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tables/table3.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4.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drawings/drawing1.xml" ContentType="application/vnd.openxmlformats-officedocument.drawing+xml"/>
  <Override PartName="/xl/tables/table5.xml" ContentType="application/vnd.openxmlformats-officedocument.spreadsheetml.table+xml"/>
  <Override PartName="/xl/slicers/slicer1.xml" ContentType="application/vnd.ms-excel.slicer+xml"/>
  <Override PartName="/xl/comments4.xml" ContentType="application/vnd.openxmlformats-officedocument.spreadsheetml.comments+xml"/>
  <Override PartName="/xl/threadedComments/threadedComment4.xml" ContentType="application/vnd.ms-excel.threadedcomments+xml"/>
  <Override PartName="/xl/namedSheetViews/namedSheetView2.xml" ContentType="application/vnd.ms-excel.namedsheetviews+xml"/>
  <Override PartName="/xl/tables/table6.xml" ContentType="application/vnd.openxmlformats-officedocument.spreadsheetml.table+xml"/>
  <Override PartName="/xl/queryTables/queryTable2.xml" ContentType="application/vnd.openxmlformats-officedocument.spreadsheetml.queryTable+xml"/>
  <Override PartName="/xl/tables/table7.xml" ContentType="application/vnd.openxmlformats-officedocument.spreadsheetml.table+xml"/>
  <Override PartName="/xl/queryTables/queryTable3.xml" ContentType="application/vnd.openxmlformats-officedocument.spreadsheetml.queryTable+xml"/>
  <Override PartName="/xl/tables/table8.xml" ContentType="application/vnd.openxmlformats-officedocument.spreadsheetml.table+xml"/>
  <Override PartName="/xl/queryTables/queryTable4.xml" ContentType="application/vnd.openxmlformats-officedocument.spreadsheetml.queryTable+xml"/>
  <Override PartName="/xl/drawings/drawing2.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EstaPastaDeTrabalho" defaultThemeVersion="166925"/>
  <mc:AlternateContent xmlns:mc="http://schemas.openxmlformats.org/markup-compatibility/2006">
    <mc:Choice Requires="x15">
      <x15ac:absPath xmlns:x15ac="http://schemas.microsoft.com/office/spreadsheetml/2010/11/ac" url="https://adminatlasinovacoescom.sharepoint.com/sites/DiretrioPadro/Documentos Compartilhados/Consultoria/1. Clientes/ALSO+BRMalls/5. Demandas Corporativas/6. Geral 2025/"/>
    </mc:Choice>
  </mc:AlternateContent>
  <xr:revisionPtr revIDLastSave="9401" documentId="8_{D317E152-E233-454F-A395-647B3171F1B8}" xr6:coauthVersionLast="47" xr6:coauthVersionMax="47" xr10:uidLastSave="{CE862E1A-CDDE-4302-ABFC-826A377ABE27}"/>
  <bookViews>
    <workbookView xWindow="-120" yWindow="-11640" windowWidth="20730" windowHeight="11040" tabRatio="867" firstSheet="1" activeTab="2" xr2:uid="{CAE7BFD2-D70F-418F-A6DF-D2A558E09897}"/>
  </bookViews>
  <sheets>
    <sheet name="Infos Relatório" sheetId="6" state="hidden" r:id="rId1"/>
    <sheet name="tabShoppingsEmails" sheetId="30" r:id="rId2"/>
    <sheet name="Faturamento SP3" sheetId="3" r:id="rId3"/>
    <sheet name="Reajuste SP3" sheetId="13" r:id="rId4"/>
    <sheet name="Retroativos | Cálculos" sheetId="16" r:id="rId5"/>
    <sheet name="Faltas | Cálculos" sheetId="20" r:id="rId6"/>
    <sheet name="Categoria" sheetId="18" state="hidden" r:id="rId7"/>
    <sheet name="Unidades" sheetId="21" state="hidden" r:id="rId8"/>
    <sheet name="Fornecedores" sheetId="22" state="hidden" r:id="rId9"/>
    <sheet name="Retroativo dissídios" sheetId="11" state="hidden" r:id="rId10"/>
    <sheet name="Condição de Faturamento 1" sheetId="10" state="hidden" r:id="rId11"/>
    <sheet name="Condições de Faturamento" sheetId="25" r:id="rId12"/>
    <sheet name="Condição de Faturamento (2)" sheetId="23" state="hidden" r:id="rId13"/>
    <sheet name="Controle - Envio de medição" sheetId="28" r:id="rId14"/>
    <sheet name="Planilha2" sheetId="31" r:id="rId15"/>
    <sheet name="Planilha1" sheetId="29" r:id="rId16"/>
    <sheet name="Controle de Reajustes" sheetId="24" state="hidden" r:id="rId17"/>
  </sheets>
  <externalReferences>
    <externalReference r:id="rId18"/>
  </externalReferences>
  <definedNames>
    <definedName name="_xlnm._FilterDatabase" localSheetId="13" hidden="1">'Controle - Envio de medição'!$B$2:$E$2</definedName>
    <definedName name="_xlnm._FilterDatabase" localSheetId="16" hidden="1">'Controle de Reajustes'!$A$1:$L$37</definedName>
    <definedName name="_xlnm._FilterDatabase" localSheetId="5" hidden="1">'Faltas | Cálculos'!$H$659:$J$677</definedName>
    <definedName name="_xlnm._FilterDatabase" localSheetId="2" hidden="1">'Faturamento SP3'!$A$1:$AL$692</definedName>
    <definedName name="_xlnm._FilterDatabase" localSheetId="0" hidden="1">'Infos Relatório'!$B$644:$BV$720</definedName>
    <definedName name="_xlnm._FilterDatabase" localSheetId="14" hidden="1">Planilha2!$B$1:$H$1</definedName>
    <definedName name="_xlnm._FilterDatabase" localSheetId="3" hidden="1">'Reajuste SP3'!$A$1:$S$49</definedName>
    <definedName name="_xlnm._FilterDatabase" localSheetId="4" hidden="1">'Retroativos | Cálculos'!$A$1:$K$101</definedName>
    <definedName name="DadosExternos_1" localSheetId="6" hidden="1">'Categoria'!$A$1:$D$30</definedName>
    <definedName name="DadosExternos_1" localSheetId="1" hidden="1">tabShoppingsEmails!$A$1:$C$50</definedName>
    <definedName name="DadosExternos_2" localSheetId="8" hidden="1">Fornecedores!$A$1:$K$91</definedName>
    <definedName name="DadosExternos_3" localSheetId="7" hidden="1">Unidades!$A$1:$F$10</definedName>
    <definedName name="SegmentaçãodeDados_Categoria">#N/A</definedName>
    <definedName name="SegmentaçãodeDados_Fornecedor">#N/A</definedName>
    <definedName name="SegmentaçãodeDados_Mês">#N/A</definedName>
    <definedName name="SegmentaçãodeDados_Unidade">#N/A</definedName>
  </definedNames>
  <calcPr calcId="191028"/>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9"/>
        <x14:slicerCache r:id="rId20"/>
        <x14:slicerCache r:id="rId21"/>
        <x14:slicerCache r:id="rId22"/>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641" i="20" l="1"/>
  <c r="L642" i="20"/>
  <c r="L643" i="20"/>
  <c r="L644" i="20"/>
  <c r="L645" i="20"/>
  <c r="L646" i="20"/>
  <c r="O641" i="20"/>
  <c r="O642" i="20"/>
  <c r="O643" i="20"/>
  <c r="O644" i="20"/>
  <c r="O645" i="20"/>
  <c r="O646" i="20"/>
  <c r="U641" i="20"/>
  <c r="U642" i="20"/>
  <c r="U643" i="20"/>
  <c r="U644" i="20"/>
  <c r="U645" i="20"/>
  <c r="U646" i="20"/>
  <c r="L647" i="20"/>
  <c r="L648" i="20"/>
  <c r="L649" i="20"/>
  <c r="L650" i="20"/>
  <c r="L651" i="20"/>
  <c r="L652" i="20"/>
  <c r="O647" i="20"/>
  <c r="O648" i="20"/>
  <c r="O649" i="20"/>
  <c r="O650" i="20"/>
  <c r="O651" i="20"/>
  <c r="O652" i="20"/>
  <c r="U647" i="20"/>
  <c r="U648" i="20"/>
  <c r="U649" i="20"/>
  <c r="U650" i="20"/>
  <c r="U651" i="20"/>
  <c r="U652" i="20"/>
  <c r="L653" i="20"/>
  <c r="O653" i="20"/>
  <c r="U653" i="20"/>
  <c r="L654" i="20"/>
  <c r="O654" i="20"/>
  <c r="U654" i="20"/>
  <c r="L655" i="20"/>
  <c r="O655" i="20"/>
  <c r="U655" i="20"/>
  <c r="L656" i="20"/>
  <c r="O656" i="20"/>
  <c r="U656" i="20"/>
  <c r="L657" i="20"/>
  <c r="O657" i="20"/>
  <c r="U657" i="20"/>
  <c r="L634" i="20" l="1"/>
  <c r="L635" i="20"/>
  <c r="L636" i="20"/>
  <c r="L637" i="20"/>
  <c r="O634" i="20"/>
  <c r="O635" i="20"/>
  <c r="O636" i="20"/>
  <c r="O637" i="20"/>
  <c r="U634" i="20"/>
  <c r="U635" i="20"/>
  <c r="U636" i="20"/>
  <c r="U637" i="20"/>
  <c r="L638" i="20"/>
  <c r="L639" i="20"/>
  <c r="L640" i="20"/>
  <c r="O638" i="20"/>
  <c r="O639" i="20"/>
  <c r="O640" i="20"/>
  <c r="U638" i="20"/>
  <c r="U639" i="20"/>
  <c r="U640" i="20"/>
  <c r="M618" i="20"/>
  <c r="L632" i="20" l="1"/>
  <c r="O632" i="20"/>
  <c r="U632" i="20"/>
  <c r="L633" i="20"/>
  <c r="O633" i="20"/>
  <c r="U633" i="20"/>
  <c r="L630" i="20"/>
  <c r="O630" i="20"/>
  <c r="U630" i="20"/>
  <c r="L631" i="20"/>
  <c r="O631" i="20"/>
  <c r="U631" i="20"/>
  <c r="L613" i="20"/>
  <c r="L614" i="20"/>
  <c r="L615" i="20"/>
  <c r="L616" i="20"/>
  <c r="L617" i="20"/>
  <c r="O613" i="20"/>
  <c r="O614" i="20"/>
  <c r="O615" i="20"/>
  <c r="O616" i="20"/>
  <c r="O617" i="20"/>
  <c r="U613" i="20"/>
  <c r="U614" i="20"/>
  <c r="U615" i="20"/>
  <c r="U616" i="20"/>
  <c r="U617" i="20"/>
  <c r="L618" i="20"/>
  <c r="L619" i="20"/>
  <c r="L620" i="20"/>
  <c r="L621" i="20"/>
  <c r="L622" i="20"/>
  <c r="O618" i="20"/>
  <c r="O619" i="20"/>
  <c r="O620" i="20"/>
  <c r="O621" i="20"/>
  <c r="O622" i="20"/>
  <c r="U618" i="20"/>
  <c r="U619" i="20"/>
  <c r="U620" i="20"/>
  <c r="U621" i="20"/>
  <c r="U622" i="20"/>
  <c r="L623" i="20"/>
  <c r="L624" i="20"/>
  <c r="L625" i="20"/>
  <c r="L626" i="20"/>
  <c r="L627" i="20"/>
  <c r="O623" i="20"/>
  <c r="O624" i="20"/>
  <c r="O625" i="20"/>
  <c r="O626" i="20"/>
  <c r="O627" i="20"/>
  <c r="U623" i="20"/>
  <c r="U624" i="20"/>
  <c r="U625" i="20"/>
  <c r="U626" i="20"/>
  <c r="U627" i="20"/>
  <c r="L629" i="20"/>
  <c r="O629" i="20"/>
  <c r="U629" i="20"/>
  <c r="L72" i="20" l="1"/>
  <c r="L73" i="20"/>
  <c r="L74" i="20"/>
  <c r="L75" i="20"/>
  <c r="L76" i="20"/>
  <c r="L77" i="20"/>
  <c r="L78" i="20"/>
  <c r="L79" i="20"/>
  <c r="L80" i="20"/>
  <c r="L81" i="20"/>
  <c r="L82" i="20"/>
  <c r="L83" i="20"/>
  <c r="L84" i="20"/>
  <c r="L85" i="20"/>
  <c r="L86" i="20"/>
  <c r="L87" i="20"/>
  <c r="L88" i="20"/>
  <c r="L89" i="20"/>
  <c r="L410" i="3" l="1"/>
  <c r="L252" i="3" l="1"/>
  <c r="L611" i="20" l="1"/>
  <c r="O611" i="20"/>
  <c r="U611" i="20"/>
  <c r="L612" i="20"/>
  <c r="O612" i="20"/>
  <c r="U612" i="20"/>
  <c r="L628" i="20"/>
  <c r="O628" i="20"/>
  <c r="U628" i="20"/>
  <c r="L605" i="20" l="1"/>
  <c r="L601" i="20"/>
  <c r="L602" i="20"/>
  <c r="L603" i="20"/>
  <c r="L604" i="20"/>
  <c r="O601" i="20"/>
  <c r="O602" i="20"/>
  <c r="O603" i="20"/>
  <c r="O604" i="20"/>
  <c r="O605" i="20"/>
  <c r="U601" i="20"/>
  <c r="U602" i="20"/>
  <c r="U603" i="20"/>
  <c r="U604" i="20"/>
  <c r="U605" i="20"/>
  <c r="L597" i="20" l="1"/>
  <c r="L598" i="20"/>
  <c r="L599" i="20"/>
  <c r="L600" i="20"/>
  <c r="L606" i="20"/>
  <c r="L596" i="20"/>
  <c r="O596" i="20"/>
  <c r="O597" i="20"/>
  <c r="O598" i="20"/>
  <c r="O599" i="20"/>
  <c r="O600" i="20"/>
  <c r="O606" i="20"/>
  <c r="U596" i="20"/>
  <c r="U597" i="20"/>
  <c r="U598" i="20"/>
  <c r="U599" i="20"/>
  <c r="U600" i="20"/>
  <c r="U606" i="20"/>
  <c r="L607" i="20"/>
  <c r="L608" i="20"/>
  <c r="L609" i="20"/>
  <c r="O607" i="20"/>
  <c r="O608" i="20"/>
  <c r="O609" i="20"/>
  <c r="U607" i="20"/>
  <c r="U608" i="20"/>
  <c r="U609" i="20"/>
  <c r="L610" i="20"/>
  <c r="O610" i="20"/>
  <c r="U610" i="20"/>
  <c r="L583" i="20" l="1"/>
  <c r="L584" i="20"/>
  <c r="L585" i="20"/>
  <c r="L586" i="20"/>
  <c r="L587" i="20"/>
  <c r="L588" i="20"/>
  <c r="L589" i="20"/>
  <c r="L590" i="20"/>
  <c r="L591" i="20"/>
  <c r="L592" i="20"/>
  <c r="L593" i="20"/>
  <c r="L594" i="20"/>
  <c r="L595" i="20"/>
  <c r="O594" i="20" l="1"/>
  <c r="U594" i="20"/>
  <c r="O595" i="20"/>
  <c r="U595" i="20"/>
  <c r="O581" i="20"/>
  <c r="L581" i="20"/>
  <c r="U581" i="20"/>
  <c r="O578" i="20" l="1"/>
  <c r="O2" i="20"/>
  <c r="O3" i="20"/>
  <c r="O4" i="20"/>
  <c r="O5" i="20"/>
  <c r="O6" i="20"/>
  <c r="O7" i="20"/>
  <c r="O8" i="20"/>
  <c r="O9" i="20"/>
  <c r="O10" i="20"/>
  <c r="O11" i="20"/>
  <c r="O12" i="20"/>
  <c r="O13" i="20"/>
  <c r="O14" i="20"/>
  <c r="O15" i="20"/>
  <c r="O16" i="20"/>
  <c r="O17" i="20"/>
  <c r="O18" i="20"/>
  <c r="O19" i="20"/>
  <c r="O20" i="20"/>
  <c r="O21" i="20"/>
  <c r="O22" i="20"/>
  <c r="O23" i="20"/>
  <c r="O24" i="20"/>
  <c r="O25" i="20"/>
  <c r="O26" i="20"/>
  <c r="O27" i="20"/>
  <c r="O28" i="20"/>
  <c r="O29" i="20"/>
  <c r="O30" i="20"/>
  <c r="O31" i="20"/>
  <c r="O32" i="20"/>
  <c r="O33" i="20"/>
  <c r="O34" i="20"/>
  <c r="O35" i="20"/>
  <c r="O36" i="20"/>
  <c r="O37" i="20"/>
  <c r="O38" i="20"/>
  <c r="O39" i="20"/>
  <c r="O40" i="20"/>
  <c r="O41" i="20"/>
  <c r="O42" i="20"/>
  <c r="O43" i="20"/>
  <c r="O44" i="20"/>
  <c r="O45" i="20"/>
  <c r="O46" i="20"/>
  <c r="O47" i="20"/>
  <c r="O48" i="20"/>
  <c r="O49" i="20"/>
  <c r="O50" i="20"/>
  <c r="O51" i="20"/>
  <c r="O52" i="20"/>
  <c r="O53" i="20"/>
  <c r="O54" i="20"/>
  <c r="O55" i="20"/>
  <c r="O56" i="20"/>
  <c r="O57" i="20"/>
  <c r="O58" i="20"/>
  <c r="O59" i="20"/>
  <c r="O60" i="20"/>
  <c r="O61" i="20"/>
  <c r="O62" i="20"/>
  <c r="O63" i="20"/>
  <c r="O64" i="20"/>
  <c r="O65" i="20"/>
  <c r="O66" i="20"/>
  <c r="O67" i="20"/>
  <c r="O68" i="20"/>
  <c r="O69" i="20"/>
  <c r="O70" i="20"/>
  <c r="O71" i="20"/>
  <c r="O72" i="20"/>
  <c r="O73" i="20"/>
  <c r="O74" i="20"/>
  <c r="O75" i="20"/>
  <c r="O76" i="20"/>
  <c r="O77" i="20"/>
  <c r="O78" i="20"/>
  <c r="O79" i="20"/>
  <c r="O80" i="20"/>
  <c r="O81" i="20"/>
  <c r="O82" i="20"/>
  <c r="O83" i="20"/>
  <c r="O84" i="20"/>
  <c r="O85" i="20"/>
  <c r="O86" i="20"/>
  <c r="O87" i="20"/>
  <c r="O88" i="20"/>
  <c r="O89" i="20"/>
  <c r="O90" i="20"/>
  <c r="O91" i="20"/>
  <c r="O92" i="20"/>
  <c r="O93" i="20"/>
  <c r="O94" i="20"/>
  <c r="O95" i="20"/>
  <c r="O96" i="20"/>
  <c r="O97" i="20"/>
  <c r="O98" i="20"/>
  <c r="O99" i="20"/>
  <c r="O100" i="20"/>
  <c r="O101" i="20"/>
  <c r="O102" i="20"/>
  <c r="O103" i="20"/>
  <c r="O104" i="20"/>
  <c r="O105" i="20"/>
  <c r="O106" i="20"/>
  <c r="O107" i="20"/>
  <c r="O108" i="20"/>
  <c r="O109" i="20"/>
  <c r="O110" i="20"/>
  <c r="O111" i="20"/>
  <c r="O112" i="20"/>
  <c r="O113" i="20"/>
  <c r="O114" i="20"/>
  <c r="O115" i="20"/>
  <c r="O116" i="20"/>
  <c r="O117" i="20"/>
  <c r="O118" i="20"/>
  <c r="O119" i="20"/>
  <c r="O120" i="20"/>
  <c r="O121" i="20"/>
  <c r="O122" i="20"/>
  <c r="O123" i="20"/>
  <c r="O124" i="20"/>
  <c r="O125" i="20"/>
  <c r="O126" i="20"/>
  <c r="O127" i="20"/>
  <c r="O128" i="20"/>
  <c r="O129" i="20"/>
  <c r="O130" i="20"/>
  <c r="O131" i="20"/>
  <c r="O132" i="20"/>
  <c r="O133" i="20"/>
  <c r="O134" i="20"/>
  <c r="O135" i="20"/>
  <c r="O136" i="20"/>
  <c r="O137" i="20"/>
  <c r="O138" i="20"/>
  <c r="O139" i="20"/>
  <c r="O140" i="20"/>
  <c r="O141" i="20"/>
  <c r="O142" i="20"/>
  <c r="O143" i="20"/>
  <c r="O144" i="20"/>
  <c r="O145" i="20"/>
  <c r="O146" i="20"/>
  <c r="O147" i="20"/>
  <c r="O148" i="20"/>
  <c r="O149" i="20"/>
  <c r="O150" i="20"/>
  <c r="O151" i="20"/>
  <c r="O152" i="20"/>
  <c r="O153" i="20"/>
  <c r="O154" i="20"/>
  <c r="O155" i="20"/>
  <c r="O156" i="20"/>
  <c r="O157" i="20"/>
  <c r="O158" i="20"/>
  <c r="O159" i="20"/>
  <c r="O160" i="20"/>
  <c r="O161" i="20"/>
  <c r="O162" i="20"/>
  <c r="O163" i="20"/>
  <c r="O164" i="20"/>
  <c r="O165" i="20"/>
  <c r="O166" i="20"/>
  <c r="O167" i="20"/>
  <c r="O168" i="20"/>
  <c r="O169" i="20"/>
  <c r="O170" i="20"/>
  <c r="O171" i="20"/>
  <c r="O172" i="20"/>
  <c r="O173" i="20"/>
  <c r="O174" i="20"/>
  <c r="O175" i="20"/>
  <c r="O176" i="20"/>
  <c r="O177" i="20"/>
  <c r="O178" i="20"/>
  <c r="O179" i="20"/>
  <c r="O180" i="20"/>
  <c r="O181" i="20"/>
  <c r="O182" i="20"/>
  <c r="O183" i="20"/>
  <c r="O184" i="20"/>
  <c r="O185" i="20"/>
  <c r="O186" i="20"/>
  <c r="O187" i="20"/>
  <c r="O188" i="20"/>
  <c r="O189" i="20"/>
  <c r="O190" i="20"/>
  <c r="O191" i="20"/>
  <c r="O192" i="20"/>
  <c r="O193" i="20"/>
  <c r="O194" i="20"/>
  <c r="O195" i="20"/>
  <c r="O196" i="20"/>
  <c r="O197" i="20"/>
  <c r="O198" i="20"/>
  <c r="O199" i="20"/>
  <c r="O200" i="20"/>
  <c r="O201" i="20"/>
  <c r="O202" i="20"/>
  <c r="O203" i="20"/>
  <c r="O204" i="20"/>
  <c r="O205" i="20"/>
  <c r="O206" i="20"/>
  <c r="O207" i="20"/>
  <c r="O208" i="20"/>
  <c r="O209" i="20"/>
  <c r="O210" i="20"/>
  <c r="O211" i="20"/>
  <c r="O212" i="20"/>
  <c r="O213" i="20"/>
  <c r="O214" i="20"/>
  <c r="O215" i="20"/>
  <c r="O216" i="20"/>
  <c r="O217" i="20"/>
  <c r="O218" i="20"/>
  <c r="O219" i="20"/>
  <c r="O220" i="20"/>
  <c r="O221" i="20"/>
  <c r="O222" i="20"/>
  <c r="O223" i="20"/>
  <c r="O224" i="20"/>
  <c r="O225" i="20"/>
  <c r="O226" i="20"/>
  <c r="O227" i="20"/>
  <c r="O228" i="20"/>
  <c r="O229" i="20"/>
  <c r="O230" i="20"/>
  <c r="O231" i="20"/>
  <c r="O232" i="20"/>
  <c r="O233" i="20"/>
  <c r="O234" i="20"/>
  <c r="O235" i="20"/>
  <c r="O236" i="20"/>
  <c r="O237" i="20"/>
  <c r="O238" i="20"/>
  <c r="O239" i="20"/>
  <c r="O240" i="20"/>
  <c r="O241" i="20"/>
  <c r="O242" i="20"/>
  <c r="O243" i="20"/>
  <c r="O244" i="20"/>
  <c r="O245" i="20"/>
  <c r="O246" i="20"/>
  <c r="O247" i="20"/>
  <c r="O248" i="20"/>
  <c r="O249" i="20"/>
  <c r="O250" i="20"/>
  <c r="O251" i="20"/>
  <c r="O252" i="20"/>
  <c r="O253" i="20"/>
  <c r="O254" i="20"/>
  <c r="O255" i="20"/>
  <c r="O256" i="20"/>
  <c r="O257" i="20"/>
  <c r="O258" i="20"/>
  <c r="O259" i="20"/>
  <c r="O260" i="20"/>
  <c r="O261" i="20"/>
  <c r="O262" i="20"/>
  <c r="O263" i="20"/>
  <c r="O264" i="20"/>
  <c r="O265" i="20"/>
  <c r="O266" i="20"/>
  <c r="O267" i="20"/>
  <c r="O268" i="20"/>
  <c r="O269" i="20"/>
  <c r="O270" i="20"/>
  <c r="O271" i="20"/>
  <c r="O272" i="20"/>
  <c r="O273" i="20"/>
  <c r="O274" i="20"/>
  <c r="O275" i="20"/>
  <c r="O276" i="20"/>
  <c r="O277" i="20"/>
  <c r="O278" i="20"/>
  <c r="O279" i="20"/>
  <c r="O280" i="20"/>
  <c r="O281" i="20"/>
  <c r="O282" i="20"/>
  <c r="O283" i="20"/>
  <c r="O284" i="20"/>
  <c r="O285" i="20"/>
  <c r="O286" i="20"/>
  <c r="O287" i="20"/>
  <c r="O288" i="20"/>
  <c r="O289" i="20"/>
  <c r="O290" i="20"/>
  <c r="O291" i="20"/>
  <c r="O292" i="20"/>
  <c r="O293" i="20"/>
  <c r="O294" i="20"/>
  <c r="O295" i="20"/>
  <c r="O296" i="20"/>
  <c r="O297" i="20"/>
  <c r="O298" i="20"/>
  <c r="O299" i="20"/>
  <c r="O300" i="20"/>
  <c r="O301" i="20"/>
  <c r="O302" i="20"/>
  <c r="O303" i="20"/>
  <c r="O304" i="20"/>
  <c r="O305" i="20"/>
  <c r="O306" i="20"/>
  <c r="O307" i="20"/>
  <c r="O308" i="20"/>
  <c r="O309" i="20"/>
  <c r="O310" i="20"/>
  <c r="O311" i="20"/>
  <c r="O312" i="20"/>
  <c r="O313" i="20"/>
  <c r="O314" i="20"/>
  <c r="O315" i="20"/>
  <c r="O316" i="20"/>
  <c r="O317" i="20"/>
  <c r="O318" i="20"/>
  <c r="O319" i="20"/>
  <c r="O320" i="20"/>
  <c r="O321" i="20"/>
  <c r="O322" i="20"/>
  <c r="O323" i="20"/>
  <c r="O324" i="20"/>
  <c r="O325" i="20"/>
  <c r="O326" i="20"/>
  <c r="O327" i="20"/>
  <c r="O328" i="20"/>
  <c r="O329" i="20"/>
  <c r="O330" i="20"/>
  <c r="O331" i="20"/>
  <c r="O332" i="20"/>
  <c r="O333" i="20"/>
  <c r="O334" i="20"/>
  <c r="O335" i="20"/>
  <c r="O336" i="20"/>
  <c r="O337" i="20"/>
  <c r="O338" i="20"/>
  <c r="O339" i="20"/>
  <c r="O340" i="20"/>
  <c r="O341" i="20"/>
  <c r="O342" i="20"/>
  <c r="O343" i="20"/>
  <c r="O344" i="20"/>
  <c r="O345" i="20"/>
  <c r="O346" i="20"/>
  <c r="O347" i="20"/>
  <c r="O348" i="20"/>
  <c r="O349" i="20"/>
  <c r="O350" i="20"/>
  <c r="O351" i="20"/>
  <c r="O352" i="20"/>
  <c r="O353" i="20"/>
  <c r="O354" i="20"/>
  <c r="O355" i="20"/>
  <c r="O356" i="20"/>
  <c r="O357" i="20"/>
  <c r="O358" i="20"/>
  <c r="O359" i="20"/>
  <c r="O360" i="20"/>
  <c r="O361" i="20"/>
  <c r="O362" i="20"/>
  <c r="O363" i="20"/>
  <c r="O364" i="20"/>
  <c r="O365" i="20"/>
  <c r="O366" i="20"/>
  <c r="O367" i="20"/>
  <c r="O368" i="20"/>
  <c r="O369" i="20"/>
  <c r="O370" i="20"/>
  <c r="O371" i="20"/>
  <c r="O372" i="20"/>
  <c r="O373" i="20"/>
  <c r="O374" i="20"/>
  <c r="O375" i="20"/>
  <c r="O376" i="20"/>
  <c r="O377" i="20"/>
  <c r="O378" i="20"/>
  <c r="O379" i="20"/>
  <c r="O380" i="20"/>
  <c r="O381" i="20"/>
  <c r="O382" i="20"/>
  <c r="O383" i="20"/>
  <c r="O384" i="20"/>
  <c r="O385" i="20"/>
  <c r="O386" i="20"/>
  <c r="O387" i="20"/>
  <c r="O388" i="20"/>
  <c r="O389" i="20"/>
  <c r="O390" i="20"/>
  <c r="O391" i="20"/>
  <c r="O392" i="20"/>
  <c r="O393" i="20"/>
  <c r="O394" i="20"/>
  <c r="O395" i="20"/>
  <c r="O396" i="20"/>
  <c r="O397" i="20"/>
  <c r="O398" i="20"/>
  <c r="O399" i="20"/>
  <c r="O400" i="20"/>
  <c r="O401" i="20"/>
  <c r="O402" i="20"/>
  <c r="O403" i="20"/>
  <c r="O404" i="20"/>
  <c r="O405" i="20"/>
  <c r="O406" i="20"/>
  <c r="O407" i="20"/>
  <c r="O408" i="20"/>
  <c r="O409" i="20"/>
  <c r="O410" i="20"/>
  <c r="O411" i="20"/>
  <c r="O412" i="20"/>
  <c r="O413" i="20"/>
  <c r="O414" i="20"/>
  <c r="O415" i="20"/>
  <c r="O416" i="20"/>
  <c r="O417" i="20"/>
  <c r="O418" i="20"/>
  <c r="O419" i="20"/>
  <c r="O420" i="20"/>
  <c r="O421" i="20"/>
  <c r="O422" i="20"/>
  <c r="O423" i="20"/>
  <c r="O424" i="20"/>
  <c r="O425" i="20"/>
  <c r="O426" i="20"/>
  <c r="O427" i="20"/>
  <c r="O428" i="20"/>
  <c r="O429" i="20"/>
  <c r="O430" i="20"/>
  <c r="O431" i="20"/>
  <c r="O432" i="20"/>
  <c r="O433" i="20"/>
  <c r="O434" i="20"/>
  <c r="O435" i="20"/>
  <c r="O436" i="20"/>
  <c r="O437" i="20"/>
  <c r="O438" i="20"/>
  <c r="O439" i="20"/>
  <c r="O440" i="20"/>
  <c r="O441" i="20"/>
  <c r="O442" i="20"/>
  <c r="O443" i="20"/>
  <c r="O444" i="20"/>
  <c r="O445" i="20"/>
  <c r="O446" i="20"/>
  <c r="O447" i="20"/>
  <c r="O448" i="20"/>
  <c r="O449" i="20"/>
  <c r="O450" i="20"/>
  <c r="O451" i="20"/>
  <c r="O452" i="20"/>
  <c r="O453" i="20"/>
  <c r="O454" i="20"/>
  <c r="O455" i="20"/>
  <c r="O456" i="20"/>
  <c r="O457" i="20"/>
  <c r="O458" i="20"/>
  <c r="O459" i="20"/>
  <c r="O460" i="20"/>
  <c r="O461" i="20"/>
  <c r="O462" i="20"/>
  <c r="O463" i="20"/>
  <c r="O464" i="20"/>
  <c r="O465" i="20"/>
  <c r="O466" i="20"/>
  <c r="O467" i="20"/>
  <c r="O468" i="20"/>
  <c r="O469" i="20"/>
  <c r="O470" i="20"/>
  <c r="O471" i="20"/>
  <c r="O472" i="20"/>
  <c r="O473" i="20"/>
  <c r="O474" i="20"/>
  <c r="O475" i="20"/>
  <c r="O476" i="20"/>
  <c r="O477" i="20"/>
  <c r="O478" i="20"/>
  <c r="O479" i="20"/>
  <c r="O480" i="20"/>
  <c r="O481" i="20"/>
  <c r="O482" i="20"/>
  <c r="O483" i="20"/>
  <c r="O484" i="20"/>
  <c r="O485" i="20"/>
  <c r="O486" i="20"/>
  <c r="O487" i="20"/>
  <c r="O488" i="20"/>
  <c r="O489" i="20"/>
  <c r="O490" i="20"/>
  <c r="O491" i="20"/>
  <c r="O492" i="20"/>
  <c r="O493" i="20"/>
  <c r="O494" i="20"/>
  <c r="O495" i="20"/>
  <c r="O496" i="20"/>
  <c r="O497" i="20"/>
  <c r="O498" i="20"/>
  <c r="O499" i="20"/>
  <c r="O500" i="20"/>
  <c r="O501" i="20"/>
  <c r="O502" i="20"/>
  <c r="O503" i="20"/>
  <c r="O504" i="20"/>
  <c r="O505" i="20"/>
  <c r="O506" i="20"/>
  <c r="O507" i="20"/>
  <c r="O508" i="20"/>
  <c r="O509" i="20"/>
  <c r="O510" i="20"/>
  <c r="O511" i="20"/>
  <c r="O512" i="20"/>
  <c r="O513" i="20"/>
  <c r="O514" i="20"/>
  <c r="O515" i="20"/>
  <c r="O516" i="20"/>
  <c r="O517" i="20"/>
  <c r="O518" i="20"/>
  <c r="O519" i="20"/>
  <c r="O520" i="20"/>
  <c r="O521" i="20"/>
  <c r="O522" i="20"/>
  <c r="O523" i="20"/>
  <c r="O524" i="20"/>
  <c r="O525" i="20"/>
  <c r="O526" i="20"/>
  <c r="O527" i="20"/>
  <c r="O528" i="20"/>
  <c r="O529" i="20"/>
  <c r="O530" i="20"/>
  <c r="O531" i="20"/>
  <c r="O532" i="20"/>
  <c r="O533" i="20"/>
  <c r="O534" i="20"/>
  <c r="O535" i="20"/>
  <c r="O536" i="20"/>
  <c r="O537" i="20"/>
  <c r="O538" i="20"/>
  <c r="O539" i="20"/>
  <c r="O540" i="20"/>
  <c r="O541" i="20"/>
  <c r="O542" i="20"/>
  <c r="O543" i="20"/>
  <c r="O544" i="20"/>
  <c r="O545" i="20"/>
  <c r="O546" i="20"/>
  <c r="O547" i="20"/>
  <c r="O548" i="20"/>
  <c r="O549" i="20"/>
  <c r="O550" i="20"/>
  <c r="O551" i="20"/>
  <c r="O552" i="20"/>
  <c r="O553" i="20"/>
  <c r="O554" i="20"/>
  <c r="O555" i="20"/>
  <c r="O556" i="20"/>
  <c r="O557" i="20"/>
  <c r="O558" i="20"/>
  <c r="O559" i="20"/>
  <c r="O560" i="20"/>
  <c r="O561" i="20"/>
  <c r="O562" i="20"/>
  <c r="O563" i="20"/>
  <c r="O564" i="20"/>
  <c r="O565" i="20"/>
  <c r="O566" i="20"/>
  <c r="O567" i="20"/>
  <c r="O568" i="20"/>
  <c r="O569" i="20"/>
  <c r="O570" i="20"/>
  <c r="O571" i="20"/>
  <c r="O572" i="20"/>
  <c r="O573" i="20"/>
  <c r="O574" i="20"/>
  <c r="O575" i="20"/>
  <c r="O576" i="20"/>
  <c r="O577" i="20"/>
  <c r="O579" i="20"/>
  <c r="O580" i="20"/>
  <c r="O582" i="20"/>
  <c r="O583" i="20"/>
  <c r="O584" i="20"/>
  <c r="O585" i="20"/>
  <c r="O586" i="20"/>
  <c r="O587" i="20"/>
  <c r="O588" i="20"/>
  <c r="O589" i="20"/>
  <c r="O590" i="20"/>
  <c r="O591" i="20"/>
  <c r="O592" i="20"/>
  <c r="O593" i="20"/>
  <c r="L562" i="20" l="1"/>
  <c r="L564" i="20"/>
  <c r="L570" i="20"/>
  <c r="L571" i="20"/>
  <c r="L572" i="20"/>
  <c r="L573" i="20"/>
  <c r="L563" i="20"/>
  <c r="L565" i="20"/>
  <c r="L566" i="20"/>
  <c r="L567" i="20"/>
  <c r="L568" i="20"/>
  <c r="L569" i="20"/>
  <c r="L574" i="20"/>
  <c r="L575" i="20"/>
  <c r="L576" i="20"/>
  <c r="L577" i="20"/>
  <c r="U562" i="20"/>
  <c r="U563" i="20"/>
  <c r="U564" i="20"/>
  <c r="U565" i="20"/>
  <c r="U566" i="20"/>
  <c r="U567" i="20"/>
  <c r="U568" i="20"/>
  <c r="U569" i="20"/>
  <c r="U570" i="20"/>
  <c r="U571" i="20"/>
  <c r="U572" i="20"/>
  <c r="U573" i="20"/>
  <c r="U574" i="20"/>
  <c r="U575" i="20"/>
  <c r="U576" i="20"/>
  <c r="U577" i="20"/>
  <c r="L579" i="20"/>
  <c r="L580" i="20"/>
  <c r="L582" i="20"/>
  <c r="L578" i="20"/>
  <c r="U578" i="20"/>
  <c r="U579" i="20"/>
  <c r="U580" i="20"/>
  <c r="U582" i="20"/>
  <c r="U583" i="20"/>
  <c r="U584" i="20"/>
  <c r="U585" i="20"/>
  <c r="U586" i="20"/>
  <c r="U587" i="20"/>
  <c r="U588" i="20"/>
  <c r="U589" i="20"/>
  <c r="U590" i="20"/>
  <c r="U591" i="20"/>
  <c r="U592" i="20"/>
  <c r="U593" i="20"/>
  <c r="L554" i="20" l="1"/>
  <c r="L555" i="20"/>
  <c r="L556" i="20"/>
  <c r="L557" i="20"/>
  <c r="L558" i="20"/>
  <c r="L559" i="20"/>
  <c r="L560" i="20"/>
  <c r="L561" i="20"/>
  <c r="L552" i="20"/>
  <c r="L553" i="20"/>
  <c r="U552" i="20"/>
  <c r="U553" i="20"/>
  <c r="U554" i="20"/>
  <c r="U555" i="20"/>
  <c r="U556" i="20"/>
  <c r="U557" i="20"/>
  <c r="U558" i="20"/>
  <c r="U559" i="20"/>
  <c r="U560" i="20"/>
  <c r="U561" i="20"/>
  <c r="D13" i="29" l="1"/>
  <c r="D12" i="29"/>
  <c r="G5" i="29"/>
  <c r="U547" i="20"/>
  <c r="U548" i="20"/>
  <c r="U549" i="20"/>
  <c r="U550" i="20"/>
  <c r="U551" i="20"/>
  <c r="L547" i="20"/>
  <c r="L548" i="20"/>
  <c r="L549" i="20"/>
  <c r="L550" i="20"/>
  <c r="L551" i="20"/>
  <c r="U538" i="20"/>
  <c r="U539" i="20"/>
  <c r="U540" i="20"/>
  <c r="U541" i="20"/>
  <c r="U542" i="20"/>
  <c r="L538" i="20"/>
  <c r="L539" i="20"/>
  <c r="L540" i="20"/>
  <c r="L541" i="20"/>
  <c r="L542" i="20"/>
  <c r="L639" i="3"/>
  <c r="L513" i="20" l="1"/>
  <c r="L514" i="20"/>
  <c r="L515" i="20"/>
  <c r="L516" i="20"/>
  <c r="L517" i="20"/>
  <c r="L518" i="20"/>
  <c r="L507" i="20"/>
  <c r="L508" i="20"/>
  <c r="L509" i="20"/>
  <c r="L510" i="20"/>
  <c r="L511" i="20"/>
  <c r="L512" i="20"/>
  <c r="L519" i="20"/>
  <c r="L520" i="20"/>
  <c r="L521" i="20"/>
  <c r="L522" i="20"/>
  <c r="L523" i="20"/>
  <c r="L524" i="20"/>
  <c r="U507" i="20"/>
  <c r="U508" i="20"/>
  <c r="U509" i="20"/>
  <c r="U510" i="20"/>
  <c r="U511" i="20"/>
  <c r="U512" i="20"/>
  <c r="U513" i="20"/>
  <c r="U514" i="20"/>
  <c r="U515" i="20"/>
  <c r="U516" i="20"/>
  <c r="U517" i="20"/>
  <c r="U518" i="20"/>
  <c r="U519" i="20"/>
  <c r="U520" i="20"/>
  <c r="U521" i="20"/>
  <c r="U522" i="20"/>
  <c r="U523" i="20"/>
  <c r="U524" i="20"/>
  <c r="L525" i="20"/>
  <c r="L526" i="20"/>
  <c r="L527" i="20"/>
  <c r="L529" i="20"/>
  <c r="L530" i="20"/>
  <c r="L531" i="20"/>
  <c r="L505" i="20"/>
  <c r="L506" i="20"/>
  <c r="L528" i="20"/>
  <c r="U505" i="20"/>
  <c r="U506" i="20"/>
  <c r="U525" i="20"/>
  <c r="U526" i="20"/>
  <c r="U527" i="20"/>
  <c r="U528" i="20"/>
  <c r="U529" i="20"/>
  <c r="U530" i="20"/>
  <c r="U531" i="20"/>
  <c r="L458" i="3" l="1"/>
  <c r="L498" i="20" l="1"/>
  <c r="L499" i="20"/>
  <c r="L500" i="20"/>
  <c r="L502" i="20"/>
  <c r="L503" i="20"/>
  <c r="L495" i="20"/>
  <c r="L496" i="20"/>
  <c r="L497" i="20"/>
  <c r="L501" i="20"/>
  <c r="U495" i="20"/>
  <c r="U496" i="20"/>
  <c r="U497" i="20"/>
  <c r="U498" i="20"/>
  <c r="U499" i="20"/>
  <c r="U500" i="20"/>
  <c r="U501" i="20"/>
  <c r="U502" i="20"/>
  <c r="U503" i="20"/>
  <c r="L504" i="20"/>
  <c r="L532" i="20"/>
  <c r="L533" i="20"/>
  <c r="L494" i="20"/>
  <c r="L534" i="20"/>
  <c r="L535" i="20"/>
  <c r="U494" i="20"/>
  <c r="U504" i="20"/>
  <c r="U532" i="20"/>
  <c r="U533" i="20"/>
  <c r="U534" i="20"/>
  <c r="U535" i="20"/>
  <c r="L536" i="20"/>
  <c r="U536" i="20"/>
  <c r="L537" i="20"/>
  <c r="U537" i="20"/>
  <c r="L543" i="20"/>
  <c r="U543" i="20"/>
  <c r="L544" i="20"/>
  <c r="U544" i="20"/>
  <c r="L545" i="20"/>
  <c r="U545" i="20"/>
  <c r="L546" i="20"/>
  <c r="U546" i="20"/>
  <c r="L468" i="20" l="1"/>
  <c r="L476" i="20"/>
  <c r="L477" i="20"/>
  <c r="L478" i="20"/>
  <c r="L479" i="20"/>
  <c r="L469" i="20"/>
  <c r="L470" i="20"/>
  <c r="L471" i="20"/>
  <c r="L472" i="20"/>
  <c r="L473" i="20"/>
  <c r="L474" i="20"/>
  <c r="L475" i="20"/>
  <c r="L480" i="20"/>
  <c r="L481" i="20"/>
  <c r="U468" i="20"/>
  <c r="U469" i="20"/>
  <c r="U470" i="20"/>
  <c r="U471" i="20"/>
  <c r="U472" i="20"/>
  <c r="U473" i="20"/>
  <c r="U474" i="20"/>
  <c r="U475" i="20"/>
  <c r="U476" i="20"/>
  <c r="U477" i="20"/>
  <c r="U478" i="20"/>
  <c r="U479" i="20"/>
  <c r="U480" i="20"/>
  <c r="U481" i="20"/>
  <c r="L465" i="20"/>
  <c r="L466" i="20"/>
  <c r="L467" i="20"/>
  <c r="L482" i="20"/>
  <c r="L483" i="20"/>
  <c r="L484" i="20"/>
  <c r="L485" i="20"/>
  <c r="L486" i="20"/>
  <c r="L487" i="20"/>
  <c r="U465" i="20"/>
  <c r="U466" i="20"/>
  <c r="U467" i="20"/>
  <c r="U482" i="20"/>
  <c r="U483" i="20"/>
  <c r="U484" i="20"/>
  <c r="U485" i="20"/>
  <c r="U486" i="20"/>
  <c r="U487" i="20"/>
  <c r="L489" i="20"/>
  <c r="L488" i="20"/>
  <c r="L490" i="20"/>
  <c r="L491" i="20"/>
  <c r="U488" i="20"/>
  <c r="U489" i="20"/>
  <c r="U490" i="20"/>
  <c r="U491" i="20"/>
  <c r="L492" i="20"/>
  <c r="L493" i="20"/>
  <c r="U492" i="20"/>
  <c r="U493" i="20"/>
  <c r="L449" i="20" l="1"/>
  <c r="L450" i="20"/>
  <c r="L451" i="20"/>
  <c r="L452" i="20"/>
  <c r="L441" i="20"/>
  <c r="L442" i="20"/>
  <c r="L443" i="20"/>
  <c r="L444" i="20"/>
  <c r="L445" i="20"/>
  <c r="L446" i="20"/>
  <c r="L447" i="20"/>
  <c r="L448" i="20"/>
  <c r="L453" i="20"/>
  <c r="L454" i="20"/>
  <c r="L455" i="20"/>
  <c r="L456" i="20"/>
  <c r="U441" i="20"/>
  <c r="U442" i="20"/>
  <c r="U443" i="20"/>
  <c r="U444" i="20"/>
  <c r="U445" i="20"/>
  <c r="U446" i="20"/>
  <c r="U447" i="20"/>
  <c r="U448" i="20"/>
  <c r="U449" i="20"/>
  <c r="U450" i="20"/>
  <c r="U451" i="20"/>
  <c r="U452" i="20"/>
  <c r="U453" i="20"/>
  <c r="U454" i="20"/>
  <c r="U455" i="20"/>
  <c r="U456" i="20"/>
  <c r="L461" i="20"/>
  <c r="L462" i="20"/>
  <c r="L463" i="20"/>
  <c r="L464" i="20"/>
  <c r="L457" i="20"/>
  <c r="L458" i="20"/>
  <c r="L459" i="20"/>
  <c r="L460" i="20"/>
  <c r="U457" i="20"/>
  <c r="U458" i="20"/>
  <c r="U459" i="20"/>
  <c r="U460" i="20"/>
  <c r="U461" i="20"/>
  <c r="U462" i="20"/>
  <c r="U463" i="20"/>
  <c r="U464" i="20"/>
  <c r="Q48" i="13" l="1"/>
  <c r="R48" i="13" s="1"/>
  <c r="N48" i="13"/>
  <c r="I48" i="13"/>
  <c r="J48" i="13" s="1"/>
  <c r="Q49" i="13"/>
  <c r="R49" i="13" s="1"/>
  <c r="N49" i="13"/>
  <c r="I49" i="13"/>
  <c r="J49" i="13" s="1"/>
  <c r="AA692" i="3" l="1" a="1"/>
  <c r="AA692" i="3" s="1"/>
  <c r="AA691" i="3" a="1"/>
  <c r="AA691" i="3" s="1"/>
  <c r="AA690" i="3" a="1"/>
  <c r="AA690" i="3" s="1"/>
  <c r="AA689" i="3" a="1"/>
  <c r="AA689" i="3" s="1"/>
  <c r="AA688" i="3" a="1"/>
  <c r="AA688" i="3" s="1"/>
  <c r="AA687" i="3" a="1"/>
  <c r="AA687" i="3" s="1"/>
  <c r="AA686" i="3" a="1"/>
  <c r="AA686" i="3" s="1"/>
  <c r="AA685" i="3" a="1"/>
  <c r="AA685" i="3" s="1"/>
  <c r="AA684" i="3" a="1"/>
  <c r="AA684" i="3" s="1"/>
  <c r="AA683" i="3" a="1"/>
  <c r="AA683" i="3" s="1"/>
  <c r="AA682" i="3" a="1"/>
  <c r="AA682" i="3" s="1"/>
  <c r="AA681" i="3" a="1"/>
  <c r="AA681" i="3" s="1"/>
  <c r="AA680" i="3" a="1"/>
  <c r="AA680" i="3" s="1"/>
  <c r="AA679" i="3" a="1"/>
  <c r="AA679" i="3" s="1"/>
  <c r="AA678" i="3" a="1"/>
  <c r="AA678" i="3" s="1"/>
  <c r="AA677" i="3" a="1"/>
  <c r="AA677" i="3" s="1"/>
  <c r="AA676" i="3" a="1"/>
  <c r="AA676" i="3" s="1"/>
  <c r="AA675" i="3" a="1"/>
  <c r="AA675" i="3" s="1"/>
  <c r="AA674" i="3" a="1"/>
  <c r="AA674" i="3" s="1"/>
  <c r="AA673" i="3" a="1"/>
  <c r="AA673" i="3" s="1"/>
  <c r="AA672" i="3" a="1"/>
  <c r="AA672" i="3" s="1"/>
  <c r="AA671" i="3" a="1"/>
  <c r="AA671" i="3" s="1"/>
  <c r="AA670" i="3" a="1"/>
  <c r="AA670" i="3" s="1"/>
  <c r="AA669" i="3" a="1"/>
  <c r="AA669" i="3" s="1"/>
  <c r="AA668" i="3" a="1"/>
  <c r="AA668" i="3" s="1"/>
  <c r="AA667" i="3" a="1"/>
  <c r="AA667" i="3" s="1"/>
  <c r="AA666" i="3" a="1"/>
  <c r="AA666" i="3" s="1"/>
  <c r="AA665" i="3" a="1"/>
  <c r="AA665" i="3" s="1"/>
  <c r="AA664" i="3" a="1"/>
  <c r="AA664" i="3" s="1"/>
  <c r="AA663" i="3" a="1"/>
  <c r="AA663" i="3" s="1"/>
  <c r="AA662" i="3" a="1"/>
  <c r="AA662" i="3" s="1"/>
  <c r="AA661" i="3" a="1"/>
  <c r="AA661" i="3" s="1"/>
  <c r="AA660" i="3" a="1"/>
  <c r="AA660" i="3" s="1"/>
  <c r="AA659" i="3" a="1"/>
  <c r="AA659" i="3" s="1"/>
  <c r="AA658" i="3" a="1"/>
  <c r="AA658" i="3" s="1"/>
  <c r="AA657" i="3" a="1"/>
  <c r="AA657" i="3" s="1"/>
  <c r="AA656" i="3" a="1"/>
  <c r="AA656" i="3" s="1"/>
  <c r="AA655" i="3" a="1"/>
  <c r="AA655" i="3" s="1"/>
  <c r="AA654" i="3" a="1"/>
  <c r="AA654" i="3" s="1"/>
  <c r="AA653" i="3" a="1"/>
  <c r="AA653" i="3" s="1"/>
  <c r="AA652" i="3" a="1"/>
  <c r="AA652" i="3" s="1"/>
  <c r="AA651" i="3" a="1"/>
  <c r="AA651" i="3" s="1"/>
  <c r="AA650" i="3" a="1"/>
  <c r="AA650" i="3" s="1"/>
  <c r="AA649" i="3" a="1"/>
  <c r="AA649" i="3" s="1"/>
  <c r="AA648" i="3" a="1"/>
  <c r="AA648" i="3" s="1"/>
  <c r="AA647" i="3" a="1"/>
  <c r="AA647" i="3" s="1"/>
  <c r="AA646" i="3" a="1"/>
  <c r="AA646" i="3" s="1"/>
  <c r="AA645" i="3" a="1"/>
  <c r="AA645" i="3" s="1"/>
  <c r="AA644" i="3" a="1"/>
  <c r="AA644" i="3" s="1"/>
  <c r="AA643" i="3" a="1"/>
  <c r="AA643" i="3" s="1"/>
  <c r="AA642" i="3" a="1"/>
  <c r="AA642" i="3" s="1"/>
  <c r="AA641" i="3" a="1"/>
  <c r="AA641" i="3" s="1"/>
  <c r="AA640" i="3" a="1"/>
  <c r="AA640" i="3" s="1"/>
  <c r="AA639" i="3" a="1"/>
  <c r="AA639" i="3" s="1"/>
  <c r="AA638" i="3" a="1"/>
  <c r="AA638" i="3" s="1"/>
  <c r="AA637" i="3" a="1"/>
  <c r="AA637" i="3" s="1"/>
  <c r="AA636" i="3" a="1"/>
  <c r="AA636" i="3" s="1"/>
  <c r="AA635" i="3" a="1"/>
  <c r="AA635" i="3" s="1"/>
  <c r="AA634" i="3" a="1"/>
  <c r="AA634" i="3" s="1"/>
  <c r="AA633" i="3" a="1"/>
  <c r="AA633" i="3" s="1"/>
  <c r="AA632" i="3" a="1"/>
  <c r="AA632" i="3" s="1"/>
  <c r="AA631" i="3" a="1"/>
  <c r="AA631" i="3" s="1"/>
  <c r="AA630" i="3" a="1"/>
  <c r="AA630" i="3" s="1"/>
  <c r="AA629" i="3" a="1"/>
  <c r="AA629" i="3" s="1"/>
  <c r="AA628" i="3" a="1"/>
  <c r="AA628" i="3" s="1"/>
  <c r="AA627" i="3" a="1"/>
  <c r="AA627" i="3" s="1"/>
  <c r="AA626" i="3" a="1"/>
  <c r="AA626" i="3" s="1"/>
  <c r="AA625" i="3" a="1"/>
  <c r="AA625" i="3" s="1"/>
  <c r="AA624" i="3" a="1"/>
  <c r="AA624" i="3" s="1"/>
  <c r="AA623" i="3" a="1"/>
  <c r="AA623" i="3" s="1"/>
  <c r="AA622" i="3" a="1"/>
  <c r="AA622" i="3" s="1"/>
  <c r="AA621" i="3" a="1"/>
  <c r="AA621" i="3" s="1"/>
  <c r="AA620" i="3" a="1"/>
  <c r="AA620" i="3" s="1"/>
  <c r="AA619" i="3" a="1"/>
  <c r="AA619" i="3" s="1"/>
  <c r="AA618" i="3" a="1"/>
  <c r="AA618" i="3" s="1"/>
  <c r="AA617" i="3" a="1"/>
  <c r="AA617" i="3" s="1"/>
  <c r="AA616" i="3" a="1"/>
  <c r="AA616" i="3" s="1"/>
  <c r="AA615" i="3" a="1"/>
  <c r="AA615" i="3" s="1"/>
  <c r="AA614" i="3" a="1"/>
  <c r="AA614" i="3" s="1"/>
  <c r="AA613" i="3" a="1"/>
  <c r="AA613" i="3" s="1"/>
  <c r="AA612" i="3" a="1"/>
  <c r="AA612" i="3" s="1"/>
  <c r="AA611" i="3" a="1"/>
  <c r="AA611" i="3" s="1"/>
  <c r="AA610" i="3" a="1"/>
  <c r="AA610" i="3" s="1"/>
  <c r="AA609" i="3" a="1"/>
  <c r="AA609" i="3" s="1"/>
  <c r="AA608" i="3" a="1"/>
  <c r="AA608" i="3" s="1"/>
  <c r="AA607" i="3" a="1"/>
  <c r="AA607" i="3" s="1"/>
  <c r="AA606" i="3" a="1"/>
  <c r="AA606" i="3" s="1"/>
  <c r="AA605" i="3" a="1"/>
  <c r="AA605" i="3" s="1"/>
  <c r="AA604" i="3" a="1"/>
  <c r="AA604" i="3" s="1"/>
  <c r="AA603" i="3" a="1"/>
  <c r="AA603" i="3" s="1"/>
  <c r="AA602" i="3" a="1"/>
  <c r="AA602" i="3" s="1"/>
  <c r="AA601" i="3" a="1"/>
  <c r="AA601" i="3" s="1"/>
  <c r="AA600" i="3" a="1"/>
  <c r="AA600" i="3" s="1"/>
  <c r="AA599" i="3" a="1"/>
  <c r="AA599" i="3" s="1"/>
  <c r="AA598" i="3" a="1"/>
  <c r="AA598" i="3" s="1"/>
  <c r="AA597" i="3" a="1"/>
  <c r="AA597" i="3" s="1"/>
  <c r="AA596" i="3" a="1"/>
  <c r="AA596" i="3" s="1"/>
  <c r="AA595" i="3" a="1"/>
  <c r="AA595" i="3" s="1"/>
  <c r="AA594" i="3" a="1"/>
  <c r="AA594" i="3" s="1"/>
  <c r="AA593" i="3" a="1"/>
  <c r="AA593" i="3" s="1"/>
  <c r="AA592" i="3" a="1"/>
  <c r="AA592" i="3" s="1"/>
  <c r="AA591" i="3" a="1"/>
  <c r="AA591" i="3" s="1"/>
  <c r="AA590" i="3" a="1"/>
  <c r="AA590" i="3" s="1"/>
  <c r="AA589" i="3" a="1"/>
  <c r="AA589" i="3" s="1"/>
  <c r="AA588" i="3" a="1"/>
  <c r="AA588" i="3" s="1"/>
  <c r="AA587" i="3" a="1"/>
  <c r="AA587" i="3" s="1"/>
  <c r="AA586" i="3" a="1"/>
  <c r="AA586" i="3" s="1"/>
  <c r="AA585" i="3" a="1"/>
  <c r="AA585" i="3" s="1"/>
  <c r="AA584" i="3" a="1"/>
  <c r="AA584" i="3" s="1"/>
  <c r="AA583" i="3" a="1"/>
  <c r="AA583" i="3" s="1"/>
  <c r="AA582" i="3" a="1"/>
  <c r="AA582" i="3" s="1"/>
  <c r="AA581" i="3" a="1"/>
  <c r="AA581" i="3" s="1"/>
  <c r="AA580" i="3" a="1"/>
  <c r="AA580" i="3" s="1"/>
  <c r="AA579" i="3" a="1"/>
  <c r="AA579" i="3" s="1"/>
  <c r="AA578" i="3" a="1"/>
  <c r="AA578" i="3" s="1"/>
  <c r="AA577" i="3" a="1"/>
  <c r="AA577" i="3" s="1"/>
  <c r="AA576" i="3" a="1"/>
  <c r="AA576" i="3" s="1"/>
  <c r="AA575" i="3" a="1"/>
  <c r="AA575" i="3" s="1"/>
  <c r="AA574" i="3" a="1"/>
  <c r="AA574" i="3" s="1"/>
  <c r="AA573" i="3" a="1"/>
  <c r="AA573" i="3" s="1"/>
  <c r="AA572" i="3" a="1"/>
  <c r="AA572" i="3" s="1"/>
  <c r="AA571" i="3" a="1"/>
  <c r="AA571" i="3" s="1"/>
  <c r="AA570" i="3" a="1"/>
  <c r="AA570" i="3" s="1"/>
  <c r="AA569" i="3" a="1"/>
  <c r="AA569" i="3" s="1"/>
  <c r="AA568" i="3" a="1"/>
  <c r="AA568" i="3" s="1"/>
  <c r="AA567" i="3" a="1"/>
  <c r="AA567" i="3" s="1"/>
  <c r="AA566" i="3" a="1"/>
  <c r="AA566" i="3" s="1"/>
  <c r="AA565" i="3" a="1"/>
  <c r="AA565" i="3" s="1"/>
  <c r="AA564" i="3" a="1"/>
  <c r="AA564" i="3" s="1"/>
  <c r="AA563" i="3" a="1"/>
  <c r="AA563" i="3" s="1"/>
  <c r="AA562" i="3" a="1"/>
  <c r="AA562" i="3" s="1"/>
  <c r="AA561" i="3" a="1"/>
  <c r="AA561" i="3" s="1"/>
  <c r="AA560" i="3" a="1"/>
  <c r="AA560" i="3" s="1"/>
  <c r="AA559" i="3" a="1"/>
  <c r="AA559" i="3" s="1"/>
  <c r="AA558" i="3" a="1"/>
  <c r="AA558" i="3" s="1"/>
  <c r="AA557" i="3" a="1"/>
  <c r="AA557" i="3" s="1"/>
  <c r="AA556" i="3" a="1"/>
  <c r="AA556" i="3" s="1"/>
  <c r="AA555" i="3" a="1"/>
  <c r="AA555" i="3" s="1"/>
  <c r="AA554" i="3" a="1"/>
  <c r="AA554" i="3" s="1"/>
  <c r="AA553" i="3" a="1"/>
  <c r="AA553" i="3" s="1"/>
  <c r="AA552" i="3" a="1"/>
  <c r="AA552" i="3" s="1"/>
  <c r="AA551" i="3" a="1"/>
  <c r="AA551" i="3" s="1"/>
  <c r="AA550" i="3" a="1"/>
  <c r="AA550" i="3" s="1"/>
  <c r="AA549" i="3" a="1"/>
  <c r="AA549" i="3" s="1"/>
  <c r="AA548" i="3" a="1"/>
  <c r="AA548" i="3" s="1"/>
  <c r="AA547" i="3" a="1"/>
  <c r="AA547" i="3" s="1"/>
  <c r="AA546" i="3" a="1"/>
  <c r="AA546" i="3" s="1"/>
  <c r="AA545" i="3" a="1"/>
  <c r="AA545" i="3" s="1"/>
  <c r="AA544" i="3" a="1"/>
  <c r="AA544" i="3" s="1"/>
  <c r="AA543" i="3" a="1"/>
  <c r="AA543" i="3" s="1"/>
  <c r="AA542" i="3" a="1"/>
  <c r="AA542" i="3" s="1"/>
  <c r="AA541" i="3" a="1"/>
  <c r="AA541" i="3" s="1"/>
  <c r="AA540" i="3" a="1"/>
  <c r="AA540" i="3" s="1"/>
  <c r="AA539" i="3" a="1"/>
  <c r="AA539" i="3" s="1"/>
  <c r="AA538" i="3" a="1"/>
  <c r="AA538" i="3" s="1"/>
  <c r="AA537" i="3" a="1"/>
  <c r="AA537" i="3" s="1"/>
  <c r="AA536" i="3" a="1"/>
  <c r="AA536" i="3" s="1"/>
  <c r="AA535" i="3" a="1"/>
  <c r="AA535" i="3" s="1"/>
  <c r="AA534" i="3" a="1"/>
  <c r="AA534" i="3" s="1"/>
  <c r="AA533" i="3" a="1"/>
  <c r="AA533" i="3" s="1"/>
  <c r="AA532" i="3" a="1"/>
  <c r="AA532" i="3" s="1"/>
  <c r="AA531" i="3" a="1"/>
  <c r="AA531" i="3" s="1"/>
  <c r="AA530" i="3" a="1"/>
  <c r="AA530" i="3" s="1"/>
  <c r="AA529" i="3" a="1"/>
  <c r="AA529" i="3" s="1"/>
  <c r="AA528" i="3" a="1"/>
  <c r="AA528" i="3" s="1"/>
  <c r="AA527" i="3" a="1"/>
  <c r="AA527" i="3" s="1"/>
  <c r="AA526" i="3" a="1"/>
  <c r="AA526" i="3" s="1"/>
  <c r="AA525" i="3" a="1"/>
  <c r="AA525" i="3" s="1"/>
  <c r="AA524" i="3" a="1"/>
  <c r="AA524" i="3" s="1"/>
  <c r="AA523" i="3" a="1"/>
  <c r="AA523" i="3" s="1"/>
  <c r="AA522" i="3" a="1"/>
  <c r="AA522" i="3" s="1"/>
  <c r="AA521" i="3" a="1"/>
  <c r="AA521" i="3" s="1"/>
  <c r="AA520" i="3" a="1"/>
  <c r="AA520" i="3" s="1"/>
  <c r="AA519" i="3" a="1"/>
  <c r="AA519" i="3" s="1"/>
  <c r="AA518" i="3" a="1"/>
  <c r="AA518" i="3" s="1"/>
  <c r="AA517" i="3" a="1"/>
  <c r="AA517" i="3" s="1"/>
  <c r="AA516" i="3" a="1"/>
  <c r="AA516" i="3" s="1"/>
  <c r="AA515" i="3" a="1"/>
  <c r="AA515" i="3" s="1"/>
  <c r="AA514" i="3" a="1"/>
  <c r="AA514" i="3" s="1"/>
  <c r="AA513" i="3" a="1"/>
  <c r="AA513" i="3" s="1"/>
  <c r="AA512" i="3" a="1"/>
  <c r="AA512" i="3" s="1"/>
  <c r="AA511" i="3" a="1"/>
  <c r="AA511" i="3" s="1"/>
  <c r="AA510" i="3" a="1"/>
  <c r="AA510" i="3" s="1"/>
  <c r="AA509" i="3" a="1"/>
  <c r="AA509" i="3" s="1"/>
  <c r="AA508" i="3" a="1"/>
  <c r="AA508" i="3" s="1"/>
  <c r="AA507" i="3" a="1"/>
  <c r="AA507" i="3" s="1"/>
  <c r="AA506" i="3" a="1"/>
  <c r="AA506" i="3" s="1"/>
  <c r="AA505" i="3" a="1"/>
  <c r="AA505" i="3" s="1"/>
  <c r="AA504" i="3" a="1"/>
  <c r="AA504" i="3" s="1"/>
  <c r="AA503" i="3" a="1"/>
  <c r="AA503" i="3" s="1"/>
  <c r="AA502" i="3" a="1"/>
  <c r="AA502" i="3" s="1"/>
  <c r="AA501" i="3" a="1"/>
  <c r="AA501" i="3" s="1"/>
  <c r="AA500" i="3" a="1"/>
  <c r="AA500" i="3" s="1"/>
  <c r="AA499" i="3" a="1"/>
  <c r="AA499" i="3" s="1"/>
  <c r="AA498" i="3" a="1"/>
  <c r="AA498" i="3" s="1"/>
  <c r="AA497" i="3" a="1"/>
  <c r="AA497" i="3" s="1"/>
  <c r="AA496" i="3" a="1"/>
  <c r="AA496" i="3" s="1"/>
  <c r="AA495" i="3" a="1"/>
  <c r="AA495" i="3" s="1"/>
  <c r="AA494" i="3" a="1"/>
  <c r="AA494" i="3" s="1"/>
  <c r="AA493" i="3" a="1"/>
  <c r="AA493" i="3" s="1"/>
  <c r="AA492" i="3" a="1"/>
  <c r="AA492" i="3" s="1"/>
  <c r="AA491" i="3" a="1"/>
  <c r="AA491" i="3" s="1"/>
  <c r="AA490" i="3" a="1"/>
  <c r="AA490" i="3" s="1"/>
  <c r="AA489" i="3" a="1"/>
  <c r="AA489" i="3" s="1"/>
  <c r="AA488" i="3" a="1"/>
  <c r="AA488" i="3" s="1"/>
  <c r="AA487" i="3" a="1"/>
  <c r="AA487" i="3" s="1"/>
  <c r="AA486" i="3" a="1"/>
  <c r="AA486" i="3" s="1"/>
  <c r="AA485" i="3" a="1"/>
  <c r="AA485" i="3" s="1"/>
  <c r="AA484" i="3" a="1"/>
  <c r="AA484" i="3" s="1"/>
  <c r="AA483" i="3" a="1"/>
  <c r="AA483" i="3" s="1"/>
  <c r="AA482" i="3" a="1"/>
  <c r="AA482" i="3" s="1"/>
  <c r="AA481" i="3" a="1"/>
  <c r="AA481" i="3" s="1"/>
  <c r="AA480" i="3" a="1"/>
  <c r="AA480" i="3" s="1"/>
  <c r="AA479" i="3" a="1"/>
  <c r="AA479" i="3" s="1"/>
  <c r="AA478" i="3" a="1"/>
  <c r="AA478" i="3" s="1"/>
  <c r="AA477" i="3" a="1"/>
  <c r="AA477" i="3" s="1"/>
  <c r="AA476" i="3" a="1"/>
  <c r="AA476" i="3" s="1"/>
  <c r="AA475" i="3" a="1"/>
  <c r="AA475" i="3" s="1"/>
  <c r="AA474" i="3" a="1"/>
  <c r="AA474" i="3" s="1"/>
  <c r="AA473" i="3" a="1"/>
  <c r="AA473" i="3" s="1"/>
  <c r="AA472" i="3" a="1"/>
  <c r="AA472" i="3" s="1"/>
  <c r="AA471" i="3" a="1"/>
  <c r="AA471" i="3" s="1"/>
  <c r="AA470" i="3" a="1"/>
  <c r="AA470" i="3" s="1"/>
  <c r="AA469" i="3" a="1"/>
  <c r="AA469" i="3" s="1"/>
  <c r="AA468" i="3" a="1"/>
  <c r="AA468" i="3" s="1"/>
  <c r="AA467" i="3" a="1"/>
  <c r="AA467" i="3" s="1"/>
  <c r="AA466" i="3" a="1"/>
  <c r="AA466" i="3" s="1"/>
  <c r="AA465" i="3" a="1"/>
  <c r="AA465" i="3" s="1"/>
  <c r="AA464" i="3" a="1"/>
  <c r="AA464" i="3" s="1"/>
  <c r="AA463" i="3" a="1"/>
  <c r="AA463" i="3" s="1"/>
  <c r="AA462" i="3" a="1"/>
  <c r="AA462" i="3" s="1"/>
  <c r="AA461" i="3" a="1"/>
  <c r="AA461" i="3" s="1"/>
  <c r="AA460" i="3" a="1"/>
  <c r="AA460" i="3" s="1"/>
  <c r="AA459" i="3" a="1"/>
  <c r="AA459" i="3" s="1"/>
  <c r="AA458" i="3" a="1"/>
  <c r="AA458" i="3" s="1"/>
  <c r="AA457" i="3" a="1"/>
  <c r="AA457" i="3" s="1"/>
  <c r="AA456" i="3" a="1"/>
  <c r="AA456" i="3" s="1"/>
  <c r="AA455" i="3" a="1"/>
  <c r="AA455" i="3" s="1"/>
  <c r="AA454" i="3" a="1"/>
  <c r="AA454" i="3" s="1"/>
  <c r="AA453" i="3" a="1"/>
  <c r="AA453" i="3" s="1"/>
  <c r="AA452" i="3" a="1"/>
  <c r="AA452" i="3" s="1"/>
  <c r="AA451" i="3" a="1"/>
  <c r="AA451" i="3" s="1"/>
  <c r="AA450" i="3" a="1"/>
  <c r="AA450" i="3" s="1"/>
  <c r="AA449" i="3" a="1"/>
  <c r="AA449" i="3" s="1"/>
  <c r="AA448" i="3" a="1"/>
  <c r="AA448" i="3" s="1"/>
  <c r="AA447" i="3" a="1"/>
  <c r="AA447" i="3" s="1"/>
  <c r="AA446" i="3" a="1"/>
  <c r="AA446" i="3" s="1"/>
  <c r="AA445" i="3" a="1"/>
  <c r="AA445" i="3" s="1"/>
  <c r="AA444" i="3" a="1"/>
  <c r="AA444" i="3" s="1"/>
  <c r="AA443" i="3" a="1"/>
  <c r="AA443" i="3" s="1"/>
  <c r="AA442" i="3" a="1"/>
  <c r="AA442" i="3" s="1"/>
  <c r="AA441" i="3" a="1"/>
  <c r="AA441" i="3" s="1"/>
  <c r="AA440" i="3" a="1"/>
  <c r="AA440" i="3" s="1"/>
  <c r="AA439" i="3" a="1"/>
  <c r="AA439" i="3" s="1"/>
  <c r="AA438" i="3" a="1"/>
  <c r="AA438" i="3" s="1"/>
  <c r="AA437" i="3" a="1"/>
  <c r="AA437" i="3" s="1"/>
  <c r="AA436" i="3" a="1"/>
  <c r="AA436" i="3" s="1"/>
  <c r="AA435" i="3" a="1"/>
  <c r="AA435" i="3" s="1"/>
  <c r="AA434" i="3" a="1"/>
  <c r="AA434" i="3" s="1"/>
  <c r="AA433" i="3" a="1"/>
  <c r="AA433" i="3" s="1"/>
  <c r="AA432" i="3" a="1"/>
  <c r="AA432" i="3" s="1"/>
  <c r="AA431" i="3" a="1"/>
  <c r="AA431" i="3" s="1"/>
  <c r="AA430" i="3" a="1"/>
  <c r="AA430" i="3" s="1"/>
  <c r="AA429" i="3" a="1"/>
  <c r="AA429" i="3" s="1"/>
  <c r="AA428" i="3" a="1"/>
  <c r="AA428" i="3" s="1"/>
  <c r="AA427" i="3" a="1"/>
  <c r="AA427" i="3" s="1"/>
  <c r="AA426" i="3" a="1"/>
  <c r="AA426" i="3" s="1"/>
  <c r="AA425" i="3" a="1"/>
  <c r="AA425" i="3" s="1"/>
  <c r="AA424" i="3" a="1"/>
  <c r="AA424" i="3" s="1"/>
  <c r="AA423" i="3" a="1"/>
  <c r="AA423" i="3" s="1"/>
  <c r="AA422" i="3" a="1"/>
  <c r="AA422" i="3" s="1"/>
  <c r="AA421" i="3" a="1"/>
  <c r="AA421" i="3" s="1"/>
  <c r="AA420" i="3" a="1"/>
  <c r="AA420" i="3" s="1"/>
  <c r="AA419" i="3" a="1"/>
  <c r="AA419" i="3" s="1"/>
  <c r="AA418" i="3" a="1"/>
  <c r="AA418" i="3" s="1"/>
  <c r="AA417" i="3" a="1"/>
  <c r="AA417" i="3" s="1"/>
  <c r="AA416" i="3" a="1"/>
  <c r="AA416" i="3" s="1"/>
  <c r="AA415" i="3" a="1"/>
  <c r="AA415" i="3" s="1"/>
  <c r="AA414" i="3" a="1"/>
  <c r="AA414" i="3" s="1"/>
  <c r="AA413" i="3" a="1"/>
  <c r="AA413" i="3" s="1"/>
  <c r="AA412" i="3" a="1"/>
  <c r="AA412" i="3" s="1"/>
  <c r="AA411" i="3" a="1"/>
  <c r="AA411" i="3" s="1"/>
  <c r="AA410" i="3" a="1"/>
  <c r="AA410" i="3" s="1"/>
  <c r="AA409" i="3" a="1"/>
  <c r="AA409" i="3" s="1"/>
  <c r="AA408" i="3" a="1"/>
  <c r="AA408" i="3" s="1"/>
  <c r="AA407" i="3" a="1"/>
  <c r="AA407" i="3" s="1"/>
  <c r="AA406" i="3" a="1"/>
  <c r="AA406" i="3" s="1"/>
  <c r="AA405" i="3" a="1"/>
  <c r="AA405" i="3" s="1"/>
  <c r="AA404" i="3" a="1"/>
  <c r="AA404" i="3" s="1"/>
  <c r="AA403" i="3" a="1"/>
  <c r="AA403" i="3" s="1"/>
  <c r="AA402" i="3" a="1"/>
  <c r="AA402" i="3" s="1"/>
  <c r="AA401" i="3" a="1"/>
  <c r="AA401" i="3" s="1"/>
  <c r="AA400" i="3" a="1"/>
  <c r="AA400" i="3" s="1"/>
  <c r="AA399" i="3" a="1"/>
  <c r="AA399" i="3" s="1"/>
  <c r="AA398" i="3" a="1"/>
  <c r="AA398" i="3" s="1"/>
  <c r="AA397" i="3" a="1"/>
  <c r="AA397" i="3" s="1"/>
  <c r="AA396" i="3" a="1"/>
  <c r="AA396" i="3" s="1"/>
  <c r="AA395" i="3" a="1"/>
  <c r="AA395" i="3" s="1"/>
  <c r="AA394" i="3" a="1"/>
  <c r="AA394" i="3" s="1"/>
  <c r="AA393" i="3" a="1"/>
  <c r="AA393" i="3" s="1"/>
  <c r="AA392" i="3" a="1"/>
  <c r="AA392" i="3" s="1"/>
  <c r="AA391" i="3" a="1"/>
  <c r="AA391" i="3" s="1"/>
  <c r="AA390" i="3" a="1"/>
  <c r="AA390" i="3" s="1"/>
  <c r="AA389" i="3" a="1"/>
  <c r="AA389" i="3" s="1"/>
  <c r="AA388" i="3" a="1"/>
  <c r="AA388" i="3" s="1"/>
  <c r="AA387" i="3" a="1"/>
  <c r="AA387" i="3" s="1"/>
  <c r="AA386" i="3" a="1"/>
  <c r="AA386" i="3" s="1"/>
  <c r="AA385" i="3" a="1"/>
  <c r="AA385" i="3" s="1"/>
  <c r="AA384" i="3" a="1"/>
  <c r="AA384" i="3" s="1"/>
  <c r="AA383" i="3" a="1"/>
  <c r="AA383" i="3" s="1"/>
  <c r="AA382" i="3" a="1"/>
  <c r="AA382" i="3" s="1"/>
  <c r="AA381" i="3" a="1"/>
  <c r="AA381" i="3" s="1"/>
  <c r="AA380" i="3" a="1"/>
  <c r="AA380" i="3" s="1"/>
  <c r="AA379" i="3" a="1"/>
  <c r="AA379" i="3" s="1"/>
  <c r="AA378" i="3" a="1"/>
  <c r="AA378" i="3" s="1"/>
  <c r="AA377" i="3" a="1"/>
  <c r="AA377" i="3" s="1"/>
  <c r="AA376" i="3" a="1"/>
  <c r="AA376" i="3" s="1"/>
  <c r="AA375" i="3" a="1"/>
  <c r="AA375" i="3" s="1"/>
  <c r="AA374" i="3" a="1"/>
  <c r="AA374" i="3" s="1"/>
  <c r="AA373" i="3" a="1"/>
  <c r="AA373" i="3" s="1"/>
  <c r="AA372" i="3" a="1"/>
  <c r="AA372" i="3" s="1"/>
  <c r="AA371" i="3" a="1"/>
  <c r="AA371" i="3" s="1"/>
  <c r="AA370" i="3" a="1"/>
  <c r="AA370" i="3" s="1"/>
  <c r="AA369" i="3" a="1"/>
  <c r="AA369" i="3" s="1"/>
  <c r="AA368" i="3" a="1"/>
  <c r="AA368" i="3" s="1"/>
  <c r="AA367" i="3" a="1"/>
  <c r="AA367" i="3" s="1"/>
  <c r="AA366" i="3" a="1"/>
  <c r="AA366" i="3" s="1"/>
  <c r="AA365" i="3" a="1"/>
  <c r="AA365" i="3" s="1"/>
  <c r="AA364" i="3" a="1"/>
  <c r="AA364" i="3" s="1"/>
  <c r="AA363" i="3" a="1"/>
  <c r="AA363" i="3" s="1"/>
  <c r="AA362" i="3" a="1"/>
  <c r="AA362" i="3" s="1"/>
  <c r="AA361" i="3" a="1"/>
  <c r="AA361" i="3" s="1"/>
  <c r="AA360" i="3" a="1"/>
  <c r="AA360" i="3" s="1"/>
  <c r="AA359" i="3" a="1"/>
  <c r="AA359" i="3" s="1"/>
  <c r="AA358" i="3" a="1"/>
  <c r="AA358" i="3" s="1"/>
  <c r="AA357" i="3" a="1"/>
  <c r="AA357" i="3" s="1"/>
  <c r="AA356" i="3" a="1"/>
  <c r="AA356" i="3" s="1"/>
  <c r="AA355" i="3" a="1"/>
  <c r="AA355" i="3" s="1"/>
  <c r="AA354" i="3" a="1"/>
  <c r="AA354" i="3" s="1"/>
  <c r="AA353" i="3" a="1"/>
  <c r="AA353" i="3" s="1"/>
  <c r="AA352" i="3" a="1"/>
  <c r="AA352" i="3" s="1"/>
  <c r="AA351" i="3" a="1"/>
  <c r="AA351" i="3" s="1"/>
  <c r="AA350" i="3" a="1"/>
  <c r="AA350" i="3" s="1"/>
  <c r="AA349" i="3" a="1"/>
  <c r="AA349" i="3" s="1"/>
  <c r="AA348" i="3" a="1"/>
  <c r="AA348" i="3" s="1"/>
  <c r="AA347" i="3" a="1"/>
  <c r="AA347" i="3" s="1"/>
  <c r="AA346" i="3" a="1"/>
  <c r="AA346" i="3" s="1"/>
  <c r="AA345" i="3" a="1"/>
  <c r="AA345" i="3" s="1"/>
  <c r="AA344" i="3" a="1"/>
  <c r="AA344" i="3" s="1"/>
  <c r="AA343" i="3" a="1"/>
  <c r="AA343" i="3" s="1"/>
  <c r="AA342" i="3" a="1"/>
  <c r="AA342" i="3" s="1"/>
  <c r="AA341" i="3" a="1"/>
  <c r="AA341" i="3" s="1"/>
  <c r="AA340" i="3" a="1"/>
  <c r="AA340" i="3" s="1"/>
  <c r="AA339" i="3" a="1"/>
  <c r="AA339" i="3" s="1"/>
  <c r="AA338" i="3" a="1"/>
  <c r="AA338" i="3" s="1"/>
  <c r="AA337" i="3" a="1"/>
  <c r="AA337" i="3" s="1"/>
  <c r="AA336" i="3" a="1"/>
  <c r="AA336" i="3" s="1"/>
  <c r="AA335" i="3" a="1"/>
  <c r="AA335" i="3" s="1"/>
  <c r="AA334" i="3" a="1"/>
  <c r="AA334" i="3" s="1"/>
  <c r="AA333" i="3" a="1"/>
  <c r="AA333" i="3" s="1"/>
  <c r="AA332" i="3" a="1"/>
  <c r="AA332" i="3" s="1"/>
  <c r="AA331" i="3" a="1"/>
  <c r="AA331" i="3" s="1"/>
  <c r="AA330" i="3" a="1"/>
  <c r="AA330" i="3" s="1"/>
  <c r="AA329" i="3" a="1"/>
  <c r="AA329" i="3" s="1"/>
  <c r="AA328" i="3" a="1"/>
  <c r="AA328" i="3" s="1"/>
  <c r="AA327" i="3" a="1"/>
  <c r="AA327" i="3" s="1"/>
  <c r="AA326" i="3" a="1"/>
  <c r="AA326" i="3" s="1"/>
  <c r="AA325" i="3" a="1"/>
  <c r="AA325" i="3" s="1"/>
  <c r="AA324" i="3" a="1"/>
  <c r="AA324" i="3" s="1"/>
  <c r="AA323" i="3" a="1"/>
  <c r="AA323" i="3" s="1"/>
  <c r="AA322" i="3" a="1"/>
  <c r="AA322" i="3" s="1"/>
  <c r="AA321" i="3" a="1"/>
  <c r="AA321" i="3" s="1"/>
  <c r="AA320" i="3" a="1"/>
  <c r="AA320" i="3" s="1"/>
  <c r="AA319" i="3" a="1"/>
  <c r="AA319" i="3" s="1"/>
  <c r="AA318" i="3" a="1"/>
  <c r="AA318" i="3" s="1"/>
  <c r="AA317" i="3" a="1"/>
  <c r="AA317" i="3" s="1"/>
  <c r="AA316" i="3" a="1"/>
  <c r="AA316" i="3" s="1"/>
  <c r="AA315" i="3" a="1"/>
  <c r="AA315" i="3" s="1"/>
  <c r="AA314" i="3" a="1"/>
  <c r="AA314" i="3" s="1"/>
  <c r="AA313" i="3" a="1"/>
  <c r="AA313" i="3" s="1"/>
  <c r="AA312" i="3" a="1"/>
  <c r="AA312" i="3" s="1"/>
  <c r="AA311" i="3" a="1"/>
  <c r="AA311" i="3" s="1"/>
  <c r="AA310" i="3" a="1"/>
  <c r="AA310" i="3" s="1"/>
  <c r="AA309" i="3" a="1"/>
  <c r="AA309" i="3" s="1"/>
  <c r="AA308" i="3" a="1"/>
  <c r="AA308" i="3" s="1"/>
  <c r="AA307" i="3" a="1"/>
  <c r="AA307" i="3" s="1"/>
  <c r="AA306" i="3" a="1"/>
  <c r="AA306" i="3" s="1"/>
  <c r="AA305" i="3" a="1"/>
  <c r="AA305" i="3" s="1"/>
  <c r="AA304" i="3" a="1"/>
  <c r="AA304" i="3" s="1"/>
  <c r="AA303" i="3" a="1"/>
  <c r="AA303" i="3" s="1"/>
  <c r="AA302" i="3" a="1"/>
  <c r="AA302" i="3" s="1"/>
  <c r="AA301" i="3" a="1"/>
  <c r="AA301" i="3" s="1"/>
  <c r="AA300" i="3" a="1"/>
  <c r="AA300" i="3" s="1"/>
  <c r="AA299" i="3" a="1"/>
  <c r="AA299" i="3" s="1"/>
  <c r="AA298" i="3" a="1"/>
  <c r="AA298" i="3" s="1"/>
  <c r="AA297" i="3" a="1"/>
  <c r="AA297" i="3" s="1"/>
  <c r="AA296" i="3" a="1"/>
  <c r="AA296" i="3" s="1"/>
  <c r="AA295" i="3" a="1"/>
  <c r="AA295" i="3" s="1"/>
  <c r="AA294" i="3" a="1"/>
  <c r="AA294" i="3" s="1"/>
  <c r="AA293" i="3" a="1"/>
  <c r="AA293" i="3" s="1"/>
  <c r="AA292" i="3" a="1"/>
  <c r="AA292" i="3" s="1"/>
  <c r="AA291" i="3" a="1"/>
  <c r="AA291" i="3" s="1"/>
  <c r="AA290" i="3" a="1"/>
  <c r="AA290" i="3" s="1"/>
  <c r="AA289" i="3" a="1"/>
  <c r="AA289" i="3" s="1"/>
  <c r="AA288" i="3" a="1"/>
  <c r="AA288" i="3" s="1"/>
  <c r="AA287" i="3" a="1"/>
  <c r="AA287" i="3" s="1"/>
  <c r="AA286" i="3" a="1"/>
  <c r="AA286" i="3" s="1"/>
  <c r="AA285" i="3" a="1"/>
  <c r="AA285" i="3" s="1"/>
  <c r="AA284" i="3" a="1"/>
  <c r="AA284" i="3" s="1"/>
  <c r="AA283" i="3" a="1"/>
  <c r="AA283" i="3" s="1"/>
  <c r="AA282" i="3" a="1"/>
  <c r="AA282" i="3" s="1"/>
  <c r="AA281" i="3" a="1"/>
  <c r="AA281" i="3" s="1"/>
  <c r="AA280" i="3" a="1"/>
  <c r="AA280" i="3" s="1"/>
  <c r="AA279" i="3" a="1"/>
  <c r="AA279" i="3" s="1"/>
  <c r="AA278" i="3" a="1"/>
  <c r="AA278" i="3" s="1"/>
  <c r="AA277" i="3" a="1"/>
  <c r="AA277" i="3" s="1"/>
  <c r="AA276" i="3" a="1"/>
  <c r="AA276" i="3" s="1"/>
  <c r="AA275" i="3" a="1"/>
  <c r="AA275" i="3" s="1"/>
  <c r="AA274" i="3" a="1"/>
  <c r="AA274" i="3" s="1"/>
  <c r="AA273" i="3" a="1"/>
  <c r="AA273" i="3" s="1"/>
  <c r="AA272" i="3" a="1"/>
  <c r="AA272" i="3" s="1"/>
  <c r="AA271" i="3" a="1"/>
  <c r="AA271" i="3" s="1"/>
  <c r="AA270" i="3" a="1"/>
  <c r="AA270" i="3" s="1"/>
  <c r="AA269" i="3" a="1"/>
  <c r="AA269" i="3" s="1"/>
  <c r="AA268" i="3" a="1"/>
  <c r="AA268" i="3" s="1"/>
  <c r="AA267" i="3" a="1"/>
  <c r="AA267" i="3" s="1"/>
  <c r="AA266" i="3" a="1"/>
  <c r="AA266" i="3" s="1"/>
  <c r="AA265" i="3" a="1"/>
  <c r="AA265" i="3" s="1"/>
  <c r="AA264" i="3" a="1"/>
  <c r="AA264" i="3" s="1"/>
  <c r="AA263" i="3" a="1"/>
  <c r="AA263" i="3" s="1"/>
  <c r="AA262" i="3" a="1"/>
  <c r="AA262" i="3" s="1"/>
  <c r="AA261" i="3" a="1"/>
  <c r="AA261" i="3" s="1"/>
  <c r="AA260" i="3" a="1"/>
  <c r="AA260" i="3" s="1"/>
  <c r="AA259" i="3" a="1"/>
  <c r="AA259" i="3" s="1"/>
  <c r="AA258" i="3" a="1"/>
  <c r="AA258" i="3" s="1"/>
  <c r="AA257" i="3" a="1"/>
  <c r="AA257" i="3" s="1"/>
  <c r="AA256" i="3" a="1"/>
  <c r="AA256" i="3" s="1"/>
  <c r="AA255" i="3" a="1"/>
  <c r="AA255" i="3" s="1"/>
  <c r="AA254" i="3" a="1"/>
  <c r="AA254" i="3" s="1"/>
  <c r="AA253" i="3" a="1"/>
  <c r="AA253" i="3" s="1"/>
  <c r="AA252" i="3" a="1"/>
  <c r="AA252" i="3" s="1"/>
  <c r="AA251" i="3" a="1"/>
  <c r="AA251" i="3" s="1"/>
  <c r="AA250" i="3" a="1"/>
  <c r="AA250" i="3" s="1"/>
  <c r="AA249" i="3" a="1"/>
  <c r="AA249" i="3" s="1"/>
  <c r="AA248" i="3" a="1"/>
  <c r="AA248" i="3" s="1"/>
  <c r="AA247" i="3" a="1"/>
  <c r="AA247" i="3" s="1"/>
  <c r="AA246" i="3" a="1"/>
  <c r="AA246" i="3" s="1"/>
  <c r="AA245" i="3" a="1"/>
  <c r="AA245" i="3" s="1"/>
  <c r="AA244" i="3" a="1"/>
  <c r="AA244" i="3" s="1"/>
  <c r="AA243" i="3" a="1"/>
  <c r="AA243" i="3" s="1"/>
  <c r="AA242" i="3" a="1"/>
  <c r="AA242" i="3" s="1"/>
  <c r="AA241" i="3" a="1"/>
  <c r="AA241" i="3" s="1"/>
  <c r="AA240" i="3" a="1"/>
  <c r="AA240" i="3" s="1"/>
  <c r="AA239" i="3" a="1"/>
  <c r="AA239" i="3" s="1"/>
  <c r="AA238" i="3" a="1"/>
  <c r="AA238" i="3" s="1"/>
  <c r="AA237" i="3" a="1"/>
  <c r="AA237" i="3" s="1"/>
  <c r="AA236" i="3" a="1"/>
  <c r="AA236" i="3" s="1"/>
  <c r="AA235" i="3" a="1"/>
  <c r="AA235" i="3" s="1"/>
  <c r="AA234" i="3" a="1"/>
  <c r="AA234" i="3" s="1"/>
  <c r="AA233" i="3" a="1"/>
  <c r="AA233" i="3" s="1"/>
  <c r="AA232" i="3" a="1"/>
  <c r="AA232" i="3" s="1"/>
  <c r="AA231" i="3" a="1"/>
  <c r="AA231" i="3" s="1"/>
  <c r="AA230" i="3" a="1"/>
  <c r="AA230" i="3" s="1"/>
  <c r="AA229" i="3" a="1"/>
  <c r="AA229" i="3" s="1"/>
  <c r="AA228" i="3" a="1"/>
  <c r="AA228" i="3" s="1"/>
  <c r="AA227" i="3" a="1"/>
  <c r="AA227" i="3" s="1"/>
  <c r="AA226" i="3" a="1"/>
  <c r="AA226" i="3" s="1"/>
  <c r="AA225" i="3" a="1"/>
  <c r="AA225" i="3" s="1"/>
  <c r="AA224" i="3" a="1"/>
  <c r="AA224" i="3" s="1"/>
  <c r="AA223" i="3" a="1"/>
  <c r="AA223" i="3" s="1"/>
  <c r="AA222" i="3" a="1"/>
  <c r="AA222" i="3" s="1"/>
  <c r="AA221" i="3" a="1"/>
  <c r="AA221" i="3" s="1"/>
  <c r="AA220" i="3" a="1"/>
  <c r="AA220" i="3" s="1"/>
  <c r="AA219" i="3" a="1"/>
  <c r="AA219" i="3" s="1"/>
  <c r="AA218" i="3" a="1"/>
  <c r="AA218" i="3" s="1"/>
  <c r="AA217" i="3" a="1"/>
  <c r="AA217" i="3" s="1"/>
  <c r="AA216" i="3" a="1"/>
  <c r="AA216" i="3" s="1"/>
  <c r="AA215" i="3" a="1"/>
  <c r="AA215" i="3" s="1"/>
  <c r="AA214" i="3" a="1"/>
  <c r="AA214" i="3" s="1"/>
  <c r="AA213" i="3" a="1"/>
  <c r="AA213" i="3" s="1"/>
  <c r="AA212" i="3" a="1"/>
  <c r="AA212" i="3" s="1"/>
  <c r="AA211" i="3" a="1"/>
  <c r="AA211" i="3" s="1"/>
  <c r="AA210" i="3" a="1"/>
  <c r="AA210" i="3" s="1"/>
  <c r="AA209" i="3" a="1"/>
  <c r="AA209" i="3" s="1"/>
  <c r="AA208" i="3" a="1"/>
  <c r="AA208" i="3" s="1"/>
  <c r="AA207" i="3" a="1"/>
  <c r="AA207" i="3" s="1"/>
  <c r="AA206" i="3" a="1"/>
  <c r="AA206" i="3" s="1"/>
  <c r="AA205" i="3" a="1"/>
  <c r="AA205" i="3" s="1"/>
  <c r="AA204" i="3" a="1"/>
  <c r="AA204" i="3" s="1"/>
  <c r="AA203" i="3" a="1"/>
  <c r="AA203" i="3" s="1"/>
  <c r="AA202" i="3" a="1"/>
  <c r="AA202" i="3" s="1"/>
  <c r="AA201" i="3" a="1"/>
  <c r="AA201" i="3" s="1"/>
  <c r="AA200" i="3" a="1"/>
  <c r="AA200" i="3" s="1"/>
  <c r="AA199" i="3" a="1"/>
  <c r="AA199" i="3" s="1"/>
  <c r="AA198" i="3" a="1"/>
  <c r="AA198" i="3" s="1"/>
  <c r="AA197" i="3" a="1"/>
  <c r="AA197" i="3" s="1"/>
  <c r="AA196" i="3" a="1"/>
  <c r="AA196" i="3" s="1"/>
  <c r="AA195" i="3" a="1"/>
  <c r="AA195" i="3" s="1"/>
  <c r="AA194" i="3" a="1"/>
  <c r="AA194" i="3" s="1"/>
  <c r="AA193" i="3" a="1"/>
  <c r="AA193" i="3" s="1"/>
  <c r="AA192" i="3" a="1"/>
  <c r="AA192" i="3" s="1"/>
  <c r="AA191" i="3" a="1"/>
  <c r="AA191" i="3" s="1"/>
  <c r="AA190" i="3" a="1"/>
  <c r="AA190" i="3" s="1"/>
  <c r="AA189" i="3" a="1"/>
  <c r="AA189" i="3" s="1"/>
  <c r="AA188" i="3" a="1"/>
  <c r="AA188" i="3" s="1"/>
  <c r="AA187" i="3" a="1"/>
  <c r="AA187" i="3" s="1"/>
  <c r="AA186" i="3" a="1"/>
  <c r="AA186" i="3" s="1"/>
  <c r="AA185" i="3" a="1"/>
  <c r="AA185" i="3" s="1"/>
  <c r="AA184" i="3" a="1"/>
  <c r="AA184" i="3" s="1"/>
  <c r="AA183" i="3" a="1"/>
  <c r="AA183" i="3" s="1"/>
  <c r="AA182" i="3" a="1"/>
  <c r="AA182" i="3" s="1"/>
  <c r="AA181" i="3" a="1"/>
  <c r="AA181" i="3" s="1"/>
  <c r="AA180" i="3" a="1"/>
  <c r="AA180" i="3" s="1"/>
  <c r="AA179" i="3" a="1"/>
  <c r="AA179" i="3" s="1"/>
  <c r="AA178" i="3" a="1"/>
  <c r="AA178" i="3" s="1"/>
  <c r="AA177" i="3" a="1"/>
  <c r="AA177" i="3" s="1"/>
  <c r="AA176" i="3" a="1"/>
  <c r="AA176" i="3" s="1"/>
  <c r="AA175" i="3" a="1"/>
  <c r="AA175" i="3" s="1"/>
  <c r="AA174" i="3" a="1"/>
  <c r="AA174" i="3" s="1"/>
  <c r="AA173" i="3" a="1"/>
  <c r="AA173" i="3" s="1"/>
  <c r="AA172" i="3" a="1"/>
  <c r="AA172" i="3" s="1"/>
  <c r="AA171" i="3" a="1"/>
  <c r="AA171" i="3" s="1"/>
  <c r="AA170" i="3" a="1"/>
  <c r="AA170" i="3" s="1"/>
  <c r="AA169" i="3" a="1"/>
  <c r="AA169" i="3" s="1"/>
  <c r="AA168" i="3" a="1"/>
  <c r="AA168" i="3" s="1"/>
  <c r="AA167" i="3" a="1"/>
  <c r="AA167" i="3" s="1"/>
  <c r="AA166" i="3" a="1"/>
  <c r="AA166" i="3" s="1"/>
  <c r="AA165" i="3" a="1"/>
  <c r="AA165" i="3" s="1"/>
  <c r="AA164" i="3" a="1"/>
  <c r="AA164" i="3" s="1"/>
  <c r="AA163" i="3" a="1"/>
  <c r="AA163" i="3" s="1"/>
  <c r="AA162" i="3" a="1"/>
  <c r="AA162" i="3" s="1"/>
  <c r="AA161" i="3" a="1"/>
  <c r="AA161" i="3" s="1"/>
  <c r="AA160" i="3" a="1"/>
  <c r="AA160" i="3" s="1"/>
  <c r="AA159" i="3" a="1"/>
  <c r="AA159" i="3" s="1"/>
  <c r="AA158" i="3" a="1"/>
  <c r="AA158" i="3" s="1"/>
  <c r="AA157" i="3" a="1"/>
  <c r="AA157" i="3" s="1"/>
  <c r="AA156" i="3" a="1"/>
  <c r="AA156" i="3" s="1"/>
  <c r="AA155" i="3" a="1"/>
  <c r="AA155" i="3" s="1"/>
  <c r="AA154" i="3" a="1"/>
  <c r="AA154" i="3" s="1"/>
  <c r="AA153" i="3" a="1"/>
  <c r="AA153" i="3" s="1"/>
  <c r="AA152" i="3" a="1"/>
  <c r="AA152" i="3" s="1"/>
  <c r="AA151" i="3" a="1"/>
  <c r="AA151" i="3" s="1"/>
  <c r="AA150" i="3" a="1"/>
  <c r="AA150" i="3" s="1"/>
  <c r="AA149" i="3" a="1"/>
  <c r="AA149" i="3" s="1"/>
  <c r="AA148" i="3" a="1"/>
  <c r="AA148" i="3" s="1"/>
  <c r="AA147" i="3" a="1"/>
  <c r="AA147" i="3" s="1"/>
  <c r="AA146" i="3" a="1"/>
  <c r="AA146" i="3" s="1"/>
  <c r="AA145" i="3" a="1"/>
  <c r="AA145" i="3" s="1"/>
  <c r="AA144" i="3" a="1"/>
  <c r="AA144" i="3" s="1"/>
  <c r="AA143" i="3" a="1"/>
  <c r="AA143" i="3" s="1"/>
  <c r="AA142" i="3" a="1"/>
  <c r="AA142" i="3" s="1"/>
  <c r="AA141" i="3" a="1"/>
  <c r="AA141" i="3" s="1"/>
  <c r="AA140" i="3" a="1"/>
  <c r="AA140" i="3" s="1"/>
  <c r="AA139" i="3" a="1"/>
  <c r="AA139" i="3" s="1"/>
  <c r="AA138" i="3" a="1"/>
  <c r="AA138" i="3" s="1"/>
  <c r="AA137" i="3" a="1"/>
  <c r="AA137" i="3" s="1"/>
  <c r="AA136" i="3" a="1"/>
  <c r="AA136" i="3" s="1"/>
  <c r="AA135" i="3" a="1"/>
  <c r="AA135" i="3" s="1"/>
  <c r="AA134" i="3" a="1"/>
  <c r="AA134" i="3" s="1"/>
  <c r="AA133" i="3" a="1"/>
  <c r="AA133" i="3" s="1"/>
  <c r="AA132" i="3" a="1"/>
  <c r="AA132" i="3" s="1"/>
  <c r="AA131" i="3" a="1"/>
  <c r="AA131" i="3" s="1"/>
  <c r="AA130" i="3" a="1"/>
  <c r="AA130" i="3" s="1"/>
  <c r="AA129" i="3" a="1"/>
  <c r="AA129" i="3" s="1"/>
  <c r="AA128" i="3" a="1"/>
  <c r="AA128" i="3" s="1"/>
  <c r="AA127" i="3" a="1"/>
  <c r="AA127" i="3" s="1"/>
  <c r="AA126" i="3" a="1"/>
  <c r="AA126" i="3" s="1"/>
  <c r="AA125" i="3" a="1"/>
  <c r="AA125" i="3" s="1"/>
  <c r="AA124" i="3" a="1"/>
  <c r="AA124" i="3" s="1"/>
  <c r="AA123" i="3" a="1"/>
  <c r="AA123" i="3" s="1"/>
  <c r="AA122" i="3" a="1"/>
  <c r="AA122" i="3" s="1"/>
  <c r="AA121" i="3" a="1"/>
  <c r="AA121" i="3" s="1"/>
  <c r="AA120" i="3" a="1"/>
  <c r="AA120" i="3" s="1"/>
  <c r="AA119" i="3" a="1"/>
  <c r="AA119" i="3" s="1"/>
  <c r="AA118" i="3" a="1"/>
  <c r="AA118" i="3" s="1"/>
  <c r="AA117" i="3" a="1"/>
  <c r="AA117" i="3" s="1"/>
  <c r="AA116" i="3" a="1"/>
  <c r="AA116" i="3" s="1"/>
  <c r="AA115" i="3" a="1"/>
  <c r="AA115" i="3" s="1"/>
  <c r="AA114" i="3" a="1"/>
  <c r="AA114" i="3" s="1"/>
  <c r="AA113" i="3" a="1"/>
  <c r="AA113" i="3" s="1"/>
  <c r="AA112" i="3" a="1"/>
  <c r="AA112" i="3" s="1"/>
  <c r="AA111" i="3" a="1"/>
  <c r="AA111" i="3" s="1"/>
  <c r="AA110" i="3" a="1"/>
  <c r="AA110" i="3" s="1"/>
  <c r="AA109" i="3" a="1"/>
  <c r="AA109" i="3" s="1"/>
  <c r="AA108" i="3" a="1"/>
  <c r="AA108" i="3" s="1"/>
  <c r="AA107" i="3" a="1"/>
  <c r="AA107" i="3" s="1"/>
  <c r="AA106" i="3" a="1"/>
  <c r="AA106" i="3" s="1"/>
  <c r="AA105" i="3" a="1"/>
  <c r="AA105" i="3" s="1"/>
  <c r="AA104" i="3" a="1"/>
  <c r="AA104" i="3" s="1"/>
  <c r="AA103" i="3" a="1"/>
  <c r="AA103" i="3" s="1"/>
  <c r="AA102" i="3" a="1"/>
  <c r="AA102" i="3" s="1"/>
  <c r="AA101" i="3" a="1"/>
  <c r="AA101" i="3" s="1"/>
  <c r="AA100" i="3" a="1"/>
  <c r="AA100" i="3" s="1"/>
  <c r="AA99" i="3" a="1"/>
  <c r="AA99" i="3" s="1"/>
  <c r="AA98" i="3" a="1"/>
  <c r="AA98" i="3" s="1"/>
  <c r="AA97" i="3" a="1"/>
  <c r="AA97" i="3" s="1"/>
  <c r="AA96" i="3" a="1"/>
  <c r="AA96" i="3" s="1"/>
  <c r="AA95" i="3" a="1"/>
  <c r="AA95" i="3" s="1"/>
  <c r="AA94" i="3" a="1"/>
  <c r="AA94" i="3" s="1"/>
  <c r="AA93" i="3" a="1"/>
  <c r="AA93" i="3" s="1"/>
  <c r="AA92" i="3" a="1"/>
  <c r="AA92" i="3" s="1"/>
  <c r="AA91" i="3" a="1"/>
  <c r="AA91" i="3" s="1"/>
  <c r="AA90" i="3" a="1"/>
  <c r="AA90" i="3" s="1"/>
  <c r="AA89" i="3" a="1"/>
  <c r="AA89" i="3" s="1"/>
  <c r="AA88" i="3" a="1"/>
  <c r="AA88" i="3" s="1"/>
  <c r="AA87" i="3" a="1"/>
  <c r="AA87" i="3" s="1"/>
  <c r="AA86" i="3" a="1"/>
  <c r="AA86" i="3" s="1"/>
  <c r="AA85" i="3" a="1"/>
  <c r="AA85" i="3" s="1"/>
  <c r="AA84" i="3" a="1"/>
  <c r="AA84" i="3" s="1"/>
  <c r="AA83" i="3" a="1"/>
  <c r="AA83" i="3" s="1"/>
  <c r="AA82" i="3" a="1"/>
  <c r="AA82" i="3" s="1"/>
  <c r="AA81" i="3" a="1"/>
  <c r="AA81" i="3" s="1"/>
  <c r="AA80" i="3" a="1"/>
  <c r="AA80" i="3" s="1"/>
  <c r="AA79" i="3" a="1"/>
  <c r="AA79" i="3" s="1"/>
  <c r="AA78" i="3" a="1"/>
  <c r="AA78" i="3" s="1"/>
  <c r="AA77" i="3" a="1"/>
  <c r="AA77" i="3" s="1"/>
  <c r="AA76" i="3" a="1"/>
  <c r="AA76" i="3" s="1"/>
  <c r="AA75" i="3" a="1"/>
  <c r="AA75" i="3" s="1"/>
  <c r="AA74" i="3" a="1"/>
  <c r="AA74" i="3" s="1"/>
  <c r="AA73" i="3" a="1"/>
  <c r="AA73" i="3" s="1"/>
  <c r="AA72" i="3" a="1"/>
  <c r="AA72" i="3" s="1"/>
  <c r="AA71" i="3" a="1"/>
  <c r="AA71" i="3" s="1"/>
  <c r="AA70" i="3" a="1"/>
  <c r="AA70" i="3" s="1"/>
  <c r="AA69" i="3" a="1"/>
  <c r="AA69" i="3" s="1"/>
  <c r="AA68" i="3" a="1"/>
  <c r="AA68" i="3" s="1"/>
  <c r="AA67" i="3" a="1"/>
  <c r="AA67" i="3" s="1"/>
  <c r="AA66" i="3" a="1"/>
  <c r="AA66" i="3" s="1"/>
  <c r="AA65" i="3" a="1"/>
  <c r="AA65" i="3" s="1"/>
  <c r="AA64" i="3" a="1"/>
  <c r="AA64" i="3" s="1"/>
  <c r="AA63" i="3" a="1"/>
  <c r="AA63" i="3" s="1"/>
  <c r="AA62" i="3" a="1"/>
  <c r="AA62" i="3" s="1"/>
  <c r="AA61" i="3" a="1"/>
  <c r="AA61" i="3" s="1"/>
  <c r="AA60" i="3" a="1"/>
  <c r="AA60" i="3" s="1"/>
  <c r="AA59" i="3" a="1"/>
  <c r="AA59" i="3" s="1"/>
  <c r="AA58" i="3" a="1"/>
  <c r="AA58" i="3" s="1"/>
  <c r="AA57" i="3" a="1"/>
  <c r="AA57" i="3" s="1"/>
  <c r="AA56" i="3" a="1"/>
  <c r="AA56" i="3" s="1"/>
  <c r="AA55" i="3" a="1"/>
  <c r="AA55" i="3" s="1"/>
  <c r="AA54" i="3" a="1"/>
  <c r="AA54" i="3" s="1"/>
  <c r="AA53" i="3" a="1"/>
  <c r="AA53" i="3" s="1"/>
  <c r="AA52" i="3" a="1"/>
  <c r="AA52" i="3" s="1"/>
  <c r="AA51" i="3" a="1"/>
  <c r="AA51" i="3" s="1"/>
  <c r="AA50" i="3" a="1"/>
  <c r="AA50" i="3" s="1"/>
  <c r="AA49" i="3" a="1"/>
  <c r="AA49" i="3" s="1"/>
  <c r="AA48" i="3" a="1"/>
  <c r="AA48" i="3" s="1"/>
  <c r="AA47" i="3" a="1"/>
  <c r="AA47" i="3" s="1"/>
  <c r="AA46" i="3" a="1"/>
  <c r="AA46" i="3" s="1"/>
  <c r="AA45" i="3" a="1"/>
  <c r="AA45" i="3" s="1"/>
  <c r="AA44" i="3" a="1"/>
  <c r="AA44" i="3" s="1"/>
  <c r="AA43" i="3" a="1"/>
  <c r="AA43" i="3" s="1"/>
  <c r="AA42" i="3" a="1"/>
  <c r="AA42" i="3" s="1"/>
  <c r="AA41" i="3" a="1"/>
  <c r="AA41" i="3" s="1"/>
  <c r="AA40" i="3" a="1"/>
  <c r="AA40" i="3" s="1"/>
  <c r="AA39" i="3" a="1"/>
  <c r="AA39" i="3" s="1"/>
  <c r="AA38" i="3" a="1"/>
  <c r="AA38" i="3" s="1"/>
  <c r="AA37" i="3" a="1"/>
  <c r="AA37" i="3" s="1"/>
  <c r="AA36" i="3" a="1"/>
  <c r="AA36" i="3" s="1"/>
  <c r="AA35" i="3" a="1"/>
  <c r="AA35" i="3" s="1"/>
  <c r="AA34" i="3" a="1"/>
  <c r="AA34" i="3" s="1"/>
  <c r="AA33" i="3" a="1"/>
  <c r="AA33" i="3" s="1"/>
  <c r="AA32" i="3" a="1"/>
  <c r="AA32" i="3" s="1"/>
  <c r="AA31" i="3" a="1"/>
  <c r="AA31" i="3" s="1"/>
  <c r="AA30" i="3" a="1"/>
  <c r="AA30" i="3" s="1"/>
  <c r="AA29" i="3" a="1"/>
  <c r="AA29" i="3" s="1"/>
  <c r="AA28" i="3" a="1"/>
  <c r="AA28" i="3" s="1"/>
  <c r="AA27" i="3" a="1"/>
  <c r="AA27" i="3" s="1"/>
  <c r="AA26" i="3" a="1"/>
  <c r="AA26" i="3" s="1"/>
  <c r="AA25" i="3" a="1"/>
  <c r="AA25" i="3" s="1"/>
  <c r="AA24" i="3" a="1"/>
  <c r="AA24" i="3" s="1"/>
  <c r="AA23" i="3" a="1"/>
  <c r="AA23" i="3" s="1"/>
  <c r="AA22" i="3" a="1"/>
  <c r="AA22" i="3" s="1"/>
  <c r="AA21" i="3" a="1"/>
  <c r="AA21" i="3" s="1"/>
  <c r="AA20" i="3" a="1"/>
  <c r="AA20" i="3" s="1"/>
  <c r="AA19" i="3" a="1"/>
  <c r="AA19" i="3" s="1"/>
  <c r="AA18" i="3" a="1"/>
  <c r="AA18" i="3" s="1"/>
  <c r="AA17" i="3" a="1"/>
  <c r="AA17" i="3" s="1"/>
  <c r="AA16" i="3" a="1"/>
  <c r="AA16" i="3" s="1"/>
  <c r="AA15" i="3" a="1"/>
  <c r="AA15" i="3" s="1"/>
  <c r="AA14" i="3" a="1"/>
  <c r="AA14" i="3" s="1"/>
  <c r="AA13" i="3" a="1"/>
  <c r="AA13" i="3" s="1"/>
  <c r="AA12" i="3" a="1"/>
  <c r="AA12" i="3" s="1"/>
  <c r="AA11" i="3" a="1"/>
  <c r="AA11" i="3" s="1"/>
  <c r="AA10" i="3" a="1"/>
  <c r="AA10" i="3" s="1"/>
  <c r="AA9" i="3" a="1"/>
  <c r="AA9" i="3" s="1"/>
  <c r="AA8" i="3" a="1"/>
  <c r="AA8" i="3" s="1"/>
  <c r="AA7" i="3" a="1"/>
  <c r="AA7" i="3" s="1"/>
  <c r="AA6" i="3" a="1"/>
  <c r="AA6" i="3" s="1"/>
  <c r="AA5" i="3" a="1"/>
  <c r="AA5" i="3" s="1"/>
  <c r="AA4" i="3" a="1"/>
  <c r="AA4" i="3" s="1"/>
  <c r="AA3" i="3" a="1"/>
  <c r="AA3" i="3" s="1"/>
  <c r="AA2" i="3" a="1"/>
  <c r="AA2" i="3" s="1"/>
  <c r="L433" i="20" l="1"/>
  <c r="L434" i="20"/>
  <c r="L435" i="20"/>
  <c r="L436" i="20"/>
  <c r="L437" i="20"/>
  <c r="L438" i="20"/>
  <c r="L430" i="20"/>
  <c r="L431" i="20"/>
  <c r="L432" i="20"/>
  <c r="U430" i="20"/>
  <c r="U431" i="20"/>
  <c r="U432" i="20"/>
  <c r="U433" i="20"/>
  <c r="U434" i="20"/>
  <c r="U435" i="20"/>
  <c r="U436" i="20"/>
  <c r="U437" i="20"/>
  <c r="U438" i="20"/>
  <c r="L439" i="20"/>
  <c r="U439" i="20"/>
  <c r="L428" i="20"/>
  <c r="L429" i="20"/>
  <c r="L440" i="20"/>
  <c r="U428" i="20"/>
  <c r="U429" i="20"/>
  <c r="U440" i="20"/>
  <c r="L424" i="20" l="1"/>
  <c r="L425" i="20"/>
  <c r="L419" i="20"/>
  <c r="L420" i="20"/>
  <c r="L421" i="20"/>
  <c r="L422" i="20"/>
  <c r="L423" i="20"/>
  <c r="U419" i="20"/>
  <c r="U420" i="20"/>
  <c r="U421" i="20"/>
  <c r="U422" i="20"/>
  <c r="U423" i="20"/>
  <c r="U424" i="20"/>
  <c r="U425" i="20"/>
  <c r="L426" i="20"/>
  <c r="L427" i="20"/>
  <c r="U426" i="20"/>
  <c r="U427" i="20"/>
  <c r="L414" i="20"/>
  <c r="U414" i="20"/>
  <c r="L415" i="20"/>
  <c r="L416" i="20"/>
  <c r="U415" i="20"/>
  <c r="U416" i="20"/>
  <c r="L417" i="20" l="1"/>
  <c r="U417" i="20"/>
  <c r="L418" i="20"/>
  <c r="U418" i="20"/>
  <c r="L409" i="20"/>
  <c r="L406" i="20"/>
  <c r="L407" i="20"/>
  <c r="L408" i="20"/>
  <c r="U406" i="20"/>
  <c r="U407" i="20"/>
  <c r="U408" i="20"/>
  <c r="U409" i="20"/>
  <c r="L410" i="20" l="1"/>
  <c r="U410" i="20"/>
  <c r="L411" i="20"/>
  <c r="U411" i="20"/>
  <c r="L412" i="20"/>
  <c r="U412" i="20"/>
  <c r="L413" i="20"/>
  <c r="U413" i="20"/>
  <c r="F35" i="31" l="1"/>
  <c r="K73" i="16" l="1"/>
  <c r="J73" i="16"/>
  <c r="J72" i="16"/>
  <c r="K72" i="16" s="1"/>
  <c r="J76" i="16" l="1"/>
  <c r="K76" i="16" s="1"/>
  <c r="J75" i="16" l="1"/>
  <c r="K75" i="16" s="1"/>
  <c r="AM3" i="3"/>
  <c r="AM4" i="3"/>
  <c r="AM5" i="3"/>
  <c r="AM6" i="3"/>
  <c r="AM7" i="3"/>
  <c r="AM8" i="3"/>
  <c r="AM9" i="3"/>
  <c r="AM10" i="3"/>
  <c r="AM11" i="3"/>
  <c r="AM12" i="3"/>
  <c r="AM13" i="3"/>
  <c r="AM14" i="3"/>
  <c r="AM15" i="3"/>
  <c r="AM16" i="3"/>
  <c r="AM17" i="3"/>
  <c r="AM18" i="3"/>
  <c r="AM19" i="3"/>
  <c r="AM20" i="3"/>
  <c r="AM21" i="3"/>
  <c r="AM22" i="3"/>
  <c r="AM23" i="3"/>
  <c r="AM24" i="3"/>
  <c r="AM25" i="3"/>
  <c r="AM26" i="3"/>
  <c r="AM27" i="3"/>
  <c r="AM28" i="3"/>
  <c r="AM29" i="3"/>
  <c r="AM30" i="3"/>
  <c r="AM31" i="3"/>
  <c r="AM32" i="3"/>
  <c r="AM33" i="3"/>
  <c r="AM34" i="3"/>
  <c r="AM35" i="3"/>
  <c r="AM36" i="3"/>
  <c r="AM37" i="3"/>
  <c r="AM38" i="3"/>
  <c r="AM39" i="3"/>
  <c r="AM40" i="3"/>
  <c r="AM41" i="3"/>
  <c r="AM42" i="3"/>
  <c r="AM43" i="3"/>
  <c r="AM44" i="3"/>
  <c r="AM45" i="3"/>
  <c r="AM46" i="3"/>
  <c r="AM47" i="3"/>
  <c r="AM48" i="3"/>
  <c r="AM49" i="3"/>
  <c r="AM50" i="3"/>
  <c r="AM51" i="3"/>
  <c r="AM52" i="3"/>
  <c r="AM53" i="3"/>
  <c r="AM54" i="3"/>
  <c r="AM55" i="3"/>
  <c r="AM56" i="3"/>
  <c r="AM57" i="3"/>
  <c r="AM58" i="3"/>
  <c r="AM59" i="3"/>
  <c r="AM60" i="3"/>
  <c r="AM61" i="3"/>
  <c r="AM62" i="3"/>
  <c r="AM63" i="3"/>
  <c r="AM64" i="3"/>
  <c r="AM65" i="3"/>
  <c r="AM66" i="3"/>
  <c r="AM67" i="3"/>
  <c r="AM68" i="3"/>
  <c r="AM69" i="3"/>
  <c r="AM70" i="3"/>
  <c r="AM71" i="3"/>
  <c r="AM72" i="3"/>
  <c r="AM73" i="3"/>
  <c r="AM74" i="3"/>
  <c r="AM75" i="3"/>
  <c r="AM76" i="3"/>
  <c r="AM77" i="3"/>
  <c r="AM78" i="3"/>
  <c r="AM79" i="3"/>
  <c r="AM80" i="3"/>
  <c r="AM81" i="3"/>
  <c r="AM82" i="3"/>
  <c r="AM83" i="3"/>
  <c r="AM84" i="3"/>
  <c r="AM85" i="3"/>
  <c r="AM86" i="3"/>
  <c r="AM87" i="3"/>
  <c r="AM88" i="3"/>
  <c r="AM89" i="3"/>
  <c r="AM90" i="3"/>
  <c r="AM91" i="3"/>
  <c r="AM92" i="3"/>
  <c r="AM93" i="3"/>
  <c r="AM94" i="3"/>
  <c r="AM95" i="3"/>
  <c r="AM96" i="3"/>
  <c r="AM97" i="3"/>
  <c r="AM98" i="3"/>
  <c r="AM99" i="3"/>
  <c r="AM100" i="3"/>
  <c r="AM101" i="3"/>
  <c r="AM102" i="3"/>
  <c r="AM103" i="3"/>
  <c r="AM104" i="3"/>
  <c r="AM105" i="3"/>
  <c r="AM106" i="3"/>
  <c r="AM107" i="3"/>
  <c r="AM108" i="3"/>
  <c r="AM109" i="3"/>
  <c r="AM110" i="3"/>
  <c r="AM111" i="3"/>
  <c r="AM112" i="3"/>
  <c r="AM113" i="3"/>
  <c r="AM114" i="3"/>
  <c r="AM115" i="3"/>
  <c r="AM116" i="3"/>
  <c r="AM117" i="3"/>
  <c r="AM118" i="3"/>
  <c r="AM119" i="3"/>
  <c r="AM120" i="3"/>
  <c r="AM121" i="3"/>
  <c r="AM122" i="3"/>
  <c r="AM123" i="3"/>
  <c r="AM124" i="3"/>
  <c r="AM125" i="3"/>
  <c r="AM126" i="3"/>
  <c r="AM127" i="3"/>
  <c r="AM128" i="3"/>
  <c r="AM129" i="3"/>
  <c r="AM130" i="3"/>
  <c r="AM131" i="3"/>
  <c r="AM132" i="3"/>
  <c r="AM133" i="3"/>
  <c r="AM134" i="3"/>
  <c r="AM135" i="3"/>
  <c r="AM136" i="3"/>
  <c r="AM137" i="3"/>
  <c r="AM138" i="3"/>
  <c r="AM139" i="3"/>
  <c r="AM140" i="3"/>
  <c r="AM141" i="3"/>
  <c r="AM142" i="3"/>
  <c r="AM143" i="3"/>
  <c r="AM144" i="3"/>
  <c r="AM145" i="3"/>
  <c r="AM146" i="3"/>
  <c r="AM147" i="3"/>
  <c r="AM148" i="3"/>
  <c r="AM149" i="3"/>
  <c r="AM150" i="3"/>
  <c r="AM151" i="3"/>
  <c r="AM152" i="3"/>
  <c r="AM153" i="3"/>
  <c r="AM154" i="3"/>
  <c r="AM155" i="3"/>
  <c r="AM156" i="3"/>
  <c r="AM157" i="3"/>
  <c r="AM158" i="3"/>
  <c r="AM159" i="3"/>
  <c r="AM160" i="3"/>
  <c r="AM161" i="3"/>
  <c r="AM162" i="3"/>
  <c r="AM163" i="3"/>
  <c r="AM164" i="3"/>
  <c r="AM165" i="3"/>
  <c r="AM166" i="3"/>
  <c r="AM167" i="3"/>
  <c r="AM168" i="3"/>
  <c r="AM169" i="3"/>
  <c r="AM170" i="3"/>
  <c r="AM171" i="3"/>
  <c r="AM172" i="3"/>
  <c r="AM173" i="3"/>
  <c r="AM174" i="3"/>
  <c r="AM175" i="3"/>
  <c r="AM176" i="3"/>
  <c r="AM177" i="3"/>
  <c r="AM178" i="3"/>
  <c r="AM179" i="3"/>
  <c r="AM180" i="3"/>
  <c r="AM181" i="3"/>
  <c r="AM182" i="3"/>
  <c r="AM183" i="3"/>
  <c r="AM184" i="3"/>
  <c r="AM185" i="3"/>
  <c r="AM186" i="3"/>
  <c r="AM187" i="3"/>
  <c r="AM188" i="3"/>
  <c r="AM189" i="3"/>
  <c r="AM190" i="3"/>
  <c r="AM191" i="3"/>
  <c r="AM192" i="3"/>
  <c r="AM193" i="3"/>
  <c r="AM194" i="3"/>
  <c r="AM195" i="3"/>
  <c r="AM196" i="3"/>
  <c r="AM197" i="3"/>
  <c r="AM198" i="3"/>
  <c r="AM199" i="3"/>
  <c r="AM200" i="3"/>
  <c r="AM201" i="3"/>
  <c r="AM202" i="3"/>
  <c r="AM203" i="3"/>
  <c r="AM204" i="3"/>
  <c r="AM205" i="3"/>
  <c r="AM206" i="3"/>
  <c r="AM207" i="3"/>
  <c r="AM208" i="3"/>
  <c r="AM209" i="3"/>
  <c r="AM210" i="3"/>
  <c r="AM211" i="3"/>
  <c r="AM212" i="3"/>
  <c r="AM213" i="3"/>
  <c r="AM214" i="3"/>
  <c r="AM215" i="3"/>
  <c r="AM216" i="3"/>
  <c r="AM217" i="3"/>
  <c r="AM218" i="3"/>
  <c r="AM219" i="3"/>
  <c r="AM220" i="3"/>
  <c r="AM221" i="3"/>
  <c r="AM222" i="3"/>
  <c r="AM223" i="3"/>
  <c r="AM224" i="3"/>
  <c r="AM225" i="3"/>
  <c r="AM226" i="3"/>
  <c r="AM227" i="3"/>
  <c r="AM228" i="3"/>
  <c r="AM229" i="3"/>
  <c r="AM230" i="3"/>
  <c r="AM231" i="3"/>
  <c r="AM232" i="3"/>
  <c r="AM233" i="3"/>
  <c r="AM234" i="3"/>
  <c r="AM235" i="3"/>
  <c r="AM236" i="3"/>
  <c r="AM237" i="3"/>
  <c r="AM238" i="3"/>
  <c r="AM239" i="3"/>
  <c r="AM240" i="3"/>
  <c r="AM241" i="3"/>
  <c r="AM242" i="3"/>
  <c r="AM243" i="3"/>
  <c r="AM244" i="3"/>
  <c r="AM245" i="3"/>
  <c r="AM246" i="3"/>
  <c r="AM247" i="3"/>
  <c r="AM248" i="3"/>
  <c r="AM249" i="3"/>
  <c r="AM250" i="3"/>
  <c r="AM251" i="3"/>
  <c r="AM252" i="3"/>
  <c r="AM253" i="3"/>
  <c r="AM254" i="3"/>
  <c r="AM255" i="3"/>
  <c r="AM256" i="3"/>
  <c r="AM257" i="3"/>
  <c r="AM258" i="3"/>
  <c r="AM259" i="3"/>
  <c r="AM260" i="3"/>
  <c r="AM261" i="3"/>
  <c r="AM262" i="3"/>
  <c r="AM263" i="3"/>
  <c r="AM264" i="3"/>
  <c r="AM265" i="3"/>
  <c r="AM266" i="3"/>
  <c r="AM267" i="3"/>
  <c r="AM268" i="3"/>
  <c r="AM269" i="3"/>
  <c r="AM270" i="3"/>
  <c r="AM271" i="3"/>
  <c r="AM272" i="3"/>
  <c r="AM273" i="3"/>
  <c r="AM274" i="3"/>
  <c r="AM275" i="3"/>
  <c r="AM276" i="3"/>
  <c r="AM277" i="3"/>
  <c r="AM278" i="3"/>
  <c r="AM279" i="3"/>
  <c r="AM280" i="3"/>
  <c r="AM281" i="3"/>
  <c r="AM282" i="3"/>
  <c r="AM283" i="3"/>
  <c r="AM284" i="3"/>
  <c r="AM285" i="3"/>
  <c r="AM286" i="3"/>
  <c r="AM287" i="3"/>
  <c r="AM288" i="3"/>
  <c r="AM289" i="3"/>
  <c r="AM290" i="3"/>
  <c r="AM291" i="3"/>
  <c r="AM292" i="3"/>
  <c r="AM293" i="3"/>
  <c r="AM294" i="3"/>
  <c r="AM295" i="3"/>
  <c r="AM296" i="3"/>
  <c r="AM297" i="3"/>
  <c r="AM298" i="3"/>
  <c r="AM299" i="3"/>
  <c r="AM300" i="3"/>
  <c r="AM301" i="3"/>
  <c r="AM302" i="3"/>
  <c r="AM303" i="3"/>
  <c r="AM304" i="3"/>
  <c r="AM305" i="3"/>
  <c r="AM306" i="3"/>
  <c r="AM307" i="3"/>
  <c r="AM308" i="3"/>
  <c r="AM309" i="3"/>
  <c r="AM310" i="3"/>
  <c r="AM311" i="3"/>
  <c r="AM312" i="3"/>
  <c r="AM313" i="3"/>
  <c r="AM314" i="3"/>
  <c r="AM315" i="3"/>
  <c r="AM316" i="3"/>
  <c r="AM317" i="3"/>
  <c r="AM318" i="3"/>
  <c r="AM319" i="3"/>
  <c r="AM320" i="3"/>
  <c r="AM321" i="3"/>
  <c r="AM322" i="3"/>
  <c r="AM323" i="3"/>
  <c r="AM324" i="3"/>
  <c r="AM325" i="3"/>
  <c r="AM326" i="3"/>
  <c r="AM327" i="3"/>
  <c r="AM328" i="3"/>
  <c r="AM329" i="3"/>
  <c r="AM330" i="3"/>
  <c r="AM331" i="3"/>
  <c r="AM332" i="3"/>
  <c r="AM333" i="3"/>
  <c r="AM334" i="3"/>
  <c r="AM335" i="3"/>
  <c r="AM336" i="3"/>
  <c r="AM337" i="3"/>
  <c r="AM338" i="3"/>
  <c r="AM339" i="3"/>
  <c r="AM340" i="3"/>
  <c r="AM341" i="3"/>
  <c r="AM342" i="3"/>
  <c r="AM343" i="3"/>
  <c r="AM344" i="3"/>
  <c r="AM345" i="3"/>
  <c r="AM346" i="3"/>
  <c r="AM347" i="3"/>
  <c r="AM348" i="3"/>
  <c r="AM349" i="3"/>
  <c r="AM350" i="3"/>
  <c r="AM351" i="3"/>
  <c r="AM352" i="3"/>
  <c r="AM353" i="3"/>
  <c r="AM354" i="3"/>
  <c r="AM355" i="3"/>
  <c r="AM356" i="3"/>
  <c r="AM357" i="3"/>
  <c r="AM358" i="3"/>
  <c r="AM359" i="3"/>
  <c r="AM360" i="3"/>
  <c r="AM361" i="3"/>
  <c r="AM362" i="3"/>
  <c r="AM363" i="3"/>
  <c r="AM364" i="3"/>
  <c r="AM365" i="3"/>
  <c r="AM366" i="3"/>
  <c r="AM367" i="3"/>
  <c r="AM368" i="3"/>
  <c r="AM369" i="3"/>
  <c r="AM370" i="3"/>
  <c r="AM371" i="3"/>
  <c r="AM372" i="3"/>
  <c r="AM373" i="3"/>
  <c r="AM374" i="3"/>
  <c r="AM375" i="3"/>
  <c r="AM376" i="3"/>
  <c r="AM377" i="3"/>
  <c r="AM378" i="3"/>
  <c r="AM379" i="3"/>
  <c r="AM380" i="3"/>
  <c r="AM381" i="3"/>
  <c r="AM382" i="3"/>
  <c r="AM383" i="3"/>
  <c r="AM384" i="3"/>
  <c r="AM385" i="3"/>
  <c r="AM386" i="3"/>
  <c r="AM387" i="3"/>
  <c r="AM388" i="3"/>
  <c r="AM389" i="3"/>
  <c r="AM390" i="3"/>
  <c r="AM391" i="3"/>
  <c r="AM392" i="3"/>
  <c r="AM393" i="3"/>
  <c r="AM394" i="3"/>
  <c r="AM395" i="3"/>
  <c r="AM396" i="3"/>
  <c r="AM397" i="3"/>
  <c r="AM398" i="3"/>
  <c r="AM399" i="3"/>
  <c r="AM400" i="3"/>
  <c r="AM401" i="3"/>
  <c r="AM402" i="3"/>
  <c r="AM403" i="3"/>
  <c r="AM404" i="3"/>
  <c r="AM405" i="3"/>
  <c r="AM406" i="3"/>
  <c r="AM407" i="3"/>
  <c r="AM408" i="3"/>
  <c r="AM409" i="3"/>
  <c r="AM410" i="3"/>
  <c r="AM411" i="3"/>
  <c r="AM412" i="3"/>
  <c r="AM413" i="3"/>
  <c r="AM414" i="3"/>
  <c r="AM415" i="3"/>
  <c r="AM416" i="3"/>
  <c r="AM417" i="3"/>
  <c r="AM418" i="3"/>
  <c r="AM419" i="3"/>
  <c r="AM420" i="3"/>
  <c r="AM421" i="3"/>
  <c r="AM422" i="3"/>
  <c r="AM423" i="3"/>
  <c r="AM424" i="3"/>
  <c r="AM425" i="3"/>
  <c r="AM426" i="3"/>
  <c r="AM427" i="3"/>
  <c r="AM428" i="3"/>
  <c r="AM429" i="3"/>
  <c r="AM430" i="3"/>
  <c r="AM431" i="3"/>
  <c r="AM432" i="3"/>
  <c r="AM433" i="3"/>
  <c r="AM434" i="3"/>
  <c r="AM435" i="3"/>
  <c r="AM436" i="3"/>
  <c r="AM437" i="3"/>
  <c r="AM438" i="3"/>
  <c r="AM439" i="3"/>
  <c r="AM440" i="3"/>
  <c r="AM441" i="3"/>
  <c r="AM442" i="3"/>
  <c r="AM443" i="3"/>
  <c r="AM444" i="3"/>
  <c r="AM445" i="3"/>
  <c r="AM446" i="3"/>
  <c r="AM447" i="3"/>
  <c r="AM448" i="3"/>
  <c r="AM449" i="3"/>
  <c r="AM450" i="3"/>
  <c r="AM451" i="3"/>
  <c r="AM452" i="3"/>
  <c r="AM453" i="3"/>
  <c r="AM454" i="3"/>
  <c r="AM455" i="3"/>
  <c r="AM456" i="3"/>
  <c r="AM457" i="3"/>
  <c r="AM458" i="3"/>
  <c r="AM459" i="3"/>
  <c r="AM460" i="3"/>
  <c r="AM461" i="3"/>
  <c r="AM462" i="3"/>
  <c r="AM463" i="3"/>
  <c r="AM464" i="3"/>
  <c r="AM465" i="3"/>
  <c r="AM466" i="3"/>
  <c r="AM467" i="3"/>
  <c r="AM468" i="3"/>
  <c r="AM469" i="3"/>
  <c r="AM470" i="3"/>
  <c r="AM471" i="3"/>
  <c r="AM472" i="3"/>
  <c r="AM473" i="3"/>
  <c r="AM474" i="3"/>
  <c r="AM475" i="3"/>
  <c r="AM476" i="3"/>
  <c r="AM477" i="3"/>
  <c r="AM478" i="3"/>
  <c r="AM479" i="3"/>
  <c r="AM480" i="3"/>
  <c r="AM481" i="3"/>
  <c r="AM482" i="3"/>
  <c r="AM483" i="3"/>
  <c r="AM484" i="3"/>
  <c r="AM485" i="3"/>
  <c r="AM486" i="3"/>
  <c r="AM487" i="3"/>
  <c r="AM488" i="3"/>
  <c r="AM489" i="3"/>
  <c r="AM490" i="3"/>
  <c r="AM491" i="3"/>
  <c r="AM492" i="3"/>
  <c r="AM493" i="3"/>
  <c r="AM494" i="3"/>
  <c r="AM495" i="3"/>
  <c r="AM496" i="3"/>
  <c r="AM497" i="3"/>
  <c r="AM498" i="3"/>
  <c r="AM499" i="3"/>
  <c r="AM500" i="3"/>
  <c r="AM501" i="3"/>
  <c r="AM502" i="3"/>
  <c r="AM503" i="3"/>
  <c r="AM504" i="3"/>
  <c r="AM505" i="3"/>
  <c r="AM506" i="3"/>
  <c r="AM507" i="3"/>
  <c r="AM508" i="3"/>
  <c r="AM509" i="3"/>
  <c r="AM510" i="3"/>
  <c r="AM511" i="3"/>
  <c r="AM512" i="3"/>
  <c r="AM513" i="3"/>
  <c r="AM514" i="3"/>
  <c r="AM515" i="3"/>
  <c r="AM516" i="3"/>
  <c r="AM517" i="3"/>
  <c r="AM518" i="3"/>
  <c r="AM519" i="3"/>
  <c r="AM520" i="3"/>
  <c r="AM521" i="3"/>
  <c r="AM522" i="3"/>
  <c r="AM523" i="3"/>
  <c r="AM524" i="3"/>
  <c r="AM525" i="3"/>
  <c r="AM526" i="3"/>
  <c r="AM527" i="3"/>
  <c r="AM528" i="3"/>
  <c r="AM529" i="3"/>
  <c r="AM530" i="3"/>
  <c r="AM531" i="3"/>
  <c r="AM532" i="3"/>
  <c r="AM533" i="3"/>
  <c r="AM534" i="3"/>
  <c r="AM535" i="3"/>
  <c r="AM536" i="3"/>
  <c r="AM537" i="3"/>
  <c r="AM538" i="3"/>
  <c r="AM539" i="3"/>
  <c r="AM540" i="3"/>
  <c r="AM541" i="3"/>
  <c r="AM542" i="3"/>
  <c r="AM543" i="3"/>
  <c r="AM544" i="3"/>
  <c r="AM545" i="3"/>
  <c r="AM546" i="3"/>
  <c r="AM547" i="3"/>
  <c r="AM548" i="3"/>
  <c r="AM549" i="3"/>
  <c r="AM550" i="3"/>
  <c r="AM551" i="3"/>
  <c r="AM552" i="3"/>
  <c r="AM553" i="3"/>
  <c r="AM554" i="3"/>
  <c r="AM555" i="3"/>
  <c r="AM556" i="3"/>
  <c r="AM557" i="3"/>
  <c r="AM558" i="3"/>
  <c r="AM559" i="3"/>
  <c r="AM560" i="3"/>
  <c r="AM561" i="3"/>
  <c r="AM562" i="3"/>
  <c r="AM563" i="3"/>
  <c r="AM564" i="3"/>
  <c r="AM565" i="3"/>
  <c r="AM566" i="3"/>
  <c r="AM567" i="3"/>
  <c r="AM568" i="3"/>
  <c r="AM569" i="3"/>
  <c r="AM570" i="3"/>
  <c r="AM571" i="3"/>
  <c r="AM572" i="3"/>
  <c r="AM573" i="3"/>
  <c r="AM574" i="3"/>
  <c r="AM575" i="3"/>
  <c r="AM576" i="3"/>
  <c r="AM577" i="3"/>
  <c r="AM578" i="3"/>
  <c r="AM579" i="3"/>
  <c r="AM580" i="3"/>
  <c r="AM581" i="3"/>
  <c r="AM582" i="3"/>
  <c r="AM583" i="3"/>
  <c r="AM584" i="3"/>
  <c r="AM585" i="3"/>
  <c r="AM586" i="3"/>
  <c r="AM587" i="3"/>
  <c r="AM588" i="3"/>
  <c r="AM589" i="3"/>
  <c r="AM590" i="3"/>
  <c r="AM591" i="3"/>
  <c r="AM592" i="3"/>
  <c r="AM593" i="3"/>
  <c r="AM594" i="3"/>
  <c r="AM595" i="3"/>
  <c r="AM596" i="3"/>
  <c r="AM597" i="3"/>
  <c r="AM598" i="3"/>
  <c r="AM599" i="3"/>
  <c r="AM600" i="3"/>
  <c r="AM601" i="3"/>
  <c r="AM602" i="3"/>
  <c r="AM603" i="3"/>
  <c r="AM604" i="3"/>
  <c r="AM605" i="3"/>
  <c r="AM606" i="3"/>
  <c r="AM607" i="3"/>
  <c r="AM608" i="3"/>
  <c r="AM609" i="3"/>
  <c r="AM610" i="3"/>
  <c r="AM611" i="3"/>
  <c r="AM612" i="3"/>
  <c r="AM613" i="3"/>
  <c r="AM614" i="3"/>
  <c r="AM615" i="3"/>
  <c r="AM616" i="3"/>
  <c r="AM617" i="3"/>
  <c r="AM618" i="3"/>
  <c r="AM619" i="3"/>
  <c r="AM620" i="3"/>
  <c r="AM621" i="3"/>
  <c r="AM622" i="3"/>
  <c r="AM623" i="3"/>
  <c r="AM624" i="3"/>
  <c r="AM625" i="3"/>
  <c r="AM626" i="3"/>
  <c r="AM627" i="3"/>
  <c r="AM628" i="3"/>
  <c r="AM629" i="3"/>
  <c r="AM630" i="3"/>
  <c r="AM631" i="3"/>
  <c r="AM632" i="3"/>
  <c r="AM633" i="3"/>
  <c r="AM634" i="3"/>
  <c r="AM635" i="3"/>
  <c r="AM636" i="3"/>
  <c r="AM637" i="3"/>
  <c r="AM638" i="3"/>
  <c r="AM639" i="3"/>
  <c r="AM640" i="3"/>
  <c r="AM641" i="3"/>
  <c r="AM642" i="3"/>
  <c r="AM643" i="3"/>
  <c r="AM644" i="3"/>
  <c r="AM645" i="3"/>
  <c r="AM646" i="3"/>
  <c r="AM647" i="3"/>
  <c r="AM648" i="3"/>
  <c r="AM649" i="3"/>
  <c r="AM650" i="3"/>
  <c r="AM651" i="3"/>
  <c r="AM652" i="3"/>
  <c r="AM653" i="3"/>
  <c r="AM654" i="3"/>
  <c r="AM655" i="3"/>
  <c r="AM656" i="3"/>
  <c r="AM657" i="3"/>
  <c r="AM658" i="3"/>
  <c r="AM659" i="3"/>
  <c r="AM660" i="3"/>
  <c r="AM661" i="3"/>
  <c r="AM662" i="3"/>
  <c r="AM663" i="3"/>
  <c r="AM664" i="3"/>
  <c r="AM665" i="3"/>
  <c r="AM666" i="3"/>
  <c r="AM667" i="3"/>
  <c r="AM668" i="3"/>
  <c r="AM669" i="3"/>
  <c r="AM670" i="3"/>
  <c r="AM671" i="3"/>
  <c r="AM672" i="3"/>
  <c r="AM673" i="3"/>
  <c r="AM674" i="3"/>
  <c r="AM675" i="3"/>
  <c r="AM676" i="3"/>
  <c r="AM677" i="3"/>
  <c r="AM678" i="3"/>
  <c r="AM679" i="3"/>
  <c r="AM680" i="3"/>
  <c r="AM681" i="3"/>
  <c r="AM682" i="3"/>
  <c r="AM683" i="3"/>
  <c r="AM684" i="3"/>
  <c r="AM685" i="3"/>
  <c r="AM686" i="3"/>
  <c r="AM687" i="3"/>
  <c r="AM688" i="3"/>
  <c r="AM689" i="3"/>
  <c r="AM690" i="3"/>
  <c r="AM691" i="3"/>
  <c r="AM692" i="3"/>
  <c r="AM2" i="3"/>
  <c r="BV80" i="6" l="1"/>
  <c r="BT80" i="6"/>
  <c r="BS80" i="6"/>
  <c r="BR80" i="6"/>
  <c r="BQ80" i="6"/>
  <c r="BP80" i="6"/>
  <c r="BN80" i="6"/>
  <c r="BM80" i="6"/>
  <c r="BL80" i="6"/>
  <c r="BK80" i="6"/>
  <c r="BJ80" i="6"/>
  <c r="BH80" i="6"/>
  <c r="BG80" i="6"/>
  <c r="BF80" i="6"/>
  <c r="BE80" i="6"/>
  <c r="BD80" i="6"/>
  <c r="BB80" i="6"/>
  <c r="BA80" i="6"/>
  <c r="AZ80" i="6"/>
  <c r="AY80" i="6"/>
  <c r="AX80" i="6"/>
  <c r="AV80" i="6"/>
  <c r="AU80" i="6"/>
  <c r="AT80" i="6"/>
  <c r="AS80" i="6"/>
  <c r="AR80" i="6"/>
  <c r="AP80" i="6"/>
  <c r="AO80" i="6"/>
  <c r="AN80" i="6"/>
  <c r="AM80" i="6"/>
  <c r="AL80" i="6"/>
  <c r="AJ80" i="6"/>
  <c r="AI80" i="6"/>
  <c r="AH80" i="6"/>
  <c r="AG80" i="6"/>
  <c r="AF80" i="6"/>
  <c r="AD80" i="6"/>
  <c r="AC80" i="6"/>
  <c r="AB80" i="6"/>
  <c r="AA80" i="6"/>
  <c r="Z80" i="6"/>
  <c r="X80" i="6"/>
  <c r="W80" i="6"/>
  <c r="V80" i="6"/>
  <c r="U80" i="6"/>
  <c r="T80" i="6"/>
  <c r="R80" i="6"/>
  <c r="Q80" i="6"/>
  <c r="P80" i="6"/>
  <c r="O80" i="6"/>
  <c r="N80" i="6"/>
  <c r="L80" i="6"/>
  <c r="K80" i="6"/>
  <c r="J80" i="6"/>
  <c r="I80" i="6"/>
  <c r="H80" i="6"/>
  <c r="F80" i="6"/>
  <c r="E80" i="6"/>
  <c r="D80" i="6"/>
  <c r="C80" i="6"/>
  <c r="N567" i="6"/>
  <c r="N568" i="6"/>
  <c r="N569" i="6"/>
  <c r="N570" i="6"/>
  <c r="N571" i="6"/>
  <c r="N572" i="6"/>
  <c r="N573" i="6"/>
  <c r="N574" i="6"/>
  <c r="N575" i="6"/>
  <c r="N576" i="6"/>
  <c r="N577" i="6"/>
  <c r="N578" i="6"/>
  <c r="N579" i="6"/>
  <c r="N580" i="6"/>
  <c r="N581" i="6"/>
  <c r="N582" i="6"/>
  <c r="N583" i="6"/>
  <c r="N584" i="6"/>
  <c r="N585" i="6"/>
  <c r="N586" i="6"/>
  <c r="N587" i="6"/>
  <c r="N588" i="6"/>
  <c r="N589" i="6"/>
  <c r="N590" i="6"/>
  <c r="N591" i="6"/>
  <c r="N592" i="6"/>
  <c r="N593" i="6"/>
  <c r="N594" i="6"/>
  <c r="N595" i="6"/>
  <c r="N596" i="6"/>
  <c r="N597" i="6"/>
  <c r="N598" i="6"/>
  <c r="N599" i="6"/>
  <c r="N600" i="6"/>
  <c r="N601" i="6"/>
  <c r="N602" i="6"/>
  <c r="N603" i="6"/>
  <c r="N604" i="6"/>
  <c r="N605" i="6"/>
  <c r="N606" i="6"/>
  <c r="N607" i="6"/>
  <c r="N608" i="6"/>
  <c r="N609" i="6"/>
  <c r="N610" i="6"/>
  <c r="N611" i="6"/>
  <c r="N612" i="6"/>
  <c r="N613" i="6"/>
  <c r="N614" i="6"/>
  <c r="N615" i="6"/>
  <c r="N616" i="6"/>
  <c r="N617" i="6"/>
  <c r="N618" i="6"/>
  <c r="N619" i="6"/>
  <c r="N620" i="6"/>
  <c r="N621" i="6"/>
  <c r="N622" i="6"/>
  <c r="N623" i="6"/>
  <c r="N624" i="6"/>
  <c r="N625" i="6"/>
  <c r="N626" i="6"/>
  <c r="N627" i="6"/>
  <c r="N628" i="6"/>
  <c r="N629" i="6"/>
  <c r="N630" i="6"/>
  <c r="N631" i="6"/>
  <c r="N632" i="6"/>
  <c r="N633" i="6"/>
  <c r="N634" i="6"/>
  <c r="N635" i="6"/>
  <c r="N636" i="6"/>
  <c r="N637" i="6"/>
  <c r="N638" i="6"/>
  <c r="N639" i="6"/>
  <c r="N640" i="6"/>
  <c r="N641" i="6"/>
  <c r="N488" i="6"/>
  <c r="N489" i="6"/>
  <c r="N490" i="6"/>
  <c r="N491" i="6"/>
  <c r="N492" i="6"/>
  <c r="N493" i="6"/>
  <c r="N494" i="6"/>
  <c r="N495" i="6"/>
  <c r="N496" i="6"/>
  <c r="N497" i="6"/>
  <c r="N498" i="6"/>
  <c r="N499" i="6"/>
  <c r="N500" i="6"/>
  <c r="N501" i="6"/>
  <c r="N502" i="6"/>
  <c r="N503" i="6"/>
  <c r="N504" i="6"/>
  <c r="N505" i="6"/>
  <c r="N506" i="6"/>
  <c r="N507" i="6"/>
  <c r="N508" i="6"/>
  <c r="N509" i="6"/>
  <c r="N510" i="6"/>
  <c r="N511" i="6"/>
  <c r="N512" i="6"/>
  <c r="N513" i="6"/>
  <c r="N514" i="6"/>
  <c r="N515" i="6"/>
  <c r="N516" i="6"/>
  <c r="N517" i="6"/>
  <c r="N518" i="6"/>
  <c r="N519" i="6"/>
  <c r="N520" i="6"/>
  <c r="N521" i="6"/>
  <c r="N522" i="6"/>
  <c r="N523" i="6"/>
  <c r="N524" i="6"/>
  <c r="N525" i="6"/>
  <c r="N526" i="6"/>
  <c r="N527" i="6"/>
  <c r="N528" i="6"/>
  <c r="N529" i="6"/>
  <c r="N530" i="6"/>
  <c r="N531" i="6"/>
  <c r="N532" i="6"/>
  <c r="N533" i="6"/>
  <c r="N534" i="6"/>
  <c r="N535" i="6"/>
  <c r="N536" i="6"/>
  <c r="N537" i="6"/>
  <c r="N538" i="6"/>
  <c r="N539" i="6"/>
  <c r="N540" i="6"/>
  <c r="N541" i="6"/>
  <c r="N542" i="6"/>
  <c r="N543" i="6"/>
  <c r="N544" i="6"/>
  <c r="N545" i="6"/>
  <c r="N546" i="6"/>
  <c r="N547" i="6"/>
  <c r="N548" i="6"/>
  <c r="N549" i="6"/>
  <c r="N550" i="6"/>
  <c r="N551" i="6"/>
  <c r="N552" i="6"/>
  <c r="N553" i="6"/>
  <c r="N554" i="6"/>
  <c r="N555" i="6"/>
  <c r="N556" i="6"/>
  <c r="N557" i="6"/>
  <c r="N558" i="6"/>
  <c r="N559" i="6"/>
  <c r="N560" i="6"/>
  <c r="N561" i="6"/>
  <c r="N562" i="6"/>
  <c r="N409" i="6"/>
  <c r="N410" i="6"/>
  <c r="N411" i="6"/>
  <c r="N412" i="6"/>
  <c r="N413" i="6"/>
  <c r="N414" i="6"/>
  <c r="N415" i="6"/>
  <c r="N416" i="6"/>
  <c r="N417" i="6"/>
  <c r="N418" i="6"/>
  <c r="N419" i="6"/>
  <c r="N420" i="6"/>
  <c r="N421" i="6"/>
  <c r="N422" i="6"/>
  <c r="N423" i="6"/>
  <c r="N424" i="6"/>
  <c r="N425" i="6"/>
  <c r="N426" i="6"/>
  <c r="N427" i="6"/>
  <c r="N428" i="6"/>
  <c r="N429" i="6"/>
  <c r="N430" i="6"/>
  <c r="N431" i="6"/>
  <c r="N432" i="6"/>
  <c r="N433" i="6"/>
  <c r="N434" i="6"/>
  <c r="N435" i="6"/>
  <c r="N436" i="6"/>
  <c r="N437" i="6"/>
  <c r="N438" i="6"/>
  <c r="N439" i="6"/>
  <c r="N440" i="6"/>
  <c r="N441" i="6"/>
  <c r="N442" i="6"/>
  <c r="N443" i="6"/>
  <c r="N444" i="6"/>
  <c r="N445" i="6"/>
  <c r="N446" i="6"/>
  <c r="N447" i="6"/>
  <c r="N448" i="6"/>
  <c r="N449" i="6"/>
  <c r="N450" i="6"/>
  <c r="N451" i="6"/>
  <c r="N452" i="6"/>
  <c r="N453" i="6"/>
  <c r="N454" i="6"/>
  <c r="N455" i="6"/>
  <c r="N456" i="6"/>
  <c r="N457" i="6"/>
  <c r="N458" i="6"/>
  <c r="N459" i="6"/>
  <c r="N460" i="6"/>
  <c r="N461" i="6"/>
  <c r="N462" i="6"/>
  <c r="N463" i="6"/>
  <c r="N464" i="6"/>
  <c r="N465" i="6"/>
  <c r="N466" i="6"/>
  <c r="N467" i="6"/>
  <c r="N468" i="6"/>
  <c r="N469" i="6"/>
  <c r="N470" i="6"/>
  <c r="N471" i="6"/>
  <c r="N472" i="6"/>
  <c r="N473" i="6"/>
  <c r="N474" i="6"/>
  <c r="N475" i="6"/>
  <c r="N476" i="6"/>
  <c r="N477" i="6"/>
  <c r="N478" i="6"/>
  <c r="N479" i="6"/>
  <c r="N480" i="6"/>
  <c r="N481" i="6"/>
  <c r="N482" i="6"/>
  <c r="N483" i="6"/>
  <c r="N329" i="6"/>
  <c r="N330" i="6"/>
  <c r="N331" i="6"/>
  <c r="N332" i="6"/>
  <c r="N333" i="6"/>
  <c r="N334" i="6"/>
  <c r="N335" i="6"/>
  <c r="N336" i="6"/>
  <c r="N337" i="6"/>
  <c r="N338" i="6"/>
  <c r="N339" i="6"/>
  <c r="N340" i="6"/>
  <c r="N341" i="6"/>
  <c r="N342" i="6"/>
  <c r="N343" i="6"/>
  <c r="N344" i="6"/>
  <c r="N345" i="6"/>
  <c r="N346" i="6"/>
  <c r="N347" i="6"/>
  <c r="N348" i="6"/>
  <c r="N349" i="6"/>
  <c r="N350" i="6"/>
  <c r="N351" i="6"/>
  <c r="N352" i="6"/>
  <c r="N353" i="6"/>
  <c r="N354" i="6"/>
  <c r="N355" i="6"/>
  <c r="N356" i="6"/>
  <c r="N357" i="6"/>
  <c r="N358" i="6"/>
  <c r="N359" i="6"/>
  <c r="N360" i="6"/>
  <c r="N361" i="6"/>
  <c r="N362" i="6"/>
  <c r="N363" i="6"/>
  <c r="N364" i="6"/>
  <c r="N365" i="6"/>
  <c r="N366" i="6"/>
  <c r="N367" i="6"/>
  <c r="N368" i="6"/>
  <c r="N369" i="6"/>
  <c r="N370" i="6"/>
  <c r="N371" i="6"/>
  <c r="N372" i="6"/>
  <c r="N373" i="6"/>
  <c r="N374" i="6"/>
  <c r="N375" i="6"/>
  <c r="N376" i="6"/>
  <c r="N377" i="6"/>
  <c r="N378" i="6"/>
  <c r="N379" i="6"/>
  <c r="N380" i="6"/>
  <c r="N381" i="6"/>
  <c r="N382" i="6"/>
  <c r="N383" i="6"/>
  <c r="N384" i="6"/>
  <c r="N385" i="6"/>
  <c r="N386" i="6"/>
  <c r="N387" i="6"/>
  <c r="N388" i="6"/>
  <c r="N389" i="6"/>
  <c r="N390" i="6"/>
  <c r="N391" i="6"/>
  <c r="N392" i="6"/>
  <c r="N393" i="6"/>
  <c r="N394" i="6"/>
  <c r="N395" i="6"/>
  <c r="N396" i="6"/>
  <c r="N397" i="6"/>
  <c r="N398" i="6"/>
  <c r="N399" i="6"/>
  <c r="N400" i="6"/>
  <c r="N401" i="6"/>
  <c r="N402" i="6"/>
  <c r="N403" i="6"/>
  <c r="N248" i="6"/>
  <c r="N249" i="6"/>
  <c r="N250" i="6"/>
  <c r="N251" i="6"/>
  <c r="N252" i="6"/>
  <c r="N253" i="6"/>
  <c r="N254" i="6"/>
  <c r="N255" i="6"/>
  <c r="N256" i="6"/>
  <c r="N257" i="6"/>
  <c r="N258" i="6"/>
  <c r="N259" i="6"/>
  <c r="N260" i="6"/>
  <c r="N261" i="6"/>
  <c r="N262" i="6"/>
  <c r="N263" i="6"/>
  <c r="N264" i="6"/>
  <c r="N265" i="6"/>
  <c r="N266" i="6"/>
  <c r="N267" i="6"/>
  <c r="N268" i="6"/>
  <c r="N269" i="6"/>
  <c r="N270" i="6"/>
  <c r="N271" i="6"/>
  <c r="N272" i="6"/>
  <c r="N273" i="6"/>
  <c r="N274" i="6"/>
  <c r="N275" i="6"/>
  <c r="N276" i="6"/>
  <c r="N277" i="6"/>
  <c r="N278" i="6"/>
  <c r="N279" i="6"/>
  <c r="N280" i="6"/>
  <c r="N281" i="6"/>
  <c r="N282" i="6"/>
  <c r="N283" i="6"/>
  <c r="N284" i="6"/>
  <c r="N285" i="6"/>
  <c r="N286" i="6"/>
  <c r="N287" i="6"/>
  <c r="N288" i="6"/>
  <c r="N289" i="6"/>
  <c r="N290" i="6"/>
  <c r="N291" i="6"/>
  <c r="N292" i="6"/>
  <c r="N293" i="6"/>
  <c r="N294" i="6"/>
  <c r="N295" i="6"/>
  <c r="N296" i="6"/>
  <c r="N297" i="6"/>
  <c r="N298" i="6"/>
  <c r="N299" i="6"/>
  <c r="N300" i="6"/>
  <c r="N301" i="6"/>
  <c r="N302" i="6"/>
  <c r="N303" i="6"/>
  <c r="N304" i="6"/>
  <c r="N305" i="6"/>
  <c r="N306" i="6"/>
  <c r="N307" i="6"/>
  <c r="N308" i="6"/>
  <c r="N309" i="6"/>
  <c r="N310" i="6"/>
  <c r="N311" i="6"/>
  <c r="N312" i="6"/>
  <c r="N313" i="6"/>
  <c r="N314" i="6"/>
  <c r="N315" i="6"/>
  <c r="N316" i="6"/>
  <c r="N317" i="6"/>
  <c r="N318" i="6"/>
  <c r="N319" i="6"/>
  <c r="N320" i="6"/>
  <c r="N321" i="6"/>
  <c r="N322" i="6"/>
  <c r="N247" i="6"/>
  <c r="N168" i="6"/>
  <c r="N166"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7"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N10" i="6"/>
  <c r="N9" i="6"/>
  <c r="N8" i="6"/>
  <c r="N7" i="6"/>
  <c r="N6" i="6"/>
  <c r="N5" i="6"/>
  <c r="BV641" i="6"/>
  <c r="BT641" i="6"/>
  <c r="BS641" i="6"/>
  <c r="BR641" i="6"/>
  <c r="BQ641" i="6"/>
  <c r="BP641" i="6"/>
  <c r="BN641" i="6"/>
  <c r="BM641" i="6"/>
  <c r="BL641" i="6"/>
  <c r="BK641" i="6"/>
  <c r="BJ641" i="6"/>
  <c r="BH641" i="6"/>
  <c r="BG641" i="6"/>
  <c r="BF641" i="6"/>
  <c r="BE641" i="6"/>
  <c r="BD641" i="6"/>
  <c r="BB641" i="6"/>
  <c r="BA641" i="6"/>
  <c r="AZ641" i="6"/>
  <c r="AY641" i="6"/>
  <c r="AX641" i="6"/>
  <c r="AV641" i="6"/>
  <c r="AU641" i="6"/>
  <c r="AT641" i="6"/>
  <c r="AS641" i="6"/>
  <c r="AR641" i="6"/>
  <c r="AP641" i="6"/>
  <c r="AO641" i="6"/>
  <c r="AN641" i="6"/>
  <c r="AM641" i="6"/>
  <c r="AL641" i="6"/>
  <c r="AJ641" i="6"/>
  <c r="AI641" i="6"/>
  <c r="AH641" i="6"/>
  <c r="AG641" i="6"/>
  <c r="AF641" i="6"/>
  <c r="AD641" i="6"/>
  <c r="AC641" i="6"/>
  <c r="AB641" i="6"/>
  <c r="AA641" i="6"/>
  <c r="Z641" i="6"/>
  <c r="X641" i="6"/>
  <c r="W641" i="6"/>
  <c r="V641" i="6"/>
  <c r="U641" i="6"/>
  <c r="T641" i="6"/>
  <c r="R641" i="6"/>
  <c r="Q641" i="6"/>
  <c r="P641" i="6"/>
  <c r="O641" i="6"/>
  <c r="L641" i="6"/>
  <c r="K641" i="6"/>
  <c r="J641" i="6"/>
  <c r="I641" i="6"/>
  <c r="H641" i="6"/>
  <c r="F641" i="6"/>
  <c r="E641" i="6"/>
  <c r="D641" i="6"/>
  <c r="C641" i="6"/>
  <c r="BV640" i="6"/>
  <c r="BT640" i="6"/>
  <c r="BS640" i="6"/>
  <c r="BR640" i="6"/>
  <c r="BQ640" i="6"/>
  <c r="BP640" i="6"/>
  <c r="BN640" i="6"/>
  <c r="BM640" i="6"/>
  <c r="BL640" i="6"/>
  <c r="BK640" i="6"/>
  <c r="BJ640" i="6"/>
  <c r="BH640" i="6"/>
  <c r="BG640" i="6"/>
  <c r="BF640" i="6"/>
  <c r="BE640" i="6"/>
  <c r="BD640" i="6"/>
  <c r="BB640" i="6"/>
  <c r="BA640" i="6"/>
  <c r="AZ640" i="6"/>
  <c r="AY640" i="6"/>
  <c r="AX640" i="6"/>
  <c r="AV640" i="6"/>
  <c r="AU640" i="6"/>
  <c r="AT640" i="6"/>
  <c r="AS640" i="6"/>
  <c r="AR640" i="6"/>
  <c r="AP640" i="6"/>
  <c r="AO640" i="6"/>
  <c r="AN640" i="6"/>
  <c r="AM640" i="6"/>
  <c r="AL640" i="6"/>
  <c r="AJ640" i="6"/>
  <c r="AI640" i="6"/>
  <c r="AH640" i="6"/>
  <c r="AG640" i="6"/>
  <c r="AF640" i="6"/>
  <c r="AD640" i="6"/>
  <c r="AC640" i="6"/>
  <c r="AB640" i="6"/>
  <c r="AA640" i="6"/>
  <c r="Z640" i="6"/>
  <c r="X640" i="6"/>
  <c r="W640" i="6"/>
  <c r="V640" i="6"/>
  <c r="U640" i="6"/>
  <c r="T640" i="6"/>
  <c r="R640" i="6"/>
  <c r="Q640" i="6"/>
  <c r="P640" i="6"/>
  <c r="O640" i="6"/>
  <c r="L640" i="6"/>
  <c r="K640" i="6"/>
  <c r="J640" i="6"/>
  <c r="I640" i="6"/>
  <c r="H640" i="6"/>
  <c r="F640" i="6"/>
  <c r="E640" i="6"/>
  <c r="D640" i="6"/>
  <c r="C640" i="6"/>
  <c r="BV639" i="6"/>
  <c r="BT639" i="6"/>
  <c r="BS639" i="6"/>
  <c r="BR639" i="6"/>
  <c r="BQ639" i="6"/>
  <c r="BP639" i="6"/>
  <c r="BN639" i="6"/>
  <c r="BM639" i="6"/>
  <c r="BL639" i="6"/>
  <c r="BK639" i="6"/>
  <c r="BJ639" i="6"/>
  <c r="BH639" i="6"/>
  <c r="BG639" i="6"/>
  <c r="BF639" i="6"/>
  <c r="BE639" i="6"/>
  <c r="BD639" i="6"/>
  <c r="BB639" i="6"/>
  <c r="BA639" i="6"/>
  <c r="AZ639" i="6"/>
  <c r="AY639" i="6"/>
  <c r="AX639" i="6"/>
  <c r="AV639" i="6"/>
  <c r="AU639" i="6"/>
  <c r="AT639" i="6"/>
  <c r="AS639" i="6"/>
  <c r="AR639" i="6"/>
  <c r="AP639" i="6"/>
  <c r="AO639" i="6"/>
  <c r="AN639" i="6"/>
  <c r="AM639" i="6"/>
  <c r="AL639" i="6"/>
  <c r="AJ639" i="6"/>
  <c r="AI639" i="6"/>
  <c r="AH639" i="6"/>
  <c r="AG639" i="6"/>
  <c r="AF639" i="6"/>
  <c r="AD639" i="6"/>
  <c r="AC639" i="6"/>
  <c r="AB639" i="6"/>
  <c r="AA639" i="6"/>
  <c r="Z639" i="6"/>
  <c r="X639" i="6"/>
  <c r="W639" i="6"/>
  <c r="V639" i="6"/>
  <c r="U639" i="6"/>
  <c r="T639" i="6"/>
  <c r="R639" i="6"/>
  <c r="Q639" i="6"/>
  <c r="P639" i="6"/>
  <c r="O639" i="6"/>
  <c r="L639" i="6"/>
  <c r="K639" i="6"/>
  <c r="J639" i="6"/>
  <c r="I639" i="6"/>
  <c r="H639" i="6"/>
  <c r="F639" i="6"/>
  <c r="E639" i="6"/>
  <c r="D639" i="6"/>
  <c r="C639" i="6"/>
  <c r="BV638" i="6"/>
  <c r="BT638" i="6"/>
  <c r="BS638" i="6"/>
  <c r="BR638" i="6"/>
  <c r="BQ638" i="6"/>
  <c r="BP638" i="6"/>
  <c r="BN638" i="6"/>
  <c r="BM638" i="6"/>
  <c r="BL638" i="6"/>
  <c r="BK638" i="6"/>
  <c r="BJ638" i="6"/>
  <c r="BH638" i="6"/>
  <c r="BG638" i="6"/>
  <c r="BF638" i="6"/>
  <c r="BE638" i="6"/>
  <c r="BD638" i="6"/>
  <c r="BB638" i="6"/>
  <c r="BA638" i="6"/>
  <c r="AZ638" i="6"/>
  <c r="AY638" i="6"/>
  <c r="AX638" i="6"/>
  <c r="AV638" i="6"/>
  <c r="AU638" i="6"/>
  <c r="AT638" i="6"/>
  <c r="AS638" i="6"/>
  <c r="AR638" i="6"/>
  <c r="AP638" i="6"/>
  <c r="AO638" i="6"/>
  <c r="AN638" i="6"/>
  <c r="AM638" i="6"/>
  <c r="AL638" i="6"/>
  <c r="AJ638" i="6"/>
  <c r="AI638" i="6"/>
  <c r="AH638" i="6"/>
  <c r="AG638" i="6"/>
  <c r="AF638" i="6"/>
  <c r="AD638" i="6"/>
  <c r="AC638" i="6"/>
  <c r="AB638" i="6"/>
  <c r="AA638" i="6"/>
  <c r="Z638" i="6"/>
  <c r="X638" i="6"/>
  <c r="W638" i="6"/>
  <c r="V638" i="6"/>
  <c r="U638" i="6"/>
  <c r="T638" i="6"/>
  <c r="R638" i="6"/>
  <c r="Q638" i="6"/>
  <c r="P638" i="6"/>
  <c r="O638" i="6"/>
  <c r="L638" i="6"/>
  <c r="K638" i="6"/>
  <c r="J638" i="6"/>
  <c r="I638" i="6"/>
  <c r="H638" i="6"/>
  <c r="F638" i="6"/>
  <c r="E638" i="6"/>
  <c r="D638" i="6"/>
  <c r="C638" i="6"/>
  <c r="BV637" i="6"/>
  <c r="BT637" i="6"/>
  <c r="BS637" i="6"/>
  <c r="BR637" i="6"/>
  <c r="BQ637" i="6"/>
  <c r="BP637" i="6"/>
  <c r="BN637" i="6"/>
  <c r="BM637" i="6"/>
  <c r="BL637" i="6"/>
  <c r="BK637" i="6"/>
  <c r="BJ637" i="6"/>
  <c r="BH637" i="6"/>
  <c r="BG637" i="6"/>
  <c r="BF637" i="6"/>
  <c r="BE637" i="6"/>
  <c r="BD637" i="6"/>
  <c r="BB637" i="6"/>
  <c r="BA637" i="6"/>
  <c r="AZ637" i="6"/>
  <c r="AY637" i="6"/>
  <c r="AX637" i="6"/>
  <c r="AV637" i="6"/>
  <c r="AU637" i="6"/>
  <c r="AT637" i="6"/>
  <c r="AS637" i="6"/>
  <c r="AR637" i="6"/>
  <c r="AP637" i="6"/>
  <c r="AO637" i="6"/>
  <c r="AN637" i="6"/>
  <c r="AM637" i="6"/>
  <c r="AL637" i="6"/>
  <c r="AJ637" i="6"/>
  <c r="AI637" i="6"/>
  <c r="AH637" i="6"/>
  <c r="AG637" i="6"/>
  <c r="AF637" i="6"/>
  <c r="AD637" i="6"/>
  <c r="AC637" i="6"/>
  <c r="AB637" i="6"/>
  <c r="AA637" i="6"/>
  <c r="Z637" i="6"/>
  <c r="X637" i="6"/>
  <c r="W637" i="6"/>
  <c r="V637" i="6"/>
  <c r="U637" i="6"/>
  <c r="T637" i="6"/>
  <c r="R637" i="6"/>
  <c r="Q637" i="6"/>
  <c r="P637" i="6"/>
  <c r="O637" i="6"/>
  <c r="L637" i="6"/>
  <c r="K637" i="6"/>
  <c r="J637" i="6"/>
  <c r="I637" i="6"/>
  <c r="H637" i="6"/>
  <c r="F637" i="6"/>
  <c r="E637" i="6"/>
  <c r="D637" i="6"/>
  <c r="C637" i="6"/>
  <c r="BV636" i="6"/>
  <c r="BT636" i="6"/>
  <c r="BS636" i="6"/>
  <c r="BR636" i="6"/>
  <c r="BQ636" i="6"/>
  <c r="BP636" i="6"/>
  <c r="BN636" i="6"/>
  <c r="BM636" i="6"/>
  <c r="BL636" i="6"/>
  <c r="BK636" i="6"/>
  <c r="BJ636" i="6"/>
  <c r="BH636" i="6"/>
  <c r="BG636" i="6"/>
  <c r="BF636" i="6"/>
  <c r="BE636" i="6"/>
  <c r="BD636" i="6"/>
  <c r="BB636" i="6"/>
  <c r="BA636" i="6"/>
  <c r="AZ636" i="6"/>
  <c r="AY636" i="6"/>
  <c r="AX636" i="6"/>
  <c r="AV636" i="6"/>
  <c r="AU636" i="6"/>
  <c r="AT636" i="6"/>
  <c r="AS636" i="6"/>
  <c r="AR636" i="6"/>
  <c r="AP636" i="6"/>
  <c r="AO636" i="6"/>
  <c r="AN636" i="6"/>
  <c r="AM636" i="6"/>
  <c r="AL636" i="6"/>
  <c r="AJ636" i="6"/>
  <c r="AI636" i="6"/>
  <c r="AH636" i="6"/>
  <c r="AG636" i="6"/>
  <c r="AF636" i="6"/>
  <c r="AD636" i="6"/>
  <c r="AC636" i="6"/>
  <c r="AB636" i="6"/>
  <c r="AA636" i="6"/>
  <c r="Z636" i="6"/>
  <c r="X636" i="6"/>
  <c r="W636" i="6"/>
  <c r="V636" i="6"/>
  <c r="U636" i="6"/>
  <c r="T636" i="6"/>
  <c r="R636" i="6"/>
  <c r="Q636" i="6"/>
  <c r="P636" i="6"/>
  <c r="O636" i="6"/>
  <c r="L636" i="6"/>
  <c r="K636" i="6"/>
  <c r="J636" i="6"/>
  <c r="I636" i="6"/>
  <c r="H636" i="6"/>
  <c r="F636" i="6"/>
  <c r="E636" i="6"/>
  <c r="D636" i="6"/>
  <c r="C636" i="6"/>
  <c r="BV635" i="6"/>
  <c r="BT635" i="6"/>
  <c r="BS635" i="6"/>
  <c r="BR635" i="6"/>
  <c r="BQ635" i="6"/>
  <c r="BP635" i="6"/>
  <c r="BN635" i="6"/>
  <c r="BM635" i="6"/>
  <c r="BL635" i="6"/>
  <c r="BK635" i="6"/>
  <c r="BJ635" i="6"/>
  <c r="BH635" i="6"/>
  <c r="BG635" i="6"/>
  <c r="BF635" i="6"/>
  <c r="BE635" i="6"/>
  <c r="BD635" i="6"/>
  <c r="BB635" i="6"/>
  <c r="BA635" i="6"/>
  <c r="AZ635" i="6"/>
  <c r="AY635" i="6"/>
  <c r="AX635" i="6"/>
  <c r="AV635" i="6"/>
  <c r="AU635" i="6"/>
  <c r="AT635" i="6"/>
  <c r="AS635" i="6"/>
  <c r="AR635" i="6"/>
  <c r="AP635" i="6"/>
  <c r="AO635" i="6"/>
  <c r="AN635" i="6"/>
  <c r="AM635" i="6"/>
  <c r="AL635" i="6"/>
  <c r="AJ635" i="6"/>
  <c r="AI635" i="6"/>
  <c r="AH635" i="6"/>
  <c r="AG635" i="6"/>
  <c r="AF635" i="6"/>
  <c r="AD635" i="6"/>
  <c r="AC635" i="6"/>
  <c r="AB635" i="6"/>
  <c r="AA635" i="6"/>
  <c r="Z635" i="6"/>
  <c r="X635" i="6"/>
  <c r="W635" i="6"/>
  <c r="V635" i="6"/>
  <c r="U635" i="6"/>
  <c r="T635" i="6"/>
  <c r="R635" i="6"/>
  <c r="Q635" i="6"/>
  <c r="P635" i="6"/>
  <c r="O635" i="6"/>
  <c r="L635" i="6"/>
  <c r="K635" i="6"/>
  <c r="J635" i="6"/>
  <c r="I635" i="6"/>
  <c r="H635" i="6"/>
  <c r="F635" i="6"/>
  <c r="E635" i="6"/>
  <c r="D635" i="6"/>
  <c r="C635" i="6"/>
  <c r="BV634" i="6"/>
  <c r="BT634" i="6"/>
  <c r="BS634" i="6"/>
  <c r="BR634" i="6"/>
  <c r="BQ634" i="6"/>
  <c r="BP634" i="6"/>
  <c r="BN634" i="6"/>
  <c r="BM634" i="6"/>
  <c r="BL634" i="6"/>
  <c r="BK634" i="6"/>
  <c r="BJ634" i="6"/>
  <c r="BH634" i="6"/>
  <c r="BG634" i="6"/>
  <c r="BF634" i="6"/>
  <c r="BE634" i="6"/>
  <c r="BD634" i="6"/>
  <c r="BB634" i="6"/>
  <c r="BA634" i="6"/>
  <c r="AZ634" i="6"/>
  <c r="AY634" i="6"/>
  <c r="AX634" i="6"/>
  <c r="AV634" i="6"/>
  <c r="AU634" i="6"/>
  <c r="AT634" i="6"/>
  <c r="AS634" i="6"/>
  <c r="AR634" i="6"/>
  <c r="AP634" i="6"/>
  <c r="AO634" i="6"/>
  <c r="AN634" i="6"/>
  <c r="AM634" i="6"/>
  <c r="AL634" i="6"/>
  <c r="AJ634" i="6"/>
  <c r="AI634" i="6"/>
  <c r="AH634" i="6"/>
  <c r="AG634" i="6"/>
  <c r="AF634" i="6"/>
  <c r="AD634" i="6"/>
  <c r="AC634" i="6"/>
  <c r="AB634" i="6"/>
  <c r="AA634" i="6"/>
  <c r="Z634" i="6"/>
  <c r="X634" i="6"/>
  <c r="W634" i="6"/>
  <c r="V634" i="6"/>
  <c r="U634" i="6"/>
  <c r="T634" i="6"/>
  <c r="R634" i="6"/>
  <c r="Q634" i="6"/>
  <c r="P634" i="6"/>
  <c r="O634" i="6"/>
  <c r="L634" i="6"/>
  <c r="K634" i="6"/>
  <c r="J634" i="6"/>
  <c r="I634" i="6"/>
  <c r="H634" i="6"/>
  <c r="F634" i="6"/>
  <c r="E634" i="6"/>
  <c r="D634" i="6"/>
  <c r="C634" i="6"/>
  <c r="BV633" i="6"/>
  <c r="BT633" i="6"/>
  <c r="BS633" i="6"/>
  <c r="BR633" i="6"/>
  <c r="BQ633" i="6"/>
  <c r="BP633" i="6"/>
  <c r="BN633" i="6"/>
  <c r="BM633" i="6"/>
  <c r="BL633" i="6"/>
  <c r="BK633" i="6"/>
  <c r="BJ633" i="6"/>
  <c r="BH633" i="6"/>
  <c r="BG633" i="6"/>
  <c r="BF633" i="6"/>
  <c r="BE633" i="6"/>
  <c r="BD633" i="6"/>
  <c r="BB633" i="6"/>
  <c r="BA633" i="6"/>
  <c r="AZ633" i="6"/>
  <c r="AY633" i="6"/>
  <c r="AX633" i="6"/>
  <c r="AV633" i="6"/>
  <c r="AU633" i="6"/>
  <c r="AT633" i="6"/>
  <c r="AS633" i="6"/>
  <c r="AR633" i="6"/>
  <c r="AP633" i="6"/>
  <c r="AO633" i="6"/>
  <c r="AN633" i="6"/>
  <c r="AM633" i="6"/>
  <c r="AL633" i="6"/>
  <c r="AJ633" i="6"/>
  <c r="AI633" i="6"/>
  <c r="AH633" i="6"/>
  <c r="AG633" i="6"/>
  <c r="AF633" i="6"/>
  <c r="AD633" i="6"/>
  <c r="AC633" i="6"/>
  <c r="AB633" i="6"/>
  <c r="AA633" i="6"/>
  <c r="Z633" i="6"/>
  <c r="X633" i="6"/>
  <c r="W633" i="6"/>
  <c r="V633" i="6"/>
  <c r="U633" i="6"/>
  <c r="T633" i="6"/>
  <c r="R633" i="6"/>
  <c r="Q633" i="6"/>
  <c r="P633" i="6"/>
  <c r="O633" i="6"/>
  <c r="L633" i="6"/>
  <c r="K633" i="6"/>
  <c r="J633" i="6"/>
  <c r="I633" i="6"/>
  <c r="H633" i="6"/>
  <c r="F633" i="6"/>
  <c r="E633" i="6"/>
  <c r="D633" i="6"/>
  <c r="C633" i="6"/>
  <c r="BV632" i="6"/>
  <c r="BT632" i="6"/>
  <c r="BS632" i="6"/>
  <c r="BR632" i="6"/>
  <c r="BQ632" i="6"/>
  <c r="BP632" i="6"/>
  <c r="BN632" i="6"/>
  <c r="BM632" i="6"/>
  <c r="BL632" i="6"/>
  <c r="BK632" i="6"/>
  <c r="BJ632" i="6"/>
  <c r="BH632" i="6"/>
  <c r="BG632" i="6"/>
  <c r="BF632" i="6"/>
  <c r="BE632" i="6"/>
  <c r="BD632" i="6"/>
  <c r="BB632" i="6"/>
  <c r="BA632" i="6"/>
  <c r="AZ632" i="6"/>
  <c r="AY632" i="6"/>
  <c r="AX632" i="6"/>
  <c r="AV632" i="6"/>
  <c r="AU632" i="6"/>
  <c r="AT632" i="6"/>
  <c r="AS632" i="6"/>
  <c r="AR632" i="6"/>
  <c r="AP632" i="6"/>
  <c r="AO632" i="6"/>
  <c r="AN632" i="6"/>
  <c r="AM632" i="6"/>
  <c r="AL632" i="6"/>
  <c r="AJ632" i="6"/>
  <c r="AI632" i="6"/>
  <c r="AH632" i="6"/>
  <c r="AG632" i="6"/>
  <c r="AF632" i="6"/>
  <c r="AD632" i="6"/>
  <c r="AC632" i="6"/>
  <c r="AB632" i="6"/>
  <c r="AA632" i="6"/>
  <c r="Z632" i="6"/>
  <c r="X632" i="6"/>
  <c r="W632" i="6"/>
  <c r="V632" i="6"/>
  <c r="U632" i="6"/>
  <c r="T632" i="6"/>
  <c r="R632" i="6"/>
  <c r="Q632" i="6"/>
  <c r="P632" i="6"/>
  <c r="O632" i="6"/>
  <c r="L632" i="6"/>
  <c r="K632" i="6"/>
  <c r="J632" i="6"/>
  <c r="I632" i="6"/>
  <c r="H632" i="6"/>
  <c r="F632" i="6"/>
  <c r="E632" i="6"/>
  <c r="D632" i="6"/>
  <c r="C632" i="6"/>
  <c r="BV631" i="6"/>
  <c r="BT631" i="6"/>
  <c r="BS631" i="6"/>
  <c r="BR631" i="6"/>
  <c r="BQ631" i="6"/>
  <c r="BP631" i="6"/>
  <c r="BN631" i="6"/>
  <c r="BM631" i="6"/>
  <c r="BL631" i="6"/>
  <c r="BK631" i="6"/>
  <c r="BJ631" i="6"/>
  <c r="BH631" i="6"/>
  <c r="BG631" i="6"/>
  <c r="BF631" i="6"/>
  <c r="BE631" i="6"/>
  <c r="BD631" i="6"/>
  <c r="BB631" i="6"/>
  <c r="BA631" i="6"/>
  <c r="AZ631" i="6"/>
  <c r="AY631" i="6"/>
  <c r="AX631" i="6"/>
  <c r="AV631" i="6"/>
  <c r="AU631" i="6"/>
  <c r="AT631" i="6"/>
  <c r="AS631" i="6"/>
  <c r="AR631" i="6"/>
  <c r="AP631" i="6"/>
  <c r="AO631" i="6"/>
  <c r="AN631" i="6"/>
  <c r="AM631" i="6"/>
  <c r="AL631" i="6"/>
  <c r="AJ631" i="6"/>
  <c r="AI631" i="6"/>
  <c r="AH631" i="6"/>
  <c r="AG631" i="6"/>
  <c r="AF631" i="6"/>
  <c r="AD631" i="6"/>
  <c r="AC631" i="6"/>
  <c r="AB631" i="6"/>
  <c r="AA631" i="6"/>
  <c r="Z631" i="6"/>
  <c r="X631" i="6"/>
  <c r="W631" i="6"/>
  <c r="V631" i="6"/>
  <c r="U631" i="6"/>
  <c r="T631" i="6"/>
  <c r="R631" i="6"/>
  <c r="Q631" i="6"/>
  <c r="P631" i="6"/>
  <c r="O631" i="6"/>
  <c r="L631" i="6"/>
  <c r="K631" i="6"/>
  <c r="J631" i="6"/>
  <c r="I631" i="6"/>
  <c r="H631" i="6"/>
  <c r="F631" i="6"/>
  <c r="E631" i="6"/>
  <c r="D631" i="6"/>
  <c r="C631" i="6"/>
  <c r="BV630" i="6"/>
  <c r="BT630" i="6"/>
  <c r="BS630" i="6"/>
  <c r="BR630" i="6"/>
  <c r="BQ630" i="6"/>
  <c r="BP630" i="6"/>
  <c r="BN630" i="6"/>
  <c r="BM630" i="6"/>
  <c r="BL630" i="6"/>
  <c r="BK630" i="6"/>
  <c r="BJ630" i="6"/>
  <c r="BH630" i="6"/>
  <c r="BG630" i="6"/>
  <c r="BF630" i="6"/>
  <c r="BE630" i="6"/>
  <c r="BD630" i="6"/>
  <c r="BB630" i="6"/>
  <c r="BA630" i="6"/>
  <c r="AZ630" i="6"/>
  <c r="AY630" i="6"/>
  <c r="AX630" i="6"/>
  <c r="AV630" i="6"/>
  <c r="AU630" i="6"/>
  <c r="AT630" i="6"/>
  <c r="AS630" i="6"/>
  <c r="AR630" i="6"/>
  <c r="AP630" i="6"/>
  <c r="AO630" i="6"/>
  <c r="AN630" i="6"/>
  <c r="AM630" i="6"/>
  <c r="AL630" i="6"/>
  <c r="AJ630" i="6"/>
  <c r="AI630" i="6"/>
  <c r="AH630" i="6"/>
  <c r="AG630" i="6"/>
  <c r="AF630" i="6"/>
  <c r="AD630" i="6"/>
  <c r="AC630" i="6"/>
  <c r="AB630" i="6"/>
  <c r="AA630" i="6"/>
  <c r="Z630" i="6"/>
  <c r="X630" i="6"/>
  <c r="W630" i="6"/>
  <c r="V630" i="6"/>
  <c r="U630" i="6"/>
  <c r="T630" i="6"/>
  <c r="R630" i="6"/>
  <c r="Q630" i="6"/>
  <c r="P630" i="6"/>
  <c r="O630" i="6"/>
  <c r="L630" i="6"/>
  <c r="K630" i="6"/>
  <c r="J630" i="6"/>
  <c r="I630" i="6"/>
  <c r="H630" i="6"/>
  <c r="F630" i="6"/>
  <c r="E630" i="6"/>
  <c r="D630" i="6"/>
  <c r="C630" i="6"/>
  <c r="BV629" i="6"/>
  <c r="BT629" i="6"/>
  <c r="BS629" i="6"/>
  <c r="BR629" i="6"/>
  <c r="BQ629" i="6"/>
  <c r="BP629" i="6"/>
  <c r="BN629" i="6"/>
  <c r="BM629" i="6"/>
  <c r="BL629" i="6"/>
  <c r="BK629" i="6"/>
  <c r="BJ629" i="6"/>
  <c r="BH629" i="6"/>
  <c r="BG629" i="6"/>
  <c r="BF629" i="6"/>
  <c r="BE629" i="6"/>
  <c r="BD629" i="6"/>
  <c r="BB629" i="6"/>
  <c r="BA629" i="6"/>
  <c r="AZ629" i="6"/>
  <c r="AY629" i="6"/>
  <c r="AX629" i="6"/>
  <c r="AV629" i="6"/>
  <c r="AU629" i="6"/>
  <c r="AT629" i="6"/>
  <c r="AS629" i="6"/>
  <c r="AR629" i="6"/>
  <c r="AP629" i="6"/>
  <c r="AO629" i="6"/>
  <c r="AN629" i="6"/>
  <c r="AM629" i="6"/>
  <c r="AL629" i="6"/>
  <c r="AJ629" i="6"/>
  <c r="AI629" i="6"/>
  <c r="AH629" i="6"/>
  <c r="AG629" i="6"/>
  <c r="AF629" i="6"/>
  <c r="AD629" i="6"/>
  <c r="AC629" i="6"/>
  <c r="AB629" i="6"/>
  <c r="AA629" i="6"/>
  <c r="Z629" i="6"/>
  <c r="X629" i="6"/>
  <c r="W629" i="6"/>
  <c r="V629" i="6"/>
  <c r="U629" i="6"/>
  <c r="T629" i="6"/>
  <c r="R629" i="6"/>
  <c r="Q629" i="6"/>
  <c r="P629" i="6"/>
  <c r="O629" i="6"/>
  <c r="L629" i="6"/>
  <c r="K629" i="6"/>
  <c r="J629" i="6"/>
  <c r="I629" i="6"/>
  <c r="H629" i="6"/>
  <c r="F629" i="6"/>
  <c r="E629" i="6"/>
  <c r="D629" i="6"/>
  <c r="C629" i="6"/>
  <c r="BV628" i="6"/>
  <c r="BT628" i="6"/>
  <c r="BS628" i="6"/>
  <c r="BR628" i="6"/>
  <c r="BQ628" i="6"/>
  <c r="BP628" i="6"/>
  <c r="BN628" i="6"/>
  <c r="BM628" i="6"/>
  <c r="BL628" i="6"/>
  <c r="BK628" i="6"/>
  <c r="BJ628" i="6"/>
  <c r="BH628" i="6"/>
  <c r="BG628" i="6"/>
  <c r="BF628" i="6"/>
  <c r="BE628" i="6"/>
  <c r="BD628" i="6"/>
  <c r="BB628" i="6"/>
  <c r="BA628" i="6"/>
  <c r="AZ628" i="6"/>
  <c r="AY628" i="6"/>
  <c r="AX628" i="6"/>
  <c r="AV628" i="6"/>
  <c r="AU628" i="6"/>
  <c r="AT628" i="6"/>
  <c r="AS628" i="6"/>
  <c r="AR628" i="6"/>
  <c r="AP628" i="6"/>
  <c r="AO628" i="6"/>
  <c r="AN628" i="6"/>
  <c r="AM628" i="6"/>
  <c r="AL628" i="6"/>
  <c r="AJ628" i="6"/>
  <c r="AI628" i="6"/>
  <c r="AH628" i="6"/>
  <c r="AG628" i="6"/>
  <c r="AF628" i="6"/>
  <c r="AD628" i="6"/>
  <c r="AC628" i="6"/>
  <c r="AB628" i="6"/>
  <c r="AA628" i="6"/>
  <c r="Z628" i="6"/>
  <c r="X628" i="6"/>
  <c r="W628" i="6"/>
  <c r="V628" i="6"/>
  <c r="U628" i="6"/>
  <c r="T628" i="6"/>
  <c r="R628" i="6"/>
  <c r="Q628" i="6"/>
  <c r="P628" i="6"/>
  <c r="O628" i="6"/>
  <c r="L628" i="6"/>
  <c r="K628" i="6"/>
  <c r="J628" i="6"/>
  <c r="I628" i="6"/>
  <c r="H628" i="6"/>
  <c r="F628" i="6"/>
  <c r="E628" i="6"/>
  <c r="D628" i="6"/>
  <c r="C628" i="6"/>
  <c r="BV627" i="6"/>
  <c r="BT627" i="6"/>
  <c r="BS627" i="6"/>
  <c r="BR627" i="6"/>
  <c r="BQ627" i="6"/>
  <c r="BP627" i="6"/>
  <c r="BN627" i="6"/>
  <c r="BM627" i="6"/>
  <c r="BL627" i="6"/>
  <c r="BK627" i="6"/>
  <c r="BJ627" i="6"/>
  <c r="BH627" i="6"/>
  <c r="BG627" i="6"/>
  <c r="BF627" i="6"/>
  <c r="BE627" i="6"/>
  <c r="BD627" i="6"/>
  <c r="BB627" i="6"/>
  <c r="BA627" i="6"/>
  <c r="AZ627" i="6"/>
  <c r="AY627" i="6"/>
  <c r="AX627" i="6"/>
  <c r="AV627" i="6"/>
  <c r="AU627" i="6"/>
  <c r="AT627" i="6"/>
  <c r="AS627" i="6"/>
  <c r="AR627" i="6"/>
  <c r="AP627" i="6"/>
  <c r="AO627" i="6"/>
  <c r="AN627" i="6"/>
  <c r="AM627" i="6"/>
  <c r="AL627" i="6"/>
  <c r="AJ627" i="6"/>
  <c r="AI627" i="6"/>
  <c r="AH627" i="6"/>
  <c r="AG627" i="6"/>
  <c r="AF627" i="6"/>
  <c r="AD627" i="6"/>
  <c r="AC627" i="6"/>
  <c r="AB627" i="6"/>
  <c r="AA627" i="6"/>
  <c r="Z627" i="6"/>
  <c r="X627" i="6"/>
  <c r="W627" i="6"/>
  <c r="V627" i="6"/>
  <c r="U627" i="6"/>
  <c r="T627" i="6"/>
  <c r="R627" i="6"/>
  <c r="Q627" i="6"/>
  <c r="P627" i="6"/>
  <c r="O627" i="6"/>
  <c r="L627" i="6"/>
  <c r="K627" i="6"/>
  <c r="J627" i="6"/>
  <c r="I627" i="6"/>
  <c r="H627" i="6"/>
  <c r="F627" i="6"/>
  <c r="E627" i="6"/>
  <c r="D627" i="6"/>
  <c r="C627" i="6"/>
  <c r="BV626" i="6"/>
  <c r="BT626" i="6"/>
  <c r="BS626" i="6"/>
  <c r="BR626" i="6"/>
  <c r="BQ626" i="6"/>
  <c r="BP626" i="6"/>
  <c r="BN626" i="6"/>
  <c r="BM626" i="6"/>
  <c r="BL626" i="6"/>
  <c r="BK626" i="6"/>
  <c r="BJ626" i="6"/>
  <c r="BH626" i="6"/>
  <c r="BG626" i="6"/>
  <c r="BF626" i="6"/>
  <c r="BE626" i="6"/>
  <c r="BD626" i="6"/>
  <c r="BB626" i="6"/>
  <c r="BA626" i="6"/>
  <c r="AZ626" i="6"/>
  <c r="AY626" i="6"/>
  <c r="AX626" i="6"/>
  <c r="AV626" i="6"/>
  <c r="AU626" i="6"/>
  <c r="AT626" i="6"/>
  <c r="AS626" i="6"/>
  <c r="AR626" i="6"/>
  <c r="AP626" i="6"/>
  <c r="AO626" i="6"/>
  <c r="AN626" i="6"/>
  <c r="AM626" i="6"/>
  <c r="AL626" i="6"/>
  <c r="AJ626" i="6"/>
  <c r="AI626" i="6"/>
  <c r="AH626" i="6"/>
  <c r="AG626" i="6"/>
  <c r="AF626" i="6"/>
  <c r="AD626" i="6"/>
  <c r="AC626" i="6"/>
  <c r="AB626" i="6"/>
  <c r="AA626" i="6"/>
  <c r="Z626" i="6"/>
  <c r="X626" i="6"/>
  <c r="W626" i="6"/>
  <c r="V626" i="6"/>
  <c r="U626" i="6"/>
  <c r="T626" i="6"/>
  <c r="R626" i="6"/>
  <c r="Q626" i="6"/>
  <c r="P626" i="6"/>
  <c r="O626" i="6"/>
  <c r="L626" i="6"/>
  <c r="K626" i="6"/>
  <c r="J626" i="6"/>
  <c r="I626" i="6"/>
  <c r="H626" i="6"/>
  <c r="F626" i="6"/>
  <c r="E626" i="6"/>
  <c r="D626" i="6"/>
  <c r="C626" i="6"/>
  <c r="BV625" i="6"/>
  <c r="BT625" i="6"/>
  <c r="BS625" i="6"/>
  <c r="BR625" i="6"/>
  <c r="BQ625" i="6"/>
  <c r="BP625" i="6"/>
  <c r="BN625" i="6"/>
  <c r="BM625" i="6"/>
  <c r="BL625" i="6"/>
  <c r="BK625" i="6"/>
  <c r="BJ625" i="6"/>
  <c r="BH625" i="6"/>
  <c r="BG625" i="6"/>
  <c r="BF625" i="6"/>
  <c r="BE625" i="6"/>
  <c r="BD625" i="6"/>
  <c r="BB625" i="6"/>
  <c r="BA625" i="6"/>
  <c r="AZ625" i="6"/>
  <c r="AY625" i="6"/>
  <c r="AX625" i="6"/>
  <c r="AV625" i="6"/>
  <c r="AU625" i="6"/>
  <c r="AT625" i="6"/>
  <c r="AS625" i="6"/>
  <c r="AR625" i="6"/>
  <c r="AP625" i="6"/>
  <c r="AO625" i="6"/>
  <c r="AN625" i="6"/>
  <c r="AM625" i="6"/>
  <c r="AL625" i="6"/>
  <c r="AJ625" i="6"/>
  <c r="AI625" i="6"/>
  <c r="AH625" i="6"/>
  <c r="AG625" i="6"/>
  <c r="AF625" i="6"/>
  <c r="AD625" i="6"/>
  <c r="AC625" i="6"/>
  <c r="AB625" i="6"/>
  <c r="AA625" i="6"/>
  <c r="Z625" i="6"/>
  <c r="X625" i="6"/>
  <c r="W625" i="6"/>
  <c r="V625" i="6"/>
  <c r="U625" i="6"/>
  <c r="T625" i="6"/>
  <c r="R625" i="6"/>
  <c r="Q625" i="6"/>
  <c r="P625" i="6"/>
  <c r="O625" i="6"/>
  <c r="L625" i="6"/>
  <c r="K625" i="6"/>
  <c r="J625" i="6"/>
  <c r="I625" i="6"/>
  <c r="H625" i="6"/>
  <c r="F625" i="6"/>
  <c r="E625" i="6"/>
  <c r="D625" i="6"/>
  <c r="C625" i="6"/>
  <c r="BV624" i="6"/>
  <c r="BT624" i="6"/>
  <c r="BS624" i="6"/>
  <c r="BR624" i="6"/>
  <c r="BQ624" i="6"/>
  <c r="BP624" i="6"/>
  <c r="BN624" i="6"/>
  <c r="BM624" i="6"/>
  <c r="BL624" i="6"/>
  <c r="BK624" i="6"/>
  <c r="BJ624" i="6"/>
  <c r="BH624" i="6"/>
  <c r="BG624" i="6"/>
  <c r="BF624" i="6"/>
  <c r="BE624" i="6"/>
  <c r="BD624" i="6"/>
  <c r="BB624" i="6"/>
  <c r="BA624" i="6"/>
  <c r="AZ624" i="6"/>
  <c r="AY624" i="6"/>
  <c r="AX624" i="6"/>
  <c r="AV624" i="6"/>
  <c r="AU624" i="6"/>
  <c r="AT624" i="6"/>
  <c r="AS624" i="6"/>
  <c r="AR624" i="6"/>
  <c r="AP624" i="6"/>
  <c r="AO624" i="6"/>
  <c r="AN624" i="6"/>
  <c r="AM624" i="6"/>
  <c r="AL624" i="6"/>
  <c r="AJ624" i="6"/>
  <c r="AI624" i="6"/>
  <c r="AH624" i="6"/>
  <c r="AG624" i="6"/>
  <c r="AF624" i="6"/>
  <c r="AD624" i="6"/>
  <c r="AC624" i="6"/>
  <c r="AB624" i="6"/>
  <c r="AA624" i="6"/>
  <c r="Z624" i="6"/>
  <c r="X624" i="6"/>
  <c r="W624" i="6"/>
  <c r="V624" i="6"/>
  <c r="U624" i="6"/>
  <c r="T624" i="6"/>
  <c r="R624" i="6"/>
  <c r="Q624" i="6"/>
  <c r="P624" i="6"/>
  <c r="O624" i="6"/>
  <c r="L624" i="6"/>
  <c r="K624" i="6"/>
  <c r="J624" i="6"/>
  <c r="I624" i="6"/>
  <c r="H624" i="6"/>
  <c r="F624" i="6"/>
  <c r="E624" i="6"/>
  <c r="D624" i="6"/>
  <c r="C624" i="6"/>
  <c r="BV623" i="6"/>
  <c r="BT623" i="6"/>
  <c r="BS623" i="6"/>
  <c r="BR623" i="6"/>
  <c r="BQ623" i="6"/>
  <c r="BP623" i="6"/>
  <c r="BN623" i="6"/>
  <c r="BM623" i="6"/>
  <c r="BL623" i="6"/>
  <c r="BK623" i="6"/>
  <c r="BJ623" i="6"/>
  <c r="BH623" i="6"/>
  <c r="BG623" i="6"/>
  <c r="BF623" i="6"/>
  <c r="BE623" i="6"/>
  <c r="BD623" i="6"/>
  <c r="BB623" i="6"/>
  <c r="BA623" i="6"/>
  <c r="AZ623" i="6"/>
  <c r="AY623" i="6"/>
  <c r="AX623" i="6"/>
  <c r="AV623" i="6"/>
  <c r="AU623" i="6"/>
  <c r="AT623" i="6"/>
  <c r="AS623" i="6"/>
  <c r="AR623" i="6"/>
  <c r="AP623" i="6"/>
  <c r="AO623" i="6"/>
  <c r="AN623" i="6"/>
  <c r="AM623" i="6"/>
  <c r="AL623" i="6"/>
  <c r="AJ623" i="6"/>
  <c r="AI623" i="6"/>
  <c r="AH623" i="6"/>
  <c r="AG623" i="6"/>
  <c r="AF623" i="6"/>
  <c r="AD623" i="6"/>
  <c r="AC623" i="6"/>
  <c r="AB623" i="6"/>
  <c r="AA623" i="6"/>
  <c r="Z623" i="6"/>
  <c r="X623" i="6"/>
  <c r="W623" i="6"/>
  <c r="V623" i="6"/>
  <c r="U623" i="6"/>
  <c r="T623" i="6"/>
  <c r="R623" i="6"/>
  <c r="Q623" i="6"/>
  <c r="P623" i="6"/>
  <c r="O623" i="6"/>
  <c r="L623" i="6"/>
  <c r="K623" i="6"/>
  <c r="J623" i="6"/>
  <c r="I623" i="6"/>
  <c r="H623" i="6"/>
  <c r="F623" i="6"/>
  <c r="E623" i="6"/>
  <c r="D623" i="6"/>
  <c r="C623" i="6"/>
  <c r="BV622" i="6"/>
  <c r="BT622" i="6"/>
  <c r="BS622" i="6"/>
  <c r="BR622" i="6"/>
  <c r="BQ622" i="6"/>
  <c r="BP622" i="6"/>
  <c r="BN622" i="6"/>
  <c r="BM622" i="6"/>
  <c r="BL622" i="6"/>
  <c r="BK622" i="6"/>
  <c r="BJ622" i="6"/>
  <c r="BH622" i="6"/>
  <c r="BG622" i="6"/>
  <c r="BF622" i="6"/>
  <c r="BE622" i="6"/>
  <c r="BD622" i="6"/>
  <c r="BB622" i="6"/>
  <c r="BA622" i="6"/>
  <c r="AZ622" i="6"/>
  <c r="AY622" i="6"/>
  <c r="AX622" i="6"/>
  <c r="AV622" i="6"/>
  <c r="AU622" i="6"/>
  <c r="AT622" i="6"/>
  <c r="AS622" i="6"/>
  <c r="AR622" i="6"/>
  <c r="AP622" i="6"/>
  <c r="AO622" i="6"/>
  <c r="AN622" i="6"/>
  <c r="AM622" i="6"/>
  <c r="AL622" i="6"/>
  <c r="AJ622" i="6"/>
  <c r="AI622" i="6"/>
  <c r="AH622" i="6"/>
  <c r="AG622" i="6"/>
  <c r="AF622" i="6"/>
  <c r="AD622" i="6"/>
  <c r="AC622" i="6"/>
  <c r="AB622" i="6"/>
  <c r="AA622" i="6"/>
  <c r="Z622" i="6"/>
  <c r="X622" i="6"/>
  <c r="W622" i="6"/>
  <c r="V622" i="6"/>
  <c r="U622" i="6"/>
  <c r="T622" i="6"/>
  <c r="R622" i="6"/>
  <c r="Q622" i="6"/>
  <c r="P622" i="6"/>
  <c r="O622" i="6"/>
  <c r="L622" i="6"/>
  <c r="K622" i="6"/>
  <c r="J622" i="6"/>
  <c r="I622" i="6"/>
  <c r="H622" i="6"/>
  <c r="F622" i="6"/>
  <c r="E622" i="6"/>
  <c r="D622" i="6"/>
  <c r="C622" i="6"/>
  <c r="BV621" i="6"/>
  <c r="BT621" i="6"/>
  <c r="BS621" i="6"/>
  <c r="BR621" i="6"/>
  <c r="BQ621" i="6"/>
  <c r="BP621" i="6"/>
  <c r="BN621" i="6"/>
  <c r="BM621" i="6"/>
  <c r="BL621" i="6"/>
  <c r="BK621" i="6"/>
  <c r="BJ621" i="6"/>
  <c r="BH621" i="6"/>
  <c r="BG621" i="6"/>
  <c r="BF621" i="6"/>
  <c r="BE621" i="6"/>
  <c r="BD621" i="6"/>
  <c r="BB621" i="6"/>
  <c r="BA621" i="6"/>
  <c r="AZ621" i="6"/>
  <c r="AY621" i="6"/>
  <c r="AX621" i="6"/>
  <c r="AV621" i="6"/>
  <c r="AU621" i="6"/>
  <c r="AT621" i="6"/>
  <c r="AS621" i="6"/>
  <c r="AR621" i="6"/>
  <c r="AP621" i="6"/>
  <c r="AO621" i="6"/>
  <c r="AN621" i="6"/>
  <c r="AM621" i="6"/>
  <c r="AL621" i="6"/>
  <c r="AJ621" i="6"/>
  <c r="AI621" i="6"/>
  <c r="AH621" i="6"/>
  <c r="AG621" i="6"/>
  <c r="AF621" i="6"/>
  <c r="AD621" i="6"/>
  <c r="AC621" i="6"/>
  <c r="AB621" i="6"/>
  <c r="AA621" i="6"/>
  <c r="Z621" i="6"/>
  <c r="X621" i="6"/>
  <c r="W621" i="6"/>
  <c r="V621" i="6"/>
  <c r="U621" i="6"/>
  <c r="T621" i="6"/>
  <c r="R621" i="6"/>
  <c r="Q621" i="6"/>
  <c r="P621" i="6"/>
  <c r="O621" i="6"/>
  <c r="L621" i="6"/>
  <c r="K621" i="6"/>
  <c r="J621" i="6"/>
  <c r="I621" i="6"/>
  <c r="H621" i="6"/>
  <c r="F621" i="6"/>
  <c r="E621" i="6"/>
  <c r="D621" i="6"/>
  <c r="C621" i="6"/>
  <c r="BV620" i="6"/>
  <c r="BT620" i="6"/>
  <c r="BS620" i="6"/>
  <c r="BR620" i="6"/>
  <c r="BQ620" i="6"/>
  <c r="BP620" i="6"/>
  <c r="BN620" i="6"/>
  <c r="BM620" i="6"/>
  <c r="BL620" i="6"/>
  <c r="BK620" i="6"/>
  <c r="BJ620" i="6"/>
  <c r="BH620" i="6"/>
  <c r="BG620" i="6"/>
  <c r="BF620" i="6"/>
  <c r="BE620" i="6"/>
  <c r="BD620" i="6"/>
  <c r="BB620" i="6"/>
  <c r="BA620" i="6"/>
  <c r="AZ620" i="6"/>
  <c r="AY620" i="6"/>
  <c r="AX620" i="6"/>
  <c r="AV620" i="6"/>
  <c r="AU620" i="6"/>
  <c r="AT620" i="6"/>
  <c r="AS620" i="6"/>
  <c r="AR620" i="6"/>
  <c r="AP620" i="6"/>
  <c r="AO620" i="6"/>
  <c r="AN620" i="6"/>
  <c r="AM620" i="6"/>
  <c r="AL620" i="6"/>
  <c r="AJ620" i="6"/>
  <c r="AI620" i="6"/>
  <c r="AH620" i="6"/>
  <c r="AG620" i="6"/>
  <c r="AF620" i="6"/>
  <c r="AD620" i="6"/>
  <c r="AC620" i="6"/>
  <c r="AB620" i="6"/>
  <c r="AA620" i="6"/>
  <c r="Z620" i="6"/>
  <c r="X620" i="6"/>
  <c r="W620" i="6"/>
  <c r="V620" i="6"/>
  <c r="U620" i="6"/>
  <c r="T620" i="6"/>
  <c r="R620" i="6"/>
  <c r="Q620" i="6"/>
  <c r="P620" i="6"/>
  <c r="O620" i="6"/>
  <c r="L620" i="6"/>
  <c r="K620" i="6"/>
  <c r="J620" i="6"/>
  <c r="I620" i="6"/>
  <c r="H620" i="6"/>
  <c r="F620" i="6"/>
  <c r="E620" i="6"/>
  <c r="D620" i="6"/>
  <c r="C620" i="6"/>
  <c r="BV619" i="6"/>
  <c r="BT619" i="6"/>
  <c r="BS619" i="6"/>
  <c r="BR619" i="6"/>
  <c r="BQ619" i="6"/>
  <c r="BP619" i="6"/>
  <c r="BN619" i="6"/>
  <c r="BM619" i="6"/>
  <c r="BL619" i="6"/>
  <c r="BK619" i="6"/>
  <c r="BJ619" i="6"/>
  <c r="BH619" i="6"/>
  <c r="BG619" i="6"/>
  <c r="BF619" i="6"/>
  <c r="BE619" i="6"/>
  <c r="BD619" i="6"/>
  <c r="BB619" i="6"/>
  <c r="BA619" i="6"/>
  <c r="AZ619" i="6"/>
  <c r="AY619" i="6"/>
  <c r="AX619" i="6"/>
  <c r="AV619" i="6"/>
  <c r="AU619" i="6"/>
  <c r="AT619" i="6"/>
  <c r="AS619" i="6"/>
  <c r="AR619" i="6"/>
  <c r="AP619" i="6"/>
  <c r="AO619" i="6"/>
  <c r="AN619" i="6"/>
  <c r="AM619" i="6"/>
  <c r="AL619" i="6"/>
  <c r="AJ619" i="6"/>
  <c r="AI619" i="6"/>
  <c r="AH619" i="6"/>
  <c r="AG619" i="6"/>
  <c r="AF619" i="6"/>
  <c r="AD619" i="6"/>
  <c r="AC619" i="6"/>
  <c r="AB619" i="6"/>
  <c r="AA619" i="6"/>
  <c r="Z619" i="6"/>
  <c r="X619" i="6"/>
  <c r="W619" i="6"/>
  <c r="V619" i="6"/>
  <c r="U619" i="6"/>
  <c r="T619" i="6"/>
  <c r="R619" i="6"/>
  <c r="Q619" i="6"/>
  <c r="P619" i="6"/>
  <c r="O619" i="6"/>
  <c r="L619" i="6"/>
  <c r="K619" i="6"/>
  <c r="J619" i="6"/>
  <c r="I619" i="6"/>
  <c r="H619" i="6"/>
  <c r="F619" i="6"/>
  <c r="E619" i="6"/>
  <c r="D619" i="6"/>
  <c r="C619" i="6"/>
  <c r="BV618" i="6"/>
  <c r="BT618" i="6"/>
  <c r="BS618" i="6"/>
  <c r="BR618" i="6"/>
  <c r="BQ618" i="6"/>
  <c r="BP618" i="6"/>
  <c r="BN618" i="6"/>
  <c r="BM618" i="6"/>
  <c r="BL618" i="6"/>
  <c r="BK618" i="6"/>
  <c r="BJ618" i="6"/>
  <c r="BH618" i="6"/>
  <c r="BG618" i="6"/>
  <c r="BF618" i="6"/>
  <c r="BE618" i="6"/>
  <c r="BD618" i="6"/>
  <c r="BB618" i="6"/>
  <c r="BA618" i="6"/>
  <c r="AZ618" i="6"/>
  <c r="AY618" i="6"/>
  <c r="AX618" i="6"/>
  <c r="AV618" i="6"/>
  <c r="AU618" i="6"/>
  <c r="AT618" i="6"/>
  <c r="AS618" i="6"/>
  <c r="AR618" i="6"/>
  <c r="AP618" i="6"/>
  <c r="AO618" i="6"/>
  <c r="AN618" i="6"/>
  <c r="AM618" i="6"/>
  <c r="AL618" i="6"/>
  <c r="AJ618" i="6"/>
  <c r="AI618" i="6"/>
  <c r="AH618" i="6"/>
  <c r="AG618" i="6"/>
  <c r="AF618" i="6"/>
  <c r="AD618" i="6"/>
  <c r="AC618" i="6"/>
  <c r="AB618" i="6"/>
  <c r="AA618" i="6"/>
  <c r="Z618" i="6"/>
  <c r="X618" i="6"/>
  <c r="W618" i="6"/>
  <c r="V618" i="6"/>
  <c r="U618" i="6"/>
  <c r="T618" i="6"/>
  <c r="R618" i="6"/>
  <c r="Q618" i="6"/>
  <c r="P618" i="6"/>
  <c r="O618" i="6"/>
  <c r="L618" i="6"/>
  <c r="K618" i="6"/>
  <c r="J618" i="6"/>
  <c r="I618" i="6"/>
  <c r="H618" i="6"/>
  <c r="F618" i="6"/>
  <c r="E618" i="6"/>
  <c r="D618" i="6"/>
  <c r="C618" i="6"/>
  <c r="BV617" i="6"/>
  <c r="BT617" i="6"/>
  <c r="BS617" i="6"/>
  <c r="BR617" i="6"/>
  <c r="BQ617" i="6"/>
  <c r="BP617" i="6"/>
  <c r="BN617" i="6"/>
  <c r="BM617" i="6"/>
  <c r="BL617" i="6"/>
  <c r="BK617" i="6"/>
  <c r="BJ617" i="6"/>
  <c r="BH617" i="6"/>
  <c r="BG617" i="6"/>
  <c r="BF617" i="6"/>
  <c r="BE617" i="6"/>
  <c r="BD617" i="6"/>
  <c r="BB617" i="6"/>
  <c r="BA617" i="6"/>
  <c r="AZ617" i="6"/>
  <c r="AY617" i="6"/>
  <c r="AX617" i="6"/>
  <c r="AV617" i="6"/>
  <c r="AU617" i="6"/>
  <c r="AT617" i="6"/>
  <c r="AS617" i="6"/>
  <c r="AR617" i="6"/>
  <c r="AP617" i="6"/>
  <c r="AO617" i="6"/>
  <c r="AN617" i="6"/>
  <c r="AM617" i="6"/>
  <c r="AL617" i="6"/>
  <c r="AJ617" i="6"/>
  <c r="AI617" i="6"/>
  <c r="AH617" i="6"/>
  <c r="AG617" i="6"/>
  <c r="AF617" i="6"/>
  <c r="AD617" i="6"/>
  <c r="AC617" i="6"/>
  <c r="AB617" i="6"/>
  <c r="AA617" i="6"/>
  <c r="Z617" i="6"/>
  <c r="X617" i="6"/>
  <c r="W617" i="6"/>
  <c r="V617" i="6"/>
  <c r="U617" i="6"/>
  <c r="T617" i="6"/>
  <c r="R617" i="6"/>
  <c r="Q617" i="6"/>
  <c r="P617" i="6"/>
  <c r="O617" i="6"/>
  <c r="L617" i="6"/>
  <c r="K617" i="6"/>
  <c r="J617" i="6"/>
  <c r="I617" i="6"/>
  <c r="H617" i="6"/>
  <c r="F617" i="6"/>
  <c r="E617" i="6"/>
  <c r="D617" i="6"/>
  <c r="C617" i="6"/>
  <c r="BV616" i="6"/>
  <c r="BT616" i="6"/>
  <c r="BS616" i="6"/>
  <c r="BR616" i="6"/>
  <c r="BQ616" i="6"/>
  <c r="BP616" i="6"/>
  <c r="BN616" i="6"/>
  <c r="BM616" i="6"/>
  <c r="BL616" i="6"/>
  <c r="BK616" i="6"/>
  <c r="BJ616" i="6"/>
  <c r="BH616" i="6"/>
  <c r="BG616" i="6"/>
  <c r="BF616" i="6"/>
  <c r="BE616" i="6"/>
  <c r="BD616" i="6"/>
  <c r="BB616" i="6"/>
  <c r="BA616" i="6"/>
  <c r="AZ616" i="6"/>
  <c r="AY616" i="6"/>
  <c r="AX616" i="6"/>
  <c r="AV616" i="6"/>
  <c r="AU616" i="6"/>
  <c r="AT616" i="6"/>
  <c r="AS616" i="6"/>
  <c r="AR616" i="6"/>
  <c r="AP616" i="6"/>
  <c r="AO616" i="6"/>
  <c r="AN616" i="6"/>
  <c r="AM616" i="6"/>
  <c r="AL616" i="6"/>
  <c r="AJ616" i="6"/>
  <c r="AI616" i="6"/>
  <c r="AH616" i="6"/>
  <c r="AG616" i="6"/>
  <c r="AF616" i="6"/>
  <c r="AD616" i="6"/>
  <c r="AC616" i="6"/>
  <c r="AB616" i="6"/>
  <c r="AA616" i="6"/>
  <c r="Z616" i="6"/>
  <c r="X616" i="6"/>
  <c r="W616" i="6"/>
  <c r="V616" i="6"/>
  <c r="U616" i="6"/>
  <c r="T616" i="6"/>
  <c r="R616" i="6"/>
  <c r="Q616" i="6"/>
  <c r="P616" i="6"/>
  <c r="O616" i="6"/>
  <c r="L616" i="6"/>
  <c r="K616" i="6"/>
  <c r="J616" i="6"/>
  <c r="I616" i="6"/>
  <c r="H616" i="6"/>
  <c r="F616" i="6"/>
  <c r="E616" i="6"/>
  <c r="D616" i="6"/>
  <c r="C616" i="6"/>
  <c r="BV615" i="6"/>
  <c r="BT615" i="6"/>
  <c r="BS615" i="6"/>
  <c r="BR615" i="6"/>
  <c r="BQ615" i="6"/>
  <c r="BP615" i="6"/>
  <c r="BN615" i="6"/>
  <c r="BM615" i="6"/>
  <c r="BL615" i="6"/>
  <c r="BK615" i="6"/>
  <c r="BJ615" i="6"/>
  <c r="BH615" i="6"/>
  <c r="BG615" i="6"/>
  <c r="BF615" i="6"/>
  <c r="BE615" i="6"/>
  <c r="BD615" i="6"/>
  <c r="BB615" i="6"/>
  <c r="BA615" i="6"/>
  <c r="AZ615" i="6"/>
  <c r="AY615" i="6"/>
  <c r="AX615" i="6"/>
  <c r="AV615" i="6"/>
  <c r="AU615" i="6"/>
  <c r="AT615" i="6"/>
  <c r="AS615" i="6"/>
  <c r="AR615" i="6"/>
  <c r="AP615" i="6"/>
  <c r="AO615" i="6"/>
  <c r="AN615" i="6"/>
  <c r="AM615" i="6"/>
  <c r="AL615" i="6"/>
  <c r="AJ615" i="6"/>
  <c r="AI615" i="6"/>
  <c r="AH615" i="6"/>
  <c r="AG615" i="6"/>
  <c r="AF615" i="6"/>
  <c r="AD615" i="6"/>
  <c r="AC615" i="6"/>
  <c r="AB615" i="6"/>
  <c r="AA615" i="6"/>
  <c r="Z615" i="6"/>
  <c r="X615" i="6"/>
  <c r="W615" i="6"/>
  <c r="V615" i="6"/>
  <c r="U615" i="6"/>
  <c r="T615" i="6"/>
  <c r="R615" i="6"/>
  <c r="Q615" i="6"/>
  <c r="P615" i="6"/>
  <c r="O615" i="6"/>
  <c r="L615" i="6"/>
  <c r="K615" i="6"/>
  <c r="J615" i="6"/>
  <c r="I615" i="6"/>
  <c r="H615" i="6"/>
  <c r="F615" i="6"/>
  <c r="E615" i="6"/>
  <c r="D615" i="6"/>
  <c r="C615" i="6"/>
  <c r="BV614" i="6"/>
  <c r="BT614" i="6"/>
  <c r="BS614" i="6"/>
  <c r="BR614" i="6"/>
  <c r="BQ614" i="6"/>
  <c r="BP614" i="6"/>
  <c r="BN614" i="6"/>
  <c r="BM614" i="6"/>
  <c r="BL614" i="6"/>
  <c r="BK614" i="6"/>
  <c r="BJ614" i="6"/>
  <c r="BH614" i="6"/>
  <c r="BG614" i="6"/>
  <c r="BF614" i="6"/>
  <c r="BE614" i="6"/>
  <c r="BD614" i="6"/>
  <c r="BB614" i="6"/>
  <c r="BA614" i="6"/>
  <c r="AZ614" i="6"/>
  <c r="AY614" i="6"/>
  <c r="AX614" i="6"/>
  <c r="AV614" i="6"/>
  <c r="AU614" i="6"/>
  <c r="AT614" i="6"/>
  <c r="AS614" i="6"/>
  <c r="AR614" i="6"/>
  <c r="AP614" i="6"/>
  <c r="AO614" i="6"/>
  <c r="AN614" i="6"/>
  <c r="AM614" i="6"/>
  <c r="AL614" i="6"/>
  <c r="AJ614" i="6"/>
  <c r="AI614" i="6"/>
  <c r="AH614" i="6"/>
  <c r="AG614" i="6"/>
  <c r="AF614" i="6"/>
  <c r="AD614" i="6"/>
  <c r="AC614" i="6"/>
  <c r="AB614" i="6"/>
  <c r="AA614" i="6"/>
  <c r="Z614" i="6"/>
  <c r="X614" i="6"/>
  <c r="W614" i="6"/>
  <c r="V614" i="6"/>
  <c r="U614" i="6"/>
  <c r="T614" i="6"/>
  <c r="R614" i="6"/>
  <c r="Q614" i="6"/>
  <c r="P614" i="6"/>
  <c r="O614" i="6"/>
  <c r="L614" i="6"/>
  <c r="K614" i="6"/>
  <c r="J614" i="6"/>
  <c r="I614" i="6"/>
  <c r="H614" i="6"/>
  <c r="F614" i="6"/>
  <c r="E614" i="6"/>
  <c r="D614" i="6"/>
  <c r="C614" i="6"/>
  <c r="BV613" i="6"/>
  <c r="BT613" i="6"/>
  <c r="BS613" i="6"/>
  <c r="BR613" i="6"/>
  <c r="BQ613" i="6"/>
  <c r="BP613" i="6"/>
  <c r="BN613" i="6"/>
  <c r="BM613" i="6"/>
  <c r="BL613" i="6"/>
  <c r="BK613" i="6"/>
  <c r="BJ613" i="6"/>
  <c r="BH613" i="6"/>
  <c r="BG613" i="6"/>
  <c r="BF613" i="6"/>
  <c r="BE613" i="6"/>
  <c r="BD613" i="6"/>
  <c r="BB613" i="6"/>
  <c r="BA613" i="6"/>
  <c r="AZ613" i="6"/>
  <c r="AY613" i="6"/>
  <c r="AX613" i="6"/>
  <c r="AV613" i="6"/>
  <c r="AU613" i="6"/>
  <c r="AT613" i="6"/>
  <c r="AS613" i="6"/>
  <c r="AR613" i="6"/>
  <c r="AP613" i="6"/>
  <c r="AO613" i="6"/>
  <c r="AN613" i="6"/>
  <c r="AM613" i="6"/>
  <c r="AL613" i="6"/>
  <c r="AJ613" i="6"/>
  <c r="AI613" i="6"/>
  <c r="AH613" i="6"/>
  <c r="AG613" i="6"/>
  <c r="AF613" i="6"/>
  <c r="AD613" i="6"/>
  <c r="AC613" i="6"/>
  <c r="AB613" i="6"/>
  <c r="AA613" i="6"/>
  <c r="Z613" i="6"/>
  <c r="X613" i="6"/>
  <c r="W613" i="6"/>
  <c r="V613" i="6"/>
  <c r="U613" i="6"/>
  <c r="T613" i="6"/>
  <c r="R613" i="6"/>
  <c r="Q613" i="6"/>
  <c r="P613" i="6"/>
  <c r="O613" i="6"/>
  <c r="L613" i="6"/>
  <c r="K613" i="6"/>
  <c r="J613" i="6"/>
  <c r="I613" i="6"/>
  <c r="H613" i="6"/>
  <c r="F613" i="6"/>
  <c r="E613" i="6"/>
  <c r="D613" i="6"/>
  <c r="C613" i="6"/>
  <c r="BV612" i="6"/>
  <c r="BT612" i="6"/>
  <c r="BS612" i="6"/>
  <c r="BR612" i="6"/>
  <c r="BQ612" i="6"/>
  <c r="BP612" i="6"/>
  <c r="BN612" i="6"/>
  <c r="BM612" i="6"/>
  <c r="BL612" i="6"/>
  <c r="BK612" i="6"/>
  <c r="BJ612" i="6"/>
  <c r="BH612" i="6"/>
  <c r="BG612" i="6"/>
  <c r="BF612" i="6"/>
  <c r="BE612" i="6"/>
  <c r="BD612" i="6"/>
  <c r="BB612" i="6"/>
  <c r="BA612" i="6"/>
  <c r="AZ612" i="6"/>
  <c r="AY612" i="6"/>
  <c r="AX612" i="6"/>
  <c r="AV612" i="6"/>
  <c r="AU612" i="6"/>
  <c r="AT612" i="6"/>
  <c r="AS612" i="6"/>
  <c r="AR612" i="6"/>
  <c r="AP612" i="6"/>
  <c r="AO612" i="6"/>
  <c r="AN612" i="6"/>
  <c r="AM612" i="6"/>
  <c r="AL612" i="6"/>
  <c r="AJ612" i="6"/>
  <c r="AI612" i="6"/>
  <c r="AH612" i="6"/>
  <c r="AG612" i="6"/>
  <c r="AF612" i="6"/>
  <c r="AD612" i="6"/>
  <c r="AC612" i="6"/>
  <c r="AB612" i="6"/>
  <c r="AA612" i="6"/>
  <c r="Z612" i="6"/>
  <c r="X612" i="6"/>
  <c r="W612" i="6"/>
  <c r="V612" i="6"/>
  <c r="U612" i="6"/>
  <c r="T612" i="6"/>
  <c r="R612" i="6"/>
  <c r="Q612" i="6"/>
  <c r="P612" i="6"/>
  <c r="O612" i="6"/>
  <c r="L612" i="6"/>
  <c r="K612" i="6"/>
  <c r="J612" i="6"/>
  <c r="I612" i="6"/>
  <c r="H612" i="6"/>
  <c r="F612" i="6"/>
  <c r="E612" i="6"/>
  <c r="D612" i="6"/>
  <c r="C612" i="6"/>
  <c r="BV611" i="6"/>
  <c r="BT611" i="6"/>
  <c r="BS611" i="6"/>
  <c r="BR611" i="6"/>
  <c r="BQ611" i="6"/>
  <c r="BP611" i="6"/>
  <c r="BN611" i="6"/>
  <c r="BM611" i="6"/>
  <c r="BL611" i="6"/>
  <c r="BK611" i="6"/>
  <c r="BJ611" i="6"/>
  <c r="BH611" i="6"/>
  <c r="BG611" i="6"/>
  <c r="BF611" i="6"/>
  <c r="BE611" i="6"/>
  <c r="BD611" i="6"/>
  <c r="BB611" i="6"/>
  <c r="BA611" i="6"/>
  <c r="AZ611" i="6"/>
  <c r="AY611" i="6"/>
  <c r="AX611" i="6"/>
  <c r="AV611" i="6"/>
  <c r="AU611" i="6"/>
  <c r="AT611" i="6"/>
  <c r="AS611" i="6"/>
  <c r="AR611" i="6"/>
  <c r="AP611" i="6"/>
  <c r="AO611" i="6"/>
  <c r="AN611" i="6"/>
  <c r="AM611" i="6"/>
  <c r="AL611" i="6"/>
  <c r="AJ611" i="6"/>
  <c r="AI611" i="6"/>
  <c r="AH611" i="6"/>
  <c r="AG611" i="6"/>
  <c r="AF611" i="6"/>
  <c r="AD611" i="6"/>
  <c r="AC611" i="6"/>
  <c r="AB611" i="6"/>
  <c r="AA611" i="6"/>
  <c r="Z611" i="6"/>
  <c r="X611" i="6"/>
  <c r="W611" i="6"/>
  <c r="V611" i="6"/>
  <c r="U611" i="6"/>
  <c r="T611" i="6"/>
  <c r="R611" i="6"/>
  <c r="Q611" i="6"/>
  <c r="P611" i="6"/>
  <c r="O611" i="6"/>
  <c r="L611" i="6"/>
  <c r="K611" i="6"/>
  <c r="J611" i="6"/>
  <c r="I611" i="6"/>
  <c r="H611" i="6"/>
  <c r="F611" i="6"/>
  <c r="E611" i="6"/>
  <c r="D611" i="6"/>
  <c r="C611" i="6"/>
  <c r="BV610" i="6"/>
  <c r="BT610" i="6"/>
  <c r="BS610" i="6"/>
  <c r="BR610" i="6"/>
  <c r="BQ610" i="6"/>
  <c r="BP610" i="6"/>
  <c r="BN610" i="6"/>
  <c r="BM610" i="6"/>
  <c r="BL610" i="6"/>
  <c r="BK610" i="6"/>
  <c r="BJ610" i="6"/>
  <c r="BH610" i="6"/>
  <c r="BG610" i="6"/>
  <c r="BF610" i="6"/>
  <c r="BE610" i="6"/>
  <c r="BD610" i="6"/>
  <c r="BB610" i="6"/>
  <c r="BA610" i="6"/>
  <c r="AZ610" i="6"/>
  <c r="AY610" i="6"/>
  <c r="AX610" i="6"/>
  <c r="AV610" i="6"/>
  <c r="AU610" i="6"/>
  <c r="AT610" i="6"/>
  <c r="AS610" i="6"/>
  <c r="AR610" i="6"/>
  <c r="AP610" i="6"/>
  <c r="AO610" i="6"/>
  <c r="AN610" i="6"/>
  <c r="AM610" i="6"/>
  <c r="AL610" i="6"/>
  <c r="AJ610" i="6"/>
  <c r="AI610" i="6"/>
  <c r="AH610" i="6"/>
  <c r="AG610" i="6"/>
  <c r="AF610" i="6"/>
  <c r="AD610" i="6"/>
  <c r="AC610" i="6"/>
  <c r="AB610" i="6"/>
  <c r="AA610" i="6"/>
  <c r="Z610" i="6"/>
  <c r="X610" i="6"/>
  <c r="W610" i="6"/>
  <c r="V610" i="6"/>
  <c r="U610" i="6"/>
  <c r="T610" i="6"/>
  <c r="R610" i="6"/>
  <c r="Q610" i="6"/>
  <c r="P610" i="6"/>
  <c r="O610" i="6"/>
  <c r="L610" i="6"/>
  <c r="K610" i="6"/>
  <c r="J610" i="6"/>
  <c r="I610" i="6"/>
  <c r="H610" i="6"/>
  <c r="F610" i="6"/>
  <c r="E610" i="6"/>
  <c r="D610" i="6"/>
  <c r="C610" i="6"/>
  <c r="BV609" i="6"/>
  <c r="BT609" i="6"/>
  <c r="BS609" i="6"/>
  <c r="BR609" i="6"/>
  <c r="BQ609" i="6"/>
  <c r="BP609" i="6"/>
  <c r="BN609" i="6"/>
  <c r="BM609" i="6"/>
  <c r="BL609" i="6"/>
  <c r="BK609" i="6"/>
  <c r="BJ609" i="6"/>
  <c r="BH609" i="6"/>
  <c r="BG609" i="6"/>
  <c r="BF609" i="6"/>
  <c r="BE609" i="6"/>
  <c r="BD609" i="6"/>
  <c r="BB609" i="6"/>
  <c r="BA609" i="6"/>
  <c r="AZ609" i="6"/>
  <c r="AY609" i="6"/>
  <c r="AX609" i="6"/>
  <c r="AV609" i="6"/>
  <c r="AU609" i="6"/>
  <c r="AT609" i="6"/>
  <c r="AS609" i="6"/>
  <c r="AR609" i="6"/>
  <c r="AP609" i="6"/>
  <c r="AO609" i="6"/>
  <c r="AN609" i="6"/>
  <c r="AM609" i="6"/>
  <c r="AL609" i="6"/>
  <c r="AJ609" i="6"/>
  <c r="AI609" i="6"/>
  <c r="AH609" i="6"/>
  <c r="AG609" i="6"/>
  <c r="AF609" i="6"/>
  <c r="AD609" i="6"/>
  <c r="AC609" i="6"/>
  <c r="AB609" i="6"/>
  <c r="AA609" i="6"/>
  <c r="Z609" i="6"/>
  <c r="X609" i="6"/>
  <c r="W609" i="6"/>
  <c r="V609" i="6"/>
  <c r="U609" i="6"/>
  <c r="T609" i="6"/>
  <c r="R609" i="6"/>
  <c r="Q609" i="6"/>
  <c r="P609" i="6"/>
  <c r="O609" i="6"/>
  <c r="L609" i="6"/>
  <c r="K609" i="6"/>
  <c r="J609" i="6"/>
  <c r="I609" i="6"/>
  <c r="H609" i="6"/>
  <c r="F609" i="6"/>
  <c r="E609" i="6"/>
  <c r="D609" i="6"/>
  <c r="C609" i="6"/>
  <c r="BV608" i="6"/>
  <c r="BT608" i="6"/>
  <c r="BS608" i="6"/>
  <c r="BR608" i="6"/>
  <c r="BQ608" i="6"/>
  <c r="BP608" i="6"/>
  <c r="BN608" i="6"/>
  <c r="BM608" i="6"/>
  <c r="BL608" i="6"/>
  <c r="BK608" i="6"/>
  <c r="BJ608" i="6"/>
  <c r="BH608" i="6"/>
  <c r="BG608" i="6"/>
  <c r="BF608" i="6"/>
  <c r="BE608" i="6"/>
  <c r="BD608" i="6"/>
  <c r="BB608" i="6"/>
  <c r="BA608" i="6"/>
  <c r="AZ608" i="6"/>
  <c r="AY608" i="6"/>
  <c r="AX608" i="6"/>
  <c r="AV608" i="6"/>
  <c r="AU608" i="6"/>
  <c r="AT608" i="6"/>
  <c r="AS608" i="6"/>
  <c r="AR608" i="6"/>
  <c r="AP608" i="6"/>
  <c r="AO608" i="6"/>
  <c r="AN608" i="6"/>
  <c r="AM608" i="6"/>
  <c r="AL608" i="6"/>
  <c r="AJ608" i="6"/>
  <c r="AI608" i="6"/>
  <c r="AH608" i="6"/>
  <c r="AG608" i="6"/>
  <c r="AF608" i="6"/>
  <c r="AD608" i="6"/>
  <c r="AC608" i="6"/>
  <c r="AB608" i="6"/>
  <c r="AA608" i="6"/>
  <c r="Z608" i="6"/>
  <c r="X608" i="6"/>
  <c r="W608" i="6"/>
  <c r="V608" i="6"/>
  <c r="U608" i="6"/>
  <c r="T608" i="6"/>
  <c r="R608" i="6"/>
  <c r="Q608" i="6"/>
  <c r="P608" i="6"/>
  <c r="O608" i="6"/>
  <c r="L608" i="6"/>
  <c r="K608" i="6"/>
  <c r="J608" i="6"/>
  <c r="I608" i="6"/>
  <c r="H608" i="6"/>
  <c r="F608" i="6"/>
  <c r="E608" i="6"/>
  <c r="D608" i="6"/>
  <c r="C608" i="6"/>
  <c r="BV607" i="6"/>
  <c r="BT607" i="6"/>
  <c r="BS607" i="6"/>
  <c r="BR607" i="6"/>
  <c r="BQ607" i="6"/>
  <c r="BP607" i="6"/>
  <c r="BN607" i="6"/>
  <c r="BM607" i="6"/>
  <c r="BL607" i="6"/>
  <c r="BK607" i="6"/>
  <c r="BJ607" i="6"/>
  <c r="BH607" i="6"/>
  <c r="BG607" i="6"/>
  <c r="BF607" i="6"/>
  <c r="BE607" i="6"/>
  <c r="BD607" i="6"/>
  <c r="BB607" i="6"/>
  <c r="BA607" i="6"/>
  <c r="AZ607" i="6"/>
  <c r="AY607" i="6"/>
  <c r="AX607" i="6"/>
  <c r="AV607" i="6"/>
  <c r="AU607" i="6"/>
  <c r="AT607" i="6"/>
  <c r="AS607" i="6"/>
  <c r="AR607" i="6"/>
  <c r="AP607" i="6"/>
  <c r="AO607" i="6"/>
  <c r="AN607" i="6"/>
  <c r="AM607" i="6"/>
  <c r="AL607" i="6"/>
  <c r="AJ607" i="6"/>
  <c r="AI607" i="6"/>
  <c r="AH607" i="6"/>
  <c r="AG607" i="6"/>
  <c r="AF607" i="6"/>
  <c r="AD607" i="6"/>
  <c r="AC607" i="6"/>
  <c r="AB607" i="6"/>
  <c r="AA607" i="6"/>
  <c r="Z607" i="6"/>
  <c r="X607" i="6"/>
  <c r="W607" i="6"/>
  <c r="V607" i="6"/>
  <c r="U607" i="6"/>
  <c r="T607" i="6"/>
  <c r="R607" i="6"/>
  <c r="Q607" i="6"/>
  <c r="P607" i="6"/>
  <c r="O607" i="6"/>
  <c r="L607" i="6"/>
  <c r="K607" i="6"/>
  <c r="J607" i="6"/>
  <c r="I607" i="6"/>
  <c r="H607" i="6"/>
  <c r="F607" i="6"/>
  <c r="E607" i="6"/>
  <c r="D607" i="6"/>
  <c r="C607" i="6"/>
  <c r="BV606" i="6"/>
  <c r="BT606" i="6"/>
  <c r="BS606" i="6"/>
  <c r="BR606" i="6"/>
  <c r="BQ606" i="6"/>
  <c r="BP606" i="6"/>
  <c r="BN606" i="6"/>
  <c r="BM606" i="6"/>
  <c r="BL606" i="6"/>
  <c r="BK606" i="6"/>
  <c r="BJ606" i="6"/>
  <c r="BH606" i="6"/>
  <c r="BG606" i="6"/>
  <c r="BF606" i="6"/>
  <c r="BE606" i="6"/>
  <c r="BD606" i="6"/>
  <c r="BB606" i="6"/>
  <c r="BA606" i="6"/>
  <c r="AZ606" i="6"/>
  <c r="AY606" i="6"/>
  <c r="AX606" i="6"/>
  <c r="AV606" i="6"/>
  <c r="AU606" i="6"/>
  <c r="AT606" i="6"/>
  <c r="AS606" i="6"/>
  <c r="AR606" i="6"/>
  <c r="AP606" i="6"/>
  <c r="AO606" i="6"/>
  <c r="AN606" i="6"/>
  <c r="AM606" i="6"/>
  <c r="AL606" i="6"/>
  <c r="AJ606" i="6"/>
  <c r="AI606" i="6"/>
  <c r="AH606" i="6"/>
  <c r="AG606" i="6"/>
  <c r="AF606" i="6"/>
  <c r="AD606" i="6"/>
  <c r="AC606" i="6"/>
  <c r="AB606" i="6"/>
  <c r="AA606" i="6"/>
  <c r="Z606" i="6"/>
  <c r="X606" i="6"/>
  <c r="W606" i="6"/>
  <c r="V606" i="6"/>
  <c r="U606" i="6"/>
  <c r="T606" i="6"/>
  <c r="R606" i="6"/>
  <c r="Q606" i="6"/>
  <c r="P606" i="6"/>
  <c r="O606" i="6"/>
  <c r="L606" i="6"/>
  <c r="K606" i="6"/>
  <c r="J606" i="6"/>
  <c r="I606" i="6"/>
  <c r="H606" i="6"/>
  <c r="F606" i="6"/>
  <c r="E606" i="6"/>
  <c r="D606" i="6"/>
  <c r="C606" i="6"/>
  <c r="BV605" i="6"/>
  <c r="BT605" i="6"/>
  <c r="BS605" i="6"/>
  <c r="BR605" i="6"/>
  <c r="BQ605" i="6"/>
  <c r="BP605" i="6"/>
  <c r="BN605" i="6"/>
  <c r="BM605" i="6"/>
  <c r="BL605" i="6"/>
  <c r="BK605" i="6"/>
  <c r="BJ605" i="6"/>
  <c r="BH605" i="6"/>
  <c r="BG605" i="6"/>
  <c r="BF605" i="6"/>
  <c r="BE605" i="6"/>
  <c r="BD605" i="6"/>
  <c r="BB605" i="6"/>
  <c r="BA605" i="6"/>
  <c r="AZ605" i="6"/>
  <c r="AY605" i="6"/>
  <c r="AX605" i="6"/>
  <c r="AV605" i="6"/>
  <c r="AU605" i="6"/>
  <c r="AT605" i="6"/>
  <c r="AS605" i="6"/>
  <c r="AR605" i="6"/>
  <c r="AP605" i="6"/>
  <c r="AO605" i="6"/>
  <c r="AN605" i="6"/>
  <c r="AM605" i="6"/>
  <c r="AL605" i="6"/>
  <c r="AJ605" i="6"/>
  <c r="AI605" i="6"/>
  <c r="AH605" i="6"/>
  <c r="AG605" i="6"/>
  <c r="AF605" i="6"/>
  <c r="AD605" i="6"/>
  <c r="AC605" i="6"/>
  <c r="AB605" i="6"/>
  <c r="AA605" i="6"/>
  <c r="Z605" i="6"/>
  <c r="X605" i="6"/>
  <c r="W605" i="6"/>
  <c r="V605" i="6"/>
  <c r="U605" i="6"/>
  <c r="T605" i="6"/>
  <c r="R605" i="6"/>
  <c r="Q605" i="6"/>
  <c r="P605" i="6"/>
  <c r="O605" i="6"/>
  <c r="L605" i="6"/>
  <c r="K605" i="6"/>
  <c r="J605" i="6"/>
  <c r="I605" i="6"/>
  <c r="H605" i="6"/>
  <c r="F605" i="6"/>
  <c r="E605" i="6"/>
  <c r="D605" i="6"/>
  <c r="C605" i="6"/>
  <c r="BV604" i="6"/>
  <c r="BT604" i="6"/>
  <c r="BS604" i="6"/>
  <c r="BR604" i="6"/>
  <c r="BQ604" i="6"/>
  <c r="BP604" i="6"/>
  <c r="BN604" i="6"/>
  <c r="BM604" i="6"/>
  <c r="BL604" i="6"/>
  <c r="BK604" i="6"/>
  <c r="BJ604" i="6"/>
  <c r="BH604" i="6"/>
  <c r="BG604" i="6"/>
  <c r="BF604" i="6"/>
  <c r="BE604" i="6"/>
  <c r="BD604" i="6"/>
  <c r="BB604" i="6"/>
  <c r="BA604" i="6"/>
  <c r="AZ604" i="6"/>
  <c r="AY604" i="6"/>
  <c r="AX604" i="6"/>
  <c r="AV604" i="6"/>
  <c r="AU604" i="6"/>
  <c r="AT604" i="6"/>
  <c r="AS604" i="6"/>
  <c r="AR604" i="6"/>
  <c r="AP604" i="6"/>
  <c r="AO604" i="6"/>
  <c r="AN604" i="6"/>
  <c r="AM604" i="6"/>
  <c r="AL604" i="6"/>
  <c r="AJ604" i="6"/>
  <c r="AI604" i="6"/>
  <c r="AH604" i="6"/>
  <c r="AG604" i="6"/>
  <c r="AF604" i="6"/>
  <c r="AD604" i="6"/>
  <c r="AC604" i="6"/>
  <c r="AB604" i="6"/>
  <c r="AA604" i="6"/>
  <c r="Z604" i="6"/>
  <c r="X604" i="6"/>
  <c r="W604" i="6"/>
  <c r="V604" i="6"/>
  <c r="U604" i="6"/>
  <c r="T604" i="6"/>
  <c r="R604" i="6"/>
  <c r="Q604" i="6"/>
  <c r="P604" i="6"/>
  <c r="O604" i="6"/>
  <c r="L604" i="6"/>
  <c r="K604" i="6"/>
  <c r="J604" i="6"/>
  <c r="I604" i="6"/>
  <c r="H604" i="6"/>
  <c r="F604" i="6"/>
  <c r="E604" i="6"/>
  <c r="D604" i="6"/>
  <c r="C604" i="6"/>
  <c r="BV603" i="6"/>
  <c r="BT603" i="6"/>
  <c r="BS603" i="6"/>
  <c r="BR603" i="6"/>
  <c r="BQ603" i="6"/>
  <c r="BP603" i="6"/>
  <c r="BN603" i="6"/>
  <c r="BM603" i="6"/>
  <c r="BL603" i="6"/>
  <c r="BK603" i="6"/>
  <c r="BJ603" i="6"/>
  <c r="BH603" i="6"/>
  <c r="BG603" i="6"/>
  <c r="BF603" i="6"/>
  <c r="BE603" i="6"/>
  <c r="BD603" i="6"/>
  <c r="BB603" i="6"/>
  <c r="BA603" i="6"/>
  <c r="AZ603" i="6"/>
  <c r="AY603" i="6"/>
  <c r="AX603" i="6"/>
  <c r="AV603" i="6"/>
  <c r="AU603" i="6"/>
  <c r="AT603" i="6"/>
  <c r="AS603" i="6"/>
  <c r="AR603" i="6"/>
  <c r="AP603" i="6"/>
  <c r="AO603" i="6"/>
  <c r="AN603" i="6"/>
  <c r="AM603" i="6"/>
  <c r="AL603" i="6"/>
  <c r="AJ603" i="6"/>
  <c r="AI603" i="6"/>
  <c r="AH603" i="6"/>
  <c r="AG603" i="6"/>
  <c r="AF603" i="6"/>
  <c r="AD603" i="6"/>
  <c r="AC603" i="6"/>
  <c r="AB603" i="6"/>
  <c r="AA603" i="6"/>
  <c r="Z603" i="6"/>
  <c r="X603" i="6"/>
  <c r="W603" i="6"/>
  <c r="V603" i="6"/>
  <c r="U603" i="6"/>
  <c r="T603" i="6"/>
  <c r="R603" i="6"/>
  <c r="Q603" i="6"/>
  <c r="P603" i="6"/>
  <c r="O603" i="6"/>
  <c r="L603" i="6"/>
  <c r="K603" i="6"/>
  <c r="J603" i="6"/>
  <c r="I603" i="6"/>
  <c r="H603" i="6"/>
  <c r="F603" i="6"/>
  <c r="E603" i="6"/>
  <c r="D603" i="6"/>
  <c r="C603" i="6"/>
  <c r="BV602" i="6"/>
  <c r="BT602" i="6"/>
  <c r="BS602" i="6"/>
  <c r="BR602" i="6"/>
  <c r="BQ602" i="6"/>
  <c r="BP602" i="6"/>
  <c r="BN602" i="6"/>
  <c r="BM602" i="6"/>
  <c r="BL602" i="6"/>
  <c r="BK602" i="6"/>
  <c r="BJ602" i="6"/>
  <c r="BH602" i="6"/>
  <c r="BG602" i="6"/>
  <c r="BF602" i="6"/>
  <c r="BE602" i="6"/>
  <c r="BD602" i="6"/>
  <c r="BB602" i="6"/>
  <c r="BA602" i="6"/>
  <c r="AZ602" i="6"/>
  <c r="AY602" i="6"/>
  <c r="AX602" i="6"/>
  <c r="AV602" i="6"/>
  <c r="AU602" i="6"/>
  <c r="AT602" i="6"/>
  <c r="AS602" i="6"/>
  <c r="AR602" i="6"/>
  <c r="AP602" i="6"/>
  <c r="AO602" i="6"/>
  <c r="AN602" i="6"/>
  <c r="AM602" i="6"/>
  <c r="AL602" i="6"/>
  <c r="AJ602" i="6"/>
  <c r="AI602" i="6"/>
  <c r="AH602" i="6"/>
  <c r="AG602" i="6"/>
  <c r="AF602" i="6"/>
  <c r="AD602" i="6"/>
  <c r="AC602" i="6"/>
  <c r="AB602" i="6"/>
  <c r="AA602" i="6"/>
  <c r="Z602" i="6"/>
  <c r="X602" i="6"/>
  <c r="W602" i="6"/>
  <c r="V602" i="6"/>
  <c r="U602" i="6"/>
  <c r="T602" i="6"/>
  <c r="R602" i="6"/>
  <c r="Q602" i="6"/>
  <c r="P602" i="6"/>
  <c r="O602" i="6"/>
  <c r="L602" i="6"/>
  <c r="K602" i="6"/>
  <c r="J602" i="6"/>
  <c r="I602" i="6"/>
  <c r="H602" i="6"/>
  <c r="F602" i="6"/>
  <c r="E602" i="6"/>
  <c r="D602" i="6"/>
  <c r="C602" i="6"/>
  <c r="BV601" i="6"/>
  <c r="BT601" i="6"/>
  <c r="BS601" i="6"/>
  <c r="BR601" i="6"/>
  <c r="BQ601" i="6"/>
  <c r="BP601" i="6"/>
  <c r="BN601" i="6"/>
  <c r="BM601" i="6"/>
  <c r="BL601" i="6"/>
  <c r="BK601" i="6"/>
  <c r="BJ601" i="6"/>
  <c r="BH601" i="6"/>
  <c r="BG601" i="6"/>
  <c r="BF601" i="6"/>
  <c r="BE601" i="6"/>
  <c r="BD601" i="6"/>
  <c r="BB601" i="6"/>
  <c r="BA601" i="6"/>
  <c r="AZ601" i="6"/>
  <c r="AY601" i="6"/>
  <c r="AX601" i="6"/>
  <c r="AV601" i="6"/>
  <c r="AU601" i="6"/>
  <c r="AT601" i="6"/>
  <c r="AS601" i="6"/>
  <c r="AR601" i="6"/>
  <c r="AP601" i="6"/>
  <c r="AO601" i="6"/>
  <c r="AN601" i="6"/>
  <c r="AM601" i="6"/>
  <c r="AL601" i="6"/>
  <c r="AJ601" i="6"/>
  <c r="AI601" i="6"/>
  <c r="AH601" i="6"/>
  <c r="AG601" i="6"/>
  <c r="AF601" i="6"/>
  <c r="AD601" i="6"/>
  <c r="AC601" i="6"/>
  <c r="AB601" i="6"/>
  <c r="AA601" i="6"/>
  <c r="Z601" i="6"/>
  <c r="X601" i="6"/>
  <c r="W601" i="6"/>
  <c r="V601" i="6"/>
  <c r="U601" i="6"/>
  <c r="T601" i="6"/>
  <c r="R601" i="6"/>
  <c r="Q601" i="6"/>
  <c r="P601" i="6"/>
  <c r="O601" i="6"/>
  <c r="L601" i="6"/>
  <c r="K601" i="6"/>
  <c r="J601" i="6"/>
  <c r="I601" i="6"/>
  <c r="H601" i="6"/>
  <c r="F601" i="6"/>
  <c r="E601" i="6"/>
  <c r="D601" i="6"/>
  <c r="C601" i="6"/>
  <c r="BV600" i="6"/>
  <c r="BT600" i="6"/>
  <c r="BS600" i="6"/>
  <c r="BR600" i="6"/>
  <c r="BQ600" i="6"/>
  <c r="BP600" i="6"/>
  <c r="BN600" i="6"/>
  <c r="BM600" i="6"/>
  <c r="BL600" i="6"/>
  <c r="BK600" i="6"/>
  <c r="BJ600" i="6"/>
  <c r="BH600" i="6"/>
  <c r="BG600" i="6"/>
  <c r="BF600" i="6"/>
  <c r="BE600" i="6"/>
  <c r="BD600" i="6"/>
  <c r="BB600" i="6"/>
  <c r="BA600" i="6"/>
  <c r="AZ600" i="6"/>
  <c r="AY600" i="6"/>
  <c r="AX600" i="6"/>
  <c r="AV600" i="6"/>
  <c r="AU600" i="6"/>
  <c r="AT600" i="6"/>
  <c r="AS600" i="6"/>
  <c r="AR600" i="6"/>
  <c r="AP600" i="6"/>
  <c r="AO600" i="6"/>
  <c r="AN600" i="6"/>
  <c r="AM600" i="6"/>
  <c r="AL600" i="6"/>
  <c r="AJ600" i="6"/>
  <c r="AI600" i="6"/>
  <c r="AH600" i="6"/>
  <c r="AG600" i="6"/>
  <c r="AF600" i="6"/>
  <c r="AD600" i="6"/>
  <c r="AC600" i="6"/>
  <c r="AB600" i="6"/>
  <c r="AA600" i="6"/>
  <c r="Z600" i="6"/>
  <c r="X600" i="6"/>
  <c r="W600" i="6"/>
  <c r="V600" i="6"/>
  <c r="U600" i="6"/>
  <c r="T600" i="6"/>
  <c r="R600" i="6"/>
  <c r="Q600" i="6"/>
  <c r="P600" i="6"/>
  <c r="O600" i="6"/>
  <c r="L600" i="6"/>
  <c r="K600" i="6"/>
  <c r="J600" i="6"/>
  <c r="I600" i="6"/>
  <c r="H600" i="6"/>
  <c r="F600" i="6"/>
  <c r="E600" i="6"/>
  <c r="D600" i="6"/>
  <c r="C600" i="6"/>
  <c r="BV599" i="6"/>
  <c r="BT599" i="6"/>
  <c r="BS599" i="6"/>
  <c r="BR599" i="6"/>
  <c r="BQ599" i="6"/>
  <c r="BP599" i="6"/>
  <c r="BN599" i="6"/>
  <c r="BM599" i="6"/>
  <c r="BL599" i="6"/>
  <c r="BK599" i="6"/>
  <c r="BJ599" i="6"/>
  <c r="BH599" i="6"/>
  <c r="BG599" i="6"/>
  <c r="BF599" i="6"/>
  <c r="BE599" i="6"/>
  <c r="BD599" i="6"/>
  <c r="BB599" i="6"/>
  <c r="BA599" i="6"/>
  <c r="AZ599" i="6"/>
  <c r="AY599" i="6"/>
  <c r="AX599" i="6"/>
  <c r="AV599" i="6"/>
  <c r="AU599" i="6"/>
  <c r="AT599" i="6"/>
  <c r="AS599" i="6"/>
  <c r="AR599" i="6"/>
  <c r="AP599" i="6"/>
  <c r="AO599" i="6"/>
  <c r="AN599" i="6"/>
  <c r="AM599" i="6"/>
  <c r="AL599" i="6"/>
  <c r="AJ599" i="6"/>
  <c r="AI599" i="6"/>
  <c r="AH599" i="6"/>
  <c r="AG599" i="6"/>
  <c r="AF599" i="6"/>
  <c r="AD599" i="6"/>
  <c r="AC599" i="6"/>
  <c r="AB599" i="6"/>
  <c r="AA599" i="6"/>
  <c r="Z599" i="6"/>
  <c r="X599" i="6"/>
  <c r="W599" i="6"/>
  <c r="V599" i="6"/>
  <c r="U599" i="6"/>
  <c r="T599" i="6"/>
  <c r="R599" i="6"/>
  <c r="Q599" i="6"/>
  <c r="P599" i="6"/>
  <c r="O599" i="6"/>
  <c r="L599" i="6"/>
  <c r="K599" i="6"/>
  <c r="J599" i="6"/>
  <c r="I599" i="6"/>
  <c r="H599" i="6"/>
  <c r="F599" i="6"/>
  <c r="E599" i="6"/>
  <c r="D599" i="6"/>
  <c r="C599" i="6"/>
  <c r="BV598" i="6"/>
  <c r="BT598" i="6"/>
  <c r="BS598" i="6"/>
  <c r="BR598" i="6"/>
  <c r="BQ598" i="6"/>
  <c r="BP598" i="6"/>
  <c r="BN598" i="6"/>
  <c r="BM598" i="6"/>
  <c r="BL598" i="6"/>
  <c r="BK598" i="6"/>
  <c r="BJ598" i="6"/>
  <c r="BH598" i="6"/>
  <c r="BG598" i="6"/>
  <c r="BF598" i="6"/>
  <c r="BE598" i="6"/>
  <c r="BD598" i="6"/>
  <c r="BB598" i="6"/>
  <c r="BA598" i="6"/>
  <c r="AZ598" i="6"/>
  <c r="AY598" i="6"/>
  <c r="AX598" i="6"/>
  <c r="AV598" i="6"/>
  <c r="AU598" i="6"/>
  <c r="AT598" i="6"/>
  <c r="AS598" i="6"/>
  <c r="AR598" i="6"/>
  <c r="AP598" i="6"/>
  <c r="AO598" i="6"/>
  <c r="AN598" i="6"/>
  <c r="AM598" i="6"/>
  <c r="AL598" i="6"/>
  <c r="AJ598" i="6"/>
  <c r="AI598" i="6"/>
  <c r="AH598" i="6"/>
  <c r="AG598" i="6"/>
  <c r="AF598" i="6"/>
  <c r="AD598" i="6"/>
  <c r="AC598" i="6"/>
  <c r="AB598" i="6"/>
  <c r="AA598" i="6"/>
  <c r="Z598" i="6"/>
  <c r="X598" i="6"/>
  <c r="W598" i="6"/>
  <c r="V598" i="6"/>
  <c r="U598" i="6"/>
  <c r="T598" i="6"/>
  <c r="R598" i="6"/>
  <c r="Q598" i="6"/>
  <c r="P598" i="6"/>
  <c r="O598" i="6"/>
  <c r="L598" i="6"/>
  <c r="K598" i="6"/>
  <c r="J598" i="6"/>
  <c r="I598" i="6"/>
  <c r="H598" i="6"/>
  <c r="F598" i="6"/>
  <c r="E598" i="6"/>
  <c r="D598" i="6"/>
  <c r="C598" i="6"/>
  <c r="BV597" i="6"/>
  <c r="BT597" i="6"/>
  <c r="BS597" i="6"/>
  <c r="BR597" i="6"/>
  <c r="BQ597" i="6"/>
  <c r="BP597" i="6"/>
  <c r="BN597" i="6"/>
  <c r="BM597" i="6"/>
  <c r="BL597" i="6"/>
  <c r="BK597" i="6"/>
  <c r="BJ597" i="6"/>
  <c r="BH597" i="6"/>
  <c r="BG597" i="6"/>
  <c r="BF597" i="6"/>
  <c r="BE597" i="6"/>
  <c r="BD597" i="6"/>
  <c r="BB597" i="6"/>
  <c r="BA597" i="6"/>
  <c r="AZ597" i="6"/>
  <c r="AY597" i="6"/>
  <c r="AX597" i="6"/>
  <c r="AV597" i="6"/>
  <c r="AU597" i="6"/>
  <c r="AT597" i="6"/>
  <c r="AS597" i="6"/>
  <c r="AR597" i="6"/>
  <c r="AP597" i="6"/>
  <c r="AO597" i="6"/>
  <c r="AN597" i="6"/>
  <c r="AM597" i="6"/>
  <c r="AL597" i="6"/>
  <c r="AJ597" i="6"/>
  <c r="AI597" i="6"/>
  <c r="AH597" i="6"/>
  <c r="AG597" i="6"/>
  <c r="AF597" i="6"/>
  <c r="AD597" i="6"/>
  <c r="AC597" i="6"/>
  <c r="AB597" i="6"/>
  <c r="AA597" i="6"/>
  <c r="Z597" i="6"/>
  <c r="X597" i="6"/>
  <c r="W597" i="6"/>
  <c r="V597" i="6"/>
  <c r="U597" i="6"/>
  <c r="T597" i="6"/>
  <c r="R597" i="6"/>
  <c r="Q597" i="6"/>
  <c r="P597" i="6"/>
  <c r="O597" i="6"/>
  <c r="L597" i="6"/>
  <c r="K597" i="6"/>
  <c r="J597" i="6"/>
  <c r="I597" i="6"/>
  <c r="H597" i="6"/>
  <c r="F597" i="6"/>
  <c r="E597" i="6"/>
  <c r="D597" i="6"/>
  <c r="C597" i="6"/>
  <c r="BV596" i="6"/>
  <c r="BT596" i="6"/>
  <c r="BS596" i="6"/>
  <c r="BR596" i="6"/>
  <c r="BQ596" i="6"/>
  <c r="BP596" i="6"/>
  <c r="BN596" i="6"/>
  <c r="BM596" i="6"/>
  <c r="BL596" i="6"/>
  <c r="BK596" i="6"/>
  <c r="BJ596" i="6"/>
  <c r="BH596" i="6"/>
  <c r="BG596" i="6"/>
  <c r="BF596" i="6"/>
  <c r="BE596" i="6"/>
  <c r="BD596" i="6"/>
  <c r="BB596" i="6"/>
  <c r="BA596" i="6"/>
  <c r="AZ596" i="6"/>
  <c r="AY596" i="6"/>
  <c r="AX596" i="6"/>
  <c r="AV596" i="6"/>
  <c r="AU596" i="6"/>
  <c r="AT596" i="6"/>
  <c r="AS596" i="6"/>
  <c r="AR596" i="6"/>
  <c r="AP596" i="6"/>
  <c r="AO596" i="6"/>
  <c r="AN596" i="6"/>
  <c r="AM596" i="6"/>
  <c r="AL596" i="6"/>
  <c r="AJ596" i="6"/>
  <c r="AI596" i="6"/>
  <c r="AH596" i="6"/>
  <c r="AG596" i="6"/>
  <c r="AF596" i="6"/>
  <c r="AD596" i="6"/>
  <c r="AC596" i="6"/>
  <c r="AB596" i="6"/>
  <c r="AA596" i="6"/>
  <c r="Z596" i="6"/>
  <c r="X596" i="6"/>
  <c r="W596" i="6"/>
  <c r="V596" i="6"/>
  <c r="U596" i="6"/>
  <c r="T596" i="6"/>
  <c r="R596" i="6"/>
  <c r="Q596" i="6"/>
  <c r="P596" i="6"/>
  <c r="O596" i="6"/>
  <c r="L596" i="6"/>
  <c r="K596" i="6"/>
  <c r="J596" i="6"/>
  <c r="I596" i="6"/>
  <c r="H596" i="6"/>
  <c r="F596" i="6"/>
  <c r="E596" i="6"/>
  <c r="D596" i="6"/>
  <c r="C596" i="6"/>
  <c r="BV595" i="6"/>
  <c r="BT595" i="6"/>
  <c r="BS595" i="6"/>
  <c r="BR595" i="6"/>
  <c r="BQ595" i="6"/>
  <c r="BP595" i="6"/>
  <c r="BN595" i="6"/>
  <c r="BM595" i="6"/>
  <c r="BL595" i="6"/>
  <c r="BK595" i="6"/>
  <c r="BJ595" i="6"/>
  <c r="BH595" i="6"/>
  <c r="BG595" i="6"/>
  <c r="BF595" i="6"/>
  <c r="BE595" i="6"/>
  <c r="BD595" i="6"/>
  <c r="BB595" i="6"/>
  <c r="BA595" i="6"/>
  <c r="AZ595" i="6"/>
  <c r="AY595" i="6"/>
  <c r="AX595" i="6"/>
  <c r="AV595" i="6"/>
  <c r="AU595" i="6"/>
  <c r="AT595" i="6"/>
  <c r="AS595" i="6"/>
  <c r="AR595" i="6"/>
  <c r="AP595" i="6"/>
  <c r="AO595" i="6"/>
  <c r="AN595" i="6"/>
  <c r="AM595" i="6"/>
  <c r="AL595" i="6"/>
  <c r="AJ595" i="6"/>
  <c r="AI595" i="6"/>
  <c r="AH595" i="6"/>
  <c r="AG595" i="6"/>
  <c r="AF595" i="6"/>
  <c r="AD595" i="6"/>
  <c r="AC595" i="6"/>
  <c r="AB595" i="6"/>
  <c r="AA595" i="6"/>
  <c r="Z595" i="6"/>
  <c r="X595" i="6"/>
  <c r="W595" i="6"/>
  <c r="V595" i="6"/>
  <c r="U595" i="6"/>
  <c r="T595" i="6"/>
  <c r="R595" i="6"/>
  <c r="Q595" i="6"/>
  <c r="P595" i="6"/>
  <c r="O595" i="6"/>
  <c r="L595" i="6"/>
  <c r="K595" i="6"/>
  <c r="J595" i="6"/>
  <c r="I595" i="6"/>
  <c r="H595" i="6"/>
  <c r="F595" i="6"/>
  <c r="E595" i="6"/>
  <c r="D595" i="6"/>
  <c r="C595" i="6"/>
  <c r="BV594" i="6"/>
  <c r="BT594" i="6"/>
  <c r="BS594" i="6"/>
  <c r="BR594" i="6"/>
  <c r="BQ594" i="6"/>
  <c r="BP594" i="6"/>
  <c r="BN594" i="6"/>
  <c r="BM594" i="6"/>
  <c r="BL594" i="6"/>
  <c r="BK594" i="6"/>
  <c r="BJ594" i="6"/>
  <c r="BH594" i="6"/>
  <c r="BG594" i="6"/>
  <c r="BF594" i="6"/>
  <c r="BE594" i="6"/>
  <c r="BD594" i="6"/>
  <c r="BB594" i="6"/>
  <c r="BA594" i="6"/>
  <c r="AZ594" i="6"/>
  <c r="AY594" i="6"/>
  <c r="AX594" i="6"/>
  <c r="AV594" i="6"/>
  <c r="AU594" i="6"/>
  <c r="AT594" i="6"/>
  <c r="AS594" i="6"/>
  <c r="AR594" i="6"/>
  <c r="AP594" i="6"/>
  <c r="AO594" i="6"/>
  <c r="AN594" i="6"/>
  <c r="AM594" i="6"/>
  <c r="AL594" i="6"/>
  <c r="AJ594" i="6"/>
  <c r="AI594" i="6"/>
  <c r="AH594" i="6"/>
  <c r="AG594" i="6"/>
  <c r="AF594" i="6"/>
  <c r="AD594" i="6"/>
  <c r="AC594" i="6"/>
  <c r="AB594" i="6"/>
  <c r="AA594" i="6"/>
  <c r="Z594" i="6"/>
  <c r="X594" i="6"/>
  <c r="W594" i="6"/>
  <c r="V594" i="6"/>
  <c r="U594" i="6"/>
  <c r="T594" i="6"/>
  <c r="R594" i="6"/>
  <c r="Q594" i="6"/>
  <c r="P594" i="6"/>
  <c r="O594" i="6"/>
  <c r="L594" i="6"/>
  <c r="K594" i="6"/>
  <c r="J594" i="6"/>
  <c r="I594" i="6"/>
  <c r="H594" i="6"/>
  <c r="F594" i="6"/>
  <c r="E594" i="6"/>
  <c r="D594" i="6"/>
  <c r="C594" i="6"/>
  <c r="BV593" i="6"/>
  <c r="BT593" i="6"/>
  <c r="BS593" i="6"/>
  <c r="BR593" i="6"/>
  <c r="BQ593" i="6"/>
  <c r="BP593" i="6"/>
  <c r="BN593" i="6"/>
  <c r="BM593" i="6"/>
  <c r="BL593" i="6"/>
  <c r="BK593" i="6"/>
  <c r="BJ593" i="6"/>
  <c r="BH593" i="6"/>
  <c r="BG593" i="6"/>
  <c r="BF593" i="6"/>
  <c r="BE593" i="6"/>
  <c r="BD593" i="6"/>
  <c r="BB593" i="6"/>
  <c r="BA593" i="6"/>
  <c r="AZ593" i="6"/>
  <c r="AY593" i="6"/>
  <c r="AX593" i="6"/>
  <c r="AV593" i="6"/>
  <c r="AU593" i="6"/>
  <c r="AT593" i="6"/>
  <c r="AS593" i="6"/>
  <c r="AR593" i="6"/>
  <c r="AP593" i="6"/>
  <c r="AO593" i="6"/>
  <c r="AN593" i="6"/>
  <c r="AM593" i="6"/>
  <c r="AL593" i="6"/>
  <c r="AJ593" i="6"/>
  <c r="AI593" i="6"/>
  <c r="AH593" i="6"/>
  <c r="AG593" i="6"/>
  <c r="AF593" i="6"/>
  <c r="AD593" i="6"/>
  <c r="AC593" i="6"/>
  <c r="AB593" i="6"/>
  <c r="AA593" i="6"/>
  <c r="Z593" i="6"/>
  <c r="X593" i="6"/>
  <c r="W593" i="6"/>
  <c r="V593" i="6"/>
  <c r="U593" i="6"/>
  <c r="T593" i="6"/>
  <c r="R593" i="6"/>
  <c r="Q593" i="6"/>
  <c r="P593" i="6"/>
  <c r="O593" i="6"/>
  <c r="L593" i="6"/>
  <c r="K593" i="6"/>
  <c r="J593" i="6"/>
  <c r="I593" i="6"/>
  <c r="H593" i="6"/>
  <c r="F593" i="6"/>
  <c r="E593" i="6"/>
  <c r="D593" i="6"/>
  <c r="C593" i="6"/>
  <c r="BV592" i="6"/>
  <c r="BT592" i="6"/>
  <c r="BS592" i="6"/>
  <c r="BR592" i="6"/>
  <c r="BQ592" i="6"/>
  <c r="BP592" i="6"/>
  <c r="BN592" i="6"/>
  <c r="BM592" i="6"/>
  <c r="BL592" i="6"/>
  <c r="BK592" i="6"/>
  <c r="BJ592" i="6"/>
  <c r="BH592" i="6"/>
  <c r="BG592" i="6"/>
  <c r="BF592" i="6"/>
  <c r="BE592" i="6"/>
  <c r="BD592" i="6"/>
  <c r="BB592" i="6"/>
  <c r="BA592" i="6"/>
  <c r="AZ592" i="6"/>
  <c r="AY592" i="6"/>
  <c r="AX592" i="6"/>
  <c r="AV592" i="6"/>
  <c r="AU592" i="6"/>
  <c r="AT592" i="6"/>
  <c r="AS592" i="6"/>
  <c r="AR592" i="6"/>
  <c r="AP592" i="6"/>
  <c r="AO592" i="6"/>
  <c r="AN592" i="6"/>
  <c r="AM592" i="6"/>
  <c r="AL592" i="6"/>
  <c r="AJ592" i="6"/>
  <c r="AI592" i="6"/>
  <c r="AH592" i="6"/>
  <c r="AG592" i="6"/>
  <c r="AF592" i="6"/>
  <c r="AD592" i="6"/>
  <c r="AC592" i="6"/>
  <c r="AB592" i="6"/>
  <c r="AA592" i="6"/>
  <c r="Z592" i="6"/>
  <c r="X592" i="6"/>
  <c r="W592" i="6"/>
  <c r="V592" i="6"/>
  <c r="U592" i="6"/>
  <c r="T592" i="6"/>
  <c r="R592" i="6"/>
  <c r="Q592" i="6"/>
  <c r="P592" i="6"/>
  <c r="O592" i="6"/>
  <c r="L592" i="6"/>
  <c r="K592" i="6"/>
  <c r="J592" i="6"/>
  <c r="I592" i="6"/>
  <c r="H592" i="6"/>
  <c r="F592" i="6"/>
  <c r="E592" i="6"/>
  <c r="D592" i="6"/>
  <c r="C592" i="6"/>
  <c r="BV591" i="6"/>
  <c r="BT591" i="6"/>
  <c r="BS591" i="6"/>
  <c r="BR591" i="6"/>
  <c r="BQ591" i="6"/>
  <c r="BP591" i="6"/>
  <c r="BN591" i="6"/>
  <c r="BM591" i="6"/>
  <c r="BL591" i="6"/>
  <c r="BK591" i="6"/>
  <c r="BJ591" i="6"/>
  <c r="BH591" i="6"/>
  <c r="BG591" i="6"/>
  <c r="BF591" i="6"/>
  <c r="BE591" i="6"/>
  <c r="BD591" i="6"/>
  <c r="BB591" i="6"/>
  <c r="BA591" i="6"/>
  <c r="AZ591" i="6"/>
  <c r="AY591" i="6"/>
  <c r="AX591" i="6"/>
  <c r="AV591" i="6"/>
  <c r="AU591" i="6"/>
  <c r="AT591" i="6"/>
  <c r="AS591" i="6"/>
  <c r="AR591" i="6"/>
  <c r="AP591" i="6"/>
  <c r="AO591" i="6"/>
  <c r="AN591" i="6"/>
  <c r="AM591" i="6"/>
  <c r="AL591" i="6"/>
  <c r="AJ591" i="6"/>
  <c r="AI591" i="6"/>
  <c r="AH591" i="6"/>
  <c r="AG591" i="6"/>
  <c r="AF591" i="6"/>
  <c r="AD591" i="6"/>
  <c r="AC591" i="6"/>
  <c r="AB591" i="6"/>
  <c r="AA591" i="6"/>
  <c r="Z591" i="6"/>
  <c r="X591" i="6"/>
  <c r="W591" i="6"/>
  <c r="V591" i="6"/>
  <c r="U591" i="6"/>
  <c r="T591" i="6"/>
  <c r="R591" i="6"/>
  <c r="Q591" i="6"/>
  <c r="P591" i="6"/>
  <c r="O591" i="6"/>
  <c r="L591" i="6"/>
  <c r="K591" i="6"/>
  <c r="J591" i="6"/>
  <c r="I591" i="6"/>
  <c r="H591" i="6"/>
  <c r="F591" i="6"/>
  <c r="E591" i="6"/>
  <c r="D591" i="6"/>
  <c r="C591" i="6"/>
  <c r="BV590" i="6"/>
  <c r="BT590" i="6"/>
  <c r="BS590" i="6"/>
  <c r="BR590" i="6"/>
  <c r="BQ590" i="6"/>
  <c r="BP590" i="6"/>
  <c r="BN590" i="6"/>
  <c r="BM590" i="6"/>
  <c r="BL590" i="6"/>
  <c r="BK590" i="6"/>
  <c r="BJ590" i="6"/>
  <c r="BH590" i="6"/>
  <c r="BG590" i="6"/>
  <c r="BF590" i="6"/>
  <c r="BE590" i="6"/>
  <c r="BD590" i="6"/>
  <c r="BB590" i="6"/>
  <c r="BA590" i="6"/>
  <c r="AZ590" i="6"/>
  <c r="AY590" i="6"/>
  <c r="AX590" i="6"/>
  <c r="AV590" i="6"/>
  <c r="AU590" i="6"/>
  <c r="AT590" i="6"/>
  <c r="AS590" i="6"/>
  <c r="AR590" i="6"/>
  <c r="AP590" i="6"/>
  <c r="AO590" i="6"/>
  <c r="AN590" i="6"/>
  <c r="AM590" i="6"/>
  <c r="AL590" i="6"/>
  <c r="AJ590" i="6"/>
  <c r="AI590" i="6"/>
  <c r="AH590" i="6"/>
  <c r="AG590" i="6"/>
  <c r="AF590" i="6"/>
  <c r="AD590" i="6"/>
  <c r="AC590" i="6"/>
  <c r="AB590" i="6"/>
  <c r="AA590" i="6"/>
  <c r="Z590" i="6"/>
  <c r="X590" i="6"/>
  <c r="W590" i="6"/>
  <c r="V590" i="6"/>
  <c r="U590" i="6"/>
  <c r="T590" i="6"/>
  <c r="R590" i="6"/>
  <c r="Q590" i="6"/>
  <c r="P590" i="6"/>
  <c r="O590" i="6"/>
  <c r="L590" i="6"/>
  <c r="K590" i="6"/>
  <c r="J590" i="6"/>
  <c r="I590" i="6"/>
  <c r="H590" i="6"/>
  <c r="F590" i="6"/>
  <c r="E590" i="6"/>
  <c r="D590" i="6"/>
  <c r="C590" i="6"/>
  <c r="BV589" i="6"/>
  <c r="BT589" i="6"/>
  <c r="BS589" i="6"/>
  <c r="BR589" i="6"/>
  <c r="BQ589" i="6"/>
  <c r="BP589" i="6"/>
  <c r="BN589" i="6"/>
  <c r="BM589" i="6"/>
  <c r="BL589" i="6"/>
  <c r="BK589" i="6"/>
  <c r="BJ589" i="6"/>
  <c r="BH589" i="6"/>
  <c r="BG589" i="6"/>
  <c r="BF589" i="6"/>
  <c r="BE589" i="6"/>
  <c r="BD589" i="6"/>
  <c r="BB589" i="6"/>
  <c r="BA589" i="6"/>
  <c r="AZ589" i="6"/>
  <c r="AY589" i="6"/>
  <c r="AX589" i="6"/>
  <c r="AV589" i="6"/>
  <c r="AU589" i="6"/>
  <c r="AT589" i="6"/>
  <c r="AS589" i="6"/>
  <c r="AR589" i="6"/>
  <c r="AP589" i="6"/>
  <c r="AO589" i="6"/>
  <c r="AN589" i="6"/>
  <c r="AM589" i="6"/>
  <c r="AL589" i="6"/>
  <c r="AJ589" i="6"/>
  <c r="AI589" i="6"/>
  <c r="AH589" i="6"/>
  <c r="AG589" i="6"/>
  <c r="AF589" i="6"/>
  <c r="AD589" i="6"/>
  <c r="AC589" i="6"/>
  <c r="AB589" i="6"/>
  <c r="AA589" i="6"/>
  <c r="Z589" i="6"/>
  <c r="X589" i="6"/>
  <c r="W589" i="6"/>
  <c r="V589" i="6"/>
  <c r="U589" i="6"/>
  <c r="T589" i="6"/>
  <c r="R589" i="6"/>
  <c r="Q589" i="6"/>
  <c r="P589" i="6"/>
  <c r="O589" i="6"/>
  <c r="L589" i="6"/>
  <c r="K589" i="6"/>
  <c r="J589" i="6"/>
  <c r="I589" i="6"/>
  <c r="H589" i="6"/>
  <c r="F589" i="6"/>
  <c r="E589" i="6"/>
  <c r="D589" i="6"/>
  <c r="C589" i="6"/>
  <c r="BV588" i="6"/>
  <c r="BT588" i="6"/>
  <c r="BS588" i="6"/>
  <c r="BR588" i="6"/>
  <c r="BQ588" i="6"/>
  <c r="BP588" i="6"/>
  <c r="BN588" i="6"/>
  <c r="BM588" i="6"/>
  <c r="BL588" i="6"/>
  <c r="BK588" i="6"/>
  <c r="BJ588" i="6"/>
  <c r="BH588" i="6"/>
  <c r="BG588" i="6"/>
  <c r="BF588" i="6"/>
  <c r="BE588" i="6"/>
  <c r="BD588" i="6"/>
  <c r="BB588" i="6"/>
  <c r="BA588" i="6"/>
  <c r="AZ588" i="6"/>
  <c r="AY588" i="6"/>
  <c r="AX588" i="6"/>
  <c r="AV588" i="6"/>
  <c r="AU588" i="6"/>
  <c r="AT588" i="6"/>
  <c r="AS588" i="6"/>
  <c r="AR588" i="6"/>
  <c r="AP588" i="6"/>
  <c r="AO588" i="6"/>
  <c r="AN588" i="6"/>
  <c r="AM588" i="6"/>
  <c r="AL588" i="6"/>
  <c r="AJ588" i="6"/>
  <c r="AI588" i="6"/>
  <c r="AH588" i="6"/>
  <c r="AG588" i="6"/>
  <c r="AF588" i="6"/>
  <c r="AD588" i="6"/>
  <c r="AC588" i="6"/>
  <c r="AB588" i="6"/>
  <c r="AA588" i="6"/>
  <c r="Z588" i="6"/>
  <c r="X588" i="6"/>
  <c r="W588" i="6"/>
  <c r="V588" i="6"/>
  <c r="U588" i="6"/>
  <c r="T588" i="6"/>
  <c r="R588" i="6"/>
  <c r="Q588" i="6"/>
  <c r="P588" i="6"/>
  <c r="O588" i="6"/>
  <c r="L588" i="6"/>
  <c r="K588" i="6"/>
  <c r="J588" i="6"/>
  <c r="I588" i="6"/>
  <c r="H588" i="6"/>
  <c r="F588" i="6"/>
  <c r="E588" i="6"/>
  <c r="D588" i="6"/>
  <c r="C588" i="6"/>
  <c r="BV587" i="6"/>
  <c r="BT587" i="6"/>
  <c r="BS587" i="6"/>
  <c r="BR587" i="6"/>
  <c r="BQ587" i="6"/>
  <c r="BP587" i="6"/>
  <c r="BN587" i="6"/>
  <c r="BM587" i="6"/>
  <c r="BL587" i="6"/>
  <c r="BK587" i="6"/>
  <c r="BJ587" i="6"/>
  <c r="BH587" i="6"/>
  <c r="BG587" i="6"/>
  <c r="BF587" i="6"/>
  <c r="BE587" i="6"/>
  <c r="BD587" i="6"/>
  <c r="BB587" i="6"/>
  <c r="BA587" i="6"/>
  <c r="AZ587" i="6"/>
  <c r="AY587" i="6"/>
  <c r="AX587" i="6"/>
  <c r="AV587" i="6"/>
  <c r="AU587" i="6"/>
  <c r="AT587" i="6"/>
  <c r="AS587" i="6"/>
  <c r="AR587" i="6"/>
  <c r="AP587" i="6"/>
  <c r="AO587" i="6"/>
  <c r="AN587" i="6"/>
  <c r="AM587" i="6"/>
  <c r="AL587" i="6"/>
  <c r="AJ587" i="6"/>
  <c r="AI587" i="6"/>
  <c r="AH587" i="6"/>
  <c r="AG587" i="6"/>
  <c r="AF587" i="6"/>
  <c r="AD587" i="6"/>
  <c r="AC587" i="6"/>
  <c r="AB587" i="6"/>
  <c r="AA587" i="6"/>
  <c r="Z587" i="6"/>
  <c r="X587" i="6"/>
  <c r="W587" i="6"/>
  <c r="V587" i="6"/>
  <c r="U587" i="6"/>
  <c r="T587" i="6"/>
  <c r="R587" i="6"/>
  <c r="Q587" i="6"/>
  <c r="P587" i="6"/>
  <c r="O587" i="6"/>
  <c r="L587" i="6"/>
  <c r="K587" i="6"/>
  <c r="J587" i="6"/>
  <c r="I587" i="6"/>
  <c r="H587" i="6"/>
  <c r="F587" i="6"/>
  <c r="E587" i="6"/>
  <c r="D587" i="6"/>
  <c r="C587" i="6"/>
  <c r="BV586" i="6"/>
  <c r="BT586" i="6"/>
  <c r="BS586" i="6"/>
  <c r="BR586" i="6"/>
  <c r="BQ586" i="6"/>
  <c r="BP586" i="6"/>
  <c r="BN586" i="6"/>
  <c r="BM586" i="6"/>
  <c r="BL586" i="6"/>
  <c r="BK586" i="6"/>
  <c r="BJ586" i="6"/>
  <c r="BH586" i="6"/>
  <c r="BG586" i="6"/>
  <c r="BF586" i="6"/>
  <c r="BE586" i="6"/>
  <c r="BD586" i="6"/>
  <c r="BB586" i="6"/>
  <c r="BA586" i="6"/>
  <c r="AZ586" i="6"/>
  <c r="AY586" i="6"/>
  <c r="AX586" i="6"/>
  <c r="AV586" i="6"/>
  <c r="AU586" i="6"/>
  <c r="AT586" i="6"/>
  <c r="AS586" i="6"/>
  <c r="AR586" i="6"/>
  <c r="AP586" i="6"/>
  <c r="AO586" i="6"/>
  <c r="AN586" i="6"/>
  <c r="AM586" i="6"/>
  <c r="AL586" i="6"/>
  <c r="AJ586" i="6"/>
  <c r="AI586" i="6"/>
  <c r="AH586" i="6"/>
  <c r="AG586" i="6"/>
  <c r="AF586" i="6"/>
  <c r="AD586" i="6"/>
  <c r="AC586" i="6"/>
  <c r="AB586" i="6"/>
  <c r="AA586" i="6"/>
  <c r="Z586" i="6"/>
  <c r="X586" i="6"/>
  <c r="W586" i="6"/>
  <c r="V586" i="6"/>
  <c r="U586" i="6"/>
  <c r="T586" i="6"/>
  <c r="R586" i="6"/>
  <c r="Q586" i="6"/>
  <c r="P586" i="6"/>
  <c r="O586" i="6"/>
  <c r="L586" i="6"/>
  <c r="K586" i="6"/>
  <c r="J586" i="6"/>
  <c r="I586" i="6"/>
  <c r="H586" i="6"/>
  <c r="F586" i="6"/>
  <c r="E586" i="6"/>
  <c r="D586" i="6"/>
  <c r="C586" i="6"/>
  <c r="BV585" i="6"/>
  <c r="BT585" i="6"/>
  <c r="BS585" i="6"/>
  <c r="BR585" i="6"/>
  <c r="BQ585" i="6"/>
  <c r="BP585" i="6"/>
  <c r="BN585" i="6"/>
  <c r="BM585" i="6"/>
  <c r="BL585" i="6"/>
  <c r="BK585" i="6"/>
  <c r="BJ585" i="6"/>
  <c r="BH585" i="6"/>
  <c r="BG585" i="6"/>
  <c r="BF585" i="6"/>
  <c r="BE585" i="6"/>
  <c r="BD585" i="6"/>
  <c r="BB585" i="6"/>
  <c r="BA585" i="6"/>
  <c r="AZ585" i="6"/>
  <c r="AY585" i="6"/>
  <c r="AX585" i="6"/>
  <c r="AV585" i="6"/>
  <c r="AU585" i="6"/>
  <c r="AT585" i="6"/>
  <c r="AS585" i="6"/>
  <c r="AR585" i="6"/>
  <c r="AP585" i="6"/>
  <c r="AO585" i="6"/>
  <c r="AN585" i="6"/>
  <c r="AM585" i="6"/>
  <c r="AL585" i="6"/>
  <c r="AJ585" i="6"/>
  <c r="AI585" i="6"/>
  <c r="AH585" i="6"/>
  <c r="AG585" i="6"/>
  <c r="AF585" i="6"/>
  <c r="AD585" i="6"/>
  <c r="AC585" i="6"/>
  <c r="AB585" i="6"/>
  <c r="AA585" i="6"/>
  <c r="Z585" i="6"/>
  <c r="X585" i="6"/>
  <c r="W585" i="6"/>
  <c r="V585" i="6"/>
  <c r="U585" i="6"/>
  <c r="T585" i="6"/>
  <c r="R585" i="6"/>
  <c r="Q585" i="6"/>
  <c r="P585" i="6"/>
  <c r="O585" i="6"/>
  <c r="L585" i="6"/>
  <c r="K585" i="6"/>
  <c r="J585" i="6"/>
  <c r="I585" i="6"/>
  <c r="H585" i="6"/>
  <c r="F585" i="6"/>
  <c r="E585" i="6"/>
  <c r="D585" i="6"/>
  <c r="C585" i="6"/>
  <c r="BV584" i="6"/>
  <c r="BT584" i="6"/>
  <c r="BS584" i="6"/>
  <c r="BR584" i="6"/>
  <c r="BQ584" i="6"/>
  <c r="BP584" i="6"/>
  <c r="BN584" i="6"/>
  <c r="BM584" i="6"/>
  <c r="BL584" i="6"/>
  <c r="BK584" i="6"/>
  <c r="BJ584" i="6"/>
  <c r="BH584" i="6"/>
  <c r="BG584" i="6"/>
  <c r="BF584" i="6"/>
  <c r="BE584" i="6"/>
  <c r="BD584" i="6"/>
  <c r="BB584" i="6"/>
  <c r="BA584" i="6"/>
  <c r="AZ584" i="6"/>
  <c r="AY584" i="6"/>
  <c r="AX584" i="6"/>
  <c r="AV584" i="6"/>
  <c r="AU584" i="6"/>
  <c r="AT584" i="6"/>
  <c r="AS584" i="6"/>
  <c r="AR584" i="6"/>
  <c r="AP584" i="6"/>
  <c r="AO584" i="6"/>
  <c r="AN584" i="6"/>
  <c r="AM584" i="6"/>
  <c r="AL584" i="6"/>
  <c r="AJ584" i="6"/>
  <c r="AI584" i="6"/>
  <c r="AH584" i="6"/>
  <c r="AG584" i="6"/>
  <c r="AF584" i="6"/>
  <c r="AD584" i="6"/>
  <c r="AC584" i="6"/>
  <c r="AB584" i="6"/>
  <c r="AA584" i="6"/>
  <c r="Z584" i="6"/>
  <c r="X584" i="6"/>
  <c r="W584" i="6"/>
  <c r="V584" i="6"/>
  <c r="U584" i="6"/>
  <c r="T584" i="6"/>
  <c r="R584" i="6"/>
  <c r="Q584" i="6"/>
  <c r="P584" i="6"/>
  <c r="O584" i="6"/>
  <c r="L584" i="6"/>
  <c r="K584" i="6"/>
  <c r="J584" i="6"/>
  <c r="I584" i="6"/>
  <c r="H584" i="6"/>
  <c r="F584" i="6"/>
  <c r="E584" i="6"/>
  <c r="D584" i="6"/>
  <c r="C584" i="6"/>
  <c r="BV583" i="6"/>
  <c r="BT583" i="6"/>
  <c r="BS583" i="6"/>
  <c r="BR583" i="6"/>
  <c r="BQ583" i="6"/>
  <c r="BP583" i="6"/>
  <c r="BN583" i="6"/>
  <c r="BM583" i="6"/>
  <c r="BL583" i="6"/>
  <c r="BK583" i="6"/>
  <c r="BJ583" i="6"/>
  <c r="BH583" i="6"/>
  <c r="BG583" i="6"/>
  <c r="BF583" i="6"/>
  <c r="BE583" i="6"/>
  <c r="BD583" i="6"/>
  <c r="BB583" i="6"/>
  <c r="BA583" i="6"/>
  <c r="AZ583" i="6"/>
  <c r="AY583" i="6"/>
  <c r="AX583" i="6"/>
  <c r="AV583" i="6"/>
  <c r="AU583" i="6"/>
  <c r="AT583" i="6"/>
  <c r="AS583" i="6"/>
  <c r="AR583" i="6"/>
  <c r="AP583" i="6"/>
  <c r="AO583" i="6"/>
  <c r="AN583" i="6"/>
  <c r="AM583" i="6"/>
  <c r="AL583" i="6"/>
  <c r="AJ583" i="6"/>
  <c r="AI583" i="6"/>
  <c r="AH583" i="6"/>
  <c r="AG583" i="6"/>
  <c r="AF583" i="6"/>
  <c r="AD583" i="6"/>
  <c r="AC583" i="6"/>
  <c r="AB583" i="6"/>
  <c r="AA583" i="6"/>
  <c r="Z583" i="6"/>
  <c r="X583" i="6"/>
  <c r="W583" i="6"/>
  <c r="V583" i="6"/>
  <c r="U583" i="6"/>
  <c r="T583" i="6"/>
  <c r="R583" i="6"/>
  <c r="Q583" i="6"/>
  <c r="P583" i="6"/>
  <c r="O583" i="6"/>
  <c r="L583" i="6"/>
  <c r="K583" i="6"/>
  <c r="J583" i="6"/>
  <c r="I583" i="6"/>
  <c r="H583" i="6"/>
  <c r="F583" i="6"/>
  <c r="E583" i="6"/>
  <c r="D583" i="6"/>
  <c r="C583" i="6"/>
  <c r="BV582" i="6"/>
  <c r="BT582" i="6"/>
  <c r="BS582" i="6"/>
  <c r="BR582" i="6"/>
  <c r="BQ582" i="6"/>
  <c r="BP582" i="6"/>
  <c r="BN582" i="6"/>
  <c r="BM582" i="6"/>
  <c r="BL582" i="6"/>
  <c r="BK582" i="6"/>
  <c r="BJ582" i="6"/>
  <c r="BH582" i="6"/>
  <c r="BG582" i="6"/>
  <c r="BF582" i="6"/>
  <c r="BE582" i="6"/>
  <c r="BD582" i="6"/>
  <c r="BB582" i="6"/>
  <c r="BA582" i="6"/>
  <c r="AZ582" i="6"/>
  <c r="AY582" i="6"/>
  <c r="AX582" i="6"/>
  <c r="AV582" i="6"/>
  <c r="AU582" i="6"/>
  <c r="AT582" i="6"/>
  <c r="AS582" i="6"/>
  <c r="AR582" i="6"/>
  <c r="AP582" i="6"/>
  <c r="AO582" i="6"/>
  <c r="AN582" i="6"/>
  <c r="AM582" i="6"/>
  <c r="AL582" i="6"/>
  <c r="AJ582" i="6"/>
  <c r="AI582" i="6"/>
  <c r="AH582" i="6"/>
  <c r="AG582" i="6"/>
  <c r="AF582" i="6"/>
  <c r="AD582" i="6"/>
  <c r="AC582" i="6"/>
  <c r="AB582" i="6"/>
  <c r="AA582" i="6"/>
  <c r="Z582" i="6"/>
  <c r="X582" i="6"/>
  <c r="W582" i="6"/>
  <c r="V582" i="6"/>
  <c r="U582" i="6"/>
  <c r="T582" i="6"/>
  <c r="R582" i="6"/>
  <c r="Q582" i="6"/>
  <c r="P582" i="6"/>
  <c r="O582" i="6"/>
  <c r="L582" i="6"/>
  <c r="K582" i="6"/>
  <c r="J582" i="6"/>
  <c r="I582" i="6"/>
  <c r="H582" i="6"/>
  <c r="F582" i="6"/>
  <c r="E582" i="6"/>
  <c r="D582" i="6"/>
  <c r="C582" i="6"/>
  <c r="BV581" i="6"/>
  <c r="BT581" i="6"/>
  <c r="BS581" i="6"/>
  <c r="BR581" i="6"/>
  <c r="BQ581" i="6"/>
  <c r="BP581" i="6"/>
  <c r="BN581" i="6"/>
  <c r="BM581" i="6"/>
  <c r="BL581" i="6"/>
  <c r="BK581" i="6"/>
  <c r="BJ581" i="6"/>
  <c r="BH581" i="6"/>
  <c r="BG581" i="6"/>
  <c r="BF581" i="6"/>
  <c r="BE581" i="6"/>
  <c r="BD581" i="6"/>
  <c r="BB581" i="6"/>
  <c r="BA581" i="6"/>
  <c r="AZ581" i="6"/>
  <c r="AY581" i="6"/>
  <c r="AX581" i="6"/>
  <c r="AV581" i="6"/>
  <c r="AU581" i="6"/>
  <c r="AT581" i="6"/>
  <c r="AS581" i="6"/>
  <c r="AR581" i="6"/>
  <c r="AP581" i="6"/>
  <c r="AO581" i="6"/>
  <c r="AN581" i="6"/>
  <c r="AM581" i="6"/>
  <c r="AL581" i="6"/>
  <c r="AJ581" i="6"/>
  <c r="AI581" i="6"/>
  <c r="AH581" i="6"/>
  <c r="AG581" i="6"/>
  <c r="AF581" i="6"/>
  <c r="AD581" i="6"/>
  <c r="AC581" i="6"/>
  <c r="AB581" i="6"/>
  <c r="AA581" i="6"/>
  <c r="Z581" i="6"/>
  <c r="X581" i="6"/>
  <c r="W581" i="6"/>
  <c r="V581" i="6"/>
  <c r="U581" i="6"/>
  <c r="T581" i="6"/>
  <c r="R581" i="6"/>
  <c r="Q581" i="6"/>
  <c r="P581" i="6"/>
  <c r="O581" i="6"/>
  <c r="L581" i="6"/>
  <c r="K581" i="6"/>
  <c r="J581" i="6"/>
  <c r="I581" i="6"/>
  <c r="H581" i="6"/>
  <c r="F581" i="6"/>
  <c r="E581" i="6"/>
  <c r="D581" i="6"/>
  <c r="C581" i="6"/>
  <c r="BV580" i="6"/>
  <c r="BT580" i="6"/>
  <c r="BS580" i="6"/>
  <c r="BR580" i="6"/>
  <c r="BQ580" i="6"/>
  <c r="BP580" i="6"/>
  <c r="BN580" i="6"/>
  <c r="BM580" i="6"/>
  <c r="BL580" i="6"/>
  <c r="BK580" i="6"/>
  <c r="BJ580" i="6"/>
  <c r="BH580" i="6"/>
  <c r="BG580" i="6"/>
  <c r="BF580" i="6"/>
  <c r="BE580" i="6"/>
  <c r="BD580" i="6"/>
  <c r="BB580" i="6"/>
  <c r="BA580" i="6"/>
  <c r="AZ580" i="6"/>
  <c r="AY580" i="6"/>
  <c r="AX580" i="6"/>
  <c r="AV580" i="6"/>
  <c r="AU580" i="6"/>
  <c r="AT580" i="6"/>
  <c r="AS580" i="6"/>
  <c r="AR580" i="6"/>
  <c r="AP580" i="6"/>
  <c r="AO580" i="6"/>
  <c r="AN580" i="6"/>
  <c r="AM580" i="6"/>
  <c r="AL580" i="6"/>
  <c r="AJ580" i="6"/>
  <c r="AI580" i="6"/>
  <c r="AH580" i="6"/>
  <c r="AG580" i="6"/>
  <c r="AF580" i="6"/>
  <c r="AD580" i="6"/>
  <c r="AC580" i="6"/>
  <c r="AB580" i="6"/>
  <c r="AA580" i="6"/>
  <c r="Z580" i="6"/>
  <c r="X580" i="6"/>
  <c r="W580" i="6"/>
  <c r="V580" i="6"/>
  <c r="U580" i="6"/>
  <c r="T580" i="6"/>
  <c r="R580" i="6"/>
  <c r="Q580" i="6"/>
  <c r="P580" i="6"/>
  <c r="O580" i="6"/>
  <c r="L580" i="6"/>
  <c r="K580" i="6"/>
  <c r="J580" i="6"/>
  <c r="I580" i="6"/>
  <c r="H580" i="6"/>
  <c r="F580" i="6"/>
  <c r="E580" i="6"/>
  <c r="D580" i="6"/>
  <c r="C580" i="6"/>
  <c r="BV579" i="6"/>
  <c r="BT579" i="6"/>
  <c r="BS579" i="6"/>
  <c r="BR579" i="6"/>
  <c r="BQ579" i="6"/>
  <c r="BP579" i="6"/>
  <c r="BN579" i="6"/>
  <c r="BM579" i="6"/>
  <c r="BL579" i="6"/>
  <c r="BK579" i="6"/>
  <c r="BJ579" i="6"/>
  <c r="BH579" i="6"/>
  <c r="BG579" i="6"/>
  <c r="BF579" i="6"/>
  <c r="BE579" i="6"/>
  <c r="BD579" i="6"/>
  <c r="BB579" i="6"/>
  <c r="BA579" i="6"/>
  <c r="AZ579" i="6"/>
  <c r="AY579" i="6"/>
  <c r="AX579" i="6"/>
  <c r="AV579" i="6"/>
  <c r="AU579" i="6"/>
  <c r="AT579" i="6"/>
  <c r="AS579" i="6"/>
  <c r="AR579" i="6"/>
  <c r="AP579" i="6"/>
  <c r="AO579" i="6"/>
  <c r="AN579" i="6"/>
  <c r="AM579" i="6"/>
  <c r="AL579" i="6"/>
  <c r="AJ579" i="6"/>
  <c r="AI579" i="6"/>
  <c r="AH579" i="6"/>
  <c r="AG579" i="6"/>
  <c r="AF579" i="6"/>
  <c r="AD579" i="6"/>
  <c r="AC579" i="6"/>
  <c r="AB579" i="6"/>
  <c r="AA579" i="6"/>
  <c r="Z579" i="6"/>
  <c r="X579" i="6"/>
  <c r="W579" i="6"/>
  <c r="V579" i="6"/>
  <c r="U579" i="6"/>
  <c r="T579" i="6"/>
  <c r="R579" i="6"/>
  <c r="Q579" i="6"/>
  <c r="P579" i="6"/>
  <c r="O579" i="6"/>
  <c r="L579" i="6"/>
  <c r="K579" i="6"/>
  <c r="J579" i="6"/>
  <c r="I579" i="6"/>
  <c r="H579" i="6"/>
  <c r="F579" i="6"/>
  <c r="E579" i="6"/>
  <c r="D579" i="6"/>
  <c r="C579" i="6"/>
  <c r="BV578" i="6"/>
  <c r="BT578" i="6"/>
  <c r="BS578" i="6"/>
  <c r="BR578" i="6"/>
  <c r="BQ578" i="6"/>
  <c r="BP578" i="6"/>
  <c r="BN578" i="6"/>
  <c r="BM578" i="6"/>
  <c r="BL578" i="6"/>
  <c r="BK578" i="6"/>
  <c r="BJ578" i="6"/>
  <c r="BH578" i="6"/>
  <c r="BG578" i="6"/>
  <c r="BF578" i="6"/>
  <c r="BE578" i="6"/>
  <c r="BD578" i="6"/>
  <c r="BB578" i="6"/>
  <c r="BA578" i="6"/>
  <c r="AZ578" i="6"/>
  <c r="AY578" i="6"/>
  <c r="AX578" i="6"/>
  <c r="AV578" i="6"/>
  <c r="AU578" i="6"/>
  <c r="AT578" i="6"/>
  <c r="AS578" i="6"/>
  <c r="AR578" i="6"/>
  <c r="AP578" i="6"/>
  <c r="AO578" i="6"/>
  <c r="AN578" i="6"/>
  <c r="AM578" i="6"/>
  <c r="AL578" i="6"/>
  <c r="AJ578" i="6"/>
  <c r="AI578" i="6"/>
  <c r="AH578" i="6"/>
  <c r="AG578" i="6"/>
  <c r="AF578" i="6"/>
  <c r="AD578" i="6"/>
  <c r="AC578" i="6"/>
  <c r="AB578" i="6"/>
  <c r="AA578" i="6"/>
  <c r="Z578" i="6"/>
  <c r="X578" i="6"/>
  <c r="W578" i="6"/>
  <c r="V578" i="6"/>
  <c r="U578" i="6"/>
  <c r="T578" i="6"/>
  <c r="R578" i="6"/>
  <c r="Q578" i="6"/>
  <c r="P578" i="6"/>
  <c r="O578" i="6"/>
  <c r="L578" i="6"/>
  <c r="K578" i="6"/>
  <c r="J578" i="6"/>
  <c r="I578" i="6"/>
  <c r="H578" i="6"/>
  <c r="F578" i="6"/>
  <c r="E578" i="6"/>
  <c r="D578" i="6"/>
  <c r="C578" i="6"/>
  <c r="BV577" i="6"/>
  <c r="BT577" i="6"/>
  <c r="BS577" i="6"/>
  <c r="BR577" i="6"/>
  <c r="BQ577" i="6"/>
  <c r="BP577" i="6"/>
  <c r="BN577" i="6"/>
  <c r="BM577" i="6"/>
  <c r="BL577" i="6"/>
  <c r="BK577" i="6"/>
  <c r="BJ577" i="6"/>
  <c r="BH577" i="6"/>
  <c r="BG577" i="6"/>
  <c r="BF577" i="6"/>
  <c r="BE577" i="6"/>
  <c r="BD577" i="6"/>
  <c r="BB577" i="6"/>
  <c r="BA577" i="6"/>
  <c r="AZ577" i="6"/>
  <c r="AY577" i="6"/>
  <c r="AX577" i="6"/>
  <c r="AV577" i="6"/>
  <c r="AU577" i="6"/>
  <c r="AT577" i="6"/>
  <c r="AS577" i="6"/>
  <c r="AR577" i="6"/>
  <c r="AP577" i="6"/>
  <c r="AO577" i="6"/>
  <c r="AN577" i="6"/>
  <c r="AM577" i="6"/>
  <c r="AL577" i="6"/>
  <c r="AJ577" i="6"/>
  <c r="AI577" i="6"/>
  <c r="AH577" i="6"/>
  <c r="AG577" i="6"/>
  <c r="AF577" i="6"/>
  <c r="AD577" i="6"/>
  <c r="AC577" i="6"/>
  <c r="AB577" i="6"/>
  <c r="AA577" i="6"/>
  <c r="Z577" i="6"/>
  <c r="X577" i="6"/>
  <c r="W577" i="6"/>
  <c r="V577" i="6"/>
  <c r="U577" i="6"/>
  <c r="T577" i="6"/>
  <c r="R577" i="6"/>
  <c r="Q577" i="6"/>
  <c r="P577" i="6"/>
  <c r="O577" i="6"/>
  <c r="L577" i="6"/>
  <c r="K577" i="6"/>
  <c r="J577" i="6"/>
  <c r="I577" i="6"/>
  <c r="H577" i="6"/>
  <c r="F577" i="6"/>
  <c r="E577" i="6"/>
  <c r="D577" i="6"/>
  <c r="C577" i="6"/>
  <c r="BV576" i="6"/>
  <c r="BT576" i="6"/>
  <c r="BS576" i="6"/>
  <c r="BR576" i="6"/>
  <c r="BQ576" i="6"/>
  <c r="BP576" i="6"/>
  <c r="BN576" i="6"/>
  <c r="BM576" i="6"/>
  <c r="BL576" i="6"/>
  <c r="BK576" i="6"/>
  <c r="BJ576" i="6"/>
  <c r="BH576" i="6"/>
  <c r="BG576" i="6"/>
  <c r="BF576" i="6"/>
  <c r="BE576" i="6"/>
  <c r="BD576" i="6"/>
  <c r="BB576" i="6"/>
  <c r="BA576" i="6"/>
  <c r="AZ576" i="6"/>
  <c r="AY576" i="6"/>
  <c r="AX576" i="6"/>
  <c r="AV576" i="6"/>
  <c r="AU576" i="6"/>
  <c r="AT576" i="6"/>
  <c r="AS576" i="6"/>
  <c r="AR576" i="6"/>
  <c r="AP576" i="6"/>
  <c r="AO576" i="6"/>
  <c r="AN576" i="6"/>
  <c r="AM576" i="6"/>
  <c r="AL576" i="6"/>
  <c r="AJ576" i="6"/>
  <c r="AI576" i="6"/>
  <c r="AH576" i="6"/>
  <c r="AG576" i="6"/>
  <c r="AF576" i="6"/>
  <c r="AD576" i="6"/>
  <c r="AC576" i="6"/>
  <c r="AB576" i="6"/>
  <c r="AA576" i="6"/>
  <c r="Z576" i="6"/>
  <c r="X576" i="6"/>
  <c r="W576" i="6"/>
  <c r="V576" i="6"/>
  <c r="U576" i="6"/>
  <c r="T576" i="6"/>
  <c r="R576" i="6"/>
  <c r="Q576" i="6"/>
  <c r="P576" i="6"/>
  <c r="O576" i="6"/>
  <c r="L576" i="6"/>
  <c r="K576" i="6"/>
  <c r="J576" i="6"/>
  <c r="I576" i="6"/>
  <c r="H576" i="6"/>
  <c r="F576" i="6"/>
  <c r="E576" i="6"/>
  <c r="D576" i="6"/>
  <c r="C576" i="6"/>
  <c r="BV575" i="6"/>
  <c r="BT575" i="6"/>
  <c r="BS575" i="6"/>
  <c r="BR575" i="6"/>
  <c r="BQ575" i="6"/>
  <c r="BP575" i="6"/>
  <c r="BN575" i="6"/>
  <c r="BM575" i="6"/>
  <c r="BL575" i="6"/>
  <c r="BK575" i="6"/>
  <c r="BJ575" i="6"/>
  <c r="BH575" i="6"/>
  <c r="BG575" i="6"/>
  <c r="BF575" i="6"/>
  <c r="BE575" i="6"/>
  <c r="BD575" i="6"/>
  <c r="BB575" i="6"/>
  <c r="BA575" i="6"/>
  <c r="AZ575" i="6"/>
  <c r="AY575" i="6"/>
  <c r="AX575" i="6"/>
  <c r="AV575" i="6"/>
  <c r="AU575" i="6"/>
  <c r="AT575" i="6"/>
  <c r="AS575" i="6"/>
  <c r="AR575" i="6"/>
  <c r="AP575" i="6"/>
  <c r="AO575" i="6"/>
  <c r="AN575" i="6"/>
  <c r="AM575" i="6"/>
  <c r="AL575" i="6"/>
  <c r="AJ575" i="6"/>
  <c r="AI575" i="6"/>
  <c r="AH575" i="6"/>
  <c r="AG575" i="6"/>
  <c r="AF575" i="6"/>
  <c r="AD575" i="6"/>
  <c r="AC575" i="6"/>
  <c r="AB575" i="6"/>
  <c r="AA575" i="6"/>
  <c r="Z575" i="6"/>
  <c r="X575" i="6"/>
  <c r="W575" i="6"/>
  <c r="V575" i="6"/>
  <c r="U575" i="6"/>
  <c r="T575" i="6"/>
  <c r="R575" i="6"/>
  <c r="Q575" i="6"/>
  <c r="P575" i="6"/>
  <c r="O575" i="6"/>
  <c r="L575" i="6"/>
  <c r="K575" i="6"/>
  <c r="J575" i="6"/>
  <c r="I575" i="6"/>
  <c r="H575" i="6"/>
  <c r="F575" i="6"/>
  <c r="E575" i="6"/>
  <c r="D575" i="6"/>
  <c r="C575" i="6"/>
  <c r="BV574" i="6"/>
  <c r="BT574" i="6"/>
  <c r="BS574" i="6"/>
  <c r="BR574" i="6"/>
  <c r="BQ574" i="6"/>
  <c r="BP574" i="6"/>
  <c r="BN574" i="6"/>
  <c r="BM574" i="6"/>
  <c r="BL574" i="6"/>
  <c r="BK574" i="6"/>
  <c r="BJ574" i="6"/>
  <c r="BH574" i="6"/>
  <c r="BG574" i="6"/>
  <c r="BF574" i="6"/>
  <c r="BE574" i="6"/>
  <c r="BD574" i="6"/>
  <c r="BB574" i="6"/>
  <c r="BA574" i="6"/>
  <c r="AZ574" i="6"/>
  <c r="AY574" i="6"/>
  <c r="AX574" i="6"/>
  <c r="AV574" i="6"/>
  <c r="AU574" i="6"/>
  <c r="AT574" i="6"/>
  <c r="AS574" i="6"/>
  <c r="AR574" i="6"/>
  <c r="AP574" i="6"/>
  <c r="AO574" i="6"/>
  <c r="AN574" i="6"/>
  <c r="AM574" i="6"/>
  <c r="AL574" i="6"/>
  <c r="AJ574" i="6"/>
  <c r="AI574" i="6"/>
  <c r="AH574" i="6"/>
  <c r="AG574" i="6"/>
  <c r="AF574" i="6"/>
  <c r="AD574" i="6"/>
  <c r="AC574" i="6"/>
  <c r="AB574" i="6"/>
  <c r="AA574" i="6"/>
  <c r="Z574" i="6"/>
  <c r="X574" i="6"/>
  <c r="W574" i="6"/>
  <c r="V574" i="6"/>
  <c r="U574" i="6"/>
  <c r="T574" i="6"/>
  <c r="R574" i="6"/>
  <c r="Q574" i="6"/>
  <c r="P574" i="6"/>
  <c r="O574" i="6"/>
  <c r="L574" i="6"/>
  <c r="K574" i="6"/>
  <c r="J574" i="6"/>
  <c r="I574" i="6"/>
  <c r="H574" i="6"/>
  <c r="F574" i="6"/>
  <c r="E574" i="6"/>
  <c r="D574" i="6"/>
  <c r="C574" i="6"/>
  <c r="BV573" i="6"/>
  <c r="BT573" i="6"/>
  <c r="BS573" i="6"/>
  <c r="BR573" i="6"/>
  <c r="BQ573" i="6"/>
  <c r="BP573" i="6"/>
  <c r="BN573" i="6"/>
  <c r="BM573" i="6"/>
  <c r="BL573" i="6"/>
  <c r="BK573" i="6"/>
  <c r="BJ573" i="6"/>
  <c r="BH573" i="6"/>
  <c r="BG573" i="6"/>
  <c r="BF573" i="6"/>
  <c r="BE573" i="6"/>
  <c r="BD573" i="6"/>
  <c r="BB573" i="6"/>
  <c r="BA573" i="6"/>
  <c r="AZ573" i="6"/>
  <c r="AY573" i="6"/>
  <c r="AX573" i="6"/>
  <c r="AV573" i="6"/>
  <c r="AU573" i="6"/>
  <c r="AT573" i="6"/>
  <c r="AS573" i="6"/>
  <c r="AR573" i="6"/>
  <c r="AP573" i="6"/>
  <c r="AO573" i="6"/>
  <c r="AN573" i="6"/>
  <c r="AM573" i="6"/>
  <c r="AL573" i="6"/>
  <c r="AJ573" i="6"/>
  <c r="AI573" i="6"/>
  <c r="AH573" i="6"/>
  <c r="AG573" i="6"/>
  <c r="AF573" i="6"/>
  <c r="AD573" i="6"/>
  <c r="AC573" i="6"/>
  <c r="AB573" i="6"/>
  <c r="AA573" i="6"/>
  <c r="Z573" i="6"/>
  <c r="X573" i="6"/>
  <c r="W573" i="6"/>
  <c r="V573" i="6"/>
  <c r="U573" i="6"/>
  <c r="T573" i="6"/>
  <c r="R573" i="6"/>
  <c r="Q573" i="6"/>
  <c r="P573" i="6"/>
  <c r="O573" i="6"/>
  <c r="L573" i="6"/>
  <c r="K573" i="6"/>
  <c r="J573" i="6"/>
  <c r="I573" i="6"/>
  <c r="H573" i="6"/>
  <c r="F573" i="6"/>
  <c r="E573" i="6"/>
  <c r="D573" i="6"/>
  <c r="C573" i="6"/>
  <c r="BV572" i="6"/>
  <c r="BT572" i="6"/>
  <c r="BS572" i="6"/>
  <c r="BR572" i="6"/>
  <c r="BQ572" i="6"/>
  <c r="BP572" i="6"/>
  <c r="BN572" i="6"/>
  <c r="BM572" i="6"/>
  <c r="BL572" i="6"/>
  <c r="BK572" i="6"/>
  <c r="BJ572" i="6"/>
  <c r="BH572" i="6"/>
  <c r="BG572" i="6"/>
  <c r="BF572" i="6"/>
  <c r="BE572" i="6"/>
  <c r="BD572" i="6"/>
  <c r="BB572" i="6"/>
  <c r="BA572" i="6"/>
  <c r="AZ572" i="6"/>
  <c r="AY572" i="6"/>
  <c r="AX572" i="6"/>
  <c r="AV572" i="6"/>
  <c r="AU572" i="6"/>
  <c r="AT572" i="6"/>
  <c r="AS572" i="6"/>
  <c r="AR572" i="6"/>
  <c r="AP572" i="6"/>
  <c r="AO572" i="6"/>
  <c r="AN572" i="6"/>
  <c r="AM572" i="6"/>
  <c r="AL572" i="6"/>
  <c r="AJ572" i="6"/>
  <c r="AI572" i="6"/>
  <c r="AH572" i="6"/>
  <c r="AG572" i="6"/>
  <c r="AF572" i="6"/>
  <c r="AD572" i="6"/>
  <c r="AC572" i="6"/>
  <c r="AB572" i="6"/>
  <c r="AA572" i="6"/>
  <c r="Z572" i="6"/>
  <c r="X572" i="6"/>
  <c r="W572" i="6"/>
  <c r="V572" i="6"/>
  <c r="U572" i="6"/>
  <c r="T572" i="6"/>
  <c r="R572" i="6"/>
  <c r="Q572" i="6"/>
  <c r="P572" i="6"/>
  <c r="O572" i="6"/>
  <c r="L572" i="6"/>
  <c r="K572" i="6"/>
  <c r="J572" i="6"/>
  <c r="I572" i="6"/>
  <c r="H572" i="6"/>
  <c r="F572" i="6"/>
  <c r="E572" i="6"/>
  <c r="D572" i="6"/>
  <c r="C572" i="6"/>
  <c r="BV571" i="6"/>
  <c r="BT571" i="6"/>
  <c r="BS571" i="6"/>
  <c r="BR571" i="6"/>
  <c r="BQ571" i="6"/>
  <c r="BP571" i="6"/>
  <c r="BN571" i="6"/>
  <c r="BM571" i="6"/>
  <c r="BL571" i="6"/>
  <c r="BK571" i="6"/>
  <c r="BJ571" i="6"/>
  <c r="BH571" i="6"/>
  <c r="BG571" i="6"/>
  <c r="BF571" i="6"/>
  <c r="BE571" i="6"/>
  <c r="BD571" i="6"/>
  <c r="BB571" i="6"/>
  <c r="BA571" i="6"/>
  <c r="AZ571" i="6"/>
  <c r="AY571" i="6"/>
  <c r="AX571" i="6"/>
  <c r="AV571" i="6"/>
  <c r="AU571" i="6"/>
  <c r="AT571" i="6"/>
  <c r="AS571" i="6"/>
  <c r="AR571" i="6"/>
  <c r="AP571" i="6"/>
  <c r="AO571" i="6"/>
  <c r="AN571" i="6"/>
  <c r="AM571" i="6"/>
  <c r="AL571" i="6"/>
  <c r="AJ571" i="6"/>
  <c r="AI571" i="6"/>
  <c r="AH571" i="6"/>
  <c r="AG571" i="6"/>
  <c r="AF571" i="6"/>
  <c r="AD571" i="6"/>
  <c r="AC571" i="6"/>
  <c r="AB571" i="6"/>
  <c r="AA571" i="6"/>
  <c r="Z571" i="6"/>
  <c r="X571" i="6"/>
  <c r="W571" i="6"/>
  <c r="V571" i="6"/>
  <c r="U571" i="6"/>
  <c r="T571" i="6"/>
  <c r="R571" i="6"/>
  <c r="Q571" i="6"/>
  <c r="P571" i="6"/>
  <c r="O571" i="6"/>
  <c r="L571" i="6"/>
  <c r="K571" i="6"/>
  <c r="J571" i="6"/>
  <c r="I571" i="6"/>
  <c r="H571" i="6"/>
  <c r="F571" i="6"/>
  <c r="E571" i="6"/>
  <c r="D571" i="6"/>
  <c r="C571" i="6"/>
  <c r="BV570" i="6"/>
  <c r="BT570" i="6"/>
  <c r="BS570" i="6"/>
  <c r="BR570" i="6"/>
  <c r="BQ570" i="6"/>
  <c r="BP570" i="6"/>
  <c r="BN570" i="6"/>
  <c r="BM570" i="6"/>
  <c r="BL570" i="6"/>
  <c r="BK570" i="6"/>
  <c r="BJ570" i="6"/>
  <c r="BH570" i="6"/>
  <c r="BG570" i="6"/>
  <c r="BF570" i="6"/>
  <c r="BE570" i="6"/>
  <c r="BD570" i="6"/>
  <c r="BB570" i="6"/>
  <c r="BA570" i="6"/>
  <c r="AZ570" i="6"/>
  <c r="AY570" i="6"/>
  <c r="AX570" i="6"/>
  <c r="AV570" i="6"/>
  <c r="AU570" i="6"/>
  <c r="AT570" i="6"/>
  <c r="AS570" i="6"/>
  <c r="AR570" i="6"/>
  <c r="AP570" i="6"/>
  <c r="AO570" i="6"/>
  <c r="AN570" i="6"/>
  <c r="AM570" i="6"/>
  <c r="AL570" i="6"/>
  <c r="AJ570" i="6"/>
  <c r="AI570" i="6"/>
  <c r="AH570" i="6"/>
  <c r="AG570" i="6"/>
  <c r="AF570" i="6"/>
  <c r="AD570" i="6"/>
  <c r="AC570" i="6"/>
  <c r="AB570" i="6"/>
  <c r="AA570" i="6"/>
  <c r="Z570" i="6"/>
  <c r="X570" i="6"/>
  <c r="W570" i="6"/>
  <c r="V570" i="6"/>
  <c r="U570" i="6"/>
  <c r="T570" i="6"/>
  <c r="R570" i="6"/>
  <c r="Q570" i="6"/>
  <c r="P570" i="6"/>
  <c r="O570" i="6"/>
  <c r="L570" i="6"/>
  <c r="K570" i="6"/>
  <c r="J570" i="6"/>
  <c r="I570" i="6"/>
  <c r="H570" i="6"/>
  <c r="F570" i="6"/>
  <c r="E570" i="6"/>
  <c r="D570" i="6"/>
  <c r="C570" i="6"/>
  <c r="BV569" i="6"/>
  <c r="BT569" i="6"/>
  <c r="BS569" i="6"/>
  <c r="BR569" i="6"/>
  <c r="BQ569" i="6"/>
  <c r="BP569" i="6"/>
  <c r="BN569" i="6"/>
  <c r="BM569" i="6"/>
  <c r="BL569" i="6"/>
  <c r="BK569" i="6"/>
  <c r="BJ569" i="6"/>
  <c r="BH569" i="6"/>
  <c r="BG569" i="6"/>
  <c r="BF569" i="6"/>
  <c r="BE569" i="6"/>
  <c r="BD569" i="6"/>
  <c r="BB569" i="6"/>
  <c r="BA569" i="6"/>
  <c r="AZ569" i="6"/>
  <c r="AY569" i="6"/>
  <c r="AX569" i="6"/>
  <c r="AV569" i="6"/>
  <c r="AU569" i="6"/>
  <c r="AT569" i="6"/>
  <c r="AS569" i="6"/>
  <c r="AR569" i="6"/>
  <c r="AP569" i="6"/>
  <c r="AO569" i="6"/>
  <c r="AN569" i="6"/>
  <c r="AM569" i="6"/>
  <c r="AL569" i="6"/>
  <c r="AJ569" i="6"/>
  <c r="AI569" i="6"/>
  <c r="AH569" i="6"/>
  <c r="AG569" i="6"/>
  <c r="AF569" i="6"/>
  <c r="AD569" i="6"/>
  <c r="AC569" i="6"/>
  <c r="AB569" i="6"/>
  <c r="AA569" i="6"/>
  <c r="Z569" i="6"/>
  <c r="X569" i="6"/>
  <c r="W569" i="6"/>
  <c r="V569" i="6"/>
  <c r="U569" i="6"/>
  <c r="T569" i="6"/>
  <c r="R569" i="6"/>
  <c r="Q569" i="6"/>
  <c r="P569" i="6"/>
  <c r="O569" i="6"/>
  <c r="L569" i="6"/>
  <c r="K569" i="6"/>
  <c r="J569" i="6"/>
  <c r="I569" i="6"/>
  <c r="H569" i="6"/>
  <c r="F569" i="6"/>
  <c r="E569" i="6"/>
  <c r="D569" i="6"/>
  <c r="C569" i="6"/>
  <c r="BV568" i="6"/>
  <c r="BT568" i="6"/>
  <c r="BS568" i="6"/>
  <c r="BR568" i="6"/>
  <c r="BQ568" i="6"/>
  <c r="BP568" i="6"/>
  <c r="BN568" i="6"/>
  <c r="BM568" i="6"/>
  <c r="BL568" i="6"/>
  <c r="BK568" i="6"/>
  <c r="BJ568" i="6"/>
  <c r="BH568" i="6"/>
  <c r="BG568" i="6"/>
  <c r="BF568" i="6"/>
  <c r="BE568" i="6"/>
  <c r="BD568" i="6"/>
  <c r="BB568" i="6"/>
  <c r="BA568" i="6"/>
  <c r="AZ568" i="6"/>
  <c r="AY568" i="6"/>
  <c r="AX568" i="6"/>
  <c r="AV568" i="6"/>
  <c r="AU568" i="6"/>
  <c r="AT568" i="6"/>
  <c r="AS568" i="6"/>
  <c r="AR568" i="6"/>
  <c r="AP568" i="6"/>
  <c r="AO568" i="6"/>
  <c r="AN568" i="6"/>
  <c r="AM568" i="6"/>
  <c r="AL568" i="6"/>
  <c r="AJ568" i="6"/>
  <c r="AI568" i="6"/>
  <c r="AH568" i="6"/>
  <c r="AG568" i="6"/>
  <c r="AF568" i="6"/>
  <c r="AD568" i="6"/>
  <c r="AC568" i="6"/>
  <c r="AB568" i="6"/>
  <c r="AA568" i="6"/>
  <c r="Z568" i="6"/>
  <c r="X568" i="6"/>
  <c r="W568" i="6"/>
  <c r="V568" i="6"/>
  <c r="U568" i="6"/>
  <c r="T568" i="6"/>
  <c r="R568" i="6"/>
  <c r="Q568" i="6"/>
  <c r="P568" i="6"/>
  <c r="O568" i="6"/>
  <c r="L568" i="6"/>
  <c r="K568" i="6"/>
  <c r="J568" i="6"/>
  <c r="I568" i="6"/>
  <c r="H568" i="6"/>
  <c r="F568" i="6"/>
  <c r="E568" i="6"/>
  <c r="D568" i="6"/>
  <c r="C568" i="6"/>
  <c r="BV567" i="6"/>
  <c r="BT567" i="6"/>
  <c r="BS567" i="6"/>
  <c r="BR567" i="6"/>
  <c r="BQ567" i="6"/>
  <c r="BP567" i="6"/>
  <c r="BN567" i="6"/>
  <c r="BM567" i="6"/>
  <c r="BL567" i="6"/>
  <c r="BK567" i="6"/>
  <c r="BJ567" i="6"/>
  <c r="BH567" i="6"/>
  <c r="BG567" i="6"/>
  <c r="BF567" i="6"/>
  <c r="BE567" i="6"/>
  <c r="BD567" i="6"/>
  <c r="BB567" i="6"/>
  <c r="BA567" i="6"/>
  <c r="AZ567" i="6"/>
  <c r="AY567" i="6"/>
  <c r="AX567" i="6"/>
  <c r="AV567" i="6"/>
  <c r="AU567" i="6"/>
  <c r="AT567" i="6"/>
  <c r="AS567" i="6"/>
  <c r="AR567" i="6"/>
  <c r="AP567" i="6"/>
  <c r="AO567" i="6"/>
  <c r="AN567" i="6"/>
  <c r="AM567" i="6"/>
  <c r="AL567" i="6"/>
  <c r="AJ567" i="6"/>
  <c r="AI567" i="6"/>
  <c r="AH567" i="6"/>
  <c r="AG567" i="6"/>
  <c r="AF567" i="6"/>
  <c r="AD567" i="6"/>
  <c r="AC567" i="6"/>
  <c r="AB567" i="6"/>
  <c r="AA567" i="6"/>
  <c r="Z567" i="6"/>
  <c r="X567" i="6"/>
  <c r="W567" i="6"/>
  <c r="V567" i="6"/>
  <c r="U567" i="6"/>
  <c r="T567" i="6"/>
  <c r="R567" i="6"/>
  <c r="Q567" i="6"/>
  <c r="P567" i="6"/>
  <c r="O567" i="6"/>
  <c r="L567" i="6"/>
  <c r="K567" i="6"/>
  <c r="J567" i="6"/>
  <c r="I567" i="6"/>
  <c r="H567" i="6"/>
  <c r="F567" i="6"/>
  <c r="E567" i="6"/>
  <c r="D567" i="6"/>
  <c r="C567" i="6"/>
  <c r="BV566" i="6"/>
  <c r="BT566" i="6"/>
  <c r="BS566" i="6"/>
  <c r="BR566" i="6"/>
  <c r="BQ566" i="6"/>
  <c r="BP566" i="6"/>
  <c r="BN566" i="6"/>
  <c r="BM566" i="6"/>
  <c r="BL566" i="6"/>
  <c r="BK566" i="6"/>
  <c r="BJ566" i="6"/>
  <c r="BH566" i="6"/>
  <c r="BG566" i="6"/>
  <c r="BF566" i="6"/>
  <c r="BE566" i="6"/>
  <c r="BD566" i="6"/>
  <c r="BB566" i="6"/>
  <c r="BA566" i="6"/>
  <c r="AZ566" i="6"/>
  <c r="AY566" i="6"/>
  <c r="AX566" i="6"/>
  <c r="AV566" i="6"/>
  <c r="AU566" i="6"/>
  <c r="AT566" i="6"/>
  <c r="AS566" i="6"/>
  <c r="AR566" i="6"/>
  <c r="AP566" i="6"/>
  <c r="AO566" i="6"/>
  <c r="AN566" i="6"/>
  <c r="AM566" i="6"/>
  <c r="AL566" i="6"/>
  <c r="AJ566" i="6"/>
  <c r="AI566" i="6"/>
  <c r="AH566" i="6"/>
  <c r="AG566" i="6"/>
  <c r="AF566" i="6"/>
  <c r="AD566" i="6"/>
  <c r="AC566" i="6"/>
  <c r="AB566" i="6"/>
  <c r="AA566" i="6"/>
  <c r="Z566" i="6"/>
  <c r="X566" i="6"/>
  <c r="W566" i="6"/>
  <c r="V566" i="6"/>
  <c r="U566" i="6"/>
  <c r="T566" i="6"/>
  <c r="R566" i="6"/>
  <c r="Q566" i="6"/>
  <c r="P566" i="6"/>
  <c r="O566" i="6"/>
  <c r="N566" i="6"/>
  <c r="L566" i="6"/>
  <c r="K566" i="6"/>
  <c r="J566" i="6"/>
  <c r="I566" i="6"/>
  <c r="H566" i="6"/>
  <c r="F566" i="6"/>
  <c r="E566" i="6"/>
  <c r="D566" i="6"/>
  <c r="C566" i="6"/>
  <c r="BV562" i="6"/>
  <c r="BT562" i="6"/>
  <c r="BS562" i="6"/>
  <c r="BR562" i="6"/>
  <c r="BQ562" i="6"/>
  <c r="BP562" i="6"/>
  <c r="BN562" i="6"/>
  <c r="BM562" i="6"/>
  <c r="BL562" i="6"/>
  <c r="BK562" i="6"/>
  <c r="BJ562" i="6"/>
  <c r="BH562" i="6"/>
  <c r="BG562" i="6"/>
  <c r="BF562" i="6"/>
  <c r="BE562" i="6"/>
  <c r="BD562" i="6"/>
  <c r="BB562" i="6"/>
  <c r="BA562" i="6"/>
  <c r="AZ562" i="6"/>
  <c r="AY562" i="6"/>
  <c r="AX562" i="6"/>
  <c r="AV562" i="6"/>
  <c r="AU562" i="6"/>
  <c r="AT562" i="6"/>
  <c r="AS562" i="6"/>
  <c r="AR562" i="6"/>
  <c r="AP562" i="6"/>
  <c r="AO562" i="6"/>
  <c r="AN562" i="6"/>
  <c r="AM562" i="6"/>
  <c r="AL562" i="6"/>
  <c r="AJ562" i="6"/>
  <c r="AI562" i="6"/>
  <c r="AH562" i="6"/>
  <c r="AG562" i="6"/>
  <c r="AF562" i="6"/>
  <c r="AD562" i="6"/>
  <c r="AC562" i="6"/>
  <c r="AB562" i="6"/>
  <c r="AA562" i="6"/>
  <c r="Z562" i="6"/>
  <c r="X562" i="6"/>
  <c r="W562" i="6"/>
  <c r="V562" i="6"/>
  <c r="U562" i="6"/>
  <c r="T562" i="6"/>
  <c r="R562" i="6"/>
  <c r="Q562" i="6"/>
  <c r="P562" i="6"/>
  <c r="O562" i="6"/>
  <c r="L562" i="6"/>
  <c r="K562" i="6"/>
  <c r="J562" i="6"/>
  <c r="I562" i="6"/>
  <c r="H562" i="6"/>
  <c r="F562" i="6"/>
  <c r="E562" i="6"/>
  <c r="D562" i="6"/>
  <c r="C562" i="6"/>
  <c r="BV561" i="6"/>
  <c r="BT561" i="6"/>
  <c r="BS561" i="6"/>
  <c r="BR561" i="6"/>
  <c r="BQ561" i="6"/>
  <c r="BP561" i="6"/>
  <c r="BN561" i="6"/>
  <c r="BM561" i="6"/>
  <c r="BL561" i="6"/>
  <c r="BK561" i="6"/>
  <c r="BJ561" i="6"/>
  <c r="BH561" i="6"/>
  <c r="BG561" i="6"/>
  <c r="BF561" i="6"/>
  <c r="BE561" i="6"/>
  <c r="BD561" i="6"/>
  <c r="BB561" i="6"/>
  <c r="BA561" i="6"/>
  <c r="AZ561" i="6"/>
  <c r="AY561" i="6"/>
  <c r="AX561" i="6"/>
  <c r="AV561" i="6"/>
  <c r="AU561" i="6"/>
  <c r="AT561" i="6"/>
  <c r="AS561" i="6"/>
  <c r="AR561" i="6"/>
  <c r="AP561" i="6"/>
  <c r="AO561" i="6"/>
  <c r="AN561" i="6"/>
  <c r="AM561" i="6"/>
  <c r="AL561" i="6"/>
  <c r="AJ561" i="6"/>
  <c r="AI561" i="6"/>
  <c r="AH561" i="6"/>
  <c r="AG561" i="6"/>
  <c r="AF561" i="6"/>
  <c r="AD561" i="6"/>
  <c r="AC561" i="6"/>
  <c r="AB561" i="6"/>
  <c r="AA561" i="6"/>
  <c r="Z561" i="6"/>
  <c r="X561" i="6"/>
  <c r="W561" i="6"/>
  <c r="V561" i="6"/>
  <c r="U561" i="6"/>
  <c r="T561" i="6"/>
  <c r="R561" i="6"/>
  <c r="Q561" i="6"/>
  <c r="P561" i="6"/>
  <c r="O561" i="6"/>
  <c r="L561" i="6"/>
  <c r="K561" i="6"/>
  <c r="J561" i="6"/>
  <c r="I561" i="6"/>
  <c r="H561" i="6"/>
  <c r="F561" i="6"/>
  <c r="E561" i="6"/>
  <c r="D561" i="6"/>
  <c r="C561" i="6"/>
  <c r="BV560" i="6"/>
  <c r="BT560" i="6"/>
  <c r="BS560" i="6"/>
  <c r="BR560" i="6"/>
  <c r="BQ560" i="6"/>
  <c r="BP560" i="6"/>
  <c r="BN560" i="6"/>
  <c r="BM560" i="6"/>
  <c r="BL560" i="6"/>
  <c r="BK560" i="6"/>
  <c r="BJ560" i="6"/>
  <c r="BH560" i="6"/>
  <c r="BG560" i="6"/>
  <c r="BF560" i="6"/>
  <c r="BE560" i="6"/>
  <c r="BD560" i="6"/>
  <c r="BB560" i="6"/>
  <c r="BA560" i="6"/>
  <c r="AZ560" i="6"/>
  <c r="AY560" i="6"/>
  <c r="AX560" i="6"/>
  <c r="AV560" i="6"/>
  <c r="AU560" i="6"/>
  <c r="AT560" i="6"/>
  <c r="AS560" i="6"/>
  <c r="AR560" i="6"/>
  <c r="AP560" i="6"/>
  <c r="AO560" i="6"/>
  <c r="AN560" i="6"/>
  <c r="AM560" i="6"/>
  <c r="AL560" i="6"/>
  <c r="AJ560" i="6"/>
  <c r="AI560" i="6"/>
  <c r="AH560" i="6"/>
  <c r="AG560" i="6"/>
  <c r="AF560" i="6"/>
  <c r="AD560" i="6"/>
  <c r="AC560" i="6"/>
  <c r="AB560" i="6"/>
  <c r="AA560" i="6"/>
  <c r="Z560" i="6"/>
  <c r="X560" i="6"/>
  <c r="W560" i="6"/>
  <c r="V560" i="6"/>
  <c r="U560" i="6"/>
  <c r="T560" i="6"/>
  <c r="R560" i="6"/>
  <c r="Q560" i="6"/>
  <c r="P560" i="6"/>
  <c r="O560" i="6"/>
  <c r="L560" i="6"/>
  <c r="K560" i="6"/>
  <c r="J560" i="6"/>
  <c r="I560" i="6"/>
  <c r="H560" i="6"/>
  <c r="F560" i="6"/>
  <c r="E560" i="6"/>
  <c r="D560" i="6"/>
  <c r="C560" i="6"/>
  <c r="BV559" i="6"/>
  <c r="BT559" i="6"/>
  <c r="BS559" i="6"/>
  <c r="BR559" i="6"/>
  <c r="BQ559" i="6"/>
  <c r="BP559" i="6"/>
  <c r="BN559" i="6"/>
  <c r="BM559" i="6"/>
  <c r="BL559" i="6"/>
  <c r="BK559" i="6"/>
  <c r="BJ559" i="6"/>
  <c r="BH559" i="6"/>
  <c r="BG559" i="6"/>
  <c r="BF559" i="6"/>
  <c r="BE559" i="6"/>
  <c r="BD559" i="6"/>
  <c r="BB559" i="6"/>
  <c r="BA559" i="6"/>
  <c r="AZ559" i="6"/>
  <c r="AY559" i="6"/>
  <c r="AX559" i="6"/>
  <c r="AV559" i="6"/>
  <c r="AU559" i="6"/>
  <c r="AT559" i="6"/>
  <c r="AS559" i="6"/>
  <c r="AR559" i="6"/>
  <c r="AP559" i="6"/>
  <c r="AO559" i="6"/>
  <c r="AN559" i="6"/>
  <c r="AM559" i="6"/>
  <c r="AL559" i="6"/>
  <c r="AJ559" i="6"/>
  <c r="AI559" i="6"/>
  <c r="AH559" i="6"/>
  <c r="AG559" i="6"/>
  <c r="AF559" i="6"/>
  <c r="AD559" i="6"/>
  <c r="AC559" i="6"/>
  <c r="AB559" i="6"/>
  <c r="AA559" i="6"/>
  <c r="Z559" i="6"/>
  <c r="X559" i="6"/>
  <c r="W559" i="6"/>
  <c r="V559" i="6"/>
  <c r="U559" i="6"/>
  <c r="T559" i="6"/>
  <c r="R559" i="6"/>
  <c r="Q559" i="6"/>
  <c r="P559" i="6"/>
  <c r="O559" i="6"/>
  <c r="L559" i="6"/>
  <c r="K559" i="6"/>
  <c r="J559" i="6"/>
  <c r="I559" i="6"/>
  <c r="H559" i="6"/>
  <c r="F559" i="6"/>
  <c r="E559" i="6"/>
  <c r="D559" i="6"/>
  <c r="C559" i="6"/>
  <c r="BV558" i="6"/>
  <c r="BT558" i="6"/>
  <c r="BS558" i="6"/>
  <c r="BR558" i="6"/>
  <c r="BQ558" i="6"/>
  <c r="BP558" i="6"/>
  <c r="BN558" i="6"/>
  <c r="BM558" i="6"/>
  <c r="BL558" i="6"/>
  <c r="BK558" i="6"/>
  <c r="BJ558" i="6"/>
  <c r="BH558" i="6"/>
  <c r="BG558" i="6"/>
  <c r="BF558" i="6"/>
  <c r="BE558" i="6"/>
  <c r="BD558" i="6"/>
  <c r="BB558" i="6"/>
  <c r="BA558" i="6"/>
  <c r="AZ558" i="6"/>
  <c r="AY558" i="6"/>
  <c r="AX558" i="6"/>
  <c r="AV558" i="6"/>
  <c r="AU558" i="6"/>
  <c r="AT558" i="6"/>
  <c r="AS558" i="6"/>
  <c r="AR558" i="6"/>
  <c r="AP558" i="6"/>
  <c r="AO558" i="6"/>
  <c r="AN558" i="6"/>
  <c r="AM558" i="6"/>
  <c r="AL558" i="6"/>
  <c r="AJ558" i="6"/>
  <c r="AI558" i="6"/>
  <c r="AH558" i="6"/>
  <c r="AG558" i="6"/>
  <c r="AF558" i="6"/>
  <c r="AD558" i="6"/>
  <c r="AC558" i="6"/>
  <c r="AB558" i="6"/>
  <c r="AA558" i="6"/>
  <c r="Z558" i="6"/>
  <c r="X558" i="6"/>
  <c r="W558" i="6"/>
  <c r="V558" i="6"/>
  <c r="U558" i="6"/>
  <c r="T558" i="6"/>
  <c r="R558" i="6"/>
  <c r="Q558" i="6"/>
  <c r="P558" i="6"/>
  <c r="O558" i="6"/>
  <c r="L558" i="6"/>
  <c r="K558" i="6"/>
  <c r="J558" i="6"/>
  <c r="I558" i="6"/>
  <c r="H558" i="6"/>
  <c r="F558" i="6"/>
  <c r="E558" i="6"/>
  <c r="D558" i="6"/>
  <c r="C558" i="6"/>
  <c r="BV557" i="6"/>
  <c r="BT557" i="6"/>
  <c r="BS557" i="6"/>
  <c r="BR557" i="6"/>
  <c r="BQ557" i="6"/>
  <c r="BP557" i="6"/>
  <c r="BN557" i="6"/>
  <c r="BM557" i="6"/>
  <c r="BL557" i="6"/>
  <c r="BK557" i="6"/>
  <c r="BJ557" i="6"/>
  <c r="BH557" i="6"/>
  <c r="BG557" i="6"/>
  <c r="BF557" i="6"/>
  <c r="BE557" i="6"/>
  <c r="BD557" i="6"/>
  <c r="BB557" i="6"/>
  <c r="BA557" i="6"/>
  <c r="AZ557" i="6"/>
  <c r="AY557" i="6"/>
  <c r="AX557" i="6"/>
  <c r="AV557" i="6"/>
  <c r="AU557" i="6"/>
  <c r="AT557" i="6"/>
  <c r="AS557" i="6"/>
  <c r="AR557" i="6"/>
  <c r="AP557" i="6"/>
  <c r="AO557" i="6"/>
  <c r="AN557" i="6"/>
  <c r="AM557" i="6"/>
  <c r="AL557" i="6"/>
  <c r="AJ557" i="6"/>
  <c r="AI557" i="6"/>
  <c r="AH557" i="6"/>
  <c r="AG557" i="6"/>
  <c r="AF557" i="6"/>
  <c r="AD557" i="6"/>
  <c r="AC557" i="6"/>
  <c r="AB557" i="6"/>
  <c r="AA557" i="6"/>
  <c r="Z557" i="6"/>
  <c r="X557" i="6"/>
  <c r="W557" i="6"/>
  <c r="V557" i="6"/>
  <c r="U557" i="6"/>
  <c r="T557" i="6"/>
  <c r="R557" i="6"/>
  <c r="Q557" i="6"/>
  <c r="P557" i="6"/>
  <c r="O557" i="6"/>
  <c r="L557" i="6"/>
  <c r="K557" i="6"/>
  <c r="J557" i="6"/>
  <c r="I557" i="6"/>
  <c r="H557" i="6"/>
  <c r="F557" i="6"/>
  <c r="E557" i="6"/>
  <c r="D557" i="6"/>
  <c r="C557" i="6"/>
  <c r="BV556" i="6"/>
  <c r="BT556" i="6"/>
  <c r="BS556" i="6"/>
  <c r="BR556" i="6"/>
  <c r="BQ556" i="6"/>
  <c r="BP556" i="6"/>
  <c r="BN556" i="6"/>
  <c r="BM556" i="6"/>
  <c r="BL556" i="6"/>
  <c r="BK556" i="6"/>
  <c r="BJ556" i="6"/>
  <c r="BH556" i="6"/>
  <c r="BG556" i="6"/>
  <c r="BF556" i="6"/>
  <c r="BE556" i="6"/>
  <c r="BD556" i="6"/>
  <c r="BB556" i="6"/>
  <c r="BA556" i="6"/>
  <c r="AZ556" i="6"/>
  <c r="AY556" i="6"/>
  <c r="AX556" i="6"/>
  <c r="AV556" i="6"/>
  <c r="AU556" i="6"/>
  <c r="AT556" i="6"/>
  <c r="AS556" i="6"/>
  <c r="AR556" i="6"/>
  <c r="AP556" i="6"/>
  <c r="AO556" i="6"/>
  <c r="AN556" i="6"/>
  <c r="AM556" i="6"/>
  <c r="AL556" i="6"/>
  <c r="AJ556" i="6"/>
  <c r="AI556" i="6"/>
  <c r="AH556" i="6"/>
  <c r="AG556" i="6"/>
  <c r="AF556" i="6"/>
  <c r="AD556" i="6"/>
  <c r="AC556" i="6"/>
  <c r="AB556" i="6"/>
  <c r="AA556" i="6"/>
  <c r="Z556" i="6"/>
  <c r="X556" i="6"/>
  <c r="W556" i="6"/>
  <c r="V556" i="6"/>
  <c r="U556" i="6"/>
  <c r="T556" i="6"/>
  <c r="R556" i="6"/>
  <c r="Q556" i="6"/>
  <c r="P556" i="6"/>
  <c r="O556" i="6"/>
  <c r="L556" i="6"/>
  <c r="K556" i="6"/>
  <c r="J556" i="6"/>
  <c r="I556" i="6"/>
  <c r="H556" i="6"/>
  <c r="F556" i="6"/>
  <c r="E556" i="6"/>
  <c r="D556" i="6"/>
  <c r="C556" i="6"/>
  <c r="BV555" i="6"/>
  <c r="BT555" i="6"/>
  <c r="BS555" i="6"/>
  <c r="BR555" i="6"/>
  <c r="BQ555" i="6"/>
  <c r="BP555" i="6"/>
  <c r="BN555" i="6"/>
  <c r="BM555" i="6"/>
  <c r="BL555" i="6"/>
  <c r="BK555" i="6"/>
  <c r="BJ555" i="6"/>
  <c r="BH555" i="6"/>
  <c r="BG555" i="6"/>
  <c r="BF555" i="6"/>
  <c r="BE555" i="6"/>
  <c r="BD555" i="6"/>
  <c r="BB555" i="6"/>
  <c r="BA555" i="6"/>
  <c r="AZ555" i="6"/>
  <c r="AY555" i="6"/>
  <c r="AX555" i="6"/>
  <c r="AV555" i="6"/>
  <c r="AU555" i="6"/>
  <c r="AT555" i="6"/>
  <c r="AS555" i="6"/>
  <c r="AR555" i="6"/>
  <c r="AP555" i="6"/>
  <c r="AO555" i="6"/>
  <c r="AN555" i="6"/>
  <c r="AM555" i="6"/>
  <c r="AL555" i="6"/>
  <c r="AJ555" i="6"/>
  <c r="AI555" i="6"/>
  <c r="AH555" i="6"/>
  <c r="AG555" i="6"/>
  <c r="AF555" i="6"/>
  <c r="AD555" i="6"/>
  <c r="AC555" i="6"/>
  <c r="AB555" i="6"/>
  <c r="AA555" i="6"/>
  <c r="Z555" i="6"/>
  <c r="X555" i="6"/>
  <c r="W555" i="6"/>
  <c r="V555" i="6"/>
  <c r="U555" i="6"/>
  <c r="T555" i="6"/>
  <c r="R555" i="6"/>
  <c r="Q555" i="6"/>
  <c r="P555" i="6"/>
  <c r="O555" i="6"/>
  <c r="L555" i="6"/>
  <c r="K555" i="6"/>
  <c r="J555" i="6"/>
  <c r="I555" i="6"/>
  <c r="H555" i="6"/>
  <c r="F555" i="6"/>
  <c r="E555" i="6"/>
  <c r="D555" i="6"/>
  <c r="C555" i="6"/>
  <c r="BV554" i="6"/>
  <c r="BT554" i="6"/>
  <c r="BS554" i="6"/>
  <c r="BR554" i="6"/>
  <c r="BQ554" i="6"/>
  <c r="BP554" i="6"/>
  <c r="BN554" i="6"/>
  <c r="BM554" i="6"/>
  <c r="BL554" i="6"/>
  <c r="BK554" i="6"/>
  <c r="BJ554" i="6"/>
  <c r="BH554" i="6"/>
  <c r="BG554" i="6"/>
  <c r="BF554" i="6"/>
  <c r="BE554" i="6"/>
  <c r="BD554" i="6"/>
  <c r="BB554" i="6"/>
  <c r="BA554" i="6"/>
  <c r="AZ554" i="6"/>
  <c r="AY554" i="6"/>
  <c r="AX554" i="6"/>
  <c r="AV554" i="6"/>
  <c r="AU554" i="6"/>
  <c r="AT554" i="6"/>
  <c r="AS554" i="6"/>
  <c r="AR554" i="6"/>
  <c r="AP554" i="6"/>
  <c r="AO554" i="6"/>
  <c r="AN554" i="6"/>
  <c r="AM554" i="6"/>
  <c r="AL554" i="6"/>
  <c r="AJ554" i="6"/>
  <c r="AI554" i="6"/>
  <c r="AH554" i="6"/>
  <c r="AG554" i="6"/>
  <c r="AF554" i="6"/>
  <c r="AD554" i="6"/>
  <c r="AC554" i="6"/>
  <c r="AB554" i="6"/>
  <c r="AA554" i="6"/>
  <c r="Z554" i="6"/>
  <c r="X554" i="6"/>
  <c r="W554" i="6"/>
  <c r="V554" i="6"/>
  <c r="U554" i="6"/>
  <c r="T554" i="6"/>
  <c r="R554" i="6"/>
  <c r="Q554" i="6"/>
  <c r="P554" i="6"/>
  <c r="O554" i="6"/>
  <c r="L554" i="6"/>
  <c r="K554" i="6"/>
  <c r="J554" i="6"/>
  <c r="I554" i="6"/>
  <c r="H554" i="6"/>
  <c r="F554" i="6"/>
  <c r="E554" i="6"/>
  <c r="D554" i="6"/>
  <c r="C554" i="6"/>
  <c r="BV553" i="6"/>
  <c r="BT553" i="6"/>
  <c r="BS553" i="6"/>
  <c r="BR553" i="6"/>
  <c r="BQ553" i="6"/>
  <c r="BP553" i="6"/>
  <c r="BN553" i="6"/>
  <c r="BM553" i="6"/>
  <c r="BL553" i="6"/>
  <c r="BK553" i="6"/>
  <c r="BJ553" i="6"/>
  <c r="BH553" i="6"/>
  <c r="BG553" i="6"/>
  <c r="BF553" i="6"/>
  <c r="BE553" i="6"/>
  <c r="BD553" i="6"/>
  <c r="BB553" i="6"/>
  <c r="BA553" i="6"/>
  <c r="AZ553" i="6"/>
  <c r="AY553" i="6"/>
  <c r="AX553" i="6"/>
  <c r="AV553" i="6"/>
  <c r="AU553" i="6"/>
  <c r="AT553" i="6"/>
  <c r="AS553" i="6"/>
  <c r="AR553" i="6"/>
  <c r="AP553" i="6"/>
  <c r="AO553" i="6"/>
  <c r="AN553" i="6"/>
  <c r="AM553" i="6"/>
  <c r="AL553" i="6"/>
  <c r="AJ553" i="6"/>
  <c r="AI553" i="6"/>
  <c r="AH553" i="6"/>
  <c r="AG553" i="6"/>
  <c r="AF553" i="6"/>
  <c r="AD553" i="6"/>
  <c r="AC553" i="6"/>
  <c r="AB553" i="6"/>
  <c r="AA553" i="6"/>
  <c r="Z553" i="6"/>
  <c r="X553" i="6"/>
  <c r="W553" i="6"/>
  <c r="V553" i="6"/>
  <c r="U553" i="6"/>
  <c r="T553" i="6"/>
  <c r="R553" i="6"/>
  <c r="Q553" i="6"/>
  <c r="P553" i="6"/>
  <c r="O553" i="6"/>
  <c r="L553" i="6"/>
  <c r="K553" i="6"/>
  <c r="J553" i="6"/>
  <c r="I553" i="6"/>
  <c r="H553" i="6"/>
  <c r="F553" i="6"/>
  <c r="E553" i="6"/>
  <c r="D553" i="6"/>
  <c r="C553" i="6"/>
  <c r="BV552" i="6"/>
  <c r="BT552" i="6"/>
  <c r="BS552" i="6"/>
  <c r="BR552" i="6"/>
  <c r="BQ552" i="6"/>
  <c r="BP552" i="6"/>
  <c r="BN552" i="6"/>
  <c r="BM552" i="6"/>
  <c r="BL552" i="6"/>
  <c r="BK552" i="6"/>
  <c r="BJ552" i="6"/>
  <c r="BH552" i="6"/>
  <c r="BG552" i="6"/>
  <c r="BF552" i="6"/>
  <c r="BE552" i="6"/>
  <c r="BD552" i="6"/>
  <c r="BB552" i="6"/>
  <c r="BA552" i="6"/>
  <c r="AZ552" i="6"/>
  <c r="AY552" i="6"/>
  <c r="AX552" i="6"/>
  <c r="AV552" i="6"/>
  <c r="AU552" i="6"/>
  <c r="AT552" i="6"/>
  <c r="AS552" i="6"/>
  <c r="AR552" i="6"/>
  <c r="AP552" i="6"/>
  <c r="AO552" i="6"/>
  <c r="AN552" i="6"/>
  <c r="AM552" i="6"/>
  <c r="AL552" i="6"/>
  <c r="AJ552" i="6"/>
  <c r="AI552" i="6"/>
  <c r="AH552" i="6"/>
  <c r="AG552" i="6"/>
  <c r="AF552" i="6"/>
  <c r="AD552" i="6"/>
  <c r="AC552" i="6"/>
  <c r="AB552" i="6"/>
  <c r="AA552" i="6"/>
  <c r="Z552" i="6"/>
  <c r="X552" i="6"/>
  <c r="W552" i="6"/>
  <c r="V552" i="6"/>
  <c r="U552" i="6"/>
  <c r="T552" i="6"/>
  <c r="R552" i="6"/>
  <c r="Q552" i="6"/>
  <c r="P552" i="6"/>
  <c r="O552" i="6"/>
  <c r="L552" i="6"/>
  <c r="K552" i="6"/>
  <c r="J552" i="6"/>
  <c r="I552" i="6"/>
  <c r="H552" i="6"/>
  <c r="F552" i="6"/>
  <c r="E552" i="6"/>
  <c r="D552" i="6"/>
  <c r="C552" i="6"/>
  <c r="BV551" i="6"/>
  <c r="BT551" i="6"/>
  <c r="BS551" i="6"/>
  <c r="BR551" i="6"/>
  <c r="BQ551" i="6"/>
  <c r="BP551" i="6"/>
  <c r="BN551" i="6"/>
  <c r="BM551" i="6"/>
  <c r="BL551" i="6"/>
  <c r="BK551" i="6"/>
  <c r="BJ551" i="6"/>
  <c r="BH551" i="6"/>
  <c r="BG551" i="6"/>
  <c r="BF551" i="6"/>
  <c r="BE551" i="6"/>
  <c r="BD551" i="6"/>
  <c r="BB551" i="6"/>
  <c r="BA551" i="6"/>
  <c r="AZ551" i="6"/>
  <c r="AY551" i="6"/>
  <c r="AX551" i="6"/>
  <c r="AV551" i="6"/>
  <c r="AU551" i="6"/>
  <c r="AT551" i="6"/>
  <c r="AS551" i="6"/>
  <c r="AR551" i="6"/>
  <c r="AP551" i="6"/>
  <c r="AO551" i="6"/>
  <c r="AN551" i="6"/>
  <c r="AM551" i="6"/>
  <c r="AL551" i="6"/>
  <c r="AJ551" i="6"/>
  <c r="AI551" i="6"/>
  <c r="AH551" i="6"/>
  <c r="AG551" i="6"/>
  <c r="AF551" i="6"/>
  <c r="AD551" i="6"/>
  <c r="AC551" i="6"/>
  <c r="AB551" i="6"/>
  <c r="AA551" i="6"/>
  <c r="Z551" i="6"/>
  <c r="X551" i="6"/>
  <c r="W551" i="6"/>
  <c r="V551" i="6"/>
  <c r="U551" i="6"/>
  <c r="T551" i="6"/>
  <c r="R551" i="6"/>
  <c r="Q551" i="6"/>
  <c r="P551" i="6"/>
  <c r="O551" i="6"/>
  <c r="L551" i="6"/>
  <c r="K551" i="6"/>
  <c r="J551" i="6"/>
  <c r="I551" i="6"/>
  <c r="H551" i="6"/>
  <c r="F551" i="6"/>
  <c r="E551" i="6"/>
  <c r="D551" i="6"/>
  <c r="C551" i="6"/>
  <c r="BV550" i="6"/>
  <c r="BT550" i="6"/>
  <c r="BS550" i="6"/>
  <c r="BR550" i="6"/>
  <c r="BQ550" i="6"/>
  <c r="BP550" i="6"/>
  <c r="BN550" i="6"/>
  <c r="BM550" i="6"/>
  <c r="BL550" i="6"/>
  <c r="BK550" i="6"/>
  <c r="BJ550" i="6"/>
  <c r="BH550" i="6"/>
  <c r="BG550" i="6"/>
  <c r="BF550" i="6"/>
  <c r="BE550" i="6"/>
  <c r="BD550" i="6"/>
  <c r="BB550" i="6"/>
  <c r="BA550" i="6"/>
  <c r="AZ550" i="6"/>
  <c r="AY550" i="6"/>
  <c r="AX550" i="6"/>
  <c r="AV550" i="6"/>
  <c r="AU550" i="6"/>
  <c r="AT550" i="6"/>
  <c r="AS550" i="6"/>
  <c r="AR550" i="6"/>
  <c r="AP550" i="6"/>
  <c r="AO550" i="6"/>
  <c r="AN550" i="6"/>
  <c r="AM550" i="6"/>
  <c r="AL550" i="6"/>
  <c r="AJ550" i="6"/>
  <c r="AI550" i="6"/>
  <c r="AH550" i="6"/>
  <c r="AG550" i="6"/>
  <c r="AF550" i="6"/>
  <c r="AD550" i="6"/>
  <c r="AC550" i="6"/>
  <c r="AB550" i="6"/>
  <c r="AA550" i="6"/>
  <c r="Z550" i="6"/>
  <c r="X550" i="6"/>
  <c r="W550" i="6"/>
  <c r="V550" i="6"/>
  <c r="U550" i="6"/>
  <c r="T550" i="6"/>
  <c r="R550" i="6"/>
  <c r="Q550" i="6"/>
  <c r="P550" i="6"/>
  <c r="O550" i="6"/>
  <c r="L550" i="6"/>
  <c r="K550" i="6"/>
  <c r="J550" i="6"/>
  <c r="I550" i="6"/>
  <c r="H550" i="6"/>
  <c r="F550" i="6"/>
  <c r="E550" i="6"/>
  <c r="D550" i="6"/>
  <c r="C550" i="6"/>
  <c r="BV549" i="6"/>
  <c r="BT549" i="6"/>
  <c r="BS549" i="6"/>
  <c r="BR549" i="6"/>
  <c r="BQ549" i="6"/>
  <c r="BP549" i="6"/>
  <c r="BN549" i="6"/>
  <c r="BM549" i="6"/>
  <c r="BL549" i="6"/>
  <c r="BK549" i="6"/>
  <c r="BJ549" i="6"/>
  <c r="BH549" i="6"/>
  <c r="BG549" i="6"/>
  <c r="BF549" i="6"/>
  <c r="BE549" i="6"/>
  <c r="BD549" i="6"/>
  <c r="BB549" i="6"/>
  <c r="BA549" i="6"/>
  <c r="AZ549" i="6"/>
  <c r="AY549" i="6"/>
  <c r="AX549" i="6"/>
  <c r="AV549" i="6"/>
  <c r="AU549" i="6"/>
  <c r="AT549" i="6"/>
  <c r="AS549" i="6"/>
  <c r="AR549" i="6"/>
  <c r="AP549" i="6"/>
  <c r="AO549" i="6"/>
  <c r="AN549" i="6"/>
  <c r="AM549" i="6"/>
  <c r="AL549" i="6"/>
  <c r="AJ549" i="6"/>
  <c r="AI549" i="6"/>
  <c r="AH549" i="6"/>
  <c r="AG549" i="6"/>
  <c r="AF549" i="6"/>
  <c r="AD549" i="6"/>
  <c r="AC549" i="6"/>
  <c r="AB549" i="6"/>
  <c r="AA549" i="6"/>
  <c r="Z549" i="6"/>
  <c r="X549" i="6"/>
  <c r="W549" i="6"/>
  <c r="V549" i="6"/>
  <c r="U549" i="6"/>
  <c r="T549" i="6"/>
  <c r="R549" i="6"/>
  <c r="Q549" i="6"/>
  <c r="P549" i="6"/>
  <c r="O549" i="6"/>
  <c r="L549" i="6"/>
  <c r="K549" i="6"/>
  <c r="J549" i="6"/>
  <c r="I549" i="6"/>
  <c r="H549" i="6"/>
  <c r="F549" i="6"/>
  <c r="E549" i="6"/>
  <c r="D549" i="6"/>
  <c r="C549" i="6"/>
  <c r="BV548" i="6"/>
  <c r="BT548" i="6"/>
  <c r="BS548" i="6"/>
  <c r="BR548" i="6"/>
  <c r="BQ548" i="6"/>
  <c r="BP548" i="6"/>
  <c r="BN548" i="6"/>
  <c r="BM548" i="6"/>
  <c r="BL548" i="6"/>
  <c r="BK548" i="6"/>
  <c r="BJ548" i="6"/>
  <c r="BH548" i="6"/>
  <c r="BG548" i="6"/>
  <c r="BF548" i="6"/>
  <c r="BE548" i="6"/>
  <c r="BD548" i="6"/>
  <c r="BB548" i="6"/>
  <c r="BA548" i="6"/>
  <c r="AZ548" i="6"/>
  <c r="AY548" i="6"/>
  <c r="AX548" i="6"/>
  <c r="AV548" i="6"/>
  <c r="AU548" i="6"/>
  <c r="AT548" i="6"/>
  <c r="AS548" i="6"/>
  <c r="AR548" i="6"/>
  <c r="AP548" i="6"/>
  <c r="AO548" i="6"/>
  <c r="AN548" i="6"/>
  <c r="AM548" i="6"/>
  <c r="AL548" i="6"/>
  <c r="AJ548" i="6"/>
  <c r="AI548" i="6"/>
  <c r="AH548" i="6"/>
  <c r="AG548" i="6"/>
  <c r="AF548" i="6"/>
  <c r="AD548" i="6"/>
  <c r="AC548" i="6"/>
  <c r="AB548" i="6"/>
  <c r="AA548" i="6"/>
  <c r="Z548" i="6"/>
  <c r="X548" i="6"/>
  <c r="W548" i="6"/>
  <c r="V548" i="6"/>
  <c r="U548" i="6"/>
  <c r="T548" i="6"/>
  <c r="R548" i="6"/>
  <c r="Q548" i="6"/>
  <c r="P548" i="6"/>
  <c r="O548" i="6"/>
  <c r="L548" i="6"/>
  <c r="K548" i="6"/>
  <c r="J548" i="6"/>
  <c r="I548" i="6"/>
  <c r="H548" i="6"/>
  <c r="F548" i="6"/>
  <c r="E548" i="6"/>
  <c r="D548" i="6"/>
  <c r="C548" i="6"/>
  <c r="BV547" i="6"/>
  <c r="BT547" i="6"/>
  <c r="BS547" i="6"/>
  <c r="BR547" i="6"/>
  <c r="BQ547" i="6"/>
  <c r="BP547" i="6"/>
  <c r="BN547" i="6"/>
  <c r="BM547" i="6"/>
  <c r="BL547" i="6"/>
  <c r="BK547" i="6"/>
  <c r="BJ547" i="6"/>
  <c r="BH547" i="6"/>
  <c r="BG547" i="6"/>
  <c r="BF547" i="6"/>
  <c r="BE547" i="6"/>
  <c r="BD547" i="6"/>
  <c r="BB547" i="6"/>
  <c r="BA547" i="6"/>
  <c r="AZ547" i="6"/>
  <c r="AY547" i="6"/>
  <c r="AX547" i="6"/>
  <c r="AV547" i="6"/>
  <c r="AU547" i="6"/>
  <c r="AT547" i="6"/>
  <c r="AS547" i="6"/>
  <c r="AR547" i="6"/>
  <c r="AP547" i="6"/>
  <c r="AO547" i="6"/>
  <c r="AN547" i="6"/>
  <c r="AM547" i="6"/>
  <c r="AL547" i="6"/>
  <c r="AJ547" i="6"/>
  <c r="AI547" i="6"/>
  <c r="AH547" i="6"/>
  <c r="AG547" i="6"/>
  <c r="AF547" i="6"/>
  <c r="AD547" i="6"/>
  <c r="AC547" i="6"/>
  <c r="AB547" i="6"/>
  <c r="AA547" i="6"/>
  <c r="Z547" i="6"/>
  <c r="X547" i="6"/>
  <c r="W547" i="6"/>
  <c r="V547" i="6"/>
  <c r="U547" i="6"/>
  <c r="T547" i="6"/>
  <c r="R547" i="6"/>
  <c r="Q547" i="6"/>
  <c r="P547" i="6"/>
  <c r="O547" i="6"/>
  <c r="L547" i="6"/>
  <c r="K547" i="6"/>
  <c r="J547" i="6"/>
  <c r="I547" i="6"/>
  <c r="H547" i="6"/>
  <c r="F547" i="6"/>
  <c r="E547" i="6"/>
  <c r="D547" i="6"/>
  <c r="C547" i="6"/>
  <c r="BV546" i="6"/>
  <c r="BT546" i="6"/>
  <c r="BS546" i="6"/>
  <c r="BR546" i="6"/>
  <c r="BQ546" i="6"/>
  <c r="BP546" i="6"/>
  <c r="BN546" i="6"/>
  <c r="BM546" i="6"/>
  <c r="BL546" i="6"/>
  <c r="BK546" i="6"/>
  <c r="BJ546" i="6"/>
  <c r="BH546" i="6"/>
  <c r="BG546" i="6"/>
  <c r="BF546" i="6"/>
  <c r="BE546" i="6"/>
  <c r="BD546" i="6"/>
  <c r="BB546" i="6"/>
  <c r="BA546" i="6"/>
  <c r="AZ546" i="6"/>
  <c r="AY546" i="6"/>
  <c r="AX546" i="6"/>
  <c r="AV546" i="6"/>
  <c r="AU546" i="6"/>
  <c r="AT546" i="6"/>
  <c r="AS546" i="6"/>
  <c r="AR546" i="6"/>
  <c r="AP546" i="6"/>
  <c r="AO546" i="6"/>
  <c r="AN546" i="6"/>
  <c r="AM546" i="6"/>
  <c r="AL546" i="6"/>
  <c r="AJ546" i="6"/>
  <c r="AI546" i="6"/>
  <c r="AH546" i="6"/>
  <c r="AG546" i="6"/>
  <c r="AF546" i="6"/>
  <c r="AD546" i="6"/>
  <c r="AC546" i="6"/>
  <c r="AB546" i="6"/>
  <c r="AA546" i="6"/>
  <c r="Z546" i="6"/>
  <c r="X546" i="6"/>
  <c r="W546" i="6"/>
  <c r="V546" i="6"/>
  <c r="U546" i="6"/>
  <c r="T546" i="6"/>
  <c r="R546" i="6"/>
  <c r="Q546" i="6"/>
  <c r="P546" i="6"/>
  <c r="O546" i="6"/>
  <c r="L546" i="6"/>
  <c r="K546" i="6"/>
  <c r="J546" i="6"/>
  <c r="I546" i="6"/>
  <c r="H546" i="6"/>
  <c r="F546" i="6"/>
  <c r="E546" i="6"/>
  <c r="D546" i="6"/>
  <c r="C546" i="6"/>
  <c r="BV545" i="6"/>
  <c r="BT545" i="6"/>
  <c r="BS545" i="6"/>
  <c r="BR545" i="6"/>
  <c r="BQ545" i="6"/>
  <c r="BP545" i="6"/>
  <c r="BN545" i="6"/>
  <c r="BM545" i="6"/>
  <c r="BL545" i="6"/>
  <c r="BK545" i="6"/>
  <c r="BJ545" i="6"/>
  <c r="BH545" i="6"/>
  <c r="BG545" i="6"/>
  <c r="BF545" i="6"/>
  <c r="BE545" i="6"/>
  <c r="BD545" i="6"/>
  <c r="BB545" i="6"/>
  <c r="BA545" i="6"/>
  <c r="AZ545" i="6"/>
  <c r="AY545" i="6"/>
  <c r="AX545" i="6"/>
  <c r="AV545" i="6"/>
  <c r="AU545" i="6"/>
  <c r="AT545" i="6"/>
  <c r="AS545" i="6"/>
  <c r="AR545" i="6"/>
  <c r="AP545" i="6"/>
  <c r="AO545" i="6"/>
  <c r="AN545" i="6"/>
  <c r="AM545" i="6"/>
  <c r="AL545" i="6"/>
  <c r="AJ545" i="6"/>
  <c r="AI545" i="6"/>
  <c r="AH545" i="6"/>
  <c r="AG545" i="6"/>
  <c r="AF545" i="6"/>
  <c r="AD545" i="6"/>
  <c r="AC545" i="6"/>
  <c r="AB545" i="6"/>
  <c r="AA545" i="6"/>
  <c r="Z545" i="6"/>
  <c r="X545" i="6"/>
  <c r="W545" i="6"/>
  <c r="V545" i="6"/>
  <c r="U545" i="6"/>
  <c r="T545" i="6"/>
  <c r="R545" i="6"/>
  <c r="Q545" i="6"/>
  <c r="P545" i="6"/>
  <c r="O545" i="6"/>
  <c r="L545" i="6"/>
  <c r="K545" i="6"/>
  <c r="J545" i="6"/>
  <c r="I545" i="6"/>
  <c r="H545" i="6"/>
  <c r="F545" i="6"/>
  <c r="E545" i="6"/>
  <c r="D545" i="6"/>
  <c r="C545" i="6"/>
  <c r="BV544" i="6"/>
  <c r="BT544" i="6"/>
  <c r="BS544" i="6"/>
  <c r="BR544" i="6"/>
  <c r="BQ544" i="6"/>
  <c r="BP544" i="6"/>
  <c r="BN544" i="6"/>
  <c r="BM544" i="6"/>
  <c r="BL544" i="6"/>
  <c r="BK544" i="6"/>
  <c r="BJ544" i="6"/>
  <c r="BH544" i="6"/>
  <c r="BG544" i="6"/>
  <c r="BF544" i="6"/>
  <c r="BE544" i="6"/>
  <c r="BD544" i="6"/>
  <c r="BB544" i="6"/>
  <c r="BA544" i="6"/>
  <c r="AZ544" i="6"/>
  <c r="AY544" i="6"/>
  <c r="AX544" i="6"/>
  <c r="AV544" i="6"/>
  <c r="AU544" i="6"/>
  <c r="AT544" i="6"/>
  <c r="AS544" i="6"/>
  <c r="AR544" i="6"/>
  <c r="AP544" i="6"/>
  <c r="AO544" i="6"/>
  <c r="AN544" i="6"/>
  <c r="AM544" i="6"/>
  <c r="AL544" i="6"/>
  <c r="AJ544" i="6"/>
  <c r="AI544" i="6"/>
  <c r="AH544" i="6"/>
  <c r="AG544" i="6"/>
  <c r="AF544" i="6"/>
  <c r="AD544" i="6"/>
  <c r="AC544" i="6"/>
  <c r="AB544" i="6"/>
  <c r="AA544" i="6"/>
  <c r="Z544" i="6"/>
  <c r="X544" i="6"/>
  <c r="W544" i="6"/>
  <c r="V544" i="6"/>
  <c r="U544" i="6"/>
  <c r="T544" i="6"/>
  <c r="R544" i="6"/>
  <c r="Q544" i="6"/>
  <c r="P544" i="6"/>
  <c r="O544" i="6"/>
  <c r="L544" i="6"/>
  <c r="K544" i="6"/>
  <c r="J544" i="6"/>
  <c r="I544" i="6"/>
  <c r="H544" i="6"/>
  <c r="F544" i="6"/>
  <c r="E544" i="6"/>
  <c r="D544" i="6"/>
  <c r="C544" i="6"/>
  <c r="BV543" i="6"/>
  <c r="BT543" i="6"/>
  <c r="BS543" i="6"/>
  <c r="BR543" i="6"/>
  <c r="BQ543" i="6"/>
  <c r="BP543" i="6"/>
  <c r="BN543" i="6"/>
  <c r="BM543" i="6"/>
  <c r="BL543" i="6"/>
  <c r="BK543" i="6"/>
  <c r="BJ543" i="6"/>
  <c r="BH543" i="6"/>
  <c r="BG543" i="6"/>
  <c r="BF543" i="6"/>
  <c r="BE543" i="6"/>
  <c r="BD543" i="6"/>
  <c r="BB543" i="6"/>
  <c r="BA543" i="6"/>
  <c r="AZ543" i="6"/>
  <c r="AY543" i="6"/>
  <c r="AX543" i="6"/>
  <c r="AV543" i="6"/>
  <c r="AU543" i="6"/>
  <c r="AT543" i="6"/>
  <c r="AS543" i="6"/>
  <c r="AR543" i="6"/>
  <c r="AP543" i="6"/>
  <c r="AO543" i="6"/>
  <c r="AN543" i="6"/>
  <c r="AM543" i="6"/>
  <c r="AL543" i="6"/>
  <c r="AJ543" i="6"/>
  <c r="AI543" i="6"/>
  <c r="AH543" i="6"/>
  <c r="AG543" i="6"/>
  <c r="AF543" i="6"/>
  <c r="AD543" i="6"/>
  <c r="AC543" i="6"/>
  <c r="AB543" i="6"/>
  <c r="AA543" i="6"/>
  <c r="Z543" i="6"/>
  <c r="X543" i="6"/>
  <c r="W543" i="6"/>
  <c r="V543" i="6"/>
  <c r="U543" i="6"/>
  <c r="T543" i="6"/>
  <c r="R543" i="6"/>
  <c r="Q543" i="6"/>
  <c r="P543" i="6"/>
  <c r="O543" i="6"/>
  <c r="L543" i="6"/>
  <c r="K543" i="6"/>
  <c r="J543" i="6"/>
  <c r="I543" i="6"/>
  <c r="H543" i="6"/>
  <c r="F543" i="6"/>
  <c r="E543" i="6"/>
  <c r="D543" i="6"/>
  <c r="C543" i="6"/>
  <c r="BV542" i="6"/>
  <c r="BT542" i="6"/>
  <c r="BS542" i="6"/>
  <c r="BR542" i="6"/>
  <c r="BQ542" i="6"/>
  <c r="BP542" i="6"/>
  <c r="BN542" i="6"/>
  <c r="BM542" i="6"/>
  <c r="BL542" i="6"/>
  <c r="BK542" i="6"/>
  <c r="BJ542" i="6"/>
  <c r="BH542" i="6"/>
  <c r="BG542" i="6"/>
  <c r="BF542" i="6"/>
  <c r="BE542" i="6"/>
  <c r="BD542" i="6"/>
  <c r="BB542" i="6"/>
  <c r="BA542" i="6"/>
  <c r="AZ542" i="6"/>
  <c r="AY542" i="6"/>
  <c r="AX542" i="6"/>
  <c r="AV542" i="6"/>
  <c r="AU542" i="6"/>
  <c r="AT542" i="6"/>
  <c r="AS542" i="6"/>
  <c r="AR542" i="6"/>
  <c r="AP542" i="6"/>
  <c r="AO542" i="6"/>
  <c r="AN542" i="6"/>
  <c r="AM542" i="6"/>
  <c r="AL542" i="6"/>
  <c r="AJ542" i="6"/>
  <c r="AI542" i="6"/>
  <c r="AH542" i="6"/>
  <c r="AG542" i="6"/>
  <c r="AF542" i="6"/>
  <c r="AD542" i="6"/>
  <c r="AC542" i="6"/>
  <c r="AB542" i="6"/>
  <c r="AA542" i="6"/>
  <c r="Z542" i="6"/>
  <c r="X542" i="6"/>
  <c r="W542" i="6"/>
  <c r="V542" i="6"/>
  <c r="U542" i="6"/>
  <c r="T542" i="6"/>
  <c r="R542" i="6"/>
  <c r="Q542" i="6"/>
  <c r="P542" i="6"/>
  <c r="O542" i="6"/>
  <c r="L542" i="6"/>
  <c r="K542" i="6"/>
  <c r="J542" i="6"/>
  <c r="I542" i="6"/>
  <c r="H542" i="6"/>
  <c r="F542" i="6"/>
  <c r="E542" i="6"/>
  <c r="D542" i="6"/>
  <c r="C542" i="6"/>
  <c r="BV541" i="6"/>
  <c r="BT541" i="6"/>
  <c r="BS541" i="6"/>
  <c r="BR541" i="6"/>
  <c r="BQ541" i="6"/>
  <c r="BP541" i="6"/>
  <c r="BN541" i="6"/>
  <c r="BM541" i="6"/>
  <c r="BL541" i="6"/>
  <c r="BK541" i="6"/>
  <c r="BJ541" i="6"/>
  <c r="BH541" i="6"/>
  <c r="BG541" i="6"/>
  <c r="BF541" i="6"/>
  <c r="BE541" i="6"/>
  <c r="BD541" i="6"/>
  <c r="BB541" i="6"/>
  <c r="BA541" i="6"/>
  <c r="AZ541" i="6"/>
  <c r="AY541" i="6"/>
  <c r="AX541" i="6"/>
  <c r="AV541" i="6"/>
  <c r="AU541" i="6"/>
  <c r="AT541" i="6"/>
  <c r="AS541" i="6"/>
  <c r="AR541" i="6"/>
  <c r="AP541" i="6"/>
  <c r="AO541" i="6"/>
  <c r="AN541" i="6"/>
  <c r="AM541" i="6"/>
  <c r="AL541" i="6"/>
  <c r="AJ541" i="6"/>
  <c r="AI541" i="6"/>
  <c r="AH541" i="6"/>
  <c r="AG541" i="6"/>
  <c r="AF541" i="6"/>
  <c r="AD541" i="6"/>
  <c r="AC541" i="6"/>
  <c r="AB541" i="6"/>
  <c r="AA541" i="6"/>
  <c r="Z541" i="6"/>
  <c r="X541" i="6"/>
  <c r="W541" i="6"/>
  <c r="V541" i="6"/>
  <c r="U541" i="6"/>
  <c r="T541" i="6"/>
  <c r="R541" i="6"/>
  <c r="Q541" i="6"/>
  <c r="P541" i="6"/>
  <c r="O541" i="6"/>
  <c r="L541" i="6"/>
  <c r="K541" i="6"/>
  <c r="J541" i="6"/>
  <c r="I541" i="6"/>
  <c r="H541" i="6"/>
  <c r="F541" i="6"/>
  <c r="E541" i="6"/>
  <c r="D541" i="6"/>
  <c r="C541" i="6"/>
  <c r="BV540" i="6"/>
  <c r="BT540" i="6"/>
  <c r="BS540" i="6"/>
  <c r="BR540" i="6"/>
  <c r="BQ540" i="6"/>
  <c r="BP540" i="6"/>
  <c r="BN540" i="6"/>
  <c r="BM540" i="6"/>
  <c r="BL540" i="6"/>
  <c r="BK540" i="6"/>
  <c r="BJ540" i="6"/>
  <c r="BH540" i="6"/>
  <c r="BG540" i="6"/>
  <c r="BF540" i="6"/>
  <c r="BE540" i="6"/>
  <c r="BD540" i="6"/>
  <c r="BB540" i="6"/>
  <c r="BA540" i="6"/>
  <c r="AZ540" i="6"/>
  <c r="AY540" i="6"/>
  <c r="AX540" i="6"/>
  <c r="AV540" i="6"/>
  <c r="AU540" i="6"/>
  <c r="AT540" i="6"/>
  <c r="AS540" i="6"/>
  <c r="AR540" i="6"/>
  <c r="AP540" i="6"/>
  <c r="AO540" i="6"/>
  <c r="AN540" i="6"/>
  <c r="AM540" i="6"/>
  <c r="AL540" i="6"/>
  <c r="AJ540" i="6"/>
  <c r="AI540" i="6"/>
  <c r="AH540" i="6"/>
  <c r="AG540" i="6"/>
  <c r="AF540" i="6"/>
  <c r="AD540" i="6"/>
  <c r="AC540" i="6"/>
  <c r="AB540" i="6"/>
  <c r="AA540" i="6"/>
  <c r="Z540" i="6"/>
  <c r="X540" i="6"/>
  <c r="W540" i="6"/>
  <c r="V540" i="6"/>
  <c r="U540" i="6"/>
  <c r="T540" i="6"/>
  <c r="R540" i="6"/>
  <c r="Q540" i="6"/>
  <c r="P540" i="6"/>
  <c r="O540" i="6"/>
  <c r="L540" i="6"/>
  <c r="K540" i="6"/>
  <c r="J540" i="6"/>
  <c r="I540" i="6"/>
  <c r="H540" i="6"/>
  <c r="F540" i="6"/>
  <c r="E540" i="6"/>
  <c r="D540" i="6"/>
  <c r="C540" i="6"/>
  <c r="BV539" i="6"/>
  <c r="BT539" i="6"/>
  <c r="BS539" i="6"/>
  <c r="BR539" i="6"/>
  <c r="BQ539" i="6"/>
  <c r="BP539" i="6"/>
  <c r="BN539" i="6"/>
  <c r="BM539" i="6"/>
  <c r="BL539" i="6"/>
  <c r="BK539" i="6"/>
  <c r="BJ539" i="6"/>
  <c r="BH539" i="6"/>
  <c r="BG539" i="6"/>
  <c r="BF539" i="6"/>
  <c r="BE539" i="6"/>
  <c r="BD539" i="6"/>
  <c r="BB539" i="6"/>
  <c r="BA539" i="6"/>
  <c r="AZ539" i="6"/>
  <c r="AY539" i="6"/>
  <c r="AX539" i="6"/>
  <c r="AV539" i="6"/>
  <c r="AU539" i="6"/>
  <c r="AT539" i="6"/>
  <c r="AS539" i="6"/>
  <c r="AR539" i="6"/>
  <c r="AP539" i="6"/>
  <c r="AO539" i="6"/>
  <c r="AN539" i="6"/>
  <c r="AM539" i="6"/>
  <c r="AL539" i="6"/>
  <c r="AJ539" i="6"/>
  <c r="AI539" i="6"/>
  <c r="AH539" i="6"/>
  <c r="AG539" i="6"/>
  <c r="AF539" i="6"/>
  <c r="AD539" i="6"/>
  <c r="AC539" i="6"/>
  <c r="AB539" i="6"/>
  <c r="AA539" i="6"/>
  <c r="Z539" i="6"/>
  <c r="X539" i="6"/>
  <c r="W539" i="6"/>
  <c r="V539" i="6"/>
  <c r="U539" i="6"/>
  <c r="T539" i="6"/>
  <c r="R539" i="6"/>
  <c r="Q539" i="6"/>
  <c r="P539" i="6"/>
  <c r="O539" i="6"/>
  <c r="L539" i="6"/>
  <c r="K539" i="6"/>
  <c r="J539" i="6"/>
  <c r="I539" i="6"/>
  <c r="H539" i="6"/>
  <c r="F539" i="6"/>
  <c r="E539" i="6"/>
  <c r="D539" i="6"/>
  <c r="C539" i="6"/>
  <c r="BV538" i="6"/>
  <c r="BT538" i="6"/>
  <c r="BS538" i="6"/>
  <c r="BR538" i="6"/>
  <c r="BQ538" i="6"/>
  <c r="BP538" i="6"/>
  <c r="BN538" i="6"/>
  <c r="BM538" i="6"/>
  <c r="BL538" i="6"/>
  <c r="BK538" i="6"/>
  <c r="BJ538" i="6"/>
  <c r="BH538" i="6"/>
  <c r="BG538" i="6"/>
  <c r="BF538" i="6"/>
  <c r="BE538" i="6"/>
  <c r="BD538" i="6"/>
  <c r="BB538" i="6"/>
  <c r="BA538" i="6"/>
  <c r="AZ538" i="6"/>
  <c r="AY538" i="6"/>
  <c r="AX538" i="6"/>
  <c r="AV538" i="6"/>
  <c r="AU538" i="6"/>
  <c r="AT538" i="6"/>
  <c r="AS538" i="6"/>
  <c r="AR538" i="6"/>
  <c r="AP538" i="6"/>
  <c r="AO538" i="6"/>
  <c r="AN538" i="6"/>
  <c r="AM538" i="6"/>
  <c r="AL538" i="6"/>
  <c r="AJ538" i="6"/>
  <c r="AI538" i="6"/>
  <c r="AH538" i="6"/>
  <c r="AG538" i="6"/>
  <c r="AF538" i="6"/>
  <c r="AD538" i="6"/>
  <c r="AC538" i="6"/>
  <c r="AB538" i="6"/>
  <c r="AA538" i="6"/>
  <c r="Z538" i="6"/>
  <c r="X538" i="6"/>
  <c r="W538" i="6"/>
  <c r="V538" i="6"/>
  <c r="U538" i="6"/>
  <c r="T538" i="6"/>
  <c r="R538" i="6"/>
  <c r="Q538" i="6"/>
  <c r="P538" i="6"/>
  <c r="O538" i="6"/>
  <c r="L538" i="6"/>
  <c r="K538" i="6"/>
  <c r="J538" i="6"/>
  <c r="I538" i="6"/>
  <c r="H538" i="6"/>
  <c r="F538" i="6"/>
  <c r="E538" i="6"/>
  <c r="D538" i="6"/>
  <c r="C538" i="6"/>
  <c r="BV537" i="6"/>
  <c r="BT537" i="6"/>
  <c r="BS537" i="6"/>
  <c r="BR537" i="6"/>
  <c r="BQ537" i="6"/>
  <c r="BP537" i="6"/>
  <c r="BN537" i="6"/>
  <c r="BM537" i="6"/>
  <c r="BL537" i="6"/>
  <c r="BK537" i="6"/>
  <c r="BJ537" i="6"/>
  <c r="BH537" i="6"/>
  <c r="BG537" i="6"/>
  <c r="BF537" i="6"/>
  <c r="BE537" i="6"/>
  <c r="BD537" i="6"/>
  <c r="BB537" i="6"/>
  <c r="BA537" i="6"/>
  <c r="AZ537" i="6"/>
  <c r="AY537" i="6"/>
  <c r="AX537" i="6"/>
  <c r="AV537" i="6"/>
  <c r="AU537" i="6"/>
  <c r="AT537" i="6"/>
  <c r="AS537" i="6"/>
  <c r="AR537" i="6"/>
  <c r="AP537" i="6"/>
  <c r="AO537" i="6"/>
  <c r="AN537" i="6"/>
  <c r="AM537" i="6"/>
  <c r="AL537" i="6"/>
  <c r="AJ537" i="6"/>
  <c r="AI537" i="6"/>
  <c r="AH537" i="6"/>
  <c r="AG537" i="6"/>
  <c r="AF537" i="6"/>
  <c r="AD537" i="6"/>
  <c r="AC537" i="6"/>
  <c r="AB537" i="6"/>
  <c r="AA537" i="6"/>
  <c r="Z537" i="6"/>
  <c r="X537" i="6"/>
  <c r="W537" i="6"/>
  <c r="V537" i="6"/>
  <c r="U537" i="6"/>
  <c r="T537" i="6"/>
  <c r="R537" i="6"/>
  <c r="Q537" i="6"/>
  <c r="P537" i="6"/>
  <c r="O537" i="6"/>
  <c r="L537" i="6"/>
  <c r="K537" i="6"/>
  <c r="J537" i="6"/>
  <c r="I537" i="6"/>
  <c r="H537" i="6"/>
  <c r="F537" i="6"/>
  <c r="E537" i="6"/>
  <c r="D537" i="6"/>
  <c r="C537" i="6"/>
  <c r="BV536" i="6"/>
  <c r="BT536" i="6"/>
  <c r="BS536" i="6"/>
  <c r="BR536" i="6"/>
  <c r="BQ536" i="6"/>
  <c r="BP536" i="6"/>
  <c r="BN536" i="6"/>
  <c r="BM536" i="6"/>
  <c r="BL536" i="6"/>
  <c r="BK536" i="6"/>
  <c r="BJ536" i="6"/>
  <c r="BH536" i="6"/>
  <c r="BG536" i="6"/>
  <c r="BF536" i="6"/>
  <c r="BE536" i="6"/>
  <c r="BD536" i="6"/>
  <c r="BB536" i="6"/>
  <c r="BA536" i="6"/>
  <c r="AZ536" i="6"/>
  <c r="AY536" i="6"/>
  <c r="AX536" i="6"/>
  <c r="AV536" i="6"/>
  <c r="AU536" i="6"/>
  <c r="AT536" i="6"/>
  <c r="AS536" i="6"/>
  <c r="AR536" i="6"/>
  <c r="AP536" i="6"/>
  <c r="AO536" i="6"/>
  <c r="AN536" i="6"/>
  <c r="AM536" i="6"/>
  <c r="AL536" i="6"/>
  <c r="AJ536" i="6"/>
  <c r="AI536" i="6"/>
  <c r="AH536" i="6"/>
  <c r="AG536" i="6"/>
  <c r="AF536" i="6"/>
  <c r="AD536" i="6"/>
  <c r="AC536" i="6"/>
  <c r="AB536" i="6"/>
  <c r="AA536" i="6"/>
  <c r="Z536" i="6"/>
  <c r="X536" i="6"/>
  <c r="W536" i="6"/>
  <c r="V536" i="6"/>
  <c r="U536" i="6"/>
  <c r="T536" i="6"/>
  <c r="R536" i="6"/>
  <c r="Q536" i="6"/>
  <c r="P536" i="6"/>
  <c r="O536" i="6"/>
  <c r="L536" i="6"/>
  <c r="K536" i="6"/>
  <c r="J536" i="6"/>
  <c r="I536" i="6"/>
  <c r="H536" i="6"/>
  <c r="F536" i="6"/>
  <c r="E536" i="6"/>
  <c r="D536" i="6"/>
  <c r="C536" i="6"/>
  <c r="BV535" i="6"/>
  <c r="BT535" i="6"/>
  <c r="BS535" i="6"/>
  <c r="BR535" i="6"/>
  <c r="BQ535" i="6"/>
  <c r="BP535" i="6"/>
  <c r="BN535" i="6"/>
  <c r="BM535" i="6"/>
  <c r="BL535" i="6"/>
  <c r="BK535" i="6"/>
  <c r="BJ535" i="6"/>
  <c r="BH535" i="6"/>
  <c r="BG535" i="6"/>
  <c r="BF535" i="6"/>
  <c r="BE535" i="6"/>
  <c r="BD535" i="6"/>
  <c r="BB535" i="6"/>
  <c r="BA535" i="6"/>
  <c r="AZ535" i="6"/>
  <c r="AY535" i="6"/>
  <c r="AX535" i="6"/>
  <c r="AV535" i="6"/>
  <c r="AU535" i="6"/>
  <c r="AT535" i="6"/>
  <c r="AS535" i="6"/>
  <c r="AR535" i="6"/>
  <c r="AP535" i="6"/>
  <c r="AO535" i="6"/>
  <c r="AN535" i="6"/>
  <c r="AM535" i="6"/>
  <c r="AL535" i="6"/>
  <c r="AJ535" i="6"/>
  <c r="AI535" i="6"/>
  <c r="AH535" i="6"/>
  <c r="AG535" i="6"/>
  <c r="AF535" i="6"/>
  <c r="AD535" i="6"/>
  <c r="AC535" i="6"/>
  <c r="AB535" i="6"/>
  <c r="AA535" i="6"/>
  <c r="Z535" i="6"/>
  <c r="X535" i="6"/>
  <c r="W535" i="6"/>
  <c r="V535" i="6"/>
  <c r="U535" i="6"/>
  <c r="T535" i="6"/>
  <c r="R535" i="6"/>
  <c r="Q535" i="6"/>
  <c r="P535" i="6"/>
  <c r="O535" i="6"/>
  <c r="L535" i="6"/>
  <c r="K535" i="6"/>
  <c r="J535" i="6"/>
  <c r="I535" i="6"/>
  <c r="H535" i="6"/>
  <c r="F535" i="6"/>
  <c r="E535" i="6"/>
  <c r="D535" i="6"/>
  <c r="C535" i="6"/>
  <c r="BV534" i="6"/>
  <c r="BT534" i="6"/>
  <c r="BS534" i="6"/>
  <c r="BR534" i="6"/>
  <c r="BQ534" i="6"/>
  <c r="BP534" i="6"/>
  <c r="BN534" i="6"/>
  <c r="BM534" i="6"/>
  <c r="BL534" i="6"/>
  <c r="BK534" i="6"/>
  <c r="BJ534" i="6"/>
  <c r="BH534" i="6"/>
  <c r="BG534" i="6"/>
  <c r="BF534" i="6"/>
  <c r="BE534" i="6"/>
  <c r="BD534" i="6"/>
  <c r="BB534" i="6"/>
  <c r="BA534" i="6"/>
  <c r="AZ534" i="6"/>
  <c r="AY534" i="6"/>
  <c r="AX534" i="6"/>
  <c r="AV534" i="6"/>
  <c r="AU534" i="6"/>
  <c r="AT534" i="6"/>
  <c r="AS534" i="6"/>
  <c r="AR534" i="6"/>
  <c r="AP534" i="6"/>
  <c r="AO534" i="6"/>
  <c r="AN534" i="6"/>
  <c r="AM534" i="6"/>
  <c r="AL534" i="6"/>
  <c r="AJ534" i="6"/>
  <c r="AI534" i="6"/>
  <c r="AH534" i="6"/>
  <c r="AG534" i="6"/>
  <c r="AF534" i="6"/>
  <c r="AD534" i="6"/>
  <c r="AC534" i="6"/>
  <c r="AB534" i="6"/>
  <c r="AA534" i="6"/>
  <c r="Z534" i="6"/>
  <c r="X534" i="6"/>
  <c r="W534" i="6"/>
  <c r="V534" i="6"/>
  <c r="U534" i="6"/>
  <c r="T534" i="6"/>
  <c r="R534" i="6"/>
  <c r="Q534" i="6"/>
  <c r="P534" i="6"/>
  <c r="O534" i="6"/>
  <c r="L534" i="6"/>
  <c r="K534" i="6"/>
  <c r="J534" i="6"/>
  <c r="I534" i="6"/>
  <c r="H534" i="6"/>
  <c r="F534" i="6"/>
  <c r="E534" i="6"/>
  <c r="D534" i="6"/>
  <c r="C534" i="6"/>
  <c r="BV533" i="6"/>
  <c r="BT533" i="6"/>
  <c r="BS533" i="6"/>
  <c r="BR533" i="6"/>
  <c r="BQ533" i="6"/>
  <c r="BP533" i="6"/>
  <c r="BN533" i="6"/>
  <c r="BM533" i="6"/>
  <c r="BL533" i="6"/>
  <c r="BK533" i="6"/>
  <c r="BJ533" i="6"/>
  <c r="BH533" i="6"/>
  <c r="BG533" i="6"/>
  <c r="BF533" i="6"/>
  <c r="BE533" i="6"/>
  <c r="BD533" i="6"/>
  <c r="BB533" i="6"/>
  <c r="BA533" i="6"/>
  <c r="AZ533" i="6"/>
  <c r="AY533" i="6"/>
  <c r="AX533" i="6"/>
  <c r="AV533" i="6"/>
  <c r="AU533" i="6"/>
  <c r="AT533" i="6"/>
  <c r="AS533" i="6"/>
  <c r="AR533" i="6"/>
  <c r="AP533" i="6"/>
  <c r="AO533" i="6"/>
  <c r="AN533" i="6"/>
  <c r="AM533" i="6"/>
  <c r="AL533" i="6"/>
  <c r="AJ533" i="6"/>
  <c r="AI533" i="6"/>
  <c r="AH533" i="6"/>
  <c r="AG533" i="6"/>
  <c r="AF533" i="6"/>
  <c r="AD533" i="6"/>
  <c r="AC533" i="6"/>
  <c r="AB533" i="6"/>
  <c r="AA533" i="6"/>
  <c r="Z533" i="6"/>
  <c r="X533" i="6"/>
  <c r="W533" i="6"/>
  <c r="V533" i="6"/>
  <c r="U533" i="6"/>
  <c r="T533" i="6"/>
  <c r="R533" i="6"/>
  <c r="Q533" i="6"/>
  <c r="P533" i="6"/>
  <c r="O533" i="6"/>
  <c r="L533" i="6"/>
  <c r="K533" i="6"/>
  <c r="J533" i="6"/>
  <c r="I533" i="6"/>
  <c r="H533" i="6"/>
  <c r="F533" i="6"/>
  <c r="E533" i="6"/>
  <c r="D533" i="6"/>
  <c r="C533" i="6"/>
  <c r="BV532" i="6"/>
  <c r="BT532" i="6"/>
  <c r="BS532" i="6"/>
  <c r="BR532" i="6"/>
  <c r="BQ532" i="6"/>
  <c r="BP532" i="6"/>
  <c r="BN532" i="6"/>
  <c r="BM532" i="6"/>
  <c r="BL532" i="6"/>
  <c r="BK532" i="6"/>
  <c r="BJ532" i="6"/>
  <c r="BH532" i="6"/>
  <c r="BG532" i="6"/>
  <c r="BF532" i="6"/>
  <c r="BE532" i="6"/>
  <c r="BD532" i="6"/>
  <c r="BB532" i="6"/>
  <c r="BA532" i="6"/>
  <c r="AZ532" i="6"/>
  <c r="AY532" i="6"/>
  <c r="AX532" i="6"/>
  <c r="AV532" i="6"/>
  <c r="AU532" i="6"/>
  <c r="AT532" i="6"/>
  <c r="AS532" i="6"/>
  <c r="AR532" i="6"/>
  <c r="AP532" i="6"/>
  <c r="AO532" i="6"/>
  <c r="AN532" i="6"/>
  <c r="AM532" i="6"/>
  <c r="AL532" i="6"/>
  <c r="AJ532" i="6"/>
  <c r="AI532" i="6"/>
  <c r="AH532" i="6"/>
  <c r="AG532" i="6"/>
  <c r="AF532" i="6"/>
  <c r="AD532" i="6"/>
  <c r="AC532" i="6"/>
  <c r="AB532" i="6"/>
  <c r="AA532" i="6"/>
  <c r="Z532" i="6"/>
  <c r="X532" i="6"/>
  <c r="W532" i="6"/>
  <c r="V532" i="6"/>
  <c r="U532" i="6"/>
  <c r="T532" i="6"/>
  <c r="R532" i="6"/>
  <c r="Q532" i="6"/>
  <c r="P532" i="6"/>
  <c r="O532" i="6"/>
  <c r="L532" i="6"/>
  <c r="K532" i="6"/>
  <c r="J532" i="6"/>
  <c r="I532" i="6"/>
  <c r="H532" i="6"/>
  <c r="F532" i="6"/>
  <c r="E532" i="6"/>
  <c r="D532" i="6"/>
  <c r="C532" i="6"/>
  <c r="BV531" i="6"/>
  <c r="BT531" i="6"/>
  <c r="BS531" i="6"/>
  <c r="BR531" i="6"/>
  <c r="BQ531" i="6"/>
  <c r="BP531" i="6"/>
  <c r="BN531" i="6"/>
  <c r="BM531" i="6"/>
  <c r="BL531" i="6"/>
  <c r="BK531" i="6"/>
  <c r="BJ531" i="6"/>
  <c r="BH531" i="6"/>
  <c r="BG531" i="6"/>
  <c r="BF531" i="6"/>
  <c r="BE531" i="6"/>
  <c r="BD531" i="6"/>
  <c r="BB531" i="6"/>
  <c r="BA531" i="6"/>
  <c r="AZ531" i="6"/>
  <c r="AY531" i="6"/>
  <c r="AX531" i="6"/>
  <c r="AV531" i="6"/>
  <c r="AU531" i="6"/>
  <c r="AT531" i="6"/>
  <c r="AS531" i="6"/>
  <c r="AR531" i="6"/>
  <c r="AP531" i="6"/>
  <c r="AO531" i="6"/>
  <c r="AN531" i="6"/>
  <c r="AM531" i="6"/>
  <c r="AL531" i="6"/>
  <c r="AJ531" i="6"/>
  <c r="AI531" i="6"/>
  <c r="AH531" i="6"/>
  <c r="AG531" i="6"/>
  <c r="AF531" i="6"/>
  <c r="AD531" i="6"/>
  <c r="AC531" i="6"/>
  <c r="AB531" i="6"/>
  <c r="AA531" i="6"/>
  <c r="Z531" i="6"/>
  <c r="X531" i="6"/>
  <c r="W531" i="6"/>
  <c r="V531" i="6"/>
  <c r="U531" i="6"/>
  <c r="T531" i="6"/>
  <c r="R531" i="6"/>
  <c r="Q531" i="6"/>
  <c r="P531" i="6"/>
  <c r="O531" i="6"/>
  <c r="L531" i="6"/>
  <c r="K531" i="6"/>
  <c r="J531" i="6"/>
  <c r="I531" i="6"/>
  <c r="H531" i="6"/>
  <c r="F531" i="6"/>
  <c r="E531" i="6"/>
  <c r="D531" i="6"/>
  <c r="C531" i="6"/>
  <c r="BV530" i="6"/>
  <c r="BT530" i="6"/>
  <c r="BS530" i="6"/>
  <c r="BR530" i="6"/>
  <c r="BQ530" i="6"/>
  <c r="BP530" i="6"/>
  <c r="BN530" i="6"/>
  <c r="BM530" i="6"/>
  <c r="BL530" i="6"/>
  <c r="BK530" i="6"/>
  <c r="BJ530" i="6"/>
  <c r="BH530" i="6"/>
  <c r="BG530" i="6"/>
  <c r="BF530" i="6"/>
  <c r="BE530" i="6"/>
  <c r="BD530" i="6"/>
  <c r="BB530" i="6"/>
  <c r="BA530" i="6"/>
  <c r="AZ530" i="6"/>
  <c r="AY530" i="6"/>
  <c r="AX530" i="6"/>
  <c r="AV530" i="6"/>
  <c r="AU530" i="6"/>
  <c r="AT530" i="6"/>
  <c r="AS530" i="6"/>
  <c r="AR530" i="6"/>
  <c r="AP530" i="6"/>
  <c r="AO530" i="6"/>
  <c r="AN530" i="6"/>
  <c r="AM530" i="6"/>
  <c r="AL530" i="6"/>
  <c r="AJ530" i="6"/>
  <c r="AI530" i="6"/>
  <c r="AH530" i="6"/>
  <c r="AG530" i="6"/>
  <c r="AF530" i="6"/>
  <c r="AD530" i="6"/>
  <c r="AC530" i="6"/>
  <c r="AB530" i="6"/>
  <c r="AA530" i="6"/>
  <c r="Z530" i="6"/>
  <c r="X530" i="6"/>
  <c r="W530" i="6"/>
  <c r="V530" i="6"/>
  <c r="U530" i="6"/>
  <c r="T530" i="6"/>
  <c r="R530" i="6"/>
  <c r="Q530" i="6"/>
  <c r="P530" i="6"/>
  <c r="O530" i="6"/>
  <c r="L530" i="6"/>
  <c r="K530" i="6"/>
  <c r="J530" i="6"/>
  <c r="I530" i="6"/>
  <c r="H530" i="6"/>
  <c r="F530" i="6"/>
  <c r="E530" i="6"/>
  <c r="D530" i="6"/>
  <c r="C530" i="6"/>
  <c r="BV529" i="6"/>
  <c r="BT529" i="6"/>
  <c r="BS529" i="6"/>
  <c r="BR529" i="6"/>
  <c r="BQ529" i="6"/>
  <c r="BP529" i="6"/>
  <c r="BN529" i="6"/>
  <c r="BM529" i="6"/>
  <c r="BL529" i="6"/>
  <c r="BK529" i="6"/>
  <c r="BJ529" i="6"/>
  <c r="BH529" i="6"/>
  <c r="BG529" i="6"/>
  <c r="BF529" i="6"/>
  <c r="BE529" i="6"/>
  <c r="BD529" i="6"/>
  <c r="BB529" i="6"/>
  <c r="BA529" i="6"/>
  <c r="AZ529" i="6"/>
  <c r="AY529" i="6"/>
  <c r="AX529" i="6"/>
  <c r="AV529" i="6"/>
  <c r="AU529" i="6"/>
  <c r="AT529" i="6"/>
  <c r="AS529" i="6"/>
  <c r="AR529" i="6"/>
  <c r="AP529" i="6"/>
  <c r="AO529" i="6"/>
  <c r="AN529" i="6"/>
  <c r="AM529" i="6"/>
  <c r="AL529" i="6"/>
  <c r="AJ529" i="6"/>
  <c r="AI529" i="6"/>
  <c r="AH529" i="6"/>
  <c r="AG529" i="6"/>
  <c r="AF529" i="6"/>
  <c r="AD529" i="6"/>
  <c r="AC529" i="6"/>
  <c r="AB529" i="6"/>
  <c r="AA529" i="6"/>
  <c r="Z529" i="6"/>
  <c r="X529" i="6"/>
  <c r="W529" i="6"/>
  <c r="V529" i="6"/>
  <c r="U529" i="6"/>
  <c r="T529" i="6"/>
  <c r="R529" i="6"/>
  <c r="Q529" i="6"/>
  <c r="P529" i="6"/>
  <c r="O529" i="6"/>
  <c r="L529" i="6"/>
  <c r="K529" i="6"/>
  <c r="J529" i="6"/>
  <c r="I529" i="6"/>
  <c r="H529" i="6"/>
  <c r="F529" i="6"/>
  <c r="E529" i="6"/>
  <c r="D529" i="6"/>
  <c r="C529" i="6"/>
  <c r="BV528" i="6"/>
  <c r="BT528" i="6"/>
  <c r="BS528" i="6"/>
  <c r="BR528" i="6"/>
  <c r="BQ528" i="6"/>
  <c r="BP528" i="6"/>
  <c r="BN528" i="6"/>
  <c r="BM528" i="6"/>
  <c r="BL528" i="6"/>
  <c r="BK528" i="6"/>
  <c r="BJ528" i="6"/>
  <c r="BH528" i="6"/>
  <c r="BG528" i="6"/>
  <c r="BF528" i="6"/>
  <c r="BE528" i="6"/>
  <c r="BD528" i="6"/>
  <c r="BB528" i="6"/>
  <c r="BA528" i="6"/>
  <c r="AZ528" i="6"/>
  <c r="AY528" i="6"/>
  <c r="AX528" i="6"/>
  <c r="AV528" i="6"/>
  <c r="AU528" i="6"/>
  <c r="AT528" i="6"/>
  <c r="AS528" i="6"/>
  <c r="AR528" i="6"/>
  <c r="AP528" i="6"/>
  <c r="AO528" i="6"/>
  <c r="AN528" i="6"/>
  <c r="AM528" i="6"/>
  <c r="AL528" i="6"/>
  <c r="AJ528" i="6"/>
  <c r="AI528" i="6"/>
  <c r="AH528" i="6"/>
  <c r="AG528" i="6"/>
  <c r="AF528" i="6"/>
  <c r="AD528" i="6"/>
  <c r="AC528" i="6"/>
  <c r="AB528" i="6"/>
  <c r="AA528" i="6"/>
  <c r="Z528" i="6"/>
  <c r="X528" i="6"/>
  <c r="W528" i="6"/>
  <c r="V528" i="6"/>
  <c r="U528" i="6"/>
  <c r="T528" i="6"/>
  <c r="R528" i="6"/>
  <c r="Q528" i="6"/>
  <c r="P528" i="6"/>
  <c r="O528" i="6"/>
  <c r="L528" i="6"/>
  <c r="K528" i="6"/>
  <c r="J528" i="6"/>
  <c r="I528" i="6"/>
  <c r="H528" i="6"/>
  <c r="F528" i="6"/>
  <c r="E528" i="6"/>
  <c r="D528" i="6"/>
  <c r="C528" i="6"/>
  <c r="BV527" i="6"/>
  <c r="BT527" i="6"/>
  <c r="BS527" i="6"/>
  <c r="BR527" i="6"/>
  <c r="BQ527" i="6"/>
  <c r="BP527" i="6"/>
  <c r="BN527" i="6"/>
  <c r="BM527" i="6"/>
  <c r="BL527" i="6"/>
  <c r="BK527" i="6"/>
  <c r="BJ527" i="6"/>
  <c r="BH527" i="6"/>
  <c r="BG527" i="6"/>
  <c r="BF527" i="6"/>
  <c r="BE527" i="6"/>
  <c r="BD527" i="6"/>
  <c r="BB527" i="6"/>
  <c r="BA527" i="6"/>
  <c r="AZ527" i="6"/>
  <c r="AY527" i="6"/>
  <c r="AX527" i="6"/>
  <c r="AV527" i="6"/>
  <c r="AU527" i="6"/>
  <c r="AT527" i="6"/>
  <c r="AS527" i="6"/>
  <c r="AR527" i="6"/>
  <c r="AP527" i="6"/>
  <c r="AO527" i="6"/>
  <c r="AN527" i="6"/>
  <c r="AM527" i="6"/>
  <c r="AL527" i="6"/>
  <c r="AJ527" i="6"/>
  <c r="AI527" i="6"/>
  <c r="AH527" i="6"/>
  <c r="AG527" i="6"/>
  <c r="AF527" i="6"/>
  <c r="AD527" i="6"/>
  <c r="AC527" i="6"/>
  <c r="AB527" i="6"/>
  <c r="AA527" i="6"/>
  <c r="Z527" i="6"/>
  <c r="X527" i="6"/>
  <c r="W527" i="6"/>
  <c r="V527" i="6"/>
  <c r="U527" i="6"/>
  <c r="T527" i="6"/>
  <c r="R527" i="6"/>
  <c r="Q527" i="6"/>
  <c r="P527" i="6"/>
  <c r="O527" i="6"/>
  <c r="L527" i="6"/>
  <c r="K527" i="6"/>
  <c r="J527" i="6"/>
  <c r="I527" i="6"/>
  <c r="H527" i="6"/>
  <c r="F527" i="6"/>
  <c r="E527" i="6"/>
  <c r="D527" i="6"/>
  <c r="C527" i="6"/>
  <c r="BV526" i="6"/>
  <c r="BT526" i="6"/>
  <c r="BS526" i="6"/>
  <c r="BR526" i="6"/>
  <c r="BQ526" i="6"/>
  <c r="BP526" i="6"/>
  <c r="BN526" i="6"/>
  <c r="BM526" i="6"/>
  <c r="BL526" i="6"/>
  <c r="BK526" i="6"/>
  <c r="BJ526" i="6"/>
  <c r="BH526" i="6"/>
  <c r="BG526" i="6"/>
  <c r="BF526" i="6"/>
  <c r="BE526" i="6"/>
  <c r="BD526" i="6"/>
  <c r="BB526" i="6"/>
  <c r="BA526" i="6"/>
  <c r="AZ526" i="6"/>
  <c r="AY526" i="6"/>
  <c r="AX526" i="6"/>
  <c r="AV526" i="6"/>
  <c r="AU526" i="6"/>
  <c r="AT526" i="6"/>
  <c r="AS526" i="6"/>
  <c r="AR526" i="6"/>
  <c r="AP526" i="6"/>
  <c r="AO526" i="6"/>
  <c r="AN526" i="6"/>
  <c r="AM526" i="6"/>
  <c r="AL526" i="6"/>
  <c r="AJ526" i="6"/>
  <c r="AI526" i="6"/>
  <c r="AH526" i="6"/>
  <c r="AG526" i="6"/>
  <c r="AF526" i="6"/>
  <c r="AD526" i="6"/>
  <c r="AC526" i="6"/>
  <c r="AB526" i="6"/>
  <c r="AA526" i="6"/>
  <c r="Z526" i="6"/>
  <c r="X526" i="6"/>
  <c r="W526" i="6"/>
  <c r="V526" i="6"/>
  <c r="U526" i="6"/>
  <c r="T526" i="6"/>
  <c r="R526" i="6"/>
  <c r="Q526" i="6"/>
  <c r="P526" i="6"/>
  <c r="O526" i="6"/>
  <c r="L526" i="6"/>
  <c r="K526" i="6"/>
  <c r="J526" i="6"/>
  <c r="I526" i="6"/>
  <c r="H526" i="6"/>
  <c r="F526" i="6"/>
  <c r="E526" i="6"/>
  <c r="D526" i="6"/>
  <c r="C526" i="6"/>
  <c r="BV525" i="6"/>
  <c r="BT525" i="6"/>
  <c r="BS525" i="6"/>
  <c r="BR525" i="6"/>
  <c r="BQ525" i="6"/>
  <c r="BP525" i="6"/>
  <c r="BN525" i="6"/>
  <c r="BM525" i="6"/>
  <c r="BL525" i="6"/>
  <c r="BK525" i="6"/>
  <c r="BJ525" i="6"/>
  <c r="BH525" i="6"/>
  <c r="BG525" i="6"/>
  <c r="BF525" i="6"/>
  <c r="BE525" i="6"/>
  <c r="BD525" i="6"/>
  <c r="BB525" i="6"/>
  <c r="BA525" i="6"/>
  <c r="AZ525" i="6"/>
  <c r="AY525" i="6"/>
  <c r="AX525" i="6"/>
  <c r="AV525" i="6"/>
  <c r="AU525" i="6"/>
  <c r="AT525" i="6"/>
  <c r="AS525" i="6"/>
  <c r="AR525" i="6"/>
  <c r="AP525" i="6"/>
  <c r="AO525" i="6"/>
  <c r="AN525" i="6"/>
  <c r="AM525" i="6"/>
  <c r="AL525" i="6"/>
  <c r="AJ525" i="6"/>
  <c r="AI525" i="6"/>
  <c r="AH525" i="6"/>
  <c r="AG525" i="6"/>
  <c r="AF525" i="6"/>
  <c r="AD525" i="6"/>
  <c r="AC525" i="6"/>
  <c r="AB525" i="6"/>
  <c r="AA525" i="6"/>
  <c r="Z525" i="6"/>
  <c r="X525" i="6"/>
  <c r="W525" i="6"/>
  <c r="V525" i="6"/>
  <c r="U525" i="6"/>
  <c r="T525" i="6"/>
  <c r="R525" i="6"/>
  <c r="Q525" i="6"/>
  <c r="P525" i="6"/>
  <c r="O525" i="6"/>
  <c r="L525" i="6"/>
  <c r="K525" i="6"/>
  <c r="J525" i="6"/>
  <c r="I525" i="6"/>
  <c r="H525" i="6"/>
  <c r="F525" i="6"/>
  <c r="E525" i="6"/>
  <c r="D525" i="6"/>
  <c r="C525" i="6"/>
  <c r="BV524" i="6"/>
  <c r="BT524" i="6"/>
  <c r="BS524" i="6"/>
  <c r="BR524" i="6"/>
  <c r="BQ524" i="6"/>
  <c r="BP524" i="6"/>
  <c r="BN524" i="6"/>
  <c r="BM524" i="6"/>
  <c r="BL524" i="6"/>
  <c r="BK524" i="6"/>
  <c r="BJ524" i="6"/>
  <c r="BH524" i="6"/>
  <c r="BG524" i="6"/>
  <c r="BF524" i="6"/>
  <c r="BE524" i="6"/>
  <c r="BD524" i="6"/>
  <c r="BB524" i="6"/>
  <c r="BA524" i="6"/>
  <c r="AZ524" i="6"/>
  <c r="AY524" i="6"/>
  <c r="AX524" i="6"/>
  <c r="AV524" i="6"/>
  <c r="AU524" i="6"/>
  <c r="AT524" i="6"/>
  <c r="AS524" i="6"/>
  <c r="AR524" i="6"/>
  <c r="AP524" i="6"/>
  <c r="AO524" i="6"/>
  <c r="AN524" i="6"/>
  <c r="AM524" i="6"/>
  <c r="AL524" i="6"/>
  <c r="AJ524" i="6"/>
  <c r="AI524" i="6"/>
  <c r="AH524" i="6"/>
  <c r="AG524" i="6"/>
  <c r="AF524" i="6"/>
  <c r="AD524" i="6"/>
  <c r="AC524" i="6"/>
  <c r="AB524" i="6"/>
  <c r="AA524" i="6"/>
  <c r="Z524" i="6"/>
  <c r="X524" i="6"/>
  <c r="W524" i="6"/>
  <c r="V524" i="6"/>
  <c r="U524" i="6"/>
  <c r="T524" i="6"/>
  <c r="R524" i="6"/>
  <c r="Q524" i="6"/>
  <c r="P524" i="6"/>
  <c r="O524" i="6"/>
  <c r="L524" i="6"/>
  <c r="K524" i="6"/>
  <c r="J524" i="6"/>
  <c r="I524" i="6"/>
  <c r="H524" i="6"/>
  <c r="F524" i="6"/>
  <c r="E524" i="6"/>
  <c r="D524" i="6"/>
  <c r="C524" i="6"/>
  <c r="BV523" i="6"/>
  <c r="BT523" i="6"/>
  <c r="BS523" i="6"/>
  <c r="BR523" i="6"/>
  <c r="BQ523" i="6"/>
  <c r="BP523" i="6"/>
  <c r="BN523" i="6"/>
  <c r="BM523" i="6"/>
  <c r="BL523" i="6"/>
  <c r="BK523" i="6"/>
  <c r="BJ523" i="6"/>
  <c r="BH523" i="6"/>
  <c r="BG523" i="6"/>
  <c r="BF523" i="6"/>
  <c r="BE523" i="6"/>
  <c r="BD523" i="6"/>
  <c r="BB523" i="6"/>
  <c r="BA523" i="6"/>
  <c r="AZ523" i="6"/>
  <c r="AY523" i="6"/>
  <c r="AX523" i="6"/>
  <c r="AV523" i="6"/>
  <c r="AU523" i="6"/>
  <c r="AT523" i="6"/>
  <c r="AS523" i="6"/>
  <c r="AR523" i="6"/>
  <c r="AP523" i="6"/>
  <c r="AO523" i="6"/>
  <c r="AN523" i="6"/>
  <c r="AM523" i="6"/>
  <c r="AL523" i="6"/>
  <c r="AJ523" i="6"/>
  <c r="AI523" i="6"/>
  <c r="AH523" i="6"/>
  <c r="AG523" i="6"/>
  <c r="AF523" i="6"/>
  <c r="AD523" i="6"/>
  <c r="AC523" i="6"/>
  <c r="AB523" i="6"/>
  <c r="AA523" i="6"/>
  <c r="Z523" i="6"/>
  <c r="X523" i="6"/>
  <c r="W523" i="6"/>
  <c r="V523" i="6"/>
  <c r="U523" i="6"/>
  <c r="T523" i="6"/>
  <c r="R523" i="6"/>
  <c r="Q523" i="6"/>
  <c r="P523" i="6"/>
  <c r="O523" i="6"/>
  <c r="L523" i="6"/>
  <c r="K523" i="6"/>
  <c r="J523" i="6"/>
  <c r="I523" i="6"/>
  <c r="H523" i="6"/>
  <c r="F523" i="6"/>
  <c r="E523" i="6"/>
  <c r="D523" i="6"/>
  <c r="C523" i="6"/>
  <c r="BV522" i="6"/>
  <c r="BT522" i="6"/>
  <c r="BS522" i="6"/>
  <c r="BR522" i="6"/>
  <c r="BQ522" i="6"/>
  <c r="BP522" i="6"/>
  <c r="BN522" i="6"/>
  <c r="BM522" i="6"/>
  <c r="BL522" i="6"/>
  <c r="BK522" i="6"/>
  <c r="BJ522" i="6"/>
  <c r="BH522" i="6"/>
  <c r="BG522" i="6"/>
  <c r="BF522" i="6"/>
  <c r="BE522" i="6"/>
  <c r="BD522" i="6"/>
  <c r="BB522" i="6"/>
  <c r="BA522" i="6"/>
  <c r="AZ522" i="6"/>
  <c r="AY522" i="6"/>
  <c r="AX522" i="6"/>
  <c r="AV522" i="6"/>
  <c r="AU522" i="6"/>
  <c r="AT522" i="6"/>
  <c r="AS522" i="6"/>
  <c r="AR522" i="6"/>
  <c r="AP522" i="6"/>
  <c r="AO522" i="6"/>
  <c r="AN522" i="6"/>
  <c r="AM522" i="6"/>
  <c r="AL522" i="6"/>
  <c r="AJ522" i="6"/>
  <c r="AI522" i="6"/>
  <c r="AH522" i="6"/>
  <c r="AG522" i="6"/>
  <c r="AF522" i="6"/>
  <c r="AD522" i="6"/>
  <c r="AC522" i="6"/>
  <c r="AB522" i="6"/>
  <c r="AA522" i="6"/>
  <c r="Z522" i="6"/>
  <c r="X522" i="6"/>
  <c r="W522" i="6"/>
  <c r="V522" i="6"/>
  <c r="U522" i="6"/>
  <c r="T522" i="6"/>
  <c r="R522" i="6"/>
  <c r="Q522" i="6"/>
  <c r="P522" i="6"/>
  <c r="O522" i="6"/>
  <c r="L522" i="6"/>
  <c r="K522" i="6"/>
  <c r="J522" i="6"/>
  <c r="I522" i="6"/>
  <c r="H522" i="6"/>
  <c r="F522" i="6"/>
  <c r="E522" i="6"/>
  <c r="D522" i="6"/>
  <c r="C522" i="6"/>
  <c r="BV521" i="6"/>
  <c r="BT521" i="6"/>
  <c r="BS521" i="6"/>
  <c r="BR521" i="6"/>
  <c r="BQ521" i="6"/>
  <c r="BP521" i="6"/>
  <c r="BN521" i="6"/>
  <c r="BM521" i="6"/>
  <c r="BL521" i="6"/>
  <c r="BK521" i="6"/>
  <c r="BJ521" i="6"/>
  <c r="BH521" i="6"/>
  <c r="BG521" i="6"/>
  <c r="BF521" i="6"/>
  <c r="BE521" i="6"/>
  <c r="BD521" i="6"/>
  <c r="BB521" i="6"/>
  <c r="BA521" i="6"/>
  <c r="AZ521" i="6"/>
  <c r="AY521" i="6"/>
  <c r="AX521" i="6"/>
  <c r="AV521" i="6"/>
  <c r="AU521" i="6"/>
  <c r="AT521" i="6"/>
  <c r="AS521" i="6"/>
  <c r="AR521" i="6"/>
  <c r="AP521" i="6"/>
  <c r="AO521" i="6"/>
  <c r="AN521" i="6"/>
  <c r="AM521" i="6"/>
  <c r="AL521" i="6"/>
  <c r="AJ521" i="6"/>
  <c r="AI521" i="6"/>
  <c r="AH521" i="6"/>
  <c r="AG521" i="6"/>
  <c r="AF521" i="6"/>
  <c r="AD521" i="6"/>
  <c r="AC521" i="6"/>
  <c r="AB521" i="6"/>
  <c r="AA521" i="6"/>
  <c r="Z521" i="6"/>
  <c r="X521" i="6"/>
  <c r="W521" i="6"/>
  <c r="V521" i="6"/>
  <c r="U521" i="6"/>
  <c r="T521" i="6"/>
  <c r="R521" i="6"/>
  <c r="Q521" i="6"/>
  <c r="P521" i="6"/>
  <c r="O521" i="6"/>
  <c r="L521" i="6"/>
  <c r="K521" i="6"/>
  <c r="J521" i="6"/>
  <c r="I521" i="6"/>
  <c r="H521" i="6"/>
  <c r="F521" i="6"/>
  <c r="E521" i="6"/>
  <c r="D521" i="6"/>
  <c r="C521" i="6"/>
  <c r="BV520" i="6"/>
  <c r="BT520" i="6"/>
  <c r="BS520" i="6"/>
  <c r="BR520" i="6"/>
  <c r="BQ520" i="6"/>
  <c r="BP520" i="6"/>
  <c r="BN520" i="6"/>
  <c r="BM520" i="6"/>
  <c r="BL520" i="6"/>
  <c r="BK520" i="6"/>
  <c r="BJ520" i="6"/>
  <c r="BH520" i="6"/>
  <c r="BG520" i="6"/>
  <c r="BF520" i="6"/>
  <c r="BE520" i="6"/>
  <c r="BD520" i="6"/>
  <c r="BB520" i="6"/>
  <c r="BA520" i="6"/>
  <c r="AZ520" i="6"/>
  <c r="AY520" i="6"/>
  <c r="AX520" i="6"/>
  <c r="AV520" i="6"/>
  <c r="AU520" i="6"/>
  <c r="AT520" i="6"/>
  <c r="AS520" i="6"/>
  <c r="AR520" i="6"/>
  <c r="AP520" i="6"/>
  <c r="AO520" i="6"/>
  <c r="AN520" i="6"/>
  <c r="AM520" i="6"/>
  <c r="AL520" i="6"/>
  <c r="AJ520" i="6"/>
  <c r="AI520" i="6"/>
  <c r="AH520" i="6"/>
  <c r="AG520" i="6"/>
  <c r="AF520" i="6"/>
  <c r="AD520" i="6"/>
  <c r="AC520" i="6"/>
  <c r="AB520" i="6"/>
  <c r="AA520" i="6"/>
  <c r="Z520" i="6"/>
  <c r="X520" i="6"/>
  <c r="W520" i="6"/>
  <c r="V520" i="6"/>
  <c r="U520" i="6"/>
  <c r="T520" i="6"/>
  <c r="R520" i="6"/>
  <c r="Q520" i="6"/>
  <c r="P520" i="6"/>
  <c r="O520" i="6"/>
  <c r="L520" i="6"/>
  <c r="K520" i="6"/>
  <c r="J520" i="6"/>
  <c r="I520" i="6"/>
  <c r="H520" i="6"/>
  <c r="F520" i="6"/>
  <c r="E520" i="6"/>
  <c r="D520" i="6"/>
  <c r="C520" i="6"/>
  <c r="BV519" i="6"/>
  <c r="BT519" i="6"/>
  <c r="BS519" i="6"/>
  <c r="BR519" i="6"/>
  <c r="BQ519" i="6"/>
  <c r="BP519" i="6"/>
  <c r="BN519" i="6"/>
  <c r="BM519" i="6"/>
  <c r="BL519" i="6"/>
  <c r="BK519" i="6"/>
  <c r="BJ519" i="6"/>
  <c r="BH519" i="6"/>
  <c r="BG519" i="6"/>
  <c r="BF519" i="6"/>
  <c r="BE519" i="6"/>
  <c r="BD519" i="6"/>
  <c r="BB519" i="6"/>
  <c r="BA519" i="6"/>
  <c r="AZ519" i="6"/>
  <c r="AY519" i="6"/>
  <c r="AX519" i="6"/>
  <c r="AV519" i="6"/>
  <c r="AU519" i="6"/>
  <c r="AT519" i="6"/>
  <c r="AS519" i="6"/>
  <c r="AR519" i="6"/>
  <c r="AP519" i="6"/>
  <c r="AO519" i="6"/>
  <c r="AN519" i="6"/>
  <c r="AM519" i="6"/>
  <c r="AL519" i="6"/>
  <c r="AJ519" i="6"/>
  <c r="AI519" i="6"/>
  <c r="AH519" i="6"/>
  <c r="AG519" i="6"/>
  <c r="AF519" i="6"/>
  <c r="AD519" i="6"/>
  <c r="AC519" i="6"/>
  <c r="AB519" i="6"/>
  <c r="AA519" i="6"/>
  <c r="Z519" i="6"/>
  <c r="X519" i="6"/>
  <c r="W519" i="6"/>
  <c r="V519" i="6"/>
  <c r="U519" i="6"/>
  <c r="T519" i="6"/>
  <c r="R519" i="6"/>
  <c r="Q519" i="6"/>
  <c r="P519" i="6"/>
  <c r="O519" i="6"/>
  <c r="L519" i="6"/>
  <c r="K519" i="6"/>
  <c r="J519" i="6"/>
  <c r="I519" i="6"/>
  <c r="H519" i="6"/>
  <c r="F519" i="6"/>
  <c r="E519" i="6"/>
  <c r="D519" i="6"/>
  <c r="C519" i="6"/>
  <c r="BV518" i="6"/>
  <c r="BT518" i="6"/>
  <c r="BS518" i="6"/>
  <c r="BR518" i="6"/>
  <c r="BQ518" i="6"/>
  <c r="BP518" i="6"/>
  <c r="BN518" i="6"/>
  <c r="BM518" i="6"/>
  <c r="BL518" i="6"/>
  <c r="BK518" i="6"/>
  <c r="BJ518" i="6"/>
  <c r="BH518" i="6"/>
  <c r="BG518" i="6"/>
  <c r="BF518" i="6"/>
  <c r="BE518" i="6"/>
  <c r="BD518" i="6"/>
  <c r="BB518" i="6"/>
  <c r="BA518" i="6"/>
  <c r="AZ518" i="6"/>
  <c r="AY518" i="6"/>
  <c r="AX518" i="6"/>
  <c r="AV518" i="6"/>
  <c r="AU518" i="6"/>
  <c r="AT518" i="6"/>
  <c r="AS518" i="6"/>
  <c r="AR518" i="6"/>
  <c r="AP518" i="6"/>
  <c r="AO518" i="6"/>
  <c r="AN518" i="6"/>
  <c r="AM518" i="6"/>
  <c r="AL518" i="6"/>
  <c r="AJ518" i="6"/>
  <c r="AI518" i="6"/>
  <c r="AH518" i="6"/>
  <c r="AG518" i="6"/>
  <c r="AF518" i="6"/>
  <c r="AD518" i="6"/>
  <c r="AC518" i="6"/>
  <c r="AB518" i="6"/>
  <c r="AA518" i="6"/>
  <c r="Z518" i="6"/>
  <c r="X518" i="6"/>
  <c r="W518" i="6"/>
  <c r="V518" i="6"/>
  <c r="U518" i="6"/>
  <c r="T518" i="6"/>
  <c r="R518" i="6"/>
  <c r="Q518" i="6"/>
  <c r="P518" i="6"/>
  <c r="O518" i="6"/>
  <c r="L518" i="6"/>
  <c r="K518" i="6"/>
  <c r="J518" i="6"/>
  <c r="I518" i="6"/>
  <c r="H518" i="6"/>
  <c r="F518" i="6"/>
  <c r="E518" i="6"/>
  <c r="D518" i="6"/>
  <c r="C518" i="6"/>
  <c r="BV517" i="6"/>
  <c r="BT517" i="6"/>
  <c r="BS517" i="6"/>
  <c r="BR517" i="6"/>
  <c r="BQ517" i="6"/>
  <c r="BP517" i="6"/>
  <c r="BN517" i="6"/>
  <c r="BM517" i="6"/>
  <c r="BL517" i="6"/>
  <c r="BK517" i="6"/>
  <c r="BJ517" i="6"/>
  <c r="BH517" i="6"/>
  <c r="BG517" i="6"/>
  <c r="BF517" i="6"/>
  <c r="BE517" i="6"/>
  <c r="BD517" i="6"/>
  <c r="BB517" i="6"/>
  <c r="BA517" i="6"/>
  <c r="AZ517" i="6"/>
  <c r="AY517" i="6"/>
  <c r="AX517" i="6"/>
  <c r="AV517" i="6"/>
  <c r="AU517" i="6"/>
  <c r="AT517" i="6"/>
  <c r="AS517" i="6"/>
  <c r="AR517" i="6"/>
  <c r="AP517" i="6"/>
  <c r="AO517" i="6"/>
  <c r="AN517" i="6"/>
  <c r="AM517" i="6"/>
  <c r="AL517" i="6"/>
  <c r="AJ517" i="6"/>
  <c r="AI517" i="6"/>
  <c r="AH517" i="6"/>
  <c r="AG517" i="6"/>
  <c r="AF517" i="6"/>
  <c r="AD517" i="6"/>
  <c r="AC517" i="6"/>
  <c r="AB517" i="6"/>
  <c r="AA517" i="6"/>
  <c r="Z517" i="6"/>
  <c r="X517" i="6"/>
  <c r="W517" i="6"/>
  <c r="V517" i="6"/>
  <c r="U517" i="6"/>
  <c r="T517" i="6"/>
  <c r="R517" i="6"/>
  <c r="Q517" i="6"/>
  <c r="P517" i="6"/>
  <c r="O517" i="6"/>
  <c r="L517" i="6"/>
  <c r="K517" i="6"/>
  <c r="J517" i="6"/>
  <c r="I517" i="6"/>
  <c r="H517" i="6"/>
  <c r="F517" i="6"/>
  <c r="E517" i="6"/>
  <c r="D517" i="6"/>
  <c r="C517" i="6"/>
  <c r="BV516" i="6"/>
  <c r="BT516" i="6"/>
  <c r="BS516" i="6"/>
  <c r="BR516" i="6"/>
  <c r="BQ516" i="6"/>
  <c r="BP516" i="6"/>
  <c r="BN516" i="6"/>
  <c r="BM516" i="6"/>
  <c r="BL516" i="6"/>
  <c r="BK516" i="6"/>
  <c r="BJ516" i="6"/>
  <c r="BH516" i="6"/>
  <c r="BG516" i="6"/>
  <c r="BF516" i="6"/>
  <c r="BE516" i="6"/>
  <c r="BD516" i="6"/>
  <c r="BB516" i="6"/>
  <c r="BA516" i="6"/>
  <c r="AZ516" i="6"/>
  <c r="AY516" i="6"/>
  <c r="AX516" i="6"/>
  <c r="AV516" i="6"/>
  <c r="AU516" i="6"/>
  <c r="AT516" i="6"/>
  <c r="AS516" i="6"/>
  <c r="AR516" i="6"/>
  <c r="AP516" i="6"/>
  <c r="AO516" i="6"/>
  <c r="AN516" i="6"/>
  <c r="AM516" i="6"/>
  <c r="AL516" i="6"/>
  <c r="AJ516" i="6"/>
  <c r="AI516" i="6"/>
  <c r="AH516" i="6"/>
  <c r="AG516" i="6"/>
  <c r="AF516" i="6"/>
  <c r="AD516" i="6"/>
  <c r="AC516" i="6"/>
  <c r="AB516" i="6"/>
  <c r="AA516" i="6"/>
  <c r="Z516" i="6"/>
  <c r="X516" i="6"/>
  <c r="W516" i="6"/>
  <c r="V516" i="6"/>
  <c r="U516" i="6"/>
  <c r="T516" i="6"/>
  <c r="R516" i="6"/>
  <c r="Q516" i="6"/>
  <c r="P516" i="6"/>
  <c r="O516" i="6"/>
  <c r="L516" i="6"/>
  <c r="K516" i="6"/>
  <c r="J516" i="6"/>
  <c r="I516" i="6"/>
  <c r="H516" i="6"/>
  <c r="F516" i="6"/>
  <c r="E516" i="6"/>
  <c r="D516" i="6"/>
  <c r="C516" i="6"/>
  <c r="BV515" i="6"/>
  <c r="BT515" i="6"/>
  <c r="BS515" i="6"/>
  <c r="BR515" i="6"/>
  <c r="BQ515" i="6"/>
  <c r="BP515" i="6"/>
  <c r="BN515" i="6"/>
  <c r="BM515" i="6"/>
  <c r="BL515" i="6"/>
  <c r="BK515" i="6"/>
  <c r="BJ515" i="6"/>
  <c r="BH515" i="6"/>
  <c r="BG515" i="6"/>
  <c r="BF515" i="6"/>
  <c r="BE515" i="6"/>
  <c r="BD515" i="6"/>
  <c r="BB515" i="6"/>
  <c r="BA515" i="6"/>
  <c r="AZ515" i="6"/>
  <c r="AY515" i="6"/>
  <c r="AX515" i="6"/>
  <c r="AV515" i="6"/>
  <c r="AU515" i="6"/>
  <c r="AT515" i="6"/>
  <c r="AS515" i="6"/>
  <c r="AR515" i="6"/>
  <c r="AP515" i="6"/>
  <c r="AO515" i="6"/>
  <c r="AN515" i="6"/>
  <c r="AM515" i="6"/>
  <c r="AL515" i="6"/>
  <c r="AJ515" i="6"/>
  <c r="AI515" i="6"/>
  <c r="AH515" i="6"/>
  <c r="AG515" i="6"/>
  <c r="AF515" i="6"/>
  <c r="AD515" i="6"/>
  <c r="AC515" i="6"/>
  <c r="AB515" i="6"/>
  <c r="AA515" i="6"/>
  <c r="Z515" i="6"/>
  <c r="X515" i="6"/>
  <c r="W515" i="6"/>
  <c r="V515" i="6"/>
  <c r="U515" i="6"/>
  <c r="T515" i="6"/>
  <c r="R515" i="6"/>
  <c r="Q515" i="6"/>
  <c r="P515" i="6"/>
  <c r="O515" i="6"/>
  <c r="L515" i="6"/>
  <c r="K515" i="6"/>
  <c r="J515" i="6"/>
  <c r="I515" i="6"/>
  <c r="H515" i="6"/>
  <c r="F515" i="6"/>
  <c r="E515" i="6"/>
  <c r="D515" i="6"/>
  <c r="C515" i="6"/>
  <c r="BV514" i="6"/>
  <c r="BT514" i="6"/>
  <c r="BS514" i="6"/>
  <c r="BR514" i="6"/>
  <c r="BQ514" i="6"/>
  <c r="BP514" i="6"/>
  <c r="BN514" i="6"/>
  <c r="BM514" i="6"/>
  <c r="BL514" i="6"/>
  <c r="BK514" i="6"/>
  <c r="BJ514" i="6"/>
  <c r="BH514" i="6"/>
  <c r="BG514" i="6"/>
  <c r="BF514" i="6"/>
  <c r="BE514" i="6"/>
  <c r="BD514" i="6"/>
  <c r="BB514" i="6"/>
  <c r="BA514" i="6"/>
  <c r="AZ514" i="6"/>
  <c r="AY514" i="6"/>
  <c r="AX514" i="6"/>
  <c r="AV514" i="6"/>
  <c r="AU514" i="6"/>
  <c r="AT514" i="6"/>
  <c r="AS514" i="6"/>
  <c r="AR514" i="6"/>
  <c r="AP514" i="6"/>
  <c r="AO514" i="6"/>
  <c r="AN514" i="6"/>
  <c r="AM514" i="6"/>
  <c r="AL514" i="6"/>
  <c r="AJ514" i="6"/>
  <c r="AI514" i="6"/>
  <c r="AH514" i="6"/>
  <c r="AG514" i="6"/>
  <c r="AF514" i="6"/>
  <c r="AD514" i="6"/>
  <c r="AC514" i="6"/>
  <c r="AB514" i="6"/>
  <c r="AA514" i="6"/>
  <c r="Z514" i="6"/>
  <c r="X514" i="6"/>
  <c r="W514" i="6"/>
  <c r="V514" i="6"/>
  <c r="U514" i="6"/>
  <c r="T514" i="6"/>
  <c r="R514" i="6"/>
  <c r="Q514" i="6"/>
  <c r="P514" i="6"/>
  <c r="O514" i="6"/>
  <c r="L514" i="6"/>
  <c r="K514" i="6"/>
  <c r="J514" i="6"/>
  <c r="I514" i="6"/>
  <c r="H514" i="6"/>
  <c r="F514" i="6"/>
  <c r="E514" i="6"/>
  <c r="D514" i="6"/>
  <c r="C514" i="6"/>
  <c r="BV513" i="6"/>
  <c r="BT513" i="6"/>
  <c r="BS513" i="6"/>
  <c r="BR513" i="6"/>
  <c r="BQ513" i="6"/>
  <c r="BP513" i="6"/>
  <c r="BN513" i="6"/>
  <c r="BM513" i="6"/>
  <c r="BL513" i="6"/>
  <c r="BK513" i="6"/>
  <c r="BJ513" i="6"/>
  <c r="BH513" i="6"/>
  <c r="BG513" i="6"/>
  <c r="BF513" i="6"/>
  <c r="BE513" i="6"/>
  <c r="BD513" i="6"/>
  <c r="BB513" i="6"/>
  <c r="BA513" i="6"/>
  <c r="AZ513" i="6"/>
  <c r="AY513" i="6"/>
  <c r="AX513" i="6"/>
  <c r="AV513" i="6"/>
  <c r="AU513" i="6"/>
  <c r="AT513" i="6"/>
  <c r="AS513" i="6"/>
  <c r="AR513" i="6"/>
  <c r="AP513" i="6"/>
  <c r="AO513" i="6"/>
  <c r="AN513" i="6"/>
  <c r="AM513" i="6"/>
  <c r="AL513" i="6"/>
  <c r="AJ513" i="6"/>
  <c r="AI513" i="6"/>
  <c r="AH513" i="6"/>
  <c r="AG513" i="6"/>
  <c r="AF513" i="6"/>
  <c r="AD513" i="6"/>
  <c r="AC513" i="6"/>
  <c r="AB513" i="6"/>
  <c r="AA513" i="6"/>
  <c r="Z513" i="6"/>
  <c r="X513" i="6"/>
  <c r="W513" i="6"/>
  <c r="V513" i="6"/>
  <c r="U513" i="6"/>
  <c r="T513" i="6"/>
  <c r="R513" i="6"/>
  <c r="Q513" i="6"/>
  <c r="P513" i="6"/>
  <c r="O513" i="6"/>
  <c r="L513" i="6"/>
  <c r="K513" i="6"/>
  <c r="J513" i="6"/>
  <c r="I513" i="6"/>
  <c r="H513" i="6"/>
  <c r="F513" i="6"/>
  <c r="E513" i="6"/>
  <c r="D513" i="6"/>
  <c r="C513" i="6"/>
  <c r="BV512" i="6"/>
  <c r="BT512" i="6"/>
  <c r="BS512" i="6"/>
  <c r="BR512" i="6"/>
  <c r="BQ512" i="6"/>
  <c r="BP512" i="6"/>
  <c r="BN512" i="6"/>
  <c r="BM512" i="6"/>
  <c r="BL512" i="6"/>
  <c r="BK512" i="6"/>
  <c r="BJ512" i="6"/>
  <c r="BH512" i="6"/>
  <c r="BG512" i="6"/>
  <c r="BF512" i="6"/>
  <c r="BE512" i="6"/>
  <c r="BD512" i="6"/>
  <c r="BB512" i="6"/>
  <c r="BA512" i="6"/>
  <c r="AZ512" i="6"/>
  <c r="AY512" i="6"/>
  <c r="AX512" i="6"/>
  <c r="AV512" i="6"/>
  <c r="AU512" i="6"/>
  <c r="AT512" i="6"/>
  <c r="AS512" i="6"/>
  <c r="AR512" i="6"/>
  <c r="AP512" i="6"/>
  <c r="AO512" i="6"/>
  <c r="AN512" i="6"/>
  <c r="AM512" i="6"/>
  <c r="AL512" i="6"/>
  <c r="AJ512" i="6"/>
  <c r="AI512" i="6"/>
  <c r="AH512" i="6"/>
  <c r="AG512" i="6"/>
  <c r="AF512" i="6"/>
  <c r="AD512" i="6"/>
  <c r="AC512" i="6"/>
  <c r="AB512" i="6"/>
  <c r="AA512" i="6"/>
  <c r="Z512" i="6"/>
  <c r="X512" i="6"/>
  <c r="W512" i="6"/>
  <c r="V512" i="6"/>
  <c r="U512" i="6"/>
  <c r="T512" i="6"/>
  <c r="R512" i="6"/>
  <c r="Q512" i="6"/>
  <c r="P512" i="6"/>
  <c r="O512" i="6"/>
  <c r="L512" i="6"/>
  <c r="K512" i="6"/>
  <c r="J512" i="6"/>
  <c r="I512" i="6"/>
  <c r="H512" i="6"/>
  <c r="F512" i="6"/>
  <c r="E512" i="6"/>
  <c r="D512" i="6"/>
  <c r="C512" i="6"/>
  <c r="BV511" i="6"/>
  <c r="BT511" i="6"/>
  <c r="BS511" i="6"/>
  <c r="BR511" i="6"/>
  <c r="BQ511" i="6"/>
  <c r="BP511" i="6"/>
  <c r="BN511" i="6"/>
  <c r="BM511" i="6"/>
  <c r="BL511" i="6"/>
  <c r="BK511" i="6"/>
  <c r="BJ511" i="6"/>
  <c r="BH511" i="6"/>
  <c r="BG511" i="6"/>
  <c r="BF511" i="6"/>
  <c r="BE511" i="6"/>
  <c r="BD511" i="6"/>
  <c r="BB511" i="6"/>
  <c r="BA511" i="6"/>
  <c r="AZ511" i="6"/>
  <c r="AY511" i="6"/>
  <c r="AX511" i="6"/>
  <c r="AV511" i="6"/>
  <c r="AU511" i="6"/>
  <c r="AT511" i="6"/>
  <c r="AS511" i="6"/>
  <c r="AR511" i="6"/>
  <c r="AP511" i="6"/>
  <c r="AO511" i="6"/>
  <c r="AN511" i="6"/>
  <c r="AM511" i="6"/>
  <c r="AL511" i="6"/>
  <c r="AJ511" i="6"/>
  <c r="AI511" i="6"/>
  <c r="AH511" i="6"/>
  <c r="AG511" i="6"/>
  <c r="AF511" i="6"/>
  <c r="AD511" i="6"/>
  <c r="AC511" i="6"/>
  <c r="AB511" i="6"/>
  <c r="AA511" i="6"/>
  <c r="Z511" i="6"/>
  <c r="X511" i="6"/>
  <c r="W511" i="6"/>
  <c r="V511" i="6"/>
  <c r="U511" i="6"/>
  <c r="T511" i="6"/>
  <c r="R511" i="6"/>
  <c r="Q511" i="6"/>
  <c r="P511" i="6"/>
  <c r="O511" i="6"/>
  <c r="L511" i="6"/>
  <c r="K511" i="6"/>
  <c r="J511" i="6"/>
  <c r="I511" i="6"/>
  <c r="H511" i="6"/>
  <c r="F511" i="6"/>
  <c r="E511" i="6"/>
  <c r="D511" i="6"/>
  <c r="C511" i="6"/>
  <c r="BV510" i="6"/>
  <c r="BT510" i="6"/>
  <c r="BS510" i="6"/>
  <c r="BR510" i="6"/>
  <c r="BQ510" i="6"/>
  <c r="BP510" i="6"/>
  <c r="BN510" i="6"/>
  <c r="BM510" i="6"/>
  <c r="BL510" i="6"/>
  <c r="BK510" i="6"/>
  <c r="BJ510" i="6"/>
  <c r="BH510" i="6"/>
  <c r="BG510" i="6"/>
  <c r="BF510" i="6"/>
  <c r="BE510" i="6"/>
  <c r="BD510" i="6"/>
  <c r="BB510" i="6"/>
  <c r="BA510" i="6"/>
  <c r="AZ510" i="6"/>
  <c r="AY510" i="6"/>
  <c r="AX510" i="6"/>
  <c r="AV510" i="6"/>
  <c r="AU510" i="6"/>
  <c r="AT510" i="6"/>
  <c r="AS510" i="6"/>
  <c r="AR510" i="6"/>
  <c r="AP510" i="6"/>
  <c r="AO510" i="6"/>
  <c r="AN510" i="6"/>
  <c r="AM510" i="6"/>
  <c r="AL510" i="6"/>
  <c r="AJ510" i="6"/>
  <c r="AI510" i="6"/>
  <c r="AH510" i="6"/>
  <c r="AG510" i="6"/>
  <c r="AF510" i="6"/>
  <c r="AD510" i="6"/>
  <c r="AC510" i="6"/>
  <c r="AB510" i="6"/>
  <c r="AA510" i="6"/>
  <c r="Z510" i="6"/>
  <c r="X510" i="6"/>
  <c r="W510" i="6"/>
  <c r="V510" i="6"/>
  <c r="U510" i="6"/>
  <c r="T510" i="6"/>
  <c r="R510" i="6"/>
  <c r="Q510" i="6"/>
  <c r="P510" i="6"/>
  <c r="O510" i="6"/>
  <c r="L510" i="6"/>
  <c r="K510" i="6"/>
  <c r="J510" i="6"/>
  <c r="I510" i="6"/>
  <c r="H510" i="6"/>
  <c r="F510" i="6"/>
  <c r="E510" i="6"/>
  <c r="D510" i="6"/>
  <c r="C510" i="6"/>
  <c r="BV509" i="6"/>
  <c r="BT509" i="6"/>
  <c r="BS509" i="6"/>
  <c r="BR509" i="6"/>
  <c r="BQ509" i="6"/>
  <c r="BP509" i="6"/>
  <c r="BN509" i="6"/>
  <c r="BM509" i="6"/>
  <c r="BL509" i="6"/>
  <c r="BK509" i="6"/>
  <c r="BJ509" i="6"/>
  <c r="BH509" i="6"/>
  <c r="BG509" i="6"/>
  <c r="BF509" i="6"/>
  <c r="BE509" i="6"/>
  <c r="BD509" i="6"/>
  <c r="BB509" i="6"/>
  <c r="BA509" i="6"/>
  <c r="AZ509" i="6"/>
  <c r="AY509" i="6"/>
  <c r="AX509" i="6"/>
  <c r="AV509" i="6"/>
  <c r="AU509" i="6"/>
  <c r="AT509" i="6"/>
  <c r="AS509" i="6"/>
  <c r="AR509" i="6"/>
  <c r="AP509" i="6"/>
  <c r="AO509" i="6"/>
  <c r="AN509" i="6"/>
  <c r="AM509" i="6"/>
  <c r="AL509" i="6"/>
  <c r="AJ509" i="6"/>
  <c r="AI509" i="6"/>
  <c r="AH509" i="6"/>
  <c r="AG509" i="6"/>
  <c r="AF509" i="6"/>
  <c r="AD509" i="6"/>
  <c r="AC509" i="6"/>
  <c r="AB509" i="6"/>
  <c r="AA509" i="6"/>
  <c r="Z509" i="6"/>
  <c r="X509" i="6"/>
  <c r="W509" i="6"/>
  <c r="V509" i="6"/>
  <c r="U509" i="6"/>
  <c r="T509" i="6"/>
  <c r="R509" i="6"/>
  <c r="Q509" i="6"/>
  <c r="P509" i="6"/>
  <c r="O509" i="6"/>
  <c r="L509" i="6"/>
  <c r="K509" i="6"/>
  <c r="J509" i="6"/>
  <c r="I509" i="6"/>
  <c r="H509" i="6"/>
  <c r="F509" i="6"/>
  <c r="E509" i="6"/>
  <c r="D509" i="6"/>
  <c r="C509" i="6"/>
  <c r="BV508" i="6"/>
  <c r="BT508" i="6"/>
  <c r="BS508" i="6"/>
  <c r="BR508" i="6"/>
  <c r="BQ508" i="6"/>
  <c r="BP508" i="6"/>
  <c r="BN508" i="6"/>
  <c r="BM508" i="6"/>
  <c r="BL508" i="6"/>
  <c r="BK508" i="6"/>
  <c r="BJ508" i="6"/>
  <c r="BH508" i="6"/>
  <c r="BG508" i="6"/>
  <c r="BF508" i="6"/>
  <c r="BE508" i="6"/>
  <c r="BD508" i="6"/>
  <c r="BB508" i="6"/>
  <c r="BA508" i="6"/>
  <c r="AZ508" i="6"/>
  <c r="AY508" i="6"/>
  <c r="AX508" i="6"/>
  <c r="AV508" i="6"/>
  <c r="AU508" i="6"/>
  <c r="AT508" i="6"/>
  <c r="AS508" i="6"/>
  <c r="AR508" i="6"/>
  <c r="AP508" i="6"/>
  <c r="AO508" i="6"/>
  <c r="AN508" i="6"/>
  <c r="AM508" i="6"/>
  <c r="AL508" i="6"/>
  <c r="AJ508" i="6"/>
  <c r="AI508" i="6"/>
  <c r="AH508" i="6"/>
  <c r="AG508" i="6"/>
  <c r="AF508" i="6"/>
  <c r="AD508" i="6"/>
  <c r="AC508" i="6"/>
  <c r="AB508" i="6"/>
  <c r="AA508" i="6"/>
  <c r="Z508" i="6"/>
  <c r="X508" i="6"/>
  <c r="W508" i="6"/>
  <c r="V508" i="6"/>
  <c r="U508" i="6"/>
  <c r="T508" i="6"/>
  <c r="R508" i="6"/>
  <c r="Q508" i="6"/>
  <c r="P508" i="6"/>
  <c r="O508" i="6"/>
  <c r="L508" i="6"/>
  <c r="K508" i="6"/>
  <c r="J508" i="6"/>
  <c r="I508" i="6"/>
  <c r="H508" i="6"/>
  <c r="F508" i="6"/>
  <c r="E508" i="6"/>
  <c r="D508" i="6"/>
  <c r="C508" i="6"/>
  <c r="BV507" i="6"/>
  <c r="BT507" i="6"/>
  <c r="BS507" i="6"/>
  <c r="BR507" i="6"/>
  <c r="BQ507" i="6"/>
  <c r="BP507" i="6"/>
  <c r="BN507" i="6"/>
  <c r="BM507" i="6"/>
  <c r="BL507" i="6"/>
  <c r="BK507" i="6"/>
  <c r="BJ507" i="6"/>
  <c r="BH507" i="6"/>
  <c r="BG507" i="6"/>
  <c r="BF507" i="6"/>
  <c r="BE507" i="6"/>
  <c r="BD507" i="6"/>
  <c r="BB507" i="6"/>
  <c r="BA507" i="6"/>
  <c r="AZ507" i="6"/>
  <c r="AY507" i="6"/>
  <c r="AX507" i="6"/>
  <c r="AV507" i="6"/>
  <c r="AU507" i="6"/>
  <c r="AT507" i="6"/>
  <c r="AS507" i="6"/>
  <c r="AR507" i="6"/>
  <c r="AP507" i="6"/>
  <c r="AO507" i="6"/>
  <c r="AN507" i="6"/>
  <c r="AM507" i="6"/>
  <c r="AL507" i="6"/>
  <c r="AJ507" i="6"/>
  <c r="AI507" i="6"/>
  <c r="AH507" i="6"/>
  <c r="AG507" i="6"/>
  <c r="AF507" i="6"/>
  <c r="AD507" i="6"/>
  <c r="AC507" i="6"/>
  <c r="AB507" i="6"/>
  <c r="AA507" i="6"/>
  <c r="Z507" i="6"/>
  <c r="X507" i="6"/>
  <c r="W507" i="6"/>
  <c r="V507" i="6"/>
  <c r="U507" i="6"/>
  <c r="T507" i="6"/>
  <c r="R507" i="6"/>
  <c r="Q507" i="6"/>
  <c r="P507" i="6"/>
  <c r="O507" i="6"/>
  <c r="L507" i="6"/>
  <c r="K507" i="6"/>
  <c r="J507" i="6"/>
  <c r="I507" i="6"/>
  <c r="H507" i="6"/>
  <c r="F507" i="6"/>
  <c r="E507" i="6"/>
  <c r="D507" i="6"/>
  <c r="C507" i="6"/>
  <c r="BV506" i="6"/>
  <c r="BT506" i="6"/>
  <c r="BS506" i="6"/>
  <c r="BR506" i="6"/>
  <c r="BQ506" i="6"/>
  <c r="BP506" i="6"/>
  <c r="BN506" i="6"/>
  <c r="BM506" i="6"/>
  <c r="BL506" i="6"/>
  <c r="BK506" i="6"/>
  <c r="BJ506" i="6"/>
  <c r="BH506" i="6"/>
  <c r="BG506" i="6"/>
  <c r="BF506" i="6"/>
  <c r="BE506" i="6"/>
  <c r="BD506" i="6"/>
  <c r="BB506" i="6"/>
  <c r="BA506" i="6"/>
  <c r="AZ506" i="6"/>
  <c r="AY506" i="6"/>
  <c r="AX506" i="6"/>
  <c r="AV506" i="6"/>
  <c r="AU506" i="6"/>
  <c r="AT506" i="6"/>
  <c r="AS506" i="6"/>
  <c r="AR506" i="6"/>
  <c r="AP506" i="6"/>
  <c r="AO506" i="6"/>
  <c r="AN506" i="6"/>
  <c r="AM506" i="6"/>
  <c r="AL506" i="6"/>
  <c r="AJ506" i="6"/>
  <c r="AI506" i="6"/>
  <c r="AH506" i="6"/>
  <c r="AG506" i="6"/>
  <c r="AF506" i="6"/>
  <c r="AD506" i="6"/>
  <c r="AC506" i="6"/>
  <c r="AB506" i="6"/>
  <c r="AA506" i="6"/>
  <c r="Z506" i="6"/>
  <c r="X506" i="6"/>
  <c r="W506" i="6"/>
  <c r="V506" i="6"/>
  <c r="U506" i="6"/>
  <c r="T506" i="6"/>
  <c r="R506" i="6"/>
  <c r="Q506" i="6"/>
  <c r="P506" i="6"/>
  <c r="O506" i="6"/>
  <c r="L506" i="6"/>
  <c r="K506" i="6"/>
  <c r="J506" i="6"/>
  <c r="I506" i="6"/>
  <c r="H506" i="6"/>
  <c r="F506" i="6"/>
  <c r="E506" i="6"/>
  <c r="D506" i="6"/>
  <c r="C506" i="6"/>
  <c r="BV505" i="6"/>
  <c r="BT505" i="6"/>
  <c r="BS505" i="6"/>
  <c r="BR505" i="6"/>
  <c r="BQ505" i="6"/>
  <c r="BP505" i="6"/>
  <c r="BN505" i="6"/>
  <c r="BM505" i="6"/>
  <c r="BL505" i="6"/>
  <c r="BK505" i="6"/>
  <c r="BJ505" i="6"/>
  <c r="BH505" i="6"/>
  <c r="BG505" i="6"/>
  <c r="BF505" i="6"/>
  <c r="BE505" i="6"/>
  <c r="BD505" i="6"/>
  <c r="BB505" i="6"/>
  <c r="BA505" i="6"/>
  <c r="AZ505" i="6"/>
  <c r="AY505" i="6"/>
  <c r="AX505" i="6"/>
  <c r="AV505" i="6"/>
  <c r="AU505" i="6"/>
  <c r="AT505" i="6"/>
  <c r="AS505" i="6"/>
  <c r="AR505" i="6"/>
  <c r="AP505" i="6"/>
  <c r="AO505" i="6"/>
  <c r="AN505" i="6"/>
  <c r="AM505" i="6"/>
  <c r="AL505" i="6"/>
  <c r="AJ505" i="6"/>
  <c r="AI505" i="6"/>
  <c r="AH505" i="6"/>
  <c r="AG505" i="6"/>
  <c r="AF505" i="6"/>
  <c r="AD505" i="6"/>
  <c r="AC505" i="6"/>
  <c r="AB505" i="6"/>
  <c r="AA505" i="6"/>
  <c r="Z505" i="6"/>
  <c r="X505" i="6"/>
  <c r="W505" i="6"/>
  <c r="V505" i="6"/>
  <c r="U505" i="6"/>
  <c r="T505" i="6"/>
  <c r="R505" i="6"/>
  <c r="Q505" i="6"/>
  <c r="P505" i="6"/>
  <c r="O505" i="6"/>
  <c r="L505" i="6"/>
  <c r="K505" i="6"/>
  <c r="J505" i="6"/>
  <c r="I505" i="6"/>
  <c r="H505" i="6"/>
  <c r="F505" i="6"/>
  <c r="E505" i="6"/>
  <c r="D505" i="6"/>
  <c r="C505" i="6"/>
  <c r="BV504" i="6"/>
  <c r="BT504" i="6"/>
  <c r="BS504" i="6"/>
  <c r="BR504" i="6"/>
  <c r="BQ504" i="6"/>
  <c r="BP504" i="6"/>
  <c r="BN504" i="6"/>
  <c r="BM504" i="6"/>
  <c r="BL504" i="6"/>
  <c r="BK504" i="6"/>
  <c r="BJ504" i="6"/>
  <c r="BH504" i="6"/>
  <c r="BG504" i="6"/>
  <c r="BF504" i="6"/>
  <c r="BE504" i="6"/>
  <c r="BD504" i="6"/>
  <c r="BB504" i="6"/>
  <c r="BA504" i="6"/>
  <c r="AZ504" i="6"/>
  <c r="AY504" i="6"/>
  <c r="AX504" i="6"/>
  <c r="AV504" i="6"/>
  <c r="AU504" i="6"/>
  <c r="AT504" i="6"/>
  <c r="AS504" i="6"/>
  <c r="AR504" i="6"/>
  <c r="AP504" i="6"/>
  <c r="AO504" i="6"/>
  <c r="AN504" i="6"/>
  <c r="AM504" i="6"/>
  <c r="AL504" i="6"/>
  <c r="AJ504" i="6"/>
  <c r="AI504" i="6"/>
  <c r="AH504" i="6"/>
  <c r="AG504" i="6"/>
  <c r="AF504" i="6"/>
  <c r="AD504" i="6"/>
  <c r="AC504" i="6"/>
  <c r="AB504" i="6"/>
  <c r="AA504" i="6"/>
  <c r="Z504" i="6"/>
  <c r="X504" i="6"/>
  <c r="W504" i="6"/>
  <c r="V504" i="6"/>
  <c r="U504" i="6"/>
  <c r="T504" i="6"/>
  <c r="R504" i="6"/>
  <c r="Q504" i="6"/>
  <c r="P504" i="6"/>
  <c r="O504" i="6"/>
  <c r="L504" i="6"/>
  <c r="K504" i="6"/>
  <c r="J504" i="6"/>
  <c r="I504" i="6"/>
  <c r="H504" i="6"/>
  <c r="F504" i="6"/>
  <c r="E504" i="6"/>
  <c r="D504" i="6"/>
  <c r="C504" i="6"/>
  <c r="BV503" i="6"/>
  <c r="BT503" i="6"/>
  <c r="BS503" i="6"/>
  <c r="BR503" i="6"/>
  <c r="BQ503" i="6"/>
  <c r="BP503" i="6"/>
  <c r="BN503" i="6"/>
  <c r="BM503" i="6"/>
  <c r="BL503" i="6"/>
  <c r="BK503" i="6"/>
  <c r="BJ503" i="6"/>
  <c r="BH503" i="6"/>
  <c r="BG503" i="6"/>
  <c r="BF503" i="6"/>
  <c r="BE503" i="6"/>
  <c r="BD503" i="6"/>
  <c r="BB503" i="6"/>
  <c r="BA503" i="6"/>
  <c r="AZ503" i="6"/>
  <c r="AY503" i="6"/>
  <c r="AX503" i="6"/>
  <c r="AV503" i="6"/>
  <c r="AU503" i="6"/>
  <c r="AT503" i="6"/>
  <c r="AS503" i="6"/>
  <c r="AR503" i="6"/>
  <c r="AP503" i="6"/>
  <c r="AO503" i="6"/>
  <c r="AN503" i="6"/>
  <c r="AM503" i="6"/>
  <c r="AL503" i="6"/>
  <c r="AJ503" i="6"/>
  <c r="AI503" i="6"/>
  <c r="AH503" i="6"/>
  <c r="AG503" i="6"/>
  <c r="AF503" i="6"/>
  <c r="AD503" i="6"/>
  <c r="AC503" i="6"/>
  <c r="AB503" i="6"/>
  <c r="AA503" i="6"/>
  <c r="Z503" i="6"/>
  <c r="X503" i="6"/>
  <c r="W503" i="6"/>
  <c r="V503" i="6"/>
  <c r="U503" i="6"/>
  <c r="T503" i="6"/>
  <c r="R503" i="6"/>
  <c r="Q503" i="6"/>
  <c r="P503" i="6"/>
  <c r="O503" i="6"/>
  <c r="L503" i="6"/>
  <c r="K503" i="6"/>
  <c r="J503" i="6"/>
  <c r="I503" i="6"/>
  <c r="H503" i="6"/>
  <c r="F503" i="6"/>
  <c r="E503" i="6"/>
  <c r="D503" i="6"/>
  <c r="C503" i="6"/>
  <c r="BV502" i="6"/>
  <c r="BT502" i="6"/>
  <c r="BS502" i="6"/>
  <c r="BR502" i="6"/>
  <c r="BQ502" i="6"/>
  <c r="BP502" i="6"/>
  <c r="BN502" i="6"/>
  <c r="BM502" i="6"/>
  <c r="BL502" i="6"/>
  <c r="BK502" i="6"/>
  <c r="BJ502" i="6"/>
  <c r="BH502" i="6"/>
  <c r="BG502" i="6"/>
  <c r="BF502" i="6"/>
  <c r="BE502" i="6"/>
  <c r="BD502" i="6"/>
  <c r="BB502" i="6"/>
  <c r="BA502" i="6"/>
  <c r="AZ502" i="6"/>
  <c r="AY502" i="6"/>
  <c r="AX502" i="6"/>
  <c r="AV502" i="6"/>
  <c r="AU502" i="6"/>
  <c r="AT502" i="6"/>
  <c r="AS502" i="6"/>
  <c r="AR502" i="6"/>
  <c r="AP502" i="6"/>
  <c r="AO502" i="6"/>
  <c r="AN502" i="6"/>
  <c r="AM502" i="6"/>
  <c r="AL502" i="6"/>
  <c r="AJ502" i="6"/>
  <c r="AI502" i="6"/>
  <c r="AH502" i="6"/>
  <c r="AG502" i="6"/>
  <c r="AF502" i="6"/>
  <c r="AD502" i="6"/>
  <c r="AC502" i="6"/>
  <c r="AB502" i="6"/>
  <c r="AA502" i="6"/>
  <c r="Z502" i="6"/>
  <c r="X502" i="6"/>
  <c r="W502" i="6"/>
  <c r="V502" i="6"/>
  <c r="U502" i="6"/>
  <c r="T502" i="6"/>
  <c r="R502" i="6"/>
  <c r="Q502" i="6"/>
  <c r="P502" i="6"/>
  <c r="O502" i="6"/>
  <c r="L502" i="6"/>
  <c r="K502" i="6"/>
  <c r="J502" i="6"/>
  <c r="I502" i="6"/>
  <c r="H502" i="6"/>
  <c r="F502" i="6"/>
  <c r="E502" i="6"/>
  <c r="D502" i="6"/>
  <c r="C502" i="6"/>
  <c r="BV501" i="6"/>
  <c r="BT501" i="6"/>
  <c r="BS501" i="6"/>
  <c r="BR501" i="6"/>
  <c r="BQ501" i="6"/>
  <c r="BP501" i="6"/>
  <c r="BN501" i="6"/>
  <c r="BM501" i="6"/>
  <c r="BL501" i="6"/>
  <c r="BK501" i="6"/>
  <c r="BJ501" i="6"/>
  <c r="BH501" i="6"/>
  <c r="BG501" i="6"/>
  <c r="BF501" i="6"/>
  <c r="BE501" i="6"/>
  <c r="BD501" i="6"/>
  <c r="BB501" i="6"/>
  <c r="BA501" i="6"/>
  <c r="AZ501" i="6"/>
  <c r="AY501" i="6"/>
  <c r="AX501" i="6"/>
  <c r="AV501" i="6"/>
  <c r="AU501" i="6"/>
  <c r="AT501" i="6"/>
  <c r="AS501" i="6"/>
  <c r="AR501" i="6"/>
  <c r="AP501" i="6"/>
  <c r="AO501" i="6"/>
  <c r="AN501" i="6"/>
  <c r="AM501" i="6"/>
  <c r="AL501" i="6"/>
  <c r="AJ501" i="6"/>
  <c r="AI501" i="6"/>
  <c r="AH501" i="6"/>
  <c r="AG501" i="6"/>
  <c r="AF501" i="6"/>
  <c r="AD501" i="6"/>
  <c r="AC501" i="6"/>
  <c r="AB501" i="6"/>
  <c r="AA501" i="6"/>
  <c r="Z501" i="6"/>
  <c r="X501" i="6"/>
  <c r="W501" i="6"/>
  <c r="V501" i="6"/>
  <c r="U501" i="6"/>
  <c r="T501" i="6"/>
  <c r="R501" i="6"/>
  <c r="Q501" i="6"/>
  <c r="P501" i="6"/>
  <c r="O501" i="6"/>
  <c r="L501" i="6"/>
  <c r="K501" i="6"/>
  <c r="J501" i="6"/>
  <c r="I501" i="6"/>
  <c r="H501" i="6"/>
  <c r="F501" i="6"/>
  <c r="E501" i="6"/>
  <c r="D501" i="6"/>
  <c r="C501" i="6"/>
  <c r="BV500" i="6"/>
  <c r="BT500" i="6"/>
  <c r="BS500" i="6"/>
  <c r="BR500" i="6"/>
  <c r="BQ500" i="6"/>
  <c r="BP500" i="6"/>
  <c r="BN500" i="6"/>
  <c r="BM500" i="6"/>
  <c r="BL500" i="6"/>
  <c r="BK500" i="6"/>
  <c r="BJ500" i="6"/>
  <c r="BH500" i="6"/>
  <c r="BG500" i="6"/>
  <c r="BF500" i="6"/>
  <c r="BE500" i="6"/>
  <c r="BD500" i="6"/>
  <c r="BB500" i="6"/>
  <c r="BA500" i="6"/>
  <c r="AZ500" i="6"/>
  <c r="AY500" i="6"/>
  <c r="AX500" i="6"/>
  <c r="AV500" i="6"/>
  <c r="AU500" i="6"/>
  <c r="AT500" i="6"/>
  <c r="AS500" i="6"/>
  <c r="AR500" i="6"/>
  <c r="AP500" i="6"/>
  <c r="AO500" i="6"/>
  <c r="AN500" i="6"/>
  <c r="AM500" i="6"/>
  <c r="AL500" i="6"/>
  <c r="AJ500" i="6"/>
  <c r="AI500" i="6"/>
  <c r="AH500" i="6"/>
  <c r="AG500" i="6"/>
  <c r="AF500" i="6"/>
  <c r="AD500" i="6"/>
  <c r="AC500" i="6"/>
  <c r="AB500" i="6"/>
  <c r="AA500" i="6"/>
  <c r="Z500" i="6"/>
  <c r="X500" i="6"/>
  <c r="W500" i="6"/>
  <c r="V500" i="6"/>
  <c r="U500" i="6"/>
  <c r="T500" i="6"/>
  <c r="R500" i="6"/>
  <c r="Q500" i="6"/>
  <c r="P500" i="6"/>
  <c r="O500" i="6"/>
  <c r="L500" i="6"/>
  <c r="K500" i="6"/>
  <c r="J500" i="6"/>
  <c r="I500" i="6"/>
  <c r="H500" i="6"/>
  <c r="F500" i="6"/>
  <c r="E500" i="6"/>
  <c r="D500" i="6"/>
  <c r="C500" i="6"/>
  <c r="BV499" i="6"/>
  <c r="BT499" i="6"/>
  <c r="BS499" i="6"/>
  <c r="BR499" i="6"/>
  <c r="BQ499" i="6"/>
  <c r="BP499" i="6"/>
  <c r="BN499" i="6"/>
  <c r="BM499" i="6"/>
  <c r="BL499" i="6"/>
  <c r="BK499" i="6"/>
  <c r="BJ499" i="6"/>
  <c r="BH499" i="6"/>
  <c r="BG499" i="6"/>
  <c r="BF499" i="6"/>
  <c r="BE499" i="6"/>
  <c r="BD499" i="6"/>
  <c r="BB499" i="6"/>
  <c r="BA499" i="6"/>
  <c r="AZ499" i="6"/>
  <c r="AY499" i="6"/>
  <c r="AX499" i="6"/>
  <c r="AV499" i="6"/>
  <c r="AU499" i="6"/>
  <c r="AT499" i="6"/>
  <c r="AS499" i="6"/>
  <c r="AR499" i="6"/>
  <c r="AP499" i="6"/>
  <c r="AO499" i="6"/>
  <c r="AN499" i="6"/>
  <c r="AM499" i="6"/>
  <c r="AL499" i="6"/>
  <c r="AJ499" i="6"/>
  <c r="AI499" i="6"/>
  <c r="AH499" i="6"/>
  <c r="AG499" i="6"/>
  <c r="AF499" i="6"/>
  <c r="AD499" i="6"/>
  <c r="AC499" i="6"/>
  <c r="AB499" i="6"/>
  <c r="AA499" i="6"/>
  <c r="Z499" i="6"/>
  <c r="X499" i="6"/>
  <c r="W499" i="6"/>
  <c r="V499" i="6"/>
  <c r="U499" i="6"/>
  <c r="T499" i="6"/>
  <c r="R499" i="6"/>
  <c r="Q499" i="6"/>
  <c r="P499" i="6"/>
  <c r="O499" i="6"/>
  <c r="L499" i="6"/>
  <c r="K499" i="6"/>
  <c r="J499" i="6"/>
  <c r="I499" i="6"/>
  <c r="H499" i="6"/>
  <c r="F499" i="6"/>
  <c r="E499" i="6"/>
  <c r="D499" i="6"/>
  <c r="C499" i="6"/>
  <c r="BV498" i="6"/>
  <c r="BT498" i="6"/>
  <c r="BS498" i="6"/>
  <c r="BR498" i="6"/>
  <c r="BQ498" i="6"/>
  <c r="BP498" i="6"/>
  <c r="BN498" i="6"/>
  <c r="BM498" i="6"/>
  <c r="BL498" i="6"/>
  <c r="BK498" i="6"/>
  <c r="BJ498" i="6"/>
  <c r="BH498" i="6"/>
  <c r="BG498" i="6"/>
  <c r="BF498" i="6"/>
  <c r="BE498" i="6"/>
  <c r="BD498" i="6"/>
  <c r="BB498" i="6"/>
  <c r="BA498" i="6"/>
  <c r="AZ498" i="6"/>
  <c r="AY498" i="6"/>
  <c r="AX498" i="6"/>
  <c r="AV498" i="6"/>
  <c r="AU498" i="6"/>
  <c r="AT498" i="6"/>
  <c r="AS498" i="6"/>
  <c r="AR498" i="6"/>
  <c r="AP498" i="6"/>
  <c r="AO498" i="6"/>
  <c r="AN498" i="6"/>
  <c r="AM498" i="6"/>
  <c r="AL498" i="6"/>
  <c r="AJ498" i="6"/>
  <c r="AI498" i="6"/>
  <c r="AH498" i="6"/>
  <c r="AG498" i="6"/>
  <c r="AF498" i="6"/>
  <c r="AD498" i="6"/>
  <c r="AC498" i="6"/>
  <c r="AB498" i="6"/>
  <c r="AA498" i="6"/>
  <c r="Z498" i="6"/>
  <c r="X498" i="6"/>
  <c r="W498" i="6"/>
  <c r="V498" i="6"/>
  <c r="U498" i="6"/>
  <c r="T498" i="6"/>
  <c r="R498" i="6"/>
  <c r="Q498" i="6"/>
  <c r="P498" i="6"/>
  <c r="O498" i="6"/>
  <c r="L498" i="6"/>
  <c r="K498" i="6"/>
  <c r="J498" i="6"/>
  <c r="I498" i="6"/>
  <c r="H498" i="6"/>
  <c r="F498" i="6"/>
  <c r="E498" i="6"/>
  <c r="D498" i="6"/>
  <c r="C498" i="6"/>
  <c r="BV497" i="6"/>
  <c r="BT497" i="6"/>
  <c r="BS497" i="6"/>
  <c r="BR497" i="6"/>
  <c r="BQ497" i="6"/>
  <c r="BP497" i="6"/>
  <c r="BN497" i="6"/>
  <c r="BM497" i="6"/>
  <c r="BL497" i="6"/>
  <c r="BK497" i="6"/>
  <c r="BJ497" i="6"/>
  <c r="BH497" i="6"/>
  <c r="BG497" i="6"/>
  <c r="BF497" i="6"/>
  <c r="BE497" i="6"/>
  <c r="BD497" i="6"/>
  <c r="BB497" i="6"/>
  <c r="BA497" i="6"/>
  <c r="AZ497" i="6"/>
  <c r="AY497" i="6"/>
  <c r="AX497" i="6"/>
  <c r="AV497" i="6"/>
  <c r="AU497" i="6"/>
  <c r="AT497" i="6"/>
  <c r="AS497" i="6"/>
  <c r="AR497" i="6"/>
  <c r="AP497" i="6"/>
  <c r="AO497" i="6"/>
  <c r="AN497" i="6"/>
  <c r="AM497" i="6"/>
  <c r="AL497" i="6"/>
  <c r="AJ497" i="6"/>
  <c r="AI497" i="6"/>
  <c r="AH497" i="6"/>
  <c r="AG497" i="6"/>
  <c r="AF497" i="6"/>
  <c r="AD497" i="6"/>
  <c r="AC497" i="6"/>
  <c r="AB497" i="6"/>
  <c r="AA497" i="6"/>
  <c r="Z497" i="6"/>
  <c r="X497" i="6"/>
  <c r="W497" i="6"/>
  <c r="V497" i="6"/>
  <c r="U497" i="6"/>
  <c r="T497" i="6"/>
  <c r="R497" i="6"/>
  <c r="Q497" i="6"/>
  <c r="P497" i="6"/>
  <c r="O497" i="6"/>
  <c r="L497" i="6"/>
  <c r="K497" i="6"/>
  <c r="J497" i="6"/>
  <c r="I497" i="6"/>
  <c r="H497" i="6"/>
  <c r="F497" i="6"/>
  <c r="E497" i="6"/>
  <c r="D497" i="6"/>
  <c r="C497" i="6"/>
  <c r="BV496" i="6"/>
  <c r="BT496" i="6"/>
  <c r="BS496" i="6"/>
  <c r="BR496" i="6"/>
  <c r="BQ496" i="6"/>
  <c r="BP496" i="6"/>
  <c r="BN496" i="6"/>
  <c r="BM496" i="6"/>
  <c r="BL496" i="6"/>
  <c r="BK496" i="6"/>
  <c r="BJ496" i="6"/>
  <c r="BH496" i="6"/>
  <c r="BG496" i="6"/>
  <c r="BF496" i="6"/>
  <c r="BE496" i="6"/>
  <c r="BD496" i="6"/>
  <c r="BB496" i="6"/>
  <c r="BA496" i="6"/>
  <c r="AZ496" i="6"/>
  <c r="AY496" i="6"/>
  <c r="AX496" i="6"/>
  <c r="AV496" i="6"/>
  <c r="AU496" i="6"/>
  <c r="AT496" i="6"/>
  <c r="AS496" i="6"/>
  <c r="AR496" i="6"/>
  <c r="AP496" i="6"/>
  <c r="AO496" i="6"/>
  <c r="AN496" i="6"/>
  <c r="AM496" i="6"/>
  <c r="AL496" i="6"/>
  <c r="AJ496" i="6"/>
  <c r="AI496" i="6"/>
  <c r="AH496" i="6"/>
  <c r="AG496" i="6"/>
  <c r="AF496" i="6"/>
  <c r="AD496" i="6"/>
  <c r="AC496" i="6"/>
  <c r="AB496" i="6"/>
  <c r="AA496" i="6"/>
  <c r="Z496" i="6"/>
  <c r="X496" i="6"/>
  <c r="W496" i="6"/>
  <c r="V496" i="6"/>
  <c r="U496" i="6"/>
  <c r="T496" i="6"/>
  <c r="R496" i="6"/>
  <c r="Q496" i="6"/>
  <c r="P496" i="6"/>
  <c r="O496" i="6"/>
  <c r="L496" i="6"/>
  <c r="K496" i="6"/>
  <c r="J496" i="6"/>
  <c r="I496" i="6"/>
  <c r="H496" i="6"/>
  <c r="F496" i="6"/>
  <c r="E496" i="6"/>
  <c r="D496" i="6"/>
  <c r="C496" i="6"/>
  <c r="BV495" i="6"/>
  <c r="BT495" i="6"/>
  <c r="BS495" i="6"/>
  <c r="BR495" i="6"/>
  <c r="BQ495" i="6"/>
  <c r="BP495" i="6"/>
  <c r="BN495" i="6"/>
  <c r="BM495" i="6"/>
  <c r="BL495" i="6"/>
  <c r="BK495" i="6"/>
  <c r="BJ495" i="6"/>
  <c r="BH495" i="6"/>
  <c r="BG495" i="6"/>
  <c r="BF495" i="6"/>
  <c r="BE495" i="6"/>
  <c r="BD495" i="6"/>
  <c r="BB495" i="6"/>
  <c r="BA495" i="6"/>
  <c r="AZ495" i="6"/>
  <c r="AY495" i="6"/>
  <c r="AX495" i="6"/>
  <c r="AV495" i="6"/>
  <c r="AU495" i="6"/>
  <c r="AT495" i="6"/>
  <c r="AS495" i="6"/>
  <c r="AR495" i="6"/>
  <c r="AP495" i="6"/>
  <c r="AO495" i="6"/>
  <c r="AN495" i="6"/>
  <c r="AM495" i="6"/>
  <c r="AL495" i="6"/>
  <c r="AJ495" i="6"/>
  <c r="AI495" i="6"/>
  <c r="AH495" i="6"/>
  <c r="AG495" i="6"/>
  <c r="AF495" i="6"/>
  <c r="AD495" i="6"/>
  <c r="AC495" i="6"/>
  <c r="AB495" i="6"/>
  <c r="AA495" i="6"/>
  <c r="Z495" i="6"/>
  <c r="X495" i="6"/>
  <c r="W495" i="6"/>
  <c r="V495" i="6"/>
  <c r="U495" i="6"/>
  <c r="T495" i="6"/>
  <c r="R495" i="6"/>
  <c r="Q495" i="6"/>
  <c r="P495" i="6"/>
  <c r="O495" i="6"/>
  <c r="L495" i="6"/>
  <c r="K495" i="6"/>
  <c r="J495" i="6"/>
  <c r="I495" i="6"/>
  <c r="H495" i="6"/>
  <c r="F495" i="6"/>
  <c r="E495" i="6"/>
  <c r="D495" i="6"/>
  <c r="C495" i="6"/>
  <c r="BV494" i="6"/>
  <c r="BT494" i="6"/>
  <c r="BS494" i="6"/>
  <c r="BR494" i="6"/>
  <c r="BQ494" i="6"/>
  <c r="BP494" i="6"/>
  <c r="BN494" i="6"/>
  <c r="BM494" i="6"/>
  <c r="BL494" i="6"/>
  <c r="BK494" i="6"/>
  <c r="BJ494" i="6"/>
  <c r="BH494" i="6"/>
  <c r="BG494" i="6"/>
  <c r="BF494" i="6"/>
  <c r="BE494" i="6"/>
  <c r="BD494" i="6"/>
  <c r="BB494" i="6"/>
  <c r="BA494" i="6"/>
  <c r="AZ494" i="6"/>
  <c r="AY494" i="6"/>
  <c r="AX494" i="6"/>
  <c r="AV494" i="6"/>
  <c r="AU494" i="6"/>
  <c r="AT494" i="6"/>
  <c r="AS494" i="6"/>
  <c r="AR494" i="6"/>
  <c r="AP494" i="6"/>
  <c r="AO494" i="6"/>
  <c r="AN494" i="6"/>
  <c r="AM494" i="6"/>
  <c r="AL494" i="6"/>
  <c r="AJ494" i="6"/>
  <c r="AI494" i="6"/>
  <c r="AH494" i="6"/>
  <c r="AG494" i="6"/>
  <c r="AF494" i="6"/>
  <c r="AD494" i="6"/>
  <c r="AC494" i="6"/>
  <c r="AB494" i="6"/>
  <c r="AA494" i="6"/>
  <c r="Z494" i="6"/>
  <c r="X494" i="6"/>
  <c r="W494" i="6"/>
  <c r="V494" i="6"/>
  <c r="U494" i="6"/>
  <c r="T494" i="6"/>
  <c r="R494" i="6"/>
  <c r="Q494" i="6"/>
  <c r="P494" i="6"/>
  <c r="O494" i="6"/>
  <c r="L494" i="6"/>
  <c r="K494" i="6"/>
  <c r="J494" i="6"/>
  <c r="I494" i="6"/>
  <c r="H494" i="6"/>
  <c r="F494" i="6"/>
  <c r="E494" i="6"/>
  <c r="D494" i="6"/>
  <c r="C494" i="6"/>
  <c r="BV493" i="6"/>
  <c r="BT493" i="6"/>
  <c r="BS493" i="6"/>
  <c r="BR493" i="6"/>
  <c r="BQ493" i="6"/>
  <c r="BP493" i="6"/>
  <c r="BN493" i="6"/>
  <c r="BM493" i="6"/>
  <c r="BL493" i="6"/>
  <c r="BK493" i="6"/>
  <c r="BJ493" i="6"/>
  <c r="BH493" i="6"/>
  <c r="BG493" i="6"/>
  <c r="BF493" i="6"/>
  <c r="BE493" i="6"/>
  <c r="BD493" i="6"/>
  <c r="BB493" i="6"/>
  <c r="BA493" i="6"/>
  <c r="AZ493" i="6"/>
  <c r="AY493" i="6"/>
  <c r="AX493" i="6"/>
  <c r="AV493" i="6"/>
  <c r="AU493" i="6"/>
  <c r="AT493" i="6"/>
  <c r="AS493" i="6"/>
  <c r="AR493" i="6"/>
  <c r="AP493" i="6"/>
  <c r="AO493" i="6"/>
  <c r="AN493" i="6"/>
  <c r="AM493" i="6"/>
  <c r="AL493" i="6"/>
  <c r="AJ493" i="6"/>
  <c r="AI493" i="6"/>
  <c r="AH493" i="6"/>
  <c r="AG493" i="6"/>
  <c r="AF493" i="6"/>
  <c r="AD493" i="6"/>
  <c r="AC493" i="6"/>
  <c r="AB493" i="6"/>
  <c r="AA493" i="6"/>
  <c r="Z493" i="6"/>
  <c r="X493" i="6"/>
  <c r="W493" i="6"/>
  <c r="V493" i="6"/>
  <c r="U493" i="6"/>
  <c r="T493" i="6"/>
  <c r="R493" i="6"/>
  <c r="Q493" i="6"/>
  <c r="P493" i="6"/>
  <c r="O493" i="6"/>
  <c r="L493" i="6"/>
  <c r="K493" i="6"/>
  <c r="J493" i="6"/>
  <c r="I493" i="6"/>
  <c r="H493" i="6"/>
  <c r="F493" i="6"/>
  <c r="E493" i="6"/>
  <c r="D493" i="6"/>
  <c r="C493" i="6"/>
  <c r="BV492" i="6"/>
  <c r="BT492" i="6"/>
  <c r="BS492" i="6"/>
  <c r="BR492" i="6"/>
  <c r="BQ492" i="6"/>
  <c r="BP492" i="6"/>
  <c r="BN492" i="6"/>
  <c r="BM492" i="6"/>
  <c r="BL492" i="6"/>
  <c r="BK492" i="6"/>
  <c r="BJ492" i="6"/>
  <c r="BH492" i="6"/>
  <c r="BG492" i="6"/>
  <c r="BF492" i="6"/>
  <c r="BE492" i="6"/>
  <c r="BD492" i="6"/>
  <c r="BB492" i="6"/>
  <c r="BA492" i="6"/>
  <c r="AZ492" i="6"/>
  <c r="AY492" i="6"/>
  <c r="AX492" i="6"/>
  <c r="AV492" i="6"/>
  <c r="AU492" i="6"/>
  <c r="AT492" i="6"/>
  <c r="AS492" i="6"/>
  <c r="AR492" i="6"/>
  <c r="AP492" i="6"/>
  <c r="AO492" i="6"/>
  <c r="AN492" i="6"/>
  <c r="AM492" i="6"/>
  <c r="AL492" i="6"/>
  <c r="AJ492" i="6"/>
  <c r="AI492" i="6"/>
  <c r="AH492" i="6"/>
  <c r="AG492" i="6"/>
  <c r="AF492" i="6"/>
  <c r="AD492" i="6"/>
  <c r="AC492" i="6"/>
  <c r="AB492" i="6"/>
  <c r="AA492" i="6"/>
  <c r="Z492" i="6"/>
  <c r="X492" i="6"/>
  <c r="W492" i="6"/>
  <c r="V492" i="6"/>
  <c r="U492" i="6"/>
  <c r="T492" i="6"/>
  <c r="R492" i="6"/>
  <c r="Q492" i="6"/>
  <c r="P492" i="6"/>
  <c r="O492" i="6"/>
  <c r="L492" i="6"/>
  <c r="K492" i="6"/>
  <c r="J492" i="6"/>
  <c r="I492" i="6"/>
  <c r="H492" i="6"/>
  <c r="F492" i="6"/>
  <c r="E492" i="6"/>
  <c r="D492" i="6"/>
  <c r="C492" i="6"/>
  <c r="BV491" i="6"/>
  <c r="BT491" i="6"/>
  <c r="BS491" i="6"/>
  <c r="BR491" i="6"/>
  <c r="BQ491" i="6"/>
  <c r="BP491" i="6"/>
  <c r="BN491" i="6"/>
  <c r="BM491" i="6"/>
  <c r="BL491" i="6"/>
  <c r="BK491" i="6"/>
  <c r="BJ491" i="6"/>
  <c r="BH491" i="6"/>
  <c r="BG491" i="6"/>
  <c r="BF491" i="6"/>
  <c r="BE491" i="6"/>
  <c r="BD491" i="6"/>
  <c r="BB491" i="6"/>
  <c r="BA491" i="6"/>
  <c r="AZ491" i="6"/>
  <c r="AY491" i="6"/>
  <c r="AX491" i="6"/>
  <c r="AV491" i="6"/>
  <c r="AU491" i="6"/>
  <c r="AT491" i="6"/>
  <c r="AS491" i="6"/>
  <c r="AR491" i="6"/>
  <c r="AP491" i="6"/>
  <c r="AO491" i="6"/>
  <c r="AN491" i="6"/>
  <c r="AM491" i="6"/>
  <c r="AL491" i="6"/>
  <c r="AJ491" i="6"/>
  <c r="AI491" i="6"/>
  <c r="AH491" i="6"/>
  <c r="AG491" i="6"/>
  <c r="AF491" i="6"/>
  <c r="AD491" i="6"/>
  <c r="AC491" i="6"/>
  <c r="AB491" i="6"/>
  <c r="AA491" i="6"/>
  <c r="Z491" i="6"/>
  <c r="X491" i="6"/>
  <c r="W491" i="6"/>
  <c r="V491" i="6"/>
  <c r="U491" i="6"/>
  <c r="T491" i="6"/>
  <c r="R491" i="6"/>
  <c r="Q491" i="6"/>
  <c r="P491" i="6"/>
  <c r="O491" i="6"/>
  <c r="L491" i="6"/>
  <c r="K491" i="6"/>
  <c r="J491" i="6"/>
  <c r="I491" i="6"/>
  <c r="H491" i="6"/>
  <c r="F491" i="6"/>
  <c r="E491" i="6"/>
  <c r="D491" i="6"/>
  <c r="C491" i="6"/>
  <c r="BV490" i="6"/>
  <c r="BT490" i="6"/>
  <c r="BS490" i="6"/>
  <c r="BR490" i="6"/>
  <c r="BQ490" i="6"/>
  <c r="BP490" i="6"/>
  <c r="BN490" i="6"/>
  <c r="BM490" i="6"/>
  <c r="BL490" i="6"/>
  <c r="BK490" i="6"/>
  <c r="BJ490" i="6"/>
  <c r="BH490" i="6"/>
  <c r="BG490" i="6"/>
  <c r="BF490" i="6"/>
  <c r="BE490" i="6"/>
  <c r="BD490" i="6"/>
  <c r="BB490" i="6"/>
  <c r="BA490" i="6"/>
  <c r="AZ490" i="6"/>
  <c r="AY490" i="6"/>
  <c r="AX490" i="6"/>
  <c r="AV490" i="6"/>
  <c r="AU490" i="6"/>
  <c r="AT490" i="6"/>
  <c r="AS490" i="6"/>
  <c r="AR490" i="6"/>
  <c r="AP490" i="6"/>
  <c r="AO490" i="6"/>
  <c r="AN490" i="6"/>
  <c r="AM490" i="6"/>
  <c r="AL490" i="6"/>
  <c r="AJ490" i="6"/>
  <c r="AI490" i="6"/>
  <c r="AH490" i="6"/>
  <c r="AG490" i="6"/>
  <c r="AF490" i="6"/>
  <c r="AD490" i="6"/>
  <c r="AC490" i="6"/>
  <c r="AB490" i="6"/>
  <c r="AA490" i="6"/>
  <c r="Z490" i="6"/>
  <c r="X490" i="6"/>
  <c r="W490" i="6"/>
  <c r="V490" i="6"/>
  <c r="U490" i="6"/>
  <c r="T490" i="6"/>
  <c r="R490" i="6"/>
  <c r="Q490" i="6"/>
  <c r="P490" i="6"/>
  <c r="O490" i="6"/>
  <c r="L490" i="6"/>
  <c r="K490" i="6"/>
  <c r="J490" i="6"/>
  <c r="I490" i="6"/>
  <c r="H490" i="6"/>
  <c r="F490" i="6"/>
  <c r="E490" i="6"/>
  <c r="D490" i="6"/>
  <c r="C490" i="6"/>
  <c r="BV489" i="6"/>
  <c r="BT489" i="6"/>
  <c r="BS489" i="6"/>
  <c r="BR489" i="6"/>
  <c r="BQ489" i="6"/>
  <c r="BP489" i="6"/>
  <c r="BN489" i="6"/>
  <c r="BM489" i="6"/>
  <c r="BL489" i="6"/>
  <c r="BK489" i="6"/>
  <c r="BJ489" i="6"/>
  <c r="BH489" i="6"/>
  <c r="BG489" i="6"/>
  <c r="BF489" i="6"/>
  <c r="BE489" i="6"/>
  <c r="BD489" i="6"/>
  <c r="BB489" i="6"/>
  <c r="BA489" i="6"/>
  <c r="AZ489" i="6"/>
  <c r="AY489" i="6"/>
  <c r="AX489" i="6"/>
  <c r="AV489" i="6"/>
  <c r="AU489" i="6"/>
  <c r="AT489" i="6"/>
  <c r="AS489" i="6"/>
  <c r="AR489" i="6"/>
  <c r="AP489" i="6"/>
  <c r="AO489" i="6"/>
  <c r="AN489" i="6"/>
  <c r="AM489" i="6"/>
  <c r="AL489" i="6"/>
  <c r="AJ489" i="6"/>
  <c r="AI489" i="6"/>
  <c r="AH489" i="6"/>
  <c r="AG489" i="6"/>
  <c r="AF489" i="6"/>
  <c r="AD489" i="6"/>
  <c r="AC489" i="6"/>
  <c r="AB489" i="6"/>
  <c r="AA489" i="6"/>
  <c r="Z489" i="6"/>
  <c r="X489" i="6"/>
  <c r="W489" i="6"/>
  <c r="V489" i="6"/>
  <c r="U489" i="6"/>
  <c r="T489" i="6"/>
  <c r="R489" i="6"/>
  <c r="Q489" i="6"/>
  <c r="P489" i="6"/>
  <c r="O489" i="6"/>
  <c r="L489" i="6"/>
  <c r="K489" i="6"/>
  <c r="J489" i="6"/>
  <c r="I489" i="6"/>
  <c r="H489" i="6"/>
  <c r="F489" i="6"/>
  <c r="E489" i="6"/>
  <c r="D489" i="6"/>
  <c r="C489" i="6"/>
  <c r="BV488" i="6"/>
  <c r="BT488" i="6"/>
  <c r="BS488" i="6"/>
  <c r="BR488" i="6"/>
  <c r="BQ488" i="6"/>
  <c r="BP488" i="6"/>
  <c r="BN488" i="6"/>
  <c r="BM488" i="6"/>
  <c r="BL488" i="6"/>
  <c r="BK488" i="6"/>
  <c r="BJ488" i="6"/>
  <c r="BH488" i="6"/>
  <c r="BG488" i="6"/>
  <c r="BF488" i="6"/>
  <c r="BE488" i="6"/>
  <c r="BD488" i="6"/>
  <c r="BB488" i="6"/>
  <c r="BA488" i="6"/>
  <c r="AZ488" i="6"/>
  <c r="AY488" i="6"/>
  <c r="AX488" i="6"/>
  <c r="AV488" i="6"/>
  <c r="AU488" i="6"/>
  <c r="AT488" i="6"/>
  <c r="AS488" i="6"/>
  <c r="AR488" i="6"/>
  <c r="AP488" i="6"/>
  <c r="AO488" i="6"/>
  <c r="AN488" i="6"/>
  <c r="AM488" i="6"/>
  <c r="AL488" i="6"/>
  <c r="AJ488" i="6"/>
  <c r="AI488" i="6"/>
  <c r="AH488" i="6"/>
  <c r="AG488" i="6"/>
  <c r="AF488" i="6"/>
  <c r="AD488" i="6"/>
  <c r="AC488" i="6"/>
  <c r="AB488" i="6"/>
  <c r="AA488" i="6"/>
  <c r="Z488" i="6"/>
  <c r="X488" i="6"/>
  <c r="W488" i="6"/>
  <c r="V488" i="6"/>
  <c r="U488" i="6"/>
  <c r="T488" i="6"/>
  <c r="R488" i="6"/>
  <c r="Q488" i="6"/>
  <c r="P488" i="6"/>
  <c r="O488" i="6"/>
  <c r="L488" i="6"/>
  <c r="K488" i="6"/>
  <c r="J488" i="6"/>
  <c r="I488" i="6"/>
  <c r="H488" i="6"/>
  <c r="F488" i="6"/>
  <c r="E488" i="6"/>
  <c r="D488" i="6"/>
  <c r="C488" i="6"/>
  <c r="BV487" i="6"/>
  <c r="BT487" i="6"/>
  <c r="BS487" i="6"/>
  <c r="BR487" i="6"/>
  <c r="BQ487" i="6"/>
  <c r="BP487" i="6"/>
  <c r="BN487" i="6"/>
  <c r="BM487" i="6"/>
  <c r="BL487" i="6"/>
  <c r="BK487" i="6"/>
  <c r="BJ487" i="6"/>
  <c r="BH487" i="6"/>
  <c r="BG487" i="6"/>
  <c r="BF487" i="6"/>
  <c r="BE487" i="6"/>
  <c r="BD487" i="6"/>
  <c r="BB487" i="6"/>
  <c r="BA487" i="6"/>
  <c r="AZ487" i="6"/>
  <c r="AY487" i="6"/>
  <c r="AX487" i="6"/>
  <c r="AV487" i="6"/>
  <c r="AU487" i="6"/>
  <c r="AT487" i="6"/>
  <c r="AS487" i="6"/>
  <c r="AR487" i="6"/>
  <c r="AP487" i="6"/>
  <c r="AO487" i="6"/>
  <c r="AN487" i="6"/>
  <c r="AM487" i="6"/>
  <c r="AL487" i="6"/>
  <c r="AJ487" i="6"/>
  <c r="AI487" i="6"/>
  <c r="AH487" i="6"/>
  <c r="AG487" i="6"/>
  <c r="AF487" i="6"/>
  <c r="AD487" i="6"/>
  <c r="AC487" i="6"/>
  <c r="AB487" i="6"/>
  <c r="AA487" i="6"/>
  <c r="Z487" i="6"/>
  <c r="X487" i="6"/>
  <c r="W487" i="6"/>
  <c r="V487" i="6"/>
  <c r="U487" i="6"/>
  <c r="T487" i="6"/>
  <c r="R487" i="6"/>
  <c r="Q487" i="6"/>
  <c r="P487" i="6"/>
  <c r="O487" i="6"/>
  <c r="N487" i="6"/>
  <c r="L487" i="6"/>
  <c r="K487" i="6"/>
  <c r="J487" i="6"/>
  <c r="I487" i="6"/>
  <c r="H487" i="6"/>
  <c r="F487" i="6"/>
  <c r="E487" i="6"/>
  <c r="D487" i="6"/>
  <c r="C487" i="6"/>
  <c r="BV483" i="6"/>
  <c r="BT483" i="6"/>
  <c r="BS483" i="6"/>
  <c r="BR483" i="6"/>
  <c r="BQ483" i="6"/>
  <c r="BP483" i="6"/>
  <c r="BN483" i="6"/>
  <c r="BM483" i="6"/>
  <c r="BL483" i="6"/>
  <c r="BK483" i="6"/>
  <c r="BJ483" i="6"/>
  <c r="BH483" i="6"/>
  <c r="BG483" i="6"/>
  <c r="BF483" i="6"/>
  <c r="BE483" i="6"/>
  <c r="BD483" i="6"/>
  <c r="BB483" i="6"/>
  <c r="BA483" i="6"/>
  <c r="AZ483" i="6"/>
  <c r="AY483" i="6"/>
  <c r="AX483" i="6"/>
  <c r="AV483" i="6"/>
  <c r="AU483" i="6"/>
  <c r="AT483" i="6"/>
  <c r="AS483" i="6"/>
  <c r="AR483" i="6"/>
  <c r="AP483" i="6"/>
  <c r="AO483" i="6"/>
  <c r="AN483" i="6"/>
  <c r="AM483" i="6"/>
  <c r="AL483" i="6"/>
  <c r="AJ483" i="6"/>
  <c r="AI483" i="6"/>
  <c r="AH483" i="6"/>
  <c r="AG483" i="6"/>
  <c r="AF483" i="6"/>
  <c r="AD483" i="6"/>
  <c r="AC483" i="6"/>
  <c r="AB483" i="6"/>
  <c r="AA483" i="6"/>
  <c r="Z483" i="6"/>
  <c r="X483" i="6"/>
  <c r="W483" i="6"/>
  <c r="V483" i="6"/>
  <c r="U483" i="6"/>
  <c r="T483" i="6"/>
  <c r="R483" i="6"/>
  <c r="Q483" i="6"/>
  <c r="P483" i="6"/>
  <c r="O483" i="6"/>
  <c r="L483" i="6"/>
  <c r="K483" i="6"/>
  <c r="J483" i="6"/>
  <c r="I483" i="6"/>
  <c r="H483" i="6"/>
  <c r="F483" i="6"/>
  <c r="E483" i="6"/>
  <c r="D483" i="6"/>
  <c r="C483" i="6"/>
  <c r="BV482" i="6"/>
  <c r="BT482" i="6"/>
  <c r="BS482" i="6"/>
  <c r="BR482" i="6"/>
  <c r="BQ482" i="6"/>
  <c r="BP482" i="6"/>
  <c r="BN482" i="6"/>
  <c r="BM482" i="6"/>
  <c r="BL482" i="6"/>
  <c r="BK482" i="6"/>
  <c r="BJ482" i="6"/>
  <c r="BH482" i="6"/>
  <c r="BG482" i="6"/>
  <c r="BF482" i="6"/>
  <c r="BE482" i="6"/>
  <c r="BD482" i="6"/>
  <c r="BB482" i="6"/>
  <c r="BA482" i="6"/>
  <c r="AZ482" i="6"/>
  <c r="AY482" i="6"/>
  <c r="AX482" i="6"/>
  <c r="AV482" i="6"/>
  <c r="AU482" i="6"/>
  <c r="AT482" i="6"/>
  <c r="AS482" i="6"/>
  <c r="AR482" i="6"/>
  <c r="AP482" i="6"/>
  <c r="AO482" i="6"/>
  <c r="AN482" i="6"/>
  <c r="AM482" i="6"/>
  <c r="AL482" i="6"/>
  <c r="AJ482" i="6"/>
  <c r="AI482" i="6"/>
  <c r="AH482" i="6"/>
  <c r="AG482" i="6"/>
  <c r="AF482" i="6"/>
  <c r="AD482" i="6"/>
  <c r="AC482" i="6"/>
  <c r="AB482" i="6"/>
  <c r="AA482" i="6"/>
  <c r="Z482" i="6"/>
  <c r="X482" i="6"/>
  <c r="W482" i="6"/>
  <c r="V482" i="6"/>
  <c r="U482" i="6"/>
  <c r="T482" i="6"/>
  <c r="R482" i="6"/>
  <c r="Q482" i="6"/>
  <c r="P482" i="6"/>
  <c r="O482" i="6"/>
  <c r="L482" i="6"/>
  <c r="K482" i="6"/>
  <c r="J482" i="6"/>
  <c r="I482" i="6"/>
  <c r="H482" i="6"/>
  <c r="F482" i="6"/>
  <c r="E482" i="6"/>
  <c r="D482" i="6"/>
  <c r="C482" i="6"/>
  <c r="BV481" i="6"/>
  <c r="BT481" i="6"/>
  <c r="BS481" i="6"/>
  <c r="BR481" i="6"/>
  <c r="BQ481" i="6"/>
  <c r="BP481" i="6"/>
  <c r="BN481" i="6"/>
  <c r="BM481" i="6"/>
  <c r="BL481" i="6"/>
  <c r="BK481" i="6"/>
  <c r="BJ481" i="6"/>
  <c r="BH481" i="6"/>
  <c r="BG481" i="6"/>
  <c r="BF481" i="6"/>
  <c r="BE481" i="6"/>
  <c r="BD481" i="6"/>
  <c r="BB481" i="6"/>
  <c r="BA481" i="6"/>
  <c r="AZ481" i="6"/>
  <c r="AY481" i="6"/>
  <c r="AX481" i="6"/>
  <c r="AV481" i="6"/>
  <c r="AU481" i="6"/>
  <c r="AT481" i="6"/>
  <c r="AS481" i="6"/>
  <c r="AR481" i="6"/>
  <c r="AP481" i="6"/>
  <c r="AO481" i="6"/>
  <c r="AN481" i="6"/>
  <c r="AM481" i="6"/>
  <c r="AL481" i="6"/>
  <c r="AJ481" i="6"/>
  <c r="AI481" i="6"/>
  <c r="AH481" i="6"/>
  <c r="AG481" i="6"/>
  <c r="AF481" i="6"/>
  <c r="AD481" i="6"/>
  <c r="AC481" i="6"/>
  <c r="AB481" i="6"/>
  <c r="AA481" i="6"/>
  <c r="Z481" i="6"/>
  <c r="X481" i="6"/>
  <c r="W481" i="6"/>
  <c r="V481" i="6"/>
  <c r="U481" i="6"/>
  <c r="T481" i="6"/>
  <c r="R481" i="6"/>
  <c r="Q481" i="6"/>
  <c r="P481" i="6"/>
  <c r="O481" i="6"/>
  <c r="L481" i="6"/>
  <c r="K481" i="6"/>
  <c r="J481" i="6"/>
  <c r="I481" i="6"/>
  <c r="H481" i="6"/>
  <c r="F481" i="6"/>
  <c r="E481" i="6"/>
  <c r="D481" i="6"/>
  <c r="C481" i="6"/>
  <c r="BV480" i="6"/>
  <c r="BT480" i="6"/>
  <c r="BS480" i="6"/>
  <c r="BR480" i="6"/>
  <c r="BQ480" i="6"/>
  <c r="BP480" i="6"/>
  <c r="BN480" i="6"/>
  <c r="BM480" i="6"/>
  <c r="BL480" i="6"/>
  <c r="BK480" i="6"/>
  <c r="BJ480" i="6"/>
  <c r="BH480" i="6"/>
  <c r="BG480" i="6"/>
  <c r="BF480" i="6"/>
  <c r="BE480" i="6"/>
  <c r="BD480" i="6"/>
  <c r="BB480" i="6"/>
  <c r="BA480" i="6"/>
  <c r="AZ480" i="6"/>
  <c r="AY480" i="6"/>
  <c r="AX480" i="6"/>
  <c r="AV480" i="6"/>
  <c r="AU480" i="6"/>
  <c r="AT480" i="6"/>
  <c r="AS480" i="6"/>
  <c r="AR480" i="6"/>
  <c r="AP480" i="6"/>
  <c r="AO480" i="6"/>
  <c r="AN480" i="6"/>
  <c r="AM480" i="6"/>
  <c r="AL480" i="6"/>
  <c r="AJ480" i="6"/>
  <c r="AI480" i="6"/>
  <c r="AH480" i="6"/>
  <c r="AG480" i="6"/>
  <c r="AF480" i="6"/>
  <c r="AD480" i="6"/>
  <c r="AC480" i="6"/>
  <c r="AB480" i="6"/>
  <c r="AA480" i="6"/>
  <c r="Z480" i="6"/>
  <c r="X480" i="6"/>
  <c r="W480" i="6"/>
  <c r="V480" i="6"/>
  <c r="U480" i="6"/>
  <c r="T480" i="6"/>
  <c r="R480" i="6"/>
  <c r="Q480" i="6"/>
  <c r="P480" i="6"/>
  <c r="O480" i="6"/>
  <c r="L480" i="6"/>
  <c r="K480" i="6"/>
  <c r="J480" i="6"/>
  <c r="I480" i="6"/>
  <c r="H480" i="6"/>
  <c r="F480" i="6"/>
  <c r="E480" i="6"/>
  <c r="D480" i="6"/>
  <c r="C480" i="6"/>
  <c r="BV479" i="6"/>
  <c r="BT479" i="6"/>
  <c r="BS479" i="6"/>
  <c r="BR479" i="6"/>
  <c r="BQ479" i="6"/>
  <c r="BP479" i="6"/>
  <c r="BN479" i="6"/>
  <c r="BM479" i="6"/>
  <c r="BL479" i="6"/>
  <c r="BK479" i="6"/>
  <c r="BJ479" i="6"/>
  <c r="BH479" i="6"/>
  <c r="BG479" i="6"/>
  <c r="BF479" i="6"/>
  <c r="BE479" i="6"/>
  <c r="BD479" i="6"/>
  <c r="BB479" i="6"/>
  <c r="BA479" i="6"/>
  <c r="AZ479" i="6"/>
  <c r="AY479" i="6"/>
  <c r="AX479" i="6"/>
  <c r="AV479" i="6"/>
  <c r="AU479" i="6"/>
  <c r="AT479" i="6"/>
  <c r="AS479" i="6"/>
  <c r="AR479" i="6"/>
  <c r="AP479" i="6"/>
  <c r="AO479" i="6"/>
  <c r="AN479" i="6"/>
  <c r="AM479" i="6"/>
  <c r="AL479" i="6"/>
  <c r="AJ479" i="6"/>
  <c r="AI479" i="6"/>
  <c r="AH479" i="6"/>
  <c r="AG479" i="6"/>
  <c r="AF479" i="6"/>
  <c r="AD479" i="6"/>
  <c r="AC479" i="6"/>
  <c r="AB479" i="6"/>
  <c r="AA479" i="6"/>
  <c r="Z479" i="6"/>
  <c r="X479" i="6"/>
  <c r="W479" i="6"/>
  <c r="V479" i="6"/>
  <c r="U479" i="6"/>
  <c r="T479" i="6"/>
  <c r="R479" i="6"/>
  <c r="Q479" i="6"/>
  <c r="P479" i="6"/>
  <c r="O479" i="6"/>
  <c r="L479" i="6"/>
  <c r="K479" i="6"/>
  <c r="J479" i="6"/>
  <c r="I479" i="6"/>
  <c r="H479" i="6"/>
  <c r="F479" i="6"/>
  <c r="E479" i="6"/>
  <c r="D479" i="6"/>
  <c r="C479" i="6"/>
  <c r="BV478" i="6"/>
  <c r="BT478" i="6"/>
  <c r="BS478" i="6"/>
  <c r="BR478" i="6"/>
  <c r="BQ478" i="6"/>
  <c r="BP478" i="6"/>
  <c r="BN478" i="6"/>
  <c r="BM478" i="6"/>
  <c r="BL478" i="6"/>
  <c r="BK478" i="6"/>
  <c r="BJ478" i="6"/>
  <c r="BH478" i="6"/>
  <c r="BG478" i="6"/>
  <c r="BF478" i="6"/>
  <c r="BE478" i="6"/>
  <c r="BD478" i="6"/>
  <c r="BB478" i="6"/>
  <c r="BA478" i="6"/>
  <c r="AZ478" i="6"/>
  <c r="AY478" i="6"/>
  <c r="AX478" i="6"/>
  <c r="AV478" i="6"/>
  <c r="AU478" i="6"/>
  <c r="AT478" i="6"/>
  <c r="AS478" i="6"/>
  <c r="AR478" i="6"/>
  <c r="AP478" i="6"/>
  <c r="AO478" i="6"/>
  <c r="AN478" i="6"/>
  <c r="AM478" i="6"/>
  <c r="AL478" i="6"/>
  <c r="AJ478" i="6"/>
  <c r="AI478" i="6"/>
  <c r="AH478" i="6"/>
  <c r="AG478" i="6"/>
  <c r="AF478" i="6"/>
  <c r="AD478" i="6"/>
  <c r="AC478" i="6"/>
  <c r="AB478" i="6"/>
  <c r="AA478" i="6"/>
  <c r="Z478" i="6"/>
  <c r="X478" i="6"/>
  <c r="W478" i="6"/>
  <c r="V478" i="6"/>
  <c r="U478" i="6"/>
  <c r="T478" i="6"/>
  <c r="R478" i="6"/>
  <c r="Q478" i="6"/>
  <c r="P478" i="6"/>
  <c r="O478" i="6"/>
  <c r="L478" i="6"/>
  <c r="K478" i="6"/>
  <c r="J478" i="6"/>
  <c r="I478" i="6"/>
  <c r="H478" i="6"/>
  <c r="F478" i="6"/>
  <c r="E478" i="6"/>
  <c r="D478" i="6"/>
  <c r="C478" i="6"/>
  <c r="BV477" i="6"/>
  <c r="BT477" i="6"/>
  <c r="BS477" i="6"/>
  <c r="BR477" i="6"/>
  <c r="BQ477" i="6"/>
  <c r="BP477" i="6"/>
  <c r="BN477" i="6"/>
  <c r="BM477" i="6"/>
  <c r="BL477" i="6"/>
  <c r="BK477" i="6"/>
  <c r="BJ477" i="6"/>
  <c r="BH477" i="6"/>
  <c r="BG477" i="6"/>
  <c r="BF477" i="6"/>
  <c r="BE477" i="6"/>
  <c r="BD477" i="6"/>
  <c r="BB477" i="6"/>
  <c r="BA477" i="6"/>
  <c r="AZ477" i="6"/>
  <c r="AY477" i="6"/>
  <c r="AX477" i="6"/>
  <c r="AV477" i="6"/>
  <c r="AU477" i="6"/>
  <c r="AT477" i="6"/>
  <c r="AS477" i="6"/>
  <c r="AR477" i="6"/>
  <c r="AP477" i="6"/>
  <c r="AO477" i="6"/>
  <c r="AN477" i="6"/>
  <c r="AM477" i="6"/>
  <c r="AL477" i="6"/>
  <c r="AJ477" i="6"/>
  <c r="AI477" i="6"/>
  <c r="AH477" i="6"/>
  <c r="AG477" i="6"/>
  <c r="AF477" i="6"/>
  <c r="AD477" i="6"/>
  <c r="AC477" i="6"/>
  <c r="AB477" i="6"/>
  <c r="AA477" i="6"/>
  <c r="Z477" i="6"/>
  <c r="X477" i="6"/>
  <c r="W477" i="6"/>
  <c r="V477" i="6"/>
  <c r="U477" i="6"/>
  <c r="T477" i="6"/>
  <c r="R477" i="6"/>
  <c r="Q477" i="6"/>
  <c r="P477" i="6"/>
  <c r="O477" i="6"/>
  <c r="L477" i="6"/>
  <c r="K477" i="6"/>
  <c r="J477" i="6"/>
  <c r="I477" i="6"/>
  <c r="H477" i="6"/>
  <c r="F477" i="6"/>
  <c r="E477" i="6"/>
  <c r="D477" i="6"/>
  <c r="C477" i="6"/>
  <c r="BV476" i="6"/>
  <c r="BT476" i="6"/>
  <c r="BS476" i="6"/>
  <c r="BR476" i="6"/>
  <c r="BQ476" i="6"/>
  <c r="BP476" i="6"/>
  <c r="BN476" i="6"/>
  <c r="BM476" i="6"/>
  <c r="BL476" i="6"/>
  <c r="BK476" i="6"/>
  <c r="BJ476" i="6"/>
  <c r="BH476" i="6"/>
  <c r="BG476" i="6"/>
  <c r="BF476" i="6"/>
  <c r="BE476" i="6"/>
  <c r="BD476" i="6"/>
  <c r="BB476" i="6"/>
  <c r="BA476" i="6"/>
  <c r="AZ476" i="6"/>
  <c r="AY476" i="6"/>
  <c r="AX476" i="6"/>
  <c r="AV476" i="6"/>
  <c r="AU476" i="6"/>
  <c r="AT476" i="6"/>
  <c r="AS476" i="6"/>
  <c r="AR476" i="6"/>
  <c r="AP476" i="6"/>
  <c r="AO476" i="6"/>
  <c r="AN476" i="6"/>
  <c r="AM476" i="6"/>
  <c r="AL476" i="6"/>
  <c r="AJ476" i="6"/>
  <c r="AI476" i="6"/>
  <c r="AH476" i="6"/>
  <c r="AG476" i="6"/>
  <c r="AF476" i="6"/>
  <c r="AD476" i="6"/>
  <c r="AC476" i="6"/>
  <c r="AB476" i="6"/>
  <c r="AA476" i="6"/>
  <c r="Z476" i="6"/>
  <c r="X476" i="6"/>
  <c r="W476" i="6"/>
  <c r="V476" i="6"/>
  <c r="U476" i="6"/>
  <c r="T476" i="6"/>
  <c r="R476" i="6"/>
  <c r="Q476" i="6"/>
  <c r="P476" i="6"/>
  <c r="O476" i="6"/>
  <c r="L476" i="6"/>
  <c r="K476" i="6"/>
  <c r="J476" i="6"/>
  <c r="I476" i="6"/>
  <c r="H476" i="6"/>
  <c r="F476" i="6"/>
  <c r="E476" i="6"/>
  <c r="D476" i="6"/>
  <c r="C476" i="6"/>
  <c r="BV475" i="6"/>
  <c r="BT475" i="6"/>
  <c r="BS475" i="6"/>
  <c r="BR475" i="6"/>
  <c r="BQ475" i="6"/>
  <c r="BP475" i="6"/>
  <c r="BN475" i="6"/>
  <c r="BM475" i="6"/>
  <c r="BL475" i="6"/>
  <c r="BK475" i="6"/>
  <c r="BJ475" i="6"/>
  <c r="BH475" i="6"/>
  <c r="BG475" i="6"/>
  <c r="BF475" i="6"/>
  <c r="BE475" i="6"/>
  <c r="BD475" i="6"/>
  <c r="BB475" i="6"/>
  <c r="BA475" i="6"/>
  <c r="AZ475" i="6"/>
  <c r="AY475" i="6"/>
  <c r="AX475" i="6"/>
  <c r="AV475" i="6"/>
  <c r="AU475" i="6"/>
  <c r="AT475" i="6"/>
  <c r="AS475" i="6"/>
  <c r="AR475" i="6"/>
  <c r="AP475" i="6"/>
  <c r="AO475" i="6"/>
  <c r="AN475" i="6"/>
  <c r="AM475" i="6"/>
  <c r="AL475" i="6"/>
  <c r="AJ475" i="6"/>
  <c r="AI475" i="6"/>
  <c r="AH475" i="6"/>
  <c r="AG475" i="6"/>
  <c r="AF475" i="6"/>
  <c r="AD475" i="6"/>
  <c r="AC475" i="6"/>
  <c r="AB475" i="6"/>
  <c r="AA475" i="6"/>
  <c r="Z475" i="6"/>
  <c r="X475" i="6"/>
  <c r="W475" i="6"/>
  <c r="V475" i="6"/>
  <c r="U475" i="6"/>
  <c r="T475" i="6"/>
  <c r="R475" i="6"/>
  <c r="Q475" i="6"/>
  <c r="P475" i="6"/>
  <c r="O475" i="6"/>
  <c r="L475" i="6"/>
  <c r="K475" i="6"/>
  <c r="J475" i="6"/>
  <c r="I475" i="6"/>
  <c r="H475" i="6"/>
  <c r="F475" i="6"/>
  <c r="E475" i="6"/>
  <c r="D475" i="6"/>
  <c r="C475" i="6"/>
  <c r="BV474" i="6"/>
  <c r="BT474" i="6"/>
  <c r="BS474" i="6"/>
  <c r="BR474" i="6"/>
  <c r="BQ474" i="6"/>
  <c r="BP474" i="6"/>
  <c r="BN474" i="6"/>
  <c r="BM474" i="6"/>
  <c r="BL474" i="6"/>
  <c r="BK474" i="6"/>
  <c r="BJ474" i="6"/>
  <c r="BH474" i="6"/>
  <c r="BG474" i="6"/>
  <c r="BF474" i="6"/>
  <c r="BE474" i="6"/>
  <c r="BD474" i="6"/>
  <c r="BB474" i="6"/>
  <c r="BA474" i="6"/>
  <c r="AZ474" i="6"/>
  <c r="AY474" i="6"/>
  <c r="AX474" i="6"/>
  <c r="AV474" i="6"/>
  <c r="AU474" i="6"/>
  <c r="AT474" i="6"/>
  <c r="AS474" i="6"/>
  <c r="AR474" i="6"/>
  <c r="AP474" i="6"/>
  <c r="AO474" i="6"/>
  <c r="AN474" i="6"/>
  <c r="AM474" i="6"/>
  <c r="AL474" i="6"/>
  <c r="AJ474" i="6"/>
  <c r="AI474" i="6"/>
  <c r="AH474" i="6"/>
  <c r="AG474" i="6"/>
  <c r="AF474" i="6"/>
  <c r="AD474" i="6"/>
  <c r="AC474" i="6"/>
  <c r="AB474" i="6"/>
  <c r="AA474" i="6"/>
  <c r="Z474" i="6"/>
  <c r="X474" i="6"/>
  <c r="W474" i="6"/>
  <c r="V474" i="6"/>
  <c r="U474" i="6"/>
  <c r="T474" i="6"/>
  <c r="R474" i="6"/>
  <c r="Q474" i="6"/>
  <c r="P474" i="6"/>
  <c r="O474" i="6"/>
  <c r="L474" i="6"/>
  <c r="K474" i="6"/>
  <c r="J474" i="6"/>
  <c r="I474" i="6"/>
  <c r="H474" i="6"/>
  <c r="F474" i="6"/>
  <c r="E474" i="6"/>
  <c r="D474" i="6"/>
  <c r="C474" i="6"/>
  <c r="BV473" i="6"/>
  <c r="BT473" i="6"/>
  <c r="BS473" i="6"/>
  <c r="BR473" i="6"/>
  <c r="BQ473" i="6"/>
  <c r="BP473" i="6"/>
  <c r="BN473" i="6"/>
  <c r="BM473" i="6"/>
  <c r="BL473" i="6"/>
  <c r="BK473" i="6"/>
  <c r="BJ473" i="6"/>
  <c r="BH473" i="6"/>
  <c r="BG473" i="6"/>
  <c r="BF473" i="6"/>
  <c r="BE473" i="6"/>
  <c r="BD473" i="6"/>
  <c r="BB473" i="6"/>
  <c r="BA473" i="6"/>
  <c r="AZ473" i="6"/>
  <c r="AY473" i="6"/>
  <c r="AX473" i="6"/>
  <c r="AV473" i="6"/>
  <c r="AU473" i="6"/>
  <c r="AT473" i="6"/>
  <c r="AS473" i="6"/>
  <c r="AR473" i="6"/>
  <c r="AP473" i="6"/>
  <c r="AO473" i="6"/>
  <c r="AN473" i="6"/>
  <c r="AM473" i="6"/>
  <c r="AL473" i="6"/>
  <c r="AJ473" i="6"/>
  <c r="AI473" i="6"/>
  <c r="AH473" i="6"/>
  <c r="AG473" i="6"/>
  <c r="AF473" i="6"/>
  <c r="AD473" i="6"/>
  <c r="AC473" i="6"/>
  <c r="AB473" i="6"/>
  <c r="AA473" i="6"/>
  <c r="Z473" i="6"/>
  <c r="X473" i="6"/>
  <c r="W473" i="6"/>
  <c r="V473" i="6"/>
  <c r="U473" i="6"/>
  <c r="T473" i="6"/>
  <c r="R473" i="6"/>
  <c r="Q473" i="6"/>
  <c r="P473" i="6"/>
  <c r="O473" i="6"/>
  <c r="L473" i="6"/>
  <c r="K473" i="6"/>
  <c r="J473" i="6"/>
  <c r="I473" i="6"/>
  <c r="H473" i="6"/>
  <c r="F473" i="6"/>
  <c r="E473" i="6"/>
  <c r="D473" i="6"/>
  <c r="C473" i="6"/>
  <c r="BV472" i="6"/>
  <c r="BT472" i="6"/>
  <c r="BS472" i="6"/>
  <c r="BR472" i="6"/>
  <c r="BQ472" i="6"/>
  <c r="BP472" i="6"/>
  <c r="BN472" i="6"/>
  <c r="BM472" i="6"/>
  <c r="BL472" i="6"/>
  <c r="BK472" i="6"/>
  <c r="BJ472" i="6"/>
  <c r="BH472" i="6"/>
  <c r="BG472" i="6"/>
  <c r="BF472" i="6"/>
  <c r="BE472" i="6"/>
  <c r="BD472" i="6"/>
  <c r="BB472" i="6"/>
  <c r="BA472" i="6"/>
  <c r="AZ472" i="6"/>
  <c r="AY472" i="6"/>
  <c r="AX472" i="6"/>
  <c r="AV472" i="6"/>
  <c r="AU472" i="6"/>
  <c r="AT472" i="6"/>
  <c r="AS472" i="6"/>
  <c r="AR472" i="6"/>
  <c r="AP472" i="6"/>
  <c r="AO472" i="6"/>
  <c r="AN472" i="6"/>
  <c r="AM472" i="6"/>
  <c r="AL472" i="6"/>
  <c r="AJ472" i="6"/>
  <c r="AI472" i="6"/>
  <c r="AH472" i="6"/>
  <c r="AG472" i="6"/>
  <c r="AF472" i="6"/>
  <c r="AD472" i="6"/>
  <c r="AC472" i="6"/>
  <c r="AB472" i="6"/>
  <c r="AA472" i="6"/>
  <c r="Z472" i="6"/>
  <c r="X472" i="6"/>
  <c r="W472" i="6"/>
  <c r="V472" i="6"/>
  <c r="U472" i="6"/>
  <c r="T472" i="6"/>
  <c r="R472" i="6"/>
  <c r="Q472" i="6"/>
  <c r="P472" i="6"/>
  <c r="O472" i="6"/>
  <c r="L472" i="6"/>
  <c r="K472" i="6"/>
  <c r="J472" i="6"/>
  <c r="I472" i="6"/>
  <c r="H472" i="6"/>
  <c r="F472" i="6"/>
  <c r="E472" i="6"/>
  <c r="D472" i="6"/>
  <c r="C472" i="6"/>
  <c r="BV471" i="6"/>
  <c r="BT471" i="6"/>
  <c r="BS471" i="6"/>
  <c r="BR471" i="6"/>
  <c r="BQ471" i="6"/>
  <c r="BP471" i="6"/>
  <c r="BN471" i="6"/>
  <c r="BM471" i="6"/>
  <c r="BL471" i="6"/>
  <c r="BK471" i="6"/>
  <c r="BJ471" i="6"/>
  <c r="BH471" i="6"/>
  <c r="BG471" i="6"/>
  <c r="BF471" i="6"/>
  <c r="BE471" i="6"/>
  <c r="BD471" i="6"/>
  <c r="BB471" i="6"/>
  <c r="BA471" i="6"/>
  <c r="AZ471" i="6"/>
  <c r="AY471" i="6"/>
  <c r="AX471" i="6"/>
  <c r="AV471" i="6"/>
  <c r="AU471" i="6"/>
  <c r="AT471" i="6"/>
  <c r="AS471" i="6"/>
  <c r="AR471" i="6"/>
  <c r="AP471" i="6"/>
  <c r="AO471" i="6"/>
  <c r="AN471" i="6"/>
  <c r="AM471" i="6"/>
  <c r="AL471" i="6"/>
  <c r="AJ471" i="6"/>
  <c r="AI471" i="6"/>
  <c r="AH471" i="6"/>
  <c r="AG471" i="6"/>
  <c r="AF471" i="6"/>
  <c r="AD471" i="6"/>
  <c r="AC471" i="6"/>
  <c r="AB471" i="6"/>
  <c r="AA471" i="6"/>
  <c r="Z471" i="6"/>
  <c r="X471" i="6"/>
  <c r="W471" i="6"/>
  <c r="V471" i="6"/>
  <c r="U471" i="6"/>
  <c r="T471" i="6"/>
  <c r="R471" i="6"/>
  <c r="Q471" i="6"/>
  <c r="P471" i="6"/>
  <c r="O471" i="6"/>
  <c r="L471" i="6"/>
  <c r="K471" i="6"/>
  <c r="J471" i="6"/>
  <c r="I471" i="6"/>
  <c r="H471" i="6"/>
  <c r="F471" i="6"/>
  <c r="E471" i="6"/>
  <c r="D471" i="6"/>
  <c r="C471" i="6"/>
  <c r="BV470" i="6"/>
  <c r="BT470" i="6"/>
  <c r="BS470" i="6"/>
  <c r="BR470" i="6"/>
  <c r="BQ470" i="6"/>
  <c r="BP470" i="6"/>
  <c r="BN470" i="6"/>
  <c r="BM470" i="6"/>
  <c r="BL470" i="6"/>
  <c r="BK470" i="6"/>
  <c r="BJ470" i="6"/>
  <c r="BH470" i="6"/>
  <c r="BG470" i="6"/>
  <c r="BF470" i="6"/>
  <c r="BE470" i="6"/>
  <c r="BD470" i="6"/>
  <c r="BB470" i="6"/>
  <c r="BA470" i="6"/>
  <c r="AZ470" i="6"/>
  <c r="AY470" i="6"/>
  <c r="AX470" i="6"/>
  <c r="AV470" i="6"/>
  <c r="AU470" i="6"/>
  <c r="AT470" i="6"/>
  <c r="AS470" i="6"/>
  <c r="AR470" i="6"/>
  <c r="AP470" i="6"/>
  <c r="AO470" i="6"/>
  <c r="AN470" i="6"/>
  <c r="AM470" i="6"/>
  <c r="AL470" i="6"/>
  <c r="AJ470" i="6"/>
  <c r="AI470" i="6"/>
  <c r="AH470" i="6"/>
  <c r="AG470" i="6"/>
  <c r="AF470" i="6"/>
  <c r="AD470" i="6"/>
  <c r="AC470" i="6"/>
  <c r="AB470" i="6"/>
  <c r="AA470" i="6"/>
  <c r="Z470" i="6"/>
  <c r="X470" i="6"/>
  <c r="W470" i="6"/>
  <c r="V470" i="6"/>
  <c r="U470" i="6"/>
  <c r="T470" i="6"/>
  <c r="R470" i="6"/>
  <c r="Q470" i="6"/>
  <c r="P470" i="6"/>
  <c r="O470" i="6"/>
  <c r="L470" i="6"/>
  <c r="K470" i="6"/>
  <c r="J470" i="6"/>
  <c r="I470" i="6"/>
  <c r="H470" i="6"/>
  <c r="F470" i="6"/>
  <c r="E470" i="6"/>
  <c r="D470" i="6"/>
  <c r="C470" i="6"/>
  <c r="BV469" i="6"/>
  <c r="BT469" i="6"/>
  <c r="BS469" i="6"/>
  <c r="BR469" i="6"/>
  <c r="BQ469" i="6"/>
  <c r="BP469" i="6"/>
  <c r="BN469" i="6"/>
  <c r="BM469" i="6"/>
  <c r="BL469" i="6"/>
  <c r="BK469" i="6"/>
  <c r="BJ469" i="6"/>
  <c r="BH469" i="6"/>
  <c r="BG469" i="6"/>
  <c r="BF469" i="6"/>
  <c r="BE469" i="6"/>
  <c r="BD469" i="6"/>
  <c r="BB469" i="6"/>
  <c r="BA469" i="6"/>
  <c r="AZ469" i="6"/>
  <c r="AY469" i="6"/>
  <c r="AX469" i="6"/>
  <c r="AV469" i="6"/>
  <c r="AU469" i="6"/>
  <c r="AT469" i="6"/>
  <c r="AS469" i="6"/>
  <c r="AR469" i="6"/>
  <c r="AP469" i="6"/>
  <c r="AO469" i="6"/>
  <c r="AN469" i="6"/>
  <c r="AM469" i="6"/>
  <c r="AL469" i="6"/>
  <c r="AJ469" i="6"/>
  <c r="AI469" i="6"/>
  <c r="AH469" i="6"/>
  <c r="AG469" i="6"/>
  <c r="AF469" i="6"/>
  <c r="AD469" i="6"/>
  <c r="AC469" i="6"/>
  <c r="AB469" i="6"/>
  <c r="AA469" i="6"/>
  <c r="Z469" i="6"/>
  <c r="X469" i="6"/>
  <c r="W469" i="6"/>
  <c r="V469" i="6"/>
  <c r="U469" i="6"/>
  <c r="T469" i="6"/>
  <c r="R469" i="6"/>
  <c r="Q469" i="6"/>
  <c r="P469" i="6"/>
  <c r="O469" i="6"/>
  <c r="L469" i="6"/>
  <c r="K469" i="6"/>
  <c r="J469" i="6"/>
  <c r="I469" i="6"/>
  <c r="H469" i="6"/>
  <c r="F469" i="6"/>
  <c r="E469" i="6"/>
  <c r="D469" i="6"/>
  <c r="C469" i="6"/>
  <c r="BV468" i="6"/>
  <c r="BT468" i="6"/>
  <c r="BS468" i="6"/>
  <c r="BR468" i="6"/>
  <c r="BQ468" i="6"/>
  <c r="BP468" i="6"/>
  <c r="BN468" i="6"/>
  <c r="BM468" i="6"/>
  <c r="BL468" i="6"/>
  <c r="BK468" i="6"/>
  <c r="BJ468" i="6"/>
  <c r="BH468" i="6"/>
  <c r="BG468" i="6"/>
  <c r="BF468" i="6"/>
  <c r="BE468" i="6"/>
  <c r="BD468" i="6"/>
  <c r="BB468" i="6"/>
  <c r="BA468" i="6"/>
  <c r="AZ468" i="6"/>
  <c r="AY468" i="6"/>
  <c r="AX468" i="6"/>
  <c r="AV468" i="6"/>
  <c r="AU468" i="6"/>
  <c r="AT468" i="6"/>
  <c r="AS468" i="6"/>
  <c r="AR468" i="6"/>
  <c r="AP468" i="6"/>
  <c r="AO468" i="6"/>
  <c r="AN468" i="6"/>
  <c r="AM468" i="6"/>
  <c r="AL468" i="6"/>
  <c r="AJ468" i="6"/>
  <c r="AI468" i="6"/>
  <c r="AH468" i="6"/>
  <c r="AG468" i="6"/>
  <c r="AF468" i="6"/>
  <c r="AD468" i="6"/>
  <c r="AC468" i="6"/>
  <c r="AB468" i="6"/>
  <c r="AA468" i="6"/>
  <c r="Z468" i="6"/>
  <c r="X468" i="6"/>
  <c r="W468" i="6"/>
  <c r="V468" i="6"/>
  <c r="U468" i="6"/>
  <c r="T468" i="6"/>
  <c r="R468" i="6"/>
  <c r="Q468" i="6"/>
  <c r="P468" i="6"/>
  <c r="O468" i="6"/>
  <c r="L468" i="6"/>
  <c r="K468" i="6"/>
  <c r="J468" i="6"/>
  <c r="I468" i="6"/>
  <c r="H468" i="6"/>
  <c r="F468" i="6"/>
  <c r="E468" i="6"/>
  <c r="D468" i="6"/>
  <c r="C468" i="6"/>
  <c r="BV467" i="6"/>
  <c r="BT467" i="6"/>
  <c r="BS467" i="6"/>
  <c r="BR467" i="6"/>
  <c r="BQ467" i="6"/>
  <c r="BP467" i="6"/>
  <c r="BN467" i="6"/>
  <c r="BM467" i="6"/>
  <c r="BL467" i="6"/>
  <c r="BK467" i="6"/>
  <c r="BJ467" i="6"/>
  <c r="BH467" i="6"/>
  <c r="BG467" i="6"/>
  <c r="BF467" i="6"/>
  <c r="BE467" i="6"/>
  <c r="BD467" i="6"/>
  <c r="BB467" i="6"/>
  <c r="BA467" i="6"/>
  <c r="AZ467" i="6"/>
  <c r="AY467" i="6"/>
  <c r="AX467" i="6"/>
  <c r="AV467" i="6"/>
  <c r="AU467" i="6"/>
  <c r="AT467" i="6"/>
  <c r="AS467" i="6"/>
  <c r="AR467" i="6"/>
  <c r="AP467" i="6"/>
  <c r="AO467" i="6"/>
  <c r="AN467" i="6"/>
  <c r="AM467" i="6"/>
  <c r="AL467" i="6"/>
  <c r="AJ467" i="6"/>
  <c r="AI467" i="6"/>
  <c r="AH467" i="6"/>
  <c r="AG467" i="6"/>
  <c r="AF467" i="6"/>
  <c r="AD467" i="6"/>
  <c r="AC467" i="6"/>
  <c r="AB467" i="6"/>
  <c r="AA467" i="6"/>
  <c r="Z467" i="6"/>
  <c r="X467" i="6"/>
  <c r="W467" i="6"/>
  <c r="V467" i="6"/>
  <c r="U467" i="6"/>
  <c r="T467" i="6"/>
  <c r="R467" i="6"/>
  <c r="Q467" i="6"/>
  <c r="P467" i="6"/>
  <c r="O467" i="6"/>
  <c r="L467" i="6"/>
  <c r="K467" i="6"/>
  <c r="J467" i="6"/>
  <c r="I467" i="6"/>
  <c r="H467" i="6"/>
  <c r="F467" i="6"/>
  <c r="E467" i="6"/>
  <c r="D467" i="6"/>
  <c r="C467" i="6"/>
  <c r="BV466" i="6"/>
  <c r="BT466" i="6"/>
  <c r="BS466" i="6"/>
  <c r="BR466" i="6"/>
  <c r="BQ466" i="6"/>
  <c r="BP466" i="6"/>
  <c r="BN466" i="6"/>
  <c r="BM466" i="6"/>
  <c r="BL466" i="6"/>
  <c r="BK466" i="6"/>
  <c r="BJ466" i="6"/>
  <c r="BH466" i="6"/>
  <c r="BG466" i="6"/>
  <c r="BF466" i="6"/>
  <c r="BE466" i="6"/>
  <c r="BD466" i="6"/>
  <c r="BB466" i="6"/>
  <c r="BA466" i="6"/>
  <c r="AZ466" i="6"/>
  <c r="AY466" i="6"/>
  <c r="AX466" i="6"/>
  <c r="AV466" i="6"/>
  <c r="AU466" i="6"/>
  <c r="AT466" i="6"/>
  <c r="AS466" i="6"/>
  <c r="AR466" i="6"/>
  <c r="AP466" i="6"/>
  <c r="AO466" i="6"/>
  <c r="AN466" i="6"/>
  <c r="AM466" i="6"/>
  <c r="AL466" i="6"/>
  <c r="AJ466" i="6"/>
  <c r="AI466" i="6"/>
  <c r="AH466" i="6"/>
  <c r="AG466" i="6"/>
  <c r="AF466" i="6"/>
  <c r="AD466" i="6"/>
  <c r="AC466" i="6"/>
  <c r="AB466" i="6"/>
  <c r="AA466" i="6"/>
  <c r="Z466" i="6"/>
  <c r="X466" i="6"/>
  <c r="W466" i="6"/>
  <c r="V466" i="6"/>
  <c r="U466" i="6"/>
  <c r="T466" i="6"/>
  <c r="R466" i="6"/>
  <c r="Q466" i="6"/>
  <c r="P466" i="6"/>
  <c r="O466" i="6"/>
  <c r="L466" i="6"/>
  <c r="K466" i="6"/>
  <c r="J466" i="6"/>
  <c r="I466" i="6"/>
  <c r="H466" i="6"/>
  <c r="F466" i="6"/>
  <c r="E466" i="6"/>
  <c r="D466" i="6"/>
  <c r="C466" i="6"/>
  <c r="BV465" i="6"/>
  <c r="BT465" i="6"/>
  <c r="BS465" i="6"/>
  <c r="BR465" i="6"/>
  <c r="BQ465" i="6"/>
  <c r="BP465" i="6"/>
  <c r="BN465" i="6"/>
  <c r="BM465" i="6"/>
  <c r="BL465" i="6"/>
  <c r="BK465" i="6"/>
  <c r="BJ465" i="6"/>
  <c r="BH465" i="6"/>
  <c r="BG465" i="6"/>
  <c r="BF465" i="6"/>
  <c r="BE465" i="6"/>
  <c r="BD465" i="6"/>
  <c r="BB465" i="6"/>
  <c r="BA465" i="6"/>
  <c r="AZ465" i="6"/>
  <c r="AY465" i="6"/>
  <c r="AX465" i="6"/>
  <c r="AV465" i="6"/>
  <c r="AU465" i="6"/>
  <c r="AT465" i="6"/>
  <c r="AS465" i="6"/>
  <c r="AR465" i="6"/>
  <c r="AP465" i="6"/>
  <c r="AO465" i="6"/>
  <c r="AN465" i="6"/>
  <c r="AM465" i="6"/>
  <c r="AL465" i="6"/>
  <c r="AJ465" i="6"/>
  <c r="AI465" i="6"/>
  <c r="AH465" i="6"/>
  <c r="AG465" i="6"/>
  <c r="AF465" i="6"/>
  <c r="AD465" i="6"/>
  <c r="AC465" i="6"/>
  <c r="AB465" i="6"/>
  <c r="AA465" i="6"/>
  <c r="Z465" i="6"/>
  <c r="X465" i="6"/>
  <c r="W465" i="6"/>
  <c r="V465" i="6"/>
  <c r="U465" i="6"/>
  <c r="T465" i="6"/>
  <c r="R465" i="6"/>
  <c r="Q465" i="6"/>
  <c r="P465" i="6"/>
  <c r="O465" i="6"/>
  <c r="L465" i="6"/>
  <c r="K465" i="6"/>
  <c r="J465" i="6"/>
  <c r="I465" i="6"/>
  <c r="H465" i="6"/>
  <c r="F465" i="6"/>
  <c r="E465" i="6"/>
  <c r="D465" i="6"/>
  <c r="C465" i="6"/>
  <c r="BV464" i="6"/>
  <c r="BT464" i="6"/>
  <c r="BS464" i="6"/>
  <c r="BR464" i="6"/>
  <c r="BQ464" i="6"/>
  <c r="BP464" i="6"/>
  <c r="BN464" i="6"/>
  <c r="BM464" i="6"/>
  <c r="BL464" i="6"/>
  <c r="BK464" i="6"/>
  <c r="BJ464" i="6"/>
  <c r="BH464" i="6"/>
  <c r="BG464" i="6"/>
  <c r="BF464" i="6"/>
  <c r="BE464" i="6"/>
  <c r="BD464" i="6"/>
  <c r="BB464" i="6"/>
  <c r="BA464" i="6"/>
  <c r="AZ464" i="6"/>
  <c r="AY464" i="6"/>
  <c r="AX464" i="6"/>
  <c r="AV464" i="6"/>
  <c r="AU464" i="6"/>
  <c r="AT464" i="6"/>
  <c r="AS464" i="6"/>
  <c r="AR464" i="6"/>
  <c r="AP464" i="6"/>
  <c r="AO464" i="6"/>
  <c r="AN464" i="6"/>
  <c r="AM464" i="6"/>
  <c r="AL464" i="6"/>
  <c r="AJ464" i="6"/>
  <c r="AI464" i="6"/>
  <c r="AH464" i="6"/>
  <c r="AG464" i="6"/>
  <c r="AF464" i="6"/>
  <c r="AD464" i="6"/>
  <c r="AC464" i="6"/>
  <c r="AB464" i="6"/>
  <c r="AA464" i="6"/>
  <c r="Z464" i="6"/>
  <c r="X464" i="6"/>
  <c r="W464" i="6"/>
  <c r="V464" i="6"/>
  <c r="U464" i="6"/>
  <c r="T464" i="6"/>
  <c r="R464" i="6"/>
  <c r="Q464" i="6"/>
  <c r="P464" i="6"/>
  <c r="O464" i="6"/>
  <c r="L464" i="6"/>
  <c r="K464" i="6"/>
  <c r="J464" i="6"/>
  <c r="I464" i="6"/>
  <c r="H464" i="6"/>
  <c r="F464" i="6"/>
  <c r="E464" i="6"/>
  <c r="D464" i="6"/>
  <c r="C464" i="6"/>
  <c r="BV463" i="6"/>
  <c r="BT463" i="6"/>
  <c r="BS463" i="6"/>
  <c r="BR463" i="6"/>
  <c r="BQ463" i="6"/>
  <c r="BP463" i="6"/>
  <c r="BN463" i="6"/>
  <c r="BM463" i="6"/>
  <c r="BL463" i="6"/>
  <c r="BK463" i="6"/>
  <c r="BJ463" i="6"/>
  <c r="BH463" i="6"/>
  <c r="BG463" i="6"/>
  <c r="BF463" i="6"/>
  <c r="BE463" i="6"/>
  <c r="BD463" i="6"/>
  <c r="BB463" i="6"/>
  <c r="BA463" i="6"/>
  <c r="AZ463" i="6"/>
  <c r="AY463" i="6"/>
  <c r="AX463" i="6"/>
  <c r="AV463" i="6"/>
  <c r="AU463" i="6"/>
  <c r="AT463" i="6"/>
  <c r="AS463" i="6"/>
  <c r="AR463" i="6"/>
  <c r="AP463" i="6"/>
  <c r="AO463" i="6"/>
  <c r="AN463" i="6"/>
  <c r="AM463" i="6"/>
  <c r="AL463" i="6"/>
  <c r="AJ463" i="6"/>
  <c r="AI463" i="6"/>
  <c r="AH463" i="6"/>
  <c r="AG463" i="6"/>
  <c r="AF463" i="6"/>
  <c r="AD463" i="6"/>
  <c r="AC463" i="6"/>
  <c r="AB463" i="6"/>
  <c r="AA463" i="6"/>
  <c r="Z463" i="6"/>
  <c r="X463" i="6"/>
  <c r="W463" i="6"/>
  <c r="V463" i="6"/>
  <c r="U463" i="6"/>
  <c r="T463" i="6"/>
  <c r="R463" i="6"/>
  <c r="Q463" i="6"/>
  <c r="P463" i="6"/>
  <c r="O463" i="6"/>
  <c r="L463" i="6"/>
  <c r="K463" i="6"/>
  <c r="J463" i="6"/>
  <c r="I463" i="6"/>
  <c r="H463" i="6"/>
  <c r="F463" i="6"/>
  <c r="E463" i="6"/>
  <c r="D463" i="6"/>
  <c r="C463" i="6"/>
  <c r="BV462" i="6"/>
  <c r="BT462" i="6"/>
  <c r="BS462" i="6"/>
  <c r="BR462" i="6"/>
  <c r="BQ462" i="6"/>
  <c r="BP462" i="6"/>
  <c r="BN462" i="6"/>
  <c r="BM462" i="6"/>
  <c r="BL462" i="6"/>
  <c r="BK462" i="6"/>
  <c r="BJ462" i="6"/>
  <c r="BH462" i="6"/>
  <c r="BG462" i="6"/>
  <c r="BF462" i="6"/>
  <c r="BE462" i="6"/>
  <c r="BD462" i="6"/>
  <c r="BB462" i="6"/>
  <c r="BA462" i="6"/>
  <c r="AZ462" i="6"/>
  <c r="AY462" i="6"/>
  <c r="AX462" i="6"/>
  <c r="AV462" i="6"/>
  <c r="AU462" i="6"/>
  <c r="AT462" i="6"/>
  <c r="AS462" i="6"/>
  <c r="AR462" i="6"/>
  <c r="AP462" i="6"/>
  <c r="AO462" i="6"/>
  <c r="AN462" i="6"/>
  <c r="AM462" i="6"/>
  <c r="AL462" i="6"/>
  <c r="AJ462" i="6"/>
  <c r="AI462" i="6"/>
  <c r="AH462" i="6"/>
  <c r="AG462" i="6"/>
  <c r="AF462" i="6"/>
  <c r="AD462" i="6"/>
  <c r="AC462" i="6"/>
  <c r="AB462" i="6"/>
  <c r="AA462" i="6"/>
  <c r="Z462" i="6"/>
  <c r="X462" i="6"/>
  <c r="W462" i="6"/>
  <c r="V462" i="6"/>
  <c r="U462" i="6"/>
  <c r="T462" i="6"/>
  <c r="R462" i="6"/>
  <c r="Q462" i="6"/>
  <c r="P462" i="6"/>
  <c r="O462" i="6"/>
  <c r="L462" i="6"/>
  <c r="K462" i="6"/>
  <c r="J462" i="6"/>
  <c r="I462" i="6"/>
  <c r="H462" i="6"/>
  <c r="F462" i="6"/>
  <c r="E462" i="6"/>
  <c r="D462" i="6"/>
  <c r="C462" i="6"/>
  <c r="BV461" i="6"/>
  <c r="BT461" i="6"/>
  <c r="BS461" i="6"/>
  <c r="BR461" i="6"/>
  <c r="BQ461" i="6"/>
  <c r="BP461" i="6"/>
  <c r="BN461" i="6"/>
  <c r="BM461" i="6"/>
  <c r="BL461" i="6"/>
  <c r="BK461" i="6"/>
  <c r="BJ461" i="6"/>
  <c r="BH461" i="6"/>
  <c r="BG461" i="6"/>
  <c r="BF461" i="6"/>
  <c r="BE461" i="6"/>
  <c r="BD461" i="6"/>
  <c r="BB461" i="6"/>
  <c r="BA461" i="6"/>
  <c r="AZ461" i="6"/>
  <c r="AY461" i="6"/>
  <c r="AX461" i="6"/>
  <c r="AV461" i="6"/>
  <c r="AU461" i="6"/>
  <c r="AT461" i="6"/>
  <c r="AS461" i="6"/>
  <c r="AR461" i="6"/>
  <c r="AP461" i="6"/>
  <c r="AO461" i="6"/>
  <c r="AN461" i="6"/>
  <c r="AM461" i="6"/>
  <c r="AL461" i="6"/>
  <c r="AJ461" i="6"/>
  <c r="AI461" i="6"/>
  <c r="AH461" i="6"/>
  <c r="AG461" i="6"/>
  <c r="AF461" i="6"/>
  <c r="AD461" i="6"/>
  <c r="AC461" i="6"/>
  <c r="AB461" i="6"/>
  <c r="AA461" i="6"/>
  <c r="Z461" i="6"/>
  <c r="X461" i="6"/>
  <c r="W461" i="6"/>
  <c r="V461" i="6"/>
  <c r="U461" i="6"/>
  <c r="T461" i="6"/>
  <c r="R461" i="6"/>
  <c r="Q461" i="6"/>
  <c r="P461" i="6"/>
  <c r="O461" i="6"/>
  <c r="L461" i="6"/>
  <c r="K461" i="6"/>
  <c r="J461" i="6"/>
  <c r="I461" i="6"/>
  <c r="H461" i="6"/>
  <c r="F461" i="6"/>
  <c r="E461" i="6"/>
  <c r="D461" i="6"/>
  <c r="C461" i="6"/>
  <c r="BV460" i="6"/>
  <c r="BT460" i="6"/>
  <c r="BS460" i="6"/>
  <c r="BR460" i="6"/>
  <c r="BQ460" i="6"/>
  <c r="BP460" i="6"/>
  <c r="BN460" i="6"/>
  <c r="BM460" i="6"/>
  <c r="BL460" i="6"/>
  <c r="BK460" i="6"/>
  <c r="BJ460" i="6"/>
  <c r="BH460" i="6"/>
  <c r="BG460" i="6"/>
  <c r="BF460" i="6"/>
  <c r="BE460" i="6"/>
  <c r="BD460" i="6"/>
  <c r="BB460" i="6"/>
  <c r="BA460" i="6"/>
  <c r="AZ460" i="6"/>
  <c r="AY460" i="6"/>
  <c r="AX460" i="6"/>
  <c r="AV460" i="6"/>
  <c r="AU460" i="6"/>
  <c r="AT460" i="6"/>
  <c r="AS460" i="6"/>
  <c r="AR460" i="6"/>
  <c r="AP460" i="6"/>
  <c r="AO460" i="6"/>
  <c r="AN460" i="6"/>
  <c r="AM460" i="6"/>
  <c r="AL460" i="6"/>
  <c r="AJ460" i="6"/>
  <c r="AI460" i="6"/>
  <c r="AH460" i="6"/>
  <c r="AG460" i="6"/>
  <c r="AF460" i="6"/>
  <c r="AD460" i="6"/>
  <c r="AC460" i="6"/>
  <c r="AB460" i="6"/>
  <c r="AA460" i="6"/>
  <c r="Z460" i="6"/>
  <c r="X460" i="6"/>
  <c r="W460" i="6"/>
  <c r="V460" i="6"/>
  <c r="U460" i="6"/>
  <c r="T460" i="6"/>
  <c r="R460" i="6"/>
  <c r="Q460" i="6"/>
  <c r="P460" i="6"/>
  <c r="O460" i="6"/>
  <c r="L460" i="6"/>
  <c r="K460" i="6"/>
  <c r="J460" i="6"/>
  <c r="I460" i="6"/>
  <c r="H460" i="6"/>
  <c r="F460" i="6"/>
  <c r="E460" i="6"/>
  <c r="D460" i="6"/>
  <c r="C460" i="6"/>
  <c r="BV459" i="6"/>
  <c r="BT459" i="6"/>
  <c r="BS459" i="6"/>
  <c r="BR459" i="6"/>
  <c r="BQ459" i="6"/>
  <c r="BP459" i="6"/>
  <c r="BN459" i="6"/>
  <c r="BM459" i="6"/>
  <c r="BL459" i="6"/>
  <c r="BK459" i="6"/>
  <c r="BJ459" i="6"/>
  <c r="BH459" i="6"/>
  <c r="BG459" i="6"/>
  <c r="BF459" i="6"/>
  <c r="BE459" i="6"/>
  <c r="BD459" i="6"/>
  <c r="BB459" i="6"/>
  <c r="BA459" i="6"/>
  <c r="AZ459" i="6"/>
  <c r="AY459" i="6"/>
  <c r="AX459" i="6"/>
  <c r="AV459" i="6"/>
  <c r="AU459" i="6"/>
  <c r="AT459" i="6"/>
  <c r="AS459" i="6"/>
  <c r="AR459" i="6"/>
  <c r="AP459" i="6"/>
  <c r="AO459" i="6"/>
  <c r="AN459" i="6"/>
  <c r="AM459" i="6"/>
  <c r="AL459" i="6"/>
  <c r="AJ459" i="6"/>
  <c r="AI459" i="6"/>
  <c r="AH459" i="6"/>
  <c r="AG459" i="6"/>
  <c r="AF459" i="6"/>
  <c r="AD459" i="6"/>
  <c r="AC459" i="6"/>
  <c r="AB459" i="6"/>
  <c r="AA459" i="6"/>
  <c r="Z459" i="6"/>
  <c r="X459" i="6"/>
  <c r="W459" i="6"/>
  <c r="V459" i="6"/>
  <c r="U459" i="6"/>
  <c r="T459" i="6"/>
  <c r="R459" i="6"/>
  <c r="Q459" i="6"/>
  <c r="P459" i="6"/>
  <c r="O459" i="6"/>
  <c r="L459" i="6"/>
  <c r="K459" i="6"/>
  <c r="J459" i="6"/>
  <c r="I459" i="6"/>
  <c r="H459" i="6"/>
  <c r="F459" i="6"/>
  <c r="E459" i="6"/>
  <c r="D459" i="6"/>
  <c r="C459" i="6"/>
  <c r="BV458" i="6"/>
  <c r="BT458" i="6"/>
  <c r="BS458" i="6"/>
  <c r="BR458" i="6"/>
  <c r="BQ458" i="6"/>
  <c r="BP458" i="6"/>
  <c r="BN458" i="6"/>
  <c r="BM458" i="6"/>
  <c r="BL458" i="6"/>
  <c r="BK458" i="6"/>
  <c r="BJ458" i="6"/>
  <c r="BH458" i="6"/>
  <c r="BG458" i="6"/>
  <c r="BF458" i="6"/>
  <c r="BE458" i="6"/>
  <c r="BD458" i="6"/>
  <c r="BB458" i="6"/>
  <c r="BA458" i="6"/>
  <c r="AZ458" i="6"/>
  <c r="AY458" i="6"/>
  <c r="AX458" i="6"/>
  <c r="AV458" i="6"/>
  <c r="AU458" i="6"/>
  <c r="AT458" i="6"/>
  <c r="AS458" i="6"/>
  <c r="AR458" i="6"/>
  <c r="AP458" i="6"/>
  <c r="AO458" i="6"/>
  <c r="AN458" i="6"/>
  <c r="AM458" i="6"/>
  <c r="AL458" i="6"/>
  <c r="AJ458" i="6"/>
  <c r="AI458" i="6"/>
  <c r="AH458" i="6"/>
  <c r="AG458" i="6"/>
  <c r="AF458" i="6"/>
  <c r="AD458" i="6"/>
  <c r="AC458" i="6"/>
  <c r="AB458" i="6"/>
  <c r="AA458" i="6"/>
  <c r="Z458" i="6"/>
  <c r="X458" i="6"/>
  <c r="W458" i="6"/>
  <c r="V458" i="6"/>
  <c r="U458" i="6"/>
  <c r="T458" i="6"/>
  <c r="R458" i="6"/>
  <c r="Q458" i="6"/>
  <c r="P458" i="6"/>
  <c r="O458" i="6"/>
  <c r="L458" i="6"/>
  <c r="K458" i="6"/>
  <c r="J458" i="6"/>
  <c r="I458" i="6"/>
  <c r="H458" i="6"/>
  <c r="F458" i="6"/>
  <c r="E458" i="6"/>
  <c r="D458" i="6"/>
  <c r="C458" i="6"/>
  <c r="BV457" i="6"/>
  <c r="BT457" i="6"/>
  <c r="BS457" i="6"/>
  <c r="BR457" i="6"/>
  <c r="BQ457" i="6"/>
  <c r="BP457" i="6"/>
  <c r="BN457" i="6"/>
  <c r="BM457" i="6"/>
  <c r="BL457" i="6"/>
  <c r="BK457" i="6"/>
  <c r="BJ457" i="6"/>
  <c r="BH457" i="6"/>
  <c r="BG457" i="6"/>
  <c r="BF457" i="6"/>
  <c r="BE457" i="6"/>
  <c r="BD457" i="6"/>
  <c r="BB457" i="6"/>
  <c r="BA457" i="6"/>
  <c r="AZ457" i="6"/>
  <c r="AY457" i="6"/>
  <c r="AX457" i="6"/>
  <c r="AV457" i="6"/>
  <c r="AU457" i="6"/>
  <c r="AT457" i="6"/>
  <c r="AS457" i="6"/>
  <c r="AR457" i="6"/>
  <c r="AP457" i="6"/>
  <c r="AO457" i="6"/>
  <c r="AN457" i="6"/>
  <c r="AM457" i="6"/>
  <c r="AL457" i="6"/>
  <c r="AJ457" i="6"/>
  <c r="AI457" i="6"/>
  <c r="AH457" i="6"/>
  <c r="AG457" i="6"/>
  <c r="AF457" i="6"/>
  <c r="AD457" i="6"/>
  <c r="AC457" i="6"/>
  <c r="AB457" i="6"/>
  <c r="AA457" i="6"/>
  <c r="Z457" i="6"/>
  <c r="X457" i="6"/>
  <c r="W457" i="6"/>
  <c r="V457" i="6"/>
  <c r="U457" i="6"/>
  <c r="T457" i="6"/>
  <c r="R457" i="6"/>
  <c r="Q457" i="6"/>
  <c r="P457" i="6"/>
  <c r="O457" i="6"/>
  <c r="L457" i="6"/>
  <c r="K457" i="6"/>
  <c r="J457" i="6"/>
  <c r="I457" i="6"/>
  <c r="H457" i="6"/>
  <c r="F457" i="6"/>
  <c r="E457" i="6"/>
  <c r="D457" i="6"/>
  <c r="C457" i="6"/>
  <c r="BV456" i="6"/>
  <c r="BT456" i="6"/>
  <c r="BS456" i="6"/>
  <c r="BR456" i="6"/>
  <c r="BQ456" i="6"/>
  <c r="BP456" i="6"/>
  <c r="BN456" i="6"/>
  <c r="BM456" i="6"/>
  <c r="BL456" i="6"/>
  <c r="BK456" i="6"/>
  <c r="BJ456" i="6"/>
  <c r="BH456" i="6"/>
  <c r="BG456" i="6"/>
  <c r="BF456" i="6"/>
  <c r="BE456" i="6"/>
  <c r="BD456" i="6"/>
  <c r="BB456" i="6"/>
  <c r="BA456" i="6"/>
  <c r="AZ456" i="6"/>
  <c r="AY456" i="6"/>
  <c r="AX456" i="6"/>
  <c r="AV456" i="6"/>
  <c r="AU456" i="6"/>
  <c r="AT456" i="6"/>
  <c r="AS456" i="6"/>
  <c r="AR456" i="6"/>
  <c r="AP456" i="6"/>
  <c r="AO456" i="6"/>
  <c r="AN456" i="6"/>
  <c r="AM456" i="6"/>
  <c r="AL456" i="6"/>
  <c r="AJ456" i="6"/>
  <c r="AI456" i="6"/>
  <c r="AH456" i="6"/>
  <c r="AG456" i="6"/>
  <c r="AF456" i="6"/>
  <c r="AD456" i="6"/>
  <c r="AC456" i="6"/>
  <c r="AB456" i="6"/>
  <c r="AA456" i="6"/>
  <c r="Z456" i="6"/>
  <c r="X456" i="6"/>
  <c r="W456" i="6"/>
  <c r="V456" i="6"/>
  <c r="U456" i="6"/>
  <c r="T456" i="6"/>
  <c r="R456" i="6"/>
  <c r="Q456" i="6"/>
  <c r="P456" i="6"/>
  <c r="O456" i="6"/>
  <c r="L456" i="6"/>
  <c r="K456" i="6"/>
  <c r="J456" i="6"/>
  <c r="I456" i="6"/>
  <c r="H456" i="6"/>
  <c r="F456" i="6"/>
  <c r="E456" i="6"/>
  <c r="D456" i="6"/>
  <c r="C456" i="6"/>
  <c r="BV455" i="6"/>
  <c r="BT455" i="6"/>
  <c r="BS455" i="6"/>
  <c r="BR455" i="6"/>
  <c r="BQ455" i="6"/>
  <c r="BP455" i="6"/>
  <c r="BN455" i="6"/>
  <c r="BM455" i="6"/>
  <c r="BL455" i="6"/>
  <c r="BK455" i="6"/>
  <c r="BJ455" i="6"/>
  <c r="BH455" i="6"/>
  <c r="BG455" i="6"/>
  <c r="BF455" i="6"/>
  <c r="BE455" i="6"/>
  <c r="BD455" i="6"/>
  <c r="BB455" i="6"/>
  <c r="BA455" i="6"/>
  <c r="AZ455" i="6"/>
  <c r="AY455" i="6"/>
  <c r="AX455" i="6"/>
  <c r="AV455" i="6"/>
  <c r="AU455" i="6"/>
  <c r="AT455" i="6"/>
  <c r="AS455" i="6"/>
  <c r="AR455" i="6"/>
  <c r="AP455" i="6"/>
  <c r="AO455" i="6"/>
  <c r="AN455" i="6"/>
  <c r="AM455" i="6"/>
  <c r="AL455" i="6"/>
  <c r="AJ455" i="6"/>
  <c r="AI455" i="6"/>
  <c r="AH455" i="6"/>
  <c r="AG455" i="6"/>
  <c r="AF455" i="6"/>
  <c r="AD455" i="6"/>
  <c r="AC455" i="6"/>
  <c r="AB455" i="6"/>
  <c r="AA455" i="6"/>
  <c r="Z455" i="6"/>
  <c r="X455" i="6"/>
  <c r="W455" i="6"/>
  <c r="V455" i="6"/>
  <c r="U455" i="6"/>
  <c r="T455" i="6"/>
  <c r="R455" i="6"/>
  <c r="Q455" i="6"/>
  <c r="P455" i="6"/>
  <c r="O455" i="6"/>
  <c r="L455" i="6"/>
  <c r="K455" i="6"/>
  <c r="J455" i="6"/>
  <c r="I455" i="6"/>
  <c r="H455" i="6"/>
  <c r="F455" i="6"/>
  <c r="E455" i="6"/>
  <c r="D455" i="6"/>
  <c r="C455" i="6"/>
  <c r="BV454" i="6"/>
  <c r="BT454" i="6"/>
  <c r="BS454" i="6"/>
  <c r="BR454" i="6"/>
  <c r="BQ454" i="6"/>
  <c r="BP454" i="6"/>
  <c r="BN454" i="6"/>
  <c r="BM454" i="6"/>
  <c r="BL454" i="6"/>
  <c r="BK454" i="6"/>
  <c r="BJ454" i="6"/>
  <c r="BH454" i="6"/>
  <c r="BG454" i="6"/>
  <c r="BF454" i="6"/>
  <c r="BE454" i="6"/>
  <c r="BD454" i="6"/>
  <c r="BB454" i="6"/>
  <c r="BA454" i="6"/>
  <c r="AZ454" i="6"/>
  <c r="AY454" i="6"/>
  <c r="AX454" i="6"/>
  <c r="AV454" i="6"/>
  <c r="AU454" i="6"/>
  <c r="AT454" i="6"/>
  <c r="AS454" i="6"/>
  <c r="AR454" i="6"/>
  <c r="AP454" i="6"/>
  <c r="AO454" i="6"/>
  <c r="AN454" i="6"/>
  <c r="AM454" i="6"/>
  <c r="AL454" i="6"/>
  <c r="AJ454" i="6"/>
  <c r="AI454" i="6"/>
  <c r="AH454" i="6"/>
  <c r="AG454" i="6"/>
  <c r="AF454" i="6"/>
  <c r="AD454" i="6"/>
  <c r="AC454" i="6"/>
  <c r="AB454" i="6"/>
  <c r="AA454" i="6"/>
  <c r="Z454" i="6"/>
  <c r="X454" i="6"/>
  <c r="W454" i="6"/>
  <c r="V454" i="6"/>
  <c r="U454" i="6"/>
  <c r="T454" i="6"/>
  <c r="R454" i="6"/>
  <c r="Q454" i="6"/>
  <c r="P454" i="6"/>
  <c r="O454" i="6"/>
  <c r="L454" i="6"/>
  <c r="K454" i="6"/>
  <c r="J454" i="6"/>
  <c r="I454" i="6"/>
  <c r="H454" i="6"/>
  <c r="F454" i="6"/>
  <c r="E454" i="6"/>
  <c r="D454" i="6"/>
  <c r="C454" i="6"/>
  <c r="BV453" i="6"/>
  <c r="BT453" i="6"/>
  <c r="BS453" i="6"/>
  <c r="BR453" i="6"/>
  <c r="BQ453" i="6"/>
  <c r="BP453" i="6"/>
  <c r="BN453" i="6"/>
  <c r="BM453" i="6"/>
  <c r="BL453" i="6"/>
  <c r="BK453" i="6"/>
  <c r="BJ453" i="6"/>
  <c r="BH453" i="6"/>
  <c r="BG453" i="6"/>
  <c r="BF453" i="6"/>
  <c r="BE453" i="6"/>
  <c r="BD453" i="6"/>
  <c r="BB453" i="6"/>
  <c r="BA453" i="6"/>
  <c r="AZ453" i="6"/>
  <c r="AY453" i="6"/>
  <c r="AX453" i="6"/>
  <c r="AV453" i="6"/>
  <c r="AU453" i="6"/>
  <c r="AT453" i="6"/>
  <c r="AS453" i="6"/>
  <c r="AR453" i="6"/>
  <c r="AP453" i="6"/>
  <c r="AO453" i="6"/>
  <c r="AN453" i="6"/>
  <c r="AM453" i="6"/>
  <c r="AL453" i="6"/>
  <c r="AJ453" i="6"/>
  <c r="AI453" i="6"/>
  <c r="AH453" i="6"/>
  <c r="AG453" i="6"/>
  <c r="AF453" i="6"/>
  <c r="AD453" i="6"/>
  <c r="AC453" i="6"/>
  <c r="AB453" i="6"/>
  <c r="AA453" i="6"/>
  <c r="Z453" i="6"/>
  <c r="X453" i="6"/>
  <c r="W453" i="6"/>
  <c r="V453" i="6"/>
  <c r="U453" i="6"/>
  <c r="T453" i="6"/>
  <c r="R453" i="6"/>
  <c r="Q453" i="6"/>
  <c r="P453" i="6"/>
  <c r="O453" i="6"/>
  <c r="L453" i="6"/>
  <c r="K453" i="6"/>
  <c r="J453" i="6"/>
  <c r="I453" i="6"/>
  <c r="H453" i="6"/>
  <c r="F453" i="6"/>
  <c r="E453" i="6"/>
  <c r="D453" i="6"/>
  <c r="C453" i="6"/>
  <c r="BV452" i="6"/>
  <c r="BT452" i="6"/>
  <c r="BS452" i="6"/>
  <c r="BR452" i="6"/>
  <c r="BQ452" i="6"/>
  <c r="BP452" i="6"/>
  <c r="BN452" i="6"/>
  <c r="BM452" i="6"/>
  <c r="BL452" i="6"/>
  <c r="BK452" i="6"/>
  <c r="BJ452" i="6"/>
  <c r="BH452" i="6"/>
  <c r="BG452" i="6"/>
  <c r="BF452" i="6"/>
  <c r="BE452" i="6"/>
  <c r="BD452" i="6"/>
  <c r="BB452" i="6"/>
  <c r="BA452" i="6"/>
  <c r="AZ452" i="6"/>
  <c r="AY452" i="6"/>
  <c r="AX452" i="6"/>
  <c r="AV452" i="6"/>
  <c r="AU452" i="6"/>
  <c r="AT452" i="6"/>
  <c r="AS452" i="6"/>
  <c r="AR452" i="6"/>
  <c r="AP452" i="6"/>
  <c r="AO452" i="6"/>
  <c r="AN452" i="6"/>
  <c r="AM452" i="6"/>
  <c r="AL452" i="6"/>
  <c r="AJ452" i="6"/>
  <c r="AI452" i="6"/>
  <c r="AH452" i="6"/>
  <c r="AG452" i="6"/>
  <c r="AF452" i="6"/>
  <c r="AD452" i="6"/>
  <c r="AC452" i="6"/>
  <c r="AB452" i="6"/>
  <c r="AA452" i="6"/>
  <c r="Z452" i="6"/>
  <c r="X452" i="6"/>
  <c r="W452" i="6"/>
  <c r="V452" i="6"/>
  <c r="U452" i="6"/>
  <c r="T452" i="6"/>
  <c r="R452" i="6"/>
  <c r="Q452" i="6"/>
  <c r="P452" i="6"/>
  <c r="O452" i="6"/>
  <c r="L452" i="6"/>
  <c r="K452" i="6"/>
  <c r="J452" i="6"/>
  <c r="I452" i="6"/>
  <c r="H452" i="6"/>
  <c r="F452" i="6"/>
  <c r="E452" i="6"/>
  <c r="D452" i="6"/>
  <c r="C452" i="6"/>
  <c r="BV451" i="6"/>
  <c r="BT451" i="6"/>
  <c r="BS451" i="6"/>
  <c r="BR451" i="6"/>
  <c r="BQ451" i="6"/>
  <c r="BP451" i="6"/>
  <c r="BN451" i="6"/>
  <c r="BM451" i="6"/>
  <c r="BL451" i="6"/>
  <c r="BK451" i="6"/>
  <c r="BJ451" i="6"/>
  <c r="BH451" i="6"/>
  <c r="BG451" i="6"/>
  <c r="BF451" i="6"/>
  <c r="BE451" i="6"/>
  <c r="BD451" i="6"/>
  <c r="BB451" i="6"/>
  <c r="BA451" i="6"/>
  <c r="AZ451" i="6"/>
  <c r="AY451" i="6"/>
  <c r="AX451" i="6"/>
  <c r="AV451" i="6"/>
  <c r="AU451" i="6"/>
  <c r="AT451" i="6"/>
  <c r="AS451" i="6"/>
  <c r="AR451" i="6"/>
  <c r="AP451" i="6"/>
  <c r="AO451" i="6"/>
  <c r="AN451" i="6"/>
  <c r="AM451" i="6"/>
  <c r="AL451" i="6"/>
  <c r="AJ451" i="6"/>
  <c r="AI451" i="6"/>
  <c r="AH451" i="6"/>
  <c r="AG451" i="6"/>
  <c r="AF451" i="6"/>
  <c r="AD451" i="6"/>
  <c r="AC451" i="6"/>
  <c r="AB451" i="6"/>
  <c r="AA451" i="6"/>
  <c r="Z451" i="6"/>
  <c r="X451" i="6"/>
  <c r="W451" i="6"/>
  <c r="V451" i="6"/>
  <c r="U451" i="6"/>
  <c r="T451" i="6"/>
  <c r="R451" i="6"/>
  <c r="Q451" i="6"/>
  <c r="P451" i="6"/>
  <c r="O451" i="6"/>
  <c r="L451" i="6"/>
  <c r="K451" i="6"/>
  <c r="J451" i="6"/>
  <c r="I451" i="6"/>
  <c r="H451" i="6"/>
  <c r="F451" i="6"/>
  <c r="E451" i="6"/>
  <c r="D451" i="6"/>
  <c r="C451" i="6"/>
  <c r="BV450" i="6"/>
  <c r="BT450" i="6"/>
  <c r="BS450" i="6"/>
  <c r="BR450" i="6"/>
  <c r="BQ450" i="6"/>
  <c r="BP450" i="6"/>
  <c r="BN450" i="6"/>
  <c r="BM450" i="6"/>
  <c r="BL450" i="6"/>
  <c r="BK450" i="6"/>
  <c r="BJ450" i="6"/>
  <c r="BH450" i="6"/>
  <c r="BG450" i="6"/>
  <c r="BF450" i="6"/>
  <c r="BE450" i="6"/>
  <c r="BD450" i="6"/>
  <c r="BB450" i="6"/>
  <c r="BA450" i="6"/>
  <c r="AZ450" i="6"/>
  <c r="AY450" i="6"/>
  <c r="AX450" i="6"/>
  <c r="AV450" i="6"/>
  <c r="AU450" i="6"/>
  <c r="AT450" i="6"/>
  <c r="AS450" i="6"/>
  <c r="AR450" i="6"/>
  <c r="AP450" i="6"/>
  <c r="AO450" i="6"/>
  <c r="AN450" i="6"/>
  <c r="AM450" i="6"/>
  <c r="AL450" i="6"/>
  <c r="AJ450" i="6"/>
  <c r="AI450" i="6"/>
  <c r="AH450" i="6"/>
  <c r="AG450" i="6"/>
  <c r="AF450" i="6"/>
  <c r="AD450" i="6"/>
  <c r="AC450" i="6"/>
  <c r="AB450" i="6"/>
  <c r="AA450" i="6"/>
  <c r="Z450" i="6"/>
  <c r="X450" i="6"/>
  <c r="W450" i="6"/>
  <c r="V450" i="6"/>
  <c r="U450" i="6"/>
  <c r="T450" i="6"/>
  <c r="R450" i="6"/>
  <c r="Q450" i="6"/>
  <c r="P450" i="6"/>
  <c r="O450" i="6"/>
  <c r="L450" i="6"/>
  <c r="K450" i="6"/>
  <c r="J450" i="6"/>
  <c r="I450" i="6"/>
  <c r="H450" i="6"/>
  <c r="F450" i="6"/>
  <c r="E450" i="6"/>
  <c r="D450" i="6"/>
  <c r="C450" i="6"/>
  <c r="BV449" i="6"/>
  <c r="BT449" i="6"/>
  <c r="BS449" i="6"/>
  <c r="BR449" i="6"/>
  <c r="BQ449" i="6"/>
  <c r="BP449" i="6"/>
  <c r="BN449" i="6"/>
  <c r="BM449" i="6"/>
  <c r="BL449" i="6"/>
  <c r="BK449" i="6"/>
  <c r="BJ449" i="6"/>
  <c r="BH449" i="6"/>
  <c r="BG449" i="6"/>
  <c r="BF449" i="6"/>
  <c r="BE449" i="6"/>
  <c r="BD449" i="6"/>
  <c r="BB449" i="6"/>
  <c r="BA449" i="6"/>
  <c r="AZ449" i="6"/>
  <c r="AY449" i="6"/>
  <c r="AX449" i="6"/>
  <c r="AV449" i="6"/>
  <c r="AU449" i="6"/>
  <c r="AT449" i="6"/>
  <c r="AS449" i="6"/>
  <c r="AR449" i="6"/>
  <c r="AP449" i="6"/>
  <c r="AO449" i="6"/>
  <c r="AN449" i="6"/>
  <c r="AM449" i="6"/>
  <c r="AL449" i="6"/>
  <c r="AJ449" i="6"/>
  <c r="AI449" i="6"/>
  <c r="AH449" i="6"/>
  <c r="AG449" i="6"/>
  <c r="AF449" i="6"/>
  <c r="AD449" i="6"/>
  <c r="AC449" i="6"/>
  <c r="AB449" i="6"/>
  <c r="AA449" i="6"/>
  <c r="Z449" i="6"/>
  <c r="X449" i="6"/>
  <c r="W449" i="6"/>
  <c r="V449" i="6"/>
  <c r="U449" i="6"/>
  <c r="T449" i="6"/>
  <c r="R449" i="6"/>
  <c r="Q449" i="6"/>
  <c r="P449" i="6"/>
  <c r="O449" i="6"/>
  <c r="L449" i="6"/>
  <c r="K449" i="6"/>
  <c r="J449" i="6"/>
  <c r="I449" i="6"/>
  <c r="H449" i="6"/>
  <c r="F449" i="6"/>
  <c r="E449" i="6"/>
  <c r="D449" i="6"/>
  <c r="C449" i="6"/>
  <c r="BV448" i="6"/>
  <c r="BT448" i="6"/>
  <c r="BS448" i="6"/>
  <c r="BR448" i="6"/>
  <c r="BQ448" i="6"/>
  <c r="BP448" i="6"/>
  <c r="BN448" i="6"/>
  <c r="BM448" i="6"/>
  <c r="BL448" i="6"/>
  <c r="BK448" i="6"/>
  <c r="BJ448" i="6"/>
  <c r="BH448" i="6"/>
  <c r="BG448" i="6"/>
  <c r="BF448" i="6"/>
  <c r="BE448" i="6"/>
  <c r="BD448" i="6"/>
  <c r="BB448" i="6"/>
  <c r="BA448" i="6"/>
  <c r="AZ448" i="6"/>
  <c r="AY448" i="6"/>
  <c r="AX448" i="6"/>
  <c r="AV448" i="6"/>
  <c r="AU448" i="6"/>
  <c r="AT448" i="6"/>
  <c r="AS448" i="6"/>
  <c r="AR448" i="6"/>
  <c r="AP448" i="6"/>
  <c r="AO448" i="6"/>
  <c r="AN448" i="6"/>
  <c r="AM448" i="6"/>
  <c r="AL448" i="6"/>
  <c r="AJ448" i="6"/>
  <c r="AI448" i="6"/>
  <c r="AH448" i="6"/>
  <c r="AG448" i="6"/>
  <c r="AF448" i="6"/>
  <c r="AD448" i="6"/>
  <c r="AC448" i="6"/>
  <c r="AB448" i="6"/>
  <c r="AA448" i="6"/>
  <c r="Z448" i="6"/>
  <c r="X448" i="6"/>
  <c r="W448" i="6"/>
  <c r="V448" i="6"/>
  <c r="U448" i="6"/>
  <c r="T448" i="6"/>
  <c r="R448" i="6"/>
  <c r="Q448" i="6"/>
  <c r="P448" i="6"/>
  <c r="O448" i="6"/>
  <c r="L448" i="6"/>
  <c r="K448" i="6"/>
  <c r="J448" i="6"/>
  <c r="I448" i="6"/>
  <c r="H448" i="6"/>
  <c r="F448" i="6"/>
  <c r="E448" i="6"/>
  <c r="D448" i="6"/>
  <c r="C448" i="6"/>
  <c r="BV447" i="6"/>
  <c r="BT447" i="6"/>
  <c r="BS447" i="6"/>
  <c r="BR447" i="6"/>
  <c r="BQ447" i="6"/>
  <c r="BP447" i="6"/>
  <c r="BN447" i="6"/>
  <c r="BM447" i="6"/>
  <c r="BL447" i="6"/>
  <c r="BK447" i="6"/>
  <c r="BJ447" i="6"/>
  <c r="BH447" i="6"/>
  <c r="BG447" i="6"/>
  <c r="BF447" i="6"/>
  <c r="BE447" i="6"/>
  <c r="BD447" i="6"/>
  <c r="BB447" i="6"/>
  <c r="BA447" i="6"/>
  <c r="AZ447" i="6"/>
  <c r="AY447" i="6"/>
  <c r="AX447" i="6"/>
  <c r="AV447" i="6"/>
  <c r="AU447" i="6"/>
  <c r="AT447" i="6"/>
  <c r="AS447" i="6"/>
  <c r="AR447" i="6"/>
  <c r="AP447" i="6"/>
  <c r="AO447" i="6"/>
  <c r="AN447" i="6"/>
  <c r="AM447" i="6"/>
  <c r="AL447" i="6"/>
  <c r="AJ447" i="6"/>
  <c r="AI447" i="6"/>
  <c r="AH447" i="6"/>
  <c r="AG447" i="6"/>
  <c r="AF447" i="6"/>
  <c r="AD447" i="6"/>
  <c r="AC447" i="6"/>
  <c r="AB447" i="6"/>
  <c r="AA447" i="6"/>
  <c r="Z447" i="6"/>
  <c r="X447" i="6"/>
  <c r="W447" i="6"/>
  <c r="V447" i="6"/>
  <c r="U447" i="6"/>
  <c r="T447" i="6"/>
  <c r="R447" i="6"/>
  <c r="Q447" i="6"/>
  <c r="P447" i="6"/>
  <c r="O447" i="6"/>
  <c r="L447" i="6"/>
  <c r="K447" i="6"/>
  <c r="J447" i="6"/>
  <c r="I447" i="6"/>
  <c r="H447" i="6"/>
  <c r="F447" i="6"/>
  <c r="E447" i="6"/>
  <c r="D447" i="6"/>
  <c r="C447" i="6"/>
  <c r="BV446" i="6"/>
  <c r="BT446" i="6"/>
  <c r="BS446" i="6"/>
  <c r="BR446" i="6"/>
  <c r="BQ446" i="6"/>
  <c r="BP446" i="6"/>
  <c r="BN446" i="6"/>
  <c r="BM446" i="6"/>
  <c r="BL446" i="6"/>
  <c r="BK446" i="6"/>
  <c r="BJ446" i="6"/>
  <c r="BH446" i="6"/>
  <c r="BG446" i="6"/>
  <c r="BF446" i="6"/>
  <c r="BE446" i="6"/>
  <c r="BD446" i="6"/>
  <c r="BB446" i="6"/>
  <c r="BA446" i="6"/>
  <c r="AZ446" i="6"/>
  <c r="AY446" i="6"/>
  <c r="AX446" i="6"/>
  <c r="AV446" i="6"/>
  <c r="AU446" i="6"/>
  <c r="AT446" i="6"/>
  <c r="AS446" i="6"/>
  <c r="AR446" i="6"/>
  <c r="AP446" i="6"/>
  <c r="AO446" i="6"/>
  <c r="AN446" i="6"/>
  <c r="AM446" i="6"/>
  <c r="AL446" i="6"/>
  <c r="AJ446" i="6"/>
  <c r="AI446" i="6"/>
  <c r="AH446" i="6"/>
  <c r="AG446" i="6"/>
  <c r="AF446" i="6"/>
  <c r="AD446" i="6"/>
  <c r="AC446" i="6"/>
  <c r="AB446" i="6"/>
  <c r="AA446" i="6"/>
  <c r="Z446" i="6"/>
  <c r="X446" i="6"/>
  <c r="W446" i="6"/>
  <c r="V446" i="6"/>
  <c r="U446" i="6"/>
  <c r="T446" i="6"/>
  <c r="R446" i="6"/>
  <c r="Q446" i="6"/>
  <c r="P446" i="6"/>
  <c r="O446" i="6"/>
  <c r="L446" i="6"/>
  <c r="K446" i="6"/>
  <c r="J446" i="6"/>
  <c r="I446" i="6"/>
  <c r="H446" i="6"/>
  <c r="F446" i="6"/>
  <c r="E446" i="6"/>
  <c r="D446" i="6"/>
  <c r="C446" i="6"/>
  <c r="BV445" i="6"/>
  <c r="BT445" i="6"/>
  <c r="BS445" i="6"/>
  <c r="BR445" i="6"/>
  <c r="BQ445" i="6"/>
  <c r="BP445" i="6"/>
  <c r="BN445" i="6"/>
  <c r="BM445" i="6"/>
  <c r="BL445" i="6"/>
  <c r="BK445" i="6"/>
  <c r="BJ445" i="6"/>
  <c r="BH445" i="6"/>
  <c r="BG445" i="6"/>
  <c r="BF445" i="6"/>
  <c r="BE445" i="6"/>
  <c r="BD445" i="6"/>
  <c r="BB445" i="6"/>
  <c r="BA445" i="6"/>
  <c r="AZ445" i="6"/>
  <c r="AY445" i="6"/>
  <c r="AX445" i="6"/>
  <c r="AV445" i="6"/>
  <c r="AU445" i="6"/>
  <c r="AT445" i="6"/>
  <c r="AS445" i="6"/>
  <c r="AR445" i="6"/>
  <c r="AP445" i="6"/>
  <c r="AO445" i="6"/>
  <c r="AN445" i="6"/>
  <c r="AM445" i="6"/>
  <c r="AL445" i="6"/>
  <c r="AJ445" i="6"/>
  <c r="AI445" i="6"/>
  <c r="AH445" i="6"/>
  <c r="AG445" i="6"/>
  <c r="AF445" i="6"/>
  <c r="AD445" i="6"/>
  <c r="AC445" i="6"/>
  <c r="AB445" i="6"/>
  <c r="AA445" i="6"/>
  <c r="Z445" i="6"/>
  <c r="X445" i="6"/>
  <c r="W445" i="6"/>
  <c r="V445" i="6"/>
  <c r="U445" i="6"/>
  <c r="T445" i="6"/>
  <c r="R445" i="6"/>
  <c r="Q445" i="6"/>
  <c r="P445" i="6"/>
  <c r="O445" i="6"/>
  <c r="L445" i="6"/>
  <c r="K445" i="6"/>
  <c r="J445" i="6"/>
  <c r="I445" i="6"/>
  <c r="H445" i="6"/>
  <c r="F445" i="6"/>
  <c r="E445" i="6"/>
  <c r="D445" i="6"/>
  <c r="C445" i="6"/>
  <c r="BV444" i="6"/>
  <c r="BT444" i="6"/>
  <c r="BS444" i="6"/>
  <c r="BR444" i="6"/>
  <c r="BQ444" i="6"/>
  <c r="BP444" i="6"/>
  <c r="BN444" i="6"/>
  <c r="BM444" i="6"/>
  <c r="BL444" i="6"/>
  <c r="BK444" i="6"/>
  <c r="BJ444" i="6"/>
  <c r="BH444" i="6"/>
  <c r="BG444" i="6"/>
  <c r="BF444" i="6"/>
  <c r="BE444" i="6"/>
  <c r="BD444" i="6"/>
  <c r="BB444" i="6"/>
  <c r="BA444" i="6"/>
  <c r="AZ444" i="6"/>
  <c r="AY444" i="6"/>
  <c r="AX444" i="6"/>
  <c r="AV444" i="6"/>
  <c r="AU444" i="6"/>
  <c r="AT444" i="6"/>
  <c r="AS444" i="6"/>
  <c r="AR444" i="6"/>
  <c r="AP444" i="6"/>
  <c r="AO444" i="6"/>
  <c r="AN444" i="6"/>
  <c r="AM444" i="6"/>
  <c r="AL444" i="6"/>
  <c r="AJ444" i="6"/>
  <c r="AI444" i="6"/>
  <c r="AH444" i="6"/>
  <c r="AG444" i="6"/>
  <c r="AF444" i="6"/>
  <c r="AD444" i="6"/>
  <c r="AC444" i="6"/>
  <c r="AB444" i="6"/>
  <c r="AA444" i="6"/>
  <c r="Z444" i="6"/>
  <c r="X444" i="6"/>
  <c r="W444" i="6"/>
  <c r="V444" i="6"/>
  <c r="U444" i="6"/>
  <c r="T444" i="6"/>
  <c r="R444" i="6"/>
  <c r="Q444" i="6"/>
  <c r="P444" i="6"/>
  <c r="O444" i="6"/>
  <c r="L444" i="6"/>
  <c r="K444" i="6"/>
  <c r="J444" i="6"/>
  <c r="I444" i="6"/>
  <c r="H444" i="6"/>
  <c r="F444" i="6"/>
  <c r="E444" i="6"/>
  <c r="D444" i="6"/>
  <c r="C444" i="6"/>
  <c r="BV443" i="6"/>
  <c r="BT443" i="6"/>
  <c r="BS443" i="6"/>
  <c r="BR443" i="6"/>
  <c r="BQ443" i="6"/>
  <c r="BP443" i="6"/>
  <c r="BN443" i="6"/>
  <c r="BM443" i="6"/>
  <c r="BL443" i="6"/>
  <c r="BK443" i="6"/>
  <c r="BJ443" i="6"/>
  <c r="BH443" i="6"/>
  <c r="BG443" i="6"/>
  <c r="BF443" i="6"/>
  <c r="BE443" i="6"/>
  <c r="BD443" i="6"/>
  <c r="BB443" i="6"/>
  <c r="BA443" i="6"/>
  <c r="AZ443" i="6"/>
  <c r="AY443" i="6"/>
  <c r="AX443" i="6"/>
  <c r="AV443" i="6"/>
  <c r="AU443" i="6"/>
  <c r="AT443" i="6"/>
  <c r="AS443" i="6"/>
  <c r="AR443" i="6"/>
  <c r="AP443" i="6"/>
  <c r="AO443" i="6"/>
  <c r="AN443" i="6"/>
  <c r="AM443" i="6"/>
  <c r="AL443" i="6"/>
  <c r="AJ443" i="6"/>
  <c r="AI443" i="6"/>
  <c r="AH443" i="6"/>
  <c r="AG443" i="6"/>
  <c r="AF443" i="6"/>
  <c r="AD443" i="6"/>
  <c r="AC443" i="6"/>
  <c r="AB443" i="6"/>
  <c r="AA443" i="6"/>
  <c r="Z443" i="6"/>
  <c r="X443" i="6"/>
  <c r="W443" i="6"/>
  <c r="V443" i="6"/>
  <c r="U443" i="6"/>
  <c r="T443" i="6"/>
  <c r="R443" i="6"/>
  <c r="Q443" i="6"/>
  <c r="P443" i="6"/>
  <c r="O443" i="6"/>
  <c r="L443" i="6"/>
  <c r="K443" i="6"/>
  <c r="J443" i="6"/>
  <c r="I443" i="6"/>
  <c r="H443" i="6"/>
  <c r="F443" i="6"/>
  <c r="E443" i="6"/>
  <c r="D443" i="6"/>
  <c r="C443" i="6"/>
  <c r="BV442" i="6"/>
  <c r="BT442" i="6"/>
  <c r="BS442" i="6"/>
  <c r="BR442" i="6"/>
  <c r="BQ442" i="6"/>
  <c r="BP442" i="6"/>
  <c r="BN442" i="6"/>
  <c r="BM442" i="6"/>
  <c r="BL442" i="6"/>
  <c r="BK442" i="6"/>
  <c r="BJ442" i="6"/>
  <c r="BH442" i="6"/>
  <c r="BG442" i="6"/>
  <c r="BF442" i="6"/>
  <c r="BE442" i="6"/>
  <c r="BD442" i="6"/>
  <c r="BB442" i="6"/>
  <c r="BA442" i="6"/>
  <c r="AZ442" i="6"/>
  <c r="AY442" i="6"/>
  <c r="AX442" i="6"/>
  <c r="AV442" i="6"/>
  <c r="AU442" i="6"/>
  <c r="AT442" i="6"/>
  <c r="AS442" i="6"/>
  <c r="AR442" i="6"/>
  <c r="AP442" i="6"/>
  <c r="AO442" i="6"/>
  <c r="AN442" i="6"/>
  <c r="AM442" i="6"/>
  <c r="AL442" i="6"/>
  <c r="AJ442" i="6"/>
  <c r="AI442" i="6"/>
  <c r="AH442" i="6"/>
  <c r="AG442" i="6"/>
  <c r="AF442" i="6"/>
  <c r="AD442" i="6"/>
  <c r="AC442" i="6"/>
  <c r="AB442" i="6"/>
  <c r="AA442" i="6"/>
  <c r="Z442" i="6"/>
  <c r="X442" i="6"/>
  <c r="W442" i="6"/>
  <c r="V442" i="6"/>
  <c r="U442" i="6"/>
  <c r="T442" i="6"/>
  <c r="R442" i="6"/>
  <c r="Q442" i="6"/>
  <c r="P442" i="6"/>
  <c r="O442" i="6"/>
  <c r="L442" i="6"/>
  <c r="K442" i="6"/>
  <c r="J442" i="6"/>
  <c r="I442" i="6"/>
  <c r="H442" i="6"/>
  <c r="F442" i="6"/>
  <c r="E442" i="6"/>
  <c r="D442" i="6"/>
  <c r="C442" i="6"/>
  <c r="BV441" i="6"/>
  <c r="BT441" i="6"/>
  <c r="BS441" i="6"/>
  <c r="BR441" i="6"/>
  <c r="BQ441" i="6"/>
  <c r="BP441" i="6"/>
  <c r="BN441" i="6"/>
  <c r="BM441" i="6"/>
  <c r="BL441" i="6"/>
  <c r="BK441" i="6"/>
  <c r="BJ441" i="6"/>
  <c r="BH441" i="6"/>
  <c r="BG441" i="6"/>
  <c r="BF441" i="6"/>
  <c r="BE441" i="6"/>
  <c r="BD441" i="6"/>
  <c r="BB441" i="6"/>
  <c r="BA441" i="6"/>
  <c r="AZ441" i="6"/>
  <c r="AY441" i="6"/>
  <c r="AX441" i="6"/>
  <c r="AV441" i="6"/>
  <c r="AU441" i="6"/>
  <c r="AT441" i="6"/>
  <c r="AS441" i="6"/>
  <c r="AR441" i="6"/>
  <c r="AP441" i="6"/>
  <c r="AO441" i="6"/>
  <c r="AN441" i="6"/>
  <c r="AM441" i="6"/>
  <c r="AL441" i="6"/>
  <c r="AJ441" i="6"/>
  <c r="AI441" i="6"/>
  <c r="AH441" i="6"/>
  <c r="AG441" i="6"/>
  <c r="AF441" i="6"/>
  <c r="AD441" i="6"/>
  <c r="AC441" i="6"/>
  <c r="AB441" i="6"/>
  <c r="AA441" i="6"/>
  <c r="Z441" i="6"/>
  <c r="X441" i="6"/>
  <c r="W441" i="6"/>
  <c r="V441" i="6"/>
  <c r="U441" i="6"/>
  <c r="T441" i="6"/>
  <c r="R441" i="6"/>
  <c r="Q441" i="6"/>
  <c r="P441" i="6"/>
  <c r="O441" i="6"/>
  <c r="L441" i="6"/>
  <c r="K441" i="6"/>
  <c r="J441" i="6"/>
  <c r="I441" i="6"/>
  <c r="H441" i="6"/>
  <c r="F441" i="6"/>
  <c r="E441" i="6"/>
  <c r="D441" i="6"/>
  <c r="C441" i="6"/>
  <c r="BV440" i="6"/>
  <c r="BT440" i="6"/>
  <c r="BS440" i="6"/>
  <c r="BR440" i="6"/>
  <c r="BQ440" i="6"/>
  <c r="BP440" i="6"/>
  <c r="BN440" i="6"/>
  <c r="BM440" i="6"/>
  <c r="BL440" i="6"/>
  <c r="BK440" i="6"/>
  <c r="BJ440" i="6"/>
  <c r="BH440" i="6"/>
  <c r="BG440" i="6"/>
  <c r="BF440" i="6"/>
  <c r="BE440" i="6"/>
  <c r="BD440" i="6"/>
  <c r="BB440" i="6"/>
  <c r="BA440" i="6"/>
  <c r="AZ440" i="6"/>
  <c r="AY440" i="6"/>
  <c r="AX440" i="6"/>
  <c r="AV440" i="6"/>
  <c r="AU440" i="6"/>
  <c r="AT440" i="6"/>
  <c r="AS440" i="6"/>
  <c r="AR440" i="6"/>
  <c r="AP440" i="6"/>
  <c r="AO440" i="6"/>
  <c r="AN440" i="6"/>
  <c r="AM440" i="6"/>
  <c r="AL440" i="6"/>
  <c r="AJ440" i="6"/>
  <c r="AI440" i="6"/>
  <c r="AH440" i="6"/>
  <c r="AG440" i="6"/>
  <c r="AF440" i="6"/>
  <c r="AD440" i="6"/>
  <c r="AC440" i="6"/>
  <c r="AB440" i="6"/>
  <c r="AA440" i="6"/>
  <c r="Z440" i="6"/>
  <c r="X440" i="6"/>
  <c r="W440" i="6"/>
  <c r="V440" i="6"/>
  <c r="U440" i="6"/>
  <c r="T440" i="6"/>
  <c r="R440" i="6"/>
  <c r="Q440" i="6"/>
  <c r="P440" i="6"/>
  <c r="O440" i="6"/>
  <c r="L440" i="6"/>
  <c r="K440" i="6"/>
  <c r="J440" i="6"/>
  <c r="I440" i="6"/>
  <c r="H440" i="6"/>
  <c r="F440" i="6"/>
  <c r="E440" i="6"/>
  <c r="D440" i="6"/>
  <c r="C440" i="6"/>
  <c r="BV439" i="6"/>
  <c r="BT439" i="6"/>
  <c r="BS439" i="6"/>
  <c r="BR439" i="6"/>
  <c r="BQ439" i="6"/>
  <c r="BP439" i="6"/>
  <c r="BN439" i="6"/>
  <c r="BM439" i="6"/>
  <c r="BL439" i="6"/>
  <c r="BK439" i="6"/>
  <c r="BJ439" i="6"/>
  <c r="BH439" i="6"/>
  <c r="BG439" i="6"/>
  <c r="BF439" i="6"/>
  <c r="BE439" i="6"/>
  <c r="BD439" i="6"/>
  <c r="BB439" i="6"/>
  <c r="BA439" i="6"/>
  <c r="AZ439" i="6"/>
  <c r="AY439" i="6"/>
  <c r="AX439" i="6"/>
  <c r="AV439" i="6"/>
  <c r="AU439" i="6"/>
  <c r="AT439" i="6"/>
  <c r="AS439" i="6"/>
  <c r="AR439" i="6"/>
  <c r="AP439" i="6"/>
  <c r="AO439" i="6"/>
  <c r="AN439" i="6"/>
  <c r="AM439" i="6"/>
  <c r="AL439" i="6"/>
  <c r="AJ439" i="6"/>
  <c r="AI439" i="6"/>
  <c r="AH439" i="6"/>
  <c r="AG439" i="6"/>
  <c r="AF439" i="6"/>
  <c r="AD439" i="6"/>
  <c r="AC439" i="6"/>
  <c r="AB439" i="6"/>
  <c r="AA439" i="6"/>
  <c r="Z439" i="6"/>
  <c r="X439" i="6"/>
  <c r="W439" i="6"/>
  <c r="V439" i="6"/>
  <c r="U439" i="6"/>
  <c r="T439" i="6"/>
  <c r="R439" i="6"/>
  <c r="Q439" i="6"/>
  <c r="P439" i="6"/>
  <c r="O439" i="6"/>
  <c r="L439" i="6"/>
  <c r="K439" i="6"/>
  <c r="J439" i="6"/>
  <c r="I439" i="6"/>
  <c r="H439" i="6"/>
  <c r="F439" i="6"/>
  <c r="E439" i="6"/>
  <c r="D439" i="6"/>
  <c r="C439" i="6"/>
  <c r="BV438" i="6"/>
  <c r="BT438" i="6"/>
  <c r="BS438" i="6"/>
  <c r="BR438" i="6"/>
  <c r="BQ438" i="6"/>
  <c r="BP438" i="6"/>
  <c r="BN438" i="6"/>
  <c r="BM438" i="6"/>
  <c r="BL438" i="6"/>
  <c r="BK438" i="6"/>
  <c r="BJ438" i="6"/>
  <c r="BH438" i="6"/>
  <c r="BG438" i="6"/>
  <c r="BF438" i="6"/>
  <c r="BE438" i="6"/>
  <c r="BD438" i="6"/>
  <c r="BB438" i="6"/>
  <c r="BA438" i="6"/>
  <c r="AZ438" i="6"/>
  <c r="AY438" i="6"/>
  <c r="AX438" i="6"/>
  <c r="AV438" i="6"/>
  <c r="AU438" i="6"/>
  <c r="AT438" i="6"/>
  <c r="AS438" i="6"/>
  <c r="AR438" i="6"/>
  <c r="AP438" i="6"/>
  <c r="AO438" i="6"/>
  <c r="AN438" i="6"/>
  <c r="AM438" i="6"/>
  <c r="AL438" i="6"/>
  <c r="AJ438" i="6"/>
  <c r="AI438" i="6"/>
  <c r="AH438" i="6"/>
  <c r="AG438" i="6"/>
  <c r="AF438" i="6"/>
  <c r="AD438" i="6"/>
  <c r="AC438" i="6"/>
  <c r="AB438" i="6"/>
  <c r="AA438" i="6"/>
  <c r="Z438" i="6"/>
  <c r="X438" i="6"/>
  <c r="W438" i="6"/>
  <c r="V438" i="6"/>
  <c r="U438" i="6"/>
  <c r="T438" i="6"/>
  <c r="R438" i="6"/>
  <c r="Q438" i="6"/>
  <c r="P438" i="6"/>
  <c r="O438" i="6"/>
  <c r="L438" i="6"/>
  <c r="K438" i="6"/>
  <c r="J438" i="6"/>
  <c r="I438" i="6"/>
  <c r="H438" i="6"/>
  <c r="F438" i="6"/>
  <c r="E438" i="6"/>
  <c r="D438" i="6"/>
  <c r="C438" i="6"/>
  <c r="BV437" i="6"/>
  <c r="BT437" i="6"/>
  <c r="BS437" i="6"/>
  <c r="BR437" i="6"/>
  <c r="BQ437" i="6"/>
  <c r="BP437" i="6"/>
  <c r="BN437" i="6"/>
  <c r="BM437" i="6"/>
  <c r="BL437" i="6"/>
  <c r="BK437" i="6"/>
  <c r="BJ437" i="6"/>
  <c r="BH437" i="6"/>
  <c r="BG437" i="6"/>
  <c r="BF437" i="6"/>
  <c r="BE437" i="6"/>
  <c r="BD437" i="6"/>
  <c r="BB437" i="6"/>
  <c r="BA437" i="6"/>
  <c r="AZ437" i="6"/>
  <c r="AY437" i="6"/>
  <c r="AX437" i="6"/>
  <c r="AV437" i="6"/>
  <c r="AU437" i="6"/>
  <c r="AT437" i="6"/>
  <c r="AS437" i="6"/>
  <c r="AR437" i="6"/>
  <c r="AP437" i="6"/>
  <c r="AO437" i="6"/>
  <c r="AN437" i="6"/>
  <c r="AM437" i="6"/>
  <c r="AL437" i="6"/>
  <c r="AJ437" i="6"/>
  <c r="AI437" i="6"/>
  <c r="AH437" i="6"/>
  <c r="AG437" i="6"/>
  <c r="AF437" i="6"/>
  <c r="AD437" i="6"/>
  <c r="AC437" i="6"/>
  <c r="AB437" i="6"/>
  <c r="AA437" i="6"/>
  <c r="Z437" i="6"/>
  <c r="X437" i="6"/>
  <c r="W437" i="6"/>
  <c r="V437" i="6"/>
  <c r="U437" i="6"/>
  <c r="T437" i="6"/>
  <c r="R437" i="6"/>
  <c r="Q437" i="6"/>
  <c r="P437" i="6"/>
  <c r="O437" i="6"/>
  <c r="L437" i="6"/>
  <c r="K437" i="6"/>
  <c r="J437" i="6"/>
  <c r="I437" i="6"/>
  <c r="H437" i="6"/>
  <c r="F437" i="6"/>
  <c r="E437" i="6"/>
  <c r="D437" i="6"/>
  <c r="C437" i="6"/>
  <c r="BV436" i="6"/>
  <c r="BT436" i="6"/>
  <c r="BS436" i="6"/>
  <c r="BR436" i="6"/>
  <c r="BQ436" i="6"/>
  <c r="BP436" i="6"/>
  <c r="BN436" i="6"/>
  <c r="BM436" i="6"/>
  <c r="BL436" i="6"/>
  <c r="BK436" i="6"/>
  <c r="BJ436" i="6"/>
  <c r="BH436" i="6"/>
  <c r="BG436" i="6"/>
  <c r="BF436" i="6"/>
  <c r="BE436" i="6"/>
  <c r="BD436" i="6"/>
  <c r="BB436" i="6"/>
  <c r="BA436" i="6"/>
  <c r="AZ436" i="6"/>
  <c r="AY436" i="6"/>
  <c r="AX436" i="6"/>
  <c r="AV436" i="6"/>
  <c r="AU436" i="6"/>
  <c r="AT436" i="6"/>
  <c r="AS436" i="6"/>
  <c r="AR436" i="6"/>
  <c r="AP436" i="6"/>
  <c r="AO436" i="6"/>
  <c r="AN436" i="6"/>
  <c r="AM436" i="6"/>
  <c r="AL436" i="6"/>
  <c r="AJ436" i="6"/>
  <c r="AI436" i="6"/>
  <c r="AH436" i="6"/>
  <c r="AG436" i="6"/>
  <c r="AF436" i="6"/>
  <c r="AD436" i="6"/>
  <c r="AC436" i="6"/>
  <c r="AB436" i="6"/>
  <c r="AA436" i="6"/>
  <c r="Z436" i="6"/>
  <c r="X436" i="6"/>
  <c r="W436" i="6"/>
  <c r="V436" i="6"/>
  <c r="U436" i="6"/>
  <c r="T436" i="6"/>
  <c r="R436" i="6"/>
  <c r="Q436" i="6"/>
  <c r="P436" i="6"/>
  <c r="O436" i="6"/>
  <c r="L436" i="6"/>
  <c r="K436" i="6"/>
  <c r="J436" i="6"/>
  <c r="I436" i="6"/>
  <c r="H436" i="6"/>
  <c r="F436" i="6"/>
  <c r="E436" i="6"/>
  <c r="D436" i="6"/>
  <c r="C436" i="6"/>
  <c r="BV435" i="6"/>
  <c r="BT435" i="6"/>
  <c r="BS435" i="6"/>
  <c r="BR435" i="6"/>
  <c r="BQ435" i="6"/>
  <c r="BP435" i="6"/>
  <c r="BN435" i="6"/>
  <c r="BM435" i="6"/>
  <c r="BL435" i="6"/>
  <c r="BK435" i="6"/>
  <c r="BJ435" i="6"/>
  <c r="BH435" i="6"/>
  <c r="BG435" i="6"/>
  <c r="BF435" i="6"/>
  <c r="BE435" i="6"/>
  <c r="BD435" i="6"/>
  <c r="BB435" i="6"/>
  <c r="BA435" i="6"/>
  <c r="AZ435" i="6"/>
  <c r="AY435" i="6"/>
  <c r="AX435" i="6"/>
  <c r="AV435" i="6"/>
  <c r="AU435" i="6"/>
  <c r="AT435" i="6"/>
  <c r="AS435" i="6"/>
  <c r="AR435" i="6"/>
  <c r="AP435" i="6"/>
  <c r="AO435" i="6"/>
  <c r="AN435" i="6"/>
  <c r="AM435" i="6"/>
  <c r="AL435" i="6"/>
  <c r="AJ435" i="6"/>
  <c r="AI435" i="6"/>
  <c r="AH435" i="6"/>
  <c r="AG435" i="6"/>
  <c r="AF435" i="6"/>
  <c r="AD435" i="6"/>
  <c r="AC435" i="6"/>
  <c r="AB435" i="6"/>
  <c r="AA435" i="6"/>
  <c r="Z435" i="6"/>
  <c r="X435" i="6"/>
  <c r="W435" i="6"/>
  <c r="V435" i="6"/>
  <c r="U435" i="6"/>
  <c r="T435" i="6"/>
  <c r="R435" i="6"/>
  <c r="Q435" i="6"/>
  <c r="P435" i="6"/>
  <c r="O435" i="6"/>
  <c r="L435" i="6"/>
  <c r="K435" i="6"/>
  <c r="J435" i="6"/>
  <c r="I435" i="6"/>
  <c r="H435" i="6"/>
  <c r="F435" i="6"/>
  <c r="E435" i="6"/>
  <c r="D435" i="6"/>
  <c r="C435" i="6"/>
  <c r="BV434" i="6"/>
  <c r="BT434" i="6"/>
  <c r="BS434" i="6"/>
  <c r="BR434" i="6"/>
  <c r="BQ434" i="6"/>
  <c r="BP434" i="6"/>
  <c r="BN434" i="6"/>
  <c r="BM434" i="6"/>
  <c r="BL434" i="6"/>
  <c r="BK434" i="6"/>
  <c r="BJ434" i="6"/>
  <c r="BH434" i="6"/>
  <c r="BG434" i="6"/>
  <c r="BF434" i="6"/>
  <c r="BE434" i="6"/>
  <c r="BD434" i="6"/>
  <c r="BB434" i="6"/>
  <c r="BA434" i="6"/>
  <c r="AZ434" i="6"/>
  <c r="AY434" i="6"/>
  <c r="AX434" i="6"/>
  <c r="AV434" i="6"/>
  <c r="AU434" i="6"/>
  <c r="AT434" i="6"/>
  <c r="AS434" i="6"/>
  <c r="AR434" i="6"/>
  <c r="AP434" i="6"/>
  <c r="AO434" i="6"/>
  <c r="AN434" i="6"/>
  <c r="AM434" i="6"/>
  <c r="AL434" i="6"/>
  <c r="AJ434" i="6"/>
  <c r="AI434" i="6"/>
  <c r="AH434" i="6"/>
  <c r="AG434" i="6"/>
  <c r="AF434" i="6"/>
  <c r="AD434" i="6"/>
  <c r="AC434" i="6"/>
  <c r="AB434" i="6"/>
  <c r="AA434" i="6"/>
  <c r="Z434" i="6"/>
  <c r="X434" i="6"/>
  <c r="W434" i="6"/>
  <c r="V434" i="6"/>
  <c r="U434" i="6"/>
  <c r="T434" i="6"/>
  <c r="R434" i="6"/>
  <c r="Q434" i="6"/>
  <c r="P434" i="6"/>
  <c r="O434" i="6"/>
  <c r="L434" i="6"/>
  <c r="K434" i="6"/>
  <c r="J434" i="6"/>
  <c r="I434" i="6"/>
  <c r="H434" i="6"/>
  <c r="F434" i="6"/>
  <c r="E434" i="6"/>
  <c r="D434" i="6"/>
  <c r="C434" i="6"/>
  <c r="BV433" i="6"/>
  <c r="BT433" i="6"/>
  <c r="BS433" i="6"/>
  <c r="BR433" i="6"/>
  <c r="BQ433" i="6"/>
  <c r="BP433" i="6"/>
  <c r="BN433" i="6"/>
  <c r="BM433" i="6"/>
  <c r="BL433" i="6"/>
  <c r="BK433" i="6"/>
  <c r="BJ433" i="6"/>
  <c r="BH433" i="6"/>
  <c r="BG433" i="6"/>
  <c r="BF433" i="6"/>
  <c r="BE433" i="6"/>
  <c r="BD433" i="6"/>
  <c r="BB433" i="6"/>
  <c r="BA433" i="6"/>
  <c r="AZ433" i="6"/>
  <c r="AY433" i="6"/>
  <c r="AX433" i="6"/>
  <c r="AV433" i="6"/>
  <c r="AU433" i="6"/>
  <c r="AT433" i="6"/>
  <c r="AS433" i="6"/>
  <c r="AR433" i="6"/>
  <c r="AP433" i="6"/>
  <c r="AO433" i="6"/>
  <c r="AN433" i="6"/>
  <c r="AM433" i="6"/>
  <c r="AL433" i="6"/>
  <c r="AJ433" i="6"/>
  <c r="AI433" i="6"/>
  <c r="AH433" i="6"/>
  <c r="AG433" i="6"/>
  <c r="AF433" i="6"/>
  <c r="AD433" i="6"/>
  <c r="AC433" i="6"/>
  <c r="AB433" i="6"/>
  <c r="AA433" i="6"/>
  <c r="Z433" i="6"/>
  <c r="X433" i="6"/>
  <c r="W433" i="6"/>
  <c r="V433" i="6"/>
  <c r="U433" i="6"/>
  <c r="T433" i="6"/>
  <c r="R433" i="6"/>
  <c r="Q433" i="6"/>
  <c r="P433" i="6"/>
  <c r="O433" i="6"/>
  <c r="L433" i="6"/>
  <c r="K433" i="6"/>
  <c r="J433" i="6"/>
  <c r="I433" i="6"/>
  <c r="H433" i="6"/>
  <c r="F433" i="6"/>
  <c r="E433" i="6"/>
  <c r="D433" i="6"/>
  <c r="C433" i="6"/>
  <c r="BV432" i="6"/>
  <c r="BT432" i="6"/>
  <c r="BS432" i="6"/>
  <c r="BR432" i="6"/>
  <c r="BQ432" i="6"/>
  <c r="BP432" i="6"/>
  <c r="BN432" i="6"/>
  <c r="BM432" i="6"/>
  <c r="BL432" i="6"/>
  <c r="BK432" i="6"/>
  <c r="BJ432" i="6"/>
  <c r="BH432" i="6"/>
  <c r="BG432" i="6"/>
  <c r="BF432" i="6"/>
  <c r="BE432" i="6"/>
  <c r="BD432" i="6"/>
  <c r="BB432" i="6"/>
  <c r="BA432" i="6"/>
  <c r="AZ432" i="6"/>
  <c r="AY432" i="6"/>
  <c r="AX432" i="6"/>
  <c r="AV432" i="6"/>
  <c r="AU432" i="6"/>
  <c r="AT432" i="6"/>
  <c r="AS432" i="6"/>
  <c r="AR432" i="6"/>
  <c r="AP432" i="6"/>
  <c r="AO432" i="6"/>
  <c r="AN432" i="6"/>
  <c r="AM432" i="6"/>
  <c r="AL432" i="6"/>
  <c r="AJ432" i="6"/>
  <c r="AI432" i="6"/>
  <c r="AH432" i="6"/>
  <c r="AG432" i="6"/>
  <c r="AF432" i="6"/>
  <c r="AD432" i="6"/>
  <c r="AC432" i="6"/>
  <c r="AB432" i="6"/>
  <c r="AA432" i="6"/>
  <c r="Z432" i="6"/>
  <c r="X432" i="6"/>
  <c r="W432" i="6"/>
  <c r="V432" i="6"/>
  <c r="U432" i="6"/>
  <c r="T432" i="6"/>
  <c r="R432" i="6"/>
  <c r="Q432" i="6"/>
  <c r="P432" i="6"/>
  <c r="O432" i="6"/>
  <c r="L432" i="6"/>
  <c r="K432" i="6"/>
  <c r="J432" i="6"/>
  <c r="I432" i="6"/>
  <c r="H432" i="6"/>
  <c r="F432" i="6"/>
  <c r="E432" i="6"/>
  <c r="D432" i="6"/>
  <c r="C432" i="6"/>
  <c r="BV431" i="6"/>
  <c r="BT431" i="6"/>
  <c r="BS431" i="6"/>
  <c r="BR431" i="6"/>
  <c r="BQ431" i="6"/>
  <c r="BP431" i="6"/>
  <c r="BN431" i="6"/>
  <c r="BM431" i="6"/>
  <c r="BL431" i="6"/>
  <c r="BK431" i="6"/>
  <c r="BJ431" i="6"/>
  <c r="BH431" i="6"/>
  <c r="BG431" i="6"/>
  <c r="BF431" i="6"/>
  <c r="BE431" i="6"/>
  <c r="BD431" i="6"/>
  <c r="BB431" i="6"/>
  <c r="BA431" i="6"/>
  <c r="AZ431" i="6"/>
  <c r="AY431" i="6"/>
  <c r="AX431" i="6"/>
  <c r="AV431" i="6"/>
  <c r="AU431" i="6"/>
  <c r="AT431" i="6"/>
  <c r="AS431" i="6"/>
  <c r="AR431" i="6"/>
  <c r="AP431" i="6"/>
  <c r="AO431" i="6"/>
  <c r="AN431" i="6"/>
  <c r="AM431" i="6"/>
  <c r="AL431" i="6"/>
  <c r="AJ431" i="6"/>
  <c r="AI431" i="6"/>
  <c r="AH431" i="6"/>
  <c r="AG431" i="6"/>
  <c r="AF431" i="6"/>
  <c r="AD431" i="6"/>
  <c r="AC431" i="6"/>
  <c r="AB431" i="6"/>
  <c r="AA431" i="6"/>
  <c r="Z431" i="6"/>
  <c r="X431" i="6"/>
  <c r="W431" i="6"/>
  <c r="V431" i="6"/>
  <c r="U431" i="6"/>
  <c r="T431" i="6"/>
  <c r="R431" i="6"/>
  <c r="Q431" i="6"/>
  <c r="P431" i="6"/>
  <c r="O431" i="6"/>
  <c r="L431" i="6"/>
  <c r="K431" i="6"/>
  <c r="J431" i="6"/>
  <c r="I431" i="6"/>
  <c r="H431" i="6"/>
  <c r="F431" i="6"/>
  <c r="E431" i="6"/>
  <c r="D431" i="6"/>
  <c r="C431" i="6"/>
  <c r="BV430" i="6"/>
  <c r="BT430" i="6"/>
  <c r="BS430" i="6"/>
  <c r="BR430" i="6"/>
  <c r="BQ430" i="6"/>
  <c r="BP430" i="6"/>
  <c r="BN430" i="6"/>
  <c r="BM430" i="6"/>
  <c r="BL430" i="6"/>
  <c r="BK430" i="6"/>
  <c r="BJ430" i="6"/>
  <c r="BH430" i="6"/>
  <c r="BG430" i="6"/>
  <c r="BF430" i="6"/>
  <c r="BE430" i="6"/>
  <c r="BD430" i="6"/>
  <c r="BB430" i="6"/>
  <c r="BA430" i="6"/>
  <c r="AZ430" i="6"/>
  <c r="AY430" i="6"/>
  <c r="AX430" i="6"/>
  <c r="AV430" i="6"/>
  <c r="AU430" i="6"/>
  <c r="AT430" i="6"/>
  <c r="AS430" i="6"/>
  <c r="AR430" i="6"/>
  <c r="AP430" i="6"/>
  <c r="AO430" i="6"/>
  <c r="AN430" i="6"/>
  <c r="AM430" i="6"/>
  <c r="AL430" i="6"/>
  <c r="AJ430" i="6"/>
  <c r="AI430" i="6"/>
  <c r="AH430" i="6"/>
  <c r="AG430" i="6"/>
  <c r="AF430" i="6"/>
  <c r="AD430" i="6"/>
  <c r="AC430" i="6"/>
  <c r="AB430" i="6"/>
  <c r="AA430" i="6"/>
  <c r="Z430" i="6"/>
  <c r="X430" i="6"/>
  <c r="W430" i="6"/>
  <c r="V430" i="6"/>
  <c r="U430" i="6"/>
  <c r="T430" i="6"/>
  <c r="R430" i="6"/>
  <c r="Q430" i="6"/>
  <c r="P430" i="6"/>
  <c r="O430" i="6"/>
  <c r="L430" i="6"/>
  <c r="K430" i="6"/>
  <c r="J430" i="6"/>
  <c r="I430" i="6"/>
  <c r="H430" i="6"/>
  <c r="F430" i="6"/>
  <c r="E430" i="6"/>
  <c r="D430" i="6"/>
  <c r="C430" i="6"/>
  <c r="BV429" i="6"/>
  <c r="BT429" i="6"/>
  <c r="BS429" i="6"/>
  <c r="BR429" i="6"/>
  <c r="BQ429" i="6"/>
  <c r="BP429" i="6"/>
  <c r="BN429" i="6"/>
  <c r="BM429" i="6"/>
  <c r="BL429" i="6"/>
  <c r="BK429" i="6"/>
  <c r="BJ429" i="6"/>
  <c r="BH429" i="6"/>
  <c r="BG429" i="6"/>
  <c r="BF429" i="6"/>
  <c r="BE429" i="6"/>
  <c r="BD429" i="6"/>
  <c r="BB429" i="6"/>
  <c r="BA429" i="6"/>
  <c r="AZ429" i="6"/>
  <c r="AY429" i="6"/>
  <c r="AX429" i="6"/>
  <c r="AV429" i="6"/>
  <c r="AU429" i="6"/>
  <c r="AT429" i="6"/>
  <c r="AS429" i="6"/>
  <c r="AR429" i="6"/>
  <c r="AP429" i="6"/>
  <c r="AO429" i="6"/>
  <c r="AN429" i="6"/>
  <c r="AM429" i="6"/>
  <c r="AL429" i="6"/>
  <c r="AJ429" i="6"/>
  <c r="AI429" i="6"/>
  <c r="AH429" i="6"/>
  <c r="AG429" i="6"/>
  <c r="AF429" i="6"/>
  <c r="AD429" i="6"/>
  <c r="AC429" i="6"/>
  <c r="AB429" i="6"/>
  <c r="AA429" i="6"/>
  <c r="Z429" i="6"/>
  <c r="X429" i="6"/>
  <c r="W429" i="6"/>
  <c r="V429" i="6"/>
  <c r="U429" i="6"/>
  <c r="T429" i="6"/>
  <c r="R429" i="6"/>
  <c r="Q429" i="6"/>
  <c r="P429" i="6"/>
  <c r="O429" i="6"/>
  <c r="L429" i="6"/>
  <c r="K429" i="6"/>
  <c r="J429" i="6"/>
  <c r="I429" i="6"/>
  <c r="H429" i="6"/>
  <c r="F429" i="6"/>
  <c r="E429" i="6"/>
  <c r="D429" i="6"/>
  <c r="C429" i="6"/>
  <c r="BV428" i="6"/>
  <c r="BT428" i="6"/>
  <c r="BS428" i="6"/>
  <c r="BR428" i="6"/>
  <c r="BQ428" i="6"/>
  <c r="BP428" i="6"/>
  <c r="BN428" i="6"/>
  <c r="BM428" i="6"/>
  <c r="BL428" i="6"/>
  <c r="BK428" i="6"/>
  <c r="BJ428" i="6"/>
  <c r="BH428" i="6"/>
  <c r="BG428" i="6"/>
  <c r="BF428" i="6"/>
  <c r="BE428" i="6"/>
  <c r="BD428" i="6"/>
  <c r="BB428" i="6"/>
  <c r="BA428" i="6"/>
  <c r="AZ428" i="6"/>
  <c r="AY428" i="6"/>
  <c r="AX428" i="6"/>
  <c r="AV428" i="6"/>
  <c r="AU428" i="6"/>
  <c r="AT428" i="6"/>
  <c r="AS428" i="6"/>
  <c r="AR428" i="6"/>
  <c r="AP428" i="6"/>
  <c r="AO428" i="6"/>
  <c r="AN428" i="6"/>
  <c r="AM428" i="6"/>
  <c r="AL428" i="6"/>
  <c r="AJ428" i="6"/>
  <c r="AI428" i="6"/>
  <c r="AH428" i="6"/>
  <c r="AG428" i="6"/>
  <c r="AF428" i="6"/>
  <c r="AD428" i="6"/>
  <c r="AC428" i="6"/>
  <c r="AB428" i="6"/>
  <c r="AA428" i="6"/>
  <c r="Z428" i="6"/>
  <c r="X428" i="6"/>
  <c r="W428" i="6"/>
  <c r="V428" i="6"/>
  <c r="U428" i="6"/>
  <c r="T428" i="6"/>
  <c r="R428" i="6"/>
  <c r="Q428" i="6"/>
  <c r="P428" i="6"/>
  <c r="O428" i="6"/>
  <c r="L428" i="6"/>
  <c r="K428" i="6"/>
  <c r="J428" i="6"/>
  <c r="I428" i="6"/>
  <c r="H428" i="6"/>
  <c r="F428" i="6"/>
  <c r="E428" i="6"/>
  <c r="D428" i="6"/>
  <c r="C428" i="6"/>
  <c r="BV427" i="6"/>
  <c r="BT427" i="6"/>
  <c r="BS427" i="6"/>
  <c r="BR427" i="6"/>
  <c r="BQ427" i="6"/>
  <c r="BP427" i="6"/>
  <c r="BN427" i="6"/>
  <c r="BM427" i="6"/>
  <c r="BL427" i="6"/>
  <c r="BK427" i="6"/>
  <c r="BJ427" i="6"/>
  <c r="BH427" i="6"/>
  <c r="BG427" i="6"/>
  <c r="BF427" i="6"/>
  <c r="BE427" i="6"/>
  <c r="BD427" i="6"/>
  <c r="BB427" i="6"/>
  <c r="BA427" i="6"/>
  <c r="AZ427" i="6"/>
  <c r="AY427" i="6"/>
  <c r="AX427" i="6"/>
  <c r="AV427" i="6"/>
  <c r="AU427" i="6"/>
  <c r="AT427" i="6"/>
  <c r="AS427" i="6"/>
  <c r="AR427" i="6"/>
  <c r="AP427" i="6"/>
  <c r="AO427" i="6"/>
  <c r="AN427" i="6"/>
  <c r="AM427" i="6"/>
  <c r="AL427" i="6"/>
  <c r="AJ427" i="6"/>
  <c r="AI427" i="6"/>
  <c r="AH427" i="6"/>
  <c r="AG427" i="6"/>
  <c r="AF427" i="6"/>
  <c r="AD427" i="6"/>
  <c r="AC427" i="6"/>
  <c r="AB427" i="6"/>
  <c r="AA427" i="6"/>
  <c r="Z427" i="6"/>
  <c r="X427" i="6"/>
  <c r="W427" i="6"/>
  <c r="V427" i="6"/>
  <c r="U427" i="6"/>
  <c r="T427" i="6"/>
  <c r="R427" i="6"/>
  <c r="Q427" i="6"/>
  <c r="P427" i="6"/>
  <c r="O427" i="6"/>
  <c r="L427" i="6"/>
  <c r="K427" i="6"/>
  <c r="J427" i="6"/>
  <c r="I427" i="6"/>
  <c r="H427" i="6"/>
  <c r="F427" i="6"/>
  <c r="E427" i="6"/>
  <c r="D427" i="6"/>
  <c r="C427" i="6"/>
  <c r="BV426" i="6"/>
  <c r="BT426" i="6"/>
  <c r="BS426" i="6"/>
  <c r="BR426" i="6"/>
  <c r="BQ426" i="6"/>
  <c r="BP426" i="6"/>
  <c r="BN426" i="6"/>
  <c r="BM426" i="6"/>
  <c r="BL426" i="6"/>
  <c r="BK426" i="6"/>
  <c r="BJ426" i="6"/>
  <c r="BH426" i="6"/>
  <c r="BG426" i="6"/>
  <c r="BF426" i="6"/>
  <c r="BE426" i="6"/>
  <c r="BD426" i="6"/>
  <c r="BB426" i="6"/>
  <c r="BA426" i="6"/>
  <c r="AZ426" i="6"/>
  <c r="AY426" i="6"/>
  <c r="AX426" i="6"/>
  <c r="AV426" i="6"/>
  <c r="AU426" i="6"/>
  <c r="AT426" i="6"/>
  <c r="AS426" i="6"/>
  <c r="AR426" i="6"/>
  <c r="AP426" i="6"/>
  <c r="AO426" i="6"/>
  <c r="AN426" i="6"/>
  <c r="AM426" i="6"/>
  <c r="AL426" i="6"/>
  <c r="AJ426" i="6"/>
  <c r="AI426" i="6"/>
  <c r="AH426" i="6"/>
  <c r="AG426" i="6"/>
  <c r="AF426" i="6"/>
  <c r="AD426" i="6"/>
  <c r="AC426" i="6"/>
  <c r="AB426" i="6"/>
  <c r="AA426" i="6"/>
  <c r="Z426" i="6"/>
  <c r="X426" i="6"/>
  <c r="W426" i="6"/>
  <c r="V426" i="6"/>
  <c r="U426" i="6"/>
  <c r="T426" i="6"/>
  <c r="R426" i="6"/>
  <c r="Q426" i="6"/>
  <c r="P426" i="6"/>
  <c r="O426" i="6"/>
  <c r="L426" i="6"/>
  <c r="K426" i="6"/>
  <c r="J426" i="6"/>
  <c r="I426" i="6"/>
  <c r="H426" i="6"/>
  <c r="F426" i="6"/>
  <c r="E426" i="6"/>
  <c r="D426" i="6"/>
  <c r="C426" i="6"/>
  <c r="BV425" i="6"/>
  <c r="BT425" i="6"/>
  <c r="BS425" i="6"/>
  <c r="BR425" i="6"/>
  <c r="BQ425" i="6"/>
  <c r="BP425" i="6"/>
  <c r="BN425" i="6"/>
  <c r="BM425" i="6"/>
  <c r="BL425" i="6"/>
  <c r="BK425" i="6"/>
  <c r="BJ425" i="6"/>
  <c r="BH425" i="6"/>
  <c r="BG425" i="6"/>
  <c r="BF425" i="6"/>
  <c r="BE425" i="6"/>
  <c r="BD425" i="6"/>
  <c r="BB425" i="6"/>
  <c r="BA425" i="6"/>
  <c r="AZ425" i="6"/>
  <c r="AY425" i="6"/>
  <c r="AX425" i="6"/>
  <c r="AV425" i="6"/>
  <c r="AU425" i="6"/>
  <c r="AT425" i="6"/>
  <c r="AS425" i="6"/>
  <c r="AR425" i="6"/>
  <c r="AP425" i="6"/>
  <c r="AO425" i="6"/>
  <c r="AN425" i="6"/>
  <c r="AM425" i="6"/>
  <c r="AL425" i="6"/>
  <c r="AJ425" i="6"/>
  <c r="AI425" i="6"/>
  <c r="AH425" i="6"/>
  <c r="AG425" i="6"/>
  <c r="AF425" i="6"/>
  <c r="AD425" i="6"/>
  <c r="AC425" i="6"/>
  <c r="AB425" i="6"/>
  <c r="AA425" i="6"/>
  <c r="Z425" i="6"/>
  <c r="X425" i="6"/>
  <c r="W425" i="6"/>
  <c r="V425" i="6"/>
  <c r="U425" i="6"/>
  <c r="T425" i="6"/>
  <c r="R425" i="6"/>
  <c r="Q425" i="6"/>
  <c r="P425" i="6"/>
  <c r="O425" i="6"/>
  <c r="L425" i="6"/>
  <c r="K425" i="6"/>
  <c r="J425" i="6"/>
  <c r="I425" i="6"/>
  <c r="H425" i="6"/>
  <c r="F425" i="6"/>
  <c r="E425" i="6"/>
  <c r="D425" i="6"/>
  <c r="C425" i="6"/>
  <c r="BV424" i="6"/>
  <c r="BT424" i="6"/>
  <c r="BS424" i="6"/>
  <c r="BR424" i="6"/>
  <c r="BQ424" i="6"/>
  <c r="BP424" i="6"/>
  <c r="BN424" i="6"/>
  <c r="BM424" i="6"/>
  <c r="BL424" i="6"/>
  <c r="BK424" i="6"/>
  <c r="BJ424" i="6"/>
  <c r="BH424" i="6"/>
  <c r="BG424" i="6"/>
  <c r="BF424" i="6"/>
  <c r="BE424" i="6"/>
  <c r="BD424" i="6"/>
  <c r="BB424" i="6"/>
  <c r="BA424" i="6"/>
  <c r="AZ424" i="6"/>
  <c r="AY424" i="6"/>
  <c r="AX424" i="6"/>
  <c r="AV424" i="6"/>
  <c r="AU424" i="6"/>
  <c r="AT424" i="6"/>
  <c r="AS424" i="6"/>
  <c r="AR424" i="6"/>
  <c r="AP424" i="6"/>
  <c r="AO424" i="6"/>
  <c r="AN424" i="6"/>
  <c r="AM424" i="6"/>
  <c r="AL424" i="6"/>
  <c r="AJ424" i="6"/>
  <c r="AI424" i="6"/>
  <c r="AH424" i="6"/>
  <c r="AG424" i="6"/>
  <c r="AF424" i="6"/>
  <c r="AD424" i="6"/>
  <c r="AC424" i="6"/>
  <c r="AB424" i="6"/>
  <c r="AA424" i="6"/>
  <c r="Z424" i="6"/>
  <c r="X424" i="6"/>
  <c r="W424" i="6"/>
  <c r="V424" i="6"/>
  <c r="U424" i="6"/>
  <c r="T424" i="6"/>
  <c r="R424" i="6"/>
  <c r="Q424" i="6"/>
  <c r="P424" i="6"/>
  <c r="O424" i="6"/>
  <c r="L424" i="6"/>
  <c r="K424" i="6"/>
  <c r="J424" i="6"/>
  <c r="I424" i="6"/>
  <c r="H424" i="6"/>
  <c r="F424" i="6"/>
  <c r="E424" i="6"/>
  <c r="D424" i="6"/>
  <c r="C424" i="6"/>
  <c r="BV423" i="6"/>
  <c r="BT423" i="6"/>
  <c r="BS423" i="6"/>
  <c r="BR423" i="6"/>
  <c r="BQ423" i="6"/>
  <c r="BP423" i="6"/>
  <c r="BN423" i="6"/>
  <c r="BM423" i="6"/>
  <c r="BL423" i="6"/>
  <c r="BK423" i="6"/>
  <c r="BJ423" i="6"/>
  <c r="BH423" i="6"/>
  <c r="BG423" i="6"/>
  <c r="BF423" i="6"/>
  <c r="BE423" i="6"/>
  <c r="BD423" i="6"/>
  <c r="BB423" i="6"/>
  <c r="BA423" i="6"/>
  <c r="AZ423" i="6"/>
  <c r="AY423" i="6"/>
  <c r="AX423" i="6"/>
  <c r="AV423" i="6"/>
  <c r="AU423" i="6"/>
  <c r="AT423" i="6"/>
  <c r="AS423" i="6"/>
  <c r="AR423" i="6"/>
  <c r="AP423" i="6"/>
  <c r="AO423" i="6"/>
  <c r="AN423" i="6"/>
  <c r="AM423" i="6"/>
  <c r="AL423" i="6"/>
  <c r="AJ423" i="6"/>
  <c r="AI423" i="6"/>
  <c r="AH423" i="6"/>
  <c r="AG423" i="6"/>
  <c r="AF423" i="6"/>
  <c r="AD423" i="6"/>
  <c r="AC423" i="6"/>
  <c r="AB423" i="6"/>
  <c r="AA423" i="6"/>
  <c r="Z423" i="6"/>
  <c r="X423" i="6"/>
  <c r="W423" i="6"/>
  <c r="V423" i="6"/>
  <c r="U423" i="6"/>
  <c r="T423" i="6"/>
  <c r="R423" i="6"/>
  <c r="Q423" i="6"/>
  <c r="P423" i="6"/>
  <c r="O423" i="6"/>
  <c r="L423" i="6"/>
  <c r="K423" i="6"/>
  <c r="J423" i="6"/>
  <c r="I423" i="6"/>
  <c r="H423" i="6"/>
  <c r="F423" i="6"/>
  <c r="E423" i="6"/>
  <c r="D423" i="6"/>
  <c r="C423" i="6"/>
  <c r="BV422" i="6"/>
  <c r="BT422" i="6"/>
  <c r="BS422" i="6"/>
  <c r="BR422" i="6"/>
  <c r="BQ422" i="6"/>
  <c r="BP422" i="6"/>
  <c r="BN422" i="6"/>
  <c r="BM422" i="6"/>
  <c r="BL422" i="6"/>
  <c r="BK422" i="6"/>
  <c r="BJ422" i="6"/>
  <c r="BH422" i="6"/>
  <c r="BG422" i="6"/>
  <c r="BF422" i="6"/>
  <c r="BE422" i="6"/>
  <c r="BD422" i="6"/>
  <c r="BB422" i="6"/>
  <c r="BA422" i="6"/>
  <c r="AZ422" i="6"/>
  <c r="AY422" i="6"/>
  <c r="AX422" i="6"/>
  <c r="AV422" i="6"/>
  <c r="AU422" i="6"/>
  <c r="AT422" i="6"/>
  <c r="AS422" i="6"/>
  <c r="AR422" i="6"/>
  <c r="AP422" i="6"/>
  <c r="AO422" i="6"/>
  <c r="AN422" i="6"/>
  <c r="AM422" i="6"/>
  <c r="AL422" i="6"/>
  <c r="AJ422" i="6"/>
  <c r="AI422" i="6"/>
  <c r="AH422" i="6"/>
  <c r="AG422" i="6"/>
  <c r="AF422" i="6"/>
  <c r="AD422" i="6"/>
  <c r="AC422" i="6"/>
  <c r="AB422" i="6"/>
  <c r="AA422" i="6"/>
  <c r="Z422" i="6"/>
  <c r="X422" i="6"/>
  <c r="W422" i="6"/>
  <c r="V422" i="6"/>
  <c r="U422" i="6"/>
  <c r="T422" i="6"/>
  <c r="R422" i="6"/>
  <c r="Q422" i="6"/>
  <c r="P422" i="6"/>
  <c r="O422" i="6"/>
  <c r="L422" i="6"/>
  <c r="K422" i="6"/>
  <c r="J422" i="6"/>
  <c r="I422" i="6"/>
  <c r="H422" i="6"/>
  <c r="F422" i="6"/>
  <c r="E422" i="6"/>
  <c r="D422" i="6"/>
  <c r="C422" i="6"/>
  <c r="BV421" i="6"/>
  <c r="BT421" i="6"/>
  <c r="BS421" i="6"/>
  <c r="BR421" i="6"/>
  <c r="BQ421" i="6"/>
  <c r="BP421" i="6"/>
  <c r="BN421" i="6"/>
  <c r="BM421" i="6"/>
  <c r="BL421" i="6"/>
  <c r="BK421" i="6"/>
  <c r="BJ421" i="6"/>
  <c r="BH421" i="6"/>
  <c r="BG421" i="6"/>
  <c r="BF421" i="6"/>
  <c r="BE421" i="6"/>
  <c r="BD421" i="6"/>
  <c r="BB421" i="6"/>
  <c r="BA421" i="6"/>
  <c r="AZ421" i="6"/>
  <c r="AY421" i="6"/>
  <c r="AX421" i="6"/>
  <c r="AV421" i="6"/>
  <c r="AU421" i="6"/>
  <c r="AT421" i="6"/>
  <c r="AS421" i="6"/>
  <c r="AR421" i="6"/>
  <c r="AP421" i="6"/>
  <c r="AO421" i="6"/>
  <c r="AN421" i="6"/>
  <c r="AM421" i="6"/>
  <c r="AL421" i="6"/>
  <c r="AJ421" i="6"/>
  <c r="AI421" i="6"/>
  <c r="AH421" i="6"/>
  <c r="AG421" i="6"/>
  <c r="AF421" i="6"/>
  <c r="AD421" i="6"/>
  <c r="AC421" i="6"/>
  <c r="AB421" i="6"/>
  <c r="AA421" i="6"/>
  <c r="Z421" i="6"/>
  <c r="X421" i="6"/>
  <c r="W421" i="6"/>
  <c r="V421" i="6"/>
  <c r="U421" i="6"/>
  <c r="T421" i="6"/>
  <c r="R421" i="6"/>
  <c r="Q421" i="6"/>
  <c r="P421" i="6"/>
  <c r="O421" i="6"/>
  <c r="L421" i="6"/>
  <c r="K421" i="6"/>
  <c r="J421" i="6"/>
  <c r="I421" i="6"/>
  <c r="H421" i="6"/>
  <c r="F421" i="6"/>
  <c r="E421" i="6"/>
  <c r="D421" i="6"/>
  <c r="C421" i="6"/>
  <c r="BV420" i="6"/>
  <c r="BT420" i="6"/>
  <c r="BS420" i="6"/>
  <c r="BR420" i="6"/>
  <c r="BQ420" i="6"/>
  <c r="BP420" i="6"/>
  <c r="BN420" i="6"/>
  <c r="BM420" i="6"/>
  <c r="BL420" i="6"/>
  <c r="BK420" i="6"/>
  <c r="BJ420" i="6"/>
  <c r="BH420" i="6"/>
  <c r="BG420" i="6"/>
  <c r="BF420" i="6"/>
  <c r="BE420" i="6"/>
  <c r="BD420" i="6"/>
  <c r="BB420" i="6"/>
  <c r="BA420" i="6"/>
  <c r="AZ420" i="6"/>
  <c r="AY420" i="6"/>
  <c r="AX420" i="6"/>
  <c r="AV420" i="6"/>
  <c r="AU420" i="6"/>
  <c r="AT420" i="6"/>
  <c r="AS420" i="6"/>
  <c r="AR420" i="6"/>
  <c r="AP420" i="6"/>
  <c r="AO420" i="6"/>
  <c r="AN420" i="6"/>
  <c r="AM420" i="6"/>
  <c r="AL420" i="6"/>
  <c r="AJ420" i="6"/>
  <c r="AI420" i="6"/>
  <c r="AH420" i="6"/>
  <c r="AG420" i="6"/>
  <c r="AF420" i="6"/>
  <c r="AD420" i="6"/>
  <c r="AC420" i="6"/>
  <c r="AB420" i="6"/>
  <c r="AA420" i="6"/>
  <c r="Z420" i="6"/>
  <c r="X420" i="6"/>
  <c r="W420" i="6"/>
  <c r="V420" i="6"/>
  <c r="U420" i="6"/>
  <c r="T420" i="6"/>
  <c r="R420" i="6"/>
  <c r="Q420" i="6"/>
  <c r="P420" i="6"/>
  <c r="O420" i="6"/>
  <c r="L420" i="6"/>
  <c r="K420" i="6"/>
  <c r="J420" i="6"/>
  <c r="I420" i="6"/>
  <c r="H420" i="6"/>
  <c r="F420" i="6"/>
  <c r="E420" i="6"/>
  <c r="D420" i="6"/>
  <c r="C420" i="6"/>
  <c r="BV419" i="6"/>
  <c r="BT419" i="6"/>
  <c r="BS419" i="6"/>
  <c r="BR419" i="6"/>
  <c r="BQ419" i="6"/>
  <c r="BP419" i="6"/>
  <c r="BN419" i="6"/>
  <c r="BM419" i="6"/>
  <c r="BL419" i="6"/>
  <c r="BK419" i="6"/>
  <c r="BJ419" i="6"/>
  <c r="BH419" i="6"/>
  <c r="BG419" i="6"/>
  <c r="BF419" i="6"/>
  <c r="BE419" i="6"/>
  <c r="BD419" i="6"/>
  <c r="BB419" i="6"/>
  <c r="BA419" i="6"/>
  <c r="AZ419" i="6"/>
  <c r="AY419" i="6"/>
  <c r="AX419" i="6"/>
  <c r="AV419" i="6"/>
  <c r="AU419" i="6"/>
  <c r="AT419" i="6"/>
  <c r="AS419" i="6"/>
  <c r="AR419" i="6"/>
  <c r="AP419" i="6"/>
  <c r="AO419" i="6"/>
  <c r="AN419" i="6"/>
  <c r="AM419" i="6"/>
  <c r="AL419" i="6"/>
  <c r="AJ419" i="6"/>
  <c r="AI419" i="6"/>
  <c r="AH419" i="6"/>
  <c r="AG419" i="6"/>
  <c r="AF419" i="6"/>
  <c r="AD419" i="6"/>
  <c r="AC419" i="6"/>
  <c r="AB419" i="6"/>
  <c r="AA419" i="6"/>
  <c r="Z419" i="6"/>
  <c r="X419" i="6"/>
  <c r="W419" i="6"/>
  <c r="V419" i="6"/>
  <c r="U419" i="6"/>
  <c r="T419" i="6"/>
  <c r="R419" i="6"/>
  <c r="Q419" i="6"/>
  <c r="P419" i="6"/>
  <c r="O419" i="6"/>
  <c r="L419" i="6"/>
  <c r="K419" i="6"/>
  <c r="J419" i="6"/>
  <c r="I419" i="6"/>
  <c r="H419" i="6"/>
  <c r="F419" i="6"/>
  <c r="E419" i="6"/>
  <c r="D419" i="6"/>
  <c r="C419" i="6"/>
  <c r="BV418" i="6"/>
  <c r="BT418" i="6"/>
  <c r="BS418" i="6"/>
  <c r="BR418" i="6"/>
  <c r="BQ418" i="6"/>
  <c r="BP418" i="6"/>
  <c r="BN418" i="6"/>
  <c r="BM418" i="6"/>
  <c r="BL418" i="6"/>
  <c r="BK418" i="6"/>
  <c r="BJ418" i="6"/>
  <c r="BH418" i="6"/>
  <c r="BG418" i="6"/>
  <c r="BF418" i="6"/>
  <c r="BE418" i="6"/>
  <c r="BD418" i="6"/>
  <c r="BB418" i="6"/>
  <c r="BA418" i="6"/>
  <c r="AZ418" i="6"/>
  <c r="AY418" i="6"/>
  <c r="AX418" i="6"/>
  <c r="AV418" i="6"/>
  <c r="AU418" i="6"/>
  <c r="AT418" i="6"/>
  <c r="AS418" i="6"/>
  <c r="AR418" i="6"/>
  <c r="AP418" i="6"/>
  <c r="AO418" i="6"/>
  <c r="AN418" i="6"/>
  <c r="AM418" i="6"/>
  <c r="AL418" i="6"/>
  <c r="AJ418" i="6"/>
  <c r="AI418" i="6"/>
  <c r="AH418" i="6"/>
  <c r="AG418" i="6"/>
  <c r="AF418" i="6"/>
  <c r="AD418" i="6"/>
  <c r="AC418" i="6"/>
  <c r="AB418" i="6"/>
  <c r="AA418" i="6"/>
  <c r="Z418" i="6"/>
  <c r="X418" i="6"/>
  <c r="W418" i="6"/>
  <c r="V418" i="6"/>
  <c r="U418" i="6"/>
  <c r="T418" i="6"/>
  <c r="R418" i="6"/>
  <c r="Q418" i="6"/>
  <c r="P418" i="6"/>
  <c r="O418" i="6"/>
  <c r="L418" i="6"/>
  <c r="K418" i="6"/>
  <c r="J418" i="6"/>
  <c r="I418" i="6"/>
  <c r="H418" i="6"/>
  <c r="F418" i="6"/>
  <c r="E418" i="6"/>
  <c r="D418" i="6"/>
  <c r="C418" i="6"/>
  <c r="BV417" i="6"/>
  <c r="BT417" i="6"/>
  <c r="BS417" i="6"/>
  <c r="BR417" i="6"/>
  <c r="BQ417" i="6"/>
  <c r="BP417" i="6"/>
  <c r="BN417" i="6"/>
  <c r="BM417" i="6"/>
  <c r="BL417" i="6"/>
  <c r="BK417" i="6"/>
  <c r="BJ417" i="6"/>
  <c r="BH417" i="6"/>
  <c r="BG417" i="6"/>
  <c r="BF417" i="6"/>
  <c r="BE417" i="6"/>
  <c r="BD417" i="6"/>
  <c r="BB417" i="6"/>
  <c r="BA417" i="6"/>
  <c r="AZ417" i="6"/>
  <c r="AY417" i="6"/>
  <c r="AX417" i="6"/>
  <c r="AV417" i="6"/>
  <c r="AU417" i="6"/>
  <c r="AT417" i="6"/>
  <c r="AS417" i="6"/>
  <c r="AR417" i="6"/>
  <c r="AP417" i="6"/>
  <c r="AO417" i="6"/>
  <c r="AN417" i="6"/>
  <c r="AM417" i="6"/>
  <c r="AL417" i="6"/>
  <c r="AJ417" i="6"/>
  <c r="AI417" i="6"/>
  <c r="AH417" i="6"/>
  <c r="AG417" i="6"/>
  <c r="AF417" i="6"/>
  <c r="AD417" i="6"/>
  <c r="AC417" i="6"/>
  <c r="AB417" i="6"/>
  <c r="AA417" i="6"/>
  <c r="Z417" i="6"/>
  <c r="X417" i="6"/>
  <c r="W417" i="6"/>
  <c r="V417" i="6"/>
  <c r="U417" i="6"/>
  <c r="T417" i="6"/>
  <c r="R417" i="6"/>
  <c r="Q417" i="6"/>
  <c r="P417" i="6"/>
  <c r="O417" i="6"/>
  <c r="L417" i="6"/>
  <c r="K417" i="6"/>
  <c r="J417" i="6"/>
  <c r="I417" i="6"/>
  <c r="H417" i="6"/>
  <c r="F417" i="6"/>
  <c r="E417" i="6"/>
  <c r="D417" i="6"/>
  <c r="C417" i="6"/>
  <c r="BV416" i="6"/>
  <c r="BT416" i="6"/>
  <c r="BS416" i="6"/>
  <c r="BR416" i="6"/>
  <c r="BQ416" i="6"/>
  <c r="BP416" i="6"/>
  <c r="BN416" i="6"/>
  <c r="BM416" i="6"/>
  <c r="BL416" i="6"/>
  <c r="BK416" i="6"/>
  <c r="BJ416" i="6"/>
  <c r="BH416" i="6"/>
  <c r="BG416" i="6"/>
  <c r="BF416" i="6"/>
  <c r="BE416" i="6"/>
  <c r="BD416" i="6"/>
  <c r="BB416" i="6"/>
  <c r="BA416" i="6"/>
  <c r="AZ416" i="6"/>
  <c r="AY416" i="6"/>
  <c r="AX416" i="6"/>
  <c r="AV416" i="6"/>
  <c r="AU416" i="6"/>
  <c r="AT416" i="6"/>
  <c r="AS416" i="6"/>
  <c r="AR416" i="6"/>
  <c r="AP416" i="6"/>
  <c r="AO416" i="6"/>
  <c r="AN416" i="6"/>
  <c r="AM416" i="6"/>
  <c r="AL416" i="6"/>
  <c r="AJ416" i="6"/>
  <c r="AI416" i="6"/>
  <c r="AH416" i="6"/>
  <c r="AG416" i="6"/>
  <c r="AF416" i="6"/>
  <c r="AD416" i="6"/>
  <c r="AC416" i="6"/>
  <c r="AB416" i="6"/>
  <c r="AA416" i="6"/>
  <c r="Z416" i="6"/>
  <c r="X416" i="6"/>
  <c r="W416" i="6"/>
  <c r="V416" i="6"/>
  <c r="U416" i="6"/>
  <c r="T416" i="6"/>
  <c r="R416" i="6"/>
  <c r="Q416" i="6"/>
  <c r="P416" i="6"/>
  <c r="O416" i="6"/>
  <c r="L416" i="6"/>
  <c r="K416" i="6"/>
  <c r="J416" i="6"/>
  <c r="I416" i="6"/>
  <c r="H416" i="6"/>
  <c r="F416" i="6"/>
  <c r="E416" i="6"/>
  <c r="D416" i="6"/>
  <c r="C416" i="6"/>
  <c r="BV415" i="6"/>
  <c r="BT415" i="6"/>
  <c r="BS415" i="6"/>
  <c r="BR415" i="6"/>
  <c r="BQ415" i="6"/>
  <c r="BP415" i="6"/>
  <c r="BN415" i="6"/>
  <c r="BM415" i="6"/>
  <c r="BL415" i="6"/>
  <c r="BK415" i="6"/>
  <c r="BJ415" i="6"/>
  <c r="BH415" i="6"/>
  <c r="BG415" i="6"/>
  <c r="BF415" i="6"/>
  <c r="BE415" i="6"/>
  <c r="BD415" i="6"/>
  <c r="BB415" i="6"/>
  <c r="BA415" i="6"/>
  <c r="AZ415" i="6"/>
  <c r="AY415" i="6"/>
  <c r="AX415" i="6"/>
  <c r="AV415" i="6"/>
  <c r="AU415" i="6"/>
  <c r="AT415" i="6"/>
  <c r="AS415" i="6"/>
  <c r="AR415" i="6"/>
  <c r="AP415" i="6"/>
  <c r="AO415" i="6"/>
  <c r="AN415" i="6"/>
  <c r="AM415" i="6"/>
  <c r="AL415" i="6"/>
  <c r="AJ415" i="6"/>
  <c r="AI415" i="6"/>
  <c r="AH415" i="6"/>
  <c r="AG415" i="6"/>
  <c r="AF415" i="6"/>
  <c r="AD415" i="6"/>
  <c r="AC415" i="6"/>
  <c r="AB415" i="6"/>
  <c r="AA415" i="6"/>
  <c r="Z415" i="6"/>
  <c r="X415" i="6"/>
  <c r="W415" i="6"/>
  <c r="V415" i="6"/>
  <c r="U415" i="6"/>
  <c r="T415" i="6"/>
  <c r="R415" i="6"/>
  <c r="Q415" i="6"/>
  <c r="P415" i="6"/>
  <c r="O415" i="6"/>
  <c r="L415" i="6"/>
  <c r="K415" i="6"/>
  <c r="J415" i="6"/>
  <c r="I415" i="6"/>
  <c r="H415" i="6"/>
  <c r="F415" i="6"/>
  <c r="E415" i="6"/>
  <c r="D415" i="6"/>
  <c r="C415" i="6"/>
  <c r="BV414" i="6"/>
  <c r="BT414" i="6"/>
  <c r="BS414" i="6"/>
  <c r="BR414" i="6"/>
  <c r="BQ414" i="6"/>
  <c r="BP414" i="6"/>
  <c r="BN414" i="6"/>
  <c r="BM414" i="6"/>
  <c r="BL414" i="6"/>
  <c r="BK414" i="6"/>
  <c r="BJ414" i="6"/>
  <c r="BH414" i="6"/>
  <c r="BG414" i="6"/>
  <c r="BF414" i="6"/>
  <c r="BE414" i="6"/>
  <c r="BD414" i="6"/>
  <c r="BB414" i="6"/>
  <c r="BA414" i="6"/>
  <c r="AZ414" i="6"/>
  <c r="AY414" i="6"/>
  <c r="AX414" i="6"/>
  <c r="AV414" i="6"/>
  <c r="AU414" i="6"/>
  <c r="AT414" i="6"/>
  <c r="AS414" i="6"/>
  <c r="AR414" i="6"/>
  <c r="AP414" i="6"/>
  <c r="AO414" i="6"/>
  <c r="AN414" i="6"/>
  <c r="AM414" i="6"/>
  <c r="AL414" i="6"/>
  <c r="AJ414" i="6"/>
  <c r="AI414" i="6"/>
  <c r="AH414" i="6"/>
  <c r="AG414" i="6"/>
  <c r="AF414" i="6"/>
  <c r="AD414" i="6"/>
  <c r="AC414" i="6"/>
  <c r="AB414" i="6"/>
  <c r="AA414" i="6"/>
  <c r="Z414" i="6"/>
  <c r="X414" i="6"/>
  <c r="W414" i="6"/>
  <c r="V414" i="6"/>
  <c r="U414" i="6"/>
  <c r="T414" i="6"/>
  <c r="R414" i="6"/>
  <c r="Q414" i="6"/>
  <c r="P414" i="6"/>
  <c r="O414" i="6"/>
  <c r="L414" i="6"/>
  <c r="K414" i="6"/>
  <c r="J414" i="6"/>
  <c r="I414" i="6"/>
  <c r="H414" i="6"/>
  <c r="F414" i="6"/>
  <c r="E414" i="6"/>
  <c r="D414" i="6"/>
  <c r="C414" i="6"/>
  <c r="BV413" i="6"/>
  <c r="BT413" i="6"/>
  <c r="BS413" i="6"/>
  <c r="BR413" i="6"/>
  <c r="BQ413" i="6"/>
  <c r="BP413" i="6"/>
  <c r="BN413" i="6"/>
  <c r="BM413" i="6"/>
  <c r="BL413" i="6"/>
  <c r="BK413" i="6"/>
  <c r="BJ413" i="6"/>
  <c r="BH413" i="6"/>
  <c r="BG413" i="6"/>
  <c r="BF413" i="6"/>
  <c r="BE413" i="6"/>
  <c r="BD413" i="6"/>
  <c r="BB413" i="6"/>
  <c r="BA413" i="6"/>
  <c r="AZ413" i="6"/>
  <c r="AY413" i="6"/>
  <c r="AX413" i="6"/>
  <c r="AV413" i="6"/>
  <c r="AU413" i="6"/>
  <c r="AT413" i="6"/>
  <c r="AS413" i="6"/>
  <c r="AR413" i="6"/>
  <c r="AP413" i="6"/>
  <c r="AO413" i="6"/>
  <c r="AN413" i="6"/>
  <c r="AM413" i="6"/>
  <c r="AL413" i="6"/>
  <c r="AJ413" i="6"/>
  <c r="AI413" i="6"/>
  <c r="AH413" i="6"/>
  <c r="AG413" i="6"/>
  <c r="AF413" i="6"/>
  <c r="AD413" i="6"/>
  <c r="AC413" i="6"/>
  <c r="AB413" i="6"/>
  <c r="AA413" i="6"/>
  <c r="Z413" i="6"/>
  <c r="X413" i="6"/>
  <c r="W413" i="6"/>
  <c r="V413" i="6"/>
  <c r="U413" i="6"/>
  <c r="T413" i="6"/>
  <c r="R413" i="6"/>
  <c r="Q413" i="6"/>
  <c r="P413" i="6"/>
  <c r="O413" i="6"/>
  <c r="L413" i="6"/>
  <c r="K413" i="6"/>
  <c r="J413" i="6"/>
  <c r="I413" i="6"/>
  <c r="H413" i="6"/>
  <c r="F413" i="6"/>
  <c r="E413" i="6"/>
  <c r="D413" i="6"/>
  <c r="C413" i="6"/>
  <c r="BV412" i="6"/>
  <c r="BT412" i="6"/>
  <c r="BS412" i="6"/>
  <c r="BR412" i="6"/>
  <c r="BQ412" i="6"/>
  <c r="BP412" i="6"/>
  <c r="BN412" i="6"/>
  <c r="BM412" i="6"/>
  <c r="BL412" i="6"/>
  <c r="BK412" i="6"/>
  <c r="BJ412" i="6"/>
  <c r="BH412" i="6"/>
  <c r="BG412" i="6"/>
  <c r="BF412" i="6"/>
  <c r="BE412" i="6"/>
  <c r="BD412" i="6"/>
  <c r="BB412" i="6"/>
  <c r="BA412" i="6"/>
  <c r="AZ412" i="6"/>
  <c r="AY412" i="6"/>
  <c r="AX412" i="6"/>
  <c r="AV412" i="6"/>
  <c r="AU412" i="6"/>
  <c r="AT412" i="6"/>
  <c r="AS412" i="6"/>
  <c r="AR412" i="6"/>
  <c r="AP412" i="6"/>
  <c r="AO412" i="6"/>
  <c r="AN412" i="6"/>
  <c r="AM412" i="6"/>
  <c r="AL412" i="6"/>
  <c r="AJ412" i="6"/>
  <c r="AI412" i="6"/>
  <c r="AH412" i="6"/>
  <c r="AG412" i="6"/>
  <c r="AF412" i="6"/>
  <c r="AD412" i="6"/>
  <c r="AC412" i="6"/>
  <c r="AB412" i="6"/>
  <c r="AA412" i="6"/>
  <c r="Z412" i="6"/>
  <c r="X412" i="6"/>
  <c r="W412" i="6"/>
  <c r="V412" i="6"/>
  <c r="U412" i="6"/>
  <c r="T412" i="6"/>
  <c r="R412" i="6"/>
  <c r="Q412" i="6"/>
  <c r="P412" i="6"/>
  <c r="O412" i="6"/>
  <c r="L412" i="6"/>
  <c r="K412" i="6"/>
  <c r="J412" i="6"/>
  <c r="I412" i="6"/>
  <c r="H412" i="6"/>
  <c r="F412" i="6"/>
  <c r="E412" i="6"/>
  <c r="D412" i="6"/>
  <c r="C412" i="6"/>
  <c r="BV411" i="6"/>
  <c r="BT411" i="6"/>
  <c r="BS411" i="6"/>
  <c r="BR411" i="6"/>
  <c r="BQ411" i="6"/>
  <c r="BP411" i="6"/>
  <c r="BN411" i="6"/>
  <c r="BM411" i="6"/>
  <c r="BL411" i="6"/>
  <c r="BK411" i="6"/>
  <c r="BJ411" i="6"/>
  <c r="BH411" i="6"/>
  <c r="BG411" i="6"/>
  <c r="BF411" i="6"/>
  <c r="BE411" i="6"/>
  <c r="BD411" i="6"/>
  <c r="BB411" i="6"/>
  <c r="BA411" i="6"/>
  <c r="AZ411" i="6"/>
  <c r="AY411" i="6"/>
  <c r="AX411" i="6"/>
  <c r="AV411" i="6"/>
  <c r="AU411" i="6"/>
  <c r="AT411" i="6"/>
  <c r="AS411" i="6"/>
  <c r="AR411" i="6"/>
  <c r="AP411" i="6"/>
  <c r="AO411" i="6"/>
  <c r="AN411" i="6"/>
  <c r="AM411" i="6"/>
  <c r="AL411" i="6"/>
  <c r="AJ411" i="6"/>
  <c r="AI411" i="6"/>
  <c r="AH411" i="6"/>
  <c r="AG411" i="6"/>
  <c r="AF411" i="6"/>
  <c r="AD411" i="6"/>
  <c r="AC411" i="6"/>
  <c r="AB411" i="6"/>
  <c r="AA411" i="6"/>
  <c r="Z411" i="6"/>
  <c r="X411" i="6"/>
  <c r="W411" i="6"/>
  <c r="V411" i="6"/>
  <c r="U411" i="6"/>
  <c r="T411" i="6"/>
  <c r="R411" i="6"/>
  <c r="Q411" i="6"/>
  <c r="P411" i="6"/>
  <c r="O411" i="6"/>
  <c r="L411" i="6"/>
  <c r="K411" i="6"/>
  <c r="J411" i="6"/>
  <c r="I411" i="6"/>
  <c r="H411" i="6"/>
  <c r="F411" i="6"/>
  <c r="E411" i="6"/>
  <c r="D411" i="6"/>
  <c r="C411" i="6"/>
  <c r="BV410" i="6"/>
  <c r="BT410" i="6"/>
  <c r="BS410" i="6"/>
  <c r="BR410" i="6"/>
  <c r="BQ410" i="6"/>
  <c r="BP410" i="6"/>
  <c r="BN410" i="6"/>
  <c r="BM410" i="6"/>
  <c r="BL410" i="6"/>
  <c r="BK410" i="6"/>
  <c r="BJ410" i="6"/>
  <c r="BH410" i="6"/>
  <c r="BG410" i="6"/>
  <c r="BF410" i="6"/>
  <c r="BE410" i="6"/>
  <c r="BD410" i="6"/>
  <c r="BB410" i="6"/>
  <c r="BA410" i="6"/>
  <c r="AZ410" i="6"/>
  <c r="AY410" i="6"/>
  <c r="AX410" i="6"/>
  <c r="AV410" i="6"/>
  <c r="AU410" i="6"/>
  <c r="AT410" i="6"/>
  <c r="AS410" i="6"/>
  <c r="AR410" i="6"/>
  <c r="AP410" i="6"/>
  <c r="AO410" i="6"/>
  <c r="AN410" i="6"/>
  <c r="AM410" i="6"/>
  <c r="AL410" i="6"/>
  <c r="AJ410" i="6"/>
  <c r="AI410" i="6"/>
  <c r="AH410" i="6"/>
  <c r="AG410" i="6"/>
  <c r="AF410" i="6"/>
  <c r="AD410" i="6"/>
  <c r="AC410" i="6"/>
  <c r="AB410" i="6"/>
  <c r="AA410" i="6"/>
  <c r="Z410" i="6"/>
  <c r="X410" i="6"/>
  <c r="W410" i="6"/>
  <c r="V410" i="6"/>
  <c r="U410" i="6"/>
  <c r="T410" i="6"/>
  <c r="R410" i="6"/>
  <c r="Q410" i="6"/>
  <c r="P410" i="6"/>
  <c r="O410" i="6"/>
  <c r="L410" i="6"/>
  <c r="K410" i="6"/>
  <c r="J410" i="6"/>
  <c r="I410" i="6"/>
  <c r="H410" i="6"/>
  <c r="F410" i="6"/>
  <c r="E410" i="6"/>
  <c r="D410" i="6"/>
  <c r="C410" i="6"/>
  <c r="BV409" i="6"/>
  <c r="BT409" i="6"/>
  <c r="BS409" i="6"/>
  <c r="BR409" i="6"/>
  <c r="BQ409" i="6"/>
  <c r="BP409" i="6"/>
  <c r="BN409" i="6"/>
  <c r="BM409" i="6"/>
  <c r="BL409" i="6"/>
  <c r="BK409" i="6"/>
  <c r="BJ409" i="6"/>
  <c r="BH409" i="6"/>
  <c r="BG409" i="6"/>
  <c r="BF409" i="6"/>
  <c r="BE409" i="6"/>
  <c r="BD409" i="6"/>
  <c r="BB409" i="6"/>
  <c r="BA409" i="6"/>
  <c r="AZ409" i="6"/>
  <c r="AY409" i="6"/>
  <c r="AX409" i="6"/>
  <c r="AV409" i="6"/>
  <c r="AU409" i="6"/>
  <c r="AT409" i="6"/>
  <c r="AS409" i="6"/>
  <c r="AR409" i="6"/>
  <c r="AP409" i="6"/>
  <c r="AO409" i="6"/>
  <c r="AN409" i="6"/>
  <c r="AM409" i="6"/>
  <c r="AL409" i="6"/>
  <c r="AJ409" i="6"/>
  <c r="AI409" i="6"/>
  <c r="AH409" i="6"/>
  <c r="AG409" i="6"/>
  <c r="AF409" i="6"/>
  <c r="AD409" i="6"/>
  <c r="AC409" i="6"/>
  <c r="AB409" i="6"/>
  <c r="AA409" i="6"/>
  <c r="Z409" i="6"/>
  <c r="X409" i="6"/>
  <c r="W409" i="6"/>
  <c r="V409" i="6"/>
  <c r="U409" i="6"/>
  <c r="T409" i="6"/>
  <c r="R409" i="6"/>
  <c r="Q409" i="6"/>
  <c r="P409" i="6"/>
  <c r="O409" i="6"/>
  <c r="L409" i="6"/>
  <c r="K409" i="6"/>
  <c r="J409" i="6"/>
  <c r="I409" i="6"/>
  <c r="H409" i="6"/>
  <c r="F409" i="6"/>
  <c r="E409" i="6"/>
  <c r="D409" i="6"/>
  <c r="C409" i="6"/>
  <c r="BV408" i="6"/>
  <c r="BT408" i="6"/>
  <c r="BS408" i="6"/>
  <c r="BR408" i="6"/>
  <c r="BQ408" i="6"/>
  <c r="BP408" i="6"/>
  <c r="BN408" i="6"/>
  <c r="BM408" i="6"/>
  <c r="BL408" i="6"/>
  <c r="BK408" i="6"/>
  <c r="BJ408" i="6"/>
  <c r="BH408" i="6"/>
  <c r="BG408" i="6"/>
  <c r="BF408" i="6"/>
  <c r="BE408" i="6"/>
  <c r="BD408" i="6"/>
  <c r="BB408" i="6"/>
  <c r="BA408" i="6"/>
  <c r="AZ408" i="6"/>
  <c r="AY408" i="6"/>
  <c r="AX408" i="6"/>
  <c r="AV408" i="6"/>
  <c r="AU408" i="6"/>
  <c r="AT408" i="6"/>
  <c r="AS408" i="6"/>
  <c r="AR408" i="6"/>
  <c r="AP408" i="6"/>
  <c r="AO408" i="6"/>
  <c r="AN408" i="6"/>
  <c r="AM408" i="6"/>
  <c r="AL408" i="6"/>
  <c r="AJ408" i="6"/>
  <c r="AI408" i="6"/>
  <c r="AH408" i="6"/>
  <c r="AG408" i="6"/>
  <c r="AF408" i="6"/>
  <c r="AD408" i="6"/>
  <c r="AC408" i="6"/>
  <c r="AB408" i="6"/>
  <c r="AA408" i="6"/>
  <c r="Z408" i="6"/>
  <c r="X408" i="6"/>
  <c r="W408" i="6"/>
  <c r="V408" i="6"/>
  <c r="U408" i="6"/>
  <c r="T408" i="6"/>
  <c r="R408" i="6"/>
  <c r="Q408" i="6"/>
  <c r="P408" i="6"/>
  <c r="O408" i="6"/>
  <c r="N408" i="6"/>
  <c r="L408" i="6"/>
  <c r="K408" i="6"/>
  <c r="J408" i="6"/>
  <c r="I408" i="6"/>
  <c r="H408" i="6"/>
  <c r="F408" i="6"/>
  <c r="E408" i="6"/>
  <c r="D408" i="6"/>
  <c r="C408" i="6"/>
  <c r="BV403" i="6"/>
  <c r="BT403" i="6"/>
  <c r="BS403" i="6"/>
  <c r="BR403" i="6"/>
  <c r="BQ403" i="6"/>
  <c r="BP403" i="6"/>
  <c r="BN403" i="6"/>
  <c r="BM403" i="6"/>
  <c r="BL403" i="6"/>
  <c r="BK403" i="6"/>
  <c r="BJ403" i="6"/>
  <c r="BH403" i="6"/>
  <c r="BG403" i="6"/>
  <c r="BF403" i="6"/>
  <c r="BE403" i="6"/>
  <c r="BD403" i="6"/>
  <c r="BB403" i="6"/>
  <c r="BA403" i="6"/>
  <c r="AZ403" i="6"/>
  <c r="AY403" i="6"/>
  <c r="AX403" i="6"/>
  <c r="AV403" i="6"/>
  <c r="AU403" i="6"/>
  <c r="AT403" i="6"/>
  <c r="AS403" i="6"/>
  <c r="AR403" i="6"/>
  <c r="AP403" i="6"/>
  <c r="AO403" i="6"/>
  <c r="AN403" i="6"/>
  <c r="AM403" i="6"/>
  <c r="AL403" i="6"/>
  <c r="AJ403" i="6"/>
  <c r="AI403" i="6"/>
  <c r="AH403" i="6"/>
  <c r="AG403" i="6"/>
  <c r="AF403" i="6"/>
  <c r="AD403" i="6"/>
  <c r="AC403" i="6"/>
  <c r="AB403" i="6"/>
  <c r="AA403" i="6"/>
  <c r="Z403" i="6"/>
  <c r="X403" i="6"/>
  <c r="W403" i="6"/>
  <c r="V403" i="6"/>
  <c r="U403" i="6"/>
  <c r="T403" i="6"/>
  <c r="R403" i="6"/>
  <c r="Q403" i="6"/>
  <c r="P403" i="6"/>
  <c r="O403" i="6"/>
  <c r="L403" i="6"/>
  <c r="K403" i="6"/>
  <c r="J403" i="6"/>
  <c r="I403" i="6"/>
  <c r="H403" i="6"/>
  <c r="F403" i="6"/>
  <c r="E403" i="6"/>
  <c r="D403" i="6"/>
  <c r="C403" i="6"/>
  <c r="BV402" i="6"/>
  <c r="BT402" i="6"/>
  <c r="BS402" i="6"/>
  <c r="BR402" i="6"/>
  <c r="BQ402" i="6"/>
  <c r="BP402" i="6"/>
  <c r="BN402" i="6"/>
  <c r="BM402" i="6"/>
  <c r="BL402" i="6"/>
  <c r="BK402" i="6"/>
  <c r="BJ402" i="6"/>
  <c r="BH402" i="6"/>
  <c r="BG402" i="6"/>
  <c r="BF402" i="6"/>
  <c r="BE402" i="6"/>
  <c r="BD402" i="6"/>
  <c r="BB402" i="6"/>
  <c r="BA402" i="6"/>
  <c r="AZ402" i="6"/>
  <c r="AY402" i="6"/>
  <c r="AX402" i="6"/>
  <c r="AV402" i="6"/>
  <c r="AU402" i="6"/>
  <c r="AT402" i="6"/>
  <c r="AS402" i="6"/>
  <c r="AR402" i="6"/>
  <c r="AP402" i="6"/>
  <c r="AO402" i="6"/>
  <c r="AN402" i="6"/>
  <c r="AM402" i="6"/>
  <c r="AL402" i="6"/>
  <c r="AJ402" i="6"/>
  <c r="AI402" i="6"/>
  <c r="AH402" i="6"/>
  <c r="AG402" i="6"/>
  <c r="AF402" i="6"/>
  <c r="AD402" i="6"/>
  <c r="AC402" i="6"/>
  <c r="AB402" i="6"/>
  <c r="AA402" i="6"/>
  <c r="Z402" i="6"/>
  <c r="X402" i="6"/>
  <c r="W402" i="6"/>
  <c r="V402" i="6"/>
  <c r="U402" i="6"/>
  <c r="T402" i="6"/>
  <c r="R402" i="6"/>
  <c r="Q402" i="6"/>
  <c r="P402" i="6"/>
  <c r="O402" i="6"/>
  <c r="L402" i="6"/>
  <c r="K402" i="6"/>
  <c r="J402" i="6"/>
  <c r="I402" i="6"/>
  <c r="H402" i="6"/>
  <c r="F402" i="6"/>
  <c r="E402" i="6"/>
  <c r="D402" i="6"/>
  <c r="C402" i="6"/>
  <c r="BV401" i="6"/>
  <c r="BT401" i="6"/>
  <c r="BS401" i="6"/>
  <c r="BR401" i="6"/>
  <c r="BQ401" i="6"/>
  <c r="BP401" i="6"/>
  <c r="BN401" i="6"/>
  <c r="BM401" i="6"/>
  <c r="BL401" i="6"/>
  <c r="BK401" i="6"/>
  <c r="BJ401" i="6"/>
  <c r="BH401" i="6"/>
  <c r="BG401" i="6"/>
  <c r="BF401" i="6"/>
  <c r="BE401" i="6"/>
  <c r="BD401" i="6"/>
  <c r="BB401" i="6"/>
  <c r="BA401" i="6"/>
  <c r="AZ401" i="6"/>
  <c r="AY401" i="6"/>
  <c r="AX401" i="6"/>
  <c r="AV401" i="6"/>
  <c r="AU401" i="6"/>
  <c r="AT401" i="6"/>
  <c r="AS401" i="6"/>
  <c r="AR401" i="6"/>
  <c r="AP401" i="6"/>
  <c r="AO401" i="6"/>
  <c r="AN401" i="6"/>
  <c r="AM401" i="6"/>
  <c r="AL401" i="6"/>
  <c r="AJ401" i="6"/>
  <c r="AI401" i="6"/>
  <c r="AH401" i="6"/>
  <c r="AG401" i="6"/>
  <c r="AF401" i="6"/>
  <c r="AD401" i="6"/>
  <c r="AC401" i="6"/>
  <c r="AB401" i="6"/>
  <c r="AA401" i="6"/>
  <c r="Z401" i="6"/>
  <c r="X401" i="6"/>
  <c r="W401" i="6"/>
  <c r="V401" i="6"/>
  <c r="U401" i="6"/>
  <c r="T401" i="6"/>
  <c r="R401" i="6"/>
  <c r="Q401" i="6"/>
  <c r="P401" i="6"/>
  <c r="O401" i="6"/>
  <c r="L401" i="6"/>
  <c r="K401" i="6"/>
  <c r="J401" i="6"/>
  <c r="I401" i="6"/>
  <c r="H401" i="6"/>
  <c r="F401" i="6"/>
  <c r="E401" i="6"/>
  <c r="D401" i="6"/>
  <c r="C401" i="6"/>
  <c r="BV400" i="6"/>
  <c r="BT400" i="6"/>
  <c r="BS400" i="6"/>
  <c r="BR400" i="6"/>
  <c r="BQ400" i="6"/>
  <c r="BP400" i="6"/>
  <c r="BN400" i="6"/>
  <c r="BM400" i="6"/>
  <c r="BL400" i="6"/>
  <c r="BK400" i="6"/>
  <c r="BJ400" i="6"/>
  <c r="BH400" i="6"/>
  <c r="BG400" i="6"/>
  <c r="BF400" i="6"/>
  <c r="BE400" i="6"/>
  <c r="BD400" i="6"/>
  <c r="BB400" i="6"/>
  <c r="BA400" i="6"/>
  <c r="AZ400" i="6"/>
  <c r="AY400" i="6"/>
  <c r="AX400" i="6"/>
  <c r="AV400" i="6"/>
  <c r="AU400" i="6"/>
  <c r="AT400" i="6"/>
  <c r="AS400" i="6"/>
  <c r="AR400" i="6"/>
  <c r="AP400" i="6"/>
  <c r="AO400" i="6"/>
  <c r="AN400" i="6"/>
  <c r="AM400" i="6"/>
  <c r="AL400" i="6"/>
  <c r="AJ400" i="6"/>
  <c r="AI400" i="6"/>
  <c r="AH400" i="6"/>
  <c r="AG400" i="6"/>
  <c r="AF400" i="6"/>
  <c r="AD400" i="6"/>
  <c r="AC400" i="6"/>
  <c r="AB400" i="6"/>
  <c r="AA400" i="6"/>
  <c r="Z400" i="6"/>
  <c r="X400" i="6"/>
  <c r="W400" i="6"/>
  <c r="V400" i="6"/>
  <c r="U400" i="6"/>
  <c r="T400" i="6"/>
  <c r="R400" i="6"/>
  <c r="Q400" i="6"/>
  <c r="P400" i="6"/>
  <c r="O400" i="6"/>
  <c r="L400" i="6"/>
  <c r="K400" i="6"/>
  <c r="J400" i="6"/>
  <c r="I400" i="6"/>
  <c r="H400" i="6"/>
  <c r="F400" i="6"/>
  <c r="E400" i="6"/>
  <c r="D400" i="6"/>
  <c r="C400" i="6"/>
  <c r="BV399" i="6"/>
  <c r="BT399" i="6"/>
  <c r="BS399" i="6"/>
  <c r="BR399" i="6"/>
  <c r="BQ399" i="6"/>
  <c r="BP399" i="6"/>
  <c r="BN399" i="6"/>
  <c r="BM399" i="6"/>
  <c r="BL399" i="6"/>
  <c r="BK399" i="6"/>
  <c r="BJ399" i="6"/>
  <c r="BH399" i="6"/>
  <c r="BG399" i="6"/>
  <c r="BF399" i="6"/>
  <c r="BE399" i="6"/>
  <c r="BD399" i="6"/>
  <c r="BB399" i="6"/>
  <c r="BA399" i="6"/>
  <c r="AZ399" i="6"/>
  <c r="AY399" i="6"/>
  <c r="AX399" i="6"/>
  <c r="AV399" i="6"/>
  <c r="AU399" i="6"/>
  <c r="AT399" i="6"/>
  <c r="AS399" i="6"/>
  <c r="AR399" i="6"/>
  <c r="AP399" i="6"/>
  <c r="AO399" i="6"/>
  <c r="AN399" i="6"/>
  <c r="AM399" i="6"/>
  <c r="AL399" i="6"/>
  <c r="AJ399" i="6"/>
  <c r="AI399" i="6"/>
  <c r="AH399" i="6"/>
  <c r="AG399" i="6"/>
  <c r="AF399" i="6"/>
  <c r="AD399" i="6"/>
  <c r="AC399" i="6"/>
  <c r="AB399" i="6"/>
  <c r="AA399" i="6"/>
  <c r="Z399" i="6"/>
  <c r="X399" i="6"/>
  <c r="W399" i="6"/>
  <c r="V399" i="6"/>
  <c r="U399" i="6"/>
  <c r="T399" i="6"/>
  <c r="R399" i="6"/>
  <c r="Q399" i="6"/>
  <c r="P399" i="6"/>
  <c r="O399" i="6"/>
  <c r="L399" i="6"/>
  <c r="K399" i="6"/>
  <c r="J399" i="6"/>
  <c r="I399" i="6"/>
  <c r="H399" i="6"/>
  <c r="F399" i="6"/>
  <c r="E399" i="6"/>
  <c r="D399" i="6"/>
  <c r="C399" i="6"/>
  <c r="BV398" i="6"/>
  <c r="BT398" i="6"/>
  <c r="BS398" i="6"/>
  <c r="BR398" i="6"/>
  <c r="BQ398" i="6"/>
  <c r="BP398" i="6"/>
  <c r="BN398" i="6"/>
  <c r="BM398" i="6"/>
  <c r="BL398" i="6"/>
  <c r="BK398" i="6"/>
  <c r="BJ398" i="6"/>
  <c r="BH398" i="6"/>
  <c r="BG398" i="6"/>
  <c r="BF398" i="6"/>
  <c r="BE398" i="6"/>
  <c r="BD398" i="6"/>
  <c r="BB398" i="6"/>
  <c r="BA398" i="6"/>
  <c r="AZ398" i="6"/>
  <c r="AY398" i="6"/>
  <c r="AX398" i="6"/>
  <c r="AV398" i="6"/>
  <c r="AU398" i="6"/>
  <c r="AT398" i="6"/>
  <c r="AS398" i="6"/>
  <c r="AR398" i="6"/>
  <c r="AP398" i="6"/>
  <c r="AO398" i="6"/>
  <c r="AN398" i="6"/>
  <c r="AM398" i="6"/>
  <c r="AL398" i="6"/>
  <c r="AJ398" i="6"/>
  <c r="AI398" i="6"/>
  <c r="AH398" i="6"/>
  <c r="AG398" i="6"/>
  <c r="AF398" i="6"/>
  <c r="AD398" i="6"/>
  <c r="AC398" i="6"/>
  <c r="AB398" i="6"/>
  <c r="AA398" i="6"/>
  <c r="Z398" i="6"/>
  <c r="X398" i="6"/>
  <c r="W398" i="6"/>
  <c r="V398" i="6"/>
  <c r="U398" i="6"/>
  <c r="T398" i="6"/>
  <c r="R398" i="6"/>
  <c r="Q398" i="6"/>
  <c r="P398" i="6"/>
  <c r="O398" i="6"/>
  <c r="L398" i="6"/>
  <c r="K398" i="6"/>
  <c r="J398" i="6"/>
  <c r="I398" i="6"/>
  <c r="H398" i="6"/>
  <c r="F398" i="6"/>
  <c r="E398" i="6"/>
  <c r="D398" i="6"/>
  <c r="C398" i="6"/>
  <c r="BV397" i="6"/>
  <c r="BT397" i="6"/>
  <c r="BS397" i="6"/>
  <c r="BR397" i="6"/>
  <c r="BQ397" i="6"/>
  <c r="BP397" i="6"/>
  <c r="BN397" i="6"/>
  <c r="BM397" i="6"/>
  <c r="BL397" i="6"/>
  <c r="BK397" i="6"/>
  <c r="BJ397" i="6"/>
  <c r="BH397" i="6"/>
  <c r="BG397" i="6"/>
  <c r="BF397" i="6"/>
  <c r="BE397" i="6"/>
  <c r="BD397" i="6"/>
  <c r="BB397" i="6"/>
  <c r="BA397" i="6"/>
  <c r="AZ397" i="6"/>
  <c r="AY397" i="6"/>
  <c r="AX397" i="6"/>
  <c r="AV397" i="6"/>
  <c r="AU397" i="6"/>
  <c r="AT397" i="6"/>
  <c r="AS397" i="6"/>
  <c r="AR397" i="6"/>
  <c r="AP397" i="6"/>
  <c r="AO397" i="6"/>
  <c r="AN397" i="6"/>
  <c r="AM397" i="6"/>
  <c r="AL397" i="6"/>
  <c r="AJ397" i="6"/>
  <c r="AI397" i="6"/>
  <c r="AH397" i="6"/>
  <c r="AG397" i="6"/>
  <c r="AF397" i="6"/>
  <c r="AD397" i="6"/>
  <c r="AC397" i="6"/>
  <c r="AB397" i="6"/>
  <c r="AA397" i="6"/>
  <c r="Z397" i="6"/>
  <c r="X397" i="6"/>
  <c r="W397" i="6"/>
  <c r="V397" i="6"/>
  <c r="U397" i="6"/>
  <c r="T397" i="6"/>
  <c r="R397" i="6"/>
  <c r="Q397" i="6"/>
  <c r="P397" i="6"/>
  <c r="O397" i="6"/>
  <c r="L397" i="6"/>
  <c r="K397" i="6"/>
  <c r="J397" i="6"/>
  <c r="I397" i="6"/>
  <c r="H397" i="6"/>
  <c r="F397" i="6"/>
  <c r="E397" i="6"/>
  <c r="D397" i="6"/>
  <c r="C397" i="6"/>
  <c r="BV396" i="6"/>
  <c r="BT396" i="6"/>
  <c r="BS396" i="6"/>
  <c r="BR396" i="6"/>
  <c r="BQ396" i="6"/>
  <c r="BP396" i="6"/>
  <c r="BN396" i="6"/>
  <c r="BM396" i="6"/>
  <c r="BL396" i="6"/>
  <c r="BK396" i="6"/>
  <c r="BJ396" i="6"/>
  <c r="BH396" i="6"/>
  <c r="BG396" i="6"/>
  <c r="BF396" i="6"/>
  <c r="BE396" i="6"/>
  <c r="BD396" i="6"/>
  <c r="BB396" i="6"/>
  <c r="BA396" i="6"/>
  <c r="AZ396" i="6"/>
  <c r="AY396" i="6"/>
  <c r="AX396" i="6"/>
  <c r="AV396" i="6"/>
  <c r="AU396" i="6"/>
  <c r="AT396" i="6"/>
  <c r="AS396" i="6"/>
  <c r="AR396" i="6"/>
  <c r="AP396" i="6"/>
  <c r="AO396" i="6"/>
  <c r="AN396" i="6"/>
  <c r="AM396" i="6"/>
  <c r="AL396" i="6"/>
  <c r="AJ396" i="6"/>
  <c r="AI396" i="6"/>
  <c r="AH396" i="6"/>
  <c r="AG396" i="6"/>
  <c r="AF396" i="6"/>
  <c r="AD396" i="6"/>
  <c r="AC396" i="6"/>
  <c r="AB396" i="6"/>
  <c r="AA396" i="6"/>
  <c r="Z396" i="6"/>
  <c r="X396" i="6"/>
  <c r="W396" i="6"/>
  <c r="V396" i="6"/>
  <c r="U396" i="6"/>
  <c r="T396" i="6"/>
  <c r="R396" i="6"/>
  <c r="Q396" i="6"/>
  <c r="P396" i="6"/>
  <c r="O396" i="6"/>
  <c r="L396" i="6"/>
  <c r="K396" i="6"/>
  <c r="J396" i="6"/>
  <c r="I396" i="6"/>
  <c r="H396" i="6"/>
  <c r="F396" i="6"/>
  <c r="E396" i="6"/>
  <c r="D396" i="6"/>
  <c r="C396" i="6"/>
  <c r="BV395" i="6"/>
  <c r="BT395" i="6"/>
  <c r="BS395" i="6"/>
  <c r="BR395" i="6"/>
  <c r="BQ395" i="6"/>
  <c r="BP395" i="6"/>
  <c r="BN395" i="6"/>
  <c r="BM395" i="6"/>
  <c r="BL395" i="6"/>
  <c r="BK395" i="6"/>
  <c r="BJ395" i="6"/>
  <c r="BH395" i="6"/>
  <c r="BG395" i="6"/>
  <c r="BF395" i="6"/>
  <c r="BE395" i="6"/>
  <c r="BD395" i="6"/>
  <c r="BB395" i="6"/>
  <c r="BA395" i="6"/>
  <c r="AZ395" i="6"/>
  <c r="AY395" i="6"/>
  <c r="AX395" i="6"/>
  <c r="AV395" i="6"/>
  <c r="AU395" i="6"/>
  <c r="AT395" i="6"/>
  <c r="AS395" i="6"/>
  <c r="AR395" i="6"/>
  <c r="AP395" i="6"/>
  <c r="AO395" i="6"/>
  <c r="AN395" i="6"/>
  <c r="AM395" i="6"/>
  <c r="AL395" i="6"/>
  <c r="AJ395" i="6"/>
  <c r="AI395" i="6"/>
  <c r="AH395" i="6"/>
  <c r="AG395" i="6"/>
  <c r="AF395" i="6"/>
  <c r="AD395" i="6"/>
  <c r="AC395" i="6"/>
  <c r="AB395" i="6"/>
  <c r="AA395" i="6"/>
  <c r="Z395" i="6"/>
  <c r="X395" i="6"/>
  <c r="W395" i="6"/>
  <c r="V395" i="6"/>
  <c r="U395" i="6"/>
  <c r="T395" i="6"/>
  <c r="R395" i="6"/>
  <c r="Q395" i="6"/>
  <c r="P395" i="6"/>
  <c r="O395" i="6"/>
  <c r="L395" i="6"/>
  <c r="K395" i="6"/>
  <c r="J395" i="6"/>
  <c r="I395" i="6"/>
  <c r="H395" i="6"/>
  <c r="F395" i="6"/>
  <c r="E395" i="6"/>
  <c r="D395" i="6"/>
  <c r="C395" i="6"/>
  <c r="BV394" i="6"/>
  <c r="BT394" i="6"/>
  <c r="BS394" i="6"/>
  <c r="BR394" i="6"/>
  <c r="BQ394" i="6"/>
  <c r="BP394" i="6"/>
  <c r="BN394" i="6"/>
  <c r="BM394" i="6"/>
  <c r="BL394" i="6"/>
  <c r="BK394" i="6"/>
  <c r="BJ394" i="6"/>
  <c r="BH394" i="6"/>
  <c r="BG394" i="6"/>
  <c r="BF394" i="6"/>
  <c r="BE394" i="6"/>
  <c r="BD394" i="6"/>
  <c r="BB394" i="6"/>
  <c r="BA394" i="6"/>
  <c r="AZ394" i="6"/>
  <c r="AY394" i="6"/>
  <c r="AX394" i="6"/>
  <c r="AV394" i="6"/>
  <c r="AU394" i="6"/>
  <c r="AT394" i="6"/>
  <c r="AS394" i="6"/>
  <c r="AR394" i="6"/>
  <c r="AP394" i="6"/>
  <c r="AO394" i="6"/>
  <c r="AN394" i="6"/>
  <c r="AM394" i="6"/>
  <c r="AL394" i="6"/>
  <c r="AJ394" i="6"/>
  <c r="AI394" i="6"/>
  <c r="AH394" i="6"/>
  <c r="AG394" i="6"/>
  <c r="AF394" i="6"/>
  <c r="AD394" i="6"/>
  <c r="AC394" i="6"/>
  <c r="AB394" i="6"/>
  <c r="AA394" i="6"/>
  <c r="Z394" i="6"/>
  <c r="X394" i="6"/>
  <c r="W394" i="6"/>
  <c r="V394" i="6"/>
  <c r="U394" i="6"/>
  <c r="T394" i="6"/>
  <c r="R394" i="6"/>
  <c r="Q394" i="6"/>
  <c r="P394" i="6"/>
  <c r="O394" i="6"/>
  <c r="L394" i="6"/>
  <c r="K394" i="6"/>
  <c r="J394" i="6"/>
  <c r="I394" i="6"/>
  <c r="H394" i="6"/>
  <c r="F394" i="6"/>
  <c r="E394" i="6"/>
  <c r="D394" i="6"/>
  <c r="C394" i="6"/>
  <c r="BV393" i="6"/>
  <c r="BT393" i="6"/>
  <c r="BS393" i="6"/>
  <c r="BR393" i="6"/>
  <c r="BQ393" i="6"/>
  <c r="BP393" i="6"/>
  <c r="BN393" i="6"/>
  <c r="BM393" i="6"/>
  <c r="BL393" i="6"/>
  <c r="BK393" i="6"/>
  <c r="BJ393" i="6"/>
  <c r="BH393" i="6"/>
  <c r="BG393" i="6"/>
  <c r="BF393" i="6"/>
  <c r="BE393" i="6"/>
  <c r="BD393" i="6"/>
  <c r="BB393" i="6"/>
  <c r="BA393" i="6"/>
  <c r="AZ393" i="6"/>
  <c r="AY393" i="6"/>
  <c r="AX393" i="6"/>
  <c r="AV393" i="6"/>
  <c r="AU393" i="6"/>
  <c r="AT393" i="6"/>
  <c r="AS393" i="6"/>
  <c r="AR393" i="6"/>
  <c r="AP393" i="6"/>
  <c r="AO393" i="6"/>
  <c r="AN393" i="6"/>
  <c r="AM393" i="6"/>
  <c r="AL393" i="6"/>
  <c r="AJ393" i="6"/>
  <c r="AI393" i="6"/>
  <c r="AH393" i="6"/>
  <c r="AG393" i="6"/>
  <c r="AF393" i="6"/>
  <c r="AD393" i="6"/>
  <c r="AC393" i="6"/>
  <c r="AB393" i="6"/>
  <c r="AA393" i="6"/>
  <c r="Z393" i="6"/>
  <c r="X393" i="6"/>
  <c r="W393" i="6"/>
  <c r="V393" i="6"/>
  <c r="U393" i="6"/>
  <c r="T393" i="6"/>
  <c r="R393" i="6"/>
  <c r="Q393" i="6"/>
  <c r="P393" i="6"/>
  <c r="O393" i="6"/>
  <c r="L393" i="6"/>
  <c r="K393" i="6"/>
  <c r="J393" i="6"/>
  <c r="I393" i="6"/>
  <c r="H393" i="6"/>
  <c r="F393" i="6"/>
  <c r="E393" i="6"/>
  <c r="D393" i="6"/>
  <c r="C393" i="6"/>
  <c r="BV392" i="6"/>
  <c r="BT392" i="6"/>
  <c r="BS392" i="6"/>
  <c r="BR392" i="6"/>
  <c r="BQ392" i="6"/>
  <c r="BP392" i="6"/>
  <c r="BN392" i="6"/>
  <c r="BM392" i="6"/>
  <c r="BL392" i="6"/>
  <c r="BK392" i="6"/>
  <c r="BJ392" i="6"/>
  <c r="BH392" i="6"/>
  <c r="BG392" i="6"/>
  <c r="BF392" i="6"/>
  <c r="BE392" i="6"/>
  <c r="BD392" i="6"/>
  <c r="BB392" i="6"/>
  <c r="BA392" i="6"/>
  <c r="AZ392" i="6"/>
  <c r="AY392" i="6"/>
  <c r="AX392" i="6"/>
  <c r="AV392" i="6"/>
  <c r="AU392" i="6"/>
  <c r="AT392" i="6"/>
  <c r="AS392" i="6"/>
  <c r="AR392" i="6"/>
  <c r="AP392" i="6"/>
  <c r="AO392" i="6"/>
  <c r="AN392" i="6"/>
  <c r="AM392" i="6"/>
  <c r="AL392" i="6"/>
  <c r="AJ392" i="6"/>
  <c r="AI392" i="6"/>
  <c r="AH392" i="6"/>
  <c r="AG392" i="6"/>
  <c r="AF392" i="6"/>
  <c r="AD392" i="6"/>
  <c r="AC392" i="6"/>
  <c r="AB392" i="6"/>
  <c r="AA392" i="6"/>
  <c r="Z392" i="6"/>
  <c r="X392" i="6"/>
  <c r="W392" i="6"/>
  <c r="V392" i="6"/>
  <c r="U392" i="6"/>
  <c r="T392" i="6"/>
  <c r="R392" i="6"/>
  <c r="Q392" i="6"/>
  <c r="P392" i="6"/>
  <c r="O392" i="6"/>
  <c r="L392" i="6"/>
  <c r="K392" i="6"/>
  <c r="J392" i="6"/>
  <c r="I392" i="6"/>
  <c r="H392" i="6"/>
  <c r="F392" i="6"/>
  <c r="E392" i="6"/>
  <c r="D392" i="6"/>
  <c r="C392" i="6"/>
  <c r="BV391" i="6"/>
  <c r="BT391" i="6"/>
  <c r="BS391" i="6"/>
  <c r="BR391" i="6"/>
  <c r="BQ391" i="6"/>
  <c r="BP391" i="6"/>
  <c r="BN391" i="6"/>
  <c r="BM391" i="6"/>
  <c r="BL391" i="6"/>
  <c r="BK391" i="6"/>
  <c r="BJ391" i="6"/>
  <c r="BH391" i="6"/>
  <c r="BG391" i="6"/>
  <c r="BF391" i="6"/>
  <c r="BE391" i="6"/>
  <c r="BD391" i="6"/>
  <c r="BB391" i="6"/>
  <c r="BA391" i="6"/>
  <c r="AZ391" i="6"/>
  <c r="AY391" i="6"/>
  <c r="AX391" i="6"/>
  <c r="AV391" i="6"/>
  <c r="AU391" i="6"/>
  <c r="AT391" i="6"/>
  <c r="AS391" i="6"/>
  <c r="AR391" i="6"/>
  <c r="AP391" i="6"/>
  <c r="AO391" i="6"/>
  <c r="AN391" i="6"/>
  <c r="AM391" i="6"/>
  <c r="AL391" i="6"/>
  <c r="AJ391" i="6"/>
  <c r="AI391" i="6"/>
  <c r="AH391" i="6"/>
  <c r="AG391" i="6"/>
  <c r="AF391" i="6"/>
  <c r="AD391" i="6"/>
  <c r="AC391" i="6"/>
  <c r="AB391" i="6"/>
  <c r="AA391" i="6"/>
  <c r="Z391" i="6"/>
  <c r="X391" i="6"/>
  <c r="W391" i="6"/>
  <c r="V391" i="6"/>
  <c r="U391" i="6"/>
  <c r="T391" i="6"/>
  <c r="R391" i="6"/>
  <c r="Q391" i="6"/>
  <c r="P391" i="6"/>
  <c r="O391" i="6"/>
  <c r="L391" i="6"/>
  <c r="K391" i="6"/>
  <c r="J391" i="6"/>
  <c r="I391" i="6"/>
  <c r="H391" i="6"/>
  <c r="F391" i="6"/>
  <c r="E391" i="6"/>
  <c r="D391" i="6"/>
  <c r="C391" i="6"/>
  <c r="BV390" i="6"/>
  <c r="BT390" i="6"/>
  <c r="BS390" i="6"/>
  <c r="BR390" i="6"/>
  <c r="BQ390" i="6"/>
  <c r="BP390" i="6"/>
  <c r="BN390" i="6"/>
  <c r="BM390" i="6"/>
  <c r="BL390" i="6"/>
  <c r="BK390" i="6"/>
  <c r="BJ390" i="6"/>
  <c r="BH390" i="6"/>
  <c r="BG390" i="6"/>
  <c r="BF390" i="6"/>
  <c r="BE390" i="6"/>
  <c r="BD390" i="6"/>
  <c r="BB390" i="6"/>
  <c r="BA390" i="6"/>
  <c r="AZ390" i="6"/>
  <c r="AY390" i="6"/>
  <c r="AX390" i="6"/>
  <c r="AV390" i="6"/>
  <c r="AU390" i="6"/>
  <c r="AT390" i="6"/>
  <c r="AS390" i="6"/>
  <c r="AR390" i="6"/>
  <c r="AP390" i="6"/>
  <c r="AO390" i="6"/>
  <c r="AN390" i="6"/>
  <c r="AM390" i="6"/>
  <c r="AL390" i="6"/>
  <c r="AJ390" i="6"/>
  <c r="AI390" i="6"/>
  <c r="AH390" i="6"/>
  <c r="AG390" i="6"/>
  <c r="AF390" i="6"/>
  <c r="AD390" i="6"/>
  <c r="AC390" i="6"/>
  <c r="AB390" i="6"/>
  <c r="AA390" i="6"/>
  <c r="Z390" i="6"/>
  <c r="X390" i="6"/>
  <c r="W390" i="6"/>
  <c r="V390" i="6"/>
  <c r="U390" i="6"/>
  <c r="T390" i="6"/>
  <c r="R390" i="6"/>
  <c r="Q390" i="6"/>
  <c r="P390" i="6"/>
  <c r="O390" i="6"/>
  <c r="L390" i="6"/>
  <c r="K390" i="6"/>
  <c r="J390" i="6"/>
  <c r="I390" i="6"/>
  <c r="H390" i="6"/>
  <c r="F390" i="6"/>
  <c r="E390" i="6"/>
  <c r="D390" i="6"/>
  <c r="C390" i="6"/>
  <c r="BV389" i="6"/>
  <c r="BT389" i="6"/>
  <c r="BS389" i="6"/>
  <c r="BR389" i="6"/>
  <c r="BQ389" i="6"/>
  <c r="BP389" i="6"/>
  <c r="BN389" i="6"/>
  <c r="BM389" i="6"/>
  <c r="BL389" i="6"/>
  <c r="BK389" i="6"/>
  <c r="BJ389" i="6"/>
  <c r="BH389" i="6"/>
  <c r="BG389" i="6"/>
  <c r="BF389" i="6"/>
  <c r="BE389" i="6"/>
  <c r="BD389" i="6"/>
  <c r="BB389" i="6"/>
  <c r="BA389" i="6"/>
  <c r="AZ389" i="6"/>
  <c r="AY389" i="6"/>
  <c r="AX389" i="6"/>
  <c r="AV389" i="6"/>
  <c r="AU389" i="6"/>
  <c r="AT389" i="6"/>
  <c r="AS389" i="6"/>
  <c r="AR389" i="6"/>
  <c r="AP389" i="6"/>
  <c r="AO389" i="6"/>
  <c r="AN389" i="6"/>
  <c r="AM389" i="6"/>
  <c r="AL389" i="6"/>
  <c r="AJ389" i="6"/>
  <c r="AI389" i="6"/>
  <c r="AH389" i="6"/>
  <c r="AG389" i="6"/>
  <c r="AF389" i="6"/>
  <c r="AD389" i="6"/>
  <c r="AC389" i="6"/>
  <c r="AB389" i="6"/>
  <c r="AA389" i="6"/>
  <c r="Z389" i="6"/>
  <c r="X389" i="6"/>
  <c r="W389" i="6"/>
  <c r="V389" i="6"/>
  <c r="U389" i="6"/>
  <c r="T389" i="6"/>
  <c r="R389" i="6"/>
  <c r="Q389" i="6"/>
  <c r="P389" i="6"/>
  <c r="O389" i="6"/>
  <c r="L389" i="6"/>
  <c r="K389" i="6"/>
  <c r="J389" i="6"/>
  <c r="I389" i="6"/>
  <c r="H389" i="6"/>
  <c r="F389" i="6"/>
  <c r="E389" i="6"/>
  <c r="D389" i="6"/>
  <c r="C389" i="6"/>
  <c r="BV388" i="6"/>
  <c r="BT388" i="6"/>
  <c r="BS388" i="6"/>
  <c r="BR388" i="6"/>
  <c r="BQ388" i="6"/>
  <c r="BP388" i="6"/>
  <c r="BN388" i="6"/>
  <c r="BM388" i="6"/>
  <c r="BL388" i="6"/>
  <c r="BK388" i="6"/>
  <c r="BJ388" i="6"/>
  <c r="BH388" i="6"/>
  <c r="BG388" i="6"/>
  <c r="BF388" i="6"/>
  <c r="BE388" i="6"/>
  <c r="BD388" i="6"/>
  <c r="BB388" i="6"/>
  <c r="BA388" i="6"/>
  <c r="AZ388" i="6"/>
  <c r="AY388" i="6"/>
  <c r="AX388" i="6"/>
  <c r="AV388" i="6"/>
  <c r="AU388" i="6"/>
  <c r="AT388" i="6"/>
  <c r="AS388" i="6"/>
  <c r="AR388" i="6"/>
  <c r="AP388" i="6"/>
  <c r="AO388" i="6"/>
  <c r="AN388" i="6"/>
  <c r="AM388" i="6"/>
  <c r="AL388" i="6"/>
  <c r="AJ388" i="6"/>
  <c r="AI388" i="6"/>
  <c r="AH388" i="6"/>
  <c r="AG388" i="6"/>
  <c r="AF388" i="6"/>
  <c r="AD388" i="6"/>
  <c r="AC388" i="6"/>
  <c r="AB388" i="6"/>
  <c r="AA388" i="6"/>
  <c r="Z388" i="6"/>
  <c r="X388" i="6"/>
  <c r="W388" i="6"/>
  <c r="V388" i="6"/>
  <c r="U388" i="6"/>
  <c r="T388" i="6"/>
  <c r="R388" i="6"/>
  <c r="Q388" i="6"/>
  <c r="P388" i="6"/>
  <c r="O388" i="6"/>
  <c r="L388" i="6"/>
  <c r="K388" i="6"/>
  <c r="J388" i="6"/>
  <c r="I388" i="6"/>
  <c r="H388" i="6"/>
  <c r="F388" i="6"/>
  <c r="E388" i="6"/>
  <c r="D388" i="6"/>
  <c r="C388" i="6"/>
  <c r="BV387" i="6"/>
  <c r="BT387" i="6"/>
  <c r="BS387" i="6"/>
  <c r="BR387" i="6"/>
  <c r="BQ387" i="6"/>
  <c r="BP387" i="6"/>
  <c r="BN387" i="6"/>
  <c r="BM387" i="6"/>
  <c r="BL387" i="6"/>
  <c r="BK387" i="6"/>
  <c r="BJ387" i="6"/>
  <c r="BH387" i="6"/>
  <c r="BG387" i="6"/>
  <c r="BF387" i="6"/>
  <c r="BE387" i="6"/>
  <c r="BD387" i="6"/>
  <c r="BB387" i="6"/>
  <c r="BA387" i="6"/>
  <c r="AZ387" i="6"/>
  <c r="AY387" i="6"/>
  <c r="AX387" i="6"/>
  <c r="AV387" i="6"/>
  <c r="AU387" i="6"/>
  <c r="AT387" i="6"/>
  <c r="AS387" i="6"/>
  <c r="AR387" i="6"/>
  <c r="AP387" i="6"/>
  <c r="AO387" i="6"/>
  <c r="AN387" i="6"/>
  <c r="AM387" i="6"/>
  <c r="AL387" i="6"/>
  <c r="AJ387" i="6"/>
  <c r="AI387" i="6"/>
  <c r="AH387" i="6"/>
  <c r="AG387" i="6"/>
  <c r="AF387" i="6"/>
  <c r="AD387" i="6"/>
  <c r="AC387" i="6"/>
  <c r="AB387" i="6"/>
  <c r="AA387" i="6"/>
  <c r="Z387" i="6"/>
  <c r="X387" i="6"/>
  <c r="W387" i="6"/>
  <c r="V387" i="6"/>
  <c r="U387" i="6"/>
  <c r="T387" i="6"/>
  <c r="R387" i="6"/>
  <c r="Q387" i="6"/>
  <c r="P387" i="6"/>
  <c r="O387" i="6"/>
  <c r="L387" i="6"/>
  <c r="K387" i="6"/>
  <c r="J387" i="6"/>
  <c r="I387" i="6"/>
  <c r="H387" i="6"/>
  <c r="F387" i="6"/>
  <c r="E387" i="6"/>
  <c r="D387" i="6"/>
  <c r="C387" i="6"/>
  <c r="BV386" i="6"/>
  <c r="BT386" i="6"/>
  <c r="BS386" i="6"/>
  <c r="BR386" i="6"/>
  <c r="BQ386" i="6"/>
  <c r="BP386" i="6"/>
  <c r="BN386" i="6"/>
  <c r="BM386" i="6"/>
  <c r="BL386" i="6"/>
  <c r="BK386" i="6"/>
  <c r="BJ386" i="6"/>
  <c r="BH386" i="6"/>
  <c r="BG386" i="6"/>
  <c r="BF386" i="6"/>
  <c r="BE386" i="6"/>
  <c r="BD386" i="6"/>
  <c r="BB386" i="6"/>
  <c r="BA386" i="6"/>
  <c r="AZ386" i="6"/>
  <c r="AY386" i="6"/>
  <c r="AX386" i="6"/>
  <c r="AV386" i="6"/>
  <c r="AU386" i="6"/>
  <c r="AT386" i="6"/>
  <c r="AS386" i="6"/>
  <c r="AR386" i="6"/>
  <c r="AP386" i="6"/>
  <c r="AO386" i="6"/>
  <c r="AN386" i="6"/>
  <c r="AM386" i="6"/>
  <c r="AL386" i="6"/>
  <c r="AJ386" i="6"/>
  <c r="AI386" i="6"/>
  <c r="AH386" i="6"/>
  <c r="AG386" i="6"/>
  <c r="AF386" i="6"/>
  <c r="AD386" i="6"/>
  <c r="AC386" i="6"/>
  <c r="AB386" i="6"/>
  <c r="AA386" i="6"/>
  <c r="Z386" i="6"/>
  <c r="X386" i="6"/>
  <c r="W386" i="6"/>
  <c r="V386" i="6"/>
  <c r="U386" i="6"/>
  <c r="T386" i="6"/>
  <c r="R386" i="6"/>
  <c r="Q386" i="6"/>
  <c r="P386" i="6"/>
  <c r="O386" i="6"/>
  <c r="L386" i="6"/>
  <c r="K386" i="6"/>
  <c r="J386" i="6"/>
  <c r="I386" i="6"/>
  <c r="H386" i="6"/>
  <c r="F386" i="6"/>
  <c r="E386" i="6"/>
  <c r="D386" i="6"/>
  <c r="C386" i="6"/>
  <c r="BV385" i="6"/>
  <c r="BT385" i="6"/>
  <c r="BS385" i="6"/>
  <c r="BR385" i="6"/>
  <c r="BQ385" i="6"/>
  <c r="BP385" i="6"/>
  <c r="BN385" i="6"/>
  <c r="BM385" i="6"/>
  <c r="BL385" i="6"/>
  <c r="BK385" i="6"/>
  <c r="BJ385" i="6"/>
  <c r="BH385" i="6"/>
  <c r="BG385" i="6"/>
  <c r="BF385" i="6"/>
  <c r="BE385" i="6"/>
  <c r="BD385" i="6"/>
  <c r="BB385" i="6"/>
  <c r="BA385" i="6"/>
  <c r="AZ385" i="6"/>
  <c r="AY385" i="6"/>
  <c r="AX385" i="6"/>
  <c r="AV385" i="6"/>
  <c r="AU385" i="6"/>
  <c r="AT385" i="6"/>
  <c r="AS385" i="6"/>
  <c r="AR385" i="6"/>
  <c r="AP385" i="6"/>
  <c r="AO385" i="6"/>
  <c r="AN385" i="6"/>
  <c r="AM385" i="6"/>
  <c r="AL385" i="6"/>
  <c r="AJ385" i="6"/>
  <c r="AI385" i="6"/>
  <c r="AH385" i="6"/>
  <c r="AG385" i="6"/>
  <c r="AF385" i="6"/>
  <c r="AD385" i="6"/>
  <c r="AC385" i="6"/>
  <c r="AB385" i="6"/>
  <c r="AA385" i="6"/>
  <c r="Z385" i="6"/>
  <c r="X385" i="6"/>
  <c r="W385" i="6"/>
  <c r="V385" i="6"/>
  <c r="U385" i="6"/>
  <c r="T385" i="6"/>
  <c r="R385" i="6"/>
  <c r="Q385" i="6"/>
  <c r="P385" i="6"/>
  <c r="O385" i="6"/>
  <c r="L385" i="6"/>
  <c r="K385" i="6"/>
  <c r="J385" i="6"/>
  <c r="I385" i="6"/>
  <c r="H385" i="6"/>
  <c r="F385" i="6"/>
  <c r="E385" i="6"/>
  <c r="D385" i="6"/>
  <c r="C385" i="6"/>
  <c r="BV384" i="6"/>
  <c r="BT384" i="6"/>
  <c r="BS384" i="6"/>
  <c r="BR384" i="6"/>
  <c r="BQ384" i="6"/>
  <c r="BP384" i="6"/>
  <c r="BN384" i="6"/>
  <c r="BM384" i="6"/>
  <c r="BL384" i="6"/>
  <c r="BK384" i="6"/>
  <c r="BJ384" i="6"/>
  <c r="BH384" i="6"/>
  <c r="BG384" i="6"/>
  <c r="BF384" i="6"/>
  <c r="BE384" i="6"/>
  <c r="BD384" i="6"/>
  <c r="BB384" i="6"/>
  <c r="BA384" i="6"/>
  <c r="AZ384" i="6"/>
  <c r="AY384" i="6"/>
  <c r="AX384" i="6"/>
  <c r="AV384" i="6"/>
  <c r="AU384" i="6"/>
  <c r="AT384" i="6"/>
  <c r="AS384" i="6"/>
  <c r="AR384" i="6"/>
  <c r="AP384" i="6"/>
  <c r="AO384" i="6"/>
  <c r="AN384" i="6"/>
  <c r="AM384" i="6"/>
  <c r="AL384" i="6"/>
  <c r="AJ384" i="6"/>
  <c r="AI384" i="6"/>
  <c r="AH384" i="6"/>
  <c r="AG384" i="6"/>
  <c r="AF384" i="6"/>
  <c r="AD384" i="6"/>
  <c r="AC384" i="6"/>
  <c r="AB384" i="6"/>
  <c r="AA384" i="6"/>
  <c r="Z384" i="6"/>
  <c r="X384" i="6"/>
  <c r="W384" i="6"/>
  <c r="V384" i="6"/>
  <c r="U384" i="6"/>
  <c r="T384" i="6"/>
  <c r="R384" i="6"/>
  <c r="Q384" i="6"/>
  <c r="P384" i="6"/>
  <c r="O384" i="6"/>
  <c r="L384" i="6"/>
  <c r="K384" i="6"/>
  <c r="J384" i="6"/>
  <c r="I384" i="6"/>
  <c r="H384" i="6"/>
  <c r="F384" i="6"/>
  <c r="E384" i="6"/>
  <c r="D384" i="6"/>
  <c r="C384" i="6"/>
  <c r="BV383" i="6"/>
  <c r="BT383" i="6"/>
  <c r="BS383" i="6"/>
  <c r="BR383" i="6"/>
  <c r="BQ383" i="6"/>
  <c r="BP383" i="6"/>
  <c r="BN383" i="6"/>
  <c r="BM383" i="6"/>
  <c r="BL383" i="6"/>
  <c r="BK383" i="6"/>
  <c r="BJ383" i="6"/>
  <c r="BH383" i="6"/>
  <c r="BG383" i="6"/>
  <c r="BF383" i="6"/>
  <c r="BE383" i="6"/>
  <c r="BD383" i="6"/>
  <c r="BB383" i="6"/>
  <c r="BA383" i="6"/>
  <c r="AZ383" i="6"/>
  <c r="AY383" i="6"/>
  <c r="AX383" i="6"/>
  <c r="AV383" i="6"/>
  <c r="AU383" i="6"/>
  <c r="AT383" i="6"/>
  <c r="AS383" i="6"/>
  <c r="AR383" i="6"/>
  <c r="AP383" i="6"/>
  <c r="AO383" i="6"/>
  <c r="AN383" i="6"/>
  <c r="AM383" i="6"/>
  <c r="AL383" i="6"/>
  <c r="AJ383" i="6"/>
  <c r="AI383" i="6"/>
  <c r="AH383" i="6"/>
  <c r="AG383" i="6"/>
  <c r="AF383" i="6"/>
  <c r="AD383" i="6"/>
  <c r="AC383" i="6"/>
  <c r="AB383" i="6"/>
  <c r="AA383" i="6"/>
  <c r="Z383" i="6"/>
  <c r="X383" i="6"/>
  <c r="W383" i="6"/>
  <c r="V383" i="6"/>
  <c r="U383" i="6"/>
  <c r="T383" i="6"/>
  <c r="R383" i="6"/>
  <c r="Q383" i="6"/>
  <c r="P383" i="6"/>
  <c r="O383" i="6"/>
  <c r="L383" i="6"/>
  <c r="K383" i="6"/>
  <c r="J383" i="6"/>
  <c r="I383" i="6"/>
  <c r="H383" i="6"/>
  <c r="F383" i="6"/>
  <c r="E383" i="6"/>
  <c r="D383" i="6"/>
  <c r="C383" i="6"/>
  <c r="BV382" i="6"/>
  <c r="BT382" i="6"/>
  <c r="BS382" i="6"/>
  <c r="BR382" i="6"/>
  <c r="BQ382" i="6"/>
  <c r="BP382" i="6"/>
  <c r="BN382" i="6"/>
  <c r="BM382" i="6"/>
  <c r="BL382" i="6"/>
  <c r="BK382" i="6"/>
  <c r="BJ382" i="6"/>
  <c r="BH382" i="6"/>
  <c r="BG382" i="6"/>
  <c r="BF382" i="6"/>
  <c r="BE382" i="6"/>
  <c r="BD382" i="6"/>
  <c r="BB382" i="6"/>
  <c r="BA382" i="6"/>
  <c r="AZ382" i="6"/>
  <c r="AY382" i="6"/>
  <c r="AX382" i="6"/>
  <c r="AV382" i="6"/>
  <c r="AU382" i="6"/>
  <c r="AT382" i="6"/>
  <c r="AS382" i="6"/>
  <c r="AR382" i="6"/>
  <c r="AP382" i="6"/>
  <c r="AO382" i="6"/>
  <c r="AN382" i="6"/>
  <c r="AM382" i="6"/>
  <c r="AL382" i="6"/>
  <c r="AJ382" i="6"/>
  <c r="AI382" i="6"/>
  <c r="AH382" i="6"/>
  <c r="AG382" i="6"/>
  <c r="AF382" i="6"/>
  <c r="AD382" i="6"/>
  <c r="AC382" i="6"/>
  <c r="AB382" i="6"/>
  <c r="AA382" i="6"/>
  <c r="Z382" i="6"/>
  <c r="X382" i="6"/>
  <c r="W382" i="6"/>
  <c r="V382" i="6"/>
  <c r="U382" i="6"/>
  <c r="T382" i="6"/>
  <c r="R382" i="6"/>
  <c r="Q382" i="6"/>
  <c r="P382" i="6"/>
  <c r="O382" i="6"/>
  <c r="L382" i="6"/>
  <c r="K382" i="6"/>
  <c r="J382" i="6"/>
  <c r="I382" i="6"/>
  <c r="H382" i="6"/>
  <c r="F382" i="6"/>
  <c r="E382" i="6"/>
  <c r="D382" i="6"/>
  <c r="C382" i="6"/>
  <c r="BV381" i="6"/>
  <c r="BT381" i="6"/>
  <c r="BS381" i="6"/>
  <c r="BR381" i="6"/>
  <c r="BQ381" i="6"/>
  <c r="BP381" i="6"/>
  <c r="BN381" i="6"/>
  <c r="BM381" i="6"/>
  <c r="BL381" i="6"/>
  <c r="BK381" i="6"/>
  <c r="BJ381" i="6"/>
  <c r="BH381" i="6"/>
  <c r="BG381" i="6"/>
  <c r="BF381" i="6"/>
  <c r="BE381" i="6"/>
  <c r="BD381" i="6"/>
  <c r="BB381" i="6"/>
  <c r="BA381" i="6"/>
  <c r="AZ381" i="6"/>
  <c r="AY381" i="6"/>
  <c r="AX381" i="6"/>
  <c r="AV381" i="6"/>
  <c r="AU381" i="6"/>
  <c r="AT381" i="6"/>
  <c r="AS381" i="6"/>
  <c r="AR381" i="6"/>
  <c r="AP381" i="6"/>
  <c r="AO381" i="6"/>
  <c r="AN381" i="6"/>
  <c r="AM381" i="6"/>
  <c r="AL381" i="6"/>
  <c r="AJ381" i="6"/>
  <c r="AI381" i="6"/>
  <c r="AH381" i="6"/>
  <c r="AG381" i="6"/>
  <c r="AF381" i="6"/>
  <c r="AD381" i="6"/>
  <c r="AC381" i="6"/>
  <c r="AB381" i="6"/>
  <c r="AA381" i="6"/>
  <c r="Z381" i="6"/>
  <c r="X381" i="6"/>
  <c r="W381" i="6"/>
  <c r="V381" i="6"/>
  <c r="U381" i="6"/>
  <c r="T381" i="6"/>
  <c r="R381" i="6"/>
  <c r="Q381" i="6"/>
  <c r="P381" i="6"/>
  <c r="O381" i="6"/>
  <c r="L381" i="6"/>
  <c r="K381" i="6"/>
  <c r="J381" i="6"/>
  <c r="I381" i="6"/>
  <c r="H381" i="6"/>
  <c r="F381" i="6"/>
  <c r="E381" i="6"/>
  <c r="D381" i="6"/>
  <c r="C381" i="6"/>
  <c r="BV380" i="6"/>
  <c r="BT380" i="6"/>
  <c r="BS380" i="6"/>
  <c r="BR380" i="6"/>
  <c r="BQ380" i="6"/>
  <c r="BP380" i="6"/>
  <c r="BN380" i="6"/>
  <c r="BM380" i="6"/>
  <c r="BL380" i="6"/>
  <c r="BK380" i="6"/>
  <c r="BJ380" i="6"/>
  <c r="BH380" i="6"/>
  <c r="BG380" i="6"/>
  <c r="BF380" i="6"/>
  <c r="BE380" i="6"/>
  <c r="BD380" i="6"/>
  <c r="BB380" i="6"/>
  <c r="BA380" i="6"/>
  <c r="AZ380" i="6"/>
  <c r="AY380" i="6"/>
  <c r="AX380" i="6"/>
  <c r="AV380" i="6"/>
  <c r="AU380" i="6"/>
  <c r="AT380" i="6"/>
  <c r="AS380" i="6"/>
  <c r="AR380" i="6"/>
  <c r="AP380" i="6"/>
  <c r="AO380" i="6"/>
  <c r="AN380" i="6"/>
  <c r="AM380" i="6"/>
  <c r="AL380" i="6"/>
  <c r="AJ380" i="6"/>
  <c r="AI380" i="6"/>
  <c r="AH380" i="6"/>
  <c r="AG380" i="6"/>
  <c r="AF380" i="6"/>
  <c r="AD380" i="6"/>
  <c r="AC380" i="6"/>
  <c r="AB380" i="6"/>
  <c r="AA380" i="6"/>
  <c r="Z380" i="6"/>
  <c r="X380" i="6"/>
  <c r="W380" i="6"/>
  <c r="V380" i="6"/>
  <c r="U380" i="6"/>
  <c r="T380" i="6"/>
  <c r="R380" i="6"/>
  <c r="Q380" i="6"/>
  <c r="P380" i="6"/>
  <c r="O380" i="6"/>
  <c r="L380" i="6"/>
  <c r="K380" i="6"/>
  <c r="J380" i="6"/>
  <c r="I380" i="6"/>
  <c r="H380" i="6"/>
  <c r="F380" i="6"/>
  <c r="E380" i="6"/>
  <c r="D380" i="6"/>
  <c r="C380" i="6"/>
  <c r="BV379" i="6"/>
  <c r="BT379" i="6"/>
  <c r="BS379" i="6"/>
  <c r="BR379" i="6"/>
  <c r="BQ379" i="6"/>
  <c r="BP379" i="6"/>
  <c r="BN379" i="6"/>
  <c r="BM379" i="6"/>
  <c r="BL379" i="6"/>
  <c r="BK379" i="6"/>
  <c r="BJ379" i="6"/>
  <c r="BH379" i="6"/>
  <c r="BG379" i="6"/>
  <c r="BF379" i="6"/>
  <c r="BE379" i="6"/>
  <c r="BD379" i="6"/>
  <c r="BB379" i="6"/>
  <c r="BA379" i="6"/>
  <c r="AZ379" i="6"/>
  <c r="AY379" i="6"/>
  <c r="AX379" i="6"/>
  <c r="AV379" i="6"/>
  <c r="AU379" i="6"/>
  <c r="AT379" i="6"/>
  <c r="AS379" i="6"/>
  <c r="AR379" i="6"/>
  <c r="AP379" i="6"/>
  <c r="AO379" i="6"/>
  <c r="AN379" i="6"/>
  <c r="AM379" i="6"/>
  <c r="AL379" i="6"/>
  <c r="AJ379" i="6"/>
  <c r="AI379" i="6"/>
  <c r="AH379" i="6"/>
  <c r="AG379" i="6"/>
  <c r="AF379" i="6"/>
  <c r="AD379" i="6"/>
  <c r="AC379" i="6"/>
  <c r="AB379" i="6"/>
  <c r="AA379" i="6"/>
  <c r="Z379" i="6"/>
  <c r="X379" i="6"/>
  <c r="W379" i="6"/>
  <c r="V379" i="6"/>
  <c r="U379" i="6"/>
  <c r="T379" i="6"/>
  <c r="R379" i="6"/>
  <c r="Q379" i="6"/>
  <c r="P379" i="6"/>
  <c r="O379" i="6"/>
  <c r="L379" i="6"/>
  <c r="K379" i="6"/>
  <c r="J379" i="6"/>
  <c r="I379" i="6"/>
  <c r="H379" i="6"/>
  <c r="F379" i="6"/>
  <c r="E379" i="6"/>
  <c r="D379" i="6"/>
  <c r="C379" i="6"/>
  <c r="BV378" i="6"/>
  <c r="BT378" i="6"/>
  <c r="BS378" i="6"/>
  <c r="BR378" i="6"/>
  <c r="BQ378" i="6"/>
  <c r="BP378" i="6"/>
  <c r="BN378" i="6"/>
  <c r="BM378" i="6"/>
  <c r="BL378" i="6"/>
  <c r="BK378" i="6"/>
  <c r="BJ378" i="6"/>
  <c r="BH378" i="6"/>
  <c r="BG378" i="6"/>
  <c r="BF378" i="6"/>
  <c r="BE378" i="6"/>
  <c r="BD378" i="6"/>
  <c r="BB378" i="6"/>
  <c r="BA378" i="6"/>
  <c r="AZ378" i="6"/>
  <c r="AY378" i="6"/>
  <c r="AX378" i="6"/>
  <c r="AV378" i="6"/>
  <c r="AU378" i="6"/>
  <c r="AT378" i="6"/>
  <c r="AS378" i="6"/>
  <c r="AR378" i="6"/>
  <c r="AP378" i="6"/>
  <c r="AO378" i="6"/>
  <c r="AN378" i="6"/>
  <c r="AM378" i="6"/>
  <c r="AL378" i="6"/>
  <c r="AJ378" i="6"/>
  <c r="AI378" i="6"/>
  <c r="AH378" i="6"/>
  <c r="AG378" i="6"/>
  <c r="AF378" i="6"/>
  <c r="AD378" i="6"/>
  <c r="AC378" i="6"/>
  <c r="AB378" i="6"/>
  <c r="AA378" i="6"/>
  <c r="Z378" i="6"/>
  <c r="X378" i="6"/>
  <c r="W378" i="6"/>
  <c r="V378" i="6"/>
  <c r="U378" i="6"/>
  <c r="T378" i="6"/>
  <c r="R378" i="6"/>
  <c r="Q378" i="6"/>
  <c r="P378" i="6"/>
  <c r="O378" i="6"/>
  <c r="L378" i="6"/>
  <c r="K378" i="6"/>
  <c r="J378" i="6"/>
  <c r="I378" i="6"/>
  <c r="H378" i="6"/>
  <c r="F378" i="6"/>
  <c r="E378" i="6"/>
  <c r="D378" i="6"/>
  <c r="C378" i="6"/>
  <c r="BV377" i="6"/>
  <c r="BT377" i="6"/>
  <c r="BS377" i="6"/>
  <c r="BR377" i="6"/>
  <c r="BQ377" i="6"/>
  <c r="BP377" i="6"/>
  <c r="BN377" i="6"/>
  <c r="BM377" i="6"/>
  <c r="BL377" i="6"/>
  <c r="BK377" i="6"/>
  <c r="BJ377" i="6"/>
  <c r="BH377" i="6"/>
  <c r="BG377" i="6"/>
  <c r="BF377" i="6"/>
  <c r="BE377" i="6"/>
  <c r="BD377" i="6"/>
  <c r="BB377" i="6"/>
  <c r="BA377" i="6"/>
  <c r="AZ377" i="6"/>
  <c r="AY377" i="6"/>
  <c r="AX377" i="6"/>
  <c r="AV377" i="6"/>
  <c r="AU377" i="6"/>
  <c r="AT377" i="6"/>
  <c r="AS377" i="6"/>
  <c r="AR377" i="6"/>
  <c r="AP377" i="6"/>
  <c r="AO377" i="6"/>
  <c r="AN377" i="6"/>
  <c r="AM377" i="6"/>
  <c r="AL377" i="6"/>
  <c r="AJ377" i="6"/>
  <c r="AI377" i="6"/>
  <c r="AH377" i="6"/>
  <c r="AG377" i="6"/>
  <c r="AF377" i="6"/>
  <c r="AD377" i="6"/>
  <c r="AC377" i="6"/>
  <c r="AB377" i="6"/>
  <c r="AA377" i="6"/>
  <c r="Z377" i="6"/>
  <c r="X377" i="6"/>
  <c r="W377" i="6"/>
  <c r="V377" i="6"/>
  <c r="U377" i="6"/>
  <c r="T377" i="6"/>
  <c r="R377" i="6"/>
  <c r="Q377" i="6"/>
  <c r="P377" i="6"/>
  <c r="O377" i="6"/>
  <c r="L377" i="6"/>
  <c r="K377" i="6"/>
  <c r="J377" i="6"/>
  <c r="I377" i="6"/>
  <c r="H377" i="6"/>
  <c r="F377" i="6"/>
  <c r="E377" i="6"/>
  <c r="D377" i="6"/>
  <c r="C377" i="6"/>
  <c r="BV376" i="6"/>
  <c r="BT376" i="6"/>
  <c r="BS376" i="6"/>
  <c r="BR376" i="6"/>
  <c r="BQ376" i="6"/>
  <c r="BP376" i="6"/>
  <c r="BN376" i="6"/>
  <c r="BM376" i="6"/>
  <c r="BL376" i="6"/>
  <c r="BK376" i="6"/>
  <c r="BJ376" i="6"/>
  <c r="BH376" i="6"/>
  <c r="BG376" i="6"/>
  <c r="BF376" i="6"/>
  <c r="BE376" i="6"/>
  <c r="BD376" i="6"/>
  <c r="BB376" i="6"/>
  <c r="BA376" i="6"/>
  <c r="AZ376" i="6"/>
  <c r="AY376" i="6"/>
  <c r="AX376" i="6"/>
  <c r="AV376" i="6"/>
  <c r="AU376" i="6"/>
  <c r="AT376" i="6"/>
  <c r="AS376" i="6"/>
  <c r="AR376" i="6"/>
  <c r="AP376" i="6"/>
  <c r="AO376" i="6"/>
  <c r="AN376" i="6"/>
  <c r="AM376" i="6"/>
  <c r="AL376" i="6"/>
  <c r="AJ376" i="6"/>
  <c r="AI376" i="6"/>
  <c r="AH376" i="6"/>
  <c r="AG376" i="6"/>
  <c r="AF376" i="6"/>
  <c r="AD376" i="6"/>
  <c r="AC376" i="6"/>
  <c r="AB376" i="6"/>
  <c r="AA376" i="6"/>
  <c r="Z376" i="6"/>
  <c r="X376" i="6"/>
  <c r="W376" i="6"/>
  <c r="V376" i="6"/>
  <c r="U376" i="6"/>
  <c r="T376" i="6"/>
  <c r="R376" i="6"/>
  <c r="Q376" i="6"/>
  <c r="P376" i="6"/>
  <c r="O376" i="6"/>
  <c r="L376" i="6"/>
  <c r="K376" i="6"/>
  <c r="J376" i="6"/>
  <c r="I376" i="6"/>
  <c r="H376" i="6"/>
  <c r="F376" i="6"/>
  <c r="E376" i="6"/>
  <c r="D376" i="6"/>
  <c r="C376" i="6"/>
  <c r="BV375" i="6"/>
  <c r="BT375" i="6"/>
  <c r="BS375" i="6"/>
  <c r="BR375" i="6"/>
  <c r="BQ375" i="6"/>
  <c r="BP375" i="6"/>
  <c r="BN375" i="6"/>
  <c r="BM375" i="6"/>
  <c r="BL375" i="6"/>
  <c r="BK375" i="6"/>
  <c r="BJ375" i="6"/>
  <c r="BH375" i="6"/>
  <c r="BG375" i="6"/>
  <c r="BF375" i="6"/>
  <c r="BE375" i="6"/>
  <c r="BD375" i="6"/>
  <c r="BB375" i="6"/>
  <c r="BA375" i="6"/>
  <c r="AZ375" i="6"/>
  <c r="AY375" i="6"/>
  <c r="AX375" i="6"/>
  <c r="AV375" i="6"/>
  <c r="AU375" i="6"/>
  <c r="AT375" i="6"/>
  <c r="AS375" i="6"/>
  <c r="AR375" i="6"/>
  <c r="AP375" i="6"/>
  <c r="AO375" i="6"/>
  <c r="AN375" i="6"/>
  <c r="AM375" i="6"/>
  <c r="AL375" i="6"/>
  <c r="AJ375" i="6"/>
  <c r="AI375" i="6"/>
  <c r="AH375" i="6"/>
  <c r="AG375" i="6"/>
  <c r="AF375" i="6"/>
  <c r="AD375" i="6"/>
  <c r="AC375" i="6"/>
  <c r="AB375" i="6"/>
  <c r="AA375" i="6"/>
  <c r="Z375" i="6"/>
  <c r="X375" i="6"/>
  <c r="W375" i="6"/>
  <c r="V375" i="6"/>
  <c r="U375" i="6"/>
  <c r="T375" i="6"/>
  <c r="R375" i="6"/>
  <c r="Q375" i="6"/>
  <c r="P375" i="6"/>
  <c r="O375" i="6"/>
  <c r="L375" i="6"/>
  <c r="K375" i="6"/>
  <c r="J375" i="6"/>
  <c r="I375" i="6"/>
  <c r="H375" i="6"/>
  <c r="F375" i="6"/>
  <c r="E375" i="6"/>
  <c r="D375" i="6"/>
  <c r="C375" i="6"/>
  <c r="BV374" i="6"/>
  <c r="BT374" i="6"/>
  <c r="BS374" i="6"/>
  <c r="BR374" i="6"/>
  <c r="BQ374" i="6"/>
  <c r="BP374" i="6"/>
  <c r="BN374" i="6"/>
  <c r="BM374" i="6"/>
  <c r="BL374" i="6"/>
  <c r="BK374" i="6"/>
  <c r="BJ374" i="6"/>
  <c r="BH374" i="6"/>
  <c r="BG374" i="6"/>
  <c r="BF374" i="6"/>
  <c r="BE374" i="6"/>
  <c r="BD374" i="6"/>
  <c r="BB374" i="6"/>
  <c r="BA374" i="6"/>
  <c r="AZ374" i="6"/>
  <c r="AY374" i="6"/>
  <c r="AX374" i="6"/>
  <c r="AV374" i="6"/>
  <c r="AU374" i="6"/>
  <c r="AT374" i="6"/>
  <c r="AS374" i="6"/>
  <c r="AR374" i="6"/>
  <c r="AP374" i="6"/>
  <c r="AO374" i="6"/>
  <c r="AN374" i="6"/>
  <c r="AM374" i="6"/>
  <c r="AL374" i="6"/>
  <c r="AJ374" i="6"/>
  <c r="AI374" i="6"/>
  <c r="AH374" i="6"/>
  <c r="AG374" i="6"/>
  <c r="AF374" i="6"/>
  <c r="AD374" i="6"/>
  <c r="AC374" i="6"/>
  <c r="AB374" i="6"/>
  <c r="AA374" i="6"/>
  <c r="Z374" i="6"/>
  <c r="X374" i="6"/>
  <c r="W374" i="6"/>
  <c r="V374" i="6"/>
  <c r="U374" i="6"/>
  <c r="T374" i="6"/>
  <c r="R374" i="6"/>
  <c r="Q374" i="6"/>
  <c r="P374" i="6"/>
  <c r="O374" i="6"/>
  <c r="L374" i="6"/>
  <c r="K374" i="6"/>
  <c r="J374" i="6"/>
  <c r="I374" i="6"/>
  <c r="H374" i="6"/>
  <c r="F374" i="6"/>
  <c r="E374" i="6"/>
  <c r="D374" i="6"/>
  <c r="C374" i="6"/>
  <c r="BV373" i="6"/>
  <c r="BT373" i="6"/>
  <c r="BS373" i="6"/>
  <c r="BR373" i="6"/>
  <c r="BQ373" i="6"/>
  <c r="BP373" i="6"/>
  <c r="BN373" i="6"/>
  <c r="BM373" i="6"/>
  <c r="BL373" i="6"/>
  <c r="BK373" i="6"/>
  <c r="BJ373" i="6"/>
  <c r="BH373" i="6"/>
  <c r="BG373" i="6"/>
  <c r="BF373" i="6"/>
  <c r="BE373" i="6"/>
  <c r="BD373" i="6"/>
  <c r="BB373" i="6"/>
  <c r="BA373" i="6"/>
  <c r="AZ373" i="6"/>
  <c r="AY373" i="6"/>
  <c r="AX373" i="6"/>
  <c r="AV373" i="6"/>
  <c r="AU373" i="6"/>
  <c r="AT373" i="6"/>
  <c r="AS373" i="6"/>
  <c r="AR373" i="6"/>
  <c r="AP373" i="6"/>
  <c r="AO373" i="6"/>
  <c r="AN373" i="6"/>
  <c r="AM373" i="6"/>
  <c r="AL373" i="6"/>
  <c r="AJ373" i="6"/>
  <c r="AI373" i="6"/>
  <c r="AH373" i="6"/>
  <c r="AG373" i="6"/>
  <c r="AF373" i="6"/>
  <c r="AD373" i="6"/>
  <c r="AC373" i="6"/>
  <c r="AB373" i="6"/>
  <c r="AA373" i="6"/>
  <c r="Z373" i="6"/>
  <c r="X373" i="6"/>
  <c r="W373" i="6"/>
  <c r="V373" i="6"/>
  <c r="U373" i="6"/>
  <c r="T373" i="6"/>
  <c r="R373" i="6"/>
  <c r="Q373" i="6"/>
  <c r="P373" i="6"/>
  <c r="O373" i="6"/>
  <c r="L373" i="6"/>
  <c r="K373" i="6"/>
  <c r="J373" i="6"/>
  <c r="I373" i="6"/>
  <c r="H373" i="6"/>
  <c r="F373" i="6"/>
  <c r="E373" i="6"/>
  <c r="D373" i="6"/>
  <c r="C373" i="6"/>
  <c r="BV372" i="6"/>
  <c r="BT372" i="6"/>
  <c r="BS372" i="6"/>
  <c r="BR372" i="6"/>
  <c r="BQ372" i="6"/>
  <c r="BP372" i="6"/>
  <c r="BN372" i="6"/>
  <c r="BM372" i="6"/>
  <c r="BL372" i="6"/>
  <c r="BK372" i="6"/>
  <c r="BJ372" i="6"/>
  <c r="BH372" i="6"/>
  <c r="BG372" i="6"/>
  <c r="BF372" i="6"/>
  <c r="BE372" i="6"/>
  <c r="BD372" i="6"/>
  <c r="BB372" i="6"/>
  <c r="BA372" i="6"/>
  <c r="AZ372" i="6"/>
  <c r="AY372" i="6"/>
  <c r="AX372" i="6"/>
  <c r="AV372" i="6"/>
  <c r="AU372" i="6"/>
  <c r="AT372" i="6"/>
  <c r="AS372" i="6"/>
  <c r="AR372" i="6"/>
  <c r="AP372" i="6"/>
  <c r="AO372" i="6"/>
  <c r="AN372" i="6"/>
  <c r="AM372" i="6"/>
  <c r="AL372" i="6"/>
  <c r="AJ372" i="6"/>
  <c r="AI372" i="6"/>
  <c r="AH372" i="6"/>
  <c r="AG372" i="6"/>
  <c r="AF372" i="6"/>
  <c r="AD372" i="6"/>
  <c r="AC372" i="6"/>
  <c r="AB372" i="6"/>
  <c r="AA372" i="6"/>
  <c r="Z372" i="6"/>
  <c r="X372" i="6"/>
  <c r="W372" i="6"/>
  <c r="V372" i="6"/>
  <c r="U372" i="6"/>
  <c r="T372" i="6"/>
  <c r="R372" i="6"/>
  <c r="Q372" i="6"/>
  <c r="P372" i="6"/>
  <c r="O372" i="6"/>
  <c r="L372" i="6"/>
  <c r="K372" i="6"/>
  <c r="J372" i="6"/>
  <c r="I372" i="6"/>
  <c r="H372" i="6"/>
  <c r="F372" i="6"/>
  <c r="E372" i="6"/>
  <c r="D372" i="6"/>
  <c r="C372" i="6"/>
  <c r="BV371" i="6"/>
  <c r="BT371" i="6"/>
  <c r="BS371" i="6"/>
  <c r="BR371" i="6"/>
  <c r="BQ371" i="6"/>
  <c r="BP371" i="6"/>
  <c r="BN371" i="6"/>
  <c r="BM371" i="6"/>
  <c r="BL371" i="6"/>
  <c r="BK371" i="6"/>
  <c r="BJ371" i="6"/>
  <c r="BH371" i="6"/>
  <c r="BG371" i="6"/>
  <c r="BF371" i="6"/>
  <c r="BE371" i="6"/>
  <c r="BD371" i="6"/>
  <c r="BB371" i="6"/>
  <c r="BA371" i="6"/>
  <c r="AZ371" i="6"/>
  <c r="AY371" i="6"/>
  <c r="AX371" i="6"/>
  <c r="AV371" i="6"/>
  <c r="AU371" i="6"/>
  <c r="AT371" i="6"/>
  <c r="AS371" i="6"/>
  <c r="AR371" i="6"/>
  <c r="AP371" i="6"/>
  <c r="AO371" i="6"/>
  <c r="AN371" i="6"/>
  <c r="AM371" i="6"/>
  <c r="AL371" i="6"/>
  <c r="AJ371" i="6"/>
  <c r="AI371" i="6"/>
  <c r="AH371" i="6"/>
  <c r="AG371" i="6"/>
  <c r="AF371" i="6"/>
  <c r="AD371" i="6"/>
  <c r="AC371" i="6"/>
  <c r="AB371" i="6"/>
  <c r="AA371" i="6"/>
  <c r="Z371" i="6"/>
  <c r="X371" i="6"/>
  <c r="W371" i="6"/>
  <c r="V371" i="6"/>
  <c r="U371" i="6"/>
  <c r="T371" i="6"/>
  <c r="R371" i="6"/>
  <c r="Q371" i="6"/>
  <c r="P371" i="6"/>
  <c r="O371" i="6"/>
  <c r="L371" i="6"/>
  <c r="K371" i="6"/>
  <c r="J371" i="6"/>
  <c r="I371" i="6"/>
  <c r="H371" i="6"/>
  <c r="F371" i="6"/>
  <c r="E371" i="6"/>
  <c r="D371" i="6"/>
  <c r="C371" i="6"/>
  <c r="BV370" i="6"/>
  <c r="BT370" i="6"/>
  <c r="BS370" i="6"/>
  <c r="BR370" i="6"/>
  <c r="BQ370" i="6"/>
  <c r="BP370" i="6"/>
  <c r="BN370" i="6"/>
  <c r="BM370" i="6"/>
  <c r="BL370" i="6"/>
  <c r="BK370" i="6"/>
  <c r="BJ370" i="6"/>
  <c r="BH370" i="6"/>
  <c r="BG370" i="6"/>
  <c r="BF370" i="6"/>
  <c r="BE370" i="6"/>
  <c r="BD370" i="6"/>
  <c r="BB370" i="6"/>
  <c r="BA370" i="6"/>
  <c r="AZ370" i="6"/>
  <c r="AY370" i="6"/>
  <c r="AX370" i="6"/>
  <c r="AV370" i="6"/>
  <c r="AU370" i="6"/>
  <c r="AT370" i="6"/>
  <c r="AS370" i="6"/>
  <c r="AR370" i="6"/>
  <c r="AP370" i="6"/>
  <c r="AO370" i="6"/>
  <c r="AN370" i="6"/>
  <c r="AM370" i="6"/>
  <c r="AL370" i="6"/>
  <c r="AJ370" i="6"/>
  <c r="AI370" i="6"/>
  <c r="AH370" i="6"/>
  <c r="AG370" i="6"/>
  <c r="AF370" i="6"/>
  <c r="AD370" i="6"/>
  <c r="AC370" i="6"/>
  <c r="AB370" i="6"/>
  <c r="AA370" i="6"/>
  <c r="Z370" i="6"/>
  <c r="X370" i="6"/>
  <c r="W370" i="6"/>
  <c r="V370" i="6"/>
  <c r="U370" i="6"/>
  <c r="T370" i="6"/>
  <c r="R370" i="6"/>
  <c r="Q370" i="6"/>
  <c r="P370" i="6"/>
  <c r="O370" i="6"/>
  <c r="L370" i="6"/>
  <c r="K370" i="6"/>
  <c r="J370" i="6"/>
  <c r="I370" i="6"/>
  <c r="H370" i="6"/>
  <c r="F370" i="6"/>
  <c r="E370" i="6"/>
  <c r="D370" i="6"/>
  <c r="C370" i="6"/>
  <c r="BV369" i="6"/>
  <c r="BT369" i="6"/>
  <c r="BS369" i="6"/>
  <c r="BR369" i="6"/>
  <c r="BQ369" i="6"/>
  <c r="BP369" i="6"/>
  <c r="BN369" i="6"/>
  <c r="BM369" i="6"/>
  <c r="BL369" i="6"/>
  <c r="BK369" i="6"/>
  <c r="BJ369" i="6"/>
  <c r="BH369" i="6"/>
  <c r="BG369" i="6"/>
  <c r="BF369" i="6"/>
  <c r="BE369" i="6"/>
  <c r="BD369" i="6"/>
  <c r="BB369" i="6"/>
  <c r="BA369" i="6"/>
  <c r="AZ369" i="6"/>
  <c r="AY369" i="6"/>
  <c r="AX369" i="6"/>
  <c r="AV369" i="6"/>
  <c r="AU369" i="6"/>
  <c r="AT369" i="6"/>
  <c r="AS369" i="6"/>
  <c r="AR369" i="6"/>
  <c r="AP369" i="6"/>
  <c r="AO369" i="6"/>
  <c r="AN369" i="6"/>
  <c r="AM369" i="6"/>
  <c r="AL369" i="6"/>
  <c r="AJ369" i="6"/>
  <c r="AI369" i="6"/>
  <c r="AH369" i="6"/>
  <c r="AG369" i="6"/>
  <c r="AF369" i="6"/>
  <c r="AD369" i="6"/>
  <c r="AC369" i="6"/>
  <c r="AB369" i="6"/>
  <c r="AA369" i="6"/>
  <c r="Z369" i="6"/>
  <c r="X369" i="6"/>
  <c r="W369" i="6"/>
  <c r="V369" i="6"/>
  <c r="U369" i="6"/>
  <c r="T369" i="6"/>
  <c r="R369" i="6"/>
  <c r="Q369" i="6"/>
  <c r="P369" i="6"/>
  <c r="O369" i="6"/>
  <c r="L369" i="6"/>
  <c r="K369" i="6"/>
  <c r="J369" i="6"/>
  <c r="I369" i="6"/>
  <c r="H369" i="6"/>
  <c r="F369" i="6"/>
  <c r="E369" i="6"/>
  <c r="D369" i="6"/>
  <c r="C369" i="6"/>
  <c r="BV368" i="6"/>
  <c r="BT368" i="6"/>
  <c r="BS368" i="6"/>
  <c r="BR368" i="6"/>
  <c r="BQ368" i="6"/>
  <c r="BP368" i="6"/>
  <c r="BN368" i="6"/>
  <c r="BM368" i="6"/>
  <c r="BL368" i="6"/>
  <c r="BK368" i="6"/>
  <c r="BJ368" i="6"/>
  <c r="BH368" i="6"/>
  <c r="BG368" i="6"/>
  <c r="BF368" i="6"/>
  <c r="BE368" i="6"/>
  <c r="BD368" i="6"/>
  <c r="BB368" i="6"/>
  <c r="BA368" i="6"/>
  <c r="AZ368" i="6"/>
  <c r="AY368" i="6"/>
  <c r="AX368" i="6"/>
  <c r="AV368" i="6"/>
  <c r="AU368" i="6"/>
  <c r="AT368" i="6"/>
  <c r="AS368" i="6"/>
  <c r="AR368" i="6"/>
  <c r="AP368" i="6"/>
  <c r="AO368" i="6"/>
  <c r="AN368" i="6"/>
  <c r="AM368" i="6"/>
  <c r="AL368" i="6"/>
  <c r="AJ368" i="6"/>
  <c r="AI368" i="6"/>
  <c r="AH368" i="6"/>
  <c r="AG368" i="6"/>
  <c r="AF368" i="6"/>
  <c r="AD368" i="6"/>
  <c r="AC368" i="6"/>
  <c r="AB368" i="6"/>
  <c r="AA368" i="6"/>
  <c r="Z368" i="6"/>
  <c r="X368" i="6"/>
  <c r="W368" i="6"/>
  <c r="V368" i="6"/>
  <c r="U368" i="6"/>
  <c r="T368" i="6"/>
  <c r="R368" i="6"/>
  <c r="Q368" i="6"/>
  <c r="P368" i="6"/>
  <c r="O368" i="6"/>
  <c r="L368" i="6"/>
  <c r="K368" i="6"/>
  <c r="J368" i="6"/>
  <c r="I368" i="6"/>
  <c r="H368" i="6"/>
  <c r="F368" i="6"/>
  <c r="E368" i="6"/>
  <c r="D368" i="6"/>
  <c r="C368" i="6"/>
  <c r="BV367" i="6"/>
  <c r="BT367" i="6"/>
  <c r="BS367" i="6"/>
  <c r="BR367" i="6"/>
  <c r="BQ367" i="6"/>
  <c r="BP367" i="6"/>
  <c r="BN367" i="6"/>
  <c r="BM367" i="6"/>
  <c r="BL367" i="6"/>
  <c r="BK367" i="6"/>
  <c r="BJ367" i="6"/>
  <c r="BH367" i="6"/>
  <c r="BG367" i="6"/>
  <c r="BF367" i="6"/>
  <c r="BE367" i="6"/>
  <c r="BD367" i="6"/>
  <c r="BB367" i="6"/>
  <c r="BA367" i="6"/>
  <c r="AZ367" i="6"/>
  <c r="AY367" i="6"/>
  <c r="AX367" i="6"/>
  <c r="AV367" i="6"/>
  <c r="AU367" i="6"/>
  <c r="AT367" i="6"/>
  <c r="AS367" i="6"/>
  <c r="AR367" i="6"/>
  <c r="AP367" i="6"/>
  <c r="AO367" i="6"/>
  <c r="AN367" i="6"/>
  <c r="AM367" i="6"/>
  <c r="AL367" i="6"/>
  <c r="AJ367" i="6"/>
  <c r="AI367" i="6"/>
  <c r="AH367" i="6"/>
  <c r="AG367" i="6"/>
  <c r="AF367" i="6"/>
  <c r="AD367" i="6"/>
  <c r="AC367" i="6"/>
  <c r="AB367" i="6"/>
  <c r="AA367" i="6"/>
  <c r="Z367" i="6"/>
  <c r="X367" i="6"/>
  <c r="W367" i="6"/>
  <c r="V367" i="6"/>
  <c r="U367" i="6"/>
  <c r="T367" i="6"/>
  <c r="R367" i="6"/>
  <c r="Q367" i="6"/>
  <c r="P367" i="6"/>
  <c r="O367" i="6"/>
  <c r="L367" i="6"/>
  <c r="K367" i="6"/>
  <c r="J367" i="6"/>
  <c r="I367" i="6"/>
  <c r="H367" i="6"/>
  <c r="F367" i="6"/>
  <c r="E367" i="6"/>
  <c r="D367" i="6"/>
  <c r="C367" i="6"/>
  <c r="BV366" i="6"/>
  <c r="BT366" i="6"/>
  <c r="BS366" i="6"/>
  <c r="BR366" i="6"/>
  <c r="BQ366" i="6"/>
  <c r="BP366" i="6"/>
  <c r="BN366" i="6"/>
  <c r="BM366" i="6"/>
  <c r="BL366" i="6"/>
  <c r="BK366" i="6"/>
  <c r="BJ366" i="6"/>
  <c r="BH366" i="6"/>
  <c r="BG366" i="6"/>
  <c r="BF366" i="6"/>
  <c r="BE366" i="6"/>
  <c r="BD366" i="6"/>
  <c r="BB366" i="6"/>
  <c r="BA366" i="6"/>
  <c r="AZ366" i="6"/>
  <c r="AY366" i="6"/>
  <c r="AX366" i="6"/>
  <c r="AV366" i="6"/>
  <c r="AU366" i="6"/>
  <c r="AT366" i="6"/>
  <c r="AS366" i="6"/>
  <c r="AR366" i="6"/>
  <c r="AP366" i="6"/>
  <c r="AO366" i="6"/>
  <c r="AN366" i="6"/>
  <c r="AM366" i="6"/>
  <c r="AL366" i="6"/>
  <c r="AJ366" i="6"/>
  <c r="AI366" i="6"/>
  <c r="AH366" i="6"/>
  <c r="AG366" i="6"/>
  <c r="AF366" i="6"/>
  <c r="AD366" i="6"/>
  <c r="AC366" i="6"/>
  <c r="AB366" i="6"/>
  <c r="AA366" i="6"/>
  <c r="Z366" i="6"/>
  <c r="X366" i="6"/>
  <c r="W366" i="6"/>
  <c r="V366" i="6"/>
  <c r="U366" i="6"/>
  <c r="T366" i="6"/>
  <c r="R366" i="6"/>
  <c r="Q366" i="6"/>
  <c r="P366" i="6"/>
  <c r="O366" i="6"/>
  <c r="L366" i="6"/>
  <c r="K366" i="6"/>
  <c r="J366" i="6"/>
  <c r="I366" i="6"/>
  <c r="H366" i="6"/>
  <c r="F366" i="6"/>
  <c r="E366" i="6"/>
  <c r="D366" i="6"/>
  <c r="C366" i="6"/>
  <c r="BV365" i="6"/>
  <c r="BT365" i="6"/>
  <c r="BS365" i="6"/>
  <c r="BR365" i="6"/>
  <c r="BQ365" i="6"/>
  <c r="BP365" i="6"/>
  <c r="BN365" i="6"/>
  <c r="BM365" i="6"/>
  <c r="BL365" i="6"/>
  <c r="BK365" i="6"/>
  <c r="BJ365" i="6"/>
  <c r="BH365" i="6"/>
  <c r="BG365" i="6"/>
  <c r="BF365" i="6"/>
  <c r="BE365" i="6"/>
  <c r="BD365" i="6"/>
  <c r="BB365" i="6"/>
  <c r="BA365" i="6"/>
  <c r="AZ365" i="6"/>
  <c r="AY365" i="6"/>
  <c r="AX365" i="6"/>
  <c r="AV365" i="6"/>
  <c r="AU365" i="6"/>
  <c r="AT365" i="6"/>
  <c r="AS365" i="6"/>
  <c r="AR365" i="6"/>
  <c r="AP365" i="6"/>
  <c r="AO365" i="6"/>
  <c r="AN365" i="6"/>
  <c r="AM365" i="6"/>
  <c r="AL365" i="6"/>
  <c r="AJ365" i="6"/>
  <c r="AI365" i="6"/>
  <c r="AH365" i="6"/>
  <c r="AG365" i="6"/>
  <c r="AF365" i="6"/>
  <c r="AD365" i="6"/>
  <c r="AC365" i="6"/>
  <c r="AB365" i="6"/>
  <c r="AA365" i="6"/>
  <c r="Z365" i="6"/>
  <c r="X365" i="6"/>
  <c r="W365" i="6"/>
  <c r="V365" i="6"/>
  <c r="U365" i="6"/>
  <c r="T365" i="6"/>
  <c r="R365" i="6"/>
  <c r="Q365" i="6"/>
  <c r="P365" i="6"/>
  <c r="O365" i="6"/>
  <c r="L365" i="6"/>
  <c r="K365" i="6"/>
  <c r="J365" i="6"/>
  <c r="I365" i="6"/>
  <c r="H365" i="6"/>
  <c r="F365" i="6"/>
  <c r="E365" i="6"/>
  <c r="D365" i="6"/>
  <c r="C365" i="6"/>
  <c r="BV364" i="6"/>
  <c r="BT364" i="6"/>
  <c r="BS364" i="6"/>
  <c r="BR364" i="6"/>
  <c r="BQ364" i="6"/>
  <c r="BP364" i="6"/>
  <c r="BN364" i="6"/>
  <c r="BM364" i="6"/>
  <c r="BL364" i="6"/>
  <c r="BK364" i="6"/>
  <c r="BJ364" i="6"/>
  <c r="BH364" i="6"/>
  <c r="BG364" i="6"/>
  <c r="BF364" i="6"/>
  <c r="BE364" i="6"/>
  <c r="BD364" i="6"/>
  <c r="BB364" i="6"/>
  <c r="BA364" i="6"/>
  <c r="AZ364" i="6"/>
  <c r="AY364" i="6"/>
  <c r="AX364" i="6"/>
  <c r="AV364" i="6"/>
  <c r="AU364" i="6"/>
  <c r="AT364" i="6"/>
  <c r="AS364" i="6"/>
  <c r="AR364" i="6"/>
  <c r="AP364" i="6"/>
  <c r="AO364" i="6"/>
  <c r="AN364" i="6"/>
  <c r="AM364" i="6"/>
  <c r="AL364" i="6"/>
  <c r="AJ364" i="6"/>
  <c r="AI364" i="6"/>
  <c r="AH364" i="6"/>
  <c r="AG364" i="6"/>
  <c r="AF364" i="6"/>
  <c r="AD364" i="6"/>
  <c r="AC364" i="6"/>
  <c r="AB364" i="6"/>
  <c r="AA364" i="6"/>
  <c r="Z364" i="6"/>
  <c r="X364" i="6"/>
  <c r="W364" i="6"/>
  <c r="V364" i="6"/>
  <c r="U364" i="6"/>
  <c r="T364" i="6"/>
  <c r="R364" i="6"/>
  <c r="Q364" i="6"/>
  <c r="P364" i="6"/>
  <c r="O364" i="6"/>
  <c r="L364" i="6"/>
  <c r="K364" i="6"/>
  <c r="J364" i="6"/>
  <c r="I364" i="6"/>
  <c r="H364" i="6"/>
  <c r="F364" i="6"/>
  <c r="E364" i="6"/>
  <c r="D364" i="6"/>
  <c r="C364" i="6"/>
  <c r="BV363" i="6"/>
  <c r="BT363" i="6"/>
  <c r="BS363" i="6"/>
  <c r="BR363" i="6"/>
  <c r="BQ363" i="6"/>
  <c r="BP363" i="6"/>
  <c r="BN363" i="6"/>
  <c r="BM363" i="6"/>
  <c r="BL363" i="6"/>
  <c r="BK363" i="6"/>
  <c r="BJ363" i="6"/>
  <c r="BH363" i="6"/>
  <c r="BG363" i="6"/>
  <c r="BF363" i="6"/>
  <c r="BE363" i="6"/>
  <c r="BD363" i="6"/>
  <c r="BB363" i="6"/>
  <c r="BA363" i="6"/>
  <c r="AZ363" i="6"/>
  <c r="AY363" i="6"/>
  <c r="AX363" i="6"/>
  <c r="AV363" i="6"/>
  <c r="AU363" i="6"/>
  <c r="AT363" i="6"/>
  <c r="AS363" i="6"/>
  <c r="AR363" i="6"/>
  <c r="AP363" i="6"/>
  <c r="AO363" i="6"/>
  <c r="AN363" i="6"/>
  <c r="AM363" i="6"/>
  <c r="AL363" i="6"/>
  <c r="AJ363" i="6"/>
  <c r="AI363" i="6"/>
  <c r="AH363" i="6"/>
  <c r="AG363" i="6"/>
  <c r="AF363" i="6"/>
  <c r="AD363" i="6"/>
  <c r="AC363" i="6"/>
  <c r="AB363" i="6"/>
  <c r="AA363" i="6"/>
  <c r="Z363" i="6"/>
  <c r="X363" i="6"/>
  <c r="W363" i="6"/>
  <c r="V363" i="6"/>
  <c r="U363" i="6"/>
  <c r="T363" i="6"/>
  <c r="R363" i="6"/>
  <c r="Q363" i="6"/>
  <c r="P363" i="6"/>
  <c r="O363" i="6"/>
  <c r="L363" i="6"/>
  <c r="K363" i="6"/>
  <c r="J363" i="6"/>
  <c r="I363" i="6"/>
  <c r="H363" i="6"/>
  <c r="F363" i="6"/>
  <c r="E363" i="6"/>
  <c r="D363" i="6"/>
  <c r="C363" i="6"/>
  <c r="BV362" i="6"/>
  <c r="BT362" i="6"/>
  <c r="BS362" i="6"/>
  <c r="BR362" i="6"/>
  <c r="BQ362" i="6"/>
  <c r="BP362" i="6"/>
  <c r="BN362" i="6"/>
  <c r="BM362" i="6"/>
  <c r="BL362" i="6"/>
  <c r="BK362" i="6"/>
  <c r="BJ362" i="6"/>
  <c r="BH362" i="6"/>
  <c r="BG362" i="6"/>
  <c r="BF362" i="6"/>
  <c r="BE362" i="6"/>
  <c r="BD362" i="6"/>
  <c r="BB362" i="6"/>
  <c r="BA362" i="6"/>
  <c r="AZ362" i="6"/>
  <c r="AY362" i="6"/>
  <c r="AX362" i="6"/>
  <c r="AV362" i="6"/>
  <c r="AU362" i="6"/>
  <c r="AT362" i="6"/>
  <c r="AS362" i="6"/>
  <c r="AR362" i="6"/>
  <c r="AP362" i="6"/>
  <c r="AO362" i="6"/>
  <c r="AN362" i="6"/>
  <c r="AM362" i="6"/>
  <c r="AL362" i="6"/>
  <c r="AJ362" i="6"/>
  <c r="AI362" i="6"/>
  <c r="AH362" i="6"/>
  <c r="AG362" i="6"/>
  <c r="AF362" i="6"/>
  <c r="AD362" i="6"/>
  <c r="AC362" i="6"/>
  <c r="AB362" i="6"/>
  <c r="AA362" i="6"/>
  <c r="Z362" i="6"/>
  <c r="X362" i="6"/>
  <c r="W362" i="6"/>
  <c r="V362" i="6"/>
  <c r="U362" i="6"/>
  <c r="T362" i="6"/>
  <c r="R362" i="6"/>
  <c r="Q362" i="6"/>
  <c r="P362" i="6"/>
  <c r="O362" i="6"/>
  <c r="L362" i="6"/>
  <c r="K362" i="6"/>
  <c r="J362" i="6"/>
  <c r="I362" i="6"/>
  <c r="H362" i="6"/>
  <c r="F362" i="6"/>
  <c r="E362" i="6"/>
  <c r="D362" i="6"/>
  <c r="C362" i="6"/>
  <c r="BV361" i="6"/>
  <c r="BT361" i="6"/>
  <c r="BS361" i="6"/>
  <c r="BR361" i="6"/>
  <c r="BQ361" i="6"/>
  <c r="BP361" i="6"/>
  <c r="BN361" i="6"/>
  <c r="BM361" i="6"/>
  <c r="BL361" i="6"/>
  <c r="BK361" i="6"/>
  <c r="BJ361" i="6"/>
  <c r="BH361" i="6"/>
  <c r="BG361" i="6"/>
  <c r="BF361" i="6"/>
  <c r="BE361" i="6"/>
  <c r="BD361" i="6"/>
  <c r="BB361" i="6"/>
  <c r="BA361" i="6"/>
  <c r="AZ361" i="6"/>
  <c r="AY361" i="6"/>
  <c r="AX361" i="6"/>
  <c r="AV361" i="6"/>
  <c r="AU361" i="6"/>
  <c r="AT361" i="6"/>
  <c r="AS361" i="6"/>
  <c r="AR361" i="6"/>
  <c r="AP361" i="6"/>
  <c r="AO361" i="6"/>
  <c r="AN361" i="6"/>
  <c r="AM361" i="6"/>
  <c r="AL361" i="6"/>
  <c r="AJ361" i="6"/>
  <c r="AI361" i="6"/>
  <c r="AH361" i="6"/>
  <c r="AG361" i="6"/>
  <c r="AF361" i="6"/>
  <c r="AD361" i="6"/>
  <c r="AC361" i="6"/>
  <c r="AB361" i="6"/>
  <c r="AA361" i="6"/>
  <c r="Z361" i="6"/>
  <c r="X361" i="6"/>
  <c r="W361" i="6"/>
  <c r="V361" i="6"/>
  <c r="U361" i="6"/>
  <c r="T361" i="6"/>
  <c r="R361" i="6"/>
  <c r="Q361" i="6"/>
  <c r="P361" i="6"/>
  <c r="O361" i="6"/>
  <c r="L361" i="6"/>
  <c r="K361" i="6"/>
  <c r="J361" i="6"/>
  <c r="I361" i="6"/>
  <c r="H361" i="6"/>
  <c r="F361" i="6"/>
  <c r="E361" i="6"/>
  <c r="D361" i="6"/>
  <c r="C361" i="6"/>
  <c r="BV360" i="6"/>
  <c r="BT360" i="6"/>
  <c r="BS360" i="6"/>
  <c r="BR360" i="6"/>
  <c r="BQ360" i="6"/>
  <c r="BP360" i="6"/>
  <c r="BN360" i="6"/>
  <c r="BM360" i="6"/>
  <c r="BL360" i="6"/>
  <c r="BK360" i="6"/>
  <c r="BJ360" i="6"/>
  <c r="BH360" i="6"/>
  <c r="BG360" i="6"/>
  <c r="BF360" i="6"/>
  <c r="BE360" i="6"/>
  <c r="BD360" i="6"/>
  <c r="BB360" i="6"/>
  <c r="BA360" i="6"/>
  <c r="AZ360" i="6"/>
  <c r="AY360" i="6"/>
  <c r="AX360" i="6"/>
  <c r="AV360" i="6"/>
  <c r="AU360" i="6"/>
  <c r="AT360" i="6"/>
  <c r="AS360" i="6"/>
  <c r="AR360" i="6"/>
  <c r="AP360" i="6"/>
  <c r="AO360" i="6"/>
  <c r="AN360" i="6"/>
  <c r="AM360" i="6"/>
  <c r="AL360" i="6"/>
  <c r="AJ360" i="6"/>
  <c r="AI360" i="6"/>
  <c r="AH360" i="6"/>
  <c r="AG360" i="6"/>
  <c r="AF360" i="6"/>
  <c r="AD360" i="6"/>
  <c r="AC360" i="6"/>
  <c r="AB360" i="6"/>
  <c r="AA360" i="6"/>
  <c r="Z360" i="6"/>
  <c r="X360" i="6"/>
  <c r="W360" i="6"/>
  <c r="V360" i="6"/>
  <c r="U360" i="6"/>
  <c r="T360" i="6"/>
  <c r="R360" i="6"/>
  <c r="Q360" i="6"/>
  <c r="P360" i="6"/>
  <c r="O360" i="6"/>
  <c r="L360" i="6"/>
  <c r="K360" i="6"/>
  <c r="J360" i="6"/>
  <c r="I360" i="6"/>
  <c r="H360" i="6"/>
  <c r="F360" i="6"/>
  <c r="E360" i="6"/>
  <c r="D360" i="6"/>
  <c r="C360" i="6"/>
  <c r="BV359" i="6"/>
  <c r="BT359" i="6"/>
  <c r="BS359" i="6"/>
  <c r="BR359" i="6"/>
  <c r="BQ359" i="6"/>
  <c r="BP359" i="6"/>
  <c r="BN359" i="6"/>
  <c r="BM359" i="6"/>
  <c r="BL359" i="6"/>
  <c r="BK359" i="6"/>
  <c r="BJ359" i="6"/>
  <c r="BH359" i="6"/>
  <c r="BG359" i="6"/>
  <c r="BF359" i="6"/>
  <c r="BE359" i="6"/>
  <c r="BD359" i="6"/>
  <c r="BB359" i="6"/>
  <c r="BA359" i="6"/>
  <c r="AZ359" i="6"/>
  <c r="AY359" i="6"/>
  <c r="AX359" i="6"/>
  <c r="AV359" i="6"/>
  <c r="AU359" i="6"/>
  <c r="AT359" i="6"/>
  <c r="AS359" i="6"/>
  <c r="AR359" i="6"/>
  <c r="AP359" i="6"/>
  <c r="AO359" i="6"/>
  <c r="AN359" i="6"/>
  <c r="AM359" i="6"/>
  <c r="AL359" i="6"/>
  <c r="AJ359" i="6"/>
  <c r="AI359" i="6"/>
  <c r="AH359" i="6"/>
  <c r="AG359" i="6"/>
  <c r="AF359" i="6"/>
  <c r="AD359" i="6"/>
  <c r="AC359" i="6"/>
  <c r="AB359" i="6"/>
  <c r="AA359" i="6"/>
  <c r="Z359" i="6"/>
  <c r="X359" i="6"/>
  <c r="W359" i="6"/>
  <c r="V359" i="6"/>
  <c r="U359" i="6"/>
  <c r="T359" i="6"/>
  <c r="R359" i="6"/>
  <c r="Q359" i="6"/>
  <c r="P359" i="6"/>
  <c r="O359" i="6"/>
  <c r="L359" i="6"/>
  <c r="K359" i="6"/>
  <c r="J359" i="6"/>
  <c r="I359" i="6"/>
  <c r="H359" i="6"/>
  <c r="F359" i="6"/>
  <c r="E359" i="6"/>
  <c r="D359" i="6"/>
  <c r="C359" i="6"/>
  <c r="BV358" i="6"/>
  <c r="BT358" i="6"/>
  <c r="BS358" i="6"/>
  <c r="BR358" i="6"/>
  <c r="BQ358" i="6"/>
  <c r="BP358" i="6"/>
  <c r="BN358" i="6"/>
  <c r="BM358" i="6"/>
  <c r="BL358" i="6"/>
  <c r="BK358" i="6"/>
  <c r="BJ358" i="6"/>
  <c r="BH358" i="6"/>
  <c r="BG358" i="6"/>
  <c r="BF358" i="6"/>
  <c r="BE358" i="6"/>
  <c r="BD358" i="6"/>
  <c r="BB358" i="6"/>
  <c r="BA358" i="6"/>
  <c r="AZ358" i="6"/>
  <c r="AY358" i="6"/>
  <c r="AX358" i="6"/>
  <c r="AV358" i="6"/>
  <c r="AU358" i="6"/>
  <c r="AT358" i="6"/>
  <c r="AS358" i="6"/>
  <c r="AR358" i="6"/>
  <c r="AP358" i="6"/>
  <c r="AO358" i="6"/>
  <c r="AN358" i="6"/>
  <c r="AM358" i="6"/>
  <c r="AL358" i="6"/>
  <c r="AJ358" i="6"/>
  <c r="AI358" i="6"/>
  <c r="AH358" i="6"/>
  <c r="AG358" i="6"/>
  <c r="AF358" i="6"/>
  <c r="AD358" i="6"/>
  <c r="AC358" i="6"/>
  <c r="AB358" i="6"/>
  <c r="AA358" i="6"/>
  <c r="Z358" i="6"/>
  <c r="X358" i="6"/>
  <c r="W358" i="6"/>
  <c r="V358" i="6"/>
  <c r="U358" i="6"/>
  <c r="T358" i="6"/>
  <c r="R358" i="6"/>
  <c r="Q358" i="6"/>
  <c r="P358" i="6"/>
  <c r="O358" i="6"/>
  <c r="L358" i="6"/>
  <c r="K358" i="6"/>
  <c r="J358" i="6"/>
  <c r="I358" i="6"/>
  <c r="H358" i="6"/>
  <c r="F358" i="6"/>
  <c r="E358" i="6"/>
  <c r="D358" i="6"/>
  <c r="C358" i="6"/>
  <c r="BV357" i="6"/>
  <c r="BT357" i="6"/>
  <c r="BS357" i="6"/>
  <c r="BR357" i="6"/>
  <c r="BQ357" i="6"/>
  <c r="BP357" i="6"/>
  <c r="BN357" i="6"/>
  <c r="BM357" i="6"/>
  <c r="BL357" i="6"/>
  <c r="BK357" i="6"/>
  <c r="BJ357" i="6"/>
  <c r="BH357" i="6"/>
  <c r="BG357" i="6"/>
  <c r="BF357" i="6"/>
  <c r="BE357" i="6"/>
  <c r="BD357" i="6"/>
  <c r="BB357" i="6"/>
  <c r="BA357" i="6"/>
  <c r="AZ357" i="6"/>
  <c r="AY357" i="6"/>
  <c r="AX357" i="6"/>
  <c r="AV357" i="6"/>
  <c r="AU357" i="6"/>
  <c r="AT357" i="6"/>
  <c r="AS357" i="6"/>
  <c r="AR357" i="6"/>
  <c r="AP357" i="6"/>
  <c r="AO357" i="6"/>
  <c r="AN357" i="6"/>
  <c r="AM357" i="6"/>
  <c r="AL357" i="6"/>
  <c r="AJ357" i="6"/>
  <c r="AI357" i="6"/>
  <c r="AH357" i="6"/>
  <c r="AG357" i="6"/>
  <c r="AF357" i="6"/>
  <c r="AD357" i="6"/>
  <c r="AC357" i="6"/>
  <c r="AB357" i="6"/>
  <c r="AA357" i="6"/>
  <c r="Z357" i="6"/>
  <c r="X357" i="6"/>
  <c r="W357" i="6"/>
  <c r="V357" i="6"/>
  <c r="U357" i="6"/>
  <c r="T357" i="6"/>
  <c r="R357" i="6"/>
  <c r="Q357" i="6"/>
  <c r="P357" i="6"/>
  <c r="O357" i="6"/>
  <c r="L357" i="6"/>
  <c r="K357" i="6"/>
  <c r="J357" i="6"/>
  <c r="I357" i="6"/>
  <c r="H357" i="6"/>
  <c r="F357" i="6"/>
  <c r="E357" i="6"/>
  <c r="D357" i="6"/>
  <c r="C357" i="6"/>
  <c r="BV356" i="6"/>
  <c r="BT356" i="6"/>
  <c r="BS356" i="6"/>
  <c r="BR356" i="6"/>
  <c r="BQ356" i="6"/>
  <c r="BP356" i="6"/>
  <c r="BN356" i="6"/>
  <c r="BM356" i="6"/>
  <c r="BL356" i="6"/>
  <c r="BK356" i="6"/>
  <c r="BJ356" i="6"/>
  <c r="BH356" i="6"/>
  <c r="BG356" i="6"/>
  <c r="BF356" i="6"/>
  <c r="BE356" i="6"/>
  <c r="BD356" i="6"/>
  <c r="BB356" i="6"/>
  <c r="BA356" i="6"/>
  <c r="AZ356" i="6"/>
  <c r="AY356" i="6"/>
  <c r="AX356" i="6"/>
  <c r="AV356" i="6"/>
  <c r="AU356" i="6"/>
  <c r="AT356" i="6"/>
  <c r="AS356" i="6"/>
  <c r="AR356" i="6"/>
  <c r="AP356" i="6"/>
  <c r="AO356" i="6"/>
  <c r="AN356" i="6"/>
  <c r="AM356" i="6"/>
  <c r="AL356" i="6"/>
  <c r="AJ356" i="6"/>
  <c r="AI356" i="6"/>
  <c r="AH356" i="6"/>
  <c r="AG356" i="6"/>
  <c r="AF356" i="6"/>
  <c r="AD356" i="6"/>
  <c r="AC356" i="6"/>
  <c r="AB356" i="6"/>
  <c r="AA356" i="6"/>
  <c r="Z356" i="6"/>
  <c r="X356" i="6"/>
  <c r="W356" i="6"/>
  <c r="V356" i="6"/>
  <c r="U356" i="6"/>
  <c r="T356" i="6"/>
  <c r="R356" i="6"/>
  <c r="Q356" i="6"/>
  <c r="P356" i="6"/>
  <c r="O356" i="6"/>
  <c r="L356" i="6"/>
  <c r="K356" i="6"/>
  <c r="J356" i="6"/>
  <c r="I356" i="6"/>
  <c r="H356" i="6"/>
  <c r="F356" i="6"/>
  <c r="E356" i="6"/>
  <c r="D356" i="6"/>
  <c r="C356" i="6"/>
  <c r="BV355" i="6"/>
  <c r="BT355" i="6"/>
  <c r="BS355" i="6"/>
  <c r="BR355" i="6"/>
  <c r="BQ355" i="6"/>
  <c r="BP355" i="6"/>
  <c r="BN355" i="6"/>
  <c r="BM355" i="6"/>
  <c r="BL355" i="6"/>
  <c r="BK355" i="6"/>
  <c r="BJ355" i="6"/>
  <c r="BH355" i="6"/>
  <c r="BG355" i="6"/>
  <c r="BF355" i="6"/>
  <c r="BE355" i="6"/>
  <c r="BD355" i="6"/>
  <c r="BB355" i="6"/>
  <c r="BA355" i="6"/>
  <c r="AZ355" i="6"/>
  <c r="AY355" i="6"/>
  <c r="AX355" i="6"/>
  <c r="AV355" i="6"/>
  <c r="AU355" i="6"/>
  <c r="AT355" i="6"/>
  <c r="AS355" i="6"/>
  <c r="AR355" i="6"/>
  <c r="AP355" i="6"/>
  <c r="AO355" i="6"/>
  <c r="AN355" i="6"/>
  <c r="AM355" i="6"/>
  <c r="AL355" i="6"/>
  <c r="AJ355" i="6"/>
  <c r="AI355" i="6"/>
  <c r="AH355" i="6"/>
  <c r="AG355" i="6"/>
  <c r="AF355" i="6"/>
  <c r="AD355" i="6"/>
  <c r="AC355" i="6"/>
  <c r="AB355" i="6"/>
  <c r="AA355" i="6"/>
  <c r="Z355" i="6"/>
  <c r="X355" i="6"/>
  <c r="W355" i="6"/>
  <c r="V355" i="6"/>
  <c r="U355" i="6"/>
  <c r="T355" i="6"/>
  <c r="R355" i="6"/>
  <c r="Q355" i="6"/>
  <c r="P355" i="6"/>
  <c r="O355" i="6"/>
  <c r="L355" i="6"/>
  <c r="K355" i="6"/>
  <c r="J355" i="6"/>
  <c r="I355" i="6"/>
  <c r="H355" i="6"/>
  <c r="F355" i="6"/>
  <c r="E355" i="6"/>
  <c r="D355" i="6"/>
  <c r="C355" i="6"/>
  <c r="BV354" i="6"/>
  <c r="BT354" i="6"/>
  <c r="BS354" i="6"/>
  <c r="BR354" i="6"/>
  <c r="BQ354" i="6"/>
  <c r="BP354" i="6"/>
  <c r="BN354" i="6"/>
  <c r="BM354" i="6"/>
  <c r="BL354" i="6"/>
  <c r="BK354" i="6"/>
  <c r="BJ354" i="6"/>
  <c r="BH354" i="6"/>
  <c r="BG354" i="6"/>
  <c r="BF354" i="6"/>
  <c r="BE354" i="6"/>
  <c r="BD354" i="6"/>
  <c r="BB354" i="6"/>
  <c r="BA354" i="6"/>
  <c r="AZ354" i="6"/>
  <c r="AY354" i="6"/>
  <c r="AX354" i="6"/>
  <c r="AV354" i="6"/>
  <c r="AU354" i="6"/>
  <c r="AT354" i="6"/>
  <c r="AS354" i="6"/>
  <c r="AR354" i="6"/>
  <c r="AP354" i="6"/>
  <c r="AO354" i="6"/>
  <c r="AN354" i="6"/>
  <c r="AM354" i="6"/>
  <c r="AL354" i="6"/>
  <c r="AJ354" i="6"/>
  <c r="AI354" i="6"/>
  <c r="AH354" i="6"/>
  <c r="AG354" i="6"/>
  <c r="AF354" i="6"/>
  <c r="AD354" i="6"/>
  <c r="AC354" i="6"/>
  <c r="AB354" i="6"/>
  <c r="AA354" i="6"/>
  <c r="Z354" i="6"/>
  <c r="X354" i="6"/>
  <c r="W354" i="6"/>
  <c r="V354" i="6"/>
  <c r="U354" i="6"/>
  <c r="T354" i="6"/>
  <c r="R354" i="6"/>
  <c r="Q354" i="6"/>
  <c r="P354" i="6"/>
  <c r="O354" i="6"/>
  <c r="L354" i="6"/>
  <c r="J354" i="6"/>
  <c r="I354" i="6"/>
  <c r="H354" i="6"/>
  <c r="F354" i="6"/>
  <c r="E354" i="6"/>
  <c r="D354" i="6"/>
  <c r="C354" i="6"/>
  <c r="BV353" i="6"/>
  <c r="BT353" i="6"/>
  <c r="BS353" i="6"/>
  <c r="BR353" i="6"/>
  <c r="BQ353" i="6"/>
  <c r="BP353" i="6"/>
  <c r="BN353" i="6"/>
  <c r="BM353" i="6"/>
  <c r="BL353" i="6"/>
  <c r="BK353" i="6"/>
  <c r="BJ353" i="6"/>
  <c r="BH353" i="6"/>
  <c r="BG353" i="6"/>
  <c r="BF353" i="6"/>
  <c r="BE353" i="6"/>
  <c r="BD353" i="6"/>
  <c r="BB353" i="6"/>
  <c r="BA353" i="6"/>
  <c r="AZ353" i="6"/>
  <c r="AY353" i="6"/>
  <c r="AX353" i="6"/>
  <c r="AV353" i="6"/>
  <c r="AU353" i="6"/>
  <c r="AT353" i="6"/>
  <c r="AS353" i="6"/>
  <c r="AR353" i="6"/>
  <c r="AP353" i="6"/>
  <c r="AO353" i="6"/>
  <c r="AN353" i="6"/>
  <c r="AM353" i="6"/>
  <c r="AL353" i="6"/>
  <c r="AJ353" i="6"/>
  <c r="AI353" i="6"/>
  <c r="AH353" i="6"/>
  <c r="AG353" i="6"/>
  <c r="AF353" i="6"/>
  <c r="AD353" i="6"/>
  <c r="AC353" i="6"/>
  <c r="AB353" i="6"/>
  <c r="AA353" i="6"/>
  <c r="Z353" i="6"/>
  <c r="X353" i="6"/>
  <c r="W353" i="6"/>
  <c r="V353" i="6"/>
  <c r="U353" i="6"/>
  <c r="T353" i="6"/>
  <c r="R353" i="6"/>
  <c r="Q353" i="6"/>
  <c r="P353" i="6"/>
  <c r="O353" i="6"/>
  <c r="L353" i="6"/>
  <c r="K353" i="6"/>
  <c r="J353" i="6"/>
  <c r="I353" i="6"/>
  <c r="H353" i="6"/>
  <c r="F353" i="6"/>
  <c r="E353" i="6"/>
  <c r="D353" i="6"/>
  <c r="C353" i="6"/>
  <c r="BV352" i="6"/>
  <c r="BT352" i="6"/>
  <c r="BS352" i="6"/>
  <c r="BR352" i="6"/>
  <c r="BQ352" i="6"/>
  <c r="BP352" i="6"/>
  <c r="BN352" i="6"/>
  <c r="BM352" i="6"/>
  <c r="BL352" i="6"/>
  <c r="BK352" i="6"/>
  <c r="BJ352" i="6"/>
  <c r="BH352" i="6"/>
  <c r="BG352" i="6"/>
  <c r="BF352" i="6"/>
  <c r="BE352" i="6"/>
  <c r="BD352" i="6"/>
  <c r="BB352" i="6"/>
  <c r="BA352" i="6"/>
  <c r="AZ352" i="6"/>
  <c r="AY352" i="6"/>
  <c r="AX352" i="6"/>
  <c r="AV352" i="6"/>
  <c r="AU352" i="6"/>
  <c r="AT352" i="6"/>
  <c r="AS352" i="6"/>
  <c r="AR352" i="6"/>
  <c r="AP352" i="6"/>
  <c r="AO352" i="6"/>
  <c r="AN352" i="6"/>
  <c r="AM352" i="6"/>
  <c r="AL352" i="6"/>
  <c r="AJ352" i="6"/>
  <c r="AI352" i="6"/>
  <c r="AH352" i="6"/>
  <c r="AG352" i="6"/>
  <c r="AF352" i="6"/>
  <c r="AD352" i="6"/>
  <c r="AC352" i="6"/>
  <c r="AB352" i="6"/>
  <c r="AA352" i="6"/>
  <c r="Z352" i="6"/>
  <c r="X352" i="6"/>
  <c r="W352" i="6"/>
  <c r="V352" i="6"/>
  <c r="U352" i="6"/>
  <c r="T352" i="6"/>
  <c r="R352" i="6"/>
  <c r="Q352" i="6"/>
  <c r="P352" i="6"/>
  <c r="O352" i="6"/>
  <c r="L352" i="6"/>
  <c r="K352" i="6"/>
  <c r="J352" i="6"/>
  <c r="I352" i="6"/>
  <c r="H352" i="6"/>
  <c r="F352" i="6"/>
  <c r="E352" i="6"/>
  <c r="D352" i="6"/>
  <c r="C352" i="6"/>
  <c r="BV351" i="6"/>
  <c r="BT351" i="6"/>
  <c r="BS351" i="6"/>
  <c r="BR351" i="6"/>
  <c r="BQ351" i="6"/>
  <c r="BP351" i="6"/>
  <c r="BN351" i="6"/>
  <c r="BM351" i="6"/>
  <c r="BL351" i="6"/>
  <c r="BK351" i="6"/>
  <c r="BJ351" i="6"/>
  <c r="BH351" i="6"/>
  <c r="BG351" i="6"/>
  <c r="BF351" i="6"/>
  <c r="BE351" i="6"/>
  <c r="BD351" i="6"/>
  <c r="BB351" i="6"/>
  <c r="BA351" i="6"/>
  <c r="AZ351" i="6"/>
  <c r="AY351" i="6"/>
  <c r="AX351" i="6"/>
  <c r="AV351" i="6"/>
  <c r="AU351" i="6"/>
  <c r="AT351" i="6"/>
  <c r="AS351" i="6"/>
  <c r="AR351" i="6"/>
  <c r="AP351" i="6"/>
  <c r="AO351" i="6"/>
  <c r="AN351" i="6"/>
  <c r="AM351" i="6"/>
  <c r="AL351" i="6"/>
  <c r="AJ351" i="6"/>
  <c r="AI351" i="6"/>
  <c r="AH351" i="6"/>
  <c r="AG351" i="6"/>
  <c r="AF351" i="6"/>
  <c r="AD351" i="6"/>
  <c r="AC351" i="6"/>
  <c r="AB351" i="6"/>
  <c r="AA351" i="6"/>
  <c r="Z351" i="6"/>
  <c r="X351" i="6"/>
  <c r="W351" i="6"/>
  <c r="V351" i="6"/>
  <c r="U351" i="6"/>
  <c r="T351" i="6"/>
  <c r="R351" i="6"/>
  <c r="Q351" i="6"/>
  <c r="P351" i="6"/>
  <c r="O351" i="6"/>
  <c r="L351" i="6"/>
  <c r="K351" i="6"/>
  <c r="J351" i="6"/>
  <c r="I351" i="6"/>
  <c r="H351" i="6"/>
  <c r="F351" i="6"/>
  <c r="E351" i="6"/>
  <c r="D351" i="6"/>
  <c r="C351" i="6"/>
  <c r="BV350" i="6"/>
  <c r="BT350" i="6"/>
  <c r="BS350" i="6"/>
  <c r="BR350" i="6"/>
  <c r="BQ350" i="6"/>
  <c r="BP350" i="6"/>
  <c r="BN350" i="6"/>
  <c r="BM350" i="6"/>
  <c r="BL350" i="6"/>
  <c r="BK350" i="6"/>
  <c r="BJ350" i="6"/>
  <c r="BH350" i="6"/>
  <c r="BG350" i="6"/>
  <c r="BF350" i="6"/>
  <c r="BE350" i="6"/>
  <c r="BD350" i="6"/>
  <c r="BB350" i="6"/>
  <c r="BA350" i="6"/>
  <c r="AZ350" i="6"/>
  <c r="AY350" i="6"/>
  <c r="AX350" i="6"/>
  <c r="AV350" i="6"/>
  <c r="AU350" i="6"/>
  <c r="AT350" i="6"/>
  <c r="AS350" i="6"/>
  <c r="AR350" i="6"/>
  <c r="AP350" i="6"/>
  <c r="AO350" i="6"/>
  <c r="AN350" i="6"/>
  <c r="AM350" i="6"/>
  <c r="AL350" i="6"/>
  <c r="AJ350" i="6"/>
  <c r="AI350" i="6"/>
  <c r="AH350" i="6"/>
  <c r="AG350" i="6"/>
  <c r="AF350" i="6"/>
  <c r="AD350" i="6"/>
  <c r="AC350" i="6"/>
  <c r="AB350" i="6"/>
  <c r="AA350" i="6"/>
  <c r="Z350" i="6"/>
  <c r="X350" i="6"/>
  <c r="W350" i="6"/>
  <c r="V350" i="6"/>
  <c r="U350" i="6"/>
  <c r="T350" i="6"/>
  <c r="R350" i="6"/>
  <c r="Q350" i="6"/>
  <c r="P350" i="6"/>
  <c r="O350" i="6"/>
  <c r="L350" i="6"/>
  <c r="K350" i="6"/>
  <c r="J350" i="6"/>
  <c r="I350" i="6"/>
  <c r="H350" i="6"/>
  <c r="F350" i="6"/>
  <c r="E350" i="6"/>
  <c r="D350" i="6"/>
  <c r="C350" i="6"/>
  <c r="BV349" i="6"/>
  <c r="BT349" i="6"/>
  <c r="BS349" i="6"/>
  <c r="BR349" i="6"/>
  <c r="BQ349" i="6"/>
  <c r="BP349" i="6"/>
  <c r="BN349" i="6"/>
  <c r="BM349" i="6"/>
  <c r="BL349" i="6"/>
  <c r="BK349" i="6"/>
  <c r="BJ349" i="6"/>
  <c r="BH349" i="6"/>
  <c r="BG349" i="6"/>
  <c r="BF349" i="6"/>
  <c r="BE349" i="6"/>
  <c r="BD349" i="6"/>
  <c r="BB349" i="6"/>
  <c r="BA349" i="6"/>
  <c r="AZ349" i="6"/>
  <c r="AY349" i="6"/>
  <c r="AX349" i="6"/>
  <c r="AV349" i="6"/>
  <c r="AU349" i="6"/>
  <c r="AT349" i="6"/>
  <c r="AS349" i="6"/>
  <c r="AR349" i="6"/>
  <c r="AP349" i="6"/>
  <c r="AO349" i="6"/>
  <c r="AN349" i="6"/>
  <c r="AM349" i="6"/>
  <c r="AL349" i="6"/>
  <c r="AJ349" i="6"/>
  <c r="AI349" i="6"/>
  <c r="AH349" i="6"/>
  <c r="AG349" i="6"/>
  <c r="AF349" i="6"/>
  <c r="AD349" i="6"/>
  <c r="AC349" i="6"/>
  <c r="AB349" i="6"/>
  <c r="AA349" i="6"/>
  <c r="Z349" i="6"/>
  <c r="X349" i="6"/>
  <c r="W349" i="6"/>
  <c r="V349" i="6"/>
  <c r="U349" i="6"/>
  <c r="T349" i="6"/>
  <c r="R349" i="6"/>
  <c r="Q349" i="6"/>
  <c r="P349" i="6"/>
  <c r="O349" i="6"/>
  <c r="L349" i="6"/>
  <c r="K349" i="6"/>
  <c r="J349" i="6"/>
  <c r="I349" i="6"/>
  <c r="H349" i="6"/>
  <c r="F349" i="6"/>
  <c r="E349" i="6"/>
  <c r="D349" i="6"/>
  <c r="C349" i="6"/>
  <c r="BV348" i="6"/>
  <c r="BT348" i="6"/>
  <c r="BS348" i="6"/>
  <c r="BR348" i="6"/>
  <c r="BQ348" i="6"/>
  <c r="BP348" i="6"/>
  <c r="BN348" i="6"/>
  <c r="BM348" i="6"/>
  <c r="BL348" i="6"/>
  <c r="BK348" i="6"/>
  <c r="BJ348" i="6"/>
  <c r="BH348" i="6"/>
  <c r="BG348" i="6"/>
  <c r="BF348" i="6"/>
  <c r="BE348" i="6"/>
  <c r="BD348" i="6"/>
  <c r="BB348" i="6"/>
  <c r="BA348" i="6"/>
  <c r="AZ348" i="6"/>
  <c r="AY348" i="6"/>
  <c r="AX348" i="6"/>
  <c r="AV348" i="6"/>
  <c r="AU348" i="6"/>
  <c r="AT348" i="6"/>
  <c r="AS348" i="6"/>
  <c r="AR348" i="6"/>
  <c r="AP348" i="6"/>
  <c r="AO348" i="6"/>
  <c r="AN348" i="6"/>
  <c r="AM348" i="6"/>
  <c r="AL348" i="6"/>
  <c r="AJ348" i="6"/>
  <c r="AI348" i="6"/>
  <c r="AH348" i="6"/>
  <c r="AG348" i="6"/>
  <c r="AF348" i="6"/>
  <c r="AD348" i="6"/>
  <c r="AC348" i="6"/>
  <c r="AB348" i="6"/>
  <c r="AA348" i="6"/>
  <c r="Z348" i="6"/>
  <c r="X348" i="6"/>
  <c r="W348" i="6"/>
  <c r="V348" i="6"/>
  <c r="U348" i="6"/>
  <c r="T348" i="6"/>
  <c r="R348" i="6"/>
  <c r="Q348" i="6"/>
  <c r="P348" i="6"/>
  <c r="O348" i="6"/>
  <c r="L348" i="6"/>
  <c r="K348" i="6"/>
  <c r="J348" i="6"/>
  <c r="I348" i="6"/>
  <c r="H348" i="6"/>
  <c r="F348" i="6"/>
  <c r="E348" i="6"/>
  <c r="D348" i="6"/>
  <c r="C348" i="6"/>
  <c r="BV347" i="6"/>
  <c r="BT347" i="6"/>
  <c r="BS347" i="6"/>
  <c r="BR347" i="6"/>
  <c r="BQ347" i="6"/>
  <c r="BP347" i="6"/>
  <c r="BN347" i="6"/>
  <c r="BM347" i="6"/>
  <c r="BL347" i="6"/>
  <c r="BK347" i="6"/>
  <c r="BJ347" i="6"/>
  <c r="BH347" i="6"/>
  <c r="BG347" i="6"/>
  <c r="BF347" i="6"/>
  <c r="BE347" i="6"/>
  <c r="BD347" i="6"/>
  <c r="BB347" i="6"/>
  <c r="BA347" i="6"/>
  <c r="AZ347" i="6"/>
  <c r="AY347" i="6"/>
  <c r="AX347" i="6"/>
  <c r="AV347" i="6"/>
  <c r="AU347" i="6"/>
  <c r="AT347" i="6"/>
  <c r="AS347" i="6"/>
  <c r="AR347" i="6"/>
  <c r="AP347" i="6"/>
  <c r="AO347" i="6"/>
  <c r="AN347" i="6"/>
  <c r="AM347" i="6"/>
  <c r="AL347" i="6"/>
  <c r="AJ347" i="6"/>
  <c r="AI347" i="6"/>
  <c r="AH347" i="6"/>
  <c r="AG347" i="6"/>
  <c r="AF347" i="6"/>
  <c r="AD347" i="6"/>
  <c r="AC347" i="6"/>
  <c r="AB347" i="6"/>
  <c r="AA347" i="6"/>
  <c r="Z347" i="6"/>
  <c r="X347" i="6"/>
  <c r="W347" i="6"/>
  <c r="V347" i="6"/>
  <c r="U347" i="6"/>
  <c r="T347" i="6"/>
  <c r="R347" i="6"/>
  <c r="Q347" i="6"/>
  <c r="P347" i="6"/>
  <c r="O347" i="6"/>
  <c r="L347" i="6"/>
  <c r="K347" i="6"/>
  <c r="J347" i="6"/>
  <c r="I347" i="6"/>
  <c r="H347" i="6"/>
  <c r="F347" i="6"/>
  <c r="E347" i="6"/>
  <c r="D347" i="6"/>
  <c r="C347" i="6"/>
  <c r="BV346" i="6"/>
  <c r="BT346" i="6"/>
  <c r="BS346" i="6"/>
  <c r="BR346" i="6"/>
  <c r="BQ346" i="6"/>
  <c r="BP346" i="6"/>
  <c r="BN346" i="6"/>
  <c r="BM346" i="6"/>
  <c r="BL346" i="6"/>
  <c r="BK346" i="6"/>
  <c r="BJ346" i="6"/>
  <c r="BH346" i="6"/>
  <c r="BG346" i="6"/>
  <c r="BF346" i="6"/>
  <c r="BE346" i="6"/>
  <c r="BD346" i="6"/>
  <c r="BB346" i="6"/>
  <c r="BA346" i="6"/>
  <c r="AZ346" i="6"/>
  <c r="AY346" i="6"/>
  <c r="AX346" i="6"/>
  <c r="AV346" i="6"/>
  <c r="AU346" i="6"/>
  <c r="AT346" i="6"/>
  <c r="AS346" i="6"/>
  <c r="AR346" i="6"/>
  <c r="AP346" i="6"/>
  <c r="AO346" i="6"/>
  <c r="AN346" i="6"/>
  <c r="AM346" i="6"/>
  <c r="AL346" i="6"/>
  <c r="AJ346" i="6"/>
  <c r="AI346" i="6"/>
  <c r="AH346" i="6"/>
  <c r="AG346" i="6"/>
  <c r="AF346" i="6"/>
  <c r="AD346" i="6"/>
  <c r="AC346" i="6"/>
  <c r="AB346" i="6"/>
  <c r="AA346" i="6"/>
  <c r="Z346" i="6"/>
  <c r="X346" i="6"/>
  <c r="W346" i="6"/>
  <c r="V346" i="6"/>
  <c r="U346" i="6"/>
  <c r="T346" i="6"/>
  <c r="R346" i="6"/>
  <c r="Q346" i="6"/>
  <c r="P346" i="6"/>
  <c r="O346" i="6"/>
  <c r="L346" i="6"/>
  <c r="K346" i="6"/>
  <c r="J346" i="6"/>
  <c r="I346" i="6"/>
  <c r="H346" i="6"/>
  <c r="F346" i="6"/>
  <c r="E346" i="6"/>
  <c r="D346" i="6"/>
  <c r="C346" i="6"/>
  <c r="BV345" i="6"/>
  <c r="BT345" i="6"/>
  <c r="BS345" i="6"/>
  <c r="BR345" i="6"/>
  <c r="BQ345" i="6"/>
  <c r="BP345" i="6"/>
  <c r="BN345" i="6"/>
  <c r="BM345" i="6"/>
  <c r="BL345" i="6"/>
  <c r="BK345" i="6"/>
  <c r="BJ345" i="6"/>
  <c r="BH345" i="6"/>
  <c r="BG345" i="6"/>
  <c r="BF345" i="6"/>
  <c r="BE345" i="6"/>
  <c r="BD345" i="6"/>
  <c r="BB345" i="6"/>
  <c r="BA345" i="6"/>
  <c r="AZ345" i="6"/>
  <c r="AY345" i="6"/>
  <c r="AX345" i="6"/>
  <c r="AV345" i="6"/>
  <c r="AU345" i="6"/>
  <c r="AT345" i="6"/>
  <c r="AS345" i="6"/>
  <c r="AR345" i="6"/>
  <c r="AP345" i="6"/>
  <c r="AO345" i="6"/>
  <c r="AN345" i="6"/>
  <c r="AM345" i="6"/>
  <c r="AL345" i="6"/>
  <c r="AJ345" i="6"/>
  <c r="AI345" i="6"/>
  <c r="AH345" i="6"/>
  <c r="AG345" i="6"/>
  <c r="AF345" i="6"/>
  <c r="AD345" i="6"/>
  <c r="AC345" i="6"/>
  <c r="AB345" i="6"/>
  <c r="AA345" i="6"/>
  <c r="Z345" i="6"/>
  <c r="X345" i="6"/>
  <c r="W345" i="6"/>
  <c r="V345" i="6"/>
  <c r="U345" i="6"/>
  <c r="T345" i="6"/>
  <c r="R345" i="6"/>
  <c r="Q345" i="6"/>
  <c r="P345" i="6"/>
  <c r="O345" i="6"/>
  <c r="L345" i="6"/>
  <c r="K345" i="6"/>
  <c r="J345" i="6"/>
  <c r="I345" i="6"/>
  <c r="H345" i="6"/>
  <c r="F345" i="6"/>
  <c r="E345" i="6"/>
  <c r="D345" i="6"/>
  <c r="C345" i="6"/>
  <c r="BV344" i="6"/>
  <c r="BT344" i="6"/>
  <c r="BS344" i="6"/>
  <c r="BR344" i="6"/>
  <c r="BQ344" i="6"/>
  <c r="BP344" i="6"/>
  <c r="BN344" i="6"/>
  <c r="BM344" i="6"/>
  <c r="BL344" i="6"/>
  <c r="BK344" i="6"/>
  <c r="BJ344" i="6"/>
  <c r="BH344" i="6"/>
  <c r="BG344" i="6"/>
  <c r="BF344" i="6"/>
  <c r="BE344" i="6"/>
  <c r="BD344" i="6"/>
  <c r="BB344" i="6"/>
  <c r="BA344" i="6"/>
  <c r="AZ344" i="6"/>
  <c r="AY344" i="6"/>
  <c r="AX344" i="6"/>
  <c r="AV344" i="6"/>
  <c r="AU344" i="6"/>
  <c r="AT344" i="6"/>
  <c r="AS344" i="6"/>
  <c r="AR344" i="6"/>
  <c r="AP344" i="6"/>
  <c r="AO344" i="6"/>
  <c r="AN344" i="6"/>
  <c r="AM344" i="6"/>
  <c r="AL344" i="6"/>
  <c r="AJ344" i="6"/>
  <c r="AI344" i="6"/>
  <c r="AH344" i="6"/>
  <c r="AG344" i="6"/>
  <c r="AF344" i="6"/>
  <c r="AD344" i="6"/>
  <c r="AC344" i="6"/>
  <c r="AB344" i="6"/>
  <c r="AA344" i="6"/>
  <c r="Z344" i="6"/>
  <c r="X344" i="6"/>
  <c r="W344" i="6"/>
  <c r="V344" i="6"/>
  <c r="U344" i="6"/>
  <c r="T344" i="6"/>
  <c r="R344" i="6"/>
  <c r="Q344" i="6"/>
  <c r="P344" i="6"/>
  <c r="O344" i="6"/>
  <c r="L344" i="6"/>
  <c r="K344" i="6"/>
  <c r="J344" i="6"/>
  <c r="I344" i="6"/>
  <c r="H344" i="6"/>
  <c r="F344" i="6"/>
  <c r="E344" i="6"/>
  <c r="D344" i="6"/>
  <c r="C344" i="6"/>
  <c r="BV343" i="6"/>
  <c r="BT343" i="6"/>
  <c r="BS343" i="6"/>
  <c r="BR343" i="6"/>
  <c r="BQ343" i="6"/>
  <c r="BP343" i="6"/>
  <c r="BN343" i="6"/>
  <c r="BM343" i="6"/>
  <c r="BL343" i="6"/>
  <c r="BK343" i="6"/>
  <c r="BJ343" i="6"/>
  <c r="BH343" i="6"/>
  <c r="BG343" i="6"/>
  <c r="BF343" i="6"/>
  <c r="BE343" i="6"/>
  <c r="BD343" i="6"/>
  <c r="BB343" i="6"/>
  <c r="BA343" i="6"/>
  <c r="AZ343" i="6"/>
  <c r="AY343" i="6"/>
  <c r="AX343" i="6"/>
  <c r="AV343" i="6"/>
  <c r="AU343" i="6"/>
  <c r="AT343" i="6"/>
  <c r="AS343" i="6"/>
  <c r="AR343" i="6"/>
  <c r="AP343" i="6"/>
  <c r="AO343" i="6"/>
  <c r="AN343" i="6"/>
  <c r="AM343" i="6"/>
  <c r="AL343" i="6"/>
  <c r="AJ343" i="6"/>
  <c r="AI343" i="6"/>
  <c r="AH343" i="6"/>
  <c r="AG343" i="6"/>
  <c r="AF343" i="6"/>
  <c r="AD343" i="6"/>
  <c r="AC343" i="6"/>
  <c r="AB343" i="6"/>
  <c r="AA343" i="6"/>
  <c r="Z343" i="6"/>
  <c r="X343" i="6"/>
  <c r="W343" i="6"/>
  <c r="V343" i="6"/>
  <c r="U343" i="6"/>
  <c r="T343" i="6"/>
  <c r="R343" i="6"/>
  <c r="Q343" i="6"/>
  <c r="P343" i="6"/>
  <c r="O343" i="6"/>
  <c r="L343" i="6"/>
  <c r="K343" i="6"/>
  <c r="J343" i="6"/>
  <c r="I343" i="6"/>
  <c r="H343" i="6"/>
  <c r="F343" i="6"/>
  <c r="E343" i="6"/>
  <c r="D343" i="6"/>
  <c r="C343" i="6"/>
  <c r="BV342" i="6"/>
  <c r="BT342" i="6"/>
  <c r="BS342" i="6"/>
  <c r="BR342" i="6"/>
  <c r="BQ342" i="6"/>
  <c r="BP342" i="6"/>
  <c r="BN342" i="6"/>
  <c r="BM342" i="6"/>
  <c r="BL342" i="6"/>
  <c r="BK342" i="6"/>
  <c r="BJ342" i="6"/>
  <c r="BH342" i="6"/>
  <c r="BG342" i="6"/>
  <c r="BF342" i="6"/>
  <c r="BE342" i="6"/>
  <c r="BD342" i="6"/>
  <c r="BB342" i="6"/>
  <c r="BA342" i="6"/>
  <c r="AZ342" i="6"/>
  <c r="AY342" i="6"/>
  <c r="AX342" i="6"/>
  <c r="AV342" i="6"/>
  <c r="AU342" i="6"/>
  <c r="AT342" i="6"/>
  <c r="AS342" i="6"/>
  <c r="AR342" i="6"/>
  <c r="AP342" i="6"/>
  <c r="AO342" i="6"/>
  <c r="AN342" i="6"/>
  <c r="AM342" i="6"/>
  <c r="AL342" i="6"/>
  <c r="AJ342" i="6"/>
  <c r="AI342" i="6"/>
  <c r="AH342" i="6"/>
  <c r="AG342" i="6"/>
  <c r="AF342" i="6"/>
  <c r="AD342" i="6"/>
  <c r="AC342" i="6"/>
  <c r="AB342" i="6"/>
  <c r="AA342" i="6"/>
  <c r="Z342" i="6"/>
  <c r="X342" i="6"/>
  <c r="W342" i="6"/>
  <c r="V342" i="6"/>
  <c r="U342" i="6"/>
  <c r="T342" i="6"/>
  <c r="R342" i="6"/>
  <c r="Q342" i="6"/>
  <c r="P342" i="6"/>
  <c r="O342" i="6"/>
  <c r="L342" i="6"/>
  <c r="K342" i="6"/>
  <c r="J342" i="6"/>
  <c r="I342" i="6"/>
  <c r="H342" i="6"/>
  <c r="F342" i="6"/>
  <c r="E342" i="6"/>
  <c r="D342" i="6"/>
  <c r="C342" i="6"/>
  <c r="BV341" i="6"/>
  <c r="BT341" i="6"/>
  <c r="BS341" i="6"/>
  <c r="BR341" i="6"/>
  <c r="BQ341" i="6"/>
  <c r="BP341" i="6"/>
  <c r="BN341" i="6"/>
  <c r="BM341" i="6"/>
  <c r="BL341" i="6"/>
  <c r="BK341" i="6"/>
  <c r="BJ341" i="6"/>
  <c r="BH341" i="6"/>
  <c r="BG341" i="6"/>
  <c r="BF341" i="6"/>
  <c r="BE341" i="6"/>
  <c r="BD341" i="6"/>
  <c r="BB341" i="6"/>
  <c r="BA341" i="6"/>
  <c r="AZ341" i="6"/>
  <c r="AY341" i="6"/>
  <c r="AX341" i="6"/>
  <c r="AV341" i="6"/>
  <c r="AU341" i="6"/>
  <c r="AT341" i="6"/>
  <c r="AS341" i="6"/>
  <c r="AR341" i="6"/>
  <c r="AP341" i="6"/>
  <c r="AO341" i="6"/>
  <c r="AN341" i="6"/>
  <c r="AM341" i="6"/>
  <c r="AL341" i="6"/>
  <c r="AJ341" i="6"/>
  <c r="AI341" i="6"/>
  <c r="AH341" i="6"/>
  <c r="AG341" i="6"/>
  <c r="AF341" i="6"/>
  <c r="AD341" i="6"/>
  <c r="AC341" i="6"/>
  <c r="AB341" i="6"/>
  <c r="AA341" i="6"/>
  <c r="Z341" i="6"/>
  <c r="X341" i="6"/>
  <c r="W341" i="6"/>
  <c r="V341" i="6"/>
  <c r="U341" i="6"/>
  <c r="T341" i="6"/>
  <c r="R341" i="6"/>
  <c r="Q341" i="6"/>
  <c r="P341" i="6"/>
  <c r="O341" i="6"/>
  <c r="L341" i="6"/>
  <c r="K341" i="6"/>
  <c r="J341" i="6"/>
  <c r="I341" i="6"/>
  <c r="H341" i="6"/>
  <c r="F341" i="6"/>
  <c r="E341" i="6"/>
  <c r="D341" i="6"/>
  <c r="C341" i="6"/>
  <c r="BV340" i="6"/>
  <c r="BT340" i="6"/>
  <c r="BS340" i="6"/>
  <c r="BR340" i="6"/>
  <c r="BQ340" i="6"/>
  <c r="BP340" i="6"/>
  <c r="BN340" i="6"/>
  <c r="BM340" i="6"/>
  <c r="BL340" i="6"/>
  <c r="BK340" i="6"/>
  <c r="BJ340" i="6"/>
  <c r="BH340" i="6"/>
  <c r="BG340" i="6"/>
  <c r="BF340" i="6"/>
  <c r="BE340" i="6"/>
  <c r="BD340" i="6"/>
  <c r="BB340" i="6"/>
  <c r="BA340" i="6"/>
  <c r="AZ340" i="6"/>
  <c r="AY340" i="6"/>
  <c r="AX340" i="6"/>
  <c r="AV340" i="6"/>
  <c r="AU340" i="6"/>
  <c r="AT340" i="6"/>
  <c r="AS340" i="6"/>
  <c r="AR340" i="6"/>
  <c r="AP340" i="6"/>
  <c r="AO340" i="6"/>
  <c r="AN340" i="6"/>
  <c r="AM340" i="6"/>
  <c r="AL340" i="6"/>
  <c r="AJ340" i="6"/>
  <c r="AI340" i="6"/>
  <c r="AH340" i="6"/>
  <c r="AG340" i="6"/>
  <c r="AF340" i="6"/>
  <c r="AD340" i="6"/>
  <c r="AC340" i="6"/>
  <c r="AB340" i="6"/>
  <c r="AA340" i="6"/>
  <c r="Z340" i="6"/>
  <c r="X340" i="6"/>
  <c r="W340" i="6"/>
  <c r="V340" i="6"/>
  <c r="U340" i="6"/>
  <c r="T340" i="6"/>
  <c r="R340" i="6"/>
  <c r="Q340" i="6"/>
  <c r="P340" i="6"/>
  <c r="O340" i="6"/>
  <c r="L340" i="6"/>
  <c r="K340" i="6"/>
  <c r="J340" i="6"/>
  <c r="I340" i="6"/>
  <c r="H340" i="6"/>
  <c r="F340" i="6"/>
  <c r="E340" i="6"/>
  <c r="D340" i="6"/>
  <c r="C340" i="6"/>
  <c r="BV339" i="6"/>
  <c r="BT339" i="6"/>
  <c r="BS339" i="6"/>
  <c r="BR339" i="6"/>
  <c r="BQ339" i="6"/>
  <c r="BP339" i="6"/>
  <c r="BN339" i="6"/>
  <c r="BM339" i="6"/>
  <c r="BL339" i="6"/>
  <c r="BK339" i="6"/>
  <c r="BJ339" i="6"/>
  <c r="BH339" i="6"/>
  <c r="BG339" i="6"/>
  <c r="BF339" i="6"/>
  <c r="BE339" i="6"/>
  <c r="BD339" i="6"/>
  <c r="BB339" i="6"/>
  <c r="BA339" i="6"/>
  <c r="AZ339" i="6"/>
  <c r="AY339" i="6"/>
  <c r="AX339" i="6"/>
  <c r="AV339" i="6"/>
  <c r="AU339" i="6"/>
  <c r="AT339" i="6"/>
  <c r="AS339" i="6"/>
  <c r="AR339" i="6"/>
  <c r="AP339" i="6"/>
  <c r="AO339" i="6"/>
  <c r="AN339" i="6"/>
  <c r="AM339" i="6"/>
  <c r="AL339" i="6"/>
  <c r="AJ339" i="6"/>
  <c r="AI339" i="6"/>
  <c r="AH339" i="6"/>
  <c r="AG339" i="6"/>
  <c r="AF339" i="6"/>
  <c r="AD339" i="6"/>
  <c r="AC339" i="6"/>
  <c r="AB339" i="6"/>
  <c r="AA339" i="6"/>
  <c r="Z339" i="6"/>
  <c r="X339" i="6"/>
  <c r="W339" i="6"/>
  <c r="V339" i="6"/>
  <c r="U339" i="6"/>
  <c r="T339" i="6"/>
  <c r="R339" i="6"/>
  <c r="Q339" i="6"/>
  <c r="P339" i="6"/>
  <c r="O339" i="6"/>
  <c r="L339" i="6"/>
  <c r="K339" i="6"/>
  <c r="J339" i="6"/>
  <c r="I339" i="6"/>
  <c r="H339" i="6"/>
  <c r="F339" i="6"/>
  <c r="E339" i="6"/>
  <c r="D339" i="6"/>
  <c r="C339" i="6"/>
  <c r="BV338" i="6"/>
  <c r="BT338" i="6"/>
  <c r="BS338" i="6"/>
  <c r="BR338" i="6"/>
  <c r="BQ338" i="6"/>
  <c r="BP338" i="6"/>
  <c r="BN338" i="6"/>
  <c r="BM338" i="6"/>
  <c r="BL338" i="6"/>
  <c r="BK338" i="6"/>
  <c r="BJ338" i="6"/>
  <c r="BH338" i="6"/>
  <c r="BG338" i="6"/>
  <c r="BF338" i="6"/>
  <c r="BE338" i="6"/>
  <c r="BD338" i="6"/>
  <c r="BB338" i="6"/>
  <c r="BA338" i="6"/>
  <c r="AZ338" i="6"/>
  <c r="AY338" i="6"/>
  <c r="AX338" i="6"/>
  <c r="AV338" i="6"/>
  <c r="AU338" i="6"/>
  <c r="AT338" i="6"/>
  <c r="AS338" i="6"/>
  <c r="AR338" i="6"/>
  <c r="AP338" i="6"/>
  <c r="AO338" i="6"/>
  <c r="AN338" i="6"/>
  <c r="AM338" i="6"/>
  <c r="AL338" i="6"/>
  <c r="AJ338" i="6"/>
  <c r="AI338" i="6"/>
  <c r="AH338" i="6"/>
  <c r="AG338" i="6"/>
  <c r="AF338" i="6"/>
  <c r="AD338" i="6"/>
  <c r="AC338" i="6"/>
  <c r="AB338" i="6"/>
  <c r="AA338" i="6"/>
  <c r="Z338" i="6"/>
  <c r="X338" i="6"/>
  <c r="W338" i="6"/>
  <c r="V338" i="6"/>
  <c r="U338" i="6"/>
  <c r="T338" i="6"/>
  <c r="R338" i="6"/>
  <c r="Q338" i="6"/>
  <c r="P338" i="6"/>
  <c r="O338" i="6"/>
  <c r="L338" i="6"/>
  <c r="K338" i="6"/>
  <c r="J338" i="6"/>
  <c r="I338" i="6"/>
  <c r="H338" i="6"/>
  <c r="F338" i="6"/>
  <c r="E338" i="6"/>
  <c r="D338" i="6"/>
  <c r="C338" i="6"/>
  <c r="BV337" i="6"/>
  <c r="BT337" i="6"/>
  <c r="BS337" i="6"/>
  <c r="BR337" i="6"/>
  <c r="BQ337" i="6"/>
  <c r="BP337" i="6"/>
  <c r="BN337" i="6"/>
  <c r="BM337" i="6"/>
  <c r="BL337" i="6"/>
  <c r="BK337" i="6"/>
  <c r="BJ337" i="6"/>
  <c r="BH337" i="6"/>
  <c r="BG337" i="6"/>
  <c r="BF337" i="6"/>
  <c r="BE337" i="6"/>
  <c r="BD337" i="6"/>
  <c r="BB337" i="6"/>
  <c r="BA337" i="6"/>
  <c r="AZ337" i="6"/>
  <c r="AY337" i="6"/>
  <c r="AX337" i="6"/>
  <c r="AV337" i="6"/>
  <c r="AU337" i="6"/>
  <c r="AT337" i="6"/>
  <c r="AS337" i="6"/>
  <c r="AR337" i="6"/>
  <c r="AP337" i="6"/>
  <c r="AO337" i="6"/>
  <c r="AN337" i="6"/>
  <c r="AM337" i="6"/>
  <c r="AL337" i="6"/>
  <c r="AJ337" i="6"/>
  <c r="AI337" i="6"/>
  <c r="AH337" i="6"/>
  <c r="AG337" i="6"/>
  <c r="AF337" i="6"/>
  <c r="AD337" i="6"/>
  <c r="AC337" i="6"/>
  <c r="AB337" i="6"/>
  <c r="AA337" i="6"/>
  <c r="Z337" i="6"/>
  <c r="X337" i="6"/>
  <c r="W337" i="6"/>
  <c r="V337" i="6"/>
  <c r="U337" i="6"/>
  <c r="T337" i="6"/>
  <c r="R337" i="6"/>
  <c r="Q337" i="6"/>
  <c r="P337" i="6"/>
  <c r="O337" i="6"/>
  <c r="L337" i="6"/>
  <c r="K337" i="6"/>
  <c r="J337" i="6"/>
  <c r="I337" i="6"/>
  <c r="H337" i="6"/>
  <c r="F337" i="6"/>
  <c r="E337" i="6"/>
  <c r="D337" i="6"/>
  <c r="C337" i="6"/>
  <c r="BV336" i="6"/>
  <c r="BT336" i="6"/>
  <c r="BS336" i="6"/>
  <c r="BR336" i="6"/>
  <c r="BQ336" i="6"/>
  <c r="BP336" i="6"/>
  <c r="BN336" i="6"/>
  <c r="BM336" i="6"/>
  <c r="BL336" i="6"/>
  <c r="BK336" i="6"/>
  <c r="BJ336" i="6"/>
  <c r="BH336" i="6"/>
  <c r="BG336" i="6"/>
  <c r="BF336" i="6"/>
  <c r="BE336" i="6"/>
  <c r="BD336" i="6"/>
  <c r="BB336" i="6"/>
  <c r="BA336" i="6"/>
  <c r="AZ336" i="6"/>
  <c r="AY336" i="6"/>
  <c r="AX336" i="6"/>
  <c r="AV336" i="6"/>
  <c r="AU336" i="6"/>
  <c r="AT336" i="6"/>
  <c r="AS336" i="6"/>
  <c r="AR336" i="6"/>
  <c r="AP336" i="6"/>
  <c r="AO336" i="6"/>
  <c r="AN336" i="6"/>
  <c r="AM336" i="6"/>
  <c r="AL336" i="6"/>
  <c r="AJ336" i="6"/>
  <c r="AI336" i="6"/>
  <c r="AH336" i="6"/>
  <c r="AG336" i="6"/>
  <c r="AF336" i="6"/>
  <c r="AD336" i="6"/>
  <c r="AC336" i="6"/>
  <c r="AB336" i="6"/>
  <c r="AA336" i="6"/>
  <c r="Z336" i="6"/>
  <c r="X336" i="6"/>
  <c r="W336" i="6"/>
  <c r="V336" i="6"/>
  <c r="U336" i="6"/>
  <c r="T336" i="6"/>
  <c r="R336" i="6"/>
  <c r="Q336" i="6"/>
  <c r="P336" i="6"/>
  <c r="O336" i="6"/>
  <c r="L336" i="6"/>
  <c r="K336" i="6"/>
  <c r="J336" i="6"/>
  <c r="I336" i="6"/>
  <c r="H336" i="6"/>
  <c r="F336" i="6"/>
  <c r="E336" i="6"/>
  <c r="D336" i="6"/>
  <c r="C336" i="6"/>
  <c r="BV335" i="6"/>
  <c r="BT335" i="6"/>
  <c r="BS335" i="6"/>
  <c r="BR335" i="6"/>
  <c r="BQ335" i="6"/>
  <c r="BP335" i="6"/>
  <c r="BN335" i="6"/>
  <c r="BM335" i="6"/>
  <c r="BL335" i="6"/>
  <c r="BK335" i="6"/>
  <c r="BJ335" i="6"/>
  <c r="BH335" i="6"/>
  <c r="BG335" i="6"/>
  <c r="BF335" i="6"/>
  <c r="BE335" i="6"/>
  <c r="BD335" i="6"/>
  <c r="BB335" i="6"/>
  <c r="BA335" i="6"/>
  <c r="AZ335" i="6"/>
  <c r="AY335" i="6"/>
  <c r="AX335" i="6"/>
  <c r="AV335" i="6"/>
  <c r="AU335" i="6"/>
  <c r="AT335" i="6"/>
  <c r="AS335" i="6"/>
  <c r="AR335" i="6"/>
  <c r="AP335" i="6"/>
  <c r="AO335" i="6"/>
  <c r="AN335" i="6"/>
  <c r="AM335" i="6"/>
  <c r="AL335" i="6"/>
  <c r="AJ335" i="6"/>
  <c r="AI335" i="6"/>
  <c r="AH335" i="6"/>
  <c r="AG335" i="6"/>
  <c r="AF335" i="6"/>
  <c r="AD335" i="6"/>
  <c r="AC335" i="6"/>
  <c r="AB335" i="6"/>
  <c r="AA335" i="6"/>
  <c r="Z335" i="6"/>
  <c r="X335" i="6"/>
  <c r="W335" i="6"/>
  <c r="V335" i="6"/>
  <c r="U335" i="6"/>
  <c r="T335" i="6"/>
  <c r="R335" i="6"/>
  <c r="Q335" i="6"/>
  <c r="P335" i="6"/>
  <c r="O335" i="6"/>
  <c r="L335" i="6"/>
  <c r="K335" i="6"/>
  <c r="J335" i="6"/>
  <c r="I335" i="6"/>
  <c r="H335" i="6"/>
  <c r="F335" i="6"/>
  <c r="E335" i="6"/>
  <c r="D335" i="6"/>
  <c r="C335" i="6"/>
  <c r="BV334" i="6"/>
  <c r="BT334" i="6"/>
  <c r="BS334" i="6"/>
  <c r="BR334" i="6"/>
  <c r="BQ334" i="6"/>
  <c r="BP334" i="6"/>
  <c r="BN334" i="6"/>
  <c r="BM334" i="6"/>
  <c r="BL334" i="6"/>
  <c r="BK334" i="6"/>
  <c r="BJ334" i="6"/>
  <c r="BH334" i="6"/>
  <c r="BG334" i="6"/>
  <c r="BF334" i="6"/>
  <c r="BE334" i="6"/>
  <c r="BD334" i="6"/>
  <c r="BB334" i="6"/>
  <c r="BA334" i="6"/>
  <c r="AZ334" i="6"/>
  <c r="AY334" i="6"/>
  <c r="AX334" i="6"/>
  <c r="AV334" i="6"/>
  <c r="AU334" i="6"/>
  <c r="AT334" i="6"/>
  <c r="AS334" i="6"/>
  <c r="AR334" i="6"/>
  <c r="AP334" i="6"/>
  <c r="AO334" i="6"/>
  <c r="AN334" i="6"/>
  <c r="AM334" i="6"/>
  <c r="AL334" i="6"/>
  <c r="AJ334" i="6"/>
  <c r="AI334" i="6"/>
  <c r="AH334" i="6"/>
  <c r="AG334" i="6"/>
  <c r="AF334" i="6"/>
  <c r="AD334" i="6"/>
  <c r="AC334" i="6"/>
  <c r="AB334" i="6"/>
  <c r="AA334" i="6"/>
  <c r="Z334" i="6"/>
  <c r="X334" i="6"/>
  <c r="W334" i="6"/>
  <c r="V334" i="6"/>
  <c r="U334" i="6"/>
  <c r="T334" i="6"/>
  <c r="R334" i="6"/>
  <c r="Q334" i="6"/>
  <c r="P334" i="6"/>
  <c r="O334" i="6"/>
  <c r="L334" i="6"/>
  <c r="K334" i="6"/>
  <c r="J334" i="6"/>
  <c r="I334" i="6"/>
  <c r="H334" i="6"/>
  <c r="F334" i="6"/>
  <c r="E334" i="6"/>
  <c r="D334" i="6"/>
  <c r="C334" i="6"/>
  <c r="BV333" i="6"/>
  <c r="BT333" i="6"/>
  <c r="BS333" i="6"/>
  <c r="BR333" i="6"/>
  <c r="BQ333" i="6"/>
  <c r="BP333" i="6"/>
  <c r="BN333" i="6"/>
  <c r="BM333" i="6"/>
  <c r="BL333" i="6"/>
  <c r="BK333" i="6"/>
  <c r="BJ333" i="6"/>
  <c r="BH333" i="6"/>
  <c r="BG333" i="6"/>
  <c r="BF333" i="6"/>
  <c r="BE333" i="6"/>
  <c r="BD333" i="6"/>
  <c r="BB333" i="6"/>
  <c r="BA333" i="6"/>
  <c r="AZ333" i="6"/>
  <c r="AY333" i="6"/>
  <c r="AX333" i="6"/>
  <c r="AV333" i="6"/>
  <c r="AU333" i="6"/>
  <c r="AT333" i="6"/>
  <c r="AS333" i="6"/>
  <c r="AR333" i="6"/>
  <c r="AP333" i="6"/>
  <c r="AO333" i="6"/>
  <c r="AN333" i="6"/>
  <c r="AM333" i="6"/>
  <c r="AL333" i="6"/>
  <c r="AJ333" i="6"/>
  <c r="AI333" i="6"/>
  <c r="AH333" i="6"/>
  <c r="AG333" i="6"/>
  <c r="AF333" i="6"/>
  <c r="AD333" i="6"/>
  <c r="AC333" i="6"/>
  <c r="AB333" i="6"/>
  <c r="AA333" i="6"/>
  <c r="Z333" i="6"/>
  <c r="X333" i="6"/>
  <c r="W333" i="6"/>
  <c r="V333" i="6"/>
  <c r="U333" i="6"/>
  <c r="T333" i="6"/>
  <c r="R333" i="6"/>
  <c r="Q333" i="6"/>
  <c r="P333" i="6"/>
  <c r="O333" i="6"/>
  <c r="L333" i="6"/>
  <c r="K333" i="6"/>
  <c r="J333" i="6"/>
  <c r="I333" i="6"/>
  <c r="H333" i="6"/>
  <c r="F333" i="6"/>
  <c r="E333" i="6"/>
  <c r="D333" i="6"/>
  <c r="C333" i="6"/>
  <c r="BV332" i="6"/>
  <c r="BT332" i="6"/>
  <c r="BS332" i="6"/>
  <c r="BR332" i="6"/>
  <c r="BQ332" i="6"/>
  <c r="BP332" i="6"/>
  <c r="BN332" i="6"/>
  <c r="BM332" i="6"/>
  <c r="BL332" i="6"/>
  <c r="BK332" i="6"/>
  <c r="BJ332" i="6"/>
  <c r="BH332" i="6"/>
  <c r="BG332" i="6"/>
  <c r="BF332" i="6"/>
  <c r="BE332" i="6"/>
  <c r="BD332" i="6"/>
  <c r="BB332" i="6"/>
  <c r="BA332" i="6"/>
  <c r="AZ332" i="6"/>
  <c r="AY332" i="6"/>
  <c r="AX332" i="6"/>
  <c r="AV332" i="6"/>
  <c r="AU332" i="6"/>
  <c r="AT332" i="6"/>
  <c r="AS332" i="6"/>
  <c r="AR332" i="6"/>
  <c r="AP332" i="6"/>
  <c r="AO332" i="6"/>
  <c r="AN332" i="6"/>
  <c r="AM332" i="6"/>
  <c r="AL332" i="6"/>
  <c r="AJ332" i="6"/>
  <c r="AI332" i="6"/>
  <c r="AH332" i="6"/>
  <c r="AG332" i="6"/>
  <c r="AF332" i="6"/>
  <c r="AD332" i="6"/>
  <c r="AC332" i="6"/>
  <c r="AB332" i="6"/>
  <c r="AA332" i="6"/>
  <c r="Z332" i="6"/>
  <c r="X332" i="6"/>
  <c r="W332" i="6"/>
  <c r="V332" i="6"/>
  <c r="U332" i="6"/>
  <c r="T332" i="6"/>
  <c r="R332" i="6"/>
  <c r="Q332" i="6"/>
  <c r="P332" i="6"/>
  <c r="O332" i="6"/>
  <c r="L332" i="6"/>
  <c r="K332" i="6"/>
  <c r="J332" i="6"/>
  <c r="I332" i="6"/>
  <c r="H332" i="6"/>
  <c r="F332" i="6"/>
  <c r="E332" i="6"/>
  <c r="D332" i="6"/>
  <c r="C332" i="6"/>
  <c r="BV331" i="6"/>
  <c r="BT331" i="6"/>
  <c r="BS331" i="6"/>
  <c r="BR331" i="6"/>
  <c r="BQ331" i="6"/>
  <c r="BP331" i="6"/>
  <c r="BN331" i="6"/>
  <c r="BM331" i="6"/>
  <c r="BL331" i="6"/>
  <c r="BK331" i="6"/>
  <c r="BJ331" i="6"/>
  <c r="BH331" i="6"/>
  <c r="BG331" i="6"/>
  <c r="BF331" i="6"/>
  <c r="BE331" i="6"/>
  <c r="BD331" i="6"/>
  <c r="BB331" i="6"/>
  <c r="BA331" i="6"/>
  <c r="AZ331" i="6"/>
  <c r="AY331" i="6"/>
  <c r="AX331" i="6"/>
  <c r="AV331" i="6"/>
  <c r="AU331" i="6"/>
  <c r="AT331" i="6"/>
  <c r="AS331" i="6"/>
  <c r="AR331" i="6"/>
  <c r="AP331" i="6"/>
  <c r="AO331" i="6"/>
  <c r="AN331" i="6"/>
  <c r="AM331" i="6"/>
  <c r="AL331" i="6"/>
  <c r="AJ331" i="6"/>
  <c r="AI331" i="6"/>
  <c r="AH331" i="6"/>
  <c r="AG331" i="6"/>
  <c r="AF331" i="6"/>
  <c r="AD331" i="6"/>
  <c r="AC331" i="6"/>
  <c r="AB331" i="6"/>
  <c r="AA331" i="6"/>
  <c r="Z331" i="6"/>
  <c r="X331" i="6"/>
  <c r="W331" i="6"/>
  <c r="V331" i="6"/>
  <c r="U331" i="6"/>
  <c r="T331" i="6"/>
  <c r="R331" i="6"/>
  <c r="Q331" i="6"/>
  <c r="P331" i="6"/>
  <c r="O331" i="6"/>
  <c r="L331" i="6"/>
  <c r="K331" i="6"/>
  <c r="J331" i="6"/>
  <c r="I331" i="6"/>
  <c r="H331" i="6"/>
  <c r="F331" i="6"/>
  <c r="E331" i="6"/>
  <c r="D331" i="6"/>
  <c r="C331" i="6"/>
  <c r="BV330" i="6"/>
  <c r="BT330" i="6"/>
  <c r="BS330" i="6"/>
  <c r="BR330" i="6"/>
  <c r="BQ330" i="6"/>
  <c r="BP330" i="6"/>
  <c r="BN330" i="6"/>
  <c r="BM330" i="6"/>
  <c r="BL330" i="6"/>
  <c r="BK330" i="6"/>
  <c r="BJ330" i="6"/>
  <c r="BH330" i="6"/>
  <c r="BG330" i="6"/>
  <c r="BF330" i="6"/>
  <c r="BE330" i="6"/>
  <c r="BD330" i="6"/>
  <c r="BB330" i="6"/>
  <c r="BA330" i="6"/>
  <c r="AZ330" i="6"/>
  <c r="AY330" i="6"/>
  <c r="AX330" i="6"/>
  <c r="AV330" i="6"/>
  <c r="AU330" i="6"/>
  <c r="AT330" i="6"/>
  <c r="AS330" i="6"/>
  <c r="AR330" i="6"/>
  <c r="AP330" i="6"/>
  <c r="AO330" i="6"/>
  <c r="AN330" i="6"/>
  <c r="AM330" i="6"/>
  <c r="AL330" i="6"/>
  <c r="AJ330" i="6"/>
  <c r="AI330" i="6"/>
  <c r="AH330" i="6"/>
  <c r="AG330" i="6"/>
  <c r="AF330" i="6"/>
  <c r="AD330" i="6"/>
  <c r="AC330" i="6"/>
  <c r="AB330" i="6"/>
  <c r="AA330" i="6"/>
  <c r="Z330" i="6"/>
  <c r="X330" i="6"/>
  <c r="W330" i="6"/>
  <c r="V330" i="6"/>
  <c r="U330" i="6"/>
  <c r="T330" i="6"/>
  <c r="R330" i="6"/>
  <c r="Q330" i="6"/>
  <c r="P330" i="6"/>
  <c r="O330" i="6"/>
  <c r="L330" i="6"/>
  <c r="K330" i="6"/>
  <c r="J330" i="6"/>
  <c r="I330" i="6"/>
  <c r="H330" i="6"/>
  <c r="F330" i="6"/>
  <c r="E330" i="6"/>
  <c r="D330" i="6"/>
  <c r="C330" i="6"/>
  <c r="BV329" i="6"/>
  <c r="BT329" i="6"/>
  <c r="BS329" i="6"/>
  <c r="BR329" i="6"/>
  <c r="BQ329" i="6"/>
  <c r="BP329" i="6"/>
  <c r="BN329" i="6"/>
  <c r="BM329" i="6"/>
  <c r="BL329" i="6"/>
  <c r="BK329" i="6"/>
  <c r="BJ329" i="6"/>
  <c r="BH329" i="6"/>
  <c r="BG329" i="6"/>
  <c r="BF329" i="6"/>
  <c r="BE329" i="6"/>
  <c r="BD329" i="6"/>
  <c r="BB329" i="6"/>
  <c r="BA329" i="6"/>
  <c r="AZ329" i="6"/>
  <c r="AY329" i="6"/>
  <c r="AX329" i="6"/>
  <c r="AV329" i="6"/>
  <c r="AU329" i="6"/>
  <c r="AT329" i="6"/>
  <c r="AS329" i="6"/>
  <c r="AR329" i="6"/>
  <c r="AP329" i="6"/>
  <c r="AO329" i="6"/>
  <c r="AN329" i="6"/>
  <c r="AM329" i="6"/>
  <c r="AL329" i="6"/>
  <c r="AJ329" i="6"/>
  <c r="AI329" i="6"/>
  <c r="AH329" i="6"/>
  <c r="AG329" i="6"/>
  <c r="AF329" i="6"/>
  <c r="AD329" i="6"/>
  <c r="AC329" i="6"/>
  <c r="AB329" i="6"/>
  <c r="AA329" i="6"/>
  <c r="Z329" i="6"/>
  <c r="X329" i="6"/>
  <c r="W329" i="6"/>
  <c r="V329" i="6"/>
  <c r="U329" i="6"/>
  <c r="T329" i="6"/>
  <c r="R329" i="6"/>
  <c r="Q329" i="6"/>
  <c r="P329" i="6"/>
  <c r="O329" i="6"/>
  <c r="L329" i="6"/>
  <c r="K329" i="6"/>
  <c r="J329" i="6"/>
  <c r="I329" i="6"/>
  <c r="H329" i="6"/>
  <c r="F329" i="6"/>
  <c r="E329" i="6"/>
  <c r="D329" i="6"/>
  <c r="C329" i="6"/>
  <c r="BV328" i="6"/>
  <c r="BT328" i="6"/>
  <c r="BS328" i="6"/>
  <c r="BR328" i="6"/>
  <c r="BQ328" i="6"/>
  <c r="BP328" i="6"/>
  <c r="BN328" i="6"/>
  <c r="BM328" i="6"/>
  <c r="BL328" i="6"/>
  <c r="BK328" i="6"/>
  <c r="BJ328" i="6"/>
  <c r="BH328" i="6"/>
  <c r="BG328" i="6"/>
  <c r="BF328" i="6"/>
  <c r="BE328" i="6"/>
  <c r="BD328" i="6"/>
  <c r="BB328" i="6"/>
  <c r="BA328" i="6"/>
  <c r="AZ328" i="6"/>
  <c r="AY328" i="6"/>
  <c r="AX328" i="6"/>
  <c r="AV328" i="6"/>
  <c r="AU328" i="6"/>
  <c r="AT328" i="6"/>
  <c r="AS328" i="6"/>
  <c r="AR328" i="6"/>
  <c r="AP328" i="6"/>
  <c r="AO328" i="6"/>
  <c r="AN328" i="6"/>
  <c r="AM328" i="6"/>
  <c r="AL328" i="6"/>
  <c r="AJ328" i="6"/>
  <c r="AI328" i="6"/>
  <c r="AH328" i="6"/>
  <c r="AG328" i="6"/>
  <c r="AF328" i="6"/>
  <c r="AD328" i="6"/>
  <c r="AC328" i="6"/>
  <c r="AB328" i="6"/>
  <c r="AA328" i="6"/>
  <c r="Z328" i="6"/>
  <c r="X328" i="6"/>
  <c r="W328" i="6"/>
  <c r="V328" i="6"/>
  <c r="U328" i="6"/>
  <c r="T328" i="6"/>
  <c r="R328" i="6"/>
  <c r="Q328" i="6"/>
  <c r="P328" i="6"/>
  <c r="O328" i="6"/>
  <c r="N328" i="6"/>
  <c r="L328" i="6"/>
  <c r="K328" i="6"/>
  <c r="J328" i="6"/>
  <c r="I328" i="6"/>
  <c r="H328" i="6"/>
  <c r="F328" i="6"/>
  <c r="E328" i="6"/>
  <c r="D328" i="6"/>
  <c r="C328" i="6"/>
  <c r="BV322" i="6"/>
  <c r="BT322" i="6"/>
  <c r="BS322" i="6"/>
  <c r="BR322" i="6"/>
  <c r="BQ322" i="6"/>
  <c r="BP322" i="6"/>
  <c r="BN322" i="6"/>
  <c r="BM322" i="6"/>
  <c r="BL322" i="6"/>
  <c r="BK322" i="6"/>
  <c r="BJ322" i="6"/>
  <c r="BH322" i="6"/>
  <c r="BG322" i="6"/>
  <c r="BF322" i="6"/>
  <c r="BE322" i="6"/>
  <c r="BD322" i="6"/>
  <c r="BB322" i="6"/>
  <c r="BA322" i="6"/>
  <c r="AZ322" i="6"/>
  <c r="AY322" i="6"/>
  <c r="AX322" i="6"/>
  <c r="AV322" i="6"/>
  <c r="AU322" i="6"/>
  <c r="AT322" i="6"/>
  <c r="AS322" i="6"/>
  <c r="AR322" i="6"/>
  <c r="AP322" i="6"/>
  <c r="AO322" i="6"/>
  <c r="AN322" i="6"/>
  <c r="AM322" i="6"/>
  <c r="AL322" i="6"/>
  <c r="AJ322" i="6"/>
  <c r="AI322" i="6"/>
  <c r="AH322" i="6"/>
  <c r="AG322" i="6"/>
  <c r="AF322" i="6"/>
  <c r="AD322" i="6"/>
  <c r="AC322" i="6"/>
  <c r="AB322" i="6"/>
  <c r="AA322" i="6"/>
  <c r="Z322" i="6"/>
  <c r="X322" i="6"/>
  <c r="W322" i="6"/>
  <c r="V322" i="6"/>
  <c r="U322" i="6"/>
  <c r="T322" i="6"/>
  <c r="R322" i="6"/>
  <c r="Q322" i="6"/>
  <c r="P322" i="6"/>
  <c r="O322" i="6"/>
  <c r="L322" i="6"/>
  <c r="K322" i="6"/>
  <c r="J322" i="6"/>
  <c r="I322" i="6"/>
  <c r="H322" i="6"/>
  <c r="F322" i="6"/>
  <c r="E322" i="6"/>
  <c r="D322" i="6"/>
  <c r="C322" i="6"/>
  <c r="BV321" i="6"/>
  <c r="BT321" i="6"/>
  <c r="BS321" i="6"/>
  <c r="BR321" i="6"/>
  <c r="BQ321" i="6"/>
  <c r="BP321" i="6"/>
  <c r="BN321" i="6"/>
  <c r="BM321" i="6"/>
  <c r="BL321" i="6"/>
  <c r="BK321" i="6"/>
  <c r="BJ321" i="6"/>
  <c r="BH321" i="6"/>
  <c r="BG321" i="6"/>
  <c r="BF321" i="6"/>
  <c r="BE321" i="6"/>
  <c r="BD321" i="6"/>
  <c r="BB321" i="6"/>
  <c r="BA321" i="6"/>
  <c r="AZ321" i="6"/>
  <c r="AY321" i="6"/>
  <c r="AX321" i="6"/>
  <c r="AV321" i="6"/>
  <c r="AU321" i="6"/>
  <c r="AT321" i="6"/>
  <c r="AS321" i="6"/>
  <c r="AR321" i="6"/>
  <c r="AP321" i="6"/>
  <c r="AO321" i="6"/>
  <c r="AN321" i="6"/>
  <c r="AM321" i="6"/>
  <c r="AL321" i="6"/>
  <c r="AJ321" i="6"/>
  <c r="AI321" i="6"/>
  <c r="AH321" i="6"/>
  <c r="AG321" i="6"/>
  <c r="AF321" i="6"/>
  <c r="AD321" i="6"/>
  <c r="AC321" i="6"/>
  <c r="AB321" i="6"/>
  <c r="AA321" i="6"/>
  <c r="Z321" i="6"/>
  <c r="X321" i="6"/>
  <c r="W321" i="6"/>
  <c r="V321" i="6"/>
  <c r="U321" i="6"/>
  <c r="T321" i="6"/>
  <c r="R321" i="6"/>
  <c r="Q321" i="6"/>
  <c r="P321" i="6"/>
  <c r="O321" i="6"/>
  <c r="L321" i="6"/>
  <c r="K321" i="6"/>
  <c r="J321" i="6"/>
  <c r="I321" i="6"/>
  <c r="H321" i="6"/>
  <c r="F321" i="6"/>
  <c r="E321" i="6"/>
  <c r="D321" i="6"/>
  <c r="C321" i="6"/>
  <c r="BV320" i="6"/>
  <c r="BT320" i="6"/>
  <c r="BS320" i="6"/>
  <c r="BR320" i="6"/>
  <c r="BQ320" i="6"/>
  <c r="BP320" i="6"/>
  <c r="BN320" i="6"/>
  <c r="BM320" i="6"/>
  <c r="BL320" i="6"/>
  <c r="BK320" i="6"/>
  <c r="BJ320" i="6"/>
  <c r="BH320" i="6"/>
  <c r="BG320" i="6"/>
  <c r="BF320" i="6"/>
  <c r="BE320" i="6"/>
  <c r="BD320" i="6"/>
  <c r="BB320" i="6"/>
  <c r="BA320" i="6"/>
  <c r="AZ320" i="6"/>
  <c r="AY320" i="6"/>
  <c r="AX320" i="6"/>
  <c r="AV320" i="6"/>
  <c r="AU320" i="6"/>
  <c r="AT320" i="6"/>
  <c r="AS320" i="6"/>
  <c r="AR320" i="6"/>
  <c r="AP320" i="6"/>
  <c r="AO320" i="6"/>
  <c r="AN320" i="6"/>
  <c r="AM320" i="6"/>
  <c r="AL320" i="6"/>
  <c r="AJ320" i="6"/>
  <c r="AI320" i="6"/>
  <c r="AH320" i="6"/>
  <c r="AG320" i="6"/>
  <c r="AF320" i="6"/>
  <c r="AD320" i="6"/>
  <c r="AC320" i="6"/>
  <c r="AB320" i="6"/>
  <c r="AA320" i="6"/>
  <c r="Z320" i="6"/>
  <c r="X320" i="6"/>
  <c r="W320" i="6"/>
  <c r="V320" i="6"/>
  <c r="U320" i="6"/>
  <c r="T320" i="6"/>
  <c r="R320" i="6"/>
  <c r="Q320" i="6"/>
  <c r="P320" i="6"/>
  <c r="O320" i="6"/>
  <c r="L320" i="6"/>
  <c r="K320" i="6"/>
  <c r="J320" i="6"/>
  <c r="I320" i="6"/>
  <c r="H320" i="6"/>
  <c r="F320" i="6"/>
  <c r="E320" i="6"/>
  <c r="D320" i="6"/>
  <c r="C320" i="6"/>
  <c r="BV319" i="6"/>
  <c r="BT319" i="6"/>
  <c r="BS319" i="6"/>
  <c r="BR319" i="6"/>
  <c r="BQ319" i="6"/>
  <c r="BP319" i="6"/>
  <c r="BN319" i="6"/>
  <c r="BM319" i="6"/>
  <c r="BL319" i="6"/>
  <c r="BK319" i="6"/>
  <c r="BJ319" i="6"/>
  <c r="BH319" i="6"/>
  <c r="BG319" i="6"/>
  <c r="BF319" i="6"/>
  <c r="BE319" i="6"/>
  <c r="BD319" i="6"/>
  <c r="BB319" i="6"/>
  <c r="BA319" i="6"/>
  <c r="AZ319" i="6"/>
  <c r="AY319" i="6"/>
  <c r="AX319" i="6"/>
  <c r="AV319" i="6"/>
  <c r="AU319" i="6"/>
  <c r="AT319" i="6"/>
  <c r="AS319" i="6"/>
  <c r="AR319" i="6"/>
  <c r="AP319" i="6"/>
  <c r="AO319" i="6"/>
  <c r="AN319" i="6"/>
  <c r="AM319" i="6"/>
  <c r="AL319" i="6"/>
  <c r="AJ319" i="6"/>
  <c r="AI319" i="6"/>
  <c r="AH319" i="6"/>
  <c r="AG319" i="6"/>
  <c r="AF319" i="6"/>
  <c r="AD319" i="6"/>
  <c r="AC319" i="6"/>
  <c r="AB319" i="6"/>
  <c r="AA319" i="6"/>
  <c r="Z319" i="6"/>
  <c r="X319" i="6"/>
  <c r="W319" i="6"/>
  <c r="V319" i="6"/>
  <c r="U319" i="6"/>
  <c r="T319" i="6"/>
  <c r="R319" i="6"/>
  <c r="Q319" i="6"/>
  <c r="P319" i="6"/>
  <c r="O319" i="6"/>
  <c r="L319" i="6"/>
  <c r="K319" i="6"/>
  <c r="J319" i="6"/>
  <c r="I319" i="6"/>
  <c r="H319" i="6"/>
  <c r="F319" i="6"/>
  <c r="E319" i="6"/>
  <c r="D319" i="6"/>
  <c r="C319" i="6"/>
  <c r="BV318" i="6"/>
  <c r="BT318" i="6"/>
  <c r="BS318" i="6"/>
  <c r="BR318" i="6"/>
  <c r="BQ318" i="6"/>
  <c r="BP318" i="6"/>
  <c r="BN318" i="6"/>
  <c r="BM318" i="6"/>
  <c r="BL318" i="6"/>
  <c r="BK318" i="6"/>
  <c r="BJ318" i="6"/>
  <c r="BH318" i="6"/>
  <c r="BG318" i="6"/>
  <c r="BF318" i="6"/>
  <c r="BE318" i="6"/>
  <c r="BD318" i="6"/>
  <c r="BB318" i="6"/>
  <c r="BA318" i="6"/>
  <c r="AZ318" i="6"/>
  <c r="AY318" i="6"/>
  <c r="AX318" i="6"/>
  <c r="AV318" i="6"/>
  <c r="AU318" i="6"/>
  <c r="AT318" i="6"/>
  <c r="AS318" i="6"/>
  <c r="AR318" i="6"/>
  <c r="AP318" i="6"/>
  <c r="AO318" i="6"/>
  <c r="AN318" i="6"/>
  <c r="AM318" i="6"/>
  <c r="AL318" i="6"/>
  <c r="AJ318" i="6"/>
  <c r="AI318" i="6"/>
  <c r="AH318" i="6"/>
  <c r="AG318" i="6"/>
  <c r="AF318" i="6"/>
  <c r="AD318" i="6"/>
  <c r="AC318" i="6"/>
  <c r="AB318" i="6"/>
  <c r="AA318" i="6"/>
  <c r="Z318" i="6"/>
  <c r="X318" i="6"/>
  <c r="W318" i="6"/>
  <c r="V318" i="6"/>
  <c r="U318" i="6"/>
  <c r="T318" i="6"/>
  <c r="R318" i="6"/>
  <c r="Q318" i="6"/>
  <c r="P318" i="6"/>
  <c r="O318" i="6"/>
  <c r="L318" i="6"/>
  <c r="K318" i="6"/>
  <c r="J318" i="6"/>
  <c r="I318" i="6"/>
  <c r="H318" i="6"/>
  <c r="F318" i="6"/>
  <c r="E318" i="6"/>
  <c r="D318" i="6"/>
  <c r="C318" i="6"/>
  <c r="BV317" i="6"/>
  <c r="BT317" i="6"/>
  <c r="BS317" i="6"/>
  <c r="BR317" i="6"/>
  <c r="BQ317" i="6"/>
  <c r="BP317" i="6"/>
  <c r="BN317" i="6"/>
  <c r="BM317" i="6"/>
  <c r="BL317" i="6"/>
  <c r="BK317" i="6"/>
  <c r="BJ317" i="6"/>
  <c r="BH317" i="6"/>
  <c r="BG317" i="6"/>
  <c r="BF317" i="6"/>
  <c r="BE317" i="6"/>
  <c r="BD317" i="6"/>
  <c r="BB317" i="6"/>
  <c r="BA317" i="6"/>
  <c r="AZ317" i="6"/>
  <c r="AY317" i="6"/>
  <c r="AX317" i="6"/>
  <c r="AV317" i="6"/>
  <c r="AU317" i="6"/>
  <c r="AT317" i="6"/>
  <c r="AS317" i="6"/>
  <c r="AR317" i="6"/>
  <c r="AP317" i="6"/>
  <c r="AO317" i="6"/>
  <c r="AN317" i="6"/>
  <c r="AM317" i="6"/>
  <c r="AL317" i="6"/>
  <c r="AJ317" i="6"/>
  <c r="AI317" i="6"/>
  <c r="AH317" i="6"/>
  <c r="AG317" i="6"/>
  <c r="AF317" i="6"/>
  <c r="AD317" i="6"/>
  <c r="AC317" i="6"/>
  <c r="AB317" i="6"/>
  <c r="AA317" i="6"/>
  <c r="Z317" i="6"/>
  <c r="X317" i="6"/>
  <c r="W317" i="6"/>
  <c r="V317" i="6"/>
  <c r="U317" i="6"/>
  <c r="T317" i="6"/>
  <c r="R317" i="6"/>
  <c r="Q317" i="6"/>
  <c r="P317" i="6"/>
  <c r="O317" i="6"/>
  <c r="L317" i="6"/>
  <c r="K317" i="6"/>
  <c r="J317" i="6"/>
  <c r="I317" i="6"/>
  <c r="H317" i="6"/>
  <c r="F317" i="6"/>
  <c r="E317" i="6"/>
  <c r="D317" i="6"/>
  <c r="C317" i="6"/>
  <c r="BV316" i="6"/>
  <c r="BT316" i="6"/>
  <c r="BS316" i="6"/>
  <c r="BR316" i="6"/>
  <c r="BQ316" i="6"/>
  <c r="BP316" i="6"/>
  <c r="BN316" i="6"/>
  <c r="BM316" i="6"/>
  <c r="BL316" i="6"/>
  <c r="BK316" i="6"/>
  <c r="BJ316" i="6"/>
  <c r="BH316" i="6"/>
  <c r="BG316" i="6"/>
  <c r="BF316" i="6"/>
  <c r="BE316" i="6"/>
  <c r="BD316" i="6"/>
  <c r="BB316" i="6"/>
  <c r="BA316" i="6"/>
  <c r="AZ316" i="6"/>
  <c r="AY316" i="6"/>
  <c r="AX316" i="6"/>
  <c r="AV316" i="6"/>
  <c r="AU316" i="6"/>
  <c r="AT316" i="6"/>
  <c r="AS316" i="6"/>
  <c r="AR316" i="6"/>
  <c r="AP316" i="6"/>
  <c r="AO316" i="6"/>
  <c r="AN316" i="6"/>
  <c r="AM316" i="6"/>
  <c r="AL316" i="6"/>
  <c r="AJ316" i="6"/>
  <c r="AI316" i="6"/>
  <c r="AH316" i="6"/>
  <c r="AG316" i="6"/>
  <c r="AF316" i="6"/>
  <c r="AD316" i="6"/>
  <c r="AC316" i="6"/>
  <c r="AB316" i="6"/>
  <c r="AA316" i="6"/>
  <c r="Z316" i="6"/>
  <c r="X316" i="6"/>
  <c r="W316" i="6"/>
  <c r="V316" i="6"/>
  <c r="U316" i="6"/>
  <c r="T316" i="6"/>
  <c r="R316" i="6"/>
  <c r="Q316" i="6"/>
  <c r="P316" i="6"/>
  <c r="O316" i="6"/>
  <c r="L316" i="6"/>
  <c r="K316" i="6"/>
  <c r="J316" i="6"/>
  <c r="I316" i="6"/>
  <c r="H316" i="6"/>
  <c r="F316" i="6"/>
  <c r="E316" i="6"/>
  <c r="D316" i="6"/>
  <c r="C316" i="6"/>
  <c r="BV315" i="6"/>
  <c r="BT315" i="6"/>
  <c r="BS315" i="6"/>
  <c r="BR315" i="6"/>
  <c r="BQ315" i="6"/>
  <c r="BP315" i="6"/>
  <c r="BN315" i="6"/>
  <c r="BM315" i="6"/>
  <c r="BL315" i="6"/>
  <c r="BK315" i="6"/>
  <c r="BJ315" i="6"/>
  <c r="BH315" i="6"/>
  <c r="BG315" i="6"/>
  <c r="BF315" i="6"/>
  <c r="BE315" i="6"/>
  <c r="BD315" i="6"/>
  <c r="BB315" i="6"/>
  <c r="BA315" i="6"/>
  <c r="AZ315" i="6"/>
  <c r="AY315" i="6"/>
  <c r="AX315" i="6"/>
  <c r="AV315" i="6"/>
  <c r="AU315" i="6"/>
  <c r="AT315" i="6"/>
  <c r="AS315" i="6"/>
  <c r="AR315" i="6"/>
  <c r="AP315" i="6"/>
  <c r="AO315" i="6"/>
  <c r="AN315" i="6"/>
  <c r="AM315" i="6"/>
  <c r="AL315" i="6"/>
  <c r="AJ315" i="6"/>
  <c r="AI315" i="6"/>
  <c r="AH315" i="6"/>
  <c r="AG315" i="6"/>
  <c r="AF315" i="6"/>
  <c r="AD315" i="6"/>
  <c r="AC315" i="6"/>
  <c r="AB315" i="6"/>
  <c r="AA315" i="6"/>
  <c r="Z315" i="6"/>
  <c r="X315" i="6"/>
  <c r="W315" i="6"/>
  <c r="V315" i="6"/>
  <c r="U315" i="6"/>
  <c r="T315" i="6"/>
  <c r="R315" i="6"/>
  <c r="Q315" i="6"/>
  <c r="P315" i="6"/>
  <c r="O315" i="6"/>
  <c r="L315" i="6"/>
  <c r="K315" i="6"/>
  <c r="J315" i="6"/>
  <c r="I315" i="6"/>
  <c r="H315" i="6"/>
  <c r="F315" i="6"/>
  <c r="E315" i="6"/>
  <c r="D315" i="6"/>
  <c r="C315" i="6"/>
  <c r="BV314" i="6"/>
  <c r="BT314" i="6"/>
  <c r="BS314" i="6"/>
  <c r="BR314" i="6"/>
  <c r="BQ314" i="6"/>
  <c r="BP314" i="6"/>
  <c r="BN314" i="6"/>
  <c r="BM314" i="6"/>
  <c r="BL314" i="6"/>
  <c r="BK314" i="6"/>
  <c r="BJ314" i="6"/>
  <c r="BH314" i="6"/>
  <c r="BG314" i="6"/>
  <c r="BF314" i="6"/>
  <c r="BE314" i="6"/>
  <c r="BD314" i="6"/>
  <c r="BB314" i="6"/>
  <c r="BA314" i="6"/>
  <c r="AZ314" i="6"/>
  <c r="AY314" i="6"/>
  <c r="AX314" i="6"/>
  <c r="AV314" i="6"/>
  <c r="AU314" i="6"/>
  <c r="AT314" i="6"/>
  <c r="AS314" i="6"/>
  <c r="AR314" i="6"/>
  <c r="AP314" i="6"/>
  <c r="AO314" i="6"/>
  <c r="AN314" i="6"/>
  <c r="AM314" i="6"/>
  <c r="AL314" i="6"/>
  <c r="AJ314" i="6"/>
  <c r="AI314" i="6"/>
  <c r="AH314" i="6"/>
  <c r="AG314" i="6"/>
  <c r="AF314" i="6"/>
  <c r="AD314" i="6"/>
  <c r="AC314" i="6"/>
  <c r="AB314" i="6"/>
  <c r="AA314" i="6"/>
  <c r="Z314" i="6"/>
  <c r="X314" i="6"/>
  <c r="W314" i="6"/>
  <c r="V314" i="6"/>
  <c r="U314" i="6"/>
  <c r="T314" i="6"/>
  <c r="R314" i="6"/>
  <c r="Q314" i="6"/>
  <c r="P314" i="6"/>
  <c r="O314" i="6"/>
  <c r="L314" i="6"/>
  <c r="K314" i="6"/>
  <c r="J314" i="6"/>
  <c r="I314" i="6"/>
  <c r="H314" i="6"/>
  <c r="F314" i="6"/>
  <c r="E314" i="6"/>
  <c r="D314" i="6"/>
  <c r="C314" i="6"/>
  <c r="BV313" i="6"/>
  <c r="BT313" i="6"/>
  <c r="BS313" i="6"/>
  <c r="BR313" i="6"/>
  <c r="BQ313" i="6"/>
  <c r="BP313" i="6"/>
  <c r="BN313" i="6"/>
  <c r="BM313" i="6"/>
  <c r="BL313" i="6"/>
  <c r="BK313" i="6"/>
  <c r="BJ313" i="6"/>
  <c r="BH313" i="6"/>
  <c r="BG313" i="6"/>
  <c r="BF313" i="6"/>
  <c r="BE313" i="6"/>
  <c r="BD313" i="6"/>
  <c r="BB313" i="6"/>
  <c r="BA313" i="6"/>
  <c r="AZ313" i="6"/>
  <c r="AY313" i="6"/>
  <c r="AX313" i="6"/>
  <c r="AV313" i="6"/>
  <c r="AU313" i="6"/>
  <c r="AT313" i="6"/>
  <c r="AS313" i="6"/>
  <c r="AR313" i="6"/>
  <c r="AP313" i="6"/>
  <c r="AO313" i="6"/>
  <c r="AN313" i="6"/>
  <c r="AM313" i="6"/>
  <c r="AL313" i="6"/>
  <c r="AJ313" i="6"/>
  <c r="AI313" i="6"/>
  <c r="AH313" i="6"/>
  <c r="AG313" i="6"/>
  <c r="AF313" i="6"/>
  <c r="AD313" i="6"/>
  <c r="AC313" i="6"/>
  <c r="AB313" i="6"/>
  <c r="AA313" i="6"/>
  <c r="Z313" i="6"/>
  <c r="X313" i="6"/>
  <c r="W313" i="6"/>
  <c r="V313" i="6"/>
  <c r="U313" i="6"/>
  <c r="T313" i="6"/>
  <c r="R313" i="6"/>
  <c r="Q313" i="6"/>
  <c r="P313" i="6"/>
  <c r="O313" i="6"/>
  <c r="L313" i="6"/>
  <c r="K313" i="6"/>
  <c r="J313" i="6"/>
  <c r="I313" i="6"/>
  <c r="H313" i="6"/>
  <c r="F313" i="6"/>
  <c r="E313" i="6"/>
  <c r="D313" i="6"/>
  <c r="C313" i="6"/>
  <c r="BV312" i="6"/>
  <c r="BT312" i="6"/>
  <c r="BS312" i="6"/>
  <c r="BR312" i="6"/>
  <c r="BQ312" i="6"/>
  <c r="BP312" i="6"/>
  <c r="BN312" i="6"/>
  <c r="BM312" i="6"/>
  <c r="BL312" i="6"/>
  <c r="BK312" i="6"/>
  <c r="BJ312" i="6"/>
  <c r="BH312" i="6"/>
  <c r="BG312" i="6"/>
  <c r="BF312" i="6"/>
  <c r="BE312" i="6"/>
  <c r="BD312" i="6"/>
  <c r="BB312" i="6"/>
  <c r="BA312" i="6"/>
  <c r="AZ312" i="6"/>
  <c r="AY312" i="6"/>
  <c r="AX312" i="6"/>
  <c r="AV312" i="6"/>
  <c r="AU312" i="6"/>
  <c r="AT312" i="6"/>
  <c r="AS312" i="6"/>
  <c r="AR312" i="6"/>
  <c r="AP312" i="6"/>
  <c r="AO312" i="6"/>
  <c r="AN312" i="6"/>
  <c r="AM312" i="6"/>
  <c r="AL312" i="6"/>
  <c r="AJ312" i="6"/>
  <c r="AI312" i="6"/>
  <c r="AH312" i="6"/>
  <c r="AG312" i="6"/>
  <c r="AF312" i="6"/>
  <c r="AD312" i="6"/>
  <c r="AC312" i="6"/>
  <c r="AB312" i="6"/>
  <c r="AA312" i="6"/>
  <c r="Z312" i="6"/>
  <c r="X312" i="6"/>
  <c r="W312" i="6"/>
  <c r="V312" i="6"/>
  <c r="U312" i="6"/>
  <c r="T312" i="6"/>
  <c r="R312" i="6"/>
  <c r="Q312" i="6"/>
  <c r="P312" i="6"/>
  <c r="O312" i="6"/>
  <c r="L312" i="6"/>
  <c r="K312" i="6"/>
  <c r="J312" i="6"/>
  <c r="I312" i="6"/>
  <c r="H312" i="6"/>
  <c r="F312" i="6"/>
  <c r="E312" i="6"/>
  <c r="D312" i="6"/>
  <c r="C312" i="6"/>
  <c r="BV311" i="6"/>
  <c r="BT311" i="6"/>
  <c r="BS311" i="6"/>
  <c r="BR311" i="6"/>
  <c r="BQ311" i="6"/>
  <c r="BP311" i="6"/>
  <c r="BN311" i="6"/>
  <c r="BM311" i="6"/>
  <c r="BL311" i="6"/>
  <c r="BK311" i="6"/>
  <c r="BJ311" i="6"/>
  <c r="BH311" i="6"/>
  <c r="BG311" i="6"/>
  <c r="BF311" i="6"/>
  <c r="BE311" i="6"/>
  <c r="BD311" i="6"/>
  <c r="BB311" i="6"/>
  <c r="BA311" i="6"/>
  <c r="AZ311" i="6"/>
  <c r="AY311" i="6"/>
  <c r="AX311" i="6"/>
  <c r="AV311" i="6"/>
  <c r="AU311" i="6"/>
  <c r="AT311" i="6"/>
  <c r="AS311" i="6"/>
  <c r="AR311" i="6"/>
  <c r="AP311" i="6"/>
  <c r="AO311" i="6"/>
  <c r="AN311" i="6"/>
  <c r="AM311" i="6"/>
  <c r="AL311" i="6"/>
  <c r="AJ311" i="6"/>
  <c r="AI311" i="6"/>
  <c r="AH311" i="6"/>
  <c r="AG311" i="6"/>
  <c r="AF311" i="6"/>
  <c r="AD311" i="6"/>
  <c r="AC311" i="6"/>
  <c r="AB311" i="6"/>
  <c r="AA311" i="6"/>
  <c r="Z311" i="6"/>
  <c r="X311" i="6"/>
  <c r="W311" i="6"/>
  <c r="V311" i="6"/>
  <c r="U311" i="6"/>
  <c r="T311" i="6"/>
  <c r="R311" i="6"/>
  <c r="Q311" i="6"/>
  <c r="P311" i="6"/>
  <c r="O311" i="6"/>
  <c r="L311" i="6"/>
  <c r="K311" i="6"/>
  <c r="J311" i="6"/>
  <c r="I311" i="6"/>
  <c r="H311" i="6"/>
  <c r="F311" i="6"/>
  <c r="E311" i="6"/>
  <c r="D311" i="6"/>
  <c r="C311" i="6"/>
  <c r="BV310" i="6"/>
  <c r="BT310" i="6"/>
  <c r="BS310" i="6"/>
  <c r="BR310" i="6"/>
  <c r="BQ310" i="6"/>
  <c r="BP310" i="6"/>
  <c r="BN310" i="6"/>
  <c r="BM310" i="6"/>
  <c r="BL310" i="6"/>
  <c r="BK310" i="6"/>
  <c r="BJ310" i="6"/>
  <c r="BH310" i="6"/>
  <c r="BG310" i="6"/>
  <c r="BF310" i="6"/>
  <c r="BE310" i="6"/>
  <c r="BD310" i="6"/>
  <c r="BB310" i="6"/>
  <c r="BA310" i="6"/>
  <c r="AZ310" i="6"/>
  <c r="AY310" i="6"/>
  <c r="AX310" i="6"/>
  <c r="AV310" i="6"/>
  <c r="AU310" i="6"/>
  <c r="AT310" i="6"/>
  <c r="AS310" i="6"/>
  <c r="AR310" i="6"/>
  <c r="AP310" i="6"/>
  <c r="AO310" i="6"/>
  <c r="AN310" i="6"/>
  <c r="AM310" i="6"/>
  <c r="AL310" i="6"/>
  <c r="AJ310" i="6"/>
  <c r="AI310" i="6"/>
  <c r="AH310" i="6"/>
  <c r="AG310" i="6"/>
  <c r="AF310" i="6"/>
  <c r="AD310" i="6"/>
  <c r="AC310" i="6"/>
  <c r="AB310" i="6"/>
  <c r="AA310" i="6"/>
  <c r="Z310" i="6"/>
  <c r="X310" i="6"/>
  <c r="W310" i="6"/>
  <c r="V310" i="6"/>
  <c r="U310" i="6"/>
  <c r="T310" i="6"/>
  <c r="R310" i="6"/>
  <c r="Q310" i="6"/>
  <c r="P310" i="6"/>
  <c r="O310" i="6"/>
  <c r="L310" i="6"/>
  <c r="K310" i="6"/>
  <c r="J310" i="6"/>
  <c r="I310" i="6"/>
  <c r="H310" i="6"/>
  <c r="F310" i="6"/>
  <c r="E310" i="6"/>
  <c r="D310" i="6"/>
  <c r="C310" i="6"/>
  <c r="BV309" i="6"/>
  <c r="BT309" i="6"/>
  <c r="BS309" i="6"/>
  <c r="BR309" i="6"/>
  <c r="BQ309" i="6"/>
  <c r="BP309" i="6"/>
  <c r="BN309" i="6"/>
  <c r="BM309" i="6"/>
  <c r="BL309" i="6"/>
  <c r="BK309" i="6"/>
  <c r="BJ309" i="6"/>
  <c r="BH309" i="6"/>
  <c r="BG309" i="6"/>
  <c r="BF309" i="6"/>
  <c r="BE309" i="6"/>
  <c r="BD309" i="6"/>
  <c r="BB309" i="6"/>
  <c r="BA309" i="6"/>
  <c r="AZ309" i="6"/>
  <c r="AY309" i="6"/>
  <c r="AX309" i="6"/>
  <c r="AV309" i="6"/>
  <c r="AU309" i="6"/>
  <c r="AT309" i="6"/>
  <c r="AS309" i="6"/>
  <c r="AR309" i="6"/>
  <c r="AP309" i="6"/>
  <c r="AO309" i="6"/>
  <c r="AN309" i="6"/>
  <c r="AM309" i="6"/>
  <c r="AL309" i="6"/>
  <c r="AJ309" i="6"/>
  <c r="AI309" i="6"/>
  <c r="AH309" i="6"/>
  <c r="AG309" i="6"/>
  <c r="AF309" i="6"/>
  <c r="AD309" i="6"/>
  <c r="AC309" i="6"/>
  <c r="AB309" i="6"/>
  <c r="AA309" i="6"/>
  <c r="Z309" i="6"/>
  <c r="X309" i="6"/>
  <c r="W309" i="6"/>
  <c r="V309" i="6"/>
  <c r="U309" i="6"/>
  <c r="T309" i="6"/>
  <c r="R309" i="6"/>
  <c r="Q309" i="6"/>
  <c r="P309" i="6"/>
  <c r="O309" i="6"/>
  <c r="L309" i="6"/>
  <c r="K309" i="6"/>
  <c r="J309" i="6"/>
  <c r="I309" i="6"/>
  <c r="H309" i="6"/>
  <c r="F309" i="6"/>
  <c r="E309" i="6"/>
  <c r="D309" i="6"/>
  <c r="C309" i="6"/>
  <c r="BV308" i="6"/>
  <c r="BT308" i="6"/>
  <c r="BS308" i="6"/>
  <c r="BR308" i="6"/>
  <c r="BQ308" i="6"/>
  <c r="BP308" i="6"/>
  <c r="BN308" i="6"/>
  <c r="BM308" i="6"/>
  <c r="BL308" i="6"/>
  <c r="BK308" i="6"/>
  <c r="BJ308" i="6"/>
  <c r="BH308" i="6"/>
  <c r="BG308" i="6"/>
  <c r="BF308" i="6"/>
  <c r="BE308" i="6"/>
  <c r="BD308" i="6"/>
  <c r="BB308" i="6"/>
  <c r="BA308" i="6"/>
  <c r="AZ308" i="6"/>
  <c r="AY308" i="6"/>
  <c r="AX308" i="6"/>
  <c r="AV308" i="6"/>
  <c r="AU308" i="6"/>
  <c r="AT308" i="6"/>
  <c r="AS308" i="6"/>
  <c r="AR308" i="6"/>
  <c r="AP308" i="6"/>
  <c r="AO308" i="6"/>
  <c r="AN308" i="6"/>
  <c r="AM308" i="6"/>
  <c r="AL308" i="6"/>
  <c r="AJ308" i="6"/>
  <c r="AI308" i="6"/>
  <c r="AH308" i="6"/>
  <c r="AG308" i="6"/>
  <c r="AF308" i="6"/>
  <c r="AD308" i="6"/>
  <c r="AC308" i="6"/>
  <c r="AB308" i="6"/>
  <c r="AA308" i="6"/>
  <c r="Z308" i="6"/>
  <c r="X308" i="6"/>
  <c r="W308" i="6"/>
  <c r="V308" i="6"/>
  <c r="U308" i="6"/>
  <c r="T308" i="6"/>
  <c r="R308" i="6"/>
  <c r="Q308" i="6"/>
  <c r="P308" i="6"/>
  <c r="O308" i="6"/>
  <c r="L308" i="6"/>
  <c r="K308" i="6"/>
  <c r="J308" i="6"/>
  <c r="I308" i="6"/>
  <c r="H308" i="6"/>
  <c r="F308" i="6"/>
  <c r="E308" i="6"/>
  <c r="D308" i="6"/>
  <c r="C308" i="6"/>
  <c r="BV307" i="6"/>
  <c r="BT307" i="6"/>
  <c r="BS307" i="6"/>
  <c r="BR307" i="6"/>
  <c r="BQ307" i="6"/>
  <c r="BP307" i="6"/>
  <c r="BN307" i="6"/>
  <c r="BM307" i="6"/>
  <c r="BL307" i="6"/>
  <c r="BK307" i="6"/>
  <c r="BJ307" i="6"/>
  <c r="BH307" i="6"/>
  <c r="BG307" i="6"/>
  <c r="BF307" i="6"/>
  <c r="BE307" i="6"/>
  <c r="BD307" i="6"/>
  <c r="BB307" i="6"/>
  <c r="BA307" i="6"/>
  <c r="AZ307" i="6"/>
  <c r="AY307" i="6"/>
  <c r="AX307" i="6"/>
  <c r="AV307" i="6"/>
  <c r="AU307" i="6"/>
  <c r="AT307" i="6"/>
  <c r="AS307" i="6"/>
  <c r="AR307" i="6"/>
  <c r="AP307" i="6"/>
  <c r="AO307" i="6"/>
  <c r="AN307" i="6"/>
  <c r="AM307" i="6"/>
  <c r="AL307" i="6"/>
  <c r="AJ307" i="6"/>
  <c r="AI307" i="6"/>
  <c r="AH307" i="6"/>
  <c r="AG307" i="6"/>
  <c r="AF307" i="6"/>
  <c r="AD307" i="6"/>
  <c r="AC307" i="6"/>
  <c r="AB307" i="6"/>
  <c r="AA307" i="6"/>
  <c r="Z307" i="6"/>
  <c r="X307" i="6"/>
  <c r="W307" i="6"/>
  <c r="V307" i="6"/>
  <c r="U307" i="6"/>
  <c r="T307" i="6"/>
  <c r="R307" i="6"/>
  <c r="Q307" i="6"/>
  <c r="P307" i="6"/>
  <c r="O307" i="6"/>
  <c r="L307" i="6"/>
  <c r="K307" i="6"/>
  <c r="J307" i="6"/>
  <c r="I307" i="6"/>
  <c r="H307" i="6"/>
  <c r="F307" i="6"/>
  <c r="E307" i="6"/>
  <c r="D307" i="6"/>
  <c r="C307" i="6"/>
  <c r="BV306" i="6"/>
  <c r="BT306" i="6"/>
  <c r="BS306" i="6"/>
  <c r="BR306" i="6"/>
  <c r="BQ306" i="6"/>
  <c r="BP306" i="6"/>
  <c r="BN306" i="6"/>
  <c r="BM306" i="6"/>
  <c r="BL306" i="6"/>
  <c r="BK306" i="6"/>
  <c r="BJ306" i="6"/>
  <c r="BH306" i="6"/>
  <c r="BG306" i="6"/>
  <c r="BF306" i="6"/>
  <c r="BE306" i="6"/>
  <c r="BD306" i="6"/>
  <c r="BB306" i="6"/>
  <c r="BA306" i="6"/>
  <c r="AZ306" i="6"/>
  <c r="AY306" i="6"/>
  <c r="AX306" i="6"/>
  <c r="AV306" i="6"/>
  <c r="AU306" i="6"/>
  <c r="AT306" i="6"/>
  <c r="AS306" i="6"/>
  <c r="AR306" i="6"/>
  <c r="AP306" i="6"/>
  <c r="AO306" i="6"/>
  <c r="AN306" i="6"/>
  <c r="AM306" i="6"/>
  <c r="AL306" i="6"/>
  <c r="AJ306" i="6"/>
  <c r="AI306" i="6"/>
  <c r="AH306" i="6"/>
  <c r="AG306" i="6"/>
  <c r="AF306" i="6"/>
  <c r="AD306" i="6"/>
  <c r="AC306" i="6"/>
  <c r="AB306" i="6"/>
  <c r="AA306" i="6"/>
  <c r="Z306" i="6"/>
  <c r="X306" i="6"/>
  <c r="W306" i="6"/>
  <c r="V306" i="6"/>
  <c r="U306" i="6"/>
  <c r="T306" i="6"/>
  <c r="R306" i="6"/>
  <c r="Q306" i="6"/>
  <c r="P306" i="6"/>
  <c r="O306" i="6"/>
  <c r="L306" i="6"/>
  <c r="K306" i="6"/>
  <c r="J306" i="6"/>
  <c r="I306" i="6"/>
  <c r="H306" i="6"/>
  <c r="F306" i="6"/>
  <c r="E306" i="6"/>
  <c r="D306" i="6"/>
  <c r="C306" i="6"/>
  <c r="BV305" i="6"/>
  <c r="BT305" i="6"/>
  <c r="BS305" i="6"/>
  <c r="BR305" i="6"/>
  <c r="BQ305" i="6"/>
  <c r="BP305" i="6"/>
  <c r="BN305" i="6"/>
  <c r="BM305" i="6"/>
  <c r="BL305" i="6"/>
  <c r="BK305" i="6"/>
  <c r="BJ305" i="6"/>
  <c r="BH305" i="6"/>
  <c r="BG305" i="6"/>
  <c r="BF305" i="6"/>
  <c r="BE305" i="6"/>
  <c r="BD305" i="6"/>
  <c r="BB305" i="6"/>
  <c r="BA305" i="6"/>
  <c r="AZ305" i="6"/>
  <c r="AY305" i="6"/>
  <c r="AX305" i="6"/>
  <c r="AV305" i="6"/>
  <c r="AU305" i="6"/>
  <c r="AT305" i="6"/>
  <c r="AS305" i="6"/>
  <c r="AR305" i="6"/>
  <c r="AP305" i="6"/>
  <c r="AO305" i="6"/>
  <c r="AN305" i="6"/>
  <c r="AM305" i="6"/>
  <c r="AL305" i="6"/>
  <c r="AJ305" i="6"/>
  <c r="AI305" i="6"/>
  <c r="AH305" i="6"/>
  <c r="AG305" i="6"/>
  <c r="AF305" i="6"/>
  <c r="AD305" i="6"/>
  <c r="AC305" i="6"/>
  <c r="AB305" i="6"/>
  <c r="AA305" i="6"/>
  <c r="Z305" i="6"/>
  <c r="X305" i="6"/>
  <c r="W305" i="6"/>
  <c r="V305" i="6"/>
  <c r="U305" i="6"/>
  <c r="T305" i="6"/>
  <c r="R305" i="6"/>
  <c r="Q305" i="6"/>
  <c r="P305" i="6"/>
  <c r="O305" i="6"/>
  <c r="L305" i="6"/>
  <c r="K305" i="6"/>
  <c r="J305" i="6"/>
  <c r="I305" i="6"/>
  <c r="H305" i="6"/>
  <c r="F305" i="6"/>
  <c r="E305" i="6"/>
  <c r="D305" i="6"/>
  <c r="C305" i="6"/>
  <c r="BV304" i="6"/>
  <c r="BT304" i="6"/>
  <c r="BS304" i="6"/>
  <c r="BR304" i="6"/>
  <c r="BQ304" i="6"/>
  <c r="BP304" i="6"/>
  <c r="BN304" i="6"/>
  <c r="BM304" i="6"/>
  <c r="BL304" i="6"/>
  <c r="BK304" i="6"/>
  <c r="BJ304" i="6"/>
  <c r="BH304" i="6"/>
  <c r="BG304" i="6"/>
  <c r="BF304" i="6"/>
  <c r="BE304" i="6"/>
  <c r="BD304" i="6"/>
  <c r="BB304" i="6"/>
  <c r="BA304" i="6"/>
  <c r="AZ304" i="6"/>
  <c r="AY304" i="6"/>
  <c r="AX304" i="6"/>
  <c r="AV304" i="6"/>
  <c r="AU304" i="6"/>
  <c r="AT304" i="6"/>
  <c r="AS304" i="6"/>
  <c r="AR304" i="6"/>
  <c r="AP304" i="6"/>
  <c r="AO304" i="6"/>
  <c r="AN304" i="6"/>
  <c r="AM304" i="6"/>
  <c r="AL304" i="6"/>
  <c r="AJ304" i="6"/>
  <c r="AI304" i="6"/>
  <c r="AH304" i="6"/>
  <c r="AG304" i="6"/>
  <c r="AF304" i="6"/>
  <c r="AD304" i="6"/>
  <c r="AC304" i="6"/>
  <c r="AB304" i="6"/>
  <c r="AA304" i="6"/>
  <c r="Z304" i="6"/>
  <c r="X304" i="6"/>
  <c r="W304" i="6"/>
  <c r="V304" i="6"/>
  <c r="U304" i="6"/>
  <c r="T304" i="6"/>
  <c r="R304" i="6"/>
  <c r="Q304" i="6"/>
  <c r="P304" i="6"/>
  <c r="O304" i="6"/>
  <c r="L304" i="6"/>
  <c r="K304" i="6"/>
  <c r="J304" i="6"/>
  <c r="I304" i="6"/>
  <c r="H304" i="6"/>
  <c r="F304" i="6"/>
  <c r="E304" i="6"/>
  <c r="D304" i="6"/>
  <c r="C304" i="6"/>
  <c r="BV303" i="6"/>
  <c r="BT303" i="6"/>
  <c r="BS303" i="6"/>
  <c r="BR303" i="6"/>
  <c r="BQ303" i="6"/>
  <c r="BP303" i="6"/>
  <c r="BN303" i="6"/>
  <c r="BM303" i="6"/>
  <c r="BL303" i="6"/>
  <c r="BK303" i="6"/>
  <c r="BJ303" i="6"/>
  <c r="BH303" i="6"/>
  <c r="BG303" i="6"/>
  <c r="BF303" i="6"/>
  <c r="BE303" i="6"/>
  <c r="BD303" i="6"/>
  <c r="BB303" i="6"/>
  <c r="BA303" i="6"/>
  <c r="AZ303" i="6"/>
  <c r="AY303" i="6"/>
  <c r="AX303" i="6"/>
  <c r="AV303" i="6"/>
  <c r="AU303" i="6"/>
  <c r="AT303" i="6"/>
  <c r="AS303" i="6"/>
  <c r="AR303" i="6"/>
  <c r="AP303" i="6"/>
  <c r="AO303" i="6"/>
  <c r="AN303" i="6"/>
  <c r="AM303" i="6"/>
  <c r="AL303" i="6"/>
  <c r="AJ303" i="6"/>
  <c r="AI303" i="6"/>
  <c r="AH303" i="6"/>
  <c r="AG303" i="6"/>
  <c r="AF303" i="6"/>
  <c r="AD303" i="6"/>
  <c r="AC303" i="6"/>
  <c r="AB303" i="6"/>
  <c r="AA303" i="6"/>
  <c r="Z303" i="6"/>
  <c r="X303" i="6"/>
  <c r="W303" i="6"/>
  <c r="V303" i="6"/>
  <c r="U303" i="6"/>
  <c r="T303" i="6"/>
  <c r="R303" i="6"/>
  <c r="Q303" i="6"/>
  <c r="P303" i="6"/>
  <c r="O303" i="6"/>
  <c r="L303" i="6"/>
  <c r="K303" i="6"/>
  <c r="J303" i="6"/>
  <c r="I303" i="6"/>
  <c r="H303" i="6"/>
  <c r="F303" i="6"/>
  <c r="E303" i="6"/>
  <c r="D303" i="6"/>
  <c r="C303" i="6"/>
  <c r="BV302" i="6"/>
  <c r="BT302" i="6"/>
  <c r="BS302" i="6"/>
  <c r="BR302" i="6"/>
  <c r="BQ302" i="6"/>
  <c r="BP302" i="6"/>
  <c r="BN302" i="6"/>
  <c r="BM302" i="6"/>
  <c r="BL302" i="6"/>
  <c r="BK302" i="6"/>
  <c r="BJ302" i="6"/>
  <c r="BH302" i="6"/>
  <c r="BG302" i="6"/>
  <c r="BF302" i="6"/>
  <c r="BE302" i="6"/>
  <c r="BD302" i="6"/>
  <c r="BB302" i="6"/>
  <c r="BA302" i="6"/>
  <c r="AZ302" i="6"/>
  <c r="AY302" i="6"/>
  <c r="AX302" i="6"/>
  <c r="AV302" i="6"/>
  <c r="AU302" i="6"/>
  <c r="AT302" i="6"/>
  <c r="AS302" i="6"/>
  <c r="AR302" i="6"/>
  <c r="AP302" i="6"/>
  <c r="AO302" i="6"/>
  <c r="AN302" i="6"/>
  <c r="AM302" i="6"/>
  <c r="AL302" i="6"/>
  <c r="AJ302" i="6"/>
  <c r="AI302" i="6"/>
  <c r="AH302" i="6"/>
  <c r="AG302" i="6"/>
  <c r="AF302" i="6"/>
  <c r="AD302" i="6"/>
  <c r="AC302" i="6"/>
  <c r="AB302" i="6"/>
  <c r="AA302" i="6"/>
  <c r="Z302" i="6"/>
  <c r="X302" i="6"/>
  <c r="W302" i="6"/>
  <c r="V302" i="6"/>
  <c r="U302" i="6"/>
  <c r="T302" i="6"/>
  <c r="R302" i="6"/>
  <c r="Q302" i="6"/>
  <c r="P302" i="6"/>
  <c r="O302" i="6"/>
  <c r="L302" i="6"/>
  <c r="K302" i="6"/>
  <c r="J302" i="6"/>
  <c r="I302" i="6"/>
  <c r="H302" i="6"/>
  <c r="F302" i="6"/>
  <c r="E302" i="6"/>
  <c r="D302" i="6"/>
  <c r="C302" i="6"/>
  <c r="BV301" i="6"/>
  <c r="BT301" i="6"/>
  <c r="BS301" i="6"/>
  <c r="BR301" i="6"/>
  <c r="BQ301" i="6"/>
  <c r="BP301" i="6"/>
  <c r="BN301" i="6"/>
  <c r="BM301" i="6"/>
  <c r="BL301" i="6"/>
  <c r="BK301" i="6"/>
  <c r="BJ301" i="6"/>
  <c r="BH301" i="6"/>
  <c r="BG301" i="6"/>
  <c r="BF301" i="6"/>
  <c r="BE301" i="6"/>
  <c r="BD301" i="6"/>
  <c r="BB301" i="6"/>
  <c r="BA301" i="6"/>
  <c r="AZ301" i="6"/>
  <c r="AY301" i="6"/>
  <c r="AX301" i="6"/>
  <c r="AV301" i="6"/>
  <c r="AU301" i="6"/>
  <c r="AT301" i="6"/>
  <c r="AS301" i="6"/>
  <c r="AR301" i="6"/>
  <c r="AP301" i="6"/>
  <c r="AO301" i="6"/>
  <c r="AN301" i="6"/>
  <c r="AM301" i="6"/>
  <c r="AL301" i="6"/>
  <c r="AJ301" i="6"/>
  <c r="AI301" i="6"/>
  <c r="AH301" i="6"/>
  <c r="AG301" i="6"/>
  <c r="AF301" i="6"/>
  <c r="AD301" i="6"/>
  <c r="AC301" i="6"/>
  <c r="AB301" i="6"/>
  <c r="AA301" i="6"/>
  <c r="Z301" i="6"/>
  <c r="X301" i="6"/>
  <c r="W301" i="6"/>
  <c r="V301" i="6"/>
  <c r="U301" i="6"/>
  <c r="T301" i="6"/>
  <c r="R301" i="6"/>
  <c r="Q301" i="6"/>
  <c r="P301" i="6"/>
  <c r="O301" i="6"/>
  <c r="L301" i="6"/>
  <c r="K301" i="6"/>
  <c r="J301" i="6"/>
  <c r="I301" i="6"/>
  <c r="H301" i="6"/>
  <c r="F301" i="6"/>
  <c r="E301" i="6"/>
  <c r="D301" i="6"/>
  <c r="C301" i="6"/>
  <c r="BV300" i="6"/>
  <c r="BT300" i="6"/>
  <c r="BS300" i="6"/>
  <c r="BR300" i="6"/>
  <c r="BQ300" i="6"/>
  <c r="BP300" i="6"/>
  <c r="BN300" i="6"/>
  <c r="BM300" i="6"/>
  <c r="BL300" i="6"/>
  <c r="BK300" i="6"/>
  <c r="BJ300" i="6"/>
  <c r="BH300" i="6"/>
  <c r="BG300" i="6"/>
  <c r="BF300" i="6"/>
  <c r="BE300" i="6"/>
  <c r="BD300" i="6"/>
  <c r="BB300" i="6"/>
  <c r="BA300" i="6"/>
  <c r="AZ300" i="6"/>
  <c r="AY300" i="6"/>
  <c r="AX300" i="6"/>
  <c r="AV300" i="6"/>
  <c r="AU300" i="6"/>
  <c r="AT300" i="6"/>
  <c r="AS300" i="6"/>
  <c r="AR300" i="6"/>
  <c r="AP300" i="6"/>
  <c r="AO300" i="6"/>
  <c r="AN300" i="6"/>
  <c r="AM300" i="6"/>
  <c r="AL300" i="6"/>
  <c r="AJ300" i="6"/>
  <c r="AI300" i="6"/>
  <c r="AH300" i="6"/>
  <c r="AG300" i="6"/>
  <c r="AF300" i="6"/>
  <c r="AD300" i="6"/>
  <c r="AC300" i="6"/>
  <c r="AB300" i="6"/>
  <c r="AA300" i="6"/>
  <c r="Z300" i="6"/>
  <c r="X300" i="6"/>
  <c r="W300" i="6"/>
  <c r="V300" i="6"/>
  <c r="U300" i="6"/>
  <c r="T300" i="6"/>
  <c r="R300" i="6"/>
  <c r="Q300" i="6"/>
  <c r="P300" i="6"/>
  <c r="O300" i="6"/>
  <c r="L300" i="6"/>
  <c r="K300" i="6"/>
  <c r="J300" i="6"/>
  <c r="I300" i="6"/>
  <c r="H300" i="6"/>
  <c r="F300" i="6"/>
  <c r="E300" i="6"/>
  <c r="D300" i="6"/>
  <c r="C300" i="6"/>
  <c r="BV299" i="6"/>
  <c r="BT299" i="6"/>
  <c r="BS299" i="6"/>
  <c r="BR299" i="6"/>
  <c r="BQ299" i="6"/>
  <c r="BP299" i="6"/>
  <c r="BN299" i="6"/>
  <c r="BM299" i="6"/>
  <c r="BL299" i="6"/>
  <c r="BK299" i="6"/>
  <c r="BJ299" i="6"/>
  <c r="BH299" i="6"/>
  <c r="BG299" i="6"/>
  <c r="BF299" i="6"/>
  <c r="BE299" i="6"/>
  <c r="BD299" i="6"/>
  <c r="BB299" i="6"/>
  <c r="BA299" i="6"/>
  <c r="AZ299" i="6"/>
  <c r="AY299" i="6"/>
  <c r="AX299" i="6"/>
  <c r="AV299" i="6"/>
  <c r="AU299" i="6"/>
  <c r="AT299" i="6"/>
  <c r="AS299" i="6"/>
  <c r="AR299" i="6"/>
  <c r="AP299" i="6"/>
  <c r="AO299" i="6"/>
  <c r="AN299" i="6"/>
  <c r="AM299" i="6"/>
  <c r="AL299" i="6"/>
  <c r="AJ299" i="6"/>
  <c r="AI299" i="6"/>
  <c r="AH299" i="6"/>
  <c r="AG299" i="6"/>
  <c r="AF299" i="6"/>
  <c r="AD299" i="6"/>
  <c r="AC299" i="6"/>
  <c r="AB299" i="6"/>
  <c r="AA299" i="6"/>
  <c r="Z299" i="6"/>
  <c r="X299" i="6"/>
  <c r="W299" i="6"/>
  <c r="V299" i="6"/>
  <c r="U299" i="6"/>
  <c r="T299" i="6"/>
  <c r="R299" i="6"/>
  <c r="Q299" i="6"/>
  <c r="P299" i="6"/>
  <c r="O299" i="6"/>
  <c r="L299" i="6"/>
  <c r="K299" i="6"/>
  <c r="J299" i="6"/>
  <c r="I299" i="6"/>
  <c r="H299" i="6"/>
  <c r="F299" i="6"/>
  <c r="E299" i="6"/>
  <c r="D299" i="6"/>
  <c r="C299" i="6"/>
  <c r="BV298" i="6"/>
  <c r="BT298" i="6"/>
  <c r="BS298" i="6"/>
  <c r="BR298" i="6"/>
  <c r="BQ298" i="6"/>
  <c r="BP298" i="6"/>
  <c r="BN298" i="6"/>
  <c r="BM298" i="6"/>
  <c r="BL298" i="6"/>
  <c r="BK298" i="6"/>
  <c r="BJ298" i="6"/>
  <c r="BH298" i="6"/>
  <c r="BG298" i="6"/>
  <c r="BF298" i="6"/>
  <c r="BE298" i="6"/>
  <c r="BD298" i="6"/>
  <c r="BB298" i="6"/>
  <c r="BA298" i="6"/>
  <c r="AZ298" i="6"/>
  <c r="AY298" i="6"/>
  <c r="AX298" i="6"/>
  <c r="AV298" i="6"/>
  <c r="AU298" i="6"/>
  <c r="AT298" i="6"/>
  <c r="AS298" i="6"/>
  <c r="AR298" i="6"/>
  <c r="AP298" i="6"/>
  <c r="AO298" i="6"/>
  <c r="AN298" i="6"/>
  <c r="AM298" i="6"/>
  <c r="AL298" i="6"/>
  <c r="AJ298" i="6"/>
  <c r="AI298" i="6"/>
  <c r="AH298" i="6"/>
  <c r="AG298" i="6"/>
  <c r="AF298" i="6"/>
  <c r="AD298" i="6"/>
  <c r="AC298" i="6"/>
  <c r="AB298" i="6"/>
  <c r="AA298" i="6"/>
  <c r="Z298" i="6"/>
  <c r="X298" i="6"/>
  <c r="W298" i="6"/>
  <c r="V298" i="6"/>
  <c r="U298" i="6"/>
  <c r="T298" i="6"/>
  <c r="R298" i="6"/>
  <c r="Q298" i="6"/>
  <c r="P298" i="6"/>
  <c r="O298" i="6"/>
  <c r="L298" i="6"/>
  <c r="K298" i="6"/>
  <c r="J298" i="6"/>
  <c r="I298" i="6"/>
  <c r="H298" i="6"/>
  <c r="F298" i="6"/>
  <c r="E298" i="6"/>
  <c r="D298" i="6"/>
  <c r="C298" i="6"/>
  <c r="BV297" i="6"/>
  <c r="BT297" i="6"/>
  <c r="BS297" i="6"/>
  <c r="BR297" i="6"/>
  <c r="BQ297" i="6"/>
  <c r="BP297" i="6"/>
  <c r="BN297" i="6"/>
  <c r="BM297" i="6"/>
  <c r="BL297" i="6"/>
  <c r="BK297" i="6"/>
  <c r="BJ297" i="6"/>
  <c r="BH297" i="6"/>
  <c r="BG297" i="6"/>
  <c r="BF297" i="6"/>
  <c r="BE297" i="6"/>
  <c r="BD297" i="6"/>
  <c r="BB297" i="6"/>
  <c r="BA297" i="6"/>
  <c r="AZ297" i="6"/>
  <c r="AY297" i="6"/>
  <c r="AX297" i="6"/>
  <c r="AV297" i="6"/>
  <c r="AU297" i="6"/>
  <c r="AT297" i="6"/>
  <c r="AS297" i="6"/>
  <c r="AR297" i="6"/>
  <c r="AP297" i="6"/>
  <c r="AO297" i="6"/>
  <c r="AN297" i="6"/>
  <c r="AM297" i="6"/>
  <c r="AL297" i="6"/>
  <c r="AJ297" i="6"/>
  <c r="AI297" i="6"/>
  <c r="AH297" i="6"/>
  <c r="AG297" i="6"/>
  <c r="AF297" i="6"/>
  <c r="AD297" i="6"/>
  <c r="AC297" i="6"/>
  <c r="AB297" i="6"/>
  <c r="AA297" i="6"/>
  <c r="Z297" i="6"/>
  <c r="X297" i="6"/>
  <c r="W297" i="6"/>
  <c r="V297" i="6"/>
  <c r="U297" i="6"/>
  <c r="T297" i="6"/>
  <c r="R297" i="6"/>
  <c r="Q297" i="6"/>
  <c r="P297" i="6"/>
  <c r="O297" i="6"/>
  <c r="L297" i="6"/>
  <c r="K297" i="6"/>
  <c r="J297" i="6"/>
  <c r="I297" i="6"/>
  <c r="H297" i="6"/>
  <c r="F297" i="6"/>
  <c r="E297" i="6"/>
  <c r="D297" i="6"/>
  <c r="C297" i="6"/>
  <c r="BV296" i="6"/>
  <c r="BT296" i="6"/>
  <c r="BS296" i="6"/>
  <c r="BR296" i="6"/>
  <c r="BQ296" i="6"/>
  <c r="BP296" i="6"/>
  <c r="BN296" i="6"/>
  <c r="BM296" i="6"/>
  <c r="BL296" i="6"/>
  <c r="BK296" i="6"/>
  <c r="BJ296" i="6"/>
  <c r="BH296" i="6"/>
  <c r="BG296" i="6"/>
  <c r="BF296" i="6"/>
  <c r="BE296" i="6"/>
  <c r="BD296" i="6"/>
  <c r="BB296" i="6"/>
  <c r="BA296" i="6"/>
  <c r="AZ296" i="6"/>
  <c r="AY296" i="6"/>
  <c r="AX296" i="6"/>
  <c r="AV296" i="6"/>
  <c r="AU296" i="6"/>
  <c r="AT296" i="6"/>
  <c r="AS296" i="6"/>
  <c r="AR296" i="6"/>
  <c r="AP296" i="6"/>
  <c r="AO296" i="6"/>
  <c r="AN296" i="6"/>
  <c r="AM296" i="6"/>
  <c r="AL296" i="6"/>
  <c r="AJ296" i="6"/>
  <c r="AI296" i="6"/>
  <c r="AH296" i="6"/>
  <c r="AG296" i="6"/>
  <c r="AF296" i="6"/>
  <c r="AD296" i="6"/>
  <c r="AC296" i="6"/>
  <c r="AB296" i="6"/>
  <c r="AA296" i="6"/>
  <c r="Z296" i="6"/>
  <c r="X296" i="6"/>
  <c r="W296" i="6"/>
  <c r="V296" i="6"/>
  <c r="U296" i="6"/>
  <c r="T296" i="6"/>
  <c r="R296" i="6"/>
  <c r="Q296" i="6"/>
  <c r="P296" i="6"/>
  <c r="O296" i="6"/>
  <c r="L296" i="6"/>
  <c r="K296" i="6"/>
  <c r="J296" i="6"/>
  <c r="I296" i="6"/>
  <c r="H296" i="6"/>
  <c r="F296" i="6"/>
  <c r="E296" i="6"/>
  <c r="D296" i="6"/>
  <c r="C296" i="6"/>
  <c r="BV295" i="6"/>
  <c r="BT295" i="6"/>
  <c r="BS295" i="6"/>
  <c r="BR295" i="6"/>
  <c r="BQ295" i="6"/>
  <c r="BP295" i="6"/>
  <c r="BN295" i="6"/>
  <c r="BM295" i="6"/>
  <c r="BL295" i="6"/>
  <c r="BK295" i="6"/>
  <c r="BJ295" i="6"/>
  <c r="BH295" i="6"/>
  <c r="BG295" i="6"/>
  <c r="BF295" i="6"/>
  <c r="BE295" i="6"/>
  <c r="BD295" i="6"/>
  <c r="BB295" i="6"/>
  <c r="BA295" i="6"/>
  <c r="AZ295" i="6"/>
  <c r="AY295" i="6"/>
  <c r="AX295" i="6"/>
  <c r="AV295" i="6"/>
  <c r="AU295" i="6"/>
  <c r="AT295" i="6"/>
  <c r="AS295" i="6"/>
  <c r="AR295" i="6"/>
  <c r="AP295" i="6"/>
  <c r="AO295" i="6"/>
  <c r="AN295" i="6"/>
  <c r="AM295" i="6"/>
  <c r="AL295" i="6"/>
  <c r="AJ295" i="6"/>
  <c r="AI295" i="6"/>
  <c r="AH295" i="6"/>
  <c r="AG295" i="6"/>
  <c r="AF295" i="6"/>
  <c r="AD295" i="6"/>
  <c r="AC295" i="6"/>
  <c r="AB295" i="6"/>
  <c r="AA295" i="6"/>
  <c r="Z295" i="6"/>
  <c r="X295" i="6"/>
  <c r="W295" i="6"/>
  <c r="V295" i="6"/>
  <c r="U295" i="6"/>
  <c r="T295" i="6"/>
  <c r="R295" i="6"/>
  <c r="Q295" i="6"/>
  <c r="P295" i="6"/>
  <c r="O295" i="6"/>
  <c r="L295" i="6"/>
  <c r="K295" i="6"/>
  <c r="J295" i="6"/>
  <c r="I295" i="6"/>
  <c r="H295" i="6"/>
  <c r="F295" i="6"/>
  <c r="E295" i="6"/>
  <c r="D295" i="6"/>
  <c r="C295" i="6"/>
  <c r="BV294" i="6"/>
  <c r="BT294" i="6"/>
  <c r="BS294" i="6"/>
  <c r="BR294" i="6"/>
  <c r="BQ294" i="6"/>
  <c r="BP294" i="6"/>
  <c r="BN294" i="6"/>
  <c r="BM294" i="6"/>
  <c r="BL294" i="6"/>
  <c r="BK294" i="6"/>
  <c r="BJ294" i="6"/>
  <c r="BH294" i="6"/>
  <c r="BG294" i="6"/>
  <c r="BF294" i="6"/>
  <c r="BE294" i="6"/>
  <c r="BD294" i="6"/>
  <c r="BB294" i="6"/>
  <c r="BA294" i="6"/>
  <c r="AZ294" i="6"/>
  <c r="AY294" i="6"/>
  <c r="AX294" i="6"/>
  <c r="AV294" i="6"/>
  <c r="AU294" i="6"/>
  <c r="AT294" i="6"/>
  <c r="AS294" i="6"/>
  <c r="AR294" i="6"/>
  <c r="AP294" i="6"/>
  <c r="AO294" i="6"/>
  <c r="AN294" i="6"/>
  <c r="AM294" i="6"/>
  <c r="AL294" i="6"/>
  <c r="AJ294" i="6"/>
  <c r="AI294" i="6"/>
  <c r="AH294" i="6"/>
  <c r="AG294" i="6"/>
  <c r="AF294" i="6"/>
  <c r="AD294" i="6"/>
  <c r="AC294" i="6"/>
  <c r="AB294" i="6"/>
  <c r="AA294" i="6"/>
  <c r="Z294" i="6"/>
  <c r="X294" i="6"/>
  <c r="W294" i="6"/>
  <c r="V294" i="6"/>
  <c r="U294" i="6"/>
  <c r="T294" i="6"/>
  <c r="R294" i="6"/>
  <c r="Q294" i="6"/>
  <c r="P294" i="6"/>
  <c r="O294" i="6"/>
  <c r="L294" i="6"/>
  <c r="K294" i="6"/>
  <c r="J294" i="6"/>
  <c r="I294" i="6"/>
  <c r="H294" i="6"/>
  <c r="F294" i="6"/>
  <c r="E294" i="6"/>
  <c r="D294" i="6"/>
  <c r="C294" i="6"/>
  <c r="BV293" i="6"/>
  <c r="BT293" i="6"/>
  <c r="BS293" i="6"/>
  <c r="BR293" i="6"/>
  <c r="BQ293" i="6"/>
  <c r="BP293" i="6"/>
  <c r="BN293" i="6"/>
  <c r="BM293" i="6"/>
  <c r="BL293" i="6"/>
  <c r="BK293" i="6"/>
  <c r="BJ293" i="6"/>
  <c r="BH293" i="6"/>
  <c r="BG293" i="6"/>
  <c r="BF293" i="6"/>
  <c r="BE293" i="6"/>
  <c r="BD293" i="6"/>
  <c r="BB293" i="6"/>
  <c r="BA293" i="6"/>
  <c r="AZ293" i="6"/>
  <c r="AY293" i="6"/>
  <c r="AX293" i="6"/>
  <c r="AV293" i="6"/>
  <c r="AU293" i="6"/>
  <c r="AT293" i="6"/>
  <c r="AS293" i="6"/>
  <c r="AR293" i="6"/>
  <c r="AP293" i="6"/>
  <c r="AO293" i="6"/>
  <c r="AN293" i="6"/>
  <c r="AM293" i="6"/>
  <c r="AL293" i="6"/>
  <c r="AJ293" i="6"/>
  <c r="AI293" i="6"/>
  <c r="AH293" i="6"/>
  <c r="AG293" i="6"/>
  <c r="AF293" i="6"/>
  <c r="AD293" i="6"/>
  <c r="AC293" i="6"/>
  <c r="AB293" i="6"/>
  <c r="AA293" i="6"/>
  <c r="Z293" i="6"/>
  <c r="X293" i="6"/>
  <c r="W293" i="6"/>
  <c r="V293" i="6"/>
  <c r="U293" i="6"/>
  <c r="T293" i="6"/>
  <c r="R293" i="6"/>
  <c r="Q293" i="6"/>
  <c r="P293" i="6"/>
  <c r="O293" i="6"/>
  <c r="L293" i="6"/>
  <c r="K293" i="6"/>
  <c r="J293" i="6"/>
  <c r="I293" i="6"/>
  <c r="H293" i="6"/>
  <c r="F293" i="6"/>
  <c r="E293" i="6"/>
  <c r="D293" i="6"/>
  <c r="C293" i="6"/>
  <c r="BV292" i="6"/>
  <c r="BT292" i="6"/>
  <c r="BS292" i="6"/>
  <c r="BR292" i="6"/>
  <c r="BQ292" i="6"/>
  <c r="BP292" i="6"/>
  <c r="BN292" i="6"/>
  <c r="BM292" i="6"/>
  <c r="BL292" i="6"/>
  <c r="BK292" i="6"/>
  <c r="BJ292" i="6"/>
  <c r="BH292" i="6"/>
  <c r="BG292" i="6"/>
  <c r="BF292" i="6"/>
  <c r="BE292" i="6"/>
  <c r="BD292" i="6"/>
  <c r="BB292" i="6"/>
  <c r="BA292" i="6"/>
  <c r="AZ292" i="6"/>
  <c r="AY292" i="6"/>
  <c r="AX292" i="6"/>
  <c r="AV292" i="6"/>
  <c r="AU292" i="6"/>
  <c r="AT292" i="6"/>
  <c r="AS292" i="6"/>
  <c r="AR292" i="6"/>
  <c r="AP292" i="6"/>
  <c r="AO292" i="6"/>
  <c r="AN292" i="6"/>
  <c r="AM292" i="6"/>
  <c r="AL292" i="6"/>
  <c r="AJ292" i="6"/>
  <c r="AI292" i="6"/>
  <c r="AH292" i="6"/>
  <c r="AG292" i="6"/>
  <c r="AF292" i="6"/>
  <c r="AD292" i="6"/>
  <c r="AC292" i="6"/>
  <c r="AB292" i="6"/>
  <c r="AA292" i="6"/>
  <c r="Z292" i="6"/>
  <c r="X292" i="6"/>
  <c r="W292" i="6"/>
  <c r="V292" i="6"/>
  <c r="U292" i="6"/>
  <c r="T292" i="6"/>
  <c r="R292" i="6"/>
  <c r="Q292" i="6"/>
  <c r="P292" i="6"/>
  <c r="O292" i="6"/>
  <c r="L292" i="6"/>
  <c r="K292" i="6"/>
  <c r="J292" i="6"/>
  <c r="I292" i="6"/>
  <c r="H292" i="6"/>
  <c r="F292" i="6"/>
  <c r="E292" i="6"/>
  <c r="D292" i="6"/>
  <c r="C292" i="6"/>
  <c r="BV291" i="6"/>
  <c r="BT291" i="6"/>
  <c r="BS291" i="6"/>
  <c r="BR291" i="6"/>
  <c r="BQ291" i="6"/>
  <c r="BP291" i="6"/>
  <c r="BN291" i="6"/>
  <c r="BM291" i="6"/>
  <c r="BL291" i="6"/>
  <c r="BK291" i="6"/>
  <c r="BJ291" i="6"/>
  <c r="BH291" i="6"/>
  <c r="BG291" i="6"/>
  <c r="BF291" i="6"/>
  <c r="BE291" i="6"/>
  <c r="BD291" i="6"/>
  <c r="BB291" i="6"/>
  <c r="BA291" i="6"/>
  <c r="AZ291" i="6"/>
  <c r="AY291" i="6"/>
  <c r="AX291" i="6"/>
  <c r="AV291" i="6"/>
  <c r="AU291" i="6"/>
  <c r="AT291" i="6"/>
  <c r="AS291" i="6"/>
  <c r="AR291" i="6"/>
  <c r="AP291" i="6"/>
  <c r="AO291" i="6"/>
  <c r="AN291" i="6"/>
  <c r="AM291" i="6"/>
  <c r="AL291" i="6"/>
  <c r="AJ291" i="6"/>
  <c r="AI291" i="6"/>
  <c r="AH291" i="6"/>
  <c r="AG291" i="6"/>
  <c r="AF291" i="6"/>
  <c r="AD291" i="6"/>
  <c r="AC291" i="6"/>
  <c r="AB291" i="6"/>
  <c r="AA291" i="6"/>
  <c r="Z291" i="6"/>
  <c r="X291" i="6"/>
  <c r="W291" i="6"/>
  <c r="V291" i="6"/>
  <c r="U291" i="6"/>
  <c r="T291" i="6"/>
  <c r="R291" i="6"/>
  <c r="Q291" i="6"/>
  <c r="P291" i="6"/>
  <c r="O291" i="6"/>
  <c r="L291" i="6"/>
  <c r="K291" i="6"/>
  <c r="J291" i="6"/>
  <c r="I291" i="6"/>
  <c r="H291" i="6"/>
  <c r="F291" i="6"/>
  <c r="E291" i="6"/>
  <c r="D291" i="6"/>
  <c r="C291" i="6"/>
  <c r="BV290" i="6"/>
  <c r="BT290" i="6"/>
  <c r="BS290" i="6"/>
  <c r="BR290" i="6"/>
  <c r="BQ290" i="6"/>
  <c r="BP290" i="6"/>
  <c r="BN290" i="6"/>
  <c r="BM290" i="6"/>
  <c r="BL290" i="6"/>
  <c r="BK290" i="6"/>
  <c r="BJ290" i="6"/>
  <c r="BH290" i="6"/>
  <c r="BG290" i="6"/>
  <c r="BF290" i="6"/>
  <c r="BE290" i="6"/>
  <c r="BD290" i="6"/>
  <c r="BB290" i="6"/>
  <c r="BA290" i="6"/>
  <c r="AZ290" i="6"/>
  <c r="AY290" i="6"/>
  <c r="AX290" i="6"/>
  <c r="AV290" i="6"/>
  <c r="AU290" i="6"/>
  <c r="AT290" i="6"/>
  <c r="AS290" i="6"/>
  <c r="AR290" i="6"/>
  <c r="AP290" i="6"/>
  <c r="AO290" i="6"/>
  <c r="AN290" i="6"/>
  <c r="AM290" i="6"/>
  <c r="AL290" i="6"/>
  <c r="AJ290" i="6"/>
  <c r="AI290" i="6"/>
  <c r="AH290" i="6"/>
  <c r="AG290" i="6"/>
  <c r="AF290" i="6"/>
  <c r="AD290" i="6"/>
  <c r="AC290" i="6"/>
  <c r="AB290" i="6"/>
  <c r="AA290" i="6"/>
  <c r="Z290" i="6"/>
  <c r="X290" i="6"/>
  <c r="W290" i="6"/>
  <c r="V290" i="6"/>
  <c r="U290" i="6"/>
  <c r="T290" i="6"/>
  <c r="R290" i="6"/>
  <c r="Q290" i="6"/>
  <c r="P290" i="6"/>
  <c r="O290" i="6"/>
  <c r="L290" i="6"/>
  <c r="K290" i="6"/>
  <c r="J290" i="6"/>
  <c r="I290" i="6"/>
  <c r="H290" i="6"/>
  <c r="F290" i="6"/>
  <c r="E290" i="6"/>
  <c r="D290" i="6"/>
  <c r="C290" i="6"/>
  <c r="BV289" i="6"/>
  <c r="BT289" i="6"/>
  <c r="BS289" i="6"/>
  <c r="BR289" i="6"/>
  <c r="BQ289" i="6"/>
  <c r="BP289" i="6"/>
  <c r="BN289" i="6"/>
  <c r="BM289" i="6"/>
  <c r="BL289" i="6"/>
  <c r="BK289" i="6"/>
  <c r="BJ289" i="6"/>
  <c r="BH289" i="6"/>
  <c r="BG289" i="6"/>
  <c r="BF289" i="6"/>
  <c r="BE289" i="6"/>
  <c r="BD289" i="6"/>
  <c r="BB289" i="6"/>
  <c r="BA289" i="6"/>
  <c r="AZ289" i="6"/>
  <c r="AY289" i="6"/>
  <c r="AX289" i="6"/>
  <c r="AV289" i="6"/>
  <c r="AU289" i="6"/>
  <c r="AT289" i="6"/>
  <c r="AS289" i="6"/>
  <c r="AR289" i="6"/>
  <c r="AP289" i="6"/>
  <c r="AO289" i="6"/>
  <c r="AN289" i="6"/>
  <c r="AM289" i="6"/>
  <c r="AL289" i="6"/>
  <c r="AJ289" i="6"/>
  <c r="AI289" i="6"/>
  <c r="AH289" i="6"/>
  <c r="AG289" i="6"/>
  <c r="AF289" i="6"/>
  <c r="AD289" i="6"/>
  <c r="AC289" i="6"/>
  <c r="AB289" i="6"/>
  <c r="AA289" i="6"/>
  <c r="Z289" i="6"/>
  <c r="X289" i="6"/>
  <c r="W289" i="6"/>
  <c r="V289" i="6"/>
  <c r="U289" i="6"/>
  <c r="T289" i="6"/>
  <c r="R289" i="6"/>
  <c r="Q289" i="6"/>
  <c r="P289" i="6"/>
  <c r="O289" i="6"/>
  <c r="L289" i="6"/>
  <c r="K289" i="6"/>
  <c r="J289" i="6"/>
  <c r="I289" i="6"/>
  <c r="H289" i="6"/>
  <c r="F289" i="6"/>
  <c r="E289" i="6"/>
  <c r="D289" i="6"/>
  <c r="C289" i="6"/>
  <c r="BV288" i="6"/>
  <c r="BT288" i="6"/>
  <c r="BS288" i="6"/>
  <c r="BR288" i="6"/>
  <c r="BQ288" i="6"/>
  <c r="BP288" i="6"/>
  <c r="BN288" i="6"/>
  <c r="BM288" i="6"/>
  <c r="BL288" i="6"/>
  <c r="BK288" i="6"/>
  <c r="BJ288" i="6"/>
  <c r="BH288" i="6"/>
  <c r="BG288" i="6"/>
  <c r="BF288" i="6"/>
  <c r="BE288" i="6"/>
  <c r="BD288" i="6"/>
  <c r="BB288" i="6"/>
  <c r="BA288" i="6"/>
  <c r="AZ288" i="6"/>
  <c r="AY288" i="6"/>
  <c r="AX288" i="6"/>
  <c r="AV288" i="6"/>
  <c r="AU288" i="6"/>
  <c r="AT288" i="6"/>
  <c r="AS288" i="6"/>
  <c r="AR288" i="6"/>
  <c r="AP288" i="6"/>
  <c r="AO288" i="6"/>
  <c r="AN288" i="6"/>
  <c r="AM288" i="6"/>
  <c r="AL288" i="6"/>
  <c r="AJ288" i="6"/>
  <c r="AI288" i="6"/>
  <c r="AH288" i="6"/>
  <c r="AG288" i="6"/>
  <c r="AF288" i="6"/>
  <c r="AD288" i="6"/>
  <c r="AC288" i="6"/>
  <c r="AB288" i="6"/>
  <c r="AA288" i="6"/>
  <c r="Z288" i="6"/>
  <c r="X288" i="6"/>
  <c r="W288" i="6"/>
  <c r="V288" i="6"/>
  <c r="U288" i="6"/>
  <c r="T288" i="6"/>
  <c r="R288" i="6"/>
  <c r="Q288" i="6"/>
  <c r="P288" i="6"/>
  <c r="O288" i="6"/>
  <c r="L288" i="6"/>
  <c r="K288" i="6"/>
  <c r="J288" i="6"/>
  <c r="I288" i="6"/>
  <c r="H288" i="6"/>
  <c r="F288" i="6"/>
  <c r="E288" i="6"/>
  <c r="D288" i="6"/>
  <c r="C288" i="6"/>
  <c r="BV287" i="6"/>
  <c r="BT287" i="6"/>
  <c r="BS287" i="6"/>
  <c r="BR287" i="6"/>
  <c r="BQ287" i="6"/>
  <c r="BP287" i="6"/>
  <c r="BN287" i="6"/>
  <c r="BM287" i="6"/>
  <c r="BL287" i="6"/>
  <c r="BK287" i="6"/>
  <c r="BJ287" i="6"/>
  <c r="BH287" i="6"/>
  <c r="BG287" i="6"/>
  <c r="BF287" i="6"/>
  <c r="BE287" i="6"/>
  <c r="BD287" i="6"/>
  <c r="BB287" i="6"/>
  <c r="BA287" i="6"/>
  <c r="AZ287" i="6"/>
  <c r="AY287" i="6"/>
  <c r="AX287" i="6"/>
  <c r="AV287" i="6"/>
  <c r="AU287" i="6"/>
  <c r="AT287" i="6"/>
  <c r="AS287" i="6"/>
  <c r="AR287" i="6"/>
  <c r="AP287" i="6"/>
  <c r="AO287" i="6"/>
  <c r="AN287" i="6"/>
  <c r="AM287" i="6"/>
  <c r="AL287" i="6"/>
  <c r="AJ287" i="6"/>
  <c r="AI287" i="6"/>
  <c r="AH287" i="6"/>
  <c r="AG287" i="6"/>
  <c r="AF287" i="6"/>
  <c r="AD287" i="6"/>
  <c r="AC287" i="6"/>
  <c r="AB287" i="6"/>
  <c r="AA287" i="6"/>
  <c r="Z287" i="6"/>
  <c r="X287" i="6"/>
  <c r="W287" i="6"/>
  <c r="V287" i="6"/>
  <c r="U287" i="6"/>
  <c r="T287" i="6"/>
  <c r="R287" i="6"/>
  <c r="Q287" i="6"/>
  <c r="P287" i="6"/>
  <c r="O287" i="6"/>
  <c r="L287" i="6"/>
  <c r="K287" i="6"/>
  <c r="J287" i="6"/>
  <c r="I287" i="6"/>
  <c r="H287" i="6"/>
  <c r="F287" i="6"/>
  <c r="E287" i="6"/>
  <c r="D287" i="6"/>
  <c r="C287" i="6"/>
  <c r="BV286" i="6"/>
  <c r="BT286" i="6"/>
  <c r="BS286" i="6"/>
  <c r="BR286" i="6"/>
  <c r="BQ286" i="6"/>
  <c r="BP286" i="6"/>
  <c r="BN286" i="6"/>
  <c r="BM286" i="6"/>
  <c r="BL286" i="6"/>
  <c r="BK286" i="6"/>
  <c r="BJ286" i="6"/>
  <c r="BH286" i="6"/>
  <c r="BG286" i="6"/>
  <c r="BF286" i="6"/>
  <c r="BE286" i="6"/>
  <c r="BD286" i="6"/>
  <c r="BB286" i="6"/>
  <c r="BA286" i="6"/>
  <c r="AZ286" i="6"/>
  <c r="AY286" i="6"/>
  <c r="AX286" i="6"/>
  <c r="AV286" i="6"/>
  <c r="AU286" i="6"/>
  <c r="AT286" i="6"/>
  <c r="AS286" i="6"/>
  <c r="AR286" i="6"/>
  <c r="AP286" i="6"/>
  <c r="AO286" i="6"/>
  <c r="AN286" i="6"/>
  <c r="AM286" i="6"/>
  <c r="AL286" i="6"/>
  <c r="AJ286" i="6"/>
  <c r="AI286" i="6"/>
  <c r="AH286" i="6"/>
  <c r="AG286" i="6"/>
  <c r="AF286" i="6"/>
  <c r="AD286" i="6"/>
  <c r="AC286" i="6"/>
  <c r="AB286" i="6"/>
  <c r="AA286" i="6"/>
  <c r="Z286" i="6"/>
  <c r="X286" i="6"/>
  <c r="W286" i="6"/>
  <c r="V286" i="6"/>
  <c r="U286" i="6"/>
  <c r="T286" i="6"/>
  <c r="R286" i="6"/>
  <c r="Q286" i="6"/>
  <c r="P286" i="6"/>
  <c r="O286" i="6"/>
  <c r="L286" i="6"/>
  <c r="K286" i="6"/>
  <c r="J286" i="6"/>
  <c r="I286" i="6"/>
  <c r="H286" i="6"/>
  <c r="F286" i="6"/>
  <c r="E286" i="6"/>
  <c r="D286" i="6"/>
  <c r="C286" i="6"/>
  <c r="BV285" i="6"/>
  <c r="BT285" i="6"/>
  <c r="BS285" i="6"/>
  <c r="BR285" i="6"/>
  <c r="BQ285" i="6"/>
  <c r="BP285" i="6"/>
  <c r="BN285" i="6"/>
  <c r="BM285" i="6"/>
  <c r="BL285" i="6"/>
  <c r="BK285" i="6"/>
  <c r="BJ285" i="6"/>
  <c r="BH285" i="6"/>
  <c r="BG285" i="6"/>
  <c r="BF285" i="6"/>
  <c r="BE285" i="6"/>
  <c r="BD285" i="6"/>
  <c r="BB285" i="6"/>
  <c r="BA285" i="6"/>
  <c r="AZ285" i="6"/>
  <c r="AY285" i="6"/>
  <c r="AX285" i="6"/>
  <c r="AV285" i="6"/>
  <c r="AU285" i="6"/>
  <c r="AT285" i="6"/>
  <c r="AS285" i="6"/>
  <c r="AR285" i="6"/>
  <c r="AP285" i="6"/>
  <c r="AO285" i="6"/>
  <c r="AN285" i="6"/>
  <c r="AM285" i="6"/>
  <c r="AL285" i="6"/>
  <c r="AJ285" i="6"/>
  <c r="AI285" i="6"/>
  <c r="AH285" i="6"/>
  <c r="AG285" i="6"/>
  <c r="AF285" i="6"/>
  <c r="AD285" i="6"/>
  <c r="AC285" i="6"/>
  <c r="AB285" i="6"/>
  <c r="AA285" i="6"/>
  <c r="Z285" i="6"/>
  <c r="X285" i="6"/>
  <c r="W285" i="6"/>
  <c r="V285" i="6"/>
  <c r="U285" i="6"/>
  <c r="T285" i="6"/>
  <c r="R285" i="6"/>
  <c r="Q285" i="6"/>
  <c r="P285" i="6"/>
  <c r="O285" i="6"/>
  <c r="L285" i="6"/>
  <c r="J285" i="6"/>
  <c r="I285" i="6"/>
  <c r="H285" i="6"/>
  <c r="F285" i="6"/>
  <c r="D285" i="6"/>
  <c r="C285" i="6"/>
  <c r="BV284" i="6"/>
  <c r="BT284" i="6"/>
  <c r="BS284" i="6"/>
  <c r="BR284" i="6"/>
  <c r="BQ284" i="6"/>
  <c r="BP284" i="6"/>
  <c r="BN284" i="6"/>
  <c r="BM284" i="6"/>
  <c r="BL284" i="6"/>
  <c r="BK284" i="6"/>
  <c r="BJ284" i="6"/>
  <c r="BH284" i="6"/>
  <c r="BG284" i="6"/>
  <c r="BF284" i="6"/>
  <c r="BE284" i="6"/>
  <c r="BD284" i="6"/>
  <c r="BB284" i="6"/>
  <c r="BA284" i="6"/>
  <c r="AZ284" i="6"/>
  <c r="AY284" i="6"/>
  <c r="AX284" i="6"/>
  <c r="AV284" i="6"/>
  <c r="AU284" i="6"/>
  <c r="AT284" i="6"/>
  <c r="AS284" i="6"/>
  <c r="AR284" i="6"/>
  <c r="AP284" i="6"/>
  <c r="AO284" i="6"/>
  <c r="AN284" i="6"/>
  <c r="AM284" i="6"/>
  <c r="AL284" i="6"/>
  <c r="AJ284" i="6"/>
  <c r="AI284" i="6"/>
  <c r="AH284" i="6"/>
  <c r="AG284" i="6"/>
  <c r="AF284" i="6"/>
  <c r="AD284" i="6"/>
  <c r="AC284" i="6"/>
  <c r="AB284" i="6"/>
  <c r="AA284" i="6"/>
  <c r="Z284" i="6"/>
  <c r="X284" i="6"/>
  <c r="W284" i="6"/>
  <c r="V284" i="6"/>
  <c r="U284" i="6"/>
  <c r="T284" i="6"/>
  <c r="R284" i="6"/>
  <c r="Q284" i="6"/>
  <c r="P284" i="6"/>
  <c r="O284" i="6"/>
  <c r="L284" i="6"/>
  <c r="K284" i="6"/>
  <c r="J284" i="6"/>
  <c r="I284" i="6"/>
  <c r="H284" i="6"/>
  <c r="F284" i="6"/>
  <c r="E284" i="6"/>
  <c r="D284" i="6"/>
  <c r="C284" i="6"/>
  <c r="BV283" i="6"/>
  <c r="BT283" i="6"/>
  <c r="BS283" i="6"/>
  <c r="BR283" i="6"/>
  <c r="BQ283" i="6"/>
  <c r="BP283" i="6"/>
  <c r="BN283" i="6"/>
  <c r="BM283" i="6"/>
  <c r="BL283" i="6"/>
  <c r="BK283" i="6"/>
  <c r="BJ283" i="6"/>
  <c r="BH283" i="6"/>
  <c r="BG283" i="6"/>
  <c r="BF283" i="6"/>
  <c r="BE283" i="6"/>
  <c r="BD283" i="6"/>
  <c r="BB283" i="6"/>
  <c r="BA283" i="6"/>
  <c r="AZ283" i="6"/>
  <c r="AY283" i="6"/>
  <c r="AX283" i="6"/>
  <c r="AV283" i="6"/>
  <c r="AU283" i="6"/>
  <c r="AT283" i="6"/>
  <c r="AS283" i="6"/>
  <c r="AR283" i="6"/>
  <c r="AP283" i="6"/>
  <c r="AO283" i="6"/>
  <c r="AN283" i="6"/>
  <c r="AM283" i="6"/>
  <c r="AL283" i="6"/>
  <c r="AJ283" i="6"/>
  <c r="AI283" i="6"/>
  <c r="AH283" i="6"/>
  <c r="AG283" i="6"/>
  <c r="AF283" i="6"/>
  <c r="AD283" i="6"/>
  <c r="AC283" i="6"/>
  <c r="AB283" i="6"/>
  <c r="AA283" i="6"/>
  <c r="Z283" i="6"/>
  <c r="X283" i="6"/>
  <c r="W283" i="6"/>
  <c r="V283" i="6"/>
  <c r="U283" i="6"/>
  <c r="T283" i="6"/>
  <c r="R283" i="6"/>
  <c r="Q283" i="6"/>
  <c r="P283" i="6"/>
  <c r="O283" i="6"/>
  <c r="L283" i="6"/>
  <c r="K283" i="6"/>
  <c r="J283" i="6"/>
  <c r="I283" i="6"/>
  <c r="H283" i="6"/>
  <c r="F283" i="6"/>
  <c r="E283" i="6"/>
  <c r="D283" i="6"/>
  <c r="C283" i="6"/>
  <c r="BV282" i="6"/>
  <c r="BT282" i="6"/>
  <c r="BS282" i="6"/>
  <c r="BR282" i="6"/>
  <c r="BQ282" i="6"/>
  <c r="BP282" i="6"/>
  <c r="BN282" i="6"/>
  <c r="BM282" i="6"/>
  <c r="BL282" i="6"/>
  <c r="BK282" i="6"/>
  <c r="BJ282" i="6"/>
  <c r="BH282" i="6"/>
  <c r="BG282" i="6"/>
  <c r="BF282" i="6"/>
  <c r="BE282" i="6"/>
  <c r="BD282" i="6"/>
  <c r="BB282" i="6"/>
  <c r="BA282" i="6"/>
  <c r="AZ282" i="6"/>
  <c r="AY282" i="6"/>
  <c r="AX282" i="6"/>
  <c r="AV282" i="6"/>
  <c r="AU282" i="6"/>
  <c r="AT282" i="6"/>
  <c r="AS282" i="6"/>
  <c r="AR282" i="6"/>
  <c r="AP282" i="6"/>
  <c r="AO282" i="6"/>
  <c r="AN282" i="6"/>
  <c r="AM282" i="6"/>
  <c r="AL282" i="6"/>
  <c r="AJ282" i="6"/>
  <c r="AI282" i="6"/>
  <c r="AH282" i="6"/>
  <c r="AG282" i="6"/>
  <c r="AF282" i="6"/>
  <c r="AD282" i="6"/>
  <c r="AC282" i="6"/>
  <c r="AB282" i="6"/>
  <c r="AA282" i="6"/>
  <c r="Z282" i="6"/>
  <c r="X282" i="6"/>
  <c r="W282" i="6"/>
  <c r="V282" i="6"/>
  <c r="U282" i="6"/>
  <c r="T282" i="6"/>
  <c r="R282" i="6"/>
  <c r="Q282" i="6"/>
  <c r="P282" i="6"/>
  <c r="O282" i="6"/>
  <c r="L282" i="6"/>
  <c r="K282" i="6"/>
  <c r="J282" i="6"/>
  <c r="I282" i="6"/>
  <c r="H282" i="6"/>
  <c r="F282" i="6"/>
  <c r="E282" i="6"/>
  <c r="D282" i="6"/>
  <c r="C282" i="6"/>
  <c r="BV281" i="6"/>
  <c r="BT281" i="6"/>
  <c r="BS281" i="6"/>
  <c r="BR281" i="6"/>
  <c r="BQ281" i="6"/>
  <c r="BP281" i="6"/>
  <c r="BN281" i="6"/>
  <c r="BM281" i="6"/>
  <c r="BL281" i="6"/>
  <c r="BK281" i="6"/>
  <c r="BJ281" i="6"/>
  <c r="BH281" i="6"/>
  <c r="BG281" i="6"/>
  <c r="BF281" i="6"/>
  <c r="BE281" i="6"/>
  <c r="BD281" i="6"/>
  <c r="BB281" i="6"/>
  <c r="BA281" i="6"/>
  <c r="AZ281" i="6"/>
  <c r="AY281" i="6"/>
  <c r="AX281" i="6"/>
  <c r="AV281" i="6"/>
  <c r="AU281" i="6"/>
  <c r="AT281" i="6"/>
  <c r="AS281" i="6"/>
  <c r="AR281" i="6"/>
  <c r="AP281" i="6"/>
  <c r="AO281" i="6"/>
  <c r="AN281" i="6"/>
  <c r="AM281" i="6"/>
  <c r="AL281" i="6"/>
  <c r="AJ281" i="6"/>
  <c r="AI281" i="6"/>
  <c r="AH281" i="6"/>
  <c r="AG281" i="6"/>
  <c r="AF281" i="6"/>
  <c r="AD281" i="6"/>
  <c r="AC281" i="6"/>
  <c r="AB281" i="6"/>
  <c r="AA281" i="6"/>
  <c r="Z281" i="6"/>
  <c r="X281" i="6"/>
  <c r="W281" i="6"/>
  <c r="V281" i="6"/>
  <c r="U281" i="6"/>
  <c r="T281" i="6"/>
  <c r="R281" i="6"/>
  <c r="Q281" i="6"/>
  <c r="P281" i="6"/>
  <c r="O281" i="6"/>
  <c r="L281" i="6"/>
  <c r="K281" i="6"/>
  <c r="J281" i="6"/>
  <c r="I281" i="6"/>
  <c r="H281" i="6"/>
  <c r="F281" i="6"/>
  <c r="E281" i="6"/>
  <c r="D281" i="6"/>
  <c r="C281" i="6"/>
  <c r="BV280" i="6"/>
  <c r="BT280" i="6"/>
  <c r="BS280" i="6"/>
  <c r="BR280" i="6"/>
  <c r="BQ280" i="6"/>
  <c r="BP280" i="6"/>
  <c r="BN280" i="6"/>
  <c r="BM280" i="6"/>
  <c r="BL280" i="6"/>
  <c r="BK280" i="6"/>
  <c r="BJ280" i="6"/>
  <c r="BH280" i="6"/>
  <c r="BG280" i="6"/>
  <c r="BF280" i="6"/>
  <c r="BE280" i="6"/>
  <c r="BD280" i="6"/>
  <c r="BB280" i="6"/>
  <c r="BA280" i="6"/>
  <c r="AZ280" i="6"/>
  <c r="AY280" i="6"/>
  <c r="AX280" i="6"/>
  <c r="AV280" i="6"/>
  <c r="AU280" i="6"/>
  <c r="AT280" i="6"/>
  <c r="AS280" i="6"/>
  <c r="AR280" i="6"/>
  <c r="AP280" i="6"/>
  <c r="AO280" i="6"/>
  <c r="AN280" i="6"/>
  <c r="AM280" i="6"/>
  <c r="AL280" i="6"/>
  <c r="AJ280" i="6"/>
  <c r="AI280" i="6"/>
  <c r="AH280" i="6"/>
  <c r="AG280" i="6"/>
  <c r="AF280" i="6"/>
  <c r="AD280" i="6"/>
  <c r="AC280" i="6"/>
  <c r="AB280" i="6"/>
  <c r="AA280" i="6"/>
  <c r="Z280" i="6"/>
  <c r="X280" i="6"/>
  <c r="W280" i="6"/>
  <c r="V280" i="6"/>
  <c r="U280" i="6"/>
  <c r="T280" i="6"/>
  <c r="R280" i="6"/>
  <c r="Q280" i="6"/>
  <c r="P280" i="6"/>
  <c r="O280" i="6"/>
  <c r="L280" i="6"/>
  <c r="K280" i="6"/>
  <c r="J280" i="6"/>
  <c r="I280" i="6"/>
  <c r="H280" i="6"/>
  <c r="F280" i="6"/>
  <c r="E280" i="6"/>
  <c r="D280" i="6"/>
  <c r="C280" i="6"/>
  <c r="BV279" i="6"/>
  <c r="BT279" i="6"/>
  <c r="BS279" i="6"/>
  <c r="BR279" i="6"/>
  <c r="BQ279" i="6"/>
  <c r="BP279" i="6"/>
  <c r="BN279" i="6"/>
  <c r="BM279" i="6"/>
  <c r="BL279" i="6"/>
  <c r="BK279" i="6"/>
  <c r="BJ279" i="6"/>
  <c r="BH279" i="6"/>
  <c r="BG279" i="6"/>
  <c r="BF279" i="6"/>
  <c r="BE279" i="6"/>
  <c r="BD279" i="6"/>
  <c r="BB279" i="6"/>
  <c r="BA279" i="6"/>
  <c r="AZ279" i="6"/>
  <c r="AY279" i="6"/>
  <c r="AX279" i="6"/>
  <c r="AV279" i="6"/>
  <c r="AU279" i="6"/>
  <c r="AT279" i="6"/>
  <c r="AS279" i="6"/>
  <c r="AR279" i="6"/>
  <c r="AP279" i="6"/>
  <c r="AO279" i="6"/>
  <c r="AN279" i="6"/>
  <c r="AM279" i="6"/>
  <c r="AL279" i="6"/>
  <c r="AJ279" i="6"/>
  <c r="AI279" i="6"/>
  <c r="AH279" i="6"/>
  <c r="AG279" i="6"/>
  <c r="AF279" i="6"/>
  <c r="AD279" i="6"/>
  <c r="AC279" i="6"/>
  <c r="AB279" i="6"/>
  <c r="AA279" i="6"/>
  <c r="Z279" i="6"/>
  <c r="X279" i="6"/>
  <c r="W279" i="6"/>
  <c r="V279" i="6"/>
  <c r="U279" i="6"/>
  <c r="T279" i="6"/>
  <c r="R279" i="6"/>
  <c r="Q279" i="6"/>
  <c r="P279" i="6"/>
  <c r="O279" i="6"/>
  <c r="L279" i="6"/>
  <c r="K279" i="6"/>
  <c r="J279" i="6"/>
  <c r="I279" i="6"/>
  <c r="H279" i="6"/>
  <c r="F279" i="6"/>
  <c r="E279" i="6"/>
  <c r="D279" i="6"/>
  <c r="C279" i="6"/>
  <c r="BV278" i="6"/>
  <c r="BT278" i="6"/>
  <c r="BS278" i="6"/>
  <c r="BR278" i="6"/>
  <c r="BQ278" i="6"/>
  <c r="BP278" i="6"/>
  <c r="BN278" i="6"/>
  <c r="BM278" i="6"/>
  <c r="BL278" i="6"/>
  <c r="BK278" i="6"/>
  <c r="BJ278" i="6"/>
  <c r="BH278" i="6"/>
  <c r="BG278" i="6"/>
  <c r="BF278" i="6"/>
  <c r="BE278" i="6"/>
  <c r="BD278" i="6"/>
  <c r="BB278" i="6"/>
  <c r="BA278" i="6"/>
  <c r="AZ278" i="6"/>
  <c r="AY278" i="6"/>
  <c r="AX278" i="6"/>
  <c r="AV278" i="6"/>
  <c r="AU278" i="6"/>
  <c r="AT278" i="6"/>
  <c r="AS278" i="6"/>
  <c r="AR278" i="6"/>
  <c r="AP278" i="6"/>
  <c r="AO278" i="6"/>
  <c r="AN278" i="6"/>
  <c r="AM278" i="6"/>
  <c r="AL278" i="6"/>
  <c r="AJ278" i="6"/>
  <c r="AI278" i="6"/>
  <c r="AH278" i="6"/>
  <c r="AG278" i="6"/>
  <c r="AF278" i="6"/>
  <c r="AD278" i="6"/>
  <c r="AC278" i="6"/>
  <c r="AB278" i="6"/>
  <c r="AA278" i="6"/>
  <c r="Z278" i="6"/>
  <c r="X278" i="6"/>
  <c r="W278" i="6"/>
  <c r="V278" i="6"/>
  <c r="U278" i="6"/>
  <c r="T278" i="6"/>
  <c r="R278" i="6"/>
  <c r="Q278" i="6"/>
  <c r="P278" i="6"/>
  <c r="O278" i="6"/>
  <c r="L278" i="6"/>
  <c r="K278" i="6"/>
  <c r="J278" i="6"/>
  <c r="I278" i="6"/>
  <c r="H278" i="6"/>
  <c r="F278" i="6"/>
  <c r="E278" i="6"/>
  <c r="D278" i="6"/>
  <c r="C278" i="6"/>
  <c r="BV277" i="6"/>
  <c r="BT277" i="6"/>
  <c r="BS277" i="6"/>
  <c r="BR277" i="6"/>
  <c r="BQ277" i="6"/>
  <c r="BP277" i="6"/>
  <c r="BN277" i="6"/>
  <c r="BM277" i="6"/>
  <c r="BL277" i="6"/>
  <c r="BK277" i="6"/>
  <c r="BJ277" i="6"/>
  <c r="BH277" i="6"/>
  <c r="BG277" i="6"/>
  <c r="BF277" i="6"/>
  <c r="BE277" i="6"/>
  <c r="BD277" i="6"/>
  <c r="BB277" i="6"/>
  <c r="BA277" i="6"/>
  <c r="AZ277" i="6"/>
  <c r="AY277" i="6"/>
  <c r="AX277" i="6"/>
  <c r="AV277" i="6"/>
  <c r="AU277" i="6"/>
  <c r="AT277" i="6"/>
  <c r="AS277" i="6"/>
  <c r="AR277" i="6"/>
  <c r="AP277" i="6"/>
  <c r="AO277" i="6"/>
  <c r="AN277" i="6"/>
  <c r="AM277" i="6"/>
  <c r="AL277" i="6"/>
  <c r="AJ277" i="6"/>
  <c r="AI277" i="6"/>
  <c r="AH277" i="6"/>
  <c r="AG277" i="6"/>
  <c r="AF277" i="6"/>
  <c r="AD277" i="6"/>
  <c r="AC277" i="6"/>
  <c r="AB277" i="6"/>
  <c r="AA277" i="6"/>
  <c r="Z277" i="6"/>
  <c r="X277" i="6"/>
  <c r="W277" i="6"/>
  <c r="V277" i="6"/>
  <c r="U277" i="6"/>
  <c r="T277" i="6"/>
  <c r="R277" i="6"/>
  <c r="Q277" i="6"/>
  <c r="P277" i="6"/>
  <c r="O277" i="6"/>
  <c r="L277" i="6"/>
  <c r="K277" i="6"/>
  <c r="J277" i="6"/>
  <c r="I277" i="6"/>
  <c r="H277" i="6"/>
  <c r="F277" i="6"/>
  <c r="E277" i="6"/>
  <c r="D277" i="6"/>
  <c r="C277" i="6"/>
  <c r="BV276" i="6"/>
  <c r="BT276" i="6"/>
  <c r="BS276" i="6"/>
  <c r="BR276" i="6"/>
  <c r="BQ276" i="6"/>
  <c r="BP276" i="6"/>
  <c r="BN276" i="6"/>
  <c r="BM276" i="6"/>
  <c r="BL276" i="6"/>
  <c r="BK276" i="6"/>
  <c r="BJ276" i="6"/>
  <c r="BH276" i="6"/>
  <c r="BG276" i="6"/>
  <c r="BF276" i="6"/>
  <c r="BE276" i="6"/>
  <c r="BD276" i="6"/>
  <c r="BB276" i="6"/>
  <c r="BA276" i="6"/>
  <c r="AZ276" i="6"/>
  <c r="AY276" i="6"/>
  <c r="AX276" i="6"/>
  <c r="AV276" i="6"/>
  <c r="AU276" i="6"/>
  <c r="AT276" i="6"/>
  <c r="AS276" i="6"/>
  <c r="AR276" i="6"/>
  <c r="AP276" i="6"/>
  <c r="AO276" i="6"/>
  <c r="AN276" i="6"/>
  <c r="AM276" i="6"/>
  <c r="AL276" i="6"/>
  <c r="AJ276" i="6"/>
  <c r="AI276" i="6"/>
  <c r="AH276" i="6"/>
  <c r="AG276" i="6"/>
  <c r="AF276" i="6"/>
  <c r="AD276" i="6"/>
  <c r="AC276" i="6"/>
  <c r="AB276" i="6"/>
  <c r="AA276" i="6"/>
  <c r="Z276" i="6"/>
  <c r="X276" i="6"/>
  <c r="W276" i="6"/>
  <c r="V276" i="6"/>
  <c r="U276" i="6"/>
  <c r="T276" i="6"/>
  <c r="R276" i="6"/>
  <c r="Q276" i="6"/>
  <c r="P276" i="6"/>
  <c r="O276" i="6"/>
  <c r="L276" i="6"/>
  <c r="K276" i="6"/>
  <c r="J276" i="6"/>
  <c r="I276" i="6"/>
  <c r="H276" i="6"/>
  <c r="F276" i="6"/>
  <c r="E276" i="6"/>
  <c r="D276" i="6"/>
  <c r="C276" i="6"/>
  <c r="BV275" i="6"/>
  <c r="BT275" i="6"/>
  <c r="BS275" i="6"/>
  <c r="BR275" i="6"/>
  <c r="BQ275" i="6"/>
  <c r="BP275" i="6"/>
  <c r="BN275" i="6"/>
  <c r="BM275" i="6"/>
  <c r="BL275" i="6"/>
  <c r="BK275" i="6"/>
  <c r="BJ275" i="6"/>
  <c r="BH275" i="6"/>
  <c r="BG275" i="6"/>
  <c r="BF275" i="6"/>
  <c r="BE275" i="6"/>
  <c r="BD275" i="6"/>
  <c r="BB275" i="6"/>
  <c r="BA275" i="6"/>
  <c r="AZ275" i="6"/>
  <c r="AY275" i="6"/>
  <c r="AX275" i="6"/>
  <c r="AV275" i="6"/>
  <c r="AU275" i="6"/>
  <c r="AT275" i="6"/>
  <c r="AS275" i="6"/>
  <c r="AR275" i="6"/>
  <c r="AP275" i="6"/>
  <c r="AO275" i="6"/>
  <c r="AN275" i="6"/>
  <c r="AM275" i="6"/>
  <c r="AL275" i="6"/>
  <c r="AJ275" i="6"/>
  <c r="AI275" i="6"/>
  <c r="AH275" i="6"/>
  <c r="AG275" i="6"/>
  <c r="AF275" i="6"/>
  <c r="AD275" i="6"/>
  <c r="AC275" i="6"/>
  <c r="AB275" i="6"/>
  <c r="AA275" i="6"/>
  <c r="Z275" i="6"/>
  <c r="X275" i="6"/>
  <c r="W275" i="6"/>
  <c r="V275" i="6"/>
  <c r="U275" i="6"/>
  <c r="T275" i="6"/>
  <c r="R275" i="6"/>
  <c r="Q275" i="6"/>
  <c r="P275" i="6"/>
  <c r="O275" i="6"/>
  <c r="L275" i="6"/>
  <c r="K275" i="6"/>
  <c r="J275" i="6"/>
  <c r="I275" i="6"/>
  <c r="H275" i="6"/>
  <c r="F275" i="6"/>
  <c r="E275" i="6"/>
  <c r="D275" i="6"/>
  <c r="C275" i="6"/>
  <c r="BV274" i="6"/>
  <c r="BT274" i="6"/>
  <c r="BS274" i="6"/>
  <c r="BR274" i="6"/>
  <c r="BQ274" i="6"/>
  <c r="BP274" i="6"/>
  <c r="BN274" i="6"/>
  <c r="BM274" i="6"/>
  <c r="BL274" i="6"/>
  <c r="BK274" i="6"/>
  <c r="BJ274" i="6"/>
  <c r="BH274" i="6"/>
  <c r="BG274" i="6"/>
  <c r="BF274" i="6"/>
  <c r="BE274" i="6"/>
  <c r="BD274" i="6"/>
  <c r="BB274" i="6"/>
  <c r="BA274" i="6"/>
  <c r="AZ274" i="6"/>
  <c r="AY274" i="6"/>
  <c r="AX274" i="6"/>
  <c r="AV274" i="6"/>
  <c r="AU274" i="6"/>
  <c r="AT274" i="6"/>
  <c r="AS274" i="6"/>
  <c r="AR274" i="6"/>
  <c r="AP274" i="6"/>
  <c r="AO274" i="6"/>
  <c r="AN274" i="6"/>
  <c r="AM274" i="6"/>
  <c r="AL274" i="6"/>
  <c r="AJ274" i="6"/>
  <c r="AI274" i="6"/>
  <c r="AH274" i="6"/>
  <c r="AG274" i="6"/>
  <c r="AF274" i="6"/>
  <c r="AD274" i="6"/>
  <c r="AC274" i="6"/>
  <c r="AB274" i="6"/>
  <c r="AA274" i="6"/>
  <c r="Z274" i="6"/>
  <c r="X274" i="6"/>
  <c r="W274" i="6"/>
  <c r="V274" i="6"/>
  <c r="U274" i="6"/>
  <c r="T274" i="6"/>
  <c r="R274" i="6"/>
  <c r="Q274" i="6"/>
  <c r="P274" i="6"/>
  <c r="O274" i="6"/>
  <c r="L274" i="6"/>
  <c r="K274" i="6"/>
  <c r="J274" i="6"/>
  <c r="I274" i="6"/>
  <c r="H274" i="6"/>
  <c r="F274" i="6"/>
  <c r="E274" i="6"/>
  <c r="D274" i="6"/>
  <c r="C274" i="6"/>
  <c r="BV273" i="6"/>
  <c r="BT273" i="6"/>
  <c r="BS273" i="6"/>
  <c r="BR273" i="6"/>
  <c r="BQ273" i="6"/>
  <c r="BP273" i="6"/>
  <c r="BN273" i="6"/>
  <c r="BM273" i="6"/>
  <c r="BL273" i="6"/>
  <c r="BK273" i="6"/>
  <c r="BJ273" i="6"/>
  <c r="BH273" i="6"/>
  <c r="BG273" i="6"/>
  <c r="BF273" i="6"/>
  <c r="BE273" i="6"/>
  <c r="BD273" i="6"/>
  <c r="BB273" i="6"/>
  <c r="BA273" i="6"/>
  <c r="AZ273" i="6"/>
  <c r="AY273" i="6"/>
  <c r="AX273" i="6"/>
  <c r="AV273" i="6"/>
  <c r="AU273" i="6"/>
  <c r="AT273" i="6"/>
  <c r="AS273" i="6"/>
  <c r="AR273" i="6"/>
  <c r="AP273" i="6"/>
  <c r="AO273" i="6"/>
  <c r="AN273" i="6"/>
  <c r="AM273" i="6"/>
  <c r="AL273" i="6"/>
  <c r="AJ273" i="6"/>
  <c r="AI273" i="6"/>
  <c r="AH273" i="6"/>
  <c r="AG273" i="6"/>
  <c r="AF273" i="6"/>
  <c r="AD273" i="6"/>
  <c r="AC273" i="6"/>
  <c r="AB273" i="6"/>
  <c r="AA273" i="6"/>
  <c r="Z273" i="6"/>
  <c r="X273" i="6"/>
  <c r="W273" i="6"/>
  <c r="V273" i="6"/>
  <c r="U273" i="6"/>
  <c r="T273" i="6"/>
  <c r="R273" i="6"/>
  <c r="Q273" i="6"/>
  <c r="P273" i="6"/>
  <c r="O273" i="6"/>
  <c r="L273" i="6"/>
  <c r="J273" i="6"/>
  <c r="I273" i="6"/>
  <c r="H273" i="6"/>
  <c r="F273" i="6"/>
  <c r="E273" i="6"/>
  <c r="D273" i="6"/>
  <c r="C273" i="6"/>
  <c r="BV272" i="6"/>
  <c r="BT272" i="6"/>
  <c r="BS272" i="6"/>
  <c r="BR272" i="6"/>
  <c r="BQ272" i="6"/>
  <c r="BP272" i="6"/>
  <c r="BN272" i="6"/>
  <c r="BM272" i="6"/>
  <c r="BL272" i="6"/>
  <c r="BK272" i="6"/>
  <c r="BJ272" i="6"/>
  <c r="BH272" i="6"/>
  <c r="BG272" i="6"/>
  <c r="BF272" i="6"/>
  <c r="BE272" i="6"/>
  <c r="BD272" i="6"/>
  <c r="BB272" i="6"/>
  <c r="BA272" i="6"/>
  <c r="AZ272" i="6"/>
  <c r="AY272" i="6"/>
  <c r="AX272" i="6"/>
  <c r="AV272" i="6"/>
  <c r="AU272" i="6"/>
  <c r="AT272" i="6"/>
  <c r="AS272" i="6"/>
  <c r="AR272" i="6"/>
  <c r="AP272" i="6"/>
  <c r="AO272" i="6"/>
  <c r="AN272" i="6"/>
  <c r="AM272" i="6"/>
  <c r="AL272" i="6"/>
  <c r="AJ272" i="6"/>
  <c r="AI272" i="6"/>
  <c r="AH272" i="6"/>
  <c r="AG272" i="6"/>
  <c r="AF272" i="6"/>
  <c r="AD272" i="6"/>
  <c r="AC272" i="6"/>
  <c r="AB272" i="6"/>
  <c r="AA272" i="6"/>
  <c r="Z272" i="6"/>
  <c r="X272" i="6"/>
  <c r="W272" i="6"/>
  <c r="V272" i="6"/>
  <c r="U272" i="6"/>
  <c r="T272" i="6"/>
  <c r="R272" i="6"/>
  <c r="Q272" i="6"/>
  <c r="P272" i="6"/>
  <c r="O272" i="6"/>
  <c r="L272" i="6"/>
  <c r="K272" i="6"/>
  <c r="J272" i="6"/>
  <c r="I272" i="6"/>
  <c r="H272" i="6"/>
  <c r="F272" i="6"/>
  <c r="E272" i="6"/>
  <c r="D272" i="6"/>
  <c r="C272" i="6"/>
  <c r="BV271" i="6"/>
  <c r="BT271" i="6"/>
  <c r="BS271" i="6"/>
  <c r="BR271" i="6"/>
  <c r="BQ271" i="6"/>
  <c r="BP271" i="6"/>
  <c r="BN271" i="6"/>
  <c r="BM271" i="6"/>
  <c r="BL271" i="6"/>
  <c r="BK271" i="6"/>
  <c r="BJ271" i="6"/>
  <c r="BH271" i="6"/>
  <c r="BG271" i="6"/>
  <c r="BF271" i="6"/>
  <c r="BE271" i="6"/>
  <c r="BD271" i="6"/>
  <c r="BB271" i="6"/>
  <c r="BA271" i="6"/>
  <c r="AZ271" i="6"/>
  <c r="AY271" i="6"/>
  <c r="AX271" i="6"/>
  <c r="AV271" i="6"/>
  <c r="AU271" i="6"/>
  <c r="AT271" i="6"/>
  <c r="AS271" i="6"/>
  <c r="AR271" i="6"/>
  <c r="AP271" i="6"/>
  <c r="AO271" i="6"/>
  <c r="AN271" i="6"/>
  <c r="AM271" i="6"/>
  <c r="AL271" i="6"/>
  <c r="AJ271" i="6"/>
  <c r="AI271" i="6"/>
  <c r="AH271" i="6"/>
  <c r="AG271" i="6"/>
  <c r="AF271" i="6"/>
  <c r="AD271" i="6"/>
  <c r="AC271" i="6"/>
  <c r="AB271" i="6"/>
  <c r="AA271" i="6"/>
  <c r="Z271" i="6"/>
  <c r="X271" i="6"/>
  <c r="W271" i="6"/>
  <c r="V271" i="6"/>
  <c r="U271" i="6"/>
  <c r="T271" i="6"/>
  <c r="R271" i="6"/>
  <c r="Q271" i="6"/>
  <c r="P271" i="6"/>
  <c r="O271" i="6"/>
  <c r="L271" i="6"/>
  <c r="K271" i="6"/>
  <c r="J271" i="6"/>
  <c r="I271" i="6"/>
  <c r="H271" i="6"/>
  <c r="F271" i="6"/>
  <c r="E271" i="6"/>
  <c r="D271" i="6"/>
  <c r="C271" i="6"/>
  <c r="BV270" i="6"/>
  <c r="BT270" i="6"/>
  <c r="BS270" i="6"/>
  <c r="BR270" i="6"/>
  <c r="BQ270" i="6"/>
  <c r="BP270" i="6"/>
  <c r="BN270" i="6"/>
  <c r="BM270" i="6"/>
  <c r="BL270" i="6"/>
  <c r="BK270" i="6"/>
  <c r="BJ270" i="6"/>
  <c r="BH270" i="6"/>
  <c r="BG270" i="6"/>
  <c r="BF270" i="6"/>
  <c r="BE270" i="6"/>
  <c r="BD270" i="6"/>
  <c r="BB270" i="6"/>
  <c r="BA270" i="6"/>
  <c r="AZ270" i="6"/>
  <c r="AY270" i="6"/>
  <c r="AX270" i="6"/>
  <c r="AV270" i="6"/>
  <c r="AU270" i="6"/>
  <c r="AT270" i="6"/>
  <c r="AS270" i="6"/>
  <c r="AR270" i="6"/>
  <c r="AP270" i="6"/>
  <c r="AO270" i="6"/>
  <c r="AN270" i="6"/>
  <c r="AM270" i="6"/>
  <c r="AL270" i="6"/>
  <c r="AJ270" i="6"/>
  <c r="AI270" i="6"/>
  <c r="AH270" i="6"/>
  <c r="AG270" i="6"/>
  <c r="AF270" i="6"/>
  <c r="AD270" i="6"/>
  <c r="AC270" i="6"/>
  <c r="AB270" i="6"/>
  <c r="AA270" i="6"/>
  <c r="Z270" i="6"/>
  <c r="X270" i="6"/>
  <c r="W270" i="6"/>
  <c r="V270" i="6"/>
  <c r="U270" i="6"/>
  <c r="T270" i="6"/>
  <c r="R270" i="6"/>
  <c r="Q270" i="6"/>
  <c r="P270" i="6"/>
  <c r="O270" i="6"/>
  <c r="L270" i="6"/>
  <c r="K270" i="6"/>
  <c r="J270" i="6"/>
  <c r="I270" i="6"/>
  <c r="H270" i="6"/>
  <c r="F270" i="6"/>
  <c r="E270" i="6"/>
  <c r="D270" i="6"/>
  <c r="C270" i="6"/>
  <c r="BV269" i="6"/>
  <c r="BT269" i="6"/>
  <c r="BS269" i="6"/>
  <c r="BR269" i="6"/>
  <c r="BQ269" i="6"/>
  <c r="BP269" i="6"/>
  <c r="BN269" i="6"/>
  <c r="BM269" i="6"/>
  <c r="BL269" i="6"/>
  <c r="BK269" i="6"/>
  <c r="BJ269" i="6"/>
  <c r="BH269" i="6"/>
  <c r="BG269" i="6"/>
  <c r="BF269" i="6"/>
  <c r="BE269" i="6"/>
  <c r="BD269" i="6"/>
  <c r="BB269" i="6"/>
  <c r="BA269" i="6"/>
  <c r="AZ269" i="6"/>
  <c r="AY269" i="6"/>
  <c r="AX269" i="6"/>
  <c r="AV269" i="6"/>
  <c r="AU269" i="6"/>
  <c r="AT269" i="6"/>
  <c r="AS269" i="6"/>
  <c r="AR269" i="6"/>
  <c r="AP269" i="6"/>
  <c r="AO269" i="6"/>
  <c r="AN269" i="6"/>
  <c r="AM269" i="6"/>
  <c r="AL269" i="6"/>
  <c r="AJ269" i="6"/>
  <c r="AI269" i="6"/>
  <c r="AH269" i="6"/>
  <c r="AG269" i="6"/>
  <c r="AF269" i="6"/>
  <c r="AD269" i="6"/>
  <c r="AC269" i="6"/>
  <c r="AB269" i="6"/>
  <c r="AA269" i="6"/>
  <c r="Z269" i="6"/>
  <c r="X269" i="6"/>
  <c r="W269" i="6"/>
  <c r="V269" i="6"/>
  <c r="U269" i="6"/>
  <c r="T269" i="6"/>
  <c r="R269" i="6"/>
  <c r="Q269" i="6"/>
  <c r="P269" i="6"/>
  <c r="O269" i="6"/>
  <c r="L269" i="6"/>
  <c r="K269" i="6"/>
  <c r="J269" i="6"/>
  <c r="I269" i="6"/>
  <c r="H269" i="6"/>
  <c r="F269" i="6"/>
  <c r="E269" i="6"/>
  <c r="D269" i="6"/>
  <c r="C269" i="6"/>
  <c r="BV268" i="6"/>
  <c r="BT268" i="6"/>
  <c r="BS268" i="6"/>
  <c r="BR268" i="6"/>
  <c r="BQ268" i="6"/>
  <c r="BP268" i="6"/>
  <c r="BN268" i="6"/>
  <c r="BM268" i="6"/>
  <c r="BL268" i="6"/>
  <c r="BK268" i="6"/>
  <c r="BJ268" i="6"/>
  <c r="BH268" i="6"/>
  <c r="BG268" i="6"/>
  <c r="BF268" i="6"/>
  <c r="BE268" i="6"/>
  <c r="BD268" i="6"/>
  <c r="BB268" i="6"/>
  <c r="BA268" i="6"/>
  <c r="AZ268" i="6"/>
  <c r="AY268" i="6"/>
  <c r="AX268" i="6"/>
  <c r="AV268" i="6"/>
  <c r="AU268" i="6"/>
  <c r="AT268" i="6"/>
  <c r="AS268" i="6"/>
  <c r="AR268" i="6"/>
  <c r="AP268" i="6"/>
  <c r="AO268" i="6"/>
  <c r="AN268" i="6"/>
  <c r="AM268" i="6"/>
  <c r="AL268" i="6"/>
  <c r="AJ268" i="6"/>
  <c r="AI268" i="6"/>
  <c r="AH268" i="6"/>
  <c r="AG268" i="6"/>
  <c r="AF268" i="6"/>
  <c r="AD268" i="6"/>
  <c r="AC268" i="6"/>
  <c r="AB268" i="6"/>
  <c r="AA268" i="6"/>
  <c r="Z268" i="6"/>
  <c r="X268" i="6"/>
  <c r="W268" i="6"/>
  <c r="V268" i="6"/>
  <c r="U268" i="6"/>
  <c r="T268" i="6"/>
  <c r="R268" i="6"/>
  <c r="Q268" i="6"/>
  <c r="P268" i="6"/>
  <c r="O268" i="6"/>
  <c r="L268" i="6"/>
  <c r="K268" i="6"/>
  <c r="J268" i="6"/>
  <c r="I268" i="6"/>
  <c r="H268" i="6"/>
  <c r="F268" i="6"/>
  <c r="E268" i="6"/>
  <c r="D268" i="6"/>
  <c r="C268" i="6"/>
  <c r="BV267" i="6"/>
  <c r="BT267" i="6"/>
  <c r="BS267" i="6"/>
  <c r="BR267" i="6"/>
  <c r="BQ267" i="6"/>
  <c r="BP267" i="6"/>
  <c r="BN267" i="6"/>
  <c r="BM267" i="6"/>
  <c r="BL267" i="6"/>
  <c r="BK267" i="6"/>
  <c r="BJ267" i="6"/>
  <c r="BH267" i="6"/>
  <c r="BG267" i="6"/>
  <c r="BF267" i="6"/>
  <c r="BE267" i="6"/>
  <c r="BD267" i="6"/>
  <c r="BB267" i="6"/>
  <c r="BA267" i="6"/>
  <c r="AZ267" i="6"/>
  <c r="AY267" i="6"/>
  <c r="AX267" i="6"/>
  <c r="AV267" i="6"/>
  <c r="AU267" i="6"/>
  <c r="AT267" i="6"/>
  <c r="AS267" i="6"/>
  <c r="AR267" i="6"/>
  <c r="AP267" i="6"/>
  <c r="AO267" i="6"/>
  <c r="AN267" i="6"/>
  <c r="AM267" i="6"/>
  <c r="AL267" i="6"/>
  <c r="AJ267" i="6"/>
  <c r="AI267" i="6"/>
  <c r="AH267" i="6"/>
  <c r="AG267" i="6"/>
  <c r="AF267" i="6"/>
  <c r="AD267" i="6"/>
  <c r="AC267" i="6"/>
  <c r="AB267" i="6"/>
  <c r="AA267" i="6"/>
  <c r="Z267" i="6"/>
  <c r="X267" i="6"/>
  <c r="W267" i="6"/>
  <c r="V267" i="6"/>
  <c r="U267" i="6"/>
  <c r="T267" i="6"/>
  <c r="R267" i="6"/>
  <c r="Q267" i="6"/>
  <c r="P267" i="6"/>
  <c r="O267" i="6"/>
  <c r="L267" i="6"/>
  <c r="K267" i="6"/>
  <c r="J267" i="6"/>
  <c r="I267" i="6"/>
  <c r="H267" i="6"/>
  <c r="F267" i="6"/>
  <c r="E267" i="6"/>
  <c r="D267" i="6"/>
  <c r="C267" i="6"/>
  <c r="BV266" i="6"/>
  <c r="BT266" i="6"/>
  <c r="BS266" i="6"/>
  <c r="BR266" i="6"/>
  <c r="BQ266" i="6"/>
  <c r="BP266" i="6"/>
  <c r="BN266" i="6"/>
  <c r="BM266" i="6"/>
  <c r="BL266" i="6"/>
  <c r="BK266" i="6"/>
  <c r="BJ266" i="6"/>
  <c r="BH266" i="6"/>
  <c r="BG266" i="6"/>
  <c r="BF266" i="6"/>
  <c r="BE266" i="6"/>
  <c r="BD266" i="6"/>
  <c r="BB266" i="6"/>
  <c r="BA266" i="6"/>
  <c r="AZ266" i="6"/>
  <c r="AY266" i="6"/>
  <c r="AX266" i="6"/>
  <c r="AV266" i="6"/>
  <c r="AU266" i="6"/>
  <c r="AT266" i="6"/>
  <c r="AS266" i="6"/>
  <c r="AR266" i="6"/>
  <c r="AP266" i="6"/>
  <c r="AO266" i="6"/>
  <c r="AN266" i="6"/>
  <c r="AM266" i="6"/>
  <c r="AL266" i="6"/>
  <c r="AJ266" i="6"/>
  <c r="AI266" i="6"/>
  <c r="AH266" i="6"/>
  <c r="AG266" i="6"/>
  <c r="AF266" i="6"/>
  <c r="AD266" i="6"/>
  <c r="AC266" i="6"/>
  <c r="AB266" i="6"/>
  <c r="AA266" i="6"/>
  <c r="Z266" i="6"/>
  <c r="X266" i="6"/>
  <c r="W266" i="6"/>
  <c r="V266" i="6"/>
  <c r="U266" i="6"/>
  <c r="T266" i="6"/>
  <c r="R266" i="6"/>
  <c r="Q266" i="6"/>
  <c r="P266" i="6"/>
  <c r="O266" i="6"/>
  <c r="L266" i="6"/>
  <c r="K266" i="6"/>
  <c r="J266" i="6"/>
  <c r="I266" i="6"/>
  <c r="H266" i="6"/>
  <c r="F266" i="6"/>
  <c r="E266" i="6"/>
  <c r="D266" i="6"/>
  <c r="C266" i="6"/>
  <c r="BV265" i="6"/>
  <c r="BT265" i="6"/>
  <c r="BS265" i="6"/>
  <c r="BR265" i="6"/>
  <c r="BQ265" i="6"/>
  <c r="BP265" i="6"/>
  <c r="BN265" i="6"/>
  <c r="BM265" i="6"/>
  <c r="BL265" i="6"/>
  <c r="BK265" i="6"/>
  <c r="BJ265" i="6"/>
  <c r="BH265" i="6"/>
  <c r="BG265" i="6"/>
  <c r="BF265" i="6"/>
  <c r="BE265" i="6"/>
  <c r="BD265" i="6"/>
  <c r="BB265" i="6"/>
  <c r="BA265" i="6"/>
  <c r="AZ265" i="6"/>
  <c r="AY265" i="6"/>
  <c r="AX265" i="6"/>
  <c r="AV265" i="6"/>
  <c r="AU265" i="6"/>
  <c r="AT265" i="6"/>
  <c r="AS265" i="6"/>
  <c r="AR265" i="6"/>
  <c r="AP265" i="6"/>
  <c r="AO265" i="6"/>
  <c r="AN265" i="6"/>
  <c r="AM265" i="6"/>
  <c r="AL265" i="6"/>
  <c r="AJ265" i="6"/>
  <c r="AI265" i="6"/>
  <c r="AH265" i="6"/>
  <c r="AG265" i="6"/>
  <c r="AF265" i="6"/>
  <c r="AD265" i="6"/>
  <c r="AC265" i="6"/>
  <c r="AB265" i="6"/>
  <c r="AA265" i="6"/>
  <c r="Z265" i="6"/>
  <c r="X265" i="6"/>
  <c r="W265" i="6"/>
  <c r="V265" i="6"/>
  <c r="U265" i="6"/>
  <c r="T265" i="6"/>
  <c r="R265" i="6"/>
  <c r="Q265" i="6"/>
  <c r="P265" i="6"/>
  <c r="O265" i="6"/>
  <c r="L265" i="6"/>
  <c r="K265" i="6"/>
  <c r="J265" i="6"/>
  <c r="I265" i="6"/>
  <c r="H265" i="6"/>
  <c r="F265" i="6"/>
  <c r="E265" i="6"/>
  <c r="D265" i="6"/>
  <c r="C265" i="6"/>
  <c r="BV264" i="6"/>
  <c r="BT264" i="6"/>
  <c r="BS264" i="6"/>
  <c r="BR264" i="6"/>
  <c r="BQ264" i="6"/>
  <c r="BP264" i="6"/>
  <c r="BN264" i="6"/>
  <c r="BM264" i="6"/>
  <c r="BL264" i="6"/>
  <c r="BK264" i="6"/>
  <c r="BJ264" i="6"/>
  <c r="BH264" i="6"/>
  <c r="BG264" i="6"/>
  <c r="BF264" i="6"/>
  <c r="BE264" i="6"/>
  <c r="BD264" i="6"/>
  <c r="BB264" i="6"/>
  <c r="BA264" i="6"/>
  <c r="AZ264" i="6"/>
  <c r="AY264" i="6"/>
  <c r="AX264" i="6"/>
  <c r="AV264" i="6"/>
  <c r="AU264" i="6"/>
  <c r="AT264" i="6"/>
  <c r="AS264" i="6"/>
  <c r="AR264" i="6"/>
  <c r="AP264" i="6"/>
  <c r="AO264" i="6"/>
  <c r="AN264" i="6"/>
  <c r="AM264" i="6"/>
  <c r="AL264" i="6"/>
  <c r="AJ264" i="6"/>
  <c r="AI264" i="6"/>
  <c r="AH264" i="6"/>
  <c r="AG264" i="6"/>
  <c r="AF264" i="6"/>
  <c r="AD264" i="6"/>
  <c r="AC264" i="6"/>
  <c r="AB264" i="6"/>
  <c r="AA264" i="6"/>
  <c r="Z264" i="6"/>
  <c r="X264" i="6"/>
  <c r="W264" i="6"/>
  <c r="V264" i="6"/>
  <c r="U264" i="6"/>
  <c r="T264" i="6"/>
  <c r="R264" i="6"/>
  <c r="Q264" i="6"/>
  <c r="P264" i="6"/>
  <c r="O264" i="6"/>
  <c r="L264" i="6"/>
  <c r="K264" i="6"/>
  <c r="J264" i="6"/>
  <c r="I264" i="6"/>
  <c r="H264" i="6"/>
  <c r="F264" i="6"/>
  <c r="E264" i="6"/>
  <c r="D264" i="6"/>
  <c r="C264" i="6"/>
  <c r="BV263" i="6"/>
  <c r="BT263" i="6"/>
  <c r="BS263" i="6"/>
  <c r="BR263" i="6"/>
  <c r="BQ263" i="6"/>
  <c r="BP263" i="6"/>
  <c r="BN263" i="6"/>
  <c r="BM263" i="6"/>
  <c r="BL263" i="6"/>
  <c r="BK263" i="6"/>
  <c r="BJ263" i="6"/>
  <c r="BH263" i="6"/>
  <c r="BG263" i="6"/>
  <c r="BF263" i="6"/>
  <c r="BE263" i="6"/>
  <c r="BD263" i="6"/>
  <c r="BB263" i="6"/>
  <c r="BA263" i="6"/>
  <c r="AZ263" i="6"/>
  <c r="AY263" i="6"/>
  <c r="AX263" i="6"/>
  <c r="AV263" i="6"/>
  <c r="AU263" i="6"/>
  <c r="AT263" i="6"/>
  <c r="AS263" i="6"/>
  <c r="AR263" i="6"/>
  <c r="AP263" i="6"/>
  <c r="AO263" i="6"/>
  <c r="AN263" i="6"/>
  <c r="AM263" i="6"/>
  <c r="AL263" i="6"/>
  <c r="AJ263" i="6"/>
  <c r="AI263" i="6"/>
  <c r="AH263" i="6"/>
  <c r="AG263" i="6"/>
  <c r="AF263" i="6"/>
  <c r="AD263" i="6"/>
  <c r="AC263" i="6"/>
  <c r="AB263" i="6"/>
  <c r="AA263" i="6"/>
  <c r="Z263" i="6"/>
  <c r="X263" i="6"/>
  <c r="W263" i="6"/>
  <c r="V263" i="6"/>
  <c r="U263" i="6"/>
  <c r="T263" i="6"/>
  <c r="R263" i="6"/>
  <c r="Q263" i="6"/>
  <c r="P263" i="6"/>
  <c r="O263" i="6"/>
  <c r="L263" i="6"/>
  <c r="K263" i="6"/>
  <c r="J263" i="6"/>
  <c r="I263" i="6"/>
  <c r="H263" i="6"/>
  <c r="F263" i="6"/>
  <c r="E263" i="6"/>
  <c r="D263" i="6"/>
  <c r="C263" i="6"/>
  <c r="BV262" i="6"/>
  <c r="BT262" i="6"/>
  <c r="BS262" i="6"/>
  <c r="BR262" i="6"/>
  <c r="BQ262" i="6"/>
  <c r="BP262" i="6"/>
  <c r="BN262" i="6"/>
  <c r="BM262" i="6"/>
  <c r="BL262" i="6"/>
  <c r="BK262" i="6"/>
  <c r="BJ262" i="6"/>
  <c r="BH262" i="6"/>
  <c r="BG262" i="6"/>
  <c r="BF262" i="6"/>
  <c r="BE262" i="6"/>
  <c r="BD262" i="6"/>
  <c r="BB262" i="6"/>
  <c r="BA262" i="6"/>
  <c r="AZ262" i="6"/>
  <c r="AY262" i="6"/>
  <c r="AX262" i="6"/>
  <c r="AV262" i="6"/>
  <c r="AU262" i="6"/>
  <c r="AT262" i="6"/>
  <c r="AS262" i="6"/>
  <c r="AR262" i="6"/>
  <c r="AP262" i="6"/>
  <c r="AO262" i="6"/>
  <c r="AN262" i="6"/>
  <c r="AM262" i="6"/>
  <c r="AL262" i="6"/>
  <c r="AJ262" i="6"/>
  <c r="AI262" i="6"/>
  <c r="AH262" i="6"/>
  <c r="AG262" i="6"/>
  <c r="AF262" i="6"/>
  <c r="AD262" i="6"/>
  <c r="AC262" i="6"/>
  <c r="AB262" i="6"/>
  <c r="AA262" i="6"/>
  <c r="Z262" i="6"/>
  <c r="X262" i="6"/>
  <c r="W262" i="6"/>
  <c r="V262" i="6"/>
  <c r="U262" i="6"/>
  <c r="T262" i="6"/>
  <c r="R262" i="6"/>
  <c r="Q262" i="6"/>
  <c r="P262" i="6"/>
  <c r="O262" i="6"/>
  <c r="L262" i="6"/>
  <c r="K262" i="6"/>
  <c r="J262" i="6"/>
  <c r="I262" i="6"/>
  <c r="H262" i="6"/>
  <c r="F262" i="6"/>
  <c r="E262" i="6"/>
  <c r="D262" i="6"/>
  <c r="C262" i="6"/>
  <c r="BV261" i="6"/>
  <c r="BT261" i="6"/>
  <c r="BS261" i="6"/>
  <c r="BR261" i="6"/>
  <c r="BQ261" i="6"/>
  <c r="BP261" i="6"/>
  <c r="BN261" i="6"/>
  <c r="BM261" i="6"/>
  <c r="BL261" i="6"/>
  <c r="BK261" i="6"/>
  <c r="BJ261" i="6"/>
  <c r="BH261" i="6"/>
  <c r="BG261" i="6"/>
  <c r="BF261" i="6"/>
  <c r="BE261" i="6"/>
  <c r="BD261" i="6"/>
  <c r="BB261" i="6"/>
  <c r="BA261" i="6"/>
  <c r="AZ261" i="6"/>
  <c r="AY261" i="6"/>
  <c r="AX261" i="6"/>
  <c r="AV261" i="6"/>
  <c r="AU261" i="6"/>
  <c r="AT261" i="6"/>
  <c r="AS261" i="6"/>
  <c r="AR261" i="6"/>
  <c r="AP261" i="6"/>
  <c r="AO261" i="6"/>
  <c r="AN261" i="6"/>
  <c r="AM261" i="6"/>
  <c r="AL261" i="6"/>
  <c r="AJ261" i="6"/>
  <c r="AI261" i="6"/>
  <c r="AH261" i="6"/>
  <c r="AG261" i="6"/>
  <c r="AF261" i="6"/>
  <c r="AD261" i="6"/>
  <c r="AC261" i="6"/>
  <c r="AB261" i="6"/>
  <c r="AA261" i="6"/>
  <c r="Z261" i="6"/>
  <c r="X261" i="6"/>
  <c r="W261" i="6"/>
  <c r="V261" i="6"/>
  <c r="U261" i="6"/>
  <c r="T261" i="6"/>
  <c r="R261" i="6"/>
  <c r="Q261" i="6"/>
  <c r="P261" i="6"/>
  <c r="O261" i="6"/>
  <c r="L261" i="6"/>
  <c r="K261" i="6"/>
  <c r="J261" i="6"/>
  <c r="I261" i="6"/>
  <c r="H261" i="6"/>
  <c r="F261" i="6"/>
  <c r="E261" i="6"/>
  <c r="D261" i="6"/>
  <c r="C261" i="6"/>
  <c r="BV260" i="6"/>
  <c r="BT260" i="6"/>
  <c r="BS260" i="6"/>
  <c r="BR260" i="6"/>
  <c r="BQ260" i="6"/>
  <c r="BP260" i="6"/>
  <c r="BN260" i="6"/>
  <c r="BM260" i="6"/>
  <c r="BL260" i="6"/>
  <c r="BK260" i="6"/>
  <c r="BJ260" i="6"/>
  <c r="BH260" i="6"/>
  <c r="BG260" i="6"/>
  <c r="BF260" i="6"/>
  <c r="BE260" i="6"/>
  <c r="BD260" i="6"/>
  <c r="BB260" i="6"/>
  <c r="BA260" i="6"/>
  <c r="AZ260" i="6"/>
  <c r="AY260" i="6"/>
  <c r="AX260" i="6"/>
  <c r="AV260" i="6"/>
  <c r="AU260" i="6"/>
  <c r="AT260" i="6"/>
  <c r="AS260" i="6"/>
  <c r="AR260" i="6"/>
  <c r="AP260" i="6"/>
  <c r="AO260" i="6"/>
  <c r="AN260" i="6"/>
  <c r="AM260" i="6"/>
  <c r="AL260" i="6"/>
  <c r="AJ260" i="6"/>
  <c r="AI260" i="6"/>
  <c r="AH260" i="6"/>
  <c r="AG260" i="6"/>
  <c r="AF260" i="6"/>
  <c r="AD260" i="6"/>
  <c r="AC260" i="6"/>
  <c r="AB260" i="6"/>
  <c r="AA260" i="6"/>
  <c r="Z260" i="6"/>
  <c r="X260" i="6"/>
  <c r="W260" i="6"/>
  <c r="V260" i="6"/>
  <c r="U260" i="6"/>
  <c r="T260" i="6"/>
  <c r="R260" i="6"/>
  <c r="Q260" i="6"/>
  <c r="P260" i="6"/>
  <c r="O260" i="6"/>
  <c r="L260" i="6"/>
  <c r="K260" i="6"/>
  <c r="J260" i="6"/>
  <c r="I260" i="6"/>
  <c r="H260" i="6"/>
  <c r="F260" i="6"/>
  <c r="E260" i="6"/>
  <c r="D260" i="6"/>
  <c r="C260" i="6"/>
  <c r="BV259" i="6"/>
  <c r="BT259" i="6"/>
  <c r="BS259" i="6"/>
  <c r="BR259" i="6"/>
  <c r="BQ259" i="6"/>
  <c r="BP259" i="6"/>
  <c r="BN259" i="6"/>
  <c r="BM259" i="6"/>
  <c r="BL259" i="6"/>
  <c r="BK259" i="6"/>
  <c r="BJ259" i="6"/>
  <c r="BH259" i="6"/>
  <c r="BG259" i="6"/>
  <c r="BF259" i="6"/>
  <c r="BE259" i="6"/>
  <c r="BD259" i="6"/>
  <c r="BB259" i="6"/>
  <c r="BA259" i="6"/>
  <c r="AZ259" i="6"/>
  <c r="AY259" i="6"/>
  <c r="AX259" i="6"/>
  <c r="AV259" i="6"/>
  <c r="AU259" i="6"/>
  <c r="AT259" i="6"/>
  <c r="AS259" i="6"/>
  <c r="AR259" i="6"/>
  <c r="AP259" i="6"/>
  <c r="AO259" i="6"/>
  <c r="AN259" i="6"/>
  <c r="AM259" i="6"/>
  <c r="AL259" i="6"/>
  <c r="AJ259" i="6"/>
  <c r="AI259" i="6"/>
  <c r="AH259" i="6"/>
  <c r="AG259" i="6"/>
  <c r="AF259" i="6"/>
  <c r="AD259" i="6"/>
  <c r="AC259" i="6"/>
  <c r="AB259" i="6"/>
  <c r="AA259" i="6"/>
  <c r="Z259" i="6"/>
  <c r="X259" i="6"/>
  <c r="W259" i="6"/>
  <c r="V259" i="6"/>
  <c r="U259" i="6"/>
  <c r="T259" i="6"/>
  <c r="R259" i="6"/>
  <c r="Q259" i="6"/>
  <c r="P259" i="6"/>
  <c r="O259" i="6"/>
  <c r="L259" i="6"/>
  <c r="K259" i="6"/>
  <c r="J259" i="6"/>
  <c r="I259" i="6"/>
  <c r="H259" i="6"/>
  <c r="F259" i="6"/>
  <c r="E259" i="6"/>
  <c r="D259" i="6"/>
  <c r="C259" i="6"/>
  <c r="BV258" i="6"/>
  <c r="BT258" i="6"/>
  <c r="BS258" i="6"/>
  <c r="BR258" i="6"/>
  <c r="BQ258" i="6"/>
  <c r="BP258" i="6"/>
  <c r="BN258" i="6"/>
  <c r="BM258" i="6"/>
  <c r="BL258" i="6"/>
  <c r="BK258" i="6"/>
  <c r="BJ258" i="6"/>
  <c r="BH258" i="6"/>
  <c r="BG258" i="6"/>
  <c r="BF258" i="6"/>
  <c r="BE258" i="6"/>
  <c r="BD258" i="6"/>
  <c r="BB258" i="6"/>
  <c r="BA258" i="6"/>
  <c r="AZ258" i="6"/>
  <c r="AY258" i="6"/>
  <c r="AX258" i="6"/>
  <c r="AV258" i="6"/>
  <c r="AU258" i="6"/>
  <c r="AT258" i="6"/>
  <c r="AS258" i="6"/>
  <c r="AR258" i="6"/>
  <c r="AP258" i="6"/>
  <c r="AO258" i="6"/>
  <c r="AN258" i="6"/>
  <c r="AM258" i="6"/>
  <c r="AL258" i="6"/>
  <c r="AJ258" i="6"/>
  <c r="AI258" i="6"/>
  <c r="AH258" i="6"/>
  <c r="AG258" i="6"/>
  <c r="AF258" i="6"/>
  <c r="AD258" i="6"/>
  <c r="AC258" i="6"/>
  <c r="AB258" i="6"/>
  <c r="AA258" i="6"/>
  <c r="Z258" i="6"/>
  <c r="X258" i="6"/>
  <c r="W258" i="6"/>
  <c r="V258" i="6"/>
  <c r="U258" i="6"/>
  <c r="T258" i="6"/>
  <c r="R258" i="6"/>
  <c r="Q258" i="6"/>
  <c r="P258" i="6"/>
  <c r="O258" i="6"/>
  <c r="L258" i="6"/>
  <c r="K258" i="6"/>
  <c r="J258" i="6"/>
  <c r="I258" i="6"/>
  <c r="H258" i="6"/>
  <c r="F258" i="6"/>
  <c r="E258" i="6"/>
  <c r="D258" i="6"/>
  <c r="C258" i="6"/>
  <c r="BV257" i="6"/>
  <c r="BT257" i="6"/>
  <c r="BS257" i="6"/>
  <c r="BR257" i="6"/>
  <c r="BQ257" i="6"/>
  <c r="BP257" i="6"/>
  <c r="BN257" i="6"/>
  <c r="BM257" i="6"/>
  <c r="BL257" i="6"/>
  <c r="BK257" i="6"/>
  <c r="BJ257" i="6"/>
  <c r="BH257" i="6"/>
  <c r="BG257" i="6"/>
  <c r="BF257" i="6"/>
  <c r="BE257" i="6"/>
  <c r="BD257" i="6"/>
  <c r="BB257" i="6"/>
  <c r="BA257" i="6"/>
  <c r="AZ257" i="6"/>
  <c r="AY257" i="6"/>
  <c r="AX257" i="6"/>
  <c r="AV257" i="6"/>
  <c r="AU257" i="6"/>
  <c r="AT257" i="6"/>
  <c r="AS257" i="6"/>
  <c r="AR257" i="6"/>
  <c r="AP257" i="6"/>
  <c r="AO257" i="6"/>
  <c r="AN257" i="6"/>
  <c r="AM257" i="6"/>
  <c r="AL257" i="6"/>
  <c r="AJ257" i="6"/>
  <c r="AI257" i="6"/>
  <c r="AH257" i="6"/>
  <c r="AG257" i="6"/>
  <c r="AF257" i="6"/>
  <c r="AD257" i="6"/>
  <c r="AC257" i="6"/>
  <c r="AB257" i="6"/>
  <c r="AA257" i="6"/>
  <c r="Z257" i="6"/>
  <c r="X257" i="6"/>
  <c r="W257" i="6"/>
  <c r="V257" i="6"/>
  <c r="U257" i="6"/>
  <c r="T257" i="6"/>
  <c r="R257" i="6"/>
  <c r="Q257" i="6"/>
  <c r="P257" i="6"/>
  <c r="O257" i="6"/>
  <c r="L257" i="6"/>
  <c r="K257" i="6"/>
  <c r="J257" i="6"/>
  <c r="I257" i="6"/>
  <c r="H257" i="6"/>
  <c r="F257" i="6"/>
  <c r="E257" i="6"/>
  <c r="D257" i="6"/>
  <c r="C257" i="6"/>
  <c r="BV256" i="6"/>
  <c r="BT256" i="6"/>
  <c r="BS256" i="6"/>
  <c r="BR256" i="6"/>
  <c r="BQ256" i="6"/>
  <c r="BP256" i="6"/>
  <c r="BN256" i="6"/>
  <c r="BM256" i="6"/>
  <c r="BL256" i="6"/>
  <c r="BK256" i="6"/>
  <c r="BJ256" i="6"/>
  <c r="BH256" i="6"/>
  <c r="BG256" i="6"/>
  <c r="BF256" i="6"/>
  <c r="BE256" i="6"/>
  <c r="BD256" i="6"/>
  <c r="BB256" i="6"/>
  <c r="BA256" i="6"/>
  <c r="AZ256" i="6"/>
  <c r="AY256" i="6"/>
  <c r="AX256" i="6"/>
  <c r="AV256" i="6"/>
  <c r="AU256" i="6"/>
  <c r="AT256" i="6"/>
  <c r="AS256" i="6"/>
  <c r="AR256" i="6"/>
  <c r="AP256" i="6"/>
  <c r="AO256" i="6"/>
  <c r="AN256" i="6"/>
  <c r="AM256" i="6"/>
  <c r="AL256" i="6"/>
  <c r="AJ256" i="6"/>
  <c r="AI256" i="6"/>
  <c r="AH256" i="6"/>
  <c r="AG256" i="6"/>
  <c r="AF256" i="6"/>
  <c r="AD256" i="6"/>
  <c r="AC256" i="6"/>
  <c r="AB256" i="6"/>
  <c r="AA256" i="6"/>
  <c r="Z256" i="6"/>
  <c r="X256" i="6"/>
  <c r="W256" i="6"/>
  <c r="V256" i="6"/>
  <c r="U256" i="6"/>
  <c r="T256" i="6"/>
  <c r="R256" i="6"/>
  <c r="Q256" i="6"/>
  <c r="P256" i="6"/>
  <c r="O256" i="6"/>
  <c r="L256" i="6"/>
  <c r="K256" i="6"/>
  <c r="J256" i="6"/>
  <c r="I256" i="6"/>
  <c r="H256" i="6"/>
  <c r="F256" i="6"/>
  <c r="E256" i="6"/>
  <c r="D256" i="6"/>
  <c r="C256" i="6"/>
  <c r="BV255" i="6"/>
  <c r="BT255" i="6"/>
  <c r="BS255" i="6"/>
  <c r="BR255" i="6"/>
  <c r="BQ255" i="6"/>
  <c r="BP255" i="6"/>
  <c r="BN255" i="6"/>
  <c r="BM255" i="6"/>
  <c r="BL255" i="6"/>
  <c r="BK255" i="6"/>
  <c r="BJ255" i="6"/>
  <c r="BH255" i="6"/>
  <c r="BG255" i="6"/>
  <c r="BF255" i="6"/>
  <c r="BE255" i="6"/>
  <c r="BD255" i="6"/>
  <c r="BB255" i="6"/>
  <c r="BA255" i="6"/>
  <c r="AZ255" i="6"/>
  <c r="AY255" i="6"/>
  <c r="AX255" i="6"/>
  <c r="AV255" i="6"/>
  <c r="AU255" i="6"/>
  <c r="AT255" i="6"/>
  <c r="AS255" i="6"/>
  <c r="AR255" i="6"/>
  <c r="AP255" i="6"/>
  <c r="AO255" i="6"/>
  <c r="AN255" i="6"/>
  <c r="AM255" i="6"/>
  <c r="AL255" i="6"/>
  <c r="AJ255" i="6"/>
  <c r="AI255" i="6"/>
  <c r="AH255" i="6"/>
  <c r="AG255" i="6"/>
  <c r="AF255" i="6"/>
  <c r="AD255" i="6"/>
  <c r="AC255" i="6"/>
  <c r="AB255" i="6"/>
  <c r="AA255" i="6"/>
  <c r="Z255" i="6"/>
  <c r="X255" i="6"/>
  <c r="W255" i="6"/>
  <c r="V255" i="6"/>
  <c r="U255" i="6"/>
  <c r="T255" i="6"/>
  <c r="R255" i="6"/>
  <c r="Q255" i="6"/>
  <c r="P255" i="6"/>
  <c r="O255" i="6"/>
  <c r="L255" i="6"/>
  <c r="K255" i="6"/>
  <c r="J255" i="6"/>
  <c r="I255" i="6"/>
  <c r="H255" i="6"/>
  <c r="F255" i="6"/>
  <c r="E255" i="6"/>
  <c r="D255" i="6"/>
  <c r="C255" i="6"/>
  <c r="BV254" i="6"/>
  <c r="BT254" i="6"/>
  <c r="BS254" i="6"/>
  <c r="BR254" i="6"/>
  <c r="BQ254" i="6"/>
  <c r="BP254" i="6"/>
  <c r="BN254" i="6"/>
  <c r="BM254" i="6"/>
  <c r="BL254" i="6"/>
  <c r="BK254" i="6"/>
  <c r="BJ254" i="6"/>
  <c r="BH254" i="6"/>
  <c r="BG254" i="6"/>
  <c r="BF254" i="6"/>
  <c r="BE254" i="6"/>
  <c r="BD254" i="6"/>
  <c r="BB254" i="6"/>
  <c r="BA254" i="6"/>
  <c r="AZ254" i="6"/>
  <c r="AY254" i="6"/>
  <c r="AX254" i="6"/>
  <c r="AV254" i="6"/>
  <c r="AU254" i="6"/>
  <c r="AT254" i="6"/>
  <c r="AS254" i="6"/>
  <c r="AR254" i="6"/>
  <c r="AP254" i="6"/>
  <c r="AO254" i="6"/>
  <c r="AN254" i="6"/>
  <c r="AM254" i="6"/>
  <c r="AL254" i="6"/>
  <c r="AJ254" i="6"/>
  <c r="AI254" i="6"/>
  <c r="AH254" i="6"/>
  <c r="AG254" i="6"/>
  <c r="AF254" i="6"/>
  <c r="AD254" i="6"/>
  <c r="AC254" i="6"/>
  <c r="AB254" i="6"/>
  <c r="AA254" i="6"/>
  <c r="Z254" i="6"/>
  <c r="X254" i="6"/>
  <c r="W254" i="6"/>
  <c r="V254" i="6"/>
  <c r="U254" i="6"/>
  <c r="T254" i="6"/>
  <c r="R254" i="6"/>
  <c r="Q254" i="6"/>
  <c r="P254" i="6"/>
  <c r="O254" i="6"/>
  <c r="L254" i="6"/>
  <c r="K254" i="6"/>
  <c r="J254" i="6"/>
  <c r="I254" i="6"/>
  <c r="H254" i="6"/>
  <c r="F254" i="6"/>
  <c r="E254" i="6"/>
  <c r="D254" i="6"/>
  <c r="C254" i="6"/>
  <c r="BV253" i="6"/>
  <c r="BT253" i="6"/>
  <c r="BS253" i="6"/>
  <c r="BR253" i="6"/>
  <c r="BQ253" i="6"/>
  <c r="BP253" i="6"/>
  <c r="BN253" i="6"/>
  <c r="BM253" i="6"/>
  <c r="BL253" i="6"/>
  <c r="BK253" i="6"/>
  <c r="BJ253" i="6"/>
  <c r="BH253" i="6"/>
  <c r="BG253" i="6"/>
  <c r="BF253" i="6"/>
  <c r="BE253" i="6"/>
  <c r="BD253" i="6"/>
  <c r="BB253" i="6"/>
  <c r="BA253" i="6"/>
  <c r="AZ253" i="6"/>
  <c r="AY253" i="6"/>
  <c r="AX253" i="6"/>
  <c r="AV253" i="6"/>
  <c r="AU253" i="6"/>
  <c r="AT253" i="6"/>
  <c r="AS253" i="6"/>
  <c r="AR253" i="6"/>
  <c r="AP253" i="6"/>
  <c r="AO253" i="6"/>
  <c r="AN253" i="6"/>
  <c r="AM253" i="6"/>
  <c r="AL253" i="6"/>
  <c r="AJ253" i="6"/>
  <c r="AI253" i="6"/>
  <c r="AH253" i="6"/>
  <c r="AG253" i="6"/>
  <c r="AF253" i="6"/>
  <c r="AD253" i="6"/>
  <c r="AC253" i="6"/>
  <c r="AB253" i="6"/>
  <c r="AA253" i="6"/>
  <c r="Z253" i="6"/>
  <c r="X253" i="6"/>
  <c r="W253" i="6"/>
  <c r="V253" i="6"/>
  <c r="U253" i="6"/>
  <c r="T253" i="6"/>
  <c r="R253" i="6"/>
  <c r="Q253" i="6"/>
  <c r="P253" i="6"/>
  <c r="O253" i="6"/>
  <c r="L253" i="6"/>
  <c r="K253" i="6"/>
  <c r="J253" i="6"/>
  <c r="I253" i="6"/>
  <c r="H253" i="6"/>
  <c r="F253" i="6"/>
  <c r="E253" i="6"/>
  <c r="D253" i="6"/>
  <c r="C253" i="6"/>
  <c r="BV252" i="6"/>
  <c r="BT252" i="6"/>
  <c r="BS252" i="6"/>
  <c r="BR252" i="6"/>
  <c r="BQ252" i="6"/>
  <c r="BP252" i="6"/>
  <c r="BN252" i="6"/>
  <c r="BM252" i="6"/>
  <c r="BL252" i="6"/>
  <c r="BK252" i="6"/>
  <c r="BJ252" i="6"/>
  <c r="BH252" i="6"/>
  <c r="BG252" i="6"/>
  <c r="BF252" i="6"/>
  <c r="BE252" i="6"/>
  <c r="BD252" i="6"/>
  <c r="BB252" i="6"/>
  <c r="BA252" i="6"/>
  <c r="AZ252" i="6"/>
  <c r="AY252" i="6"/>
  <c r="AX252" i="6"/>
  <c r="AV252" i="6"/>
  <c r="AU252" i="6"/>
  <c r="AT252" i="6"/>
  <c r="AS252" i="6"/>
  <c r="AR252" i="6"/>
  <c r="AP252" i="6"/>
  <c r="AO252" i="6"/>
  <c r="AN252" i="6"/>
  <c r="AM252" i="6"/>
  <c r="AL252" i="6"/>
  <c r="AJ252" i="6"/>
  <c r="AI252" i="6"/>
  <c r="AH252" i="6"/>
  <c r="AG252" i="6"/>
  <c r="AF252" i="6"/>
  <c r="AD252" i="6"/>
  <c r="AC252" i="6"/>
  <c r="AB252" i="6"/>
  <c r="AA252" i="6"/>
  <c r="Z252" i="6"/>
  <c r="X252" i="6"/>
  <c r="W252" i="6"/>
  <c r="V252" i="6"/>
  <c r="U252" i="6"/>
  <c r="T252" i="6"/>
  <c r="R252" i="6"/>
  <c r="Q252" i="6"/>
  <c r="P252" i="6"/>
  <c r="O252" i="6"/>
  <c r="L252" i="6"/>
  <c r="K252" i="6"/>
  <c r="J252" i="6"/>
  <c r="I252" i="6"/>
  <c r="H252" i="6"/>
  <c r="F252" i="6"/>
  <c r="E252" i="6"/>
  <c r="D252" i="6"/>
  <c r="C252" i="6"/>
  <c r="BV251" i="6"/>
  <c r="BT251" i="6"/>
  <c r="BS251" i="6"/>
  <c r="BR251" i="6"/>
  <c r="BQ251" i="6"/>
  <c r="BP251" i="6"/>
  <c r="BN251" i="6"/>
  <c r="BM251" i="6"/>
  <c r="BL251" i="6"/>
  <c r="BK251" i="6"/>
  <c r="BJ251" i="6"/>
  <c r="BH251" i="6"/>
  <c r="BG251" i="6"/>
  <c r="BF251" i="6"/>
  <c r="BE251" i="6"/>
  <c r="BD251" i="6"/>
  <c r="BB251" i="6"/>
  <c r="BA251" i="6"/>
  <c r="AZ251" i="6"/>
  <c r="AY251" i="6"/>
  <c r="AX251" i="6"/>
  <c r="AV251" i="6"/>
  <c r="AU251" i="6"/>
  <c r="AT251" i="6"/>
  <c r="AS251" i="6"/>
  <c r="AR251" i="6"/>
  <c r="AP251" i="6"/>
  <c r="AO251" i="6"/>
  <c r="AN251" i="6"/>
  <c r="AM251" i="6"/>
  <c r="AL251" i="6"/>
  <c r="AJ251" i="6"/>
  <c r="AI251" i="6"/>
  <c r="AH251" i="6"/>
  <c r="AG251" i="6"/>
  <c r="AF251" i="6"/>
  <c r="AD251" i="6"/>
  <c r="AC251" i="6"/>
  <c r="AB251" i="6"/>
  <c r="AA251" i="6"/>
  <c r="Z251" i="6"/>
  <c r="X251" i="6"/>
  <c r="W251" i="6"/>
  <c r="V251" i="6"/>
  <c r="U251" i="6"/>
  <c r="T251" i="6"/>
  <c r="R251" i="6"/>
  <c r="Q251" i="6"/>
  <c r="P251" i="6"/>
  <c r="O251" i="6"/>
  <c r="L251" i="6"/>
  <c r="K251" i="6"/>
  <c r="J251" i="6"/>
  <c r="I251" i="6"/>
  <c r="H251" i="6"/>
  <c r="F251" i="6"/>
  <c r="E251" i="6"/>
  <c r="D251" i="6"/>
  <c r="C251" i="6"/>
  <c r="BV250" i="6"/>
  <c r="BT250" i="6"/>
  <c r="BS250" i="6"/>
  <c r="BR250" i="6"/>
  <c r="BQ250" i="6"/>
  <c r="BP250" i="6"/>
  <c r="BN250" i="6"/>
  <c r="BM250" i="6"/>
  <c r="BL250" i="6"/>
  <c r="BK250" i="6"/>
  <c r="BJ250" i="6"/>
  <c r="BH250" i="6"/>
  <c r="BG250" i="6"/>
  <c r="BF250" i="6"/>
  <c r="BE250" i="6"/>
  <c r="BD250" i="6"/>
  <c r="BB250" i="6"/>
  <c r="BA250" i="6"/>
  <c r="AZ250" i="6"/>
  <c r="AY250" i="6"/>
  <c r="AX250" i="6"/>
  <c r="AV250" i="6"/>
  <c r="AU250" i="6"/>
  <c r="AT250" i="6"/>
  <c r="AS250" i="6"/>
  <c r="AR250" i="6"/>
  <c r="AP250" i="6"/>
  <c r="AO250" i="6"/>
  <c r="AN250" i="6"/>
  <c r="AM250" i="6"/>
  <c r="AL250" i="6"/>
  <c r="AJ250" i="6"/>
  <c r="AI250" i="6"/>
  <c r="AH250" i="6"/>
  <c r="AG250" i="6"/>
  <c r="AF250" i="6"/>
  <c r="AD250" i="6"/>
  <c r="AC250" i="6"/>
  <c r="AB250" i="6"/>
  <c r="AA250" i="6"/>
  <c r="Z250" i="6"/>
  <c r="X250" i="6"/>
  <c r="W250" i="6"/>
  <c r="V250" i="6"/>
  <c r="U250" i="6"/>
  <c r="T250" i="6"/>
  <c r="R250" i="6"/>
  <c r="Q250" i="6"/>
  <c r="P250" i="6"/>
  <c r="O250" i="6"/>
  <c r="L250" i="6"/>
  <c r="K250" i="6"/>
  <c r="J250" i="6"/>
  <c r="I250" i="6"/>
  <c r="H250" i="6"/>
  <c r="F250" i="6"/>
  <c r="E250" i="6"/>
  <c r="D250" i="6"/>
  <c r="C250" i="6"/>
  <c r="BV249" i="6"/>
  <c r="BT249" i="6"/>
  <c r="BS249" i="6"/>
  <c r="BR249" i="6"/>
  <c r="BQ249" i="6"/>
  <c r="BP249" i="6"/>
  <c r="BN249" i="6"/>
  <c r="BM249" i="6"/>
  <c r="BL249" i="6"/>
  <c r="BK249" i="6"/>
  <c r="BJ249" i="6"/>
  <c r="BH249" i="6"/>
  <c r="BG249" i="6"/>
  <c r="BF249" i="6"/>
  <c r="BE249" i="6"/>
  <c r="BD249" i="6"/>
  <c r="BB249" i="6"/>
  <c r="BA249" i="6"/>
  <c r="AZ249" i="6"/>
  <c r="AY249" i="6"/>
  <c r="AX249" i="6"/>
  <c r="AV249" i="6"/>
  <c r="AU249" i="6"/>
  <c r="AT249" i="6"/>
  <c r="AS249" i="6"/>
  <c r="AR249" i="6"/>
  <c r="AP249" i="6"/>
  <c r="AO249" i="6"/>
  <c r="AN249" i="6"/>
  <c r="AM249" i="6"/>
  <c r="AL249" i="6"/>
  <c r="AJ249" i="6"/>
  <c r="AI249" i="6"/>
  <c r="AH249" i="6"/>
  <c r="AG249" i="6"/>
  <c r="AF249" i="6"/>
  <c r="AD249" i="6"/>
  <c r="AC249" i="6"/>
  <c r="AB249" i="6"/>
  <c r="AA249" i="6"/>
  <c r="Z249" i="6"/>
  <c r="X249" i="6"/>
  <c r="W249" i="6"/>
  <c r="V249" i="6"/>
  <c r="U249" i="6"/>
  <c r="T249" i="6"/>
  <c r="R249" i="6"/>
  <c r="Q249" i="6"/>
  <c r="P249" i="6"/>
  <c r="O249" i="6"/>
  <c r="L249" i="6"/>
  <c r="K249" i="6"/>
  <c r="J249" i="6"/>
  <c r="I249" i="6"/>
  <c r="H249" i="6"/>
  <c r="F249" i="6"/>
  <c r="E249" i="6"/>
  <c r="D249" i="6"/>
  <c r="C249" i="6"/>
  <c r="BV248" i="6"/>
  <c r="BT248" i="6"/>
  <c r="BS248" i="6"/>
  <c r="BR248" i="6"/>
  <c r="BQ248" i="6"/>
  <c r="BP248" i="6"/>
  <c r="BN248" i="6"/>
  <c r="BM248" i="6"/>
  <c r="BL248" i="6"/>
  <c r="BK248" i="6"/>
  <c r="BJ248" i="6"/>
  <c r="BH248" i="6"/>
  <c r="BG248" i="6"/>
  <c r="BF248" i="6"/>
  <c r="BE248" i="6"/>
  <c r="BD248" i="6"/>
  <c r="BB248" i="6"/>
  <c r="BA248" i="6"/>
  <c r="AZ248" i="6"/>
  <c r="AY248" i="6"/>
  <c r="AX248" i="6"/>
  <c r="AV248" i="6"/>
  <c r="AU248" i="6"/>
  <c r="AT248" i="6"/>
  <c r="AS248" i="6"/>
  <c r="AR248" i="6"/>
  <c r="AP248" i="6"/>
  <c r="AO248" i="6"/>
  <c r="AN248" i="6"/>
  <c r="AM248" i="6"/>
  <c r="AL248" i="6"/>
  <c r="AJ248" i="6"/>
  <c r="AI248" i="6"/>
  <c r="AH248" i="6"/>
  <c r="AG248" i="6"/>
  <c r="AF248" i="6"/>
  <c r="AD248" i="6"/>
  <c r="AC248" i="6"/>
  <c r="AB248" i="6"/>
  <c r="AA248" i="6"/>
  <c r="Z248" i="6"/>
  <c r="X248" i="6"/>
  <c r="W248" i="6"/>
  <c r="V248" i="6"/>
  <c r="U248" i="6"/>
  <c r="T248" i="6"/>
  <c r="R248" i="6"/>
  <c r="Q248" i="6"/>
  <c r="P248" i="6"/>
  <c r="O248" i="6"/>
  <c r="L248" i="6"/>
  <c r="K248" i="6"/>
  <c r="J248" i="6"/>
  <c r="I248" i="6"/>
  <c r="H248" i="6"/>
  <c r="F248" i="6"/>
  <c r="E248" i="6"/>
  <c r="D248" i="6"/>
  <c r="C248" i="6"/>
  <c r="BV247" i="6"/>
  <c r="BT247" i="6"/>
  <c r="BS247" i="6"/>
  <c r="BR247" i="6"/>
  <c r="BQ247" i="6"/>
  <c r="BP247" i="6"/>
  <c r="BN247" i="6"/>
  <c r="BM247" i="6"/>
  <c r="BL247" i="6"/>
  <c r="BK247" i="6"/>
  <c r="BJ247" i="6"/>
  <c r="BH247" i="6"/>
  <c r="BG247" i="6"/>
  <c r="BF247" i="6"/>
  <c r="BE247" i="6"/>
  <c r="BD247" i="6"/>
  <c r="BB247" i="6"/>
  <c r="BA247" i="6"/>
  <c r="AZ247" i="6"/>
  <c r="AY247" i="6"/>
  <c r="AX247" i="6"/>
  <c r="AV247" i="6"/>
  <c r="AU247" i="6"/>
  <c r="AT247" i="6"/>
  <c r="AS247" i="6"/>
  <c r="AR247" i="6"/>
  <c r="AP247" i="6"/>
  <c r="AO247" i="6"/>
  <c r="AN247" i="6"/>
  <c r="AM247" i="6"/>
  <c r="AL247" i="6"/>
  <c r="AJ247" i="6"/>
  <c r="AI247" i="6"/>
  <c r="AH247" i="6"/>
  <c r="AG247" i="6"/>
  <c r="AF247" i="6"/>
  <c r="AD247" i="6"/>
  <c r="AC247" i="6"/>
  <c r="AB247" i="6"/>
  <c r="AA247" i="6"/>
  <c r="Z247" i="6"/>
  <c r="X247" i="6"/>
  <c r="W247" i="6"/>
  <c r="V247" i="6"/>
  <c r="U247" i="6"/>
  <c r="T247" i="6"/>
  <c r="R247" i="6"/>
  <c r="Q247" i="6"/>
  <c r="P247" i="6"/>
  <c r="O247" i="6"/>
  <c r="L247" i="6"/>
  <c r="K247" i="6"/>
  <c r="J247" i="6"/>
  <c r="I247" i="6"/>
  <c r="H247" i="6"/>
  <c r="F247" i="6"/>
  <c r="E247" i="6"/>
  <c r="D247" i="6"/>
  <c r="C247" i="6"/>
  <c r="BV241" i="6"/>
  <c r="BT241" i="6"/>
  <c r="BS241" i="6"/>
  <c r="BR241" i="6"/>
  <c r="BQ241" i="6"/>
  <c r="BP241" i="6"/>
  <c r="BN241" i="6"/>
  <c r="BM241" i="6"/>
  <c r="BL241" i="6"/>
  <c r="BK241" i="6"/>
  <c r="BJ241" i="6"/>
  <c r="BH241" i="6"/>
  <c r="BG241" i="6"/>
  <c r="BF241" i="6"/>
  <c r="BE241" i="6"/>
  <c r="BD241" i="6"/>
  <c r="BB241" i="6"/>
  <c r="BA241" i="6"/>
  <c r="AZ241" i="6"/>
  <c r="AY241" i="6"/>
  <c r="AX241" i="6"/>
  <c r="AV241" i="6"/>
  <c r="AU241" i="6"/>
  <c r="AT241" i="6"/>
  <c r="AS241" i="6"/>
  <c r="AR241" i="6"/>
  <c r="AP241" i="6"/>
  <c r="AO241" i="6"/>
  <c r="AN241" i="6"/>
  <c r="AM241" i="6"/>
  <c r="AL241" i="6"/>
  <c r="AJ241" i="6"/>
  <c r="AI241" i="6"/>
  <c r="AH241" i="6"/>
  <c r="AG241" i="6"/>
  <c r="AF241" i="6"/>
  <c r="AD241" i="6"/>
  <c r="AC241" i="6"/>
  <c r="AB241" i="6"/>
  <c r="AA241" i="6"/>
  <c r="Z241" i="6"/>
  <c r="X241" i="6"/>
  <c r="W241" i="6"/>
  <c r="V241" i="6"/>
  <c r="U241" i="6"/>
  <c r="T241" i="6"/>
  <c r="R241" i="6"/>
  <c r="Q241" i="6"/>
  <c r="P241" i="6"/>
  <c r="O241" i="6"/>
  <c r="L241" i="6"/>
  <c r="K241" i="6"/>
  <c r="J241" i="6"/>
  <c r="I241" i="6"/>
  <c r="H241" i="6"/>
  <c r="F241" i="6"/>
  <c r="E241" i="6"/>
  <c r="D241" i="6"/>
  <c r="C241" i="6"/>
  <c r="BV240" i="6"/>
  <c r="BT240" i="6"/>
  <c r="BS240" i="6"/>
  <c r="BR240" i="6"/>
  <c r="BQ240" i="6"/>
  <c r="BP240" i="6"/>
  <c r="BN240" i="6"/>
  <c r="BM240" i="6"/>
  <c r="BL240" i="6"/>
  <c r="BK240" i="6"/>
  <c r="BJ240" i="6"/>
  <c r="BH240" i="6"/>
  <c r="BG240" i="6"/>
  <c r="BF240" i="6"/>
  <c r="BE240" i="6"/>
  <c r="BD240" i="6"/>
  <c r="BB240" i="6"/>
  <c r="BA240" i="6"/>
  <c r="AZ240" i="6"/>
  <c r="AY240" i="6"/>
  <c r="AX240" i="6"/>
  <c r="AV240" i="6"/>
  <c r="AU240" i="6"/>
  <c r="AT240" i="6"/>
  <c r="AS240" i="6"/>
  <c r="AR240" i="6"/>
  <c r="AP240" i="6"/>
  <c r="AO240" i="6"/>
  <c r="AN240" i="6"/>
  <c r="AM240" i="6"/>
  <c r="AL240" i="6"/>
  <c r="AJ240" i="6"/>
  <c r="AI240" i="6"/>
  <c r="AH240" i="6"/>
  <c r="AG240" i="6"/>
  <c r="AF240" i="6"/>
  <c r="AD240" i="6"/>
  <c r="AC240" i="6"/>
  <c r="AB240" i="6"/>
  <c r="AA240" i="6"/>
  <c r="Z240" i="6"/>
  <c r="X240" i="6"/>
  <c r="W240" i="6"/>
  <c r="V240" i="6"/>
  <c r="U240" i="6"/>
  <c r="T240" i="6"/>
  <c r="R240" i="6"/>
  <c r="Q240" i="6"/>
  <c r="P240" i="6"/>
  <c r="O240" i="6"/>
  <c r="L240" i="6"/>
  <c r="K240" i="6"/>
  <c r="J240" i="6"/>
  <c r="I240" i="6"/>
  <c r="H240" i="6"/>
  <c r="F240" i="6"/>
  <c r="E240" i="6"/>
  <c r="D240" i="6"/>
  <c r="C240" i="6"/>
  <c r="BV239" i="6"/>
  <c r="BT239" i="6"/>
  <c r="BS239" i="6"/>
  <c r="BR239" i="6"/>
  <c r="BQ239" i="6"/>
  <c r="BP239" i="6"/>
  <c r="BN239" i="6"/>
  <c r="BM239" i="6"/>
  <c r="BL239" i="6"/>
  <c r="BK239" i="6"/>
  <c r="BJ239" i="6"/>
  <c r="BH239" i="6"/>
  <c r="BG239" i="6"/>
  <c r="BF239" i="6"/>
  <c r="BE239" i="6"/>
  <c r="BD239" i="6"/>
  <c r="BB239" i="6"/>
  <c r="BA239" i="6"/>
  <c r="AZ239" i="6"/>
  <c r="AY239" i="6"/>
  <c r="AX239" i="6"/>
  <c r="AV239" i="6"/>
  <c r="AU239" i="6"/>
  <c r="AT239" i="6"/>
  <c r="AS239" i="6"/>
  <c r="AR239" i="6"/>
  <c r="AP239" i="6"/>
  <c r="AO239" i="6"/>
  <c r="AN239" i="6"/>
  <c r="AM239" i="6"/>
  <c r="AL239" i="6"/>
  <c r="AJ239" i="6"/>
  <c r="AI239" i="6"/>
  <c r="AH239" i="6"/>
  <c r="AG239" i="6"/>
  <c r="AF239" i="6"/>
  <c r="AD239" i="6"/>
  <c r="AC239" i="6"/>
  <c r="AB239" i="6"/>
  <c r="AA239" i="6"/>
  <c r="Z239" i="6"/>
  <c r="X239" i="6"/>
  <c r="W239" i="6"/>
  <c r="V239" i="6"/>
  <c r="U239" i="6"/>
  <c r="T239" i="6"/>
  <c r="R239" i="6"/>
  <c r="Q239" i="6"/>
  <c r="P239" i="6"/>
  <c r="O239" i="6"/>
  <c r="L239" i="6"/>
  <c r="K239" i="6"/>
  <c r="J239" i="6"/>
  <c r="I239" i="6"/>
  <c r="H239" i="6"/>
  <c r="F239" i="6"/>
  <c r="E239" i="6"/>
  <c r="D239" i="6"/>
  <c r="C239" i="6"/>
  <c r="BV238" i="6"/>
  <c r="BT238" i="6"/>
  <c r="BS238" i="6"/>
  <c r="BR238" i="6"/>
  <c r="BQ238" i="6"/>
  <c r="BP238" i="6"/>
  <c r="BN238" i="6"/>
  <c r="BM238" i="6"/>
  <c r="BL238" i="6"/>
  <c r="BK238" i="6"/>
  <c r="BJ238" i="6"/>
  <c r="BH238" i="6"/>
  <c r="BG238" i="6"/>
  <c r="BF238" i="6"/>
  <c r="BE238" i="6"/>
  <c r="BD238" i="6"/>
  <c r="BB238" i="6"/>
  <c r="BA238" i="6"/>
  <c r="AZ238" i="6"/>
  <c r="AY238" i="6"/>
  <c r="AX238" i="6"/>
  <c r="AV238" i="6"/>
  <c r="AU238" i="6"/>
  <c r="AT238" i="6"/>
  <c r="AS238" i="6"/>
  <c r="AR238" i="6"/>
  <c r="AP238" i="6"/>
  <c r="AO238" i="6"/>
  <c r="AN238" i="6"/>
  <c r="AM238" i="6"/>
  <c r="AL238" i="6"/>
  <c r="AJ238" i="6"/>
  <c r="AI238" i="6"/>
  <c r="AH238" i="6"/>
  <c r="AG238" i="6"/>
  <c r="AF238" i="6"/>
  <c r="AD238" i="6"/>
  <c r="AC238" i="6"/>
  <c r="AB238" i="6"/>
  <c r="AA238" i="6"/>
  <c r="Z238" i="6"/>
  <c r="X238" i="6"/>
  <c r="W238" i="6"/>
  <c r="V238" i="6"/>
  <c r="U238" i="6"/>
  <c r="T238" i="6"/>
  <c r="R238" i="6"/>
  <c r="Q238" i="6"/>
  <c r="P238" i="6"/>
  <c r="O238" i="6"/>
  <c r="L238" i="6"/>
  <c r="K238" i="6"/>
  <c r="J238" i="6"/>
  <c r="I238" i="6"/>
  <c r="H238" i="6"/>
  <c r="F238" i="6"/>
  <c r="E238" i="6"/>
  <c r="D238" i="6"/>
  <c r="C238" i="6"/>
  <c r="BV237" i="6"/>
  <c r="BT237" i="6"/>
  <c r="BS237" i="6"/>
  <c r="BR237" i="6"/>
  <c r="BQ237" i="6"/>
  <c r="BP237" i="6"/>
  <c r="BN237" i="6"/>
  <c r="BM237" i="6"/>
  <c r="BL237" i="6"/>
  <c r="BK237" i="6"/>
  <c r="BJ237" i="6"/>
  <c r="BH237" i="6"/>
  <c r="BG237" i="6"/>
  <c r="BF237" i="6"/>
  <c r="BE237" i="6"/>
  <c r="BD237" i="6"/>
  <c r="BB237" i="6"/>
  <c r="BA237" i="6"/>
  <c r="AZ237" i="6"/>
  <c r="AY237" i="6"/>
  <c r="AX237" i="6"/>
  <c r="AV237" i="6"/>
  <c r="AU237" i="6"/>
  <c r="AT237" i="6"/>
  <c r="AS237" i="6"/>
  <c r="AR237" i="6"/>
  <c r="AP237" i="6"/>
  <c r="AO237" i="6"/>
  <c r="AN237" i="6"/>
  <c r="AM237" i="6"/>
  <c r="AL237" i="6"/>
  <c r="AJ237" i="6"/>
  <c r="AI237" i="6"/>
  <c r="AH237" i="6"/>
  <c r="AG237" i="6"/>
  <c r="AF237" i="6"/>
  <c r="AD237" i="6"/>
  <c r="AC237" i="6"/>
  <c r="AB237" i="6"/>
  <c r="AA237" i="6"/>
  <c r="Z237" i="6"/>
  <c r="X237" i="6"/>
  <c r="W237" i="6"/>
  <c r="V237" i="6"/>
  <c r="U237" i="6"/>
  <c r="T237" i="6"/>
  <c r="R237" i="6"/>
  <c r="Q237" i="6"/>
  <c r="P237" i="6"/>
  <c r="O237" i="6"/>
  <c r="L237" i="6"/>
  <c r="K237" i="6"/>
  <c r="J237" i="6"/>
  <c r="I237" i="6"/>
  <c r="H237" i="6"/>
  <c r="F237" i="6"/>
  <c r="E237" i="6"/>
  <c r="D237" i="6"/>
  <c r="C237" i="6"/>
  <c r="BV236" i="6"/>
  <c r="BT236" i="6"/>
  <c r="BS236" i="6"/>
  <c r="BR236" i="6"/>
  <c r="BQ236" i="6"/>
  <c r="BP236" i="6"/>
  <c r="BN236" i="6"/>
  <c r="BM236" i="6"/>
  <c r="BL236" i="6"/>
  <c r="BK236" i="6"/>
  <c r="BJ236" i="6"/>
  <c r="BH236" i="6"/>
  <c r="BG236" i="6"/>
  <c r="BF236" i="6"/>
  <c r="BE236" i="6"/>
  <c r="BD236" i="6"/>
  <c r="BB236" i="6"/>
  <c r="BA236" i="6"/>
  <c r="AZ236" i="6"/>
  <c r="AY236" i="6"/>
  <c r="AX236" i="6"/>
  <c r="AV236" i="6"/>
  <c r="AU236" i="6"/>
  <c r="AT236" i="6"/>
  <c r="AS236" i="6"/>
  <c r="AR236" i="6"/>
  <c r="AP236" i="6"/>
  <c r="AO236" i="6"/>
  <c r="AN236" i="6"/>
  <c r="AM236" i="6"/>
  <c r="AL236" i="6"/>
  <c r="AJ236" i="6"/>
  <c r="AI236" i="6"/>
  <c r="AH236" i="6"/>
  <c r="AG236" i="6"/>
  <c r="AF236" i="6"/>
  <c r="AD236" i="6"/>
  <c r="AC236" i="6"/>
  <c r="AB236" i="6"/>
  <c r="AA236" i="6"/>
  <c r="Z236" i="6"/>
  <c r="X236" i="6"/>
  <c r="W236" i="6"/>
  <c r="V236" i="6"/>
  <c r="U236" i="6"/>
  <c r="T236" i="6"/>
  <c r="R236" i="6"/>
  <c r="Q236" i="6"/>
  <c r="P236" i="6"/>
  <c r="O236" i="6"/>
  <c r="L236" i="6"/>
  <c r="K236" i="6"/>
  <c r="J236" i="6"/>
  <c r="I236" i="6"/>
  <c r="H236" i="6"/>
  <c r="F236" i="6"/>
  <c r="E236" i="6"/>
  <c r="D236" i="6"/>
  <c r="C236" i="6"/>
  <c r="BV235" i="6"/>
  <c r="BT235" i="6"/>
  <c r="BS235" i="6"/>
  <c r="BR235" i="6"/>
  <c r="BQ235" i="6"/>
  <c r="BP235" i="6"/>
  <c r="BN235" i="6"/>
  <c r="BM235" i="6"/>
  <c r="BL235" i="6"/>
  <c r="BK235" i="6"/>
  <c r="BJ235" i="6"/>
  <c r="BH235" i="6"/>
  <c r="BG235" i="6"/>
  <c r="BF235" i="6"/>
  <c r="BE235" i="6"/>
  <c r="BD235" i="6"/>
  <c r="BB235" i="6"/>
  <c r="BA235" i="6"/>
  <c r="AZ235" i="6"/>
  <c r="AY235" i="6"/>
  <c r="AX235" i="6"/>
  <c r="AV235" i="6"/>
  <c r="AU235" i="6"/>
  <c r="AT235" i="6"/>
  <c r="AS235" i="6"/>
  <c r="AR235" i="6"/>
  <c r="AP235" i="6"/>
  <c r="AO235" i="6"/>
  <c r="AN235" i="6"/>
  <c r="AM235" i="6"/>
  <c r="AL235" i="6"/>
  <c r="AJ235" i="6"/>
  <c r="AI235" i="6"/>
  <c r="AH235" i="6"/>
  <c r="AG235" i="6"/>
  <c r="AF235" i="6"/>
  <c r="AD235" i="6"/>
  <c r="AC235" i="6"/>
  <c r="AB235" i="6"/>
  <c r="AA235" i="6"/>
  <c r="Z235" i="6"/>
  <c r="X235" i="6"/>
  <c r="W235" i="6"/>
  <c r="V235" i="6"/>
  <c r="U235" i="6"/>
  <c r="T235" i="6"/>
  <c r="R235" i="6"/>
  <c r="Q235" i="6"/>
  <c r="P235" i="6"/>
  <c r="O235" i="6"/>
  <c r="L235" i="6"/>
  <c r="K235" i="6"/>
  <c r="J235" i="6"/>
  <c r="I235" i="6"/>
  <c r="H235" i="6"/>
  <c r="F235" i="6"/>
  <c r="E235" i="6"/>
  <c r="D235" i="6"/>
  <c r="C235" i="6"/>
  <c r="BV234" i="6"/>
  <c r="BT234" i="6"/>
  <c r="BS234" i="6"/>
  <c r="BR234" i="6"/>
  <c r="BQ234" i="6"/>
  <c r="BP234" i="6"/>
  <c r="BN234" i="6"/>
  <c r="BM234" i="6"/>
  <c r="BL234" i="6"/>
  <c r="BK234" i="6"/>
  <c r="BJ234" i="6"/>
  <c r="BH234" i="6"/>
  <c r="BG234" i="6"/>
  <c r="BF234" i="6"/>
  <c r="BE234" i="6"/>
  <c r="BD234" i="6"/>
  <c r="BB234" i="6"/>
  <c r="BA234" i="6"/>
  <c r="AZ234" i="6"/>
  <c r="AY234" i="6"/>
  <c r="AX234" i="6"/>
  <c r="AV234" i="6"/>
  <c r="AU234" i="6"/>
  <c r="AT234" i="6"/>
  <c r="AS234" i="6"/>
  <c r="AR234" i="6"/>
  <c r="AP234" i="6"/>
  <c r="AO234" i="6"/>
  <c r="AN234" i="6"/>
  <c r="AM234" i="6"/>
  <c r="AL234" i="6"/>
  <c r="AJ234" i="6"/>
  <c r="AI234" i="6"/>
  <c r="AH234" i="6"/>
  <c r="AG234" i="6"/>
  <c r="AF234" i="6"/>
  <c r="AD234" i="6"/>
  <c r="AC234" i="6"/>
  <c r="AB234" i="6"/>
  <c r="AA234" i="6"/>
  <c r="Z234" i="6"/>
  <c r="X234" i="6"/>
  <c r="W234" i="6"/>
  <c r="V234" i="6"/>
  <c r="U234" i="6"/>
  <c r="T234" i="6"/>
  <c r="R234" i="6"/>
  <c r="Q234" i="6"/>
  <c r="P234" i="6"/>
  <c r="O234" i="6"/>
  <c r="L234" i="6"/>
  <c r="K234" i="6"/>
  <c r="J234" i="6"/>
  <c r="I234" i="6"/>
  <c r="H234" i="6"/>
  <c r="F234" i="6"/>
  <c r="E234" i="6"/>
  <c r="D234" i="6"/>
  <c r="C234" i="6"/>
  <c r="BV233" i="6"/>
  <c r="BT233" i="6"/>
  <c r="BS233" i="6"/>
  <c r="BR233" i="6"/>
  <c r="BQ233" i="6"/>
  <c r="BP233" i="6"/>
  <c r="BN233" i="6"/>
  <c r="BM233" i="6"/>
  <c r="BL233" i="6"/>
  <c r="BK233" i="6"/>
  <c r="BJ233" i="6"/>
  <c r="BH233" i="6"/>
  <c r="BG233" i="6"/>
  <c r="BF233" i="6"/>
  <c r="BE233" i="6"/>
  <c r="BD233" i="6"/>
  <c r="BB233" i="6"/>
  <c r="BA233" i="6"/>
  <c r="AZ233" i="6"/>
  <c r="AY233" i="6"/>
  <c r="AX233" i="6"/>
  <c r="AV233" i="6"/>
  <c r="AU233" i="6"/>
  <c r="AT233" i="6"/>
  <c r="AS233" i="6"/>
  <c r="AR233" i="6"/>
  <c r="AP233" i="6"/>
  <c r="AO233" i="6"/>
  <c r="AN233" i="6"/>
  <c r="AM233" i="6"/>
  <c r="AL233" i="6"/>
  <c r="AJ233" i="6"/>
  <c r="AI233" i="6"/>
  <c r="AH233" i="6"/>
  <c r="AG233" i="6"/>
  <c r="AF233" i="6"/>
  <c r="AD233" i="6"/>
  <c r="AC233" i="6"/>
  <c r="AB233" i="6"/>
  <c r="AA233" i="6"/>
  <c r="Z233" i="6"/>
  <c r="X233" i="6"/>
  <c r="W233" i="6"/>
  <c r="V233" i="6"/>
  <c r="U233" i="6"/>
  <c r="T233" i="6"/>
  <c r="R233" i="6"/>
  <c r="Q233" i="6"/>
  <c r="P233" i="6"/>
  <c r="O233" i="6"/>
  <c r="L233" i="6"/>
  <c r="K233" i="6"/>
  <c r="J233" i="6"/>
  <c r="I233" i="6"/>
  <c r="H233" i="6"/>
  <c r="F233" i="6"/>
  <c r="E233" i="6"/>
  <c r="D233" i="6"/>
  <c r="C233" i="6"/>
  <c r="BV232" i="6"/>
  <c r="BT232" i="6"/>
  <c r="BS232" i="6"/>
  <c r="BR232" i="6"/>
  <c r="BQ232" i="6"/>
  <c r="BP232" i="6"/>
  <c r="BN232" i="6"/>
  <c r="BM232" i="6"/>
  <c r="BL232" i="6"/>
  <c r="BK232" i="6"/>
  <c r="BJ232" i="6"/>
  <c r="BH232" i="6"/>
  <c r="BG232" i="6"/>
  <c r="BF232" i="6"/>
  <c r="BE232" i="6"/>
  <c r="BD232" i="6"/>
  <c r="BB232" i="6"/>
  <c r="BA232" i="6"/>
  <c r="AZ232" i="6"/>
  <c r="AY232" i="6"/>
  <c r="AX232" i="6"/>
  <c r="AV232" i="6"/>
  <c r="AU232" i="6"/>
  <c r="AT232" i="6"/>
  <c r="AS232" i="6"/>
  <c r="AR232" i="6"/>
  <c r="AP232" i="6"/>
  <c r="AO232" i="6"/>
  <c r="AN232" i="6"/>
  <c r="AM232" i="6"/>
  <c r="AL232" i="6"/>
  <c r="AJ232" i="6"/>
  <c r="AI232" i="6"/>
  <c r="AH232" i="6"/>
  <c r="AG232" i="6"/>
  <c r="AF232" i="6"/>
  <c r="AD232" i="6"/>
  <c r="AC232" i="6"/>
  <c r="AB232" i="6"/>
  <c r="AA232" i="6"/>
  <c r="Z232" i="6"/>
  <c r="X232" i="6"/>
  <c r="W232" i="6"/>
  <c r="V232" i="6"/>
  <c r="U232" i="6"/>
  <c r="T232" i="6"/>
  <c r="R232" i="6"/>
  <c r="Q232" i="6"/>
  <c r="P232" i="6"/>
  <c r="O232" i="6"/>
  <c r="L232" i="6"/>
  <c r="K232" i="6"/>
  <c r="J232" i="6"/>
  <c r="I232" i="6"/>
  <c r="H232" i="6"/>
  <c r="F232" i="6"/>
  <c r="E232" i="6"/>
  <c r="D232" i="6"/>
  <c r="C232" i="6"/>
  <c r="BV231" i="6"/>
  <c r="BT231" i="6"/>
  <c r="BS231" i="6"/>
  <c r="BR231" i="6"/>
  <c r="BQ231" i="6"/>
  <c r="BP231" i="6"/>
  <c r="BN231" i="6"/>
  <c r="BM231" i="6"/>
  <c r="BL231" i="6"/>
  <c r="BK231" i="6"/>
  <c r="BJ231" i="6"/>
  <c r="BH231" i="6"/>
  <c r="BG231" i="6"/>
  <c r="BF231" i="6"/>
  <c r="BE231" i="6"/>
  <c r="BD231" i="6"/>
  <c r="BB231" i="6"/>
  <c r="BA231" i="6"/>
  <c r="AZ231" i="6"/>
  <c r="AY231" i="6"/>
  <c r="AX231" i="6"/>
  <c r="AV231" i="6"/>
  <c r="AU231" i="6"/>
  <c r="AT231" i="6"/>
  <c r="AS231" i="6"/>
  <c r="AR231" i="6"/>
  <c r="AP231" i="6"/>
  <c r="AO231" i="6"/>
  <c r="AN231" i="6"/>
  <c r="AM231" i="6"/>
  <c r="AL231" i="6"/>
  <c r="AJ231" i="6"/>
  <c r="AI231" i="6"/>
  <c r="AH231" i="6"/>
  <c r="AG231" i="6"/>
  <c r="AF231" i="6"/>
  <c r="AD231" i="6"/>
  <c r="AC231" i="6"/>
  <c r="AB231" i="6"/>
  <c r="AA231" i="6"/>
  <c r="Z231" i="6"/>
  <c r="X231" i="6"/>
  <c r="W231" i="6"/>
  <c r="V231" i="6"/>
  <c r="U231" i="6"/>
  <c r="T231" i="6"/>
  <c r="R231" i="6"/>
  <c r="Q231" i="6"/>
  <c r="P231" i="6"/>
  <c r="O231" i="6"/>
  <c r="L231" i="6"/>
  <c r="K231" i="6"/>
  <c r="J231" i="6"/>
  <c r="I231" i="6"/>
  <c r="H231" i="6"/>
  <c r="F231" i="6"/>
  <c r="E231" i="6"/>
  <c r="D231" i="6"/>
  <c r="C231" i="6"/>
  <c r="BV230" i="6"/>
  <c r="BT230" i="6"/>
  <c r="BS230" i="6"/>
  <c r="BR230" i="6"/>
  <c r="BQ230" i="6"/>
  <c r="BP230" i="6"/>
  <c r="BN230" i="6"/>
  <c r="BM230" i="6"/>
  <c r="BL230" i="6"/>
  <c r="BK230" i="6"/>
  <c r="BJ230" i="6"/>
  <c r="BH230" i="6"/>
  <c r="BG230" i="6"/>
  <c r="BF230" i="6"/>
  <c r="BE230" i="6"/>
  <c r="BD230" i="6"/>
  <c r="BB230" i="6"/>
  <c r="BA230" i="6"/>
  <c r="AZ230" i="6"/>
  <c r="AY230" i="6"/>
  <c r="AX230" i="6"/>
  <c r="AV230" i="6"/>
  <c r="AU230" i="6"/>
  <c r="AT230" i="6"/>
  <c r="AS230" i="6"/>
  <c r="AR230" i="6"/>
  <c r="AP230" i="6"/>
  <c r="AO230" i="6"/>
  <c r="AN230" i="6"/>
  <c r="AM230" i="6"/>
  <c r="AL230" i="6"/>
  <c r="AJ230" i="6"/>
  <c r="AI230" i="6"/>
  <c r="AH230" i="6"/>
  <c r="AG230" i="6"/>
  <c r="AF230" i="6"/>
  <c r="AD230" i="6"/>
  <c r="AC230" i="6"/>
  <c r="AB230" i="6"/>
  <c r="AA230" i="6"/>
  <c r="Z230" i="6"/>
  <c r="X230" i="6"/>
  <c r="W230" i="6"/>
  <c r="V230" i="6"/>
  <c r="U230" i="6"/>
  <c r="T230" i="6"/>
  <c r="R230" i="6"/>
  <c r="Q230" i="6"/>
  <c r="P230" i="6"/>
  <c r="O230" i="6"/>
  <c r="L230" i="6"/>
  <c r="K230" i="6"/>
  <c r="J230" i="6"/>
  <c r="I230" i="6"/>
  <c r="H230" i="6"/>
  <c r="F230" i="6"/>
  <c r="E230" i="6"/>
  <c r="D230" i="6"/>
  <c r="C230" i="6"/>
  <c r="BV229" i="6"/>
  <c r="BT229" i="6"/>
  <c r="BS229" i="6"/>
  <c r="BR229" i="6"/>
  <c r="BQ229" i="6"/>
  <c r="BP229" i="6"/>
  <c r="BN229" i="6"/>
  <c r="BM229" i="6"/>
  <c r="BL229" i="6"/>
  <c r="BK229" i="6"/>
  <c r="BJ229" i="6"/>
  <c r="BH229" i="6"/>
  <c r="BG229" i="6"/>
  <c r="BF229" i="6"/>
  <c r="BE229" i="6"/>
  <c r="BD229" i="6"/>
  <c r="BB229" i="6"/>
  <c r="BA229" i="6"/>
  <c r="AZ229" i="6"/>
  <c r="AY229" i="6"/>
  <c r="AX229" i="6"/>
  <c r="AV229" i="6"/>
  <c r="AU229" i="6"/>
  <c r="AT229" i="6"/>
  <c r="AS229" i="6"/>
  <c r="AR229" i="6"/>
  <c r="AP229" i="6"/>
  <c r="AO229" i="6"/>
  <c r="AN229" i="6"/>
  <c r="AM229" i="6"/>
  <c r="AL229" i="6"/>
  <c r="AJ229" i="6"/>
  <c r="AI229" i="6"/>
  <c r="AH229" i="6"/>
  <c r="AG229" i="6"/>
  <c r="AF229" i="6"/>
  <c r="AD229" i="6"/>
  <c r="AC229" i="6"/>
  <c r="AB229" i="6"/>
  <c r="AA229" i="6"/>
  <c r="Z229" i="6"/>
  <c r="X229" i="6"/>
  <c r="W229" i="6"/>
  <c r="V229" i="6"/>
  <c r="U229" i="6"/>
  <c r="T229" i="6"/>
  <c r="R229" i="6"/>
  <c r="Q229" i="6"/>
  <c r="P229" i="6"/>
  <c r="O229" i="6"/>
  <c r="L229" i="6"/>
  <c r="K229" i="6"/>
  <c r="J229" i="6"/>
  <c r="I229" i="6"/>
  <c r="H229" i="6"/>
  <c r="F229" i="6"/>
  <c r="E229" i="6"/>
  <c r="D229" i="6"/>
  <c r="C229" i="6"/>
  <c r="BV228" i="6"/>
  <c r="BT228" i="6"/>
  <c r="BS228" i="6"/>
  <c r="BR228" i="6"/>
  <c r="BQ228" i="6"/>
  <c r="BP228" i="6"/>
  <c r="BN228" i="6"/>
  <c r="BM228" i="6"/>
  <c r="BL228" i="6"/>
  <c r="BK228" i="6"/>
  <c r="BJ228" i="6"/>
  <c r="BH228" i="6"/>
  <c r="BG228" i="6"/>
  <c r="BF228" i="6"/>
  <c r="BE228" i="6"/>
  <c r="BD228" i="6"/>
  <c r="BB228" i="6"/>
  <c r="BA228" i="6"/>
  <c r="AZ228" i="6"/>
  <c r="AY228" i="6"/>
  <c r="AX228" i="6"/>
  <c r="AV228" i="6"/>
  <c r="AU228" i="6"/>
  <c r="AT228" i="6"/>
  <c r="AS228" i="6"/>
  <c r="AR228" i="6"/>
  <c r="AP228" i="6"/>
  <c r="AO228" i="6"/>
  <c r="AN228" i="6"/>
  <c r="AM228" i="6"/>
  <c r="AL228" i="6"/>
  <c r="AJ228" i="6"/>
  <c r="AI228" i="6"/>
  <c r="AH228" i="6"/>
  <c r="AG228" i="6"/>
  <c r="AF228" i="6"/>
  <c r="AD228" i="6"/>
  <c r="AC228" i="6"/>
  <c r="AB228" i="6"/>
  <c r="AA228" i="6"/>
  <c r="Z228" i="6"/>
  <c r="X228" i="6"/>
  <c r="W228" i="6"/>
  <c r="V228" i="6"/>
  <c r="U228" i="6"/>
  <c r="T228" i="6"/>
  <c r="R228" i="6"/>
  <c r="Q228" i="6"/>
  <c r="P228" i="6"/>
  <c r="O228" i="6"/>
  <c r="L228" i="6"/>
  <c r="K228" i="6"/>
  <c r="J228" i="6"/>
  <c r="I228" i="6"/>
  <c r="H228" i="6"/>
  <c r="F228" i="6"/>
  <c r="E228" i="6"/>
  <c r="D228" i="6"/>
  <c r="C228" i="6"/>
  <c r="BV227" i="6"/>
  <c r="BT227" i="6"/>
  <c r="BS227" i="6"/>
  <c r="BR227" i="6"/>
  <c r="BQ227" i="6"/>
  <c r="BP227" i="6"/>
  <c r="BN227" i="6"/>
  <c r="BM227" i="6"/>
  <c r="BL227" i="6"/>
  <c r="BK227" i="6"/>
  <c r="BJ227" i="6"/>
  <c r="BH227" i="6"/>
  <c r="BG227" i="6"/>
  <c r="BF227" i="6"/>
  <c r="BE227" i="6"/>
  <c r="BD227" i="6"/>
  <c r="BB227" i="6"/>
  <c r="BA227" i="6"/>
  <c r="AZ227" i="6"/>
  <c r="AY227" i="6"/>
  <c r="AX227" i="6"/>
  <c r="AV227" i="6"/>
  <c r="AU227" i="6"/>
  <c r="AT227" i="6"/>
  <c r="AS227" i="6"/>
  <c r="AR227" i="6"/>
  <c r="AP227" i="6"/>
  <c r="AO227" i="6"/>
  <c r="AN227" i="6"/>
  <c r="AM227" i="6"/>
  <c r="AL227" i="6"/>
  <c r="AJ227" i="6"/>
  <c r="AI227" i="6"/>
  <c r="AH227" i="6"/>
  <c r="AG227" i="6"/>
  <c r="AF227" i="6"/>
  <c r="AD227" i="6"/>
  <c r="AC227" i="6"/>
  <c r="AB227" i="6"/>
  <c r="AA227" i="6"/>
  <c r="Z227" i="6"/>
  <c r="X227" i="6"/>
  <c r="W227" i="6"/>
  <c r="V227" i="6"/>
  <c r="U227" i="6"/>
  <c r="T227" i="6"/>
  <c r="R227" i="6"/>
  <c r="Q227" i="6"/>
  <c r="P227" i="6"/>
  <c r="O227" i="6"/>
  <c r="L227" i="6"/>
  <c r="K227" i="6"/>
  <c r="J227" i="6"/>
  <c r="I227" i="6"/>
  <c r="H227" i="6"/>
  <c r="F227" i="6"/>
  <c r="E227" i="6"/>
  <c r="D227" i="6"/>
  <c r="C227" i="6"/>
  <c r="BV226" i="6"/>
  <c r="BT226" i="6"/>
  <c r="BS226" i="6"/>
  <c r="BR226" i="6"/>
  <c r="BQ226" i="6"/>
  <c r="BP226" i="6"/>
  <c r="BN226" i="6"/>
  <c r="BM226" i="6"/>
  <c r="BL226" i="6"/>
  <c r="BK226" i="6"/>
  <c r="BJ226" i="6"/>
  <c r="BH226" i="6"/>
  <c r="BG226" i="6"/>
  <c r="BF226" i="6"/>
  <c r="BE226" i="6"/>
  <c r="BD226" i="6"/>
  <c r="BB226" i="6"/>
  <c r="BA226" i="6"/>
  <c r="AZ226" i="6"/>
  <c r="AY226" i="6"/>
  <c r="AX226" i="6"/>
  <c r="AV226" i="6"/>
  <c r="AU226" i="6"/>
  <c r="AT226" i="6"/>
  <c r="AS226" i="6"/>
  <c r="AR226" i="6"/>
  <c r="AP226" i="6"/>
  <c r="AO226" i="6"/>
  <c r="AN226" i="6"/>
  <c r="AM226" i="6"/>
  <c r="AL226" i="6"/>
  <c r="AJ226" i="6"/>
  <c r="AI226" i="6"/>
  <c r="AH226" i="6"/>
  <c r="AG226" i="6"/>
  <c r="AF226" i="6"/>
  <c r="AD226" i="6"/>
  <c r="AC226" i="6"/>
  <c r="AB226" i="6"/>
  <c r="AA226" i="6"/>
  <c r="Z226" i="6"/>
  <c r="X226" i="6"/>
  <c r="W226" i="6"/>
  <c r="V226" i="6"/>
  <c r="U226" i="6"/>
  <c r="T226" i="6"/>
  <c r="R226" i="6"/>
  <c r="Q226" i="6"/>
  <c r="P226" i="6"/>
  <c r="O226" i="6"/>
  <c r="L226" i="6"/>
  <c r="K226" i="6"/>
  <c r="J226" i="6"/>
  <c r="I226" i="6"/>
  <c r="H226" i="6"/>
  <c r="F226" i="6"/>
  <c r="E226" i="6"/>
  <c r="D226" i="6"/>
  <c r="C226" i="6"/>
  <c r="BV225" i="6"/>
  <c r="BT225" i="6"/>
  <c r="BS225" i="6"/>
  <c r="BR225" i="6"/>
  <c r="BQ225" i="6"/>
  <c r="BP225" i="6"/>
  <c r="BN225" i="6"/>
  <c r="BM225" i="6"/>
  <c r="BL225" i="6"/>
  <c r="BK225" i="6"/>
  <c r="BJ225" i="6"/>
  <c r="BH225" i="6"/>
  <c r="BG225" i="6"/>
  <c r="BF225" i="6"/>
  <c r="BE225" i="6"/>
  <c r="BD225" i="6"/>
  <c r="BB225" i="6"/>
  <c r="BA225" i="6"/>
  <c r="AZ225" i="6"/>
  <c r="AY225" i="6"/>
  <c r="AX225" i="6"/>
  <c r="AV225" i="6"/>
  <c r="AU225" i="6"/>
  <c r="AT225" i="6"/>
  <c r="AS225" i="6"/>
  <c r="AR225" i="6"/>
  <c r="AP225" i="6"/>
  <c r="AO225" i="6"/>
  <c r="AN225" i="6"/>
  <c r="AM225" i="6"/>
  <c r="AL225" i="6"/>
  <c r="AJ225" i="6"/>
  <c r="AI225" i="6"/>
  <c r="AH225" i="6"/>
  <c r="AG225" i="6"/>
  <c r="AF225" i="6"/>
  <c r="AD225" i="6"/>
  <c r="AC225" i="6"/>
  <c r="AB225" i="6"/>
  <c r="AA225" i="6"/>
  <c r="Z225" i="6"/>
  <c r="X225" i="6"/>
  <c r="W225" i="6"/>
  <c r="V225" i="6"/>
  <c r="U225" i="6"/>
  <c r="T225" i="6"/>
  <c r="R225" i="6"/>
  <c r="Q225" i="6"/>
  <c r="P225" i="6"/>
  <c r="O225" i="6"/>
  <c r="L225" i="6"/>
  <c r="K225" i="6"/>
  <c r="J225" i="6"/>
  <c r="I225" i="6"/>
  <c r="H225" i="6"/>
  <c r="F225" i="6"/>
  <c r="E225" i="6"/>
  <c r="D225" i="6"/>
  <c r="C225" i="6"/>
  <c r="BV224" i="6"/>
  <c r="BT224" i="6"/>
  <c r="BS224" i="6"/>
  <c r="BR224" i="6"/>
  <c r="BQ224" i="6"/>
  <c r="BP224" i="6"/>
  <c r="BN224" i="6"/>
  <c r="BM224" i="6"/>
  <c r="BL224" i="6"/>
  <c r="BK224" i="6"/>
  <c r="BJ224" i="6"/>
  <c r="BH224" i="6"/>
  <c r="BG224" i="6"/>
  <c r="BF224" i="6"/>
  <c r="BE224" i="6"/>
  <c r="BD224" i="6"/>
  <c r="BB224" i="6"/>
  <c r="BA224" i="6"/>
  <c r="AZ224" i="6"/>
  <c r="AY224" i="6"/>
  <c r="AX224" i="6"/>
  <c r="AV224" i="6"/>
  <c r="AU224" i="6"/>
  <c r="AT224" i="6"/>
  <c r="AS224" i="6"/>
  <c r="AR224" i="6"/>
  <c r="AP224" i="6"/>
  <c r="AO224" i="6"/>
  <c r="AN224" i="6"/>
  <c r="AM224" i="6"/>
  <c r="AL224" i="6"/>
  <c r="AJ224" i="6"/>
  <c r="AI224" i="6"/>
  <c r="AH224" i="6"/>
  <c r="AG224" i="6"/>
  <c r="AF224" i="6"/>
  <c r="AD224" i="6"/>
  <c r="AC224" i="6"/>
  <c r="AB224" i="6"/>
  <c r="AA224" i="6"/>
  <c r="Z224" i="6"/>
  <c r="X224" i="6"/>
  <c r="W224" i="6"/>
  <c r="V224" i="6"/>
  <c r="U224" i="6"/>
  <c r="T224" i="6"/>
  <c r="R224" i="6"/>
  <c r="Q224" i="6"/>
  <c r="P224" i="6"/>
  <c r="O224" i="6"/>
  <c r="L224" i="6"/>
  <c r="K224" i="6"/>
  <c r="J224" i="6"/>
  <c r="I224" i="6"/>
  <c r="H224" i="6"/>
  <c r="F224" i="6"/>
  <c r="E224" i="6"/>
  <c r="D224" i="6"/>
  <c r="C224" i="6"/>
  <c r="BV223" i="6"/>
  <c r="BT223" i="6"/>
  <c r="BS223" i="6"/>
  <c r="BR223" i="6"/>
  <c r="BQ223" i="6"/>
  <c r="BP223" i="6"/>
  <c r="BN223" i="6"/>
  <c r="BM223" i="6"/>
  <c r="BL223" i="6"/>
  <c r="BK223" i="6"/>
  <c r="BJ223" i="6"/>
  <c r="BH223" i="6"/>
  <c r="BG223" i="6"/>
  <c r="BF223" i="6"/>
  <c r="BE223" i="6"/>
  <c r="BD223" i="6"/>
  <c r="BB223" i="6"/>
  <c r="BA223" i="6"/>
  <c r="AZ223" i="6"/>
  <c r="AY223" i="6"/>
  <c r="AX223" i="6"/>
  <c r="AV223" i="6"/>
  <c r="AU223" i="6"/>
  <c r="AT223" i="6"/>
  <c r="AS223" i="6"/>
  <c r="AR223" i="6"/>
  <c r="AP223" i="6"/>
  <c r="AO223" i="6"/>
  <c r="AN223" i="6"/>
  <c r="AM223" i="6"/>
  <c r="AL223" i="6"/>
  <c r="AJ223" i="6"/>
  <c r="AI223" i="6"/>
  <c r="AH223" i="6"/>
  <c r="AG223" i="6"/>
  <c r="AF223" i="6"/>
  <c r="AD223" i="6"/>
  <c r="AC223" i="6"/>
  <c r="AB223" i="6"/>
  <c r="AA223" i="6"/>
  <c r="Z223" i="6"/>
  <c r="X223" i="6"/>
  <c r="W223" i="6"/>
  <c r="V223" i="6"/>
  <c r="U223" i="6"/>
  <c r="T223" i="6"/>
  <c r="R223" i="6"/>
  <c r="Q223" i="6"/>
  <c r="P223" i="6"/>
  <c r="O223" i="6"/>
  <c r="L223" i="6"/>
  <c r="J223" i="6"/>
  <c r="I223" i="6"/>
  <c r="H223" i="6"/>
  <c r="F223" i="6"/>
  <c r="E223" i="6"/>
  <c r="D223" i="6"/>
  <c r="C223" i="6"/>
  <c r="BV222" i="6"/>
  <c r="BT222" i="6"/>
  <c r="BS222" i="6"/>
  <c r="BR222" i="6"/>
  <c r="BQ222" i="6"/>
  <c r="BP222" i="6"/>
  <c r="BN222" i="6"/>
  <c r="BM222" i="6"/>
  <c r="BL222" i="6"/>
  <c r="BK222" i="6"/>
  <c r="BJ222" i="6"/>
  <c r="BH222" i="6"/>
  <c r="BG222" i="6"/>
  <c r="BF222" i="6"/>
  <c r="BE222" i="6"/>
  <c r="BD222" i="6"/>
  <c r="BB222" i="6"/>
  <c r="BA222" i="6"/>
  <c r="AZ222" i="6"/>
  <c r="AY222" i="6"/>
  <c r="AX222" i="6"/>
  <c r="AV222" i="6"/>
  <c r="AU222" i="6"/>
  <c r="AT222" i="6"/>
  <c r="AS222" i="6"/>
  <c r="AR222" i="6"/>
  <c r="AP222" i="6"/>
  <c r="AO222" i="6"/>
  <c r="AN222" i="6"/>
  <c r="AM222" i="6"/>
  <c r="AL222" i="6"/>
  <c r="AJ222" i="6"/>
  <c r="AI222" i="6"/>
  <c r="AH222" i="6"/>
  <c r="AG222" i="6"/>
  <c r="AF222" i="6"/>
  <c r="AD222" i="6"/>
  <c r="AC222" i="6"/>
  <c r="AB222" i="6"/>
  <c r="AA222" i="6"/>
  <c r="Z222" i="6"/>
  <c r="X222" i="6"/>
  <c r="W222" i="6"/>
  <c r="V222" i="6"/>
  <c r="U222" i="6"/>
  <c r="T222" i="6"/>
  <c r="R222" i="6"/>
  <c r="Q222" i="6"/>
  <c r="P222" i="6"/>
  <c r="O222" i="6"/>
  <c r="L222" i="6"/>
  <c r="K222" i="6"/>
  <c r="J222" i="6"/>
  <c r="I222" i="6"/>
  <c r="H222" i="6"/>
  <c r="F222" i="6"/>
  <c r="E222" i="6"/>
  <c r="D222" i="6"/>
  <c r="C222" i="6"/>
  <c r="BV221" i="6"/>
  <c r="BT221" i="6"/>
  <c r="BS221" i="6"/>
  <c r="BR221" i="6"/>
  <c r="BQ221" i="6"/>
  <c r="BP221" i="6"/>
  <c r="BN221" i="6"/>
  <c r="BM221" i="6"/>
  <c r="BL221" i="6"/>
  <c r="BK221" i="6"/>
  <c r="BJ221" i="6"/>
  <c r="BH221" i="6"/>
  <c r="BG221" i="6"/>
  <c r="BF221" i="6"/>
  <c r="BE221" i="6"/>
  <c r="BD221" i="6"/>
  <c r="BB221" i="6"/>
  <c r="BA221" i="6"/>
  <c r="AZ221" i="6"/>
  <c r="AY221" i="6"/>
  <c r="AX221" i="6"/>
  <c r="AV221" i="6"/>
  <c r="AU221" i="6"/>
  <c r="AT221" i="6"/>
  <c r="AS221" i="6"/>
  <c r="AR221" i="6"/>
  <c r="AP221" i="6"/>
  <c r="AO221" i="6"/>
  <c r="AN221" i="6"/>
  <c r="AM221" i="6"/>
  <c r="AL221" i="6"/>
  <c r="AJ221" i="6"/>
  <c r="AI221" i="6"/>
  <c r="AH221" i="6"/>
  <c r="AG221" i="6"/>
  <c r="AF221" i="6"/>
  <c r="AD221" i="6"/>
  <c r="AC221" i="6"/>
  <c r="AB221" i="6"/>
  <c r="AA221" i="6"/>
  <c r="Z221" i="6"/>
  <c r="X221" i="6"/>
  <c r="W221" i="6"/>
  <c r="V221" i="6"/>
  <c r="U221" i="6"/>
  <c r="T221" i="6"/>
  <c r="R221" i="6"/>
  <c r="Q221" i="6"/>
  <c r="P221" i="6"/>
  <c r="O221" i="6"/>
  <c r="L221" i="6"/>
  <c r="K221" i="6"/>
  <c r="J221" i="6"/>
  <c r="I221" i="6"/>
  <c r="H221" i="6"/>
  <c r="F221" i="6"/>
  <c r="E221" i="6"/>
  <c r="D221" i="6"/>
  <c r="C221" i="6"/>
  <c r="BV220" i="6"/>
  <c r="BT220" i="6"/>
  <c r="BS220" i="6"/>
  <c r="BR220" i="6"/>
  <c r="BQ220" i="6"/>
  <c r="BP220" i="6"/>
  <c r="BN220" i="6"/>
  <c r="BM220" i="6"/>
  <c r="BL220" i="6"/>
  <c r="BK220" i="6"/>
  <c r="BJ220" i="6"/>
  <c r="BH220" i="6"/>
  <c r="BG220" i="6"/>
  <c r="BF220" i="6"/>
  <c r="BE220" i="6"/>
  <c r="BD220" i="6"/>
  <c r="BB220" i="6"/>
  <c r="BA220" i="6"/>
  <c r="AZ220" i="6"/>
  <c r="AY220" i="6"/>
  <c r="AX220" i="6"/>
  <c r="AV220" i="6"/>
  <c r="AU220" i="6"/>
  <c r="AT220" i="6"/>
  <c r="AS220" i="6"/>
  <c r="AR220" i="6"/>
  <c r="AP220" i="6"/>
  <c r="AO220" i="6"/>
  <c r="AN220" i="6"/>
  <c r="AM220" i="6"/>
  <c r="AL220" i="6"/>
  <c r="AJ220" i="6"/>
  <c r="AI220" i="6"/>
  <c r="AH220" i="6"/>
  <c r="AG220" i="6"/>
  <c r="AF220" i="6"/>
  <c r="AD220" i="6"/>
  <c r="AC220" i="6"/>
  <c r="AB220" i="6"/>
  <c r="AA220" i="6"/>
  <c r="Z220" i="6"/>
  <c r="X220" i="6"/>
  <c r="W220" i="6"/>
  <c r="V220" i="6"/>
  <c r="U220" i="6"/>
  <c r="T220" i="6"/>
  <c r="R220" i="6"/>
  <c r="Q220" i="6"/>
  <c r="P220" i="6"/>
  <c r="O220" i="6"/>
  <c r="L220" i="6"/>
  <c r="J220" i="6"/>
  <c r="I220" i="6"/>
  <c r="H220" i="6"/>
  <c r="F220" i="6"/>
  <c r="D220" i="6"/>
  <c r="C220" i="6"/>
  <c r="BV219" i="6"/>
  <c r="BT219" i="6"/>
  <c r="BS219" i="6"/>
  <c r="BR219" i="6"/>
  <c r="BQ219" i="6"/>
  <c r="BP219" i="6"/>
  <c r="BN219" i="6"/>
  <c r="BM219" i="6"/>
  <c r="BL219" i="6"/>
  <c r="BK219" i="6"/>
  <c r="BJ219" i="6"/>
  <c r="BH219" i="6"/>
  <c r="BG219" i="6"/>
  <c r="BF219" i="6"/>
  <c r="BE219" i="6"/>
  <c r="BD219" i="6"/>
  <c r="BB219" i="6"/>
  <c r="BA219" i="6"/>
  <c r="AZ219" i="6"/>
  <c r="AY219" i="6"/>
  <c r="AX219" i="6"/>
  <c r="AV219" i="6"/>
  <c r="AU219" i="6"/>
  <c r="AT219" i="6"/>
  <c r="AS219" i="6"/>
  <c r="AR219" i="6"/>
  <c r="AP219" i="6"/>
  <c r="AO219" i="6"/>
  <c r="AN219" i="6"/>
  <c r="AM219" i="6"/>
  <c r="AL219" i="6"/>
  <c r="AJ219" i="6"/>
  <c r="AI219" i="6"/>
  <c r="AH219" i="6"/>
  <c r="AG219" i="6"/>
  <c r="AF219" i="6"/>
  <c r="AD219" i="6"/>
  <c r="AC219" i="6"/>
  <c r="AB219" i="6"/>
  <c r="AA219" i="6"/>
  <c r="Z219" i="6"/>
  <c r="X219" i="6"/>
  <c r="W219" i="6"/>
  <c r="V219" i="6"/>
  <c r="U219" i="6"/>
  <c r="T219" i="6"/>
  <c r="R219" i="6"/>
  <c r="Q219" i="6"/>
  <c r="P219" i="6"/>
  <c r="O219" i="6"/>
  <c r="L219" i="6"/>
  <c r="K219" i="6"/>
  <c r="J219" i="6"/>
  <c r="I219" i="6"/>
  <c r="H219" i="6"/>
  <c r="F219" i="6"/>
  <c r="E219" i="6"/>
  <c r="D219" i="6"/>
  <c r="C219" i="6"/>
  <c r="BV218" i="6"/>
  <c r="BT218" i="6"/>
  <c r="BS218" i="6"/>
  <c r="BR218" i="6"/>
  <c r="BQ218" i="6"/>
  <c r="BP218" i="6"/>
  <c r="BN218" i="6"/>
  <c r="BM218" i="6"/>
  <c r="BL218" i="6"/>
  <c r="BK218" i="6"/>
  <c r="BJ218" i="6"/>
  <c r="BH218" i="6"/>
  <c r="BG218" i="6"/>
  <c r="BF218" i="6"/>
  <c r="BE218" i="6"/>
  <c r="BD218" i="6"/>
  <c r="BB218" i="6"/>
  <c r="BA218" i="6"/>
  <c r="AZ218" i="6"/>
  <c r="AY218" i="6"/>
  <c r="AX218" i="6"/>
  <c r="AV218" i="6"/>
  <c r="AU218" i="6"/>
  <c r="AT218" i="6"/>
  <c r="AS218" i="6"/>
  <c r="AR218" i="6"/>
  <c r="AP218" i="6"/>
  <c r="AO218" i="6"/>
  <c r="AN218" i="6"/>
  <c r="AM218" i="6"/>
  <c r="AL218" i="6"/>
  <c r="AJ218" i="6"/>
  <c r="AI218" i="6"/>
  <c r="AH218" i="6"/>
  <c r="AG218" i="6"/>
  <c r="AF218" i="6"/>
  <c r="AD218" i="6"/>
  <c r="AC218" i="6"/>
  <c r="AB218" i="6"/>
  <c r="AA218" i="6"/>
  <c r="Z218" i="6"/>
  <c r="X218" i="6"/>
  <c r="W218" i="6"/>
  <c r="V218" i="6"/>
  <c r="U218" i="6"/>
  <c r="T218" i="6"/>
  <c r="R218" i="6"/>
  <c r="Q218" i="6"/>
  <c r="P218" i="6"/>
  <c r="O218" i="6"/>
  <c r="L218" i="6"/>
  <c r="K218" i="6"/>
  <c r="J218" i="6"/>
  <c r="I218" i="6"/>
  <c r="H218" i="6"/>
  <c r="F218" i="6"/>
  <c r="E218" i="6"/>
  <c r="D218" i="6"/>
  <c r="C218" i="6"/>
  <c r="BV217" i="6"/>
  <c r="BT217" i="6"/>
  <c r="BS217" i="6"/>
  <c r="BR217" i="6"/>
  <c r="BQ217" i="6"/>
  <c r="BP217" i="6"/>
  <c r="BN217" i="6"/>
  <c r="BM217" i="6"/>
  <c r="BL217" i="6"/>
  <c r="BK217" i="6"/>
  <c r="BJ217" i="6"/>
  <c r="BH217" i="6"/>
  <c r="BG217" i="6"/>
  <c r="BF217" i="6"/>
  <c r="BE217" i="6"/>
  <c r="BD217" i="6"/>
  <c r="BB217" i="6"/>
  <c r="BA217" i="6"/>
  <c r="AZ217" i="6"/>
  <c r="AY217" i="6"/>
  <c r="AX217" i="6"/>
  <c r="AV217" i="6"/>
  <c r="AU217" i="6"/>
  <c r="AT217" i="6"/>
  <c r="AS217" i="6"/>
  <c r="AR217" i="6"/>
  <c r="AP217" i="6"/>
  <c r="AO217" i="6"/>
  <c r="AN217" i="6"/>
  <c r="AM217" i="6"/>
  <c r="AL217" i="6"/>
  <c r="AJ217" i="6"/>
  <c r="AI217" i="6"/>
  <c r="AH217" i="6"/>
  <c r="AG217" i="6"/>
  <c r="AF217" i="6"/>
  <c r="AD217" i="6"/>
  <c r="AC217" i="6"/>
  <c r="AB217" i="6"/>
  <c r="AA217" i="6"/>
  <c r="Z217" i="6"/>
  <c r="X217" i="6"/>
  <c r="W217" i="6"/>
  <c r="V217" i="6"/>
  <c r="U217" i="6"/>
  <c r="T217" i="6"/>
  <c r="R217" i="6"/>
  <c r="Q217" i="6"/>
  <c r="P217" i="6"/>
  <c r="O217" i="6"/>
  <c r="L217" i="6"/>
  <c r="K217" i="6"/>
  <c r="J217" i="6"/>
  <c r="I217" i="6"/>
  <c r="H217" i="6"/>
  <c r="F217" i="6"/>
  <c r="E217" i="6"/>
  <c r="D217" i="6"/>
  <c r="C217" i="6"/>
  <c r="BV216" i="6"/>
  <c r="BT216" i="6"/>
  <c r="BS216" i="6"/>
  <c r="BR216" i="6"/>
  <c r="BQ216" i="6"/>
  <c r="BP216" i="6"/>
  <c r="BN216" i="6"/>
  <c r="BM216" i="6"/>
  <c r="BL216" i="6"/>
  <c r="BK216" i="6"/>
  <c r="BJ216" i="6"/>
  <c r="BH216" i="6"/>
  <c r="BG216" i="6"/>
  <c r="BF216" i="6"/>
  <c r="BE216" i="6"/>
  <c r="BD216" i="6"/>
  <c r="BB216" i="6"/>
  <c r="BA216" i="6"/>
  <c r="AZ216" i="6"/>
  <c r="AY216" i="6"/>
  <c r="AX216" i="6"/>
  <c r="AV216" i="6"/>
  <c r="AU216" i="6"/>
  <c r="AT216" i="6"/>
  <c r="AS216" i="6"/>
  <c r="AR216" i="6"/>
  <c r="AP216" i="6"/>
  <c r="AO216" i="6"/>
  <c r="AN216" i="6"/>
  <c r="AM216" i="6"/>
  <c r="AL216" i="6"/>
  <c r="AJ216" i="6"/>
  <c r="AI216" i="6"/>
  <c r="AH216" i="6"/>
  <c r="AG216" i="6"/>
  <c r="AF216" i="6"/>
  <c r="AD216" i="6"/>
  <c r="AC216" i="6"/>
  <c r="AB216" i="6"/>
  <c r="AA216" i="6"/>
  <c r="Z216" i="6"/>
  <c r="X216" i="6"/>
  <c r="W216" i="6"/>
  <c r="V216" i="6"/>
  <c r="U216" i="6"/>
  <c r="T216" i="6"/>
  <c r="R216" i="6"/>
  <c r="Q216" i="6"/>
  <c r="P216" i="6"/>
  <c r="O216" i="6"/>
  <c r="L216" i="6"/>
  <c r="K216" i="6"/>
  <c r="J216" i="6"/>
  <c r="I216" i="6"/>
  <c r="H216" i="6"/>
  <c r="F216" i="6"/>
  <c r="E216" i="6"/>
  <c r="D216" i="6"/>
  <c r="C216" i="6"/>
  <c r="BV215" i="6"/>
  <c r="BT215" i="6"/>
  <c r="BS215" i="6"/>
  <c r="BR215" i="6"/>
  <c r="BQ215" i="6"/>
  <c r="BP215" i="6"/>
  <c r="BN215" i="6"/>
  <c r="BM215" i="6"/>
  <c r="BL215" i="6"/>
  <c r="BK215" i="6"/>
  <c r="BJ215" i="6"/>
  <c r="BH215" i="6"/>
  <c r="BG215" i="6"/>
  <c r="BF215" i="6"/>
  <c r="BE215" i="6"/>
  <c r="BD215" i="6"/>
  <c r="BB215" i="6"/>
  <c r="BA215" i="6"/>
  <c r="AZ215" i="6"/>
  <c r="AY215" i="6"/>
  <c r="AX215" i="6"/>
  <c r="AV215" i="6"/>
  <c r="AU215" i="6"/>
  <c r="AT215" i="6"/>
  <c r="AS215" i="6"/>
  <c r="AR215" i="6"/>
  <c r="AP215" i="6"/>
  <c r="AO215" i="6"/>
  <c r="AN215" i="6"/>
  <c r="AM215" i="6"/>
  <c r="AL215" i="6"/>
  <c r="AJ215" i="6"/>
  <c r="AI215" i="6"/>
  <c r="AH215" i="6"/>
  <c r="AG215" i="6"/>
  <c r="AF215" i="6"/>
  <c r="AD215" i="6"/>
  <c r="AC215" i="6"/>
  <c r="AB215" i="6"/>
  <c r="AA215" i="6"/>
  <c r="Z215" i="6"/>
  <c r="X215" i="6"/>
  <c r="W215" i="6"/>
  <c r="V215" i="6"/>
  <c r="U215" i="6"/>
  <c r="T215" i="6"/>
  <c r="R215" i="6"/>
  <c r="Q215" i="6"/>
  <c r="P215" i="6"/>
  <c r="O215" i="6"/>
  <c r="L215" i="6"/>
  <c r="K215" i="6"/>
  <c r="J215" i="6"/>
  <c r="I215" i="6"/>
  <c r="H215" i="6"/>
  <c r="F215" i="6"/>
  <c r="E215" i="6"/>
  <c r="D215" i="6"/>
  <c r="C215" i="6"/>
  <c r="BV214" i="6"/>
  <c r="BT214" i="6"/>
  <c r="BS214" i="6"/>
  <c r="BR214" i="6"/>
  <c r="BQ214" i="6"/>
  <c r="BP214" i="6"/>
  <c r="BN214" i="6"/>
  <c r="BM214" i="6"/>
  <c r="BL214" i="6"/>
  <c r="BK214" i="6"/>
  <c r="BJ214" i="6"/>
  <c r="BH214" i="6"/>
  <c r="BG214" i="6"/>
  <c r="BF214" i="6"/>
  <c r="BE214" i="6"/>
  <c r="BD214" i="6"/>
  <c r="BB214" i="6"/>
  <c r="BA214" i="6"/>
  <c r="AZ214" i="6"/>
  <c r="AY214" i="6"/>
  <c r="AX214" i="6"/>
  <c r="AV214" i="6"/>
  <c r="AU214" i="6"/>
  <c r="AT214" i="6"/>
  <c r="AS214" i="6"/>
  <c r="AR214" i="6"/>
  <c r="AP214" i="6"/>
  <c r="AO214" i="6"/>
  <c r="AN214" i="6"/>
  <c r="AM214" i="6"/>
  <c r="AL214" i="6"/>
  <c r="AJ214" i="6"/>
  <c r="AI214" i="6"/>
  <c r="AH214" i="6"/>
  <c r="AG214" i="6"/>
  <c r="AF214" i="6"/>
  <c r="AD214" i="6"/>
  <c r="AC214" i="6"/>
  <c r="AB214" i="6"/>
  <c r="AA214" i="6"/>
  <c r="Z214" i="6"/>
  <c r="X214" i="6"/>
  <c r="W214" i="6"/>
  <c r="V214" i="6"/>
  <c r="U214" i="6"/>
  <c r="T214" i="6"/>
  <c r="R214" i="6"/>
  <c r="Q214" i="6"/>
  <c r="P214" i="6"/>
  <c r="O214" i="6"/>
  <c r="L214" i="6"/>
  <c r="K214" i="6"/>
  <c r="J214" i="6"/>
  <c r="I214" i="6"/>
  <c r="H214" i="6"/>
  <c r="F214" i="6"/>
  <c r="E214" i="6"/>
  <c r="D214" i="6"/>
  <c r="C214" i="6"/>
  <c r="BV213" i="6"/>
  <c r="BT213" i="6"/>
  <c r="BS213" i="6"/>
  <c r="BR213" i="6"/>
  <c r="BQ213" i="6"/>
  <c r="BP213" i="6"/>
  <c r="BN213" i="6"/>
  <c r="BM213" i="6"/>
  <c r="BL213" i="6"/>
  <c r="BK213" i="6"/>
  <c r="BJ213" i="6"/>
  <c r="BH213" i="6"/>
  <c r="BG213" i="6"/>
  <c r="BF213" i="6"/>
  <c r="BE213" i="6"/>
  <c r="BD213" i="6"/>
  <c r="BB213" i="6"/>
  <c r="BA213" i="6"/>
  <c r="AZ213" i="6"/>
  <c r="AY213" i="6"/>
  <c r="AX213" i="6"/>
  <c r="AV213" i="6"/>
  <c r="AU213" i="6"/>
  <c r="AT213" i="6"/>
  <c r="AS213" i="6"/>
  <c r="AR213" i="6"/>
  <c r="AP213" i="6"/>
  <c r="AO213" i="6"/>
  <c r="AN213" i="6"/>
  <c r="AM213" i="6"/>
  <c r="AL213" i="6"/>
  <c r="AJ213" i="6"/>
  <c r="AI213" i="6"/>
  <c r="AH213" i="6"/>
  <c r="AG213" i="6"/>
  <c r="AF213" i="6"/>
  <c r="AD213" i="6"/>
  <c r="AC213" i="6"/>
  <c r="AB213" i="6"/>
  <c r="AA213" i="6"/>
  <c r="Z213" i="6"/>
  <c r="X213" i="6"/>
  <c r="W213" i="6"/>
  <c r="V213" i="6"/>
  <c r="U213" i="6"/>
  <c r="T213" i="6"/>
  <c r="R213" i="6"/>
  <c r="Q213" i="6"/>
  <c r="P213" i="6"/>
  <c r="O213" i="6"/>
  <c r="L213" i="6"/>
  <c r="K213" i="6"/>
  <c r="J213" i="6"/>
  <c r="I213" i="6"/>
  <c r="H213" i="6"/>
  <c r="F213" i="6"/>
  <c r="E213" i="6"/>
  <c r="D213" i="6"/>
  <c r="C213" i="6"/>
  <c r="BV212" i="6"/>
  <c r="BT212" i="6"/>
  <c r="BS212" i="6"/>
  <c r="BR212" i="6"/>
  <c r="BQ212" i="6"/>
  <c r="BP212" i="6"/>
  <c r="BN212" i="6"/>
  <c r="BM212" i="6"/>
  <c r="BL212" i="6"/>
  <c r="BK212" i="6"/>
  <c r="BJ212" i="6"/>
  <c r="BH212" i="6"/>
  <c r="BG212" i="6"/>
  <c r="BF212" i="6"/>
  <c r="BE212" i="6"/>
  <c r="BD212" i="6"/>
  <c r="BB212" i="6"/>
  <c r="BA212" i="6"/>
  <c r="AZ212" i="6"/>
  <c r="AY212" i="6"/>
  <c r="AX212" i="6"/>
  <c r="AV212" i="6"/>
  <c r="AU212" i="6"/>
  <c r="AT212" i="6"/>
  <c r="AS212" i="6"/>
  <c r="AR212" i="6"/>
  <c r="AP212" i="6"/>
  <c r="AO212" i="6"/>
  <c r="AN212" i="6"/>
  <c r="AM212" i="6"/>
  <c r="AL212" i="6"/>
  <c r="AJ212" i="6"/>
  <c r="AI212" i="6"/>
  <c r="AH212" i="6"/>
  <c r="AG212" i="6"/>
  <c r="AF212" i="6"/>
  <c r="AD212" i="6"/>
  <c r="AC212" i="6"/>
  <c r="AB212" i="6"/>
  <c r="AA212" i="6"/>
  <c r="Z212" i="6"/>
  <c r="X212" i="6"/>
  <c r="W212" i="6"/>
  <c r="V212" i="6"/>
  <c r="U212" i="6"/>
  <c r="T212" i="6"/>
  <c r="R212" i="6"/>
  <c r="Q212" i="6"/>
  <c r="P212" i="6"/>
  <c r="O212" i="6"/>
  <c r="L212" i="6"/>
  <c r="K212" i="6"/>
  <c r="J212" i="6"/>
  <c r="I212" i="6"/>
  <c r="H212" i="6"/>
  <c r="F212" i="6"/>
  <c r="E212" i="6"/>
  <c r="D212" i="6"/>
  <c r="C212" i="6"/>
  <c r="BV211" i="6"/>
  <c r="BT211" i="6"/>
  <c r="BS211" i="6"/>
  <c r="BR211" i="6"/>
  <c r="BQ211" i="6"/>
  <c r="BP211" i="6"/>
  <c r="BN211" i="6"/>
  <c r="BM211" i="6"/>
  <c r="BL211" i="6"/>
  <c r="BK211" i="6"/>
  <c r="BJ211" i="6"/>
  <c r="BH211" i="6"/>
  <c r="BG211" i="6"/>
  <c r="BF211" i="6"/>
  <c r="BE211" i="6"/>
  <c r="BD211" i="6"/>
  <c r="BB211" i="6"/>
  <c r="BA211" i="6"/>
  <c r="AZ211" i="6"/>
  <c r="AY211" i="6"/>
  <c r="AX211" i="6"/>
  <c r="AV211" i="6"/>
  <c r="AU211" i="6"/>
  <c r="AT211" i="6"/>
  <c r="AS211" i="6"/>
  <c r="AR211" i="6"/>
  <c r="AP211" i="6"/>
  <c r="AO211" i="6"/>
  <c r="AN211" i="6"/>
  <c r="AM211" i="6"/>
  <c r="AL211" i="6"/>
  <c r="AJ211" i="6"/>
  <c r="AI211" i="6"/>
  <c r="AH211" i="6"/>
  <c r="AG211" i="6"/>
  <c r="AF211" i="6"/>
  <c r="AD211" i="6"/>
  <c r="AC211" i="6"/>
  <c r="AB211" i="6"/>
  <c r="AA211" i="6"/>
  <c r="Z211" i="6"/>
  <c r="X211" i="6"/>
  <c r="W211" i="6"/>
  <c r="V211" i="6"/>
  <c r="U211" i="6"/>
  <c r="T211" i="6"/>
  <c r="R211" i="6"/>
  <c r="Q211" i="6"/>
  <c r="P211" i="6"/>
  <c r="O211" i="6"/>
  <c r="L211" i="6"/>
  <c r="K211" i="6"/>
  <c r="J211" i="6"/>
  <c r="I211" i="6"/>
  <c r="H211" i="6"/>
  <c r="F211" i="6"/>
  <c r="E211" i="6"/>
  <c r="D211" i="6"/>
  <c r="C211" i="6"/>
  <c r="BV210" i="6"/>
  <c r="BT210" i="6"/>
  <c r="BS210" i="6"/>
  <c r="BR210" i="6"/>
  <c r="BQ210" i="6"/>
  <c r="BP210" i="6"/>
  <c r="BN210" i="6"/>
  <c r="BM210" i="6"/>
  <c r="BL210" i="6"/>
  <c r="BK210" i="6"/>
  <c r="BJ210" i="6"/>
  <c r="BH210" i="6"/>
  <c r="BG210" i="6"/>
  <c r="BF210" i="6"/>
  <c r="BE210" i="6"/>
  <c r="BD210" i="6"/>
  <c r="BB210" i="6"/>
  <c r="BA210" i="6"/>
  <c r="AZ210" i="6"/>
  <c r="AY210" i="6"/>
  <c r="AX210" i="6"/>
  <c r="AV210" i="6"/>
  <c r="AU210" i="6"/>
  <c r="AT210" i="6"/>
  <c r="AS210" i="6"/>
  <c r="AR210" i="6"/>
  <c r="AP210" i="6"/>
  <c r="AO210" i="6"/>
  <c r="AN210" i="6"/>
  <c r="AM210" i="6"/>
  <c r="AL210" i="6"/>
  <c r="AJ210" i="6"/>
  <c r="AI210" i="6"/>
  <c r="AH210" i="6"/>
  <c r="AG210" i="6"/>
  <c r="AF210" i="6"/>
  <c r="AD210" i="6"/>
  <c r="AC210" i="6"/>
  <c r="AB210" i="6"/>
  <c r="AA210" i="6"/>
  <c r="Z210" i="6"/>
  <c r="X210" i="6"/>
  <c r="W210" i="6"/>
  <c r="V210" i="6"/>
  <c r="U210" i="6"/>
  <c r="T210" i="6"/>
  <c r="R210" i="6"/>
  <c r="Q210" i="6"/>
  <c r="P210" i="6"/>
  <c r="O210" i="6"/>
  <c r="L210" i="6"/>
  <c r="K210" i="6"/>
  <c r="J210" i="6"/>
  <c r="I210" i="6"/>
  <c r="H210" i="6"/>
  <c r="F210" i="6"/>
  <c r="E210" i="6"/>
  <c r="D210" i="6"/>
  <c r="C210" i="6"/>
  <c r="BV209" i="6"/>
  <c r="BT209" i="6"/>
  <c r="BS209" i="6"/>
  <c r="BR209" i="6"/>
  <c r="BQ209" i="6"/>
  <c r="BP209" i="6"/>
  <c r="BN209" i="6"/>
  <c r="BM209" i="6"/>
  <c r="BL209" i="6"/>
  <c r="BK209" i="6"/>
  <c r="BJ209" i="6"/>
  <c r="BH209" i="6"/>
  <c r="BG209" i="6"/>
  <c r="BF209" i="6"/>
  <c r="BE209" i="6"/>
  <c r="BD209" i="6"/>
  <c r="BB209" i="6"/>
  <c r="BA209" i="6"/>
  <c r="AZ209" i="6"/>
  <c r="AY209" i="6"/>
  <c r="AX209" i="6"/>
  <c r="AV209" i="6"/>
  <c r="AU209" i="6"/>
  <c r="AT209" i="6"/>
  <c r="AS209" i="6"/>
  <c r="AR209" i="6"/>
  <c r="AP209" i="6"/>
  <c r="AO209" i="6"/>
  <c r="AN209" i="6"/>
  <c r="AM209" i="6"/>
  <c r="AL209" i="6"/>
  <c r="AJ209" i="6"/>
  <c r="AI209" i="6"/>
  <c r="AH209" i="6"/>
  <c r="AG209" i="6"/>
  <c r="AF209" i="6"/>
  <c r="AD209" i="6"/>
  <c r="AC209" i="6"/>
  <c r="AB209" i="6"/>
  <c r="AA209" i="6"/>
  <c r="Z209" i="6"/>
  <c r="X209" i="6"/>
  <c r="W209" i="6"/>
  <c r="V209" i="6"/>
  <c r="U209" i="6"/>
  <c r="T209" i="6"/>
  <c r="R209" i="6"/>
  <c r="Q209" i="6"/>
  <c r="P209" i="6"/>
  <c r="O209" i="6"/>
  <c r="L209" i="6"/>
  <c r="K209" i="6"/>
  <c r="J209" i="6"/>
  <c r="I209" i="6"/>
  <c r="H209" i="6"/>
  <c r="F209" i="6"/>
  <c r="E209" i="6"/>
  <c r="D209" i="6"/>
  <c r="C209" i="6"/>
  <c r="BV208" i="6"/>
  <c r="BT208" i="6"/>
  <c r="BS208" i="6"/>
  <c r="BR208" i="6"/>
  <c r="BQ208" i="6"/>
  <c r="BP208" i="6"/>
  <c r="BN208" i="6"/>
  <c r="BM208" i="6"/>
  <c r="BL208" i="6"/>
  <c r="BK208" i="6"/>
  <c r="BJ208" i="6"/>
  <c r="BH208" i="6"/>
  <c r="BG208" i="6"/>
  <c r="BF208" i="6"/>
  <c r="BE208" i="6"/>
  <c r="BD208" i="6"/>
  <c r="BB208" i="6"/>
  <c r="BA208" i="6"/>
  <c r="AZ208" i="6"/>
  <c r="AY208" i="6"/>
  <c r="AX208" i="6"/>
  <c r="AV208" i="6"/>
  <c r="AU208" i="6"/>
  <c r="AT208" i="6"/>
  <c r="AS208" i="6"/>
  <c r="AR208" i="6"/>
  <c r="AP208" i="6"/>
  <c r="AO208" i="6"/>
  <c r="AN208" i="6"/>
  <c r="AM208" i="6"/>
  <c r="AL208" i="6"/>
  <c r="AJ208" i="6"/>
  <c r="AI208" i="6"/>
  <c r="AH208" i="6"/>
  <c r="AG208" i="6"/>
  <c r="AF208" i="6"/>
  <c r="AD208" i="6"/>
  <c r="AC208" i="6"/>
  <c r="AB208" i="6"/>
  <c r="AA208" i="6"/>
  <c r="Z208" i="6"/>
  <c r="X208" i="6"/>
  <c r="W208" i="6"/>
  <c r="V208" i="6"/>
  <c r="U208" i="6"/>
  <c r="T208" i="6"/>
  <c r="R208" i="6"/>
  <c r="Q208" i="6"/>
  <c r="P208" i="6"/>
  <c r="O208" i="6"/>
  <c r="L208" i="6"/>
  <c r="K208" i="6"/>
  <c r="J208" i="6"/>
  <c r="I208" i="6"/>
  <c r="H208" i="6"/>
  <c r="F208" i="6"/>
  <c r="E208" i="6"/>
  <c r="D208" i="6"/>
  <c r="C208" i="6"/>
  <c r="BV207" i="6"/>
  <c r="BT207" i="6"/>
  <c r="BS207" i="6"/>
  <c r="BR207" i="6"/>
  <c r="BQ207" i="6"/>
  <c r="BP207" i="6"/>
  <c r="BN207" i="6"/>
  <c r="BM207" i="6"/>
  <c r="BL207" i="6"/>
  <c r="BK207" i="6"/>
  <c r="BJ207" i="6"/>
  <c r="BH207" i="6"/>
  <c r="BG207" i="6"/>
  <c r="BF207" i="6"/>
  <c r="BE207" i="6"/>
  <c r="BD207" i="6"/>
  <c r="BB207" i="6"/>
  <c r="BA207" i="6"/>
  <c r="AZ207" i="6"/>
  <c r="AY207" i="6"/>
  <c r="AX207" i="6"/>
  <c r="AV207" i="6"/>
  <c r="AU207" i="6"/>
  <c r="AT207" i="6"/>
  <c r="AS207" i="6"/>
  <c r="AR207" i="6"/>
  <c r="AP207" i="6"/>
  <c r="AO207" i="6"/>
  <c r="AN207" i="6"/>
  <c r="AM207" i="6"/>
  <c r="AL207" i="6"/>
  <c r="AJ207" i="6"/>
  <c r="AI207" i="6"/>
  <c r="AH207" i="6"/>
  <c r="AG207" i="6"/>
  <c r="AF207" i="6"/>
  <c r="AD207" i="6"/>
  <c r="AC207" i="6"/>
  <c r="AB207" i="6"/>
  <c r="AA207" i="6"/>
  <c r="Z207" i="6"/>
  <c r="X207" i="6"/>
  <c r="W207" i="6"/>
  <c r="V207" i="6"/>
  <c r="U207" i="6"/>
  <c r="T207" i="6"/>
  <c r="R207" i="6"/>
  <c r="Q207" i="6"/>
  <c r="P207" i="6"/>
  <c r="O207" i="6"/>
  <c r="L207" i="6"/>
  <c r="K207" i="6"/>
  <c r="J207" i="6"/>
  <c r="I207" i="6"/>
  <c r="H207" i="6"/>
  <c r="F207" i="6"/>
  <c r="E207" i="6"/>
  <c r="D207" i="6"/>
  <c r="C207" i="6"/>
  <c r="BV206" i="6"/>
  <c r="BT206" i="6"/>
  <c r="BS206" i="6"/>
  <c r="BR206" i="6"/>
  <c r="BQ206" i="6"/>
  <c r="BP206" i="6"/>
  <c r="BN206" i="6"/>
  <c r="BM206" i="6"/>
  <c r="BL206" i="6"/>
  <c r="BK206" i="6"/>
  <c r="BJ206" i="6"/>
  <c r="BH206" i="6"/>
  <c r="BG206" i="6"/>
  <c r="BF206" i="6"/>
  <c r="BE206" i="6"/>
  <c r="BD206" i="6"/>
  <c r="BB206" i="6"/>
  <c r="BA206" i="6"/>
  <c r="AZ206" i="6"/>
  <c r="AY206" i="6"/>
  <c r="AX206" i="6"/>
  <c r="AV206" i="6"/>
  <c r="AU206" i="6"/>
  <c r="AT206" i="6"/>
  <c r="AS206" i="6"/>
  <c r="AR206" i="6"/>
  <c r="AP206" i="6"/>
  <c r="AO206" i="6"/>
  <c r="AN206" i="6"/>
  <c r="AM206" i="6"/>
  <c r="AL206" i="6"/>
  <c r="AJ206" i="6"/>
  <c r="AI206" i="6"/>
  <c r="AH206" i="6"/>
  <c r="AG206" i="6"/>
  <c r="AF206" i="6"/>
  <c r="AD206" i="6"/>
  <c r="AC206" i="6"/>
  <c r="AB206" i="6"/>
  <c r="AA206" i="6"/>
  <c r="Z206" i="6"/>
  <c r="X206" i="6"/>
  <c r="W206" i="6"/>
  <c r="V206" i="6"/>
  <c r="U206" i="6"/>
  <c r="T206" i="6"/>
  <c r="R206" i="6"/>
  <c r="Q206" i="6"/>
  <c r="P206" i="6"/>
  <c r="O206" i="6"/>
  <c r="L206" i="6"/>
  <c r="K206" i="6"/>
  <c r="J206" i="6"/>
  <c r="I206" i="6"/>
  <c r="H206" i="6"/>
  <c r="F206" i="6"/>
  <c r="E206" i="6"/>
  <c r="D206" i="6"/>
  <c r="C206" i="6"/>
  <c r="BV205" i="6"/>
  <c r="BT205" i="6"/>
  <c r="BS205" i="6"/>
  <c r="BR205" i="6"/>
  <c r="BQ205" i="6"/>
  <c r="BP205" i="6"/>
  <c r="BN205" i="6"/>
  <c r="BM205" i="6"/>
  <c r="BL205" i="6"/>
  <c r="BK205" i="6"/>
  <c r="BJ205" i="6"/>
  <c r="BH205" i="6"/>
  <c r="BG205" i="6"/>
  <c r="BF205" i="6"/>
  <c r="BE205" i="6"/>
  <c r="BD205" i="6"/>
  <c r="BB205" i="6"/>
  <c r="BA205" i="6"/>
  <c r="AZ205" i="6"/>
  <c r="AY205" i="6"/>
  <c r="AX205" i="6"/>
  <c r="AV205" i="6"/>
  <c r="AU205" i="6"/>
  <c r="AT205" i="6"/>
  <c r="AS205" i="6"/>
  <c r="AR205" i="6"/>
  <c r="AP205" i="6"/>
  <c r="AO205" i="6"/>
  <c r="AN205" i="6"/>
  <c r="AM205" i="6"/>
  <c r="AL205" i="6"/>
  <c r="AJ205" i="6"/>
  <c r="AI205" i="6"/>
  <c r="AH205" i="6"/>
  <c r="AG205" i="6"/>
  <c r="AF205" i="6"/>
  <c r="AD205" i="6"/>
  <c r="AC205" i="6"/>
  <c r="AB205" i="6"/>
  <c r="AA205" i="6"/>
  <c r="Z205" i="6"/>
  <c r="X205" i="6"/>
  <c r="W205" i="6"/>
  <c r="V205" i="6"/>
  <c r="U205" i="6"/>
  <c r="T205" i="6"/>
  <c r="R205" i="6"/>
  <c r="Q205" i="6"/>
  <c r="P205" i="6"/>
  <c r="O205" i="6"/>
  <c r="L205" i="6"/>
  <c r="K205" i="6"/>
  <c r="J205" i="6"/>
  <c r="I205" i="6"/>
  <c r="H205" i="6"/>
  <c r="F205" i="6"/>
  <c r="E205" i="6"/>
  <c r="D205" i="6"/>
  <c r="C205" i="6"/>
  <c r="BV204" i="6"/>
  <c r="BT204" i="6"/>
  <c r="BS204" i="6"/>
  <c r="BR204" i="6"/>
  <c r="BQ204" i="6"/>
  <c r="BP204" i="6"/>
  <c r="BN204" i="6"/>
  <c r="BM204" i="6"/>
  <c r="BL204" i="6"/>
  <c r="BK204" i="6"/>
  <c r="BJ204" i="6"/>
  <c r="BH204" i="6"/>
  <c r="BG204" i="6"/>
  <c r="BF204" i="6"/>
  <c r="BE204" i="6"/>
  <c r="BD204" i="6"/>
  <c r="BB204" i="6"/>
  <c r="BA204" i="6"/>
  <c r="AZ204" i="6"/>
  <c r="AY204" i="6"/>
  <c r="AX204" i="6"/>
  <c r="AV204" i="6"/>
  <c r="AU204" i="6"/>
  <c r="AT204" i="6"/>
  <c r="AS204" i="6"/>
  <c r="AR204" i="6"/>
  <c r="AP204" i="6"/>
  <c r="AO204" i="6"/>
  <c r="AN204" i="6"/>
  <c r="AM204" i="6"/>
  <c r="AL204" i="6"/>
  <c r="AJ204" i="6"/>
  <c r="AI204" i="6"/>
  <c r="AH204" i="6"/>
  <c r="AG204" i="6"/>
  <c r="AF204" i="6"/>
  <c r="AD204" i="6"/>
  <c r="AC204" i="6"/>
  <c r="AB204" i="6"/>
  <c r="AA204" i="6"/>
  <c r="Z204" i="6"/>
  <c r="X204" i="6"/>
  <c r="W204" i="6"/>
  <c r="V204" i="6"/>
  <c r="U204" i="6"/>
  <c r="T204" i="6"/>
  <c r="R204" i="6"/>
  <c r="Q204" i="6"/>
  <c r="P204" i="6"/>
  <c r="O204" i="6"/>
  <c r="L204" i="6"/>
  <c r="K204" i="6"/>
  <c r="J204" i="6"/>
  <c r="I204" i="6"/>
  <c r="H204" i="6"/>
  <c r="F204" i="6"/>
  <c r="E204" i="6"/>
  <c r="D204" i="6"/>
  <c r="C204" i="6"/>
  <c r="BV203" i="6"/>
  <c r="BT203" i="6"/>
  <c r="BS203" i="6"/>
  <c r="BR203" i="6"/>
  <c r="BQ203" i="6"/>
  <c r="BP203" i="6"/>
  <c r="BN203" i="6"/>
  <c r="BM203" i="6"/>
  <c r="BL203" i="6"/>
  <c r="BK203" i="6"/>
  <c r="BJ203" i="6"/>
  <c r="BH203" i="6"/>
  <c r="BG203" i="6"/>
  <c r="BF203" i="6"/>
  <c r="BE203" i="6"/>
  <c r="BD203" i="6"/>
  <c r="BB203" i="6"/>
  <c r="BA203" i="6"/>
  <c r="AZ203" i="6"/>
  <c r="AY203" i="6"/>
  <c r="AX203" i="6"/>
  <c r="AV203" i="6"/>
  <c r="AU203" i="6"/>
  <c r="AT203" i="6"/>
  <c r="AS203" i="6"/>
  <c r="AR203" i="6"/>
  <c r="AP203" i="6"/>
  <c r="AO203" i="6"/>
  <c r="AN203" i="6"/>
  <c r="AM203" i="6"/>
  <c r="AL203" i="6"/>
  <c r="AJ203" i="6"/>
  <c r="AI203" i="6"/>
  <c r="AH203" i="6"/>
  <c r="AG203" i="6"/>
  <c r="AF203" i="6"/>
  <c r="AD203" i="6"/>
  <c r="AC203" i="6"/>
  <c r="AB203" i="6"/>
  <c r="AA203" i="6"/>
  <c r="Z203" i="6"/>
  <c r="X203" i="6"/>
  <c r="W203" i="6"/>
  <c r="V203" i="6"/>
  <c r="U203" i="6"/>
  <c r="T203" i="6"/>
  <c r="R203" i="6"/>
  <c r="Q203" i="6"/>
  <c r="P203" i="6"/>
  <c r="O203" i="6"/>
  <c r="L203" i="6"/>
  <c r="K203" i="6"/>
  <c r="J203" i="6"/>
  <c r="I203" i="6"/>
  <c r="H203" i="6"/>
  <c r="F203" i="6"/>
  <c r="E203" i="6"/>
  <c r="D203" i="6"/>
  <c r="C203" i="6"/>
  <c r="BV202" i="6"/>
  <c r="BT202" i="6"/>
  <c r="BS202" i="6"/>
  <c r="BR202" i="6"/>
  <c r="BQ202" i="6"/>
  <c r="BP202" i="6"/>
  <c r="BN202" i="6"/>
  <c r="BM202" i="6"/>
  <c r="BL202" i="6"/>
  <c r="BK202" i="6"/>
  <c r="BJ202" i="6"/>
  <c r="BH202" i="6"/>
  <c r="BG202" i="6"/>
  <c r="BF202" i="6"/>
  <c r="BE202" i="6"/>
  <c r="BD202" i="6"/>
  <c r="BB202" i="6"/>
  <c r="BA202" i="6"/>
  <c r="AZ202" i="6"/>
  <c r="AY202" i="6"/>
  <c r="AX202" i="6"/>
  <c r="AV202" i="6"/>
  <c r="AU202" i="6"/>
  <c r="AT202" i="6"/>
  <c r="AS202" i="6"/>
  <c r="AR202" i="6"/>
  <c r="AP202" i="6"/>
  <c r="AO202" i="6"/>
  <c r="AN202" i="6"/>
  <c r="AM202" i="6"/>
  <c r="AL202" i="6"/>
  <c r="AJ202" i="6"/>
  <c r="AI202" i="6"/>
  <c r="AH202" i="6"/>
  <c r="AG202" i="6"/>
  <c r="AF202" i="6"/>
  <c r="AD202" i="6"/>
  <c r="AC202" i="6"/>
  <c r="AB202" i="6"/>
  <c r="AA202" i="6"/>
  <c r="Z202" i="6"/>
  <c r="X202" i="6"/>
  <c r="W202" i="6"/>
  <c r="V202" i="6"/>
  <c r="U202" i="6"/>
  <c r="T202" i="6"/>
  <c r="R202" i="6"/>
  <c r="Q202" i="6"/>
  <c r="P202" i="6"/>
  <c r="O202" i="6"/>
  <c r="L202" i="6"/>
  <c r="K202" i="6"/>
  <c r="J202" i="6"/>
  <c r="I202" i="6"/>
  <c r="H202" i="6"/>
  <c r="F202" i="6"/>
  <c r="E202" i="6"/>
  <c r="D202" i="6"/>
  <c r="C202" i="6"/>
  <c r="BV201" i="6"/>
  <c r="BT201" i="6"/>
  <c r="BS201" i="6"/>
  <c r="BR201" i="6"/>
  <c r="BQ201" i="6"/>
  <c r="BP201" i="6"/>
  <c r="BN201" i="6"/>
  <c r="BM201" i="6"/>
  <c r="BL201" i="6"/>
  <c r="BK201" i="6"/>
  <c r="BJ201" i="6"/>
  <c r="BH201" i="6"/>
  <c r="BG201" i="6"/>
  <c r="BF201" i="6"/>
  <c r="BE201" i="6"/>
  <c r="BD201" i="6"/>
  <c r="BB201" i="6"/>
  <c r="BA201" i="6"/>
  <c r="AZ201" i="6"/>
  <c r="AY201" i="6"/>
  <c r="AX201" i="6"/>
  <c r="AV201" i="6"/>
  <c r="AU201" i="6"/>
  <c r="AT201" i="6"/>
  <c r="AS201" i="6"/>
  <c r="AR201" i="6"/>
  <c r="AP201" i="6"/>
  <c r="AO201" i="6"/>
  <c r="AN201" i="6"/>
  <c r="AM201" i="6"/>
  <c r="AL201" i="6"/>
  <c r="AJ201" i="6"/>
  <c r="AI201" i="6"/>
  <c r="AH201" i="6"/>
  <c r="AG201" i="6"/>
  <c r="AF201" i="6"/>
  <c r="AD201" i="6"/>
  <c r="AC201" i="6"/>
  <c r="AB201" i="6"/>
  <c r="AA201" i="6"/>
  <c r="Z201" i="6"/>
  <c r="X201" i="6"/>
  <c r="W201" i="6"/>
  <c r="V201" i="6"/>
  <c r="U201" i="6"/>
  <c r="T201" i="6"/>
  <c r="R201" i="6"/>
  <c r="Q201" i="6"/>
  <c r="P201" i="6"/>
  <c r="O201" i="6"/>
  <c r="L201" i="6"/>
  <c r="K201" i="6"/>
  <c r="J201" i="6"/>
  <c r="I201" i="6"/>
  <c r="H201" i="6"/>
  <c r="F201" i="6"/>
  <c r="E201" i="6"/>
  <c r="D201" i="6"/>
  <c r="C201" i="6"/>
  <c r="BV200" i="6"/>
  <c r="BT200" i="6"/>
  <c r="BS200" i="6"/>
  <c r="BR200" i="6"/>
  <c r="BQ200" i="6"/>
  <c r="BP200" i="6"/>
  <c r="BN200" i="6"/>
  <c r="BM200" i="6"/>
  <c r="BL200" i="6"/>
  <c r="BK200" i="6"/>
  <c r="BJ200" i="6"/>
  <c r="BH200" i="6"/>
  <c r="BG200" i="6"/>
  <c r="BF200" i="6"/>
  <c r="BE200" i="6"/>
  <c r="BD200" i="6"/>
  <c r="BB200" i="6"/>
  <c r="BA200" i="6"/>
  <c r="AZ200" i="6"/>
  <c r="AY200" i="6"/>
  <c r="AX200" i="6"/>
  <c r="AV200" i="6"/>
  <c r="AU200" i="6"/>
  <c r="AT200" i="6"/>
  <c r="AS200" i="6"/>
  <c r="AR200" i="6"/>
  <c r="AP200" i="6"/>
  <c r="AO200" i="6"/>
  <c r="AN200" i="6"/>
  <c r="AM200" i="6"/>
  <c r="AL200" i="6"/>
  <c r="AJ200" i="6"/>
  <c r="AI200" i="6"/>
  <c r="AH200" i="6"/>
  <c r="AG200" i="6"/>
  <c r="AF200" i="6"/>
  <c r="AD200" i="6"/>
  <c r="AC200" i="6"/>
  <c r="AB200" i="6"/>
  <c r="AA200" i="6"/>
  <c r="Z200" i="6"/>
  <c r="X200" i="6"/>
  <c r="W200" i="6"/>
  <c r="V200" i="6"/>
  <c r="U200" i="6"/>
  <c r="T200" i="6"/>
  <c r="R200" i="6"/>
  <c r="Q200" i="6"/>
  <c r="P200" i="6"/>
  <c r="O200" i="6"/>
  <c r="L200" i="6"/>
  <c r="K200" i="6"/>
  <c r="J200" i="6"/>
  <c r="I200" i="6"/>
  <c r="H200" i="6"/>
  <c r="F200" i="6"/>
  <c r="E200" i="6"/>
  <c r="D200" i="6"/>
  <c r="C200" i="6"/>
  <c r="BV199" i="6"/>
  <c r="BT199" i="6"/>
  <c r="BS199" i="6"/>
  <c r="BR199" i="6"/>
  <c r="BQ199" i="6"/>
  <c r="BP199" i="6"/>
  <c r="BN199" i="6"/>
  <c r="BM199" i="6"/>
  <c r="BL199" i="6"/>
  <c r="BK199" i="6"/>
  <c r="BJ199" i="6"/>
  <c r="BH199" i="6"/>
  <c r="BG199" i="6"/>
  <c r="BF199" i="6"/>
  <c r="BE199" i="6"/>
  <c r="BD199" i="6"/>
  <c r="BB199" i="6"/>
  <c r="BA199" i="6"/>
  <c r="AZ199" i="6"/>
  <c r="AY199" i="6"/>
  <c r="AX199" i="6"/>
  <c r="AV199" i="6"/>
  <c r="AU199" i="6"/>
  <c r="AT199" i="6"/>
  <c r="AS199" i="6"/>
  <c r="AR199" i="6"/>
  <c r="AP199" i="6"/>
  <c r="AO199" i="6"/>
  <c r="AN199" i="6"/>
  <c r="AM199" i="6"/>
  <c r="AL199" i="6"/>
  <c r="AJ199" i="6"/>
  <c r="AI199" i="6"/>
  <c r="AH199" i="6"/>
  <c r="AG199" i="6"/>
  <c r="AF199" i="6"/>
  <c r="AD199" i="6"/>
  <c r="AC199" i="6"/>
  <c r="AB199" i="6"/>
  <c r="AA199" i="6"/>
  <c r="Z199" i="6"/>
  <c r="X199" i="6"/>
  <c r="W199" i="6"/>
  <c r="V199" i="6"/>
  <c r="U199" i="6"/>
  <c r="T199" i="6"/>
  <c r="R199" i="6"/>
  <c r="Q199" i="6"/>
  <c r="P199" i="6"/>
  <c r="O199" i="6"/>
  <c r="L199" i="6"/>
  <c r="K199" i="6"/>
  <c r="J199" i="6"/>
  <c r="I199" i="6"/>
  <c r="H199" i="6"/>
  <c r="F199" i="6"/>
  <c r="E199" i="6"/>
  <c r="D199" i="6"/>
  <c r="C199" i="6"/>
  <c r="BV198" i="6"/>
  <c r="BT198" i="6"/>
  <c r="BS198" i="6"/>
  <c r="BR198" i="6"/>
  <c r="BQ198" i="6"/>
  <c r="BP198" i="6"/>
  <c r="BN198" i="6"/>
  <c r="BM198" i="6"/>
  <c r="BL198" i="6"/>
  <c r="BK198" i="6"/>
  <c r="BJ198" i="6"/>
  <c r="BH198" i="6"/>
  <c r="BG198" i="6"/>
  <c r="BF198" i="6"/>
  <c r="BE198" i="6"/>
  <c r="BD198" i="6"/>
  <c r="BB198" i="6"/>
  <c r="BA198" i="6"/>
  <c r="AZ198" i="6"/>
  <c r="AY198" i="6"/>
  <c r="AX198" i="6"/>
  <c r="AV198" i="6"/>
  <c r="AU198" i="6"/>
  <c r="AT198" i="6"/>
  <c r="AS198" i="6"/>
  <c r="AR198" i="6"/>
  <c r="AP198" i="6"/>
  <c r="AO198" i="6"/>
  <c r="AN198" i="6"/>
  <c r="AM198" i="6"/>
  <c r="AL198" i="6"/>
  <c r="AJ198" i="6"/>
  <c r="AI198" i="6"/>
  <c r="AH198" i="6"/>
  <c r="AG198" i="6"/>
  <c r="AF198" i="6"/>
  <c r="AD198" i="6"/>
  <c r="AC198" i="6"/>
  <c r="AB198" i="6"/>
  <c r="AA198" i="6"/>
  <c r="Z198" i="6"/>
  <c r="X198" i="6"/>
  <c r="W198" i="6"/>
  <c r="V198" i="6"/>
  <c r="U198" i="6"/>
  <c r="T198" i="6"/>
  <c r="R198" i="6"/>
  <c r="Q198" i="6"/>
  <c r="P198" i="6"/>
  <c r="O198" i="6"/>
  <c r="L198" i="6"/>
  <c r="K198" i="6"/>
  <c r="J198" i="6"/>
  <c r="I198" i="6"/>
  <c r="H198" i="6"/>
  <c r="F198" i="6"/>
  <c r="E198" i="6"/>
  <c r="D198" i="6"/>
  <c r="C198" i="6"/>
  <c r="BV197" i="6"/>
  <c r="BT197" i="6"/>
  <c r="BS197" i="6"/>
  <c r="BR197" i="6"/>
  <c r="BQ197" i="6"/>
  <c r="BP197" i="6"/>
  <c r="BN197" i="6"/>
  <c r="BM197" i="6"/>
  <c r="BL197" i="6"/>
  <c r="BK197" i="6"/>
  <c r="BJ197" i="6"/>
  <c r="BH197" i="6"/>
  <c r="BG197" i="6"/>
  <c r="BF197" i="6"/>
  <c r="BE197" i="6"/>
  <c r="BD197" i="6"/>
  <c r="BB197" i="6"/>
  <c r="BA197" i="6"/>
  <c r="AZ197" i="6"/>
  <c r="AY197" i="6"/>
  <c r="AX197" i="6"/>
  <c r="AV197" i="6"/>
  <c r="AU197" i="6"/>
  <c r="AT197" i="6"/>
  <c r="AS197" i="6"/>
  <c r="AR197" i="6"/>
  <c r="AP197" i="6"/>
  <c r="AO197" i="6"/>
  <c r="AN197" i="6"/>
  <c r="AM197" i="6"/>
  <c r="AL197" i="6"/>
  <c r="AJ197" i="6"/>
  <c r="AI197" i="6"/>
  <c r="AH197" i="6"/>
  <c r="AG197" i="6"/>
  <c r="AF197" i="6"/>
  <c r="AD197" i="6"/>
  <c r="AC197" i="6"/>
  <c r="AB197" i="6"/>
  <c r="AA197" i="6"/>
  <c r="Z197" i="6"/>
  <c r="X197" i="6"/>
  <c r="W197" i="6"/>
  <c r="V197" i="6"/>
  <c r="U197" i="6"/>
  <c r="T197" i="6"/>
  <c r="R197" i="6"/>
  <c r="Q197" i="6"/>
  <c r="P197" i="6"/>
  <c r="O197" i="6"/>
  <c r="L197" i="6"/>
  <c r="K197" i="6"/>
  <c r="J197" i="6"/>
  <c r="I197" i="6"/>
  <c r="H197" i="6"/>
  <c r="F197" i="6"/>
  <c r="E197" i="6"/>
  <c r="D197" i="6"/>
  <c r="C197" i="6"/>
  <c r="BV196" i="6"/>
  <c r="BT196" i="6"/>
  <c r="BS196" i="6"/>
  <c r="BR196" i="6"/>
  <c r="BQ196" i="6"/>
  <c r="BP196" i="6"/>
  <c r="BN196" i="6"/>
  <c r="BM196" i="6"/>
  <c r="BL196" i="6"/>
  <c r="BK196" i="6"/>
  <c r="BJ196" i="6"/>
  <c r="BH196" i="6"/>
  <c r="BG196" i="6"/>
  <c r="BF196" i="6"/>
  <c r="BE196" i="6"/>
  <c r="BD196" i="6"/>
  <c r="BB196" i="6"/>
  <c r="BA196" i="6"/>
  <c r="AZ196" i="6"/>
  <c r="AY196" i="6"/>
  <c r="AX196" i="6"/>
  <c r="AV196" i="6"/>
  <c r="AU196" i="6"/>
  <c r="AT196" i="6"/>
  <c r="AS196" i="6"/>
  <c r="AR196" i="6"/>
  <c r="AP196" i="6"/>
  <c r="AO196" i="6"/>
  <c r="AN196" i="6"/>
  <c r="AM196" i="6"/>
  <c r="AL196" i="6"/>
  <c r="AJ196" i="6"/>
  <c r="AI196" i="6"/>
  <c r="AH196" i="6"/>
  <c r="AG196" i="6"/>
  <c r="AF196" i="6"/>
  <c r="AD196" i="6"/>
  <c r="AC196" i="6"/>
  <c r="AB196" i="6"/>
  <c r="AA196" i="6"/>
  <c r="Z196" i="6"/>
  <c r="X196" i="6"/>
  <c r="W196" i="6"/>
  <c r="V196" i="6"/>
  <c r="U196" i="6"/>
  <c r="T196" i="6"/>
  <c r="R196" i="6"/>
  <c r="Q196" i="6"/>
  <c r="P196" i="6"/>
  <c r="O196" i="6"/>
  <c r="L196" i="6"/>
  <c r="K196" i="6"/>
  <c r="J196" i="6"/>
  <c r="I196" i="6"/>
  <c r="H196" i="6"/>
  <c r="F196" i="6"/>
  <c r="E196" i="6"/>
  <c r="D196" i="6"/>
  <c r="C196" i="6"/>
  <c r="BV195" i="6"/>
  <c r="BT195" i="6"/>
  <c r="BS195" i="6"/>
  <c r="BR195" i="6"/>
  <c r="BQ195" i="6"/>
  <c r="BP195" i="6"/>
  <c r="BN195" i="6"/>
  <c r="BM195" i="6"/>
  <c r="BL195" i="6"/>
  <c r="BK195" i="6"/>
  <c r="BJ195" i="6"/>
  <c r="BH195" i="6"/>
  <c r="BG195" i="6"/>
  <c r="BF195" i="6"/>
  <c r="BE195" i="6"/>
  <c r="BD195" i="6"/>
  <c r="BB195" i="6"/>
  <c r="BA195" i="6"/>
  <c r="AZ195" i="6"/>
  <c r="AY195" i="6"/>
  <c r="AX195" i="6"/>
  <c r="AV195" i="6"/>
  <c r="AU195" i="6"/>
  <c r="AT195" i="6"/>
  <c r="AS195" i="6"/>
  <c r="AR195" i="6"/>
  <c r="AP195" i="6"/>
  <c r="AO195" i="6"/>
  <c r="AN195" i="6"/>
  <c r="AM195" i="6"/>
  <c r="AL195" i="6"/>
  <c r="AJ195" i="6"/>
  <c r="AI195" i="6"/>
  <c r="AH195" i="6"/>
  <c r="AG195" i="6"/>
  <c r="AF195" i="6"/>
  <c r="AD195" i="6"/>
  <c r="AC195" i="6"/>
  <c r="AB195" i="6"/>
  <c r="AA195" i="6"/>
  <c r="Z195" i="6"/>
  <c r="X195" i="6"/>
  <c r="W195" i="6"/>
  <c r="V195" i="6"/>
  <c r="U195" i="6"/>
  <c r="T195" i="6"/>
  <c r="R195" i="6"/>
  <c r="Q195" i="6"/>
  <c r="P195" i="6"/>
  <c r="O195" i="6"/>
  <c r="L195" i="6"/>
  <c r="K195" i="6"/>
  <c r="J195" i="6"/>
  <c r="I195" i="6"/>
  <c r="H195" i="6"/>
  <c r="F195" i="6"/>
  <c r="E195" i="6"/>
  <c r="D195" i="6"/>
  <c r="C195" i="6"/>
  <c r="BV194" i="6"/>
  <c r="BT194" i="6"/>
  <c r="BS194" i="6"/>
  <c r="BR194" i="6"/>
  <c r="BQ194" i="6"/>
  <c r="BP194" i="6"/>
  <c r="BN194" i="6"/>
  <c r="BM194" i="6"/>
  <c r="BL194" i="6"/>
  <c r="BK194" i="6"/>
  <c r="BJ194" i="6"/>
  <c r="BH194" i="6"/>
  <c r="BG194" i="6"/>
  <c r="BF194" i="6"/>
  <c r="BE194" i="6"/>
  <c r="BD194" i="6"/>
  <c r="BB194" i="6"/>
  <c r="BA194" i="6"/>
  <c r="AZ194" i="6"/>
  <c r="AY194" i="6"/>
  <c r="AX194" i="6"/>
  <c r="AV194" i="6"/>
  <c r="AU194" i="6"/>
  <c r="AT194" i="6"/>
  <c r="AS194" i="6"/>
  <c r="AR194" i="6"/>
  <c r="AP194" i="6"/>
  <c r="AO194" i="6"/>
  <c r="AN194" i="6"/>
  <c r="AM194" i="6"/>
  <c r="AL194" i="6"/>
  <c r="AJ194" i="6"/>
  <c r="AI194" i="6"/>
  <c r="AH194" i="6"/>
  <c r="AG194" i="6"/>
  <c r="AF194" i="6"/>
  <c r="AD194" i="6"/>
  <c r="AC194" i="6"/>
  <c r="AB194" i="6"/>
  <c r="AA194" i="6"/>
  <c r="Z194" i="6"/>
  <c r="X194" i="6"/>
  <c r="W194" i="6"/>
  <c r="V194" i="6"/>
  <c r="U194" i="6"/>
  <c r="T194" i="6"/>
  <c r="R194" i="6"/>
  <c r="Q194" i="6"/>
  <c r="P194" i="6"/>
  <c r="O194" i="6"/>
  <c r="L194" i="6"/>
  <c r="K194" i="6"/>
  <c r="J194" i="6"/>
  <c r="I194" i="6"/>
  <c r="H194" i="6"/>
  <c r="F194" i="6"/>
  <c r="E194" i="6"/>
  <c r="D194" i="6"/>
  <c r="C194" i="6"/>
  <c r="BV193" i="6"/>
  <c r="BT193" i="6"/>
  <c r="BS193" i="6"/>
  <c r="BR193" i="6"/>
  <c r="BQ193" i="6"/>
  <c r="BP193" i="6"/>
  <c r="BN193" i="6"/>
  <c r="BM193" i="6"/>
  <c r="BL193" i="6"/>
  <c r="BK193" i="6"/>
  <c r="BJ193" i="6"/>
  <c r="BH193" i="6"/>
  <c r="BG193" i="6"/>
  <c r="BF193" i="6"/>
  <c r="BE193" i="6"/>
  <c r="BD193" i="6"/>
  <c r="BB193" i="6"/>
  <c r="BA193" i="6"/>
  <c r="AZ193" i="6"/>
  <c r="AY193" i="6"/>
  <c r="AX193" i="6"/>
  <c r="AV193" i="6"/>
  <c r="AU193" i="6"/>
  <c r="AT193" i="6"/>
  <c r="AS193" i="6"/>
  <c r="AR193" i="6"/>
  <c r="AP193" i="6"/>
  <c r="AO193" i="6"/>
  <c r="AN193" i="6"/>
  <c r="AM193" i="6"/>
  <c r="AL193" i="6"/>
  <c r="AJ193" i="6"/>
  <c r="AI193" i="6"/>
  <c r="AH193" i="6"/>
  <c r="AG193" i="6"/>
  <c r="AF193" i="6"/>
  <c r="AD193" i="6"/>
  <c r="AC193" i="6"/>
  <c r="AB193" i="6"/>
  <c r="AA193" i="6"/>
  <c r="Z193" i="6"/>
  <c r="X193" i="6"/>
  <c r="W193" i="6"/>
  <c r="V193" i="6"/>
  <c r="U193" i="6"/>
  <c r="T193" i="6"/>
  <c r="R193" i="6"/>
  <c r="Q193" i="6"/>
  <c r="P193" i="6"/>
  <c r="O193" i="6"/>
  <c r="L193" i="6"/>
  <c r="K193" i="6"/>
  <c r="J193" i="6"/>
  <c r="I193" i="6"/>
  <c r="H193" i="6"/>
  <c r="F193" i="6"/>
  <c r="E193" i="6"/>
  <c r="D193" i="6"/>
  <c r="C193" i="6"/>
  <c r="BV192" i="6"/>
  <c r="BT192" i="6"/>
  <c r="BS192" i="6"/>
  <c r="BR192" i="6"/>
  <c r="BQ192" i="6"/>
  <c r="BP192" i="6"/>
  <c r="BN192" i="6"/>
  <c r="BM192" i="6"/>
  <c r="BL192" i="6"/>
  <c r="BK192" i="6"/>
  <c r="BJ192" i="6"/>
  <c r="BH192" i="6"/>
  <c r="BG192" i="6"/>
  <c r="BF192" i="6"/>
  <c r="BE192" i="6"/>
  <c r="BD192" i="6"/>
  <c r="BB192" i="6"/>
  <c r="BA192" i="6"/>
  <c r="AZ192" i="6"/>
  <c r="AY192" i="6"/>
  <c r="AX192" i="6"/>
  <c r="AV192" i="6"/>
  <c r="AU192" i="6"/>
  <c r="AT192" i="6"/>
  <c r="AS192" i="6"/>
  <c r="AR192" i="6"/>
  <c r="AP192" i="6"/>
  <c r="AO192" i="6"/>
  <c r="AN192" i="6"/>
  <c r="AM192" i="6"/>
  <c r="AL192" i="6"/>
  <c r="AJ192" i="6"/>
  <c r="AI192" i="6"/>
  <c r="AH192" i="6"/>
  <c r="AG192" i="6"/>
  <c r="AF192" i="6"/>
  <c r="AD192" i="6"/>
  <c r="AC192" i="6"/>
  <c r="AB192" i="6"/>
  <c r="AA192" i="6"/>
  <c r="Z192" i="6"/>
  <c r="X192" i="6"/>
  <c r="W192" i="6"/>
  <c r="V192" i="6"/>
  <c r="U192" i="6"/>
  <c r="T192" i="6"/>
  <c r="R192" i="6"/>
  <c r="Q192" i="6"/>
  <c r="P192" i="6"/>
  <c r="O192" i="6"/>
  <c r="L192" i="6"/>
  <c r="K192" i="6"/>
  <c r="J192" i="6"/>
  <c r="I192" i="6"/>
  <c r="H192" i="6"/>
  <c r="F192" i="6"/>
  <c r="E192" i="6"/>
  <c r="D192" i="6"/>
  <c r="C192" i="6"/>
  <c r="BV191" i="6"/>
  <c r="BT191" i="6"/>
  <c r="BS191" i="6"/>
  <c r="BR191" i="6"/>
  <c r="BQ191" i="6"/>
  <c r="BP191" i="6"/>
  <c r="BN191" i="6"/>
  <c r="BM191" i="6"/>
  <c r="BL191" i="6"/>
  <c r="BK191" i="6"/>
  <c r="BJ191" i="6"/>
  <c r="BH191" i="6"/>
  <c r="BG191" i="6"/>
  <c r="BF191" i="6"/>
  <c r="BE191" i="6"/>
  <c r="BD191" i="6"/>
  <c r="BB191" i="6"/>
  <c r="BA191" i="6"/>
  <c r="AZ191" i="6"/>
  <c r="AY191" i="6"/>
  <c r="AX191" i="6"/>
  <c r="AV191" i="6"/>
  <c r="AU191" i="6"/>
  <c r="AT191" i="6"/>
  <c r="AS191" i="6"/>
  <c r="AR191" i="6"/>
  <c r="AP191" i="6"/>
  <c r="AO191" i="6"/>
  <c r="AN191" i="6"/>
  <c r="AM191" i="6"/>
  <c r="AL191" i="6"/>
  <c r="AJ191" i="6"/>
  <c r="AI191" i="6"/>
  <c r="AH191" i="6"/>
  <c r="AG191" i="6"/>
  <c r="AF191" i="6"/>
  <c r="AD191" i="6"/>
  <c r="AC191" i="6"/>
  <c r="AB191" i="6"/>
  <c r="AA191" i="6"/>
  <c r="Z191" i="6"/>
  <c r="X191" i="6"/>
  <c r="W191" i="6"/>
  <c r="V191" i="6"/>
  <c r="U191" i="6"/>
  <c r="T191" i="6"/>
  <c r="R191" i="6"/>
  <c r="Q191" i="6"/>
  <c r="P191" i="6"/>
  <c r="O191" i="6"/>
  <c r="L191" i="6"/>
  <c r="K191" i="6"/>
  <c r="J191" i="6"/>
  <c r="I191" i="6"/>
  <c r="H191" i="6"/>
  <c r="F191" i="6"/>
  <c r="E191" i="6"/>
  <c r="D191" i="6"/>
  <c r="C191" i="6"/>
  <c r="BV190" i="6"/>
  <c r="BT190" i="6"/>
  <c r="BS190" i="6"/>
  <c r="BR190" i="6"/>
  <c r="BQ190" i="6"/>
  <c r="BP190" i="6"/>
  <c r="BN190" i="6"/>
  <c r="BM190" i="6"/>
  <c r="BL190" i="6"/>
  <c r="BK190" i="6"/>
  <c r="BJ190" i="6"/>
  <c r="BH190" i="6"/>
  <c r="BG190" i="6"/>
  <c r="BF190" i="6"/>
  <c r="BE190" i="6"/>
  <c r="BD190" i="6"/>
  <c r="BB190" i="6"/>
  <c r="BA190" i="6"/>
  <c r="AZ190" i="6"/>
  <c r="AY190" i="6"/>
  <c r="AX190" i="6"/>
  <c r="AV190" i="6"/>
  <c r="AU190" i="6"/>
  <c r="AT190" i="6"/>
  <c r="AS190" i="6"/>
  <c r="AR190" i="6"/>
  <c r="AP190" i="6"/>
  <c r="AO190" i="6"/>
  <c r="AN190" i="6"/>
  <c r="AM190" i="6"/>
  <c r="AL190" i="6"/>
  <c r="AJ190" i="6"/>
  <c r="AI190" i="6"/>
  <c r="AH190" i="6"/>
  <c r="AG190" i="6"/>
  <c r="AF190" i="6"/>
  <c r="AD190" i="6"/>
  <c r="AC190" i="6"/>
  <c r="AB190" i="6"/>
  <c r="AA190" i="6"/>
  <c r="Z190" i="6"/>
  <c r="X190" i="6"/>
  <c r="W190" i="6"/>
  <c r="V190" i="6"/>
  <c r="U190" i="6"/>
  <c r="T190" i="6"/>
  <c r="R190" i="6"/>
  <c r="Q190" i="6"/>
  <c r="P190" i="6"/>
  <c r="O190" i="6"/>
  <c r="L190" i="6"/>
  <c r="K190" i="6"/>
  <c r="J190" i="6"/>
  <c r="I190" i="6"/>
  <c r="H190" i="6"/>
  <c r="F190" i="6"/>
  <c r="E190" i="6"/>
  <c r="D190" i="6"/>
  <c r="C190" i="6"/>
  <c r="BV189" i="6"/>
  <c r="BT189" i="6"/>
  <c r="BS189" i="6"/>
  <c r="BR189" i="6"/>
  <c r="BQ189" i="6"/>
  <c r="BP189" i="6"/>
  <c r="BN189" i="6"/>
  <c r="BM189" i="6"/>
  <c r="BL189" i="6"/>
  <c r="BK189" i="6"/>
  <c r="BJ189" i="6"/>
  <c r="BH189" i="6"/>
  <c r="BG189" i="6"/>
  <c r="BF189" i="6"/>
  <c r="BE189" i="6"/>
  <c r="BD189" i="6"/>
  <c r="BB189" i="6"/>
  <c r="BA189" i="6"/>
  <c r="AZ189" i="6"/>
  <c r="AY189" i="6"/>
  <c r="AX189" i="6"/>
  <c r="AV189" i="6"/>
  <c r="AU189" i="6"/>
  <c r="AT189" i="6"/>
  <c r="AS189" i="6"/>
  <c r="AR189" i="6"/>
  <c r="AP189" i="6"/>
  <c r="AO189" i="6"/>
  <c r="AN189" i="6"/>
  <c r="AM189" i="6"/>
  <c r="AL189" i="6"/>
  <c r="AJ189" i="6"/>
  <c r="AI189" i="6"/>
  <c r="AH189" i="6"/>
  <c r="AG189" i="6"/>
  <c r="AF189" i="6"/>
  <c r="AD189" i="6"/>
  <c r="AC189" i="6"/>
  <c r="AB189" i="6"/>
  <c r="AA189" i="6"/>
  <c r="Z189" i="6"/>
  <c r="X189" i="6"/>
  <c r="W189" i="6"/>
  <c r="V189" i="6"/>
  <c r="U189" i="6"/>
  <c r="T189" i="6"/>
  <c r="R189" i="6"/>
  <c r="Q189" i="6"/>
  <c r="P189" i="6"/>
  <c r="O189" i="6"/>
  <c r="L189" i="6"/>
  <c r="K189" i="6"/>
  <c r="J189" i="6"/>
  <c r="I189" i="6"/>
  <c r="H189" i="6"/>
  <c r="F189" i="6"/>
  <c r="E189" i="6"/>
  <c r="D189" i="6"/>
  <c r="C189" i="6"/>
  <c r="BV188" i="6"/>
  <c r="BT188" i="6"/>
  <c r="BS188" i="6"/>
  <c r="BR188" i="6"/>
  <c r="BQ188" i="6"/>
  <c r="BP188" i="6"/>
  <c r="BN188" i="6"/>
  <c r="BM188" i="6"/>
  <c r="BL188" i="6"/>
  <c r="BK188" i="6"/>
  <c r="BJ188" i="6"/>
  <c r="BH188" i="6"/>
  <c r="BG188" i="6"/>
  <c r="BF188" i="6"/>
  <c r="BE188" i="6"/>
  <c r="BD188" i="6"/>
  <c r="BB188" i="6"/>
  <c r="BA188" i="6"/>
  <c r="AZ188" i="6"/>
  <c r="AY188" i="6"/>
  <c r="AX188" i="6"/>
  <c r="AV188" i="6"/>
  <c r="AU188" i="6"/>
  <c r="AT188" i="6"/>
  <c r="AS188" i="6"/>
  <c r="AR188" i="6"/>
  <c r="AP188" i="6"/>
  <c r="AO188" i="6"/>
  <c r="AN188" i="6"/>
  <c r="AM188" i="6"/>
  <c r="AL188" i="6"/>
  <c r="AJ188" i="6"/>
  <c r="AI188" i="6"/>
  <c r="AH188" i="6"/>
  <c r="AG188" i="6"/>
  <c r="AF188" i="6"/>
  <c r="AD188" i="6"/>
  <c r="AC188" i="6"/>
  <c r="AB188" i="6"/>
  <c r="AA188" i="6"/>
  <c r="Z188" i="6"/>
  <c r="X188" i="6"/>
  <c r="W188" i="6"/>
  <c r="V188" i="6"/>
  <c r="U188" i="6"/>
  <c r="T188" i="6"/>
  <c r="R188" i="6"/>
  <c r="Q188" i="6"/>
  <c r="P188" i="6"/>
  <c r="O188" i="6"/>
  <c r="L188" i="6"/>
  <c r="K188" i="6"/>
  <c r="J188" i="6"/>
  <c r="I188" i="6"/>
  <c r="H188" i="6"/>
  <c r="F188" i="6"/>
  <c r="E188" i="6"/>
  <c r="D188" i="6"/>
  <c r="C188" i="6"/>
  <c r="BV187" i="6"/>
  <c r="BT187" i="6"/>
  <c r="BS187" i="6"/>
  <c r="BR187" i="6"/>
  <c r="BQ187" i="6"/>
  <c r="BP187" i="6"/>
  <c r="BN187" i="6"/>
  <c r="BM187" i="6"/>
  <c r="BL187" i="6"/>
  <c r="BK187" i="6"/>
  <c r="BJ187" i="6"/>
  <c r="BH187" i="6"/>
  <c r="BG187" i="6"/>
  <c r="BF187" i="6"/>
  <c r="BE187" i="6"/>
  <c r="BD187" i="6"/>
  <c r="BB187" i="6"/>
  <c r="BA187" i="6"/>
  <c r="AZ187" i="6"/>
  <c r="AY187" i="6"/>
  <c r="AX187" i="6"/>
  <c r="AV187" i="6"/>
  <c r="AU187" i="6"/>
  <c r="AT187" i="6"/>
  <c r="AS187" i="6"/>
  <c r="AR187" i="6"/>
  <c r="AP187" i="6"/>
  <c r="AO187" i="6"/>
  <c r="AN187" i="6"/>
  <c r="AM187" i="6"/>
  <c r="AL187" i="6"/>
  <c r="AJ187" i="6"/>
  <c r="AI187" i="6"/>
  <c r="AH187" i="6"/>
  <c r="AG187" i="6"/>
  <c r="AF187" i="6"/>
  <c r="AD187" i="6"/>
  <c r="AC187" i="6"/>
  <c r="AB187" i="6"/>
  <c r="AA187" i="6"/>
  <c r="Z187" i="6"/>
  <c r="X187" i="6"/>
  <c r="W187" i="6"/>
  <c r="V187" i="6"/>
  <c r="U187" i="6"/>
  <c r="T187" i="6"/>
  <c r="R187" i="6"/>
  <c r="Q187" i="6"/>
  <c r="P187" i="6"/>
  <c r="O187" i="6"/>
  <c r="L187" i="6"/>
  <c r="K187" i="6"/>
  <c r="J187" i="6"/>
  <c r="I187" i="6"/>
  <c r="H187" i="6"/>
  <c r="F187" i="6"/>
  <c r="E187" i="6"/>
  <c r="D187" i="6"/>
  <c r="C187" i="6"/>
  <c r="BV186" i="6"/>
  <c r="BT186" i="6"/>
  <c r="BS186" i="6"/>
  <c r="BR186" i="6"/>
  <c r="BQ186" i="6"/>
  <c r="BP186" i="6"/>
  <c r="BN186" i="6"/>
  <c r="BM186" i="6"/>
  <c r="BL186" i="6"/>
  <c r="BK186" i="6"/>
  <c r="BJ186" i="6"/>
  <c r="BH186" i="6"/>
  <c r="BG186" i="6"/>
  <c r="BF186" i="6"/>
  <c r="BE186" i="6"/>
  <c r="BD186" i="6"/>
  <c r="BB186" i="6"/>
  <c r="BA186" i="6"/>
  <c r="AZ186" i="6"/>
  <c r="AY186" i="6"/>
  <c r="AX186" i="6"/>
  <c r="AV186" i="6"/>
  <c r="AU186" i="6"/>
  <c r="AT186" i="6"/>
  <c r="AS186" i="6"/>
  <c r="AR186" i="6"/>
  <c r="AP186" i="6"/>
  <c r="AO186" i="6"/>
  <c r="AN186" i="6"/>
  <c r="AM186" i="6"/>
  <c r="AL186" i="6"/>
  <c r="AJ186" i="6"/>
  <c r="AI186" i="6"/>
  <c r="AH186" i="6"/>
  <c r="AG186" i="6"/>
  <c r="AF186" i="6"/>
  <c r="AD186" i="6"/>
  <c r="AC186" i="6"/>
  <c r="AB186" i="6"/>
  <c r="AA186" i="6"/>
  <c r="Z186" i="6"/>
  <c r="X186" i="6"/>
  <c r="W186" i="6"/>
  <c r="V186" i="6"/>
  <c r="U186" i="6"/>
  <c r="T186" i="6"/>
  <c r="R186" i="6"/>
  <c r="Q186" i="6"/>
  <c r="P186" i="6"/>
  <c r="O186" i="6"/>
  <c r="L186" i="6"/>
  <c r="K186" i="6"/>
  <c r="J186" i="6"/>
  <c r="I186" i="6"/>
  <c r="H186" i="6"/>
  <c r="F186" i="6"/>
  <c r="E186" i="6"/>
  <c r="D186" i="6"/>
  <c r="C186" i="6"/>
  <c r="BV185" i="6"/>
  <c r="BT185" i="6"/>
  <c r="BS185" i="6"/>
  <c r="BR185" i="6"/>
  <c r="BQ185" i="6"/>
  <c r="BP185" i="6"/>
  <c r="BN185" i="6"/>
  <c r="BM185" i="6"/>
  <c r="BL185" i="6"/>
  <c r="BK185" i="6"/>
  <c r="BJ185" i="6"/>
  <c r="BH185" i="6"/>
  <c r="BG185" i="6"/>
  <c r="BF185" i="6"/>
  <c r="BE185" i="6"/>
  <c r="BD185" i="6"/>
  <c r="BB185" i="6"/>
  <c r="BA185" i="6"/>
  <c r="AZ185" i="6"/>
  <c r="AY185" i="6"/>
  <c r="AX185" i="6"/>
  <c r="AV185" i="6"/>
  <c r="AU185" i="6"/>
  <c r="AT185" i="6"/>
  <c r="AS185" i="6"/>
  <c r="AR185" i="6"/>
  <c r="AP185" i="6"/>
  <c r="AO185" i="6"/>
  <c r="AN185" i="6"/>
  <c r="AM185" i="6"/>
  <c r="AL185" i="6"/>
  <c r="AJ185" i="6"/>
  <c r="AI185" i="6"/>
  <c r="AH185" i="6"/>
  <c r="AG185" i="6"/>
  <c r="AF185" i="6"/>
  <c r="AD185" i="6"/>
  <c r="AC185" i="6"/>
  <c r="AB185" i="6"/>
  <c r="AA185" i="6"/>
  <c r="Z185" i="6"/>
  <c r="X185" i="6"/>
  <c r="W185" i="6"/>
  <c r="V185" i="6"/>
  <c r="U185" i="6"/>
  <c r="T185" i="6"/>
  <c r="R185" i="6"/>
  <c r="Q185" i="6"/>
  <c r="P185" i="6"/>
  <c r="O185" i="6"/>
  <c r="L185" i="6"/>
  <c r="K185" i="6"/>
  <c r="J185" i="6"/>
  <c r="I185" i="6"/>
  <c r="H185" i="6"/>
  <c r="F185" i="6"/>
  <c r="E185" i="6"/>
  <c r="D185" i="6"/>
  <c r="C185" i="6"/>
  <c r="BV184" i="6"/>
  <c r="BT184" i="6"/>
  <c r="BS184" i="6"/>
  <c r="BR184" i="6"/>
  <c r="BQ184" i="6"/>
  <c r="BP184" i="6"/>
  <c r="BN184" i="6"/>
  <c r="BM184" i="6"/>
  <c r="BL184" i="6"/>
  <c r="BK184" i="6"/>
  <c r="BJ184" i="6"/>
  <c r="BH184" i="6"/>
  <c r="BG184" i="6"/>
  <c r="BF184" i="6"/>
  <c r="BE184" i="6"/>
  <c r="BD184" i="6"/>
  <c r="BB184" i="6"/>
  <c r="BA184" i="6"/>
  <c r="AZ184" i="6"/>
  <c r="AY184" i="6"/>
  <c r="AX184" i="6"/>
  <c r="AV184" i="6"/>
  <c r="AU184" i="6"/>
  <c r="AT184" i="6"/>
  <c r="AS184" i="6"/>
  <c r="AR184" i="6"/>
  <c r="AP184" i="6"/>
  <c r="AO184" i="6"/>
  <c r="AN184" i="6"/>
  <c r="AM184" i="6"/>
  <c r="AL184" i="6"/>
  <c r="AJ184" i="6"/>
  <c r="AI184" i="6"/>
  <c r="AH184" i="6"/>
  <c r="AG184" i="6"/>
  <c r="AF184" i="6"/>
  <c r="AD184" i="6"/>
  <c r="AC184" i="6"/>
  <c r="AB184" i="6"/>
  <c r="AA184" i="6"/>
  <c r="Z184" i="6"/>
  <c r="X184" i="6"/>
  <c r="W184" i="6"/>
  <c r="V184" i="6"/>
  <c r="U184" i="6"/>
  <c r="T184" i="6"/>
  <c r="R184" i="6"/>
  <c r="Q184" i="6"/>
  <c r="P184" i="6"/>
  <c r="O184" i="6"/>
  <c r="L184" i="6"/>
  <c r="K184" i="6"/>
  <c r="J184" i="6"/>
  <c r="I184" i="6"/>
  <c r="H184" i="6"/>
  <c r="F184" i="6"/>
  <c r="E184" i="6"/>
  <c r="D184" i="6"/>
  <c r="C184" i="6"/>
  <c r="BV183" i="6"/>
  <c r="BT183" i="6"/>
  <c r="BS183" i="6"/>
  <c r="BR183" i="6"/>
  <c r="BQ183" i="6"/>
  <c r="BP183" i="6"/>
  <c r="BN183" i="6"/>
  <c r="BM183" i="6"/>
  <c r="BL183" i="6"/>
  <c r="BK183" i="6"/>
  <c r="BJ183" i="6"/>
  <c r="BH183" i="6"/>
  <c r="BG183" i="6"/>
  <c r="BF183" i="6"/>
  <c r="BE183" i="6"/>
  <c r="BD183" i="6"/>
  <c r="BB183" i="6"/>
  <c r="BA183" i="6"/>
  <c r="AZ183" i="6"/>
  <c r="AY183" i="6"/>
  <c r="AX183" i="6"/>
  <c r="AV183" i="6"/>
  <c r="AU183" i="6"/>
  <c r="AT183" i="6"/>
  <c r="AS183" i="6"/>
  <c r="AR183" i="6"/>
  <c r="AP183" i="6"/>
  <c r="AO183" i="6"/>
  <c r="AN183" i="6"/>
  <c r="AM183" i="6"/>
  <c r="AL183" i="6"/>
  <c r="AJ183" i="6"/>
  <c r="AI183" i="6"/>
  <c r="AH183" i="6"/>
  <c r="AG183" i="6"/>
  <c r="AF183" i="6"/>
  <c r="AD183" i="6"/>
  <c r="AC183" i="6"/>
  <c r="AB183" i="6"/>
  <c r="AA183" i="6"/>
  <c r="Z183" i="6"/>
  <c r="X183" i="6"/>
  <c r="W183" i="6"/>
  <c r="V183" i="6"/>
  <c r="U183" i="6"/>
  <c r="T183" i="6"/>
  <c r="R183" i="6"/>
  <c r="Q183" i="6"/>
  <c r="P183" i="6"/>
  <c r="O183" i="6"/>
  <c r="L183" i="6"/>
  <c r="K183" i="6"/>
  <c r="J183" i="6"/>
  <c r="I183" i="6"/>
  <c r="H183" i="6"/>
  <c r="F183" i="6"/>
  <c r="E183" i="6"/>
  <c r="D183" i="6"/>
  <c r="C183" i="6"/>
  <c r="BV182" i="6"/>
  <c r="BT182" i="6"/>
  <c r="BS182" i="6"/>
  <c r="BR182" i="6"/>
  <c r="BQ182" i="6"/>
  <c r="BP182" i="6"/>
  <c r="BN182" i="6"/>
  <c r="BM182" i="6"/>
  <c r="BL182" i="6"/>
  <c r="BK182" i="6"/>
  <c r="BJ182" i="6"/>
  <c r="BH182" i="6"/>
  <c r="BG182" i="6"/>
  <c r="BF182" i="6"/>
  <c r="BE182" i="6"/>
  <c r="BD182" i="6"/>
  <c r="BB182" i="6"/>
  <c r="BA182" i="6"/>
  <c r="AZ182" i="6"/>
  <c r="AY182" i="6"/>
  <c r="AX182" i="6"/>
  <c r="AV182" i="6"/>
  <c r="AU182" i="6"/>
  <c r="AT182" i="6"/>
  <c r="AS182" i="6"/>
  <c r="AR182" i="6"/>
  <c r="AP182" i="6"/>
  <c r="AO182" i="6"/>
  <c r="AN182" i="6"/>
  <c r="AM182" i="6"/>
  <c r="AL182" i="6"/>
  <c r="AJ182" i="6"/>
  <c r="AI182" i="6"/>
  <c r="AH182" i="6"/>
  <c r="AG182" i="6"/>
  <c r="AF182" i="6"/>
  <c r="AD182" i="6"/>
  <c r="AC182" i="6"/>
  <c r="AB182" i="6"/>
  <c r="AA182" i="6"/>
  <c r="Z182" i="6"/>
  <c r="X182" i="6"/>
  <c r="W182" i="6"/>
  <c r="V182" i="6"/>
  <c r="U182" i="6"/>
  <c r="T182" i="6"/>
  <c r="R182" i="6"/>
  <c r="Q182" i="6"/>
  <c r="P182" i="6"/>
  <c r="O182" i="6"/>
  <c r="L182" i="6"/>
  <c r="K182" i="6"/>
  <c r="J182" i="6"/>
  <c r="I182" i="6"/>
  <c r="H182" i="6"/>
  <c r="F182" i="6"/>
  <c r="E182" i="6"/>
  <c r="D182" i="6"/>
  <c r="C182" i="6"/>
  <c r="BV181" i="6"/>
  <c r="BT181" i="6"/>
  <c r="BS181" i="6"/>
  <c r="BR181" i="6"/>
  <c r="BQ181" i="6"/>
  <c r="BP181" i="6"/>
  <c r="BN181" i="6"/>
  <c r="BM181" i="6"/>
  <c r="BL181" i="6"/>
  <c r="BK181" i="6"/>
  <c r="BJ181" i="6"/>
  <c r="BH181" i="6"/>
  <c r="BG181" i="6"/>
  <c r="BF181" i="6"/>
  <c r="BE181" i="6"/>
  <c r="BD181" i="6"/>
  <c r="BB181" i="6"/>
  <c r="BA181" i="6"/>
  <c r="AZ181" i="6"/>
  <c r="AY181" i="6"/>
  <c r="AX181" i="6"/>
  <c r="AV181" i="6"/>
  <c r="AU181" i="6"/>
  <c r="AT181" i="6"/>
  <c r="AS181" i="6"/>
  <c r="AR181" i="6"/>
  <c r="AP181" i="6"/>
  <c r="AO181" i="6"/>
  <c r="AN181" i="6"/>
  <c r="AM181" i="6"/>
  <c r="AL181" i="6"/>
  <c r="AJ181" i="6"/>
  <c r="AI181" i="6"/>
  <c r="AH181" i="6"/>
  <c r="AG181" i="6"/>
  <c r="AF181" i="6"/>
  <c r="AD181" i="6"/>
  <c r="AC181" i="6"/>
  <c r="AB181" i="6"/>
  <c r="AA181" i="6"/>
  <c r="Z181" i="6"/>
  <c r="X181" i="6"/>
  <c r="W181" i="6"/>
  <c r="V181" i="6"/>
  <c r="U181" i="6"/>
  <c r="T181" i="6"/>
  <c r="R181" i="6"/>
  <c r="Q181" i="6"/>
  <c r="P181" i="6"/>
  <c r="O181" i="6"/>
  <c r="L181" i="6"/>
  <c r="K181" i="6"/>
  <c r="J181" i="6"/>
  <c r="I181" i="6"/>
  <c r="H181" i="6"/>
  <c r="F181" i="6"/>
  <c r="E181" i="6"/>
  <c r="D181" i="6"/>
  <c r="C181" i="6"/>
  <c r="BV180" i="6"/>
  <c r="BT180" i="6"/>
  <c r="BS180" i="6"/>
  <c r="BR180" i="6"/>
  <c r="BQ180" i="6"/>
  <c r="BP180" i="6"/>
  <c r="BN180" i="6"/>
  <c r="BM180" i="6"/>
  <c r="BL180" i="6"/>
  <c r="BK180" i="6"/>
  <c r="BJ180" i="6"/>
  <c r="BH180" i="6"/>
  <c r="BG180" i="6"/>
  <c r="BF180" i="6"/>
  <c r="BE180" i="6"/>
  <c r="BD180" i="6"/>
  <c r="BB180" i="6"/>
  <c r="BA180" i="6"/>
  <c r="AZ180" i="6"/>
  <c r="AY180" i="6"/>
  <c r="AX180" i="6"/>
  <c r="AV180" i="6"/>
  <c r="AU180" i="6"/>
  <c r="AT180" i="6"/>
  <c r="AS180" i="6"/>
  <c r="AR180" i="6"/>
  <c r="AP180" i="6"/>
  <c r="AO180" i="6"/>
  <c r="AN180" i="6"/>
  <c r="AM180" i="6"/>
  <c r="AL180" i="6"/>
  <c r="AJ180" i="6"/>
  <c r="AI180" i="6"/>
  <c r="AH180" i="6"/>
  <c r="AG180" i="6"/>
  <c r="AF180" i="6"/>
  <c r="AD180" i="6"/>
  <c r="AC180" i="6"/>
  <c r="AB180" i="6"/>
  <c r="AA180" i="6"/>
  <c r="Z180" i="6"/>
  <c r="X180" i="6"/>
  <c r="W180" i="6"/>
  <c r="V180" i="6"/>
  <c r="U180" i="6"/>
  <c r="T180" i="6"/>
  <c r="R180" i="6"/>
  <c r="Q180" i="6"/>
  <c r="P180" i="6"/>
  <c r="O180" i="6"/>
  <c r="L180" i="6"/>
  <c r="K180" i="6"/>
  <c r="J180" i="6"/>
  <c r="I180" i="6"/>
  <c r="H180" i="6"/>
  <c r="F180" i="6"/>
  <c r="E180" i="6"/>
  <c r="D180" i="6"/>
  <c r="C180" i="6"/>
  <c r="BV179" i="6"/>
  <c r="BT179" i="6"/>
  <c r="BS179" i="6"/>
  <c r="BR179" i="6"/>
  <c r="BQ179" i="6"/>
  <c r="BP179" i="6"/>
  <c r="BN179" i="6"/>
  <c r="BM179" i="6"/>
  <c r="BL179" i="6"/>
  <c r="BK179" i="6"/>
  <c r="BJ179" i="6"/>
  <c r="BH179" i="6"/>
  <c r="BG179" i="6"/>
  <c r="BF179" i="6"/>
  <c r="BE179" i="6"/>
  <c r="BD179" i="6"/>
  <c r="BB179" i="6"/>
  <c r="BA179" i="6"/>
  <c r="AZ179" i="6"/>
  <c r="AY179" i="6"/>
  <c r="AX179" i="6"/>
  <c r="AV179" i="6"/>
  <c r="AU179" i="6"/>
  <c r="AT179" i="6"/>
  <c r="AS179" i="6"/>
  <c r="AR179" i="6"/>
  <c r="AP179" i="6"/>
  <c r="AO179" i="6"/>
  <c r="AN179" i="6"/>
  <c r="AM179" i="6"/>
  <c r="AL179" i="6"/>
  <c r="AJ179" i="6"/>
  <c r="AI179" i="6"/>
  <c r="AH179" i="6"/>
  <c r="AG179" i="6"/>
  <c r="AF179" i="6"/>
  <c r="AD179" i="6"/>
  <c r="AC179" i="6"/>
  <c r="AB179" i="6"/>
  <c r="AA179" i="6"/>
  <c r="Z179" i="6"/>
  <c r="X179" i="6"/>
  <c r="W179" i="6"/>
  <c r="V179" i="6"/>
  <c r="U179" i="6"/>
  <c r="T179" i="6"/>
  <c r="R179" i="6"/>
  <c r="Q179" i="6"/>
  <c r="P179" i="6"/>
  <c r="O179" i="6"/>
  <c r="L179" i="6"/>
  <c r="K179" i="6"/>
  <c r="J179" i="6"/>
  <c r="I179" i="6"/>
  <c r="H179" i="6"/>
  <c r="F179" i="6"/>
  <c r="E179" i="6"/>
  <c r="D179" i="6"/>
  <c r="C179" i="6"/>
  <c r="BV178" i="6"/>
  <c r="BT178" i="6"/>
  <c r="BS178" i="6"/>
  <c r="BR178" i="6"/>
  <c r="BQ178" i="6"/>
  <c r="BP178" i="6"/>
  <c r="BN178" i="6"/>
  <c r="BM178" i="6"/>
  <c r="BL178" i="6"/>
  <c r="BK178" i="6"/>
  <c r="BJ178" i="6"/>
  <c r="BH178" i="6"/>
  <c r="BG178" i="6"/>
  <c r="BF178" i="6"/>
  <c r="BE178" i="6"/>
  <c r="BD178" i="6"/>
  <c r="BB178" i="6"/>
  <c r="BA178" i="6"/>
  <c r="AZ178" i="6"/>
  <c r="AY178" i="6"/>
  <c r="AX178" i="6"/>
  <c r="AV178" i="6"/>
  <c r="AU178" i="6"/>
  <c r="AT178" i="6"/>
  <c r="AS178" i="6"/>
  <c r="AR178" i="6"/>
  <c r="AP178" i="6"/>
  <c r="AO178" i="6"/>
  <c r="AN178" i="6"/>
  <c r="AM178" i="6"/>
  <c r="AL178" i="6"/>
  <c r="AJ178" i="6"/>
  <c r="AI178" i="6"/>
  <c r="AH178" i="6"/>
  <c r="AG178" i="6"/>
  <c r="AF178" i="6"/>
  <c r="AD178" i="6"/>
  <c r="AC178" i="6"/>
  <c r="AB178" i="6"/>
  <c r="AA178" i="6"/>
  <c r="Z178" i="6"/>
  <c r="X178" i="6"/>
  <c r="W178" i="6"/>
  <c r="V178" i="6"/>
  <c r="U178" i="6"/>
  <c r="T178" i="6"/>
  <c r="R178" i="6"/>
  <c r="Q178" i="6"/>
  <c r="P178" i="6"/>
  <c r="O178" i="6"/>
  <c r="L178" i="6"/>
  <c r="K178" i="6"/>
  <c r="J178" i="6"/>
  <c r="I178" i="6"/>
  <c r="H178" i="6"/>
  <c r="F178" i="6"/>
  <c r="E178" i="6"/>
  <c r="D178" i="6"/>
  <c r="C178" i="6"/>
  <c r="BV177" i="6"/>
  <c r="BT177" i="6"/>
  <c r="BS177" i="6"/>
  <c r="BR177" i="6"/>
  <c r="BQ177" i="6"/>
  <c r="BP177" i="6"/>
  <c r="BN177" i="6"/>
  <c r="BM177" i="6"/>
  <c r="BL177" i="6"/>
  <c r="BK177" i="6"/>
  <c r="BJ177" i="6"/>
  <c r="BH177" i="6"/>
  <c r="BG177" i="6"/>
  <c r="BF177" i="6"/>
  <c r="BE177" i="6"/>
  <c r="BD177" i="6"/>
  <c r="BB177" i="6"/>
  <c r="BA177" i="6"/>
  <c r="AZ177" i="6"/>
  <c r="AY177" i="6"/>
  <c r="AX177" i="6"/>
  <c r="AV177" i="6"/>
  <c r="AU177" i="6"/>
  <c r="AT177" i="6"/>
  <c r="AS177" i="6"/>
  <c r="AR177" i="6"/>
  <c r="AP177" i="6"/>
  <c r="AO177" i="6"/>
  <c r="AN177" i="6"/>
  <c r="AM177" i="6"/>
  <c r="AL177" i="6"/>
  <c r="AJ177" i="6"/>
  <c r="AI177" i="6"/>
  <c r="AH177" i="6"/>
  <c r="AG177" i="6"/>
  <c r="AF177" i="6"/>
  <c r="AD177" i="6"/>
  <c r="AC177" i="6"/>
  <c r="AB177" i="6"/>
  <c r="AA177" i="6"/>
  <c r="Z177" i="6"/>
  <c r="X177" i="6"/>
  <c r="W177" i="6"/>
  <c r="V177" i="6"/>
  <c r="U177" i="6"/>
  <c r="T177" i="6"/>
  <c r="R177" i="6"/>
  <c r="Q177" i="6"/>
  <c r="P177" i="6"/>
  <c r="O177" i="6"/>
  <c r="L177" i="6"/>
  <c r="K177" i="6"/>
  <c r="J177" i="6"/>
  <c r="I177" i="6"/>
  <c r="H177" i="6"/>
  <c r="F177" i="6"/>
  <c r="E177" i="6"/>
  <c r="D177" i="6"/>
  <c r="C177" i="6"/>
  <c r="BV176" i="6"/>
  <c r="BT176" i="6"/>
  <c r="BS176" i="6"/>
  <c r="BR176" i="6"/>
  <c r="BQ176" i="6"/>
  <c r="BP176" i="6"/>
  <c r="BN176" i="6"/>
  <c r="BM176" i="6"/>
  <c r="BL176" i="6"/>
  <c r="BK176" i="6"/>
  <c r="BJ176" i="6"/>
  <c r="BH176" i="6"/>
  <c r="BG176" i="6"/>
  <c r="BF176" i="6"/>
  <c r="BE176" i="6"/>
  <c r="BD176" i="6"/>
  <c r="BB176" i="6"/>
  <c r="BA176" i="6"/>
  <c r="AZ176" i="6"/>
  <c r="AY176" i="6"/>
  <c r="AX176" i="6"/>
  <c r="AV176" i="6"/>
  <c r="AU176" i="6"/>
  <c r="AT176" i="6"/>
  <c r="AS176" i="6"/>
  <c r="AR176" i="6"/>
  <c r="AP176" i="6"/>
  <c r="AO176" i="6"/>
  <c r="AN176" i="6"/>
  <c r="AM176" i="6"/>
  <c r="AL176" i="6"/>
  <c r="AJ176" i="6"/>
  <c r="AI176" i="6"/>
  <c r="AH176" i="6"/>
  <c r="AG176" i="6"/>
  <c r="AF176" i="6"/>
  <c r="AD176" i="6"/>
  <c r="AC176" i="6"/>
  <c r="AB176" i="6"/>
  <c r="AA176" i="6"/>
  <c r="Z176" i="6"/>
  <c r="X176" i="6"/>
  <c r="W176" i="6"/>
  <c r="V176" i="6"/>
  <c r="U176" i="6"/>
  <c r="T176" i="6"/>
  <c r="R176" i="6"/>
  <c r="Q176" i="6"/>
  <c r="P176" i="6"/>
  <c r="O176" i="6"/>
  <c r="L176" i="6"/>
  <c r="K176" i="6"/>
  <c r="J176" i="6"/>
  <c r="I176" i="6"/>
  <c r="H176" i="6"/>
  <c r="F176" i="6"/>
  <c r="E176" i="6"/>
  <c r="D176" i="6"/>
  <c r="C176" i="6"/>
  <c r="BV175" i="6"/>
  <c r="BT175" i="6"/>
  <c r="BS175" i="6"/>
  <c r="BR175" i="6"/>
  <c r="BQ175" i="6"/>
  <c r="BP175" i="6"/>
  <c r="BN175" i="6"/>
  <c r="BM175" i="6"/>
  <c r="BL175" i="6"/>
  <c r="BK175" i="6"/>
  <c r="BJ175" i="6"/>
  <c r="BH175" i="6"/>
  <c r="BG175" i="6"/>
  <c r="BF175" i="6"/>
  <c r="BE175" i="6"/>
  <c r="BD175" i="6"/>
  <c r="BB175" i="6"/>
  <c r="BA175" i="6"/>
  <c r="AZ175" i="6"/>
  <c r="AY175" i="6"/>
  <c r="AX175" i="6"/>
  <c r="AV175" i="6"/>
  <c r="AU175" i="6"/>
  <c r="AT175" i="6"/>
  <c r="AS175" i="6"/>
  <c r="AR175" i="6"/>
  <c r="AP175" i="6"/>
  <c r="AO175" i="6"/>
  <c r="AN175" i="6"/>
  <c r="AM175" i="6"/>
  <c r="AL175" i="6"/>
  <c r="AJ175" i="6"/>
  <c r="AI175" i="6"/>
  <c r="AH175" i="6"/>
  <c r="AG175" i="6"/>
  <c r="AF175" i="6"/>
  <c r="AD175" i="6"/>
  <c r="AC175" i="6"/>
  <c r="AB175" i="6"/>
  <c r="AA175" i="6"/>
  <c r="Z175" i="6"/>
  <c r="X175" i="6"/>
  <c r="W175" i="6"/>
  <c r="V175" i="6"/>
  <c r="U175" i="6"/>
  <c r="T175" i="6"/>
  <c r="R175" i="6"/>
  <c r="Q175" i="6"/>
  <c r="P175" i="6"/>
  <c r="O175" i="6"/>
  <c r="L175" i="6"/>
  <c r="K175" i="6"/>
  <c r="J175" i="6"/>
  <c r="I175" i="6"/>
  <c r="H175" i="6"/>
  <c r="F175" i="6"/>
  <c r="E175" i="6"/>
  <c r="D175" i="6"/>
  <c r="C175" i="6"/>
  <c r="BV174" i="6"/>
  <c r="BT174" i="6"/>
  <c r="BS174" i="6"/>
  <c r="BR174" i="6"/>
  <c r="BQ174" i="6"/>
  <c r="BP174" i="6"/>
  <c r="BN174" i="6"/>
  <c r="BM174" i="6"/>
  <c r="BL174" i="6"/>
  <c r="BK174" i="6"/>
  <c r="BJ174" i="6"/>
  <c r="BH174" i="6"/>
  <c r="BG174" i="6"/>
  <c r="BF174" i="6"/>
  <c r="BE174" i="6"/>
  <c r="BD174" i="6"/>
  <c r="BB174" i="6"/>
  <c r="BA174" i="6"/>
  <c r="AZ174" i="6"/>
  <c r="AY174" i="6"/>
  <c r="AX174" i="6"/>
  <c r="AV174" i="6"/>
  <c r="AU174" i="6"/>
  <c r="AT174" i="6"/>
  <c r="AS174" i="6"/>
  <c r="AR174" i="6"/>
  <c r="AP174" i="6"/>
  <c r="AO174" i="6"/>
  <c r="AN174" i="6"/>
  <c r="AM174" i="6"/>
  <c r="AL174" i="6"/>
  <c r="AJ174" i="6"/>
  <c r="AI174" i="6"/>
  <c r="AH174" i="6"/>
  <c r="AG174" i="6"/>
  <c r="AF174" i="6"/>
  <c r="AD174" i="6"/>
  <c r="AC174" i="6"/>
  <c r="AB174" i="6"/>
  <c r="AA174" i="6"/>
  <c r="Z174" i="6"/>
  <c r="X174" i="6"/>
  <c r="W174" i="6"/>
  <c r="V174" i="6"/>
  <c r="U174" i="6"/>
  <c r="T174" i="6"/>
  <c r="R174" i="6"/>
  <c r="Q174" i="6"/>
  <c r="P174" i="6"/>
  <c r="O174" i="6"/>
  <c r="L174" i="6"/>
  <c r="K174" i="6"/>
  <c r="J174" i="6"/>
  <c r="I174" i="6"/>
  <c r="H174" i="6"/>
  <c r="F174" i="6"/>
  <c r="E174" i="6"/>
  <c r="D174" i="6"/>
  <c r="C174" i="6"/>
  <c r="BV173" i="6"/>
  <c r="BT173" i="6"/>
  <c r="BS173" i="6"/>
  <c r="BR173" i="6"/>
  <c r="BQ173" i="6"/>
  <c r="BP173" i="6"/>
  <c r="BN173" i="6"/>
  <c r="BM173" i="6"/>
  <c r="BL173" i="6"/>
  <c r="BK173" i="6"/>
  <c r="BJ173" i="6"/>
  <c r="BH173" i="6"/>
  <c r="BG173" i="6"/>
  <c r="BF173" i="6"/>
  <c r="BE173" i="6"/>
  <c r="BD173" i="6"/>
  <c r="BB173" i="6"/>
  <c r="BA173" i="6"/>
  <c r="AZ173" i="6"/>
  <c r="AY173" i="6"/>
  <c r="AX173" i="6"/>
  <c r="AV173" i="6"/>
  <c r="AU173" i="6"/>
  <c r="AT173" i="6"/>
  <c r="AS173" i="6"/>
  <c r="AR173" i="6"/>
  <c r="AP173" i="6"/>
  <c r="AO173" i="6"/>
  <c r="AN173" i="6"/>
  <c r="AM173" i="6"/>
  <c r="AL173" i="6"/>
  <c r="AJ173" i="6"/>
  <c r="AI173" i="6"/>
  <c r="AH173" i="6"/>
  <c r="AG173" i="6"/>
  <c r="AF173" i="6"/>
  <c r="AD173" i="6"/>
  <c r="AC173" i="6"/>
  <c r="AB173" i="6"/>
  <c r="AA173" i="6"/>
  <c r="Z173" i="6"/>
  <c r="X173" i="6"/>
  <c r="W173" i="6"/>
  <c r="V173" i="6"/>
  <c r="U173" i="6"/>
  <c r="T173" i="6"/>
  <c r="R173" i="6"/>
  <c r="Q173" i="6"/>
  <c r="P173" i="6"/>
  <c r="O173" i="6"/>
  <c r="L173" i="6"/>
  <c r="K173" i="6"/>
  <c r="J173" i="6"/>
  <c r="I173" i="6"/>
  <c r="H173" i="6"/>
  <c r="F173" i="6"/>
  <c r="E173" i="6"/>
  <c r="D173" i="6"/>
  <c r="C173" i="6"/>
  <c r="BV172" i="6"/>
  <c r="BT172" i="6"/>
  <c r="BS172" i="6"/>
  <c r="BR172" i="6"/>
  <c r="BQ172" i="6"/>
  <c r="BP172" i="6"/>
  <c r="BN172" i="6"/>
  <c r="BM172" i="6"/>
  <c r="BL172" i="6"/>
  <c r="BK172" i="6"/>
  <c r="BJ172" i="6"/>
  <c r="BH172" i="6"/>
  <c r="BG172" i="6"/>
  <c r="BF172" i="6"/>
  <c r="BE172" i="6"/>
  <c r="BD172" i="6"/>
  <c r="BB172" i="6"/>
  <c r="BA172" i="6"/>
  <c r="AZ172" i="6"/>
  <c r="AY172" i="6"/>
  <c r="AX172" i="6"/>
  <c r="AV172" i="6"/>
  <c r="AU172" i="6"/>
  <c r="AT172" i="6"/>
  <c r="AS172" i="6"/>
  <c r="AR172" i="6"/>
  <c r="AP172" i="6"/>
  <c r="AO172" i="6"/>
  <c r="AN172" i="6"/>
  <c r="AM172" i="6"/>
  <c r="AL172" i="6"/>
  <c r="AJ172" i="6"/>
  <c r="AI172" i="6"/>
  <c r="AH172" i="6"/>
  <c r="AG172" i="6"/>
  <c r="AF172" i="6"/>
  <c r="AD172" i="6"/>
  <c r="AC172" i="6"/>
  <c r="AB172" i="6"/>
  <c r="AA172" i="6"/>
  <c r="Z172" i="6"/>
  <c r="X172" i="6"/>
  <c r="W172" i="6"/>
  <c r="V172" i="6"/>
  <c r="U172" i="6"/>
  <c r="T172" i="6"/>
  <c r="R172" i="6"/>
  <c r="Q172" i="6"/>
  <c r="P172" i="6"/>
  <c r="O172" i="6"/>
  <c r="L172" i="6"/>
  <c r="K172" i="6"/>
  <c r="J172" i="6"/>
  <c r="I172" i="6"/>
  <c r="H172" i="6"/>
  <c r="F172" i="6"/>
  <c r="E172" i="6"/>
  <c r="D172" i="6"/>
  <c r="C172" i="6"/>
  <c r="BV171" i="6"/>
  <c r="BT171" i="6"/>
  <c r="BS171" i="6"/>
  <c r="BR171" i="6"/>
  <c r="BQ171" i="6"/>
  <c r="BP171" i="6"/>
  <c r="BN171" i="6"/>
  <c r="BM171" i="6"/>
  <c r="BL171" i="6"/>
  <c r="BK171" i="6"/>
  <c r="BJ171" i="6"/>
  <c r="BH171" i="6"/>
  <c r="BG171" i="6"/>
  <c r="BF171" i="6"/>
  <c r="BE171" i="6"/>
  <c r="BD171" i="6"/>
  <c r="BB171" i="6"/>
  <c r="BA171" i="6"/>
  <c r="AZ171" i="6"/>
  <c r="AY171" i="6"/>
  <c r="AX171" i="6"/>
  <c r="AV171" i="6"/>
  <c r="AU171" i="6"/>
  <c r="AT171" i="6"/>
  <c r="AS171" i="6"/>
  <c r="AR171" i="6"/>
  <c r="AP171" i="6"/>
  <c r="AO171" i="6"/>
  <c r="AN171" i="6"/>
  <c r="AM171" i="6"/>
  <c r="AL171" i="6"/>
  <c r="AJ171" i="6"/>
  <c r="AI171" i="6"/>
  <c r="AH171" i="6"/>
  <c r="AG171" i="6"/>
  <c r="AF171" i="6"/>
  <c r="AD171" i="6"/>
  <c r="AC171" i="6"/>
  <c r="AB171" i="6"/>
  <c r="AA171" i="6"/>
  <c r="Z171" i="6"/>
  <c r="X171" i="6"/>
  <c r="W171" i="6"/>
  <c r="V171" i="6"/>
  <c r="U171" i="6"/>
  <c r="T171" i="6"/>
  <c r="R171" i="6"/>
  <c r="Q171" i="6"/>
  <c r="P171" i="6"/>
  <c r="O171" i="6"/>
  <c r="L171" i="6"/>
  <c r="K171" i="6"/>
  <c r="J171" i="6"/>
  <c r="I171" i="6"/>
  <c r="H171" i="6"/>
  <c r="F171" i="6"/>
  <c r="E171" i="6"/>
  <c r="D171" i="6"/>
  <c r="C171" i="6"/>
  <c r="BV170" i="6"/>
  <c r="BT170" i="6"/>
  <c r="BS170" i="6"/>
  <c r="BR170" i="6"/>
  <c r="BQ170" i="6"/>
  <c r="BP170" i="6"/>
  <c r="BN170" i="6"/>
  <c r="BM170" i="6"/>
  <c r="BL170" i="6"/>
  <c r="BK170" i="6"/>
  <c r="BJ170" i="6"/>
  <c r="BH170" i="6"/>
  <c r="BG170" i="6"/>
  <c r="BF170" i="6"/>
  <c r="BE170" i="6"/>
  <c r="BD170" i="6"/>
  <c r="BB170" i="6"/>
  <c r="BA170" i="6"/>
  <c r="AZ170" i="6"/>
  <c r="AY170" i="6"/>
  <c r="AX170" i="6"/>
  <c r="AV170" i="6"/>
  <c r="AU170" i="6"/>
  <c r="AT170" i="6"/>
  <c r="AS170" i="6"/>
  <c r="AR170" i="6"/>
  <c r="AP170" i="6"/>
  <c r="AO170" i="6"/>
  <c r="AN170" i="6"/>
  <c r="AM170" i="6"/>
  <c r="AL170" i="6"/>
  <c r="AJ170" i="6"/>
  <c r="AI170" i="6"/>
  <c r="AH170" i="6"/>
  <c r="AG170" i="6"/>
  <c r="AF170" i="6"/>
  <c r="AD170" i="6"/>
  <c r="AC170" i="6"/>
  <c r="AB170" i="6"/>
  <c r="AA170" i="6"/>
  <c r="Z170" i="6"/>
  <c r="X170" i="6"/>
  <c r="W170" i="6"/>
  <c r="V170" i="6"/>
  <c r="U170" i="6"/>
  <c r="T170" i="6"/>
  <c r="R170" i="6"/>
  <c r="Q170" i="6"/>
  <c r="P170" i="6"/>
  <c r="O170" i="6"/>
  <c r="L170" i="6"/>
  <c r="K170" i="6"/>
  <c r="J170" i="6"/>
  <c r="I170" i="6"/>
  <c r="H170" i="6"/>
  <c r="F170" i="6"/>
  <c r="E170" i="6"/>
  <c r="D170" i="6"/>
  <c r="C170" i="6"/>
  <c r="BV169" i="6"/>
  <c r="BT169" i="6"/>
  <c r="BS169" i="6"/>
  <c r="BR169" i="6"/>
  <c r="BQ169" i="6"/>
  <c r="BP169" i="6"/>
  <c r="BN169" i="6"/>
  <c r="BM169" i="6"/>
  <c r="BL169" i="6"/>
  <c r="BK169" i="6"/>
  <c r="BJ169" i="6"/>
  <c r="BH169" i="6"/>
  <c r="BG169" i="6"/>
  <c r="BF169" i="6"/>
  <c r="BE169" i="6"/>
  <c r="BD169" i="6"/>
  <c r="BB169" i="6"/>
  <c r="BA169" i="6"/>
  <c r="AZ169" i="6"/>
  <c r="AY169" i="6"/>
  <c r="AX169" i="6"/>
  <c r="AV169" i="6"/>
  <c r="AU169" i="6"/>
  <c r="AT169" i="6"/>
  <c r="AS169" i="6"/>
  <c r="AR169" i="6"/>
  <c r="AP169" i="6"/>
  <c r="AO169" i="6"/>
  <c r="AN169" i="6"/>
  <c r="AM169" i="6"/>
  <c r="AL169" i="6"/>
  <c r="AJ169" i="6"/>
  <c r="AI169" i="6"/>
  <c r="AH169" i="6"/>
  <c r="AG169" i="6"/>
  <c r="AF169" i="6"/>
  <c r="AD169" i="6"/>
  <c r="AC169" i="6"/>
  <c r="AB169" i="6"/>
  <c r="AA169" i="6"/>
  <c r="Z169" i="6"/>
  <c r="X169" i="6"/>
  <c r="W169" i="6"/>
  <c r="V169" i="6"/>
  <c r="U169" i="6"/>
  <c r="T169" i="6"/>
  <c r="R169" i="6"/>
  <c r="Q169" i="6"/>
  <c r="P169" i="6"/>
  <c r="O169" i="6"/>
  <c r="L169" i="6"/>
  <c r="K169" i="6"/>
  <c r="J169" i="6"/>
  <c r="I169" i="6"/>
  <c r="H169" i="6"/>
  <c r="F169" i="6"/>
  <c r="E169" i="6"/>
  <c r="D169" i="6"/>
  <c r="C169" i="6"/>
  <c r="BV168" i="6"/>
  <c r="BT168" i="6"/>
  <c r="BS168" i="6"/>
  <c r="BR168" i="6"/>
  <c r="BQ168" i="6"/>
  <c r="BP168" i="6"/>
  <c r="BN168" i="6"/>
  <c r="BM168" i="6"/>
  <c r="BL168" i="6"/>
  <c r="BK168" i="6"/>
  <c r="BJ168" i="6"/>
  <c r="BH168" i="6"/>
  <c r="BG168" i="6"/>
  <c r="BF168" i="6"/>
  <c r="BE168" i="6"/>
  <c r="BD168" i="6"/>
  <c r="BB168" i="6"/>
  <c r="BA168" i="6"/>
  <c r="AZ168" i="6"/>
  <c r="AY168" i="6"/>
  <c r="AX168" i="6"/>
  <c r="AV168" i="6"/>
  <c r="AU168" i="6"/>
  <c r="AT168" i="6"/>
  <c r="AS168" i="6"/>
  <c r="AR168" i="6"/>
  <c r="AP168" i="6"/>
  <c r="AO168" i="6"/>
  <c r="AN168" i="6"/>
  <c r="AM168" i="6"/>
  <c r="AL168" i="6"/>
  <c r="AJ168" i="6"/>
  <c r="AI168" i="6"/>
  <c r="AH168" i="6"/>
  <c r="AG168" i="6"/>
  <c r="AF168" i="6"/>
  <c r="AD168" i="6"/>
  <c r="AC168" i="6"/>
  <c r="AB168" i="6"/>
  <c r="AA168" i="6"/>
  <c r="Z168" i="6"/>
  <c r="X168" i="6"/>
  <c r="W168" i="6"/>
  <c r="V168" i="6"/>
  <c r="U168" i="6"/>
  <c r="T168" i="6"/>
  <c r="R168" i="6"/>
  <c r="Q168" i="6"/>
  <c r="P168" i="6"/>
  <c r="O168" i="6"/>
  <c r="L168" i="6"/>
  <c r="K168" i="6"/>
  <c r="J168" i="6"/>
  <c r="I168" i="6"/>
  <c r="H168" i="6"/>
  <c r="F168" i="6"/>
  <c r="E168" i="6"/>
  <c r="D168" i="6"/>
  <c r="C168" i="6"/>
  <c r="BV167" i="6"/>
  <c r="BT167" i="6"/>
  <c r="BS167" i="6"/>
  <c r="BR167" i="6"/>
  <c r="BQ167" i="6"/>
  <c r="BP167" i="6"/>
  <c r="BN167" i="6"/>
  <c r="BM167" i="6"/>
  <c r="BL167" i="6"/>
  <c r="BK167" i="6"/>
  <c r="BJ167" i="6"/>
  <c r="BH167" i="6"/>
  <c r="BG167" i="6"/>
  <c r="BF167" i="6"/>
  <c r="BE167" i="6"/>
  <c r="BD167" i="6"/>
  <c r="BB167" i="6"/>
  <c r="BA167" i="6"/>
  <c r="AZ167" i="6"/>
  <c r="AY167" i="6"/>
  <c r="AX167" i="6"/>
  <c r="AV167" i="6"/>
  <c r="AU167" i="6"/>
  <c r="AT167" i="6"/>
  <c r="AS167" i="6"/>
  <c r="AR167" i="6"/>
  <c r="AP167" i="6"/>
  <c r="AO167" i="6"/>
  <c r="AN167" i="6"/>
  <c r="AM167" i="6"/>
  <c r="AL167" i="6"/>
  <c r="AJ167" i="6"/>
  <c r="AI167" i="6"/>
  <c r="AH167" i="6"/>
  <c r="AG167" i="6"/>
  <c r="AF167" i="6"/>
  <c r="AD167" i="6"/>
  <c r="AC167" i="6"/>
  <c r="AB167" i="6"/>
  <c r="AA167" i="6"/>
  <c r="Z167" i="6"/>
  <c r="X167" i="6"/>
  <c r="W167" i="6"/>
  <c r="V167" i="6"/>
  <c r="U167" i="6"/>
  <c r="T167" i="6"/>
  <c r="R167" i="6"/>
  <c r="Q167" i="6"/>
  <c r="P167" i="6"/>
  <c r="O167" i="6"/>
  <c r="L167" i="6"/>
  <c r="K167" i="6"/>
  <c r="J167" i="6"/>
  <c r="I167" i="6"/>
  <c r="H167" i="6"/>
  <c r="F167" i="6"/>
  <c r="E167" i="6"/>
  <c r="D167" i="6"/>
  <c r="C167" i="6"/>
  <c r="BV166" i="6"/>
  <c r="BT166" i="6"/>
  <c r="BS166" i="6"/>
  <c r="BR166" i="6"/>
  <c r="BQ166" i="6"/>
  <c r="BP166" i="6"/>
  <c r="BN166" i="6"/>
  <c r="BM166" i="6"/>
  <c r="BL166" i="6"/>
  <c r="BK166" i="6"/>
  <c r="BJ166" i="6"/>
  <c r="BH166" i="6"/>
  <c r="BG166" i="6"/>
  <c r="BF166" i="6"/>
  <c r="BE166" i="6"/>
  <c r="BD166" i="6"/>
  <c r="BB166" i="6"/>
  <c r="BA166" i="6"/>
  <c r="AZ166" i="6"/>
  <c r="AY166" i="6"/>
  <c r="AX166" i="6"/>
  <c r="AV166" i="6"/>
  <c r="AU166" i="6"/>
  <c r="AT166" i="6"/>
  <c r="AS166" i="6"/>
  <c r="AR166" i="6"/>
  <c r="AP166" i="6"/>
  <c r="AO166" i="6"/>
  <c r="AN166" i="6"/>
  <c r="AM166" i="6"/>
  <c r="AL166" i="6"/>
  <c r="AJ166" i="6"/>
  <c r="AI166" i="6"/>
  <c r="AH166" i="6"/>
  <c r="AG166" i="6"/>
  <c r="AF166" i="6"/>
  <c r="AD166" i="6"/>
  <c r="AC166" i="6"/>
  <c r="AB166" i="6"/>
  <c r="AA166" i="6"/>
  <c r="Z166" i="6"/>
  <c r="X166" i="6"/>
  <c r="W166" i="6"/>
  <c r="V166" i="6"/>
  <c r="U166" i="6"/>
  <c r="T166" i="6"/>
  <c r="R166" i="6"/>
  <c r="Q166" i="6"/>
  <c r="P166" i="6"/>
  <c r="O166" i="6"/>
  <c r="L166" i="6"/>
  <c r="K166" i="6"/>
  <c r="J166" i="6"/>
  <c r="I166" i="6"/>
  <c r="H166" i="6"/>
  <c r="F166" i="6"/>
  <c r="E166" i="6"/>
  <c r="D166" i="6"/>
  <c r="C166" i="6"/>
  <c r="BV161" i="6"/>
  <c r="BT161" i="6"/>
  <c r="BS161" i="6"/>
  <c r="BR161" i="6"/>
  <c r="BQ161" i="6"/>
  <c r="BP161" i="6"/>
  <c r="BN161" i="6"/>
  <c r="BM161" i="6"/>
  <c r="BL161" i="6"/>
  <c r="BK161" i="6"/>
  <c r="BJ161" i="6"/>
  <c r="BH161" i="6"/>
  <c r="BG161" i="6"/>
  <c r="BF161" i="6"/>
  <c r="BE161" i="6"/>
  <c r="BD161" i="6"/>
  <c r="BB161" i="6"/>
  <c r="BA161" i="6"/>
  <c r="AZ161" i="6"/>
  <c r="AY161" i="6"/>
  <c r="AX161" i="6"/>
  <c r="AV161" i="6"/>
  <c r="AU161" i="6"/>
  <c r="AT161" i="6"/>
  <c r="AS161" i="6"/>
  <c r="AR161" i="6"/>
  <c r="AP161" i="6"/>
  <c r="AO161" i="6"/>
  <c r="AN161" i="6"/>
  <c r="AM161" i="6"/>
  <c r="AL161" i="6"/>
  <c r="AJ161" i="6"/>
  <c r="AI161" i="6"/>
  <c r="AH161" i="6"/>
  <c r="AG161" i="6"/>
  <c r="AF161" i="6"/>
  <c r="AD161" i="6"/>
  <c r="AC161" i="6"/>
  <c r="AB161" i="6"/>
  <c r="AA161" i="6"/>
  <c r="Z161" i="6"/>
  <c r="X161" i="6"/>
  <c r="W161" i="6"/>
  <c r="V161" i="6"/>
  <c r="U161" i="6"/>
  <c r="T161" i="6"/>
  <c r="R161" i="6"/>
  <c r="Q161" i="6"/>
  <c r="P161" i="6"/>
  <c r="O161" i="6"/>
  <c r="L161" i="6"/>
  <c r="K161" i="6"/>
  <c r="J161" i="6"/>
  <c r="I161" i="6"/>
  <c r="H161" i="6"/>
  <c r="F161" i="6"/>
  <c r="E161" i="6"/>
  <c r="D161" i="6"/>
  <c r="C161" i="6"/>
  <c r="BV160" i="6"/>
  <c r="BT160" i="6"/>
  <c r="BS160" i="6"/>
  <c r="BR160" i="6"/>
  <c r="BQ160" i="6"/>
  <c r="BP160" i="6"/>
  <c r="BN160" i="6"/>
  <c r="BM160" i="6"/>
  <c r="BL160" i="6"/>
  <c r="BK160" i="6"/>
  <c r="BJ160" i="6"/>
  <c r="BH160" i="6"/>
  <c r="BG160" i="6"/>
  <c r="BF160" i="6"/>
  <c r="BE160" i="6"/>
  <c r="BD160" i="6"/>
  <c r="BB160" i="6"/>
  <c r="BA160" i="6"/>
  <c r="AZ160" i="6"/>
  <c r="AY160" i="6"/>
  <c r="AX160" i="6"/>
  <c r="AV160" i="6"/>
  <c r="AU160" i="6"/>
  <c r="AT160" i="6"/>
  <c r="AS160" i="6"/>
  <c r="AR160" i="6"/>
  <c r="AP160" i="6"/>
  <c r="AO160" i="6"/>
  <c r="AN160" i="6"/>
  <c r="AM160" i="6"/>
  <c r="AL160" i="6"/>
  <c r="AJ160" i="6"/>
  <c r="AI160" i="6"/>
  <c r="AH160" i="6"/>
  <c r="AG160" i="6"/>
  <c r="AF160" i="6"/>
  <c r="AD160" i="6"/>
  <c r="AC160" i="6"/>
  <c r="AB160" i="6"/>
  <c r="AA160" i="6"/>
  <c r="Z160" i="6"/>
  <c r="X160" i="6"/>
  <c r="W160" i="6"/>
  <c r="V160" i="6"/>
  <c r="U160" i="6"/>
  <c r="T160" i="6"/>
  <c r="R160" i="6"/>
  <c r="Q160" i="6"/>
  <c r="P160" i="6"/>
  <c r="O160" i="6"/>
  <c r="L160" i="6"/>
  <c r="K160" i="6"/>
  <c r="J160" i="6"/>
  <c r="I160" i="6"/>
  <c r="H160" i="6"/>
  <c r="F160" i="6"/>
  <c r="E160" i="6"/>
  <c r="D160" i="6"/>
  <c r="C160" i="6"/>
  <c r="BV159" i="6"/>
  <c r="BT159" i="6"/>
  <c r="BS159" i="6"/>
  <c r="BR159" i="6"/>
  <c r="BQ159" i="6"/>
  <c r="BP159" i="6"/>
  <c r="BN159" i="6"/>
  <c r="BM159" i="6"/>
  <c r="BL159" i="6"/>
  <c r="BK159" i="6"/>
  <c r="BJ159" i="6"/>
  <c r="BH159" i="6"/>
  <c r="BG159" i="6"/>
  <c r="BF159" i="6"/>
  <c r="BE159" i="6"/>
  <c r="BD159" i="6"/>
  <c r="BB159" i="6"/>
  <c r="BA159" i="6"/>
  <c r="AZ159" i="6"/>
  <c r="AY159" i="6"/>
  <c r="AX159" i="6"/>
  <c r="AV159" i="6"/>
  <c r="AU159" i="6"/>
  <c r="AT159" i="6"/>
  <c r="AS159" i="6"/>
  <c r="AR159" i="6"/>
  <c r="AP159" i="6"/>
  <c r="AO159" i="6"/>
  <c r="AN159" i="6"/>
  <c r="AM159" i="6"/>
  <c r="AL159" i="6"/>
  <c r="AJ159" i="6"/>
  <c r="AI159" i="6"/>
  <c r="AH159" i="6"/>
  <c r="AG159" i="6"/>
  <c r="AF159" i="6"/>
  <c r="AD159" i="6"/>
  <c r="AC159" i="6"/>
  <c r="AB159" i="6"/>
  <c r="AA159" i="6"/>
  <c r="Z159" i="6"/>
  <c r="X159" i="6"/>
  <c r="W159" i="6"/>
  <c r="V159" i="6"/>
  <c r="U159" i="6"/>
  <c r="T159" i="6"/>
  <c r="R159" i="6"/>
  <c r="Q159" i="6"/>
  <c r="P159" i="6"/>
  <c r="O159" i="6"/>
  <c r="L159" i="6"/>
  <c r="K159" i="6"/>
  <c r="J159" i="6"/>
  <c r="I159" i="6"/>
  <c r="H159" i="6"/>
  <c r="F159" i="6"/>
  <c r="E159" i="6"/>
  <c r="D159" i="6"/>
  <c r="C159" i="6"/>
  <c r="BV158" i="6"/>
  <c r="BT158" i="6"/>
  <c r="BS158" i="6"/>
  <c r="BR158" i="6"/>
  <c r="BQ158" i="6"/>
  <c r="BP158" i="6"/>
  <c r="BN158" i="6"/>
  <c r="BM158" i="6"/>
  <c r="BL158" i="6"/>
  <c r="BK158" i="6"/>
  <c r="BJ158" i="6"/>
  <c r="BH158" i="6"/>
  <c r="BG158" i="6"/>
  <c r="BF158" i="6"/>
  <c r="BE158" i="6"/>
  <c r="BD158" i="6"/>
  <c r="BB158" i="6"/>
  <c r="BA158" i="6"/>
  <c r="AZ158" i="6"/>
  <c r="AY158" i="6"/>
  <c r="AX158" i="6"/>
  <c r="AV158" i="6"/>
  <c r="AU158" i="6"/>
  <c r="AT158" i="6"/>
  <c r="AS158" i="6"/>
  <c r="AR158" i="6"/>
  <c r="AP158" i="6"/>
  <c r="AO158" i="6"/>
  <c r="AN158" i="6"/>
  <c r="AM158" i="6"/>
  <c r="AL158" i="6"/>
  <c r="AJ158" i="6"/>
  <c r="AI158" i="6"/>
  <c r="AH158" i="6"/>
  <c r="AG158" i="6"/>
  <c r="AF158" i="6"/>
  <c r="AD158" i="6"/>
  <c r="AC158" i="6"/>
  <c r="AB158" i="6"/>
  <c r="AA158" i="6"/>
  <c r="Z158" i="6"/>
  <c r="X158" i="6"/>
  <c r="W158" i="6"/>
  <c r="V158" i="6"/>
  <c r="U158" i="6"/>
  <c r="T158" i="6"/>
  <c r="R158" i="6"/>
  <c r="Q158" i="6"/>
  <c r="P158" i="6"/>
  <c r="O158" i="6"/>
  <c r="L158" i="6"/>
  <c r="K158" i="6"/>
  <c r="J158" i="6"/>
  <c r="I158" i="6"/>
  <c r="H158" i="6"/>
  <c r="F158" i="6"/>
  <c r="E158" i="6"/>
  <c r="D158" i="6"/>
  <c r="C158" i="6"/>
  <c r="BV157" i="6"/>
  <c r="BT157" i="6"/>
  <c r="BS157" i="6"/>
  <c r="BR157" i="6"/>
  <c r="BQ157" i="6"/>
  <c r="BP157" i="6"/>
  <c r="BN157" i="6"/>
  <c r="BM157" i="6"/>
  <c r="BL157" i="6"/>
  <c r="BK157" i="6"/>
  <c r="BJ157" i="6"/>
  <c r="BH157" i="6"/>
  <c r="BG157" i="6"/>
  <c r="BF157" i="6"/>
  <c r="BE157" i="6"/>
  <c r="BD157" i="6"/>
  <c r="BB157" i="6"/>
  <c r="BA157" i="6"/>
  <c r="AZ157" i="6"/>
  <c r="AY157" i="6"/>
  <c r="AX157" i="6"/>
  <c r="AV157" i="6"/>
  <c r="AU157" i="6"/>
  <c r="AT157" i="6"/>
  <c r="AS157" i="6"/>
  <c r="AR157" i="6"/>
  <c r="AP157" i="6"/>
  <c r="AO157" i="6"/>
  <c r="AN157" i="6"/>
  <c r="AM157" i="6"/>
  <c r="AL157" i="6"/>
  <c r="AJ157" i="6"/>
  <c r="AI157" i="6"/>
  <c r="AH157" i="6"/>
  <c r="AG157" i="6"/>
  <c r="AF157" i="6"/>
  <c r="AD157" i="6"/>
  <c r="AC157" i="6"/>
  <c r="AB157" i="6"/>
  <c r="AA157" i="6"/>
  <c r="Z157" i="6"/>
  <c r="X157" i="6"/>
  <c r="W157" i="6"/>
  <c r="V157" i="6"/>
  <c r="U157" i="6"/>
  <c r="T157" i="6"/>
  <c r="R157" i="6"/>
  <c r="Q157" i="6"/>
  <c r="P157" i="6"/>
  <c r="O157" i="6"/>
  <c r="L157" i="6"/>
  <c r="K157" i="6"/>
  <c r="J157" i="6"/>
  <c r="I157" i="6"/>
  <c r="H157" i="6"/>
  <c r="F157" i="6"/>
  <c r="E157" i="6"/>
  <c r="D157" i="6"/>
  <c r="C157" i="6"/>
  <c r="BV156" i="6"/>
  <c r="BT156" i="6"/>
  <c r="BS156" i="6"/>
  <c r="BR156" i="6"/>
  <c r="BQ156" i="6"/>
  <c r="BP156" i="6"/>
  <c r="BN156" i="6"/>
  <c r="BM156" i="6"/>
  <c r="BL156" i="6"/>
  <c r="BK156" i="6"/>
  <c r="BJ156" i="6"/>
  <c r="BH156" i="6"/>
  <c r="BG156" i="6"/>
  <c r="BF156" i="6"/>
  <c r="BE156" i="6"/>
  <c r="BD156" i="6"/>
  <c r="BB156" i="6"/>
  <c r="BA156" i="6"/>
  <c r="AZ156" i="6"/>
  <c r="AY156" i="6"/>
  <c r="AX156" i="6"/>
  <c r="AV156" i="6"/>
  <c r="AU156" i="6"/>
  <c r="AT156" i="6"/>
  <c r="AS156" i="6"/>
  <c r="AR156" i="6"/>
  <c r="AP156" i="6"/>
  <c r="AO156" i="6"/>
  <c r="AN156" i="6"/>
  <c r="AM156" i="6"/>
  <c r="AL156" i="6"/>
  <c r="AJ156" i="6"/>
  <c r="AI156" i="6"/>
  <c r="AH156" i="6"/>
  <c r="AG156" i="6"/>
  <c r="AF156" i="6"/>
  <c r="AD156" i="6"/>
  <c r="AC156" i="6"/>
  <c r="AB156" i="6"/>
  <c r="AA156" i="6"/>
  <c r="Z156" i="6"/>
  <c r="X156" i="6"/>
  <c r="W156" i="6"/>
  <c r="V156" i="6"/>
  <c r="U156" i="6"/>
  <c r="T156" i="6"/>
  <c r="R156" i="6"/>
  <c r="Q156" i="6"/>
  <c r="P156" i="6"/>
  <c r="O156" i="6"/>
  <c r="L156" i="6"/>
  <c r="K156" i="6"/>
  <c r="J156" i="6"/>
  <c r="I156" i="6"/>
  <c r="H156" i="6"/>
  <c r="F156" i="6"/>
  <c r="E156" i="6"/>
  <c r="D156" i="6"/>
  <c r="C156" i="6"/>
  <c r="BV155" i="6"/>
  <c r="BT155" i="6"/>
  <c r="BS155" i="6"/>
  <c r="BR155" i="6"/>
  <c r="BQ155" i="6"/>
  <c r="BP155" i="6"/>
  <c r="BN155" i="6"/>
  <c r="BM155" i="6"/>
  <c r="BL155" i="6"/>
  <c r="BK155" i="6"/>
  <c r="BJ155" i="6"/>
  <c r="BH155" i="6"/>
  <c r="BG155" i="6"/>
  <c r="BF155" i="6"/>
  <c r="BE155" i="6"/>
  <c r="BD155" i="6"/>
  <c r="BB155" i="6"/>
  <c r="BA155" i="6"/>
  <c r="AZ155" i="6"/>
  <c r="AY155" i="6"/>
  <c r="AX155" i="6"/>
  <c r="AV155" i="6"/>
  <c r="AU155" i="6"/>
  <c r="AT155" i="6"/>
  <c r="AS155" i="6"/>
  <c r="AR155" i="6"/>
  <c r="AP155" i="6"/>
  <c r="AO155" i="6"/>
  <c r="AN155" i="6"/>
  <c r="AM155" i="6"/>
  <c r="AL155" i="6"/>
  <c r="AJ155" i="6"/>
  <c r="AI155" i="6"/>
  <c r="AH155" i="6"/>
  <c r="AG155" i="6"/>
  <c r="AF155" i="6"/>
  <c r="AD155" i="6"/>
  <c r="AC155" i="6"/>
  <c r="AB155" i="6"/>
  <c r="AA155" i="6"/>
  <c r="Z155" i="6"/>
  <c r="X155" i="6"/>
  <c r="W155" i="6"/>
  <c r="V155" i="6"/>
  <c r="U155" i="6"/>
  <c r="T155" i="6"/>
  <c r="R155" i="6"/>
  <c r="Q155" i="6"/>
  <c r="P155" i="6"/>
  <c r="O155" i="6"/>
  <c r="L155" i="6"/>
  <c r="K155" i="6"/>
  <c r="J155" i="6"/>
  <c r="I155" i="6"/>
  <c r="H155" i="6"/>
  <c r="F155" i="6"/>
  <c r="E155" i="6"/>
  <c r="D155" i="6"/>
  <c r="C155" i="6"/>
  <c r="BV154" i="6"/>
  <c r="BT154" i="6"/>
  <c r="BS154" i="6"/>
  <c r="BR154" i="6"/>
  <c r="BQ154" i="6"/>
  <c r="BP154" i="6"/>
  <c r="BN154" i="6"/>
  <c r="BM154" i="6"/>
  <c r="BL154" i="6"/>
  <c r="BK154" i="6"/>
  <c r="BJ154" i="6"/>
  <c r="BH154" i="6"/>
  <c r="BG154" i="6"/>
  <c r="BF154" i="6"/>
  <c r="BE154" i="6"/>
  <c r="BD154" i="6"/>
  <c r="BB154" i="6"/>
  <c r="BA154" i="6"/>
  <c r="AZ154" i="6"/>
  <c r="AY154" i="6"/>
  <c r="AX154" i="6"/>
  <c r="AV154" i="6"/>
  <c r="AU154" i="6"/>
  <c r="AT154" i="6"/>
  <c r="AS154" i="6"/>
  <c r="AR154" i="6"/>
  <c r="AP154" i="6"/>
  <c r="AO154" i="6"/>
  <c r="AN154" i="6"/>
  <c r="AM154" i="6"/>
  <c r="AL154" i="6"/>
  <c r="AJ154" i="6"/>
  <c r="AI154" i="6"/>
  <c r="AH154" i="6"/>
  <c r="AG154" i="6"/>
  <c r="AF154" i="6"/>
  <c r="AD154" i="6"/>
  <c r="AC154" i="6"/>
  <c r="AB154" i="6"/>
  <c r="AA154" i="6"/>
  <c r="Z154" i="6"/>
  <c r="X154" i="6"/>
  <c r="W154" i="6"/>
  <c r="V154" i="6"/>
  <c r="U154" i="6"/>
  <c r="T154" i="6"/>
  <c r="R154" i="6"/>
  <c r="Q154" i="6"/>
  <c r="P154" i="6"/>
  <c r="O154" i="6"/>
  <c r="L154" i="6"/>
  <c r="K154" i="6"/>
  <c r="J154" i="6"/>
  <c r="I154" i="6"/>
  <c r="H154" i="6"/>
  <c r="F154" i="6"/>
  <c r="E154" i="6"/>
  <c r="D154" i="6"/>
  <c r="C154" i="6"/>
  <c r="BV153" i="6"/>
  <c r="BT153" i="6"/>
  <c r="BS153" i="6"/>
  <c r="BR153" i="6"/>
  <c r="BQ153" i="6"/>
  <c r="BP153" i="6"/>
  <c r="BN153" i="6"/>
  <c r="BM153" i="6"/>
  <c r="BL153" i="6"/>
  <c r="BK153" i="6"/>
  <c r="BJ153" i="6"/>
  <c r="BH153" i="6"/>
  <c r="BG153" i="6"/>
  <c r="BF153" i="6"/>
  <c r="BE153" i="6"/>
  <c r="BD153" i="6"/>
  <c r="BB153" i="6"/>
  <c r="BA153" i="6"/>
  <c r="AZ153" i="6"/>
  <c r="AY153" i="6"/>
  <c r="AX153" i="6"/>
  <c r="AV153" i="6"/>
  <c r="AU153" i="6"/>
  <c r="AT153" i="6"/>
  <c r="AS153" i="6"/>
  <c r="AR153" i="6"/>
  <c r="AP153" i="6"/>
  <c r="AO153" i="6"/>
  <c r="AN153" i="6"/>
  <c r="AM153" i="6"/>
  <c r="AL153" i="6"/>
  <c r="AJ153" i="6"/>
  <c r="AI153" i="6"/>
  <c r="AH153" i="6"/>
  <c r="AG153" i="6"/>
  <c r="AF153" i="6"/>
  <c r="AD153" i="6"/>
  <c r="AC153" i="6"/>
  <c r="AB153" i="6"/>
  <c r="AA153" i="6"/>
  <c r="Z153" i="6"/>
  <c r="X153" i="6"/>
  <c r="W153" i="6"/>
  <c r="V153" i="6"/>
  <c r="U153" i="6"/>
  <c r="T153" i="6"/>
  <c r="R153" i="6"/>
  <c r="Q153" i="6"/>
  <c r="P153" i="6"/>
  <c r="O153" i="6"/>
  <c r="L153" i="6"/>
  <c r="K153" i="6"/>
  <c r="J153" i="6"/>
  <c r="I153" i="6"/>
  <c r="H153" i="6"/>
  <c r="F153" i="6"/>
  <c r="E153" i="6"/>
  <c r="D153" i="6"/>
  <c r="C153" i="6"/>
  <c r="BV152" i="6"/>
  <c r="BT152" i="6"/>
  <c r="BS152" i="6"/>
  <c r="BR152" i="6"/>
  <c r="BQ152" i="6"/>
  <c r="BP152" i="6"/>
  <c r="BN152" i="6"/>
  <c r="BM152" i="6"/>
  <c r="BL152" i="6"/>
  <c r="BK152" i="6"/>
  <c r="BJ152" i="6"/>
  <c r="BH152" i="6"/>
  <c r="BG152" i="6"/>
  <c r="BF152" i="6"/>
  <c r="BE152" i="6"/>
  <c r="BD152" i="6"/>
  <c r="BB152" i="6"/>
  <c r="BA152" i="6"/>
  <c r="AZ152" i="6"/>
  <c r="AY152" i="6"/>
  <c r="AX152" i="6"/>
  <c r="AV152" i="6"/>
  <c r="AU152" i="6"/>
  <c r="AT152" i="6"/>
  <c r="AS152" i="6"/>
  <c r="AR152" i="6"/>
  <c r="AP152" i="6"/>
  <c r="AO152" i="6"/>
  <c r="AN152" i="6"/>
  <c r="AM152" i="6"/>
  <c r="AL152" i="6"/>
  <c r="AJ152" i="6"/>
  <c r="AI152" i="6"/>
  <c r="AH152" i="6"/>
  <c r="AG152" i="6"/>
  <c r="AF152" i="6"/>
  <c r="AD152" i="6"/>
  <c r="AC152" i="6"/>
  <c r="AB152" i="6"/>
  <c r="AA152" i="6"/>
  <c r="Z152" i="6"/>
  <c r="X152" i="6"/>
  <c r="W152" i="6"/>
  <c r="V152" i="6"/>
  <c r="U152" i="6"/>
  <c r="T152" i="6"/>
  <c r="R152" i="6"/>
  <c r="Q152" i="6"/>
  <c r="P152" i="6"/>
  <c r="O152" i="6"/>
  <c r="L152" i="6"/>
  <c r="K152" i="6"/>
  <c r="J152" i="6"/>
  <c r="I152" i="6"/>
  <c r="H152" i="6"/>
  <c r="F152" i="6"/>
  <c r="E152" i="6"/>
  <c r="D152" i="6"/>
  <c r="C152" i="6"/>
  <c r="BV151" i="6"/>
  <c r="BT151" i="6"/>
  <c r="BS151" i="6"/>
  <c r="BR151" i="6"/>
  <c r="BQ151" i="6"/>
  <c r="BP151" i="6"/>
  <c r="BN151" i="6"/>
  <c r="BM151" i="6"/>
  <c r="BL151" i="6"/>
  <c r="BK151" i="6"/>
  <c r="BJ151" i="6"/>
  <c r="BH151" i="6"/>
  <c r="BG151" i="6"/>
  <c r="BF151" i="6"/>
  <c r="BE151" i="6"/>
  <c r="BD151" i="6"/>
  <c r="BB151" i="6"/>
  <c r="BA151" i="6"/>
  <c r="AZ151" i="6"/>
  <c r="AY151" i="6"/>
  <c r="AX151" i="6"/>
  <c r="AV151" i="6"/>
  <c r="AU151" i="6"/>
  <c r="AT151" i="6"/>
  <c r="AS151" i="6"/>
  <c r="AR151" i="6"/>
  <c r="AP151" i="6"/>
  <c r="AO151" i="6"/>
  <c r="AN151" i="6"/>
  <c r="AM151" i="6"/>
  <c r="AL151" i="6"/>
  <c r="AJ151" i="6"/>
  <c r="AI151" i="6"/>
  <c r="AH151" i="6"/>
  <c r="AG151" i="6"/>
  <c r="AF151" i="6"/>
  <c r="AD151" i="6"/>
  <c r="AC151" i="6"/>
  <c r="AB151" i="6"/>
  <c r="AA151" i="6"/>
  <c r="Z151" i="6"/>
  <c r="X151" i="6"/>
  <c r="W151" i="6"/>
  <c r="V151" i="6"/>
  <c r="U151" i="6"/>
  <c r="T151" i="6"/>
  <c r="R151" i="6"/>
  <c r="Q151" i="6"/>
  <c r="P151" i="6"/>
  <c r="O151" i="6"/>
  <c r="L151" i="6"/>
  <c r="K151" i="6"/>
  <c r="J151" i="6"/>
  <c r="I151" i="6"/>
  <c r="H151" i="6"/>
  <c r="F151" i="6"/>
  <c r="E151" i="6"/>
  <c r="D151" i="6"/>
  <c r="C151" i="6"/>
  <c r="BV150" i="6"/>
  <c r="BT150" i="6"/>
  <c r="BS150" i="6"/>
  <c r="BR150" i="6"/>
  <c r="BQ150" i="6"/>
  <c r="BP150" i="6"/>
  <c r="BN150" i="6"/>
  <c r="BM150" i="6"/>
  <c r="BL150" i="6"/>
  <c r="BK150" i="6"/>
  <c r="BJ150" i="6"/>
  <c r="BH150" i="6"/>
  <c r="BG150" i="6"/>
  <c r="BF150" i="6"/>
  <c r="BE150" i="6"/>
  <c r="BD150" i="6"/>
  <c r="BB150" i="6"/>
  <c r="BA150" i="6"/>
  <c r="AZ150" i="6"/>
  <c r="AY150" i="6"/>
  <c r="AX150" i="6"/>
  <c r="AV150" i="6"/>
  <c r="AU150" i="6"/>
  <c r="AT150" i="6"/>
  <c r="AS150" i="6"/>
  <c r="AR150" i="6"/>
  <c r="AP150" i="6"/>
  <c r="AO150" i="6"/>
  <c r="AN150" i="6"/>
  <c r="AM150" i="6"/>
  <c r="AL150" i="6"/>
  <c r="AJ150" i="6"/>
  <c r="AI150" i="6"/>
  <c r="AH150" i="6"/>
  <c r="AG150" i="6"/>
  <c r="AF150" i="6"/>
  <c r="AD150" i="6"/>
  <c r="AC150" i="6"/>
  <c r="AB150" i="6"/>
  <c r="AA150" i="6"/>
  <c r="Z150" i="6"/>
  <c r="X150" i="6"/>
  <c r="W150" i="6"/>
  <c r="V150" i="6"/>
  <c r="U150" i="6"/>
  <c r="T150" i="6"/>
  <c r="R150" i="6"/>
  <c r="Q150" i="6"/>
  <c r="P150" i="6"/>
  <c r="O150" i="6"/>
  <c r="L150" i="6"/>
  <c r="K150" i="6"/>
  <c r="J150" i="6"/>
  <c r="I150" i="6"/>
  <c r="H150" i="6"/>
  <c r="F150" i="6"/>
  <c r="E150" i="6"/>
  <c r="D150" i="6"/>
  <c r="C150" i="6"/>
  <c r="BV149" i="6"/>
  <c r="BT149" i="6"/>
  <c r="BS149" i="6"/>
  <c r="BR149" i="6"/>
  <c r="BQ149" i="6"/>
  <c r="BP149" i="6"/>
  <c r="BN149" i="6"/>
  <c r="BM149" i="6"/>
  <c r="BL149" i="6"/>
  <c r="BK149" i="6"/>
  <c r="BJ149" i="6"/>
  <c r="BH149" i="6"/>
  <c r="BG149" i="6"/>
  <c r="BF149" i="6"/>
  <c r="BE149" i="6"/>
  <c r="BD149" i="6"/>
  <c r="BB149" i="6"/>
  <c r="BA149" i="6"/>
  <c r="AZ149" i="6"/>
  <c r="AY149" i="6"/>
  <c r="AX149" i="6"/>
  <c r="AV149" i="6"/>
  <c r="AU149" i="6"/>
  <c r="AT149" i="6"/>
  <c r="AS149" i="6"/>
  <c r="AR149" i="6"/>
  <c r="AP149" i="6"/>
  <c r="AO149" i="6"/>
  <c r="AN149" i="6"/>
  <c r="AM149" i="6"/>
  <c r="AL149" i="6"/>
  <c r="AJ149" i="6"/>
  <c r="AI149" i="6"/>
  <c r="AH149" i="6"/>
  <c r="AG149" i="6"/>
  <c r="AF149" i="6"/>
  <c r="AD149" i="6"/>
  <c r="AC149" i="6"/>
  <c r="AB149" i="6"/>
  <c r="AA149" i="6"/>
  <c r="Z149" i="6"/>
  <c r="X149" i="6"/>
  <c r="W149" i="6"/>
  <c r="V149" i="6"/>
  <c r="U149" i="6"/>
  <c r="T149" i="6"/>
  <c r="R149" i="6"/>
  <c r="Q149" i="6"/>
  <c r="P149" i="6"/>
  <c r="O149" i="6"/>
  <c r="L149" i="6"/>
  <c r="K149" i="6"/>
  <c r="J149" i="6"/>
  <c r="I149" i="6"/>
  <c r="H149" i="6"/>
  <c r="F149" i="6"/>
  <c r="E149" i="6"/>
  <c r="D149" i="6"/>
  <c r="C149" i="6"/>
  <c r="BV148" i="6"/>
  <c r="BT148" i="6"/>
  <c r="BS148" i="6"/>
  <c r="BR148" i="6"/>
  <c r="BQ148" i="6"/>
  <c r="BP148" i="6"/>
  <c r="BN148" i="6"/>
  <c r="BM148" i="6"/>
  <c r="BL148" i="6"/>
  <c r="BK148" i="6"/>
  <c r="BJ148" i="6"/>
  <c r="BH148" i="6"/>
  <c r="BG148" i="6"/>
  <c r="BF148" i="6"/>
  <c r="BE148" i="6"/>
  <c r="BD148" i="6"/>
  <c r="BB148" i="6"/>
  <c r="BA148" i="6"/>
  <c r="AZ148" i="6"/>
  <c r="AY148" i="6"/>
  <c r="AX148" i="6"/>
  <c r="AV148" i="6"/>
  <c r="AU148" i="6"/>
  <c r="AT148" i="6"/>
  <c r="AS148" i="6"/>
  <c r="AR148" i="6"/>
  <c r="AP148" i="6"/>
  <c r="AO148" i="6"/>
  <c r="AN148" i="6"/>
  <c r="AM148" i="6"/>
  <c r="AL148" i="6"/>
  <c r="AJ148" i="6"/>
  <c r="AI148" i="6"/>
  <c r="AH148" i="6"/>
  <c r="AG148" i="6"/>
  <c r="AF148" i="6"/>
  <c r="AD148" i="6"/>
  <c r="AC148" i="6"/>
  <c r="AB148" i="6"/>
  <c r="AA148" i="6"/>
  <c r="Z148" i="6"/>
  <c r="X148" i="6"/>
  <c r="W148" i="6"/>
  <c r="V148" i="6"/>
  <c r="U148" i="6"/>
  <c r="T148" i="6"/>
  <c r="R148" i="6"/>
  <c r="Q148" i="6"/>
  <c r="P148" i="6"/>
  <c r="O148" i="6"/>
  <c r="L148" i="6"/>
  <c r="K148" i="6"/>
  <c r="J148" i="6"/>
  <c r="I148" i="6"/>
  <c r="H148" i="6"/>
  <c r="F148" i="6"/>
  <c r="E148" i="6"/>
  <c r="D148" i="6"/>
  <c r="C148" i="6"/>
  <c r="BV147" i="6"/>
  <c r="BT147" i="6"/>
  <c r="BS147" i="6"/>
  <c r="BR147" i="6"/>
  <c r="BQ147" i="6"/>
  <c r="BP147" i="6"/>
  <c r="BN147" i="6"/>
  <c r="BM147" i="6"/>
  <c r="BL147" i="6"/>
  <c r="BK147" i="6"/>
  <c r="BJ147" i="6"/>
  <c r="BH147" i="6"/>
  <c r="BG147" i="6"/>
  <c r="BF147" i="6"/>
  <c r="BE147" i="6"/>
  <c r="BD147" i="6"/>
  <c r="BB147" i="6"/>
  <c r="BA147" i="6"/>
  <c r="AZ147" i="6"/>
  <c r="AY147" i="6"/>
  <c r="AX147" i="6"/>
  <c r="AV147" i="6"/>
  <c r="AU147" i="6"/>
  <c r="AT147" i="6"/>
  <c r="AS147" i="6"/>
  <c r="AR147" i="6"/>
  <c r="AP147" i="6"/>
  <c r="AO147" i="6"/>
  <c r="AN147" i="6"/>
  <c r="AM147" i="6"/>
  <c r="AL147" i="6"/>
  <c r="AJ147" i="6"/>
  <c r="AI147" i="6"/>
  <c r="AH147" i="6"/>
  <c r="AG147" i="6"/>
  <c r="AF147" i="6"/>
  <c r="AD147" i="6"/>
  <c r="AC147" i="6"/>
  <c r="AB147" i="6"/>
  <c r="AA147" i="6"/>
  <c r="Z147" i="6"/>
  <c r="X147" i="6"/>
  <c r="W147" i="6"/>
  <c r="V147" i="6"/>
  <c r="U147" i="6"/>
  <c r="T147" i="6"/>
  <c r="R147" i="6"/>
  <c r="Q147" i="6"/>
  <c r="P147" i="6"/>
  <c r="O147" i="6"/>
  <c r="L147" i="6"/>
  <c r="K147" i="6"/>
  <c r="J147" i="6"/>
  <c r="I147" i="6"/>
  <c r="H147" i="6"/>
  <c r="F147" i="6"/>
  <c r="E147" i="6"/>
  <c r="D147" i="6"/>
  <c r="C147" i="6"/>
  <c r="BV146" i="6"/>
  <c r="BT146" i="6"/>
  <c r="BS146" i="6"/>
  <c r="BR146" i="6"/>
  <c r="BQ146" i="6"/>
  <c r="BP146" i="6"/>
  <c r="BN146" i="6"/>
  <c r="BM146" i="6"/>
  <c r="BL146" i="6"/>
  <c r="BK146" i="6"/>
  <c r="BJ146" i="6"/>
  <c r="BH146" i="6"/>
  <c r="BG146" i="6"/>
  <c r="BF146" i="6"/>
  <c r="BE146" i="6"/>
  <c r="BD146" i="6"/>
  <c r="BB146" i="6"/>
  <c r="BA146" i="6"/>
  <c r="AZ146" i="6"/>
  <c r="AY146" i="6"/>
  <c r="AX146" i="6"/>
  <c r="AV146" i="6"/>
  <c r="AU146" i="6"/>
  <c r="AT146" i="6"/>
  <c r="AS146" i="6"/>
  <c r="AR146" i="6"/>
  <c r="AP146" i="6"/>
  <c r="AO146" i="6"/>
  <c r="AN146" i="6"/>
  <c r="AM146" i="6"/>
  <c r="AL146" i="6"/>
  <c r="AJ146" i="6"/>
  <c r="AI146" i="6"/>
  <c r="AH146" i="6"/>
  <c r="AG146" i="6"/>
  <c r="AF146" i="6"/>
  <c r="AD146" i="6"/>
  <c r="AC146" i="6"/>
  <c r="AB146" i="6"/>
  <c r="AA146" i="6"/>
  <c r="Z146" i="6"/>
  <c r="X146" i="6"/>
  <c r="W146" i="6"/>
  <c r="V146" i="6"/>
  <c r="U146" i="6"/>
  <c r="T146" i="6"/>
  <c r="R146" i="6"/>
  <c r="Q146" i="6"/>
  <c r="P146" i="6"/>
  <c r="O146" i="6"/>
  <c r="L146" i="6"/>
  <c r="K146" i="6"/>
  <c r="J146" i="6"/>
  <c r="I146" i="6"/>
  <c r="H146" i="6"/>
  <c r="F146" i="6"/>
  <c r="E146" i="6"/>
  <c r="D146" i="6"/>
  <c r="C146" i="6"/>
  <c r="BV145" i="6"/>
  <c r="BT145" i="6"/>
  <c r="BS145" i="6"/>
  <c r="BR145" i="6"/>
  <c r="BQ145" i="6"/>
  <c r="BP145" i="6"/>
  <c r="BN145" i="6"/>
  <c r="BM145" i="6"/>
  <c r="BL145" i="6"/>
  <c r="BK145" i="6"/>
  <c r="BJ145" i="6"/>
  <c r="BH145" i="6"/>
  <c r="BG145" i="6"/>
  <c r="BF145" i="6"/>
  <c r="BE145" i="6"/>
  <c r="BD145" i="6"/>
  <c r="BB145" i="6"/>
  <c r="BA145" i="6"/>
  <c r="AZ145" i="6"/>
  <c r="AY145" i="6"/>
  <c r="AX145" i="6"/>
  <c r="AV145" i="6"/>
  <c r="AU145" i="6"/>
  <c r="AT145" i="6"/>
  <c r="AS145" i="6"/>
  <c r="AR145" i="6"/>
  <c r="AP145" i="6"/>
  <c r="AO145" i="6"/>
  <c r="AN145" i="6"/>
  <c r="AM145" i="6"/>
  <c r="AL145" i="6"/>
  <c r="AJ145" i="6"/>
  <c r="AI145" i="6"/>
  <c r="AH145" i="6"/>
  <c r="AG145" i="6"/>
  <c r="AF145" i="6"/>
  <c r="AD145" i="6"/>
  <c r="AC145" i="6"/>
  <c r="AB145" i="6"/>
  <c r="AA145" i="6"/>
  <c r="Z145" i="6"/>
  <c r="X145" i="6"/>
  <c r="W145" i="6"/>
  <c r="V145" i="6"/>
  <c r="U145" i="6"/>
  <c r="T145" i="6"/>
  <c r="R145" i="6"/>
  <c r="Q145" i="6"/>
  <c r="P145" i="6"/>
  <c r="O145" i="6"/>
  <c r="L145" i="6"/>
  <c r="K145" i="6"/>
  <c r="J145" i="6"/>
  <c r="I145" i="6"/>
  <c r="H145" i="6"/>
  <c r="F145" i="6"/>
  <c r="E145" i="6"/>
  <c r="D145" i="6"/>
  <c r="C145" i="6"/>
  <c r="BV144" i="6"/>
  <c r="BT144" i="6"/>
  <c r="BS144" i="6"/>
  <c r="BR144" i="6"/>
  <c r="BQ144" i="6"/>
  <c r="BP144" i="6"/>
  <c r="BN144" i="6"/>
  <c r="BM144" i="6"/>
  <c r="BL144" i="6"/>
  <c r="BK144" i="6"/>
  <c r="BJ144" i="6"/>
  <c r="BH144" i="6"/>
  <c r="BG144" i="6"/>
  <c r="BF144" i="6"/>
  <c r="BE144" i="6"/>
  <c r="BD144" i="6"/>
  <c r="BB144" i="6"/>
  <c r="BA144" i="6"/>
  <c r="AZ144" i="6"/>
  <c r="AY144" i="6"/>
  <c r="AX144" i="6"/>
  <c r="AV144" i="6"/>
  <c r="AU144" i="6"/>
  <c r="AT144" i="6"/>
  <c r="AS144" i="6"/>
  <c r="AR144" i="6"/>
  <c r="AP144" i="6"/>
  <c r="AO144" i="6"/>
  <c r="AN144" i="6"/>
  <c r="AM144" i="6"/>
  <c r="AL144" i="6"/>
  <c r="AJ144" i="6"/>
  <c r="AI144" i="6"/>
  <c r="AH144" i="6"/>
  <c r="AG144" i="6"/>
  <c r="AF144" i="6"/>
  <c r="AD144" i="6"/>
  <c r="AC144" i="6"/>
  <c r="AB144" i="6"/>
  <c r="AA144" i="6"/>
  <c r="Z144" i="6"/>
  <c r="X144" i="6"/>
  <c r="W144" i="6"/>
  <c r="V144" i="6"/>
  <c r="U144" i="6"/>
  <c r="T144" i="6"/>
  <c r="R144" i="6"/>
  <c r="Q144" i="6"/>
  <c r="P144" i="6"/>
  <c r="O144" i="6"/>
  <c r="L144" i="6"/>
  <c r="K144" i="6"/>
  <c r="J144" i="6"/>
  <c r="I144" i="6"/>
  <c r="H144" i="6"/>
  <c r="F144" i="6"/>
  <c r="E144" i="6"/>
  <c r="D144" i="6"/>
  <c r="C144" i="6"/>
  <c r="BV143" i="6"/>
  <c r="BT143" i="6"/>
  <c r="BS143" i="6"/>
  <c r="BR143" i="6"/>
  <c r="BQ143" i="6"/>
  <c r="BP143" i="6"/>
  <c r="BN143" i="6"/>
  <c r="BM143" i="6"/>
  <c r="BL143" i="6"/>
  <c r="BK143" i="6"/>
  <c r="BJ143" i="6"/>
  <c r="BH143" i="6"/>
  <c r="BG143" i="6"/>
  <c r="BF143" i="6"/>
  <c r="BE143" i="6"/>
  <c r="BD143" i="6"/>
  <c r="BB143" i="6"/>
  <c r="BA143" i="6"/>
  <c r="AZ143" i="6"/>
  <c r="AY143" i="6"/>
  <c r="AX143" i="6"/>
  <c r="AV143" i="6"/>
  <c r="AU143" i="6"/>
  <c r="AT143" i="6"/>
  <c r="AS143" i="6"/>
  <c r="AR143" i="6"/>
  <c r="AP143" i="6"/>
  <c r="AO143" i="6"/>
  <c r="AN143" i="6"/>
  <c r="AM143" i="6"/>
  <c r="AL143" i="6"/>
  <c r="AJ143" i="6"/>
  <c r="AI143" i="6"/>
  <c r="AH143" i="6"/>
  <c r="AG143" i="6"/>
  <c r="AF143" i="6"/>
  <c r="AD143" i="6"/>
  <c r="AC143" i="6"/>
  <c r="AB143" i="6"/>
  <c r="AA143" i="6"/>
  <c r="Z143" i="6"/>
  <c r="X143" i="6"/>
  <c r="W143" i="6"/>
  <c r="V143" i="6"/>
  <c r="U143" i="6"/>
  <c r="T143" i="6"/>
  <c r="R143" i="6"/>
  <c r="Q143" i="6"/>
  <c r="P143" i="6"/>
  <c r="O143" i="6"/>
  <c r="L143" i="6"/>
  <c r="J143" i="6"/>
  <c r="I143" i="6"/>
  <c r="H143" i="6"/>
  <c r="F143" i="6"/>
  <c r="E143" i="6"/>
  <c r="D143" i="6"/>
  <c r="C143" i="6"/>
  <c r="BV142" i="6"/>
  <c r="BT142" i="6"/>
  <c r="BS142" i="6"/>
  <c r="BR142" i="6"/>
  <c r="BQ142" i="6"/>
  <c r="BP142" i="6"/>
  <c r="BN142" i="6"/>
  <c r="BM142" i="6"/>
  <c r="BL142" i="6"/>
  <c r="BK142" i="6"/>
  <c r="BJ142" i="6"/>
  <c r="BH142" i="6"/>
  <c r="BG142" i="6"/>
  <c r="BF142" i="6"/>
  <c r="BE142" i="6"/>
  <c r="BD142" i="6"/>
  <c r="BB142" i="6"/>
  <c r="BA142" i="6"/>
  <c r="AZ142" i="6"/>
  <c r="AY142" i="6"/>
  <c r="AX142" i="6"/>
  <c r="AV142" i="6"/>
  <c r="AU142" i="6"/>
  <c r="AT142" i="6"/>
  <c r="AS142" i="6"/>
  <c r="AR142" i="6"/>
  <c r="AP142" i="6"/>
  <c r="AO142" i="6"/>
  <c r="AN142" i="6"/>
  <c r="AM142" i="6"/>
  <c r="AL142" i="6"/>
  <c r="AJ142" i="6"/>
  <c r="AI142" i="6"/>
  <c r="AH142" i="6"/>
  <c r="AG142" i="6"/>
  <c r="AF142" i="6"/>
  <c r="AD142" i="6"/>
  <c r="AC142" i="6"/>
  <c r="AB142" i="6"/>
  <c r="AA142" i="6"/>
  <c r="Z142" i="6"/>
  <c r="X142" i="6"/>
  <c r="W142" i="6"/>
  <c r="V142" i="6"/>
  <c r="U142" i="6"/>
  <c r="T142" i="6"/>
  <c r="R142" i="6"/>
  <c r="Q142" i="6"/>
  <c r="P142" i="6"/>
  <c r="O142" i="6"/>
  <c r="L142" i="6"/>
  <c r="K142" i="6"/>
  <c r="J142" i="6"/>
  <c r="I142" i="6"/>
  <c r="H142" i="6"/>
  <c r="F142" i="6"/>
  <c r="E142" i="6"/>
  <c r="D142" i="6"/>
  <c r="C142" i="6"/>
  <c r="BV141" i="6"/>
  <c r="BT141" i="6"/>
  <c r="BS141" i="6"/>
  <c r="BR141" i="6"/>
  <c r="BQ141" i="6"/>
  <c r="BP141" i="6"/>
  <c r="BN141" i="6"/>
  <c r="BM141" i="6"/>
  <c r="BL141" i="6"/>
  <c r="BK141" i="6"/>
  <c r="BJ141" i="6"/>
  <c r="BH141" i="6"/>
  <c r="BG141" i="6"/>
  <c r="BF141" i="6"/>
  <c r="BE141" i="6"/>
  <c r="BD141" i="6"/>
  <c r="BB141" i="6"/>
  <c r="BA141" i="6"/>
  <c r="AZ141" i="6"/>
  <c r="AY141" i="6"/>
  <c r="AX141" i="6"/>
  <c r="AV141" i="6"/>
  <c r="AU141" i="6"/>
  <c r="AT141" i="6"/>
  <c r="AS141" i="6"/>
  <c r="AR141" i="6"/>
  <c r="AP141" i="6"/>
  <c r="AO141" i="6"/>
  <c r="AN141" i="6"/>
  <c r="AM141" i="6"/>
  <c r="AL141" i="6"/>
  <c r="AJ141" i="6"/>
  <c r="AI141" i="6"/>
  <c r="AH141" i="6"/>
  <c r="AG141" i="6"/>
  <c r="AF141" i="6"/>
  <c r="AD141" i="6"/>
  <c r="AC141" i="6"/>
  <c r="AB141" i="6"/>
  <c r="AA141" i="6"/>
  <c r="Z141" i="6"/>
  <c r="X141" i="6"/>
  <c r="W141" i="6"/>
  <c r="V141" i="6"/>
  <c r="U141" i="6"/>
  <c r="T141" i="6"/>
  <c r="R141" i="6"/>
  <c r="Q141" i="6"/>
  <c r="P141" i="6"/>
  <c r="O141" i="6"/>
  <c r="L141" i="6"/>
  <c r="K141" i="6"/>
  <c r="J141" i="6"/>
  <c r="I141" i="6"/>
  <c r="H141" i="6"/>
  <c r="F141" i="6"/>
  <c r="E141" i="6"/>
  <c r="D141" i="6"/>
  <c r="C141" i="6"/>
  <c r="BV140" i="6"/>
  <c r="BT140" i="6"/>
  <c r="BS140" i="6"/>
  <c r="BR140" i="6"/>
  <c r="BQ140" i="6"/>
  <c r="BP140" i="6"/>
  <c r="BN140" i="6"/>
  <c r="BM140" i="6"/>
  <c r="BL140" i="6"/>
  <c r="BK140" i="6"/>
  <c r="BJ140" i="6"/>
  <c r="BH140" i="6"/>
  <c r="BG140" i="6"/>
  <c r="BF140" i="6"/>
  <c r="BE140" i="6"/>
  <c r="BD140" i="6"/>
  <c r="BB140" i="6"/>
  <c r="BA140" i="6"/>
  <c r="AZ140" i="6"/>
  <c r="AY140" i="6"/>
  <c r="AX140" i="6"/>
  <c r="AV140" i="6"/>
  <c r="AU140" i="6"/>
  <c r="AT140" i="6"/>
  <c r="AS140" i="6"/>
  <c r="AR140" i="6"/>
  <c r="AP140" i="6"/>
  <c r="AO140" i="6"/>
  <c r="AN140" i="6"/>
  <c r="AM140" i="6"/>
  <c r="AL140" i="6"/>
  <c r="AJ140" i="6"/>
  <c r="AI140" i="6"/>
  <c r="AH140" i="6"/>
  <c r="AG140" i="6"/>
  <c r="AF140" i="6"/>
  <c r="AD140" i="6"/>
  <c r="AC140" i="6"/>
  <c r="AB140" i="6"/>
  <c r="AA140" i="6"/>
  <c r="Z140" i="6"/>
  <c r="X140" i="6"/>
  <c r="W140" i="6"/>
  <c r="V140" i="6"/>
  <c r="U140" i="6"/>
  <c r="T140" i="6"/>
  <c r="R140" i="6"/>
  <c r="Q140" i="6"/>
  <c r="P140" i="6"/>
  <c r="O140" i="6"/>
  <c r="L140" i="6"/>
  <c r="J140" i="6"/>
  <c r="I140" i="6"/>
  <c r="H140" i="6"/>
  <c r="F140" i="6"/>
  <c r="D140" i="6"/>
  <c r="C140" i="6"/>
  <c r="BV139" i="6"/>
  <c r="BT139" i="6"/>
  <c r="BS139" i="6"/>
  <c r="BR139" i="6"/>
  <c r="BQ139" i="6"/>
  <c r="BP139" i="6"/>
  <c r="BN139" i="6"/>
  <c r="BM139" i="6"/>
  <c r="BL139" i="6"/>
  <c r="BK139" i="6"/>
  <c r="BJ139" i="6"/>
  <c r="BH139" i="6"/>
  <c r="BG139" i="6"/>
  <c r="BF139" i="6"/>
  <c r="BE139" i="6"/>
  <c r="BD139" i="6"/>
  <c r="BB139" i="6"/>
  <c r="BA139" i="6"/>
  <c r="AZ139" i="6"/>
  <c r="AY139" i="6"/>
  <c r="AX139" i="6"/>
  <c r="AV139" i="6"/>
  <c r="AU139" i="6"/>
  <c r="AT139" i="6"/>
  <c r="AS139" i="6"/>
  <c r="AR139" i="6"/>
  <c r="AP139" i="6"/>
  <c r="AO139" i="6"/>
  <c r="AN139" i="6"/>
  <c r="AM139" i="6"/>
  <c r="AL139" i="6"/>
  <c r="AJ139" i="6"/>
  <c r="AI139" i="6"/>
  <c r="AH139" i="6"/>
  <c r="AG139" i="6"/>
  <c r="AF139" i="6"/>
  <c r="AD139" i="6"/>
  <c r="AC139" i="6"/>
  <c r="AB139" i="6"/>
  <c r="AA139" i="6"/>
  <c r="Z139" i="6"/>
  <c r="X139" i="6"/>
  <c r="W139" i="6"/>
  <c r="V139" i="6"/>
  <c r="U139" i="6"/>
  <c r="T139" i="6"/>
  <c r="R139" i="6"/>
  <c r="Q139" i="6"/>
  <c r="P139" i="6"/>
  <c r="O139" i="6"/>
  <c r="L139" i="6"/>
  <c r="K139" i="6"/>
  <c r="J139" i="6"/>
  <c r="I139" i="6"/>
  <c r="H139" i="6"/>
  <c r="F139" i="6"/>
  <c r="E139" i="6"/>
  <c r="D139" i="6"/>
  <c r="C139" i="6"/>
  <c r="BV138" i="6"/>
  <c r="BT138" i="6"/>
  <c r="BS138" i="6"/>
  <c r="BR138" i="6"/>
  <c r="BQ138" i="6"/>
  <c r="BP138" i="6"/>
  <c r="BN138" i="6"/>
  <c r="BM138" i="6"/>
  <c r="BL138" i="6"/>
  <c r="BK138" i="6"/>
  <c r="BJ138" i="6"/>
  <c r="BH138" i="6"/>
  <c r="BG138" i="6"/>
  <c r="BF138" i="6"/>
  <c r="BE138" i="6"/>
  <c r="BD138" i="6"/>
  <c r="BB138" i="6"/>
  <c r="BA138" i="6"/>
  <c r="AZ138" i="6"/>
  <c r="AY138" i="6"/>
  <c r="AX138" i="6"/>
  <c r="AV138" i="6"/>
  <c r="AU138" i="6"/>
  <c r="AT138" i="6"/>
  <c r="AS138" i="6"/>
  <c r="AR138" i="6"/>
  <c r="AP138" i="6"/>
  <c r="AO138" i="6"/>
  <c r="AN138" i="6"/>
  <c r="AM138" i="6"/>
  <c r="AL138" i="6"/>
  <c r="AJ138" i="6"/>
  <c r="AI138" i="6"/>
  <c r="AH138" i="6"/>
  <c r="AG138" i="6"/>
  <c r="AF138" i="6"/>
  <c r="AD138" i="6"/>
  <c r="AC138" i="6"/>
  <c r="AB138" i="6"/>
  <c r="AA138" i="6"/>
  <c r="Z138" i="6"/>
  <c r="X138" i="6"/>
  <c r="W138" i="6"/>
  <c r="V138" i="6"/>
  <c r="U138" i="6"/>
  <c r="T138" i="6"/>
  <c r="R138" i="6"/>
  <c r="Q138" i="6"/>
  <c r="P138" i="6"/>
  <c r="O138" i="6"/>
  <c r="L138" i="6"/>
  <c r="K138" i="6"/>
  <c r="J138" i="6"/>
  <c r="I138" i="6"/>
  <c r="H138" i="6"/>
  <c r="F138" i="6"/>
  <c r="E138" i="6"/>
  <c r="D138" i="6"/>
  <c r="C138" i="6"/>
  <c r="BV137" i="6"/>
  <c r="BT137" i="6"/>
  <c r="BS137" i="6"/>
  <c r="BR137" i="6"/>
  <c r="BQ137" i="6"/>
  <c r="BP137" i="6"/>
  <c r="BN137" i="6"/>
  <c r="BM137" i="6"/>
  <c r="BL137" i="6"/>
  <c r="BK137" i="6"/>
  <c r="BJ137" i="6"/>
  <c r="BH137" i="6"/>
  <c r="BG137" i="6"/>
  <c r="BF137" i="6"/>
  <c r="BE137" i="6"/>
  <c r="BD137" i="6"/>
  <c r="BB137" i="6"/>
  <c r="BA137" i="6"/>
  <c r="AZ137" i="6"/>
  <c r="AY137" i="6"/>
  <c r="AX137" i="6"/>
  <c r="AV137" i="6"/>
  <c r="AU137" i="6"/>
  <c r="AT137" i="6"/>
  <c r="AS137" i="6"/>
  <c r="AR137" i="6"/>
  <c r="AP137" i="6"/>
  <c r="AO137" i="6"/>
  <c r="AN137" i="6"/>
  <c r="AM137" i="6"/>
  <c r="AL137" i="6"/>
  <c r="AJ137" i="6"/>
  <c r="AI137" i="6"/>
  <c r="AH137" i="6"/>
  <c r="AG137" i="6"/>
  <c r="AF137" i="6"/>
  <c r="AD137" i="6"/>
  <c r="AC137" i="6"/>
  <c r="AB137" i="6"/>
  <c r="AA137" i="6"/>
  <c r="Z137" i="6"/>
  <c r="X137" i="6"/>
  <c r="W137" i="6"/>
  <c r="V137" i="6"/>
  <c r="U137" i="6"/>
  <c r="T137" i="6"/>
  <c r="R137" i="6"/>
  <c r="Q137" i="6"/>
  <c r="P137" i="6"/>
  <c r="O137" i="6"/>
  <c r="L137" i="6"/>
  <c r="K137" i="6"/>
  <c r="J137" i="6"/>
  <c r="I137" i="6"/>
  <c r="H137" i="6"/>
  <c r="F137" i="6"/>
  <c r="E137" i="6"/>
  <c r="D137" i="6"/>
  <c r="C137" i="6"/>
  <c r="BV136" i="6"/>
  <c r="BT136" i="6"/>
  <c r="BS136" i="6"/>
  <c r="BR136" i="6"/>
  <c r="BQ136" i="6"/>
  <c r="BP136" i="6"/>
  <c r="BN136" i="6"/>
  <c r="BM136" i="6"/>
  <c r="BL136" i="6"/>
  <c r="BK136" i="6"/>
  <c r="BJ136" i="6"/>
  <c r="BH136" i="6"/>
  <c r="BG136" i="6"/>
  <c r="BF136" i="6"/>
  <c r="BE136" i="6"/>
  <c r="BD136" i="6"/>
  <c r="BB136" i="6"/>
  <c r="BA136" i="6"/>
  <c r="AZ136" i="6"/>
  <c r="AY136" i="6"/>
  <c r="AX136" i="6"/>
  <c r="AV136" i="6"/>
  <c r="AU136" i="6"/>
  <c r="AT136" i="6"/>
  <c r="AS136" i="6"/>
  <c r="AR136" i="6"/>
  <c r="AP136" i="6"/>
  <c r="AO136" i="6"/>
  <c r="AN136" i="6"/>
  <c r="AM136" i="6"/>
  <c r="AL136" i="6"/>
  <c r="AJ136" i="6"/>
  <c r="AI136" i="6"/>
  <c r="AH136" i="6"/>
  <c r="AG136" i="6"/>
  <c r="AF136" i="6"/>
  <c r="AD136" i="6"/>
  <c r="AC136" i="6"/>
  <c r="AB136" i="6"/>
  <c r="AA136" i="6"/>
  <c r="Z136" i="6"/>
  <c r="X136" i="6"/>
  <c r="W136" i="6"/>
  <c r="V136" i="6"/>
  <c r="U136" i="6"/>
  <c r="T136" i="6"/>
  <c r="R136" i="6"/>
  <c r="Q136" i="6"/>
  <c r="P136" i="6"/>
  <c r="O136" i="6"/>
  <c r="L136" i="6"/>
  <c r="K136" i="6"/>
  <c r="J136" i="6"/>
  <c r="I136" i="6"/>
  <c r="H136" i="6"/>
  <c r="F136" i="6"/>
  <c r="E136" i="6"/>
  <c r="D136" i="6"/>
  <c r="C136" i="6"/>
  <c r="BV135" i="6"/>
  <c r="BT135" i="6"/>
  <c r="BS135" i="6"/>
  <c r="BR135" i="6"/>
  <c r="BQ135" i="6"/>
  <c r="BP135" i="6"/>
  <c r="BN135" i="6"/>
  <c r="BM135" i="6"/>
  <c r="BL135" i="6"/>
  <c r="BK135" i="6"/>
  <c r="BJ135" i="6"/>
  <c r="BH135" i="6"/>
  <c r="BG135" i="6"/>
  <c r="BF135" i="6"/>
  <c r="BE135" i="6"/>
  <c r="BD135" i="6"/>
  <c r="BB135" i="6"/>
  <c r="BA135" i="6"/>
  <c r="AZ135" i="6"/>
  <c r="AY135" i="6"/>
  <c r="AX135" i="6"/>
  <c r="AV135" i="6"/>
  <c r="AU135" i="6"/>
  <c r="AT135" i="6"/>
  <c r="AS135" i="6"/>
  <c r="AR135" i="6"/>
  <c r="AP135" i="6"/>
  <c r="AO135" i="6"/>
  <c r="AN135" i="6"/>
  <c r="AM135" i="6"/>
  <c r="AL135" i="6"/>
  <c r="AJ135" i="6"/>
  <c r="AI135" i="6"/>
  <c r="AH135" i="6"/>
  <c r="AG135" i="6"/>
  <c r="AF135" i="6"/>
  <c r="AD135" i="6"/>
  <c r="AC135" i="6"/>
  <c r="AB135" i="6"/>
  <c r="AA135" i="6"/>
  <c r="Z135" i="6"/>
  <c r="X135" i="6"/>
  <c r="W135" i="6"/>
  <c r="V135" i="6"/>
  <c r="U135" i="6"/>
  <c r="T135" i="6"/>
  <c r="R135" i="6"/>
  <c r="Q135" i="6"/>
  <c r="P135" i="6"/>
  <c r="O135" i="6"/>
  <c r="L135" i="6"/>
  <c r="K135" i="6"/>
  <c r="J135" i="6"/>
  <c r="I135" i="6"/>
  <c r="H135" i="6"/>
  <c r="F135" i="6"/>
  <c r="E135" i="6"/>
  <c r="D135" i="6"/>
  <c r="C135" i="6"/>
  <c r="BV134" i="6"/>
  <c r="BT134" i="6"/>
  <c r="BS134" i="6"/>
  <c r="BR134" i="6"/>
  <c r="BQ134" i="6"/>
  <c r="BP134" i="6"/>
  <c r="BN134" i="6"/>
  <c r="BM134" i="6"/>
  <c r="BL134" i="6"/>
  <c r="BK134" i="6"/>
  <c r="BJ134" i="6"/>
  <c r="BH134" i="6"/>
  <c r="BG134" i="6"/>
  <c r="BF134" i="6"/>
  <c r="BE134" i="6"/>
  <c r="BD134" i="6"/>
  <c r="BB134" i="6"/>
  <c r="BA134" i="6"/>
  <c r="AZ134" i="6"/>
  <c r="AY134" i="6"/>
  <c r="AX134" i="6"/>
  <c r="AV134" i="6"/>
  <c r="AU134" i="6"/>
  <c r="AT134" i="6"/>
  <c r="AS134" i="6"/>
  <c r="AR134" i="6"/>
  <c r="AP134" i="6"/>
  <c r="AO134" i="6"/>
  <c r="AN134" i="6"/>
  <c r="AM134" i="6"/>
  <c r="AL134" i="6"/>
  <c r="AJ134" i="6"/>
  <c r="AI134" i="6"/>
  <c r="AH134" i="6"/>
  <c r="AG134" i="6"/>
  <c r="AF134" i="6"/>
  <c r="AD134" i="6"/>
  <c r="AC134" i="6"/>
  <c r="AB134" i="6"/>
  <c r="AA134" i="6"/>
  <c r="Z134" i="6"/>
  <c r="X134" i="6"/>
  <c r="W134" i="6"/>
  <c r="V134" i="6"/>
  <c r="U134" i="6"/>
  <c r="T134" i="6"/>
  <c r="R134" i="6"/>
  <c r="Q134" i="6"/>
  <c r="P134" i="6"/>
  <c r="O134" i="6"/>
  <c r="L134" i="6"/>
  <c r="K134" i="6"/>
  <c r="J134" i="6"/>
  <c r="I134" i="6"/>
  <c r="H134" i="6"/>
  <c r="F134" i="6"/>
  <c r="E134" i="6"/>
  <c r="D134" i="6"/>
  <c r="C134" i="6"/>
  <c r="BV133" i="6"/>
  <c r="BT133" i="6"/>
  <c r="BS133" i="6"/>
  <c r="BR133" i="6"/>
  <c r="BQ133" i="6"/>
  <c r="BP133" i="6"/>
  <c r="BN133" i="6"/>
  <c r="BM133" i="6"/>
  <c r="BL133" i="6"/>
  <c r="BK133" i="6"/>
  <c r="BJ133" i="6"/>
  <c r="BH133" i="6"/>
  <c r="BG133" i="6"/>
  <c r="BF133" i="6"/>
  <c r="BE133" i="6"/>
  <c r="BD133" i="6"/>
  <c r="BB133" i="6"/>
  <c r="BA133" i="6"/>
  <c r="AZ133" i="6"/>
  <c r="AY133" i="6"/>
  <c r="AX133" i="6"/>
  <c r="AV133" i="6"/>
  <c r="AU133" i="6"/>
  <c r="AT133" i="6"/>
  <c r="AS133" i="6"/>
  <c r="AR133" i="6"/>
  <c r="AP133" i="6"/>
  <c r="AO133" i="6"/>
  <c r="AN133" i="6"/>
  <c r="AM133" i="6"/>
  <c r="AL133" i="6"/>
  <c r="AJ133" i="6"/>
  <c r="AI133" i="6"/>
  <c r="AH133" i="6"/>
  <c r="AG133" i="6"/>
  <c r="AF133" i="6"/>
  <c r="AD133" i="6"/>
  <c r="AC133" i="6"/>
  <c r="AB133" i="6"/>
  <c r="AA133" i="6"/>
  <c r="Z133" i="6"/>
  <c r="X133" i="6"/>
  <c r="W133" i="6"/>
  <c r="V133" i="6"/>
  <c r="U133" i="6"/>
  <c r="T133" i="6"/>
  <c r="R133" i="6"/>
  <c r="Q133" i="6"/>
  <c r="P133" i="6"/>
  <c r="O133" i="6"/>
  <c r="L133" i="6"/>
  <c r="K133" i="6"/>
  <c r="J133" i="6"/>
  <c r="I133" i="6"/>
  <c r="H133" i="6"/>
  <c r="F133" i="6"/>
  <c r="E133" i="6"/>
  <c r="D133" i="6"/>
  <c r="C133" i="6"/>
  <c r="BV132" i="6"/>
  <c r="BT132" i="6"/>
  <c r="BS132" i="6"/>
  <c r="BR132" i="6"/>
  <c r="BQ132" i="6"/>
  <c r="BP132" i="6"/>
  <c r="BN132" i="6"/>
  <c r="BM132" i="6"/>
  <c r="BL132" i="6"/>
  <c r="BK132" i="6"/>
  <c r="BJ132" i="6"/>
  <c r="BH132" i="6"/>
  <c r="BG132" i="6"/>
  <c r="BF132" i="6"/>
  <c r="BE132" i="6"/>
  <c r="BD132" i="6"/>
  <c r="BB132" i="6"/>
  <c r="BA132" i="6"/>
  <c r="AZ132" i="6"/>
  <c r="AY132" i="6"/>
  <c r="AX132" i="6"/>
  <c r="AV132" i="6"/>
  <c r="AU132" i="6"/>
  <c r="AT132" i="6"/>
  <c r="AS132" i="6"/>
  <c r="AR132" i="6"/>
  <c r="AP132" i="6"/>
  <c r="AO132" i="6"/>
  <c r="AN132" i="6"/>
  <c r="AM132" i="6"/>
  <c r="AL132" i="6"/>
  <c r="AJ132" i="6"/>
  <c r="AI132" i="6"/>
  <c r="AH132" i="6"/>
  <c r="AG132" i="6"/>
  <c r="AF132" i="6"/>
  <c r="AD132" i="6"/>
  <c r="AC132" i="6"/>
  <c r="AB132" i="6"/>
  <c r="AA132" i="6"/>
  <c r="Z132" i="6"/>
  <c r="X132" i="6"/>
  <c r="W132" i="6"/>
  <c r="V132" i="6"/>
  <c r="U132" i="6"/>
  <c r="T132" i="6"/>
  <c r="R132" i="6"/>
  <c r="Q132" i="6"/>
  <c r="P132" i="6"/>
  <c r="O132" i="6"/>
  <c r="L132" i="6"/>
  <c r="K132" i="6"/>
  <c r="J132" i="6"/>
  <c r="I132" i="6"/>
  <c r="H132" i="6"/>
  <c r="F132" i="6"/>
  <c r="E132" i="6"/>
  <c r="D132" i="6"/>
  <c r="C132" i="6"/>
  <c r="BV131" i="6"/>
  <c r="BT131" i="6"/>
  <c r="BS131" i="6"/>
  <c r="BR131" i="6"/>
  <c r="BQ131" i="6"/>
  <c r="BP131" i="6"/>
  <c r="BN131" i="6"/>
  <c r="BM131" i="6"/>
  <c r="BL131" i="6"/>
  <c r="BK131" i="6"/>
  <c r="BJ131" i="6"/>
  <c r="BH131" i="6"/>
  <c r="BG131" i="6"/>
  <c r="BF131" i="6"/>
  <c r="BE131" i="6"/>
  <c r="BD131" i="6"/>
  <c r="BB131" i="6"/>
  <c r="BA131" i="6"/>
  <c r="AZ131" i="6"/>
  <c r="AY131" i="6"/>
  <c r="AX131" i="6"/>
  <c r="AV131" i="6"/>
  <c r="AU131" i="6"/>
  <c r="AT131" i="6"/>
  <c r="AS131" i="6"/>
  <c r="AR131" i="6"/>
  <c r="AP131" i="6"/>
  <c r="AO131" i="6"/>
  <c r="AN131" i="6"/>
  <c r="AM131" i="6"/>
  <c r="AL131" i="6"/>
  <c r="AJ131" i="6"/>
  <c r="AI131" i="6"/>
  <c r="AH131" i="6"/>
  <c r="AG131" i="6"/>
  <c r="AF131" i="6"/>
  <c r="AD131" i="6"/>
  <c r="AC131" i="6"/>
  <c r="AB131" i="6"/>
  <c r="AA131" i="6"/>
  <c r="Z131" i="6"/>
  <c r="X131" i="6"/>
  <c r="W131" i="6"/>
  <c r="V131" i="6"/>
  <c r="U131" i="6"/>
  <c r="T131" i="6"/>
  <c r="R131" i="6"/>
  <c r="Q131" i="6"/>
  <c r="P131" i="6"/>
  <c r="O131" i="6"/>
  <c r="L131" i="6"/>
  <c r="K131" i="6"/>
  <c r="J131" i="6"/>
  <c r="I131" i="6"/>
  <c r="H131" i="6"/>
  <c r="F131" i="6"/>
  <c r="E131" i="6"/>
  <c r="D131" i="6"/>
  <c r="C131" i="6"/>
  <c r="BV130" i="6"/>
  <c r="BT130" i="6"/>
  <c r="BS130" i="6"/>
  <c r="BR130" i="6"/>
  <c r="BQ130" i="6"/>
  <c r="BP130" i="6"/>
  <c r="BN130" i="6"/>
  <c r="BM130" i="6"/>
  <c r="BL130" i="6"/>
  <c r="BK130" i="6"/>
  <c r="BJ130" i="6"/>
  <c r="BH130" i="6"/>
  <c r="BG130" i="6"/>
  <c r="BF130" i="6"/>
  <c r="BE130" i="6"/>
  <c r="BD130" i="6"/>
  <c r="BB130" i="6"/>
  <c r="BA130" i="6"/>
  <c r="AZ130" i="6"/>
  <c r="AY130" i="6"/>
  <c r="AX130" i="6"/>
  <c r="AV130" i="6"/>
  <c r="AU130" i="6"/>
  <c r="AT130" i="6"/>
  <c r="AS130" i="6"/>
  <c r="AR130" i="6"/>
  <c r="AP130" i="6"/>
  <c r="AO130" i="6"/>
  <c r="AN130" i="6"/>
  <c r="AM130" i="6"/>
  <c r="AL130" i="6"/>
  <c r="AJ130" i="6"/>
  <c r="AI130" i="6"/>
  <c r="AH130" i="6"/>
  <c r="AG130" i="6"/>
  <c r="AF130" i="6"/>
  <c r="AD130" i="6"/>
  <c r="AC130" i="6"/>
  <c r="AB130" i="6"/>
  <c r="AA130" i="6"/>
  <c r="Z130" i="6"/>
  <c r="X130" i="6"/>
  <c r="W130" i="6"/>
  <c r="V130" i="6"/>
  <c r="U130" i="6"/>
  <c r="T130" i="6"/>
  <c r="R130" i="6"/>
  <c r="Q130" i="6"/>
  <c r="P130" i="6"/>
  <c r="O130" i="6"/>
  <c r="L130" i="6"/>
  <c r="K130" i="6"/>
  <c r="J130" i="6"/>
  <c r="I130" i="6"/>
  <c r="H130" i="6"/>
  <c r="F130" i="6"/>
  <c r="E130" i="6"/>
  <c r="D130" i="6"/>
  <c r="C130" i="6"/>
  <c r="BV129" i="6"/>
  <c r="BT129" i="6"/>
  <c r="BS129" i="6"/>
  <c r="BR129" i="6"/>
  <c r="BQ129" i="6"/>
  <c r="BP129" i="6"/>
  <c r="BN129" i="6"/>
  <c r="BM129" i="6"/>
  <c r="BL129" i="6"/>
  <c r="BK129" i="6"/>
  <c r="BJ129" i="6"/>
  <c r="BH129" i="6"/>
  <c r="BG129" i="6"/>
  <c r="BF129" i="6"/>
  <c r="BE129" i="6"/>
  <c r="BD129" i="6"/>
  <c r="BB129" i="6"/>
  <c r="BA129" i="6"/>
  <c r="AZ129" i="6"/>
  <c r="AY129" i="6"/>
  <c r="AX129" i="6"/>
  <c r="AV129" i="6"/>
  <c r="AU129" i="6"/>
  <c r="AT129" i="6"/>
  <c r="AS129" i="6"/>
  <c r="AR129" i="6"/>
  <c r="AP129" i="6"/>
  <c r="AO129" i="6"/>
  <c r="AN129" i="6"/>
  <c r="AM129" i="6"/>
  <c r="AL129" i="6"/>
  <c r="AJ129" i="6"/>
  <c r="AI129" i="6"/>
  <c r="AH129" i="6"/>
  <c r="AG129" i="6"/>
  <c r="AF129" i="6"/>
  <c r="AD129" i="6"/>
  <c r="AC129" i="6"/>
  <c r="AB129" i="6"/>
  <c r="AA129" i="6"/>
  <c r="Z129" i="6"/>
  <c r="X129" i="6"/>
  <c r="W129" i="6"/>
  <c r="V129" i="6"/>
  <c r="U129" i="6"/>
  <c r="T129" i="6"/>
  <c r="R129" i="6"/>
  <c r="Q129" i="6"/>
  <c r="P129" i="6"/>
  <c r="O129" i="6"/>
  <c r="L129" i="6"/>
  <c r="K129" i="6"/>
  <c r="J129" i="6"/>
  <c r="I129" i="6"/>
  <c r="H129" i="6"/>
  <c r="F129" i="6"/>
  <c r="E129" i="6"/>
  <c r="D129" i="6"/>
  <c r="C129" i="6"/>
  <c r="BV128" i="6"/>
  <c r="BT128" i="6"/>
  <c r="BS128" i="6"/>
  <c r="BR128" i="6"/>
  <c r="BQ128" i="6"/>
  <c r="BP128" i="6"/>
  <c r="BN128" i="6"/>
  <c r="BM128" i="6"/>
  <c r="BL128" i="6"/>
  <c r="BK128" i="6"/>
  <c r="BJ128" i="6"/>
  <c r="BH128" i="6"/>
  <c r="BG128" i="6"/>
  <c r="BF128" i="6"/>
  <c r="BE128" i="6"/>
  <c r="BD128" i="6"/>
  <c r="BB128" i="6"/>
  <c r="BA128" i="6"/>
  <c r="AZ128" i="6"/>
  <c r="AY128" i="6"/>
  <c r="AX128" i="6"/>
  <c r="AV128" i="6"/>
  <c r="AU128" i="6"/>
  <c r="AT128" i="6"/>
  <c r="AS128" i="6"/>
  <c r="AR128" i="6"/>
  <c r="AP128" i="6"/>
  <c r="AO128" i="6"/>
  <c r="AN128" i="6"/>
  <c r="AM128" i="6"/>
  <c r="AL128" i="6"/>
  <c r="AJ128" i="6"/>
  <c r="AI128" i="6"/>
  <c r="AH128" i="6"/>
  <c r="AG128" i="6"/>
  <c r="AF128" i="6"/>
  <c r="AD128" i="6"/>
  <c r="AC128" i="6"/>
  <c r="AB128" i="6"/>
  <c r="AA128" i="6"/>
  <c r="Z128" i="6"/>
  <c r="X128" i="6"/>
  <c r="W128" i="6"/>
  <c r="V128" i="6"/>
  <c r="U128" i="6"/>
  <c r="T128" i="6"/>
  <c r="R128" i="6"/>
  <c r="Q128" i="6"/>
  <c r="P128" i="6"/>
  <c r="O128" i="6"/>
  <c r="L128" i="6"/>
  <c r="K128" i="6"/>
  <c r="J128" i="6"/>
  <c r="I128" i="6"/>
  <c r="H128" i="6"/>
  <c r="F128" i="6"/>
  <c r="E128" i="6"/>
  <c r="D128" i="6"/>
  <c r="C128" i="6"/>
  <c r="BV127" i="6"/>
  <c r="BT127" i="6"/>
  <c r="BS127" i="6"/>
  <c r="BR127" i="6"/>
  <c r="BQ127" i="6"/>
  <c r="BP127" i="6"/>
  <c r="BN127" i="6"/>
  <c r="BM127" i="6"/>
  <c r="BL127" i="6"/>
  <c r="BK127" i="6"/>
  <c r="BJ127" i="6"/>
  <c r="BH127" i="6"/>
  <c r="BG127" i="6"/>
  <c r="BF127" i="6"/>
  <c r="BE127" i="6"/>
  <c r="BD127" i="6"/>
  <c r="BB127" i="6"/>
  <c r="BA127" i="6"/>
  <c r="AZ127" i="6"/>
  <c r="AY127" i="6"/>
  <c r="AX127" i="6"/>
  <c r="AV127" i="6"/>
  <c r="AU127" i="6"/>
  <c r="AT127" i="6"/>
  <c r="AS127" i="6"/>
  <c r="AR127" i="6"/>
  <c r="AP127" i="6"/>
  <c r="AO127" i="6"/>
  <c r="AN127" i="6"/>
  <c r="AM127" i="6"/>
  <c r="AL127" i="6"/>
  <c r="AJ127" i="6"/>
  <c r="AI127" i="6"/>
  <c r="AH127" i="6"/>
  <c r="AG127" i="6"/>
  <c r="AF127" i="6"/>
  <c r="AD127" i="6"/>
  <c r="AC127" i="6"/>
  <c r="AB127" i="6"/>
  <c r="AA127" i="6"/>
  <c r="Z127" i="6"/>
  <c r="X127" i="6"/>
  <c r="W127" i="6"/>
  <c r="V127" i="6"/>
  <c r="U127" i="6"/>
  <c r="T127" i="6"/>
  <c r="R127" i="6"/>
  <c r="Q127" i="6"/>
  <c r="P127" i="6"/>
  <c r="O127" i="6"/>
  <c r="L127" i="6"/>
  <c r="K127" i="6"/>
  <c r="J127" i="6"/>
  <c r="I127" i="6"/>
  <c r="H127" i="6"/>
  <c r="F127" i="6"/>
  <c r="E127" i="6"/>
  <c r="D127" i="6"/>
  <c r="C127" i="6"/>
  <c r="BV126" i="6"/>
  <c r="BT126" i="6"/>
  <c r="BS126" i="6"/>
  <c r="BR126" i="6"/>
  <c r="BQ126" i="6"/>
  <c r="BP126" i="6"/>
  <c r="BN126" i="6"/>
  <c r="BM126" i="6"/>
  <c r="BL126" i="6"/>
  <c r="BK126" i="6"/>
  <c r="BJ126" i="6"/>
  <c r="BH126" i="6"/>
  <c r="BG126" i="6"/>
  <c r="BF126" i="6"/>
  <c r="BE126" i="6"/>
  <c r="BD126" i="6"/>
  <c r="BB126" i="6"/>
  <c r="BA126" i="6"/>
  <c r="AZ126" i="6"/>
  <c r="AY126" i="6"/>
  <c r="AX126" i="6"/>
  <c r="AV126" i="6"/>
  <c r="AU126" i="6"/>
  <c r="AT126" i="6"/>
  <c r="AS126" i="6"/>
  <c r="AR126" i="6"/>
  <c r="AP126" i="6"/>
  <c r="AO126" i="6"/>
  <c r="AN126" i="6"/>
  <c r="AM126" i="6"/>
  <c r="AL126" i="6"/>
  <c r="AJ126" i="6"/>
  <c r="AI126" i="6"/>
  <c r="AH126" i="6"/>
  <c r="AG126" i="6"/>
  <c r="AF126" i="6"/>
  <c r="AD126" i="6"/>
  <c r="AC126" i="6"/>
  <c r="AB126" i="6"/>
  <c r="AA126" i="6"/>
  <c r="Z126" i="6"/>
  <c r="X126" i="6"/>
  <c r="W126" i="6"/>
  <c r="V126" i="6"/>
  <c r="U126" i="6"/>
  <c r="T126" i="6"/>
  <c r="R126" i="6"/>
  <c r="Q126" i="6"/>
  <c r="P126" i="6"/>
  <c r="O126" i="6"/>
  <c r="L126" i="6"/>
  <c r="K126" i="6"/>
  <c r="J126" i="6"/>
  <c r="I126" i="6"/>
  <c r="H126" i="6"/>
  <c r="F126" i="6"/>
  <c r="E126" i="6"/>
  <c r="D126" i="6"/>
  <c r="C126" i="6"/>
  <c r="BV125" i="6"/>
  <c r="BT125" i="6"/>
  <c r="BS125" i="6"/>
  <c r="BR125" i="6"/>
  <c r="BQ125" i="6"/>
  <c r="BP125" i="6"/>
  <c r="BN125" i="6"/>
  <c r="BM125" i="6"/>
  <c r="BL125" i="6"/>
  <c r="BK125" i="6"/>
  <c r="BJ125" i="6"/>
  <c r="BH125" i="6"/>
  <c r="BG125" i="6"/>
  <c r="BF125" i="6"/>
  <c r="BE125" i="6"/>
  <c r="BD125" i="6"/>
  <c r="BB125" i="6"/>
  <c r="BA125" i="6"/>
  <c r="AZ125" i="6"/>
  <c r="AY125" i="6"/>
  <c r="AX125" i="6"/>
  <c r="AV125" i="6"/>
  <c r="AU125" i="6"/>
  <c r="AT125" i="6"/>
  <c r="AS125" i="6"/>
  <c r="AR125" i="6"/>
  <c r="AP125" i="6"/>
  <c r="AO125" i="6"/>
  <c r="AN125" i="6"/>
  <c r="AM125" i="6"/>
  <c r="AL125" i="6"/>
  <c r="AJ125" i="6"/>
  <c r="AI125" i="6"/>
  <c r="AH125" i="6"/>
  <c r="AG125" i="6"/>
  <c r="AF125" i="6"/>
  <c r="AD125" i="6"/>
  <c r="AC125" i="6"/>
  <c r="AB125" i="6"/>
  <c r="AA125" i="6"/>
  <c r="Z125" i="6"/>
  <c r="X125" i="6"/>
  <c r="W125" i="6"/>
  <c r="V125" i="6"/>
  <c r="U125" i="6"/>
  <c r="T125" i="6"/>
  <c r="R125" i="6"/>
  <c r="Q125" i="6"/>
  <c r="P125" i="6"/>
  <c r="O125" i="6"/>
  <c r="L125" i="6"/>
  <c r="K125" i="6"/>
  <c r="J125" i="6"/>
  <c r="I125" i="6"/>
  <c r="H125" i="6"/>
  <c r="F125" i="6"/>
  <c r="E125" i="6"/>
  <c r="D125" i="6"/>
  <c r="C125" i="6"/>
  <c r="BV124" i="6"/>
  <c r="BT124" i="6"/>
  <c r="BS124" i="6"/>
  <c r="BR124" i="6"/>
  <c r="BQ124" i="6"/>
  <c r="BP124" i="6"/>
  <c r="BN124" i="6"/>
  <c r="BM124" i="6"/>
  <c r="BL124" i="6"/>
  <c r="BK124" i="6"/>
  <c r="BJ124" i="6"/>
  <c r="BH124" i="6"/>
  <c r="BG124" i="6"/>
  <c r="BF124" i="6"/>
  <c r="BE124" i="6"/>
  <c r="BD124" i="6"/>
  <c r="BB124" i="6"/>
  <c r="BA124" i="6"/>
  <c r="AZ124" i="6"/>
  <c r="AY124" i="6"/>
  <c r="AX124" i="6"/>
  <c r="AV124" i="6"/>
  <c r="AU124" i="6"/>
  <c r="AT124" i="6"/>
  <c r="AS124" i="6"/>
  <c r="AR124" i="6"/>
  <c r="AP124" i="6"/>
  <c r="AO124" i="6"/>
  <c r="AN124" i="6"/>
  <c r="AM124" i="6"/>
  <c r="AL124" i="6"/>
  <c r="AJ124" i="6"/>
  <c r="AI124" i="6"/>
  <c r="AH124" i="6"/>
  <c r="AG124" i="6"/>
  <c r="AF124" i="6"/>
  <c r="AD124" i="6"/>
  <c r="AC124" i="6"/>
  <c r="AB124" i="6"/>
  <c r="AA124" i="6"/>
  <c r="Z124" i="6"/>
  <c r="X124" i="6"/>
  <c r="W124" i="6"/>
  <c r="V124" i="6"/>
  <c r="U124" i="6"/>
  <c r="T124" i="6"/>
  <c r="R124" i="6"/>
  <c r="Q124" i="6"/>
  <c r="P124" i="6"/>
  <c r="O124" i="6"/>
  <c r="L124" i="6"/>
  <c r="K124" i="6"/>
  <c r="J124" i="6"/>
  <c r="I124" i="6"/>
  <c r="H124" i="6"/>
  <c r="F124" i="6"/>
  <c r="E124" i="6"/>
  <c r="D124" i="6"/>
  <c r="C124" i="6"/>
  <c r="BV123" i="6"/>
  <c r="BT123" i="6"/>
  <c r="BS123" i="6"/>
  <c r="BR123" i="6"/>
  <c r="BQ123" i="6"/>
  <c r="BP123" i="6"/>
  <c r="BN123" i="6"/>
  <c r="BM123" i="6"/>
  <c r="BL123" i="6"/>
  <c r="BK123" i="6"/>
  <c r="BJ123" i="6"/>
  <c r="BH123" i="6"/>
  <c r="BG123" i="6"/>
  <c r="BF123" i="6"/>
  <c r="BE123" i="6"/>
  <c r="BD123" i="6"/>
  <c r="BB123" i="6"/>
  <c r="BA123" i="6"/>
  <c r="AZ123" i="6"/>
  <c r="AY123" i="6"/>
  <c r="AX123" i="6"/>
  <c r="AV123" i="6"/>
  <c r="AU123" i="6"/>
  <c r="AT123" i="6"/>
  <c r="AS123" i="6"/>
  <c r="AR123" i="6"/>
  <c r="AP123" i="6"/>
  <c r="AO123" i="6"/>
  <c r="AN123" i="6"/>
  <c r="AM123" i="6"/>
  <c r="AL123" i="6"/>
  <c r="AJ123" i="6"/>
  <c r="AI123" i="6"/>
  <c r="AH123" i="6"/>
  <c r="AG123" i="6"/>
  <c r="AF123" i="6"/>
  <c r="AD123" i="6"/>
  <c r="AC123" i="6"/>
  <c r="AB123" i="6"/>
  <c r="AA123" i="6"/>
  <c r="Z123" i="6"/>
  <c r="X123" i="6"/>
  <c r="W123" i="6"/>
  <c r="V123" i="6"/>
  <c r="U123" i="6"/>
  <c r="T123" i="6"/>
  <c r="R123" i="6"/>
  <c r="Q123" i="6"/>
  <c r="P123" i="6"/>
  <c r="O123" i="6"/>
  <c r="L123" i="6"/>
  <c r="K123" i="6"/>
  <c r="J123" i="6"/>
  <c r="I123" i="6"/>
  <c r="H123" i="6"/>
  <c r="F123" i="6"/>
  <c r="E123" i="6"/>
  <c r="D123" i="6"/>
  <c r="C123" i="6"/>
  <c r="BV122" i="6"/>
  <c r="BT122" i="6"/>
  <c r="BS122" i="6"/>
  <c r="BR122" i="6"/>
  <c r="BQ122" i="6"/>
  <c r="BP122" i="6"/>
  <c r="BN122" i="6"/>
  <c r="BM122" i="6"/>
  <c r="BL122" i="6"/>
  <c r="BK122" i="6"/>
  <c r="BJ122" i="6"/>
  <c r="BH122" i="6"/>
  <c r="BG122" i="6"/>
  <c r="BF122" i="6"/>
  <c r="BE122" i="6"/>
  <c r="BD122" i="6"/>
  <c r="BB122" i="6"/>
  <c r="BA122" i="6"/>
  <c r="AZ122" i="6"/>
  <c r="AY122" i="6"/>
  <c r="AX122" i="6"/>
  <c r="AV122" i="6"/>
  <c r="AU122" i="6"/>
  <c r="AT122" i="6"/>
  <c r="AS122" i="6"/>
  <c r="AR122" i="6"/>
  <c r="AP122" i="6"/>
  <c r="AO122" i="6"/>
  <c r="AN122" i="6"/>
  <c r="AM122" i="6"/>
  <c r="AL122" i="6"/>
  <c r="AJ122" i="6"/>
  <c r="AI122" i="6"/>
  <c r="AH122" i="6"/>
  <c r="AG122" i="6"/>
  <c r="AF122" i="6"/>
  <c r="AD122" i="6"/>
  <c r="AC122" i="6"/>
  <c r="AB122" i="6"/>
  <c r="AA122" i="6"/>
  <c r="Z122" i="6"/>
  <c r="X122" i="6"/>
  <c r="W122" i="6"/>
  <c r="V122" i="6"/>
  <c r="U122" i="6"/>
  <c r="T122" i="6"/>
  <c r="R122" i="6"/>
  <c r="Q122" i="6"/>
  <c r="P122" i="6"/>
  <c r="O122" i="6"/>
  <c r="L122" i="6"/>
  <c r="K122" i="6"/>
  <c r="J122" i="6"/>
  <c r="I122" i="6"/>
  <c r="H122" i="6"/>
  <c r="F122" i="6"/>
  <c r="E122" i="6"/>
  <c r="D122" i="6"/>
  <c r="C122" i="6"/>
  <c r="BV121" i="6"/>
  <c r="BT121" i="6"/>
  <c r="BS121" i="6"/>
  <c r="BR121" i="6"/>
  <c r="BQ121" i="6"/>
  <c r="BP121" i="6"/>
  <c r="BN121" i="6"/>
  <c r="BM121" i="6"/>
  <c r="BL121" i="6"/>
  <c r="BK121" i="6"/>
  <c r="BJ121" i="6"/>
  <c r="BH121" i="6"/>
  <c r="BG121" i="6"/>
  <c r="BF121" i="6"/>
  <c r="BE121" i="6"/>
  <c r="BD121" i="6"/>
  <c r="BB121" i="6"/>
  <c r="BA121" i="6"/>
  <c r="AZ121" i="6"/>
  <c r="AY121" i="6"/>
  <c r="AX121" i="6"/>
  <c r="AV121" i="6"/>
  <c r="AU121" i="6"/>
  <c r="AT121" i="6"/>
  <c r="AS121" i="6"/>
  <c r="AR121" i="6"/>
  <c r="AP121" i="6"/>
  <c r="AO121" i="6"/>
  <c r="AN121" i="6"/>
  <c r="AM121" i="6"/>
  <c r="AL121" i="6"/>
  <c r="AJ121" i="6"/>
  <c r="AI121" i="6"/>
  <c r="AH121" i="6"/>
  <c r="AG121" i="6"/>
  <c r="AF121" i="6"/>
  <c r="AD121" i="6"/>
  <c r="AC121" i="6"/>
  <c r="AB121" i="6"/>
  <c r="AA121" i="6"/>
  <c r="Z121" i="6"/>
  <c r="X121" i="6"/>
  <c r="W121" i="6"/>
  <c r="V121" i="6"/>
  <c r="U121" i="6"/>
  <c r="T121" i="6"/>
  <c r="R121" i="6"/>
  <c r="Q121" i="6"/>
  <c r="P121" i="6"/>
  <c r="O121" i="6"/>
  <c r="L121" i="6"/>
  <c r="K121" i="6"/>
  <c r="J121" i="6"/>
  <c r="I121" i="6"/>
  <c r="H121" i="6"/>
  <c r="F121" i="6"/>
  <c r="E121" i="6"/>
  <c r="D121" i="6"/>
  <c r="C121" i="6"/>
  <c r="BV120" i="6"/>
  <c r="BT120" i="6"/>
  <c r="BS120" i="6"/>
  <c r="BR120" i="6"/>
  <c r="BQ120" i="6"/>
  <c r="BP120" i="6"/>
  <c r="BN120" i="6"/>
  <c r="BM120" i="6"/>
  <c r="BL120" i="6"/>
  <c r="BK120" i="6"/>
  <c r="BJ120" i="6"/>
  <c r="BH120" i="6"/>
  <c r="BG120" i="6"/>
  <c r="BF120" i="6"/>
  <c r="BE120" i="6"/>
  <c r="BD120" i="6"/>
  <c r="BB120" i="6"/>
  <c r="BA120" i="6"/>
  <c r="AZ120" i="6"/>
  <c r="AY120" i="6"/>
  <c r="AX120" i="6"/>
  <c r="AV120" i="6"/>
  <c r="AU120" i="6"/>
  <c r="AT120" i="6"/>
  <c r="AS120" i="6"/>
  <c r="AR120" i="6"/>
  <c r="AP120" i="6"/>
  <c r="AO120" i="6"/>
  <c r="AN120" i="6"/>
  <c r="AM120" i="6"/>
  <c r="AL120" i="6"/>
  <c r="AJ120" i="6"/>
  <c r="AI120" i="6"/>
  <c r="AH120" i="6"/>
  <c r="AG120" i="6"/>
  <c r="AF120" i="6"/>
  <c r="AD120" i="6"/>
  <c r="AC120" i="6"/>
  <c r="AB120" i="6"/>
  <c r="AA120" i="6"/>
  <c r="Z120" i="6"/>
  <c r="X120" i="6"/>
  <c r="W120" i="6"/>
  <c r="V120" i="6"/>
  <c r="U120" i="6"/>
  <c r="T120" i="6"/>
  <c r="R120" i="6"/>
  <c r="Q120" i="6"/>
  <c r="P120" i="6"/>
  <c r="O120" i="6"/>
  <c r="L120" i="6"/>
  <c r="K120" i="6"/>
  <c r="J120" i="6"/>
  <c r="I120" i="6"/>
  <c r="H120" i="6"/>
  <c r="F120" i="6"/>
  <c r="E120" i="6"/>
  <c r="D120" i="6"/>
  <c r="C120" i="6"/>
  <c r="BV119" i="6"/>
  <c r="BT119" i="6"/>
  <c r="BS119" i="6"/>
  <c r="BR119" i="6"/>
  <c r="BQ119" i="6"/>
  <c r="BP119" i="6"/>
  <c r="BN119" i="6"/>
  <c r="BM119" i="6"/>
  <c r="BL119" i="6"/>
  <c r="BK119" i="6"/>
  <c r="BJ119" i="6"/>
  <c r="BH119" i="6"/>
  <c r="BG119" i="6"/>
  <c r="BF119" i="6"/>
  <c r="BE119" i="6"/>
  <c r="BD119" i="6"/>
  <c r="BB119" i="6"/>
  <c r="BA119" i="6"/>
  <c r="AZ119" i="6"/>
  <c r="AY119" i="6"/>
  <c r="AX119" i="6"/>
  <c r="AV119" i="6"/>
  <c r="AU119" i="6"/>
  <c r="AT119" i="6"/>
  <c r="AS119" i="6"/>
  <c r="AR119" i="6"/>
  <c r="AP119" i="6"/>
  <c r="AO119" i="6"/>
  <c r="AN119" i="6"/>
  <c r="AM119" i="6"/>
  <c r="AL119" i="6"/>
  <c r="AJ119" i="6"/>
  <c r="AI119" i="6"/>
  <c r="AH119" i="6"/>
  <c r="AG119" i="6"/>
  <c r="AF119" i="6"/>
  <c r="AD119" i="6"/>
  <c r="AC119" i="6"/>
  <c r="AB119" i="6"/>
  <c r="AA119" i="6"/>
  <c r="Z119" i="6"/>
  <c r="X119" i="6"/>
  <c r="W119" i="6"/>
  <c r="V119" i="6"/>
  <c r="U119" i="6"/>
  <c r="T119" i="6"/>
  <c r="R119" i="6"/>
  <c r="Q119" i="6"/>
  <c r="P119" i="6"/>
  <c r="O119" i="6"/>
  <c r="L119" i="6"/>
  <c r="K119" i="6"/>
  <c r="J119" i="6"/>
  <c r="I119" i="6"/>
  <c r="H119" i="6"/>
  <c r="F119" i="6"/>
  <c r="E119" i="6"/>
  <c r="D119" i="6"/>
  <c r="C119" i="6"/>
  <c r="BV118" i="6"/>
  <c r="BT118" i="6"/>
  <c r="BS118" i="6"/>
  <c r="BR118" i="6"/>
  <c r="BQ118" i="6"/>
  <c r="BP118" i="6"/>
  <c r="BN118" i="6"/>
  <c r="BM118" i="6"/>
  <c r="BL118" i="6"/>
  <c r="BK118" i="6"/>
  <c r="BJ118" i="6"/>
  <c r="BH118" i="6"/>
  <c r="BG118" i="6"/>
  <c r="BF118" i="6"/>
  <c r="BE118" i="6"/>
  <c r="BD118" i="6"/>
  <c r="BB118" i="6"/>
  <c r="BA118" i="6"/>
  <c r="AZ118" i="6"/>
  <c r="AY118" i="6"/>
  <c r="AX118" i="6"/>
  <c r="AV118" i="6"/>
  <c r="AU118" i="6"/>
  <c r="AT118" i="6"/>
  <c r="AS118" i="6"/>
  <c r="AR118" i="6"/>
  <c r="AP118" i="6"/>
  <c r="AO118" i="6"/>
  <c r="AN118" i="6"/>
  <c r="AM118" i="6"/>
  <c r="AL118" i="6"/>
  <c r="AJ118" i="6"/>
  <c r="AI118" i="6"/>
  <c r="AH118" i="6"/>
  <c r="AG118" i="6"/>
  <c r="AF118" i="6"/>
  <c r="AD118" i="6"/>
  <c r="AC118" i="6"/>
  <c r="AB118" i="6"/>
  <c r="AA118" i="6"/>
  <c r="Z118" i="6"/>
  <c r="X118" i="6"/>
  <c r="W118" i="6"/>
  <c r="V118" i="6"/>
  <c r="U118" i="6"/>
  <c r="T118" i="6"/>
  <c r="R118" i="6"/>
  <c r="Q118" i="6"/>
  <c r="P118" i="6"/>
  <c r="O118" i="6"/>
  <c r="L118" i="6"/>
  <c r="K118" i="6"/>
  <c r="J118" i="6"/>
  <c r="I118" i="6"/>
  <c r="H118" i="6"/>
  <c r="F118" i="6"/>
  <c r="E118" i="6"/>
  <c r="D118" i="6"/>
  <c r="C118" i="6"/>
  <c r="BV117" i="6"/>
  <c r="BT117" i="6"/>
  <c r="BS117" i="6"/>
  <c r="BR117" i="6"/>
  <c r="BQ117" i="6"/>
  <c r="BP117" i="6"/>
  <c r="BN117" i="6"/>
  <c r="BM117" i="6"/>
  <c r="BL117" i="6"/>
  <c r="BK117" i="6"/>
  <c r="BJ117" i="6"/>
  <c r="BH117" i="6"/>
  <c r="BG117" i="6"/>
  <c r="BF117" i="6"/>
  <c r="BE117" i="6"/>
  <c r="BD117" i="6"/>
  <c r="BB117" i="6"/>
  <c r="BA117" i="6"/>
  <c r="AZ117" i="6"/>
  <c r="AY117" i="6"/>
  <c r="AX117" i="6"/>
  <c r="AV117" i="6"/>
  <c r="AU117" i="6"/>
  <c r="AT117" i="6"/>
  <c r="AS117" i="6"/>
  <c r="AR117" i="6"/>
  <c r="AP117" i="6"/>
  <c r="AO117" i="6"/>
  <c r="AN117" i="6"/>
  <c r="AM117" i="6"/>
  <c r="AL117" i="6"/>
  <c r="AJ117" i="6"/>
  <c r="AI117" i="6"/>
  <c r="AH117" i="6"/>
  <c r="AG117" i="6"/>
  <c r="AF117" i="6"/>
  <c r="AD117" i="6"/>
  <c r="AC117" i="6"/>
  <c r="AB117" i="6"/>
  <c r="AA117" i="6"/>
  <c r="Z117" i="6"/>
  <c r="X117" i="6"/>
  <c r="W117" i="6"/>
  <c r="V117" i="6"/>
  <c r="U117" i="6"/>
  <c r="T117" i="6"/>
  <c r="R117" i="6"/>
  <c r="Q117" i="6"/>
  <c r="P117" i="6"/>
  <c r="O117" i="6"/>
  <c r="L117" i="6"/>
  <c r="K117" i="6"/>
  <c r="J117" i="6"/>
  <c r="I117" i="6"/>
  <c r="H117" i="6"/>
  <c r="F117" i="6"/>
  <c r="E117" i="6"/>
  <c r="D117" i="6"/>
  <c r="C117" i="6"/>
  <c r="BV116" i="6"/>
  <c r="BT116" i="6"/>
  <c r="BS116" i="6"/>
  <c r="BR116" i="6"/>
  <c r="BQ116" i="6"/>
  <c r="BP116" i="6"/>
  <c r="BN116" i="6"/>
  <c r="BM116" i="6"/>
  <c r="BL116" i="6"/>
  <c r="BK116" i="6"/>
  <c r="BJ116" i="6"/>
  <c r="BH116" i="6"/>
  <c r="BG116" i="6"/>
  <c r="BF116" i="6"/>
  <c r="BE116" i="6"/>
  <c r="BD116" i="6"/>
  <c r="BB116" i="6"/>
  <c r="BA116" i="6"/>
  <c r="AZ116" i="6"/>
  <c r="AY116" i="6"/>
  <c r="AX116" i="6"/>
  <c r="AV116" i="6"/>
  <c r="AU116" i="6"/>
  <c r="AT116" i="6"/>
  <c r="AS116" i="6"/>
  <c r="AR116" i="6"/>
  <c r="AP116" i="6"/>
  <c r="AO116" i="6"/>
  <c r="AN116" i="6"/>
  <c r="AM116" i="6"/>
  <c r="AL116" i="6"/>
  <c r="AJ116" i="6"/>
  <c r="AI116" i="6"/>
  <c r="AH116" i="6"/>
  <c r="AG116" i="6"/>
  <c r="AF116" i="6"/>
  <c r="AD116" i="6"/>
  <c r="AC116" i="6"/>
  <c r="AB116" i="6"/>
  <c r="AA116" i="6"/>
  <c r="Z116" i="6"/>
  <c r="X116" i="6"/>
  <c r="W116" i="6"/>
  <c r="V116" i="6"/>
  <c r="U116" i="6"/>
  <c r="T116" i="6"/>
  <c r="R116" i="6"/>
  <c r="Q116" i="6"/>
  <c r="P116" i="6"/>
  <c r="O116" i="6"/>
  <c r="L116" i="6"/>
  <c r="K116" i="6"/>
  <c r="J116" i="6"/>
  <c r="I116" i="6"/>
  <c r="H116" i="6"/>
  <c r="F116" i="6"/>
  <c r="E116" i="6"/>
  <c r="D116" i="6"/>
  <c r="C116" i="6"/>
  <c r="BV115" i="6"/>
  <c r="BT115" i="6"/>
  <c r="BS115" i="6"/>
  <c r="BR115" i="6"/>
  <c r="BQ115" i="6"/>
  <c r="BP115" i="6"/>
  <c r="BN115" i="6"/>
  <c r="BM115" i="6"/>
  <c r="BL115" i="6"/>
  <c r="BK115" i="6"/>
  <c r="BJ115" i="6"/>
  <c r="BH115" i="6"/>
  <c r="BG115" i="6"/>
  <c r="BF115" i="6"/>
  <c r="BE115" i="6"/>
  <c r="BD115" i="6"/>
  <c r="BB115" i="6"/>
  <c r="BA115" i="6"/>
  <c r="AZ115" i="6"/>
  <c r="AY115" i="6"/>
  <c r="AX115" i="6"/>
  <c r="AV115" i="6"/>
  <c r="AU115" i="6"/>
  <c r="AT115" i="6"/>
  <c r="AS115" i="6"/>
  <c r="AR115" i="6"/>
  <c r="AP115" i="6"/>
  <c r="AO115" i="6"/>
  <c r="AN115" i="6"/>
  <c r="AM115" i="6"/>
  <c r="AL115" i="6"/>
  <c r="AJ115" i="6"/>
  <c r="AI115" i="6"/>
  <c r="AH115" i="6"/>
  <c r="AG115" i="6"/>
  <c r="AF115" i="6"/>
  <c r="AD115" i="6"/>
  <c r="AC115" i="6"/>
  <c r="AB115" i="6"/>
  <c r="AA115" i="6"/>
  <c r="Z115" i="6"/>
  <c r="X115" i="6"/>
  <c r="W115" i="6"/>
  <c r="V115" i="6"/>
  <c r="U115" i="6"/>
  <c r="T115" i="6"/>
  <c r="R115" i="6"/>
  <c r="Q115" i="6"/>
  <c r="P115" i="6"/>
  <c r="O115" i="6"/>
  <c r="L115" i="6"/>
  <c r="K115" i="6"/>
  <c r="J115" i="6"/>
  <c r="I115" i="6"/>
  <c r="H115" i="6"/>
  <c r="F115" i="6"/>
  <c r="E115" i="6"/>
  <c r="D115" i="6"/>
  <c r="C115" i="6"/>
  <c r="BV114" i="6"/>
  <c r="BT114" i="6"/>
  <c r="BS114" i="6"/>
  <c r="BR114" i="6"/>
  <c r="BQ114" i="6"/>
  <c r="BP114" i="6"/>
  <c r="BN114" i="6"/>
  <c r="BM114" i="6"/>
  <c r="BL114" i="6"/>
  <c r="BK114" i="6"/>
  <c r="BJ114" i="6"/>
  <c r="BH114" i="6"/>
  <c r="BG114" i="6"/>
  <c r="BF114" i="6"/>
  <c r="BE114" i="6"/>
  <c r="BD114" i="6"/>
  <c r="BB114" i="6"/>
  <c r="BA114" i="6"/>
  <c r="AZ114" i="6"/>
  <c r="AY114" i="6"/>
  <c r="AX114" i="6"/>
  <c r="AV114" i="6"/>
  <c r="AU114" i="6"/>
  <c r="AT114" i="6"/>
  <c r="AS114" i="6"/>
  <c r="AR114" i="6"/>
  <c r="AP114" i="6"/>
  <c r="AO114" i="6"/>
  <c r="AN114" i="6"/>
  <c r="AM114" i="6"/>
  <c r="AL114" i="6"/>
  <c r="AJ114" i="6"/>
  <c r="AI114" i="6"/>
  <c r="AH114" i="6"/>
  <c r="AG114" i="6"/>
  <c r="AF114" i="6"/>
  <c r="AD114" i="6"/>
  <c r="AC114" i="6"/>
  <c r="AB114" i="6"/>
  <c r="AA114" i="6"/>
  <c r="Z114" i="6"/>
  <c r="X114" i="6"/>
  <c r="W114" i="6"/>
  <c r="V114" i="6"/>
  <c r="U114" i="6"/>
  <c r="T114" i="6"/>
  <c r="R114" i="6"/>
  <c r="Q114" i="6"/>
  <c r="P114" i="6"/>
  <c r="O114" i="6"/>
  <c r="L114" i="6"/>
  <c r="K114" i="6"/>
  <c r="J114" i="6"/>
  <c r="I114" i="6"/>
  <c r="H114" i="6"/>
  <c r="F114" i="6"/>
  <c r="E114" i="6"/>
  <c r="D114" i="6"/>
  <c r="C114" i="6"/>
  <c r="BV113" i="6"/>
  <c r="BT113" i="6"/>
  <c r="BS113" i="6"/>
  <c r="BR113" i="6"/>
  <c r="BQ113" i="6"/>
  <c r="BP113" i="6"/>
  <c r="BN113" i="6"/>
  <c r="BM113" i="6"/>
  <c r="BL113" i="6"/>
  <c r="BK113" i="6"/>
  <c r="BJ113" i="6"/>
  <c r="BH113" i="6"/>
  <c r="BG113" i="6"/>
  <c r="BF113" i="6"/>
  <c r="BE113" i="6"/>
  <c r="BD113" i="6"/>
  <c r="BB113" i="6"/>
  <c r="BA113" i="6"/>
  <c r="AZ113" i="6"/>
  <c r="AY113" i="6"/>
  <c r="AX113" i="6"/>
  <c r="AV113" i="6"/>
  <c r="AU113" i="6"/>
  <c r="AT113" i="6"/>
  <c r="AS113" i="6"/>
  <c r="AR113" i="6"/>
  <c r="AP113" i="6"/>
  <c r="AO113" i="6"/>
  <c r="AN113" i="6"/>
  <c r="AM113" i="6"/>
  <c r="AL113" i="6"/>
  <c r="AJ113" i="6"/>
  <c r="AI113" i="6"/>
  <c r="AH113" i="6"/>
  <c r="AG113" i="6"/>
  <c r="AF113" i="6"/>
  <c r="AD113" i="6"/>
  <c r="AC113" i="6"/>
  <c r="AB113" i="6"/>
  <c r="AA113" i="6"/>
  <c r="Z113" i="6"/>
  <c r="X113" i="6"/>
  <c r="W113" i="6"/>
  <c r="V113" i="6"/>
  <c r="U113" i="6"/>
  <c r="T113" i="6"/>
  <c r="R113" i="6"/>
  <c r="Q113" i="6"/>
  <c r="P113" i="6"/>
  <c r="O113" i="6"/>
  <c r="L113" i="6"/>
  <c r="K113" i="6"/>
  <c r="J113" i="6"/>
  <c r="I113" i="6"/>
  <c r="H113" i="6"/>
  <c r="F113" i="6"/>
  <c r="E113" i="6"/>
  <c r="D113" i="6"/>
  <c r="C113" i="6"/>
  <c r="BV112" i="6"/>
  <c r="BT112" i="6"/>
  <c r="BS112" i="6"/>
  <c r="BR112" i="6"/>
  <c r="BQ112" i="6"/>
  <c r="BP112" i="6"/>
  <c r="BN112" i="6"/>
  <c r="BM112" i="6"/>
  <c r="BL112" i="6"/>
  <c r="BK112" i="6"/>
  <c r="BJ112" i="6"/>
  <c r="BH112" i="6"/>
  <c r="BG112" i="6"/>
  <c r="BF112" i="6"/>
  <c r="BE112" i="6"/>
  <c r="BD112" i="6"/>
  <c r="BB112" i="6"/>
  <c r="BA112" i="6"/>
  <c r="AZ112" i="6"/>
  <c r="AY112" i="6"/>
  <c r="AX112" i="6"/>
  <c r="AV112" i="6"/>
  <c r="AU112" i="6"/>
  <c r="AT112" i="6"/>
  <c r="AS112" i="6"/>
  <c r="AR112" i="6"/>
  <c r="AP112" i="6"/>
  <c r="AO112" i="6"/>
  <c r="AN112" i="6"/>
  <c r="AM112" i="6"/>
  <c r="AL112" i="6"/>
  <c r="AJ112" i="6"/>
  <c r="AI112" i="6"/>
  <c r="AH112" i="6"/>
  <c r="AG112" i="6"/>
  <c r="AF112" i="6"/>
  <c r="AD112" i="6"/>
  <c r="AC112" i="6"/>
  <c r="AB112" i="6"/>
  <c r="AA112" i="6"/>
  <c r="Z112" i="6"/>
  <c r="X112" i="6"/>
  <c r="W112" i="6"/>
  <c r="V112" i="6"/>
  <c r="U112" i="6"/>
  <c r="T112" i="6"/>
  <c r="R112" i="6"/>
  <c r="Q112" i="6"/>
  <c r="P112" i="6"/>
  <c r="O112" i="6"/>
  <c r="L112" i="6"/>
  <c r="K112" i="6"/>
  <c r="J112" i="6"/>
  <c r="I112" i="6"/>
  <c r="H112" i="6"/>
  <c r="F112" i="6"/>
  <c r="E112" i="6"/>
  <c r="D112" i="6"/>
  <c r="C112" i="6"/>
  <c r="BV111" i="6"/>
  <c r="BT111" i="6"/>
  <c r="BS111" i="6"/>
  <c r="BR111" i="6"/>
  <c r="BQ111" i="6"/>
  <c r="BP111" i="6"/>
  <c r="BN111" i="6"/>
  <c r="BM111" i="6"/>
  <c r="BL111" i="6"/>
  <c r="BK111" i="6"/>
  <c r="BJ111" i="6"/>
  <c r="BH111" i="6"/>
  <c r="BG111" i="6"/>
  <c r="BF111" i="6"/>
  <c r="BE111" i="6"/>
  <c r="BD111" i="6"/>
  <c r="BB111" i="6"/>
  <c r="BA111" i="6"/>
  <c r="AZ111" i="6"/>
  <c r="AY111" i="6"/>
  <c r="AX111" i="6"/>
  <c r="AV111" i="6"/>
  <c r="AU111" i="6"/>
  <c r="AT111" i="6"/>
  <c r="AS111" i="6"/>
  <c r="AR111" i="6"/>
  <c r="AP111" i="6"/>
  <c r="AO111" i="6"/>
  <c r="AN111" i="6"/>
  <c r="AM111" i="6"/>
  <c r="AL111" i="6"/>
  <c r="AJ111" i="6"/>
  <c r="AI111" i="6"/>
  <c r="AH111" i="6"/>
  <c r="AG111" i="6"/>
  <c r="AF111" i="6"/>
  <c r="AD111" i="6"/>
  <c r="AC111" i="6"/>
  <c r="AB111" i="6"/>
  <c r="AA111" i="6"/>
  <c r="Z111" i="6"/>
  <c r="X111" i="6"/>
  <c r="W111" i="6"/>
  <c r="V111" i="6"/>
  <c r="U111" i="6"/>
  <c r="T111" i="6"/>
  <c r="R111" i="6"/>
  <c r="Q111" i="6"/>
  <c r="P111" i="6"/>
  <c r="O111" i="6"/>
  <c r="L111" i="6"/>
  <c r="K111" i="6"/>
  <c r="J111" i="6"/>
  <c r="I111" i="6"/>
  <c r="H111" i="6"/>
  <c r="F111" i="6"/>
  <c r="E111" i="6"/>
  <c r="D111" i="6"/>
  <c r="C111" i="6"/>
  <c r="BV110" i="6"/>
  <c r="BT110" i="6"/>
  <c r="BS110" i="6"/>
  <c r="BR110" i="6"/>
  <c r="BQ110" i="6"/>
  <c r="BP110" i="6"/>
  <c r="BN110" i="6"/>
  <c r="BM110" i="6"/>
  <c r="BL110" i="6"/>
  <c r="BK110" i="6"/>
  <c r="BJ110" i="6"/>
  <c r="BH110" i="6"/>
  <c r="BG110" i="6"/>
  <c r="BF110" i="6"/>
  <c r="BE110" i="6"/>
  <c r="BD110" i="6"/>
  <c r="BB110" i="6"/>
  <c r="BA110" i="6"/>
  <c r="AZ110" i="6"/>
  <c r="AY110" i="6"/>
  <c r="AX110" i="6"/>
  <c r="AV110" i="6"/>
  <c r="AU110" i="6"/>
  <c r="AT110" i="6"/>
  <c r="AS110" i="6"/>
  <c r="AR110" i="6"/>
  <c r="AP110" i="6"/>
  <c r="AO110" i="6"/>
  <c r="AN110" i="6"/>
  <c r="AM110" i="6"/>
  <c r="AL110" i="6"/>
  <c r="AJ110" i="6"/>
  <c r="AI110" i="6"/>
  <c r="AH110" i="6"/>
  <c r="AG110" i="6"/>
  <c r="AF110" i="6"/>
  <c r="AD110" i="6"/>
  <c r="AC110" i="6"/>
  <c r="AB110" i="6"/>
  <c r="AA110" i="6"/>
  <c r="Z110" i="6"/>
  <c r="X110" i="6"/>
  <c r="W110" i="6"/>
  <c r="V110" i="6"/>
  <c r="U110" i="6"/>
  <c r="T110" i="6"/>
  <c r="R110" i="6"/>
  <c r="Q110" i="6"/>
  <c r="P110" i="6"/>
  <c r="O110" i="6"/>
  <c r="L110" i="6"/>
  <c r="K110" i="6"/>
  <c r="J110" i="6"/>
  <c r="I110" i="6"/>
  <c r="H110" i="6"/>
  <c r="F110" i="6"/>
  <c r="E110" i="6"/>
  <c r="D110" i="6"/>
  <c r="C110" i="6"/>
  <c r="BV109" i="6"/>
  <c r="BT109" i="6"/>
  <c r="BS109" i="6"/>
  <c r="BR109" i="6"/>
  <c r="BQ109" i="6"/>
  <c r="BP109" i="6"/>
  <c r="BN109" i="6"/>
  <c r="BM109" i="6"/>
  <c r="BL109" i="6"/>
  <c r="BK109" i="6"/>
  <c r="BJ109" i="6"/>
  <c r="BH109" i="6"/>
  <c r="BG109" i="6"/>
  <c r="BF109" i="6"/>
  <c r="BE109" i="6"/>
  <c r="BD109" i="6"/>
  <c r="BB109" i="6"/>
  <c r="BA109" i="6"/>
  <c r="AZ109" i="6"/>
  <c r="AY109" i="6"/>
  <c r="AX109" i="6"/>
  <c r="AV109" i="6"/>
  <c r="AU109" i="6"/>
  <c r="AT109" i="6"/>
  <c r="AS109" i="6"/>
  <c r="AR109" i="6"/>
  <c r="AP109" i="6"/>
  <c r="AO109" i="6"/>
  <c r="AN109" i="6"/>
  <c r="AM109" i="6"/>
  <c r="AL109" i="6"/>
  <c r="AJ109" i="6"/>
  <c r="AI109" i="6"/>
  <c r="AH109" i="6"/>
  <c r="AG109" i="6"/>
  <c r="AF109" i="6"/>
  <c r="AD109" i="6"/>
  <c r="AC109" i="6"/>
  <c r="AB109" i="6"/>
  <c r="AA109" i="6"/>
  <c r="Z109" i="6"/>
  <c r="X109" i="6"/>
  <c r="W109" i="6"/>
  <c r="V109" i="6"/>
  <c r="U109" i="6"/>
  <c r="T109" i="6"/>
  <c r="R109" i="6"/>
  <c r="Q109" i="6"/>
  <c r="P109" i="6"/>
  <c r="O109" i="6"/>
  <c r="L109" i="6"/>
  <c r="K109" i="6"/>
  <c r="J109" i="6"/>
  <c r="I109" i="6"/>
  <c r="H109" i="6"/>
  <c r="F109" i="6"/>
  <c r="E109" i="6"/>
  <c r="D109" i="6"/>
  <c r="C109" i="6"/>
  <c r="BV108" i="6"/>
  <c r="BT108" i="6"/>
  <c r="BS108" i="6"/>
  <c r="BR108" i="6"/>
  <c r="BQ108" i="6"/>
  <c r="BP108" i="6"/>
  <c r="BN108" i="6"/>
  <c r="BM108" i="6"/>
  <c r="BL108" i="6"/>
  <c r="BK108" i="6"/>
  <c r="BJ108" i="6"/>
  <c r="BH108" i="6"/>
  <c r="BG108" i="6"/>
  <c r="BF108" i="6"/>
  <c r="BE108" i="6"/>
  <c r="BD108" i="6"/>
  <c r="BB108" i="6"/>
  <c r="BA108" i="6"/>
  <c r="AZ108" i="6"/>
  <c r="AY108" i="6"/>
  <c r="AX108" i="6"/>
  <c r="AV108" i="6"/>
  <c r="AU108" i="6"/>
  <c r="AT108" i="6"/>
  <c r="AS108" i="6"/>
  <c r="AR108" i="6"/>
  <c r="AP108" i="6"/>
  <c r="AO108" i="6"/>
  <c r="AN108" i="6"/>
  <c r="AM108" i="6"/>
  <c r="AL108" i="6"/>
  <c r="AJ108" i="6"/>
  <c r="AI108" i="6"/>
  <c r="AH108" i="6"/>
  <c r="AG108" i="6"/>
  <c r="AF108" i="6"/>
  <c r="AD108" i="6"/>
  <c r="AC108" i="6"/>
  <c r="AB108" i="6"/>
  <c r="AA108" i="6"/>
  <c r="Z108" i="6"/>
  <c r="X108" i="6"/>
  <c r="W108" i="6"/>
  <c r="V108" i="6"/>
  <c r="U108" i="6"/>
  <c r="T108" i="6"/>
  <c r="R108" i="6"/>
  <c r="Q108" i="6"/>
  <c r="P108" i="6"/>
  <c r="O108" i="6"/>
  <c r="L108" i="6"/>
  <c r="K108" i="6"/>
  <c r="J108" i="6"/>
  <c r="I108" i="6"/>
  <c r="H108" i="6"/>
  <c r="F108" i="6"/>
  <c r="E108" i="6"/>
  <c r="D108" i="6"/>
  <c r="C108" i="6"/>
  <c r="BV107" i="6"/>
  <c r="BT107" i="6"/>
  <c r="BS107" i="6"/>
  <c r="BR107" i="6"/>
  <c r="BQ107" i="6"/>
  <c r="BP107" i="6"/>
  <c r="BN107" i="6"/>
  <c r="BM107" i="6"/>
  <c r="BL107" i="6"/>
  <c r="BK107" i="6"/>
  <c r="BJ107" i="6"/>
  <c r="BH107" i="6"/>
  <c r="BG107" i="6"/>
  <c r="BF107" i="6"/>
  <c r="BE107" i="6"/>
  <c r="BD107" i="6"/>
  <c r="BB107" i="6"/>
  <c r="BA107" i="6"/>
  <c r="AZ107" i="6"/>
  <c r="AY107" i="6"/>
  <c r="AX107" i="6"/>
  <c r="AV107" i="6"/>
  <c r="AU107" i="6"/>
  <c r="AT107" i="6"/>
  <c r="AS107" i="6"/>
  <c r="AR107" i="6"/>
  <c r="AP107" i="6"/>
  <c r="AO107" i="6"/>
  <c r="AN107" i="6"/>
  <c r="AM107" i="6"/>
  <c r="AL107" i="6"/>
  <c r="AJ107" i="6"/>
  <c r="AI107" i="6"/>
  <c r="AH107" i="6"/>
  <c r="AG107" i="6"/>
  <c r="AF107" i="6"/>
  <c r="AD107" i="6"/>
  <c r="AC107" i="6"/>
  <c r="AB107" i="6"/>
  <c r="AA107" i="6"/>
  <c r="Z107" i="6"/>
  <c r="X107" i="6"/>
  <c r="W107" i="6"/>
  <c r="V107" i="6"/>
  <c r="U107" i="6"/>
  <c r="T107" i="6"/>
  <c r="R107" i="6"/>
  <c r="Q107" i="6"/>
  <c r="P107" i="6"/>
  <c r="O107" i="6"/>
  <c r="L107" i="6"/>
  <c r="K107" i="6"/>
  <c r="J107" i="6"/>
  <c r="I107" i="6"/>
  <c r="H107" i="6"/>
  <c r="F107" i="6"/>
  <c r="E107" i="6"/>
  <c r="D107" i="6"/>
  <c r="C107" i="6"/>
  <c r="BV106" i="6"/>
  <c r="BT106" i="6"/>
  <c r="BS106" i="6"/>
  <c r="BR106" i="6"/>
  <c r="BQ106" i="6"/>
  <c r="BP106" i="6"/>
  <c r="BN106" i="6"/>
  <c r="BM106" i="6"/>
  <c r="BL106" i="6"/>
  <c r="BK106" i="6"/>
  <c r="BJ106" i="6"/>
  <c r="BH106" i="6"/>
  <c r="BG106" i="6"/>
  <c r="BF106" i="6"/>
  <c r="BE106" i="6"/>
  <c r="BD106" i="6"/>
  <c r="BB106" i="6"/>
  <c r="BA106" i="6"/>
  <c r="AZ106" i="6"/>
  <c r="AY106" i="6"/>
  <c r="AX106" i="6"/>
  <c r="AV106" i="6"/>
  <c r="AU106" i="6"/>
  <c r="AT106" i="6"/>
  <c r="AS106" i="6"/>
  <c r="AR106" i="6"/>
  <c r="AP106" i="6"/>
  <c r="AO106" i="6"/>
  <c r="AN106" i="6"/>
  <c r="AM106" i="6"/>
  <c r="AL106" i="6"/>
  <c r="AJ106" i="6"/>
  <c r="AI106" i="6"/>
  <c r="AH106" i="6"/>
  <c r="AG106" i="6"/>
  <c r="AF106" i="6"/>
  <c r="AD106" i="6"/>
  <c r="AC106" i="6"/>
  <c r="AB106" i="6"/>
  <c r="AA106" i="6"/>
  <c r="Z106" i="6"/>
  <c r="X106" i="6"/>
  <c r="W106" i="6"/>
  <c r="V106" i="6"/>
  <c r="U106" i="6"/>
  <c r="T106" i="6"/>
  <c r="R106" i="6"/>
  <c r="Q106" i="6"/>
  <c r="P106" i="6"/>
  <c r="O106" i="6"/>
  <c r="L106" i="6"/>
  <c r="K106" i="6"/>
  <c r="J106" i="6"/>
  <c r="I106" i="6"/>
  <c r="H106" i="6"/>
  <c r="F106" i="6"/>
  <c r="E106" i="6"/>
  <c r="D106" i="6"/>
  <c r="C106" i="6"/>
  <c r="BV105" i="6"/>
  <c r="BT105" i="6"/>
  <c r="BS105" i="6"/>
  <c r="BR105" i="6"/>
  <c r="BQ105" i="6"/>
  <c r="BP105" i="6"/>
  <c r="BN105" i="6"/>
  <c r="BM105" i="6"/>
  <c r="BL105" i="6"/>
  <c r="BK105" i="6"/>
  <c r="BJ105" i="6"/>
  <c r="BH105" i="6"/>
  <c r="BG105" i="6"/>
  <c r="BF105" i="6"/>
  <c r="BE105" i="6"/>
  <c r="BD105" i="6"/>
  <c r="BB105" i="6"/>
  <c r="BA105" i="6"/>
  <c r="AZ105" i="6"/>
  <c r="AY105" i="6"/>
  <c r="AX105" i="6"/>
  <c r="AV105" i="6"/>
  <c r="AU105" i="6"/>
  <c r="AT105" i="6"/>
  <c r="AS105" i="6"/>
  <c r="AR105" i="6"/>
  <c r="AP105" i="6"/>
  <c r="AO105" i="6"/>
  <c r="AN105" i="6"/>
  <c r="AM105" i="6"/>
  <c r="AL105" i="6"/>
  <c r="AJ105" i="6"/>
  <c r="AI105" i="6"/>
  <c r="AH105" i="6"/>
  <c r="AG105" i="6"/>
  <c r="AF105" i="6"/>
  <c r="AD105" i="6"/>
  <c r="AC105" i="6"/>
  <c r="AB105" i="6"/>
  <c r="AA105" i="6"/>
  <c r="Z105" i="6"/>
  <c r="X105" i="6"/>
  <c r="W105" i="6"/>
  <c r="V105" i="6"/>
  <c r="U105" i="6"/>
  <c r="T105" i="6"/>
  <c r="R105" i="6"/>
  <c r="Q105" i="6"/>
  <c r="P105" i="6"/>
  <c r="O105" i="6"/>
  <c r="L105" i="6"/>
  <c r="K105" i="6"/>
  <c r="J105" i="6"/>
  <c r="I105" i="6"/>
  <c r="H105" i="6"/>
  <c r="F105" i="6"/>
  <c r="E105" i="6"/>
  <c r="D105" i="6"/>
  <c r="C105" i="6"/>
  <c r="BV104" i="6"/>
  <c r="BT104" i="6"/>
  <c r="BS104" i="6"/>
  <c r="BR104" i="6"/>
  <c r="BQ104" i="6"/>
  <c r="BP104" i="6"/>
  <c r="BN104" i="6"/>
  <c r="BM104" i="6"/>
  <c r="BL104" i="6"/>
  <c r="BK104" i="6"/>
  <c r="BJ104" i="6"/>
  <c r="BH104" i="6"/>
  <c r="BG104" i="6"/>
  <c r="BF104" i="6"/>
  <c r="BE104" i="6"/>
  <c r="BD104" i="6"/>
  <c r="BB104" i="6"/>
  <c r="BA104" i="6"/>
  <c r="AZ104" i="6"/>
  <c r="AY104" i="6"/>
  <c r="AX104" i="6"/>
  <c r="AV104" i="6"/>
  <c r="AU104" i="6"/>
  <c r="AT104" i="6"/>
  <c r="AS104" i="6"/>
  <c r="AR104" i="6"/>
  <c r="AP104" i="6"/>
  <c r="AO104" i="6"/>
  <c r="AN104" i="6"/>
  <c r="AM104" i="6"/>
  <c r="AL104" i="6"/>
  <c r="AJ104" i="6"/>
  <c r="AI104" i="6"/>
  <c r="AH104" i="6"/>
  <c r="AG104" i="6"/>
  <c r="AF104" i="6"/>
  <c r="AD104" i="6"/>
  <c r="AC104" i="6"/>
  <c r="AB104" i="6"/>
  <c r="AA104" i="6"/>
  <c r="Z104" i="6"/>
  <c r="X104" i="6"/>
  <c r="W104" i="6"/>
  <c r="V104" i="6"/>
  <c r="U104" i="6"/>
  <c r="T104" i="6"/>
  <c r="R104" i="6"/>
  <c r="Q104" i="6"/>
  <c r="P104" i="6"/>
  <c r="O104" i="6"/>
  <c r="L104" i="6"/>
  <c r="K104" i="6"/>
  <c r="J104" i="6"/>
  <c r="I104" i="6"/>
  <c r="H104" i="6"/>
  <c r="F104" i="6"/>
  <c r="E104" i="6"/>
  <c r="D104" i="6"/>
  <c r="C104" i="6"/>
  <c r="BV103" i="6"/>
  <c r="BT103" i="6"/>
  <c r="BS103" i="6"/>
  <c r="BR103" i="6"/>
  <c r="BQ103" i="6"/>
  <c r="BP103" i="6"/>
  <c r="BN103" i="6"/>
  <c r="BM103" i="6"/>
  <c r="BL103" i="6"/>
  <c r="BK103" i="6"/>
  <c r="BJ103" i="6"/>
  <c r="BH103" i="6"/>
  <c r="BG103" i="6"/>
  <c r="BF103" i="6"/>
  <c r="BE103" i="6"/>
  <c r="BD103" i="6"/>
  <c r="BB103" i="6"/>
  <c r="BA103" i="6"/>
  <c r="AZ103" i="6"/>
  <c r="AY103" i="6"/>
  <c r="AX103" i="6"/>
  <c r="AV103" i="6"/>
  <c r="AU103" i="6"/>
  <c r="AT103" i="6"/>
  <c r="AS103" i="6"/>
  <c r="AR103" i="6"/>
  <c r="AP103" i="6"/>
  <c r="AO103" i="6"/>
  <c r="AN103" i="6"/>
  <c r="AM103" i="6"/>
  <c r="AL103" i="6"/>
  <c r="AJ103" i="6"/>
  <c r="AI103" i="6"/>
  <c r="AH103" i="6"/>
  <c r="AG103" i="6"/>
  <c r="AF103" i="6"/>
  <c r="AD103" i="6"/>
  <c r="AC103" i="6"/>
  <c r="AB103" i="6"/>
  <c r="AA103" i="6"/>
  <c r="Z103" i="6"/>
  <c r="X103" i="6"/>
  <c r="W103" i="6"/>
  <c r="V103" i="6"/>
  <c r="U103" i="6"/>
  <c r="T103" i="6"/>
  <c r="R103" i="6"/>
  <c r="Q103" i="6"/>
  <c r="P103" i="6"/>
  <c r="O103" i="6"/>
  <c r="L103" i="6"/>
  <c r="K103" i="6"/>
  <c r="J103" i="6"/>
  <c r="I103" i="6"/>
  <c r="H103" i="6"/>
  <c r="F103" i="6"/>
  <c r="E103" i="6"/>
  <c r="D103" i="6"/>
  <c r="C103" i="6"/>
  <c r="BV102" i="6"/>
  <c r="BT102" i="6"/>
  <c r="BS102" i="6"/>
  <c r="BR102" i="6"/>
  <c r="BQ102" i="6"/>
  <c r="BP102" i="6"/>
  <c r="BN102" i="6"/>
  <c r="BM102" i="6"/>
  <c r="BL102" i="6"/>
  <c r="BK102" i="6"/>
  <c r="BJ102" i="6"/>
  <c r="BH102" i="6"/>
  <c r="BG102" i="6"/>
  <c r="BF102" i="6"/>
  <c r="BE102" i="6"/>
  <c r="BD102" i="6"/>
  <c r="BB102" i="6"/>
  <c r="BA102" i="6"/>
  <c r="AZ102" i="6"/>
  <c r="AY102" i="6"/>
  <c r="AX102" i="6"/>
  <c r="AV102" i="6"/>
  <c r="AU102" i="6"/>
  <c r="AT102" i="6"/>
  <c r="AS102" i="6"/>
  <c r="AR102" i="6"/>
  <c r="AP102" i="6"/>
  <c r="AO102" i="6"/>
  <c r="AN102" i="6"/>
  <c r="AM102" i="6"/>
  <c r="AL102" i="6"/>
  <c r="AJ102" i="6"/>
  <c r="AI102" i="6"/>
  <c r="AH102" i="6"/>
  <c r="AG102" i="6"/>
  <c r="AF102" i="6"/>
  <c r="AD102" i="6"/>
  <c r="AC102" i="6"/>
  <c r="AB102" i="6"/>
  <c r="AA102" i="6"/>
  <c r="Z102" i="6"/>
  <c r="X102" i="6"/>
  <c r="W102" i="6"/>
  <c r="V102" i="6"/>
  <c r="U102" i="6"/>
  <c r="T102" i="6"/>
  <c r="R102" i="6"/>
  <c r="Q102" i="6"/>
  <c r="P102" i="6"/>
  <c r="O102" i="6"/>
  <c r="L102" i="6"/>
  <c r="K102" i="6"/>
  <c r="J102" i="6"/>
  <c r="I102" i="6"/>
  <c r="H102" i="6"/>
  <c r="F102" i="6"/>
  <c r="E102" i="6"/>
  <c r="D102" i="6"/>
  <c r="C102" i="6"/>
  <c r="BV101" i="6"/>
  <c r="BT101" i="6"/>
  <c r="BS101" i="6"/>
  <c r="BR101" i="6"/>
  <c r="BQ101" i="6"/>
  <c r="BP101" i="6"/>
  <c r="BN101" i="6"/>
  <c r="BM101" i="6"/>
  <c r="BL101" i="6"/>
  <c r="BK101" i="6"/>
  <c r="BJ101" i="6"/>
  <c r="BH101" i="6"/>
  <c r="BG101" i="6"/>
  <c r="BF101" i="6"/>
  <c r="BE101" i="6"/>
  <c r="BD101" i="6"/>
  <c r="BB101" i="6"/>
  <c r="BA101" i="6"/>
  <c r="AZ101" i="6"/>
  <c r="AY101" i="6"/>
  <c r="AX101" i="6"/>
  <c r="AV101" i="6"/>
  <c r="AU101" i="6"/>
  <c r="AT101" i="6"/>
  <c r="AS101" i="6"/>
  <c r="AR101" i="6"/>
  <c r="AP101" i="6"/>
  <c r="AO101" i="6"/>
  <c r="AN101" i="6"/>
  <c r="AM101" i="6"/>
  <c r="AL101" i="6"/>
  <c r="AJ101" i="6"/>
  <c r="AI101" i="6"/>
  <c r="AH101" i="6"/>
  <c r="AG101" i="6"/>
  <c r="AF101" i="6"/>
  <c r="AD101" i="6"/>
  <c r="AC101" i="6"/>
  <c r="AB101" i="6"/>
  <c r="AA101" i="6"/>
  <c r="Z101" i="6"/>
  <c r="X101" i="6"/>
  <c r="W101" i="6"/>
  <c r="V101" i="6"/>
  <c r="U101" i="6"/>
  <c r="T101" i="6"/>
  <c r="R101" i="6"/>
  <c r="Q101" i="6"/>
  <c r="P101" i="6"/>
  <c r="O101" i="6"/>
  <c r="L101" i="6"/>
  <c r="K101" i="6"/>
  <c r="J101" i="6"/>
  <c r="I101" i="6"/>
  <c r="H101" i="6"/>
  <c r="F101" i="6"/>
  <c r="E101" i="6"/>
  <c r="D101" i="6"/>
  <c r="C101" i="6"/>
  <c r="BV100" i="6"/>
  <c r="BT100" i="6"/>
  <c r="BS100" i="6"/>
  <c r="BR100" i="6"/>
  <c r="BQ100" i="6"/>
  <c r="BP100" i="6"/>
  <c r="BN100" i="6"/>
  <c r="BM100" i="6"/>
  <c r="BL100" i="6"/>
  <c r="BK100" i="6"/>
  <c r="BJ100" i="6"/>
  <c r="BH100" i="6"/>
  <c r="BG100" i="6"/>
  <c r="BF100" i="6"/>
  <c r="BE100" i="6"/>
  <c r="BD100" i="6"/>
  <c r="BB100" i="6"/>
  <c r="BA100" i="6"/>
  <c r="AZ100" i="6"/>
  <c r="AY100" i="6"/>
  <c r="AX100" i="6"/>
  <c r="AV100" i="6"/>
  <c r="AU100" i="6"/>
  <c r="AT100" i="6"/>
  <c r="AS100" i="6"/>
  <c r="AR100" i="6"/>
  <c r="AP100" i="6"/>
  <c r="AO100" i="6"/>
  <c r="AN100" i="6"/>
  <c r="AM100" i="6"/>
  <c r="AL100" i="6"/>
  <c r="AJ100" i="6"/>
  <c r="AI100" i="6"/>
  <c r="AH100" i="6"/>
  <c r="AG100" i="6"/>
  <c r="AF100" i="6"/>
  <c r="AD100" i="6"/>
  <c r="AC100" i="6"/>
  <c r="AB100" i="6"/>
  <c r="AA100" i="6"/>
  <c r="Z100" i="6"/>
  <c r="X100" i="6"/>
  <c r="W100" i="6"/>
  <c r="V100" i="6"/>
  <c r="U100" i="6"/>
  <c r="T100" i="6"/>
  <c r="R100" i="6"/>
  <c r="Q100" i="6"/>
  <c r="P100" i="6"/>
  <c r="O100" i="6"/>
  <c r="L100" i="6"/>
  <c r="K100" i="6"/>
  <c r="J100" i="6"/>
  <c r="I100" i="6"/>
  <c r="H100" i="6"/>
  <c r="F100" i="6"/>
  <c r="E100" i="6"/>
  <c r="D100" i="6"/>
  <c r="C100" i="6"/>
  <c r="BV99" i="6"/>
  <c r="BT99" i="6"/>
  <c r="BS99" i="6"/>
  <c r="BR99" i="6"/>
  <c r="BQ99" i="6"/>
  <c r="BP99" i="6"/>
  <c r="BN99" i="6"/>
  <c r="BM99" i="6"/>
  <c r="BL99" i="6"/>
  <c r="BK99" i="6"/>
  <c r="BJ99" i="6"/>
  <c r="BH99" i="6"/>
  <c r="BG99" i="6"/>
  <c r="BF99" i="6"/>
  <c r="BE99" i="6"/>
  <c r="BD99" i="6"/>
  <c r="BB99" i="6"/>
  <c r="BA99" i="6"/>
  <c r="AZ99" i="6"/>
  <c r="AY99" i="6"/>
  <c r="AX99" i="6"/>
  <c r="AV99" i="6"/>
  <c r="AU99" i="6"/>
  <c r="AT99" i="6"/>
  <c r="AS99" i="6"/>
  <c r="AR99" i="6"/>
  <c r="AP99" i="6"/>
  <c r="AO99" i="6"/>
  <c r="AN99" i="6"/>
  <c r="AM99" i="6"/>
  <c r="AL99" i="6"/>
  <c r="AJ99" i="6"/>
  <c r="AI99" i="6"/>
  <c r="AH99" i="6"/>
  <c r="AG99" i="6"/>
  <c r="AF99" i="6"/>
  <c r="AD99" i="6"/>
  <c r="AC99" i="6"/>
  <c r="AB99" i="6"/>
  <c r="AA99" i="6"/>
  <c r="Z99" i="6"/>
  <c r="X99" i="6"/>
  <c r="W99" i="6"/>
  <c r="V99" i="6"/>
  <c r="U99" i="6"/>
  <c r="T99" i="6"/>
  <c r="R99" i="6"/>
  <c r="Q99" i="6"/>
  <c r="P99" i="6"/>
  <c r="O99" i="6"/>
  <c r="L99" i="6"/>
  <c r="K99" i="6"/>
  <c r="J99" i="6"/>
  <c r="I99" i="6"/>
  <c r="H99" i="6"/>
  <c r="F99" i="6"/>
  <c r="E99" i="6"/>
  <c r="D99" i="6"/>
  <c r="C99" i="6"/>
  <c r="BV98" i="6"/>
  <c r="BT98" i="6"/>
  <c r="BS98" i="6"/>
  <c r="BR98" i="6"/>
  <c r="BQ98" i="6"/>
  <c r="BP98" i="6"/>
  <c r="BN98" i="6"/>
  <c r="BM98" i="6"/>
  <c r="BL98" i="6"/>
  <c r="BK98" i="6"/>
  <c r="BJ98" i="6"/>
  <c r="BH98" i="6"/>
  <c r="BG98" i="6"/>
  <c r="BF98" i="6"/>
  <c r="BE98" i="6"/>
  <c r="BD98" i="6"/>
  <c r="BB98" i="6"/>
  <c r="BA98" i="6"/>
  <c r="AZ98" i="6"/>
  <c r="AY98" i="6"/>
  <c r="AX98" i="6"/>
  <c r="AV98" i="6"/>
  <c r="AU98" i="6"/>
  <c r="AT98" i="6"/>
  <c r="AS98" i="6"/>
  <c r="AR98" i="6"/>
  <c r="AP98" i="6"/>
  <c r="AO98" i="6"/>
  <c r="AN98" i="6"/>
  <c r="AM98" i="6"/>
  <c r="AL98" i="6"/>
  <c r="AJ98" i="6"/>
  <c r="AI98" i="6"/>
  <c r="AH98" i="6"/>
  <c r="AG98" i="6"/>
  <c r="AF98" i="6"/>
  <c r="AD98" i="6"/>
  <c r="AC98" i="6"/>
  <c r="AB98" i="6"/>
  <c r="AA98" i="6"/>
  <c r="Z98" i="6"/>
  <c r="X98" i="6"/>
  <c r="W98" i="6"/>
  <c r="V98" i="6"/>
  <c r="U98" i="6"/>
  <c r="T98" i="6"/>
  <c r="R98" i="6"/>
  <c r="Q98" i="6"/>
  <c r="P98" i="6"/>
  <c r="O98" i="6"/>
  <c r="L98" i="6"/>
  <c r="K98" i="6"/>
  <c r="J98" i="6"/>
  <c r="I98" i="6"/>
  <c r="H98" i="6"/>
  <c r="F98" i="6"/>
  <c r="E98" i="6"/>
  <c r="D98" i="6"/>
  <c r="C98" i="6"/>
  <c r="BV97" i="6"/>
  <c r="BT97" i="6"/>
  <c r="BS97" i="6"/>
  <c r="BR97" i="6"/>
  <c r="BQ97" i="6"/>
  <c r="BP97" i="6"/>
  <c r="BN97" i="6"/>
  <c r="BM97" i="6"/>
  <c r="BL97" i="6"/>
  <c r="BK97" i="6"/>
  <c r="BJ97" i="6"/>
  <c r="BH97" i="6"/>
  <c r="BG97" i="6"/>
  <c r="BF97" i="6"/>
  <c r="BE97" i="6"/>
  <c r="BD97" i="6"/>
  <c r="BB97" i="6"/>
  <c r="BA97" i="6"/>
  <c r="AZ97" i="6"/>
  <c r="AY97" i="6"/>
  <c r="AX97" i="6"/>
  <c r="AV97" i="6"/>
  <c r="AU97" i="6"/>
  <c r="AT97" i="6"/>
  <c r="AS97" i="6"/>
  <c r="AR97" i="6"/>
  <c r="AP97" i="6"/>
  <c r="AO97" i="6"/>
  <c r="AN97" i="6"/>
  <c r="AM97" i="6"/>
  <c r="AL97" i="6"/>
  <c r="AJ97" i="6"/>
  <c r="AI97" i="6"/>
  <c r="AH97" i="6"/>
  <c r="AG97" i="6"/>
  <c r="AF97" i="6"/>
  <c r="AD97" i="6"/>
  <c r="AC97" i="6"/>
  <c r="AB97" i="6"/>
  <c r="AA97" i="6"/>
  <c r="Z97" i="6"/>
  <c r="X97" i="6"/>
  <c r="W97" i="6"/>
  <c r="V97" i="6"/>
  <c r="U97" i="6"/>
  <c r="T97" i="6"/>
  <c r="R97" i="6"/>
  <c r="Q97" i="6"/>
  <c r="P97" i="6"/>
  <c r="O97" i="6"/>
  <c r="L97" i="6"/>
  <c r="K97" i="6"/>
  <c r="J97" i="6"/>
  <c r="I97" i="6"/>
  <c r="H97" i="6"/>
  <c r="F97" i="6"/>
  <c r="E97" i="6"/>
  <c r="D97" i="6"/>
  <c r="C97" i="6"/>
  <c r="BV96" i="6"/>
  <c r="BT96" i="6"/>
  <c r="BS96" i="6"/>
  <c r="BR96" i="6"/>
  <c r="BQ96" i="6"/>
  <c r="BP96" i="6"/>
  <c r="BN96" i="6"/>
  <c r="BM96" i="6"/>
  <c r="BL96" i="6"/>
  <c r="BK96" i="6"/>
  <c r="BJ96" i="6"/>
  <c r="BH96" i="6"/>
  <c r="BG96" i="6"/>
  <c r="BF96" i="6"/>
  <c r="BE96" i="6"/>
  <c r="BD96" i="6"/>
  <c r="BB96" i="6"/>
  <c r="BA96" i="6"/>
  <c r="AZ96" i="6"/>
  <c r="AY96" i="6"/>
  <c r="AX96" i="6"/>
  <c r="AV96" i="6"/>
  <c r="AU96" i="6"/>
  <c r="AT96" i="6"/>
  <c r="AS96" i="6"/>
  <c r="AR96" i="6"/>
  <c r="AP96" i="6"/>
  <c r="AO96" i="6"/>
  <c r="AN96" i="6"/>
  <c r="AM96" i="6"/>
  <c r="AL96" i="6"/>
  <c r="AJ96" i="6"/>
  <c r="AI96" i="6"/>
  <c r="AH96" i="6"/>
  <c r="AG96" i="6"/>
  <c r="AF96" i="6"/>
  <c r="AD96" i="6"/>
  <c r="AC96" i="6"/>
  <c r="AB96" i="6"/>
  <c r="AA96" i="6"/>
  <c r="Z96" i="6"/>
  <c r="X96" i="6"/>
  <c r="W96" i="6"/>
  <c r="V96" i="6"/>
  <c r="U96" i="6"/>
  <c r="T96" i="6"/>
  <c r="R96" i="6"/>
  <c r="Q96" i="6"/>
  <c r="P96" i="6"/>
  <c r="O96" i="6"/>
  <c r="L96" i="6"/>
  <c r="K96" i="6"/>
  <c r="J96" i="6"/>
  <c r="I96" i="6"/>
  <c r="H96" i="6"/>
  <c r="F96" i="6"/>
  <c r="E96" i="6"/>
  <c r="D96" i="6"/>
  <c r="C96" i="6"/>
  <c r="BV95" i="6"/>
  <c r="BT95" i="6"/>
  <c r="BS95" i="6"/>
  <c r="BR95" i="6"/>
  <c r="BQ95" i="6"/>
  <c r="BP95" i="6"/>
  <c r="BN95" i="6"/>
  <c r="BM95" i="6"/>
  <c r="BL95" i="6"/>
  <c r="BK95" i="6"/>
  <c r="BJ95" i="6"/>
  <c r="BH95" i="6"/>
  <c r="BG95" i="6"/>
  <c r="BF95" i="6"/>
  <c r="BE95" i="6"/>
  <c r="BD95" i="6"/>
  <c r="BB95" i="6"/>
  <c r="BA95" i="6"/>
  <c r="AZ95" i="6"/>
  <c r="AY95" i="6"/>
  <c r="AX95" i="6"/>
  <c r="AV95" i="6"/>
  <c r="AU95" i="6"/>
  <c r="AT95" i="6"/>
  <c r="AS95" i="6"/>
  <c r="AR95" i="6"/>
  <c r="AP95" i="6"/>
  <c r="AO95" i="6"/>
  <c r="AN95" i="6"/>
  <c r="AM95" i="6"/>
  <c r="AL95" i="6"/>
  <c r="AJ95" i="6"/>
  <c r="AI95" i="6"/>
  <c r="AH95" i="6"/>
  <c r="AG95" i="6"/>
  <c r="AF95" i="6"/>
  <c r="AD95" i="6"/>
  <c r="AC95" i="6"/>
  <c r="AB95" i="6"/>
  <c r="AA95" i="6"/>
  <c r="Z95" i="6"/>
  <c r="X95" i="6"/>
  <c r="W95" i="6"/>
  <c r="V95" i="6"/>
  <c r="U95" i="6"/>
  <c r="T95" i="6"/>
  <c r="R95" i="6"/>
  <c r="Q95" i="6"/>
  <c r="P95" i="6"/>
  <c r="O95" i="6"/>
  <c r="L95" i="6"/>
  <c r="K95" i="6"/>
  <c r="J95" i="6"/>
  <c r="I95" i="6"/>
  <c r="H95" i="6"/>
  <c r="F95" i="6"/>
  <c r="E95" i="6"/>
  <c r="D95" i="6"/>
  <c r="C95" i="6"/>
  <c r="BV94" i="6"/>
  <c r="BT94" i="6"/>
  <c r="BS94" i="6"/>
  <c r="BR94" i="6"/>
  <c r="BQ94" i="6"/>
  <c r="BP94" i="6"/>
  <c r="BN94" i="6"/>
  <c r="BM94" i="6"/>
  <c r="BL94" i="6"/>
  <c r="BK94" i="6"/>
  <c r="BJ94" i="6"/>
  <c r="BH94" i="6"/>
  <c r="BG94" i="6"/>
  <c r="BF94" i="6"/>
  <c r="BE94" i="6"/>
  <c r="BD94" i="6"/>
  <c r="BB94" i="6"/>
  <c r="BA94" i="6"/>
  <c r="AZ94" i="6"/>
  <c r="AY94" i="6"/>
  <c r="AX94" i="6"/>
  <c r="AV94" i="6"/>
  <c r="AU94" i="6"/>
  <c r="AT94" i="6"/>
  <c r="AS94" i="6"/>
  <c r="AR94" i="6"/>
  <c r="AP94" i="6"/>
  <c r="AO94" i="6"/>
  <c r="AN94" i="6"/>
  <c r="AM94" i="6"/>
  <c r="AL94" i="6"/>
  <c r="AJ94" i="6"/>
  <c r="AI94" i="6"/>
  <c r="AH94" i="6"/>
  <c r="AG94" i="6"/>
  <c r="AF94" i="6"/>
  <c r="AD94" i="6"/>
  <c r="AC94" i="6"/>
  <c r="AB94" i="6"/>
  <c r="AA94" i="6"/>
  <c r="Z94" i="6"/>
  <c r="X94" i="6"/>
  <c r="W94" i="6"/>
  <c r="V94" i="6"/>
  <c r="U94" i="6"/>
  <c r="T94" i="6"/>
  <c r="R94" i="6"/>
  <c r="Q94" i="6"/>
  <c r="P94" i="6"/>
  <c r="O94" i="6"/>
  <c r="L94" i="6"/>
  <c r="K94" i="6"/>
  <c r="J94" i="6"/>
  <c r="I94" i="6"/>
  <c r="H94" i="6"/>
  <c r="F94" i="6"/>
  <c r="E94" i="6"/>
  <c r="D94" i="6"/>
  <c r="C94" i="6"/>
  <c r="BV93" i="6"/>
  <c r="BT93" i="6"/>
  <c r="BS93" i="6"/>
  <c r="BR93" i="6"/>
  <c r="BQ93" i="6"/>
  <c r="BP93" i="6"/>
  <c r="BN93" i="6"/>
  <c r="BM93" i="6"/>
  <c r="BL93" i="6"/>
  <c r="BK93" i="6"/>
  <c r="BJ93" i="6"/>
  <c r="BH93" i="6"/>
  <c r="BG93" i="6"/>
  <c r="BF93" i="6"/>
  <c r="BE93" i="6"/>
  <c r="BD93" i="6"/>
  <c r="BB93" i="6"/>
  <c r="BA93" i="6"/>
  <c r="AZ93" i="6"/>
  <c r="AY93" i="6"/>
  <c r="AX93" i="6"/>
  <c r="AV93" i="6"/>
  <c r="AU93" i="6"/>
  <c r="AT93" i="6"/>
  <c r="AS93" i="6"/>
  <c r="AR93" i="6"/>
  <c r="AP93" i="6"/>
  <c r="AO93" i="6"/>
  <c r="AN93" i="6"/>
  <c r="AM93" i="6"/>
  <c r="AL93" i="6"/>
  <c r="AJ93" i="6"/>
  <c r="AI93" i="6"/>
  <c r="AH93" i="6"/>
  <c r="AG93" i="6"/>
  <c r="AF93" i="6"/>
  <c r="AD93" i="6"/>
  <c r="AC93" i="6"/>
  <c r="AB93" i="6"/>
  <c r="AA93" i="6"/>
  <c r="Z93" i="6"/>
  <c r="X93" i="6"/>
  <c r="W93" i="6"/>
  <c r="V93" i="6"/>
  <c r="U93" i="6"/>
  <c r="T93" i="6"/>
  <c r="R93" i="6"/>
  <c r="Q93" i="6"/>
  <c r="P93" i="6"/>
  <c r="O93" i="6"/>
  <c r="L93" i="6"/>
  <c r="K93" i="6"/>
  <c r="J93" i="6"/>
  <c r="I93" i="6"/>
  <c r="H93" i="6"/>
  <c r="F93" i="6"/>
  <c r="E93" i="6"/>
  <c r="D93" i="6"/>
  <c r="C93" i="6"/>
  <c r="BV92" i="6"/>
  <c r="BT92" i="6"/>
  <c r="BS92" i="6"/>
  <c r="BR92" i="6"/>
  <c r="BQ92" i="6"/>
  <c r="BP92" i="6"/>
  <c r="BN92" i="6"/>
  <c r="BM92" i="6"/>
  <c r="BL92" i="6"/>
  <c r="BK92" i="6"/>
  <c r="BJ92" i="6"/>
  <c r="BH92" i="6"/>
  <c r="BG92" i="6"/>
  <c r="BF92" i="6"/>
  <c r="BE92" i="6"/>
  <c r="BD92" i="6"/>
  <c r="BB92" i="6"/>
  <c r="BA92" i="6"/>
  <c r="AZ92" i="6"/>
  <c r="AY92" i="6"/>
  <c r="AX92" i="6"/>
  <c r="AV92" i="6"/>
  <c r="AU92" i="6"/>
  <c r="AT92" i="6"/>
  <c r="AS92" i="6"/>
  <c r="AR92" i="6"/>
  <c r="AP92" i="6"/>
  <c r="AO92" i="6"/>
  <c r="AN92" i="6"/>
  <c r="AM92" i="6"/>
  <c r="AL92" i="6"/>
  <c r="AJ92" i="6"/>
  <c r="AI92" i="6"/>
  <c r="AH92" i="6"/>
  <c r="AG92" i="6"/>
  <c r="AF92" i="6"/>
  <c r="AD92" i="6"/>
  <c r="AC92" i="6"/>
  <c r="AB92" i="6"/>
  <c r="AA92" i="6"/>
  <c r="Z92" i="6"/>
  <c r="X92" i="6"/>
  <c r="W92" i="6"/>
  <c r="V92" i="6"/>
  <c r="U92" i="6"/>
  <c r="T92" i="6"/>
  <c r="R92" i="6"/>
  <c r="Q92" i="6"/>
  <c r="P92" i="6"/>
  <c r="O92" i="6"/>
  <c r="L92" i="6"/>
  <c r="K92" i="6"/>
  <c r="J92" i="6"/>
  <c r="I92" i="6"/>
  <c r="H92" i="6"/>
  <c r="F92" i="6"/>
  <c r="E92" i="6"/>
  <c r="D92" i="6"/>
  <c r="C92" i="6"/>
  <c r="BV91" i="6"/>
  <c r="BT91" i="6"/>
  <c r="BS91" i="6"/>
  <c r="BR91" i="6"/>
  <c r="BQ91" i="6"/>
  <c r="BP91" i="6"/>
  <c r="BN91" i="6"/>
  <c r="BM91" i="6"/>
  <c r="BL91" i="6"/>
  <c r="BK91" i="6"/>
  <c r="BJ91" i="6"/>
  <c r="BH91" i="6"/>
  <c r="BG91" i="6"/>
  <c r="BF91" i="6"/>
  <c r="BE91" i="6"/>
  <c r="BD91" i="6"/>
  <c r="BB91" i="6"/>
  <c r="BA91" i="6"/>
  <c r="AZ91" i="6"/>
  <c r="AY91" i="6"/>
  <c r="AX91" i="6"/>
  <c r="AV91" i="6"/>
  <c r="AU91" i="6"/>
  <c r="AT91" i="6"/>
  <c r="AS91" i="6"/>
  <c r="AR91" i="6"/>
  <c r="AP91" i="6"/>
  <c r="AO91" i="6"/>
  <c r="AN91" i="6"/>
  <c r="AM91" i="6"/>
  <c r="AL91" i="6"/>
  <c r="AJ91" i="6"/>
  <c r="AI91" i="6"/>
  <c r="AH91" i="6"/>
  <c r="AG91" i="6"/>
  <c r="AF91" i="6"/>
  <c r="AD91" i="6"/>
  <c r="AC91" i="6"/>
  <c r="AB91" i="6"/>
  <c r="AA91" i="6"/>
  <c r="Z91" i="6"/>
  <c r="X91" i="6"/>
  <c r="W91" i="6"/>
  <c r="V91" i="6"/>
  <c r="U91" i="6"/>
  <c r="T91" i="6"/>
  <c r="R91" i="6"/>
  <c r="Q91" i="6"/>
  <c r="P91" i="6"/>
  <c r="O91" i="6"/>
  <c r="L91" i="6"/>
  <c r="K91" i="6"/>
  <c r="J91" i="6"/>
  <c r="I91" i="6"/>
  <c r="H91" i="6"/>
  <c r="F91" i="6"/>
  <c r="E91" i="6"/>
  <c r="D91" i="6"/>
  <c r="C91" i="6"/>
  <c r="BV90" i="6"/>
  <c r="BT90" i="6"/>
  <c r="BS90" i="6"/>
  <c r="BR90" i="6"/>
  <c r="BQ90" i="6"/>
  <c r="BP90" i="6"/>
  <c r="BN90" i="6"/>
  <c r="BM90" i="6"/>
  <c r="BL90" i="6"/>
  <c r="BK90" i="6"/>
  <c r="BJ90" i="6"/>
  <c r="BH90" i="6"/>
  <c r="BG90" i="6"/>
  <c r="BF90" i="6"/>
  <c r="BE90" i="6"/>
  <c r="BD90" i="6"/>
  <c r="BB90" i="6"/>
  <c r="BA90" i="6"/>
  <c r="AZ90" i="6"/>
  <c r="AY90" i="6"/>
  <c r="AX90" i="6"/>
  <c r="AV90" i="6"/>
  <c r="AU90" i="6"/>
  <c r="AT90" i="6"/>
  <c r="AS90" i="6"/>
  <c r="AR90" i="6"/>
  <c r="AP90" i="6"/>
  <c r="AO90" i="6"/>
  <c r="AN90" i="6"/>
  <c r="AM90" i="6"/>
  <c r="AL90" i="6"/>
  <c r="AJ90" i="6"/>
  <c r="AI90" i="6"/>
  <c r="AH90" i="6"/>
  <c r="AG90" i="6"/>
  <c r="AF90" i="6"/>
  <c r="AD90" i="6"/>
  <c r="AC90" i="6"/>
  <c r="AB90" i="6"/>
  <c r="AA90" i="6"/>
  <c r="Z90" i="6"/>
  <c r="X90" i="6"/>
  <c r="W90" i="6"/>
  <c r="V90" i="6"/>
  <c r="U90" i="6"/>
  <c r="T90" i="6"/>
  <c r="R90" i="6"/>
  <c r="Q90" i="6"/>
  <c r="P90" i="6"/>
  <c r="O90" i="6"/>
  <c r="L90" i="6"/>
  <c r="K90" i="6"/>
  <c r="J90" i="6"/>
  <c r="I90" i="6"/>
  <c r="H90" i="6"/>
  <c r="F90" i="6"/>
  <c r="E90" i="6"/>
  <c r="D90" i="6"/>
  <c r="C90" i="6"/>
  <c r="BV89" i="6"/>
  <c r="BT89" i="6"/>
  <c r="BS89" i="6"/>
  <c r="BR89" i="6"/>
  <c r="BQ89" i="6"/>
  <c r="BP89" i="6"/>
  <c r="BN89" i="6"/>
  <c r="BM89" i="6"/>
  <c r="BL89" i="6"/>
  <c r="BK89" i="6"/>
  <c r="BJ89" i="6"/>
  <c r="BH89" i="6"/>
  <c r="BG89" i="6"/>
  <c r="BF89" i="6"/>
  <c r="BE89" i="6"/>
  <c r="BD89" i="6"/>
  <c r="BB89" i="6"/>
  <c r="BA89" i="6"/>
  <c r="AZ89" i="6"/>
  <c r="AY89" i="6"/>
  <c r="AX89" i="6"/>
  <c r="AV89" i="6"/>
  <c r="AU89" i="6"/>
  <c r="AT89" i="6"/>
  <c r="AS89" i="6"/>
  <c r="AR89" i="6"/>
  <c r="AP89" i="6"/>
  <c r="AO89" i="6"/>
  <c r="AN89" i="6"/>
  <c r="AM89" i="6"/>
  <c r="AL89" i="6"/>
  <c r="AJ89" i="6"/>
  <c r="AI89" i="6"/>
  <c r="AH89" i="6"/>
  <c r="AG89" i="6"/>
  <c r="AF89" i="6"/>
  <c r="AD89" i="6"/>
  <c r="AC89" i="6"/>
  <c r="AB89" i="6"/>
  <c r="AA89" i="6"/>
  <c r="Z89" i="6"/>
  <c r="X89" i="6"/>
  <c r="W89" i="6"/>
  <c r="V89" i="6"/>
  <c r="U89" i="6"/>
  <c r="T89" i="6"/>
  <c r="R89" i="6"/>
  <c r="Q89" i="6"/>
  <c r="P89" i="6"/>
  <c r="O89" i="6"/>
  <c r="L89" i="6"/>
  <c r="K89" i="6"/>
  <c r="J89" i="6"/>
  <c r="I89" i="6"/>
  <c r="H89" i="6"/>
  <c r="F89" i="6"/>
  <c r="E89" i="6"/>
  <c r="D89" i="6"/>
  <c r="C89" i="6"/>
  <c r="BV88" i="6"/>
  <c r="BT88" i="6"/>
  <c r="BS88" i="6"/>
  <c r="BR88" i="6"/>
  <c r="BQ88" i="6"/>
  <c r="BP88" i="6"/>
  <c r="BN88" i="6"/>
  <c r="BM88" i="6"/>
  <c r="BL88" i="6"/>
  <c r="BK88" i="6"/>
  <c r="BJ88" i="6"/>
  <c r="BH88" i="6"/>
  <c r="BG88" i="6"/>
  <c r="BF88" i="6"/>
  <c r="BE88" i="6"/>
  <c r="BD88" i="6"/>
  <c r="BB88" i="6"/>
  <c r="BA88" i="6"/>
  <c r="AZ88" i="6"/>
  <c r="AY88" i="6"/>
  <c r="AX88" i="6"/>
  <c r="AV88" i="6"/>
  <c r="AU88" i="6"/>
  <c r="AT88" i="6"/>
  <c r="AS88" i="6"/>
  <c r="AR88" i="6"/>
  <c r="AP88" i="6"/>
  <c r="AO88" i="6"/>
  <c r="AN88" i="6"/>
  <c r="AM88" i="6"/>
  <c r="AL88" i="6"/>
  <c r="AJ88" i="6"/>
  <c r="AI88" i="6"/>
  <c r="AH88" i="6"/>
  <c r="AG88" i="6"/>
  <c r="AF88" i="6"/>
  <c r="AD88" i="6"/>
  <c r="AC88" i="6"/>
  <c r="AB88" i="6"/>
  <c r="AA88" i="6"/>
  <c r="Z88" i="6"/>
  <c r="X88" i="6"/>
  <c r="W88" i="6"/>
  <c r="V88" i="6"/>
  <c r="U88" i="6"/>
  <c r="T88" i="6"/>
  <c r="R88" i="6"/>
  <c r="Q88" i="6"/>
  <c r="P88" i="6"/>
  <c r="O88" i="6"/>
  <c r="L88" i="6"/>
  <c r="K88" i="6"/>
  <c r="J88" i="6"/>
  <c r="I88" i="6"/>
  <c r="H88" i="6"/>
  <c r="F88" i="6"/>
  <c r="E88" i="6"/>
  <c r="D88" i="6"/>
  <c r="C88" i="6"/>
  <c r="BV87" i="6"/>
  <c r="BT87" i="6"/>
  <c r="BS87" i="6"/>
  <c r="BR87" i="6"/>
  <c r="BQ87" i="6"/>
  <c r="BP87" i="6"/>
  <c r="BN87" i="6"/>
  <c r="BM87" i="6"/>
  <c r="BL87" i="6"/>
  <c r="BK87" i="6"/>
  <c r="BJ87" i="6"/>
  <c r="BH87" i="6"/>
  <c r="BG87" i="6"/>
  <c r="BF87" i="6"/>
  <c r="BE87" i="6"/>
  <c r="BD87" i="6"/>
  <c r="BB87" i="6"/>
  <c r="BA87" i="6"/>
  <c r="AZ87" i="6"/>
  <c r="AY87" i="6"/>
  <c r="AX87" i="6"/>
  <c r="AV87" i="6"/>
  <c r="AU87" i="6"/>
  <c r="AT87" i="6"/>
  <c r="AS87" i="6"/>
  <c r="AR87" i="6"/>
  <c r="AP87" i="6"/>
  <c r="AO87" i="6"/>
  <c r="AN87" i="6"/>
  <c r="AM87" i="6"/>
  <c r="AL87" i="6"/>
  <c r="AJ87" i="6"/>
  <c r="AI87" i="6"/>
  <c r="AH87" i="6"/>
  <c r="AG87" i="6"/>
  <c r="AF87" i="6"/>
  <c r="AD87" i="6"/>
  <c r="AC87" i="6"/>
  <c r="AB87" i="6"/>
  <c r="AA87" i="6"/>
  <c r="Z87" i="6"/>
  <c r="X87" i="6"/>
  <c r="W87" i="6"/>
  <c r="V87" i="6"/>
  <c r="U87" i="6"/>
  <c r="T87" i="6"/>
  <c r="R87" i="6"/>
  <c r="Q87" i="6"/>
  <c r="P87" i="6"/>
  <c r="O87" i="6"/>
  <c r="L87" i="6"/>
  <c r="K87" i="6"/>
  <c r="J87" i="6"/>
  <c r="I87" i="6"/>
  <c r="H87" i="6"/>
  <c r="F87" i="6"/>
  <c r="E87" i="6"/>
  <c r="D87" i="6"/>
  <c r="C87" i="6"/>
  <c r="BV86" i="6"/>
  <c r="BT86" i="6"/>
  <c r="BS86" i="6"/>
  <c r="BR86" i="6"/>
  <c r="BQ86" i="6"/>
  <c r="BP86" i="6"/>
  <c r="BN86" i="6"/>
  <c r="BM86" i="6"/>
  <c r="BL86" i="6"/>
  <c r="BK86" i="6"/>
  <c r="BJ86" i="6"/>
  <c r="BH86" i="6"/>
  <c r="BG86" i="6"/>
  <c r="BF86" i="6"/>
  <c r="BE86" i="6"/>
  <c r="BD86" i="6"/>
  <c r="BB86" i="6"/>
  <c r="BA86" i="6"/>
  <c r="AZ86" i="6"/>
  <c r="AY86" i="6"/>
  <c r="AX86" i="6"/>
  <c r="AV86" i="6"/>
  <c r="AU86" i="6"/>
  <c r="AT86" i="6"/>
  <c r="AS86" i="6"/>
  <c r="AR86" i="6"/>
  <c r="AP86" i="6"/>
  <c r="AO86" i="6"/>
  <c r="AN86" i="6"/>
  <c r="AM86" i="6"/>
  <c r="AL86" i="6"/>
  <c r="AJ86" i="6"/>
  <c r="AI86" i="6"/>
  <c r="AH86" i="6"/>
  <c r="AG86" i="6"/>
  <c r="AF86" i="6"/>
  <c r="AD86" i="6"/>
  <c r="AC86" i="6"/>
  <c r="AB86" i="6"/>
  <c r="AA86" i="6"/>
  <c r="Z86" i="6"/>
  <c r="X86" i="6"/>
  <c r="W86" i="6"/>
  <c r="V86" i="6"/>
  <c r="U86" i="6"/>
  <c r="T86" i="6"/>
  <c r="R86" i="6"/>
  <c r="Q86" i="6"/>
  <c r="P86" i="6"/>
  <c r="O86" i="6"/>
  <c r="N86" i="6"/>
  <c r="L86" i="6"/>
  <c r="K86" i="6"/>
  <c r="J86" i="6"/>
  <c r="I86" i="6"/>
  <c r="H86" i="6"/>
  <c r="F86" i="6"/>
  <c r="E86" i="6"/>
  <c r="D86" i="6"/>
  <c r="C86" i="6"/>
  <c r="BV79" i="6"/>
  <c r="BT79" i="6"/>
  <c r="BS79" i="6"/>
  <c r="BR79" i="6"/>
  <c r="BQ79" i="6"/>
  <c r="BP79" i="6"/>
  <c r="BN79" i="6"/>
  <c r="BM79" i="6"/>
  <c r="BL79" i="6"/>
  <c r="BK79" i="6"/>
  <c r="BJ79" i="6"/>
  <c r="BH79" i="6"/>
  <c r="BG79" i="6"/>
  <c r="BF79" i="6"/>
  <c r="BE79" i="6"/>
  <c r="BD79" i="6"/>
  <c r="BB79" i="6"/>
  <c r="BA79" i="6"/>
  <c r="AZ79" i="6"/>
  <c r="AY79" i="6"/>
  <c r="AX79" i="6"/>
  <c r="AV79" i="6"/>
  <c r="AU79" i="6"/>
  <c r="AT79" i="6"/>
  <c r="AS79" i="6"/>
  <c r="AR79" i="6"/>
  <c r="AP79" i="6"/>
  <c r="AO79" i="6"/>
  <c r="AN79" i="6"/>
  <c r="AM79" i="6"/>
  <c r="AL79" i="6"/>
  <c r="AJ79" i="6"/>
  <c r="AI79" i="6"/>
  <c r="AH79" i="6"/>
  <c r="AG79" i="6"/>
  <c r="AF79" i="6"/>
  <c r="AD79" i="6"/>
  <c r="AC79" i="6"/>
  <c r="AB79" i="6"/>
  <c r="AA79" i="6"/>
  <c r="Z79" i="6"/>
  <c r="X79" i="6"/>
  <c r="W79" i="6"/>
  <c r="V79" i="6"/>
  <c r="U79" i="6"/>
  <c r="T79" i="6"/>
  <c r="R79" i="6"/>
  <c r="Q79" i="6"/>
  <c r="P79" i="6"/>
  <c r="O79" i="6"/>
  <c r="L79" i="6"/>
  <c r="K79" i="6"/>
  <c r="J79" i="6"/>
  <c r="I79" i="6"/>
  <c r="H79" i="6"/>
  <c r="F79" i="6"/>
  <c r="E79" i="6"/>
  <c r="D79" i="6"/>
  <c r="C79" i="6"/>
  <c r="BV78" i="6"/>
  <c r="BT78" i="6"/>
  <c r="BS78" i="6"/>
  <c r="BR78" i="6"/>
  <c r="BQ78" i="6"/>
  <c r="BP78" i="6"/>
  <c r="BN78" i="6"/>
  <c r="BM78" i="6"/>
  <c r="BL78" i="6"/>
  <c r="BK78" i="6"/>
  <c r="BJ78" i="6"/>
  <c r="BH78" i="6"/>
  <c r="BG78" i="6"/>
  <c r="BF78" i="6"/>
  <c r="BE78" i="6"/>
  <c r="BD78" i="6"/>
  <c r="BB78" i="6"/>
  <c r="BA78" i="6"/>
  <c r="AZ78" i="6"/>
  <c r="AY78" i="6"/>
  <c r="AX78" i="6"/>
  <c r="AV78" i="6"/>
  <c r="AU78" i="6"/>
  <c r="AT78" i="6"/>
  <c r="AS78" i="6"/>
  <c r="AR78" i="6"/>
  <c r="AP78" i="6"/>
  <c r="AO78" i="6"/>
  <c r="AN78" i="6"/>
  <c r="AM78" i="6"/>
  <c r="AL78" i="6"/>
  <c r="AJ78" i="6"/>
  <c r="AI78" i="6"/>
  <c r="AH78" i="6"/>
  <c r="AG78" i="6"/>
  <c r="AF78" i="6"/>
  <c r="AD78" i="6"/>
  <c r="AC78" i="6"/>
  <c r="AB78" i="6"/>
  <c r="AA78" i="6"/>
  <c r="Z78" i="6"/>
  <c r="X78" i="6"/>
  <c r="W78" i="6"/>
  <c r="V78" i="6"/>
  <c r="U78" i="6"/>
  <c r="T78" i="6"/>
  <c r="R78" i="6"/>
  <c r="Q78" i="6"/>
  <c r="P78" i="6"/>
  <c r="O78" i="6"/>
  <c r="L78" i="6"/>
  <c r="K78" i="6"/>
  <c r="J78" i="6"/>
  <c r="I78" i="6"/>
  <c r="H78" i="6"/>
  <c r="F78" i="6"/>
  <c r="E78" i="6"/>
  <c r="D78" i="6"/>
  <c r="C78" i="6"/>
  <c r="BV77" i="6"/>
  <c r="BT77" i="6"/>
  <c r="BS77" i="6"/>
  <c r="BR77" i="6"/>
  <c r="BQ77" i="6"/>
  <c r="BP77" i="6"/>
  <c r="BN77" i="6"/>
  <c r="BM77" i="6"/>
  <c r="BL77" i="6"/>
  <c r="BK77" i="6"/>
  <c r="BJ77" i="6"/>
  <c r="BH77" i="6"/>
  <c r="BG77" i="6"/>
  <c r="BF77" i="6"/>
  <c r="BE77" i="6"/>
  <c r="BD77" i="6"/>
  <c r="BB77" i="6"/>
  <c r="BA77" i="6"/>
  <c r="AZ77" i="6"/>
  <c r="AY77" i="6"/>
  <c r="AX77" i="6"/>
  <c r="AV77" i="6"/>
  <c r="AU77" i="6"/>
  <c r="AT77" i="6"/>
  <c r="AS77" i="6"/>
  <c r="AR77" i="6"/>
  <c r="AP77" i="6"/>
  <c r="AO77" i="6"/>
  <c r="AN77" i="6"/>
  <c r="AM77" i="6"/>
  <c r="AL77" i="6"/>
  <c r="AJ77" i="6"/>
  <c r="AI77" i="6"/>
  <c r="AH77" i="6"/>
  <c r="AG77" i="6"/>
  <c r="AF77" i="6"/>
  <c r="AD77" i="6"/>
  <c r="AC77" i="6"/>
  <c r="AB77" i="6"/>
  <c r="AA77" i="6"/>
  <c r="Z77" i="6"/>
  <c r="X77" i="6"/>
  <c r="W77" i="6"/>
  <c r="V77" i="6"/>
  <c r="U77" i="6"/>
  <c r="T77" i="6"/>
  <c r="R77" i="6"/>
  <c r="Q77" i="6"/>
  <c r="P77" i="6"/>
  <c r="O77" i="6"/>
  <c r="L77" i="6"/>
  <c r="K77" i="6"/>
  <c r="J77" i="6"/>
  <c r="I77" i="6"/>
  <c r="H77" i="6"/>
  <c r="F77" i="6"/>
  <c r="E77" i="6"/>
  <c r="D77" i="6"/>
  <c r="C77" i="6"/>
  <c r="BV76" i="6"/>
  <c r="BT76" i="6"/>
  <c r="BS76" i="6"/>
  <c r="BR76" i="6"/>
  <c r="BQ76" i="6"/>
  <c r="BP76" i="6"/>
  <c r="BN76" i="6"/>
  <c r="BM76" i="6"/>
  <c r="BL76" i="6"/>
  <c r="BK76" i="6"/>
  <c r="BJ76" i="6"/>
  <c r="BH76" i="6"/>
  <c r="BG76" i="6"/>
  <c r="BF76" i="6"/>
  <c r="BE76" i="6"/>
  <c r="BD76" i="6"/>
  <c r="BB76" i="6"/>
  <c r="BA76" i="6"/>
  <c r="AZ76" i="6"/>
  <c r="AY76" i="6"/>
  <c r="AX76" i="6"/>
  <c r="AV76" i="6"/>
  <c r="AU76" i="6"/>
  <c r="AT76" i="6"/>
  <c r="AS76" i="6"/>
  <c r="AR76" i="6"/>
  <c r="AP76" i="6"/>
  <c r="AO76" i="6"/>
  <c r="AN76" i="6"/>
  <c r="AM76" i="6"/>
  <c r="AL76" i="6"/>
  <c r="AJ76" i="6"/>
  <c r="AI76" i="6"/>
  <c r="AH76" i="6"/>
  <c r="AG76" i="6"/>
  <c r="AF76" i="6"/>
  <c r="AD76" i="6"/>
  <c r="AC76" i="6"/>
  <c r="AB76" i="6"/>
  <c r="AA76" i="6"/>
  <c r="Z76" i="6"/>
  <c r="X76" i="6"/>
  <c r="W76" i="6"/>
  <c r="V76" i="6"/>
  <c r="U76" i="6"/>
  <c r="T76" i="6"/>
  <c r="R76" i="6"/>
  <c r="Q76" i="6"/>
  <c r="P76" i="6"/>
  <c r="O76" i="6"/>
  <c r="L76" i="6"/>
  <c r="K76" i="6"/>
  <c r="J76" i="6"/>
  <c r="I76" i="6"/>
  <c r="H76" i="6"/>
  <c r="F76" i="6"/>
  <c r="E76" i="6"/>
  <c r="D76" i="6"/>
  <c r="C76" i="6"/>
  <c r="BV75" i="6"/>
  <c r="BT75" i="6"/>
  <c r="BS75" i="6"/>
  <c r="BR75" i="6"/>
  <c r="BQ75" i="6"/>
  <c r="BP75" i="6"/>
  <c r="BN75" i="6"/>
  <c r="BM75" i="6"/>
  <c r="BL75" i="6"/>
  <c r="BK75" i="6"/>
  <c r="BJ75" i="6"/>
  <c r="BH75" i="6"/>
  <c r="BG75" i="6"/>
  <c r="BF75" i="6"/>
  <c r="BE75" i="6"/>
  <c r="BD75" i="6"/>
  <c r="BB75" i="6"/>
  <c r="BA75" i="6"/>
  <c r="AZ75" i="6"/>
  <c r="AY75" i="6"/>
  <c r="AX75" i="6"/>
  <c r="AV75" i="6"/>
  <c r="AU75" i="6"/>
  <c r="AT75" i="6"/>
  <c r="AS75" i="6"/>
  <c r="AR75" i="6"/>
  <c r="AP75" i="6"/>
  <c r="AO75" i="6"/>
  <c r="AN75" i="6"/>
  <c r="AM75" i="6"/>
  <c r="AL75" i="6"/>
  <c r="AJ75" i="6"/>
  <c r="AI75" i="6"/>
  <c r="AH75" i="6"/>
  <c r="AG75" i="6"/>
  <c r="AF75" i="6"/>
  <c r="AD75" i="6"/>
  <c r="AC75" i="6"/>
  <c r="AB75" i="6"/>
  <c r="AA75" i="6"/>
  <c r="Z75" i="6"/>
  <c r="X75" i="6"/>
  <c r="W75" i="6"/>
  <c r="V75" i="6"/>
  <c r="U75" i="6"/>
  <c r="T75" i="6"/>
  <c r="R75" i="6"/>
  <c r="Q75" i="6"/>
  <c r="P75" i="6"/>
  <c r="O75" i="6"/>
  <c r="L75" i="6"/>
  <c r="K75" i="6"/>
  <c r="J75" i="6"/>
  <c r="I75" i="6"/>
  <c r="H75" i="6"/>
  <c r="F75" i="6"/>
  <c r="E75" i="6"/>
  <c r="D75" i="6"/>
  <c r="C75" i="6"/>
  <c r="BV74" i="6"/>
  <c r="BT74" i="6"/>
  <c r="BS74" i="6"/>
  <c r="BR74" i="6"/>
  <c r="BQ74" i="6"/>
  <c r="BP74" i="6"/>
  <c r="BN74" i="6"/>
  <c r="BM74" i="6"/>
  <c r="BL74" i="6"/>
  <c r="BK74" i="6"/>
  <c r="BJ74" i="6"/>
  <c r="BH74" i="6"/>
  <c r="BG74" i="6"/>
  <c r="BF74" i="6"/>
  <c r="BE74" i="6"/>
  <c r="BD74" i="6"/>
  <c r="BB74" i="6"/>
  <c r="BA74" i="6"/>
  <c r="AZ74" i="6"/>
  <c r="AY74" i="6"/>
  <c r="AX74" i="6"/>
  <c r="AV74" i="6"/>
  <c r="AU74" i="6"/>
  <c r="AT74" i="6"/>
  <c r="AS74" i="6"/>
  <c r="AR74" i="6"/>
  <c r="AP74" i="6"/>
  <c r="AO74" i="6"/>
  <c r="AN74" i="6"/>
  <c r="AM74" i="6"/>
  <c r="AL74" i="6"/>
  <c r="AJ74" i="6"/>
  <c r="AI74" i="6"/>
  <c r="AH74" i="6"/>
  <c r="AG74" i="6"/>
  <c r="AF74" i="6"/>
  <c r="AD74" i="6"/>
  <c r="AC74" i="6"/>
  <c r="AB74" i="6"/>
  <c r="AA74" i="6"/>
  <c r="Z74" i="6"/>
  <c r="X74" i="6"/>
  <c r="W74" i="6"/>
  <c r="V74" i="6"/>
  <c r="U74" i="6"/>
  <c r="T74" i="6"/>
  <c r="R74" i="6"/>
  <c r="Q74" i="6"/>
  <c r="P74" i="6"/>
  <c r="O74" i="6"/>
  <c r="J74" i="6"/>
  <c r="I74" i="6"/>
  <c r="H74" i="6"/>
  <c r="F74" i="6"/>
  <c r="E74" i="6"/>
  <c r="D74" i="6"/>
  <c r="C74" i="6"/>
  <c r="BV73" i="6"/>
  <c r="BT73" i="6"/>
  <c r="BS73" i="6"/>
  <c r="BR73" i="6"/>
  <c r="BQ73" i="6"/>
  <c r="BP73" i="6"/>
  <c r="BN73" i="6"/>
  <c r="BM73" i="6"/>
  <c r="BL73" i="6"/>
  <c r="BK73" i="6"/>
  <c r="BJ73" i="6"/>
  <c r="BH73" i="6"/>
  <c r="BG73" i="6"/>
  <c r="BF73" i="6"/>
  <c r="BE73" i="6"/>
  <c r="BD73" i="6"/>
  <c r="BB73" i="6"/>
  <c r="BA73" i="6"/>
  <c r="AZ73" i="6"/>
  <c r="AY73" i="6"/>
  <c r="AX73" i="6"/>
  <c r="AV73" i="6"/>
  <c r="AU73" i="6"/>
  <c r="AT73" i="6"/>
  <c r="AS73" i="6"/>
  <c r="AR73" i="6"/>
  <c r="AP73" i="6"/>
  <c r="AO73" i="6"/>
  <c r="AN73" i="6"/>
  <c r="AM73" i="6"/>
  <c r="AL73" i="6"/>
  <c r="AJ73" i="6"/>
  <c r="AI73" i="6"/>
  <c r="AH73" i="6"/>
  <c r="AG73" i="6"/>
  <c r="AF73" i="6"/>
  <c r="AD73" i="6"/>
  <c r="AC73" i="6"/>
  <c r="AB73" i="6"/>
  <c r="AA73" i="6"/>
  <c r="Z73" i="6"/>
  <c r="X73" i="6"/>
  <c r="W73" i="6"/>
  <c r="V73" i="6"/>
  <c r="U73" i="6"/>
  <c r="T73" i="6"/>
  <c r="R73" i="6"/>
  <c r="Q73" i="6"/>
  <c r="P73" i="6"/>
  <c r="O73" i="6"/>
  <c r="L73" i="6"/>
  <c r="K73" i="6"/>
  <c r="J73" i="6"/>
  <c r="I73" i="6"/>
  <c r="H73" i="6"/>
  <c r="F73" i="6"/>
  <c r="E73" i="6"/>
  <c r="D73" i="6"/>
  <c r="C73" i="6"/>
  <c r="BV72" i="6"/>
  <c r="BT72" i="6"/>
  <c r="BS72" i="6"/>
  <c r="BR72" i="6"/>
  <c r="BQ72" i="6"/>
  <c r="BP72" i="6"/>
  <c r="BN72" i="6"/>
  <c r="BM72" i="6"/>
  <c r="BL72" i="6"/>
  <c r="BK72" i="6"/>
  <c r="BJ72" i="6"/>
  <c r="BH72" i="6"/>
  <c r="BG72" i="6"/>
  <c r="BF72" i="6"/>
  <c r="BE72" i="6"/>
  <c r="BD72" i="6"/>
  <c r="BB72" i="6"/>
  <c r="BA72" i="6"/>
  <c r="AZ72" i="6"/>
  <c r="AY72" i="6"/>
  <c r="AX72" i="6"/>
  <c r="AV72" i="6"/>
  <c r="AU72" i="6"/>
  <c r="AT72" i="6"/>
  <c r="AS72" i="6"/>
  <c r="AR72" i="6"/>
  <c r="AP72" i="6"/>
  <c r="AO72" i="6"/>
  <c r="AN72" i="6"/>
  <c r="AM72" i="6"/>
  <c r="AL72" i="6"/>
  <c r="AJ72" i="6"/>
  <c r="AI72" i="6"/>
  <c r="AH72" i="6"/>
  <c r="AG72" i="6"/>
  <c r="AF72" i="6"/>
  <c r="AD72" i="6"/>
  <c r="AC72" i="6"/>
  <c r="AB72" i="6"/>
  <c r="AA72" i="6"/>
  <c r="Z72" i="6"/>
  <c r="X72" i="6"/>
  <c r="W72" i="6"/>
  <c r="V72" i="6"/>
  <c r="U72" i="6"/>
  <c r="T72" i="6"/>
  <c r="R72" i="6"/>
  <c r="Q72" i="6"/>
  <c r="P72" i="6"/>
  <c r="O72" i="6"/>
  <c r="L72" i="6"/>
  <c r="K72" i="6"/>
  <c r="J72" i="6"/>
  <c r="I72" i="6"/>
  <c r="H72" i="6"/>
  <c r="F72" i="6"/>
  <c r="E72" i="6"/>
  <c r="D72" i="6"/>
  <c r="C72" i="6"/>
  <c r="BV71" i="6"/>
  <c r="BT71" i="6"/>
  <c r="BS71" i="6"/>
  <c r="BR71" i="6"/>
  <c r="BQ71" i="6"/>
  <c r="BP71" i="6"/>
  <c r="BN71" i="6"/>
  <c r="BM71" i="6"/>
  <c r="BL71" i="6"/>
  <c r="BK71" i="6"/>
  <c r="BJ71" i="6"/>
  <c r="BH71" i="6"/>
  <c r="BG71" i="6"/>
  <c r="BF71" i="6"/>
  <c r="BE71" i="6"/>
  <c r="BD71" i="6"/>
  <c r="BB71" i="6"/>
  <c r="BA71" i="6"/>
  <c r="AZ71" i="6"/>
  <c r="AY71" i="6"/>
  <c r="AX71" i="6"/>
  <c r="AV71" i="6"/>
  <c r="AU71" i="6"/>
  <c r="AT71" i="6"/>
  <c r="AS71" i="6"/>
  <c r="AR71" i="6"/>
  <c r="AP71" i="6"/>
  <c r="AO71" i="6"/>
  <c r="AN71" i="6"/>
  <c r="AM71" i="6"/>
  <c r="AL71" i="6"/>
  <c r="AJ71" i="6"/>
  <c r="AI71" i="6"/>
  <c r="AH71" i="6"/>
  <c r="AG71" i="6"/>
  <c r="AF71" i="6"/>
  <c r="AD71" i="6"/>
  <c r="AC71" i="6"/>
  <c r="AB71" i="6"/>
  <c r="AA71" i="6"/>
  <c r="Z71" i="6"/>
  <c r="X71" i="6"/>
  <c r="W71" i="6"/>
  <c r="V71" i="6"/>
  <c r="U71" i="6"/>
  <c r="T71" i="6"/>
  <c r="R71" i="6"/>
  <c r="Q71" i="6"/>
  <c r="P71" i="6"/>
  <c r="O71" i="6"/>
  <c r="L71" i="6"/>
  <c r="K71" i="6"/>
  <c r="J71" i="6"/>
  <c r="I71" i="6"/>
  <c r="H71" i="6"/>
  <c r="F71" i="6"/>
  <c r="E71" i="6"/>
  <c r="D71" i="6"/>
  <c r="C71" i="6"/>
  <c r="BV70" i="6"/>
  <c r="BT70" i="6"/>
  <c r="BS70" i="6"/>
  <c r="BR70" i="6"/>
  <c r="BQ70" i="6"/>
  <c r="BP70" i="6"/>
  <c r="BN70" i="6"/>
  <c r="BM70" i="6"/>
  <c r="BL70" i="6"/>
  <c r="BK70" i="6"/>
  <c r="BJ70" i="6"/>
  <c r="BH70" i="6"/>
  <c r="BG70" i="6"/>
  <c r="BF70" i="6"/>
  <c r="BE70" i="6"/>
  <c r="BD70" i="6"/>
  <c r="BB70" i="6"/>
  <c r="BA70" i="6"/>
  <c r="AZ70" i="6"/>
  <c r="AY70" i="6"/>
  <c r="AX70" i="6"/>
  <c r="AV70" i="6"/>
  <c r="AU70" i="6"/>
  <c r="AT70" i="6"/>
  <c r="AS70" i="6"/>
  <c r="AR70" i="6"/>
  <c r="AP70" i="6"/>
  <c r="AO70" i="6"/>
  <c r="AN70" i="6"/>
  <c r="AM70" i="6"/>
  <c r="AL70" i="6"/>
  <c r="AJ70" i="6"/>
  <c r="AI70" i="6"/>
  <c r="AH70" i="6"/>
  <c r="AG70" i="6"/>
  <c r="AF70" i="6"/>
  <c r="AD70" i="6"/>
  <c r="AC70" i="6"/>
  <c r="AB70" i="6"/>
  <c r="AA70" i="6"/>
  <c r="Z70" i="6"/>
  <c r="X70" i="6"/>
  <c r="W70" i="6"/>
  <c r="V70" i="6"/>
  <c r="U70" i="6"/>
  <c r="T70" i="6"/>
  <c r="R70" i="6"/>
  <c r="Q70" i="6"/>
  <c r="P70" i="6"/>
  <c r="O70" i="6"/>
  <c r="L70" i="6"/>
  <c r="K70" i="6"/>
  <c r="J70" i="6"/>
  <c r="I70" i="6"/>
  <c r="H70" i="6"/>
  <c r="F70" i="6"/>
  <c r="E70" i="6"/>
  <c r="D70" i="6"/>
  <c r="C70" i="6"/>
  <c r="BV69" i="6"/>
  <c r="BT69" i="6"/>
  <c r="BS69" i="6"/>
  <c r="BR69" i="6"/>
  <c r="BQ69" i="6"/>
  <c r="BP69" i="6"/>
  <c r="BN69" i="6"/>
  <c r="BM69" i="6"/>
  <c r="BL69" i="6"/>
  <c r="BK69" i="6"/>
  <c r="BJ69" i="6"/>
  <c r="BH69" i="6"/>
  <c r="BG69" i="6"/>
  <c r="BF69" i="6"/>
  <c r="BE69" i="6"/>
  <c r="BD69" i="6"/>
  <c r="BB69" i="6"/>
  <c r="BA69" i="6"/>
  <c r="AZ69" i="6"/>
  <c r="AY69" i="6"/>
  <c r="AX69" i="6"/>
  <c r="AV69" i="6"/>
  <c r="AU69" i="6"/>
  <c r="AT69" i="6"/>
  <c r="AS69" i="6"/>
  <c r="AR69" i="6"/>
  <c r="AP69" i="6"/>
  <c r="AO69" i="6"/>
  <c r="AN69" i="6"/>
  <c r="AM69" i="6"/>
  <c r="AL69" i="6"/>
  <c r="AJ69" i="6"/>
  <c r="AI69" i="6"/>
  <c r="AH69" i="6"/>
  <c r="AG69" i="6"/>
  <c r="AF69" i="6"/>
  <c r="AD69" i="6"/>
  <c r="AC69" i="6"/>
  <c r="AB69" i="6"/>
  <c r="AA69" i="6"/>
  <c r="Z69" i="6"/>
  <c r="X69" i="6"/>
  <c r="W69" i="6"/>
  <c r="V69" i="6"/>
  <c r="U69" i="6"/>
  <c r="T69" i="6"/>
  <c r="R69" i="6"/>
  <c r="Q69" i="6"/>
  <c r="P69" i="6"/>
  <c r="O69" i="6"/>
  <c r="L69" i="6"/>
  <c r="K69" i="6"/>
  <c r="J69" i="6"/>
  <c r="I69" i="6"/>
  <c r="H69" i="6"/>
  <c r="F69" i="6"/>
  <c r="E69" i="6"/>
  <c r="D69" i="6"/>
  <c r="C69" i="6"/>
  <c r="BV68" i="6"/>
  <c r="BT68" i="6"/>
  <c r="BS68" i="6"/>
  <c r="BR68" i="6"/>
  <c r="BQ68" i="6"/>
  <c r="BP68" i="6"/>
  <c r="BN68" i="6"/>
  <c r="BM68" i="6"/>
  <c r="BL68" i="6"/>
  <c r="BK68" i="6"/>
  <c r="BJ68" i="6"/>
  <c r="BH68" i="6"/>
  <c r="BG68" i="6"/>
  <c r="BF68" i="6"/>
  <c r="BE68" i="6"/>
  <c r="BD68" i="6"/>
  <c r="BB68" i="6"/>
  <c r="BA68" i="6"/>
  <c r="AZ68" i="6"/>
  <c r="AY68" i="6"/>
  <c r="AX68" i="6"/>
  <c r="AV68" i="6"/>
  <c r="AU68" i="6"/>
  <c r="AT68" i="6"/>
  <c r="AS68" i="6"/>
  <c r="AR68" i="6"/>
  <c r="AP68" i="6"/>
  <c r="AO68" i="6"/>
  <c r="AN68" i="6"/>
  <c r="AM68" i="6"/>
  <c r="AL68" i="6"/>
  <c r="AJ68" i="6"/>
  <c r="AI68" i="6"/>
  <c r="AH68" i="6"/>
  <c r="AG68" i="6"/>
  <c r="AF68" i="6"/>
  <c r="AD68" i="6"/>
  <c r="AC68" i="6"/>
  <c r="AB68" i="6"/>
  <c r="AA68" i="6"/>
  <c r="Z68" i="6"/>
  <c r="X68" i="6"/>
  <c r="W68" i="6"/>
  <c r="V68" i="6"/>
  <c r="U68" i="6"/>
  <c r="T68" i="6"/>
  <c r="R68" i="6"/>
  <c r="Q68" i="6"/>
  <c r="P68" i="6"/>
  <c r="O68" i="6"/>
  <c r="L68" i="6"/>
  <c r="K68" i="6"/>
  <c r="J68" i="6"/>
  <c r="I68" i="6"/>
  <c r="H68" i="6"/>
  <c r="F68" i="6"/>
  <c r="E68" i="6"/>
  <c r="D68" i="6"/>
  <c r="C68" i="6"/>
  <c r="BV67" i="6"/>
  <c r="BT67" i="6"/>
  <c r="BS67" i="6"/>
  <c r="BR67" i="6"/>
  <c r="BQ67" i="6"/>
  <c r="BP67" i="6"/>
  <c r="BN67" i="6"/>
  <c r="BM67" i="6"/>
  <c r="BL67" i="6"/>
  <c r="BK67" i="6"/>
  <c r="BJ67" i="6"/>
  <c r="BH67" i="6"/>
  <c r="BG67" i="6"/>
  <c r="BF67" i="6"/>
  <c r="BE67" i="6"/>
  <c r="BD67" i="6"/>
  <c r="BB67" i="6"/>
  <c r="BA67" i="6"/>
  <c r="AZ67" i="6"/>
  <c r="AY67" i="6"/>
  <c r="AX67" i="6"/>
  <c r="AV67" i="6"/>
  <c r="AU67" i="6"/>
  <c r="AT67" i="6"/>
  <c r="AS67" i="6"/>
  <c r="AR67" i="6"/>
  <c r="AP67" i="6"/>
  <c r="AO67" i="6"/>
  <c r="AN67" i="6"/>
  <c r="AM67" i="6"/>
  <c r="AL67" i="6"/>
  <c r="AJ67" i="6"/>
  <c r="AI67" i="6"/>
  <c r="AH67" i="6"/>
  <c r="AG67" i="6"/>
  <c r="AF67" i="6"/>
  <c r="AD67" i="6"/>
  <c r="AC67" i="6"/>
  <c r="AB67" i="6"/>
  <c r="AA67" i="6"/>
  <c r="Z67" i="6"/>
  <c r="X67" i="6"/>
  <c r="W67" i="6"/>
  <c r="V67" i="6"/>
  <c r="U67" i="6"/>
  <c r="T67" i="6"/>
  <c r="R67" i="6"/>
  <c r="Q67" i="6"/>
  <c r="P67" i="6"/>
  <c r="O67" i="6"/>
  <c r="L67" i="6"/>
  <c r="K67" i="6"/>
  <c r="J67" i="6"/>
  <c r="I67" i="6"/>
  <c r="H67" i="6"/>
  <c r="F67" i="6"/>
  <c r="E67" i="6"/>
  <c r="D67" i="6"/>
  <c r="C67" i="6"/>
  <c r="BV66" i="6"/>
  <c r="BT66" i="6"/>
  <c r="BS66" i="6"/>
  <c r="BR66" i="6"/>
  <c r="BQ66" i="6"/>
  <c r="BP66" i="6"/>
  <c r="BN66" i="6"/>
  <c r="BM66" i="6"/>
  <c r="BL66" i="6"/>
  <c r="BK66" i="6"/>
  <c r="BJ66" i="6"/>
  <c r="BH66" i="6"/>
  <c r="BG66" i="6"/>
  <c r="BF66" i="6"/>
  <c r="BE66" i="6"/>
  <c r="BD66" i="6"/>
  <c r="BB66" i="6"/>
  <c r="BA66" i="6"/>
  <c r="AZ66" i="6"/>
  <c r="AY66" i="6"/>
  <c r="AX66" i="6"/>
  <c r="AV66" i="6"/>
  <c r="AU66" i="6"/>
  <c r="AT66" i="6"/>
  <c r="AS66" i="6"/>
  <c r="AR66" i="6"/>
  <c r="AP66" i="6"/>
  <c r="AO66" i="6"/>
  <c r="AN66" i="6"/>
  <c r="AM66" i="6"/>
  <c r="AL66" i="6"/>
  <c r="AJ66" i="6"/>
  <c r="AI66" i="6"/>
  <c r="AH66" i="6"/>
  <c r="AG66" i="6"/>
  <c r="AF66" i="6"/>
  <c r="AD66" i="6"/>
  <c r="AC66" i="6"/>
  <c r="AB66" i="6"/>
  <c r="AA66" i="6"/>
  <c r="Z66" i="6"/>
  <c r="X66" i="6"/>
  <c r="W66" i="6"/>
  <c r="V66" i="6"/>
  <c r="U66" i="6"/>
  <c r="T66" i="6"/>
  <c r="R66" i="6"/>
  <c r="Q66" i="6"/>
  <c r="P66" i="6"/>
  <c r="O66" i="6"/>
  <c r="L66" i="6"/>
  <c r="K66" i="6"/>
  <c r="J66" i="6"/>
  <c r="I66" i="6"/>
  <c r="H66" i="6"/>
  <c r="F66" i="6"/>
  <c r="E66" i="6"/>
  <c r="D66" i="6"/>
  <c r="C66" i="6"/>
  <c r="BV65" i="6"/>
  <c r="BT65" i="6"/>
  <c r="BS65" i="6"/>
  <c r="BR65" i="6"/>
  <c r="BQ65" i="6"/>
  <c r="BP65" i="6"/>
  <c r="BN65" i="6"/>
  <c r="BM65" i="6"/>
  <c r="BL65" i="6"/>
  <c r="BK65" i="6"/>
  <c r="BJ65" i="6"/>
  <c r="BH65" i="6"/>
  <c r="BG65" i="6"/>
  <c r="BF65" i="6"/>
  <c r="BE65" i="6"/>
  <c r="BD65" i="6"/>
  <c r="BB65" i="6"/>
  <c r="BA65" i="6"/>
  <c r="AZ65" i="6"/>
  <c r="AY65" i="6"/>
  <c r="AX65" i="6"/>
  <c r="AV65" i="6"/>
  <c r="AU65" i="6"/>
  <c r="AT65" i="6"/>
  <c r="AS65" i="6"/>
  <c r="AR65" i="6"/>
  <c r="AP65" i="6"/>
  <c r="AO65" i="6"/>
  <c r="AN65" i="6"/>
  <c r="AM65" i="6"/>
  <c r="AL65" i="6"/>
  <c r="AJ65" i="6"/>
  <c r="AI65" i="6"/>
  <c r="AH65" i="6"/>
  <c r="AG65" i="6"/>
  <c r="AF65" i="6"/>
  <c r="AD65" i="6"/>
  <c r="AC65" i="6"/>
  <c r="AB65" i="6"/>
  <c r="AA65" i="6"/>
  <c r="Z65" i="6"/>
  <c r="X65" i="6"/>
  <c r="W65" i="6"/>
  <c r="V65" i="6"/>
  <c r="U65" i="6"/>
  <c r="T65" i="6"/>
  <c r="R65" i="6"/>
  <c r="Q65" i="6"/>
  <c r="P65" i="6"/>
  <c r="O65" i="6"/>
  <c r="L65" i="6"/>
  <c r="K65" i="6"/>
  <c r="J65" i="6"/>
  <c r="I65" i="6"/>
  <c r="H65" i="6"/>
  <c r="F65" i="6"/>
  <c r="E65" i="6"/>
  <c r="D65" i="6"/>
  <c r="C65" i="6"/>
  <c r="BV64" i="6"/>
  <c r="BT64" i="6"/>
  <c r="BS64" i="6"/>
  <c r="BR64" i="6"/>
  <c r="BQ64" i="6"/>
  <c r="BP64" i="6"/>
  <c r="BN64" i="6"/>
  <c r="BM64" i="6"/>
  <c r="BL64" i="6"/>
  <c r="BK64" i="6"/>
  <c r="BJ64" i="6"/>
  <c r="BH64" i="6"/>
  <c r="BG64" i="6"/>
  <c r="BF64" i="6"/>
  <c r="BE64" i="6"/>
  <c r="BD64" i="6"/>
  <c r="BB64" i="6"/>
  <c r="BA64" i="6"/>
  <c r="AZ64" i="6"/>
  <c r="AY64" i="6"/>
  <c r="AX64" i="6"/>
  <c r="AV64" i="6"/>
  <c r="AU64" i="6"/>
  <c r="AT64" i="6"/>
  <c r="AS64" i="6"/>
  <c r="AR64" i="6"/>
  <c r="AP64" i="6"/>
  <c r="AO64" i="6"/>
  <c r="AN64" i="6"/>
  <c r="AM64" i="6"/>
  <c r="AL64" i="6"/>
  <c r="AJ64" i="6"/>
  <c r="AI64" i="6"/>
  <c r="AH64" i="6"/>
  <c r="AG64" i="6"/>
  <c r="AF64" i="6"/>
  <c r="AD64" i="6"/>
  <c r="AC64" i="6"/>
  <c r="AB64" i="6"/>
  <c r="AA64" i="6"/>
  <c r="Z64" i="6"/>
  <c r="X64" i="6"/>
  <c r="W64" i="6"/>
  <c r="V64" i="6"/>
  <c r="U64" i="6"/>
  <c r="T64" i="6"/>
  <c r="R64" i="6"/>
  <c r="Q64" i="6"/>
  <c r="P64" i="6"/>
  <c r="O64" i="6"/>
  <c r="L64" i="6"/>
  <c r="K64" i="6"/>
  <c r="J64" i="6"/>
  <c r="I64" i="6"/>
  <c r="H64" i="6"/>
  <c r="F64" i="6"/>
  <c r="E64" i="6"/>
  <c r="D64" i="6"/>
  <c r="C64" i="6"/>
  <c r="BV63" i="6"/>
  <c r="BT63" i="6"/>
  <c r="BS63" i="6"/>
  <c r="BR63" i="6"/>
  <c r="BQ63" i="6"/>
  <c r="BP63" i="6"/>
  <c r="BN63" i="6"/>
  <c r="BM63" i="6"/>
  <c r="BL63" i="6"/>
  <c r="BK63" i="6"/>
  <c r="BJ63" i="6"/>
  <c r="BH63" i="6"/>
  <c r="BG63" i="6"/>
  <c r="BF63" i="6"/>
  <c r="BE63" i="6"/>
  <c r="BD63" i="6"/>
  <c r="BB63" i="6"/>
  <c r="BA63" i="6"/>
  <c r="AZ63" i="6"/>
  <c r="AY63" i="6"/>
  <c r="AX63" i="6"/>
  <c r="AV63" i="6"/>
  <c r="AU63" i="6"/>
  <c r="AT63" i="6"/>
  <c r="AS63" i="6"/>
  <c r="AR63" i="6"/>
  <c r="AP63" i="6"/>
  <c r="AO63" i="6"/>
  <c r="AN63" i="6"/>
  <c r="AM63" i="6"/>
  <c r="AL63" i="6"/>
  <c r="AJ63" i="6"/>
  <c r="AI63" i="6"/>
  <c r="AH63" i="6"/>
  <c r="AG63" i="6"/>
  <c r="AF63" i="6"/>
  <c r="AD63" i="6"/>
  <c r="AC63" i="6"/>
  <c r="AB63" i="6"/>
  <c r="AA63" i="6"/>
  <c r="Z63" i="6"/>
  <c r="X63" i="6"/>
  <c r="W63" i="6"/>
  <c r="V63" i="6"/>
  <c r="U63" i="6"/>
  <c r="T63" i="6"/>
  <c r="R63" i="6"/>
  <c r="Q63" i="6"/>
  <c r="P63" i="6"/>
  <c r="O63" i="6"/>
  <c r="L63" i="6"/>
  <c r="K63" i="6"/>
  <c r="J63" i="6"/>
  <c r="I63" i="6"/>
  <c r="H63" i="6"/>
  <c r="F63" i="6"/>
  <c r="E63" i="6"/>
  <c r="D63" i="6"/>
  <c r="C63" i="6"/>
  <c r="BV62" i="6"/>
  <c r="BT62" i="6"/>
  <c r="BS62" i="6"/>
  <c r="BR62" i="6"/>
  <c r="BQ62" i="6"/>
  <c r="BP62" i="6"/>
  <c r="BN62" i="6"/>
  <c r="BM62" i="6"/>
  <c r="BL62" i="6"/>
  <c r="BK62" i="6"/>
  <c r="BJ62" i="6"/>
  <c r="BH62" i="6"/>
  <c r="BG62" i="6"/>
  <c r="BF62" i="6"/>
  <c r="BE62" i="6"/>
  <c r="BD62" i="6"/>
  <c r="BB62" i="6"/>
  <c r="BA62" i="6"/>
  <c r="AZ62" i="6"/>
  <c r="AY62" i="6"/>
  <c r="AX62" i="6"/>
  <c r="AV62" i="6"/>
  <c r="AU62" i="6"/>
  <c r="AT62" i="6"/>
  <c r="AS62" i="6"/>
  <c r="AR62" i="6"/>
  <c r="AP62" i="6"/>
  <c r="AO62" i="6"/>
  <c r="AN62" i="6"/>
  <c r="AM62" i="6"/>
  <c r="AL62" i="6"/>
  <c r="AJ62" i="6"/>
  <c r="AI62" i="6"/>
  <c r="AH62" i="6"/>
  <c r="AG62" i="6"/>
  <c r="AF62" i="6"/>
  <c r="AD62" i="6"/>
  <c r="AC62" i="6"/>
  <c r="AB62" i="6"/>
  <c r="AA62" i="6"/>
  <c r="Z62" i="6"/>
  <c r="X62" i="6"/>
  <c r="W62" i="6"/>
  <c r="V62" i="6"/>
  <c r="U62" i="6"/>
  <c r="T62" i="6"/>
  <c r="R62" i="6"/>
  <c r="Q62" i="6"/>
  <c r="P62" i="6"/>
  <c r="O62" i="6"/>
  <c r="L62" i="6"/>
  <c r="K62" i="6"/>
  <c r="J62" i="6"/>
  <c r="I62" i="6"/>
  <c r="H62" i="6"/>
  <c r="F62" i="6"/>
  <c r="E62" i="6"/>
  <c r="D62" i="6"/>
  <c r="C62" i="6"/>
  <c r="BV61" i="6"/>
  <c r="BT61" i="6"/>
  <c r="BS61" i="6"/>
  <c r="BR61" i="6"/>
  <c r="BQ61" i="6"/>
  <c r="BP61" i="6"/>
  <c r="BN61" i="6"/>
  <c r="BM61" i="6"/>
  <c r="BL61" i="6"/>
  <c r="BK61" i="6"/>
  <c r="BJ61" i="6"/>
  <c r="BH61" i="6"/>
  <c r="BG61" i="6"/>
  <c r="BF61" i="6"/>
  <c r="BE61" i="6"/>
  <c r="BD61" i="6"/>
  <c r="BB61" i="6"/>
  <c r="BA61" i="6"/>
  <c r="AZ61" i="6"/>
  <c r="AY61" i="6"/>
  <c r="AX61" i="6"/>
  <c r="AV61" i="6"/>
  <c r="AU61" i="6"/>
  <c r="AT61" i="6"/>
  <c r="AS61" i="6"/>
  <c r="AR61" i="6"/>
  <c r="AP61" i="6"/>
  <c r="AO61" i="6"/>
  <c r="AN61" i="6"/>
  <c r="AM61" i="6"/>
  <c r="AL61" i="6"/>
  <c r="AJ61" i="6"/>
  <c r="AI61" i="6"/>
  <c r="AH61" i="6"/>
  <c r="AG61" i="6"/>
  <c r="AF61" i="6"/>
  <c r="AD61" i="6"/>
  <c r="AC61" i="6"/>
  <c r="AB61" i="6"/>
  <c r="AA61" i="6"/>
  <c r="Z61" i="6"/>
  <c r="X61" i="6"/>
  <c r="W61" i="6"/>
  <c r="V61" i="6"/>
  <c r="U61" i="6"/>
  <c r="T61" i="6"/>
  <c r="R61" i="6"/>
  <c r="Q61" i="6"/>
  <c r="P61" i="6"/>
  <c r="O61" i="6"/>
  <c r="L61" i="6"/>
  <c r="K61" i="6"/>
  <c r="J61" i="6"/>
  <c r="I61" i="6"/>
  <c r="H61" i="6"/>
  <c r="F61" i="6"/>
  <c r="E61" i="6"/>
  <c r="D61" i="6"/>
  <c r="C61" i="6"/>
  <c r="BV60" i="6"/>
  <c r="BT60" i="6"/>
  <c r="BS60" i="6"/>
  <c r="BR60" i="6"/>
  <c r="BQ60" i="6"/>
  <c r="BP60" i="6"/>
  <c r="BN60" i="6"/>
  <c r="BM60" i="6"/>
  <c r="BL60" i="6"/>
  <c r="BK60" i="6"/>
  <c r="BJ60" i="6"/>
  <c r="BH60" i="6"/>
  <c r="BG60" i="6"/>
  <c r="BF60" i="6"/>
  <c r="BE60" i="6"/>
  <c r="BD60" i="6"/>
  <c r="BB60" i="6"/>
  <c r="BA60" i="6"/>
  <c r="AZ60" i="6"/>
  <c r="AY60" i="6"/>
  <c r="AX60" i="6"/>
  <c r="AV60" i="6"/>
  <c r="AU60" i="6"/>
  <c r="AT60" i="6"/>
  <c r="AS60" i="6"/>
  <c r="AR60" i="6"/>
  <c r="AP60" i="6"/>
  <c r="AO60" i="6"/>
  <c r="AN60" i="6"/>
  <c r="AM60" i="6"/>
  <c r="AL60" i="6"/>
  <c r="AJ60" i="6"/>
  <c r="AI60" i="6"/>
  <c r="AH60" i="6"/>
  <c r="AG60" i="6"/>
  <c r="AF60" i="6"/>
  <c r="AD60" i="6"/>
  <c r="AC60" i="6"/>
  <c r="AB60" i="6"/>
  <c r="AA60" i="6"/>
  <c r="Z60" i="6"/>
  <c r="X60" i="6"/>
  <c r="W60" i="6"/>
  <c r="V60" i="6"/>
  <c r="U60" i="6"/>
  <c r="T60" i="6"/>
  <c r="R60" i="6"/>
  <c r="Q60" i="6"/>
  <c r="P60" i="6"/>
  <c r="O60" i="6"/>
  <c r="L60" i="6"/>
  <c r="K60" i="6"/>
  <c r="J60" i="6"/>
  <c r="I60" i="6"/>
  <c r="H60" i="6"/>
  <c r="F60" i="6"/>
  <c r="E60" i="6"/>
  <c r="D60" i="6"/>
  <c r="C60" i="6"/>
  <c r="BV59" i="6"/>
  <c r="BT59" i="6"/>
  <c r="BS59" i="6"/>
  <c r="BR59" i="6"/>
  <c r="BQ59" i="6"/>
  <c r="BP59" i="6"/>
  <c r="BN59" i="6"/>
  <c r="BM59" i="6"/>
  <c r="BL59" i="6"/>
  <c r="BK59" i="6"/>
  <c r="BJ59" i="6"/>
  <c r="BH59" i="6"/>
  <c r="BG59" i="6"/>
  <c r="BF59" i="6"/>
  <c r="BE59" i="6"/>
  <c r="BD59" i="6"/>
  <c r="BB59" i="6"/>
  <c r="BA59" i="6"/>
  <c r="AZ59" i="6"/>
  <c r="AY59" i="6"/>
  <c r="AX59" i="6"/>
  <c r="AV59" i="6"/>
  <c r="AU59" i="6"/>
  <c r="AT59" i="6"/>
  <c r="AS59" i="6"/>
  <c r="AR59" i="6"/>
  <c r="AP59" i="6"/>
  <c r="AO59" i="6"/>
  <c r="AN59" i="6"/>
  <c r="AM59" i="6"/>
  <c r="AL59" i="6"/>
  <c r="AJ59" i="6"/>
  <c r="AI59" i="6"/>
  <c r="AH59" i="6"/>
  <c r="AG59" i="6"/>
  <c r="AF59" i="6"/>
  <c r="AD59" i="6"/>
  <c r="AC59" i="6"/>
  <c r="AB59" i="6"/>
  <c r="AA59" i="6"/>
  <c r="Z59" i="6"/>
  <c r="X59" i="6"/>
  <c r="W59" i="6"/>
  <c r="V59" i="6"/>
  <c r="U59" i="6"/>
  <c r="T59" i="6"/>
  <c r="R59" i="6"/>
  <c r="Q59" i="6"/>
  <c r="P59" i="6"/>
  <c r="O59" i="6"/>
  <c r="L59" i="6"/>
  <c r="K59" i="6"/>
  <c r="J59" i="6"/>
  <c r="I59" i="6"/>
  <c r="H59" i="6"/>
  <c r="F59" i="6"/>
  <c r="E59" i="6"/>
  <c r="D59" i="6"/>
  <c r="C59" i="6"/>
  <c r="BV58" i="6"/>
  <c r="BT58" i="6"/>
  <c r="BS58" i="6"/>
  <c r="BR58" i="6"/>
  <c r="BQ58" i="6"/>
  <c r="BP58" i="6"/>
  <c r="BN58" i="6"/>
  <c r="BM58" i="6"/>
  <c r="BL58" i="6"/>
  <c r="BK58" i="6"/>
  <c r="BJ58" i="6"/>
  <c r="BH58" i="6"/>
  <c r="BG58" i="6"/>
  <c r="BF58" i="6"/>
  <c r="BE58" i="6"/>
  <c r="BD58" i="6"/>
  <c r="BB58" i="6"/>
  <c r="BA58" i="6"/>
  <c r="AZ58" i="6"/>
  <c r="AY58" i="6"/>
  <c r="AX58" i="6"/>
  <c r="AV58" i="6"/>
  <c r="AU58" i="6"/>
  <c r="AT58" i="6"/>
  <c r="AS58" i="6"/>
  <c r="AR58" i="6"/>
  <c r="AP58" i="6"/>
  <c r="AO58" i="6"/>
  <c r="AN58" i="6"/>
  <c r="AM58" i="6"/>
  <c r="AL58" i="6"/>
  <c r="AJ58" i="6"/>
  <c r="AI58" i="6"/>
  <c r="AH58" i="6"/>
  <c r="AG58" i="6"/>
  <c r="AF58" i="6"/>
  <c r="AD58" i="6"/>
  <c r="AC58" i="6"/>
  <c r="AB58" i="6"/>
  <c r="AA58" i="6"/>
  <c r="Z58" i="6"/>
  <c r="X58" i="6"/>
  <c r="W58" i="6"/>
  <c r="V58" i="6"/>
  <c r="U58" i="6"/>
  <c r="T58" i="6"/>
  <c r="R58" i="6"/>
  <c r="Q58" i="6"/>
  <c r="P58" i="6"/>
  <c r="O58" i="6"/>
  <c r="L58" i="6"/>
  <c r="K58" i="6"/>
  <c r="J58" i="6"/>
  <c r="I58" i="6"/>
  <c r="H58" i="6"/>
  <c r="F58" i="6"/>
  <c r="E58" i="6"/>
  <c r="D58" i="6"/>
  <c r="C58" i="6"/>
  <c r="BV57" i="6"/>
  <c r="BT57" i="6"/>
  <c r="BS57" i="6"/>
  <c r="BR57" i="6"/>
  <c r="BQ57" i="6"/>
  <c r="BP57" i="6"/>
  <c r="BN57" i="6"/>
  <c r="BM57" i="6"/>
  <c r="BL57" i="6"/>
  <c r="BK57" i="6"/>
  <c r="BJ57" i="6"/>
  <c r="BH57" i="6"/>
  <c r="BG57" i="6"/>
  <c r="BF57" i="6"/>
  <c r="BE57" i="6"/>
  <c r="BD57" i="6"/>
  <c r="BB57" i="6"/>
  <c r="BA57" i="6"/>
  <c r="AZ57" i="6"/>
  <c r="AY57" i="6"/>
  <c r="AX57" i="6"/>
  <c r="AV57" i="6"/>
  <c r="AU57" i="6"/>
  <c r="AT57" i="6"/>
  <c r="AS57" i="6"/>
  <c r="AR57" i="6"/>
  <c r="AP57" i="6"/>
  <c r="AO57" i="6"/>
  <c r="AN57" i="6"/>
  <c r="AM57" i="6"/>
  <c r="AL57" i="6"/>
  <c r="AJ57" i="6"/>
  <c r="AI57" i="6"/>
  <c r="AH57" i="6"/>
  <c r="AG57" i="6"/>
  <c r="AF57" i="6"/>
  <c r="AD57" i="6"/>
  <c r="AC57" i="6"/>
  <c r="AB57" i="6"/>
  <c r="AA57" i="6"/>
  <c r="Z57" i="6"/>
  <c r="X57" i="6"/>
  <c r="W57" i="6"/>
  <c r="V57" i="6"/>
  <c r="U57" i="6"/>
  <c r="T57" i="6"/>
  <c r="R57" i="6"/>
  <c r="Q57" i="6"/>
  <c r="P57" i="6"/>
  <c r="O57" i="6"/>
  <c r="L57" i="6"/>
  <c r="K57" i="6"/>
  <c r="J57" i="6"/>
  <c r="I57" i="6"/>
  <c r="H57" i="6"/>
  <c r="F57" i="6"/>
  <c r="E57" i="6"/>
  <c r="D57" i="6"/>
  <c r="C57" i="6"/>
  <c r="BV56" i="6"/>
  <c r="BT56" i="6"/>
  <c r="BS56" i="6"/>
  <c r="BR56" i="6"/>
  <c r="BQ56" i="6"/>
  <c r="BP56" i="6"/>
  <c r="BN56" i="6"/>
  <c r="BM56" i="6"/>
  <c r="BL56" i="6"/>
  <c r="BK56" i="6"/>
  <c r="BJ56" i="6"/>
  <c r="BH56" i="6"/>
  <c r="BG56" i="6"/>
  <c r="BF56" i="6"/>
  <c r="BE56" i="6"/>
  <c r="BD56" i="6"/>
  <c r="BB56" i="6"/>
  <c r="BA56" i="6"/>
  <c r="AZ56" i="6"/>
  <c r="AY56" i="6"/>
  <c r="AX56" i="6"/>
  <c r="AV56" i="6"/>
  <c r="AU56" i="6"/>
  <c r="AT56" i="6"/>
  <c r="AS56" i="6"/>
  <c r="AR56" i="6"/>
  <c r="AP56" i="6"/>
  <c r="AO56" i="6"/>
  <c r="AN56" i="6"/>
  <c r="AM56" i="6"/>
  <c r="AL56" i="6"/>
  <c r="AJ56" i="6"/>
  <c r="AI56" i="6"/>
  <c r="AH56" i="6"/>
  <c r="AG56" i="6"/>
  <c r="AF56" i="6"/>
  <c r="AD56" i="6"/>
  <c r="AC56" i="6"/>
  <c r="AB56" i="6"/>
  <c r="AA56" i="6"/>
  <c r="Z56" i="6"/>
  <c r="X56" i="6"/>
  <c r="W56" i="6"/>
  <c r="V56" i="6"/>
  <c r="U56" i="6"/>
  <c r="T56" i="6"/>
  <c r="R56" i="6"/>
  <c r="Q56" i="6"/>
  <c r="P56" i="6"/>
  <c r="O56" i="6"/>
  <c r="L56" i="6"/>
  <c r="K56" i="6"/>
  <c r="J56" i="6"/>
  <c r="I56" i="6"/>
  <c r="H56" i="6"/>
  <c r="F56" i="6"/>
  <c r="E56" i="6"/>
  <c r="D56" i="6"/>
  <c r="C56" i="6"/>
  <c r="BV55" i="6"/>
  <c r="BT55" i="6"/>
  <c r="BS55" i="6"/>
  <c r="BR55" i="6"/>
  <c r="BQ55" i="6"/>
  <c r="BP55" i="6"/>
  <c r="BN55" i="6"/>
  <c r="BM55" i="6"/>
  <c r="BL55" i="6"/>
  <c r="BK55" i="6"/>
  <c r="BJ55" i="6"/>
  <c r="BH55" i="6"/>
  <c r="BG55" i="6"/>
  <c r="BF55" i="6"/>
  <c r="BE55" i="6"/>
  <c r="BD55" i="6"/>
  <c r="BB55" i="6"/>
  <c r="BA55" i="6"/>
  <c r="AZ55" i="6"/>
  <c r="AY55" i="6"/>
  <c r="AX55" i="6"/>
  <c r="AV55" i="6"/>
  <c r="AU55" i="6"/>
  <c r="AT55" i="6"/>
  <c r="AS55" i="6"/>
  <c r="AR55" i="6"/>
  <c r="AP55" i="6"/>
  <c r="AO55" i="6"/>
  <c r="AN55" i="6"/>
  <c r="AM55" i="6"/>
  <c r="AL55" i="6"/>
  <c r="AJ55" i="6"/>
  <c r="AI55" i="6"/>
  <c r="AH55" i="6"/>
  <c r="AG55" i="6"/>
  <c r="AF55" i="6"/>
  <c r="AD55" i="6"/>
  <c r="AC55" i="6"/>
  <c r="AB55" i="6"/>
  <c r="AA55" i="6"/>
  <c r="Z55" i="6"/>
  <c r="X55" i="6"/>
  <c r="W55" i="6"/>
  <c r="V55" i="6"/>
  <c r="U55" i="6"/>
  <c r="T55" i="6"/>
  <c r="R55" i="6"/>
  <c r="Q55" i="6"/>
  <c r="P55" i="6"/>
  <c r="O55" i="6"/>
  <c r="L55" i="6"/>
  <c r="K55" i="6"/>
  <c r="J55" i="6"/>
  <c r="I55" i="6"/>
  <c r="H55" i="6"/>
  <c r="F55" i="6"/>
  <c r="E55" i="6"/>
  <c r="D55" i="6"/>
  <c r="C55" i="6"/>
  <c r="BV54" i="6"/>
  <c r="BT54" i="6"/>
  <c r="BS54" i="6"/>
  <c r="BR54" i="6"/>
  <c r="BQ54" i="6"/>
  <c r="BP54" i="6"/>
  <c r="BN54" i="6"/>
  <c r="BM54" i="6"/>
  <c r="BL54" i="6"/>
  <c r="BK54" i="6"/>
  <c r="BJ54" i="6"/>
  <c r="BH54" i="6"/>
  <c r="BG54" i="6"/>
  <c r="BF54" i="6"/>
  <c r="BE54" i="6"/>
  <c r="BD54" i="6"/>
  <c r="BB54" i="6"/>
  <c r="BA54" i="6"/>
  <c r="AZ54" i="6"/>
  <c r="AY54" i="6"/>
  <c r="AX54" i="6"/>
  <c r="AV54" i="6"/>
  <c r="AU54" i="6"/>
  <c r="AT54" i="6"/>
  <c r="AS54" i="6"/>
  <c r="AR54" i="6"/>
  <c r="AP54" i="6"/>
  <c r="AO54" i="6"/>
  <c r="AN54" i="6"/>
  <c r="AM54" i="6"/>
  <c r="AL54" i="6"/>
  <c r="AJ54" i="6"/>
  <c r="AI54" i="6"/>
  <c r="AH54" i="6"/>
  <c r="AG54" i="6"/>
  <c r="AF54" i="6"/>
  <c r="AD54" i="6"/>
  <c r="AC54" i="6"/>
  <c r="AB54" i="6"/>
  <c r="AA54" i="6"/>
  <c r="Z54" i="6"/>
  <c r="X54" i="6"/>
  <c r="W54" i="6"/>
  <c r="V54" i="6"/>
  <c r="U54" i="6"/>
  <c r="T54" i="6"/>
  <c r="R54" i="6"/>
  <c r="Q54" i="6"/>
  <c r="P54" i="6"/>
  <c r="O54" i="6"/>
  <c r="L54" i="6"/>
  <c r="K54" i="6"/>
  <c r="J54" i="6"/>
  <c r="I54" i="6"/>
  <c r="H54" i="6"/>
  <c r="F54" i="6"/>
  <c r="E54" i="6"/>
  <c r="D54" i="6"/>
  <c r="C54" i="6"/>
  <c r="BV53" i="6"/>
  <c r="BT53" i="6"/>
  <c r="BS53" i="6"/>
  <c r="BR53" i="6"/>
  <c r="BQ53" i="6"/>
  <c r="BP53" i="6"/>
  <c r="BN53" i="6"/>
  <c r="BM53" i="6"/>
  <c r="BL53" i="6"/>
  <c r="BK53" i="6"/>
  <c r="BJ53" i="6"/>
  <c r="BH53" i="6"/>
  <c r="BG53" i="6"/>
  <c r="BF53" i="6"/>
  <c r="BE53" i="6"/>
  <c r="BD53" i="6"/>
  <c r="BB53" i="6"/>
  <c r="BA53" i="6"/>
  <c r="AZ53" i="6"/>
  <c r="AY53" i="6"/>
  <c r="AX53" i="6"/>
  <c r="AV53" i="6"/>
  <c r="AU53" i="6"/>
  <c r="AT53" i="6"/>
  <c r="AS53" i="6"/>
  <c r="AR53" i="6"/>
  <c r="AP53" i="6"/>
  <c r="AO53" i="6"/>
  <c r="AN53" i="6"/>
  <c r="AM53" i="6"/>
  <c r="AL53" i="6"/>
  <c r="AJ53" i="6"/>
  <c r="AI53" i="6"/>
  <c r="AH53" i="6"/>
  <c r="AG53" i="6"/>
  <c r="AF53" i="6"/>
  <c r="AD53" i="6"/>
  <c r="AC53" i="6"/>
  <c r="AB53" i="6"/>
  <c r="AA53" i="6"/>
  <c r="Z53" i="6"/>
  <c r="X53" i="6"/>
  <c r="W53" i="6"/>
  <c r="V53" i="6"/>
  <c r="U53" i="6"/>
  <c r="T53" i="6"/>
  <c r="R53" i="6"/>
  <c r="Q53" i="6"/>
  <c r="P53" i="6"/>
  <c r="O53" i="6"/>
  <c r="L53" i="6"/>
  <c r="K53" i="6"/>
  <c r="J53" i="6"/>
  <c r="I53" i="6"/>
  <c r="H53" i="6"/>
  <c r="F53" i="6"/>
  <c r="E53" i="6"/>
  <c r="D53" i="6"/>
  <c r="C53" i="6"/>
  <c r="BV52" i="6"/>
  <c r="BT52" i="6"/>
  <c r="BS52" i="6"/>
  <c r="BR52" i="6"/>
  <c r="BQ52" i="6"/>
  <c r="BP52" i="6"/>
  <c r="BN52" i="6"/>
  <c r="BM52" i="6"/>
  <c r="BL52" i="6"/>
  <c r="BK52" i="6"/>
  <c r="BJ52" i="6"/>
  <c r="BH52" i="6"/>
  <c r="BG52" i="6"/>
  <c r="BF52" i="6"/>
  <c r="BE52" i="6"/>
  <c r="BD52" i="6"/>
  <c r="BB52" i="6"/>
  <c r="BA52" i="6"/>
  <c r="AZ52" i="6"/>
  <c r="AY52" i="6"/>
  <c r="AX52" i="6"/>
  <c r="AV52" i="6"/>
  <c r="AU52" i="6"/>
  <c r="AT52" i="6"/>
  <c r="AS52" i="6"/>
  <c r="AR52" i="6"/>
  <c r="AP52" i="6"/>
  <c r="AO52" i="6"/>
  <c r="AN52" i="6"/>
  <c r="AM52" i="6"/>
  <c r="AL52" i="6"/>
  <c r="AJ52" i="6"/>
  <c r="AI52" i="6"/>
  <c r="AH52" i="6"/>
  <c r="AG52" i="6"/>
  <c r="AF52" i="6"/>
  <c r="AD52" i="6"/>
  <c r="AC52" i="6"/>
  <c r="AB52" i="6"/>
  <c r="AA52" i="6"/>
  <c r="Z52" i="6"/>
  <c r="X52" i="6"/>
  <c r="W52" i="6"/>
  <c r="V52" i="6"/>
  <c r="U52" i="6"/>
  <c r="T52" i="6"/>
  <c r="R52" i="6"/>
  <c r="Q52" i="6"/>
  <c r="P52" i="6"/>
  <c r="O52" i="6"/>
  <c r="L52" i="6"/>
  <c r="K52" i="6"/>
  <c r="J52" i="6"/>
  <c r="I52" i="6"/>
  <c r="H52" i="6"/>
  <c r="F52" i="6"/>
  <c r="E52" i="6"/>
  <c r="D52" i="6"/>
  <c r="C52" i="6"/>
  <c r="BV51" i="6"/>
  <c r="BT51" i="6"/>
  <c r="BS51" i="6"/>
  <c r="BR51" i="6"/>
  <c r="BQ51" i="6"/>
  <c r="BP51" i="6"/>
  <c r="BN51" i="6"/>
  <c r="BM51" i="6"/>
  <c r="BL51" i="6"/>
  <c r="BK51" i="6"/>
  <c r="BJ51" i="6"/>
  <c r="BH51" i="6"/>
  <c r="BG51" i="6"/>
  <c r="BF51" i="6"/>
  <c r="BE51" i="6"/>
  <c r="BD51" i="6"/>
  <c r="BB51" i="6"/>
  <c r="BA51" i="6"/>
  <c r="AZ51" i="6"/>
  <c r="AY51" i="6"/>
  <c r="AX51" i="6"/>
  <c r="AV51" i="6"/>
  <c r="AU51" i="6"/>
  <c r="AT51" i="6"/>
  <c r="AS51" i="6"/>
  <c r="AR51" i="6"/>
  <c r="AP51" i="6"/>
  <c r="AO51" i="6"/>
  <c r="AN51" i="6"/>
  <c r="AM51" i="6"/>
  <c r="AL51" i="6"/>
  <c r="AJ51" i="6"/>
  <c r="AI51" i="6"/>
  <c r="AH51" i="6"/>
  <c r="AG51" i="6"/>
  <c r="AF51" i="6"/>
  <c r="AD51" i="6"/>
  <c r="AC51" i="6"/>
  <c r="AB51" i="6"/>
  <c r="AA51" i="6"/>
  <c r="Z51" i="6"/>
  <c r="X51" i="6"/>
  <c r="W51" i="6"/>
  <c r="V51" i="6"/>
  <c r="U51" i="6"/>
  <c r="T51" i="6"/>
  <c r="R51" i="6"/>
  <c r="Q51" i="6"/>
  <c r="P51" i="6"/>
  <c r="O51" i="6"/>
  <c r="L51" i="6"/>
  <c r="K51" i="6"/>
  <c r="J51" i="6"/>
  <c r="I51" i="6"/>
  <c r="H51" i="6"/>
  <c r="F51" i="6"/>
  <c r="E51" i="6"/>
  <c r="D51" i="6"/>
  <c r="C51" i="6"/>
  <c r="BV50" i="6"/>
  <c r="BT50" i="6"/>
  <c r="BS50" i="6"/>
  <c r="BR50" i="6"/>
  <c r="BQ50" i="6"/>
  <c r="BP50" i="6"/>
  <c r="BN50" i="6"/>
  <c r="BM50" i="6"/>
  <c r="BL50" i="6"/>
  <c r="BK50" i="6"/>
  <c r="BJ50" i="6"/>
  <c r="BH50" i="6"/>
  <c r="BG50" i="6"/>
  <c r="BF50" i="6"/>
  <c r="BE50" i="6"/>
  <c r="BD50" i="6"/>
  <c r="BB50" i="6"/>
  <c r="BA50" i="6"/>
  <c r="AZ50" i="6"/>
  <c r="AY50" i="6"/>
  <c r="AX50" i="6"/>
  <c r="AV50" i="6"/>
  <c r="AU50" i="6"/>
  <c r="AT50" i="6"/>
  <c r="AS50" i="6"/>
  <c r="AR50" i="6"/>
  <c r="AP50" i="6"/>
  <c r="AO50" i="6"/>
  <c r="AN50" i="6"/>
  <c r="AM50" i="6"/>
  <c r="AL50" i="6"/>
  <c r="AJ50" i="6"/>
  <c r="AI50" i="6"/>
  <c r="AH50" i="6"/>
  <c r="AG50" i="6"/>
  <c r="AF50" i="6"/>
  <c r="AD50" i="6"/>
  <c r="AC50" i="6"/>
  <c r="AB50" i="6"/>
  <c r="AA50" i="6"/>
  <c r="Z50" i="6"/>
  <c r="X50" i="6"/>
  <c r="W50" i="6"/>
  <c r="V50" i="6"/>
  <c r="U50" i="6"/>
  <c r="T50" i="6"/>
  <c r="R50" i="6"/>
  <c r="Q50" i="6"/>
  <c r="P50" i="6"/>
  <c r="O50" i="6"/>
  <c r="L50" i="6"/>
  <c r="K50" i="6"/>
  <c r="J50" i="6"/>
  <c r="I50" i="6"/>
  <c r="H50" i="6"/>
  <c r="F50" i="6"/>
  <c r="E50" i="6"/>
  <c r="D50" i="6"/>
  <c r="C50" i="6"/>
  <c r="BV49" i="6"/>
  <c r="BT49" i="6"/>
  <c r="BS49" i="6"/>
  <c r="BR49" i="6"/>
  <c r="BQ49" i="6"/>
  <c r="BP49" i="6"/>
  <c r="BN49" i="6"/>
  <c r="BM49" i="6"/>
  <c r="BL49" i="6"/>
  <c r="BK49" i="6"/>
  <c r="BJ49" i="6"/>
  <c r="BH49" i="6"/>
  <c r="BG49" i="6"/>
  <c r="BF49" i="6"/>
  <c r="BE49" i="6"/>
  <c r="BD49" i="6"/>
  <c r="BB49" i="6"/>
  <c r="BA49" i="6"/>
  <c r="AZ49" i="6"/>
  <c r="AY49" i="6"/>
  <c r="AX49" i="6"/>
  <c r="AV49" i="6"/>
  <c r="AU49" i="6"/>
  <c r="AT49" i="6"/>
  <c r="AS49" i="6"/>
  <c r="AR49" i="6"/>
  <c r="AP49" i="6"/>
  <c r="AO49" i="6"/>
  <c r="AN49" i="6"/>
  <c r="AM49" i="6"/>
  <c r="AL49" i="6"/>
  <c r="AJ49" i="6"/>
  <c r="AI49" i="6"/>
  <c r="AH49" i="6"/>
  <c r="AG49" i="6"/>
  <c r="AF49" i="6"/>
  <c r="AD49" i="6"/>
  <c r="AC49" i="6"/>
  <c r="AB49" i="6"/>
  <c r="AA49" i="6"/>
  <c r="Z49" i="6"/>
  <c r="X49" i="6"/>
  <c r="W49" i="6"/>
  <c r="V49" i="6"/>
  <c r="U49" i="6"/>
  <c r="T49" i="6"/>
  <c r="R49" i="6"/>
  <c r="Q49" i="6"/>
  <c r="P49" i="6"/>
  <c r="O49" i="6"/>
  <c r="L49" i="6"/>
  <c r="K49" i="6"/>
  <c r="J49" i="6"/>
  <c r="I49" i="6"/>
  <c r="H49" i="6"/>
  <c r="F49" i="6"/>
  <c r="E49" i="6"/>
  <c r="D49" i="6"/>
  <c r="C49" i="6"/>
  <c r="BV48" i="6"/>
  <c r="BT48" i="6"/>
  <c r="BS48" i="6"/>
  <c r="BR48" i="6"/>
  <c r="BQ48" i="6"/>
  <c r="BP48" i="6"/>
  <c r="BN48" i="6"/>
  <c r="BM48" i="6"/>
  <c r="BL48" i="6"/>
  <c r="BK48" i="6"/>
  <c r="BJ48" i="6"/>
  <c r="BH48" i="6"/>
  <c r="BG48" i="6"/>
  <c r="BF48" i="6"/>
  <c r="BE48" i="6"/>
  <c r="BD48" i="6"/>
  <c r="BB48" i="6"/>
  <c r="BA48" i="6"/>
  <c r="AZ48" i="6"/>
  <c r="AY48" i="6"/>
  <c r="AX48" i="6"/>
  <c r="AV48" i="6"/>
  <c r="AU48" i="6"/>
  <c r="AT48" i="6"/>
  <c r="AS48" i="6"/>
  <c r="AR48" i="6"/>
  <c r="AP48" i="6"/>
  <c r="AO48" i="6"/>
  <c r="AN48" i="6"/>
  <c r="AM48" i="6"/>
  <c r="AL48" i="6"/>
  <c r="AJ48" i="6"/>
  <c r="AI48" i="6"/>
  <c r="AH48" i="6"/>
  <c r="AG48" i="6"/>
  <c r="AF48" i="6"/>
  <c r="AD48" i="6"/>
  <c r="AC48" i="6"/>
  <c r="AB48" i="6"/>
  <c r="AA48" i="6"/>
  <c r="Z48" i="6"/>
  <c r="X48" i="6"/>
  <c r="W48" i="6"/>
  <c r="V48" i="6"/>
  <c r="U48" i="6"/>
  <c r="T48" i="6"/>
  <c r="R48" i="6"/>
  <c r="Q48" i="6"/>
  <c r="P48" i="6"/>
  <c r="O48" i="6"/>
  <c r="L48" i="6"/>
  <c r="K48" i="6"/>
  <c r="J48" i="6"/>
  <c r="I48" i="6"/>
  <c r="H48" i="6"/>
  <c r="F48" i="6"/>
  <c r="E48" i="6"/>
  <c r="D48" i="6"/>
  <c r="C48" i="6"/>
  <c r="BV47" i="6"/>
  <c r="BT47" i="6"/>
  <c r="BS47" i="6"/>
  <c r="BR47" i="6"/>
  <c r="BQ47" i="6"/>
  <c r="BP47" i="6"/>
  <c r="BN47" i="6"/>
  <c r="BM47" i="6"/>
  <c r="BL47" i="6"/>
  <c r="BK47" i="6"/>
  <c r="BJ47" i="6"/>
  <c r="BH47" i="6"/>
  <c r="BG47" i="6"/>
  <c r="BF47" i="6"/>
  <c r="BE47" i="6"/>
  <c r="BD47" i="6"/>
  <c r="BB47" i="6"/>
  <c r="BA47" i="6"/>
  <c r="AZ47" i="6"/>
  <c r="AY47" i="6"/>
  <c r="AX47" i="6"/>
  <c r="AV47" i="6"/>
  <c r="AU47" i="6"/>
  <c r="AT47" i="6"/>
  <c r="AS47" i="6"/>
  <c r="AR47" i="6"/>
  <c r="AP47" i="6"/>
  <c r="AO47" i="6"/>
  <c r="AN47" i="6"/>
  <c r="AM47" i="6"/>
  <c r="AL47" i="6"/>
  <c r="AJ47" i="6"/>
  <c r="AI47" i="6"/>
  <c r="AH47" i="6"/>
  <c r="AG47" i="6"/>
  <c r="AF47" i="6"/>
  <c r="AD47" i="6"/>
  <c r="AC47" i="6"/>
  <c r="AB47" i="6"/>
  <c r="AA47" i="6"/>
  <c r="Z47" i="6"/>
  <c r="X47" i="6"/>
  <c r="W47" i="6"/>
  <c r="V47" i="6"/>
  <c r="U47" i="6"/>
  <c r="T47" i="6"/>
  <c r="R47" i="6"/>
  <c r="Q47" i="6"/>
  <c r="P47" i="6"/>
  <c r="O47" i="6"/>
  <c r="L47" i="6"/>
  <c r="K47" i="6"/>
  <c r="J47" i="6"/>
  <c r="I47" i="6"/>
  <c r="H47" i="6"/>
  <c r="F47" i="6"/>
  <c r="E47" i="6"/>
  <c r="D47" i="6"/>
  <c r="C47" i="6"/>
  <c r="BV46" i="6"/>
  <c r="BT46" i="6"/>
  <c r="BS46" i="6"/>
  <c r="BR46" i="6"/>
  <c r="BQ46" i="6"/>
  <c r="BP46" i="6"/>
  <c r="BN46" i="6"/>
  <c r="BM46" i="6"/>
  <c r="BL46" i="6"/>
  <c r="BK46" i="6"/>
  <c r="BJ46" i="6"/>
  <c r="BH46" i="6"/>
  <c r="BG46" i="6"/>
  <c r="BF46" i="6"/>
  <c r="BE46" i="6"/>
  <c r="BD46" i="6"/>
  <c r="BB46" i="6"/>
  <c r="BA46" i="6"/>
  <c r="AZ46" i="6"/>
  <c r="AY46" i="6"/>
  <c r="AX46" i="6"/>
  <c r="AV46" i="6"/>
  <c r="AU46" i="6"/>
  <c r="AT46" i="6"/>
  <c r="AS46" i="6"/>
  <c r="AR46" i="6"/>
  <c r="AP46" i="6"/>
  <c r="AO46" i="6"/>
  <c r="AN46" i="6"/>
  <c r="AM46" i="6"/>
  <c r="AL46" i="6"/>
  <c r="AJ46" i="6"/>
  <c r="AI46" i="6"/>
  <c r="AH46" i="6"/>
  <c r="AG46" i="6"/>
  <c r="AF46" i="6"/>
  <c r="AD46" i="6"/>
  <c r="AC46" i="6"/>
  <c r="AB46" i="6"/>
  <c r="AA46" i="6"/>
  <c r="Z46" i="6"/>
  <c r="X46" i="6"/>
  <c r="W46" i="6"/>
  <c r="V46" i="6"/>
  <c r="U46" i="6"/>
  <c r="T46" i="6"/>
  <c r="R46" i="6"/>
  <c r="Q46" i="6"/>
  <c r="P46" i="6"/>
  <c r="O46" i="6"/>
  <c r="L46" i="6"/>
  <c r="K46" i="6"/>
  <c r="J46" i="6"/>
  <c r="I46" i="6"/>
  <c r="H46" i="6"/>
  <c r="F46" i="6"/>
  <c r="E46" i="6"/>
  <c r="D46" i="6"/>
  <c r="C46" i="6"/>
  <c r="BV45" i="6"/>
  <c r="BT45" i="6"/>
  <c r="BS45" i="6"/>
  <c r="BR45" i="6"/>
  <c r="BQ45" i="6"/>
  <c r="BP45" i="6"/>
  <c r="BN45" i="6"/>
  <c r="BM45" i="6"/>
  <c r="BL45" i="6"/>
  <c r="BK45" i="6"/>
  <c r="BJ45" i="6"/>
  <c r="BH45" i="6"/>
  <c r="BG45" i="6"/>
  <c r="BF45" i="6"/>
  <c r="BE45" i="6"/>
  <c r="BD45" i="6"/>
  <c r="BB45" i="6"/>
  <c r="BA45" i="6"/>
  <c r="AZ45" i="6"/>
  <c r="AY45" i="6"/>
  <c r="AX45" i="6"/>
  <c r="AV45" i="6"/>
  <c r="AU45" i="6"/>
  <c r="AT45" i="6"/>
  <c r="AS45" i="6"/>
  <c r="AR45" i="6"/>
  <c r="AP45" i="6"/>
  <c r="AO45" i="6"/>
  <c r="AN45" i="6"/>
  <c r="AM45" i="6"/>
  <c r="AL45" i="6"/>
  <c r="AJ45" i="6"/>
  <c r="AI45" i="6"/>
  <c r="AH45" i="6"/>
  <c r="AG45" i="6"/>
  <c r="AF45" i="6"/>
  <c r="AD45" i="6"/>
  <c r="AC45" i="6"/>
  <c r="AB45" i="6"/>
  <c r="AA45" i="6"/>
  <c r="Z45" i="6"/>
  <c r="X45" i="6"/>
  <c r="W45" i="6"/>
  <c r="V45" i="6"/>
  <c r="U45" i="6"/>
  <c r="T45" i="6"/>
  <c r="R45" i="6"/>
  <c r="Q45" i="6"/>
  <c r="P45" i="6"/>
  <c r="O45" i="6"/>
  <c r="L45" i="6"/>
  <c r="K45" i="6"/>
  <c r="J45" i="6"/>
  <c r="I45" i="6"/>
  <c r="H45" i="6"/>
  <c r="F45" i="6"/>
  <c r="E45" i="6"/>
  <c r="D45" i="6"/>
  <c r="C45" i="6"/>
  <c r="BV44" i="6"/>
  <c r="BT44" i="6"/>
  <c r="BS44" i="6"/>
  <c r="BR44" i="6"/>
  <c r="BQ44" i="6"/>
  <c r="BP44" i="6"/>
  <c r="BN44" i="6"/>
  <c r="BM44" i="6"/>
  <c r="BL44" i="6"/>
  <c r="BK44" i="6"/>
  <c r="BJ44" i="6"/>
  <c r="BH44" i="6"/>
  <c r="BG44" i="6"/>
  <c r="BF44" i="6"/>
  <c r="BE44" i="6"/>
  <c r="BD44" i="6"/>
  <c r="BB44" i="6"/>
  <c r="BA44" i="6"/>
  <c r="AZ44" i="6"/>
  <c r="AY44" i="6"/>
  <c r="AX44" i="6"/>
  <c r="AV44" i="6"/>
  <c r="AU44" i="6"/>
  <c r="AT44" i="6"/>
  <c r="AS44" i="6"/>
  <c r="AR44" i="6"/>
  <c r="AP44" i="6"/>
  <c r="AO44" i="6"/>
  <c r="AN44" i="6"/>
  <c r="AM44" i="6"/>
  <c r="AL44" i="6"/>
  <c r="AJ44" i="6"/>
  <c r="AI44" i="6"/>
  <c r="AH44" i="6"/>
  <c r="AG44" i="6"/>
  <c r="AF44" i="6"/>
  <c r="AD44" i="6"/>
  <c r="AC44" i="6"/>
  <c r="AB44" i="6"/>
  <c r="AA44" i="6"/>
  <c r="Z44" i="6"/>
  <c r="X44" i="6"/>
  <c r="W44" i="6"/>
  <c r="V44" i="6"/>
  <c r="U44" i="6"/>
  <c r="T44" i="6"/>
  <c r="R44" i="6"/>
  <c r="Q44" i="6"/>
  <c r="P44" i="6"/>
  <c r="O44" i="6"/>
  <c r="L44" i="6"/>
  <c r="K44" i="6"/>
  <c r="J44" i="6"/>
  <c r="I44" i="6"/>
  <c r="H44" i="6"/>
  <c r="F44" i="6"/>
  <c r="E44" i="6"/>
  <c r="D44" i="6"/>
  <c r="C44" i="6"/>
  <c r="BV43" i="6"/>
  <c r="BT43" i="6"/>
  <c r="BS43" i="6"/>
  <c r="BR43" i="6"/>
  <c r="BQ43" i="6"/>
  <c r="BP43" i="6"/>
  <c r="BN43" i="6"/>
  <c r="BM43" i="6"/>
  <c r="BL43" i="6"/>
  <c r="BK43" i="6"/>
  <c r="BJ43" i="6"/>
  <c r="BH43" i="6"/>
  <c r="BG43" i="6"/>
  <c r="BF43" i="6"/>
  <c r="BE43" i="6"/>
  <c r="BD43" i="6"/>
  <c r="BB43" i="6"/>
  <c r="BA43" i="6"/>
  <c r="AZ43" i="6"/>
  <c r="AY43" i="6"/>
  <c r="AX43" i="6"/>
  <c r="AV43" i="6"/>
  <c r="AU43" i="6"/>
  <c r="AT43" i="6"/>
  <c r="AS43" i="6"/>
  <c r="AR43" i="6"/>
  <c r="AP43" i="6"/>
  <c r="AO43" i="6"/>
  <c r="AN43" i="6"/>
  <c r="AM43" i="6"/>
  <c r="AL43" i="6"/>
  <c r="AJ43" i="6"/>
  <c r="AI43" i="6"/>
  <c r="AH43" i="6"/>
  <c r="AG43" i="6"/>
  <c r="AF43" i="6"/>
  <c r="AD43" i="6"/>
  <c r="AC43" i="6"/>
  <c r="AB43" i="6"/>
  <c r="AA43" i="6"/>
  <c r="Z43" i="6"/>
  <c r="X43" i="6"/>
  <c r="W43" i="6"/>
  <c r="V43" i="6"/>
  <c r="U43" i="6"/>
  <c r="T43" i="6"/>
  <c r="R43" i="6"/>
  <c r="Q43" i="6"/>
  <c r="P43" i="6"/>
  <c r="O43" i="6"/>
  <c r="L43" i="6"/>
  <c r="K43" i="6"/>
  <c r="J43" i="6"/>
  <c r="I43" i="6"/>
  <c r="H43" i="6"/>
  <c r="F43" i="6"/>
  <c r="E43" i="6"/>
  <c r="D43" i="6"/>
  <c r="C43" i="6"/>
  <c r="BV42" i="6"/>
  <c r="BT42" i="6"/>
  <c r="BS42" i="6"/>
  <c r="BR42" i="6"/>
  <c r="BQ42" i="6"/>
  <c r="BP42" i="6"/>
  <c r="BN42" i="6"/>
  <c r="BM42" i="6"/>
  <c r="BL42" i="6"/>
  <c r="BK42" i="6"/>
  <c r="BJ42" i="6"/>
  <c r="BH42" i="6"/>
  <c r="BG42" i="6"/>
  <c r="BF42" i="6"/>
  <c r="BE42" i="6"/>
  <c r="BD42" i="6"/>
  <c r="BB42" i="6"/>
  <c r="BA42" i="6"/>
  <c r="AZ42" i="6"/>
  <c r="AY42" i="6"/>
  <c r="AX42" i="6"/>
  <c r="AV42" i="6"/>
  <c r="AU42" i="6"/>
  <c r="AT42" i="6"/>
  <c r="AS42" i="6"/>
  <c r="AR42" i="6"/>
  <c r="AP42" i="6"/>
  <c r="AO42" i="6"/>
  <c r="AN42" i="6"/>
  <c r="AM42" i="6"/>
  <c r="AL42" i="6"/>
  <c r="AJ42" i="6"/>
  <c r="AI42" i="6"/>
  <c r="AH42" i="6"/>
  <c r="AG42" i="6"/>
  <c r="AF42" i="6"/>
  <c r="AD42" i="6"/>
  <c r="AC42" i="6"/>
  <c r="AB42" i="6"/>
  <c r="AA42" i="6"/>
  <c r="Z42" i="6"/>
  <c r="X42" i="6"/>
  <c r="W42" i="6"/>
  <c r="V42" i="6"/>
  <c r="U42" i="6"/>
  <c r="T42" i="6"/>
  <c r="R42" i="6"/>
  <c r="Q42" i="6"/>
  <c r="P42" i="6"/>
  <c r="O42" i="6"/>
  <c r="L42" i="6"/>
  <c r="K42" i="6"/>
  <c r="J42" i="6"/>
  <c r="I42" i="6"/>
  <c r="H42" i="6"/>
  <c r="F42" i="6"/>
  <c r="E42" i="6"/>
  <c r="D42" i="6"/>
  <c r="C42" i="6"/>
  <c r="BV41" i="6"/>
  <c r="BT41" i="6"/>
  <c r="BS41" i="6"/>
  <c r="BR41" i="6"/>
  <c r="BQ41" i="6"/>
  <c r="BP41" i="6"/>
  <c r="BN41" i="6"/>
  <c r="BM41" i="6"/>
  <c r="BL41" i="6"/>
  <c r="BK41" i="6"/>
  <c r="BJ41" i="6"/>
  <c r="BH41" i="6"/>
  <c r="BG41" i="6"/>
  <c r="BF41" i="6"/>
  <c r="BE41" i="6"/>
  <c r="BD41" i="6"/>
  <c r="BB41" i="6"/>
  <c r="BA41" i="6"/>
  <c r="AZ41" i="6"/>
  <c r="AY41" i="6"/>
  <c r="AX41" i="6"/>
  <c r="AV41" i="6"/>
  <c r="AU41" i="6"/>
  <c r="AT41" i="6"/>
  <c r="AS41" i="6"/>
  <c r="AR41" i="6"/>
  <c r="AP41" i="6"/>
  <c r="AO41" i="6"/>
  <c r="AN41" i="6"/>
  <c r="AM41" i="6"/>
  <c r="AL41" i="6"/>
  <c r="AJ41" i="6"/>
  <c r="AI41" i="6"/>
  <c r="AH41" i="6"/>
  <c r="AG41" i="6"/>
  <c r="AF41" i="6"/>
  <c r="AD41" i="6"/>
  <c r="AC41" i="6"/>
  <c r="AB41" i="6"/>
  <c r="AA41" i="6"/>
  <c r="Z41" i="6"/>
  <c r="X41" i="6"/>
  <c r="W41" i="6"/>
  <c r="V41" i="6"/>
  <c r="U41" i="6"/>
  <c r="T41" i="6"/>
  <c r="R41" i="6"/>
  <c r="Q41" i="6"/>
  <c r="P41" i="6"/>
  <c r="O41" i="6"/>
  <c r="L41" i="6"/>
  <c r="K41" i="6"/>
  <c r="J41" i="6"/>
  <c r="I41" i="6"/>
  <c r="H41" i="6"/>
  <c r="F41" i="6"/>
  <c r="E41" i="6"/>
  <c r="D41" i="6"/>
  <c r="C41" i="6"/>
  <c r="BV40" i="6"/>
  <c r="BT40" i="6"/>
  <c r="BS40" i="6"/>
  <c r="BR40" i="6"/>
  <c r="BQ40" i="6"/>
  <c r="BP40" i="6"/>
  <c r="BN40" i="6"/>
  <c r="BM40" i="6"/>
  <c r="BL40" i="6"/>
  <c r="BK40" i="6"/>
  <c r="BJ40" i="6"/>
  <c r="BH40" i="6"/>
  <c r="BG40" i="6"/>
  <c r="BF40" i="6"/>
  <c r="BE40" i="6"/>
  <c r="BD40" i="6"/>
  <c r="BB40" i="6"/>
  <c r="BA40" i="6"/>
  <c r="AZ40" i="6"/>
  <c r="AY40" i="6"/>
  <c r="AX40" i="6"/>
  <c r="AV40" i="6"/>
  <c r="AU40" i="6"/>
  <c r="AT40" i="6"/>
  <c r="AS40" i="6"/>
  <c r="AR40" i="6"/>
  <c r="AP40" i="6"/>
  <c r="AO40" i="6"/>
  <c r="AN40" i="6"/>
  <c r="AM40" i="6"/>
  <c r="AL40" i="6"/>
  <c r="AJ40" i="6"/>
  <c r="AI40" i="6"/>
  <c r="AH40" i="6"/>
  <c r="AG40" i="6"/>
  <c r="AF40" i="6"/>
  <c r="AD40" i="6"/>
  <c r="AC40" i="6"/>
  <c r="AB40" i="6"/>
  <c r="AA40" i="6"/>
  <c r="Z40" i="6"/>
  <c r="X40" i="6"/>
  <c r="W40" i="6"/>
  <c r="V40" i="6"/>
  <c r="U40" i="6"/>
  <c r="T40" i="6"/>
  <c r="R40" i="6"/>
  <c r="Q40" i="6"/>
  <c r="P40" i="6"/>
  <c r="O40" i="6"/>
  <c r="L40" i="6"/>
  <c r="K40" i="6"/>
  <c r="J40" i="6"/>
  <c r="I40" i="6"/>
  <c r="H40" i="6"/>
  <c r="F40" i="6"/>
  <c r="E40" i="6"/>
  <c r="D40" i="6"/>
  <c r="C40" i="6"/>
  <c r="BV39" i="6"/>
  <c r="BT39" i="6"/>
  <c r="BS39" i="6"/>
  <c r="BR39" i="6"/>
  <c r="BQ39" i="6"/>
  <c r="BP39" i="6"/>
  <c r="BN39" i="6"/>
  <c r="BM39" i="6"/>
  <c r="BL39" i="6"/>
  <c r="BK39" i="6"/>
  <c r="BJ39" i="6"/>
  <c r="BH39" i="6"/>
  <c r="BG39" i="6"/>
  <c r="BF39" i="6"/>
  <c r="BE39" i="6"/>
  <c r="BD39" i="6"/>
  <c r="BB39" i="6"/>
  <c r="BA39" i="6"/>
  <c r="AZ39" i="6"/>
  <c r="AY39" i="6"/>
  <c r="AX39" i="6"/>
  <c r="AV39" i="6"/>
  <c r="AU39" i="6"/>
  <c r="AT39" i="6"/>
  <c r="AS39" i="6"/>
  <c r="AR39" i="6"/>
  <c r="AP39" i="6"/>
  <c r="AO39" i="6"/>
  <c r="AN39" i="6"/>
  <c r="AM39" i="6"/>
  <c r="AL39" i="6"/>
  <c r="AJ39" i="6"/>
  <c r="AI39" i="6"/>
  <c r="AH39" i="6"/>
  <c r="AG39" i="6"/>
  <c r="AF39" i="6"/>
  <c r="AD39" i="6"/>
  <c r="AC39" i="6"/>
  <c r="AB39" i="6"/>
  <c r="AA39" i="6"/>
  <c r="Z39" i="6"/>
  <c r="X39" i="6"/>
  <c r="W39" i="6"/>
  <c r="V39" i="6"/>
  <c r="U39" i="6"/>
  <c r="T39" i="6"/>
  <c r="R39" i="6"/>
  <c r="Q39" i="6"/>
  <c r="P39" i="6"/>
  <c r="O39" i="6"/>
  <c r="L39" i="6"/>
  <c r="K39" i="6"/>
  <c r="J39" i="6"/>
  <c r="I39" i="6"/>
  <c r="H39" i="6"/>
  <c r="F39" i="6"/>
  <c r="E39" i="6"/>
  <c r="D39" i="6"/>
  <c r="C39" i="6"/>
  <c r="BV38" i="6"/>
  <c r="BT38" i="6"/>
  <c r="BS38" i="6"/>
  <c r="BR38" i="6"/>
  <c r="BQ38" i="6"/>
  <c r="BP38" i="6"/>
  <c r="BN38" i="6"/>
  <c r="BM38" i="6"/>
  <c r="BL38" i="6"/>
  <c r="BK38" i="6"/>
  <c r="BJ38" i="6"/>
  <c r="BH38" i="6"/>
  <c r="BG38" i="6"/>
  <c r="BF38" i="6"/>
  <c r="BE38" i="6"/>
  <c r="BD38" i="6"/>
  <c r="BB38" i="6"/>
  <c r="BA38" i="6"/>
  <c r="AZ38" i="6"/>
  <c r="AY38" i="6"/>
  <c r="AX38" i="6"/>
  <c r="AV38" i="6"/>
  <c r="AU38" i="6"/>
  <c r="AT38" i="6"/>
  <c r="AS38" i="6"/>
  <c r="AR38" i="6"/>
  <c r="AP38" i="6"/>
  <c r="AO38" i="6"/>
  <c r="AN38" i="6"/>
  <c r="AM38" i="6"/>
  <c r="AL38" i="6"/>
  <c r="AJ38" i="6"/>
  <c r="AI38" i="6"/>
  <c r="AH38" i="6"/>
  <c r="AG38" i="6"/>
  <c r="AF38" i="6"/>
  <c r="AD38" i="6"/>
  <c r="AC38" i="6"/>
  <c r="AB38" i="6"/>
  <c r="AA38" i="6"/>
  <c r="Z38" i="6"/>
  <c r="X38" i="6"/>
  <c r="W38" i="6"/>
  <c r="V38" i="6"/>
  <c r="U38" i="6"/>
  <c r="T38" i="6"/>
  <c r="R38" i="6"/>
  <c r="Q38" i="6"/>
  <c r="P38" i="6"/>
  <c r="O38" i="6"/>
  <c r="L38" i="6"/>
  <c r="K38" i="6"/>
  <c r="J38" i="6"/>
  <c r="I38" i="6"/>
  <c r="H38" i="6"/>
  <c r="F38" i="6"/>
  <c r="E38" i="6"/>
  <c r="D38" i="6"/>
  <c r="C38" i="6"/>
  <c r="BV37" i="6"/>
  <c r="BT37" i="6"/>
  <c r="BS37" i="6"/>
  <c r="BR37" i="6"/>
  <c r="BQ37" i="6"/>
  <c r="BP37" i="6"/>
  <c r="BN37" i="6"/>
  <c r="BM37" i="6"/>
  <c r="BL37" i="6"/>
  <c r="BK37" i="6"/>
  <c r="BJ37" i="6"/>
  <c r="BH37" i="6"/>
  <c r="BG37" i="6"/>
  <c r="BF37" i="6"/>
  <c r="BE37" i="6"/>
  <c r="BD37" i="6"/>
  <c r="BB37" i="6"/>
  <c r="BA37" i="6"/>
  <c r="AZ37" i="6"/>
  <c r="AY37" i="6"/>
  <c r="AX37" i="6"/>
  <c r="AV37" i="6"/>
  <c r="AU37" i="6"/>
  <c r="AT37" i="6"/>
  <c r="AS37" i="6"/>
  <c r="AR37" i="6"/>
  <c r="AP37" i="6"/>
  <c r="AO37" i="6"/>
  <c r="AN37" i="6"/>
  <c r="AM37" i="6"/>
  <c r="AL37" i="6"/>
  <c r="AJ37" i="6"/>
  <c r="AI37" i="6"/>
  <c r="AH37" i="6"/>
  <c r="AG37" i="6"/>
  <c r="AF37" i="6"/>
  <c r="AD37" i="6"/>
  <c r="AC37" i="6"/>
  <c r="AB37" i="6"/>
  <c r="AA37" i="6"/>
  <c r="Z37" i="6"/>
  <c r="X37" i="6"/>
  <c r="W37" i="6"/>
  <c r="V37" i="6"/>
  <c r="U37" i="6"/>
  <c r="T37" i="6"/>
  <c r="R37" i="6"/>
  <c r="Q37" i="6"/>
  <c r="P37" i="6"/>
  <c r="O37" i="6"/>
  <c r="L37" i="6"/>
  <c r="K37" i="6"/>
  <c r="J37" i="6"/>
  <c r="I37" i="6"/>
  <c r="H37" i="6"/>
  <c r="F37" i="6"/>
  <c r="E37" i="6"/>
  <c r="D37" i="6"/>
  <c r="C37" i="6"/>
  <c r="BV36" i="6"/>
  <c r="BT36" i="6"/>
  <c r="BS36" i="6"/>
  <c r="BR36" i="6"/>
  <c r="BQ36" i="6"/>
  <c r="BP36" i="6"/>
  <c r="BN36" i="6"/>
  <c r="BM36" i="6"/>
  <c r="BL36" i="6"/>
  <c r="BK36" i="6"/>
  <c r="BJ36" i="6"/>
  <c r="BH36" i="6"/>
  <c r="BG36" i="6"/>
  <c r="BF36" i="6"/>
  <c r="BE36" i="6"/>
  <c r="BD36" i="6"/>
  <c r="BB36" i="6"/>
  <c r="BA36" i="6"/>
  <c r="AZ36" i="6"/>
  <c r="AY36" i="6"/>
  <c r="AX36" i="6"/>
  <c r="AV36" i="6"/>
  <c r="AU36" i="6"/>
  <c r="AT36" i="6"/>
  <c r="AS36" i="6"/>
  <c r="AR36" i="6"/>
  <c r="AP36" i="6"/>
  <c r="AO36" i="6"/>
  <c r="AN36" i="6"/>
  <c r="AM36" i="6"/>
  <c r="AL36" i="6"/>
  <c r="AJ36" i="6"/>
  <c r="AI36" i="6"/>
  <c r="AH36" i="6"/>
  <c r="AG36" i="6"/>
  <c r="AF36" i="6"/>
  <c r="AD36" i="6"/>
  <c r="AC36" i="6"/>
  <c r="AB36" i="6"/>
  <c r="AA36" i="6"/>
  <c r="Z36" i="6"/>
  <c r="X36" i="6"/>
  <c r="W36" i="6"/>
  <c r="V36" i="6"/>
  <c r="U36" i="6"/>
  <c r="T36" i="6"/>
  <c r="R36" i="6"/>
  <c r="Q36" i="6"/>
  <c r="P36" i="6"/>
  <c r="O36" i="6"/>
  <c r="L36" i="6"/>
  <c r="K36" i="6"/>
  <c r="J36" i="6"/>
  <c r="I36" i="6"/>
  <c r="H36" i="6"/>
  <c r="F36" i="6"/>
  <c r="E36" i="6"/>
  <c r="D36" i="6"/>
  <c r="C36" i="6"/>
  <c r="BV35" i="6"/>
  <c r="BT35" i="6"/>
  <c r="BS35" i="6"/>
  <c r="BR35" i="6"/>
  <c r="BQ35" i="6"/>
  <c r="BP35" i="6"/>
  <c r="BN35" i="6"/>
  <c r="BM35" i="6"/>
  <c r="BL35" i="6"/>
  <c r="BK35" i="6"/>
  <c r="BJ35" i="6"/>
  <c r="BH35" i="6"/>
  <c r="BG35" i="6"/>
  <c r="BF35" i="6"/>
  <c r="BE35" i="6"/>
  <c r="BD35" i="6"/>
  <c r="BB35" i="6"/>
  <c r="BA35" i="6"/>
  <c r="AZ35" i="6"/>
  <c r="AY35" i="6"/>
  <c r="AX35" i="6"/>
  <c r="AV35" i="6"/>
  <c r="AU35" i="6"/>
  <c r="AT35" i="6"/>
  <c r="AS35" i="6"/>
  <c r="AR35" i="6"/>
  <c r="AP35" i="6"/>
  <c r="AO35" i="6"/>
  <c r="AN35" i="6"/>
  <c r="AM35" i="6"/>
  <c r="AL35" i="6"/>
  <c r="AJ35" i="6"/>
  <c r="AI35" i="6"/>
  <c r="AH35" i="6"/>
  <c r="AG35" i="6"/>
  <c r="AF35" i="6"/>
  <c r="AD35" i="6"/>
  <c r="AC35" i="6"/>
  <c r="AB35" i="6"/>
  <c r="AA35" i="6"/>
  <c r="Z35" i="6"/>
  <c r="X35" i="6"/>
  <c r="W35" i="6"/>
  <c r="V35" i="6"/>
  <c r="U35" i="6"/>
  <c r="T35" i="6"/>
  <c r="R35" i="6"/>
  <c r="Q35" i="6"/>
  <c r="P35" i="6"/>
  <c r="O35" i="6"/>
  <c r="L35" i="6"/>
  <c r="K35" i="6"/>
  <c r="J35" i="6"/>
  <c r="I35" i="6"/>
  <c r="H35" i="6"/>
  <c r="F35" i="6"/>
  <c r="E35" i="6"/>
  <c r="D35" i="6"/>
  <c r="C35" i="6"/>
  <c r="BV34" i="6"/>
  <c r="BT34" i="6"/>
  <c r="BS34" i="6"/>
  <c r="BR34" i="6"/>
  <c r="BQ34" i="6"/>
  <c r="BP34" i="6"/>
  <c r="BN34" i="6"/>
  <c r="BM34" i="6"/>
  <c r="BL34" i="6"/>
  <c r="BK34" i="6"/>
  <c r="BJ34" i="6"/>
  <c r="BH34" i="6"/>
  <c r="BG34" i="6"/>
  <c r="BF34" i="6"/>
  <c r="BE34" i="6"/>
  <c r="BD34" i="6"/>
  <c r="BB34" i="6"/>
  <c r="BA34" i="6"/>
  <c r="AZ34" i="6"/>
  <c r="AY34" i="6"/>
  <c r="AX34" i="6"/>
  <c r="AV34" i="6"/>
  <c r="AU34" i="6"/>
  <c r="AT34" i="6"/>
  <c r="AS34" i="6"/>
  <c r="AR34" i="6"/>
  <c r="AP34" i="6"/>
  <c r="AO34" i="6"/>
  <c r="AN34" i="6"/>
  <c r="AM34" i="6"/>
  <c r="AL34" i="6"/>
  <c r="AJ34" i="6"/>
  <c r="AI34" i="6"/>
  <c r="AH34" i="6"/>
  <c r="AG34" i="6"/>
  <c r="AF34" i="6"/>
  <c r="AD34" i="6"/>
  <c r="AC34" i="6"/>
  <c r="AB34" i="6"/>
  <c r="AA34" i="6"/>
  <c r="Z34" i="6"/>
  <c r="X34" i="6"/>
  <c r="W34" i="6"/>
  <c r="V34" i="6"/>
  <c r="U34" i="6"/>
  <c r="T34" i="6"/>
  <c r="R34" i="6"/>
  <c r="Q34" i="6"/>
  <c r="P34" i="6"/>
  <c r="O34" i="6"/>
  <c r="L34" i="6"/>
  <c r="K34" i="6"/>
  <c r="J34" i="6"/>
  <c r="I34" i="6"/>
  <c r="H34" i="6"/>
  <c r="F34" i="6"/>
  <c r="E34" i="6"/>
  <c r="D34" i="6"/>
  <c r="C34" i="6"/>
  <c r="BV33" i="6"/>
  <c r="BT33" i="6"/>
  <c r="BS33" i="6"/>
  <c r="BR33" i="6"/>
  <c r="BQ33" i="6"/>
  <c r="BP33" i="6"/>
  <c r="BN33" i="6"/>
  <c r="BM33" i="6"/>
  <c r="BL33" i="6"/>
  <c r="BK33" i="6"/>
  <c r="BJ33" i="6"/>
  <c r="BH33" i="6"/>
  <c r="BG33" i="6"/>
  <c r="BF33" i="6"/>
  <c r="BE33" i="6"/>
  <c r="BD33" i="6"/>
  <c r="BB33" i="6"/>
  <c r="BA33" i="6"/>
  <c r="AZ33" i="6"/>
  <c r="AY33" i="6"/>
  <c r="AX33" i="6"/>
  <c r="AV33" i="6"/>
  <c r="AU33" i="6"/>
  <c r="AT33" i="6"/>
  <c r="AS33" i="6"/>
  <c r="AR33" i="6"/>
  <c r="AP33" i="6"/>
  <c r="AO33" i="6"/>
  <c r="AN33" i="6"/>
  <c r="AM33" i="6"/>
  <c r="AL33" i="6"/>
  <c r="AJ33" i="6"/>
  <c r="AI33" i="6"/>
  <c r="AH33" i="6"/>
  <c r="AG33" i="6"/>
  <c r="AF33" i="6"/>
  <c r="AD33" i="6"/>
  <c r="AC33" i="6"/>
  <c r="AB33" i="6"/>
  <c r="AA33" i="6"/>
  <c r="Z33" i="6"/>
  <c r="X33" i="6"/>
  <c r="W33" i="6"/>
  <c r="V33" i="6"/>
  <c r="U33" i="6"/>
  <c r="T33" i="6"/>
  <c r="R33" i="6"/>
  <c r="Q33" i="6"/>
  <c r="P33" i="6"/>
  <c r="O33" i="6"/>
  <c r="L33" i="6"/>
  <c r="K33" i="6"/>
  <c r="J33" i="6"/>
  <c r="I33" i="6"/>
  <c r="H33" i="6"/>
  <c r="F33" i="6"/>
  <c r="E33" i="6"/>
  <c r="D33" i="6"/>
  <c r="C33" i="6"/>
  <c r="BV32" i="6"/>
  <c r="BT32" i="6"/>
  <c r="BS32" i="6"/>
  <c r="BR32" i="6"/>
  <c r="BQ32" i="6"/>
  <c r="BP32" i="6"/>
  <c r="BN32" i="6"/>
  <c r="BM32" i="6"/>
  <c r="BL32" i="6"/>
  <c r="BK32" i="6"/>
  <c r="BJ32" i="6"/>
  <c r="BH32" i="6"/>
  <c r="BG32" i="6"/>
  <c r="BF32" i="6"/>
  <c r="BE32" i="6"/>
  <c r="BD32" i="6"/>
  <c r="BB32" i="6"/>
  <c r="BA32" i="6"/>
  <c r="AZ32" i="6"/>
  <c r="AY32" i="6"/>
  <c r="AX32" i="6"/>
  <c r="AV32" i="6"/>
  <c r="AU32" i="6"/>
  <c r="AT32" i="6"/>
  <c r="AS32" i="6"/>
  <c r="AR32" i="6"/>
  <c r="AP32" i="6"/>
  <c r="AO32" i="6"/>
  <c r="AN32" i="6"/>
  <c r="AM32" i="6"/>
  <c r="AL32" i="6"/>
  <c r="AJ32" i="6"/>
  <c r="AI32" i="6"/>
  <c r="AH32" i="6"/>
  <c r="AG32" i="6"/>
  <c r="AF32" i="6"/>
  <c r="AD32" i="6"/>
  <c r="AC32" i="6"/>
  <c r="AB32" i="6"/>
  <c r="AA32" i="6"/>
  <c r="Z32" i="6"/>
  <c r="X32" i="6"/>
  <c r="W32" i="6"/>
  <c r="V32" i="6"/>
  <c r="U32" i="6"/>
  <c r="T32" i="6"/>
  <c r="R32" i="6"/>
  <c r="Q32" i="6"/>
  <c r="P32" i="6"/>
  <c r="O32" i="6"/>
  <c r="L32" i="6"/>
  <c r="K32" i="6"/>
  <c r="J32" i="6"/>
  <c r="I32" i="6"/>
  <c r="H32" i="6"/>
  <c r="F32" i="6"/>
  <c r="E32" i="6"/>
  <c r="D32" i="6"/>
  <c r="C32" i="6"/>
  <c r="BV31" i="6"/>
  <c r="BT31" i="6"/>
  <c r="BS31" i="6"/>
  <c r="BR31" i="6"/>
  <c r="BQ31" i="6"/>
  <c r="BP31" i="6"/>
  <c r="BN31" i="6"/>
  <c r="BM31" i="6"/>
  <c r="BL31" i="6"/>
  <c r="BK31" i="6"/>
  <c r="BJ31" i="6"/>
  <c r="BH31" i="6"/>
  <c r="BG31" i="6"/>
  <c r="BF31" i="6"/>
  <c r="BE31" i="6"/>
  <c r="BD31" i="6"/>
  <c r="BB31" i="6"/>
  <c r="BA31" i="6"/>
  <c r="AZ31" i="6"/>
  <c r="AY31" i="6"/>
  <c r="AX31" i="6"/>
  <c r="AV31" i="6"/>
  <c r="AU31" i="6"/>
  <c r="AT31" i="6"/>
  <c r="AS31" i="6"/>
  <c r="AR31" i="6"/>
  <c r="AP31" i="6"/>
  <c r="AO31" i="6"/>
  <c r="AN31" i="6"/>
  <c r="AM31" i="6"/>
  <c r="AL31" i="6"/>
  <c r="AJ31" i="6"/>
  <c r="AI31" i="6"/>
  <c r="AH31" i="6"/>
  <c r="AG31" i="6"/>
  <c r="AF31" i="6"/>
  <c r="AD31" i="6"/>
  <c r="AC31" i="6"/>
  <c r="AB31" i="6"/>
  <c r="AA31" i="6"/>
  <c r="Z31" i="6"/>
  <c r="X31" i="6"/>
  <c r="W31" i="6"/>
  <c r="V31" i="6"/>
  <c r="U31" i="6"/>
  <c r="T31" i="6"/>
  <c r="R31" i="6"/>
  <c r="Q31" i="6"/>
  <c r="P31" i="6"/>
  <c r="O31" i="6"/>
  <c r="L31" i="6"/>
  <c r="K31" i="6"/>
  <c r="J31" i="6"/>
  <c r="I31" i="6"/>
  <c r="H31" i="6"/>
  <c r="F31" i="6"/>
  <c r="E31" i="6"/>
  <c r="D31" i="6"/>
  <c r="C31" i="6"/>
  <c r="BV30" i="6"/>
  <c r="BT30" i="6"/>
  <c r="BS30" i="6"/>
  <c r="BR30" i="6"/>
  <c r="BQ30" i="6"/>
  <c r="BP30" i="6"/>
  <c r="BN30" i="6"/>
  <c r="BM30" i="6"/>
  <c r="BL30" i="6"/>
  <c r="BK30" i="6"/>
  <c r="BJ30" i="6"/>
  <c r="BH30" i="6"/>
  <c r="BG30" i="6"/>
  <c r="BF30" i="6"/>
  <c r="BE30" i="6"/>
  <c r="BD30" i="6"/>
  <c r="BB30" i="6"/>
  <c r="BA30" i="6"/>
  <c r="AZ30" i="6"/>
  <c r="AY30" i="6"/>
  <c r="AX30" i="6"/>
  <c r="AV30" i="6"/>
  <c r="AU30" i="6"/>
  <c r="AT30" i="6"/>
  <c r="AS30" i="6"/>
  <c r="AR30" i="6"/>
  <c r="AP30" i="6"/>
  <c r="AO30" i="6"/>
  <c r="AN30" i="6"/>
  <c r="AM30" i="6"/>
  <c r="AL30" i="6"/>
  <c r="AJ30" i="6"/>
  <c r="AI30" i="6"/>
  <c r="AH30" i="6"/>
  <c r="AG30" i="6"/>
  <c r="AF30" i="6"/>
  <c r="AD30" i="6"/>
  <c r="AC30" i="6"/>
  <c r="AB30" i="6"/>
  <c r="AA30" i="6"/>
  <c r="Z30" i="6"/>
  <c r="X30" i="6"/>
  <c r="W30" i="6"/>
  <c r="V30" i="6"/>
  <c r="U30" i="6"/>
  <c r="T30" i="6"/>
  <c r="R30" i="6"/>
  <c r="Q30" i="6"/>
  <c r="P30" i="6"/>
  <c r="O30" i="6"/>
  <c r="L30" i="6"/>
  <c r="K30" i="6"/>
  <c r="J30" i="6"/>
  <c r="I30" i="6"/>
  <c r="H30" i="6"/>
  <c r="F30" i="6"/>
  <c r="E30" i="6"/>
  <c r="D30" i="6"/>
  <c r="C30" i="6"/>
  <c r="BV29" i="6"/>
  <c r="BT29" i="6"/>
  <c r="BS29" i="6"/>
  <c r="BR29" i="6"/>
  <c r="BQ29" i="6"/>
  <c r="BP29" i="6"/>
  <c r="BN29" i="6"/>
  <c r="BM29" i="6"/>
  <c r="BL29" i="6"/>
  <c r="BK29" i="6"/>
  <c r="BJ29" i="6"/>
  <c r="BH29" i="6"/>
  <c r="BG29" i="6"/>
  <c r="BF29" i="6"/>
  <c r="BE29" i="6"/>
  <c r="BD29" i="6"/>
  <c r="BB29" i="6"/>
  <c r="BA29" i="6"/>
  <c r="AZ29" i="6"/>
  <c r="AY29" i="6"/>
  <c r="AX29" i="6"/>
  <c r="AV29" i="6"/>
  <c r="AU29" i="6"/>
  <c r="AT29" i="6"/>
  <c r="AS29" i="6"/>
  <c r="AR29" i="6"/>
  <c r="AP29" i="6"/>
  <c r="AO29" i="6"/>
  <c r="AN29" i="6"/>
  <c r="AM29" i="6"/>
  <c r="AL29" i="6"/>
  <c r="AJ29" i="6"/>
  <c r="AI29" i="6"/>
  <c r="AH29" i="6"/>
  <c r="AG29" i="6"/>
  <c r="AF29" i="6"/>
  <c r="AD29" i="6"/>
  <c r="AC29" i="6"/>
  <c r="AB29" i="6"/>
  <c r="AA29" i="6"/>
  <c r="Z29" i="6"/>
  <c r="X29" i="6"/>
  <c r="W29" i="6"/>
  <c r="V29" i="6"/>
  <c r="U29" i="6"/>
  <c r="T29" i="6"/>
  <c r="R29" i="6"/>
  <c r="Q29" i="6"/>
  <c r="P29" i="6"/>
  <c r="O29" i="6"/>
  <c r="L29" i="6"/>
  <c r="K29" i="6"/>
  <c r="J29" i="6"/>
  <c r="I29" i="6"/>
  <c r="H29" i="6"/>
  <c r="F29" i="6"/>
  <c r="E29" i="6"/>
  <c r="D29" i="6"/>
  <c r="C29" i="6"/>
  <c r="BV28" i="6"/>
  <c r="BT28" i="6"/>
  <c r="BS28" i="6"/>
  <c r="BR28" i="6"/>
  <c r="BQ28" i="6"/>
  <c r="BP28" i="6"/>
  <c r="BN28" i="6"/>
  <c r="BM28" i="6"/>
  <c r="BL28" i="6"/>
  <c r="BK28" i="6"/>
  <c r="BJ28" i="6"/>
  <c r="BH28" i="6"/>
  <c r="BG28" i="6"/>
  <c r="BF28" i="6"/>
  <c r="BE28" i="6"/>
  <c r="BD28" i="6"/>
  <c r="BB28" i="6"/>
  <c r="BA28" i="6"/>
  <c r="AZ28" i="6"/>
  <c r="AY28" i="6"/>
  <c r="AX28" i="6"/>
  <c r="AV28" i="6"/>
  <c r="AU28" i="6"/>
  <c r="AT28" i="6"/>
  <c r="AS28" i="6"/>
  <c r="AR28" i="6"/>
  <c r="AP28" i="6"/>
  <c r="AO28" i="6"/>
  <c r="AN28" i="6"/>
  <c r="AM28" i="6"/>
  <c r="AL28" i="6"/>
  <c r="AJ28" i="6"/>
  <c r="AI28" i="6"/>
  <c r="AH28" i="6"/>
  <c r="AG28" i="6"/>
  <c r="AF28" i="6"/>
  <c r="AD28" i="6"/>
  <c r="AC28" i="6"/>
  <c r="AB28" i="6"/>
  <c r="AA28" i="6"/>
  <c r="Z28" i="6"/>
  <c r="X28" i="6"/>
  <c r="W28" i="6"/>
  <c r="V28" i="6"/>
  <c r="U28" i="6"/>
  <c r="T28" i="6"/>
  <c r="R28" i="6"/>
  <c r="Q28" i="6"/>
  <c r="P28" i="6"/>
  <c r="O28" i="6"/>
  <c r="L28" i="6"/>
  <c r="K28" i="6"/>
  <c r="J28" i="6"/>
  <c r="I28" i="6"/>
  <c r="H28" i="6"/>
  <c r="F28" i="6"/>
  <c r="E28" i="6"/>
  <c r="D28" i="6"/>
  <c r="C28" i="6"/>
  <c r="BV27" i="6"/>
  <c r="BT27" i="6"/>
  <c r="BS27" i="6"/>
  <c r="BR27" i="6"/>
  <c r="BQ27" i="6"/>
  <c r="BP27" i="6"/>
  <c r="BN27" i="6"/>
  <c r="BM27" i="6"/>
  <c r="BL27" i="6"/>
  <c r="BK27" i="6"/>
  <c r="BJ27" i="6"/>
  <c r="BH27" i="6"/>
  <c r="BG27" i="6"/>
  <c r="BF27" i="6"/>
  <c r="BE27" i="6"/>
  <c r="BD27" i="6"/>
  <c r="BB27" i="6"/>
  <c r="BA27" i="6"/>
  <c r="AZ27" i="6"/>
  <c r="AY27" i="6"/>
  <c r="AX27" i="6"/>
  <c r="AV27" i="6"/>
  <c r="AU27" i="6"/>
  <c r="AT27" i="6"/>
  <c r="AS27" i="6"/>
  <c r="AR27" i="6"/>
  <c r="AP27" i="6"/>
  <c r="AO27" i="6"/>
  <c r="AN27" i="6"/>
  <c r="AM27" i="6"/>
  <c r="AL27" i="6"/>
  <c r="AJ27" i="6"/>
  <c r="AI27" i="6"/>
  <c r="AH27" i="6"/>
  <c r="AG27" i="6"/>
  <c r="AF27" i="6"/>
  <c r="AD27" i="6"/>
  <c r="AC27" i="6"/>
  <c r="AB27" i="6"/>
  <c r="AA27" i="6"/>
  <c r="Z27" i="6"/>
  <c r="X27" i="6"/>
  <c r="W27" i="6"/>
  <c r="V27" i="6"/>
  <c r="U27" i="6"/>
  <c r="T27" i="6"/>
  <c r="R27" i="6"/>
  <c r="Q27" i="6"/>
  <c r="P27" i="6"/>
  <c r="O27" i="6"/>
  <c r="L27" i="6"/>
  <c r="K27" i="6"/>
  <c r="J27" i="6"/>
  <c r="I27" i="6"/>
  <c r="H27" i="6"/>
  <c r="F27" i="6"/>
  <c r="E27" i="6"/>
  <c r="D27" i="6"/>
  <c r="C27" i="6"/>
  <c r="BV26" i="6"/>
  <c r="BT26" i="6"/>
  <c r="BS26" i="6"/>
  <c r="BR26" i="6"/>
  <c r="BQ26" i="6"/>
  <c r="BP26" i="6"/>
  <c r="BN26" i="6"/>
  <c r="BM26" i="6"/>
  <c r="BL26" i="6"/>
  <c r="BK26" i="6"/>
  <c r="BJ26" i="6"/>
  <c r="BH26" i="6"/>
  <c r="BG26" i="6"/>
  <c r="BF26" i="6"/>
  <c r="BE26" i="6"/>
  <c r="BD26" i="6"/>
  <c r="BB26" i="6"/>
  <c r="BA26" i="6"/>
  <c r="AZ26" i="6"/>
  <c r="AY26" i="6"/>
  <c r="AX26" i="6"/>
  <c r="AV26" i="6"/>
  <c r="AU26" i="6"/>
  <c r="AT26" i="6"/>
  <c r="AS26" i="6"/>
  <c r="AR26" i="6"/>
  <c r="AP26" i="6"/>
  <c r="AO26" i="6"/>
  <c r="AN26" i="6"/>
  <c r="AM26" i="6"/>
  <c r="AL26" i="6"/>
  <c r="AJ26" i="6"/>
  <c r="AI26" i="6"/>
  <c r="AH26" i="6"/>
  <c r="AG26" i="6"/>
  <c r="AF26" i="6"/>
  <c r="AD26" i="6"/>
  <c r="AC26" i="6"/>
  <c r="AB26" i="6"/>
  <c r="AA26" i="6"/>
  <c r="Z26" i="6"/>
  <c r="X26" i="6"/>
  <c r="W26" i="6"/>
  <c r="V26" i="6"/>
  <c r="U26" i="6"/>
  <c r="T26" i="6"/>
  <c r="R26" i="6"/>
  <c r="Q26" i="6"/>
  <c r="P26" i="6"/>
  <c r="O26" i="6"/>
  <c r="L26" i="6"/>
  <c r="K26" i="6"/>
  <c r="J26" i="6"/>
  <c r="I26" i="6"/>
  <c r="H26" i="6"/>
  <c r="F26" i="6"/>
  <c r="E26" i="6"/>
  <c r="D26" i="6"/>
  <c r="C26" i="6"/>
  <c r="BV25" i="6"/>
  <c r="BT25" i="6"/>
  <c r="BS25" i="6"/>
  <c r="BR25" i="6"/>
  <c r="BQ25" i="6"/>
  <c r="BP25" i="6"/>
  <c r="BN25" i="6"/>
  <c r="BM25" i="6"/>
  <c r="BL25" i="6"/>
  <c r="BK25" i="6"/>
  <c r="BJ25" i="6"/>
  <c r="BH25" i="6"/>
  <c r="BG25" i="6"/>
  <c r="BF25" i="6"/>
  <c r="BE25" i="6"/>
  <c r="BD25" i="6"/>
  <c r="BB25" i="6"/>
  <c r="BA25" i="6"/>
  <c r="AZ25" i="6"/>
  <c r="AY25" i="6"/>
  <c r="AX25" i="6"/>
  <c r="AV25" i="6"/>
  <c r="AU25" i="6"/>
  <c r="AT25" i="6"/>
  <c r="AS25" i="6"/>
  <c r="AR25" i="6"/>
  <c r="AP25" i="6"/>
  <c r="AO25" i="6"/>
  <c r="AN25" i="6"/>
  <c r="AM25" i="6"/>
  <c r="AL25" i="6"/>
  <c r="AJ25" i="6"/>
  <c r="AI25" i="6"/>
  <c r="AH25" i="6"/>
  <c r="AG25" i="6"/>
  <c r="AF25" i="6"/>
  <c r="AD25" i="6"/>
  <c r="AC25" i="6"/>
  <c r="AB25" i="6"/>
  <c r="AA25" i="6"/>
  <c r="Z25" i="6"/>
  <c r="X25" i="6"/>
  <c r="W25" i="6"/>
  <c r="V25" i="6"/>
  <c r="U25" i="6"/>
  <c r="T25" i="6"/>
  <c r="R25" i="6"/>
  <c r="Q25" i="6"/>
  <c r="P25" i="6"/>
  <c r="O25" i="6"/>
  <c r="L25" i="6"/>
  <c r="K25" i="6"/>
  <c r="J25" i="6"/>
  <c r="I25" i="6"/>
  <c r="H25" i="6"/>
  <c r="F25" i="6"/>
  <c r="E25" i="6"/>
  <c r="D25" i="6"/>
  <c r="C25" i="6"/>
  <c r="BV24" i="6"/>
  <c r="BT24" i="6"/>
  <c r="BS24" i="6"/>
  <c r="BR24" i="6"/>
  <c r="BQ24" i="6"/>
  <c r="BP24" i="6"/>
  <c r="BN24" i="6"/>
  <c r="BM24" i="6"/>
  <c r="BL24" i="6"/>
  <c r="BK24" i="6"/>
  <c r="BJ24" i="6"/>
  <c r="BH24" i="6"/>
  <c r="BG24" i="6"/>
  <c r="BF24" i="6"/>
  <c r="BE24" i="6"/>
  <c r="BD24" i="6"/>
  <c r="BB24" i="6"/>
  <c r="BA24" i="6"/>
  <c r="AZ24" i="6"/>
  <c r="AY24" i="6"/>
  <c r="AX24" i="6"/>
  <c r="AV24" i="6"/>
  <c r="AU24" i="6"/>
  <c r="AT24" i="6"/>
  <c r="AS24" i="6"/>
  <c r="AR24" i="6"/>
  <c r="AP24" i="6"/>
  <c r="AO24" i="6"/>
  <c r="AN24" i="6"/>
  <c r="AM24" i="6"/>
  <c r="AL24" i="6"/>
  <c r="AJ24" i="6"/>
  <c r="AI24" i="6"/>
  <c r="AH24" i="6"/>
  <c r="AG24" i="6"/>
  <c r="AF24" i="6"/>
  <c r="AD24" i="6"/>
  <c r="AC24" i="6"/>
  <c r="AB24" i="6"/>
  <c r="AA24" i="6"/>
  <c r="Z24" i="6"/>
  <c r="X24" i="6"/>
  <c r="W24" i="6"/>
  <c r="V24" i="6"/>
  <c r="U24" i="6"/>
  <c r="T24" i="6"/>
  <c r="R24" i="6"/>
  <c r="Q24" i="6"/>
  <c r="P24" i="6"/>
  <c r="O24" i="6"/>
  <c r="L24" i="6"/>
  <c r="K24" i="6"/>
  <c r="J24" i="6"/>
  <c r="I24" i="6"/>
  <c r="H24" i="6"/>
  <c r="F24" i="6"/>
  <c r="E24" i="6"/>
  <c r="D24" i="6"/>
  <c r="C24" i="6"/>
  <c r="BV23" i="6"/>
  <c r="BT23" i="6"/>
  <c r="BS23" i="6"/>
  <c r="BR23" i="6"/>
  <c r="BQ23" i="6"/>
  <c r="BP23" i="6"/>
  <c r="BN23" i="6"/>
  <c r="BM23" i="6"/>
  <c r="BL23" i="6"/>
  <c r="BK23" i="6"/>
  <c r="BJ23" i="6"/>
  <c r="BH23" i="6"/>
  <c r="BG23" i="6"/>
  <c r="BF23" i="6"/>
  <c r="BE23" i="6"/>
  <c r="BD23" i="6"/>
  <c r="BB23" i="6"/>
  <c r="BA23" i="6"/>
  <c r="AZ23" i="6"/>
  <c r="AY23" i="6"/>
  <c r="AX23" i="6"/>
  <c r="AV23" i="6"/>
  <c r="AU23" i="6"/>
  <c r="AT23" i="6"/>
  <c r="AS23" i="6"/>
  <c r="AR23" i="6"/>
  <c r="AP23" i="6"/>
  <c r="AO23" i="6"/>
  <c r="AN23" i="6"/>
  <c r="AM23" i="6"/>
  <c r="AL23" i="6"/>
  <c r="AJ23" i="6"/>
  <c r="AI23" i="6"/>
  <c r="AH23" i="6"/>
  <c r="AG23" i="6"/>
  <c r="AF23" i="6"/>
  <c r="AD23" i="6"/>
  <c r="AC23" i="6"/>
  <c r="AB23" i="6"/>
  <c r="AA23" i="6"/>
  <c r="Z23" i="6"/>
  <c r="X23" i="6"/>
  <c r="W23" i="6"/>
  <c r="V23" i="6"/>
  <c r="U23" i="6"/>
  <c r="T23" i="6"/>
  <c r="R23" i="6"/>
  <c r="Q23" i="6"/>
  <c r="P23" i="6"/>
  <c r="O23" i="6"/>
  <c r="L23" i="6"/>
  <c r="K23" i="6"/>
  <c r="J23" i="6"/>
  <c r="I23" i="6"/>
  <c r="H23" i="6"/>
  <c r="F23" i="6"/>
  <c r="E23" i="6"/>
  <c r="D23" i="6"/>
  <c r="C23" i="6"/>
  <c r="BV22" i="6"/>
  <c r="BT22" i="6"/>
  <c r="BS22" i="6"/>
  <c r="BR22" i="6"/>
  <c r="BQ22" i="6"/>
  <c r="BP22" i="6"/>
  <c r="BN22" i="6"/>
  <c r="BM22" i="6"/>
  <c r="BL22" i="6"/>
  <c r="BK22" i="6"/>
  <c r="BJ22" i="6"/>
  <c r="BH22" i="6"/>
  <c r="BG22" i="6"/>
  <c r="BF22" i="6"/>
  <c r="BE22" i="6"/>
  <c r="BD22" i="6"/>
  <c r="BB22" i="6"/>
  <c r="BA22" i="6"/>
  <c r="AZ22" i="6"/>
  <c r="AY22" i="6"/>
  <c r="AX22" i="6"/>
  <c r="AV22" i="6"/>
  <c r="AU22" i="6"/>
  <c r="AT22" i="6"/>
  <c r="AS22" i="6"/>
  <c r="AR22" i="6"/>
  <c r="AP22" i="6"/>
  <c r="AO22" i="6"/>
  <c r="AN22" i="6"/>
  <c r="AM22" i="6"/>
  <c r="AL22" i="6"/>
  <c r="AJ22" i="6"/>
  <c r="AI22" i="6"/>
  <c r="AH22" i="6"/>
  <c r="AG22" i="6"/>
  <c r="AF22" i="6"/>
  <c r="AD22" i="6"/>
  <c r="AC22" i="6"/>
  <c r="AB22" i="6"/>
  <c r="AA22" i="6"/>
  <c r="Z22" i="6"/>
  <c r="X22" i="6"/>
  <c r="W22" i="6"/>
  <c r="V22" i="6"/>
  <c r="U22" i="6"/>
  <c r="T22" i="6"/>
  <c r="R22" i="6"/>
  <c r="Q22" i="6"/>
  <c r="P22" i="6"/>
  <c r="O22" i="6"/>
  <c r="L22" i="6"/>
  <c r="K22" i="6"/>
  <c r="J22" i="6"/>
  <c r="I22" i="6"/>
  <c r="H22" i="6"/>
  <c r="F22" i="6"/>
  <c r="E22" i="6"/>
  <c r="D22" i="6"/>
  <c r="C22" i="6"/>
  <c r="BV21" i="6"/>
  <c r="BT21" i="6"/>
  <c r="BS21" i="6"/>
  <c r="BR21" i="6"/>
  <c r="BQ21" i="6"/>
  <c r="BP21" i="6"/>
  <c r="BN21" i="6"/>
  <c r="BM21" i="6"/>
  <c r="BL21" i="6"/>
  <c r="BK21" i="6"/>
  <c r="BJ21" i="6"/>
  <c r="BH21" i="6"/>
  <c r="BG21" i="6"/>
  <c r="BF21" i="6"/>
  <c r="BE21" i="6"/>
  <c r="BD21" i="6"/>
  <c r="BB21" i="6"/>
  <c r="BA21" i="6"/>
  <c r="AZ21" i="6"/>
  <c r="AY21" i="6"/>
  <c r="AX21" i="6"/>
  <c r="AV21" i="6"/>
  <c r="AU21" i="6"/>
  <c r="AT21" i="6"/>
  <c r="AS21" i="6"/>
  <c r="AR21" i="6"/>
  <c r="AP21" i="6"/>
  <c r="AO21" i="6"/>
  <c r="AN21" i="6"/>
  <c r="AM21" i="6"/>
  <c r="AL21" i="6"/>
  <c r="AJ21" i="6"/>
  <c r="AI21" i="6"/>
  <c r="AH21" i="6"/>
  <c r="AG21" i="6"/>
  <c r="AF21" i="6"/>
  <c r="AD21" i="6"/>
  <c r="AC21" i="6"/>
  <c r="AB21" i="6"/>
  <c r="AA21" i="6"/>
  <c r="Z21" i="6"/>
  <c r="X21" i="6"/>
  <c r="W21" i="6"/>
  <c r="V21" i="6"/>
  <c r="U21" i="6"/>
  <c r="T21" i="6"/>
  <c r="R21" i="6"/>
  <c r="Q21" i="6"/>
  <c r="P21" i="6"/>
  <c r="O21" i="6"/>
  <c r="L21" i="6"/>
  <c r="K21" i="6"/>
  <c r="J21" i="6"/>
  <c r="I21" i="6"/>
  <c r="H21" i="6"/>
  <c r="F21" i="6"/>
  <c r="E21" i="6"/>
  <c r="D21" i="6"/>
  <c r="C21" i="6"/>
  <c r="BV20" i="6"/>
  <c r="BT20" i="6"/>
  <c r="BS20" i="6"/>
  <c r="BR20" i="6"/>
  <c r="BQ20" i="6"/>
  <c r="BP20" i="6"/>
  <c r="BN20" i="6"/>
  <c r="BM20" i="6"/>
  <c r="BL20" i="6"/>
  <c r="BK20" i="6"/>
  <c r="BJ20" i="6"/>
  <c r="BH20" i="6"/>
  <c r="BG20" i="6"/>
  <c r="BF20" i="6"/>
  <c r="BE20" i="6"/>
  <c r="BD20" i="6"/>
  <c r="BB20" i="6"/>
  <c r="BA20" i="6"/>
  <c r="AZ20" i="6"/>
  <c r="AY20" i="6"/>
  <c r="AX20" i="6"/>
  <c r="AV20" i="6"/>
  <c r="AU20" i="6"/>
  <c r="AT20" i="6"/>
  <c r="AS20" i="6"/>
  <c r="AR20" i="6"/>
  <c r="AP20" i="6"/>
  <c r="AO20" i="6"/>
  <c r="AN20" i="6"/>
  <c r="AM20" i="6"/>
  <c r="AL20" i="6"/>
  <c r="AJ20" i="6"/>
  <c r="AI20" i="6"/>
  <c r="AH20" i="6"/>
  <c r="AG20" i="6"/>
  <c r="AF20" i="6"/>
  <c r="AD20" i="6"/>
  <c r="AC20" i="6"/>
  <c r="AB20" i="6"/>
  <c r="AA20" i="6"/>
  <c r="Z20" i="6"/>
  <c r="X20" i="6"/>
  <c r="W20" i="6"/>
  <c r="V20" i="6"/>
  <c r="U20" i="6"/>
  <c r="T20" i="6"/>
  <c r="R20" i="6"/>
  <c r="Q20" i="6"/>
  <c r="P20" i="6"/>
  <c r="O20" i="6"/>
  <c r="L20" i="6"/>
  <c r="K20" i="6"/>
  <c r="J20" i="6"/>
  <c r="I20" i="6"/>
  <c r="H20" i="6"/>
  <c r="F20" i="6"/>
  <c r="E20" i="6"/>
  <c r="D20" i="6"/>
  <c r="C20" i="6"/>
  <c r="BV19" i="6"/>
  <c r="BT19" i="6"/>
  <c r="BS19" i="6"/>
  <c r="BR19" i="6"/>
  <c r="BQ19" i="6"/>
  <c r="BP19" i="6"/>
  <c r="BN19" i="6"/>
  <c r="BM19" i="6"/>
  <c r="BL19" i="6"/>
  <c r="BK19" i="6"/>
  <c r="BJ19" i="6"/>
  <c r="BH19" i="6"/>
  <c r="BG19" i="6"/>
  <c r="BF19" i="6"/>
  <c r="BE19" i="6"/>
  <c r="BD19" i="6"/>
  <c r="BB19" i="6"/>
  <c r="BA19" i="6"/>
  <c r="AZ19" i="6"/>
  <c r="AY19" i="6"/>
  <c r="AX19" i="6"/>
  <c r="AV19" i="6"/>
  <c r="AU19" i="6"/>
  <c r="AT19" i="6"/>
  <c r="AS19" i="6"/>
  <c r="AR19" i="6"/>
  <c r="AP19" i="6"/>
  <c r="AO19" i="6"/>
  <c r="AN19" i="6"/>
  <c r="AM19" i="6"/>
  <c r="AL19" i="6"/>
  <c r="AJ19" i="6"/>
  <c r="AI19" i="6"/>
  <c r="AH19" i="6"/>
  <c r="AG19" i="6"/>
  <c r="AF19" i="6"/>
  <c r="AD19" i="6"/>
  <c r="AC19" i="6"/>
  <c r="AB19" i="6"/>
  <c r="AA19" i="6"/>
  <c r="Z19" i="6"/>
  <c r="X19" i="6"/>
  <c r="W19" i="6"/>
  <c r="V19" i="6"/>
  <c r="U19" i="6"/>
  <c r="T19" i="6"/>
  <c r="R19" i="6"/>
  <c r="Q19" i="6"/>
  <c r="P19" i="6"/>
  <c r="O19" i="6"/>
  <c r="L19" i="6"/>
  <c r="K19" i="6"/>
  <c r="J19" i="6"/>
  <c r="I19" i="6"/>
  <c r="H19" i="6"/>
  <c r="F19" i="6"/>
  <c r="E19" i="6"/>
  <c r="D19" i="6"/>
  <c r="C19" i="6"/>
  <c r="BV18" i="6"/>
  <c r="BT18" i="6"/>
  <c r="BS18" i="6"/>
  <c r="BR18" i="6"/>
  <c r="BQ18" i="6"/>
  <c r="BP18" i="6"/>
  <c r="BN18" i="6"/>
  <c r="BM18" i="6"/>
  <c r="BL18" i="6"/>
  <c r="BK18" i="6"/>
  <c r="BJ18" i="6"/>
  <c r="BH18" i="6"/>
  <c r="BG18" i="6"/>
  <c r="BF18" i="6"/>
  <c r="BE18" i="6"/>
  <c r="BD18" i="6"/>
  <c r="BB18" i="6"/>
  <c r="BA18" i="6"/>
  <c r="AZ18" i="6"/>
  <c r="AY18" i="6"/>
  <c r="AX18" i="6"/>
  <c r="AV18" i="6"/>
  <c r="AU18" i="6"/>
  <c r="AT18" i="6"/>
  <c r="AS18" i="6"/>
  <c r="AR18" i="6"/>
  <c r="AP18" i="6"/>
  <c r="AO18" i="6"/>
  <c r="AN18" i="6"/>
  <c r="AM18" i="6"/>
  <c r="AL18" i="6"/>
  <c r="AJ18" i="6"/>
  <c r="AI18" i="6"/>
  <c r="AH18" i="6"/>
  <c r="AG18" i="6"/>
  <c r="AF18" i="6"/>
  <c r="AD18" i="6"/>
  <c r="AC18" i="6"/>
  <c r="AB18" i="6"/>
  <c r="AA18" i="6"/>
  <c r="Z18" i="6"/>
  <c r="X18" i="6"/>
  <c r="W18" i="6"/>
  <c r="V18" i="6"/>
  <c r="U18" i="6"/>
  <c r="T18" i="6"/>
  <c r="R18" i="6"/>
  <c r="Q18" i="6"/>
  <c r="P18" i="6"/>
  <c r="O18" i="6"/>
  <c r="L18" i="6"/>
  <c r="K18" i="6"/>
  <c r="J18" i="6"/>
  <c r="I18" i="6"/>
  <c r="H18" i="6"/>
  <c r="F18" i="6"/>
  <c r="E18" i="6"/>
  <c r="D18" i="6"/>
  <c r="C18" i="6"/>
  <c r="BV17" i="6"/>
  <c r="BT17" i="6"/>
  <c r="BS17" i="6"/>
  <c r="BR17" i="6"/>
  <c r="BQ17" i="6"/>
  <c r="BP17" i="6"/>
  <c r="BN17" i="6"/>
  <c r="BM17" i="6"/>
  <c r="BL17" i="6"/>
  <c r="BK17" i="6"/>
  <c r="BJ17" i="6"/>
  <c r="BH17" i="6"/>
  <c r="BG17" i="6"/>
  <c r="BF17" i="6"/>
  <c r="BE17" i="6"/>
  <c r="BD17" i="6"/>
  <c r="BB17" i="6"/>
  <c r="BA17" i="6"/>
  <c r="AZ17" i="6"/>
  <c r="AY17" i="6"/>
  <c r="AX17" i="6"/>
  <c r="AV17" i="6"/>
  <c r="AU17" i="6"/>
  <c r="AT17" i="6"/>
  <c r="AS17" i="6"/>
  <c r="AR17" i="6"/>
  <c r="AP17" i="6"/>
  <c r="AO17" i="6"/>
  <c r="AN17" i="6"/>
  <c r="AM17" i="6"/>
  <c r="AL17" i="6"/>
  <c r="AJ17" i="6"/>
  <c r="AI17" i="6"/>
  <c r="AH17" i="6"/>
  <c r="AG17" i="6"/>
  <c r="AF17" i="6"/>
  <c r="AD17" i="6"/>
  <c r="AC17" i="6"/>
  <c r="AB17" i="6"/>
  <c r="AA17" i="6"/>
  <c r="Z17" i="6"/>
  <c r="X17" i="6"/>
  <c r="W17" i="6"/>
  <c r="V17" i="6"/>
  <c r="U17" i="6"/>
  <c r="T17" i="6"/>
  <c r="R17" i="6"/>
  <c r="Q17" i="6"/>
  <c r="P17" i="6"/>
  <c r="O17" i="6"/>
  <c r="L17" i="6"/>
  <c r="K17" i="6"/>
  <c r="J17" i="6"/>
  <c r="I17" i="6"/>
  <c r="H17" i="6"/>
  <c r="F17" i="6"/>
  <c r="E17" i="6"/>
  <c r="D17" i="6"/>
  <c r="C17" i="6"/>
  <c r="BV16" i="6"/>
  <c r="BT16" i="6"/>
  <c r="BS16" i="6"/>
  <c r="BR16" i="6"/>
  <c r="BQ16" i="6"/>
  <c r="BP16" i="6"/>
  <c r="BN16" i="6"/>
  <c r="BM16" i="6"/>
  <c r="BL16" i="6"/>
  <c r="BK16" i="6"/>
  <c r="BJ16" i="6"/>
  <c r="BH16" i="6"/>
  <c r="BG16" i="6"/>
  <c r="BF16" i="6"/>
  <c r="BE16" i="6"/>
  <c r="BD16" i="6"/>
  <c r="BB16" i="6"/>
  <c r="BA16" i="6"/>
  <c r="AZ16" i="6"/>
  <c r="AY16" i="6"/>
  <c r="AX16" i="6"/>
  <c r="AV16" i="6"/>
  <c r="AU16" i="6"/>
  <c r="AT16" i="6"/>
  <c r="AS16" i="6"/>
  <c r="AR16" i="6"/>
  <c r="AP16" i="6"/>
  <c r="AO16" i="6"/>
  <c r="AN16" i="6"/>
  <c r="AM16" i="6"/>
  <c r="AL16" i="6"/>
  <c r="AJ16" i="6"/>
  <c r="AI16" i="6"/>
  <c r="AH16" i="6"/>
  <c r="AG16" i="6"/>
  <c r="AF16" i="6"/>
  <c r="AD16" i="6"/>
  <c r="AC16" i="6"/>
  <c r="AB16" i="6"/>
  <c r="AA16" i="6"/>
  <c r="Z16" i="6"/>
  <c r="X16" i="6"/>
  <c r="W16" i="6"/>
  <c r="V16" i="6"/>
  <c r="U16" i="6"/>
  <c r="T16" i="6"/>
  <c r="R16" i="6"/>
  <c r="Q16" i="6"/>
  <c r="P16" i="6"/>
  <c r="O16" i="6"/>
  <c r="L16" i="6"/>
  <c r="K16" i="6"/>
  <c r="J16" i="6"/>
  <c r="I16" i="6"/>
  <c r="H16" i="6"/>
  <c r="F16" i="6"/>
  <c r="E16" i="6"/>
  <c r="D16" i="6"/>
  <c r="C16" i="6"/>
  <c r="BV15" i="6"/>
  <c r="BT15" i="6"/>
  <c r="BS15" i="6"/>
  <c r="BR15" i="6"/>
  <c r="BQ15" i="6"/>
  <c r="BP15" i="6"/>
  <c r="BN15" i="6"/>
  <c r="BM15" i="6"/>
  <c r="BL15" i="6"/>
  <c r="BK15" i="6"/>
  <c r="BJ15" i="6"/>
  <c r="BH15" i="6"/>
  <c r="BG15" i="6"/>
  <c r="BF15" i="6"/>
  <c r="BE15" i="6"/>
  <c r="BD15" i="6"/>
  <c r="BB15" i="6"/>
  <c r="BA15" i="6"/>
  <c r="AZ15" i="6"/>
  <c r="AY15" i="6"/>
  <c r="AX15" i="6"/>
  <c r="AV15" i="6"/>
  <c r="AU15" i="6"/>
  <c r="AT15" i="6"/>
  <c r="AS15" i="6"/>
  <c r="AR15" i="6"/>
  <c r="AP15" i="6"/>
  <c r="AO15" i="6"/>
  <c r="AN15" i="6"/>
  <c r="AM15" i="6"/>
  <c r="AL15" i="6"/>
  <c r="AJ15" i="6"/>
  <c r="AI15" i="6"/>
  <c r="AH15" i="6"/>
  <c r="AG15" i="6"/>
  <c r="AF15" i="6"/>
  <c r="AD15" i="6"/>
  <c r="AC15" i="6"/>
  <c r="AB15" i="6"/>
  <c r="AA15" i="6"/>
  <c r="Z15" i="6"/>
  <c r="X15" i="6"/>
  <c r="W15" i="6"/>
  <c r="V15" i="6"/>
  <c r="U15" i="6"/>
  <c r="T15" i="6"/>
  <c r="R15" i="6"/>
  <c r="Q15" i="6"/>
  <c r="P15" i="6"/>
  <c r="O15" i="6"/>
  <c r="L15" i="6"/>
  <c r="K15" i="6"/>
  <c r="J15" i="6"/>
  <c r="I15" i="6"/>
  <c r="H15" i="6"/>
  <c r="F15" i="6"/>
  <c r="E15" i="6"/>
  <c r="D15" i="6"/>
  <c r="C15" i="6"/>
  <c r="BV14" i="6"/>
  <c r="BT14" i="6"/>
  <c r="BS14" i="6"/>
  <c r="BR14" i="6"/>
  <c r="BQ14" i="6"/>
  <c r="BP14" i="6"/>
  <c r="BN14" i="6"/>
  <c r="BM14" i="6"/>
  <c r="BL14" i="6"/>
  <c r="BK14" i="6"/>
  <c r="BJ14" i="6"/>
  <c r="BH14" i="6"/>
  <c r="BG14" i="6"/>
  <c r="BF14" i="6"/>
  <c r="BE14" i="6"/>
  <c r="BD14" i="6"/>
  <c r="BB14" i="6"/>
  <c r="BA14" i="6"/>
  <c r="AZ14" i="6"/>
  <c r="AY14" i="6"/>
  <c r="AX14" i="6"/>
  <c r="AV14" i="6"/>
  <c r="AU14" i="6"/>
  <c r="AT14" i="6"/>
  <c r="AS14" i="6"/>
  <c r="AR14" i="6"/>
  <c r="AP14" i="6"/>
  <c r="AO14" i="6"/>
  <c r="AN14" i="6"/>
  <c r="AM14" i="6"/>
  <c r="AL14" i="6"/>
  <c r="AJ14" i="6"/>
  <c r="AI14" i="6"/>
  <c r="AH14" i="6"/>
  <c r="AG14" i="6"/>
  <c r="AF14" i="6"/>
  <c r="AD14" i="6"/>
  <c r="AC14" i="6"/>
  <c r="AB14" i="6"/>
  <c r="AA14" i="6"/>
  <c r="Z14" i="6"/>
  <c r="X14" i="6"/>
  <c r="W14" i="6"/>
  <c r="V14" i="6"/>
  <c r="U14" i="6"/>
  <c r="T14" i="6"/>
  <c r="R14" i="6"/>
  <c r="Q14" i="6"/>
  <c r="P14" i="6"/>
  <c r="O14" i="6"/>
  <c r="L14" i="6"/>
  <c r="K14" i="6"/>
  <c r="J14" i="6"/>
  <c r="I14" i="6"/>
  <c r="H14" i="6"/>
  <c r="F14" i="6"/>
  <c r="E14" i="6"/>
  <c r="D14" i="6"/>
  <c r="C14" i="6"/>
  <c r="BV13" i="6"/>
  <c r="BT13" i="6"/>
  <c r="BS13" i="6"/>
  <c r="BR13" i="6"/>
  <c r="BQ13" i="6"/>
  <c r="BP13" i="6"/>
  <c r="BN13" i="6"/>
  <c r="BM13" i="6"/>
  <c r="BL13" i="6"/>
  <c r="BK13" i="6"/>
  <c r="BJ13" i="6"/>
  <c r="BH13" i="6"/>
  <c r="BG13" i="6"/>
  <c r="BF13" i="6"/>
  <c r="BE13" i="6"/>
  <c r="BD13" i="6"/>
  <c r="BB13" i="6"/>
  <c r="BA13" i="6"/>
  <c r="AZ13" i="6"/>
  <c r="AY13" i="6"/>
  <c r="AX13" i="6"/>
  <c r="AV13" i="6"/>
  <c r="AU13" i="6"/>
  <c r="AT13" i="6"/>
  <c r="AS13" i="6"/>
  <c r="AR13" i="6"/>
  <c r="AP13" i="6"/>
  <c r="AO13" i="6"/>
  <c r="AN13" i="6"/>
  <c r="AM13" i="6"/>
  <c r="AL13" i="6"/>
  <c r="AJ13" i="6"/>
  <c r="AI13" i="6"/>
  <c r="AH13" i="6"/>
  <c r="AG13" i="6"/>
  <c r="AF13" i="6"/>
  <c r="AD13" i="6"/>
  <c r="AC13" i="6"/>
  <c r="AB13" i="6"/>
  <c r="AA13" i="6"/>
  <c r="Z13" i="6"/>
  <c r="X13" i="6"/>
  <c r="W13" i="6"/>
  <c r="V13" i="6"/>
  <c r="U13" i="6"/>
  <c r="T13" i="6"/>
  <c r="R13" i="6"/>
  <c r="Q13" i="6"/>
  <c r="P13" i="6"/>
  <c r="O13" i="6"/>
  <c r="L13" i="6"/>
  <c r="K13" i="6"/>
  <c r="J13" i="6"/>
  <c r="I13" i="6"/>
  <c r="H13" i="6"/>
  <c r="F13" i="6"/>
  <c r="E13" i="6"/>
  <c r="D13" i="6"/>
  <c r="C13" i="6"/>
  <c r="BV12" i="6"/>
  <c r="BT12" i="6"/>
  <c r="BS12" i="6"/>
  <c r="BR12" i="6"/>
  <c r="BQ12" i="6"/>
  <c r="BP12" i="6"/>
  <c r="BN12" i="6"/>
  <c r="BM12" i="6"/>
  <c r="BL12" i="6"/>
  <c r="BK12" i="6"/>
  <c r="BJ12" i="6"/>
  <c r="BH12" i="6"/>
  <c r="BG12" i="6"/>
  <c r="BF12" i="6"/>
  <c r="BE12" i="6"/>
  <c r="BD12" i="6"/>
  <c r="BB12" i="6"/>
  <c r="BA12" i="6"/>
  <c r="AZ12" i="6"/>
  <c r="AY12" i="6"/>
  <c r="AX12" i="6"/>
  <c r="AV12" i="6"/>
  <c r="AU12" i="6"/>
  <c r="AT12" i="6"/>
  <c r="AS12" i="6"/>
  <c r="AR12" i="6"/>
  <c r="AP12" i="6"/>
  <c r="AO12" i="6"/>
  <c r="AN12" i="6"/>
  <c r="AM12" i="6"/>
  <c r="AL12" i="6"/>
  <c r="AJ12" i="6"/>
  <c r="AI12" i="6"/>
  <c r="AH12" i="6"/>
  <c r="AG12" i="6"/>
  <c r="AF12" i="6"/>
  <c r="AD12" i="6"/>
  <c r="AC12" i="6"/>
  <c r="AB12" i="6"/>
  <c r="AA12" i="6"/>
  <c r="Z12" i="6"/>
  <c r="X12" i="6"/>
  <c r="W12" i="6"/>
  <c r="V12" i="6"/>
  <c r="U12" i="6"/>
  <c r="T12" i="6"/>
  <c r="R12" i="6"/>
  <c r="Q12" i="6"/>
  <c r="P12" i="6"/>
  <c r="O12" i="6"/>
  <c r="L12" i="6"/>
  <c r="K12" i="6"/>
  <c r="J12" i="6"/>
  <c r="I12" i="6"/>
  <c r="H12" i="6"/>
  <c r="F12" i="6"/>
  <c r="E12" i="6"/>
  <c r="D12" i="6"/>
  <c r="C12" i="6"/>
  <c r="BV11" i="6"/>
  <c r="BT11" i="6"/>
  <c r="BS11" i="6"/>
  <c r="BR11" i="6"/>
  <c r="BQ11" i="6"/>
  <c r="BP11" i="6"/>
  <c r="BN11" i="6"/>
  <c r="BM11" i="6"/>
  <c r="BL11" i="6"/>
  <c r="BK11" i="6"/>
  <c r="BJ11" i="6"/>
  <c r="BH11" i="6"/>
  <c r="BG11" i="6"/>
  <c r="BF11" i="6"/>
  <c r="BE11" i="6"/>
  <c r="BD11" i="6"/>
  <c r="BB11" i="6"/>
  <c r="BA11" i="6"/>
  <c r="AZ11" i="6"/>
  <c r="AY11" i="6"/>
  <c r="AX11" i="6"/>
  <c r="AV11" i="6"/>
  <c r="AU11" i="6"/>
  <c r="AT11" i="6"/>
  <c r="AS11" i="6"/>
  <c r="AR11" i="6"/>
  <c r="AP11" i="6"/>
  <c r="AO11" i="6"/>
  <c r="AN11" i="6"/>
  <c r="AM11" i="6"/>
  <c r="AL11" i="6"/>
  <c r="AJ11" i="6"/>
  <c r="AI11" i="6"/>
  <c r="AH11" i="6"/>
  <c r="AG11" i="6"/>
  <c r="AF11" i="6"/>
  <c r="AD11" i="6"/>
  <c r="AC11" i="6"/>
  <c r="AB11" i="6"/>
  <c r="AA11" i="6"/>
  <c r="Z11" i="6"/>
  <c r="X11" i="6"/>
  <c r="W11" i="6"/>
  <c r="V11" i="6"/>
  <c r="U11" i="6"/>
  <c r="T11" i="6"/>
  <c r="R11" i="6"/>
  <c r="Q11" i="6"/>
  <c r="P11" i="6"/>
  <c r="O11" i="6"/>
  <c r="L11" i="6"/>
  <c r="K11" i="6"/>
  <c r="J11" i="6"/>
  <c r="I11" i="6"/>
  <c r="H11" i="6"/>
  <c r="F11" i="6"/>
  <c r="E11" i="6"/>
  <c r="D11" i="6"/>
  <c r="C11" i="6"/>
  <c r="BV10" i="6"/>
  <c r="BT10" i="6"/>
  <c r="BS10" i="6"/>
  <c r="BR10" i="6"/>
  <c r="BQ10" i="6"/>
  <c r="BP10" i="6"/>
  <c r="BN10" i="6"/>
  <c r="BM10" i="6"/>
  <c r="BL10" i="6"/>
  <c r="BK10" i="6"/>
  <c r="BJ10" i="6"/>
  <c r="BH10" i="6"/>
  <c r="BG10" i="6"/>
  <c r="BF10" i="6"/>
  <c r="BE10" i="6"/>
  <c r="BD10" i="6"/>
  <c r="BB10" i="6"/>
  <c r="BA10" i="6"/>
  <c r="AZ10" i="6"/>
  <c r="AY10" i="6"/>
  <c r="AX10" i="6"/>
  <c r="AV10" i="6"/>
  <c r="AU10" i="6"/>
  <c r="AT10" i="6"/>
  <c r="AS10" i="6"/>
  <c r="AR10" i="6"/>
  <c r="AP10" i="6"/>
  <c r="AO10" i="6"/>
  <c r="AN10" i="6"/>
  <c r="AM10" i="6"/>
  <c r="AL10" i="6"/>
  <c r="AJ10" i="6"/>
  <c r="AI10" i="6"/>
  <c r="AH10" i="6"/>
  <c r="AG10" i="6"/>
  <c r="AF10" i="6"/>
  <c r="AD10" i="6"/>
  <c r="AC10" i="6"/>
  <c r="AB10" i="6"/>
  <c r="AA10" i="6"/>
  <c r="Z10" i="6"/>
  <c r="X10" i="6"/>
  <c r="W10" i="6"/>
  <c r="V10" i="6"/>
  <c r="U10" i="6"/>
  <c r="T10" i="6"/>
  <c r="R10" i="6"/>
  <c r="Q10" i="6"/>
  <c r="P10" i="6"/>
  <c r="O10" i="6"/>
  <c r="L10" i="6"/>
  <c r="K10" i="6"/>
  <c r="J10" i="6"/>
  <c r="I10" i="6"/>
  <c r="H10" i="6"/>
  <c r="F10" i="6"/>
  <c r="E10" i="6"/>
  <c r="D10" i="6"/>
  <c r="C10" i="6"/>
  <c r="BV9" i="6"/>
  <c r="BT9" i="6"/>
  <c r="BS9" i="6"/>
  <c r="BR9" i="6"/>
  <c r="BQ9" i="6"/>
  <c r="BP9" i="6"/>
  <c r="BN9" i="6"/>
  <c r="BM9" i="6"/>
  <c r="BL9" i="6"/>
  <c r="BK9" i="6"/>
  <c r="BJ9" i="6"/>
  <c r="BH9" i="6"/>
  <c r="BG9" i="6"/>
  <c r="BF9" i="6"/>
  <c r="BE9" i="6"/>
  <c r="BD9" i="6"/>
  <c r="BB9" i="6"/>
  <c r="BA9" i="6"/>
  <c r="AZ9" i="6"/>
  <c r="AY9" i="6"/>
  <c r="AX9" i="6"/>
  <c r="AV9" i="6"/>
  <c r="AU9" i="6"/>
  <c r="AT9" i="6"/>
  <c r="AS9" i="6"/>
  <c r="AR9" i="6"/>
  <c r="AP9" i="6"/>
  <c r="AO9" i="6"/>
  <c r="AN9" i="6"/>
  <c r="AM9" i="6"/>
  <c r="AL9" i="6"/>
  <c r="AJ9" i="6"/>
  <c r="AI9" i="6"/>
  <c r="AH9" i="6"/>
  <c r="AG9" i="6"/>
  <c r="AF9" i="6"/>
  <c r="AD9" i="6"/>
  <c r="AC9" i="6"/>
  <c r="AB9" i="6"/>
  <c r="AA9" i="6"/>
  <c r="Z9" i="6"/>
  <c r="X9" i="6"/>
  <c r="W9" i="6"/>
  <c r="V9" i="6"/>
  <c r="U9" i="6"/>
  <c r="T9" i="6"/>
  <c r="R9" i="6"/>
  <c r="Q9" i="6"/>
  <c r="P9" i="6"/>
  <c r="O9" i="6"/>
  <c r="L9" i="6"/>
  <c r="K9" i="6"/>
  <c r="J9" i="6"/>
  <c r="I9" i="6"/>
  <c r="H9" i="6"/>
  <c r="F9" i="6"/>
  <c r="E9" i="6"/>
  <c r="D9" i="6"/>
  <c r="C9" i="6"/>
  <c r="BV8" i="6"/>
  <c r="BT8" i="6"/>
  <c r="BS8" i="6"/>
  <c r="BR8" i="6"/>
  <c r="BQ8" i="6"/>
  <c r="BP8" i="6"/>
  <c r="BN8" i="6"/>
  <c r="BM8" i="6"/>
  <c r="BL8" i="6"/>
  <c r="BK8" i="6"/>
  <c r="BJ8" i="6"/>
  <c r="BH8" i="6"/>
  <c r="BG8" i="6"/>
  <c r="BF8" i="6"/>
  <c r="BE8" i="6"/>
  <c r="BD8" i="6"/>
  <c r="BB8" i="6"/>
  <c r="BA8" i="6"/>
  <c r="AZ8" i="6"/>
  <c r="AY8" i="6"/>
  <c r="AX8" i="6"/>
  <c r="AV8" i="6"/>
  <c r="AU8" i="6"/>
  <c r="AT8" i="6"/>
  <c r="AS8" i="6"/>
  <c r="AR8" i="6"/>
  <c r="AP8" i="6"/>
  <c r="AO8" i="6"/>
  <c r="AN8" i="6"/>
  <c r="AM8" i="6"/>
  <c r="AL8" i="6"/>
  <c r="AJ8" i="6"/>
  <c r="AI8" i="6"/>
  <c r="AH8" i="6"/>
  <c r="AG8" i="6"/>
  <c r="AF8" i="6"/>
  <c r="AD8" i="6"/>
  <c r="AC8" i="6"/>
  <c r="AB8" i="6"/>
  <c r="AA8" i="6"/>
  <c r="Z8" i="6"/>
  <c r="X8" i="6"/>
  <c r="W8" i="6"/>
  <c r="V8" i="6"/>
  <c r="U8" i="6"/>
  <c r="T8" i="6"/>
  <c r="R8" i="6"/>
  <c r="Q8" i="6"/>
  <c r="P8" i="6"/>
  <c r="O8" i="6"/>
  <c r="L8" i="6"/>
  <c r="K8" i="6"/>
  <c r="J8" i="6"/>
  <c r="I8" i="6"/>
  <c r="H8" i="6"/>
  <c r="F8" i="6"/>
  <c r="E8" i="6"/>
  <c r="D8" i="6"/>
  <c r="C8" i="6"/>
  <c r="BV7" i="6"/>
  <c r="BT7" i="6"/>
  <c r="BS7" i="6"/>
  <c r="BR7" i="6"/>
  <c r="BQ7" i="6"/>
  <c r="BP7" i="6"/>
  <c r="BN7" i="6"/>
  <c r="BM7" i="6"/>
  <c r="BL7" i="6"/>
  <c r="BK7" i="6"/>
  <c r="BJ7" i="6"/>
  <c r="BH7" i="6"/>
  <c r="BG7" i="6"/>
  <c r="BF7" i="6"/>
  <c r="BE7" i="6"/>
  <c r="BD7" i="6"/>
  <c r="BB7" i="6"/>
  <c r="BA7" i="6"/>
  <c r="AZ7" i="6"/>
  <c r="AY7" i="6"/>
  <c r="AX7" i="6"/>
  <c r="AV7" i="6"/>
  <c r="AU7" i="6"/>
  <c r="AT7" i="6"/>
  <c r="AS7" i="6"/>
  <c r="AR7" i="6"/>
  <c r="AP7" i="6"/>
  <c r="AO7" i="6"/>
  <c r="AN7" i="6"/>
  <c r="AM7" i="6"/>
  <c r="AL7" i="6"/>
  <c r="AJ7" i="6"/>
  <c r="AI7" i="6"/>
  <c r="AH7" i="6"/>
  <c r="AG7" i="6"/>
  <c r="AF7" i="6"/>
  <c r="AD7" i="6"/>
  <c r="AC7" i="6"/>
  <c r="AB7" i="6"/>
  <c r="AA7" i="6"/>
  <c r="Z7" i="6"/>
  <c r="X7" i="6"/>
  <c r="W7" i="6"/>
  <c r="V7" i="6"/>
  <c r="U7" i="6"/>
  <c r="T7" i="6"/>
  <c r="R7" i="6"/>
  <c r="Q7" i="6"/>
  <c r="P7" i="6"/>
  <c r="O7" i="6"/>
  <c r="L7" i="6"/>
  <c r="K7" i="6"/>
  <c r="J7" i="6"/>
  <c r="I7" i="6"/>
  <c r="H7" i="6"/>
  <c r="F7" i="6"/>
  <c r="E7" i="6"/>
  <c r="D7" i="6"/>
  <c r="C7" i="6"/>
  <c r="BV6" i="6"/>
  <c r="BT6" i="6"/>
  <c r="BS6" i="6"/>
  <c r="BR6" i="6"/>
  <c r="BQ6" i="6"/>
  <c r="BP6" i="6"/>
  <c r="BN6" i="6"/>
  <c r="BM6" i="6"/>
  <c r="BL6" i="6"/>
  <c r="BK6" i="6"/>
  <c r="BJ6" i="6"/>
  <c r="BH6" i="6"/>
  <c r="BG6" i="6"/>
  <c r="BF6" i="6"/>
  <c r="BE6" i="6"/>
  <c r="BD6" i="6"/>
  <c r="BB6" i="6"/>
  <c r="BA6" i="6"/>
  <c r="AZ6" i="6"/>
  <c r="AY6" i="6"/>
  <c r="AX6" i="6"/>
  <c r="AV6" i="6"/>
  <c r="AU6" i="6"/>
  <c r="AT6" i="6"/>
  <c r="AS6" i="6"/>
  <c r="AR6" i="6"/>
  <c r="AP6" i="6"/>
  <c r="AO6" i="6"/>
  <c r="AN6" i="6"/>
  <c r="AM6" i="6"/>
  <c r="AL6" i="6"/>
  <c r="AJ6" i="6"/>
  <c r="AI6" i="6"/>
  <c r="AH6" i="6"/>
  <c r="AG6" i="6"/>
  <c r="AF6" i="6"/>
  <c r="AD6" i="6"/>
  <c r="AC6" i="6"/>
  <c r="AB6" i="6"/>
  <c r="AA6" i="6"/>
  <c r="Z6" i="6"/>
  <c r="X6" i="6"/>
  <c r="W6" i="6"/>
  <c r="V6" i="6"/>
  <c r="U6" i="6"/>
  <c r="T6" i="6"/>
  <c r="R6" i="6"/>
  <c r="Q6" i="6"/>
  <c r="P6" i="6"/>
  <c r="O6" i="6"/>
  <c r="L6" i="6"/>
  <c r="K6" i="6"/>
  <c r="J6" i="6"/>
  <c r="I6" i="6"/>
  <c r="H6" i="6"/>
  <c r="F6" i="6"/>
  <c r="E6" i="6"/>
  <c r="D6" i="6"/>
  <c r="C6" i="6"/>
  <c r="BV5" i="6"/>
  <c r="BT5" i="6"/>
  <c r="BS5" i="6"/>
  <c r="BR5" i="6"/>
  <c r="BQ5" i="6"/>
  <c r="BP5" i="6"/>
  <c r="BN5" i="6"/>
  <c r="BM5" i="6"/>
  <c r="BL5" i="6"/>
  <c r="BK5" i="6"/>
  <c r="BJ5" i="6"/>
  <c r="BH5" i="6"/>
  <c r="BG5" i="6"/>
  <c r="BF5" i="6"/>
  <c r="BE5" i="6"/>
  <c r="BD5" i="6"/>
  <c r="BB5" i="6"/>
  <c r="BA5" i="6"/>
  <c r="AZ5" i="6"/>
  <c r="AY5" i="6"/>
  <c r="AX5" i="6"/>
  <c r="AV5" i="6"/>
  <c r="AU5" i="6"/>
  <c r="AT5" i="6"/>
  <c r="AS5" i="6"/>
  <c r="AR5" i="6"/>
  <c r="AP5" i="6"/>
  <c r="AO5" i="6"/>
  <c r="AN5" i="6"/>
  <c r="AM5" i="6"/>
  <c r="AL5" i="6"/>
  <c r="AJ5" i="6"/>
  <c r="AI5" i="6"/>
  <c r="AH5" i="6"/>
  <c r="AG5" i="6"/>
  <c r="AF5" i="6"/>
  <c r="AD5" i="6"/>
  <c r="AC5" i="6"/>
  <c r="AB5" i="6"/>
  <c r="AA5" i="6"/>
  <c r="Z5" i="6"/>
  <c r="X5" i="6"/>
  <c r="W5" i="6"/>
  <c r="V5" i="6"/>
  <c r="U5" i="6"/>
  <c r="T5" i="6"/>
  <c r="R5" i="6"/>
  <c r="Q5" i="6"/>
  <c r="P5" i="6"/>
  <c r="O5" i="6"/>
  <c r="L5" i="6"/>
  <c r="K5" i="6"/>
  <c r="J5" i="6"/>
  <c r="I5" i="6"/>
  <c r="H5" i="6"/>
  <c r="F5" i="6"/>
  <c r="E5" i="6"/>
  <c r="D5" i="6"/>
  <c r="C5" i="6"/>
  <c r="BV4" i="6"/>
  <c r="BT4" i="6"/>
  <c r="BS4" i="6"/>
  <c r="BR4" i="6"/>
  <c r="BQ4" i="6"/>
  <c r="BP4" i="6"/>
  <c r="BN4" i="6"/>
  <c r="BM4" i="6"/>
  <c r="BL4" i="6"/>
  <c r="BK4" i="6"/>
  <c r="BJ4" i="6"/>
  <c r="BH4" i="6"/>
  <c r="BG4" i="6"/>
  <c r="BF4" i="6"/>
  <c r="BE4" i="6"/>
  <c r="BD4" i="6"/>
  <c r="BB4" i="6"/>
  <c r="BA4" i="6"/>
  <c r="AZ4" i="6"/>
  <c r="AY4" i="6"/>
  <c r="AX4" i="6"/>
  <c r="AV4" i="6"/>
  <c r="AU4" i="6"/>
  <c r="AT4" i="6"/>
  <c r="AS4" i="6"/>
  <c r="AR4" i="6"/>
  <c r="AP4" i="6"/>
  <c r="AO4" i="6"/>
  <c r="AN4" i="6"/>
  <c r="AM4" i="6"/>
  <c r="AL4" i="6"/>
  <c r="AJ4" i="6"/>
  <c r="AI4" i="6"/>
  <c r="AH4" i="6"/>
  <c r="AG4" i="6"/>
  <c r="AF4" i="6"/>
  <c r="AD4" i="6"/>
  <c r="AC4" i="6"/>
  <c r="AB4" i="6"/>
  <c r="AA4" i="6"/>
  <c r="Z4" i="6"/>
  <c r="X4" i="6"/>
  <c r="W4" i="6"/>
  <c r="V4" i="6"/>
  <c r="U4" i="6"/>
  <c r="T4" i="6"/>
  <c r="R4" i="6"/>
  <c r="Q4" i="6"/>
  <c r="P4" i="6"/>
  <c r="O4" i="6"/>
  <c r="N4" i="6"/>
  <c r="L4" i="6"/>
  <c r="K4" i="6"/>
  <c r="J4" i="6"/>
  <c r="I4" i="6"/>
  <c r="H4" i="6"/>
  <c r="F4" i="6"/>
  <c r="E4" i="6"/>
  <c r="D4" i="6"/>
  <c r="C4" i="6"/>
  <c r="L74" i="6"/>
  <c r="K74" i="6"/>
  <c r="K354" i="6"/>
  <c r="K273" i="6"/>
  <c r="K285" i="6"/>
  <c r="K143" i="6"/>
  <c r="K223" i="6"/>
  <c r="E285" i="6"/>
  <c r="K220" i="6"/>
  <c r="K140" i="6"/>
  <c r="E140" i="6"/>
  <c r="E220" i="6"/>
  <c r="G746" i="6"/>
  <c r="H748" i="6"/>
  <c r="H746" i="6"/>
  <c r="J746" i="6"/>
  <c r="K748" i="6"/>
  <c r="K746" i="6"/>
  <c r="D746" i="6"/>
  <c r="E746" i="6"/>
  <c r="E748" i="6"/>
  <c r="E747" i="6"/>
  <c r="T325" i="3" l="1"/>
  <c r="U325" i="3" s="1"/>
  <c r="T3" i="3" l="1"/>
  <c r="T692" i="3"/>
  <c r="T691" i="3"/>
  <c r="T690" i="3"/>
  <c r="T689" i="3"/>
  <c r="T688" i="3"/>
  <c r="T687" i="3"/>
  <c r="T686" i="3"/>
  <c r="T685" i="3"/>
  <c r="T684" i="3"/>
  <c r="T683" i="3"/>
  <c r="T682" i="3"/>
  <c r="T681" i="3"/>
  <c r="T680" i="3"/>
  <c r="T679" i="3"/>
  <c r="T678" i="3"/>
  <c r="T677" i="3"/>
  <c r="T676" i="3"/>
  <c r="T675" i="3"/>
  <c r="T674" i="3"/>
  <c r="T673" i="3"/>
  <c r="T672" i="3"/>
  <c r="T671" i="3"/>
  <c r="T670" i="3"/>
  <c r="T669" i="3"/>
  <c r="T668" i="3"/>
  <c r="T667" i="3"/>
  <c r="T666" i="3"/>
  <c r="T665" i="3"/>
  <c r="T664" i="3"/>
  <c r="T663" i="3"/>
  <c r="T662" i="3"/>
  <c r="T661" i="3"/>
  <c r="T660" i="3"/>
  <c r="T659" i="3"/>
  <c r="T658" i="3"/>
  <c r="T657" i="3"/>
  <c r="T656" i="3"/>
  <c r="T655" i="3"/>
  <c r="T654" i="3"/>
  <c r="T653" i="3"/>
  <c r="T652" i="3"/>
  <c r="T651" i="3"/>
  <c r="T650" i="3"/>
  <c r="T649" i="3"/>
  <c r="T648" i="3"/>
  <c r="T647" i="3"/>
  <c r="T646" i="3"/>
  <c r="T645" i="3"/>
  <c r="T644" i="3"/>
  <c r="T643" i="3"/>
  <c r="T642" i="3"/>
  <c r="T641" i="3"/>
  <c r="T640" i="3"/>
  <c r="T639" i="3"/>
  <c r="T638" i="3"/>
  <c r="T637" i="3"/>
  <c r="T636" i="3"/>
  <c r="T635" i="3"/>
  <c r="T634" i="3"/>
  <c r="T633" i="3"/>
  <c r="T632" i="3"/>
  <c r="T631" i="3"/>
  <c r="T630" i="3"/>
  <c r="T629" i="3"/>
  <c r="T628" i="3"/>
  <c r="T627" i="3"/>
  <c r="T626" i="3"/>
  <c r="U626" i="3" s="1"/>
  <c r="T625" i="3"/>
  <c r="T624" i="3"/>
  <c r="T623" i="3"/>
  <c r="T622" i="3"/>
  <c r="T621" i="3"/>
  <c r="T620" i="3"/>
  <c r="T619" i="3"/>
  <c r="T618" i="3"/>
  <c r="T617" i="3"/>
  <c r="T616" i="3"/>
  <c r="T615" i="3"/>
  <c r="T614" i="3"/>
  <c r="T613" i="3"/>
  <c r="T612" i="3"/>
  <c r="T611" i="3"/>
  <c r="T610" i="3"/>
  <c r="T609" i="3"/>
  <c r="T608" i="3"/>
  <c r="T607" i="3"/>
  <c r="T606" i="3"/>
  <c r="T605" i="3"/>
  <c r="T604" i="3"/>
  <c r="T603" i="3"/>
  <c r="T602" i="3"/>
  <c r="T601" i="3"/>
  <c r="T600" i="3"/>
  <c r="T599" i="3"/>
  <c r="T598" i="3"/>
  <c r="T597" i="3"/>
  <c r="T596" i="3"/>
  <c r="T595" i="3"/>
  <c r="T594" i="3"/>
  <c r="T593" i="3"/>
  <c r="T592" i="3"/>
  <c r="T591" i="3"/>
  <c r="T590" i="3"/>
  <c r="T589" i="3"/>
  <c r="T588" i="3"/>
  <c r="T587" i="3"/>
  <c r="T586" i="3"/>
  <c r="T585" i="3"/>
  <c r="T584" i="3"/>
  <c r="T583" i="3"/>
  <c r="T582" i="3"/>
  <c r="T581" i="3"/>
  <c r="T580" i="3"/>
  <c r="T579" i="3"/>
  <c r="T578" i="3"/>
  <c r="T577" i="3"/>
  <c r="T576" i="3"/>
  <c r="T575" i="3"/>
  <c r="T574" i="3"/>
  <c r="T573" i="3"/>
  <c r="T572" i="3"/>
  <c r="T571" i="3"/>
  <c r="T570" i="3"/>
  <c r="T569" i="3"/>
  <c r="T568" i="3"/>
  <c r="T567" i="3"/>
  <c r="U567" i="3" s="1"/>
  <c r="T566" i="3"/>
  <c r="T565" i="3"/>
  <c r="T564" i="3"/>
  <c r="T563" i="3"/>
  <c r="T562" i="3"/>
  <c r="T561" i="3"/>
  <c r="T560" i="3"/>
  <c r="T559" i="3"/>
  <c r="T558" i="3"/>
  <c r="T557" i="3"/>
  <c r="T556" i="3"/>
  <c r="T555" i="3"/>
  <c r="T554" i="3"/>
  <c r="T553" i="3"/>
  <c r="T552" i="3"/>
  <c r="T551" i="3"/>
  <c r="T550" i="3"/>
  <c r="T549" i="3"/>
  <c r="T548" i="3"/>
  <c r="T547" i="3"/>
  <c r="T546" i="3"/>
  <c r="T545" i="3"/>
  <c r="T544" i="3"/>
  <c r="T543" i="3"/>
  <c r="T542" i="3"/>
  <c r="T541" i="3"/>
  <c r="T540" i="3"/>
  <c r="T539" i="3"/>
  <c r="T538" i="3"/>
  <c r="T537" i="3"/>
  <c r="T536" i="3"/>
  <c r="T535" i="3"/>
  <c r="T534" i="3"/>
  <c r="T533" i="3"/>
  <c r="T532" i="3"/>
  <c r="T531" i="3"/>
  <c r="T530" i="3"/>
  <c r="T529" i="3"/>
  <c r="T528" i="3"/>
  <c r="T527" i="3"/>
  <c r="T526" i="3"/>
  <c r="T525" i="3"/>
  <c r="T524" i="3"/>
  <c r="T523" i="3"/>
  <c r="T522" i="3"/>
  <c r="T521" i="3"/>
  <c r="T520" i="3"/>
  <c r="T519" i="3"/>
  <c r="T518" i="3"/>
  <c r="T517" i="3"/>
  <c r="T516" i="3"/>
  <c r="T515" i="3"/>
  <c r="T514" i="3"/>
  <c r="T513" i="3"/>
  <c r="T512" i="3"/>
  <c r="T511" i="3"/>
  <c r="T510" i="3"/>
  <c r="T509" i="3"/>
  <c r="T508" i="3"/>
  <c r="T507" i="3"/>
  <c r="T506" i="3"/>
  <c r="T505" i="3"/>
  <c r="T504" i="3"/>
  <c r="T503" i="3"/>
  <c r="T502" i="3"/>
  <c r="T501" i="3"/>
  <c r="T500" i="3"/>
  <c r="T499" i="3"/>
  <c r="T498" i="3"/>
  <c r="T497" i="3"/>
  <c r="T496" i="3"/>
  <c r="T495" i="3"/>
  <c r="T494" i="3"/>
  <c r="T493" i="3"/>
  <c r="T492" i="3"/>
  <c r="T491" i="3"/>
  <c r="T490" i="3"/>
  <c r="T489" i="3"/>
  <c r="T488" i="3"/>
  <c r="T487" i="3"/>
  <c r="T486" i="3"/>
  <c r="T485" i="3"/>
  <c r="T484" i="3"/>
  <c r="T483" i="3"/>
  <c r="T482" i="3"/>
  <c r="T481" i="3"/>
  <c r="T480" i="3"/>
  <c r="T479" i="3"/>
  <c r="T478" i="3"/>
  <c r="T477" i="3"/>
  <c r="T476" i="3"/>
  <c r="T475" i="3"/>
  <c r="T474" i="3"/>
  <c r="T473" i="3"/>
  <c r="T472" i="3"/>
  <c r="T471" i="3"/>
  <c r="T470" i="3"/>
  <c r="T469" i="3"/>
  <c r="T468" i="3"/>
  <c r="T467" i="3"/>
  <c r="T466" i="3"/>
  <c r="T465" i="3"/>
  <c r="T464" i="3"/>
  <c r="T463" i="3"/>
  <c r="T462" i="3"/>
  <c r="T461" i="3"/>
  <c r="T460" i="3"/>
  <c r="T459" i="3"/>
  <c r="T458" i="3"/>
  <c r="U458" i="3" s="1"/>
  <c r="T457" i="3"/>
  <c r="T456" i="3"/>
  <c r="T455" i="3"/>
  <c r="T454" i="3"/>
  <c r="T453" i="3"/>
  <c r="T452" i="3"/>
  <c r="T451" i="3"/>
  <c r="T450" i="3"/>
  <c r="T449" i="3"/>
  <c r="T448" i="3"/>
  <c r="T447" i="3"/>
  <c r="T446" i="3"/>
  <c r="T445" i="3"/>
  <c r="T444" i="3"/>
  <c r="T443" i="3"/>
  <c r="T442" i="3"/>
  <c r="T441" i="3"/>
  <c r="T440" i="3"/>
  <c r="T439" i="3"/>
  <c r="T438" i="3"/>
  <c r="T437" i="3"/>
  <c r="T436" i="3"/>
  <c r="T435" i="3"/>
  <c r="T434" i="3"/>
  <c r="T433" i="3"/>
  <c r="T432" i="3"/>
  <c r="T431" i="3"/>
  <c r="T430" i="3"/>
  <c r="T429" i="3"/>
  <c r="T428" i="3"/>
  <c r="T427" i="3"/>
  <c r="T426" i="3"/>
  <c r="T425" i="3"/>
  <c r="T424" i="3"/>
  <c r="T423" i="3"/>
  <c r="T422" i="3"/>
  <c r="T421" i="3"/>
  <c r="T420" i="3"/>
  <c r="T419" i="3"/>
  <c r="T418" i="3"/>
  <c r="T417" i="3"/>
  <c r="T416" i="3"/>
  <c r="T415" i="3"/>
  <c r="T414" i="3"/>
  <c r="T413" i="3"/>
  <c r="T412" i="3"/>
  <c r="T411" i="3"/>
  <c r="T410" i="3"/>
  <c r="T409" i="3"/>
  <c r="T408" i="3"/>
  <c r="T407" i="3"/>
  <c r="T406" i="3"/>
  <c r="T405" i="3"/>
  <c r="T404" i="3"/>
  <c r="T403" i="3"/>
  <c r="T402" i="3"/>
  <c r="T401" i="3"/>
  <c r="T400" i="3"/>
  <c r="T399" i="3"/>
  <c r="T398" i="3"/>
  <c r="T396" i="3"/>
  <c r="T395" i="3"/>
  <c r="T394" i="3"/>
  <c r="T393" i="3"/>
  <c r="T392" i="3"/>
  <c r="T391" i="3"/>
  <c r="T390" i="3"/>
  <c r="T389" i="3"/>
  <c r="T388" i="3"/>
  <c r="T387" i="3"/>
  <c r="T386" i="3"/>
  <c r="T385" i="3"/>
  <c r="T384" i="3"/>
  <c r="T383" i="3"/>
  <c r="T382" i="3"/>
  <c r="T381" i="3"/>
  <c r="T380" i="3"/>
  <c r="T379" i="3"/>
  <c r="T378" i="3"/>
  <c r="T377" i="3"/>
  <c r="T376" i="3"/>
  <c r="T375" i="3"/>
  <c r="T374" i="3"/>
  <c r="T373" i="3"/>
  <c r="T372" i="3"/>
  <c r="T371" i="3"/>
  <c r="T370" i="3"/>
  <c r="T369" i="3"/>
  <c r="T368" i="3"/>
  <c r="T367" i="3"/>
  <c r="T366" i="3"/>
  <c r="T365" i="3"/>
  <c r="T364" i="3"/>
  <c r="T363" i="3"/>
  <c r="T362" i="3"/>
  <c r="T361" i="3"/>
  <c r="T360" i="3"/>
  <c r="T359" i="3"/>
  <c r="T358" i="3"/>
  <c r="T357" i="3"/>
  <c r="T356" i="3"/>
  <c r="T355" i="3"/>
  <c r="T354" i="3"/>
  <c r="T353" i="3"/>
  <c r="T352" i="3"/>
  <c r="T351" i="3"/>
  <c r="T350" i="3"/>
  <c r="T349" i="3"/>
  <c r="T348" i="3"/>
  <c r="T347" i="3"/>
  <c r="T346" i="3"/>
  <c r="T345" i="3"/>
  <c r="T344" i="3"/>
  <c r="T343" i="3"/>
  <c r="T342" i="3"/>
  <c r="T341" i="3"/>
  <c r="T340" i="3"/>
  <c r="T339" i="3"/>
  <c r="T338" i="3"/>
  <c r="T337" i="3"/>
  <c r="T336" i="3"/>
  <c r="T335" i="3"/>
  <c r="T334" i="3"/>
  <c r="T333" i="3"/>
  <c r="T332" i="3"/>
  <c r="T331" i="3"/>
  <c r="T330" i="3"/>
  <c r="T329" i="3"/>
  <c r="T328" i="3"/>
  <c r="T327" i="3"/>
  <c r="T326" i="3"/>
  <c r="T324" i="3"/>
  <c r="T323" i="3"/>
  <c r="T322" i="3"/>
  <c r="T321" i="3"/>
  <c r="T320" i="3"/>
  <c r="T319" i="3"/>
  <c r="T318" i="3"/>
  <c r="T317" i="3"/>
  <c r="T316" i="3"/>
  <c r="T315" i="3"/>
  <c r="T314" i="3"/>
  <c r="T313" i="3"/>
  <c r="T312" i="3"/>
  <c r="T311" i="3"/>
  <c r="T310" i="3"/>
  <c r="T309" i="3"/>
  <c r="T308" i="3"/>
  <c r="T307" i="3"/>
  <c r="T306" i="3"/>
  <c r="T305" i="3"/>
  <c r="T304" i="3"/>
  <c r="T303" i="3"/>
  <c r="T302" i="3"/>
  <c r="T301" i="3"/>
  <c r="T300" i="3"/>
  <c r="T299" i="3"/>
  <c r="T298" i="3"/>
  <c r="T297" i="3"/>
  <c r="T296" i="3"/>
  <c r="T295" i="3"/>
  <c r="T294" i="3"/>
  <c r="T293" i="3"/>
  <c r="T292" i="3"/>
  <c r="T291" i="3"/>
  <c r="T290" i="3"/>
  <c r="T289" i="3"/>
  <c r="T288" i="3"/>
  <c r="T287" i="3"/>
  <c r="T286" i="3"/>
  <c r="T285" i="3"/>
  <c r="T284" i="3"/>
  <c r="T283" i="3"/>
  <c r="T282" i="3"/>
  <c r="T281" i="3"/>
  <c r="T280" i="3"/>
  <c r="T279" i="3"/>
  <c r="T278" i="3"/>
  <c r="T277" i="3"/>
  <c r="T276" i="3"/>
  <c r="T275" i="3"/>
  <c r="T274" i="3"/>
  <c r="T273" i="3"/>
  <c r="T272" i="3"/>
  <c r="T271" i="3"/>
  <c r="T270" i="3"/>
  <c r="T269" i="3"/>
  <c r="T268" i="3"/>
  <c r="T267" i="3"/>
  <c r="T266" i="3"/>
  <c r="T265" i="3"/>
  <c r="T264" i="3"/>
  <c r="T263" i="3"/>
  <c r="T262" i="3"/>
  <c r="T261" i="3"/>
  <c r="T260" i="3"/>
  <c r="T259" i="3"/>
  <c r="T258" i="3"/>
  <c r="T257" i="3"/>
  <c r="T256" i="3"/>
  <c r="T255" i="3"/>
  <c r="T254" i="3"/>
  <c r="T253" i="3"/>
  <c r="T252" i="3"/>
  <c r="T251" i="3"/>
  <c r="T250" i="3"/>
  <c r="T249" i="3"/>
  <c r="T248" i="3"/>
  <c r="T247" i="3"/>
  <c r="T246" i="3"/>
  <c r="T245" i="3"/>
  <c r="T244" i="3"/>
  <c r="T243" i="3"/>
  <c r="T242" i="3"/>
  <c r="T241" i="3"/>
  <c r="T240" i="3"/>
  <c r="T239" i="3"/>
  <c r="T238" i="3"/>
  <c r="T237" i="3"/>
  <c r="T236" i="3"/>
  <c r="T235" i="3"/>
  <c r="T234" i="3"/>
  <c r="T233" i="3"/>
  <c r="T232" i="3"/>
  <c r="T231" i="3"/>
  <c r="T230" i="3"/>
  <c r="T229" i="3"/>
  <c r="T228" i="3"/>
  <c r="T227" i="3"/>
  <c r="T226" i="3"/>
  <c r="T225" i="3"/>
  <c r="T224" i="3"/>
  <c r="T223" i="3"/>
  <c r="T222" i="3"/>
  <c r="T221" i="3"/>
  <c r="T220" i="3"/>
  <c r="T219" i="3"/>
  <c r="T218" i="3"/>
  <c r="T217" i="3"/>
  <c r="T216" i="3"/>
  <c r="T215" i="3"/>
  <c r="T214" i="3"/>
  <c r="T213" i="3"/>
  <c r="T212" i="3"/>
  <c r="T211" i="3"/>
  <c r="T210" i="3"/>
  <c r="T209" i="3"/>
  <c r="T208" i="3"/>
  <c r="T207" i="3"/>
  <c r="T206" i="3"/>
  <c r="T205" i="3"/>
  <c r="T204" i="3"/>
  <c r="T203" i="3"/>
  <c r="T202" i="3"/>
  <c r="T201" i="3"/>
  <c r="T200" i="3"/>
  <c r="T199" i="3"/>
  <c r="T198" i="3"/>
  <c r="T197" i="3"/>
  <c r="T196" i="3"/>
  <c r="T195" i="3"/>
  <c r="T194" i="3"/>
  <c r="T193" i="3"/>
  <c r="T192" i="3"/>
  <c r="T191" i="3"/>
  <c r="T190" i="3"/>
  <c r="T189" i="3"/>
  <c r="T188" i="3"/>
  <c r="T187" i="3"/>
  <c r="T186" i="3"/>
  <c r="T185" i="3"/>
  <c r="T184" i="3"/>
  <c r="T183" i="3"/>
  <c r="T182" i="3"/>
  <c r="T181" i="3"/>
  <c r="T180" i="3"/>
  <c r="T179" i="3"/>
  <c r="T178" i="3"/>
  <c r="T177" i="3"/>
  <c r="T176" i="3"/>
  <c r="T175" i="3"/>
  <c r="T174" i="3"/>
  <c r="T173" i="3"/>
  <c r="T172" i="3"/>
  <c r="T171" i="3"/>
  <c r="T170" i="3"/>
  <c r="T169" i="3"/>
  <c r="T168" i="3"/>
  <c r="T167" i="3"/>
  <c r="T166" i="3"/>
  <c r="T165" i="3"/>
  <c r="T164" i="3"/>
  <c r="T163" i="3"/>
  <c r="T162" i="3"/>
  <c r="T161" i="3"/>
  <c r="T160" i="3"/>
  <c r="T159" i="3"/>
  <c r="T158" i="3"/>
  <c r="T157" i="3"/>
  <c r="T156" i="3"/>
  <c r="T155" i="3"/>
  <c r="T154" i="3"/>
  <c r="T153" i="3"/>
  <c r="T152" i="3"/>
  <c r="T151" i="3"/>
  <c r="T150" i="3"/>
  <c r="T149" i="3"/>
  <c r="T148" i="3"/>
  <c r="T147" i="3"/>
  <c r="T146" i="3"/>
  <c r="T145" i="3"/>
  <c r="T144" i="3"/>
  <c r="T143" i="3"/>
  <c r="T142" i="3"/>
  <c r="U142" i="3" s="1"/>
  <c r="T141" i="3"/>
  <c r="T140" i="3"/>
  <c r="T139" i="3"/>
  <c r="T138" i="3"/>
  <c r="T137" i="3"/>
  <c r="T136" i="3"/>
  <c r="T135" i="3"/>
  <c r="T134" i="3"/>
  <c r="T133" i="3"/>
  <c r="T132" i="3"/>
  <c r="T131" i="3"/>
  <c r="T130" i="3"/>
  <c r="T129" i="3"/>
  <c r="T128" i="3"/>
  <c r="T127" i="3"/>
  <c r="T126" i="3"/>
  <c r="T125" i="3"/>
  <c r="T124" i="3"/>
  <c r="T123" i="3"/>
  <c r="T122" i="3"/>
  <c r="T121" i="3"/>
  <c r="T120" i="3"/>
  <c r="T119" i="3"/>
  <c r="T118" i="3"/>
  <c r="T117" i="3"/>
  <c r="T116" i="3"/>
  <c r="T115" i="3"/>
  <c r="T114" i="3"/>
  <c r="T113" i="3"/>
  <c r="T112" i="3"/>
  <c r="T111" i="3"/>
  <c r="T110" i="3"/>
  <c r="T109" i="3"/>
  <c r="T108" i="3"/>
  <c r="T107" i="3"/>
  <c r="T106" i="3"/>
  <c r="T105" i="3"/>
  <c r="T104" i="3"/>
  <c r="T103" i="3"/>
  <c r="T102" i="3"/>
  <c r="T101" i="3"/>
  <c r="T100" i="3"/>
  <c r="T99" i="3"/>
  <c r="T98" i="3"/>
  <c r="T97" i="3"/>
  <c r="T96" i="3"/>
  <c r="T95" i="3"/>
  <c r="T94" i="3"/>
  <c r="T93" i="3"/>
  <c r="T92" i="3"/>
  <c r="T91" i="3"/>
  <c r="T90" i="3"/>
  <c r="T89" i="3"/>
  <c r="T88" i="3"/>
  <c r="T87" i="3"/>
  <c r="T86" i="3"/>
  <c r="T85" i="3"/>
  <c r="T84" i="3"/>
  <c r="T83" i="3"/>
  <c r="T82" i="3"/>
  <c r="T81" i="3"/>
  <c r="T80" i="3"/>
  <c r="T79" i="3"/>
  <c r="T78" i="3"/>
  <c r="T77" i="3"/>
  <c r="T76" i="3"/>
  <c r="T75" i="3"/>
  <c r="T74" i="3"/>
  <c r="T73" i="3"/>
  <c r="T72" i="3"/>
  <c r="T71" i="3"/>
  <c r="T70" i="3"/>
  <c r="T69" i="3"/>
  <c r="T68" i="3"/>
  <c r="T67" i="3"/>
  <c r="T66" i="3"/>
  <c r="T65" i="3"/>
  <c r="T64" i="3"/>
  <c r="T63" i="3"/>
  <c r="T62" i="3"/>
  <c r="T61" i="3"/>
  <c r="T60" i="3"/>
  <c r="T59" i="3"/>
  <c r="T58" i="3"/>
  <c r="T57" i="3"/>
  <c r="T56" i="3"/>
  <c r="T55" i="3"/>
  <c r="T54" i="3"/>
  <c r="T53" i="3"/>
  <c r="T52" i="3"/>
  <c r="T51" i="3"/>
  <c r="T50" i="3"/>
  <c r="T49" i="3"/>
  <c r="T48" i="3"/>
  <c r="T47" i="3"/>
  <c r="T46" i="3"/>
  <c r="T45" i="3"/>
  <c r="T44" i="3"/>
  <c r="T43" i="3"/>
  <c r="T42" i="3"/>
  <c r="T41" i="3"/>
  <c r="T40" i="3"/>
  <c r="T39" i="3"/>
  <c r="T38" i="3"/>
  <c r="T37" i="3"/>
  <c r="T36" i="3"/>
  <c r="T35" i="3"/>
  <c r="T34" i="3"/>
  <c r="T33" i="3"/>
  <c r="T32" i="3"/>
  <c r="T31" i="3"/>
  <c r="T30" i="3"/>
  <c r="T29" i="3"/>
  <c r="T28" i="3"/>
  <c r="T27" i="3"/>
  <c r="T26" i="3"/>
  <c r="T25" i="3"/>
  <c r="T24" i="3"/>
  <c r="T23" i="3"/>
  <c r="T22" i="3"/>
  <c r="T21" i="3"/>
  <c r="T20" i="3"/>
  <c r="T19" i="3"/>
  <c r="T18" i="3"/>
  <c r="T17" i="3"/>
  <c r="T16" i="3"/>
  <c r="T15" i="3"/>
  <c r="T14" i="3"/>
  <c r="T13" i="3"/>
  <c r="T12" i="3"/>
  <c r="T11" i="3"/>
  <c r="T10" i="3"/>
  <c r="T9" i="3"/>
  <c r="T8" i="3"/>
  <c r="T7" i="3"/>
  <c r="T6" i="3"/>
  <c r="T5" i="3"/>
  <c r="T4" i="3"/>
  <c r="T2" i="3"/>
  <c r="H747" i="6" l="1"/>
  <c r="K747" i="6"/>
  <c r="J77" i="16"/>
  <c r="K77" i="16" s="1"/>
  <c r="AC141" i="3" l="1"/>
  <c r="AD637" i="3" l="1"/>
  <c r="J74" i="16" l="1"/>
  <c r="K74" i="16" s="1"/>
  <c r="J79" i="16"/>
  <c r="K79" i="16" s="1"/>
  <c r="I43" i="13" l="1"/>
  <c r="J43" i="13" s="1"/>
  <c r="N43" i="13"/>
  <c r="Q43" i="13"/>
  <c r="R43" i="13" s="1"/>
  <c r="J94" i="16" l="1"/>
  <c r="K94" i="16" s="1"/>
  <c r="J95" i="16"/>
  <c r="K95" i="16" s="1"/>
  <c r="J92" i="16"/>
  <c r="K92" i="16" s="1"/>
  <c r="J93" i="16"/>
  <c r="K93" i="16" s="1"/>
  <c r="Q47" i="13" l="1"/>
  <c r="R47" i="13" s="1"/>
  <c r="N47" i="13"/>
  <c r="I47" i="13"/>
  <c r="J47" i="13" s="1"/>
  <c r="Q46" i="13"/>
  <c r="R46" i="13" s="1"/>
  <c r="N46" i="13"/>
  <c r="I46" i="13"/>
  <c r="J46" i="13" s="1"/>
  <c r="Q45" i="13"/>
  <c r="R45" i="13" s="1"/>
  <c r="N45" i="13"/>
  <c r="I45" i="13"/>
  <c r="J45" i="13" s="1"/>
  <c r="Q44" i="13"/>
  <c r="R44" i="13" s="1"/>
  <c r="N44" i="13"/>
  <c r="I44" i="13"/>
  <c r="J44" i="13" s="1"/>
  <c r="L490" i="3" l="1"/>
  <c r="L105" i="20" l="1"/>
  <c r="U105" i="20"/>
  <c r="L117" i="20"/>
  <c r="U117" i="20"/>
  <c r="L114" i="20"/>
  <c r="U114" i="20"/>
  <c r="L115" i="20"/>
  <c r="U115" i="20"/>
  <c r="L116" i="20"/>
  <c r="U116" i="20"/>
  <c r="L118" i="20"/>
  <c r="U118" i="20"/>
  <c r="J90" i="16" l="1"/>
  <c r="K90" i="16" s="1"/>
  <c r="J91" i="16"/>
  <c r="K91" i="16" s="1"/>
  <c r="J87" i="16" l="1"/>
  <c r="K87" i="16" s="1"/>
  <c r="J88" i="16"/>
  <c r="K88" i="16" s="1"/>
  <c r="J89" i="16"/>
  <c r="K89" i="16" s="1"/>
  <c r="U478" i="3" l="1"/>
  <c r="J23" i="16" l="1"/>
  <c r="K23" i="16" s="1"/>
  <c r="J24" i="16"/>
  <c r="K24" i="16" s="1"/>
  <c r="J22" i="16"/>
  <c r="K22" i="16" s="1"/>
  <c r="J84" i="16" l="1"/>
  <c r="K84" i="16" s="1"/>
  <c r="J85" i="16"/>
  <c r="K85" i="16" s="1"/>
  <c r="J86" i="16"/>
  <c r="K86" i="16" s="1"/>
  <c r="J83" i="16"/>
  <c r="K83" i="16" s="1"/>
  <c r="J81" i="16"/>
  <c r="K81" i="16" s="1"/>
  <c r="J82" i="16"/>
  <c r="K82" i="16" s="1"/>
  <c r="J96" i="16"/>
  <c r="K96" i="16" s="1"/>
  <c r="J97" i="16"/>
  <c r="K97" i="16" s="1"/>
  <c r="J98" i="16"/>
  <c r="K98" i="16" s="1"/>
  <c r="J99" i="16"/>
  <c r="K99" i="16" s="1"/>
  <c r="S140" i="3" l="1"/>
  <c r="L57" i="20" l="1"/>
  <c r="J39" i="16" l="1"/>
  <c r="K39" i="16" s="1"/>
  <c r="J38" i="16"/>
  <c r="J49" i="16"/>
  <c r="K49" i="16" s="1"/>
  <c r="I5" i="13"/>
  <c r="J5" i="13" s="1"/>
  <c r="I2" i="13"/>
  <c r="I3" i="13"/>
  <c r="I4" i="13"/>
  <c r="I6" i="13"/>
  <c r="I7" i="13"/>
  <c r="I8" i="13"/>
  <c r="I9" i="13"/>
  <c r="I10" i="13"/>
  <c r="I11" i="13"/>
  <c r="I12" i="13"/>
  <c r="I13" i="13"/>
  <c r="I14" i="13"/>
  <c r="I15" i="13"/>
  <c r="I16" i="13"/>
  <c r="I17" i="13"/>
  <c r="I18" i="13"/>
  <c r="I19" i="13"/>
  <c r="I20" i="13"/>
  <c r="I21" i="13"/>
  <c r="I22" i="13"/>
  <c r="I23" i="13"/>
  <c r="I24" i="13"/>
  <c r="I25" i="13"/>
  <c r="I26" i="13"/>
  <c r="I27" i="13"/>
  <c r="I28" i="13"/>
  <c r="I29" i="13"/>
  <c r="I30" i="13"/>
  <c r="I31" i="13"/>
  <c r="I32" i="13"/>
  <c r="I33" i="13"/>
  <c r="I34" i="13"/>
  <c r="I35" i="13"/>
  <c r="I36" i="13"/>
  <c r="I37" i="13"/>
  <c r="I38" i="13"/>
  <c r="I39" i="13"/>
  <c r="I40" i="13"/>
  <c r="I41" i="13"/>
  <c r="I42" i="13"/>
  <c r="J46" i="16"/>
  <c r="K46" i="16" s="1"/>
  <c r="J47" i="16"/>
  <c r="K47" i="16" s="1"/>
  <c r="J48" i="16"/>
  <c r="K48" i="16" s="1"/>
  <c r="J45" i="16"/>
  <c r="K45" i="16" s="1"/>
  <c r="J2" i="16" l="1"/>
  <c r="L3" i="20" l="1"/>
  <c r="U3" i="20"/>
  <c r="J37" i="16" l="1"/>
  <c r="K37" i="16" s="1"/>
  <c r="K38" i="16"/>
  <c r="J40" i="16"/>
  <c r="K40" i="16" s="1"/>
  <c r="J36" i="16"/>
  <c r="K36" i="16" s="1"/>
  <c r="Q39" i="13" l="1"/>
  <c r="R39" i="13" s="1"/>
  <c r="Q40" i="13"/>
  <c r="R40" i="13" s="1"/>
  <c r="Q41" i="13"/>
  <c r="R41" i="13" s="1"/>
  <c r="Q42" i="13" l="1"/>
  <c r="R42" i="13" s="1"/>
  <c r="N42" i="13"/>
  <c r="J42" i="13"/>
  <c r="N41" i="13"/>
  <c r="J41" i="13"/>
  <c r="J39" i="13" l="1"/>
  <c r="J40" i="13" l="1"/>
  <c r="N40" i="13"/>
  <c r="N39" i="13" l="1"/>
  <c r="J9" i="16"/>
  <c r="K9" i="16" s="1"/>
  <c r="U212" i="3" l="1"/>
  <c r="U249" i="3"/>
  <c r="U261" i="3"/>
  <c r="U553" i="3"/>
  <c r="U564" i="3"/>
  <c r="U6" i="3"/>
  <c r="U7" i="3"/>
  <c r="K646" i="3"/>
  <c r="Q38" i="13"/>
  <c r="R38" i="13" s="1"/>
  <c r="N38" i="13"/>
  <c r="J38" i="13"/>
  <c r="U406" i="3" l="1"/>
  <c r="AB637" i="3" l="1"/>
  <c r="U405" i="20" l="1"/>
  <c r="L405" i="20"/>
  <c r="U402" i="20"/>
  <c r="L402" i="20"/>
  <c r="U403" i="20"/>
  <c r="L403" i="20"/>
  <c r="U404" i="20"/>
  <c r="L404" i="20"/>
  <c r="J18" i="16" l="1"/>
  <c r="K18" i="16" s="1"/>
  <c r="J17" i="16"/>
  <c r="K17" i="16" s="1"/>
  <c r="J6" i="16" l="1"/>
  <c r="K6" i="16" s="1"/>
  <c r="J7" i="16"/>
  <c r="K7" i="16" s="1"/>
  <c r="J5" i="16"/>
  <c r="K5" i="16" s="1"/>
  <c r="J599" i="3" l="1"/>
  <c r="L37" i="20" l="1"/>
  <c r="U37" i="20"/>
  <c r="U53" i="3" l="1"/>
  <c r="L143" i="20" l="1"/>
  <c r="U143" i="20"/>
  <c r="Q37" i="13" l="1"/>
  <c r="R37" i="13" s="1"/>
  <c r="N37" i="13"/>
  <c r="J37" i="13"/>
  <c r="Q36" i="13"/>
  <c r="R36" i="13" s="1"/>
  <c r="N36" i="13"/>
  <c r="J36" i="13"/>
  <c r="S454" i="3" l="1"/>
  <c r="AC31" i="3" l="1"/>
  <c r="L223" i="3" l="1"/>
  <c r="Q35" i="13"/>
  <c r="R35" i="13" s="1"/>
  <c r="N35" i="13"/>
  <c r="J35" i="13"/>
  <c r="U123" i="20" l="1"/>
  <c r="L123" i="20"/>
  <c r="U122" i="20"/>
  <c r="L122" i="20"/>
  <c r="U121" i="20"/>
  <c r="L121" i="20"/>
  <c r="U120" i="20"/>
  <c r="L120" i="20"/>
  <c r="L153" i="20" l="1"/>
  <c r="U153" i="20"/>
  <c r="N466" i="3" l="1"/>
  <c r="U466" i="3" s="1"/>
  <c r="J80" i="16" l="1"/>
  <c r="K80" i="16" s="1"/>
  <c r="K57" i="16"/>
  <c r="K58" i="16" l="1"/>
  <c r="U5" i="3"/>
  <c r="U8" i="3"/>
  <c r="U9" i="3"/>
  <c r="U10" i="3"/>
  <c r="U11" i="3"/>
  <c r="U12" i="3"/>
  <c r="U13" i="3"/>
  <c r="U14" i="3"/>
  <c r="U15" i="3"/>
  <c r="U16" i="3"/>
  <c r="U17" i="3"/>
  <c r="U18" i="3"/>
  <c r="U19" i="3"/>
  <c r="U20" i="3"/>
  <c r="U21" i="3"/>
  <c r="U22" i="3"/>
  <c r="U23" i="3"/>
  <c r="U24" i="3"/>
  <c r="U25" i="3"/>
  <c r="U26" i="3"/>
  <c r="U27" i="3"/>
  <c r="U28" i="3"/>
  <c r="U29" i="3"/>
  <c r="U30" i="3"/>
  <c r="U31" i="3"/>
  <c r="U32" i="3"/>
  <c r="U33" i="3"/>
  <c r="U34" i="3"/>
  <c r="U35" i="3"/>
  <c r="U36" i="3"/>
  <c r="U37" i="3"/>
  <c r="U38" i="3"/>
  <c r="U39" i="3"/>
  <c r="U40" i="3"/>
  <c r="U41" i="3"/>
  <c r="U42" i="3"/>
  <c r="U43" i="3"/>
  <c r="U44" i="3"/>
  <c r="U45" i="3"/>
  <c r="U46" i="3"/>
  <c r="U47" i="3"/>
  <c r="U48" i="3"/>
  <c r="U49" i="3"/>
  <c r="U50" i="3"/>
  <c r="U51" i="3"/>
  <c r="U52" i="3"/>
  <c r="U54" i="3"/>
  <c r="U55" i="3"/>
  <c r="U56" i="3"/>
  <c r="U57" i="3"/>
  <c r="U58" i="3"/>
  <c r="U59" i="3"/>
  <c r="U60" i="3"/>
  <c r="U61" i="3"/>
  <c r="U62" i="3"/>
  <c r="U63" i="3"/>
  <c r="U64" i="3"/>
  <c r="U65" i="3"/>
  <c r="U66" i="3"/>
  <c r="U67" i="3"/>
  <c r="U68" i="3"/>
  <c r="U69" i="3"/>
  <c r="U70" i="3"/>
  <c r="U71" i="3"/>
  <c r="U72" i="3"/>
  <c r="U73" i="3"/>
  <c r="U74" i="3"/>
  <c r="U75" i="3"/>
  <c r="U76" i="3"/>
  <c r="U77" i="3"/>
  <c r="U78" i="3"/>
  <c r="U79" i="3"/>
  <c r="U80" i="3"/>
  <c r="U81" i="3"/>
  <c r="U82" i="3"/>
  <c r="U83" i="3"/>
  <c r="U84" i="3"/>
  <c r="U85" i="3"/>
  <c r="U86" i="3"/>
  <c r="U88" i="3"/>
  <c r="U89" i="3"/>
  <c r="U90" i="3"/>
  <c r="U91" i="3"/>
  <c r="U92" i="3"/>
  <c r="U93" i="3"/>
  <c r="U94" i="3"/>
  <c r="U95" i="3"/>
  <c r="U96" i="3"/>
  <c r="U97" i="3"/>
  <c r="U98" i="3"/>
  <c r="U99" i="3"/>
  <c r="U100" i="3"/>
  <c r="U101" i="3"/>
  <c r="U102" i="3"/>
  <c r="U103" i="3"/>
  <c r="U104" i="3"/>
  <c r="U105" i="3"/>
  <c r="U106" i="3"/>
  <c r="U107" i="3"/>
  <c r="U108" i="3"/>
  <c r="U109" i="3"/>
  <c r="U110" i="3"/>
  <c r="U111" i="3"/>
  <c r="U112" i="3"/>
  <c r="U113" i="3"/>
  <c r="U114" i="3"/>
  <c r="U115" i="3"/>
  <c r="U116" i="3"/>
  <c r="U117" i="3"/>
  <c r="U118" i="3"/>
  <c r="U119" i="3"/>
  <c r="U120" i="3"/>
  <c r="U121" i="3"/>
  <c r="U122" i="3"/>
  <c r="U123" i="3"/>
  <c r="U124" i="3"/>
  <c r="U125" i="3"/>
  <c r="U126" i="3"/>
  <c r="U127" i="3"/>
  <c r="U128" i="3"/>
  <c r="U129" i="3"/>
  <c r="U130" i="3"/>
  <c r="U131" i="3"/>
  <c r="U132" i="3"/>
  <c r="U133" i="3"/>
  <c r="U134" i="3"/>
  <c r="U138" i="3"/>
  <c r="U139" i="3"/>
  <c r="U140" i="3"/>
  <c r="U141" i="3"/>
  <c r="U143" i="3"/>
  <c r="U144" i="3"/>
  <c r="U145" i="3"/>
  <c r="U146" i="3"/>
  <c r="U148" i="3"/>
  <c r="U149" i="3"/>
  <c r="U150" i="3"/>
  <c r="U151" i="3"/>
  <c r="U152" i="3"/>
  <c r="U153" i="3"/>
  <c r="U154" i="3"/>
  <c r="U155" i="3"/>
  <c r="U156" i="3"/>
  <c r="U157" i="3"/>
  <c r="U158" i="3"/>
  <c r="U159" i="3"/>
  <c r="U160" i="3"/>
  <c r="U161" i="3"/>
  <c r="U162" i="3"/>
  <c r="U163" i="3"/>
  <c r="U164" i="3"/>
  <c r="U165" i="3"/>
  <c r="U166" i="3"/>
  <c r="U167" i="3"/>
  <c r="U168" i="3"/>
  <c r="U169" i="3"/>
  <c r="U170" i="3"/>
  <c r="U171" i="3"/>
  <c r="U172" i="3"/>
  <c r="U173" i="3"/>
  <c r="U174" i="3"/>
  <c r="U175" i="3"/>
  <c r="U176" i="3"/>
  <c r="U177" i="3"/>
  <c r="U178" i="3"/>
  <c r="U179" i="3"/>
  <c r="U180" i="3"/>
  <c r="U181" i="3"/>
  <c r="U182" i="3"/>
  <c r="U183" i="3"/>
  <c r="U184" i="3"/>
  <c r="U185" i="3"/>
  <c r="U186" i="3"/>
  <c r="U187" i="3"/>
  <c r="U188" i="3"/>
  <c r="U189" i="3"/>
  <c r="U190" i="3"/>
  <c r="U191" i="3"/>
  <c r="U192" i="3"/>
  <c r="U193" i="3"/>
  <c r="U194" i="3"/>
  <c r="U195" i="3"/>
  <c r="U196" i="3"/>
  <c r="U197" i="3"/>
  <c r="U198" i="3"/>
  <c r="U199" i="3"/>
  <c r="U200" i="3"/>
  <c r="U201" i="3"/>
  <c r="U202" i="3"/>
  <c r="U203" i="3"/>
  <c r="U204" i="3"/>
  <c r="U205" i="3"/>
  <c r="U206" i="3"/>
  <c r="U207" i="3"/>
  <c r="U208" i="3"/>
  <c r="U209" i="3"/>
  <c r="U210" i="3"/>
  <c r="U211" i="3"/>
  <c r="U213" i="3"/>
  <c r="U214" i="3"/>
  <c r="U215" i="3"/>
  <c r="U216" i="3"/>
  <c r="U217" i="3"/>
  <c r="U218" i="3"/>
  <c r="U219" i="3"/>
  <c r="U220" i="3"/>
  <c r="U221" i="3"/>
  <c r="U222" i="3"/>
  <c r="U223" i="3"/>
  <c r="U224" i="3"/>
  <c r="U225" i="3"/>
  <c r="U226" i="3"/>
  <c r="U227" i="3"/>
  <c r="U228" i="3"/>
  <c r="U229" i="3"/>
  <c r="U230" i="3"/>
  <c r="U231" i="3"/>
  <c r="U232" i="3"/>
  <c r="U233" i="3"/>
  <c r="U234" i="3"/>
  <c r="U235" i="3"/>
  <c r="U236" i="3"/>
  <c r="U237" i="3"/>
  <c r="U238" i="3"/>
  <c r="U239" i="3"/>
  <c r="U240" i="3"/>
  <c r="U241" i="3"/>
  <c r="U242" i="3"/>
  <c r="U243" i="3"/>
  <c r="U244" i="3"/>
  <c r="U245" i="3"/>
  <c r="U246" i="3"/>
  <c r="U247" i="3"/>
  <c r="U248" i="3"/>
  <c r="U250" i="3"/>
  <c r="U251" i="3"/>
  <c r="U252" i="3"/>
  <c r="U253" i="3"/>
  <c r="U254" i="3"/>
  <c r="U255" i="3"/>
  <c r="U256" i="3"/>
  <c r="U257" i="3"/>
  <c r="U258" i="3"/>
  <c r="U259" i="3"/>
  <c r="U260" i="3"/>
  <c r="U262" i="3"/>
  <c r="U263" i="3"/>
  <c r="U264" i="3"/>
  <c r="U265" i="3"/>
  <c r="U266" i="3"/>
  <c r="U267" i="3"/>
  <c r="U268" i="3"/>
  <c r="U269" i="3"/>
  <c r="U270" i="3"/>
  <c r="U271" i="3"/>
  <c r="U272" i="3"/>
  <c r="U273" i="3"/>
  <c r="U274" i="3"/>
  <c r="U275" i="3"/>
  <c r="U276" i="3"/>
  <c r="U277" i="3"/>
  <c r="U278" i="3"/>
  <c r="U279" i="3"/>
  <c r="U280" i="3"/>
  <c r="U281" i="3"/>
  <c r="U282" i="3"/>
  <c r="U283" i="3"/>
  <c r="U284" i="3"/>
  <c r="U285" i="3"/>
  <c r="U286" i="3"/>
  <c r="U287" i="3"/>
  <c r="U288" i="3"/>
  <c r="U289" i="3"/>
  <c r="U290" i="3"/>
  <c r="U291" i="3"/>
  <c r="U292" i="3"/>
  <c r="U293" i="3"/>
  <c r="U294" i="3"/>
  <c r="U295" i="3"/>
  <c r="U296" i="3"/>
  <c r="U297" i="3"/>
  <c r="U298" i="3"/>
  <c r="U299" i="3"/>
  <c r="U300" i="3"/>
  <c r="U301" i="3"/>
  <c r="U302" i="3"/>
  <c r="U303" i="3"/>
  <c r="U304" i="3"/>
  <c r="U305" i="3"/>
  <c r="U306" i="3"/>
  <c r="U307" i="3"/>
  <c r="U308" i="3"/>
  <c r="U309" i="3"/>
  <c r="U310" i="3"/>
  <c r="U311" i="3"/>
  <c r="U312" i="3"/>
  <c r="U313" i="3"/>
  <c r="U314" i="3"/>
  <c r="U315" i="3"/>
  <c r="U316" i="3"/>
  <c r="U317" i="3"/>
  <c r="U318" i="3"/>
  <c r="U319" i="3"/>
  <c r="U320" i="3"/>
  <c r="U321" i="3"/>
  <c r="U322" i="3"/>
  <c r="U323" i="3"/>
  <c r="U324" i="3"/>
  <c r="U326" i="3"/>
  <c r="U327" i="3"/>
  <c r="U328" i="3"/>
  <c r="U329" i="3"/>
  <c r="U330" i="3"/>
  <c r="U331" i="3"/>
  <c r="U332" i="3"/>
  <c r="U333" i="3"/>
  <c r="U334" i="3"/>
  <c r="U335" i="3"/>
  <c r="U336" i="3"/>
  <c r="U337" i="3"/>
  <c r="U338" i="3"/>
  <c r="U339" i="3"/>
  <c r="U340" i="3"/>
  <c r="U341" i="3"/>
  <c r="U342" i="3"/>
  <c r="U343" i="3"/>
  <c r="U344" i="3"/>
  <c r="U345" i="3"/>
  <c r="U346" i="3"/>
  <c r="U347" i="3"/>
  <c r="U348" i="3"/>
  <c r="U349" i="3"/>
  <c r="U350" i="3"/>
  <c r="U351" i="3"/>
  <c r="U352" i="3"/>
  <c r="U353" i="3"/>
  <c r="U354" i="3"/>
  <c r="U355" i="3"/>
  <c r="U356" i="3"/>
  <c r="U357" i="3"/>
  <c r="U358" i="3"/>
  <c r="U359" i="3"/>
  <c r="U360" i="3"/>
  <c r="U361" i="3"/>
  <c r="U362" i="3"/>
  <c r="U363" i="3"/>
  <c r="U364" i="3"/>
  <c r="U365" i="3"/>
  <c r="U366" i="3"/>
  <c r="U367" i="3"/>
  <c r="U368" i="3"/>
  <c r="U369" i="3"/>
  <c r="U370" i="3"/>
  <c r="U371" i="3"/>
  <c r="U372" i="3"/>
  <c r="U373" i="3"/>
  <c r="U374" i="3"/>
  <c r="U375" i="3"/>
  <c r="U376" i="3"/>
  <c r="U377" i="3"/>
  <c r="U378" i="3"/>
  <c r="U379" i="3"/>
  <c r="U380" i="3"/>
  <c r="U381" i="3"/>
  <c r="U382" i="3"/>
  <c r="U383" i="3"/>
  <c r="U384" i="3"/>
  <c r="U385" i="3"/>
  <c r="U386" i="3"/>
  <c r="U387" i="3"/>
  <c r="U388" i="3"/>
  <c r="U389" i="3"/>
  <c r="U390" i="3"/>
  <c r="U391" i="3"/>
  <c r="U392" i="3"/>
  <c r="U393" i="3"/>
  <c r="U394" i="3"/>
  <c r="U395" i="3"/>
  <c r="U396" i="3"/>
  <c r="U397" i="3"/>
  <c r="U398" i="3"/>
  <c r="U399" i="3"/>
  <c r="U400" i="3"/>
  <c r="U401" i="3"/>
  <c r="U402" i="3"/>
  <c r="U403" i="3"/>
  <c r="U404" i="3"/>
  <c r="U405" i="3"/>
  <c r="U407" i="3"/>
  <c r="U408" i="3"/>
  <c r="U409" i="3"/>
  <c r="U410" i="3"/>
  <c r="U411" i="3"/>
  <c r="U412" i="3"/>
  <c r="U413" i="3"/>
  <c r="U414" i="3"/>
  <c r="U415" i="3"/>
  <c r="U416" i="3"/>
  <c r="U417" i="3"/>
  <c r="U418" i="3"/>
  <c r="U419" i="3"/>
  <c r="U420" i="3"/>
  <c r="U421" i="3"/>
  <c r="U422" i="3"/>
  <c r="U423" i="3"/>
  <c r="U424" i="3"/>
  <c r="U425" i="3"/>
  <c r="U426" i="3"/>
  <c r="U427" i="3"/>
  <c r="U428" i="3"/>
  <c r="U429" i="3"/>
  <c r="U430" i="3"/>
  <c r="U431" i="3"/>
  <c r="U432" i="3"/>
  <c r="U433" i="3"/>
  <c r="U434" i="3"/>
  <c r="U435" i="3"/>
  <c r="U436" i="3"/>
  <c r="U437" i="3"/>
  <c r="U438" i="3"/>
  <c r="U439" i="3"/>
  <c r="U440" i="3"/>
  <c r="U441" i="3"/>
  <c r="U442" i="3"/>
  <c r="U443" i="3"/>
  <c r="U444" i="3"/>
  <c r="U445" i="3"/>
  <c r="U446" i="3"/>
  <c r="U447" i="3"/>
  <c r="U448" i="3"/>
  <c r="U449" i="3"/>
  <c r="U450" i="3"/>
  <c r="U451" i="3"/>
  <c r="U452" i="3"/>
  <c r="U453" i="3"/>
  <c r="U454" i="3"/>
  <c r="U455" i="3"/>
  <c r="U456" i="3"/>
  <c r="U457" i="3"/>
  <c r="U459" i="3"/>
  <c r="U460" i="3"/>
  <c r="U461" i="3"/>
  <c r="U462" i="3"/>
  <c r="U463" i="3"/>
  <c r="U464" i="3"/>
  <c r="U465" i="3"/>
  <c r="U467" i="3"/>
  <c r="U468" i="3"/>
  <c r="U469" i="3"/>
  <c r="U470" i="3"/>
  <c r="U471" i="3"/>
  <c r="U472" i="3"/>
  <c r="U473" i="3"/>
  <c r="U474" i="3"/>
  <c r="U475" i="3"/>
  <c r="U476" i="3"/>
  <c r="U477" i="3"/>
  <c r="U479" i="3"/>
  <c r="U480" i="3"/>
  <c r="U481" i="3"/>
  <c r="U482" i="3"/>
  <c r="U483" i="3"/>
  <c r="U484" i="3"/>
  <c r="U485" i="3"/>
  <c r="U486" i="3"/>
  <c r="U487" i="3"/>
  <c r="U488" i="3"/>
  <c r="U489" i="3"/>
  <c r="U490" i="3"/>
  <c r="U491" i="3"/>
  <c r="U492" i="3"/>
  <c r="U493" i="3"/>
  <c r="U494" i="3"/>
  <c r="U495" i="3"/>
  <c r="U496" i="3"/>
  <c r="U497" i="3"/>
  <c r="U498" i="3"/>
  <c r="U499" i="3"/>
  <c r="U500" i="3"/>
  <c r="U501" i="3"/>
  <c r="U502" i="3"/>
  <c r="U503" i="3"/>
  <c r="U504" i="3"/>
  <c r="U505" i="3"/>
  <c r="U506" i="3"/>
  <c r="U507" i="3"/>
  <c r="U508" i="3"/>
  <c r="U509" i="3"/>
  <c r="U510" i="3"/>
  <c r="U511" i="3"/>
  <c r="U512" i="3"/>
  <c r="U513" i="3"/>
  <c r="U514" i="3"/>
  <c r="U515" i="3"/>
  <c r="U516" i="3"/>
  <c r="U517" i="3"/>
  <c r="U518" i="3"/>
  <c r="U519" i="3"/>
  <c r="U520" i="3"/>
  <c r="U521" i="3"/>
  <c r="U522" i="3"/>
  <c r="U523" i="3"/>
  <c r="U524" i="3"/>
  <c r="U525" i="3"/>
  <c r="U526" i="3"/>
  <c r="U527" i="3"/>
  <c r="U528" i="3"/>
  <c r="U529" i="3"/>
  <c r="U530" i="3"/>
  <c r="U531" i="3"/>
  <c r="U532" i="3"/>
  <c r="U533" i="3"/>
  <c r="U534" i="3"/>
  <c r="U535" i="3"/>
  <c r="U537" i="3"/>
  <c r="U538" i="3"/>
  <c r="U539" i="3"/>
  <c r="U540" i="3"/>
  <c r="U541" i="3"/>
  <c r="U542" i="3"/>
  <c r="U543" i="3"/>
  <c r="U544" i="3"/>
  <c r="U545" i="3"/>
  <c r="U546" i="3"/>
  <c r="U547" i="3"/>
  <c r="U548" i="3"/>
  <c r="U549" i="3"/>
  <c r="U550" i="3"/>
  <c r="U551" i="3"/>
  <c r="U552" i="3"/>
  <c r="U554" i="3"/>
  <c r="U555" i="3"/>
  <c r="U556" i="3"/>
  <c r="U557" i="3"/>
  <c r="U558" i="3"/>
  <c r="U559" i="3"/>
  <c r="U560" i="3"/>
  <c r="U561" i="3"/>
  <c r="U562" i="3"/>
  <c r="U563" i="3"/>
  <c r="U565" i="3"/>
  <c r="U566" i="3"/>
  <c r="U568" i="3"/>
  <c r="U569" i="3"/>
  <c r="U570" i="3"/>
  <c r="U571" i="3"/>
  <c r="U572" i="3"/>
  <c r="U573" i="3"/>
  <c r="U574" i="3"/>
  <c r="U575" i="3"/>
  <c r="U576" i="3"/>
  <c r="U577" i="3"/>
  <c r="U578" i="3"/>
  <c r="U579" i="3"/>
  <c r="U580" i="3"/>
  <c r="U581" i="3"/>
  <c r="U582" i="3"/>
  <c r="U583" i="3"/>
  <c r="U584" i="3"/>
  <c r="U585" i="3"/>
  <c r="U586" i="3"/>
  <c r="U587" i="3"/>
  <c r="U588" i="3"/>
  <c r="U589" i="3"/>
  <c r="U590" i="3"/>
  <c r="U591" i="3"/>
  <c r="U592" i="3"/>
  <c r="U593" i="3"/>
  <c r="U594" i="3"/>
  <c r="U595" i="3"/>
  <c r="U596" i="3"/>
  <c r="U597" i="3"/>
  <c r="U598" i="3"/>
  <c r="U599" i="3"/>
  <c r="U600" i="3"/>
  <c r="U601" i="3"/>
  <c r="U602" i="3"/>
  <c r="U603" i="3"/>
  <c r="U604" i="3"/>
  <c r="U605" i="3"/>
  <c r="U606" i="3"/>
  <c r="U607" i="3"/>
  <c r="U608" i="3"/>
  <c r="U609" i="3"/>
  <c r="U610" i="3"/>
  <c r="U611" i="3"/>
  <c r="U612" i="3"/>
  <c r="U613" i="3"/>
  <c r="U614" i="3"/>
  <c r="U615" i="3"/>
  <c r="U616" i="3"/>
  <c r="U617" i="3"/>
  <c r="U618" i="3"/>
  <c r="U619" i="3"/>
  <c r="U620" i="3"/>
  <c r="U621" i="3"/>
  <c r="U622" i="3"/>
  <c r="U623" i="3"/>
  <c r="U624" i="3"/>
  <c r="U625" i="3"/>
  <c r="U627" i="3"/>
  <c r="U628" i="3"/>
  <c r="U629" i="3"/>
  <c r="U630" i="3"/>
  <c r="U631" i="3"/>
  <c r="U632" i="3"/>
  <c r="U633" i="3"/>
  <c r="U634" i="3"/>
  <c r="U635" i="3"/>
  <c r="U636" i="3"/>
  <c r="U637" i="3"/>
  <c r="U638" i="3"/>
  <c r="U639" i="3"/>
  <c r="U640" i="3"/>
  <c r="U641" i="3"/>
  <c r="U642" i="3"/>
  <c r="U643" i="3"/>
  <c r="U644" i="3"/>
  <c r="U645" i="3"/>
  <c r="U646" i="3"/>
  <c r="U647" i="3"/>
  <c r="U648" i="3"/>
  <c r="U649" i="3"/>
  <c r="U650" i="3"/>
  <c r="U651" i="3"/>
  <c r="U652" i="3"/>
  <c r="U653" i="3"/>
  <c r="U654" i="3"/>
  <c r="U655" i="3"/>
  <c r="U656" i="3"/>
  <c r="U657" i="3"/>
  <c r="U658" i="3"/>
  <c r="U659" i="3"/>
  <c r="U660" i="3"/>
  <c r="U661" i="3"/>
  <c r="U662" i="3"/>
  <c r="U663" i="3"/>
  <c r="U664" i="3"/>
  <c r="U665" i="3"/>
  <c r="U666" i="3"/>
  <c r="U667" i="3"/>
  <c r="U668" i="3"/>
  <c r="U669" i="3"/>
  <c r="U670" i="3"/>
  <c r="U671" i="3"/>
  <c r="U672" i="3"/>
  <c r="U673" i="3"/>
  <c r="U674" i="3"/>
  <c r="U675" i="3"/>
  <c r="U676" i="3"/>
  <c r="U677" i="3"/>
  <c r="U678" i="3"/>
  <c r="U679" i="3"/>
  <c r="U680" i="3"/>
  <c r="U681" i="3"/>
  <c r="U682" i="3"/>
  <c r="U683" i="3"/>
  <c r="U684" i="3"/>
  <c r="U685" i="3"/>
  <c r="U686" i="3"/>
  <c r="U687" i="3"/>
  <c r="U688" i="3"/>
  <c r="U689" i="3"/>
  <c r="U690" i="3"/>
  <c r="U691" i="3"/>
  <c r="U692" i="3"/>
  <c r="J3" i="3"/>
  <c r="U3" i="3" s="1"/>
  <c r="F2" i="10"/>
  <c r="F3" i="10"/>
  <c r="F4" i="10"/>
  <c r="F5" i="10"/>
  <c r="F6" i="10"/>
  <c r="F7" i="10"/>
  <c r="F8" i="10"/>
  <c r="F9" i="10"/>
  <c r="F10" i="10"/>
  <c r="F11" i="10"/>
  <c r="F12" i="10"/>
  <c r="F13" i="10"/>
  <c r="F14" i="10"/>
  <c r="F15" i="10"/>
  <c r="F16" i="10"/>
  <c r="Q34" i="13" l="1"/>
  <c r="R34" i="13" s="1"/>
  <c r="N34" i="13"/>
  <c r="J34" i="13"/>
  <c r="L189" i="20" l="1"/>
  <c r="L186" i="20" l="1"/>
  <c r="L187" i="20"/>
  <c r="L188" i="20"/>
  <c r="L180" i="20"/>
  <c r="U180" i="20"/>
  <c r="L185" i="20"/>
  <c r="U185" i="20"/>
  <c r="U186" i="20"/>
  <c r="U187" i="20"/>
  <c r="U188" i="20"/>
  <c r="L385" i="20" l="1"/>
  <c r="L386" i="20"/>
  <c r="L387" i="20"/>
  <c r="L388" i="20"/>
  <c r="L389" i="20"/>
  <c r="L390" i="20"/>
  <c r="L391" i="20"/>
  <c r="L392" i="20"/>
  <c r="L393" i="20"/>
  <c r="L394" i="20"/>
  <c r="L395" i="20"/>
  <c r="L396" i="20"/>
  <c r="L397" i="20"/>
  <c r="L398" i="20"/>
  <c r="L399" i="20"/>
  <c r="L400" i="20"/>
  <c r="L401" i="20"/>
  <c r="U385" i="20"/>
  <c r="U386" i="20"/>
  <c r="U387" i="20"/>
  <c r="U388" i="20"/>
  <c r="U389" i="20"/>
  <c r="U390" i="20"/>
  <c r="U391" i="20"/>
  <c r="U392" i="20"/>
  <c r="U393" i="20"/>
  <c r="U394" i="20"/>
  <c r="U395" i="20"/>
  <c r="U396" i="20"/>
  <c r="U397" i="20"/>
  <c r="U398" i="20"/>
  <c r="U399" i="20"/>
  <c r="U400" i="20"/>
  <c r="U401" i="20"/>
  <c r="L384" i="20"/>
  <c r="U384" i="20"/>
  <c r="L362" i="20" l="1"/>
  <c r="L363" i="20"/>
  <c r="L364" i="20"/>
  <c r="L365" i="20"/>
  <c r="L366" i="20"/>
  <c r="L367" i="20"/>
  <c r="L368" i="20"/>
  <c r="L369" i="20"/>
  <c r="L370" i="20"/>
  <c r="L371" i="20"/>
  <c r="L372" i="20"/>
  <c r="L373" i="20"/>
  <c r="L374" i="20"/>
  <c r="L375" i="20"/>
  <c r="U362" i="20"/>
  <c r="U363" i="20"/>
  <c r="U364" i="20"/>
  <c r="U365" i="20"/>
  <c r="U366" i="20"/>
  <c r="U367" i="20"/>
  <c r="U368" i="20"/>
  <c r="U369" i="20"/>
  <c r="U370" i="20"/>
  <c r="U371" i="20"/>
  <c r="U372" i="20"/>
  <c r="U373" i="20"/>
  <c r="U374" i="20"/>
  <c r="U375" i="20"/>
  <c r="L349" i="20"/>
  <c r="L350" i="20"/>
  <c r="L351" i="20"/>
  <c r="L352" i="20"/>
  <c r="L353" i="20"/>
  <c r="L354" i="20"/>
  <c r="L355" i="20"/>
  <c r="L356" i="20"/>
  <c r="L357" i="20"/>
  <c r="L358" i="20"/>
  <c r="L359" i="20"/>
  <c r="L360" i="20"/>
  <c r="L361" i="20"/>
  <c r="L376" i="20"/>
  <c r="L377" i="20"/>
  <c r="L378" i="20"/>
  <c r="U349" i="20"/>
  <c r="U350" i="20"/>
  <c r="U351" i="20"/>
  <c r="U352" i="20"/>
  <c r="U353" i="20"/>
  <c r="U354" i="20"/>
  <c r="U355" i="20"/>
  <c r="U356" i="20"/>
  <c r="U357" i="20"/>
  <c r="U358" i="20"/>
  <c r="U359" i="20"/>
  <c r="U360" i="20"/>
  <c r="U361" i="20"/>
  <c r="U376" i="20"/>
  <c r="U377" i="20"/>
  <c r="U378" i="20"/>
  <c r="L379" i="20"/>
  <c r="L380" i="20"/>
  <c r="L381" i="20"/>
  <c r="L382" i="20"/>
  <c r="L383" i="20"/>
  <c r="U379" i="20"/>
  <c r="U380" i="20"/>
  <c r="U381" i="20"/>
  <c r="U382" i="20"/>
  <c r="U383" i="20"/>
  <c r="L329" i="20" l="1"/>
  <c r="L330" i="20"/>
  <c r="L331" i="20"/>
  <c r="L332" i="20"/>
  <c r="L333" i="20"/>
  <c r="L334" i="20"/>
  <c r="L335" i="20"/>
  <c r="L336" i="20"/>
  <c r="L337" i="20"/>
  <c r="L338" i="20"/>
  <c r="L339" i="20"/>
  <c r="L340" i="20"/>
  <c r="L341" i="20"/>
  <c r="L342" i="20"/>
  <c r="U329" i="20"/>
  <c r="U330" i="20"/>
  <c r="U331" i="20"/>
  <c r="U332" i="20"/>
  <c r="U333" i="20"/>
  <c r="U334" i="20"/>
  <c r="U335" i="20"/>
  <c r="U336" i="20"/>
  <c r="U337" i="20"/>
  <c r="U338" i="20"/>
  <c r="U339" i="20"/>
  <c r="U340" i="20"/>
  <c r="U341" i="20"/>
  <c r="U342" i="20"/>
  <c r="L343" i="20"/>
  <c r="L344" i="20"/>
  <c r="L345" i="20"/>
  <c r="L346" i="20"/>
  <c r="L347" i="20"/>
  <c r="L348" i="20"/>
  <c r="U343" i="20"/>
  <c r="U344" i="20"/>
  <c r="U345" i="20"/>
  <c r="U346" i="20"/>
  <c r="U347" i="20"/>
  <c r="U348" i="20"/>
  <c r="L249" i="20" l="1"/>
  <c r="L250" i="20"/>
  <c r="L251" i="20"/>
  <c r="L252" i="20"/>
  <c r="L253" i="20"/>
  <c r="L254" i="20"/>
  <c r="L255" i="20"/>
  <c r="L256" i="20"/>
  <c r="L257" i="20"/>
  <c r="L258" i="20"/>
  <c r="L259" i="20"/>
  <c r="L260" i="20"/>
  <c r="L261" i="20"/>
  <c r="L262" i="20"/>
  <c r="L263" i="20"/>
  <c r="L264" i="20"/>
  <c r="L265" i="20"/>
  <c r="L266" i="20"/>
  <c r="L267" i="20"/>
  <c r="L268" i="20"/>
  <c r="L269" i="20"/>
  <c r="L270" i="20"/>
  <c r="L271" i="20"/>
  <c r="L272" i="20"/>
  <c r="L273" i="20"/>
  <c r="L274" i="20"/>
  <c r="L275" i="20"/>
  <c r="L276" i="20"/>
  <c r="L277" i="20"/>
  <c r="L278" i="20"/>
  <c r="L279" i="20"/>
  <c r="L280" i="20"/>
  <c r="L281" i="20"/>
  <c r="L282" i="20"/>
  <c r="L283" i="20"/>
  <c r="L284" i="20"/>
  <c r="L285" i="20"/>
  <c r="L286" i="20"/>
  <c r="L287" i="20"/>
  <c r="L288" i="20"/>
  <c r="L289" i="20"/>
  <c r="L290" i="20"/>
  <c r="L291" i="20"/>
  <c r="L292" i="20"/>
  <c r="U249" i="20"/>
  <c r="U250" i="20"/>
  <c r="U251" i="20"/>
  <c r="U252" i="20"/>
  <c r="U253" i="20"/>
  <c r="U254" i="20"/>
  <c r="U255" i="20"/>
  <c r="U256" i="20"/>
  <c r="U257" i="20"/>
  <c r="U258" i="20"/>
  <c r="U259" i="20"/>
  <c r="U260" i="20"/>
  <c r="U261" i="20"/>
  <c r="U262" i="20"/>
  <c r="U263" i="20"/>
  <c r="U264" i="20"/>
  <c r="U265" i="20"/>
  <c r="U266" i="20"/>
  <c r="U267" i="20"/>
  <c r="U268" i="20"/>
  <c r="U269" i="20"/>
  <c r="U270" i="20"/>
  <c r="U271" i="20"/>
  <c r="U272" i="20"/>
  <c r="U273" i="20"/>
  <c r="U274" i="20"/>
  <c r="U275" i="20"/>
  <c r="U276" i="20"/>
  <c r="U277" i="20"/>
  <c r="U278" i="20"/>
  <c r="U279" i="20"/>
  <c r="U280" i="20"/>
  <c r="U281" i="20"/>
  <c r="U282" i="20"/>
  <c r="U283" i="20"/>
  <c r="U284" i="20"/>
  <c r="U285" i="20"/>
  <c r="U286" i="20"/>
  <c r="U287" i="20"/>
  <c r="U288" i="20"/>
  <c r="U289" i="20"/>
  <c r="U290" i="20"/>
  <c r="U291" i="20"/>
  <c r="U292" i="20"/>
  <c r="L295" i="20"/>
  <c r="L296" i="20"/>
  <c r="L297" i="20"/>
  <c r="L298" i="20"/>
  <c r="L299" i="20"/>
  <c r="L300" i="20"/>
  <c r="L301" i="20"/>
  <c r="L302" i="20"/>
  <c r="L303" i="20"/>
  <c r="L304" i="20"/>
  <c r="L305" i="20"/>
  <c r="L306" i="20"/>
  <c r="L307" i="20"/>
  <c r="L308" i="20"/>
  <c r="L309" i="20"/>
  <c r="L310" i="20"/>
  <c r="L311" i="20"/>
  <c r="L312" i="20"/>
  <c r="L313" i="20"/>
  <c r="L314" i="20"/>
  <c r="L315" i="20"/>
  <c r="U295" i="20"/>
  <c r="U296" i="20"/>
  <c r="U297" i="20"/>
  <c r="U298" i="20"/>
  <c r="U299" i="20"/>
  <c r="U300" i="20"/>
  <c r="U301" i="20"/>
  <c r="U302" i="20"/>
  <c r="U303" i="20"/>
  <c r="U304" i="20"/>
  <c r="U305" i="20"/>
  <c r="U306" i="20"/>
  <c r="U307" i="20"/>
  <c r="U308" i="20"/>
  <c r="U309" i="20"/>
  <c r="U310" i="20"/>
  <c r="U311" i="20"/>
  <c r="U312" i="20"/>
  <c r="U313" i="20"/>
  <c r="U314" i="20"/>
  <c r="U315" i="20"/>
  <c r="L248" i="20"/>
  <c r="L293" i="20"/>
  <c r="L294" i="20"/>
  <c r="L316" i="20"/>
  <c r="L317" i="20"/>
  <c r="L318" i="20"/>
  <c r="L319" i="20"/>
  <c r="L320" i="20"/>
  <c r="L321" i="20"/>
  <c r="L322" i="20"/>
  <c r="L323" i="20"/>
  <c r="L324" i="20"/>
  <c r="U248" i="20"/>
  <c r="U293" i="20"/>
  <c r="U294" i="20"/>
  <c r="U316" i="20"/>
  <c r="U317" i="20"/>
  <c r="U318" i="20"/>
  <c r="U319" i="20"/>
  <c r="U320" i="20"/>
  <c r="U321" i="20"/>
  <c r="U322" i="20"/>
  <c r="U323" i="20"/>
  <c r="U324" i="20"/>
  <c r="L325" i="20"/>
  <c r="L326" i="20"/>
  <c r="L327" i="20"/>
  <c r="L328" i="20"/>
  <c r="U325" i="20"/>
  <c r="U326" i="20"/>
  <c r="U327" i="20"/>
  <c r="U328" i="20"/>
  <c r="L210" i="20" l="1"/>
  <c r="L211" i="20"/>
  <c r="L212" i="20"/>
  <c r="L213" i="20"/>
  <c r="L214" i="20"/>
  <c r="L215" i="20"/>
  <c r="L216" i="20"/>
  <c r="L217" i="20"/>
  <c r="L218" i="20"/>
  <c r="L219" i="20"/>
  <c r="U210" i="20"/>
  <c r="U211" i="20"/>
  <c r="U212" i="20"/>
  <c r="U213" i="20"/>
  <c r="U214" i="20"/>
  <c r="U215" i="20"/>
  <c r="U216" i="20"/>
  <c r="U217" i="20"/>
  <c r="U218" i="20"/>
  <c r="U219" i="20"/>
  <c r="L208" i="20"/>
  <c r="L209" i="20"/>
  <c r="L220" i="20"/>
  <c r="L221" i="20"/>
  <c r="L222" i="20"/>
  <c r="L223" i="20"/>
  <c r="L224" i="20"/>
  <c r="L225" i="20"/>
  <c r="L226" i="20"/>
  <c r="L227" i="20"/>
  <c r="L228" i="20"/>
  <c r="L229" i="20"/>
  <c r="L230" i="20"/>
  <c r="L231" i="20"/>
  <c r="L232" i="20"/>
  <c r="L233" i="20"/>
  <c r="U208" i="20"/>
  <c r="U209" i="20"/>
  <c r="U220" i="20"/>
  <c r="U221" i="20"/>
  <c r="U222" i="20"/>
  <c r="U223" i="20"/>
  <c r="U224" i="20"/>
  <c r="U225" i="20"/>
  <c r="U226" i="20"/>
  <c r="U227" i="20"/>
  <c r="U228" i="20"/>
  <c r="U229" i="20"/>
  <c r="U230" i="20"/>
  <c r="U231" i="20"/>
  <c r="U232" i="20"/>
  <c r="U233" i="20"/>
  <c r="L234" i="20"/>
  <c r="L235" i="20"/>
  <c r="L236" i="20"/>
  <c r="L237" i="20"/>
  <c r="L238" i="20"/>
  <c r="L239" i="20"/>
  <c r="L240" i="20"/>
  <c r="L241" i="20"/>
  <c r="U234" i="20"/>
  <c r="U235" i="20"/>
  <c r="U236" i="20"/>
  <c r="U237" i="20"/>
  <c r="U238" i="20"/>
  <c r="U239" i="20"/>
  <c r="U240" i="20"/>
  <c r="U241" i="20"/>
  <c r="L179" i="20" l="1"/>
  <c r="L181" i="20"/>
  <c r="L182" i="20"/>
  <c r="L183" i="20"/>
  <c r="L184" i="20"/>
  <c r="L190" i="20"/>
  <c r="L191" i="20"/>
  <c r="L192" i="20"/>
  <c r="L193" i="20"/>
  <c r="L194" i="20"/>
  <c r="L195" i="20"/>
  <c r="L196" i="20"/>
  <c r="L197" i="20"/>
  <c r="U179" i="20"/>
  <c r="U181" i="20"/>
  <c r="U182" i="20"/>
  <c r="U183" i="20"/>
  <c r="U184" i="20"/>
  <c r="U189" i="20"/>
  <c r="U190" i="20"/>
  <c r="U191" i="20"/>
  <c r="U192" i="20"/>
  <c r="U193" i="20"/>
  <c r="U194" i="20"/>
  <c r="U195" i="20"/>
  <c r="U196" i="20"/>
  <c r="U197" i="20"/>
  <c r="L198" i="20"/>
  <c r="L199" i="20"/>
  <c r="L200" i="20"/>
  <c r="L201" i="20"/>
  <c r="L202" i="20"/>
  <c r="L203" i="20"/>
  <c r="L204" i="20"/>
  <c r="L205" i="20"/>
  <c r="L206" i="20"/>
  <c r="L207" i="20"/>
  <c r="U198" i="20"/>
  <c r="U199" i="20"/>
  <c r="U200" i="20"/>
  <c r="U201" i="20"/>
  <c r="U202" i="20"/>
  <c r="U203" i="20"/>
  <c r="U204" i="20"/>
  <c r="U205" i="20"/>
  <c r="U206" i="20"/>
  <c r="U207" i="20"/>
  <c r="L246" i="20"/>
  <c r="U246" i="20"/>
  <c r="L247" i="20"/>
  <c r="U247" i="20"/>
  <c r="U245" i="20" l="1"/>
  <c r="L245" i="20"/>
  <c r="U244" i="20"/>
  <c r="L244" i="20"/>
  <c r="U243" i="20"/>
  <c r="L243" i="20"/>
  <c r="U242" i="20"/>
  <c r="L242" i="20"/>
  <c r="U178" i="20"/>
  <c r="L178" i="20"/>
  <c r="U177" i="20"/>
  <c r="L177" i="20"/>
  <c r="U176" i="20"/>
  <c r="L176" i="20"/>
  <c r="U175" i="20"/>
  <c r="L175" i="20"/>
  <c r="U174" i="20"/>
  <c r="L174" i="20"/>
  <c r="U173" i="20"/>
  <c r="L173" i="20"/>
  <c r="U172" i="20"/>
  <c r="L172" i="20"/>
  <c r="U171" i="20"/>
  <c r="L171" i="20"/>
  <c r="U170" i="20"/>
  <c r="L170" i="20"/>
  <c r="U169" i="20"/>
  <c r="L169" i="20"/>
  <c r="U168" i="20"/>
  <c r="L168" i="20"/>
  <c r="U167" i="20"/>
  <c r="L167" i="20"/>
  <c r="U166" i="20"/>
  <c r="L166" i="20"/>
  <c r="U165" i="20"/>
  <c r="L165" i="20"/>
  <c r="U164" i="20"/>
  <c r="L164" i="20"/>
  <c r="U163" i="20"/>
  <c r="L163" i="20"/>
  <c r="U162" i="20"/>
  <c r="L162" i="20"/>
  <c r="U161" i="20"/>
  <c r="L161" i="20"/>
  <c r="U160" i="20"/>
  <c r="L160" i="20"/>
  <c r="U159" i="20"/>
  <c r="L159" i="20"/>
  <c r="U158" i="20"/>
  <c r="L158" i="20"/>
  <c r="U157" i="20"/>
  <c r="L157" i="20"/>
  <c r="U156" i="20"/>
  <c r="L156" i="20"/>
  <c r="U155" i="20"/>
  <c r="L155" i="20"/>
  <c r="U154" i="20"/>
  <c r="L154" i="20"/>
  <c r="U152" i="20"/>
  <c r="L152" i="20"/>
  <c r="U151" i="20"/>
  <c r="L151" i="20"/>
  <c r="U150" i="20"/>
  <c r="L150" i="20"/>
  <c r="U149" i="20"/>
  <c r="L149" i="20"/>
  <c r="U148" i="20"/>
  <c r="L148" i="20"/>
  <c r="U147" i="20"/>
  <c r="L147" i="20"/>
  <c r="U146" i="20"/>
  <c r="L146" i="20"/>
  <c r="U145" i="20"/>
  <c r="L145" i="20"/>
  <c r="U144" i="20"/>
  <c r="L144" i="20"/>
  <c r="U142" i="20"/>
  <c r="L142" i="20"/>
  <c r="U141" i="20"/>
  <c r="L141" i="20"/>
  <c r="U140" i="20"/>
  <c r="L140" i="20"/>
  <c r="U139" i="20"/>
  <c r="L139" i="20"/>
  <c r="U138" i="20"/>
  <c r="L138" i="20"/>
  <c r="U137" i="20"/>
  <c r="L137" i="20"/>
  <c r="U136" i="20"/>
  <c r="L136" i="20"/>
  <c r="U135" i="20"/>
  <c r="L135" i="20"/>
  <c r="U134" i="20"/>
  <c r="L134" i="20"/>
  <c r="U133" i="20"/>
  <c r="L133" i="20"/>
  <c r="U132" i="20"/>
  <c r="L132" i="20"/>
  <c r="U131" i="20"/>
  <c r="L131" i="20"/>
  <c r="U130" i="20"/>
  <c r="L130" i="20"/>
  <c r="U129" i="20"/>
  <c r="L129" i="20"/>
  <c r="U128" i="20"/>
  <c r="L128" i="20"/>
  <c r="U127" i="20"/>
  <c r="L127" i="20"/>
  <c r="U126" i="20"/>
  <c r="L126" i="20"/>
  <c r="U125" i="20"/>
  <c r="L125" i="20"/>
  <c r="U124" i="20"/>
  <c r="L124" i="20"/>
  <c r="U119" i="20"/>
  <c r="L119" i="20"/>
  <c r="U113" i="20"/>
  <c r="L113" i="20"/>
  <c r="U112" i="20"/>
  <c r="L112" i="20"/>
  <c r="U111" i="20"/>
  <c r="L111" i="20"/>
  <c r="U110" i="20"/>
  <c r="L110" i="20"/>
  <c r="U109" i="20"/>
  <c r="L109" i="20"/>
  <c r="U108" i="20"/>
  <c r="L108" i="20"/>
  <c r="U107" i="20"/>
  <c r="L107" i="20"/>
  <c r="U106" i="20"/>
  <c r="L106" i="20"/>
  <c r="U104" i="20"/>
  <c r="L104" i="20"/>
  <c r="U103" i="20"/>
  <c r="L103" i="20"/>
  <c r="U102" i="20"/>
  <c r="L102" i="20"/>
  <c r="U101" i="20"/>
  <c r="L101" i="20"/>
  <c r="U100" i="20"/>
  <c r="L100" i="20"/>
  <c r="U99" i="20"/>
  <c r="L99" i="20"/>
  <c r="U98" i="20"/>
  <c r="L98" i="20"/>
  <c r="U97" i="20"/>
  <c r="L97" i="20"/>
  <c r="U96" i="20"/>
  <c r="L96" i="20"/>
  <c r="U95" i="20"/>
  <c r="L95" i="20"/>
  <c r="U94" i="20"/>
  <c r="L94" i="20"/>
  <c r="U93" i="20"/>
  <c r="L93" i="20"/>
  <c r="U92" i="20"/>
  <c r="L92" i="20"/>
  <c r="U91" i="20"/>
  <c r="L91" i="20"/>
  <c r="U90" i="20"/>
  <c r="L90" i="20"/>
  <c r="U89" i="20"/>
  <c r="U88" i="20"/>
  <c r="U87" i="20"/>
  <c r="U86" i="20"/>
  <c r="U85" i="20"/>
  <c r="U84" i="20"/>
  <c r="U83" i="20"/>
  <c r="U82" i="20"/>
  <c r="U81" i="20"/>
  <c r="U80" i="20"/>
  <c r="U79" i="20"/>
  <c r="U78" i="20"/>
  <c r="U77" i="20"/>
  <c r="U76" i="20"/>
  <c r="U75" i="20"/>
  <c r="U74" i="20"/>
  <c r="U73" i="20"/>
  <c r="U72" i="20"/>
  <c r="U71" i="20"/>
  <c r="L71" i="20"/>
  <c r="U70" i="20"/>
  <c r="L70" i="20"/>
  <c r="U69" i="20"/>
  <c r="J658" i="20"/>
  <c r="U68" i="20"/>
  <c r="L68" i="20"/>
  <c r="U67" i="20"/>
  <c r="L67" i="20"/>
  <c r="U66" i="20"/>
  <c r="L66" i="20"/>
  <c r="U65" i="20"/>
  <c r="L65" i="20"/>
  <c r="U64" i="20"/>
  <c r="L64" i="20"/>
  <c r="U63" i="20"/>
  <c r="L63" i="20"/>
  <c r="U62" i="20"/>
  <c r="L62" i="20"/>
  <c r="U61" i="20"/>
  <c r="L61" i="20"/>
  <c r="U60" i="20"/>
  <c r="L60" i="20"/>
  <c r="U59" i="20"/>
  <c r="L59" i="20"/>
  <c r="U58" i="20"/>
  <c r="L58" i="20"/>
  <c r="U57" i="20"/>
  <c r="U56" i="20"/>
  <c r="L56" i="20"/>
  <c r="U55" i="20"/>
  <c r="L55" i="20"/>
  <c r="U54" i="20"/>
  <c r="L54" i="20"/>
  <c r="U53" i="20"/>
  <c r="L53" i="20"/>
  <c r="U52" i="20"/>
  <c r="L52" i="20"/>
  <c r="U51" i="20"/>
  <c r="L51" i="20"/>
  <c r="U50" i="20"/>
  <c r="L50" i="20"/>
  <c r="U49" i="20"/>
  <c r="L49" i="20"/>
  <c r="U48" i="20"/>
  <c r="L48" i="20"/>
  <c r="U47" i="20"/>
  <c r="L47" i="20"/>
  <c r="U46" i="20"/>
  <c r="L46" i="20"/>
  <c r="U45" i="20"/>
  <c r="L45" i="20"/>
  <c r="U44" i="20"/>
  <c r="L44" i="20"/>
  <c r="U43" i="20"/>
  <c r="L43" i="20"/>
  <c r="U42" i="20"/>
  <c r="L42" i="20"/>
  <c r="U41" i="20"/>
  <c r="L41" i="20"/>
  <c r="U40" i="20"/>
  <c r="L40" i="20"/>
  <c r="U39" i="20"/>
  <c r="L39" i="20"/>
  <c r="U38" i="20"/>
  <c r="L38" i="20"/>
  <c r="U36" i="20"/>
  <c r="L36" i="20"/>
  <c r="U35" i="20"/>
  <c r="L35" i="20"/>
  <c r="U34" i="20"/>
  <c r="L34" i="20"/>
  <c r="U33" i="20"/>
  <c r="L33" i="20"/>
  <c r="U32" i="20"/>
  <c r="L32" i="20"/>
  <c r="U31" i="20"/>
  <c r="L31" i="20"/>
  <c r="U30" i="20"/>
  <c r="L30" i="20"/>
  <c r="U29" i="20"/>
  <c r="L29" i="20"/>
  <c r="U28" i="20"/>
  <c r="L28" i="20"/>
  <c r="U27" i="20"/>
  <c r="L27" i="20"/>
  <c r="U26" i="20"/>
  <c r="L26" i="20"/>
  <c r="U25" i="20"/>
  <c r="L25" i="20"/>
  <c r="U24" i="20"/>
  <c r="L24" i="20"/>
  <c r="U23" i="20"/>
  <c r="L23" i="20"/>
  <c r="U22" i="20"/>
  <c r="L22" i="20"/>
  <c r="U21" i="20"/>
  <c r="L21" i="20"/>
  <c r="U20" i="20"/>
  <c r="L20" i="20"/>
  <c r="U19" i="20"/>
  <c r="L19" i="20"/>
  <c r="U18" i="20"/>
  <c r="L18" i="20"/>
  <c r="U17" i="20"/>
  <c r="L17" i="20"/>
  <c r="U16" i="20"/>
  <c r="L16" i="20"/>
  <c r="U15" i="20"/>
  <c r="L15" i="20"/>
  <c r="U14" i="20"/>
  <c r="L14" i="20"/>
  <c r="U13" i="20"/>
  <c r="L13" i="20"/>
  <c r="U12" i="20"/>
  <c r="L12" i="20"/>
  <c r="U11" i="20"/>
  <c r="L11" i="20"/>
  <c r="U10" i="20"/>
  <c r="L10" i="20"/>
  <c r="U9" i="20"/>
  <c r="L9" i="20"/>
  <c r="U8" i="20"/>
  <c r="L8" i="20"/>
  <c r="U7" i="20"/>
  <c r="L7" i="20"/>
  <c r="U6" i="20"/>
  <c r="L6" i="20"/>
  <c r="U5" i="20"/>
  <c r="L5" i="20"/>
  <c r="U4" i="20"/>
  <c r="L4" i="20"/>
  <c r="U2" i="20"/>
  <c r="L2" i="20"/>
  <c r="O658" i="20" l="1"/>
  <c r="U658" i="20"/>
  <c r="L69" i="20"/>
  <c r="L658" i="20" s="1"/>
  <c r="Q33" i="13" l="1"/>
  <c r="R33" i="13" s="1"/>
  <c r="N33" i="13"/>
  <c r="J33" i="13"/>
  <c r="J32" i="13" l="1"/>
  <c r="N32" i="13"/>
  <c r="Q32" i="13"/>
  <c r="R32" i="13" s="1"/>
  <c r="J42" i="16" l="1"/>
  <c r="K42" i="16" s="1"/>
  <c r="J41" i="16"/>
  <c r="K41" i="16" s="1"/>
  <c r="J100" i="16" l="1"/>
  <c r="K100" i="16" s="1"/>
  <c r="J44" i="16" l="1"/>
  <c r="K44" i="16" s="1"/>
  <c r="J43" i="16"/>
  <c r="K43" i="16" s="1"/>
  <c r="J54" i="16"/>
  <c r="K54" i="16" s="1"/>
  <c r="J53" i="16"/>
  <c r="K53" i="16" s="1"/>
  <c r="K55" i="16"/>
  <c r="J56" i="16"/>
  <c r="K56" i="16" s="1"/>
  <c r="J20" i="16"/>
  <c r="K20" i="16" s="1"/>
  <c r="J21" i="16"/>
  <c r="K21" i="16" s="1"/>
  <c r="J15" i="16"/>
  <c r="K15" i="16" s="1"/>
  <c r="J16" i="16"/>
  <c r="K16" i="16" s="1"/>
  <c r="J19" i="16"/>
  <c r="K19" i="16" s="1"/>
  <c r="J13" i="16"/>
  <c r="K13" i="16" s="1"/>
  <c r="J14" i="16"/>
  <c r="K14" i="16" s="1"/>
  <c r="J12" i="16"/>
  <c r="K12" i="16" s="1"/>
  <c r="J11" i="16"/>
  <c r="K11" i="16" s="1"/>
  <c r="J3" i="16"/>
  <c r="K3" i="16" s="1"/>
  <c r="J4" i="16"/>
  <c r="K4" i="16" s="1"/>
  <c r="J8" i="16"/>
  <c r="K8" i="16" s="1"/>
  <c r="J10" i="16"/>
  <c r="K10" i="16" s="1"/>
  <c r="K2" i="16"/>
  <c r="K102" i="16" s="1"/>
  <c r="G4" i="11"/>
  <c r="AC562" i="3" l="1"/>
  <c r="AB562" i="3"/>
  <c r="G54" i="11" l="1"/>
  <c r="G46" i="11"/>
  <c r="G52" i="11"/>
  <c r="AC309" i="3" l="1"/>
  <c r="N31" i="13" l="1"/>
  <c r="Q31" i="13"/>
  <c r="R31" i="13" s="1"/>
  <c r="J31" i="13"/>
  <c r="Q30" i="13" l="1"/>
  <c r="R30" i="13" s="1"/>
  <c r="N30" i="13"/>
  <c r="J30" i="13"/>
  <c r="Q29" i="13"/>
  <c r="R29" i="13" s="1"/>
  <c r="N29" i="13"/>
  <c r="J29" i="13"/>
  <c r="Q137" i="3" l="1"/>
  <c r="U137" i="3" s="1"/>
  <c r="AC632" i="3" l="1"/>
  <c r="J536" i="3" l="1"/>
  <c r="U536" i="3" s="1"/>
  <c r="G30" i="11" l="1"/>
  <c r="G39" i="11" l="1"/>
  <c r="G38" i="11"/>
  <c r="G37" i="11"/>
  <c r="G40" i="11" s="1"/>
  <c r="G29" i="11"/>
  <c r="G28" i="11"/>
  <c r="G31" i="11" l="1"/>
  <c r="N28" i="13"/>
  <c r="Q28" i="13"/>
  <c r="R28" i="13" s="1"/>
  <c r="J28" i="13"/>
  <c r="R136" i="3" l="1"/>
  <c r="U136" i="3" s="1"/>
  <c r="AC633" i="3" l="1"/>
  <c r="AC631" i="3"/>
  <c r="AB633" i="3" l="1"/>
  <c r="N27" i="13" l="1"/>
  <c r="P27" i="13"/>
  <c r="Q27" i="13" s="1"/>
  <c r="R27" i="13" s="1"/>
  <c r="J27" i="13"/>
  <c r="X356" i="3" l="1"/>
  <c r="X344" i="3"/>
  <c r="G24" i="11"/>
  <c r="G23" i="11"/>
  <c r="G19" i="11"/>
  <c r="G18" i="11"/>
  <c r="AI3" i="3" l="1"/>
  <c r="AJ3" i="3"/>
  <c r="AI4" i="3"/>
  <c r="AJ4" i="3"/>
  <c r="AI5" i="3"/>
  <c r="AJ5" i="3"/>
  <c r="AI6" i="3"/>
  <c r="AJ6" i="3"/>
  <c r="AI7" i="3"/>
  <c r="AJ7" i="3"/>
  <c r="AI8" i="3"/>
  <c r="AJ8" i="3"/>
  <c r="AI9" i="3"/>
  <c r="AJ9" i="3"/>
  <c r="AI10" i="3"/>
  <c r="AJ10" i="3"/>
  <c r="AI11" i="3"/>
  <c r="AJ11" i="3"/>
  <c r="AI12" i="3"/>
  <c r="AJ12" i="3"/>
  <c r="AI13" i="3"/>
  <c r="AJ13" i="3"/>
  <c r="AI14" i="3"/>
  <c r="AJ14" i="3"/>
  <c r="AI15" i="3"/>
  <c r="AJ15" i="3"/>
  <c r="AI16" i="3"/>
  <c r="AJ16" i="3"/>
  <c r="AI17" i="3"/>
  <c r="AJ17" i="3"/>
  <c r="AI18" i="3"/>
  <c r="AJ18" i="3"/>
  <c r="AI19" i="3"/>
  <c r="AJ19" i="3"/>
  <c r="AI20" i="3"/>
  <c r="AJ20" i="3"/>
  <c r="AI21" i="3"/>
  <c r="AJ21" i="3"/>
  <c r="AI22" i="3"/>
  <c r="AJ22" i="3"/>
  <c r="AI23" i="3"/>
  <c r="AJ23" i="3"/>
  <c r="AI24" i="3"/>
  <c r="AJ24" i="3"/>
  <c r="AI25" i="3"/>
  <c r="AJ25" i="3"/>
  <c r="AI26" i="3"/>
  <c r="AJ26" i="3"/>
  <c r="AI27" i="3"/>
  <c r="AJ27" i="3"/>
  <c r="AI28" i="3"/>
  <c r="AJ28" i="3"/>
  <c r="AI29" i="3"/>
  <c r="AJ29" i="3"/>
  <c r="AI30" i="3"/>
  <c r="AJ30" i="3"/>
  <c r="AI31" i="3"/>
  <c r="AJ31" i="3"/>
  <c r="AI32" i="3"/>
  <c r="AJ32" i="3"/>
  <c r="AI33" i="3"/>
  <c r="AJ33" i="3"/>
  <c r="AI34" i="3"/>
  <c r="AJ34" i="3"/>
  <c r="AI35" i="3"/>
  <c r="AJ35" i="3"/>
  <c r="AI36" i="3"/>
  <c r="AJ36" i="3"/>
  <c r="AI37" i="3"/>
  <c r="AJ37" i="3"/>
  <c r="AI38" i="3"/>
  <c r="AJ38" i="3"/>
  <c r="AI39" i="3"/>
  <c r="AJ39" i="3"/>
  <c r="AI40" i="3"/>
  <c r="AJ40" i="3"/>
  <c r="AI41" i="3"/>
  <c r="AJ41" i="3"/>
  <c r="AI42" i="3"/>
  <c r="AJ42" i="3"/>
  <c r="AI43" i="3"/>
  <c r="AJ43" i="3"/>
  <c r="AI44" i="3"/>
  <c r="AJ44" i="3"/>
  <c r="AI45" i="3"/>
  <c r="AJ45" i="3"/>
  <c r="AI46" i="3"/>
  <c r="AJ46" i="3"/>
  <c r="AI47" i="3"/>
  <c r="AJ47" i="3"/>
  <c r="AI48" i="3"/>
  <c r="AJ48" i="3"/>
  <c r="AI49" i="3"/>
  <c r="AJ49" i="3"/>
  <c r="AI50" i="3"/>
  <c r="AJ50" i="3"/>
  <c r="AI51" i="3"/>
  <c r="AJ51" i="3"/>
  <c r="AI52" i="3"/>
  <c r="AJ52" i="3"/>
  <c r="AI53" i="3"/>
  <c r="AJ53" i="3"/>
  <c r="AI54" i="3"/>
  <c r="AJ54" i="3"/>
  <c r="AI55" i="3"/>
  <c r="AJ55" i="3"/>
  <c r="AI56" i="3"/>
  <c r="AJ56" i="3"/>
  <c r="AI57" i="3"/>
  <c r="AJ57" i="3"/>
  <c r="AI58" i="3"/>
  <c r="AJ58" i="3"/>
  <c r="AI59" i="3"/>
  <c r="AJ59" i="3"/>
  <c r="AI60" i="3"/>
  <c r="AJ60" i="3"/>
  <c r="AI61" i="3"/>
  <c r="AJ61" i="3"/>
  <c r="AI62" i="3"/>
  <c r="AJ62" i="3"/>
  <c r="AI63" i="3"/>
  <c r="AJ63" i="3"/>
  <c r="AI64" i="3"/>
  <c r="AJ64" i="3"/>
  <c r="AI65" i="3"/>
  <c r="AJ65" i="3"/>
  <c r="AI66" i="3"/>
  <c r="AJ66" i="3"/>
  <c r="AI67" i="3"/>
  <c r="AJ67" i="3"/>
  <c r="AI68" i="3"/>
  <c r="AJ68" i="3"/>
  <c r="AI69" i="3"/>
  <c r="AJ69" i="3"/>
  <c r="AI70" i="3"/>
  <c r="AJ70" i="3"/>
  <c r="AI71" i="3"/>
  <c r="AJ71" i="3"/>
  <c r="AI72" i="3"/>
  <c r="AJ72" i="3"/>
  <c r="AI73" i="3"/>
  <c r="AJ73" i="3"/>
  <c r="AI74" i="3"/>
  <c r="AJ74" i="3"/>
  <c r="AI75" i="3"/>
  <c r="AJ75" i="3"/>
  <c r="AI76" i="3"/>
  <c r="AJ76" i="3"/>
  <c r="AI77" i="3"/>
  <c r="AJ77" i="3"/>
  <c r="AI78" i="3"/>
  <c r="AJ78" i="3"/>
  <c r="AI79" i="3"/>
  <c r="AJ79" i="3"/>
  <c r="AI80" i="3"/>
  <c r="AJ80" i="3"/>
  <c r="AI81" i="3"/>
  <c r="AJ81" i="3"/>
  <c r="AI82" i="3"/>
  <c r="AJ82" i="3"/>
  <c r="AI83" i="3"/>
  <c r="AJ83" i="3"/>
  <c r="AI84" i="3"/>
  <c r="AJ84" i="3"/>
  <c r="AI85" i="3"/>
  <c r="AJ85" i="3"/>
  <c r="AI86" i="3"/>
  <c r="AJ86" i="3"/>
  <c r="AI87" i="3"/>
  <c r="AJ87" i="3"/>
  <c r="AI88" i="3"/>
  <c r="AJ88" i="3"/>
  <c r="AI89" i="3"/>
  <c r="AJ89" i="3"/>
  <c r="AI90" i="3"/>
  <c r="AJ90" i="3"/>
  <c r="AI91" i="3"/>
  <c r="AJ91" i="3"/>
  <c r="AI92" i="3"/>
  <c r="AJ92" i="3"/>
  <c r="AI93" i="3"/>
  <c r="AJ93" i="3"/>
  <c r="AI94" i="3"/>
  <c r="AJ94" i="3"/>
  <c r="AI95" i="3"/>
  <c r="AJ95" i="3"/>
  <c r="AI96" i="3"/>
  <c r="AJ96" i="3"/>
  <c r="AI97" i="3"/>
  <c r="AJ97" i="3"/>
  <c r="AI98" i="3"/>
  <c r="AJ98" i="3"/>
  <c r="AI99" i="3"/>
  <c r="AJ99" i="3"/>
  <c r="AI100" i="3"/>
  <c r="AJ100" i="3"/>
  <c r="AI101" i="3"/>
  <c r="AJ101" i="3"/>
  <c r="AI102" i="3"/>
  <c r="AJ102" i="3"/>
  <c r="AI103" i="3"/>
  <c r="AJ103" i="3"/>
  <c r="AI104" i="3"/>
  <c r="AJ104" i="3"/>
  <c r="AI105" i="3"/>
  <c r="AJ105" i="3"/>
  <c r="AI106" i="3"/>
  <c r="AJ106" i="3"/>
  <c r="AI107" i="3"/>
  <c r="AJ107" i="3"/>
  <c r="AI108" i="3"/>
  <c r="AJ108" i="3"/>
  <c r="AI109" i="3"/>
  <c r="AJ109" i="3"/>
  <c r="AI110" i="3"/>
  <c r="AJ110" i="3"/>
  <c r="AI111" i="3"/>
  <c r="AJ111" i="3"/>
  <c r="AI112" i="3"/>
  <c r="AJ112" i="3"/>
  <c r="AI113" i="3"/>
  <c r="AJ113" i="3"/>
  <c r="AI114" i="3"/>
  <c r="AJ114" i="3"/>
  <c r="AI115" i="3"/>
  <c r="AJ115" i="3"/>
  <c r="AI116" i="3"/>
  <c r="AJ116" i="3"/>
  <c r="AI117" i="3"/>
  <c r="AJ117" i="3"/>
  <c r="AI118" i="3"/>
  <c r="AJ118" i="3"/>
  <c r="AI119" i="3"/>
  <c r="AJ119" i="3"/>
  <c r="AI120" i="3"/>
  <c r="AJ120" i="3"/>
  <c r="AI121" i="3"/>
  <c r="AJ121" i="3"/>
  <c r="AI122" i="3"/>
  <c r="AJ122" i="3"/>
  <c r="AI123" i="3"/>
  <c r="AJ123" i="3"/>
  <c r="AI124" i="3"/>
  <c r="AJ124" i="3"/>
  <c r="AI125" i="3"/>
  <c r="AJ125" i="3"/>
  <c r="AI126" i="3"/>
  <c r="AJ126" i="3"/>
  <c r="AI127" i="3"/>
  <c r="AJ127" i="3"/>
  <c r="AI128" i="3"/>
  <c r="AJ128" i="3"/>
  <c r="AI129" i="3"/>
  <c r="AJ129" i="3"/>
  <c r="AI130" i="3"/>
  <c r="AJ130" i="3"/>
  <c r="AI131" i="3"/>
  <c r="AJ131" i="3"/>
  <c r="AI132" i="3"/>
  <c r="AJ132" i="3"/>
  <c r="AI133" i="3"/>
  <c r="AJ133" i="3"/>
  <c r="AI134" i="3"/>
  <c r="AJ134" i="3"/>
  <c r="AI135" i="3"/>
  <c r="AJ135" i="3"/>
  <c r="AI136" i="3"/>
  <c r="AJ136" i="3"/>
  <c r="AI137" i="3"/>
  <c r="AJ137" i="3"/>
  <c r="AI138" i="3"/>
  <c r="AJ138" i="3"/>
  <c r="AI139" i="3"/>
  <c r="AJ139" i="3"/>
  <c r="AI140" i="3"/>
  <c r="AJ140" i="3"/>
  <c r="AI141" i="3"/>
  <c r="AJ141" i="3"/>
  <c r="AI142" i="3"/>
  <c r="AJ142" i="3"/>
  <c r="AI143" i="3"/>
  <c r="AJ143" i="3"/>
  <c r="AI144" i="3"/>
  <c r="AJ144" i="3"/>
  <c r="AI145" i="3"/>
  <c r="AJ145" i="3"/>
  <c r="AI146" i="3"/>
  <c r="AJ146" i="3"/>
  <c r="AI147" i="3"/>
  <c r="AJ147" i="3"/>
  <c r="AI148" i="3"/>
  <c r="AJ148" i="3"/>
  <c r="AI149" i="3"/>
  <c r="AJ149" i="3"/>
  <c r="AI150" i="3"/>
  <c r="AJ150" i="3"/>
  <c r="AI151" i="3"/>
  <c r="AJ151" i="3"/>
  <c r="AI152" i="3"/>
  <c r="AJ152" i="3"/>
  <c r="AI153" i="3"/>
  <c r="AJ153" i="3"/>
  <c r="AI154" i="3"/>
  <c r="AJ154" i="3"/>
  <c r="AI155" i="3"/>
  <c r="AJ155" i="3"/>
  <c r="AI156" i="3"/>
  <c r="AJ156" i="3"/>
  <c r="AI157" i="3"/>
  <c r="AJ157" i="3"/>
  <c r="AI158" i="3"/>
  <c r="AJ158" i="3"/>
  <c r="AI159" i="3"/>
  <c r="AJ159" i="3"/>
  <c r="AI160" i="3"/>
  <c r="AJ160" i="3"/>
  <c r="AI161" i="3"/>
  <c r="AJ161" i="3"/>
  <c r="AI162" i="3"/>
  <c r="AJ162" i="3"/>
  <c r="AI163" i="3"/>
  <c r="AJ163" i="3"/>
  <c r="AI164" i="3"/>
  <c r="AJ164" i="3"/>
  <c r="AI165" i="3"/>
  <c r="AJ165" i="3"/>
  <c r="AI166" i="3"/>
  <c r="AJ166" i="3"/>
  <c r="AI167" i="3"/>
  <c r="AJ167" i="3"/>
  <c r="AI168" i="3"/>
  <c r="AJ168" i="3"/>
  <c r="AI169" i="3"/>
  <c r="AJ169" i="3"/>
  <c r="AI170" i="3"/>
  <c r="AJ170" i="3"/>
  <c r="AI171" i="3"/>
  <c r="AJ171" i="3"/>
  <c r="AI172" i="3"/>
  <c r="AJ172" i="3"/>
  <c r="AI173" i="3"/>
  <c r="AJ173" i="3"/>
  <c r="AI174" i="3"/>
  <c r="AJ174" i="3"/>
  <c r="AI175" i="3"/>
  <c r="AJ175" i="3"/>
  <c r="AI176" i="3"/>
  <c r="AJ176" i="3"/>
  <c r="AI177" i="3"/>
  <c r="AJ177" i="3"/>
  <c r="AI178" i="3"/>
  <c r="AJ178" i="3"/>
  <c r="AI179" i="3"/>
  <c r="AJ179" i="3"/>
  <c r="AI180" i="3"/>
  <c r="AJ180" i="3"/>
  <c r="AI181" i="3"/>
  <c r="AJ181" i="3"/>
  <c r="AI182" i="3"/>
  <c r="AJ182" i="3"/>
  <c r="AI183" i="3"/>
  <c r="AJ183" i="3"/>
  <c r="AI184" i="3"/>
  <c r="AJ184" i="3"/>
  <c r="AI185" i="3"/>
  <c r="AJ185" i="3"/>
  <c r="AI186" i="3"/>
  <c r="AJ186" i="3"/>
  <c r="AI187" i="3"/>
  <c r="AJ187" i="3"/>
  <c r="AI188" i="3"/>
  <c r="AJ188" i="3"/>
  <c r="AI189" i="3"/>
  <c r="AJ189" i="3"/>
  <c r="AI190" i="3"/>
  <c r="AJ190" i="3"/>
  <c r="AI191" i="3"/>
  <c r="AJ191" i="3"/>
  <c r="AI192" i="3"/>
  <c r="AJ192" i="3"/>
  <c r="AI193" i="3"/>
  <c r="AJ193" i="3"/>
  <c r="AI194" i="3"/>
  <c r="AJ194" i="3"/>
  <c r="AI195" i="3"/>
  <c r="AJ195" i="3"/>
  <c r="AI196" i="3"/>
  <c r="AJ196" i="3"/>
  <c r="AI197" i="3"/>
  <c r="AJ197" i="3"/>
  <c r="AI198" i="3"/>
  <c r="AJ198" i="3"/>
  <c r="AI199" i="3"/>
  <c r="AJ199" i="3"/>
  <c r="AI200" i="3"/>
  <c r="AJ200" i="3"/>
  <c r="AI201" i="3"/>
  <c r="AJ201" i="3"/>
  <c r="AI202" i="3"/>
  <c r="AJ202" i="3"/>
  <c r="AI203" i="3"/>
  <c r="AJ203" i="3"/>
  <c r="AI204" i="3"/>
  <c r="AJ204" i="3"/>
  <c r="AI205" i="3"/>
  <c r="AJ205" i="3"/>
  <c r="AI206" i="3"/>
  <c r="AJ206" i="3"/>
  <c r="AI207" i="3"/>
  <c r="AJ207" i="3"/>
  <c r="AI208" i="3"/>
  <c r="AJ208" i="3"/>
  <c r="AI209" i="3"/>
  <c r="AJ209" i="3"/>
  <c r="AI210" i="3"/>
  <c r="AJ210" i="3"/>
  <c r="AI211" i="3"/>
  <c r="AJ211" i="3"/>
  <c r="AI212" i="3"/>
  <c r="AJ212" i="3"/>
  <c r="AI213" i="3"/>
  <c r="AJ213" i="3"/>
  <c r="AI214" i="3"/>
  <c r="AJ214" i="3"/>
  <c r="AI215" i="3"/>
  <c r="AJ215" i="3"/>
  <c r="AI216" i="3"/>
  <c r="AJ216" i="3"/>
  <c r="AI217" i="3"/>
  <c r="AJ217" i="3"/>
  <c r="AI218" i="3"/>
  <c r="AJ218" i="3"/>
  <c r="AI219" i="3"/>
  <c r="AJ219" i="3"/>
  <c r="AI220" i="3"/>
  <c r="AJ220" i="3"/>
  <c r="AI221" i="3"/>
  <c r="AJ221" i="3"/>
  <c r="AI222" i="3"/>
  <c r="AJ222" i="3"/>
  <c r="AI223" i="3"/>
  <c r="AJ223" i="3"/>
  <c r="AI224" i="3"/>
  <c r="AJ224" i="3"/>
  <c r="AI225" i="3"/>
  <c r="AJ225" i="3"/>
  <c r="AI226" i="3"/>
  <c r="AJ226" i="3"/>
  <c r="AI227" i="3"/>
  <c r="AJ227" i="3"/>
  <c r="AI228" i="3"/>
  <c r="AJ228" i="3"/>
  <c r="AI229" i="3"/>
  <c r="AJ229" i="3"/>
  <c r="AI230" i="3"/>
  <c r="AJ230" i="3"/>
  <c r="AI231" i="3"/>
  <c r="AJ231" i="3"/>
  <c r="AI232" i="3"/>
  <c r="AJ232" i="3"/>
  <c r="AI233" i="3"/>
  <c r="AJ233" i="3"/>
  <c r="AI234" i="3"/>
  <c r="AJ234" i="3"/>
  <c r="AI235" i="3"/>
  <c r="AJ235" i="3"/>
  <c r="AI236" i="3"/>
  <c r="AJ236" i="3"/>
  <c r="AI237" i="3"/>
  <c r="AJ237" i="3"/>
  <c r="AI238" i="3"/>
  <c r="AJ238" i="3"/>
  <c r="AI239" i="3"/>
  <c r="AJ239" i="3"/>
  <c r="AI240" i="3"/>
  <c r="AJ240" i="3"/>
  <c r="AI241" i="3"/>
  <c r="AJ241" i="3"/>
  <c r="AI242" i="3"/>
  <c r="AJ242" i="3"/>
  <c r="AI243" i="3"/>
  <c r="AJ243" i="3"/>
  <c r="AI244" i="3"/>
  <c r="AJ244" i="3"/>
  <c r="AI245" i="3"/>
  <c r="AJ245" i="3"/>
  <c r="AI246" i="3"/>
  <c r="AJ246" i="3"/>
  <c r="AI247" i="3"/>
  <c r="AJ247" i="3"/>
  <c r="AI248" i="3"/>
  <c r="AJ248" i="3"/>
  <c r="AI249" i="3"/>
  <c r="AJ249" i="3"/>
  <c r="AI250" i="3"/>
  <c r="AJ250" i="3"/>
  <c r="AI251" i="3"/>
  <c r="AJ251" i="3"/>
  <c r="AI252" i="3"/>
  <c r="AJ252" i="3"/>
  <c r="AI253" i="3"/>
  <c r="AJ253" i="3"/>
  <c r="AI254" i="3"/>
  <c r="AJ254" i="3"/>
  <c r="AI255" i="3"/>
  <c r="AJ255" i="3"/>
  <c r="AK255" i="3"/>
  <c r="AI256" i="3"/>
  <c r="AJ256" i="3"/>
  <c r="AI257" i="3"/>
  <c r="AJ257" i="3"/>
  <c r="AI258" i="3"/>
  <c r="AJ258" i="3"/>
  <c r="AI259" i="3"/>
  <c r="AJ259" i="3"/>
  <c r="AI260" i="3"/>
  <c r="AJ260" i="3"/>
  <c r="AI261" i="3"/>
  <c r="AJ261" i="3"/>
  <c r="AI262" i="3"/>
  <c r="AJ262" i="3"/>
  <c r="AI263" i="3"/>
  <c r="AJ263" i="3"/>
  <c r="AI264" i="3"/>
  <c r="AJ264" i="3"/>
  <c r="AI265" i="3"/>
  <c r="AJ265" i="3"/>
  <c r="AI266" i="3"/>
  <c r="AJ266" i="3"/>
  <c r="AI267" i="3"/>
  <c r="AJ267" i="3"/>
  <c r="AI268" i="3"/>
  <c r="AJ268" i="3"/>
  <c r="AI269" i="3"/>
  <c r="AJ269" i="3"/>
  <c r="AI270" i="3"/>
  <c r="AJ270" i="3"/>
  <c r="AI271" i="3"/>
  <c r="AJ271" i="3"/>
  <c r="AI272" i="3"/>
  <c r="AJ272" i="3"/>
  <c r="AI273" i="3"/>
  <c r="AJ273" i="3"/>
  <c r="AI274" i="3"/>
  <c r="AJ274" i="3"/>
  <c r="AI275" i="3"/>
  <c r="AJ275" i="3"/>
  <c r="AI276" i="3"/>
  <c r="AJ276" i="3"/>
  <c r="AI277" i="3"/>
  <c r="AJ277" i="3"/>
  <c r="AI278" i="3"/>
  <c r="AJ278" i="3"/>
  <c r="AI279" i="3"/>
  <c r="AJ279" i="3"/>
  <c r="AI280" i="3"/>
  <c r="AJ280" i="3"/>
  <c r="AI281" i="3"/>
  <c r="AJ281" i="3"/>
  <c r="AI282" i="3"/>
  <c r="AJ282" i="3"/>
  <c r="AI283" i="3"/>
  <c r="AJ283" i="3"/>
  <c r="AI284" i="3"/>
  <c r="AJ284" i="3"/>
  <c r="AI285" i="3"/>
  <c r="AJ285" i="3"/>
  <c r="AI286" i="3"/>
  <c r="AJ286" i="3"/>
  <c r="AI287" i="3"/>
  <c r="AJ287" i="3"/>
  <c r="AI288" i="3"/>
  <c r="AJ288" i="3"/>
  <c r="AI289" i="3"/>
  <c r="AJ289" i="3"/>
  <c r="AI290" i="3"/>
  <c r="AJ290" i="3"/>
  <c r="AI291" i="3"/>
  <c r="AJ291" i="3"/>
  <c r="AI292" i="3"/>
  <c r="AJ292" i="3"/>
  <c r="AI293" i="3"/>
  <c r="AJ293" i="3"/>
  <c r="AI294" i="3"/>
  <c r="AJ294" i="3"/>
  <c r="AI295" i="3"/>
  <c r="AJ295" i="3"/>
  <c r="AI296" i="3"/>
  <c r="AJ296" i="3"/>
  <c r="AI297" i="3"/>
  <c r="AJ297" i="3"/>
  <c r="AI298" i="3"/>
  <c r="AJ298" i="3"/>
  <c r="AI299" i="3"/>
  <c r="AJ299" i="3"/>
  <c r="AI300" i="3"/>
  <c r="AJ300" i="3"/>
  <c r="AI301" i="3"/>
  <c r="AJ301" i="3"/>
  <c r="AI302" i="3"/>
  <c r="AJ302" i="3"/>
  <c r="AI303" i="3"/>
  <c r="AJ303" i="3"/>
  <c r="AI304" i="3"/>
  <c r="AJ304" i="3"/>
  <c r="AI305" i="3"/>
  <c r="AJ305" i="3"/>
  <c r="AI306" i="3"/>
  <c r="AJ306" i="3"/>
  <c r="AI307" i="3"/>
  <c r="AJ307" i="3"/>
  <c r="AI308" i="3"/>
  <c r="AJ308" i="3"/>
  <c r="AI309" i="3"/>
  <c r="AJ309" i="3"/>
  <c r="AI310" i="3"/>
  <c r="AJ310" i="3"/>
  <c r="AI311" i="3"/>
  <c r="AJ311" i="3"/>
  <c r="AI312" i="3"/>
  <c r="AJ312" i="3"/>
  <c r="AI313" i="3"/>
  <c r="AJ313" i="3"/>
  <c r="AI314" i="3"/>
  <c r="AJ314" i="3"/>
  <c r="AI315" i="3"/>
  <c r="AJ315" i="3"/>
  <c r="AI316" i="3"/>
  <c r="AJ316" i="3"/>
  <c r="AI317" i="3"/>
  <c r="AJ317" i="3"/>
  <c r="AI318" i="3"/>
  <c r="AJ318" i="3"/>
  <c r="AI319" i="3"/>
  <c r="AJ319" i="3"/>
  <c r="AI320" i="3"/>
  <c r="AJ320" i="3"/>
  <c r="AI321" i="3"/>
  <c r="AJ321" i="3"/>
  <c r="AI322" i="3"/>
  <c r="AJ322" i="3"/>
  <c r="AI323" i="3"/>
  <c r="AJ323" i="3"/>
  <c r="AI324" i="3"/>
  <c r="AJ324" i="3"/>
  <c r="AI325" i="3"/>
  <c r="AJ325" i="3"/>
  <c r="AI326" i="3"/>
  <c r="AJ326" i="3"/>
  <c r="AI327" i="3"/>
  <c r="AJ327" i="3"/>
  <c r="AI328" i="3"/>
  <c r="AJ328" i="3"/>
  <c r="AI329" i="3"/>
  <c r="AJ329" i="3"/>
  <c r="AI330" i="3"/>
  <c r="AJ330" i="3"/>
  <c r="AI331" i="3"/>
  <c r="AJ331" i="3"/>
  <c r="AI332" i="3"/>
  <c r="AJ332" i="3"/>
  <c r="AI333" i="3"/>
  <c r="AJ333" i="3"/>
  <c r="AI334" i="3"/>
  <c r="AJ334" i="3"/>
  <c r="AI335" i="3"/>
  <c r="AJ335" i="3"/>
  <c r="AI336" i="3"/>
  <c r="AJ336" i="3"/>
  <c r="AI337" i="3"/>
  <c r="AJ337" i="3"/>
  <c r="AI338" i="3"/>
  <c r="AJ338" i="3"/>
  <c r="AI339" i="3"/>
  <c r="AJ339" i="3"/>
  <c r="AI340" i="3"/>
  <c r="AJ340" i="3"/>
  <c r="AI341" i="3"/>
  <c r="AJ341" i="3"/>
  <c r="AI342" i="3"/>
  <c r="AJ342" i="3"/>
  <c r="AI343" i="3"/>
  <c r="AJ343" i="3"/>
  <c r="AI344" i="3"/>
  <c r="AJ344" i="3"/>
  <c r="AI345" i="3"/>
  <c r="AJ345" i="3"/>
  <c r="AI346" i="3"/>
  <c r="AJ346" i="3"/>
  <c r="AI347" i="3"/>
  <c r="AJ347" i="3"/>
  <c r="AI348" i="3"/>
  <c r="AJ348" i="3"/>
  <c r="AI349" i="3"/>
  <c r="AJ349" i="3"/>
  <c r="AI350" i="3"/>
  <c r="AJ350" i="3"/>
  <c r="AI351" i="3"/>
  <c r="AJ351" i="3"/>
  <c r="AI352" i="3"/>
  <c r="AJ352" i="3"/>
  <c r="AI353" i="3"/>
  <c r="AJ353" i="3"/>
  <c r="AI354" i="3"/>
  <c r="AJ354" i="3"/>
  <c r="AI355" i="3"/>
  <c r="AJ355" i="3"/>
  <c r="AI356" i="3"/>
  <c r="AJ356" i="3"/>
  <c r="AI357" i="3"/>
  <c r="AJ357" i="3"/>
  <c r="AI358" i="3"/>
  <c r="AJ358" i="3"/>
  <c r="AI359" i="3"/>
  <c r="AJ359" i="3"/>
  <c r="AI360" i="3"/>
  <c r="AJ360" i="3"/>
  <c r="AI361" i="3"/>
  <c r="AJ361" i="3"/>
  <c r="AI362" i="3"/>
  <c r="AJ362" i="3"/>
  <c r="AI363" i="3"/>
  <c r="AJ363" i="3"/>
  <c r="AI364" i="3"/>
  <c r="AJ364" i="3"/>
  <c r="AI365" i="3"/>
  <c r="AJ365" i="3"/>
  <c r="AI366" i="3"/>
  <c r="AJ366" i="3"/>
  <c r="AI367" i="3"/>
  <c r="AJ367" i="3"/>
  <c r="AI368" i="3"/>
  <c r="AJ368" i="3"/>
  <c r="AI369" i="3"/>
  <c r="AJ369" i="3"/>
  <c r="AI370" i="3"/>
  <c r="AJ370" i="3"/>
  <c r="AI371" i="3"/>
  <c r="AJ371" i="3"/>
  <c r="AI372" i="3"/>
  <c r="AJ372" i="3"/>
  <c r="AI373" i="3"/>
  <c r="AJ373" i="3"/>
  <c r="AI374" i="3"/>
  <c r="AJ374" i="3"/>
  <c r="AI375" i="3"/>
  <c r="AJ375" i="3"/>
  <c r="AI376" i="3"/>
  <c r="AJ376" i="3"/>
  <c r="AI377" i="3"/>
  <c r="AJ377" i="3"/>
  <c r="AI378" i="3"/>
  <c r="AJ378" i="3"/>
  <c r="AI379" i="3"/>
  <c r="AJ379" i="3"/>
  <c r="AI380" i="3"/>
  <c r="AJ380" i="3"/>
  <c r="AI381" i="3"/>
  <c r="AJ381" i="3"/>
  <c r="AI382" i="3"/>
  <c r="AJ382" i="3"/>
  <c r="AI383" i="3"/>
  <c r="AJ383" i="3"/>
  <c r="AI384" i="3"/>
  <c r="AJ384" i="3"/>
  <c r="AI385" i="3"/>
  <c r="AJ385" i="3"/>
  <c r="AI386" i="3"/>
  <c r="AJ386" i="3"/>
  <c r="AI387" i="3"/>
  <c r="AJ387" i="3"/>
  <c r="AI388" i="3"/>
  <c r="AJ388" i="3"/>
  <c r="AI389" i="3"/>
  <c r="AJ389" i="3"/>
  <c r="AI390" i="3"/>
  <c r="AJ390" i="3"/>
  <c r="AI391" i="3"/>
  <c r="AJ391" i="3"/>
  <c r="AI392" i="3"/>
  <c r="AJ392" i="3"/>
  <c r="AI393" i="3"/>
  <c r="AJ393" i="3"/>
  <c r="AI394" i="3"/>
  <c r="AJ394" i="3"/>
  <c r="AI395" i="3"/>
  <c r="AJ395" i="3"/>
  <c r="AI396" i="3"/>
  <c r="AJ396" i="3"/>
  <c r="AI397" i="3"/>
  <c r="AJ397" i="3"/>
  <c r="AI398" i="3"/>
  <c r="AJ398" i="3"/>
  <c r="AI399" i="3"/>
  <c r="AJ399" i="3"/>
  <c r="AI400" i="3"/>
  <c r="AJ400" i="3"/>
  <c r="AI401" i="3"/>
  <c r="AJ401" i="3"/>
  <c r="AI402" i="3"/>
  <c r="AJ402" i="3"/>
  <c r="AI403" i="3"/>
  <c r="AJ403" i="3"/>
  <c r="AI404" i="3"/>
  <c r="AJ404" i="3"/>
  <c r="AI405" i="3"/>
  <c r="AJ405" i="3"/>
  <c r="AI406" i="3"/>
  <c r="AJ406" i="3"/>
  <c r="AI407" i="3"/>
  <c r="AJ407" i="3"/>
  <c r="AI408" i="3"/>
  <c r="AJ408" i="3"/>
  <c r="AI409" i="3"/>
  <c r="AJ409" i="3"/>
  <c r="AI410" i="3"/>
  <c r="AJ410" i="3"/>
  <c r="AI411" i="3"/>
  <c r="AJ411" i="3"/>
  <c r="AI412" i="3"/>
  <c r="AJ412" i="3"/>
  <c r="AI413" i="3"/>
  <c r="AJ413" i="3"/>
  <c r="AI414" i="3"/>
  <c r="AJ414" i="3"/>
  <c r="AI415" i="3"/>
  <c r="AJ415" i="3"/>
  <c r="AI416" i="3"/>
  <c r="AJ416" i="3"/>
  <c r="AI417" i="3"/>
  <c r="AJ417" i="3"/>
  <c r="AI418" i="3"/>
  <c r="AJ418" i="3"/>
  <c r="AI419" i="3"/>
  <c r="AJ419" i="3"/>
  <c r="AI420" i="3"/>
  <c r="AJ420" i="3"/>
  <c r="AI421" i="3"/>
  <c r="AJ421" i="3"/>
  <c r="AI422" i="3"/>
  <c r="AJ422" i="3"/>
  <c r="AI423" i="3"/>
  <c r="AJ423" i="3"/>
  <c r="AI424" i="3"/>
  <c r="AJ424" i="3"/>
  <c r="AI425" i="3"/>
  <c r="AJ425" i="3"/>
  <c r="AI426" i="3"/>
  <c r="AJ426" i="3"/>
  <c r="AI427" i="3"/>
  <c r="AJ427" i="3"/>
  <c r="AI428" i="3"/>
  <c r="AJ428" i="3"/>
  <c r="AI429" i="3"/>
  <c r="AJ429" i="3"/>
  <c r="AI430" i="3"/>
  <c r="AJ430" i="3"/>
  <c r="AI431" i="3"/>
  <c r="AJ431" i="3"/>
  <c r="AI432" i="3"/>
  <c r="AJ432" i="3"/>
  <c r="AI433" i="3"/>
  <c r="AJ433" i="3"/>
  <c r="AI434" i="3"/>
  <c r="AJ434" i="3"/>
  <c r="AI435" i="3"/>
  <c r="AJ435" i="3"/>
  <c r="AI436" i="3"/>
  <c r="AJ436" i="3"/>
  <c r="AI437" i="3"/>
  <c r="AJ437" i="3"/>
  <c r="AI438" i="3"/>
  <c r="AJ438" i="3"/>
  <c r="AI439" i="3"/>
  <c r="AJ439" i="3"/>
  <c r="AI440" i="3"/>
  <c r="AJ440" i="3"/>
  <c r="AI441" i="3"/>
  <c r="AJ441" i="3"/>
  <c r="AI442" i="3"/>
  <c r="AJ442" i="3"/>
  <c r="AI443" i="3"/>
  <c r="AJ443" i="3"/>
  <c r="AI444" i="3"/>
  <c r="AJ444" i="3"/>
  <c r="AI445" i="3"/>
  <c r="AJ445" i="3"/>
  <c r="AI446" i="3"/>
  <c r="AJ446" i="3"/>
  <c r="AI447" i="3"/>
  <c r="AJ447" i="3"/>
  <c r="AI448" i="3"/>
  <c r="AJ448" i="3"/>
  <c r="AI449" i="3"/>
  <c r="AJ449" i="3"/>
  <c r="AI450" i="3"/>
  <c r="AJ450" i="3"/>
  <c r="AI451" i="3"/>
  <c r="AJ451" i="3"/>
  <c r="AI452" i="3"/>
  <c r="AJ452" i="3"/>
  <c r="AI453" i="3"/>
  <c r="AJ453" i="3"/>
  <c r="AI454" i="3"/>
  <c r="AJ454" i="3"/>
  <c r="AI455" i="3"/>
  <c r="AJ455" i="3"/>
  <c r="AI456" i="3"/>
  <c r="AJ456" i="3"/>
  <c r="AI457" i="3"/>
  <c r="AJ457" i="3"/>
  <c r="AI458" i="3"/>
  <c r="AJ458" i="3"/>
  <c r="AI459" i="3"/>
  <c r="AJ459" i="3"/>
  <c r="AI460" i="3"/>
  <c r="AJ460" i="3"/>
  <c r="AI461" i="3"/>
  <c r="AJ461" i="3"/>
  <c r="AI462" i="3"/>
  <c r="AJ462" i="3"/>
  <c r="AI463" i="3"/>
  <c r="AJ463" i="3"/>
  <c r="AI464" i="3"/>
  <c r="AJ464" i="3"/>
  <c r="AI465" i="3"/>
  <c r="AJ465" i="3"/>
  <c r="AI466" i="3"/>
  <c r="AJ466" i="3"/>
  <c r="AI467" i="3"/>
  <c r="AJ467" i="3"/>
  <c r="AI468" i="3"/>
  <c r="AJ468" i="3"/>
  <c r="AI469" i="3"/>
  <c r="AJ469" i="3"/>
  <c r="AI470" i="3"/>
  <c r="AJ470" i="3"/>
  <c r="AI471" i="3"/>
  <c r="AJ471" i="3"/>
  <c r="AI472" i="3"/>
  <c r="AJ472" i="3"/>
  <c r="AI473" i="3"/>
  <c r="AJ473" i="3"/>
  <c r="AI474" i="3"/>
  <c r="AJ474" i="3"/>
  <c r="AI475" i="3"/>
  <c r="AJ475" i="3"/>
  <c r="AI476" i="3"/>
  <c r="AJ476" i="3"/>
  <c r="AI477" i="3"/>
  <c r="AJ477" i="3"/>
  <c r="AI478" i="3"/>
  <c r="AJ478" i="3"/>
  <c r="AI479" i="3"/>
  <c r="AJ479" i="3"/>
  <c r="AI480" i="3"/>
  <c r="AJ480" i="3"/>
  <c r="AI481" i="3"/>
  <c r="AJ481" i="3"/>
  <c r="AI482" i="3"/>
  <c r="AJ482" i="3"/>
  <c r="AI483" i="3"/>
  <c r="AJ483" i="3"/>
  <c r="AI484" i="3"/>
  <c r="AJ484" i="3"/>
  <c r="AI485" i="3"/>
  <c r="AJ485" i="3"/>
  <c r="AI486" i="3"/>
  <c r="AJ486" i="3"/>
  <c r="AI487" i="3"/>
  <c r="AJ487" i="3"/>
  <c r="AI488" i="3"/>
  <c r="AJ488" i="3"/>
  <c r="AI489" i="3"/>
  <c r="AJ489" i="3"/>
  <c r="AI490" i="3"/>
  <c r="AJ490" i="3"/>
  <c r="AI491" i="3"/>
  <c r="AJ491" i="3"/>
  <c r="AI492" i="3"/>
  <c r="AJ492" i="3"/>
  <c r="AI493" i="3"/>
  <c r="AJ493" i="3"/>
  <c r="AI494" i="3"/>
  <c r="AJ494" i="3"/>
  <c r="AI495" i="3"/>
  <c r="AJ495" i="3"/>
  <c r="AI496" i="3"/>
  <c r="AJ496" i="3"/>
  <c r="AI497" i="3"/>
  <c r="AJ497" i="3"/>
  <c r="AI498" i="3"/>
  <c r="AJ498" i="3"/>
  <c r="AI499" i="3"/>
  <c r="AJ499" i="3"/>
  <c r="AI500" i="3"/>
  <c r="AJ500" i="3"/>
  <c r="AI501" i="3"/>
  <c r="AJ501" i="3"/>
  <c r="AI502" i="3"/>
  <c r="AJ502" i="3"/>
  <c r="AI503" i="3"/>
  <c r="AJ503" i="3"/>
  <c r="AI504" i="3"/>
  <c r="AJ504" i="3"/>
  <c r="AI505" i="3"/>
  <c r="AJ505" i="3"/>
  <c r="AI506" i="3"/>
  <c r="AJ506" i="3"/>
  <c r="AI507" i="3"/>
  <c r="AJ507" i="3"/>
  <c r="AI508" i="3"/>
  <c r="AJ508" i="3"/>
  <c r="AI509" i="3"/>
  <c r="AJ509" i="3"/>
  <c r="AI510" i="3"/>
  <c r="AJ510" i="3"/>
  <c r="AI511" i="3"/>
  <c r="AJ511" i="3"/>
  <c r="AI512" i="3"/>
  <c r="AJ512" i="3"/>
  <c r="AI513" i="3"/>
  <c r="AJ513" i="3"/>
  <c r="AI514" i="3"/>
  <c r="AJ514" i="3"/>
  <c r="AI515" i="3"/>
  <c r="AJ515" i="3"/>
  <c r="AI516" i="3"/>
  <c r="AJ516" i="3"/>
  <c r="AI517" i="3"/>
  <c r="AJ517" i="3"/>
  <c r="AI518" i="3"/>
  <c r="AJ518" i="3"/>
  <c r="AI519" i="3"/>
  <c r="AJ519" i="3"/>
  <c r="AI520" i="3"/>
  <c r="AJ520" i="3"/>
  <c r="AI521" i="3"/>
  <c r="AJ521" i="3"/>
  <c r="AI522" i="3"/>
  <c r="AJ522" i="3"/>
  <c r="AI523" i="3"/>
  <c r="AJ523" i="3"/>
  <c r="AI524" i="3"/>
  <c r="AJ524" i="3"/>
  <c r="AI525" i="3"/>
  <c r="AJ525" i="3"/>
  <c r="AI526" i="3"/>
  <c r="AJ526" i="3"/>
  <c r="AI527" i="3"/>
  <c r="AJ527" i="3"/>
  <c r="AI528" i="3"/>
  <c r="AJ528" i="3"/>
  <c r="AI529" i="3"/>
  <c r="AJ529" i="3"/>
  <c r="AI530" i="3"/>
  <c r="AJ530" i="3"/>
  <c r="AI531" i="3"/>
  <c r="AJ531" i="3"/>
  <c r="AI532" i="3"/>
  <c r="AJ532" i="3"/>
  <c r="AI533" i="3"/>
  <c r="AJ533" i="3"/>
  <c r="AI534" i="3"/>
  <c r="AJ534" i="3"/>
  <c r="AI535" i="3"/>
  <c r="AJ535" i="3"/>
  <c r="AI536" i="3"/>
  <c r="AJ536" i="3"/>
  <c r="AI537" i="3"/>
  <c r="AJ537" i="3"/>
  <c r="AI538" i="3"/>
  <c r="AJ538" i="3"/>
  <c r="AI539" i="3"/>
  <c r="AJ539" i="3"/>
  <c r="AI540" i="3"/>
  <c r="AJ540" i="3"/>
  <c r="AI541" i="3"/>
  <c r="AJ541" i="3"/>
  <c r="AI542" i="3"/>
  <c r="AJ542" i="3"/>
  <c r="AI543" i="3"/>
  <c r="AJ543" i="3"/>
  <c r="AI544" i="3"/>
  <c r="AJ544" i="3"/>
  <c r="AI545" i="3"/>
  <c r="AJ545" i="3"/>
  <c r="AI546" i="3"/>
  <c r="AJ546" i="3"/>
  <c r="AI547" i="3"/>
  <c r="AJ547" i="3"/>
  <c r="AI548" i="3"/>
  <c r="AJ548" i="3"/>
  <c r="AI549" i="3"/>
  <c r="AJ549" i="3"/>
  <c r="AI550" i="3"/>
  <c r="AJ550" i="3"/>
  <c r="AI551" i="3"/>
  <c r="AJ551" i="3"/>
  <c r="AI552" i="3"/>
  <c r="AJ552" i="3"/>
  <c r="AI553" i="3"/>
  <c r="AJ553" i="3"/>
  <c r="AI554" i="3"/>
  <c r="AJ554" i="3"/>
  <c r="AI555" i="3"/>
  <c r="AJ555" i="3"/>
  <c r="AI556" i="3"/>
  <c r="AJ556" i="3"/>
  <c r="AI557" i="3"/>
  <c r="AJ557" i="3"/>
  <c r="AI558" i="3"/>
  <c r="AJ558" i="3"/>
  <c r="AI559" i="3"/>
  <c r="AJ559" i="3"/>
  <c r="AI560" i="3"/>
  <c r="AJ560" i="3"/>
  <c r="AI561" i="3"/>
  <c r="AJ561" i="3"/>
  <c r="AI562" i="3"/>
  <c r="AJ562" i="3"/>
  <c r="AI563" i="3"/>
  <c r="AJ563" i="3"/>
  <c r="AI564" i="3"/>
  <c r="AJ564" i="3"/>
  <c r="AI565" i="3"/>
  <c r="AJ565" i="3"/>
  <c r="AI566" i="3"/>
  <c r="AJ566" i="3"/>
  <c r="AI567" i="3"/>
  <c r="AJ567" i="3"/>
  <c r="AI568" i="3"/>
  <c r="AJ568" i="3"/>
  <c r="AI569" i="3"/>
  <c r="AJ569" i="3"/>
  <c r="AI570" i="3"/>
  <c r="AJ570" i="3"/>
  <c r="AI571" i="3"/>
  <c r="AJ571" i="3"/>
  <c r="AI572" i="3"/>
  <c r="AJ572" i="3"/>
  <c r="AI573" i="3"/>
  <c r="AJ573" i="3"/>
  <c r="AI574" i="3"/>
  <c r="AJ574" i="3"/>
  <c r="AI575" i="3"/>
  <c r="AJ575" i="3"/>
  <c r="AI576" i="3"/>
  <c r="AJ576" i="3"/>
  <c r="AI577" i="3"/>
  <c r="AJ577" i="3"/>
  <c r="AI578" i="3"/>
  <c r="AJ578" i="3"/>
  <c r="AI579" i="3"/>
  <c r="AJ579" i="3"/>
  <c r="AI580" i="3"/>
  <c r="AJ580" i="3"/>
  <c r="AI581" i="3"/>
  <c r="AJ581" i="3"/>
  <c r="AI582" i="3"/>
  <c r="AJ582" i="3"/>
  <c r="AI583" i="3"/>
  <c r="AJ583" i="3"/>
  <c r="AI584" i="3"/>
  <c r="AJ584" i="3"/>
  <c r="AI585" i="3"/>
  <c r="AJ585" i="3"/>
  <c r="AI586" i="3"/>
  <c r="AJ586" i="3"/>
  <c r="AI587" i="3"/>
  <c r="AJ587" i="3"/>
  <c r="AI588" i="3"/>
  <c r="AJ588" i="3"/>
  <c r="AI589" i="3"/>
  <c r="AJ589" i="3"/>
  <c r="AI590" i="3"/>
  <c r="AJ590" i="3"/>
  <c r="AI591" i="3"/>
  <c r="AJ591" i="3"/>
  <c r="AI592" i="3"/>
  <c r="AJ592" i="3"/>
  <c r="AI593" i="3"/>
  <c r="AJ593" i="3"/>
  <c r="AI594" i="3"/>
  <c r="AJ594" i="3"/>
  <c r="AI595" i="3"/>
  <c r="AJ595" i="3"/>
  <c r="AI596" i="3"/>
  <c r="AJ596" i="3"/>
  <c r="AI597" i="3"/>
  <c r="AJ597" i="3"/>
  <c r="AI598" i="3"/>
  <c r="AJ598" i="3"/>
  <c r="AI599" i="3"/>
  <c r="AJ599" i="3"/>
  <c r="AI600" i="3"/>
  <c r="AJ600" i="3"/>
  <c r="AI601" i="3"/>
  <c r="AJ601" i="3"/>
  <c r="AI602" i="3"/>
  <c r="AJ602" i="3"/>
  <c r="AI603" i="3"/>
  <c r="AJ603" i="3"/>
  <c r="AI604" i="3"/>
  <c r="AJ604" i="3"/>
  <c r="AI605" i="3"/>
  <c r="AJ605" i="3"/>
  <c r="AI606" i="3"/>
  <c r="AJ606" i="3"/>
  <c r="AI607" i="3"/>
  <c r="AJ607" i="3"/>
  <c r="AI608" i="3"/>
  <c r="AJ608" i="3"/>
  <c r="AI609" i="3"/>
  <c r="AJ609" i="3"/>
  <c r="AI610" i="3"/>
  <c r="AJ610" i="3"/>
  <c r="AI611" i="3"/>
  <c r="AJ611" i="3"/>
  <c r="AI612" i="3"/>
  <c r="AJ612" i="3"/>
  <c r="AI613" i="3"/>
  <c r="AJ613" i="3"/>
  <c r="AI614" i="3"/>
  <c r="AJ614" i="3"/>
  <c r="AI615" i="3"/>
  <c r="AJ615" i="3"/>
  <c r="AI616" i="3"/>
  <c r="AJ616" i="3"/>
  <c r="AI617" i="3"/>
  <c r="AJ617" i="3"/>
  <c r="AI618" i="3"/>
  <c r="AJ618" i="3"/>
  <c r="AI619" i="3"/>
  <c r="AJ619" i="3"/>
  <c r="AI620" i="3"/>
  <c r="AJ620" i="3"/>
  <c r="AI621" i="3"/>
  <c r="AJ621" i="3"/>
  <c r="AI622" i="3"/>
  <c r="AJ622" i="3"/>
  <c r="AI623" i="3"/>
  <c r="AJ623" i="3"/>
  <c r="AI624" i="3"/>
  <c r="AJ624" i="3"/>
  <c r="AI625" i="3"/>
  <c r="AJ625" i="3"/>
  <c r="AI626" i="3"/>
  <c r="AJ626" i="3"/>
  <c r="AI627" i="3"/>
  <c r="AJ627" i="3"/>
  <c r="AI628" i="3"/>
  <c r="AJ628" i="3"/>
  <c r="AI629" i="3"/>
  <c r="AJ629" i="3"/>
  <c r="AI630" i="3"/>
  <c r="AJ630" i="3"/>
  <c r="AI631" i="3"/>
  <c r="AJ631" i="3"/>
  <c r="AI632" i="3"/>
  <c r="AJ632" i="3"/>
  <c r="AI633" i="3"/>
  <c r="AJ633" i="3"/>
  <c r="AI634" i="3"/>
  <c r="AJ634" i="3"/>
  <c r="AI635" i="3"/>
  <c r="AJ635" i="3"/>
  <c r="AI636" i="3"/>
  <c r="AJ636" i="3"/>
  <c r="AI637" i="3"/>
  <c r="AJ637" i="3"/>
  <c r="AI638" i="3"/>
  <c r="AJ638" i="3"/>
  <c r="AI639" i="3"/>
  <c r="AJ639" i="3"/>
  <c r="AI640" i="3"/>
  <c r="AJ640" i="3"/>
  <c r="AI641" i="3"/>
  <c r="AJ641" i="3"/>
  <c r="AI642" i="3"/>
  <c r="AJ642" i="3"/>
  <c r="AI643" i="3"/>
  <c r="AJ643" i="3"/>
  <c r="AI644" i="3"/>
  <c r="AJ644" i="3"/>
  <c r="AI645" i="3"/>
  <c r="AJ645" i="3"/>
  <c r="AI646" i="3"/>
  <c r="AJ646" i="3"/>
  <c r="AI647" i="3"/>
  <c r="AJ647" i="3"/>
  <c r="AI648" i="3"/>
  <c r="AJ648" i="3"/>
  <c r="AI649" i="3"/>
  <c r="AJ649" i="3"/>
  <c r="AI650" i="3"/>
  <c r="AJ650" i="3"/>
  <c r="AI651" i="3"/>
  <c r="AJ651" i="3"/>
  <c r="AI652" i="3"/>
  <c r="AJ652" i="3"/>
  <c r="AI653" i="3"/>
  <c r="AJ653" i="3"/>
  <c r="AI654" i="3"/>
  <c r="AJ654" i="3"/>
  <c r="AI655" i="3"/>
  <c r="AJ655" i="3"/>
  <c r="AI656" i="3"/>
  <c r="AJ656" i="3"/>
  <c r="AI657" i="3"/>
  <c r="AJ657" i="3"/>
  <c r="AI658" i="3"/>
  <c r="AJ658" i="3"/>
  <c r="AI659" i="3"/>
  <c r="AJ659" i="3"/>
  <c r="AI660" i="3"/>
  <c r="AJ660" i="3"/>
  <c r="AI661" i="3"/>
  <c r="AJ661" i="3"/>
  <c r="AI662" i="3"/>
  <c r="AJ662" i="3"/>
  <c r="AI663" i="3"/>
  <c r="AJ663" i="3"/>
  <c r="AI664" i="3"/>
  <c r="AJ664" i="3"/>
  <c r="AI665" i="3"/>
  <c r="AJ665" i="3"/>
  <c r="AI666" i="3"/>
  <c r="AJ666" i="3"/>
  <c r="AI667" i="3"/>
  <c r="AJ667" i="3"/>
  <c r="AI668" i="3"/>
  <c r="AJ668" i="3"/>
  <c r="AI669" i="3"/>
  <c r="AJ669" i="3"/>
  <c r="AI670" i="3"/>
  <c r="AJ670" i="3"/>
  <c r="AI671" i="3"/>
  <c r="AJ671" i="3"/>
  <c r="AI672" i="3"/>
  <c r="AJ672" i="3"/>
  <c r="AI673" i="3"/>
  <c r="AJ673" i="3"/>
  <c r="AI674" i="3"/>
  <c r="AJ674" i="3"/>
  <c r="AI675" i="3"/>
  <c r="AJ675" i="3"/>
  <c r="AI676" i="3"/>
  <c r="AJ676" i="3"/>
  <c r="AI677" i="3"/>
  <c r="AJ677" i="3"/>
  <c r="AI678" i="3"/>
  <c r="AJ678" i="3"/>
  <c r="AI679" i="3"/>
  <c r="AJ679" i="3"/>
  <c r="AI680" i="3"/>
  <c r="AJ680" i="3"/>
  <c r="AI681" i="3"/>
  <c r="AJ681" i="3"/>
  <c r="AI682" i="3"/>
  <c r="AJ682" i="3"/>
  <c r="AI683" i="3"/>
  <c r="AJ683" i="3"/>
  <c r="AI684" i="3"/>
  <c r="AJ684" i="3"/>
  <c r="AI685" i="3"/>
  <c r="AJ685" i="3"/>
  <c r="AI686" i="3"/>
  <c r="AJ686" i="3"/>
  <c r="AI687" i="3"/>
  <c r="AJ687" i="3"/>
  <c r="AI688" i="3"/>
  <c r="AJ688" i="3"/>
  <c r="AI689" i="3"/>
  <c r="AJ689" i="3"/>
  <c r="AI690" i="3"/>
  <c r="AJ690" i="3"/>
  <c r="AI691" i="3"/>
  <c r="AJ691" i="3"/>
  <c r="AI692" i="3"/>
  <c r="AJ692" i="3"/>
  <c r="AK537" i="3" l="1"/>
  <c r="AK257" i="3" l="1"/>
  <c r="Q26" i="13" l="1"/>
  <c r="R26" i="13" s="1"/>
  <c r="N26" i="13"/>
  <c r="J26" i="13"/>
  <c r="Q25" i="13"/>
  <c r="R25" i="13" s="1"/>
  <c r="N25" i="13"/>
  <c r="J25" i="13"/>
  <c r="Q24" i="13"/>
  <c r="R24" i="13" s="1"/>
  <c r="N24" i="13"/>
  <c r="J24" i="13"/>
  <c r="Q23" i="13"/>
  <c r="R23" i="13" s="1"/>
  <c r="N23" i="13"/>
  <c r="J23" i="13"/>
  <c r="Q22" i="13"/>
  <c r="R22" i="13" s="1"/>
  <c r="N22" i="13"/>
  <c r="J22" i="13"/>
  <c r="Q21" i="13"/>
  <c r="R21" i="13" s="1"/>
  <c r="N21" i="13"/>
  <c r="J21" i="13"/>
  <c r="Q20" i="13"/>
  <c r="R20" i="13" s="1"/>
  <c r="N20" i="13"/>
  <c r="J20" i="13"/>
  <c r="Q19" i="13"/>
  <c r="R19" i="13" s="1"/>
  <c r="N19" i="13"/>
  <c r="J19" i="13"/>
  <c r="O18" i="13"/>
  <c r="Q18" i="13" s="1"/>
  <c r="R18" i="13" s="1"/>
  <c r="N18" i="13"/>
  <c r="J18" i="13"/>
  <c r="O17" i="13"/>
  <c r="Q17" i="13" s="1"/>
  <c r="R17" i="13" s="1"/>
  <c r="N17" i="13"/>
  <c r="J17" i="13"/>
  <c r="Q16" i="13"/>
  <c r="R16" i="13" s="1"/>
  <c r="N16" i="13"/>
  <c r="J16" i="13"/>
  <c r="P15" i="13"/>
  <c r="Q15" i="13" s="1"/>
  <c r="R15" i="13" s="1"/>
  <c r="N15" i="13"/>
  <c r="J15" i="13"/>
  <c r="P14" i="13"/>
  <c r="Q14" i="13" s="1"/>
  <c r="R14" i="13" s="1"/>
  <c r="N14" i="13"/>
  <c r="J14" i="13"/>
  <c r="P13" i="13"/>
  <c r="Q13" i="13" s="1"/>
  <c r="R13" i="13" s="1"/>
  <c r="N13" i="13"/>
  <c r="J13" i="13"/>
  <c r="P12" i="13"/>
  <c r="Q12" i="13" s="1"/>
  <c r="R12" i="13" s="1"/>
  <c r="N12" i="13"/>
  <c r="J12" i="13"/>
  <c r="P11" i="13"/>
  <c r="Q11" i="13" s="1"/>
  <c r="R11" i="13" s="1"/>
  <c r="N11" i="13"/>
  <c r="J11" i="13"/>
  <c r="P10" i="13"/>
  <c r="O10" i="13"/>
  <c r="N10" i="13"/>
  <c r="J10" i="13"/>
  <c r="P9" i="13"/>
  <c r="O9" i="13"/>
  <c r="N9" i="13"/>
  <c r="J9" i="13"/>
  <c r="Q8" i="13"/>
  <c r="R8" i="13" s="1"/>
  <c r="N8" i="13"/>
  <c r="J8" i="13"/>
  <c r="P7" i="13"/>
  <c r="Q7" i="13" s="1"/>
  <c r="R7" i="13" s="1"/>
  <c r="N7" i="13"/>
  <c r="J7" i="13"/>
  <c r="P6" i="13"/>
  <c r="Q6" i="13" s="1"/>
  <c r="R6" i="13" s="1"/>
  <c r="N6" i="13"/>
  <c r="J6" i="13"/>
  <c r="P5" i="13"/>
  <c r="Q5" i="13" s="1"/>
  <c r="R5" i="13" s="1"/>
  <c r="N5" i="13"/>
  <c r="P4" i="13"/>
  <c r="Q4" i="13" s="1"/>
  <c r="R4" i="13" s="1"/>
  <c r="N4" i="13"/>
  <c r="J4" i="13"/>
  <c r="P3" i="13"/>
  <c r="Q3" i="13" s="1"/>
  <c r="R3" i="13" s="1"/>
  <c r="N3" i="13"/>
  <c r="J3" i="13"/>
  <c r="P2" i="13"/>
  <c r="Q2" i="13" s="1"/>
  <c r="R2" i="13" s="1"/>
  <c r="N2" i="13"/>
  <c r="J2" i="13"/>
  <c r="AK609" i="3"/>
  <c r="Q9" i="13" l="1"/>
  <c r="R9" i="13" s="1"/>
  <c r="Q10" i="13"/>
  <c r="R10" i="13" s="1"/>
  <c r="AK682" i="3"/>
  <c r="J4" i="3" l="1"/>
  <c r="U4" i="3" s="1"/>
  <c r="X487" i="3" l="1"/>
  <c r="X475" i="3"/>
  <c r="I271" i="3" l="1"/>
  <c r="I283" i="3"/>
  <c r="AK632" i="3" l="1"/>
  <c r="AK403" i="3" l="1"/>
  <c r="G13" i="11" l="1"/>
  <c r="G14" i="11" s="1"/>
  <c r="G9" i="11"/>
  <c r="G10" i="11" s="1"/>
  <c r="R135" i="3" l="1"/>
  <c r="U135" i="3" s="1"/>
  <c r="G5" i="11" l="1"/>
  <c r="R147" i="3" l="1"/>
  <c r="U147" i="3" s="1"/>
  <c r="J87" i="3" l="1"/>
  <c r="U87" i="3" s="1"/>
  <c r="AK473" i="3" l="1"/>
  <c r="AK472" i="3"/>
  <c r="AK471" i="3"/>
  <c r="AK470" i="3"/>
  <c r="AK469" i="3"/>
  <c r="AK468" i="3"/>
  <c r="AK467" i="3"/>
  <c r="AK466" i="3"/>
  <c r="AK465" i="3"/>
  <c r="AK464" i="3"/>
  <c r="AK463" i="3"/>
  <c r="AK462" i="3"/>
  <c r="I270" i="3" l="1"/>
  <c r="I426" i="3" l="1"/>
  <c r="AK87" i="3" l="1"/>
  <c r="AK88" i="3"/>
  <c r="AK89" i="3"/>
  <c r="AK90" i="3"/>
  <c r="AK91" i="3"/>
  <c r="AK92" i="3"/>
  <c r="AK93" i="3"/>
  <c r="AK94" i="3"/>
  <c r="AK95" i="3"/>
  <c r="AK96" i="3"/>
  <c r="AK97" i="3"/>
  <c r="AK98" i="3"/>
  <c r="AK99" i="3"/>
  <c r="AK100" i="3"/>
  <c r="AK415" i="3"/>
  <c r="AK355" i="3" l="1"/>
  <c r="AK356" i="3"/>
  <c r="AK357" i="3"/>
  <c r="AK358" i="3"/>
  <c r="AK359" i="3"/>
  <c r="AK360" i="3"/>
  <c r="AK361" i="3"/>
  <c r="AK362" i="3"/>
  <c r="AK363" i="3"/>
  <c r="AK364" i="3"/>
  <c r="AK365" i="3"/>
  <c r="AK182" i="3" l="1"/>
  <c r="AK4" i="3" l="1"/>
  <c r="AK116" i="3" l="1"/>
  <c r="AK117" i="3"/>
  <c r="AK118" i="3"/>
  <c r="AK101" i="3"/>
  <c r="AK102" i="3"/>
  <c r="AK103" i="3"/>
  <c r="AK104" i="3"/>
  <c r="AK105" i="3"/>
  <c r="AK106" i="3"/>
  <c r="AK107" i="3"/>
  <c r="AK108" i="3"/>
  <c r="AK109" i="3"/>
  <c r="AK110" i="3"/>
  <c r="AK283" i="3" l="1"/>
  <c r="AK284" i="3"/>
  <c r="AK285" i="3"/>
  <c r="AK286" i="3"/>
  <c r="AK287" i="3"/>
  <c r="AK288" i="3"/>
  <c r="AK289" i="3"/>
  <c r="AK290" i="3"/>
  <c r="AK291" i="3"/>
  <c r="AK292" i="3"/>
  <c r="AK293" i="3"/>
  <c r="AK521" i="3" l="1"/>
  <c r="AK509" i="3"/>
  <c r="AK691" i="3" l="1"/>
  <c r="AK678" i="3"/>
  <c r="AK181" i="3" l="1"/>
  <c r="AK268" i="3" l="1"/>
  <c r="AK84" i="3" l="1"/>
  <c r="AK228" i="3" l="1"/>
  <c r="AK156" i="3" l="1"/>
  <c r="AK411" i="3" l="1"/>
  <c r="AK216" i="3" l="1"/>
  <c r="AK204" i="3"/>
  <c r="AK120" i="3"/>
  <c r="AK180" i="3" l="1"/>
  <c r="AK179" i="3"/>
  <c r="AK143" i="3" l="1"/>
  <c r="AK155" i="3" l="1"/>
  <c r="AK178" i="3" l="1"/>
  <c r="AK142" i="3"/>
  <c r="AK141" i="3" l="1"/>
  <c r="AK177" i="3" l="1"/>
  <c r="AK176" i="3" l="1"/>
  <c r="BI80" i="6" l="1"/>
  <c r="BO80" i="6"/>
  <c r="AQ80" i="6"/>
  <c r="BC80" i="6"/>
  <c r="M80" i="6"/>
  <c r="BU80" i="6"/>
  <c r="G80" i="6"/>
  <c r="AK80" i="6"/>
  <c r="AE80" i="6"/>
  <c r="AW80" i="6"/>
  <c r="S80" i="6"/>
  <c r="Y80" i="6"/>
  <c r="AK175" i="3" l="1"/>
  <c r="AK174" i="3" l="1"/>
  <c r="AK173" i="3" l="1"/>
  <c r="AK744" i="6" l="1"/>
  <c r="AH744" i="6"/>
  <c r="AE744" i="6"/>
  <c r="AB744" i="6"/>
  <c r="N645" i="6" l="1"/>
  <c r="AK245" i="3" l="1"/>
  <c r="AK172" i="3" l="1"/>
  <c r="AK147" i="3" l="1"/>
  <c r="AK148" i="3"/>
  <c r="AK149" i="3"/>
  <c r="AK150" i="3"/>
  <c r="AK151" i="3"/>
  <c r="AK152" i="3"/>
  <c r="AK153" i="3"/>
  <c r="AK154" i="3"/>
  <c r="AK157" i="3"/>
  <c r="AK158" i="3"/>
  <c r="AK342" i="3" l="1"/>
  <c r="AK171" i="3" l="1"/>
  <c r="AK666" i="3" l="1"/>
  <c r="AK665" i="3"/>
  <c r="AK664" i="3"/>
  <c r="AK663" i="3"/>
  <c r="AK662" i="3"/>
  <c r="AK661" i="3"/>
  <c r="AH685" i="3"/>
  <c r="AK660" i="3"/>
  <c r="AK659" i="3"/>
  <c r="AK658" i="3"/>
  <c r="AK657" i="3"/>
  <c r="AK656" i="3"/>
  <c r="AK497" i="3"/>
  <c r="AK496" i="3"/>
  <c r="AK495" i="3"/>
  <c r="AK494" i="3"/>
  <c r="AK493" i="3"/>
  <c r="AK492" i="3"/>
  <c r="AK491" i="3"/>
  <c r="AK490" i="3"/>
  <c r="AK489" i="3"/>
  <c r="AK488" i="3"/>
  <c r="AH648" i="3"/>
  <c r="AK340" i="3"/>
  <c r="AH591" i="3"/>
  <c r="AK339" i="3"/>
  <c r="AH544" i="3"/>
  <c r="AK338" i="3"/>
  <c r="AK337" i="3"/>
  <c r="AH395" i="3"/>
  <c r="AH350" i="3"/>
  <c r="AK336" i="3"/>
  <c r="AK335" i="3"/>
  <c r="AK334" i="3"/>
  <c r="AK333" i="3"/>
  <c r="AK332" i="3"/>
  <c r="AH631" i="3"/>
  <c r="AK269" i="3"/>
  <c r="AH578" i="3"/>
  <c r="AK267" i="3"/>
  <c r="AH526" i="3"/>
  <c r="AK266" i="3"/>
  <c r="AH447" i="3"/>
  <c r="AK265" i="3"/>
  <c r="AH378" i="3"/>
  <c r="AK264" i="3"/>
  <c r="AK263" i="3"/>
  <c r="AH288" i="3"/>
  <c r="AK262" i="3"/>
  <c r="AK261" i="3"/>
  <c r="AK260" i="3"/>
  <c r="AK259" i="3"/>
  <c r="AH640" i="3"/>
  <c r="AK194" i="3"/>
  <c r="AH583" i="3"/>
  <c r="AK193" i="3"/>
  <c r="AK192" i="3"/>
  <c r="AK191" i="3"/>
  <c r="AH387" i="3"/>
  <c r="AK190" i="3"/>
  <c r="AK189" i="3"/>
  <c r="AK188" i="3"/>
  <c r="AK187" i="3"/>
  <c r="AK186" i="3"/>
  <c r="AK185" i="3"/>
  <c r="AK487" i="3"/>
  <c r="AK331" i="3"/>
  <c r="AK184" i="3"/>
  <c r="AK258" i="3"/>
  <c r="AK655" i="3"/>
  <c r="AK486" i="3"/>
  <c r="AK330" i="3"/>
  <c r="AK183" i="3"/>
  <c r="AK548" i="3"/>
  <c r="AK584" i="3"/>
  <c r="AK572" i="3"/>
  <c r="AK523" i="3"/>
  <c r="AK560" i="3"/>
  <c r="AK535" i="3"/>
  <c r="AK608" i="3"/>
  <c r="AK596" i="3"/>
  <c r="AK644" i="3"/>
  <c r="AK549" i="3"/>
  <c r="AK585" i="3"/>
  <c r="AK573" i="3"/>
  <c r="AK524" i="3"/>
  <c r="AK561" i="3"/>
  <c r="AK536" i="3"/>
  <c r="AK597" i="3"/>
  <c r="AK645" i="3"/>
  <c r="AK550" i="3"/>
  <c r="AK586" i="3"/>
  <c r="AK574" i="3"/>
  <c r="AK525" i="3"/>
  <c r="AK562" i="3"/>
  <c r="AK538" i="3"/>
  <c r="AK610" i="3"/>
  <c r="AK598" i="3"/>
  <c r="AK646" i="3"/>
  <c r="AK551" i="3"/>
  <c r="AK587" i="3"/>
  <c r="AK575" i="3"/>
  <c r="AK526" i="3"/>
  <c r="AK563" i="3"/>
  <c r="AK539" i="3"/>
  <c r="AK611" i="3"/>
  <c r="AK599" i="3"/>
  <c r="AK647" i="3"/>
  <c r="AK635" i="3"/>
  <c r="AK552" i="3"/>
  <c r="AK588" i="3"/>
  <c r="AK576" i="3"/>
  <c r="AK527" i="3"/>
  <c r="AK564" i="3"/>
  <c r="AK540" i="3"/>
  <c r="AK612" i="3"/>
  <c r="AK600" i="3"/>
  <c r="AK648" i="3"/>
  <c r="AK553" i="3"/>
  <c r="AK589" i="3"/>
  <c r="AK577" i="3"/>
  <c r="AK528" i="3"/>
  <c r="AK565" i="3"/>
  <c r="AK541" i="3"/>
  <c r="AK613" i="3"/>
  <c r="AK601" i="3"/>
  <c r="AK649" i="3"/>
  <c r="AK554" i="3"/>
  <c r="AK590" i="3"/>
  <c r="AK578" i="3"/>
  <c r="AK529" i="3"/>
  <c r="AK566" i="3"/>
  <c r="AK542" i="3"/>
  <c r="AK614" i="3"/>
  <c r="AK602" i="3"/>
  <c r="AK650" i="3"/>
  <c r="AK555" i="3"/>
  <c r="AK591" i="3"/>
  <c r="AK579" i="3"/>
  <c r="AK530" i="3"/>
  <c r="AK567" i="3"/>
  <c r="AK543" i="3"/>
  <c r="AK615" i="3"/>
  <c r="AK603" i="3"/>
  <c r="AK651" i="3"/>
  <c r="AK556" i="3"/>
  <c r="AK592" i="3"/>
  <c r="AK580" i="3"/>
  <c r="AK531" i="3"/>
  <c r="AK568" i="3"/>
  <c r="AK544" i="3"/>
  <c r="AK616" i="3"/>
  <c r="AK604" i="3"/>
  <c r="AK652" i="3"/>
  <c r="AK557" i="3"/>
  <c r="AK593" i="3"/>
  <c r="AK581" i="3"/>
  <c r="AK532" i="3"/>
  <c r="AK569" i="3"/>
  <c r="AK545" i="3"/>
  <c r="AK617" i="3"/>
  <c r="AK605" i="3"/>
  <c r="AK653" i="3"/>
  <c r="AK533" i="3"/>
  <c r="AK570" i="3"/>
  <c r="AK546" i="3"/>
  <c r="AK618" i="3"/>
  <c r="AK606" i="3"/>
  <c r="AK654" i="3"/>
  <c r="AK642" i="3"/>
  <c r="AK692" i="3"/>
  <c r="AK679" i="3"/>
  <c r="AK643" i="3"/>
  <c r="AK595" i="3"/>
  <c r="AK607" i="3"/>
  <c r="AK534" i="3"/>
  <c r="AK559" i="3"/>
  <c r="AK522" i="3"/>
  <c r="AK571" i="3"/>
  <c r="AK583" i="3"/>
  <c r="AK547" i="3"/>
  <c r="AK28" i="3"/>
  <c r="T649" i="6" l="1"/>
  <c r="X650" i="6"/>
  <c r="AC651" i="6"/>
  <c r="AH652" i="6"/>
  <c r="AM653" i="6"/>
  <c r="BP649" i="6"/>
  <c r="T673" i="6"/>
  <c r="X674" i="6"/>
  <c r="AC667" i="6"/>
  <c r="AH668" i="6"/>
  <c r="AC675" i="6"/>
  <c r="T681" i="6"/>
  <c r="AH676" i="6"/>
  <c r="AM669" i="6"/>
  <c r="J652" i="6"/>
  <c r="J660" i="6"/>
  <c r="J668" i="6"/>
  <c r="J676" i="6"/>
  <c r="J684" i="6"/>
  <c r="J692" i="6"/>
  <c r="J700" i="6"/>
  <c r="O653" i="6"/>
  <c r="O661" i="6"/>
  <c r="O669" i="6"/>
  <c r="O677" i="6"/>
  <c r="O685" i="6"/>
  <c r="O693" i="6"/>
  <c r="AR649" i="6"/>
  <c r="AR657" i="6"/>
  <c r="AR665" i="6"/>
  <c r="AV650" i="6"/>
  <c r="AV658" i="6"/>
  <c r="AV666" i="6"/>
  <c r="BA651" i="6"/>
  <c r="BA659" i="6"/>
  <c r="BF652" i="6"/>
  <c r="AC691" i="6"/>
  <c r="AM685" i="6"/>
  <c r="T697" i="6"/>
  <c r="X682" i="6"/>
  <c r="AC699" i="6"/>
  <c r="AH684" i="6"/>
  <c r="AM677" i="6"/>
  <c r="T705" i="6"/>
  <c r="T713" i="6"/>
  <c r="X706" i="6"/>
  <c r="AH692" i="6"/>
  <c r="T689" i="6"/>
  <c r="X698" i="6"/>
  <c r="AC683" i="6"/>
  <c r="X690" i="6"/>
  <c r="J649" i="6"/>
  <c r="O650" i="6"/>
  <c r="AR646" i="6"/>
  <c r="AR654" i="6"/>
  <c r="AV647" i="6"/>
  <c r="BA648" i="6"/>
  <c r="BF649" i="6"/>
  <c r="J673" i="6"/>
  <c r="J681" i="6"/>
  <c r="J689" i="6"/>
  <c r="O674" i="6"/>
  <c r="O682" i="6"/>
  <c r="T670" i="6"/>
  <c r="T694" i="6"/>
  <c r="T702" i="6"/>
  <c r="X687" i="6"/>
  <c r="X695" i="6"/>
  <c r="X711" i="6"/>
  <c r="AC688" i="6"/>
  <c r="AC696" i="6"/>
  <c r="AC704" i="6"/>
  <c r="AH673" i="6"/>
  <c r="AH681" i="6"/>
  <c r="AH689" i="6"/>
  <c r="AH697" i="6"/>
  <c r="AH705" i="6"/>
  <c r="AM674" i="6"/>
  <c r="AM682" i="6"/>
  <c r="AM690" i="6"/>
  <c r="AM698" i="6"/>
  <c r="AM706" i="6"/>
  <c r="BP670" i="6"/>
  <c r="BP678" i="6"/>
  <c r="BP686" i="6"/>
  <c r="BP694" i="6"/>
  <c r="BT671" i="6"/>
  <c r="BT679" i="6"/>
  <c r="BT687" i="6"/>
  <c r="X679" i="6"/>
  <c r="X703" i="6"/>
  <c r="AC672" i="6"/>
  <c r="T678" i="6"/>
  <c r="T686" i="6"/>
  <c r="T710" i="6"/>
  <c r="X671" i="6"/>
  <c r="AC680" i="6"/>
  <c r="BT650" i="6"/>
  <c r="O690" i="6"/>
  <c r="AV671" i="6"/>
  <c r="BA672" i="6"/>
  <c r="BK650" i="6"/>
  <c r="AR678" i="6"/>
  <c r="J697" i="6"/>
  <c r="AV679" i="6"/>
  <c r="AR670" i="6"/>
  <c r="K663" i="6"/>
  <c r="P648" i="6"/>
  <c r="P656" i="6"/>
  <c r="P712" i="6"/>
  <c r="P720" i="6"/>
  <c r="X658" i="6"/>
  <c r="Z685" i="6"/>
  <c r="U713" i="6"/>
  <c r="AD670" i="6"/>
  <c r="AI679" i="6"/>
  <c r="AI703" i="6"/>
  <c r="AM661" i="6"/>
  <c r="AX653" i="6"/>
  <c r="AX661" i="6"/>
  <c r="AX669" i="6"/>
  <c r="AS681" i="6"/>
  <c r="AX693" i="6"/>
  <c r="AX701" i="6"/>
  <c r="AX709" i="6"/>
  <c r="BG655" i="6"/>
  <c r="BG671" i="6"/>
  <c r="BG695" i="6"/>
  <c r="BG719" i="6"/>
  <c r="BQ673" i="6"/>
  <c r="BV685" i="6"/>
  <c r="BV693" i="6"/>
  <c r="BV709" i="6"/>
  <c r="K687" i="6"/>
  <c r="P672" i="6"/>
  <c r="P704" i="6"/>
  <c r="Z653" i="6"/>
  <c r="Z661" i="6"/>
  <c r="U681" i="6"/>
  <c r="Z701" i="6"/>
  <c r="AD646" i="6"/>
  <c r="AD710" i="6"/>
  <c r="AI647" i="6"/>
  <c r="AI655" i="6"/>
  <c r="AI663" i="6"/>
  <c r="AI671" i="6"/>
  <c r="AN648" i="6"/>
  <c r="AN656" i="6"/>
  <c r="AN664" i="6"/>
  <c r="AN672" i="6"/>
  <c r="AN688" i="6"/>
  <c r="AN696" i="6"/>
  <c r="AN704" i="6"/>
  <c r="AN712" i="6"/>
  <c r="AN720" i="6"/>
  <c r="AS665" i="6"/>
  <c r="AS689" i="6"/>
  <c r="BB694" i="6"/>
  <c r="BG647" i="6"/>
  <c r="BG687" i="6"/>
  <c r="BL648" i="6"/>
  <c r="BL656" i="6"/>
  <c r="BL664" i="6"/>
  <c r="BL672" i="6"/>
  <c r="BL680" i="6"/>
  <c r="BL712" i="6"/>
  <c r="BQ649" i="6"/>
  <c r="BQ657" i="6"/>
  <c r="BQ665" i="6"/>
  <c r="BV677" i="6"/>
  <c r="BQ689" i="6"/>
  <c r="AV655" i="6"/>
  <c r="BK658" i="6"/>
  <c r="BK666" i="6"/>
  <c r="K647" i="6"/>
  <c r="K679" i="6"/>
  <c r="K695" i="6"/>
  <c r="K703" i="6"/>
  <c r="K711" i="6"/>
  <c r="T657" i="6"/>
  <c r="T665" i="6"/>
  <c r="P680" i="6"/>
  <c r="P696" i="6"/>
  <c r="U649" i="6"/>
  <c r="U665" i="6"/>
  <c r="Z669" i="6"/>
  <c r="Z677" i="6"/>
  <c r="U697" i="6"/>
  <c r="Z717" i="6"/>
  <c r="AC659" i="6"/>
  <c r="AH660" i="6"/>
  <c r="AI687" i="6"/>
  <c r="AI695" i="6"/>
  <c r="AI711" i="6"/>
  <c r="AI719" i="6"/>
  <c r="AN680" i="6"/>
  <c r="AS649" i="6"/>
  <c r="AX677" i="6"/>
  <c r="AS697" i="6"/>
  <c r="AS705" i="6"/>
  <c r="BB678" i="6"/>
  <c r="BG663" i="6"/>
  <c r="BG703" i="6"/>
  <c r="BG711" i="6"/>
  <c r="BP657" i="6"/>
  <c r="BL688" i="6"/>
  <c r="BL696" i="6"/>
  <c r="BL704" i="6"/>
  <c r="BV653" i="6"/>
  <c r="BV661" i="6"/>
  <c r="BQ681" i="6"/>
  <c r="BQ705" i="6"/>
  <c r="O658" i="6"/>
  <c r="AV663" i="6"/>
  <c r="BA664" i="6"/>
  <c r="BF657" i="6"/>
  <c r="K655" i="6"/>
  <c r="K671" i="6"/>
  <c r="K719" i="6"/>
  <c r="P664" i="6"/>
  <c r="P688" i="6"/>
  <c r="U657" i="6"/>
  <c r="X666" i="6"/>
  <c r="U673" i="6"/>
  <c r="U689" i="6"/>
  <c r="Z693" i="6"/>
  <c r="U705" i="6"/>
  <c r="Z709" i="6"/>
  <c r="AD654" i="6"/>
  <c r="AD662" i="6"/>
  <c r="AD678" i="6"/>
  <c r="AD686" i="6"/>
  <c r="AD694" i="6"/>
  <c r="AD702" i="6"/>
  <c r="AD718" i="6"/>
  <c r="AS657" i="6"/>
  <c r="AS673" i="6"/>
  <c r="AX685" i="6"/>
  <c r="AS713" i="6"/>
  <c r="AX717" i="6"/>
  <c r="BB646" i="6"/>
  <c r="BB654" i="6"/>
  <c r="BB662" i="6"/>
  <c r="BB670" i="6"/>
  <c r="BB686" i="6"/>
  <c r="BB702" i="6"/>
  <c r="BB710" i="6"/>
  <c r="BB718" i="6"/>
  <c r="BG679" i="6"/>
  <c r="BV669" i="6"/>
  <c r="BQ697" i="6"/>
  <c r="BV701" i="6"/>
  <c r="J657" i="6"/>
  <c r="J665" i="6"/>
  <c r="O666" i="6"/>
  <c r="AR662" i="6"/>
  <c r="BA656" i="6"/>
  <c r="BF665" i="6"/>
  <c r="T718" i="6"/>
  <c r="X647" i="6"/>
  <c r="X719" i="6"/>
  <c r="AH649" i="6"/>
  <c r="AH665" i="6"/>
  <c r="AH713" i="6"/>
  <c r="AR686" i="6"/>
  <c r="BP654" i="6"/>
  <c r="BP702" i="6"/>
  <c r="BP710" i="6"/>
  <c r="BP718" i="6"/>
  <c r="BT655" i="6"/>
  <c r="BT703" i="6"/>
  <c r="BT711" i="6"/>
  <c r="J713" i="6"/>
  <c r="T646" i="6"/>
  <c r="T662" i="6"/>
  <c r="O706" i="6"/>
  <c r="X655" i="6"/>
  <c r="X663" i="6"/>
  <c r="AC656" i="6"/>
  <c r="AC664" i="6"/>
  <c r="AC720" i="6"/>
  <c r="AH657" i="6"/>
  <c r="AM658" i="6"/>
  <c r="AM666" i="6"/>
  <c r="BP646" i="6"/>
  <c r="BP662" i="6"/>
  <c r="BT647" i="6"/>
  <c r="BT663" i="6"/>
  <c r="BT695" i="6"/>
  <c r="J705" i="6"/>
  <c r="T654" i="6"/>
  <c r="O698" i="6"/>
  <c r="AC648" i="6"/>
  <c r="AC712" i="6"/>
  <c r="AM650" i="6"/>
  <c r="AM714" i="6"/>
  <c r="V667" i="6"/>
  <c r="AA652" i="6"/>
  <c r="BD720" i="6"/>
  <c r="L649" i="6"/>
  <c r="L665" i="6"/>
  <c r="L673" i="6"/>
  <c r="Q650" i="6"/>
  <c r="V651" i="6"/>
  <c r="V659" i="6"/>
  <c r="V715" i="6"/>
  <c r="AA716" i="6"/>
  <c r="BD648" i="6"/>
  <c r="BD656" i="6"/>
  <c r="BH649" i="6"/>
  <c r="BM650" i="6"/>
  <c r="BR715" i="6"/>
  <c r="L657" i="6"/>
  <c r="Q658" i="6"/>
  <c r="Q666" i="6"/>
  <c r="Q674" i="6"/>
  <c r="AA660" i="6"/>
  <c r="AA668" i="6"/>
  <c r="I655" i="6"/>
  <c r="I671" i="6"/>
  <c r="I679" i="6"/>
  <c r="I695" i="6"/>
  <c r="I703" i="6"/>
  <c r="AL651" i="6"/>
  <c r="AL659" i="6"/>
  <c r="AL675" i="6"/>
  <c r="AL683" i="6"/>
  <c r="AL691" i="6"/>
  <c r="AP660" i="6"/>
  <c r="AP716" i="6"/>
  <c r="AU653" i="6"/>
  <c r="AU661" i="6"/>
  <c r="AU669" i="6"/>
  <c r="AU677" i="6"/>
  <c r="AU717" i="6"/>
  <c r="AZ646" i="6"/>
  <c r="AZ654" i="6"/>
  <c r="AZ662" i="6"/>
  <c r="AZ670" i="6"/>
  <c r="AZ718" i="6"/>
  <c r="BE647" i="6"/>
  <c r="BE655" i="6"/>
  <c r="BE663" i="6"/>
  <c r="BE671" i="6"/>
  <c r="BE719" i="6"/>
  <c r="I647" i="6"/>
  <c r="I663" i="6"/>
  <c r="I687" i="6"/>
  <c r="I719" i="6"/>
  <c r="AL667" i="6"/>
  <c r="AL715" i="6"/>
  <c r="AP652" i="6"/>
  <c r="AP668" i="6"/>
  <c r="AP676" i="6"/>
  <c r="AP684" i="6"/>
  <c r="O714" i="6"/>
  <c r="AR694" i="6"/>
  <c r="AR702" i="6"/>
  <c r="AR710" i="6"/>
  <c r="AR718" i="6"/>
  <c r="AV687" i="6"/>
  <c r="AV695" i="6"/>
  <c r="AV703" i="6"/>
  <c r="AV711" i="6"/>
  <c r="AV719" i="6"/>
  <c r="BA680" i="6"/>
  <c r="BA688" i="6"/>
  <c r="BA696" i="6"/>
  <c r="BA704" i="6"/>
  <c r="BA712" i="6"/>
  <c r="BF673" i="6"/>
  <c r="BF681" i="6"/>
  <c r="BF689" i="6"/>
  <c r="BF697" i="6"/>
  <c r="BF705" i="6"/>
  <c r="BK674" i="6"/>
  <c r="BK682" i="6"/>
  <c r="BK690" i="6"/>
  <c r="BK698" i="6"/>
  <c r="J659" i="6"/>
  <c r="J683" i="6"/>
  <c r="J699" i="6"/>
  <c r="O660" i="6"/>
  <c r="O676" i="6"/>
  <c r="O692" i="6"/>
  <c r="O700" i="6"/>
  <c r="AR648" i="6"/>
  <c r="AR664" i="6"/>
  <c r="AR672" i="6"/>
  <c r="AV665" i="6"/>
  <c r="AV673" i="6"/>
  <c r="BA650" i="6"/>
  <c r="BA658" i="6"/>
  <c r="BA666" i="6"/>
  <c r="BV717" i="6"/>
  <c r="J651" i="6"/>
  <c r="J667" i="6"/>
  <c r="J675" i="6"/>
  <c r="J691" i="6"/>
  <c r="O652" i="6"/>
  <c r="O668" i="6"/>
  <c r="O684" i="6"/>
  <c r="AR656" i="6"/>
  <c r="AR680" i="6"/>
  <c r="AV649" i="6"/>
  <c r="AV657" i="6"/>
  <c r="AV681" i="6"/>
  <c r="BA674" i="6"/>
  <c r="BF651" i="6"/>
  <c r="BF659" i="6"/>
  <c r="BF667" i="6"/>
  <c r="BK652" i="6"/>
  <c r="BK660" i="6"/>
  <c r="J653" i="6"/>
  <c r="J661" i="6"/>
  <c r="J717" i="6"/>
  <c r="O646" i="6"/>
  <c r="O654" i="6"/>
  <c r="O662" i="6"/>
  <c r="O718" i="6"/>
  <c r="T647" i="6"/>
  <c r="T655" i="6"/>
  <c r="T663" i="6"/>
  <c r="T671" i="6"/>
  <c r="X648" i="6"/>
  <c r="X656" i="6"/>
  <c r="X664" i="6"/>
  <c r="AC649" i="6"/>
  <c r="AC657" i="6"/>
  <c r="AH650" i="6"/>
  <c r="E720" i="6"/>
  <c r="E718" i="6"/>
  <c r="E716" i="6"/>
  <c r="E666" i="6"/>
  <c r="E664" i="6"/>
  <c r="E662" i="6"/>
  <c r="E660" i="6"/>
  <c r="E658" i="6"/>
  <c r="E656" i="6"/>
  <c r="E654" i="6"/>
  <c r="E652" i="6"/>
  <c r="E650" i="6"/>
  <c r="E648" i="6"/>
  <c r="E646" i="6"/>
  <c r="T651" i="6"/>
  <c r="T715" i="6"/>
  <c r="X716" i="6"/>
  <c r="X720" i="6"/>
  <c r="T719" i="6"/>
  <c r="AM715" i="6"/>
  <c r="J647" i="6"/>
  <c r="J655" i="6"/>
  <c r="J663" i="6"/>
  <c r="J671" i="6"/>
  <c r="O648" i="6"/>
  <c r="O656" i="6"/>
  <c r="O664" i="6"/>
  <c r="BQ713" i="6"/>
  <c r="N651" i="6"/>
  <c r="R668" i="6"/>
  <c r="AB646" i="6"/>
  <c r="AP692" i="6"/>
  <c r="N659" i="6"/>
  <c r="N667" i="6"/>
  <c r="I711" i="6"/>
  <c r="R652" i="6"/>
  <c r="R660" i="6"/>
  <c r="W653" i="6"/>
  <c r="W661" i="6"/>
  <c r="AL699" i="6"/>
  <c r="C710" i="6"/>
  <c r="C694" i="6"/>
  <c r="C678" i="6"/>
  <c r="C662" i="6"/>
  <c r="C646" i="6"/>
  <c r="L681" i="6"/>
  <c r="L689" i="6"/>
  <c r="L705" i="6"/>
  <c r="L713" i="6"/>
  <c r="Q682" i="6"/>
  <c r="Q690" i="6"/>
  <c r="Q714" i="6"/>
  <c r="V675" i="6"/>
  <c r="V683" i="6"/>
  <c r="V691" i="6"/>
  <c r="AF648" i="6"/>
  <c r="AF656" i="6"/>
  <c r="AF672" i="6"/>
  <c r="AF696" i="6"/>
  <c r="AA700" i="6"/>
  <c r="AF720" i="6"/>
  <c r="AJ657" i="6"/>
  <c r="AJ689" i="6"/>
  <c r="AJ697" i="6"/>
  <c r="AO658" i="6"/>
  <c r="AO682" i="6"/>
  <c r="AO698" i="6"/>
  <c r="AT651" i="6"/>
  <c r="AT659" i="6"/>
  <c r="AT675" i="6"/>
  <c r="AT683" i="6"/>
  <c r="AT691" i="6"/>
  <c r="AT699" i="6"/>
  <c r="AT707" i="6"/>
  <c r="AT715" i="6"/>
  <c r="AY652" i="6"/>
  <c r="BD664" i="6"/>
  <c r="AY668" i="6"/>
  <c r="BD688" i="6"/>
  <c r="AY692" i="6"/>
  <c r="BD696" i="6"/>
  <c r="AY700" i="6"/>
  <c r="BD704" i="6"/>
  <c r="AY708" i="6"/>
  <c r="BH657" i="6"/>
  <c r="BH689" i="6"/>
  <c r="BH697" i="6"/>
  <c r="BM666" i="6"/>
  <c r="BM706" i="6"/>
  <c r="BR651" i="6"/>
  <c r="BR659" i="6"/>
  <c r="BR675" i="6"/>
  <c r="BR691" i="6"/>
  <c r="C718" i="6"/>
  <c r="C702" i="6"/>
  <c r="C686" i="6"/>
  <c r="C670" i="6"/>
  <c r="C654" i="6"/>
  <c r="L697" i="6"/>
  <c r="Q698" i="6"/>
  <c r="Q706" i="6"/>
  <c r="V699" i="6"/>
  <c r="V707" i="6"/>
  <c r="AF664" i="6"/>
  <c r="AA676" i="6"/>
  <c r="AF680" i="6"/>
  <c r="AA684" i="6"/>
  <c r="AF688" i="6"/>
  <c r="AA692" i="6"/>
  <c r="AF704" i="6"/>
  <c r="AA708" i="6"/>
  <c r="AF712" i="6"/>
  <c r="AJ649" i="6"/>
  <c r="AJ665" i="6"/>
  <c r="AJ673" i="6"/>
  <c r="AJ681" i="6"/>
  <c r="AJ705" i="6"/>
  <c r="AJ713" i="6"/>
  <c r="AO650" i="6"/>
  <c r="AO666" i="6"/>
  <c r="AO674" i="6"/>
  <c r="AO690" i="6"/>
  <c r="AO706" i="6"/>
  <c r="AO714" i="6"/>
  <c r="AT667" i="6"/>
  <c r="AY660" i="6"/>
  <c r="BD672" i="6"/>
  <c r="AY676" i="6"/>
  <c r="BD680" i="6"/>
  <c r="AY684" i="6"/>
  <c r="BD712" i="6"/>
  <c r="AY716" i="6"/>
  <c r="BH665" i="6"/>
  <c r="BH673" i="6"/>
  <c r="BH681" i="6"/>
  <c r="BH705" i="6"/>
  <c r="BH713" i="6"/>
  <c r="BM658" i="6"/>
  <c r="BM674" i="6"/>
  <c r="BM682" i="6"/>
  <c r="BM690" i="6"/>
  <c r="BM698" i="6"/>
  <c r="BM714" i="6"/>
  <c r="BR667" i="6"/>
  <c r="BR683" i="6"/>
  <c r="BR699" i="6"/>
  <c r="BR707" i="6"/>
  <c r="AA705" i="6"/>
  <c r="W669" i="6"/>
  <c r="AB654" i="6"/>
  <c r="AB662" i="6"/>
  <c r="AB670" i="6"/>
  <c r="AG647" i="6"/>
  <c r="AG655" i="6"/>
  <c r="AG663" i="6"/>
  <c r="AG671" i="6"/>
  <c r="AL707" i="6"/>
  <c r="AP700" i="6"/>
  <c r="AP708" i="6"/>
  <c r="AU685" i="6"/>
  <c r="AU693" i="6"/>
  <c r="AU701" i="6"/>
  <c r="AU709" i="6"/>
  <c r="AZ678" i="6"/>
  <c r="AZ686" i="6"/>
  <c r="AZ694" i="6"/>
  <c r="AZ702" i="6"/>
  <c r="AZ710" i="6"/>
  <c r="BJ651" i="6"/>
  <c r="BJ659" i="6"/>
  <c r="BJ667" i="6"/>
  <c r="BE679" i="6"/>
  <c r="BE687" i="6"/>
  <c r="BE695" i="6"/>
  <c r="BE703" i="6"/>
  <c r="BE711" i="6"/>
  <c r="BN652" i="6"/>
  <c r="BN660" i="6"/>
  <c r="BN668" i="6"/>
  <c r="BS653" i="6"/>
  <c r="BS661" i="6"/>
  <c r="BS669" i="6"/>
  <c r="T656" i="6"/>
  <c r="T672" i="6"/>
  <c r="X657" i="6"/>
  <c r="AC650" i="6"/>
  <c r="AC674" i="6"/>
  <c r="AH659" i="6"/>
  <c r="AM652" i="6"/>
  <c r="AM668" i="6"/>
  <c r="BF675" i="6"/>
  <c r="BP648" i="6"/>
  <c r="BP656" i="6"/>
  <c r="BK668" i="6"/>
  <c r="BT649" i="6"/>
  <c r="T648" i="6"/>
  <c r="T664" i="6"/>
  <c r="T680" i="6"/>
  <c r="X649" i="6"/>
  <c r="X665" i="6"/>
  <c r="X673" i="6"/>
  <c r="AC658" i="6"/>
  <c r="AC666" i="6"/>
  <c r="AH651" i="6"/>
  <c r="AH667" i="6"/>
  <c r="AM660" i="6"/>
  <c r="BT719" i="6"/>
  <c r="E714" i="6"/>
  <c r="E712" i="6"/>
  <c r="E710" i="6"/>
  <c r="E708" i="6"/>
  <c r="E706" i="6"/>
  <c r="E704" i="6"/>
  <c r="E702" i="6"/>
  <c r="E700" i="6"/>
  <c r="E698" i="6"/>
  <c r="E696" i="6"/>
  <c r="E694" i="6"/>
  <c r="E692" i="6"/>
  <c r="E690" i="6"/>
  <c r="E688" i="6"/>
  <c r="E686" i="6"/>
  <c r="E684" i="6"/>
  <c r="E682" i="6"/>
  <c r="E680" i="6"/>
  <c r="E678" i="6"/>
  <c r="E676" i="6"/>
  <c r="E674" i="6"/>
  <c r="E672" i="6"/>
  <c r="E670" i="6"/>
  <c r="E668" i="6"/>
  <c r="J646" i="6"/>
  <c r="J654" i="6"/>
  <c r="J662" i="6"/>
  <c r="J670" i="6"/>
  <c r="J678" i="6"/>
  <c r="J686" i="6"/>
  <c r="J694" i="6"/>
  <c r="J702" i="6"/>
  <c r="J710" i="6"/>
  <c r="O647" i="6"/>
  <c r="O655" i="6"/>
  <c r="T659" i="6"/>
  <c r="O663" i="6"/>
  <c r="T667" i="6"/>
  <c r="O671" i="6"/>
  <c r="T675" i="6"/>
  <c r="O679" i="6"/>
  <c r="T683" i="6"/>
  <c r="O687" i="6"/>
  <c r="T691" i="6"/>
  <c r="O695" i="6"/>
  <c r="T699" i="6"/>
  <c r="O703" i="6"/>
  <c r="T707" i="6"/>
  <c r="O711" i="6"/>
  <c r="J669" i="6"/>
  <c r="J677" i="6"/>
  <c r="J685" i="6"/>
  <c r="J693" i="6"/>
  <c r="J701" i="6"/>
  <c r="J709" i="6"/>
  <c r="T650" i="6"/>
  <c r="T658" i="6"/>
  <c r="T666" i="6"/>
  <c r="O670" i="6"/>
  <c r="T674" i="6"/>
  <c r="O678" i="6"/>
  <c r="T682" i="6"/>
  <c r="O686" i="6"/>
  <c r="T690" i="6"/>
  <c r="O694" i="6"/>
  <c r="T698" i="6"/>
  <c r="O702" i="6"/>
  <c r="T706" i="6"/>
  <c r="O710" i="6"/>
  <c r="T714" i="6"/>
  <c r="X651" i="6"/>
  <c r="X659" i="6"/>
  <c r="X667" i="6"/>
  <c r="X675" i="6"/>
  <c r="X683" i="6"/>
  <c r="X691" i="6"/>
  <c r="E719" i="6"/>
  <c r="E715" i="6"/>
  <c r="E711" i="6"/>
  <c r="E707" i="6"/>
  <c r="E703" i="6"/>
  <c r="E699" i="6"/>
  <c r="E695" i="6"/>
  <c r="E689" i="6"/>
  <c r="E685" i="6"/>
  <c r="E683" i="6"/>
  <c r="E679" i="6"/>
  <c r="E675" i="6"/>
  <c r="E671" i="6"/>
  <c r="E667" i="6"/>
  <c r="E663" i="6"/>
  <c r="E659" i="6"/>
  <c r="E655" i="6"/>
  <c r="E651" i="6"/>
  <c r="E649" i="6"/>
  <c r="E647" i="6"/>
  <c r="J650" i="6"/>
  <c r="J658" i="6"/>
  <c r="J666" i="6"/>
  <c r="J674" i="6"/>
  <c r="J682" i="6"/>
  <c r="J690" i="6"/>
  <c r="J698" i="6"/>
  <c r="J706" i="6"/>
  <c r="J714" i="6"/>
  <c r="O651" i="6"/>
  <c r="O659" i="6"/>
  <c r="O667" i="6"/>
  <c r="O675" i="6"/>
  <c r="T679" i="6"/>
  <c r="O683" i="6"/>
  <c r="T687" i="6"/>
  <c r="O691" i="6"/>
  <c r="T695" i="6"/>
  <c r="O699" i="6"/>
  <c r="T703" i="6"/>
  <c r="O707" i="6"/>
  <c r="T711" i="6"/>
  <c r="O715" i="6"/>
  <c r="X672" i="6"/>
  <c r="X680" i="6"/>
  <c r="X688" i="6"/>
  <c r="X696" i="6"/>
  <c r="X704" i="6"/>
  <c r="X712" i="6"/>
  <c r="AC665" i="6"/>
  <c r="AC673" i="6"/>
  <c r="AC681" i="6"/>
  <c r="AC689" i="6"/>
  <c r="AC697" i="6"/>
  <c r="AC705" i="6"/>
  <c r="AC713" i="6"/>
  <c r="AH658" i="6"/>
  <c r="E717" i="6"/>
  <c r="E713" i="6"/>
  <c r="E709" i="6"/>
  <c r="E705" i="6"/>
  <c r="E701" i="6"/>
  <c r="E697" i="6"/>
  <c r="E693" i="6"/>
  <c r="E691" i="6"/>
  <c r="E687" i="6"/>
  <c r="E681" i="6"/>
  <c r="E677" i="6"/>
  <c r="E673" i="6"/>
  <c r="E669" i="6"/>
  <c r="E665" i="6"/>
  <c r="E661" i="6"/>
  <c r="E657" i="6"/>
  <c r="E653" i="6"/>
  <c r="J679" i="6"/>
  <c r="T652" i="6"/>
  <c r="O672" i="6"/>
  <c r="X652" i="6"/>
  <c r="X660" i="6"/>
  <c r="X668" i="6"/>
  <c r="X676" i="6"/>
  <c r="X684" i="6"/>
  <c r="X692" i="6"/>
  <c r="X700" i="6"/>
  <c r="X708" i="6"/>
  <c r="AC653" i="6"/>
  <c r="AC661" i="6"/>
  <c r="AC669" i="6"/>
  <c r="AC677" i="6"/>
  <c r="AC685" i="6"/>
  <c r="AC693" i="6"/>
  <c r="AC701" i="6"/>
  <c r="AC709" i="6"/>
  <c r="AC717" i="6"/>
  <c r="AH646" i="6"/>
  <c r="AH654" i="6"/>
  <c r="AH662" i="6"/>
  <c r="AH670" i="6"/>
  <c r="AH678" i="6"/>
  <c r="AH686" i="6"/>
  <c r="AH694" i="6"/>
  <c r="AH702" i="6"/>
  <c r="AH710" i="6"/>
  <c r="AH718" i="6"/>
  <c r="AM647" i="6"/>
  <c r="AR651" i="6"/>
  <c r="AM655" i="6"/>
  <c r="AR659" i="6"/>
  <c r="AM663" i="6"/>
  <c r="AR667" i="6"/>
  <c r="AM671" i="6"/>
  <c r="AR675" i="6"/>
  <c r="AM679" i="6"/>
  <c r="AR683" i="6"/>
  <c r="AM687" i="6"/>
  <c r="AR691" i="6"/>
  <c r="AM695" i="6"/>
  <c r="AM703" i="6"/>
  <c r="AM711" i="6"/>
  <c r="AV652" i="6"/>
  <c r="AV660" i="6"/>
  <c r="AV668" i="6"/>
  <c r="AV676" i="6"/>
  <c r="AV684" i="6"/>
  <c r="AV692" i="6"/>
  <c r="BA653" i="6"/>
  <c r="BA661" i="6"/>
  <c r="BA669" i="6"/>
  <c r="BA677" i="6"/>
  <c r="BF646" i="6"/>
  <c r="BF654" i="6"/>
  <c r="BF662" i="6"/>
  <c r="BF670" i="6"/>
  <c r="BK647" i="6"/>
  <c r="BP651" i="6"/>
  <c r="BK655" i="6"/>
  <c r="BP659" i="6"/>
  <c r="BK663" i="6"/>
  <c r="BP667" i="6"/>
  <c r="BP675" i="6"/>
  <c r="BP683" i="6"/>
  <c r="BT652" i="6"/>
  <c r="BT660" i="6"/>
  <c r="BT668" i="6"/>
  <c r="BT676" i="6"/>
  <c r="X699" i="6"/>
  <c r="X707" i="6"/>
  <c r="X715" i="6"/>
  <c r="AC652" i="6"/>
  <c r="AC660" i="6"/>
  <c r="AC668" i="6"/>
  <c r="AC676" i="6"/>
  <c r="AC684" i="6"/>
  <c r="AC692" i="6"/>
  <c r="AC700" i="6"/>
  <c r="AC708" i="6"/>
  <c r="AC716" i="6"/>
  <c r="AH653" i="6"/>
  <c r="AH661" i="6"/>
  <c r="AH669" i="6"/>
  <c r="AH677" i="6"/>
  <c r="AH685" i="6"/>
  <c r="AH693" i="6"/>
  <c r="AH701" i="6"/>
  <c r="AH709" i="6"/>
  <c r="AH717" i="6"/>
  <c r="AM646" i="6"/>
  <c r="AR650" i="6"/>
  <c r="AM654" i="6"/>
  <c r="AR658" i="6"/>
  <c r="AM662" i="6"/>
  <c r="AR666" i="6"/>
  <c r="AM670" i="6"/>
  <c r="AR674" i="6"/>
  <c r="AM678" i="6"/>
  <c r="AR682" i="6"/>
  <c r="AM686" i="6"/>
  <c r="AR690" i="6"/>
  <c r="AM694" i="6"/>
  <c r="AR698" i="6"/>
  <c r="AM702" i="6"/>
  <c r="AR706" i="6"/>
  <c r="AM710" i="6"/>
  <c r="AR714" i="6"/>
  <c r="AV651" i="6"/>
  <c r="AV659" i="6"/>
  <c r="AV667" i="6"/>
  <c r="AV675" i="6"/>
  <c r="AV683" i="6"/>
  <c r="AV691" i="6"/>
  <c r="AV699" i="6"/>
  <c r="AV707" i="6"/>
  <c r="AV715" i="6"/>
  <c r="BA652" i="6"/>
  <c r="BA660" i="6"/>
  <c r="BA668" i="6"/>
  <c r="BA676" i="6"/>
  <c r="BA684" i="6"/>
  <c r="BA692" i="6"/>
  <c r="BA700" i="6"/>
  <c r="BA708" i="6"/>
  <c r="BA716" i="6"/>
  <c r="BF653" i="6"/>
  <c r="BF661" i="6"/>
  <c r="BF669" i="6"/>
  <c r="BF677" i="6"/>
  <c r="BF685" i="6"/>
  <c r="BF693" i="6"/>
  <c r="BF701" i="6"/>
  <c r="BF709" i="6"/>
  <c r="BF717" i="6"/>
  <c r="BK646" i="6"/>
  <c r="BP650" i="6"/>
  <c r="BK654" i="6"/>
  <c r="BP658" i="6"/>
  <c r="BK662" i="6"/>
  <c r="BP666" i="6"/>
  <c r="BK670" i="6"/>
  <c r="BP674" i="6"/>
  <c r="BK678" i="6"/>
  <c r="BP682" i="6"/>
  <c r="BK686" i="6"/>
  <c r="BK694" i="6"/>
  <c r="BK702" i="6"/>
  <c r="BK710" i="6"/>
  <c r="BK718" i="6"/>
  <c r="BT651" i="6"/>
  <c r="BT659" i="6"/>
  <c r="BT667" i="6"/>
  <c r="BT675" i="6"/>
  <c r="AH666" i="6"/>
  <c r="AH674" i="6"/>
  <c r="AH682" i="6"/>
  <c r="AH690" i="6"/>
  <c r="AH698" i="6"/>
  <c r="AH706" i="6"/>
  <c r="AH714" i="6"/>
  <c r="AR647" i="6"/>
  <c r="AM651" i="6"/>
  <c r="AR655" i="6"/>
  <c r="AM659" i="6"/>
  <c r="AR663" i="6"/>
  <c r="AM667" i="6"/>
  <c r="AR671" i="6"/>
  <c r="AM675" i="6"/>
  <c r="AR679" i="6"/>
  <c r="AM683" i="6"/>
  <c r="AR687" i="6"/>
  <c r="AM691" i="6"/>
  <c r="AR695" i="6"/>
  <c r="AM699" i="6"/>
  <c r="AR703" i="6"/>
  <c r="AM707" i="6"/>
  <c r="AR711" i="6"/>
  <c r="AV648" i="6"/>
  <c r="AV656" i="6"/>
  <c r="AV664" i="6"/>
  <c r="AV672" i="6"/>
  <c r="AV680" i="6"/>
  <c r="AV688" i="6"/>
  <c r="AV696" i="6"/>
  <c r="AV704" i="6"/>
  <c r="AV712" i="6"/>
  <c r="BA649" i="6"/>
  <c r="BA657" i="6"/>
  <c r="BA665" i="6"/>
  <c r="BA673" i="6"/>
  <c r="BA681" i="6"/>
  <c r="BA689" i="6"/>
  <c r="BA697" i="6"/>
  <c r="BA705" i="6"/>
  <c r="BF650" i="6"/>
  <c r="BF658" i="6"/>
  <c r="BF666" i="6"/>
  <c r="BF674" i="6"/>
  <c r="BF682" i="6"/>
  <c r="BF690" i="6"/>
  <c r="BF698" i="6"/>
  <c r="BP647" i="6"/>
  <c r="BK651" i="6"/>
  <c r="BP655" i="6"/>
  <c r="BK659" i="6"/>
  <c r="BP663" i="6"/>
  <c r="BK667" i="6"/>
  <c r="BP671" i="6"/>
  <c r="BK675" i="6"/>
  <c r="BP679" i="6"/>
  <c r="BK683" i="6"/>
  <c r="BP687" i="6"/>
  <c r="BK691" i="6"/>
  <c r="BP695" i="6"/>
  <c r="BP703" i="6"/>
  <c r="BP711" i="6"/>
  <c r="BP719" i="6"/>
  <c r="BT648" i="6"/>
  <c r="BT656" i="6"/>
  <c r="BT664" i="6"/>
  <c r="BT672" i="6"/>
  <c r="BT680" i="6"/>
  <c r="BT688" i="6"/>
  <c r="BT696" i="6"/>
  <c r="BT704" i="6"/>
  <c r="BT712" i="6"/>
  <c r="BT720" i="6"/>
  <c r="AR719" i="6"/>
  <c r="AV720" i="6"/>
  <c r="BA713" i="6"/>
  <c r="BF706" i="6"/>
  <c r="BF714" i="6"/>
  <c r="BK699" i="6"/>
  <c r="BK707" i="6"/>
  <c r="I654" i="6"/>
  <c r="AP651" i="6"/>
  <c r="AP659" i="6"/>
  <c r="AU652" i="6"/>
  <c r="I662" i="6"/>
  <c r="I670" i="6"/>
  <c r="AL650" i="6"/>
  <c r="AL658" i="6"/>
  <c r="AZ653" i="6"/>
  <c r="BE646" i="6"/>
  <c r="I646" i="6"/>
  <c r="N646" i="6"/>
  <c r="I650" i="6"/>
  <c r="N654" i="6"/>
  <c r="I658" i="6"/>
  <c r="N662" i="6"/>
  <c r="I666" i="6"/>
  <c r="N670" i="6"/>
  <c r="I674" i="6"/>
  <c r="N678" i="6"/>
  <c r="N686" i="6"/>
  <c r="N694" i="6"/>
  <c r="N702" i="6"/>
  <c r="N710" i="6"/>
  <c r="N718" i="6"/>
  <c r="R647" i="6"/>
  <c r="R655" i="6"/>
  <c r="R663" i="6"/>
  <c r="R671" i="6"/>
  <c r="R679" i="6"/>
  <c r="R687" i="6"/>
  <c r="R695" i="6"/>
  <c r="R703" i="6"/>
  <c r="R711" i="6"/>
  <c r="R719" i="6"/>
  <c r="W648" i="6"/>
  <c r="W656" i="6"/>
  <c r="W664" i="6"/>
  <c r="W672" i="6"/>
  <c r="W680" i="6"/>
  <c r="W688" i="6"/>
  <c r="W696" i="6"/>
  <c r="AB649" i="6"/>
  <c r="AB657" i="6"/>
  <c r="AB665" i="6"/>
  <c r="AL646" i="6"/>
  <c r="AL654" i="6"/>
  <c r="AL662" i="6"/>
  <c r="AL670" i="6"/>
  <c r="AP647" i="6"/>
  <c r="AP655" i="6"/>
  <c r="AP663" i="6"/>
  <c r="AP671" i="6"/>
  <c r="AM718" i="6"/>
  <c r="AU648" i="6"/>
  <c r="AU656" i="6"/>
  <c r="AU664" i="6"/>
  <c r="AZ649" i="6"/>
  <c r="BP690" i="6"/>
  <c r="BP698" i="6"/>
  <c r="BP706" i="6"/>
  <c r="BT683" i="6"/>
  <c r="BT691" i="6"/>
  <c r="BT699" i="6"/>
  <c r="F682" i="6"/>
  <c r="F676" i="6"/>
  <c r="F672" i="6"/>
  <c r="F668" i="6"/>
  <c r="F664" i="6"/>
  <c r="F660" i="6"/>
  <c r="F656" i="6"/>
  <c r="F652" i="6"/>
  <c r="F648" i="6"/>
  <c r="F646" i="6"/>
  <c r="Z666" i="6"/>
  <c r="AD651" i="6"/>
  <c r="AD659" i="6"/>
  <c r="AI652" i="6"/>
  <c r="F680" i="6"/>
  <c r="F678" i="6"/>
  <c r="F674" i="6"/>
  <c r="F670" i="6"/>
  <c r="F666" i="6"/>
  <c r="F662" i="6"/>
  <c r="F658" i="6"/>
  <c r="F654" i="6"/>
  <c r="F650" i="6"/>
  <c r="Z650" i="6"/>
  <c r="Z658" i="6"/>
  <c r="K649" i="6"/>
  <c r="K657" i="6"/>
  <c r="K665" i="6"/>
  <c r="K673" i="6"/>
  <c r="K681" i="6"/>
  <c r="K689" i="6"/>
  <c r="K697" i="6"/>
  <c r="K654" i="6"/>
  <c r="K678" i="6"/>
  <c r="P711" i="6"/>
  <c r="Z652" i="6"/>
  <c r="Z660" i="6"/>
  <c r="Z668" i="6"/>
  <c r="Z692" i="6"/>
  <c r="AD661" i="6"/>
  <c r="AD669" i="6"/>
  <c r="AD701" i="6"/>
  <c r="AD717" i="6"/>
  <c r="AI654" i="6"/>
  <c r="AN647" i="6"/>
  <c r="AS648" i="6"/>
  <c r="AS656" i="6"/>
  <c r="AX676" i="6"/>
  <c r="AS696" i="6"/>
  <c r="BB685" i="6"/>
  <c r="BG646" i="6"/>
  <c r="BG678" i="6"/>
  <c r="BL679" i="6"/>
  <c r="BL711" i="6"/>
  <c r="BV652" i="6"/>
  <c r="BQ664" i="6"/>
  <c r="BQ672" i="6"/>
  <c r="BQ680" i="6"/>
  <c r="BQ688" i="6"/>
  <c r="BV708" i="6"/>
  <c r="BV716" i="6"/>
  <c r="K646" i="6"/>
  <c r="K702" i="6"/>
  <c r="K710" i="6"/>
  <c r="K718" i="6"/>
  <c r="P655" i="6"/>
  <c r="P663" i="6"/>
  <c r="P703" i="6"/>
  <c r="U664" i="6"/>
  <c r="U688" i="6"/>
  <c r="Z700" i="6"/>
  <c r="Z708" i="6"/>
  <c r="AD693" i="6"/>
  <c r="AI702" i="6"/>
  <c r="AN655" i="6"/>
  <c r="AN679" i="6"/>
  <c r="AN703" i="6"/>
  <c r="AN711" i="6"/>
  <c r="AX652" i="6"/>
  <c r="AS664" i="6"/>
  <c r="AS672" i="6"/>
  <c r="AS680" i="6"/>
  <c r="AS688" i="6"/>
  <c r="BB677" i="6"/>
  <c r="BB709" i="6"/>
  <c r="BG686" i="6"/>
  <c r="BL647" i="6"/>
  <c r="BL655" i="6"/>
  <c r="BV668" i="6"/>
  <c r="BV684" i="6"/>
  <c r="BQ696" i="6"/>
  <c r="BQ704" i="6"/>
  <c r="K699" i="6"/>
  <c r="K707" i="6"/>
  <c r="P652" i="6"/>
  <c r="U677" i="6"/>
  <c r="AX657" i="6"/>
  <c r="AS669" i="6"/>
  <c r="BB666" i="6"/>
  <c r="BB682" i="6"/>
  <c r="BB690" i="6"/>
  <c r="BB698" i="6"/>
  <c r="BB706" i="6"/>
  <c r="BB714" i="6"/>
  <c r="BG651" i="6"/>
  <c r="BG659" i="6"/>
  <c r="BG667" i="6"/>
  <c r="BG675" i="6"/>
  <c r="BG683" i="6"/>
  <c r="BG691" i="6"/>
  <c r="BG699" i="6"/>
  <c r="BG707" i="6"/>
  <c r="BG715" i="6"/>
  <c r="BL652" i="6"/>
  <c r="BL660" i="6"/>
  <c r="BL668" i="6"/>
  <c r="BL676" i="6"/>
  <c r="BL684" i="6"/>
  <c r="BL692" i="6"/>
  <c r="BL700" i="6"/>
  <c r="BL708" i="6"/>
  <c r="BL716" i="6"/>
  <c r="BV649" i="6"/>
  <c r="BQ653" i="6"/>
  <c r="BV657" i="6"/>
  <c r="BQ661" i="6"/>
  <c r="BQ669" i="6"/>
  <c r="BQ677" i="6"/>
  <c r="BQ685" i="6"/>
  <c r="BQ693" i="6"/>
  <c r="BQ701" i="6"/>
  <c r="BQ709" i="6"/>
  <c r="BQ717" i="6"/>
  <c r="K662" i="6"/>
  <c r="P687" i="6"/>
  <c r="P719" i="6"/>
  <c r="Z684" i="6"/>
  <c r="U696" i="6"/>
  <c r="Z716" i="6"/>
  <c r="AD685" i="6"/>
  <c r="AI718" i="6"/>
  <c r="AN663" i="6"/>
  <c r="AN671" i="6"/>
  <c r="AX668" i="6"/>
  <c r="AX692" i="6"/>
  <c r="AS720" i="6"/>
  <c r="BG702" i="6"/>
  <c r="BL687" i="6"/>
  <c r="BV660" i="6"/>
  <c r="BV692" i="6"/>
  <c r="BV700" i="6"/>
  <c r="K675" i="6"/>
  <c r="P660" i="6"/>
  <c r="P708" i="6"/>
  <c r="Z657" i="6"/>
  <c r="Z665" i="6"/>
  <c r="Z681" i="6"/>
  <c r="U693" i="6"/>
  <c r="U701" i="6"/>
  <c r="U709" i="6"/>
  <c r="AD658" i="6"/>
  <c r="AD666" i="6"/>
  <c r="AI651" i="6"/>
  <c r="AI659" i="6"/>
  <c r="AI667" i="6"/>
  <c r="AN652" i="6"/>
  <c r="AN660" i="6"/>
  <c r="AN668" i="6"/>
  <c r="AS653" i="6"/>
  <c r="AX665" i="6"/>
  <c r="AX689" i="6"/>
  <c r="AX697" i="6"/>
  <c r="AX705" i="6"/>
  <c r="AX713" i="6"/>
  <c r="BB650" i="6"/>
  <c r="BB658" i="6"/>
  <c r="BB674" i="6"/>
  <c r="F661" i="6"/>
  <c r="F659" i="6"/>
  <c r="F657" i="6"/>
  <c r="F655" i="6"/>
  <c r="F653" i="6"/>
  <c r="F651" i="6"/>
  <c r="F649" i="6"/>
  <c r="F647" i="6"/>
  <c r="K648" i="6"/>
  <c r="K656" i="6"/>
  <c r="P649" i="6"/>
  <c r="Z646" i="6"/>
  <c r="Z654" i="6"/>
  <c r="Z662" i="6"/>
  <c r="Z670" i="6"/>
  <c r="Z678" i="6"/>
  <c r="AD647" i="6"/>
  <c r="AD655" i="6"/>
  <c r="AD663" i="6"/>
  <c r="AD671" i="6"/>
  <c r="AD679" i="6"/>
  <c r="AI648" i="6"/>
  <c r="AI656" i="6"/>
  <c r="AI664" i="6"/>
  <c r="AI672" i="6"/>
  <c r="AN649" i="6"/>
  <c r="AN657" i="6"/>
  <c r="AN665" i="6"/>
  <c r="K670" i="6"/>
  <c r="K686" i="6"/>
  <c r="P647" i="6"/>
  <c r="P695" i="6"/>
  <c r="U656" i="6"/>
  <c r="Z676" i="6"/>
  <c r="U704" i="6"/>
  <c r="U712" i="6"/>
  <c r="U720" i="6"/>
  <c r="AD677" i="6"/>
  <c r="AD709" i="6"/>
  <c r="AI662" i="6"/>
  <c r="AI670" i="6"/>
  <c r="AI686" i="6"/>
  <c r="AI694" i="6"/>
  <c r="AN719" i="6"/>
  <c r="AX660" i="6"/>
  <c r="AX700" i="6"/>
  <c r="AX708" i="6"/>
  <c r="AX716" i="6"/>
  <c r="BB661" i="6"/>
  <c r="BB693" i="6"/>
  <c r="BB717" i="6"/>
  <c r="BG654" i="6"/>
  <c r="BG662" i="6"/>
  <c r="BG670" i="6"/>
  <c r="BG694" i="6"/>
  <c r="BG710" i="6"/>
  <c r="BL663" i="6"/>
  <c r="BL671" i="6"/>
  <c r="BL703" i="6"/>
  <c r="BQ648" i="6"/>
  <c r="BQ656" i="6"/>
  <c r="BV676" i="6"/>
  <c r="K651" i="6"/>
  <c r="K659" i="6"/>
  <c r="K683" i="6"/>
  <c r="K715" i="6"/>
  <c r="P668" i="6"/>
  <c r="U653" i="6"/>
  <c r="U661" i="6"/>
  <c r="AI675" i="6"/>
  <c r="AX649" i="6"/>
  <c r="AS661" i="6"/>
  <c r="AX673" i="6"/>
  <c r="AX681" i="6"/>
  <c r="K653" i="6"/>
  <c r="K661" i="6"/>
  <c r="K669" i="6"/>
  <c r="K677" i="6"/>
  <c r="K685" i="6"/>
  <c r="K693" i="6"/>
  <c r="P646" i="6"/>
  <c r="P654" i="6"/>
  <c r="P662" i="6"/>
  <c r="P670" i="6"/>
  <c r="P678" i="6"/>
  <c r="P686" i="6"/>
  <c r="U647" i="6"/>
  <c r="U655" i="6"/>
  <c r="U663" i="6"/>
  <c r="U671" i="6"/>
  <c r="U679" i="6"/>
  <c r="K694" i="6"/>
  <c r="P671" i="6"/>
  <c r="P679" i="6"/>
  <c r="U648" i="6"/>
  <c r="U672" i="6"/>
  <c r="U680" i="6"/>
  <c r="AD653" i="6"/>
  <c r="AI646" i="6"/>
  <c r="AI678" i="6"/>
  <c r="AI710" i="6"/>
  <c r="AN687" i="6"/>
  <c r="AN695" i="6"/>
  <c r="AX684" i="6"/>
  <c r="AS704" i="6"/>
  <c r="AS712" i="6"/>
  <c r="BB653" i="6"/>
  <c r="BB669" i="6"/>
  <c r="BB701" i="6"/>
  <c r="BL695" i="6"/>
  <c r="K667" i="6"/>
  <c r="K691" i="6"/>
  <c r="P676" i="6"/>
  <c r="P684" i="6"/>
  <c r="P692" i="6"/>
  <c r="P700" i="6"/>
  <c r="P716" i="6"/>
  <c r="Z649" i="6"/>
  <c r="U669" i="6"/>
  <c r="Z673" i="6"/>
  <c r="U685" i="6"/>
  <c r="U717" i="6"/>
  <c r="AD650" i="6"/>
  <c r="AD674" i="6"/>
  <c r="AN676" i="6"/>
  <c r="K650" i="6"/>
  <c r="Z648" i="6"/>
  <c r="Z656" i="6"/>
  <c r="Z664" i="6"/>
  <c r="Z672" i="6"/>
  <c r="Z680" i="6"/>
  <c r="AD649" i="6"/>
  <c r="AD657" i="6"/>
  <c r="AD665" i="6"/>
  <c r="AD673" i="6"/>
  <c r="AD681" i="6"/>
  <c r="AI650" i="6"/>
  <c r="AI658" i="6"/>
  <c r="AI666" i="6"/>
  <c r="AI674" i="6"/>
  <c r="AN651" i="6"/>
  <c r="AN659" i="6"/>
  <c r="AN667" i="6"/>
  <c r="AS652" i="6"/>
  <c r="AS660" i="6"/>
  <c r="K705" i="6"/>
  <c r="K713" i="6"/>
  <c r="P650" i="6"/>
  <c r="P658" i="6"/>
  <c r="P666" i="6"/>
  <c r="P674" i="6"/>
  <c r="P682" i="6"/>
  <c r="P690" i="6"/>
  <c r="P698" i="6"/>
  <c r="P706" i="6"/>
  <c r="P714" i="6"/>
  <c r="Z647" i="6"/>
  <c r="U651" i="6"/>
  <c r="Z655" i="6"/>
  <c r="U659" i="6"/>
  <c r="Z663" i="6"/>
  <c r="U667" i="6"/>
  <c r="Z671" i="6"/>
  <c r="U675" i="6"/>
  <c r="Z679" i="6"/>
  <c r="U683" i="6"/>
  <c r="Z687" i="6"/>
  <c r="U691" i="6"/>
  <c r="Z695" i="6"/>
  <c r="U699" i="6"/>
  <c r="Z703" i="6"/>
  <c r="U707" i="6"/>
  <c r="Z711" i="6"/>
  <c r="U715" i="6"/>
  <c r="Z719" i="6"/>
  <c r="AD648" i="6"/>
  <c r="AD656" i="6"/>
  <c r="AD664" i="6"/>
  <c r="AD672" i="6"/>
  <c r="AD680" i="6"/>
  <c r="AD688" i="6"/>
  <c r="AD696" i="6"/>
  <c r="AD704" i="6"/>
  <c r="AD712" i="6"/>
  <c r="AI649" i="6"/>
  <c r="AI657" i="6"/>
  <c r="AI665" i="6"/>
  <c r="AI673" i="6"/>
  <c r="AI681" i="6"/>
  <c r="AI689" i="6"/>
  <c r="AI697" i="6"/>
  <c r="AI705" i="6"/>
  <c r="AN650" i="6"/>
  <c r="AN658" i="6"/>
  <c r="AN666" i="6"/>
  <c r="AN674" i="6"/>
  <c r="AN682" i="6"/>
  <c r="AN690" i="6"/>
  <c r="AN698" i="6"/>
  <c r="AX647" i="6"/>
  <c r="AS651" i="6"/>
  <c r="AX655" i="6"/>
  <c r="AS659" i="6"/>
  <c r="AX663" i="6"/>
  <c r="AS667" i="6"/>
  <c r="AX671" i="6"/>
  <c r="AS675" i="6"/>
  <c r="AX679" i="6"/>
  <c r="AS683" i="6"/>
  <c r="AX687" i="6"/>
  <c r="AS691" i="6"/>
  <c r="AX695" i="6"/>
  <c r="BB648" i="6"/>
  <c r="BB656" i="6"/>
  <c r="BB664" i="6"/>
  <c r="BB672" i="6"/>
  <c r="BB680" i="6"/>
  <c r="BG649" i="6"/>
  <c r="BG657" i="6"/>
  <c r="BG665" i="6"/>
  <c r="BG673" i="6"/>
  <c r="BL650" i="6"/>
  <c r="BL658" i="6"/>
  <c r="BL666" i="6"/>
  <c r="BV647" i="6"/>
  <c r="BQ651" i="6"/>
  <c r="BV655" i="6"/>
  <c r="BQ659" i="6"/>
  <c r="BV663" i="6"/>
  <c r="BV671" i="6"/>
  <c r="AS650" i="6"/>
  <c r="AS658" i="6"/>
  <c r="AX651" i="6"/>
  <c r="AX659" i="6"/>
  <c r="AX667" i="6"/>
  <c r="BB652" i="6"/>
  <c r="BB660" i="6"/>
  <c r="BG653" i="6"/>
  <c r="BL646" i="6"/>
  <c r="AS668" i="6"/>
  <c r="AE236" i="6"/>
  <c r="BK715" i="6"/>
  <c r="F720" i="6"/>
  <c r="F718" i="6"/>
  <c r="F716" i="6"/>
  <c r="F714" i="6"/>
  <c r="F712" i="6"/>
  <c r="F710" i="6"/>
  <c r="F708" i="6"/>
  <c r="F706" i="6"/>
  <c r="F704" i="6"/>
  <c r="F702" i="6"/>
  <c r="F700" i="6"/>
  <c r="F698" i="6"/>
  <c r="F696" i="6"/>
  <c r="F694" i="6"/>
  <c r="F692" i="6"/>
  <c r="F690" i="6"/>
  <c r="F688" i="6"/>
  <c r="F686" i="6"/>
  <c r="F684" i="6"/>
  <c r="K652" i="6"/>
  <c r="K660" i="6"/>
  <c r="K668" i="6"/>
  <c r="K676" i="6"/>
  <c r="K684" i="6"/>
  <c r="K692" i="6"/>
  <c r="BQ712" i="6"/>
  <c r="BG718" i="6"/>
  <c r="BQ720" i="6"/>
  <c r="Z689" i="6"/>
  <c r="Z697" i="6"/>
  <c r="AD690" i="6"/>
  <c r="AI683" i="6"/>
  <c r="F719" i="6"/>
  <c r="F717" i="6"/>
  <c r="F715" i="6"/>
  <c r="F713" i="6"/>
  <c r="F711" i="6"/>
  <c r="F709" i="6"/>
  <c r="F707" i="6"/>
  <c r="F705" i="6"/>
  <c r="F703" i="6"/>
  <c r="F701" i="6"/>
  <c r="F699" i="6"/>
  <c r="F697" i="6"/>
  <c r="F695" i="6"/>
  <c r="F693" i="6"/>
  <c r="F691" i="6"/>
  <c r="F689" i="6"/>
  <c r="F687" i="6"/>
  <c r="F685" i="6"/>
  <c r="F683" i="6"/>
  <c r="F681" i="6"/>
  <c r="F679" i="6"/>
  <c r="F677" i="6"/>
  <c r="F675" i="6"/>
  <c r="F673" i="6"/>
  <c r="F671" i="6"/>
  <c r="F669" i="6"/>
  <c r="F667" i="6"/>
  <c r="F665" i="6"/>
  <c r="F663" i="6"/>
  <c r="K664" i="6"/>
  <c r="K672" i="6"/>
  <c r="K680" i="6"/>
  <c r="I682" i="6"/>
  <c r="K688" i="6"/>
  <c r="I690" i="6"/>
  <c r="K696" i="6"/>
  <c r="I698" i="6"/>
  <c r="K704" i="6"/>
  <c r="I706" i="6"/>
  <c r="K712" i="6"/>
  <c r="I714" i="6"/>
  <c r="K720" i="6"/>
  <c r="P657" i="6"/>
  <c r="P665" i="6"/>
  <c r="P673" i="6"/>
  <c r="P681" i="6"/>
  <c r="P689" i="6"/>
  <c r="P697" i="6"/>
  <c r="P705" i="6"/>
  <c r="P713" i="6"/>
  <c r="U650" i="6"/>
  <c r="U658" i="6"/>
  <c r="U666" i="6"/>
  <c r="U674" i="6"/>
  <c r="U682" i="6"/>
  <c r="Z686" i="6"/>
  <c r="U690" i="6"/>
  <c r="Z694" i="6"/>
  <c r="U698" i="6"/>
  <c r="Z702" i="6"/>
  <c r="U706" i="6"/>
  <c r="Z710" i="6"/>
  <c r="U714" i="6"/>
  <c r="Z718" i="6"/>
  <c r="AD687" i="6"/>
  <c r="AD695" i="6"/>
  <c r="AD703" i="6"/>
  <c r="AD711" i="6"/>
  <c r="AD682" i="6"/>
  <c r="N675" i="6"/>
  <c r="N683" i="6"/>
  <c r="N691" i="6"/>
  <c r="N699" i="6"/>
  <c r="K701" i="6"/>
  <c r="N707" i="6"/>
  <c r="K709" i="6"/>
  <c r="N715" i="6"/>
  <c r="K717" i="6"/>
  <c r="R676" i="6"/>
  <c r="R684" i="6"/>
  <c r="R692" i="6"/>
  <c r="P694" i="6"/>
  <c r="R700" i="6"/>
  <c r="P702" i="6"/>
  <c r="R708" i="6"/>
  <c r="P710" i="6"/>
  <c r="R716" i="6"/>
  <c r="P718" i="6"/>
  <c r="Z651" i="6"/>
  <c r="Z659" i="6"/>
  <c r="Z667" i="6"/>
  <c r="Z675" i="6"/>
  <c r="W677" i="6"/>
  <c r="Z683" i="6"/>
  <c r="W685" i="6"/>
  <c r="U687" i="6"/>
  <c r="Z691" i="6"/>
  <c r="W693" i="6"/>
  <c r="U695" i="6"/>
  <c r="Z699" i="6"/>
  <c r="W701" i="6"/>
  <c r="U703" i="6"/>
  <c r="Z707" i="6"/>
  <c r="W709" i="6"/>
  <c r="U711" i="6"/>
  <c r="Z715" i="6"/>
  <c r="W717" i="6"/>
  <c r="U719" i="6"/>
  <c r="AD652" i="6"/>
  <c r="AD660" i="6"/>
  <c r="AD668" i="6"/>
  <c r="AD676" i="6"/>
  <c r="AB678" i="6"/>
  <c r="AD684" i="6"/>
  <c r="AB686" i="6"/>
  <c r="AD692" i="6"/>
  <c r="AB694" i="6"/>
  <c r="AD700" i="6"/>
  <c r="AB702" i="6"/>
  <c r="AD708" i="6"/>
  <c r="AB710" i="6"/>
  <c r="AD716" i="6"/>
  <c r="AB718" i="6"/>
  <c r="AI653" i="6"/>
  <c r="AI661" i="6"/>
  <c r="AI669" i="6"/>
  <c r="AI677" i="6"/>
  <c r="AG679" i="6"/>
  <c r="AI685" i="6"/>
  <c r="AG687" i="6"/>
  <c r="AI693" i="6"/>
  <c r="AG695" i="6"/>
  <c r="AI701" i="6"/>
  <c r="AG703" i="6"/>
  <c r="AI709" i="6"/>
  <c r="AG711" i="6"/>
  <c r="AI717" i="6"/>
  <c r="AG719" i="6"/>
  <c r="AN646" i="6"/>
  <c r="BL719" i="6"/>
  <c r="K658" i="6"/>
  <c r="K666" i="6"/>
  <c r="K674" i="6"/>
  <c r="K682" i="6"/>
  <c r="K690" i="6"/>
  <c r="K698" i="6"/>
  <c r="K706" i="6"/>
  <c r="K714" i="6"/>
  <c r="P651" i="6"/>
  <c r="P659" i="6"/>
  <c r="P667" i="6"/>
  <c r="P675" i="6"/>
  <c r="P683" i="6"/>
  <c r="P691" i="6"/>
  <c r="P699" i="6"/>
  <c r="P707" i="6"/>
  <c r="P715" i="6"/>
  <c r="U652" i="6"/>
  <c r="U660" i="6"/>
  <c r="U668" i="6"/>
  <c r="U676" i="6"/>
  <c r="U684" i="6"/>
  <c r="Z688" i="6"/>
  <c r="U692" i="6"/>
  <c r="Z696" i="6"/>
  <c r="U700" i="6"/>
  <c r="Z704" i="6"/>
  <c r="U708" i="6"/>
  <c r="Z712" i="6"/>
  <c r="U716" i="6"/>
  <c r="Z720" i="6"/>
  <c r="AD689" i="6"/>
  <c r="AD697" i="6"/>
  <c r="AD705" i="6"/>
  <c r="AD713" i="6"/>
  <c r="AI682" i="6"/>
  <c r="AI690" i="6"/>
  <c r="K700" i="6"/>
  <c r="K708" i="6"/>
  <c r="K716" i="6"/>
  <c r="I718" i="6"/>
  <c r="P653" i="6"/>
  <c r="P661" i="6"/>
  <c r="P669" i="6"/>
  <c r="P677" i="6"/>
  <c r="P685" i="6"/>
  <c r="P693" i="6"/>
  <c r="P701" i="6"/>
  <c r="P709" i="6"/>
  <c r="P717" i="6"/>
  <c r="U646" i="6"/>
  <c r="U654" i="6"/>
  <c r="U662" i="6"/>
  <c r="U670" i="6"/>
  <c r="Z674" i="6"/>
  <c r="U678" i="6"/>
  <c r="Z682" i="6"/>
  <c r="U686" i="6"/>
  <c r="Z690" i="6"/>
  <c r="U694" i="6"/>
  <c r="Z698" i="6"/>
  <c r="U702" i="6"/>
  <c r="Z706" i="6"/>
  <c r="U710" i="6"/>
  <c r="Z714" i="6"/>
  <c r="U718" i="6"/>
  <c r="AD667" i="6"/>
  <c r="AD675" i="6"/>
  <c r="AD683" i="6"/>
  <c r="AD691" i="6"/>
  <c r="AD699" i="6"/>
  <c r="AD707" i="6"/>
  <c r="AI660" i="6"/>
  <c r="AI668" i="6"/>
  <c r="AI676" i="6"/>
  <c r="AI684" i="6"/>
  <c r="AI692" i="6"/>
  <c r="AI700" i="6"/>
  <c r="AN653" i="6"/>
  <c r="AN661" i="6"/>
  <c r="AN669" i="6"/>
  <c r="AN677" i="6"/>
  <c r="AN685" i="6"/>
  <c r="AN693" i="6"/>
  <c r="AP715" i="6"/>
  <c r="AS646" i="6"/>
  <c r="AX650" i="6"/>
  <c r="AS654" i="6"/>
  <c r="AX658" i="6"/>
  <c r="AS662" i="6"/>
  <c r="AX666" i="6"/>
  <c r="AS670" i="6"/>
  <c r="AX674" i="6"/>
  <c r="AS678" i="6"/>
  <c r="AX682" i="6"/>
  <c r="AS686" i="6"/>
  <c r="AX690" i="6"/>
  <c r="AU716" i="6"/>
  <c r="BB651" i="6"/>
  <c r="BB659" i="6"/>
  <c r="BB667" i="6"/>
  <c r="BB675" i="6"/>
  <c r="BB683" i="6"/>
  <c r="AZ717" i="6"/>
  <c r="BA720" i="6"/>
  <c r="BG652" i="6"/>
  <c r="BG660" i="6"/>
  <c r="BG668" i="6"/>
  <c r="BG676" i="6"/>
  <c r="BF713" i="6"/>
  <c r="BE718" i="6"/>
  <c r="BL653" i="6"/>
  <c r="BL661" i="6"/>
  <c r="BL669" i="6"/>
  <c r="BK706" i="6"/>
  <c r="BK714" i="6"/>
  <c r="BQ646" i="6"/>
  <c r="BV650" i="6"/>
  <c r="BQ654" i="6"/>
  <c r="BV658" i="6"/>
  <c r="BQ662" i="6"/>
  <c r="BO236" i="6"/>
  <c r="M236" i="6"/>
  <c r="AL678" i="6"/>
  <c r="AI680" i="6"/>
  <c r="AL686" i="6"/>
  <c r="AI688" i="6"/>
  <c r="AI696" i="6"/>
  <c r="AI704" i="6"/>
  <c r="AL718" i="6"/>
  <c r="AN673" i="6"/>
  <c r="AN681" i="6"/>
  <c r="AN689" i="6"/>
  <c r="AN697" i="6"/>
  <c r="AP719" i="6"/>
  <c r="AX646" i="6"/>
  <c r="AX654" i="6"/>
  <c r="AX662" i="6"/>
  <c r="AS666" i="6"/>
  <c r="AX670" i="6"/>
  <c r="AS674" i="6"/>
  <c r="AX678" i="6"/>
  <c r="AS682" i="6"/>
  <c r="AX686" i="6"/>
  <c r="AS690" i="6"/>
  <c r="AX694" i="6"/>
  <c r="AU720" i="6"/>
  <c r="BB647" i="6"/>
  <c r="BB655" i="6"/>
  <c r="BB663" i="6"/>
  <c r="BB671" i="6"/>
  <c r="BB679" i="6"/>
  <c r="BB687" i="6"/>
  <c r="BB695" i="6"/>
  <c r="BG648" i="6"/>
  <c r="BG656" i="6"/>
  <c r="BG664" i="6"/>
  <c r="BG672" i="6"/>
  <c r="BG680" i="6"/>
  <c r="BG688" i="6"/>
  <c r="BL649" i="6"/>
  <c r="BL657" i="6"/>
  <c r="BL665" i="6"/>
  <c r="BL673" i="6"/>
  <c r="BL681" i="6"/>
  <c r="BV646" i="6"/>
  <c r="BQ650" i="6"/>
  <c r="BV654" i="6"/>
  <c r="BQ658" i="6"/>
  <c r="BV662" i="6"/>
  <c r="BQ666" i="6"/>
  <c r="BQ674" i="6"/>
  <c r="AN654" i="6"/>
  <c r="AN662" i="6"/>
  <c r="AN670" i="6"/>
  <c r="AN678" i="6"/>
  <c r="AN686" i="6"/>
  <c r="AN694" i="6"/>
  <c r="AN702" i="6"/>
  <c r="AN710" i="6"/>
  <c r="AN718" i="6"/>
  <c r="AS647" i="6"/>
  <c r="AS655" i="6"/>
  <c r="AS663" i="6"/>
  <c r="AS671" i="6"/>
  <c r="AX675" i="6"/>
  <c r="AS679" i="6"/>
  <c r="AX683" i="6"/>
  <c r="AS687" i="6"/>
  <c r="AX691" i="6"/>
  <c r="AS695" i="6"/>
  <c r="AX699" i="6"/>
  <c r="AS703" i="6"/>
  <c r="AX707" i="6"/>
  <c r="AS711" i="6"/>
  <c r="AX715" i="6"/>
  <c r="AS719" i="6"/>
  <c r="BB668" i="6"/>
  <c r="BB676" i="6"/>
  <c r="BB684" i="6"/>
  <c r="BB692" i="6"/>
  <c r="BB700" i="6"/>
  <c r="BB708" i="6"/>
  <c r="BG661" i="6"/>
  <c r="BG669" i="6"/>
  <c r="BJ675" i="6"/>
  <c r="BG677" i="6"/>
  <c r="BJ683" i="6"/>
  <c r="BG685" i="6"/>
  <c r="BJ691" i="6"/>
  <c r="BG693" i="6"/>
  <c r="BJ699" i="6"/>
  <c r="BG701" i="6"/>
  <c r="BJ707" i="6"/>
  <c r="BJ715" i="6"/>
  <c r="BL654" i="6"/>
  <c r="BL662" i="6"/>
  <c r="BL670" i="6"/>
  <c r="BN676" i="6"/>
  <c r="BL678" i="6"/>
  <c r="BN684" i="6"/>
  <c r="BL686" i="6"/>
  <c r="BN692" i="6"/>
  <c r="BL694" i="6"/>
  <c r="BN700" i="6"/>
  <c r="BN708" i="6"/>
  <c r="BN716" i="6"/>
  <c r="BQ647" i="6"/>
  <c r="BV651" i="6"/>
  <c r="BQ655" i="6"/>
  <c r="BV659" i="6"/>
  <c r="BQ663" i="6"/>
  <c r="BV667" i="6"/>
  <c r="BQ671" i="6"/>
  <c r="BV675" i="6"/>
  <c r="BS677" i="6"/>
  <c r="BQ679" i="6"/>
  <c r="BV683" i="6"/>
  <c r="BS685" i="6"/>
  <c r="BQ687" i="6"/>
  <c r="BV691" i="6"/>
  <c r="BS693" i="6"/>
  <c r="BS701" i="6"/>
  <c r="BS709" i="6"/>
  <c r="BS717" i="6"/>
  <c r="BC236" i="6"/>
  <c r="AI698" i="6"/>
  <c r="AI706" i="6"/>
  <c r="AI714" i="6"/>
  <c r="AN675" i="6"/>
  <c r="AN683" i="6"/>
  <c r="AN691" i="6"/>
  <c r="AN699" i="6"/>
  <c r="AN707" i="6"/>
  <c r="AN715" i="6"/>
  <c r="AX648" i="6"/>
  <c r="AX656" i="6"/>
  <c r="AX664" i="6"/>
  <c r="AX672" i="6"/>
  <c r="AS676" i="6"/>
  <c r="AX680" i="6"/>
  <c r="AS684" i="6"/>
  <c r="AX688" i="6"/>
  <c r="AS692" i="6"/>
  <c r="AX696" i="6"/>
  <c r="AS700" i="6"/>
  <c r="AX704" i="6"/>
  <c r="AS708" i="6"/>
  <c r="AS716" i="6"/>
  <c r="BB649" i="6"/>
  <c r="BB657" i="6"/>
  <c r="BB665" i="6"/>
  <c r="BB673" i="6"/>
  <c r="BB681" i="6"/>
  <c r="BB689" i="6"/>
  <c r="BB697" i="6"/>
  <c r="BG650" i="6"/>
  <c r="BG658" i="6"/>
  <c r="BG666" i="6"/>
  <c r="BG674" i="6"/>
  <c r="BG682" i="6"/>
  <c r="BG690" i="6"/>
  <c r="BL651" i="6"/>
  <c r="BL659" i="6"/>
  <c r="BL667" i="6"/>
  <c r="BL675" i="6"/>
  <c r="BL683" i="6"/>
  <c r="BV648" i="6"/>
  <c r="BQ652" i="6"/>
  <c r="BV656" i="6"/>
  <c r="BQ660" i="6"/>
  <c r="BV664" i="6"/>
  <c r="BQ668" i="6"/>
  <c r="BV672" i="6"/>
  <c r="BQ676" i="6"/>
  <c r="BV680" i="6"/>
  <c r="BQ684" i="6"/>
  <c r="BV688" i="6"/>
  <c r="BV696" i="6"/>
  <c r="BV704" i="6"/>
  <c r="BV712" i="6"/>
  <c r="BV720" i="6"/>
  <c r="AK236" i="6"/>
  <c r="N666" i="6"/>
  <c r="I678" i="6"/>
  <c r="N698" i="6"/>
  <c r="R659" i="6"/>
  <c r="R691" i="6"/>
  <c r="R707" i="6"/>
  <c r="W676" i="6"/>
  <c r="W700" i="6"/>
  <c r="AB677" i="6"/>
  <c r="AB685" i="6"/>
  <c r="AB693" i="6"/>
  <c r="AB701" i="6"/>
  <c r="AB717" i="6"/>
  <c r="AG670" i="6"/>
  <c r="AL674" i="6"/>
  <c r="AG686" i="6"/>
  <c r="AL690" i="6"/>
  <c r="AL698" i="6"/>
  <c r="AG710" i="6"/>
  <c r="AP691" i="6"/>
  <c r="AZ677" i="6"/>
  <c r="BE654" i="6"/>
  <c r="BJ658" i="6"/>
  <c r="BE670" i="6"/>
  <c r="BN675" i="6"/>
  <c r="N650" i="6"/>
  <c r="N674" i="6"/>
  <c r="I686" i="6"/>
  <c r="I694" i="6"/>
  <c r="N706" i="6"/>
  <c r="R683" i="6"/>
  <c r="R715" i="6"/>
  <c r="W668" i="6"/>
  <c r="W692" i="6"/>
  <c r="W708" i="6"/>
  <c r="AB669" i="6"/>
  <c r="AG654" i="6"/>
  <c r="AG662" i="6"/>
  <c r="AL682" i="6"/>
  <c r="AG702" i="6"/>
  <c r="AL714" i="6"/>
  <c r="AU676" i="6"/>
  <c r="AU692" i="6"/>
  <c r="AZ661" i="6"/>
  <c r="AZ685" i="6"/>
  <c r="AZ701" i="6"/>
  <c r="AZ709" i="6"/>
  <c r="BE678" i="6"/>
  <c r="BJ690" i="6"/>
  <c r="BE702" i="6"/>
  <c r="BN659" i="6"/>
  <c r="BN699" i="6"/>
  <c r="N658" i="6"/>
  <c r="N682" i="6"/>
  <c r="N690" i="6"/>
  <c r="I710" i="6"/>
  <c r="N714" i="6"/>
  <c r="R667" i="6"/>
  <c r="R699" i="6"/>
  <c r="W660" i="6"/>
  <c r="W684" i="6"/>
  <c r="W716" i="6"/>
  <c r="AB653" i="6"/>
  <c r="AB661" i="6"/>
  <c r="AP675" i="6"/>
  <c r="AP699" i="6"/>
  <c r="AU668" i="6"/>
  <c r="AU700" i="6"/>
  <c r="AU708" i="6"/>
  <c r="AZ693" i="6"/>
  <c r="BJ650" i="6"/>
  <c r="BE662" i="6"/>
  <c r="BJ682" i="6"/>
  <c r="BE694" i="6"/>
  <c r="BN651" i="6"/>
  <c r="BN683" i="6"/>
  <c r="I702" i="6"/>
  <c r="R651" i="6"/>
  <c r="R675" i="6"/>
  <c r="W652" i="6"/>
  <c r="AB709" i="6"/>
  <c r="AG646" i="6"/>
  <c r="AL666" i="6"/>
  <c r="AG678" i="6"/>
  <c r="AG694" i="6"/>
  <c r="AL706" i="6"/>
  <c r="AG718" i="6"/>
  <c r="AP667" i="6"/>
  <c r="AP683" i="6"/>
  <c r="AP707" i="6"/>
  <c r="AU660" i="6"/>
  <c r="AU684" i="6"/>
  <c r="AZ669" i="6"/>
  <c r="BJ666" i="6"/>
  <c r="BJ674" i="6"/>
  <c r="BE686" i="6"/>
  <c r="BJ698" i="6"/>
  <c r="BE710" i="6"/>
  <c r="BN667" i="6"/>
  <c r="BN691" i="6"/>
  <c r="W704" i="6"/>
  <c r="W712" i="6"/>
  <c r="W720" i="6"/>
  <c r="AB673" i="6"/>
  <c r="AB681" i="6"/>
  <c r="AB689" i="6"/>
  <c r="AB697" i="6"/>
  <c r="AB705" i="6"/>
  <c r="AB713" i="6"/>
  <c r="AG650" i="6"/>
  <c r="AG658" i="6"/>
  <c r="AG666" i="6"/>
  <c r="AG674" i="6"/>
  <c r="AG682" i="6"/>
  <c r="AG690" i="6"/>
  <c r="AL694" i="6"/>
  <c r="AG698" i="6"/>
  <c r="AL702" i="6"/>
  <c r="AG706" i="6"/>
  <c r="AL710" i="6"/>
  <c r="AG714" i="6"/>
  <c r="AP679" i="6"/>
  <c r="AP687" i="6"/>
  <c r="AP695" i="6"/>
  <c r="AP703" i="6"/>
  <c r="AP711" i="6"/>
  <c r="AU672" i="6"/>
  <c r="AU680" i="6"/>
  <c r="AU688" i="6"/>
  <c r="AU696" i="6"/>
  <c r="AU704" i="6"/>
  <c r="AU712" i="6"/>
  <c r="AZ657" i="6"/>
  <c r="AZ665" i="6"/>
  <c r="AZ673" i="6"/>
  <c r="AZ681" i="6"/>
  <c r="AZ689" i="6"/>
  <c r="AZ697" i="6"/>
  <c r="AZ705" i="6"/>
  <c r="AZ713" i="6"/>
  <c r="I649" i="6"/>
  <c r="N653" i="6"/>
  <c r="I657" i="6"/>
  <c r="N661" i="6"/>
  <c r="I665" i="6"/>
  <c r="N669" i="6"/>
  <c r="I673" i="6"/>
  <c r="N677" i="6"/>
  <c r="I681" i="6"/>
  <c r="N685" i="6"/>
  <c r="I689" i="6"/>
  <c r="N693" i="6"/>
  <c r="I697" i="6"/>
  <c r="N701" i="6"/>
  <c r="I705" i="6"/>
  <c r="J708" i="6"/>
  <c r="N709" i="6"/>
  <c r="I713" i="6"/>
  <c r="J716" i="6"/>
  <c r="N717" i="6"/>
  <c r="R646" i="6"/>
  <c r="R654" i="6"/>
  <c r="R662" i="6"/>
  <c r="R670" i="6"/>
  <c r="R678" i="6"/>
  <c r="R686" i="6"/>
  <c r="R694" i="6"/>
  <c r="O701" i="6"/>
  <c r="R702" i="6"/>
  <c r="O709" i="6"/>
  <c r="R710" i="6"/>
  <c r="O717" i="6"/>
  <c r="R718" i="6"/>
  <c r="W647" i="6"/>
  <c r="W655" i="6"/>
  <c r="W663" i="6"/>
  <c r="W671" i="6"/>
  <c r="W679" i="6"/>
  <c r="W687" i="6"/>
  <c r="W695" i="6"/>
  <c r="W703" i="6"/>
  <c r="W711" i="6"/>
  <c r="X714" i="6"/>
  <c r="W719" i="6"/>
  <c r="AB648" i="6"/>
  <c r="AB656" i="6"/>
  <c r="AB664" i="6"/>
  <c r="AB672" i="6"/>
  <c r="AB680" i="6"/>
  <c r="AB688" i="6"/>
  <c r="AB696" i="6"/>
  <c r="AB704" i="6"/>
  <c r="AC707" i="6"/>
  <c r="AB712" i="6"/>
  <c r="AC715" i="6"/>
  <c r="AB720" i="6"/>
  <c r="AG649" i="6"/>
  <c r="AL653" i="6"/>
  <c r="AG657" i="6"/>
  <c r="AL661" i="6"/>
  <c r="AG665" i="6"/>
  <c r="AL669" i="6"/>
  <c r="AG673" i="6"/>
  <c r="AL677" i="6"/>
  <c r="AG681" i="6"/>
  <c r="AL685" i="6"/>
  <c r="AG689" i="6"/>
  <c r="AL693" i="6"/>
  <c r="AG697" i="6"/>
  <c r="AH700" i="6"/>
  <c r="AL701" i="6"/>
  <c r="AG705" i="6"/>
  <c r="AH708" i="6"/>
  <c r="AL709" i="6"/>
  <c r="AG713" i="6"/>
  <c r="AH716" i="6"/>
  <c r="AL717" i="6"/>
  <c r="AP646" i="6"/>
  <c r="AP654" i="6"/>
  <c r="AP662" i="6"/>
  <c r="AP670" i="6"/>
  <c r="AR673" i="6"/>
  <c r="AP678" i="6"/>
  <c r="AR681" i="6"/>
  <c r="AP686" i="6"/>
  <c r="AR689" i="6"/>
  <c r="AM693" i="6"/>
  <c r="AP694" i="6"/>
  <c r="AR697" i="6"/>
  <c r="AM701" i="6"/>
  <c r="AP702" i="6"/>
  <c r="AR705" i="6"/>
  <c r="AM709" i="6"/>
  <c r="AP710" i="6"/>
  <c r="AR713" i="6"/>
  <c r="AM717" i="6"/>
  <c r="AP718" i="6"/>
  <c r="AU647" i="6"/>
  <c r="AU655" i="6"/>
  <c r="AU663" i="6"/>
  <c r="AU671" i="6"/>
  <c r="AV674" i="6"/>
  <c r="AU679" i="6"/>
  <c r="AV682" i="6"/>
  <c r="AU687" i="6"/>
  <c r="AV690" i="6"/>
  <c r="AU695" i="6"/>
  <c r="AV698" i="6"/>
  <c r="AU703" i="6"/>
  <c r="AV706" i="6"/>
  <c r="AU711" i="6"/>
  <c r="AV714" i="6"/>
  <c r="AU719" i="6"/>
  <c r="AZ648" i="6"/>
  <c r="AZ656" i="6"/>
  <c r="BS660" i="6"/>
  <c r="BS676" i="6"/>
  <c r="BS684" i="6"/>
  <c r="BS692" i="6"/>
  <c r="AV708" i="6"/>
  <c r="AU713" i="6"/>
  <c r="AV716" i="6"/>
  <c r="AZ650" i="6"/>
  <c r="AZ658" i="6"/>
  <c r="AZ666" i="6"/>
  <c r="AZ674" i="6"/>
  <c r="AZ682" i="6"/>
  <c r="BA685" i="6"/>
  <c r="AZ690" i="6"/>
  <c r="BA693" i="6"/>
  <c r="AZ698" i="6"/>
  <c r="BA701" i="6"/>
  <c r="AZ706" i="6"/>
  <c r="BA709" i="6"/>
  <c r="AZ714" i="6"/>
  <c r="BA717" i="6"/>
  <c r="BJ647" i="6"/>
  <c r="BE651" i="6"/>
  <c r="BJ655" i="6"/>
  <c r="BE659" i="6"/>
  <c r="BJ663" i="6"/>
  <c r="BE667" i="6"/>
  <c r="BJ671" i="6"/>
  <c r="BE675" i="6"/>
  <c r="BF678" i="6"/>
  <c r="BJ679" i="6"/>
  <c r="BE683" i="6"/>
  <c r="BF686" i="6"/>
  <c r="BJ687" i="6"/>
  <c r="BE691" i="6"/>
  <c r="BF694" i="6"/>
  <c r="BJ695" i="6"/>
  <c r="BE699" i="6"/>
  <c r="BF702" i="6"/>
  <c r="BJ703" i="6"/>
  <c r="BE707" i="6"/>
  <c r="BF710" i="6"/>
  <c r="BJ711" i="6"/>
  <c r="BF718" i="6"/>
  <c r="BJ719" i="6"/>
  <c r="BN648" i="6"/>
  <c r="BN656" i="6"/>
  <c r="BN664" i="6"/>
  <c r="BK671" i="6"/>
  <c r="BN672" i="6"/>
  <c r="BK679" i="6"/>
  <c r="BN680" i="6"/>
  <c r="BK687" i="6"/>
  <c r="BN688" i="6"/>
  <c r="BP691" i="6"/>
  <c r="BK695" i="6"/>
  <c r="BN696" i="6"/>
  <c r="BP699" i="6"/>
  <c r="BK703" i="6"/>
  <c r="BN704" i="6"/>
  <c r="BP707" i="6"/>
  <c r="BK711" i="6"/>
  <c r="BN712" i="6"/>
  <c r="BP715" i="6"/>
  <c r="BK719" i="6"/>
  <c r="BN720" i="6"/>
  <c r="BS649" i="6"/>
  <c r="BS657" i="6"/>
  <c r="BS665" i="6"/>
  <c r="BS673" i="6"/>
  <c r="BS681" i="6"/>
  <c r="BT684" i="6"/>
  <c r="BS689" i="6"/>
  <c r="BT692" i="6"/>
  <c r="BS697" i="6"/>
  <c r="BT700" i="6"/>
  <c r="BS705" i="6"/>
  <c r="BT708" i="6"/>
  <c r="BS713" i="6"/>
  <c r="BT716" i="6"/>
  <c r="BS668" i="6"/>
  <c r="N663" i="6"/>
  <c r="I667" i="6"/>
  <c r="N671" i="6"/>
  <c r="N679" i="6"/>
  <c r="I683" i="6"/>
  <c r="I699" i="6"/>
  <c r="N711" i="6"/>
  <c r="I715" i="6"/>
  <c r="N719" i="6"/>
  <c r="R656" i="6"/>
  <c r="R672" i="6"/>
  <c r="R704" i="6"/>
  <c r="O719" i="6"/>
  <c r="W657" i="6"/>
  <c r="W673" i="6"/>
  <c r="W681" i="6"/>
  <c r="W689" i="6"/>
  <c r="W705" i="6"/>
  <c r="W713" i="6"/>
  <c r="AB658" i="6"/>
  <c r="AB682" i="6"/>
  <c r="AB690" i="6"/>
  <c r="AB698" i="6"/>
  <c r="AB714" i="6"/>
  <c r="AG651" i="6"/>
  <c r="AL655" i="6"/>
  <c r="AG659" i="6"/>
  <c r="AL671" i="6"/>
  <c r="AG675" i="6"/>
  <c r="AL679" i="6"/>
  <c r="AG683" i="6"/>
  <c r="AL695" i="6"/>
  <c r="AG699" i="6"/>
  <c r="AL711" i="6"/>
  <c r="AL719" i="6"/>
  <c r="AP648" i="6"/>
  <c r="AP672" i="6"/>
  <c r="AP696" i="6"/>
  <c r="AR699" i="6"/>
  <c r="AP712" i="6"/>
  <c r="AP720" i="6"/>
  <c r="AU649" i="6"/>
  <c r="AU657" i="6"/>
  <c r="AU673" i="6"/>
  <c r="AU681" i="6"/>
  <c r="AU689" i="6"/>
  <c r="AV700" i="6"/>
  <c r="AU705" i="6"/>
  <c r="D720" i="6"/>
  <c r="D716" i="6"/>
  <c r="D712" i="6"/>
  <c r="D708" i="6"/>
  <c r="D704" i="6"/>
  <c r="D700" i="6"/>
  <c r="D696" i="6"/>
  <c r="D692" i="6"/>
  <c r="D688" i="6"/>
  <c r="D684" i="6"/>
  <c r="D680" i="6"/>
  <c r="D676" i="6"/>
  <c r="D670" i="6"/>
  <c r="D668" i="6"/>
  <c r="D664" i="6"/>
  <c r="D660" i="6"/>
  <c r="D656" i="6"/>
  <c r="D652" i="6"/>
  <c r="D648" i="6"/>
  <c r="N684" i="6"/>
  <c r="I688" i="6"/>
  <c r="N700" i="6"/>
  <c r="I704" i="6"/>
  <c r="J707" i="6"/>
  <c r="N716" i="6"/>
  <c r="I720" i="6"/>
  <c r="R653" i="6"/>
  <c r="R669" i="6"/>
  <c r="R677" i="6"/>
  <c r="R693" i="6"/>
  <c r="T696" i="6"/>
  <c r="R709" i="6"/>
  <c r="T712" i="6"/>
  <c r="O716" i="6"/>
  <c r="W646" i="6"/>
  <c r="W662" i="6"/>
  <c r="W678" i="6"/>
  <c r="X681" i="6"/>
  <c r="W694" i="6"/>
  <c r="X697" i="6"/>
  <c r="W710" i="6"/>
  <c r="W718" i="6"/>
  <c r="AB647" i="6"/>
  <c r="AB663" i="6"/>
  <c r="AB671" i="6"/>
  <c r="AB687" i="6"/>
  <c r="AC690" i="6"/>
  <c r="AB695" i="6"/>
  <c r="AC698" i="6"/>
  <c r="AB703" i="6"/>
  <c r="AC706" i="6"/>
  <c r="AG648" i="6"/>
  <c r="AL652" i="6"/>
  <c r="AG656" i="6"/>
  <c r="AL668" i="6"/>
  <c r="AH675" i="6"/>
  <c r="AL684" i="6"/>
  <c r="AG688" i="6"/>
  <c r="AH691" i="6"/>
  <c r="AL700" i="6"/>
  <c r="AG704" i="6"/>
  <c r="AH707" i="6"/>
  <c r="AG712" i="6"/>
  <c r="AL716" i="6"/>
  <c r="AG720" i="6"/>
  <c r="AP653" i="6"/>
  <c r="AP661" i="6"/>
  <c r="AP669" i="6"/>
  <c r="AM676" i="6"/>
  <c r="AP685" i="6"/>
  <c r="AR688" i="6"/>
  <c r="AM692" i="6"/>
  <c r="AP709" i="6"/>
  <c r="AR712" i="6"/>
  <c r="AM716" i="6"/>
  <c r="AU670" i="6"/>
  <c r="AU686" i="6"/>
  <c r="AV689" i="6"/>
  <c r="AU702" i="6"/>
  <c r="AU710" i="6"/>
  <c r="AU718" i="6"/>
  <c r="AZ655" i="6"/>
  <c r="AZ671" i="6"/>
  <c r="AZ687" i="6"/>
  <c r="BA690" i="6"/>
  <c r="AZ711" i="6"/>
  <c r="BA714" i="6"/>
  <c r="BE648" i="6"/>
  <c r="BJ652" i="6"/>
  <c r="BE656" i="6"/>
  <c r="BJ668" i="6"/>
  <c r="BE672" i="6"/>
  <c r="BJ684" i="6"/>
  <c r="BE688" i="6"/>
  <c r="BS652" i="6"/>
  <c r="N647" i="6"/>
  <c r="I651" i="6"/>
  <c r="N655" i="6"/>
  <c r="I659" i="6"/>
  <c r="I675" i="6"/>
  <c r="N687" i="6"/>
  <c r="I691" i="6"/>
  <c r="N695" i="6"/>
  <c r="N703" i="6"/>
  <c r="I707" i="6"/>
  <c r="J718" i="6"/>
  <c r="R648" i="6"/>
  <c r="R664" i="6"/>
  <c r="R680" i="6"/>
  <c r="R688" i="6"/>
  <c r="R696" i="6"/>
  <c r="R712" i="6"/>
  <c r="R720" i="6"/>
  <c r="W649" i="6"/>
  <c r="W665" i="6"/>
  <c r="W697" i="6"/>
  <c r="AB650" i="6"/>
  <c r="AB666" i="6"/>
  <c r="AB674" i="6"/>
  <c r="AB706" i="6"/>
  <c r="AL647" i="6"/>
  <c r="AL663" i="6"/>
  <c r="AG667" i="6"/>
  <c r="AL687" i="6"/>
  <c r="AG691" i="6"/>
  <c r="AL703" i="6"/>
  <c r="AG707" i="6"/>
  <c r="AG715" i="6"/>
  <c r="AP656" i="6"/>
  <c r="AP664" i="6"/>
  <c r="AP680" i="6"/>
  <c r="AP688" i="6"/>
  <c r="AP704" i="6"/>
  <c r="AR707" i="6"/>
  <c r="AR715" i="6"/>
  <c r="AM719" i="6"/>
  <c r="AU665" i="6"/>
  <c r="AU697" i="6"/>
  <c r="D718" i="6"/>
  <c r="D714" i="6"/>
  <c r="D710" i="6"/>
  <c r="D706" i="6"/>
  <c r="D702" i="6"/>
  <c r="D698" i="6"/>
  <c r="D694" i="6"/>
  <c r="D690" i="6"/>
  <c r="D686" i="6"/>
  <c r="D682" i="6"/>
  <c r="D678" i="6"/>
  <c r="D674" i="6"/>
  <c r="D672" i="6"/>
  <c r="D666" i="6"/>
  <c r="D662" i="6"/>
  <c r="D658" i="6"/>
  <c r="D654" i="6"/>
  <c r="D650" i="6"/>
  <c r="D646" i="6"/>
  <c r="I648" i="6"/>
  <c r="N652" i="6"/>
  <c r="I656" i="6"/>
  <c r="N660" i="6"/>
  <c r="I664" i="6"/>
  <c r="N668" i="6"/>
  <c r="I672" i="6"/>
  <c r="N676" i="6"/>
  <c r="I680" i="6"/>
  <c r="N692" i="6"/>
  <c r="I696" i="6"/>
  <c r="N708" i="6"/>
  <c r="I712" i="6"/>
  <c r="J715" i="6"/>
  <c r="R661" i="6"/>
  <c r="R685" i="6"/>
  <c r="T688" i="6"/>
  <c r="R701" i="6"/>
  <c r="T704" i="6"/>
  <c r="O708" i="6"/>
  <c r="R717" i="6"/>
  <c r="T720" i="6"/>
  <c r="W654" i="6"/>
  <c r="W670" i="6"/>
  <c r="W686" i="6"/>
  <c r="X689" i="6"/>
  <c r="W702" i="6"/>
  <c r="X705" i="6"/>
  <c r="X713" i="6"/>
  <c r="AB655" i="6"/>
  <c r="AB679" i="6"/>
  <c r="AC682" i="6"/>
  <c r="AB711" i="6"/>
  <c r="AC714" i="6"/>
  <c r="AB719" i="6"/>
  <c r="AL660" i="6"/>
  <c r="AG664" i="6"/>
  <c r="AG672" i="6"/>
  <c r="AL676" i="6"/>
  <c r="AG680" i="6"/>
  <c r="AH683" i="6"/>
  <c r="AL692" i="6"/>
  <c r="AG696" i="6"/>
  <c r="AH699" i="6"/>
  <c r="AL708" i="6"/>
  <c r="AH715" i="6"/>
  <c r="AP677" i="6"/>
  <c r="AM684" i="6"/>
  <c r="AP693" i="6"/>
  <c r="AR696" i="6"/>
  <c r="AM700" i="6"/>
  <c r="AP701" i="6"/>
  <c r="AR704" i="6"/>
  <c r="AM708" i="6"/>
  <c r="AP717" i="6"/>
  <c r="AR720" i="6"/>
  <c r="AU646" i="6"/>
  <c r="AU654" i="6"/>
  <c r="AU662" i="6"/>
  <c r="AU678" i="6"/>
  <c r="AU694" i="6"/>
  <c r="AV697" i="6"/>
  <c r="AV705" i="6"/>
  <c r="AV713" i="6"/>
  <c r="AZ647" i="6"/>
  <c r="AZ663" i="6"/>
  <c r="AZ679" i="6"/>
  <c r="BA682" i="6"/>
  <c r="AZ695" i="6"/>
  <c r="BA698" i="6"/>
  <c r="AZ703" i="6"/>
  <c r="BA706" i="6"/>
  <c r="AZ719" i="6"/>
  <c r="BJ660" i="6"/>
  <c r="BE664" i="6"/>
  <c r="BJ676" i="6"/>
  <c r="BE680" i="6"/>
  <c r="BF683" i="6"/>
  <c r="BJ646" i="6"/>
  <c r="BE650" i="6"/>
  <c r="BJ654" i="6"/>
  <c r="BE658" i="6"/>
  <c r="BJ662" i="6"/>
  <c r="BE666" i="6"/>
  <c r="BJ670" i="6"/>
  <c r="BE674" i="6"/>
  <c r="BJ678" i="6"/>
  <c r="BE682" i="6"/>
  <c r="BJ686" i="6"/>
  <c r="BE690" i="6"/>
  <c r="BJ694" i="6"/>
  <c r="BE698" i="6"/>
  <c r="BJ702" i="6"/>
  <c r="BE706" i="6"/>
  <c r="BJ710" i="6"/>
  <c r="BE714" i="6"/>
  <c r="BN647" i="6"/>
  <c r="BN655" i="6"/>
  <c r="BN663" i="6"/>
  <c r="BN671" i="6"/>
  <c r="BN679" i="6"/>
  <c r="BN687" i="6"/>
  <c r="BN695" i="6"/>
  <c r="BN703" i="6"/>
  <c r="BP714" i="6"/>
  <c r="BS648" i="6"/>
  <c r="BS656" i="6"/>
  <c r="BS664" i="6"/>
  <c r="BS672" i="6"/>
  <c r="BS680" i="6"/>
  <c r="BS688" i="6"/>
  <c r="BS696" i="6"/>
  <c r="BT707" i="6"/>
  <c r="BT715" i="6"/>
  <c r="D719" i="6"/>
  <c r="D717" i="6"/>
  <c r="D715" i="6"/>
  <c r="D713" i="6"/>
  <c r="D711" i="6"/>
  <c r="D709" i="6"/>
  <c r="D707" i="6"/>
  <c r="D705" i="6"/>
  <c r="D703" i="6"/>
  <c r="D701" i="6"/>
  <c r="D699" i="6"/>
  <c r="D697" i="6"/>
  <c r="D695" i="6"/>
  <c r="D693" i="6"/>
  <c r="D691" i="6"/>
  <c r="D689" i="6"/>
  <c r="D687" i="6"/>
  <c r="D685" i="6"/>
  <c r="D683" i="6"/>
  <c r="D681" i="6"/>
  <c r="D679" i="6"/>
  <c r="D677" i="6"/>
  <c r="D675" i="6"/>
  <c r="D673" i="6"/>
  <c r="D671" i="6"/>
  <c r="D669" i="6"/>
  <c r="D667" i="6"/>
  <c r="D665" i="6"/>
  <c r="D663" i="6"/>
  <c r="D661" i="6"/>
  <c r="D659" i="6"/>
  <c r="D657" i="6"/>
  <c r="D655" i="6"/>
  <c r="D653" i="6"/>
  <c r="D651" i="6"/>
  <c r="D649" i="6"/>
  <c r="D647" i="6"/>
  <c r="N648" i="6"/>
  <c r="I652" i="6"/>
  <c r="N656" i="6"/>
  <c r="I660" i="6"/>
  <c r="N664" i="6"/>
  <c r="I668" i="6"/>
  <c r="N672" i="6"/>
  <c r="I676" i="6"/>
  <c r="N680" i="6"/>
  <c r="I684" i="6"/>
  <c r="J687" i="6"/>
  <c r="N688" i="6"/>
  <c r="I692" i="6"/>
  <c r="J695" i="6"/>
  <c r="N696" i="6"/>
  <c r="I700" i="6"/>
  <c r="J703" i="6"/>
  <c r="N704" i="6"/>
  <c r="I708" i="6"/>
  <c r="J711" i="6"/>
  <c r="N712" i="6"/>
  <c r="I716" i="6"/>
  <c r="AZ664" i="6"/>
  <c r="BA667" i="6"/>
  <c r="AZ672" i="6"/>
  <c r="BA675" i="6"/>
  <c r="AZ680" i="6"/>
  <c r="BA683" i="6"/>
  <c r="AZ688" i="6"/>
  <c r="BA691" i="6"/>
  <c r="AZ696" i="6"/>
  <c r="BA699" i="6"/>
  <c r="AZ704" i="6"/>
  <c r="BA707" i="6"/>
  <c r="AZ712" i="6"/>
  <c r="BA715" i="6"/>
  <c r="AZ720" i="6"/>
  <c r="BE649" i="6"/>
  <c r="BJ653" i="6"/>
  <c r="BE657" i="6"/>
  <c r="BF660" i="6"/>
  <c r="BJ661" i="6"/>
  <c r="BE665" i="6"/>
  <c r="BF668" i="6"/>
  <c r="BJ669" i="6"/>
  <c r="BE673" i="6"/>
  <c r="BF676" i="6"/>
  <c r="BJ677" i="6"/>
  <c r="BE681" i="6"/>
  <c r="BF684" i="6"/>
  <c r="BJ685" i="6"/>
  <c r="BE689" i="6"/>
  <c r="BF692" i="6"/>
  <c r="BJ693" i="6"/>
  <c r="BE697" i="6"/>
  <c r="BF700" i="6"/>
  <c r="BJ701" i="6"/>
  <c r="BE705" i="6"/>
  <c r="BF708" i="6"/>
  <c r="BJ709" i="6"/>
  <c r="BE713" i="6"/>
  <c r="BF716" i="6"/>
  <c r="BJ717" i="6"/>
  <c r="BN646" i="6"/>
  <c r="BK653" i="6"/>
  <c r="BN654" i="6"/>
  <c r="BK661" i="6"/>
  <c r="BN662" i="6"/>
  <c r="BP665" i="6"/>
  <c r="BK669" i="6"/>
  <c r="BN670" i="6"/>
  <c r="BP673" i="6"/>
  <c r="BK677" i="6"/>
  <c r="BN678" i="6"/>
  <c r="BP681" i="6"/>
  <c r="BK685" i="6"/>
  <c r="BN686" i="6"/>
  <c r="BP689" i="6"/>
  <c r="BK693" i="6"/>
  <c r="BN694" i="6"/>
  <c r="BP697" i="6"/>
  <c r="BK701" i="6"/>
  <c r="BN702" i="6"/>
  <c r="BP705" i="6"/>
  <c r="BK709" i="6"/>
  <c r="BN710" i="6"/>
  <c r="BP713" i="6"/>
  <c r="BK717" i="6"/>
  <c r="BN718" i="6"/>
  <c r="BS647" i="6"/>
  <c r="BS655" i="6"/>
  <c r="BT658" i="6"/>
  <c r="BS663" i="6"/>
  <c r="BT666" i="6"/>
  <c r="BS671" i="6"/>
  <c r="BT674" i="6"/>
  <c r="BS679" i="6"/>
  <c r="BT682" i="6"/>
  <c r="BS687" i="6"/>
  <c r="BT690" i="6"/>
  <c r="BS695" i="6"/>
  <c r="BT698" i="6"/>
  <c r="BS703" i="6"/>
  <c r="BT706" i="6"/>
  <c r="BS711" i="6"/>
  <c r="BT714" i="6"/>
  <c r="BS719" i="6"/>
  <c r="BF691" i="6"/>
  <c r="BJ700" i="6"/>
  <c r="BE704" i="6"/>
  <c r="BF707" i="6"/>
  <c r="BF715" i="6"/>
  <c r="BN653" i="6"/>
  <c r="BN661" i="6"/>
  <c r="BP664" i="6"/>
  <c r="BN677" i="6"/>
  <c r="BP680" i="6"/>
  <c r="BK684" i="6"/>
  <c r="BN701" i="6"/>
  <c r="BP704" i="6"/>
  <c r="BK708" i="6"/>
  <c r="BN717" i="6"/>
  <c r="BP720" i="6"/>
  <c r="BS646" i="6"/>
  <c r="BS654" i="6"/>
  <c r="BT657" i="6"/>
  <c r="BS670" i="6"/>
  <c r="BT673" i="6"/>
  <c r="BT681" i="6"/>
  <c r="BS702" i="6"/>
  <c r="BT705" i="6"/>
  <c r="BS710" i="6"/>
  <c r="BJ692" i="6"/>
  <c r="BE696" i="6"/>
  <c r="BF699" i="6"/>
  <c r="BJ708" i="6"/>
  <c r="BE712" i="6"/>
  <c r="BJ716" i="6"/>
  <c r="BE720" i="6"/>
  <c r="BN669" i="6"/>
  <c r="BP672" i="6"/>
  <c r="BK676" i="6"/>
  <c r="BN685" i="6"/>
  <c r="BP688" i="6"/>
  <c r="BK692" i="6"/>
  <c r="BN693" i="6"/>
  <c r="BP696" i="6"/>
  <c r="BK700" i="6"/>
  <c r="BN709" i="6"/>
  <c r="BP712" i="6"/>
  <c r="BK716" i="6"/>
  <c r="BS662" i="6"/>
  <c r="BT665" i="6"/>
  <c r="BS678" i="6"/>
  <c r="BS686" i="6"/>
  <c r="BT689" i="6"/>
  <c r="BS694" i="6"/>
  <c r="BT697" i="6"/>
  <c r="BT713" i="6"/>
  <c r="BS718" i="6"/>
  <c r="J648" i="6"/>
  <c r="N649" i="6"/>
  <c r="I653" i="6"/>
  <c r="J656" i="6"/>
  <c r="N657" i="6"/>
  <c r="I661" i="6"/>
  <c r="J664" i="6"/>
  <c r="N665" i="6"/>
  <c r="I669" i="6"/>
  <c r="J672" i="6"/>
  <c r="N673" i="6"/>
  <c r="I677" i="6"/>
  <c r="J680" i="6"/>
  <c r="N681" i="6"/>
  <c r="I685" i="6"/>
  <c r="J688" i="6"/>
  <c r="N689" i="6"/>
  <c r="I693" i="6"/>
  <c r="J696" i="6"/>
  <c r="N697" i="6"/>
  <c r="I701" i="6"/>
  <c r="J704" i="6"/>
  <c r="N705" i="6"/>
  <c r="I709" i="6"/>
  <c r="J712" i="6"/>
  <c r="N713" i="6"/>
  <c r="I717" i="6"/>
  <c r="J720" i="6"/>
  <c r="O649" i="6"/>
  <c r="R650" i="6"/>
  <c r="T653" i="6"/>
  <c r="O657" i="6"/>
  <c r="R658" i="6"/>
  <c r="T661" i="6"/>
  <c r="O665" i="6"/>
  <c r="R666" i="6"/>
  <c r="T669" i="6"/>
  <c r="O673" i="6"/>
  <c r="R674" i="6"/>
  <c r="T677" i="6"/>
  <c r="O681" i="6"/>
  <c r="R682" i="6"/>
  <c r="T685" i="6"/>
  <c r="O689" i="6"/>
  <c r="R690" i="6"/>
  <c r="T693" i="6"/>
  <c r="O697" i="6"/>
  <c r="R698" i="6"/>
  <c r="T701" i="6"/>
  <c r="O705" i="6"/>
  <c r="R706" i="6"/>
  <c r="T709" i="6"/>
  <c r="O713" i="6"/>
  <c r="R714" i="6"/>
  <c r="T717" i="6"/>
  <c r="J719" i="6"/>
  <c r="N720" i="6"/>
  <c r="R649" i="6"/>
  <c r="R657" i="6"/>
  <c r="T660" i="6"/>
  <c r="R665" i="6"/>
  <c r="T668" i="6"/>
  <c r="R673" i="6"/>
  <c r="T676" i="6"/>
  <c r="O680" i="6"/>
  <c r="R681" i="6"/>
  <c r="T684" i="6"/>
  <c r="O688" i="6"/>
  <c r="R689" i="6"/>
  <c r="T692" i="6"/>
  <c r="O696" i="6"/>
  <c r="R697" i="6"/>
  <c r="T700" i="6"/>
  <c r="O704" i="6"/>
  <c r="R705" i="6"/>
  <c r="T708" i="6"/>
  <c r="O712" i="6"/>
  <c r="R713" i="6"/>
  <c r="T716" i="6"/>
  <c r="O720" i="6"/>
  <c r="W650" i="6"/>
  <c r="X653" i="6"/>
  <c r="W658" i="6"/>
  <c r="X661" i="6"/>
  <c r="W666" i="6"/>
  <c r="X669" i="6"/>
  <c r="W674" i="6"/>
  <c r="X677" i="6"/>
  <c r="W682" i="6"/>
  <c r="X685" i="6"/>
  <c r="W690" i="6"/>
  <c r="X693" i="6"/>
  <c r="W698" i="6"/>
  <c r="X701" i="6"/>
  <c r="W706" i="6"/>
  <c r="X709" i="6"/>
  <c r="W714" i="6"/>
  <c r="X717" i="6"/>
  <c r="AC646" i="6"/>
  <c r="AB651" i="6"/>
  <c r="AC654" i="6"/>
  <c r="AB659" i="6"/>
  <c r="AC662" i="6"/>
  <c r="AB667" i="6"/>
  <c r="AC670" i="6"/>
  <c r="AB675" i="6"/>
  <c r="AC678" i="6"/>
  <c r="AB683" i="6"/>
  <c r="AC686" i="6"/>
  <c r="AB691" i="6"/>
  <c r="AC694" i="6"/>
  <c r="AB699" i="6"/>
  <c r="AC702" i="6"/>
  <c r="AB707" i="6"/>
  <c r="AC710" i="6"/>
  <c r="AB715" i="6"/>
  <c r="AC718" i="6"/>
  <c r="AH647" i="6"/>
  <c r="AL648" i="6"/>
  <c r="AG652" i="6"/>
  <c r="AH655" i="6"/>
  <c r="AL656" i="6"/>
  <c r="AG660" i="6"/>
  <c r="AH663" i="6"/>
  <c r="AL664" i="6"/>
  <c r="AG668" i="6"/>
  <c r="AH671" i="6"/>
  <c r="AL672" i="6"/>
  <c r="AG676" i="6"/>
  <c r="AH679" i="6"/>
  <c r="AL680" i="6"/>
  <c r="AG684" i="6"/>
  <c r="AH687" i="6"/>
  <c r="AL688" i="6"/>
  <c r="AG692" i="6"/>
  <c r="AH695" i="6"/>
  <c r="AL696" i="6"/>
  <c r="AG700" i="6"/>
  <c r="AH703" i="6"/>
  <c r="AL704" i="6"/>
  <c r="AG708" i="6"/>
  <c r="AH711" i="6"/>
  <c r="AL712" i="6"/>
  <c r="AG716" i="6"/>
  <c r="AH719" i="6"/>
  <c r="AL720" i="6"/>
  <c r="AM648" i="6"/>
  <c r="AP649" i="6"/>
  <c r="AR652" i="6"/>
  <c r="AM656" i="6"/>
  <c r="AP657" i="6"/>
  <c r="AR660" i="6"/>
  <c r="AM664" i="6"/>
  <c r="AP665" i="6"/>
  <c r="AR668" i="6"/>
  <c r="AM672" i="6"/>
  <c r="AP673" i="6"/>
  <c r="AR676" i="6"/>
  <c r="AM680" i="6"/>
  <c r="AP681" i="6"/>
  <c r="AR684" i="6"/>
  <c r="AM688" i="6"/>
  <c r="AP689" i="6"/>
  <c r="AR692" i="6"/>
  <c r="AM696" i="6"/>
  <c r="AP697" i="6"/>
  <c r="AR700" i="6"/>
  <c r="AM704" i="6"/>
  <c r="AP705" i="6"/>
  <c r="AR708" i="6"/>
  <c r="AM712" i="6"/>
  <c r="AP713" i="6"/>
  <c r="AR716" i="6"/>
  <c r="AM720" i="6"/>
  <c r="AU650" i="6"/>
  <c r="AV653" i="6"/>
  <c r="AU658" i="6"/>
  <c r="AV661" i="6"/>
  <c r="AU666" i="6"/>
  <c r="AV669" i="6"/>
  <c r="AU674" i="6"/>
  <c r="AV677" i="6"/>
  <c r="AU682" i="6"/>
  <c r="AV685" i="6"/>
  <c r="AU690" i="6"/>
  <c r="AV693" i="6"/>
  <c r="AU698" i="6"/>
  <c r="AV701" i="6"/>
  <c r="AU706" i="6"/>
  <c r="AV709" i="6"/>
  <c r="AX712" i="6"/>
  <c r="AU714" i="6"/>
  <c r="AV717" i="6"/>
  <c r="AX720" i="6"/>
  <c r="BA646" i="6"/>
  <c r="AZ651" i="6"/>
  <c r="BA654" i="6"/>
  <c r="AZ659" i="6"/>
  <c r="BA662" i="6"/>
  <c r="X646" i="6"/>
  <c r="W651" i="6"/>
  <c r="X654" i="6"/>
  <c r="W659" i="6"/>
  <c r="X662" i="6"/>
  <c r="W667" i="6"/>
  <c r="X670" i="6"/>
  <c r="W675" i="6"/>
  <c r="X678" i="6"/>
  <c r="W683" i="6"/>
  <c r="X686" i="6"/>
  <c r="W691" i="6"/>
  <c r="X694" i="6"/>
  <c r="W699" i="6"/>
  <c r="X702" i="6"/>
  <c r="Z705" i="6"/>
  <c r="W707" i="6"/>
  <c r="X710" i="6"/>
  <c r="Z713" i="6"/>
  <c r="W715" i="6"/>
  <c r="X718" i="6"/>
  <c r="AC647" i="6"/>
  <c r="AB652" i="6"/>
  <c r="AC655" i="6"/>
  <c r="AB660" i="6"/>
  <c r="AC663" i="6"/>
  <c r="AB668" i="6"/>
  <c r="AC671" i="6"/>
  <c r="AB676" i="6"/>
  <c r="AC679" i="6"/>
  <c r="AB684" i="6"/>
  <c r="AC687" i="6"/>
  <c r="AB692" i="6"/>
  <c r="AC695" i="6"/>
  <c r="AD698" i="6"/>
  <c r="AB700" i="6"/>
  <c r="AC703" i="6"/>
  <c r="AD706" i="6"/>
  <c r="AB708" i="6"/>
  <c r="AC711" i="6"/>
  <c r="AD714" i="6"/>
  <c r="AB716" i="6"/>
  <c r="AC719" i="6"/>
  <c r="AH648" i="6"/>
  <c r="AL649" i="6"/>
  <c r="AG653" i="6"/>
  <c r="AH656" i="6"/>
  <c r="AL657" i="6"/>
  <c r="AG661" i="6"/>
  <c r="AH664" i="6"/>
  <c r="AL665" i="6"/>
  <c r="AG669" i="6"/>
  <c r="AH672" i="6"/>
  <c r="AL673" i="6"/>
  <c r="AG677" i="6"/>
  <c r="AH680" i="6"/>
  <c r="AL681" i="6"/>
  <c r="AG685" i="6"/>
  <c r="AH688" i="6"/>
  <c r="AL689" i="6"/>
  <c r="AI691" i="6"/>
  <c r="AG693" i="6"/>
  <c r="AH696" i="6"/>
  <c r="AZ667" i="6"/>
  <c r="BA670" i="6"/>
  <c r="AZ675" i="6"/>
  <c r="BA678" i="6"/>
  <c r="AZ683" i="6"/>
  <c r="BA686" i="6"/>
  <c r="AZ691" i="6"/>
  <c r="BA694" i="6"/>
  <c r="AZ699" i="6"/>
  <c r="BA702" i="6"/>
  <c r="BB705" i="6"/>
  <c r="AZ707" i="6"/>
  <c r="BA710" i="6"/>
  <c r="BB713" i="6"/>
  <c r="AZ715" i="6"/>
  <c r="BA718" i="6"/>
  <c r="BF647" i="6"/>
  <c r="BJ648" i="6"/>
  <c r="BE652" i="6"/>
  <c r="BF655" i="6"/>
  <c r="BJ656" i="6"/>
  <c r="BE660" i="6"/>
  <c r="BF663" i="6"/>
  <c r="BJ664" i="6"/>
  <c r="BE668" i="6"/>
  <c r="BF671" i="6"/>
  <c r="BJ672" i="6"/>
  <c r="BE676" i="6"/>
  <c r="BF679" i="6"/>
  <c r="BJ680" i="6"/>
  <c r="BE684" i="6"/>
  <c r="BF687" i="6"/>
  <c r="BJ688" i="6"/>
  <c r="BE692" i="6"/>
  <c r="BF695" i="6"/>
  <c r="BJ696" i="6"/>
  <c r="BG698" i="6"/>
  <c r="BE700" i="6"/>
  <c r="BF703" i="6"/>
  <c r="BJ704" i="6"/>
  <c r="BG706" i="6"/>
  <c r="BE708" i="6"/>
  <c r="BF711" i="6"/>
  <c r="BJ712" i="6"/>
  <c r="BG714" i="6"/>
  <c r="BE716" i="6"/>
  <c r="BF719" i="6"/>
  <c r="BJ720" i="6"/>
  <c r="BK648" i="6"/>
  <c r="BN649" i="6"/>
  <c r="BP652" i="6"/>
  <c r="BK656" i="6"/>
  <c r="BN657" i="6"/>
  <c r="BP660" i="6"/>
  <c r="BK664" i="6"/>
  <c r="BN665" i="6"/>
  <c r="BP668" i="6"/>
  <c r="BK672" i="6"/>
  <c r="BN673" i="6"/>
  <c r="BP676" i="6"/>
  <c r="BK680" i="6"/>
  <c r="BN681" i="6"/>
  <c r="BP684" i="6"/>
  <c r="BK688" i="6"/>
  <c r="BN689" i="6"/>
  <c r="BL691" i="6"/>
  <c r="BP692" i="6"/>
  <c r="BK696" i="6"/>
  <c r="BN697" i="6"/>
  <c r="BL699" i="6"/>
  <c r="BP700" i="6"/>
  <c r="BK704" i="6"/>
  <c r="BN705" i="6"/>
  <c r="BL707" i="6"/>
  <c r="BP708" i="6"/>
  <c r="BK712" i="6"/>
  <c r="BN713" i="6"/>
  <c r="BL715" i="6"/>
  <c r="BP716" i="6"/>
  <c r="BK720" i="6"/>
  <c r="AL697" i="6"/>
  <c r="AI699" i="6"/>
  <c r="AG701" i="6"/>
  <c r="AH704" i="6"/>
  <c r="AL705" i="6"/>
  <c r="AI707" i="6"/>
  <c r="AG709" i="6"/>
  <c r="AH712" i="6"/>
  <c r="AL713" i="6"/>
  <c r="AI715" i="6"/>
  <c r="AG717" i="6"/>
  <c r="AH720" i="6"/>
  <c r="AM649" i="6"/>
  <c r="AP650" i="6"/>
  <c r="AR653" i="6"/>
  <c r="AM657" i="6"/>
  <c r="AP658" i="6"/>
  <c r="AR661" i="6"/>
  <c r="AM665" i="6"/>
  <c r="AP666" i="6"/>
  <c r="AR669" i="6"/>
  <c r="AM673" i="6"/>
  <c r="AP674" i="6"/>
  <c r="AR677" i="6"/>
  <c r="AM681" i="6"/>
  <c r="AP682" i="6"/>
  <c r="AN684" i="6"/>
  <c r="AR685" i="6"/>
  <c r="AM689" i="6"/>
  <c r="AP690" i="6"/>
  <c r="AN692" i="6"/>
  <c r="AR693" i="6"/>
  <c r="AM697" i="6"/>
  <c r="AP698" i="6"/>
  <c r="AN700" i="6"/>
  <c r="AR701" i="6"/>
  <c r="AM705" i="6"/>
  <c r="AP706" i="6"/>
  <c r="AN708" i="6"/>
  <c r="AR709" i="6"/>
  <c r="AM713" i="6"/>
  <c r="AP714" i="6"/>
  <c r="AN716" i="6"/>
  <c r="AR717" i="6"/>
  <c r="AV646" i="6"/>
  <c r="AU651" i="6"/>
  <c r="AV654" i="6"/>
  <c r="AU659" i="6"/>
  <c r="AV662" i="6"/>
  <c r="AU667" i="6"/>
  <c r="AV670" i="6"/>
  <c r="AU675" i="6"/>
  <c r="AS677" i="6"/>
  <c r="AV678" i="6"/>
  <c r="AU683" i="6"/>
  <c r="AS685" i="6"/>
  <c r="AV686" i="6"/>
  <c r="AU691" i="6"/>
  <c r="AS693" i="6"/>
  <c r="AV694" i="6"/>
  <c r="AU699" i="6"/>
  <c r="AS701" i="6"/>
  <c r="AV702" i="6"/>
  <c r="AU707" i="6"/>
  <c r="AS709" i="6"/>
  <c r="AV710" i="6"/>
  <c r="AU715" i="6"/>
  <c r="AS717" i="6"/>
  <c r="AV718" i="6"/>
  <c r="BA647" i="6"/>
  <c r="AZ652" i="6"/>
  <c r="BA655" i="6"/>
  <c r="AZ660" i="6"/>
  <c r="BA663" i="6"/>
  <c r="AZ668" i="6"/>
  <c r="BA671" i="6"/>
  <c r="AZ676" i="6"/>
  <c r="BA679" i="6"/>
  <c r="AZ684" i="6"/>
  <c r="BA687" i="6"/>
  <c r="AZ692" i="6"/>
  <c r="BA695" i="6"/>
  <c r="AZ700" i="6"/>
  <c r="BA703" i="6"/>
  <c r="AZ708" i="6"/>
  <c r="BS650" i="6"/>
  <c r="BT653" i="6"/>
  <c r="BS658" i="6"/>
  <c r="BT661" i="6"/>
  <c r="BS666" i="6"/>
  <c r="BT669" i="6"/>
  <c r="BS674" i="6"/>
  <c r="BT677" i="6"/>
  <c r="BS682" i="6"/>
  <c r="BT685" i="6"/>
  <c r="BS690" i="6"/>
  <c r="BQ692" i="6"/>
  <c r="BT693" i="6"/>
  <c r="BS698" i="6"/>
  <c r="BQ700" i="6"/>
  <c r="BT701" i="6"/>
  <c r="BS706" i="6"/>
  <c r="BQ708" i="6"/>
  <c r="BT709" i="6"/>
  <c r="BS714" i="6"/>
  <c r="BQ716" i="6"/>
  <c r="BT717" i="6"/>
  <c r="BA711" i="6"/>
  <c r="AZ716" i="6"/>
  <c r="BA719" i="6"/>
  <c r="BF648" i="6"/>
  <c r="BJ649" i="6"/>
  <c r="BE653" i="6"/>
  <c r="BF656" i="6"/>
  <c r="BJ657" i="6"/>
  <c r="BE661" i="6"/>
  <c r="BF664" i="6"/>
  <c r="BJ665" i="6"/>
  <c r="BE669" i="6"/>
  <c r="BF672" i="6"/>
  <c r="BJ673" i="6"/>
  <c r="BE677" i="6"/>
  <c r="BF680" i="6"/>
  <c r="BJ681" i="6"/>
  <c r="BE685" i="6"/>
  <c r="BF688" i="6"/>
  <c r="BJ689" i="6"/>
  <c r="BE693" i="6"/>
  <c r="BF696" i="6"/>
  <c r="BJ697" i="6"/>
  <c r="BE701" i="6"/>
  <c r="BF704" i="6"/>
  <c r="BJ705" i="6"/>
  <c r="BE709" i="6"/>
  <c r="BF712" i="6"/>
  <c r="BJ713" i="6"/>
  <c r="BE717" i="6"/>
  <c r="BF720" i="6"/>
  <c r="BK649" i="6"/>
  <c r="BN650" i="6"/>
  <c r="BP653" i="6"/>
  <c r="BK657" i="6"/>
  <c r="BN658" i="6"/>
  <c r="BP661" i="6"/>
  <c r="BK665" i="6"/>
  <c r="BN666" i="6"/>
  <c r="BP669" i="6"/>
  <c r="BK673" i="6"/>
  <c r="BN674" i="6"/>
  <c r="BP677" i="6"/>
  <c r="BK681" i="6"/>
  <c r="BN682" i="6"/>
  <c r="BP685" i="6"/>
  <c r="BK689" i="6"/>
  <c r="BN690" i="6"/>
  <c r="BP693" i="6"/>
  <c r="BK697" i="6"/>
  <c r="BN698" i="6"/>
  <c r="BP701" i="6"/>
  <c r="BK705" i="6"/>
  <c r="BN706" i="6"/>
  <c r="BP709" i="6"/>
  <c r="BK713" i="6"/>
  <c r="BN714" i="6"/>
  <c r="BP717" i="6"/>
  <c r="BT646" i="6"/>
  <c r="BS651" i="6"/>
  <c r="BT654" i="6"/>
  <c r="BS659" i="6"/>
  <c r="BT662" i="6"/>
  <c r="BV665" i="6"/>
  <c r="BS667" i="6"/>
  <c r="BT670" i="6"/>
  <c r="BV673" i="6"/>
  <c r="BS675" i="6"/>
  <c r="BT678" i="6"/>
  <c r="BV681" i="6"/>
  <c r="BS683" i="6"/>
  <c r="BT686" i="6"/>
  <c r="BV689" i="6"/>
  <c r="BS691" i="6"/>
  <c r="BT694" i="6"/>
  <c r="BV697" i="6"/>
  <c r="BS699" i="6"/>
  <c r="BT702" i="6"/>
  <c r="BV705" i="6"/>
  <c r="BS707" i="6"/>
  <c r="BT710" i="6"/>
  <c r="BV713" i="6"/>
  <c r="BS715" i="6"/>
  <c r="BT718" i="6"/>
  <c r="BI236" i="6"/>
  <c r="AQ236" i="6"/>
  <c r="AQ398" i="6"/>
  <c r="C693" i="6"/>
  <c r="C653" i="6"/>
  <c r="H709" i="6"/>
  <c r="H697" i="6"/>
  <c r="H683" i="6"/>
  <c r="H671" i="6"/>
  <c r="H659" i="6"/>
  <c r="H647" i="6"/>
  <c r="L678" i="6"/>
  <c r="C714" i="6"/>
  <c r="C682" i="6"/>
  <c r="C650" i="6"/>
  <c r="L677" i="6"/>
  <c r="L701" i="6"/>
  <c r="Q710" i="6"/>
  <c r="V647" i="6"/>
  <c r="V687" i="6"/>
  <c r="AA648" i="6"/>
  <c r="AF652" i="6"/>
  <c r="AA664" i="6"/>
  <c r="AF676" i="6"/>
  <c r="AA688" i="6"/>
  <c r="AF692" i="6"/>
  <c r="AA712" i="6"/>
  <c r="AJ661" i="6"/>
  <c r="AJ685" i="6"/>
  <c r="AJ709" i="6"/>
  <c r="AO646" i="6"/>
  <c r="AO662" i="6"/>
  <c r="C713" i="6"/>
  <c r="C697" i="6"/>
  <c r="C673" i="6"/>
  <c r="C649" i="6"/>
  <c r="H716" i="6"/>
  <c r="H710" i="6"/>
  <c r="H704" i="6"/>
  <c r="H698" i="6"/>
  <c r="H692" i="6"/>
  <c r="H688" i="6"/>
  <c r="H682" i="6"/>
  <c r="H676" i="6"/>
  <c r="H670" i="6"/>
  <c r="H664" i="6"/>
  <c r="H658" i="6"/>
  <c r="H652" i="6"/>
  <c r="H646" i="6"/>
  <c r="L674" i="6"/>
  <c r="L706" i="6"/>
  <c r="L714" i="6"/>
  <c r="Q651" i="6"/>
  <c r="Q659" i="6"/>
  <c r="Q667" i="6"/>
  <c r="Q675" i="6"/>
  <c r="Q683" i="6"/>
  <c r="Q707" i="6"/>
  <c r="Q715" i="6"/>
  <c r="V660" i="6"/>
  <c r="V676" i="6"/>
  <c r="V700" i="6"/>
  <c r="V716" i="6"/>
  <c r="AF649" i="6"/>
  <c r="AA669" i="6"/>
  <c r="AF673" i="6"/>
  <c r="AA685" i="6"/>
  <c r="AF689" i="6"/>
  <c r="AA701" i="6"/>
  <c r="AF705" i="6"/>
  <c r="AF713" i="6"/>
  <c r="AJ682" i="6"/>
  <c r="AJ714" i="6"/>
  <c r="AO651" i="6"/>
  <c r="AO667" i="6"/>
  <c r="AO699" i="6"/>
  <c r="AO707" i="6"/>
  <c r="AT652" i="6"/>
  <c r="AT676" i="6"/>
  <c r="C720" i="6"/>
  <c r="C712" i="6"/>
  <c r="C704" i="6"/>
  <c r="C696" i="6"/>
  <c r="C688" i="6"/>
  <c r="C680" i="6"/>
  <c r="C672" i="6"/>
  <c r="C664" i="6"/>
  <c r="C656" i="6"/>
  <c r="C648" i="6"/>
  <c r="L647" i="6"/>
  <c r="L655" i="6"/>
  <c r="L663" i="6"/>
  <c r="L671" i="6"/>
  <c r="L679" i="6"/>
  <c r="L687" i="6"/>
  <c r="L695" i="6"/>
  <c r="L703" i="6"/>
  <c r="L711" i="6"/>
  <c r="L719" i="6"/>
  <c r="Q648" i="6"/>
  <c r="Q656" i="6"/>
  <c r="Q664" i="6"/>
  <c r="Q672" i="6"/>
  <c r="Q680" i="6"/>
  <c r="Q688" i="6"/>
  <c r="Q696" i="6"/>
  <c r="Q704" i="6"/>
  <c r="Q712" i="6"/>
  <c r="Q720" i="6"/>
  <c r="V649" i="6"/>
  <c r="V657" i="6"/>
  <c r="V665" i="6"/>
  <c r="V673" i="6"/>
  <c r="V681" i="6"/>
  <c r="V689" i="6"/>
  <c r="V697" i="6"/>
  <c r="V705" i="6"/>
  <c r="V713" i="6"/>
  <c r="AF646" i="6"/>
  <c r="AA650" i="6"/>
  <c r="AF654" i="6"/>
  <c r="AA658" i="6"/>
  <c r="AF662" i="6"/>
  <c r="AA666" i="6"/>
  <c r="AF670" i="6"/>
  <c r="AA674" i="6"/>
  <c r="AF678" i="6"/>
  <c r="AA682" i="6"/>
  <c r="AF686" i="6"/>
  <c r="AA690" i="6"/>
  <c r="AF694" i="6"/>
  <c r="AT649" i="6"/>
  <c r="C709" i="6"/>
  <c r="C661" i="6"/>
  <c r="H713" i="6"/>
  <c r="H701" i="6"/>
  <c r="H693" i="6"/>
  <c r="H685" i="6"/>
  <c r="H673" i="6"/>
  <c r="H661" i="6"/>
  <c r="H649" i="6"/>
  <c r="L646" i="6"/>
  <c r="L710" i="6"/>
  <c r="Q655" i="6"/>
  <c r="C698" i="6"/>
  <c r="C658" i="6"/>
  <c r="L661" i="6"/>
  <c r="L693" i="6"/>
  <c r="Q654" i="6"/>
  <c r="Q702" i="6"/>
  <c r="V663" i="6"/>
  <c r="V671" i="6"/>
  <c r="V679" i="6"/>
  <c r="V703" i="6"/>
  <c r="V711" i="6"/>
  <c r="AA656" i="6"/>
  <c r="AF668" i="6"/>
  <c r="AA680" i="6"/>
  <c r="AA696" i="6"/>
  <c r="AF716" i="6"/>
  <c r="AJ677" i="6"/>
  <c r="AJ717" i="6"/>
  <c r="AO670" i="6"/>
  <c r="C689" i="6"/>
  <c r="C665" i="6"/>
  <c r="H720" i="6"/>
  <c r="H714" i="6"/>
  <c r="H708" i="6"/>
  <c r="H702" i="6"/>
  <c r="H696" i="6"/>
  <c r="H690" i="6"/>
  <c r="H684" i="6"/>
  <c r="H678" i="6"/>
  <c r="H672" i="6"/>
  <c r="H666" i="6"/>
  <c r="H660" i="6"/>
  <c r="H656" i="6"/>
  <c r="H648" i="6"/>
  <c r="L650" i="6"/>
  <c r="L658" i="6"/>
  <c r="L682" i="6"/>
  <c r="Q691" i="6"/>
  <c r="Q699" i="6"/>
  <c r="V692" i="6"/>
  <c r="AA653" i="6"/>
  <c r="AF657" i="6"/>
  <c r="AA677" i="6"/>
  <c r="AJ690" i="6"/>
  <c r="AO659" i="6"/>
  <c r="AO675" i="6"/>
  <c r="AO683" i="6"/>
  <c r="C719" i="6"/>
  <c r="C711" i="6"/>
  <c r="C703" i="6"/>
  <c r="C695" i="6"/>
  <c r="C687" i="6"/>
  <c r="C679" i="6"/>
  <c r="C671" i="6"/>
  <c r="C663" i="6"/>
  <c r="C655" i="6"/>
  <c r="C647" i="6"/>
  <c r="L652" i="6"/>
  <c r="L660" i="6"/>
  <c r="L668" i="6"/>
  <c r="L676" i="6"/>
  <c r="L684" i="6"/>
  <c r="L692" i="6"/>
  <c r="L700" i="6"/>
  <c r="L708" i="6"/>
  <c r="L716" i="6"/>
  <c r="Q653" i="6"/>
  <c r="Q661" i="6"/>
  <c r="Q669" i="6"/>
  <c r="Q677" i="6"/>
  <c r="Q685" i="6"/>
  <c r="Q693" i="6"/>
  <c r="Q701" i="6"/>
  <c r="Q709" i="6"/>
  <c r="Q717" i="6"/>
  <c r="V646" i="6"/>
  <c r="V654" i="6"/>
  <c r="V662" i="6"/>
  <c r="V670" i="6"/>
  <c r="V678" i="6"/>
  <c r="V686" i="6"/>
  <c r="V694" i="6"/>
  <c r="V702" i="6"/>
  <c r="V710" i="6"/>
  <c r="V718" i="6"/>
  <c r="AA647" i="6"/>
  <c r="AF651" i="6"/>
  <c r="AA655" i="6"/>
  <c r="AF659" i="6"/>
  <c r="AA663" i="6"/>
  <c r="AF667" i="6"/>
  <c r="AA671" i="6"/>
  <c r="AF675" i="6"/>
  <c r="AA679" i="6"/>
  <c r="AF683" i="6"/>
  <c r="AA687" i="6"/>
  <c r="AF691" i="6"/>
  <c r="AA695" i="6"/>
  <c r="AF699" i="6"/>
  <c r="AA703" i="6"/>
  <c r="AF707" i="6"/>
  <c r="AA711" i="6"/>
  <c r="AF715" i="6"/>
  <c r="AA719" i="6"/>
  <c r="AD720" i="6"/>
  <c r="AJ668" i="6"/>
  <c r="AO653" i="6"/>
  <c r="AY655" i="6"/>
  <c r="BD659" i="6"/>
  <c r="AY663" i="6"/>
  <c r="BD675" i="6"/>
  <c r="BR662" i="6"/>
  <c r="AF717" i="6"/>
  <c r="AJ654" i="6"/>
  <c r="AJ678" i="6"/>
  <c r="AJ686" i="6"/>
  <c r="AJ702" i="6"/>
  <c r="AJ710" i="6"/>
  <c r="AO647" i="6"/>
  <c r="AO663" i="6"/>
  <c r="AO679" i="6"/>
  <c r="AO695" i="6"/>
  <c r="AT648" i="6"/>
  <c r="AT664" i="6"/>
  <c r="AT672" i="6"/>
  <c r="AT680" i="6"/>
  <c r="AT688" i="6"/>
  <c r="AT704" i="6"/>
  <c r="AT712" i="6"/>
  <c r="AY649" i="6"/>
  <c r="BD661" i="6"/>
  <c r="AY665" i="6"/>
  <c r="BD669" i="6"/>
  <c r="AY673" i="6"/>
  <c r="BD677" i="6"/>
  <c r="AY681" i="6"/>
  <c r="BD685" i="6"/>
  <c r="AY689" i="6"/>
  <c r="BD693" i="6"/>
  <c r="AY697" i="6"/>
  <c r="BD701" i="6"/>
  <c r="AY705" i="6"/>
  <c r="BD709" i="6"/>
  <c r="AY713" i="6"/>
  <c r="BD717" i="6"/>
  <c r="BH646" i="6"/>
  <c r="BH654" i="6"/>
  <c r="BH662" i="6"/>
  <c r="BH670" i="6"/>
  <c r="BH678" i="6"/>
  <c r="BH686" i="6"/>
  <c r="BH694" i="6"/>
  <c r="BH702" i="6"/>
  <c r="BH710" i="6"/>
  <c r="BH718" i="6"/>
  <c r="BM647" i="6"/>
  <c r="BM655" i="6"/>
  <c r="BM663" i="6"/>
  <c r="BM671" i="6"/>
  <c r="BM679" i="6"/>
  <c r="BM687" i="6"/>
  <c r="BM695" i="6"/>
  <c r="BM703" i="6"/>
  <c r="BM711" i="6"/>
  <c r="BM719" i="6"/>
  <c r="BR648" i="6"/>
  <c r="BR656" i="6"/>
  <c r="BR664" i="6"/>
  <c r="BR672" i="6"/>
  <c r="BR680" i="6"/>
  <c r="BR688" i="6"/>
  <c r="BR696" i="6"/>
  <c r="BR704" i="6"/>
  <c r="BR712" i="6"/>
  <c r="BR720" i="6"/>
  <c r="C685" i="6"/>
  <c r="H711" i="6"/>
  <c r="H699" i="6"/>
  <c r="H687" i="6"/>
  <c r="H677" i="6"/>
  <c r="H665" i="6"/>
  <c r="H653" i="6"/>
  <c r="L686" i="6"/>
  <c r="L694" i="6"/>
  <c r="Q647" i="6"/>
  <c r="Q663" i="6"/>
  <c r="Q687" i="6"/>
  <c r="Q711" i="6"/>
  <c r="Q719" i="6"/>
  <c r="V648" i="6"/>
  <c r="V656" i="6"/>
  <c r="V664" i="6"/>
  <c r="V672" i="6"/>
  <c r="V680" i="6"/>
  <c r="V688" i="6"/>
  <c r="V696" i="6"/>
  <c r="V704" i="6"/>
  <c r="V712" i="6"/>
  <c r="V720" i="6"/>
  <c r="AA649" i="6"/>
  <c r="AF653" i="6"/>
  <c r="AA657" i="6"/>
  <c r="AF661" i="6"/>
  <c r="AA665" i="6"/>
  <c r="AF669" i="6"/>
  <c r="AA673" i="6"/>
  <c r="AF677" i="6"/>
  <c r="AA681" i="6"/>
  <c r="AF685" i="6"/>
  <c r="AA689" i="6"/>
  <c r="AF693" i="6"/>
  <c r="AA697" i="6"/>
  <c r="AF701" i="6"/>
  <c r="AF709" i="6"/>
  <c r="AA713" i="6"/>
  <c r="AJ646" i="6"/>
  <c r="AJ662" i="6"/>
  <c r="AJ670" i="6"/>
  <c r="AJ694" i="6"/>
  <c r="AJ718" i="6"/>
  <c r="AO655" i="6"/>
  <c r="AO671" i="6"/>
  <c r="AO687" i="6"/>
  <c r="AO703" i="6"/>
  <c r="AO711" i="6"/>
  <c r="AO719" i="6"/>
  <c r="AT656" i="6"/>
  <c r="AT696" i="6"/>
  <c r="AT720" i="6"/>
  <c r="BD653" i="6"/>
  <c r="AY657" i="6"/>
  <c r="C716" i="6"/>
  <c r="C708" i="6"/>
  <c r="C700" i="6"/>
  <c r="C692" i="6"/>
  <c r="C684" i="6"/>
  <c r="C676" i="6"/>
  <c r="C668" i="6"/>
  <c r="C660" i="6"/>
  <c r="C652" i="6"/>
  <c r="L651" i="6"/>
  <c r="L659" i="6"/>
  <c r="L667" i="6"/>
  <c r="L675" i="6"/>
  <c r="L683" i="6"/>
  <c r="L691" i="6"/>
  <c r="L699" i="6"/>
  <c r="L707" i="6"/>
  <c r="L715" i="6"/>
  <c r="Q652" i="6"/>
  <c r="Q660" i="6"/>
  <c r="Q668" i="6"/>
  <c r="Q676" i="6"/>
  <c r="Q684" i="6"/>
  <c r="Q692" i="6"/>
  <c r="Q700" i="6"/>
  <c r="Q708" i="6"/>
  <c r="Q716" i="6"/>
  <c r="V653" i="6"/>
  <c r="V661" i="6"/>
  <c r="V669" i="6"/>
  <c r="V677" i="6"/>
  <c r="V685" i="6"/>
  <c r="V693" i="6"/>
  <c r="V701" i="6"/>
  <c r="V709" i="6"/>
  <c r="V717" i="6"/>
  <c r="AA646" i="6"/>
  <c r="AF650" i="6"/>
  <c r="AA654" i="6"/>
  <c r="AF658" i="6"/>
  <c r="AA662" i="6"/>
  <c r="AF666" i="6"/>
  <c r="AA670" i="6"/>
  <c r="AF674" i="6"/>
  <c r="AA678" i="6"/>
  <c r="AF682" i="6"/>
  <c r="AA686" i="6"/>
  <c r="AF690" i="6"/>
  <c r="AA694" i="6"/>
  <c r="AF698" i="6"/>
  <c r="AA702" i="6"/>
  <c r="AF706" i="6"/>
  <c r="AA710" i="6"/>
  <c r="AF714" i="6"/>
  <c r="AA718" i="6"/>
  <c r="AD719" i="6"/>
  <c r="AJ651" i="6"/>
  <c r="AJ659" i="6"/>
  <c r="AJ667" i="6"/>
  <c r="AJ675" i="6"/>
  <c r="AJ683" i="6"/>
  <c r="AO660" i="6"/>
  <c r="AY654" i="6"/>
  <c r="BH691" i="6"/>
  <c r="BM652" i="6"/>
  <c r="BR661" i="6"/>
  <c r="C677" i="6"/>
  <c r="H719" i="6"/>
  <c r="H703" i="6"/>
  <c r="H689" i="6"/>
  <c r="H675" i="6"/>
  <c r="H663" i="6"/>
  <c r="H651" i="6"/>
  <c r="L654" i="6"/>
  <c r="Q671" i="6"/>
  <c r="Q679" i="6"/>
  <c r="Q695" i="6"/>
  <c r="Q703" i="6"/>
  <c r="C715" i="6"/>
  <c r="C707" i="6"/>
  <c r="C699" i="6"/>
  <c r="C691" i="6"/>
  <c r="C683" i="6"/>
  <c r="C675" i="6"/>
  <c r="C667" i="6"/>
  <c r="C659" i="6"/>
  <c r="C651" i="6"/>
  <c r="L648" i="6"/>
  <c r="L656" i="6"/>
  <c r="L664" i="6"/>
  <c r="L672" i="6"/>
  <c r="L680" i="6"/>
  <c r="L688" i="6"/>
  <c r="L696" i="6"/>
  <c r="L704" i="6"/>
  <c r="L712" i="6"/>
  <c r="L720" i="6"/>
  <c r="Q649" i="6"/>
  <c r="Q657" i="6"/>
  <c r="Q665" i="6"/>
  <c r="Q673" i="6"/>
  <c r="Q681" i="6"/>
  <c r="Q689" i="6"/>
  <c r="Q697" i="6"/>
  <c r="Q705" i="6"/>
  <c r="Q713" i="6"/>
  <c r="V650" i="6"/>
  <c r="V658" i="6"/>
  <c r="V666" i="6"/>
  <c r="V674" i="6"/>
  <c r="V682" i="6"/>
  <c r="V690" i="6"/>
  <c r="V698" i="6"/>
  <c r="V706" i="6"/>
  <c r="V714" i="6"/>
  <c r="AF647" i="6"/>
  <c r="AA651" i="6"/>
  <c r="AF655" i="6"/>
  <c r="AA659" i="6"/>
  <c r="AF663" i="6"/>
  <c r="AA667" i="6"/>
  <c r="AF671" i="6"/>
  <c r="AA675" i="6"/>
  <c r="AF679" i="6"/>
  <c r="AA683" i="6"/>
  <c r="AF687" i="6"/>
  <c r="AA691" i="6"/>
  <c r="AF695" i="6"/>
  <c r="AA699" i="6"/>
  <c r="AF703" i="6"/>
  <c r="AA707" i="6"/>
  <c r="AF711" i="6"/>
  <c r="AA715" i="6"/>
  <c r="AF719" i="6"/>
  <c r="AJ648" i="6"/>
  <c r="AJ656" i="6"/>
  <c r="AJ664" i="6"/>
  <c r="AJ672" i="6"/>
  <c r="AJ680" i="6"/>
  <c r="AJ688" i="6"/>
  <c r="AJ696" i="6"/>
  <c r="AJ704" i="6"/>
  <c r="AJ712" i="6"/>
  <c r="AJ720" i="6"/>
  <c r="AO649" i="6"/>
  <c r="AO657" i="6"/>
  <c r="AO665" i="6"/>
  <c r="AO673" i="6"/>
  <c r="AO681" i="6"/>
  <c r="AO689" i="6"/>
  <c r="AO697" i="6"/>
  <c r="AO705" i="6"/>
  <c r="AO713" i="6"/>
  <c r="AT650" i="6"/>
  <c r="AT658" i="6"/>
  <c r="AT666" i="6"/>
  <c r="AT674" i="6"/>
  <c r="AT682" i="6"/>
  <c r="AT690" i="6"/>
  <c r="AT698" i="6"/>
  <c r="AT706" i="6"/>
  <c r="AT714" i="6"/>
  <c r="BD647" i="6"/>
  <c r="AY651" i="6"/>
  <c r="BD655" i="6"/>
  <c r="AY659" i="6"/>
  <c r="BD663" i="6"/>
  <c r="AY667" i="6"/>
  <c r="BD671" i="6"/>
  <c r="AY675" i="6"/>
  <c r="BD679" i="6"/>
  <c r="AY683" i="6"/>
  <c r="BD687" i="6"/>
  <c r="AY691" i="6"/>
  <c r="BD695" i="6"/>
  <c r="AY699" i="6"/>
  <c r="BD703" i="6"/>
  <c r="AY707" i="6"/>
  <c r="BD711" i="6"/>
  <c r="AY715" i="6"/>
  <c r="C717" i="6"/>
  <c r="C669" i="6"/>
  <c r="H717" i="6"/>
  <c r="H705" i="6"/>
  <c r="H691" i="6"/>
  <c r="H679" i="6"/>
  <c r="H667" i="6"/>
  <c r="H655" i="6"/>
  <c r="L662" i="6"/>
  <c r="L702" i="6"/>
  <c r="L718" i="6"/>
  <c r="C706" i="6"/>
  <c r="C674" i="6"/>
  <c r="L669" i="6"/>
  <c r="L685" i="6"/>
  <c r="L709" i="6"/>
  <c r="Q662" i="6"/>
  <c r="Q678" i="6"/>
  <c r="Q694" i="6"/>
  <c r="Q718" i="6"/>
  <c r="V695" i="6"/>
  <c r="V719" i="6"/>
  <c r="AF660" i="6"/>
  <c r="AF684" i="6"/>
  <c r="AF700" i="6"/>
  <c r="AJ653" i="6"/>
  <c r="AJ669" i="6"/>
  <c r="AJ701" i="6"/>
  <c r="AO678" i="6"/>
  <c r="AO686" i="6"/>
  <c r="AO694" i="6"/>
  <c r="AO702" i="6"/>
  <c r="AO710" i="6"/>
  <c r="AO718" i="6"/>
  <c r="AT647" i="6"/>
  <c r="AT655" i="6"/>
  <c r="AT663" i="6"/>
  <c r="AT671" i="6"/>
  <c r="AT679" i="6"/>
  <c r="AT687" i="6"/>
  <c r="AT695" i="6"/>
  <c r="AT703" i="6"/>
  <c r="AT711" i="6"/>
  <c r="AT719" i="6"/>
  <c r="AY648" i="6"/>
  <c r="BD652" i="6"/>
  <c r="AY656" i="6"/>
  <c r="BD660" i="6"/>
  <c r="AY664" i="6"/>
  <c r="BD668" i="6"/>
  <c r="AY672" i="6"/>
  <c r="BD676" i="6"/>
  <c r="AY680" i="6"/>
  <c r="BD684" i="6"/>
  <c r="AY688" i="6"/>
  <c r="BD692" i="6"/>
  <c r="AY696" i="6"/>
  <c r="BD700" i="6"/>
  <c r="AY704" i="6"/>
  <c r="BD708" i="6"/>
  <c r="AY712" i="6"/>
  <c r="BD716" i="6"/>
  <c r="AY720" i="6"/>
  <c r="BH653" i="6"/>
  <c r="BH661" i="6"/>
  <c r="BH669" i="6"/>
  <c r="BH677" i="6"/>
  <c r="BH685" i="6"/>
  <c r="BH693" i="6"/>
  <c r="BH701" i="6"/>
  <c r="BH709" i="6"/>
  <c r="BH717" i="6"/>
  <c r="BM646" i="6"/>
  <c r="BM654" i="6"/>
  <c r="BM662" i="6"/>
  <c r="BM670" i="6"/>
  <c r="BM678" i="6"/>
  <c r="BM686" i="6"/>
  <c r="BM694" i="6"/>
  <c r="BM702" i="6"/>
  <c r="BM710" i="6"/>
  <c r="BM718" i="6"/>
  <c r="BR647" i="6"/>
  <c r="BR655" i="6"/>
  <c r="BR663" i="6"/>
  <c r="BR671" i="6"/>
  <c r="BR679" i="6"/>
  <c r="BR687" i="6"/>
  <c r="BR695" i="6"/>
  <c r="BR703" i="6"/>
  <c r="BR711" i="6"/>
  <c r="BR719" i="6"/>
  <c r="C701" i="6"/>
  <c r="H715" i="6"/>
  <c r="H707" i="6"/>
  <c r="H695" i="6"/>
  <c r="H681" i="6"/>
  <c r="H669" i="6"/>
  <c r="H657" i="6"/>
  <c r="L670" i="6"/>
  <c r="C690" i="6"/>
  <c r="C666" i="6"/>
  <c r="L653" i="6"/>
  <c r="L717" i="6"/>
  <c r="Q646" i="6"/>
  <c r="Q670" i="6"/>
  <c r="Q686" i="6"/>
  <c r="V655" i="6"/>
  <c r="AA672" i="6"/>
  <c r="AA704" i="6"/>
  <c r="AF708" i="6"/>
  <c r="AA720" i="6"/>
  <c r="AJ693" i="6"/>
  <c r="AO654" i="6"/>
  <c r="C705" i="6"/>
  <c r="C681" i="6"/>
  <c r="C657" i="6"/>
  <c r="H718" i="6"/>
  <c r="H712" i="6"/>
  <c r="H706" i="6"/>
  <c r="H700" i="6"/>
  <c r="H694" i="6"/>
  <c r="H686" i="6"/>
  <c r="H680" i="6"/>
  <c r="H674" i="6"/>
  <c r="H668" i="6"/>
  <c r="H662" i="6"/>
  <c r="H654" i="6"/>
  <c r="H650" i="6"/>
  <c r="L666" i="6"/>
  <c r="L690" i="6"/>
  <c r="L698" i="6"/>
  <c r="V652" i="6"/>
  <c r="V668" i="6"/>
  <c r="V684" i="6"/>
  <c r="V708" i="6"/>
  <c r="AA661" i="6"/>
  <c r="AF665" i="6"/>
  <c r="AF681" i="6"/>
  <c r="AA693" i="6"/>
  <c r="AF697" i="6"/>
  <c r="AA709" i="6"/>
  <c r="AA717" i="6"/>
  <c r="AJ650" i="6"/>
  <c r="AJ658" i="6"/>
  <c r="AJ666" i="6"/>
  <c r="AJ674" i="6"/>
  <c r="AJ698" i="6"/>
  <c r="AJ706" i="6"/>
  <c r="AO691" i="6"/>
  <c r="AO715" i="6"/>
  <c r="AT660" i="6"/>
  <c r="AT668" i="6"/>
  <c r="AT684" i="6"/>
  <c r="AT692" i="6"/>
  <c r="AT700" i="6"/>
  <c r="AT708" i="6"/>
  <c r="AT716" i="6"/>
  <c r="BD649" i="6"/>
  <c r="AY653" i="6"/>
  <c r="BD657" i="6"/>
  <c r="AY661" i="6"/>
  <c r="BD665" i="6"/>
  <c r="AY669" i="6"/>
  <c r="BD673" i="6"/>
  <c r="AY677" i="6"/>
  <c r="BD681" i="6"/>
  <c r="AY685" i="6"/>
  <c r="BD689" i="6"/>
  <c r="AY693" i="6"/>
  <c r="BD697" i="6"/>
  <c r="AY701" i="6"/>
  <c r="BD705" i="6"/>
  <c r="AY709" i="6"/>
  <c r="BD713" i="6"/>
  <c r="AY717" i="6"/>
  <c r="BH650" i="6"/>
  <c r="BH658" i="6"/>
  <c r="BH666" i="6"/>
  <c r="BH674" i="6"/>
  <c r="BH682" i="6"/>
  <c r="BH690" i="6"/>
  <c r="BH698" i="6"/>
  <c r="BH706" i="6"/>
  <c r="BH714" i="6"/>
  <c r="BM651" i="6"/>
  <c r="BM659" i="6"/>
  <c r="BM667" i="6"/>
  <c r="BM675" i="6"/>
  <c r="BM683" i="6"/>
  <c r="BM691" i="6"/>
  <c r="BM699" i="6"/>
  <c r="BM707" i="6"/>
  <c r="BM715" i="6"/>
  <c r="BL720" i="6"/>
  <c r="BR652" i="6"/>
  <c r="BR660" i="6"/>
  <c r="BR668" i="6"/>
  <c r="BR676" i="6"/>
  <c r="BR684" i="6"/>
  <c r="BR692" i="6"/>
  <c r="BR700" i="6"/>
  <c r="BR708" i="6"/>
  <c r="BR716" i="6"/>
  <c r="AJ691" i="6"/>
  <c r="AJ699" i="6"/>
  <c r="AJ707" i="6"/>
  <c r="AI712" i="6"/>
  <c r="AJ715" i="6"/>
  <c r="AI720" i="6"/>
  <c r="AO652" i="6"/>
  <c r="AO668" i="6"/>
  <c r="AO676" i="6"/>
  <c r="AO684" i="6"/>
  <c r="AO692" i="6"/>
  <c r="AO700" i="6"/>
  <c r="AN705" i="6"/>
  <c r="AO708" i="6"/>
  <c r="AN713" i="6"/>
  <c r="AO716" i="6"/>
  <c r="AT653" i="6"/>
  <c r="AT661" i="6"/>
  <c r="AT669" i="6"/>
  <c r="AT677" i="6"/>
  <c r="AT685" i="6"/>
  <c r="AT693" i="6"/>
  <c r="AS698" i="6"/>
  <c r="AT701" i="6"/>
  <c r="AX702" i="6"/>
  <c r="AS706" i="6"/>
  <c r="AT709" i="6"/>
  <c r="AX710" i="6"/>
  <c r="AS714" i="6"/>
  <c r="AT717" i="6"/>
  <c r="AX718" i="6"/>
  <c r="AY646" i="6"/>
  <c r="BD650" i="6"/>
  <c r="BD658" i="6"/>
  <c r="AY662" i="6"/>
  <c r="BD666" i="6"/>
  <c r="AY670" i="6"/>
  <c r="BD674" i="6"/>
  <c r="AY678" i="6"/>
  <c r="BD682" i="6"/>
  <c r="AY686" i="6"/>
  <c r="BD690" i="6"/>
  <c r="AY694" i="6"/>
  <c r="BD698" i="6"/>
  <c r="AY702" i="6"/>
  <c r="BB703" i="6"/>
  <c r="BD706" i="6"/>
  <c r="AY710" i="6"/>
  <c r="BB711" i="6"/>
  <c r="BD714" i="6"/>
  <c r="AY718" i="6"/>
  <c r="BB719" i="6"/>
  <c r="BH651" i="6"/>
  <c r="BH659" i="6"/>
  <c r="BH667" i="6"/>
  <c r="BH675" i="6"/>
  <c r="BH683" i="6"/>
  <c r="BG696" i="6"/>
  <c r="BH699" i="6"/>
  <c r="BG704" i="6"/>
  <c r="BH707" i="6"/>
  <c r="BG712" i="6"/>
  <c r="BH715" i="6"/>
  <c r="BJ718" i="6"/>
  <c r="BG720" i="6"/>
  <c r="BM660" i="6"/>
  <c r="BM668" i="6"/>
  <c r="BM676" i="6"/>
  <c r="BM684" i="6"/>
  <c r="BL689" i="6"/>
  <c r="BM692" i="6"/>
  <c r="BL697" i="6"/>
  <c r="BM700" i="6"/>
  <c r="BL705" i="6"/>
  <c r="BM708" i="6"/>
  <c r="BN711" i="6"/>
  <c r="BL713" i="6"/>
  <c r="BM716" i="6"/>
  <c r="BN719" i="6"/>
  <c r="BR653" i="6"/>
  <c r="BR669" i="6"/>
  <c r="BV670" i="6"/>
  <c r="BR677" i="6"/>
  <c r="BV678" i="6"/>
  <c r="BQ682" i="6"/>
  <c r="BR685" i="6"/>
  <c r="BV686" i="6"/>
  <c r="BQ690" i="6"/>
  <c r="BR693" i="6"/>
  <c r="BV694" i="6"/>
  <c r="BQ698" i="6"/>
  <c r="BR701" i="6"/>
  <c r="BV702" i="6"/>
  <c r="BS704" i="6"/>
  <c r="BQ706" i="6"/>
  <c r="BR709" i="6"/>
  <c r="BV710" i="6"/>
  <c r="BS712" i="6"/>
  <c r="BQ714" i="6"/>
  <c r="BR717" i="6"/>
  <c r="BV718" i="6"/>
  <c r="BS720" i="6"/>
  <c r="BB716" i="6"/>
  <c r="BD719" i="6"/>
  <c r="BH648" i="6"/>
  <c r="BH656" i="6"/>
  <c r="BH664" i="6"/>
  <c r="BH672" i="6"/>
  <c r="BH680" i="6"/>
  <c r="BH688" i="6"/>
  <c r="BH696" i="6"/>
  <c r="BH704" i="6"/>
  <c r="BG709" i="6"/>
  <c r="BH712" i="6"/>
  <c r="BG717" i="6"/>
  <c r="BH720" i="6"/>
  <c r="BM649" i="6"/>
  <c r="BM657" i="6"/>
  <c r="BM665" i="6"/>
  <c r="BM673" i="6"/>
  <c r="BM681" i="6"/>
  <c r="BM689" i="6"/>
  <c r="BM697" i="6"/>
  <c r="BL702" i="6"/>
  <c r="BM705" i="6"/>
  <c r="BL710" i="6"/>
  <c r="BM713" i="6"/>
  <c r="BL718" i="6"/>
  <c r="BR650" i="6"/>
  <c r="BR658" i="6"/>
  <c r="BR666" i="6"/>
  <c r="BR674" i="6"/>
  <c r="BR682" i="6"/>
  <c r="BR690" i="6"/>
  <c r="BQ695" i="6"/>
  <c r="BR698" i="6"/>
  <c r="BV699" i="6"/>
  <c r="BQ703" i="6"/>
  <c r="BR706" i="6"/>
  <c r="BV707" i="6"/>
  <c r="BQ711" i="6"/>
  <c r="BR714" i="6"/>
  <c r="BV715" i="6"/>
  <c r="BQ719" i="6"/>
  <c r="G236" i="6"/>
  <c r="Y236" i="6"/>
  <c r="AA698" i="6"/>
  <c r="AF702" i="6"/>
  <c r="AA706" i="6"/>
  <c r="AF710" i="6"/>
  <c r="AA714" i="6"/>
  <c r="AD715" i="6"/>
  <c r="AF718" i="6"/>
  <c r="AJ647" i="6"/>
  <c r="AJ655" i="6"/>
  <c r="AJ663" i="6"/>
  <c r="AJ671" i="6"/>
  <c r="AJ679" i="6"/>
  <c r="AJ687" i="6"/>
  <c r="AJ695" i="6"/>
  <c r="AJ703" i="6"/>
  <c r="AI708" i="6"/>
  <c r="AJ711" i="6"/>
  <c r="AI716" i="6"/>
  <c r="AJ719" i="6"/>
  <c r="AO648" i="6"/>
  <c r="AO656" i="6"/>
  <c r="AO664" i="6"/>
  <c r="AO672" i="6"/>
  <c r="AO680" i="6"/>
  <c r="AO688" i="6"/>
  <c r="AO696" i="6"/>
  <c r="AN701" i="6"/>
  <c r="AO704" i="6"/>
  <c r="AN709" i="6"/>
  <c r="AO712" i="6"/>
  <c r="AN717" i="6"/>
  <c r="AO720" i="6"/>
  <c r="AT657" i="6"/>
  <c r="AT665" i="6"/>
  <c r="AT673" i="6"/>
  <c r="AT681" i="6"/>
  <c r="AT689" i="6"/>
  <c r="AS694" i="6"/>
  <c r="AT697" i="6"/>
  <c r="AX698" i="6"/>
  <c r="AS702" i="6"/>
  <c r="AT705" i="6"/>
  <c r="AX706" i="6"/>
  <c r="AS710" i="6"/>
  <c r="AT713" i="6"/>
  <c r="AX714" i="6"/>
  <c r="AS718" i="6"/>
  <c r="BD646" i="6"/>
  <c r="AY650" i="6"/>
  <c r="BD654" i="6"/>
  <c r="AY658" i="6"/>
  <c r="BD662" i="6"/>
  <c r="AY666" i="6"/>
  <c r="BD670" i="6"/>
  <c r="AY674" i="6"/>
  <c r="BD678" i="6"/>
  <c r="AY682" i="6"/>
  <c r="BD686" i="6"/>
  <c r="AY690" i="6"/>
  <c r="BB691" i="6"/>
  <c r="BD694" i="6"/>
  <c r="AY698" i="6"/>
  <c r="BB699" i="6"/>
  <c r="BD702" i="6"/>
  <c r="AY706" i="6"/>
  <c r="BB707" i="6"/>
  <c r="BD710" i="6"/>
  <c r="AY714" i="6"/>
  <c r="BB715" i="6"/>
  <c r="BD718" i="6"/>
  <c r="BH647" i="6"/>
  <c r="BH655" i="6"/>
  <c r="BH663" i="6"/>
  <c r="BH671" i="6"/>
  <c r="BH679" i="6"/>
  <c r="BG684" i="6"/>
  <c r="BH687" i="6"/>
  <c r="BG692" i="6"/>
  <c r="BH695" i="6"/>
  <c r="BG700" i="6"/>
  <c r="BH703" i="6"/>
  <c r="BJ706" i="6"/>
  <c r="BG708" i="6"/>
  <c r="BH711" i="6"/>
  <c r="BJ714" i="6"/>
  <c r="BG716" i="6"/>
  <c r="BH719" i="6"/>
  <c r="BM648" i="6"/>
  <c r="BM656" i="6"/>
  <c r="BM664" i="6"/>
  <c r="BM672" i="6"/>
  <c r="BL677" i="6"/>
  <c r="BM680" i="6"/>
  <c r="BL685" i="6"/>
  <c r="BM688" i="6"/>
  <c r="BL693" i="6"/>
  <c r="BM696" i="6"/>
  <c r="BL701" i="6"/>
  <c r="BM704" i="6"/>
  <c r="BN707" i="6"/>
  <c r="BL709" i="6"/>
  <c r="BM712" i="6"/>
  <c r="BN715" i="6"/>
  <c r="BL717" i="6"/>
  <c r="BM720" i="6"/>
  <c r="BR649" i="6"/>
  <c r="BR657" i="6"/>
  <c r="BR665" i="6"/>
  <c r="BV666" i="6"/>
  <c r="BQ670" i="6"/>
  <c r="BR673" i="6"/>
  <c r="BV674" i="6"/>
  <c r="BQ678" i="6"/>
  <c r="BR681" i="6"/>
  <c r="BV682" i="6"/>
  <c r="BQ686" i="6"/>
  <c r="BR689" i="6"/>
  <c r="BV690" i="6"/>
  <c r="BQ694" i="6"/>
  <c r="BR697" i="6"/>
  <c r="BV698" i="6"/>
  <c r="BS700" i="6"/>
  <c r="BQ702" i="6"/>
  <c r="BR705" i="6"/>
  <c r="BV706" i="6"/>
  <c r="BS708" i="6"/>
  <c r="BQ710" i="6"/>
  <c r="BR713" i="6"/>
  <c r="BV714" i="6"/>
  <c r="BS716" i="6"/>
  <c r="BQ718" i="6"/>
  <c r="S236" i="6"/>
  <c r="AJ652" i="6"/>
  <c r="AJ660" i="6"/>
  <c r="AJ676" i="6"/>
  <c r="AJ684" i="6"/>
  <c r="AJ692" i="6"/>
  <c r="AJ700" i="6"/>
  <c r="AJ708" i="6"/>
  <c r="AI713" i="6"/>
  <c r="AJ716" i="6"/>
  <c r="AO661" i="6"/>
  <c r="AO669" i="6"/>
  <c r="AO677" i="6"/>
  <c r="AO685" i="6"/>
  <c r="AO693" i="6"/>
  <c r="AO701" i="6"/>
  <c r="AN706" i="6"/>
  <c r="AO709" i="6"/>
  <c r="AN714" i="6"/>
  <c r="AO717" i="6"/>
  <c r="AT646" i="6"/>
  <c r="AT654" i="6"/>
  <c r="AT662" i="6"/>
  <c r="AT670" i="6"/>
  <c r="AT678" i="6"/>
  <c r="AT686" i="6"/>
  <c r="AT694" i="6"/>
  <c r="AS699" i="6"/>
  <c r="AT702" i="6"/>
  <c r="AX703" i="6"/>
  <c r="AS707" i="6"/>
  <c r="AT710" i="6"/>
  <c r="AX711" i="6"/>
  <c r="AS715" i="6"/>
  <c r="AT718" i="6"/>
  <c r="AX719" i="6"/>
  <c r="AY647" i="6"/>
  <c r="BD651" i="6"/>
  <c r="BD667" i="6"/>
  <c r="AY671" i="6"/>
  <c r="AY679" i="6"/>
  <c r="BD683" i="6"/>
  <c r="AY687" i="6"/>
  <c r="BB688" i="6"/>
  <c r="BD691" i="6"/>
  <c r="AY695" i="6"/>
  <c r="BB696" i="6"/>
  <c r="BD699" i="6"/>
  <c r="AY703" i="6"/>
  <c r="BB704" i="6"/>
  <c r="BD707" i="6"/>
  <c r="AY711" i="6"/>
  <c r="BB712" i="6"/>
  <c r="BD715" i="6"/>
  <c r="AY719" i="6"/>
  <c r="BB720" i="6"/>
  <c r="BH652" i="6"/>
  <c r="BH660" i="6"/>
  <c r="BH668" i="6"/>
  <c r="BH676" i="6"/>
  <c r="BG681" i="6"/>
  <c r="BH684" i="6"/>
  <c r="BG689" i="6"/>
  <c r="BH692" i="6"/>
  <c r="BG697" i="6"/>
  <c r="BH700" i="6"/>
  <c r="BG705" i="6"/>
  <c r="BH708" i="6"/>
  <c r="BG713" i="6"/>
  <c r="BE715" i="6"/>
  <c r="BH716" i="6"/>
  <c r="BM653" i="6"/>
  <c r="BM661" i="6"/>
  <c r="BM669" i="6"/>
  <c r="BL674" i="6"/>
  <c r="BM677" i="6"/>
  <c r="BL682" i="6"/>
  <c r="BM685" i="6"/>
  <c r="BL690" i="6"/>
  <c r="BM693" i="6"/>
  <c r="BL698" i="6"/>
  <c r="BM701" i="6"/>
  <c r="BL706" i="6"/>
  <c r="BM709" i="6"/>
  <c r="BL714" i="6"/>
  <c r="BM717" i="6"/>
  <c r="BR646" i="6"/>
  <c r="BR654" i="6"/>
  <c r="BQ667" i="6"/>
  <c r="BR670" i="6"/>
  <c r="BQ675" i="6"/>
  <c r="BR678" i="6"/>
  <c r="BV679" i="6"/>
  <c r="BQ683" i="6"/>
  <c r="BR686" i="6"/>
  <c r="BV687" i="6"/>
  <c r="BQ691" i="6"/>
  <c r="BR694" i="6"/>
  <c r="BV695" i="6"/>
  <c r="BQ699" i="6"/>
  <c r="BR702" i="6"/>
  <c r="BV703" i="6"/>
  <c r="BQ707" i="6"/>
  <c r="BR710" i="6"/>
  <c r="BV711" i="6"/>
  <c r="BQ715" i="6"/>
  <c r="BR718" i="6"/>
  <c r="BV719" i="6"/>
  <c r="Y398" i="6"/>
  <c r="AW236" i="6"/>
  <c r="BU236" i="6"/>
  <c r="S398" i="6"/>
  <c r="BO398" i="6"/>
  <c r="C645" i="6"/>
  <c r="BU398" i="6"/>
  <c r="AK398" i="6"/>
  <c r="BC398" i="6"/>
  <c r="AE398" i="6"/>
  <c r="AW398" i="6"/>
  <c r="G398" i="6"/>
  <c r="BI398" i="6"/>
  <c r="M398" i="6"/>
  <c r="M567" i="6"/>
  <c r="BU586" i="6"/>
  <c r="AW585" i="6"/>
  <c r="BU584" i="6"/>
  <c r="AW581" i="6"/>
  <c r="Y580" i="6"/>
  <c r="Y576" i="6"/>
  <c r="G586" i="6"/>
  <c r="BC580" i="6"/>
  <c r="AE575" i="6"/>
  <c r="M572" i="6"/>
  <c r="M570" i="6"/>
  <c r="BI568" i="6"/>
  <c r="BO372" i="6"/>
  <c r="AQ367" i="6"/>
  <c r="BO364" i="6"/>
  <c r="AQ63" i="6"/>
  <c r="Y160" i="6"/>
  <c r="Y228" i="6"/>
  <c r="BC552" i="6"/>
  <c r="AE551" i="6"/>
  <c r="S554" i="6"/>
  <c r="S550" i="6"/>
  <c r="AQ635" i="6"/>
  <c r="BO634" i="6"/>
  <c r="BC42" i="6"/>
  <c r="BO429" i="6"/>
  <c r="AQ428" i="6"/>
  <c r="S560" i="6"/>
  <c r="AQ34" i="6"/>
  <c r="BI14" i="6"/>
  <c r="S524" i="6"/>
  <c r="AQ624" i="6"/>
  <c r="S623" i="6"/>
  <c r="BC74" i="6"/>
  <c r="BI46" i="6"/>
  <c r="M399" i="6"/>
  <c r="AK373" i="6"/>
  <c r="M356" i="6"/>
  <c r="M482" i="6"/>
  <c r="AK481" i="6"/>
  <c r="BI480" i="6"/>
  <c r="M480" i="6"/>
  <c r="AK479" i="6"/>
  <c r="BI478" i="6"/>
  <c r="M478" i="6"/>
  <c r="AK477" i="6"/>
  <c r="BI476" i="6"/>
  <c r="M476" i="6"/>
  <c r="AK475" i="6"/>
  <c r="BI474" i="6"/>
  <c r="M474" i="6"/>
  <c r="AK473" i="6"/>
  <c r="BI472" i="6"/>
  <c r="M472" i="6"/>
  <c r="AK471" i="6"/>
  <c r="BI470" i="6"/>
  <c r="M470" i="6"/>
  <c r="BI436" i="6"/>
  <c r="BC427" i="6"/>
  <c r="AE88" i="6"/>
  <c r="BC308" i="6"/>
  <c r="BC292" i="6"/>
  <c r="G292" i="6"/>
  <c r="AE291" i="6"/>
  <c r="BC290" i="6"/>
  <c r="G290" i="6"/>
  <c r="AE289" i="6"/>
  <c r="BC288" i="6"/>
  <c r="G288" i="6"/>
  <c r="AE287" i="6"/>
  <c r="BC286" i="6"/>
  <c r="G286" i="6"/>
  <c r="AE285" i="6"/>
  <c r="BC284" i="6"/>
  <c r="G284" i="6"/>
  <c r="AE283" i="6"/>
  <c r="BC282" i="6"/>
  <c r="G282" i="6"/>
  <c r="AE281" i="6"/>
  <c r="BC280" i="6"/>
  <c r="G280" i="6"/>
  <c r="BC373" i="6"/>
  <c r="BC443" i="6"/>
  <c r="AQ546" i="6"/>
  <c r="BO545" i="6"/>
  <c r="AQ536" i="6"/>
  <c r="S531" i="6"/>
  <c r="S529" i="6"/>
  <c r="AQ526" i="6"/>
  <c r="BO636" i="6"/>
  <c r="S636" i="6"/>
  <c r="AQ32" i="6"/>
  <c r="BO72" i="6"/>
  <c r="G380" i="6"/>
  <c r="BC374" i="6"/>
  <c r="G360" i="6"/>
  <c r="G438" i="6"/>
  <c r="BC430" i="6"/>
  <c r="M29" i="6"/>
  <c r="M37" i="6"/>
  <c r="M61" i="6"/>
  <c r="M69" i="6"/>
  <c r="S41" i="6"/>
  <c r="S49" i="6"/>
  <c r="S57" i="6"/>
  <c r="AQ60" i="6"/>
  <c r="BI69" i="6"/>
  <c r="BI154" i="6"/>
  <c r="BI152" i="6"/>
  <c r="M152" i="6"/>
  <c r="AK151" i="6"/>
  <c r="AK149" i="6"/>
  <c r="BI148" i="6"/>
  <c r="BI110" i="6"/>
  <c r="M110" i="6"/>
  <c r="AK109" i="6"/>
  <c r="BI108" i="6"/>
  <c r="M94" i="6"/>
  <c r="AK197" i="6"/>
  <c r="M196" i="6"/>
  <c r="AK171" i="6"/>
  <c r="BI170" i="6"/>
  <c r="AK169" i="6"/>
  <c r="M299" i="6"/>
  <c r="BI297" i="6"/>
  <c r="M297" i="6"/>
  <c r="AK296" i="6"/>
  <c r="AK294" i="6"/>
  <c r="AK256" i="6"/>
  <c r="BI255" i="6"/>
  <c r="M255" i="6"/>
  <c r="AK252" i="6"/>
  <c r="AK250" i="6"/>
  <c r="AK248" i="6"/>
  <c r="AK403" i="6"/>
  <c r="BI402" i="6"/>
  <c r="BI399" i="6"/>
  <c r="AQ392" i="6"/>
  <c r="S391" i="6"/>
  <c r="AQ390" i="6"/>
  <c r="G72" i="6"/>
  <c r="Y55" i="6"/>
  <c r="Y63" i="6"/>
  <c r="AQ11" i="6"/>
  <c r="AQ27" i="6"/>
  <c r="BU93" i="6"/>
  <c r="Y433" i="6"/>
  <c r="BO424" i="6"/>
  <c r="BO422" i="6"/>
  <c r="Y571" i="6"/>
  <c r="AQ5" i="6"/>
  <c r="AQ37" i="6"/>
  <c r="AQ53" i="6"/>
  <c r="BI103" i="6"/>
  <c r="BI87" i="6"/>
  <c r="BI601" i="6"/>
  <c r="M571" i="6"/>
  <c r="AQ402" i="6"/>
  <c r="BU394" i="6"/>
  <c r="Y394" i="6"/>
  <c r="BU392" i="6"/>
  <c r="BU388" i="6"/>
  <c r="S363" i="6"/>
  <c r="S453" i="6"/>
  <c r="Y440" i="6"/>
  <c r="BO435" i="6"/>
  <c r="S435" i="6"/>
  <c r="AQ545" i="6"/>
  <c r="M58" i="6"/>
  <c r="S6" i="6"/>
  <c r="Y74" i="6"/>
  <c r="AE22" i="6"/>
  <c r="AK26" i="6"/>
  <c r="AK74" i="6"/>
  <c r="Y42" i="6"/>
  <c r="AE6" i="6"/>
  <c r="AK50" i="6"/>
  <c r="AW42" i="6"/>
  <c r="AQ35" i="6"/>
  <c r="AQ51" i="6"/>
  <c r="AQ64" i="6"/>
  <c r="AW160" i="6"/>
  <c r="AQ147" i="6"/>
  <c r="BO146" i="6"/>
  <c r="BO144" i="6"/>
  <c r="AW142" i="6"/>
  <c r="AQ103" i="6"/>
  <c r="BO102" i="6"/>
  <c r="S102" i="6"/>
  <c r="AE374" i="6"/>
  <c r="G451" i="6"/>
  <c r="G445" i="6"/>
  <c r="AE444" i="6"/>
  <c r="G560" i="6"/>
  <c r="BC558" i="6"/>
  <c r="G556" i="6"/>
  <c r="AE547" i="6"/>
  <c r="BC528" i="6"/>
  <c r="G526" i="6"/>
  <c r="AE501" i="6"/>
  <c r="BC498" i="6"/>
  <c r="G498" i="6"/>
  <c r="AE497" i="6"/>
  <c r="AE495" i="6"/>
  <c r="BC641" i="6"/>
  <c r="BI630" i="6"/>
  <c r="AK623" i="6"/>
  <c r="BC621" i="6"/>
  <c r="BI616" i="6"/>
  <c r="BI614" i="6"/>
  <c r="AK613" i="6"/>
  <c r="M580" i="6"/>
  <c r="AK579" i="6"/>
  <c r="BO203" i="6"/>
  <c r="M42" i="6"/>
  <c r="S62" i="6"/>
  <c r="Y34" i="6"/>
  <c r="AE70" i="6"/>
  <c r="AE78" i="6"/>
  <c r="BC38" i="6"/>
  <c r="S77" i="6"/>
  <c r="Y9" i="6"/>
  <c r="BC77" i="6"/>
  <c r="AK158" i="6"/>
  <c r="BI155" i="6"/>
  <c r="BI105" i="6"/>
  <c r="AK104" i="6"/>
  <c r="BO301" i="6"/>
  <c r="BO293" i="6"/>
  <c r="AW390" i="6"/>
  <c r="BU389" i="6"/>
  <c r="AW380" i="6"/>
  <c r="BO557" i="6"/>
  <c r="S557" i="6"/>
  <c r="AQ556" i="6"/>
  <c r="BU544" i="6"/>
  <c r="AQ198" i="6"/>
  <c r="M18" i="6"/>
  <c r="M34" i="6"/>
  <c r="AE14" i="6"/>
  <c r="AE46" i="6"/>
  <c r="AW34" i="6"/>
  <c r="Y30" i="6"/>
  <c r="AK30" i="6"/>
  <c r="AW62" i="6"/>
  <c r="AW78" i="6"/>
  <c r="BC18" i="6"/>
  <c r="BO570" i="6"/>
  <c r="S568" i="6"/>
  <c r="M50" i="6"/>
  <c r="S30" i="6"/>
  <c r="Y239" i="6"/>
  <c r="AW235" i="6"/>
  <c r="BU232" i="6"/>
  <c r="Y230" i="6"/>
  <c r="BU228" i="6"/>
  <c r="G228" i="6"/>
  <c r="M223" i="6"/>
  <c r="BC222" i="6"/>
  <c r="BC299" i="6"/>
  <c r="AK297" i="6"/>
  <c r="AK295" i="6"/>
  <c r="M254" i="6"/>
  <c r="AQ397" i="6"/>
  <c r="S396" i="6"/>
  <c r="S394" i="6"/>
  <c r="AK374" i="6"/>
  <c r="S364" i="6"/>
  <c r="M363" i="6"/>
  <c r="AQ361" i="6"/>
  <c r="AK360" i="6"/>
  <c r="BI359" i="6"/>
  <c r="AK356" i="6"/>
  <c r="M355" i="6"/>
  <c r="AK354" i="6"/>
  <c r="BI353" i="6"/>
  <c r="M353" i="6"/>
  <c r="AK352" i="6"/>
  <c r="BI481" i="6"/>
  <c r="M481" i="6"/>
  <c r="AK480" i="6"/>
  <c r="BI479" i="6"/>
  <c r="M479" i="6"/>
  <c r="AK478" i="6"/>
  <c r="BI477" i="6"/>
  <c r="M477" i="6"/>
  <c r="AK476" i="6"/>
  <c r="BI475" i="6"/>
  <c r="M475" i="6"/>
  <c r="AK474" i="6"/>
  <c r="BI473" i="6"/>
  <c r="M473" i="6"/>
  <c r="AK472" i="6"/>
  <c r="BI471" i="6"/>
  <c r="M471" i="6"/>
  <c r="AK470" i="6"/>
  <c r="M469" i="6"/>
  <c r="AK468" i="6"/>
  <c r="BC414" i="6"/>
  <c r="G412" i="6"/>
  <c r="G561" i="6"/>
  <c r="AE558" i="6"/>
  <c r="AQ552" i="6"/>
  <c r="AK545" i="6"/>
  <c r="BI544" i="6"/>
  <c r="M627" i="6"/>
  <c r="AK626" i="6"/>
  <c r="BI625" i="6"/>
  <c r="M625" i="6"/>
  <c r="AK612" i="6"/>
  <c r="BI609" i="6"/>
  <c r="M609" i="6"/>
  <c r="Y43" i="6"/>
  <c r="AK27" i="6"/>
  <c r="AQ7" i="6"/>
  <c r="AQ31" i="6"/>
  <c r="AQ71" i="6"/>
  <c r="AW59" i="6"/>
  <c r="AW75" i="6"/>
  <c r="BI43" i="6"/>
  <c r="BO89" i="6"/>
  <c r="BU220" i="6"/>
  <c r="Y216" i="6"/>
  <c r="AW215" i="6"/>
  <c r="BU214" i="6"/>
  <c r="AW205" i="6"/>
  <c r="BU204" i="6"/>
  <c r="Y204" i="6"/>
  <c r="BU253" i="6"/>
  <c r="Y253" i="6"/>
  <c r="G390" i="6"/>
  <c r="BC388" i="6"/>
  <c r="BC380" i="6"/>
  <c r="AE373" i="6"/>
  <c r="G372" i="6"/>
  <c r="AE371" i="6"/>
  <c r="G366" i="6"/>
  <c r="AE365" i="6"/>
  <c r="G468" i="6"/>
  <c r="G454" i="6"/>
  <c r="G446" i="6"/>
  <c r="AE546" i="6"/>
  <c r="Y25" i="6"/>
  <c r="Y52" i="6"/>
  <c r="BO52" i="6"/>
  <c r="BO60" i="6"/>
  <c r="G71" i="6"/>
  <c r="G55" i="6"/>
  <c r="G23" i="6"/>
  <c r="G7" i="6"/>
  <c r="G5" i="6"/>
  <c r="M38" i="6"/>
  <c r="M46" i="6"/>
  <c r="M54" i="6"/>
  <c r="S34" i="6"/>
  <c r="S66" i="6"/>
  <c r="Y14" i="6"/>
  <c r="Y27" i="6"/>
  <c r="Y54" i="6"/>
  <c r="AW79" i="6"/>
  <c r="BC35" i="6"/>
  <c r="BI10" i="6"/>
  <c r="BI18" i="6"/>
  <c r="BI26" i="6"/>
  <c r="S59" i="6"/>
  <c r="M16" i="6"/>
  <c r="M56" i="6"/>
  <c r="AK24" i="6"/>
  <c r="AK72" i="6"/>
  <c r="AQ12" i="6"/>
  <c r="M24" i="6"/>
  <c r="Y58" i="6"/>
  <c r="BO79" i="6"/>
  <c r="BU11" i="6"/>
  <c r="BU27" i="6"/>
  <c r="BU43" i="6"/>
  <c r="BU67" i="6"/>
  <c r="BU75" i="6"/>
  <c r="AQ50" i="6"/>
  <c r="AW49" i="6"/>
  <c r="BI50" i="6"/>
  <c r="BI58" i="6"/>
  <c r="BI66" i="6"/>
  <c r="BI74" i="6"/>
  <c r="BO46" i="6"/>
  <c r="AK161" i="6"/>
  <c r="M108" i="6"/>
  <c r="G206" i="6"/>
  <c r="AE274" i="6"/>
  <c r="BC259" i="6"/>
  <c r="BO447" i="6"/>
  <c r="BC442" i="6"/>
  <c r="G440" i="6"/>
  <c r="AE554" i="6"/>
  <c r="BO539" i="6"/>
  <c r="S537" i="6"/>
  <c r="Y536" i="6"/>
  <c r="AW535" i="6"/>
  <c r="BU534" i="6"/>
  <c r="AW525" i="6"/>
  <c r="Y524" i="6"/>
  <c r="Y518" i="6"/>
  <c r="AW517" i="6"/>
  <c r="BU502" i="6"/>
  <c r="Y502" i="6"/>
  <c r="Y639" i="6"/>
  <c r="AW596" i="6"/>
  <c r="AQ74" i="6"/>
  <c r="AW6" i="6"/>
  <c r="AW14" i="6"/>
  <c r="AW22" i="6"/>
  <c r="BI25" i="6"/>
  <c r="BI30" i="6"/>
  <c r="BO11" i="6"/>
  <c r="BO43" i="6"/>
  <c r="BU10" i="6"/>
  <c r="BU18" i="6"/>
  <c r="BU26" i="6"/>
  <c r="BU34" i="6"/>
  <c r="BU42" i="6"/>
  <c r="BU50" i="6"/>
  <c r="BU58" i="6"/>
  <c r="BU161" i="6"/>
  <c r="AE154" i="6"/>
  <c r="BC153" i="6"/>
  <c r="G153" i="6"/>
  <c r="BC151" i="6"/>
  <c r="G151" i="6"/>
  <c r="G149" i="6"/>
  <c r="AE148" i="6"/>
  <c r="BC147" i="6"/>
  <c r="G145" i="6"/>
  <c r="G125" i="6"/>
  <c r="AE124" i="6"/>
  <c r="BC123" i="6"/>
  <c r="G123" i="6"/>
  <c r="AE122" i="6"/>
  <c r="BC121" i="6"/>
  <c r="G121" i="6"/>
  <c r="AE120" i="6"/>
  <c r="BC119" i="6"/>
  <c r="G119" i="6"/>
  <c r="AE118" i="6"/>
  <c r="BC117" i="6"/>
  <c r="G117" i="6"/>
  <c r="AE116" i="6"/>
  <c r="BC115" i="6"/>
  <c r="G91" i="6"/>
  <c r="G89" i="6"/>
  <c r="M88" i="6"/>
  <c r="AQ307" i="6"/>
  <c r="BO306" i="6"/>
  <c r="AQ293" i="6"/>
  <c r="BO278" i="6"/>
  <c r="BU275" i="6"/>
  <c r="S274" i="6"/>
  <c r="S360" i="6"/>
  <c r="AW356" i="6"/>
  <c r="AW352" i="6"/>
  <c r="AE482" i="6"/>
  <c r="AE466" i="6"/>
  <c r="G463" i="6"/>
  <c r="G455" i="6"/>
  <c r="AE454" i="6"/>
  <c r="BC453" i="6"/>
  <c r="BI450" i="6"/>
  <c r="BU434" i="6"/>
  <c r="AW433" i="6"/>
  <c r="Y430" i="6"/>
  <c r="S630" i="6"/>
  <c r="AQ627" i="6"/>
  <c r="AQ607" i="6"/>
  <c r="BO604" i="6"/>
  <c r="BI559" i="6"/>
  <c r="BO558" i="6"/>
  <c r="BI555" i="6"/>
  <c r="AQ547" i="6"/>
  <c r="BC543" i="6"/>
  <c r="BO525" i="6"/>
  <c r="BI637" i="6"/>
  <c r="M597" i="6"/>
  <c r="BO594" i="6"/>
  <c r="M587" i="6"/>
  <c r="AK586" i="6"/>
  <c r="M585" i="6"/>
  <c r="BI581" i="6"/>
  <c r="M581" i="6"/>
  <c r="M577" i="6"/>
  <c r="AK576" i="6"/>
  <c r="BI575" i="6"/>
  <c r="BC79" i="6"/>
  <c r="BI11" i="6"/>
  <c r="BO29" i="6"/>
  <c r="BO45" i="6"/>
  <c r="BU4" i="6"/>
  <c r="BU12" i="6"/>
  <c r="BU20" i="6"/>
  <c r="BU28" i="6"/>
  <c r="BU68" i="6"/>
  <c r="BO156" i="6"/>
  <c r="S156" i="6"/>
  <c r="AK213" i="6"/>
  <c r="BI212" i="6"/>
  <c r="M210" i="6"/>
  <c r="M206" i="6"/>
  <c r="BI204" i="6"/>
  <c r="BO468" i="6"/>
  <c r="S468" i="6"/>
  <c r="BU467" i="6"/>
  <c r="AW464" i="6"/>
  <c r="AE448" i="6"/>
  <c r="S441" i="6"/>
  <c r="BC411" i="6"/>
  <c r="G411" i="6"/>
  <c r="G409" i="6"/>
  <c r="BC562" i="6"/>
  <c r="G562" i="6"/>
  <c r="AE561" i="6"/>
  <c r="G558" i="6"/>
  <c r="AE557" i="6"/>
  <c r="BC554" i="6"/>
  <c r="M553" i="6"/>
  <c r="AK552" i="6"/>
  <c r="M549" i="6"/>
  <c r="S546" i="6"/>
  <c r="Y545" i="6"/>
  <c r="M637" i="6"/>
  <c r="BC632" i="6"/>
  <c r="BC620" i="6"/>
  <c r="G618" i="6"/>
  <c r="AE615" i="6"/>
  <c r="BI607" i="6"/>
  <c r="AE607" i="6"/>
  <c r="M605" i="6"/>
  <c r="BI571" i="6"/>
  <c r="BU569" i="6"/>
  <c r="AW568" i="6"/>
  <c r="AE16" i="6"/>
  <c r="AE24" i="6"/>
  <c r="AE40" i="6"/>
  <c r="AK4" i="6"/>
  <c r="AK12" i="6"/>
  <c r="AK20" i="6"/>
  <c r="AK28" i="6"/>
  <c r="AK44" i="6"/>
  <c r="AK68" i="6"/>
  <c r="AQ8" i="6"/>
  <c r="AQ38" i="6"/>
  <c r="AW5" i="6"/>
  <c r="AW13" i="6"/>
  <c r="BI37" i="6"/>
  <c r="BI62" i="6"/>
  <c r="BO26" i="6"/>
  <c r="BO42" i="6"/>
  <c r="BU6" i="6"/>
  <c r="BU22" i="6"/>
  <c r="BU38" i="6"/>
  <c r="BU54" i="6"/>
  <c r="BI121" i="6"/>
  <c r="M121" i="6"/>
  <c r="AK120" i="6"/>
  <c r="BI119" i="6"/>
  <c r="M119" i="6"/>
  <c r="AK118" i="6"/>
  <c r="BI117" i="6"/>
  <c r="M117" i="6"/>
  <c r="AK116" i="6"/>
  <c r="BI115" i="6"/>
  <c r="M115" i="6"/>
  <c r="AK110" i="6"/>
  <c r="AK108" i="6"/>
  <c r="BI97" i="6"/>
  <c r="BO232" i="6"/>
  <c r="S232" i="6"/>
  <c r="AQ231" i="6"/>
  <c r="S230" i="6"/>
  <c r="AQ229" i="6"/>
  <c r="BO228" i="6"/>
  <c r="BU227" i="6"/>
  <c r="AW224" i="6"/>
  <c r="BU223" i="6"/>
  <c r="Y223" i="6"/>
  <c r="BU221" i="6"/>
  <c r="G197" i="6"/>
  <c r="AE196" i="6"/>
  <c r="BC195" i="6"/>
  <c r="AE313" i="6"/>
  <c r="Y306" i="6"/>
  <c r="G256" i="6"/>
  <c r="AW255" i="6"/>
  <c r="BC254" i="6"/>
  <c r="Y252" i="6"/>
  <c r="G252" i="6"/>
  <c r="AE388" i="6"/>
  <c r="BC387" i="6"/>
  <c r="G387" i="6"/>
  <c r="AE386" i="6"/>
  <c r="BC385" i="6"/>
  <c r="G385" i="6"/>
  <c r="AE382" i="6"/>
  <c r="BC381" i="6"/>
  <c r="M376" i="6"/>
  <c r="AQ370" i="6"/>
  <c r="AE363" i="6"/>
  <c r="BC360" i="6"/>
  <c r="G358" i="6"/>
  <c r="AE357" i="6"/>
  <c r="AE469" i="6"/>
  <c r="BC468" i="6"/>
  <c r="M453" i="6"/>
  <c r="AE440" i="6"/>
  <c r="BC435" i="6"/>
  <c r="BU411" i="6"/>
  <c r="M547" i="6"/>
  <c r="BU523" i="6"/>
  <c r="AW522" i="6"/>
  <c r="BU640" i="6"/>
  <c r="AW609" i="6"/>
  <c r="BC94" i="6"/>
  <c r="G94" i="6"/>
  <c r="S526" i="6"/>
  <c r="AQ495" i="6"/>
  <c r="AQ630" i="6"/>
  <c r="BO621" i="6"/>
  <c r="AQ616" i="6"/>
  <c r="BO615" i="6"/>
  <c r="S615" i="6"/>
  <c r="AQ614" i="6"/>
  <c r="AK568" i="6"/>
  <c r="BO107" i="6"/>
  <c r="AK228" i="6"/>
  <c r="M219" i="6"/>
  <c r="BI213" i="6"/>
  <c r="AQ205" i="6"/>
  <c r="BO204" i="6"/>
  <c r="S204" i="6"/>
  <c r="AQ203" i="6"/>
  <c r="M203" i="6"/>
  <c r="BO202" i="6"/>
  <c r="AK303" i="6"/>
  <c r="AQ276" i="6"/>
  <c r="M276" i="6"/>
  <c r="BI274" i="6"/>
  <c r="M260" i="6"/>
  <c r="AK259" i="6"/>
  <c r="M258" i="6"/>
  <c r="BU468" i="6"/>
  <c r="AE465" i="6"/>
  <c r="BC448" i="6"/>
  <c r="AE447" i="6"/>
  <c r="BC446" i="6"/>
  <c r="S442" i="6"/>
  <c r="AQ441" i="6"/>
  <c r="BO434" i="6"/>
  <c r="AQ433" i="6"/>
  <c r="AK559" i="6"/>
  <c r="AQ548" i="6"/>
  <c r="AK542" i="6"/>
  <c r="AE539" i="6"/>
  <c r="BC536" i="6"/>
  <c r="AK536" i="6"/>
  <c r="BI535" i="6"/>
  <c r="M535" i="6"/>
  <c r="BI533" i="6"/>
  <c r="M533" i="6"/>
  <c r="AK532" i="6"/>
  <c r="BI525" i="6"/>
  <c r="M525" i="6"/>
  <c r="M523" i="6"/>
  <c r="BI515" i="6"/>
  <c r="M515" i="6"/>
  <c r="AK514" i="6"/>
  <c r="BI513" i="6"/>
  <c r="M513" i="6"/>
  <c r="AK512" i="6"/>
  <c r="BI511" i="6"/>
  <c r="M511" i="6"/>
  <c r="AK510" i="6"/>
  <c r="BI509" i="6"/>
  <c r="M509" i="6"/>
  <c r="AK508" i="6"/>
  <c r="BI507" i="6"/>
  <c r="M507" i="6"/>
  <c r="AK506" i="6"/>
  <c r="BI505" i="6"/>
  <c r="M505" i="6"/>
  <c r="AK504" i="6"/>
  <c r="AK641" i="6"/>
  <c r="BI640" i="6"/>
  <c r="M640" i="6"/>
  <c r="BI626" i="6"/>
  <c r="M610" i="6"/>
  <c r="AK609" i="6"/>
  <c r="BI608" i="6"/>
  <c r="BI596" i="6"/>
  <c r="BI574" i="6"/>
  <c r="M574" i="6"/>
  <c r="AK573" i="6"/>
  <c r="BO571" i="6"/>
  <c r="G65" i="6"/>
  <c r="G63" i="6"/>
  <c r="G57" i="6"/>
  <c r="AK64" i="6"/>
  <c r="AQ58" i="6"/>
  <c r="BI78" i="6"/>
  <c r="BO10" i="6"/>
  <c r="BI98" i="6"/>
  <c r="M98" i="6"/>
  <c r="S93" i="6"/>
  <c r="Y193" i="6"/>
  <c r="AW168" i="6"/>
  <c r="BU167" i="6"/>
  <c r="G308" i="6"/>
  <c r="AW292" i="6"/>
  <c r="BU291" i="6"/>
  <c r="Y291" i="6"/>
  <c r="AW290" i="6"/>
  <c r="BU289" i="6"/>
  <c r="Y289" i="6"/>
  <c r="AW288" i="6"/>
  <c r="BU287" i="6"/>
  <c r="Y287" i="6"/>
  <c r="AW286" i="6"/>
  <c r="BU285" i="6"/>
  <c r="Y285" i="6"/>
  <c r="AW284" i="6"/>
  <c r="BU283" i="6"/>
  <c r="Y283" i="6"/>
  <c r="AW282" i="6"/>
  <c r="BU281" i="6"/>
  <c r="Y281" i="6"/>
  <c r="AW280" i="6"/>
  <c r="BU279" i="6"/>
  <c r="BU257" i="6"/>
  <c r="AW254" i="6"/>
  <c r="G251" i="6"/>
  <c r="G47" i="6"/>
  <c r="G33" i="6"/>
  <c r="S12" i="6"/>
  <c r="S20" i="6"/>
  <c r="AE54" i="6"/>
  <c r="AQ9" i="6"/>
  <c r="AQ25" i="6"/>
  <c r="AQ30" i="6"/>
  <c r="AQ47" i="6"/>
  <c r="AW52" i="6"/>
  <c r="AW76" i="6"/>
  <c r="BC48" i="6"/>
  <c r="BC56" i="6"/>
  <c r="BC64" i="6"/>
  <c r="BC75" i="6"/>
  <c r="BI59" i="6"/>
  <c r="BO23" i="6"/>
  <c r="BO39" i="6"/>
  <c r="BU78" i="6"/>
  <c r="M145" i="6"/>
  <c r="AW100" i="6"/>
  <c r="BU99" i="6"/>
  <c r="BC93" i="6"/>
  <c r="BC91" i="6"/>
  <c r="BI90" i="6"/>
  <c r="AW227" i="6"/>
  <c r="AW225" i="6"/>
  <c r="BU224" i="6"/>
  <c r="AW223" i="6"/>
  <c r="BU222" i="6"/>
  <c r="G220" i="6"/>
  <c r="BC210" i="6"/>
  <c r="G210" i="6"/>
  <c r="AE209" i="6"/>
  <c r="BC300" i="6"/>
  <c r="Y300" i="6"/>
  <c r="AE299" i="6"/>
  <c r="S46" i="6"/>
  <c r="Y11" i="6"/>
  <c r="Y19" i="6"/>
  <c r="Y46" i="6"/>
  <c r="AE51" i="6"/>
  <c r="AK55" i="6"/>
  <c r="AQ68" i="6"/>
  <c r="AW19" i="6"/>
  <c r="AW38" i="6"/>
  <c r="AW46" i="6"/>
  <c r="BI31" i="6"/>
  <c r="BI39" i="6"/>
  <c r="BO17" i="6"/>
  <c r="BO22" i="6"/>
  <c r="BO33" i="6"/>
  <c r="BO38" i="6"/>
  <c r="BO76" i="6"/>
  <c r="BU8" i="6"/>
  <c r="BU24" i="6"/>
  <c r="BU40" i="6"/>
  <c r="BU56" i="6"/>
  <c r="AE153" i="6"/>
  <c r="AE147" i="6"/>
  <c r="G146" i="6"/>
  <c r="BU142" i="6"/>
  <c r="AW141" i="6"/>
  <c r="BU140" i="6"/>
  <c r="Y140" i="6"/>
  <c r="AW139" i="6"/>
  <c r="BU138" i="6"/>
  <c r="Y138" i="6"/>
  <c r="AW137" i="6"/>
  <c r="BC104" i="6"/>
  <c r="G104" i="6"/>
  <c r="M101" i="6"/>
  <c r="AK100" i="6"/>
  <c r="BI99" i="6"/>
  <c r="AQ97" i="6"/>
  <c r="BO92" i="6"/>
  <c r="S92" i="6"/>
  <c r="BI232" i="6"/>
  <c r="M232" i="6"/>
  <c r="AK231" i="6"/>
  <c r="BI230" i="6"/>
  <c r="M230" i="6"/>
  <c r="AK229" i="6"/>
  <c r="BI228" i="6"/>
  <c r="BI222" i="6"/>
  <c r="M222" i="6"/>
  <c r="AK221" i="6"/>
  <c r="S213" i="6"/>
  <c r="AQ212" i="6"/>
  <c r="AE195" i="6"/>
  <c r="AW167" i="6"/>
  <c r="AW322" i="6"/>
  <c r="BU321" i="6"/>
  <c r="Y321" i="6"/>
  <c r="AW320" i="6"/>
  <c r="BU319" i="6"/>
  <c r="Y319" i="6"/>
  <c r="AW318" i="6"/>
  <c r="BU317" i="6"/>
  <c r="Y317" i="6"/>
  <c r="AW316" i="6"/>
  <c r="BU315" i="6"/>
  <c r="BO297" i="6"/>
  <c r="S297" i="6"/>
  <c r="BO295" i="6"/>
  <c r="AW293" i="6"/>
  <c r="Y288" i="6"/>
  <c r="AW287" i="6"/>
  <c r="BU286" i="6"/>
  <c r="Y286" i="6"/>
  <c r="G8" i="6"/>
  <c r="AE29" i="6"/>
  <c r="BO35" i="6"/>
  <c r="BO59" i="6"/>
  <c r="M160" i="6"/>
  <c r="AK159" i="6"/>
  <c r="M158" i="6"/>
  <c r="AK155" i="6"/>
  <c r="BI93" i="6"/>
  <c r="S90" i="6"/>
  <c r="AQ89" i="6"/>
  <c r="BI218" i="6"/>
  <c r="AK217" i="6"/>
  <c r="M216" i="6"/>
  <c r="M214" i="6"/>
  <c r="M208" i="6"/>
  <c r="BI202" i="6"/>
  <c r="BI200" i="6"/>
  <c r="M198" i="6"/>
  <c r="AQ194" i="6"/>
  <c r="BO167" i="6"/>
  <c r="S314" i="6"/>
  <c r="AQ313" i="6"/>
  <c r="BO312" i="6"/>
  <c r="AE300" i="6"/>
  <c r="S293" i="6"/>
  <c r="AQ278" i="6"/>
  <c r="G73" i="6"/>
  <c r="S45" i="6"/>
  <c r="Y18" i="6"/>
  <c r="Y40" i="6"/>
  <c r="Y62" i="6"/>
  <c r="Y70" i="6"/>
  <c r="Y78" i="6"/>
  <c r="AK54" i="6"/>
  <c r="AK62" i="6"/>
  <c r="AK70" i="6"/>
  <c r="AK78" i="6"/>
  <c r="AQ48" i="6"/>
  <c r="AQ67" i="6"/>
  <c r="AW53" i="6"/>
  <c r="AW58" i="6"/>
  <c r="BC6" i="6"/>
  <c r="BI27" i="6"/>
  <c r="BI76" i="6"/>
  <c r="BO8" i="6"/>
  <c r="BO40" i="6"/>
  <c r="BO56" i="6"/>
  <c r="AQ161" i="6"/>
  <c r="M142" i="6"/>
  <c r="M89" i="6"/>
  <c r="BC88" i="6"/>
  <c r="BC314" i="6"/>
  <c r="G312" i="6"/>
  <c r="AE309" i="6"/>
  <c r="AK308" i="6"/>
  <c r="AK302" i="6"/>
  <c r="G299" i="6"/>
  <c r="AW298" i="6"/>
  <c r="BC277" i="6"/>
  <c r="G277" i="6"/>
  <c r="AK255" i="6"/>
  <c r="BI254" i="6"/>
  <c r="AW285" i="6"/>
  <c r="BU284" i="6"/>
  <c r="AE277" i="6"/>
  <c r="Y276" i="6"/>
  <c r="BU274" i="6"/>
  <c r="BC274" i="6"/>
  <c r="AE273" i="6"/>
  <c r="BU272" i="6"/>
  <c r="BC272" i="6"/>
  <c r="Y272" i="6"/>
  <c r="G272" i="6"/>
  <c r="AW271" i="6"/>
  <c r="AE271" i="6"/>
  <c r="BU270" i="6"/>
  <c r="BC270" i="6"/>
  <c r="Y270" i="6"/>
  <c r="G270" i="6"/>
  <c r="AW269" i="6"/>
  <c r="AE269" i="6"/>
  <c r="BU268" i="6"/>
  <c r="BC268" i="6"/>
  <c r="Y268" i="6"/>
  <c r="G268" i="6"/>
  <c r="AW267" i="6"/>
  <c r="AE267" i="6"/>
  <c r="BU266" i="6"/>
  <c r="BC266" i="6"/>
  <c r="Y266" i="6"/>
  <c r="G266" i="6"/>
  <c r="AW265" i="6"/>
  <c r="AE265" i="6"/>
  <c r="BU264" i="6"/>
  <c r="BC264" i="6"/>
  <c r="Y264" i="6"/>
  <c r="G264" i="6"/>
  <c r="AW263" i="6"/>
  <c r="AE263" i="6"/>
  <c r="BU262" i="6"/>
  <c r="BC262" i="6"/>
  <c r="Y262" i="6"/>
  <c r="G262" i="6"/>
  <c r="AW261" i="6"/>
  <c r="AE261" i="6"/>
  <c r="BU260" i="6"/>
  <c r="M259" i="6"/>
  <c r="AK258" i="6"/>
  <c r="S252" i="6"/>
  <c r="BO250" i="6"/>
  <c r="AW381" i="6"/>
  <c r="G378" i="6"/>
  <c r="AK370" i="6"/>
  <c r="M369" i="6"/>
  <c r="AQ365" i="6"/>
  <c r="S362" i="6"/>
  <c r="BC359" i="6"/>
  <c r="AE358" i="6"/>
  <c r="AE350" i="6"/>
  <c r="BC349" i="6"/>
  <c r="G349" i="6"/>
  <c r="AE348" i="6"/>
  <c r="BC347" i="6"/>
  <c r="G347" i="6"/>
  <c r="AE346" i="6"/>
  <c r="BC345" i="6"/>
  <c r="G345" i="6"/>
  <c r="AE344" i="6"/>
  <c r="BC343" i="6"/>
  <c r="G343" i="6"/>
  <c r="AE342" i="6"/>
  <c r="BC341" i="6"/>
  <c r="G341" i="6"/>
  <c r="AE340" i="6"/>
  <c r="BC436" i="6"/>
  <c r="AE433" i="6"/>
  <c r="BU424" i="6"/>
  <c r="Y424" i="6"/>
  <c r="BU422" i="6"/>
  <c r="Y422" i="6"/>
  <c r="AW421" i="6"/>
  <c r="Y420" i="6"/>
  <c r="AW419" i="6"/>
  <c r="BU418" i="6"/>
  <c r="AW417" i="6"/>
  <c r="BI260" i="6"/>
  <c r="BO259" i="6"/>
  <c r="AQ258" i="6"/>
  <c r="S257" i="6"/>
  <c r="S255" i="6"/>
  <c r="BO375" i="6"/>
  <c r="AE369" i="6"/>
  <c r="G364" i="6"/>
  <c r="BC362" i="6"/>
  <c r="G362" i="6"/>
  <c r="AE361" i="6"/>
  <c r="BO358" i="6"/>
  <c r="S358" i="6"/>
  <c r="AQ357" i="6"/>
  <c r="BO352" i="6"/>
  <c r="BU483" i="6"/>
  <c r="AW482" i="6"/>
  <c r="AQ438" i="6"/>
  <c r="S437" i="6"/>
  <c r="AE559" i="6"/>
  <c r="BC397" i="6"/>
  <c r="AE396" i="6"/>
  <c r="G381" i="6"/>
  <c r="BU558" i="6"/>
  <c r="AK253" i="6"/>
  <c r="BI252" i="6"/>
  <c r="M250" i="6"/>
  <c r="BI248" i="6"/>
  <c r="Y379" i="6"/>
  <c r="AE376" i="6"/>
  <c r="Y375" i="6"/>
  <c r="G371" i="6"/>
  <c r="AE368" i="6"/>
  <c r="G367" i="6"/>
  <c r="AE366" i="6"/>
  <c r="G365" i="6"/>
  <c r="AW355" i="6"/>
  <c r="AW351" i="6"/>
  <c r="BU350" i="6"/>
  <c r="G466" i="6"/>
  <c r="AE403" i="6"/>
  <c r="BC402" i="6"/>
  <c r="BC401" i="6"/>
  <c r="G401" i="6"/>
  <c r="BI397" i="6"/>
  <c r="M395" i="6"/>
  <c r="M393" i="6"/>
  <c r="S359" i="6"/>
  <c r="BO357" i="6"/>
  <c r="BO355" i="6"/>
  <c r="AQ354" i="6"/>
  <c r="BO353" i="6"/>
  <c r="S353" i="6"/>
  <c r="BO351" i="6"/>
  <c r="S351" i="6"/>
  <c r="BO469" i="6"/>
  <c r="S469" i="6"/>
  <c r="BI562" i="6"/>
  <c r="M562" i="6"/>
  <c r="AE453" i="6"/>
  <c r="G450" i="6"/>
  <c r="AE449" i="6"/>
  <c r="AK448" i="6"/>
  <c r="BI447" i="6"/>
  <c r="AK446" i="6"/>
  <c r="S446" i="6"/>
  <c r="BU445" i="6"/>
  <c r="BO444" i="6"/>
  <c r="BC437" i="6"/>
  <c r="AQ430" i="6"/>
  <c r="BI424" i="6"/>
  <c r="AK423" i="6"/>
  <c r="BI422" i="6"/>
  <c r="BI416" i="6"/>
  <c r="AK415" i="6"/>
  <c r="BI414" i="6"/>
  <c r="AQ414" i="6"/>
  <c r="BO411" i="6"/>
  <c r="AW411" i="6"/>
  <c r="BU410" i="6"/>
  <c r="Y410" i="6"/>
  <c r="AW409" i="6"/>
  <c r="AW562" i="6"/>
  <c r="AE562" i="6"/>
  <c r="Y561" i="6"/>
  <c r="S559" i="6"/>
  <c r="BO552" i="6"/>
  <c r="S552" i="6"/>
  <c r="BO543" i="6"/>
  <c r="AE543" i="6"/>
  <c r="AQ521" i="6"/>
  <c r="BO516" i="6"/>
  <c r="S504" i="6"/>
  <c r="BC499" i="6"/>
  <c r="G499" i="6"/>
  <c r="BU497" i="6"/>
  <c r="AW496" i="6"/>
  <c r="AE496" i="6"/>
  <c r="BU495" i="6"/>
  <c r="Y495" i="6"/>
  <c r="G495" i="6"/>
  <c r="AW494" i="6"/>
  <c r="AE494" i="6"/>
  <c r="BU493" i="6"/>
  <c r="BC493" i="6"/>
  <c r="Y493" i="6"/>
  <c r="AW492" i="6"/>
  <c r="BU491" i="6"/>
  <c r="Y491" i="6"/>
  <c r="AW490" i="6"/>
  <c r="BU489" i="6"/>
  <c r="Y489" i="6"/>
  <c r="AW488" i="6"/>
  <c r="AE488" i="6"/>
  <c r="M641" i="6"/>
  <c r="AK640" i="6"/>
  <c r="AK634" i="6"/>
  <c r="BI631" i="6"/>
  <c r="M629" i="6"/>
  <c r="BO626" i="6"/>
  <c r="M620" i="6"/>
  <c r="BI618" i="6"/>
  <c r="M618" i="6"/>
  <c r="AK617" i="6"/>
  <c r="S611" i="6"/>
  <c r="AQ610" i="6"/>
  <c r="Y604" i="6"/>
  <c r="AK600" i="6"/>
  <c r="AE599" i="6"/>
  <c r="BI577" i="6"/>
  <c r="BC339" i="6"/>
  <c r="G339" i="6"/>
  <c r="AE338" i="6"/>
  <c r="BC337" i="6"/>
  <c r="G337" i="6"/>
  <c r="AE336" i="6"/>
  <c r="BC335" i="6"/>
  <c r="G335" i="6"/>
  <c r="AE334" i="6"/>
  <c r="BC333" i="6"/>
  <c r="G333" i="6"/>
  <c r="AE332" i="6"/>
  <c r="BC331" i="6"/>
  <c r="G331" i="6"/>
  <c r="AE330" i="6"/>
  <c r="BC329" i="6"/>
  <c r="G329" i="6"/>
  <c r="G483" i="6"/>
  <c r="G469" i="6"/>
  <c r="AE468" i="6"/>
  <c r="BI466" i="6"/>
  <c r="AK465" i="6"/>
  <c r="S465" i="6"/>
  <c r="S463" i="6"/>
  <c r="BI439" i="6"/>
  <c r="AQ437" i="6"/>
  <c r="G433" i="6"/>
  <c r="AE432" i="6"/>
  <c r="AE430" i="6"/>
  <c r="BU429" i="6"/>
  <c r="G425" i="6"/>
  <c r="BC423" i="6"/>
  <c r="G423" i="6"/>
  <c r="AW422" i="6"/>
  <c r="Y419" i="6"/>
  <c r="AE418" i="6"/>
  <c r="BC417" i="6"/>
  <c r="G417" i="6"/>
  <c r="AW416" i="6"/>
  <c r="BC415" i="6"/>
  <c r="G415" i="6"/>
  <c r="AK411" i="6"/>
  <c r="AK562" i="6"/>
  <c r="M561" i="6"/>
  <c r="M556" i="6"/>
  <c r="S555" i="6"/>
  <c r="AQ542" i="6"/>
  <c r="AQ534" i="6"/>
  <c r="BO533" i="6"/>
  <c r="BO531" i="6"/>
  <c r="BU530" i="6"/>
  <c r="Y530" i="6"/>
  <c r="AW529" i="6"/>
  <c r="Y528" i="6"/>
  <c r="AW527" i="6"/>
  <c r="BU526" i="6"/>
  <c r="AE523" i="6"/>
  <c r="G520" i="6"/>
  <c r="AE517" i="6"/>
  <c r="AE503" i="6"/>
  <c r="G502" i="6"/>
  <c r="M501" i="6"/>
  <c r="AK500" i="6"/>
  <c r="AK496" i="6"/>
  <c r="BI495" i="6"/>
  <c r="AK488" i="6"/>
  <c r="S641" i="6"/>
  <c r="AW618" i="6"/>
  <c r="BU617" i="6"/>
  <c r="AK611" i="6"/>
  <c r="BI610" i="6"/>
  <c r="AE610" i="6"/>
  <c r="BI604" i="6"/>
  <c r="M604" i="6"/>
  <c r="AK603" i="6"/>
  <c r="M602" i="6"/>
  <c r="BO599" i="6"/>
  <c r="BO579" i="6"/>
  <c r="S579" i="6"/>
  <c r="M588" i="6"/>
  <c r="AK587" i="6"/>
  <c r="BI586" i="6"/>
  <c r="M586" i="6"/>
  <c r="BI582" i="6"/>
  <c r="M582" i="6"/>
  <c r="AK581" i="6"/>
  <c r="BI580" i="6"/>
  <c r="BI576" i="6"/>
  <c r="M576" i="6"/>
  <c r="AK575" i="6"/>
  <c r="AQ574" i="6"/>
  <c r="AW571" i="6"/>
  <c r="BI569" i="6"/>
  <c r="AE450" i="6"/>
  <c r="BC449" i="6"/>
  <c r="G449" i="6"/>
  <c r="M448" i="6"/>
  <c r="AK447" i="6"/>
  <c r="BO445" i="6"/>
  <c r="S445" i="6"/>
  <c r="AK436" i="6"/>
  <c r="S436" i="6"/>
  <c r="M435" i="6"/>
  <c r="BO432" i="6"/>
  <c r="BO430" i="6"/>
  <c r="S430" i="6"/>
  <c r="AK428" i="6"/>
  <c r="Y562" i="6"/>
  <c r="Y560" i="6"/>
  <c r="BO551" i="6"/>
  <c r="BO549" i="6"/>
  <c r="AW547" i="6"/>
  <c r="BC546" i="6"/>
  <c r="S544" i="6"/>
  <c r="BU541" i="6"/>
  <c r="BO523" i="6"/>
  <c r="S523" i="6"/>
  <c r="BO521" i="6"/>
  <c r="AQ520" i="6"/>
  <c r="BO519" i="6"/>
  <c r="S519" i="6"/>
  <c r="S517" i="6"/>
  <c r="BU498" i="6"/>
  <c r="Y498" i="6"/>
  <c r="AW497" i="6"/>
  <c r="BI634" i="6"/>
  <c r="AK633" i="6"/>
  <c r="BI632" i="6"/>
  <c r="M632" i="6"/>
  <c r="AK631" i="6"/>
  <c r="M617" i="6"/>
  <c r="M613" i="6"/>
  <c r="S612" i="6"/>
  <c r="BO610" i="6"/>
  <c r="AW604" i="6"/>
  <c r="BU603" i="6"/>
  <c r="AW602" i="6"/>
  <c r="BU601" i="6"/>
  <c r="BC601" i="6"/>
  <c r="G601" i="6"/>
  <c r="M600" i="6"/>
  <c r="BO439" i="6"/>
  <c r="M433" i="6"/>
  <c r="M431" i="6"/>
  <c r="AK430" i="6"/>
  <c r="AE425" i="6"/>
  <c r="BC422" i="6"/>
  <c r="G420" i="6"/>
  <c r="AE417" i="6"/>
  <c r="BC416" i="6"/>
  <c r="G416" i="6"/>
  <c r="AK414" i="6"/>
  <c r="AQ562" i="6"/>
  <c r="AK558" i="6"/>
  <c r="AQ557" i="6"/>
  <c r="BO556" i="6"/>
  <c r="BO536" i="6"/>
  <c r="BU591" i="6"/>
  <c r="Y591" i="6"/>
  <c r="BU589" i="6"/>
  <c r="Y587" i="6"/>
  <c r="AE586" i="6"/>
  <c r="BC585" i="6"/>
  <c r="AW582" i="6"/>
  <c r="BU581" i="6"/>
  <c r="G581" i="6"/>
  <c r="AE580" i="6"/>
  <c r="AW576" i="6"/>
  <c r="BC575" i="6"/>
  <c r="G575" i="6"/>
  <c r="AK571" i="6"/>
  <c r="AQ555" i="6"/>
  <c r="BC551" i="6"/>
  <c r="AE550" i="6"/>
  <c r="M548" i="6"/>
  <c r="Y546" i="6"/>
  <c r="G544" i="6"/>
  <c r="M543" i="6"/>
  <c r="BC519" i="6"/>
  <c r="BC503" i="6"/>
  <c r="AK499" i="6"/>
  <c r="BI498" i="6"/>
  <c r="AW628" i="6"/>
  <c r="AW621" i="6"/>
  <c r="BU620" i="6"/>
  <c r="Y620" i="6"/>
  <c r="BU616" i="6"/>
  <c r="M611" i="6"/>
  <c r="M607" i="6"/>
  <c r="AK606" i="6"/>
  <c r="AK604" i="6"/>
  <c r="AK602" i="6"/>
  <c r="AQ601" i="6"/>
  <c r="S600" i="6"/>
  <c r="AQ577" i="6"/>
  <c r="AW157" i="6"/>
  <c r="AW155" i="6"/>
  <c r="AQ143" i="6"/>
  <c r="AQ141" i="6"/>
  <c r="BO140" i="6"/>
  <c r="S140" i="6"/>
  <c r="AQ139" i="6"/>
  <c r="BO138" i="6"/>
  <c r="S138" i="6"/>
  <c r="AQ137" i="6"/>
  <c r="BO136" i="6"/>
  <c r="S136" i="6"/>
  <c r="AQ135" i="6"/>
  <c r="BO134" i="6"/>
  <c r="S134" i="6"/>
  <c r="AQ133" i="6"/>
  <c r="BO132" i="6"/>
  <c r="S132" i="6"/>
  <c r="AQ131" i="6"/>
  <c r="BO130" i="6"/>
  <c r="S130" i="6"/>
  <c r="AQ129" i="6"/>
  <c r="BO128" i="6"/>
  <c r="S128" i="6"/>
  <c r="AQ127" i="6"/>
  <c r="BO126" i="6"/>
  <c r="S126" i="6"/>
  <c r="AQ125" i="6"/>
  <c r="BO124" i="6"/>
  <c r="S124" i="6"/>
  <c r="AQ123" i="6"/>
  <c r="BO122" i="6"/>
  <c r="S122" i="6"/>
  <c r="AQ121" i="6"/>
  <c r="BO120" i="6"/>
  <c r="S120" i="6"/>
  <c r="AQ119" i="6"/>
  <c r="BO118" i="6"/>
  <c r="S118" i="6"/>
  <c r="AQ117" i="6"/>
  <c r="BO116" i="6"/>
  <c r="S116" i="6"/>
  <c r="AQ115" i="6"/>
  <c r="BO114" i="6"/>
  <c r="S114" i="6"/>
  <c r="S110" i="6"/>
  <c r="S108" i="6"/>
  <c r="BU107" i="6"/>
  <c r="Y107" i="6"/>
  <c r="BU105" i="6"/>
  <c r="AE100" i="6"/>
  <c r="BC99" i="6"/>
  <c r="G79" i="6"/>
  <c r="G77" i="6"/>
  <c r="G75" i="6"/>
  <c r="G22" i="6"/>
  <c r="G20" i="6"/>
  <c r="G18" i="6"/>
  <c r="G14" i="6"/>
  <c r="G12" i="6"/>
  <c r="M13" i="6"/>
  <c r="M26" i="6"/>
  <c r="M66" i="6"/>
  <c r="S17" i="6"/>
  <c r="S74" i="6"/>
  <c r="Y15" i="6"/>
  <c r="Y45" i="6"/>
  <c r="Y51" i="6"/>
  <c r="AE5" i="6"/>
  <c r="AE26" i="6"/>
  <c r="AE64" i="6"/>
  <c r="AK31" i="6"/>
  <c r="AK47" i="6"/>
  <c r="AK58" i="6"/>
  <c r="AQ78" i="6"/>
  <c r="AW10" i="6"/>
  <c r="AW18" i="6"/>
  <c r="AW56" i="6"/>
  <c r="AW72" i="6"/>
  <c r="BC10" i="6"/>
  <c r="BC34" i="6"/>
  <c r="BI7" i="6"/>
  <c r="BI63" i="6"/>
  <c r="BI71" i="6"/>
  <c r="BO14" i="6"/>
  <c r="BO19" i="6"/>
  <c r="BO64" i="6"/>
  <c r="BO75" i="6"/>
  <c r="BU7" i="6"/>
  <c r="BU15" i="6"/>
  <c r="BU23" i="6"/>
  <c r="BU31" i="6"/>
  <c r="BU39" i="6"/>
  <c r="BU47" i="6"/>
  <c r="BU55" i="6"/>
  <c r="BU60" i="6"/>
  <c r="BU74" i="6"/>
  <c r="Y152" i="6"/>
  <c r="AW149" i="6"/>
  <c r="BU146" i="6"/>
  <c r="Y146" i="6"/>
  <c r="AW145" i="6"/>
  <c r="AK144" i="6"/>
  <c r="AK112" i="6"/>
  <c r="BI111" i="6"/>
  <c r="BO87" i="6"/>
  <c r="M63" i="6"/>
  <c r="M79" i="6"/>
  <c r="S22" i="6"/>
  <c r="S63" i="6"/>
  <c r="Y31" i="6"/>
  <c r="Y39" i="6"/>
  <c r="AE23" i="6"/>
  <c r="AE50" i="6"/>
  <c r="AK25" i="6"/>
  <c r="AK71" i="6"/>
  <c r="AQ6" i="6"/>
  <c r="AQ72" i="6"/>
  <c r="AW20" i="6"/>
  <c r="AW23" i="6"/>
  <c r="AW50" i="6"/>
  <c r="BC39" i="6"/>
  <c r="BC58" i="6"/>
  <c r="BC66" i="6"/>
  <c r="BI9" i="6"/>
  <c r="BI15" i="6"/>
  <c r="BI23" i="6"/>
  <c r="BO30" i="6"/>
  <c r="BO55" i="6"/>
  <c r="BO66" i="6"/>
  <c r="BO77" i="6"/>
  <c r="BU41" i="6"/>
  <c r="BU57" i="6"/>
  <c r="G161" i="6"/>
  <c r="AK157" i="6"/>
  <c r="M156" i="6"/>
  <c r="S151" i="6"/>
  <c r="AQ148" i="6"/>
  <c r="BC144" i="6"/>
  <c r="AE143" i="6"/>
  <c r="BC142" i="6"/>
  <c r="G142" i="6"/>
  <c r="AE141" i="6"/>
  <c r="BC140" i="6"/>
  <c r="G140" i="6"/>
  <c r="AE139" i="6"/>
  <c r="BC138" i="6"/>
  <c r="G138" i="6"/>
  <c r="AE137" i="6"/>
  <c r="BI107" i="6"/>
  <c r="BC89" i="6"/>
  <c r="M23" i="6"/>
  <c r="G25" i="6"/>
  <c r="M12" i="6"/>
  <c r="M25" i="6"/>
  <c r="M33" i="6"/>
  <c r="M60" i="6"/>
  <c r="M65" i="6"/>
  <c r="M76" i="6"/>
  <c r="S8" i="6"/>
  <c r="S16" i="6"/>
  <c r="S38" i="6"/>
  <c r="S73" i="6"/>
  <c r="Y36" i="6"/>
  <c r="AE20" i="6"/>
  <c r="AE25" i="6"/>
  <c r="AE33" i="6"/>
  <c r="AE41" i="6"/>
  <c r="AE66" i="6"/>
  <c r="AE74" i="6"/>
  <c r="AK57" i="6"/>
  <c r="AQ41" i="6"/>
  <c r="AQ46" i="6"/>
  <c r="AW17" i="6"/>
  <c r="AW55" i="6"/>
  <c r="BC14" i="6"/>
  <c r="BC71" i="6"/>
  <c r="BI34" i="6"/>
  <c r="BI42" i="6"/>
  <c r="BI53" i="6"/>
  <c r="BO7" i="6"/>
  <c r="BO13" i="6"/>
  <c r="BO24" i="6"/>
  <c r="BO27" i="6"/>
  <c r="BO49" i="6"/>
  <c r="BO68" i="6"/>
  <c r="BU62" i="6"/>
  <c r="BU73" i="6"/>
  <c r="BI161" i="6"/>
  <c r="BC159" i="6"/>
  <c r="G159" i="6"/>
  <c r="G157" i="6"/>
  <c r="AE156" i="6"/>
  <c r="AK153" i="6"/>
  <c r="AQ144" i="6"/>
  <c r="BO143" i="6"/>
  <c r="G78" i="6"/>
  <c r="G17" i="6"/>
  <c r="G9" i="6"/>
  <c r="M22" i="6"/>
  <c r="M62" i="6"/>
  <c r="S13" i="6"/>
  <c r="S48" i="6"/>
  <c r="Y10" i="6"/>
  <c r="AE30" i="6"/>
  <c r="AE60" i="6"/>
  <c r="AE68" i="6"/>
  <c r="AQ43" i="6"/>
  <c r="BO51" i="6"/>
  <c r="M161" i="6"/>
  <c r="M93" i="6"/>
  <c r="BI91" i="6"/>
  <c r="BI114" i="6"/>
  <c r="M114" i="6"/>
  <c r="BC113" i="6"/>
  <c r="G113" i="6"/>
  <c r="AE112" i="6"/>
  <c r="AK105" i="6"/>
  <c r="BI104" i="6"/>
  <c r="M104" i="6"/>
  <c r="G70" i="6"/>
  <c r="G68" i="6"/>
  <c r="G66" i="6"/>
  <c r="G64" i="6"/>
  <c r="G62" i="6"/>
  <c r="G60" i="6"/>
  <c r="G58" i="6"/>
  <c r="M19" i="6"/>
  <c r="M27" i="6"/>
  <c r="M59" i="6"/>
  <c r="S10" i="6"/>
  <c r="S15" i="6"/>
  <c r="S18" i="6"/>
  <c r="S23" i="6"/>
  <c r="S26" i="6"/>
  <c r="S42" i="6"/>
  <c r="S58" i="6"/>
  <c r="S67" i="6"/>
  <c r="Y26" i="6"/>
  <c r="AE27" i="6"/>
  <c r="AE43" i="6"/>
  <c r="AK5" i="6"/>
  <c r="AK13" i="6"/>
  <c r="AK21" i="6"/>
  <c r="AK34" i="6"/>
  <c r="AK56" i="6"/>
  <c r="AK75" i="6"/>
  <c r="AQ15" i="6"/>
  <c r="AQ54" i="6"/>
  <c r="AQ70" i="6"/>
  <c r="AW16" i="6"/>
  <c r="AW27" i="6"/>
  <c r="AW43" i="6"/>
  <c r="AW54" i="6"/>
  <c r="BC54" i="6"/>
  <c r="BC62" i="6"/>
  <c r="BC70" i="6"/>
  <c r="BI47" i="6"/>
  <c r="BI55" i="6"/>
  <c r="BO6" i="6"/>
  <c r="BO62" i="6"/>
  <c r="BO67" i="6"/>
  <c r="BO73" i="6"/>
  <c r="BO78" i="6"/>
  <c r="BU61" i="6"/>
  <c r="AW161" i="6"/>
  <c r="AE161" i="6"/>
  <c r="BC160" i="6"/>
  <c r="AK154" i="6"/>
  <c r="S154" i="6"/>
  <c r="BI153" i="6"/>
  <c r="M153" i="6"/>
  <c r="AQ151" i="6"/>
  <c r="BO150" i="6"/>
  <c r="AK150" i="6"/>
  <c r="BI149" i="6"/>
  <c r="AQ149" i="6"/>
  <c r="BI147" i="6"/>
  <c r="AK146" i="6"/>
  <c r="BI145" i="6"/>
  <c r="AE144" i="6"/>
  <c r="BU143" i="6"/>
  <c r="BC143" i="6"/>
  <c r="BC105" i="6"/>
  <c r="AK99" i="6"/>
  <c r="M97" i="6"/>
  <c r="BI95" i="6"/>
  <c r="M95" i="6"/>
  <c r="AK94" i="6"/>
  <c r="AE92" i="6"/>
  <c r="AQ88" i="6"/>
  <c r="AW87" i="6"/>
  <c r="AW241" i="6"/>
  <c r="BU240" i="6"/>
  <c r="Y240" i="6"/>
  <c r="G239" i="6"/>
  <c r="AE238" i="6"/>
  <c r="BC237" i="6"/>
  <c r="G237" i="6"/>
  <c r="M235" i="6"/>
  <c r="AK234" i="6"/>
  <c r="AW220" i="6"/>
  <c r="BI216" i="6"/>
  <c r="AK215" i="6"/>
  <c r="AK211" i="6"/>
  <c r="BI210" i="6"/>
  <c r="BI208" i="6"/>
  <c r="BO207" i="6"/>
  <c r="S207" i="6"/>
  <c r="BC200" i="6"/>
  <c r="Y200" i="6"/>
  <c r="G198" i="6"/>
  <c r="M195" i="6"/>
  <c r="BC194" i="6"/>
  <c r="M193" i="6"/>
  <c r="AK192" i="6"/>
  <c r="BI191" i="6"/>
  <c r="M191" i="6"/>
  <c r="AK190" i="6"/>
  <c r="BI189" i="6"/>
  <c r="M189" i="6"/>
  <c r="AK188" i="6"/>
  <c r="BI187" i="6"/>
  <c r="M187" i="6"/>
  <c r="AK186" i="6"/>
  <c r="BI185" i="6"/>
  <c r="M185" i="6"/>
  <c r="G170" i="6"/>
  <c r="AE169" i="6"/>
  <c r="AE235" i="6"/>
  <c r="BC234" i="6"/>
  <c r="G234" i="6"/>
  <c r="AE233" i="6"/>
  <c r="BI221" i="6"/>
  <c r="BI206" i="6"/>
  <c r="AK205" i="6"/>
  <c r="AK203" i="6"/>
  <c r="Y194" i="6"/>
  <c r="Y172" i="6"/>
  <c r="BU168" i="6"/>
  <c r="Y168" i="6"/>
  <c r="AE167" i="6"/>
  <c r="AE322" i="6"/>
  <c r="BC321" i="6"/>
  <c r="G321" i="6"/>
  <c r="AE320" i="6"/>
  <c r="BC319" i="6"/>
  <c r="G319" i="6"/>
  <c r="AE318" i="6"/>
  <c r="BC317" i="6"/>
  <c r="G315" i="6"/>
  <c r="BU234" i="6"/>
  <c r="Y234" i="6"/>
  <c r="AW233" i="6"/>
  <c r="Y232" i="6"/>
  <c r="BU230" i="6"/>
  <c r="G207" i="6"/>
  <c r="AE206" i="6"/>
  <c r="BC205" i="6"/>
  <c r="G203" i="6"/>
  <c r="M202" i="6"/>
  <c r="AK199" i="6"/>
  <c r="G99" i="6"/>
  <c r="AK97" i="6"/>
  <c r="BI94" i="6"/>
  <c r="AW91" i="6"/>
  <c r="BC90" i="6"/>
  <c r="AK88" i="6"/>
  <c r="S88" i="6"/>
  <c r="BU241" i="6"/>
  <c r="Y241" i="6"/>
  <c r="AW240" i="6"/>
  <c r="AW239" i="6"/>
  <c r="BU226" i="6"/>
  <c r="Y222" i="6"/>
  <c r="G216" i="6"/>
  <c r="AE215" i="6"/>
  <c r="BC214" i="6"/>
  <c r="M213" i="6"/>
  <c r="AK212" i="6"/>
  <c r="BI211" i="6"/>
  <c r="AK208" i="6"/>
  <c r="AE202" i="6"/>
  <c r="BC201" i="6"/>
  <c r="G201" i="6"/>
  <c r="AE200" i="6"/>
  <c r="AK195" i="6"/>
  <c r="G195" i="6"/>
  <c r="BI194" i="6"/>
  <c r="M194" i="6"/>
  <c r="AK193" i="6"/>
  <c r="BI192" i="6"/>
  <c r="M192" i="6"/>
  <c r="AK191" i="6"/>
  <c r="BI190" i="6"/>
  <c r="M190" i="6"/>
  <c r="AK189" i="6"/>
  <c r="BI188" i="6"/>
  <c r="M188" i="6"/>
  <c r="AK187" i="6"/>
  <c r="BI186" i="6"/>
  <c r="M186" i="6"/>
  <c r="BC185" i="6"/>
  <c r="AK185" i="6"/>
  <c r="G185" i="6"/>
  <c r="BI184" i="6"/>
  <c r="AE184" i="6"/>
  <c r="M184" i="6"/>
  <c r="BC183" i="6"/>
  <c r="AK183" i="6"/>
  <c r="G183" i="6"/>
  <c r="BI182" i="6"/>
  <c r="AE182" i="6"/>
  <c r="M182" i="6"/>
  <c r="BC181" i="6"/>
  <c r="AK181" i="6"/>
  <c r="G181" i="6"/>
  <c r="BI180" i="6"/>
  <c r="AE180" i="6"/>
  <c r="M180" i="6"/>
  <c r="BC179" i="6"/>
  <c r="AK179" i="6"/>
  <c r="G179" i="6"/>
  <c r="BI178" i="6"/>
  <c r="AE178" i="6"/>
  <c r="M178" i="6"/>
  <c r="BC177" i="6"/>
  <c r="AK177" i="6"/>
  <c r="G177" i="6"/>
  <c r="BI176" i="6"/>
  <c r="AE176" i="6"/>
  <c r="M176" i="6"/>
  <c r="BC175" i="6"/>
  <c r="AK175" i="6"/>
  <c r="G175" i="6"/>
  <c r="BI174" i="6"/>
  <c r="AE174" i="6"/>
  <c r="BC173" i="6"/>
  <c r="G173" i="6"/>
  <c r="AE172" i="6"/>
  <c r="BC171" i="6"/>
  <c r="G171" i="6"/>
  <c r="BC169" i="6"/>
  <c r="G169" i="6"/>
  <c r="BI101" i="6"/>
  <c r="BO100" i="6"/>
  <c r="AW96" i="6"/>
  <c r="AK93" i="6"/>
  <c r="BI92" i="6"/>
  <c r="M92" i="6"/>
  <c r="AQ90" i="6"/>
  <c r="AW89" i="6"/>
  <c r="BU229" i="6"/>
  <c r="Y229" i="6"/>
  <c r="AW228" i="6"/>
  <c r="M228" i="6"/>
  <c r="BI224" i="6"/>
  <c r="M224" i="6"/>
  <c r="AK223" i="6"/>
  <c r="AK219" i="6"/>
  <c r="AQ218" i="6"/>
  <c r="BO217" i="6"/>
  <c r="AQ216" i="6"/>
  <c r="BU210" i="6"/>
  <c r="AK202" i="6"/>
  <c r="BI201" i="6"/>
  <c r="M201" i="6"/>
  <c r="AQ199" i="6"/>
  <c r="BO198" i="6"/>
  <c r="S198" i="6"/>
  <c r="BI197" i="6"/>
  <c r="AQ197" i="6"/>
  <c r="AW194" i="6"/>
  <c r="BO192" i="6"/>
  <c r="S192" i="6"/>
  <c r="AQ191" i="6"/>
  <c r="BO190" i="6"/>
  <c r="S190" i="6"/>
  <c r="AQ189" i="6"/>
  <c r="BO188" i="6"/>
  <c r="BU171" i="6"/>
  <c r="Y171" i="6"/>
  <c r="Y167" i="6"/>
  <c r="BU322" i="6"/>
  <c r="Y322" i="6"/>
  <c r="AW321" i="6"/>
  <c r="BU320" i="6"/>
  <c r="Y320" i="6"/>
  <c r="AW319" i="6"/>
  <c r="BU318" i="6"/>
  <c r="Y318" i="6"/>
  <c r="AW317" i="6"/>
  <c r="BU316" i="6"/>
  <c r="Y316" i="6"/>
  <c r="AW315" i="6"/>
  <c r="AK314" i="6"/>
  <c r="BO310" i="6"/>
  <c r="S310" i="6"/>
  <c r="BC307" i="6"/>
  <c r="AE304" i="6"/>
  <c r="BC303" i="6"/>
  <c r="G303" i="6"/>
  <c r="M302" i="6"/>
  <c r="S301" i="6"/>
  <c r="AQ300" i="6"/>
  <c r="BC298" i="6"/>
  <c r="AK298" i="6"/>
  <c r="BC294" i="6"/>
  <c r="AQ279" i="6"/>
  <c r="AW278" i="6"/>
  <c r="Y277" i="6"/>
  <c r="BI253" i="6"/>
  <c r="Y249" i="6"/>
  <c r="AW403" i="6"/>
  <c r="BU402" i="6"/>
  <c r="BU401" i="6"/>
  <c r="BU399" i="6"/>
  <c r="M397" i="6"/>
  <c r="BI395" i="6"/>
  <c r="S388" i="6"/>
  <c r="BO386" i="6"/>
  <c r="BO382" i="6"/>
  <c r="BC379" i="6"/>
  <c r="BI352" i="6"/>
  <c r="G464" i="6"/>
  <c r="AE463" i="6"/>
  <c r="BC462" i="6"/>
  <c r="AE461" i="6"/>
  <c r="BC460" i="6"/>
  <c r="G460" i="6"/>
  <c r="AE459" i="6"/>
  <c r="BC458" i="6"/>
  <c r="G458" i="6"/>
  <c r="AE457" i="6"/>
  <c r="BC456" i="6"/>
  <c r="G456" i="6"/>
  <c r="BI311" i="6"/>
  <c r="M311" i="6"/>
  <c r="AK310" i="6"/>
  <c r="BU303" i="6"/>
  <c r="S299" i="6"/>
  <c r="Y298" i="6"/>
  <c r="BU294" i="6"/>
  <c r="S278" i="6"/>
  <c r="AQ277" i="6"/>
  <c r="BO276" i="6"/>
  <c r="BU273" i="6"/>
  <c r="Y273" i="6"/>
  <c r="AW272" i="6"/>
  <c r="BU271" i="6"/>
  <c r="Y271" i="6"/>
  <c r="AW270" i="6"/>
  <c r="BU269" i="6"/>
  <c r="Y269" i="6"/>
  <c r="AW268" i="6"/>
  <c r="BU267" i="6"/>
  <c r="Y267" i="6"/>
  <c r="AW266" i="6"/>
  <c r="BU265" i="6"/>
  <c r="Y265" i="6"/>
  <c r="AW264" i="6"/>
  <c r="BU263" i="6"/>
  <c r="Y263" i="6"/>
  <c r="AW262" i="6"/>
  <c r="BU261" i="6"/>
  <c r="Y261" i="6"/>
  <c r="BI258" i="6"/>
  <c r="AK257" i="6"/>
  <c r="M256" i="6"/>
  <c r="AE253" i="6"/>
  <c r="BU252" i="6"/>
  <c r="M251" i="6"/>
  <c r="BI249" i="6"/>
  <c r="M249" i="6"/>
  <c r="S248" i="6"/>
  <c r="BC386" i="6"/>
  <c r="BC384" i="6"/>
  <c r="AE383" i="6"/>
  <c r="AE381" i="6"/>
  <c r="AQ379" i="6"/>
  <c r="BC370" i="6"/>
  <c r="BC368" i="6"/>
  <c r="G368" i="6"/>
  <c r="BC366" i="6"/>
  <c r="BI365" i="6"/>
  <c r="BC363" i="6"/>
  <c r="AQ359" i="6"/>
  <c r="S354" i="6"/>
  <c r="BI350" i="6"/>
  <c r="M350" i="6"/>
  <c r="AK349" i="6"/>
  <c r="BI348" i="6"/>
  <c r="M348" i="6"/>
  <c r="AK347" i="6"/>
  <c r="BI346" i="6"/>
  <c r="M346" i="6"/>
  <c r="AK345" i="6"/>
  <c r="BI344" i="6"/>
  <c r="M344" i="6"/>
  <c r="AK343" i="6"/>
  <c r="BI342" i="6"/>
  <c r="M342" i="6"/>
  <c r="AQ466" i="6"/>
  <c r="G317" i="6"/>
  <c r="AE316" i="6"/>
  <c r="BC315" i="6"/>
  <c r="BI314" i="6"/>
  <c r="AQ314" i="6"/>
  <c r="AE311" i="6"/>
  <c r="BC310" i="6"/>
  <c r="BU308" i="6"/>
  <c r="BI307" i="6"/>
  <c r="M303" i="6"/>
  <c r="S302" i="6"/>
  <c r="Y301" i="6"/>
  <c r="AQ298" i="6"/>
  <c r="M298" i="6"/>
  <c r="AQ296" i="6"/>
  <c r="M296" i="6"/>
  <c r="S295" i="6"/>
  <c r="M294" i="6"/>
  <c r="BU292" i="6"/>
  <c r="Y292" i="6"/>
  <c r="AW291" i="6"/>
  <c r="BU290" i="6"/>
  <c r="Y290" i="6"/>
  <c r="AW289" i="6"/>
  <c r="BU288" i="6"/>
  <c r="Y284" i="6"/>
  <c r="AW283" i="6"/>
  <c r="BU282" i="6"/>
  <c r="Y282" i="6"/>
  <c r="AW281" i="6"/>
  <c r="BU280" i="6"/>
  <c r="Y280" i="6"/>
  <c r="AK278" i="6"/>
  <c r="G278" i="6"/>
  <c r="BI275" i="6"/>
  <c r="M275" i="6"/>
  <c r="AK274" i="6"/>
  <c r="BI273" i="6"/>
  <c r="BO258" i="6"/>
  <c r="S258" i="6"/>
  <c r="Y255" i="6"/>
  <c r="AW249" i="6"/>
  <c r="G248" i="6"/>
  <c r="M402" i="6"/>
  <c r="BI401" i="6"/>
  <c r="AK400" i="6"/>
  <c r="G400" i="6"/>
  <c r="AK397" i="6"/>
  <c r="BI396" i="6"/>
  <c r="M396" i="6"/>
  <c r="BO395" i="6"/>
  <c r="AK395" i="6"/>
  <c r="S395" i="6"/>
  <c r="Y388" i="6"/>
  <c r="S387" i="6"/>
  <c r="BO385" i="6"/>
  <c r="S385" i="6"/>
  <c r="AW383" i="6"/>
  <c r="BO381" i="6"/>
  <c r="BC378" i="6"/>
  <c r="BI377" i="6"/>
  <c r="AQ375" i="6"/>
  <c r="BU373" i="6"/>
  <c r="AE372" i="6"/>
  <c r="BC371" i="6"/>
  <c r="BI370" i="6"/>
  <c r="BO367" i="6"/>
  <c r="M365" i="6"/>
  <c r="AQ363" i="6"/>
  <c r="AQ360" i="6"/>
  <c r="AE359" i="6"/>
  <c r="BI356" i="6"/>
  <c r="Y315" i="6"/>
  <c r="AE305" i="6"/>
  <c r="G304" i="6"/>
  <c r="AE298" i="6"/>
  <c r="BC297" i="6"/>
  <c r="AE294" i="6"/>
  <c r="BO279" i="6"/>
  <c r="AW277" i="6"/>
  <c r="BI259" i="6"/>
  <c r="M257" i="6"/>
  <c r="S256" i="6"/>
  <c r="AK251" i="6"/>
  <c r="Y400" i="6"/>
  <c r="AE392" i="6"/>
  <c r="BC391" i="6"/>
  <c r="BC389" i="6"/>
  <c r="M388" i="6"/>
  <c r="M384" i="6"/>
  <c r="BI382" i="6"/>
  <c r="BU378" i="6"/>
  <c r="AE377" i="6"/>
  <c r="BC376" i="6"/>
  <c r="BI375" i="6"/>
  <c r="BC369" i="6"/>
  <c r="BO365" i="6"/>
  <c r="BC364" i="6"/>
  <c r="BO362" i="6"/>
  <c r="G361" i="6"/>
  <c r="BC358" i="6"/>
  <c r="BI357" i="6"/>
  <c r="BU354" i="6"/>
  <c r="Y354" i="6"/>
  <c r="AW353" i="6"/>
  <c r="BU352" i="6"/>
  <c r="BC311" i="6"/>
  <c r="G309" i="6"/>
  <c r="AQ299" i="6"/>
  <c r="BO298" i="6"/>
  <c r="S294" i="6"/>
  <c r="BC279" i="6"/>
  <c r="BO277" i="6"/>
  <c r="Y274" i="6"/>
  <c r="BC258" i="6"/>
  <c r="Y258" i="6"/>
  <c r="AW257" i="6"/>
  <c r="AQ253" i="6"/>
  <c r="BU251" i="6"/>
  <c r="Y251" i="6"/>
  <c r="AW250" i="6"/>
  <c r="G249" i="6"/>
  <c r="BO402" i="6"/>
  <c r="AK402" i="6"/>
  <c r="BI400" i="6"/>
  <c r="M400" i="6"/>
  <c r="BO399" i="6"/>
  <c r="BU393" i="6"/>
  <c r="S392" i="6"/>
  <c r="AW386" i="6"/>
  <c r="AE384" i="6"/>
  <c r="G383" i="6"/>
  <c r="BU381" i="6"/>
  <c r="M378" i="6"/>
  <c r="BO377" i="6"/>
  <c r="G376" i="6"/>
  <c r="G374" i="6"/>
  <c r="S370" i="6"/>
  <c r="AW368" i="6"/>
  <c r="Y367" i="6"/>
  <c r="AK362" i="6"/>
  <c r="AW357" i="6"/>
  <c r="M357" i="6"/>
  <c r="BC350" i="6"/>
  <c r="G350" i="6"/>
  <c r="AE349" i="6"/>
  <c r="BC348" i="6"/>
  <c r="G348" i="6"/>
  <c r="AE347" i="6"/>
  <c r="BC346" i="6"/>
  <c r="G346" i="6"/>
  <c r="AE345" i="6"/>
  <c r="BC344" i="6"/>
  <c r="G344" i="6"/>
  <c r="AE343" i="6"/>
  <c r="BC342" i="6"/>
  <c r="G342" i="6"/>
  <c r="AE341" i="6"/>
  <c r="BC340" i="6"/>
  <c r="G340" i="6"/>
  <c r="AE339" i="6"/>
  <c r="BC338" i="6"/>
  <c r="G338" i="6"/>
  <c r="AE337" i="6"/>
  <c r="BC336" i="6"/>
  <c r="G336" i="6"/>
  <c r="AE335" i="6"/>
  <c r="BC334" i="6"/>
  <c r="G334" i="6"/>
  <c r="AE333" i="6"/>
  <c r="BC332" i="6"/>
  <c r="G332" i="6"/>
  <c r="AE331" i="6"/>
  <c r="BC330" i="6"/>
  <c r="G330" i="6"/>
  <c r="AE329" i="6"/>
  <c r="AE483" i="6"/>
  <c r="BC482" i="6"/>
  <c r="BU465" i="6"/>
  <c r="AW453" i="6"/>
  <c r="Y452" i="6"/>
  <c r="AW451" i="6"/>
  <c r="BU441" i="6"/>
  <c r="BC439" i="6"/>
  <c r="AE414" i="6"/>
  <c r="G413" i="6"/>
  <c r="AE412" i="6"/>
  <c r="S541" i="6"/>
  <c r="AQ540" i="6"/>
  <c r="S539" i="6"/>
  <c r="AQ538" i="6"/>
  <c r="BO537" i="6"/>
  <c r="AQ519" i="6"/>
  <c r="AK341" i="6"/>
  <c r="BI340" i="6"/>
  <c r="M340" i="6"/>
  <c r="AK339" i="6"/>
  <c r="BI338" i="6"/>
  <c r="M338" i="6"/>
  <c r="AK337" i="6"/>
  <c r="BI336" i="6"/>
  <c r="M336" i="6"/>
  <c r="AK335" i="6"/>
  <c r="BI334" i="6"/>
  <c r="AK483" i="6"/>
  <c r="Y482" i="6"/>
  <c r="BO481" i="6"/>
  <c r="AW481" i="6"/>
  <c r="S481" i="6"/>
  <c r="BU480" i="6"/>
  <c r="AQ480" i="6"/>
  <c r="Y480" i="6"/>
  <c r="BO479" i="6"/>
  <c r="AW479" i="6"/>
  <c r="S479" i="6"/>
  <c r="BU478" i="6"/>
  <c r="AQ478" i="6"/>
  <c r="Y478" i="6"/>
  <c r="BO477" i="6"/>
  <c r="AW477" i="6"/>
  <c r="S477" i="6"/>
  <c r="BU476" i="6"/>
  <c r="AQ476" i="6"/>
  <c r="Y476" i="6"/>
  <c r="BO475" i="6"/>
  <c r="AW475" i="6"/>
  <c r="S475" i="6"/>
  <c r="BU474" i="6"/>
  <c r="AQ474" i="6"/>
  <c r="Y474" i="6"/>
  <c r="BO473" i="6"/>
  <c r="AW473" i="6"/>
  <c r="S473" i="6"/>
  <c r="BU472" i="6"/>
  <c r="AQ472" i="6"/>
  <c r="Y472" i="6"/>
  <c r="BO471" i="6"/>
  <c r="AW471" i="6"/>
  <c r="S471" i="6"/>
  <c r="BU470" i="6"/>
  <c r="AQ470" i="6"/>
  <c r="Y470" i="6"/>
  <c r="S466" i="6"/>
  <c r="AQ465" i="6"/>
  <c r="Y465" i="6"/>
  <c r="AK453" i="6"/>
  <c r="G448" i="6"/>
  <c r="BC444" i="6"/>
  <c r="G444" i="6"/>
  <c r="AK442" i="6"/>
  <c r="BO440" i="6"/>
  <c r="S440" i="6"/>
  <c r="BO438" i="6"/>
  <c r="BO433" i="6"/>
  <c r="BC432" i="6"/>
  <c r="G432" i="6"/>
  <c r="AW429" i="6"/>
  <c r="BC428" i="6"/>
  <c r="Y428" i="6"/>
  <c r="AE427" i="6"/>
  <c r="BC426" i="6"/>
  <c r="M425" i="6"/>
  <c r="AK420" i="6"/>
  <c r="BI417" i="6"/>
  <c r="M415" i="6"/>
  <c r="S414" i="6"/>
  <c r="S412" i="6"/>
  <c r="AQ559" i="6"/>
  <c r="AQ558" i="6"/>
  <c r="S551" i="6"/>
  <c r="BO544" i="6"/>
  <c r="BO535" i="6"/>
  <c r="S535" i="6"/>
  <c r="S533" i="6"/>
  <c r="AQ532" i="6"/>
  <c r="BC560" i="6"/>
  <c r="AQ553" i="6"/>
  <c r="BU546" i="6"/>
  <c r="AE542" i="6"/>
  <c r="BC541" i="6"/>
  <c r="AQ530" i="6"/>
  <c r="BO529" i="6"/>
  <c r="AQ528" i="6"/>
  <c r="BO527" i="6"/>
  <c r="S527" i="6"/>
  <c r="G518" i="6"/>
  <c r="BC516" i="6"/>
  <c r="G516" i="6"/>
  <c r="AE515" i="6"/>
  <c r="BC514" i="6"/>
  <c r="G514" i="6"/>
  <c r="AE513" i="6"/>
  <c r="Y351" i="6"/>
  <c r="BO467" i="6"/>
  <c r="AW467" i="6"/>
  <c r="S467" i="6"/>
  <c r="M465" i="6"/>
  <c r="AK464" i="6"/>
  <c r="AK462" i="6"/>
  <c r="BU453" i="6"/>
  <c r="S447" i="6"/>
  <c r="AW445" i="6"/>
  <c r="G442" i="6"/>
  <c r="G435" i="6"/>
  <c r="AE423" i="6"/>
  <c r="BC420" i="6"/>
  <c r="G418" i="6"/>
  <c r="S561" i="6"/>
  <c r="AW545" i="6"/>
  <c r="BI543" i="6"/>
  <c r="BO542" i="6"/>
  <c r="AE455" i="6"/>
  <c r="BC454" i="6"/>
  <c r="BI453" i="6"/>
  <c r="AQ453" i="6"/>
  <c r="BO452" i="6"/>
  <c r="G447" i="6"/>
  <c r="AE446" i="6"/>
  <c r="S443" i="6"/>
  <c r="AQ442" i="6"/>
  <c r="AE439" i="6"/>
  <c r="AW434" i="6"/>
  <c r="AE434" i="6"/>
  <c r="BC433" i="6"/>
  <c r="BI432" i="6"/>
  <c r="AK431" i="6"/>
  <c r="BI430" i="6"/>
  <c r="BC429" i="6"/>
  <c r="AK427" i="6"/>
  <c r="M426" i="6"/>
  <c r="AK425" i="6"/>
  <c r="S425" i="6"/>
  <c r="AQ422" i="6"/>
  <c r="BO419" i="6"/>
  <c r="S419" i="6"/>
  <c r="BO417" i="6"/>
  <c r="Y414" i="6"/>
  <c r="AW413" i="6"/>
  <c r="BC412" i="6"/>
  <c r="Y412" i="6"/>
  <c r="BI560" i="6"/>
  <c r="BC555" i="6"/>
  <c r="AK555" i="6"/>
  <c r="AQ554" i="6"/>
  <c r="G554" i="6"/>
  <c r="BU552" i="6"/>
  <c r="AQ551" i="6"/>
  <c r="BO550" i="6"/>
  <c r="AQ549" i="6"/>
  <c r="BO548" i="6"/>
  <c r="G547" i="6"/>
  <c r="M539" i="6"/>
  <c r="AK538" i="6"/>
  <c r="BI537" i="6"/>
  <c r="S534" i="6"/>
  <c r="M619" i="6"/>
  <c r="AK618" i="6"/>
  <c r="BI617" i="6"/>
  <c r="BC465" i="6"/>
  <c r="AQ464" i="6"/>
  <c r="BO463" i="6"/>
  <c r="AW463" i="6"/>
  <c r="Y462" i="6"/>
  <c r="AW461" i="6"/>
  <c r="BU460" i="6"/>
  <c r="Y460" i="6"/>
  <c r="AW459" i="6"/>
  <c r="BU458" i="6"/>
  <c r="Y458" i="6"/>
  <c r="AW457" i="6"/>
  <c r="BU456" i="6"/>
  <c r="Y456" i="6"/>
  <c r="AW455" i="6"/>
  <c r="BU454" i="6"/>
  <c r="Y454" i="6"/>
  <c r="AW448" i="6"/>
  <c r="S448" i="6"/>
  <c r="G443" i="6"/>
  <c r="M440" i="6"/>
  <c r="BI438" i="6"/>
  <c r="BU436" i="6"/>
  <c r="G436" i="6"/>
  <c r="AE435" i="6"/>
  <c r="AW430" i="6"/>
  <c r="Y427" i="6"/>
  <c r="AE426" i="6"/>
  <c r="BC425" i="6"/>
  <c r="AE422" i="6"/>
  <c r="BC421" i="6"/>
  <c r="M414" i="6"/>
  <c r="BI412" i="6"/>
  <c r="M412" i="6"/>
  <c r="S556" i="6"/>
  <c r="BC550" i="6"/>
  <c r="AE549" i="6"/>
  <c r="G545" i="6"/>
  <c r="AE544" i="6"/>
  <c r="Y542" i="6"/>
  <c r="G542" i="6"/>
  <c r="AW541" i="6"/>
  <c r="BU540" i="6"/>
  <c r="Y540" i="6"/>
  <c r="BU538" i="6"/>
  <c r="Y538" i="6"/>
  <c r="AW537" i="6"/>
  <c r="G534" i="6"/>
  <c r="AK528" i="6"/>
  <c r="BI527" i="6"/>
  <c r="M527" i="6"/>
  <c r="AQ523" i="6"/>
  <c r="S522" i="6"/>
  <c r="Y521" i="6"/>
  <c r="BU515" i="6"/>
  <c r="BC515" i="6"/>
  <c r="Y515" i="6"/>
  <c r="G515" i="6"/>
  <c r="AW514" i="6"/>
  <c r="AE514" i="6"/>
  <c r="BU513" i="6"/>
  <c r="BC513" i="6"/>
  <c r="Y513" i="6"/>
  <c r="G497" i="6"/>
  <c r="BI639" i="6"/>
  <c r="AQ637" i="6"/>
  <c r="AW636" i="6"/>
  <c r="BU635" i="6"/>
  <c r="Y635" i="6"/>
  <c r="BU633" i="6"/>
  <c r="Y633" i="6"/>
  <c r="AW632" i="6"/>
  <c r="BU631" i="6"/>
  <c r="BI624" i="6"/>
  <c r="G513" i="6"/>
  <c r="AW512" i="6"/>
  <c r="AE512" i="6"/>
  <c r="BU511" i="6"/>
  <c r="BC511" i="6"/>
  <c r="Y511" i="6"/>
  <c r="G511" i="6"/>
  <c r="AW510" i="6"/>
  <c r="AE510" i="6"/>
  <c r="BU509" i="6"/>
  <c r="BC509" i="6"/>
  <c r="Y509" i="6"/>
  <c r="G509" i="6"/>
  <c r="AW508" i="6"/>
  <c r="AE508" i="6"/>
  <c r="BU507" i="6"/>
  <c r="BC507" i="6"/>
  <c r="Y507" i="6"/>
  <c r="G507" i="6"/>
  <c r="AW506" i="6"/>
  <c r="AE506" i="6"/>
  <c r="BU505" i="6"/>
  <c r="BC505" i="6"/>
  <c r="Y505" i="6"/>
  <c r="G505" i="6"/>
  <c r="AW504" i="6"/>
  <c r="BU503" i="6"/>
  <c r="AE500" i="6"/>
  <c r="BC497" i="6"/>
  <c r="BI496" i="6"/>
  <c r="M496" i="6"/>
  <c r="BI494" i="6"/>
  <c r="M494" i="6"/>
  <c r="AK493" i="6"/>
  <c r="BI492" i="6"/>
  <c r="M492" i="6"/>
  <c r="AK491" i="6"/>
  <c r="BI490" i="6"/>
  <c r="M490" i="6"/>
  <c r="AK489" i="6"/>
  <c r="BI488" i="6"/>
  <c r="M488" i="6"/>
  <c r="BO640" i="6"/>
  <c r="S640" i="6"/>
  <c r="S638" i="6"/>
  <c r="Y637" i="6"/>
  <c r="G637" i="6"/>
  <c r="AE636" i="6"/>
  <c r="BC635" i="6"/>
  <c r="G635" i="6"/>
  <c r="BC633" i="6"/>
  <c r="G633" i="6"/>
  <c r="AE632" i="6"/>
  <c r="BC631" i="6"/>
  <c r="G631" i="6"/>
  <c r="M630" i="6"/>
  <c r="AK629" i="6"/>
  <c r="M623" i="6"/>
  <c r="AK622" i="6"/>
  <c r="AK620" i="6"/>
  <c r="BO618" i="6"/>
  <c r="Y613" i="6"/>
  <c r="G613" i="6"/>
  <c r="M612" i="6"/>
  <c r="BO609" i="6"/>
  <c r="BO607" i="6"/>
  <c r="AW607" i="6"/>
  <c r="AW598" i="6"/>
  <c r="Y597" i="6"/>
  <c r="G597" i="6"/>
  <c r="AE596" i="6"/>
  <c r="AK593" i="6"/>
  <c r="AK585" i="6"/>
  <c r="BI584" i="6"/>
  <c r="AK577" i="6"/>
  <c r="Y574" i="6"/>
  <c r="AK572" i="6"/>
  <c r="AQ571" i="6"/>
  <c r="G571" i="6"/>
  <c r="AK569" i="6"/>
  <c r="S567" i="6"/>
  <c r="BO612" i="6"/>
  <c r="BU611" i="6"/>
  <c r="AW610" i="6"/>
  <c r="AK607" i="6"/>
  <c r="M603" i="6"/>
  <c r="BI599" i="6"/>
  <c r="M599" i="6"/>
  <c r="AK598" i="6"/>
  <c r="BO596" i="6"/>
  <c r="AQ587" i="6"/>
  <c r="BO582" i="6"/>
  <c r="S582" i="6"/>
  <c r="Y577" i="6"/>
  <c r="BO573" i="6"/>
  <c r="G572" i="6"/>
  <c r="S570" i="6"/>
  <c r="AQ569" i="6"/>
  <c r="BO568" i="6"/>
  <c r="M568" i="6"/>
  <c r="AE626" i="6"/>
  <c r="BC625" i="6"/>
  <c r="G625" i="6"/>
  <c r="BC512" i="6"/>
  <c r="G512" i="6"/>
  <c r="AE511" i="6"/>
  <c r="BC510" i="6"/>
  <c r="G510" i="6"/>
  <c r="AE509" i="6"/>
  <c r="BC508" i="6"/>
  <c r="G508" i="6"/>
  <c r="AE507" i="6"/>
  <c r="BC506" i="6"/>
  <c r="G506" i="6"/>
  <c r="AE505" i="6"/>
  <c r="BC504" i="6"/>
  <c r="M635" i="6"/>
  <c r="BI633" i="6"/>
  <c r="M633" i="6"/>
  <c r="M622" i="6"/>
  <c r="AK619" i="6"/>
  <c r="Y616" i="6"/>
  <c r="AW615" i="6"/>
  <c r="BU614" i="6"/>
  <c r="BC612" i="6"/>
  <c r="BI611" i="6"/>
  <c r="AK610" i="6"/>
  <c r="Y607" i="6"/>
  <c r="G607" i="6"/>
  <c r="AE606" i="6"/>
  <c r="AK605" i="6"/>
  <c r="AQ604" i="6"/>
  <c r="AW599" i="6"/>
  <c r="BC594" i="6"/>
  <c r="M593" i="6"/>
  <c r="AK590" i="6"/>
  <c r="AK588" i="6"/>
  <c r="BI587" i="6"/>
  <c r="M583" i="6"/>
  <c r="AK582" i="6"/>
  <c r="BI579" i="6"/>
  <c r="BO576" i="6"/>
  <c r="S571" i="6"/>
  <c r="BU570" i="6"/>
  <c r="BC568" i="6"/>
  <c r="S525" i="6"/>
  <c r="AQ524" i="6"/>
  <c r="BC500" i="6"/>
  <c r="AK630" i="6"/>
  <c r="S624" i="6"/>
  <c r="AQ623" i="6"/>
  <c r="AQ531" i="6"/>
  <c r="BC523" i="6"/>
  <c r="BC521" i="6"/>
  <c r="AK521" i="6"/>
  <c r="BI520" i="6"/>
  <c r="AQ518" i="6"/>
  <c r="BI502" i="6"/>
  <c r="S499" i="6"/>
  <c r="AQ498" i="6"/>
  <c r="BO497" i="6"/>
  <c r="AE638" i="6"/>
  <c r="AK637" i="6"/>
  <c r="Y630" i="6"/>
  <c r="AK624" i="6"/>
  <c r="BI623" i="6"/>
  <c r="AE618" i="6"/>
  <c r="BC617" i="6"/>
  <c r="Y610" i="6"/>
  <c r="G610" i="6"/>
  <c r="BO606" i="6"/>
  <c r="AQ605" i="6"/>
  <c r="AE604" i="6"/>
  <c r="AE602" i="6"/>
  <c r="AK599" i="6"/>
  <c r="BI598" i="6"/>
  <c r="M598" i="6"/>
  <c r="BO593" i="6"/>
  <c r="S593" i="6"/>
  <c r="BO589" i="6"/>
  <c r="AQ588" i="6"/>
  <c r="S585" i="6"/>
  <c r="AQ584" i="6"/>
  <c r="AW579" i="6"/>
  <c r="AE577" i="6"/>
  <c r="AK574" i="6"/>
  <c r="S572" i="6"/>
  <c r="BU571" i="6"/>
  <c r="BO569" i="6"/>
  <c r="AQ568" i="6"/>
  <c r="M10" i="6"/>
  <c r="G49" i="6"/>
  <c r="G41" i="6"/>
  <c r="G39" i="6"/>
  <c r="G37" i="6"/>
  <c r="G35" i="6"/>
  <c r="G31" i="6"/>
  <c r="G29" i="6"/>
  <c r="G27" i="6"/>
  <c r="M15" i="6"/>
  <c r="M70" i="6"/>
  <c r="M78" i="6"/>
  <c r="S51" i="6"/>
  <c r="S54" i="6"/>
  <c r="S71" i="6"/>
  <c r="Y6" i="6"/>
  <c r="Y23" i="6"/>
  <c r="Y38" i="6"/>
  <c r="Y49" i="6"/>
  <c r="Y69" i="6"/>
  <c r="AE9" i="6"/>
  <c r="AE34" i="6"/>
  <c r="AE42" i="6"/>
  <c r="AE56" i="6"/>
  <c r="AE61" i="6"/>
  <c r="AK23" i="6"/>
  <c r="AK42" i="6"/>
  <c r="AK53" i="6"/>
  <c r="AQ19" i="6"/>
  <c r="AQ39" i="6"/>
  <c r="AQ56" i="6"/>
  <c r="AQ59" i="6"/>
  <c r="AW8" i="6"/>
  <c r="AW30" i="6"/>
  <c r="AW66" i="6"/>
  <c r="AW74" i="6"/>
  <c r="BC15" i="6"/>
  <c r="BC20" i="6"/>
  <c r="BC31" i="6"/>
  <c r="BC45" i="6"/>
  <c r="BC53" i="6"/>
  <c r="BC61" i="6"/>
  <c r="BC67" i="6"/>
  <c r="BC78" i="6"/>
  <c r="BI8" i="6"/>
  <c r="BI17" i="6"/>
  <c r="BI22" i="6"/>
  <c r="BI40" i="6"/>
  <c r="BI54" i="6"/>
  <c r="BI72" i="6"/>
  <c r="BI75" i="6"/>
  <c r="BO31" i="6"/>
  <c r="BO54" i="6"/>
  <c r="BU14" i="6"/>
  <c r="BU19" i="6"/>
  <c r="BU30" i="6"/>
  <c r="BU35" i="6"/>
  <c r="BU46" i="6"/>
  <c r="BU51" i="6"/>
  <c r="BU59" i="6"/>
  <c r="BU71" i="6"/>
  <c r="BU77" i="6"/>
  <c r="BO161" i="6"/>
  <c r="AK160" i="6"/>
  <c r="AE158" i="6"/>
  <c r="BI156" i="6"/>
  <c r="AQ156" i="6"/>
  <c r="BU154" i="6"/>
  <c r="AK152" i="6"/>
  <c r="S152" i="6"/>
  <c r="AE150" i="6"/>
  <c r="BU149" i="6"/>
  <c r="M148" i="6"/>
  <c r="S147" i="6"/>
  <c r="AQ146" i="6"/>
  <c r="BO145" i="6"/>
  <c r="S145" i="6"/>
  <c r="BU144" i="6"/>
  <c r="BI143" i="6"/>
  <c r="M143" i="6"/>
  <c r="S56" i="6"/>
  <c r="S68" i="6"/>
  <c r="Y66" i="6"/>
  <c r="AE58" i="6"/>
  <c r="AK66" i="6"/>
  <c r="BC17" i="6"/>
  <c r="BC50" i="6"/>
  <c r="BI19" i="6"/>
  <c r="BI51" i="6"/>
  <c r="BI77" i="6"/>
  <c r="BO70" i="6"/>
  <c r="BU160" i="6"/>
  <c r="BI159" i="6"/>
  <c r="M159" i="6"/>
  <c r="S158" i="6"/>
  <c r="BU157" i="6"/>
  <c r="Y154" i="6"/>
  <c r="BU152" i="6"/>
  <c r="BI151" i="6"/>
  <c r="M151" i="6"/>
  <c r="AK147" i="6"/>
  <c r="BI146" i="6"/>
  <c r="M146" i="6"/>
  <c r="AK145" i="6"/>
  <c r="Y144" i="6"/>
  <c r="AW143" i="6"/>
  <c r="G114" i="6"/>
  <c r="M20" i="6"/>
  <c r="M47" i="6"/>
  <c r="M9" i="6"/>
  <c r="G15" i="6"/>
  <c r="M6" i="6"/>
  <c r="M14" i="6"/>
  <c r="M44" i="6"/>
  <c r="Y5" i="6"/>
  <c r="Y28" i="6"/>
  <c r="Y79" i="6"/>
  <c r="AE11" i="6"/>
  <c r="AE52" i="6"/>
  <c r="AE55" i="6"/>
  <c r="AK6" i="6"/>
  <c r="AK14" i="6"/>
  <c r="AK22" i="6"/>
  <c r="AK41" i="6"/>
  <c r="AK49" i="6"/>
  <c r="AK52" i="6"/>
  <c r="AQ26" i="6"/>
  <c r="AQ49" i="6"/>
  <c r="AQ75" i="6"/>
  <c r="AW21" i="6"/>
  <c r="AW24" i="6"/>
  <c r="AW40" i="6"/>
  <c r="BC22" i="6"/>
  <c r="BC30" i="6"/>
  <c r="BC47" i="6"/>
  <c r="BC52" i="6"/>
  <c r="BC63" i="6"/>
  <c r="BI13" i="6"/>
  <c r="BO9" i="6"/>
  <c r="BO18" i="6"/>
  <c r="BO41" i="6"/>
  <c r="BO50" i="6"/>
  <c r="BO53" i="6"/>
  <c r="BO58" i="6"/>
  <c r="BU64" i="6"/>
  <c r="BU70" i="6"/>
  <c r="BI160" i="6"/>
  <c r="AQ160" i="6"/>
  <c r="AW159" i="6"/>
  <c r="BC158" i="6"/>
  <c r="BI157" i="6"/>
  <c r="AQ157" i="6"/>
  <c r="BC155" i="6"/>
  <c r="M154" i="6"/>
  <c r="BO153" i="6"/>
  <c r="AW151" i="6"/>
  <c r="BC150" i="6"/>
  <c r="M149" i="6"/>
  <c r="BO148" i="6"/>
  <c r="AK148" i="6"/>
  <c r="S148" i="6"/>
  <c r="G147" i="6"/>
  <c r="AW146" i="6"/>
  <c r="AE146" i="6"/>
  <c r="M105" i="6"/>
  <c r="S7" i="6"/>
  <c r="G54" i="6"/>
  <c r="G52" i="6"/>
  <c r="G50" i="6"/>
  <c r="G46" i="6"/>
  <c r="G44" i="6"/>
  <c r="G42" i="6"/>
  <c r="G40" i="6"/>
  <c r="G32" i="6"/>
  <c r="M30" i="6"/>
  <c r="M52" i="6"/>
  <c r="M55" i="6"/>
  <c r="M74" i="6"/>
  <c r="S14" i="6"/>
  <c r="S47" i="6"/>
  <c r="S50" i="6"/>
  <c r="S55" i="6"/>
  <c r="S70" i="6"/>
  <c r="S78" i="6"/>
  <c r="Y7" i="6"/>
  <c r="Y22" i="6"/>
  <c r="Y65" i="6"/>
  <c r="Y76" i="6"/>
  <c r="AE19" i="6"/>
  <c r="AE38" i="6"/>
  <c r="AE57" i="6"/>
  <c r="AE65" i="6"/>
  <c r="AE73" i="6"/>
  <c r="AK38" i="6"/>
  <c r="AK46" i="6"/>
  <c r="AK60" i="6"/>
  <c r="AK65" i="6"/>
  <c r="AQ4" i="6"/>
  <c r="AQ23" i="6"/>
  <c r="AQ55" i="6"/>
  <c r="AQ66" i="6"/>
  <c r="AW12" i="6"/>
  <c r="AW15" i="6"/>
  <c r="AW26" i="6"/>
  <c r="AW37" i="6"/>
  <c r="AW45" i="6"/>
  <c r="AW48" i="6"/>
  <c r="AW51" i="6"/>
  <c r="AW70" i="6"/>
  <c r="BC11" i="6"/>
  <c r="BC16" i="6"/>
  <c r="BC24" i="6"/>
  <c r="BC49" i="6"/>
  <c r="BI6" i="6"/>
  <c r="BI24" i="6"/>
  <c r="BI38" i="6"/>
  <c r="BI56" i="6"/>
  <c r="BI70" i="6"/>
  <c r="BI79" i="6"/>
  <c r="BO15" i="6"/>
  <c r="BO47" i="6"/>
  <c r="BU66" i="6"/>
  <c r="BU72" i="6"/>
  <c r="BO159" i="6"/>
  <c r="AQ158" i="6"/>
  <c r="Y158" i="6"/>
  <c r="M157" i="6"/>
  <c r="AK156" i="6"/>
  <c r="Y155" i="6"/>
  <c r="Y150" i="6"/>
  <c r="S146" i="6"/>
  <c r="AK113" i="6"/>
  <c r="BI112" i="6"/>
  <c r="M112" i="6"/>
  <c r="AQ110" i="6"/>
  <c r="AW107" i="6"/>
  <c r="S11" i="6"/>
  <c r="S19" i="6"/>
  <c r="S44" i="6"/>
  <c r="S52" i="6"/>
  <c r="S72" i="6"/>
  <c r="Y50" i="6"/>
  <c r="AE62" i="6"/>
  <c r="BC13" i="6"/>
  <c r="BC21" i="6"/>
  <c r="BC46" i="6"/>
  <c r="BI35" i="6"/>
  <c r="BI67" i="6"/>
  <c r="BU36" i="6"/>
  <c r="BU44" i="6"/>
  <c r="BU52" i="6"/>
  <c r="BU63" i="6"/>
  <c r="Y161" i="6"/>
  <c r="BO160" i="6"/>
  <c r="BI158" i="6"/>
  <c r="BU156" i="6"/>
  <c r="G156" i="6"/>
  <c r="M155" i="6"/>
  <c r="BO154" i="6"/>
  <c r="M150" i="6"/>
  <c r="S144" i="6"/>
  <c r="G143" i="6"/>
  <c r="AE142" i="6"/>
  <c r="BU141" i="6"/>
  <c r="BC141" i="6"/>
  <c r="G141" i="6"/>
  <c r="AE140" i="6"/>
  <c r="BC139" i="6"/>
  <c r="G139" i="6"/>
  <c r="AE138" i="6"/>
  <c r="BU137" i="6"/>
  <c r="BC137" i="6"/>
  <c r="G137" i="6"/>
  <c r="AE136" i="6"/>
  <c r="BC135" i="6"/>
  <c r="G135" i="6"/>
  <c r="AE134" i="6"/>
  <c r="BC133" i="6"/>
  <c r="G133" i="6"/>
  <c r="AE132" i="6"/>
  <c r="BC131" i="6"/>
  <c r="G131" i="6"/>
  <c r="AE130" i="6"/>
  <c r="BC129" i="6"/>
  <c r="G129" i="6"/>
  <c r="AE128" i="6"/>
  <c r="BC127" i="6"/>
  <c r="G127" i="6"/>
  <c r="AE126" i="6"/>
  <c r="BC125" i="6"/>
  <c r="BU113" i="6"/>
  <c r="M48" i="6"/>
  <c r="M51" i="6"/>
  <c r="Y12" i="6"/>
  <c r="Y44" i="6"/>
  <c r="Y47" i="6"/>
  <c r="Y59" i="6"/>
  <c r="AE7" i="6"/>
  <c r="AE18" i="6"/>
  <c r="AE48" i="6"/>
  <c r="AE59" i="6"/>
  <c r="AE75" i="6"/>
  <c r="AK10" i="6"/>
  <c r="AK18" i="6"/>
  <c r="AK59" i="6"/>
  <c r="AK67" i="6"/>
  <c r="AK76" i="6"/>
  <c r="AK79" i="6"/>
  <c r="AQ22" i="6"/>
  <c r="AQ33" i="6"/>
  <c r="AQ42" i="6"/>
  <c r="AQ62" i="6"/>
  <c r="AQ65" i="6"/>
  <c r="AW11" i="6"/>
  <c r="AW44" i="6"/>
  <c r="AW47" i="6"/>
  <c r="AW69" i="6"/>
  <c r="AW77" i="6"/>
  <c r="BC7" i="6"/>
  <c r="BC26" i="6"/>
  <c r="BC43" i="6"/>
  <c r="BC76" i="6"/>
  <c r="BO25" i="6"/>
  <c r="BO34" i="6"/>
  <c r="BO74" i="6"/>
  <c r="BU9" i="6"/>
  <c r="BU25" i="6"/>
  <c r="M91" i="6"/>
  <c r="M200" i="6"/>
  <c r="AW147" i="6"/>
  <c r="AQ145" i="6"/>
  <c r="AK143" i="6"/>
  <c r="AK141" i="6"/>
  <c r="BI140" i="6"/>
  <c r="M140" i="6"/>
  <c r="AK139" i="6"/>
  <c r="BI138" i="6"/>
  <c r="M138" i="6"/>
  <c r="AK137" i="6"/>
  <c r="BI136" i="6"/>
  <c r="M136" i="6"/>
  <c r="AK135" i="6"/>
  <c r="BI134" i="6"/>
  <c r="M134" i="6"/>
  <c r="AK133" i="6"/>
  <c r="BI132" i="6"/>
  <c r="M132" i="6"/>
  <c r="AK131" i="6"/>
  <c r="BI130" i="6"/>
  <c r="M130" i="6"/>
  <c r="AK129" i="6"/>
  <c r="BI128" i="6"/>
  <c r="M128" i="6"/>
  <c r="AK127" i="6"/>
  <c r="BI126" i="6"/>
  <c r="M126" i="6"/>
  <c r="AK125" i="6"/>
  <c r="BI124" i="6"/>
  <c r="M124" i="6"/>
  <c r="AK123" i="6"/>
  <c r="BI122" i="6"/>
  <c r="BU112" i="6"/>
  <c r="G110" i="6"/>
  <c r="M107" i="6"/>
  <c r="AK106" i="6"/>
  <c r="AQ105" i="6"/>
  <c r="Y105" i="6"/>
  <c r="AW104" i="6"/>
  <c r="G103" i="6"/>
  <c r="AE102" i="6"/>
  <c r="BC101" i="6"/>
  <c r="BI100" i="6"/>
  <c r="AQ95" i="6"/>
  <c r="BC92" i="6"/>
  <c r="G92" i="6"/>
  <c r="AE90" i="6"/>
  <c r="AK89" i="6"/>
  <c r="G88" i="6"/>
  <c r="BI241" i="6"/>
  <c r="M241" i="6"/>
  <c r="AK240" i="6"/>
  <c r="AK239" i="6"/>
  <c r="S239" i="6"/>
  <c r="AQ238" i="6"/>
  <c r="BO237" i="6"/>
  <c r="S237" i="6"/>
  <c r="Y235" i="6"/>
  <c r="AW234" i="6"/>
  <c r="BU233" i="6"/>
  <c r="Y233" i="6"/>
  <c r="Y226" i="6"/>
  <c r="AE225" i="6"/>
  <c r="AQ220" i="6"/>
  <c r="BU218" i="6"/>
  <c r="BC218" i="6"/>
  <c r="G218" i="6"/>
  <c r="AE217" i="6"/>
  <c r="AK216" i="6"/>
  <c r="AQ210" i="6"/>
  <c r="BO209" i="6"/>
  <c r="Y208" i="6"/>
  <c r="G208" i="6"/>
  <c r="BI205" i="6"/>
  <c r="AW197" i="6"/>
  <c r="BO194" i="6"/>
  <c r="AE312" i="6"/>
  <c r="G295" i="6"/>
  <c r="G115" i="6"/>
  <c r="AE114" i="6"/>
  <c r="S113" i="6"/>
  <c r="Y110" i="6"/>
  <c r="AE107" i="6"/>
  <c r="BO104" i="6"/>
  <c r="Y103" i="6"/>
  <c r="AW102" i="6"/>
  <c r="BU101" i="6"/>
  <c r="M100" i="6"/>
  <c r="BO94" i="6"/>
  <c r="BU92" i="6"/>
  <c r="Y92" i="6"/>
  <c r="AE91" i="6"/>
  <c r="BO90" i="6"/>
  <c r="BI88" i="6"/>
  <c r="AE87" i="6"/>
  <c r="AE241" i="6"/>
  <c r="BC240" i="6"/>
  <c r="G240" i="6"/>
  <c r="BC239" i="6"/>
  <c r="BI238" i="6"/>
  <c r="M238" i="6"/>
  <c r="AK237" i="6"/>
  <c r="BI235" i="6"/>
  <c r="AQ235" i="6"/>
  <c r="BO234" i="6"/>
  <c r="S234" i="6"/>
  <c r="AQ233" i="6"/>
  <c r="AW232" i="6"/>
  <c r="BU231" i="6"/>
  <c r="Y231" i="6"/>
  <c r="AW230" i="6"/>
  <c r="BC224" i="6"/>
  <c r="G224" i="6"/>
  <c r="AK222" i="6"/>
  <c r="S222" i="6"/>
  <c r="BI220" i="6"/>
  <c r="M220" i="6"/>
  <c r="S219" i="6"/>
  <c r="Y218" i="6"/>
  <c r="AW217" i="6"/>
  <c r="BI215" i="6"/>
  <c r="M215" i="6"/>
  <c r="AK214" i="6"/>
  <c r="AK209" i="6"/>
  <c r="AQ208" i="6"/>
  <c r="AW207" i="6"/>
  <c r="BU206" i="6"/>
  <c r="M205" i="6"/>
  <c r="AK204" i="6"/>
  <c r="BI203" i="6"/>
  <c r="BI198" i="6"/>
  <c r="BU196" i="6"/>
  <c r="Y196" i="6"/>
  <c r="BU193" i="6"/>
  <c r="G193" i="6"/>
  <c r="AE192" i="6"/>
  <c r="BC191" i="6"/>
  <c r="G191" i="6"/>
  <c r="AE190" i="6"/>
  <c r="BC189" i="6"/>
  <c r="G189" i="6"/>
  <c r="AE188" i="6"/>
  <c r="BC187" i="6"/>
  <c r="G187" i="6"/>
  <c r="AE186" i="6"/>
  <c r="AE168" i="6"/>
  <c r="BC167" i="6"/>
  <c r="BU313" i="6"/>
  <c r="Y313" i="6"/>
  <c r="AW312" i="6"/>
  <c r="BC309" i="6"/>
  <c r="BO303" i="6"/>
  <c r="G300" i="6"/>
  <c r="BO296" i="6"/>
  <c r="AQ295" i="6"/>
  <c r="BO294" i="6"/>
  <c r="AQ92" i="6"/>
  <c r="BU239" i="6"/>
  <c r="AK227" i="6"/>
  <c r="BI226" i="6"/>
  <c r="M226" i="6"/>
  <c r="Y224" i="6"/>
  <c r="S202" i="6"/>
  <c r="AQ201" i="6"/>
  <c r="BO200" i="6"/>
  <c r="BC199" i="6"/>
  <c r="G199" i="6"/>
  <c r="AE198" i="6"/>
  <c r="BO195" i="6"/>
  <c r="BI302" i="6"/>
  <c r="BI113" i="6"/>
  <c r="AQ113" i="6"/>
  <c r="Y113" i="6"/>
  <c r="AW112" i="6"/>
  <c r="AE110" i="6"/>
  <c r="BC109" i="6"/>
  <c r="AK107" i="6"/>
  <c r="BI106" i="6"/>
  <c r="BU104" i="6"/>
  <c r="M103" i="6"/>
  <c r="AK102" i="6"/>
  <c r="G102" i="6"/>
  <c r="S100" i="6"/>
  <c r="Y99" i="6"/>
  <c r="BU97" i="6"/>
  <c r="BC97" i="6"/>
  <c r="BI96" i="6"/>
  <c r="M96" i="6"/>
  <c r="AK91" i="6"/>
  <c r="S91" i="6"/>
  <c r="AK90" i="6"/>
  <c r="G90" i="6"/>
  <c r="BO88" i="6"/>
  <c r="AK87" i="6"/>
  <c r="S87" i="6"/>
  <c r="AK241" i="6"/>
  <c r="BI240" i="6"/>
  <c r="M240" i="6"/>
  <c r="AW238" i="6"/>
  <c r="BU237" i="6"/>
  <c r="Y237" i="6"/>
  <c r="BC232" i="6"/>
  <c r="G232" i="6"/>
  <c r="M231" i="6"/>
  <c r="BC230" i="6"/>
  <c r="Y227" i="6"/>
  <c r="AW226" i="6"/>
  <c r="BU225" i="6"/>
  <c r="AK225" i="6"/>
  <c r="AQ224" i="6"/>
  <c r="BO223" i="6"/>
  <c r="S223" i="6"/>
  <c r="AQ222" i="6"/>
  <c r="M221" i="6"/>
  <c r="M218" i="6"/>
  <c r="BO215" i="6"/>
  <c r="S215" i="6"/>
  <c r="AW213" i="6"/>
  <c r="AE213" i="6"/>
  <c r="BC212" i="6"/>
  <c r="G212" i="6"/>
  <c r="M211" i="6"/>
  <c r="AK207" i="6"/>
  <c r="AE203" i="6"/>
  <c r="BU202" i="6"/>
  <c r="AK200" i="6"/>
  <c r="S200" i="6"/>
  <c r="BC197" i="6"/>
  <c r="BI196" i="6"/>
  <c r="G194" i="6"/>
  <c r="BI173" i="6"/>
  <c r="M173" i="6"/>
  <c r="AK172" i="6"/>
  <c r="BI169" i="6"/>
  <c r="M169" i="6"/>
  <c r="G314" i="6"/>
  <c r="Y307" i="6"/>
  <c r="AW306" i="6"/>
  <c r="AW297" i="6"/>
  <c r="Y275" i="6"/>
  <c r="BO112" i="6"/>
  <c r="BO110" i="6"/>
  <c r="AW110" i="6"/>
  <c r="BU109" i="6"/>
  <c r="BC107" i="6"/>
  <c r="G107" i="6"/>
  <c r="S105" i="6"/>
  <c r="AQ99" i="6"/>
  <c r="S98" i="6"/>
  <c r="Y97" i="6"/>
  <c r="G97" i="6"/>
  <c r="AE96" i="6"/>
  <c r="AK95" i="6"/>
  <c r="AQ94" i="6"/>
  <c r="AQ93" i="6"/>
  <c r="Y90" i="6"/>
  <c r="AE89" i="6"/>
  <c r="BC87" i="6"/>
  <c r="G87" i="6"/>
  <c r="BC241" i="6"/>
  <c r="G241" i="6"/>
  <c r="AE240" i="6"/>
  <c r="AW231" i="6"/>
  <c r="G230" i="6"/>
  <c r="AE229" i="6"/>
  <c r="AQ227" i="6"/>
  <c r="BO226" i="6"/>
  <c r="S226" i="6"/>
  <c r="Y225" i="6"/>
  <c r="AK220" i="6"/>
  <c r="BI219" i="6"/>
  <c r="BI214" i="6"/>
  <c r="BO213" i="6"/>
  <c r="BU212" i="6"/>
  <c r="Y212" i="6"/>
  <c r="AK210" i="6"/>
  <c r="BI209" i="6"/>
  <c r="M209" i="6"/>
  <c r="M204" i="6"/>
  <c r="Y202" i="6"/>
  <c r="AW201" i="6"/>
  <c r="BI199" i="6"/>
  <c r="M199" i="6"/>
  <c r="AK198" i="6"/>
  <c r="AW193" i="6"/>
  <c r="BC192" i="6"/>
  <c r="G192" i="6"/>
  <c r="AE191" i="6"/>
  <c r="BC190" i="6"/>
  <c r="G190" i="6"/>
  <c r="AE189" i="6"/>
  <c r="BC188" i="6"/>
  <c r="G188" i="6"/>
  <c r="AE187" i="6"/>
  <c r="BC186" i="6"/>
  <c r="G186" i="6"/>
  <c r="AE185" i="6"/>
  <c r="BC184" i="6"/>
  <c r="G184" i="6"/>
  <c r="AE183" i="6"/>
  <c r="BC182" i="6"/>
  <c r="G182" i="6"/>
  <c r="AE181" i="6"/>
  <c r="BC180" i="6"/>
  <c r="G180" i="6"/>
  <c r="AE179" i="6"/>
  <c r="BC178" i="6"/>
  <c r="G178" i="6"/>
  <c r="AE177" i="6"/>
  <c r="BC176" i="6"/>
  <c r="G176" i="6"/>
  <c r="AE175" i="6"/>
  <c r="BC174" i="6"/>
  <c r="G174" i="6"/>
  <c r="AE173" i="6"/>
  <c r="BC172" i="6"/>
  <c r="BC168" i="6"/>
  <c r="AQ153" i="6"/>
  <c r="AW152" i="6"/>
  <c r="BI150" i="6"/>
  <c r="BU148" i="6"/>
  <c r="G148" i="6"/>
  <c r="M147" i="6"/>
  <c r="BC145" i="6"/>
  <c r="Y145" i="6"/>
  <c r="BI144" i="6"/>
  <c r="M144" i="6"/>
  <c r="S143" i="6"/>
  <c r="AQ142" i="6"/>
  <c r="BO113" i="6"/>
  <c r="M113" i="6"/>
  <c r="BC112" i="6"/>
  <c r="M111" i="6"/>
  <c r="BI109" i="6"/>
  <c r="M109" i="6"/>
  <c r="AQ107" i="6"/>
  <c r="G105" i="6"/>
  <c r="AE104" i="6"/>
  <c r="AK103" i="6"/>
  <c r="BI102" i="6"/>
  <c r="M102" i="6"/>
  <c r="AK101" i="6"/>
  <c r="AK98" i="6"/>
  <c r="BO96" i="6"/>
  <c r="Y95" i="6"/>
  <c r="G95" i="6"/>
  <c r="AE94" i="6"/>
  <c r="AE93" i="6"/>
  <c r="AK92" i="6"/>
  <c r="AQ91" i="6"/>
  <c r="M90" i="6"/>
  <c r="BU88" i="6"/>
  <c r="AQ87" i="6"/>
  <c r="BO239" i="6"/>
  <c r="BU238" i="6"/>
  <c r="Y238" i="6"/>
  <c r="AW237" i="6"/>
  <c r="BU235" i="6"/>
  <c r="M234" i="6"/>
  <c r="AK233" i="6"/>
  <c r="AW229" i="6"/>
  <c r="AE227" i="6"/>
  <c r="BC226" i="6"/>
  <c r="BI225" i="6"/>
  <c r="S221" i="6"/>
  <c r="Y220" i="6"/>
  <c r="AK218" i="6"/>
  <c r="BI217" i="6"/>
  <c r="M217" i="6"/>
  <c r="M212" i="6"/>
  <c r="S211" i="6"/>
  <c r="Y210" i="6"/>
  <c r="AW209" i="6"/>
  <c r="BI207" i="6"/>
  <c r="M207" i="6"/>
  <c r="AK206" i="6"/>
  <c r="G205" i="6"/>
  <c r="AE204" i="6"/>
  <c r="BC203" i="6"/>
  <c r="AK201" i="6"/>
  <c r="S201" i="6"/>
  <c r="AW199" i="6"/>
  <c r="BU198" i="6"/>
  <c r="M197" i="6"/>
  <c r="BO196" i="6"/>
  <c r="AK196" i="6"/>
  <c r="S196" i="6"/>
  <c r="BI195" i="6"/>
  <c r="AQ195" i="6"/>
  <c r="BI294" i="6"/>
  <c r="S188" i="6"/>
  <c r="AQ187" i="6"/>
  <c r="BO186" i="6"/>
  <c r="S186" i="6"/>
  <c r="AQ185" i="6"/>
  <c r="BO184" i="6"/>
  <c r="S184" i="6"/>
  <c r="AQ183" i="6"/>
  <c r="BO182" i="6"/>
  <c r="S182" i="6"/>
  <c r="AQ181" i="6"/>
  <c r="BO180" i="6"/>
  <c r="S180" i="6"/>
  <c r="AQ179" i="6"/>
  <c r="BO178" i="6"/>
  <c r="S178" i="6"/>
  <c r="AQ177" i="6"/>
  <c r="BO176" i="6"/>
  <c r="S176" i="6"/>
  <c r="AQ175" i="6"/>
  <c r="BO174" i="6"/>
  <c r="S174" i="6"/>
  <c r="AQ173" i="6"/>
  <c r="BO172" i="6"/>
  <c r="S172" i="6"/>
  <c r="AW170" i="6"/>
  <c r="BU169" i="6"/>
  <c r="Y169" i="6"/>
  <c r="M168" i="6"/>
  <c r="AE314" i="6"/>
  <c r="AW311" i="6"/>
  <c r="G310" i="6"/>
  <c r="BO308" i="6"/>
  <c r="AW308" i="6"/>
  <c r="AK307" i="6"/>
  <c r="Y304" i="6"/>
  <c r="AW303" i="6"/>
  <c r="M301" i="6"/>
  <c r="S300" i="6"/>
  <c r="Y299" i="6"/>
  <c r="BI298" i="6"/>
  <c r="AQ297" i="6"/>
  <c r="AW296" i="6"/>
  <c r="BC295" i="6"/>
  <c r="G294" i="6"/>
  <c r="BI293" i="6"/>
  <c r="G279" i="6"/>
  <c r="M277" i="6"/>
  <c r="S276" i="6"/>
  <c r="Y260" i="6"/>
  <c r="G257" i="6"/>
  <c r="AW256" i="6"/>
  <c r="BU254" i="6"/>
  <c r="Y254" i="6"/>
  <c r="AW252" i="6"/>
  <c r="M252" i="6"/>
  <c r="BU250" i="6"/>
  <c r="AQ249" i="6"/>
  <c r="BI403" i="6"/>
  <c r="AQ403" i="6"/>
  <c r="M401" i="6"/>
  <c r="BO400" i="6"/>
  <c r="Y399" i="6"/>
  <c r="AW396" i="6"/>
  <c r="BC393" i="6"/>
  <c r="G393" i="6"/>
  <c r="AK391" i="6"/>
  <c r="AW389" i="6"/>
  <c r="S389" i="6"/>
  <c r="G388" i="6"/>
  <c r="Y385" i="6"/>
  <c r="AW384" i="6"/>
  <c r="BU382" i="6"/>
  <c r="AQ364" i="6"/>
  <c r="M351" i="6"/>
  <c r="BC313" i="6"/>
  <c r="G313" i="6"/>
  <c r="M312" i="6"/>
  <c r="BO311" i="6"/>
  <c r="M309" i="6"/>
  <c r="G307" i="6"/>
  <c r="AE306" i="6"/>
  <c r="BC305" i="6"/>
  <c r="AE301" i="6"/>
  <c r="BI299" i="6"/>
  <c r="AE297" i="6"/>
  <c r="AQ294" i="6"/>
  <c r="AE293" i="6"/>
  <c r="M293" i="6"/>
  <c r="AK292" i="6"/>
  <c r="BI291" i="6"/>
  <c r="M291" i="6"/>
  <c r="AK290" i="6"/>
  <c r="BI289" i="6"/>
  <c r="M289" i="6"/>
  <c r="AK288" i="6"/>
  <c r="BI287" i="6"/>
  <c r="M287" i="6"/>
  <c r="AK286" i="6"/>
  <c r="BI285" i="6"/>
  <c r="M285" i="6"/>
  <c r="AK284" i="6"/>
  <c r="BI283" i="6"/>
  <c r="M283" i="6"/>
  <c r="Y279" i="6"/>
  <c r="AE278" i="6"/>
  <c r="BC276" i="6"/>
  <c r="AQ275" i="6"/>
  <c r="AW274" i="6"/>
  <c r="AK273" i="6"/>
  <c r="BI272" i="6"/>
  <c r="M272" i="6"/>
  <c r="AK271" i="6"/>
  <c r="BI270" i="6"/>
  <c r="M270" i="6"/>
  <c r="AK269" i="6"/>
  <c r="BI268" i="6"/>
  <c r="M268" i="6"/>
  <c r="AK267" i="6"/>
  <c r="BI266" i="6"/>
  <c r="M266" i="6"/>
  <c r="AK265" i="6"/>
  <c r="BI264" i="6"/>
  <c r="M264" i="6"/>
  <c r="AK263" i="6"/>
  <c r="BI262" i="6"/>
  <c r="M262" i="6"/>
  <c r="AK261" i="6"/>
  <c r="AQ260" i="6"/>
  <c r="AW259" i="6"/>
  <c r="BI257" i="6"/>
  <c r="BU255" i="6"/>
  <c r="M253" i="6"/>
  <c r="BC251" i="6"/>
  <c r="Y250" i="6"/>
  <c r="G250" i="6"/>
  <c r="AW248" i="6"/>
  <c r="M403" i="6"/>
  <c r="AK396" i="6"/>
  <c r="BU391" i="6"/>
  <c r="G391" i="6"/>
  <c r="AE390" i="6"/>
  <c r="AK389" i="6"/>
  <c r="G375" i="6"/>
  <c r="S373" i="6"/>
  <c r="S366" i="6"/>
  <c r="BO360" i="6"/>
  <c r="AE451" i="6"/>
  <c r="BC441" i="6"/>
  <c r="S277" i="6"/>
  <c r="AW253" i="6"/>
  <c r="BI250" i="6"/>
  <c r="BO401" i="6"/>
  <c r="S397" i="6"/>
  <c r="BU396" i="6"/>
  <c r="G396" i="6"/>
  <c r="AE395" i="6"/>
  <c r="BI393" i="6"/>
  <c r="AW387" i="6"/>
  <c r="AW171" i="6"/>
  <c r="BU170" i="6"/>
  <c r="Y170" i="6"/>
  <c r="AW169" i="6"/>
  <c r="AK168" i="6"/>
  <c r="BI167" i="6"/>
  <c r="BI313" i="6"/>
  <c r="M313" i="6"/>
  <c r="G311" i="6"/>
  <c r="AE310" i="6"/>
  <c r="AK309" i="6"/>
  <c r="S309" i="6"/>
  <c r="M307" i="6"/>
  <c r="BO304" i="6"/>
  <c r="S304" i="6"/>
  <c r="AE302" i="6"/>
  <c r="BI300" i="6"/>
  <c r="BO299" i="6"/>
  <c r="AW299" i="6"/>
  <c r="S298" i="6"/>
  <c r="G296" i="6"/>
  <c r="BI295" i="6"/>
  <c r="AK293" i="6"/>
  <c r="AQ292" i="6"/>
  <c r="BO291" i="6"/>
  <c r="S291" i="6"/>
  <c r="AQ290" i="6"/>
  <c r="BO289" i="6"/>
  <c r="S289" i="6"/>
  <c r="AQ288" i="6"/>
  <c r="BO287" i="6"/>
  <c r="S287" i="6"/>
  <c r="AQ286" i="6"/>
  <c r="BO285" i="6"/>
  <c r="S285" i="6"/>
  <c r="AQ284" i="6"/>
  <c r="BO283" i="6"/>
  <c r="S283" i="6"/>
  <c r="AQ282" i="6"/>
  <c r="BO281" i="6"/>
  <c r="S281" i="6"/>
  <c r="AQ280" i="6"/>
  <c r="AW279" i="6"/>
  <c r="AE279" i="6"/>
  <c r="AW275" i="6"/>
  <c r="AE275" i="6"/>
  <c r="AQ273" i="6"/>
  <c r="BO272" i="6"/>
  <c r="S272" i="6"/>
  <c r="AQ271" i="6"/>
  <c r="BO270" i="6"/>
  <c r="S270" i="6"/>
  <c r="AQ269" i="6"/>
  <c r="BO268" i="6"/>
  <c r="S268" i="6"/>
  <c r="AQ267" i="6"/>
  <c r="BO266" i="6"/>
  <c r="S266" i="6"/>
  <c r="AQ265" i="6"/>
  <c r="BO264" i="6"/>
  <c r="S264" i="6"/>
  <c r="AQ263" i="6"/>
  <c r="BO262" i="6"/>
  <c r="S262" i="6"/>
  <c r="AQ261" i="6"/>
  <c r="BO260" i="6"/>
  <c r="AW260" i="6"/>
  <c r="BO257" i="6"/>
  <c r="BU256" i="6"/>
  <c r="BO254" i="6"/>
  <c r="BI251" i="6"/>
  <c r="AE250" i="6"/>
  <c r="BU248" i="6"/>
  <c r="BC248" i="6"/>
  <c r="AK401" i="6"/>
  <c r="S401" i="6"/>
  <c r="AE399" i="6"/>
  <c r="AW395" i="6"/>
  <c r="G394" i="6"/>
  <c r="G392" i="6"/>
  <c r="S390" i="6"/>
  <c r="AQ389" i="6"/>
  <c r="AW388" i="6"/>
  <c r="AK387" i="6"/>
  <c r="AQ383" i="6"/>
  <c r="S382" i="6"/>
  <c r="AE380" i="6"/>
  <c r="S379" i="6"/>
  <c r="AW372" i="6"/>
  <c r="BO361" i="6"/>
  <c r="BC466" i="6"/>
  <c r="AE445" i="6"/>
  <c r="M172" i="6"/>
  <c r="BO171" i="6"/>
  <c r="S171" i="6"/>
  <c r="AQ170" i="6"/>
  <c r="G168" i="6"/>
  <c r="M167" i="6"/>
  <c r="BI322" i="6"/>
  <c r="M322" i="6"/>
  <c r="AK321" i="6"/>
  <c r="BI320" i="6"/>
  <c r="M320" i="6"/>
  <c r="AK319" i="6"/>
  <c r="BI318" i="6"/>
  <c r="M318" i="6"/>
  <c r="AK317" i="6"/>
  <c r="BI316" i="6"/>
  <c r="M316" i="6"/>
  <c r="AK315" i="6"/>
  <c r="Y314" i="6"/>
  <c r="BC312" i="6"/>
  <c r="AQ311" i="6"/>
  <c r="Y311" i="6"/>
  <c r="AW310" i="6"/>
  <c r="BU309" i="6"/>
  <c r="BC306" i="6"/>
  <c r="G306" i="6"/>
  <c r="M305" i="6"/>
  <c r="AK304" i="6"/>
  <c r="BO302" i="6"/>
  <c r="BC301" i="6"/>
  <c r="G301" i="6"/>
  <c r="AW295" i="6"/>
  <c r="M295" i="6"/>
  <c r="BU293" i="6"/>
  <c r="BC293" i="6"/>
  <c r="S377" i="6"/>
  <c r="BI282" i="6"/>
  <c r="M282" i="6"/>
  <c r="AK281" i="6"/>
  <c r="BI280" i="6"/>
  <c r="M280" i="6"/>
  <c r="S279" i="6"/>
  <c r="AE276" i="6"/>
  <c r="AK275" i="6"/>
  <c r="AQ274" i="6"/>
  <c r="AK260" i="6"/>
  <c r="G259" i="6"/>
  <c r="AW258" i="6"/>
  <c r="BI256" i="6"/>
  <c r="AK254" i="6"/>
  <c r="AW251" i="6"/>
  <c r="AE251" i="6"/>
  <c r="BU249" i="6"/>
  <c r="BC249" i="6"/>
  <c r="AK249" i="6"/>
  <c r="Y401" i="6"/>
  <c r="AE400" i="6"/>
  <c r="AK399" i="6"/>
  <c r="S399" i="6"/>
  <c r="BU397" i="6"/>
  <c r="AQ394" i="6"/>
  <c r="M394" i="6"/>
  <c r="BO393" i="6"/>
  <c r="S393" i="6"/>
  <c r="BI392" i="6"/>
  <c r="BO388" i="6"/>
  <c r="M386" i="6"/>
  <c r="Y384" i="6"/>
  <c r="BO383" i="6"/>
  <c r="BC382" i="6"/>
  <c r="G382" i="6"/>
  <c r="BO380" i="6"/>
  <c r="G379" i="6"/>
  <c r="AE378" i="6"/>
  <c r="AK377" i="6"/>
  <c r="G369" i="6"/>
  <c r="M368" i="6"/>
  <c r="AE362" i="6"/>
  <c r="BC304" i="6"/>
  <c r="G297" i="6"/>
  <c r="AQ380" i="6"/>
  <c r="AK378" i="6"/>
  <c r="AQ377" i="6"/>
  <c r="BO376" i="6"/>
  <c r="BC375" i="6"/>
  <c r="BI374" i="6"/>
  <c r="AQ374" i="6"/>
  <c r="BC372" i="6"/>
  <c r="AQ371" i="6"/>
  <c r="AE370" i="6"/>
  <c r="AK369" i="6"/>
  <c r="S369" i="6"/>
  <c r="AE367" i="6"/>
  <c r="BC365" i="6"/>
  <c r="S365" i="6"/>
  <c r="G363" i="6"/>
  <c r="AQ362" i="6"/>
  <c r="AE360" i="6"/>
  <c r="BO359" i="6"/>
  <c r="BC357" i="6"/>
  <c r="S357" i="6"/>
  <c r="AQ355" i="6"/>
  <c r="AE354" i="6"/>
  <c r="Y352" i="6"/>
  <c r="AQ483" i="6"/>
  <c r="BC469" i="6"/>
  <c r="AQ468" i="6"/>
  <c r="AE467" i="6"/>
  <c r="AE464" i="6"/>
  <c r="AQ462" i="6"/>
  <c r="BO461" i="6"/>
  <c r="BC452" i="6"/>
  <c r="G452" i="6"/>
  <c r="M451" i="6"/>
  <c r="BO450" i="6"/>
  <c r="S450" i="6"/>
  <c r="Y449" i="6"/>
  <c r="BC447" i="6"/>
  <c r="BU446" i="6"/>
  <c r="AQ446" i="6"/>
  <c r="S444" i="6"/>
  <c r="AE442" i="6"/>
  <c r="AK441" i="6"/>
  <c r="BC438" i="6"/>
  <c r="AK438" i="6"/>
  <c r="S438" i="6"/>
  <c r="BO436" i="6"/>
  <c r="AW436" i="6"/>
  <c r="AE436" i="6"/>
  <c r="Y435" i="6"/>
  <c r="BI434" i="6"/>
  <c r="AQ434" i="6"/>
  <c r="M434" i="6"/>
  <c r="AK433" i="6"/>
  <c r="S433" i="6"/>
  <c r="BU432" i="6"/>
  <c r="Y432" i="6"/>
  <c r="AE431" i="6"/>
  <c r="BU430" i="6"/>
  <c r="M422" i="6"/>
  <c r="BI420" i="6"/>
  <c r="M420" i="6"/>
  <c r="BC561" i="6"/>
  <c r="BI371" i="6"/>
  <c r="BU369" i="6"/>
  <c r="AK366" i="6"/>
  <c r="BI363" i="6"/>
  <c r="M361" i="6"/>
  <c r="AK358" i="6"/>
  <c r="AW354" i="6"/>
  <c r="BU353" i="6"/>
  <c r="AE351" i="6"/>
  <c r="AK350" i="6"/>
  <c r="BI349" i="6"/>
  <c r="M349" i="6"/>
  <c r="AK348" i="6"/>
  <c r="BI347" i="6"/>
  <c r="M347" i="6"/>
  <c r="AK346" i="6"/>
  <c r="BI345" i="6"/>
  <c r="M345" i="6"/>
  <c r="AK344" i="6"/>
  <c r="BI343" i="6"/>
  <c r="M343" i="6"/>
  <c r="AK342" i="6"/>
  <c r="BI341" i="6"/>
  <c r="M341" i="6"/>
  <c r="AK340" i="6"/>
  <c r="BI339" i="6"/>
  <c r="M339" i="6"/>
  <c r="AK338" i="6"/>
  <c r="BI337" i="6"/>
  <c r="M337" i="6"/>
  <c r="AK336" i="6"/>
  <c r="BI335" i="6"/>
  <c r="M335" i="6"/>
  <c r="AK334" i="6"/>
  <c r="BI333" i="6"/>
  <c r="M333" i="6"/>
  <c r="AK332" i="6"/>
  <c r="BI331" i="6"/>
  <c r="M331" i="6"/>
  <c r="AK330" i="6"/>
  <c r="BI329" i="6"/>
  <c r="M329" i="6"/>
  <c r="BI483" i="6"/>
  <c r="M468" i="6"/>
  <c r="AK466" i="6"/>
  <c r="BI465" i="6"/>
  <c r="AK461" i="6"/>
  <c r="BI460" i="6"/>
  <c r="M460" i="6"/>
  <c r="AK459" i="6"/>
  <c r="BI458" i="6"/>
  <c r="M458" i="6"/>
  <c r="AK457" i="6"/>
  <c r="BI456" i="6"/>
  <c r="M456" i="6"/>
  <c r="AK455" i="6"/>
  <c r="AK450" i="6"/>
  <c r="M446" i="6"/>
  <c r="AQ443" i="6"/>
  <c r="BO442" i="6"/>
  <c r="AE437" i="6"/>
  <c r="AQ435" i="6"/>
  <c r="AQ432" i="6"/>
  <c r="S431" i="6"/>
  <c r="G430" i="6"/>
  <c r="AE429" i="6"/>
  <c r="G428" i="6"/>
  <c r="BI425" i="6"/>
  <c r="AW424" i="6"/>
  <c r="BC419" i="6"/>
  <c r="G555" i="6"/>
  <c r="BO354" i="6"/>
  <c r="AQ353" i="6"/>
  <c r="AQ469" i="6"/>
  <c r="Y469" i="6"/>
  <c r="BO464" i="6"/>
  <c r="S464" i="6"/>
  <c r="BU463" i="6"/>
  <c r="BC450" i="6"/>
  <c r="AQ447" i="6"/>
  <c r="Y447" i="6"/>
  <c r="G441" i="6"/>
  <c r="AE375" i="6"/>
  <c r="S374" i="6"/>
  <c r="G373" i="6"/>
  <c r="M372" i="6"/>
  <c r="BO371" i="6"/>
  <c r="G370" i="6"/>
  <c r="BO368" i="6"/>
  <c r="BC367" i="6"/>
  <c r="BI366" i="6"/>
  <c r="AQ366" i="6"/>
  <c r="AE364" i="6"/>
  <c r="BO363" i="6"/>
  <c r="BC361" i="6"/>
  <c r="S361" i="6"/>
  <c r="G359" i="6"/>
  <c r="AQ358" i="6"/>
  <c r="BO356" i="6"/>
  <c r="S355" i="6"/>
  <c r="BC354" i="6"/>
  <c r="AE353" i="6"/>
  <c r="BU351" i="6"/>
  <c r="BC351" i="6"/>
  <c r="AQ350" i="6"/>
  <c r="BO333" i="6"/>
  <c r="S333" i="6"/>
  <c r="AQ332" i="6"/>
  <c r="BO331" i="6"/>
  <c r="S331" i="6"/>
  <c r="AQ330" i="6"/>
  <c r="BO329" i="6"/>
  <c r="S329" i="6"/>
  <c r="BO483" i="6"/>
  <c r="S483" i="6"/>
  <c r="AW468" i="6"/>
  <c r="BC467" i="6"/>
  <c r="G467" i="6"/>
  <c r="Y466" i="6"/>
  <c r="BO465" i="6"/>
  <c r="BC464" i="6"/>
  <c r="AQ463" i="6"/>
  <c r="BO462" i="6"/>
  <c r="AW462" i="6"/>
  <c r="S462" i="6"/>
  <c r="BU461" i="6"/>
  <c r="AW454" i="6"/>
  <c r="G453" i="6"/>
  <c r="AE452" i="6"/>
  <c r="BC451" i="6"/>
  <c r="BU450" i="6"/>
  <c r="AQ450" i="6"/>
  <c r="AW449" i="6"/>
  <c r="BU448" i="6"/>
  <c r="BO446" i="6"/>
  <c r="AW446" i="6"/>
  <c r="BC445" i="6"/>
  <c r="Y444" i="6"/>
  <c r="BO443" i="6"/>
  <c r="AE443" i="6"/>
  <c r="G439" i="6"/>
  <c r="AK437" i="6"/>
  <c r="AW435" i="6"/>
  <c r="BI433" i="6"/>
  <c r="AW432" i="6"/>
  <c r="BC431" i="6"/>
  <c r="G431" i="6"/>
  <c r="S427" i="6"/>
  <c r="BO425" i="6"/>
  <c r="BU413" i="6"/>
  <c r="BI410" i="6"/>
  <c r="BU556" i="6"/>
  <c r="BC556" i="6"/>
  <c r="S549" i="6"/>
  <c r="S356" i="6"/>
  <c r="Y467" i="6"/>
  <c r="BU464" i="6"/>
  <c r="BU451" i="6"/>
  <c r="Y448" i="6"/>
  <c r="AE441" i="6"/>
  <c r="Y439" i="6"/>
  <c r="AE438" i="6"/>
  <c r="AQ436" i="6"/>
  <c r="BC434" i="6"/>
  <c r="G434" i="6"/>
  <c r="G429" i="6"/>
  <c r="AE428" i="6"/>
  <c r="BO384" i="6"/>
  <c r="S384" i="6"/>
  <c r="Y383" i="6"/>
  <c r="Y380" i="6"/>
  <c r="Y377" i="6"/>
  <c r="AW376" i="6"/>
  <c r="M373" i="6"/>
  <c r="Y371" i="6"/>
  <c r="BI367" i="6"/>
  <c r="AK364" i="6"/>
  <c r="BI361" i="6"/>
  <c r="M359" i="6"/>
  <c r="BU356" i="6"/>
  <c r="Y355" i="6"/>
  <c r="AK353" i="6"/>
  <c r="AW350" i="6"/>
  <c r="BC483" i="6"/>
  <c r="AK469" i="6"/>
  <c r="BI467" i="6"/>
  <c r="AQ467" i="6"/>
  <c r="M467" i="6"/>
  <c r="BO466" i="6"/>
  <c r="AW466" i="6"/>
  <c r="M464" i="6"/>
  <c r="Y451" i="6"/>
  <c r="Y445" i="6"/>
  <c r="AW441" i="6"/>
  <c r="BC440" i="6"/>
  <c r="AQ439" i="6"/>
  <c r="BU437" i="6"/>
  <c r="G437" i="6"/>
  <c r="G557" i="6"/>
  <c r="BI427" i="6"/>
  <c r="AQ427" i="6"/>
  <c r="AQ425" i="6"/>
  <c r="Y425" i="6"/>
  <c r="AE424" i="6"/>
  <c r="BO421" i="6"/>
  <c r="AQ420" i="6"/>
  <c r="AE419" i="6"/>
  <c r="BC418" i="6"/>
  <c r="M417" i="6"/>
  <c r="BO416" i="6"/>
  <c r="BO414" i="6"/>
  <c r="AW414" i="6"/>
  <c r="BC413" i="6"/>
  <c r="S411" i="6"/>
  <c r="BO562" i="6"/>
  <c r="BO561" i="6"/>
  <c r="AK561" i="6"/>
  <c r="BU560" i="6"/>
  <c r="G559" i="6"/>
  <c r="BI558" i="6"/>
  <c r="BI554" i="6"/>
  <c r="Y554" i="6"/>
  <c r="AE553" i="6"/>
  <c r="BU551" i="6"/>
  <c r="AK551" i="6"/>
  <c r="G550" i="6"/>
  <c r="BI549" i="6"/>
  <c r="AE548" i="6"/>
  <c r="BC547" i="6"/>
  <c r="AK547" i="6"/>
  <c r="S547" i="6"/>
  <c r="BU545" i="6"/>
  <c r="BC545" i="6"/>
  <c r="AQ544" i="6"/>
  <c r="Y544" i="6"/>
  <c r="AQ543" i="6"/>
  <c r="BU536" i="6"/>
  <c r="G536" i="6"/>
  <c r="AE535" i="6"/>
  <c r="BC534" i="6"/>
  <c r="AK534" i="6"/>
  <c r="AQ533" i="6"/>
  <c r="BO532" i="6"/>
  <c r="S532" i="6"/>
  <c r="Y526" i="6"/>
  <c r="AE525" i="6"/>
  <c r="G524" i="6"/>
  <c r="BI523" i="6"/>
  <c r="BO522" i="6"/>
  <c r="BU521" i="6"/>
  <c r="G521" i="6"/>
  <c r="AK519" i="6"/>
  <c r="BI518" i="6"/>
  <c r="BO517" i="6"/>
  <c r="BO553" i="6"/>
  <c r="S553" i="6"/>
  <c r="AQ550" i="6"/>
  <c r="S548" i="6"/>
  <c r="BC542" i="6"/>
  <c r="S542" i="6"/>
  <c r="AQ541" i="6"/>
  <c r="BO540" i="6"/>
  <c r="S540" i="6"/>
  <c r="Y534" i="6"/>
  <c r="AE533" i="6"/>
  <c r="BC532" i="6"/>
  <c r="G532" i="6"/>
  <c r="BI531" i="6"/>
  <c r="BO530" i="6"/>
  <c r="S530" i="6"/>
  <c r="AQ529" i="6"/>
  <c r="AW523" i="6"/>
  <c r="BC522" i="6"/>
  <c r="BO520" i="6"/>
  <c r="BC517" i="6"/>
  <c r="AQ516" i="6"/>
  <c r="M430" i="6"/>
  <c r="BI428" i="6"/>
  <c r="M428" i="6"/>
  <c r="BO427" i="6"/>
  <c r="AW427" i="6"/>
  <c r="BU426" i="6"/>
  <c r="G426" i="6"/>
  <c r="AW425" i="6"/>
  <c r="M423" i="6"/>
  <c r="BU421" i="6"/>
  <c r="G421" i="6"/>
  <c r="AE420" i="6"/>
  <c r="AK419" i="6"/>
  <c r="M418" i="6"/>
  <c r="AK417" i="6"/>
  <c r="S417" i="6"/>
  <c r="BU416" i="6"/>
  <c r="Y416" i="6"/>
  <c r="AE415" i="6"/>
  <c r="BU414" i="6"/>
  <c r="AK412" i="6"/>
  <c r="Y411" i="6"/>
  <c r="S562" i="6"/>
  <c r="AQ561" i="6"/>
  <c r="AQ560" i="6"/>
  <c r="AW559" i="6"/>
  <c r="M559" i="6"/>
  <c r="AW558" i="6"/>
  <c r="Y556" i="6"/>
  <c r="BO554" i="6"/>
  <c r="AW554" i="6"/>
  <c r="G552" i="6"/>
  <c r="BI551" i="6"/>
  <c r="M550" i="6"/>
  <c r="BC548" i="6"/>
  <c r="AK548" i="6"/>
  <c r="BI547" i="6"/>
  <c r="Y547" i="6"/>
  <c r="G546" i="6"/>
  <c r="AW544" i="6"/>
  <c r="AW543" i="6"/>
  <c r="M541" i="6"/>
  <c r="AK540" i="6"/>
  <c r="AQ539" i="6"/>
  <c r="AW533" i="6"/>
  <c r="BU532" i="6"/>
  <c r="Y532" i="6"/>
  <c r="AE531" i="6"/>
  <c r="M531" i="6"/>
  <c r="AK530" i="6"/>
  <c r="BI529" i="6"/>
  <c r="BO528" i="6"/>
  <c r="BU522" i="6"/>
  <c r="M521" i="6"/>
  <c r="S520" i="6"/>
  <c r="BU517" i="6"/>
  <c r="G517" i="6"/>
  <c r="M516" i="6"/>
  <c r="AK515" i="6"/>
  <c r="BI514" i="6"/>
  <c r="M514" i="6"/>
  <c r="AK513" i="6"/>
  <c r="BI512" i="6"/>
  <c r="M512" i="6"/>
  <c r="AK511" i="6"/>
  <c r="BI510" i="6"/>
  <c r="M510" i="6"/>
  <c r="AK509" i="6"/>
  <c r="BI508" i="6"/>
  <c r="M508" i="6"/>
  <c r="AK507" i="6"/>
  <c r="BI506" i="6"/>
  <c r="M506" i="6"/>
  <c r="AK505" i="6"/>
  <c r="BI504" i="6"/>
  <c r="S503" i="6"/>
  <c r="AQ502" i="6"/>
  <c r="BI638" i="6"/>
  <c r="BC424" i="6"/>
  <c r="G424" i="6"/>
  <c r="AK422" i="6"/>
  <c r="S422" i="6"/>
  <c r="S420" i="6"/>
  <c r="BU419" i="6"/>
  <c r="G419" i="6"/>
  <c r="AQ416" i="6"/>
  <c r="S415" i="6"/>
  <c r="G414" i="6"/>
  <c r="AE413" i="6"/>
  <c r="BI411" i="6"/>
  <c r="AQ411" i="6"/>
  <c r="S410" i="6"/>
  <c r="AQ409" i="6"/>
  <c r="BO559" i="6"/>
  <c r="Y557" i="6"/>
  <c r="BI556" i="6"/>
  <c r="AE555" i="6"/>
  <c r="M555" i="6"/>
  <c r="G553" i="6"/>
  <c r="BI552" i="6"/>
  <c r="AW550" i="6"/>
  <c r="G548" i="6"/>
  <c r="AW546" i="6"/>
  <c r="AE545" i="6"/>
  <c r="S543" i="6"/>
  <c r="AE541" i="6"/>
  <c r="BC540" i="6"/>
  <c r="G540" i="6"/>
  <c r="BI539" i="6"/>
  <c r="BO538" i="6"/>
  <c r="S538" i="6"/>
  <c r="AQ537" i="6"/>
  <c r="AW531" i="6"/>
  <c r="BC530" i="6"/>
  <c r="G530" i="6"/>
  <c r="AE529" i="6"/>
  <c r="M529" i="6"/>
  <c r="S528" i="6"/>
  <c r="AQ527" i="6"/>
  <c r="BO526" i="6"/>
  <c r="AK523" i="6"/>
  <c r="AQ522" i="6"/>
  <c r="S518" i="6"/>
  <c r="AE516" i="6"/>
  <c r="AE504" i="6"/>
  <c r="AK503" i="6"/>
  <c r="AK596" i="6"/>
  <c r="S428" i="6"/>
  <c r="BU427" i="6"/>
  <c r="G427" i="6"/>
  <c r="AQ424" i="6"/>
  <c r="S423" i="6"/>
  <c r="G422" i="6"/>
  <c r="AE421" i="6"/>
  <c r="BI419" i="6"/>
  <c r="AQ419" i="6"/>
  <c r="AQ417" i="6"/>
  <c r="Y417" i="6"/>
  <c r="AE416" i="6"/>
  <c r="BO413" i="6"/>
  <c r="AQ412" i="6"/>
  <c r="AE411" i="6"/>
  <c r="BC410" i="6"/>
  <c r="AK410" i="6"/>
  <c r="BI409" i="6"/>
  <c r="AE409" i="6"/>
  <c r="M409" i="6"/>
  <c r="BO560" i="6"/>
  <c r="BC559" i="6"/>
  <c r="S558" i="6"/>
  <c r="BI557" i="6"/>
  <c r="M557" i="6"/>
  <c r="AE556" i="6"/>
  <c r="BO555" i="6"/>
  <c r="BU554" i="6"/>
  <c r="AK554" i="6"/>
  <c r="AE552" i="6"/>
  <c r="M552" i="6"/>
  <c r="AW551" i="6"/>
  <c r="AK550" i="6"/>
  <c r="G549" i="6"/>
  <c r="BI548" i="6"/>
  <c r="BO547" i="6"/>
  <c r="BO546" i="6"/>
  <c r="M546" i="6"/>
  <c r="S545" i="6"/>
  <c r="BC544" i="6"/>
  <c r="AK544" i="6"/>
  <c r="G543" i="6"/>
  <c r="BI542" i="6"/>
  <c r="BO541" i="6"/>
  <c r="AW539" i="6"/>
  <c r="BC538" i="6"/>
  <c r="G538" i="6"/>
  <c r="AE537" i="6"/>
  <c r="M537" i="6"/>
  <c r="S536" i="6"/>
  <c r="AQ535" i="6"/>
  <c r="BO534" i="6"/>
  <c r="BU528" i="6"/>
  <c r="G528" i="6"/>
  <c r="AE527" i="6"/>
  <c r="BC526" i="6"/>
  <c r="AK526" i="6"/>
  <c r="AQ525" i="6"/>
  <c r="BO524" i="6"/>
  <c r="AE522" i="6"/>
  <c r="M522" i="6"/>
  <c r="Y520" i="6"/>
  <c r="BU518" i="6"/>
  <c r="BC518" i="6"/>
  <c r="S516" i="6"/>
  <c r="AE498" i="6"/>
  <c r="M628" i="6"/>
  <c r="BC495" i="6"/>
  <c r="BI641" i="6"/>
  <c r="AQ639" i="6"/>
  <c r="BO638" i="6"/>
  <c r="AW638" i="6"/>
  <c r="BU637" i="6"/>
  <c r="BC637" i="6"/>
  <c r="M636" i="6"/>
  <c r="AK635" i="6"/>
  <c r="M631" i="6"/>
  <c r="BI629" i="6"/>
  <c r="BO628" i="6"/>
  <c r="S628" i="6"/>
  <c r="BU627" i="6"/>
  <c r="Y627" i="6"/>
  <c r="M626" i="6"/>
  <c r="AK625" i="6"/>
  <c r="BO622" i="6"/>
  <c r="S622" i="6"/>
  <c r="Y621" i="6"/>
  <c r="BC619" i="6"/>
  <c r="AQ618" i="6"/>
  <c r="Y618" i="6"/>
  <c r="AK616" i="6"/>
  <c r="BI615" i="6"/>
  <c r="M615" i="6"/>
  <c r="AQ613" i="6"/>
  <c r="AW612" i="6"/>
  <c r="AE612" i="6"/>
  <c r="AK608" i="6"/>
  <c r="AW606" i="6"/>
  <c r="Y605" i="6"/>
  <c r="G605" i="6"/>
  <c r="AQ602" i="6"/>
  <c r="Y602" i="6"/>
  <c r="G602" i="6"/>
  <c r="M601" i="6"/>
  <c r="AQ599" i="6"/>
  <c r="Y599" i="6"/>
  <c r="G599" i="6"/>
  <c r="AE598" i="6"/>
  <c r="AK597" i="6"/>
  <c r="AQ596" i="6"/>
  <c r="Y596" i="6"/>
  <c r="AE595" i="6"/>
  <c r="AE593" i="6"/>
  <c r="BU592" i="6"/>
  <c r="Y592" i="6"/>
  <c r="AW591" i="6"/>
  <c r="BC590" i="6"/>
  <c r="AW589" i="6"/>
  <c r="BC588" i="6"/>
  <c r="Y588" i="6"/>
  <c r="AQ585" i="6"/>
  <c r="Y585" i="6"/>
  <c r="M584" i="6"/>
  <c r="AQ582" i="6"/>
  <c r="Y582" i="6"/>
  <c r="AK580" i="6"/>
  <c r="AQ579" i="6"/>
  <c r="Y579" i="6"/>
  <c r="AE578" i="6"/>
  <c r="BC577" i="6"/>
  <c r="AQ576" i="6"/>
  <c r="BC574" i="6"/>
  <c r="BI573" i="6"/>
  <c r="M573" i="6"/>
  <c r="BC570" i="6"/>
  <c r="G570" i="6"/>
  <c r="M639" i="6"/>
  <c r="AK628" i="6"/>
  <c r="BO623" i="6"/>
  <c r="BI613" i="6"/>
  <c r="BC603" i="6"/>
  <c r="BI602" i="6"/>
  <c r="BO601" i="6"/>
  <c r="AW601" i="6"/>
  <c r="BO598" i="6"/>
  <c r="AQ597" i="6"/>
  <c r="M596" i="6"/>
  <c r="AK595" i="6"/>
  <c r="M594" i="6"/>
  <c r="BI592" i="6"/>
  <c r="M592" i="6"/>
  <c r="AK591" i="6"/>
  <c r="BI590" i="6"/>
  <c r="M590" i="6"/>
  <c r="AK589" i="6"/>
  <c r="BO587" i="6"/>
  <c r="AW587" i="6"/>
  <c r="BI585" i="6"/>
  <c r="BO584" i="6"/>
  <c r="AW584" i="6"/>
  <c r="BC583" i="6"/>
  <c r="G583" i="6"/>
  <c r="BO581" i="6"/>
  <c r="M579" i="6"/>
  <c r="AK578" i="6"/>
  <c r="AW573" i="6"/>
  <c r="BC572" i="6"/>
  <c r="AQ570" i="6"/>
  <c r="M569" i="6"/>
  <c r="BO567" i="6"/>
  <c r="AK638" i="6"/>
  <c r="BI627" i="6"/>
  <c r="M624" i="6"/>
  <c r="BI621" i="6"/>
  <c r="M621" i="6"/>
  <c r="BI605" i="6"/>
  <c r="AW569" i="6"/>
  <c r="G503" i="6"/>
  <c r="G628" i="6"/>
  <c r="AQ622" i="6"/>
  <c r="S613" i="6"/>
  <c r="BU612" i="6"/>
  <c r="S610" i="6"/>
  <c r="BU609" i="6"/>
  <c r="BC609" i="6"/>
  <c r="G609" i="6"/>
  <c r="M608" i="6"/>
  <c r="S607" i="6"/>
  <c r="BU606" i="6"/>
  <c r="S604" i="6"/>
  <c r="BO602" i="6"/>
  <c r="AK601" i="6"/>
  <c r="BI600" i="6"/>
  <c r="BI597" i="6"/>
  <c r="BU595" i="6"/>
  <c r="G595" i="6"/>
  <c r="AE594" i="6"/>
  <c r="BU593" i="6"/>
  <c r="BC593" i="6"/>
  <c r="G593" i="6"/>
  <c r="AW592" i="6"/>
  <c r="AE592" i="6"/>
  <c r="BC591" i="6"/>
  <c r="AE590" i="6"/>
  <c r="G589" i="6"/>
  <c r="AE588" i="6"/>
  <c r="S587" i="6"/>
  <c r="AK584" i="6"/>
  <c r="BI583" i="6"/>
  <c r="BU578" i="6"/>
  <c r="G578" i="6"/>
  <c r="BO574" i="6"/>
  <c r="AW574" i="6"/>
  <c r="BU519" i="6"/>
  <c r="Y519" i="6"/>
  <c r="G519" i="6"/>
  <c r="AE518" i="6"/>
  <c r="AK517" i="6"/>
  <c r="BU516" i="6"/>
  <c r="AQ501" i="6"/>
  <c r="Y501" i="6"/>
  <c r="AW500" i="6"/>
  <c r="M498" i="6"/>
  <c r="BC496" i="6"/>
  <c r="G496" i="6"/>
  <c r="BU494" i="6"/>
  <c r="BC494" i="6"/>
  <c r="Y494" i="6"/>
  <c r="G494" i="6"/>
  <c r="AW493" i="6"/>
  <c r="AE493" i="6"/>
  <c r="BU492" i="6"/>
  <c r="Y492" i="6"/>
  <c r="AW491" i="6"/>
  <c r="BU490" i="6"/>
  <c r="Y490" i="6"/>
  <c r="AW489" i="6"/>
  <c r="BU488" i="6"/>
  <c r="Y488" i="6"/>
  <c r="BU641" i="6"/>
  <c r="G641" i="6"/>
  <c r="AE640" i="6"/>
  <c r="AK639" i="6"/>
  <c r="AQ638" i="6"/>
  <c r="AK636" i="6"/>
  <c r="BI635" i="6"/>
  <c r="AE635" i="6"/>
  <c r="S634" i="6"/>
  <c r="AQ633" i="6"/>
  <c r="BO632" i="6"/>
  <c r="Y631" i="6"/>
  <c r="AE630" i="6"/>
  <c r="BC629" i="6"/>
  <c r="BI628" i="6"/>
  <c r="BO627" i="6"/>
  <c r="BC626" i="6"/>
  <c r="Y626" i="6"/>
  <c r="AW625" i="6"/>
  <c r="BU624" i="6"/>
  <c r="BI622" i="6"/>
  <c r="S621" i="6"/>
  <c r="S618" i="6"/>
  <c r="Y617" i="6"/>
  <c r="M616" i="6"/>
  <c r="AK615" i="6"/>
  <c r="M614" i="6"/>
  <c r="Y609" i="6"/>
  <c r="BU607" i="6"/>
  <c r="BC607" i="6"/>
  <c r="S605" i="6"/>
  <c r="BU604" i="6"/>
  <c r="BC604" i="6"/>
  <c r="BI603" i="6"/>
  <c r="S602" i="6"/>
  <c r="S599" i="6"/>
  <c r="BU598" i="6"/>
  <c r="S596" i="6"/>
  <c r="BO592" i="6"/>
  <c r="S592" i="6"/>
  <c r="AQ591" i="6"/>
  <c r="S590" i="6"/>
  <c r="S588" i="6"/>
  <c r="BU587" i="6"/>
  <c r="AQ567" i="6"/>
  <c r="M503" i="6"/>
  <c r="BO500" i="6"/>
  <c r="S500" i="6"/>
  <c r="AK497" i="6"/>
  <c r="AQ496" i="6"/>
  <c r="BO495" i="6"/>
  <c r="AQ641" i="6"/>
  <c r="Y641" i="6"/>
  <c r="AW640" i="6"/>
  <c r="G639" i="6"/>
  <c r="M638" i="6"/>
  <c r="AW635" i="6"/>
  <c r="AK632" i="6"/>
  <c r="AQ631" i="6"/>
  <c r="BO630" i="6"/>
  <c r="AW630" i="6"/>
  <c r="BU629" i="6"/>
  <c r="Y629" i="6"/>
  <c r="G629" i="6"/>
  <c r="AE628" i="6"/>
  <c r="AK627" i="6"/>
  <c r="BO625" i="6"/>
  <c r="S625" i="6"/>
  <c r="BO619" i="6"/>
  <c r="AQ617" i="6"/>
  <c r="AE614" i="6"/>
  <c r="BI612" i="6"/>
  <c r="AQ609" i="6"/>
  <c r="S608" i="6"/>
  <c r="BI606" i="6"/>
  <c r="M606" i="6"/>
  <c r="Y601" i="6"/>
  <c r="BU599" i="6"/>
  <c r="BC599" i="6"/>
  <c r="S597" i="6"/>
  <c r="BU596" i="6"/>
  <c r="BI595" i="6"/>
  <c r="M595" i="6"/>
  <c r="AK594" i="6"/>
  <c r="BI593" i="6"/>
  <c r="M591" i="6"/>
  <c r="BI589" i="6"/>
  <c r="M589" i="6"/>
  <c r="Y584" i="6"/>
  <c r="AE583" i="6"/>
  <c r="BU582" i="6"/>
  <c r="S580" i="6"/>
  <c r="BU579" i="6"/>
  <c r="BI578" i="6"/>
  <c r="S577" i="6"/>
  <c r="BU576" i="6"/>
  <c r="M575" i="6"/>
  <c r="S574" i="6"/>
  <c r="BU573" i="6"/>
  <c r="G573" i="6"/>
  <c r="AE572" i="6"/>
  <c r="AK570" i="6"/>
  <c r="S569" i="6"/>
  <c r="BI567" i="6"/>
  <c r="G10" i="6"/>
  <c r="M8" i="6"/>
  <c r="M11" i="6"/>
  <c r="M43" i="6"/>
  <c r="G69" i="6"/>
  <c r="G67" i="6"/>
  <c r="G56" i="6"/>
  <c r="G45" i="6"/>
  <c r="G43" i="6"/>
  <c r="G30" i="6"/>
  <c r="G28" i="6"/>
  <c r="G26" i="6"/>
  <c r="G13" i="6"/>
  <c r="G11" i="6"/>
  <c r="M4" i="6"/>
  <c r="M7" i="6"/>
  <c r="M21" i="6"/>
  <c r="M36" i="6"/>
  <c r="M39" i="6"/>
  <c r="M53" i="6"/>
  <c r="M68" i="6"/>
  <c r="M71" i="6"/>
  <c r="S33" i="6"/>
  <c r="S36" i="6"/>
  <c r="S39" i="6"/>
  <c r="S60" i="6"/>
  <c r="S76" i="6"/>
  <c r="S79" i="6"/>
  <c r="Y37" i="6"/>
  <c r="Y68" i="6"/>
  <c r="Y71" i="6"/>
  <c r="AE17" i="6"/>
  <c r="AE32" i="6"/>
  <c r="AE35" i="6"/>
  <c r="AE49" i="6"/>
  <c r="AE67" i="6"/>
  <c r="AK8" i="6"/>
  <c r="AK16" i="6"/>
  <c r="AK33" i="6"/>
  <c r="AK36" i="6"/>
  <c r="AK39" i="6"/>
  <c r="AK63" i="6"/>
  <c r="AK69" i="6"/>
  <c r="AQ14" i="6"/>
  <c r="AQ17" i="6"/>
  <c r="AQ20" i="6"/>
  <c r="AQ29" i="6"/>
  <c r="AQ45" i="6"/>
  <c r="AQ69" i="6"/>
  <c r="AQ76" i="6"/>
  <c r="AQ79" i="6"/>
  <c r="AW29" i="6"/>
  <c r="AW32" i="6"/>
  <c r="AW35" i="6"/>
  <c r="AW61" i="6"/>
  <c r="AW64" i="6"/>
  <c r="AW67" i="6"/>
  <c r="BC5" i="6"/>
  <c r="BC8" i="6"/>
  <c r="BC23" i="6"/>
  <c r="BC37" i="6"/>
  <c r="BC40" i="6"/>
  <c r="BC55" i="6"/>
  <c r="BC69" i="6"/>
  <c r="BC72" i="6"/>
  <c r="BI5" i="6"/>
  <c r="BI21" i="6"/>
  <c r="BO5" i="6"/>
  <c r="BO21" i="6"/>
  <c r="BO37" i="6"/>
  <c r="BO57" i="6"/>
  <c r="BU16" i="6"/>
  <c r="BU32" i="6"/>
  <c r="BU48" i="6"/>
  <c r="BU65" i="6"/>
  <c r="BC161" i="6"/>
  <c r="S161" i="6"/>
  <c r="AE160" i="6"/>
  <c r="S159" i="6"/>
  <c r="BU158" i="6"/>
  <c r="BC157" i="6"/>
  <c r="Y156" i="6"/>
  <c r="AQ155" i="6"/>
  <c r="G155" i="6"/>
  <c r="AW153" i="6"/>
  <c r="BO152" i="6"/>
  <c r="AE152" i="6"/>
  <c r="BU150" i="6"/>
  <c r="S150" i="6"/>
  <c r="BC149" i="6"/>
  <c r="Y148" i="6"/>
  <c r="Y147" i="6"/>
  <c r="BC146" i="6"/>
  <c r="BU145" i="6"/>
  <c r="AE145" i="6"/>
  <c r="AW144" i="6"/>
  <c r="G144" i="6"/>
  <c r="Y143" i="6"/>
  <c r="BI142" i="6"/>
  <c r="Y142" i="6"/>
  <c r="BI141" i="6"/>
  <c r="M141" i="6"/>
  <c r="AK140" i="6"/>
  <c r="BI139" i="6"/>
  <c r="M139" i="6"/>
  <c r="AK138" i="6"/>
  <c r="BI137" i="6"/>
  <c r="AK114" i="6"/>
  <c r="M106" i="6"/>
  <c r="G76" i="6"/>
  <c r="G74" i="6"/>
  <c r="G24" i="6"/>
  <c r="M41" i="6"/>
  <c r="M73" i="6"/>
  <c r="S9" i="6"/>
  <c r="S21" i="6"/>
  <c r="S24" i="6"/>
  <c r="S27" i="6"/>
  <c r="S53" i="6"/>
  <c r="S69" i="6"/>
  <c r="Y21" i="6"/>
  <c r="Y61" i="6"/>
  <c r="Y73" i="6"/>
  <c r="AE37" i="6"/>
  <c r="AE69" i="6"/>
  <c r="AE72" i="6"/>
  <c r="AQ61" i="6"/>
  <c r="BC25" i="6"/>
  <c r="BC28" i="6"/>
  <c r="BC57" i="6"/>
  <c r="BC60" i="6"/>
  <c r="BI33" i="6"/>
  <c r="BI49" i="6"/>
  <c r="BI65" i="6"/>
  <c r="BO63" i="6"/>
  <c r="S160" i="6"/>
  <c r="BU159" i="6"/>
  <c r="Y157" i="6"/>
  <c r="AW154" i="6"/>
  <c r="BU151" i="6"/>
  <c r="Y149" i="6"/>
  <c r="G61" i="6"/>
  <c r="G59" i="6"/>
  <c r="G48" i="6"/>
  <c r="G16" i="6"/>
  <c r="M17" i="6"/>
  <c r="M32" i="6"/>
  <c r="M35" i="6"/>
  <c r="M49" i="6"/>
  <c r="M64" i="6"/>
  <c r="M67" i="6"/>
  <c r="S5" i="6"/>
  <c r="S29" i="6"/>
  <c r="S32" i="6"/>
  <c r="S35" i="6"/>
  <c r="S65" i="6"/>
  <c r="S75" i="6"/>
  <c r="Y8" i="6"/>
  <c r="Y17" i="6"/>
  <c r="Y24" i="6"/>
  <c r="Y33" i="6"/>
  <c r="Y48" i="6"/>
  <c r="Y57" i="6"/>
  <c r="Y64" i="6"/>
  <c r="Y67" i="6"/>
  <c r="AE8" i="6"/>
  <c r="AE13" i="6"/>
  <c r="AE28" i="6"/>
  <c r="AE31" i="6"/>
  <c r="AE45" i="6"/>
  <c r="AE63" i="6"/>
  <c r="AE77" i="6"/>
  <c r="AK7" i="6"/>
  <c r="AK15" i="6"/>
  <c r="AK29" i="6"/>
  <c r="AK32" i="6"/>
  <c r="AK35" i="6"/>
  <c r="AK77" i="6"/>
  <c r="AQ10" i="6"/>
  <c r="AQ13" i="6"/>
  <c r="AQ16" i="6"/>
  <c r="AQ28" i="6"/>
  <c r="AQ44" i="6"/>
  <c r="AQ57" i="6"/>
  <c r="AW25" i="6"/>
  <c r="AW28" i="6"/>
  <c r="AW31" i="6"/>
  <c r="AW57" i="6"/>
  <c r="AW60" i="6"/>
  <c r="AW63" i="6"/>
  <c r="BC4" i="6"/>
  <c r="BC19" i="6"/>
  <c r="BC33" i="6"/>
  <c r="BC36" i="6"/>
  <c r="BC51" i="6"/>
  <c r="BC65" i="6"/>
  <c r="BC68" i="6"/>
  <c r="BI4" i="6"/>
  <c r="BI20" i="6"/>
  <c r="BI29" i="6"/>
  <c r="BI36" i="6"/>
  <c r="BI45" i="6"/>
  <c r="BI52" i="6"/>
  <c r="BI61" i="6"/>
  <c r="BI68" i="6"/>
  <c r="BO4" i="6"/>
  <c r="BO20" i="6"/>
  <c r="BO36" i="6"/>
  <c r="BO69" i="6"/>
  <c r="BU5" i="6"/>
  <c r="BU21" i="6"/>
  <c r="BU37" i="6"/>
  <c r="BU53" i="6"/>
  <c r="AQ159" i="6"/>
  <c r="Y159" i="6"/>
  <c r="G158" i="6"/>
  <c r="AW156" i="6"/>
  <c r="BO155" i="6"/>
  <c r="AE155" i="6"/>
  <c r="BU153" i="6"/>
  <c r="S153" i="6"/>
  <c r="BC152" i="6"/>
  <c r="Y151" i="6"/>
  <c r="AQ150" i="6"/>
  <c r="G150" i="6"/>
  <c r="AW148" i="6"/>
  <c r="BO147" i="6"/>
  <c r="BO142" i="6"/>
  <c r="BO141" i="6"/>
  <c r="S141" i="6"/>
  <c r="AQ140" i="6"/>
  <c r="BO139" i="6"/>
  <c r="S139" i="6"/>
  <c r="AQ138" i="6"/>
  <c r="BO137" i="6"/>
  <c r="S137" i="6"/>
  <c r="AQ136" i="6"/>
  <c r="BO135" i="6"/>
  <c r="M57" i="6"/>
  <c r="M72" i="6"/>
  <c r="M75" i="6"/>
  <c r="S37" i="6"/>
  <c r="S40" i="6"/>
  <c r="S43" i="6"/>
  <c r="S61" i="6"/>
  <c r="Y4" i="6"/>
  <c r="Y13" i="6"/>
  <c r="Y20" i="6"/>
  <c r="Y29" i="6"/>
  <c r="Y41" i="6"/>
  <c r="Y53" i="6"/>
  <c r="Y60" i="6"/>
  <c r="Y72" i="6"/>
  <c r="Y75" i="6"/>
  <c r="AE10" i="6"/>
  <c r="AE21" i="6"/>
  <c r="AE36" i="6"/>
  <c r="AE39" i="6"/>
  <c r="AE53" i="6"/>
  <c r="AE71" i="6"/>
  <c r="AK9" i="6"/>
  <c r="AK17" i="6"/>
  <c r="AK37" i="6"/>
  <c r="AK40" i="6"/>
  <c r="AK43" i="6"/>
  <c r="AK61" i="6"/>
  <c r="AQ18" i="6"/>
  <c r="AQ21" i="6"/>
  <c r="AQ24" i="6"/>
  <c r="AQ40" i="6"/>
  <c r="AQ77" i="6"/>
  <c r="AW4" i="6"/>
  <c r="AW7" i="6"/>
  <c r="AW33" i="6"/>
  <c r="AW36" i="6"/>
  <c r="AW39" i="6"/>
  <c r="AW65" i="6"/>
  <c r="AW68" i="6"/>
  <c r="AW71" i="6"/>
  <c r="BC9" i="6"/>
  <c r="BC12" i="6"/>
  <c r="BC27" i="6"/>
  <c r="BC41" i="6"/>
  <c r="BC44" i="6"/>
  <c r="BC59" i="6"/>
  <c r="BC73" i="6"/>
  <c r="BI16" i="6"/>
  <c r="BI32" i="6"/>
  <c r="BI41" i="6"/>
  <c r="BI48" i="6"/>
  <c r="BI57" i="6"/>
  <c r="BI64" i="6"/>
  <c r="BI73" i="6"/>
  <c r="BO16" i="6"/>
  <c r="BO32" i="6"/>
  <c r="BO48" i="6"/>
  <c r="BO65" i="6"/>
  <c r="BO71" i="6"/>
  <c r="BU17" i="6"/>
  <c r="BU33" i="6"/>
  <c r="BU49" i="6"/>
  <c r="G160" i="6"/>
  <c r="BO158" i="6"/>
  <c r="AW158" i="6"/>
  <c r="BO157" i="6"/>
  <c r="AE157" i="6"/>
  <c r="BU155" i="6"/>
  <c r="S155" i="6"/>
  <c r="BC154" i="6"/>
  <c r="Y153" i="6"/>
  <c r="AQ152" i="6"/>
  <c r="G152" i="6"/>
  <c r="AW150" i="6"/>
  <c r="BO149" i="6"/>
  <c r="AE149" i="6"/>
  <c r="BU147" i="6"/>
  <c r="S142" i="6"/>
  <c r="M40" i="6"/>
  <c r="G53" i="6"/>
  <c r="G51" i="6"/>
  <c r="G38" i="6"/>
  <c r="G36" i="6"/>
  <c r="G34" i="6"/>
  <c r="G21" i="6"/>
  <c r="G19" i="6"/>
  <c r="G6" i="6"/>
  <c r="M28" i="6"/>
  <c r="M31" i="6"/>
  <c r="M45" i="6"/>
  <c r="M77" i="6"/>
  <c r="S4" i="6"/>
  <c r="S25" i="6"/>
  <c r="S28" i="6"/>
  <c r="S31" i="6"/>
  <c r="S64" i="6"/>
  <c r="AK73" i="6"/>
  <c r="BC29" i="6"/>
  <c r="BC32" i="6"/>
  <c r="Y141" i="6"/>
  <c r="AW140" i="6"/>
  <c r="BU139" i="6"/>
  <c r="Y139" i="6"/>
  <c r="AW138" i="6"/>
  <c r="Y137" i="6"/>
  <c r="AW136" i="6"/>
  <c r="AK111" i="6"/>
  <c r="M5" i="6"/>
  <c r="Y16" i="6"/>
  <c r="Y32" i="6"/>
  <c r="Y35" i="6"/>
  <c r="Y56" i="6"/>
  <c r="Y77" i="6"/>
  <c r="AE4" i="6"/>
  <c r="AE12" i="6"/>
  <c r="AE15" i="6"/>
  <c r="AE44" i="6"/>
  <c r="AE47" i="6"/>
  <c r="AE76" i="6"/>
  <c r="AE79" i="6"/>
  <c r="AK11" i="6"/>
  <c r="AK19" i="6"/>
  <c r="AK45" i="6"/>
  <c r="AK48" i="6"/>
  <c r="AK51" i="6"/>
  <c r="AQ36" i="6"/>
  <c r="AQ52" i="6"/>
  <c r="AQ73" i="6"/>
  <c r="AW9" i="6"/>
  <c r="AW41" i="6"/>
  <c r="AW73" i="6"/>
  <c r="BI12" i="6"/>
  <c r="BI28" i="6"/>
  <c r="BI44" i="6"/>
  <c r="BI60" i="6"/>
  <c r="BO12" i="6"/>
  <c r="BO28" i="6"/>
  <c r="BO44" i="6"/>
  <c r="BO61" i="6"/>
  <c r="BU13" i="6"/>
  <c r="BU29" i="6"/>
  <c r="BU45" i="6"/>
  <c r="BU69" i="6"/>
  <c r="BU76" i="6"/>
  <c r="BU79" i="6"/>
  <c r="AE159" i="6"/>
  <c r="S157" i="6"/>
  <c r="BC156" i="6"/>
  <c r="AQ154" i="6"/>
  <c r="G154" i="6"/>
  <c r="BO151" i="6"/>
  <c r="AE151" i="6"/>
  <c r="S149" i="6"/>
  <c r="BC148" i="6"/>
  <c r="AK142" i="6"/>
  <c r="BU136" i="6"/>
  <c r="BC136" i="6"/>
  <c r="Y136" i="6"/>
  <c r="G136" i="6"/>
  <c r="AW135" i="6"/>
  <c r="AE135" i="6"/>
  <c r="BU134" i="6"/>
  <c r="BC134" i="6"/>
  <c r="Y134" i="6"/>
  <c r="G134" i="6"/>
  <c r="AW133" i="6"/>
  <c r="AE133" i="6"/>
  <c r="BU132" i="6"/>
  <c r="BC132" i="6"/>
  <c r="Y132" i="6"/>
  <c r="G132" i="6"/>
  <c r="AW131" i="6"/>
  <c r="AE131" i="6"/>
  <c r="BU130" i="6"/>
  <c r="BC130" i="6"/>
  <c r="Y130" i="6"/>
  <c r="G130" i="6"/>
  <c r="AW129" i="6"/>
  <c r="AE129" i="6"/>
  <c r="BU128" i="6"/>
  <c r="BC128" i="6"/>
  <c r="Y128" i="6"/>
  <c r="G128" i="6"/>
  <c r="AW127" i="6"/>
  <c r="AE127" i="6"/>
  <c r="BU126" i="6"/>
  <c r="BC126" i="6"/>
  <c r="Y126" i="6"/>
  <c r="G126" i="6"/>
  <c r="AW125" i="6"/>
  <c r="AE125" i="6"/>
  <c r="BU124" i="6"/>
  <c r="BC124" i="6"/>
  <c r="Y124" i="6"/>
  <c r="G124" i="6"/>
  <c r="AW123" i="6"/>
  <c r="AE123" i="6"/>
  <c r="BU122" i="6"/>
  <c r="BC122" i="6"/>
  <c r="Y122" i="6"/>
  <c r="G122" i="6"/>
  <c r="AW121" i="6"/>
  <c r="AE121" i="6"/>
  <c r="BU120" i="6"/>
  <c r="BC120" i="6"/>
  <c r="Y120" i="6"/>
  <c r="G120" i="6"/>
  <c r="AW119" i="6"/>
  <c r="AE119" i="6"/>
  <c r="BU118" i="6"/>
  <c r="BC118" i="6"/>
  <c r="Y118" i="6"/>
  <c r="G118" i="6"/>
  <c r="AW117" i="6"/>
  <c r="AE117" i="6"/>
  <c r="BU116" i="6"/>
  <c r="BC116" i="6"/>
  <c r="Y116" i="6"/>
  <c r="G116" i="6"/>
  <c r="AW115" i="6"/>
  <c r="AE115" i="6"/>
  <c r="AW113" i="6"/>
  <c r="AE113" i="6"/>
  <c r="S111" i="6"/>
  <c r="BU110" i="6"/>
  <c r="BC110" i="6"/>
  <c r="AQ108" i="6"/>
  <c r="Y108" i="6"/>
  <c r="G108" i="6"/>
  <c r="BO105" i="6"/>
  <c r="BU103" i="6"/>
  <c r="BC103" i="6"/>
  <c r="AQ102" i="6"/>
  <c r="Y102" i="6"/>
  <c r="BO91" i="6"/>
  <c r="S135" i="6"/>
  <c r="AQ134" i="6"/>
  <c r="BO133" i="6"/>
  <c r="S133" i="6"/>
  <c r="AQ132" i="6"/>
  <c r="BO131" i="6"/>
  <c r="S131" i="6"/>
  <c r="AQ130" i="6"/>
  <c r="BO129" i="6"/>
  <c r="S129" i="6"/>
  <c r="AQ128" i="6"/>
  <c r="BO127" i="6"/>
  <c r="S127" i="6"/>
  <c r="AQ126" i="6"/>
  <c r="BO125" i="6"/>
  <c r="S125" i="6"/>
  <c r="AQ124" i="6"/>
  <c r="BO123" i="6"/>
  <c r="S123" i="6"/>
  <c r="AQ122" i="6"/>
  <c r="BO121" i="6"/>
  <c r="S121" i="6"/>
  <c r="AQ120" i="6"/>
  <c r="BO119" i="6"/>
  <c r="S119" i="6"/>
  <c r="AQ118" i="6"/>
  <c r="BO117" i="6"/>
  <c r="S117" i="6"/>
  <c r="AQ116" i="6"/>
  <c r="BO115" i="6"/>
  <c r="S115" i="6"/>
  <c r="BU114" i="6"/>
  <c r="BC114" i="6"/>
  <c r="S112" i="6"/>
  <c r="BU111" i="6"/>
  <c r="BC111" i="6"/>
  <c r="AQ109" i="6"/>
  <c r="Y109" i="6"/>
  <c r="G109" i="6"/>
  <c r="BO106" i="6"/>
  <c r="AW106" i="6"/>
  <c r="AE106" i="6"/>
  <c r="S104" i="6"/>
  <c r="M99" i="6"/>
  <c r="G93" i="6"/>
  <c r="M122" i="6"/>
  <c r="AK121" i="6"/>
  <c r="BI120" i="6"/>
  <c r="M120" i="6"/>
  <c r="AK119" i="6"/>
  <c r="BI118" i="6"/>
  <c r="M118" i="6"/>
  <c r="AK117" i="6"/>
  <c r="BI116" i="6"/>
  <c r="M116" i="6"/>
  <c r="AK115" i="6"/>
  <c r="AQ114" i="6"/>
  <c r="AQ111" i="6"/>
  <c r="Y111" i="6"/>
  <c r="G111" i="6"/>
  <c r="BO108" i="6"/>
  <c r="AW108" i="6"/>
  <c r="AE108" i="6"/>
  <c r="S106" i="6"/>
  <c r="BI89" i="6"/>
  <c r="BU135" i="6"/>
  <c r="Y135" i="6"/>
  <c r="AW134" i="6"/>
  <c r="BU133" i="6"/>
  <c r="Y133" i="6"/>
  <c r="AW132" i="6"/>
  <c r="BU131" i="6"/>
  <c r="Y131" i="6"/>
  <c r="AW130" i="6"/>
  <c r="BU129" i="6"/>
  <c r="Y129" i="6"/>
  <c r="AW128" i="6"/>
  <c r="BU127" i="6"/>
  <c r="Y127" i="6"/>
  <c r="AW126" i="6"/>
  <c r="BU125" i="6"/>
  <c r="Y125" i="6"/>
  <c r="AW124" i="6"/>
  <c r="BU123" i="6"/>
  <c r="Y123" i="6"/>
  <c r="AW122" i="6"/>
  <c r="BU121" i="6"/>
  <c r="Y121" i="6"/>
  <c r="AW120" i="6"/>
  <c r="BU119" i="6"/>
  <c r="Y119" i="6"/>
  <c r="AW118" i="6"/>
  <c r="BU117" i="6"/>
  <c r="Y117" i="6"/>
  <c r="AW116" i="6"/>
  <c r="BU115" i="6"/>
  <c r="AQ112" i="6"/>
  <c r="Y112" i="6"/>
  <c r="G112" i="6"/>
  <c r="BO109" i="6"/>
  <c r="AW109" i="6"/>
  <c r="AE109" i="6"/>
  <c r="S107" i="6"/>
  <c r="BU106" i="6"/>
  <c r="BC106" i="6"/>
  <c r="AQ104" i="6"/>
  <c r="Y104" i="6"/>
  <c r="AK96" i="6"/>
  <c r="S94" i="6"/>
  <c r="M137" i="6"/>
  <c r="AK136" i="6"/>
  <c r="BI135" i="6"/>
  <c r="M135" i="6"/>
  <c r="AK134" i="6"/>
  <c r="BI133" i="6"/>
  <c r="M133" i="6"/>
  <c r="AK132" i="6"/>
  <c r="BI131" i="6"/>
  <c r="M131" i="6"/>
  <c r="AK130" i="6"/>
  <c r="BI129" i="6"/>
  <c r="M129" i="6"/>
  <c r="AK128" i="6"/>
  <c r="BI127" i="6"/>
  <c r="M127" i="6"/>
  <c r="AK126" i="6"/>
  <c r="BI125" i="6"/>
  <c r="M125" i="6"/>
  <c r="AK124" i="6"/>
  <c r="BI123" i="6"/>
  <c r="M123" i="6"/>
  <c r="AK122" i="6"/>
  <c r="BO111" i="6"/>
  <c r="AW111" i="6"/>
  <c r="AE111" i="6"/>
  <c r="S109" i="6"/>
  <c r="BU108" i="6"/>
  <c r="BC108" i="6"/>
  <c r="AQ106" i="6"/>
  <c r="Y106" i="6"/>
  <c r="G106" i="6"/>
  <c r="S89" i="6"/>
  <c r="BO101" i="6"/>
  <c r="AW101" i="6"/>
  <c r="AE101" i="6"/>
  <c r="S99" i="6"/>
  <c r="BU98" i="6"/>
  <c r="BC98" i="6"/>
  <c r="AQ96" i="6"/>
  <c r="Y96" i="6"/>
  <c r="G96" i="6"/>
  <c r="Y94" i="6"/>
  <c r="BU91" i="6"/>
  <c r="Y89" i="6"/>
  <c r="AQ241" i="6"/>
  <c r="S240" i="6"/>
  <c r="G238" i="6"/>
  <c r="BI237" i="6"/>
  <c r="AQ237" i="6"/>
  <c r="AE234" i="6"/>
  <c r="BO233" i="6"/>
  <c r="M233" i="6"/>
  <c r="BC231" i="6"/>
  <c r="S231" i="6"/>
  <c r="AK230" i="6"/>
  <c r="G229" i="6"/>
  <c r="AQ228" i="6"/>
  <c r="BI227" i="6"/>
  <c r="AE226" i="6"/>
  <c r="BO225" i="6"/>
  <c r="M225" i="6"/>
  <c r="BO224" i="6"/>
  <c r="BC223" i="6"/>
  <c r="S220" i="6"/>
  <c r="BU219" i="6"/>
  <c r="BC219" i="6"/>
  <c r="AQ217" i="6"/>
  <c r="Y217" i="6"/>
  <c r="G217" i="6"/>
  <c r="BO214" i="6"/>
  <c r="AW214" i="6"/>
  <c r="AE214" i="6"/>
  <c r="S212" i="6"/>
  <c r="BU211" i="6"/>
  <c r="BC211" i="6"/>
  <c r="AQ209" i="6"/>
  <c r="Y209" i="6"/>
  <c r="G209" i="6"/>
  <c r="BO206" i="6"/>
  <c r="AW206" i="6"/>
  <c r="BO205" i="6"/>
  <c r="AE205" i="6"/>
  <c r="BU203" i="6"/>
  <c r="S203" i="6"/>
  <c r="BC202" i="6"/>
  <c r="Y201" i="6"/>
  <c r="AQ200" i="6"/>
  <c r="G200" i="6"/>
  <c r="AW198" i="6"/>
  <c r="BO197" i="6"/>
  <c r="AE197" i="6"/>
  <c r="BU195" i="6"/>
  <c r="S195" i="6"/>
  <c r="AK194" i="6"/>
  <c r="AQ193" i="6"/>
  <c r="AW192" i="6"/>
  <c r="BU191" i="6"/>
  <c r="Y191" i="6"/>
  <c r="AW190" i="6"/>
  <c r="BU189" i="6"/>
  <c r="Y189" i="6"/>
  <c r="AW188" i="6"/>
  <c r="BU187" i="6"/>
  <c r="Y187" i="6"/>
  <c r="AW186" i="6"/>
  <c r="BU185" i="6"/>
  <c r="Y185" i="6"/>
  <c r="AW184" i="6"/>
  <c r="BU183" i="6"/>
  <c r="Y183" i="6"/>
  <c r="AW182" i="6"/>
  <c r="BU181" i="6"/>
  <c r="Y181" i="6"/>
  <c r="AW180" i="6"/>
  <c r="BU179" i="6"/>
  <c r="Y179" i="6"/>
  <c r="AW178" i="6"/>
  <c r="BU177" i="6"/>
  <c r="Y177" i="6"/>
  <c r="AW176" i="6"/>
  <c r="BU175" i="6"/>
  <c r="Y175" i="6"/>
  <c r="AW174" i="6"/>
  <c r="BU173" i="6"/>
  <c r="Y173" i="6"/>
  <c r="AW172" i="6"/>
  <c r="BC170" i="6"/>
  <c r="AK170" i="6"/>
  <c r="S170" i="6"/>
  <c r="BO168" i="6"/>
  <c r="AQ167" i="6"/>
  <c r="AQ322" i="6"/>
  <c r="BO321" i="6"/>
  <c r="S321" i="6"/>
  <c r="AQ320" i="6"/>
  <c r="BO319" i="6"/>
  <c r="S319" i="6"/>
  <c r="AQ318" i="6"/>
  <c r="BO317" i="6"/>
  <c r="S317" i="6"/>
  <c r="AQ316" i="6"/>
  <c r="BO315" i="6"/>
  <c r="S315" i="6"/>
  <c r="BU314" i="6"/>
  <c r="BI312" i="6"/>
  <c r="AQ312" i="6"/>
  <c r="Y312" i="6"/>
  <c r="M310" i="6"/>
  <c r="BO309" i="6"/>
  <c r="AW309" i="6"/>
  <c r="S308" i="6"/>
  <c r="BU307" i="6"/>
  <c r="BI306" i="6"/>
  <c r="AQ306" i="6"/>
  <c r="BO103" i="6"/>
  <c r="AW103" i="6"/>
  <c r="AE103" i="6"/>
  <c r="S101" i="6"/>
  <c r="BU100" i="6"/>
  <c r="BC100" i="6"/>
  <c r="AQ98" i="6"/>
  <c r="Y98" i="6"/>
  <c r="G98" i="6"/>
  <c r="BO95" i="6"/>
  <c r="AW95" i="6"/>
  <c r="AE95" i="6"/>
  <c r="AW94" i="6"/>
  <c r="AW92" i="6"/>
  <c r="BU89" i="6"/>
  <c r="Y87" i="6"/>
  <c r="BO241" i="6"/>
  <c r="AQ240" i="6"/>
  <c r="BI239" i="6"/>
  <c r="AQ239" i="6"/>
  <c r="AE237" i="6"/>
  <c r="M237" i="6"/>
  <c r="BO235" i="6"/>
  <c r="BC233" i="6"/>
  <c r="S233" i="6"/>
  <c r="AK232" i="6"/>
  <c r="G231" i="6"/>
  <c r="AQ230" i="6"/>
  <c r="BI229" i="6"/>
  <c r="AE228" i="6"/>
  <c r="BO227" i="6"/>
  <c r="M227" i="6"/>
  <c r="BC225" i="6"/>
  <c r="S225" i="6"/>
  <c r="AK224" i="6"/>
  <c r="S224" i="6"/>
  <c r="Y221" i="6"/>
  <c r="G221" i="6"/>
  <c r="AQ219" i="6"/>
  <c r="Y219" i="6"/>
  <c r="G219" i="6"/>
  <c r="BO216" i="6"/>
  <c r="AW216" i="6"/>
  <c r="AE216" i="6"/>
  <c r="S214" i="6"/>
  <c r="BU213" i="6"/>
  <c r="BC213" i="6"/>
  <c r="AQ211" i="6"/>
  <c r="Y211" i="6"/>
  <c r="G211" i="6"/>
  <c r="BO208" i="6"/>
  <c r="AW208" i="6"/>
  <c r="AE208" i="6"/>
  <c r="AE207" i="6"/>
  <c r="S206" i="6"/>
  <c r="BU205" i="6"/>
  <c r="S205" i="6"/>
  <c r="BC204" i="6"/>
  <c r="Y203" i="6"/>
  <c r="AQ202" i="6"/>
  <c r="G202" i="6"/>
  <c r="AW200" i="6"/>
  <c r="BO199" i="6"/>
  <c r="AE199" i="6"/>
  <c r="BU197" i="6"/>
  <c r="S197" i="6"/>
  <c r="BC196" i="6"/>
  <c r="Y195" i="6"/>
  <c r="BI193" i="6"/>
  <c r="AE193" i="6"/>
  <c r="S169" i="6"/>
  <c r="AK184" i="6"/>
  <c r="BI183" i="6"/>
  <c r="M183" i="6"/>
  <c r="AK182" i="6"/>
  <c r="BI181" i="6"/>
  <c r="M181" i="6"/>
  <c r="AK180" i="6"/>
  <c r="BI179" i="6"/>
  <c r="M179" i="6"/>
  <c r="AK178" i="6"/>
  <c r="BI177" i="6"/>
  <c r="M177" i="6"/>
  <c r="AK176" i="6"/>
  <c r="BI175" i="6"/>
  <c r="M175" i="6"/>
  <c r="AK174" i="6"/>
  <c r="AW105" i="6"/>
  <c r="AE105" i="6"/>
  <c r="S103" i="6"/>
  <c r="BU102" i="6"/>
  <c r="BC102" i="6"/>
  <c r="AQ100" i="6"/>
  <c r="Y100" i="6"/>
  <c r="G100" i="6"/>
  <c r="BO97" i="6"/>
  <c r="AW97" i="6"/>
  <c r="AE97" i="6"/>
  <c r="S95" i="6"/>
  <c r="BU94" i="6"/>
  <c r="BO93" i="6"/>
  <c r="Y93" i="6"/>
  <c r="AW90" i="6"/>
  <c r="BU87" i="6"/>
  <c r="BO240" i="6"/>
  <c r="AE239" i="6"/>
  <c r="M239" i="6"/>
  <c r="BO238" i="6"/>
  <c r="BC235" i="6"/>
  <c r="AK235" i="6"/>
  <c r="S235" i="6"/>
  <c r="G233" i="6"/>
  <c r="AQ232" i="6"/>
  <c r="BI231" i="6"/>
  <c r="AE230" i="6"/>
  <c r="BO229" i="6"/>
  <c r="M229" i="6"/>
  <c r="BC227" i="6"/>
  <c r="S227" i="6"/>
  <c r="AK226" i="6"/>
  <c r="G225" i="6"/>
  <c r="BI223" i="6"/>
  <c r="AQ223" i="6"/>
  <c r="AW222" i="6"/>
  <c r="AE222" i="6"/>
  <c r="BO218" i="6"/>
  <c r="AW218" i="6"/>
  <c r="AE218" i="6"/>
  <c r="S216" i="6"/>
  <c r="BU215" i="6"/>
  <c r="BC215" i="6"/>
  <c r="AQ213" i="6"/>
  <c r="Y213" i="6"/>
  <c r="G213" i="6"/>
  <c r="BO210" i="6"/>
  <c r="AW210" i="6"/>
  <c r="AE210" i="6"/>
  <c r="S208" i="6"/>
  <c r="BU207" i="6"/>
  <c r="BC207" i="6"/>
  <c r="BC206" i="6"/>
  <c r="Y205" i="6"/>
  <c r="AQ204" i="6"/>
  <c r="G204" i="6"/>
  <c r="AW202" i="6"/>
  <c r="BO201" i="6"/>
  <c r="AE201" i="6"/>
  <c r="BU199" i="6"/>
  <c r="S199" i="6"/>
  <c r="BC198" i="6"/>
  <c r="Y197" i="6"/>
  <c r="AQ196" i="6"/>
  <c r="G196" i="6"/>
  <c r="AE194" i="6"/>
  <c r="BU192" i="6"/>
  <c r="Y192" i="6"/>
  <c r="AW191" i="6"/>
  <c r="BU190" i="6"/>
  <c r="Y190" i="6"/>
  <c r="AW189" i="6"/>
  <c r="BU188" i="6"/>
  <c r="Y188" i="6"/>
  <c r="AW187" i="6"/>
  <c r="BU186" i="6"/>
  <c r="Y186" i="6"/>
  <c r="AW185" i="6"/>
  <c r="BU184" i="6"/>
  <c r="Y184" i="6"/>
  <c r="AW183" i="6"/>
  <c r="BU182" i="6"/>
  <c r="Y182" i="6"/>
  <c r="AW181" i="6"/>
  <c r="BU180" i="6"/>
  <c r="Y180" i="6"/>
  <c r="AW179" i="6"/>
  <c r="BU178" i="6"/>
  <c r="Y178" i="6"/>
  <c r="AW177" i="6"/>
  <c r="BU176" i="6"/>
  <c r="Y176" i="6"/>
  <c r="AW175" i="6"/>
  <c r="BU174" i="6"/>
  <c r="Y174" i="6"/>
  <c r="AW173" i="6"/>
  <c r="BU172" i="6"/>
  <c r="G172" i="6"/>
  <c r="BI171" i="6"/>
  <c r="AQ171" i="6"/>
  <c r="AQ169" i="6"/>
  <c r="S168" i="6"/>
  <c r="S167" i="6"/>
  <c r="BO322" i="6"/>
  <c r="S322" i="6"/>
  <c r="AQ321" i="6"/>
  <c r="BO320" i="6"/>
  <c r="S320" i="6"/>
  <c r="AQ319" i="6"/>
  <c r="BO318" i="6"/>
  <c r="S318" i="6"/>
  <c r="AQ317" i="6"/>
  <c r="BO316" i="6"/>
  <c r="S316" i="6"/>
  <c r="AQ315" i="6"/>
  <c r="M314" i="6"/>
  <c r="BO313" i="6"/>
  <c r="AW313" i="6"/>
  <c r="AK311" i="6"/>
  <c r="S311" i="6"/>
  <c r="BU310" i="6"/>
  <c r="AE307" i="6"/>
  <c r="S306" i="6"/>
  <c r="G305" i="6"/>
  <c r="M304" i="6"/>
  <c r="AQ101" i="6"/>
  <c r="Y101" i="6"/>
  <c r="G101" i="6"/>
  <c r="BO98" i="6"/>
  <c r="AW98" i="6"/>
  <c r="AE98" i="6"/>
  <c r="S96" i="6"/>
  <c r="BU95" i="6"/>
  <c r="BC95" i="6"/>
  <c r="AW93" i="6"/>
  <c r="BU90" i="6"/>
  <c r="Y88" i="6"/>
  <c r="M87" i="6"/>
  <c r="AE231" i="6"/>
  <c r="BO230" i="6"/>
  <c r="BC228" i="6"/>
  <c r="S228" i="6"/>
  <c r="G226" i="6"/>
  <c r="AQ225" i="6"/>
  <c r="AE223" i="6"/>
  <c r="AW221" i="6"/>
  <c r="AE221" i="6"/>
  <c r="BO220" i="6"/>
  <c r="BO219" i="6"/>
  <c r="AW219" i="6"/>
  <c r="AE219" i="6"/>
  <c r="S217" i="6"/>
  <c r="BU216" i="6"/>
  <c r="BC216" i="6"/>
  <c r="AQ214" i="6"/>
  <c r="Y214" i="6"/>
  <c r="G214" i="6"/>
  <c r="BO211" i="6"/>
  <c r="AW211" i="6"/>
  <c r="AE211" i="6"/>
  <c r="S209" i="6"/>
  <c r="BU208" i="6"/>
  <c r="BC208" i="6"/>
  <c r="AQ206" i="6"/>
  <c r="Y206" i="6"/>
  <c r="AW203" i="6"/>
  <c r="BU200" i="6"/>
  <c r="Y198" i="6"/>
  <c r="AW195" i="6"/>
  <c r="S193" i="6"/>
  <c r="AQ192" i="6"/>
  <c r="BO191" i="6"/>
  <c r="S191" i="6"/>
  <c r="AQ190" i="6"/>
  <c r="BO189" i="6"/>
  <c r="S189" i="6"/>
  <c r="AQ188" i="6"/>
  <c r="BO187" i="6"/>
  <c r="S187" i="6"/>
  <c r="AQ186" i="6"/>
  <c r="BO185" i="6"/>
  <c r="S185" i="6"/>
  <c r="AQ184" i="6"/>
  <c r="BO183" i="6"/>
  <c r="S183" i="6"/>
  <c r="AQ182" i="6"/>
  <c r="BO181" i="6"/>
  <c r="S181" i="6"/>
  <c r="AQ180" i="6"/>
  <c r="BO179" i="6"/>
  <c r="S179" i="6"/>
  <c r="AQ178" i="6"/>
  <c r="BO177" i="6"/>
  <c r="S177" i="6"/>
  <c r="AQ176" i="6"/>
  <c r="BO175" i="6"/>
  <c r="S175" i="6"/>
  <c r="AQ174" i="6"/>
  <c r="BO173" i="6"/>
  <c r="S173" i="6"/>
  <c r="AQ172" i="6"/>
  <c r="AE170" i="6"/>
  <c r="M170" i="6"/>
  <c r="BI168" i="6"/>
  <c r="AK167" i="6"/>
  <c r="AK322" i="6"/>
  <c r="BI321" i="6"/>
  <c r="M321" i="6"/>
  <c r="AK320" i="6"/>
  <c r="BI319" i="6"/>
  <c r="M319" i="6"/>
  <c r="AK318" i="6"/>
  <c r="BI317" i="6"/>
  <c r="M317" i="6"/>
  <c r="AK316" i="6"/>
  <c r="BI315" i="6"/>
  <c r="M315" i="6"/>
  <c r="BO314" i="6"/>
  <c r="AW314" i="6"/>
  <c r="AK312" i="6"/>
  <c r="S312" i="6"/>
  <c r="BU311" i="6"/>
  <c r="BI309" i="6"/>
  <c r="AQ309" i="6"/>
  <c r="Y309" i="6"/>
  <c r="AK306" i="6"/>
  <c r="AQ305" i="6"/>
  <c r="Y305" i="6"/>
  <c r="BI301" i="6"/>
  <c r="BO300" i="6"/>
  <c r="BO99" i="6"/>
  <c r="AW99" i="6"/>
  <c r="AE99" i="6"/>
  <c r="S97" i="6"/>
  <c r="BU96" i="6"/>
  <c r="BC96" i="6"/>
  <c r="Y91" i="6"/>
  <c r="AW88" i="6"/>
  <c r="S241" i="6"/>
  <c r="BC238" i="6"/>
  <c r="AK238" i="6"/>
  <c r="S238" i="6"/>
  <c r="G235" i="6"/>
  <c r="BI234" i="6"/>
  <c r="AQ234" i="6"/>
  <c r="BI233" i="6"/>
  <c r="AE232" i="6"/>
  <c r="BO231" i="6"/>
  <c r="BC229" i="6"/>
  <c r="S229" i="6"/>
  <c r="G227" i="6"/>
  <c r="AQ226" i="6"/>
  <c r="AE224" i="6"/>
  <c r="AE220" i="6"/>
  <c r="S218" i="6"/>
  <c r="BU217" i="6"/>
  <c r="BC217" i="6"/>
  <c r="AQ215" i="6"/>
  <c r="Y215" i="6"/>
  <c r="G215" i="6"/>
  <c r="BO212" i="6"/>
  <c r="AW212" i="6"/>
  <c r="AE212" i="6"/>
  <c r="S210" i="6"/>
  <c r="BU209" i="6"/>
  <c r="BC209" i="6"/>
  <c r="AQ207" i="6"/>
  <c r="Y207" i="6"/>
  <c r="AW204" i="6"/>
  <c r="BU201" i="6"/>
  <c r="Y199" i="6"/>
  <c r="AW196" i="6"/>
  <c r="BC193" i="6"/>
  <c r="M174" i="6"/>
  <c r="AK173" i="6"/>
  <c r="BI172" i="6"/>
  <c r="AE171" i="6"/>
  <c r="M171" i="6"/>
  <c r="BO170" i="6"/>
  <c r="BO169" i="6"/>
  <c r="AQ168" i="6"/>
  <c r="G167" i="6"/>
  <c r="BC322" i="6"/>
  <c r="G322" i="6"/>
  <c r="AE321" i="6"/>
  <c r="BC320" i="6"/>
  <c r="G320" i="6"/>
  <c r="AE319" i="6"/>
  <c r="BC318" i="6"/>
  <c r="G318" i="6"/>
  <c r="AE317" i="6"/>
  <c r="BC316" i="6"/>
  <c r="G316" i="6"/>
  <c r="AE315" i="6"/>
  <c r="AK313" i="6"/>
  <c r="S313" i="6"/>
  <c r="BU312" i="6"/>
  <c r="BI310" i="6"/>
  <c r="AQ310" i="6"/>
  <c r="Y310" i="6"/>
  <c r="AE308" i="6"/>
  <c r="S307" i="6"/>
  <c r="BU306" i="6"/>
  <c r="BI305" i="6"/>
  <c r="AE303" i="6"/>
  <c r="M300" i="6"/>
  <c r="AE295" i="6"/>
  <c r="BI279" i="6"/>
  <c r="G273" i="6"/>
  <c r="AE272" i="6"/>
  <c r="BC271" i="6"/>
  <c r="G271" i="6"/>
  <c r="AE270" i="6"/>
  <c r="BC269" i="6"/>
  <c r="G269" i="6"/>
  <c r="AE268" i="6"/>
  <c r="BC267" i="6"/>
  <c r="G267" i="6"/>
  <c r="AE266" i="6"/>
  <c r="BC265" i="6"/>
  <c r="G265" i="6"/>
  <c r="AE264" i="6"/>
  <c r="BC263" i="6"/>
  <c r="G263" i="6"/>
  <c r="AE262" i="6"/>
  <c r="BC261" i="6"/>
  <c r="G261" i="6"/>
  <c r="AE258" i="6"/>
  <c r="S402" i="6"/>
  <c r="AQ400" i="6"/>
  <c r="BO396" i="6"/>
  <c r="BI308" i="6"/>
  <c r="AQ308" i="6"/>
  <c r="Y308" i="6"/>
  <c r="M306" i="6"/>
  <c r="BO305" i="6"/>
  <c r="AW305" i="6"/>
  <c r="AW304" i="6"/>
  <c r="S303" i="6"/>
  <c r="BU302" i="6"/>
  <c r="BC302" i="6"/>
  <c r="BU301" i="6"/>
  <c r="AK301" i="6"/>
  <c r="BU300" i="6"/>
  <c r="AK300" i="6"/>
  <c r="AE296" i="6"/>
  <c r="M278" i="6"/>
  <c r="BI276" i="6"/>
  <c r="G274" i="6"/>
  <c r="AE259" i="6"/>
  <c r="BC256" i="6"/>
  <c r="BC255" i="6"/>
  <c r="AE254" i="6"/>
  <c r="BO253" i="6"/>
  <c r="G253" i="6"/>
  <c r="AQ252" i="6"/>
  <c r="S251" i="6"/>
  <c r="BO249" i="6"/>
  <c r="AQ248" i="6"/>
  <c r="Y248" i="6"/>
  <c r="BU403" i="6"/>
  <c r="BC403" i="6"/>
  <c r="S403" i="6"/>
  <c r="AQ401" i="6"/>
  <c r="AW399" i="6"/>
  <c r="BO397" i="6"/>
  <c r="AW397" i="6"/>
  <c r="AE397" i="6"/>
  <c r="BI394" i="6"/>
  <c r="G389" i="6"/>
  <c r="AK299" i="6"/>
  <c r="BU296" i="6"/>
  <c r="BC296" i="6"/>
  <c r="S296" i="6"/>
  <c r="BU295" i="6"/>
  <c r="BI292" i="6"/>
  <c r="M292" i="6"/>
  <c r="AK291" i="6"/>
  <c r="BI290" i="6"/>
  <c r="M290" i="6"/>
  <c r="AK289" i="6"/>
  <c r="BI288" i="6"/>
  <c r="M288" i="6"/>
  <c r="AK287" i="6"/>
  <c r="BI286" i="6"/>
  <c r="M286" i="6"/>
  <c r="AK285" i="6"/>
  <c r="BI284" i="6"/>
  <c r="M284" i="6"/>
  <c r="AK283" i="6"/>
  <c r="M279" i="6"/>
  <c r="G276" i="6"/>
  <c r="G275" i="6"/>
  <c r="M273" i="6"/>
  <c r="AK272" i="6"/>
  <c r="BI271" i="6"/>
  <c r="M271" i="6"/>
  <c r="AK270" i="6"/>
  <c r="BI269" i="6"/>
  <c r="M269" i="6"/>
  <c r="AK268" i="6"/>
  <c r="BI267" i="6"/>
  <c r="M267" i="6"/>
  <c r="AK266" i="6"/>
  <c r="BI265" i="6"/>
  <c r="M265" i="6"/>
  <c r="AK264" i="6"/>
  <c r="BI263" i="6"/>
  <c r="M263" i="6"/>
  <c r="AK262" i="6"/>
  <c r="BI261" i="6"/>
  <c r="M261" i="6"/>
  <c r="AE260" i="6"/>
  <c r="S259" i="6"/>
  <c r="BU258" i="6"/>
  <c r="BC257" i="6"/>
  <c r="BC250" i="6"/>
  <c r="AE249" i="6"/>
  <c r="Y402" i="6"/>
  <c r="G402" i="6"/>
  <c r="AW400" i="6"/>
  <c r="AE379" i="6"/>
  <c r="M308" i="6"/>
  <c r="BO307" i="6"/>
  <c r="AW307" i="6"/>
  <c r="AK305" i="6"/>
  <c r="S305" i="6"/>
  <c r="BU304" i="6"/>
  <c r="AQ302" i="6"/>
  <c r="Y294" i="6"/>
  <c r="Y293" i="6"/>
  <c r="G293" i="6"/>
  <c r="AE292" i="6"/>
  <c r="BC291" i="6"/>
  <c r="G291" i="6"/>
  <c r="AE290" i="6"/>
  <c r="BC289" i="6"/>
  <c r="G289" i="6"/>
  <c r="AE288" i="6"/>
  <c r="BC287" i="6"/>
  <c r="G287" i="6"/>
  <c r="AE286" i="6"/>
  <c r="BC285" i="6"/>
  <c r="G285" i="6"/>
  <c r="AE284" i="6"/>
  <c r="BC283" i="6"/>
  <c r="G283" i="6"/>
  <c r="AE282" i="6"/>
  <c r="BC281" i="6"/>
  <c r="G281" i="6"/>
  <c r="AE280" i="6"/>
  <c r="BU278" i="6"/>
  <c r="BC278" i="6"/>
  <c r="BU277" i="6"/>
  <c r="AW276" i="6"/>
  <c r="BO274" i="6"/>
  <c r="M274" i="6"/>
  <c r="BO273" i="6"/>
  <c r="AW273" i="6"/>
  <c r="S260" i="6"/>
  <c r="BU259" i="6"/>
  <c r="AQ257" i="6"/>
  <c r="Y257" i="6"/>
  <c r="AQ256" i="6"/>
  <c r="Y256" i="6"/>
  <c r="AQ255" i="6"/>
  <c r="S254" i="6"/>
  <c r="BO252" i="6"/>
  <c r="AQ251" i="6"/>
  <c r="S250" i="6"/>
  <c r="BO248" i="6"/>
  <c r="M248" i="6"/>
  <c r="Y403" i="6"/>
  <c r="G403" i="6"/>
  <c r="AW401" i="6"/>
  <c r="AE401" i="6"/>
  <c r="BC396" i="6"/>
  <c r="AQ395" i="6"/>
  <c r="Y395" i="6"/>
  <c r="G395" i="6"/>
  <c r="AK393" i="6"/>
  <c r="Y386" i="6"/>
  <c r="BU305" i="6"/>
  <c r="AQ303" i="6"/>
  <c r="G302" i="6"/>
  <c r="AQ301" i="6"/>
  <c r="BI304" i="6"/>
  <c r="AQ304" i="6"/>
  <c r="BI303" i="6"/>
  <c r="G298" i="6"/>
  <c r="BI296" i="6"/>
  <c r="BO292" i="6"/>
  <c r="S292" i="6"/>
  <c r="AQ291" i="6"/>
  <c r="BO290" i="6"/>
  <c r="S290" i="6"/>
  <c r="AQ289" i="6"/>
  <c r="BO288" i="6"/>
  <c r="S288" i="6"/>
  <c r="AQ287" i="6"/>
  <c r="BO286" i="6"/>
  <c r="S286" i="6"/>
  <c r="AQ285" i="6"/>
  <c r="BO284" i="6"/>
  <c r="S284" i="6"/>
  <c r="AQ283" i="6"/>
  <c r="BO282" i="6"/>
  <c r="S282" i="6"/>
  <c r="AQ281" i="6"/>
  <c r="BO280" i="6"/>
  <c r="S280" i="6"/>
  <c r="AK279" i="6"/>
  <c r="Y278" i="6"/>
  <c r="AK277" i="6"/>
  <c r="BU276" i="6"/>
  <c r="S273" i="6"/>
  <c r="AQ272" i="6"/>
  <c r="BO271" i="6"/>
  <c r="S271" i="6"/>
  <c r="AQ270" i="6"/>
  <c r="BO269" i="6"/>
  <c r="S269" i="6"/>
  <c r="AQ268" i="6"/>
  <c r="BO267" i="6"/>
  <c r="S267" i="6"/>
  <c r="AQ266" i="6"/>
  <c r="BO265" i="6"/>
  <c r="S265" i="6"/>
  <c r="AQ264" i="6"/>
  <c r="BO263" i="6"/>
  <c r="S263" i="6"/>
  <c r="AQ262" i="6"/>
  <c r="BO261" i="6"/>
  <c r="S261" i="6"/>
  <c r="BC260" i="6"/>
  <c r="AQ259" i="6"/>
  <c r="Y259" i="6"/>
  <c r="G258" i="6"/>
  <c r="BO256" i="6"/>
  <c r="BO255" i="6"/>
  <c r="G255" i="6"/>
  <c r="AQ254" i="6"/>
  <c r="BC253" i="6"/>
  <c r="S253" i="6"/>
  <c r="AE252" i="6"/>
  <c r="BO251" i="6"/>
  <c r="AQ250" i="6"/>
  <c r="S249" i="6"/>
  <c r="AE248" i="6"/>
  <c r="AW402" i="6"/>
  <c r="AE402" i="6"/>
  <c r="BU400" i="6"/>
  <c r="BC400" i="6"/>
  <c r="S400" i="6"/>
  <c r="BC399" i="6"/>
  <c r="AQ396" i="6"/>
  <c r="Y396" i="6"/>
  <c r="AK394" i="6"/>
  <c r="AW391" i="6"/>
  <c r="AK282" i="6"/>
  <c r="BI281" i="6"/>
  <c r="M281" i="6"/>
  <c r="AK280" i="6"/>
  <c r="BI278" i="6"/>
  <c r="BI277" i="6"/>
  <c r="AK276" i="6"/>
  <c r="BC275" i="6"/>
  <c r="BC273" i="6"/>
  <c r="G260" i="6"/>
  <c r="AE257" i="6"/>
  <c r="AE256" i="6"/>
  <c r="AE255" i="6"/>
  <c r="G254" i="6"/>
  <c r="BC252" i="6"/>
  <c r="BO403" i="6"/>
  <c r="AQ399" i="6"/>
  <c r="G399" i="6"/>
  <c r="BC394" i="6"/>
  <c r="BC383" i="6"/>
  <c r="Y392" i="6"/>
  <c r="AQ391" i="6"/>
  <c r="AQ387" i="6"/>
  <c r="AW385" i="6"/>
  <c r="BU395" i="6"/>
  <c r="BC395" i="6"/>
  <c r="AQ393" i="6"/>
  <c r="Y393" i="6"/>
  <c r="BO391" i="6"/>
  <c r="AE391" i="6"/>
  <c r="BO390" i="6"/>
  <c r="AQ388" i="6"/>
  <c r="AE387" i="6"/>
  <c r="AK385" i="6"/>
  <c r="BU384" i="6"/>
  <c r="AQ384" i="6"/>
  <c r="G384" i="6"/>
  <c r="AW382" i="6"/>
  <c r="S380" i="6"/>
  <c r="BU379" i="6"/>
  <c r="M377" i="6"/>
  <c r="AK375" i="6"/>
  <c r="S375" i="6"/>
  <c r="BI372" i="6"/>
  <c r="AQ372" i="6"/>
  <c r="M370" i="6"/>
  <c r="BO369" i="6"/>
  <c r="AK367" i="6"/>
  <c r="S367" i="6"/>
  <c r="Y359" i="6"/>
  <c r="BU357" i="6"/>
  <c r="M354" i="6"/>
  <c r="M352" i="6"/>
  <c r="BO350" i="6"/>
  <c r="BU349" i="6"/>
  <c r="Y349" i="6"/>
  <c r="AW348" i="6"/>
  <c r="BU347" i="6"/>
  <c r="Y347" i="6"/>
  <c r="AW346" i="6"/>
  <c r="BU345" i="6"/>
  <c r="Y345" i="6"/>
  <c r="AW344" i="6"/>
  <c r="BU343" i="6"/>
  <c r="Y343" i="6"/>
  <c r="AW342" i="6"/>
  <c r="BU341" i="6"/>
  <c r="Y341" i="6"/>
  <c r="AW340" i="6"/>
  <c r="BU339" i="6"/>
  <c r="Y339" i="6"/>
  <c r="AW338" i="6"/>
  <c r="BU337" i="6"/>
  <c r="Y337" i="6"/>
  <c r="AW336" i="6"/>
  <c r="BU335" i="6"/>
  <c r="Y335" i="6"/>
  <c r="AW392" i="6"/>
  <c r="M392" i="6"/>
  <c r="BC390" i="6"/>
  <c r="Y389" i="6"/>
  <c r="BI388" i="6"/>
  <c r="BO387" i="6"/>
  <c r="BU385" i="6"/>
  <c r="BI384" i="6"/>
  <c r="S381" i="6"/>
  <c r="BU380" i="6"/>
  <c r="BI378" i="6"/>
  <c r="AQ378" i="6"/>
  <c r="AK376" i="6"/>
  <c r="S376" i="6"/>
  <c r="BU375" i="6"/>
  <c r="BI373" i="6"/>
  <c r="AQ373" i="6"/>
  <c r="Y373" i="6"/>
  <c r="M371" i="6"/>
  <c r="BO370" i="6"/>
  <c r="AW370" i="6"/>
  <c r="AK368" i="6"/>
  <c r="S368" i="6"/>
  <c r="BU367" i="6"/>
  <c r="AK365" i="6"/>
  <c r="M364" i="6"/>
  <c r="BI362" i="6"/>
  <c r="AK361" i="6"/>
  <c r="M360" i="6"/>
  <c r="BI358" i="6"/>
  <c r="AK357" i="6"/>
  <c r="BC356" i="6"/>
  <c r="BU355" i="6"/>
  <c r="BC355" i="6"/>
  <c r="S350" i="6"/>
  <c r="AQ349" i="6"/>
  <c r="BO348" i="6"/>
  <c r="S348" i="6"/>
  <c r="AQ347" i="6"/>
  <c r="BO346" i="6"/>
  <c r="S346" i="6"/>
  <c r="AQ345" i="6"/>
  <c r="BO344" i="6"/>
  <c r="S344" i="6"/>
  <c r="AQ343" i="6"/>
  <c r="BO342" i="6"/>
  <c r="S342" i="6"/>
  <c r="AQ341" i="6"/>
  <c r="BO340" i="6"/>
  <c r="S340" i="6"/>
  <c r="AQ339" i="6"/>
  <c r="BO338" i="6"/>
  <c r="S338" i="6"/>
  <c r="AQ337" i="6"/>
  <c r="BO336" i="6"/>
  <c r="S336" i="6"/>
  <c r="AQ335" i="6"/>
  <c r="BO334" i="6"/>
  <c r="S334" i="6"/>
  <c r="AQ333" i="6"/>
  <c r="BO332" i="6"/>
  <c r="S332" i="6"/>
  <c r="AQ331" i="6"/>
  <c r="G465" i="6"/>
  <c r="AW393" i="6"/>
  <c r="AE393" i="6"/>
  <c r="BO392" i="6"/>
  <c r="BU390" i="6"/>
  <c r="BU386" i="6"/>
  <c r="S386" i="6"/>
  <c r="AK355" i="6"/>
  <c r="AK351" i="6"/>
  <c r="BC463" i="6"/>
  <c r="Y397" i="6"/>
  <c r="G397" i="6"/>
  <c r="BO394" i="6"/>
  <c r="AW394" i="6"/>
  <c r="AE394" i="6"/>
  <c r="BC392" i="6"/>
  <c r="BI390" i="6"/>
  <c r="Y390" i="6"/>
  <c r="BO389" i="6"/>
  <c r="AE389" i="6"/>
  <c r="BU387" i="6"/>
  <c r="AQ386" i="6"/>
  <c r="G386" i="6"/>
  <c r="AQ385" i="6"/>
  <c r="S383" i="6"/>
  <c r="AQ381" i="6"/>
  <c r="Y381" i="6"/>
  <c r="BO378" i="6"/>
  <c r="AW378" i="6"/>
  <c r="BC377" i="6"/>
  <c r="BI376" i="6"/>
  <c r="AQ376" i="6"/>
  <c r="M374" i="6"/>
  <c r="BO373" i="6"/>
  <c r="AK371" i="6"/>
  <c r="S371" i="6"/>
  <c r="BI368" i="6"/>
  <c r="AQ368" i="6"/>
  <c r="AW358" i="6"/>
  <c r="Y357" i="6"/>
  <c r="G357" i="6"/>
  <c r="AQ356" i="6"/>
  <c r="Y356" i="6"/>
  <c r="G356" i="6"/>
  <c r="BI355" i="6"/>
  <c r="G354" i="6"/>
  <c r="Y353" i="6"/>
  <c r="G353" i="6"/>
  <c r="S352" i="6"/>
  <c r="Y350" i="6"/>
  <c r="AW349" i="6"/>
  <c r="BU348" i="6"/>
  <c r="Y348" i="6"/>
  <c r="AW347" i="6"/>
  <c r="BU346" i="6"/>
  <c r="Y346" i="6"/>
  <c r="AW345" i="6"/>
  <c r="BU344" i="6"/>
  <c r="Y344" i="6"/>
  <c r="AW343" i="6"/>
  <c r="BU342" i="6"/>
  <c r="Y342" i="6"/>
  <c r="AW341" i="6"/>
  <c r="BU340" i="6"/>
  <c r="Y340" i="6"/>
  <c r="AW339" i="6"/>
  <c r="BU338" i="6"/>
  <c r="Y338" i="6"/>
  <c r="AW337" i="6"/>
  <c r="BU336" i="6"/>
  <c r="Y336" i="6"/>
  <c r="AW335" i="6"/>
  <c r="BU334" i="6"/>
  <c r="Y391" i="6"/>
  <c r="M390" i="6"/>
  <c r="Y387" i="6"/>
  <c r="BI386" i="6"/>
  <c r="AE385" i="6"/>
  <c r="BU383" i="6"/>
  <c r="AK383" i="6"/>
  <c r="AQ382" i="6"/>
  <c r="Y382" i="6"/>
  <c r="BO379" i="6"/>
  <c r="AW379" i="6"/>
  <c r="S378" i="6"/>
  <c r="BU377" i="6"/>
  <c r="G377" i="6"/>
  <c r="M375" i="6"/>
  <c r="BO374" i="6"/>
  <c r="AW374" i="6"/>
  <c r="AK372" i="6"/>
  <c r="S372" i="6"/>
  <c r="BU371" i="6"/>
  <c r="BI369" i="6"/>
  <c r="AQ369" i="6"/>
  <c r="Y369" i="6"/>
  <c r="M367" i="6"/>
  <c r="BO366" i="6"/>
  <c r="AW366" i="6"/>
  <c r="M366" i="6"/>
  <c r="BI364" i="6"/>
  <c r="AK363" i="6"/>
  <c r="M362" i="6"/>
  <c r="BI360" i="6"/>
  <c r="AK359" i="6"/>
  <c r="M358" i="6"/>
  <c r="BI354" i="6"/>
  <c r="AQ352" i="6"/>
  <c r="G352" i="6"/>
  <c r="BI351" i="6"/>
  <c r="AQ351" i="6"/>
  <c r="BO349" i="6"/>
  <c r="S349" i="6"/>
  <c r="AQ348" i="6"/>
  <c r="BO347" i="6"/>
  <c r="S347" i="6"/>
  <c r="AQ346" i="6"/>
  <c r="BO345" i="6"/>
  <c r="S345" i="6"/>
  <c r="AQ344" i="6"/>
  <c r="BO343" i="6"/>
  <c r="S343" i="6"/>
  <c r="AQ342" i="6"/>
  <c r="BO341" i="6"/>
  <c r="S341" i="6"/>
  <c r="AQ340" i="6"/>
  <c r="BO339" i="6"/>
  <c r="S339" i="6"/>
  <c r="AQ338" i="6"/>
  <c r="BO337" i="6"/>
  <c r="S337" i="6"/>
  <c r="AQ336" i="6"/>
  <c r="BO335" i="6"/>
  <c r="S335" i="6"/>
  <c r="AQ334" i="6"/>
  <c r="AW334" i="6"/>
  <c r="BU333" i="6"/>
  <c r="Y333" i="6"/>
  <c r="AW332" i="6"/>
  <c r="BU331" i="6"/>
  <c r="Y331" i="6"/>
  <c r="AW330" i="6"/>
  <c r="BU329" i="6"/>
  <c r="Y329" i="6"/>
  <c r="BU482" i="6"/>
  <c r="G482" i="6"/>
  <c r="AE481" i="6"/>
  <c r="BC480" i="6"/>
  <c r="G480" i="6"/>
  <c r="AE479" i="6"/>
  <c r="BC478" i="6"/>
  <c r="G478" i="6"/>
  <c r="AE477" i="6"/>
  <c r="BC476" i="6"/>
  <c r="G476" i="6"/>
  <c r="AE475" i="6"/>
  <c r="BC474" i="6"/>
  <c r="G474" i="6"/>
  <c r="AE473" i="6"/>
  <c r="BC472" i="6"/>
  <c r="G472" i="6"/>
  <c r="AE471" i="6"/>
  <c r="BC470" i="6"/>
  <c r="G470" i="6"/>
  <c r="BI469" i="6"/>
  <c r="AK463" i="6"/>
  <c r="BU462" i="6"/>
  <c r="AQ461" i="6"/>
  <c r="Y461" i="6"/>
  <c r="BO460" i="6"/>
  <c r="AW460" i="6"/>
  <c r="S460" i="6"/>
  <c r="BU459" i="6"/>
  <c r="AQ459" i="6"/>
  <c r="Y459" i="6"/>
  <c r="BO458" i="6"/>
  <c r="AW458" i="6"/>
  <c r="S458" i="6"/>
  <c r="BU457" i="6"/>
  <c r="AQ457" i="6"/>
  <c r="Y457" i="6"/>
  <c r="BO456" i="6"/>
  <c r="AW456" i="6"/>
  <c r="S456" i="6"/>
  <c r="BU455" i="6"/>
  <c r="AQ455" i="6"/>
  <c r="Y455" i="6"/>
  <c r="M454" i="6"/>
  <c r="BO453" i="6"/>
  <c r="AW452" i="6"/>
  <c r="AK451" i="6"/>
  <c r="S451" i="6"/>
  <c r="BU449" i="6"/>
  <c r="BI448" i="6"/>
  <c r="AQ448" i="6"/>
  <c r="AK445" i="6"/>
  <c r="AW444" i="6"/>
  <c r="BO441" i="6"/>
  <c r="M441" i="6"/>
  <c r="AW440" i="6"/>
  <c r="S439" i="6"/>
  <c r="BU438" i="6"/>
  <c r="BO330" i="6"/>
  <c r="S330" i="6"/>
  <c r="AQ329" i="6"/>
  <c r="BI482" i="6"/>
  <c r="AQ482" i="6"/>
  <c r="BI468" i="6"/>
  <c r="AK467" i="6"/>
  <c r="M466" i="6"/>
  <c r="BI464" i="6"/>
  <c r="G462" i="6"/>
  <c r="BI461" i="6"/>
  <c r="M461" i="6"/>
  <c r="AK460" i="6"/>
  <c r="BI459" i="6"/>
  <c r="M459" i="6"/>
  <c r="AK458" i="6"/>
  <c r="BI457" i="6"/>
  <c r="M457" i="6"/>
  <c r="AK456" i="6"/>
  <c r="BI455" i="6"/>
  <c r="M455" i="6"/>
  <c r="BO454" i="6"/>
  <c r="AK452" i="6"/>
  <c r="S452" i="6"/>
  <c r="BI449" i="6"/>
  <c r="AQ449" i="6"/>
  <c r="BI446" i="6"/>
  <c r="Y483" i="6"/>
  <c r="AW469" i="6"/>
  <c r="Y468" i="6"/>
  <c r="BU466" i="6"/>
  <c r="AW465" i="6"/>
  <c r="Y464" i="6"/>
  <c r="Y463" i="6"/>
  <c r="AK454" i="6"/>
  <c r="S454" i="6"/>
  <c r="BU452" i="6"/>
  <c r="BI451" i="6"/>
  <c r="AQ451" i="6"/>
  <c r="Y450" i="6"/>
  <c r="M449" i="6"/>
  <c r="BO448" i="6"/>
  <c r="AW447" i="6"/>
  <c r="M447" i="6"/>
  <c r="Y446" i="6"/>
  <c r="BI445" i="6"/>
  <c r="AQ445" i="6"/>
  <c r="BU442" i="6"/>
  <c r="BO437" i="6"/>
  <c r="AW437" i="6"/>
  <c r="Y334" i="6"/>
  <c r="AW333" i="6"/>
  <c r="BU332" i="6"/>
  <c r="Y332" i="6"/>
  <c r="AW331" i="6"/>
  <c r="BU330" i="6"/>
  <c r="Y330" i="6"/>
  <c r="AW329" i="6"/>
  <c r="M483" i="6"/>
  <c r="BO482" i="6"/>
  <c r="BC481" i="6"/>
  <c r="G481" i="6"/>
  <c r="AE480" i="6"/>
  <c r="BC479" i="6"/>
  <c r="G479" i="6"/>
  <c r="AE478" i="6"/>
  <c r="BC477" i="6"/>
  <c r="G477" i="6"/>
  <c r="AE476" i="6"/>
  <c r="BC475" i="6"/>
  <c r="G475" i="6"/>
  <c r="AE474" i="6"/>
  <c r="BC473" i="6"/>
  <c r="G473" i="6"/>
  <c r="AE472" i="6"/>
  <c r="BC471" i="6"/>
  <c r="G471" i="6"/>
  <c r="AE470" i="6"/>
  <c r="AE462" i="6"/>
  <c r="M462" i="6"/>
  <c r="S461" i="6"/>
  <c r="AQ460" i="6"/>
  <c r="BO459" i="6"/>
  <c r="S459" i="6"/>
  <c r="AQ458" i="6"/>
  <c r="BO457" i="6"/>
  <c r="S457" i="6"/>
  <c r="AQ456" i="6"/>
  <c r="BO455" i="6"/>
  <c r="S455" i="6"/>
  <c r="BI452" i="6"/>
  <c r="AQ452" i="6"/>
  <c r="M450" i="6"/>
  <c r="BO449" i="6"/>
  <c r="AQ444" i="6"/>
  <c r="BI443" i="6"/>
  <c r="BI442" i="6"/>
  <c r="AQ440" i="6"/>
  <c r="M334" i="6"/>
  <c r="AK333" i="6"/>
  <c r="BI332" i="6"/>
  <c r="M332" i="6"/>
  <c r="AK331" i="6"/>
  <c r="BI330" i="6"/>
  <c r="M330" i="6"/>
  <c r="AK329" i="6"/>
  <c r="AW483" i="6"/>
  <c r="AK482" i="6"/>
  <c r="S482" i="6"/>
  <c r="BU481" i="6"/>
  <c r="AQ481" i="6"/>
  <c r="Y481" i="6"/>
  <c r="BO480" i="6"/>
  <c r="AW480" i="6"/>
  <c r="S480" i="6"/>
  <c r="BU479" i="6"/>
  <c r="AQ479" i="6"/>
  <c r="Y479" i="6"/>
  <c r="BO478" i="6"/>
  <c r="AW478" i="6"/>
  <c r="S478" i="6"/>
  <c r="BU477" i="6"/>
  <c r="AQ477" i="6"/>
  <c r="Y477" i="6"/>
  <c r="BO476" i="6"/>
  <c r="AW476" i="6"/>
  <c r="S476" i="6"/>
  <c r="BU475" i="6"/>
  <c r="AQ475" i="6"/>
  <c r="Y475" i="6"/>
  <c r="BO474" i="6"/>
  <c r="AW474" i="6"/>
  <c r="S474" i="6"/>
  <c r="BU473" i="6"/>
  <c r="AQ473" i="6"/>
  <c r="Y473" i="6"/>
  <c r="BO472" i="6"/>
  <c r="AW472" i="6"/>
  <c r="S472" i="6"/>
  <c r="BU471" i="6"/>
  <c r="AQ471" i="6"/>
  <c r="Y471" i="6"/>
  <c r="BO470" i="6"/>
  <c r="AW470" i="6"/>
  <c r="S470" i="6"/>
  <c r="BU469" i="6"/>
  <c r="BC461" i="6"/>
  <c r="G461" i="6"/>
  <c r="AE460" i="6"/>
  <c r="BC459" i="6"/>
  <c r="G459" i="6"/>
  <c r="AE458" i="6"/>
  <c r="BC457" i="6"/>
  <c r="G457" i="6"/>
  <c r="AE456" i="6"/>
  <c r="BC455" i="6"/>
  <c r="BI454" i="6"/>
  <c r="AQ454" i="6"/>
  <c r="Y453" i="6"/>
  <c r="M452" i="6"/>
  <c r="BO451" i="6"/>
  <c r="AW450" i="6"/>
  <c r="AK449" i="6"/>
  <c r="S449" i="6"/>
  <c r="BU447" i="6"/>
  <c r="M445" i="6"/>
  <c r="M444" i="6"/>
  <c r="Y443" i="6"/>
  <c r="G410" i="6"/>
  <c r="M436" i="6"/>
  <c r="Y434" i="6"/>
  <c r="M432" i="6"/>
  <c r="BO431" i="6"/>
  <c r="AW431" i="6"/>
  <c r="AK429" i="6"/>
  <c r="S429" i="6"/>
  <c r="BU428" i="6"/>
  <c r="BI426" i="6"/>
  <c r="AQ426" i="6"/>
  <c r="Y426" i="6"/>
  <c r="M424" i="6"/>
  <c r="BO423" i="6"/>
  <c r="AW423" i="6"/>
  <c r="AK421" i="6"/>
  <c r="S421" i="6"/>
  <c r="BU420" i="6"/>
  <c r="BI418" i="6"/>
  <c r="AQ418" i="6"/>
  <c r="Y418" i="6"/>
  <c r="M416" i="6"/>
  <c r="BO415" i="6"/>
  <c r="AW415" i="6"/>
  <c r="AK413" i="6"/>
  <c r="S413" i="6"/>
  <c r="BU412" i="6"/>
  <c r="AQ410" i="6"/>
  <c r="BO409" i="6"/>
  <c r="S409" i="6"/>
  <c r="BI561" i="6"/>
  <c r="AK560" i="6"/>
  <c r="BU559" i="6"/>
  <c r="M558" i="6"/>
  <c r="AW557" i="6"/>
  <c r="BC553" i="6"/>
  <c r="AK553" i="6"/>
  <c r="M551" i="6"/>
  <c r="BI546" i="6"/>
  <c r="M410" i="6"/>
  <c r="AK409" i="6"/>
  <c r="BU444" i="6"/>
  <c r="AK444" i="6"/>
  <c r="AW443" i="6"/>
  <c r="M443" i="6"/>
  <c r="Y442" i="6"/>
  <c r="BI441" i="6"/>
  <c r="BU440" i="6"/>
  <c r="AK440" i="6"/>
  <c r="AW439" i="6"/>
  <c r="M439" i="6"/>
  <c r="Y438" i="6"/>
  <c r="BI437" i="6"/>
  <c r="BU435" i="6"/>
  <c r="AK435" i="6"/>
  <c r="AK432" i="6"/>
  <c r="S432" i="6"/>
  <c r="BU431" i="6"/>
  <c r="BI429" i="6"/>
  <c r="AQ429" i="6"/>
  <c r="Y429" i="6"/>
  <c r="M427" i="6"/>
  <c r="BO426" i="6"/>
  <c r="AW426" i="6"/>
  <c r="AK424" i="6"/>
  <c r="S424" i="6"/>
  <c r="BU423" i="6"/>
  <c r="BI421" i="6"/>
  <c r="AQ421" i="6"/>
  <c r="Y421" i="6"/>
  <c r="M419" i="6"/>
  <c r="BO418" i="6"/>
  <c r="AW418" i="6"/>
  <c r="AK416" i="6"/>
  <c r="S416" i="6"/>
  <c r="BU415" i="6"/>
  <c r="BI413" i="6"/>
  <c r="AQ413" i="6"/>
  <c r="Y413" i="6"/>
  <c r="M411" i="6"/>
  <c r="BO410" i="6"/>
  <c r="AW410" i="6"/>
  <c r="AE410" i="6"/>
  <c r="BU409" i="6"/>
  <c r="BC409" i="6"/>
  <c r="Y409" i="6"/>
  <c r="BU562" i="6"/>
  <c r="AW561" i="6"/>
  <c r="BC557" i="6"/>
  <c r="AK557" i="6"/>
  <c r="AW555" i="6"/>
  <c r="BI553" i="6"/>
  <c r="Y553" i="6"/>
  <c r="BC549" i="6"/>
  <c r="AK549" i="6"/>
  <c r="BU548" i="6"/>
  <c r="BU547" i="6"/>
  <c r="BI444" i="6"/>
  <c r="BU443" i="6"/>
  <c r="AK443" i="6"/>
  <c r="AW442" i="6"/>
  <c r="M442" i="6"/>
  <c r="Y441" i="6"/>
  <c r="BI440" i="6"/>
  <c r="BU439" i="6"/>
  <c r="AK439" i="6"/>
  <c r="AW438" i="6"/>
  <c r="M438" i="6"/>
  <c r="Y437" i="6"/>
  <c r="Y436" i="6"/>
  <c r="AK434" i="6"/>
  <c r="S434" i="6"/>
  <c r="BU433" i="6"/>
  <c r="BI431" i="6"/>
  <c r="AQ431" i="6"/>
  <c r="Y431" i="6"/>
  <c r="M429" i="6"/>
  <c r="BO428" i="6"/>
  <c r="AW428" i="6"/>
  <c r="AK426" i="6"/>
  <c r="S426" i="6"/>
  <c r="BU425" i="6"/>
  <c r="BI423" i="6"/>
  <c r="AQ423" i="6"/>
  <c r="Y423" i="6"/>
  <c r="M421" i="6"/>
  <c r="BO420" i="6"/>
  <c r="AW420" i="6"/>
  <c r="AK418" i="6"/>
  <c r="S418" i="6"/>
  <c r="BU417" i="6"/>
  <c r="BI415" i="6"/>
  <c r="AQ415" i="6"/>
  <c r="Y415" i="6"/>
  <c r="M413" i="6"/>
  <c r="BO412" i="6"/>
  <c r="AW412" i="6"/>
  <c r="BU561" i="6"/>
  <c r="AW560" i="6"/>
  <c r="AE560" i="6"/>
  <c r="M560" i="6"/>
  <c r="Y558" i="6"/>
  <c r="AK556" i="6"/>
  <c r="BU555" i="6"/>
  <c r="M554" i="6"/>
  <c r="AW553" i="6"/>
  <c r="G551" i="6"/>
  <c r="BI550" i="6"/>
  <c r="Y550" i="6"/>
  <c r="Y549" i="6"/>
  <c r="BI620" i="6"/>
  <c r="Y559" i="6"/>
  <c r="BU557" i="6"/>
  <c r="AW556" i="6"/>
  <c r="Y555" i="6"/>
  <c r="BU553" i="6"/>
  <c r="AW552" i="6"/>
  <c r="Y551" i="6"/>
  <c r="BU549" i="6"/>
  <c r="AW548" i="6"/>
  <c r="BI545" i="6"/>
  <c r="BU542" i="6"/>
  <c r="M542" i="6"/>
  <c r="AW540" i="6"/>
  <c r="AE540" i="6"/>
  <c r="M540" i="6"/>
  <c r="BU537" i="6"/>
  <c r="BC537" i="6"/>
  <c r="AK537" i="6"/>
  <c r="Y535" i="6"/>
  <c r="G535" i="6"/>
  <c r="BI534" i="6"/>
  <c r="AW532" i="6"/>
  <c r="AE532" i="6"/>
  <c r="M532" i="6"/>
  <c r="BU529" i="6"/>
  <c r="BC529" i="6"/>
  <c r="AK529" i="6"/>
  <c r="Y527" i="6"/>
  <c r="G527" i="6"/>
  <c r="BI526" i="6"/>
  <c r="AW524" i="6"/>
  <c r="AE524" i="6"/>
  <c r="M524" i="6"/>
  <c r="AK522" i="6"/>
  <c r="BO518" i="6"/>
  <c r="AW518" i="6"/>
  <c r="M518" i="6"/>
  <c r="BO515" i="6"/>
  <c r="S515" i="6"/>
  <c r="AQ514" i="6"/>
  <c r="BO513" i="6"/>
  <c r="BC502" i="6"/>
  <c r="BI501" i="6"/>
  <c r="M495" i="6"/>
  <c r="AK494" i="6"/>
  <c r="BI493" i="6"/>
  <c r="M493" i="6"/>
  <c r="AK492" i="6"/>
  <c r="BI491" i="6"/>
  <c r="M491" i="6"/>
  <c r="AK490" i="6"/>
  <c r="BI489" i="6"/>
  <c r="M489" i="6"/>
  <c r="BU632" i="6"/>
  <c r="AQ621" i="6"/>
  <c r="S497" i="6"/>
  <c r="BU496" i="6"/>
  <c r="Y496" i="6"/>
  <c r="AW495" i="6"/>
  <c r="BC492" i="6"/>
  <c r="G492" i="6"/>
  <c r="AE491" i="6"/>
  <c r="BC490" i="6"/>
  <c r="G490" i="6"/>
  <c r="AE489" i="6"/>
  <c r="BC488" i="6"/>
  <c r="G488" i="6"/>
  <c r="G638" i="6"/>
  <c r="M634" i="6"/>
  <c r="S633" i="6"/>
  <c r="AQ629" i="6"/>
  <c r="AK546" i="6"/>
  <c r="M544" i="6"/>
  <c r="BU539" i="6"/>
  <c r="BC539" i="6"/>
  <c r="AK539" i="6"/>
  <c r="Y537" i="6"/>
  <c r="G537" i="6"/>
  <c r="BI536" i="6"/>
  <c r="AW534" i="6"/>
  <c r="AE534" i="6"/>
  <c r="M534" i="6"/>
  <c r="BU531" i="6"/>
  <c r="BC531" i="6"/>
  <c r="AK531" i="6"/>
  <c r="Y529" i="6"/>
  <c r="G529" i="6"/>
  <c r="BI528" i="6"/>
  <c r="AW526" i="6"/>
  <c r="AE526" i="6"/>
  <c r="M526" i="6"/>
  <c r="AW520" i="6"/>
  <c r="AE520" i="6"/>
  <c r="M520" i="6"/>
  <c r="Y638" i="6"/>
  <c r="AW634" i="6"/>
  <c r="AE634" i="6"/>
  <c r="G630" i="6"/>
  <c r="AW626" i="6"/>
  <c r="BU543" i="6"/>
  <c r="AK541" i="6"/>
  <c r="Y539" i="6"/>
  <c r="G539" i="6"/>
  <c r="BI538" i="6"/>
  <c r="AW536" i="6"/>
  <c r="AE536" i="6"/>
  <c r="M536" i="6"/>
  <c r="BU533" i="6"/>
  <c r="BC533" i="6"/>
  <c r="AK533" i="6"/>
  <c r="Y531" i="6"/>
  <c r="G531" i="6"/>
  <c r="BI530" i="6"/>
  <c r="AW528" i="6"/>
  <c r="AE528" i="6"/>
  <c r="M528" i="6"/>
  <c r="BU525" i="6"/>
  <c r="BC525" i="6"/>
  <c r="AK525" i="6"/>
  <c r="Y523" i="6"/>
  <c r="G523" i="6"/>
  <c r="BI522" i="6"/>
  <c r="AW521" i="6"/>
  <c r="AE521" i="6"/>
  <c r="AQ515" i="6"/>
  <c r="BO514" i="6"/>
  <c r="S514" i="6"/>
  <c r="AQ513" i="6"/>
  <c r="BO512" i="6"/>
  <c r="S512" i="6"/>
  <c r="AQ511" i="6"/>
  <c r="BO510" i="6"/>
  <c r="S510" i="6"/>
  <c r="AQ509" i="6"/>
  <c r="BO508" i="6"/>
  <c r="S508" i="6"/>
  <c r="AQ507" i="6"/>
  <c r="BO506" i="6"/>
  <c r="S506" i="6"/>
  <c r="AQ505" i="6"/>
  <c r="BO504" i="6"/>
  <c r="AE502" i="6"/>
  <c r="AE499" i="6"/>
  <c r="AK498" i="6"/>
  <c r="S498" i="6"/>
  <c r="BU639" i="6"/>
  <c r="BC639" i="6"/>
  <c r="BO499" i="6"/>
  <c r="AW499" i="6"/>
  <c r="AQ620" i="6"/>
  <c r="Y552" i="6"/>
  <c r="BU550" i="6"/>
  <c r="AW549" i="6"/>
  <c r="Y548" i="6"/>
  <c r="M545" i="6"/>
  <c r="AK543" i="6"/>
  <c r="BI541" i="6"/>
  <c r="Y541" i="6"/>
  <c r="G541" i="6"/>
  <c r="BI540" i="6"/>
  <c r="AW538" i="6"/>
  <c r="AE538" i="6"/>
  <c r="M538" i="6"/>
  <c r="BU535" i="6"/>
  <c r="BC535" i="6"/>
  <c r="AK535" i="6"/>
  <c r="Y533" i="6"/>
  <c r="G533" i="6"/>
  <c r="BI532" i="6"/>
  <c r="AW530" i="6"/>
  <c r="AE530" i="6"/>
  <c r="M530" i="6"/>
  <c r="BU527" i="6"/>
  <c r="BC527" i="6"/>
  <c r="AK527" i="6"/>
  <c r="Y525" i="6"/>
  <c r="G525" i="6"/>
  <c r="BI524" i="6"/>
  <c r="S521" i="6"/>
  <c r="BI519" i="6"/>
  <c r="AQ517" i="6"/>
  <c r="Y517" i="6"/>
  <c r="BI516" i="6"/>
  <c r="G504" i="6"/>
  <c r="G501" i="6"/>
  <c r="M500" i="6"/>
  <c r="BC640" i="6"/>
  <c r="BI636" i="6"/>
  <c r="BO635" i="6"/>
  <c r="S632" i="6"/>
  <c r="AW627" i="6"/>
  <c r="AW619" i="6"/>
  <c r="S617" i="6"/>
  <c r="AQ615" i="6"/>
  <c r="Y615" i="6"/>
  <c r="G615" i="6"/>
  <c r="BO613" i="6"/>
  <c r="AW613" i="6"/>
  <c r="AE613" i="6"/>
  <c r="BC611" i="6"/>
  <c r="AK583" i="6"/>
  <c r="BU520" i="6"/>
  <c r="BC520" i="6"/>
  <c r="AK520" i="6"/>
  <c r="AK518" i="6"/>
  <c r="M517" i="6"/>
  <c r="AW501" i="6"/>
  <c r="BU499" i="6"/>
  <c r="BI497" i="6"/>
  <c r="AQ497" i="6"/>
  <c r="Y497" i="6"/>
  <c r="AK495" i="6"/>
  <c r="S495" i="6"/>
  <c r="AQ494" i="6"/>
  <c r="BO493" i="6"/>
  <c r="S493" i="6"/>
  <c r="AQ492" i="6"/>
  <c r="BO491" i="6"/>
  <c r="S491" i="6"/>
  <c r="AQ490" i="6"/>
  <c r="BO489" i="6"/>
  <c r="S489" i="6"/>
  <c r="AQ488" i="6"/>
  <c r="AQ640" i="6"/>
  <c r="Y640" i="6"/>
  <c r="G640" i="6"/>
  <c r="BO637" i="6"/>
  <c r="AW637" i="6"/>
  <c r="AE637" i="6"/>
  <c r="S635" i="6"/>
  <c r="BU634" i="6"/>
  <c r="BC634" i="6"/>
  <c r="AQ632" i="6"/>
  <c r="Y632" i="6"/>
  <c r="G632" i="6"/>
  <c r="BO629" i="6"/>
  <c r="AW629" i="6"/>
  <c r="AE629" i="6"/>
  <c r="S627" i="6"/>
  <c r="BU626" i="6"/>
  <c r="AQ625" i="6"/>
  <c r="Y625" i="6"/>
  <c r="Y624" i="6"/>
  <c r="BC623" i="6"/>
  <c r="BU622" i="6"/>
  <c r="AE622" i="6"/>
  <c r="BO620" i="6"/>
  <c r="AW620" i="6"/>
  <c r="AE620" i="6"/>
  <c r="S619" i="6"/>
  <c r="BU618" i="6"/>
  <c r="G617" i="6"/>
  <c r="BO614" i="6"/>
  <c r="AW614" i="6"/>
  <c r="BI588" i="6"/>
  <c r="BI570" i="6"/>
  <c r="AW516" i="6"/>
  <c r="AW515" i="6"/>
  <c r="BU514" i="6"/>
  <c r="Y514" i="6"/>
  <c r="AW513" i="6"/>
  <c r="BU512" i="6"/>
  <c r="Y512" i="6"/>
  <c r="AW511" i="6"/>
  <c r="BU510" i="6"/>
  <c r="Y510" i="6"/>
  <c r="AW509" i="6"/>
  <c r="BU508" i="6"/>
  <c r="Y508" i="6"/>
  <c r="AW507" i="6"/>
  <c r="BU506" i="6"/>
  <c r="Y506" i="6"/>
  <c r="AW505" i="6"/>
  <c r="BU504" i="6"/>
  <c r="BI503" i="6"/>
  <c r="AQ503" i="6"/>
  <c r="Y503" i="6"/>
  <c r="M502" i="6"/>
  <c r="BO501" i="6"/>
  <c r="S513" i="6"/>
  <c r="AQ512" i="6"/>
  <c r="BO511" i="6"/>
  <c r="S511" i="6"/>
  <c r="AQ510" i="6"/>
  <c r="BO509" i="6"/>
  <c r="S509" i="6"/>
  <c r="AQ508" i="6"/>
  <c r="BO507" i="6"/>
  <c r="S507" i="6"/>
  <c r="AQ506" i="6"/>
  <c r="BO505" i="6"/>
  <c r="S505" i="6"/>
  <c r="AQ504" i="6"/>
  <c r="Y504" i="6"/>
  <c r="BO502" i="6"/>
  <c r="AW502" i="6"/>
  <c r="AK501" i="6"/>
  <c r="S501" i="6"/>
  <c r="BU500" i="6"/>
  <c r="BI499" i="6"/>
  <c r="AQ499" i="6"/>
  <c r="Y499" i="6"/>
  <c r="M497" i="6"/>
  <c r="BO496" i="6"/>
  <c r="S496" i="6"/>
  <c r="G493" i="6"/>
  <c r="AE492" i="6"/>
  <c r="BC491" i="6"/>
  <c r="G491" i="6"/>
  <c r="AE490" i="6"/>
  <c r="BC489" i="6"/>
  <c r="G489" i="6"/>
  <c r="BO639" i="6"/>
  <c r="AW639" i="6"/>
  <c r="AE639" i="6"/>
  <c r="S637" i="6"/>
  <c r="BU636" i="6"/>
  <c r="BC636" i="6"/>
  <c r="AQ634" i="6"/>
  <c r="Y634" i="6"/>
  <c r="G634" i="6"/>
  <c r="BO631" i="6"/>
  <c r="AW631" i="6"/>
  <c r="AE631" i="6"/>
  <c r="S629" i="6"/>
  <c r="BU628" i="6"/>
  <c r="BC628" i="6"/>
  <c r="BC627" i="6"/>
  <c r="AQ626" i="6"/>
  <c r="G626" i="6"/>
  <c r="BO624" i="6"/>
  <c r="AW624" i="6"/>
  <c r="G624" i="6"/>
  <c r="Y623" i="6"/>
  <c r="BC622" i="6"/>
  <c r="BU621" i="6"/>
  <c r="S620" i="6"/>
  <c r="BU619" i="6"/>
  <c r="AK614" i="6"/>
  <c r="AQ612" i="6"/>
  <c r="Y612" i="6"/>
  <c r="BI572" i="6"/>
  <c r="BU524" i="6"/>
  <c r="BC524" i="6"/>
  <c r="AK524" i="6"/>
  <c r="Y522" i="6"/>
  <c r="G522" i="6"/>
  <c r="BI521" i="6"/>
  <c r="AW519" i="6"/>
  <c r="AE519" i="6"/>
  <c r="M519" i="6"/>
  <c r="BI517" i="6"/>
  <c r="AK516" i="6"/>
  <c r="M504" i="6"/>
  <c r="BO503" i="6"/>
  <c r="AW503" i="6"/>
  <c r="AK502" i="6"/>
  <c r="S502" i="6"/>
  <c r="BU501" i="6"/>
  <c r="BC501" i="6"/>
  <c r="BI500" i="6"/>
  <c r="AQ500" i="6"/>
  <c r="Y500" i="6"/>
  <c r="G500" i="6"/>
  <c r="M499" i="6"/>
  <c r="BO498" i="6"/>
  <c r="AW498" i="6"/>
  <c r="BO494" i="6"/>
  <c r="S494" i="6"/>
  <c r="AQ493" i="6"/>
  <c r="BO492" i="6"/>
  <c r="S492" i="6"/>
  <c r="AQ491" i="6"/>
  <c r="BO490" i="6"/>
  <c r="S490" i="6"/>
  <c r="AQ489" i="6"/>
  <c r="BO488" i="6"/>
  <c r="S488" i="6"/>
  <c r="BO641" i="6"/>
  <c r="AW641" i="6"/>
  <c r="AE641" i="6"/>
  <c r="S639" i="6"/>
  <c r="BU638" i="6"/>
  <c r="BC638" i="6"/>
  <c r="AQ636" i="6"/>
  <c r="Y636" i="6"/>
  <c r="G636" i="6"/>
  <c r="BO633" i="6"/>
  <c r="AW633" i="6"/>
  <c r="AE633" i="6"/>
  <c r="S631" i="6"/>
  <c r="BU630" i="6"/>
  <c r="BC630" i="6"/>
  <c r="AQ628" i="6"/>
  <c r="Y628" i="6"/>
  <c r="G627" i="6"/>
  <c r="AE625" i="6"/>
  <c r="AE624" i="6"/>
  <c r="AW623" i="6"/>
  <c r="G623" i="6"/>
  <c r="Y622" i="6"/>
  <c r="AK621" i="6"/>
  <c r="BI619" i="6"/>
  <c r="BO617" i="6"/>
  <c r="AW617" i="6"/>
  <c r="S616" i="6"/>
  <c r="BU615" i="6"/>
  <c r="BC615" i="6"/>
  <c r="Y614" i="6"/>
  <c r="M578" i="6"/>
  <c r="BU610" i="6"/>
  <c r="BC610" i="6"/>
  <c r="AQ608" i="6"/>
  <c r="Y608" i="6"/>
  <c r="G608" i="6"/>
  <c r="BO605" i="6"/>
  <c r="AW605" i="6"/>
  <c r="AE605" i="6"/>
  <c r="S603" i="6"/>
  <c r="BU602" i="6"/>
  <c r="BC602" i="6"/>
  <c r="AQ600" i="6"/>
  <c r="Y600" i="6"/>
  <c r="G600" i="6"/>
  <c r="BO597" i="6"/>
  <c r="AW597" i="6"/>
  <c r="AE597" i="6"/>
  <c r="S595" i="6"/>
  <c r="BU594" i="6"/>
  <c r="S594" i="6"/>
  <c r="AQ593" i="6"/>
  <c r="Y593" i="6"/>
  <c r="AQ590" i="6"/>
  <c r="Y590" i="6"/>
  <c r="G590" i="6"/>
  <c r="BO588" i="6"/>
  <c r="AW588" i="6"/>
  <c r="AE587" i="6"/>
  <c r="S586" i="6"/>
  <c r="BU585" i="6"/>
  <c r="BC584" i="6"/>
  <c r="AQ583" i="6"/>
  <c r="Y583" i="6"/>
  <c r="G582" i="6"/>
  <c r="BO580" i="6"/>
  <c r="AW580" i="6"/>
  <c r="AE579" i="6"/>
  <c r="S578" i="6"/>
  <c r="BU577" i="6"/>
  <c r="BC576" i="6"/>
  <c r="AQ575" i="6"/>
  <c r="Y575" i="6"/>
  <c r="G574" i="6"/>
  <c r="BO572" i="6"/>
  <c r="AW572" i="6"/>
  <c r="AE571" i="6"/>
  <c r="AW570" i="6"/>
  <c r="Y569" i="6"/>
  <c r="BU567" i="6"/>
  <c r="BC595" i="6"/>
  <c r="G591" i="6"/>
  <c r="AE589" i="6"/>
  <c r="BC586" i="6"/>
  <c r="G584" i="6"/>
  <c r="AE581" i="6"/>
  <c r="BC578" i="6"/>
  <c r="G576" i="6"/>
  <c r="AE573" i="6"/>
  <c r="Y568" i="6"/>
  <c r="AK567" i="6"/>
  <c r="AE627" i="6"/>
  <c r="S626" i="6"/>
  <c r="BU625" i="6"/>
  <c r="BC624" i="6"/>
  <c r="BU623" i="6"/>
  <c r="AE623" i="6"/>
  <c r="AW622" i="6"/>
  <c r="G622" i="6"/>
  <c r="AQ619" i="6"/>
  <c r="Y619" i="6"/>
  <c r="BO616" i="6"/>
  <c r="AW616" i="6"/>
  <c r="S614" i="6"/>
  <c r="BU613" i="6"/>
  <c r="AQ611" i="6"/>
  <c r="Y611" i="6"/>
  <c r="BO608" i="6"/>
  <c r="AW608" i="6"/>
  <c r="S606" i="6"/>
  <c r="BU605" i="6"/>
  <c r="AQ603" i="6"/>
  <c r="Y603" i="6"/>
  <c r="BO600" i="6"/>
  <c r="AW600" i="6"/>
  <c r="S598" i="6"/>
  <c r="BU597" i="6"/>
  <c r="AQ595" i="6"/>
  <c r="AQ594" i="6"/>
  <c r="Y594" i="6"/>
  <c r="G594" i="6"/>
  <c r="AW593" i="6"/>
  <c r="AK592" i="6"/>
  <c r="BI591" i="6"/>
  <c r="BO590" i="6"/>
  <c r="AW590" i="6"/>
  <c r="S589" i="6"/>
  <c r="BU588" i="6"/>
  <c r="BC587" i="6"/>
  <c r="AQ586" i="6"/>
  <c r="Y586" i="6"/>
  <c r="G585" i="6"/>
  <c r="BO583" i="6"/>
  <c r="AW583" i="6"/>
  <c r="AE582" i="6"/>
  <c r="S581" i="6"/>
  <c r="BU580" i="6"/>
  <c r="BC579" i="6"/>
  <c r="AQ578" i="6"/>
  <c r="Y578" i="6"/>
  <c r="G577" i="6"/>
  <c r="BO575" i="6"/>
  <c r="AW575" i="6"/>
  <c r="AE574" i="6"/>
  <c r="S573" i="6"/>
  <c r="BU572" i="6"/>
  <c r="BC571" i="6"/>
  <c r="Y567" i="6"/>
  <c r="G567" i="6"/>
  <c r="G596" i="6"/>
  <c r="BC592" i="6"/>
  <c r="G592" i="6"/>
  <c r="AE591" i="6"/>
  <c r="BC589" i="6"/>
  <c r="G587" i="6"/>
  <c r="BO585" i="6"/>
  <c r="AE584" i="6"/>
  <c r="S583" i="6"/>
  <c r="BC581" i="6"/>
  <c r="AQ580" i="6"/>
  <c r="G579" i="6"/>
  <c r="BO577" i="6"/>
  <c r="AW577" i="6"/>
  <c r="AE576" i="6"/>
  <c r="S575" i="6"/>
  <c r="BU574" i="6"/>
  <c r="BC573" i="6"/>
  <c r="AQ572" i="6"/>
  <c r="Y572" i="6"/>
  <c r="BO611" i="6"/>
  <c r="AW611" i="6"/>
  <c r="S609" i="6"/>
  <c r="BU608" i="6"/>
  <c r="AQ606" i="6"/>
  <c r="Y606" i="6"/>
  <c r="BO603" i="6"/>
  <c r="AW603" i="6"/>
  <c r="S601" i="6"/>
  <c r="BU600" i="6"/>
  <c r="AQ598" i="6"/>
  <c r="Y598" i="6"/>
  <c r="BO595" i="6"/>
  <c r="AW595" i="6"/>
  <c r="AQ592" i="6"/>
  <c r="BO591" i="6"/>
  <c r="S591" i="6"/>
  <c r="BU590" i="6"/>
  <c r="AQ589" i="6"/>
  <c r="Y589" i="6"/>
  <c r="G588" i="6"/>
  <c r="BO586" i="6"/>
  <c r="AW586" i="6"/>
  <c r="AE585" i="6"/>
  <c r="S584" i="6"/>
  <c r="BU583" i="6"/>
  <c r="BC582" i="6"/>
  <c r="AQ581" i="6"/>
  <c r="Y581" i="6"/>
  <c r="G580" i="6"/>
  <c r="BO578" i="6"/>
  <c r="AW578" i="6"/>
  <c r="S576" i="6"/>
  <c r="BU575" i="6"/>
  <c r="AQ573" i="6"/>
  <c r="Y573" i="6"/>
  <c r="Y570" i="6"/>
  <c r="BU568" i="6"/>
  <c r="AW567" i="6"/>
  <c r="AE567" i="6"/>
  <c r="BC618" i="6"/>
  <c r="G616" i="6"/>
  <c r="BC596" i="6"/>
  <c r="G621" i="6"/>
  <c r="G619" i="6"/>
  <c r="AE616" i="6"/>
  <c r="BC613" i="6"/>
  <c r="G611" i="6"/>
  <c r="AE608" i="6"/>
  <c r="BC605" i="6"/>
  <c r="G603" i="6"/>
  <c r="AE600" i="6"/>
  <c r="BC597" i="6"/>
  <c r="BI594" i="6"/>
  <c r="AE621" i="6"/>
  <c r="G620" i="6"/>
  <c r="AE617" i="6"/>
  <c r="BC614" i="6"/>
  <c r="G612" i="6"/>
  <c r="AE609" i="6"/>
  <c r="BC606" i="6"/>
  <c r="G604" i="6"/>
  <c r="AE601" i="6"/>
  <c r="BC598" i="6"/>
  <c r="AE619" i="6"/>
  <c r="BC616" i="6"/>
  <c r="G614" i="6"/>
  <c r="AE611" i="6"/>
  <c r="BC608" i="6"/>
  <c r="G606" i="6"/>
  <c r="AE603" i="6"/>
  <c r="BC600" i="6"/>
  <c r="G598" i="6"/>
  <c r="AW594" i="6"/>
  <c r="AE570" i="6"/>
  <c r="G569" i="6"/>
  <c r="BC567" i="6"/>
  <c r="Y595" i="6"/>
  <c r="AE569" i="6"/>
  <c r="G568" i="6"/>
  <c r="BC569" i="6"/>
  <c r="AE568" i="6"/>
  <c r="AW542" i="6"/>
  <c r="Y543" i="6"/>
  <c r="Y516" i="6"/>
  <c r="BI463" i="6"/>
  <c r="BI462" i="6"/>
  <c r="M463" i="6"/>
  <c r="M437" i="6"/>
  <c r="BI435" i="6"/>
  <c r="AK390" i="6"/>
  <c r="BI387" i="6"/>
  <c r="M385" i="6"/>
  <c r="AK382" i="6"/>
  <c r="M381" i="6"/>
  <c r="BI379" i="6"/>
  <c r="Y376" i="6"/>
  <c r="AW373" i="6"/>
  <c r="BU370" i="6"/>
  <c r="Y368" i="6"/>
  <c r="Y365" i="6"/>
  <c r="BU363" i="6"/>
  <c r="AW362" i="6"/>
  <c r="Y361" i="6"/>
  <c r="BU359" i="6"/>
  <c r="M391" i="6"/>
  <c r="AK388" i="6"/>
  <c r="BI385" i="6"/>
  <c r="M383" i="6"/>
  <c r="AK381" i="6"/>
  <c r="M380" i="6"/>
  <c r="Y378" i="6"/>
  <c r="AW375" i="6"/>
  <c r="BU372" i="6"/>
  <c r="Y370" i="6"/>
  <c r="AW367" i="6"/>
  <c r="AW365" i="6"/>
  <c r="Y364" i="6"/>
  <c r="BU362" i="6"/>
  <c r="AW361" i="6"/>
  <c r="Y360" i="6"/>
  <c r="BU358" i="6"/>
  <c r="BI391" i="6"/>
  <c r="M389" i="6"/>
  <c r="AK386" i="6"/>
  <c r="BI383" i="6"/>
  <c r="BI381" i="6"/>
  <c r="AK380" i="6"/>
  <c r="M379" i="6"/>
  <c r="AW377" i="6"/>
  <c r="BU374" i="6"/>
  <c r="Y372" i="6"/>
  <c r="AW369" i="6"/>
  <c r="BU366" i="6"/>
  <c r="BU365" i="6"/>
  <c r="AW364" i="6"/>
  <c r="Y363" i="6"/>
  <c r="BU361" i="6"/>
  <c r="AW360" i="6"/>
  <c r="AK392" i="6"/>
  <c r="BI389" i="6"/>
  <c r="M387" i="6"/>
  <c r="AK384" i="6"/>
  <c r="M382" i="6"/>
  <c r="BI380" i="6"/>
  <c r="AK379" i="6"/>
  <c r="BU376" i="6"/>
  <c r="Y374" i="6"/>
  <c r="AW371" i="6"/>
  <c r="BU368" i="6"/>
  <c r="Y366" i="6"/>
  <c r="BU364" i="6"/>
  <c r="AW363" i="6"/>
  <c r="Y362" i="6"/>
  <c r="BU360" i="6"/>
  <c r="AW359" i="6"/>
  <c r="Y358" i="6"/>
  <c r="G355" i="6"/>
  <c r="AE352" i="6"/>
  <c r="AE355" i="6"/>
  <c r="BC352" i="6"/>
  <c r="AE356" i="6"/>
  <c r="BC353" i="6"/>
  <c r="G351" i="6"/>
  <c r="Y303" i="6"/>
  <c r="AW300" i="6"/>
  <c r="BU297" i="6"/>
  <c r="Y295" i="6"/>
  <c r="AW301" i="6"/>
  <c r="BU298" i="6"/>
  <c r="Y296" i="6"/>
  <c r="Y302" i="6"/>
  <c r="AW302" i="6"/>
  <c r="BU299" i="6"/>
  <c r="Y297" i="6"/>
  <c r="AW294" i="6"/>
  <c r="BO275" i="6"/>
  <c r="S275" i="6"/>
  <c r="BO221" i="6"/>
  <c r="G223" i="6"/>
  <c r="BC221" i="6"/>
  <c r="BU194" i="6"/>
  <c r="G222" i="6"/>
  <c r="BC220" i="6"/>
  <c r="BO222" i="6"/>
  <c r="AQ221" i="6"/>
  <c r="BO193" i="6"/>
  <c r="S194" i="6"/>
  <c r="Y114" i="6"/>
  <c r="AW114" i="6"/>
  <c r="Y115" i="6"/>
  <c r="BC651" i="6" l="1"/>
  <c r="BC692" i="6"/>
  <c r="G695" i="6"/>
  <c r="AE704" i="6"/>
  <c r="AE661" i="6"/>
  <c r="AE696" i="6"/>
  <c r="G680" i="6"/>
  <c r="G656" i="6"/>
  <c r="AW663" i="6"/>
  <c r="Y663" i="6"/>
  <c r="AE688" i="6"/>
  <c r="Y647" i="6"/>
  <c r="AE672" i="6"/>
  <c r="G662" i="6"/>
  <c r="AK719" i="6"/>
  <c r="M663" i="6"/>
  <c r="AE670" i="6"/>
  <c r="Y703" i="6"/>
  <c r="AE675" i="6"/>
  <c r="G672" i="6"/>
  <c r="BI663" i="6"/>
  <c r="BO676" i="6"/>
  <c r="BO699" i="6"/>
  <c r="AW679" i="6"/>
  <c r="AE669" i="6"/>
  <c r="G663" i="6"/>
  <c r="AQ650" i="6"/>
  <c r="Y698" i="6"/>
  <c r="BC659" i="6"/>
  <c r="AQ668" i="6"/>
  <c r="AQ660" i="6"/>
  <c r="BC704" i="6"/>
  <c r="AK695" i="6"/>
  <c r="G678" i="6"/>
  <c r="AW669" i="6"/>
  <c r="BC686" i="6"/>
  <c r="Y650" i="6"/>
  <c r="BU695" i="6"/>
  <c r="BC678" i="6"/>
  <c r="AE699" i="6"/>
  <c r="G716" i="6"/>
  <c r="BC648" i="6"/>
  <c r="AQ690" i="6"/>
  <c r="M679" i="6"/>
  <c r="BC696" i="6"/>
  <c r="BI707" i="6"/>
  <c r="S695" i="6"/>
  <c r="M675" i="6"/>
  <c r="AW701" i="6"/>
  <c r="AE651" i="6"/>
  <c r="BI703" i="6"/>
  <c r="M719" i="6"/>
  <c r="AW653" i="6"/>
  <c r="M711" i="6"/>
  <c r="BC662" i="6"/>
  <c r="Y687" i="6"/>
  <c r="AQ684" i="6"/>
  <c r="AE718" i="6"/>
  <c r="S666" i="6"/>
  <c r="Y690" i="6"/>
  <c r="M682" i="6"/>
  <c r="BO680" i="6"/>
  <c r="BU668" i="6"/>
  <c r="AK713" i="6"/>
  <c r="BI711" i="6"/>
  <c r="AK671" i="6"/>
  <c r="AQ682" i="6"/>
  <c r="AW647" i="6"/>
  <c r="AK665" i="6"/>
  <c r="AE650" i="6"/>
  <c r="BI687" i="6"/>
  <c r="AK656" i="6"/>
  <c r="Y674" i="6"/>
  <c r="AE664" i="6"/>
  <c r="AK687" i="6"/>
  <c r="AQ652" i="6"/>
  <c r="BI694" i="6"/>
  <c r="BU699" i="6"/>
  <c r="BC718" i="6"/>
  <c r="AW712" i="6"/>
  <c r="Y660" i="6"/>
  <c r="AE668" i="6"/>
  <c r="BC661" i="6"/>
  <c r="AK704" i="6"/>
  <c r="M710" i="6"/>
  <c r="BO658" i="6"/>
  <c r="AE686" i="6"/>
  <c r="BU663" i="6"/>
  <c r="AE705" i="6"/>
  <c r="G694" i="6"/>
  <c r="G710" i="6"/>
  <c r="BC674" i="6"/>
  <c r="M667" i="6"/>
  <c r="AW699" i="6"/>
  <c r="Y658" i="6"/>
  <c r="BU648" i="6"/>
  <c r="Y671" i="6"/>
  <c r="G665" i="6"/>
  <c r="G697" i="6"/>
  <c r="BC650" i="6"/>
  <c r="AW650" i="6"/>
  <c r="AK655" i="6"/>
  <c r="M685" i="6"/>
  <c r="S682" i="6"/>
  <c r="BC714" i="6"/>
  <c r="BU660" i="6"/>
  <c r="G654" i="6"/>
  <c r="BI695" i="6"/>
  <c r="BU712" i="6"/>
  <c r="BO660" i="6"/>
  <c r="S708" i="6"/>
  <c r="M651" i="6"/>
  <c r="M660" i="6"/>
  <c r="BC705" i="6"/>
  <c r="Y683" i="6"/>
  <c r="AW658" i="6"/>
  <c r="Y682" i="6"/>
  <c r="BU711" i="6"/>
  <c r="BU679" i="6"/>
  <c r="AE682" i="6"/>
  <c r="Y720" i="6"/>
  <c r="G718" i="6"/>
  <c r="BU704" i="6"/>
  <c r="AK653" i="6"/>
  <c r="M696" i="6"/>
  <c r="AE711" i="6"/>
  <c r="M709" i="6"/>
  <c r="AQ683" i="6"/>
  <c r="AQ675" i="6"/>
  <c r="BI674" i="6"/>
  <c r="G667" i="6"/>
  <c r="G699" i="6"/>
  <c r="M652" i="6"/>
  <c r="BO716" i="6"/>
  <c r="AK677" i="6"/>
  <c r="AE683" i="6"/>
  <c r="M674" i="6"/>
  <c r="BO691" i="6"/>
  <c r="AQ694" i="6"/>
  <c r="AW668" i="6"/>
  <c r="AK676" i="6"/>
  <c r="BO683" i="6"/>
  <c r="AQ691" i="6"/>
  <c r="BU650" i="6"/>
  <c r="Y679" i="6"/>
  <c r="BI648" i="6"/>
  <c r="BI693" i="6"/>
  <c r="AK709" i="6"/>
  <c r="BI660" i="6"/>
  <c r="S704" i="6"/>
  <c r="BC658" i="6"/>
  <c r="AE667" i="6"/>
  <c r="AK663" i="6"/>
  <c r="AE720" i="6"/>
  <c r="M655" i="6"/>
  <c r="AE680" i="6"/>
  <c r="Y711" i="6"/>
  <c r="Y648" i="6"/>
  <c r="BI719" i="6"/>
  <c r="AE694" i="6"/>
  <c r="AW687" i="6"/>
  <c r="Y704" i="6"/>
  <c r="AE676" i="6"/>
  <c r="M657" i="6"/>
  <c r="M695" i="6"/>
  <c r="AE713" i="6"/>
  <c r="G661" i="6"/>
  <c r="Y693" i="6"/>
  <c r="G652" i="6"/>
  <c r="BO704" i="6"/>
  <c r="BI679" i="6"/>
  <c r="S694" i="6"/>
  <c r="BC646" i="6"/>
  <c r="AW666" i="6"/>
  <c r="BU687" i="6"/>
  <c r="BC656" i="6"/>
  <c r="S659" i="6"/>
  <c r="BU701" i="6"/>
  <c r="AQ695" i="6"/>
  <c r="S648" i="6"/>
  <c r="BI655" i="6"/>
  <c r="BC702" i="6"/>
  <c r="AQ665" i="6"/>
  <c r="S657" i="6"/>
  <c r="G713" i="6"/>
  <c r="AE673" i="6"/>
  <c r="Y695" i="6"/>
  <c r="BC694" i="6"/>
  <c r="AW677" i="6"/>
  <c r="AE662" i="6"/>
  <c r="Y706" i="6"/>
  <c r="M687" i="6"/>
  <c r="AW657" i="6"/>
  <c r="BC680" i="6"/>
  <c r="AW646" i="6"/>
  <c r="AW665" i="6"/>
  <c r="AQ693" i="6"/>
  <c r="AQ666" i="6"/>
  <c r="AE710" i="6"/>
  <c r="BU655" i="6"/>
  <c r="AW667" i="6"/>
  <c r="BC670" i="6"/>
  <c r="BC660" i="6"/>
  <c r="BI673" i="6"/>
  <c r="AW655" i="6"/>
  <c r="AE649" i="6"/>
  <c r="AK679" i="6"/>
  <c r="AK694" i="6"/>
  <c r="S674" i="6"/>
  <c r="AK657" i="6"/>
  <c r="S663" i="6"/>
  <c r="BO698" i="6"/>
  <c r="BC713" i="6"/>
  <c r="M649" i="6"/>
  <c r="G670" i="6"/>
  <c r="G646" i="6"/>
  <c r="AW711" i="6"/>
  <c r="AE700" i="6"/>
  <c r="AW661" i="6"/>
  <c r="AW671" i="6"/>
  <c r="M673" i="6"/>
  <c r="AE659" i="6"/>
  <c r="BI649" i="6"/>
  <c r="Y696" i="6"/>
  <c r="AE712" i="6"/>
  <c r="AE658" i="6"/>
  <c r="M665" i="6"/>
  <c r="AE648" i="6"/>
  <c r="Y655" i="6"/>
  <c r="AE691" i="6"/>
  <c r="G684" i="6"/>
  <c r="G700" i="6"/>
  <c r="AE657" i="6"/>
  <c r="G660" i="6"/>
  <c r="BI681" i="6"/>
  <c r="Y659" i="6"/>
  <c r="AE654" i="6"/>
  <c r="AW719" i="6"/>
  <c r="G668" i="6"/>
  <c r="S671" i="6"/>
  <c r="BO714" i="6"/>
  <c r="G675" i="6"/>
  <c r="G707" i="6"/>
  <c r="AK703" i="6"/>
  <c r="BI683" i="6"/>
  <c r="Y661" i="6"/>
  <c r="Y649" i="6"/>
  <c r="AW649" i="6"/>
  <c r="G677" i="6"/>
  <c r="G709" i="6"/>
  <c r="AE646" i="6"/>
  <c r="BU719" i="6"/>
  <c r="BC672" i="6"/>
  <c r="AE681" i="6"/>
  <c r="G647" i="6"/>
  <c r="BI697" i="6"/>
  <c r="AQ708" i="6"/>
  <c r="BI654" i="6"/>
  <c r="Y719" i="6"/>
  <c r="Y700" i="6"/>
  <c r="AK689" i="6"/>
  <c r="M689" i="6"/>
  <c r="Y672" i="6"/>
  <c r="Y673" i="6"/>
  <c r="BI713" i="6"/>
  <c r="Y694" i="6"/>
  <c r="BU703" i="6"/>
  <c r="BU671" i="6"/>
  <c r="BU688" i="6"/>
  <c r="AW684" i="6"/>
  <c r="AE701" i="6"/>
  <c r="AQ664" i="6"/>
  <c r="Y652" i="6"/>
  <c r="G669" i="6"/>
  <c r="G696" i="6"/>
  <c r="G712" i="6"/>
  <c r="M713" i="6"/>
  <c r="BC664" i="6"/>
  <c r="BC688" i="6"/>
  <c r="BI680" i="6"/>
  <c r="BI677" i="6"/>
  <c r="BU691" i="6"/>
  <c r="BC710" i="6"/>
  <c r="AW698" i="6"/>
  <c r="S650" i="6"/>
  <c r="AW681" i="6"/>
  <c r="Y657" i="6"/>
  <c r="G701" i="6"/>
  <c r="BI647" i="6"/>
  <c r="M647" i="6"/>
  <c r="BO650" i="6"/>
  <c r="BC671" i="6"/>
  <c r="AW693" i="6"/>
  <c r="AE678" i="6"/>
  <c r="Y666" i="6"/>
  <c r="AW673" i="6"/>
  <c r="Y716" i="6"/>
  <c r="AK647" i="6"/>
  <c r="AK707" i="6"/>
  <c r="AK693" i="6"/>
  <c r="S687" i="6"/>
  <c r="BI718" i="6"/>
  <c r="AW717" i="6"/>
  <c r="BC683" i="6"/>
  <c r="BC697" i="6"/>
  <c r="G720" i="6"/>
  <c r="BC653" i="6"/>
  <c r="AK688" i="6"/>
  <c r="AK675" i="6"/>
  <c r="AQ719" i="6"/>
  <c r="AQ667" i="6"/>
  <c r="S715" i="6"/>
  <c r="M706" i="6"/>
  <c r="AW691" i="6"/>
  <c r="AE653" i="6"/>
  <c r="AE717" i="6"/>
  <c r="BO706" i="6"/>
  <c r="AQ658" i="6"/>
  <c r="Y675" i="6"/>
  <c r="Y717" i="6"/>
  <c r="BU647" i="6"/>
  <c r="AW704" i="6"/>
  <c r="AK649" i="6"/>
  <c r="AE656" i="6"/>
  <c r="AE697" i="6"/>
  <c r="BO664" i="6"/>
  <c r="BI671" i="6"/>
  <c r="BO692" i="6"/>
  <c r="BI666" i="6"/>
  <c r="AK698" i="6"/>
  <c r="BO652" i="6"/>
  <c r="M708" i="6"/>
  <c r="BU675" i="6"/>
  <c r="BU685" i="6"/>
  <c r="AQ674" i="6"/>
  <c r="BU652" i="6"/>
  <c r="BC684" i="6"/>
  <c r="S677" i="6"/>
  <c r="AW694" i="6"/>
  <c r="AQ672" i="6"/>
  <c r="AQ673" i="6"/>
  <c r="M694" i="6"/>
  <c r="AQ679" i="6"/>
  <c r="BC681" i="6"/>
  <c r="BU664" i="6"/>
  <c r="BC657" i="6"/>
  <c r="AW664" i="6"/>
  <c r="AW651" i="6"/>
  <c r="G655" i="6"/>
  <c r="Y656" i="6"/>
  <c r="M703" i="6"/>
  <c r="M699" i="6"/>
  <c r="AQ671" i="6"/>
  <c r="S712" i="6"/>
  <c r="AW688" i="6"/>
  <c r="AE671" i="6"/>
  <c r="Y715" i="6"/>
  <c r="AW675" i="6"/>
  <c r="BC668" i="6"/>
  <c r="AK678" i="6"/>
  <c r="AE708" i="6"/>
  <c r="AQ712" i="6"/>
  <c r="BU659" i="6"/>
  <c r="AE687" i="6"/>
  <c r="BO682" i="6"/>
  <c r="M671" i="6"/>
  <c r="BC654" i="6"/>
  <c r="AK714" i="6"/>
  <c r="BC687" i="6"/>
  <c r="AQ709" i="6"/>
  <c r="AK711" i="6"/>
  <c r="AQ697" i="6"/>
  <c r="BU657" i="6"/>
  <c r="BO653" i="6"/>
  <c r="BO718" i="6"/>
  <c r="M683" i="6"/>
  <c r="BO703" i="6"/>
  <c r="AQ714" i="6"/>
  <c r="AE702" i="6"/>
  <c r="BO665" i="6"/>
  <c r="BO700" i="6"/>
  <c r="AK650" i="6"/>
  <c r="S709" i="6"/>
  <c r="AQ651" i="6"/>
  <c r="BU676" i="6"/>
  <c r="G674" i="6"/>
  <c r="BC712" i="6"/>
  <c r="AQ676" i="6"/>
  <c r="BI682" i="6"/>
  <c r="M717" i="6"/>
  <c r="AQ647" i="6"/>
  <c r="AQ716" i="6"/>
  <c r="S652" i="6"/>
  <c r="BU653" i="6"/>
  <c r="AE647" i="6"/>
  <c r="S658" i="6"/>
  <c r="AW695" i="6"/>
  <c r="Y676" i="6"/>
  <c r="AE684" i="6"/>
  <c r="G650" i="6"/>
  <c r="AK660" i="6"/>
  <c r="BO649" i="6"/>
  <c r="BI659" i="6"/>
  <c r="AK672" i="6"/>
  <c r="M664" i="6"/>
  <c r="S711" i="6"/>
  <c r="AK702" i="6"/>
  <c r="S667" i="6"/>
  <c r="S698" i="6"/>
  <c r="Y712" i="6"/>
  <c r="G685" i="6"/>
  <c r="AK681" i="6"/>
  <c r="BC685" i="6"/>
  <c r="G719" i="6"/>
  <c r="BI685" i="6"/>
  <c r="AK701" i="6"/>
  <c r="M648" i="6"/>
  <c r="AK670" i="6"/>
  <c r="AQ707" i="6"/>
  <c r="S714" i="6"/>
  <c r="BC708" i="6"/>
  <c r="G657" i="6"/>
  <c r="BC677" i="6"/>
  <c r="BC720" i="6"/>
  <c r="M704" i="6"/>
  <c r="S647" i="6"/>
  <c r="M668" i="6"/>
  <c r="M658" i="6"/>
  <c r="AQ699" i="6"/>
  <c r="AK661" i="6"/>
  <c r="M678" i="6"/>
  <c r="AW715" i="6"/>
  <c r="AW660" i="6"/>
  <c r="G691" i="6"/>
  <c r="G690" i="6"/>
  <c r="G706" i="6"/>
  <c r="BC666" i="6"/>
  <c r="G666" i="6"/>
  <c r="S675" i="6"/>
  <c r="BU681" i="6"/>
  <c r="BI708" i="6"/>
  <c r="BU713" i="6"/>
  <c r="AK691" i="6"/>
  <c r="BU674" i="6"/>
  <c r="AQ702" i="6"/>
  <c r="AQ701" i="6"/>
  <c r="BI658" i="6"/>
  <c r="S701" i="6"/>
  <c r="BC719" i="6"/>
  <c r="AQ678" i="6"/>
  <c r="BI696" i="6"/>
  <c r="AW703" i="6"/>
  <c r="AW659" i="6"/>
  <c r="G651" i="6"/>
  <c r="G704" i="6"/>
  <c r="BU661" i="6"/>
  <c r="S706" i="6"/>
  <c r="BO705" i="6"/>
  <c r="AQ653" i="6"/>
  <c r="AE706" i="6"/>
  <c r="BU715" i="6"/>
  <c r="AW705" i="6"/>
  <c r="Y689" i="6"/>
  <c r="S705" i="6"/>
  <c r="BU686" i="6"/>
  <c r="S655" i="6"/>
  <c r="AW702" i="6"/>
  <c r="AQ659" i="6"/>
  <c r="AW678" i="6"/>
  <c r="S719" i="6"/>
  <c r="BU710" i="6"/>
  <c r="BO690" i="6"/>
  <c r="Y710" i="6"/>
  <c r="Y669" i="6"/>
  <c r="BU697" i="6"/>
  <c r="BU672" i="6"/>
  <c r="BC665" i="6"/>
  <c r="AE692" i="6"/>
  <c r="AK705" i="6"/>
  <c r="G648" i="6"/>
  <c r="BC716" i="6"/>
  <c r="S660" i="6"/>
  <c r="AE655" i="6"/>
  <c r="BC693" i="6"/>
  <c r="AW672" i="6"/>
  <c r="G683" i="6"/>
  <c r="G715" i="6"/>
  <c r="BI667" i="6"/>
  <c r="M656" i="6"/>
  <c r="M715" i="6"/>
  <c r="BI646" i="6"/>
  <c r="AK686" i="6"/>
  <c r="Y699" i="6"/>
  <c r="S686" i="6"/>
  <c r="AK717" i="6"/>
  <c r="M701" i="6"/>
  <c r="G717" i="6"/>
  <c r="G653" i="6"/>
  <c r="BC698" i="6"/>
  <c r="BU683" i="6"/>
  <c r="Y664" i="6"/>
  <c r="BC689" i="6"/>
  <c r="BU667" i="6"/>
  <c r="AW692" i="6"/>
  <c r="AE709" i="6"/>
  <c r="Y680" i="6"/>
  <c r="Y665" i="6"/>
  <c r="AK697" i="6"/>
  <c r="M705" i="6"/>
  <c r="BO685" i="6"/>
  <c r="AQ720" i="6"/>
  <c r="AK658" i="6"/>
  <c r="BO670" i="6"/>
  <c r="AK720" i="6"/>
  <c r="AK651" i="6"/>
  <c r="BI702" i="6"/>
  <c r="S664" i="6"/>
  <c r="Y684" i="6"/>
  <c r="G687" i="6"/>
  <c r="BC652" i="6"/>
  <c r="BI665" i="6"/>
  <c r="G664" i="6"/>
  <c r="BO667" i="6"/>
  <c r="AQ655" i="6"/>
  <c r="S656" i="6"/>
  <c r="BU662" i="6"/>
  <c r="AW720" i="6"/>
  <c r="G688" i="6"/>
  <c r="BI657" i="6"/>
  <c r="AE685" i="6"/>
  <c r="BI720" i="6"/>
  <c r="M720" i="6"/>
  <c r="G671" i="6"/>
  <c r="G703" i="6"/>
  <c r="M670" i="6"/>
  <c r="S697" i="6"/>
  <c r="AW710" i="6"/>
  <c r="AE695" i="6"/>
  <c r="BU666" i="6"/>
  <c r="BO710" i="6"/>
  <c r="BO679" i="6"/>
  <c r="BC717" i="6"/>
  <c r="BC673" i="6"/>
  <c r="Y707" i="6"/>
  <c r="AW676" i="6"/>
  <c r="Y692" i="6"/>
  <c r="G681" i="6"/>
  <c r="G649" i="6"/>
  <c r="G679" i="6"/>
  <c r="G711" i="6"/>
  <c r="M681" i="6"/>
  <c r="AW690" i="6"/>
  <c r="AQ687" i="6"/>
  <c r="Y708" i="6"/>
  <c r="BC695" i="6"/>
  <c r="AE690" i="6"/>
  <c r="BI705" i="6"/>
  <c r="BO648" i="6"/>
  <c r="AW685" i="6"/>
  <c r="BU690" i="6"/>
  <c r="BU658" i="6"/>
  <c r="AW700" i="6"/>
  <c r="BO688" i="6"/>
  <c r="M688" i="6"/>
  <c r="BU718" i="6"/>
  <c r="BC701" i="6"/>
  <c r="BC679" i="6"/>
  <c r="AE707" i="6"/>
  <c r="AE689" i="6"/>
  <c r="G659" i="6"/>
  <c r="AQ704" i="6"/>
  <c r="Y667" i="6"/>
  <c r="BU678" i="6"/>
  <c r="BO719" i="6"/>
  <c r="AQ692" i="6"/>
  <c r="BO695" i="6"/>
  <c r="BO669" i="6"/>
  <c r="BI700" i="6"/>
  <c r="AK652" i="6"/>
  <c r="BU708" i="6"/>
  <c r="BI688" i="6"/>
  <c r="AK699" i="6"/>
  <c r="BO659" i="6"/>
  <c r="AK669" i="6"/>
  <c r="AK659" i="6"/>
  <c r="M692" i="6"/>
  <c r="AW696" i="6"/>
  <c r="AE652" i="6"/>
  <c r="G673" i="6"/>
  <c r="G705" i="6"/>
  <c r="G686" i="6"/>
  <c r="G702" i="6"/>
  <c r="G658" i="6"/>
  <c r="BO651" i="6"/>
  <c r="AQ654" i="6"/>
  <c r="BC711" i="6"/>
  <c r="S646" i="6"/>
  <c r="BI691" i="6"/>
  <c r="M707" i="6"/>
  <c r="BI686" i="6"/>
  <c r="M714" i="6"/>
  <c r="BU669" i="6"/>
  <c r="Y705" i="6"/>
  <c r="AW680" i="6"/>
  <c r="BC676" i="6"/>
  <c r="BI689" i="6"/>
  <c r="BU716" i="6"/>
  <c r="BC691" i="6"/>
  <c r="AE715" i="6"/>
  <c r="BI675" i="6"/>
  <c r="AK706" i="6"/>
  <c r="S662" i="6"/>
  <c r="M662" i="6"/>
  <c r="AK696" i="6"/>
  <c r="S692" i="6"/>
  <c r="BI678" i="6"/>
  <c r="S699" i="6"/>
  <c r="BO666" i="6"/>
  <c r="BU693" i="6"/>
  <c r="Y653" i="6"/>
  <c r="BC682" i="6"/>
  <c r="AE716" i="6"/>
  <c r="AK710" i="6"/>
  <c r="AQ685" i="6"/>
  <c r="AQ656" i="6"/>
  <c r="M653" i="6"/>
  <c r="S717" i="6"/>
  <c r="S702" i="6"/>
  <c r="M646" i="6"/>
  <c r="S710" i="6"/>
  <c r="Y714" i="6"/>
  <c r="BU696" i="6"/>
  <c r="AW716" i="6"/>
  <c r="M693" i="6"/>
  <c r="BI710" i="6"/>
  <c r="AE693" i="6"/>
  <c r="M718" i="6"/>
  <c r="G682" i="6"/>
  <c r="BC649" i="6"/>
  <c r="AW707" i="6"/>
  <c r="AW652" i="6"/>
  <c r="Y668" i="6"/>
  <c r="G693" i="6"/>
  <c r="G676" i="6"/>
  <c r="AE666" i="6"/>
  <c r="BU649" i="6"/>
  <c r="AQ706" i="6"/>
  <c r="M697" i="6"/>
  <c r="M666" i="6"/>
  <c r="AE679" i="6"/>
  <c r="AQ648" i="6"/>
  <c r="BO681" i="6"/>
  <c r="BC703" i="6"/>
  <c r="BI690" i="6"/>
  <c r="AQ686" i="6"/>
  <c r="M672" i="6"/>
  <c r="S679" i="6"/>
  <c r="BI662" i="6"/>
  <c r="AK654" i="6"/>
  <c r="AK668" i="6"/>
  <c r="M716" i="6"/>
  <c r="AE663" i="6"/>
  <c r="Y651" i="6"/>
  <c r="BU673" i="6"/>
  <c r="AQ703" i="6"/>
  <c r="S691" i="6"/>
  <c r="BC647" i="6"/>
  <c r="AE703" i="6"/>
  <c r="BI652" i="6"/>
  <c r="BI704" i="6"/>
  <c r="BO708" i="6"/>
  <c r="AQ700" i="6"/>
  <c r="BO675" i="6"/>
  <c r="AK666" i="6"/>
  <c r="M669" i="6"/>
  <c r="S713" i="6"/>
  <c r="S668" i="6"/>
  <c r="AK646" i="6"/>
  <c r="AQ663" i="6"/>
  <c r="BU651" i="6"/>
  <c r="AW683" i="6"/>
  <c r="AW654" i="6"/>
  <c r="BU680" i="6"/>
  <c r="G698" i="6"/>
  <c r="G714" i="6"/>
  <c r="AE677" i="6"/>
  <c r="BI668" i="6"/>
  <c r="BI656" i="6"/>
  <c r="BI715" i="6"/>
  <c r="AK664" i="6"/>
  <c r="S649" i="6"/>
  <c r="S700" i="6"/>
  <c r="AW708" i="6"/>
  <c r="AW656" i="6"/>
  <c r="BO674" i="6"/>
  <c r="BU677" i="6"/>
  <c r="Y709" i="6"/>
  <c r="BC700" i="6"/>
  <c r="Y688" i="6"/>
  <c r="BI651" i="6"/>
  <c r="M654" i="6"/>
  <c r="M691" i="6"/>
  <c r="AK662" i="6"/>
  <c r="S720" i="6"/>
  <c r="G689" i="6"/>
  <c r="BI661" i="6"/>
  <c r="AQ689" i="6"/>
  <c r="AK673" i="6"/>
  <c r="AE674" i="6"/>
  <c r="BC669" i="6"/>
  <c r="BU720" i="6"/>
  <c r="BO668" i="6"/>
  <c r="BO702" i="6"/>
  <c r="S681" i="6"/>
  <c r="S703" i="6"/>
  <c r="BO655" i="6"/>
  <c r="AQ698" i="6"/>
  <c r="AW709" i="6"/>
  <c r="S690" i="6"/>
  <c r="AW686" i="6"/>
  <c r="Y691" i="6"/>
  <c r="AK684" i="6"/>
  <c r="M659" i="6"/>
  <c r="AK682" i="6"/>
  <c r="BU709" i="6"/>
  <c r="BU656" i="6"/>
  <c r="G692" i="6"/>
  <c r="G708" i="6"/>
  <c r="AE660" i="6"/>
  <c r="AW662" i="6"/>
  <c r="BU705" i="6"/>
  <c r="BU665" i="6"/>
  <c r="AK715" i="6"/>
  <c r="Y686" i="6"/>
  <c r="BU698" i="6"/>
  <c r="AW648" i="6"/>
  <c r="BI684" i="6"/>
  <c r="BI709" i="6"/>
  <c r="BC690" i="6"/>
  <c r="BC709" i="6"/>
  <c r="BC655" i="6"/>
  <c r="BU654" i="6"/>
  <c r="AE665" i="6"/>
  <c r="BO689" i="6"/>
  <c r="BO671" i="6"/>
  <c r="M676" i="6"/>
  <c r="AK690" i="6"/>
  <c r="AK674" i="6"/>
  <c r="BO686" i="6"/>
  <c r="AK718" i="6"/>
  <c r="AK692" i="6"/>
  <c r="AK680" i="6"/>
  <c r="S676" i="6"/>
  <c r="S696" i="6"/>
  <c r="BO709" i="6"/>
  <c r="BI676" i="6"/>
  <c r="BI706" i="6"/>
  <c r="M690" i="6"/>
  <c r="M661" i="6"/>
  <c r="BI664" i="6"/>
  <c r="AQ715" i="6"/>
  <c r="AK667" i="6"/>
  <c r="S716" i="6"/>
  <c r="AK685" i="6"/>
  <c r="Y702" i="6"/>
  <c r="BC667" i="6"/>
  <c r="Y662" i="6"/>
  <c r="AQ711" i="6"/>
  <c r="S651" i="6"/>
  <c r="S707" i="6"/>
  <c r="BO684" i="6"/>
  <c r="BC663" i="6"/>
  <c r="M698" i="6"/>
  <c r="AQ688" i="6"/>
  <c r="BU702" i="6"/>
  <c r="BU714" i="6"/>
  <c r="BU682" i="6"/>
  <c r="BO678" i="6"/>
  <c r="BO647" i="6"/>
  <c r="S685" i="6"/>
  <c r="BI714" i="6"/>
  <c r="BI698" i="6"/>
  <c r="BU692" i="6"/>
  <c r="BI670" i="6"/>
  <c r="BI699" i="6"/>
  <c r="BC706" i="6"/>
  <c r="M702" i="6"/>
  <c r="BO657" i="6"/>
  <c r="AK683" i="6"/>
  <c r="BO654" i="6"/>
  <c r="BI669" i="6"/>
  <c r="AQ718" i="6"/>
  <c r="BO672" i="6"/>
  <c r="AK648" i="6"/>
  <c r="M686" i="6"/>
  <c r="BI712" i="6"/>
  <c r="BI653" i="6"/>
  <c r="M650" i="6"/>
  <c r="M677" i="6"/>
  <c r="BO661" i="6"/>
  <c r="S718" i="6"/>
  <c r="Y681" i="6"/>
  <c r="BO713" i="6"/>
  <c r="M680" i="6"/>
  <c r="BC675" i="6"/>
  <c r="BO717" i="6"/>
  <c r="BO720" i="6"/>
  <c r="BC707" i="6"/>
  <c r="Y670" i="6"/>
  <c r="AW697" i="6"/>
  <c r="S680" i="6"/>
  <c r="Y646" i="6"/>
  <c r="S653" i="6"/>
  <c r="AW682" i="6"/>
  <c r="AK700" i="6"/>
  <c r="BI672" i="6"/>
  <c r="S678" i="6"/>
  <c r="AQ705" i="6"/>
  <c r="BU707" i="6"/>
  <c r="BU717" i="6"/>
  <c r="AW670" i="6"/>
  <c r="S673" i="6"/>
  <c r="BU706" i="6"/>
  <c r="BO646" i="6"/>
  <c r="BO697" i="6"/>
  <c r="M712" i="6"/>
  <c r="S669" i="6"/>
  <c r="M684" i="6"/>
  <c r="BI701" i="6"/>
  <c r="S688" i="6"/>
  <c r="AQ669" i="6"/>
  <c r="AE698" i="6"/>
  <c r="BU689" i="6"/>
  <c r="M700" i="6"/>
  <c r="S683" i="6"/>
  <c r="AQ661" i="6"/>
  <c r="BC699" i="6"/>
  <c r="AW714" i="6"/>
  <c r="Y677" i="6"/>
  <c r="AQ696" i="6"/>
  <c r="BI650" i="6"/>
  <c r="S670" i="6"/>
  <c r="S661" i="6"/>
  <c r="BU670" i="6"/>
  <c r="BO687" i="6"/>
  <c r="BU694" i="6"/>
  <c r="AK708" i="6"/>
  <c r="AQ657" i="6"/>
  <c r="Y654" i="6"/>
  <c r="AQ713" i="6"/>
  <c r="BO696" i="6"/>
  <c r="S684" i="6"/>
  <c r="AQ662" i="6"/>
  <c r="AQ717" i="6"/>
  <c r="AQ677" i="6"/>
  <c r="BO694" i="6"/>
  <c r="BO707" i="6"/>
  <c r="Y701" i="6"/>
  <c r="AQ680" i="6"/>
  <c r="S689" i="6"/>
  <c r="AE714" i="6"/>
  <c r="Y713" i="6"/>
  <c r="BO701" i="6"/>
  <c r="BI717" i="6"/>
  <c r="Y685" i="6"/>
  <c r="BU646" i="6"/>
  <c r="BO712" i="6"/>
  <c r="BO656" i="6"/>
  <c r="AW706" i="6"/>
  <c r="AW674" i="6"/>
  <c r="AQ646" i="6"/>
  <c r="S654" i="6"/>
  <c r="AQ649" i="6"/>
  <c r="S665" i="6"/>
  <c r="AE719" i="6"/>
  <c r="BO673" i="6"/>
  <c r="AQ681" i="6"/>
  <c r="AW689" i="6"/>
  <c r="S672" i="6"/>
  <c r="BU700" i="6"/>
  <c r="BI692" i="6"/>
  <c r="BO711" i="6"/>
  <c r="AQ670" i="6"/>
  <c r="AW713" i="6"/>
  <c r="S693" i="6"/>
  <c r="BI716" i="6"/>
  <c r="AK716" i="6"/>
  <c r="AK712" i="6"/>
  <c r="Y678" i="6"/>
  <c r="BO677" i="6"/>
  <c r="AQ710" i="6"/>
  <c r="BO663" i="6"/>
  <c r="AW718" i="6"/>
  <c r="Y718" i="6"/>
  <c r="BO693" i="6"/>
  <c r="BC715" i="6"/>
  <c r="BU684" i="6"/>
  <c r="BO662" i="6"/>
  <c r="Y697" i="6"/>
  <c r="BO715" i="6"/>
  <c r="C721" i="6"/>
  <c r="M408" i="6" l="1"/>
  <c r="AK86" i="6"/>
  <c r="S86" i="6"/>
  <c r="AE328" i="6"/>
  <c r="M166" i="6"/>
  <c r="AK487" i="6"/>
  <c r="BO328" i="6"/>
  <c r="BO408" i="6"/>
  <c r="BU247" i="6"/>
  <c r="AK566" i="6"/>
  <c r="BC487" i="6"/>
  <c r="Y86" i="6"/>
  <c r="BO86" i="6"/>
  <c r="AE166" i="6"/>
  <c r="AQ247" i="6"/>
  <c r="BC408" i="6"/>
  <c r="AW408" i="6"/>
  <c r="BU487" i="6"/>
  <c r="BC566" i="6"/>
  <c r="BO566" i="6"/>
  <c r="BU566" i="6"/>
  <c r="M86" i="6"/>
  <c r="S166" i="6"/>
  <c r="AK166" i="6"/>
  <c r="BI166" i="6"/>
  <c r="M247" i="6"/>
  <c r="M328" i="6"/>
  <c r="AW247" i="6"/>
  <c r="BU166" i="6"/>
  <c r="Y247" i="6"/>
  <c r="AK408" i="6"/>
  <c r="BI328" i="6"/>
  <c r="AQ328" i="6"/>
  <c r="AE487" i="6"/>
  <c r="AQ487" i="6"/>
  <c r="S487" i="6"/>
  <c r="AE566" i="6"/>
  <c r="AQ566" i="6"/>
  <c r="BI566" i="6"/>
  <c r="Y566" i="6"/>
  <c r="AE86" i="6"/>
  <c r="AW86" i="6"/>
  <c r="BI86" i="6"/>
  <c r="BU86" i="6"/>
  <c r="Y166" i="6"/>
  <c r="AQ166" i="6"/>
  <c r="BC166" i="6"/>
  <c r="BO166" i="6"/>
  <c r="AQ86" i="6"/>
  <c r="BC86" i="6"/>
  <c r="AW166" i="6"/>
  <c r="S247" i="6"/>
  <c r="BC247" i="6"/>
  <c r="AK247" i="6"/>
  <c r="AE247" i="6"/>
  <c r="BI247" i="6"/>
  <c r="BO247" i="6"/>
  <c r="S328" i="6"/>
  <c r="AK328" i="6"/>
  <c r="Y328" i="6"/>
  <c r="S408" i="6"/>
  <c r="Y408" i="6"/>
  <c r="AE408" i="6"/>
  <c r="BC328" i="6"/>
  <c r="AW328" i="6"/>
  <c r="BU328" i="6"/>
  <c r="M487" i="6"/>
  <c r="AQ408" i="6"/>
  <c r="BI408" i="6"/>
  <c r="Y487" i="6"/>
  <c r="BU408" i="6"/>
  <c r="AW487" i="6"/>
  <c r="S566" i="6"/>
  <c r="M566" i="6"/>
  <c r="BI487" i="6"/>
  <c r="BO487" i="6"/>
  <c r="AW566" i="6"/>
  <c r="BT645" i="6"/>
  <c r="BT721" i="6" l="1"/>
  <c r="F725" i="6" l="1"/>
  <c r="E725" i="6"/>
  <c r="D725" i="6"/>
  <c r="C725" i="6"/>
  <c r="I725" i="6"/>
  <c r="AX732" i="6"/>
  <c r="AW732" i="6"/>
  <c r="AV732" i="6"/>
  <c r="AU732" i="6"/>
  <c r="AX731" i="6"/>
  <c r="AW731" i="6"/>
  <c r="AV731" i="6"/>
  <c r="AU731" i="6"/>
  <c r="AX730" i="6"/>
  <c r="AW730" i="6"/>
  <c r="AV730" i="6"/>
  <c r="AU730" i="6"/>
  <c r="AX729" i="6"/>
  <c r="AW729" i="6"/>
  <c r="AV729" i="6"/>
  <c r="AU729" i="6"/>
  <c r="AX728" i="6"/>
  <c r="AW728" i="6"/>
  <c r="AV728" i="6"/>
  <c r="AU728" i="6"/>
  <c r="AX727" i="6"/>
  <c r="AW727" i="6"/>
  <c r="AV727" i="6"/>
  <c r="AU727" i="6"/>
  <c r="AX726" i="6"/>
  <c r="AW726" i="6"/>
  <c r="AV726" i="6"/>
  <c r="AU726" i="6"/>
  <c r="AX725" i="6"/>
  <c r="AW725" i="6"/>
  <c r="AV725" i="6"/>
  <c r="AU725" i="6"/>
  <c r="AT732" i="6"/>
  <c r="AS732" i="6"/>
  <c r="AR732" i="6"/>
  <c r="AQ732" i="6"/>
  <c r="AT731" i="6"/>
  <c r="AS731" i="6"/>
  <c r="AR731" i="6"/>
  <c r="AQ731" i="6"/>
  <c r="AT730" i="6"/>
  <c r="AS730" i="6"/>
  <c r="AR730" i="6"/>
  <c r="AQ730" i="6"/>
  <c r="AT729" i="6"/>
  <c r="AS729" i="6"/>
  <c r="AR729" i="6"/>
  <c r="AQ729" i="6"/>
  <c r="AT728" i="6"/>
  <c r="AS728" i="6"/>
  <c r="AR728" i="6"/>
  <c r="AQ728" i="6"/>
  <c r="AT727" i="6"/>
  <c r="AS727" i="6"/>
  <c r="AR727" i="6"/>
  <c r="AQ727" i="6"/>
  <c r="AT726" i="6"/>
  <c r="AS726" i="6"/>
  <c r="AR726" i="6"/>
  <c r="AQ726" i="6"/>
  <c r="AT725" i="6"/>
  <c r="AS725" i="6"/>
  <c r="AR725" i="6"/>
  <c r="AQ725" i="6"/>
  <c r="AP732" i="6"/>
  <c r="AO732" i="6"/>
  <c r="AN732" i="6"/>
  <c r="AM732" i="6"/>
  <c r="AP731" i="6"/>
  <c r="AO731" i="6"/>
  <c r="AN731" i="6"/>
  <c r="AM731" i="6"/>
  <c r="AP730" i="6"/>
  <c r="AO730" i="6"/>
  <c r="AN730" i="6"/>
  <c r="AM730" i="6"/>
  <c r="AP729" i="6"/>
  <c r="AO729" i="6"/>
  <c r="AN729" i="6"/>
  <c r="AM729" i="6"/>
  <c r="AP728" i="6"/>
  <c r="AO728" i="6"/>
  <c r="AN728" i="6"/>
  <c r="AM728" i="6"/>
  <c r="AP727" i="6"/>
  <c r="AO727" i="6"/>
  <c r="AN727" i="6"/>
  <c r="AM727" i="6"/>
  <c r="AP726" i="6"/>
  <c r="AO726" i="6"/>
  <c r="AN726" i="6"/>
  <c r="AM726" i="6"/>
  <c r="AP725" i="6"/>
  <c r="AO725" i="6"/>
  <c r="AN725" i="6"/>
  <c r="AM725" i="6"/>
  <c r="AL732" i="6"/>
  <c r="AK732" i="6"/>
  <c r="AJ732" i="6"/>
  <c r="AI732" i="6"/>
  <c r="AL731" i="6"/>
  <c r="AK731" i="6"/>
  <c r="AJ731" i="6"/>
  <c r="AI731" i="6"/>
  <c r="AL730" i="6"/>
  <c r="AK730" i="6"/>
  <c r="AJ730" i="6"/>
  <c r="AI730" i="6"/>
  <c r="AL729" i="6"/>
  <c r="AK729" i="6"/>
  <c r="AJ729" i="6"/>
  <c r="AI729" i="6"/>
  <c r="AL728" i="6"/>
  <c r="AK728" i="6"/>
  <c r="AJ728" i="6"/>
  <c r="AI728" i="6"/>
  <c r="AL727" i="6"/>
  <c r="AK727" i="6"/>
  <c r="AJ727" i="6"/>
  <c r="AI727" i="6"/>
  <c r="AL726" i="6"/>
  <c r="AK726" i="6"/>
  <c r="AJ726" i="6"/>
  <c r="AI726" i="6"/>
  <c r="AL725" i="6"/>
  <c r="AK725" i="6"/>
  <c r="AJ725" i="6"/>
  <c r="AI725" i="6"/>
  <c r="AH732" i="6"/>
  <c r="AG732" i="6"/>
  <c r="AF732" i="6"/>
  <c r="AE732" i="6"/>
  <c r="AH731" i="6"/>
  <c r="AG731" i="6"/>
  <c r="AF731" i="6"/>
  <c r="AE731" i="6"/>
  <c r="AH730" i="6"/>
  <c r="AG730" i="6"/>
  <c r="AF730" i="6"/>
  <c r="AE730" i="6"/>
  <c r="AH729" i="6"/>
  <c r="AG729" i="6"/>
  <c r="AF729" i="6"/>
  <c r="AE729" i="6"/>
  <c r="AH728" i="6"/>
  <c r="AG728" i="6"/>
  <c r="AF728" i="6"/>
  <c r="AE728" i="6"/>
  <c r="AH727" i="6"/>
  <c r="AG727" i="6"/>
  <c r="AF727" i="6"/>
  <c r="AE727" i="6"/>
  <c r="AH726" i="6"/>
  <c r="AG726" i="6"/>
  <c r="AF726" i="6"/>
  <c r="AE726" i="6"/>
  <c r="AH725" i="6"/>
  <c r="AG725" i="6"/>
  <c r="AF725" i="6"/>
  <c r="AE725" i="6"/>
  <c r="AD732" i="6"/>
  <c r="AC732" i="6"/>
  <c r="AB732" i="6"/>
  <c r="AA732" i="6"/>
  <c r="AD731" i="6"/>
  <c r="AC731" i="6"/>
  <c r="AB731" i="6"/>
  <c r="AA731" i="6"/>
  <c r="AD730" i="6"/>
  <c r="AC730" i="6"/>
  <c r="AB730" i="6"/>
  <c r="AA730" i="6"/>
  <c r="AD729" i="6"/>
  <c r="AC729" i="6"/>
  <c r="AB729" i="6"/>
  <c r="AA729" i="6"/>
  <c r="AD728" i="6"/>
  <c r="AC728" i="6"/>
  <c r="AB728" i="6"/>
  <c r="AA728" i="6"/>
  <c r="AD727" i="6"/>
  <c r="AC727" i="6"/>
  <c r="AB727" i="6"/>
  <c r="AA727" i="6"/>
  <c r="AD726" i="6"/>
  <c r="AC726" i="6"/>
  <c r="AB726" i="6"/>
  <c r="AA726" i="6"/>
  <c r="AD725" i="6"/>
  <c r="AC725" i="6"/>
  <c r="AB725" i="6"/>
  <c r="AA725" i="6"/>
  <c r="Z732" i="6"/>
  <c r="Y732" i="6"/>
  <c r="X732" i="6"/>
  <c r="W732" i="6"/>
  <c r="Z731" i="6"/>
  <c r="Y731" i="6"/>
  <c r="X731" i="6"/>
  <c r="W731" i="6"/>
  <c r="Z730" i="6"/>
  <c r="Y730" i="6"/>
  <c r="X730" i="6"/>
  <c r="W730" i="6"/>
  <c r="Z729" i="6"/>
  <c r="Y729" i="6"/>
  <c r="X729" i="6"/>
  <c r="W729" i="6"/>
  <c r="Z728" i="6"/>
  <c r="Y728" i="6"/>
  <c r="X728" i="6"/>
  <c r="W728" i="6"/>
  <c r="Z727" i="6"/>
  <c r="Y727" i="6"/>
  <c r="X727" i="6"/>
  <c r="W727" i="6"/>
  <c r="Z726" i="6"/>
  <c r="Y726" i="6"/>
  <c r="X726" i="6"/>
  <c r="W726" i="6"/>
  <c r="Z725" i="6"/>
  <c r="Y725" i="6"/>
  <c r="X725" i="6"/>
  <c r="W725" i="6"/>
  <c r="S726" i="6"/>
  <c r="V732" i="6"/>
  <c r="U732" i="6"/>
  <c r="T732" i="6"/>
  <c r="S732" i="6"/>
  <c r="V731" i="6"/>
  <c r="U731" i="6"/>
  <c r="T731" i="6"/>
  <c r="S731" i="6"/>
  <c r="V730" i="6"/>
  <c r="U730" i="6"/>
  <c r="T730" i="6"/>
  <c r="S730" i="6"/>
  <c r="V729" i="6"/>
  <c r="U729" i="6"/>
  <c r="T729" i="6"/>
  <c r="S729" i="6"/>
  <c r="V728" i="6"/>
  <c r="U728" i="6"/>
  <c r="T728" i="6"/>
  <c r="S728" i="6"/>
  <c r="V727" i="6"/>
  <c r="U727" i="6"/>
  <c r="T727" i="6"/>
  <c r="S727" i="6"/>
  <c r="V726" i="6"/>
  <c r="U726" i="6"/>
  <c r="T726" i="6"/>
  <c r="V725" i="6"/>
  <c r="U725" i="6"/>
  <c r="T725" i="6"/>
  <c r="S725" i="6"/>
  <c r="R732" i="6"/>
  <c r="Q732" i="6"/>
  <c r="P732" i="6"/>
  <c r="O732" i="6"/>
  <c r="R731" i="6"/>
  <c r="Q731" i="6"/>
  <c r="P731" i="6"/>
  <c r="O731" i="6"/>
  <c r="R730" i="6"/>
  <c r="Q730" i="6"/>
  <c r="P730" i="6"/>
  <c r="O730" i="6"/>
  <c r="R729" i="6"/>
  <c r="Q729" i="6"/>
  <c r="P729" i="6"/>
  <c r="O729" i="6"/>
  <c r="R728" i="6"/>
  <c r="Q728" i="6"/>
  <c r="P728" i="6"/>
  <c r="O728" i="6"/>
  <c r="R727" i="6"/>
  <c r="Q727" i="6"/>
  <c r="P727" i="6"/>
  <c r="O727" i="6"/>
  <c r="R726" i="6"/>
  <c r="Q726" i="6"/>
  <c r="P726" i="6"/>
  <c r="O726" i="6"/>
  <c r="R725" i="6"/>
  <c r="Q725" i="6"/>
  <c r="P725" i="6"/>
  <c r="O725" i="6"/>
  <c r="N732" i="6"/>
  <c r="M732" i="6"/>
  <c r="L732" i="6"/>
  <c r="K732" i="6"/>
  <c r="N731" i="6"/>
  <c r="M731" i="6"/>
  <c r="L731" i="6"/>
  <c r="K731" i="6"/>
  <c r="N730" i="6"/>
  <c r="M730" i="6"/>
  <c r="L730" i="6"/>
  <c r="K730" i="6"/>
  <c r="N729" i="6"/>
  <c r="M729" i="6"/>
  <c r="L729" i="6"/>
  <c r="K729" i="6"/>
  <c r="N728" i="6"/>
  <c r="M728" i="6"/>
  <c r="L728" i="6"/>
  <c r="K728" i="6"/>
  <c r="N727" i="6"/>
  <c r="M727" i="6"/>
  <c r="L727" i="6"/>
  <c r="K727" i="6"/>
  <c r="N726" i="6"/>
  <c r="M726" i="6"/>
  <c r="L726" i="6"/>
  <c r="K726" i="6"/>
  <c r="N725" i="6"/>
  <c r="M725" i="6"/>
  <c r="L725" i="6"/>
  <c r="K725" i="6"/>
  <c r="J725" i="6"/>
  <c r="H725" i="6"/>
  <c r="G725" i="6"/>
  <c r="J732" i="6"/>
  <c r="I732" i="6"/>
  <c r="H732" i="6"/>
  <c r="G732" i="6"/>
  <c r="J731" i="6"/>
  <c r="I731" i="6"/>
  <c r="H731" i="6"/>
  <c r="G731" i="6"/>
  <c r="J730" i="6"/>
  <c r="I730" i="6"/>
  <c r="H730" i="6"/>
  <c r="G730" i="6"/>
  <c r="J729" i="6"/>
  <c r="I729" i="6"/>
  <c r="H729" i="6"/>
  <c r="G729" i="6"/>
  <c r="J728" i="6"/>
  <c r="I728" i="6"/>
  <c r="H728" i="6"/>
  <c r="G728" i="6"/>
  <c r="J727" i="6"/>
  <c r="I727" i="6"/>
  <c r="H727" i="6"/>
  <c r="G727" i="6"/>
  <c r="J726" i="6"/>
  <c r="I726" i="6"/>
  <c r="H726" i="6"/>
  <c r="G726" i="6"/>
  <c r="C731" i="6"/>
  <c r="C728" i="6"/>
  <c r="C726" i="6"/>
  <c r="D726" i="6"/>
  <c r="E726" i="6"/>
  <c r="F726" i="6"/>
  <c r="C727" i="6"/>
  <c r="D727" i="6"/>
  <c r="E727" i="6"/>
  <c r="F727" i="6"/>
  <c r="D728" i="6"/>
  <c r="E728" i="6"/>
  <c r="F728" i="6"/>
  <c r="C729" i="6"/>
  <c r="D729" i="6"/>
  <c r="E729" i="6"/>
  <c r="F729" i="6"/>
  <c r="C730" i="6"/>
  <c r="D730" i="6"/>
  <c r="E730" i="6"/>
  <c r="F730" i="6"/>
  <c r="D731" i="6"/>
  <c r="E731" i="6"/>
  <c r="F731" i="6"/>
  <c r="C732" i="6"/>
  <c r="D732" i="6"/>
  <c r="E732" i="6"/>
  <c r="F732" i="6"/>
  <c r="K736" i="6"/>
  <c r="Y744" i="6" s="1"/>
  <c r="J736" i="6"/>
  <c r="V744" i="6" s="1"/>
  <c r="I736" i="6"/>
  <c r="S744" i="6" s="1"/>
  <c r="H736" i="6"/>
  <c r="P744" i="6" s="1"/>
  <c r="G736" i="6"/>
  <c r="M744" i="6" s="1"/>
  <c r="F736" i="6"/>
  <c r="E736" i="6"/>
  <c r="D736" i="6"/>
  <c r="AI2" i="3"/>
  <c r="AK29" i="3"/>
  <c r="AK30" i="3"/>
  <c r="AK31" i="3"/>
  <c r="AK32" i="3"/>
  <c r="AK33" i="3"/>
  <c r="AK34" i="3"/>
  <c r="AK35" i="3"/>
  <c r="AK36" i="3"/>
  <c r="AK37" i="3"/>
  <c r="AK38" i="3"/>
  <c r="U2" i="3"/>
  <c r="AK3" i="3"/>
  <c r="AK5" i="3"/>
  <c r="AK6" i="3"/>
  <c r="AK7" i="3"/>
  <c r="AK8" i="3"/>
  <c r="AK9" i="3"/>
  <c r="AK10" i="3"/>
  <c r="AK11" i="3"/>
  <c r="AK12" i="3"/>
  <c r="AK13" i="3"/>
  <c r="AK14" i="3"/>
  <c r="AK15" i="3"/>
  <c r="AK16" i="3"/>
  <c r="AK17" i="3"/>
  <c r="AK18" i="3"/>
  <c r="AK19" i="3"/>
  <c r="AK20" i="3"/>
  <c r="AK21" i="3"/>
  <c r="AK22" i="3"/>
  <c r="AK23" i="3"/>
  <c r="AK24" i="3"/>
  <c r="AK25" i="3"/>
  <c r="AK26" i="3"/>
  <c r="AK39" i="3"/>
  <c r="AK40" i="3"/>
  <c r="AK41" i="3"/>
  <c r="AK42" i="3"/>
  <c r="AK43" i="3"/>
  <c r="AK44" i="3"/>
  <c r="AK45" i="3"/>
  <c r="AK46" i="3"/>
  <c r="AK47" i="3"/>
  <c r="AK48" i="3"/>
  <c r="AK49" i="3"/>
  <c r="AK50" i="3"/>
  <c r="AK63" i="3"/>
  <c r="AK64" i="3"/>
  <c r="AK65" i="3"/>
  <c r="AK66" i="3"/>
  <c r="AK67" i="3"/>
  <c r="AK68" i="3"/>
  <c r="AK69" i="3"/>
  <c r="AK70" i="3"/>
  <c r="AK71" i="3"/>
  <c r="AK72" i="3"/>
  <c r="AK73" i="3"/>
  <c r="AK74" i="3"/>
  <c r="AK51" i="3"/>
  <c r="AK52" i="3"/>
  <c r="AK53" i="3"/>
  <c r="AK54" i="3"/>
  <c r="AK55" i="3"/>
  <c r="AK56" i="3"/>
  <c r="AK57" i="3"/>
  <c r="AK58" i="3"/>
  <c r="AK59" i="3"/>
  <c r="AK60" i="3"/>
  <c r="AK61" i="3"/>
  <c r="AK62" i="3"/>
  <c r="AK232" i="3"/>
  <c r="AK233" i="3"/>
  <c r="AK234" i="3"/>
  <c r="AK235" i="3"/>
  <c r="AK236" i="3"/>
  <c r="AK237" i="3"/>
  <c r="AK238" i="3"/>
  <c r="AK239" i="3"/>
  <c r="AK240" i="3"/>
  <c r="AK241" i="3"/>
  <c r="AK242" i="3"/>
  <c r="AK243" i="3"/>
  <c r="AK270" i="3"/>
  <c r="AK271" i="3"/>
  <c r="AK272" i="3"/>
  <c r="AK273" i="3"/>
  <c r="AK274" i="3"/>
  <c r="AK275" i="3"/>
  <c r="AK276" i="3"/>
  <c r="AK277" i="3"/>
  <c r="AK278" i="3"/>
  <c r="AK279" i="3"/>
  <c r="AK280" i="3"/>
  <c r="AK281" i="3"/>
  <c r="AK282" i="3"/>
  <c r="AK244" i="3"/>
  <c r="AK246" i="3"/>
  <c r="AK247" i="3"/>
  <c r="AK248" i="3"/>
  <c r="AK249" i="3"/>
  <c r="AK250" i="3"/>
  <c r="AK251" i="3"/>
  <c r="AK252" i="3"/>
  <c r="AK253" i="3"/>
  <c r="AK254" i="3"/>
  <c r="AK256" i="3"/>
  <c r="AK219" i="3"/>
  <c r="AK220" i="3"/>
  <c r="AK221" i="3"/>
  <c r="AK222" i="3"/>
  <c r="AK223" i="3"/>
  <c r="AK224" i="3"/>
  <c r="AK225" i="3"/>
  <c r="AK226" i="3"/>
  <c r="AK227" i="3"/>
  <c r="AK229" i="3"/>
  <c r="AK230" i="3"/>
  <c r="AK231" i="3"/>
  <c r="AK75" i="3"/>
  <c r="AK76" i="3"/>
  <c r="AK77" i="3"/>
  <c r="AK78" i="3"/>
  <c r="AK79" i="3"/>
  <c r="AK80" i="3"/>
  <c r="AK81" i="3"/>
  <c r="AK82" i="3"/>
  <c r="AK83" i="3"/>
  <c r="AK85" i="3"/>
  <c r="AK86" i="3"/>
  <c r="AK195" i="3"/>
  <c r="AK196" i="3"/>
  <c r="AK197" i="3"/>
  <c r="AK198" i="3"/>
  <c r="AK199" i="3"/>
  <c r="AK200" i="3"/>
  <c r="AK201" i="3"/>
  <c r="AK202" i="3"/>
  <c r="AK203" i="3"/>
  <c r="AK205" i="3"/>
  <c r="AK206" i="3"/>
  <c r="AK207" i="3"/>
  <c r="AK208" i="3"/>
  <c r="AK209" i="3"/>
  <c r="AK210" i="3"/>
  <c r="AK211" i="3"/>
  <c r="AK212" i="3"/>
  <c r="AK213" i="3"/>
  <c r="AK214" i="3"/>
  <c r="AK215" i="3"/>
  <c r="AK217" i="3"/>
  <c r="AK218" i="3"/>
  <c r="AK111" i="3"/>
  <c r="AK112" i="3"/>
  <c r="AK113" i="3"/>
  <c r="AK114" i="3"/>
  <c r="AK115" i="3"/>
  <c r="AK119" i="3"/>
  <c r="AK121" i="3"/>
  <c r="AK122" i="3"/>
  <c r="AK135" i="3"/>
  <c r="AK136" i="3"/>
  <c r="AK137" i="3"/>
  <c r="AK139" i="3"/>
  <c r="AK140" i="3"/>
  <c r="AK144" i="3"/>
  <c r="AK145" i="3"/>
  <c r="AK146" i="3"/>
  <c r="AK159" i="3"/>
  <c r="AK160" i="3"/>
  <c r="AK161" i="3"/>
  <c r="AK162" i="3"/>
  <c r="AK163" i="3"/>
  <c r="AK164" i="3"/>
  <c r="AK165" i="3"/>
  <c r="AK166" i="3"/>
  <c r="AK167" i="3"/>
  <c r="AK168" i="3"/>
  <c r="AK169" i="3"/>
  <c r="AK170" i="3"/>
  <c r="AK123" i="3"/>
  <c r="AK124" i="3"/>
  <c r="AK125" i="3"/>
  <c r="AK126" i="3"/>
  <c r="AK127" i="3"/>
  <c r="AK128" i="3"/>
  <c r="AK129" i="3"/>
  <c r="AK130" i="3"/>
  <c r="AK131" i="3"/>
  <c r="AK132" i="3"/>
  <c r="AK133" i="3"/>
  <c r="AK134" i="3"/>
  <c r="AK341" i="3"/>
  <c r="AK343" i="3"/>
  <c r="AK344" i="3"/>
  <c r="AK345" i="3"/>
  <c r="AK346" i="3"/>
  <c r="AK347" i="3"/>
  <c r="AK348" i="3"/>
  <c r="AK349" i="3"/>
  <c r="AK350" i="3"/>
  <c r="AK351" i="3"/>
  <c r="AK352" i="3"/>
  <c r="AK353" i="3"/>
  <c r="AK354" i="3"/>
  <c r="AK318" i="3"/>
  <c r="AK319" i="3"/>
  <c r="AK320" i="3"/>
  <c r="AK321" i="3"/>
  <c r="AK322" i="3"/>
  <c r="AK323" i="3"/>
  <c r="AK324" i="3"/>
  <c r="AK325" i="3"/>
  <c r="AK326" i="3"/>
  <c r="AK327" i="3"/>
  <c r="AK328" i="3"/>
  <c r="AK329" i="3"/>
  <c r="AK306" i="3"/>
  <c r="AK307" i="3"/>
  <c r="AK308" i="3"/>
  <c r="AK309" i="3"/>
  <c r="AK310" i="3"/>
  <c r="AK311" i="3"/>
  <c r="AK312" i="3"/>
  <c r="AK313" i="3"/>
  <c r="AK314" i="3"/>
  <c r="AK315" i="3"/>
  <c r="AK316" i="3"/>
  <c r="AK317" i="3"/>
  <c r="AK294" i="3"/>
  <c r="AK295" i="3"/>
  <c r="AK296" i="3"/>
  <c r="AK297" i="3"/>
  <c r="AK298" i="3"/>
  <c r="AK299" i="3"/>
  <c r="AK300" i="3"/>
  <c r="AK301" i="3"/>
  <c r="AK302" i="3"/>
  <c r="AK303" i="3"/>
  <c r="AK304" i="3"/>
  <c r="AK305" i="3"/>
  <c r="AK426" i="3"/>
  <c r="AK427" i="3"/>
  <c r="AK428" i="3"/>
  <c r="AK429" i="3"/>
  <c r="AK430" i="3"/>
  <c r="AK431" i="3"/>
  <c r="AK432" i="3"/>
  <c r="AK433" i="3"/>
  <c r="AK434" i="3"/>
  <c r="AK435" i="3"/>
  <c r="AK436" i="3"/>
  <c r="AK437" i="3"/>
  <c r="AK402" i="3"/>
  <c r="AK404" i="3"/>
  <c r="AK405" i="3"/>
  <c r="AK406" i="3"/>
  <c r="AK407" i="3"/>
  <c r="AK408" i="3"/>
  <c r="AK409" i="3"/>
  <c r="AK410" i="3"/>
  <c r="AK412" i="3"/>
  <c r="AK413" i="3"/>
  <c r="AK414" i="3"/>
  <c r="AK416" i="3"/>
  <c r="AK417" i="3"/>
  <c r="AK418" i="3"/>
  <c r="AK419" i="3"/>
  <c r="AK420" i="3"/>
  <c r="AK421" i="3"/>
  <c r="AK422" i="3"/>
  <c r="AK423" i="3"/>
  <c r="AK424" i="3"/>
  <c r="AK425" i="3"/>
  <c r="AK438" i="3"/>
  <c r="AK439" i="3"/>
  <c r="AK440" i="3"/>
  <c r="AK441" i="3"/>
  <c r="AK442" i="3"/>
  <c r="AK443" i="3"/>
  <c r="AK444" i="3"/>
  <c r="AK445" i="3"/>
  <c r="AK446" i="3"/>
  <c r="AK447" i="3"/>
  <c r="AK448" i="3"/>
  <c r="AK449" i="3"/>
  <c r="AK366" i="3"/>
  <c r="AK367" i="3"/>
  <c r="AK368" i="3"/>
  <c r="AK369" i="3"/>
  <c r="AK370" i="3"/>
  <c r="AK371" i="3"/>
  <c r="AK372" i="3"/>
  <c r="AK373" i="3"/>
  <c r="AK374" i="3"/>
  <c r="AK375" i="3"/>
  <c r="AK376" i="3"/>
  <c r="AK377" i="3"/>
  <c r="AK390" i="3"/>
  <c r="AK391" i="3"/>
  <c r="AK392" i="3"/>
  <c r="AK393" i="3"/>
  <c r="AK394" i="3"/>
  <c r="AK395" i="3"/>
  <c r="AK396" i="3"/>
  <c r="AK397" i="3"/>
  <c r="AK398" i="3"/>
  <c r="AK399" i="3"/>
  <c r="AK400" i="3"/>
  <c r="AK401" i="3"/>
  <c r="AK378" i="3"/>
  <c r="AK379" i="3"/>
  <c r="AK380" i="3"/>
  <c r="AK381" i="3"/>
  <c r="AK382" i="3"/>
  <c r="AK383" i="3"/>
  <c r="AK384" i="3"/>
  <c r="AK385" i="3"/>
  <c r="AK386" i="3"/>
  <c r="AK387" i="3"/>
  <c r="AK388" i="3"/>
  <c r="AK389" i="3"/>
  <c r="AK498" i="3"/>
  <c r="AK499" i="3"/>
  <c r="AK500" i="3"/>
  <c r="AK501" i="3"/>
  <c r="AK502" i="3"/>
  <c r="AK503" i="3"/>
  <c r="AK504" i="3"/>
  <c r="AK505" i="3"/>
  <c r="AK506" i="3"/>
  <c r="AK507" i="3"/>
  <c r="AK508" i="3"/>
  <c r="AK510" i="3"/>
  <c r="AK511" i="3"/>
  <c r="AK512" i="3"/>
  <c r="AK513" i="3"/>
  <c r="AK514" i="3"/>
  <c r="AK515" i="3"/>
  <c r="AK516" i="3"/>
  <c r="AK517" i="3"/>
  <c r="AK518" i="3"/>
  <c r="AK519" i="3"/>
  <c r="AK520" i="3"/>
  <c r="AK474" i="3"/>
  <c r="AK475" i="3"/>
  <c r="AK476" i="3"/>
  <c r="AK477" i="3"/>
  <c r="AK478" i="3"/>
  <c r="AK479" i="3"/>
  <c r="AK480" i="3"/>
  <c r="AK481" i="3"/>
  <c r="AK482" i="3"/>
  <c r="AK483" i="3"/>
  <c r="AK484" i="3"/>
  <c r="AK485" i="3"/>
  <c r="AK450" i="3"/>
  <c r="AK451" i="3"/>
  <c r="AK452" i="3"/>
  <c r="AK453" i="3"/>
  <c r="AK454" i="3"/>
  <c r="AK455" i="3"/>
  <c r="AK456" i="3"/>
  <c r="AK457" i="3"/>
  <c r="AK458" i="3"/>
  <c r="AK459" i="3"/>
  <c r="AK460" i="3"/>
  <c r="AK461" i="3"/>
  <c r="AK619" i="3"/>
  <c r="AK620" i="3"/>
  <c r="AK621" i="3"/>
  <c r="AK622" i="3"/>
  <c r="AK623" i="3"/>
  <c r="AK624" i="3"/>
  <c r="AK625" i="3"/>
  <c r="AK626" i="3"/>
  <c r="AK627" i="3"/>
  <c r="AK628" i="3"/>
  <c r="AK629" i="3"/>
  <c r="AK630" i="3"/>
  <c r="AK667" i="3"/>
  <c r="AK668" i="3"/>
  <c r="AK669" i="3"/>
  <c r="AK670" i="3"/>
  <c r="AK671" i="3"/>
  <c r="AK672" i="3"/>
  <c r="AK673" i="3"/>
  <c r="AK674" i="3"/>
  <c r="AK675" i="3"/>
  <c r="AK676" i="3"/>
  <c r="AK677" i="3"/>
  <c r="AK680" i="3"/>
  <c r="AK681" i="3"/>
  <c r="AK683" i="3"/>
  <c r="AK684" i="3"/>
  <c r="AK685" i="3"/>
  <c r="AK686" i="3"/>
  <c r="AK687" i="3"/>
  <c r="AK688" i="3"/>
  <c r="AK689" i="3"/>
  <c r="AK690" i="3"/>
  <c r="AK582" i="3"/>
  <c r="AK594" i="3"/>
  <c r="AK631" i="3"/>
  <c r="AK633" i="3"/>
  <c r="AK634" i="3"/>
  <c r="AK636" i="3"/>
  <c r="AK637" i="3"/>
  <c r="AK638" i="3"/>
  <c r="AK639" i="3"/>
  <c r="AK640" i="3"/>
  <c r="AK641" i="3"/>
  <c r="AK558" i="3"/>
  <c r="AK27" i="3"/>
  <c r="X52" i="3" l="1"/>
  <c r="X64" i="3"/>
  <c r="X16" i="3"/>
  <c r="G744" i="6"/>
  <c r="I747" i="6"/>
  <c r="I748" i="6"/>
  <c r="L747" i="6"/>
  <c r="J744" i="6"/>
  <c r="L748" i="6"/>
  <c r="D744" i="6"/>
  <c r="F747" i="6"/>
  <c r="F748" i="6"/>
  <c r="BR645" i="6"/>
  <c r="BQ645" i="6"/>
  <c r="BV645" i="6"/>
  <c r="BS645" i="6"/>
  <c r="AP645" i="6"/>
  <c r="AU645" i="6"/>
  <c r="AZ645" i="6"/>
  <c r="I645" i="6"/>
  <c r="BE645" i="6"/>
  <c r="P645" i="6"/>
  <c r="BL645" i="6"/>
  <c r="BJ645" i="6"/>
  <c r="T645" i="6"/>
  <c r="AC645" i="6"/>
  <c r="AM645" i="6"/>
  <c r="BP645" i="6"/>
  <c r="Q645" i="6"/>
  <c r="N721" i="6"/>
  <c r="AB645" i="6"/>
  <c r="AD645" i="6"/>
  <c r="AN645" i="6"/>
  <c r="AS645" i="6"/>
  <c r="AJ645" i="6"/>
  <c r="AO645" i="6"/>
  <c r="AT645" i="6"/>
  <c r="O645" i="6"/>
  <c r="AR645" i="6"/>
  <c r="BA645" i="6"/>
  <c r="BF645" i="6"/>
  <c r="BK645" i="6"/>
  <c r="L645" i="6"/>
  <c r="BH645" i="6"/>
  <c r="J645" i="6"/>
  <c r="R645" i="6"/>
  <c r="AF645" i="6"/>
  <c r="AL645" i="6"/>
  <c r="AV645" i="6"/>
  <c r="BB645" i="6"/>
  <c r="BG645" i="6"/>
  <c r="BM645" i="6"/>
  <c r="E645" i="6"/>
  <c r="K645" i="6"/>
  <c r="U645" i="6"/>
  <c r="BN645" i="6"/>
  <c r="V645" i="6"/>
  <c r="AX645" i="6"/>
  <c r="BD645" i="6"/>
  <c r="W645" i="6"/>
  <c r="AA645" i="6"/>
  <c r="AG645" i="6"/>
  <c r="X645" i="6"/>
  <c r="AH645" i="6"/>
  <c r="AI645" i="6"/>
  <c r="AY645" i="6"/>
  <c r="Z645" i="6"/>
  <c r="G733" i="6"/>
  <c r="P733" i="6"/>
  <c r="E733" i="6"/>
  <c r="H733" i="6"/>
  <c r="Q733" i="6"/>
  <c r="AK733" i="6"/>
  <c r="AO733" i="6"/>
  <c r="F733" i="6"/>
  <c r="I733" i="6"/>
  <c r="AH733" i="6"/>
  <c r="AL733" i="6"/>
  <c r="AT733" i="6"/>
  <c r="J733" i="6"/>
  <c r="AU733" i="6"/>
  <c r="AW733" i="6"/>
  <c r="AX733" i="6"/>
  <c r="AV733" i="6"/>
  <c r="AS733" i="6"/>
  <c r="AQ733" i="6"/>
  <c r="AR733" i="6"/>
  <c r="AP733" i="6"/>
  <c r="AM733" i="6"/>
  <c r="AN733" i="6"/>
  <c r="AI733" i="6"/>
  <c r="AJ733" i="6"/>
  <c r="AE733" i="6"/>
  <c r="AF733" i="6"/>
  <c r="AG733" i="6"/>
  <c r="AA733" i="6"/>
  <c r="AB733" i="6"/>
  <c r="AC733" i="6"/>
  <c r="AD733" i="6"/>
  <c r="W733" i="6"/>
  <c r="X733" i="6"/>
  <c r="Z733" i="6"/>
  <c r="Y733" i="6"/>
  <c r="S733" i="6"/>
  <c r="T733" i="6"/>
  <c r="U733" i="6"/>
  <c r="V733" i="6"/>
  <c r="O733" i="6"/>
  <c r="R733" i="6"/>
  <c r="K733" i="6"/>
  <c r="L733" i="6"/>
  <c r="M733" i="6"/>
  <c r="N733" i="6"/>
  <c r="C733" i="6"/>
  <c r="D733" i="6"/>
  <c r="U2" i="6"/>
  <c r="O2" i="6"/>
  <c r="I2" i="6"/>
  <c r="BQ2" i="6"/>
  <c r="BK2" i="6"/>
  <c r="BE2" i="6"/>
  <c r="AY2" i="6"/>
  <c r="AS2" i="6"/>
  <c r="AM2" i="6"/>
  <c r="AG2" i="6"/>
  <c r="AA2" i="6"/>
  <c r="C2" i="6"/>
  <c r="AJ2" i="3"/>
  <c r="L746" i="6" l="1"/>
  <c r="F746" i="6"/>
  <c r="I746" i="6"/>
  <c r="BS721" i="6"/>
  <c r="BV721" i="6"/>
  <c r="BQ721" i="6"/>
  <c r="BM721" i="6"/>
  <c r="BN721" i="6"/>
  <c r="BK721" i="6"/>
  <c r="BP721" i="6"/>
  <c r="BG721" i="6"/>
  <c r="BJ721" i="6"/>
  <c r="BH721" i="6"/>
  <c r="BE721" i="6"/>
  <c r="BB721" i="6"/>
  <c r="BD721" i="6"/>
  <c r="AY721" i="6"/>
  <c r="BA721" i="6"/>
  <c r="AU721" i="6"/>
  <c r="AX721" i="6"/>
  <c r="AV721" i="6"/>
  <c r="AS721" i="6"/>
  <c r="AO721" i="6"/>
  <c r="AP721" i="6"/>
  <c r="AR721" i="6"/>
  <c r="AM721" i="6"/>
  <c r="AI721" i="6"/>
  <c r="AJ721" i="6"/>
  <c r="AG721" i="6"/>
  <c r="AL721" i="6"/>
  <c r="AD721" i="6"/>
  <c r="AA721" i="6"/>
  <c r="AF721" i="6"/>
  <c r="AC721" i="6"/>
  <c r="Z721" i="6"/>
  <c r="X721" i="6"/>
  <c r="U721" i="6"/>
  <c r="O721" i="6"/>
  <c r="T721" i="6"/>
  <c r="R721" i="6"/>
  <c r="L721" i="6"/>
  <c r="I721" i="6"/>
  <c r="W721" i="6"/>
  <c r="K721" i="6"/>
  <c r="E721" i="6"/>
  <c r="BR721" i="6"/>
  <c r="BL721" i="6"/>
  <c r="BF721" i="6"/>
  <c r="AZ721" i="6"/>
  <c r="AT721" i="6"/>
  <c r="AN721" i="6"/>
  <c r="AH721" i="6"/>
  <c r="AB721" i="6"/>
  <c r="V721" i="6"/>
  <c r="J721" i="6"/>
  <c r="E740" i="6"/>
  <c r="K740" i="6"/>
  <c r="E739" i="6"/>
  <c r="H739" i="6"/>
  <c r="D740" i="6"/>
  <c r="H740" i="6"/>
  <c r="K739" i="6"/>
  <c r="D739" i="6"/>
  <c r="I739" i="6"/>
  <c r="M740" i="6"/>
  <c r="M739" i="6"/>
  <c r="L739" i="6"/>
  <c r="O739" i="6"/>
  <c r="O740" i="6"/>
  <c r="N739" i="6"/>
  <c r="L740" i="6"/>
  <c r="N740" i="6"/>
  <c r="AQ645" i="6"/>
  <c r="AE645" i="6"/>
  <c r="D645" i="6"/>
  <c r="Y645" i="6"/>
  <c r="S645" i="6"/>
  <c r="BI645" i="6"/>
  <c r="H645" i="6"/>
  <c r="F645" i="6"/>
  <c r="BO645" i="6"/>
  <c r="M645" i="6"/>
  <c r="BC645" i="6"/>
  <c r="AW645" i="6"/>
  <c r="AK645" i="6"/>
  <c r="BU645" i="6"/>
  <c r="G4" i="6"/>
  <c r="G86" i="6"/>
  <c r="G247" i="6"/>
  <c r="G328" i="6"/>
  <c r="G408" i="6"/>
  <c r="G487" i="6"/>
  <c r="G566" i="6"/>
  <c r="G166" i="6"/>
  <c r="AK2" i="3"/>
  <c r="BU721" i="6" l="1"/>
  <c r="Y721" i="6"/>
  <c r="F721" i="6"/>
  <c r="H721" i="6"/>
  <c r="AE721" i="6"/>
  <c r="BI721" i="6"/>
  <c r="AW721" i="6"/>
  <c r="AK721" i="6"/>
  <c r="M721" i="6"/>
  <c r="BO721" i="6"/>
  <c r="BC721" i="6"/>
  <c r="AQ721" i="6"/>
  <c r="D721" i="6"/>
  <c r="G645" i="6"/>
  <c r="G739" i="6"/>
  <c r="G740" i="6"/>
  <c r="P721" i="6" l="1"/>
  <c r="Q721" i="6" l="1"/>
  <c r="S721" i="6" l="1"/>
  <c r="I740" i="6" l="1"/>
  <c r="J739" i="6"/>
  <c r="F740" i="6"/>
  <c r="J740" i="6" l="1"/>
  <c r="F739" i="6"/>
  <c r="AK138"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tc={F3E65FF5-36BA-4932-9245-FE911DE61C62}</author>
    <author>tc={60E1C6B8-BA09-42C6-94C2-9A499D0FBE75}</author>
    <author>tc={A5ACE3B8-B3C9-4420-A08C-27865A9128BB}</author>
    <author>tc={A1EA7A2D-3547-4C7D-BE6A-D34CE7CBE4FB}</author>
    <author>tc={3A71CF98-B61F-4AAF-9B2E-14B1E4E8B497}</author>
    <author>tc={A4391126-552B-4F7B-B8F3-0B2B5A66187A}</author>
    <author>tc={AAB7C8FE-FC81-4ECD-A160-0FA73BB34BAD}</author>
    <author>tc={FBC439C7-A18E-41C3-97CE-6C0781AA6208}</author>
    <author>tc={09E1D420-694F-4F16-9020-6BDC2B43E728}</author>
    <author>tc={D86DE7EC-1524-4B59-8382-3ECB40C3CD2D}</author>
    <author>tc={0E841879-2853-438E-A043-959D731BA9E9}</author>
    <author>tc={3010B06D-079A-4EF2-BF88-0AE51BDD5081}</author>
    <author>tc={5A49AF60-0414-480A-AE7D-4ECA0A28BDAA}</author>
    <author>tc={C9F4600C-1FD0-4E17-BD28-23950B9657E7}</author>
    <author>tc={042F76CF-4610-4D61-A989-B35EF77F2290}</author>
    <author>tc={E32073DC-93A5-4DD4-9FD6-C69AC8B239D7}</author>
    <author>tc={68EB4F7B-01B2-4D40-8D48-76E937FD108B}</author>
    <author>tc={58781CA9-DBBC-4725-9136-908722CDB324}</author>
    <author>tc={41C2B1D8-B989-4B13-9654-1EB9F078148E}</author>
    <author>tc={0E71ACF4-24A7-4822-AC97-8EBBE659BDB0}</author>
    <author>tc={DA3E126A-0B0D-4EC1-B6C0-A0F140F08A6B}</author>
    <author>tc={FD8E816E-F973-469F-9205-1E18A9E60F5E}</author>
    <author>tc={472B16A4-1B39-4798-A0AE-2B6E53209644}</author>
    <author>tc={BEA6E127-8E79-44F8-AE3C-1ACAA78735AF}</author>
    <author>tc={E10D3C74-C290-4466-B5F1-556F86CE8A85}</author>
    <author>tc={CA13CD90-C902-44BA-8276-CB99A91D571C}</author>
    <author>tc={0E703929-60E7-4572-9AFE-EDE34522F719}</author>
    <author>tc={38FB9CBE-8213-40DD-9BAD-5E219BE4371A}</author>
    <author>tc={2293E054-4242-4F2F-B23A-F6501E32EA03}</author>
    <author>tc={B3114EA9-E9A9-446D-B0A4-C5A80E68DC67}</author>
    <author>tc={E5DDC7AC-40B1-4CEB-A21A-70B23E8BF043}</author>
    <author>tc={0E8271B0-31DC-4AD8-8231-5A4A85F0C830}</author>
    <author>tc={C13093C5-E7CB-4CA7-A233-B5D69B446F39}</author>
    <author>tc={E3392107-ABE1-4E6D-8EFE-F1151C4A0DBC}</author>
    <author>tc={74B83003-A02C-4C17-8CB7-856D9C138B5C}</author>
    <author>tc={B5DB2114-9AA8-47F1-AD65-143E3AA38088}</author>
    <author>tc={566E15AF-A464-41C2-8628-EAEC11DE5AB9}</author>
    <author>tc={84F170AD-CAE0-422A-A69B-2F9E93A9937D}</author>
    <author>tc={D44D1BA4-9BAE-4B17-895B-33026ABDB428}</author>
    <author>tc={3D750ADF-E6A9-4855-8FDD-CE15FE27727D}</author>
    <author>tc={3861FE39-5973-4520-B0DC-BFB7AACD7A8A}</author>
    <author>tc={F970DF26-FFD5-489B-81A7-D668C95686B1}</author>
    <author>tc={D3CB8A80-55B5-4A71-8D92-4D731884ED5A}</author>
    <author>tc={8B597444-F455-4679-AA86-7715791BAC4B}</author>
    <author>tc={3C77321B-FE18-48D9-9843-EAC1C6A1D161}</author>
    <author>tc={60EC3960-2318-4EC8-B142-4060E741C568}</author>
    <author>tc={884C97BC-67E0-4004-BBA8-B35E324ED146}</author>
    <author>tc={F45F7808-007E-4EF0-B3F3-3E2FF1EEEF5B}</author>
    <author>tc={AC79720E-AE9A-4A68-86BD-984A6079A3A5}</author>
    <author>tc={0AD8DBD0-8243-4936-BD9B-DB0F5EEE3F15}</author>
    <author>tc={FAEF5A4C-C571-44EA-B332-D55DE45179CC}</author>
    <author>tc={19A40381-11F4-4252-BA30-64C84E32DC57}</author>
    <author>tc={42EBA800-1903-45AA-9BA0-7B611ED40F9F}</author>
    <author>tc={867373B2-AEEB-4C10-A495-39B570B1DDF8}</author>
    <author>tc={5EB1C68B-0FF3-48F8-8A6E-71639FE57F22}</author>
    <author>tc={117F35C0-B9B0-482E-A035-1FD25A36C1B3}</author>
    <author>tc={BC427F97-2103-4571-BBF2-C0BB9C2B282B}</author>
    <author>tc={944FD2C5-16C0-442F-B073-B154E308EAE5}</author>
    <author>tc={A6D35D66-BA44-4BE6-8FBE-813EF609E2E8}</author>
    <author>tc={8BF91797-4D1E-4703-A6B0-703117EF5821}</author>
    <author>tc={A88645AA-39C8-45B3-8F64-69246F28A421}</author>
    <author>tc={A2AF994B-B572-4B00-89AB-5FE781F71AC3}</author>
    <author>tc={1EC2B7DC-0E52-4469-B674-426A919E30E7}</author>
    <author>tc={BF8E1BBB-D429-4DC5-8D85-CA02299FA7D5}</author>
    <author>tc={394ED4B1-83BE-48F2-9D02-81815E17ECB6}</author>
    <author>tc={86E80B26-C438-4EBB-BADB-56565FC86DF1}</author>
    <author>tc={44CD1C9A-4E1B-40E7-912D-58B4BF9730EF}</author>
    <author>tc={44C99A3F-2B23-4193-A379-C6E556588338}</author>
    <author>tc={F0CF89F7-1E1D-47EB-9B50-E707A6FA2678}</author>
    <author>tc={1ACEFF51-B9D6-4068-9A54-16732A4E0A31}</author>
    <author>tc={1A1A4D4B-6901-42BA-9169-4B8AAEE0CCD5}</author>
    <author>tc={2F715742-EE66-47CB-BA6F-0AFBBA30E5E8}</author>
    <author>tc={1D219581-D730-4E27-93CE-4FFD1E076288}</author>
    <author>tc={757FF452-F9A0-49F1-A5E2-DC1EE57B76DD}</author>
    <author>tc={6026E65C-9413-4193-BFC1-FC6F575249F4}</author>
    <author>tc={BE2017B6-A528-4245-808E-A0EFE4431461}</author>
    <author>tc={1F323E4C-7CD7-4FD8-A712-DE52BDD59FB7}</author>
    <author>tc={71ADB631-ADEE-4739-81B2-25EEE314DFF8}</author>
    <author>tc={F21CE0B9-9320-48E5-B42E-211F614AC544}</author>
    <author>tc={993EB9C8-D974-4231-8AB2-7E446FB9F841}</author>
    <author>tc={80379E4C-1D72-47EB-875A-B1E29E5B9017}</author>
    <author>tc={122F3802-E2BE-494D-80F7-47660584E160}</author>
    <author>tc={15D23695-0EDB-4FEB-93AF-31348859F607}</author>
    <author>tc={11DDBF4C-4C9A-4A80-B78E-C13D603BC496}</author>
    <author>tc={BC212C88-965C-48CC-8EFF-2599290EF983}</author>
    <author>tc={7E3E6EEB-63F6-47F6-9247-3BD3736AF9B6}</author>
    <author>tc={D001F888-797D-4575-AE56-6E3577F5D3D9}</author>
    <author>tc={62D86FAB-B23F-4E1A-BB70-E1D968112982}</author>
    <author>tc={68F5334A-D74A-4055-9D85-3CB82B9F9A79}</author>
    <author>tc={0CC291B3-A3E3-4883-B194-139E0D4F717E}</author>
    <author>tc={9294A9B4-542C-462E-BC3B-3CFC82123881}</author>
    <author>tc={B45FE682-BA77-47A1-9E0C-8C51726A0EF8}</author>
    <author>tc={5223A4CB-C539-40C6-8A51-8D921EE978D7}</author>
    <author>tc={3E55558B-0D49-43DE-A6B2-4F8E65D677AD}</author>
    <author>tc={4C4BAFCB-5EA8-4CDC-8193-FF56180DD762}</author>
    <author>tc={21179606-B683-4193-ABC2-5AD71370FB64}</author>
    <author>tc={B0D47E14-9020-44C2-A8D0-5B170B6662B2}</author>
    <author>tc={42FFD164-BBAC-4EDA-9C14-3810995180CA}</author>
    <author>tc={00881462-3F4B-4F94-9589-7AE9B5A8C787}</author>
    <author>tc={D3B2E8AE-E38A-4F94-A6C3-2EE3C3EA9D12}</author>
    <author>tc={9D9AD071-0A4E-4342-A8A8-9282DD2B1AFF}</author>
    <author>tc={754EC7F9-82BA-47E4-A3E1-5944278FCDF1}</author>
    <author>tc={B8E1BADB-37BA-406A-BBFA-38F18C4766C7}</author>
    <author>tc={D7D00E8D-E1E8-4197-A9BC-BB43033008D7}</author>
    <author>tc={0DA7E748-A352-4DF6-84EA-36988270EC07}</author>
    <author>tc={5E2F1115-7329-460D-8174-8187C1D62DC9}</author>
    <author>tc={93EFF139-AD1A-4A8C-A468-AC77F2D01E87}</author>
    <author>tc={B8437F66-58F2-439E-936A-8D743E477A63}</author>
    <author>tc={A1692ACE-C95C-41E8-AA10-805B76F158EB}</author>
    <author>tc={ED6B2BF8-F1CB-4E76-BF12-6BCB71BC0262}</author>
    <author>tc={FFD9917C-864A-4BD8-AA62-EA877872667F}</author>
    <author>tc={87E96D5D-D3FB-4628-8DA1-A5246D6E5956}</author>
    <author>tc={04D43633-6716-41D9-95A8-3599236FAE03}</author>
    <author>tc={5B51B1DA-29C3-4590-B42F-D49C5C368876}</author>
    <author>tc={B4444416-ED9A-4579-9E89-2BF52B389BE2}</author>
    <author>tc={7F27672E-9827-4A5F-88EC-59D7B8175474}</author>
    <author>tc={8F66DE40-0540-43A7-9FE9-730BC37E1647}</author>
    <author>tc={3F57FF0F-0DE2-4196-904E-543A889AE147}</author>
    <author>tc={B714007B-0168-46C0-A260-6690B5103052}</author>
    <author>tc={1E3EE9B0-3995-43A2-8585-E7D8F2D996B8}</author>
    <author>tc={D69FB511-74BB-4C12-A729-F8144BF9CB7D}</author>
    <author>tc={0EAF4AD9-10E6-45AD-9B4B-BA6355C3BC1E}</author>
    <author>tc={256F1041-0D4D-4410-BB6A-54807069E51C}</author>
    <author>tc={DE06136E-B7E2-4CAB-93E6-8F7C50F09169}</author>
    <author>tc={2CF6350C-831D-41AE-8E96-B791052DF59B}</author>
    <author>tc={BCFECA8E-BE5F-4AE7-9BED-0FE192993B2D}</author>
    <author>tc={86AC8F82-1F5B-4200-80F9-D7D0EA9A7067}</author>
    <author>tc={FD513C40-9DB9-451D-91B4-81E87C2732E9}</author>
    <author>tc={31B471BE-1582-4AD7-B4A7-8206C806545E}</author>
    <author>tc={A42A9280-F4F9-44E6-931B-896D1737C51A}</author>
    <author>tc={51B4A2E0-AD1A-4EA2-8A6C-92D29FB5F854}</author>
    <author>tc={68A946C5-AE17-4019-8DA0-4BC029B41C82}</author>
    <author>tc={327A25E9-393B-482C-9752-8EC32247CA6C}</author>
    <author>tc={FE3AD2CC-789C-49FC-96EE-BEC13E4C276C}</author>
    <author>tc={E6608AD6-1F19-4A18-97FB-5F2CB6DADFB5}</author>
    <author>tc={6C02B366-3679-49B9-B7B1-F9DDE8182B8B}</author>
    <author>tc={0635DBD7-AF85-4C0A-A14D-AAF24F2903CD}</author>
    <author>tc={BF93FB54-6F10-462F-AAC6-94CA17C9F27B}</author>
    <author>tc={5B81DB53-273A-4008-BBE3-0E4C896C05EF}</author>
    <author>tc={32F24820-B4B0-4E4D-BF8A-E58C956BB50C}</author>
    <author>tc={70513A26-6363-4D38-B8B4-F2247B434E4E}</author>
    <author>tc={2CEFF7ED-79BF-4B98-9A67-1A9C7E72641D}</author>
    <author>tc={46B0AD14-50A1-49BA-BEF6-2132BD006734}</author>
    <author>tc={ED7B671B-BC55-4829-8470-D0A3586E6BBF}</author>
    <author>tc={45BE7528-7F4D-467D-8B80-2138CF30B09B}</author>
    <author>tc={CC4E360C-9B12-49E9-B580-90521EA4B0E1}</author>
    <author>tc={8392D904-1E64-4F15-8B8B-26FA435CDC63}</author>
    <author>tc={CDC5FDA8-9A19-413B-A46D-9B59753D0FCD}</author>
    <author>tc={22A1C11E-9892-44A1-8036-063B926E272B}</author>
    <author>tc={07C80E9C-7A15-4351-8128-48D4B1B56BE8}</author>
    <author>tc={30BA0E1F-22AC-47AE-AA86-DED9C87ED5D1}</author>
    <author>tc={A1B3F3D8-F39D-4677-A919-7F43E177187D}</author>
    <author>tc={89D980AC-78EC-4E72-AE81-5AB8172ACA91}</author>
    <author>tc={5B129210-1170-444B-9D65-9AABF8AAF1AD}</author>
    <author>tc={4E395758-9382-44E3-B777-6CD1917B8281}</author>
    <author>tc={2CD75FA9-61DC-425F-8703-244D5833D541}</author>
    <author>tc={1A6CBBD5-49C0-4184-AD4B-5B85162018D7}</author>
    <author>tc={B22940E2-3651-4150-9F23-1CC948AB8867}</author>
    <author>tc={8CEBD906-D3EE-4D16-91F4-E6C1C81F1462}</author>
    <author>tc={ADAE3631-05F1-487B-A1D3-8C8168FD7F5B}</author>
    <author>tc={B93777B8-D312-476E-A06E-F2BCA13A46D7}</author>
    <author>tc={8F90A7F7-5C8C-49A1-876D-84F6CB129C37}</author>
    <author>tc={94DC170F-4E1F-4817-9EB5-51D0DECF511E}</author>
    <author>tc={E2667524-E133-4E15-AC08-FDC6669DFA29}</author>
    <author>tc={561C501F-7773-4CCA-8276-6547D603A646}</author>
    <author>tc={4491213F-8A8A-4313-8390-A55FCDA88C66}</author>
    <author>tc={DAAB2324-F900-4A06-8E16-316CFBD97BE9}</author>
    <author>tc={6F408DD1-57AF-417F-ACF0-259B046E8537}</author>
    <author>tc={DCDB2EAC-B584-4E52-BCE7-AB14E28DE5F4}</author>
    <author>tc={A154B3D7-197D-48B7-B520-E0DCE2BD38FC}</author>
    <author>tc={279AC2CA-8A23-4035-A9F8-1284EE4AAC17}</author>
    <author>tc={817F34F4-69A0-4BC6-AAB7-DF7F4D98B93A}</author>
    <author>tc={54D676EF-4703-4684-AF7D-C3E190EF5351}</author>
    <author>tc={A5C978A7-7FEF-4EB4-B8A8-76F45D708704}</author>
    <author>tc={24E254B8-85F8-4FCF-BF5C-19F0A11D3756}</author>
    <author>tc={3E823342-CEBB-42D5-8AFF-E9AC4CB310D4}</author>
    <author>tc={083B448F-3E48-4B0F-8606-0A44AF428497}</author>
    <author>tc={E917BAC1-842D-4C87-AC3D-4569C3FBED4B}</author>
    <author>tc={FDFBC185-6CFD-4E3F-A8A5-BFF84EDF5E1C}</author>
    <author>tc={EB0D85BC-0E5B-4DBC-9E84-28D825401783}</author>
    <author>tc={135FF7CE-7B96-4135-84B3-1DF077C6B089}</author>
    <author>tc={24EF85CF-4166-48CB-AB0E-100D8259B6AE}</author>
    <author>tc={2434E5A8-8AF9-4EA3-8C5F-E75E6B01C933}</author>
    <author>tc={ACF98422-B744-4D18-B711-D67D6AB11814}</author>
    <author>tc={66DE19BE-4215-4394-AE36-1118C462BCAD}</author>
    <author>tc={4E227A56-A862-4289-8816-0B9B250F1414}</author>
    <author>tc={2E406E2E-5939-4880-8B43-CCC694278BF8}</author>
    <author>tc={F7145D2E-E69D-49D9-81B9-BCDE56792CA2}</author>
    <author>tc={A63F63BA-B580-4720-A336-3C0ED94DD6D0}</author>
    <author>tc={3CB353F3-AD41-4671-A8D4-83D8E1ADFE38}</author>
    <author>tc={8FF1D7E1-3B6B-4821-B355-107E4FCEA0D1}</author>
    <author>tc={9CBF26A5-D2DA-432B-80AF-B9846FED8766}</author>
    <author>tc={CFEE2EA2-A78D-41CB-9AD2-5455E5E4E2FE}</author>
    <author>tc={95BA5B61-CD78-4D73-A9CC-7CA7C8174CD3}</author>
    <author>tc={2BE03D4F-73EB-4433-89DE-74D7F8348D79}</author>
    <author>tc={A8EF03A5-5F4D-4785-B9D3-DFC6CD2C685F}</author>
    <author>tc={91438F1F-6C3D-4CE5-9882-1C4262170472}</author>
    <author>tc={9F84CAC8-22F0-4261-8AE7-3784D2765042}</author>
    <author>tc={13618D1F-C7F8-4A1C-B4C9-962C270EFE1E}</author>
    <author>tc={57D54966-908A-4A6B-A549-A40020E1E993}</author>
    <author>tc={421AAB3A-F2EB-4254-B353-7F9605A328B5}</author>
    <author>tc={A63ADDF5-7122-4839-9B19-625FBD6208E1}</author>
    <author>tc={88185F3F-EA4E-4952-9F5C-A3796DC96B41}</author>
    <author>tc={C3C86520-30EF-4F1A-A607-6E2FC6256877}</author>
    <author>tc={8EACD71F-C9DD-400A-A741-627F1CEC8533}</author>
    <author>tc={A21F432D-527E-41F3-973A-207F770666A1}</author>
    <author>tc={5CCCD129-5050-4296-AED7-0465F0EB01CD}</author>
    <author>tc={A74FF5DB-DD3A-4BA7-A34F-C1B30B7702CA}</author>
    <author>tc={B6E02700-D4DD-4D08-8002-B1079FF3113D}</author>
    <author>tc={182C6121-073D-4E0B-ACAB-69C8E8BA1FFF}</author>
    <author>tc={E959CD51-EB88-4374-94D8-ED296A21C799}</author>
    <author>tc={DBFF8713-21ED-4A58-8FDC-C8AA9D0E5D33}</author>
    <author>tc={E0897F85-35C1-4E7E-A3ED-202479327187}</author>
    <author>tc={CE0D2F6D-540C-4589-9612-79669B476F1C}</author>
    <author>tc={D674856E-00A3-4E5F-BB82-6E58DA73055F}</author>
    <author>tc={8F8EB27A-E647-409A-9174-4E63A22BECB0}</author>
    <author>tc={E469121D-D783-4F24-87C2-3FEFA814C63A}</author>
    <author>tc={030FB878-9961-42CA-A8BA-2564A0C55718}</author>
    <author>tc={6DCD7484-1573-49D2-A4BE-2AB2172AEB4C}</author>
    <author>tc={0DF1EFE3-67D4-4C42-8FF2-63F2EB7915DD}</author>
    <author>tc={FF6F83A0-B39F-41B3-9196-EC19AFFAD27B}</author>
    <author>tc={E98CD8AF-2C7B-47DC-8C6F-2CE9E60D022C}</author>
    <author>tc={301EFB0D-61DB-47DB-AB07-F250A04A36B5}</author>
    <author>tc={091A8D44-255B-4A6B-9E1A-093D68397FA1}</author>
    <author>tc={A528C4DA-AC7C-4B56-B833-A42015F68933}</author>
    <author>tc={D1F1E14D-3750-4961-A6AA-1B31B80EEBF8}</author>
    <author>tc={EF7AF6AE-8078-484B-9258-D790877BAC52}</author>
    <author>tc={5C9F195A-2298-4653-8F9E-EEC2A4BD8099}</author>
    <author>tc={5173F3D6-7C9D-4ACF-ABDD-253A0D9A1FA2}</author>
    <author>tc={B5C6C90D-BB62-4BC3-906E-1C9C4FC80187}</author>
    <author>tc={79CE81D6-E13B-42DF-933B-C36838C85702}</author>
    <author>tc={E8F4B429-4931-40C6-8E02-5D7C00F9E658}</author>
    <author>tc={A5454BEF-E751-40C4-AFB3-9C31092199E9}</author>
    <author>tc={99B2AB28-67D9-4D0A-914E-61856F4C398F}</author>
    <author>tc={13716406-6DB8-448E-AF4F-11D960A97960}</author>
    <author>tc={62DA5BC5-9902-4D3A-9009-F04A8A5DDD93}</author>
    <author>tc={BC5985D4-9A5D-4E5C-B0CB-763DB07C0ECC}</author>
    <author>tc={5A88BA61-5862-46BE-9DAE-3A4657F02EBC}</author>
    <author>tc={34B9A975-9933-4659-9FB3-DA7B7881192D}</author>
    <author>tc={6CC5BCF4-D118-464B-9457-4B1B200A1058}</author>
    <author>tc={328E6A7F-94A9-4685-B898-3F0338DB37FF}</author>
    <author>tc={EA14495B-884F-4B48-B0DF-2896AF68D83C}</author>
    <author>tc={F1FBAC84-B45B-4720-8375-FF130F449388}</author>
    <author>tc={7F557457-C23E-4D51-B614-CD1B43FE126E}</author>
    <author>tc={4381CF06-420E-4BC8-9B76-57137F0D1C72}</author>
    <author>tc={B8EC1AA6-CEF5-4B6A-9425-1583BAB6B9E2}</author>
    <author>tc={F7DB7A6E-53F1-4556-ADB3-28F85251C5FF}</author>
    <author>tc={F93AAF8D-66D8-4136-8077-645FAD366335}</author>
    <author>tc={E490D84F-CF8D-4642-ADC0-586666E78C4E}</author>
    <author>tc={516AF2FB-E0C5-45D0-AD59-D74F22D563FF}</author>
    <author>tc={87C8D2E6-465C-487E-B97A-A12079770C91}</author>
    <author>tc={F1F62185-8CB3-41F8-A532-EA5FC4967B3D}</author>
    <author>tc={4DEA9CEC-A808-43ED-B229-4C020F044DC2}</author>
    <author>tc={18F031AA-118F-4EDD-9C9F-40AC09C50AED}</author>
    <author>tc={841E2264-EFE9-43EB-AFBB-8A1A78B5BDD4}</author>
    <author>tc={7F4EADF7-1A3C-4555-90F1-6BA1AFE29F9E}</author>
    <author>tc={00D4354B-EEBC-4B56-AF60-4192671040BB}</author>
    <author>tc={A9FCBBA0-832C-4A18-9925-0DC3206B9403}</author>
    <author>tc={7923A867-F9CD-47BB-BAD5-0664F2F7DC7F}</author>
    <author>tc={0D665F0B-EC5F-4999-B1BA-9B3F660E366E}</author>
    <author>tc={B6A95B3C-DDD7-4334-8ED5-15D127B19F09}</author>
    <author>tc={0C921A8F-93A8-4E08-A24C-847BEC35B137}</author>
    <author>tc={CAFA19E8-72B9-4D5F-AA89-11DB47A68F55}</author>
    <author>tc={B30440BE-3008-4DB8-9C18-C64822DF8322}</author>
    <author>tc={C8010084-9598-4726-B7C8-4C4572486D85}</author>
    <author>tc={22E05F45-E904-40FE-814D-AC63FEE5BFBA}</author>
    <author>tc={6C0BC032-6EE8-4DBC-823B-3B1C1945CF60}</author>
    <author>tc={EEBEFA12-C011-43ED-944F-5E458C400B77}</author>
    <author>tc={C4AE1D5B-FA35-4893-B909-37AF0E8FE94A}</author>
    <author>tc={ED0D86B2-4322-482B-AF82-19F014078AD2}</author>
    <author>tc={069B8BB8-1B60-4FA6-8CFE-3445AC21AC26}</author>
    <author>tc={C6C334B0-0837-44BE-989C-E92F69A7C8E4}</author>
    <author>tc={88D2F7C2-DC82-46C2-97FF-68DBFEAFEB13}</author>
    <author>tc={161CEA4E-9C61-4D5C-8D5A-875158EE8865}</author>
    <author>tc={C9C31951-977F-4433-B63A-995E3B9149A6}</author>
    <author>tc={08C1ED17-21B4-4CB0-970A-A00A61573C0A}</author>
    <author>tc={EC63DD74-F7AB-4B60-BA36-DD74A02A0250}</author>
    <author>tc={820E2371-8299-4C30-9B7C-BA653A2BAC7C}</author>
    <author>tc={0477C5FB-6B6D-4822-882C-E376961732F5}</author>
    <author>tc={C83D66CA-809E-4145-8A81-78851E509E60}</author>
    <author>tc={07953692-4896-4C0F-8157-9C3239837CB1}</author>
    <author>tc={507C101E-8332-4979-B603-099EC5D2C659}</author>
    <author>tc={A4CC75F4-D9BF-46D6-BDD8-FB7E048883F9}</author>
    <author>tc={CE745F6E-F665-427C-A9CC-EFE177B7F047}</author>
    <author>tc={F1EE1363-B852-4B23-98BD-CF74EC054FCD}</author>
    <author>tc={FA5FBB01-CE88-4A65-B69E-46F3B15CD82C}</author>
    <author>tc={EC89A4DB-769C-4557-AA50-CA3BE94D5B7B}</author>
    <author>tc={515825F7-296A-4705-93B3-34F3DCFA3AF9}</author>
    <author>tc={88C85C36-43F0-4E71-9DAB-9B39C7D3F22D}</author>
    <author>tc={371E1BC3-0EE4-4FA4-978A-58DF85C833F6}</author>
    <author>tc={674CB9AA-5F23-4428-A8B0-8CD6A539D3A0}</author>
    <author>tc={2A942D90-5EDA-429F-857D-F23C3B8CC4BC}</author>
    <author>tc={F5355252-07C1-4398-B093-F6CC1999525E}</author>
    <author>tc={B902C8B1-1FC6-4275-9D40-91A00122E864}</author>
    <author>tc={90EA1C6B-6907-4DBA-9075-E2CE217D43B0}</author>
    <author>tc={61C03FB9-778B-4907-96E9-A6C8C1103DA9}</author>
    <author>tc={CDCC28AA-B30C-48D3-A7A5-954B75BE829F}</author>
    <author>tc={33B0C165-1566-4792-BA52-7806AE90F790}</author>
    <author>tc={6579F4C8-81C4-4708-AD1A-883637F32598}</author>
    <author>tc={C2943234-550F-4401-B186-358525A43799}</author>
    <author>tc={72BBE00C-1699-495C-AA1E-37532CD6ADE9}</author>
    <author>tc={89D91D5D-9104-4C47-B399-5AFEFF04A1EC}</author>
    <author>tc={CB8A5598-0E4C-426E-8A93-7B9425EE2BDB}</author>
    <author>tc={76C8C964-1B16-4B10-B563-E384C722141B}</author>
    <author>tc={F2241250-A1FF-422E-BE03-2EF965F527B3}</author>
    <author>tc={B8737506-E769-43AA-B8E4-08BD3D38AFEA}</author>
    <author>tc={C6BB1DF8-38B3-432F-949A-CB5B64FBDA51}</author>
    <author>tc={D093B20C-D3D1-4E9F-B676-9938B4A1ED4F}</author>
    <author>tc={F3E98418-0649-4DAB-8393-7732988080C6}</author>
    <author>tc={6C2BDC70-974D-466C-A9E3-A266F0D1AF61}</author>
    <author>tc={0C8E6597-F55B-4581-8DF5-4E3F17AA5C4E}</author>
    <author>tc={9AABCE11-B050-42E7-B287-669D777CD654}</author>
    <author>tc={23EADD56-AA6C-4DCD-AA6E-CC204179C8E9}</author>
    <author>tc={72CCFE26-915B-432A-B949-D4237D52F3D6}</author>
    <author>tc={11221F63-227A-410D-9F1D-D1D74378EEE6}</author>
    <author>tc={F2716279-E4CD-4B2E-840B-127C13299A30}</author>
    <author>tc={7CCF6276-5DE8-4D5A-A4CB-AE1951B66705}</author>
    <author>tc={4CA11CB0-2ADC-4F83-BD31-FA04E7629FB6}</author>
    <author>tc={72DE66BD-9E5E-44CB-BEE0-116D6837F2B9}</author>
    <author>tc={689785EF-E9D6-4029-B3CF-7472EB565819}</author>
    <author>tc={4DFD0897-34E0-4DE1-BE77-A139D506C61A}</author>
    <author>tc={11F8BAF9-8DFB-4A44-AD9D-3ACA2E08CF29}</author>
    <author>tc={D3525AD1-BE1E-4956-9F0F-26D1FF5B6F07}</author>
    <author>tc={D2DC4BA8-34E8-4A91-803A-E56446CC06DB}</author>
    <author>tc={FC35B1FC-947F-445A-80CC-3AE3D5911EC8}</author>
    <author>tc={5635E17F-B63C-4A2C-9C94-28BBF2F8C536}</author>
    <author>tc={1943C97A-2FE0-4D3C-8F6B-7E5024396F3D}</author>
    <author>tc={9D74DC06-6D90-4A56-9C6D-1AE8E6A60C44}</author>
    <author>tc={CCD47B8C-DC33-4FC8-B476-627AD7D7C77C}</author>
    <author>tc={34BCA51A-BF61-425B-8820-5B8BC4C91860}</author>
    <author>tc={8DACED93-2B11-43FD-9106-F5F17B7651D4}</author>
    <author>tc={EF8C1502-FACF-4C16-81EE-FB2A8ED42C29}</author>
    <author>tc={FB3FBA0E-994B-462D-B139-A8351CB9A2CF}</author>
    <author>tc={ABB740B9-C288-4652-B896-1D8640750564}</author>
    <author>tc={D45ED90F-4839-4ABD-B401-3CB2D460C716}</author>
    <author>tc={7765425D-E65A-4CC6-9912-42209D0A606C}</author>
    <author>tc={C024BD8D-6296-482C-B50B-35BE9FDB5644}</author>
    <author>tc={917B96E2-44CA-41A3-9C0D-F2779B26DC11}</author>
    <author>tc={B22B865A-3C8A-4B8C-B101-0D700D2E4BAD}</author>
    <author>tc={D85DD05F-02F9-44D1-A0CD-2189A37F8E3F}</author>
    <author>tc={F074785B-ADED-4E20-8EB8-CEFF5F200C76}</author>
    <author>tc={5DD9F91E-4D86-4650-A9F6-1753A669403C}</author>
    <author>tc={50D69063-A61E-46F7-ADA9-ADC578F37E2F}</author>
    <author>tc={C9928991-F829-4002-A4A8-1F034C7B2947}</author>
    <author>tc={0327B48E-78FF-4A69-B433-2DD8D04F1AFD}</author>
    <author>tc={05E61D2F-7C49-48EB-9D2F-B9AA2EB207FE}</author>
    <author>tc={6D6E3B78-969A-41ED-88EF-41CED0288BE8}</author>
    <author>tc={71CD5EAF-79B3-4D1E-87A0-022660148BF5}</author>
    <author>tc={C69CE206-52BC-4A57-800E-6CE903BCD2D0}</author>
    <author>tc={0970E0F9-A3CD-47F3-B729-30FDD2D65000}</author>
    <author>tc={2923CCE0-B78F-45FA-A671-197730F64133}</author>
    <author>tc={D4E3A87A-65F9-4D88-8100-BA066C3CAABC}</author>
    <author>tc={2DCB488A-7D02-4162-9B48-B38E5119B958}</author>
    <author>tc={80F0A837-DD37-43A0-BED0-A5B6BFB7D0A3}</author>
    <author>tc={F88FCAD2-C554-4D58-A068-54249266347F}</author>
    <author>tc={8BA4338A-7F4E-4255-AB2B-F3A60140A643}</author>
    <author>tc={D1134F81-52C6-4F8C-AC94-0A280E73294D}</author>
    <author>tc={E9EBD62C-B0EA-491E-B098-48AD3C30C262}</author>
    <author>tc={9D8DD9E6-1B01-452C-AC1D-B507333A597B}</author>
    <author>tc={5AC9634C-F651-4402-98B9-C76CF4043E3F}</author>
    <author>tc={66B48D5E-9B3A-4528-BBBA-02DE0A876441}</author>
    <author>tc={5424BAE6-5B24-4734-BE4F-D8D3BCDC5536}</author>
    <author>tc={07A845FE-C56C-4B63-8D05-749A51E338A1}</author>
    <author>tc={BDBA24B9-54BA-481C-B20D-EF15C7B6F197}</author>
    <author>tc={9C2FB8A5-1778-4174-BCA4-1EA1E10C9950}</author>
    <author>tc={08AAEBE7-B282-4065-B228-5CA54F883CBB}</author>
    <author>tc={F942D165-CE0E-4593-A85C-C00576015991}</author>
    <author>tc={7EB090FF-8F3F-4B57-8ABC-96576AB7A76F}</author>
    <author>tc={2C9108FA-AAB0-4390-A2A4-B1B82E226EAB}</author>
    <author>tc={8307E382-13F2-4A25-83F5-935A3E0EB18F}</author>
    <author>tc={F9C433DA-4D82-48EF-A3A2-431DB70B06C4}</author>
    <author>tc={F08FDD4E-A971-4C11-A4C2-BD0F45F237DF}</author>
    <author>tc={DDF7D08B-132B-4AA1-A479-B327B2012BF8}</author>
    <author>tc={E5E5BE8B-5799-437D-8482-D22014813F81}</author>
    <author>tc={C2AAAB7B-E4F4-41A0-B8D1-914CFAB35235}</author>
    <author>tc={534239E3-D72F-4D52-A619-65448CAD67E1}</author>
    <author>tc={2C25DF12-C7D8-48EA-8E8A-F030DC3A62BD}</author>
    <author>tc={43DF535A-A2BE-4D49-B3AB-901450F2BFD4}</author>
    <author>tc={B4AE6E9E-6695-48FE-B0D5-1D9E807C37EF}</author>
    <author>tc={F5D2431E-9C88-4D4B-AA81-B8720D73F1E2}</author>
    <author>tc={78C298CC-504B-445B-8181-AD8D3556B054}</author>
    <author>tc={4EE5A309-CB44-4A1A-A57D-820ECEE9503D}</author>
    <author>tc={36711AE7-1D76-46E6-BBC7-C32FDA6FE4F4}</author>
    <author>tc={8BFC6FCA-956F-40A8-B7C3-6C23D1C4F0E9}</author>
    <author>tc={34E5BF81-2DFD-48A9-8F80-BA1EB8D5FC1F}</author>
    <author>tc={BA6DD1C9-1EF2-41EE-B36B-F3EA2E52C8A3}</author>
    <author>tc={15A64F1C-7BFC-492F-BED4-3D25134BD83E}</author>
    <author>tc={8DEC44EA-F52A-407E-85B9-4893F4F3FB84}</author>
    <author>tc={FBA13DBC-412F-4A45-9EC8-9E0CBB70AC12}</author>
    <author>tc={F9EF6366-E8CC-4B0D-9127-8FB2C1B36843}</author>
    <author>tc={2038A100-1B97-44E6-89D5-6EE0F34BE032}</author>
    <author>tc={8D24CF2F-128B-4001-A483-BEA8238CCE24}</author>
    <author>tc={5E648AF6-BBD1-431E-8248-3C8F9AEA31B3}</author>
    <author>tc={6D8D96C2-2E75-4D65-84AC-C164C66963E5}</author>
    <author>tc={7BADAE21-9FAF-477D-827B-EC30642CDF0F}</author>
    <author>tc={8D5331AA-B8C5-4A1E-BFCC-8B3A72BFF3B1}</author>
    <author>tc={566BF316-72ED-4455-8CAA-6A4208A3A8BE}</author>
    <author>tc={CAC091E9-B932-49C8-B39E-7A18DFBED327}</author>
    <author>tc={7B65EFB6-36FB-4257-A42F-3E7B6522614C}</author>
    <author>tc={BFA1501B-028A-4DC6-8263-9F9C641E3BDD}</author>
    <author>tc={669FF595-8D1F-4DBE-82FD-C603F823029F}</author>
    <author>tc={6824BF3B-6B79-45B7-A6DC-59771E70D25B}</author>
    <author>tc={E0185953-9F39-42DA-99D6-31AE38D72A0B}</author>
    <author>tc={B72BF71A-2588-4FA6-A394-8E42A0A9E220}</author>
    <author>tc={0F03D56F-C5FA-450B-9C92-397EAE00D2FF}</author>
    <author>tc={41DEE7E2-EC11-462A-B7DE-0C1232961D4A}</author>
    <author>tc={B53A9D15-34BD-426B-8E61-C2E62443214F}</author>
    <author>tc={4BD91B6F-0EDD-45E1-994E-5F49067A4EF9}</author>
    <author>tc={54405422-1CF7-4198-A980-C825794538ED}</author>
    <author>tc={7F4CDBE6-6F08-4E24-BCAB-0C66FED65C6C}</author>
    <author>tc={1FB989BF-01E5-4F17-A060-52F7AB842390}</author>
    <author>tc={3BB18206-DD6F-4A7C-9AD0-A494B376271B}</author>
    <author>tc={E28D791E-7457-48F0-8F30-85C2D2951C90}</author>
    <author>tc={D54DF8F3-FB3B-4278-84CD-CCC63597B925}</author>
    <author>tc={90ED922E-22DE-4A37-B71F-43D4A194673D}</author>
    <author>tc={3CC75196-1C9E-47D0-8BA7-8A3BA624C350}</author>
    <author>tc={2DC92C87-56C7-43B6-9D81-29762F8D228D}</author>
    <author>tc={55689298-9CD6-4661-8BAA-B5EB0E7CDD28}</author>
    <author>tc={5049B37A-C45A-40E2-8ED1-05980C0896B3}</author>
    <author>tc={4A9CA4DA-EB73-4A9A-9C6F-0715DA20B9D7}</author>
    <author>tc={B19333A6-FAAA-481A-9C44-E5178C4CF077}</author>
    <author>tc={413D6C7E-8979-49D0-83DE-51E53F8A9D3C}</author>
    <author>tc={C3F050D0-A4FC-4438-87F7-25DEB5F74FE7}</author>
    <author>tc={5EE9F375-09BE-4DF5-87B2-E5D741D65A0A}</author>
    <author>tc={23E77E78-CBA8-4514-A990-C194E1681A7B}</author>
    <author>tc={041551BC-9FA2-4029-A211-056D5D6BE16F}</author>
    <author>tc={574E3E1D-75BA-4E4D-A32A-2BDA3E8C78E4}</author>
    <author>tc={7A4FC34B-4295-48AC-8D36-215666696344}</author>
    <author>tc={A67AD708-D825-4811-A85A-6C41C2B3B1E2}</author>
    <author>tc={60D6877F-4088-4875-9E6A-E39471E52E4C}</author>
    <author>tc={2FA50B56-7A53-47B1-901D-4EA2D9C2E5AE}</author>
    <author>tc={C5365060-C0DF-49C4-B55E-B58123115CE6}</author>
    <author>tc={ADD3B2F8-14F1-47DA-BAF0-45BB3A8E358B}</author>
    <author>tc={E5322CCD-56FF-42FD-9319-D2B74EC7CCAB}</author>
    <author>tc={91048AF8-723D-40E9-8628-8979C0FD38A3}</author>
    <author>tc={0967E40D-26D4-4C7D-A1D3-402AEBEF0BF8}</author>
    <author>tc={F3341117-D21E-4CD9-B08C-6B3C52D0F4FA}</author>
    <author>tc={652A98EA-EC1E-4344-AD9E-3F887CDFD273}</author>
    <author>tc={80D297E4-CD69-4D2A-A3C0-8858B16E5959}</author>
    <author>tc={1F22EBE4-8284-4183-B140-F6D8EF98D44F}</author>
    <author>tc={150C7D73-5431-4EF2-9AE5-F884778B9B55}</author>
    <author>tc={50837F89-86FB-4CEB-ABFE-9FB6BC54CAFB}</author>
    <author>tc={5FE69B28-BD6C-4CE7-9DE1-2234E7D273A8}</author>
    <author>tc={0CA92352-7971-4F20-91BE-AB250FE914BA}</author>
    <author>tc={24341256-B575-466A-A54E-2B8B735796BD}</author>
    <author>tc={AC5AF6ED-5764-4BCC-875E-B92897B3BC32}</author>
    <author>tc={239F6B2B-F7AD-4E00-922E-E1B67B54BE7F}</author>
    <author>tc={08EAFCCE-3E54-4752-A2BE-3A71BAB3ECF3}</author>
    <author>tc={3CAAA7A9-201B-492D-8A8B-364803279932}</author>
    <author>tc={3961039F-8549-490E-8365-6728F60EA8B6}</author>
    <author>tc={FD227AAB-51CF-43E3-95CB-D42193CAF096}</author>
    <author>tc={E353C680-1E39-4B82-8899-4C14AB320485}</author>
    <author>tc={2D7E2B0D-4685-4DDB-8439-37EB7D50F786}</author>
    <author>tc={715C571E-0EB9-4FB3-9462-D5E384722954}</author>
    <author>tc={7724E595-0FDB-4811-A383-780F8F0E2371}</author>
    <author>tc={276F24BE-21C2-4438-B690-61CC9C665158}</author>
    <author>tc={31A9211B-7117-444D-ADAA-D62D12BAE3C5}</author>
    <author>tc={94EB2C65-BD21-4688-88A1-63B6024C49B0}</author>
    <author>tc={B1BB0BDD-420D-4C9D-B9A0-989E11FD0764}</author>
    <author>tc={EDCF22B2-6CFE-4F1C-A0FB-871B2EBE2B7B}</author>
    <author>tc={73AA799E-8163-42A1-AD0C-BBC3CF775F0E}</author>
    <author>tc={235B4490-DBEA-4EAC-8D51-8D3EEF212EA3}</author>
    <author>tc={539BC345-2488-45A6-A102-8329C10A16DE}</author>
    <author>tc={1C7E47ED-84D6-40C0-8615-E43445773D74}</author>
    <author>tc={9A7A224D-BD45-4876-BA1D-45B6AEB33F23}</author>
    <author>tc={BDFD4C7E-3C3F-4F89-8C67-2C185EFEAAFA}</author>
    <author>tc={B5348F7F-53E4-4031-9F12-D2C413E5B2C3}</author>
    <author>tc={B3E5BFB0-A76E-4F53-B525-2F2F7B9ADEB0}</author>
    <author>tc={53167281-CF67-4A85-908B-82EF6251D831}</author>
    <author>tc={007A9593-D725-4ADE-ACF7-C2A6B8091D82}</author>
    <author>tc={896EB73F-1490-4B78-B95F-2E779980A71C}</author>
    <author>tc={57763666-E78D-4A9E-A820-DE79425507DE}</author>
    <author>tc={2ACAA921-45BB-48A2-B306-428C32044B20}</author>
    <author>tc={B0CDA7B9-88A9-49F4-BB1B-E93408AA8C94}</author>
    <author>tc={C74B7307-6F1D-47C8-8E71-D7D9AFA73AAD}</author>
    <author>tc={1C770035-BAF3-4C71-ABF7-40B911DB7A36}</author>
    <author>tc={265FDB54-16B0-4E89-806B-D1DC0E186BF9}</author>
    <author>tc={24CA8E35-044F-4D74-9377-68E22FF9BBEE}</author>
    <author>tc={2F884DEC-0544-46DD-840C-0F0C00EC8BB9}</author>
    <author>tc={1E69AA89-652F-4F96-AA66-A8646DDC4160}</author>
    <author>tc={0915654A-3EB9-41FF-8957-2D0BE4F77B55}</author>
    <author>tc={F91C3AC6-64CA-4492-8CB7-BF062276CA33}</author>
    <author>tc={1A2C235A-7CA5-47A6-BE77-7A143898B951}</author>
    <author>tc={F1DE823D-9BD8-4926-8BE1-97FD20CFEA8D}</author>
    <author>tc={E856531C-BAC8-4C93-8BC0-B9350DD62D45}</author>
    <author>tc={B2CC42AD-8067-4D59-85A7-DF071565A27A}</author>
    <author>tc={034DAFFD-A7AB-45EC-93F6-A2F2519D50F3}</author>
    <author>tc={2C5F7678-A7C1-482C-9E61-1B1E23283D11}</author>
    <author>tc={A9E5EAC8-A718-4947-979E-DC2162FF3DBF}</author>
    <author>tc={DA8BAC70-29EE-4BC0-B81D-9824F63DB36E}</author>
    <author>tc={B59CBAC6-348E-497F-B544-C7B366F8CC34}</author>
    <author>tc={452128CA-8B88-451F-9D23-55ABAA615E65}</author>
    <author>tc={06E94884-59B9-448F-B518-268A6E225D21}</author>
    <author>tc={BCFB1F19-C7A8-4FA3-A2B9-3515B5E32ED4}</author>
    <author>tc={3429FCFF-43AF-4C20-A6C5-7ACCE86299F8}</author>
    <author>tc={28B50346-43DD-49D2-A5A2-83DF68D51154}</author>
    <author>tc={4EF1611C-1D39-4BD4-8519-1FA0F3D0C61C}</author>
    <author>tc={D6B1DEB1-50D1-43FD-9782-CF8C2E8E1B57}</author>
    <author>tc={6493067D-00E3-4D5B-BD4F-5E835959B4DD}</author>
    <author>tc={7FA2CC47-1ADA-43F7-9DEF-C2F1EC680219}</author>
    <author>tc={9573DFFB-24C5-4618-973B-277767A57FC7}</author>
    <author>tc={E25ECDE8-82A4-4651-AA5A-8C073AB8DC86}</author>
    <author>tc={EC87AC70-E44A-46C0-A28C-FE9EDC41FCC6}</author>
    <author>tc={6958F33B-C9CB-44F1-B567-0A6046FEEE1A}</author>
    <author>tc={8ED81541-A38B-4571-847B-90DB93A9E1E5}</author>
    <author>tc={515D6FF6-32B8-4B78-A1EA-16CC988A12D9}</author>
    <author>tc={95FE2616-0A12-482C-95A3-07DAD6C7579F}</author>
    <author>tc={0AAB5E6C-C360-4C96-9E3C-416438896FB3}</author>
    <author>tc={8DA33190-0B3E-4968-B33E-E81CEC4AA2E6}</author>
    <author>tc={C62EAAED-4E7E-4C05-B9B9-6237CF204CA8}</author>
    <author>tc={04B1515C-A249-4074-95A8-995DF4E2A30A}</author>
    <author>tc={5A976524-6327-4036-BB2E-44D184B32ECB}</author>
    <author>tc={A969EBF0-6E22-4793-8137-CDF76AF6BEF5}</author>
    <author>tc={DC878C2C-B430-4AF0-B2E8-63F731290F81}</author>
    <author>tc={1A75B348-5C92-4FA0-8BDD-44D5FB5354BC}</author>
    <author>tc={29F0C0CD-F8AB-4066-B058-67E68B3B46FC}</author>
    <author>tc={7F27C0EA-77AD-4E87-8AD6-57980AA13C49}</author>
    <author>tc={66AB0F07-298C-4E01-81F9-6F2BBAF4F345}</author>
    <author>tc={F2B4B541-87D8-4F13-A3E7-0B21AE110125}</author>
    <author>tc={E4A91F8B-8B66-4070-ACB9-0DA3F658CAC6}</author>
    <author>tc={2FC2A4DA-C276-4AAC-A42B-055B6EFC9E94}</author>
    <author>tc={85C3400F-7A8B-497F-A494-35E5487C9129}</author>
    <author>tc={27A06EE3-7BC4-4B78-8E30-43DDAA5392D7}</author>
    <author>tc={33E135CF-B640-461B-9155-28732BCCCC1E}</author>
    <author>tc={A427EAFB-3D34-431C-A0F6-EABE0907456A}</author>
    <author>tc={D719670E-A20A-40E1-B810-F2C34B28EE35}</author>
    <author>tc={0163CDBC-8157-470A-8F0D-7086F8368DA9}</author>
    <author>tc={70C4BDF6-92FB-4E72-827B-CEF5645884B7}</author>
    <author>tc={EC68975A-120E-482C-8BB6-4B1B838EF419}</author>
    <author>tc={8CCBA39B-7FE8-4462-A949-F2CD9B79705E}</author>
    <author>tc={BA26694B-0F01-44B1-BBBF-3847E43A1DD2}</author>
    <author>tc={5E5E318C-C605-4981-96EF-45C00B84AFC8}</author>
    <author>tc={C48F7E1C-4FFB-48F9-B3CB-73C2DA48615A}</author>
    <author>tc={738CC7F3-2EDE-4665-83F0-E0B1711C7561}</author>
    <author>tc={B9390AA4-0821-47AA-8F39-6D53914F4FEF}</author>
    <author>tc={0E92EA16-AE89-402E-A28C-121EE8827A99}</author>
    <author>tc={2C47091B-A420-4DA2-B3BB-33713674CAAF}</author>
    <author>tc={3E662023-210F-4DF7-BD15-68671AEEFF11}</author>
    <author>tc={96F550C4-6422-499A-94B0-032D3AE76CD5}</author>
    <author>tc={417DA9F7-3DFA-42DC-8133-F75B69936BD7}</author>
    <author>tc={1D62ED1B-C182-47CC-8C33-26A9B508713B}</author>
    <author>tc={3B598B51-BF12-437C-B40F-476DFD86E273}</author>
    <author>tc={57750EDA-20FA-4A87-B4E6-EEC245348706}</author>
  </authors>
  <commentList>
    <comment ref="O1" authorId="0" shapeId="0" xr:uid="{F3E65FF5-36BA-4932-9245-FE911DE61C62}">
      <text>
        <t>[Comentário encadeado]
Sua versão do Excel permite que você leia este comentário encadeado, no entanto, as edições serão removidas se o arquivo for aberto em uma versão mais recente do Excel. Saiba mais: https://go.microsoft.com/fwlink/?linkid=870924
Comentário:
    Verificar o valor na planilha de SLA do Shopping analisado</t>
      </text>
    </comment>
    <comment ref="P1" authorId="1" shapeId="0" xr:uid="{60E1C6B8-BA09-42C6-94C2-9A499D0FBE75}">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Caso ocorra, pegar o valor desconto dos meses anteriores para considerar no faturamento vigente (Pode ocorrer de atrasar mais de um mês)
</t>
      </text>
    </comment>
    <comment ref="Q1" authorId="2" shapeId="0" xr:uid="{A5ACE3B8-B3C9-4420-A08C-27865A9128BB}">
      <text>
        <t>[Comentário encadeado]
Sua versão do Excel permite que você leia este comentário encadeado, no entanto, as edições serão removidas se o arquivo for aberto em uma versão mais recente do Excel. Saiba mais: https://go.microsoft.com/fwlink/?linkid=870924
Comentário:
    Caso ocorra, sempre sinalizado no e-mail</t>
      </text>
    </comment>
    <comment ref="R1" authorId="3" shapeId="0" xr:uid="{A1EA7A2D-3547-4C7D-BE6A-D34CE7CBE4FB}">
      <text>
        <t>[Comentário encadeado]
Sua versão do Excel permite que você leia este comentário encadeado, no entanto, as edições serão removidas se o arquivo for aberto em uma versão mais recente do Excel. Saiba mais: https://go.microsoft.com/fwlink/?linkid=870924
Comentário:
    Verificar na planilha Should Cost do Shopping analisado no momento presente</t>
      </text>
    </comment>
    <comment ref="S1" authorId="4" shapeId="0" xr:uid="{3A71CF98-B61F-4AAF-9B2E-14B1E4E8B497}">
      <text>
        <t>[Comentário encadeado]
Sua versão do Excel permite que você leia este comentário encadeado, no entanto, as edições serão removidas se o arquivo for aberto em uma versão mais recente do Excel. Saiba mais: https://go.microsoft.com/fwlink/?linkid=870924
Comentário:
    Caso ocorra, será informado no e-mail</t>
      </text>
    </comment>
    <comment ref="J2" authorId="5" shapeId="0" xr:uid="{A4391126-552B-4F7B-B8F3-0B2B5A66187A}">
      <text>
        <t>[Comentário encadeado]
Sua versão do Excel permite que você leia este comentário encadeado, no entanto, as edições serão removidas se o arquivo for aberto em uma versão mais recente do Excel. Saiba mais: https://go.microsoft.com/fwlink/?linkid=870924
Comentário:
    Valor 2024
Responder:
    Valor reequilíbrio ONET a apartir de 01/2025</t>
      </text>
    </comment>
    <comment ref="E3" authorId="6" shapeId="0" xr:uid="{AAB7C8FE-FC81-4ECD-A160-0FA73BB34BAD}">
      <text>
        <t>[Comentário encadeado]
Sua versão do Excel permite que você leia este comentário encadeado, no entanto, as edições serão removidas se o arquivo for aberto em uma versão mais recente do Excel. Saiba mais: https://go.microsoft.com/fwlink/?linkid=870924
Comentário:
    14 dias</t>
      </text>
    </comment>
    <comment ref="J3" authorId="7" shapeId="0" xr:uid="{FBC439C7-A18E-41C3-97CE-6C0781AA6208}">
      <text>
        <t>[Comentário encadeado]
Sua versão do Excel permite que você leia este comentário encadeado, no entanto, as edições serão removidas se o arquivo for aberto em uma versão mais recente do Excel. Saiba mais: https://go.microsoft.com/fwlink/?linkid=870924
Comentário:
    Contrato até o dia 14/02</t>
      </text>
    </comment>
    <comment ref="E4" authorId="8" shapeId="0" xr:uid="{09E1D420-694F-4F16-9020-6BDC2B43E728}">
      <text>
        <t>[Comentário encadeado]
Sua versão do Excel permite que você leia este comentário encadeado, no entanto, as edições serão removidas se o arquivo for aberto em uma versão mais recente do Excel. Saiba mais: https://go.microsoft.com/fwlink/?linkid=870924
Comentário:
    14 dias</t>
      </text>
    </comment>
    <comment ref="J4" authorId="9" shapeId="0" xr:uid="{D86DE7EC-1524-4B59-8382-3ECB40C3CD2D}">
      <text>
        <t>[Comentário encadeado]
Sua versão do Excel permite que você leia este comentário encadeado, no entanto, as edições serão removidas se o arquivo for aberto em uma versão mais recente do Excel. Saiba mais: https://go.microsoft.com/fwlink/?linkid=870924
Comentário:
    Entrada dia 15.02
Responder:
    Valor 2025</t>
      </text>
    </comment>
    <comment ref="E13" authorId="10" shapeId="0" xr:uid="{0E841879-2853-438E-A043-959D731BA9E9}">
      <text>
        <t>[Comentário encadeado]
Sua versão do Excel permite que você leia este comentário encadeado, no entanto, as edições serão removidas se o arquivo for aberto em uma versão mais recente do Excel. Saiba mais: https://go.microsoft.com/fwlink/?linkid=870924
Comentário:
    14 dias</t>
      </text>
    </comment>
    <comment ref="E14" authorId="11" shapeId="0" xr:uid="{3010B06D-079A-4EF2-BF88-0AE51BDD5081}">
      <text>
        <t>[Comentário encadeado]
Sua versão do Excel permite que você leia este comentário encadeado, no entanto, as edições serão removidas se o arquivo for aberto em uma versão mais recente do Excel. Saiba mais: https://go.microsoft.com/fwlink/?linkid=870924
Comentário:
    14 dias</t>
      </text>
    </comment>
    <comment ref="J15" authorId="12" shapeId="0" xr:uid="{5A49AF60-0414-480A-AE7D-4ECA0A28BDAA}">
      <text>
        <t>[Comentário encadeado]
Sua versão do Excel permite que você leia este comentário encadeado, no entanto, as edições serão removidas se o arquivo for aberto em uma versão mais recente do Excel. Saiba mais: https://go.microsoft.com/fwlink/?linkid=870924
Comentário:
    Voltou ao escopo anterior - Base 2024</t>
      </text>
    </comment>
    <comment ref="J16" authorId="13" shapeId="0" xr:uid="{C9F4600C-1FD0-4E17-BD28-23950B9657E7}">
      <text>
        <t>[Comentário encadeado]
Sua versão do Excel permite que você leia este comentário encadeado, no entanto, as edições serão removidas se o arquivo for aberto em uma versão mais recente do Excel. Saiba mais: https://go.microsoft.com/fwlink/?linkid=870924
Comentário:
    Voltou ao escopo anterior - Base 2024</t>
      </text>
    </comment>
    <comment ref="J17" authorId="14" shapeId="0" xr:uid="{042F76CF-4610-4D61-A989-B35EF77F2290}">
      <text>
        <t>[Comentário encadeado]
Sua versão do Excel permite que você leia este comentário encadeado, no entanto, as edições serão removidas se o arquivo for aberto em uma versão mais recente do Excel. Saiba mais: https://go.microsoft.com/fwlink/?linkid=870924
Comentário:
    Voltou ao escopo anterior - Base 2024</t>
      </text>
    </comment>
    <comment ref="J18" authorId="15" shapeId="0" xr:uid="{E32073DC-93A5-4DD4-9FD6-C69AC8B239D7}">
      <text>
        <t>[Comentário encadeado]
Sua versão do Excel permite que você leia este comentário encadeado, no entanto, as edições serão removidas se o arquivo for aberto em uma versão mais recente do Excel. Saiba mais: https://go.microsoft.com/fwlink/?linkid=870924
Comentário:
    Voltou ao escopo anterior - Base 2024</t>
      </text>
    </comment>
    <comment ref="J19" authorId="16" shapeId="0" xr:uid="{68EB4F7B-01B2-4D40-8D48-76E937FD108B}">
      <text>
        <t>[Comentário encadeado]
Sua versão do Excel permite que você leia este comentário encadeado, no entanto, as edições serão removidas se o arquivo for aberto em uma versão mais recente do Excel. Saiba mais: https://go.microsoft.com/fwlink/?linkid=870924
Comentário:
    Voltou ao escopo anterior - Base 2024</t>
      </text>
    </comment>
    <comment ref="J20" authorId="17" shapeId="0" xr:uid="{58781CA9-DBBC-4725-9136-908722CDB324}">
      <text>
        <t>[Comentário encadeado]
Sua versão do Excel permite que você leia este comentário encadeado, no entanto, as edições serão removidas se o arquivo for aberto em uma versão mais recente do Excel. Saiba mais: https://go.microsoft.com/fwlink/?linkid=870924
Comentário:
    Voltou ao escopo anterior - Base 2024</t>
      </text>
    </comment>
    <comment ref="J21" authorId="18" shapeId="0" xr:uid="{41C2B1D8-B989-4B13-9654-1EB9F078148E}">
      <text>
        <t>[Comentário encadeado]
Sua versão do Excel permite que você leia este comentário encadeado, no entanto, as edições serão removidas se o arquivo for aberto em uma versão mais recente do Excel. Saiba mais: https://go.microsoft.com/fwlink/?linkid=870924
Comentário:
    Voltou ao escopo anterior - Base 2024</t>
      </text>
    </comment>
    <comment ref="J22" authorId="19" shapeId="0" xr:uid="{0E71ACF4-24A7-4822-AC97-8EBBE659BDB0}">
      <text>
        <t>[Comentário encadeado]
Sua versão do Excel permite que você leia este comentário encadeado, no entanto, as edições serão removidas se o arquivo for aberto em uma versão mais recente do Excel. Saiba mais: https://go.microsoft.com/fwlink/?linkid=870924
Comentário:
    Voltou ao escopo anterior - Base 2024</t>
      </text>
    </comment>
    <comment ref="J23" authorId="20" shapeId="0" xr:uid="{DA3E126A-0B0D-4EC1-B6C0-A0F140F08A6B}">
      <text>
        <t>[Comentário encadeado]
Sua versão do Excel permite que você leia este comentário encadeado, no entanto, as edições serão removidas se o arquivo for aberto em uma versão mais recente do Excel. Saiba mais: https://go.microsoft.com/fwlink/?linkid=870924
Comentário:
    Voltou ao escopo anterior - Base 2024</t>
      </text>
    </comment>
    <comment ref="J24" authorId="21" shapeId="0" xr:uid="{FD8E816E-F973-469F-9205-1E18A9E60F5E}">
      <text>
        <t>[Comentário encadeado]
Sua versão do Excel permite que você leia este comentário encadeado, no entanto, as edições serão removidas se o arquivo for aberto em uma versão mais recente do Excel. Saiba mais: https://go.microsoft.com/fwlink/?linkid=870924
Comentário:
    Voltou ao escopo anterior - Base 2024</t>
      </text>
    </comment>
    <comment ref="J27" authorId="22" shapeId="0" xr:uid="{472B16A4-1B39-4798-A0AE-2B6E53209644}">
      <text>
        <t>[Comentário encadeado]
Sua versão do Excel permite que você leia este comentário encadeado, no entanto, as edições serão removidas se o arquivo for aberto em uma versão mais recente do Excel. Saiba mais: https://go.microsoft.com/fwlink/?linkid=870924
Comentário:
    Novo escopo e valor 2024 desde 01.03. Shopping só confirmou em Agosto</t>
      </text>
    </comment>
    <comment ref="AB27" authorId="23" shapeId="0" xr:uid="{BEA6E127-8E79-44F8-AE3C-1ACAA78735AF}">
      <text>
        <t>[Comentário encadeado]
Sua versão do Excel permite que você leia este comentário encadeado, no entanto, as edições serão removidas se o arquivo for aberto em uma versão mais recente do Excel. Saiba mais: https://go.microsoft.com/fwlink/?linkid=870924
Comentário:
    Extra : 01/01/25</t>
      </text>
    </comment>
    <comment ref="AC27" authorId="24" shapeId="0" xr:uid="{E10D3C74-C290-4466-B5F1-556F86CE8A85}">
      <text>
        <t>[Comentário encadeado]
Sua versão do Excel permite que você leia este comentário encadeado, no entanto, as edições serão removidas se o arquivo for aberto em uma versão mais recente do Excel. Saiba mais: https://go.microsoft.com/fwlink/?linkid=870924
Comentário:
    Extra : 01/01/25</t>
      </text>
    </comment>
    <comment ref="J28" authorId="25" shapeId="0" xr:uid="{CA13CD90-C902-44BA-8276-CB99A91D571C}">
      <text>
        <t>[Comentário encadeado]
Sua versão do Excel permite que você leia este comentário encadeado, no entanto, as edições serão removidas se o arquivo for aberto em uma versão mais recente do Excel. Saiba mais: https://go.microsoft.com/fwlink/?linkid=870924
Comentário:
    Novo valor 2025</t>
      </text>
    </comment>
    <comment ref="X28" authorId="26" shapeId="0" xr:uid="{0E703929-60E7-4572-9AFE-EDE34522F719}">
      <text>
        <t>[Comentário encadeado]
Sua versão do Excel permite que você leia este comentário encadeado, no entanto, as edições serão removidas se o arquivo for aberto em uma versão mais recente do Excel. Saiba mais: https://go.microsoft.com/fwlink/?linkid=870924
Comentário:
    Faturado 11.02</t>
      </text>
    </comment>
    <comment ref="J29" authorId="27" shapeId="0" xr:uid="{38FB9CBE-8213-40DD-9BAD-5E219BE4371A}">
      <text>
        <t>[Comentário encadeado]
Sua versão do Excel permite que você leia este comentário encadeado, no entanto, as edições serão removidas se o arquivo for aberto em uma versão mais recente do Excel. Saiba mais: https://go.microsoft.com/fwlink/?linkid=870924
Comentário:
    Novo valor 2025</t>
      </text>
    </comment>
    <comment ref="AB29" authorId="28" shapeId="0" xr:uid="{2293E054-4242-4F2F-B23A-F6501E32EA03}">
      <text>
        <t>[Comentário encadeado]
Sua versão do Excel permite que você leia este comentário encadeado, no entanto, as edições serão removidas se o arquivo for aberto em uma versão mais recente do Excel. Saiba mais: https://go.microsoft.com/fwlink/?linkid=870924
Comentário:
    Feriado 03/03</t>
      </text>
    </comment>
    <comment ref="AC29" authorId="29" shapeId="0" xr:uid="{B3114EA9-E9A9-446D-B0A4-C5A80E68DC67}">
      <text>
        <t>[Comentário encadeado]
Sua versão do Excel permite que você leia este comentário encadeado, no entanto, as edições serão removidas se o arquivo for aberto em uma versão mais recente do Excel. Saiba mais: https://go.microsoft.com/fwlink/?linkid=870924
Comentário:
    Feriado 03/03</t>
      </text>
    </comment>
    <comment ref="J30" authorId="30" shapeId="0" xr:uid="{E5DDC7AC-40B1-4CEB-A21A-70B23E8BF043}">
      <text>
        <t>[Comentário encadeado]
Sua versão do Excel permite que você leia este comentário encadeado, no entanto, as edições serão removidas se o arquivo for aberto em uma versão mais recente do Excel. Saiba mais: https://go.microsoft.com/fwlink/?linkid=870924
Comentário:
    Novo valor 2025</t>
      </text>
    </comment>
    <comment ref="AB30" authorId="31" shapeId="0" xr:uid="{0E8271B0-31DC-4AD8-8231-5A4A85F0C830}">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Valor referente ao extra do dia 18/04 (R$ 11.882,13). </t>
      </text>
    </comment>
    <comment ref="AC30" authorId="32" shapeId="0" xr:uid="{C13093C5-E7CB-4CA7-A233-B5D69B446F39}">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Valor referente ao extra do dia 18/04 (R$ 11.670,49). 
</t>
      </text>
    </comment>
    <comment ref="J31" authorId="33" shapeId="0" xr:uid="{E3392107-ABE1-4E6D-8EFE-F1151C4A0DBC}">
      <text>
        <t>[Comentário encadeado]
Sua versão do Excel permite que você leia este comentário encadeado, no entanto, as edições serão removidas se o arquivo for aberto em uma versão mais recente do Excel. Saiba mais: https://go.microsoft.com/fwlink/?linkid=870924
Comentário:
    Novo valor 2025</t>
      </text>
    </comment>
    <comment ref="AC31" authorId="34" shapeId="0" xr:uid="{74B83003-A02C-4C17-8CB7-856D9C138B5C}">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01, 02, 03, 04, 09 e 10 de maio (dia das mães, feriado do dia dos trabalhadores e evento sephora). </t>
      </text>
    </comment>
    <comment ref="J32" authorId="35" shapeId="0" xr:uid="{B5DB2114-9AA8-47F1-AD65-143E3AA38088}">
      <text>
        <t>[Comentário encadeado]
Sua versão do Excel permite que você leia este comentário encadeado, no entanto, as edições serão removidas se o arquivo for aberto em uma versão mais recente do Excel. Saiba mais: https://go.microsoft.com/fwlink/?linkid=870924
Comentário:
    Novo valor 2025</t>
      </text>
    </comment>
    <comment ref="AC32" authorId="36" shapeId="0" xr:uid="{566E15AF-A464-41C2-8628-EAEC11DE5AB9}">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Feriado Corpus Christi - 19/06 </t>
      </text>
    </comment>
    <comment ref="J33" authorId="37" shapeId="0" xr:uid="{84F170AD-CAE0-422A-A69B-2F9E93A9937D}">
      <text>
        <t>[Comentário encadeado]
Sua versão do Excel permite que você leia este comentário encadeado, no entanto, as edições serão removidas se o arquivo for aberto em uma versão mais recente do Excel. Saiba mais: https://go.microsoft.com/fwlink/?linkid=870924
Comentário:
    Novo valor 2025</t>
      </text>
    </comment>
    <comment ref="AC33" authorId="38" shapeId="0" xr:uid="{D44D1BA4-9BAE-4B17-895B-33026ABDB428}">
      <text>
        <t>[Comentário encadeado]
Sua versão do Excel permite que você leia este comentário encadeado, no entanto, as edições serão removidas se o arquivo for aberto em uma versão mais recente do Excel. Saiba mais: https://go.microsoft.com/fwlink/?linkid=870924
Comentário:
    Cotação de extra (R$ 3.252,48).
E-mail: Cotação BBH.</t>
      </text>
    </comment>
    <comment ref="J34" authorId="39" shapeId="0" xr:uid="{3D750ADF-E6A9-4855-8FDD-CE15FE27727D}">
      <text>
        <t>[Comentário encadeado]
Sua versão do Excel permite que você leia este comentário encadeado, no entanto, as edições serão removidas se o arquivo for aberto em uma versão mais recente do Excel. Saiba mais: https://go.microsoft.com/fwlink/?linkid=870924
Comentário:
    Novo valor 2025</t>
      </text>
    </comment>
    <comment ref="AC34" authorId="40" shapeId="0" xr:uid="{3861FE39-5973-4520-B0DC-BFB7AACD7A8A}">
      <text>
        <t>[Comentário encadeado]
Sua versão do Excel permite que você leia este comentário encadeado, no entanto, as edições serão removidas se o arquivo for aberto em uma versão mais recente do Excel. Saiba mais: https://go.microsoft.com/fwlink/?linkid=870924
Comentário:
    Extra feriado em Minas.</t>
      </text>
    </comment>
    <comment ref="J35" authorId="41" shapeId="0" xr:uid="{F970DF26-FFD5-489B-81A7-D668C95686B1}">
      <text>
        <t>[Comentário encadeado]
Sua versão do Excel permite que você leia este comentário encadeado, no entanto, as edições serão removidas se o arquivo for aberto em uma versão mais recente do Excel. Saiba mais: https://go.microsoft.com/fwlink/?linkid=870924
Comentário:
    Novo valor 2025</t>
      </text>
    </comment>
    <comment ref="J36" authorId="42" shapeId="0" xr:uid="{D3CB8A80-55B5-4A71-8D92-4D731884ED5A}">
      <text>
        <t>[Comentário encadeado]
Sua versão do Excel permite que você leia este comentário encadeado, no entanto, as edições serão removidas se o arquivo for aberto em uma versão mais recente do Excel. Saiba mais: https://go.microsoft.com/fwlink/?linkid=870924
Comentário:
    Novo valor 2025</t>
      </text>
    </comment>
    <comment ref="AC36" authorId="43" shapeId="0" xr:uid="{8B597444-F455-4679-AA86-7715791BAC4B}">
      <text>
        <t>[Comentário encadeado]
Sua versão do Excel permite que você leia este comentário encadeado, no entanto, as edições serão removidas se o arquivo for aberto em uma versão mais recente do Excel. Saiba mais: https://go.microsoft.com/fwlink/?linkid=870924
Comentário:
    Extra dia das crianças (12/10).</t>
      </text>
    </comment>
    <comment ref="AC37" authorId="44" shapeId="0" xr:uid="{3C77321B-FE18-48D9-9843-EAC1C6A1D161}">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Extras dos dias 17, 18, 19, 21, 24 e 25/11. </t>
      </text>
    </comment>
    <comment ref="J39" authorId="45" shapeId="0" xr:uid="{60EC3960-2318-4EC8-B142-4060E741C568}">
      <text>
        <t>[Comentário encadeado]
Sua versão do Excel permite que você leia este comentário encadeado, no entanto, as edições serão removidas se o arquivo for aberto em uma versão mais recente do Excel. Saiba mais: https://go.microsoft.com/fwlink/?linkid=870924
Comentário:
    Novo valor reonerado. Valor anterior: R$ 115.237,04</t>
      </text>
    </comment>
    <comment ref="Q39" authorId="46" shapeId="0" xr:uid="{884C97BC-67E0-4004-BBA8-B35E324ED146}">
      <text>
        <t>[Comentário encadeado]
Sua versão do Excel permite que você leia este comentário encadeado, no entanto, as edições serão removidas se o arquivo for aberto em uma versão mais recente do Excel. Saiba mais: https://go.microsoft.com/fwlink/?linkid=870924
Comentário:
    432 itens faltantes</t>
      </text>
    </comment>
    <comment ref="J40" authorId="47" shapeId="0" xr:uid="{F45F7808-007E-4EF0-B3F3-3E2FF1EEEF5B}">
      <text>
        <t>[Comentário encadeado]
Sua versão do Excel permite que você leia este comentário encadeado, no entanto, as edições serão removidas se o arquivo for aberto em uma versão mais recente do Excel. Saiba mais: https://go.microsoft.com/fwlink/?linkid=870924
Comentário:
    Novo valor reonerado. Valor anterior: R$ 115.237,04</t>
      </text>
    </comment>
    <comment ref="Q40" authorId="48" shapeId="0" xr:uid="{AC79720E-AE9A-4A68-86BD-984A6079A3A5}">
      <text>
        <t>[Comentário encadeado]
Sua versão do Excel permite que você leia este comentário encadeado, no entanto, as edições serão removidas se o arquivo for aberto em uma versão mais recente do Excel. Saiba mais: https://go.microsoft.com/fwlink/?linkid=870924
Comentário:
    432 itens faltantes</t>
      </text>
    </comment>
    <comment ref="J41" authorId="49" shapeId="0" xr:uid="{0AD8DBD0-8243-4936-BD9B-DB0F5EEE3F15}">
      <text>
        <t>[Comentário encadeado]
Sua versão do Excel permite que você leia este comentário encadeado, no entanto, as edições serão removidas se o arquivo for aberto em uma versão mais recente do Excel. Saiba mais: https://go.microsoft.com/fwlink/?linkid=870924
Comentário:
    Novo valor reonerado. Valor anterior: R$ 115.237,04</t>
      </text>
    </comment>
    <comment ref="J42" authorId="50" shapeId="0" xr:uid="{FAEF5A4C-C571-44EA-B332-D55DE45179CC}">
      <text>
        <t>[Comentário encadeado]
Sua versão do Excel permite que você leia este comentário encadeado, no entanto, as edições serão removidas se o arquivo for aberto em uma versão mais recente do Excel. Saiba mais: https://go.microsoft.com/fwlink/?linkid=870924
Comentário:
    Novo valor reonerado. Valor anterior: R$ 115.237,04</t>
      </text>
    </comment>
    <comment ref="J43" authorId="51" shapeId="0" xr:uid="{19A40381-11F4-4252-BA30-64C84E32DC57}">
      <text>
        <t>[Comentário encadeado]
Sua versão do Excel permite que você leia este comentário encadeado, no entanto, as edições serão removidas se o arquivo for aberto em uma versão mais recente do Excel. Saiba mais: https://go.microsoft.com/fwlink/?linkid=870924
Comentário:
    Inclusão celulares (01.05)</t>
      </text>
    </comment>
    <comment ref="J44" authorId="52" shapeId="0" xr:uid="{42EBA800-1903-45AA-9BA0-7B611ED40F9F}">
      <text>
        <t>[Comentário encadeado]
Sua versão do Excel permite que você leia este comentário encadeado, no entanto, as edições serão removidas se o arquivo for aberto em uma versão mais recente do Excel. Saiba mais: https://go.microsoft.com/fwlink/?linkid=870924
Comentário:
    Valor reajustado considerando os celulares (valor 2025).</t>
      </text>
    </comment>
    <comment ref="X44" authorId="53" shapeId="0" xr:uid="{867373B2-AEEB-4C10-A495-39B570B1DDF8}">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Retroativo referente aos meses de janeiro (emissão em fevereiro), fevereiro (emissão em março), abril (emissão em maio) e maio (emissão em junho). </t>
      </text>
    </comment>
    <comment ref="J45" authorId="54" shapeId="0" xr:uid="{5EB1C68B-0FF3-48F8-8A6E-71639FE57F22}">
      <text>
        <t>[Comentário encadeado]
Sua versão do Excel permite que você leia este comentário encadeado, no entanto, as edições serão removidas se o arquivo for aberto em uma versão mais recente do Excel. Saiba mais: https://go.microsoft.com/fwlink/?linkid=870924
Comentário:
    Valor reajustado considerando os celulares (valor 2025).
Valor sem o encarregado (na planilha aparece como supervisor II).</t>
      </text>
    </comment>
    <comment ref="J46" authorId="55" shapeId="0" xr:uid="{117F35C0-B9B0-482E-A035-1FD25A36C1B3}">
      <text>
        <t>[Comentário encadeado]
Sua versão do Excel permite que você leia este comentário encadeado, no entanto, as edições serão removidas se o arquivo for aberto em uma versão mais recente do Excel. Saiba mais: https://go.microsoft.com/fwlink/?linkid=870924
Comentário:
    Valor reajustado considerando os celulares (valor 2025).
Valor sem o encarregado (na planilha aparece como supervisor II).</t>
      </text>
    </comment>
    <comment ref="J47" authorId="56" shapeId="0" xr:uid="{BC427F97-2103-4571-BBF2-C0BB9C2B282B}">
      <text>
        <t>[Comentário encadeado]
Sua versão do Excel permite que você leia este comentário encadeado, no entanto, as edições serão removidas se o arquivo for aberto em uma versão mais recente do Excel. Saiba mais: https://go.microsoft.com/fwlink/?linkid=870924
Comentário:
    Valor reajustado considerando os celulares (valor 2025).
Valor sem o encarregado (na planilha aparece como supervisor II).</t>
      </text>
    </comment>
    <comment ref="J52" authorId="57" shapeId="0" xr:uid="{944FD2C5-16C0-442F-B073-B154E308EAE5}">
      <text>
        <t>[Comentário encadeado]
Sua versão do Excel permite que você leia este comentário encadeado, no entanto, as edições serão removidas se o arquivo for aberto em uma versão mais recente do Excel. Saiba mais: https://go.microsoft.com/fwlink/?linkid=870924
Comentário:
    Valor 2025</t>
      </text>
    </comment>
    <comment ref="J53" authorId="58" shapeId="0" xr:uid="{A6D35D66-BA44-4BE6-8FBE-813EF609E2E8}">
      <text>
        <t>[Comentário encadeado]
Sua versão do Excel permite que você leia este comentário encadeado, no entanto, as edições serão removidas se o arquivo for aberto em uma versão mais recente do Excel. Saiba mais: https://go.microsoft.com/fwlink/?linkid=870924
Comentário:
    Valor 2025</t>
      </text>
    </comment>
    <comment ref="J54" authorId="59" shapeId="0" xr:uid="{8BF91797-4D1E-4703-A6B0-703117EF5821}">
      <text>
        <t>[Comentário encadeado]
Sua versão do Excel permite que você leia este comentário encadeado, no entanto, as edições serão removidas se o arquivo for aberto em uma versão mais recente do Excel. Saiba mais: https://go.microsoft.com/fwlink/?linkid=870924
Comentário:
    Valor 2025</t>
      </text>
    </comment>
    <comment ref="J55" authorId="60" shapeId="0" xr:uid="{A88645AA-39C8-45B3-8F64-69246F28A421}">
      <text>
        <t>[Comentário encadeado]
Sua versão do Excel permite que você leia este comentário encadeado, no entanto, as edições serão removidas se o arquivo for aberto em uma versão mais recente do Excel. Saiba mais: https://go.microsoft.com/fwlink/?linkid=870924
Comentário:
    Valor 2025</t>
      </text>
    </comment>
    <comment ref="J56" authorId="61" shapeId="0" xr:uid="{A2AF994B-B572-4B00-89AB-5FE781F71AC3}">
      <text>
        <t>[Comentário encadeado]
Sua versão do Excel permite que você leia este comentário encadeado, no entanto, as edições serão removidas se o arquivo for aberto em uma versão mais recente do Excel. Saiba mais: https://go.microsoft.com/fwlink/?linkid=870924
Comentário:
    Valor 2025</t>
      </text>
    </comment>
    <comment ref="S56" authorId="62" shapeId="0" xr:uid="{1EC2B7DC-0E52-4469-B674-426A919E30E7}">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Desconto de falta ocorrida no dia 27/04/2025. 
E-mail com a tratativa: Medição Mensal Abril/25 e Maio/25- Boulevard BH. </t>
      </text>
    </comment>
    <comment ref="J57" authorId="63" shapeId="0" xr:uid="{BF8E1BBB-D429-4DC5-8D85-CA02299FA7D5}">
      <text>
        <t>[Comentário encadeado]
Sua versão do Excel permite que você leia este comentário encadeado, no entanto, as edições serão removidas se o arquivo for aberto em uma versão mais recente do Excel. Saiba mais: https://go.microsoft.com/fwlink/?linkid=870924
Comentário:
    Valor 2025</t>
      </text>
    </comment>
    <comment ref="J58" authorId="64" shapeId="0" xr:uid="{394ED4B1-83BE-48F2-9D02-81815E17ECB6}">
      <text>
        <t>[Comentário encadeado]
Sua versão do Excel permite que você leia este comentário encadeado, no entanto, as edições serão removidas se o arquivo for aberto em uma versão mais recente do Excel. Saiba mais: https://go.microsoft.com/fwlink/?linkid=870924
Comentário:
    Valor 2025</t>
      </text>
    </comment>
    <comment ref="J59" authorId="65" shapeId="0" xr:uid="{86E80B26-C438-4EBB-BADB-56565FC86DF1}">
      <text>
        <t>[Comentário encadeado]
Sua versão do Excel permite que você leia este comentário encadeado, no entanto, as edições serão removidas se o arquivo for aberto em uma versão mais recente do Excel. Saiba mais: https://go.microsoft.com/fwlink/?linkid=870924
Comentário:
    Valor 2025</t>
      </text>
    </comment>
    <comment ref="J60" authorId="66" shapeId="0" xr:uid="{44CD1C9A-4E1B-40E7-912D-58B4BF9730EF}">
      <text>
        <t>[Comentário encadeado]
Sua versão do Excel permite que você leia este comentário encadeado, no entanto, as edições serão removidas se o arquivo for aberto em uma versão mais recente do Excel. Saiba mais: https://go.microsoft.com/fwlink/?linkid=870924
Comentário:
    Valor 2025</t>
      </text>
    </comment>
    <comment ref="J64" authorId="67" shapeId="0" xr:uid="{44C99A3F-2B23-4193-A379-C6E556588338}">
      <text>
        <t>[Comentário encadeado]
Sua versão do Excel permite que você leia este comentário encadeado, no entanto, as edições serão removidas se o arquivo for aberto em uma versão mais recente do Excel. Saiba mais: https://go.microsoft.com/fwlink/?linkid=870924
Comentário:
    Valor 2025</t>
      </text>
    </comment>
    <comment ref="J65" authorId="68" shapeId="0" xr:uid="{F0CF89F7-1E1D-47EB-9B50-E707A6FA2678}">
      <text>
        <t>[Comentário encadeado]
Sua versão do Excel permite que você leia este comentário encadeado, no entanto, as edições serão removidas se o arquivo for aberto em uma versão mais recente do Excel. Saiba mais: https://go.microsoft.com/fwlink/?linkid=870924
Comentário:
    Valor 2025</t>
      </text>
    </comment>
    <comment ref="J66" authorId="69" shapeId="0" xr:uid="{1ACEFF51-B9D6-4068-9A54-16732A4E0A31}">
      <text>
        <t>[Comentário encadeado]
Sua versão do Excel permite que você leia este comentário encadeado, no entanto, as edições serão removidas se o arquivo for aberto em uma versão mais recente do Excel. Saiba mais: https://go.microsoft.com/fwlink/?linkid=870924
Comentário:
    Valor 2025</t>
      </text>
    </comment>
    <comment ref="J67" authorId="70" shapeId="0" xr:uid="{1A1A4D4B-6901-42BA-9169-4B8AAEE0CCD5}">
      <text>
        <t>[Comentário encadeado]
Sua versão do Excel permite que você leia este comentário encadeado, no entanto, as edições serão removidas se o arquivo for aberto em uma versão mais recente do Excel. Saiba mais: https://go.microsoft.com/fwlink/?linkid=870924
Comentário:
    Valor 2025</t>
      </text>
    </comment>
    <comment ref="J68" authorId="71" shapeId="0" xr:uid="{2F715742-EE66-47CB-BA6F-0AFBBA30E5E8}">
      <text>
        <t>[Comentário encadeado]
Sua versão do Excel permite que você leia este comentário encadeado, no entanto, as edições serão removidas se o arquivo for aberto em uma versão mais recente do Excel. Saiba mais: https://go.microsoft.com/fwlink/?linkid=870924
Comentário:
    Valor 2025</t>
      </text>
    </comment>
    <comment ref="S68" authorId="72" shapeId="0" xr:uid="{1D219581-D730-4E27-93CE-4FFD1E076288}">
      <text>
        <t>[Comentário encadeado]
Sua versão do Excel permite que você leia este comentário encadeado, no entanto, as edições serão removidas se o arquivo for aberto em uma versão mais recente do Excel. Saiba mais: https://go.microsoft.com/fwlink/?linkid=870924
Comentário:
    Desconto de atraso de dois postos ocorridos em maio. 
E-mail da tratativa: Medição Mensal Abril/25 e Maio/25- Boulevard BH.</t>
      </text>
    </comment>
    <comment ref="J69" authorId="73" shapeId="0" xr:uid="{757FF452-F9A0-49F1-A5E2-DC1EE57B76DD}">
      <text>
        <t>[Comentário encadeado]
Sua versão do Excel permite que você leia este comentário encadeado, no entanto, as edições serão removidas se o arquivo for aberto em uma versão mais recente do Excel. Saiba mais: https://go.microsoft.com/fwlink/?linkid=870924
Comentário:
    Valor 2025</t>
      </text>
    </comment>
    <comment ref="J70" authorId="74" shapeId="0" xr:uid="{6026E65C-9413-4193-BFC1-FC6F575249F4}">
      <text>
        <t>[Comentário encadeado]
Sua versão do Excel permite que você leia este comentário encadeado, no entanto, as edições serão removidas se o arquivo for aberto em uma versão mais recente do Excel. Saiba mais: https://go.microsoft.com/fwlink/?linkid=870924
Comentário:
    Valor 2025</t>
      </text>
    </comment>
    <comment ref="J71" authorId="75" shapeId="0" xr:uid="{BE2017B6-A528-4245-808E-A0EFE4431461}">
      <text>
        <t>[Comentário encadeado]
Sua versão do Excel permite que você leia este comentário encadeado, no entanto, as edições serão removidas se o arquivo for aberto em uma versão mais recente do Excel. Saiba mais: https://go.microsoft.com/fwlink/?linkid=870924
Comentário:
    Valor 2025</t>
      </text>
    </comment>
    <comment ref="J72" authorId="76" shapeId="0" xr:uid="{1F323E4C-7CD7-4FD8-A712-DE52BDD59FB7}">
      <text>
        <t>[Comentário encadeado]
Sua versão do Excel permite que você leia este comentário encadeado, no entanto, as edições serão removidas se o arquivo for aberto em uma versão mais recente do Excel. Saiba mais: https://go.microsoft.com/fwlink/?linkid=870924
Comentário:
    Valor 2025</t>
      </text>
    </comment>
    <comment ref="J76" authorId="77" shapeId="0" xr:uid="{71ADB631-ADEE-4739-81B2-25EEE314DFF8}">
      <text>
        <t>[Comentário encadeado]
Sua versão do Excel permite que você leia este comentário encadeado, no entanto, as edições serão removidas se o arquivo for aberto em uma versão mais recente do Excel. Saiba mais: https://go.microsoft.com/fwlink/?linkid=870924
Comentário:
    Valor 2024</t>
      </text>
    </comment>
    <comment ref="J77" authorId="78" shapeId="0" xr:uid="{F21CE0B9-9320-48E5-B42E-211F614AC544}">
      <text>
        <t>[Comentário encadeado]
Sua versão do Excel permite que você leia este comentário encadeado, no entanto, as edições serão removidas se o arquivo for aberto em uma versão mais recente do Excel. Saiba mais: https://go.microsoft.com/fwlink/?linkid=870924
Comentário:
    Valor 2025</t>
      </text>
    </comment>
    <comment ref="J78" authorId="79" shapeId="0" xr:uid="{993EB9C8-D974-4231-8AB2-7E446FB9F841}">
      <text>
        <t>[Comentário encadeado]
Sua versão do Excel permite que você leia este comentário encadeado, no entanto, as edições serão removidas se o arquivo for aberto em uma versão mais recente do Excel. Saiba mais: https://go.microsoft.com/fwlink/?linkid=870924
Comentário:
    Valor 2025</t>
      </text>
    </comment>
    <comment ref="J87" authorId="80" shapeId="0" xr:uid="{80379E4C-1D72-47EB-875A-B1E29E5B9017}">
      <text>
        <t>[Comentário encadeado]
Sua versão do Excel permite que você leia este comentário encadeado, no entanto, as edições serão removidas se o arquivo for aberto em uma versão mais recente do Excel. Saiba mais: https://go.microsoft.com/fwlink/?linkid=870924
Comentário:
    Valor reonerado. Entrada no dia 19.01</t>
      </text>
    </comment>
    <comment ref="P89" authorId="81" shapeId="0" xr:uid="{122F3802-E2BE-494D-80F7-47660584E160}">
      <text>
        <t>[Comentário encadeado]
Sua versão do Excel permite que você leia este comentário encadeado, no entanto, as edições serão removidas se o arquivo for aberto em uma versão mais recente do Excel. Saiba mais: https://go.microsoft.com/fwlink/?linkid=870924
Comentário:
    Verificar se deve aplicar ref Fev/25</t>
      </text>
    </comment>
    <comment ref="S89" authorId="82" shapeId="0" xr:uid="{15D23695-0EDB-4FEB-93AF-31348859F607}">
      <text>
        <t>[Comentário encadeado]
Sua versão do Excel permite que você leia este comentário encadeado, no entanto, as edições serão removidas se o arquivo for aberto em uma versão mais recente do Excel. Saiba mais: https://go.microsoft.com/fwlink/?linkid=870924
Comentário:
    Verificar se deve aplicar desconto retroativo para faltas ref. a medição de Fev/25</t>
      </text>
    </comment>
    <comment ref="H90" authorId="83" shapeId="0" xr:uid="{11DDBF4C-4C9A-4A80-B78E-C13D603BC496}">
      <text>
        <t>[Comentário encadeado]
Sua versão do Excel permite que você leia este comentário encadeado, no entanto, as edições serão removidas se o arquivo for aberto em uma versão mais recente do Excel. Saiba mais: https://go.microsoft.com/fwlink/?linkid=870924
Comentário:
    Como acordado, as faltas de março serão consideradas para a medição do mês de abril. E-mail: MEDIÇÃO OPUS ABRIL/2025 - CENTER SHOPPING UBERLÂNDIA.</t>
      </text>
    </comment>
    <comment ref="J92" authorId="84" shapeId="0" xr:uid="{BC212C88-965C-48CC-8EFF-2599290EF983}">
      <text>
        <t>[Comentário encadeado]
Sua versão do Excel permite que você leia este comentário encadeado, no entanto, as edições serão removidas se o arquivo for aberto em uma versão mais recente do Excel. Saiba mais: https://go.microsoft.com/fwlink/?linkid=870924
Comentário:
    Valor reajustado 2025.
E-mail da tratativa: Reajuste_Shopping Uberlândia 2025. 
Novo ajuste de escopo: adição de dois pintores diurnos e alteração nos horários e escalas dos pintores e civis noturnos (valor da planilha = R$ 55.973,65)</t>
      </text>
    </comment>
    <comment ref="L92" authorId="85" shapeId="0" xr:uid="{7E3E6EEB-63F6-47F6-9247-3BD3736AF9B6}">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Faltas referentes ao mês de maio. O valor de planilha utilizado foi de R$ 44.838,97 (antes do reajuste, que só passou a ser válido a partir da medição de junho). </t>
      </text>
    </comment>
    <comment ref="J93" authorId="86" shapeId="0" xr:uid="{D001F888-797D-4575-AE56-6E3577F5D3D9}">
      <text>
        <t>[Comentário encadeado]
Sua versão do Excel permite que você leia este comentário encadeado, no entanto, as edições serão removidas se o arquivo for aberto em uma versão mais recente do Excel. Saiba mais: https://go.microsoft.com/fwlink/?linkid=870924
Comentário:
    Valor reajustado 2025.
E-mail da tratativa: Reajuste_Shopping Uberlândia 2025. 
Novo ajuste de escopo: adição de dois pintores diurnos e alteração nos horários e escalas dos pintores e civis noturnos (valor da planilha = R$ 55.973,65)</t>
      </text>
    </comment>
    <comment ref="X93" authorId="87" shapeId="0" xr:uid="{62D86FAB-B23F-4E1A-BB70-E1D968112982}">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Mês da competência do pagamento do retroativo. </t>
      </text>
    </comment>
    <comment ref="J94" authorId="88" shapeId="0" xr:uid="{68F5334A-D74A-4055-9D85-3CB82B9F9A79}">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Planilha sem os 2 pintores </t>
      </text>
    </comment>
    <comment ref="J95" authorId="89" shapeId="0" xr:uid="{0CC291B3-A3E3-4883-B194-139E0D4F717E}">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Planilha sem os 2 pintores e aumento do VT para R$ 5,70. </t>
      </text>
    </comment>
    <comment ref="S95" authorId="90" shapeId="0" xr:uid="{9294A9B4-542C-462E-BC3B-3CFC82123881}">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Diferença retroativa do aumento do VT. </t>
      </text>
    </comment>
    <comment ref="J96" authorId="91" shapeId="0" xr:uid="{B45FE682-BA77-47A1-9E0C-8C51726A0EF8}">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Planilha sem os 2 pintores e aumento do VT para R$ 5,70. </t>
      </text>
    </comment>
    <comment ref="S96" authorId="92" shapeId="0" xr:uid="{5223A4CB-C539-40C6-8A51-8D921EE978D7}">
      <text>
        <t>[Comentário encadeado]
Sua versão do Excel permite que você leia este comentário encadeado, no entanto, as edições serão removidas se o arquivo for aberto em uma versão mais recente do Excel. Saiba mais: https://go.microsoft.com/fwlink/?linkid=870924
Comentário:
    Desconto referente às NFs emitidas em junho e julho com valores superiores ao da medição.</t>
      </text>
    </comment>
    <comment ref="J99" authorId="93" shapeId="0" xr:uid="{3E55558B-0D49-43DE-A6B2-4F8E65D677AD}">
      <text>
        <t>[Comentário encadeado]
Sua versão do Excel permite que você leia este comentário encadeado, no entanto, as edições serão removidas se o arquivo for aberto em uma versão mais recente do Excel. Saiba mais: https://go.microsoft.com/fwlink/?linkid=870924
Comentário:
    Valor reonerado. Valor anterior: R$ 22.949,42</t>
      </text>
    </comment>
    <comment ref="J100" authorId="94" shapeId="0" xr:uid="{4C4BAFCB-5EA8-4CDC-8193-FF56180DD762}">
      <text>
        <t>[Comentário encadeado]
Sua versão do Excel permite que você leia este comentário encadeado, no entanto, as edições serão removidas se o arquivo for aberto em uma versão mais recente do Excel. Saiba mais: https://go.microsoft.com/fwlink/?linkid=870924
Comentário:
    Valor reonerado. Valor anterior: R$ 22.472,86</t>
      </text>
    </comment>
    <comment ref="J101" authorId="95" shapeId="0" xr:uid="{21179606-B683-4193-ABC2-5AD71370FB64}">
      <text>
        <t>[Comentário encadeado]
Sua versão do Excel permite que você leia este comentário encadeado, no entanto, as edições serão removidas se o arquivo for aberto em uma versão mais recente do Excel. Saiba mais: https://go.microsoft.com/fwlink/?linkid=870924
Comentário:
    Valor reonerado. Valor anterior: R$ 22.472,86</t>
      </text>
    </comment>
    <comment ref="P101" authorId="96" shapeId="0" xr:uid="{B0D47E14-9020-44C2-A8D0-5B170B6662B2}">
      <text>
        <t>[Comentário encadeado]
Sua versão do Excel permite que você leia este comentário encadeado, no entanto, as edições serão removidas se o arquivo for aberto em uma versão mais recente do Excel. Saiba mais: https://go.microsoft.com/fwlink/?linkid=870924
Comentário:
    Verificar se deve aplicar ref Fev/25</t>
      </text>
    </comment>
    <comment ref="H102" authorId="97" shapeId="0" xr:uid="{42FFD164-BBAC-4EDA-9C14-3810995180CA}">
      <text>
        <t>[Comentário encadeado]
Sua versão do Excel permite que você leia este comentário encadeado, no entanto, as edições serão removidas se o arquivo for aberto em uma versão mais recente do Excel. Saiba mais: https://go.microsoft.com/fwlink/?linkid=870924
Comentário:
    Como acordado, as faltas de março serão consideradas para a medição do mês de abril. E-mail: MEDIÇÃO OPUS ABRIL/2025 - CENTER SHOPPING UBERLÂNDIA.</t>
      </text>
    </comment>
    <comment ref="J102" authorId="98" shapeId="0" xr:uid="{00881462-3F4B-4F94-9589-7AE9B5A8C787}">
      <text>
        <t>[Comentário encadeado]
Sua versão do Excel permite que você leia este comentário encadeado, no entanto, as edições serão removidas se o arquivo for aberto em uma versão mais recente do Excel. Saiba mais: https://go.microsoft.com/fwlink/?linkid=870924
Comentário:
    Valor reonerado. Valor anterior: R$ 22.472,86</t>
      </text>
    </comment>
    <comment ref="J103" authorId="99" shapeId="0" xr:uid="{D3B2E8AE-E38A-4F94-A6C3-2EE3C3EA9D12}">
      <text>
        <t>[Comentário encadeado]
Sua versão do Excel permite que você leia este comentário encadeado, no entanto, as edições serão removidas se o arquivo for aberto em uma versão mais recente do Excel. Saiba mais: https://go.microsoft.com/fwlink/?linkid=870924
Comentário:
    Valor reonerado. Valor anterior: R$ 22.472,86</t>
      </text>
    </comment>
    <comment ref="X103" authorId="100" shapeId="0" xr:uid="{9D9AD071-0A4E-4342-A8A8-9282DD2B1AFF}">
      <text>
        <t>[Comentário encadeado]
Sua versão do Excel permite que você leia este comentário encadeado, no entanto, as edições serão removidas se o arquivo for aberto em uma versão mais recente do Excel. Saiba mais: https://go.microsoft.com/fwlink/?linkid=870924
Comentário:
    Retroativo dissídio dos meses de janeiro, fevereiro, março e abril.</t>
      </text>
    </comment>
    <comment ref="J104" authorId="101" shapeId="0" xr:uid="{754EC7F9-82BA-47E4-A3E1-5944278FCDF1}">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Valor reajustado 2025.
E-mail da tratativa: Reajuste_Shopping Uberlândia 2025. </t>
      </text>
    </comment>
    <comment ref="X104" authorId="102" shapeId="0" xr:uid="{B8E1BADB-37BA-406A-BBFA-38F18C4766C7}">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Retroativo em relação ao reajuste de salários do auxiliar e mecânico de refrigeração. </t>
      </text>
    </comment>
    <comment ref="J105" authorId="103" shapeId="0" xr:uid="{D7D00E8D-E1E8-4197-A9BC-BB43033008D7}">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Valor reajustado 2025.
E-mail da tratativa: Reajuste_Shopping Uberlândia 2025. </t>
      </text>
    </comment>
    <comment ref="X105" authorId="104" shapeId="0" xr:uid="{0DA7E748-A352-4DF6-84EA-36988270EC07}">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Mês da competência do pagamento do retroativo. </t>
      </text>
    </comment>
    <comment ref="J106" authorId="105" shapeId="0" xr:uid="{5E2F1115-7329-460D-8174-8187C1D62DC9}">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Valor reajustado 2025.
E-mail da tratativa: Reajuste_Shopping Uberlândia 2025. </t>
      </text>
    </comment>
    <comment ref="J107" authorId="106" shapeId="0" xr:uid="{93EFF139-AD1A-4A8C-A468-AC77F2D01E87}">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Valor reajustado 2025.
E-mail da tratativa: Reajuste_Shopping Uberlândia 2025. 
Aumento do VT para R$ 5,70. </t>
      </text>
    </comment>
    <comment ref="J108" authorId="107" shapeId="0" xr:uid="{B8437F66-58F2-439E-936A-8D743E477A6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Valor reajustado 2025.
E-mail da tratativa: Reajuste_Shopping Uberlândia 2025. 
Aumento do VT para R$ 5,70. </t>
      </text>
    </comment>
    <comment ref="J111" authorId="108" shapeId="0" xr:uid="{A1692ACE-C95C-41E8-AA10-805B76F158EB}">
      <text>
        <t>[Comentário encadeado]
Sua versão do Excel permite que você leia este comentário encadeado, no entanto, as edições serão removidas se o arquivo for aberto em uma versão mais recente do Excel. Saiba mais: https://go.microsoft.com/fwlink/?linkid=870924
Comentário:
    Valor 24-25 (base: Set 24)</t>
      </text>
    </comment>
    <comment ref="J112" authorId="109" shapeId="0" xr:uid="{ED6B2BF8-F1CB-4E76-BF12-6BCB71BC0262}">
      <text>
        <t>[Comentário encadeado]
Sua versão do Excel permite que você leia este comentário encadeado, no entanto, as edições serão removidas se o arquivo for aberto em uma versão mais recente do Excel. Saiba mais: https://go.microsoft.com/fwlink/?linkid=870924
Comentário:
    Valor 24-25 (base: Set 24)</t>
      </text>
    </comment>
    <comment ref="J113" authorId="110" shapeId="0" xr:uid="{FFD9917C-864A-4BD8-AA62-EA877872667F}">
      <text>
        <t>[Comentário encadeado]
Sua versão do Excel permite que você leia este comentário encadeado, no entanto, as edições serão removidas se o arquivo for aberto em uma versão mais recente do Excel. Saiba mais: https://go.microsoft.com/fwlink/?linkid=870924
Comentário:
    Valor 24-25 (base: Set 24)</t>
      </text>
    </comment>
    <comment ref="J114" authorId="111" shapeId="0" xr:uid="{87E96D5D-D3FB-4628-8DA1-A5246D6E5956}">
      <text>
        <t>[Comentário encadeado]
Sua versão do Excel permite que você leia este comentário encadeado, no entanto, as edições serão removidas se o arquivo for aberto em uma versão mais recente do Excel. Saiba mais: https://go.microsoft.com/fwlink/?linkid=870924
Comentário:
    Valor 24-25 (base: Set 24)</t>
      </text>
    </comment>
    <comment ref="J115" authorId="112" shapeId="0" xr:uid="{04D43633-6716-41D9-95A8-3599236FAE03}">
      <text>
        <t>[Comentário encadeado]
Sua versão do Excel permite que você leia este comentário encadeado, no entanto, as edições serão removidas se o arquivo for aberto em uma versão mais recente do Excel. Saiba mais: https://go.microsoft.com/fwlink/?linkid=870924
Comentário:
    Valor 24-25 (base: Set 24)</t>
      </text>
    </comment>
    <comment ref="J116" authorId="113" shapeId="0" xr:uid="{5B51B1DA-29C3-4590-B42F-D49C5C368876}">
      <text>
        <t>[Comentário encadeado]
Sua versão do Excel permite que você leia este comentário encadeado, no entanto, as edições serão removidas se o arquivo for aberto em uma versão mais recente do Excel. Saiba mais: https://go.microsoft.com/fwlink/?linkid=870924
Comentário:
    Valor 24-25 (base: Set 24)</t>
      </text>
    </comment>
    <comment ref="J124" authorId="114" shapeId="0" xr:uid="{B4444416-ED9A-4579-9E89-2BF52B389BE2}">
      <text>
        <t>[Comentário encadeado]
Sua versão do Excel permite que você leia este comentário encadeado, no entanto, as edições serão removidas se o arquivo for aberto em uma versão mais recente do Excel. Saiba mais: https://go.microsoft.com/fwlink/?linkid=870924
Comentário:
    Não temos planilha</t>
      </text>
    </comment>
    <comment ref="J125" authorId="115" shapeId="0" xr:uid="{7F27672E-9827-4A5F-88EC-59D7B8175474}">
      <text>
        <t>[Comentário encadeado]
Sua versão do Excel permite que você leia este comentário encadeado, no entanto, as edições serão removidas se o arquivo for aberto em uma versão mais recente do Excel. Saiba mais: https://go.microsoft.com/fwlink/?linkid=870924
Comentário:
    Não temos planilha</t>
      </text>
    </comment>
    <comment ref="J126" authorId="116" shapeId="0" xr:uid="{8F66DE40-0540-43A7-9FE9-730BC37E1647}">
      <text>
        <t>[Comentário encadeado]
Sua versão do Excel permite que você leia este comentário encadeado, no entanto, as edições serão removidas se o arquivo for aberto em uma versão mais recente do Excel. Saiba mais: https://go.microsoft.com/fwlink/?linkid=870924
Comentário:
    Não temos planilha</t>
      </text>
    </comment>
    <comment ref="J135" authorId="117" shapeId="0" xr:uid="{3F57FF0F-0DE2-4196-904E-543A889AE147}">
      <text>
        <t>[Comentário encadeado]
Sua versão do Excel permite que você leia este comentário encadeado, no entanto, as edições serão removidas se o arquivo for aberto em uma versão mais recente do Excel. Saiba mais: https://go.microsoft.com/fwlink/?linkid=870924
Comentário:
    Valor 2025</t>
      </text>
    </comment>
    <comment ref="R135" authorId="118" shapeId="0" xr:uid="{B714007B-0168-46C0-A260-6690B5103052}">
      <text>
        <t>[Comentário encadeado]
Sua versão do Excel permite que você leia este comentário encadeado, no entanto, as edições serão removidas se o arquivo for aberto em uma versão mais recente do Excel. Saiba mais: https://go.microsoft.com/fwlink/?linkid=870924
Comentário:
    Desconto premio assiduidade (39 elegíveis dos 52)</t>
      </text>
    </comment>
    <comment ref="X135" authorId="119" shapeId="0" xr:uid="{1E3EE9B0-3995-43A2-8585-E7D8F2D996B8}">
      <text>
        <t>[Comentário encadeado]
Sua versão do Excel permite que você leia este comentário encadeado, no entanto, as edições serão removidas se o arquivo for aberto em uma versão mais recente do Excel. Saiba mais: https://go.microsoft.com/fwlink/?linkid=870924
Comentário:
    Desconsiderar o custo de assiduidade na planilha</t>
      </text>
    </comment>
    <comment ref="J136" authorId="120" shapeId="0" xr:uid="{D69FB511-74BB-4C12-A729-F8144BF9CB7D}">
      <text>
        <t>[Comentário encadeado]
Sua versão do Excel permite que você leia este comentário encadeado, no entanto, as edições serão removidas se o arquivo for aberto em uma versão mais recente do Excel. Saiba mais: https://go.microsoft.com/fwlink/?linkid=870924
Comentário:
    Valor 2025</t>
      </text>
    </comment>
    <comment ref="R136" authorId="121" shapeId="0" xr:uid="{0EAF4AD9-10E6-45AD-9B4B-BA6355C3BC1E}">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39 elegíveis de 52 da planilha. 
</t>
      </text>
    </comment>
    <comment ref="AB136" authorId="122" shapeId="0" xr:uid="{256F1041-0D4D-4410-BB6A-54807069E51C}">
      <text>
        <t>[Comentário encadeado]
Sua versão do Excel permite que você leia este comentário encadeado, no entanto, as edições serão removidas se o arquivo for aberto em uma versão mais recente do Excel. Saiba mais: https://go.microsoft.com/fwlink/?linkid=870924
Comentário:
    Extras iguais para os 3 meses (fevereiro, março e abril).</t>
      </text>
    </comment>
    <comment ref="J137" authorId="123" shapeId="0" xr:uid="{DE06136E-B7E2-4CAB-93E6-8F7C50F09169}">
      <text>
        <t>[Comentário encadeado]
Sua versão do Excel permite que você leia este comentário encadeado, no entanto, as edições serão removidas se o arquivo for aberto em uma versão mais recente do Excel. Saiba mais: https://go.microsoft.com/fwlink/?linkid=870924
Comentário:
    Valor 2025</t>
      </text>
    </comment>
    <comment ref="Q137" authorId="124" shapeId="0" xr:uid="{2CF6350C-831D-41AE-8E96-B791052DF59B}">
      <text>
        <t>[Comentário encadeado]
Sua versão do Excel permite que você leia este comentário encadeado, no entanto, as edições serão removidas se o arquivo for aberto em uma versão mais recente do Excel. Saiba mais: https://go.microsoft.com/fwlink/?linkid=870924
Comentário:
    Placa de metal equipamento não foi entregue R$11.246,76 (REFERENTE A 42 PLACAS)
Lavadora S20 equipamento sem funcionar R$ 2.107,825 (REFERENTE A 15 DIAS) - E-mail: Fechamento Brasanitas limpeza Fevereiro e Março</t>
      </text>
    </comment>
    <comment ref="R137" authorId="125" shapeId="0" xr:uid="{BCFECA8E-BE5F-4AE7-9BED-0FE192993B2D}">
      <text>
        <t>[Comentário encadeado]
Sua versão do Excel permite que você leia este comentário encadeado, no entanto, as edições serão removidas se o arquivo for aberto em uma versão mais recente do Excel. Saiba mais: https://go.microsoft.com/fwlink/?linkid=870924
Comentário:
    40 funcionários elegíveis de 52.</t>
      </text>
    </comment>
    <comment ref="AB137" authorId="126" shapeId="0" xr:uid="{86AC8F82-1F5B-4200-80F9-D7D0EA9A7067}">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Extras iguais para os 3 meses (fevereiro, março e abril).
</t>
      </text>
    </comment>
    <comment ref="P138" authorId="127" shapeId="0" xr:uid="{FD513C40-9DB9-451D-91B4-81E87C2732E9}">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SLA retroativo referente aos meses de fevereiro e março. </t>
      </text>
    </comment>
    <comment ref="Q138" authorId="128" shapeId="0" xr:uid="{31B471BE-1582-4AD7-B4A7-8206C806545E}">
      <text>
        <t>[Comentário encadeado]
Sua versão do Excel permite que você leia este comentário encadeado, no entanto, as edições serão removidas se o arquivo for aberto em uma versão mais recente do Excel. Saiba mais: https://go.microsoft.com/fwlink/?linkid=870924
Comentário:
    Troca do mdf ripado de mdf  R$ 650,00
Placa de metal equipamento não foi entregue R$11.246,76 (REFERENTE A 42 PLACAS)
Lavadora S20 equipamento sem funcionar R$ 2.107,825 (REFERENTE A 15 DIAS ).</t>
      </text>
    </comment>
    <comment ref="S138" authorId="129" shapeId="0" xr:uid="{A42A9280-F4F9-44E6-931B-896D1737C51A}">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Soma dos descontos de faltas dos meses de fevereiro e março que não foram aplicadas anteriormente. </t>
      </text>
    </comment>
    <comment ref="AB138" authorId="130" shapeId="0" xr:uid="{51B4A2E0-AD1A-4EA2-8A6C-92D29FB5F854}">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Extras iguais para os 3 meses (fevereiro, março e abril).
</t>
      </text>
    </comment>
    <comment ref="J139" authorId="131" shapeId="0" xr:uid="{68A946C5-AE17-4019-8DA0-4BC029B41C82}">
      <text>
        <t>[Comentário encadeado]
Sua versão do Excel permite que você leia este comentário encadeado, no entanto, as edições serão removidas se o arquivo for aberto em uma versão mais recente do Excel. Saiba mais: https://go.microsoft.com/fwlink/?linkid=870924
Comentário:
    Novo escopo com acréscimo de 4 funcionários.</t>
      </text>
    </comment>
    <comment ref="J140" authorId="132" shapeId="0" xr:uid="{327A25E9-393B-482C-9752-8EC32247CA6C}">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Acréscimo de 10 funcionários (aumento gradual durante os meses de abril, maio e junho). </t>
      </text>
    </comment>
    <comment ref="L140" authorId="133" shapeId="0" xr:uid="{FE3AD2CC-789C-49FC-96EE-BEC13E4C276C}">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As faltas do mês foram compensadas pelos extras praticados. </t>
      </text>
    </comment>
    <comment ref="S140" authorId="134" shapeId="0" xr:uid="{E6608AD6-1F19-4A18-97FB-5F2CB6DADFB5}">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O shopping emitiu uma nota com o valor menor do que o indicado na medição. Com isso, o valor de R$ 7.866,24 fica como crédito para a Brasanitas para a próxima medição. </t>
      </text>
    </comment>
    <comment ref="J141" authorId="135" shapeId="0" xr:uid="{6C02B366-3679-49B9-B7B1-F9DDE8182B8B}">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Acréscimo de 10 funcionários (aumento gradual durante os meses de abril, maio e junho). </t>
      </text>
    </comment>
    <comment ref="Q141" authorId="136" shapeId="0" xr:uid="{0635DBD7-AF85-4C0A-A14D-AAF24F2903CD}">
      <text>
        <t>[Comentário encadeado]
Sua versão do Excel permite que você leia este comentário encadeado, no entanto, as edições serão removidas se o arquivo for aberto em uma versão mais recente do Excel. Saiba mais: https://go.microsoft.com/fwlink/?linkid=870924
Comentário:
    Equipamentos de incêndio que foram furtados.</t>
      </text>
    </comment>
    <comment ref="S141" authorId="137" shapeId="0" xr:uid="{BF93FB54-6F10-462F-AAC6-94CA17C9F27B}">
      <text>
        <t>[Comentário encadeado]
Sua versão do Excel permite que você leia este comentário encadeado, no entanto, as edições serão removidas se o arquivo for aberto em uma versão mais recente do Excel. Saiba mais: https://go.microsoft.com/fwlink/?linkid=870924
Comentário:
    PLR</t>
      </text>
    </comment>
    <comment ref="AC141" authorId="138" shapeId="0" xr:uid="{5B81DB53-273A-4008-BBE3-0E4C896C05EF}">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Valor de extra após o abatimento do desconto das faltas ocorridas no mês de julho. </t>
      </text>
    </comment>
    <comment ref="J142" authorId="139" shapeId="0" xr:uid="{32F24820-B4B0-4E4D-BF8A-E58C956BB50C}">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Acréscimo de 10 funcionários (aumento gradual durante os meses de abril, maio e junho). </t>
      </text>
    </comment>
    <comment ref="H143" authorId="140" shapeId="0" xr:uid="{70513A26-6363-4D38-B8B4-F2247B434E4E}">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Houve uma troca na gestão da Brasanitas e não teve tempo hábil para mandar as informações de faltas e atrasos. Entretanto, essas informações serão consideradas na medição de outubro/2025. </t>
      </text>
    </comment>
    <comment ref="J143" authorId="141" shapeId="0" xr:uid="{2CEFF7ED-79BF-4B98-9A67-1A9C7E72641D}">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Acréscimo de 10 funcionários (aumento gradual durante os meses de abril, maio e junho). </t>
      </text>
    </comment>
    <comment ref="L144" authorId="142" shapeId="0" xr:uid="{46B0AD14-50A1-49BA-BEF6-2132BD006734}">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Houve uma troca na gestão da Brasanitas e não teve tempo hábil para mandar as informações de faltas e atrasos. Entretanto, essas informações serão consideradas na medição de outubro/2025. </t>
      </text>
    </comment>
    <comment ref="J147" authorId="143" shapeId="0" xr:uid="{ED7B671B-BC55-4829-8470-D0A3586E6BBF}">
      <text>
        <t>[Comentário encadeado]
Sua versão do Excel permite que você leia este comentário encadeado, no entanto, as edições serão removidas se o arquivo for aberto em uma versão mais recente do Excel. Saiba mais: https://go.microsoft.com/fwlink/?linkid=870924
Comentário:
    Valor 2025 - c/ premio assiduidade para 9 (sem o analista)</t>
      </text>
    </comment>
    <comment ref="R147" authorId="144" shapeId="0" xr:uid="{45BE7528-7F4D-467D-8B80-2138CF30B09B}">
      <text>
        <t>[Comentário encadeado]
Sua versão do Excel permite que você leia este comentário encadeado, no entanto, as edições serão removidas se o arquivo for aberto em uma versão mais recente do Excel. Saiba mais: https://go.microsoft.com/fwlink/?linkid=870924
Comentário:
    Desconto Premio assiduidade para 9 (sem o analista)</t>
      </text>
    </comment>
    <comment ref="X147" authorId="145" shapeId="0" xr:uid="{CC4E360C-9B12-49E9-B580-90521EA4B0E1}">
      <text>
        <t>[Comentário encadeado]
Sua versão do Excel permite que você leia este comentário encadeado, no entanto, as edições serão removidas se o arquivo for aberto em uma versão mais recente do Excel. Saiba mais: https://go.microsoft.com/fwlink/?linkid=870924
Comentário:
    Desconsiderar o custo de assiduidade na planilha</t>
      </text>
    </comment>
    <comment ref="J148" authorId="146" shapeId="0" xr:uid="{8392D904-1E64-4F15-8B8B-26FA435CDC63}">
      <text>
        <t>[Comentário encadeado]
Sua versão do Excel permite que você leia este comentário encadeado, no entanto, as edições serão removidas se o arquivo for aberto em uma versão mais recente do Excel. Saiba mais: https://go.microsoft.com/fwlink/?linkid=870924
Comentário:
    Valor 2025 - c/ premio assiduidade para 9 (sem o analista)</t>
      </text>
    </comment>
    <comment ref="S153" authorId="147" shapeId="0" xr:uid="{CDC5FDA8-9A19-413B-A46D-9B59753D0FCD}">
      <text>
        <t>[Comentário encadeado]
Sua versão do Excel permite que você leia este comentário encadeado, no entanto, as edições serão removidas se o arquivo for aberto em uma versão mais recente do Excel. Saiba mais: https://go.microsoft.com/fwlink/?linkid=870924
Comentário:
    PLR</t>
      </text>
    </comment>
    <comment ref="J159" authorId="148" shapeId="0" xr:uid="{22A1C11E-9892-44A1-8036-063B926E272B}">
      <text>
        <t>[Comentário encadeado]
Sua versão do Excel permite que você leia este comentário encadeado, no entanto, as edições serão removidas se o arquivo for aberto em uma versão mais recente do Excel. Saiba mais: https://go.microsoft.com/fwlink/?linkid=870924
Comentário:
    Valor reonerado e com I40 aos Auxiliares</t>
      </text>
    </comment>
    <comment ref="J160" authorId="149" shapeId="0" xr:uid="{07C80E9C-7A15-4351-8128-48D4B1B56BE8}">
      <text>
        <t>[Comentário encadeado]
Sua versão do Excel permite que você leia este comentário encadeado, no entanto, as edições serão removidas se o arquivo for aberto em uma versão mais recente do Excel. Saiba mais: https://go.microsoft.com/fwlink/?linkid=870924
Comentário:
    Novo escopo do organograma</t>
      </text>
    </comment>
    <comment ref="J161" authorId="150" shapeId="0" xr:uid="{30BA0E1F-22AC-47AE-AA86-DED9C87ED5D1}">
      <text>
        <t>[Comentário encadeado]
Sua versão do Excel permite que você leia este comentário encadeado, no entanto, as edições serão removidas se o arquivo for aberto em uma versão mais recente do Excel. Saiba mais: https://go.microsoft.com/fwlink/?linkid=870924
Comentário:
    Novo escopo do organograma</t>
      </text>
    </comment>
    <comment ref="J162" authorId="151" shapeId="0" xr:uid="{A1B3F3D8-F39D-4677-A919-7F43E177187D}">
      <text>
        <t>[Comentário encadeado]
Sua versão do Excel permite que você leia este comentário encadeado, no entanto, as edições serão removidas se o arquivo for aberto em uma versão mais recente do Excel. Saiba mais: https://go.microsoft.com/fwlink/?linkid=870924
Comentário:
    Novo escopo do organograma</t>
      </text>
    </comment>
    <comment ref="J163" authorId="152" shapeId="0" xr:uid="{89D980AC-78EC-4E72-AE81-5AB8172ACA91}">
      <text>
        <t>[Comentário encadeado]
Sua versão do Excel permite que você leia este comentário encadeado, no entanto, as edições serão removidas se o arquivo for aberto em uma versão mais recente do Excel. Saiba mais: https://go.microsoft.com/fwlink/?linkid=870924
Comentário:
    Novo escopo do organograma</t>
      </text>
    </comment>
    <comment ref="J164" authorId="153" shapeId="0" xr:uid="{5B129210-1170-444B-9D65-9AABF8AAF1AD}">
      <text>
        <t>[Comentário encadeado]
Sua versão do Excel permite que você leia este comentário encadeado, no entanto, as edições serão removidas se o arquivo for aberto em uma versão mais recente do Excel. Saiba mais: https://go.microsoft.com/fwlink/?linkid=870924
Comentário:
    Novo escopo do organograma</t>
      </text>
    </comment>
    <comment ref="S164" authorId="154" shapeId="0" xr:uid="{4E395758-9382-44E3-B777-6CD1917B8281}">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11 celulares sem uso (retroativo ao meses de fevereiro, março, abril e maio). </t>
      </text>
    </comment>
    <comment ref="J165" authorId="155" shapeId="0" xr:uid="{2CD75FA9-61DC-425F-8703-244D5833D541}">
      <text>
        <t>[Comentário encadeado]
Sua versão do Excel permite que você leia este comentário encadeado, no entanto, as edições serão removidas se o arquivo for aberto em uma versão mais recente do Excel. Saiba mais: https://go.microsoft.com/fwlink/?linkid=870924
Comentário:
    Novo escopo do organograma</t>
      </text>
    </comment>
    <comment ref="J166" authorId="156" shapeId="0" xr:uid="{1A6CBBD5-49C0-4184-AD4B-5B85162018D7}">
      <text>
        <t>[Comentário encadeado]
Sua versão do Excel permite que você leia este comentário encadeado, no entanto, as edições serão removidas se o arquivo for aberto em uma versão mais recente do Excel. Saiba mais: https://go.microsoft.com/fwlink/?linkid=870924
Comentário:
    Novo escopo do organograma</t>
      </text>
    </comment>
    <comment ref="J167" authorId="157" shapeId="0" xr:uid="{B22940E2-3651-4150-9F23-1CC948AB8867}">
      <text>
        <t>[Comentário encadeado]
Sua versão do Excel permite que você leia este comentário encadeado, no entanto, as edições serão removidas se o arquivo for aberto em uma versão mais recente do Excel. Saiba mais: https://go.microsoft.com/fwlink/?linkid=870924
Comentário:
    Brasanitas entrará no contrato a partir do dia 02 de setembro.</t>
      </text>
    </comment>
    <comment ref="J171" authorId="158" shapeId="0" xr:uid="{8CEBD906-D3EE-4D16-91F4-E6C1C81F1462}">
      <text>
        <t>[Comentário encadeado]
Sua versão do Excel permite que você leia este comentário encadeado, no entanto, as edições serão removidas se o arquivo for aberto em uma versão mais recente do Excel. Saiba mais: https://go.microsoft.com/fwlink/?linkid=870924
Comentário:
    Valor reonerado</t>
      </text>
    </comment>
    <comment ref="J172" authorId="159" shapeId="0" xr:uid="{ADAE3631-05F1-487B-A1D3-8C8168FD7F5B}">
      <text>
        <t>[Comentário encadeado]
Sua versão do Excel permite que você leia este comentário encadeado, no entanto, as edições serão removidas se o arquivo for aberto em uma versão mais recente do Excel. Saiba mais: https://go.microsoft.com/fwlink/?linkid=870924
Comentário:
    Valor reonerado</t>
      </text>
    </comment>
    <comment ref="J173" authorId="160" shapeId="0" xr:uid="{B93777B8-D312-476E-A06E-F2BCA13A46D7}">
      <text>
        <t>[Comentário encadeado]
Sua versão do Excel permite que você leia este comentário encadeado, no entanto, as edições serão removidas se o arquivo for aberto em uma versão mais recente do Excel. Saiba mais: https://go.microsoft.com/fwlink/?linkid=870924
Comentário:
    Valor reonerado</t>
      </text>
    </comment>
    <comment ref="J174" authorId="161" shapeId="0" xr:uid="{8F90A7F7-5C8C-49A1-876D-84F6CB129C37}">
      <text>
        <t>[Comentário encadeado]
Sua versão do Excel permite que você leia este comentário encadeado, no entanto, as edições serão removidas se o arquivo for aberto em uma versão mais recente do Excel. Saiba mais: https://go.microsoft.com/fwlink/?linkid=870924
Comentário:
    Valor reonerado</t>
      </text>
    </comment>
    <comment ref="J179" authorId="162" shapeId="0" xr:uid="{94DC170F-4E1F-4817-9EB5-51D0DECF511E}">
      <text>
        <t>[Comentário encadeado]
Sua versão do Excel permite que você leia este comentário encadeado, no entanto, as edições serão removidas se o arquivo for aberto em uma versão mais recente do Excel. Saiba mais: https://go.microsoft.com/fwlink/?linkid=870924
Comentário:
    Brasanitas entrará no contrato a partir do dia 02 de setembro.</t>
      </text>
    </comment>
    <comment ref="J183" authorId="163" shapeId="0" xr:uid="{E2667524-E133-4E15-AC08-FDC6669DFA29}">
      <text>
        <t>[Comentário encadeado]
Sua versão do Excel permite que você leia este comentário encadeado, no entanto, as edições serão removidas se o arquivo for aberto em uma versão mais recente do Excel. Saiba mais: https://go.microsoft.com/fwlink/?linkid=870924
Comentário:
    Valor reonerado</t>
      </text>
    </comment>
    <comment ref="J184" authorId="164" shapeId="0" xr:uid="{561C501F-7773-4CCA-8276-6547D603A646}">
      <text>
        <t>[Comentário encadeado]
Sua versão do Excel permite que você leia este comentário encadeado, no entanto, as edições serão removidas se o arquivo for aberto em uma versão mais recente do Excel. Saiba mais: https://go.microsoft.com/fwlink/?linkid=870924
Comentário:
    Valor reonerado</t>
      </text>
    </comment>
    <comment ref="J185" authorId="165" shapeId="0" xr:uid="{4491213F-8A8A-4313-8390-A55FCDA88C66}">
      <text>
        <t>[Comentário encadeado]
Sua versão do Excel permite que você leia este comentário encadeado, no entanto, as edições serão removidas se o arquivo for aberto em uma versão mais recente do Excel. Saiba mais: https://go.microsoft.com/fwlink/?linkid=870924
Comentário:
    Valor reonerado</t>
      </text>
    </comment>
    <comment ref="J191" authorId="166" shapeId="0" xr:uid="{DAAB2324-F900-4A06-8E16-316CFBD97BE9}">
      <text>
        <t>[Comentário encadeado]
Sua versão do Excel permite que você leia este comentário encadeado, no entanto, as edições serão removidas se o arquivo for aberto em uma versão mais recente do Excel. Saiba mais: https://go.microsoft.com/fwlink/?linkid=870924
Comentário:
    Brasanitas entrará no contrato a partir do dia 02 de setembro.</t>
      </text>
    </comment>
    <comment ref="J195" authorId="167" shapeId="0" xr:uid="{6F408DD1-57AF-417F-ACF0-259B046E8537}">
      <text>
        <t>[Comentário encadeado]
Sua versão do Excel permite que você leia este comentário encadeado, no entanto, as edições serão removidas se o arquivo for aberto em uma versão mais recente do Excel. Saiba mais: https://go.microsoft.com/fwlink/?linkid=870924
Comentário:
    Valor 2024</t>
      </text>
    </comment>
    <comment ref="J196" authorId="168" shapeId="0" xr:uid="{DCDB2EAC-B584-4E52-BCE7-AB14E28DE5F4}">
      <text>
        <t>[Comentário encadeado]
Sua versão do Excel permite que você leia este comentário encadeado, no entanto, as edições serão removidas se o arquivo for aberto em uma versão mais recente do Excel. Saiba mais: https://go.microsoft.com/fwlink/?linkid=870924
Comentário:
    Valor reajuste 2025</t>
      </text>
    </comment>
    <comment ref="J197" authorId="169" shapeId="0" xr:uid="{A154B3D7-197D-48B7-B520-E0DCE2BD38FC}">
      <text>
        <t>[Comentário encadeado]
Sua versão do Excel permite que você leia este comentário encadeado, no entanto, as edições serão removidas se o arquivo for aberto em uma versão mais recente do Excel. Saiba mais: https://go.microsoft.com/fwlink/?linkid=870924
Comentário:
    Valor reajuste 2025</t>
      </text>
    </comment>
    <comment ref="J198" authorId="170" shapeId="0" xr:uid="{279AC2CA-8A23-4035-A9F8-1284EE4AAC17}">
      <text>
        <t>[Comentário encadeado]
Sua versão do Excel permite que você leia este comentário encadeado, no entanto, as edições serão removidas se o arquivo for aberto em uma versão mais recente do Excel. Saiba mais: https://go.microsoft.com/fwlink/?linkid=870924
Comentário:
    Valor reajuste 2025</t>
      </text>
    </comment>
    <comment ref="J199" authorId="171" shapeId="0" xr:uid="{817F34F4-69A0-4BC6-AAB7-DF7F4D98B93A}">
      <text>
        <t>[Comentário encadeado]
Sua versão do Excel permite que você leia este comentário encadeado, no entanto, as edições serão removidas se o arquivo for aberto em uma versão mais recente do Excel. Saiba mais: https://go.microsoft.com/fwlink/?linkid=870924
Comentário:
    Valor reajuste 2025</t>
      </text>
    </comment>
    <comment ref="J200" authorId="172" shapeId="0" xr:uid="{54D676EF-4703-4684-AF7D-C3E190EF5351}">
      <text>
        <t>[Comentário encadeado]
Sua versão do Excel permite que você leia este comentário encadeado, no entanto, as edições serão removidas se o arquivo for aberto em uma versão mais recente do Excel. Saiba mais: https://go.microsoft.com/fwlink/?linkid=870924
Comentário:
    Valor reajuste 2025</t>
      </text>
    </comment>
    <comment ref="J202" authorId="173" shapeId="0" xr:uid="{A5C978A7-7FEF-4EB4-B8A8-76F45D708704}">
      <text>
        <t>[Comentário encadeado]
Sua versão do Excel permite que você leia este comentário encadeado, no entanto, as edições serão removidas se o arquivo for aberto em uma versão mais recente do Excel. Saiba mais: https://go.microsoft.com/fwlink/?linkid=870924
Comentário:
    Acréscimo de 01 posto de agente de portaria (2 porteiros) - Novo escopo começou a ser praticado a partir do dia 01/08.</t>
      </text>
    </comment>
    <comment ref="J203" authorId="174" shapeId="0" xr:uid="{24E254B8-85F8-4FCF-BF5C-19F0A11D3756}">
      <text>
        <t>[Comentário encadeado]
Sua versão do Excel permite que você leia este comentário encadeado, no entanto, as edições serão removidas se o arquivo for aberto em uma versão mais recente do Excel. Saiba mais: https://go.microsoft.com/fwlink/?linkid=870924
Comentário:
    Acréscimo de 01 posto de agente de portaria (2 porteiros) - Novo escopo começou a ser praticado a partir do dia 01/08.</t>
      </text>
    </comment>
    <comment ref="J207" authorId="175" shapeId="0" xr:uid="{3E823342-CEBB-42D5-8AFF-E9AC4CB310D4}">
      <text>
        <t>[Comentário encadeado]
Sua versão do Excel permite que você leia este comentário encadeado, no entanto, as edições serão removidas se o arquivo for aberto em uma versão mais recente do Excel. Saiba mais: https://go.microsoft.com/fwlink/?linkid=870924
Comentário:
    Valor 2024
Responder:
    Aumento de 2 vigilantes</t>
      </text>
    </comment>
    <comment ref="J208" authorId="176" shapeId="0" xr:uid="{083B448F-3E48-4B0F-8606-0A44AF428497}">
      <text>
        <t>[Comentário encadeado]
Sua versão do Excel permite que você leia este comentário encadeado, no entanto, as edições serão removidas se o arquivo for aberto em uma versão mais recente do Excel. Saiba mais: https://go.microsoft.com/fwlink/?linkid=870924
Comentário:
    Valor reajuste 2025</t>
      </text>
    </comment>
    <comment ref="J209" authorId="177" shapeId="0" xr:uid="{E917BAC1-842D-4C87-AC3D-4569C3FBED4B}">
      <text>
        <t>[Comentário encadeado]
Sua versão do Excel permite que você leia este comentário encadeado, no entanto, as edições serão removidas se o arquivo for aberto em uma versão mais recente do Excel. Saiba mais: https://go.microsoft.com/fwlink/?linkid=870924
Comentário:
    Valor reajuste 2025</t>
      </text>
    </comment>
    <comment ref="J210" authorId="178" shapeId="0" xr:uid="{FDFBC185-6CFD-4E3F-A8A5-BFF84EDF5E1C}">
      <text>
        <t>[Comentário encadeado]
Sua versão do Excel permite que você leia este comentário encadeado, no entanto, as edições serão removidas se o arquivo for aberto em uma versão mais recente do Excel. Saiba mais: https://go.microsoft.com/fwlink/?linkid=870924
Comentário:
    Valor reajuste 2025</t>
      </text>
    </comment>
    <comment ref="J211" authorId="179" shapeId="0" xr:uid="{EB0D85BC-0E5B-4DBC-9E84-28D825401783}">
      <text>
        <t>[Comentário encadeado]
Sua versão do Excel permite que você leia este comentário encadeado, no entanto, as edições serão removidas se o arquivo for aberto em uma versão mais recente do Excel. Saiba mais: https://go.microsoft.com/fwlink/?linkid=870924
Comentário:
    Valor reajuste 2025</t>
      </text>
    </comment>
    <comment ref="J212" authorId="180" shapeId="0" xr:uid="{135FF7CE-7B96-4135-84B3-1DF077C6B089}">
      <text>
        <t>[Comentário encadeado]
Sua versão do Excel permite que você leia este comentário encadeado, no entanto, as edições serão removidas se o arquivo for aberto em uma versão mais recente do Excel. Saiba mais: https://go.microsoft.com/fwlink/?linkid=870924
Comentário:
    Retirada de dois armamentos (troca de 2 dos 4 vigilantes armados para vigilantes desarmados) e retirada de 2 patinetes que não estavam sendo utilizados. 
E-mail com a tratativa: Ajuste Armamentos - Contrato Mooca.</t>
      </text>
    </comment>
    <comment ref="J213" authorId="181" shapeId="0" xr:uid="{24EF85CF-4166-48CB-AB0E-100D8259B6AE}">
      <text>
        <t>[Comentário encadeado]
Sua versão do Excel permite que você leia este comentário encadeado, no entanto, as edições serão removidas se o arquivo for aberto em uma versão mais recente do Excel. Saiba mais: https://go.microsoft.com/fwlink/?linkid=870924
Comentário:
    Acréscimo de uma moto (o veículo já estava em uso desde janeiro - valor: R$1.530,59)</t>
      </text>
    </comment>
    <comment ref="S213" authorId="182" shapeId="0" xr:uid="{2434E5A8-8AF9-4EA3-8C5F-E75E6B01C933}">
      <text>
        <t>[Comentário encadeado]
Sua versão do Excel permite que você leia este comentário encadeado, no entanto, as edições serão removidas se o arquivo for aberto em uma versão mais recente do Excel. Saiba mais: https://go.microsoft.com/fwlink/?linkid=870924
Comentário:
    Valor devido ao fornecedor por causa da inclusão de uma moto e combustível na planilha Should Cost que estava estava em uso desde janeiro.</t>
      </text>
    </comment>
    <comment ref="J214" authorId="183" shapeId="0" xr:uid="{ACF98422-B744-4D18-B711-D67D6AB11814}">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Novo HC (22 funcionários).
Acréscimo de uma moto e retirada de 2 revólveres calibre 38 do contrato. </t>
      </text>
    </comment>
    <comment ref="J215" authorId="184" shapeId="0" xr:uid="{66DE19BE-4215-4394-AE36-1118C462BCAD}">
      <text>
        <t>[Comentário encadeado]
Sua versão do Excel permite que você leia este comentário encadeado, no entanto, as edições serão removidas se o arquivo for aberto em uma versão mais recente do Excel. Saiba mais: https://go.microsoft.com/fwlink/?linkid=870924
Comentário:
    Retirada de dois vigilantes e de duas armas.</t>
      </text>
    </comment>
    <comment ref="H221" authorId="185" shapeId="0" xr:uid="{4E227A56-A862-4289-8816-0B9B250F1414}">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As faltas do mês de março não foram descontadas. O shopping informou que emitiu a nota no valor integral do contrato. </t>
      </text>
    </comment>
    <comment ref="H222" authorId="186" shapeId="0" xr:uid="{2E406E2E-5939-4880-8B43-CCC694278BF8}">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As faltas do mês de abril não foram descontadas. O shopping informou que emitiu a nota no valor integral do contrato. 
</t>
      </text>
    </comment>
    <comment ref="H223" authorId="187" shapeId="0" xr:uid="{F7145D2E-E69D-49D9-81B9-BCDE56792CA2}">
      <text>
        <t>[Comentário encadeado]
Sua versão do Excel permite que você leia este comentário encadeado, no entanto, as edições serão removidas se o arquivo for aberto em uma versão mais recente do Excel. Saiba mais: https://go.microsoft.com/fwlink/?linkid=870924
Comentário:
    Soma das faltas de março e abril (esperar as faltas de maio para colocar na próxima medição da competência de junho).</t>
      </text>
    </comment>
    <comment ref="AC224" authorId="188" shapeId="0" xr:uid="{A63F63BA-B580-4720-A336-3C0ED94DD6D0}">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Extra realizado em maio. 
</t>
      </text>
    </comment>
    <comment ref="J232" authorId="189" shapeId="0" xr:uid="{3CB353F3-AD41-4671-A8D4-83D8E1ADFE38}">
      <text>
        <t>[Comentário encadeado]
Sua versão do Excel permite que você leia este comentário encadeado, no entanto, as edições serão removidas se o arquivo for aberto em uma versão mais recente do Excel. Saiba mais: https://go.microsoft.com/fwlink/?linkid=870924
Comentário:
    Reajuste 2025 aprovado pelo fornecedor
Responder:
    HC 49 e sem tratamento de piso</t>
      </text>
    </comment>
    <comment ref="J233" authorId="190" shapeId="0" xr:uid="{8FF1D7E1-3B6B-4821-B355-107E4FCEA0D1}">
      <text>
        <t>[Comentário encadeado]
Sua versão do Excel permite que você leia este comentário encadeado, no entanto, as edições serão removidas se o arquivo for aberto em uma versão mais recente do Excel. Saiba mais: https://go.microsoft.com/fwlink/?linkid=870924
Comentário:
    Reajuste 2025 aprovado pelo fornecedor
Responder:
    HC 49 e sem tratamento de piso</t>
      </text>
    </comment>
    <comment ref="S233" authorId="191" shapeId="0" xr:uid="{9CBF26A5-D2DA-432B-80AF-B9846FED8766}">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Ref: Ressarcimento Lojistas Verzani 
E-mail: FECHAMENTO VERZANI - FEVEREIRO 2025 </t>
      </text>
    </comment>
    <comment ref="J234" authorId="192" shapeId="0" xr:uid="{CFEE2EA2-A78D-41CB-9AD2-5455E5E4E2FE}">
      <text>
        <t>[Comentário encadeado]
Sua versão do Excel permite que você leia este comentário encadeado, no entanto, as edições serão removidas se o arquivo for aberto em uma versão mais recente do Excel. Saiba mais: https://go.microsoft.com/fwlink/?linkid=870924
Comentário:
    Reajuste 2025 aprovado pelo fornecedor
Responder:
    Sem tratamento de piso</t>
      </text>
    </comment>
    <comment ref="J235" authorId="193" shapeId="0" xr:uid="{95BA5B61-CD78-4D73-A9CC-7CA7C8174CD3}">
      <text>
        <t>[Comentário encadeado]
Sua versão do Excel permite que você leia este comentário encadeado, no entanto, as edições serão removidas se o arquivo for aberto em uma versão mais recente do Excel. Saiba mais: https://go.microsoft.com/fwlink/?linkid=870924
Comentário:
    Reajuste 2025 aprovado pelo fornecedor
Responder:
    Sem tratamento de piso</t>
      </text>
    </comment>
    <comment ref="X235" authorId="194" shapeId="0" xr:uid="{2BE03D4F-73EB-4433-89DE-74D7F8348D79}">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Valor devido ao fornecedor referente às diferenças contratuais dos meses de janeiro e fevereiro. </t>
      </text>
    </comment>
    <comment ref="J239" authorId="195" shapeId="0" xr:uid="{A8EF03A5-5F4D-4785-B9D3-DFC6CD2C685F}">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Novo escopo com 57 funcionários (começará a ser praticado dia 04 de agosto). Calcular o proporcional desses 4 dias com o escopo antigo (Valor = R$ 278.129,88). </t>
      </text>
    </comment>
    <comment ref="J240" authorId="196" shapeId="0" xr:uid="{91438F1F-6C3D-4CE5-9882-1C4262170472}">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Novo escopo com 57 funcionários (começará a ser praticado dia 04 de agosto). Calcular o proporcional desses 4 dias com o escopo antigo (Valor = R$ 278.129,88). </t>
      </text>
    </comment>
    <comment ref="J244" authorId="197" shapeId="0" xr:uid="{9F84CAC8-22F0-4261-8AE7-3784D2765042}">
      <text>
        <t>[Comentário encadeado]
Sua versão do Excel permite que você leia este comentário encadeado, no entanto, as edições serão removidas se o arquivo for aberto em uma versão mais recente do Excel. Saiba mais: https://go.microsoft.com/fwlink/?linkid=870924
Comentário:
    Valor reonerado</t>
      </text>
    </comment>
    <comment ref="J245" authorId="198" shapeId="0" xr:uid="{13618D1F-C7F8-4A1C-B4C9-962C270EFE1E}">
      <text>
        <t>[Comentário encadeado]
Sua versão do Excel permite que você leia este comentário encadeado, no entanto, as edições serão removidas se o arquivo for aberto em uma versão mais recente do Excel. Saiba mais: https://go.microsoft.com/fwlink/?linkid=870924
Comentário:
    Valor reonerado</t>
      </text>
    </comment>
    <comment ref="J246" authorId="199" shapeId="0" xr:uid="{57D54966-908A-4A6B-A549-A40020E1E993}">
      <text>
        <t>[Comentário encadeado]
Sua versão do Excel permite que você leia este comentário encadeado, no entanto, as edições serão removidas se o arquivo for aberto em uma versão mais recente do Excel. Saiba mais: https://go.microsoft.com/fwlink/?linkid=870924
Comentário:
    Valor reonerado</t>
      </text>
    </comment>
    <comment ref="J247" authorId="200" shapeId="0" xr:uid="{421AAB3A-F2EB-4254-B353-7F9605A328B5}">
      <text>
        <t>[Comentário encadeado]
Sua versão do Excel permite que você leia este comentário encadeado, no entanto, as edições serão removidas se o arquivo for aberto em uma versão mais recente do Excel. Saiba mais: https://go.microsoft.com/fwlink/?linkid=870924
Comentário:
    Valor reonerado</t>
      </text>
    </comment>
    <comment ref="J248" authorId="201" shapeId="0" xr:uid="{A63ADDF5-7122-4839-9B19-625FBD6208E1}">
      <text>
        <t>[Comentário encadeado]
Sua versão do Excel permite que você leia este comentário encadeado, no entanto, as edições serão removidas se o arquivo for aberto em uma versão mais recente do Excel. Saiba mais: https://go.microsoft.com/fwlink/?linkid=870924
Comentário:
    Valor reonerado</t>
      </text>
    </comment>
    <comment ref="J249" authorId="202" shapeId="0" xr:uid="{88185F3F-EA4E-4952-9F5C-A3796DC96B41}">
      <text>
        <t>[Comentário encadeado]
Sua versão do Excel permite que você leia este comentário encadeado, no entanto, as edições serão removidas se o arquivo for aberto em uma versão mais recente do Excel. Saiba mais: https://go.microsoft.com/fwlink/?linkid=870924
Comentário:
    Valor 2025 com acréscimo de 5 funcionários.</t>
      </text>
    </comment>
    <comment ref="J250" authorId="203" shapeId="0" xr:uid="{C3C86520-30EF-4F1A-A607-6E2FC6256877}">
      <text>
        <t>[Comentário encadeado]
Sua versão do Excel permite que você leia este comentário encadeado, no entanto, as edições serão removidas se o arquivo for aberto em uma versão mais recente do Excel. Saiba mais: https://go.microsoft.com/fwlink/?linkid=870924
Comentário:
    Valor 2025 com acréscimo de 5 funcionários.</t>
      </text>
    </comment>
    <comment ref="S250" authorId="204" shapeId="0" xr:uid="{8EACD71F-C9DD-400A-A741-627F1CEC853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Retroativo referente à diferença entre o valor da nota fiscal emitida e o valor da medição de junho. </t>
      </text>
    </comment>
    <comment ref="H251" authorId="205" shapeId="0" xr:uid="{A21F432D-527E-41F3-973A-207F770666A1}">
      <text>
        <t>[Comentário encadeado]
Sua versão do Excel permite que você leia este comentário encadeado, no entanto, as edições serão removidas se o arquivo for aberto em uma versão mais recente do Excel. Saiba mais: https://go.microsoft.com/fwlink/?linkid=870924
Comentário:
    24 faltas e um posto de pintor vazio.</t>
      </text>
    </comment>
    <comment ref="J251" authorId="206" shapeId="0" xr:uid="{5CCCD129-5050-4296-AED7-0465F0EB01CD}">
      <text>
        <t>[Comentário encadeado]
Sua versão do Excel permite que você leia este comentário encadeado, no entanto, as edições serão removidas se o arquivo for aberto em uma versão mais recente do Excel. Saiba mais: https://go.microsoft.com/fwlink/?linkid=870924
Comentário:
    Valor 2025 com acréscimo de 5 funcionários.</t>
      </text>
    </comment>
    <comment ref="H252" authorId="207" shapeId="0" xr:uid="{A74FF5DB-DD3A-4BA7-A34F-C1B30B7702CA}">
      <text>
        <t>[Comentário encadeado]
Sua versão do Excel permite que você leia este comentário encadeado, no entanto, as edições serão removidas se o arquivo for aberto em uma versão mais recente do Excel. Saiba mais: https://go.microsoft.com/fwlink/?linkid=870924
Comentário:
    28 faltas e um posto de pintor vazio.
Valor das faltas será abatido com os extras praticados no mês de setembro/2025.</t>
      </text>
    </comment>
    <comment ref="J252" authorId="208" shapeId="0" xr:uid="{B6E02700-D4DD-4D08-8002-B1079FF3113D}">
      <text>
        <t>[Comentário encadeado]
Sua versão do Excel permite que você leia este comentário encadeado, no entanto, as edições serão removidas se o arquivo for aberto em uma versão mais recente do Excel. Saiba mais: https://go.microsoft.com/fwlink/?linkid=870924
Comentário:
    Valor 2025 com acréscimo de 5 funcionários.</t>
      </text>
    </comment>
    <comment ref="J257" authorId="209" shapeId="0" xr:uid="{182C6121-073D-4E0B-ACAB-69C8E8BA1FFF}">
      <text>
        <t>[Comentário encadeado]
Sua versão do Excel permite que você leia este comentário encadeado, no entanto, as edições serão removidas se o arquivo for aberto em uma versão mais recente do Excel. Saiba mais: https://go.microsoft.com/fwlink/?linkid=870924
Comentário:
    Valor reonerado</t>
      </text>
    </comment>
    <comment ref="J258" authorId="210" shapeId="0" xr:uid="{E959CD51-EB88-4374-94D8-ED296A21C799}">
      <text>
        <t>[Comentário encadeado]
Sua versão do Excel permite que você leia este comentário encadeado, no entanto, as edições serão removidas se o arquivo for aberto em uma versão mais recente do Excel. Saiba mais: https://go.microsoft.com/fwlink/?linkid=870924
Comentário:
    Valor reonerado</t>
      </text>
    </comment>
    <comment ref="J259" authorId="211" shapeId="0" xr:uid="{DBFF8713-21ED-4A58-8FDC-C8AA9D0E5D33}">
      <text>
        <t>[Comentário encadeado]
Sua versão do Excel permite que você leia este comentário encadeado, no entanto, as edições serão removidas se o arquivo for aberto em uma versão mais recente do Excel. Saiba mais: https://go.microsoft.com/fwlink/?linkid=870924
Comentário:
    Valor reonerado</t>
      </text>
    </comment>
    <comment ref="J260" authorId="212" shapeId="0" xr:uid="{E0897F85-35C1-4E7E-A3ED-202479327187}">
      <text>
        <t>[Comentário encadeado]
Sua versão do Excel permite que você leia este comentário encadeado, no entanto, as edições serão removidas se o arquivo for aberto em uma versão mais recente do Excel. Saiba mais: https://go.microsoft.com/fwlink/?linkid=870924
Comentário:
    Valor reonerado</t>
      </text>
    </comment>
    <comment ref="J261" authorId="213" shapeId="0" xr:uid="{CE0D2F6D-540C-4589-9612-79669B476F1C}">
      <text>
        <t>[Comentário encadeado]
Sua versão do Excel permite que você leia este comentário encadeado, no entanto, as edições serão removidas se o arquivo for aberto em uma versão mais recente do Excel. Saiba mais: https://go.microsoft.com/fwlink/?linkid=870924
Comentário:
    Valor reonerado</t>
      </text>
    </comment>
    <comment ref="J262" authorId="214" shapeId="0" xr:uid="{D674856E-00A3-4E5F-BB82-6E58DA73055F}">
      <text>
        <t>[Comentário encadeado]
Sua versão do Excel permite que você leia este comentário encadeado, no entanto, as edições serão removidas se o arquivo for aberto em uma versão mais recente do Excel. Saiba mais: https://go.microsoft.com/fwlink/?linkid=870924
Comentário:
    Valor 2025 com aumento de escopo (1 mecânico de refrigeração). 
E-mail com a tratativa: Reajuste/2025 Allos - Shopping Del Rey I3760001.</t>
      </text>
    </comment>
    <comment ref="J263" authorId="215" shapeId="0" xr:uid="{8F8EB27A-E647-409A-9174-4E63A22BECB0}">
      <text>
        <t>[Comentário encadeado]
Sua versão do Excel permite que você leia este comentário encadeado, no entanto, as edições serão removidas se o arquivo for aberto em uma versão mais recente do Excel. Saiba mais: https://go.microsoft.com/fwlink/?linkid=870924
Comentário:
    Valor 2025 com aumento de escopo (1 mecânico de refrigeração). 
E-mail com a tratativa: Reajuste/2025 Allos - Shopping Del Rey I3760001.</t>
      </text>
    </comment>
    <comment ref="J264" authorId="216" shapeId="0" xr:uid="{E469121D-D783-4F24-87C2-3FEFA814C63A}">
      <text>
        <t>[Comentário encadeado]
Sua versão do Excel permite que você leia este comentário encadeado, no entanto, as edições serão removidas se o arquivo for aberto em uma versão mais recente do Excel. Saiba mais: https://go.microsoft.com/fwlink/?linkid=870924
Comentário:
    Valor 2025 com aumento de escopo (1 mecânico de refrigeração). 
E-mail com a tratativa: Reajuste/2025 Allos - Shopping Del Rey I3760001.</t>
      </text>
    </comment>
    <comment ref="H265" authorId="217" shapeId="0" xr:uid="{030FB878-9961-42CA-A8BA-2564A0C55718}">
      <text>
        <t>[Comentário encadeado]
Sua versão do Excel permite que você leia este comentário encadeado, no entanto, as edições serão removidas se o arquivo for aberto em uma versão mais recente do Excel. Saiba mais: https://go.microsoft.com/fwlink/?linkid=870924
Comentário:
    44 faltas e um posto de auxiliar vazio.</t>
      </text>
    </comment>
    <comment ref="J265" authorId="218" shapeId="0" xr:uid="{6DCD7484-1573-49D2-A4BE-2AB2172AEB4C}">
      <text>
        <t>[Comentário encadeado]
Sua versão do Excel permite que você leia este comentário encadeado, no entanto, as edições serão removidas se o arquivo for aberto em uma versão mais recente do Excel. Saiba mais: https://go.microsoft.com/fwlink/?linkid=870924
Comentário:
    Valor 2025 com aumento de escopo (1 mecânico de refrigeração). 
E-mail com a tratativa: Reajuste/2025 Allos - Shopping Del Rey I3760001.</t>
      </text>
    </comment>
    <comment ref="J270" authorId="219" shapeId="0" xr:uid="{0DF1EFE3-67D4-4C42-8FF2-63F2EB7915DD}">
      <text>
        <t>[Comentário encadeado]
Sua versão do Excel permite que você leia este comentário encadeado, no entanto, as edições serão removidas se o arquivo for aberto em uma versão mais recente do Excel. Saiba mais: https://go.microsoft.com/fwlink/?linkid=870924
Comentário:
    Novo valor R$ 98.973,14 - A partir Jan/25</t>
      </text>
    </comment>
    <comment ref="J271" authorId="220" shapeId="0" xr:uid="{FF6F83A0-B39F-41B3-9196-EC19AFFAD27B}">
      <text>
        <t>[Comentário encadeado]
Sua versão do Excel permite que você leia este comentário encadeado, no entanto, as edições serão removidas se o arquivo for aberto em uma versão mais recente do Excel. Saiba mais: https://go.microsoft.com/fwlink/?linkid=870924
Comentário:
    Novo valor R$ 98.973,14 - A partir Jan/25 - base 2024</t>
      </text>
    </comment>
    <comment ref="AB271" authorId="221" shapeId="0" xr:uid="{E98CD8AF-2C7B-47DC-8C6F-2CE9E60D022C}">
      <text>
        <t>[Comentário encadeado]
Sua versão do Excel permite que você leia este comentário encadeado, no entanto, as edições serão removidas se o arquivo for aberto em uma versão mais recente do Excel. Saiba mais: https://go.microsoft.com/fwlink/?linkid=870924
Comentário:
    Evento Jogos (dias 09 a 12/02)</t>
      </text>
    </comment>
    <comment ref="AC271" authorId="222" shapeId="0" xr:uid="{301EFB0D-61DB-47DB-AB07-F250A04A36B5}">
      <text>
        <t>[Comentário encadeado]
Sua versão do Excel permite que você leia este comentário encadeado, no entanto, as edições serão removidas se o arquivo for aberto em uma versão mais recente do Excel. Saiba mais: https://go.microsoft.com/fwlink/?linkid=870924
Comentário:
    Evento Jogos (dias 09 a 12/02)</t>
      </text>
    </comment>
    <comment ref="J272" authorId="223" shapeId="0" xr:uid="{091A8D44-255B-4A6B-9E1A-093D68397FA1}">
      <text>
        <t>[Comentário encadeado]
Sua versão do Excel permite que você leia este comentário encadeado, no entanto, as edições serão removidas se o arquivo for aberto em uma versão mais recente do Excel. Saiba mais: https://go.microsoft.com/fwlink/?linkid=870924
Comentário:
    Valor 2025</t>
      </text>
    </comment>
    <comment ref="J273" authorId="224" shapeId="0" xr:uid="{A528C4DA-AC7C-4B56-B833-A42015F68933}">
      <text>
        <t>[Comentário encadeado]
Sua versão do Excel permite que você leia este comentário encadeado, no entanto, as edições serão removidas se o arquivo for aberto em uma versão mais recente do Excel. Saiba mais: https://go.microsoft.com/fwlink/?linkid=870924
Comentário:
    Valor 2025</t>
      </text>
    </comment>
    <comment ref="N273" authorId="225" shapeId="0" xr:uid="{D1F1E14D-3750-4961-A6AA-1B31B80EEBF8}">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Atrasos da medição de março não foram faturadas. Com isso, o faturamento acontecerá no mês seguinte (R$ 249,79 - mês de março e R$ 154,27 - mês de abril). 
</t>
      </text>
    </comment>
    <comment ref="AC273" authorId="226" shapeId="0" xr:uid="{EF7AF6AE-8078-484B-9258-D790877BAC52}">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Extras referentes aos dias 01, 12 e 13/04 (R$ 1.651,43) E-mail: Planilha de EXTRAS - Shopping Del Rey. </t>
      </text>
    </comment>
    <comment ref="J274" authorId="227" shapeId="0" xr:uid="{5C9F195A-2298-4653-8F9E-EEC2A4BD8099}">
      <text>
        <t>[Comentário encadeado]
Sua versão do Excel permite que você leia este comentário encadeado, no entanto, as edições serão removidas se o arquivo for aberto em uma versão mais recente do Excel. Saiba mais: https://go.microsoft.com/fwlink/?linkid=870924
Comentário:
    Valor 2025</t>
      </text>
    </comment>
    <comment ref="AC274" authorId="228" shapeId="0" xr:uid="{5173F3D6-7C9D-4ACF-ABDD-253A0D9A1FA2}">
      <text>
        <t>[Comentário encadeado]
Sua versão do Excel permite que você leia este comentário encadeado, no entanto, as edições serão removidas se o arquivo for aberto em uma versão mais recente do Excel. Saiba mais: https://go.microsoft.com/fwlink/?linkid=870924
Comentário:
    Valor calculado pela Atlas para os extras ocorridos em maio. 
E-mail com a tratativa: Medição Serviço extra Shoppings Estação &amp; Del Rey.</t>
      </text>
    </comment>
    <comment ref="J275" authorId="229" shapeId="0" xr:uid="{B5C6C90D-BB62-4BC3-906E-1C9C4FC80187}">
      <text>
        <t>[Comentário encadeado]
Sua versão do Excel permite que você leia este comentário encadeado, no entanto, as edições serão removidas se o arquivo for aberto em uma versão mais recente do Excel. Saiba mais: https://go.microsoft.com/fwlink/?linkid=870924
Comentário:
    Valor 2025</t>
      </text>
    </comment>
    <comment ref="J282" authorId="230" shapeId="0" xr:uid="{79CE81D6-E13B-42DF-933B-C36838C85702}">
      <text>
        <t>[Comentário encadeado]
Sua versão do Excel permite que você leia este comentário encadeado, no entanto, as edições serão removidas se o arquivo for aberto em uma versão mais recente do Excel. Saiba mais: https://go.microsoft.com/fwlink/?linkid=870924
Comentário:
    Inclusão protetor a partir de 23.10</t>
      </text>
    </comment>
    <comment ref="J283" authorId="231" shapeId="0" xr:uid="{E8F4B429-4931-40C6-8E02-5D7C00F9E658}">
      <text>
        <t>[Comentário encadeado]
Sua versão do Excel permite que você leia este comentário encadeado, no entanto, as edições serão removidas se o arquivo for aberto em uma versão mais recente do Excel. Saiba mais: https://go.microsoft.com/fwlink/?linkid=870924
Comentário:
    Inclusão protetor a partir de 23.10</t>
      </text>
    </comment>
    <comment ref="AB283" authorId="232" shapeId="0" xr:uid="{A5454BEF-E751-40C4-AFB3-9C31092199E9}">
      <text>
        <t>[Comentário encadeado]
Sua versão do Excel permite que você leia este comentário encadeado, no entanto, as edições serão removidas se o arquivo for aberto em uma versão mais recente do Excel. Saiba mais: https://go.microsoft.com/fwlink/?linkid=870924
Comentário:
    Evento Jogos (11 a 27/02)</t>
      </text>
    </comment>
    <comment ref="AC283" authorId="233" shapeId="0" xr:uid="{99B2AB28-67D9-4D0A-914E-61856F4C398F}">
      <text>
        <t>[Comentário encadeado]
Sua versão do Excel permite que você leia este comentário encadeado, no entanto, as edições serão removidas se o arquivo for aberto em uma versão mais recente do Excel. Saiba mais: https://go.microsoft.com/fwlink/?linkid=870924
Comentário:
    Evento Jogos (11 a 27/02)</t>
      </text>
    </comment>
    <comment ref="J284" authorId="234" shapeId="0" xr:uid="{13716406-6DB8-448E-AF4F-11D960A97960}">
      <text>
        <t>[Comentário encadeado]
Sua versão do Excel permite que você leia este comentário encadeado, no entanto, as edições serão removidas se o arquivo for aberto em uma versão mais recente do Excel. Saiba mais: https://go.microsoft.com/fwlink/?linkid=870924
Comentário:
    Valor 2025</t>
      </text>
    </comment>
    <comment ref="J285" authorId="235" shapeId="0" xr:uid="{62DA5BC5-9902-4D3A-9009-F04A8A5DDD93}">
      <text>
        <t>[Comentário encadeado]
Sua versão do Excel permite que você leia este comentário encadeado, no entanto, as edições serão removidas se o arquivo for aberto em uma versão mais recente do Excel. Saiba mais: https://go.microsoft.com/fwlink/?linkid=870924
Comentário:
    Valor 2025</t>
      </text>
    </comment>
    <comment ref="AC285" authorId="236" shapeId="0" xr:uid="{BC5985D4-9A5D-4E5C-B0CB-763DB07C0ECC}">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Extra referente aos dias 12, 13, 18 e 20 de abril (R$ R$ 2.572,16) - E-mail: Planilha de EXTRAS - Shopping Del Rey. </t>
      </text>
    </comment>
    <comment ref="AC286" authorId="237" shapeId="0" xr:uid="{5A88BA61-5862-46BE-9DAE-3A4657F02EBC}">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Extras praticados nos dias 24, 25, 27, 29, 30 e 31 de maio. 
E-mail: Medição Serviço extra Shoppings Estação &amp; Del Rey. </t>
      </text>
    </comment>
    <comment ref="S291" authorId="238" shapeId="0" xr:uid="{34B9A975-9933-4659-9FB3-DA7B7881192D}">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Desconto referente ao prêmio assiduidade pago incorretamente em 2024 (o shopping parcelou em 6x).
Parcela 1|6.  </t>
      </text>
    </comment>
    <comment ref="S292" authorId="239" shapeId="0" xr:uid="{6CC5BCF4-D118-464B-9457-4B1B200A1058}">
      <text>
        <t>[Comentário encadeado]
Sua versão do Excel permite que você leia este comentário encadeado, no entanto, as edições serão removidas se o arquivo for aberto em uma versão mais recente do Excel. Saiba mais: https://go.microsoft.com/fwlink/?linkid=870924
Comentário:
    Desconto referente ao prêmio assiduidade pago incorretamente em 2024 (o shopping parcelou em 6x)
Parcela 2|6.</t>
      </text>
    </comment>
    <comment ref="S293" authorId="240" shapeId="0" xr:uid="{328E6A7F-94A9-4685-B898-3F0338DB37FF}">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Desconto referente ao prêmio assiduidade pago incorretamente em 2024 (o shopping parcelou em 6x)
Parcela 3|6.  </t>
      </text>
    </comment>
    <comment ref="J295" authorId="241" shapeId="0" xr:uid="{EA14495B-884F-4B48-B0DF-2896AF68D83C}">
      <text>
        <t>[Comentário encadeado]
Sua versão do Excel permite que você leia este comentário encadeado, no entanto, as edições serão removidas se o arquivo for aberto em uma versão mais recente do Excel. Saiba mais: https://go.microsoft.com/fwlink/?linkid=870924
Comentário:
    Não temos planilha should cost</t>
      </text>
    </comment>
    <comment ref="J296" authorId="242" shapeId="0" xr:uid="{F1FBAC84-B45B-4720-8375-FF130F449388}">
      <text>
        <t>[Comentário encadeado]
Sua versão do Excel permite que você leia este comentário encadeado, no entanto, as edições serão removidas se o arquivo for aberto em uma versão mais recente do Excel. Saiba mais: https://go.microsoft.com/fwlink/?linkid=870924
Comentário:
    Não temos planilha should cost</t>
      </text>
    </comment>
    <comment ref="J297" authorId="243" shapeId="0" xr:uid="{7F557457-C23E-4D51-B614-CD1B43FE126E}">
      <text>
        <t>[Comentário encadeado]
Sua versão do Excel permite que você leia este comentário encadeado, no entanto, as edições serão removidas se o arquivo for aberto em uma versão mais recente do Excel. Saiba mais: https://go.microsoft.com/fwlink/?linkid=870924
Comentário:
    Não temos planilha should cost</t>
      </text>
    </comment>
    <comment ref="L297" authorId="244" shapeId="0" xr:uid="{4381CF06-420E-4BC8-9B76-57137F0D1C72}">
      <text>
        <t>[Comentário encadeado]
Sua versão do Excel permite que você leia este comentário encadeado, no entanto, as edições serão removidas se o arquivo for aberto em uma versão mais recente do Excel. Saiba mais: https://go.microsoft.com/fwlink/?linkid=870924
Comentário:
    Não temos planilha should cost</t>
      </text>
    </comment>
    <comment ref="N297" authorId="245" shapeId="0" xr:uid="{B8EC1AA6-CEF5-4B6A-9425-1583BAB6B9E2}">
      <text>
        <t>[Comentário encadeado]
Sua versão do Excel permite que você leia este comentário encadeado, no entanto, as edições serão removidas se o arquivo for aberto em uma versão mais recente do Excel. Saiba mais: https://go.microsoft.com/fwlink/?linkid=870924
Comentário:
    Não temos planilha should cost</t>
      </text>
    </comment>
    <comment ref="J298" authorId="246" shapeId="0" xr:uid="{F7DB7A6E-53F1-4556-ADB3-28F85251C5FF}">
      <text>
        <t>[Comentário encadeado]
Sua versão do Excel permite que você leia este comentário encadeado, no entanto, as edições serão removidas se o arquivo for aberto em uma versão mais recente do Excel. Saiba mais: https://go.microsoft.com/fwlink/?linkid=870924
Comentário:
    Não temos planilha should cost</t>
      </text>
    </comment>
    <comment ref="J299" authorId="247" shapeId="0" xr:uid="{F93AAF8D-66D8-4136-8077-645FAD366335}">
      <text>
        <t>[Comentário encadeado]
Sua versão do Excel permite que você leia este comentário encadeado, no entanto, as edições serão removidas se o arquivo for aberto em uma versão mais recente do Excel. Saiba mais: https://go.microsoft.com/fwlink/?linkid=870924
Comentário:
    Não temos planilha should cost</t>
      </text>
    </comment>
    <comment ref="J300" authorId="248" shapeId="0" xr:uid="{E490D84F-CF8D-4642-ADC0-586666E78C4E}">
      <text>
        <t>[Comentário encadeado]
Sua versão do Excel permite que você leia este comentário encadeado, no entanto, as edições serão removidas se o arquivo for aberto em uma versão mais recente do Excel. Saiba mais: https://go.microsoft.com/fwlink/?linkid=870924
Comentário:
    Não temos planilha should cost</t>
      </text>
    </comment>
    <comment ref="J301" authorId="249" shapeId="0" xr:uid="{516AF2FB-E0C5-45D0-AD59-D74F22D563FF}">
      <text>
        <t>[Comentário encadeado]
Sua versão do Excel permite que você leia este comentário encadeado, no entanto, as edições serão removidas se o arquivo for aberto em uma versão mais recente do Excel. Saiba mais: https://go.microsoft.com/fwlink/?linkid=870924
Comentário:
    Não temos planilha should cost</t>
      </text>
    </comment>
    <comment ref="J302" authorId="250" shapeId="0" xr:uid="{87C8D2E6-465C-487E-B97A-A12079770C91}">
      <text>
        <t>[Comentário encadeado]
Sua versão do Excel permite que você leia este comentário encadeado, no entanto, as edições serão removidas se o arquivo for aberto em uma versão mais recente do Excel. Saiba mais: https://go.microsoft.com/fwlink/?linkid=870924
Comentário:
    Não temos planilha should cost</t>
      </text>
    </comment>
    <comment ref="J306" authorId="251" shapeId="0" xr:uid="{F1F62185-8CB3-41F8-A532-EA5FC4967B3D}">
      <text>
        <t>[Comentário encadeado]
Sua versão do Excel permite que você leia este comentário encadeado, no entanto, as edições serão removidas se o arquivo for aberto em uma versão mais recente do Excel. Saiba mais: https://go.microsoft.com/fwlink/?linkid=870924
Comentário:
    Valor 2025</t>
      </text>
    </comment>
    <comment ref="AB306" authorId="252" shapeId="0" xr:uid="{4DEA9CEC-A808-43ED-B229-4C020F044DC2}">
      <text>
        <t>[Comentário encadeado]
Sua versão do Excel permite que você leia este comentário encadeado, no entanto, as edições serão removidas se o arquivo for aberto em uma versão mais recente do Excel. Saiba mais: https://go.microsoft.com/fwlink/?linkid=870924
Comentário:
    Shopping optou por seguir com o valor da Verzani (E-mail Medição - fevereiro/2025 - 13/02)</t>
      </text>
    </comment>
    <comment ref="AC306" authorId="253" shapeId="0" xr:uid="{18F031AA-118F-4EDD-9C9F-40AC09C50AED}">
      <text>
        <t>[Comentário encadeado]
Sua versão do Excel permite que você leia este comentário encadeado, no entanto, as edições serão removidas se o arquivo for aberto em uma versão mais recente do Excel. Saiba mais: https://go.microsoft.com/fwlink/?linkid=870924
Comentário:
    Shopping optou por seguir com o valor da Verzani (E-mail Medição - fevereiro/2025 - 13/02)</t>
      </text>
    </comment>
    <comment ref="J307" authorId="254" shapeId="0" xr:uid="{841E2264-EFE9-43EB-AFBB-8A1A78B5BDD4}">
      <text>
        <t>[Comentário encadeado]
Sua versão do Excel permite que você leia este comentário encadeado, no entanto, as edições serão removidas se o arquivo for aberto em uma versão mais recente do Excel. Saiba mais: https://go.microsoft.com/fwlink/?linkid=870924
Comentário:
    Valor 2025</t>
      </text>
    </comment>
    <comment ref="J308" authorId="255" shapeId="0" xr:uid="{7F4EADF7-1A3C-4555-90F1-6BA1AFE29F9E}">
      <text>
        <t>[Comentário encadeado]
Sua versão do Excel permite que você leia este comentário encadeado, no entanto, as edições serão removidas se o arquivo for aberto em uma versão mais recente do Excel. Saiba mais: https://go.microsoft.com/fwlink/?linkid=870924
Comentário:
    Valor 2025</t>
      </text>
    </comment>
    <comment ref="AB308" authorId="256" shapeId="0" xr:uid="{00D4354B-EEBC-4B56-AF60-4192671040BB}">
      <text>
        <t>[Comentário encadeado]
Sua versão do Excel permite que você leia este comentário encadeado, no entanto, as edições serão removidas se o arquivo for aberto em uma versão mais recente do Excel. Saiba mais: https://go.microsoft.com/fwlink/?linkid=870924
Comentário:
    Extras dias 03, 24 e 25/03</t>
      </text>
    </comment>
    <comment ref="AC308" authorId="257" shapeId="0" xr:uid="{A9FCBBA0-832C-4A18-9925-0DC3206B9403}">
      <text>
        <t>[Comentário encadeado]
Sua versão do Excel permite que você leia este comentário encadeado, no entanto, as edições serão removidas se o arquivo for aberto em uma versão mais recente do Excel. Saiba mais: https://go.microsoft.com/fwlink/?linkid=870924
Comentário:
    Extras dias 03, 24 e 25/03</t>
      </text>
    </comment>
    <comment ref="J309" authorId="258" shapeId="0" xr:uid="{7923A867-F9CD-47BB-BAD5-0664F2F7DC7F}">
      <text>
        <t>[Comentário encadeado]
Sua versão do Excel permite que você leia este comentário encadeado, no entanto, as edições serão removidas se o arquivo for aberto em uma versão mais recente do Excel. Saiba mais: https://go.microsoft.com/fwlink/?linkid=870924
Comentário:
    Valor 2025</t>
      </text>
    </comment>
    <comment ref="AC309" authorId="259" shapeId="0" xr:uid="{0D665F0B-EC5F-4999-B1BA-9B3F660E366E}">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Extra referente aos dias 18 e 21 de abril. (R$ 2.262,08 - 18/04) e (R$ 2.942,51 - 21/04). 
E-mail: Medição - abril/2025. 
Responder:
    O valor escolhido foi do fornecedor. </t>
      </text>
    </comment>
    <comment ref="J310" authorId="260" shapeId="0" xr:uid="{B6A95B3C-DDD7-4334-8ED5-15D127B19F09}">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Valor 2025
Responder:
    Valor 2025 </t>
      </text>
    </comment>
    <comment ref="AC310" authorId="261" shapeId="0" xr:uid="{0C921A8F-93A8-4E08-A24C-847BEC35B137}">
      <text>
        <t>[Comentário encadeado]
Sua versão do Excel permite que você leia este comentário encadeado, no entanto, as edições serão removidas se o arquivo for aberto em uma versão mais recente do Excel. Saiba mais: https://go.microsoft.com/fwlink/?linkid=870924
Comentário:
    Valor do fornecedor. 
E-mail da tratativa: Medição - maio/2025.</t>
      </text>
    </comment>
    <comment ref="J311" authorId="262" shapeId="0" xr:uid="{CAFA19E8-72B9-4D5F-AA89-11DB47A68F55}">
      <text>
        <t>[Comentário encadeado]
Sua versão do Excel permite que você leia este comentário encadeado, no entanto, as edições serão removidas se o arquivo for aberto em uma versão mais recente do Excel. Saiba mais: https://go.microsoft.com/fwlink/?linkid=870924
Comentário:
    Valor 2025
Responder:
    Valor 2025 com adição da máquina varredeira S10.</t>
      </text>
    </comment>
    <comment ref="Q311" authorId="263" shapeId="0" xr:uid="{B30440BE-3008-4DB8-9C18-C64822DF8322}">
      <text>
        <t>[Comentário encadeado]
Sua versão do Excel permite que você leia este comentário encadeado, no entanto, as edições serão removidas se o arquivo for aberto em uma versão mais recente do Excel. Saiba mais: https://go.microsoft.com/fwlink/?linkid=870924
Comentário:
    Desconto dos 15 dias do mês de junho em que a máquina não operou.</t>
      </text>
    </comment>
    <comment ref="J312" authorId="264" shapeId="0" xr:uid="{C8010084-9598-4726-B7C8-4C4572486D85}">
      <text>
        <t>[Comentário encadeado]
Sua versão do Excel permite que você leia este comentário encadeado, no entanto, as edições serão removidas se o arquivo for aberto em uma versão mais recente do Excel. Saiba mais: https://go.microsoft.com/fwlink/?linkid=870924
Comentário:
    Valor 2025
Responder:
    Valor 2025 com adição da máquina varredeira S10.</t>
      </text>
    </comment>
    <comment ref="J313" authorId="265" shapeId="0" xr:uid="{22E05F45-E904-40FE-814D-AC63FEE5BFBA}">
      <text>
        <t>[Comentário encadeado]
Sua versão do Excel permite que você leia este comentário encadeado, no entanto, as edições serão removidas se o arquivo for aberto em uma versão mais recente do Excel. Saiba mais: https://go.microsoft.com/fwlink/?linkid=870924
Comentário:
    Valor 2025
Responder:
    Valor 2025 com adição da máquina varredeira S10.</t>
      </text>
    </comment>
    <comment ref="J314" authorId="266" shapeId="0" xr:uid="{6C0BC032-6EE8-4DBC-823B-3B1C1945CF60}">
      <text>
        <t>[Comentário encadeado]
Sua versão do Excel permite que você leia este comentário encadeado, no entanto, as edições serão removidas se o arquivo for aberto em uma versão mais recente do Excel. Saiba mais: https://go.microsoft.com/fwlink/?linkid=870924
Comentário:
    Valor 2025
Responder:
    Valor 2025 com adição da máquina varredeira S10.</t>
      </text>
    </comment>
    <comment ref="J318" authorId="267" shapeId="0" xr:uid="{EEBEFA12-C011-43ED-944F-5E458C400B77}">
      <text>
        <t>[Comentário encadeado]
Sua versão do Excel permite que você leia este comentário encadeado, no entanto, as edições serão removidas se o arquivo for aberto em uma versão mais recente do Excel. Saiba mais: https://go.microsoft.com/fwlink/?linkid=870924
Comentário:
    Valor 2025 e reonerado</t>
      </text>
    </comment>
    <comment ref="J319" authorId="268" shapeId="0" xr:uid="{C4AE1D5B-FA35-4893-B909-37AF0E8FE94A}">
      <text>
        <t>[Comentário encadeado]
Sua versão do Excel permite que você leia este comentário encadeado, no entanto, as edições serão removidas se o arquivo for aberto em uma versão mais recente do Excel. Saiba mais: https://go.microsoft.com/fwlink/?linkid=870924
Comentário:
    Valor 2025 e reonerado
Responder:
    Ajuste de escopo - Retorno de 1 civil + alteração de escalas dos civis</t>
      </text>
    </comment>
    <comment ref="AC319" authorId="269" shapeId="0" xr:uid="{ED0D86B2-4322-482B-AF82-19F014078AD2}">
      <text>
        <t>[Comentário encadeado]
Sua versão do Excel permite que você leia este comentário encadeado, no entanto, as edições serão removidas se o arquivo for aberto em uma versão mais recente do Excel. Saiba mais: https://go.microsoft.com/fwlink/?linkid=870924
Comentário:
    Extra: Fevereiro (E-mail Medição de Fevereiro)</t>
      </text>
    </comment>
    <comment ref="AC321" authorId="270" shapeId="0" xr:uid="{069B8BB8-1B60-4FA6-8CFE-3445AC21AC26}">
      <text>
        <t>[Comentário encadeado]
Sua versão do Excel permite que você leia este comentário encadeado, no entanto, as edições serão removidas se o arquivo for aberto em uma versão mais recente do Excel. Saiba mais: https://go.microsoft.com/fwlink/?linkid=870924
Comentário:
    Extra referentes aos dias 02, 0, 12, 17 e 22 de abril (R$ 2.475,84). 
E-mail: Medição de abril.</t>
      </text>
    </comment>
    <comment ref="AC322" authorId="271" shapeId="0" xr:uid="{C6C334B0-0837-44BE-989C-E92F69A7C8E4}">
      <text>
        <t>[Comentário encadeado]
Sua versão do Excel permite que você leia este comentário encadeado, no entanto, as edições serão removidas se o arquivo for aberto em uma versão mais recente do Excel. Saiba mais: https://go.microsoft.com/fwlink/?linkid=870924
Comentário:
    Extras praticados em maio nos dias 17, 10, 22, 09,28 e 23. 
E-mail: Medição do mês de maio.</t>
      </text>
    </comment>
    <comment ref="J323" authorId="272" shapeId="0" xr:uid="{88D2F7C2-DC82-46C2-97FF-68DBFEAFEB13}">
      <text>
        <t>[Comentário encadeado]
Sua versão do Excel permite que você leia este comentário encadeado, no entanto, as edições serão removidas se o arquivo for aberto em uma versão mais recente do Excel. Saiba mais: https://go.microsoft.com/fwlink/?linkid=870924
Comentário:
    Correção do salário do Civil.</t>
      </text>
    </comment>
    <comment ref="J324" authorId="273" shapeId="0" xr:uid="{161CEA4E-9C61-4D5C-8D5A-875158EE8865}">
      <text>
        <t>[Comentário encadeado]
Sua versão do Excel permite que você leia este comentário encadeado, no entanto, as edições serão removidas se o arquivo for aberto em uma versão mais recente do Excel. Saiba mais: https://go.microsoft.com/fwlink/?linkid=870924
Comentário:
    Correção do salário do Civil.</t>
      </text>
    </comment>
    <comment ref="S324" authorId="274" shapeId="0" xr:uid="{C9C31951-977F-4433-B63A-995E3B9149A6}">
      <text>
        <t>[Comentário encadeado]
Sua versão do Excel permite que você leia este comentário encadeado, no entanto, as edições serão removidas se o arquivo for aberto em uma versão mais recente do Excel. Saiba mais: https://go.microsoft.com/fwlink/?linkid=870924
Comentário:
    Diferença devida ao fornecedor (correção do salário do Civil na planilha Should Cos, impactando o valor final de planilha da categoria).</t>
      </text>
    </comment>
    <comment ref="J325" authorId="275" shapeId="0" xr:uid="{08C1ED17-21B4-4CB0-970A-A00A61573C0A}">
      <text>
        <t>[Comentário encadeado]
Sua versão do Excel permite que você leia este comentário encadeado, no entanto, as edições serão removidas se o arquivo for aberto em uma versão mais recente do Excel. Saiba mais: https://go.microsoft.com/fwlink/?linkid=870924
Comentário:
    Correção do salário do Civil.</t>
      </text>
    </comment>
    <comment ref="J326" authorId="276" shapeId="0" xr:uid="{EC63DD74-F7AB-4B60-BA36-DD74A02A0250}">
      <text>
        <t>[Comentário encadeado]
Sua versão do Excel permite que você leia este comentário encadeado, no entanto, as edições serão removidas se o arquivo for aberto em uma versão mais recente do Excel. Saiba mais: https://go.microsoft.com/fwlink/?linkid=870924
Comentário:
    Retirada de uma auxiliar de manutenção e alteração na escala do civil. 
E-mail com a tratativa: Medição de Agosto (10/09).</t>
      </text>
    </comment>
    <comment ref="J330" authorId="277" shapeId="0" xr:uid="{820E2371-8299-4C30-9B7C-BA653A2BAC7C}">
      <text>
        <t>[Comentário encadeado]
Sua versão do Excel permite que você leia este comentário encadeado, no entanto, as edições serão removidas se o arquivo for aberto em uma versão mais recente do Excel. Saiba mais: https://go.microsoft.com/fwlink/?linkid=870924
Comentário:
    Valor 2025 e reonerado
Responder:
    Retirada do auxiliar</t>
      </text>
    </comment>
    <comment ref="J331" authorId="278" shapeId="0" xr:uid="{0477C5FB-6B6D-4822-882C-E376961732F5}">
      <text>
        <t>[Comentário encadeado]
Sua versão do Excel permite que você leia este comentário encadeado, no entanto, as edições serão removidas se o arquivo for aberto em uma versão mais recente do Excel. Saiba mais: https://go.microsoft.com/fwlink/?linkid=870924
Comentário:
    Valor 2025 e reonerado
Responder:
    Retirada do auxiliar</t>
      </text>
    </comment>
    <comment ref="J332" authorId="279" shapeId="0" xr:uid="{C83D66CA-809E-4145-8A81-78851E509E60}">
      <text>
        <t>[Comentário encadeado]
Sua versão do Excel permite que você leia este comentário encadeado, no entanto, as edições serão removidas se o arquivo for aberto em uma versão mais recente do Excel. Saiba mais: https://go.microsoft.com/fwlink/?linkid=870924
Comentário:
    Valor 2025 e reonerado
Responder:
    Retirada do auxiliar</t>
      </text>
    </comment>
    <comment ref="J333" authorId="280" shapeId="0" xr:uid="{07953692-4896-4C0F-8157-9C3239837CB1}">
      <text>
        <t>[Comentário encadeado]
Sua versão do Excel permite que você leia este comentário encadeado, no entanto, as edições serão removidas se o arquivo for aberto em uma versão mais recente do Excel. Saiba mais: https://go.microsoft.com/fwlink/?linkid=870924
Comentário:
    Valor 2025 e reonerado
Responder:
    Retirada do auxiliar</t>
      </text>
    </comment>
    <comment ref="AC333" authorId="281" shapeId="0" xr:uid="{507C101E-8332-4979-B603-099EC5D2C659}">
      <text>
        <t>[Comentário encadeado]
Sua versão do Excel permite que você leia este comentário encadeado, no entanto, as edições serão removidas se o arquivo for aberto em uma versão mais recente do Excel. Saiba mais: https://go.microsoft.com/fwlink/?linkid=870924
Comentário:
    Extra referente ao dia 30/04 (R$ 589,48)
E-mail: Medição de abril</t>
      </text>
    </comment>
    <comment ref="J334" authorId="282" shapeId="0" xr:uid="{A4CC75F4-D9BF-46D6-BDD8-FB7E048883F9}">
      <text>
        <t>[Comentário encadeado]
Sua versão do Excel permite que você leia este comentário encadeado, no entanto, as edições serão removidas se o arquivo for aberto em uma versão mais recente do Excel. Saiba mais: https://go.microsoft.com/fwlink/?linkid=870924
Comentário:
    Valor 2025 e reonerado
Responder:
    Retirada do auxiliar</t>
      </text>
    </comment>
    <comment ref="J335" authorId="283" shapeId="0" xr:uid="{CE745F6E-F665-427C-A9CC-EFE177B7F047}">
      <text>
        <t>[Comentário encadeado]
Sua versão do Excel permite que você leia este comentário encadeado, no entanto, as edições serão removidas se o arquivo for aberto em uma versão mais recente do Excel. Saiba mais: https://go.microsoft.com/fwlink/?linkid=870924
Comentário:
    Valor 2025 e reonerado
Responder:
    Retirada do auxiliar</t>
      </text>
    </comment>
    <comment ref="J336" authorId="284" shapeId="0" xr:uid="{F1EE1363-B852-4B23-98BD-CF74EC054FCD}">
      <text>
        <t>[Comentário encadeado]
Sua versão do Excel permite que você leia este comentário encadeado, no entanto, as edições serão removidas se o arquivo for aberto em uma versão mais recente do Excel. Saiba mais: https://go.microsoft.com/fwlink/?linkid=870924
Comentário:
    Valor 2025 e reonerado
Responder:
    Retirada do auxiliar</t>
      </text>
    </comment>
    <comment ref="J337" authorId="285" shapeId="0" xr:uid="{FA5FBB01-CE88-4A65-B69E-46F3B15CD82C}">
      <text>
        <t>[Comentário encadeado]
Sua versão do Excel permite que você leia este comentário encadeado, no entanto, as edições serão removidas se o arquivo for aberto em uma versão mais recente do Excel. Saiba mais: https://go.microsoft.com/fwlink/?linkid=870924
Comentário:
    Valor 2025 e reonerado
Responder:
    Retirada do auxiliar</t>
      </text>
    </comment>
    <comment ref="J338" authorId="286" shapeId="0" xr:uid="{EC89A4DB-769C-4557-AA50-CA3BE94D5B7B}">
      <text>
        <t>[Comentário encadeado]
Sua versão do Excel permite que você leia este comentário encadeado, no entanto, as edições serão removidas se o arquivo for aberto em uma versão mais recente do Excel. Saiba mais: https://go.microsoft.com/fwlink/?linkid=870924
Comentário:
    Valor 2025 e reonerado
Responder:
    Retirada do auxiliar</t>
      </text>
    </comment>
    <comment ref="AC343" authorId="287" shapeId="0" xr:uid="{515825F7-296A-4705-93B3-34F3DCFA3AF9}">
      <text>
        <t>[Comentário encadeado]
Sua versão do Excel permite que você leia este comentário encadeado, no entanto, as edições serão removidas se o arquivo for aberto em uma versão mais recente do Excel. Saiba mais: https://go.microsoft.com/fwlink/?linkid=870924
Comentário:
    Ref: Fevereiro (E-mail : 000897 00 01 - FATURAMENTO 02/2025 - SHOPPING ESTACAO BH )</t>
      </text>
    </comment>
    <comment ref="J344" authorId="288" shapeId="0" xr:uid="{88C85C36-43F0-4E71-9DAB-9B39C7D3F22D}">
      <text>
        <t>[Comentário encadeado]
Sua versão do Excel permite que você leia este comentário encadeado, no entanto, as edições serão removidas se o arquivo for aberto em uma versão mais recente do Excel. Saiba mais: https://go.microsoft.com/fwlink/?linkid=870924
Comentário:
    Valor 2025</t>
      </text>
    </comment>
    <comment ref="X344" authorId="289" shapeId="0" xr:uid="{371E1BC3-0EE4-4FA4-978A-58DF85C833F6}">
      <text>
        <t>[Comentário encadeado]
Sua versão do Excel permite que você leia este comentário encadeado, no entanto, as edições serão removidas se o arquivo for aberto em uma versão mais recente do Excel. Saiba mais: https://go.microsoft.com/fwlink/?linkid=870924
Comentário:
    R$ 7663,57 (retroativo de março) e R$ 7.638,02 (retroativo de fevereiro)</t>
      </text>
    </comment>
    <comment ref="J345" authorId="290" shapeId="0" xr:uid="{674CB9AA-5F23-4428-A8B0-8CD6A539D3A0}">
      <text>
        <t>[Comentário encadeado]
Sua versão do Excel permite que você leia este comentário encadeado, no entanto, as edições serão removidas se o arquivo for aberto em uma versão mais recente do Excel. Saiba mais: https://go.microsoft.com/fwlink/?linkid=870924
Comentário:
    Valor 2025</t>
      </text>
    </comment>
    <comment ref="AC345" authorId="291" shapeId="0" xr:uid="{2A942D90-5EDA-429F-857D-F23C3B8CC4BC}">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Extras referentes aos dias 01, 02, 03, 04 10, 11, 14, 16 e 30 de abril. 
</t>
      </text>
    </comment>
    <comment ref="AC355" authorId="292" shapeId="0" xr:uid="{F5355252-07C1-4398-B093-F6CC1999525E}">
      <text>
        <t>[Comentário encadeado]
Sua versão do Excel permite que você leia este comentário encadeado, no entanto, as edições serão removidas se o arquivo for aberto em uma versão mais recente do Excel. Saiba mais: https://go.microsoft.com/fwlink/?linkid=870924
Comentário:
    Ref: Fevereiro (E-mail : 000897 00 01 - FATURAMENTO 02/2025 - SHOPPING ESTACAO BH )</t>
      </text>
    </comment>
    <comment ref="J356" authorId="293" shapeId="0" xr:uid="{B902C8B1-1FC6-4275-9D40-91A00122E864}">
      <text>
        <t>[Comentário encadeado]
Sua versão do Excel permite que você leia este comentário encadeado, no entanto, as edições serão removidas se o arquivo for aberto em uma versão mais recente do Excel. Saiba mais: https://go.microsoft.com/fwlink/?linkid=870924
Comentário:
    Valor 2025</t>
      </text>
    </comment>
    <comment ref="X356" authorId="294" shapeId="0" xr:uid="{90EA1C6B-6907-4DBA-9075-E2CE217D43B0}">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R$ 4.424,28 (retroativo de março) e R$ 4.416,91 (retroativo de fevereiro)
</t>
      </text>
    </comment>
    <comment ref="J357" authorId="295" shapeId="0" xr:uid="{61C03FB9-778B-4907-96E9-A6C8C1103DA9}">
      <text>
        <t>[Comentário encadeado]
Sua versão do Excel permite que você leia este comentário encadeado, no entanto, as edições serão removidas se o arquivo for aberto em uma versão mais recente do Excel. Saiba mais: https://go.microsoft.com/fwlink/?linkid=870924
Comentário:
    Valor 2025</t>
      </text>
    </comment>
    <comment ref="AC357" authorId="296" shapeId="0" xr:uid="{CDCC28AA-B30C-48D3-A7A5-954B75BE829F}">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Extras referentes aos dias 01, 02, 03, 04 10, 11, 14, 16 e 30 de abril. </t>
      </text>
    </comment>
    <comment ref="J358" authorId="297" shapeId="0" xr:uid="{33B0C165-1566-4792-BA52-7806AE90F790}">
      <text>
        <t>[Comentário encadeado]
Sua versão do Excel permite que você leia este comentário encadeado, no entanto, as edições serão removidas se o arquivo for aberto em uma versão mais recente do Excel. Saiba mais: https://go.microsoft.com/fwlink/?linkid=870924
Comentário:
    Valor 2025</t>
      </text>
    </comment>
    <comment ref="J359" authorId="298" shapeId="0" xr:uid="{6579F4C8-81C4-4708-AD1A-883637F32598}">
      <text>
        <t>[Comentário encadeado]
Sua versão do Excel permite que você leia este comentário encadeado, no entanto, as edições serão removidas se o arquivo for aberto em uma versão mais recente do Excel. Saiba mais: https://go.microsoft.com/fwlink/?linkid=870924
Comentário:
    Valor 2025</t>
      </text>
    </comment>
    <comment ref="J360" authorId="299" shapeId="0" xr:uid="{C2943234-550F-4401-B186-358525A43799}">
      <text>
        <t>[Comentário encadeado]
Sua versão do Excel permite que você leia este comentário encadeado, no entanto, as edições serão removidas se o arquivo for aberto em uma versão mais recente do Excel. Saiba mais: https://go.microsoft.com/fwlink/?linkid=870924
Comentário:
    Valor 2025</t>
      </text>
    </comment>
    <comment ref="J361" authorId="300" shapeId="0" xr:uid="{72BBE00C-1699-495C-AA1E-37532CD6ADE9}">
      <text>
        <t>[Comentário encadeado]
Sua versão do Excel permite que você leia este comentário encadeado, no entanto, as edições serão removidas se o arquivo for aberto em uma versão mais recente do Excel. Saiba mais: https://go.microsoft.com/fwlink/?linkid=870924
Comentário:
    Valor 2025</t>
      </text>
    </comment>
    <comment ref="J362" authorId="301" shapeId="0" xr:uid="{89D91D5D-9104-4C47-B399-5AFEFF04A1EC}">
      <text>
        <t>[Comentário encadeado]
Sua versão do Excel permite que você leia este comentário encadeado, no entanto, as edições serão removidas se o arquivo for aberto em uma versão mais recente do Excel. Saiba mais: https://go.microsoft.com/fwlink/?linkid=870924
Comentário:
    Valor 2025</t>
      </text>
    </comment>
    <comment ref="J366" authorId="302" shapeId="0" xr:uid="{CB8A5598-0E4C-426E-8A93-7B9425EE2BDB}">
      <text>
        <t>[Comentário encadeado]
Sua versão do Excel permite que você leia este comentário encadeado, no entanto, as edições serão removidas se o arquivo for aberto em uma versão mais recente do Excel. Saiba mais: https://go.microsoft.com/fwlink/?linkid=870924
Comentário:
    Valor 2024</t>
      </text>
    </comment>
    <comment ref="J367" authorId="303" shapeId="0" xr:uid="{76C8C964-1B16-4B10-B563-E384C722141B}">
      <text>
        <t>[Comentário encadeado]
Sua versão do Excel permite que você leia este comentário encadeado, no entanto, as edições serão removidas se o arquivo for aberto em uma versão mais recente do Excel. Saiba mais: https://go.microsoft.com/fwlink/?linkid=870924
Comentário:
    Valor 2024</t>
      </text>
    </comment>
    <comment ref="J368" authorId="304" shapeId="0" xr:uid="{F2241250-A1FF-422E-BE03-2EF965F527B3}">
      <text>
        <t>[Comentário encadeado]
Sua versão do Excel permite que você leia este comentário encadeado, no entanto, as edições serão removidas se o arquivo for aberto em uma versão mais recente do Excel. Saiba mais: https://go.microsoft.com/fwlink/?linkid=870924
Comentário:
    Valor 2024</t>
      </text>
    </comment>
    <comment ref="J369" authorId="305" shapeId="0" xr:uid="{B8737506-E769-43AA-B8E4-08BD3D38AFEA}">
      <text>
        <t>[Comentário encadeado]
Sua versão do Excel permite que você leia este comentário encadeado, no entanto, as edições serão removidas se o arquivo for aberto em uma versão mais recente do Excel. Saiba mais: https://go.microsoft.com/fwlink/?linkid=870924
Comentário:
    Valor 2024</t>
      </text>
    </comment>
    <comment ref="J370" authorId="306" shapeId="0" xr:uid="{C6BB1DF8-38B3-432F-949A-CB5B64FBDA51}">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Novo valor de planilha 2025 acordado com o fornecedor e com o shopping. 
E-mail: Reajuste 2025 - Viver Treinamentos - Shopping Estação Cuiabá. </t>
      </text>
    </comment>
    <comment ref="X370" authorId="307" shapeId="0" xr:uid="{D093B20C-D3D1-4E9F-B676-9938B4A1ED4F}">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Retroativo referente aos meses de março e abril (data base da CCT: março/2025). </t>
      </text>
    </comment>
    <comment ref="J371" authorId="308" shapeId="0" xr:uid="{F3E98418-0649-4DAB-8393-7732988080C6}">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Novo valor de planilha 2025 acordado com o fornecedor e com o shopping. 
E-mail: Reajuste 2025 - Viver Treinamentos - Shopping Estação Cuiabá. </t>
      </text>
    </comment>
    <comment ref="J372" authorId="309" shapeId="0" xr:uid="{6C2BDC70-974D-466C-A9E3-A266F0D1AF61}">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Novo valor de planilha 2025 acordado com o fornecedor e com o shopping. 
E-mail: Reajuste 2025 - Viver Treinamentos - Shopping Estação Cuiabá. </t>
      </text>
    </comment>
    <comment ref="J373" authorId="310" shapeId="0" xr:uid="{0C8E6597-F55B-4581-8DF5-4E3F17AA5C4E}">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Novo valor de planilha 2025 acordado com o fornecedor e com o shopping. 
E-mail: Reajuste 2025 - Viver Treinamentos - Shopping Estação Cuiabá. </t>
      </text>
    </comment>
    <comment ref="J374" authorId="311" shapeId="0" xr:uid="{9AABCE11-B050-42E7-B287-669D777CD654}">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Novo valor de planilha 2025 acordado com o fornecedor e com o shopping. 
E-mail: Reajuste 2025 - Viver Treinamentos - Shopping Estação Cuiabá. </t>
      </text>
    </comment>
    <comment ref="J390" authorId="312" shapeId="0" xr:uid="{23EADD56-AA6C-4DCD-AA6E-CC204179C8E9}">
      <text>
        <t>[Comentário encadeado]
Sua versão do Excel permite que você leia este comentário encadeado, no entanto, as edições serão removidas se o arquivo for aberto em uma versão mais recente do Excel. Saiba mais: https://go.microsoft.com/fwlink/?linkid=870924
Comentário:
    A partir de 11.11 - 352k - HC 74</t>
      </text>
    </comment>
    <comment ref="J391" authorId="313" shapeId="0" xr:uid="{72CCFE26-915B-432A-B949-D4237D52F3D6}">
      <text>
        <t>[Comentário encadeado]
Sua versão do Excel permite que você leia este comentário encadeado, no entanto, as edições serão removidas se o arquivo for aberto em uma versão mais recente do Excel. Saiba mais: https://go.microsoft.com/fwlink/?linkid=870924
Comentário:
    A partir de 11.11 - 352k - HC 74</t>
      </text>
    </comment>
    <comment ref="J392" authorId="314" shapeId="0" xr:uid="{11221F63-227A-410D-9F1D-D1D74378EEE6}">
      <text>
        <t>[Comentário encadeado]
Sua versão do Excel permite que você leia este comentário encadeado, no entanto, as edições serão removidas se o arquivo for aberto em uma versão mais recente do Excel. Saiba mais: https://go.microsoft.com/fwlink/?linkid=870924
Comentário:
    A partir de 11.11 - 352k - HC 74</t>
      </text>
    </comment>
    <comment ref="J393" authorId="315" shapeId="0" xr:uid="{F2716279-E4CD-4B2E-840B-127C13299A30}">
      <text>
        <t>[Comentário encadeado]
Sua versão do Excel permite que você leia este comentário encadeado, no entanto, as edições serão removidas se o arquivo for aberto em uma versão mais recente do Excel. Saiba mais: https://go.microsoft.com/fwlink/?linkid=870924
Comentário:
    Reajuste 2025;
validado 25/04;
E-mail: VALOR VALIDADO DE DISSÍDEIO - CONTRATO 2025).
Valor da planilha com o operador de máquina noturno (23h às 11h).
E-mail: VALOR VALIDADO DE DISSÍDIO - CONTRATO 2025.</t>
      </text>
    </comment>
    <comment ref="J394" authorId="316" shapeId="0" xr:uid="{7CCF6276-5DE8-4D5A-A4CB-AE1951B66705}">
      <text>
        <t>[Comentário encadeado]
Sua versão do Excel permite que você leia este comentário encadeado, no entanto, as edições serão removidas se o arquivo for aberto em uma versão mais recente do Excel. Saiba mais: https://go.microsoft.com/fwlink/?linkid=870924
Comentário:
    Reajuste 2025;
validado 25/04;
E-mail: VALOR VALIDADO DE DISSÍDEIO - CONTRATO 2025).
Valor da planilha com o operador de máquina noturno (23h às 11h).
E-mail: VALOR VALIDADO DE DISSÍDIO - CONTRATO 2025.</t>
      </text>
    </comment>
    <comment ref="J395" authorId="317" shapeId="0" xr:uid="{4CA11CB0-2ADC-4F83-BD31-FA04E7629FB6}">
      <text>
        <t>[Comentário encadeado]
Sua versão do Excel permite que você leia este comentário encadeado, no entanto, as edições serão removidas se o arquivo for aberto em uma versão mais recente do Excel. Saiba mais: https://go.microsoft.com/fwlink/?linkid=870924
Comentário:
    Reajuste 2025;
validado 25/04;
E-mail: VALOR VALIDADO DE DISSÍDEIO - CONTRATO 2025).
Valor da planilha com o operador de máquina noturno (23h às 11h).
E-mail: VALOR VALIDADO DE DISSÍDIO - CONTRATO 2025.</t>
      </text>
    </comment>
    <comment ref="J396" authorId="318" shapeId="0" xr:uid="{72DE66BD-9E5E-44CB-BEE0-116D6837F2B9}">
      <text>
        <t>[Comentário encadeado]
Sua versão do Excel permite que você leia este comentário encadeado, no entanto, as edições serão removidas se o arquivo for aberto em uma versão mais recente do Excel. Saiba mais: https://go.microsoft.com/fwlink/?linkid=870924
Comentário:
    Reajuste 2025;
validado 25/04;
E-mail: VALOR VALIDADO DE DISSÍDEIO - CONTRATO 2025).
Valor da planilha com o operador de máquina noturno (23h às 11h).
E-mail: VALOR VALIDADO DE DISSÍDIO - CONTRATO 2025.</t>
      </text>
    </comment>
    <comment ref="J397" authorId="319" shapeId="0" xr:uid="{689785EF-E9D6-4029-B3CF-7472EB565819}">
      <text>
        <t>[Comentário encadeado]
Sua versão do Excel permite que você leia este comentário encadeado, no entanto, as edições serão removidas se o arquivo for aberto em uma versão mais recente do Excel. Saiba mais: https://go.microsoft.com/fwlink/?linkid=870924
Comentário:
    Reajuste 2025;
validado 25/04;
E-mail: VALOR VALIDADO DE DISSÍDEIO - CONTRATO 2025).
Valor da planilha com o operador de máquina noturno (23h às 11h).
E-mail: VALOR VALIDADO DE DISSÍDIO - CONTRATO 2025.</t>
      </text>
    </comment>
    <comment ref="J398" authorId="320" shapeId="0" xr:uid="{4DFD0897-34E0-4DE1-BE77-A139D506C61A}">
      <text>
        <t>[Comentário encadeado]
Sua versão do Excel permite que você leia este comentário encadeado, no entanto, as edições serão removidas se o arquivo for aberto em uma versão mais recente do Excel. Saiba mais: https://go.microsoft.com/fwlink/?linkid=870924
Comentário:
    Reajuste 2025;
validado 25/04;
E-mail: VALOR VALIDADO DE DISSÍDEIO - CONTRATO 2025).
Valor da planilha com o operador de máquina noturno (23h às 11h).
E-mail: VALOR VALIDADO DE DISSÍDIO - CONTRATO 2025.</t>
      </text>
    </comment>
    <comment ref="J402" authorId="321" shapeId="0" xr:uid="{11F8BAF9-8DFB-4A44-AD9D-3ACA2E08CF29}">
      <text>
        <t>[Comentário encadeado]
Sua versão do Excel permite que você leia este comentário encadeado, no entanto, as edições serão removidas se o arquivo for aberto em uma versão mais recente do Excel. Saiba mais: https://go.microsoft.com/fwlink/?linkid=870924
Comentário:
    Valor reonerado</t>
      </text>
    </comment>
    <comment ref="J403" authorId="322" shapeId="0" xr:uid="{D3525AD1-BE1E-4956-9F0F-26D1FF5B6F07}">
      <text>
        <t>[Comentário encadeado]
Sua versão do Excel permite que você leia este comentário encadeado, no entanto, as edições serão removidas se o arquivo for aberto em uma versão mais recente do Excel. Saiba mais: https://go.microsoft.com/fwlink/?linkid=870924
Comentário:
    Valor reonerado</t>
      </text>
    </comment>
    <comment ref="J406" authorId="323" shapeId="0" xr:uid="{D2DC4BA8-34E8-4A91-803A-E56446CC06DB}">
      <text>
        <t>[Comentário encadeado]
Sua versão do Excel permite que você leia este comentário encadeado, no entanto, as edições serão removidas se o arquivo for aberto em uma versão mais recente do Excel. Saiba mais: https://go.microsoft.com/fwlink/?linkid=870924
Comentário:
    Novo escopo do organograma - 01.05</t>
      </text>
    </comment>
    <comment ref="J407" authorId="324" shapeId="0" xr:uid="{FC35B1FC-947F-445A-80CC-3AE3D5911EC8}">
      <text>
        <t>[Comentário encadeado]
Sua versão do Excel permite que você leia este comentário encadeado, no entanto, as edições serão removidas se o arquivo for aberto em uma versão mais recente do Excel. Saiba mais: https://go.microsoft.com/fwlink/?linkid=870924
Comentário:
    Novo escopo do organograma - 01.05</t>
      </text>
    </comment>
    <comment ref="J408" authorId="325" shapeId="0" xr:uid="{5635E17F-B63C-4A2C-9C94-28BBF2F8C536}">
      <text>
        <t>[Comentário encadeado]
Sua versão do Excel permite que você leia este comentário encadeado, no entanto, as edições serão removidas se o arquivo for aberto em uma versão mais recente do Excel. Saiba mais: https://go.microsoft.com/fwlink/?linkid=870924
Comentário:
    Novo escopo do organograma - 01.05</t>
      </text>
    </comment>
    <comment ref="J409" authorId="326" shapeId="0" xr:uid="{1943C97A-2FE0-4D3C-8F6B-7E5024396F3D}">
      <text>
        <t>[Comentário encadeado]
Sua versão do Excel permite que você leia este comentário encadeado, no entanto, as edições serão removidas se o arquivo for aberto em uma versão mais recente do Excel. Saiba mais: https://go.microsoft.com/fwlink/?linkid=870924
Comentário:
    Novo escopo do organograma - 01.05</t>
      </text>
    </comment>
    <comment ref="J410" authorId="327" shapeId="0" xr:uid="{9D74DC06-6D90-4A56-9C6D-1AE8E6A60C44}">
      <text>
        <t>[Comentário encadeado]
Sua versão do Excel permite que você leia este comentário encadeado, no entanto, as edições serão removidas se o arquivo for aberto em uma versão mais recente do Excel. Saiba mais: https://go.microsoft.com/fwlink/?linkid=870924
Comentário:
    Valor proporcional.
Novo valor de planilha: R$186.787,46 (o novo escopo começará a ser praticado dia 15 de setembro).</t>
      </text>
    </comment>
    <comment ref="J414" authorId="328" shapeId="0" xr:uid="{CCD47B8C-DC33-4FC8-B476-627AD7D7C77C}">
      <text>
        <t>[Comentário encadeado]
Sua versão do Excel permite que você leia este comentário encadeado, no entanto, as edições serão removidas se o arquivo for aberto em uma versão mais recente do Excel. Saiba mais: https://go.microsoft.com/fwlink/?linkid=870924
Comentário:
    Valor reonerado</t>
      </text>
    </comment>
    <comment ref="J415" authorId="329" shapeId="0" xr:uid="{34BCA51A-BF61-425B-8820-5B8BC4C91860}">
      <text>
        <t>[Comentário encadeado]
Sua versão do Excel permite que você leia este comentário encadeado, no entanto, as edições serão removidas se o arquivo for aberto em uma versão mais recente do Excel. Saiba mais: https://go.microsoft.com/fwlink/?linkid=870924
Comentário:
    Valor reonerado
Responder:
    Shopping deve informar qtd de funcionários que deverão receber assiduidade</t>
      </text>
    </comment>
    <comment ref="J416" authorId="330" shapeId="0" xr:uid="{8DACED93-2B11-43FD-9106-F5F17B7651D4}">
      <text>
        <t>[Comentário encadeado]
Sua versão do Excel permite que você leia este comentário encadeado, no entanto, as edições serão removidas se o arquivo for aberto em uma versão mais recente do Excel. Saiba mais: https://go.microsoft.com/fwlink/?linkid=870924
Comentário:
    Valor reonerado
Responder:
    Shopping deve informar qtd de funcionários que deverão receber assiduidade</t>
      </text>
    </comment>
    <comment ref="J417" authorId="331" shapeId="0" xr:uid="{EF8C1502-FACF-4C16-81EE-FB2A8ED42C29}">
      <text>
        <t>[Comentário encadeado]
Sua versão do Excel permite que você leia este comentário encadeado, no entanto, as edições serão removidas se o arquivo for aberto em uma versão mais recente do Excel. Saiba mais: https://go.microsoft.com/fwlink/?linkid=870924
Comentário:
    Valor reonerado
Responder:
    Shopping deve informar qtd de funcionários que deverão receber assiduidade</t>
      </text>
    </comment>
    <comment ref="J418" authorId="332" shapeId="0" xr:uid="{FB3FBA0E-994B-462D-B139-A8351CB9A2CF}">
      <text>
        <t>[Comentário encadeado]
Sua versão do Excel permite que você leia este comentário encadeado, no entanto, as edições serão removidas se o arquivo for aberto em uma versão mais recente do Excel. Saiba mais: https://go.microsoft.com/fwlink/?linkid=870924
Comentário:
    Novo escopo do organograma - 01.05 - Alteração escala PMOC</t>
      </text>
    </comment>
    <comment ref="J419" authorId="333" shapeId="0" xr:uid="{ABB740B9-C288-4652-B896-1D8640750564}">
      <text>
        <t>[Comentário encadeado]
Sua versão do Excel permite que você leia este comentário encadeado, no entanto, as edições serão removidas se o arquivo for aberto em uma versão mais recente do Excel. Saiba mais: https://go.microsoft.com/fwlink/?linkid=870924
Comentário:
    Novo escopo do organograma - 01.05 - Alteração escala PMOC</t>
      </text>
    </comment>
    <comment ref="J420" authorId="334" shapeId="0" xr:uid="{D45ED90F-4839-4ABD-B401-3CB2D460C716}">
      <text>
        <t>[Comentário encadeado]
Sua versão do Excel permite que você leia este comentário encadeado, no entanto, as edições serão removidas se o arquivo for aberto em uma versão mais recente do Excel. Saiba mais: https://go.microsoft.com/fwlink/?linkid=870924
Comentário:
    Novo escopo do organograma - 01.05 - Alteração escala PMOC</t>
      </text>
    </comment>
    <comment ref="J421" authorId="335" shapeId="0" xr:uid="{7765425D-E65A-4CC6-9912-42209D0A606C}">
      <text>
        <t>[Comentário encadeado]
Sua versão do Excel permite que você leia este comentário encadeado, no entanto, as edições serão removidas se o arquivo for aberto em uma versão mais recente do Excel. Saiba mais: https://go.microsoft.com/fwlink/?linkid=870924
Comentário:
    Novo escopo do organograma - 01.05 - Alteração escala PMOC</t>
      </text>
    </comment>
    <comment ref="J422" authorId="336" shapeId="0" xr:uid="{C024BD8D-6296-482C-B50B-35BE9FDB5644}">
      <text>
        <t>[Comentário encadeado]
Sua versão do Excel permite que você leia este comentário encadeado, no entanto, as edições serão removidas se o arquivo for aberto em uma versão mais recente do Excel. Saiba mais: https://go.microsoft.com/fwlink/?linkid=870924
Comentário:
    Novo escopo do organograma - 01.05 - Alteração escala PMOC</t>
      </text>
    </comment>
    <comment ref="J429" authorId="337" shapeId="0" xr:uid="{917B96E2-44CA-41A3-9C0D-F2779B26DC11}">
      <text>
        <t>[Comentário encadeado]
Sua versão do Excel permite que você leia este comentário encadeado, no entanto, as edições serão removidas se o arquivo for aberto em uma versão mais recente do Excel. Saiba mais: https://go.microsoft.com/fwlink/?linkid=870924
Comentário:
    Reajuste 2025;
validado 25/04;
E-mail: VALOR VALIDADO DE DISSÍDIO - CONTRATO 2025).</t>
      </text>
    </comment>
    <comment ref="X429" authorId="338" shapeId="0" xr:uid="{B22B865A-3C8A-4B8C-B101-0D700D2E4BAD}">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Retroativos referente aos meses de janeiro, fevereiro e março (desde a vigência da CCT correspondente). </t>
      </text>
    </comment>
    <comment ref="J430" authorId="339" shapeId="0" xr:uid="{D85DD05F-02F9-44D1-A0CD-2189A37F8E3F}">
      <text>
        <t>[Comentário encadeado]
Sua versão do Excel permite que você leia este comentário encadeado, no entanto, as edições serão removidas se o arquivo for aberto em uma versão mais recente do Excel. Saiba mais: https://go.microsoft.com/fwlink/?linkid=870924
Comentário:
    Reajuste 2025;
validado 25/04;
E-mail: VALOR VALIDADO DE DISSÍDIO - CONTRATO 2025).</t>
      </text>
    </comment>
    <comment ref="J431" authorId="340" shapeId="0" xr:uid="{F074785B-ADED-4E20-8EB8-CEFF5F200C76}">
      <text>
        <t>[Comentário encadeado]
Sua versão do Excel permite que você leia este comentário encadeado, no entanto, as edições serão removidas se o arquivo for aberto em uma versão mais recente do Excel. Saiba mais: https://go.microsoft.com/fwlink/?linkid=870924
Comentário:
    Reajuste 2025;
validado 25/04;
E-mail: VALOR VALIDADO DE DISSÍDIO - CONTRATO 2025).</t>
      </text>
    </comment>
    <comment ref="J432" authorId="341" shapeId="0" xr:uid="{5DD9F91E-4D86-4650-A9F6-1753A669403C}">
      <text>
        <t>[Comentário encadeado]
Sua versão do Excel permite que você leia este comentário encadeado, no entanto, as edições serão removidas se o arquivo for aberto em uma versão mais recente do Excel. Saiba mais: https://go.microsoft.com/fwlink/?linkid=870924
Comentário:
    Reajuste 2025;
validado 25/04;
E-mail: VALOR VALIDADO DE DISSÍDIO - CONTRATO 2025).</t>
      </text>
    </comment>
    <comment ref="J433" authorId="342" shapeId="0" xr:uid="{50D69063-A61E-46F7-ADA9-ADC578F37E2F}">
      <text>
        <t>[Comentário encadeado]
Sua versão do Excel permite que você leia este comentário encadeado, no entanto, as edições serão removidas se o arquivo for aberto em uma versão mais recente do Excel. Saiba mais: https://go.microsoft.com/fwlink/?linkid=870924
Comentário:
    Reajuste 2025;
validado 25/04;
E-mail: VALOR VALIDADO DE DISSÍDIO - CONTRATO 2025).</t>
      </text>
    </comment>
    <comment ref="J434" authorId="343" shapeId="0" xr:uid="{C9928991-F829-4002-A4A8-1F034C7B2947}">
      <text>
        <t>[Comentário encadeado]
Sua versão do Excel permite que você leia este comentário encadeado, no entanto, as edições serão removidas se o arquivo for aberto em uma versão mais recente do Excel. Saiba mais: https://go.microsoft.com/fwlink/?linkid=870924
Comentário:
    Reajuste 2025;
validado 25/04;
E-mail: VALOR VALIDADO DE DISSÍDIO - CONTRATO 2025).</t>
      </text>
    </comment>
    <comment ref="J438" authorId="344" shapeId="0" xr:uid="{0327B48E-78FF-4A69-B433-2DD8D04F1AFD}">
      <text>
        <t>[Comentário encadeado]
Sua versão do Excel permite que você leia este comentário encadeado, no entanto, as edições serão removidas se o arquivo for aberto em uma versão mais recente do Excel. Saiba mais: https://go.microsoft.com/fwlink/?linkid=870924
Comentário:
    Valor 2025</t>
      </text>
    </comment>
    <comment ref="AB438" authorId="345" shapeId="0" xr:uid="{05E61D2F-7C49-48EB-9D2F-B9AA2EB207FE}">
      <text>
        <t>[Comentário encadeado]
Sua versão do Excel permite que você leia este comentário encadeado, no entanto, as edições serão removidas se o arquivo for aberto em uma versão mais recente do Excel. Saiba mais: https://go.microsoft.com/fwlink/?linkid=870924
Comentário:
    Extra CFTV</t>
      </text>
    </comment>
    <comment ref="AC438" authorId="346" shapeId="0" xr:uid="{6D6E3B78-969A-41ED-88EF-41CED0288BE8}">
      <text>
        <t>[Comentário encadeado]
Sua versão do Excel permite que você leia este comentário encadeado, no entanto, as edições serão removidas se o arquivo for aberto em uma versão mais recente do Excel. Saiba mais: https://go.microsoft.com/fwlink/?linkid=870924
Comentário:
    Extra CFTV - 07/01 a 04/02</t>
      </text>
    </comment>
    <comment ref="AD438" authorId="347" shapeId="0" xr:uid="{71CD5EAF-79B3-4D1E-87A0-022660148BF5}">
      <text>
        <t>[Comentário encadeado]
Sua versão do Excel permite que você leia este comentário encadeado, no entanto, as edições serão removidas se o arquivo for aberto em uma versão mais recente do Excel. Saiba mais: https://go.microsoft.com/fwlink/?linkid=870924
Comentário:
    Extra CFTV - 07/01 a 04/02</t>
      </text>
    </comment>
    <comment ref="J439" authorId="348" shapeId="0" xr:uid="{C69CE206-52BC-4A57-800E-6CE903BCD2D0}">
      <text>
        <t>[Comentário encadeado]
Sua versão do Excel permite que você leia este comentário encadeado, no entanto, as edições serão removidas se o arquivo for aberto em uma versão mais recente do Excel. Saiba mais: https://go.microsoft.com/fwlink/?linkid=870924
Comentário:
    Valor 2025</t>
      </text>
    </comment>
    <comment ref="J440" authorId="349" shapeId="0" xr:uid="{0970E0F9-A3CD-47F3-B729-30FDD2D65000}">
      <text>
        <t>[Comentário encadeado]
Sua versão do Excel permite que você leia este comentário encadeado, no entanto, as edições serão removidas se o arquivo for aberto em uma versão mais recente do Excel. Saiba mais: https://go.microsoft.com/fwlink/?linkid=870924
Comentário:
    Valor 2025</t>
      </text>
    </comment>
    <comment ref="AC440" authorId="350" shapeId="0" xr:uid="{2923CCE0-B78F-45FA-A671-197730F64133}">
      <text>
        <t>[Comentário encadeado]
Sua versão do Excel permite que você leia este comentário encadeado, no entanto, as edições serão removidas se o arquivo for aberto em uma versão mais recente do Excel. Saiba mais: https://go.microsoft.com/fwlink/?linkid=870924
Comentário:
    R$ 615,33- Extra Vigilante Condutor (22/03)</t>
      </text>
    </comment>
    <comment ref="J441" authorId="351" shapeId="0" xr:uid="{D4E3A87A-65F9-4D88-8100-BA066C3CAABC}">
      <text>
        <t>[Comentário encadeado]
Sua versão do Excel permite que você leia este comentário encadeado, no entanto, as edições serão removidas se o arquivo for aberto em uma versão mais recente do Excel. Saiba mais: https://go.microsoft.com/fwlink/?linkid=870924
Comentário:
    Valor 2025</t>
      </text>
    </comment>
    <comment ref="J442" authorId="352" shapeId="0" xr:uid="{2DCB488A-7D02-4162-9B48-B38E5119B958}">
      <text>
        <t>[Comentário encadeado]
Sua versão do Excel permite que você leia este comentário encadeado, no entanto, as edições serão removidas se o arquivo for aberto em uma versão mais recente do Excel. Saiba mais: https://go.microsoft.com/fwlink/?linkid=870924
Comentário:
    Valor 2025</t>
      </text>
    </comment>
    <comment ref="J443" authorId="353" shapeId="0" xr:uid="{80F0A837-DD37-43A0-BED0-A5B6BFB7D0A3}">
      <text>
        <t>[Comentário encadeado]
Sua versão do Excel permite que você leia este comentário encadeado, no entanto, as edições serão removidas se o arquivo for aberto em uma versão mais recente do Excel. Saiba mais: https://go.microsoft.com/fwlink/?linkid=870924
Comentário:
    Valor 2025</t>
      </text>
    </comment>
    <comment ref="J444" authorId="354" shapeId="0" xr:uid="{F88FCAD2-C554-4D58-A068-54249266347F}">
      <text>
        <t>[Comentário encadeado]
Sua versão do Excel permite que você leia este comentário encadeado, no entanto, as edições serão removidas se o arquivo for aberto em uma versão mais recente do Excel. Saiba mais: https://go.microsoft.com/fwlink/?linkid=870924
Comentário:
    Valor 2025</t>
      </text>
    </comment>
    <comment ref="J445" authorId="355" shapeId="0" xr:uid="{8BA4338A-7F4E-4255-AB2B-F3A60140A643}">
      <text>
        <t>[Comentário encadeado]
Sua versão do Excel permite que você leia este comentário encadeado, no entanto, as edições serão removidas se o arquivo for aberto em uma versão mais recente do Excel. Saiba mais: https://go.microsoft.com/fwlink/?linkid=870924
Comentário:
    Valor 2025</t>
      </text>
    </comment>
    <comment ref="J446" authorId="356" shapeId="0" xr:uid="{D1134F81-52C6-4F8C-AC94-0A280E73294D}">
      <text>
        <t>[Comentário encadeado]
Sua versão do Excel permite que você leia este comentário encadeado, no entanto, as edições serão removidas se o arquivo for aberto em uma versão mais recente do Excel. Saiba mais: https://go.microsoft.com/fwlink/?linkid=870924
Comentário:
    Valor 2025</t>
      </text>
    </comment>
    <comment ref="J450" authorId="357" shapeId="0" xr:uid="{E9EBD62C-B0EA-491E-B098-48AD3C30C262}">
      <text>
        <t>[Comentário encadeado]
Sua versão do Excel permite que você leia este comentário encadeado, no entanto, as edições serão removidas se o arquivo for aberto em uma versão mais recente do Excel. Saiba mais: https://go.microsoft.com/fwlink/?linkid=870924
Comentário:
    Retirada de material p/ tratamento de piso (01/12)</t>
      </text>
    </comment>
    <comment ref="J451" authorId="358" shapeId="0" xr:uid="{9D8DD9E6-1B01-452C-AC1D-B507333A597B}">
      <text>
        <t>[Comentário encadeado]
Sua versão do Excel permite que você leia este comentário encadeado, no entanto, as edições serão removidas se o arquivo for aberto em uma versão mais recente do Excel. Saiba mais: https://go.microsoft.com/fwlink/?linkid=870924
Comentário:
    Retirada de material p/ tratamento de piso (01/12)</t>
      </text>
    </comment>
    <comment ref="J452" authorId="359" shapeId="0" xr:uid="{5AC9634C-F651-4402-98B9-C76CF4043E3F}">
      <text>
        <t>[Comentário encadeado]
Sua versão do Excel permite que você leia este comentário encadeado, no entanto, as edições serão removidas se o arquivo for aberto em uma versão mais recente do Excel. Saiba mais: https://go.microsoft.com/fwlink/?linkid=870924
Comentário:
    Retirada de material p/ tratamento de piso (01/12)</t>
      </text>
    </comment>
    <comment ref="S452" authorId="360" shapeId="0" xr:uid="{66B48D5E-9B3A-4528-BBBA-02DE0A876441}">
      <text>
        <t>[Comentário encadeado]
Sua versão do Excel permite que você leia este comentário encadeado, no entanto, as edições serão removidas se o arquivo for aberto em uma versão mais recente do Excel. Saiba mais: https://go.microsoft.com/fwlink/?linkid=870924
Comentário:
    Diferença retroativo ref. ao faturamento de Jan e Fev.</t>
      </text>
    </comment>
    <comment ref="J453" authorId="361" shapeId="0" xr:uid="{5424BAE6-5B24-4734-BE4F-D8D3BCDC5536}">
      <text>
        <t>[Comentário encadeado]
Sua versão do Excel permite que você leia este comentário encadeado, no entanto, as edições serão removidas se o arquivo for aberto em uma versão mais recente do Excel. Saiba mais: https://go.microsoft.com/fwlink/?linkid=870924
Comentário:
    Novo valor de planilha após ajustes de escopo</t>
      </text>
    </comment>
    <comment ref="AC453" authorId="362" shapeId="0" xr:uid="{07A845FE-C56C-4B63-8D05-749A51E338A1}">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Cobertura de faltas. 
E-mail: FATURAMENTO VERZANI ABRIL. </t>
      </text>
    </comment>
    <comment ref="D454" authorId="363" shapeId="0" xr:uid="{BDBA24B9-54BA-481C-B20D-EF15C7B6F197}">
      <text>
        <t>[Comentário encadeado]
Sua versão do Excel permite que você leia este comentário encadeado, no entanto, as edições serão removidas se o arquivo for aberto em uma versão mais recente do Excel. Saiba mais: https://go.microsoft.com/fwlink/?linkid=870924
Comentário:
    Data de corte: dia 17</t>
      </text>
    </comment>
    <comment ref="J454" authorId="364" shapeId="0" xr:uid="{9C2FB8A5-1778-4174-BCA4-1EA1E10C9950}">
      <text>
        <t>[Comentário encadeado]
Sua versão do Excel permite que você leia este comentário encadeado, no entanto, as edições serão removidas se o arquivo for aberto em uma versão mais recente do Excel. Saiba mais: https://go.microsoft.com/fwlink/?linkid=870924
Comentário:
    Novo valor de planilha após ajustes de escopo</t>
      </text>
    </comment>
    <comment ref="S454" authorId="365" shapeId="0" xr:uid="{08AAEBE7-B282-4065-B228-5CA54F883CBB}">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Desconto de faltas e atrasos que não foram descontados no mês de abril. </t>
      </text>
    </comment>
    <comment ref="J455" authorId="366" shapeId="0" xr:uid="{F942D165-CE0E-4593-A85C-C00576015991}">
      <text>
        <t>[Comentário encadeado]
Sua versão do Excel permite que você leia este comentário encadeado, no entanto, as edições serão removidas se o arquivo for aberto em uma versão mais recente do Excel. Saiba mais: https://go.microsoft.com/fwlink/?linkid=870924
Comentário:
    Novo valor de planilha após ajustes de escopo</t>
      </text>
    </comment>
    <comment ref="J456" authorId="367" shapeId="0" xr:uid="{7EB090FF-8F3F-4B57-8ABC-96576AB7A76F}">
      <text>
        <t>[Comentário encadeado]
Sua versão do Excel permite que você leia este comentário encadeado, no entanto, as edições serão removidas se o arquivo for aberto em uma versão mais recente do Excel. Saiba mais: https://go.microsoft.com/fwlink/?linkid=870924
Comentário:
    Novo valor de planilha após ajustes de escopo</t>
      </text>
    </comment>
    <comment ref="S456" authorId="368" shapeId="0" xr:uid="{2C9108FA-AAB0-4390-A2A4-B1B82E226EAB}">
      <text>
        <t>[Comentário encadeado]
Sua versão do Excel permite que você leia este comentário encadeado, no entanto, as edições serão removidas se o arquivo for aberto em uma versão mais recente do Excel. Saiba mais: https://go.microsoft.com/fwlink/?linkid=870924
Comentário:
    Valor da nota de junho foi inferior ao apontado na medição (valor devido ao fornecedor).</t>
      </text>
    </comment>
    <comment ref="H457" authorId="369" shapeId="0" xr:uid="{8307E382-13F2-4A25-83F5-935A3E0EB18F}">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Eram 56 faltas, mas o shopping resolveu abonar 11. </t>
      </text>
    </comment>
    <comment ref="J457" authorId="370" shapeId="0" xr:uid="{F9C433DA-4D82-48EF-A3A2-431DB70B06C4}">
      <text>
        <t>[Comentário encadeado]
Sua versão do Excel permite que você leia este comentário encadeado, no entanto, as edições serão removidas se o arquivo for aberto em uma versão mais recente do Excel. Saiba mais: https://go.microsoft.com/fwlink/?linkid=870924
Comentário:
    Novo valor de planilha após ajustes de escopo</t>
      </text>
    </comment>
    <comment ref="U457" authorId="371" shapeId="0" xr:uid="{F08FDD4E-A971-4C11-A4C2-BD0F45F237DF}">
      <text>
        <t>[Comentário encadeado]
Sua versão do Excel permite que você leia este comentário encadeado, no entanto, as edições serão removidas se o arquivo for aberto em uma versão mais recente do Excel. Saiba mais: https://go.microsoft.com/fwlink/?linkid=870924
Comentário:
    Shopping pagou R$ 258.537,47.</t>
      </text>
    </comment>
    <comment ref="H458" authorId="372" shapeId="0" xr:uid="{DDF7D08B-132B-4AA1-A479-B327B2012BF8}">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Houve 46 faltas, mas o shopping abonou 11 por causa dos serviços extras realizados no mês. </t>
      </text>
    </comment>
    <comment ref="J458" authorId="373" shapeId="0" xr:uid="{E5E5BE8B-5799-437D-8482-D22014813F81}">
      <text>
        <t>[Comentário encadeado]
Sua versão do Excel permite que você leia este comentário encadeado, no entanto, as edições serão removidas se o arquivo for aberto em uma versão mais recente do Excel. Saiba mais: https://go.microsoft.com/fwlink/?linkid=870924
Comentário:
    Novo valor de planilha após ajustes de escopo</t>
      </text>
    </comment>
    <comment ref="S458" authorId="374" shapeId="0" xr:uid="{C2AAAB7B-E4F4-41A0-B8D1-914CFAB35235}">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Verzani emitiu uma nota com valor superior ao indicado na medição do mês de agosto/2025. </t>
      </text>
    </comment>
    <comment ref="J462" authorId="375" shapeId="0" xr:uid="{534239E3-D72F-4D52-A619-65448CAD67E1}">
      <text>
        <t>[Comentário encadeado]
Sua versão do Excel permite que você leia este comentário encadeado, no entanto, as edições serão removidas se o arquivo for aberto em uma versão mais recente do Excel. Saiba mais: https://go.microsoft.com/fwlink/?linkid=870924
Comentário:
    Valor 2025</t>
      </text>
    </comment>
    <comment ref="J463" authorId="376" shapeId="0" xr:uid="{2C25DF12-C7D8-48EA-8E8A-F030DC3A62BD}">
      <text>
        <t>[Comentário encadeado]
Sua versão do Excel permite que você leia este comentário encadeado, no entanto, as edições serão removidas se o arquivo for aberto em uma versão mais recente do Excel. Saiba mais: https://go.microsoft.com/fwlink/?linkid=870924
Comentário:
    Valor 2025</t>
      </text>
    </comment>
    <comment ref="J464" authorId="377" shapeId="0" xr:uid="{43DF535A-A2BE-4D49-B3AB-901450F2BFD4}">
      <text>
        <t>[Comentário encadeado]
Sua versão do Excel permite que você leia este comentário encadeado, no entanto, as edições serão removidas se o arquivo for aberto em uma versão mais recente do Excel. Saiba mais: https://go.microsoft.com/fwlink/?linkid=870924
Comentário:
    Valor 2025</t>
      </text>
    </comment>
    <comment ref="S464" authorId="378" shapeId="0" xr:uid="{B4AE6E9E-6695-48FE-B0D5-1D9E807C37EF}">
      <text>
        <t>[Comentário encadeado]
Sua versão do Excel permite que você leia este comentário encadeado, no entanto, as edições serão removidas se o arquivo for aberto em uma versão mais recente do Excel. Saiba mais: https://go.microsoft.com/fwlink/?linkid=870924
Comentário:
    Diferença retroativo ref. ao faturamento de Jan e Fev.</t>
      </text>
    </comment>
    <comment ref="J465" authorId="379" shapeId="0" xr:uid="{F5D2431E-9C88-4D4B-AA81-B8720D73F1E2}">
      <text>
        <t>[Comentário encadeado]
Sua versão do Excel permite que você leia este comentário encadeado, no entanto, as edições serão removidas se o arquivo for aberto em uma versão mais recente do Excel. Saiba mais: https://go.microsoft.com/fwlink/?linkid=870924
Comentário:
    Valor 2025</t>
      </text>
    </comment>
    <comment ref="J466" authorId="380" shapeId="0" xr:uid="{78C298CC-504B-445B-8181-AD8D3556B054}">
      <text>
        <t>[Comentário encadeado]
Sua versão do Excel permite que você leia este comentário encadeado, no entanto, as edições serão removidas se o arquivo for aberto em uma versão mais recente do Excel. Saiba mais: https://go.microsoft.com/fwlink/?linkid=870924
Comentário:
    Valor 2025</t>
      </text>
    </comment>
    <comment ref="S466" authorId="381" shapeId="0" xr:uid="{4EE5A309-CB44-4A1A-A57D-820ECEE9503D}">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Desconto de faltas e atrasos que não foram descontados no mês de abril. </t>
      </text>
    </comment>
    <comment ref="J467" authorId="382" shapeId="0" xr:uid="{36711AE7-1D76-46E6-BBC7-C32FDA6FE4F4}">
      <text>
        <t>[Comentário encadeado]
Sua versão do Excel permite que você leia este comentário encadeado, no entanto, as edições serão removidas se o arquivo for aberto em uma versão mais recente do Excel. Saiba mais: https://go.microsoft.com/fwlink/?linkid=870924
Comentário:
    Valor 2025</t>
      </text>
    </comment>
    <comment ref="J468" authorId="383" shapeId="0" xr:uid="{8BFC6FCA-956F-40A8-B7C3-6C23D1C4F0E9}">
      <text>
        <t>[Comentário encadeado]
Sua versão do Excel permite que você leia este comentário encadeado, no entanto, as edições serão removidas se o arquivo for aberto em uma versão mais recente do Excel. Saiba mais: https://go.microsoft.com/fwlink/?linkid=870924
Comentário:
    Valor 2025</t>
      </text>
    </comment>
    <comment ref="J469" authorId="384" shapeId="0" xr:uid="{34E5BF81-2DFD-48A9-8F80-BA1EB8D5FC1F}">
      <text>
        <t>[Comentário encadeado]
Sua versão do Excel permite que você leia este comentário encadeado, no entanto, as edições serão removidas se o arquivo for aberto em uma versão mais recente do Excel. Saiba mais: https://go.microsoft.com/fwlink/?linkid=870924
Comentário:
    Valor 2025</t>
      </text>
    </comment>
    <comment ref="J470" authorId="385" shapeId="0" xr:uid="{BA6DD1C9-1EF2-41EE-B36B-F3EA2E52C8A3}">
      <text>
        <t>[Comentário encadeado]
Sua versão do Excel permite que você leia este comentário encadeado, no entanto, as edições serão removidas se o arquivo for aberto em uma versão mais recente do Excel. Saiba mais: https://go.microsoft.com/fwlink/?linkid=870924
Comentário:
    Valor 2025</t>
      </text>
    </comment>
    <comment ref="J474" authorId="386" shapeId="0" xr:uid="{15A64F1C-7BFC-492F-BED4-3D25134BD83E}">
      <text>
        <t>[Comentário encadeado]
Sua versão do Excel permite que você leia este comentário encadeado, no entanto, as edições serão removidas se o arquivo for aberto em uma versão mais recente do Excel. Saiba mais: https://go.microsoft.com/fwlink/?linkid=870924
Comentário:
    Inclusão dos 2 Auxiliares com I40 (24.01) - 105k
Responder:
    R$ 103.542,73 - Valor apenas reonerado</t>
      </text>
    </comment>
    <comment ref="J475" authorId="387" shapeId="0" xr:uid="{8DEC44EA-F52A-407E-85B9-4893F4F3FB84}">
      <text>
        <t>[Comentário encadeado]
Sua versão do Excel permite que você leia este comentário encadeado, no entanto, as edições serão removidas se o arquivo for aberto em uma versão mais recente do Excel. Saiba mais: https://go.microsoft.com/fwlink/?linkid=870924
Comentário:
    Inclusão dos 2 Auxiliares com I40 (24.01) - 105k
Responder:
    R$ 103.542,73 - Valor apenas reonerado</t>
      </text>
    </comment>
    <comment ref="X475" authorId="388" shapeId="0" xr:uid="{FBA13DBC-412F-4A45-9EC8-9E0CBB70AC12}">
      <text>
        <t>[Comentário encadeado]
Sua versão do Excel permite que você leia este comentário encadeado, no entanto, as edições serão removidas se o arquivo for aberto em uma versão mais recente do Excel. Saiba mais: https://go.microsoft.com/fwlink/?linkid=870924
Comentário:
    Emitida em 10/03</t>
      </text>
    </comment>
    <comment ref="J476" authorId="389" shapeId="0" xr:uid="{F9EF6366-E8CC-4B0D-9127-8FB2C1B36843}">
      <text>
        <t>[Comentário encadeado]
Sua versão do Excel permite que você leia este comentário encadeado, no entanto, as edições serão removidas se o arquivo for aberto em uma versão mais recente do Excel. Saiba mais: https://go.microsoft.com/fwlink/?linkid=870924
Comentário:
    Aplicar diferença retroativa da última medição para o valor da NF</t>
      </text>
    </comment>
    <comment ref="J477" authorId="390" shapeId="0" xr:uid="{2038A100-1B97-44E6-89D5-6EE0F34BE032}">
      <text>
        <t>[Comentário encadeado]
Sua versão do Excel permite que você leia este comentário encadeado, no entanto, as edições serão removidas se o arquivo for aberto em uma versão mais recente do Excel. Saiba mais: https://go.microsoft.com/fwlink/?linkid=870924
Comentário:
    Aplicar diferença retroativa da última medição para o valor da NF</t>
      </text>
    </comment>
    <comment ref="S477" authorId="391" shapeId="0" xr:uid="{8D24CF2F-128B-4001-A483-BEA8238CCE24}">
      <text>
        <t>[Comentário encadeado]
Sua versão do Excel permite que você leia este comentário encadeado, no entanto, as edições serão removidas se o arquivo for aberto em uma versão mais recente do Excel. Saiba mais: https://go.microsoft.com/fwlink/?linkid=870924
Comentário:
    Contratação de empresa terceira para manutenção de equipamento. 
E-mail com a tratativa: CC0521 - Medição Shopping Metro Santa Cruz - Mês de Abril/25.</t>
      </text>
    </comment>
    <comment ref="J478" authorId="392" shapeId="0" xr:uid="{5E648AF6-BBD1-431E-8248-3C8F9AEA31B3}">
      <text>
        <t>[Comentário encadeado]
Sua versão do Excel permite que você leia este comentário encadeado, no entanto, as edições serão removidas se o arquivo for aberto em uma versão mais recente do Excel. Saiba mais: https://go.microsoft.com/fwlink/?linkid=870924
Comentário:
    Aplicar diferença retroativa da última medição para o valor da NF</t>
      </text>
    </comment>
    <comment ref="O478" authorId="393" shapeId="0" xr:uid="{6D8D96C2-2E75-4D65-84AC-C164C66963E5}">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Desconto SLA retroativo de maio/2025. </t>
      </text>
    </comment>
    <comment ref="J479" authorId="394" shapeId="0" xr:uid="{7BADAE21-9FAF-477D-827B-EC30642CDF0F}">
      <text>
        <t>[Comentário encadeado]
Sua versão do Excel permite que você leia este comentário encadeado, no entanto, as edições serão removidas se o arquivo for aberto em uma versão mais recente do Excel. Saiba mais: https://go.microsoft.com/fwlink/?linkid=870924
Comentário:
    Aplicar diferença retroativa da última medição para o valor da NF</t>
      </text>
    </comment>
    <comment ref="J483" authorId="395" shapeId="0" xr:uid="{8D5331AA-B8C5-4A1E-BFCC-8B3A72BFF3B1}">
      <text>
        <t>[Comentário encadeado]
Sua versão do Excel permite que você leia este comentário encadeado, no entanto, as edições serão removidas se o arquivo for aberto em uma versão mais recente do Excel. Saiba mais: https://go.microsoft.com/fwlink/?linkid=870924
Comentário:
    Entrada dia 01.10</t>
      </text>
    </comment>
    <comment ref="J486" authorId="396" shapeId="0" xr:uid="{566BF316-72ED-4455-8CAA-6A4208A3A8BE}">
      <text>
        <t>[Comentário encadeado]
Sua versão do Excel permite que você leia este comentário encadeado, no entanto, as edições serão removidas se o arquivo for aberto em uma versão mais recente do Excel. Saiba mais: https://go.microsoft.com/fwlink/?linkid=870924
Comentário:
    Valor reonerado</t>
      </text>
    </comment>
    <comment ref="J487" authorId="397" shapeId="0" xr:uid="{CAC091E9-B932-49C8-B39E-7A18DFBED327}">
      <text>
        <t>[Comentário encadeado]
Sua versão do Excel permite que você leia este comentário encadeado, no entanto, as edições serão removidas se o arquivo for aberto em uma versão mais recente do Excel. Saiba mais: https://go.microsoft.com/fwlink/?linkid=870924
Comentário:
    Valor reonerado</t>
      </text>
    </comment>
    <comment ref="X487" authorId="398" shapeId="0" xr:uid="{7B65EFB6-36FB-4257-A42F-3E7B6522614C}">
      <text>
        <t>[Comentário encadeado]
Sua versão do Excel permite que você leia este comentário encadeado, no entanto, as edições serão removidas se o arquivo for aberto em uma versão mais recente do Excel. Saiba mais: https://go.microsoft.com/fwlink/?linkid=870924
Comentário:
    Emitida em 10/03</t>
      </text>
    </comment>
    <comment ref="J488" authorId="399" shapeId="0" xr:uid="{BFA1501B-028A-4DC6-8263-9F9C641E3BDD}">
      <text>
        <t>[Comentário encadeado]
Sua versão do Excel permite que você leia este comentário encadeado, no entanto, as edições serão removidas se o arquivo for aberto em uma versão mais recente do Excel. Saiba mais: https://go.microsoft.com/fwlink/?linkid=870924
Comentário:
    Aplicar diferença retroativa da última medição para o valor da NF</t>
      </text>
    </comment>
    <comment ref="S488" authorId="400" shapeId="0" xr:uid="{669FF595-8D1F-4DBE-82FD-C603F823029F}">
      <text>
        <t>[Comentário encadeado]
Sua versão do Excel permite que você leia este comentário encadeado, no entanto, as edições serão removidas se o arquivo for aberto em uma versão mais recente do Excel. Saiba mais: https://go.microsoft.com/fwlink/?linkid=870924
Comentário:
    Desconto referente à contratação spot 
(E-mail: CC0521 - Medição Shopping Metro Santa Cruz - Mês de Março/25)</t>
      </text>
    </comment>
    <comment ref="J489" authorId="401" shapeId="0" xr:uid="{6824BF3B-6B79-45B7-A6DC-59771E70D25B}">
      <text>
        <t>[Comentário encadeado]
Sua versão do Excel permite que você leia este comentário encadeado, no entanto, as edições serão removidas se o arquivo for aberto em uma versão mais recente do Excel. Saiba mais: https://go.microsoft.com/fwlink/?linkid=870924
Comentário:
    Aplicar diferença retroativa da última medição para o valor da NF</t>
      </text>
    </comment>
    <comment ref="S489" authorId="402" shapeId="0" xr:uid="{E0185953-9F39-42DA-99D6-31AE38D72A0B}">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Contratação de empresa terceira para manutenção de equipamento. 
E-mail com a tratativa: CC0521 - Medição Shopping Metro Santa Cruz - Mês de Abril/25.
</t>
      </text>
    </comment>
    <comment ref="J490" authorId="403" shapeId="0" xr:uid="{B72BF71A-2588-4FA6-A394-8E42A0A9E220}">
      <text>
        <t>[Comentário encadeado]
Sua versão do Excel permite que você leia este comentário encadeado, no entanto, as edições serão removidas se o arquivo for aberto em uma versão mais recente do Excel. Saiba mais: https://go.microsoft.com/fwlink/?linkid=870924
Comentário:
    Aplicar diferença retroativa da última medição para o valor da NF</t>
      </text>
    </comment>
    <comment ref="L490" authorId="404" shapeId="0" xr:uid="{0F03D56F-C5FA-450B-9C92-397EAE00D2FF}">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Desconto das faltas ocorridas em maio/2025 menos R$1.758,63 que foi descontado em abril/2025.
</t>
      </text>
    </comment>
    <comment ref="O490" authorId="405" shapeId="0" xr:uid="{41DEE7E2-EC11-462A-B7DE-0C1232961D4A}">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Desconto SLA referente ao mês de maio/2025. </t>
      </text>
    </comment>
    <comment ref="J491" authorId="406" shapeId="0" xr:uid="{B53A9D15-34BD-426B-8E61-C2E62443214F}">
      <text>
        <t>[Comentário encadeado]
Sua versão do Excel permite que você leia este comentário encadeado, no entanto, as edições serão removidas se o arquivo for aberto em uma versão mais recente do Excel. Saiba mais: https://go.microsoft.com/fwlink/?linkid=870924
Comentário:
    Aplicar diferença retroativa da última medição para o valor da NF</t>
      </text>
    </comment>
    <comment ref="J495" authorId="407" shapeId="0" xr:uid="{4BD91B6F-0EDD-45E1-994E-5F49067A4EF9}">
      <text>
        <t>[Comentário encadeado]
Sua versão do Excel permite que você leia este comentário encadeado, no entanto, as edições serão removidas se o arquivo for aberto em uma versão mais recente do Excel. Saiba mais: https://go.microsoft.com/fwlink/?linkid=870924
Comentário:
    Entrada dia 01.10</t>
      </text>
    </comment>
    <comment ref="AC499" authorId="408" shapeId="0" xr:uid="{54405422-1CF7-4198-A980-C825794538ED}">
      <text>
        <t>[Comentário encadeado]
Sua versão do Excel permite que você leia este comentário encadeado, no entanto, as edições serão removidas se o arquivo for aberto em uma versão mais recente do Excel. Saiba mais: https://go.microsoft.com/fwlink/?linkid=870924
Comentário:
    Diferença ref ao contrato temporário fim de ano - Porteiro</t>
      </text>
    </comment>
    <comment ref="J500" authorId="409" shapeId="0" xr:uid="{7F4CDBE6-6F08-4E24-BCAB-0C66FED65C6C}">
      <text>
        <t>[Comentário encadeado]
Sua versão do Excel permite que você leia este comentário encadeado, no entanto, as edições serão removidas se o arquivo for aberto em uma versão mais recente do Excel. Saiba mais: https://go.microsoft.com/fwlink/?linkid=870924
Comentário:
    Valor 2025</t>
      </text>
    </comment>
    <comment ref="J501" authorId="410" shapeId="0" xr:uid="{1FB989BF-01E5-4F17-A060-52F7AB842390}">
      <text>
        <t>[Comentário encadeado]
Sua versão do Excel permite que você leia este comentário encadeado, no entanto, as edições serão removidas se o arquivo for aberto em uma versão mais recente do Excel. Saiba mais: https://go.microsoft.com/fwlink/?linkid=870924
Comentário:
    Valor 2025</t>
      </text>
    </comment>
    <comment ref="J502" authorId="411" shapeId="0" xr:uid="{3BB18206-DD6F-4A7C-9AD0-A494B376271B}">
      <text>
        <t>[Comentário encadeado]
Sua versão do Excel permite que você leia este comentário encadeado, no entanto, as edições serão removidas se o arquivo for aberto em uma versão mais recente do Excel. Saiba mais: https://go.microsoft.com/fwlink/?linkid=870924
Comentário:
    Valor 2025</t>
      </text>
    </comment>
    <comment ref="AC503" authorId="412" shapeId="0" xr:uid="{E28D791E-7457-48F0-8F30-85C2D2951C90}">
      <text>
        <t>[Comentário encadeado]
Sua versão do Excel permite que você leia este comentário encadeado, no entanto, as edições serão removidas se o arquivo for aberto em uma versão mais recente do Excel. Saiba mais: https://go.microsoft.com/fwlink/?linkid=870924
Comentário:
    Extra praticado no dia 04/06/2025 (R$ 1.008,79).</t>
      </text>
    </comment>
    <comment ref="J512" authorId="413" shapeId="0" xr:uid="{D54DF8F3-FB3B-4278-84CD-CCC63597B925}">
      <text>
        <t>[Comentário encadeado]
Sua versão do Excel permite que você leia este comentário encadeado, no entanto, as edições serão removidas se o arquivo for aberto em uma versão mais recente do Excel. Saiba mais: https://go.microsoft.com/fwlink/?linkid=870924
Comentário:
    Valor 2025</t>
      </text>
    </comment>
    <comment ref="J513" authorId="414" shapeId="0" xr:uid="{90ED922E-22DE-4A37-B71F-43D4A194673D}">
      <text>
        <t>[Comentário encadeado]
Sua versão do Excel permite que você leia este comentário encadeado, no entanto, as edições serão removidas se o arquivo for aberto em uma versão mais recente do Excel. Saiba mais: https://go.microsoft.com/fwlink/?linkid=870924
Comentário:
    Valor 2025</t>
      </text>
    </comment>
    <comment ref="J514" authorId="415" shapeId="0" xr:uid="{3CC75196-1C9E-47D0-8BA7-8A3BA624C350}">
      <text>
        <t>[Comentário encadeado]
Sua versão do Excel permite que você leia este comentário encadeado, no entanto, as edições serão removidas se o arquivo for aberto em uma versão mais recente do Excel. Saiba mais: https://go.microsoft.com/fwlink/?linkid=870924
Comentário:
    Valor 2025</t>
      </text>
    </comment>
    <comment ref="AC514" authorId="416" shapeId="0" xr:uid="{2DC92C87-56C7-43B6-9D81-29762F8D228D}">
      <text>
        <t>[Comentário encadeado]
Sua versão do Excel permite que você leia este comentário encadeado, no entanto, as edições serão removidas se o arquivo for aberto em uma versão mais recente do Excel. Saiba mais: https://go.microsoft.com/fwlink/?linkid=870924
Comentário:
    Extra praticado no dia 24 de maio (R$ 438,41) - E-mail: Apoio de efetivo - FT</t>
      </text>
    </comment>
    <comment ref="J523" authorId="417" shapeId="0" xr:uid="{55689298-9CD6-4661-8BAA-B5EB0E7CDD28}">
      <text>
        <t>[Comentário encadeado]
Sua versão do Excel permite que você leia este comentário encadeado, no entanto, as edições serão removidas se o arquivo for aberto em uma versão mais recente do Excel. Saiba mais: https://go.microsoft.com/fwlink/?linkid=870924
Comentário:
    Não temos planilha</t>
      </text>
    </comment>
    <comment ref="J524" authorId="418" shapeId="0" xr:uid="{5049B37A-C45A-40E2-8ED1-05980C0896B3}">
      <text>
        <t>[Comentário encadeado]
Sua versão do Excel permite que você leia este comentário encadeado, no entanto, as edições serão removidas se o arquivo for aberto em uma versão mais recente do Excel. Saiba mais: https://go.microsoft.com/fwlink/?linkid=870924
Comentário:
    Não temos planilha</t>
      </text>
    </comment>
    <comment ref="J525" authorId="419" shapeId="0" xr:uid="{4A9CA4DA-EB73-4A9A-9C6F-0715DA20B9D7}">
      <text>
        <t>[Comentário encadeado]
Sua versão do Excel permite que você leia este comentário encadeado, no entanto, as edições serão removidas se o arquivo for aberto em uma versão mais recente do Excel. Saiba mais: https://go.microsoft.com/fwlink/?linkid=870924
Comentário:
    Não temos planilha</t>
      </text>
    </comment>
    <comment ref="J526" authorId="420" shapeId="0" xr:uid="{B19333A6-FAAA-481A-9C44-E5178C4CF077}">
      <text>
        <t>[Comentário encadeado]
Sua versão do Excel permite que você leia este comentário encadeado, no entanto, as edições serão removidas se o arquivo for aberto em uma versão mais recente do Excel. Saiba mais: https://go.microsoft.com/fwlink/?linkid=870924
Comentário:
    Não temos planilha</t>
      </text>
    </comment>
    <comment ref="J527" authorId="421" shapeId="0" xr:uid="{413D6C7E-8979-49D0-83DE-51E53F8A9D3C}">
      <text>
        <t>[Comentário encadeado]
Sua versão do Excel permite que você leia este comentário encadeado, no entanto, as edições serão removidas se o arquivo for aberto em uma versão mais recente do Excel. Saiba mais: https://go.microsoft.com/fwlink/?linkid=870924
Comentário:
    Não temos planilha</t>
      </text>
    </comment>
    <comment ref="J528" authorId="422" shapeId="0" xr:uid="{C3F050D0-A4FC-4438-87F7-25DEB5F74FE7}">
      <text>
        <t>[Comentário encadeado]
Sua versão do Excel permite que você leia este comentário encadeado, no entanto, as edições serão removidas se o arquivo for aberto em uma versão mais recente do Excel. Saiba mais: https://go.microsoft.com/fwlink/?linkid=870924
Comentário:
    Não temos planilha</t>
      </text>
    </comment>
    <comment ref="J529" authorId="423" shapeId="0" xr:uid="{5EE9F375-09BE-4DF5-87B2-E5D741D65A0A}">
      <text>
        <t>[Comentário encadeado]
Sua versão do Excel permite que você leia este comentário encadeado, no entanto, as edições serão removidas se o arquivo for aberto em uma versão mais recente do Excel. Saiba mais: https://go.microsoft.com/fwlink/?linkid=870924
Comentário:
    Não temos planilha</t>
      </text>
    </comment>
    <comment ref="J530" authorId="424" shapeId="0" xr:uid="{23E77E78-CBA8-4514-A990-C194E1681A7B}">
      <text>
        <t>[Comentário encadeado]
Sua versão do Excel permite que você leia este comentário encadeado, no entanto, as edições serão removidas se o arquivo for aberto em uma versão mais recente do Excel. Saiba mais: https://go.microsoft.com/fwlink/?linkid=870924
Comentário:
    Não temos planilha</t>
      </text>
    </comment>
    <comment ref="J536" authorId="425" shapeId="0" xr:uid="{041551BC-9FA2-4029-A211-056D5D6BE16F}">
      <text>
        <t>[Comentário encadeado]
Sua versão do Excel permite que você leia este comentário encadeado, no entanto, as edições serão removidas se o arquivo for aberto em uma versão mais recente do Excel. Saiba mais: https://go.microsoft.com/fwlink/?linkid=870924
Comentário:
    Referente aos 6 dias de serviço prestado pela fornecedora GPS.</t>
      </text>
    </comment>
    <comment ref="AB539" authorId="426" shapeId="0" xr:uid="{574E3E1D-75BA-4E4D-A32A-2BDA3E8C78E4}">
      <text>
        <t>[Comentário encadeado]
Sua versão do Excel permite que você leia este comentário encadeado, no entanto, as edições serão removidas se o arquivo for aberto em uma versão mais recente do Excel. Saiba mais: https://go.microsoft.com/fwlink/?linkid=870924
Comentário:
    Extra de março, abril e maio. 
E-mail com a tratativa: Solicitação de Bombeiro Extra - Evento Plaza Shopping.</t>
      </text>
    </comment>
    <comment ref="AC539" authorId="427" shapeId="0" xr:uid="{7A4FC34B-4295-48AC-8D36-215666696344}">
      <text>
        <t>[Comentário encadeado]
Sua versão do Excel permite que você leia este comentário encadeado, no entanto, as edições serão removidas se o arquivo for aberto em uma versão mais recente do Excel. Saiba mais: https://go.microsoft.com/fwlink/?linkid=870924
Comentário:
    Extra de março, abril e maio. 
E-mail com a tratativa: Solicitação de Bombeiro Extra - Evento Plaza Shopping.</t>
      </text>
    </comment>
    <comment ref="J543" authorId="428" shapeId="0" xr:uid="{A67AD708-D825-4811-A85A-6C41C2B3B1E2}">
      <text>
        <t>[Comentário encadeado]
Sua versão do Excel permite que você leia este comentário encadeado, no entanto, as edições serão removidas se o arquivo for aberto em uma versão mais recente do Excel. Saiba mais: https://go.microsoft.com/fwlink/?linkid=870924
Comentário:
    Valor reajustado 2025 sem os equipamentos.</t>
      </text>
    </comment>
    <comment ref="J548" authorId="429" shapeId="0" xr:uid="{60D6877F-4088-4875-9E6A-E39471E52E4C}">
      <text>
        <t>[Comentário encadeado]
Sua versão do Excel permite que você leia este comentário encadeado, no entanto, as edições serão removidas se o arquivo for aberto em uma versão mais recente do Excel. Saiba mais: https://go.microsoft.com/fwlink/?linkid=870924
Comentário:
    Não temos planilha</t>
      </text>
    </comment>
    <comment ref="J549" authorId="430" shapeId="0" xr:uid="{2FA50B56-7A53-47B1-901D-4EA2D9C2E5AE}">
      <text>
        <t>[Comentário encadeado]
Sua versão do Excel permite que você leia este comentário encadeado, no entanto, as edições serão removidas se o arquivo for aberto em uma versão mais recente do Excel. Saiba mais: https://go.microsoft.com/fwlink/?linkid=870924
Comentário:
    Não temos planilha</t>
      </text>
    </comment>
    <comment ref="J550" authorId="431" shapeId="0" xr:uid="{C5365060-C0DF-49C4-B55E-B58123115CE6}">
      <text>
        <t>[Comentário encadeado]
Sua versão do Excel permite que você leia este comentário encadeado, no entanto, as edições serão removidas se o arquivo for aberto em uma versão mais recente do Excel. Saiba mais: https://go.microsoft.com/fwlink/?linkid=870924
Comentário:
    Não temos planilha</t>
      </text>
    </comment>
    <comment ref="J551" authorId="432" shapeId="0" xr:uid="{ADD3B2F8-14F1-47DA-BAF0-45BB3A8E358B}">
      <text>
        <t>[Comentário encadeado]
Sua versão do Excel permite que você leia este comentário encadeado, no entanto, as edições serão removidas se o arquivo for aberto em uma versão mais recente do Excel. Saiba mais: https://go.microsoft.com/fwlink/?linkid=870924
Comentário:
    Não temos planilha</t>
      </text>
    </comment>
    <comment ref="J552" authorId="433" shapeId="0" xr:uid="{E5322CCD-56FF-42FD-9319-D2B74EC7CCAB}">
      <text>
        <t>[Comentário encadeado]
Sua versão do Excel permite que você leia este comentário encadeado, no entanto, as edições serão removidas se o arquivo for aberto em uma versão mais recente do Excel. Saiba mais: https://go.microsoft.com/fwlink/?linkid=870924
Comentário:
    Não temos planilha</t>
      </text>
    </comment>
    <comment ref="J553" authorId="434" shapeId="0" xr:uid="{91048AF8-723D-40E9-8628-8979C0FD38A3}">
      <text>
        <t>[Comentário encadeado]
Sua versão do Excel permite que você leia este comentário encadeado, no entanto, as edições serão removidas se o arquivo for aberto em uma versão mais recente do Excel. Saiba mais: https://go.microsoft.com/fwlink/?linkid=870924
Comentário:
    Não temos planilha</t>
      </text>
    </comment>
    <comment ref="J554" authorId="435" shapeId="0" xr:uid="{0967E40D-26D4-4C7D-A1D3-402AEBEF0BF8}">
      <text>
        <t>[Comentário encadeado]
Sua versão do Excel permite que você leia este comentário encadeado, no entanto, as edições serão removidas se o arquivo for aberto em uma versão mais recente do Excel. Saiba mais: https://go.microsoft.com/fwlink/?linkid=870924
Comentário:
    Não temos planilha</t>
      </text>
    </comment>
    <comment ref="J555" authorId="436" shapeId="0" xr:uid="{F3341117-D21E-4CD9-B08C-6B3C52D0F4FA}">
      <text>
        <t>[Comentário encadeado]
Sua versão do Excel permite que você leia este comentário encadeado, no entanto, as edições serão removidas se o arquivo for aberto em uma versão mais recente do Excel. Saiba mais: https://go.microsoft.com/fwlink/?linkid=870924
Comentário:
    Não temos planilha</t>
      </text>
    </comment>
    <comment ref="AC559" authorId="437" shapeId="0" xr:uid="{652A98EA-EC1E-4344-AD9E-3F887CDFD273}">
      <text>
        <t>[Comentário encadeado]
Sua versão do Excel permite que você leia este comentário encadeado, no entanto, as edições serão removidas se o arquivo for aberto em uma versão mais recente do Excel. Saiba mais: https://go.microsoft.com/fwlink/?linkid=870924
Comentário:
    Extra Janeiro</t>
      </text>
    </comment>
    <comment ref="S560" authorId="438" shapeId="0" xr:uid="{80D297E4-CD69-4D2A-A3C0-8858B16E5959}">
      <text>
        <t>[Comentário encadeado]
Sua versão do Excel permite que você leia este comentário encadeado, no entanto, as edições serão removidas se o arquivo for aberto em uma versão mais recente do Excel. Saiba mais: https://go.microsoft.com/fwlink/?linkid=870924
Comentário:
    Desconto ref. Acidente escada rolante</t>
      </text>
    </comment>
    <comment ref="AB561" authorId="439" shapeId="0" xr:uid="{1F22EBE4-8284-4183-B140-F6D8EF98D44F}">
      <text>
        <t>[Comentário encadeado]
Sua versão do Excel permite que você leia este comentário encadeado, no entanto, as edições serão removidas se o arquivo for aberto em uma versão mais recente do Excel. Saiba mais: https://go.microsoft.com/fwlink/?linkid=870924
Comentário:
    Extras referentes ao dia 04/03 (valor calculado pelo fornecedor Novo Rio)</t>
      </text>
    </comment>
    <comment ref="AB562" authorId="440" shapeId="0" xr:uid="{150C7D73-5431-4EF2-9AE5-F884778B9B55}">
      <text>
        <t>[Comentário encadeado]
Sua versão do Excel permite que você leia este comentário encadeado, no entanto, as edições serão removidas se o arquivo for aberto em uma versão mais recente do Excel. Saiba mais: https://go.microsoft.com/fwlink/?linkid=870924
Comentário:
    Extra - Valor 189k- Dias 18, 21 e 23/04</t>
      </text>
    </comment>
    <comment ref="AC562" authorId="441" shapeId="0" xr:uid="{50837F89-86FB-4CEB-ABFE-9FB6BC54CAFB}">
      <text>
        <t>[Comentário encadeado]
Sua versão do Excel permite que você leia este comentário encadeado, no entanto, as edições serão removidas se o arquivo for aberto em uma versão mais recente do Excel. Saiba mais: https://go.microsoft.com/fwlink/?linkid=870924
Comentário:
    Extra - Valor 18k- Dias 18, 21 e 23/04</t>
      </text>
    </comment>
    <comment ref="J563" authorId="442" shapeId="0" xr:uid="{5FE69B28-BD6C-4CE7-9DE1-2234E7D273A8}">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Valor reajustado 2025. 
E-mail da tratativa: 1353-PLAZA SHOPPING - Reajuste 25. </t>
      </text>
    </comment>
    <comment ref="J564" authorId="443" shapeId="0" xr:uid="{0CA92352-7971-4F20-91BE-AB250FE914BA}">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Valor reajustado 2025. 
E-mail da tratativa: 1353-PLAZA SHOPPING - Reajuste 25. </t>
      </text>
    </comment>
    <comment ref="X564" authorId="444" shapeId="0" xr:uid="{24341256-B575-466A-A54E-2B8B735796BD}">
      <text>
        <t>[Comentário encadeado]
Sua versão do Excel permite que você leia este comentário encadeado, no entanto, as edições serão removidas se o arquivo for aberto em uma versão mais recente do Excel. Saiba mais: https://go.microsoft.com/fwlink/?linkid=870924
Comentário:
    Retroativo devido parcelado em 3x. 
E-mail com a tratativa: 1353-PLAZA SHOPPING - Reajuste 25.</t>
      </text>
    </comment>
    <comment ref="AC564" authorId="445" shapeId="0" xr:uid="{AC5AF6ED-5764-4BCC-875E-B92897B3BC32}">
      <text>
        <t>[Comentário encadeado]
Sua versão do Excel permite que você leia este comentário encadeado, no entanto, as edições serão removidas se o arquivo for aberto em uma versão mais recente do Excel. Saiba mais: https://go.microsoft.com/fwlink/?linkid=870924
Comentário:
    Valor do fornecedor (Nova Rio).</t>
      </text>
    </comment>
    <comment ref="J565" authorId="446" shapeId="0" xr:uid="{239F6B2B-F7AD-4E00-922E-E1B67B54BE7F}">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Valor reajustado 2025. 
E-mail da tratativa: 1353-PLAZA SHOPPING - Reajuste 25. </t>
      </text>
    </comment>
    <comment ref="X565" authorId="447" shapeId="0" xr:uid="{08EAFCCE-3E54-4752-A2BE-3A71BAB3ECF3}">
      <text>
        <t>[Comentário encadeado]
Sua versão do Excel permite que você leia este comentário encadeado, no entanto, as edições serão removidas se o arquivo for aberto em uma versão mais recente do Excel. Saiba mais: https://go.microsoft.com/fwlink/?linkid=870924
Comentário:
    Retroativo devido parcelado em 3x. 
E-mail com a tratativa: 1353-PLAZA SHOPPING - Reajuste 25.</t>
      </text>
    </comment>
    <comment ref="J566" authorId="448" shapeId="0" xr:uid="{3CAAA7A9-201B-492D-8A8B-364803279932}">
      <text>
        <t>[Comentário encadeado]
Sua versão do Excel permite que você leia este comentário encadeado, no entanto, as edições serão removidas se o arquivo for aberto em uma versão mais recente do Excel. Saiba mais: https://go.microsoft.com/fwlink/?linkid=870924
Comentário:
    Novo escopo com 86 funcionários. 
E-mail com a tratativa: 1353-PLAZA SHOPPING - Reajuste 25
Valor com o aumento do salário do supervisor.</t>
      </text>
    </comment>
    <comment ref="X566" authorId="449" shapeId="0" xr:uid="{3961039F-8549-490E-8365-6728F60EA8B6}">
      <text>
        <t>[Comentário encadeado]
Sua versão do Excel permite que você leia este comentário encadeado, no entanto, as edições serão removidas se o arquivo for aberto em uma versão mais recente do Excel. Saiba mais: https://go.microsoft.com/fwlink/?linkid=870924
Comentário:
    Retroativo devido parcelado em 3x. 
E-mail com a tratativa: 1353-PLAZA SHOPPING - Reajuste 25.</t>
      </text>
    </comment>
    <comment ref="J567" authorId="450" shapeId="0" xr:uid="{FD227AAB-51CF-43E3-95CB-D42193CAF096}">
      <text>
        <t>[Comentário encadeado]
Sua versão do Excel permite que você leia este comentário encadeado, no entanto, as edições serão removidas se o arquivo for aberto em uma versão mais recente do Excel. Saiba mais: https://go.microsoft.com/fwlink/?linkid=870924
Comentário:
    Novo escopo com 86 funcionários. 
E-mail com a tratativa: 1353-PLAZA SHOPPING - Reajuste 25
Valor com o aumento do salário do supervisor.</t>
      </text>
    </comment>
    <comment ref="P567" authorId="451" shapeId="0" xr:uid="{E353C680-1E39-4B82-8899-4C14AB320485}">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O shopping emitiu a NF sem considerar o desconto da planilha SLA no mês de competência de julho/2025. </t>
      </text>
    </comment>
    <comment ref="J576" authorId="452" shapeId="0" xr:uid="{2D7E2B0D-4685-4DDB-8439-37EB7D50F786}">
      <text>
        <t>[Comentário encadeado]
Sua versão do Excel permite que você leia este comentário encadeado, no entanto, as edições serão removidas se o arquivo for aberto em uma versão mais recente do Excel. Saiba mais: https://go.microsoft.com/fwlink/?linkid=870924
Comentário:
    Planilha 2025 com adição de 5 funcionários. (E-mail com a tratativa: Faturamento Shopping Plaza Niterói x Vivante - Junho/25)</t>
      </text>
    </comment>
    <comment ref="S576" authorId="453" shapeId="0" xr:uid="{715C571E-0EB9-4FB3-9462-D5E384722954}">
      <text>
        <t>[Comentário encadeado]
Sua versão do Excel permite que você leia este comentário encadeado, no entanto, as edições serão removidas se o arquivo for aberto em uma versão mais recente do Excel. Saiba mais: https://go.microsoft.com/fwlink/?linkid=870924
Comentário:
    Valor da locação do radio HT, internet e dados devido ao fornecedor.</t>
      </text>
    </comment>
    <comment ref="AC576" authorId="454" shapeId="0" xr:uid="{7724E595-0FDB-4811-A383-780F8F0E2371}">
      <text>
        <t>[Comentário encadeado]
Sua versão do Excel permite que você leia este comentário encadeado, no entanto, as edições serão removidas se o arquivo for aberto em uma versão mais recente do Excel. Saiba mais: https://go.microsoft.com/fwlink/?linkid=870924
Comentário:
    Valor do fornecedor. 
E-mail: Faturamento Shopping Plaza Niterói x Vivante - Junho/25.</t>
      </text>
    </comment>
    <comment ref="J577" authorId="455" shapeId="0" xr:uid="{276F24BE-21C2-4438-B690-61CC9C665158}">
      <text>
        <t>[Comentário encadeado]
Sua versão do Excel permite que você leia este comentário encadeado, no entanto, as edições serão removidas se o arquivo for aberto em uma versão mais recente do Excel. Saiba mais: https://go.microsoft.com/fwlink/?linkid=870924
Comentário:
    Planilha 2025 com adição de 5 funcionários. (E-mail com a tratativa: Faturamento Shopping Plaza Niterói x Vivante - Junho/25)</t>
      </text>
    </comment>
    <comment ref="J578" authorId="456" shapeId="0" xr:uid="{31A9211B-7117-444D-ADAA-D62D12BAE3C5}">
      <text>
        <t>[Comentário encadeado]
Sua versão do Excel permite que você leia este comentário encadeado, no entanto, as edições serão removidas se o arquivo for aberto em uma versão mais recente do Excel. Saiba mais: https://go.microsoft.com/fwlink/?linkid=870924
Comentário:
    Planilha 2025 com adição de 5 funcionários. (E-mail com a tratativa: Faturamento Shopping Plaza Niterói x Vivante - Junho/25)</t>
      </text>
    </comment>
    <comment ref="J579" authorId="457" shapeId="0" xr:uid="{94EB2C65-BD21-4688-88A1-63B6024C49B0}">
      <text>
        <t>[Comentário encadeado]
Sua versão do Excel permite que você leia este comentário encadeado, no entanto, as edições serão removidas se o arquivo for aberto em uma versão mais recente do Excel. Saiba mais: https://go.microsoft.com/fwlink/?linkid=870924
Comentário:
    Planilha 2025 com adição de 5 funcionários. (E-mail com a tratativa: Faturamento Shopping Plaza Niterói x Vivante - Junho/25)</t>
      </text>
    </comment>
    <comment ref="J580" authorId="458" shapeId="0" xr:uid="{B1BB0BDD-420D-4C9D-B9A0-989E11FD0764}">
      <text>
        <t>[Comentário encadeado]
Sua versão do Excel permite que você leia este comentário encadeado, no entanto, as edições serão removidas se o arquivo for aberto em uma versão mais recente do Excel. Saiba mais: https://go.microsoft.com/fwlink/?linkid=870924
Comentário:
    Adição de mais um funcionário (oficial de manutenção) ao contrato. 
Início: 06/10/2025.</t>
      </text>
    </comment>
    <comment ref="J583" authorId="459" shapeId="0" xr:uid="{EDCF22B2-6CFE-4F1C-A0FB-871B2EBE2B7B}">
      <text>
        <t>[Comentário encadeado]
Sua versão do Excel permite que você leia este comentário encadeado, no entanto, as edições serão removidas se o arquivo for aberto em uma versão mais recente do Excel. Saiba mais: https://go.microsoft.com/fwlink/?linkid=870924
Comentário:
    Valor 2024</t>
      </text>
    </comment>
    <comment ref="J584" authorId="460" shapeId="0" xr:uid="{73AA799E-8163-42A1-AD0C-BBC3CF775F0E}">
      <text>
        <t>[Comentário encadeado]
Sua versão do Excel permite que você leia este comentário encadeado, no entanto, as edições serão removidas se o arquivo for aberto em uma versão mais recente do Excel. Saiba mais: https://go.microsoft.com/fwlink/?linkid=870924
Comentário:
    Valor 2024</t>
      </text>
    </comment>
    <comment ref="J585" authorId="461" shapeId="0" xr:uid="{235B4490-DBEA-4EAC-8D51-8D3EEF212EA3}">
      <text>
        <t>[Comentário encadeado]
Sua versão do Excel permite que você leia este comentário encadeado, no entanto, as edições serão removidas se o arquivo for aberto em uma versão mais recente do Excel. Saiba mais: https://go.microsoft.com/fwlink/?linkid=870924
Comentário:
    Valor 2024</t>
      </text>
    </comment>
    <comment ref="J586" authorId="462" shapeId="0" xr:uid="{539BC345-2488-45A6-A102-8329C10A16DE}">
      <text>
        <t>[Comentário encadeado]
Sua versão do Excel permite que você leia este comentário encadeado, no entanto, as edições serão removidas se o arquivo for aberto em uma versão mais recente do Excel. Saiba mais: https://go.microsoft.com/fwlink/?linkid=870924
Comentário:
    Valor 2024</t>
      </text>
    </comment>
    <comment ref="J587" authorId="463" shapeId="0" xr:uid="{1C7E47ED-84D6-40C0-8615-E43445773D74}">
      <text>
        <t>[Comentário encadeado]
Sua versão do Excel permite que você leia este comentário encadeado, no entanto, as edições serão removidas se o arquivo for aberto em uma versão mais recente do Excel. Saiba mais: https://go.microsoft.com/fwlink/?linkid=870924
Comentário:
    Valor 2024</t>
      </text>
    </comment>
    <comment ref="J588" authorId="464" shapeId="0" xr:uid="{9A7A224D-BD45-4876-BA1D-45B6AEB33F23}">
      <text>
        <t>[Comentário encadeado]
Sua versão do Excel permite que você leia este comentário encadeado, no entanto, as edições serão removidas se o arquivo for aberto em uma versão mais recente do Excel. Saiba mais: https://go.microsoft.com/fwlink/?linkid=870924
Comentário:
    Valor 2025</t>
      </text>
    </comment>
    <comment ref="J589" authorId="465" shapeId="0" xr:uid="{BDFD4C7E-3C3F-4F89-8C67-2C185EFEAAFA}">
      <text>
        <t>[Comentário encadeado]
Sua versão do Excel permite que você leia este comentário encadeado, no entanto, as edições serão removidas se o arquivo for aberto em uma versão mais recente do Excel. Saiba mais: https://go.microsoft.com/fwlink/?linkid=870924
Comentário:
    Valor 2025</t>
      </text>
    </comment>
    <comment ref="J590" authorId="466" shapeId="0" xr:uid="{B5348F7F-53E4-4031-9F12-D2C413E5B2C3}">
      <text>
        <t>[Comentário encadeado]
Sua versão do Excel permite que você leia este comentário encadeado, no entanto, as edições serão removidas se o arquivo for aberto em uma versão mais recente do Excel. Saiba mais: https://go.microsoft.com/fwlink/?linkid=870924
Comentário:
    Valor 2025</t>
      </text>
    </comment>
    <comment ref="J591" authorId="467" shapeId="0" xr:uid="{B3E5BFB0-A76E-4F53-B525-2F2F7B9ADEB0}">
      <text>
        <t>[Comentário encadeado]
Sua versão do Excel permite que você leia este comentário encadeado, no entanto, as edições serão removidas se o arquivo for aberto em uma versão mais recente do Excel. Saiba mais: https://go.microsoft.com/fwlink/?linkid=870924
Comentário:
    Valor 2025</t>
      </text>
    </comment>
    <comment ref="J595" authorId="468" shapeId="0" xr:uid="{53167281-CF67-4A85-908B-82EF6251D831}">
      <text>
        <t>[Comentário encadeado]
Sua versão do Excel permite que você leia este comentário encadeado, no entanto, as edições serão removidas se o arquivo for aberto em uma versão mais recente do Excel. Saiba mais: https://go.microsoft.com/fwlink/?linkid=870924
Comentário:
    Valor 2024</t>
      </text>
    </comment>
    <comment ref="J596" authorId="469" shapeId="0" xr:uid="{007A9593-D725-4ADE-ACF7-C2A6B8091D82}">
      <text>
        <t>[Comentário encadeado]
Sua versão do Excel permite que você leia este comentário encadeado, no entanto, as edições serão removidas se o arquivo for aberto em uma versão mais recente do Excel. Saiba mais: https://go.microsoft.com/fwlink/?linkid=870924
Comentário:
    Valor 2024</t>
      </text>
    </comment>
    <comment ref="J597" authorId="470" shapeId="0" xr:uid="{896EB73F-1490-4B78-B95F-2E779980A71C}">
      <text>
        <t>[Comentário encadeado]
Sua versão do Excel permite que você leia este comentário encadeado, no entanto, as edições serão removidas se o arquivo for aberto em uma versão mais recente do Excel. Saiba mais: https://go.microsoft.com/fwlink/?linkid=870924
Comentário:
    Valor 2024</t>
      </text>
    </comment>
    <comment ref="J598" authorId="471" shapeId="0" xr:uid="{57763666-E78D-4A9E-A820-DE79425507DE}">
      <text>
        <t>[Comentário encadeado]
Sua versão do Excel permite que você leia este comentário encadeado, no entanto, as edições serão removidas se o arquivo for aberto em uma versão mais recente do Excel. Saiba mais: https://go.microsoft.com/fwlink/?linkid=870924
Comentário:
    Valor 2024</t>
      </text>
    </comment>
    <comment ref="J599" authorId="472" shapeId="0" xr:uid="{2ACAA921-45BB-48A2-B306-428C32044B20}">
      <text>
        <t>[Comentário encadeado]
Sua versão do Excel permite que você leia este comentário encadeado, no entanto, as edições serão removidas se o arquivo for aberto em uma versão mais recente do Excel. Saiba mais: https://go.microsoft.com/fwlink/?linkid=870924
Comentário:
    Valor 2024 - Redução de 2 porteiros em 12/05 - valor proporcional</t>
      </text>
    </comment>
    <comment ref="J600" authorId="473" shapeId="0" xr:uid="{B0CDA7B9-88A9-49F4-BB1B-E93408AA8C94}">
      <text>
        <t>[Comentário encadeado]
Sua versão do Excel permite que você leia este comentário encadeado, no entanto, as edições serão removidas se o arquivo for aberto em uma versão mais recente do Excel. Saiba mais: https://go.microsoft.com/fwlink/?linkid=870924
Comentário:
    Valor 2025
Valor com a redução de 2 porteiros do contrato.
E-mail com a tratativa: Solicitação de Validação para Aumento do Efetivo de Segurança</t>
      </text>
    </comment>
    <comment ref="J601" authorId="474" shapeId="0" xr:uid="{C74B7307-6F1D-47C8-8E71-D7D9AFA73AAD}">
      <text>
        <t>[Comentário encadeado]
Sua versão do Excel permite que você leia este comentário encadeado, no entanto, as edições serão removidas se o arquivo for aberto em uma versão mais recente do Excel. Saiba mais: https://go.microsoft.com/fwlink/?linkid=870924
Comentário:
    A partir do dia 15/07, passam a ter 10 porteiros no contrato. Valor de planilha: R$46.448,12.</t>
      </text>
    </comment>
    <comment ref="J602" authorId="475" shapeId="0" xr:uid="{1C770035-BAF3-4C71-ABF7-40B911DB7A36}">
      <text>
        <t>[Comentário encadeado]
Sua versão do Excel permite que você leia este comentário encadeado, no entanto, as edições serão removidas se o arquivo for aberto em uma versão mais recente do Excel. Saiba mais: https://go.microsoft.com/fwlink/?linkid=870924
Comentário:
    A partir do dia 15/07, passam a ter 10 porteiros no contrato. Valor de planilha: R$46.448,12.</t>
      </text>
    </comment>
    <comment ref="J603" authorId="476" shapeId="0" xr:uid="{265FDB54-16B0-4E89-806B-D1DC0E186BF9}">
      <text>
        <t>[Comentário encadeado]
Sua versão do Excel permite que você leia este comentário encadeado, no entanto, as edições serão removidas se o arquivo for aberto em uma versão mais recente do Excel. Saiba mais: https://go.microsoft.com/fwlink/?linkid=870924
Comentário:
    A partir do dia 15/07, passam a ter 10 porteiros no contrato. Valor de planilha: R$50.722,52</t>
      </text>
    </comment>
    <comment ref="J609" authorId="477" shapeId="0" xr:uid="{24CA8E35-044F-4D74-9377-68E22FF9BBEE}">
      <text>
        <t>[Comentário encadeado]
Sua versão do Excel permite que você leia este comentário encadeado, no entanto, as edições serão removidas se o arquivo for aberto em uma versão mais recente do Excel. Saiba mais: https://go.microsoft.com/fwlink/?linkid=870924
Comentário:
    Novo valor 2025 com ajuste salário do Supervisor</t>
      </text>
    </comment>
    <comment ref="S609" authorId="478" shapeId="0" xr:uid="{2F884DEC-0544-46DD-840C-0F0C00EC8BB9}">
      <text>
        <t>[Comentário encadeado]
Sua versão do Excel permite que você leia este comentário encadeado, no entanto, as edições serão removidas se o arquivo for aberto em uma versão mais recente do Excel. Saiba mais: https://go.microsoft.com/fwlink/?linkid=870924
Comentário:
    Diferença retroativa ref. Março p/ aumento do salário do Supervisor</t>
      </text>
    </comment>
    <comment ref="AB609" authorId="479" shapeId="0" xr:uid="{1E69AA89-652F-4F96-AA66-A8646DDC4160}">
      <text>
        <t>[Comentário encadeado]
Sua versão do Excel permite que você leia este comentário encadeado, no entanto, as edições serão removidas se o arquivo for aberto em uma versão mais recente do Excel. Saiba mais: https://go.microsoft.com/fwlink/?linkid=870924
Comentário:
    E-mail ANALISE DE PRESTAÇÃO DE SERVIÇO (Ref: extra dia 18/03)</t>
      </text>
    </comment>
    <comment ref="AC609" authorId="480" shapeId="0" xr:uid="{0915654A-3EB9-41FF-8957-2D0BE4F77B55}">
      <text>
        <t>[Comentário encadeado]
Sua versão do Excel permite que você leia este comentário encadeado, no entanto, as edições serão removidas se o arquivo for aberto em uma versão mais recente do Excel. Saiba mais: https://go.microsoft.com/fwlink/?linkid=870924
Comentário:
    E-mail ANALISE DE PRESTAÇÃO DE SERVIÇO (Ref: extra dia 18/03)</t>
      </text>
    </comment>
    <comment ref="J610" authorId="481" shapeId="0" xr:uid="{F91C3AC6-64CA-4492-8CB7-BF062276CA33}">
      <text>
        <t>[Comentário encadeado]
Sua versão do Excel permite que você leia este comentário encadeado, no entanto, as edições serão removidas se o arquivo for aberto em uma versão mais recente do Excel. Saiba mais: https://go.microsoft.com/fwlink/?linkid=870924
Comentário:
    Novo valor 2025 com ajuste salário do Supervisor</t>
      </text>
    </comment>
    <comment ref="J611" authorId="482" shapeId="0" xr:uid="{1A2C235A-7CA5-47A6-BE77-7A143898B951}">
      <text>
        <t>[Comentário encadeado]
Sua versão do Excel permite que você leia este comentário encadeado, no entanto, as edições serão removidas se o arquivo for aberto em uma versão mais recente do Excel. Saiba mais: https://go.microsoft.com/fwlink/?linkid=870924
Comentário:
    Novo valor 2025 com ajuste de gratificação do supervisor e VT</t>
      </text>
    </comment>
    <comment ref="AB611" authorId="483" shapeId="0" xr:uid="{F1DE823D-9BD8-4926-8BE1-97FD20CFEA8D}">
      <text>
        <t>[Comentário encadeado]
Sua versão do Excel permite que você leia este comentário encadeado, no entanto, as edições serão removidas se o arquivo for aberto em uma versão mais recente do Excel. Saiba mais: https://go.microsoft.com/fwlink/?linkid=870924
Comentário:
    Valor indicado pela GPS. 
E-mail com a tratativa: MEDIÇÃO PARA ANÁLISE - MAIO.</t>
      </text>
    </comment>
    <comment ref="AC611" authorId="484" shapeId="0" xr:uid="{E856531C-BAC8-4C93-8BC0-B9350DD62D45}">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Extras praticados em maio. 
E-mail da tratativa: MEDIÇÃO PARA ANÁLISE - MAIO. </t>
      </text>
    </comment>
    <comment ref="J612" authorId="485" shapeId="0" xr:uid="{B2CC42AD-8067-4D59-85A7-DF071565A27A}">
      <text>
        <t>[Comentário encadeado]
Sua versão do Excel permite que você leia este comentário encadeado, no entanto, as edições serão removidas se o arquivo for aberto em uma versão mais recente do Excel. Saiba mais: https://go.microsoft.com/fwlink/?linkid=870924
Comentário:
    Acréscimo de 2 vigilantes. 
E-mail com a tratativa: Solicitação de Validação para Aumento do Efetivo de Segurança</t>
      </text>
    </comment>
    <comment ref="S612" authorId="486" shapeId="0" xr:uid="{034DAFFD-A7AB-45EC-93F6-A2F2519D50F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Flores furtadas por causa do abandono do posto de um vigilante antes do final do expediente. </t>
      </text>
    </comment>
    <comment ref="J613" authorId="487" shapeId="0" xr:uid="{2C5F7678-A7C1-482C-9E61-1B1E23283D11}">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Novo valor de contrato: R$228.303,62.
Shopping informou que começo a praticar em maio. </t>
      </text>
    </comment>
    <comment ref="J614" authorId="488" shapeId="0" xr:uid="{A9E5EAC8-A718-4947-979E-DC2162FF3DBF}">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Novo valor de contrato: R$228.303,62.
Shopping informou que começo a praticar em maio. </t>
      </text>
    </comment>
    <comment ref="J615" authorId="489" shapeId="0" xr:uid="{DA8BAC70-29EE-4BC0-B81D-9824F63DB36E}">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Novo valor de contrato: R$228.303,62.
Shopping informou que começo a praticar em maio. </t>
      </text>
    </comment>
    <comment ref="J619" authorId="490" shapeId="0" xr:uid="{B59CBAC6-348E-497F-B544-C7B366F8CC34}">
      <text>
        <t>[Comentário encadeado]
Sua versão do Excel permite que você leia este comentário encadeado, no entanto, as edições serão removidas se o arquivo for aberto em uma versão mais recente do Excel. Saiba mais: https://go.microsoft.com/fwlink/?linkid=870924
Comentário:
    Novo valor BID</t>
      </text>
    </comment>
    <comment ref="J620" authorId="491" shapeId="0" xr:uid="{452128CA-8B88-451F-9D23-55ABAA615E65}">
      <text>
        <t>[Comentário encadeado]
Sua versão do Excel permite que você leia este comentário encadeado, no entanto, as edições serão removidas se o arquivo for aberto em uma versão mais recente do Excel. Saiba mais: https://go.microsoft.com/fwlink/?linkid=870924
Comentário:
    Novo valor BID</t>
      </text>
    </comment>
    <comment ref="J631" authorId="492" shapeId="0" xr:uid="{06E94884-59B9-448F-B518-268A6E225D21}">
      <text>
        <t>[Comentário encadeado]
Sua versão do Excel permite que você leia este comentário encadeado, no entanto, as edições serão removidas se o arquivo for aberto em uma versão mais recente do Excel. Saiba mais: https://go.microsoft.com/fwlink/?linkid=870924
Comentário:
    Valor a partir de 08.11 - R$ 310.417,56</t>
      </text>
    </comment>
    <comment ref="AC631" authorId="493" shapeId="0" xr:uid="{BCFB1F19-C7A8-4FA3-A2B9-3515B5E32ED4}">
      <text>
        <t>[Comentário encadeado]
Sua versão do Excel permite que você leia este comentário encadeado, no entanto, as edições serão removidas se o arquivo for aberto em uma versão mais recente do Excel. Saiba mais: https://go.microsoft.com/fwlink/?linkid=870924
Comentário:
    Extra : Proposta 2901/25 (R$ 3180)Proposta  2743/24 (R$ 506)
Proposta 2824/25 (R$ 1012)
Responder:
    Extra referente aos dias 21, 22 e 31 de janeiro (R$ 2262,01)</t>
      </text>
    </comment>
    <comment ref="J632" authorId="494" shapeId="0" xr:uid="{3429FCFF-43AF-4C20-A6C5-7ACCE86299F8}">
      <text>
        <t>[Comentário encadeado]
Sua versão do Excel permite que você leia este comentário encadeado, no entanto, as edições serão removidas se o arquivo for aberto em uma versão mais recente do Excel. Saiba mais: https://go.microsoft.com/fwlink/?linkid=870924
Comentário:
    Valor a partir de 08.11 - R$ 310.417,56</t>
      </text>
    </comment>
    <comment ref="AC632" authorId="495" shapeId="0" xr:uid="{28B50346-43DD-49D2-A5A2-83DF68D51154}">
      <text>
        <t>[Comentário encadeado]
Sua versão do Excel permite que você leia este comentário encadeado, no entanto, as edições serão removidas se o arquivo for aberto em uma versão mais recente do Excel. Saiba mais: https://go.microsoft.com/fwlink/?linkid=870924
Comentário:
    Extras referentes aos dias 01 e 02 de fevereiro (R$ 2.266,81 - E-mail: 1354 - SERVIÇOS EXTRAS - 24/04). 
Extras referentes aos dias 01 e 02 de fevereiro (R$ 1.379,99 - E-mail: 1354 - HORA EXTRA - FEVEREIRO/2025)</t>
      </text>
    </comment>
    <comment ref="J633" authorId="496" shapeId="0" xr:uid="{4EF1611C-1D39-4BD4-8519-1FA0F3D0C61C}">
      <text>
        <t>[Comentário encadeado]
Sua versão do Excel permite que você leia este comentário encadeado, no entanto, as edições serão removidas se o arquivo for aberto em uma versão mais recente do Excel. Saiba mais: https://go.microsoft.com/fwlink/?linkid=870924
Comentário:
    Valor a partir de 08.11 - R$ 310.417,56</t>
      </text>
    </comment>
    <comment ref="AB633" authorId="497" shapeId="0" xr:uid="{D6B1DEB1-50D1-43FD-9782-CF8C2E8E1B57}">
      <text>
        <t>[Comentário encadeado]
Sua versão do Excel permite que você leia este comentário encadeado, no entanto, as edições serão removidas se o arquivo for aberto em uma versão mais recente do Excel. Saiba mais: https://go.microsoft.com/fwlink/?linkid=870924
Comentário:
    Extras referentes aos dias 20, 21 e 22/03 (R$ 4.131,16), 11 e 12/03 (R$ 3009,63), e 15/03 a 14/04 (R$ 4.759,39)</t>
      </text>
    </comment>
    <comment ref="AC633" authorId="498" shapeId="0" xr:uid="{6493067D-00E3-4D5B-BD4F-5E835959B4DD}">
      <text>
        <t>[Comentário encadeado]
Sua versão do Excel permite que você leia este comentário encadeado, no entanto, as edições serão removidas se o arquivo for aberto em uma versão mais recente do Excel. Saiba mais: https://go.microsoft.com/fwlink/?linkid=870924
Comentário:
    Extras referentes aos dias 20, 21 e 22/03 (R$ 4.131,16), 11 e 12/03 (R$ 3009,63), e 15/03 a 14/04 (R$ 4.759,39)</t>
      </text>
    </comment>
    <comment ref="H634" authorId="499" shapeId="0" xr:uid="{7FA2CC47-1ADA-43F7-9DEF-C2F1EC680219}">
      <text>
        <t>[Comentário encadeado]
Sua versão do Excel permite que você leia este comentário encadeado, no entanto, as edições serão removidas se o arquivo for aberto em uma versão mais recente do Excel. Saiba mais: https://go.microsoft.com/fwlink/?linkid=870924
Comentário:
    37 faltas informadas, porém todas foram abatidas por causa dos extras praticados no mês (validado pelo shopping). 
E-mail: FALTAS NOVA RIO - TIJUCA - ABRIL.</t>
      </text>
    </comment>
    <comment ref="J634" authorId="500" shapeId="0" xr:uid="{9573DFFB-24C5-4618-973B-277767A57FC7}">
      <text>
        <t>[Comentário encadeado]
Sua versão do Excel permite que você leia este comentário encadeado, no entanto, as edições serão removidas se o arquivo for aberto em uma versão mais recente do Excel. Saiba mais: https://go.microsoft.com/fwlink/?linkid=870924
Comentário:
    Valor a partir de 08.11 - R$ 310.417,56</t>
      </text>
    </comment>
    <comment ref="J635" authorId="501" shapeId="0" xr:uid="{E25ECDE8-82A4-4651-AA5A-8C073AB8DC86}">
      <text>
        <t>[Comentário encadeado]
Sua versão do Excel permite que você leia este comentário encadeado, no entanto, as edições serão removidas se o arquivo for aberto em uma versão mais recente do Excel. Saiba mais: https://go.microsoft.com/fwlink/?linkid=870924
Comentário:
    Valor a partir de 08.11 - R$ 310.417,56</t>
      </text>
    </comment>
    <comment ref="J636" authorId="502" shapeId="0" xr:uid="{EC87AC70-E44A-46C0-A28C-FE9EDC41FCC6}">
      <text>
        <t>[Comentário encadeado]
Sua versão do Excel permite que você leia este comentário encadeado, no entanto, as edições serão removidas se o arquivo for aberto em uma versão mais recente do Excel. Saiba mais: https://go.microsoft.com/fwlink/?linkid=870924
Comentário:
    Valor 2025</t>
      </text>
    </comment>
    <comment ref="S636" authorId="503" shapeId="0" xr:uid="{6958F33B-C9CB-44F1-B567-0A6046FEEE1A}">
      <text>
        <t>[Comentário encadeado]
Sua versão do Excel permite que você leia este comentário encadeado, no entanto, as edições serão removidas se o arquivo for aberto em uma versão mais recente do Excel. Saiba mais: https://go.microsoft.com/fwlink/?linkid=870924
Comentário:
    Diferença devida ao fornecedor (valor indicado na medição foi menor do que o faturado).</t>
      </text>
    </comment>
    <comment ref="J637" authorId="504" shapeId="0" xr:uid="{8ED81541-A38B-4571-847B-90DB93A9E1E5}">
      <text>
        <t>[Comentário encadeado]
Sua versão do Excel permite que você leia este comentário encadeado, no entanto, as edições serão removidas se o arquivo for aberto em uma versão mais recente do Excel. Saiba mais: https://go.microsoft.com/fwlink/?linkid=870924
Comentário:
    Valor 2025</t>
      </text>
    </comment>
    <comment ref="S637" authorId="505" shapeId="0" xr:uid="{515D6FF6-32B8-4B78-A1EA-16CC988A12D9}">
      <text>
        <t>[Comentário encadeado]
Sua versão do Excel permite que você leia este comentário encadeado, no entanto, as edições serão removidas se o arquivo for aberto em uma versão mais recente do Excel. Saiba mais: https://go.microsoft.com/fwlink/?linkid=870924
Comentário:
    Desconto das faltas de maio/2025.</t>
      </text>
    </comment>
    <comment ref="AB637" authorId="506" shapeId="0" xr:uid="{95FE2616-0A12-482C-95A3-07DAD6C7579F}">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Extras praticados em novembro/2024 e Janeiro/2025. </t>
      </text>
    </comment>
    <comment ref="AC637" authorId="507" shapeId="0" xr:uid="{0AAB5E6C-C360-4C96-9E3C-416438896FB3}">
      <text>
        <t>[Comentário encadeado]
Sua versão do Excel permite que você leia este comentário encadeado, no entanto, as edições serão removidas se o arquivo for aberto em uma versão mais recente do Excel. Saiba mais: https://go.microsoft.com/fwlink/?linkid=870924
Comentário:
    Extra de limpeza de estacionamento (30 dias).</t>
      </text>
    </comment>
    <comment ref="AD637" authorId="508" shapeId="0" xr:uid="{8DA33190-0B3E-4968-B33E-E81CEC4AA2E6}">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Extras praticamos em novembro/2024 e janeiro/2025. </t>
      </text>
    </comment>
    <comment ref="J638" authorId="509" shapeId="0" xr:uid="{C62EAAED-4E7E-4C05-B9B9-6237CF204CA8}">
      <text>
        <t>[Comentário encadeado]
Sua versão do Excel permite que você leia este comentário encadeado, no entanto, as edições serão removidas se o arquivo for aberto em uma versão mais recente do Excel. Saiba mais: https://go.microsoft.com/fwlink/?linkid=870924
Comentário:
    Valor 2025</t>
      </text>
    </comment>
    <comment ref="J639" authorId="510" shapeId="0" xr:uid="{04B1515C-A249-4074-95A8-995DF4E2A30A}">
      <text>
        <t>[Comentário encadeado]
Sua versão do Excel permite que você leia este comentário encadeado, no entanto, as edições serão removidas se o arquivo for aberto em uma versão mais recente do Excel. Saiba mais: https://go.microsoft.com/fwlink/?linkid=870924
Comentário:
    Valor 2025 com acréscimo de 8 funcionários. 
Começará a ser praticada dia 01/09.
E-mail com a tratativa: Solicitação de ajuste de efetivo.</t>
      </text>
    </comment>
    <comment ref="H643" authorId="511" shapeId="0" xr:uid="{5A976524-6327-4036-BB2E-44D184B32ECB}">
      <text>
        <t>[Comentário encadeado]
Sua versão do Excel permite que você leia este comentário encadeado, no entanto, as edições serão removidas se o arquivo for aberto em uma versão mais recente do Excel. Saiba mais: https://go.microsoft.com/fwlink/?linkid=870924
Comentário:
    2 Postos vagos</t>
      </text>
    </comment>
    <comment ref="J643" authorId="512" shapeId="0" xr:uid="{A969EBF0-6E22-4793-8137-CDF76AF6BEF5}">
      <text>
        <t>[Comentário encadeado]
Sua versão do Excel permite que você leia este comentário encadeado, no entanto, as edições serão removidas se o arquivo for aberto em uma versão mais recente do Excel. Saiba mais: https://go.microsoft.com/fwlink/?linkid=870924
Comentário:
    Valor reonerado</t>
      </text>
    </comment>
    <comment ref="J644" authorId="513" shapeId="0" xr:uid="{DC878C2C-B430-4AF0-B2E8-63F731290F81}">
      <text>
        <t>[Comentário encadeado]
Sua versão do Excel permite que você leia este comentário encadeado, no entanto, as edições serão removidas se o arquivo for aberto em uma versão mais recente do Excel. Saiba mais: https://go.microsoft.com/fwlink/?linkid=870924
Comentário:
    Valor reonerado + ajuste sal mínimo I40 e quinquenio</t>
      </text>
    </comment>
    <comment ref="AC644" authorId="514" shapeId="0" xr:uid="{1A75B348-5C92-4FA0-8BDD-44D5FB5354BC}">
      <text>
        <t>[Comentário encadeado]
Sua versão do Excel permite que você leia este comentário encadeado, no entanto, as edições serão removidas se o arquivo for aberto em uma versão mais recente do Excel. Saiba mais: https://go.microsoft.com/fwlink/?linkid=870924
Comentário:
    Extras ref aos dias :02, 03, 04, 07, 09 e 26/01.</t>
      </text>
    </comment>
    <comment ref="J645" authorId="515" shapeId="0" xr:uid="{29F0C0CD-F8AB-4066-B058-67E68B3B46FC}">
      <text>
        <t>[Comentário encadeado]
Sua versão do Excel permite que você leia este comentário encadeado, no entanto, as edições serão removidas se o arquivo for aberto em uma versão mais recente do Excel. Saiba mais: https://go.microsoft.com/fwlink/?linkid=870924
Comentário:
    Alteração do horário dos Pintores (diurno para noturno)</t>
      </text>
    </comment>
    <comment ref="J646" authorId="516" shapeId="0" xr:uid="{7F27C0EA-77AD-4E87-8AD6-57980AA13C49}">
      <text>
        <t>[Comentário encadeado]
Sua versão do Excel permite que você leia este comentário encadeado, no entanto, as edições serão removidas se o arquivo for aberto em uma versão mais recente do Excel. Saiba mais: https://go.microsoft.com/fwlink/?linkid=870924
Comentário:
    Alteração do horário dos Pintores (diurno para noturno)</t>
      </text>
    </comment>
    <comment ref="L646" authorId="517" shapeId="0" xr:uid="{66AB0F07-298C-4E01-81F9-6F2BBAF4F345}">
      <text>
        <t>[Comentário encadeado]
Sua versão do Excel permite que você leia este comentário encadeado, no entanto, as edições serão removidas se o arquivo for aberto em uma versão mais recente do Excel. Saiba mais: https://go.microsoft.com/fwlink/?linkid=870924
Comentário:
    Faltas: 
- Pintor: mês todo 
- Civil (Fabricio): 17 dias (08 até 24)
- Civil (Jailson): 17 dias (08 até 24)</t>
      </text>
    </comment>
    <comment ref="AC646" authorId="518" shapeId="0" xr:uid="{F2B4B541-87D8-4F13-A3E7-0B21AE110125}">
      <text>
        <t>[Comentário encadeado]
Sua versão do Excel permite que você leia este comentário encadeado, no entanto, as edições serão removidas se o arquivo for aberto em uma versão mais recente do Excel. Saiba mais: https://go.microsoft.com/fwlink/?linkid=870924
Comentário:
    Extras referentes ao mês de março/2025. Valor escolhido foi o do fornecedor (R$ 7007,32). 
E-mail: Faturamento Shopping Tijuca x Vivante - Abril 2025.</t>
      </text>
    </comment>
    <comment ref="J647" authorId="519" shapeId="0" xr:uid="{E4A91F8B-8B66-4070-ACB9-0DA3F658CAC6}">
      <text>
        <t>[Comentário encadeado]
Sua versão do Excel permite que você leia este comentário encadeado, no entanto, as edições serão removidas se o arquivo for aberto em uma versão mais recente do Excel. Saiba mais: https://go.microsoft.com/fwlink/?linkid=870924
Comentário:
    Reajuste no valor da passagem realizado no dia 02/06/2025 (E-mail: Faturamento Shopping Tijuca x Vivante - Maio 2025).</t>
      </text>
    </comment>
    <comment ref="J648" authorId="520" shapeId="0" xr:uid="{2FC2A4DA-C276-4AAC-A42B-055B6EFC9E94}">
      <text>
        <t>[Comentário encadeado]
Sua versão do Excel permite que você leia este comentário encadeado, no entanto, as edições serão removidas se o arquivo for aberto em uma versão mais recente do Excel. Saiba mais: https://go.microsoft.com/fwlink/?linkid=870924
Comentário:
    Reajuste no valor da passagem realizado no dia 02/06/2025 (E-mail: Faturamento Shopping Tijuca x Vivante - Maio 2025).</t>
      </text>
    </comment>
    <comment ref="J649" authorId="521" shapeId="0" xr:uid="{85C3400F-7A8B-497F-A494-35E5487C9129}">
      <text>
        <t>[Comentário encadeado]
Sua versão do Excel permite que você leia este comentário encadeado, no entanto, as edições serão removidas se o arquivo for aberto em uma versão mais recente do Excel. Saiba mais: https://go.microsoft.com/fwlink/?linkid=870924
Comentário:
    Valor 2025 com o VR de 28 reais.</t>
      </text>
    </comment>
    <comment ref="J650" authorId="522" shapeId="0" xr:uid="{27A06EE3-7BC4-4B78-8E30-43DDAA5392D7}">
      <text>
        <t>[Comentário encadeado]
Sua versão do Excel permite que você leia este comentário encadeado, no entanto, as edições serão removidas se o arquivo for aberto em uma versão mais recente do Excel. Saiba mais: https://go.microsoft.com/fwlink/?linkid=870924
Comentário:
    Valor 2025 com o VR de 28 reais.</t>
      </text>
    </comment>
    <comment ref="AC650" authorId="523" shapeId="0" xr:uid="{33E135CF-B640-461B-9155-28732BCCCC1E}">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Extras calculados pelo fornecedor. </t>
      </text>
    </comment>
    <comment ref="J651" authorId="524" shapeId="0" xr:uid="{A427EAFB-3D34-431C-A0F6-EABE0907456A}">
      <text>
        <t>[Comentário encadeado]
Sua versão do Excel permite que você leia este comentário encadeado, no entanto, as edições serão removidas se o arquivo for aberto em uma versão mais recente do Excel. Saiba mais: https://go.microsoft.com/fwlink/?linkid=870924
Comentário:
    Valor 2025 com o VR de 28 reais.</t>
      </text>
    </comment>
    <comment ref="J655" authorId="525" shapeId="0" xr:uid="{D719670E-A20A-40E1-B810-F2C34B28EE35}">
      <text>
        <t>[Comentário encadeado]
Sua versão do Excel permite que você leia este comentário encadeado, no entanto, as edições serão removidas se o arquivo for aberto em uma versão mais recente do Excel. Saiba mais: https://go.microsoft.com/fwlink/?linkid=870924
Comentário:
    Valor reonerado</t>
      </text>
    </comment>
    <comment ref="J656" authorId="526" shapeId="0" xr:uid="{0163CDBC-8157-470A-8F0D-7086F8368DA9}">
      <text>
        <t>[Comentário encadeado]
Sua versão do Excel permite que você leia este comentário encadeado, no entanto, as edições serão removidas se o arquivo for aberto em uma versão mais recente do Excel. Saiba mais: https://go.microsoft.com/fwlink/?linkid=870924
Comentário:
    Valor reonerado</t>
      </text>
    </comment>
    <comment ref="J657" authorId="527" shapeId="0" xr:uid="{70C4BDF6-92FB-4E72-827B-CEF5645884B7}">
      <text>
        <t>[Comentário encadeado]
Sua versão do Excel permite que você leia este comentário encadeado, no entanto, as edições serão removidas se o arquivo for aberto em uma versão mais recente do Excel. Saiba mais: https://go.microsoft.com/fwlink/?linkid=870924
Comentário:
    Valor reonerado</t>
      </text>
    </comment>
    <comment ref="J659" authorId="528" shapeId="0" xr:uid="{EC68975A-120E-482C-8BB6-4B1B838EF419}">
      <text>
        <t>[Comentário encadeado]
Sua versão do Excel permite que você leia este comentário encadeado, no entanto, as edições serão removidas se o arquivo for aberto em uma versão mais recente do Excel. Saiba mais: https://go.microsoft.com/fwlink/?linkid=870924
Comentário:
    Reajuste no valor da passagem realizado no dia 02/06/2025 (E-mail: Faturamento Shopping Tijuca x Vivante - Maio 2025).</t>
      </text>
    </comment>
    <comment ref="J660" authorId="529" shapeId="0" xr:uid="{8CCBA39B-7FE8-4462-A949-F2CD9B79705E}">
      <text>
        <t>[Comentário encadeado]
Sua versão do Excel permite que você leia este comentário encadeado, no entanto, as edições serão removidas se o arquivo for aberto em uma versão mais recente do Excel. Saiba mais: https://go.microsoft.com/fwlink/?linkid=870924
Comentário:
    Reajuste no valor da passagem realizado no dia 02/06/2025 (E-mail: Faturamento Shopping Tijuca x Vivante - Maio 2025).</t>
      </text>
    </comment>
    <comment ref="J661" authorId="530" shapeId="0" xr:uid="{BA26694B-0F01-44B1-BBBF-3847E43A1DD2}">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Valor 2025 com o VR de 28 reais. </t>
      </text>
    </comment>
    <comment ref="J662" authorId="531" shapeId="0" xr:uid="{5E5E318C-C605-4981-96EF-45C00B84AFC8}">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Valor 2025 com o VR de 28 reais. </t>
      </text>
    </comment>
    <comment ref="J663" authorId="532" shapeId="0" xr:uid="{C48F7E1C-4FFB-48F9-B3CB-73C2DA48615A}">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Valor 2025 com o VR de 28 reais. </t>
      </text>
    </comment>
    <comment ref="J670" authorId="533" shapeId="0" xr:uid="{738CC7F3-2EDE-4665-83F0-E0B1711C7561}">
      <text>
        <t>[Comentário encadeado]
Sua versão do Excel permite que você leia este comentário encadeado, no entanto, as edições serão removidas se o arquivo for aberto em uma versão mais recente do Excel. Saiba mais: https://go.microsoft.com/fwlink/?linkid=870924
Comentário:
    Valor reajustado 2025</t>
      </text>
    </comment>
    <comment ref="J671" authorId="534" shapeId="0" xr:uid="{B9390AA4-0821-47AA-8F39-6D53914F4FEF}">
      <text>
        <t>[Comentário encadeado]
Sua versão do Excel permite que você leia este comentário encadeado, no entanto, as edições serão removidas se o arquivo for aberto em uma versão mais recente do Excel. Saiba mais: https://go.microsoft.com/fwlink/?linkid=870924
Comentário:
    Valor reajustado 2025</t>
      </text>
    </comment>
    <comment ref="J672" authorId="535" shapeId="0" xr:uid="{0E92EA16-AE89-402E-A28C-121EE8827A99}">
      <text>
        <t>[Comentário encadeado]
Sua versão do Excel permite que você leia este comentário encadeado, no entanto, as edições serão removidas se o arquivo for aberto em uma versão mais recente do Excel. Saiba mais: https://go.microsoft.com/fwlink/?linkid=870924
Comentário:
    Valor reajustado 2025</t>
      </text>
    </comment>
    <comment ref="J673" authorId="536" shapeId="0" xr:uid="{2C47091B-A420-4DA2-B3BB-33713674CAAF}">
      <text>
        <t>[Comentário encadeado]
Sua versão do Excel permite que você leia este comentário encadeado, no entanto, as edições serão removidas se o arquivo for aberto em uma versão mais recente do Excel. Saiba mais: https://go.microsoft.com/fwlink/?linkid=870924
Comentário:
    Valor reajustado 2025</t>
      </text>
    </comment>
    <comment ref="J674" authorId="537" shapeId="0" xr:uid="{3E662023-210F-4DF7-BD15-68671AEEFF11}">
      <text>
        <t>[Comentário encadeado]
Sua versão do Excel permite que você leia este comentário encadeado, no entanto, as edições serão removidas se o arquivo for aberto em uma versão mais recente do Excel. Saiba mais: https://go.microsoft.com/fwlink/?linkid=870924
Comentário:
    Valor reajustado 2025</t>
      </text>
    </comment>
    <comment ref="J675" authorId="538" shapeId="0" xr:uid="{96F550C4-6422-499A-94B0-032D3AE76CD5}">
      <text>
        <t>[Comentário encadeado]
Sua versão do Excel permite que você leia este comentário encadeado, no entanto, as edições serão removidas se o arquivo for aberto em uma versão mais recente do Excel. Saiba mais: https://go.microsoft.com/fwlink/?linkid=870924
Comentário:
    Valor reajustado 2025</t>
      </text>
    </comment>
    <comment ref="S675" authorId="539" shapeId="0" xr:uid="{417DA9F7-3DFA-42DC-8133-F75B69936BD7}">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Diferença entre o valor da medição e o valor da NF (Valor devido ao fornecedor). </t>
      </text>
    </comment>
    <comment ref="J680" authorId="540" shapeId="0" xr:uid="{1D62ED1B-C182-47CC-8C33-26A9B508713B}">
      <text>
        <t>[Comentário encadeado]
Sua versão do Excel permite que você leia este comentário encadeado, no entanto, as edições serão removidas se o arquivo for aberto em uma versão mais recente do Excel. Saiba mais: https://go.microsoft.com/fwlink/?linkid=870924
Comentário:
    Valor 2025</t>
      </text>
    </comment>
    <comment ref="J681" authorId="541" shapeId="0" xr:uid="{3B598B51-BF12-437C-B40F-476DFD86E273}">
      <text>
        <t>[Comentário encadeado]
Sua versão do Excel permite que você leia este comentário encadeado, no entanto, as edições serão removidas se o arquivo for aberto em uma versão mais recente do Excel. Saiba mais: https://go.microsoft.com/fwlink/?linkid=870924
Comentário:
    Valor 2025</t>
      </text>
    </comment>
    <comment ref="S688" authorId="542" shapeId="0" xr:uid="{57750EDA-20FA-4A87-B4E6-EEC245348706}">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Diferença entre o valor da medição e o valor da NF (Valor devido ao fornecedor).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tc={C50F3022-9E87-495C-B5AB-7E9B774851CF}</author>
    <author>tc={CA817911-9912-45EC-BC1E-20751DD53A61}</author>
    <author>tc={6358CEAC-D93B-4839-8DFE-8B04857A0A18}</author>
    <author>tc={1AF4C55F-51D3-4754-ABC8-D58AA388773F}</author>
    <author>tc={485F465A-EE7B-4F83-AA88-07BE5C46E9BE}</author>
    <author>tc={89545E01-3764-4E7F-9495-327FE84E17B3}</author>
    <author>tc={6CD21B6B-C794-492C-B8DE-595769D75B22}</author>
    <author>tc={75206FE8-3771-428F-9A74-1C5AE28CB937}</author>
    <author>tc={99FDDD91-8174-4CC8-9335-184276E29BCE}</author>
    <author>tc={402FA73E-A4F7-4D21-8A20-7955109F1AFA}</author>
    <author>tc={BBFA6288-B9E4-4E69-8ECB-9C9F0B7A8BE4}</author>
    <author>tc={671A621C-7A20-4338-B2E5-90FD2D788E00}</author>
    <author>tc={5D10AFE7-7136-4ADA-B4AC-57752DEC0EA1}</author>
    <author>tc={1C8C9A50-1C10-4C9D-86BD-F45787715B63}</author>
    <author>tc={99CFAB62-41AF-4E7B-8EFA-19F48319D161}</author>
    <author>tc={35D78A84-7175-45E7-9DFE-385D7F58FFC9}</author>
  </authors>
  <commentList>
    <comment ref="H3" authorId="0" shapeId="0" xr:uid="{C50F3022-9E87-495C-B5AB-7E9B774851CF}">
      <text>
        <t>[Comentário encadeado]
Sua versão do Excel permite que você leia este comentário encadeado, no entanto, as edições serão removidas se o arquivo for aberto em uma versão mais recente do Excel. Saiba mais: https://go.microsoft.com/fwlink/?linkid=870924
Comentário:
    Houve retirada do Auxiliar. Novo valor: r$ 11.248,02</t>
      </text>
    </comment>
    <comment ref="H5" authorId="1" shapeId="0" xr:uid="{CA817911-9912-45EC-BC1E-20751DD53A61}">
      <text>
        <t>[Comentário encadeado]
Sua versão do Excel permite que você leia este comentário encadeado, no entanto, as edições serão removidas se o arquivo for aberto em uma versão mais recente do Excel. Saiba mais: https://go.microsoft.com/fwlink/?linkid=870924
Comentário:
    Foi enviado o valor de R$ 276.582,48 pois foi retirado o tratamento de piso</t>
      </text>
    </comment>
    <comment ref="H24" authorId="2" shapeId="0" xr:uid="{6358CEAC-D93B-4839-8DFE-8B04857A0A18}">
      <text>
        <t>[Comentário encadeado]
Sua versão do Excel permite que você leia este comentário encadeado, no entanto, as edições serão removidas se o arquivo for aberto em uma versão mais recente do Excel. Saiba mais: https://go.microsoft.com/fwlink/?linkid=870924
Comentário:
    Retirada 13 lanternas</t>
      </text>
    </comment>
    <comment ref="H25" authorId="3" shapeId="0" xr:uid="{1AF4C55F-51D3-4754-ABC8-D58AA388773F}">
      <text>
        <t>[Comentário encadeado]
Sua versão do Excel permite que você leia este comentário encadeado, no entanto, as edições serão removidas se o arquivo for aberto em uma versão mais recente do Excel. Saiba mais: https://go.microsoft.com/fwlink/?linkid=870924
Comentário:
    Inclusão de 10 sobretudos na planilha</t>
      </text>
    </comment>
    <comment ref="O32" authorId="4" shapeId="0" xr:uid="{485F465A-EE7B-4F83-AA88-07BE5C46E9BE}">
      <text>
        <t>[Comentário encadeado]
Sua versão do Excel permite que você leia este comentário encadeado, no entanto, as edições serão removidas se o arquivo for aberto em uma versão mais recente do Excel. Saiba mais: https://go.microsoft.com/fwlink/?linkid=870924
Comentário:
    Fornecedor reajustou cesta básica</t>
      </text>
    </comment>
    <comment ref="G36" authorId="5" shapeId="0" xr:uid="{89545E01-3764-4E7F-9495-327FE84E17B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Valor 2024 considerando o escopo com 1 mecânico de refrigeração. </t>
      </text>
    </comment>
    <comment ref="H36" authorId="6" shapeId="0" xr:uid="{6CD21B6B-C794-492C-B8DE-595769D75B22}">
      <text>
        <t>[Comentário encadeado]
Sua versão do Excel permite que você leia este comentário encadeado, no entanto, as edições serão removidas se o arquivo for aberto em uma versão mais recente do Excel. Saiba mais: https://go.microsoft.com/fwlink/?linkid=870924
Comentário:
    Adição de um mecânico de refrigeração. (base 2025)</t>
      </text>
    </comment>
    <comment ref="P36" authorId="7" shapeId="0" xr:uid="{75206FE8-3771-428F-9A74-1C5AE28CB937}">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Adição de um mecânico de refrigeração. </t>
      </text>
    </comment>
    <comment ref="H37" authorId="8" shapeId="0" xr:uid="{99FDDD91-8174-4CC8-9335-184276E29BCE}">
      <text>
        <t>[Comentário encadeado]
Sua versão do Excel permite que você leia este comentário encadeado, no entanto, as edições serão removidas se o arquivo for aberto em uma versão mais recente do Excel. Saiba mais: https://go.microsoft.com/fwlink/?linkid=870924
Comentário:
    Escopo com acréscimo de 5 funcionários.</t>
      </text>
    </comment>
    <comment ref="O37" authorId="9" shapeId="0" xr:uid="{402FA73E-A4F7-4D21-8A20-7955109F1AFA}">
      <text>
        <t>[Comentário encadeado]
Sua versão do Excel permite que você leia este comentário encadeado, no entanto, as edições serão removidas se o arquivo for aberto em uma versão mais recente do Excel. Saiba mais: https://go.microsoft.com/fwlink/?linkid=870924
Comentário:
    Escopo com acréscimo de 5 funcionários.</t>
      </text>
    </comment>
    <comment ref="P37" authorId="10" shapeId="0" xr:uid="{BBFA6288-B9E4-4E69-8ECB-9C9F0B7A8BE4}">
      <text>
        <t>[Comentário encadeado]
Sua versão do Excel permite que você leia este comentário encadeado, no entanto, as edições serão removidas se o arquivo for aberto em uma versão mais recente do Excel. Saiba mais: https://go.microsoft.com/fwlink/?linkid=870924
Comentário:
    Escopo com acréscimo de 5 funcionários.</t>
      </text>
    </comment>
    <comment ref="H38" authorId="11" shapeId="0" xr:uid="{671A621C-7A20-4338-B2E5-90FD2D788E00}">
      <text>
        <t>[Comentário encadeado]
Sua versão do Excel permite que você leia este comentário encadeado, no entanto, as edições serão removidas se o arquivo for aberto em uma versão mais recente do Excel. Saiba mais: https://go.microsoft.com/fwlink/?linkid=870924
Comentário:
    Escopo com acréscimo de 5 funcionários.</t>
      </text>
    </comment>
    <comment ref="H44" authorId="12" shapeId="0" xr:uid="{5D10AFE7-7136-4ADA-B4AC-57752DEC0EA1}">
      <text>
        <t>[Comentário encadeado]
Sua versão do Excel permite que você leia este comentário encadeado, no entanto, as edições serão removidas se o arquivo for aberto em uma versão mais recente do Excel. Saiba mais: https://go.microsoft.com/fwlink/?linkid=870924
Comentário:
    Vale alimentação: R$ 25,60</t>
      </text>
    </comment>
    <comment ref="H45" authorId="13" shapeId="0" xr:uid="{1C8C9A50-1C10-4C9D-86BD-F45787715B63}">
      <text>
        <t>[Comentário encadeado]
Sua versão do Excel permite que você leia este comentário encadeado, no entanto, as edições serão removidas se o arquivo for aberto em uma versão mais recente do Excel. Saiba mais: https://go.microsoft.com/fwlink/?linkid=870924
Comentário:
    Vale alimentação: R$ 28,00</t>
      </text>
    </comment>
    <comment ref="H46" authorId="14" shapeId="0" xr:uid="{99CFAB62-41AF-4E7B-8EFA-19F48319D161}">
      <text>
        <t>[Comentário encadeado]
Sua versão do Excel permite que você leia este comentário encadeado, no entanto, as edições serão removidas se o arquivo for aberto em uma versão mais recente do Excel. Saiba mais: https://go.microsoft.com/fwlink/?linkid=870924
Comentário:
    Vale alimentação: R$ 25,60</t>
      </text>
    </comment>
    <comment ref="H47" authorId="15" shapeId="0" xr:uid="{35D78A84-7175-45E7-9DFE-385D7F58FFC9}">
      <text>
        <t>[Comentário encadeado]
Sua versão do Excel permite que você leia este comentário encadeado, no entanto, as edições serão removidas se o arquivo for aberto em uma versão mais recente do Excel. Saiba mais: https://go.microsoft.com/fwlink/?linkid=870924
Comentário:
    Vale alimentação: R$ 28,60</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tc={A989B7BF-EEC1-4BFB-8A8A-C0D27A5649C0}</author>
    <author>tc={9FDE3AA6-0DDF-4108-967B-A8BFD1B58C19}</author>
    <author>tc={FC05ED43-1877-406A-8E9E-7011C4A87F82}</author>
    <author>tc={C22D98D5-632B-4FEC-A974-5DA69C02E928}</author>
    <author>tc={B5788E15-8866-42EC-A6C2-E1754EE29333}</author>
    <author>tc={CB473A64-7A3F-4CB2-85FA-A6FA9A7F2407}</author>
    <author>tc={4D8EDC2D-9341-489E-A70C-C5305BBA5770}</author>
    <author>tc={0D95F998-3319-4F6D-AC4D-58445AC78614}</author>
    <author>tc={76289975-F6A4-4911-ACF4-699B6BE6B44D}</author>
    <author>tc={FEB35504-C4C4-4A5F-A485-90971A37B433}</author>
    <author>tc={BF6EB3A3-A25E-45E9-9514-2C52AF591BFF}</author>
  </authors>
  <commentList>
    <comment ref="D15" authorId="0" shapeId="0" xr:uid="{A989B7BF-EEC1-4BFB-8A8A-C0D27A5649C0}">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E-mail enviado dia 07-mai
Título do e-mail: Reajuste_Shopping Uberlândia 2025
Data base da CCT: Janeiro/2025
Responsável pelo e-mail: Matheus Teodoro. </t>
      </text>
    </comment>
    <comment ref="D16" authorId="1" shapeId="0" xr:uid="{9FDE3AA6-0DDF-4108-967B-A8BFD1B58C19}">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E-mail enviado dia 07-mai
Título do e-mail: Reajuste_Shopping Uberlândia 2025
Data base da CCT: Janeiro/2025
Responsável pelo e-mail: Matheus Teodoro. </t>
      </text>
    </comment>
    <comment ref="D17" authorId="2" shapeId="0" xr:uid="{FC05ED43-1877-406A-8E9E-7011C4A87F82}">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E-mail enviado dia 07-mai
Título do e-mail: Reajuste_Shopping Uberlândia 2025
Data base da CCT: Janeiro/2025
Responsável pelo e-mail: Matheus Teodoro. </t>
      </text>
    </comment>
    <comment ref="D18" authorId="3" shapeId="0" xr:uid="{C22D98D5-632B-4FEC-A974-5DA69C02E928}">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E-mail enviado dia 07-mai
Título do e-mail: Reajuste_Shopping Uberlândia 2025
Data base da CCT: Janeiro/2025
Responsável pelo e-mail: Matheus Teodoro. </t>
      </text>
    </comment>
    <comment ref="D19" authorId="4" shapeId="0" xr:uid="{B5788E15-8866-42EC-A6C2-E1754EE2933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E-mail enviado dia 07-mai
Título do e-mail: Reajuste_Shopping Uberlândia 2025
Data base da CCT: Janeiro/2025
Responsável pelo e-mail: Matheus Teodoro. </t>
      </text>
    </comment>
    <comment ref="G19" authorId="5" shapeId="0" xr:uid="{CB473A64-7A3F-4CB2-85FA-A6FA9A7F2407}">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Considerar caso o valor de planilha seja reajustado somente na competência de junho. </t>
      </text>
    </comment>
    <comment ref="D20" authorId="6" shapeId="0" xr:uid="{4D8EDC2D-9341-489E-A70C-C5305BBA5770}">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E-mail enviado dia 07-mai
Título do e-mail: Reajuste_Shopping Uberlândia 2025
Data base da CCT: Janeiro/2025
Responsável pelo e-mail: Matheus Teodoro. </t>
      </text>
    </comment>
    <comment ref="D21" authorId="7" shapeId="0" xr:uid="{0D95F998-3319-4F6D-AC4D-58445AC78614}">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E-mail enviado dia 07-mai
Título do e-mail: Reajuste_Shopping Uberlândia 2025
Data base da CCT: Janeiro/2025
Responsável pelo e-mail: Matheus Teodoro. </t>
      </text>
    </comment>
    <comment ref="D22" authorId="8" shapeId="0" xr:uid="{76289975-F6A4-4911-ACF4-699B6BE6B44D}">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E-mail enviado dia 07-mai
Título do e-mail: Reajuste_Shopping Uberlândia 2025
Data base da CCT: Janeiro/2025
Responsável pelo e-mail: Matheus Teodoro. </t>
      </text>
    </comment>
    <comment ref="D23" authorId="9" shapeId="0" xr:uid="{FEB35504-C4C4-4A5F-A485-90971A37B43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E-mail enviado dia 07-mai
Título do e-mail: Reajuste_Shopping Uberlândia 2025
Data base da CCT: Janeiro/2025
Responsável pelo e-mail: Matheus Teodoro. </t>
      </text>
    </comment>
    <comment ref="D24" authorId="10" shapeId="0" xr:uid="{BF6EB3A3-A25E-45E9-9514-2C52AF591BFF}">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E-mail enviado dia 07-mai
Título do e-mail: Reajuste_Shopping Uberlândia 2025
Data base da CCT: Janeiro/2025
Responsável pelo e-mail: Matheus Teodoro.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tc={1D210FBF-F14E-41D8-98C1-75F9553D73EB}</author>
    <author>tc={05EF8B0B-3029-44A9-9077-69CBD9C00B70}</author>
    <author>tc={13A4A508-B0F5-46D8-B939-3ACE0D265DAE}</author>
    <author>tc={E489B91D-7D27-41AC-8EC0-CE31E21DBC12}</author>
    <author>tc={9411175D-DCF3-4AFC-A11C-AEBFCE6366B7}</author>
    <author>tc={2C975B43-F3F1-4456-A92C-ABB17BAF419B}</author>
    <author>tc={815B801E-0B8C-42AB-8F69-B3FBF8966DC5}</author>
    <author>tc={699D6C74-3C24-427D-B1E9-0029323F627F}</author>
    <author>tc={6688B8A0-9ED2-4E10-80E5-A8115782776D}</author>
    <author>tc={BDAEE6F1-8397-4E67-8130-9FA8685B0D51}</author>
    <author>tc={A09536A5-F110-49FD-B5B5-B8C23C752C9F}</author>
    <author>tc={736ED422-F803-4620-BB9D-A89A2F5D19CF}</author>
    <author>tc={E429CCF6-C1C2-4912-9DE8-74DCE03B9A55}</author>
    <author>tc={83AD41E0-24DD-4504-B5D3-3B884C70B70E}</author>
    <author>tc={2FCAA354-A799-4424-8535-413DEF57D4C2}</author>
    <author>tc={54EE75C5-5F6D-4C5C-8DC4-8584BFCECF8C}</author>
    <author>tc={725BF463-6A37-4C75-882B-33DB2564B49D}</author>
    <author>tc={0D41C82F-7EDC-4376-90BF-78027E030076}</author>
    <author>tc={A0B8E13D-506E-4ED1-814C-C9A13684EB88}</author>
    <author>tc={FC47D62D-8635-4E4D-BD97-E0744609D428}</author>
    <author>tc={FD0EE54E-F49D-4CE3-9428-04310B1F41F1}</author>
    <author>tc={228E8E04-1A23-45C4-87A0-307AB598A9D1}</author>
    <author>tc={84EF76B2-AB1E-44C5-AEF1-F5235559E3D3}</author>
    <author>tc={B9417745-852E-4806-959F-C09C6965A303}</author>
    <author>tc={91021F69-48DD-4B07-B1B6-65595FC43A83}</author>
    <author>tc={84E9E93F-05E8-423B-9B22-D837BD032F70}</author>
    <author>tc={A66C2298-E938-4152-A9DB-859EB03583B8}</author>
    <author>tc={59BEB6BB-967C-4447-93D7-79E225F181B6}</author>
    <author>tc={6725C8C8-F562-4BA2-85AF-C1099415A6E2}</author>
    <author>tc={488E835D-4AB0-4559-8CB9-9550D63CBD59}</author>
    <author>tc={7A1C8F66-1C9D-41FC-A797-50AB24485D1D}</author>
    <author>tc={47CA7065-6E00-42DB-81E2-212A86DE4273}</author>
    <author>tc={A2F71D41-D221-440A-A041-6A7CEA964769}</author>
    <author>tc={948305CC-7FA4-4674-AD55-B394A120F7A3}</author>
  </authors>
  <commentList>
    <comment ref="K142" authorId="0" shapeId="0" xr:uid="{1D210FBF-F14E-41D8-98C1-75F9553D73EB}">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Valor de atraso reajustado de acordo com o novo valor de planilha 2025. 
Válido para faltas a partir de Junho. </t>
      </text>
    </comment>
    <comment ref="N142" authorId="1" shapeId="0" xr:uid="{05EF8B0B-3029-44A9-9077-69CBD9C00B70}">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Valor de falta reajustado de acordo com o novo valor de planilha 2025. 
Válido para faltas a partir de Junho. 
</t>
      </text>
    </comment>
    <comment ref="K143" authorId="2" shapeId="0" xr:uid="{13A4A508-B0F5-46D8-B939-3ACE0D265DAE}">
      <text>
        <t>[Comentário encadeado]
Sua versão do Excel permite que você leia este comentário encadeado, no entanto, as edições serão removidas se o arquivo for aberto em uma versão mais recente do Excel. Saiba mais: https://go.microsoft.com/fwlink/?linkid=870924
Comentário:
    Valor de atraso reajustado de acordo com o novo valor de planilha 2025. 
Válido para faltas a partir de Junho.</t>
      </text>
    </comment>
    <comment ref="N143" authorId="3" shapeId="0" xr:uid="{E489B91D-7D27-41AC-8EC0-CE31E21DBC12}">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Valor de falta reajustado de acordo com o novo valor de planilha 2025. 
Válido para faltas a partir de Junho. </t>
      </text>
    </comment>
    <comment ref="K144" authorId="4" shapeId="0" xr:uid="{9411175D-DCF3-4AFC-A11C-AEBFCE6366B7}">
      <text>
        <t>[Comentário encadeado]
Sua versão do Excel permite que você leia este comentário encadeado, no entanto, as edições serão removidas se o arquivo for aberto em uma versão mais recente do Excel. Saiba mais: https://go.microsoft.com/fwlink/?linkid=870924
Comentário:
    Valor de atraso reajustado de acordo com o novo valor de planilha 2025. 
Válido para faltas a partir de Junho.</t>
      </text>
    </comment>
    <comment ref="N144" authorId="5" shapeId="0" xr:uid="{2C975B43-F3F1-4456-A92C-ABB17BAF419B}">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Valor de falta reajustado de acordo com o novo valor de planilha 2025. 
Válido para faltas a partir de Junho. </t>
      </text>
    </comment>
    <comment ref="E583" authorId="6" shapeId="0" xr:uid="{815B801E-0B8C-42AB-8F69-B3FBF8966DC5}">
      <text>
        <t>[Comentário encadeado]
Sua versão do Excel permite que você leia este comentário encadeado, no entanto, as edições serão removidas se o arquivo for aberto em uma versão mais recente do Excel. Saiba mais: https://go.microsoft.com/fwlink/?linkid=870924
Comentário:
    Primeira quinzena de setembro/2025.</t>
      </text>
    </comment>
    <comment ref="E584" authorId="7" shapeId="0" xr:uid="{699D6C74-3C24-427D-B1E9-0029323F627F}">
      <text>
        <t>[Comentário encadeado]
Sua versão do Excel permite que você leia este comentário encadeado, no entanto, as edições serão removidas se o arquivo for aberto em uma versão mais recente do Excel. Saiba mais: https://go.microsoft.com/fwlink/?linkid=870924
Comentário:
    Primeira quinzena de setembro/2025.</t>
      </text>
    </comment>
    <comment ref="E585" authorId="8" shapeId="0" xr:uid="{6688B8A0-9ED2-4E10-80E5-A8115782776D}">
      <text>
        <t>[Comentário encadeado]
Sua versão do Excel permite que você leia este comentário encadeado, no entanto, as edições serão removidas se o arquivo for aberto em uma versão mais recente do Excel. Saiba mais: https://go.microsoft.com/fwlink/?linkid=870924
Comentário:
    Primeira quinzena de setembro/2025.</t>
      </text>
    </comment>
    <comment ref="E586" authorId="9" shapeId="0" xr:uid="{BDAEE6F1-8397-4E67-8130-9FA8685B0D51}">
      <text>
        <t>[Comentário encadeado]
Sua versão do Excel permite que você leia este comentário encadeado, no entanto, as edições serão removidas se o arquivo for aberto em uma versão mais recente do Excel. Saiba mais: https://go.microsoft.com/fwlink/?linkid=870924
Comentário:
    Primeira quinzena de setembro/2025.</t>
      </text>
    </comment>
    <comment ref="E587" authorId="10" shapeId="0" xr:uid="{A09536A5-F110-49FD-B5B5-B8C23C752C9F}">
      <text>
        <t>[Comentário encadeado]
Sua versão do Excel permite que você leia este comentário encadeado, no entanto, as edições serão removidas se o arquivo for aberto em uma versão mais recente do Excel. Saiba mais: https://go.microsoft.com/fwlink/?linkid=870924
Comentário:
    Primeira quinzena de setembro/2025.</t>
      </text>
    </comment>
    <comment ref="E588" authorId="11" shapeId="0" xr:uid="{736ED422-F803-4620-BB9D-A89A2F5D19CF}">
      <text>
        <t>[Comentário encadeado]
Sua versão do Excel permite que você leia este comentário encadeado, no entanto, as edições serão removidas se o arquivo for aberto em uma versão mais recente do Excel. Saiba mais: https://go.microsoft.com/fwlink/?linkid=870924
Comentário:
    Primeira quinzena de setembro/2025.</t>
      </text>
    </comment>
    <comment ref="E589" authorId="12" shapeId="0" xr:uid="{E429CCF6-C1C2-4912-9DE8-74DCE03B9A55}">
      <text>
        <t>[Comentário encadeado]
Sua versão do Excel permite que você leia este comentário encadeado, no entanto, as edições serão removidas se o arquivo for aberto em uma versão mais recente do Excel. Saiba mais: https://go.microsoft.com/fwlink/?linkid=870924
Comentário:
    Primeira quinzena de setembro/2025.</t>
      </text>
    </comment>
    <comment ref="E590" authorId="13" shapeId="0" xr:uid="{83AD41E0-24DD-4504-B5D3-3B884C70B70E}">
      <text>
        <t>[Comentário encadeado]
Sua versão do Excel permite que você leia este comentário encadeado, no entanto, as edições serão removidas se o arquivo for aberto em uma versão mais recente do Excel. Saiba mais: https://go.microsoft.com/fwlink/?linkid=870924
Comentário:
    Primeira quinzena de setembro/2025.</t>
      </text>
    </comment>
    <comment ref="E591" authorId="14" shapeId="0" xr:uid="{2FCAA354-A799-4424-8535-413DEF57D4C2}">
      <text>
        <t>[Comentário encadeado]
Sua versão do Excel permite que você leia este comentário encadeado, no entanto, as edições serão removidas se o arquivo for aberto em uma versão mais recente do Excel. Saiba mais: https://go.microsoft.com/fwlink/?linkid=870924
Comentário:
    Primeira quinzena de setembro/2025.</t>
      </text>
    </comment>
    <comment ref="E592" authorId="15" shapeId="0" xr:uid="{54EE75C5-5F6D-4C5C-8DC4-8584BFCECF8C}">
      <text>
        <t>[Comentário encadeado]
Sua versão do Excel permite que você leia este comentário encadeado, no entanto, as edições serão removidas se o arquivo for aberto em uma versão mais recente do Excel. Saiba mais: https://go.microsoft.com/fwlink/?linkid=870924
Comentário:
    Primeira quinzena de setembro/2025.</t>
      </text>
    </comment>
    <comment ref="E593" authorId="16" shapeId="0" xr:uid="{725BF463-6A37-4C75-882B-33DB2564B49D}">
      <text>
        <t>[Comentário encadeado]
Sua versão do Excel permite que você leia este comentário encadeado, no entanto, as edições serão removidas se o arquivo for aberto em uma versão mais recente do Excel. Saiba mais: https://go.microsoft.com/fwlink/?linkid=870924
Comentário:
    Primeira quinzena de setembro/2025.</t>
      </text>
    </comment>
    <comment ref="E594" authorId="17" shapeId="0" xr:uid="{0D41C82F-7EDC-4376-90BF-78027E030076}">
      <text>
        <t>[Comentário encadeado]
Sua versão do Excel permite que você leia este comentário encadeado, no entanto, as edições serão removidas se o arquivo for aberto em uma versão mais recente do Excel. Saiba mais: https://go.microsoft.com/fwlink/?linkid=870924
Comentário:
    Primeira quinzena de setembro/2025.</t>
      </text>
    </comment>
    <comment ref="E595" authorId="18" shapeId="0" xr:uid="{A0B8E13D-506E-4ED1-814C-C9A13684EB88}">
      <text>
        <t>[Comentário encadeado]
Sua versão do Excel permite que você leia este comentário encadeado, no entanto, as edições serão removidas se o arquivo for aberto em uma versão mais recente do Excel. Saiba mais: https://go.microsoft.com/fwlink/?linkid=870924
Comentário:
    Primeira quinzena de setembro/2025.</t>
      </text>
    </comment>
    <comment ref="E596" authorId="19" shapeId="0" xr:uid="{FC47D62D-8635-4E4D-BD97-E0744609D428}">
      <text>
        <t>[Comentário encadeado]
Sua versão do Excel permite que você leia este comentário encadeado, no entanto, as edições serão removidas se o arquivo for aberto em uma versão mais recente do Excel. Saiba mais: https://go.microsoft.com/fwlink/?linkid=870924
Comentário:
    Segunda quinzena de setembro/2025.</t>
      </text>
    </comment>
    <comment ref="E597" authorId="20" shapeId="0" xr:uid="{FD0EE54E-F49D-4CE3-9428-04310B1F41F1}">
      <text>
        <t>[Comentário encadeado]
Sua versão do Excel permite que você leia este comentário encadeado, no entanto, as edições serão removidas se o arquivo for aberto em uma versão mais recente do Excel. Saiba mais: https://go.microsoft.com/fwlink/?linkid=870924
Comentário:
    Segunda quinzena de setembro/2025.</t>
      </text>
    </comment>
    <comment ref="E598" authorId="21" shapeId="0" xr:uid="{228E8E04-1A23-45C4-87A0-307AB598A9D1}">
      <text>
        <t>[Comentário encadeado]
Sua versão do Excel permite que você leia este comentário encadeado, no entanto, as edições serão removidas se o arquivo for aberto em uma versão mais recente do Excel. Saiba mais: https://go.microsoft.com/fwlink/?linkid=870924
Comentário:
    Segunda quinzena de setembro/2025.</t>
      </text>
    </comment>
    <comment ref="E599" authorId="22" shapeId="0" xr:uid="{84EF76B2-AB1E-44C5-AEF1-F5235559E3D3}">
      <text>
        <t>[Comentário encadeado]
Sua versão do Excel permite que você leia este comentário encadeado, no entanto, as edições serão removidas se o arquivo for aberto em uma versão mais recente do Excel. Saiba mais: https://go.microsoft.com/fwlink/?linkid=870924
Comentário:
    Segunda quinzena de setembro/2025.</t>
      </text>
    </comment>
    <comment ref="E600" authorId="23" shapeId="0" xr:uid="{B9417745-852E-4806-959F-C09C6965A303}">
      <text>
        <t>[Comentário encadeado]
Sua versão do Excel permite que você leia este comentário encadeado, no entanto, as edições serão removidas se o arquivo for aberto em uma versão mais recente do Excel. Saiba mais: https://go.microsoft.com/fwlink/?linkid=870924
Comentário:
    Segunda quinzena de setembro/2025.</t>
      </text>
    </comment>
    <comment ref="E601" authorId="24" shapeId="0" xr:uid="{91021F69-48DD-4B07-B1B6-65595FC43A83}">
      <text>
        <t>[Comentário encadeado]
Sua versão do Excel permite que você leia este comentário encadeado, no entanto, as edições serão removidas se o arquivo for aberto em uma versão mais recente do Excel. Saiba mais: https://go.microsoft.com/fwlink/?linkid=870924
Comentário:
    Segunda quinzena de setembro/2025.</t>
      </text>
    </comment>
    <comment ref="E602" authorId="25" shapeId="0" xr:uid="{84E9E93F-05E8-423B-9B22-D837BD032F70}">
      <text>
        <t>[Comentário encadeado]
Sua versão do Excel permite que você leia este comentário encadeado, no entanto, as edições serão removidas se o arquivo for aberto em uma versão mais recente do Excel. Saiba mais: https://go.microsoft.com/fwlink/?linkid=870924
Comentário:
    Segunda quinzena de setembro/2025.</t>
      </text>
    </comment>
    <comment ref="E603" authorId="26" shapeId="0" xr:uid="{A66C2298-E938-4152-A9DB-859EB03583B8}">
      <text>
        <t>[Comentário encadeado]
Sua versão do Excel permite que você leia este comentário encadeado, no entanto, as edições serão removidas se o arquivo for aberto em uma versão mais recente do Excel. Saiba mais: https://go.microsoft.com/fwlink/?linkid=870924
Comentário:
    Segunda quinzena de setembro/2025.</t>
      </text>
    </comment>
    <comment ref="E604" authorId="27" shapeId="0" xr:uid="{59BEB6BB-967C-4447-93D7-79E225F181B6}">
      <text>
        <t>[Comentário encadeado]
Sua versão do Excel permite que você leia este comentário encadeado, no entanto, as edições serão removidas se o arquivo for aberto em uma versão mais recente do Excel. Saiba mais: https://go.microsoft.com/fwlink/?linkid=870924
Comentário:
    Segunda quinzena de setembro/2025.</t>
      </text>
    </comment>
    <comment ref="E605" authorId="28" shapeId="0" xr:uid="{6725C8C8-F562-4BA2-85AF-C1099415A6E2}">
      <text>
        <t>[Comentário encadeado]
Sua versão do Excel permite que você leia este comentário encadeado, no entanto, as edições serão removidas se o arquivo for aberto em uma versão mais recente do Excel. Saiba mais: https://go.microsoft.com/fwlink/?linkid=870924
Comentário:
    Segunda quinzena de setembro/2025.</t>
      </text>
    </comment>
    <comment ref="E606" authorId="29" shapeId="0" xr:uid="{488E835D-4AB0-4559-8CB9-9550D63CBD59}">
      <text>
        <t>[Comentário encadeado]
Sua versão do Excel permite que você leia este comentário encadeado, no entanto, as edições serão removidas se o arquivo for aberto em uma versão mais recente do Excel. Saiba mais: https://go.microsoft.com/fwlink/?linkid=870924
Comentário:
    Segunda quinzena de setembro/2025.</t>
      </text>
    </comment>
    <comment ref="E607" authorId="30" shapeId="0" xr:uid="{7A1C8F66-1C9D-41FC-A797-50AB24485D1D}">
      <text>
        <t>[Comentário encadeado]
Sua versão do Excel permite que você leia este comentário encadeado, no entanto, as edições serão removidas se o arquivo for aberto em uma versão mais recente do Excel. Saiba mais: https://go.microsoft.com/fwlink/?linkid=870924
Comentário:
    Segunda quinzena de setembro/2025.</t>
      </text>
    </comment>
    <comment ref="E608" authorId="31" shapeId="0" xr:uid="{47CA7065-6E00-42DB-81E2-212A86DE4273}">
      <text>
        <t>[Comentário encadeado]
Sua versão do Excel permite que você leia este comentário encadeado, no entanto, as edições serão removidas se o arquivo for aberto em uma versão mais recente do Excel. Saiba mais: https://go.microsoft.com/fwlink/?linkid=870924
Comentário:
    Segunda quinzena de setembro/2025.</t>
      </text>
    </comment>
    <comment ref="E609" authorId="32" shapeId="0" xr:uid="{A2F71D41-D221-440A-A041-6A7CEA964769}">
      <text>
        <t>[Comentário encadeado]
Sua versão do Excel permite que você leia este comentário encadeado, no entanto, as edições serão removidas se o arquivo for aberto em uma versão mais recente do Excel. Saiba mais: https://go.microsoft.com/fwlink/?linkid=870924
Comentário:
    Segunda quinzena de setembro/2025.</t>
      </text>
    </comment>
    <comment ref="E610" authorId="33" shapeId="0" xr:uid="{948305CC-7FA4-4674-AD55-B394A120F7A3}">
      <text>
        <t>[Comentário encadeado]
Sua versão do Excel permite que você leia este comentário encadeado, no entanto, as edições serão removidas se o arquivo for aberto em uma versão mais recente do Excel. Saiba mais: https://go.microsoft.com/fwlink/?linkid=870924
Comentário:
    Segunda quinzena de setembro/2025.</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tc={4D94C376-DEE6-4D4B-A6E5-72140FC9EA1E}</author>
  </authors>
  <commentList>
    <comment ref="D40" authorId="0" shapeId="0" xr:uid="{4D94C376-DEE6-4D4B-A6E5-72140FC9EA1E}">
      <text>
        <t>[Comentário encadeado]
Sua versão do Excel permite que você leia este comentário encadeado, no entanto, as edições serão removidas se o arquivo for aberto em uma versão mais recente do Excel. Saiba mais: https://go.microsoft.com/fwlink/?linkid=870924
Comentário:
    Data de corte: dia 17</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tc={B1843961-749E-440F-831C-FCE7D64756BB}</author>
  </authors>
  <commentList>
    <comment ref="K29" authorId="0" shapeId="0" xr:uid="{B1843961-749E-440F-831C-FCE7D64756BB}">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Falta colocar o valor do retroativo do mês de maio. </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73F2E9E-8E24-4BAF-8A9D-884E1667D181}" keepAlive="1" name="Consulta - Categoria" description="Conexão com a consulta 'Categoria' na pasta de trabalho." type="5" refreshedVersion="8" background="1" saveData="1">
    <dbPr connection="Provider=Microsoft.Mashup.OleDb.1;Data Source=$Workbook$;Location=Categoria;Extended Properties=&quot;&quot;" command="SELECT * FROM [Categoria]"/>
  </connection>
  <connection id="2" xr16:uid="{8F448172-6514-426D-AACD-3F57CA12D3AC}" keepAlive="1" name="Consulta - Fornecedores" description="Conexão com a consulta 'Fornecedores' na pasta de trabalho." type="5" refreshedVersion="8" background="1" saveData="1">
    <dbPr connection="Provider=Microsoft.Mashup.OleDb.1;Data Source=$Workbook$;Location=Fornecedores;Extended Properties=&quot;&quot;" command="SELECT * FROM [Fornecedores]"/>
  </connection>
  <connection id="3" xr16:uid="{08883B99-C988-4350-B547-91C02A9EB420}" keepAlive="1" name="Consulta - tabShoppingsEmails" description="Conexão com a consulta 'tabShoppingsEmails' na pasta de trabalho." type="5" refreshedVersion="8" background="1" saveData="1">
    <dbPr connection="Provider=Microsoft.Mashup.OleDb.1;Data Source=$Workbook$;Location=tabShoppingsEmails;Extended Properties=&quot;&quot;" command="SELECT * FROM [tabShoppingsEmails]"/>
  </connection>
  <connection id="4" xr16:uid="{AEF1F230-57E4-4FFA-97A4-3FA2693E81A5}" keepAlive="1" name="Consulta - Unidades" description="Conexão com a consulta 'Unidades' na pasta de trabalho." type="5" refreshedVersion="8" background="1" saveData="1">
    <dbPr connection="Provider=Microsoft.Mashup.OleDb.1;Data Source=$Workbook$;Location=Unidades;Extended Properties=&quot;&quot;" command="SELECT * FROM [Unidades]"/>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<sst xmlns="http://schemas.openxmlformats.org/spreadsheetml/2006/main" count="10688" uniqueCount="662">
  <si>
    <t>Limpeza</t>
  </si>
  <si>
    <t>Fornecedor</t>
  </si>
  <si>
    <t xml:space="preserve"> Qtd Shopping</t>
  </si>
  <si>
    <t xml:space="preserve"> HC Total</t>
  </si>
  <si>
    <t>Valor total contrato</t>
  </si>
  <si>
    <t>Desconto SLA Total</t>
  </si>
  <si>
    <t>Desconto médio %</t>
  </si>
  <si>
    <t xml:space="preserve"> QTD de faltas</t>
  </si>
  <si>
    <t>Action Fire</t>
  </si>
  <si>
    <t>Agro Rio</t>
  </si>
  <si>
    <t>AgroGarden</t>
  </si>
  <si>
    <t>Águias da Vida</t>
  </si>
  <si>
    <t>AMPLA Resgate Treinamentos</t>
  </si>
  <si>
    <t>Anjos da Vida</t>
  </si>
  <si>
    <t>Art Garden</t>
  </si>
  <si>
    <t>Artemp</t>
  </si>
  <si>
    <t>BM Serviços de Jardinagem</t>
  </si>
  <si>
    <t>Brasanitas</t>
  </si>
  <si>
    <t xml:space="preserve">Brasil Gestão </t>
  </si>
  <si>
    <t>Brasil Park</t>
  </si>
  <si>
    <t>Bravo Fire</t>
  </si>
  <si>
    <t>C&amp;C</t>
  </si>
  <si>
    <t>Casa do Jardim</t>
  </si>
  <si>
    <t>Chácara Phoenix</t>
  </si>
  <si>
    <t>Cheiro de Mata</t>
  </si>
  <si>
    <t>CM Couto</t>
  </si>
  <si>
    <t>CTA</t>
  </si>
  <si>
    <t>Ecopolo</t>
  </si>
  <si>
    <t>Embavig</t>
  </si>
  <si>
    <t>FTR</t>
  </si>
  <si>
    <t>GPS</t>
  </si>
  <si>
    <t>GR</t>
  </si>
  <si>
    <t>Grupo Índigo</t>
  </si>
  <si>
    <t>Grupo JLR</t>
  </si>
  <si>
    <t>Grupo Opus</t>
  </si>
  <si>
    <t>Grupo Serval</t>
  </si>
  <si>
    <t>GS Blue</t>
  </si>
  <si>
    <t>GSBRU</t>
  </si>
  <si>
    <t>Índigo</t>
  </si>
  <si>
    <t>Inova Service</t>
  </si>
  <si>
    <t>L.F. Pinheiro Crepaldi</t>
  </si>
  <si>
    <t>Leve Paisagismo</t>
  </si>
  <si>
    <t>Limpcar</t>
  </si>
  <si>
    <t>Limport</t>
  </si>
  <si>
    <t>LNR</t>
  </si>
  <si>
    <t>Lorenzo</t>
  </si>
  <si>
    <t>Manserv</t>
  </si>
  <si>
    <t>MAP</t>
  </si>
  <si>
    <t>Marcia Lima Paisagismo</t>
  </si>
  <si>
    <t>Marcia Novaes Paisagismo</t>
  </si>
  <si>
    <t>Masstin</t>
  </si>
  <si>
    <t>Medmais</t>
  </si>
  <si>
    <t>Nova Rio</t>
  </si>
  <si>
    <t>O Jardineiro</t>
  </si>
  <si>
    <t>Onet</t>
  </si>
  <si>
    <t>Flora Rocha</t>
  </si>
  <si>
    <t>PA COSTA</t>
  </si>
  <si>
    <t>Pratica Service</t>
  </si>
  <si>
    <t>Primar</t>
  </si>
  <si>
    <t>Primazzia</t>
  </si>
  <si>
    <t>Project</t>
  </si>
  <si>
    <t>Proteção</t>
  </si>
  <si>
    <t>Protege</t>
  </si>
  <si>
    <t>RCR</t>
  </si>
  <si>
    <t>Realiza</t>
  </si>
  <si>
    <t>Resolv</t>
  </si>
  <si>
    <t>Segurpro</t>
  </si>
  <si>
    <t>Seleto</t>
  </si>
  <si>
    <t>Serval</t>
  </si>
  <si>
    <t>Sethvac</t>
  </si>
  <si>
    <t>Sion</t>
  </si>
  <si>
    <t xml:space="preserve">Sioux </t>
  </si>
  <si>
    <t>Solução</t>
  </si>
  <si>
    <t>Sprink</t>
  </si>
  <si>
    <t>SulClean</t>
  </si>
  <si>
    <t>Tecnitest</t>
  </si>
  <si>
    <t>Grupo Altum</t>
  </si>
  <si>
    <t>Tecnoseg</t>
  </si>
  <si>
    <t>Verzani</t>
  </si>
  <si>
    <t>Tupy Aparas</t>
  </si>
  <si>
    <t>Vegetal</t>
  </si>
  <si>
    <t>Veper</t>
  </si>
  <si>
    <t xml:space="preserve">Viver Treinamentos </t>
  </si>
  <si>
    <t>IMC Saste</t>
  </si>
  <si>
    <t>Líder</t>
  </si>
  <si>
    <t>Portaria</t>
  </si>
  <si>
    <t>Desconto Total</t>
  </si>
  <si>
    <t>Vigilância</t>
  </si>
  <si>
    <t>Manutenção</t>
  </si>
  <si>
    <t>PMOC</t>
  </si>
  <si>
    <t>Brigada de Incêndio</t>
  </si>
  <si>
    <t>Jardinagem</t>
  </si>
  <si>
    <t>Estacionamento</t>
  </si>
  <si>
    <t>Total</t>
  </si>
  <si>
    <t>HC Atual</t>
  </si>
  <si>
    <t>HC Organograma</t>
  </si>
  <si>
    <t>Custo Total mensal NFs</t>
  </si>
  <si>
    <t>Custo Total Extras</t>
  </si>
  <si>
    <t>Total Regional</t>
  </si>
  <si>
    <t>Sim</t>
  </si>
  <si>
    <t>Faltas x HC por fornecedor</t>
  </si>
  <si>
    <t>Turn Over</t>
  </si>
  <si>
    <t>Saving Total HEs</t>
  </si>
  <si>
    <t>Saving Total Faltas</t>
  </si>
  <si>
    <t>Saving Total Dissídio</t>
  </si>
  <si>
    <t>Saving Total Retroativo Dissídio</t>
  </si>
  <si>
    <t>Outros Savings Obtidos</t>
  </si>
  <si>
    <t>Valor Desconto Fornecedor</t>
  </si>
  <si>
    <t>Valor Desconto Atlas</t>
  </si>
  <si>
    <t>Saving Atlas</t>
  </si>
  <si>
    <t>Descontos de Faltas e atrasos</t>
  </si>
  <si>
    <t>Descontos de SLA</t>
  </si>
  <si>
    <t>Outros Descontos</t>
  </si>
  <si>
    <t>Shopping</t>
  </si>
  <si>
    <t>E-mails consolidados</t>
  </si>
  <si>
    <t>E-mails teste</t>
  </si>
  <si>
    <t>Amazonas Shopping</t>
  </si>
  <si>
    <t>andrezza.gaona@allos.co; karen.lima@allos.co; larissa.enes@allos.co; roberto.filho@allos.co; gregori.saavedra@allos.co; pedro.mendes@allos.co</t>
  </si>
  <si>
    <t/>
  </si>
  <si>
    <t>Shopping da Bahia</t>
  </si>
  <si>
    <t>leidiane.santos@allos.co; antonio.carvalho@allos.co; jose.azevedo@allos.co; jose.fortes@allos.co; mauricio.cerqueira@allos.co; joeval.souza@allos.co; adolfo.klein@allos.co; adson.santos@allos.co; gilson.souza@allos.co</t>
  </si>
  <si>
    <t>Bangu Shopping</t>
  </si>
  <si>
    <t>alex.costa@allos.co; victor.fortunato@allos.co; valeria.grajauskas@allos.co; nathally.santos@allos.co; paulo.assis@allos.co; michele.ramos@allos.co; teste@allos.co</t>
  </si>
  <si>
    <t>Boulevard Bauru</t>
  </si>
  <si>
    <t>kelly.bezerrra@boulevardshoppingbauru.com.br; yumi.leite@boulevardshoppingbauru.com.br; murillo.rosa@boulevardshoppingbauru.com.br; fabio.correa@boulevardshoppingbauru.com.br; higor.carneiro@boulevardshoppingbauru.com.br</t>
  </si>
  <si>
    <t>Boulevard Belém</t>
  </si>
  <si>
    <t>yugnarley.cintra@allos.co; jose.alfaia@allos.co; joelma.muniz@allos.co; jaqueline.silva@allos.co; alan.rodriguez@allos.co; favacho.junior@allos.co; ana.deoliveira@allos.co</t>
  </si>
  <si>
    <t>Boulevard BH</t>
  </si>
  <si>
    <t>carla.costa@allos.co; carla.mairinck@allos.co; davidson.pelolungo@allos.co; mariana.almeida@allos.co; denilson.sanches@allos.co; cassio.costa@allos.co; maressa.oliveira@allos.co</t>
  </si>
  <si>
    <t>Shopping Campo Grande</t>
  </si>
  <si>
    <t>wilson.lobo@allos.co; murillo.meyer@allos.co; alexandre.ramos@allos.co; ludimila.machado@allos.co</t>
  </si>
  <si>
    <t>Shopping Campo Limpo</t>
  </si>
  <si>
    <t>vania.assis@allos.co; gabriela.queiroz@allos.co; camila.pontes@allos.co; fabio.gurjao@allos.co; silvia.machado@allos.co; ricardo.santos@allos.co; fabio.correa@allos.co</t>
  </si>
  <si>
    <t>Carioca Shopping</t>
  </si>
  <si>
    <t>david.souza@allos.co; bruna.wanzeler@allos.co; priscilla.souza@allos.co; julio.spinelli@allos.co; andressa.vieira@allos.co; gd_geop.cariocashopping@allos.co; alessandro.gomes@allos.co</t>
  </si>
  <si>
    <t>Cariri Shopping</t>
  </si>
  <si>
    <t>rafaela.portilho@caririshopping.com.br; brenda.brito@caririshopping.com.br; vitoria.silva@caririshopping.com.br; emilly.santos@caririshopping.com.br; ana.andrade@caririshopping.com.br; jesualdo.farias@caririshopping.com.br</t>
  </si>
  <si>
    <t>Catuaí Shopping Londrina</t>
  </si>
  <si>
    <t>willian.elsner@allos.co; erminia.wada@allos.co; everton.stock@allos.co; giovani.junior@allos.co; tienne.rezende@allos.co</t>
  </si>
  <si>
    <t>Catuaí Shopping Maringá</t>
  </si>
  <si>
    <t>sandra.sakamoto@allos.co; marcelo.mizuta@allos.co; emerson.junior@allos.co; daniela.aldrovande@allos.co; lindomar.freitas@allos.co; jonas.godeny@allos.co elaine.oliveira@allos.co</t>
  </si>
  <si>
    <t>Caxias Shopping</t>
  </si>
  <si>
    <t>italo.correa@allos.co; gabriela.souza@allos.co; fagnersilva@allos.co; rafael.almeida@allos.co; keline.silva@allos.co; matheus.luiz@allos.co; jose.junior@allos.co</t>
  </si>
  <si>
    <t>Center Shopping Uberlândia</t>
  </si>
  <si>
    <t>rogerio.silva@allos.co; amanda.mariana@allos.co; marcelo.laraia@allos.co; fernando.naves@allos.co; camila.freitas@allos.co; natalina.yang@allos.co; flavio.junior@allos.co</t>
  </si>
  <si>
    <t>Shopping Curitiba</t>
  </si>
  <si>
    <t>gisele.parana@allos.co; edmar.junior@allos.co; manoel.ribas@allos.co; rodrigo.cordeiro@allos.co</t>
  </si>
  <si>
    <t>Shopping Del Rey</t>
  </si>
  <si>
    <t>pedro.irineu@allos.co; vinicius.martins@allos.co; aline.jesus@allos.co; jean.medeiros@allos.co; bruno.rocha@allos.co; monica.mariano@allos.co</t>
  </si>
  <si>
    <t>Shopping Estação BH</t>
  </si>
  <si>
    <t>ellen.costa@allos.co; ewerton.ferreira@allos.co; rute.azevedo@allos.co; jose.pinheiro@allos.co; wesley.sardinha@allos.co; lanayara.reis@allos.co; ana.beatriz@allos.co</t>
  </si>
  <si>
    <t>Shopping Estação Cuiabá</t>
  </si>
  <si>
    <t>luciano.pedroso@allos.co; vandersilva@allos.co; paula.borges@allos.co; gabriela.salome@allos.co; marcel.pinheiro@allos.co; alan.carvalho@allos.co; heliezer.silva@allos.co; leticia.mendonca@allos.co; laura.lsilva@allos.co</t>
  </si>
  <si>
    <t>Boulevard Feira de Santana</t>
  </si>
  <si>
    <t>hebert.ferreira@boulevardfeira.com.br; caio.gama@boulevardfeira.com.br; renato.santos@boulevardfeira.com.br; lais.araujo@boulevardfeira.com.br; ludmilla.santiago@boulevardfeira.com.br; gabriel.neto@boulevardfeira.com.br</t>
  </si>
  <si>
    <t>Franca Shopping</t>
  </si>
  <si>
    <t>gilmar.oliveira@allos.co; bruna.rodrigues@allos.co; aline.barbara@allos.co; arthur.almeida@allos.co; renato.rangel@allos.co; amanda.santos@allos.co</t>
  </si>
  <si>
    <t>Shopping Goiânia</t>
  </si>
  <si>
    <t>ismail.goncalves@allos.co; fernanda.machado@allos.co; lucas.ribeiro@allos.co; wladimir.mota@allos.co</t>
  </si>
  <si>
    <t>Shopping Grande Rio</t>
  </si>
  <si>
    <t>jonas.oliveira@allos.co; daniele.freitas@allos.co; fernanda.moraes@allos.co; lidiane.firmo@allos.co; gd_operacoes.shoppinggranderio@allos.co; mauricio.teixeira@allos.co</t>
  </si>
  <si>
    <t>Independência Shopping</t>
  </si>
  <si>
    <t>talita.ribeiro@allos.co; esther.santos@allos.co; juliani.arruda@allos.co; tamires.abdallah@allos.co; tiago.figueiredo@brmallsadm.com.br</t>
  </si>
  <si>
    <t>Shopping Leblon</t>
  </si>
  <si>
    <t>barbara.vidal@allos.co; chantala.ayres@allos.co; beatriz.figueiroa@allos.co; thiago.vilela@allos.co; thiago.pampurre@shoppingleblon.com.br; viviane.araujo@allos.co; zafenate.cardoso@allos.co</t>
  </si>
  <si>
    <t>Manauara Shopping</t>
  </si>
  <si>
    <t>robert.lima@allos.co; andre.zurita@allos.co; elissandra.dourado@allos.co; zamir.rodriguez@allos.co; andre.bittencourt@allos.co</t>
  </si>
  <si>
    <t>Shopping Metrô Santa Cruz</t>
  </si>
  <si>
    <t>angelica.santos@allos.co; elaine.zanotti@allos.co; bianca.santos@allos.co; jair.tenorio@allos.co; juliana.santos@allos.co; caio.santos@allos.co; leonardo.oliveira@allos.co; arnaldo.junior@allos.co; regiane.paula@allos.co</t>
  </si>
  <si>
    <t>Shopping Metrópole</t>
  </si>
  <si>
    <t>amanda.ferreira@allos.co; davi.rafael@allos.co; rafael.sbrana@allos.co; jessica.caus@allos.co; angelica.moreira@allos.co</t>
  </si>
  <si>
    <t>Mooca Plaza Shopping</t>
  </si>
  <si>
    <t>fernanda.sppinetti@allos.co; monica.brasil@allos.co; andre.cnascimento@allos.co; deborah.dutra@allos.co; pedro.moreira@allos.co; ester.santos@allos.co; francisco.maciel@allos.co</t>
  </si>
  <si>
    <t>Norte Shopping</t>
  </si>
  <si>
    <t>antonio.padua@allos.co; taina.campos@allos.co; cattane.loca@allos.co; patricia.couto@allos.co; nathalie.santana@allos.co; renato.souza@allos.co; wallace.santos@allos.co; waldiney.santos@allos.co; luis.oliveira@allos.co</t>
  </si>
  <si>
    <t>Shopping Parangaba</t>
  </si>
  <si>
    <t>gilton.alves@allos.co; geovanny.freire@allos.co; renato.agostinho@allos.co; hamilton.lyra@allos.co; lucas.ssousa@allos.co</t>
  </si>
  <si>
    <t>Parque Shopping Belém</t>
  </si>
  <si>
    <t>joao.bosco@allos.co; kamila.santos@allos.co; alaim.silva@allos.co; rafaela.rodrigues@allos.co; mery.josiely@allos.co; gustavo.marinho@allos.co</t>
  </si>
  <si>
    <t>Shopping Parque Dom Pedro</t>
  </si>
  <si>
    <t>amanda.tavela@allos.co; carlos.goto@allos.co; felipe.moraes@allos.co</t>
  </si>
  <si>
    <t>Passeio Shopping</t>
  </si>
  <si>
    <t>josewellington.inacio@passeioshopping.com.br; marcele.gomes@passeioshopping.com.br; gustavo.xavier@recreioshopping.com.br; leonardo.machado@passeioshopping.com.br</t>
  </si>
  <si>
    <t>Shopping Passeio das Águas</t>
  </si>
  <si>
    <t>fagner.ssilva@allos.co; renato.moreira@allos.co; amanda.zoltay@allos.co; sandro.junior@allos.co; giseli.vieira@allos.co; higor.silva@allos.co; giovanna.rezende@allos.co</t>
  </si>
  <si>
    <t>Shopping Piracicaba</t>
  </si>
  <si>
    <t>ricardo.vieira@allos.co; enzo.cremasco@allos.co; vinicius.esteves@allos.co; lais.medeiros@allos.co; filipe.cordeiro@allos.co</t>
  </si>
  <si>
    <t>Shopping Plaza Niterói</t>
  </si>
  <si>
    <t>danielle.borges@allos.co; lucas.bernardo@allos.co; pedro.ggoncalves@allos.co; ellerson.oliveira@allos.co; leonardo.gomes@allos.co; juliana.queiroz@allos.co; pablo.siqueira@allos.co; eneias.araujo@allos.co</t>
  </si>
  <si>
    <t>Shopping Plaza Sul</t>
  </si>
  <si>
    <t>breno.oliveira@allos.co; anna.veloso@allos.co; raimunda.santos@allos.co; victor.carmo@allos.co; amanda.fonseca@allos.co; thiago.carpanezi@allos.co; caio.miranda@allos.co</t>
  </si>
  <si>
    <t>Praça Nova Araçatuba</t>
  </si>
  <si>
    <t>rita.marques@pracanovaaracatuba.com.br; guilherme@pracanovaaracatuba.com.br; jesse.nogueira@pracanovaaracatuba.com.br; islauane@pracanovaaracatuba.com.br; danielle.ohira@pracanovaaracatuba.com.br; thales@pracanovaaracatuba.com.br</t>
  </si>
  <si>
    <t>Praça Nova Santa Maria</t>
  </si>
  <si>
    <t>camila.jaques@pracanovashopping.com.br; alessandro.gomes@pracanovashopping.com.br</t>
  </si>
  <si>
    <t>Recreio Shopping</t>
  </si>
  <si>
    <t>carolina.gomes@recreioshopping.com.br; thiago.sampaio@recreioshopping.com.br; bruna.paiva@recreioshopping.com.br; eduardo.leorde@recreioshopping.com.br; leonardo.ferreira@recreioshopping.com.br; gustavo.xavier@recreioshopping.com.br</t>
  </si>
  <si>
    <t>Shopping Rio Anil</t>
  </si>
  <si>
    <t>lelia.santiago@allos.co; vinicius.ssilva@allos.co; joao.costa@allos.co; saulo.bezerra@allos.co; robson.campos@allos.co</t>
  </si>
  <si>
    <t>Rio Design Leblon</t>
  </si>
  <si>
    <t>luiz.viana@allos.co; hingridh.oliveira@allos.co; zafenate.cardoso@allos.co</t>
  </si>
  <si>
    <t>São Bernardo Plaza Shopping</t>
  </si>
  <si>
    <t>marivaldo.junior@allos.co; natalia.figueiredo@allos.co; railson.campelo@allos.co; silvana.dornellas@allos.co; vanessa.santos@allos.co</t>
  </si>
  <si>
    <t>Shopping Taboão</t>
  </si>
  <si>
    <t>luiza.mello@allos.co; patricia.ribeiro@allos.co; cleiton.alencar@allos.co; ari.neto@allos.co; ingryd.messias@allos.co; alexandre.anfora@allos.co</t>
  </si>
  <si>
    <t>Shopping Tamboré</t>
  </si>
  <si>
    <t>gabrielle.dias@allos.co; leonardo.paes@allos.co; leonardo.batista@allos.co; kimberlym.camargo@allos.co; matheus.santos@allos.co; daniel.lafaete@allos.co; daniel.bferreira@allos.co</t>
  </si>
  <si>
    <t>Shopping Tijuca</t>
  </si>
  <si>
    <t>roberta.santos@allos.co; vanilza.pereira@allos.co; marlos.crispim@allos.co; luis.veloso@allos.co; rodrigo.viana@allos.co; tj.inspetor_ope@allos.co; leonardo.oliveira@allos.co</t>
  </si>
  <si>
    <t>Shopping Vila Velha</t>
  </si>
  <si>
    <t>leonardo.pinheiro@allos.co; humberto.lorenzutti@allos.co; patricia.cordeiro@allos.co; lorenzo.zucolotto@allos.co; bruno.cogo@allos.co; giovanna.nunes@allos.co</t>
  </si>
  <si>
    <t>Shopping Villagio Caxias</t>
  </si>
  <si>
    <t>patricia.benvenuti@allos.co; ludmila.fachin@allos.co; emerson.silveira@allos.co; bruna.zanella@allos.co; wallace.nascimento@allos.co; juliana.slomp@allos.co</t>
  </si>
  <si>
    <t>Shopping Villa Lobos</t>
  </si>
  <si>
    <t>renan.mattos@allos.co; rita.silva@allos.co; kathleen.hoveler@allos.co; wellington.novaes@allos.co;alberto.oliveira@allos.co</t>
  </si>
  <si>
    <t>Data de Envio</t>
  </si>
  <si>
    <t>Enviou/Retornou a Medição?</t>
  </si>
  <si>
    <t>Unidade</t>
  </si>
  <si>
    <t>Categoria</t>
  </si>
  <si>
    <t>HC Planilha</t>
  </si>
  <si>
    <t>Dias Faltas</t>
  </si>
  <si>
    <t>Horas Atrasos</t>
  </si>
  <si>
    <t>Valor Planilha</t>
  </si>
  <si>
    <t>Desconto de faltas solicitado pelo fornecedor</t>
  </si>
  <si>
    <t>Desconto Falta Validado Atlas</t>
  </si>
  <si>
    <t>Desconto de atrasos solicitado pelo fornecedor</t>
  </si>
  <si>
    <t>Desconto Atrasos Validado Atlas</t>
  </si>
  <si>
    <t>Desconto SLA Mês</t>
  </si>
  <si>
    <t>Desconto SLA Retroativo</t>
  </si>
  <si>
    <t>Desconto Equipamentos</t>
  </si>
  <si>
    <t>Prêmio Assiduidade</t>
  </si>
  <si>
    <t>Outros descontos</t>
  </si>
  <si>
    <t>Vai descontar SLA?</t>
  </si>
  <si>
    <t>Valor mensal final</t>
  </si>
  <si>
    <t>Taxa de prorrogação do prazo pagamento</t>
  </si>
  <si>
    <t>Valor mensal com prorrogação do prazo pagamento</t>
  </si>
  <si>
    <t>Retroativo de dissídio</t>
  </si>
  <si>
    <t>Parcela
(x/x)</t>
  </si>
  <si>
    <t>Mês de referência para faturamento</t>
  </si>
  <si>
    <t>Mês de emissão da NF</t>
  </si>
  <si>
    <t>Extras Solicitado pelo fornecedor</t>
  </si>
  <si>
    <t>Valor extras validado Atlas</t>
  </si>
  <si>
    <t>Valor NF Extra</t>
  </si>
  <si>
    <t>NF enviada sistema?</t>
  </si>
  <si>
    <t>Valor NF</t>
  </si>
  <si>
    <t>NF ok?</t>
  </si>
  <si>
    <t>SEFIP Enviada Sistema?</t>
  </si>
  <si>
    <t>Saving Faltas</t>
  </si>
  <si>
    <t>Saving Extras</t>
  </si>
  <si>
    <t>Deduções Totais</t>
  </si>
  <si>
    <t>Observações</t>
  </si>
  <si>
    <t>E-mail</t>
  </si>
  <si>
    <t>Não</t>
  </si>
  <si>
    <t>informação pendente</t>
  </si>
  <si>
    <t>preenchimento pendente</t>
  </si>
  <si>
    <t>1|1</t>
  </si>
  <si>
    <t xml:space="preserve">Sim </t>
  </si>
  <si>
    <t xml:space="preserve">preenchimento pendente </t>
  </si>
  <si>
    <t>Policia Federal</t>
  </si>
  <si>
    <t>PMOC Lojista</t>
  </si>
  <si>
    <t>Grupo RCR</t>
  </si>
  <si>
    <t>Aumento de 2 Vigilante a partir de Jan/25</t>
  </si>
  <si>
    <t>Inclusão de 1 ASG + Troca de 1 Encarregado por ASG Líder (Trat de piso)</t>
  </si>
  <si>
    <t xml:space="preserve">1|1 </t>
  </si>
  <si>
    <t>0</t>
  </si>
  <si>
    <t>Retorno de 1 civil + alteração de escalas dos civis para 6x1</t>
  </si>
  <si>
    <t>Retirado Aux. De Refrigeração</t>
  </si>
  <si>
    <t>1 |1</t>
  </si>
  <si>
    <t>1|3</t>
  </si>
  <si>
    <t>2|3</t>
  </si>
  <si>
    <t>3|3</t>
  </si>
  <si>
    <t xml:space="preserve">1 |1 </t>
  </si>
  <si>
    <t>2|2</t>
  </si>
  <si>
    <t>Ascensorista</t>
  </si>
  <si>
    <t>Liderforte</t>
  </si>
  <si>
    <t>Enseg</t>
  </si>
  <si>
    <t>1|5</t>
  </si>
  <si>
    <t>2|5</t>
  </si>
  <si>
    <t>3|5</t>
  </si>
  <si>
    <t>4|5</t>
  </si>
  <si>
    <t>5|5</t>
  </si>
  <si>
    <t>1|2</t>
  </si>
  <si>
    <t>Mês Referência Relatório - Mês que o reajuste foi validado pelas partes</t>
  </si>
  <si>
    <t>Data 
Reajuste do Contrato</t>
  </si>
  <si>
    <t>Status</t>
  </si>
  <si>
    <t>Valor 2024</t>
  </si>
  <si>
    <t>Valor 2025</t>
  </si>
  <si>
    <t>Reajuste</t>
  </si>
  <si>
    <t>% Reajuste</t>
  </si>
  <si>
    <t>Shopping pagou retroativo?</t>
  </si>
  <si>
    <t>Retroativo Fornecedor</t>
  </si>
  <si>
    <t>Retroativo Atlas</t>
  </si>
  <si>
    <t>Diferença</t>
  </si>
  <si>
    <t>Valor 2025
Fornecedor</t>
  </si>
  <si>
    <t>Valor 2025
Revisão Atlas</t>
  </si>
  <si>
    <t>Diferença2</t>
  </si>
  <si>
    <t>Diferença Anual</t>
  </si>
  <si>
    <t>CCT Vinculada</t>
  </si>
  <si>
    <t>OK</t>
  </si>
  <si>
    <t>Polícia Federal</t>
  </si>
  <si>
    <t xml:space="preserve">Vigilância </t>
  </si>
  <si>
    <t>SEAC Uberlândia</t>
  </si>
  <si>
    <t>SEAC RJ</t>
  </si>
  <si>
    <t xml:space="preserve">Sintraesco </t>
  </si>
  <si>
    <t>SINDOFE_BELO HORIZONTE E REG_MG</t>
  </si>
  <si>
    <t>SINDEAC BH</t>
  </si>
  <si>
    <t>Em revisão</t>
  </si>
  <si>
    <t>CCT SINTRAICCM</t>
  </si>
  <si>
    <t>Mês cálculo</t>
  </si>
  <si>
    <t>Data base</t>
  </si>
  <si>
    <t>Mêsde competência</t>
  </si>
  <si>
    <t>Mês da emissão da nota</t>
  </si>
  <si>
    <t>Valor Faturado</t>
  </si>
  <si>
    <t>Valor devido</t>
  </si>
  <si>
    <t>Retroativo</t>
  </si>
  <si>
    <t xml:space="preserve">Mooca Plaza Shopping </t>
  </si>
  <si>
    <t xml:space="preserve">Shopping Del Rey </t>
  </si>
  <si>
    <t>Mês falta</t>
  </si>
  <si>
    <t>Função</t>
  </si>
  <si>
    <t>Escala</t>
  </si>
  <si>
    <t>Horário entrada</t>
  </si>
  <si>
    <t>Horário fim</t>
  </si>
  <si>
    <t>Quantidade de horas de atraso</t>
  </si>
  <si>
    <t>Valor hora atraso</t>
  </si>
  <si>
    <t>Total atrasos</t>
  </si>
  <si>
    <t>Qtd de dias de faltas</t>
  </si>
  <si>
    <t>Valor falta</t>
  </si>
  <si>
    <t>Total faltas</t>
  </si>
  <si>
    <t xml:space="preserve">Equipamento </t>
  </si>
  <si>
    <t>Custo Mensal</t>
  </si>
  <si>
    <t>Custo diário</t>
  </si>
  <si>
    <t>Dias</t>
  </si>
  <si>
    <t>Quantidade</t>
  </si>
  <si>
    <t>Desconto equipamentos</t>
  </si>
  <si>
    <t>Bombeiro Civil</t>
  </si>
  <si>
    <t>12x36 (36h)</t>
  </si>
  <si>
    <t>Auxiliar de Jardineiro</t>
  </si>
  <si>
    <t>5x2</t>
  </si>
  <si>
    <t>Jardineiro</t>
  </si>
  <si>
    <t>Supervisor</t>
  </si>
  <si>
    <t>6x1</t>
  </si>
  <si>
    <t>Encarregado</t>
  </si>
  <si>
    <t>Banheirista</t>
  </si>
  <si>
    <t>5x1</t>
  </si>
  <si>
    <t>Agente de Limpeza</t>
  </si>
  <si>
    <t>Agente de Limpeza - Coletor de Lixo</t>
  </si>
  <si>
    <t>Copeiro</t>
  </si>
  <si>
    <t>Operador de Máquina de Limpeza Tripulada</t>
  </si>
  <si>
    <t>Supervisor II</t>
  </si>
  <si>
    <t>Supervisor I</t>
  </si>
  <si>
    <t>Auxiliar de Manutenção</t>
  </si>
  <si>
    <t>12x36</t>
  </si>
  <si>
    <t>Eletricista I</t>
  </si>
  <si>
    <t>Eletricista II</t>
  </si>
  <si>
    <t>Bombeiro Hidráulico</t>
  </si>
  <si>
    <t>Pintor</t>
  </si>
  <si>
    <t>Civil</t>
  </si>
  <si>
    <t>Planejamento/Almoxarife*</t>
  </si>
  <si>
    <t>Agente de portaria</t>
  </si>
  <si>
    <t>Vigilante Líder</t>
  </si>
  <si>
    <t>23:00</t>
  </si>
  <si>
    <t>vigilante armado</t>
  </si>
  <si>
    <t>Vigilante</t>
  </si>
  <si>
    <t>07:00</t>
  </si>
  <si>
    <t>19:00</t>
  </si>
  <si>
    <t>10:00</t>
  </si>
  <si>
    <t>19:48</t>
  </si>
  <si>
    <t>Supervisor de manutenção*</t>
  </si>
  <si>
    <t>08:00</t>
  </si>
  <si>
    <t>17:48</t>
  </si>
  <si>
    <t>Pintor*</t>
  </si>
  <si>
    <t>22:00</t>
  </si>
  <si>
    <t>06:00</t>
  </si>
  <si>
    <t>Civil*</t>
  </si>
  <si>
    <t>Planejador*</t>
  </si>
  <si>
    <t>Mecânico de Refrigeração*</t>
  </si>
  <si>
    <t>Auxiliar de Refrigeração*</t>
  </si>
  <si>
    <t>18:00</t>
  </si>
  <si>
    <t>Bombeiro Civil Condutor</t>
  </si>
  <si>
    <t>SUPERVISOR OPERAÇÕES I</t>
  </si>
  <si>
    <t>5X2</t>
  </si>
  <si>
    <t>ENCARREGADO DE SERVIÇOS GERAIS</t>
  </si>
  <si>
    <t>5X1</t>
  </si>
  <si>
    <t>OPERADOR MAQUINAS</t>
  </si>
  <si>
    <t>6X1</t>
  </si>
  <si>
    <t>LIMPADOR VIDROS I P30</t>
  </si>
  <si>
    <t>AGENTE HIGIENIZACAO I40</t>
  </si>
  <si>
    <t>12X36</t>
  </si>
  <si>
    <t>SERVENTE LIMPEZA I</t>
  </si>
  <si>
    <t>16:48</t>
  </si>
  <si>
    <t>13:00</t>
  </si>
  <si>
    <t>22:48</t>
  </si>
  <si>
    <t>mês todo</t>
  </si>
  <si>
    <t>07:48</t>
  </si>
  <si>
    <t>14:00</t>
  </si>
  <si>
    <t>22:20</t>
  </si>
  <si>
    <t>Almoxarife</t>
  </si>
  <si>
    <t>Planejador</t>
  </si>
  <si>
    <t>Eletricista III</t>
  </si>
  <si>
    <t>21:00</t>
  </si>
  <si>
    <t>06:48</t>
  </si>
  <si>
    <t>Vigilante Condutor</t>
  </si>
  <si>
    <t>11:00</t>
  </si>
  <si>
    <t>Supervisor*</t>
  </si>
  <si>
    <t>15:20</t>
  </si>
  <si>
    <t>Auxiliar de Manutenção*</t>
  </si>
  <si>
    <t>06:20</t>
  </si>
  <si>
    <t>Eletricista*</t>
  </si>
  <si>
    <t>Eletricista II*</t>
  </si>
  <si>
    <t>Bombeiro Hidráulico*</t>
  </si>
  <si>
    <t>09:00</t>
  </si>
  <si>
    <t>Bombeiro Hidráulico II*</t>
  </si>
  <si>
    <t>Civil II*</t>
  </si>
  <si>
    <t>Planejamento</t>
  </si>
  <si>
    <t xml:space="preserve">Eletricista </t>
  </si>
  <si>
    <t>Civil Noturno</t>
  </si>
  <si>
    <t>Pintor Noturno</t>
  </si>
  <si>
    <t>Bombeiro Líder</t>
  </si>
  <si>
    <t>21:12</t>
  </si>
  <si>
    <t>Encarregado Sênior</t>
  </si>
  <si>
    <t>Limpador de Vidros</t>
  </si>
  <si>
    <t>Agente de Limpeza Líder</t>
  </si>
  <si>
    <t>Agente de Limpeza - Tratamento de Piso</t>
  </si>
  <si>
    <t>Encarregado de Manutenção</t>
  </si>
  <si>
    <t>12:00</t>
  </si>
  <si>
    <t>20:20</t>
  </si>
  <si>
    <t>Eletricista Líder</t>
  </si>
  <si>
    <t>Mecânico de Refrigeração</t>
  </si>
  <si>
    <t>Auxiliar de Refrigeração</t>
  </si>
  <si>
    <t>Operador de Máquina de Limpeza Tripulada*</t>
  </si>
  <si>
    <t>Limpador de Vidro</t>
  </si>
  <si>
    <t>20:00</t>
  </si>
  <si>
    <t>15:00</t>
  </si>
  <si>
    <t>Planejador/Almoxarife</t>
  </si>
  <si>
    <t>Eletricista</t>
  </si>
  <si>
    <t>Civil Líder</t>
  </si>
  <si>
    <t>Viver Treinamentos</t>
  </si>
  <si>
    <t xml:space="preserve">Engenheira Civil </t>
  </si>
  <si>
    <t>Encarregado de limpeza</t>
  </si>
  <si>
    <t>Auxiliar de serviços gerais</t>
  </si>
  <si>
    <t>Operador de Maquinas 1</t>
  </si>
  <si>
    <t xml:space="preserve">Limpador de vidros </t>
  </si>
  <si>
    <t xml:space="preserve">Auxiliar de serviços gerais </t>
  </si>
  <si>
    <t>Auxiliar de serviços gerais Not</t>
  </si>
  <si>
    <t>16:20</t>
  </si>
  <si>
    <t>14:20</t>
  </si>
  <si>
    <t>00:00</t>
  </si>
  <si>
    <t>Bombeiro Civil Condutor de Veículos Combate/Emergência</t>
  </si>
  <si>
    <t>Bombeiro Civil Líder</t>
  </si>
  <si>
    <t>12:12</t>
  </si>
  <si>
    <t>08:30</t>
  </si>
  <si>
    <t>16:50</t>
  </si>
  <si>
    <t>Encarregado - 31 a 60 empregados</t>
  </si>
  <si>
    <t>Encarregado - 16 A 30 Empregados</t>
  </si>
  <si>
    <t>Supervisor III</t>
  </si>
  <si>
    <t>Civil I</t>
  </si>
  <si>
    <t>Civil II</t>
  </si>
  <si>
    <t>17:20</t>
  </si>
  <si>
    <t>Almoxarifado</t>
  </si>
  <si>
    <t>Mecânico de refrigeração</t>
  </si>
  <si>
    <t>Porteiro</t>
  </si>
  <si>
    <t>Limpador de Vidro - NR35</t>
  </si>
  <si>
    <t>Agente de Limpeza - Líder</t>
  </si>
  <si>
    <t>Supervisão</t>
  </si>
  <si>
    <t>Agente de Limpeza Líder - Tratamento de Piso</t>
  </si>
  <si>
    <t>Artífice</t>
  </si>
  <si>
    <t xml:space="preserve">Analista Administrativo Jr. </t>
  </si>
  <si>
    <t xml:space="preserve">Auxiliar Administrativo </t>
  </si>
  <si>
    <t>Almoxarife*</t>
  </si>
  <si>
    <t>Eletricista líder*</t>
  </si>
  <si>
    <t>9+</t>
  </si>
  <si>
    <t>SP3</t>
  </si>
  <si>
    <t>NFS</t>
  </si>
  <si>
    <t>Planilha BIDs</t>
  </si>
  <si>
    <t>Ambulatório</t>
  </si>
  <si>
    <t>CAG</t>
  </si>
  <si>
    <t>CAG Lojista</t>
  </si>
  <si>
    <t>Coletores</t>
  </si>
  <si>
    <t>Fraldário</t>
  </si>
  <si>
    <t>Estacionamento Consórcio</t>
  </si>
  <si>
    <t>Estacionamento SCP</t>
  </si>
  <si>
    <t>Não entram no Relatório</t>
  </si>
  <si>
    <t xml:space="preserve">Manutenção </t>
  </si>
  <si>
    <t>PMCO CAG</t>
  </si>
  <si>
    <t>Central de Resíduos</t>
  </si>
  <si>
    <t>Resíduos</t>
  </si>
  <si>
    <t>Taste Lab</t>
  </si>
  <si>
    <t>Serviços Adm</t>
  </si>
  <si>
    <t>Composteira</t>
  </si>
  <si>
    <t>Estacionamento|Portaria 1 atendente 6x1</t>
  </si>
  <si>
    <t>Limpeza  - Barra Bonita</t>
  </si>
  <si>
    <t>Manutenção CAG</t>
  </si>
  <si>
    <t>PMOC CAG</t>
  </si>
  <si>
    <t>Prensa</t>
  </si>
  <si>
    <t>Recepção</t>
  </si>
  <si>
    <t>Segregação de resíduos</t>
  </si>
  <si>
    <t>Vigilância - Extras Joalheria</t>
  </si>
  <si>
    <t>Vigilância - Joalheria</t>
  </si>
  <si>
    <t>Regional UF</t>
  </si>
  <si>
    <t>Regional PS</t>
  </si>
  <si>
    <t>Regional RS</t>
  </si>
  <si>
    <t>Cluster</t>
  </si>
  <si>
    <t>Portifólio</t>
  </si>
  <si>
    <t>Daniel F.</t>
  </si>
  <si>
    <t>Luiza</t>
  </si>
  <si>
    <t>Próprio</t>
  </si>
  <si>
    <t>Império</t>
  </si>
  <si>
    <t>Agrotexas</t>
  </si>
  <si>
    <t>Ambi Verde</t>
  </si>
  <si>
    <t>Parker</t>
  </si>
  <si>
    <t>Reambient</t>
  </si>
  <si>
    <t>Sinart</t>
  </si>
  <si>
    <t>BP Engenharia</t>
  </si>
  <si>
    <t>Recicla Engenharia</t>
  </si>
  <si>
    <t>Ambiente Verde</t>
  </si>
  <si>
    <t>Auto Park</t>
  </si>
  <si>
    <t>Brasil Gestão</t>
  </si>
  <si>
    <t>Paisagismo Ouro</t>
  </si>
  <si>
    <t>Protesul</t>
  </si>
  <si>
    <t>Jardinando</t>
  </si>
  <si>
    <t>Colecta</t>
  </si>
  <si>
    <t>Variações GPS</t>
  </si>
  <si>
    <t>Variações Verzani</t>
  </si>
  <si>
    <t>Variações Brasanitas</t>
  </si>
  <si>
    <t>Variações Grupo Altum</t>
  </si>
  <si>
    <t>Variações Seleto</t>
  </si>
  <si>
    <t>Variações Grupo JLR</t>
  </si>
  <si>
    <t xml:space="preserve">Floreada </t>
  </si>
  <si>
    <t>Top Service</t>
  </si>
  <si>
    <t>Veman</t>
  </si>
  <si>
    <t>Infralink</t>
  </si>
  <si>
    <t>Liberdade</t>
  </si>
  <si>
    <t>Sudeste</t>
  </si>
  <si>
    <t>EMOAR</t>
  </si>
  <si>
    <t>In Haus</t>
  </si>
  <si>
    <t>5 estrelas</t>
  </si>
  <si>
    <t>Prosper</t>
  </si>
  <si>
    <t>Vivante</t>
  </si>
  <si>
    <t>Tecnoguarda</t>
  </si>
  <si>
    <t>Graber</t>
  </si>
  <si>
    <t>Rena's Paisagismo</t>
  </si>
  <si>
    <t>Floreada</t>
  </si>
  <si>
    <t>Sunset</t>
  </si>
  <si>
    <t>Master</t>
  </si>
  <si>
    <t>Oficina Jardim</t>
  </si>
  <si>
    <t>Fluency</t>
  </si>
  <si>
    <t>Visel</t>
  </si>
  <si>
    <t>Adversi</t>
  </si>
  <si>
    <t>Garden Green</t>
  </si>
  <si>
    <t>Polo Norte</t>
  </si>
  <si>
    <t>5SS</t>
  </si>
  <si>
    <t>Real Mudas</t>
  </si>
  <si>
    <t>GEBE Garden</t>
  </si>
  <si>
    <t>SERVIS</t>
  </si>
  <si>
    <t>Jatobá Garden Park</t>
  </si>
  <si>
    <t>Kaizen</t>
  </si>
  <si>
    <t>Maxi Service</t>
  </si>
  <si>
    <t>Sioux</t>
  </si>
  <si>
    <t>JS MOURA</t>
  </si>
  <si>
    <t>TREVO</t>
  </si>
  <si>
    <t>Campo Limpo - Limpeza</t>
  </si>
  <si>
    <t>Mês</t>
  </si>
  <si>
    <t>% reajuste</t>
  </si>
  <si>
    <t>Janeiro</t>
  </si>
  <si>
    <t>Mooca - Portaria</t>
  </si>
  <si>
    <t>Mooca - Vigilância</t>
  </si>
  <si>
    <t xml:space="preserve">Estação BH - Portaria </t>
  </si>
  <si>
    <t>Fevereiro</t>
  </si>
  <si>
    <t>Março</t>
  </si>
  <si>
    <t xml:space="preserve">Estação BH - Vigilância </t>
  </si>
  <si>
    <t>Mês da competência</t>
  </si>
  <si>
    <t>Mês     (emissão NF)</t>
  </si>
  <si>
    <t xml:space="preserve">Fevereiro </t>
  </si>
  <si>
    <t xml:space="preserve">Março </t>
  </si>
  <si>
    <t>Abril</t>
  </si>
  <si>
    <t xml:space="preserve">Total </t>
  </si>
  <si>
    <t>Mooca - Limpeza</t>
  </si>
  <si>
    <t>Mês da prestação do serviço</t>
  </si>
  <si>
    <t>Mês da emissão </t>
  </si>
  <si>
    <t>Valor da nota fiscal </t>
  </si>
  <si>
    <t>Valor da medição</t>
  </si>
  <si>
    <t>OBS</t>
  </si>
  <si>
    <t>Outubro</t>
  </si>
  <si>
    <t>Novembro</t>
  </si>
  <si>
    <t>Não houve emissão</t>
  </si>
  <si>
    <t>Dezembro</t>
  </si>
  <si>
    <t>?</t>
  </si>
  <si>
    <t>Verificar a que se refere a NFs emitidas em Janeiro</t>
  </si>
  <si>
    <t>Cancelada</t>
  </si>
  <si>
    <t>Pendente</t>
  </si>
  <si>
    <t>-</t>
  </si>
  <si>
    <t>Controle NFS</t>
  </si>
  <si>
    <t xml:space="preserve">Unidade </t>
  </si>
  <si>
    <t xml:space="preserve">Categoria </t>
  </si>
  <si>
    <t xml:space="preserve">Fornecedor </t>
  </si>
  <si>
    <t xml:space="preserve">Condição de faturamento </t>
  </si>
  <si>
    <t>Chave3</t>
  </si>
  <si>
    <t>Emissão no mês da prestação do serviço</t>
  </si>
  <si>
    <t xml:space="preserve">Estacionamento </t>
  </si>
  <si>
    <t>Emissão no mês subsequente ao de prestação do serviço</t>
  </si>
  <si>
    <t xml:space="preserve">Condição de Faturamento </t>
  </si>
  <si>
    <t>Data de corte</t>
  </si>
  <si>
    <t>Dia 15</t>
  </si>
  <si>
    <t>Entre o dia 18 e 20</t>
  </si>
  <si>
    <t>Prazo</t>
  </si>
  <si>
    <t>Limpeza, Jardinagem, Vigilância, Portaria</t>
  </si>
  <si>
    <t>Emissão no mês da prestação de serviço</t>
  </si>
  <si>
    <t>Estacionamento, PMOC, Brigada, Manutenção</t>
  </si>
  <si>
    <t>Emissão no mês subsequente à prestação de serviço</t>
  </si>
  <si>
    <t>Campo Limpo</t>
  </si>
  <si>
    <t>Todas categorias</t>
  </si>
  <si>
    <t>Limpeza, Jardinagem, PMOC</t>
  </si>
  <si>
    <t>Limpeza, Vigilância, Brigada</t>
  </si>
  <si>
    <t>Até dia 08</t>
  </si>
  <si>
    <t>Parangaba</t>
  </si>
  <si>
    <t>Vigilância, PMOC, Limpeza</t>
  </si>
  <si>
    <t>Taboão</t>
  </si>
  <si>
    <t>Limpeza, Vigilância, Portaria, Estacionamento, Brigada</t>
  </si>
  <si>
    <t>Jardinagem, PMOC</t>
  </si>
  <si>
    <t>Vitória da Conquista</t>
  </si>
  <si>
    <t>Brigada, Vigilância, Limpeza</t>
  </si>
  <si>
    <t>Brigada, Vigilância, Portaria</t>
  </si>
  <si>
    <t>Del Rey</t>
  </si>
  <si>
    <t>Estação BH</t>
  </si>
  <si>
    <t>Ate dia 25</t>
  </si>
  <si>
    <t xml:space="preserve">Medição Junho </t>
  </si>
  <si>
    <t>Enviada</t>
  </si>
  <si>
    <t>Não enviada</t>
  </si>
  <si>
    <t>Mês do reajuste</t>
  </si>
  <si>
    <t>Valor do retroativo</t>
  </si>
  <si>
    <t>Mês do pagamento do retroativo</t>
  </si>
  <si>
    <t>Quantidade de parcelas</t>
  </si>
  <si>
    <t>fevereiro</t>
  </si>
  <si>
    <t>em aberto</t>
  </si>
  <si>
    <t>Junho</t>
  </si>
  <si>
    <t>Julho</t>
  </si>
  <si>
    <t>Não houve reajuste</t>
  </si>
  <si>
    <t>Maio</t>
  </si>
  <si>
    <t>abril</t>
  </si>
  <si>
    <t>Maio, Junho e Julho</t>
  </si>
  <si>
    <t>Salário</t>
  </si>
  <si>
    <t xml:space="preserve">Custo dos supervisores </t>
  </si>
  <si>
    <t>Custo do coordenador</t>
  </si>
  <si>
    <t>Coordenador*</t>
  </si>
  <si>
    <t>Contrato sem alteração de escopo</t>
  </si>
  <si>
    <t xml:space="preserve">Contrato atual </t>
  </si>
  <si>
    <t xml:space="preserve">Shopping </t>
  </si>
  <si>
    <t>Data Base</t>
  </si>
  <si>
    <t xml:space="preserve">Valor 2024 </t>
  </si>
  <si>
    <t>Meses devidos</t>
  </si>
  <si>
    <t>Mês do pagamento (competência)</t>
  </si>
  <si>
    <t xml:space="preserve">Valor do reajuste pago </t>
  </si>
  <si>
    <t xml:space="preserve">Pendência de pagamento </t>
  </si>
  <si>
    <t>não</t>
  </si>
  <si>
    <t>janeiro, fevereiro e março</t>
  </si>
  <si>
    <t>sim</t>
  </si>
  <si>
    <t>janeiro e fevereiro</t>
  </si>
  <si>
    <t>janeiro, fevereiro, março, abril e maio</t>
  </si>
  <si>
    <t xml:space="preserve">sim </t>
  </si>
  <si>
    <t>janeiro, fevereiro, março e abril</t>
  </si>
  <si>
    <t>junho/205</t>
  </si>
  <si>
    <t>ausências de NFs para cálculo do reajuste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</si>
</sst>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8">
    <numFmt numFmtId="44" formatCode="_-&quot;R$&quot;\ * #,##0.00_-;\-&quot;R$&quot;\ * #,##0.00_-;_-&quot;R$&quot;\ * &quot;-&quot;??_-;_-@_-"/>
    <numFmt numFmtId="43" formatCode="_-* #,##0.00_-;\-* #,##0.00_-;_-* &quot;-&quot;??_-;_-@_-"/>
    <numFmt numFmtId="164" formatCode="_(&quot;R$&quot;* #,##0.00_);_(&quot;R$&quot;* \(#,##0.00\);_(&quot;R$&quot;* &quot;-&quot;??_);_(@_)"/>
    <numFmt numFmtId="165" formatCode="_(* #,##0.00_);_(* \(#,##0.00\);_(* &quot;-&quot;??_);_(@_)"/>
    <numFmt numFmtId="166" formatCode="&quot;R$&quot;#,##0_);[Red]\(&quot;R$&quot;#,##0\)"/>
    <numFmt numFmtId="167" formatCode="&quot;R$&quot;#,##0.00_);[Red]\(&quot;R$&quot;#,##0.00\)"/>
    <numFmt numFmtId="168" formatCode="_(* #,##0_);_(* \(#,##0\);_(* &quot;-&quot;_);_(@_)"/>
    <numFmt numFmtId="169" formatCode="_(&quot;R$ &quot;* #,##0.00_);_(&quot;R$ &quot;* \(#,##0.00\);_(&quot;R$ &quot;* &quot;-&quot;??_);_(@_)"/>
    <numFmt numFmtId="170" formatCode="#,##0.00000"/>
    <numFmt numFmtId="171" formatCode="[$-416]mmmm\-yy;@"/>
    <numFmt numFmtId="172" formatCode="#,##0.0000"/>
    <numFmt numFmtId="173" formatCode="&quot;$&quot;#,##0.0_);[Red]\(&quot;$&quot;#,##0.0\)"/>
    <numFmt numFmtId="174" formatCode="&quot;$&quot;#,##0.00_);[Red]\(&quot;$&quot;#,##0.00\)"/>
    <numFmt numFmtId="175" formatCode="_(* #,##0.0000_);_(* \(#,##0.0000\);_(* &quot;-&quot;????_);_(@_)"/>
    <numFmt numFmtId="176" formatCode="&quot;$&quot;#,##0_);[Red]\(&quot;$&quot;#,##0\)"/>
    <numFmt numFmtId="177" formatCode="_([$€-2]* #,##0.00_);_([$€-2]* \(#,##0.00\);_([$€-2]* &quot;-&quot;??_)"/>
    <numFmt numFmtId="178" formatCode="_-&quot;£&quot;* #,##0.00_-;\-&quot;£&quot;* #,##0.00_-;_-&quot;£&quot;* &quot;-&quot;??_-;_-@_-"/>
    <numFmt numFmtId="179" formatCode="###0_);\(###0\)"/>
    <numFmt numFmtId="180" formatCode="&quot;£&quot;#,##0.00;\-&quot;£&quot;#,##0.00"/>
    <numFmt numFmtId="181" formatCode="0.0%;[Red]\(0.0%\)"/>
    <numFmt numFmtId="182" formatCode="_(&quot;R$&quot;* #,##0.0_);_(&quot;R$&quot;* \(#,##0.0\);_(&quot;R$&quot;* &quot;-&quot;_);_(@_)"/>
    <numFmt numFmtId="183" formatCode="#,##0.0_);[Red]\(#,##0.0\)"/>
    <numFmt numFmtId="184" formatCode="_-* #,##0\ _P_t_s_-;\-* #,##0\ _P_t_s_-;_-* &quot;-&quot;\ _P_t_s_-;_-@_-"/>
    <numFmt numFmtId="185" formatCode="mmm/yyyy"/>
    <numFmt numFmtId="186" formatCode="#,##0.0"/>
    <numFmt numFmtId="187" formatCode="0.00_)"/>
    <numFmt numFmtId="188" formatCode="#,##0.000_);[Red]\(#,##0.000\)"/>
    <numFmt numFmtId="189" formatCode="#,##0.00;[Red]\(#,##0.00\)"/>
    <numFmt numFmtId="190" formatCode="_(* #,##0.0_);_(* \(#,##0.0\);_(* &quot;-&quot;?_);_(@_)"/>
    <numFmt numFmtId="191" formatCode="&quot;R$&quot;\ #,##0.00"/>
    <numFmt numFmtId="192" formatCode="&quot;R$&quot;#,##0.00;[Red]\-&quot;R$&quot;#,##0.00"/>
    <numFmt numFmtId="193" formatCode="0.0%"/>
    <numFmt numFmtId="194" formatCode="&quot;R$&quot;\ #,##0.0;[Red]\-&quot;R$&quot;\ #,##0.0"/>
    <numFmt numFmtId="195" formatCode="[$-416]d\-mmm;@"/>
    <numFmt numFmtId="196" formatCode="_-&quot;R$&quot;\ * #,##0_-;\-&quot;R$&quot;\ * #,##0_-;_-&quot;R$&quot;\ * &quot;-&quot;??_-;_-@_-"/>
    <numFmt numFmtId="197" formatCode="h:mm;@"/>
    <numFmt numFmtId="198" formatCode="m/d/yyyy"/>
    <numFmt numFmtId="199" formatCode="&quot;R$&quot;\ #,##0.00;[Red]&quot;R$&quot;\ #,##0.00"/>
  </numFmts>
  <fonts count="59">
    <font>
      <sz val="11"/>
      <color theme="1"/>
      <name val="Calibri"/>
      <family val="2"/>
      <scheme val="minor"/>
    </font>
    <font>
      <sz val="11"/>
      <color theme="1"/>
      <name val="Calibri"/>
      <family val="2"/>
      <scheme val="minor"/>
    </font>
    <font>
      <sz val="12"/>
      <color rgb="FFFFFFFF"/>
      <name val="Calibri Light"/>
      <family val="2"/>
    </font>
    <font>
      <sz val="12"/>
      <color theme="1"/>
      <name val="Calibri"/>
      <family val="2"/>
      <scheme val="minor"/>
    </font>
    <font>
      <sz val="12"/>
      <name val="Calibri Light"/>
      <family val="2"/>
      <scheme val="major"/>
    </font>
    <font>
      <sz val="8"/>
      <name val="Calibri"/>
      <family val="2"/>
      <scheme val="minor"/>
    </font>
    <font>
      <b/>
      <sz val="11"/>
      <color theme="1"/>
      <name val="Calibri"/>
      <family val="2"/>
      <scheme val="minor"/>
    </font>
    <font>
      <b/>
      <sz val="12"/>
      <color rgb="FFFFFFFF"/>
      <name val="Calibri Light"/>
      <family val="2"/>
    </font>
    <font>
      <sz val="10"/>
      <name val="Arial"/>
      <family val="2"/>
    </font>
    <font>
      <b/>
      <sz val="12"/>
      <name val="Calibri Light"/>
      <family val="2"/>
      <scheme val="major"/>
    </font>
    <font>
      <sz val="11"/>
      <color rgb="FF006100"/>
      <name val="Calibri"/>
      <family val="2"/>
      <scheme val="minor"/>
    </font>
    <font>
      <sz val="12"/>
      <name val="Courier"/>
      <family val="3"/>
    </font>
    <font>
      <sz val="8"/>
      <name val="Arial"/>
      <family val="2"/>
    </font>
    <font>
      <sz val="11"/>
      <name val="??"/>
      <family val="3"/>
      <charset val="129"/>
    </font>
    <font>
      <b/>
      <sz val="8"/>
      <name val="Arial"/>
      <family val="2"/>
    </font>
    <font>
      <b/>
      <u/>
      <sz val="11"/>
      <color indexed="37"/>
      <name val="Arial"/>
      <family val="2"/>
    </font>
    <font>
      <sz val="10"/>
      <name val="Times New Roman"/>
      <family val="1"/>
    </font>
    <font>
      <sz val="10"/>
      <color indexed="12"/>
      <name val="Arial"/>
      <family val="2"/>
    </font>
    <font>
      <sz val="8"/>
      <color indexed="39"/>
      <name val="Arial"/>
      <family val="2"/>
    </font>
    <font>
      <sz val="10"/>
      <name val="Century Gothic"/>
      <family val="2"/>
    </font>
    <font>
      <sz val="7"/>
      <name val="Small Fonts"/>
      <family val="2"/>
    </font>
    <font>
      <b/>
      <i/>
      <sz val="16"/>
      <name val="Helv"/>
    </font>
    <font>
      <sz val="8"/>
      <color indexed="10"/>
      <name val="Arial"/>
      <family val="2"/>
    </font>
    <font>
      <sz val="8"/>
      <color indexed="12"/>
      <name val="Arial"/>
      <family val="2"/>
    </font>
    <font>
      <sz val="8"/>
      <color indexed="9"/>
      <name val="Arial"/>
      <family val="2"/>
    </font>
    <font>
      <sz val="12"/>
      <color rgb="FFFF0000"/>
      <name val="Calibri Light"/>
      <family val="2"/>
      <scheme val="major"/>
    </font>
    <font>
      <sz val="11"/>
      <color rgb="FF9C5700"/>
      <name val="Calibri"/>
      <family val="2"/>
      <scheme val="minor"/>
    </font>
    <font>
      <sz val="9"/>
      <color indexed="10"/>
      <name val="Geneva"/>
    </font>
    <font>
      <b/>
      <sz val="11"/>
      <color rgb="FFFFFFFF"/>
      <name val="MarkPro-Medium"/>
    </font>
    <font>
      <sz val="10"/>
      <color rgb="FF000000"/>
      <name val="Calibri"/>
      <family val="2"/>
    </font>
    <font>
      <b/>
      <sz val="10"/>
      <color rgb="FF000000"/>
      <name val="Calibri"/>
      <family val="2"/>
    </font>
    <font>
      <b/>
      <sz val="12"/>
      <color theme="0"/>
      <name val="Calibri Light"/>
      <family val="2"/>
      <scheme val="major"/>
    </font>
    <font>
      <sz val="12"/>
      <color rgb="FF000000"/>
      <name val="Calibri Light"/>
      <family val="2"/>
      <scheme val="major"/>
    </font>
    <font>
      <sz val="11"/>
      <color rgb="FFFF0000"/>
      <name val="Calibri"/>
      <family val="2"/>
      <scheme val="minor"/>
    </font>
    <font>
      <sz val="11"/>
      <color rgb="FFFFFFFF"/>
      <name val="Calibri Light"/>
      <family val="2"/>
    </font>
    <font>
      <b/>
      <sz val="11"/>
      <name val="Calibri Light"/>
      <family val="2"/>
      <scheme val="major"/>
    </font>
    <font>
      <sz val="11"/>
      <name val="Calibri Light"/>
      <family val="2"/>
      <scheme val="major"/>
    </font>
    <font>
      <b/>
      <sz val="11"/>
      <color theme="1"/>
      <name val="Calibri Light"/>
      <family val="2"/>
    </font>
    <font>
      <sz val="11"/>
      <color rgb="FF0E192C"/>
      <name val="Calibri"/>
      <family val="2"/>
      <scheme val="minor"/>
    </font>
    <font>
      <b/>
      <sz val="12"/>
      <color theme="1"/>
      <name val="Calibri Light"/>
      <family val="2"/>
    </font>
    <font>
      <b/>
      <sz val="10"/>
      <color rgb="FF10257F"/>
      <name val="Calibri"/>
      <family val="2"/>
      <scheme val="minor"/>
    </font>
    <font>
      <sz val="10"/>
      <color rgb="FF002060"/>
      <name val="Tahoma"/>
      <family val="2"/>
    </font>
    <font>
      <sz val="10"/>
      <color rgb="FFFFFFFF"/>
      <name val="Calibri Light"/>
      <family val="2"/>
    </font>
    <font>
      <sz val="10"/>
      <name val="Calibri Light"/>
      <family val="2"/>
      <scheme val="major"/>
    </font>
    <font>
      <sz val="10"/>
      <color theme="1"/>
      <name val="Calibri"/>
      <family val="2"/>
      <scheme val="minor"/>
    </font>
    <font>
      <sz val="10"/>
      <color rgb="FF000000"/>
      <name val="Calibri Light"/>
      <family val="2"/>
    </font>
    <font>
      <sz val="12"/>
      <color rgb="FF242424"/>
      <name val="Aptos"/>
      <family val="2"/>
    </font>
    <font>
      <sz val="11"/>
      <color rgb="FF000000"/>
      <name val="Aptos Narrow"/>
      <family val="2"/>
    </font>
    <font>
      <sz val="10"/>
      <color rgb="FFFF0000"/>
      <name val="Calibri Light"/>
      <family val="2"/>
    </font>
    <font>
      <sz val="10"/>
      <color rgb="FF000000"/>
      <name val="Aptos"/>
      <family val="2"/>
    </font>
    <font>
      <sz val="12"/>
      <color rgb="FF0E192C"/>
      <name val="Calibri Light"/>
      <family val="2"/>
      <scheme val="major"/>
    </font>
    <font>
      <sz val="9"/>
      <color theme="1"/>
      <name val="Segoe UI"/>
      <family val="2"/>
    </font>
    <font>
      <b/>
      <sz val="11"/>
      <color rgb="FFFFFFFF"/>
      <name val="Calibri Light"/>
      <family val="2"/>
    </font>
    <font>
      <sz val="10"/>
      <color theme="1"/>
      <name val="Tahoma"/>
      <family val="2"/>
    </font>
    <font>
      <sz val="10"/>
      <color rgb="FFFF0000"/>
      <name val="Tahoma"/>
      <family val="2"/>
    </font>
    <font>
      <sz val="11"/>
      <color theme="1"/>
      <name val="Calibri Light"/>
      <family val="2"/>
      <scheme val="major"/>
    </font>
    <font>
      <sz val="11"/>
      <color theme="1"/>
      <name val="Calibri Light"/>
      <family val="2"/>
    </font>
    <font>
      <sz val="11"/>
      <color rgb="FFFF0000"/>
      <name val="Calibri Light"/>
      <family val="2"/>
      <scheme val="major"/>
    </font>
    <font>
      <sz val="9"/>
      <color indexed="81"/>
      <name val="Segoe UI"/>
      <charset val="1"/>
    </font>
  </fonts>
  <fills count="30">
    <fill>
      <patternFill patternType="none"/>
    </fill>
    <fill>
      <patternFill patternType="gray125"/>
    </fill>
    <fill>
      <patternFill patternType="solid">
        <fgColor rgb="FF182A4B"/>
        <bgColor indexed="64"/>
      </patternFill>
    </fill>
    <fill>
      <patternFill patternType="solid">
        <fgColor rgb="FFF2F2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0"/>
        <bgColor indexed="64"/>
      </patternFill>
    </fill>
    <fill>
      <patternFill patternType="solid">
        <fgColor rgb="FFC6EFCE"/>
      </patternFill>
    </fill>
    <fill>
      <patternFill patternType="solid">
        <fgColor indexed="44"/>
        <bgColor indexed="64"/>
      </patternFill>
    </fill>
    <fill>
      <patternFill patternType="solid">
        <fgColor indexed="26"/>
        <bgColor indexed="64"/>
      </patternFill>
    </fill>
    <fill>
      <patternFill patternType="solid">
        <fgColor indexed="22"/>
        <bgColor indexed="64"/>
      </patternFill>
    </fill>
    <fill>
      <patternFill patternType="solid">
        <fgColor indexed="42"/>
        <bgColor indexed="64"/>
      </patternFill>
    </fill>
    <fill>
      <patternFill patternType="solid">
        <fgColor indexed="11"/>
        <bgColor indexed="64"/>
      </patternFill>
    </fill>
    <fill>
      <patternFill patternType="solid">
        <fgColor indexed="43"/>
        <bgColor indexed="64"/>
      </patternFill>
    </fill>
    <fill>
      <patternFill patternType="solid">
        <fgColor rgb="FFFFFF00"/>
        <bgColor indexed="64"/>
      </patternFill>
    </fill>
    <fill>
      <patternFill patternType="solid">
        <fgColor theme="7" tint="0.59999389629810485"/>
        <bgColor indexed="64"/>
      </patternFill>
    </fill>
    <fill>
      <patternFill patternType="solid">
        <fgColor rgb="FFFFEB9C"/>
      </patternFill>
    </fill>
    <fill>
      <patternFill patternType="solid">
        <fgColor rgb="FFD9D9D9"/>
        <bgColor indexed="64"/>
      </patternFill>
    </fill>
    <fill>
      <patternFill patternType="solid">
        <fgColor rgb="FF006271"/>
        <bgColor indexed="64"/>
      </patternFill>
    </fill>
    <fill>
      <patternFill patternType="solid">
        <fgColor rgb="FF002060"/>
        <bgColor indexed="64"/>
      </patternFill>
    </fill>
    <fill>
      <patternFill patternType="solid">
        <fgColor theme="6" tint="0.79998168889431442"/>
        <bgColor indexed="64"/>
      </patternFill>
    </fill>
    <fill>
      <patternFill patternType="solid">
        <fgColor theme="2"/>
        <bgColor indexed="64"/>
      </patternFill>
    </fill>
    <fill>
      <patternFill patternType="solid">
        <fgColor rgb="FF833C0C"/>
        <bgColor rgb="FF000000"/>
      </patternFill>
    </fill>
    <fill>
      <patternFill patternType="solid">
        <fgColor rgb="FF375623"/>
        <bgColor rgb="FF000000"/>
      </patternFill>
    </fill>
    <fill>
      <patternFill patternType="solid">
        <fgColor rgb="FF7030A0"/>
        <bgColor rgb="FF000000"/>
      </patternFill>
    </fill>
    <fill>
      <patternFill patternType="solid">
        <fgColor rgb="FFFFFFFF"/>
        <bgColor indexed="64"/>
      </patternFill>
    </fill>
    <fill>
      <patternFill patternType="solid">
        <fgColor rgb="FF182A4B"/>
        <bgColor rgb="FF000000"/>
      </patternFill>
    </fill>
    <fill>
      <patternFill patternType="solid">
        <fgColor theme="3"/>
        <bgColor indexed="64"/>
      </patternFill>
    </fill>
    <fill>
      <patternFill patternType="solid">
        <fgColor theme="0" tint="-0.249977111117893"/>
        <bgColor indexed="64"/>
      </patternFill>
    </fill>
    <fill>
      <patternFill patternType="solid">
        <fgColor theme="8"/>
        <bgColor indexed="64"/>
      </patternFill>
    </fill>
  </fills>
  <borders count="80">
    <border>
      <left/>
      <right/>
      <top/>
      <bottom/>
      <diagonal/>
    </border>
    <border>
      <left style="medium">
        <color rgb="FFFFFFFF"/>
      </left>
      <right style="medium">
        <color rgb="FFFFFFFF"/>
      </right>
      <top style="medium">
        <color rgb="FFFFFFFF"/>
      </top>
      <bottom style="medium">
        <color rgb="FFFFFFFF"/>
      </bottom>
      <diagonal/>
    </border>
    <border>
      <left style="medium">
        <color rgb="FFFFFFFF"/>
      </left>
      <right/>
      <top style="medium">
        <color rgb="FFFFFFFF"/>
      </top>
      <bottom/>
      <diagonal/>
    </border>
    <border>
      <left style="medium">
        <color rgb="FFFFFFFF"/>
      </left>
      <right/>
      <top style="medium">
        <color rgb="FFFFFFFF"/>
      </top>
      <bottom style="medium">
        <color rgb="FFFFFFFF"/>
      </bottom>
      <diagonal/>
    </border>
    <border>
      <left style="medium">
        <color rgb="FFFFFFFF"/>
      </left>
      <right style="medium">
        <color rgb="FFFFFFFF"/>
      </right>
      <top style="medium">
        <color rgb="FFFFFFFF"/>
      </top>
      <bottom/>
      <diagonal/>
    </border>
    <border>
      <left/>
      <right/>
      <top/>
      <bottom style="medium">
        <color rgb="FFFFFFFF"/>
      </bottom>
      <diagonal/>
    </border>
    <border>
      <left/>
      <right style="medium">
        <color rgb="FFFFFFFF"/>
      </right>
      <top style="medium">
        <color rgb="FFFFFFFF"/>
      </top>
      <bottom style="medium">
        <color rgb="FFFFFFFF"/>
      </bottom>
      <diagonal/>
    </border>
    <border>
      <left/>
      <right/>
      <top style="medium">
        <color rgb="FFFFFFFF"/>
      </top>
      <bottom style="medium">
        <color rgb="FFFFFFFF"/>
      </bottom>
      <diagonal/>
    </border>
    <border>
      <left/>
      <right style="medium">
        <color rgb="FFFFFFFF"/>
      </right>
      <top/>
      <bottom style="medium">
        <color rgb="FFFFFFFF"/>
      </bottom>
      <diagonal/>
    </border>
    <border>
      <left style="medium">
        <color rgb="FFFFFFFF"/>
      </left>
      <right/>
      <top/>
      <bottom style="medium">
        <color rgb="FFFFFFFF"/>
      </bottom>
      <diagonal/>
    </border>
    <border>
      <left style="double">
        <color indexed="64"/>
      </left>
      <right/>
      <top/>
      <bottom style="hair">
        <color indexed="64"/>
      </bottom>
      <diagonal/>
    </border>
    <border>
      <left style="thin">
        <color indexed="64"/>
      </left>
      <right style="thin">
        <color indexed="64"/>
      </right>
      <top/>
      <bottom style="thin">
        <color indexed="64"/>
      </bottom>
      <diagonal/>
    </border>
    <border>
      <left style="double">
        <color indexed="64"/>
      </left>
      <right style="double">
        <color indexed="64"/>
      </right>
      <top style="double">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rgb="FFFFFFFF"/>
      </left>
      <right style="medium">
        <color rgb="FFFFFFFF"/>
      </right>
      <top/>
      <bottom style="medium">
        <color rgb="FFFFFFFF"/>
      </bottom>
      <diagonal/>
    </border>
    <border>
      <left/>
      <right style="medium">
        <color rgb="FFFFFFFF"/>
      </right>
      <top style="thin">
        <color theme="0"/>
      </top>
      <bottom/>
      <diagonal/>
    </border>
    <border>
      <left/>
      <right style="medium">
        <color rgb="FFFFFFFF"/>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medium">
        <color rgb="FFFFFFFF"/>
      </top>
      <bottom style="thin">
        <color theme="0"/>
      </bottom>
      <diagonal/>
    </border>
    <border>
      <left style="thin">
        <color theme="0"/>
      </left>
      <right style="medium">
        <color rgb="FFFFFFFF"/>
      </right>
      <top style="thin">
        <color theme="0"/>
      </top>
      <bottom style="thin">
        <color theme="0"/>
      </bottom>
      <diagonal/>
    </border>
    <border>
      <left style="medium">
        <color rgb="FFFFFFFF"/>
      </left>
      <right style="medium">
        <color rgb="FFFFFFFF"/>
      </right>
      <top style="thin">
        <color theme="0"/>
      </top>
      <bottom style="thin">
        <color theme="0"/>
      </bottom>
      <diagonal/>
    </border>
    <border>
      <left/>
      <right style="medium">
        <color rgb="FFFFFFFF"/>
      </right>
      <top style="medium">
        <color rgb="FFFFFFFF"/>
      </top>
      <bottom style="thin">
        <color theme="0"/>
      </bottom>
      <diagonal/>
    </border>
    <border>
      <left/>
      <right style="thin">
        <color theme="0"/>
      </right>
      <top style="thin">
        <color theme="0"/>
      </top>
      <bottom style="thin">
        <color theme="0"/>
      </bottom>
      <diagonal/>
    </border>
    <border>
      <left/>
      <right/>
      <top style="thin">
        <color theme="0"/>
      </top>
      <bottom style="thin">
        <color theme="0"/>
      </bottom>
      <diagonal/>
    </border>
    <border>
      <left/>
      <right/>
      <top style="medium">
        <color rgb="FFFFFFFF"/>
      </top>
      <bottom/>
      <diagonal/>
    </border>
    <border>
      <left/>
      <right style="medium">
        <color rgb="FFFFFFFF"/>
      </right>
      <top/>
      <bottom/>
      <diagonal/>
    </border>
    <border>
      <left style="medium">
        <color rgb="FFFFFFFF"/>
      </left>
      <right style="medium">
        <color rgb="FFFFFFFF"/>
      </right>
      <top/>
      <bottom/>
      <diagonal/>
    </border>
    <border>
      <left style="thin">
        <color rgb="FFFFFFFF"/>
      </left>
      <right style="thin">
        <color rgb="FFFFFFFF"/>
      </right>
      <top style="thin">
        <color rgb="FFFFFFFF"/>
      </top>
      <bottom style="thin">
        <color rgb="FFFFFFFF"/>
      </bottom>
      <diagonal/>
    </border>
    <border>
      <left style="dotted">
        <color rgb="FF000000"/>
      </left>
      <right style="dotted">
        <color rgb="FF000000"/>
      </right>
      <top style="dotted">
        <color rgb="FF000000"/>
      </top>
      <bottom style="dotted">
        <color rgb="FF000000"/>
      </bottom>
      <diagonal/>
    </border>
    <border>
      <left/>
      <right/>
      <top/>
      <bottom style="thin">
        <color rgb="FFFFFFFF"/>
      </bottom>
      <diagonal/>
    </border>
    <border>
      <left style="thin">
        <color rgb="FFFFFFFF"/>
      </left>
      <right/>
      <top style="thin">
        <color rgb="FFFFFFFF"/>
      </top>
      <bottom style="thin">
        <color rgb="FFFFFFFF"/>
      </bottom>
      <diagonal/>
    </border>
    <border>
      <left style="dotted">
        <color rgb="FF000000"/>
      </left>
      <right/>
      <top style="dotted">
        <color rgb="FF000000"/>
      </top>
      <bottom style="dotted">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thin">
        <color rgb="FFFFFFFF"/>
      </bottom>
      <diagonal/>
    </border>
    <border>
      <left/>
      <right style="medium">
        <color indexed="64"/>
      </right>
      <top/>
      <bottom style="thin">
        <color rgb="FFFFFFFF"/>
      </bottom>
      <diagonal/>
    </border>
    <border>
      <left style="medium">
        <color indexed="64"/>
      </left>
      <right style="thin">
        <color rgb="FFFFFFFF"/>
      </right>
      <top style="thin">
        <color rgb="FFFFFFFF"/>
      </top>
      <bottom style="thin">
        <color rgb="FFFFFFFF"/>
      </bottom>
      <diagonal/>
    </border>
    <border>
      <left style="thin">
        <color rgb="FFFFFFFF"/>
      </left>
      <right style="medium">
        <color indexed="64"/>
      </right>
      <top style="thin">
        <color rgb="FFFFFFFF"/>
      </top>
      <bottom style="thin">
        <color rgb="FFFFFFFF"/>
      </bottom>
      <diagonal/>
    </border>
    <border>
      <left style="medium">
        <color indexed="64"/>
      </left>
      <right style="dotted">
        <color rgb="FF000000"/>
      </right>
      <top style="dotted">
        <color rgb="FF000000"/>
      </top>
      <bottom style="dotted">
        <color rgb="FF000000"/>
      </bottom>
      <diagonal/>
    </border>
    <border>
      <left style="dotted">
        <color rgb="FF000000"/>
      </left>
      <right style="medium">
        <color indexed="64"/>
      </right>
      <top style="dotted">
        <color rgb="FF000000"/>
      </top>
      <bottom style="dotted">
        <color rgb="FF000000"/>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rgb="FFFFFFFF"/>
      </right>
      <top style="thin">
        <color rgb="FFFFFFFF"/>
      </top>
      <bottom/>
      <diagonal/>
    </border>
    <border>
      <left style="thin">
        <color rgb="FFFFFFFF"/>
      </left>
      <right style="thin">
        <color rgb="FFFFFFFF"/>
      </right>
      <top style="thin">
        <color rgb="FFFFFFFF"/>
      </top>
      <bottom/>
      <diagonal/>
    </border>
    <border>
      <left style="thin">
        <color rgb="FFFFFFFF"/>
      </left>
      <right style="medium">
        <color indexed="64"/>
      </right>
      <top style="thin">
        <color rgb="FFFFFFFF"/>
      </top>
      <bottom/>
      <diagonal/>
    </border>
    <border>
      <left style="dashed">
        <color indexed="64"/>
      </left>
      <right style="dashed">
        <color indexed="64"/>
      </right>
      <top style="dashed">
        <color indexed="64"/>
      </top>
      <bottom style="dashed">
        <color indexed="64"/>
      </bottom>
      <diagonal/>
    </border>
    <border>
      <left style="medium">
        <color auto="1"/>
      </left>
      <right style="dashed">
        <color indexed="64"/>
      </right>
      <top style="dashed">
        <color indexed="64"/>
      </top>
      <bottom style="dashed">
        <color indexed="64"/>
      </bottom>
      <diagonal/>
    </border>
    <border>
      <left style="dashed">
        <color indexed="64"/>
      </left>
      <right style="medium">
        <color auto="1"/>
      </right>
      <top style="dashed">
        <color indexed="64"/>
      </top>
      <bottom style="dashed">
        <color indexed="64"/>
      </bottom>
      <diagonal/>
    </border>
    <border>
      <left style="dotted">
        <color rgb="FF000000"/>
      </left>
      <right/>
      <top style="dotted">
        <color rgb="FF000000"/>
      </top>
      <bottom style="medium">
        <color rgb="FF000000"/>
      </bottom>
      <diagonal/>
    </border>
    <border>
      <left style="medium">
        <color indexed="64"/>
      </left>
      <right style="dotted">
        <color rgb="FF000000"/>
      </right>
      <top style="dotted">
        <color rgb="FF000000"/>
      </top>
      <bottom style="medium">
        <color rgb="FF000000"/>
      </bottom>
      <diagonal/>
    </border>
    <border>
      <left style="dotted">
        <color rgb="FF000000"/>
      </left>
      <right style="dotted">
        <color rgb="FF000000"/>
      </right>
      <top style="dotted">
        <color rgb="FF000000"/>
      </top>
      <bottom style="medium">
        <color rgb="FF000000"/>
      </bottom>
      <diagonal/>
    </border>
    <border>
      <left style="dotted">
        <color rgb="FF000000"/>
      </left>
      <right style="medium">
        <color indexed="64"/>
      </right>
      <top style="dotted">
        <color rgb="FF000000"/>
      </top>
      <bottom style="medium">
        <color rgb="FF000000"/>
      </bottom>
      <diagonal/>
    </border>
    <border>
      <left style="medium">
        <color auto="1"/>
      </left>
      <right style="dashed">
        <color indexed="64"/>
      </right>
      <top style="dashed">
        <color indexed="64"/>
      </top>
      <bottom style="medium">
        <color rgb="FF000000"/>
      </bottom>
      <diagonal/>
    </border>
    <border>
      <left style="dashed">
        <color indexed="64"/>
      </left>
      <right style="dashed">
        <color indexed="64"/>
      </right>
      <top style="dashed">
        <color indexed="64"/>
      </top>
      <bottom style="medium">
        <color rgb="FF000000"/>
      </bottom>
      <diagonal/>
    </border>
    <border>
      <left style="dashed">
        <color indexed="64"/>
      </left>
      <right style="medium">
        <color auto="1"/>
      </right>
      <top style="dashed">
        <color indexed="64"/>
      </top>
      <bottom style="medium">
        <color rgb="FF000000"/>
      </bottom>
      <diagonal/>
    </border>
    <border>
      <left style="dotted">
        <color rgb="FF000000"/>
      </left>
      <right/>
      <top/>
      <bottom/>
      <diagonal/>
    </border>
    <border>
      <left style="thin">
        <color rgb="FFA0A0A0"/>
      </left>
      <right style="thin">
        <color rgb="FFA0A0A0"/>
      </right>
      <top style="thin">
        <color rgb="FFA0A0A0"/>
      </top>
      <bottom style="thin">
        <color rgb="FFA0A0A0"/>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style="thin">
        <color rgb="FFFFFFFF"/>
      </right>
      <top style="thin">
        <color rgb="FFFFFFFF"/>
      </top>
      <bottom style="thin">
        <color rgb="FFFFFFFF"/>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thin">
        <color indexed="64"/>
      </right>
      <top/>
      <bottom/>
      <diagonal/>
    </border>
    <border>
      <left/>
      <right style="thin">
        <color rgb="FFFFFFFF"/>
      </right>
      <top/>
      <bottom/>
      <diagonal/>
    </border>
    <border>
      <left style="thin">
        <color rgb="FFA0A0A0"/>
      </left>
      <right/>
      <top style="thin">
        <color rgb="FFA0A0A0"/>
      </top>
      <bottom style="thin">
        <color rgb="FFA0A0A0"/>
      </bottom>
      <diagonal/>
    </border>
    <border>
      <left style="thin">
        <color rgb="FFA0A0A0"/>
      </left>
      <right style="thin">
        <color rgb="FFA0A0A0"/>
      </right>
      <top/>
      <bottom style="thin">
        <color rgb="FFA0A0A0"/>
      </bottom>
      <diagonal/>
    </border>
    <border>
      <left/>
      <right style="thin">
        <color rgb="FFA0A0A0"/>
      </right>
      <top/>
      <bottom style="thin">
        <color rgb="FFA0A0A0"/>
      </bottom>
      <diagonal/>
    </border>
    <border>
      <left style="thin">
        <color rgb="FFA0A0A0"/>
      </left>
      <right/>
      <top/>
      <bottom style="thin">
        <color rgb="FFA0A0A0"/>
      </bottom>
      <diagonal/>
    </border>
    <border>
      <left style="thin">
        <color rgb="FFA0A0A0"/>
      </left>
      <right/>
      <top/>
      <bottom/>
      <diagonal/>
    </border>
    <border>
      <left/>
      <right style="thin">
        <color rgb="FFA0A0A0"/>
      </right>
      <top style="thin">
        <color rgb="FFA0A0A0"/>
      </top>
      <bottom style="thin">
        <color rgb="FFA0A0A0"/>
      </bottom>
      <diagonal/>
    </border>
    <border>
      <left/>
      <right style="thin">
        <color rgb="FFA0A0A0"/>
      </right>
      <top style="thin">
        <color rgb="FFA0A0A0"/>
      </top>
      <bottom/>
      <diagonal/>
    </border>
    <border>
      <left style="thin">
        <color rgb="FFA0A0A0"/>
      </left>
      <right style="thin">
        <color rgb="FFA0A0A0"/>
      </right>
      <top style="thin">
        <color rgb="FFA0A0A0"/>
      </top>
      <bottom/>
      <diagonal/>
    </border>
    <border>
      <left style="thin">
        <color rgb="FFA0A0A0"/>
      </left>
      <right/>
      <top style="thin">
        <color rgb="FFA0A0A0"/>
      </top>
      <bottom/>
      <diagonal/>
    </border>
    <border>
      <left/>
      <right style="thin">
        <color rgb="FFA0A0A0"/>
      </right>
      <top/>
      <bottom/>
      <diagonal/>
    </border>
    <border>
      <left style="thin">
        <color rgb="FFA0A0A0"/>
      </left>
      <right style="thin">
        <color rgb="FFA0A0A0"/>
      </right>
      <top/>
      <bottom/>
      <diagonal/>
    </border>
    <border>
      <left style="medium">
        <color rgb="FFFFFFFF"/>
      </left>
      <right/>
      <top/>
      <bottom/>
      <diagonal/>
    </border>
  </borders>
  <cellStyleXfs count="156">
    <xf numFmtId="0" fontId="0" fillId="0" borderId="0"/>
    <xf numFmtId="164" fontId="1" fillId="0" borderId="0" applyFont="0" applyFill="0" applyBorder="0" applyAlignment="0" applyProtection="0"/>
    <xf numFmtId="169" fontId="8" fillId="0" borderId="0" applyFont="0" applyFill="0" applyBorder="0" applyAlignment="0" applyProtection="0"/>
    <xf numFmtId="9" fontId="1" fillId="0" borderId="0" applyFont="0" applyFill="0" applyBorder="0" applyAlignment="0" applyProtection="0"/>
    <xf numFmtId="0" fontId="8" fillId="0" borderId="0"/>
    <xf numFmtId="170" fontId="11" fillId="8" borderId="10">
      <alignment horizontal="center" vertical="center"/>
    </xf>
    <xf numFmtId="171" fontId="10" fillId="7" borderId="0" applyNumberFormat="0" applyBorder="0" applyAlignment="0" applyProtection="0"/>
    <xf numFmtId="168" fontId="8" fillId="0" borderId="0" applyFont="0" applyFill="0" applyBorder="0" applyAlignment="0" applyProtection="0"/>
    <xf numFmtId="165" fontId="8" fillId="0" borderId="0" applyFont="0" applyFill="0" applyBorder="0" applyAlignment="0" applyProtection="0"/>
    <xf numFmtId="172" fontId="11" fillId="0" borderId="0" applyFont="0" applyFill="0" applyBorder="0" applyAlignment="0" applyProtection="0"/>
    <xf numFmtId="173" fontId="12" fillId="0" borderId="0" applyFont="0" applyFill="0" applyBorder="0" applyAlignment="0"/>
    <xf numFmtId="174" fontId="8" fillId="0" borderId="0" applyFont="0" applyFill="0" applyBorder="0" applyAlignment="0"/>
    <xf numFmtId="174" fontId="8" fillId="0" borderId="0" applyFont="0" applyFill="0" applyBorder="0" applyAlignment="0"/>
    <xf numFmtId="175" fontId="11" fillId="0" borderId="0" applyFont="0" applyFill="0" applyBorder="0" applyAlignment="0" applyProtection="0"/>
    <xf numFmtId="176" fontId="13" fillId="0" borderId="0">
      <protection locked="0"/>
    </xf>
    <xf numFmtId="15" fontId="14" fillId="0" borderId="0" applyFill="0" applyBorder="0" applyAlignment="0"/>
    <xf numFmtId="0" fontId="8" fillId="9" borderId="0" applyFont="0" applyFill="0" applyBorder="0" applyAlignment="0" applyProtection="0"/>
    <xf numFmtId="0" fontId="8" fillId="9" borderId="0" applyFont="0" applyFill="0" applyBorder="0" applyAlignment="0" applyProtection="0"/>
    <xf numFmtId="0" fontId="8" fillId="9" borderId="11" applyFont="0" applyFill="0" applyBorder="0" applyAlignment="0" applyProtection="0"/>
    <xf numFmtId="0" fontId="8" fillId="9" borderId="11" applyFont="0" applyFill="0" applyBorder="0" applyAlignment="0" applyProtection="0"/>
    <xf numFmtId="17" fontId="14" fillId="0" borderId="0" applyFill="0" applyBorder="0">
      <alignment horizontal="right"/>
    </xf>
    <xf numFmtId="177" fontId="8" fillId="0" borderId="0" applyFont="0" applyFill="0" applyBorder="0" applyAlignment="0" applyProtection="0"/>
    <xf numFmtId="177" fontId="8" fillId="0" borderId="0" applyFont="0" applyFill="0" applyBorder="0" applyAlignment="0" applyProtection="0"/>
    <xf numFmtId="178" fontId="11" fillId="0" borderId="0">
      <protection locked="0"/>
    </xf>
    <xf numFmtId="179" fontId="8" fillId="9" borderId="0" applyFont="0" applyFill="0" applyBorder="0" applyAlignment="0"/>
    <xf numFmtId="179" fontId="8" fillId="9" borderId="0" applyFont="0" applyFill="0" applyBorder="0" applyAlignment="0"/>
    <xf numFmtId="180" fontId="11" fillId="0" borderId="0">
      <protection locked="0"/>
    </xf>
    <xf numFmtId="38" fontId="12" fillId="10" borderId="0" applyNumberFormat="0" applyFont="0" applyBorder="0" applyAlignment="0">
      <protection hidden="1"/>
    </xf>
    <xf numFmtId="0" fontId="15" fillId="0" borderId="0" applyNumberFormat="0" applyFill="0" applyBorder="0" applyAlignment="0" applyProtection="0"/>
    <xf numFmtId="0" fontId="16" fillId="0" borderId="0">
      <protection locked="0"/>
    </xf>
    <xf numFmtId="0" fontId="16" fillId="0" borderId="0">
      <protection locked="0"/>
    </xf>
    <xf numFmtId="0" fontId="17" fillId="0" borderId="12" applyNumberFormat="0" applyFill="0" applyAlignment="0" applyProtection="0"/>
    <xf numFmtId="10" fontId="12" fillId="9" borderId="13" applyNumberFormat="0" applyBorder="0" applyAlignment="0" applyProtection="0"/>
    <xf numFmtId="174" fontId="12" fillId="9" borderId="0" applyFont="0" applyBorder="0" applyAlignment="0" applyProtection="0">
      <protection locked="0"/>
    </xf>
    <xf numFmtId="15" fontId="12" fillId="9" borderId="0" applyFont="0" applyBorder="0" applyAlignment="0" applyProtection="0">
      <protection locked="0"/>
    </xf>
    <xf numFmtId="179" fontId="12" fillId="9" borderId="0" applyFont="0" applyBorder="0" applyAlignment="0">
      <protection locked="0"/>
    </xf>
    <xf numFmtId="38" fontId="12" fillId="9" borderId="0">
      <protection locked="0"/>
    </xf>
    <xf numFmtId="181" fontId="12" fillId="9" borderId="0" applyFont="0" applyBorder="0" applyAlignment="0">
      <protection locked="0"/>
    </xf>
    <xf numFmtId="10" fontId="12" fillId="9" borderId="0">
      <protection locked="0"/>
    </xf>
    <xf numFmtId="182" fontId="12" fillId="9" borderId="0" applyFont="0" applyBorder="0" applyAlignment="0">
      <protection locked="0"/>
    </xf>
    <xf numFmtId="183" fontId="18" fillId="9" borderId="0" applyNumberFormat="0" applyBorder="0" applyAlignment="0">
      <protection locked="0"/>
    </xf>
    <xf numFmtId="184"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9" fillId="0" borderId="0" applyFont="0" applyFill="0" applyBorder="0" applyAlignment="0" applyProtection="0"/>
    <xf numFmtId="164" fontId="1" fillId="0" borderId="0" applyFont="0" applyFill="0" applyBorder="0" applyAlignment="0" applyProtection="0"/>
    <xf numFmtId="185" fontId="8" fillId="0" borderId="0" applyFont="0" applyFill="0" applyBorder="0" applyAlignment="0" applyProtection="0"/>
    <xf numFmtId="186" fontId="8" fillId="0" borderId="0" applyFont="0" applyFill="0" applyBorder="0" applyAlignment="0" applyProtection="0"/>
    <xf numFmtId="0" fontId="11" fillId="10" borderId="0" applyFont="0" applyBorder="0" applyAlignment="0" applyProtection="0">
      <alignment horizontal="right"/>
      <protection hidden="1"/>
    </xf>
    <xf numFmtId="37" fontId="20" fillId="0" borderId="0"/>
    <xf numFmtId="187" fontId="21" fillId="0" borderId="0"/>
    <xf numFmtId="38" fontId="12" fillId="0" borderId="0" applyFont="0" applyFill="0" applyBorder="0" applyAlignment="0"/>
    <xf numFmtId="183" fontId="8" fillId="0" borderId="0" applyFont="0" applyFill="0" applyBorder="0" applyAlignment="0"/>
    <xf numFmtId="183" fontId="8" fillId="0" borderId="0" applyFont="0" applyFill="0" applyBorder="0" applyAlignment="0"/>
    <xf numFmtId="40" fontId="12" fillId="0" borderId="0" applyFont="0" applyFill="0" applyBorder="0" applyAlignment="0"/>
    <xf numFmtId="188" fontId="12" fillId="0" borderId="0" applyFont="0" applyFill="0" applyBorder="0" applyAlignment="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171" fontId="8" fillId="0" borderId="0"/>
    <xf numFmtId="0" fontId="1" fillId="0" borderId="0"/>
    <xf numFmtId="0" fontId="8" fillId="0" borderId="0"/>
    <xf numFmtId="0" fontId="1" fillId="0" borderId="0"/>
    <xf numFmtId="0" fontId="8"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83" fontId="14" fillId="0" borderId="0" applyNumberFormat="0" applyFill="0" applyBorder="0" applyAlignment="0" applyProtection="0"/>
    <xf numFmtId="180" fontId="11"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9" fontId="8" fillId="0" borderId="0" applyFont="0" applyFill="0" applyBorder="0" applyAlignment="0" applyProtection="0"/>
    <xf numFmtId="189" fontId="8" fillId="0" borderId="0" applyFont="0" applyFill="0" applyBorder="0" applyAlignment="0" applyProtection="0"/>
    <xf numFmtId="0" fontId="8" fillId="0" borderId="0"/>
    <xf numFmtId="0" fontId="8" fillId="0" borderId="0"/>
    <xf numFmtId="0" fontId="8" fillId="0" borderId="0" applyFont="0" applyFill="0" applyBorder="0" applyAlignment="0"/>
    <xf numFmtId="0" fontId="8" fillId="0" borderId="0" applyFont="0" applyFill="0" applyBorder="0" applyAlignment="0"/>
    <xf numFmtId="181" fontId="12" fillId="0" borderId="0" applyFont="0" applyFill="0" applyBorder="0" applyAlignment="0"/>
    <xf numFmtId="0" fontId="8" fillId="0" borderId="0" applyFont="0" applyFill="0" applyBorder="0" applyAlignment="0"/>
    <xf numFmtId="0" fontId="8" fillId="0" borderId="0" applyFont="0" applyFill="0" applyBorder="0" applyAlignment="0"/>
    <xf numFmtId="9" fontId="8" fillId="0" borderId="0" applyFont="0" applyFill="0" applyBorder="0" applyAlignment="0" applyProtection="0"/>
    <xf numFmtId="189" fontId="8" fillId="0" borderId="0" applyFont="0" applyFill="0" applyBorder="0" applyAlignment="0" applyProtection="0"/>
    <xf numFmtId="189" fontId="8" fillId="0" borderId="0" applyFont="0" applyFill="0" applyBorder="0" applyAlignment="0" applyProtection="0"/>
    <xf numFmtId="9" fontId="19"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183" fontId="22" fillId="0" borderId="0" applyNumberFormat="0" applyFill="0" applyBorder="0" applyAlignment="0" applyProtection="0">
      <alignment horizontal="left"/>
    </xf>
    <xf numFmtId="183" fontId="12" fillId="11" borderId="0" applyNumberFormat="0" applyFont="0" applyBorder="0" applyAlignment="0">
      <protection hidden="1"/>
    </xf>
    <xf numFmtId="183" fontId="8" fillId="12" borderId="0" applyNumberFormat="0" applyFont="0" applyBorder="0" applyAlignment="0" applyProtection="0"/>
    <xf numFmtId="183" fontId="8" fillId="12" borderId="0" applyNumberFormat="0" applyFont="0" applyBorder="0" applyAlignment="0" applyProtection="0"/>
    <xf numFmtId="190" fontId="11" fillId="0" borderId="0" applyFill="0" applyBorder="0" applyAlignment="0" applyProtection="0">
      <alignment horizontal="right"/>
    </xf>
    <xf numFmtId="37" fontId="12" fillId="13" borderId="0" applyNumberFormat="0" applyBorder="0" applyAlignment="0" applyProtection="0"/>
    <xf numFmtId="37" fontId="12" fillId="0" borderId="0"/>
    <xf numFmtId="37" fontId="12" fillId="0" borderId="0"/>
    <xf numFmtId="37" fontId="12" fillId="10" borderId="0" applyNumberFormat="0" applyBorder="0" applyAlignment="0" applyProtection="0"/>
    <xf numFmtId="3" fontId="23" fillId="0" borderId="12" applyProtection="0"/>
    <xf numFmtId="165" fontId="19"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19"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9" fillId="0" borderId="0" applyFont="0" applyFill="0" applyBorder="0" applyAlignment="0" applyProtection="0"/>
    <xf numFmtId="165" fontId="1" fillId="0" borderId="0" applyFont="0" applyFill="0" applyBorder="0" applyAlignment="0" applyProtection="0"/>
    <xf numFmtId="183" fontId="24" fillId="0" borderId="0" applyNumberForma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9" fillId="0" borderId="0" applyFont="0" applyFill="0" applyBorder="0" applyAlignment="0" applyProtection="0"/>
    <xf numFmtId="165" fontId="8" fillId="0" borderId="0" applyFont="0" applyFill="0" applyBorder="0" applyAlignment="0" applyProtection="0"/>
    <xf numFmtId="165" fontId="19"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9" fillId="0" borderId="0" applyFont="0" applyFill="0" applyBorder="0" applyAlignment="0" applyProtection="0"/>
    <xf numFmtId="0" fontId="26" fillId="16" borderId="0" applyNumberFormat="0" applyBorder="0" applyAlignment="0" applyProtection="0"/>
    <xf numFmtId="0" fontId="27" fillId="0" borderId="0"/>
    <xf numFmtId="165" fontId="8"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8"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8" fillId="0" borderId="0" applyFont="0" applyFill="0" applyBorder="0" applyAlignment="0" applyProtection="0"/>
  </cellStyleXfs>
  <cellXfs count="335">
    <xf numFmtId="0" fontId="0" fillId="0" borderId="0" xfId="0"/>
    <xf numFmtId="166" fontId="4" fillId="3" borderId="1" xfId="1" applyNumberFormat="1" applyFont="1" applyFill="1" applyBorder="1" applyAlignment="1">
      <alignment horizontal="center" vertical="center" wrapText="1"/>
    </xf>
    <xf numFmtId="164" fontId="0" fillId="0" borderId="0" xfId="1" applyFont="1"/>
    <xf numFmtId="2" fontId="0" fillId="0" borderId="0" xfId="0" applyNumberFormat="1"/>
    <xf numFmtId="167" fontId="0" fillId="0" borderId="0" xfId="0" applyNumberFormat="1"/>
    <xf numFmtId="10" fontId="0" fillId="0" borderId="0" xfId="3" applyNumberFormat="1" applyFont="1"/>
    <xf numFmtId="0" fontId="6" fillId="0" borderId="0" xfId="0" applyFont="1"/>
    <xf numFmtId="0" fontId="0" fillId="0" borderId="0" xfId="0" applyAlignment="1">
      <alignment horizontal="center" vertical="center"/>
    </xf>
    <xf numFmtId="166" fontId="4" fillId="3" borderId="3" xfId="1" applyNumberFormat="1" applyFont="1" applyFill="1" applyBorder="1" applyAlignment="1">
      <alignment horizontal="center" vertical="center" wrapText="1"/>
    </xf>
    <xf numFmtId="0" fontId="0" fillId="0" borderId="22" xfId="0" applyBorder="1"/>
    <xf numFmtId="0" fontId="0" fillId="0" borderId="17" xfId="0" applyBorder="1"/>
    <xf numFmtId="14" fontId="0" fillId="0" borderId="0" xfId="0" applyNumberFormat="1"/>
    <xf numFmtId="0" fontId="28" fillId="18" borderId="27" xfId="0" applyFont="1" applyFill="1" applyBorder="1" applyAlignment="1">
      <alignment horizontal="center" vertical="center" wrapText="1" readingOrder="1"/>
    </xf>
    <xf numFmtId="0" fontId="29" fillId="0" borderId="28" xfId="0" applyFont="1" applyBorder="1" applyAlignment="1">
      <alignment horizontal="center" wrapText="1" readingOrder="1"/>
    </xf>
    <xf numFmtId="166" fontId="30" fillId="17" borderId="28" xfId="0" applyNumberFormat="1" applyFont="1" applyFill="1" applyBorder="1" applyAlignment="1">
      <alignment horizontal="center" wrapText="1" readingOrder="1"/>
    </xf>
    <xf numFmtId="0" fontId="29" fillId="0" borderId="0" xfId="0" applyFont="1" applyAlignment="1">
      <alignment horizontal="center" wrapText="1" readingOrder="1"/>
    </xf>
    <xf numFmtId="0" fontId="28" fillId="18" borderId="30" xfId="0" applyFont="1" applyFill="1" applyBorder="1" applyAlignment="1">
      <alignment horizontal="center" vertical="center" wrapText="1" readingOrder="1"/>
    </xf>
    <xf numFmtId="0" fontId="29" fillId="0" borderId="31" xfId="0" applyFont="1" applyBorder="1" applyAlignment="1">
      <alignment horizontal="center" wrapText="1" readingOrder="1"/>
    </xf>
    <xf numFmtId="171" fontId="0" fillId="0" borderId="32" xfId="0" applyNumberFormat="1" applyBorder="1"/>
    <xf numFmtId="0" fontId="0" fillId="0" borderId="33" xfId="0" applyBorder="1"/>
    <xf numFmtId="0" fontId="0" fillId="0" borderId="34" xfId="0" applyBorder="1"/>
    <xf numFmtId="0" fontId="28" fillId="18" borderId="37" xfId="0" applyFont="1" applyFill="1" applyBorder="1" applyAlignment="1">
      <alignment horizontal="center" vertical="center" wrapText="1" readingOrder="1"/>
    </xf>
    <xf numFmtId="0" fontId="28" fillId="18" borderId="38" xfId="0" applyFont="1" applyFill="1" applyBorder="1" applyAlignment="1">
      <alignment horizontal="center" vertical="center" wrapText="1" readingOrder="1"/>
    </xf>
    <xf numFmtId="0" fontId="29" fillId="0" borderId="39" xfId="0" applyFont="1" applyBorder="1" applyAlignment="1">
      <alignment horizontal="center" wrapText="1" readingOrder="1"/>
    </xf>
    <xf numFmtId="0" fontId="29" fillId="0" borderId="40" xfId="0" applyFont="1" applyBorder="1" applyAlignment="1">
      <alignment horizontal="center" wrapText="1" readingOrder="1"/>
    </xf>
    <xf numFmtId="0" fontId="0" fillId="0" borderId="41" xfId="0" applyBorder="1"/>
    <xf numFmtId="0" fontId="0" fillId="0" borderId="42" xfId="0" applyBorder="1"/>
    <xf numFmtId="0" fontId="30" fillId="17" borderId="28" xfId="0" applyFont="1" applyFill="1" applyBorder="1" applyAlignment="1">
      <alignment horizontal="center" wrapText="1" readingOrder="1"/>
    </xf>
    <xf numFmtId="0" fontId="29" fillId="0" borderId="41" xfId="0" applyFont="1" applyBorder="1" applyAlignment="1">
      <alignment horizontal="center" vertical="center" wrapText="1" readingOrder="1"/>
    </xf>
    <xf numFmtId="0" fontId="0" fillId="0" borderId="0" xfId="0" applyAlignment="1">
      <alignment horizontal="center" vertical="center" wrapText="1"/>
    </xf>
    <xf numFmtId="0" fontId="0" fillId="0" borderId="42" xfId="0" applyBorder="1" applyAlignment="1">
      <alignment horizontal="center" vertical="center" wrapText="1"/>
    </xf>
    <xf numFmtId="0" fontId="0" fillId="0" borderId="41" xfId="0" applyBorder="1" applyAlignment="1">
      <alignment horizontal="center"/>
    </xf>
    <xf numFmtId="0" fontId="0" fillId="0" borderId="0" xfId="0" applyAlignment="1">
      <alignment horizontal="center"/>
    </xf>
    <xf numFmtId="0" fontId="0" fillId="0" borderId="42" xfId="0" applyBorder="1" applyAlignment="1">
      <alignment horizontal="center"/>
    </xf>
    <xf numFmtId="0" fontId="6" fillId="0" borderId="43" xfId="0" applyFont="1" applyBorder="1" applyAlignment="1">
      <alignment horizontal="center"/>
    </xf>
    <xf numFmtId="0" fontId="6" fillId="0" borderId="44" xfId="0" applyFont="1" applyBorder="1" applyAlignment="1">
      <alignment horizontal="center"/>
    </xf>
    <xf numFmtId="0" fontId="6" fillId="0" borderId="45" xfId="0" applyFont="1" applyBorder="1" applyAlignment="1">
      <alignment horizontal="center"/>
    </xf>
    <xf numFmtId="171" fontId="0" fillId="0" borderId="0" xfId="0" applyNumberFormat="1" applyAlignment="1">
      <alignment horizontal="center" vertical="center"/>
    </xf>
    <xf numFmtId="167" fontId="0" fillId="0" borderId="0" xfId="0" applyNumberFormat="1" applyAlignment="1">
      <alignment horizontal="center" vertical="center"/>
    </xf>
    <xf numFmtId="0" fontId="28" fillId="18" borderId="46" xfId="0" applyFont="1" applyFill="1" applyBorder="1" applyAlignment="1">
      <alignment horizontal="center" vertical="center" wrapText="1" readingOrder="1"/>
    </xf>
    <xf numFmtId="0" fontId="28" fillId="18" borderId="47" xfId="0" applyFont="1" applyFill="1" applyBorder="1" applyAlignment="1">
      <alignment horizontal="center" vertical="center" wrapText="1" readingOrder="1"/>
    </xf>
    <xf numFmtId="0" fontId="28" fillId="18" borderId="48" xfId="0" applyFont="1" applyFill="1" applyBorder="1" applyAlignment="1">
      <alignment horizontal="center" vertical="center" wrapText="1" readingOrder="1"/>
    </xf>
    <xf numFmtId="0" fontId="29" fillId="0" borderId="49" xfId="0" applyFont="1" applyBorder="1" applyAlignment="1">
      <alignment horizontal="center" wrapText="1" readingOrder="1"/>
    </xf>
    <xf numFmtId="166" fontId="30" fillId="17" borderId="49" xfId="0" applyNumberFormat="1" applyFont="1" applyFill="1" applyBorder="1" applyAlignment="1">
      <alignment horizontal="center" wrapText="1" readingOrder="1"/>
    </xf>
    <xf numFmtId="0" fontId="30" fillId="17" borderId="49" xfId="0" applyFont="1" applyFill="1" applyBorder="1" applyAlignment="1">
      <alignment horizontal="center" wrapText="1" readingOrder="1"/>
    </xf>
    <xf numFmtId="0" fontId="29" fillId="0" borderId="50" xfId="0" applyFont="1" applyBorder="1" applyAlignment="1">
      <alignment horizontal="center" wrapText="1" readingOrder="1"/>
    </xf>
    <xf numFmtId="0" fontId="29" fillId="0" borderId="51" xfId="0" applyFont="1" applyBorder="1" applyAlignment="1">
      <alignment horizontal="center" wrapText="1" readingOrder="1"/>
    </xf>
    <xf numFmtId="0" fontId="29" fillId="0" borderId="52" xfId="0" applyFont="1" applyBorder="1" applyAlignment="1">
      <alignment horizontal="center" wrapText="1" readingOrder="1"/>
    </xf>
    <xf numFmtId="0" fontId="29" fillId="0" borderId="53" xfId="0" applyFont="1" applyBorder="1" applyAlignment="1">
      <alignment horizontal="center" wrapText="1" readingOrder="1"/>
    </xf>
    <xf numFmtId="0" fontId="29" fillId="0" borderId="54" xfId="0" applyFont="1" applyBorder="1" applyAlignment="1">
      <alignment horizontal="center" wrapText="1" readingOrder="1"/>
    </xf>
    <xf numFmtId="166" fontId="30" fillId="17" borderId="54" xfId="0" applyNumberFormat="1" applyFont="1" applyFill="1" applyBorder="1" applyAlignment="1">
      <alignment horizontal="center" wrapText="1" readingOrder="1"/>
    </xf>
    <xf numFmtId="0" fontId="30" fillId="17" borderId="54" xfId="0" applyFont="1" applyFill="1" applyBorder="1" applyAlignment="1">
      <alignment horizontal="center" wrapText="1" readingOrder="1"/>
    </xf>
    <xf numFmtId="0" fontId="29" fillId="0" borderId="55" xfId="0" applyFont="1" applyBorder="1" applyAlignment="1">
      <alignment horizontal="center" wrapText="1" readingOrder="1"/>
    </xf>
    <xf numFmtId="0" fontId="29" fillId="0" borderId="56" xfId="0" applyFont="1" applyBorder="1" applyAlignment="1">
      <alignment horizontal="center" wrapText="1" readingOrder="1"/>
    </xf>
    <xf numFmtId="0" fontId="29" fillId="0" borderId="57" xfId="0" applyFont="1" applyBorder="1" applyAlignment="1">
      <alignment horizontal="center" wrapText="1" readingOrder="1"/>
    </xf>
    <xf numFmtId="166" fontId="30" fillId="17" borderId="57" xfId="0" applyNumberFormat="1" applyFont="1" applyFill="1" applyBorder="1" applyAlignment="1">
      <alignment horizontal="center" wrapText="1" readingOrder="1"/>
    </xf>
    <xf numFmtId="0" fontId="30" fillId="17" borderId="57" xfId="0" applyFont="1" applyFill="1" applyBorder="1" applyAlignment="1">
      <alignment horizontal="center" wrapText="1" readingOrder="1"/>
    </xf>
    <xf numFmtId="0" fontId="29" fillId="0" borderId="58" xfId="0" applyFont="1" applyBorder="1" applyAlignment="1">
      <alignment horizontal="center" wrapText="1" readingOrder="1"/>
    </xf>
    <xf numFmtId="0" fontId="29" fillId="0" borderId="59" xfId="0" applyFont="1" applyBorder="1" applyAlignment="1">
      <alignment horizontal="center" wrapText="1" readingOrder="1"/>
    </xf>
    <xf numFmtId="191" fontId="0" fillId="0" borderId="0" xfId="0" applyNumberFormat="1"/>
    <xf numFmtId="167" fontId="0" fillId="0" borderId="0" xfId="0" applyNumberFormat="1" applyAlignment="1">
      <alignment horizontal="center" vertical="center" wrapText="1"/>
    </xf>
    <xf numFmtId="167" fontId="0" fillId="0" borderId="0" xfId="0" applyNumberFormat="1" applyAlignment="1">
      <alignment horizontal="center"/>
    </xf>
    <xf numFmtId="193" fontId="0" fillId="0" borderId="0" xfId="0" applyNumberFormat="1"/>
    <xf numFmtId="167" fontId="4" fillId="3" borderId="1" xfId="1" applyNumberFormat="1" applyFont="1" applyFill="1" applyBorder="1" applyAlignment="1">
      <alignment horizontal="center" vertical="center" wrapText="1"/>
    </xf>
    <xf numFmtId="0" fontId="0" fillId="0" borderId="23" xfId="0" applyBorder="1" applyAlignment="1">
      <alignment horizontal="right" vertical="center"/>
    </xf>
    <xf numFmtId="167" fontId="34" fillId="2" borderId="0" xfId="0" applyNumberFormat="1" applyFont="1" applyFill="1" applyAlignment="1">
      <alignment horizontal="center" vertical="center" wrapText="1" readingOrder="1"/>
    </xf>
    <xf numFmtId="166" fontId="35" fillId="3" borderId="6" xfId="1" applyNumberFormat="1" applyFont="1" applyFill="1" applyBorder="1" applyAlignment="1">
      <alignment horizontal="center" vertical="center"/>
    </xf>
    <xf numFmtId="167" fontId="36" fillId="3" borderId="1" xfId="1" applyNumberFormat="1" applyFont="1" applyFill="1" applyBorder="1" applyAlignment="1">
      <alignment horizontal="center" vertical="center" wrapText="1"/>
    </xf>
    <xf numFmtId="10" fontId="36" fillId="3" borderId="1" xfId="3" applyNumberFormat="1" applyFont="1" applyFill="1" applyBorder="1" applyAlignment="1">
      <alignment horizontal="center" vertical="center" wrapText="1"/>
    </xf>
    <xf numFmtId="167" fontId="37" fillId="17" borderId="17" xfId="0" applyNumberFormat="1" applyFont="1" applyFill="1" applyBorder="1" applyAlignment="1">
      <alignment horizontal="center" vertical="center" wrapText="1"/>
    </xf>
    <xf numFmtId="167" fontId="2" fillId="2" borderId="0" xfId="0" applyNumberFormat="1" applyFont="1" applyFill="1" applyAlignment="1">
      <alignment horizontal="center" vertical="center" wrapText="1" readingOrder="1"/>
    </xf>
    <xf numFmtId="166" fontId="9" fillId="3" borderId="6" xfId="1" applyNumberFormat="1" applyFont="1" applyFill="1" applyBorder="1" applyAlignment="1">
      <alignment horizontal="center" vertical="center" wrapText="1"/>
    </xf>
    <xf numFmtId="10" fontId="4" fillId="3" borderId="1" xfId="3" applyNumberFormat="1" applyFont="1" applyFill="1" applyBorder="1" applyAlignment="1">
      <alignment horizontal="center" vertical="center" wrapText="1"/>
    </xf>
    <xf numFmtId="167" fontId="39" fillId="17" borderId="17" xfId="0" applyNumberFormat="1" applyFont="1" applyFill="1" applyBorder="1" applyAlignment="1">
      <alignment horizontal="center" vertical="center" wrapText="1"/>
    </xf>
    <xf numFmtId="0" fontId="40" fillId="21" borderId="60" xfId="0" applyFont="1" applyFill="1" applyBorder="1" applyAlignment="1">
      <alignment horizontal="center" vertical="center" wrapText="1"/>
    </xf>
    <xf numFmtId="167" fontId="40" fillId="21" borderId="60" xfId="0" applyNumberFormat="1" applyFont="1" applyFill="1" applyBorder="1" applyAlignment="1">
      <alignment horizontal="center" vertical="center" wrapText="1"/>
    </xf>
    <xf numFmtId="4" fontId="41" fillId="4" borderId="60" xfId="0" applyNumberFormat="1" applyFont="1" applyFill="1" applyBorder="1" applyAlignment="1">
      <alignment horizontal="center" vertical="center" wrapText="1"/>
    </xf>
    <xf numFmtId="195" fontId="41" fillId="4" borderId="60" xfId="0" applyNumberFormat="1" applyFont="1" applyFill="1" applyBorder="1" applyAlignment="1">
      <alignment horizontal="center" vertical="center" wrapText="1"/>
    </xf>
    <xf numFmtId="167" fontId="41" fillId="4" borderId="60" xfId="0" applyNumberFormat="1" applyFont="1" applyFill="1" applyBorder="1" applyAlignment="1">
      <alignment horizontal="center" vertical="center" wrapText="1"/>
    </xf>
    <xf numFmtId="192" fontId="41" fillId="4" borderId="60" xfId="0" applyNumberFormat="1" applyFont="1" applyFill="1" applyBorder="1" applyAlignment="1">
      <alignment horizontal="center" vertical="center" wrapText="1"/>
    </xf>
    <xf numFmtId="10" fontId="41" fillId="4" borderId="60" xfId="3" applyNumberFormat="1" applyFont="1" applyFill="1" applyBorder="1" applyAlignment="1">
      <alignment horizontal="center" vertical="center" wrapText="1"/>
    </xf>
    <xf numFmtId="191" fontId="41" fillId="4" borderId="60" xfId="0" applyNumberFormat="1" applyFont="1" applyFill="1" applyBorder="1" applyAlignment="1">
      <alignment horizontal="center" vertical="center" wrapText="1"/>
    </xf>
    <xf numFmtId="164" fontId="41" fillId="4" borderId="60" xfId="0" applyNumberFormat="1" applyFont="1" applyFill="1" applyBorder="1" applyAlignment="1">
      <alignment horizontal="center" vertical="center" wrapText="1"/>
    </xf>
    <xf numFmtId="192" fontId="41" fillId="4" borderId="0" xfId="0" applyNumberFormat="1" applyFont="1" applyFill="1" applyAlignment="1">
      <alignment horizontal="center" vertical="center" wrapText="1"/>
    </xf>
    <xf numFmtId="10" fontId="41" fillId="4" borderId="0" xfId="3" applyNumberFormat="1" applyFont="1" applyFill="1" applyBorder="1" applyAlignment="1">
      <alignment horizontal="center" vertical="center" wrapText="1"/>
    </xf>
    <xf numFmtId="4" fontId="41" fillId="4" borderId="0" xfId="0" applyNumberFormat="1" applyFont="1" applyFill="1" applyAlignment="1">
      <alignment horizontal="center" vertical="center" wrapText="1"/>
    </xf>
    <xf numFmtId="195" fontId="41" fillId="4" borderId="0" xfId="0" applyNumberFormat="1" applyFont="1" applyFill="1" applyAlignment="1">
      <alignment horizontal="center" vertical="center" wrapText="1"/>
    </xf>
    <xf numFmtId="195" fontId="0" fillId="0" borderId="0" xfId="0" applyNumberFormat="1" applyAlignment="1">
      <alignment horizontal="center" vertical="center"/>
    </xf>
    <xf numFmtId="196" fontId="3" fillId="6" borderId="61" xfId="1" applyNumberFormat="1" applyFont="1" applyFill="1" applyBorder="1" applyAlignment="1">
      <alignment horizontal="center" vertical="center"/>
    </xf>
    <xf numFmtId="0" fontId="0" fillId="0" borderId="0" xfId="0" applyAlignment="1">
      <alignment wrapText="1"/>
    </xf>
    <xf numFmtId="167" fontId="7" fillId="2" borderId="0" xfId="0" applyNumberFormat="1" applyFont="1" applyFill="1" applyAlignment="1">
      <alignment horizontal="center" vertical="center" wrapText="1" readingOrder="1"/>
    </xf>
    <xf numFmtId="167" fontId="4" fillId="4" borderId="3" xfId="1" applyNumberFormat="1" applyFont="1" applyFill="1" applyBorder="1" applyAlignment="1">
      <alignment vertical="center" wrapText="1"/>
    </xf>
    <xf numFmtId="0" fontId="44" fillId="0" borderId="0" xfId="0" applyFont="1"/>
    <xf numFmtId="0" fontId="42" fillId="2" borderId="27" xfId="0" applyFont="1" applyFill="1" applyBorder="1" applyAlignment="1">
      <alignment horizontal="center" vertical="center" wrapText="1" readingOrder="1"/>
    </xf>
    <xf numFmtId="0" fontId="42" fillId="2" borderId="62" xfId="0" applyFont="1" applyFill="1" applyBorder="1" applyAlignment="1">
      <alignment horizontal="center" vertical="center" wrapText="1" readingOrder="1"/>
    </xf>
    <xf numFmtId="0" fontId="45" fillId="3" borderId="1" xfId="0" applyFont="1" applyFill="1" applyBorder="1" applyAlignment="1">
      <alignment horizontal="center" vertical="center" wrapText="1"/>
    </xf>
    <xf numFmtId="0" fontId="45" fillId="3" borderId="6" xfId="0" applyFont="1" applyFill="1" applyBorder="1" applyAlignment="1">
      <alignment horizontal="center" vertical="center" wrapText="1"/>
    </xf>
    <xf numFmtId="166" fontId="45" fillId="3" borderId="6" xfId="0" applyNumberFormat="1" applyFont="1" applyFill="1" applyBorder="1" applyAlignment="1">
      <alignment horizontal="center" vertical="center" wrapText="1"/>
    </xf>
    <xf numFmtId="167" fontId="45" fillId="3" borderId="6" xfId="0" applyNumberFormat="1" applyFont="1" applyFill="1" applyBorder="1" applyAlignment="1">
      <alignment horizontal="center" vertical="center" wrapText="1"/>
    </xf>
    <xf numFmtId="0" fontId="45" fillId="3" borderId="14" xfId="0" applyFont="1" applyFill="1" applyBorder="1" applyAlignment="1">
      <alignment horizontal="center" vertical="center" wrapText="1"/>
    </xf>
    <xf numFmtId="0" fontId="45" fillId="3" borderId="8" xfId="0" applyFont="1" applyFill="1" applyBorder="1" applyAlignment="1">
      <alignment horizontal="center" vertical="center" wrapText="1"/>
    </xf>
    <xf numFmtId="166" fontId="45" fillId="3" borderId="8" xfId="0" applyNumberFormat="1" applyFont="1" applyFill="1" applyBorder="1" applyAlignment="1">
      <alignment horizontal="center" vertical="center" wrapText="1"/>
    </xf>
    <xf numFmtId="167" fontId="45" fillId="3" borderId="8" xfId="0" applyNumberFormat="1" applyFont="1" applyFill="1" applyBorder="1" applyAlignment="1">
      <alignment horizontal="center" vertical="center" wrapText="1"/>
    </xf>
    <xf numFmtId="0" fontId="45" fillId="14" borderId="8" xfId="0" applyFont="1" applyFill="1" applyBorder="1" applyAlignment="1">
      <alignment horizontal="center" vertical="center" wrapText="1"/>
    </xf>
    <xf numFmtId="0" fontId="46" fillId="0" borderId="0" xfId="0" applyFont="1" applyAlignment="1">
      <alignment vertical="center" wrapText="1"/>
    </xf>
    <xf numFmtId="0" fontId="47" fillId="25" borderId="63" xfId="0" applyFont="1" applyFill="1" applyBorder="1" applyAlignment="1">
      <alignment horizontal="center" vertical="center" wrapText="1"/>
    </xf>
    <xf numFmtId="4" fontId="47" fillId="25" borderId="64" xfId="0" applyNumberFormat="1" applyFont="1" applyFill="1" applyBorder="1" applyAlignment="1">
      <alignment vertical="center" wrapText="1"/>
    </xf>
    <xf numFmtId="0" fontId="47" fillId="25" borderId="65" xfId="0" applyFont="1" applyFill="1" applyBorder="1" applyAlignment="1">
      <alignment horizontal="center" vertical="center" wrapText="1"/>
    </xf>
    <xf numFmtId="4" fontId="47" fillId="25" borderId="45" xfId="0" applyNumberFormat="1" applyFont="1" applyFill="1" applyBorder="1" applyAlignment="1">
      <alignment vertical="center" wrapText="1"/>
    </xf>
    <xf numFmtId="0" fontId="0" fillId="0" borderId="13" xfId="0" applyBorder="1" applyAlignment="1">
      <alignment horizontal="center"/>
    </xf>
    <xf numFmtId="0" fontId="0" fillId="0" borderId="13" xfId="0" applyBorder="1"/>
    <xf numFmtId="191" fontId="0" fillId="0" borderId="13" xfId="0" applyNumberFormat="1" applyBorder="1" applyAlignment="1">
      <alignment horizontal="center"/>
    </xf>
    <xf numFmtId="167" fontId="0" fillId="0" borderId="13" xfId="0" applyNumberFormat="1" applyBorder="1" applyAlignment="1">
      <alignment horizontal="center"/>
    </xf>
    <xf numFmtId="0" fontId="33" fillId="0" borderId="0" xfId="0" applyFont="1"/>
    <xf numFmtId="0" fontId="0" fillId="0" borderId="66" xfId="0" applyBorder="1" applyAlignment="1">
      <alignment horizontal="center"/>
    </xf>
    <xf numFmtId="0" fontId="42" fillId="2" borderId="67" xfId="0" applyFont="1" applyFill="1" applyBorder="1" applyAlignment="1">
      <alignment horizontal="center" vertical="center" wrapText="1" readingOrder="1"/>
    </xf>
    <xf numFmtId="0" fontId="33" fillId="0" borderId="0" xfId="0" applyFont="1" applyAlignment="1">
      <alignment horizontal="center"/>
    </xf>
    <xf numFmtId="191" fontId="45" fillId="3" borderId="6" xfId="0" applyNumberFormat="1" applyFont="1" applyFill="1" applyBorder="1" applyAlignment="1">
      <alignment horizontal="center" vertical="center" wrapText="1"/>
    </xf>
    <xf numFmtId="167" fontId="48" fillId="3" borderId="6" xfId="0" applyNumberFormat="1" applyFont="1" applyFill="1" applyBorder="1" applyAlignment="1">
      <alignment horizontal="center" vertical="center" wrapText="1"/>
    </xf>
    <xf numFmtId="167" fontId="45" fillId="14" borderId="6" xfId="0" applyNumberFormat="1" applyFont="1" applyFill="1" applyBorder="1" applyAlignment="1">
      <alignment horizontal="center" vertical="center" wrapText="1"/>
    </xf>
    <xf numFmtId="164" fontId="41" fillId="4" borderId="60" xfId="1" applyFont="1" applyFill="1" applyBorder="1" applyAlignment="1">
      <alignment horizontal="center" vertical="center" wrapText="1"/>
    </xf>
    <xf numFmtId="171" fontId="41" fillId="4" borderId="60" xfId="0" applyNumberFormat="1" applyFont="1" applyFill="1" applyBorder="1" applyAlignment="1">
      <alignment horizontal="center" vertical="center" wrapText="1"/>
    </xf>
    <xf numFmtId="0" fontId="0" fillId="27" borderId="0" xfId="0" applyFill="1" applyAlignment="1">
      <alignment wrapText="1"/>
    </xf>
    <xf numFmtId="0" fontId="34" fillId="26" borderId="1" xfId="0" applyFont="1" applyFill="1" applyBorder="1" applyAlignment="1">
      <alignment horizontal="center" vertical="center" wrapText="1" readingOrder="1"/>
    </xf>
    <xf numFmtId="171" fontId="34" fillId="26" borderId="1" xfId="0" applyNumberFormat="1" applyFont="1" applyFill="1" applyBorder="1" applyAlignment="1">
      <alignment horizontal="center" vertical="center" wrapText="1" readingOrder="1"/>
    </xf>
    <xf numFmtId="0" fontId="34" fillId="26" borderId="8" xfId="0" applyFont="1" applyFill="1" applyBorder="1" applyAlignment="1">
      <alignment horizontal="center" vertical="center" wrapText="1" readingOrder="1"/>
    </xf>
    <xf numFmtId="0" fontId="34" fillId="26" borderId="14" xfId="0" applyFont="1" applyFill="1" applyBorder="1" applyAlignment="1">
      <alignment horizontal="center" vertical="center" wrapText="1" readingOrder="1"/>
    </xf>
    <xf numFmtId="197" fontId="34" fillId="26" borderId="14" xfId="0" applyNumberFormat="1" applyFont="1" applyFill="1" applyBorder="1" applyAlignment="1">
      <alignment horizontal="center" vertical="center" wrapText="1" readingOrder="1"/>
    </xf>
    <xf numFmtId="164" fontId="34" fillId="26" borderId="14" xfId="1" applyFont="1" applyFill="1" applyBorder="1" applyAlignment="1">
      <alignment horizontal="center" vertical="center" wrapText="1" readingOrder="1"/>
    </xf>
    <xf numFmtId="164" fontId="34" fillId="26" borderId="9" xfId="1" applyFont="1" applyFill="1" applyBorder="1" applyAlignment="1">
      <alignment horizontal="center" vertical="center" wrapText="1" readingOrder="1"/>
    </xf>
    <xf numFmtId="191" fontId="34" fillId="26" borderId="14" xfId="0" applyNumberFormat="1" applyFont="1" applyFill="1" applyBorder="1" applyAlignment="1">
      <alignment horizontal="center" vertical="center" wrapText="1" readingOrder="1"/>
    </xf>
    <xf numFmtId="2" fontId="34" fillId="26" borderId="14" xfId="0" applyNumberFormat="1" applyFont="1" applyFill="1" applyBorder="1" applyAlignment="1">
      <alignment horizontal="center" vertical="center" wrapText="1" readingOrder="1"/>
    </xf>
    <xf numFmtId="0" fontId="44" fillId="27" borderId="0" xfId="0" applyFont="1" applyFill="1"/>
    <xf numFmtId="14" fontId="49" fillId="17" borderId="14" xfId="0" applyNumberFormat="1" applyFont="1" applyFill="1" applyBorder="1" applyAlignment="1">
      <alignment horizontal="center" vertical="center" wrapText="1"/>
    </xf>
    <xf numFmtId="171" fontId="49" fillId="17" borderId="14" xfId="0" applyNumberFormat="1" applyFont="1" applyFill="1" applyBorder="1" applyAlignment="1">
      <alignment horizontal="center" vertical="center" wrapText="1"/>
    </xf>
    <xf numFmtId="0" fontId="49" fillId="17" borderId="8" xfId="0" applyFont="1" applyFill="1" applyBorder="1" applyAlignment="1">
      <alignment horizontal="center" vertical="center" wrapText="1"/>
    </xf>
    <xf numFmtId="197" fontId="43" fillId="5" borderId="1" xfId="1" applyNumberFormat="1" applyFont="1" applyFill="1" applyBorder="1" applyAlignment="1">
      <alignment horizontal="center" vertical="center" wrapText="1"/>
    </xf>
    <xf numFmtId="2" fontId="49" fillId="17" borderId="14" xfId="0" applyNumberFormat="1" applyFont="1" applyFill="1" applyBorder="1" applyAlignment="1">
      <alignment horizontal="center" vertical="center" wrapText="1"/>
    </xf>
    <xf numFmtId="164" fontId="49" fillId="17" borderId="14" xfId="1" applyFont="1" applyFill="1" applyBorder="1" applyAlignment="1">
      <alignment horizontal="center" vertical="center" wrapText="1"/>
    </xf>
    <xf numFmtId="164" fontId="49" fillId="17" borderId="9" xfId="1" applyFont="1" applyFill="1" applyBorder="1" applyAlignment="1">
      <alignment horizontal="center" vertical="center" wrapText="1"/>
    </xf>
    <xf numFmtId="191" fontId="49" fillId="17" borderId="14" xfId="0" applyNumberFormat="1" applyFont="1" applyFill="1" applyBorder="1" applyAlignment="1">
      <alignment horizontal="center" vertical="center" wrapText="1"/>
    </xf>
    <xf numFmtId="191" fontId="49" fillId="17" borderId="9" xfId="1" applyNumberFormat="1" applyFont="1" applyFill="1" applyBorder="1" applyAlignment="1">
      <alignment horizontal="center" vertical="center" wrapText="1"/>
    </xf>
    <xf numFmtId="2" fontId="49" fillId="17" borderId="9" xfId="0" applyNumberFormat="1" applyFont="1" applyFill="1" applyBorder="1" applyAlignment="1">
      <alignment horizontal="center" vertical="center" wrapText="1"/>
    </xf>
    <xf numFmtId="14" fontId="49" fillId="17" borderId="1" xfId="0" applyNumberFormat="1" applyFont="1" applyFill="1" applyBorder="1" applyAlignment="1">
      <alignment horizontal="center" vertical="center" wrapText="1"/>
    </xf>
    <xf numFmtId="0" fontId="49" fillId="17" borderId="1" xfId="0" applyFont="1" applyFill="1" applyBorder="1" applyAlignment="1">
      <alignment horizontal="center" vertical="center" wrapText="1"/>
    </xf>
    <xf numFmtId="2" fontId="49" fillId="17" borderId="1" xfId="0" applyNumberFormat="1" applyFont="1" applyFill="1" applyBorder="1" applyAlignment="1">
      <alignment horizontal="center" vertical="center" wrapText="1"/>
    </xf>
    <xf numFmtId="164" fontId="49" fillId="17" borderId="1" xfId="1" applyFont="1" applyFill="1" applyBorder="1" applyAlignment="1">
      <alignment horizontal="center" vertical="center" wrapText="1"/>
    </xf>
    <xf numFmtId="191" fontId="49" fillId="17" borderId="1" xfId="0" applyNumberFormat="1" applyFont="1" applyFill="1" applyBorder="1" applyAlignment="1">
      <alignment horizontal="center" vertical="center" wrapText="1"/>
    </xf>
    <xf numFmtId="191" fontId="49" fillId="17" borderId="1" xfId="1" applyNumberFormat="1" applyFont="1" applyFill="1" applyBorder="1" applyAlignment="1">
      <alignment horizontal="center" vertical="center" wrapText="1"/>
    </xf>
    <xf numFmtId="171" fontId="49" fillId="17" borderId="1" xfId="0" applyNumberFormat="1" applyFont="1" applyFill="1" applyBorder="1" applyAlignment="1">
      <alignment horizontal="center" vertical="center" wrapText="1"/>
    </xf>
    <xf numFmtId="2" fontId="49" fillId="17" borderId="1" xfId="1" applyNumberFormat="1" applyFont="1" applyFill="1" applyBorder="1" applyAlignment="1">
      <alignment horizontal="center" vertical="center" wrapText="1"/>
    </xf>
    <xf numFmtId="14" fontId="49" fillId="28" borderId="1" xfId="0" applyNumberFormat="1" applyFont="1" applyFill="1" applyBorder="1" applyAlignment="1">
      <alignment horizontal="center" vertical="center" wrapText="1"/>
    </xf>
    <xf numFmtId="171" fontId="49" fillId="28" borderId="1" xfId="0" applyNumberFormat="1" applyFont="1" applyFill="1" applyBorder="1" applyAlignment="1">
      <alignment horizontal="center" vertical="center" wrapText="1"/>
    </xf>
    <xf numFmtId="0" fontId="49" fillId="28" borderId="1" xfId="0" applyFont="1" applyFill="1" applyBorder="1" applyAlignment="1">
      <alignment horizontal="center" vertical="center" wrapText="1"/>
    </xf>
    <xf numFmtId="197" fontId="43" fillId="28" borderId="1" xfId="0" applyNumberFormat="1" applyFont="1" applyFill="1" applyBorder="1" applyAlignment="1">
      <alignment horizontal="center" vertical="center" wrapText="1"/>
    </xf>
    <xf numFmtId="2" fontId="49" fillId="28" borderId="1" xfId="0" applyNumberFormat="1" applyFont="1" applyFill="1" applyBorder="1" applyAlignment="1">
      <alignment horizontal="center" vertical="center" wrapText="1"/>
    </xf>
    <xf numFmtId="164" fontId="49" fillId="28" borderId="1" xfId="0" applyNumberFormat="1" applyFont="1" applyFill="1" applyBorder="1" applyAlignment="1">
      <alignment horizontal="center" vertical="center" wrapText="1"/>
    </xf>
    <xf numFmtId="191" fontId="49" fillId="28" borderId="1" xfId="0" applyNumberFormat="1" applyFont="1" applyFill="1" applyBorder="1" applyAlignment="1">
      <alignment horizontal="center" vertical="center" wrapText="1"/>
    </xf>
    <xf numFmtId="0" fontId="0" fillId="27" borderId="0" xfId="0" applyFill="1"/>
    <xf numFmtId="197" fontId="0" fillId="0" borderId="0" xfId="0" applyNumberFormat="1" applyAlignment="1">
      <alignment horizontal="center"/>
    </xf>
    <xf numFmtId="164" fontId="0" fillId="0" borderId="0" xfId="1" applyFont="1" applyAlignment="1">
      <alignment horizontal="center"/>
    </xf>
    <xf numFmtId="166" fontId="31" fillId="19" borderId="5" xfId="1" applyNumberFormat="1" applyFont="1" applyFill="1" applyBorder="1" applyAlignment="1">
      <alignment horizontal="center" vertical="center" wrapText="1"/>
    </xf>
    <xf numFmtId="191" fontId="49" fillId="17" borderId="14" xfId="1" applyNumberFormat="1" applyFont="1" applyFill="1" applyBorder="1" applyAlignment="1">
      <alignment horizontal="center" vertical="center" wrapText="1"/>
    </xf>
    <xf numFmtId="2" fontId="49" fillId="17" borderId="14" xfId="1" applyNumberFormat="1" applyFont="1" applyFill="1" applyBorder="1" applyAlignment="1">
      <alignment horizontal="center" vertical="center" wrapText="1"/>
    </xf>
    <xf numFmtId="0" fontId="49" fillId="17" borderId="6" xfId="0" applyFont="1" applyFill="1" applyBorder="1" applyAlignment="1">
      <alignment horizontal="center" vertical="center" wrapText="1"/>
    </xf>
    <xf numFmtId="191" fontId="49" fillId="17" borderId="3" xfId="1" applyNumberFormat="1" applyFont="1" applyFill="1" applyBorder="1" applyAlignment="1">
      <alignment horizontal="center" vertical="center" wrapText="1"/>
    </xf>
    <xf numFmtId="166" fontId="31" fillId="19" borderId="9" xfId="1" applyNumberFormat="1" applyFont="1" applyFill="1" applyBorder="1" applyAlignment="1">
      <alignment vertical="center" wrapText="1"/>
    </xf>
    <xf numFmtId="166" fontId="31" fillId="19" borderId="5" xfId="1" applyNumberFormat="1" applyFont="1" applyFill="1" applyBorder="1" applyAlignment="1">
      <alignment vertical="center" wrapText="1"/>
    </xf>
    <xf numFmtId="167" fontId="4" fillId="3" borderId="14" xfId="1" applyNumberFormat="1" applyFont="1" applyFill="1" applyBorder="1" applyAlignment="1" applyProtection="1">
      <alignment horizontal="center" vertical="center" wrapText="1"/>
    </xf>
    <xf numFmtId="166" fontId="31" fillId="19" borderId="5" xfId="1" applyNumberFormat="1" applyFont="1" applyFill="1" applyBorder="1" applyAlignment="1" applyProtection="1">
      <alignment horizontal="center" vertical="center" wrapText="1"/>
    </xf>
    <xf numFmtId="14" fontId="2" fillId="2" borderId="3" xfId="0" applyNumberFormat="1" applyFont="1" applyFill="1" applyBorder="1" applyAlignment="1" applyProtection="1">
      <alignment horizontal="center" vertical="center" wrapText="1" readingOrder="1"/>
      <protection locked="0"/>
    </xf>
    <xf numFmtId="0" fontId="2" fillId="2" borderId="3" xfId="0" applyFont="1" applyFill="1" applyBorder="1" applyAlignment="1" applyProtection="1">
      <alignment horizontal="center" vertical="center" wrapText="1" readingOrder="1"/>
      <protection locked="0"/>
    </xf>
    <xf numFmtId="0" fontId="2" fillId="2" borderId="17" xfId="0" applyFont="1" applyFill="1" applyBorder="1" applyAlignment="1" applyProtection="1">
      <alignment horizontal="center" vertical="center" wrapText="1" readingOrder="1"/>
      <protection locked="0"/>
    </xf>
    <xf numFmtId="2" fontId="2" fillId="2" borderId="17" xfId="0" applyNumberFormat="1" applyFont="1" applyFill="1" applyBorder="1" applyAlignment="1" applyProtection="1">
      <alignment horizontal="center" vertical="center" wrapText="1" readingOrder="1"/>
      <protection locked="0"/>
    </xf>
    <xf numFmtId="191" fontId="2" fillId="2" borderId="17" xfId="0" applyNumberFormat="1" applyFont="1" applyFill="1" applyBorder="1" applyAlignment="1" applyProtection="1">
      <alignment horizontal="center" vertical="center" wrapText="1" readingOrder="1"/>
      <protection locked="0"/>
    </xf>
    <xf numFmtId="167" fontId="2" fillId="2" borderId="17" xfId="0" applyNumberFormat="1" applyFont="1" applyFill="1" applyBorder="1" applyAlignment="1" applyProtection="1">
      <alignment horizontal="center" vertical="center" wrapText="1" readingOrder="1"/>
      <protection locked="0"/>
    </xf>
    <xf numFmtId="167" fontId="2" fillId="2" borderId="7" xfId="0" applyNumberFormat="1" applyFont="1" applyFill="1" applyBorder="1" applyAlignment="1" applyProtection="1">
      <alignment horizontal="center" vertical="center" wrapText="1" readingOrder="1"/>
      <protection locked="0"/>
    </xf>
    <xf numFmtId="167" fontId="2" fillId="2" borderId="18" xfId="0" applyNumberFormat="1" applyFont="1" applyFill="1" applyBorder="1" applyAlignment="1" applyProtection="1">
      <alignment horizontal="center" vertical="center" wrapText="1" readingOrder="1"/>
      <protection locked="0"/>
    </xf>
    <xf numFmtId="167" fontId="2" fillId="2" borderId="0" xfId="0" applyNumberFormat="1" applyFont="1" applyFill="1" applyAlignment="1" applyProtection="1">
      <alignment horizontal="center" vertical="center" wrapText="1" readingOrder="1"/>
      <protection locked="0"/>
    </xf>
    <xf numFmtId="14" fontId="2" fillId="2" borderId="17" xfId="0" applyNumberFormat="1" applyFont="1" applyFill="1" applyBorder="1" applyAlignment="1" applyProtection="1">
      <alignment horizontal="center" vertical="center" wrapText="1" readingOrder="1"/>
      <protection locked="0"/>
    </xf>
    <xf numFmtId="0" fontId="2" fillId="22" borderId="7" xfId="0" applyFont="1" applyFill="1" applyBorder="1" applyAlignment="1" applyProtection="1">
      <alignment horizontal="center" vertical="center" wrapText="1" readingOrder="1"/>
      <protection locked="0"/>
    </xf>
    <xf numFmtId="0" fontId="2" fillId="23" borderId="1" xfId="0" applyFont="1" applyFill="1" applyBorder="1" applyAlignment="1" applyProtection="1">
      <alignment horizontal="center" vertical="center" wrapText="1" readingOrder="1"/>
      <protection locked="0"/>
    </xf>
    <xf numFmtId="0" fontId="2" fillId="24" borderId="1" xfId="0" applyFont="1" applyFill="1" applyBorder="1" applyAlignment="1" applyProtection="1">
      <alignment horizontal="center" vertical="center" wrapText="1" readingOrder="1"/>
      <protection locked="0"/>
    </xf>
    <xf numFmtId="0" fontId="2" fillId="2" borderId="1" xfId="0" applyFont="1" applyFill="1" applyBorder="1" applyAlignment="1" applyProtection="1">
      <alignment horizontal="center" vertical="center" wrapText="1" readingOrder="1"/>
      <protection locked="0"/>
    </xf>
    <xf numFmtId="0" fontId="3" fillId="0" borderId="0" xfId="0" applyFont="1" applyProtection="1">
      <protection locked="0"/>
    </xf>
    <xf numFmtId="14" fontId="4" fillId="3" borderId="1" xfId="1" applyNumberFormat="1" applyFont="1" applyFill="1" applyBorder="1" applyAlignment="1" applyProtection="1">
      <alignment horizontal="center" vertical="center" wrapText="1"/>
      <protection locked="0"/>
    </xf>
    <xf numFmtId="166" fontId="4" fillId="3" borderId="1" xfId="1" applyNumberFormat="1" applyFont="1" applyFill="1" applyBorder="1" applyAlignment="1" applyProtection="1">
      <alignment horizontal="center" vertical="center" wrapText="1"/>
      <protection locked="0"/>
    </xf>
    <xf numFmtId="166" fontId="4" fillId="3" borderId="14" xfId="1" applyNumberFormat="1" applyFont="1" applyFill="1" applyBorder="1" applyAlignment="1" applyProtection="1">
      <alignment horizontal="center" vertical="center" wrapText="1"/>
      <protection locked="0"/>
    </xf>
    <xf numFmtId="166" fontId="4" fillId="4" borderId="14" xfId="1" applyNumberFormat="1" applyFont="1" applyFill="1" applyBorder="1" applyAlignment="1" applyProtection="1">
      <alignment horizontal="center" vertical="center" wrapText="1"/>
      <protection locked="0"/>
    </xf>
    <xf numFmtId="2" fontId="4" fillId="4" borderId="14" xfId="1" applyNumberFormat="1" applyFont="1" applyFill="1" applyBorder="1" applyAlignment="1" applyProtection="1">
      <alignment horizontal="center" vertical="center" wrapText="1"/>
      <protection locked="0"/>
    </xf>
    <xf numFmtId="2" fontId="4" fillId="3" borderId="1" xfId="1" applyNumberFormat="1" applyFont="1" applyFill="1" applyBorder="1" applyAlignment="1" applyProtection="1">
      <alignment horizontal="center" vertical="center" wrapText="1"/>
      <protection locked="0"/>
    </xf>
    <xf numFmtId="2" fontId="4" fillId="4" borderId="1" xfId="1" applyNumberFormat="1" applyFont="1" applyFill="1" applyBorder="1" applyAlignment="1" applyProtection="1">
      <alignment horizontal="center" vertical="center" wrapText="1"/>
      <protection locked="0"/>
    </xf>
    <xf numFmtId="167" fontId="4" fillId="4" borderId="1" xfId="1" applyNumberFormat="1" applyFont="1" applyFill="1" applyBorder="1" applyAlignment="1" applyProtection="1">
      <alignment horizontal="center" vertical="center" wrapText="1"/>
      <protection locked="0"/>
    </xf>
    <xf numFmtId="167" fontId="4" fillId="4" borderId="14" xfId="1" applyNumberFormat="1" applyFont="1" applyFill="1" applyBorder="1" applyAlignment="1" applyProtection="1">
      <alignment horizontal="center" vertical="center" wrapText="1"/>
      <protection locked="0"/>
    </xf>
    <xf numFmtId="167" fontId="4" fillId="3" borderId="14" xfId="1" applyNumberFormat="1" applyFont="1" applyFill="1" applyBorder="1" applyAlignment="1" applyProtection="1">
      <alignment horizontal="center" vertical="center" wrapText="1"/>
      <protection locked="0"/>
    </xf>
    <xf numFmtId="171" fontId="4" fillId="3" borderId="14" xfId="1" applyNumberFormat="1" applyFont="1" applyFill="1" applyBorder="1" applyAlignment="1" applyProtection="1">
      <alignment horizontal="center" vertical="center" wrapText="1"/>
      <protection locked="0"/>
    </xf>
    <xf numFmtId="49" fontId="4" fillId="3" borderId="1" xfId="1" applyNumberFormat="1" applyFont="1" applyFill="1" applyBorder="1" applyAlignment="1" applyProtection="1">
      <alignment horizontal="center" vertical="center" wrapText="1"/>
      <protection locked="0"/>
    </xf>
    <xf numFmtId="191" fontId="4" fillId="3" borderId="1" xfId="1" applyNumberFormat="1" applyFont="1" applyFill="1" applyBorder="1" applyAlignment="1" applyProtection="1">
      <alignment horizontal="center" vertical="center" wrapText="1"/>
      <protection locked="0"/>
    </xf>
    <xf numFmtId="0" fontId="0" fillId="0" borderId="0" xfId="0" applyProtection="1">
      <protection locked="0"/>
    </xf>
    <xf numFmtId="166" fontId="4" fillId="4" borderId="1" xfId="1" applyNumberFormat="1" applyFont="1" applyFill="1" applyBorder="1" applyAlignment="1" applyProtection="1">
      <alignment horizontal="center" vertical="center" wrapText="1"/>
      <protection locked="0"/>
    </xf>
    <xf numFmtId="167" fontId="4" fillId="15" borderId="1" xfId="1" applyNumberFormat="1" applyFont="1" applyFill="1" applyBorder="1" applyAlignment="1" applyProtection="1">
      <alignment horizontal="center" vertical="center" wrapText="1"/>
      <protection locked="0"/>
    </xf>
    <xf numFmtId="167" fontId="4" fillId="4" borderId="17" xfId="1" applyNumberFormat="1" applyFont="1" applyFill="1" applyBorder="1" applyAlignment="1" applyProtection="1">
      <alignment horizontal="center" vertical="center" wrapText="1"/>
      <protection locked="0"/>
    </xf>
    <xf numFmtId="0" fontId="36" fillId="4" borderId="1" xfId="1" applyNumberFormat="1" applyFont="1" applyFill="1" applyBorder="1" applyAlignment="1" applyProtection="1">
      <alignment horizontal="center" vertical="center" wrapText="1"/>
      <protection locked="0"/>
    </xf>
    <xf numFmtId="2" fontId="4" fillId="15" borderId="1" xfId="1" applyNumberFormat="1" applyFont="1" applyFill="1" applyBorder="1" applyAlignment="1" applyProtection="1">
      <alignment horizontal="center" vertical="center" wrapText="1"/>
      <protection locked="0"/>
    </xf>
    <xf numFmtId="167" fontId="4" fillId="3" borderId="1" xfId="1" applyNumberFormat="1" applyFont="1" applyFill="1" applyBorder="1" applyAlignment="1" applyProtection="1">
      <alignment horizontal="center" vertical="center" wrapText="1"/>
      <protection locked="0"/>
    </xf>
    <xf numFmtId="167" fontId="4" fillId="4" borderId="0" xfId="1" applyNumberFormat="1" applyFont="1" applyFill="1" applyBorder="1" applyAlignment="1" applyProtection="1">
      <alignment horizontal="center" vertical="center" wrapText="1"/>
      <protection locked="0"/>
    </xf>
    <xf numFmtId="12" fontId="4" fillId="3" borderId="14" xfId="1" applyNumberFormat="1" applyFont="1" applyFill="1" applyBorder="1" applyAlignment="1" applyProtection="1">
      <alignment horizontal="center" vertical="center" wrapText="1"/>
      <protection locked="0"/>
    </xf>
    <xf numFmtId="49" fontId="4" fillId="3" borderId="1" xfId="1" quotePrefix="1" applyNumberFormat="1" applyFont="1" applyFill="1" applyBorder="1" applyAlignment="1" applyProtection="1">
      <alignment horizontal="center" vertical="center" wrapText="1"/>
      <protection locked="0"/>
    </xf>
    <xf numFmtId="192" fontId="4" fillId="4" borderId="17" xfId="1" applyNumberFormat="1" applyFont="1" applyFill="1" applyBorder="1" applyAlignment="1" applyProtection="1">
      <alignment horizontal="center" vertical="center" wrapText="1"/>
      <protection locked="0"/>
    </xf>
    <xf numFmtId="2" fontId="4" fillId="4" borderId="17" xfId="1" applyNumberFormat="1" applyFont="1" applyFill="1" applyBorder="1" applyAlignment="1" applyProtection="1">
      <alignment horizontal="center" vertical="center" wrapText="1"/>
      <protection locked="0"/>
    </xf>
    <xf numFmtId="14" fontId="4" fillId="4" borderId="1" xfId="1" applyNumberFormat="1" applyFont="1" applyFill="1" applyBorder="1" applyAlignment="1" applyProtection="1">
      <alignment horizontal="center" vertical="center"/>
      <protection locked="0"/>
    </xf>
    <xf numFmtId="166" fontId="4" fillId="3" borderId="4" xfId="1" applyNumberFormat="1" applyFont="1" applyFill="1" applyBorder="1" applyAlignment="1" applyProtection="1">
      <alignment horizontal="center" vertical="center" wrapText="1"/>
      <protection locked="0"/>
    </xf>
    <xf numFmtId="167" fontId="4" fillId="4" borderId="4" xfId="1" applyNumberFormat="1" applyFont="1" applyFill="1" applyBorder="1" applyAlignment="1" applyProtection="1">
      <alignment horizontal="center" vertical="center" wrapText="1"/>
      <protection locked="0"/>
    </xf>
    <xf numFmtId="14" fontId="4" fillId="3" borderId="3" xfId="1" applyNumberFormat="1" applyFont="1" applyFill="1" applyBorder="1" applyAlignment="1" applyProtection="1">
      <alignment horizontal="center" vertical="center" wrapText="1"/>
      <protection locked="0"/>
    </xf>
    <xf numFmtId="166" fontId="4" fillId="3" borderId="3" xfId="1" applyNumberFormat="1" applyFont="1" applyFill="1" applyBorder="1" applyAlignment="1" applyProtection="1">
      <alignment horizontal="center" vertical="center" wrapText="1"/>
      <protection locked="0"/>
    </xf>
    <xf numFmtId="166" fontId="4" fillId="3" borderId="19" xfId="1" applyNumberFormat="1" applyFont="1" applyFill="1" applyBorder="1" applyAlignment="1" applyProtection="1">
      <alignment horizontal="center" vertical="center" wrapText="1"/>
      <protection locked="0"/>
    </xf>
    <xf numFmtId="167" fontId="4" fillId="4" borderId="7" xfId="1" applyNumberFormat="1" applyFont="1" applyFill="1" applyBorder="1" applyAlignment="1" applyProtection="1">
      <alignment horizontal="center" vertical="center" wrapText="1"/>
      <protection locked="0"/>
    </xf>
    <xf numFmtId="166" fontId="4" fillId="3" borderId="21" xfId="1" applyNumberFormat="1" applyFont="1" applyFill="1" applyBorder="1" applyAlignment="1" applyProtection="1">
      <alignment horizontal="center" vertical="center" wrapText="1"/>
      <protection locked="0"/>
    </xf>
    <xf numFmtId="166" fontId="4" fillId="3" borderId="25" xfId="1" applyNumberFormat="1" applyFont="1" applyFill="1" applyBorder="1" applyAlignment="1" applyProtection="1">
      <alignment horizontal="center" vertical="center" wrapText="1"/>
      <protection locked="0"/>
    </xf>
    <xf numFmtId="2" fontId="38" fillId="4" borderId="1" xfId="139" applyNumberFormat="1" applyFont="1" applyFill="1" applyBorder="1" applyAlignment="1" applyProtection="1">
      <alignment horizontal="center" vertical="center" wrapText="1"/>
      <protection locked="0"/>
    </xf>
    <xf numFmtId="166" fontId="4" fillId="4" borderId="20" xfId="1" applyNumberFormat="1" applyFont="1" applyFill="1" applyBorder="1" applyAlignment="1" applyProtection="1">
      <alignment horizontal="center" vertical="center" wrapText="1"/>
      <protection locked="0"/>
    </xf>
    <xf numFmtId="191" fontId="4" fillId="3" borderId="14" xfId="1" applyNumberFormat="1" applyFont="1" applyFill="1" applyBorder="1" applyAlignment="1" applyProtection="1">
      <alignment horizontal="center" vertical="center" wrapText="1"/>
      <protection locked="0"/>
    </xf>
    <xf numFmtId="191" fontId="4" fillId="4" borderId="1" xfId="1" applyNumberFormat="1" applyFont="1" applyFill="1" applyBorder="1" applyAlignment="1" applyProtection="1">
      <alignment horizontal="center" vertical="center" wrapText="1"/>
      <protection locked="0"/>
    </xf>
    <xf numFmtId="164" fontId="4" fillId="3" borderId="1" xfId="1" applyFont="1" applyFill="1" applyBorder="1" applyAlignment="1" applyProtection="1">
      <alignment horizontal="center" vertical="center" wrapText="1"/>
      <protection locked="0"/>
    </xf>
    <xf numFmtId="166" fontId="4" fillId="4" borderId="4" xfId="1" applyNumberFormat="1" applyFont="1" applyFill="1" applyBorder="1" applyAlignment="1" applyProtection="1">
      <alignment horizontal="center" vertical="center" wrapText="1"/>
      <protection locked="0"/>
    </xf>
    <xf numFmtId="192" fontId="4" fillId="4" borderId="1" xfId="1" applyNumberFormat="1" applyFont="1" applyFill="1" applyBorder="1" applyAlignment="1" applyProtection="1">
      <alignment horizontal="center" vertical="center" wrapText="1"/>
      <protection locked="0"/>
    </xf>
    <xf numFmtId="16" fontId="4" fillId="3" borderId="14" xfId="1" applyNumberFormat="1" applyFont="1" applyFill="1" applyBorder="1" applyAlignment="1" applyProtection="1">
      <alignment horizontal="center" vertical="center" wrapText="1"/>
      <protection locked="0"/>
    </xf>
    <xf numFmtId="2" fontId="4" fillId="4" borderId="1" xfId="1" quotePrefix="1" applyNumberFormat="1" applyFont="1" applyFill="1" applyBorder="1" applyAlignment="1" applyProtection="1">
      <alignment horizontal="center" vertical="center" wrapText="1"/>
      <protection locked="0"/>
    </xf>
    <xf numFmtId="191" fontId="25" fillId="4" borderId="1" xfId="1" applyNumberFormat="1" applyFont="1" applyFill="1" applyBorder="1" applyAlignment="1" applyProtection="1">
      <alignment horizontal="center" vertical="center" wrapText="1"/>
      <protection locked="0"/>
    </xf>
    <xf numFmtId="191" fontId="25" fillId="15" borderId="1" xfId="1" applyNumberFormat="1" applyFont="1" applyFill="1" applyBorder="1" applyAlignment="1" applyProtection="1">
      <alignment horizontal="center" vertical="center" wrapText="1"/>
      <protection locked="0"/>
    </xf>
    <xf numFmtId="167" fontId="32" fillId="20" borderId="1" xfId="1" applyNumberFormat="1" applyFont="1" applyFill="1" applyBorder="1" applyAlignment="1" applyProtection="1">
      <alignment horizontal="center" vertical="center" wrapText="1"/>
      <protection locked="0"/>
    </xf>
    <xf numFmtId="194" fontId="4" fillId="3" borderId="1" xfId="1" applyNumberFormat="1" applyFont="1" applyFill="1" applyBorder="1" applyAlignment="1" applyProtection="1">
      <alignment horizontal="center" vertical="center" wrapText="1"/>
      <protection locked="0"/>
    </xf>
    <xf numFmtId="14" fontId="4" fillId="3" borderId="0" xfId="1" applyNumberFormat="1" applyFont="1" applyFill="1" applyBorder="1" applyAlignment="1" applyProtection="1">
      <alignment horizontal="center" vertical="center" wrapText="1"/>
      <protection locked="0"/>
    </xf>
    <xf numFmtId="49" fontId="4" fillId="3" borderId="0" xfId="1" applyNumberFormat="1" applyFont="1" applyFill="1" applyBorder="1" applyAlignment="1" applyProtection="1">
      <alignment horizontal="center" vertical="center" wrapText="1"/>
      <protection locked="0"/>
    </xf>
    <xf numFmtId="14" fontId="4" fillId="3" borderId="15" xfId="1" applyNumberFormat="1" applyFont="1" applyFill="1" applyBorder="1" applyAlignment="1" applyProtection="1">
      <alignment horizontal="center" vertical="center" wrapText="1"/>
      <protection locked="0"/>
    </xf>
    <xf numFmtId="167" fontId="26" fillId="4" borderId="1" xfId="139" applyNumberFormat="1" applyFill="1" applyBorder="1" applyAlignment="1" applyProtection="1">
      <alignment horizontal="center" vertical="center" wrapText="1"/>
      <protection locked="0"/>
    </xf>
    <xf numFmtId="14" fontId="4" fillId="3" borderId="16" xfId="1" applyNumberFormat="1" applyFont="1" applyFill="1" applyBorder="1" applyAlignment="1" applyProtection="1">
      <alignment horizontal="center" vertical="center" wrapText="1"/>
      <protection locked="0"/>
    </xf>
    <xf numFmtId="0" fontId="6" fillId="0" borderId="0" xfId="0" applyFont="1" applyProtection="1">
      <protection locked="0"/>
    </xf>
    <xf numFmtId="167" fontId="0" fillId="4" borderId="1" xfId="139" applyNumberFormat="1" applyFont="1" applyFill="1" applyBorder="1" applyAlignment="1" applyProtection="1">
      <alignment horizontal="center" vertical="center" wrapText="1"/>
      <protection locked="0"/>
    </xf>
    <xf numFmtId="2" fontId="4" fillId="3" borderId="14" xfId="1" applyNumberFormat="1" applyFont="1" applyFill="1" applyBorder="1" applyAlignment="1" applyProtection="1">
      <alignment horizontal="center" vertical="center" wrapText="1"/>
      <protection locked="0"/>
    </xf>
    <xf numFmtId="14" fontId="0" fillId="0" borderId="0" xfId="0" applyNumberFormat="1" applyProtection="1">
      <protection locked="0"/>
    </xf>
    <xf numFmtId="2" fontId="0" fillId="0" borderId="0" xfId="0" applyNumberFormat="1" applyProtection="1">
      <protection locked="0"/>
    </xf>
    <xf numFmtId="191" fontId="0" fillId="0" borderId="0" xfId="0" applyNumberFormat="1" applyProtection="1">
      <protection locked="0"/>
    </xf>
    <xf numFmtId="191" fontId="33" fillId="0" borderId="0" xfId="0" applyNumberFormat="1" applyFont="1" applyProtection="1">
      <protection locked="0"/>
    </xf>
    <xf numFmtId="167" fontId="0" fillId="0" borderId="0" xfId="0" applyNumberFormat="1" applyProtection="1">
      <protection locked="0"/>
    </xf>
    <xf numFmtId="20" fontId="0" fillId="0" borderId="0" xfId="0" applyNumberFormat="1" applyProtection="1">
      <protection locked="0"/>
    </xf>
    <xf numFmtId="167" fontId="2" fillId="2" borderId="7" xfId="0" applyNumberFormat="1" applyFont="1" applyFill="1" applyBorder="1" applyAlignment="1">
      <alignment horizontal="center" vertical="center" wrapText="1" readingOrder="1"/>
    </xf>
    <xf numFmtId="14" fontId="2" fillId="29" borderId="0" xfId="0" applyNumberFormat="1" applyFont="1" applyFill="1" applyAlignment="1">
      <alignment horizontal="center" vertical="center" wrapText="1" readingOrder="1"/>
    </xf>
    <xf numFmtId="166" fontId="31" fillId="19" borderId="5" xfId="1" applyNumberFormat="1" applyFont="1" applyFill="1" applyBorder="1" applyAlignment="1" applyProtection="1">
      <alignment horizontal="center" vertical="center" wrapText="1"/>
      <protection locked="0"/>
    </xf>
    <xf numFmtId="166" fontId="4" fillId="3" borderId="7" xfId="1" applyNumberFormat="1" applyFont="1" applyFill="1" applyBorder="1" applyAlignment="1" applyProtection="1">
      <alignment horizontal="center" vertical="center" wrapText="1"/>
      <protection locked="0"/>
    </xf>
    <xf numFmtId="166" fontId="4" fillId="3" borderId="24" xfId="1" applyNumberFormat="1" applyFont="1" applyFill="1" applyBorder="1" applyAlignment="1" applyProtection="1">
      <alignment horizontal="center" vertical="center" wrapText="1"/>
      <protection locked="0"/>
    </xf>
    <xf numFmtId="166" fontId="4" fillId="3" borderId="2" xfId="1" applyNumberFormat="1" applyFont="1" applyFill="1" applyBorder="1" applyAlignment="1" applyProtection="1">
      <alignment horizontal="center" vertical="center" wrapText="1"/>
      <protection locked="0"/>
    </xf>
    <xf numFmtId="166" fontId="0" fillId="0" borderId="0" xfId="0" applyNumberFormat="1"/>
    <xf numFmtId="4" fontId="41" fillId="4" borderId="68" xfId="0" applyNumberFormat="1" applyFont="1" applyFill="1" applyBorder="1" applyAlignment="1">
      <alignment horizontal="center" vertical="center" wrapText="1"/>
    </xf>
    <xf numFmtId="164" fontId="41" fillId="4" borderId="68" xfId="1" applyFont="1" applyFill="1" applyBorder="1" applyAlignment="1">
      <alignment horizontal="center" vertical="center" wrapText="1"/>
    </xf>
    <xf numFmtId="0" fontId="40" fillId="21" borderId="69" xfId="0" applyFont="1" applyFill="1" applyBorder="1" applyAlignment="1">
      <alignment horizontal="center" vertical="center" wrapText="1"/>
    </xf>
    <xf numFmtId="0" fontId="40" fillId="21" borderId="70" xfId="0" applyFont="1" applyFill="1" applyBorder="1" applyAlignment="1">
      <alignment horizontal="center" vertical="center" wrapText="1"/>
    </xf>
    <xf numFmtId="167" fontId="40" fillId="21" borderId="69" xfId="0" applyNumberFormat="1" applyFont="1" applyFill="1" applyBorder="1" applyAlignment="1">
      <alignment horizontal="center" vertical="center" wrapText="1"/>
    </xf>
    <xf numFmtId="171" fontId="40" fillId="21" borderId="69" xfId="0" applyNumberFormat="1" applyFont="1" applyFill="1" applyBorder="1" applyAlignment="1">
      <alignment horizontal="center" vertical="center" wrapText="1"/>
    </xf>
    <xf numFmtId="164" fontId="40" fillId="21" borderId="69" xfId="1" applyFont="1" applyFill="1" applyBorder="1" applyAlignment="1">
      <alignment horizontal="center" vertical="center" wrapText="1"/>
    </xf>
    <xf numFmtId="10" fontId="40" fillId="21" borderId="69" xfId="3" applyNumberFormat="1" applyFont="1" applyFill="1" applyBorder="1" applyAlignment="1">
      <alignment horizontal="center" vertical="center" wrapText="1"/>
    </xf>
    <xf numFmtId="167" fontId="40" fillId="21" borderId="71" xfId="0" applyNumberFormat="1" applyFont="1" applyFill="1" applyBorder="1" applyAlignment="1">
      <alignment horizontal="center" vertical="center" wrapText="1"/>
    </xf>
    <xf numFmtId="14" fontId="40" fillId="21" borderId="70" xfId="0" applyNumberFormat="1" applyFont="1" applyFill="1" applyBorder="1" applyAlignment="1">
      <alignment horizontal="center" vertical="center" wrapText="1"/>
    </xf>
    <xf numFmtId="14" fontId="41" fillId="4" borderId="60" xfId="0" applyNumberFormat="1" applyFont="1" applyFill="1" applyBorder="1" applyAlignment="1">
      <alignment horizontal="center" vertical="center" wrapText="1"/>
    </xf>
    <xf numFmtId="164" fontId="41" fillId="4" borderId="72" xfId="0" applyNumberFormat="1" applyFont="1" applyFill="1" applyBorder="1" applyAlignment="1">
      <alignment horizontal="center" vertical="center" wrapText="1"/>
    </xf>
    <xf numFmtId="2" fontId="0" fillId="0" borderId="0" xfId="0" applyNumberFormat="1" applyAlignment="1">
      <alignment horizontal="center"/>
    </xf>
    <xf numFmtId="198" fontId="41" fillId="4" borderId="60" xfId="0" applyNumberFormat="1" applyFont="1" applyFill="1" applyBorder="1" applyAlignment="1">
      <alignment horizontal="center" vertical="center" wrapText="1"/>
    </xf>
    <xf numFmtId="4" fontId="41" fillId="15" borderId="60" xfId="0" applyNumberFormat="1" applyFont="1" applyFill="1" applyBorder="1" applyAlignment="1">
      <alignment horizontal="center" vertical="center" wrapText="1"/>
    </xf>
    <xf numFmtId="14" fontId="40" fillId="21" borderId="73" xfId="0" applyNumberFormat="1" applyFont="1" applyFill="1" applyBorder="1" applyAlignment="1">
      <alignment horizontal="center" vertical="center" wrapText="1"/>
    </xf>
    <xf numFmtId="0" fontId="40" fillId="21" borderId="73" xfId="0" applyFont="1" applyFill="1" applyBorder="1" applyAlignment="1">
      <alignment horizontal="center" vertical="center" wrapText="1"/>
    </xf>
    <xf numFmtId="171" fontId="40" fillId="21" borderId="60" xfId="0" applyNumberFormat="1" applyFont="1" applyFill="1" applyBorder="1" applyAlignment="1">
      <alignment horizontal="center" vertical="center" wrapText="1"/>
    </xf>
    <xf numFmtId="164" fontId="40" fillId="21" borderId="60" xfId="1" applyFont="1" applyFill="1" applyBorder="1" applyAlignment="1">
      <alignment horizontal="center" vertical="center" wrapText="1"/>
    </xf>
    <xf numFmtId="10" fontId="40" fillId="21" borderId="60" xfId="3" applyNumberFormat="1" applyFont="1" applyFill="1" applyBorder="1" applyAlignment="1">
      <alignment horizontal="center" vertical="center" wrapText="1"/>
    </xf>
    <xf numFmtId="4" fontId="41" fillId="4" borderId="73" xfId="0" applyNumberFormat="1" applyFont="1" applyFill="1" applyBorder="1" applyAlignment="1">
      <alignment horizontal="center" vertical="center" wrapText="1"/>
    </xf>
    <xf numFmtId="192" fontId="41" fillId="4" borderId="68" xfId="0" applyNumberFormat="1" applyFont="1" applyFill="1" applyBorder="1" applyAlignment="1">
      <alignment horizontal="center" vertical="center" wrapText="1"/>
    </xf>
    <xf numFmtId="195" fontId="40" fillId="21" borderId="69" xfId="0" applyNumberFormat="1" applyFont="1" applyFill="1" applyBorder="1" applyAlignment="1">
      <alignment horizontal="center" vertical="center" wrapText="1"/>
    </xf>
    <xf numFmtId="0" fontId="40" fillId="21" borderId="71" xfId="0" applyFont="1" applyFill="1" applyBorder="1" applyAlignment="1">
      <alignment horizontal="center" vertical="center" wrapText="1"/>
    </xf>
    <xf numFmtId="4" fontId="41" fillId="4" borderId="74" xfId="0" applyNumberFormat="1" applyFont="1" applyFill="1" applyBorder="1" applyAlignment="1">
      <alignment horizontal="center" vertical="center" wrapText="1"/>
    </xf>
    <xf numFmtId="4" fontId="41" fillId="4" borderId="75" xfId="0" applyNumberFormat="1" applyFont="1" applyFill="1" applyBorder="1" applyAlignment="1">
      <alignment horizontal="center" vertical="center" wrapText="1"/>
    </xf>
    <xf numFmtId="195" fontId="41" fillId="4" borderId="75" xfId="0" applyNumberFormat="1" applyFont="1" applyFill="1" applyBorder="1" applyAlignment="1">
      <alignment horizontal="center" vertical="center" wrapText="1"/>
    </xf>
    <xf numFmtId="164" fontId="41" fillId="4" borderId="75" xfId="1" applyFont="1" applyFill="1" applyBorder="1" applyAlignment="1">
      <alignment horizontal="center" vertical="center" wrapText="1"/>
    </xf>
    <xf numFmtId="192" fontId="41" fillId="4" borderId="75" xfId="0" applyNumberFormat="1" applyFont="1" applyFill="1" applyBorder="1" applyAlignment="1">
      <alignment horizontal="center" vertical="center" wrapText="1"/>
    </xf>
    <xf numFmtId="10" fontId="41" fillId="4" borderId="75" xfId="3" applyNumberFormat="1" applyFont="1" applyFill="1" applyBorder="1" applyAlignment="1">
      <alignment horizontal="center" vertical="center" wrapText="1"/>
    </xf>
    <xf numFmtId="167" fontId="41" fillId="4" borderId="75" xfId="0" applyNumberFormat="1" applyFont="1" applyFill="1" applyBorder="1" applyAlignment="1">
      <alignment horizontal="center" vertical="center" wrapText="1"/>
    </xf>
    <xf numFmtId="192" fontId="41" fillId="4" borderId="76" xfId="0" applyNumberFormat="1" applyFont="1" applyFill="1" applyBorder="1" applyAlignment="1">
      <alignment horizontal="center" vertical="center" wrapText="1"/>
    </xf>
    <xf numFmtId="191" fontId="50" fillId="4" borderId="1" xfId="1" applyNumberFormat="1" applyFont="1" applyFill="1" applyBorder="1" applyAlignment="1" applyProtection="1">
      <alignment horizontal="center" vertical="center" wrapText="1"/>
      <protection locked="0"/>
    </xf>
    <xf numFmtId="167" fontId="50" fillId="4" borderId="1" xfId="1" applyNumberFormat="1" applyFont="1" applyFill="1" applyBorder="1" applyAlignment="1" applyProtection="1">
      <alignment horizontal="center" vertical="center" wrapText="1"/>
      <protection locked="0"/>
    </xf>
    <xf numFmtId="198" fontId="49" fillId="17" borderId="14" xfId="0" applyNumberFormat="1" applyFont="1" applyFill="1" applyBorder="1" applyAlignment="1">
      <alignment horizontal="center" vertical="center" wrapText="1"/>
    </xf>
    <xf numFmtId="197" fontId="43" fillId="5" borderId="0" xfId="1" applyNumberFormat="1" applyFont="1" applyFill="1" applyAlignment="1">
      <alignment horizontal="center" vertical="center" wrapText="1"/>
    </xf>
    <xf numFmtId="166" fontId="9" fillId="3" borderId="3" xfId="1" applyNumberFormat="1" applyFont="1" applyFill="1" applyBorder="1" applyAlignment="1" applyProtection="1">
      <alignment horizontal="center" vertical="center" wrapText="1"/>
      <protection locked="0"/>
    </xf>
    <xf numFmtId="166" fontId="9" fillId="3" borderId="2" xfId="1" applyNumberFormat="1" applyFont="1" applyFill="1" applyBorder="1" applyAlignment="1" applyProtection="1">
      <alignment horizontal="center" vertical="center" wrapText="1"/>
      <protection locked="0"/>
    </xf>
    <xf numFmtId="166" fontId="9" fillId="3" borderId="7" xfId="1" applyNumberFormat="1" applyFont="1" applyFill="1" applyBorder="1" applyAlignment="1" applyProtection="1">
      <alignment horizontal="center" vertical="center" wrapText="1"/>
      <protection locked="0"/>
    </xf>
    <xf numFmtId="0" fontId="2" fillId="0" borderId="0" xfId="0" applyFont="1" applyProtection="1">
      <protection locked="0"/>
    </xf>
    <xf numFmtId="167" fontId="4" fillId="15" borderId="17" xfId="1" applyNumberFormat="1" applyFont="1" applyFill="1" applyBorder="1" applyAlignment="1" applyProtection="1">
      <alignment horizontal="center" vertical="center" wrapText="1"/>
      <protection locked="0"/>
    </xf>
    <xf numFmtId="195" fontId="41" fillId="4" borderId="60" xfId="1" applyNumberFormat="1" applyFont="1" applyFill="1" applyBorder="1" applyAlignment="1">
      <alignment horizontal="center" vertical="center" wrapText="1"/>
    </xf>
    <xf numFmtId="195" fontId="41" fillId="4" borderId="75" xfId="1" applyNumberFormat="1" applyFont="1" applyFill="1" applyBorder="1" applyAlignment="1">
      <alignment horizontal="center" vertical="center" wrapText="1"/>
    </xf>
    <xf numFmtId="166" fontId="9" fillId="3" borderId="24" xfId="1" applyNumberFormat="1" applyFont="1" applyFill="1" applyBorder="1" applyAlignment="1" applyProtection="1">
      <alignment horizontal="center" vertical="center" wrapText="1"/>
      <protection locked="0"/>
    </xf>
    <xf numFmtId="0" fontId="52" fillId="26" borderId="6" xfId="0" applyFont="1" applyFill="1" applyBorder="1" applyAlignment="1">
      <alignment horizontal="center" vertical="center" wrapText="1" readingOrder="1"/>
    </xf>
    <xf numFmtId="166" fontId="4" fillId="3" borderId="14" xfId="1" applyNumberFormat="1" applyFont="1" applyFill="1" applyBorder="1" applyAlignment="1">
      <alignment horizontal="center" vertical="center" wrapText="1"/>
    </xf>
    <xf numFmtId="4" fontId="41" fillId="3" borderId="60" xfId="0" applyNumberFormat="1" applyFont="1" applyFill="1" applyBorder="1" applyAlignment="1">
      <alignment horizontal="center" vertical="center" wrapText="1"/>
    </xf>
    <xf numFmtId="0" fontId="0" fillId="0" borderId="0" xfId="0" quotePrefix="1"/>
    <xf numFmtId="171" fontId="4" fillId="3" borderId="14" xfId="1" applyNumberFormat="1" applyFont="1" applyFill="1" applyBorder="1" applyAlignment="1">
      <alignment horizontal="center" vertical="center" wrapText="1"/>
    </xf>
    <xf numFmtId="167" fontId="40" fillId="21" borderId="77" xfId="0" applyNumberFormat="1" applyFont="1" applyFill="1" applyBorder="1" applyAlignment="1">
      <alignment horizontal="center" vertical="center" wrapText="1"/>
    </xf>
    <xf numFmtId="4" fontId="41" fillId="4" borderId="78" xfId="0" applyNumberFormat="1" applyFont="1" applyFill="1" applyBorder="1" applyAlignment="1">
      <alignment horizontal="center" vertical="center" wrapText="1"/>
    </xf>
    <xf numFmtId="2" fontId="41" fillId="4" borderId="60" xfId="0" applyNumberFormat="1" applyFont="1" applyFill="1" applyBorder="1" applyAlignment="1">
      <alignment horizontal="center" vertical="center" wrapText="1"/>
    </xf>
    <xf numFmtId="17" fontId="53" fillId="0" borderId="0" xfId="0" applyNumberFormat="1" applyFont="1" applyAlignment="1">
      <alignment horizontal="center"/>
    </xf>
    <xf numFmtId="4" fontId="54" fillId="4" borderId="60" xfId="0" applyNumberFormat="1" applyFont="1" applyFill="1" applyBorder="1" applyAlignment="1">
      <alignment horizontal="center" vertical="center" wrapText="1"/>
    </xf>
    <xf numFmtId="2" fontId="41" fillId="4" borderId="78" xfId="0" applyNumberFormat="1" applyFont="1" applyFill="1" applyBorder="1" applyAlignment="1">
      <alignment horizontal="center" vertical="center" wrapText="1"/>
    </xf>
    <xf numFmtId="199" fontId="0" fillId="0" borderId="0" xfId="0" applyNumberFormat="1" applyProtection="1">
      <protection locked="0"/>
    </xf>
    <xf numFmtId="2" fontId="0" fillId="6" borderId="0" xfId="0" applyNumberFormat="1" applyFill="1" applyAlignment="1">
      <alignment horizontal="center"/>
    </xf>
    <xf numFmtId="2" fontId="51" fillId="0" borderId="0" xfId="0" applyNumberFormat="1" applyFont="1"/>
    <xf numFmtId="2" fontId="49" fillId="17" borderId="26" xfId="0" applyNumberFormat="1" applyFont="1" applyFill="1" applyBorder="1" applyAlignment="1">
      <alignment horizontal="center" vertical="center" wrapText="1"/>
    </xf>
    <xf numFmtId="191" fontId="49" fillId="17" borderId="79" xfId="1" applyNumberFormat="1" applyFont="1" applyFill="1" applyBorder="1" applyAlignment="1">
      <alignment horizontal="center" vertical="center" wrapText="1"/>
    </xf>
    <xf numFmtId="164" fontId="55" fillId="4" borderId="0" xfId="1" applyFont="1" applyFill="1"/>
    <xf numFmtId="0" fontId="52" fillId="2" borderId="17" xfId="0" applyFont="1" applyFill="1" applyBorder="1" applyAlignment="1">
      <alignment horizontal="center" vertical="center" wrapText="1" readingOrder="1"/>
    </xf>
    <xf numFmtId="0" fontId="56" fillId="4" borderId="17" xfId="0" applyFont="1" applyFill="1" applyBorder="1" applyAlignment="1">
      <alignment horizontal="center" vertical="center" wrapText="1" readingOrder="1"/>
    </xf>
    <xf numFmtId="164" fontId="57" fillId="4" borderId="0" xfId="1" applyFont="1" applyFill="1"/>
    <xf numFmtId="171" fontId="0" fillId="0" borderId="0" xfId="0" applyNumberFormat="1" applyAlignment="1">
      <alignment horizontal="center" vertical="center"/>
    </xf>
    <xf numFmtId="171" fontId="0" fillId="0" borderId="35" xfId="0" applyNumberFormat="1" applyBorder="1" applyAlignment="1">
      <alignment horizontal="center"/>
    </xf>
    <xf numFmtId="171" fontId="0" fillId="0" borderId="29" xfId="0" applyNumberFormat="1" applyBorder="1" applyAlignment="1">
      <alignment horizontal="center"/>
    </xf>
    <xf numFmtId="171" fontId="0" fillId="0" borderId="36" xfId="0" applyNumberFormat="1" applyBorder="1" applyAlignment="1">
      <alignment horizontal="center"/>
    </xf>
    <xf numFmtId="171" fontId="0" fillId="0" borderId="32" xfId="0" applyNumberFormat="1" applyBorder="1" applyAlignment="1">
      <alignment horizontal="center"/>
    </xf>
    <xf numFmtId="171" fontId="0" fillId="0" borderId="33" xfId="0" applyNumberFormat="1" applyBorder="1" applyAlignment="1">
      <alignment horizontal="center"/>
    </xf>
    <xf numFmtId="171" fontId="0" fillId="0" borderId="34" xfId="0" applyNumberFormat="1" applyBorder="1" applyAlignment="1">
      <alignment horizontal="center"/>
    </xf>
    <xf numFmtId="166" fontId="9" fillId="3" borderId="7" xfId="1" applyNumberFormat="1" applyFont="1" applyFill="1" applyBorder="1" applyAlignment="1">
      <alignment horizontal="center" vertical="center" wrapText="1"/>
    </xf>
    <xf numFmtId="166" fontId="9" fillId="3" borderId="6" xfId="1" applyNumberFormat="1" applyFont="1" applyFill="1" applyBorder="1" applyAlignment="1">
      <alignment horizontal="center" vertical="center" wrapText="1"/>
    </xf>
    <xf numFmtId="0" fontId="0" fillId="0" borderId="13" xfId="0" applyBorder="1" applyAlignment="1">
      <alignment horizontal="center"/>
    </xf>
    <xf numFmtId="167" fontId="45" fillId="3" borderId="4" xfId="0" applyNumberFormat="1" applyFont="1" applyFill="1" applyBorder="1" applyAlignment="1">
      <alignment horizontal="center" vertical="center" wrapText="1"/>
    </xf>
    <xf numFmtId="167" fontId="45" fillId="3" borderId="26" xfId="0" applyNumberFormat="1" applyFont="1" applyFill="1" applyBorder="1" applyAlignment="1">
      <alignment horizontal="center" vertical="center" wrapText="1"/>
    </xf>
    <xf numFmtId="167" fontId="45" fillId="3" borderId="14" xfId="0" applyNumberFormat="1" applyFont="1" applyFill="1" applyBorder="1" applyAlignment="1">
      <alignment horizontal="center" vertical="center" wrapText="1"/>
    </xf>
    <xf numFmtId="167" fontId="7" fillId="2" borderId="24" xfId="0" applyNumberFormat="1" applyFont="1" applyFill="1" applyBorder="1" applyAlignment="1">
      <alignment horizontal="center" vertical="center" wrapText="1" readingOrder="1"/>
    </xf>
    <xf numFmtId="166" fontId="4" fillId="3" borderId="2" xfId="1" applyNumberFormat="1" applyFont="1" applyFill="1" applyBorder="1" applyAlignment="1">
      <alignment horizontal="center" vertical="center" wrapText="1"/>
    </xf>
    <xf numFmtId="166" fontId="4" fillId="3" borderId="24" xfId="1" applyNumberFormat="1" applyFont="1" applyFill="1" applyBorder="1" applyAlignment="1">
      <alignment horizontal="center" vertical="center" wrapText="1"/>
    </xf>
    <xf numFmtId="166" fontId="4" fillId="3" borderId="3" xfId="1" applyNumberFormat="1" applyFont="1" applyFill="1" applyBorder="1" applyAlignment="1">
      <alignment horizontal="center" vertical="center" wrapText="1"/>
    </xf>
    <xf numFmtId="166" fontId="4" fillId="3" borderId="7" xfId="1" applyNumberFormat="1" applyFont="1" applyFill="1" applyBorder="1" applyAlignment="1">
      <alignment horizontal="center" vertical="center" wrapText="1"/>
    </xf>
  </cellXfs>
  <cellStyles count="156">
    <cellStyle name="Actual Date" xfId="5" xr:uid="{CBC902C8-10E5-4DB2-A1A5-6984463524B4}"/>
    <cellStyle name="Bom 2" xfId="6" xr:uid="{CECAAF5D-C194-44B5-BD6D-6FB4193C3BDD}"/>
    <cellStyle name="Cancel" xfId="140" xr:uid="{76D95E43-02A3-40C1-91AB-A5990935971B}"/>
    <cellStyle name="Comma [0]_12matrix" xfId="7" xr:uid="{E943437E-51BB-42EC-86E6-7C4924CF2E07}"/>
    <cellStyle name="Comma_12matrix" xfId="8" xr:uid="{B60C4D74-4E9B-451C-A4E3-428780391DFF}"/>
    <cellStyle name="Currency [0]_12matrix" xfId="9" xr:uid="{F5C31731-D1C2-4F94-9572-3D910BCFA4A3}"/>
    <cellStyle name="Currency [1]" xfId="10" xr:uid="{78BB0D0B-911D-48C0-B601-1F543A8615A8}"/>
    <cellStyle name="Currency [2]" xfId="11" xr:uid="{BCC97A93-1BCD-4362-A696-B0BAEA0B3B43}"/>
    <cellStyle name="Currency [2] 2" xfId="12" xr:uid="{78F4487B-31DC-479A-BA90-A085FBD3CCDF}"/>
    <cellStyle name="Currency_12matrix" xfId="13" xr:uid="{7A8E2451-A13E-4A9A-AD3E-2E292F6ADCF6}"/>
    <cellStyle name="Date" xfId="14" xr:uid="{70409587-C800-41EC-8B87-ECE687996028}"/>
    <cellStyle name="Date [d-mmm-yy]" xfId="15" xr:uid="{8D8F0774-420E-4985-A343-4D1CD3631EDF}"/>
    <cellStyle name="Date [mm-d-yy]" xfId="16" xr:uid="{E74FD12E-5605-4C40-92E7-F28CA6F158E2}"/>
    <cellStyle name="Date [mm-d-yy] 2" xfId="17" xr:uid="{027F893E-771E-4D4A-B800-85910A1348F3}"/>
    <cellStyle name="Date [mm-d-yyyy]" xfId="18" xr:uid="{03CA01C0-DB29-4543-BACE-B6AFD842487B}"/>
    <cellStyle name="Date [mm-d-yyyy] 2" xfId="19" xr:uid="{642D62B7-4919-44E8-BFAA-8C1C4D674B78}"/>
    <cellStyle name="Date [mmm-yy]" xfId="20" xr:uid="{499F7B47-1A27-49A2-A929-6FD1288F12FA}"/>
    <cellStyle name="Euro" xfId="21" xr:uid="{BF6AD855-EDCE-48E1-BF5D-556B82101195}"/>
    <cellStyle name="Euro 2" xfId="22" xr:uid="{59912186-CCA3-44C7-BBC0-CAF172D77BB5}"/>
    <cellStyle name="Fixed" xfId="23" xr:uid="{C618FE2B-0B0B-4778-9886-F92BA5E3D2DA}"/>
    <cellStyle name="Fixed [0]" xfId="24" xr:uid="{3FE1D557-0323-45F7-ADF2-329613AA832D}"/>
    <cellStyle name="Fixed [0] 2" xfId="25" xr:uid="{843D0194-0E71-465A-B8C7-D9EEC9D4ED17}"/>
    <cellStyle name="Fixed_dimon" xfId="26" xr:uid="{A819DBF4-1C1C-4C00-87DA-3A85394981B6}"/>
    <cellStyle name="Grey" xfId="27" xr:uid="{71CEB1D7-D39E-4995-888D-F7CD760C99BD}"/>
    <cellStyle name="HEADER" xfId="28" xr:uid="{E82470E4-257A-42BF-9E79-2D94AF7F7B8D}"/>
    <cellStyle name="Heading1" xfId="29" xr:uid="{F2DF6D01-1231-421F-BADB-B0415763FE2E}"/>
    <cellStyle name="Heading2" xfId="30" xr:uid="{7972F1AF-5454-4BF7-982F-C9737A988250}"/>
    <cellStyle name="HIGHLIGHT" xfId="31" xr:uid="{FDC0754A-7005-4930-AFB8-F0854EF61826}"/>
    <cellStyle name="Input [yellow]" xfId="32" xr:uid="{070A1F42-D7E8-42D2-9723-E800A2C61242}"/>
    <cellStyle name="Input Currency" xfId="33" xr:uid="{8371003E-99D9-49F1-B04A-AC88CCEF1B58}"/>
    <cellStyle name="Input Date" xfId="34" xr:uid="{050D00F8-5178-4E58-8201-1CFC021CB32D}"/>
    <cellStyle name="Input Fixed [0]" xfId="35" xr:uid="{83021B47-8F21-4F72-9F00-66C7FCAF11B5}"/>
    <cellStyle name="Input Normal" xfId="36" xr:uid="{0763C5E4-AB73-4AE2-9B55-8F1E28F0907E}"/>
    <cellStyle name="Input Percent" xfId="37" xr:uid="{E71EC25E-103E-43D8-819B-40854F45D860}"/>
    <cellStyle name="Input Percent [2]" xfId="38" xr:uid="{E0A85F2A-A57F-4CBD-A475-F5D13D2DE333}"/>
    <cellStyle name="Input Percent_Prop_SVC - Sailing_12jul01-Tarifa Cogeração" xfId="39" xr:uid="{46B0E859-64BE-4C29-8567-595D4F2CC5CD}"/>
    <cellStyle name="Input Titles" xfId="40" xr:uid="{E0977206-A019-4A36-9889-1172548384D0}"/>
    <cellStyle name="Millares [0]_OPERACIÓN Y AHORRO IBERFRUTA Jenbacher new-law.16hx5.0021" xfId="41" xr:uid="{CC8EDC18-810C-4CA0-82E7-674B01493E8F}"/>
    <cellStyle name="Moeda" xfId="1" builtinId="4"/>
    <cellStyle name="Moeda 10" xfId="149" xr:uid="{3720D94E-671B-4AA4-A64E-B5DCD0C98DA9}"/>
    <cellStyle name="Moeda 11" xfId="152" xr:uid="{E5F50836-1B6C-4723-8263-651BE56E8EEF}"/>
    <cellStyle name="Moeda 12" xfId="154" xr:uid="{9BD486D4-2B06-40FA-AE6E-ADC3B48EDFD7}"/>
    <cellStyle name="Moeda 2" xfId="42" xr:uid="{099EEB28-8945-49AE-B8FE-671339616E84}"/>
    <cellStyle name="Moeda 3" xfId="43" xr:uid="{3AB62622-C781-4E25-B888-4E363A793BA9}"/>
    <cellStyle name="Moeda 4" xfId="2" xr:uid="{1A3227A8-FCA0-4C89-87C3-E495D06E45D7}"/>
    <cellStyle name="Moeda 4 2" xfId="44" xr:uid="{BE51E67D-8A83-4BDD-B98D-5A90CAE65818}"/>
    <cellStyle name="Moeda 4 2 2" xfId="45" xr:uid="{835A1A4F-7DD1-4686-BE16-D90BD195295C}"/>
    <cellStyle name="Moeda 4 2 2 2" xfId="127" xr:uid="{B412770C-5D0D-4794-901B-460E0FF0C182}"/>
    <cellStyle name="Moeda 4 2 3" xfId="126" xr:uid="{6C4E7EB6-E58A-4A0A-B4BC-7E7DB219C04F}"/>
    <cellStyle name="Moeda 4 3" xfId="46" xr:uid="{F105FC50-3B4F-45DE-A1DA-40F08DC03D91}"/>
    <cellStyle name="Moeda 4 3 2" xfId="128" xr:uid="{75D0BE7F-7CEF-435E-90DD-D648F9E5E462}"/>
    <cellStyle name="Moeda 4 4" xfId="47" xr:uid="{FDB8FF9C-A7C2-4F15-A351-2ED3B654AB45}"/>
    <cellStyle name="Moeda 4 5" xfId="125" xr:uid="{728B1BD1-2E08-448A-9B35-48768F335C2C}"/>
    <cellStyle name="Moeda 5" xfId="48" xr:uid="{ABAD2D6E-CC5C-4DA7-8A8B-20B2AF328A65}"/>
    <cellStyle name="Moeda 5 2" xfId="129" xr:uid="{795CA24F-9D38-4D54-9685-2CC83C0EF9E0}"/>
    <cellStyle name="Moeda 6" xfId="49" xr:uid="{9037E413-C78F-46A3-97B9-B4A886DF86C4}"/>
    <cellStyle name="Moeda 7" xfId="124" xr:uid="{99F577FD-73AF-4205-AE8A-326965D673BD}"/>
    <cellStyle name="Moeda 8" xfId="143" xr:uid="{8AF99246-AA0F-4B19-9737-41150F18C414}"/>
    <cellStyle name="Moeda 9" xfId="147" xr:uid="{68F1065A-198A-4106-B911-4AE0B252BF05}"/>
    <cellStyle name="Moneda [0]_Comparativa motores" xfId="50" xr:uid="{B883BE7A-AC6C-4CDA-8799-6BB8762ED8A4}"/>
    <cellStyle name="Moneda_Comparativa motores" xfId="51" xr:uid="{ECE43760-9431-4B23-8155-097B00A99BF9}"/>
    <cellStyle name="NA is zero" xfId="52" xr:uid="{90BA10CE-1DFA-4ED8-B066-9F0D5DAD9760}"/>
    <cellStyle name="Neutro" xfId="139" builtinId="28"/>
    <cellStyle name="no dec" xfId="53" xr:uid="{6D39D8B6-8299-4CBF-932C-B55E6584E793}"/>
    <cellStyle name="Normal" xfId="0" builtinId="0"/>
    <cellStyle name="Normal - Style1" xfId="54" xr:uid="{736FCBCC-3646-4DC5-BDA1-2D0B48BE8835}"/>
    <cellStyle name="Normal [0]" xfId="55" xr:uid="{16C92A7B-40BE-43BE-8602-75214C22B66E}"/>
    <cellStyle name="Normal [1]" xfId="56" xr:uid="{D6B54B40-88CB-4396-BDEA-1AC56FB50256}"/>
    <cellStyle name="Normal [1] 2" xfId="57" xr:uid="{8D7EC708-5C72-45F4-9DF6-151FEBE8C8C8}"/>
    <cellStyle name="Normal [2]" xfId="58" xr:uid="{39E32F8C-D9BC-40E6-8284-EC415EB09272}"/>
    <cellStyle name="Normal [3]" xfId="59" xr:uid="{C717F403-8660-4F8D-A1A6-B41675206B14}"/>
    <cellStyle name="Normal 10" xfId="60" xr:uid="{C475046D-C27D-4176-9637-E8F2BB7B679F}"/>
    <cellStyle name="Normal 10 2" xfId="61" xr:uid="{88D0592B-5C99-403E-BC80-97DBA3E6AD7F}"/>
    <cellStyle name="Normal 11" xfId="62" xr:uid="{10D6372D-3DEE-47A5-B44B-7C2CCEF8743E}"/>
    <cellStyle name="Normal 11 2" xfId="63" xr:uid="{F145DE64-8F4D-4A14-AB61-A03D56564539}"/>
    <cellStyle name="Normal 12" xfId="64" xr:uid="{BD71D28B-32B9-437B-9247-505FFE847382}"/>
    <cellStyle name="Normal 12 2" xfId="65" xr:uid="{44264B5A-E64F-4A58-A1AB-C5198DF2A665}"/>
    <cellStyle name="Normal 2" xfId="4" xr:uid="{25BD2170-717E-4B01-9533-18E814BC7847}"/>
    <cellStyle name="Normal 2 2" xfId="66" xr:uid="{0324D3F5-B254-40DA-8EC3-6A779D530EBC}"/>
    <cellStyle name="Normal 2 3" xfId="67" xr:uid="{DEA367EC-9327-4CFC-AD8D-214B16E72A06}"/>
    <cellStyle name="Normal 3" xfId="68" xr:uid="{F51C17C5-3ABE-40AD-945A-01C3B53C36F4}"/>
    <cellStyle name="Normal 3 2" xfId="69" xr:uid="{6A79436A-9D92-4BDF-B26E-049FA5C3DE19}"/>
    <cellStyle name="Normal 3 3" xfId="70" xr:uid="{2D2F67F8-E27E-4FF9-B678-439BC07F3DCA}"/>
    <cellStyle name="Normal 4" xfId="71" xr:uid="{31593685-1CEC-4123-8470-58D2F1458E9F}"/>
    <cellStyle name="Normal 5" xfId="72" xr:uid="{587AF6AC-44EF-47EA-9F78-229DBDF1A07B}"/>
    <cellStyle name="Normal 6" xfId="73" xr:uid="{A7C07AEB-DC23-4C8F-8ACE-2FD6BFD1F7B1}"/>
    <cellStyle name="Normal 6 2" xfId="74" xr:uid="{49A4E905-580A-4989-9FAD-A76FC4829E92}"/>
    <cellStyle name="Normal 7" xfId="75" xr:uid="{FF1BF4A5-F235-4EFC-8168-5EA9BEADCE52}"/>
    <cellStyle name="Normal 7 2" xfId="76" xr:uid="{190C9CD5-6C4D-491F-9C56-0F959B9CE01D}"/>
    <cellStyle name="Normal 8" xfId="77" xr:uid="{813FDC10-FB85-4845-ADBD-5070BECE2FC5}"/>
    <cellStyle name="Normal 8 2" xfId="78" xr:uid="{BBA169FC-2254-4707-A162-FB424251B4DD}"/>
    <cellStyle name="Normal 9" xfId="79" xr:uid="{3C7E53C0-5023-4CF6-A073-612C0D6E6449}"/>
    <cellStyle name="Normal 9 2" xfId="80" xr:uid="{470F0B90-C55C-405D-81F8-153F9CEB9922}"/>
    <cellStyle name="Normal Bold" xfId="81" xr:uid="{FF743D86-B265-489C-BB2F-EFF9D97D6367}"/>
    <cellStyle name="Normal Pct" xfId="82" xr:uid="{3756BDF9-C6AF-4D5C-B8D9-5376F26213D0}"/>
    <cellStyle name="NPPESalesPct" xfId="83" xr:uid="{8C06B5FE-3CC8-42C6-994D-8D58F0C6652C}"/>
    <cellStyle name="NPPESalesPct 2" xfId="84" xr:uid="{B026149D-432C-4FE9-A554-BE650D61786F}"/>
    <cellStyle name="NWI%S" xfId="85" xr:uid="{5CF36C44-496A-4E9D-A255-97132071AF4E}"/>
    <cellStyle name="NWI%S 2" xfId="86" xr:uid="{B9424BEB-D6AB-4509-8FDC-3BB57DE5BE11}"/>
    <cellStyle name="pc1" xfId="87" xr:uid="{E413083D-17E0-48C3-802F-871B995F40A9}"/>
    <cellStyle name="pc1 2" xfId="88" xr:uid="{823EB852-C544-4639-B96C-1E8E4AF6085F}"/>
    <cellStyle name="Percent [0]" xfId="89" xr:uid="{E2922FB4-DA0E-49FD-BB85-34DC6ED47449}"/>
    <cellStyle name="Percent [0] 2" xfId="90" xr:uid="{0B5CB1EC-5EBC-4A79-85EE-AA67C1A33FEE}"/>
    <cellStyle name="Percent [1]" xfId="91" xr:uid="{56E454D2-CACD-4CAD-8951-006598CA068D}"/>
    <cellStyle name="Percent [2]" xfId="92" xr:uid="{2784937B-5D63-4E5B-A0BE-55C9576345B0}"/>
    <cellStyle name="Percent [2] 2" xfId="93" xr:uid="{80AC30CE-8027-4517-88E0-16A6EA25FF17}"/>
    <cellStyle name="Percent_Annual Prices Fuel Oil and LPG" xfId="94" xr:uid="{852E6D07-81A4-4FBE-A5F9-653A83429AB3}"/>
    <cellStyle name="PercentSales" xfId="95" xr:uid="{746DCE69-DDC2-487A-8F7A-1AFC89B9F2BA}"/>
    <cellStyle name="PercentSales 2" xfId="96" xr:uid="{66F944D5-63B8-4491-A682-88F6AF8C2196}"/>
    <cellStyle name="Porcentagem" xfId="3" builtinId="5"/>
    <cellStyle name="Porcentagem 2" xfId="97" xr:uid="{CE4F5F98-6CCA-43F0-BBC9-311B717AED8D}"/>
    <cellStyle name="Porcentagem 3" xfId="98" xr:uid="{7B1FCD91-F7AE-49E9-B08B-2C4A1BAFC2F1}"/>
    <cellStyle name="Porcentagem 3 2" xfId="99" xr:uid="{3B57EB81-86A5-44AD-9730-39505EA721FC}"/>
    <cellStyle name="Porcentagem 3 2 2" xfId="145" xr:uid="{B51A938D-8F16-48E7-BA5A-8A528AD8E2A2}"/>
    <cellStyle name="Porcentagem 3 3" xfId="144" xr:uid="{C4B6A8C7-C69C-4968-B19D-E163DE75480F}"/>
    <cellStyle name="Red font" xfId="100" xr:uid="{806AFFB4-0EE6-4816-9820-24E4A2D95F88}"/>
    <cellStyle name="Separador de milhares 3" xfId="141" xr:uid="{87E8B611-2114-45BF-8F7D-5D163D67EC89}"/>
    <cellStyle name="Strange" xfId="101" xr:uid="{73CD3F53-7B07-4524-9EE7-95F6882FCD8B}"/>
    <cellStyle name="Test [green]" xfId="102" xr:uid="{AE8611D5-C084-430B-9812-AA8C9D30C4D9}"/>
    <cellStyle name="Test [green] 2" xfId="103" xr:uid="{DDC9557C-D316-49BE-8926-4042CA94ADE2}"/>
    <cellStyle name="TFCF" xfId="104" xr:uid="{40231A26-8EBD-4E13-949E-504E4C29D3EE}"/>
    <cellStyle name="Unprot" xfId="105" xr:uid="{57603897-95FE-466F-9FF0-C864AFB0E9C8}"/>
    <cellStyle name="Unprot$" xfId="106" xr:uid="{0D856073-C4B2-40E7-8BF9-1E422C013D91}"/>
    <cellStyle name="Unprot$ 2" xfId="107" xr:uid="{0B473701-C1E6-47E9-9659-FBD2C0D482F0}"/>
    <cellStyle name="Unprot_Brazil" xfId="108" xr:uid="{DD9A6E6A-890D-46BB-8083-55EBB5B4EF92}"/>
    <cellStyle name="Unprotect" xfId="109" xr:uid="{FAA07B64-9480-420F-BA1C-E4900CC5821F}"/>
    <cellStyle name="Vírgula 10" xfId="146" xr:uid="{0C399382-3418-45F5-8B61-632D2F264C7E}"/>
    <cellStyle name="Vírgula 11" xfId="148" xr:uid="{2C3B3E97-553C-4F68-96B1-2EDBCAB45E36}"/>
    <cellStyle name="Vírgula 12" xfId="151" xr:uid="{4DA4C0A6-118F-47F4-BE6E-C7B9DF5A4301}"/>
    <cellStyle name="Vírgula 13" xfId="153" xr:uid="{12686A2B-9E38-4775-8735-B45FE28472BC}"/>
    <cellStyle name="Vírgula 2" xfId="110" xr:uid="{9AA02303-86D7-469C-BA97-DFA27715120C}"/>
    <cellStyle name="Vírgula 2 2" xfId="111" xr:uid="{2DA2449D-EBE1-41C3-B385-985B5534BECD}"/>
    <cellStyle name="Vírgula 2 2 2" xfId="112" xr:uid="{6731653C-DB14-4D62-8804-3BBEC1652005}"/>
    <cellStyle name="Vírgula 2 2 2 2" xfId="130" xr:uid="{5A7A95A2-065F-477A-8DE1-EAC54D3B7D39}"/>
    <cellStyle name="Vírgula 2 3" xfId="113" xr:uid="{3B80CFBC-2386-4919-AD61-928D9AB30655}"/>
    <cellStyle name="Vírgula 2 3 2" xfId="131" xr:uid="{CECEAC33-0BFE-4F49-BFB3-0B60D3C585DD}"/>
    <cellStyle name="Vírgula 2 4" xfId="150" xr:uid="{9C53F239-84D4-47B1-ABFF-A370C5924D63}"/>
    <cellStyle name="Vírgula 2 5" xfId="155" xr:uid="{0CF7B044-6281-4B30-8C9F-34BBA916C505}"/>
    <cellStyle name="Vírgula 3" xfId="114" xr:uid="{88842BCB-2088-4A44-81FF-23A04F03AC92}"/>
    <cellStyle name="Vírgula 3 2" xfId="115" xr:uid="{1563E21C-3735-4121-8FD4-943A653DCD24}"/>
    <cellStyle name="Vírgula 3 2 2" xfId="133" xr:uid="{50265FF6-3326-4AEE-A09B-E9A1D32018F2}"/>
    <cellStyle name="Vírgula 3 3" xfId="132" xr:uid="{8488EAD8-9D34-4DEC-A25A-453BABB34D04}"/>
    <cellStyle name="Vírgula 4" xfId="116" xr:uid="{2951CB3C-0B1A-412D-91E8-254B372360EF}"/>
    <cellStyle name="Vírgula 4 2" xfId="117" xr:uid="{243582EA-B9AE-4009-826F-D6C20524B82C}"/>
    <cellStyle name="Vírgula 4 2 2" xfId="135" xr:uid="{1B56AC81-C4F3-4E0C-8C40-4994CB1D3CB5}"/>
    <cellStyle name="Vírgula 4 3" xfId="134" xr:uid="{998EAA99-6692-4FF9-8761-92E2E4FC1DF5}"/>
    <cellStyle name="Vírgula 5" xfId="118" xr:uid="{BF58DB8E-C004-4AA0-BB6E-4570F2030B20}"/>
    <cellStyle name="Vírgula 5 2" xfId="119" xr:uid="{405031DC-2740-4881-B05C-21ED043DC23E}"/>
    <cellStyle name="Vírgula 5 2 2" xfId="137" xr:uid="{B1317535-A634-4439-8523-7067BB53C857}"/>
    <cellStyle name="Vírgula 5 3" xfId="136" xr:uid="{226649B8-A33A-406B-A936-1ADB74AF3F8C}"/>
    <cellStyle name="Vírgula 6" xfId="120" xr:uid="{529F2542-A227-4EF5-A7C5-25733C9B73E4}"/>
    <cellStyle name="Vírgula 6 2" xfId="138" xr:uid="{61ADD05E-CB5C-408E-A26A-B114816E6CC6}"/>
    <cellStyle name="Vírgula 7" xfId="121" xr:uid="{43A76E72-6AB0-4557-937A-EA6D4FAC552F}"/>
    <cellStyle name="Vírgula 8" xfId="123" xr:uid="{A1CCE000-4F66-405C-99E2-CF50D3B1164A}"/>
    <cellStyle name="Vírgula 9" xfId="142" xr:uid="{591DCBBB-C176-4FAF-A451-58F513FF7509}"/>
    <cellStyle name="White" xfId="122" xr:uid="{7074DC0C-A8E3-4776-9736-4626E2DF9E8D}"/>
  </cellStyles>
  <dxfs count="195">
    <dxf>
      <font>
        <b val="0"/>
        <i val="0"/>
        <strike val="0"/>
        <condense val="0"/>
        <extend val="0"/>
        <outline val="0"/>
        <shadow val="0"/>
        <u val="none"/>
        <vertAlign val="baseline"/>
        <sz val="10"/>
        <color rgb="FF000000"/>
        <name val="Aptos"/>
        <family val="2"/>
        <scheme val="none"/>
      </font>
      <numFmt numFmtId="164" formatCode="_(&quot;R$&quot;* #,##0.00_);_(&quot;R$&quot;* \(#,##0.00\);_(&quot;R$&quot;* &quot;-&quot;??_);_(@_)"/>
      <fill>
        <patternFill patternType="solid">
          <fgColor indexed="64"/>
          <bgColor theme="0" tint="-0.249977111117893"/>
        </patternFill>
      </fill>
      <alignment horizontal="center" vertical="center" textRotation="0" wrapText="1" indent="0" justifyLastLine="0" shrinkToFit="0" readingOrder="0"/>
      <border diagonalUp="0" diagonalDown="0" outline="0">
        <left style="medium">
          <color rgb="FFFFFFFF"/>
        </left>
        <right style="medium">
          <color rgb="FFFFFFFF"/>
        </right>
        <top style="medium">
          <color rgb="FFFFFFFF"/>
        </top>
        <bottom style="medium">
          <color rgb="FFFFFFFF"/>
        </bottom>
      </border>
    </dxf>
    <dxf>
      <font>
        <b val="0"/>
        <i val="0"/>
        <strike val="0"/>
        <condense val="0"/>
        <extend val="0"/>
        <outline val="0"/>
        <shadow val="0"/>
        <u val="none"/>
        <vertAlign val="baseline"/>
        <sz val="10"/>
        <color rgb="FF000000"/>
        <name val="Aptos"/>
        <family val="2"/>
        <scheme val="none"/>
      </font>
      <numFmt numFmtId="2" formatCode="0.00"/>
      <fill>
        <patternFill patternType="solid">
          <fgColor indexed="64"/>
          <bgColor theme="0" tint="-0.249977111117893"/>
        </patternFill>
      </fill>
      <alignment horizontal="center" vertical="center" textRotation="0" wrapText="1" indent="0" justifyLastLine="0" shrinkToFit="0" readingOrder="0"/>
      <border diagonalUp="0" diagonalDown="0" outline="0">
        <left style="medium">
          <color rgb="FFFFFFFF"/>
        </left>
        <right style="medium">
          <color rgb="FFFFFFFF"/>
        </right>
        <top style="medium">
          <color rgb="FFFFFFFF"/>
        </top>
        <bottom style="medium">
          <color rgb="FFFFFFFF"/>
        </bottom>
      </border>
    </dxf>
    <dxf>
      <font>
        <b val="0"/>
        <i val="0"/>
        <strike val="0"/>
        <condense val="0"/>
        <extend val="0"/>
        <outline val="0"/>
        <shadow val="0"/>
        <u val="none"/>
        <vertAlign val="baseline"/>
        <sz val="10"/>
        <color rgb="FF000000"/>
        <name val="Aptos"/>
        <family val="2"/>
        <scheme val="none"/>
      </font>
      <numFmt numFmtId="2" formatCode="0.00"/>
      <fill>
        <patternFill patternType="solid">
          <fgColor indexed="64"/>
          <bgColor theme="0" tint="-0.249977111117893"/>
        </patternFill>
      </fill>
      <alignment horizontal="center" vertical="center" textRotation="0" wrapText="1" indent="0" justifyLastLine="0" shrinkToFit="0" readingOrder="0"/>
      <border diagonalUp="0" diagonalDown="0" outline="0">
        <left style="medium">
          <color rgb="FFFFFFFF"/>
        </left>
        <right style="medium">
          <color rgb="FFFFFFFF"/>
        </right>
        <top style="medium">
          <color rgb="FFFFFFFF"/>
        </top>
        <bottom style="medium">
          <color rgb="FFFFFFFF"/>
        </bottom>
      </border>
    </dxf>
    <dxf>
      <font>
        <b val="0"/>
        <i val="0"/>
        <strike val="0"/>
        <condense val="0"/>
        <extend val="0"/>
        <outline val="0"/>
        <shadow val="0"/>
        <u val="none"/>
        <vertAlign val="baseline"/>
        <sz val="10"/>
        <color rgb="FF000000"/>
        <name val="Aptos"/>
        <family val="2"/>
        <scheme val="none"/>
      </font>
      <numFmt numFmtId="191" formatCode="&quot;R$&quot;\ #,##0.00"/>
      <fill>
        <patternFill patternType="solid">
          <fgColor indexed="64"/>
          <bgColor theme="0" tint="-0.249977111117893"/>
        </patternFill>
      </fill>
      <alignment horizontal="center" vertical="center" textRotation="0" wrapText="1" indent="0" justifyLastLine="0" shrinkToFit="0" readingOrder="0"/>
      <border diagonalUp="0" diagonalDown="0" outline="0">
        <left style="medium">
          <color rgb="FFFFFFFF"/>
        </left>
        <right style="medium">
          <color rgb="FFFFFFFF"/>
        </right>
        <top style="medium">
          <color rgb="FFFFFFFF"/>
        </top>
        <bottom style="medium">
          <color rgb="FFFFFFFF"/>
        </bottom>
      </border>
    </dxf>
    <dxf>
      <font>
        <b val="0"/>
        <i val="0"/>
        <strike val="0"/>
        <condense val="0"/>
        <extend val="0"/>
        <outline val="0"/>
        <shadow val="0"/>
        <u val="none"/>
        <vertAlign val="baseline"/>
        <sz val="10"/>
        <color rgb="FF000000"/>
        <name val="Aptos"/>
        <family val="2"/>
        <scheme val="none"/>
      </font>
      <numFmt numFmtId="191" formatCode="&quot;R$&quot;\ #,##0.00"/>
      <fill>
        <patternFill patternType="solid">
          <fgColor indexed="64"/>
          <bgColor theme="0" tint="-0.249977111117893"/>
        </patternFill>
      </fill>
      <alignment horizontal="center" vertical="center" textRotation="0" wrapText="1" indent="0" justifyLastLine="0" shrinkToFit="0" readingOrder="0"/>
      <border diagonalUp="0" diagonalDown="0" outline="0">
        <left style="medium">
          <color rgb="FFFFFFFF"/>
        </left>
        <right style="medium">
          <color rgb="FFFFFFFF"/>
        </right>
        <top style="medium">
          <color rgb="FFFFFFFF"/>
        </top>
        <bottom style="medium">
          <color rgb="FFFFFFFF"/>
        </bottom>
      </border>
    </dxf>
    <dxf>
      <font>
        <b val="0"/>
        <i val="0"/>
        <strike val="0"/>
        <condense val="0"/>
        <extend val="0"/>
        <outline val="0"/>
        <shadow val="0"/>
        <u val="none"/>
        <vertAlign val="baseline"/>
        <sz val="10"/>
        <color rgb="FF000000"/>
        <name val="Aptos"/>
        <family val="2"/>
        <scheme val="none"/>
      </font>
      <numFmt numFmtId="2" formatCode="0.00"/>
      <fill>
        <patternFill patternType="solid">
          <fgColor indexed="64"/>
          <bgColor theme="0" tint="-0.249977111117893"/>
        </patternFill>
      </fill>
      <alignment horizontal="center" vertical="center" textRotation="0" wrapText="1" indent="0" justifyLastLine="0" shrinkToFit="0" readingOrder="0"/>
      <border diagonalUp="0" diagonalDown="0" outline="0">
        <left style="medium">
          <color rgb="FFFFFFFF"/>
        </left>
        <right style="medium">
          <color rgb="FFFFFFFF"/>
        </right>
        <top style="medium">
          <color rgb="FFFFFFFF"/>
        </top>
        <bottom style="medium">
          <color rgb="FFFFFFFF"/>
        </bottom>
      </border>
    </dxf>
    <dxf>
      <font>
        <b val="0"/>
        <i val="0"/>
        <strike val="0"/>
        <condense val="0"/>
        <extend val="0"/>
        <outline val="0"/>
        <shadow val="0"/>
        <u val="none"/>
        <vertAlign val="baseline"/>
        <sz val="10"/>
        <color rgb="FF000000"/>
        <name val="Aptos"/>
        <family val="2"/>
        <scheme val="none"/>
      </font>
      <numFmt numFmtId="164" formatCode="_(&quot;R$&quot;* #,##0.00_);_(&quot;R$&quot;* \(#,##0.00\);_(&quot;R$&quot;* &quot;-&quot;??_);_(@_)"/>
      <fill>
        <patternFill patternType="solid">
          <fgColor indexed="64"/>
          <bgColor theme="0" tint="-0.249977111117893"/>
        </patternFill>
      </fill>
      <alignment horizontal="center" vertical="center" textRotation="0" wrapText="1" indent="0" justifyLastLine="0" shrinkToFit="0" readingOrder="0"/>
      <border diagonalUp="0" diagonalDown="0" outline="0">
        <left style="medium">
          <color rgb="FFFFFFFF"/>
        </left>
        <right style="medium">
          <color rgb="FFFFFFFF"/>
        </right>
        <top style="medium">
          <color rgb="FFFFFFFF"/>
        </top>
        <bottom style="medium">
          <color rgb="FFFFFFFF"/>
        </bottom>
      </border>
    </dxf>
    <dxf>
      <font>
        <b val="0"/>
        <i val="0"/>
        <strike val="0"/>
        <condense val="0"/>
        <extend val="0"/>
        <outline val="0"/>
        <shadow val="0"/>
        <u val="none"/>
        <vertAlign val="baseline"/>
        <sz val="10"/>
        <color rgb="FF000000"/>
        <name val="Aptos"/>
        <family val="2"/>
        <scheme val="none"/>
      </font>
      <numFmt numFmtId="164" formatCode="_(&quot;R$&quot;* #,##0.00_);_(&quot;R$&quot;* \(#,##0.00\);_(&quot;R$&quot;* &quot;-&quot;??_);_(@_)"/>
      <fill>
        <patternFill patternType="solid">
          <fgColor indexed="64"/>
          <bgColor theme="0" tint="-0.249977111117893"/>
        </patternFill>
      </fill>
      <alignment horizontal="center" vertical="center" textRotation="0" wrapText="1" indent="0" justifyLastLine="0" shrinkToFit="0" readingOrder="0"/>
      <border diagonalUp="0" diagonalDown="0" outline="0">
        <left style="medium">
          <color rgb="FFFFFFFF"/>
        </left>
        <right style="medium">
          <color rgb="FFFFFFFF"/>
        </right>
        <top style="medium">
          <color rgb="FFFFFFFF"/>
        </top>
        <bottom style="medium">
          <color rgb="FFFFFFFF"/>
        </bottom>
      </border>
    </dxf>
    <dxf>
      <font>
        <b val="0"/>
        <i val="0"/>
        <strike val="0"/>
        <condense val="0"/>
        <extend val="0"/>
        <outline val="0"/>
        <shadow val="0"/>
        <u val="none"/>
        <vertAlign val="baseline"/>
        <sz val="10"/>
        <color rgb="FF000000"/>
        <name val="Aptos"/>
        <family val="2"/>
        <scheme val="none"/>
      </font>
      <numFmt numFmtId="2" formatCode="0.00"/>
      <fill>
        <patternFill patternType="solid">
          <fgColor indexed="64"/>
          <bgColor theme="0" tint="-0.249977111117893"/>
        </patternFill>
      </fill>
      <alignment horizontal="center" vertical="center" textRotation="0" wrapText="1" indent="0" justifyLastLine="0" shrinkToFit="0" readingOrder="0"/>
      <border diagonalUp="0" diagonalDown="0" outline="0">
        <left style="medium">
          <color rgb="FFFFFFFF"/>
        </left>
        <right style="medium">
          <color rgb="FFFFFFFF"/>
        </right>
        <top style="medium">
          <color rgb="FFFFFFFF"/>
        </top>
        <bottom style="medium">
          <color rgb="FFFFFFFF"/>
        </bottom>
      </border>
    </dxf>
    <dxf>
      <font>
        <b val="0"/>
        <i val="0"/>
        <strike val="0"/>
        <condense val="0"/>
        <extend val="0"/>
        <outline val="0"/>
        <shadow val="0"/>
        <u val="none"/>
        <vertAlign val="baseline"/>
        <sz val="10"/>
        <color rgb="FF000000"/>
        <name val="Aptos"/>
        <family val="2"/>
        <scheme val="none"/>
      </font>
      <numFmt numFmtId="164" formatCode="_(&quot;R$&quot;* #,##0.00_);_(&quot;R$&quot;* \(#,##0.00\);_(&quot;R$&quot;* &quot;-&quot;??_);_(@_)"/>
      <fill>
        <patternFill patternType="solid">
          <fgColor indexed="64"/>
          <bgColor theme="0" tint="-0.249977111117893"/>
        </patternFill>
      </fill>
      <alignment horizontal="center" vertical="center" textRotation="0" wrapText="1" indent="0" justifyLastLine="0" shrinkToFit="0" readingOrder="0"/>
      <border diagonalUp="0" diagonalDown="0" outline="0">
        <left style="medium">
          <color rgb="FFFFFFFF"/>
        </left>
        <right style="medium">
          <color rgb="FFFFFFFF"/>
        </right>
        <top style="medium">
          <color rgb="FFFFFFFF"/>
        </top>
        <bottom style="medium">
          <color rgb="FFFFFFFF"/>
        </bottom>
      </border>
    </dxf>
    <dxf>
      <font>
        <b val="0"/>
        <i val="0"/>
        <strike val="0"/>
        <condense val="0"/>
        <extend val="0"/>
        <outline val="0"/>
        <shadow val="0"/>
        <u val="none"/>
        <vertAlign val="baseline"/>
        <sz val="10"/>
        <color rgb="FF000000"/>
        <name val="Aptos"/>
        <family val="2"/>
        <scheme val="none"/>
      </font>
      <numFmt numFmtId="164" formatCode="_(&quot;R$&quot;* #,##0.00_);_(&quot;R$&quot;* \(#,##0.00\);_(&quot;R$&quot;* &quot;-&quot;??_);_(@_)"/>
      <fill>
        <patternFill patternType="solid">
          <fgColor indexed="64"/>
          <bgColor theme="0" tint="-0.249977111117893"/>
        </patternFill>
      </fill>
      <alignment horizontal="center" vertical="center" textRotation="0" wrapText="1" indent="0" justifyLastLine="0" shrinkToFit="0" readingOrder="0"/>
      <border diagonalUp="0" diagonalDown="0" outline="0">
        <left style="medium">
          <color rgb="FFFFFFFF"/>
        </left>
        <right style="medium">
          <color rgb="FFFFFFFF"/>
        </right>
        <top style="medium">
          <color rgb="FFFFFFFF"/>
        </top>
        <bottom style="medium">
          <color rgb="FFFFFFFF"/>
        </bottom>
      </border>
    </dxf>
    <dxf>
      <font>
        <b val="0"/>
        <i val="0"/>
        <strike val="0"/>
        <condense val="0"/>
        <extend val="0"/>
        <outline val="0"/>
        <shadow val="0"/>
        <u val="none"/>
        <vertAlign val="baseline"/>
        <sz val="10"/>
        <color rgb="FF000000"/>
        <name val="Aptos"/>
        <family val="2"/>
        <scheme val="none"/>
      </font>
      <numFmt numFmtId="2" formatCode="0.00"/>
      <fill>
        <patternFill patternType="solid">
          <fgColor indexed="64"/>
          <bgColor theme="0" tint="-0.249977111117893"/>
        </patternFill>
      </fill>
      <alignment horizontal="center" vertical="center" textRotation="0" wrapText="1" indent="0" justifyLastLine="0" shrinkToFit="0" readingOrder="0"/>
      <border diagonalUp="0" diagonalDown="0" outline="0">
        <left style="medium">
          <color rgb="FFFFFFFF"/>
        </left>
        <right style="medium">
          <color rgb="FFFFFFFF"/>
        </right>
        <top style="medium">
          <color rgb="FFFFFFFF"/>
        </top>
        <bottom style="medium">
          <color rgb="FFFFFFFF"/>
        </bottom>
      </border>
    </dxf>
    <dxf>
      <font>
        <b val="0"/>
        <i val="0"/>
        <strike val="0"/>
        <condense val="0"/>
        <extend val="0"/>
        <outline val="0"/>
        <shadow val="0"/>
        <u val="none"/>
        <vertAlign val="baseline"/>
        <sz val="10"/>
        <color auto="1"/>
        <name val="Calibri Light"/>
        <family val="2"/>
        <scheme val="major"/>
      </font>
      <numFmt numFmtId="197" formatCode="h:mm;@"/>
      <fill>
        <patternFill patternType="solid">
          <fgColor indexed="64"/>
          <bgColor theme="0" tint="-0.249977111117893"/>
        </patternFill>
      </fill>
      <alignment horizontal="center" vertical="center" textRotation="0" wrapText="1" indent="0" justifyLastLine="0" shrinkToFit="0" readingOrder="0"/>
      <border diagonalUp="0" diagonalDown="0" outline="0">
        <left style="medium">
          <color rgb="FFFFFFFF"/>
        </left>
        <right style="medium">
          <color rgb="FFFFFFFF"/>
        </right>
        <top style="medium">
          <color rgb="FFFFFFFF"/>
        </top>
        <bottom style="medium">
          <color rgb="FFFFFFFF"/>
        </bottom>
      </border>
    </dxf>
    <dxf>
      <font>
        <b val="0"/>
        <i val="0"/>
        <strike val="0"/>
        <condense val="0"/>
        <extend val="0"/>
        <outline val="0"/>
        <shadow val="0"/>
        <u val="none"/>
        <vertAlign val="baseline"/>
        <sz val="10"/>
        <color auto="1"/>
        <name val="Calibri Light"/>
        <family val="2"/>
        <scheme val="major"/>
      </font>
      <numFmt numFmtId="197" formatCode="h:mm;@"/>
      <fill>
        <patternFill patternType="solid">
          <fgColor indexed="64"/>
          <bgColor theme="0" tint="-0.249977111117893"/>
        </patternFill>
      </fill>
      <alignment horizontal="center" vertical="center" textRotation="0" wrapText="1" indent="0" justifyLastLine="0" shrinkToFit="0" readingOrder="0"/>
      <border diagonalUp="0" diagonalDown="0" outline="0">
        <left style="medium">
          <color rgb="FFFFFFFF"/>
        </left>
        <right style="medium">
          <color rgb="FFFFFFFF"/>
        </right>
        <top style="medium">
          <color rgb="FFFFFFFF"/>
        </top>
        <bottom style="medium">
          <color rgb="FFFFFFFF"/>
        </bottom>
      </border>
    </dxf>
    <dxf>
      <font>
        <b val="0"/>
        <i val="0"/>
        <strike val="0"/>
        <condense val="0"/>
        <extend val="0"/>
        <outline val="0"/>
        <shadow val="0"/>
        <u val="none"/>
        <vertAlign val="baseline"/>
        <sz val="10"/>
        <color rgb="FF000000"/>
        <name val="Aptos"/>
        <family val="2"/>
        <scheme val="none"/>
      </font>
      <numFmt numFmtId="19" formatCode="dd/mm/yyyy"/>
      <fill>
        <patternFill patternType="solid">
          <fgColor indexed="64"/>
          <bgColor theme="0" tint="-0.249977111117893"/>
        </patternFill>
      </fill>
      <alignment horizontal="center" vertical="center" textRotation="0" wrapText="1" indent="0" justifyLastLine="0" shrinkToFit="0" readingOrder="0"/>
      <border diagonalUp="0" diagonalDown="0" outline="0">
        <left style="medium">
          <color rgb="FFFFFFFF"/>
        </left>
        <right style="medium">
          <color rgb="FFFFFFFF"/>
        </right>
        <top style="medium">
          <color rgb="FFFFFFFF"/>
        </top>
        <bottom style="medium">
          <color rgb="FFFFFFFF"/>
        </bottom>
      </border>
    </dxf>
    <dxf>
      <font>
        <b val="0"/>
        <i val="0"/>
        <strike val="0"/>
        <condense val="0"/>
        <extend val="0"/>
        <outline val="0"/>
        <shadow val="0"/>
        <u val="none"/>
        <vertAlign val="baseline"/>
        <sz val="10"/>
        <color rgb="FF000000"/>
        <name val="Aptos"/>
        <family val="2"/>
        <scheme val="none"/>
      </font>
      <fill>
        <patternFill patternType="solid">
          <fgColor indexed="64"/>
          <bgColor theme="0" tint="-0.249977111117893"/>
        </patternFill>
      </fill>
      <alignment horizontal="center" vertical="center" textRotation="0" wrapText="1" indent="0" justifyLastLine="0" shrinkToFit="0" readingOrder="0"/>
      <border diagonalUp="0" diagonalDown="0" outline="0">
        <left style="medium">
          <color rgb="FFFFFFFF"/>
        </left>
        <right style="medium">
          <color rgb="FFFFFFFF"/>
        </right>
        <top style="medium">
          <color rgb="FFFFFFFF"/>
        </top>
        <bottom style="medium">
          <color rgb="FFFFFFFF"/>
        </bottom>
      </border>
    </dxf>
    <dxf>
      <font>
        <b val="0"/>
        <i val="0"/>
        <strike val="0"/>
        <condense val="0"/>
        <extend val="0"/>
        <outline val="0"/>
        <shadow val="0"/>
        <u val="none"/>
        <vertAlign val="baseline"/>
        <sz val="10"/>
        <color rgb="FF000000"/>
        <name val="Aptos"/>
        <family val="2"/>
        <scheme val="none"/>
      </font>
      <numFmt numFmtId="171" formatCode="[$-416]mmmm\-yy;@"/>
      <fill>
        <patternFill patternType="solid">
          <fgColor indexed="64"/>
          <bgColor theme="0" tint="-0.249977111117893"/>
        </patternFill>
      </fill>
      <alignment horizontal="center" vertical="center" textRotation="0" wrapText="1" indent="0" justifyLastLine="0" shrinkToFit="0" readingOrder="0"/>
      <border diagonalUp="0" diagonalDown="0" outline="0">
        <left style="medium">
          <color rgb="FFFFFFFF"/>
        </left>
        <right style="medium">
          <color rgb="FFFFFFFF"/>
        </right>
        <top style="medium">
          <color rgb="FFFFFFFF"/>
        </top>
        <bottom style="medium">
          <color rgb="FFFFFFFF"/>
        </bottom>
      </border>
    </dxf>
    <dxf>
      <font>
        <b val="0"/>
        <i val="0"/>
        <strike val="0"/>
        <condense val="0"/>
        <extend val="0"/>
        <outline val="0"/>
        <shadow val="0"/>
        <u val="none"/>
        <vertAlign val="baseline"/>
        <sz val="10"/>
        <color rgb="FF000000"/>
        <name val="Aptos"/>
        <family val="2"/>
        <scheme val="none"/>
      </font>
      <numFmt numFmtId="19" formatCode="dd/mm/yyyy"/>
      <fill>
        <patternFill patternType="solid">
          <fgColor indexed="64"/>
          <bgColor theme="0" tint="-0.249977111117893"/>
        </patternFill>
      </fill>
      <alignment horizontal="center" vertical="center" textRotation="0" wrapText="1" indent="0" justifyLastLine="0" shrinkToFit="0" readingOrder="0"/>
      <border diagonalUp="0" diagonalDown="0" outline="0">
        <left style="medium">
          <color rgb="FFFFFFFF"/>
        </left>
        <right style="medium">
          <color rgb="FFFFFFFF"/>
        </right>
        <top style="medium">
          <color rgb="FFFFFFFF"/>
        </top>
        <bottom style="medium">
          <color rgb="FFFFFFFF"/>
        </bottom>
      </border>
    </dxf>
    <dxf>
      <font>
        <b val="0"/>
        <i val="0"/>
        <strike val="0"/>
        <condense val="0"/>
        <extend val="0"/>
        <outline val="0"/>
        <shadow val="0"/>
        <u val="none"/>
        <vertAlign val="baseline"/>
        <sz val="10"/>
        <color rgb="FF000000"/>
        <name val="Aptos"/>
        <family val="2"/>
        <scheme val="none"/>
      </font>
      <numFmt numFmtId="19" formatCode="dd/mm/yyyy"/>
      <fill>
        <patternFill patternType="solid">
          <fgColor indexed="64"/>
          <bgColor theme="0" tint="-0.249977111117893"/>
        </patternFill>
      </fill>
      <alignment horizontal="center" vertical="center" textRotation="0" wrapText="1" indent="0" justifyLastLine="0" shrinkToFit="0" readingOrder="0"/>
      <border diagonalUp="0" diagonalDown="0" outline="0">
        <left style="medium">
          <color rgb="FFFFFFFF"/>
        </left>
        <right style="medium">
          <color rgb="FFFFFFFF"/>
        </right>
        <top style="medium">
          <color rgb="FFFFFFFF"/>
        </top>
        <bottom style="medium">
          <color rgb="FFFFFFFF"/>
        </bottom>
      </border>
    </dxf>
    <dxf>
      <font>
        <b val="0"/>
        <i val="0"/>
        <strike val="0"/>
        <condense val="0"/>
        <extend val="0"/>
        <outline val="0"/>
        <shadow val="0"/>
        <u val="none"/>
        <vertAlign val="baseline"/>
        <sz val="10"/>
        <color rgb="FF000000"/>
        <name val="Aptos"/>
        <family val="2"/>
        <scheme val="none"/>
      </font>
      <numFmt numFmtId="19" formatCode="dd/mm/yyyy"/>
      <fill>
        <patternFill patternType="solid">
          <fgColor indexed="64"/>
          <bgColor theme="0" tint="-0.249977111117893"/>
        </patternFill>
      </fill>
      <alignment horizontal="center" vertical="center" textRotation="0" wrapText="1" indent="0" justifyLastLine="0" shrinkToFit="0" readingOrder="0"/>
      <border diagonalUp="0" diagonalDown="0" outline="0">
        <left style="medium">
          <color rgb="FFFFFFFF"/>
        </left>
        <right style="medium">
          <color rgb="FFFFFFFF"/>
        </right>
        <top style="medium">
          <color rgb="FFFFFFFF"/>
        </top>
        <bottom style="medium">
          <color rgb="FFFFFFFF"/>
        </bottom>
      </border>
    </dxf>
    <dxf>
      <font>
        <b val="0"/>
        <i val="0"/>
        <strike val="0"/>
        <condense val="0"/>
        <extend val="0"/>
        <outline val="0"/>
        <shadow val="0"/>
        <u val="none"/>
        <vertAlign val="baseline"/>
        <sz val="10"/>
        <color rgb="FF000000"/>
        <name val="Aptos"/>
        <family val="2"/>
        <scheme val="none"/>
      </font>
      <numFmt numFmtId="191" formatCode="&quot;R$&quot;\ #,##0.00"/>
      <fill>
        <patternFill patternType="solid">
          <fgColor indexed="64"/>
          <bgColor rgb="FFD9D9D9"/>
        </patternFill>
      </fill>
      <alignment horizontal="center" vertical="center" textRotation="0" wrapText="1" indent="0" justifyLastLine="0" shrinkToFit="0" readingOrder="0"/>
      <border diagonalUp="0" diagonalDown="0">
        <left style="medium">
          <color rgb="FFFFFFFF"/>
        </left>
        <right/>
        <top/>
        <bottom style="medium">
          <color rgb="FFFFFFFF"/>
        </bottom>
        <vertical/>
        <horizontal/>
      </border>
    </dxf>
    <dxf>
      <font>
        <b val="0"/>
        <i val="0"/>
        <strike val="0"/>
        <condense val="0"/>
        <extend val="0"/>
        <outline val="0"/>
        <shadow val="0"/>
        <u val="none"/>
        <vertAlign val="baseline"/>
        <sz val="10"/>
        <color rgb="FF000000"/>
        <name val="Aptos"/>
        <family val="2"/>
        <scheme val="none"/>
      </font>
      <numFmt numFmtId="2" formatCode="0.00"/>
      <fill>
        <patternFill patternType="solid">
          <fgColor indexed="64"/>
          <bgColor rgb="FFD9D9D9"/>
        </patternFill>
      </fill>
      <alignment horizontal="center" vertical="center" textRotation="0" wrapText="1" indent="0" justifyLastLine="0" shrinkToFit="0" readingOrder="0"/>
      <border diagonalUp="0" diagonalDown="0" outline="0">
        <left style="medium">
          <color rgb="FFFFFFFF"/>
        </left>
        <right style="medium">
          <color rgb="FFFFFFFF"/>
        </right>
        <top style="medium">
          <color rgb="FFFFFFFF"/>
        </top>
        <bottom style="medium">
          <color rgb="FFFFFFFF"/>
        </bottom>
      </border>
    </dxf>
    <dxf>
      <font>
        <b val="0"/>
        <i val="0"/>
        <strike val="0"/>
        <condense val="0"/>
        <extend val="0"/>
        <outline val="0"/>
        <shadow val="0"/>
        <u val="none"/>
        <vertAlign val="baseline"/>
        <sz val="10"/>
        <color rgb="FF000000"/>
        <name val="Aptos"/>
        <family val="2"/>
        <scheme val="none"/>
      </font>
      <numFmt numFmtId="2" formatCode="0.00"/>
      <fill>
        <patternFill patternType="solid">
          <fgColor indexed="64"/>
          <bgColor rgb="FFD9D9D9"/>
        </patternFill>
      </fill>
      <alignment horizontal="center" vertical="center" textRotation="0" wrapText="1" indent="0" justifyLastLine="0" shrinkToFit="0" readingOrder="0"/>
      <border diagonalUp="0" diagonalDown="0" outline="0">
        <left style="medium">
          <color rgb="FFFFFFFF"/>
        </left>
        <right style="medium">
          <color rgb="FFFFFFFF"/>
        </right>
        <top/>
        <bottom style="medium">
          <color rgb="FFFFFFFF"/>
        </bottom>
      </border>
    </dxf>
    <dxf>
      <font>
        <b val="0"/>
        <i val="0"/>
        <strike val="0"/>
        <condense val="0"/>
        <extend val="0"/>
        <outline val="0"/>
        <shadow val="0"/>
        <u val="none"/>
        <vertAlign val="baseline"/>
        <sz val="10"/>
        <color rgb="FF000000"/>
        <name val="Aptos"/>
        <family val="2"/>
        <scheme val="none"/>
      </font>
      <numFmt numFmtId="191" formatCode="&quot;R$&quot;\ #,##0.00"/>
      <fill>
        <patternFill patternType="solid">
          <fgColor indexed="64"/>
          <bgColor rgb="FFD9D9D9"/>
        </patternFill>
      </fill>
      <alignment horizontal="center" vertical="center" textRotation="0" wrapText="1" indent="0" justifyLastLine="0" shrinkToFit="0" readingOrder="0"/>
      <border diagonalUp="0" diagonalDown="0" outline="0">
        <left style="medium">
          <color rgb="FFFFFFFF"/>
        </left>
        <right style="medium">
          <color rgb="FFFFFFFF"/>
        </right>
        <top/>
        <bottom style="medium">
          <color rgb="FFFFFFFF"/>
        </bottom>
      </border>
    </dxf>
    <dxf>
      <font>
        <b val="0"/>
        <i val="0"/>
        <strike val="0"/>
        <condense val="0"/>
        <extend val="0"/>
        <outline val="0"/>
        <shadow val="0"/>
        <u val="none"/>
        <vertAlign val="baseline"/>
        <sz val="10"/>
        <color rgb="FF000000"/>
        <name val="Aptos"/>
        <family val="2"/>
        <scheme val="none"/>
      </font>
      <numFmt numFmtId="191" formatCode="&quot;R$&quot;\ #,##0.00"/>
      <fill>
        <patternFill patternType="solid">
          <fgColor indexed="64"/>
          <bgColor rgb="FFD9D9D9"/>
        </patternFill>
      </fill>
      <alignment horizontal="center" vertical="center" textRotation="0" wrapText="1" indent="0" justifyLastLine="0" shrinkToFit="0" readingOrder="0"/>
      <border diagonalUp="0" diagonalDown="0" outline="0">
        <left style="medium">
          <color rgb="FFFFFFFF"/>
        </left>
        <right style="medium">
          <color rgb="FFFFFFFF"/>
        </right>
        <top/>
        <bottom style="medium">
          <color rgb="FFFFFFFF"/>
        </bottom>
      </border>
    </dxf>
    <dxf>
      <font>
        <b val="0"/>
        <i val="0"/>
        <strike val="0"/>
        <condense val="0"/>
        <extend val="0"/>
        <outline val="0"/>
        <shadow val="0"/>
        <u val="none"/>
        <vertAlign val="baseline"/>
        <sz val="10"/>
        <color rgb="FF000000"/>
        <name val="Aptos"/>
        <family val="2"/>
        <scheme val="none"/>
      </font>
      <numFmt numFmtId="2" formatCode="0.00"/>
      <fill>
        <patternFill patternType="solid">
          <fgColor indexed="64"/>
          <bgColor rgb="FFD9D9D9"/>
        </patternFill>
      </fill>
      <alignment horizontal="center" vertical="center" textRotation="0" wrapText="1" indent="0" justifyLastLine="0" shrinkToFit="0" readingOrder="0"/>
      <border diagonalUp="0" diagonalDown="0">
        <left style="medium">
          <color rgb="FFFFFFFF"/>
        </left>
        <right style="medium">
          <color rgb="FFFFFFFF"/>
        </right>
        <top/>
        <bottom style="medium">
          <color rgb="FFFFFFFF"/>
        </bottom>
        <vertical/>
        <horizontal/>
      </border>
    </dxf>
    <dxf>
      <numFmt numFmtId="2" formatCode="0.00"/>
    </dxf>
    <dxf>
      <numFmt numFmtId="197" formatCode="h:mm;@"/>
      <border outline="0">
        <left style="medium">
          <color rgb="FFFFFFFF"/>
        </left>
      </border>
    </dxf>
    <dxf>
      <numFmt numFmtId="197" formatCode="h:mm;@"/>
      <alignment horizontal="center" vertical="center" textRotation="0" wrapText="1" indent="0" justifyLastLine="0" shrinkToFit="0" readingOrder="0"/>
    </dxf>
    <dxf>
      <border outline="0">
        <right style="medium">
          <color rgb="FFFFFFFF"/>
        </right>
      </border>
    </dxf>
    <dxf>
      <font>
        <b val="0"/>
        <i val="0"/>
        <strike val="0"/>
        <condense val="0"/>
        <extend val="0"/>
        <outline val="0"/>
        <shadow val="0"/>
        <u val="none"/>
        <vertAlign val="baseline"/>
        <sz val="10"/>
        <color rgb="FF000000"/>
        <name val="Aptos"/>
        <family val="2"/>
        <scheme val="none"/>
      </font>
      <fill>
        <patternFill patternType="solid">
          <fgColor indexed="64"/>
          <bgColor rgb="FFD9D9D9"/>
        </patternFill>
      </fill>
      <alignment horizontal="center" vertical="center" textRotation="0" wrapText="1" indent="0" justifyLastLine="0" shrinkToFit="0" readingOrder="0"/>
      <border diagonalUp="0" diagonalDown="0">
        <left/>
        <right style="medium">
          <color rgb="FFFFFFFF"/>
        </right>
        <top/>
        <bottom style="medium">
          <color rgb="FFFFFFFF"/>
        </bottom>
        <vertical/>
        <horizontal/>
      </border>
    </dxf>
    <dxf>
      <font>
        <b val="0"/>
        <i val="0"/>
        <strike val="0"/>
        <condense val="0"/>
        <extend val="0"/>
        <outline val="0"/>
        <shadow val="0"/>
        <u val="none"/>
        <vertAlign val="baseline"/>
        <sz val="10"/>
        <color rgb="FF000000"/>
        <name val="Aptos"/>
        <family val="2"/>
        <scheme val="none"/>
      </font>
      <numFmt numFmtId="171" formatCode="[$-416]mmmm\-yy;@"/>
      <fill>
        <patternFill patternType="solid">
          <fgColor indexed="64"/>
          <bgColor rgb="FFD9D9D9"/>
        </patternFill>
      </fill>
      <alignment horizontal="center" vertical="center" textRotation="0" wrapText="1" indent="0" justifyLastLine="0" shrinkToFit="0" readingOrder="0"/>
      <border diagonalUp="0" diagonalDown="0">
        <left style="medium">
          <color rgb="FFFFFFFF"/>
        </left>
        <right style="medium">
          <color rgb="FFFFFFFF"/>
        </right>
        <top/>
        <bottom style="medium">
          <color rgb="FFFFFFFF"/>
        </bottom>
        <vertical/>
        <horizontal/>
      </border>
    </dxf>
    <dxf>
      <font>
        <b val="0"/>
        <i val="0"/>
        <strike val="0"/>
        <condense val="0"/>
        <extend val="0"/>
        <outline val="0"/>
        <shadow val="0"/>
        <u val="none"/>
        <vertAlign val="baseline"/>
        <sz val="10"/>
        <color rgb="FF000000"/>
        <name val="Aptos"/>
        <family val="2"/>
        <scheme val="none"/>
      </font>
      <numFmt numFmtId="198" formatCode="m/d/yyyy"/>
      <fill>
        <patternFill patternType="solid">
          <fgColor indexed="64"/>
          <bgColor rgb="FFD9D9D9"/>
        </patternFill>
      </fill>
      <alignment horizontal="center" vertical="center" textRotation="0" wrapText="1" indent="0" justifyLastLine="0" shrinkToFit="0" readingOrder="0"/>
      <border diagonalUp="0" diagonalDown="0">
        <left style="medium">
          <color rgb="FFFFFFFF"/>
        </left>
        <right style="medium">
          <color rgb="FFFFFFFF"/>
        </right>
        <top/>
        <bottom style="medium">
          <color rgb="FFFFFFFF"/>
        </bottom>
        <vertical/>
        <horizontal/>
      </border>
    </dxf>
    <dxf>
      <font>
        <b val="0"/>
        <i val="0"/>
        <strike val="0"/>
        <condense val="0"/>
        <extend val="0"/>
        <outline val="0"/>
        <shadow val="0"/>
        <u val="none"/>
        <vertAlign val="baseline"/>
        <sz val="10"/>
        <color rgb="FF000000"/>
        <name val="Aptos"/>
        <family val="2"/>
        <scheme val="none"/>
      </font>
      <numFmt numFmtId="198" formatCode="m/d/yyyy"/>
      <fill>
        <patternFill patternType="solid">
          <fgColor indexed="64"/>
          <bgColor rgb="FFD9D9D9"/>
        </patternFill>
      </fill>
      <alignment horizontal="center" vertical="center" textRotation="0" wrapText="1" indent="0" justifyLastLine="0" shrinkToFit="0" readingOrder="0"/>
      <border diagonalUp="0" diagonalDown="0">
        <left style="medium">
          <color rgb="FFFFFFFF"/>
        </left>
        <right style="medium">
          <color rgb="FFFFFFFF"/>
        </right>
        <top/>
        <bottom style="medium">
          <color rgb="FFFFFFFF"/>
        </bottom>
        <vertical/>
        <horizontal/>
      </border>
    </dxf>
    <dxf>
      <font>
        <b val="0"/>
        <i val="0"/>
        <strike val="0"/>
        <condense val="0"/>
        <extend val="0"/>
        <outline val="0"/>
        <shadow val="0"/>
        <u val="none"/>
        <vertAlign val="baseline"/>
        <sz val="10"/>
        <color rgb="FF000000"/>
        <name val="Aptos"/>
        <family val="2"/>
        <scheme val="none"/>
      </font>
      <numFmt numFmtId="198" formatCode="m/d/yyyy"/>
      <fill>
        <patternFill patternType="solid">
          <fgColor indexed="64"/>
          <bgColor rgb="FFD9D9D9"/>
        </patternFill>
      </fill>
      <alignment horizontal="center" vertical="center" textRotation="0" wrapText="1" indent="0" justifyLastLine="0" shrinkToFit="0" readingOrder="0"/>
      <border diagonalUp="0" diagonalDown="0">
        <left style="medium">
          <color rgb="FFFFFFFF"/>
        </left>
        <right style="medium">
          <color rgb="FFFFFFFF"/>
        </right>
        <top/>
        <bottom style="medium">
          <color rgb="FFFFFFFF"/>
        </bottom>
        <vertical/>
        <horizontal/>
      </border>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C00000"/>
      </font>
      <fill>
        <patternFill>
          <bgColor rgb="FFFFD5D5"/>
        </patternFill>
      </fill>
    </dxf>
    <dxf>
      <font>
        <color theme="9" tint="-0.499984740745262"/>
      </font>
      <fill>
        <patternFill>
          <bgColor theme="9" tint="0.59996337778862885"/>
        </patternFill>
      </fill>
    </dxf>
    <dxf>
      <font>
        <b/>
        <i val="0"/>
        <strike val="0"/>
        <condense val="0"/>
        <extend val="0"/>
        <outline val="0"/>
        <shadow val="0"/>
        <u val="none"/>
        <vertAlign val="baseline"/>
        <sz val="12"/>
        <color auto="1"/>
        <name val="Calibri Light"/>
        <family val="2"/>
        <scheme val="major"/>
      </font>
      <numFmt numFmtId="166" formatCode="&quot;R$&quot;#,##0_);[Red]\(&quot;R$&quot;#,##0\)"/>
      <fill>
        <patternFill patternType="solid">
          <fgColor indexed="64"/>
          <bgColor rgb="FFF2F2F2"/>
        </patternFill>
      </fill>
      <alignment horizontal="center" vertical="center" textRotation="0" wrapText="1" indent="0" justifyLastLine="0" shrinkToFit="0" readingOrder="0"/>
      <border diagonalUp="0" diagonalDown="0" outline="0">
        <left/>
        <right/>
        <top style="medium">
          <color rgb="FFFFFFFF"/>
        </top>
        <bottom style="medium">
          <color rgb="FFFFFFFF"/>
        </bottom>
      </border>
      <protection locked="0" hidden="0"/>
    </dxf>
    <dxf>
      <font>
        <b/>
        <i val="0"/>
        <strike val="0"/>
        <condense val="0"/>
        <extend val="0"/>
        <outline val="0"/>
        <shadow val="0"/>
        <u val="none"/>
        <vertAlign val="baseline"/>
        <sz val="12"/>
        <color auto="1"/>
        <name val="Calibri Light"/>
        <family val="2"/>
        <scheme val="major"/>
      </font>
      <numFmt numFmtId="166" formatCode="&quot;R$&quot;#,##0_);[Red]\(&quot;R$&quot;#,##0\)"/>
      <fill>
        <patternFill patternType="solid">
          <fgColor indexed="64"/>
          <bgColor rgb="FFF2F2F2"/>
        </patternFill>
      </fill>
      <alignment horizontal="center" vertical="center" textRotation="0" wrapText="1" indent="0" justifyLastLine="0" shrinkToFit="0" readingOrder="0"/>
      <border diagonalUp="0" diagonalDown="0" outline="0">
        <left style="medium">
          <color rgb="FFFFFFFF"/>
        </left>
        <right/>
        <top style="medium">
          <color rgb="FFFFFFFF"/>
        </top>
        <bottom style="medium">
          <color rgb="FFFFFFFF"/>
        </bottom>
      </border>
      <protection locked="0" hidden="0"/>
    </dxf>
    <dxf>
      <font>
        <b/>
        <i val="0"/>
        <strike val="0"/>
        <condense val="0"/>
        <extend val="0"/>
        <outline val="0"/>
        <shadow val="0"/>
        <u val="none"/>
        <vertAlign val="baseline"/>
        <sz val="12"/>
        <color auto="1"/>
        <name val="Calibri Light"/>
        <family val="2"/>
        <scheme val="major"/>
      </font>
      <numFmt numFmtId="166" formatCode="&quot;R$&quot;#,##0_);[Red]\(&quot;R$&quot;#,##0\)"/>
      <fill>
        <patternFill patternType="solid">
          <fgColor indexed="64"/>
          <bgColor rgb="FFF2F2F2"/>
        </patternFill>
      </fill>
      <alignment horizontal="center" vertical="center" textRotation="0" wrapText="1" indent="0" justifyLastLine="0" shrinkToFit="0" readingOrder="0"/>
      <border diagonalUp="0" diagonalDown="0">
        <left style="medium">
          <color rgb="FFFFFFFF"/>
        </left>
        <right/>
        <top style="medium">
          <color rgb="FFFFFFFF"/>
        </top>
        <bottom style="medium">
          <color rgb="FFFFFFFF"/>
        </bottom>
        <vertical/>
        <horizontal/>
      </border>
      <protection locked="0" hidden="0"/>
    </dxf>
    <dxf>
      <font>
        <b/>
        <i val="0"/>
        <strike val="0"/>
        <condense val="0"/>
        <extend val="0"/>
        <outline val="0"/>
        <shadow val="0"/>
        <u val="none"/>
        <vertAlign val="baseline"/>
        <sz val="12"/>
        <color auto="1"/>
        <name val="Calibri Light"/>
        <family val="2"/>
        <scheme val="major"/>
      </font>
      <numFmt numFmtId="166" formatCode="&quot;R$&quot;#,##0_);[Red]\(&quot;R$&quot;#,##0\)"/>
      <fill>
        <patternFill patternType="solid">
          <fgColor indexed="64"/>
          <bgColor rgb="FFF2F2F2"/>
        </patternFill>
      </fill>
      <alignment horizontal="center" vertical="center" textRotation="0" wrapText="1" indent="0" justifyLastLine="0" shrinkToFit="0" readingOrder="0"/>
      <border diagonalUp="0" diagonalDown="0">
        <left style="medium">
          <color rgb="FFFFFFFF"/>
        </left>
        <right/>
        <top style="medium">
          <color rgb="FFFFFFFF"/>
        </top>
        <bottom style="medium">
          <color rgb="FFFFFFFF"/>
        </bottom>
        <vertical/>
        <horizontal/>
      </border>
      <protection locked="0" hidden="0"/>
    </dxf>
    <dxf>
      <font>
        <b/>
        <i val="0"/>
        <strike val="0"/>
        <condense val="0"/>
        <extend val="0"/>
        <outline val="0"/>
        <shadow val="0"/>
        <u val="none"/>
        <vertAlign val="baseline"/>
        <sz val="12"/>
        <color auto="1"/>
        <name val="Calibri Light"/>
        <family val="2"/>
        <scheme val="major"/>
      </font>
      <numFmt numFmtId="166" formatCode="&quot;R$&quot;#,##0_);[Red]\(&quot;R$&quot;#,##0\)"/>
      <fill>
        <patternFill patternType="solid">
          <fgColor indexed="64"/>
          <bgColor rgb="FFF2F2F2"/>
        </patternFill>
      </fill>
      <alignment horizontal="center" vertical="center" textRotation="0" wrapText="1" indent="0" justifyLastLine="0" shrinkToFit="0" readingOrder="0"/>
      <border diagonalUp="0" diagonalDown="0">
        <left style="medium">
          <color rgb="FFFFFFFF"/>
        </left>
        <right/>
        <top style="medium">
          <color rgb="FFFFFFFF"/>
        </top>
        <bottom style="medium">
          <color rgb="FFFFFFFF"/>
        </bottom>
        <vertical/>
        <horizontal/>
      </border>
      <protection locked="0" hidden="0"/>
    </dxf>
    <dxf>
      <border outline="0">
        <top style="thin">
          <color theme="6"/>
        </top>
      </border>
    </dxf>
    <dxf>
      <border outline="0">
        <left style="medium">
          <color rgb="FFFFFFFF"/>
        </left>
        <top style="thin">
          <color theme="6"/>
        </top>
        <bottom style="medium">
          <color rgb="FFFFFFFF"/>
        </bottom>
      </border>
    </dxf>
    <dxf>
      <font>
        <b/>
        <i val="0"/>
        <strike val="0"/>
        <condense val="0"/>
        <extend val="0"/>
        <outline val="0"/>
        <shadow val="0"/>
        <u val="none"/>
        <vertAlign val="baseline"/>
        <sz val="12"/>
        <color theme="0"/>
        <name val="Calibri Light"/>
        <family val="2"/>
        <scheme val="major"/>
      </font>
      <fill>
        <patternFill patternType="solid">
          <fgColor indexed="64"/>
          <bgColor rgb="FF002060"/>
        </patternFill>
      </fill>
      <alignment horizontal="center" vertical="center" textRotation="0" wrapText="1" indent="0" justifyLastLine="0" shrinkToFit="0" readingOrder="0"/>
    </dxf>
    <dxf>
      <border outline="0">
        <bottom style="medium">
          <color rgb="FFFFFFFF"/>
        </bottom>
      </border>
    </dxf>
    <dxf>
      <font>
        <b/>
        <i val="0"/>
        <strike val="0"/>
        <condense val="0"/>
        <extend val="0"/>
        <outline val="0"/>
        <shadow val="0"/>
        <u val="none"/>
        <vertAlign val="baseline"/>
        <sz val="12"/>
        <color theme="0"/>
        <name val="Calibri Light"/>
        <family val="2"/>
        <scheme val="major"/>
      </font>
      <numFmt numFmtId="166" formatCode="&quot;R$&quot;#,##0_);[Red]\(&quot;R$&quot;#,##0\)"/>
      <fill>
        <patternFill patternType="solid">
          <fgColor indexed="64"/>
          <bgColor rgb="FF002060"/>
        </patternFill>
      </fill>
      <alignment horizontal="center" vertical="center" textRotation="0" wrapText="1" indent="0" justifyLastLine="0" shrinkToFit="0" readingOrder="0"/>
    </dxf>
    <dxf>
      <numFmt numFmtId="166" formatCode="&quot;R$&quot;#,##0_);[Red]\(&quot;R$&quot;#,##0\)"/>
      <protection locked="1" hidden="0"/>
    </dxf>
    <dxf>
      <font>
        <b val="0"/>
        <i val="0"/>
        <strike val="0"/>
        <condense val="0"/>
        <extend val="0"/>
        <outline val="0"/>
        <shadow val="0"/>
        <u val="none"/>
        <vertAlign val="baseline"/>
        <sz val="12"/>
        <color auto="1"/>
        <name val="Calibri Light"/>
        <family val="2"/>
        <scheme val="major"/>
      </font>
      <numFmt numFmtId="166" formatCode="&quot;R$&quot;#,##0_);[Red]\(&quot;R$&quot;#,##0\)"/>
      <fill>
        <patternFill patternType="solid">
          <fgColor indexed="64"/>
          <bgColor rgb="FFF2F2F2"/>
        </patternFill>
      </fill>
      <alignment horizontal="center" vertical="center" textRotation="0" wrapText="1" indent="0" justifyLastLine="0" shrinkToFit="0" readingOrder="0"/>
      <border diagonalUp="0" diagonalDown="0">
        <left style="medium">
          <color rgb="FFFFFFFF"/>
        </left>
        <right/>
        <top style="medium">
          <color rgb="FFFFFFFF"/>
        </top>
        <bottom style="medium">
          <color rgb="FFFFFFFF"/>
        </bottom>
        <vertical/>
        <horizontal/>
      </border>
      <protection locked="0" hidden="0"/>
    </dxf>
    <dxf>
      <font>
        <b val="0"/>
        <i val="0"/>
        <strike val="0"/>
        <condense val="0"/>
        <extend val="0"/>
        <outline val="0"/>
        <shadow val="0"/>
        <u val="none"/>
        <vertAlign val="baseline"/>
        <sz val="12"/>
        <color auto="1"/>
        <name val="Calibri Light"/>
        <family val="2"/>
        <scheme val="major"/>
      </font>
      <numFmt numFmtId="166" formatCode="&quot;R$&quot;#,##0_);[Red]\(&quot;R$&quot;#,##0\)"/>
      <fill>
        <patternFill patternType="solid">
          <fgColor indexed="64"/>
          <bgColor rgb="FFF2F2F2"/>
        </patternFill>
      </fill>
      <alignment horizontal="center" vertical="center" textRotation="0" wrapText="1" indent="0" justifyLastLine="0" shrinkToFit="0" readingOrder="0"/>
      <border diagonalUp="0" diagonalDown="0">
        <left style="medium">
          <color rgb="FFFFFFFF"/>
        </left>
        <right/>
        <top style="medium">
          <color rgb="FFFFFFFF"/>
        </top>
        <bottom style="medium">
          <color rgb="FFFFFFFF"/>
        </bottom>
        <vertical/>
        <horizontal/>
      </border>
      <protection locked="0" hidden="0"/>
    </dxf>
    <dxf>
      <font>
        <b val="0"/>
        <i val="0"/>
        <strike val="0"/>
        <condense val="0"/>
        <extend val="0"/>
        <outline val="0"/>
        <shadow val="0"/>
        <u val="none"/>
        <vertAlign val="baseline"/>
        <sz val="12"/>
        <color auto="1"/>
        <name val="Calibri Light"/>
        <family val="2"/>
        <scheme val="major"/>
      </font>
      <numFmt numFmtId="166" formatCode="&quot;R$&quot;#,##0_);[Red]\(&quot;R$&quot;#,##0\)"/>
      <fill>
        <patternFill patternType="solid">
          <fgColor indexed="64"/>
          <bgColor rgb="FFF2F2F2"/>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protection locked="0" hidden="0"/>
    </dxf>
    <dxf>
      <font>
        <b val="0"/>
        <i val="0"/>
        <strike val="0"/>
        <condense val="0"/>
        <extend val="0"/>
        <outline val="0"/>
        <shadow val="0"/>
        <u val="none"/>
        <vertAlign val="baseline"/>
        <sz val="12"/>
        <color auto="1"/>
        <name val="Calibri Light"/>
        <family val="2"/>
        <scheme val="major"/>
      </font>
      <numFmt numFmtId="166" formatCode="&quot;R$&quot;#,##0_);[Red]\(&quot;R$&quot;#,##0\)"/>
      <fill>
        <patternFill patternType="solid">
          <fgColor indexed="64"/>
          <bgColor rgb="FFF2F2F2"/>
        </patternFill>
      </fill>
      <alignment horizontal="center" vertical="center" textRotation="0" wrapText="1" indent="0" justifyLastLine="0" shrinkToFit="0" readingOrder="0"/>
      <border diagonalUp="0" diagonalDown="0">
        <left/>
        <right/>
        <top style="medium">
          <color rgb="FFFFFFFF"/>
        </top>
        <bottom style="medium">
          <color rgb="FFFFFFFF"/>
        </bottom>
        <vertical/>
        <horizontal/>
      </border>
      <protection locked="0" hidden="0"/>
    </dxf>
    <dxf>
      <border outline="0">
        <top style="medium">
          <color rgb="FFFFFFFF"/>
        </top>
      </border>
    </dxf>
    <dxf>
      <border outline="0">
        <left style="medium">
          <color rgb="FFFFFFFF"/>
        </left>
        <bottom style="medium">
          <color rgb="FFFFFFFF"/>
        </bottom>
      </border>
    </dxf>
    <dxf>
      <protection locked="0" hidden="0"/>
    </dxf>
    <dxf>
      <border outline="0">
        <bottom style="medium">
          <color rgb="FFFFFFFF"/>
        </bottom>
      </border>
    </dxf>
    <dxf>
      <font>
        <b/>
        <i val="0"/>
        <strike val="0"/>
        <condense val="0"/>
        <extend val="0"/>
        <outline val="0"/>
        <shadow val="0"/>
        <u val="none"/>
        <vertAlign val="baseline"/>
        <sz val="12"/>
        <color theme="0"/>
        <name val="Calibri Light"/>
        <family val="2"/>
        <scheme val="major"/>
      </font>
      <numFmt numFmtId="166" formatCode="&quot;R$&quot;#,##0_);[Red]\(&quot;R$&quot;#,##0\)"/>
      <fill>
        <patternFill patternType="solid">
          <fgColor indexed="64"/>
          <bgColor rgb="FF002060"/>
        </patternFill>
      </fill>
      <alignment horizontal="center" vertical="center" textRotation="0" wrapText="1" indent="0" justifyLastLine="0" shrinkToFit="0" readingOrder="0"/>
      <protection locked="0" hidden="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patternType="solid">
          <fgColor indexed="64"/>
          <bgColor theme="0" tint="-0.249977111117893"/>
        </patternFill>
      </fill>
    </dxf>
    <dxf>
      <border outline="0">
        <left style="medium">
          <color rgb="FFFFFFFF"/>
        </left>
        <right style="medium">
          <color rgb="FFFFFFFF"/>
        </right>
        <top style="medium">
          <color rgb="FFFFFFFF"/>
        </top>
        <bottom style="medium">
          <color rgb="FFFFFFFF"/>
        </bottom>
      </border>
    </dxf>
    <dxf>
      <font>
        <b val="0"/>
        <i val="0"/>
        <strike val="0"/>
        <condense val="0"/>
        <extend val="0"/>
        <outline val="0"/>
        <shadow val="0"/>
        <u val="none"/>
        <vertAlign val="baseline"/>
        <sz val="10"/>
        <color rgb="FF000000"/>
        <name val="Aptos"/>
        <family val="2"/>
        <scheme val="none"/>
      </font>
      <fill>
        <patternFill patternType="solid">
          <fgColor indexed="64"/>
          <bgColor rgb="FFD9D9D9"/>
        </patternFill>
      </fill>
      <alignment horizontal="center" vertical="center" textRotation="0" wrapText="1" indent="0" justifyLastLine="0" shrinkToFit="0" readingOrder="0"/>
    </dxf>
    <dxf>
      <border outline="0">
        <bottom style="medium">
          <color rgb="FFFFFFFF"/>
        </bottom>
      </border>
    </dxf>
    <dxf>
      <font>
        <b val="0"/>
        <i val="0"/>
        <strike val="0"/>
        <condense val="0"/>
        <extend val="0"/>
        <outline val="0"/>
        <shadow val="0"/>
        <u val="none"/>
        <vertAlign val="baseline"/>
        <sz val="11"/>
        <color rgb="FFFFFFFF"/>
        <name val="Calibri Light"/>
        <family val="2"/>
        <scheme val="none"/>
      </font>
      <fill>
        <patternFill patternType="solid">
          <fgColor rgb="FF000000"/>
          <bgColor rgb="FF182A4B"/>
        </patternFill>
      </fill>
      <alignment horizontal="center" vertical="center" textRotation="0" wrapText="1" indent="0" justifyLastLine="0" shrinkToFit="0" readingOrder="1"/>
      <border diagonalUp="0" diagonalDown="0" outline="0">
        <left style="medium">
          <color rgb="FFFFFFFF"/>
        </left>
        <right style="medium">
          <color rgb="FFFFFFFF"/>
        </right>
        <top/>
        <bottom/>
      </border>
    </dxf>
    <dxf>
      <font>
        <b val="0"/>
        <i val="0"/>
        <strike val="0"/>
        <condense val="0"/>
        <extend val="0"/>
        <outline val="0"/>
        <shadow val="0"/>
        <u val="none"/>
        <vertAlign val="baseline"/>
        <sz val="10"/>
        <color rgb="FF002060"/>
        <name val="Tahoma"/>
        <family val="2"/>
        <scheme val="none"/>
      </font>
      <numFmt numFmtId="164" formatCode="_(&quot;R$&quot;* #,##0.00_);_(&quot;R$&quot;* \(#,##0.00\);_(&quot;R$&quot;* &quot;-&quot;??_);_(@_)"/>
      <fill>
        <patternFill patternType="solid">
          <fgColor indexed="64"/>
          <bgColor theme="0" tint="-4.9989318521683403E-2"/>
        </patternFill>
      </fill>
      <alignment horizontal="center" vertical="center" textRotation="0" wrapText="1" indent="0" justifyLastLine="0" shrinkToFit="0" readingOrder="0"/>
      <border diagonalUp="0" diagonalDown="0" outline="0">
        <left style="thin">
          <color rgb="FFA0A0A0"/>
        </left>
        <right/>
        <top/>
        <bottom/>
      </border>
    </dxf>
    <dxf>
      <font>
        <b val="0"/>
        <i val="0"/>
        <strike val="0"/>
        <condense val="0"/>
        <extend val="0"/>
        <outline val="0"/>
        <shadow val="0"/>
        <u val="none"/>
        <vertAlign val="baseline"/>
        <sz val="10"/>
        <color rgb="FF002060"/>
        <name val="Tahoma"/>
        <family val="2"/>
        <scheme val="none"/>
      </font>
      <numFmt numFmtId="4" formatCode="#,##0.00"/>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top style="thin">
          <color rgb="FFA0A0A0"/>
        </top>
        <bottom style="thin">
          <color rgb="FFA0A0A0"/>
        </bottom>
        <vertical/>
        <horizontal/>
      </border>
    </dxf>
    <dxf>
      <font>
        <b val="0"/>
        <i val="0"/>
        <strike val="0"/>
        <condense val="0"/>
        <extend val="0"/>
        <outline val="0"/>
        <shadow val="0"/>
        <u val="none"/>
        <vertAlign val="baseline"/>
        <sz val="10"/>
        <color rgb="FF002060"/>
        <name val="Tahoma"/>
        <family val="2"/>
        <scheme val="none"/>
      </font>
      <numFmt numFmtId="4" formatCode="#,##0.00"/>
      <fill>
        <patternFill patternType="solid">
          <fgColor indexed="64"/>
          <bgColor theme="0" tint="-4.9989318521683403E-2"/>
        </patternFill>
      </fill>
      <alignment horizontal="center" vertical="center" textRotation="0" wrapText="1" indent="0" justifyLastLine="0" shrinkToFit="0" readingOrder="0"/>
      <border diagonalUp="0" diagonalDown="0" outline="0">
        <left style="thin">
          <color rgb="FFA0A0A0"/>
        </left>
        <right style="thin">
          <color rgb="FFA0A0A0"/>
        </right>
        <top style="thin">
          <color rgb="FFA0A0A0"/>
        </top>
        <bottom style="thin">
          <color rgb="FFA0A0A0"/>
        </bottom>
      </border>
    </dxf>
    <dxf>
      <font>
        <b val="0"/>
        <i val="0"/>
        <strike val="0"/>
        <condense val="0"/>
        <extend val="0"/>
        <outline val="0"/>
        <shadow val="0"/>
        <u val="none"/>
        <vertAlign val="baseline"/>
        <sz val="10"/>
        <color rgb="FF002060"/>
        <name val="Tahoma"/>
        <family val="2"/>
        <scheme val="none"/>
      </font>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style="thin">
          <color rgb="FFA0A0A0"/>
        </right>
        <top style="thin">
          <color rgb="FFA0A0A0"/>
        </top>
        <bottom style="thin">
          <color rgb="FFA0A0A0"/>
        </bottom>
        <vertical/>
        <horizontal/>
      </border>
    </dxf>
    <dxf>
      <font>
        <b val="0"/>
        <i val="0"/>
        <strike val="0"/>
        <condense val="0"/>
        <extend val="0"/>
        <outline val="0"/>
        <shadow val="0"/>
        <u val="none"/>
        <vertAlign val="baseline"/>
        <sz val="10"/>
        <color rgb="FF002060"/>
        <name val="Tahoma"/>
        <family val="2"/>
        <scheme val="none"/>
      </font>
      <numFmt numFmtId="4" formatCode="#,##0.00"/>
      <fill>
        <patternFill patternType="solid">
          <fgColor indexed="64"/>
          <bgColor theme="0" tint="-4.9989318521683403E-2"/>
        </patternFill>
      </fill>
      <alignment horizontal="center" vertical="center" textRotation="0" wrapText="1" indent="0" justifyLastLine="0" shrinkToFit="0" readingOrder="0"/>
      <border diagonalUp="0" diagonalDown="0" outline="0">
        <left style="thin">
          <color rgb="FFA0A0A0"/>
        </left>
        <right style="thin">
          <color rgb="FFA0A0A0"/>
        </right>
        <top style="thin">
          <color rgb="FFA0A0A0"/>
        </top>
        <bottom style="thin">
          <color rgb="FFA0A0A0"/>
        </bottom>
      </border>
    </dxf>
    <dxf>
      <font>
        <b val="0"/>
        <i val="0"/>
        <strike val="0"/>
        <condense val="0"/>
        <extend val="0"/>
        <outline val="0"/>
        <shadow val="0"/>
        <u val="none"/>
        <vertAlign val="baseline"/>
        <sz val="10"/>
        <color rgb="FF002060"/>
        <name val="Tahoma"/>
        <family val="2"/>
        <scheme val="none"/>
      </font>
      <numFmt numFmtId="14" formatCode="0.00%"/>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style="thin">
          <color rgb="FFA0A0A0"/>
        </right>
        <top style="thin">
          <color rgb="FFA0A0A0"/>
        </top>
        <bottom style="thin">
          <color rgb="FFA0A0A0"/>
        </bottom>
        <vertical/>
        <horizontal/>
      </border>
    </dxf>
    <dxf>
      <font>
        <b val="0"/>
        <i val="0"/>
        <strike val="0"/>
        <condense val="0"/>
        <extend val="0"/>
        <outline val="0"/>
        <shadow val="0"/>
        <u val="none"/>
        <vertAlign val="baseline"/>
        <sz val="10"/>
        <color rgb="FF002060"/>
        <name val="Tahoma"/>
        <family val="2"/>
        <scheme val="none"/>
      </font>
      <numFmt numFmtId="4" formatCode="#,##0.00"/>
      <fill>
        <patternFill patternType="solid">
          <fgColor indexed="64"/>
          <bgColor theme="0" tint="-4.9989318521683403E-2"/>
        </patternFill>
      </fill>
      <alignment horizontal="center" vertical="center" textRotation="0" wrapText="1" indent="0" justifyLastLine="0" shrinkToFit="0" readingOrder="0"/>
      <border diagonalUp="0" diagonalDown="0" outline="0">
        <left style="thin">
          <color rgb="FFA0A0A0"/>
        </left>
        <right style="thin">
          <color rgb="FFA0A0A0"/>
        </right>
        <top style="thin">
          <color rgb="FFA0A0A0"/>
        </top>
        <bottom style="thin">
          <color rgb="FFA0A0A0"/>
        </bottom>
      </border>
    </dxf>
    <dxf>
      <font>
        <b val="0"/>
        <i val="0"/>
        <strike val="0"/>
        <condense val="0"/>
        <extend val="0"/>
        <outline val="0"/>
        <shadow val="0"/>
        <u val="none"/>
        <vertAlign val="baseline"/>
        <sz val="10"/>
        <color rgb="FF002060"/>
        <name val="Tahoma"/>
        <family val="2"/>
        <scheme val="none"/>
      </font>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style="thin">
          <color rgb="FFA0A0A0"/>
        </right>
        <top style="thin">
          <color rgb="FFA0A0A0"/>
        </top>
        <bottom style="thin">
          <color rgb="FFA0A0A0"/>
        </bottom>
        <vertical/>
        <horizontal/>
      </border>
    </dxf>
    <dxf>
      <font>
        <b val="0"/>
        <i val="0"/>
        <strike val="0"/>
        <condense val="0"/>
        <extend val="0"/>
        <outline val="0"/>
        <shadow val="0"/>
        <u val="none"/>
        <vertAlign val="baseline"/>
        <sz val="10"/>
        <color rgb="FF002060"/>
        <name val="Tahoma"/>
        <family val="2"/>
        <scheme val="none"/>
      </font>
      <numFmt numFmtId="4" formatCode="#,##0.00"/>
      <fill>
        <patternFill patternType="solid">
          <fgColor indexed="64"/>
          <bgColor theme="0" tint="-4.9989318521683403E-2"/>
        </patternFill>
      </fill>
      <alignment horizontal="center" vertical="center" textRotation="0" wrapText="1" indent="0" justifyLastLine="0" shrinkToFit="0" readingOrder="0"/>
      <border diagonalUp="0" diagonalDown="0" outline="0">
        <left style="thin">
          <color rgb="FFA0A0A0"/>
        </left>
        <right style="thin">
          <color rgb="FFA0A0A0"/>
        </right>
        <top style="thin">
          <color rgb="FFA0A0A0"/>
        </top>
        <bottom style="thin">
          <color rgb="FFA0A0A0"/>
        </bottom>
      </border>
    </dxf>
    <dxf>
      <font>
        <b val="0"/>
        <i val="0"/>
        <strike val="0"/>
        <condense val="0"/>
        <extend val="0"/>
        <outline val="0"/>
        <shadow val="0"/>
        <u val="none"/>
        <vertAlign val="baseline"/>
        <sz val="10"/>
        <color rgb="FF002060"/>
        <name val="Tahoma"/>
        <family val="2"/>
        <scheme val="none"/>
      </font>
      <numFmt numFmtId="4" formatCode="#,##0.00"/>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style="thin">
          <color rgb="FFA0A0A0"/>
        </right>
        <top style="thin">
          <color rgb="FFA0A0A0"/>
        </top>
        <bottom style="thin">
          <color rgb="FFA0A0A0"/>
        </bottom>
        <vertical/>
        <horizontal/>
      </border>
    </dxf>
    <dxf>
      <font>
        <b val="0"/>
        <i val="0"/>
        <strike val="0"/>
        <condense val="0"/>
        <extend val="0"/>
        <outline val="0"/>
        <shadow val="0"/>
        <u val="none"/>
        <vertAlign val="baseline"/>
        <sz val="10"/>
        <color rgb="FF002060"/>
        <name val="Tahoma"/>
        <family val="2"/>
        <scheme val="none"/>
      </font>
      <numFmt numFmtId="4" formatCode="#,##0.00"/>
      <fill>
        <patternFill patternType="solid">
          <fgColor indexed="64"/>
          <bgColor theme="0" tint="-4.9989318521683403E-2"/>
        </patternFill>
      </fill>
      <alignment horizontal="center" vertical="center" textRotation="0" wrapText="1" indent="0" justifyLastLine="0" shrinkToFit="0" readingOrder="0"/>
      <border diagonalUp="0" diagonalDown="0" outline="0">
        <left style="thin">
          <color rgb="FFA0A0A0"/>
        </left>
        <right style="thin">
          <color rgb="FFA0A0A0"/>
        </right>
        <top style="thin">
          <color rgb="FFA0A0A0"/>
        </top>
        <bottom style="thin">
          <color rgb="FFA0A0A0"/>
        </bottom>
      </border>
    </dxf>
    <dxf>
      <font>
        <b val="0"/>
        <i val="0"/>
        <strike val="0"/>
        <condense val="0"/>
        <extend val="0"/>
        <outline val="0"/>
        <shadow val="0"/>
        <u val="none"/>
        <vertAlign val="baseline"/>
        <sz val="10"/>
        <color rgb="FF002060"/>
        <name val="Tahoma"/>
        <family val="2"/>
        <scheme val="none"/>
      </font>
      <numFmt numFmtId="4" formatCode="#,##0.00"/>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style="thin">
          <color rgb="FFA0A0A0"/>
        </right>
        <top style="thin">
          <color rgb="FFA0A0A0"/>
        </top>
        <bottom style="thin">
          <color rgb="FFA0A0A0"/>
        </bottom>
        <vertical/>
        <horizontal/>
      </border>
    </dxf>
    <dxf>
      <font>
        <b val="0"/>
        <i val="0"/>
        <strike val="0"/>
        <condense val="0"/>
        <extend val="0"/>
        <outline val="0"/>
        <shadow val="0"/>
        <u val="none"/>
        <vertAlign val="baseline"/>
        <sz val="10"/>
        <color rgb="FF002060"/>
        <name val="Tahoma"/>
        <family val="2"/>
        <scheme val="none"/>
      </font>
      <numFmt numFmtId="4" formatCode="#,##0.00"/>
      <fill>
        <patternFill patternType="solid">
          <fgColor indexed="64"/>
          <bgColor theme="0" tint="-4.9989318521683403E-2"/>
        </patternFill>
      </fill>
      <alignment horizontal="center" vertical="center" textRotation="0" wrapText="1" indent="0" justifyLastLine="0" shrinkToFit="0" readingOrder="0"/>
      <border diagonalUp="0" diagonalDown="0" outline="0">
        <left style="thin">
          <color rgb="FFA0A0A0"/>
        </left>
        <right style="thin">
          <color rgb="FFA0A0A0"/>
        </right>
        <top style="thin">
          <color rgb="FFA0A0A0"/>
        </top>
        <bottom style="thin">
          <color rgb="FFA0A0A0"/>
        </bottom>
      </border>
    </dxf>
    <dxf>
      <font>
        <b val="0"/>
        <i val="0"/>
        <strike val="0"/>
        <condense val="0"/>
        <extend val="0"/>
        <outline val="0"/>
        <shadow val="0"/>
        <u val="none"/>
        <vertAlign val="baseline"/>
        <sz val="10"/>
        <color rgb="FF002060"/>
        <name val="Tahoma"/>
        <family val="2"/>
        <scheme val="none"/>
      </font>
      <numFmt numFmtId="4" formatCode="#,##0.00"/>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style="thin">
          <color rgb="FFA0A0A0"/>
        </right>
        <top style="thin">
          <color rgb="FFA0A0A0"/>
        </top>
        <bottom style="thin">
          <color rgb="FFA0A0A0"/>
        </bottom>
        <vertical/>
        <horizontal/>
      </border>
    </dxf>
    <dxf>
      <font>
        <b val="0"/>
        <i val="0"/>
        <strike val="0"/>
        <condense val="0"/>
        <extend val="0"/>
        <outline val="0"/>
        <shadow val="0"/>
        <u val="none"/>
        <vertAlign val="baseline"/>
        <sz val="10"/>
        <color rgb="FF002060"/>
        <name val="Tahoma"/>
        <family val="2"/>
        <scheme val="none"/>
      </font>
      <numFmt numFmtId="4" formatCode="#,##0.00"/>
      <fill>
        <patternFill patternType="solid">
          <fgColor indexed="64"/>
          <bgColor theme="0" tint="-4.9989318521683403E-2"/>
        </patternFill>
      </fill>
      <alignment horizontal="center" vertical="center" textRotation="0" wrapText="1" indent="0" justifyLastLine="0" shrinkToFit="0" readingOrder="0"/>
      <border diagonalUp="0" diagonalDown="0" outline="0">
        <left style="thin">
          <color rgb="FFA0A0A0"/>
        </left>
        <right style="thin">
          <color rgb="FFA0A0A0"/>
        </right>
        <top style="thin">
          <color rgb="FFA0A0A0"/>
        </top>
        <bottom style="thin">
          <color rgb="FFA0A0A0"/>
        </bottom>
      </border>
    </dxf>
    <dxf>
      <font>
        <b val="0"/>
        <i val="0"/>
        <strike val="0"/>
        <condense val="0"/>
        <extend val="0"/>
        <outline val="0"/>
        <shadow val="0"/>
        <u val="none"/>
        <vertAlign val="baseline"/>
        <sz val="10"/>
        <color rgb="FF002060"/>
        <name val="Tahoma"/>
        <family val="2"/>
        <scheme val="none"/>
      </font>
      <numFmt numFmtId="4" formatCode="#,##0.00"/>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style="thin">
          <color rgb="FFA0A0A0"/>
        </right>
        <top style="thin">
          <color rgb="FFA0A0A0"/>
        </top>
        <bottom style="thin">
          <color rgb="FFA0A0A0"/>
        </bottom>
        <vertical/>
        <horizontal/>
      </border>
    </dxf>
    <dxf>
      <font>
        <b val="0"/>
        <i val="0"/>
        <strike val="0"/>
        <condense val="0"/>
        <extend val="0"/>
        <outline val="0"/>
        <shadow val="0"/>
        <u val="none"/>
        <vertAlign val="baseline"/>
        <sz val="10"/>
        <color rgb="FF002060"/>
        <name val="Tahoma"/>
        <family val="2"/>
        <scheme val="none"/>
      </font>
      <numFmt numFmtId="4" formatCode="#,##0.00"/>
      <fill>
        <patternFill patternType="solid">
          <fgColor indexed="64"/>
          <bgColor theme="0" tint="-4.9989318521683403E-2"/>
        </patternFill>
      </fill>
      <alignment horizontal="center" vertical="center" textRotation="0" wrapText="1" indent="0" justifyLastLine="0" shrinkToFit="0" readingOrder="0"/>
      <border diagonalUp="0" diagonalDown="0" outline="0">
        <left style="thin">
          <color rgb="FFA0A0A0"/>
        </left>
        <right style="thin">
          <color rgb="FFA0A0A0"/>
        </right>
        <top style="thin">
          <color rgb="FFA0A0A0"/>
        </top>
        <bottom style="thin">
          <color rgb="FFA0A0A0"/>
        </bottom>
      </border>
    </dxf>
    <dxf>
      <font>
        <b val="0"/>
        <i val="0"/>
        <strike val="0"/>
        <condense val="0"/>
        <extend val="0"/>
        <outline val="0"/>
        <shadow val="0"/>
        <u val="none"/>
        <vertAlign val="baseline"/>
        <sz val="10"/>
        <color rgb="FF002060"/>
        <name val="Tahoma"/>
        <family val="2"/>
        <scheme val="none"/>
      </font>
      <numFmt numFmtId="4" formatCode="#,##0.00"/>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style="thin">
          <color rgb="FFA0A0A0"/>
        </right>
        <top style="thin">
          <color rgb="FFA0A0A0"/>
        </top>
        <bottom style="thin">
          <color rgb="FFA0A0A0"/>
        </bottom>
        <vertical/>
        <horizontal/>
      </border>
    </dxf>
    <dxf>
      <font>
        <b val="0"/>
        <i val="0"/>
        <strike val="0"/>
        <condense val="0"/>
        <extend val="0"/>
        <outline val="0"/>
        <shadow val="0"/>
        <u val="none"/>
        <vertAlign val="baseline"/>
        <sz val="10"/>
        <color rgb="FF002060"/>
        <name val="Tahoma"/>
        <family val="2"/>
        <scheme val="none"/>
      </font>
      <numFmt numFmtId="4" formatCode="#,##0.00"/>
      <fill>
        <patternFill patternType="solid">
          <fgColor indexed="64"/>
          <bgColor theme="0" tint="-4.9989318521683403E-2"/>
        </patternFill>
      </fill>
      <alignment horizontal="center" vertical="center" textRotation="0" wrapText="1" indent="0" justifyLastLine="0" shrinkToFit="0" readingOrder="0"/>
      <border diagonalUp="0" diagonalDown="0" outline="0">
        <left style="thin">
          <color rgb="FFA0A0A0"/>
        </left>
        <right style="thin">
          <color rgb="FFA0A0A0"/>
        </right>
        <top style="thin">
          <color rgb="FFA0A0A0"/>
        </top>
        <bottom style="thin">
          <color rgb="FFA0A0A0"/>
        </bottom>
      </border>
    </dxf>
    <dxf>
      <font>
        <b val="0"/>
        <i val="0"/>
        <strike val="0"/>
        <condense val="0"/>
        <extend val="0"/>
        <outline val="0"/>
        <shadow val="0"/>
        <u val="none"/>
        <vertAlign val="baseline"/>
        <sz val="10"/>
        <color rgb="FF002060"/>
        <name val="Tahoma"/>
        <family val="2"/>
        <scheme val="none"/>
      </font>
      <numFmt numFmtId="4" formatCode="#,##0.00"/>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style="thin">
          <color rgb="FFA0A0A0"/>
        </right>
        <top style="thin">
          <color rgb="FFA0A0A0"/>
        </top>
        <bottom style="thin">
          <color rgb="FFA0A0A0"/>
        </bottom>
        <vertical/>
        <horizontal/>
      </border>
    </dxf>
    <dxf>
      <font>
        <b val="0"/>
        <i val="0"/>
        <strike val="0"/>
        <condense val="0"/>
        <extend val="0"/>
        <outline val="0"/>
        <shadow val="0"/>
        <u val="none"/>
        <vertAlign val="baseline"/>
        <sz val="10"/>
        <color rgb="FF002060"/>
        <name val="Tahoma"/>
        <family val="2"/>
        <scheme val="none"/>
      </font>
      <numFmt numFmtId="4" formatCode="#,##0.00"/>
      <fill>
        <patternFill patternType="solid">
          <fgColor indexed="64"/>
          <bgColor theme="0" tint="-4.9989318521683403E-2"/>
        </patternFill>
      </fill>
      <alignment horizontal="center" vertical="center" textRotation="0" wrapText="1" indent="0" justifyLastLine="0" shrinkToFit="0" readingOrder="0"/>
      <border diagonalUp="0" diagonalDown="0" outline="0">
        <left style="thin">
          <color rgb="FFA0A0A0"/>
        </left>
        <right style="thin">
          <color rgb="FFA0A0A0"/>
        </right>
        <top style="thin">
          <color rgb="FFA0A0A0"/>
        </top>
        <bottom style="thin">
          <color rgb="FFA0A0A0"/>
        </bottom>
      </border>
    </dxf>
    <dxf>
      <font>
        <b val="0"/>
        <i val="0"/>
        <strike val="0"/>
        <condense val="0"/>
        <extend val="0"/>
        <outline val="0"/>
        <shadow val="0"/>
        <u val="none"/>
        <vertAlign val="baseline"/>
        <sz val="10"/>
        <color rgb="FF002060"/>
        <name val="Tahoma"/>
        <family val="2"/>
        <scheme val="none"/>
      </font>
      <numFmt numFmtId="198" formatCode="m/d/yyyy"/>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style="thin">
          <color rgb="FFA0A0A0"/>
        </right>
        <top style="thin">
          <color rgb="FFA0A0A0"/>
        </top>
        <bottom style="thin">
          <color rgb="FFA0A0A0"/>
        </bottom>
        <vertical/>
        <horizontal/>
      </border>
    </dxf>
    <dxf>
      <border outline="0">
        <right style="thin">
          <color rgb="FFA0A0A0"/>
        </right>
        <top style="thin">
          <color rgb="FFA0A0A0"/>
        </top>
      </border>
    </dxf>
    <dxf>
      <border outline="0">
        <bottom style="thin">
          <color rgb="FFA0A0A0"/>
        </bottom>
      </border>
    </dxf>
    <dxf>
      <font>
        <b val="0"/>
        <i val="0"/>
        <strike val="0"/>
        <condense val="0"/>
        <extend val="0"/>
        <outline val="0"/>
        <shadow val="0"/>
        <u val="none"/>
        <vertAlign val="baseline"/>
        <sz val="10"/>
        <color rgb="FF002060"/>
        <name val="Tahoma"/>
        <family val="2"/>
        <scheme val="none"/>
      </font>
      <numFmt numFmtId="192" formatCode="&quot;R$&quot;#,##0.00;[Red]\-&quot;R$&quot;#,##0.00"/>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top style="thin">
          <color rgb="FFA0A0A0"/>
        </top>
        <bottom style="thin">
          <color rgb="FFA0A0A0"/>
        </bottom>
        <vertical/>
        <horizontal/>
      </border>
    </dxf>
    <dxf>
      <font>
        <b val="0"/>
        <i val="0"/>
        <strike val="0"/>
        <condense val="0"/>
        <extend val="0"/>
        <outline val="0"/>
        <shadow val="0"/>
        <u val="none"/>
        <vertAlign val="baseline"/>
        <sz val="10"/>
        <color rgb="FF002060"/>
        <name val="Tahoma"/>
        <family val="2"/>
        <scheme val="none"/>
      </font>
      <numFmt numFmtId="192" formatCode="&quot;R$&quot;#,##0.00;[Red]\-&quot;R$&quot;#,##0.00"/>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style="thin">
          <color rgb="FFA0A0A0"/>
        </right>
        <top style="thin">
          <color rgb="FFA0A0A0"/>
        </top>
        <bottom style="thin">
          <color rgb="FFA0A0A0"/>
        </bottom>
        <vertical/>
        <horizontal/>
      </border>
    </dxf>
    <dxf>
      <font>
        <b val="0"/>
        <i val="0"/>
        <strike val="0"/>
        <condense val="0"/>
        <extend val="0"/>
        <outline val="0"/>
        <shadow val="0"/>
        <u val="none"/>
        <vertAlign val="baseline"/>
        <sz val="10"/>
        <color rgb="FF002060"/>
        <name val="Tahoma"/>
        <family val="2"/>
        <scheme val="none"/>
      </font>
      <numFmt numFmtId="192" formatCode="&quot;R$&quot;#,##0.00;[Red]\-&quot;R$&quot;#,##0.00"/>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style="thin">
          <color rgb="FFA0A0A0"/>
        </right>
        <top style="thin">
          <color rgb="FFA0A0A0"/>
        </top>
        <bottom style="thin">
          <color rgb="FFA0A0A0"/>
        </bottom>
        <vertical/>
        <horizontal/>
      </border>
    </dxf>
    <dxf>
      <font>
        <b val="0"/>
        <i val="0"/>
        <strike val="0"/>
        <condense val="0"/>
        <extend val="0"/>
        <outline val="0"/>
        <shadow val="0"/>
        <u val="none"/>
        <vertAlign val="baseline"/>
        <sz val="10"/>
        <color rgb="FF002060"/>
        <name val="Tahoma"/>
        <family val="2"/>
        <scheme val="none"/>
      </font>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style="thin">
          <color rgb="FFA0A0A0"/>
        </right>
        <top style="thin">
          <color rgb="FFA0A0A0"/>
        </top>
        <bottom style="thin">
          <color rgb="FFA0A0A0"/>
        </bottom>
        <vertical/>
        <horizontal/>
      </border>
    </dxf>
    <dxf>
      <font>
        <b val="0"/>
        <i val="0"/>
        <strike val="0"/>
        <condense val="0"/>
        <extend val="0"/>
        <outline val="0"/>
        <shadow val="0"/>
        <u val="none"/>
        <vertAlign val="baseline"/>
        <sz val="10"/>
        <color rgb="FF002060"/>
        <name val="Tahoma"/>
        <family val="2"/>
        <scheme val="none"/>
      </font>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style="thin">
          <color rgb="FFA0A0A0"/>
        </right>
        <top style="thin">
          <color rgb="FFA0A0A0"/>
        </top>
        <bottom style="thin">
          <color rgb="FFA0A0A0"/>
        </bottom>
        <vertical/>
        <horizontal/>
      </border>
    </dxf>
    <dxf>
      <font>
        <b val="0"/>
        <i val="0"/>
        <strike val="0"/>
        <condense val="0"/>
        <extend val="0"/>
        <outline val="0"/>
        <shadow val="0"/>
        <u val="none"/>
        <vertAlign val="baseline"/>
        <sz val="10"/>
        <color rgb="FF002060"/>
        <name val="Tahoma"/>
        <family val="2"/>
        <scheme val="none"/>
      </font>
      <numFmt numFmtId="192" formatCode="&quot;R$&quot;#,##0.00;[Red]\-&quot;R$&quot;#,##0.00"/>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style="thin">
          <color rgb="FFA0A0A0"/>
        </right>
        <top style="thin">
          <color rgb="FFA0A0A0"/>
        </top>
        <bottom style="thin">
          <color rgb="FFA0A0A0"/>
        </bottom>
        <vertical/>
        <horizontal/>
      </border>
    </dxf>
    <dxf>
      <font>
        <b val="0"/>
        <i val="0"/>
        <strike val="0"/>
        <condense val="0"/>
        <extend val="0"/>
        <outline val="0"/>
        <shadow val="0"/>
        <u val="none"/>
        <vertAlign val="baseline"/>
        <sz val="10"/>
        <color rgb="FF002060"/>
        <name val="Tahoma"/>
        <family val="2"/>
        <scheme val="none"/>
      </font>
      <numFmt numFmtId="167" formatCode="&quot;R$&quot;#,##0.00_);[Red]\(&quot;R$&quot;#,##0.00\)"/>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style="thin">
          <color rgb="FFA0A0A0"/>
        </right>
        <top style="thin">
          <color rgb="FFA0A0A0"/>
        </top>
        <bottom style="thin">
          <color rgb="FFA0A0A0"/>
        </bottom>
        <vertical/>
        <horizontal/>
      </border>
    </dxf>
    <dxf>
      <font>
        <b val="0"/>
        <i val="0"/>
        <strike val="0"/>
        <condense val="0"/>
        <extend val="0"/>
        <outline val="0"/>
        <shadow val="0"/>
        <u val="none"/>
        <vertAlign val="baseline"/>
        <sz val="10"/>
        <color rgb="FF002060"/>
        <name val="Tahoma"/>
        <family val="2"/>
        <scheme val="none"/>
      </font>
      <numFmt numFmtId="167" formatCode="&quot;R$&quot;#,##0.00_);[Red]\(&quot;R$&quot;#,##0.00\)"/>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style="thin">
          <color rgb="FFA0A0A0"/>
        </right>
        <top style="thin">
          <color rgb="FFA0A0A0"/>
        </top>
        <bottom style="thin">
          <color rgb="FFA0A0A0"/>
        </bottom>
        <vertical/>
        <horizontal/>
      </border>
    </dxf>
    <dxf>
      <font>
        <b val="0"/>
        <i val="0"/>
        <strike val="0"/>
        <condense val="0"/>
        <extend val="0"/>
        <outline val="0"/>
        <shadow val="0"/>
        <u val="none"/>
        <vertAlign val="baseline"/>
        <sz val="10"/>
        <color rgb="FF002060"/>
        <name val="Tahoma"/>
        <family val="2"/>
        <scheme val="none"/>
      </font>
      <numFmt numFmtId="14" formatCode="0.00%"/>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style="thin">
          <color rgb="FFA0A0A0"/>
        </right>
        <top style="thin">
          <color rgb="FFA0A0A0"/>
        </top>
        <bottom style="thin">
          <color rgb="FFA0A0A0"/>
        </bottom>
        <vertical/>
        <horizontal/>
      </border>
    </dxf>
    <dxf>
      <font>
        <b val="0"/>
        <i val="0"/>
        <strike val="0"/>
        <condense val="0"/>
        <extend val="0"/>
        <outline val="0"/>
        <shadow val="0"/>
        <u val="none"/>
        <vertAlign val="baseline"/>
        <sz val="10"/>
        <color rgb="FF002060"/>
        <name val="Tahoma"/>
        <family val="2"/>
        <scheme val="none"/>
      </font>
      <numFmt numFmtId="14" formatCode="0.00%"/>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style="thin">
          <color rgb="FFA0A0A0"/>
        </right>
        <top style="thin">
          <color rgb="FFA0A0A0"/>
        </top>
        <bottom style="thin">
          <color rgb="FFA0A0A0"/>
        </bottom>
        <vertical/>
        <horizontal/>
      </border>
    </dxf>
    <dxf>
      <font>
        <b val="0"/>
        <i val="0"/>
        <strike val="0"/>
        <condense val="0"/>
        <extend val="0"/>
        <outline val="0"/>
        <shadow val="0"/>
        <u val="none"/>
        <vertAlign val="baseline"/>
        <sz val="10"/>
        <color rgb="FF002060"/>
        <name val="Tahoma"/>
        <family val="2"/>
        <scheme val="none"/>
      </font>
      <numFmt numFmtId="192" formatCode="&quot;R$&quot;#,##0.00;[Red]\-&quot;R$&quot;#,##0.00"/>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style="thin">
          <color rgb="FFA0A0A0"/>
        </right>
        <top style="thin">
          <color rgb="FFA0A0A0"/>
        </top>
        <bottom style="thin">
          <color rgb="FFA0A0A0"/>
        </bottom>
        <vertical/>
        <horizontal/>
      </border>
    </dxf>
    <dxf>
      <font>
        <b val="0"/>
        <i val="0"/>
        <strike val="0"/>
        <condense val="0"/>
        <extend val="0"/>
        <outline val="0"/>
        <shadow val="0"/>
        <u val="none"/>
        <vertAlign val="baseline"/>
        <sz val="10"/>
        <color rgb="FF002060"/>
        <name val="Tahoma"/>
        <family val="2"/>
        <scheme val="none"/>
      </font>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style="thin">
          <color rgb="FFA0A0A0"/>
        </right>
        <top style="thin">
          <color rgb="FFA0A0A0"/>
        </top>
        <bottom style="thin">
          <color rgb="FFA0A0A0"/>
        </bottom>
        <vertical/>
        <horizontal/>
      </border>
    </dxf>
    <dxf>
      <font>
        <b val="0"/>
        <i val="0"/>
        <strike val="0"/>
        <condense val="0"/>
        <extend val="0"/>
        <outline val="0"/>
        <shadow val="0"/>
        <u val="none"/>
        <vertAlign val="baseline"/>
        <sz val="10"/>
        <color rgb="FF002060"/>
        <name val="Tahoma"/>
        <family val="2"/>
        <scheme val="none"/>
      </font>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style="thin">
          <color rgb="FFA0A0A0"/>
        </right>
        <top style="thin">
          <color rgb="FFA0A0A0"/>
        </top>
        <bottom style="thin">
          <color rgb="FFA0A0A0"/>
        </bottom>
        <vertical/>
        <horizontal/>
      </border>
    </dxf>
    <dxf>
      <font>
        <b val="0"/>
        <i val="0"/>
        <strike val="0"/>
        <condense val="0"/>
        <extend val="0"/>
        <outline val="0"/>
        <shadow val="0"/>
        <u val="none"/>
        <vertAlign val="baseline"/>
        <sz val="10"/>
        <color rgb="FF002060"/>
        <name val="Tahoma"/>
        <family val="2"/>
        <scheme val="none"/>
      </font>
      <numFmt numFmtId="4" formatCode="#,##0.00"/>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style="thin">
          <color rgb="FFA0A0A0"/>
        </right>
        <top style="thin">
          <color rgb="FFA0A0A0"/>
        </top>
        <bottom style="thin">
          <color rgb="FFA0A0A0"/>
        </bottom>
        <vertical/>
        <horizontal/>
      </border>
    </dxf>
    <dxf>
      <font>
        <b val="0"/>
        <i val="0"/>
        <strike val="0"/>
        <condense val="0"/>
        <extend val="0"/>
        <outline val="0"/>
        <shadow val="0"/>
        <u val="none"/>
        <vertAlign val="baseline"/>
        <sz val="10"/>
        <color rgb="FF002060"/>
        <name val="Tahoma"/>
        <family val="2"/>
        <scheme val="none"/>
      </font>
      <numFmt numFmtId="195" formatCode="[$-416]d\-mmm;@"/>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style="thin">
          <color rgb="FFA0A0A0"/>
        </right>
        <top style="thin">
          <color rgb="FFA0A0A0"/>
        </top>
        <bottom style="thin">
          <color rgb="FFA0A0A0"/>
        </bottom>
        <vertical/>
        <horizontal/>
      </border>
    </dxf>
    <dxf>
      <font>
        <b val="0"/>
        <i val="0"/>
        <strike val="0"/>
        <condense val="0"/>
        <extend val="0"/>
        <outline val="0"/>
        <shadow val="0"/>
        <u val="none"/>
        <vertAlign val="baseline"/>
        <sz val="10"/>
        <color rgb="FF002060"/>
        <name val="Tahoma"/>
        <family val="2"/>
        <scheme val="none"/>
      </font>
      <numFmt numFmtId="195" formatCode="[$-416]d\-mmm;@"/>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style="thin">
          <color rgb="FFA0A0A0"/>
        </right>
        <top style="thin">
          <color rgb="FFA0A0A0"/>
        </top>
        <bottom style="thin">
          <color rgb="FFA0A0A0"/>
        </bottom>
        <vertical/>
        <horizontal/>
      </border>
    </dxf>
    <dxf>
      <font>
        <b val="0"/>
        <i val="0"/>
        <strike val="0"/>
        <condense val="0"/>
        <extend val="0"/>
        <outline val="0"/>
        <shadow val="0"/>
        <u val="none"/>
        <vertAlign val="baseline"/>
        <sz val="10"/>
        <color rgb="FF002060"/>
        <name val="Tahoma"/>
        <family val="2"/>
        <scheme val="none"/>
      </font>
      <numFmt numFmtId="4" formatCode="#,##0.00"/>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style="thin">
          <color rgb="FFA0A0A0"/>
        </right>
        <top style="thin">
          <color rgb="FFA0A0A0"/>
        </top>
        <bottom style="thin">
          <color rgb="FFA0A0A0"/>
        </bottom>
        <vertical/>
        <horizontal/>
      </border>
    </dxf>
    <dxf>
      <font>
        <b val="0"/>
        <i val="0"/>
        <strike val="0"/>
        <condense val="0"/>
        <extend val="0"/>
        <outline val="0"/>
        <shadow val="0"/>
        <u val="none"/>
        <vertAlign val="baseline"/>
        <sz val="10"/>
        <color rgb="FF002060"/>
        <name val="Tahoma"/>
        <family val="2"/>
        <scheme val="none"/>
      </font>
      <numFmt numFmtId="4" formatCode="#,##0.00"/>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style="thin">
          <color rgb="FFA0A0A0"/>
        </right>
        <top style="thin">
          <color rgb="FFA0A0A0"/>
        </top>
        <bottom style="thin">
          <color rgb="FFA0A0A0"/>
        </bottom>
        <vertical/>
        <horizontal/>
      </border>
    </dxf>
    <dxf>
      <font>
        <b val="0"/>
        <i val="0"/>
        <strike val="0"/>
        <condense val="0"/>
        <extend val="0"/>
        <outline val="0"/>
        <shadow val="0"/>
        <u val="none"/>
        <vertAlign val="baseline"/>
        <sz val="10"/>
        <color rgb="FF002060"/>
        <name val="Tahoma"/>
        <family val="2"/>
        <scheme val="none"/>
      </font>
      <numFmt numFmtId="4" formatCode="#,##0.00"/>
      <fill>
        <patternFill patternType="solid">
          <fgColor indexed="64"/>
          <bgColor theme="0" tint="-4.9989318521683403E-2"/>
        </patternFill>
      </fill>
      <alignment horizontal="center" vertical="center" textRotation="0" wrapText="1" indent="0" justifyLastLine="0" shrinkToFit="0" readingOrder="0"/>
      <border diagonalUp="0" diagonalDown="0">
        <left/>
        <right style="thin">
          <color rgb="FFA0A0A0"/>
        </right>
        <top style="thin">
          <color rgb="FFA0A0A0"/>
        </top>
        <bottom style="thin">
          <color rgb="FFA0A0A0"/>
        </bottom>
        <vertical/>
        <horizontal/>
      </border>
    </dxf>
    <dxf>
      <border outline="0">
        <top style="thin">
          <color rgb="FFA0A0A0"/>
        </top>
      </border>
    </dxf>
    <dxf>
      <border outline="0">
        <left style="thin">
          <color rgb="FFA0A0A0"/>
        </left>
        <right style="thin">
          <color rgb="FFA0A0A0"/>
        </right>
        <top style="thin">
          <color rgb="FFA0A0A0"/>
        </top>
        <bottom style="thin">
          <color rgb="FFA0A0A0"/>
        </bottom>
      </border>
    </dxf>
    <dxf>
      <border outline="0">
        <bottom style="thin">
          <color rgb="FFA0A0A0"/>
        </bottom>
      </border>
    </dxf>
    <dxf>
      <font>
        <b/>
        <i val="0"/>
        <strike val="0"/>
        <condense val="0"/>
        <extend val="0"/>
        <outline val="0"/>
        <shadow val="0"/>
        <u val="none"/>
        <vertAlign val="baseline"/>
        <sz val="10"/>
        <color rgb="FF10257F"/>
        <name val="Calibri"/>
        <family val="2"/>
        <scheme val="minor"/>
      </font>
      <fill>
        <patternFill patternType="solid">
          <fgColor indexed="64"/>
          <bgColor theme="2"/>
        </patternFill>
      </fill>
      <alignment horizontal="center" vertical="center" textRotation="0" wrapText="1" indent="0" justifyLastLine="0" shrinkToFit="0" readingOrder="0"/>
      <border diagonalUp="0" diagonalDown="0" outline="0">
        <left style="thin">
          <color rgb="FFA0A0A0"/>
        </left>
        <right style="thin">
          <color rgb="FFA0A0A0"/>
        </right>
        <top/>
        <bottom/>
      </border>
    </dxf>
    <dxf>
      <font>
        <b val="0"/>
        <i val="0"/>
        <strike val="0"/>
        <condense val="0"/>
        <extend val="0"/>
        <outline val="0"/>
        <shadow val="0"/>
        <u val="none"/>
        <vertAlign val="baseline"/>
        <sz val="12"/>
        <color auto="1"/>
        <name val="Calibri Light"/>
        <family val="2"/>
        <scheme val="major"/>
      </font>
      <numFmt numFmtId="166" formatCode="&quot;R$&quot;#,##0_);[Red]\(&quot;R$&quot;#,##0\)"/>
      <fill>
        <patternFill patternType="solid">
          <fgColor indexed="64"/>
          <bgColor rgb="FFF2F2F2"/>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protection locked="0" hidden="0"/>
    </dxf>
    <dxf>
      <font>
        <b val="0"/>
        <i val="0"/>
        <strike val="0"/>
        <condense val="0"/>
        <extend val="0"/>
        <outline val="0"/>
        <shadow val="0"/>
        <u val="none"/>
        <vertAlign val="baseline"/>
        <sz val="12"/>
        <color auto="1"/>
        <name val="Calibri Light"/>
        <family val="2"/>
        <scheme val="major"/>
      </font>
      <numFmt numFmtId="30" formatCode="@"/>
      <fill>
        <patternFill patternType="solid">
          <fgColor indexed="64"/>
          <bgColor rgb="FFF2F2F2"/>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protection locked="0" hidden="0"/>
    </dxf>
    <dxf>
      <font>
        <b val="0"/>
        <i val="0"/>
        <strike val="0"/>
        <condense val="0"/>
        <extend val="0"/>
        <outline val="0"/>
        <shadow val="0"/>
        <u val="none"/>
        <vertAlign val="baseline"/>
        <sz val="12"/>
        <color auto="1"/>
        <name val="Calibri Light"/>
        <family val="2"/>
        <scheme val="major"/>
      </font>
      <numFmt numFmtId="166" formatCode="&quot;R$&quot;#,##0_);[Red]\(&quot;R$&quot;#,##0\)"/>
      <fill>
        <patternFill patternType="solid">
          <fgColor indexed="64"/>
          <bgColor rgb="FFF2F2F2"/>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protection locked="0" hidden="0"/>
    </dxf>
    <dxf>
      <font>
        <b val="0"/>
        <i val="0"/>
        <strike val="0"/>
        <condense val="0"/>
        <extend val="0"/>
        <outline val="0"/>
        <shadow val="0"/>
        <u val="none"/>
        <vertAlign val="baseline"/>
        <sz val="12"/>
        <color auto="1"/>
        <name val="Calibri Light"/>
        <family val="2"/>
        <scheme val="major"/>
      </font>
      <numFmt numFmtId="166" formatCode="&quot;R$&quot;#,##0_);[Red]\(&quot;R$&quot;#,##0\)"/>
      <fill>
        <patternFill patternType="solid">
          <fgColor indexed="64"/>
          <bgColor rgb="FFF2F2F2"/>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protection locked="0" hidden="0"/>
    </dxf>
    <dxf>
      <font>
        <b val="0"/>
        <i val="0"/>
        <strike val="0"/>
        <condense val="0"/>
        <extend val="0"/>
        <outline val="0"/>
        <shadow val="0"/>
        <u val="none"/>
        <vertAlign val="baseline"/>
        <sz val="12"/>
        <color auto="1"/>
        <name val="Calibri Light"/>
        <family val="2"/>
        <scheme val="major"/>
      </font>
      <numFmt numFmtId="166" formatCode="&quot;R$&quot;#,##0_);[Red]\(&quot;R$&quot;#,##0\)"/>
      <fill>
        <patternFill patternType="solid">
          <fgColor indexed="64"/>
          <bgColor rgb="FFF2F2F2"/>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protection locked="0" hidden="0"/>
    </dxf>
    <dxf>
      <font>
        <b val="0"/>
        <i val="0"/>
        <strike val="0"/>
        <condense val="0"/>
        <extend val="0"/>
        <outline val="0"/>
        <shadow val="0"/>
        <u val="none"/>
        <vertAlign val="baseline"/>
        <sz val="12"/>
        <color auto="1"/>
        <name val="Calibri Light"/>
        <family val="2"/>
        <scheme val="major"/>
      </font>
      <numFmt numFmtId="30" formatCode="@"/>
      <fill>
        <patternFill patternType="solid">
          <fgColor indexed="64"/>
          <bgColor rgb="FFF2F2F2"/>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protection locked="0" hidden="0"/>
    </dxf>
    <dxf>
      <font>
        <b val="0"/>
        <i val="0"/>
        <strike val="0"/>
        <condense val="0"/>
        <extend val="0"/>
        <outline val="0"/>
        <shadow val="0"/>
        <u val="none"/>
        <vertAlign val="baseline"/>
        <sz val="12"/>
        <color auto="1"/>
        <name val="Calibri Light"/>
        <family val="2"/>
        <scheme val="major"/>
      </font>
      <numFmt numFmtId="30" formatCode="@"/>
      <fill>
        <patternFill patternType="solid">
          <fgColor indexed="64"/>
          <bgColor rgb="FFF2F2F2"/>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protection locked="0" hidden="0"/>
    </dxf>
    <dxf>
      <font>
        <b val="0"/>
        <i val="0"/>
        <strike val="0"/>
        <condense val="0"/>
        <extend val="0"/>
        <outline val="0"/>
        <shadow val="0"/>
        <u val="none"/>
        <vertAlign val="baseline"/>
        <sz val="12"/>
        <color auto="1"/>
        <name val="Calibri Light"/>
        <family val="2"/>
        <scheme val="major"/>
      </font>
      <numFmt numFmtId="191" formatCode="&quot;R$&quot;\ #,##0.00"/>
      <fill>
        <patternFill patternType="solid">
          <fgColor indexed="64"/>
          <bgColor rgb="FFF2F2F2"/>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protection locked="0" hidden="0"/>
    </dxf>
    <dxf>
      <font>
        <b val="0"/>
        <i val="0"/>
        <strike val="0"/>
        <condense val="0"/>
        <extend val="0"/>
        <outline val="0"/>
        <shadow val="0"/>
        <u val="none"/>
        <vertAlign val="baseline"/>
        <sz val="12"/>
        <color auto="1"/>
        <name val="Calibri Light"/>
        <family val="2"/>
        <scheme val="major"/>
      </font>
      <numFmt numFmtId="30" formatCode="@"/>
      <fill>
        <patternFill patternType="solid">
          <fgColor indexed="64"/>
          <bgColor rgb="FFF2F2F2"/>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protection locked="0" hidden="0"/>
    </dxf>
    <dxf>
      <font>
        <b val="0"/>
        <i val="0"/>
        <strike val="0"/>
        <condense val="0"/>
        <extend val="0"/>
        <outline val="0"/>
        <shadow val="0"/>
        <u val="none"/>
        <vertAlign val="baseline"/>
        <sz val="12"/>
        <color auto="1"/>
        <name val="Calibri Light"/>
        <family val="2"/>
        <scheme val="major"/>
      </font>
      <numFmt numFmtId="166" formatCode="&quot;R$&quot;#,##0_);[Red]\(&quot;R$&quot;#,##0\)"/>
      <fill>
        <patternFill patternType="solid">
          <fgColor indexed="64"/>
          <bgColor rgb="FFF2F2F2"/>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protection locked="0" hidden="0"/>
    </dxf>
    <dxf>
      <font>
        <b val="0"/>
        <i val="0"/>
        <strike val="0"/>
        <condense val="0"/>
        <extend val="0"/>
        <outline val="0"/>
        <shadow val="0"/>
        <u val="none"/>
        <vertAlign val="baseline"/>
        <sz val="12"/>
        <color auto="1"/>
        <name val="Calibri Light"/>
        <family val="2"/>
        <scheme val="major"/>
      </font>
      <numFmt numFmtId="166" formatCode="&quot;R$&quot;#,##0_);[Red]\(&quot;R$&quot;#,##0\)"/>
      <fill>
        <patternFill patternType="solid">
          <fgColor indexed="64"/>
          <bgColor rgb="FFF2F2F2"/>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protection locked="0" hidden="0"/>
    </dxf>
    <dxf>
      <font>
        <b val="0"/>
        <i val="0"/>
        <strike val="0"/>
        <condense val="0"/>
        <extend val="0"/>
        <outline val="0"/>
        <shadow val="0"/>
        <u val="none"/>
        <vertAlign val="baseline"/>
        <sz val="12"/>
        <color auto="1"/>
        <name val="Calibri Light"/>
        <family val="2"/>
        <scheme val="major"/>
      </font>
      <numFmt numFmtId="166" formatCode="&quot;R$&quot;#,##0_);[Red]\(&quot;R$&quot;#,##0\)"/>
      <fill>
        <patternFill patternType="solid">
          <fgColor indexed="64"/>
          <bgColor rgb="FFF2F2F2"/>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protection locked="0" hidden="0"/>
    </dxf>
    <dxf>
      <font>
        <b val="0"/>
        <i val="0"/>
        <strike val="0"/>
        <condense val="0"/>
        <extend val="0"/>
        <outline val="0"/>
        <shadow val="0"/>
        <u val="none"/>
        <vertAlign val="baseline"/>
        <sz val="12"/>
        <color auto="1"/>
        <name val="Calibri Light"/>
        <family val="2"/>
        <scheme val="major"/>
      </font>
      <numFmt numFmtId="171" formatCode="[$-416]mmmm\-yy;@"/>
      <fill>
        <patternFill patternType="solid">
          <fgColor indexed="64"/>
          <bgColor rgb="FFF2F2F2"/>
        </patternFill>
      </fill>
      <alignment horizontal="center" vertical="center" textRotation="0" wrapText="1" indent="0" justifyLastLine="0" shrinkToFit="0" readingOrder="0"/>
      <border diagonalUp="0" diagonalDown="0">
        <left style="medium">
          <color rgb="FFFFFFFF"/>
        </left>
        <right style="medium">
          <color rgb="FFFFFFFF"/>
        </right>
        <top/>
        <bottom style="medium">
          <color rgb="FFFFFFFF"/>
        </bottom>
        <vertical/>
        <horizontal/>
      </border>
      <protection locked="1" hidden="0"/>
    </dxf>
    <dxf>
      <font>
        <b val="0"/>
        <i val="0"/>
        <strike val="0"/>
        <condense val="0"/>
        <extend val="0"/>
        <outline val="0"/>
        <shadow val="0"/>
        <u val="none"/>
        <vertAlign val="baseline"/>
        <sz val="12"/>
        <color auto="1"/>
        <name val="Calibri Light"/>
        <family val="2"/>
        <scheme val="major"/>
      </font>
      <numFmt numFmtId="171" formatCode="[$-416]mmmm\-yy;@"/>
      <fill>
        <patternFill patternType="solid">
          <fgColor indexed="64"/>
          <bgColor rgb="FFF2F2F2"/>
        </patternFill>
      </fill>
      <alignment horizontal="center" vertical="center" textRotation="0" wrapText="1" indent="0" justifyLastLine="0" shrinkToFit="0" readingOrder="0"/>
      <border diagonalUp="0" diagonalDown="0">
        <left style="medium">
          <color rgb="FFFFFFFF"/>
        </left>
        <right style="medium">
          <color rgb="FFFFFFFF"/>
        </right>
        <top/>
        <bottom style="medium">
          <color rgb="FFFFFFFF"/>
        </bottom>
        <vertical/>
        <horizontal/>
      </border>
      <protection locked="0" hidden="0"/>
    </dxf>
    <dxf>
      <font>
        <b val="0"/>
        <i val="0"/>
        <strike val="0"/>
        <condense val="0"/>
        <extend val="0"/>
        <outline val="0"/>
        <shadow val="0"/>
        <u val="none"/>
        <vertAlign val="baseline"/>
        <sz val="12"/>
        <color auto="1"/>
        <name val="Calibri Light"/>
        <family val="2"/>
        <scheme val="major"/>
      </font>
      <numFmt numFmtId="167" formatCode="&quot;R$&quot;#,##0.00_);[Red]\(&quot;R$&quot;#,##0.00\)"/>
      <fill>
        <patternFill patternType="solid">
          <fgColor indexed="64"/>
          <bgColor rgb="FFF2F2F2"/>
        </patternFill>
      </fill>
      <alignment horizontal="center" vertical="center" textRotation="0" wrapText="1" indent="0" justifyLastLine="0" shrinkToFit="0" readingOrder="0"/>
      <border diagonalUp="0" diagonalDown="0">
        <left style="medium">
          <color rgb="FFFFFFFF"/>
        </left>
        <right style="medium">
          <color rgb="FFFFFFFF"/>
        </right>
        <top/>
        <bottom style="medium">
          <color rgb="FFFFFFFF"/>
        </bottom>
        <vertical/>
        <horizontal/>
      </border>
      <protection locked="0" hidden="0"/>
    </dxf>
    <dxf>
      <font>
        <b val="0"/>
        <i val="0"/>
        <strike val="0"/>
        <condense val="0"/>
        <extend val="0"/>
        <outline val="0"/>
        <shadow val="0"/>
        <u val="none"/>
        <vertAlign val="baseline"/>
        <sz val="12"/>
        <color auto="1"/>
        <name val="Calibri Light"/>
        <family val="2"/>
        <scheme val="major"/>
      </font>
      <numFmt numFmtId="167" formatCode="&quot;R$&quot;#,##0.00_);[Red]\(&quot;R$&quot;#,##0.00\)"/>
      <fill>
        <patternFill patternType="solid">
          <fgColor indexed="64"/>
          <bgColor rgb="FFF2F2F2"/>
        </patternFill>
      </fill>
      <alignment horizontal="center" vertical="center" textRotation="0" wrapText="1" indent="0" justifyLastLine="0" shrinkToFit="0" readingOrder="0"/>
      <border diagonalUp="0" diagonalDown="0">
        <left style="medium">
          <color rgb="FFFFFFFF"/>
        </left>
        <right style="medium">
          <color rgb="FFFFFFFF"/>
        </right>
        <top/>
        <bottom style="medium">
          <color rgb="FFFFFFFF"/>
        </bottom>
        <vertical/>
        <horizontal/>
      </border>
      <protection locked="0" hidden="0"/>
    </dxf>
    <dxf>
      <font>
        <b val="0"/>
        <i val="0"/>
        <strike val="0"/>
        <condense val="0"/>
        <extend val="0"/>
        <outline val="0"/>
        <shadow val="0"/>
        <u val="none"/>
        <vertAlign val="baseline"/>
        <sz val="12"/>
        <color auto="1"/>
        <name val="Calibri Light"/>
        <family val="2"/>
        <scheme val="major"/>
      </font>
      <numFmt numFmtId="167" formatCode="&quot;R$&quot;#,##0.00_);[Red]\(&quot;R$&quot;#,##0.00\)"/>
      <fill>
        <patternFill patternType="solid">
          <fgColor indexed="64"/>
          <bgColor rgb="FFF2F2F2"/>
        </patternFill>
      </fill>
      <alignment horizontal="center" vertical="center" textRotation="0" wrapText="1" indent="0" justifyLastLine="0" shrinkToFit="0" readingOrder="0"/>
      <border diagonalUp="0" diagonalDown="0">
        <left style="medium">
          <color rgb="FFFFFFFF"/>
        </left>
        <right style="medium">
          <color rgb="FFFFFFFF"/>
        </right>
        <top/>
        <bottom style="medium">
          <color rgb="FFFFFFFF"/>
        </bottom>
        <vertical/>
        <horizontal/>
      </border>
      <protection locked="0" hidden="0"/>
    </dxf>
    <dxf>
      <font>
        <b val="0"/>
        <i val="0"/>
        <strike val="0"/>
        <condense val="0"/>
        <extend val="0"/>
        <outline val="0"/>
        <shadow val="0"/>
        <u val="none"/>
        <vertAlign val="baseline"/>
        <sz val="12"/>
        <color auto="1"/>
        <name val="Calibri Light"/>
        <family val="2"/>
        <scheme val="major"/>
      </font>
      <numFmt numFmtId="167" formatCode="&quot;R$&quot;#,##0.00_);[Red]\(&quot;R$&quot;#,##0.00\)"/>
      <fill>
        <patternFill patternType="solid">
          <fgColor indexed="64"/>
          <bgColor rgb="FFF2F2F2"/>
        </patternFill>
      </fill>
      <alignment horizontal="center" vertical="center" textRotation="0" wrapText="1" indent="0" justifyLastLine="0" shrinkToFit="0" readingOrder="0"/>
      <border diagonalUp="0" diagonalDown="0">
        <left style="medium">
          <color rgb="FFFFFFFF"/>
        </left>
        <right style="medium">
          <color rgb="FFFFFFFF"/>
        </right>
        <top/>
        <bottom style="medium">
          <color rgb="FFFFFFFF"/>
        </bottom>
        <vertical/>
        <horizontal/>
      </border>
      <protection locked="0" hidden="0"/>
    </dxf>
    <dxf>
      <font>
        <b val="0"/>
        <i val="0"/>
        <strike val="0"/>
        <condense val="0"/>
        <extend val="0"/>
        <outline val="0"/>
        <shadow val="0"/>
        <u val="none"/>
        <vertAlign val="baseline"/>
        <sz val="12"/>
        <color auto="1"/>
        <name val="Calibri Light"/>
        <family val="2"/>
        <scheme val="major"/>
      </font>
      <numFmt numFmtId="167" formatCode="&quot;R$&quot;#,##0.00_);[Red]\(&quot;R$&quot;#,##0.00\)"/>
      <fill>
        <patternFill patternType="solid">
          <fgColor indexed="64"/>
          <bgColor rgb="FFF2F2F2"/>
        </patternFill>
      </fill>
      <alignment horizontal="center" vertical="center" textRotation="0" wrapText="1" indent="0" justifyLastLine="0" shrinkToFit="0" readingOrder="0"/>
      <border diagonalUp="0" diagonalDown="0">
        <left style="medium">
          <color rgb="FFFFFFFF"/>
        </left>
        <right style="medium">
          <color rgb="FFFFFFFF"/>
        </right>
        <top/>
        <bottom style="medium">
          <color rgb="FFFFFFFF"/>
        </bottom>
        <vertical/>
        <horizontal/>
      </border>
      <protection locked="1" hidden="0"/>
    </dxf>
    <dxf>
      <font>
        <b val="0"/>
        <i val="0"/>
        <strike val="0"/>
        <condense val="0"/>
        <extend val="0"/>
        <outline val="0"/>
        <shadow val="0"/>
        <u val="none"/>
        <vertAlign val="baseline"/>
        <sz val="12"/>
        <color auto="1"/>
        <name val="Calibri Light"/>
        <family val="2"/>
        <scheme val="major"/>
      </font>
      <numFmt numFmtId="167" formatCode="&quot;R$&quot;#,##0.00_);[Red]\(&quot;R$&quot;#,##0.00\)"/>
      <fill>
        <patternFill patternType="solid">
          <fgColor indexed="64"/>
          <bgColor theme="0" tint="-4.9989318521683403E-2"/>
        </patternFill>
      </fill>
      <alignment horizontal="center" vertical="center" textRotation="0" wrapText="1" indent="0" justifyLastLine="0" shrinkToFit="0" readingOrder="0"/>
      <border diagonalUp="0" diagonalDown="0">
        <left style="medium">
          <color rgb="FFFFFFFF"/>
        </left>
        <right style="medium">
          <color rgb="FFFFFFFF"/>
        </right>
        <top/>
        <bottom style="medium">
          <color rgb="FFFFFFFF"/>
        </bottom>
        <vertical/>
        <horizontal/>
      </border>
      <protection locked="0" hidden="0"/>
    </dxf>
    <dxf>
      <font>
        <b val="0"/>
        <i val="0"/>
        <strike val="0"/>
        <condense val="0"/>
        <extend val="0"/>
        <outline val="0"/>
        <shadow val="0"/>
        <u val="none"/>
        <vertAlign val="baseline"/>
        <sz val="12"/>
        <color auto="1"/>
        <name val="Calibri Light"/>
        <family val="2"/>
        <scheme val="major"/>
      </font>
      <numFmt numFmtId="167" formatCode="&quot;R$&quot;#,##0.00_);[Red]\(&quot;R$&quot;#,##0.00\)"/>
      <fill>
        <patternFill patternType="solid">
          <fgColor indexed="64"/>
          <bgColor theme="0" tint="-4.9989318521683403E-2"/>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protection locked="0" hidden="0"/>
    </dxf>
    <dxf>
      <font>
        <b val="0"/>
        <i val="0"/>
        <strike val="0"/>
        <condense val="0"/>
        <extend val="0"/>
        <outline val="0"/>
        <shadow val="0"/>
        <u val="none"/>
        <vertAlign val="baseline"/>
        <sz val="12"/>
        <color auto="1"/>
        <name val="Calibri Light"/>
        <family val="2"/>
        <scheme val="major"/>
      </font>
      <numFmt numFmtId="167" formatCode="&quot;R$&quot;#,##0.00_);[Red]\(&quot;R$&quot;#,##0.00\)"/>
      <fill>
        <patternFill patternType="solid">
          <fgColor indexed="64"/>
          <bgColor theme="0" tint="-4.9989318521683403E-2"/>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protection locked="0" hidden="0"/>
    </dxf>
    <dxf>
      <font>
        <b val="0"/>
        <i val="0"/>
        <strike val="0"/>
        <condense val="0"/>
        <extend val="0"/>
        <outline val="0"/>
        <shadow val="0"/>
        <u val="none"/>
        <vertAlign val="baseline"/>
        <sz val="12"/>
        <color auto="1"/>
        <name val="Calibri Light"/>
        <family val="2"/>
        <scheme val="major"/>
      </font>
      <numFmt numFmtId="167" formatCode="&quot;R$&quot;#,##0.00_);[Red]\(&quot;R$&quot;#,##0.00\)"/>
      <fill>
        <patternFill patternType="solid">
          <fgColor indexed="64"/>
          <bgColor theme="0" tint="-4.9989318521683403E-2"/>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protection locked="0" hidden="0"/>
    </dxf>
    <dxf>
      <font>
        <b val="0"/>
        <i val="0"/>
        <strike val="0"/>
        <condense val="0"/>
        <extend val="0"/>
        <outline val="0"/>
        <shadow val="0"/>
        <u val="none"/>
        <vertAlign val="baseline"/>
        <sz val="12"/>
        <color auto="1"/>
        <name val="Calibri Light"/>
        <family val="2"/>
        <scheme val="major"/>
      </font>
      <numFmt numFmtId="167" formatCode="&quot;R$&quot;#,##0.00_);[Red]\(&quot;R$&quot;#,##0.00\)"/>
      <fill>
        <patternFill patternType="solid">
          <fgColor indexed="64"/>
          <bgColor theme="0" tint="-4.9989318521683403E-2"/>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protection locked="0" hidden="0"/>
    </dxf>
    <dxf>
      <font>
        <b val="0"/>
        <i val="0"/>
        <strike val="0"/>
        <condense val="0"/>
        <extend val="0"/>
        <outline val="0"/>
        <shadow val="0"/>
        <u val="none"/>
        <vertAlign val="baseline"/>
        <sz val="12"/>
        <color auto="1"/>
        <name val="Calibri Light"/>
        <family val="2"/>
        <scheme val="major"/>
      </font>
      <numFmt numFmtId="167" formatCode="&quot;R$&quot;#,##0.00_);[Red]\(&quot;R$&quot;#,##0.00\)"/>
      <fill>
        <patternFill patternType="solid">
          <fgColor indexed="64"/>
          <bgColor theme="0" tint="-4.9989318521683403E-2"/>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protection locked="0" hidden="0"/>
    </dxf>
    <dxf>
      <font>
        <b val="0"/>
        <i val="0"/>
        <strike val="0"/>
        <condense val="0"/>
        <extend val="0"/>
        <outline val="0"/>
        <shadow val="0"/>
        <u val="none"/>
        <vertAlign val="baseline"/>
        <sz val="12"/>
        <color auto="1"/>
        <name val="Calibri Light"/>
        <family val="2"/>
        <scheme val="major"/>
      </font>
      <numFmt numFmtId="167" formatCode="&quot;R$&quot;#,##0.00_);[Red]\(&quot;R$&quot;#,##0.00\)"/>
      <fill>
        <patternFill patternType="solid">
          <fgColor indexed="64"/>
          <bgColor theme="0" tint="-4.9989318521683403E-2"/>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protection locked="0" hidden="0"/>
    </dxf>
    <dxf>
      <font>
        <b val="0"/>
        <i val="0"/>
        <strike val="0"/>
        <condense val="0"/>
        <extend val="0"/>
        <outline val="0"/>
        <shadow val="0"/>
        <u val="none"/>
        <vertAlign val="baseline"/>
        <sz val="12"/>
        <color auto="1"/>
        <name val="Calibri Light"/>
        <family val="2"/>
        <scheme val="major"/>
      </font>
      <numFmt numFmtId="167" formatCode="&quot;R$&quot;#,##0.00_);[Red]\(&quot;R$&quot;#,##0.00\)"/>
      <fill>
        <patternFill patternType="solid">
          <fgColor indexed="64"/>
          <bgColor theme="0" tint="-4.9989318521683403E-2"/>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protection locked="0" hidden="0"/>
    </dxf>
    <dxf>
      <font>
        <b val="0"/>
        <i val="0"/>
        <strike val="0"/>
        <condense val="0"/>
        <extend val="0"/>
        <outline val="0"/>
        <shadow val="0"/>
        <u val="none"/>
        <vertAlign val="baseline"/>
        <sz val="12"/>
        <color auto="1"/>
        <name val="Calibri Light"/>
        <family val="2"/>
        <scheme val="major"/>
      </font>
      <numFmt numFmtId="167" formatCode="&quot;R$&quot;#,##0.00_);[Red]\(&quot;R$&quot;#,##0.00\)"/>
      <fill>
        <patternFill patternType="solid">
          <fgColor indexed="64"/>
          <bgColor theme="0" tint="-4.9989318521683403E-2"/>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protection locked="0" hidden="0"/>
    </dxf>
    <dxf>
      <font>
        <b val="0"/>
        <i val="0"/>
        <strike val="0"/>
        <condense val="0"/>
        <extend val="0"/>
        <outline val="0"/>
        <shadow val="0"/>
        <u val="none"/>
        <vertAlign val="baseline"/>
        <sz val="12"/>
        <color auto="1"/>
        <name val="Calibri Light"/>
        <family val="2"/>
        <scheme val="major"/>
      </font>
      <numFmt numFmtId="2" formatCode="0.00"/>
      <fill>
        <patternFill patternType="solid">
          <fgColor indexed="64"/>
          <bgColor theme="0" tint="-4.9989318521683403E-2"/>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protection locked="0" hidden="0"/>
    </dxf>
    <dxf>
      <font>
        <b val="0"/>
        <i val="0"/>
        <strike val="0"/>
        <condense val="0"/>
        <extend val="0"/>
        <outline val="0"/>
        <shadow val="0"/>
        <u val="none"/>
        <vertAlign val="baseline"/>
        <sz val="12"/>
        <color auto="1"/>
        <name val="Calibri Light"/>
        <family val="2"/>
        <scheme val="major"/>
      </font>
      <numFmt numFmtId="191" formatCode="&quot;R$&quot;\ #,##0.00"/>
      <fill>
        <patternFill patternType="solid">
          <fgColor indexed="64"/>
          <bgColor theme="0" tint="-4.9989318521683403E-2"/>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protection locked="0" hidden="0"/>
    </dxf>
    <dxf>
      <font>
        <b val="0"/>
        <i val="0"/>
        <strike val="0"/>
        <condense val="0"/>
        <extend val="0"/>
        <outline val="0"/>
        <shadow val="0"/>
        <u val="none"/>
        <vertAlign val="baseline"/>
        <sz val="12"/>
        <color auto="1"/>
        <name val="Calibri Light"/>
        <family val="2"/>
        <scheme val="major"/>
      </font>
      <numFmt numFmtId="2" formatCode="0.00"/>
      <fill>
        <patternFill patternType="solid">
          <fgColor indexed="64"/>
          <bgColor theme="0" tint="-4.9989318521683403E-2"/>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protection locked="0" hidden="0"/>
    </dxf>
    <dxf>
      <font>
        <b val="0"/>
        <i val="0"/>
        <strike val="0"/>
        <condense val="0"/>
        <extend val="0"/>
        <outline val="0"/>
        <shadow val="0"/>
        <u val="none"/>
        <vertAlign val="baseline"/>
        <sz val="12"/>
        <color auto="1"/>
        <name val="Calibri Light"/>
        <family val="2"/>
        <scheme val="major"/>
      </font>
      <numFmt numFmtId="2" formatCode="0.00"/>
      <fill>
        <patternFill patternType="solid">
          <fgColor indexed="64"/>
          <bgColor theme="0" tint="-4.9989318521683403E-2"/>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protection locked="0" hidden="0"/>
    </dxf>
    <dxf>
      <font>
        <b val="0"/>
        <i val="0"/>
        <strike val="0"/>
        <condense val="0"/>
        <extend val="0"/>
        <outline val="0"/>
        <shadow val="0"/>
        <u val="none"/>
        <vertAlign val="baseline"/>
        <sz val="12"/>
        <color auto="1"/>
        <name val="Calibri Light"/>
        <family val="2"/>
        <scheme val="major"/>
      </font>
      <numFmt numFmtId="2" formatCode="0.00"/>
      <fill>
        <patternFill patternType="solid">
          <fgColor indexed="64"/>
          <bgColor theme="0" tint="-4.9989318521683403E-2"/>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protection locked="0" hidden="0"/>
    </dxf>
    <dxf>
      <font>
        <b val="0"/>
        <i val="0"/>
        <strike val="0"/>
        <condense val="0"/>
        <extend val="0"/>
        <outline val="0"/>
        <shadow val="0"/>
        <u val="none"/>
        <vertAlign val="baseline"/>
        <sz val="12"/>
        <color auto="1"/>
        <name val="Calibri Light"/>
        <family val="2"/>
        <scheme val="major"/>
      </font>
      <numFmt numFmtId="2" formatCode="0.00"/>
      <fill>
        <patternFill patternType="solid">
          <fgColor indexed="64"/>
          <bgColor theme="0" tint="-4.9989318521683403E-2"/>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protection locked="0" hidden="0"/>
    </dxf>
    <dxf>
      <font>
        <b val="0"/>
        <i val="0"/>
        <strike val="0"/>
        <condense val="0"/>
        <extend val="0"/>
        <outline val="0"/>
        <shadow val="0"/>
        <u val="none"/>
        <vertAlign val="baseline"/>
        <sz val="12"/>
        <color auto="1"/>
        <name val="Calibri Light"/>
        <family val="2"/>
        <scheme val="major"/>
      </font>
      <numFmt numFmtId="166" formatCode="&quot;R$&quot;#,##0_);[Red]\(&quot;R$&quot;#,##0\)"/>
      <fill>
        <patternFill patternType="solid">
          <fgColor indexed="64"/>
          <bgColor theme="0" tint="-4.9989318521683403E-2"/>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protection locked="0" hidden="0"/>
    </dxf>
    <dxf>
      <font>
        <b val="0"/>
        <i val="0"/>
        <strike val="0"/>
        <condense val="0"/>
        <extend val="0"/>
        <outline val="0"/>
        <shadow val="0"/>
        <u val="none"/>
        <vertAlign val="baseline"/>
        <sz val="12"/>
        <color auto="1"/>
        <name val="Calibri Light"/>
        <family val="2"/>
        <scheme val="major"/>
      </font>
      <numFmt numFmtId="166" formatCode="&quot;R$&quot;#,##0_);[Red]\(&quot;R$&quot;#,##0\)"/>
      <fill>
        <patternFill patternType="solid">
          <fgColor indexed="64"/>
          <bgColor theme="0" tint="-4.9989318521683403E-2"/>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protection locked="0" hidden="0"/>
    </dxf>
    <dxf>
      <font>
        <b val="0"/>
        <i val="0"/>
        <strike val="0"/>
        <condense val="0"/>
        <extend val="0"/>
        <outline val="0"/>
        <shadow val="0"/>
        <u val="none"/>
        <vertAlign val="baseline"/>
        <sz val="12"/>
        <color auto="1"/>
        <name val="Calibri Light"/>
        <family val="2"/>
        <scheme val="major"/>
      </font>
      <numFmt numFmtId="166" formatCode="&quot;R$&quot;#,##0_);[Red]\(&quot;R$&quot;#,##0\)"/>
      <fill>
        <patternFill patternType="solid">
          <fgColor indexed="64"/>
          <bgColor rgb="FFF2F2F2"/>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protection locked="0" hidden="0"/>
    </dxf>
    <dxf>
      <font>
        <b val="0"/>
        <i val="0"/>
        <strike val="0"/>
        <condense val="0"/>
        <extend val="0"/>
        <outline val="0"/>
        <shadow val="0"/>
        <u val="none"/>
        <vertAlign val="baseline"/>
        <sz val="12"/>
        <color auto="1"/>
        <name val="Calibri Light"/>
        <family val="2"/>
        <scheme val="major"/>
      </font>
      <numFmt numFmtId="166" formatCode="&quot;R$&quot;#,##0_);[Red]\(&quot;R$&quot;#,##0\)"/>
      <fill>
        <patternFill patternType="solid">
          <fgColor indexed="64"/>
          <bgColor rgb="FFF2F2F2"/>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protection locked="0" hidden="0"/>
    </dxf>
    <dxf>
      <font>
        <b val="0"/>
        <i val="0"/>
        <strike val="0"/>
        <condense val="0"/>
        <extend val="0"/>
        <outline val="0"/>
        <shadow val="0"/>
        <u val="none"/>
        <vertAlign val="baseline"/>
        <sz val="12"/>
        <color auto="1"/>
        <name val="Calibri Light"/>
        <family val="2"/>
        <scheme val="major"/>
      </font>
      <numFmt numFmtId="198" formatCode="m/d/yyyy"/>
      <fill>
        <patternFill patternType="solid">
          <fgColor indexed="64"/>
          <bgColor rgb="FFF2F2F2"/>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border>
      <protection locked="0" hidden="0"/>
    </dxf>
    <dxf>
      <protection locked="0" hidden="0"/>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protection locked="0" hidden="0"/>
    </dxf>
    <dxf>
      <numFmt numFmtId="0" formatCode="General"/>
    </dxf>
    <dxf>
      <numFmt numFmtId="0" formatCode="General"/>
    </dxf>
  </dxfs>
  <tableStyles count="0" defaultTableStyle="TableStyleMedium2" defaultPivotStyle="PivotStyleLight16"/>
  <colors>
    <mruColors>
      <color rgb="FFF2F2F2"/>
      <color rgb="FF0E192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33"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2.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onnections" Target="connections.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microsoft.com/office/2017/10/relationships/person" Target="persons/person.xml"/><Relationship Id="rId10" Type="http://schemas.openxmlformats.org/officeDocument/2006/relationships/worksheet" Target="worksheets/sheet10.xml"/><Relationship Id="rId19" Type="http://schemas.microsoft.com/office/2007/relationships/slicerCache" Target="slicerCaches/slicerCache1.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4.xml"/><Relationship Id="rId27" Type="http://schemas.openxmlformats.org/officeDocument/2006/relationships/sheetMetadata" Target="metadata.xml"/><Relationship Id="rId30" Type="http://schemas.openxmlformats.org/officeDocument/2006/relationships/customXml" Target="../customXml/item1.xml"/><Relationship Id="rId8" Type="http://schemas.openxmlformats.org/officeDocument/2006/relationships/worksheet" Target="worksheets/sheet8.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0</xdr:col>
      <xdr:colOff>37419</xdr:colOff>
      <xdr:row>662</xdr:row>
      <xdr:rowOff>74949</xdr:rowOff>
    </xdr:from>
    <xdr:to>
      <xdr:col>0</xdr:col>
      <xdr:colOff>1876273</xdr:colOff>
      <xdr:row>675</xdr:row>
      <xdr:rowOff>10172</xdr:rowOff>
    </xdr:to>
    <mc:AlternateContent xmlns:mc="http://schemas.openxmlformats.org/markup-compatibility/2006" xmlns:sle15="http://schemas.microsoft.com/office/drawing/2012/slicer">
      <mc:Choice Requires="sle15">
        <xdr:graphicFrame macro="">
          <xdr:nvGraphicFramePr>
            <xdr:cNvPr id="2" name="Categoria">
              <a:extLst>
                <a:ext uri="{FF2B5EF4-FFF2-40B4-BE49-F238E27FC236}">
                  <a16:creationId xmlns:a16="http://schemas.microsoft.com/office/drawing/2014/main" id="{A7E7DD7B-C396-45E2-B337-F3DC43C30BFC}"/>
                </a:ext>
              </a:extLst>
            </xdr:cNvPr>
            <xdr:cNvGraphicFramePr/>
          </xdr:nvGraphicFramePr>
          <xdr:xfrm>
            <a:off x="0" y="0"/>
            <a:ext cx="0" cy="0"/>
          </xdr:xfrm>
          <a:graphic>
            <a:graphicData uri="http://schemas.microsoft.com/office/drawing/2010/slicer">
              <sle:slicer xmlns:sle="http://schemas.microsoft.com/office/drawing/2010/slicer" name="Categoria"/>
            </a:graphicData>
          </a:graphic>
        </xdr:graphicFrame>
      </mc:Choice>
      <mc:Fallback xmlns="">
        <xdr:sp macro="" textlink="">
          <xdr:nvSpPr>
            <xdr:cNvPr id="0" name=""/>
            <xdr:cNvSpPr>
              <a:spLocks noTextEdit="1"/>
            </xdr:cNvSpPr>
          </xdr:nvSpPr>
          <xdr:spPr>
            <a:xfrm>
              <a:off x="37419" y="2688166"/>
              <a:ext cx="1838854" cy="2404107"/>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xdr:twoCellAnchor>
  <xdr:twoCellAnchor editAs="absolute">
    <xdr:from>
      <xdr:col>0</xdr:col>
      <xdr:colOff>38175</xdr:colOff>
      <xdr:row>689</xdr:row>
      <xdr:rowOff>11601</xdr:rowOff>
    </xdr:from>
    <xdr:to>
      <xdr:col>0</xdr:col>
      <xdr:colOff>1879677</xdr:colOff>
      <xdr:row>698</xdr:row>
      <xdr:rowOff>100083</xdr:rowOff>
    </xdr:to>
    <mc:AlternateContent xmlns:mc="http://schemas.openxmlformats.org/markup-compatibility/2006" xmlns:sle15="http://schemas.microsoft.com/office/drawing/2012/slicer">
      <mc:Choice Requires="sle15">
        <xdr:graphicFrame macro="">
          <xdr:nvGraphicFramePr>
            <xdr:cNvPr id="3" name="Mês">
              <a:extLst>
                <a:ext uri="{FF2B5EF4-FFF2-40B4-BE49-F238E27FC236}">
                  <a16:creationId xmlns:a16="http://schemas.microsoft.com/office/drawing/2014/main" id="{DF165A84-1EFD-4F55-A3A6-39018F2922F3}"/>
                </a:ext>
              </a:extLst>
            </xdr:cNvPr>
            <xdr:cNvGraphicFramePr/>
          </xdr:nvGraphicFramePr>
          <xdr:xfrm>
            <a:off x="0" y="0"/>
            <a:ext cx="0" cy="0"/>
          </xdr:xfrm>
          <a:graphic>
            <a:graphicData uri="http://schemas.microsoft.com/office/drawing/2010/slicer">
              <sle:slicer xmlns:sle="http://schemas.microsoft.com/office/drawing/2010/slicer" name="Mês"/>
            </a:graphicData>
          </a:graphic>
        </xdr:graphicFrame>
      </mc:Choice>
      <mc:Fallback xmlns="">
        <xdr:sp macro="" textlink="">
          <xdr:nvSpPr>
            <xdr:cNvPr id="0" name=""/>
            <xdr:cNvSpPr>
              <a:spLocks noTextEdit="1"/>
            </xdr:cNvSpPr>
          </xdr:nvSpPr>
          <xdr:spPr>
            <a:xfrm>
              <a:off x="38175" y="7795715"/>
              <a:ext cx="1841502" cy="1827159"/>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xdr:twoCellAnchor>
  <xdr:twoCellAnchor editAs="absolute">
    <xdr:from>
      <xdr:col>0</xdr:col>
      <xdr:colOff>61914</xdr:colOff>
      <xdr:row>0</xdr:row>
      <xdr:rowOff>65087</xdr:rowOff>
    </xdr:from>
    <xdr:to>
      <xdr:col>0</xdr:col>
      <xdr:colOff>1881189</xdr:colOff>
      <xdr:row>662</xdr:row>
      <xdr:rowOff>17497</xdr:rowOff>
    </xdr:to>
    <mc:AlternateContent xmlns:mc="http://schemas.openxmlformats.org/markup-compatibility/2006" xmlns:sle15="http://schemas.microsoft.com/office/drawing/2012/slicer">
      <mc:Choice Requires="sle15">
        <xdr:graphicFrame macro="">
          <xdr:nvGraphicFramePr>
            <xdr:cNvPr id="4" name="Unidade">
              <a:extLst>
                <a:ext uri="{FF2B5EF4-FFF2-40B4-BE49-F238E27FC236}">
                  <a16:creationId xmlns:a16="http://schemas.microsoft.com/office/drawing/2014/main" id="{CF23EDF5-7520-40A1-A5F5-6F1E35A6E2BC}"/>
                </a:ext>
              </a:extLst>
            </xdr:cNvPr>
            <xdr:cNvGraphicFramePr/>
          </xdr:nvGraphicFramePr>
          <xdr:xfrm>
            <a:off x="0" y="0"/>
            <a:ext cx="0" cy="0"/>
          </xdr:xfrm>
          <a:graphic>
            <a:graphicData uri="http://schemas.microsoft.com/office/drawing/2010/slicer">
              <sle:slicer xmlns:sle="http://schemas.microsoft.com/office/drawing/2010/slicer" name="Unidade"/>
            </a:graphicData>
          </a:graphic>
        </xdr:graphicFrame>
      </mc:Choice>
      <mc:Fallback xmlns="">
        <xdr:sp macro="" textlink="">
          <xdr:nvSpPr>
            <xdr:cNvPr id="0" name=""/>
            <xdr:cNvSpPr>
              <a:spLocks noTextEdit="1"/>
            </xdr:cNvSpPr>
          </xdr:nvSpPr>
          <xdr:spPr>
            <a:xfrm>
              <a:off x="61914" y="65087"/>
              <a:ext cx="1819275" cy="2565627"/>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xdr:twoCellAnchor>
  <xdr:twoCellAnchor editAs="absolute">
    <xdr:from>
      <xdr:col>0</xdr:col>
      <xdr:colOff>30164</xdr:colOff>
      <xdr:row>675</xdr:row>
      <xdr:rowOff>109128</xdr:rowOff>
    </xdr:from>
    <xdr:to>
      <xdr:col>0</xdr:col>
      <xdr:colOff>1865312</xdr:colOff>
      <xdr:row>688</xdr:row>
      <xdr:rowOff>34813</xdr:rowOff>
    </xdr:to>
    <mc:AlternateContent xmlns:mc="http://schemas.openxmlformats.org/markup-compatibility/2006" xmlns:sle15="http://schemas.microsoft.com/office/drawing/2012/slicer">
      <mc:Choice Requires="sle15">
        <xdr:graphicFrame macro="">
          <xdr:nvGraphicFramePr>
            <xdr:cNvPr id="5" name="Fornecedor">
              <a:extLst>
                <a:ext uri="{FF2B5EF4-FFF2-40B4-BE49-F238E27FC236}">
                  <a16:creationId xmlns:a16="http://schemas.microsoft.com/office/drawing/2014/main" id="{58D6C63E-B7D7-4145-87F8-A21AF4EF2DF4}"/>
                </a:ext>
              </a:extLst>
            </xdr:cNvPr>
            <xdr:cNvGraphicFramePr/>
          </xdr:nvGraphicFramePr>
          <xdr:xfrm>
            <a:off x="0" y="0"/>
            <a:ext cx="0" cy="0"/>
          </xdr:xfrm>
          <a:graphic>
            <a:graphicData uri="http://schemas.microsoft.com/office/drawing/2010/slicer">
              <sle:slicer xmlns:sle="http://schemas.microsoft.com/office/drawing/2010/slicer" name="Fornecedor"/>
            </a:graphicData>
          </a:graphic>
        </xdr:graphicFrame>
      </mc:Choice>
      <mc:Fallback xmlns="">
        <xdr:sp macro="" textlink="">
          <xdr:nvSpPr>
            <xdr:cNvPr id="0" name=""/>
            <xdr:cNvSpPr>
              <a:spLocks noTextEdit="1"/>
            </xdr:cNvSpPr>
          </xdr:nvSpPr>
          <xdr:spPr>
            <a:xfrm>
              <a:off x="30164" y="5197001"/>
              <a:ext cx="1835148" cy="2455550"/>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xdr:twoCellAnchor>
  <xdr:twoCellAnchor editAs="oneCell">
    <xdr:from>
      <xdr:col>15</xdr:col>
      <xdr:colOff>0</xdr:colOff>
      <xdr:row>658</xdr:row>
      <xdr:rowOff>0</xdr:rowOff>
    </xdr:from>
    <xdr:to>
      <xdr:col>15</xdr:col>
      <xdr:colOff>304800</xdr:colOff>
      <xdr:row>659</xdr:row>
      <xdr:rowOff>114300</xdr:rowOff>
    </xdr:to>
    <xdr:sp macro="" textlink="">
      <xdr:nvSpPr>
        <xdr:cNvPr id="71693" name="AutoShape 13" descr="Visualização da imagem">
          <a:extLst>
            <a:ext uri="{FF2B5EF4-FFF2-40B4-BE49-F238E27FC236}">
              <a16:creationId xmlns:a16="http://schemas.microsoft.com/office/drawing/2014/main" id="{493AEEBA-A6AF-72B7-2389-5966AC691557}"/>
            </a:ext>
          </a:extLst>
        </xdr:cNvPr>
        <xdr:cNvSpPr>
          <a:spLocks noChangeAspect="1" noChangeArrowheads="1"/>
        </xdr:cNvSpPr>
      </xdr:nvSpPr>
      <xdr:spPr bwMode="auto">
        <a:xfrm>
          <a:off x="10544175" y="3952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16</xdr:col>
      <xdr:colOff>0</xdr:colOff>
      <xdr:row>658</xdr:row>
      <xdr:rowOff>0</xdr:rowOff>
    </xdr:from>
    <xdr:ext cx="304800" cy="304800"/>
    <xdr:sp macro="" textlink="">
      <xdr:nvSpPr>
        <xdr:cNvPr id="6" name="AutoShape 13" descr="Visualização da imagem">
          <a:extLst>
            <a:ext uri="{FF2B5EF4-FFF2-40B4-BE49-F238E27FC236}">
              <a16:creationId xmlns:a16="http://schemas.microsoft.com/office/drawing/2014/main" id="{9EB4585C-CE2B-414B-AEE5-6A9F740E9585}"/>
            </a:ext>
          </a:extLst>
        </xdr:cNvPr>
        <xdr:cNvSpPr>
          <a:spLocks noChangeAspect="1" noChangeArrowheads="1"/>
        </xdr:cNvSpPr>
      </xdr:nvSpPr>
      <xdr:spPr bwMode="auto">
        <a:xfrm>
          <a:off x="10544175" y="3952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2</xdr:col>
      <xdr:colOff>0</xdr:colOff>
      <xdr:row>658</xdr:row>
      <xdr:rowOff>0</xdr:rowOff>
    </xdr:from>
    <xdr:to>
      <xdr:col>2</xdr:col>
      <xdr:colOff>304800</xdr:colOff>
      <xdr:row>659</xdr:row>
      <xdr:rowOff>114300</xdr:rowOff>
    </xdr:to>
    <xdr:sp macro="" textlink="">
      <xdr:nvSpPr>
        <xdr:cNvPr id="7" name="AutoShape 13">
          <a:extLst>
            <a:ext uri="{FF2B5EF4-FFF2-40B4-BE49-F238E27FC236}">
              <a16:creationId xmlns:a16="http://schemas.microsoft.com/office/drawing/2014/main" id="{E41C385D-5FDA-C5FF-1592-AEECFD2CE914}"/>
            </a:ext>
          </a:extLst>
        </xdr:cNvPr>
        <xdr:cNvSpPr>
          <a:spLocks noChangeAspect="1" noChangeArrowheads="1"/>
        </xdr:cNvSpPr>
      </xdr:nvSpPr>
      <xdr:spPr bwMode="auto">
        <a:xfrm>
          <a:off x="3505200" y="121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601980</xdr:colOff>
      <xdr:row>75</xdr:row>
      <xdr:rowOff>7620</xdr:rowOff>
    </xdr:from>
    <xdr:to>
      <xdr:col>8</xdr:col>
      <xdr:colOff>482008</xdr:colOff>
      <xdr:row>96</xdr:row>
      <xdr:rowOff>23291</xdr:rowOff>
    </xdr:to>
    <xdr:pic>
      <xdr:nvPicPr>
        <xdr:cNvPr id="2" name="Imagem 1">
          <a:extLst>
            <a:ext uri="{FF2B5EF4-FFF2-40B4-BE49-F238E27FC236}">
              <a16:creationId xmlns:a16="http://schemas.microsoft.com/office/drawing/2014/main" id="{FFB108E1-4B83-4CB6-7918-13BCB0A4CA25}"/>
            </a:ext>
          </a:extLst>
        </xdr:cNvPr>
        <xdr:cNvPicPr>
          <a:picLocks noChangeAspect="1"/>
        </xdr:cNvPicPr>
      </xdr:nvPicPr>
      <xdr:blipFill>
        <a:blip xmlns:r="http://schemas.openxmlformats.org/officeDocument/2006/relationships" r:embed="rId1"/>
        <a:stretch>
          <a:fillRect/>
        </a:stretch>
      </xdr:blipFill>
      <xdr:spPr>
        <a:xfrm>
          <a:off x="601980" y="15902940"/>
          <a:ext cx="9283108" cy="385615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https://adminatlasinovacoescom.sharepoint.com/sites/DiretrioPadro/Documentos%20Compartilhados/Consultoria/1.%20Clientes/ALSO+BRMalls/5.%20Demandas%20Corporativas/6.%20Geral%202025/Aliansce_Sonae_Controle_Ajuste%20Escopo_Fornecedores_2025.xlsx" TargetMode="External"/><Relationship Id="rId2" Type="http://schemas.microsoft.com/office/2019/04/relationships/externalLinkLongPath" Target="Aliansce_Sonae_Controle_Ajuste%20Escopo_Fornecedores_2025.xlsx?94BAAAFA" TargetMode="External"/><Relationship Id="rId1" Type="http://schemas.openxmlformats.org/officeDocument/2006/relationships/externalLinkPath" Target="file:///\\94BAAAFA\Aliansce_Sonae_Controle_Ajuste%20Escopo_Fornecedores_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Unidade"/>
      <sheetName val="HC"/>
      <sheetName val="Fornecedor"/>
      <sheetName val="Categoria"/>
      <sheetName val="Alterações de escopo 2025"/>
      <sheetName val="Adequação Novo Org. Manutenção"/>
      <sheetName val="Reajuste 2025"/>
    </sheetNames>
    <sheetDataSet>
      <sheetData sheetId="0"/>
      <sheetData sheetId="1"/>
      <sheetData sheetId="2"/>
      <sheetData sheetId="3"/>
      <sheetData sheetId="4">
        <row r="81">
          <cell r="H81" t="str">
            <v>Aguardando Confirmação</v>
          </cell>
        </row>
      </sheetData>
      <sheetData sheetId="5"/>
      <sheetData sheetId="6" refreshError="1"/>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ersons/person.xml><?xml version="1.0" encoding="utf-8"?>
<personList xmlns="http://schemas.microsoft.com/office/spreadsheetml/2018/threadedcomments" xmlns:x="http://schemas.openxmlformats.org/spreadsheetml/2006/main">
  <person displayName="Luiza Santos" id="{44C2BB4E-2D6F-4A14-9DC6-633DE7B65F07}" userId="S::luiza.santos@atlasinovacoes.com.br::fc34b28f-2ef6-404e-b89e-8b71305870a6" providerId="AD"/>
  <person displayName="Gabriel Resende" id="{200C08FA-B14D-4A87-A564-3271AFE05E3C}" userId="S::gabriel.resende@atlasinovacoes.com.br::52e1a5ea-bbfd-4a83-bd41-2a249c8ed6c5" providerId="AD"/>
  <person displayName="Isabela Mattoso" id="{700FE535-4DAD-41CD-A86B-CECEC3DE1B43}" userId="S::isabela.mattoso@atlasinovacoes.com.br::53d6fdb7-7c1d-40d4-b1df-abd71ab5c471" providerId="AD"/>
  <person displayName="Manoela Penna da Rocha" id="{EB91B0C7-DDCB-42F0-85BF-3B37A849CD63}" userId="S::manoela.lacombe@atlasinovacoes.com.br::c8b769ad-93ed-44a0-b0e9-04295def862d" providerId="AD"/>
  <person displayName="Raisa Sepulveda" id="{B5AE9A5C-2BE3-4931-AACA-D38119D6C057}" userId="S::raisa.sepulveda@atlasinovacoes.com.br::012f71aa-352e-40db-8e5d-09851d5aab4b" providerId="AD"/>
  <person displayName="Isabela Rodrigues" id="{4DF7EB57-D5F8-4FF7-8136-689731085D7A}" userId="S::isabela.rodrigues@atlasinovacoes.com.br::3a569bb9-c9a2-4a1c-9c0b-4b7a54d24286"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3" xr16:uid="{47F5AA3D-E018-439F-9F18-3DA0289F8DD0}" autoFormatId="16" applyNumberFormats="0" applyBorderFormats="0" applyFontFormats="0" applyPatternFormats="0" applyAlignmentFormats="0" applyWidthHeightFormats="0">
  <queryTableRefresh nextId="4">
    <queryTableFields count="3">
      <queryTableField id="1" name="Shopping" tableColumnId="1"/>
      <queryTableField id="2" name="E-mails consolidados" tableColumnId="2"/>
      <queryTableField id="3" name="E-mails teste" tableColumnId="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dosExternos_1" connectionId="1" xr16:uid="{18886A69-2324-4189-9A76-385E6BF4A817}" autoFormatId="16" applyNumberFormats="0" applyBorderFormats="0" applyFontFormats="0" applyPatternFormats="0" applyAlignmentFormats="0" applyWidthHeightFormats="0">
  <queryTableRefresh nextId="7">
    <queryTableFields count="4">
      <queryTableField id="1" name="Categoria" tableColumnId="1"/>
      <queryTableField id="5" name="SP3" tableColumnId="2"/>
      <queryTableField id="3" name="NFS" tableColumnId="3"/>
      <queryTableField id="4" name="Planilha BIDs"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adosExternos_3" connectionId="4" xr16:uid="{31F97836-B589-4085-9CF3-FAE2851BA562}" autoFormatId="16" applyNumberFormats="0" applyBorderFormats="0" applyFontFormats="0" applyPatternFormats="0" applyAlignmentFormats="0" applyWidthHeightFormats="0">
  <queryTableRefresh nextId="7">
    <queryTableFields count="6">
      <queryTableField id="1" name="Unidade" tableColumnId="1"/>
      <queryTableField id="2" name="Regional UF" tableColumnId="2"/>
      <queryTableField id="3" name="Regional PS" tableColumnId="3"/>
      <queryTableField id="4" name="Regional RS" tableColumnId="4"/>
      <queryTableField id="5" name="Cluster" tableColumnId="5"/>
      <queryTableField id="6" name="Portifólio" tableColumnId="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DadosExternos_2" connectionId="2" xr16:uid="{3788B711-0BD4-442E-A5E0-62C96AB5C921}" autoFormatId="16" applyNumberFormats="0" applyBorderFormats="0" applyFontFormats="0" applyPatternFormats="0" applyAlignmentFormats="0" applyWidthHeightFormats="0">
  <queryTableRefresh nextId="12">
    <queryTableFields count="11">
      <queryTableField id="1" name="Fornecedor" tableColumnId="1"/>
      <queryTableField id="2" name="Brigada de Incêndio" tableColumnId="2"/>
      <queryTableField id="3" name="Estacionamento" tableColumnId="3"/>
      <queryTableField id="4" name="Limpeza" tableColumnId="4"/>
      <queryTableField id="5" name="Manutenção" tableColumnId="5"/>
      <queryTableField id="6" name="PMOC" tableColumnId="6"/>
      <queryTableField id="7" name="Portaria" tableColumnId="7"/>
      <queryTableField id="8" name="Vigilância" tableColumnId="8"/>
      <queryTableField id="9" name="Jardinagem" tableColumnId="9"/>
      <queryTableField id="10" name="Ascensorista" tableColumnId="10"/>
      <queryTableField id="11" name="Resíduos"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Categoria" xr10:uid="{D7A064AE-1CE5-490C-8237-F4FDD12016D4}" sourceName="Categoria">
  <extLst>
    <x:ext xmlns:x15="http://schemas.microsoft.com/office/spreadsheetml/2010/11/main" uri="{2F2917AC-EB37-4324-AD4E-5DD8C200BD13}">
      <x15:tableSlicerCache tableId="3" column="13"/>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Mês" xr10:uid="{66197037-6DB5-4859-9746-495821853676}" sourceName="Mês falta">
  <extLst>
    <x:ext xmlns:x15="http://schemas.microsoft.com/office/spreadsheetml/2010/11/main" uri="{2F2917AC-EB37-4324-AD4E-5DD8C200BD13}">
      <x15:tableSlicerCache tableId="3" column="1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Unidade" xr10:uid="{F9B826D6-8FB5-4217-A733-8FDFD02AA6FA}" sourceName="Unidade">
  <extLst>
    <x:ext xmlns:x15="http://schemas.microsoft.com/office/spreadsheetml/2010/11/main" uri="{2F2917AC-EB37-4324-AD4E-5DD8C200BD13}">
      <x15:tableSlicerCache tableId="3" column="1"/>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Fornecedor" xr10:uid="{6346B6DB-F76C-45D1-800D-00292AFD1B26}" sourceName="Fornecedor">
  <extLst>
    <x:ext xmlns:x15="http://schemas.microsoft.com/office/spreadsheetml/2010/11/main" uri="{2F2917AC-EB37-4324-AD4E-5DD8C200BD13}">
      <x15:tableSlicerCache tableId="3" column="20"/>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ia" xr10:uid="{4F2C43EB-C76C-468C-8F92-03A1EBFD04E5}" cache="SegmentaçãodeDados_Categoria" caption="Categoria" rowHeight="241300"/>
  <slicer name="Mês" xr10:uid="{64A9F1D6-60BD-4F46-A195-7C3CB857552C}" cache="SegmentaçãodeDados_Mês" caption="Mês falta" rowHeight="241300"/>
  <slicer name="Unidade" xr10:uid="{A58D7A8D-FE48-4AEF-B0AB-4AA99BBB6918}" cache="SegmentaçãodeDados_Unidade" caption="Unidade" rowHeight="241300"/>
  <slicer name="Fornecedor" xr10:uid="{C989FA9C-4F51-4886-B2A5-7ECD0E084ECA}" cache="SegmentaçãodeDados_Fornecedor" caption="Fornecedor"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9EE60F6-C806-4680-B748-CAB942F2FABF}" name="tabShoppingsEmails" displayName="tabShoppingsEmails" ref="A1:C50" tableType="queryTable" totalsRowShown="0">
  <autoFilter ref="A1:C50" xr:uid="{39EE60F6-C806-4680-B748-CAB942F2FABF}">
    <filterColumn colId="0">
      <filters>
        <filter val="Mooca Plaza Shopping"/>
      </filters>
    </filterColumn>
  </autoFilter>
  <tableColumns count="3">
    <tableColumn id="1" xr3:uid="{9A698319-35B9-4329-9BF5-CFD52FEA68DE}" uniqueName="1" name="Shopping" queryTableFieldId="1" dataDxfId="194"/>
    <tableColumn id="2" xr3:uid="{F1BB36A6-1E53-4071-AF12-89F9C444A6FE}" uniqueName="2" name="E-mails consolidados" queryTableFieldId="2" dataDxfId="193"/>
    <tableColumn id="3" xr3:uid="{C4B37833-2CE3-460B-A1D8-E685341A9F34}" uniqueName="3" name="E-mails teste" queryTableFieldId="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E31407E-73CB-42D6-BB92-2C0318E3D533}" name="Tabela6" displayName="Tabela6" ref="A1:AM692" totalsRowShown="0" headerRowDxfId="192" dataDxfId="191">
  <autoFilter ref="A1:AM692" xr:uid="{DE31407E-73CB-42D6-BB92-2C0318E3D533}">
    <filterColumn colId="2">
      <filters>
        <filter val="Shopping Estação Cuiabá"/>
      </filters>
    </filterColumn>
    <filterColumn colId="3">
      <filters>
        <filter val="Limpeza"/>
      </filters>
    </filterColumn>
    <filterColumn colId="25">
      <filters>
        <dateGroupItem year="2025" month="9" dateTimeGrouping="month"/>
      </filters>
    </filterColumn>
  </autoFilter>
  <tableColumns count="39">
    <tableColumn id="1" xr3:uid="{5092827C-34A5-400F-AC54-1655E7D04706}" name="Data de Envio" dataDxfId="190" dataCellStyle="Moeda"/>
    <tableColumn id="2" xr3:uid="{92D966F5-5928-4F5B-84DE-4F173FFE137D}" name="Enviou/Retornou a Medição?" dataDxfId="189" dataCellStyle="Moeda"/>
    <tableColumn id="3" xr3:uid="{B78F7129-F5F6-4760-B967-135B9965371E}" name="Unidade" dataDxfId="188" dataCellStyle="Moeda"/>
    <tableColumn id="4" xr3:uid="{061097A9-35A1-4EFE-93F2-189DF6590B18}" name="Categoria" dataDxfId="187" dataCellStyle="Moeda"/>
    <tableColumn id="5" xr3:uid="{2EF7F620-2F2B-4B78-BD15-067D62A95B43}" name="Fornecedor" dataDxfId="186" dataCellStyle="Moeda"/>
    <tableColumn id="6" xr3:uid="{975BED4A-F0EE-4BEF-9F92-90A25AB6CAB7}" name="HC Organograma" dataDxfId="185" dataCellStyle="Moeda"/>
    <tableColumn id="7" xr3:uid="{03F5F386-141D-41EF-99DA-7D904E76B447}" name="HC Planilha" dataDxfId="184" dataCellStyle="Moeda"/>
    <tableColumn id="8" xr3:uid="{4C384197-1931-486B-A7DF-1BFA38A89A60}" name="Dias Faltas" dataDxfId="183" dataCellStyle="Moeda"/>
    <tableColumn id="9" xr3:uid="{1BD04B26-B5AF-4789-A636-F40BC5A27190}" name="Horas Atrasos" dataDxfId="182" dataCellStyle="Moeda"/>
    <tableColumn id="10" xr3:uid="{B6C51E39-5CBA-4CE1-9A83-470B99BCA7D3}" name="Valor Planilha" dataDxfId="181" dataCellStyle="Moeda"/>
    <tableColumn id="11" xr3:uid="{76072CB6-24D0-406B-BF22-53581C522094}" name="Desconto de faltas solicitado pelo fornecedor" dataDxfId="180" dataCellStyle="Moeda"/>
    <tableColumn id="12" xr3:uid="{259FE9A9-F9B8-43F8-8D94-3AC4D6B5FDEF}" name="Desconto Falta Validado Atlas" dataDxfId="179" dataCellStyle="Moeda"/>
    <tableColumn id="13" xr3:uid="{48E55A0B-48A6-4931-B8EC-764472AC6785}" name="Desconto de atrasos solicitado pelo fornecedor" dataDxfId="178" dataCellStyle="Moeda"/>
    <tableColumn id="14" xr3:uid="{1B4134F5-2DD0-43F5-A161-F8AB10EAB70B}" name="Desconto Atrasos Validado Atlas" dataDxfId="177" dataCellStyle="Moeda"/>
    <tableColumn id="15" xr3:uid="{D56DAEC5-8A71-4B0A-A29C-C31091B83071}" name="Desconto SLA Mês" dataDxfId="176" dataCellStyle="Moeda"/>
    <tableColumn id="16" xr3:uid="{EC66E316-DB80-478B-912D-0A6547826E59}" name="Desconto SLA Retroativo" dataDxfId="175" dataCellStyle="Moeda"/>
    <tableColumn id="17" xr3:uid="{4D0CBEC2-9639-4FF0-ADBD-950735639B87}" name="Desconto Equipamentos" dataDxfId="174" dataCellStyle="Moeda"/>
    <tableColumn id="18" xr3:uid="{BA1A263E-8865-459C-8471-598F7EC17CD0}" name="Prêmio Assiduidade" dataDxfId="173" dataCellStyle="Moeda"/>
    <tableColumn id="19" xr3:uid="{E9447CF6-72C2-462E-AF5B-43591C3E1A0F}" name="Outros descontos" dataDxfId="172" dataCellStyle="Moeda"/>
    <tableColumn id="20" xr3:uid="{2154A2DD-C906-402D-A29F-F7E9EC0B98FF}" name="Vai descontar SLA?" dataDxfId="171" dataCellStyle="Moeda">
      <calculatedColumnFormula>IF(Tabela6[[#This Row],[Desconto SLA Mês]]&lt;&gt;"Aguardando preenchimento","Sim","Não")</calculatedColumnFormula>
    </tableColumn>
    <tableColumn id="21" xr3:uid="{1227DC91-E56B-4AAB-AD41-587589A46B64}" name="Valor mensal final" dataDxfId="170" dataCellStyle="Moeda">
      <calculatedColumnFormula>(J2+L2+Q2+R2+S2+N2)+IF(T2="Sim",O2+P2,0)</calculatedColumnFormula>
    </tableColumn>
    <tableColumn id="22" xr3:uid="{96B59399-1B16-4EC6-8452-AD765965E67C}" name="Taxa de prorrogação do prazo pagamento" dataDxfId="169" dataCellStyle="Moeda"/>
    <tableColumn id="23" xr3:uid="{333F9493-647E-4931-92C3-9FD69165D734}" name="Valor mensal com prorrogação do prazo pagamento" dataDxfId="168" dataCellStyle="Moeda"/>
    <tableColumn id="24" xr3:uid="{B2CEF633-4B6E-4591-B021-22AB191025F2}" name="Retroativo de dissídio" dataDxfId="167" dataCellStyle="Moeda"/>
    <tableColumn id="25" xr3:uid="{21F255DF-BC81-4604-9734-0E946A768242}" name="Parcela_x000a_(x/x)" dataDxfId="166" dataCellStyle="Moeda"/>
    <tableColumn id="26" xr3:uid="{861DA4E3-D5EE-4432-857A-F20E444586A2}" name="Mês de referência para faturamento" dataDxfId="165" dataCellStyle="Moeda"/>
    <tableColumn id="27" xr3:uid="{3700B9AC-8AA9-4767-8496-04F25333EEB7}" name="Mês de emissão da NF" dataDxfId="164" dataCellStyle="Moeda">
      <calculatedColumnFormula array="1">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calculatedColumnFormula>
    </tableColumn>
    <tableColumn id="28" xr3:uid="{B131A2A9-38ED-494C-AB98-88D3D66CE606}" name="Extras Solicitado pelo fornecedor" dataDxfId="163" dataCellStyle="Moeda"/>
    <tableColumn id="29" xr3:uid="{5CF6DCFB-C8FC-470F-9AE9-4C56D426B19C}" name="Valor extras validado Atlas" dataDxfId="162" dataCellStyle="Moeda"/>
    <tableColumn id="30" xr3:uid="{3D27BB5A-A56E-4825-952E-8A163C7CFC18}" name="Valor NF Extra" dataDxfId="161" dataCellStyle="Moeda"/>
    <tableColumn id="31" xr3:uid="{86CDF784-95F8-48B7-A00F-B15250D02754}" name="NF enviada sistema?" dataDxfId="160" dataCellStyle="Moeda"/>
    <tableColumn id="32" xr3:uid="{E08F2077-A466-4F57-AEC5-EDDD21A81839}" name="Valor NF" dataDxfId="159" dataCellStyle="Moeda"/>
    <tableColumn id="33" xr3:uid="{22F45888-E759-4DB9-A35F-6D6F734C2C28}" name="NF ok?" dataDxfId="158" dataCellStyle="Moeda"/>
    <tableColumn id="34" xr3:uid="{53F650FE-7153-4F2B-B65C-9F75F9857B72}" name="SEFIP Enviada Sistema?" dataDxfId="157" dataCellStyle="Moeda"/>
    <tableColumn id="35" xr3:uid="{1B6700B9-1BA9-4D5C-8E16-A983D689BCA5}" name="Saving Faltas" dataDxfId="156" dataCellStyle="Moeda">
      <calculatedColumnFormula>K2-L2</calculatedColumnFormula>
    </tableColumn>
    <tableColumn id="36" xr3:uid="{94170CE9-D1D8-4D94-A09F-A80A8ACCE338}" name="Saving Extras" dataDxfId="155" dataCellStyle="Moeda">
      <calculatedColumnFormula>AB2-AC2</calculatedColumnFormula>
    </tableColumn>
    <tableColumn id="37" xr3:uid="{FB1A5652-C6D7-4B48-9017-5E20B276B8A4}" name="Deduções Totais" dataDxfId="154" dataCellStyle="Moeda">
      <calculatedColumnFormula>J2-U2</calculatedColumnFormula>
    </tableColumn>
    <tableColumn id="38" xr3:uid="{A083B651-05BD-431A-AA6D-5F8747FEEBE9}" name="Observações" dataDxfId="153" dataCellStyle="Moeda"/>
    <tableColumn id="39" xr3:uid="{81690B7C-919D-4329-B856-EB46797289D6}" name="E-mail" dataDxfId="152" dataCellStyle="Moeda">
      <calculatedColumnFormula>_xlfn.XLOOKUP(Tabela6[[#This Row],[Unidade]],tabShoppingsEmails[Shopping],tabShoppingsEmails[E-mails consolidados])</calculatedColumnFormula>
    </tableColumn>
  </tableColumns>
  <tableStyleInfo name="TableStyleLight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806367D-AFE8-4375-B4C1-E03AF729D1D5}" name="Tabela8" displayName="Tabela8" ref="A1:S49" totalsRowShown="0" headerRowDxfId="151" headerRowBorderDxfId="150" tableBorderDxfId="149" totalsRowBorderDxfId="148">
  <autoFilter ref="A1:S49" xr:uid="{1B605AFB-8A72-4DA5-9B13-88158BECAB07}">
    <filterColumn colId="1">
      <filters>
        <filter val="Boulevard BH"/>
      </filters>
    </filterColumn>
    <filterColumn colId="2">
      <filters>
        <filter val="Manutenção"/>
      </filters>
    </filterColumn>
  </autoFilter>
  <tableColumns count="19">
    <tableColumn id="1" xr3:uid="{196ED67C-6CF1-41BB-905E-9DF439700C56}" name="Fornecedor" dataDxfId="147"/>
    <tableColumn id="2" xr3:uid="{F94E7CBF-E74C-4E7A-8FB9-1AC43A799D07}" name="Unidade" dataDxfId="146"/>
    <tableColumn id="3" xr3:uid="{DDB8E78F-75E4-49C8-BC82-3E0F7D1AEF40}" name="Categoria" dataDxfId="145"/>
    <tableColumn id="4" xr3:uid="{4E6A3DE1-F357-4F87-9C83-1F69F0F21EF1}" name="Mês Referência Relatório - Mês que o reajuste foi validado pelas partes" dataDxfId="144"/>
    <tableColumn id="5" xr3:uid="{BAA8092C-65F0-4700-82CB-1403E4AE132C}" name="Data _x000a_Reajuste do Contrato" dataDxfId="143"/>
    <tableColumn id="6" xr3:uid="{C0E6D9E7-756B-4385-B030-E94DEED61C5A}" name="Status" dataDxfId="142"/>
    <tableColumn id="7" xr3:uid="{DD5B7CCC-799E-465B-ACB5-8B0C770EDDA7}" name="Valor 2024" dataDxfId="141" dataCellStyle="Moeda"/>
    <tableColumn id="8" xr3:uid="{535438EF-4DFD-41A6-9D11-40523F42FF17}" name="Valor 2025" dataDxfId="140" dataCellStyle="Moeda"/>
    <tableColumn id="9" xr3:uid="{AE76596C-A318-4713-9846-72DB2D8C3663}" name="Reajuste" dataDxfId="139">
      <calculatedColumnFormula>IFERROR(IF(G2&gt;0,H2-G2,""),"")</calculatedColumnFormula>
    </tableColumn>
    <tableColumn id="10" xr3:uid="{1A81C7D9-6C40-4196-94C9-9FAF981B86FA}" name="% Reajuste" dataDxfId="138" dataCellStyle="Porcentagem">
      <calculatedColumnFormula>IFERROR(IF(I2&gt;0,I2/G2,""),"")</calculatedColumnFormula>
    </tableColumn>
    <tableColumn id="19" xr3:uid="{64964335-5C5F-4AED-8288-BF4262262461}" name="Shopping pagou retroativo?" dataDxfId="137" dataCellStyle="Porcentagem"/>
    <tableColumn id="11" xr3:uid="{0100BC1E-8072-469B-A916-1057B9F6D523}" name="Retroativo Fornecedor" dataDxfId="136"/>
    <tableColumn id="12" xr3:uid="{80835BA4-8E6F-4920-B369-7F60EA3F1B21}" name="Retroativo Atlas" dataDxfId="135"/>
    <tableColumn id="13" xr3:uid="{51D14462-00D2-4F20-BD34-4FB0963B6816}" name="Diferença" dataDxfId="134">
      <calculatedColumnFormula>L2-M2</calculatedColumnFormula>
    </tableColumn>
    <tableColumn id="14" xr3:uid="{A3D50BC6-8887-4D61-B366-CE8D6881BBDE}" name="Valor 2025_x000a_Fornecedor" dataDxfId="133" dataCellStyle="Moeda"/>
    <tableColumn id="15" xr3:uid="{6DAFF42F-8D58-4D24-AF3C-65459636FA6F}" name="Valor 2025_x000a_Revisão Atlas" dataDxfId="132" dataCellStyle="Moeda"/>
    <tableColumn id="16" xr3:uid="{087E62FA-EA8A-426D-A383-D6BC1CE4F247}" name="Diferença2" dataDxfId="131">
      <calculatedColumnFormula>O2-P2</calculatedColumnFormula>
    </tableColumn>
    <tableColumn id="17" xr3:uid="{6C62FAF0-62C0-43B3-A6F0-30C67B888375}" name="Diferença Anual" dataDxfId="130">
      <calculatedColumnFormula>Q2*12</calculatedColumnFormula>
    </tableColumn>
    <tableColumn id="18" xr3:uid="{C6698500-3AC7-4F97-BF87-1D797C2C771C}" name="CCT Vinculada" dataDxfId="129"/>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56C4AE6-2C60-44E5-ABB6-4ED71A927088}" name="Tabela7" displayName="Tabela7" ref="A1:K102" totalsRowCount="1" headerRowBorderDxfId="128" tableBorderDxfId="127">
  <autoFilter ref="A1:K101" xr:uid="{E13DFCF7-BAC3-4499-B376-E9E9B11F4A4B}">
    <filterColumn colId="2">
      <filters>
        <filter val="Shopping Plaza Niterói"/>
      </filters>
    </filterColumn>
    <filterColumn colId="3">
      <filters>
        <filter val="Brigada de Incêndio"/>
      </filters>
    </filterColumn>
  </autoFilter>
  <tableColumns count="11">
    <tableColumn id="1" xr3:uid="{53AC17A4-7B27-48B4-82B8-D5C4B97B785E}" name="Mês cálculo" totalsRowLabel="Total" dataDxfId="126" totalsRowDxfId="125"/>
    <tableColumn id="2" xr3:uid="{07FD1082-9115-429E-AAAF-F3455F1FC3D3}" name="Fornecedor" dataDxfId="124" totalsRowDxfId="123"/>
    <tableColumn id="3" xr3:uid="{B4AE090B-FC6D-4540-B48B-F5B21480A002}" name="Unidade" dataDxfId="122" totalsRowDxfId="121"/>
    <tableColumn id="4" xr3:uid="{E4B473E3-2948-4855-B8A9-06FE9C12F7B3}" name="Categoria" dataDxfId="120" totalsRowDxfId="119"/>
    <tableColumn id="5" xr3:uid="{33B1AB6E-7515-4051-A700-256D4A297BB8}" name="Data base" dataDxfId="118" totalsRowDxfId="117"/>
    <tableColumn id="6" xr3:uid="{57229BC6-98FF-4C82-89B2-8D78DC96EDF1}" name="Mêsde competência" dataDxfId="116" totalsRowDxfId="115"/>
    <tableColumn id="7" xr3:uid="{D46097AD-2E96-472B-A6D5-4FFF1F9ED7E7}" name="Mês da emissão da nota" dataDxfId="114" totalsRowDxfId="113"/>
    <tableColumn id="8" xr3:uid="{B8A73488-317D-40FC-93AD-41796823A435}" name="Valor Faturado" dataDxfId="112" totalsRowDxfId="111" dataCellStyle="Moeda"/>
    <tableColumn id="9" xr3:uid="{18737CDB-4EEA-42D7-B6C3-4D052A143BC0}" name="% Reajuste" dataDxfId="110" totalsRowDxfId="109" dataCellStyle="Porcentagem"/>
    <tableColumn id="10" xr3:uid="{12DA673E-F8A2-466F-9DB1-BD4CC5A29551}" name="Valor devido" dataDxfId="108" totalsRowDxfId="107" dataCellStyle="Moeda"/>
    <tableColumn id="11" xr3:uid="{895C3BF5-4344-4153-B6BF-F9AA0D44C613}" name="Retroativo" totalsRowFunction="sum" dataDxfId="106" totalsRowDxfId="105"/>
  </tableColumns>
  <tableStyleInfo name="TableStyleLight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5CDE789-62C4-48E7-8872-DCDD48C6923F}" name="Tabela4" displayName="Tabela4" ref="B1:U658" totalsRowCount="1" headerRowDxfId="104" dataDxfId="102" totalsRowDxfId="100" headerRowBorderDxfId="103" tableBorderDxfId="101">
  <autoFilter ref="B1:U657" xr:uid="{3CD244D2-0466-44EB-97FE-E68F82B9D62F}">
    <filterColumn colId="0">
      <filters>
        <filter val="Shopping Metrô Santa Cruz"/>
      </filters>
    </filterColumn>
    <filterColumn colId="1">
      <filters>
        <filter val="Manutenção"/>
      </filters>
    </filterColumn>
    <filterColumn colId="3">
      <filters>
        <dateGroupItem year="2025" month="9" dateTimeGrouping="month"/>
      </filters>
    </filterColumn>
    <filterColumn colId="11">
      <customFilters>
        <customFilter operator="notEqual" val=" "/>
      </customFilters>
    </filterColumn>
  </autoFilter>
  <tableColumns count="20">
    <tableColumn id="1" xr3:uid="{6405F737-319B-49D0-AB2C-27B1B886951C}" name="Unidade" totalsRowLabel="Total" dataDxfId="34" totalsRowDxfId="19"/>
    <tableColumn id="13" xr3:uid="{399754E4-9F84-4481-9EC8-A078086B7205}" name="Categoria" dataDxfId="33" totalsRowDxfId="18"/>
    <tableColumn id="20" xr3:uid="{FC10F573-D970-4C9A-BF18-7A6DC62C0E9C}" name="Fornecedor" dataDxfId="32" totalsRowDxfId="17"/>
    <tableColumn id="12" xr3:uid="{61EDD3B7-3272-445E-ACBD-9BE76373728F}" name="Mês falta" dataDxfId="31" totalsRowDxfId="16"/>
    <tableColumn id="11" xr3:uid="{CFED008F-924D-4105-A955-97564EBFB3BE}" name="Função" dataDxfId="30" totalsRowDxfId="15"/>
    <tableColumn id="2" xr3:uid="{06256D32-DA87-449E-991E-2AAD1A7C1C64}" name="Escala" dataDxfId="29" totalsRowDxfId="14"/>
    <tableColumn id="3" xr3:uid="{6FC056DF-5341-45C3-9D2A-BFA5C22F17FD}" name="Horário entrada" dataDxfId="28" totalsRowDxfId="13" dataCellStyle="Moeda"/>
    <tableColumn id="4" xr3:uid="{542FB004-226C-4065-865E-56084BDD8D3C}" name="Horário fim" dataDxfId="27" totalsRowDxfId="12" dataCellStyle="Moeda"/>
    <tableColumn id="5" xr3:uid="{BA83C5AA-3353-403F-A167-ED1997B6DCBC}" name="Quantidade de horas de atraso" totalsRowFunction="sum" dataDxfId="26" totalsRowDxfId="11">
      <calculatedColumnFormula>0.0652777777777778*24</calculatedColumnFormula>
    </tableColumn>
    <tableColumn id="6" xr3:uid="{D33265CC-4C48-4BD8-BBC3-7C061D088F73}" name="Valor hora atraso" totalsRowDxfId="10" dataCellStyle="Moeda"/>
    <tableColumn id="7" xr3:uid="{59946B24-C661-4AE4-8A05-262AC22544FB}" name="Total atrasos" totalsRowFunction="sum" totalsRowDxfId="9" dataCellStyle="Moeda">
      <calculatedColumnFormula>J2*K2</calculatedColumnFormula>
    </tableColumn>
    <tableColumn id="8" xr3:uid="{4D7FF8A6-57BE-4508-A10E-3AFD2033541C}" name="Qtd de dias de faltas" totalsRowDxfId="8"/>
    <tableColumn id="9" xr3:uid="{A1F6822D-AAEB-4F03-B2DF-9FA289C12E49}" name="Valor falta" totalsRowDxfId="7" dataCellStyle="Moeda"/>
    <tableColumn id="10" xr3:uid="{8B7C6F3C-24A1-4DBB-A2A8-4197EDE2E926}" name="Total faltas" totalsRowFunction="sum" totalsRowDxfId="6" dataCellStyle="Moeda">
      <calculatedColumnFormula>IF(M2= "Mês todo", N2, M2*N2)</calculatedColumnFormula>
    </tableColumn>
    <tableColumn id="14" xr3:uid="{2E95628F-73A6-46EB-AFB3-AE54B7E1C62B}" name="Equipamento " dataDxfId="25" totalsRowDxfId="5"/>
    <tableColumn id="15" xr3:uid="{6283F3BC-3C00-4F37-A757-78674B44C131}" name="Custo Mensal" dataDxfId="24" totalsRowDxfId="4"/>
    <tableColumn id="16" xr3:uid="{C8065078-051C-4452-ABA9-C24FE248E3F4}" name="Custo diário" dataDxfId="23" totalsRowDxfId="3" dataCellStyle="Moeda"/>
    <tableColumn id="18" xr3:uid="{33BBF2A6-1491-4EC2-8105-7EFCAD618C13}" name="Dias" dataDxfId="22" totalsRowDxfId="2"/>
    <tableColumn id="23" xr3:uid="{ABD5B1E5-F568-44BD-9891-6D9CEDBC176C}" name="Quantidade" dataDxfId="21" totalsRowDxfId="1"/>
    <tableColumn id="19" xr3:uid="{12056885-90EE-4DAE-B0D2-34B9479BF908}" name="Desconto equipamentos" totalsRowFunction="sum" dataDxfId="20" totalsRowDxfId="0" dataCellStyle="Moeda">
      <calculatedColumnFormula>Tabela4[[#This Row],[Custo diário]]*Tabela4[[#This Row],[Dias]]*Tabela4[[#This Row],[Quantidade]]</calculatedColumnFormula>
    </tableColumn>
  </tableColumns>
  <tableStyleInfo name="TableStyleMedium4"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7C78ED7-84EA-490F-9181-CAE978627139}" name="Categoria" displayName="Categoria" ref="A1:D30" tableType="queryTable" totalsRowShown="0">
  <autoFilter ref="A1:D30" xr:uid="{D7C78ED7-84EA-490F-9181-CAE978627139}"/>
  <tableColumns count="4">
    <tableColumn id="1" xr3:uid="{9B95508E-1640-4773-99C9-8A131D2FBEF8}" uniqueName="1" name="Categoria" queryTableFieldId="1" dataDxfId="99"/>
    <tableColumn id="2" xr3:uid="{2EB3159C-FC74-412F-9D80-EA27B5B8C1E2}" uniqueName="2" name="SP3" queryTableFieldId="5" dataDxfId="98"/>
    <tableColumn id="3" xr3:uid="{631680BE-F829-4AE3-A725-7A30399EF5C6}" uniqueName="3" name="NFS" queryTableFieldId="3" dataDxfId="97"/>
    <tableColumn id="4" xr3:uid="{A1E31AA3-A1A0-43A7-98BC-5747B4A4B9DC}" uniqueName="4" name="Planilha BIDs" queryTableFieldId="4" dataDxfId="96"/>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F9ECB05-C7DC-4C3B-9F37-57BFB2E258F9}" name="Unidades" displayName="Unidades" ref="A1:F10" tableType="queryTable" totalsRowShown="0">
  <autoFilter ref="A1:F10" xr:uid="{BB6287E9-BAEC-4756-88E2-B76D8A3F2DAB}"/>
  <tableColumns count="6">
    <tableColumn id="1" xr3:uid="{4E023650-9438-4164-BB2D-27DD0B7D58BA}" uniqueName="1" name="Unidade" queryTableFieldId="1" dataDxfId="95"/>
    <tableColumn id="2" xr3:uid="{ADE73699-DE3C-414B-8A07-8D7DA68660DB}" uniqueName="2" name="Regional UF" queryTableFieldId="2" dataDxfId="94"/>
    <tableColumn id="3" xr3:uid="{E0A6F900-ADA1-4AD8-9A50-2BAF8D2F49B3}" uniqueName="3" name="Regional PS" queryTableFieldId="3" dataDxfId="93"/>
    <tableColumn id="4" xr3:uid="{ED06FAFD-0E20-4971-8207-48567D0E81BF}" uniqueName="4" name="Regional RS" queryTableFieldId="4" dataDxfId="92"/>
    <tableColumn id="5" xr3:uid="{8F406B33-748F-459B-B45F-EE1C3693CE0C}" uniqueName="5" name="Cluster" queryTableFieldId="5"/>
    <tableColumn id="6" xr3:uid="{8F9D9414-90B8-468F-877A-B19B292D6A2E}" uniqueName="6" name="Portifólio" queryTableFieldId="6"/>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E37AE3B-CC2E-4F1C-8A55-DC9EB166789A}" name="Fornecedores" displayName="Fornecedores" ref="A1:K91" tableType="queryTable" totalsRowShown="0">
  <autoFilter ref="A1:K91" xr:uid="{282F1CFF-F9A4-4C81-A16E-C16BAB1A503F}"/>
  <tableColumns count="11">
    <tableColumn id="1" xr3:uid="{5C2C9819-5978-47EB-9AC8-94CE451D35DC}" uniqueName="1" name="Fornecedor" queryTableFieldId="1" dataDxfId="91"/>
    <tableColumn id="2" xr3:uid="{242D557D-7F34-4D5E-A3C8-DE303D1423AB}" uniqueName="2" name="Brigada de Incêndio" queryTableFieldId="2" dataDxfId="90"/>
    <tableColumn id="3" xr3:uid="{27B32DE1-95F9-4F8F-B410-661533B24B7B}" uniqueName="3" name="Estacionamento" queryTableFieldId="3" dataDxfId="89"/>
    <tableColumn id="4" xr3:uid="{F2BE629F-C26D-4636-9657-03128052244D}" uniqueName="4" name="Limpeza" queryTableFieldId="4" dataDxfId="88"/>
    <tableColumn id="5" xr3:uid="{82C61F75-B964-4F54-9EC5-A73E0EAFDBA1}" uniqueName="5" name="Manutenção" queryTableFieldId="5" dataDxfId="87"/>
    <tableColumn id="6" xr3:uid="{766F022E-D82C-4472-9D92-FB0F294F8449}" uniqueName="6" name="PMOC" queryTableFieldId="6" dataDxfId="86"/>
    <tableColumn id="7" xr3:uid="{D5CDEDF1-E4EE-4359-BFAD-DCB4A232513A}" uniqueName="7" name="Portaria" queryTableFieldId="7" dataDxfId="85"/>
    <tableColumn id="8" xr3:uid="{159D4CD0-CF53-410F-B057-D4CAFA430715}" uniqueName="8" name="Vigilância" queryTableFieldId="8" dataDxfId="84"/>
    <tableColumn id="9" xr3:uid="{A36F6CB3-60C9-4C11-858A-C189FCB6F95D}" uniqueName="9" name="Jardinagem" queryTableFieldId="9" dataDxfId="83"/>
    <tableColumn id="10" xr3:uid="{CD8451BD-0A28-434B-B0A6-EC4E74F84134}" uniqueName="10" name="Ascensorista" queryTableFieldId="10" dataDxfId="82"/>
    <tableColumn id="11" xr3:uid="{E1E48268-9213-4160-BCEA-2D3D749A6107}" uniqueName="11" name="Resíduos" queryTableFieldId="11" dataDxfId="81"/>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61A0650-A6F6-42A1-8D6C-9FE9E401B384}" name="Tabela5" displayName="Tabela5" ref="B1:F16" totalsRowShown="0" headerRowDxfId="80" dataDxfId="78" headerRowBorderDxfId="79" tableBorderDxfId="77" totalsRowBorderDxfId="76" headerRowCellStyle="Moeda">
  <autoFilter ref="B1:F16" xr:uid="{561A0650-A6F6-42A1-8D6C-9FE9E401B384}"/>
  <tableColumns count="5">
    <tableColumn id="1" xr3:uid="{59600126-8F82-4793-A4CC-E75AADA53173}" name="Unidade " dataDxfId="75" dataCellStyle="Moeda"/>
    <tableColumn id="2" xr3:uid="{580168DA-521E-4E83-9A12-22AFF4D120AB}" name="Categoria " dataDxfId="74" dataCellStyle="Moeda"/>
    <tableColumn id="3" xr3:uid="{A35476B5-7E4D-4968-80C4-1472678A1913}" name="Fornecedor " dataDxfId="73" dataCellStyle="Moeda"/>
    <tableColumn id="4" xr3:uid="{A1DCE648-5DF9-435E-AD5E-7EE9981062A9}" name="Condição de faturamento " dataDxfId="72" dataCellStyle="Moeda"/>
    <tableColumn id="5" xr3:uid="{7BF4EDBB-2AB6-4A73-B29A-240DE7D0B8D1}" name="Chave3" dataDxfId="71">
      <calculatedColumnFormula>Tabela5[[#This Row],[Unidade ]]&amp;Tabela5[[#This Row],[Categoria ]]&amp;Tabela5[[#This Row],[Fornecedor ]]</calculatedColumnFormula>
    </tableColumn>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10C47EF-6001-4569-A78E-C17271EF3E1A}" name="Tabela9" displayName="Tabela9" ref="C1:G97" totalsRowShown="0" headerRowDxfId="70" dataDxfId="68" headerRowBorderDxfId="69" tableBorderDxfId="67" totalsRowBorderDxfId="66" headerRowCellStyle="Moeda" dataCellStyle="Moeda">
  <autoFilter ref="C1:G97" xr:uid="{410C47EF-6001-4569-A78E-C17271EF3E1A}"/>
  <tableColumns count="5">
    <tableColumn id="1" xr3:uid="{5B55058A-5372-4FB0-83B6-E283997F66D0}" name="Unidade " dataDxfId="65" dataCellStyle="Moeda"/>
    <tableColumn id="2" xr3:uid="{9439FB54-762A-4759-B325-1AF47CC7AB38}" name="Categoria" dataDxfId="64" dataCellStyle="Moeda"/>
    <tableColumn id="3" xr3:uid="{928A6572-2D97-469D-9437-3B5059B1AA7C}" name="Fornecedor" dataDxfId="63" dataCellStyle="Moeda"/>
    <tableColumn id="4" xr3:uid="{1B976968-2326-46B8-8CB4-512E182F573E}" name="Condição de Faturamento " dataDxfId="62" dataCellStyle="Moeda"/>
    <tableColumn id="5" xr3:uid="{7C97C7DC-BD21-4563-9EE0-CF99EAC9E4B0}" name="Data de corte" dataDxfId="61" dataCellStyle="Moeda"/>
  </tableColumns>
  <tableStyleInfo name="TableStyleLight4" showFirstColumn="0" showLastColumn="0" showRowStripes="1" showColumnStripes="0"/>
</table>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O1" dT="2025-04-14T13:15:42.81" personId="{200C08FA-B14D-4A87-A564-3271AFE05E3C}" id="{F3E65FF5-36BA-4932-9245-FE911DE61C62}">
    <text>Verificar o valor na planilha de SLA do Shopping analisado</text>
  </threadedComment>
  <threadedComment ref="P1" dT="2025-04-14T13:10:45.58" personId="{200C08FA-B14D-4A87-A564-3271AFE05E3C}" id="{60E1C6B8-BA09-42C6-94C2-9A499D0FBE75}">
    <text xml:space="preserve">Caso ocorra, pegar o valor desconto dos meses anteriores para considerar no faturamento vigente (Pode ocorrer de atrasar mais de um mês)
</text>
  </threadedComment>
  <threadedComment ref="Q1" dT="2025-04-14T13:11:20.22" personId="{200C08FA-B14D-4A87-A564-3271AFE05E3C}" id="{A5ACE3B8-B3C9-4420-A08C-27865A9128BB}">
    <text>Caso ocorra, sempre sinalizado no e-mail</text>
  </threadedComment>
  <threadedComment ref="R1" dT="2025-04-14T13:14:45.06" personId="{200C08FA-B14D-4A87-A564-3271AFE05E3C}" id="{A1EA7A2D-3547-4C7D-BE6A-D34CE7CBE4FB}">
    <text>Verificar na planilha Should Cost do Shopping analisado no momento presente</text>
  </threadedComment>
  <threadedComment ref="S1" dT="2025-04-14T13:15:01.75" personId="{200C08FA-B14D-4A87-A564-3271AFE05E3C}" id="{3A71CF98-B61F-4AAF-9B2E-14B1E4E8B497}">
    <text>Caso ocorra, será informado no e-mail</text>
  </threadedComment>
  <threadedComment ref="J2" dT="2024-10-10T19:00:20.78" personId="{B5AE9A5C-2BE3-4931-AACA-D38119D6C057}" id="{A4391126-552B-4F7B-B8F3-0B2B5A66187A}">
    <text>Valor 2024</text>
  </threadedComment>
  <threadedComment ref="J2" dT="2025-02-13T23:32:13.64" personId="{EB91B0C7-DDCB-42F0-85BF-3B37A849CD63}" id="{A93887F9-C16C-454E-A9DF-310014C8D0FD}" parentId="{A4391126-552B-4F7B-B8F3-0B2B5A66187A}">
    <text>Valor reequilíbrio ONET a apartir de 01/2025</text>
  </threadedComment>
  <threadedComment ref="E3" dT="2025-04-04T12:40:15.84" personId="{B5AE9A5C-2BE3-4931-AACA-D38119D6C057}" id="{AAB7C8FE-FC81-4ECD-A160-0FA73BB34BAD}">
    <text>14 dias</text>
  </threadedComment>
  <threadedComment ref="J3" dT="2025-03-06T18:45:20.61" personId="{EB91B0C7-DDCB-42F0-85BF-3B37A849CD63}" id="{FBC439C7-A18E-41C3-97CE-6C0781AA6208}">
    <text>Contrato até o dia 14/02</text>
  </threadedComment>
  <threadedComment ref="E4" dT="2025-04-04T12:40:29.38" personId="{B5AE9A5C-2BE3-4931-AACA-D38119D6C057}" id="{09E1D420-694F-4F16-9020-6BDC2B43E728}">
    <text>14 dias</text>
  </threadedComment>
  <threadedComment ref="J4" dT="2025-01-29T14:38:25.50" personId="{B5AE9A5C-2BE3-4931-AACA-D38119D6C057}" id="{D86DE7EC-1524-4B59-8382-3ECB40C3CD2D}">
    <text>Entrada dia 15.02</text>
  </threadedComment>
  <threadedComment ref="J4" dT="2025-03-17T18:35:06.71" personId="{B5AE9A5C-2BE3-4931-AACA-D38119D6C057}" id="{F0739ADE-4343-414D-A74B-CCEBE75350B6}" parentId="{D86DE7EC-1524-4B59-8382-3ECB40C3CD2D}">
    <text>Valor 2025</text>
  </threadedComment>
  <threadedComment ref="E13" dT="2025-04-04T12:40:29.38" personId="{B5AE9A5C-2BE3-4931-AACA-D38119D6C057}" id="{0E841879-2853-438E-A043-959D731BA9E9}">
    <text>14 dias</text>
  </threadedComment>
  <threadedComment ref="E14" dT="2025-04-04T12:40:29.38" personId="{B5AE9A5C-2BE3-4931-AACA-D38119D6C057}" id="{3010B06D-079A-4EF2-BF88-0AE51BDD5081}">
    <text>14 dias</text>
  </threadedComment>
  <threadedComment ref="J15" dT="2024-11-01T16:50:31.41" personId="{B5AE9A5C-2BE3-4931-AACA-D38119D6C057}" id="{5A49AF60-0414-480A-AE7D-4ECA0A28BDAA}">
    <text>Voltou ao escopo anterior - Base 2024</text>
  </threadedComment>
  <threadedComment ref="J16" dT="2024-11-01T16:50:31.41" personId="{B5AE9A5C-2BE3-4931-AACA-D38119D6C057}" id="{C9F4600C-1FD0-4E17-BD28-23950B9657E7}">
    <text>Voltou ao escopo anterior - Base 2024</text>
  </threadedComment>
  <threadedComment ref="J17" dT="2024-11-01T16:50:31.41" personId="{B5AE9A5C-2BE3-4931-AACA-D38119D6C057}" id="{042F76CF-4610-4D61-A989-B35EF77F2290}">
    <text>Voltou ao escopo anterior - Base 2024</text>
  </threadedComment>
  <threadedComment ref="J18" dT="2024-11-01T16:50:31.41" personId="{B5AE9A5C-2BE3-4931-AACA-D38119D6C057}" id="{E32073DC-93A5-4DD4-9FD6-C69AC8B239D7}">
    <text>Voltou ao escopo anterior - Base 2024</text>
  </threadedComment>
  <threadedComment ref="J19" dT="2024-11-01T16:50:31.41" personId="{B5AE9A5C-2BE3-4931-AACA-D38119D6C057}" id="{68EB4F7B-01B2-4D40-8D48-76E937FD108B}">
    <text>Voltou ao escopo anterior - Base 2024</text>
  </threadedComment>
  <threadedComment ref="J20" dT="2024-11-01T16:50:31.41" personId="{B5AE9A5C-2BE3-4931-AACA-D38119D6C057}" id="{58781CA9-DBBC-4725-9136-908722CDB324}">
    <text>Voltou ao escopo anterior - Base 2024</text>
  </threadedComment>
  <threadedComment ref="J21" dT="2024-11-01T16:50:31.41" personId="{B5AE9A5C-2BE3-4931-AACA-D38119D6C057}" id="{41C2B1D8-B989-4B13-9654-1EB9F078148E}">
    <text>Voltou ao escopo anterior - Base 2024</text>
  </threadedComment>
  <threadedComment ref="J22" dT="2024-11-01T16:50:31.41" personId="{B5AE9A5C-2BE3-4931-AACA-D38119D6C057}" id="{0E71ACF4-24A7-4822-AC97-8EBBE659BDB0}">
    <text>Voltou ao escopo anterior - Base 2024</text>
  </threadedComment>
  <threadedComment ref="J23" dT="2024-11-01T16:50:31.41" personId="{B5AE9A5C-2BE3-4931-AACA-D38119D6C057}" id="{DA3E126A-0B0D-4EC1-B6C0-A0F140F08A6B}">
    <text>Voltou ao escopo anterior - Base 2024</text>
  </threadedComment>
  <threadedComment ref="J24" dT="2024-11-01T16:50:31.41" personId="{B5AE9A5C-2BE3-4931-AACA-D38119D6C057}" id="{FD8E816E-F973-469F-9205-1E18A9E60F5E}">
    <text>Voltou ao escopo anterior - Base 2024</text>
  </threadedComment>
  <threadedComment ref="J27" dT="2024-08-22T18:44:36.17" personId="{B5AE9A5C-2BE3-4931-AACA-D38119D6C057}" id="{472B16A4-1B39-4798-A0AE-2B6E53209644}">
    <text>Novo escopo e valor 2024 desde 01.03. Shopping só confirmou em Agosto</text>
  </threadedComment>
  <threadedComment ref="AB27" dT="2025-01-29T19:06:16.33" personId="{4DF7EB57-D5F8-4FF7-8136-689731085D7A}" id="{BEA6E127-8E79-44F8-AE3C-1ACAA78735AF}">
    <text>Extra : 01/01/25</text>
  </threadedComment>
  <threadedComment ref="AC27" dT="2025-01-29T19:06:16.33" personId="{4DF7EB57-D5F8-4FF7-8136-689731085D7A}" id="{E10D3C74-C290-4466-B5F1-556F86CE8A85}">
    <text>Extra : 01/01/25</text>
  </threadedComment>
  <threadedComment ref="J28" dT="2025-01-29T13:46:21.96" personId="{B5AE9A5C-2BE3-4931-AACA-D38119D6C057}" id="{CA13CD90-C902-44BA-8276-CB99A91D571C}">
    <text>Novo valor 2025</text>
  </threadedComment>
  <threadedComment ref="X28" dT="2025-03-10T18:34:46.17" personId="{4DF7EB57-D5F8-4FF7-8136-689731085D7A}" id="{0E703929-60E7-4572-9AFE-EDE34522F719}">
    <text>Faturado 11.02</text>
  </threadedComment>
  <threadedComment ref="J29" dT="2025-01-29T13:46:21.96" personId="{B5AE9A5C-2BE3-4931-AACA-D38119D6C057}" id="{38FB9CBE-8213-40DD-9BAD-5E219BE4371A}">
    <text>Novo valor 2025</text>
  </threadedComment>
  <threadedComment ref="AB29" dT="2025-02-21T14:52:54.64" personId="{4DF7EB57-D5F8-4FF7-8136-689731085D7A}" id="{2293E054-4242-4F2F-B23A-F6501E32EA03}">
    <text>Feriado 03/03</text>
  </threadedComment>
  <threadedComment ref="AC29" dT="2025-03-28T12:18:44.59" personId="{B5AE9A5C-2BE3-4931-AACA-D38119D6C057}" id="{B3114EA9-E9A9-446D-B0A4-C5A80E68DC67}">
    <text>Feriado 03/03</text>
  </threadedComment>
  <threadedComment ref="J30" dT="2025-01-29T13:46:21.96" personId="{B5AE9A5C-2BE3-4931-AACA-D38119D6C057}" id="{E5DDC7AC-40B1-4CEB-A21A-70B23E8BF043}">
    <text>Novo valor 2025</text>
  </threadedComment>
  <threadedComment ref="AB30" dT="2025-04-24T19:13:22.99" personId="{44C2BB4E-2D6F-4A14-9DC6-633DE7B65F07}" id="{0E8271B0-31DC-4AD8-8231-5A4A85F0C830}">
    <text xml:space="preserve">Valor referente ao extra do dia 18/04 (R$ 11.882,13). </text>
  </threadedComment>
  <threadedComment ref="AC30" dT="2025-04-24T19:13:55.71" personId="{44C2BB4E-2D6F-4A14-9DC6-633DE7B65F07}" id="{C13093C5-E7CB-4CA7-A233-B5D69B446F39}">
    <text xml:space="preserve">Valor referente ao extra do dia 18/04 (R$ 11.670,49). 
</text>
  </threadedComment>
  <threadedComment ref="J31" dT="2025-01-29T13:46:21.96" personId="{B5AE9A5C-2BE3-4931-AACA-D38119D6C057}" id="{E3392107-ABE1-4E6D-8EFE-F1151C4A0DBC}">
    <text>Novo valor 2025</text>
  </threadedComment>
  <threadedComment ref="AC31" dT="2025-06-06T19:31:18.94" personId="{44C2BB4E-2D6F-4A14-9DC6-633DE7B65F07}" id="{74B83003-A02C-4C17-8CB7-856D9C138B5C}">
    <text xml:space="preserve">01, 02, 03, 04, 09 e 10 de maio (dia das mães, feriado do dia dos trabalhadores e evento sephora). </text>
  </threadedComment>
  <threadedComment ref="J32" dT="2025-01-29T13:46:21.96" personId="{B5AE9A5C-2BE3-4931-AACA-D38119D6C057}" id="{B5DB2114-9AA8-47F1-AD65-143E3AA38088}">
    <text>Novo valor 2025</text>
  </threadedComment>
  <threadedComment ref="AC32" dT="2025-06-20T12:26:07.18" personId="{700FE535-4DAD-41CD-A86B-CECEC3DE1B43}" id="{566E15AF-A464-41C2-8628-EAEC11DE5AB9}">
    <text xml:space="preserve">Feriado Corpus Christi - 19/06 </text>
  </threadedComment>
  <threadedComment ref="J33" dT="2025-01-29T13:46:21.96" personId="{B5AE9A5C-2BE3-4931-AACA-D38119D6C057}" id="{84F170AD-CAE0-422A-A69B-2F9E93A9937D}">
    <text>Novo valor 2025</text>
  </threadedComment>
  <threadedComment ref="AC33" dT="2025-07-17T13:03:41.93" personId="{44C2BB4E-2D6F-4A14-9DC6-633DE7B65F07}" id="{D44D1BA4-9BAE-4B17-895B-33026ABDB428}">
    <text>Cotação de extra (R$ 3.252,48).
E-mail: Cotação BBH.</text>
  </threadedComment>
  <threadedComment ref="J34" dT="2025-01-29T13:46:21.96" personId="{B5AE9A5C-2BE3-4931-AACA-D38119D6C057}" id="{3D750ADF-E6A9-4855-8FDD-CE15FE27727D}">
    <text>Novo valor 2025</text>
  </threadedComment>
  <threadedComment ref="AC34" dT="2025-08-07T16:25:15.40" personId="{44C2BB4E-2D6F-4A14-9DC6-633DE7B65F07}" id="{3861FE39-5973-4520-B0DC-BFB7AACD7A8A}">
    <text>Extra feriado em Minas.</text>
  </threadedComment>
  <threadedComment ref="J35" dT="2025-01-29T13:46:21.96" personId="{B5AE9A5C-2BE3-4931-AACA-D38119D6C057}" id="{F970DF26-FFD5-489B-81A7-D668C95686B1}">
    <text>Novo valor 2025</text>
  </threadedComment>
  <threadedComment ref="J36" dT="2025-01-29T13:46:21.96" personId="{B5AE9A5C-2BE3-4931-AACA-D38119D6C057}" id="{D3CB8A80-55B5-4A71-8D92-4D731884ED5A}">
    <text>Novo valor 2025</text>
  </threadedComment>
  <threadedComment ref="AC36" dT="2025-10-16T16:30:05.03" personId="{44C2BB4E-2D6F-4A14-9DC6-633DE7B65F07}" id="{8B597444-F455-4679-AA86-7715791BAC4B}">
    <text>Extra dia das crianças (12/10).</text>
  </threadedComment>
  <threadedComment ref="AC37" dT="2025-10-16T16:40:32.39" personId="{44C2BB4E-2D6F-4A14-9DC6-633DE7B65F07}" id="{3C77321B-FE18-48D9-9843-EAC1C6A1D161}">
    <text xml:space="preserve">Extras dos dias 17, 18, 19, 21, 24 e 25/11. </text>
  </threadedComment>
  <threadedComment ref="J39" dT="2025-01-29T14:39:45.75" personId="{B5AE9A5C-2BE3-4931-AACA-D38119D6C057}" id="{60EC3960-2318-4EC8-B142-4060E741C568}">
    <text>Novo valor reonerado. Valor anterior: R$ 115.237,04</text>
  </threadedComment>
  <threadedComment ref="Q39" dT="2025-02-17T17:21:21.72" personId="{4DF7EB57-D5F8-4FF7-8136-689731085D7A}" id="{884C97BC-67E0-4004-BBA8-B35E324ED146}">
    <text>432 itens faltantes</text>
  </threadedComment>
  <threadedComment ref="J40" dT="2025-01-29T14:39:45.75" personId="{B5AE9A5C-2BE3-4931-AACA-D38119D6C057}" id="{F45F7808-007E-4EF0-B3F3-3E2FF1EEEF5B}">
    <text>Novo valor reonerado. Valor anterior: R$ 115.237,04</text>
  </threadedComment>
  <threadedComment ref="Q40" dT="2025-02-17T17:21:21.72" personId="{4DF7EB57-D5F8-4FF7-8136-689731085D7A}" id="{AC79720E-AE9A-4A68-86BD-984A6079A3A5}">
    <text>432 itens faltantes</text>
  </threadedComment>
  <threadedComment ref="J41" dT="2025-01-29T14:39:45.75" personId="{B5AE9A5C-2BE3-4931-AACA-D38119D6C057}" id="{0AD8DBD0-8243-4936-BD9B-DB0F5EEE3F15}">
    <text>Novo valor reonerado. Valor anterior: R$ 115.237,04</text>
  </threadedComment>
  <threadedComment ref="J42" dT="2025-01-29T14:39:45.75" personId="{B5AE9A5C-2BE3-4931-AACA-D38119D6C057}" id="{FAEF5A4C-C571-44EA-B332-D55DE45179CC}">
    <text>Novo valor reonerado. Valor anterior: R$ 115.237,04</text>
  </threadedComment>
  <threadedComment ref="J43" dT="2025-05-12T14:03:22.05" personId="{B5AE9A5C-2BE3-4931-AACA-D38119D6C057}" id="{19A40381-11F4-4252-BA30-64C84E32DC57}">
    <text>Inclusão celulares (01.05)</text>
  </threadedComment>
  <threadedComment ref="J44" dT="2025-06-16T14:43:32.32" personId="{44C2BB4E-2D6F-4A14-9DC6-633DE7B65F07}" id="{42EBA800-1903-45AA-9BA0-7B611ED40F9F}">
    <text>Valor reajustado considerando os celulares (valor 2025).</text>
  </threadedComment>
  <threadedComment ref="X44" dT="2025-06-16T14:45:09.81" personId="{44C2BB4E-2D6F-4A14-9DC6-633DE7B65F07}" id="{867373B2-AEEB-4C10-A495-39B570B1DDF8}">
    <text xml:space="preserve">Retroativo referente aos meses de janeiro (emissão em fevereiro), fevereiro (emissão em março), abril (emissão em maio) e maio (emissão em junho). </text>
  </threadedComment>
  <threadedComment ref="J45" dT="2025-06-16T14:43:32.32" personId="{44C2BB4E-2D6F-4A14-9DC6-633DE7B65F07}" id="{5EB1C68B-0FF3-48F8-8A6E-71639FE57F22}">
    <text>Valor reajustado considerando os celulares (valor 2025).
Valor sem o encarregado (na planilha aparece como supervisor II).</text>
  </threadedComment>
  <threadedComment ref="J46" dT="2025-06-16T14:43:32.32" personId="{44C2BB4E-2D6F-4A14-9DC6-633DE7B65F07}" id="{117F35C0-B9B0-482E-A035-1FD25A36C1B3}">
    <text>Valor reajustado considerando os celulares (valor 2025).
Valor sem o encarregado (na planilha aparece como supervisor II).</text>
  </threadedComment>
  <threadedComment ref="J47" dT="2025-06-16T14:43:32.32" personId="{44C2BB4E-2D6F-4A14-9DC6-633DE7B65F07}" id="{BC427F97-2103-4571-BBF2-C0BB9C2B282B}">
    <text>Valor reajustado considerando os celulares (valor 2025).
Valor sem o encarregado (na planilha aparece como supervisor II).</text>
  </threadedComment>
  <threadedComment ref="J52" dT="2025-01-29T13:50:52.51" personId="{B5AE9A5C-2BE3-4931-AACA-D38119D6C057}" id="{944FD2C5-16C0-442F-B073-B154E308EAE5}">
    <text>Valor 2025</text>
  </threadedComment>
  <threadedComment ref="J53" dT="2025-01-29T13:50:52.51" personId="{B5AE9A5C-2BE3-4931-AACA-D38119D6C057}" id="{A6D35D66-BA44-4BE6-8FBE-813EF609E2E8}">
    <text>Valor 2025</text>
  </threadedComment>
  <threadedComment ref="J54" dT="2025-01-29T13:50:52.51" personId="{B5AE9A5C-2BE3-4931-AACA-D38119D6C057}" id="{8BF91797-4D1E-4703-A6B0-703117EF5821}">
    <text>Valor 2025</text>
  </threadedComment>
  <threadedComment ref="J55" dT="2025-01-29T13:50:52.51" personId="{B5AE9A5C-2BE3-4931-AACA-D38119D6C057}" id="{A88645AA-39C8-45B3-8F64-69246F28A421}">
    <text>Valor 2025</text>
  </threadedComment>
  <threadedComment ref="J56" dT="2025-01-29T13:50:52.51" personId="{B5AE9A5C-2BE3-4931-AACA-D38119D6C057}" id="{A2AF994B-B572-4B00-89AB-5FE781F71AC3}">
    <text>Valor 2025</text>
  </threadedComment>
  <threadedComment ref="S56" dT="2025-06-11T17:12:07.14" personId="{44C2BB4E-2D6F-4A14-9DC6-633DE7B65F07}" id="{1EC2B7DC-0E52-4469-B674-426A919E30E7}">
    <text xml:space="preserve">Desconto de falta ocorrida no dia 27/04/2025. 
E-mail com a tratativa: Medição Mensal Abril/25 e Maio/25- Boulevard BH. </text>
  </threadedComment>
  <threadedComment ref="J57" dT="2025-01-29T13:50:52.51" personId="{B5AE9A5C-2BE3-4931-AACA-D38119D6C057}" id="{BF8E1BBB-D429-4DC5-8D85-CA02299FA7D5}">
    <text>Valor 2025</text>
  </threadedComment>
  <threadedComment ref="J58" dT="2025-01-29T13:50:52.51" personId="{B5AE9A5C-2BE3-4931-AACA-D38119D6C057}" id="{394ED4B1-83BE-48F2-9D02-81815E17ECB6}">
    <text>Valor 2025</text>
  </threadedComment>
  <threadedComment ref="J59" dT="2025-01-29T13:50:52.51" personId="{B5AE9A5C-2BE3-4931-AACA-D38119D6C057}" id="{86E80B26-C438-4EBB-BADB-56565FC86DF1}">
    <text>Valor 2025</text>
  </threadedComment>
  <threadedComment ref="J60" dT="2025-01-29T13:50:52.51" personId="{B5AE9A5C-2BE3-4931-AACA-D38119D6C057}" id="{44CD1C9A-4E1B-40E7-912D-58B4BF9730EF}">
    <text>Valor 2025</text>
  </threadedComment>
  <threadedComment ref="J64" dT="2025-02-05T14:40:50.78" personId="{B5AE9A5C-2BE3-4931-AACA-D38119D6C057}" id="{44C99A3F-2B23-4193-A379-C6E556588338}">
    <text>Valor 2025</text>
  </threadedComment>
  <threadedComment ref="J65" dT="2025-02-05T14:40:50.78" personId="{B5AE9A5C-2BE3-4931-AACA-D38119D6C057}" id="{F0CF89F7-1E1D-47EB-9B50-E707A6FA2678}">
    <text>Valor 2025</text>
  </threadedComment>
  <threadedComment ref="J66" dT="2025-02-05T14:40:50.78" personId="{B5AE9A5C-2BE3-4931-AACA-D38119D6C057}" id="{1ACEFF51-B9D6-4068-9A54-16732A4E0A31}">
    <text>Valor 2025</text>
  </threadedComment>
  <threadedComment ref="J67" dT="2025-02-05T14:40:50.78" personId="{B5AE9A5C-2BE3-4931-AACA-D38119D6C057}" id="{1A1A4D4B-6901-42BA-9169-4B8AAEE0CCD5}">
    <text>Valor 2025</text>
  </threadedComment>
  <threadedComment ref="J68" dT="2025-02-05T14:40:50.78" personId="{B5AE9A5C-2BE3-4931-AACA-D38119D6C057}" id="{2F715742-EE66-47CB-BA6F-0AFBBA30E5E8}">
    <text>Valor 2025</text>
  </threadedComment>
  <threadedComment ref="S68" dT="2025-06-11T17:22:14.02" personId="{44C2BB4E-2D6F-4A14-9DC6-633DE7B65F07}" id="{1D219581-D730-4E27-93CE-4FFD1E076288}">
    <text>Desconto de atraso de dois postos ocorridos em maio. 
E-mail da tratativa: Medição Mensal Abril/25 e Maio/25- Boulevard BH.</text>
  </threadedComment>
  <threadedComment ref="J69" dT="2025-02-05T14:40:50.78" personId="{B5AE9A5C-2BE3-4931-AACA-D38119D6C057}" id="{757FF452-F9A0-49F1-A5E2-DC1EE57B76DD}">
    <text>Valor 2025</text>
  </threadedComment>
  <threadedComment ref="J70" dT="2025-02-05T14:40:50.78" personId="{B5AE9A5C-2BE3-4931-AACA-D38119D6C057}" id="{6026E65C-9413-4193-BFC1-FC6F575249F4}">
    <text>Valor 2025</text>
  </threadedComment>
  <threadedComment ref="J71" dT="2025-02-05T14:40:50.78" personId="{B5AE9A5C-2BE3-4931-AACA-D38119D6C057}" id="{BE2017B6-A528-4245-808E-A0EFE4431461}">
    <text>Valor 2025</text>
  </threadedComment>
  <threadedComment ref="J72" dT="2025-02-05T14:40:50.78" personId="{B5AE9A5C-2BE3-4931-AACA-D38119D6C057}" id="{1F323E4C-7CD7-4FD8-A712-DE52BDD59FB7}">
    <text>Valor 2025</text>
  </threadedComment>
  <threadedComment ref="J76" dT="2025-03-28T17:56:57.42" personId="{B5AE9A5C-2BE3-4931-AACA-D38119D6C057}" id="{71ADB631-ADEE-4739-81B2-25EEE314DFF8}">
    <text>Valor 2024</text>
  </threadedComment>
  <threadedComment ref="J77" dT="2025-03-28T17:54:13.61" personId="{B5AE9A5C-2BE3-4931-AACA-D38119D6C057}" id="{F21CE0B9-9320-48E5-B42E-211F614AC544}">
    <text>Valor 2025</text>
  </threadedComment>
  <threadedComment ref="J78" dT="2025-03-28T17:54:13.61" personId="{B5AE9A5C-2BE3-4931-AACA-D38119D6C057}" id="{993EB9C8-D974-4231-8AB2-7E446FB9F841}">
    <text>Valor 2025</text>
  </threadedComment>
  <threadedComment ref="J87" dT="2025-01-30T19:52:51.22" personId="{B5AE9A5C-2BE3-4931-AACA-D38119D6C057}" id="{80379E4C-1D72-47EB-875A-B1E29E5B9017}">
    <text>Valor reonerado. Entrada no dia 19.01</text>
  </threadedComment>
  <threadedComment ref="P89" dT="2025-03-28T13:39:00.27" personId="{B5AE9A5C-2BE3-4931-AACA-D38119D6C057}" id="{122F3802-E2BE-494D-80F7-47660584E160}">
    <text>Verificar se deve aplicar ref Fev/25</text>
  </threadedComment>
  <threadedComment ref="S89" dT="2025-03-28T13:36:33.12" personId="{B5AE9A5C-2BE3-4931-AACA-D38119D6C057}" id="{15D23695-0EDB-4FEB-93AF-31348859F607}">
    <text>Verificar se deve aplicar desconto retroativo para faltas ref. a medição de Fev/25</text>
  </threadedComment>
  <threadedComment ref="H90" dT="2025-05-12T17:36:46.23" personId="{44C2BB4E-2D6F-4A14-9DC6-633DE7B65F07}" id="{11DDBF4C-4C9A-4A80-B78E-C13D603BC496}">
    <text>Como acordado, as faltas de março serão consideradas para a medição do mês de abril. E-mail: MEDIÇÃO OPUS ABRIL/2025 - CENTER SHOPPING UBERLÂNDIA.</text>
  </threadedComment>
  <threadedComment ref="J92" dT="2025-05-29T13:46:15.21" personId="{44C2BB4E-2D6F-4A14-9DC6-633DE7B65F07}" id="{BC212C88-965C-48CC-8EFF-2599290EF983}">
    <text>Valor reajustado 2025.
E-mail da tratativa: Reajuste_Shopping Uberlândia 2025. 
Novo ajuste de escopo: adição de dois pintores diurnos e alteração nos horários e escalas dos pintores e civis noturnos (valor da planilha = R$ 55.973,65)</text>
  </threadedComment>
  <threadedComment ref="L92" dT="2025-06-23T14:47:28.80" personId="{44C2BB4E-2D6F-4A14-9DC6-633DE7B65F07}" id="{7E3E6EEB-63F6-47F6-9247-3BD3736AF9B6}">
    <text xml:space="preserve">Faltas referentes ao mês de maio. O valor de planilha utilizado foi de R$ 44.838,97 (antes do reajuste, que só passou a ser válido a partir da medição de junho). </text>
  </threadedComment>
  <threadedComment ref="J93" dT="2025-05-29T13:46:15.21" personId="{44C2BB4E-2D6F-4A14-9DC6-633DE7B65F07}" id="{D001F888-797D-4575-AE56-6E3577F5D3D9}">
    <text>Valor reajustado 2025.
E-mail da tratativa: Reajuste_Shopping Uberlândia 2025. 
Novo ajuste de escopo: adição de dois pintores diurnos e alteração nos horários e escalas dos pintores e civis noturnos (valor da planilha = R$ 55.973,65)</text>
  </threadedComment>
  <threadedComment ref="X93" dT="2025-07-09T17:59:42.96" personId="{44C2BB4E-2D6F-4A14-9DC6-633DE7B65F07}" id="{62D86FAB-B23F-4E1A-BB70-E1D968112982}">
    <text xml:space="preserve">Mês da competência do pagamento do retroativo. </text>
  </threadedComment>
  <threadedComment ref="J94" dT="2025-08-29T14:16:08.83" personId="{44C2BB4E-2D6F-4A14-9DC6-633DE7B65F07}" id="{68F5334A-D74A-4055-9D85-3CB82B9F9A79}">
    <text xml:space="preserve">Planilha sem os 2 pintores </text>
  </threadedComment>
  <threadedComment ref="J95" dT="2025-08-29T14:16:08.83" personId="{44C2BB4E-2D6F-4A14-9DC6-633DE7B65F07}" id="{0CC291B3-A3E3-4883-B194-139E0D4F717E}">
    <text xml:space="preserve">Planilha sem os 2 pintores e aumento do VT para R$ 5,70. </text>
  </threadedComment>
  <threadedComment ref="S95" dT="2025-09-22T18:12:46.77" personId="{44C2BB4E-2D6F-4A14-9DC6-633DE7B65F07}" id="{9294A9B4-542C-462E-BC3B-3CFC82123881}">
    <text xml:space="preserve">Diferença retroativa do aumento do VT. </text>
  </threadedComment>
  <threadedComment ref="J96" dT="2025-08-29T14:16:08.83" personId="{44C2BB4E-2D6F-4A14-9DC6-633DE7B65F07}" id="{B45FE682-BA77-47A1-9E0C-8C51726A0EF8}">
    <text xml:space="preserve">Planilha sem os 2 pintores e aumento do VT para R$ 5,70. </text>
  </threadedComment>
  <threadedComment ref="S96" dT="2025-10-09T12:31:41.75" personId="{44C2BB4E-2D6F-4A14-9DC6-633DE7B65F07}" id="{5223A4CB-C539-40C6-8A51-8D921EE978D7}">
    <text>Desconto referente às NFs emitidas em junho e julho com valores superiores ao da medição.</text>
  </threadedComment>
  <threadedComment ref="J99" dT="2025-01-29T15:05:28.02" personId="{B5AE9A5C-2BE3-4931-AACA-D38119D6C057}" id="{3E55558B-0D49-43DE-A6B2-4F8E65D677AD}">
    <text>Valor reonerado. Valor anterior: R$ 22.949,42</text>
  </threadedComment>
  <threadedComment ref="J100" dT="2025-01-29T15:05:28.02" personId="{B5AE9A5C-2BE3-4931-AACA-D38119D6C057}" id="{4C4BAFCB-5EA8-4CDC-8193-FF56180DD762}">
    <text>Valor reonerado. Valor anterior: R$ 22.472,86</text>
  </threadedComment>
  <threadedComment ref="J101" dT="2025-01-29T15:05:28.02" personId="{B5AE9A5C-2BE3-4931-AACA-D38119D6C057}" id="{21179606-B683-4193-ABC2-5AD71370FB64}">
    <text>Valor reonerado. Valor anterior: R$ 22.472,86</text>
  </threadedComment>
  <threadedComment ref="P101" dT="2025-03-28T13:39:00.27" personId="{B5AE9A5C-2BE3-4931-AACA-D38119D6C057}" id="{B0D47E14-9020-44C2-A8D0-5B170B6662B2}">
    <text>Verificar se deve aplicar ref Fev/25</text>
  </threadedComment>
  <threadedComment ref="H102" dT="2025-05-12T17:36:46.23" personId="{44C2BB4E-2D6F-4A14-9DC6-633DE7B65F07}" id="{42FFD164-BBAC-4EDA-9C14-3810995180CA}">
    <text>Como acordado, as faltas de março serão consideradas para a medição do mês de abril. E-mail: MEDIÇÃO OPUS ABRIL/2025 - CENTER SHOPPING UBERLÂNDIA.</text>
  </threadedComment>
  <threadedComment ref="J102" dT="2025-01-29T15:05:28.02" personId="{B5AE9A5C-2BE3-4931-AACA-D38119D6C057}" id="{00881462-3F4B-4F94-9589-7AE9B5A8C787}">
    <text>Valor reonerado. Valor anterior: R$ 22.472,86</text>
  </threadedComment>
  <threadedComment ref="J103" dT="2025-01-29T15:05:28.02" personId="{B5AE9A5C-2BE3-4931-AACA-D38119D6C057}" id="{D3B2E8AE-E38A-4F94-A6C3-2EE3C3EA9D12}">
    <text>Valor reonerado. Valor anterior: R$ 22.472,86</text>
  </threadedComment>
  <threadedComment ref="X103" dT="2025-05-28T13:59:15.04" personId="{44C2BB4E-2D6F-4A14-9DC6-633DE7B65F07}" id="{9D9AD071-0A4E-4342-A8A8-9282DD2B1AFF}">
    <text>Retroativo dissídio dos meses de janeiro, fevereiro, março e abril.</text>
  </threadedComment>
  <threadedComment ref="J104" dT="2025-05-29T13:46:45.92" personId="{44C2BB4E-2D6F-4A14-9DC6-633DE7B65F07}" id="{754EC7F9-82BA-47E4-A3E1-5944278FCDF1}">
    <text xml:space="preserve">Valor reajustado 2025.
E-mail da tratativa: Reajuste_Shopping Uberlândia 2025. </text>
  </threadedComment>
  <threadedComment ref="X104" dT="2025-05-28T13:51:48.59" personId="{44C2BB4E-2D6F-4A14-9DC6-633DE7B65F07}" id="{B8E1BADB-37BA-406A-BBFA-38F18C4766C7}">
    <text xml:space="preserve">Retroativo em relação ao reajuste de salários do auxiliar e mecânico de refrigeração. </text>
  </threadedComment>
  <threadedComment ref="J105" dT="2025-05-29T13:46:45.92" personId="{44C2BB4E-2D6F-4A14-9DC6-633DE7B65F07}" id="{D7D00E8D-E1E8-4197-A9BC-BB43033008D7}">
    <text xml:space="preserve">Valor reajustado 2025.
E-mail da tratativa: Reajuste_Shopping Uberlândia 2025. </text>
  </threadedComment>
  <threadedComment ref="X105" dT="2025-07-09T17:59:34.79" personId="{44C2BB4E-2D6F-4A14-9DC6-633DE7B65F07}" id="{0DA7E748-A352-4DF6-84EA-36988270EC07}">
    <text xml:space="preserve">Mês da competência do pagamento do retroativo. </text>
  </threadedComment>
  <threadedComment ref="J106" dT="2025-05-29T13:46:45.92" personId="{44C2BB4E-2D6F-4A14-9DC6-633DE7B65F07}" id="{5E2F1115-7329-460D-8174-8187C1D62DC9}">
    <text xml:space="preserve">Valor reajustado 2025.
E-mail da tratativa: Reajuste_Shopping Uberlândia 2025. </text>
  </threadedComment>
  <threadedComment ref="J107" dT="2025-05-29T13:46:45.92" personId="{44C2BB4E-2D6F-4A14-9DC6-633DE7B65F07}" id="{93EFF139-AD1A-4A8C-A468-AC77F2D01E87}">
    <text xml:space="preserve">Valor reajustado 2025.
E-mail da tratativa: Reajuste_Shopping Uberlândia 2025. 
Aumento do VT para R$ 5,70. </text>
  </threadedComment>
  <threadedComment ref="J108" dT="2025-05-29T13:46:45.92" personId="{44C2BB4E-2D6F-4A14-9DC6-633DE7B65F07}" id="{B8437F66-58F2-439E-936A-8D743E477A63}">
    <text xml:space="preserve">Valor reajustado 2025.
E-mail da tratativa: Reajuste_Shopping Uberlândia 2025. 
Aumento do VT para R$ 5,70. </text>
  </threadedComment>
  <threadedComment ref="J111" dT="2025-02-13T09:36:56.84" personId="{B5AE9A5C-2BE3-4931-AACA-D38119D6C057}" id="{A1692ACE-C95C-41E8-AA10-805B76F158EB}">
    <text>Valor 24-25 (base: Set 24)</text>
  </threadedComment>
  <threadedComment ref="J112" dT="2025-02-13T09:36:56.84" personId="{B5AE9A5C-2BE3-4931-AACA-D38119D6C057}" id="{ED6B2BF8-F1CB-4E76-BF12-6BCB71BC0262}">
    <text>Valor 24-25 (base: Set 24)</text>
  </threadedComment>
  <threadedComment ref="J113" dT="2025-02-13T09:36:56.84" personId="{B5AE9A5C-2BE3-4931-AACA-D38119D6C057}" id="{FFD9917C-864A-4BD8-AA62-EA877872667F}">
    <text>Valor 24-25 (base: Set 24)</text>
  </threadedComment>
  <threadedComment ref="J114" dT="2025-02-13T09:36:56.84" personId="{B5AE9A5C-2BE3-4931-AACA-D38119D6C057}" id="{87E96D5D-D3FB-4628-8DA1-A5246D6E5956}">
    <text>Valor 24-25 (base: Set 24)</text>
  </threadedComment>
  <threadedComment ref="J115" dT="2025-02-13T09:36:56.84" personId="{B5AE9A5C-2BE3-4931-AACA-D38119D6C057}" id="{04D43633-6716-41D9-95A8-3599236FAE03}">
    <text>Valor 24-25 (base: Set 24)</text>
  </threadedComment>
  <threadedComment ref="J116" dT="2025-02-13T09:36:56.84" personId="{B5AE9A5C-2BE3-4931-AACA-D38119D6C057}" id="{5B51B1DA-29C3-4590-B42F-D49C5C368876}">
    <text>Valor 24-25 (base: Set 24)</text>
  </threadedComment>
  <threadedComment ref="J124" dT="2025-03-28T18:15:50.06" personId="{B5AE9A5C-2BE3-4931-AACA-D38119D6C057}" id="{B4444416-ED9A-4579-9E89-2BF52B389BE2}">
    <text>Não temos planilha</text>
  </threadedComment>
  <threadedComment ref="J125" dT="2025-03-28T18:15:50.06" personId="{B5AE9A5C-2BE3-4931-AACA-D38119D6C057}" id="{7F27672E-9827-4A5F-88EC-59D7B8175474}">
    <text>Não temos planilha</text>
  </threadedComment>
  <threadedComment ref="J126" dT="2025-03-28T18:15:50.06" personId="{B5AE9A5C-2BE3-4931-AACA-D38119D6C057}" id="{8F66DE40-0540-43A7-9FE9-730BC37E1647}">
    <text>Não temos planilha</text>
  </threadedComment>
  <threadedComment ref="J135" dT="2025-02-14T18:07:59.66" personId="{B5AE9A5C-2BE3-4931-AACA-D38119D6C057}" id="{3F57FF0F-0DE2-4196-904E-543A889AE147}">
    <text>Valor 2025</text>
  </threadedComment>
  <threadedComment ref="R135" dT="2025-02-18T14:33:21.08" personId="{B5AE9A5C-2BE3-4931-AACA-D38119D6C057}" id="{B714007B-0168-46C0-A260-6690B5103052}">
    <text>Desconto premio assiduidade (39 elegíveis dos 52)</text>
  </threadedComment>
  <threadedComment ref="X135" dT="2025-02-11T21:34:26.47" personId="{B5AE9A5C-2BE3-4931-AACA-D38119D6C057}" id="{1E3EE9B0-3995-43A2-8585-E7D8F2D996B8}">
    <text>Desconsiderar o custo de assiduidade na planilha</text>
  </threadedComment>
  <threadedComment ref="J136" dT="2025-02-14T18:07:59.66" personId="{B5AE9A5C-2BE3-4931-AACA-D38119D6C057}" id="{D69FB511-74BB-4C12-A729-F8144BF9CB7D}">
    <text>Valor 2025</text>
  </threadedComment>
  <threadedComment ref="R136" dT="2025-04-25T13:59:48.72" personId="{44C2BB4E-2D6F-4A14-9DC6-633DE7B65F07}" id="{0EAF4AD9-10E6-45AD-9B4B-BA6355C3BC1E}">
    <text xml:space="preserve">39 elegíveis de 52 da planilha. 
</text>
  </threadedComment>
  <threadedComment ref="AB136" dT="2025-04-25T18:21:41.86" personId="{44C2BB4E-2D6F-4A14-9DC6-633DE7B65F07}" id="{256F1041-0D4D-4410-BB6A-54807069E51C}">
    <text>Extras iguais para os 3 meses (fevereiro, março e abril).</text>
  </threadedComment>
  <threadedComment ref="J137" dT="2025-02-14T18:07:59.66" personId="{B5AE9A5C-2BE3-4931-AACA-D38119D6C057}" id="{DE06136E-B7E2-4CAB-93E6-8F7C50F09169}">
    <text>Valor 2025</text>
  </threadedComment>
  <threadedComment ref="Q137" dT="2025-05-02T14:29:43.03" personId="{44C2BB4E-2D6F-4A14-9DC6-633DE7B65F07}" id="{2CF6350C-831D-41AE-8E96-B791052DF59B}">
    <text>Placa de metal equipamento não foi entregue R$11.246,76 (REFERENTE A 42 PLACAS)
Lavadora S20 equipamento sem funcionar R$ 2.107,825 (REFERENTE A 15 DIAS) - E-mail: Fechamento Brasanitas limpeza Fevereiro e Março</text>
  </threadedComment>
  <threadedComment ref="R137" dT="2025-04-25T14:01:20.64" personId="{44C2BB4E-2D6F-4A14-9DC6-633DE7B65F07}" id="{BCFECA8E-BE5F-4AE7-9BED-0FE192993B2D}">
    <text>40 funcionários elegíveis de 52.</text>
  </threadedComment>
  <threadedComment ref="AB137" dT="2025-04-25T18:21:47.30" personId="{44C2BB4E-2D6F-4A14-9DC6-633DE7B65F07}" id="{86AC8F82-1F5B-4200-80F9-D7D0EA9A7067}">
    <text xml:space="preserve">Extras iguais para os 3 meses (fevereiro, março e abril).
</text>
  </threadedComment>
  <threadedComment ref="P138" dT="2025-05-23T19:40:08.39" personId="{44C2BB4E-2D6F-4A14-9DC6-633DE7B65F07}" id="{FD513C40-9DB9-451D-91B4-81E87C2732E9}">
    <text xml:space="preserve">SLA retroativo referente aos meses de fevereiro e março. </text>
  </threadedComment>
  <threadedComment ref="Q138" dT="2025-05-23T19:16:53.80" personId="{44C2BB4E-2D6F-4A14-9DC6-633DE7B65F07}" id="{31B471BE-1582-4AD7-B4A7-8206C806545E}">
    <text>Troca do mdf ripado de mdf  R$ 650,00
Placa de metal equipamento não foi entregue R$11.246,76 (REFERENTE A 42 PLACAS)
Lavadora S20 equipamento sem funcionar R$ 2.107,825 (REFERENTE A 15 DIAS ).</text>
  </threadedComment>
  <threadedComment ref="S138" dT="2025-05-23T19:39:34.27" personId="{44C2BB4E-2D6F-4A14-9DC6-633DE7B65F07}" id="{A42A9280-F4F9-44E6-931B-896D1737C51A}">
    <text xml:space="preserve">Soma dos descontos de faltas dos meses de fevereiro e março que não foram aplicadas anteriormente. </text>
  </threadedComment>
  <threadedComment ref="AB138" dT="2025-04-25T18:22:00.69" personId="{44C2BB4E-2D6F-4A14-9DC6-633DE7B65F07}" id="{51B4A2E0-AD1A-4EA2-8A6C-92D29FB5F854}">
    <text xml:space="preserve">Extras iguais para os 3 meses (fevereiro, março e abril).
</text>
  </threadedComment>
  <threadedComment ref="J139" dT="2025-07-02T12:58:30.37" personId="{44C2BB4E-2D6F-4A14-9DC6-633DE7B65F07}" id="{68A946C5-AE17-4019-8DA0-4BC029B41C82}">
    <text>Novo escopo com acréscimo de 4 funcionários.</text>
  </threadedComment>
  <threadedComment ref="J140" dT="2025-07-10T14:07:17.51" personId="{44C2BB4E-2D6F-4A14-9DC6-633DE7B65F07}" id="{327A25E9-393B-482C-9752-8EC32247CA6C}">
    <text xml:space="preserve">Acréscimo de 10 funcionários (aumento gradual durante os meses de abril, maio e junho). </text>
  </threadedComment>
  <threadedComment ref="L140" dT="2025-07-10T14:08:02.79" personId="{44C2BB4E-2D6F-4A14-9DC6-633DE7B65F07}" id="{FE3AD2CC-789C-49FC-96EE-BEC13E4C276C}">
    <text xml:space="preserve">As faltas do mês foram compensadas pelos extras praticados. </text>
  </threadedComment>
  <threadedComment ref="S140" dT="2025-07-03T13:34:50.73" personId="{44C2BB4E-2D6F-4A14-9DC6-633DE7B65F07}" id="{E6608AD6-1F19-4A18-97FB-5F2CB6DADFB5}">
    <text xml:space="preserve">O shopping emitiu uma nota com o valor menor do que o indicado na medição. Com isso, o valor de R$ 7.866,24 fica como crédito para a Brasanitas para a próxima medição. </text>
  </threadedComment>
  <threadedComment ref="J141" dT="2025-07-10T14:07:17.51" personId="{44C2BB4E-2D6F-4A14-9DC6-633DE7B65F07}" id="{6C02B366-3679-49B9-B7B1-F9DDE8182B8B}">
    <text xml:space="preserve">Acréscimo de 10 funcionários (aumento gradual durante os meses de abril, maio e junho). </text>
  </threadedComment>
  <threadedComment ref="Q141" dT="2025-08-11T13:09:54.48" personId="{44C2BB4E-2D6F-4A14-9DC6-633DE7B65F07}" id="{0635DBD7-AF85-4C0A-A14D-AAF24F2903CD}">
    <text>Equipamentos de incêndio que foram furtados.</text>
  </threadedComment>
  <threadedComment ref="S141" dT="2025-08-15T13:34:45.82" personId="{44C2BB4E-2D6F-4A14-9DC6-633DE7B65F07}" id="{BF93FB54-6F10-462F-AAC6-94CA17C9F27B}">
    <text>PLR</text>
  </threadedComment>
  <threadedComment ref="AC141" dT="2025-08-12T21:27:44.31" personId="{44C2BB4E-2D6F-4A14-9DC6-633DE7B65F07}" id="{5B81DB53-273A-4008-BBE3-0E4C896C05EF}">
    <text xml:space="preserve">Valor de extra após o abatimento do desconto das faltas ocorridas no mês de julho. </text>
  </threadedComment>
  <threadedComment ref="J142" dT="2025-07-10T14:07:17.51" personId="{44C2BB4E-2D6F-4A14-9DC6-633DE7B65F07}" id="{32F24820-B4B0-4E4D-BF8A-E58C956BB50C}">
    <text xml:space="preserve">Acréscimo de 10 funcionários (aumento gradual durante os meses de abril, maio e junho). </text>
  </threadedComment>
  <threadedComment ref="H143" dT="2025-10-21T13:55:41.82" personId="{44C2BB4E-2D6F-4A14-9DC6-633DE7B65F07}" id="{70513A26-6363-4D38-B8B4-F2247B434E4E}">
    <text xml:space="preserve">Houve uma troca na gestão da Brasanitas e não teve tempo hábil para mandar as informações de faltas e atrasos. Entretanto, essas informações serão consideradas na medição de outubro/2025. </text>
  </threadedComment>
  <threadedComment ref="J143" dT="2025-07-10T14:07:17.51" personId="{44C2BB4E-2D6F-4A14-9DC6-633DE7B65F07}" id="{2CEFF7ED-79BF-4B98-9A67-1A9C7E72641D}">
    <text xml:space="preserve">Acréscimo de 10 funcionários (aumento gradual durante os meses de abril, maio e junho). </text>
  </threadedComment>
  <threadedComment ref="L144" dT="2025-10-21T13:55:54.11" personId="{44C2BB4E-2D6F-4A14-9DC6-633DE7B65F07}" id="{46B0AD14-50A1-49BA-BEF6-2132BD006734}">
    <text xml:space="preserve">Houve uma troca na gestão da Brasanitas e não teve tempo hábil para mandar as informações de faltas e atrasos. Entretanto, essas informações serão consideradas na medição de outubro/2025. </text>
  </threadedComment>
  <threadedComment ref="J147" dT="2025-02-14T18:15:52.98" personId="{B5AE9A5C-2BE3-4931-AACA-D38119D6C057}" id="{ED7B671B-BC55-4829-8470-D0A3586E6BBF}">
    <text>Valor 2025 - c/ premio assiduidade para 9 (sem o analista)</text>
  </threadedComment>
  <threadedComment ref="R147" dT="2025-02-18T14:52:39.51" personId="{B5AE9A5C-2BE3-4931-AACA-D38119D6C057}" id="{45BE7528-7F4D-467D-8B80-2138CF30B09B}">
    <text>Desconto Premio assiduidade para 9 (sem o analista)</text>
  </threadedComment>
  <threadedComment ref="X147" dT="2025-02-11T21:34:26.47" personId="{B5AE9A5C-2BE3-4931-AACA-D38119D6C057}" id="{CC4E360C-9B12-49E9-B580-90521EA4B0E1}">
    <text>Desconsiderar o custo de assiduidade na planilha</text>
  </threadedComment>
  <threadedComment ref="J148" dT="2025-02-14T18:15:52.98" personId="{B5AE9A5C-2BE3-4931-AACA-D38119D6C057}" id="{8392D904-1E64-4F15-8B8B-26FA435CDC63}">
    <text>Valor 2025 - c/ premio assiduidade para 9 (sem o analista)</text>
  </threadedComment>
  <threadedComment ref="S153" dT="2025-08-15T13:35:17.40" personId="{44C2BB4E-2D6F-4A14-9DC6-633DE7B65F07}" id="{CDC5FDA8-9A19-413B-A46D-9B59753D0FCD}">
    <text>PLR</text>
  </threadedComment>
  <threadedComment ref="J159" dT="2025-01-30T20:11:51.00" personId="{B5AE9A5C-2BE3-4931-AACA-D38119D6C057}" id="{22A1C11E-9892-44A1-8036-063B926E272B}">
    <text>Valor reonerado e com I40 aos Auxiliares</text>
  </threadedComment>
  <threadedComment ref="J160" dT="2025-04-23T00:11:30.16" personId="{B5AE9A5C-2BE3-4931-AACA-D38119D6C057}" id="{07C80E9C-7A15-4351-8128-48D4B1B56BE8}">
    <text>Novo escopo do organograma</text>
  </threadedComment>
  <threadedComment ref="J161" dT="2025-04-23T00:11:30.16" personId="{B5AE9A5C-2BE3-4931-AACA-D38119D6C057}" id="{30BA0E1F-22AC-47AE-AA86-DED9C87ED5D1}">
    <text>Novo escopo do organograma</text>
  </threadedComment>
  <threadedComment ref="J162" dT="2025-04-23T00:11:30.16" personId="{B5AE9A5C-2BE3-4931-AACA-D38119D6C057}" id="{A1B3F3D8-F39D-4677-A919-7F43E177187D}">
    <text>Novo escopo do organograma</text>
  </threadedComment>
  <threadedComment ref="J163" dT="2025-04-23T00:11:30.16" personId="{B5AE9A5C-2BE3-4931-AACA-D38119D6C057}" id="{89D980AC-78EC-4E72-AE81-5AB8172ACA91}">
    <text>Novo escopo do organograma</text>
  </threadedComment>
  <threadedComment ref="J164" dT="2025-04-23T00:11:30.16" personId="{B5AE9A5C-2BE3-4931-AACA-D38119D6C057}" id="{5B129210-1170-444B-9D65-9AABF8AAF1AD}">
    <text>Novo escopo do organograma</text>
  </threadedComment>
  <threadedComment ref="S164" dT="2025-06-23T19:26:57.31" personId="{44C2BB4E-2D6F-4A14-9DC6-633DE7B65F07}" id="{4E395758-9382-44E3-B777-6CD1917B8281}">
    <text xml:space="preserve">11 celulares sem uso (retroativo ao meses de fevereiro, março, abril e maio). </text>
  </threadedComment>
  <threadedComment ref="J165" dT="2025-04-23T00:11:30.16" personId="{B5AE9A5C-2BE3-4931-AACA-D38119D6C057}" id="{2CD75FA9-61DC-425F-8703-244D5833D541}">
    <text>Novo escopo do organograma</text>
  </threadedComment>
  <threadedComment ref="J166" dT="2025-04-23T00:11:30.16" personId="{B5AE9A5C-2BE3-4931-AACA-D38119D6C057}" id="{1A6CBBD5-49C0-4184-AD4B-5B85162018D7}">
    <text>Novo escopo do organograma</text>
  </threadedComment>
  <threadedComment ref="J167" dT="2025-08-04T17:13:11.97" personId="{44C2BB4E-2D6F-4A14-9DC6-633DE7B65F07}" id="{B22940E2-3651-4150-9F23-1CC948AB8867}">
    <text>Brasanitas entrará no contrato a partir do dia 02 de setembro.</text>
  </threadedComment>
  <threadedComment ref="J171" dT="2024-12-09T17:10:50.02" personId="{B5AE9A5C-2BE3-4931-AACA-D38119D6C057}" id="{8CEBD906-D3EE-4D16-91F4-E6C1C81F1462}">
    <text>Valor reonerado</text>
  </threadedComment>
  <threadedComment ref="J172" dT="2024-12-09T17:10:50.02" personId="{B5AE9A5C-2BE3-4931-AACA-D38119D6C057}" id="{ADAE3631-05F1-487B-A1D3-8C8168FD7F5B}">
    <text>Valor reonerado</text>
  </threadedComment>
  <threadedComment ref="J173" dT="2024-12-09T17:10:50.02" personId="{B5AE9A5C-2BE3-4931-AACA-D38119D6C057}" id="{B93777B8-D312-476E-A06E-F2BCA13A46D7}">
    <text>Valor reonerado</text>
  </threadedComment>
  <threadedComment ref="J174" dT="2024-12-09T17:10:50.02" personId="{B5AE9A5C-2BE3-4931-AACA-D38119D6C057}" id="{8F90A7F7-5C8C-49A1-876D-84F6CB129C37}">
    <text>Valor reonerado</text>
  </threadedComment>
  <threadedComment ref="J179" dT="2025-08-04T17:15:36.71" personId="{44C2BB4E-2D6F-4A14-9DC6-633DE7B65F07}" id="{94DC170F-4E1F-4817-9EB5-51D0DECF511E}">
    <text>Brasanitas entrará no contrato a partir do dia 02 de setembro.</text>
  </threadedComment>
  <threadedComment ref="J183" dT="2024-12-09T17:11:13.57" personId="{B5AE9A5C-2BE3-4931-AACA-D38119D6C057}" id="{E2667524-E133-4E15-AC08-FDC6669DFA29}">
    <text>Valor reonerado</text>
  </threadedComment>
  <threadedComment ref="J184" dT="2024-12-09T17:11:13.57" personId="{B5AE9A5C-2BE3-4931-AACA-D38119D6C057}" id="{561C501F-7773-4CCA-8276-6547D603A646}">
    <text>Valor reonerado</text>
  </threadedComment>
  <threadedComment ref="J185" dT="2024-12-09T17:11:13.57" personId="{B5AE9A5C-2BE3-4931-AACA-D38119D6C057}" id="{4491213F-8A8A-4313-8390-A55FCDA88C66}">
    <text>Valor reonerado</text>
  </threadedComment>
  <threadedComment ref="J191" dT="2025-08-04T17:14:21.78" personId="{44C2BB4E-2D6F-4A14-9DC6-633DE7B65F07}" id="{DAAB2324-F900-4A06-8E16-316CFBD97BE9}">
    <text>Brasanitas entrará no contrato a partir do dia 02 de setembro.</text>
  </threadedComment>
  <threadedComment ref="J195" dT="2025-02-11T19:15:33.00" personId="{B5AE9A5C-2BE3-4931-AACA-D38119D6C057}" id="{6F408DD1-57AF-417F-ACF0-259B046E8537}">
    <text>Valor 2024</text>
  </threadedComment>
  <threadedComment ref="J196" dT="2025-03-06T15:18:56.99" personId="{4DF7EB57-D5F8-4FF7-8136-689731085D7A}" id="{DCDB2EAC-B584-4E52-BCE7-AB14E28DE5F4}">
    <text>Valor reajuste 2025</text>
  </threadedComment>
  <threadedComment ref="J197" dT="2025-03-06T15:18:56.99" personId="{4DF7EB57-D5F8-4FF7-8136-689731085D7A}" id="{A154B3D7-197D-48B7-B520-E0DCE2BD38FC}">
    <text>Valor reajuste 2025</text>
  </threadedComment>
  <threadedComment ref="J198" dT="2025-03-06T15:18:56.99" personId="{4DF7EB57-D5F8-4FF7-8136-689731085D7A}" id="{279AC2CA-8A23-4035-A9F8-1284EE4AAC17}">
    <text>Valor reajuste 2025</text>
  </threadedComment>
  <threadedComment ref="J199" dT="2025-03-06T15:18:56.99" personId="{4DF7EB57-D5F8-4FF7-8136-689731085D7A}" id="{817F34F4-69A0-4BC6-AAB7-DF7F4D98B93A}">
    <text>Valor reajuste 2025</text>
  </threadedComment>
  <threadedComment ref="J200" dT="2025-03-06T15:18:56.99" personId="{4DF7EB57-D5F8-4FF7-8136-689731085D7A}" id="{54D676EF-4703-4684-AF7D-C3E190EF5351}">
    <text>Valor reajuste 2025</text>
  </threadedComment>
  <threadedComment ref="J202" dT="2025-08-19T13:15:35.24" personId="{44C2BB4E-2D6F-4A14-9DC6-633DE7B65F07}" id="{A5C978A7-7FEF-4EB4-B8A8-76F45D708704}">
    <text>Acréscimo de 01 posto de agente de portaria (2 porteiros) - Novo escopo começou a ser praticado a partir do dia 01/08.</text>
  </threadedComment>
  <threadedComment ref="J203" dT="2025-08-19T13:15:35.24" personId="{44C2BB4E-2D6F-4A14-9DC6-633DE7B65F07}" id="{24E254B8-85F8-4FCF-BF5C-19F0A11D3756}">
    <text>Acréscimo de 01 posto de agente de portaria (2 porteiros) - Novo escopo começou a ser praticado a partir do dia 01/08.</text>
  </threadedComment>
  <threadedComment ref="J207" dT="2025-02-11T19:15:40.50" personId="{B5AE9A5C-2BE3-4931-AACA-D38119D6C057}" id="{3E823342-CEBB-42D5-8AFF-E9AC4CB310D4}">
    <text>Valor 2024</text>
  </threadedComment>
  <threadedComment ref="J207" dT="2025-02-11T20:23:18.17" personId="{B5AE9A5C-2BE3-4931-AACA-D38119D6C057}" id="{63F779A9-9018-4AB4-AE53-3121FF8C1547}" parentId="{3E823342-CEBB-42D5-8AFF-E9AC4CB310D4}">
    <text>Aumento de 2 vigilantes</text>
  </threadedComment>
  <threadedComment ref="J208" dT="2025-03-06T15:19:04.71" personId="{4DF7EB57-D5F8-4FF7-8136-689731085D7A}" id="{083B448F-3E48-4B0F-8606-0A44AF428497}">
    <text>Valor reajuste 2025</text>
  </threadedComment>
  <threadedComment ref="J209" dT="2025-03-06T15:19:04.71" personId="{4DF7EB57-D5F8-4FF7-8136-689731085D7A}" id="{E917BAC1-842D-4C87-AC3D-4569C3FBED4B}">
    <text>Valor reajuste 2025</text>
  </threadedComment>
  <threadedComment ref="J210" dT="2025-03-06T15:19:04.71" personId="{4DF7EB57-D5F8-4FF7-8136-689731085D7A}" id="{FDFBC185-6CFD-4E3F-A8A5-BFF84EDF5E1C}">
    <text>Valor reajuste 2025</text>
  </threadedComment>
  <threadedComment ref="J211" dT="2025-03-06T15:19:04.71" personId="{4DF7EB57-D5F8-4FF7-8136-689731085D7A}" id="{EB0D85BC-0E5B-4DBC-9E84-28D825401783}">
    <text>Valor reajuste 2025</text>
  </threadedComment>
  <threadedComment ref="J212" dT="2025-06-11T14:28:58.61" personId="{44C2BB4E-2D6F-4A14-9DC6-633DE7B65F07}" id="{135FF7CE-7B96-4135-84B3-1DF077C6B089}">
    <text>Retirada de dois armamentos (troca de 2 dos 4 vigilantes armados para vigilantes desarmados) e retirada de 2 patinetes que não estavam sendo utilizados. 
E-mail com a tratativa: Ajuste Armamentos - Contrato Mooca.</text>
  </threadedComment>
  <threadedComment ref="J213" dT="2025-07-14T19:40:01.92" personId="{44C2BB4E-2D6F-4A14-9DC6-633DE7B65F07}" id="{24EF85CF-4166-48CB-AB0E-100D8259B6AE}">
    <text>Acréscimo de uma moto (o veículo já estava em uso desde janeiro - valor: R$1.530,59)</text>
  </threadedComment>
  <threadedComment ref="S213" dT="2025-07-14T20:17:45.60" personId="{44C2BB4E-2D6F-4A14-9DC6-633DE7B65F07}" id="{2434E5A8-8AF9-4EA3-8C5F-E75E6B01C933}">
    <text>Valor devido ao fornecedor por causa da inclusão de uma moto e combustível na planilha Should Cost que estava estava em uso desde janeiro.</text>
  </threadedComment>
  <threadedComment ref="J214" dT="2025-08-18T13:27:38.08" personId="{44C2BB4E-2D6F-4A14-9DC6-633DE7B65F07}" id="{ACF98422-B744-4D18-B711-D67D6AB11814}">
    <text xml:space="preserve">Novo HC (22 funcionários).
Acréscimo de uma moto e retirada de 2 revólveres calibre 38 do contrato. </text>
  </threadedComment>
  <threadedComment ref="J215" dT="2025-08-26T18:17:33.02" personId="{44C2BB4E-2D6F-4A14-9DC6-633DE7B65F07}" id="{66DE19BE-4215-4394-AE36-1118C462BCAD}">
    <text>Retirada de dois vigilantes e de duas armas.</text>
  </threadedComment>
  <threadedComment ref="H221" dT="2025-05-08T13:25:20.60" personId="{44C2BB4E-2D6F-4A14-9DC6-633DE7B65F07}" id="{4E227A56-A862-4289-8816-0B9B250F1414}">
    <text xml:space="preserve">As faltas do mês de março não foram descontadas. O shopping informou que emitiu a nota no valor integral do contrato. </text>
  </threadedComment>
  <threadedComment ref="H222" dT="2025-06-06T12:58:04.56" personId="{44C2BB4E-2D6F-4A14-9DC6-633DE7B65F07}" id="{2E406E2E-5939-4880-8B43-CCC694278BF8}">
    <text xml:space="preserve">As faltas do mês de abril não foram descontadas. O shopping informou que emitiu a nota no valor integral do contrato. 
</text>
  </threadedComment>
  <threadedComment ref="H223" dT="2025-06-06T13:00:20.32" personId="{44C2BB4E-2D6F-4A14-9DC6-633DE7B65F07}" id="{F7145D2E-E69D-49D9-81B9-BCDE56792CA2}">
    <text>Soma das faltas de março e abril (esperar as faltas de maio para colocar na próxima medição da competência de junho).</text>
  </threadedComment>
  <threadedComment ref="AC224" dT="2025-07-17T18:24:33.90" personId="{44C2BB4E-2D6F-4A14-9DC6-633DE7B65F07}" id="{A63F63BA-B580-4720-A336-3C0ED94DD6D0}">
    <text xml:space="preserve">Extra realizado em maio. 
</text>
  </threadedComment>
  <threadedComment ref="J232" dT="2025-02-17T13:01:18.24" personId="{4DF7EB57-D5F8-4FF7-8136-689731085D7A}" id="{3CB353F3-AD41-4671-A8D4-83D8E1ADFE38}">
    <text>Reajuste 2025 aprovado pelo fornecedor</text>
  </threadedComment>
  <threadedComment ref="J232" dT="2025-04-30T19:06:22.69" personId="{B5AE9A5C-2BE3-4931-AACA-D38119D6C057}" id="{EBA22BCB-4AA0-46B2-983A-4A85BB41BEAA}" parentId="{3CB353F3-AD41-4671-A8D4-83D8E1ADFE38}">
    <text>HC 49 e sem tratamento de piso</text>
  </threadedComment>
  <threadedComment ref="J233" dT="2025-02-17T13:01:18.24" personId="{4DF7EB57-D5F8-4FF7-8136-689731085D7A}" id="{8FF1D7E1-3B6B-4821-B355-107E4FCEA0D1}">
    <text>Reajuste 2025 aprovado pelo fornecedor</text>
  </threadedComment>
  <threadedComment ref="J233" dT="2025-04-30T19:06:22.69" personId="{B5AE9A5C-2BE3-4931-AACA-D38119D6C057}" id="{8A73D673-34B5-48B2-9C8F-D75CB9FDFE43}" parentId="{8FF1D7E1-3B6B-4821-B355-107E4FCEA0D1}">
    <text>HC 49 e sem tratamento de piso</text>
  </threadedComment>
  <threadedComment ref="S233" dT="2025-03-07T18:39:27.99" personId="{4DF7EB57-D5F8-4FF7-8136-689731085D7A}" id="{9CBF26A5-D2DA-432B-80AF-B9846FED8766}">
    <text xml:space="preserve">Ref: Ressarcimento Lojistas Verzani 
E-mail: FECHAMENTO VERZANI - FEVEREIRO 2025 </text>
  </threadedComment>
  <threadedComment ref="J234" dT="2025-02-17T13:01:18.24" personId="{4DF7EB57-D5F8-4FF7-8136-689731085D7A}" id="{CFEE2EA2-A78D-41CB-9AD2-5455E5E4E2FE}">
    <text>Reajuste 2025 aprovado pelo fornecedor</text>
  </threadedComment>
  <threadedComment ref="J234" dT="2025-03-28T18:18:07.22" personId="{B5AE9A5C-2BE3-4931-AACA-D38119D6C057}" id="{C909110D-E87C-4B63-9021-C63C726EF5A6}" parentId="{CFEE2EA2-A78D-41CB-9AD2-5455E5E4E2FE}">
    <text>Sem tratamento de piso</text>
  </threadedComment>
  <threadedComment ref="J235" dT="2025-02-17T13:01:18.24" personId="{4DF7EB57-D5F8-4FF7-8136-689731085D7A}" id="{95BA5B61-CD78-4D73-A9CC-7CA7C8174CD3}">
    <text>Reajuste 2025 aprovado pelo fornecedor</text>
  </threadedComment>
  <threadedComment ref="J235" dT="2025-03-28T18:18:07.22" personId="{B5AE9A5C-2BE3-4931-AACA-D38119D6C057}" id="{7E5E5B54-1A49-4E8E-A1A1-33A9D0407899}" parentId="{95BA5B61-CD78-4D73-A9CC-7CA7C8174CD3}">
    <text>Sem tratamento de piso</text>
  </threadedComment>
  <threadedComment ref="X235" dT="2025-05-06T14:47:05.61" personId="{44C2BB4E-2D6F-4A14-9DC6-633DE7B65F07}" id="{2BE03D4F-73EB-4433-89DE-74D7F8348D79}">
    <text xml:space="preserve">Valor devido ao fornecedor referente às diferenças contratuais dos meses de janeiro e fevereiro. </text>
  </threadedComment>
  <threadedComment ref="J239" dT="2025-07-02T19:48:41.61" personId="{44C2BB4E-2D6F-4A14-9DC6-633DE7B65F07}" id="{A8EF03A5-5F4D-4785-B9D3-DFC6CD2C685F}">
    <text xml:space="preserve">Novo escopo com 57 funcionários (começará a ser praticado dia 04 de agosto). Calcular o proporcional desses 4 dias com o escopo antigo (Valor = R$ 278.129,88). </text>
  </threadedComment>
  <threadedComment ref="J240" dT="2025-07-02T19:48:41.61" personId="{44C2BB4E-2D6F-4A14-9DC6-633DE7B65F07}" id="{91438F1F-6C3D-4CE5-9882-1C4262170472}">
    <text xml:space="preserve">Novo escopo com 57 funcionários (começará a ser praticado dia 04 de agosto). Calcular o proporcional desses 4 dias com o escopo antigo (Valor = R$ 278.129,88). </text>
  </threadedComment>
  <threadedComment ref="J244" dT="2025-01-30T20:37:31.11" personId="{B5AE9A5C-2BE3-4931-AACA-D38119D6C057}" id="{9F84CAC8-22F0-4261-8AE7-3784D2765042}">
    <text>Valor reonerado</text>
  </threadedComment>
  <threadedComment ref="J245" dT="2025-01-30T20:37:31.11" personId="{B5AE9A5C-2BE3-4931-AACA-D38119D6C057}" id="{13618D1F-C7F8-4A1C-B4C9-962C270EFE1E}">
    <text>Valor reonerado</text>
  </threadedComment>
  <threadedComment ref="J246" dT="2025-01-30T20:37:31.11" personId="{B5AE9A5C-2BE3-4931-AACA-D38119D6C057}" id="{57D54966-908A-4A6B-A549-A40020E1E993}">
    <text>Valor reonerado</text>
  </threadedComment>
  <threadedComment ref="J247" dT="2025-01-30T20:37:31.11" personId="{B5AE9A5C-2BE3-4931-AACA-D38119D6C057}" id="{421AAB3A-F2EB-4254-B353-7F9605A328B5}">
    <text>Valor reonerado</text>
  </threadedComment>
  <threadedComment ref="J248" dT="2025-01-30T20:37:31.11" personId="{B5AE9A5C-2BE3-4931-AACA-D38119D6C057}" id="{A63ADDF5-7122-4839-9B19-625FBD6208E1}">
    <text>Valor reonerado</text>
  </threadedComment>
  <threadedComment ref="J249" dT="2025-06-27T17:19:47.20" personId="{44C2BB4E-2D6F-4A14-9DC6-633DE7B65F07}" id="{88185F3F-EA4E-4952-9F5C-A3796DC96B41}">
    <text>Valor 2025 com acréscimo de 5 funcionários.</text>
  </threadedComment>
  <threadedComment ref="J250" dT="2025-06-27T17:19:47.20" personId="{44C2BB4E-2D6F-4A14-9DC6-633DE7B65F07}" id="{C3C86520-30EF-4F1A-A607-6E2FC6256877}">
    <text>Valor 2025 com acréscimo de 5 funcionários.</text>
  </threadedComment>
  <threadedComment ref="S250" dT="2025-08-11T14:30:13.77" personId="{44C2BB4E-2D6F-4A14-9DC6-633DE7B65F07}" id="{8EACD71F-C9DD-400A-A741-627F1CEC8533}">
    <text xml:space="preserve">Retroativo referente à diferença entre o valor da nota fiscal emitida e o valor da medição de junho. </text>
  </threadedComment>
  <threadedComment ref="H251" dT="2025-09-16T20:10:33.18" personId="{44C2BB4E-2D6F-4A14-9DC6-633DE7B65F07}" id="{A21F432D-527E-41F3-973A-207F770666A1}">
    <text>24 faltas e um posto de pintor vazio.</text>
  </threadedComment>
  <threadedComment ref="J251" dT="2025-06-27T17:19:47.20" personId="{44C2BB4E-2D6F-4A14-9DC6-633DE7B65F07}" id="{5CCCD129-5050-4296-AED7-0465F0EB01CD}">
    <text>Valor 2025 com acréscimo de 5 funcionários.</text>
  </threadedComment>
  <threadedComment ref="H252" dT="2025-10-14T16:54:48.77" personId="{44C2BB4E-2D6F-4A14-9DC6-633DE7B65F07}" id="{A74FF5DB-DD3A-4BA7-A34F-C1B30B7702CA}">
    <text>28 faltas e um posto de pintor vazio.
Valor das faltas será abatido com os extras praticados no mês de setembro/2025.</text>
  </threadedComment>
  <threadedComment ref="J252" dT="2025-06-27T17:19:47.20" personId="{44C2BB4E-2D6F-4A14-9DC6-633DE7B65F07}" id="{B6E02700-D4DD-4D08-8002-B1079FF3113D}">
    <text>Valor 2025 com acréscimo de 5 funcionários.</text>
  </threadedComment>
  <threadedComment ref="J257" dT="2025-01-30T20:35:39.62" personId="{B5AE9A5C-2BE3-4931-AACA-D38119D6C057}" id="{182C6121-073D-4E0B-ACAB-69C8E8BA1FFF}">
    <text>Valor reonerado</text>
  </threadedComment>
  <threadedComment ref="J258" dT="2025-01-30T20:35:39.62" personId="{B5AE9A5C-2BE3-4931-AACA-D38119D6C057}" id="{E959CD51-EB88-4374-94D8-ED296A21C799}">
    <text>Valor reonerado</text>
  </threadedComment>
  <threadedComment ref="J259" dT="2025-01-30T20:35:39.62" personId="{B5AE9A5C-2BE3-4931-AACA-D38119D6C057}" id="{DBFF8713-21ED-4A58-8FDC-C8AA9D0E5D33}">
    <text>Valor reonerado</text>
  </threadedComment>
  <threadedComment ref="J260" dT="2025-01-30T20:35:39.62" personId="{B5AE9A5C-2BE3-4931-AACA-D38119D6C057}" id="{E0897F85-35C1-4E7E-A3ED-202479327187}">
    <text>Valor reonerado</text>
  </threadedComment>
  <threadedComment ref="J261" dT="2025-01-30T20:35:39.62" personId="{B5AE9A5C-2BE3-4931-AACA-D38119D6C057}" id="{CE0D2F6D-540C-4589-9612-79669B476F1C}">
    <text>Valor reonerado</text>
  </threadedComment>
  <threadedComment ref="J262" dT="2025-06-11T12:52:25.42" personId="{44C2BB4E-2D6F-4A14-9DC6-633DE7B65F07}" id="{D674856E-00A3-4E5F-BB82-6E58DA73055F}">
    <text>Valor 2025 com aumento de escopo (1 mecânico de refrigeração). 
E-mail com a tratativa: Reajuste/2025 Allos - Shopping Del Rey I3760001.</text>
  </threadedComment>
  <threadedComment ref="J263" dT="2025-06-11T12:52:25.42" personId="{44C2BB4E-2D6F-4A14-9DC6-633DE7B65F07}" id="{8F8EB27A-E647-409A-9174-4E63A22BECB0}">
    <text>Valor 2025 com aumento de escopo (1 mecânico de refrigeração). 
E-mail com a tratativa: Reajuste/2025 Allos - Shopping Del Rey I3760001.</text>
  </threadedComment>
  <threadedComment ref="J264" dT="2025-06-11T12:52:25.42" personId="{44C2BB4E-2D6F-4A14-9DC6-633DE7B65F07}" id="{E469121D-D783-4F24-87C2-3FEFA814C63A}">
    <text>Valor 2025 com aumento de escopo (1 mecânico de refrigeração). 
E-mail com a tratativa: Reajuste/2025 Allos - Shopping Del Rey I3760001.</text>
  </threadedComment>
  <threadedComment ref="H265" dT="2025-10-14T16:59:16.96" personId="{44C2BB4E-2D6F-4A14-9DC6-633DE7B65F07}" id="{030FB878-9961-42CA-A8BA-2564A0C55718}">
    <text>44 faltas e um posto de auxiliar vazio.</text>
  </threadedComment>
  <threadedComment ref="J265" dT="2025-06-11T12:52:25.42" personId="{44C2BB4E-2D6F-4A14-9DC6-633DE7B65F07}" id="{6DCD7484-1573-49D2-A4BE-2AB2172AEB4C}">
    <text>Valor 2025 com aumento de escopo (1 mecânico de refrigeração). 
E-mail com a tratativa: Reajuste/2025 Allos - Shopping Del Rey I3760001.</text>
  </threadedComment>
  <threadedComment ref="J270" dT="2024-12-13T18:00:14.90" personId="{B5AE9A5C-2BE3-4931-AACA-D38119D6C057}" id="{0DF1EFE3-67D4-4C42-8FF2-63F2EB7915DD}">
    <text>Novo valor R$ 98.973,14 - A partir Jan/25</text>
  </threadedComment>
  <threadedComment ref="J271" dT="2024-12-13T18:00:14.90" personId="{B5AE9A5C-2BE3-4931-AACA-D38119D6C057}" id="{FF6F83A0-B39F-41B3-9196-EC19AFFAD27B}">
    <text>Novo valor R$ 98.973,14 - A partir Jan/25 - base 2024</text>
  </threadedComment>
  <threadedComment ref="AB271" dT="2025-03-25T13:45:51.85" personId="{B5AE9A5C-2BE3-4931-AACA-D38119D6C057}" id="{E98CD8AF-2C7B-47DC-8C6F-2CE9E60D022C}">
    <text>Evento Jogos (dias 09 a 12/02)</text>
  </threadedComment>
  <threadedComment ref="AC271" dT="2025-03-25T13:45:51.85" personId="{B5AE9A5C-2BE3-4931-AACA-D38119D6C057}" id="{301EFB0D-61DB-47DB-AB07-F250A04A36B5}">
    <text>Evento Jogos (dias 09 a 12/02)</text>
  </threadedComment>
  <threadedComment ref="J272" dT="2025-04-01T14:49:31.30" personId="{B5AE9A5C-2BE3-4931-AACA-D38119D6C057}" id="{091A8D44-255B-4A6B-9E1A-093D68397FA1}">
    <text>Valor 2025</text>
  </threadedComment>
  <threadedComment ref="J273" dT="2025-04-01T14:49:31.30" personId="{B5AE9A5C-2BE3-4931-AACA-D38119D6C057}" id="{A528C4DA-AC7C-4B56-B833-A42015F68933}">
    <text>Valor 2025</text>
  </threadedComment>
  <threadedComment ref="N273" dT="2025-05-05T16:59:08.95" personId="{44C2BB4E-2D6F-4A14-9DC6-633DE7B65F07}" id="{D1F1E14D-3750-4961-A6AA-1B31B80EEBF8}">
    <text xml:space="preserve">Atrasos da medição de março não foram faturadas. Com isso, o faturamento acontecerá no mês seguinte (R$ 249,79 - mês de março e R$ 154,27 - mês de abril). 
</text>
  </threadedComment>
  <threadedComment ref="AC273" dT="2025-05-02T15:17:30.46" personId="{44C2BB4E-2D6F-4A14-9DC6-633DE7B65F07}" id="{EF7AF6AE-8078-484B-9258-D790877BAC52}">
    <text xml:space="preserve">Extras referentes aos dias 01, 12 e 13/04 (R$ 1.651,43) E-mail: Planilha de EXTRAS - Shopping Del Rey. </text>
  </threadedComment>
  <threadedComment ref="J274" dT="2025-04-01T14:49:31.30" personId="{B5AE9A5C-2BE3-4931-AACA-D38119D6C057}" id="{5C9F195A-2298-4653-8F9E-EEC2A4BD8099}">
    <text>Valor 2025</text>
  </threadedComment>
  <threadedComment ref="AC274" dT="2025-06-10T20:49:05.30" personId="{44C2BB4E-2D6F-4A14-9DC6-633DE7B65F07}" id="{5173F3D6-7C9D-4ACF-ABDD-253A0D9A1FA2}">
    <text>Valor calculado pela Atlas para os extras ocorridos em maio. 
E-mail com a tratativa: Medição Serviço extra Shoppings Estação &amp; Del Rey.</text>
  </threadedComment>
  <threadedComment ref="J275" dT="2025-04-01T14:49:31.30" personId="{B5AE9A5C-2BE3-4931-AACA-D38119D6C057}" id="{B5C6C90D-BB62-4BC3-906E-1C9C4FC80187}">
    <text>Valor 2025</text>
  </threadedComment>
  <threadedComment ref="J282" dT="2024-11-13T12:49:32.72" personId="{B5AE9A5C-2BE3-4931-AACA-D38119D6C057}" id="{79CE81D6-E13B-42DF-933B-C36838C85702}">
    <text>Inclusão protetor a partir de 23.10</text>
  </threadedComment>
  <threadedComment ref="J283" dT="2024-11-13T12:49:32.72" personId="{B5AE9A5C-2BE3-4931-AACA-D38119D6C057}" id="{E8F4B429-4931-40C6-8E02-5D7C00F9E658}">
    <text>Inclusão protetor a partir de 23.10</text>
  </threadedComment>
  <threadedComment ref="AB283" dT="2025-03-25T13:46:17.36" personId="{B5AE9A5C-2BE3-4931-AACA-D38119D6C057}" id="{A5454BEF-E751-40C4-AFB3-9C31092199E9}">
    <text>Evento Jogos (11 a 27/02)</text>
  </threadedComment>
  <threadedComment ref="AC283" dT="2025-03-25T13:46:17.36" personId="{B5AE9A5C-2BE3-4931-AACA-D38119D6C057}" id="{99B2AB28-67D9-4D0A-914E-61856F4C398F}">
    <text>Evento Jogos (11 a 27/02)</text>
  </threadedComment>
  <threadedComment ref="J284" dT="2025-04-01T14:49:26.09" personId="{B5AE9A5C-2BE3-4931-AACA-D38119D6C057}" id="{13716406-6DB8-448E-AF4F-11D960A97960}">
    <text>Valor 2025</text>
  </threadedComment>
  <threadedComment ref="J285" dT="2025-04-01T14:49:26.09" personId="{B5AE9A5C-2BE3-4931-AACA-D38119D6C057}" id="{62DA5BC5-9902-4D3A-9009-F04A8A5DDD93}">
    <text>Valor 2025</text>
  </threadedComment>
  <threadedComment ref="AC285" dT="2025-05-02T15:06:17.77" personId="{44C2BB4E-2D6F-4A14-9DC6-633DE7B65F07}" id="{BC5985D4-9A5D-4E5C-B0CB-763DB07C0ECC}">
    <text xml:space="preserve">Extra referente aos dias 12, 13, 18 e 20 de abril (R$ R$ 2.572,16) - E-mail: Planilha de EXTRAS - Shopping Del Rey. </text>
  </threadedComment>
  <threadedComment ref="AC286" dT="2025-06-04T14:04:36.76" personId="{44C2BB4E-2D6F-4A14-9DC6-633DE7B65F07}" id="{5A88BA61-5862-46BE-9DAE-3A4657F02EBC}">
    <text xml:space="preserve">Extras praticados nos dias 24, 25, 27, 29, 30 e 31 de maio. 
E-mail: Medição Serviço extra Shoppings Estação &amp; Del Rey. </text>
  </threadedComment>
  <threadedComment ref="S291" dT="2025-10-09T12:38:29.85" personId="{44C2BB4E-2D6F-4A14-9DC6-633DE7B65F07}" id="{34B9A975-9933-4659-9FB3-DA7B7881192D}">
    <text xml:space="preserve">Desconto referente ao prêmio assiduidade pago incorretamente em 2024 (o shopping parcelou em 6x).
Parcela 1|6.  </text>
  </threadedComment>
  <threadedComment ref="S292" dT="2025-10-09T12:38:42.62" personId="{44C2BB4E-2D6F-4A14-9DC6-633DE7B65F07}" id="{6CC5BCF4-D118-464B-9457-4B1B200A1058}">
    <text>Desconto referente ao prêmio assiduidade pago incorretamente em 2024 (o shopping parcelou em 6x)
Parcela 2|6.</text>
  </threadedComment>
  <threadedComment ref="S293" dT="2025-10-09T12:39:04.26" personId="{44C2BB4E-2D6F-4A14-9DC6-633DE7B65F07}" id="{328E6A7F-94A9-4685-B898-3F0338DB37FF}">
    <text xml:space="preserve">Desconto referente ao prêmio assiduidade pago incorretamente em 2024 (o shopping parcelou em 6x)
Parcela 3|6.  </text>
  </threadedComment>
  <threadedComment ref="J295" dT="2025-03-28T18:34:52.68" personId="{B5AE9A5C-2BE3-4931-AACA-D38119D6C057}" id="{EA14495B-884F-4B48-B0DF-2896AF68D83C}">
    <text>Não temos planilha should cost</text>
  </threadedComment>
  <threadedComment ref="J296" dT="2025-03-28T18:34:52.68" personId="{B5AE9A5C-2BE3-4931-AACA-D38119D6C057}" id="{F1FBAC84-B45B-4720-8375-FF130F449388}">
    <text>Não temos planilha should cost</text>
  </threadedComment>
  <threadedComment ref="J297" dT="2025-03-28T18:34:52.68" personId="{B5AE9A5C-2BE3-4931-AACA-D38119D6C057}" id="{7F557457-C23E-4D51-B614-CD1B43FE126E}">
    <text>Não temos planilha should cost</text>
  </threadedComment>
  <threadedComment ref="L297" dT="2025-03-28T18:34:52.68" personId="{B5AE9A5C-2BE3-4931-AACA-D38119D6C057}" id="{4381CF06-420E-4BC8-9B76-57137F0D1C72}">
    <text>Não temos planilha should cost</text>
  </threadedComment>
  <threadedComment ref="N297" dT="2025-03-28T18:34:52.68" personId="{B5AE9A5C-2BE3-4931-AACA-D38119D6C057}" id="{B8EC1AA6-CEF5-4B6A-9425-1583BAB6B9E2}">
    <text>Não temos planilha should cost</text>
  </threadedComment>
  <threadedComment ref="J298" dT="2025-03-28T18:34:52.68" personId="{B5AE9A5C-2BE3-4931-AACA-D38119D6C057}" id="{F7DB7A6E-53F1-4556-ADB3-28F85251C5FF}">
    <text>Não temos planilha should cost</text>
  </threadedComment>
  <threadedComment ref="J299" dT="2025-03-28T18:34:52.68" personId="{B5AE9A5C-2BE3-4931-AACA-D38119D6C057}" id="{F93AAF8D-66D8-4136-8077-645FAD366335}">
    <text>Não temos planilha should cost</text>
  </threadedComment>
  <threadedComment ref="J300" dT="2025-03-28T18:34:52.68" personId="{B5AE9A5C-2BE3-4931-AACA-D38119D6C057}" id="{E490D84F-CF8D-4642-ADC0-586666E78C4E}">
    <text>Não temos planilha should cost</text>
  </threadedComment>
  <threadedComment ref="J301" dT="2025-03-28T18:34:52.68" personId="{B5AE9A5C-2BE3-4931-AACA-D38119D6C057}" id="{516AF2FB-E0C5-45D0-AD59-D74F22D563FF}">
    <text>Não temos planilha should cost</text>
  </threadedComment>
  <threadedComment ref="J302" dT="2025-03-28T18:34:52.68" personId="{B5AE9A5C-2BE3-4931-AACA-D38119D6C057}" id="{87C8D2E6-465C-487E-B97A-A12079770C91}">
    <text>Não temos planilha should cost</text>
  </threadedComment>
  <threadedComment ref="J306" dT="2024-09-03T13:51:21.24" personId="{B5AE9A5C-2BE3-4931-AACA-D38119D6C057}" id="{F1F62185-8CB3-41F8-A532-EA5FC4967B3D}">
    <text>Valor 2025</text>
  </threadedComment>
  <threadedComment ref="AB306" dT="2025-02-13T19:43:32.30" personId="{4DF7EB57-D5F8-4FF7-8136-689731085D7A}" id="{4DEA9CEC-A808-43ED-B229-4C020F044DC2}">
    <text>Shopping optou por seguir com o valor da Verzani (E-mail Medição - fevereiro/2025 - 13/02)</text>
  </threadedComment>
  <threadedComment ref="AC306" dT="2025-02-13T19:43:32.30" personId="{4DF7EB57-D5F8-4FF7-8136-689731085D7A}" id="{18F031AA-118F-4EDD-9C9F-40AC09C50AED}">
    <text>Shopping optou por seguir com o valor da Verzani (E-mail Medição - fevereiro/2025 - 13/02)</text>
  </threadedComment>
  <threadedComment ref="J307" dT="2024-09-03T13:51:21.24" personId="{B5AE9A5C-2BE3-4931-AACA-D38119D6C057}" id="{841E2264-EFE9-43EB-AFBB-8A1A78B5BDD4}">
    <text>Valor 2025</text>
  </threadedComment>
  <threadedComment ref="J308" dT="2024-09-03T13:51:21.24" personId="{B5AE9A5C-2BE3-4931-AACA-D38119D6C057}" id="{7F4EADF7-1A3C-4555-90F1-6BA1AFE29F9E}">
    <text>Valor 2025</text>
  </threadedComment>
  <threadedComment ref="AB308" dT="2025-04-09T15:23:56.53" personId="{B5AE9A5C-2BE3-4931-AACA-D38119D6C057}" id="{00D4354B-EEBC-4B56-AF60-4192671040BB}">
    <text>Extras dias 03, 24 e 25/03</text>
  </threadedComment>
  <threadedComment ref="AC308" dT="2025-04-09T15:23:56.53" personId="{B5AE9A5C-2BE3-4931-AACA-D38119D6C057}" id="{A9FCBBA0-832C-4A18-9925-0DC3206B9403}">
    <text>Extras dias 03, 24 e 25/03</text>
  </threadedComment>
  <threadedComment ref="J309" dT="2024-09-03T13:51:21.24" personId="{B5AE9A5C-2BE3-4931-AACA-D38119D6C057}" id="{7923A867-F9CD-47BB-BAD5-0664F2F7DC7F}">
    <text>Valor 2025</text>
  </threadedComment>
  <threadedComment ref="AC309" dT="2025-05-07T14:48:24.56" personId="{44C2BB4E-2D6F-4A14-9DC6-633DE7B65F07}" id="{0D665F0B-EC5F-4999-B1BA-9B3F660E366E}">
    <text xml:space="preserve">Extra referente aos dias 18 e 21 de abril. (R$ 2.262,08 - 18/04) e (R$ 2.942,51 - 21/04). 
E-mail: Medição - abril/2025. </text>
  </threadedComment>
  <threadedComment ref="AC309" dT="2025-05-07T14:54:21.08" personId="{44C2BB4E-2D6F-4A14-9DC6-633DE7B65F07}" id="{8FC487FB-D53E-4926-88B5-A35F51C420E6}" parentId="{0D665F0B-EC5F-4999-B1BA-9B3F660E366E}">
    <text xml:space="preserve">O valor escolhido foi do fornecedor. </text>
  </threadedComment>
  <threadedComment ref="J310" dT="2024-09-03T13:51:21.24" personId="{B5AE9A5C-2BE3-4931-AACA-D38119D6C057}" id="{B6A95B3C-DDD7-4334-8ED5-15D127B19F09}">
    <text>Valor 2025</text>
  </threadedComment>
  <threadedComment ref="J310" dT="2025-06-16T20:06:18.01" personId="{44C2BB4E-2D6F-4A14-9DC6-633DE7B65F07}" id="{B9E992E0-0734-44C3-9F9E-96454625AA9E}" parentId="{B6A95B3C-DDD7-4334-8ED5-15D127B19F09}">
    <text xml:space="preserve">Valor 2025 </text>
  </threadedComment>
  <threadedComment ref="AC310" dT="2025-06-06T17:01:36.04" personId="{44C2BB4E-2D6F-4A14-9DC6-633DE7B65F07}" id="{0C921A8F-93A8-4E08-A24C-847BEC35B137}">
    <text>Valor do fornecedor. 
E-mail da tratativa: Medição - maio/2025.</text>
  </threadedComment>
  <threadedComment ref="J311" dT="2024-09-03T13:51:21.24" personId="{B5AE9A5C-2BE3-4931-AACA-D38119D6C057}" id="{CAFA19E8-72B9-4D5F-AA89-11DB47A68F55}">
    <text>Valor 2025</text>
  </threadedComment>
  <threadedComment ref="J311" dT="2025-06-16T20:06:18.01" personId="{44C2BB4E-2D6F-4A14-9DC6-633DE7B65F07}" id="{681020B6-5C84-423F-A951-1AE4AC611C9A}" parentId="{CAFA19E8-72B9-4D5F-AA89-11DB47A68F55}">
    <text>Valor 2025 com adição da máquina varredeira S10.</text>
  </threadedComment>
  <threadedComment ref="Q311" dT="2025-07-09T17:28:54.17" personId="{44C2BB4E-2D6F-4A14-9DC6-633DE7B65F07}" id="{B30440BE-3008-4DB8-9C18-C64822DF8322}">
    <text>Desconto dos 15 dias do mês de junho em que a máquina não operou.</text>
  </threadedComment>
  <threadedComment ref="J312" dT="2024-09-03T13:51:21.24" personId="{B5AE9A5C-2BE3-4931-AACA-D38119D6C057}" id="{C8010084-9598-4726-B7C8-4C4572486D85}">
    <text>Valor 2025</text>
  </threadedComment>
  <threadedComment ref="J312" dT="2025-06-16T20:06:18.01" personId="{44C2BB4E-2D6F-4A14-9DC6-633DE7B65F07}" id="{846021B6-174C-4660-9278-4C290F05AFB1}" parentId="{C8010084-9598-4726-B7C8-4C4572486D85}">
    <text>Valor 2025 com adição da máquina varredeira S10.</text>
  </threadedComment>
  <threadedComment ref="J313" dT="2024-09-03T13:51:21.24" personId="{B5AE9A5C-2BE3-4931-AACA-D38119D6C057}" id="{22E05F45-E904-40FE-814D-AC63FEE5BFBA}">
    <text>Valor 2025</text>
  </threadedComment>
  <threadedComment ref="J313" dT="2025-06-16T20:06:18.01" personId="{44C2BB4E-2D6F-4A14-9DC6-633DE7B65F07}" id="{CC5B5BC8-DE03-4753-9C4C-E3DDFCF87767}" parentId="{22E05F45-E904-40FE-814D-AC63FEE5BFBA}">
    <text>Valor 2025 com adição da máquina varredeira S10.</text>
  </threadedComment>
  <threadedComment ref="J314" dT="2024-09-03T13:51:21.24" personId="{B5AE9A5C-2BE3-4931-AACA-D38119D6C057}" id="{6C0BC032-6EE8-4DBC-823B-3B1C1945CF60}">
    <text>Valor 2025</text>
  </threadedComment>
  <threadedComment ref="J314" dT="2025-06-16T20:06:18.01" personId="{44C2BB4E-2D6F-4A14-9DC6-633DE7B65F07}" id="{7CC1D69B-8AEC-4787-94D4-59967B8D823F}" parentId="{6C0BC032-6EE8-4DBC-823B-3B1C1945CF60}">
    <text>Valor 2025 com adição da máquina varredeira S10.</text>
  </threadedComment>
  <threadedComment ref="J318" dT="2025-01-30T20:43:31.82" personId="{B5AE9A5C-2BE3-4931-AACA-D38119D6C057}" id="{EEBEFA12-C011-43ED-944F-5E458C400B77}">
    <text>Valor 2025 e reonerado</text>
  </threadedComment>
  <threadedComment ref="J319" dT="2025-01-30T20:43:31.82" personId="{B5AE9A5C-2BE3-4931-AACA-D38119D6C057}" id="{C4AE1D5B-FA35-4893-B909-37AF0E8FE94A}">
    <text>Valor 2025 e reonerado</text>
  </threadedComment>
  <threadedComment ref="J319" dT="2025-03-10T18:50:01.20" personId="{B5AE9A5C-2BE3-4931-AACA-D38119D6C057}" id="{3B6E8404-D896-4838-B303-C536B589F1FA}" parentId="{C4AE1D5B-FA35-4893-B909-37AF0E8FE94A}">
    <text>Ajuste de escopo - Retorno de 1 civil + alteração de escalas dos civis</text>
  </threadedComment>
  <threadedComment ref="AC319" dT="2025-03-10T16:50:30.09" personId="{4DF7EB57-D5F8-4FF7-8136-689731085D7A}" id="{ED0D86B2-4322-482B-AF82-19F014078AD2}">
    <text>Extra: Fevereiro (E-mail Medição de Fevereiro)</text>
  </threadedComment>
  <threadedComment ref="AC321" dT="2025-05-08T17:51:26.55" personId="{44C2BB4E-2D6F-4A14-9DC6-633DE7B65F07}" id="{069B8BB8-1B60-4FA6-8CFE-3445AC21AC26}">
    <text>Extra referentes aos dias 02, 0, 12, 17 e 22 de abril (R$ 2.475,84). 
E-mail: Medição de abril.</text>
  </threadedComment>
  <threadedComment ref="AC322" dT="2025-06-09T20:09:34.32" personId="{44C2BB4E-2D6F-4A14-9DC6-633DE7B65F07}" id="{C6C334B0-0837-44BE-989C-E92F69A7C8E4}">
    <text>Extras praticados em maio nos dias 17, 10, 22, 09,28 e 23. 
E-mail: Medição do mês de maio.</text>
  </threadedComment>
  <threadedComment ref="J323" dT="2025-07-10T16:07:41.33" personId="{44C2BB4E-2D6F-4A14-9DC6-633DE7B65F07}" id="{88D2F7C2-DC82-46C2-97FF-68DBFEAFEB13}">
    <text>Correção do salário do Civil.</text>
  </threadedComment>
  <threadedComment ref="J324" dT="2025-07-10T16:07:41.33" personId="{44C2BB4E-2D6F-4A14-9DC6-633DE7B65F07}" id="{161CEA4E-9C61-4D5C-8D5A-875158EE8865}">
    <text>Correção do salário do Civil.</text>
  </threadedComment>
  <threadedComment ref="S324" dT="2025-07-10T16:09:15.95" personId="{44C2BB4E-2D6F-4A14-9DC6-633DE7B65F07}" id="{C9C31951-977F-4433-B63A-995E3B9149A6}">
    <text>Diferença devida ao fornecedor (correção do salário do Civil na planilha Should Cos, impactando o valor final de planilha da categoria).</text>
  </threadedComment>
  <threadedComment ref="J325" dT="2025-07-10T16:07:41.33" personId="{44C2BB4E-2D6F-4A14-9DC6-633DE7B65F07}" id="{08C1ED17-21B4-4CB0-970A-A00A61573C0A}">
    <text>Correção do salário do Civil.</text>
  </threadedComment>
  <threadedComment ref="J326" dT="2025-09-10T19:22:18.71" personId="{44C2BB4E-2D6F-4A14-9DC6-633DE7B65F07}" id="{EC63DD74-F7AB-4B60-BA36-DD74A02A0250}">
    <text>Retirada de uma auxiliar de manutenção e alteração na escala do civil. 
E-mail com a tratativa: Medição de Agosto (10/09).</text>
  </threadedComment>
  <threadedComment ref="J330" dT="2025-01-30T20:44:48.43" personId="{B5AE9A5C-2BE3-4931-AACA-D38119D6C057}" id="{820E2371-8299-4C30-9B7C-BA653A2BAC7C}">
    <text>Valor 2025 e reonerado</text>
  </threadedComment>
  <threadedComment ref="J330" dT="2025-02-07T12:38:22.37" personId="{B5AE9A5C-2BE3-4931-AACA-D38119D6C057}" id="{1B145A1F-13E3-47DD-A132-B94C378FFD9F}" parentId="{820E2371-8299-4C30-9B7C-BA653A2BAC7C}">
    <text>Retirada do auxiliar</text>
  </threadedComment>
  <threadedComment ref="J331" dT="2025-01-30T20:44:48.43" personId="{B5AE9A5C-2BE3-4931-AACA-D38119D6C057}" id="{0477C5FB-6B6D-4822-882C-E376961732F5}">
    <text>Valor 2025 e reonerado</text>
  </threadedComment>
  <threadedComment ref="J331" dT="2025-02-07T12:38:22.37" personId="{B5AE9A5C-2BE3-4931-AACA-D38119D6C057}" id="{E75A3962-F6A2-4C9D-8AB2-0AE9E152DC91}" parentId="{0477C5FB-6B6D-4822-882C-E376961732F5}">
    <text>Retirada do auxiliar</text>
  </threadedComment>
  <threadedComment ref="J332" dT="2025-01-30T20:44:48.43" personId="{B5AE9A5C-2BE3-4931-AACA-D38119D6C057}" id="{C83D66CA-809E-4145-8A81-78851E509E60}">
    <text>Valor 2025 e reonerado</text>
  </threadedComment>
  <threadedComment ref="J332" dT="2025-02-07T12:38:22.37" personId="{B5AE9A5C-2BE3-4931-AACA-D38119D6C057}" id="{D8C522AC-1240-42D0-A35E-E624D9A09EFB}" parentId="{C83D66CA-809E-4145-8A81-78851E509E60}">
    <text>Retirada do auxiliar</text>
  </threadedComment>
  <threadedComment ref="J333" dT="2025-01-30T20:44:48.43" personId="{B5AE9A5C-2BE3-4931-AACA-D38119D6C057}" id="{07953692-4896-4C0F-8157-9C3239837CB1}">
    <text>Valor 2025 e reonerado</text>
  </threadedComment>
  <threadedComment ref="J333" dT="2025-02-07T12:38:22.37" personId="{B5AE9A5C-2BE3-4931-AACA-D38119D6C057}" id="{68C76B82-A1BC-416C-AA6E-E30BF5B9DFC0}" parentId="{07953692-4896-4C0F-8157-9C3239837CB1}">
    <text>Retirada do auxiliar</text>
  </threadedComment>
  <threadedComment ref="AC333" dT="2025-05-08T17:55:13.19" personId="{44C2BB4E-2D6F-4A14-9DC6-633DE7B65F07}" id="{507C101E-8332-4979-B603-099EC5D2C659}">
    <text>Extra referente ao dia 30/04 (R$ 589,48)
E-mail: Medição de abril</text>
  </threadedComment>
  <threadedComment ref="J334" dT="2025-01-30T20:44:48.43" personId="{B5AE9A5C-2BE3-4931-AACA-D38119D6C057}" id="{A4CC75F4-D9BF-46D6-BDD8-FB7E048883F9}">
    <text>Valor 2025 e reonerado</text>
  </threadedComment>
  <threadedComment ref="J334" dT="2025-02-07T12:38:22.37" personId="{B5AE9A5C-2BE3-4931-AACA-D38119D6C057}" id="{5FA22606-02E4-48A0-A23B-F44C1FBC5BA3}" parentId="{A4CC75F4-D9BF-46D6-BDD8-FB7E048883F9}">
    <text>Retirada do auxiliar</text>
  </threadedComment>
  <threadedComment ref="J335" dT="2025-01-30T20:44:48.43" personId="{B5AE9A5C-2BE3-4931-AACA-D38119D6C057}" id="{CE745F6E-F665-427C-A9CC-EFE177B7F047}">
    <text>Valor 2025 e reonerado</text>
  </threadedComment>
  <threadedComment ref="J335" dT="2025-02-07T12:38:22.37" personId="{B5AE9A5C-2BE3-4931-AACA-D38119D6C057}" id="{DFBD15C3-B2DF-4B8E-8D9C-F68280E40507}" parentId="{CE745F6E-F665-427C-A9CC-EFE177B7F047}">
    <text>Retirada do auxiliar</text>
  </threadedComment>
  <threadedComment ref="J336" dT="2025-01-30T20:44:48.43" personId="{B5AE9A5C-2BE3-4931-AACA-D38119D6C057}" id="{F1EE1363-B852-4B23-98BD-CF74EC054FCD}">
    <text>Valor 2025 e reonerado</text>
  </threadedComment>
  <threadedComment ref="J336" dT="2025-02-07T12:38:22.37" personId="{B5AE9A5C-2BE3-4931-AACA-D38119D6C057}" id="{258B17D0-B152-47CB-AEA5-2DE4CD190487}" parentId="{F1EE1363-B852-4B23-98BD-CF74EC054FCD}">
    <text>Retirada do auxiliar</text>
  </threadedComment>
  <threadedComment ref="J337" dT="2025-01-30T20:44:48.43" personId="{B5AE9A5C-2BE3-4931-AACA-D38119D6C057}" id="{FA5FBB01-CE88-4A65-B69E-46F3B15CD82C}">
    <text>Valor 2025 e reonerado</text>
  </threadedComment>
  <threadedComment ref="J337" dT="2025-02-07T12:38:22.37" personId="{B5AE9A5C-2BE3-4931-AACA-D38119D6C057}" id="{E1491484-06A5-47CF-BA29-84FECE4FEE87}" parentId="{FA5FBB01-CE88-4A65-B69E-46F3B15CD82C}">
    <text>Retirada do auxiliar</text>
  </threadedComment>
  <threadedComment ref="J338" dT="2025-01-30T20:44:48.43" personId="{B5AE9A5C-2BE3-4931-AACA-D38119D6C057}" id="{EC89A4DB-769C-4557-AA50-CA3BE94D5B7B}">
    <text>Valor 2025 e reonerado</text>
  </threadedComment>
  <threadedComment ref="J338" dT="2025-02-07T12:38:22.37" personId="{B5AE9A5C-2BE3-4931-AACA-D38119D6C057}" id="{78CE5120-2B94-4966-A842-177BDCCF06ED}" parentId="{EC89A4DB-769C-4557-AA50-CA3BE94D5B7B}">
    <text>Retirada do auxiliar</text>
  </threadedComment>
  <threadedComment ref="AC343" dT="2025-03-11T18:25:18.73" personId="{4DF7EB57-D5F8-4FF7-8136-689731085D7A}" id="{515825F7-296A-4705-93B3-34F3DCFA3AF9}">
    <text>Ref: Fevereiro (E-mail : 000897 00 01 - FATURAMENTO 02/2025 - SHOPPING ESTACAO BH )</text>
  </threadedComment>
  <threadedComment ref="J344" dT="2025-04-01T14:59:19.56" personId="{B5AE9A5C-2BE3-4931-AACA-D38119D6C057}" id="{88C85C36-43F0-4E71-9DAB-9B39C7D3F22D}">
    <text>Valor 2025</text>
  </threadedComment>
  <threadedComment ref="X344" dT="2025-04-15T19:32:41.85" personId="{44C2BB4E-2D6F-4A14-9DC6-633DE7B65F07}" id="{371E1BC3-0EE4-4FA4-978A-58DF85C833F6}">
    <text>R$ 7663,57 (retroativo de março) e R$ 7.638,02 (retroativo de fevereiro)</text>
  </threadedComment>
  <threadedComment ref="J345" dT="2025-04-01T14:59:19.56" personId="{B5AE9A5C-2BE3-4931-AACA-D38119D6C057}" id="{674CB9AA-5F23-4428-A8B0-8CD6A539D3A0}">
    <text>Valor 2025</text>
  </threadedComment>
  <threadedComment ref="AC345" dT="2025-05-16T13:32:09.17" personId="{44C2BB4E-2D6F-4A14-9DC6-633DE7B65F07}" id="{2A942D90-5EDA-429F-857D-F23C3B8CC4BC}">
    <text xml:space="preserve">Extras referentes aos dias 01, 02, 03, 04 10, 11, 14, 16 e 30 de abril. 
</text>
  </threadedComment>
  <threadedComment ref="AC355" dT="2025-03-11T18:15:18.14" personId="{4DF7EB57-D5F8-4FF7-8136-689731085D7A}" id="{F5355252-07C1-4398-B093-F6CC1999525E}">
    <text>Ref: Fevereiro (E-mail : 000897 00 01 - FATURAMENTO 02/2025 - SHOPPING ESTACAO BH )</text>
  </threadedComment>
  <threadedComment ref="J356" dT="2025-04-11T14:07:58.12" personId="{B5AE9A5C-2BE3-4931-AACA-D38119D6C057}" id="{B902C8B1-1FC6-4275-9D40-91A00122E864}">
    <text>Valor 2025</text>
  </threadedComment>
  <threadedComment ref="X356" dT="2025-04-15T19:34:16.47" personId="{44C2BB4E-2D6F-4A14-9DC6-633DE7B65F07}" id="{90EA1C6B-6907-4DBA-9075-E2CE217D43B0}">
    <text xml:space="preserve">R$ 4.424,28 (retroativo de março) e R$ 4.416,91 (retroativo de fevereiro)
</text>
  </threadedComment>
  <threadedComment ref="J357" dT="2025-04-11T14:07:58.12" personId="{B5AE9A5C-2BE3-4931-AACA-D38119D6C057}" id="{61C03FB9-778B-4907-96E9-A6C8C1103DA9}">
    <text>Valor 2025</text>
  </threadedComment>
  <threadedComment ref="AC357" dT="2025-05-16T13:04:07.20" personId="{44C2BB4E-2D6F-4A14-9DC6-633DE7B65F07}" id="{CDCC28AA-B30C-48D3-A7A5-954B75BE829F}">
    <text xml:space="preserve">Extras referentes aos dias 01, 02, 03, 04 10, 11, 14, 16 e 30 de abril. </text>
  </threadedComment>
  <threadedComment ref="J358" dT="2025-04-11T14:07:58.12" personId="{B5AE9A5C-2BE3-4931-AACA-D38119D6C057}" id="{33B0C165-1566-4792-BA52-7806AE90F790}">
    <text>Valor 2025</text>
  </threadedComment>
  <threadedComment ref="J359" dT="2025-04-11T14:07:58.12" personId="{B5AE9A5C-2BE3-4931-AACA-D38119D6C057}" id="{6579F4C8-81C4-4708-AD1A-883637F32598}">
    <text>Valor 2025</text>
  </threadedComment>
  <threadedComment ref="J360" dT="2025-04-11T14:07:58.12" personId="{B5AE9A5C-2BE3-4931-AACA-D38119D6C057}" id="{C2943234-550F-4401-B186-358525A43799}">
    <text>Valor 2025</text>
  </threadedComment>
  <threadedComment ref="J361" dT="2025-04-11T14:07:58.12" personId="{B5AE9A5C-2BE3-4931-AACA-D38119D6C057}" id="{72BBE00C-1699-495C-AA1E-37532CD6ADE9}">
    <text>Valor 2025</text>
  </threadedComment>
  <threadedComment ref="J362" dT="2025-04-11T14:07:58.12" personId="{B5AE9A5C-2BE3-4931-AACA-D38119D6C057}" id="{89D91D5D-9104-4C47-B399-5AFEFF04A1EC}">
    <text>Valor 2025</text>
  </threadedComment>
  <threadedComment ref="J366" dT="2025-01-30T20:48:20.94" personId="{B5AE9A5C-2BE3-4931-AACA-D38119D6C057}" id="{CB8A5598-0E4C-426E-8A93-7B9425EE2BDB}">
    <text>Valor 2024</text>
  </threadedComment>
  <threadedComment ref="J367" dT="2025-01-30T20:48:20.94" personId="{B5AE9A5C-2BE3-4931-AACA-D38119D6C057}" id="{76C8C964-1B16-4B10-B563-E384C722141B}">
    <text>Valor 2024</text>
  </threadedComment>
  <threadedComment ref="J368" dT="2025-01-30T20:48:20.94" personId="{B5AE9A5C-2BE3-4931-AACA-D38119D6C057}" id="{F2241250-A1FF-422E-BE03-2EF965F527B3}">
    <text>Valor 2024</text>
  </threadedComment>
  <threadedComment ref="J369" dT="2025-01-30T20:48:20.94" personId="{B5AE9A5C-2BE3-4931-AACA-D38119D6C057}" id="{B8737506-E769-43AA-B8E4-08BD3D38AFEA}">
    <text>Valor 2024</text>
  </threadedComment>
  <threadedComment ref="J370" dT="2025-05-29T13:16:13.25" personId="{44C2BB4E-2D6F-4A14-9DC6-633DE7B65F07}" id="{C6BB1DF8-38B3-432F-949A-CB5B64FBDA51}">
    <text xml:space="preserve">Novo valor de planilha 2025 acordado com o fornecedor e com o shopping. 
E-mail: Reajuste 2025 - Viver Treinamentos - Shopping Estação Cuiabá. </text>
  </threadedComment>
  <threadedComment ref="X370" dT="2025-05-29T16:22:36.81" personId="{44C2BB4E-2D6F-4A14-9DC6-633DE7B65F07}" id="{D093B20C-D3D1-4E9F-B676-9938B4A1ED4F}">
    <text xml:space="preserve">Retroativo referente aos meses de março e abril (data base da CCT: março/2025). </text>
  </threadedComment>
  <threadedComment ref="J371" dT="2025-05-29T13:16:13.25" personId="{44C2BB4E-2D6F-4A14-9DC6-633DE7B65F07}" id="{F3E98418-0649-4DAB-8393-7732988080C6}">
    <text xml:space="preserve">Novo valor de planilha 2025 acordado com o fornecedor e com o shopping. 
E-mail: Reajuste 2025 - Viver Treinamentos - Shopping Estação Cuiabá. </text>
  </threadedComment>
  <threadedComment ref="J372" dT="2025-05-29T13:16:13.25" personId="{44C2BB4E-2D6F-4A14-9DC6-633DE7B65F07}" id="{6C2BDC70-974D-466C-A9E3-A266F0D1AF61}">
    <text xml:space="preserve">Novo valor de planilha 2025 acordado com o fornecedor e com o shopping. 
E-mail: Reajuste 2025 - Viver Treinamentos - Shopping Estação Cuiabá. </text>
  </threadedComment>
  <threadedComment ref="J373" dT="2025-05-29T13:16:13.25" personId="{44C2BB4E-2D6F-4A14-9DC6-633DE7B65F07}" id="{0C8E6597-F55B-4581-8DF5-4E3F17AA5C4E}">
    <text xml:space="preserve">Novo valor de planilha 2025 acordado com o fornecedor e com o shopping. 
E-mail: Reajuste 2025 - Viver Treinamentos - Shopping Estação Cuiabá. </text>
  </threadedComment>
  <threadedComment ref="J374" dT="2025-05-29T13:16:13.25" personId="{44C2BB4E-2D6F-4A14-9DC6-633DE7B65F07}" id="{9AABCE11-B050-42E7-B287-669D777CD654}">
    <text xml:space="preserve">Novo valor de planilha 2025 acordado com o fornecedor e com o shopping. 
E-mail: Reajuste 2025 - Viver Treinamentos - Shopping Estação Cuiabá. </text>
  </threadedComment>
  <threadedComment ref="J390" dT="2024-12-05T14:14:40.60" personId="{B5AE9A5C-2BE3-4931-AACA-D38119D6C057}" id="{23EADD56-AA6C-4DCD-AA6E-CC204179C8E9}">
    <text>A partir de 11.11 - 352k - HC 74</text>
  </threadedComment>
  <threadedComment ref="J391" dT="2024-12-05T14:14:40.60" personId="{B5AE9A5C-2BE3-4931-AACA-D38119D6C057}" id="{72CCFE26-915B-432A-B949-D4237D52F3D6}">
    <text>A partir de 11.11 - 352k - HC 74</text>
  </threadedComment>
  <threadedComment ref="J392" dT="2024-12-05T14:14:40.60" personId="{B5AE9A5C-2BE3-4931-AACA-D38119D6C057}" id="{11221F63-227A-410D-9F1D-D1D74378EEE6}">
    <text>A partir de 11.11 - 352k - HC 74</text>
  </threadedComment>
  <threadedComment ref="J393" dT="2025-04-25T19:13:36.19" personId="{44C2BB4E-2D6F-4A14-9DC6-633DE7B65F07}" id="{F2716279-E4CD-4B2E-840B-127C13299A30}">
    <text>Reajuste 2025;
validado 25/04;
E-mail: VALOR VALIDADO DE DISSÍDEIO - CONTRATO 2025).
Valor da planilha com o operador de máquina noturno (23h às 11h).
E-mail: VALOR VALIDADO DE DISSÍDIO - CONTRATO 2025.</text>
  </threadedComment>
  <threadedComment ref="J394" dT="2025-04-25T19:13:36.19" personId="{44C2BB4E-2D6F-4A14-9DC6-633DE7B65F07}" id="{7CCF6276-5DE8-4D5A-A4CB-AE1951B66705}">
    <text>Reajuste 2025;
validado 25/04;
E-mail: VALOR VALIDADO DE DISSÍDEIO - CONTRATO 2025).
Valor da planilha com o operador de máquina noturno (23h às 11h).
E-mail: VALOR VALIDADO DE DISSÍDIO - CONTRATO 2025.</text>
  </threadedComment>
  <threadedComment ref="J395" dT="2025-04-25T19:13:36.19" personId="{44C2BB4E-2D6F-4A14-9DC6-633DE7B65F07}" id="{4CA11CB0-2ADC-4F83-BD31-FA04E7629FB6}">
    <text>Reajuste 2025;
validado 25/04;
E-mail: VALOR VALIDADO DE DISSÍDEIO - CONTRATO 2025).
Valor da planilha com o operador de máquina noturno (23h às 11h).
E-mail: VALOR VALIDADO DE DISSÍDIO - CONTRATO 2025.</text>
  </threadedComment>
  <threadedComment ref="J396" dT="2025-04-25T19:13:36.19" personId="{44C2BB4E-2D6F-4A14-9DC6-633DE7B65F07}" id="{72DE66BD-9E5E-44CB-BEE0-116D6837F2B9}">
    <text>Reajuste 2025;
validado 25/04;
E-mail: VALOR VALIDADO DE DISSÍDEIO - CONTRATO 2025).
Valor da planilha com o operador de máquina noturno (23h às 11h).
E-mail: VALOR VALIDADO DE DISSÍDIO - CONTRATO 2025.</text>
  </threadedComment>
  <threadedComment ref="J397" dT="2025-04-25T19:13:36.19" personId="{44C2BB4E-2D6F-4A14-9DC6-633DE7B65F07}" id="{689785EF-E9D6-4029-B3CF-7472EB565819}">
    <text>Reajuste 2025;
validado 25/04;
E-mail: VALOR VALIDADO DE DISSÍDEIO - CONTRATO 2025).
Valor da planilha com o operador de máquina noturno (23h às 11h).
E-mail: VALOR VALIDADO DE DISSÍDIO - CONTRATO 2025.</text>
  </threadedComment>
  <threadedComment ref="J398" dT="2025-04-25T19:13:36.19" personId="{44C2BB4E-2D6F-4A14-9DC6-633DE7B65F07}" id="{4DFD0897-34E0-4DE1-BE77-A139D506C61A}">
    <text>Reajuste 2025;
validado 25/04;
E-mail: VALOR VALIDADO DE DISSÍDEIO - CONTRATO 2025).
Valor da planilha com o operador de máquina noturno (23h às 11h).
E-mail: VALOR VALIDADO DE DISSÍDIO - CONTRATO 2025.</text>
  </threadedComment>
  <threadedComment ref="J402" dT="2025-01-30T21:25:39.80" personId="{B5AE9A5C-2BE3-4931-AACA-D38119D6C057}" id="{11F8BAF9-8DFB-4A44-AD9D-3ACA2E08CF29}">
    <text>Valor reonerado</text>
  </threadedComment>
  <threadedComment ref="J403" dT="2025-01-30T21:25:39.80" personId="{B5AE9A5C-2BE3-4931-AACA-D38119D6C057}" id="{D3525AD1-BE1E-4956-9F0F-26D1FF5B6F07}">
    <text>Valor reonerado</text>
  </threadedComment>
  <threadedComment ref="J406" dT="2025-04-15T14:07:17.85" personId="{B5AE9A5C-2BE3-4931-AACA-D38119D6C057}" id="{D2DC4BA8-34E8-4A91-803A-E56446CC06DB}">
    <text>Novo escopo do organograma - 01.05</text>
  </threadedComment>
  <threadedComment ref="J407" dT="2025-04-15T14:07:17.85" personId="{B5AE9A5C-2BE3-4931-AACA-D38119D6C057}" id="{FC35B1FC-947F-445A-80CC-3AE3D5911EC8}">
    <text>Novo escopo do organograma - 01.05</text>
  </threadedComment>
  <threadedComment ref="J408" dT="2025-04-15T14:07:17.85" personId="{B5AE9A5C-2BE3-4931-AACA-D38119D6C057}" id="{5635E17F-B63C-4A2C-9C94-28BBF2F8C536}">
    <text>Novo escopo do organograma - 01.05</text>
  </threadedComment>
  <threadedComment ref="J409" dT="2025-04-15T14:07:17.85" personId="{B5AE9A5C-2BE3-4931-AACA-D38119D6C057}" id="{1943C97A-2FE0-4D3C-8F6B-7E5024396F3D}">
    <text>Novo escopo do organograma - 01.05</text>
  </threadedComment>
  <threadedComment ref="J410" dT="2025-07-14T20:22:35.57" personId="{44C2BB4E-2D6F-4A14-9DC6-633DE7B65F07}" id="{9D74DC06-6D90-4A56-9C6D-1AE8E6A60C44}">
    <text>Valor proporcional.
Novo valor de planilha: R$186.787,46 (o novo escopo começará a ser praticado dia 15 de setembro).</text>
  </threadedComment>
  <threadedComment ref="J414" dT="2025-01-30T20:56:47.81" personId="{B5AE9A5C-2BE3-4931-AACA-D38119D6C057}" id="{CCD47B8C-DC33-4FC8-B476-627AD7D7C77C}">
    <text>Valor reonerado</text>
  </threadedComment>
  <threadedComment ref="J415" dT="2025-01-30T20:56:47.81" personId="{B5AE9A5C-2BE3-4931-AACA-D38119D6C057}" id="{34BCA51A-BF61-425B-8820-5B8BC4C91860}">
    <text>Valor reonerado</text>
  </threadedComment>
  <threadedComment ref="J415" dT="2025-02-17T19:03:05.92" personId="{B5AE9A5C-2BE3-4931-AACA-D38119D6C057}" id="{BBD9D4E0-81BB-49C5-A6E4-D43311185DAA}" parentId="{34BCA51A-BF61-425B-8820-5B8BC4C91860}">
    <text>Shopping deve informar qtd de funcionários que deverão receber assiduidade</text>
  </threadedComment>
  <threadedComment ref="J416" dT="2025-01-30T20:56:47.81" personId="{B5AE9A5C-2BE3-4931-AACA-D38119D6C057}" id="{8DACED93-2B11-43FD-9106-F5F17B7651D4}">
    <text>Valor reonerado</text>
  </threadedComment>
  <threadedComment ref="J416" dT="2025-02-17T19:03:05.92" personId="{B5AE9A5C-2BE3-4931-AACA-D38119D6C057}" id="{CF5B65EA-390B-408F-B33D-13D20E574FB7}" parentId="{8DACED93-2B11-43FD-9106-F5F17B7651D4}">
    <text>Shopping deve informar qtd de funcionários que deverão receber assiduidade</text>
  </threadedComment>
  <threadedComment ref="J417" dT="2025-01-30T20:56:47.81" personId="{B5AE9A5C-2BE3-4931-AACA-D38119D6C057}" id="{EF8C1502-FACF-4C16-81EE-FB2A8ED42C29}">
    <text>Valor reonerado</text>
  </threadedComment>
  <threadedComment ref="J417" dT="2025-02-17T19:03:05.92" personId="{B5AE9A5C-2BE3-4931-AACA-D38119D6C057}" id="{AD13E3A8-23C1-40FC-AD2C-F68A4F020D04}" parentId="{EF8C1502-FACF-4C16-81EE-FB2A8ED42C29}">
    <text>Shopping deve informar qtd de funcionários que deverão receber assiduidade</text>
  </threadedComment>
  <threadedComment ref="J418" dT="2025-04-15T14:06:27.17" personId="{B5AE9A5C-2BE3-4931-AACA-D38119D6C057}" id="{FB3FBA0E-994B-462D-B139-A8351CB9A2CF}">
    <text>Novo escopo do organograma - 01.05 - Alteração escala PMOC</text>
  </threadedComment>
  <threadedComment ref="J419" dT="2025-04-15T14:06:27.17" personId="{B5AE9A5C-2BE3-4931-AACA-D38119D6C057}" id="{ABB740B9-C288-4652-B896-1D8640750564}">
    <text>Novo escopo do organograma - 01.05 - Alteração escala PMOC</text>
  </threadedComment>
  <threadedComment ref="J420" dT="2025-04-15T14:06:27.17" personId="{B5AE9A5C-2BE3-4931-AACA-D38119D6C057}" id="{D45ED90F-4839-4ABD-B401-3CB2D460C716}">
    <text>Novo escopo do organograma - 01.05 - Alteração escala PMOC</text>
  </threadedComment>
  <threadedComment ref="J421" dT="2025-04-15T14:06:27.17" personId="{B5AE9A5C-2BE3-4931-AACA-D38119D6C057}" id="{7765425D-E65A-4CC6-9912-42209D0A606C}">
    <text>Novo escopo do organograma - 01.05 - Alteração escala PMOC</text>
  </threadedComment>
  <threadedComment ref="J422" dT="2025-04-15T14:06:27.17" personId="{B5AE9A5C-2BE3-4931-AACA-D38119D6C057}" id="{C024BD8D-6296-482C-B50B-35BE9FDB5644}">
    <text>Novo escopo do organograma - 01.05 - Alteração escala PMOC</text>
  </threadedComment>
  <threadedComment ref="J429" dT="2025-04-28T12:40:22.36" personId="{44C2BB4E-2D6F-4A14-9DC6-633DE7B65F07}" id="{917B96E2-44CA-41A3-9C0D-F2779B26DC11}">
    <text>Reajuste 2025;
validado 25/04;
E-mail: VALOR VALIDADO DE DISSÍDIO - CONTRATO 2025).</text>
  </threadedComment>
  <threadedComment ref="X429" dT="2025-05-05T19:52:30.87" personId="{44C2BB4E-2D6F-4A14-9DC6-633DE7B65F07}" id="{B22B865A-3C8A-4B8C-B101-0D700D2E4BAD}">
    <text xml:space="preserve">Retroativos referente aos meses de janeiro, fevereiro e março (desde a vigência da CCT correspondente). </text>
  </threadedComment>
  <threadedComment ref="J430" dT="2025-04-28T12:40:22.36" personId="{44C2BB4E-2D6F-4A14-9DC6-633DE7B65F07}" id="{D85DD05F-02F9-44D1-A0CD-2189A37F8E3F}">
    <text>Reajuste 2025;
validado 25/04;
E-mail: VALOR VALIDADO DE DISSÍDIO - CONTRATO 2025).</text>
  </threadedComment>
  <threadedComment ref="J431" dT="2025-04-28T12:40:22.36" personId="{44C2BB4E-2D6F-4A14-9DC6-633DE7B65F07}" id="{F074785B-ADED-4E20-8EB8-CEFF5F200C76}">
    <text>Reajuste 2025;
validado 25/04;
E-mail: VALOR VALIDADO DE DISSÍDIO - CONTRATO 2025).</text>
  </threadedComment>
  <threadedComment ref="J432" dT="2025-04-28T12:40:22.36" personId="{44C2BB4E-2D6F-4A14-9DC6-633DE7B65F07}" id="{5DD9F91E-4D86-4650-A9F6-1753A669403C}">
    <text>Reajuste 2025;
validado 25/04;
E-mail: VALOR VALIDADO DE DISSÍDIO - CONTRATO 2025).</text>
  </threadedComment>
  <threadedComment ref="J433" dT="2025-04-28T12:40:22.36" personId="{44C2BB4E-2D6F-4A14-9DC6-633DE7B65F07}" id="{50D69063-A61E-46F7-ADA9-ADC578F37E2F}">
    <text>Reajuste 2025;
validado 25/04;
E-mail: VALOR VALIDADO DE DISSÍDIO - CONTRATO 2025).</text>
  </threadedComment>
  <threadedComment ref="J434" dT="2025-04-28T12:40:22.36" personId="{44C2BB4E-2D6F-4A14-9DC6-633DE7B65F07}" id="{C9928991-F829-4002-A4A8-1F034C7B2947}">
    <text>Reajuste 2025;
validado 25/04;
E-mail: VALOR VALIDADO DE DISSÍDIO - CONTRATO 2025).</text>
  </threadedComment>
  <threadedComment ref="J438" dT="2025-01-30T15:43:45.46" personId="{B5AE9A5C-2BE3-4931-AACA-D38119D6C057}" id="{0327B48E-78FF-4A69-B433-2DD8D04F1AFD}">
    <text>Valor 2025</text>
  </threadedComment>
  <threadedComment ref="AB438" dT="2025-02-04T21:33:08.82" personId="{B5AE9A5C-2BE3-4931-AACA-D38119D6C057}" id="{05E61D2F-7C49-48EB-9D2F-B9AA2EB207FE}">
    <text>Extra CFTV</text>
  </threadedComment>
  <threadedComment ref="AC438" dT="2025-02-05T14:21:20.63" personId="{B5AE9A5C-2BE3-4931-AACA-D38119D6C057}" id="{6D6E3B78-969A-41ED-88EF-41CED0288BE8}">
    <text>Extra CFTV - 07/01 a 04/02</text>
  </threadedComment>
  <threadedComment ref="AD438" dT="2025-02-05T14:21:20.63" personId="{B5AE9A5C-2BE3-4931-AACA-D38119D6C057}" id="{71CD5EAF-79B3-4D1E-87A0-022660148BF5}">
    <text>Extra CFTV - 07/01 a 04/02</text>
  </threadedComment>
  <threadedComment ref="J439" dT="2025-01-30T15:43:45.46" personId="{B5AE9A5C-2BE3-4931-AACA-D38119D6C057}" id="{C69CE206-52BC-4A57-800E-6CE903BCD2D0}">
    <text>Valor 2025</text>
  </threadedComment>
  <threadedComment ref="J440" dT="2025-01-30T15:43:45.46" personId="{B5AE9A5C-2BE3-4931-AACA-D38119D6C057}" id="{0970E0F9-A3CD-47F3-B729-30FDD2D65000}">
    <text>Valor 2025</text>
  </threadedComment>
  <threadedComment ref="AC440" dT="2025-03-21T19:39:23.37" personId="{B5AE9A5C-2BE3-4931-AACA-D38119D6C057}" id="{2923CCE0-B78F-45FA-A671-197730F64133}">
    <text>R$ 615,33- Extra Vigilante Condutor (22/03)</text>
  </threadedComment>
  <threadedComment ref="J441" dT="2025-01-30T15:43:45.46" personId="{B5AE9A5C-2BE3-4931-AACA-D38119D6C057}" id="{D4E3A87A-65F9-4D88-8100-BA066C3CAABC}">
    <text>Valor 2025</text>
  </threadedComment>
  <threadedComment ref="J442" dT="2025-01-30T15:43:45.46" personId="{B5AE9A5C-2BE3-4931-AACA-D38119D6C057}" id="{2DCB488A-7D02-4162-9B48-B38E5119B958}">
    <text>Valor 2025</text>
  </threadedComment>
  <threadedComment ref="J443" dT="2025-01-30T15:43:45.46" personId="{B5AE9A5C-2BE3-4931-AACA-D38119D6C057}" id="{80F0A837-DD37-43A0-BED0-A5B6BFB7D0A3}">
    <text>Valor 2025</text>
  </threadedComment>
  <threadedComment ref="J444" dT="2025-01-30T15:43:45.46" personId="{B5AE9A5C-2BE3-4931-AACA-D38119D6C057}" id="{F88FCAD2-C554-4D58-A068-54249266347F}">
    <text>Valor 2025</text>
  </threadedComment>
  <threadedComment ref="J445" dT="2025-01-30T15:43:45.46" personId="{B5AE9A5C-2BE3-4931-AACA-D38119D6C057}" id="{8BA4338A-7F4E-4255-AB2B-F3A60140A643}">
    <text>Valor 2025</text>
  </threadedComment>
  <threadedComment ref="J446" dT="2025-01-30T15:43:45.46" personId="{B5AE9A5C-2BE3-4931-AACA-D38119D6C057}" id="{D1134F81-52C6-4F8C-AC94-0A280E73294D}">
    <text>Valor 2025</text>
  </threadedComment>
  <threadedComment ref="J450" dT="2024-10-16T16:14:27.42" personId="{B5AE9A5C-2BE3-4931-AACA-D38119D6C057}" id="{E9EBD62C-B0EA-491E-B098-48AD3C30C262}">
    <text>Retirada de material p/ tratamento de piso (01/12)</text>
  </threadedComment>
  <threadedComment ref="J451" dT="2024-10-16T16:14:27.42" personId="{B5AE9A5C-2BE3-4931-AACA-D38119D6C057}" id="{9D8DD9E6-1B01-452C-AC1D-B507333A597B}">
    <text>Retirada de material p/ tratamento de piso (01/12)</text>
  </threadedComment>
  <threadedComment ref="J452" dT="2024-10-16T16:14:27.42" personId="{B5AE9A5C-2BE3-4931-AACA-D38119D6C057}" id="{5AC9634C-F651-4402-98B9-C76CF4043E3F}">
    <text>Retirada de material p/ tratamento de piso (01/12)</text>
  </threadedComment>
  <threadedComment ref="S452" dT="2025-04-15T21:19:48.14" personId="{B5AE9A5C-2BE3-4931-AACA-D38119D6C057}" id="{66B48D5E-9B3A-4528-BBBA-02DE0A876441}">
    <text>Diferença retroativo ref. ao faturamento de Jan e Fev.</text>
  </threadedComment>
  <threadedComment ref="J453" dT="2025-05-13T18:50:46.74" personId="{B5AE9A5C-2BE3-4931-AACA-D38119D6C057}" id="{5424BAE6-5B24-4734-BE4F-D8D3BCDC5536}">
    <text>Novo valor de planilha após ajustes de escopo</text>
  </threadedComment>
  <threadedComment ref="AC453" dT="2025-05-26T13:53:23.04" personId="{44C2BB4E-2D6F-4A14-9DC6-633DE7B65F07}" id="{07A845FE-C56C-4B63-8D05-749A51E338A1}">
    <text xml:space="preserve">Cobertura de faltas. 
E-mail: FATURAMENTO VERZANI ABRIL. </text>
  </threadedComment>
  <threadedComment ref="D454" dT="2025-05-30T18:16:49.82" personId="{B5AE9A5C-2BE3-4931-AACA-D38119D6C057}" id="{BDBA24B9-54BA-481C-B20D-EF15C7B6F197}">
    <text>Data de corte: dia 17</text>
  </threadedComment>
  <threadedComment ref="J454" dT="2025-05-13T18:50:46.74" personId="{B5AE9A5C-2BE3-4931-AACA-D38119D6C057}" id="{9C2FB8A5-1778-4174-BCA4-1EA1E10C9950}">
    <text>Novo valor de planilha após ajustes de escopo</text>
  </threadedComment>
  <threadedComment ref="S454" dT="2025-06-06T20:51:51.34" personId="{44C2BB4E-2D6F-4A14-9DC6-633DE7B65F07}" id="{08AAEBE7-B282-4065-B228-5CA54F883CBB}">
    <text xml:space="preserve">Desconto de faltas e atrasos que não foram descontados no mês de abril. </text>
  </threadedComment>
  <threadedComment ref="J455" dT="2025-05-13T18:50:46.74" personId="{B5AE9A5C-2BE3-4931-AACA-D38119D6C057}" id="{F942D165-CE0E-4593-A85C-C00576015991}">
    <text>Novo valor de planilha após ajustes de escopo</text>
  </threadedComment>
  <threadedComment ref="J456" dT="2025-05-13T18:50:46.74" personId="{B5AE9A5C-2BE3-4931-AACA-D38119D6C057}" id="{7EB090FF-8F3F-4B57-8ABC-96576AB7A76F}">
    <text>Novo valor de planilha após ajustes de escopo</text>
  </threadedComment>
  <threadedComment ref="S456" dT="2025-08-15T13:03:46.09" personId="{44C2BB4E-2D6F-4A14-9DC6-633DE7B65F07}" id="{2C9108FA-AAB0-4390-A2A4-B1B82E226EAB}">
    <text>Valor da nota de junho foi inferior ao apontado na medição (valor devido ao fornecedor).</text>
  </threadedComment>
  <threadedComment ref="H457" dT="2025-09-12T15:03:23.49" personId="{44C2BB4E-2D6F-4A14-9DC6-633DE7B65F07}" id="{8307E382-13F2-4A25-83F5-935A3E0EB18F}">
    <text xml:space="preserve">Eram 56 faltas, mas o shopping resolveu abonar 11. </text>
  </threadedComment>
  <threadedComment ref="J457" dT="2025-05-13T18:50:46.74" personId="{B5AE9A5C-2BE3-4931-AACA-D38119D6C057}" id="{F9C433DA-4D82-48EF-A3A2-431DB70B06C4}">
    <text>Novo valor de planilha após ajustes de escopo</text>
  </threadedComment>
  <threadedComment ref="U457" dT="2025-09-18T12:50:05.62" personId="{44C2BB4E-2D6F-4A14-9DC6-633DE7B65F07}" id="{F08FDD4E-A971-4C11-A4C2-BD0F45F237DF}">
    <text>Shopping pagou R$ 258.537,47.</text>
  </threadedComment>
  <threadedComment ref="H458" dT="2025-10-08T14:38:50.58" personId="{44C2BB4E-2D6F-4A14-9DC6-633DE7B65F07}" id="{DDF7D08B-132B-4AA1-A479-B327B2012BF8}">
    <text xml:space="preserve">Houve 46 faltas, mas o shopping abonou 11 por causa dos serviços extras realizados no mês. </text>
  </threadedComment>
  <threadedComment ref="J458" dT="2025-05-13T18:50:46.74" personId="{B5AE9A5C-2BE3-4931-AACA-D38119D6C057}" id="{E5E5BE8B-5799-437D-8482-D22014813F81}">
    <text>Novo valor de planilha após ajustes de escopo</text>
  </threadedComment>
  <threadedComment ref="S458" dT="2025-09-18T12:49:10.52" personId="{44C2BB4E-2D6F-4A14-9DC6-633DE7B65F07}" id="{C2AAAB7B-E4F4-41A0-B8D1-914CFAB35235}">
    <text xml:space="preserve">Verzani emitiu uma nota com valor superior ao indicado na medição do mês de agosto/2025. </text>
  </threadedComment>
  <threadedComment ref="J462" dT="2025-03-12T22:25:12.02" personId="{B5AE9A5C-2BE3-4931-AACA-D38119D6C057}" id="{534239E3-D72F-4D52-A619-65448CAD67E1}">
    <text>Valor 2025</text>
  </threadedComment>
  <threadedComment ref="J463" dT="2025-03-12T22:25:12.02" personId="{B5AE9A5C-2BE3-4931-AACA-D38119D6C057}" id="{2C25DF12-C7D8-48EA-8E8A-F030DC3A62BD}">
    <text>Valor 2025</text>
  </threadedComment>
  <threadedComment ref="J464" dT="2025-03-12T22:25:12.02" personId="{B5AE9A5C-2BE3-4931-AACA-D38119D6C057}" id="{43DF535A-A2BE-4D49-B3AB-901450F2BFD4}">
    <text>Valor 2025</text>
  </threadedComment>
  <threadedComment ref="S464" dT="2025-04-15T21:19:48.14" personId="{B5AE9A5C-2BE3-4931-AACA-D38119D6C057}" id="{B4AE6E9E-6695-48FE-B0D5-1D9E807C37EF}">
    <text>Diferença retroativo ref. ao faturamento de Jan e Fev.</text>
  </threadedComment>
  <threadedComment ref="J465" dT="2025-03-12T22:25:12.02" personId="{B5AE9A5C-2BE3-4931-AACA-D38119D6C057}" id="{F5D2431E-9C88-4D4B-AA81-B8720D73F1E2}">
    <text>Valor 2025</text>
  </threadedComment>
  <threadedComment ref="J466" dT="2025-03-12T22:25:12.02" personId="{B5AE9A5C-2BE3-4931-AACA-D38119D6C057}" id="{78C298CC-504B-445B-8181-AD8D3556B054}">
    <text>Valor 2025</text>
  </threadedComment>
  <threadedComment ref="S466" dT="2025-06-06T20:51:58.43" personId="{44C2BB4E-2D6F-4A14-9DC6-633DE7B65F07}" id="{4EE5A309-CB44-4A1A-A57D-820ECEE9503D}">
    <text xml:space="preserve">Desconto de faltas e atrasos que não foram descontados no mês de abril. </text>
  </threadedComment>
  <threadedComment ref="J467" dT="2025-03-12T22:25:12.02" personId="{B5AE9A5C-2BE3-4931-AACA-D38119D6C057}" id="{36711AE7-1D76-46E6-BBC7-C32FDA6FE4F4}">
    <text>Valor 2025</text>
  </threadedComment>
  <threadedComment ref="J468" dT="2025-03-12T22:25:12.02" personId="{B5AE9A5C-2BE3-4931-AACA-D38119D6C057}" id="{8BFC6FCA-956F-40A8-B7C3-6C23D1C4F0E9}">
    <text>Valor 2025</text>
  </threadedComment>
  <threadedComment ref="J469" dT="2025-03-12T22:25:12.02" personId="{B5AE9A5C-2BE3-4931-AACA-D38119D6C057}" id="{34E5BF81-2DFD-48A9-8F80-BA1EB8D5FC1F}">
    <text>Valor 2025</text>
  </threadedComment>
  <threadedComment ref="J470" dT="2025-03-12T22:25:12.02" personId="{B5AE9A5C-2BE3-4931-AACA-D38119D6C057}" id="{BA6DD1C9-1EF2-41EE-B36B-F3EA2E52C8A3}">
    <text>Valor 2025</text>
  </threadedComment>
  <threadedComment ref="J474" dT="2024-12-09T17:30:11.95" personId="{B5AE9A5C-2BE3-4931-AACA-D38119D6C057}" id="{15A64F1C-7BFC-492F-BED4-3D25134BD83E}">
    <text>Inclusão dos 2 Auxiliares com I40 (24.01) - 105k</text>
  </threadedComment>
  <threadedComment ref="J474" dT="2025-01-30T21:27:46.07" personId="{B5AE9A5C-2BE3-4931-AACA-D38119D6C057}" id="{3A60202B-275C-4236-810F-9C235AD97D52}" parentId="{15A64F1C-7BFC-492F-BED4-3D25134BD83E}">
    <text>R$ 103.542,73 - Valor apenas reonerado</text>
  </threadedComment>
  <threadedComment ref="J475" dT="2024-12-09T17:30:11.95" personId="{B5AE9A5C-2BE3-4931-AACA-D38119D6C057}" id="{8DEC44EA-F52A-407E-85B9-4893F4F3FB84}">
    <text>Inclusão dos 2 Auxiliares com I40 (24.01) - 105k</text>
  </threadedComment>
  <threadedComment ref="J475" dT="2025-01-30T21:27:46.07" personId="{B5AE9A5C-2BE3-4931-AACA-D38119D6C057}" id="{3D2A631C-1632-4F97-863C-49A5F46CF8EE}" parentId="{8DEC44EA-F52A-407E-85B9-4893F4F3FB84}">
    <text>R$ 103.542,73 - Valor apenas reonerado</text>
  </threadedComment>
  <threadedComment ref="X475" dT="2025-01-23T18:51:36.64" personId="{B5AE9A5C-2BE3-4931-AACA-D38119D6C057}" id="{FBA13DBC-412F-4A45-9EC8-9E0CBB70AC12}">
    <text>Emitida em 10/03</text>
  </threadedComment>
  <threadedComment ref="J476" dT="2025-03-12T20:32:27.81" personId="{B5AE9A5C-2BE3-4931-AACA-D38119D6C057}" id="{F9EF6366-E8CC-4B0D-9127-8FB2C1B36843}">
    <text>Aplicar diferença retroativa da última medição para o valor da NF</text>
  </threadedComment>
  <threadedComment ref="J477" dT="2025-03-12T20:32:27.81" personId="{B5AE9A5C-2BE3-4931-AACA-D38119D6C057}" id="{2038A100-1B97-44E6-89D5-6EE0F34BE032}">
    <text>Aplicar diferença retroativa da última medição para o valor da NF</text>
  </threadedComment>
  <threadedComment ref="S477" dT="2025-05-20T18:21:40.05" personId="{44C2BB4E-2D6F-4A14-9DC6-633DE7B65F07}" id="{8D24CF2F-128B-4001-A483-BEA8238CCE24}">
    <text>Contratação de empresa terceira para manutenção de equipamento. 
E-mail com a tratativa: CC0521 - Medição Shopping Metro Santa Cruz - Mês de Abril/25.</text>
  </threadedComment>
  <threadedComment ref="J478" dT="2025-03-12T20:32:27.81" personId="{B5AE9A5C-2BE3-4931-AACA-D38119D6C057}" id="{5E648AF6-BBD1-431E-8248-3C8F9AEA31B3}">
    <text>Aplicar diferença retroativa da última medição para o valor da NF</text>
  </threadedComment>
  <threadedComment ref="O478" dT="2025-07-14T13:11:10.66" personId="{44C2BB4E-2D6F-4A14-9DC6-633DE7B65F07}" id="{6D8D96C2-2E75-4D65-84AC-C164C66963E5}">
    <text xml:space="preserve">Desconto SLA retroativo de maio/2025. </text>
  </threadedComment>
  <threadedComment ref="J479" dT="2025-03-12T20:32:27.81" personId="{B5AE9A5C-2BE3-4931-AACA-D38119D6C057}" id="{7BADAE21-9FAF-477D-827B-EC30642CDF0F}">
    <text>Aplicar diferença retroativa da última medição para o valor da NF</text>
  </threadedComment>
  <threadedComment ref="J483" dT="2025-09-19T19:43:17.03" personId="{B5AE9A5C-2BE3-4931-AACA-D38119D6C057}" id="{8D5331AA-B8C5-4A1E-BFCC-8B3A72BFF3B1}">
    <text>Entrada dia 01.10</text>
  </threadedComment>
  <threadedComment ref="J486" dT="2025-01-30T21:25:50.52" personId="{B5AE9A5C-2BE3-4931-AACA-D38119D6C057}" id="{566BF316-72ED-4455-8CAA-6A4208A3A8BE}">
    <text>Valor reonerado</text>
  </threadedComment>
  <threadedComment ref="J487" dT="2025-01-30T21:25:50.52" personId="{B5AE9A5C-2BE3-4931-AACA-D38119D6C057}" id="{CAC091E9-B932-49C8-B39E-7A18DFBED327}">
    <text>Valor reonerado</text>
  </threadedComment>
  <threadedComment ref="X487" dT="2025-03-12T20:31:40.01" personId="{B5AE9A5C-2BE3-4931-AACA-D38119D6C057}" id="{7B65EFB6-36FB-4257-A42F-3E7B6522614C}">
    <text>Emitida em 10/03</text>
  </threadedComment>
  <threadedComment ref="J488" dT="2025-03-12T20:32:27.81" personId="{B5AE9A5C-2BE3-4931-AACA-D38119D6C057}" id="{BFA1501B-028A-4DC6-8263-9F9C641E3BDD}">
    <text>Aplicar diferença retroativa da última medição para o valor da NF</text>
  </threadedComment>
  <threadedComment ref="S488" dT="2025-04-29T18:42:15.24" personId="{44C2BB4E-2D6F-4A14-9DC6-633DE7B65F07}" id="{669FF595-8D1F-4DBE-82FD-C603F823029F}">
    <text>Desconto referente à contratação spot 
(E-mail: CC0521 - Medição Shopping Metro Santa Cruz - Mês de Março/25)</text>
  </threadedComment>
  <threadedComment ref="J489" dT="2025-03-12T20:32:27.81" personId="{B5AE9A5C-2BE3-4931-AACA-D38119D6C057}" id="{6824BF3B-6B79-45B7-A6DC-59771E70D25B}">
    <text>Aplicar diferença retroativa da última medição para o valor da NF</text>
  </threadedComment>
  <threadedComment ref="S489" dT="2025-05-20T18:21:53.43" personId="{44C2BB4E-2D6F-4A14-9DC6-633DE7B65F07}" id="{E0185953-9F39-42DA-99D6-31AE38D72A0B}">
    <text xml:space="preserve">Contratação de empresa terceira para manutenção de equipamento. 
E-mail com a tratativa: CC0521 - Medição Shopping Metro Santa Cruz - Mês de Abril/25.
</text>
  </threadedComment>
  <threadedComment ref="J490" dT="2025-03-12T20:32:27.81" personId="{B5AE9A5C-2BE3-4931-AACA-D38119D6C057}" id="{B72BF71A-2588-4FA6-A394-8E42A0A9E220}">
    <text>Aplicar diferença retroativa da última medição para o valor da NF</text>
  </threadedComment>
  <threadedComment ref="L490" dT="2025-07-14T20:19:15.54" personId="{44C2BB4E-2D6F-4A14-9DC6-633DE7B65F07}" id="{0F03D56F-C5FA-450B-9C92-397EAE00D2FF}">
    <text xml:space="preserve">Desconto das faltas ocorridas em maio/2025 menos R$1.758,63 que foi descontado em abril/2025.
</text>
  </threadedComment>
  <threadedComment ref="O490" dT="2025-07-14T13:29:22.63" personId="{44C2BB4E-2D6F-4A14-9DC6-633DE7B65F07}" id="{41DEE7E2-EC11-462A-B7DE-0C1232961D4A}">
    <text xml:space="preserve">Desconto SLA referente ao mês de maio/2025. </text>
  </threadedComment>
  <threadedComment ref="J491" dT="2025-03-12T20:32:27.81" personId="{B5AE9A5C-2BE3-4931-AACA-D38119D6C057}" id="{B53A9D15-34BD-426B-8E61-C2E62443214F}">
    <text>Aplicar diferença retroativa da última medição para o valor da NF</text>
  </threadedComment>
  <threadedComment ref="J495" dT="2025-09-19T19:43:38.89" personId="{B5AE9A5C-2BE3-4931-AACA-D38119D6C057}" id="{4BD91B6F-0EDD-45E1-994E-5F49067A4EF9}">
    <text>Entrada dia 01.10</text>
  </threadedComment>
  <threadedComment ref="AC499" dT="2025-03-24T18:46:35.01" personId="{B5AE9A5C-2BE3-4931-AACA-D38119D6C057}" id="{54405422-1CF7-4198-A980-C825794538ED}">
    <text>Diferença ref ao contrato temporário fim de ano - Porteiro</text>
  </threadedComment>
  <threadedComment ref="J500" dT="2025-04-14T21:53:34.68" personId="{B5AE9A5C-2BE3-4931-AACA-D38119D6C057}" id="{7F4CDBE6-6F08-4E24-BCAB-0C66FED65C6C}">
    <text>Valor 2025</text>
  </threadedComment>
  <threadedComment ref="J501" dT="2025-04-14T21:53:34.68" personId="{B5AE9A5C-2BE3-4931-AACA-D38119D6C057}" id="{1FB989BF-01E5-4F17-A060-52F7AB842390}">
    <text>Valor 2025</text>
  </threadedComment>
  <threadedComment ref="J502" dT="2025-04-14T21:53:34.68" personId="{B5AE9A5C-2BE3-4931-AACA-D38119D6C057}" id="{3BB18206-DD6F-4A7C-9AD0-A494B376271B}">
    <text>Valor 2025</text>
  </threadedComment>
  <threadedComment ref="AC503" dT="2025-06-04T18:28:17.43" personId="{44C2BB4E-2D6F-4A14-9DC6-633DE7B65F07}" id="{E28D791E-7457-48F0-8F30-85C2D2951C90}">
    <text>Extra praticado no dia 04/06/2025 (R$ 1.008,79).</text>
  </threadedComment>
  <threadedComment ref="J512" dT="2025-04-14T21:53:29.25" personId="{B5AE9A5C-2BE3-4931-AACA-D38119D6C057}" id="{D54DF8F3-FB3B-4278-84CD-CCC63597B925}">
    <text>Valor 2025</text>
  </threadedComment>
  <threadedComment ref="J513" dT="2025-04-14T21:53:29.25" personId="{B5AE9A5C-2BE3-4931-AACA-D38119D6C057}" id="{90ED922E-22DE-4A37-B71F-43D4A194673D}">
    <text>Valor 2025</text>
  </threadedComment>
  <threadedComment ref="J514" dT="2025-04-14T21:53:29.25" personId="{B5AE9A5C-2BE3-4931-AACA-D38119D6C057}" id="{3CC75196-1C9E-47D0-8BA7-8A3BA624C350}">
    <text>Valor 2025</text>
  </threadedComment>
  <threadedComment ref="AC514" dT="2025-06-04T18:18:46.50" personId="{44C2BB4E-2D6F-4A14-9DC6-633DE7B65F07}" id="{2DC92C87-56C7-43B6-9D81-29762F8D228D}">
    <text>Extra praticado no dia 24 de maio (R$ 438,41) - E-mail: Apoio de efetivo - FT</text>
  </threadedComment>
  <threadedComment ref="J523" dT="2025-03-28T18:45:18.39" personId="{B5AE9A5C-2BE3-4931-AACA-D38119D6C057}" id="{55689298-9CD6-4661-8BAA-B5EB0E7CDD28}">
    <text>Não temos planilha</text>
  </threadedComment>
  <threadedComment ref="J524" dT="2025-03-28T18:45:18.39" personId="{B5AE9A5C-2BE3-4931-AACA-D38119D6C057}" id="{5049B37A-C45A-40E2-8ED1-05980C0896B3}">
    <text>Não temos planilha</text>
  </threadedComment>
  <threadedComment ref="J525" dT="2025-03-28T18:45:18.39" personId="{B5AE9A5C-2BE3-4931-AACA-D38119D6C057}" id="{4A9CA4DA-EB73-4A9A-9C6F-0715DA20B9D7}">
    <text>Não temos planilha</text>
  </threadedComment>
  <threadedComment ref="J526" dT="2025-03-28T18:45:18.39" personId="{B5AE9A5C-2BE3-4931-AACA-D38119D6C057}" id="{B19333A6-FAAA-481A-9C44-E5178C4CF077}">
    <text>Não temos planilha</text>
  </threadedComment>
  <threadedComment ref="J527" dT="2025-03-28T18:45:18.39" personId="{B5AE9A5C-2BE3-4931-AACA-D38119D6C057}" id="{413D6C7E-8979-49D0-83DE-51E53F8A9D3C}">
    <text>Não temos planilha</text>
  </threadedComment>
  <threadedComment ref="J528" dT="2025-03-28T18:45:18.39" personId="{B5AE9A5C-2BE3-4931-AACA-D38119D6C057}" id="{C3F050D0-A4FC-4438-87F7-25DEB5F74FE7}">
    <text>Não temos planilha</text>
  </threadedComment>
  <threadedComment ref="J529" dT="2025-03-28T18:45:18.39" personId="{B5AE9A5C-2BE3-4931-AACA-D38119D6C057}" id="{5EE9F375-09BE-4DF5-87B2-E5D741D65A0A}">
    <text>Não temos planilha</text>
  </threadedComment>
  <threadedComment ref="J530" dT="2025-03-28T18:45:18.39" personId="{B5AE9A5C-2BE3-4931-AACA-D38119D6C057}" id="{23E77E78-CBA8-4514-A990-C194E1681A7B}">
    <text>Não temos planilha</text>
  </threadedComment>
  <threadedComment ref="J536" dT="2025-04-11T16:58:56.01" personId="{44C2BB4E-2D6F-4A14-9DC6-633DE7B65F07}" id="{041551BC-9FA2-4029-A211-056D5D6BE16F}">
    <text>Referente aos 6 dias de serviço prestado pela fornecedora GPS.</text>
  </threadedComment>
  <threadedComment ref="AB539" dT="2025-06-17T18:40:38.56" personId="{44C2BB4E-2D6F-4A14-9DC6-633DE7B65F07}" id="{574E3E1D-75BA-4E4D-A32A-2BDA3E8C78E4}">
    <text>Extra de março, abril e maio. 
E-mail com a tratativa: Solicitação de Bombeiro Extra - Evento Plaza Shopping.</text>
  </threadedComment>
  <threadedComment ref="AC539" dT="2025-06-17T18:40:30.94" personId="{44C2BB4E-2D6F-4A14-9DC6-633DE7B65F07}" id="{7A4FC34B-4295-48AC-8D36-215666696344}">
    <text>Extra de março, abril e maio. 
E-mail com a tratativa: Solicitação de Bombeiro Extra - Evento Plaza Shopping.</text>
  </threadedComment>
  <threadedComment ref="J543" dT="2025-08-08T18:15:51.99" personId="{44C2BB4E-2D6F-4A14-9DC6-633DE7B65F07}" id="{A67AD708-D825-4811-A85A-6C41C2B3B1E2}">
    <text>Valor reajustado 2025 sem os equipamentos.</text>
  </threadedComment>
  <threadedComment ref="J548" dT="2025-03-28T18:48:53.46" personId="{B5AE9A5C-2BE3-4931-AACA-D38119D6C057}" id="{60D6877F-4088-4875-9E6A-E39471E52E4C}">
    <text>Não temos planilha</text>
  </threadedComment>
  <threadedComment ref="J549" dT="2025-03-28T18:48:53.46" personId="{B5AE9A5C-2BE3-4931-AACA-D38119D6C057}" id="{2FA50B56-7A53-47B1-901D-4EA2D9C2E5AE}">
    <text>Não temos planilha</text>
  </threadedComment>
  <threadedComment ref="J550" dT="2025-03-28T18:48:53.46" personId="{B5AE9A5C-2BE3-4931-AACA-D38119D6C057}" id="{C5365060-C0DF-49C4-B55E-B58123115CE6}">
    <text>Não temos planilha</text>
  </threadedComment>
  <threadedComment ref="J551" dT="2025-03-28T18:48:53.46" personId="{B5AE9A5C-2BE3-4931-AACA-D38119D6C057}" id="{ADD3B2F8-14F1-47DA-BAF0-45BB3A8E358B}">
    <text>Não temos planilha</text>
  </threadedComment>
  <threadedComment ref="J552" dT="2025-03-28T18:48:53.46" personId="{B5AE9A5C-2BE3-4931-AACA-D38119D6C057}" id="{E5322CCD-56FF-42FD-9319-D2B74EC7CCAB}">
    <text>Não temos planilha</text>
  </threadedComment>
  <threadedComment ref="J553" dT="2025-03-28T18:48:53.46" personId="{B5AE9A5C-2BE3-4931-AACA-D38119D6C057}" id="{91048AF8-723D-40E9-8628-8979C0FD38A3}">
    <text>Não temos planilha</text>
  </threadedComment>
  <threadedComment ref="J554" dT="2025-03-28T18:48:53.46" personId="{B5AE9A5C-2BE3-4931-AACA-D38119D6C057}" id="{0967E40D-26D4-4C7D-A1D3-402AEBEF0BF8}">
    <text>Não temos planilha</text>
  </threadedComment>
  <threadedComment ref="J555" dT="2025-03-28T18:48:53.46" personId="{B5AE9A5C-2BE3-4931-AACA-D38119D6C057}" id="{F3341117-D21E-4CD9-B08C-6B3C52D0F4FA}">
    <text>Não temos planilha</text>
  </threadedComment>
  <threadedComment ref="AC559" dT="2025-02-14T18:29:45.49" personId="{4DF7EB57-D5F8-4FF7-8136-689731085D7A}" id="{652A98EA-EC1E-4344-AD9E-3F887CDFD273}">
    <text>Extra Janeiro</text>
  </threadedComment>
  <threadedComment ref="S560" dT="2025-03-11T13:01:04.47" personId="{B5AE9A5C-2BE3-4931-AACA-D38119D6C057}" id="{80D297E4-CD69-4D2A-A3C0-8858B16E5959}">
    <text>Desconto ref. Acidente escada rolante</text>
  </threadedComment>
  <threadedComment ref="AB561" dT="2025-04-11T15:13:13.02" personId="{44C2BB4E-2D6F-4A14-9DC6-633DE7B65F07}" id="{1F22EBE4-8284-4183-B140-F6D8EF98D44F}">
    <text>Extras referentes ao dia 04/03 (valor calculado pelo fornecedor Novo Rio)</text>
  </threadedComment>
  <threadedComment ref="AB562" dT="2025-05-12T18:21:34.03" personId="{B5AE9A5C-2BE3-4931-AACA-D38119D6C057}" id="{150C7D73-5431-4EF2-9AE5-F884778B9B55}">
    <text>Extra - Valor 189k- Dias 18, 21 e 23/04</text>
  </threadedComment>
  <threadedComment ref="AC562" dT="2025-05-12T18:20:18.92" personId="{B5AE9A5C-2BE3-4931-AACA-D38119D6C057}" id="{50837F89-86FB-4CEB-ABFE-9FB6BC54CAFB}">
    <text>Extra - Valor 18k- Dias 18, 21 e 23/04</text>
  </threadedComment>
  <threadedComment ref="J563" dT="2025-05-29T16:24:53.45" personId="{44C2BB4E-2D6F-4A14-9DC6-633DE7B65F07}" id="{5FE69B28-BD6C-4CE7-9DE1-2234E7D273A8}">
    <text xml:space="preserve">Valor reajustado 2025. 
E-mail da tratativa: 1353-PLAZA SHOPPING - Reajuste 25. </text>
  </threadedComment>
  <threadedComment ref="J564" dT="2025-05-29T16:24:53.45" personId="{44C2BB4E-2D6F-4A14-9DC6-633DE7B65F07}" id="{0CA92352-7971-4F20-91BE-AB250FE914BA}">
    <text xml:space="preserve">Valor reajustado 2025. 
E-mail da tratativa: 1353-PLAZA SHOPPING - Reajuste 25. </text>
  </threadedComment>
  <threadedComment ref="X564" dT="2025-06-06T14:34:16.03" personId="{44C2BB4E-2D6F-4A14-9DC6-633DE7B65F07}" id="{24341256-B575-466A-A54E-2B8B735796BD}">
    <text>Retroativo devido parcelado em 3x. 
E-mail com a tratativa: 1353-PLAZA SHOPPING - Reajuste 25.</text>
  </threadedComment>
  <threadedComment ref="AC564" dT="2025-07-03T19:48:14.86" personId="{44C2BB4E-2D6F-4A14-9DC6-633DE7B65F07}" id="{AC5AF6ED-5764-4BCC-875E-B92897B3BC32}">
    <text>Valor do fornecedor (Nova Rio).</text>
  </threadedComment>
  <threadedComment ref="J565" dT="2025-05-29T16:24:53.45" personId="{44C2BB4E-2D6F-4A14-9DC6-633DE7B65F07}" id="{239F6B2B-F7AD-4E00-922E-E1B67B54BE7F}">
    <text xml:space="preserve">Valor reajustado 2025. 
E-mail da tratativa: 1353-PLAZA SHOPPING - Reajuste 25. </text>
  </threadedComment>
  <threadedComment ref="X565" dT="2025-06-06T14:34:28.46" personId="{44C2BB4E-2D6F-4A14-9DC6-633DE7B65F07}" id="{08EAFCCE-3E54-4752-A2BE-3A71BAB3ECF3}">
    <text>Retroativo devido parcelado em 3x. 
E-mail com a tratativa: 1353-PLAZA SHOPPING - Reajuste 25.</text>
  </threadedComment>
  <threadedComment ref="J566" dT="2025-07-30T19:45:33.27" personId="{44C2BB4E-2D6F-4A14-9DC6-633DE7B65F07}" id="{3CAAA7A9-201B-492D-8A8B-364803279932}">
    <text>Novo escopo com 86 funcionários. 
E-mail com a tratativa: 1353-PLAZA SHOPPING - Reajuste 25
Valor com o aumento do salário do supervisor.</text>
  </threadedComment>
  <threadedComment ref="X566" dT="2025-06-06T14:34:36.63" personId="{44C2BB4E-2D6F-4A14-9DC6-633DE7B65F07}" id="{3961039F-8549-490E-8365-6728F60EA8B6}">
    <text>Retroativo devido parcelado em 3x. 
E-mail com a tratativa: 1353-PLAZA SHOPPING - Reajuste 25.</text>
  </threadedComment>
  <threadedComment ref="J567" dT="2025-07-30T19:45:33.27" personId="{44C2BB4E-2D6F-4A14-9DC6-633DE7B65F07}" id="{FD227AAB-51CF-43E3-95CB-D42193CAF096}">
    <text>Novo escopo com 86 funcionários. 
E-mail com a tratativa: 1353-PLAZA SHOPPING - Reajuste 25
Valor com o aumento do salário do supervisor.</text>
  </threadedComment>
  <threadedComment ref="P567" dT="2025-09-30T23:14:32.49" personId="{44C2BB4E-2D6F-4A14-9DC6-633DE7B65F07}" id="{E353C680-1E39-4B82-8899-4C14AB320485}">
    <text xml:space="preserve">O shopping emitiu a NF sem considerar o desconto da planilha SLA no mês de competência de julho/2025. </text>
  </threadedComment>
  <threadedComment ref="J576" dT="2025-07-10T16:33:45.49" personId="{44C2BB4E-2D6F-4A14-9DC6-633DE7B65F07}" id="{2D7E2B0D-4685-4DDB-8439-37EB7D50F786}">
    <text>Planilha 2025 com adição de 5 funcionários. (E-mail com a tratativa: Faturamento Shopping Plaza Niterói x Vivante - Junho/25)</text>
  </threadedComment>
  <threadedComment ref="S576" dT="2025-07-04T18:50:46.96" personId="{44C2BB4E-2D6F-4A14-9DC6-633DE7B65F07}" id="{715C571E-0EB9-4FB3-9462-D5E384722954}">
    <text>Valor da locação do radio HT, internet e dados devido ao fornecedor.</text>
  </threadedComment>
  <threadedComment ref="AC576" dT="2025-07-11T20:56:31.34" personId="{44C2BB4E-2D6F-4A14-9DC6-633DE7B65F07}" id="{7724E595-0FDB-4811-A383-780F8F0E2371}">
    <text>Valor do fornecedor. 
E-mail: Faturamento Shopping Plaza Niterói x Vivante - Junho/25.</text>
  </threadedComment>
  <threadedComment ref="J577" dT="2025-07-10T16:33:45.49" personId="{44C2BB4E-2D6F-4A14-9DC6-633DE7B65F07}" id="{276F24BE-21C2-4438-B690-61CC9C665158}">
    <text>Planilha 2025 com adição de 5 funcionários. (E-mail com a tratativa: Faturamento Shopping Plaza Niterói x Vivante - Junho/25)</text>
  </threadedComment>
  <threadedComment ref="J578" dT="2025-07-10T16:33:45.49" personId="{44C2BB4E-2D6F-4A14-9DC6-633DE7B65F07}" id="{31A9211B-7117-444D-ADAA-D62D12BAE3C5}">
    <text>Planilha 2025 com adição de 5 funcionários. (E-mail com a tratativa: Faturamento Shopping Plaza Niterói x Vivante - Junho/25)</text>
  </threadedComment>
  <threadedComment ref="J579" dT="2025-07-10T16:33:45.49" personId="{44C2BB4E-2D6F-4A14-9DC6-633DE7B65F07}" id="{94EB2C65-BD21-4688-88A1-63B6024C49B0}">
    <text>Planilha 2025 com adição de 5 funcionários. (E-mail com a tratativa: Faturamento Shopping Plaza Niterói x Vivante - Junho/25)</text>
  </threadedComment>
  <threadedComment ref="J580" dT="2025-09-23T13:25:08.54" personId="{44C2BB4E-2D6F-4A14-9DC6-633DE7B65F07}" id="{B1BB0BDD-420D-4C9D-B9A0-989E11FD0764}">
    <text>Adição de mais um funcionário (oficial de manutenção) ao contrato. 
Início: 06/10/2025.</text>
  </threadedComment>
  <threadedComment ref="J583" dT="2024-11-26T20:12:31.26" personId="{B5AE9A5C-2BE3-4931-AACA-D38119D6C057}" id="{EDCF22B2-6CFE-4F1C-A0FB-871B2EBE2B7B}">
    <text>Valor 2024</text>
  </threadedComment>
  <threadedComment ref="J584" dT="2024-11-26T20:12:31.26" personId="{B5AE9A5C-2BE3-4931-AACA-D38119D6C057}" id="{73AA799E-8163-42A1-AD0C-BBC3CF775F0E}">
    <text>Valor 2024</text>
  </threadedComment>
  <threadedComment ref="J585" dT="2024-11-26T20:12:31.26" personId="{B5AE9A5C-2BE3-4931-AACA-D38119D6C057}" id="{235B4490-DBEA-4EAC-8D51-8D3EEF212EA3}">
    <text>Valor 2024</text>
  </threadedComment>
  <threadedComment ref="J586" dT="2024-11-26T20:12:31.26" personId="{B5AE9A5C-2BE3-4931-AACA-D38119D6C057}" id="{539BC345-2488-45A6-A102-8329C10A16DE}">
    <text>Valor 2024</text>
  </threadedComment>
  <threadedComment ref="J587" dT="2024-11-26T20:12:31.26" personId="{B5AE9A5C-2BE3-4931-AACA-D38119D6C057}" id="{1C7E47ED-84D6-40C0-8615-E43445773D74}">
    <text>Valor 2024</text>
  </threadedComment>
  <threadedComment ref="J588" dT="2025-07-08T15:25:57.64" personId="{44C2BB4E-2D6F-4A14-9DC6-633DE7B65F07}" id="{9A7A224D-BD45-4876-BA1D-45B6AEB33F23}">
    <text>Valor 2025</text>
  </threadedComment>
  <threadedComment ref="J589" dT="2025-07-08T15:25:57.64" personId="{44C2BB4E-2D6F-4A14-9DC6-633DE7B65F07}" id="{BDFD4C7E-3C3F-4F89-8C67-2C185EFEAAFA}">
    <text>Valor 2025</text>
  </threadedComment>
  <threadedComment ref="J590" dT="2025-07-08T15:25:57.64" personId="{44C2BB4E-2D6F-4A14-9DC6-633DE7B65F07}" id="{B5348F7F-53E4-4031-9F12-D2C413E5B2C3}">
    <text>Valor 2025</text>
  </threadedComment>
  <threadedComment ref="J591" dT="2025-07-08T15:25:57.64" personId="{44C2BB4E-2D6F-4A14-9DC6-633DE7B65F07}" id="{B3E5BFB0-A76E-4F53-B525-2F2F7B9ADEB0}">
    <text>Valor 2025</text>
  </threadedComment>
  <threadedComment ref="J595" dT="2024-08-29T14:00:43.35" personId="{B5AE9A5C-2BE3-4931-AACA-D38119D6C057}" id="{53167281-CF67-4A85-908B-82EF6251D831}">
    <text>Valor 2024</text>
  </threadedComment>
  <threadedComment ref="J596" dT="2024-08-29T14:00:43.35" personId="{B5AE9A5C-2BE3-4931-AACA-D38119D6C057}" id="{007A9593-D725-4ADE-ACF7-C2A6B8091D82}">
    <text>Valor 2024</text>
  </threadedComment>
  <threadedComment ref="J597" dT="2024-08-29T14:00:43.35" personId="{B5AE9A5C-2BE3-4931-AACA-D38119D6C057}" id="{896EB73F-1490-4B78-B95F-2E779980A71C}">
    <text>Valor 2024</text>
  </threadedComment>
  <threadedComment ref="J598" dT="2024-08-29T14:00:43.35" personId="{B5AE9A5C-2BE3-4931-AACA-D38119D6C057}" id="{57763666-E78D-4A9E-A820-DE79425507DE}">
    <text>Valor 2024</text>
  </threadedComment>
  <threadedComment ref="J599" dT="2024-08-29T14:00:43.35" personId="{B5AE9A5C-2BE3-4931-AACA-D38119D6C057}" id="{2ACAA921-45BB-48A2-B306-428C32044B20}">
    <text>Valor 2024 - Redução de 2 porteiros em 12/05 - valor proporcional</text>
  </threadedComment>
  <threadedComment ref="J600" dT="2025-06-04T14:55:43.31" personId="{44C2BB4E-2D6F-4A14-9DC6-633DE7B65F07}" id="{B0CDA7B9-88A9-49F4-BB1B-E93408AA8C94}">
    <text>Valor 2025
Valor com a redução de 2 porteiros do contrato.
E-mail com a tratativa: Solicitação de Validação para Aumento do Efetivo de Segurança</text>
  </threadedComment>
  <threadedComment ref="J601" dT="2025-07-10T18:03:44.17" personId="{44C2BB4E-2D6F-4A14-9DC6-633DE7B65F07}" id="{C74B7307-6F1D-47C8-8E71-D7D9AFA73AAD}">
    <text>A partir do dia 15/07, passam a ter 10 porteiros no contrato. Valor de planilha: R$46.448,12.</text>
  </threadedComment>
  <threadedComment ref="J602" dT="2025-07-10T18:03:44.17" personId="{44C2BB4E-2D6F-4A14-9DC6-633DE7B65F07}" id="{1C770035-BAF3-4C71-ABF7-40B911DB7A36}">
    <text>A partir do dia 15/07, passam a ter 10 porteiros no contrato. Valor de planilha: R$46.448,12.</text>
  </threadedComment>
  <threadedComment ref="J603" dT="2025-07-10T18:03:44.17" personId="{44C2BB4E-2D6F-4A14-9DC6-633DE7B65F07}" id="{265FDB54-16B0-4E89-806B-D1DC0E186BF9}">
    <text>A partir do dia 15/07, passam a ter 10 porteiros no contrato. Valor de planilha: R$50.722,52</text>
  </threadedComment>
  <threadedComment ref="J609" dT="2025-04-07T22:07:20.57" personId="{B5AE9A5C-2BE3-4931-AACA-D38119D6C057}" id="{24CA8E35-044F-4D74-9377-68E22FF9BBEE}">
    <text>Novo valor 2025 com ajuste salário do Supervisor</text>
  </threadedComment>
  <threadedComment ref="S609" dT="2025-04-07T22:10:56.46" personId="{B5AE9A5C-2BE3-4931-AACA-D38119D6C057}" id="{2F884DEC-0544-46DD-840C-0F0C00EC8BB9}">
    <text>Diferença retroativa ref. Março p/ aumento do salário do Supervisor</text>
  </threadedComment>
  <threadedComment ref="AB609" dT="2025-03-18T17:16:05.88" personId="{4DF7EB57-D5F8-4FF7-8136-689731085D7A}" id="{1E69AA89-652F-4F96-AA66-A8646DDC4160}">
    <text>E-mail ANALISE DE PRESTAÇÃO DE SERVIÇO (Ref: extra dia 18/03)</text>
  </threadedComment>
  <threadedComment ref="AC609" dT="2025-04-07T22:07:42.80" personId="{B5AE9A5C-2BE3-4931-AACA-D38119D6C057}" id="{0915654A-3EB9-41FF-8957-2D0BE4F77B55}">
    <text>E-mail ANALISE DE PRESTAÇÃO DE SERVIÇO (Ref: extra dia 18/03)</text>
  </threadedComment>
  <threadedComment ref="J610" dT="2025-04-07T22:07:20.57" personId="{B5AE9A5C-2BE3-4931-AACA-D38119D6C057}" id="{F91C3AC6-64CA-4492-8CB7-BF062276CA33}">
    <text>Novo valor 2025 com ajuste salário do Supervisor</text>
  </threadedComment>
  <threadedComment ref="J611" dT="2025-04-07T22:07:20.57" personId="{B5AE9A5C-2BE3-4931-AACA-D38119D6C057}" id="{1A2C235A-7CA5-47A6-BE77-7A143898B951}">
    <text>Novo valor 2025 com ajuste de gratificação do supervisor e VT</text>
  </threadedComment>
  <threadedComment ref="AB611" dT="2025-06-12T14:42:10.55" personId="{44C2BB4E-2D6F-4A14-9DC6-633DE7B65F07}" id="{F1DE823D-9BD8-4926-8BE1-97FD20CFEA8D}">
    <text>Valor indicado pela GPS. 
E-mail com a tratativa: MEDIÇÃO PARA ANÁLISE - MAIO.</text>
  </threadedComment>
  <threadedComment ref="AC611" dT="2025-06-12T14:28:45.27" personId="{44C2BB4E-2D6F-4A14-9DC6-633DE7B65F07}" id="{E856531C-BAC8-4C93-8BC0-B9350DD62D45}">
    <text xml:space="preserve">Extras praticados em maio. 
E-mail da tratativa: MEDIÇÃO PARA ANÁLISE - MAIO. </text>
  </threadedComment>
  <threadedComment ref="J612" dT="2025-06-10T18:06:08.43" personId="{44C2BB4E-2D6F-4A14-9DC6-633DE7B65F07}" id="{B2CC42AD-8067-4D59-85A7-DF071565A27A}">
    <text>Acréscimo de 2 vigilantes. 
E-mail com a tratativa: Solicitação de Validação para Aumento do Efetivo de Segurança</text>
  </threadedComment>
  <threadedComment ref="S612" dT="2025-07-14T17:14:25.75" personId="{44C2BB4E-2D6F-4A14-9DC6-633DE7B65F07}" id="{034DAFFD-A7AB-45EC-93F6-A2F2519D50F3}">
    <text xml:space="preserve">Flores furtadas por causa do abandono do posto de um vigilante antes do final do expediente. </text>
  </threadedComment>
  <threadedComment ref="J613" dT="2025-07-10T18:02:46.15" personId="{44C2BB4E-2D6F-4A14-9DC6-633DE7B65F07}" id="{2C5F7678-A7C1-482C-9E61-1B1E23283D11}">
    <text xml:space="preserve">Novo valor de contrato: R$228.303,62.
Shopping informou que começo a praticar em maio. </text>
  </threadedComment>
  <threadedComment ref="J614" dT="2025-07-10T18:02:46.15" personId="{44C2BB4E-2D6F-4A14-9DC6-633DE7B65F07}" id="{A9E5EAC8-A718-4947-979E-DC2162FF3DBF}">
    <text xml:space="preserve">Novo valor de contrato: R$228.303,62.
Shopping informou que começo a praticar em maio. </text>
  </threadedComment>
  <threadedComment ref="J615" dT="2025-07-10T18:02:46.15" personId="{44C2BB4E-2D6F-4A14-9DC6-633DE7B65F07}" id="{DA8BAC70-29EE-4BC0-B81D-9824F63DB36E}">
    <text xml:space="preserve">Novo valor de contrato: R$228.303,62.
Shopping informou que começo a praticar em maio. </text>
  </threadedComment>
  <threadedComment ref="J619" dT="2024-08-13T17:36:40.83" personId="{B5AE9A5C-2BE3-4931-AACA-D38119D6C057}" id="{B59CBAC6-348E-497F-B544-C7B366F8CC34}">
    <text>Novo valor BID</text>
  </threadedComment>
  <threadedComment ref="J620" dT="2024-08-13T17:36:40.83" personId="{B5AE9A5C-2BE3-4931-AACA-D38119D6C057}" id="{452128CA-8B88-451F-9D23-55ABAA615E65}">
    <text>Novo valor BID</text>
  </threadedComment>
  <threadedComment ref="J631" dT="2024-12-16T19:41:33.03" personId="{B5AE9A5C-2BE3-4931-AACA-D38119D6C057}" id="{06E94884-59B9-448F-B518-268A6E225D21}">
    <text>Valor a partir de 08.11 - R$ 310.417,56</text>
  </threadedComment>
  <threadedComment ref="AC631" dT="2025-02-10T21:08:24.11" personId="{4DF7EB57-D5F8-4FF7-8136-689731085D7A}" id="{BCFB1F19-C7A8-4FA3-A2B9-3515B5E32ED4}">
    <text xml:space="preserve">Extra : Proposta 2901/25 (R$ 3180)Proposta  2743/24 (R$ 506)
Proposta 2824/25 (R$ 1012)
</text>
  </threadedComment>
  <threadedComment ref="AC631" dT="2025-04-22T19:33:30.64" personId="{44C2BB4E-2D6F-4A14-9DC6-633DE7B65F07}" id="{756E9A99-74BD-454A-887C-78D0589D5876}" parentId="{BCFB1F19-C7A8-4FA3-A2B9-3515B5E32ED4}">
    <text>Extra referente aos dias 21, 22 e 31 de janeiro (R$ 2262,01)</text>
  </threadedComment>
  <threadedComment ref="J632" dT="2024-12-16T19:41:33.03" personId="{B5AE9A5C-2BE3-4931-AACA-D38119D6C057}" id="{3429FCFF-43AF-4C20-A6C5-7ACCE86299F8}">
    <text>Valor a partir de 08.11 - R$ 310.417,56</text>
  </threadedComment>
  <threadedComment ref="AC632" dT="2025-04-22T19:32:23.62" personId="{44C2BB4E-2D6F-4A14-9DC6-633DE7B65F07}" id="{28B50346-43DD-49D2-A5A2-83DF68D51154}">
    <text>Extras referentes aos dias 01 e 02 de fevereiro (R$ 2.266,81 - E-mail: 1354 - SERVIÇOS EXTRAS - 24/04). 
Extras referentes aos dias 01 e 02 de fevereiro (R$ 1.379,99 - E-mail: 1354 - HORA EXTRA - FEVEREIRO/2025)</text>
  </threadedComment>
  <threadedComment ref="J633" dT="2024-12-16T19:41:33.03" personId="{B5AE9A5C-2BE3-4931-AACA-D38119D6C057}" id="{4EF1611C-1D39-4BD4-8519-1FA0F3D0C61C}">
    <text>Valor a partir de 08.11 - R$ 310.417,56</text>
  </threadedComment>
  <threadedComment ref="AB633" dT="2025-04-22T18:39:00.18" personId="{44C2BB4E-2D6F-4A14-9DC6-633DE7B65F07}" id="{D6B1DEB1-50D1-43FD-9782-CF8C2E8E1B57}">
    <text>Extras referentes aos dias 20, 21 e 22/03 (R$ 4.131,16), 11 e 12/03 (R$ 3009,63), e 15/03 a 14/04 (R$ 4.759,39)</text>
  </threadedComment>
  <threadedComment ref="AC633" dT="2025-04-22T18:39:00.18" personId="{44C2BB4E-2D6F-4A14-9DC6-633DE7B65F07}" id="{6493067D-00E3-4D5B-BD4F-5E835959B4DD}">
    <text>Extras referentes aos dias 20, 21 e 22/03 (R$ 4.131,16), 11 e 12/03 (R$ 3009,63), e 15/03 a 14/04 (R$ 4.759,39)</text>
  </threadedComment>
  <threadedComment ref="H634" dT="2025-05-07T20:54:02.48" personId="{44C2BB4E-2D6F-4A14-9DC6-633DE7B65F07}" id="{7FA2CC47-1ADA-43F7-9DEF-C2F1EC680219}">
    <text>37 faltas informadas, porém todas foram abatidas por causa dos extras praticados no mês (validado pelo shopping). 
E-mail: FALTAS NOVA RIO - TIJUCA - ABRIL.</text>
  </threadedComment>
  <threadedComment ref="J634" dT="2024-12-16T19:41:33.03" personId="{B5AE9A5C-2BE3-4931-AACA-D38119D6C057}" id="{9573DFFB-24C5-4618-973B-277767A57FC7}">
    <text>Valor a partir de 08.11 - R$ 310.417,56</text>
  </threadedComment>
  <threadedComment ref="J635" dT="2024-12-16T19:41:33.03" personId="{B5AE9A5C-2BE3-4931-AACA-D38119D6C057}" id="{E25ECDE8-82A4-4651-AA5A-8C073AB8DC86}">
    <text>Valor a partir de 08.11 - R$ 310.417,56</text>
  </threadedComment>
  <threadedComment ref="J636" dT="2025-07-07T14:42:59.85" personId="{44C2BB4E-2D6F-4A14-9DC6-633DE7B65F07}" id="{EC87AC70-E44A-46C0-A28C-FE9EDC41FCC6}">
    <text>Valor 2025</text>
  </threadedComment>
  <threadedComment ref="S636" dT="2025-06-16T17:03:07.32" personId="{44C2BB4E-2D6F-4A14-9DC6-633DE7B65F07}" id="{6958F33B-C9CB-44F1-B567-0A6046FEEE1A}">
    <text>Diferença devida ao fornecedor (valor indicado na medição foi menor do que o faturado).</text>
  </threadedComment>
  <threadedComment ref="J637" dT="2025-07-07T14:42:59.85" personId="{44C2BB4E-2D6F-4A14-9DC6-633DE7B65F07}" id="{8ED81541-A38B-4571-847B-90DB93A9E1E5}">
    <text>Valor 2025</text>
  </threadedComment>
  <threadedComment ref="S637" dT="2025-08-12T21:05:24.21" personId="{44C2BB4E-2D6F-4A14-9DC6-633DE7B65F07}" id="{515D6FF6-32B8-4B78-A1EA-16CC988A12D9}">
    <text>Desconto das faltas de maio/2025.</text>
  </threadedComment>
  <threadedComment ref="AB637" dT="2025-06-23T14:19:57.21" personId="{44C2BB4E-2D6F-4A14-9DC6-633DE7B65F07}" id="{95FE2616-0A12-482C-95A3-07DAD6C7579F}">
    <text xml:space="preserve">Extras praticados em novembro/2024 e Janeiro/2025. </text>
  </threadedComment>
  <threadedComment ref="AC637" dT="2025-06-23T14:17:55.87" personId="{44C2BB4E-2D6F-4A14-9DC6-633DE7B65F07}" id="{0AAB5E6C-C360-4C96-9E3C-416438896FB3}">
    <text>Extra de limpeza de estacionamento (30 dias).</text>
  </threadedComment>
  <threadedComment ref="AD637" dT="2025-06-23T14:17:55.87" personId="{44C2BB4E-2D6F-4A14-9DC6-633DE7B65F07}" id="{8DA33190-0B3E-4968-B33E-E81CEC4AA2E6}">
    <text xml:space="preserve">Extras praticamos em novembro/2024 e janeiro/2025. </text>
  </threadedComment>
  <threadedComment ref="J638" dT="2025-07-07T14:42:59.85" personId="{44C2BB4E-2D6F-4A14-9DC6-633DE7B65F07}" id="{C62EAAED-4E7E-4C05-B9B9-6237CF204CA8}">
    <text>Valor 2025</text>
  </threadedComment>
  <threadedComment ref="J639" dT="2025-08-14T12:24:47.20" personId="{44C2BB4E-2D6F-4A14-9DC6-633DE7B65F07}" id="{04B1515C-A249-4074-95A8-995DF4E2A30A}">
    <text>Valor 2025 com acréscimo de 8 funcionários. 
Começará a ser praticada dia 01/09.
E-mail com a tratativa: Solicitação de ajuste de efetivo.</text>
  </threadedComment>
  <threadedComment ref="H643" dT="2025-02-05T16:55:59.11" personId="{B5AE9A5C-2BE3-4931-AACA-D38119D6C057}" id="{5A976524-6327-4036-BB2E-44D184B32ECB}">
    <text>2 Postos vagos</text>
  </threadedComment>
  <threadedComment ref="J643" dT="2025-01-30T21:38:01.82" personId="{B5AE9A5C-2BE3-4931-AACA-D38119D6C057}" id="{A969EBF0-6E22-4793-8137-CDF76AF6BEF5}">
    <text>Valor reonerado</text>
  </threadedComment>
  <threadedComment ref="J644" dT="2025-01-30T21:38:01.82" personId="{B5AE9A5C-2BE3-4931-AACA-D38119D6C057}" id="{DC878C2C-B430-4AF0-B2E8-63F731290F81}">
    <text>Valor reonerado + ajuste sal mínimo I40 e quinquenio</text>
  </threadedComment>
  <threadedComment ref="AC644" dT="2025-03-10T14:50:42.92" personId="{4DF7EB57-D5F8-4FF7-8136-689731085D7A}" id="{1A75B348-5C92-4FA0-8BDD-44D5FB5354BC}">
    <text>Extras ref aos dias :02, 03, 04, 07, 09 e 26/01.</text>
  </threadedComment>
  <threadedComment ref="J645" dT="2025-05-05T13:11:37.65" personId="{B5AE9A5C-2BE3-4931-AACA-D38119D6C057}" id="{29F0C0CD-F8AB-4066-B058-67E68B3B46FC}">
    <text>Alteração do horário dos Pintores (diurno para noturno)</text>
  </threadedComment>
  <threadedComment ref="J646" dT="2025-05-05T13:11:37.65" personId="{B5AE9A5C-2BE3-4931-AACA-D38119D6C057}" id="{7F27C0EA-77AD-4E87-8AD6-57980AA13C49}">
    <text>Alteração do horário dos Pintores (diurno para noturno)</text>
  </threadedComment>
  <threadedComment ref="L646" dT="2025-05-05T13:34:19.54" personId="{44C2BB4E-2D6F-4A14-9DC6-633DE7B65F07}" id="{66AB0F07-298C-4E01-81F9-6F2BBAF4F345}">
    <text>Faltas: 
- Pintor: mês todo 
- Civil (Fabricio): 17 dias (08 até 24)
- Civil (Jailson): 17 dias (08 até 24)</text>
  </threadedComment>
  <threadedComment ref="AC646" dT="2025-05-07T14:58:25.04" personId="{44C2BB4E-2D6F-4A14-9DC6-633DE7B65F07}" id="{F2B4B541-87D8-4F13-A3E7-0B21AE110125}">
    <text>Extras referentes ao mês de março/2025. Valor escolhido foi o do fornecedor (R$ 7007,32). 
E-mail: Faturamento Shopping Tijuca x Vivante - Abril 2025.</text>
  </threadedComment>
  <threadedComment ref="J647" dT="2025-06-02T19:29:20.45" personId="{44C2BB4E-2D6F-4A14-9DC6-633DE7B65F07}" id="{E4A91F8B-8B66-4070-ACB9-0DA3F658CAC6}">
    <text>Reajuste no valor da passagem realizado no dia 02/06/2025 (E-mail: Faturamento Shopping Tijuca x Vivante - Maio 2025).</text>
  </threadedComment>
  <threadedComment ref="J648" dT="2025-06-02T19:29:20.45" personId="{44C2BB4E-2D6F-4A14-9DC6-633DE7B65F07}" id="{2FC2A4DA-C276-4AAC-A42B-055B6EFC9E94}">
    <text>Reajuste no valor da passagem realizado no dia 02/06/2025 (E-mail: Faturamento Shopping Tijuca x Vivante - Maio 2025).</text>
  </threadedComment>
  <threadedComment ref="J649" dT="2025-07-30T17:19:10.06" personId="{44C2BB4E-2D6F-4A14-9DC6-633DE7B65F07}" id="{85C3400F-7A8B-497F-A494-35E5487C9129}">
    <text>Valor 2025 com o VR de 28 reais.</text>
  </threadedComment>
  <threadedComment ref="J650" dT="2025-07-30T17:19:10.06" personId="{44C2BB4E-2D6F-4A14-9DC6-633DE7B65F07}" id="{27A06EE3-7BC4-4B78-8E30-43DDAA5392D7}">
    <text>Valor 2025 com o VR de 28 reais.</text>
  </threadedComment>
  <threadedComment ref="AC650" dT="2025-09-05T17:07:09.24" personId="{44C2BB4E-2D6F-4A14-9DC6-633DE7B65F07}" id="{33E135CF-B640-461B-9155-28732BCCCC1E}">
    <text xml:space="preserve">Extras calculados pelo fornecedor. </text>
  </threadedComment>
  <threadedComment ref="J651" dT="2025-07-30T17:19:10.06" personId="{44C2BB4E-2D6F-4A14-9DC6-633DE7B65F07}" id="{A427EAFB-3D34-431C-A0F6-EABE0907456A}">
    <text>Valor 2025 com o VR de 28 reais.</text>
  </threadedComment>
  <threadedComment ref="J655" dT="2024-09-03T13:39:02.66" personId="{B5AE9A5C-2BE3-4931-AACA-D38119D6C057}" id="{D719670E-A20A-40E1-B810-F2C34B28EE35}">
    <text>Valor reonerado</text>
  </threadedComment>
  <threadedComment ref="J656" dT="2024-09-03T13:39:02.66" personId="{B5AE9A5C-2BE3-4931-AACA-D38119D6C057}" id="{0163CDBC-8157-470A-8F0D-7086F8368DA9}">
    <text>Valor reonerado</text>
  </threadedComment>
  <threadedComment ref="J657" dT="2024-09-03T13:39:02.66" personId="{B5AE9A5C-2BE3-4931-AACA-D38119D6C057}" id="{70C4BDF6-92FB-4E72-827B-CEF5645884B7}">
    <text>Valor reonerado</text>
  </threadedComment>
  <threadedComment ref="J659" dT="2025-06-03T19:16:49.82" personId="{44C2BB4E-2D6F-4A14-9DC6-633DE7B65F07}" id="{EC68975A-120E-482C-8BB6-4B1B838EF419}">
    <text>Reajuste no valor da passagem realizado no dia 02/06/2025 (E-mail: Faturamento Shopping Tijuca x Vivante - Maio 2025).</text>
  </threadedComment>
  <threadedComment ref="J660" dT="2025-06-03T19:16:49.82" personId="{44C2BB4E-2D6F-4A14-9DC6-633DE7B65F07}" id="{8CCBA39B-7FE8-4462-A949-F2CD9B79705E}">
    <text>Reajuste no valor da passagem realizado no dia 02/06/2025 (E-mail: Faturamento Shopping Tijuca x Vivante - Maio 2025).</text>
  </threadedComment>
  <threadedComment ref="J661" dT="2025-07-30T17:19:58.65" personId="{44C2BB4E-2D6F-4A14-9DC6-633DE7B65F07}" id="{BA26694B-0F01-44B1-BBBF-3847E43A1DD2}">
    <text xml:space="preserve">Valor 2025 com o VR de 28 reais. </text>
  </threadedComment>
  <threadedComment ref="J662" dT="2025-07-30T17:19:58.65" personId="{44C2BB4E-2D6F-4A14-9DC6-633DE7B65F07}" id="{5E5E318C-C605-4981-96EF-45C00B84AFC8}">
    <text xml:space="preserve">Valor 2025 com o VR de 28 reais. </text>
  </threadedComment>
  <threadedComment ref="J663" dT="2025-07-30T17:19:58.65" personId="{44C2BB4E-2D6F-4A14-9DC6-633DE7B65F07}" id="{C48F7E1C-4FFB-48F9-B3CB-73C2DA48615A}">
    <text xml:space="preserve">Valor 2025 com o VR de 28 reais. </text>
  </threadedComment>
  <threadedComment ref="J670" dT="2025-05-14T16:47:52.76" personId="{44C2BB4E-2D6F-4A14-9DC6-633DE7B65F07}" id="{738CC7F3-2EDE-4665-83F0-E0B1711C7561}">
    <text>Valor reajustado 2025</text>
  </threadedComment>
  <threadedComment ref="J671" dT="2025-05-14T16:47:52.76" personId="{44C2BB4E-2D6F-4A14-9DC6-633DE7B65F07}" id="{B9390AA4-0821-47AA-8F39-6D53914F4FEF}">
    <text>Valor reajustado 2025</text>
  </threadedComment>
  <threadedComment ref="J672" dT="2025-05-14T16:47:52.76" personId="{44C2BB4E-2D6F-4A14-9DC6-633DE7B65F07}" id="{0E92EA16-AE89-402E-A28C-121EE8827A99}">
    <text>Valor reajustado 2025</text>
  </threadedComment>
  <threadedComment ref="J673" dT="2025-05-14T16:47:52.76" personId="{44C2BB4E-2D6F-4A14-9DC6-633DE7B65F07}" id="{2C47091B-A420-4DA2-B3BB-33713674CAAF}">
    <text>Valor reajustado 2025</text>
  </threadedComment>
  <threadedComment ref="J674" dT="2025-05-14T16:47:52.76" personId="{44C2BB4E-2D6F-4A14-9DC6-633DE7B65F07}" id="{3E662023-210F-4DF7-BD15-68671AEEFF11}">
    <text>Valor reajustado 2025</text>
  </threadedComment>
  <threadedComment ref="J675" dT="2025-05-14T16:47:52.76" personId="{44C2BB4E-2D6F-4A14-9DC6-633DE7B65F07}" id="{96F550C4-6422-499A-94B0-032D3AE76CD5}">
    <text>Valor reajustado 2025</text>
  </threadedComment>
  <threadedComment ref="S675" dT="2025-09-30T14:23:01.25" personId="{44C2BB4E-2D6F-4A14-9DC6-633DE7B65F07}" id="{417DA9F7-3DFA-42DC-8133-F75B69936BD7}">
    <text xml:space="preserve">Diferença entre o valor da medição e o valor da NF (Valor devido ao fornecedor). </text>
  </threadedComment>
  <threadedComment ref="J680" dT="2025-02-05T14:24:53.52" personId="{B5AE9A5C-2BE3-4931-AACA-D38119D6C057}" id="{1D62ED1B-C182-47CC-8C33-26A9B508713B}">
    <text>Valor 2025</text>
  </threadedComment>
  <threadedComment ref="J681" dT="2025-02-05T14:24:53.52" personId="{B5AE9A5C-2BE3-4931-AACA-D38119D6C057}" id="{3B598B51-BF12-437C-B40F-476DFD86E273}">
    <text>Valor 2025</text>
  </threadedComment>
  <threadedComment ref="S688" dT="2025-09-30T14:22:54.01" personId="{44C2BB4E-2D6F-4A14-9DC6-633DE7B65F07}" id="{57750EDA-20FA-4A87-B4E6-EEC245348706}">
    <text xml:space="preserve">Diferença entre o valor da medição e o valor da NF (Valor devido ao fornecedor). </text>
  </threadedComment>
</ThreadedComments>
</file>

<file path=xl/threadedComments/threadedComment2.xml><?xml version="1.0" encoding="utf-8"?>
<ThreadedComments xmlns="http://schemas.microsoft.com/office/spreadsheetml/2018/threadedcomments" xmlns:x="http://schemas.openxmlformats.org/spreadsheetml/2006/main">
  <threadedComment ref="H3" dT="2025-01-16T22:42:14.10" personId="{B5AE9A5C-2BE3-4931-AACA-D38119D6C057}" id="{C50F3022-9E87-495C-B5AB-7E9B774851CF}">
    <text>Houve retirada do Auxiliar. Novo valor: r$ 11.248,02</text>
  </threadedComment>
  <threadedComment ref="H5" dT="2025-01-24T15:04:02.09" personId="{B5AE9A5C-2BE3-4931-AACA-D38119D6C057}" id="{CA817911-9912-45EC-BC1E-20751DD53A61}">
    <text>Foi enviado o valor de R$ 276.582,48 pois foi retirado o tratamento de piso</text>
  </threadedComment>
  <threadedComment ref="H24" dT="2025-03-24T18:19:34.05" personId="{B5AE9A5C-2BE3-4931-AACA-D38119D6C057}" id="{6358CEAC-D93B-4839-8DFE-8B04857A0A18}">
    <text>Retirada 13 lanternas</text>
  </threadedComment>
  <threadedComment ref="H25" dT="2025-03-24T18:18:04.02" personId="{B5AE9A5C-2BE3-4931-AACA-D38119D6C057}" id="{1AF4C55F-51D3-4754-ABC8-D58AA388773F}">
    <text>Inclusão de 10 sobretudos na planilha</text>
  </threadedComment>
  <threadedComment ref="O32" dT="2025-05-16T20:10:52.08" personId="{4DF7EB57-D5F8-4FF7-8136-689731085D7A}" id="{485F465A-EE7B-4F83-AA88-07BE5C46E9BE}">
    <text>Fornecedor reajustou cesta básica</text>
  </threadedComment>
  <threadedComment ref="G36" dT="2025-06-09T18:30:15.33" personId="{44C2BB4E-2D6F-4A14-9DC6-633DE7B65F07}" id="{89545E01-3764-4E7F-9495-327FE84E17B3}">
    <text xml:space="preserve">Valor 2024 considerando o escopo com 1 mecânico de refrigeração. </text>
  </threadedComment>
  <threadedComment ref="H36" dT="2025-06-09T17:27:40.13" personId="{44C2BB4E-2D6F-4A14-9DC6-633DE7B65F07}" id="{6CD21B6B-C794-492C-B8DE-595769D75B22}">
    <text>Adição de um mecânico de refrigeração. (base 2025)</text>
  </threadedComment>
  <threadedComment ref="P36" dT="2025-06-09T17:27:40.13" personId="{44C2BB4E-2D6F-4A14-9DC6-633DE7B65F07}" id="{75206FE8-3771-428F-9A74-1C5AE28CB937}">
    <text xml:space="preserve">Adição de um mecânico de refrigeração. </text>
  </threadedComment>
  <threadedComment ref="H37" dT="2025-06-09T18:53:06.00" personId="{44C2BB4E-2D6F-4A14-9DC6-633DE7B65F07}" id="{99FDDD91-8174-4CC8-9335-184276E29BCE}">
    <text>Escopo com acréscimo de 5 funcionários.</text>
  </threadedComment>
  <threadedComment ref="O37" dT="2025-06-09T18:53:06.00" personId="{44C2BB4E-2D6F-4A14-9DC6-633DE7B65F07}" id="{402FA73E-A4F7-4D21-8A20-7955109F1AFA}">
    <text>Escopo com acréscimo de 5 funcionários.</text>
  </threadedComment>
  <threadedComment ref="P37" dT="2025-06-09T18:53:06.00" personId="{44C2BB4E-2D6F-4A14-9DC6-633DE7B65F07}" id="{BBFA6288-B9E4-4E69-8ECB-9C9F0B7A8BE4}">
    <text>Escopo com acréscimo de 5 funcionários.</text>
  </threadedComment>
  <threadedComment ref="H38" dT="2025-06-09T18:53:06.00" personId="{44C2BB4E-2D6F-4A14-9DC6-633DE7B65F07}" id="{671A621C-7A20-4338-B2E5-90FD2D788E00}">
    <text>Escopo com acréscimo de 5 funcionários.</text>
  </threadedComment>
  <threadedComment ref="H44" dT="2025-07-30T14:34:54.90" personId="{44C2BB4E-2D6F-4A14-9DC6-633DE7B65F07}" id="{5D10AFE7-7136-4ADA-B4AC-57752DEC0EA1}">
    <text>Vale alimentação: R$ 25,60</text>
  </threadedComment>
  <threadedComment ref="H45" dT="2025-07-30T14:35:07.56" personId="{44C2BB4E-2D6F-4A14-9DC6-633DE7B65F07}" id="{1C8C9A50-1C10-4C9D-86BD-F45787715B63}">
    <text>Vale alimentação: R$ 28,00</text>
  </threadedComment>
  <threadedComment ref="H46" dT="2025-07-30T14:35:13.96" personId="{44C2BB4E-2D6F-4A14-9DC6-633DE7B65F07}" id="{99CFAB62-41AF-4E7B-8EFA-19F48319D161}">
    <text>Vale alimentação: R$ 25,60</text>
  </threadedComment>
  <threadedComment ref="H47" dT="2025-07-30T14:35:23.66" personId="{44C2BB4E-2D6F-4A14-9DC6-633DE7B65F07}" id="{35D78A84-7175-45E7-9DFE-385D7F58FFC9}">
    <text>Vale alimentação: R$ 28,60</text>
  </threadedComment>
</ThreadedComments>
</file>

<file path=xl/threadedComments/threadedComment3.xml><?xml version="1.0" encoding="utf-8"?>
<ThreadedComments xmlns="http://schemas.microsoft.com/office/spreadsheetml/2018/threadedcomments" xmlns:x="http://schemas.openxmlformats.org/spreadsheetml/2006/main">
  <threadedComment ref="D15" dT="2025-05-14T13:27:52.46" personId="{44C2BB4E-2D6F-4A14-9DC6-633DE7B65F07}" id="{A989B7BF-EEC1-4BFB-8A8A-C0D27A5649C0}">
    <text xml:space="preserve">E-mail enviado dia 07-mai
Título do e-mail: Reajuste_Shopping Uberlândia 2025
Data base da CCT: Janeiro/2025
Responsável pelo e-mail: Matheus Teodoro. </text>
  </threadedComment>
  <threadedComment ref="D16" dT="2025-05-14T13:27:52.46" personId="{44C2BB4E-2D6F-4A14-9DC6-633DE7B65F07}" id="{9FDE3AA6-0DDF-4108-967B-A8BFD1B58C19}">
    <text xml:space="preserve">E-mail enviado dia 07-mai
Título do e-mail: Reajuste_Shopping Uberlândia 2025
Data base da CCT: Janeiro/2025
Responsável pelo e-mail: Matheus Teodoro. </text>
  </threadedComment>
  <threadedComment ref="D17" dT="2025-05-14T13:27:52.46" personId="{44C2BB4E-2D6F-4A14-9DC6-633DE7B65F07}" id="{FC05ED43-1877-406A-8E9E-7011C4A87F82}">
    <text xml:space="preserve">E-mail enviado dia 07-mai
Título do e-mail: Reajuste_Shopping Uberlândia 2025
Data base da CCT: Janeiro/2025
Responsável pelo e-mail: Matheus Teodoro. </text>
  </threadedComment>
  <threadedComment ref="D18" dT="2025-05-14T13:27:52.46" personId="{44C2BB4E-2D6F-4A14-9DC6-633DE7B65F07}" id="{C22D98D5-632B-4FEC-A974-5DA69C02E928}">
    <text xml:space="preserve">E-mail enviado dia 07-mai
Título do e-mail: Reajuste_Shopping Uberlândia 2025
Data base da CCT: Janeiro/2025
Responsável pelo e-mail: Matheus Teodoro. </text>
  </threadedComment>
  <threadedComment ref="D19" dT="2025-05-14T13:27:52.46" personId="{44C2BB4E-2D6F-4A14-9DC6-633DE7B65F07}" id="{B5788E15-8866-42EC-A6C2-E1754EE29333}">
    <text xml:space="preserve">E-mail enviado dia 07-mai
Título do e-mail: Reajuste_Shopping Uberlândia 2025
Data base da CCT: Janeiro/2025
Responsável pelo e-mail: Matheus Teodoro. </text>
  </threadedComment>
  <threadedComment ref="G19" dT="2025-06-18T19:32:45.59" personId="{44C2BB4E-2D6F-4A14-9DC6-633DE7B65F07}" id="{CB473A64-7A3F-4CB2-85FA-A6FA9A7F2407}">
    <text xml:space="preserve">Considerar caso o valor de planilha seja reajustado somente na competência de junho. </text>
  </threadedComment>
  <threadedComment ref="D20" dT="2025-05-14T13:28:15.94" personId="{44C2BB4E-2D6F-4A14-9DC6-633DE7B65F07}" id="{4D8EDC2D-9341-489E-A70C-C5305BBA5770}">
    <text xml:space="preserve">E-mail enviado dia 07-mai
Título do e-mail: Reajuste_Shopping Uberlândia 2025
Data base da CCT: Janeiro/2025
Responsável pelo e-mail: Matheus Teodoro. </text>
  </threadedComment>
  <threadedComment ref="D21" dT="2025-05-14T13:28:15.94" personId="{44C2BB4E-2D6F-4A14-9DC6-633DE7B65F07}" id="{0D95F998-3319-4F6D-AC4D-58445AC78614}">
    <text xml:space="preserve">E-mail enviado dia 07-mai
Título do e-mail: Reajuste_Shopping Uberlândia 2025
Data base da CCT: Janeiro/2025
Responsável pelo e-mail: Matheus Teodoro. </text>
  </threadedComment>
  <threadedComment ref="D22" dT="2025-05-14T13:28:15.94" personId="{44C2BB4E-2D6F-4A14-9DC6-633DE7B65F07}" id="{76289975-F6A4-4911-ACF4-699B6BE6B44D}">
    <text xml:space="preserve">E-mail enviado dia 07-mai
Título do e-mail: Reajuste_Shopping Uberlândia 2025
Data base da CCT: Janeiro/2025
Responsável pelo e-mail: Matheus Teodoro. </text>
  </threadedComment>
  <threadedComment ref="D23" dT="2025-05-14T13:28:15.94" personId="{44C2BB4E-2D6F-4A14-9DC6-633DE7B65F07}" id="{FEB35504-C4C4-4A5F-A485-90971A37B433}">
    <text xml:space="preserve">E-mail enviado dia 07-mai
Título do e-mail: Reajuste_Shopping Uberlândia 2025
Data base da CCT: Janeiro/2025
Responsável pelo e-mail: Matheus Teodoro. </text>
  </threadedComment>
  <threadedComment ref="D24" dT="2025-05-14T13:28:15.94" personId="{44C2BB4E-2D6F-4A14-9DC6-633DE7B65F07}" id="{BF6EB3A3-A25E-45E9-9514-2C52AF591BFF}">
    <text xml:space="preserve">E-mail enviado dia 07-mai
Título do e-mail: Reajuste_Shopping Uberlândia 2025
Data base da CCT: Janeiro/2025
Responsável pelo e-mail: Matheus Teodoro. </text>
  </threadedComment>
</ThreadedComments>
</file>

<file path=xl/threadedComments/threadedComment4.xml><?xml version="1.0" encoding="utf-8"?>
<ThreadedComments xmlns="http://schemas.microsoft.com/office/spreadsheetml/2018/threadedcomments" xmlns:x="http://schemas.openxmlformats.org/spreadsheetml/2006/main">
  <threadedComment ref="K142" dT="2025-06-11T13:03:17.52" personId="{44C2BB4E-2D6F-4A14-9DC6-633DE7B65F07}" id="{1D210FBF-F14E-41D8-98C1-75F9553D73EB}">
    <text xml:space="preserve">Valor de atraso reajustado de acordo com o novo valor de planilha 2025. 
Válido para faltas a partir de Junho. </text>
  </threadedComment>
  <threadedComment ref="N142" dT="2025-06-11T13:07:53.56" personId="{44C2BB4E-2D6F-4A14-9DC6-633DE7B65F07}" id="{05EF8B0B-3029-44A9-9077-69CBD9C00B70}">
    <text xml:space="preserve">Valor de falta reajustado de acordo com o novo valor de planilha 2025. 
Válido para faltas a partir de Junho. 
</text>
  </threadedComment>
  <threadedComment ref="K143" dT="2025-06-11T13:03:23.97" personId="{44C2BB4E-2D6F-4A14-9DC6-633DE7B65F07}" id="{13A4A508-B0F5-46D8-B939-3ACE0D265DAE}">
    <text>Valor de atraso reajustado de acordo com o novo valor de planilha 2025. 
Válido para faltas a partir de Junho.</text>
  </threadedComment>
  <threadedComment ref="N143" dT="2025-06-11T13:08:09.75" personId="{44C2BB4E-2D6F-4A14-9DC6-633DE7B65F07}" id="{E489B91D-7D27-41AC-8EC0-CE31E21DBC12}">
    <text xml:space="preserve">Valor de falta reajustado de acordo com o novo valor de planilha 2025. 
Válido para faltas a partir de Junho. </text>
  </threadedComment>
  <threadedComment ref="K144" dT="2025-06-11T13:03:34.99" personId="{44C2BB4E-2D6F-4A14-9DC6-633DE7B65F07}" id="{9411175D-DCF3-4AFC-A11C-AEBFCE6366B7}">
    <text>Valor de atraso reajustado de acordo com o novo valor de planilha 2025. 
Válido para faltas a partir de Junho.</text>
  </threadedComment>
  <threadedComment ref="N144" dT="2025-06-11T13:08:09.75" personId="{44C2BB4E-2D6F-4A14-9DC6-633DE7B65F07}" id="{2C975B43-F3F1-4456-A92C-ABB17BAF419B}">
    <text xml:space="preserve">Valor de falta reajustado de acordo com o novo valor de planilha 2025. 
Válido para faltas a partir de Junho. </text>
  </threadedComment>
  <threadedComment ref="E583" dT="2025-10-15T13:18:25.96" personId="{44C2BB4E-2D6F-4A14-9DC6-633DE7B65F07}" id="{815B801E-0B8C-42AB-8F69-B3FBF8966DC5}">
    <text>Primeira quinzena de setembro/2025.</text>
  </threadedComment>
  <threadedComment ref="E584" dT="2025-10-15T13:18:25.96" personId="{44C2BB4E-2D6F-4A14-9DC6-633DE7B65F07}" id="{699D6C74-3C24-427D-B1E9-0029323F627F}">
    <text>Primeira quinzena de setembro/2025.</text>
  </threadedComment>
  <threadedComment ref="E585" dT="2025-10-15T13:18:25.96" personId="{44C2BB4E-2D6F-4A14-9DC6-633DE7B65F07}" id="{6688B8A0-9ED2-4E10-80E5-A8115782776D}">
    <text>Primeira quinzena de setembro/2025.</text>
  </threadedComment>
  <threadedComment ref="E586" dT="2025-10-15T13:18:25.96" personId="{44C2BB4E-2D6F-4A14-9DC6-633DE7B65F07}" id="{BDAEE6F1-8397-4E67-8130-9FA8685B0D51}">
    <text>Primeira quinzena de setembro/2025.</text>
  </threadedComment>
  <threadedComment ref="E587" dT="2025-10-15T13:18:25.96" personId="{44C2BB4E-2D6F-4A14-9DC6-633DE7B65F07}" id="{A09536A5-F110-49FD-B5B5-B8C23C752C9F}">
    <text>Primeira quinzena de setembro/2025.</text>
  </threadedComment>
  <threadedComment ref="E588" dT="2025-10-15T13:18:25.96" personId="{44C2BB4E-2D6F-4A14-9DC6-633DE7B65F07}" id="{736ED422-F803-4620-BB9D-A89A2F5D19CF}">
    <text>Primeira quinzena de setembro/2025.</text>
  </threadedComment>
  <threadedComment ref="E589" dT="2025-10-15T13:18:25.96" personId="{44C2BB4E-2D6F-4A14-9DC6-633DE7B65F07}" id="{E429CCF6-C1C2-4912-9DE8-74DCE03B9A55}">
    <text>Primeira quinzena de setembro/2025.</text>
  </threadedComment>
  <threadedComment ref="E590" dT="2025-10-15T13:18:25.96" personId="{44C2BB4E-2D6F-4A14-9DC6-633DE7B65F07}" id="{83AD41E0-24DD-4504-B5D3-3B884C70B70E}">
    <text>Primeira quinzena de setembro/2025.</text>
  </threadedComment>
  <threadedComment ref="E591" dT="2025-10-15T13:18:25.96" personId="{44C2BB4E-2D6F-4A14-9DC6-633DE7B65F07}" id="{2FCAA354-A799-4424-8535-413DEF57D4C2}">
    <text>Primeira quinzena de setembro/2025.</text>
  </threadedComment>
  <threadedComment ref="E592" dT="2025-10-15T13:18:25.96" personId="{44C2BB4E-2D6F-4A14-9DC6-633DE7B65F07}" id="{54EE75C5-5F6D-4C5C-8DC4-8584BFCECF8C}">
    <text>Primeira quinzena de setembro/2025.</text>
  </threadedComment>
  <threadedComment ref="E593" dT="2025-10-15T13:18:25.96" personId="{44C2BB4E-2D6F-4A14-9DC6-633DE7B65F07}" id="{725BF463-6A37-4C75-882B-33DB2564B49D}">
    <text>Primeira quinzena de setembro/2025.</text>
  </threadedComment>
  <threadedComment ref="E594" dT="2025-10-15T13:18:25.96" personId="{44C2BB4E-2D6F-4A14-9DC6-633DE7B65F07}" id="{0D41C82F-7EDC-4376-90BF-78027E030076}">
    <text>Primeira quinzena de setembro/2025.</text>
  </threadedComment>
  <threadedComment ref="E595" dT="2025-10-15T13:18:25.96" personId="{44C2BB4E-2D6F-4A14-9DC6-633DE7B65F07}" id="{A0B8E13D-506E-4ED1-814C-C9A13684EB88}">
    <text>Primeira quinzena de setembro/2025.</text>
  </threadedComment>
  <threadedComment ref="E596" dT="2025-10-15T13:18:25.96" personId="{44C2BB4E-2D6F-4A14-9DC6-633DE7B65F07}" id="{FC47D62D-8635-4E4D-BD97-E0744609D428}">
    <text>Segunda quinzena de setembro/2025.</text>
  </threadedComment>
  <threadedComment ref="E597" dT="2025-10-15T13:18:25.96" personId="{44C2BB4E-2D6F-4A14-9DC6-633DE7B65F07}" id="{FD0EE54E-F49D-4CE3-9428-04310B1F41F1}">
    <text>Segunda quinzena de setembro/2025.</text>
  </threadedComment>
  <threadedComment ref="E598" dT="2025-10-15T13:18:25.96" personId="{44C2BB4E-2D6F-4A14-9DC6-633DE7B65F07}" id="{228E8E04-1A23-45C4-87A0-307AB598A9D1}">
    <text>Segunda quinzena de setembro/2025.</text>
  </threadedComment>
  <threadedComment ref="E599" dT="2025-10-15T13:18:25.96" personId="{44C2BB4E-2D6F-4A14-9DC6-633DE7B65F07}" id="{84EF76B2-AB1E-44C5-AEF1-F5235559E3D3}">
    <text>Segunda quinzena de setembro/2025.</text>
  </threadedComment>
  <threadedComment ref="E600" dT="2025-10-15T13:18:25.96" personId="{44C2BB4E-2D6F-4A14-9DC6-633DE7B65F07}" id="{B9417745-852E-4806-959F-C09C6965A303}">
    <text>Segunda quinzena de setembro/2025.</text>
  </threadedComment>
  <threadedComment ref="E601" dT="2025-10-15T13:18:25.96" personId="{44C2BB4E-2D6F-4A14-9DC6-633DE7B65F07}" id="{91021F69-48DD-4B07-B1B6-65595FC43A83}">
    <text>Segunda quinzena de setembro/2025.</text>
  </threadedComment>
  <threadedComment ref="E602" dT="2025-10-15T13:18:25.96" personId="{44C2BB4E-2D6F-4A14-9DC6-633DE7B65F07}" id="{84E9E93F-05E8-423B-9B22-D837BD032F70}">
    <text>Segunda quinzena de setembro/2025.</text>
  </threadedComment>
  <threadedComment ref="E603" dT="2025-10-15T13:18:25.96" personId="{44C2BB4E-2D6F-4A14-9DC6-633DE7B65F07}" id="{A66C2298-E938-4152-A9DB-859EB03583B8}">
    <text>Segunda quinzena de setembro/2025.</text>
  </threadedComment>
  <threadedComment ref="E604" dT="2025-10-15T13:18:25.96" personId="{44C2BB4E-2D6F-4A14-9DC6-633DE7B65F07}" id="{59BEB6BB-967C-4447-93D7-79E225F181B6}">
    <text>Segunda quinzena de setembro/2025.</text>
  </threadedComment>
  <threadedComment ref="E605" dT="2025-10-15T13:18:25.96" personId="{44C2BB4E-2D6F-4A14-9DC6-633DE7B65F07}" id="{6725C8C8-F562-4BA2-85AF-C1099415A6E2}">
    <text>Segunda quinzena de setembro/2025.</text>
  </threadedComment>
  <threadedComment ref="E606" dT="2025-10-15T13:18:25.96" personId="{44C2BB4E-2D6F-4A14-9DC6-633DE7B65F07}" id="{488E835D-4AB0-4559-8CB9-9550D63CBD59}">
    <text>Segunda quinzena de setembro/2025.</text>
  </threadedComment>
  <threadedComment ref="E607" dT="2025-10-15T13:18:25.96" personId="{44C2BB4E-2D6F-4A14-9DC6-633DE7B65F07}" id="{7A1C8F66-1C9D-41FC-A797-50AB24485D1D}">
    <text>Segunda quinzena de setembro/2025.</text>
  </threadedComment>
  <threadedComment ref="E608" dT="2025-10-15T13:18:25.96" personId="{44C2BB4E-2D6F-4A14-9DC6-633DE7B65F07}" id="{47CA7065-6E00-42DB-81E2-212A86DE4273}">
    <text>Segunda quinzena de setembro/2025.</text>
  </threadedComment>
  <threadedComment ref="E609" dT="2025-10-15T13:18:25.96" personId="{44C2BB4E-2D6F-4A14-9DC6-633DE7B65F07}" id="{A2F71D41-D221-440A-A041-6A7CEA964769}">
    <text>Segunda quinzena de setembro/2025.</text>
  </threadedComment>
  <threadedComment ref="E610" dT="2025-10-15T13:18:25.96" personId="{44C2BB4E-2D6F-4A14-9DC6-633DE7B65F07}" id="{948305CC-7FA4-4674-AD55-B394A120F7A3}">
    <text>Segunda quinzena de setembro/2025.</text>
  </threadedComment>
</ThreadedComments>
</file>

<file path=xl/threadedComments/threadedComment5.xml><?xml version="1.0" encoding="utf-8"?>
<ThreadedComments xmlns="http://schemas.microsoft.com/office/spreadsheetml/2018/threadedcomments" xmlns:x="http://schemas.openxmlformats.org/spreadsheetml/2006/main">
  <threadedComment ref="D40" dT="2025-05-30T18:16:49.82" personId="{B5AE9A5C-2BE3-4931-AACA-D38119D6C057}" id="{4D94C376-DEE6-4D4B-A6E5-72140FC9EA1E}">
    <text>Data de corte: dia 17</text>
  </threadedComment>
</ThreadedComments>
</file>

<file path=xl/threadedComments/threadedComment6.xml><?xml version="1.0" encoding="utf-8"?>
<ThreadedComments xmlns="http://schemas.microsoft.com/office/spreadsheetml/2018/threadedcomments" xmlns:x="http://schemas.openxmlformats.org/spreadsheetml/2006/main">
  <threadedComment ref="K29" dT="2025-06-11T15:25:59.72" personId="{44C2BB4E-2D6F-4A14-9DC6-633DE7B65F07}" id="{B1843961-749E-440F-831C-FCE7D64756BB}">
    <text xml:space="preserve">Falta colocar o valor do retroativo do mês de maio. </text>
  </threadedComment>
</ThreadedComment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6" Type="http://schemas.microsoft.com/office/2019/04/relationships/namedSheetView" Target="../namedSheetViews/namedSheetView1.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4.xml"/><Relationship Id="rId1" Type="http://schemas.openxmlformats.org/officeDocument/2006/relationships/vmlDrawing" Target="../drawings/vmlDrawing3.vml"/><Relationship Id="rId4" Type="http://schemas.microsoft.com/office/2017/10/relationships/threadedComment" Target="../threadedComments/threadedComment3.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7" Type="http://schemas.microsoft.com/office/2019/04/relationships/namedSheetView" Target="../namedSheetViews/namedSheetView2.xml"/><Relationship Id="rId2" Type="http://schemas.openxmlformats.org/officeDocument/2006/relationships/vmlDrawing" Target="../drawings/vmlDrawing4.vml"/><Relationship Id="rId1" Type="http://schemas.openxmlformats.org/officeDocument/2006/relationships/drawing" Target="../drawings/drawing1.xml"/><Relationship Id="rId6" Type="http://schemas.microsoft.com/office/2017/10/relationships/threadedComment" Target="../threadedComments/threadedComment4.xml"/><Relationship Id="rId5" Type="http://schemas.openxmlformats.org/officeDocument/2006/relationships/comments" Target="../comments4.xml"/><Relationship Id="rId4" Type="http://schemas.microsoft.com/office/2007/relationships/slicer" Target="../slicers/slicer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table" Target="../tables/table10.xml"/><Relationship Id="rId1" Type="http://schemas.openxmlformats.org/officeDocument/2006/relationships/vmlDrawing" Target="../drawings/vmlDrawing5.vml"/><Relationship Id="rId4" Type="http://schemas.microsoft.com/office/2017/10/relationships/threadedComment" Target="../threadedComments/threadedComment5.xml"/></Relationships>
</file>

<file path=xl/worksheets/_rels/sheet17.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971A7-B647-46CF-B09D-AEF5C9A51C77}">
  <sheetPr codeName="Planilha1"/>
  <dimension ref="B1:BV752"/>
  <sheetViews>
    <sheetView showGridLines="0" workbookViewId="0">
      <selection activeCell="B17" sqref="B17"/>
    </sheetView>
  </sheetViews>
  <sheetFormatPr defaultRowHeight="15"/>
  <cols>
    <col min="2" max="3" width="28.42578125" customWidth="1"/>
    <col min="4" max="4" width="16.42578125" customWidth="1"/>
    <col min="5" max="5" width="15.5703125" customWidth="1"/>
    <col min="6" max="6" width="13.42578125" customWidth="1"/>
    <col min="7" max="8" width="14.42578125" customWidth="1"/>
    <col min="9" max="9" width="13.5703125" customWidth="1"/>
    <col min="10" max="10" width="16.5703125" customWidth="1"/>
    <col min="11" max="11" width="17.42578125" customWidth="1"/>
    <col min="12" max="14" width="15.42578125" bestFit="1" customWidth="1"/>
    <col min="15" max="15" width="12.42578125" bestFit="1" customWidth="1"/>
    <col min="16" max="16" width="15.42578125" bestFit="1" customWidth="1"/>
    <col min="17" max="17" width="15.5703125" customWidth="1"/>
    <col min="18" max="18" width="11" bestFit="1" customWidth="1"/>
    <col min="19" max="19" width="15.42578125" bestFit="1" customWidth="1"/>
    <col min="20" max="20" width="14.5703125" customWidth="1"/>
    <col min="21" max="21" width="12" customWidth="1"/>
    <col min="22" max="22" width="15.42578125" bestFit="1" customWidth="1"/>
    <col min="23" max="23" width="16.5703125" customWidth="1"/>
    <col min="24" max="25" width="15.42578125" bestFit="1" customWidth="1"/>
    <col min="26" max="26" width="15" customWidth="1"/>
    <col min="27" max="27" width="11.5703125" customWidth="1"/>
    <col min="28" max="28" width="15.42578125" bestFit="1" customWidth="1"/>
    <col min="29" max="29" width="14.5703125" customWidth="1"/>
    <col min="30" max="30" width="13.42578125" customWidth="1"/>
    <col min="31" max="31" width="16.42578125" customWidth="1"/>
    <col min="32" max="32" width="15.42578125" customWidth="1"/>
    <col min="33" max="33" width="12.42578125" customWidth="1"/>
    <col min="34" max="34" width="15.42578125" bestFit="1" customWidth="1"/>
    <col min="35" max="35" width="17.42578125" customWidth="1"/>
    <col min="36" max="36" width="15.42578125" bestFit="1" customWidth="1"/>
    <col min="37" max="37" width="17.42578125" customWidth="1"/>
    <col min="38" max="39" width="12.42578125" customWidth="1"/>
    <col min="40" max="40" width="15.42578125" bestFit="1" customWidth="1"/>
    <col min="41" max="41" width="11.5703125" customWidth="1"/>
    <col min="42" max="43" width="12.42578125" customWidth="1"/>
    <col min="44" max="44" width="15.42578125" bestFit="1" customWidth="1"/>
    <col min="45" max="45" width="12.42578125" customWidth="1"/>
    <col min="46" max="46" width="12.5703125" customWidth="1"/>
    <col min="47" max="47" width="14.42578125" customWidth="1"/>
    <col min="48" max="48" width="15.42578125" bestFit="1" customWidth="1"/>
    <col min="49" max="49" width="13.42578125" customWidth="1"/>
    <col min="50" max="50" width="11.42578125" customWidth="1"/>
    <col min="55" max="55" width="8.5703125" customWidth="1"/>
    <col min="61" max="61" width="8.5703125" customWidth="1"/>
    <col min="67" max="67" width="8.5703125" customWidth="1"/>
    <col min="73" max="73" width="8.5703125" customWidth="1"/>
  </cols>
  <sheetData>
    <row r="1" spans="2:74">
      <c r="C1" s="18">
        <v>45292</v>
      </c>
      <c r="D1" s="19"/>
      <c r="E1" s="19"/>
      <c r="F1" s="19"/>
      <c r="G1" s="19"/>
      <c r="H1" s="20"/>
      <c r="I1" s="18">
        <v>45323</v>
      </c>
      <c r="J1" s="19"/>
      <c r="K1" s="19"/>
      <c r="L1" s="19"/>
      <c r="M1" s="19"/>
      <c r="N1" s="20"/>
      <c r="O1" s="18">
        <v>45352</v>
      </c>
      <c r="P1" s="19"/>
      <c r="Q1" s="19"/>
      <c r="R1" s="19"/>
      <c r="S1" s="19"/>
      <c r="T1" s="20"/>
      <c r="U1" s="18">
        <v>45383</v>
      </c>
      <c r="V1" s="19"/>
      <c r="W1" s="19"/>
      <c r="X1" s="19"/>
      <c r="Y1" s="19"/>
      <c r="Z1" s="20"/>
      <c r="AA1" s="18">
        <v>45413</v>
      </c>
      <c r="AB1" s="19"/>
      <c r="AC1" s="19"/>
      <c r="AD1" s="19"/>
      <c r="AE1" s="19"/>
      <c r="AF1" s="20"/>
      <c r="AG1" s="18">
        <v>45444</v>
      </c>
      <c r="AH1" s="19"/>
      <c r="AI1" s="19"/>
      <c r="AJ1" s="19"/>
      <c r="AK1" s="19"/>
      <c r="AL1" s="20"/>
      <c r="AM1" s="18">
        <v>45474</v>
      </c>
      <c r="AN1" s="19"/>
      <c r="AO1" s="19"/>
      <c r="AP1" s="19"/>
      <c r="AQ1" s="19"/>
      <c r="AR1" s="20"/>
      <c r="AS1" s="18">
        <v>45505</v>
      </c>
      <c r="AT1" s="19"/>
      <c r="AU1" s="19"/>
      <c r="AV1" s="19"/>
      <c r="AW1" s="19"/>
      <c r="AX1" s="20"/>
      <c r="AY1" s="18">
        <v>45536</v>
      </c>
      <c r="AZ1" s="19"/>
      <c r="BA1" s="19"/>
      <c r="BB1" s="19"/>
      <c r="BC1" s="19"/>
      <c r="BD1" s="20"/>
      <c r="BE1" s="18">
        <v>45566</v>
      </c>
      <c r="BF1" s="19"/>
      <c r="BG1" s="19"/>
      <c r="BH1" s="19"/>
      <c r="BI1" s="19"/>
      <c r="BJ1" s="20"/>
      <c r="BK1" s="18">
        <v>45597</v>
      </c>
      <c r="BL1" s="19"/>
      <c r="BM1" s="19"/>
      <c r="BN1" s="19"/>
      <c r="BO1" s="19"/>
      <c r="BP1" s="20"/>
      <c r="BQ1" s="18">
        <v>45627</v>
      </c>
      <c r="BR1" s="19"/>
      <c r="BS1" s="19"/>
      <c r="BT1" s="19"/>
      <c r="BU1" s="19"/>
      <c r="BV1" s="20"/>
    </row>
    <row r="2" spans="2:74">
      <c r="B2" t="s">
        <v>0</v>
      </c>
      <c r="C2" s="318">
        <f>C1</f>
        <v>45292</v>
      </c>
      <c r="D2" s="319"/>
      <c r="E2" s="319"/>
      <c r="F2" s="319"/>
      <c r="G2" s="319"/>
      <c r="H2" s="320"/>
      <c r="I2" s="318">
        <f>I1</f>
        <v>45323</v>
      </c>
      <c r="J2" s="319"/>
      <c r="K2" s="319"/>
      <c r="L2" s="319"/>
      <c r="M2" s="319"/>
      <c r="N2" s="320"/>
      <c r="O2" s="318">
        <f>O1</f>
        <v>45352</v>
      </c>
      <c r="P2" s="319"/>
      <c r="Q2" s="319"/>
      <c r="R2" s="319"/>
      <c r="S2" s="319"/>
      <c r="T2" s="320"/>
      <c r="U2" s="318">
        <f>U1</f>
        <v>45383</v>
      </c>
      <c r="V2" s="319"/>
      <c r="W2" s="319"/>
      <c r="X2" s="319"/>
      <c r="Y2" s="319"/>
      <c r="Z2" s="320"/>
      <c r="AA2" s="318">
        <f>AA1</f>
        <v>45413</v>
      </c>
      <c r="AB2" s="319"/>
      <c r="AC2" s="319"/>
      <c r="AD2" s="319"/>
      <c r="AE2" s="319"/>
      <c r="AF2" s="320"/>
      <c r="AG2" s="318">
        <f>AG1</f>
        <v>45444</v>
      </c>
      <c r="AH2" s="319"/>
      <c r="AI2" s="319"/>
      <c r="AJ2" s="319"/>
      <c r="AK2" s="319"/>
      <c r="AL2" s="320"/>
      <c r="AM2" s="318">
        <f>AM1</f>
        <v>45474</v>
      </c>
      <c r="AN2" s="319"/>
      <c r="AO2" s="319"/>
      <c r="AP2" s="319"/>
      <c r="AQ2" s="319"/>
      <c r="AR2" s="320"/>
      <c r="AS2" s="318">
        <f>AS1</f>
        <v>45505</v>
      </c>
      <c r="AT2" s="319"/>
      <c r="AU2" s="319"/>
      <c r="AV2" s="319"/>
      <c r="AW2" s="319"/>
      <c r="AX2" s="320"/>
      <c r="AY2" s="318">
        <f>AY1</f>
        <v>45536</v>
      </c>
      <c r="AZ2" s="319"/>
      <c r="BA2" s="319"/>
      <c r="BB2" s="319"/>
      <c r="BC2" s="319"/>
      <c r="BD2" s="320"/>
      <c r="BE2" s="318">
        <f>BE1</f>
        <v>45566</v>
      </c>
      <c r="BF2" s="319"/>
      <c r="BG2" s="319"/>
      <c r="BH2" s="319"/>
      <c r="BI2" s="319"/>
      <c r="BJ2" s="320"/>
      <c r="BK2" s="318">
        <f>BK1</f>
        <v>45597</v>
      </c>
      <c r="BL2" s="319"/>
      <c r="BM2" s="319"/>
      <c r="BN2" s="319"/>
      <c r="BO2" s="319"/>
      <c r="BP2" s="320"/>
      <c r="BQ2" s="318">
        <f>BQ1</f>
        <v>45627</v>
      </c>
      <c r="BR2" s="319"/>
      <c r="BS2" s="319"/>
      <c r="BT2" s="319"/>
      <c r="BU2" s="319"/>
      <c r="BV2" s="320"/>
    </row>
    <row r="3" spans="2:74" ht="60">
      <c r="B3" s="16" t="s">
        <v>1</v>
      </c>
      <c r="C3" s="21" t="s">
        <v>2</v>
      </c>
      <c r="D3" s="12" t="s">
        <v>3</v>
      </c>
      <c r="E3" s="12" t="s">
        <v>4</v>
      </c>
      <c r="F3" s="12" t="s">
        <v>5</v>
      </c>
      <c r="G3" s="12" t="s">
        <v>6</v>
      </c>
      <c r="H3" s="22" t="s">
        <v>7</v>
      </c>
      <c r="I3" s="21" t="s">
        <v>2</v>
      </c>
      <c r="J3" s="12" t="s">
        <v>3</v>
      </c>
      <c r="K3" s="12" t="s">
        <v>4</v>
      </c>
      <c r="L3" s="12" t="s">
        <v>5</v>
      </c>
      <c r="M3" s="12" t="s">
        <v>6</v>
      </c>
      <c r="N3" s="22" t="s">
        <v>7</v>
      </c>
      <c r="O3" s="21" t="s">
        <v>2</v>
      </c>
      <c r="P3" s="12" t="s">
        <v>3</v>
      </c>
      <c r="Q3" s="12" t="s">
        <v>4</v>
      </c>
      <c r="R3" s="12" t="s">
        <v>5</v>
      </c>
      <c r="S3" s="12" t="s">
        <v>6</v>
      </c>
      <c r="T3" s="22" t="s">
        <v>7</v>
      </c>
      <c r="U3" s="21" t="s">
        <v>2</v>
      </c>
      <c r="V3" s="12" t="s">
        <v>3</v>
      </c>
      <c r="W3" s="12" t="s">
        <v>4</v>
      </c>
      <c r="X3" s="12" t="s">
        <v>5</v>
      </c>
      <c r="Y3" s="12" t="s">
        <v>6</v>
      </c>
      <c r="Z3" s="22" t="s">
        <v>7</v>
      </c>
      <c r="AA3" s="21" t="s">
        <v>2</v>
      </c>
      <c r="AB3" s="12" t="s">
        <v>3</v>
      </c>
      <c r="AC3" s="12" t="s">
        <v>4</v>
      </c>
      <c r="AD3" s="12" t="s">
        <v>5</v>
      </c>
      <c r="AE3" s="12" t="s">
        <v>6</v>
      </c>
      <c r="AF3" s="22" t="s">
        <v>7</v>
      </c>
      <c r="AG3" s="21" t="s">
        <v>2</v>
      </c>
      <c r="AH3" s="12" t="s">
        <v>3</v>
      </c>
      <c r="AI3" s="12" t="s">
        <v>4</v>
      </c>
      <c r="AJ3" s="12" t="s">
        <v>5</v>
      </c>
      <c r="AK3" s="12" t="s">
        <v>6</v>
      </c>
      <c r="AL3" s="22" t="s">
        <v>7</v>
      </c>
      <c r="AM3" s="21" t="s">
        <v>2</v>
      </c>
      <c r="AN3" s="12" t="s">
        <v>3</v>
      </c>
      <c r="AO3" s="12" t="s">
        <v>4</v>
      </c>
      <c r="AP3" s="12" t="s">
        <v>5</v>
      </c>
      <c r="AQ3" s="12" t="s">
        <v>6</v>
      </c>
      <c r="AR3" s="22" t="s">
        <v>7</v>
      </c>
      <c r="AS3" s="21" t="s">
        <v>2</v>
      </c>
      <c r="AT3" s="12" t="s">
        <v>3</v>
      </c>
      <c r="AU3" s="12" t="s">
        <v>4</v>
      </c>
      <c r="AV3" s="12" t="s">
        <v>5</v>
      </c>
      <c r="AW3" s="12" t="s">
        <v>6</v>
      </c>
      <c r="AX3" s="22" t="s">
        <v>7</v>
      </c>
      <c r="AY3" s="21" t="s">
        <v>2</v>
      </c>
      <c r="AZ3" s="12" t="s">
        <v>3</v>
      </c>
      <c r="BA3" s="12" t="s">
        <v>4</v>
      </c>
      <c r="BB3" s="12" t="s">
        <v>5</v>
      </c>
      <c r="BC3" s="12" t="s">
        <v>6</v>
      </c>
      <c r="BD3" s="22" t="s">
        <v>7</v>
      </c>
      <c r="BE3" s="21" t="s">
        <v>2</v>
      </c>
      <c r="BF3" s="12" t="s">
        <v>3</v>
      </c>
      <c r="BG3" s="12" t="s">
        <v>4</v>
      </c>
      <c r="BH3" s="12" t="s">
        <v>5</v>
      </c>
      <c r="BI3" s="12" t="s">
        <v>6</v>
      </c>
      <c r="BJ3" s="22" t="s">
        <v>7</v>
      </c>
      <c r="BK3" s="21" t="s">
        <v>2</v>
      </c>
      <c r="BL3" s="12" t="s">
        <v>3</v>
      </c>
      <c r="BM3" s="12" t="s">
        <v>4</v>
      </c>
      <c r="BN3" s="12" t="s">
        <v>5</v>
      </c>
      <c r="BO3" s="12" t="s">
        <v>6</v>
      </c>
      <c r="BP3" s="22" t="s">
        <v>7</v>
      </c>
      <c r="BQ3" s="21" t="s">
        <v>2</v>
      </c>
      <c r="BR3" s="12" t="s">
        <v>3</v>
      </c>
      <c r="BS3" s="12" t="s">
        <v>4</v>
      </c>
      <c r="BT3" s="12" t="s">
        <v>5</v>
      </c>
      <c r="BU3" s="12" t="s">
        <v>6</v>
      </c>
      <c r="BV3" s="22" t="s">
        <v>7</v>
      </c>
    </row>
    <row r="4" spans="2:74">
      <c r="B4" s="17" t="s">
        <v>8</v>
      </c>
      <c r="C4" s="23">
        <f>COUNTIFS('Faturamento SP3'!$D$2:$D$692,'Infos Relatório'!$B$2,'Faturamento SP3'!$E$2:$E$692,'Infos Relatório'!$B4,'Faturamento SP3'!$Z$2:$Z$692,'Infos Relatório'!C$1)</f>
        <v>0</v>
      </c>
      <c r="D4" s="13">
        <f>SUMIFS('Faturamento SP3'!$G$2:$G$692,'Faturamento SP3'!$D$2:$D$692,'Infos Relatório'!$B$2,'Faturamento SP3'!$E$2:$E$692,'Infos Relatório'!$B4,'Faturamento SP3'!$Z$2:$Z$692,'Infos Relatório'!C$1)</f>
        <v>0</v>
      </c>
      <c r="E4" s="13">
        <f>SUMIFS('Faturamento SP3'!$J$2:$J$692,'Faturamento SP3'!$D$2:$D$692,'Infos Relatório'!$B$2,'Faturamento SP3'!$E$2:$E$692,'Infos Relatório'!$B4,'Faturamento SP3'!$Z$2:$Z$692,'Infos Relatório'!C$1)</f>
        <v>0</v>
      </c>
      <c r="F4" s="14">
        <f>SUMIFS('Faturamento SP3'!$O$2:$O$692,'Faturamento SP3'!$D$2:$D$692,'Infos Relatório'!$B$2,'Faturamento SP3'!$E$2:$E$692,'Infos Relatório'!$B4,'Faturamento SP3'!$Z$2:$Z$692,'Infos Relatório'!C$1,'Faturamento SP3'!$T$2:$T$692,"Sim")+SUMIFS('Faturamento SP3'!$P$2:$P$692,'Faturamento SP3'!$D$2:$D$692,'Infos Relatório'!$B$2,'Faturamento SP3'!$E$2:$E$692,'Infos Relatório'!$B4,'Faturamento SP3'!$Z$2:$Z$692,'Infos Relatório'!C$1,'Faturamento SP3'!$T$2:$T$692,"Sim")</f>
        <v>0</v>
      </c>
      <c r="G4" s="27" t="e">
        <f t="shared" ref="G4" si="0">F4/E4</f>
        <v>#DIV/0!</v>
      </c>
      <c r="H4" s="24">
        <f>SUMIFS('Faturamento SP3'!$H$2:$H$692,'Faturamento SP3'!$D$2:$D$692,'Infos Relatório'!$B$2,'Faturamento SP3'!$E$2:$E$692,'Infos Relatório'!$B4,'Faturamento SP3'!$Z$2:$Z$692,'Infos Relatório'!C$1)</f>
        <v>0</v>
      </c>
      <c r="I4" s="23">
        <f>COUNTIFS('Faturamento SP3'!$D$2:$D$692,'Infos Relatório'!$B$2,'Faturamento SP3'!$E$2:$E$692,'Infos Relatório'!$B4,'Faturamento SP3'!$Z$2:$Z$692,'Infos Relatório'!I$1)</f>
        <v>0</v>
      </c>
      <c r="J4" s="13">
        <f>SUMIFS('Faturamento SP3'!$G$2:$G$692,'Faturamento SP3'!$D$2:$D$692,'Infos Relatório'!$B$2,'Faturamento SP3'!$E$2:$E$692,'Infos Relatório'!$B4,'Faturamento SP3'!$Z$2:$Z$692,'Infos Relatório'!I$1)</f>
        <v>0</v>
      </c>
      <c r="K4" s="13">
        <f>SUMIFS('Faturamento SP3'!$J$2:$J$692,'Faturamento SP3'!$D$2:$D$692,'Infos Relatório'!$B$2,'Faturamento SP3'!$E$2:$E$692,'Infos Relatório'!$B4,'Faturamento SP3'!$Z$2:$Z$692,'Infos Relatório'!I$1)</f>
        <v>0</v>
      </c>
      <c r="L4" s="14">
        <f>SUMIFS('Faturamento SP3'!$O$2:$O$692,'Faturamento SP3'!$D$2:$D$692,'Infos Relatório'!$B$2,'Faturamento SP3'!$E$2:$E$692,'Infos Relatório'!$B4,'Faturamento SP3'!$Z$2:$Z$692,'Infos Relatório'!I$1,'Faturamento SP3'!$T$2:$T$692,"Sim")+SUMIFS('Faturamento SP3'!$P$2:$P$692,'Faturamento SP3'!$D$2:$D$692,'Infos Relatório'!$B$2,'Faturamento SP3'!$E$2:$E$692,'Infos Relatório'!$B4,'Faturamento SP3'!$Z$2:$Z$692,'Infos Relatório'!I$1,'Faturamento SP3'!$T$2:$T$692,"Sim")</f>
        <v>0</v>
      </c>
      <c r="M4" s="27" t="e">
        <f t="shared" ref="M4:M67" si="1">L4/K4</f>
        <v>#DIV/0!</v>
      </c>
      <c r="N4" s="24">
        <f>SUMIFS('Faturamento SP3'!$H$2:$H$692,'Faturamento SP3'!$D$2:$D$692,'Infos Relatório'!$B$2,'Faturamento SP3'!$E$2:$E$692,'Infos Relatório'!$B4,'Faturamento SP3'!$Z$2:$Z$692,'Infos Relatório'!I$1)</f>
        <v>0</v>
      </c>
      <c r="O4" s="23">
        <f>COUNTIFS('Faturamento SP3'!$D$2:$D$692,'Infos Relatório'!$B$2,'Faturamento SP3'!$E$2:$E$692,'Infos Relatório'!$B4,'Faturamento SP3'!$Z$2:$Z$692,'Infos Relatório'!O$1)</f>
        <v>0</v>
      </c>
      <c r="P4" s="13">
        <f>SUMIFS('Faturamento SP3'!$G$2:$G$692,'Faturamento SP3'!$D$2:$D$692,'Infos Relatório'!$B$2,'Faturamento SP3'!$E$2:$E$692,'Infos Relatório'!$B4,'Faturamento SP3'!$Z$2:$Z$692,'Infos Relatório'!O$1)</f>
        <v>0</v>
      </c>
      <c r="Q4" s="13">
        <f>SUMIFS('Faturamento SP3'!$J$2:$J$692,'Faturamento SP3'!$D$2:$D$692,'Infos Relatório'!$B$2,'Faturamento SP3'!$E$2:$E$692,'Infos Relatório'!$B4,'Faturamento SP3'!$Z$2:$Z$692,'Infos Relatório'!O$1)</f>
        <v>0</v>
      </c>
      <c r="R4" s="14">
        <f>SUMIFS('Faturamento SP3'!$O$2:$O$692,'Faturamento SP3'!$D$2:$D$692,'Infos Relatório'!$B$2,'Faturamento SP3'!$E$2:$E$692,'Infos Relatório'!$B4,'Faturamento SP3'!$Z$2:$Z$692,'Infos Relatório'!O$1,'Faturamento SP3'!$T$2:$T$692,"Sim")+SUMIFS('Faturamento SP3'!$P$2:$P$692,'Faturamento SP3'!$D$2:$D$692,'Infos Relatório'!$B$2,'Faturamento SP3'!$E$2:$E$692,'Infos Relatório'!$B4,'Faturamento SP3'!$Z$2:$Z$692,'Infos Relatório'!O$1,'Faturamento SP3'!$T$2:$T$692,"Sim")</f>
        <v>0</v>
      </c>
      <c r="S4" s="27" t="e">
        <f t="shared" ref="S4:S67" si="2">R4/Q4</f>
        <v>#DIV/0!</v>
      </c>
      <c r="T4" s="24">
        <f>SUMIFS('Faturamento SP3'!$H$2:$H$692,'Faturamento SP3'!$D$2:$D$692,'Infos Relatório'!$B$2,'Faturamento SP3'!$E$2:$E$692,'Infos Relatório'!$B4,'Faturamento SP3'!$Z$2:$Z$692,'Infos Relatório'!O$1)</f>
        <v>0</v>
      </c>
      <c r="U4" s="23">
        <f>COUNTIFS('Faturamento SP3'!$D$2:$D$692,'Infos Relatório'!$B$2,'Faturamento SP3'!$E$2:$E$692,'Infos Relatório'!$B4,'Faturamento SP3'!$Z$2:$Z$692,'Infos Relatório'!U$1)</f>
        <v>0</v>
      </c>
      <c r="V4" s="13">
        <f>SUMIFS('Faturamento SP3'!$G$2:$G$692,'Faturamento SP3'!$D$2:$D$692,'Infos Relatório'!$B$2,'Faturamento SP3'!$E$2:$E$692,'Infos Relatório'!$B4,'Faturamento SP3'!$Z$2:$Z$692,'Infos Relatório'!U$1)</f>
        <v>0</v>
      </c>
      <c r="W4" s="13">
        <f>SUMIFS('Faturamento SP3'!$J$2:$J$692,'Faturamento SP3'!$D$2:$D$692,'Infos Relatório'!$B$2,'Faturamento SP3'!$E$2:$E$692,'Infos Relatório'!$B4,'Faturamento SP3'!$Z$2:$Z$692,'Infos Relatório'!U$1)</f>
        <v>0</v>
      </c>
      <c r="X4" s="14">
        <f>SUMIFS('Faturamento SP3'!$O$2:$O$692,'Faturamento SP3'!$D$2:$D$692,'Infos Relatório'!$B$2,'Faturamento SP3'!$E$2:$E$692,'Infos Relatório'!$B4,'Faturamento SP3'!$Z$2:$Z$692,'Infos Relatório'!U$1,'Faturamento SP3'!$T$2:$T$692,"Sim")+SUMIFS('Faturamento SP3'!$P$2:$P$692,'Faturamento SP3'!$D$2:$D$692,'Infos Relatório'!$B$2,'Faturamento SP3'!$E$2:$E$692,'Infos Relatório'!$B4,'Faturamento SP3'!$Z$2:$Z$692,'Infos Relatório'!U$1,'Faturamento SP3'!$T$2:$T$692,"Sim")</f>
        <v>0</v>
      </c>
      <c r="Y4" s="27" t="e">
        <f t="shared" ref="Y4:Y67" si="3">X4/W4</f>
        <v>#DIV/0!</v>
      </c>
      <c r="Z4" s="24">
        <f>SUMIFS('Faturamento SP3'!$H$2:$H$692,'Faturamento SP3'!$D$2:$D$692,'Infos Relatório'!$B$2,'Faturamento SP3'!$E$2:$E$692,'Infos Relatório'!$B4,'Faturamento SP3'!$Z$2:$Z$692,'Infos Relatório'!U$1)</f>
        <v>0</v>
      </c>
      <c r="AA4" s="23">
        <f>COUNTIFS('Faturamento SP3'!$D$2:$D$692,'Infos Relatório'!$B$2,'Faturamento SP3'!$E$2:$E$692,'Infos Relatório'!$B4,'Faturamento SP3'!$Z$2:$Z$692,'Infos Relatório'!AA$1)</f>
        <v>0</v>
      </c>
      <c r="AB4" s="13">
        <f>SUMIFS('Faturamento SP3'!$G$2:$G$692,'Faturamento SP3'!$D$2:$D$692,'Infos Relatório'!$B$2,'Faturamento SP3'!$E$2:$E$692,'Infos Relatório'!$B4,'Faturamento SP3'!$Z$2:$Z$692,'Infos Relatório'!AA$1)</f>
        <v>0</v>
      </c>
      <c r="AC4" s="13">
        <f>SUMIFS('Faturamento SP3'!$J$2:$J$692,'Faturamento SP3'!$D$2:$D$692,'Infos Relatório'!$B$2,'Faturamento SP3'!$E$2:$E$692,'Infos Relatório'!$B4,'Faturamento SP3'!$Z$2:$Z$692,'Infos Relatório'!AA$1)</f>
        <v>0</v>
      </c>
      <c r="AD4" s="14">
        <f>SUMIFS('Faturamento SP3'!$O$2:$O$692,'Faturamento SP3'!$D$2:$D$692,'Infos Relatório'!$B$2,'Faturamento SP3'!$E$2:$E$692,'Infos Relatório'!$B4,'Faturamento SP3'!$Z$2:$Z$692,'Infos Relatório'!AA$1,'Faturamento SP3'!$T$2:$T$692,"Sim")+SUMIFS('Faturamento SP3'!$P$2:$P$692,'Faturamento SP3'!$D$2:$D$692,'Infos Relatório'!$B$2,'Faturamento SP3'!$E$2:$E$692,'Infos Relatório'!$B4,'Faturamento SP3'!$Z$2:$Z$692,'Infos Relatório'!AA$1,'Faturamento SP3'!$T$2:$T$692,"Sim")</f>
        <v>0</v>
      </c>
      <c r="AE4" s="27" t="e">
        <f t="shared" ref="AE4:AE67" si="4">AD4/AC4</f>
        <v>#DIV/0!</v>
      </c>
      <c r="AF4" s="24">
        <f>SUMIFS('Faturamento SP3'!$H$2:$H$692,'Faturamento SP3'!$D$2:$D$692,'Infos Relatório'!$B$2,'Faturamento SP3'!$E$2:$E$692,'Infos Relatório'!$B4,'Faturamento SP3'!$Z$2:$Z$692,'Infos Relatório'!AA$1)</f>
        <v>0</v>
      </c>
      <c r="AG4" s="23">
        <f>COUNTIFS('Faturamento SP3'!$D$2:$D$692,'Infos Relatório'!$B$2,'Faturamento SP3'!$E$2:$E$692,'Infos Relatório'!$B4,'Faturamento SP3'!$Z$2:$Z$692,'Infos Relatório'!AG$1)</f>
        <v>0</v>
      </c>
      <c r="AH4" s="13">
        <f>SUMIFS('Faturamento SP3'!$G$2:$G$692,'Faturamento SP3'!$D$2:$D$692,'Infos Relatório'!$B$2,'Faturamento SP3'!$E$2:$E$692,'Infos Relatório'!$B4,'Faturamento SP3'!$Z$2:$Z$692,'Infos Relatório'!AG$1)</f>
        <v>0</v>
      </c>
      <c r="AI4" s="13">
        <f>SUMIFS('Faturamento SP3'!$J$2:$J$692,'Faturamento SP3'!$D$2:$D$692,'Infos Relatório'!$B$2,'Faturamento SP3'!$E$2:$E$692,'Infos Relatório'!$B4,'Faturamento SP3'!$Z$2:$Z$692,'Infos Relatório'!AG$1)</f>
        <v>0</v>
      </c>
      <c r="AJ4" s="14">
        <f>SUMIFS('Faturamento SP3'!$O$2:$O$692,'Faturamento SP3'!$D$2:$D$692,'Infos Relatório'!$B$2,'Faturamento SP3'!$E$2:$E$692,'Infos Relatório'!$B4,'Faturamento SP3'!$Z$2:$Z$692,'Infos Relatório'!AG$1,'Faturamento SP3'!$T$2:$T$692,"Sim")+SUMIFS('Faturamento SP3'!$P$2:$P$692,'Faturamento SP3'!$D$2:$D$692,'Infos Relatório'!$B$2,'Faturamento SP3'!$E$2:$E$692,'Infos Relatório'!$B4,'Faturamento SP3'!$Z$2:$Z$692,'Infos Relatório'!AG$1,'Faturamento SP3'!$T$2:$T$692,"Sim")</f>
        <v>0</v>
      </c>
      <c r="AK4" s="27" t="e">
        <f t="shared" ref="AK4:AK67" si="5">AJ4/AI4</f>
        <v>#DIV/0!</v>
      </c>
      <c r="AL4" s="24">
        <f>SUMIFS('Faturamento SP3'!$H$2:$H$692,'Faturamento SP3'!$D$2:$D$692,'Infos Relatório'!$B$2,'Faturamento SP3'!$E$2:$E$692,'Infos Relatório'!$B4,'Faturamento SP3'!$Z$2:$Z$692,'Infos Relatório'!AG$1)</f>
        <v>0</v>
      </c>
      <c r="AM4" s="23">
        <f>COUNTIFS('Faturamento SP3'!$D$2:$D$692,'Infos Relatório'!$B$2,'Faturamento SP3'!$E$2:$E$692,'Infos Relatório'!$B4,'Faturamento SP3'!$Z$2:$Z$692,'Infos Relatório'!AM$1)</f>
        <v>0</v>
      </c>
      <c r="AN4" s="13">
        <f>SUMIFS('Faturamento SP3'!$G$2:$G$692,'Faturamento SP3'!$D$2:$D$692,'Infos Relatório'!$B$2,'Faturamento SP3'!$E$2:$E$692,'Infos Relatório'!$B4,'Faturamento SP3'!$Z$2:$Z$692,'Infos Relatório'!AM$1)</f>
        <v>0</v>
      </c>
      <c r="AO4" s="13">
        <f>SUMIFS('Faturamento SP3'!$J$2:$J$692,'Faturamento SP3'!$D$2:$D$692,'Infos Relatório'!$B$2,'Faturamento SP3'!$E$2:$E$692,'Infos Relatório'!$B4,'Faturamento SP3'!$Z$2:$Z$692,'Infos Relatório'!AM$1)</f>
        <v>0</v>
      </c>
      <c r="AP4" s="14">
        <f>SUMIFS('Faturamento SP3'!$O$2:$O$692,'Faturamento SP3'!$D$2:$D$692,'Infos Relatório'!$B$2,'Faturamento SP3'!$E$2:$E$692,'Infos Relatório'!$B4,'Faturamento SP3'!$Z$2:$Z$692,'Infos Relatório'!AM$1,'Faturamento SP3'!$T$2:$T$692,"Sim")+SUMIFS('Faturamento SP3'!$P$2:$P$692,'Faturamento SP3'!$D$2:$D$692,'Infos Relatório'!$B$2,'Faturamento SP3'!$E$2:$E$692,'Infos Relatório'!$B4,'Faturamento SP3'!$Z$2:$Z$692,'Infos Relatório'!AM$1,'Faturamento SP3'!$T$2:$T$692,"Sim")</f>
        <v>0</v>
      </c>
      <c r="AQ4" s="27" t="e">
        <f t="shared" ref="AQ4:AQ67" si="6">AP4/AO4</f>
        <v>#DIV/0!</v>
      </c>
      <c r="AR4" s="24">
        <f>SUMIFS('Faturamento SP3'!$H$2:$H$692,'Faturamento SP3'!$D$2:$D$692,'Infos Relatório'!$B$2,'Faturamento SP3'!$E$2:$E$692,'Infos Relatório'!$B4,'Faturamento SP3'!$Z$2:$Z$692,'Infos Relatório'!AM$1)</f>
        <v>0</v>
      </c>
      <c r="AS4" s="23">
        <f>COUNTIFS('Faturamento SP3'!$D$2:$D$692,'Infos Relatório'!$B$2,'Faturamento SP3'!$E$2:$E$692,'Infos Relatório'!$B4,'Faturamento SP3'!$Z$2:$Z$692,'Infos Relatório'!AS$1)</f>
        <v>0</v>
      </c>
      <c r="AT4" s="13">
        <f>SUMIFS('Faturamento SP3'!$G$2:$G$692,'Faturamento SP3'!$D$2:$D$692,'Infos Relatório'!$B$2,'Faturamento SP3'!$E$2:$E$692,'Infos Relatório'!$B4,'Faturamento SP3'!$Z$2:$Z$692,'Infos Relatório'!AS$1)</f>
        <v>0</v>
      </c>
      <c r="AU4" s="13">
        <f>SUMIFS('Faturamento SP3'!$J$2:$J$692,'Faturamento SP3'!$D$2:$D$692,'Infos Relatório'!$B$2,'Faturamento SP3'!$E$2:$E$692,'Infos Relatório'!$B4,'Faturamento SP3'!$Z$2:$Z$692,'Infos Relatório'!AS$1)</f>
        <v>0</v>
      </c>
      <c r="AV4" s="14">
        <f>SUMIFS('Faturamento SP3'!$O$2:$O$692,'Faturamento SP3'!$D$2:$D$692,'Infos Relatório'!$B$2,'Faturamento SP3'!$E$2:$E$692,'Infos Relatório'!$B4,'Faturamento SP3'!$Z$2:$Z$692,'Infos Relatório'!AS$1,'Faturamento SP3'!$T$2:$T$692,"Sim")+SUMIFS('Faturamento SP3'!$P$2:$P$692,'Faturamento SP3'!$D$2:$D$692,'Infos Relatório'!$B$2,'Faturamento SP3'!$E$2:$E$692,'Infos Relatório'!$B4,'Faturamento SP3'!$Z$2:$Z$692,'Infos Relatório'!AS$1,'Faturamento SP3'!$T$2:$T$692,"Sim")</f>
        <v>0</v>
      </c>
      <c r="AW4" s="27" t="e">
        <f t="shared" ref="AW4:AW67" si="7">AV4/AU4</f>
        <v>#DIV/0!</v>
      </c>
      <c r="AX4" s="24">
        <f>SUMIFS('Faturamento SP3'!$H$2:$H$692,'Faturamento SP3'!$D$2:$D$692,'Infos Relatório'!$B$2,'Faturamento SP3'!$E$2:$E$692,'Infos Relatório'!$B4,'Faturamento SP3'!$Z$2:$Z$692,'Infos Relatório'!AS$1)</f>
        <v>0</v>
      </c>
      <c r="AY4" s="23">
        <f>COUNTIFS('Faturamento SP3'!$D$2:$D$692,'Infos Relatório'!$B$2,'Faturamento SP3'!$E$2:$E$692,'Infos Relatório'!$B4,'Faturamento SP3'!$Z$2:$Z$692,'Infos Relatório'!AY$1)</f>
        <v>0</v>
      </c>
      <c r="AZ4" s="13">
        <f>SUMIFS('Faturamento SP3'!$G$2:$G$692,'Faturamento SP3'!$D$2:$D$692,'Infos Relatório'!$B$2,'Faturamento SP3'!$E$2:$E$692,'Infos Relatório'!$B4,'Faturamento SP3'!$Z$2:$Z$692,'Infos Relatório'!AY$1)</f>
        <v>0</v>
      </c>
      <c r="BA4" s="13">
        <f>SUMIFS('Faturamento SP3'!$J$2:$J$692,'Faturamento SP3'!$D$2:$D$692,'Infos Relatório'!$B$2,'Faturamento SP3'!$E$2:$E$692,'Infos Relatório'!$B4,'Faturamento SP3'!$Z$2:$Z$692,'Infos Relatório'!AY$1)</f>
        <v>0</v>
      </c>
      <c r="BB4" s="14">
        <f>SUMIFS('Faturamento SP3'!$O$2:$O$692,'Faturamento SP3'!$D$2:$D$692,'Infos Relatório'!$B$2,'Faturamento SP3'!$E$2:$E$692,'Infos Relatório'!$B4,'Faturamento SP3'!$Z$2:$Z$692,'Infos Relatório'!AY$1,'Faturamento SP3'!$T$2:$T$692,"Sim")+SUMIFS('Faturamento SP3'!$P$2:$P$692,'Faturamento SP3'!$D$2:$D$692,'Infos Relatório'!$B$2,'Faturamento SP3'!$E$2:$E$692,'Infos Relatório'!$B4,'Faturamento SP3'!$Z$2:$Z$692,'Infos Relatório'!AY$1,'Faturamento SP3'!$T$2:$T$692,"Sim")</f>
        <v>0</v>
      </c>
      <c r="BC4" s="27" t="e">
        <f t="shared" ref="BC4:BC67" si="8">BB4/BA4</f>
        <v>#DIV/0!</v>
      </c>
      <c r="BD4" s="24">
        <f>SUMIFS('Faturamento SP3'!$H$2:$H$692,'Faturamento SP3'!$D$2:$D$692,'Infos Relatório'!$B$2,'Faturamento SP3'!$E$2:$E$692,'Infos Relatório'!$B4,'Faturamento SP3'!$Z$2:$Z$692,'Infos Relatório'!AY$1)</f>
        <v>0</v>
      </c>
      <c r="BE4" s="23">
        <f>COUNTIFS('Faturamento SP3'!$D$2:$D$692,'Infos Relatório'!$B$2,'Faturamento SP3'!$E$2:$E$692,'Infos Relatório'!$B4,'Faturamento SP3'!$Z$2:$Z$692,'Infos Relatório'!BE$1)</f>
        <v>0</v>
      </c>
      <c r="BF4" s="13">
        <f>SUMIFS('Faturamento SP3'!$G$2:$G$692,'Faturamento SP3'!$D$2:$D$692,'Infos Relatório'!$B$2,'Faturamento SP3'!$E$2:$E$692,'Infos Relatório'!$B4,'Faturamento SP3'!$Z$2:$Z$692,'Infos Relatório'!BE$1)</f>
        <v>0</v>
      </c>
      <c r="BG4" s="13">
        <f>SUMIFS('Faturamento SP3'!$J$2:$J$692,'Faturamento SP3'!$D$2:$D$692,'Infos Relatório'!$B$2,'Faturamento SP3'!$E$2:$E$692,'Infos Relatório'!$B4,'Faturamento SP3'!$Z$2:$Z$692,'Infos Relatório'!BE$1)</f>
        <v>0</v>
      </c>
      <c r="BH4" s="14">
        <f>SUMIFS('Faturamento SP3'!$O$2:$O$692,'Faturamento SP3'!$D$2:$D$692,'Infos Relatório'!$B$2,'Faturamento SP3'!$E$2:$E$692,'Infos Relatório'!$B4,'Faturamento SP3'!$Z$2:$Z$692,'Infos Relatório'!BE$1,'Faturamento SP3'!$T$2:$T$692,"Sim")+SUMIFS('Faturamento SP3'!$P$2:$P$692,'Faturamento SP3'!$D$2:$D$692,'Infos Relatório'!$B$2,'Faturamento SP3'!$E$2:$E$692,'Infos Relatório'!$B4,'Faturamento SP3'!$Z$2:$Z$692,'Infos Relatório'!BE$1,'Faturamento SP3'!$T$2:$T$692,"Sim")</f>
        <v>0</v>
      </c>
      <c r="BI4" s="27" t="e">
        <f t="shared" ref="BI4:BI67" si="9">BH4/BG4</f>
        <v>#DIV/0!</v>
      </c>
      <c r="BJ4" s="24">
        <f>SUMIFS('Faturamento SP3'!$H$2:$H$692,'Faturamento SP3'!$D$2:$D$692,'Infos Relatório'!$B$2,'Faturamento SP3'!$E$2:$E$692,'Infos Relatório'!$B4,'Faturamento SP3'!$Z$2:$Z$692,'Infos Relatório'!BE$1)</f>
        <v>0</v>
      </c>
      <c r="BK4" s="23">
        <f>COUNTIFS('Faturamento SP3'!$D$2:$D$692,'Infos Relatório'!$B$2,'Faturamento SP3'!$E$2:$E$692,'Infos Relatório'!$B4,'Faturamento SP3'!$Z$2:$Z$692,'Infos Relatório'!BK$1)</f>
        <v>0</v>
      </c>
      <c r="BL4" s="13">
        <f>SUMIFS('Faturamento SP3'!$G$2:$G$692,'Faturamento SP3'!$D$2:$D$692,'Infos Relatório'!$B$2,'Faturamento SP3'!$E$2:$E$692,'Infos Relatório'!$B4,'Faturamento SP3'!$Z$2:$Z$692,'Infos Relatório'!BK$1)</f>
        <v>0</v>
      </c>
      <c r="BM4" s="13">
        <f>SUMIFS('Faturamento SP3'!$J$2:$J$692,'Faturamento SP3'!$D$2:$D$692,'Infos Relatório'!$B$2,'Faturamento SP3'!$E$2:$E$692,'Infos Relatório'!$B4,'Faturamento SP3'!$Z$2:$Z$692,'Infos Relatório'!BK$1)</f>
        <v>0</v>
      </c>
      <c r="BN4" s="14">
        <f>SUMIFS('Faturamento SP3'!$O$2:$O$692,'Faturamento SP3'!$D$2:$D$692,'Infos Relatório'!$B$2,'Faturamento SP3'!$E$2:$E$692,'Infos Relatório'!$B4,'Faturamento SP3'!$Z$2:$Z$692,'Infos Relatório'!BK$1,'Faturamento SP3'!$T$2:$T$692,"Sim")+SUMIFS('Faturamento SP3'!$P$2:$P$692,'Faturamento SP3'!$D$2:$D$692,'Infos Relatório'!$B$2,'Faturamento SP3'!$E$2:$E$692,'Infos Relatório'!$B4,'Faturamento SP3'!$Z$2:$Z$692,'Infos Relatório'!BK$1,'Faturamento SP3'!$T$2:$T$692,"Sim")</f>
        <v>0</v>
      </c>
      <c r="BO4" s="27" t="e">
        <f t="shared" ref="BO4:BO67" si="10">BN4/BM4</f>
        <v>#DIV/0!</v>
      </c>
      <c r="BP4" s="24">
        <f>SUMIFS('Faturamento SP3'!$H$2:$H$692,'Faturamento SP3'!$D$2:$D$692,'Infos Relatório'!$B$2,'Faturamento SP3'!$E$2:$E$692,'Infos Relatório'!$B4,'Faturamento SP3'!$Z$2:$Z$692,'Infos Relatório'!BK$1)</f>
        <v>0</v>
      </c>
      <c r="BQ4" s="23">
        <f>COUNTIFS('Faturamento SP3'!$D$2:$D$692,'Infos Relatório'!$B$2,'Faturamento SP3'!$E$2:$E$692,'Infos Relatório'!$B4,'Faturamento SP3'!$Z$2:$Z$692,'Infos Relatório'!BQ$1)</f>
        <v>0</v>
      </c>
      <c r="BR4" s="13">
        <f>SUMIFS('Faturamento SP3'!$G$2:$G$692,'Faturamento SP3'!$D$2:$D$692,'Infos Relatório'!$B$2,'Faturamento SP3'!$E$2:$E$692,'Infos Relatório'!$B4,'Faturamento SP3'!$Z$2:$Z$692,'Infos Relatório'!BQ$1)</f>
        <v>0</v>
      </c>
      <c r="BS4" s="13">
        <f>SUMIFS('Faturamento SP3'!$J$2:$J$692,'Faturamento SP3'!$D$2:$D$692,'Infos Relatório'!$B$2,'Faturamento SP3'!$E$2:$E$692,'Infos Relatório'!$B4,'Faturamento SP3'!$Z$2:$Z$692,'Infos Relatório'!BQ$1)</f>
        <v>0</v>
      </c>
      <c r="BT4" s="14">
        <f>SUMIFS('Faturamento SP3'!$O$2:$O$692,'Faturamento SP3'!$D$2:$D$692,'Infos Relatório'!$B$2,'Faturamento SP3'!$E$2:$E$692,'Infos Relatório'!$B4,'Faturamento SP3'!$Z$2:$Z$692,'Infos Relatório'!BQ$1,'Faturamento SP3'!$T$2:$T$692,"Sim")+SUMIFS('Faturamento SP3'!$P$2:$P$692,'Faturamento SP3'!$D$2:$D$692,'Infos Relatório'!$B$2,'Faturamento SP3'!$E$2:$E$692,'Infos Relatório'!$B4,'Faturamento SP3'!$Z$2:$Z$692,'Infos Relatório'!BQ$1,'Faturamento SP3'!$T$2:$T$692,"Sim")</f>
        <v>0</v>
      </c>
      <c r="BU4" s="27" t="e">
        <f t="shared" ref="BU4:BU67" si="11">BT4/BS4</f>
        <v>#DIV/0!</v>
      </c>
      <c r="BV4" s="24">
        <f>SUMIFS('Faturamento SP3'!$H$2:$H$692,'Faturamento SP3'!$D$2:$D$692,'Infos Relatório'!$B$2,'Faturamento SP3'!$E$2:$E$692,'Infos Relatório'!$B4,'Faturamento SP3'!$Z$2:$Z$692,'Infos Relatório'!BQ$1)</f>
        <v>0</v>
      </c>
    </row>
    <row r="5" spans="2:74">
      <c r="B5" s="17" t="s">
        <v>9</v>
      </c>
      <c r="C5" s="23">
        <f>COUNTIFS('Faturamento SP3'!$D$2:$D$692,'Infos Relatório'!$B$2,'Faturamento SP3'!$E$2:$E$692,'Infos Relatório'!$B5,'Faturamento SP3'!$Z$2:$Z$692,'Infos Relatório'!C$1)</f>
        <v>0</v>
      </c>
      <c r="D5" s="13">
        <f>SUMIFS('Faturamento SP3'!$G$2:$G$692,'Faturamento SP3'!$D$2:$D$692,'Infos Relatório'!$B$2,'Faturamento SP3'!$E$2:$E$692,'Infos Relatório'!$B5,'Faturamento SP3'!$Z$2:$Z$692,'Infos Relatório'!C$1)</f>
        <v>0</v>
      </c>
      <c r="E5" s="13">
        <f>SUMIFS('Faturamento SP3'!$J$2:$J$692,'Faturamento SP3'!$D$2:$D$692,'Infos Relatório'!$B$2,'Faturamento SP3'!$E$2:$E$692,'Infos Relatório'!$B5,'Faturamento SP3'!$Z$2:$Z$692,'Infos Relatório'!C$1)</f>
        <v>0</v>
      </c>
      <c r="F5" s="14">
        <f>SUMIFS('Faturamento SP3'!$O$2:$O$692,'Faturamento SP3'!$D$2:$D$692,'Infos Relatório'!$B$2,'Faturamento SP3'!$E$2:$E$692,'Infos Relatório'!$B5,'Faturamento SP3'!$Z$2:$Z$692,'Infos Relatório'!C$1,'Faturamento SP3'!$T$2:$T$692,"Sim")+SUMIFS('Faturamento SP3'!$P$2:$P$692,'Faturamento SP3'!$D$2:$D$692,'Infos Relatório'!$B$2,'Faturamento SP3'!$E$2:$E$692,'Infos Relatório'!$B5,'Faturamento SP3'!$Z$2:$Z$692,'Infos Relatório'!C$1,'Faturamento SP3'!$T$2:$T$692,"Sim")</f>
        <v>0</v>
      </c>
      <c r="G5" s="27" t="e">
        <f t="shared" ref="G5:G68" si="12">F5/E5</f>
        <v>#DIV/0!</v>
      </c>
      <c r="H5" s="24">
        <f>SUMIFS('Faturamento SP3'!$H$2:$H$692,'Faturamento SP3'!$D$2:$D$692,'Infos Relatório'!$B$2,'Faturamento SP3'!$E$2:$E$692,'Infos Relatório'!$B5,'Faturamento SP3'!$Z$2:$Z$692,'Infos Relatório'!C$1)</f>
        <v>0</v>
      </c>
      <c r="I5" s="23">
        <f>COUNTIFS('Faturamento SP3'!$D$2:$D$692,'Infos Relatório'!$B$2,'Faturamento SP3'!$E$2:$E$692,'Infos Relatório'!$B5,'Faturamento SP3'!$Z$2:$Z$692,'Infos Relatório'!I$1)</f>
        <v>0</v>
      </c>
      <c r="J5" s="13">
        <f>SUMIFS('Faturamento SP3'!$G$2:$G$692,'Faturamento SP3'!$D$2:$D$692,'Infos Relatório'!$B$2,'Faturamento SP3'!$E$2:$E$692,'Infos Relatório'!$B5,'Faturamento SP3'!$Z$2:$Z$692,'Infos Relatório'!I$1)</f>
        <v>0</v>
      </c>
      <c r="K5" s="13">
        <f>SUMIFS('Faturamento SP3'!$J$2:$J$692,'Faturamento SP3'!$D$2:$D$692,'Infos Relatório'!$B$2,'Faturamento SP3'!$E$2:$E$692,'Infos Relatório'!$B5,'Faturamento SP3'!$Z$2:$Z$692,'Infos Relatório'!I$1)</f>
        <v>0</v>
      </c>
      <c r="L5" s="14">
        <f>SUMIFS('Faturamento SP3'!$O$2:$O$692,'Faturamento SP3'!$D$2:$D$692,'Infos Relatório'!$B$2,'Faturamento SP3'!$E$2:$E$692,'Infos Relatório'!$B5,'Faturamento SP3'!$Z$2:$Z$692,'Infos Relatório'!I$1,'Faturamento SP3'!$T$2:$T$692,"Sim")+SUMIFS('Faturamento SP3'!$P$2:$P$692,'Faturamento SP3'!$D$2:$D$692,'Infos Relatório'!$B$2,'Faturamento SP3'!$E$2:$E$692,'Infos Relatório'!$B5,'Faturamento SP3'!$Z$2:$Z$692,'Infos Relatório'!I$1,'Faturamento SP3'!$T$2:$T$692,"Sim")</f>
        <v>0</v>
      </c>
      <c r="M5" s="27" t="e">
        <f t="shared" si="1"/>
        <v>#DIV/0!</v>
      </c>
      <c r="N5" s="24">
        <f>SUMIFS('Faturamento SP3'!$H$2:$H$692,'Faturamento SP3'!$D$2:$D$692,'Infos Relatório'!$B$2,'Faturamento SP3'!$E$2:$E$692,'Infos Relatório'!$B5,'Faturamento SP3'!$Z$2:$Z$692,'Infos Relatório'!I$1)</f>
        <v>0</v>
      </c>
      <c r="O5" s="23">
        <f>COUNTIFS('Faturamento SP3'!$D$2:$D$692,'Infos Relatório'!$B$2,'Faturamento SP3'!$E$2:$E$692,'Infos Relatório'!$B5,'Faturamento SP3'!$Z$2:$Z$692,'Infos Relatório'!O$1)</f>
        <v>0</v>
      </c>
      <c r="P5" s="13">
        <f>SUMIFS('Faturamento SP3'!$G$2:$G$692,'Faturamento SP3'!$D$2:$D$692,'Infos Relatório'!$B$2,'Faturamento SP3'!$E$2:$E$692,'Infos Relatório'!$B5,'Faturamento SP3'!$Z$2:$Z$692,'Infos Relatório'!O$1)</f>
        <v>0</v>
      </c>
      <c r="Q5" s="13">
        <f>SUMIFS('Faturamento SP3'!$J$2:$J$692,'Faturamento SP3'!$D$2:$D$692,'Infos Relatório'!$B$2,'Faturamento SP3'!$E$2:$E$692,'Infos Relatório'!$B5,'Faturamento SP3'!$Z$2:$Z$692,'Infos Relatório'!O$1)</f>
        <v>0</v>
      </c>
      <c r="R5" s="14">
        <f>SUMIFS('Faturamento SP3'!$O$2:$O$692,'Faturamento SP3'!$D$2:$D$692,'Infos Relatório'!$B$2,'Faturamento SP3'!$E$2:$E$692,'Infos Relatório'!$B5,'Faturamento SP3'!$Z$2:$Z$692,'Infos Relatório'!O$1,'Faturamento SP3'!$T$2:$T$692,"Sim")+SUMIFS('Faturamento SP3'!$P$2:$P$692,'Faturamento SP3'!$D$2:$D$692,'Infos Relatório'!$B$2,'Faturamento SP3'!$E$2:$E$692,'Infos Relatório'!$B5,'Faturamento SP3'!$Z$2:$Z$692,'Infos Relatório'!O$1,'Faturamento SP3'!$T$2:$T$692,"Sim")</f>
        <v>0</v>
      </c>
      <c r="S5" s="27" t="e">
        <f t="shared" si="2"/>
        <v>#DIV/0!</v>
      </c>
      <c r="T5" s="24">
        <f>SUMIFS('Faturamento SP3'!$H$2:$H$692,'Faturamento SP3'!$D$2:$D$692,'Infos Relatório'!$B$2,'Faturamento SP3'!$E$2:$E$692,'Infos Relatório'!$B5,'Faturamento SP3'!$Z$2:$Z$692,'Infos Relatório'!O$1)</f>
        <v>0</v>
      </c>
      <c r="U5" s="23">
        <f>COUNTIFS('Faturamento SP3'!$D$2:$D$692,'Infos Relatório'!$B$2,'Faturamento SP3'!$E$2:$E$692,'Infos Relatório'!$B5,'Faturamento SP3'!$Z$2:$Z$692,'Infos Relatório'!U$1)</f>
        <v>0</v>
      </c>
      <c r="V5" s="13">
        <f>SUMIFS('Faturamento SP3'!$G$2:$G$692,'Faturamento SP3'!$D$2:$D$692,'Infos Relatório'!$B$2,'Faturamento SP3'!$E$2:$E$692,'Infos Relatório'!$B5,'Faturamento SP3'!$Z$2:$Z$692,'Infos Relatório'!U$1)</f>
        <v>0</v>
      </c>
      <c r="W5" s="13">
        <f>SUMIFS('Faturamento SP3'!$J$2:$J$692,'Faturamento SP3'!$D$2:$D$692,'Infos Relatório'!$B$2,'Faturamento SP3'!$E$2:$E$692,'Infos Relatório'!$B5,'Faturamento SP3'!$Z$2:$Z$692,'Infos Relatório'!U$1)</f>
        <v>0</v>
      </c>
      <c r="X5" s="14">
        <f>SUMIFS('Faturamento SP3'!$O$2:$O$692,'Faturamento SP3'!$D$2:$D$692,'Infos Relatório'!$B$2,'Faturamento SP3'!$E$2:$E$692,'Infos Relatório'!$B5,'Faturamento SP3'!$Z$2:$Z$692,'Infos Relatório'!U$1,'Faturamento SP3'!$T$2:$T$692,"Sim")+SUMIFS('Faturamento SP3'!$P$2:$P$692,'Faturamento SP3'!$D$2:$D$692,'Infos Relatório'!$B$2,'Faturamento SP3'!$E$2:$E$692,'Infos Relatório'!$B5,'Faturamento SP3'!$Z$2:$Z$692,'Infos Relatório'!U$1,'Faturamento SP3'!$T$2:$T$692,"Sim")</f>
        <v>0</v>
      </c>
      <c r="Y5" s="27" t="e">
        <f t="shared" si="3"/>
        <v>#DIV/0!</v>
      </c>
      <c r="Z5" s="24">
        <f>SUMIFS('Faturamento SP3'!$H$2:$H$692,'Faturamento SP3'!$D$2:$D$692,'Infos Relatório'!$B$2,'Faturamento SP3'!$E$2:$E$692,'Infos Relatório'!$B5,'Faturamento SP3'!$Z$2:$Z$692,'Infos Relatório'!U$1)</f>
        <v>0</v>
      </c>
      <c r="AA5" s="23">
        <f>COUNTIFS('Faturamento SP3'!$D$2:$D$692,'Infos Relatório'!$B$2,'Faturamento SP3'!$E$2:$E$692,'Infos Relatório'!$B5,'Faturamento SP3'!$Z$2:$Z$692,'Infos Relatório'!AA$1)</f>
        <v>0</v>
      </c>
      <c r="AB5" s="13">
        <f>SUMIFS('Faturamento SP3'!$G$2:$G$692,'Faturamento SP3'!$D$2:$D$692,'Infos Relatório'!$B$2,'Faturamento SP3'!$E$2:$E$692,'Infos Relatório'!$B5,'Faturamento SP3'!$Z$2:$Z$692,'Infos Relatório'!AA$1)</f>
        <v>0</v>
      </c>
      <c r="AC5" s="13">
        <f>SUMIFS('Faturamento SP3'!$J$2:$J$692,'Faturamento SP3'!$D$2:$D$692,'Infos Relatório'!$B$2,'Faturamento SP3'!$E$2:$E$692,'Infos Relatório'!$B5,'Faturamento SP3'!$Z$2:$Z$692,'Infos Relatório'!AA$1)</f>
        <v>0</v>
      </c>
      <c r="AD5" s="14">
        <f>SUMIFS('Faturamento SP3'!$O$2:$O$692,'Faturamento SP3'!$D$2:$D$692,'Infos Relatório'!$B$2,'Faturamento SP3'!$E$2:$E$692,'Infos Relatório'!$B5,'Faturamento SP3'!$Z$2:$Z$692,'Infos Relatório'!AA$1,'Faturamento SP3'!$T$2:$T$692,"Sim")+SUMIFS('Faturamento SP3'!$P$2:$P$692,'Faturamento SP3'!$D$2:$D$692,'Infos Relatório'!$B$2,'Faturamento SP3'!$E$2:$E$692,'Infos Relatório'!$B5,'Faturamento SP3'!$Z$2:$Z$692,'Infos Relatório'!AA$1,'Faturamento SP3'!$T$2:$T$692,"Sim")</f>
        <v>0</v>
      </c>
      <c r="AE5" s="27" t="e">
        <f t="shared" si="4"/>
        <v>#DIV/0!</v>
      </c>
      <c r="AF5" s="24">
        <f>SUMIFS('Faturamento SP3'!$H$2:$H$692,'Faturamento SP3'!$D$2:$D$692,'Infos Relatório'!$B$2,'Faturamento SP3'!$E$2:$E$692,'Infos Relatório'!$B5,'Faturamento SP3'!$Z$2:$Z$692,'Infos Relatório'!AA$1)</f>
        <v>0</v>
      </c>
      <c r="AG5" s="23">
        <f>COUNTIFS('Faturamento SP3'!$D$2:$D$692,'Infos Relatório'!$B$2,'Faturamento SP3'!$E$2:$E$692,'Infos Relatório'!$B5,'Faturamento SP3'!$Z$2:$Z$692,'Infos Relatório'!AG$1)</f>
        <v>0</v>
      </c>
      <c r="AH5" s="13">
        <f>SUMIFS('Faturamento SP3'!$G$2:$G$692,'Faturamento SP3'!$D$2:$D$692,'Infos Relatório'!$B$2,'Faturamento SP3'!$E$2:$E$692,'Infos Relatório'!$B5,'Faturamento SP3'!$Z$2:$Z$692,'Infos Relatório'!AG$1)</f>
        <v>0</v>
      </c>
      <c r="AI5" s="13">
        <f>SUMIFS('Faturamento SP3'!$J$2:$J$692,'Faturamento SP3'!$D$2:$D$692,'Infos Relatório'!$B$2,'Faturamento SP3'!$E$2:$E$692,'Infos Relatório'!$B5,'Faturamento SP3'!$Z$2:$Z$692,'Infos Relatório'!AG$1)</f>
        <v>0</v>
      </c>
      <c r="AJ5" s="14">
        <f>SUMIFS('Faturamento SP3'!$O$2:$O$692,'Faturamento SP3'!$D$2:$D$692,'Infos Relatório'!$B$2,'Faturamento SP3'!$E$2:$E$692,'Infos Relatório'!$B5,'Faturamento SP3'!$Z$2:$Z$692,'Infos Relatório'!AG$1,'Faturamento SP3'!$T$2:$T$692,"Sim")+SUMIFS('Faturamento SP3'!$P$2:$P$692,'Faturamento SP3'!$D$2:$D$692,'Infos Relatório'!$B$2,'Faturamento SP3'!$E$2:$E$692,'Infos Relatório'!$B5,'Faturamento SP3'!$Z$2:$Z$692,'Infos Relatório'!AG$1,'Faturamento SP3'!$T$2:$T$692,"Sim")</f>
        <v>0</v>
      </c>
      <c r="AK5" s="27" t="e">
        <f t="shared" si="5"/>
        <v>#DIV/0!</v>
      </c>
      <c r="AL5" s="24">
        <f>SUMIFS('Faturamento SP3'!$H$2:$H$692,'Faturamento SP3'!$D$2:$D$692,'Infos Relatório'!$B$2,'Faturamento SP3'!$E$2:$E$692,'Infos Relatório'!$B5,'Faturamento SP3'!$Z$2:$Z$692,'Infos Relatório'!AG$1)</f>
        <v>0</v>
      </c>
      <c r="AM5" s="23">
        <f>COUNTIFS('Faturamento SP3'!$D$2:$D$692,'Infos Relatório'!$B$2,'Faturamento SP3'!$E$2:$E$692,'Infos Relatório'!$B5,'Faturamento SP3'!$Z$2:$Z$692,'Infos Relatório'!AM$1)</f>
        <v>0</v>
      </c>
      <c r="AN5" s="13">
        <f>SUMIFS('Faturamento SP3'!$G$2:$G$692,'Faturamento SP3'!$D$2:$D$692,'Infos Relatório'!$B$2,'Faturamento SP3'!$E$2:$E$692,'Infos Relatório'!$B5,'Faturamento SP3'!$Z$2:$Z$692,'Infos Relatório'!AM$1)</f>
        <v>0</v>
      </c>
      <c r="AO5" s="13">
        <f>SUMIFS('Faturamento SP3'!$J$2:$J$692,'Faturamento SP3'!$D$2:$D$692,'Infos Relatório'!$B$2,'Faturamento SP3'!$E$2:$E$692,'Infos Relatório'!$B5,'Faturamento SP3'!$Z$2:$Z$692,'Infos Relatório'!AM$1)</f>
        <v>0</v>
      </c>
      <c r="AP5" s="14">
        <f>SUMIFS('Faturamento SP3'!$O$2:$O$692,'Faturamento SP3'!$D$2:$D$692,'Infos Relatório'!$B$2,'Faturamento SP3'!$E$2:$E$692,'Infos Relatório'!$B5,'Faturamento SP3'!$Z$2:$Z$692,'Infos Relatório'!AM$1,'Faturamento SP3'!$T$2:$T$692,"Sim")+SUMIFS('Faturamento SP3'!$P$2:$P$692,'Faturamento SP3'!$D$2:$D$692,'Infos Relatório'!$B$2,'Faturamento SP3'!$E$2:$E$692,'Infos Relatório'!$B5,'Faturamento SP3'!$Z$2:$Z$692,'Infos Relatório'!AM$1,'Faturamento SP3'!$T$2:$T$692,"Sim")</f>
        <v>0</v>
      </c>
      <c r="AQ5" s="27" t="e">
        <f t="shared" si="6"/>
        <v>#DIV/0!</v>
      </c>
      <c r="AR5" s="24">
        <f>SUMIFS('Faturamento SP3'!$H$2:$H$692,'Faturamento SP3'!$D$2:$D$692,'Infos Relatório'!$B$2,'Faturamento SP3'!$E$2:$E$692,'Infos Relatório'!$B5,'Faturamento SP3'!$Z$2:$Z$692,'Infos Relatório'!AM$1)</f>
        <v>0</v>
      </c>
      <c r="AS5" s="23">
        <f>COUNTIFS('Faturamento SP3'!$D$2:$D$692,'Infos Relatório'!$B$2,'Faturamento SP3'!$E$2:$E$692,'Infos Relatório'!$B5,'Faturamento SP3'!$Z$2:$Z$692,'Infos Relatório'!AS$1)</f>
        <v>0</v>
      </c>
      <c r="AT5" s="13">
        <f>SUMIFS('Faturamento SP3'!$G$2:$G$692,'Faturamento SP3'!$D$2:$D$692,'Infos Relatório'!$B$2,'Faturamento SP3'!$E$2:$E$692,'Infos Relatório'!$B5,'Faturamento SP3'!$Z$2:$Z$692,'Infos Relatório'!AS$1)</f>
        <v>0</v>
      </c>
      <c r="AU5" s="13">
        <f>SUMIFS('Faturamento SP3'!$J$2:$J$692,'Faturamento SP3'!$D$2:$D$692,'Infos Relatório'!$B$2,'Faturamento SP3'!$E$2:$E$692,'Infos Relatório'!$B5,'Faturamento SP3'!$Z$2:$Z$692,'Infos Relatório'!AS$1)</f>
        <v>0</v>
      </c>
      <c r="AV5" s="14">
        <f>SUMIFS('Faturamento SP3'!$O$2:$O$692,'Faturamento SP3'!$D$2:$D$692,'Infos Relatório'!$B$2,'Faturamento SP3'!$E$2:$E$692,'Infos Relatório'!$B5,'Faturamento SP3'!$Z$2:$Z$692,'Infos Relatório'!AS$1,'Faturamento SP3'!$T$2:$T$692,"Sim")+SUMIFS('Faturamento SP3'!$P$2:$P$692,'Faturamento SP3'!$D$2:$D$692,'Infos Relatório'!$B$2,'Faturamento SP3'!$E$2:$E$692,'Infos Relatório'!$B5,'Faturamento SP3'!$Z$2:$Z$692,'Infos Relatório'!AS$1,'Faturamento SP3'!$T$2:$T$692,"Sim")</f>
        <v>0</v>
      </c>
      <c r="AW5" s="27" t="e">
        <f t="shared" si="7"/>
        <v>#DIV/0!</v>
      </c>
      <c r="AX5" s="24">
        <f>SUMIFS('Faturamento SP3'!$H$2:$H$692,'Faturamento SP3'!$D$2:$D$692,'Infos Relatório'!$B$2,'Faturamento SP3'!$E$2:$E$692,'Infos Relatório'!$B5,'Faturamento SP3'!$Z$2:$Z$692,'Infos Relatório'!AS$1)</f>
        <v>0</v>
      </c>
      <c r="AY5" s="23">
        <f>COUNTIFS('Faturamento SP3'!$D$2:$D$692,'Infos Relatório'!$B$2,'Faturamento SP3'!$E$2:$E$692,'Infos Relatório'!$B5,'Faturamento SP3'!$Z$2:$Z$692,'Infos Relatório'!AY$1)</f>
        <v>0</v>
      </c>
      <c r="AZ5" s="13">
        <f>SUMIFS('Faturamento SP3'!$G$2:$G$692,'Faturamento SP3'!$D$2:$D$692,'Infos Relatório'!$B$2,'Faturamento SP3'!$E$2:$E$692,'Infos Relatório'!$B5,'Faturamento SP3'!$Z$2:$Z$692,'Infos Relatório'!AY$1)</f>
        <v>0</v>
      </c>
      <c r="BA5" s="13">
        <f>SUMIFS('Faturamento SP3'!$J$2:$J$692,'Faturamento SP3'!$D$2:$D$692,'Infos Relatório'!$B$2,'Faturamento SP3'!$E$2:$E$692,'Infos Relatório'!$B5,'Faturamento SP3'!$Z$2:$Z$692,'Infos Relatório'!AY$1)</f>
        <v>0</v>
      </c>
      <c r="BB5" s="14">
        <f>SUMIFS('Faturamento SP3'!$O$2:$O$692,'Faturamento SP3'!$D$2:$D$692,'Infos Relatório'!$B$2,'Faturamento SP3'!$E$2:$E$692,'Infos Relatório'!$B5,'Faturamento SP3'!$Z$2:$Z$692,'Infos Relatório'!AY$1,'Faturamento SP3'!$T$2:$T$692,"Sim")+SUMIFS('Faturamento SP3'!$P$2:$P$692,'Faturamento SP3'!$D$2:$D$692,'Infos Relatório'!$B$2,'Faturamento SP3'!$E$2:$E$692,'Infos Relatório'!$B5,'Faturamento SP3'!$Z$2:$Z$692,'Infos Relatório'!AY$1,'Faturamento SP3'!$T$2:$T$692,"Sim")</f>
        <v>0</v>
      </c>
      <c r="BC5" s="27" t="e">
        <f t="shared" si="8"/>
        <v>#DIV/0!</v>
      </c>
      <c r="BD5" s="24">
        <f>SUMIFS('Faturamento SP3'!$H$2:$H$692,'Faturamento SP3'!$D$2:$D$692,'Infos Relatório'!$B$2,'Faturamento SP3'!$E$2:$E$692,'Infos Relatório'!$B5,'Faturamento SP3'!$Z$2:$Z$692,'Infos Relatório'!AY$1)</f>
        <v>0</v>
      </c>
      <c r="BE5" s="23">
        <f>COUNTIFS('Faturamento SP3'!$D$2:$D$692,'Infos Relatório'!$B$2,'Faturamento SP3'!$E$2:$E$692,'Infos Relatório'!$B5,'Faturamento SP3'!$Z$2:$Z$692,'Infos Relatório'!BE$1)</f>
        <v>0</v>
      </c>
      <c r="BF5" s="13">
        <f>SUMIFS('Faturamento SP3'!$G$2:$G$692,'Faturamento SP3'!$D$2:$D$692,'Infos Relatório'!$B$2,'Faturamento SP3'!$E$2:$E$692,'Infos Relatório'!$B5,'Faturamento SP3'!$Z$2:$Z$692,'Infos Relatório'!BE$1)</f>
        <v>0</v>
      </c>
      <c r="BG5" s="13">
        <f>SUMIFS('Faturamento SP3'!$J$2:$J$692,'Faturamento SP3'!$D$2:$D$692,'Infos Relatório'!$B$2,'Faturamento SP3'!$E$2:$E$692,'Infos Relatório'!$B5,'Faturamento SP3'!$Z$2:$Z$692,'Infos Relatório'!BE$1)</f>
        <v>0</v>
      </c>
      <c r="BH5" s="14">
        <f>SUMIFS('Faturamento SP3'!$O$2:$O$692,'Faturamento SP3'!$D$2:$D$692,'Infos Relatório'!$B$2,'Faturamento SP3'!$E$2:$E$692,'Infos Relatório'!$B5,'Faturamento SP3'!$Z$2:$Z$692,'Infos Relatório'!BE$1,'Faturamento SP3'!$T$2:$T$692,"Sim")+SUMIFS('Faturamento SP3'!$P$2:$P$692,'Faturamento SP3'!$D$2:$D$692,'Infos Relatório'!$B$2,'Faturamento SP3'!$E$2:$E$692,'Infos Relatório'!$B5,'Faturamento SP3'!$Z$2:$Z$692,'Infos Relatório'!BE$1,'Faturamento SP3'!$T$2:$T$692,"Sim")</f>
        <v>0</v>
      </c>
      <c r="BI5" s="27" t="e">
        <f t="shared" si="9"/>
        <v>#DIV/0!</v>
      </c>
      <c r="BJ5" s="24">
        <f>SUMIFS('Faturamento SP3'!$H$2:$H$692,'Faturamento SP3'!$D$2:$D$692,'Infos Relatório'!$B$2,'Faturamento SP3'!$E$2:$E$692,'Infos Relatório'!$B5,'Faturamento SP3'!$Z$2:$Z$692,'Infos Relatório'!BE$1)</f>
        <v>0</v>
      </c>
      <c r="BK5" s="23">
        <f>COUNTIFS('Faturamento SP3'!$D$2:$D$692,'Infos Relatório'!$B$2,'Faturamento SP3'!$E$2:$E$692,'Infos Relatório'!$B5,'Faturamento SP3'!$Z$2:$Z$692,'Infos Relatório'!BK$1)</f>
        <v>0</v>
      </c>
      <c r="BL5" s="13">
        <f>SUMIFS('Faturamento SP3'!$G$2:$G$692,'Faturamento SP3'!$D$2:$D$692,'Infos Relatório'!$B$2,'Faturamento SP3'!$E$2:$E$692,'Infos Relatório'!$B5,'Faturamento SP3'!$Z$2:$Z$692,'Infos Relatório'!BK$1)</f>
        <v>0</v>
      </c>
      <c r="BM5" s="13">
        <f>SUMIFS('Faturamento SP3'!$J$2:$J$692,'Faturamento SP3'!$D$2:$D$692,'Infos Relatório'!$B$2,'Faturamento SP3'!$E$2:$E$692,'Infos Relatório'!$B5,'Faturamento SP3'!$Z$2:$Z$692,'Infos Relatório'!BK$1)</f>
        <v>0</v>
      </c>
      <c r="BN5" s="14">
        <f>SUMIFS('Faturamento SP3'!$O$2:$O$692,'Faturamento SP3'!$D$2:$D$692,'Infos Relatório'!$B$2,'Faturamento SP3'!$E$2:$E$692,'Infos Relatório'!$B5,'Faturamento SP3'!$Z$2:$Z$692,'Infos Relatório'!BK$1,'Faturamento SP3'!$T$2:$T$692,"Sim")+SUMIFS('Faturamento SP3'!$P$2:$P$692,'Faturamento SP3'!$D$2:$D$692,'Infos Relatório'!$B$2,'Faturamento SP3'!$E$2:$E$692,'Infos Relatório'!$B5,'Faturamento SP3'!$Z$2:$Z$692,'Infos Relatório'!BK$1,'Faturamento SP3'!$T$2:$T$692,"Sim")</f>
        <v>0</v>
      </c>
      <c r="BO5" s="27" t="e">
        <f t="shared" si="10"/>
        <v>#DIV/0!</v>
      </c>
      <c r="BP5" s="24">
        <f>SUMIFS('Faturamento SP3'!$H$2:$H$692,'Faturamento SP3'!$D$2:$D$692,'Infos Relatório'!$B$2,'Faturamento SP3'!$E$2:$E$692,'Infos Relatório'!$B5,'Faturamento SP3'!$Z$2:$Z$692,'Infos Relatório'!BK$1)</f>
        <v>0</v>
      </c>
      <c r="BQ5" s="23">
        <f>COUNTIFS('Faturamento SP3'!$D$2:$D$692,'Infos Relatório'!$B$2,'Faturamento SP3'!$E$2:$E$692,'Infos Relatório'!$B5,'Faturamento SP3'!$Z$2:$Z$692,'Infos Relatório'!BQ$1)</f>
        <v>0</v>
      </c>
      <c r="BR5" s="13">
        <f>SUMIFS('Faturamento SP3'!$G$2:$G$692,'Faturamento SP3'!$D$2:$D$692,'Infos Relatório'!$B$2,'Faturamento SP3'!$E$2:$E$692,'Infos Relatório'!$B5,'Faturamento SP3'!$Z$2:$Z$692,'Infos Relatório'!BQ$1)</f>
        <v>0</v>
      </c>
      <c r="BS5" s="13">
        <f>SUMIFS('Faturamento SP3'!$J$2:$J$692,'Faturamento SP3'!$D$2:$D$692,'Infos Relatório'!$B$2,'Faturamento SP3'!$E$2:$E$692,'Infos Relatório'!$B5,'Faturamento SP3'!$Z$2:$Z$692,'Infos Relatório'!BQ$1)</f>
        <v>0</v>
      </c>
      <c r="BT5" s="14">
        <f>SUMIFS('Faturamento SP3'!$O$2:$O$692,'Faturamento SP3'!$D$2:$D$692,'Infos Relatório'!$B$2,'Faturamento SP3'!$E$2:$E$692,'Infos Relatório'!$B5,'Faturamento SP3'!$Z$2:$Z$692,'Infos Relatório'!BQ$1,'Faturamento SP3'!$T$2:$T$692,"Sim")+SUMIFS('Faturamento SP3'!$P$2:$P$692,'Faturamento SP3'!$D$2:$D$692,'Infos Relatório'!$B$2,'Faturamento SP3'!$E$2:$E$692,'Infos Relatório'!$B5,'Faturamento SP3'!$Z$2:$Z$692,'Infos Relatório'!BQ$1,'Faturamento SP3'!$T$2:$T$692,"Sim")</f>
        <v>0</v>
      </c>
      <c r="BU5" s="27" t="e">
        <f t="shared" si="11"/>
        <v>#DIV/0!</v>
      </c>
      <c r="BV5" s="24">
        <f>SUMIFS('Faturamento SP3'!$H$2:$H$692,'Faturamento SP3'!$D$2:$D$692,'Infos Relatório'!$B$2,'Faturamento SP3'!$E$2:$E$692,'Infos Relatório'!$B5,'Faturamento SP3'!$Z$2:$Z$692,'Infos Relatório'!BQ$1)</f>
        <v>0</v>
      </c>
    </row>
    <row r="6" spans="2:74">
      <c r="B6" s="17" t="s">
        <v>10</v>
      </c>
      <c r="C6" s="23">
        <f>COUNTIFS('Faturamento SP3'!$D$2:$D$692,'Infos Relatório'!$B$2,'Faturamento SP3'!$E$2:$E$692,'Infos Relatório'!$B6,'Faturamento SP3'!$Z$2:$Z$692,'Infos Relatório'!C$1)</f>
        <v>0</v>
      </c>
      <c r="D6" s="13">
        <f>SUMIFS('Faturamento SP3'!$G$2:$G$692,'Faturamento SP3'!$D$2:$D$692,'Infos Relatório'!$B$2,'Faturamento SP3'!$E$2:$E$692,'Infos Relatório'!$B6,'Faturamento SP3'!$Z$2:$Z$692,'Infos Relatório'!C$1)</f>
        <v>0</v>
      </c>
      <c r="E6" s="13">
        <f>SUMIFS('Faturamento SP3'!$J$2:$J$692,'Faturamento SP3'!$D$2:$D$692,'Infos Relatório'!$B$2,'Faturamento SP3'!$E$2:$E$692,'Infos Relatório'!$B6,'Faturamento SP3'!$Z$2:$Z$692,'Infos Relatório'!C$1)</f>
        <v>0</v>
      </c>
      <c r="F6" s="14">
        <f>SUMIFS('Faturamento SP3'!$O$2:$O$692,'Faturamento SP3'!$D$2:$D$692,'Infos Relatório'!$B$2,'Faturamento SP3'!$E$2:$E$692,'Infos Relatório'!$B6,'Faturamento SP3'!$Z$2:$Z$692,'Infos Relatório'!C$1,'Faturamento SP3'!$T$2:$T$692,"Sim")+SUMIFS('Faturamento SP3'!$P$2:$P$692,'Faturamento SP3'!$D$2:$D$692,'Infos Relatório'!$B$2,'Faturamento SP3'!$E$2:$E$692,'Infos Relatório'!$B6,'Faturamento SP3'!$Z$2:$Z$692,'Infos Relatório'!C$1,'Faturamento SP3'!$T$2:$T$692,"Sim")</f>
        <v>0</v>
      </c>
      <c r="G6" s="27" t="e">
        <f t="shared" si="12"/>
        <v>#DIV/0!</v>
      </c>
      <c r="H6" s="24">
        <f>SUMIFS('Faturamento SP3'!$H$2:$H$692,'Faturamento SP3'!$D$2:$D$692,'Infos Relatório'!$B$2,'Faturamento SP3'!$E$2:$E$692,'Infos Relatório'!$B6,'Faturamento SP3'!$Z$2:$Z$692,'Infos Relatório'!C$1)</f>
        <v>0</v>
      </c>
      <c r="I6" s="23">
        <f>COUNTIFS('Faturamento SP3'!$D$2:$D$692,'Infos Relatório'!$B$2,'Faturamento SP3'!$E$2:$E$692,'Infos Relatório'!$B6,'Faturamento SP3'!$Z$2:$Z$692,'Infos Relatório'!I$1)</f>
        <v>0</v>
      </c>
      <c r="J6" s="13">
        <f>SUMIFS('Faturamento SP3'!$G$2:$G$692,'Faturamento SP3'!$D$2:$D$692,'Infos Relatório'!$B$2,'Faturamento SP3'!$E$2:$E$692,'Infos Relatório'!$B6,'Faturamento SP3'!$Z$2:$Z$692,'Infos Relatório'!I$1)</f>
        <v>0</v>
      </c>
      <c r="K6" s="13">
        <f>SUMIFS('Faturamento SP3'!$J$2:$J$692,'Faturamento SP3'!$D$2:$D$692,'Infos Relatório'!$B$2,'Faturamento SP3'!$E$2:$E$692,'Infos Relatório'!$B6,'Faturamento SP3'!$Z$2:$Z$692,'Infos Relatório'!I$1)</f>
        <v>0</v>
      </c>
      <c r="L6" s="14">
        <f>SUMIFS('Faturamento SP3'!$O$2:$O$692,'Faturamento SP3'!$D$2:$D$692,'Infos Relatório'!$B$2,'Faturamento SP3'!$E$2:$E$692,'Infos Relatório'!$B6,'Faturamento SP3'!$Z$2:$Z$692,'Infos Relatório'!I$1,'Faturamento SP3'!$T$2:$T$692,"Sim")+SUMIFS('Faturamento SP3'!$P$2:$P$692,'Faturamento SP3'!$D$2:$D$692,'Infos Relatório'!$B$2,'Faturamento SP3'!$E$2:$E$692,'Infos Relatório'!$B6,'Faturamento SP3'!$Z$2:$Z$692,'Infos Relatório'!I$1,'Faturamento SP3'!$T$2:$T$692,"Sim")</f>
        <v>0</v>
      </c>
      <c r="M6" s="27" t="e">
        <f t="shared" si="1"/>
        <v>#DIV/0!</v>
      </c>
      <c r="N6" s="24">
        <f>SUMIFS('Faturamento SP3'!$H$2:$H$692,'Faturamento SP3'!$D$2:$D$692,'Infos Relatório'!$B$2,'Faturamento SP3'!$E$2:$E$692,'Infos Relatório'!$B6,'Faturamento SP3'!$Z$2:$Z$692,'Infos Relatório'!I$1)</f>
        <v>0</v>
      </c>
      <c r="O6" s="23">
        <f>COUNTIFS('Faturamento SP3'!$D$2:$D$692,'Infos Relatório'!$B$2,'Faturamento SP3'!$E$2:$E$692,'Infos Relatório'!$B6,'Faturamento SP3'!$Z$2:$Z$692,'Infos Relatório'!O$1)</f>
        <v>0</v>
      </c>
      <c r="P6" s="13">
        <f>SUMIFS('Faturamento SP3'!$G$2:$G$692,'Faturamento SP3'!$D$2:$D$692,'Infos Relatório'!$B$2,'Faturamento SP3'!$E$2:$E$692,'Infos Relatório'!$B6,'Faturamento SP3'!$Z$2:$Z$692,'Infos Relatório'!O$1)</f>
        <v>0</v>
      </c>
      <c r="Q6" s="13">
        <f>SUMIFS('Faturamento SP3'!$J$2:$J$692,'Faturamento SP3'!$D$2:$D$692,'Infos Relatório'!$B$2,'Faturamento SP3'!$E$2:$E$692,'Infos Relatório'!$B6,'Faturamento SP3'!$Z$2:$Z$692,'Infos Relatório'!O$1)</f>
        <v>0</v>
      </c>
      <c r="R6" s="14">
        <f>SUMIFS('Faturamento SP3'!$O$2:$O$692,'Faturamento SP3'!$D$2:$D$692,'Infos Relatório'!$B$2,'Faturamento SP3'!$E$2:$E$692,'Infos Relatório'!$B6,'Faturamento SP3'!$Z$2:$Z$692,'Infos Relatório'!O$1,'Faturamento SP3'!$T$2:$T$692,"Sim")+SUMIFS('Faturamento SP3'!$P$2:$P$692,'Faturamento SP3'!$D$2:$D$692,'Infos Relatório'!$B$2,'Faturamento SP3'!$E$2:$E$692,'Infos Relatório'!$B6,'Faturamento SP3'!$Z$2:$Z$692,'Infos Relatório'!O$1,'Faturamento SP3'!$T$2:$T$692,"Sim")</f>
        <v>0</v>
      </c>
      <c r="S6" s="27" t="e">
        <f t="shared" si="2"/>
        <v>#DIV/0!</v>
      </c>
      <c r="T6" s="24">
        <f>SUMIFS('Faturamento SP3'!$H$2:$H$692,'Faturamento SP3'!$D$2:$D$692,'Infos Relatório'!$B$2,'Faturamento SP3'!$E$2:$E$692,'Infos Relatório'!$B6,'Faturamento SP3'!$Z$2:$Z$692,'Infos Relatório'!O$1)</f>
        <v>0</v>
      </c>
      <c r="U6" s="23">
        <f>COUNTIFS('Faturamento SP3'!$D$2:$D$692,'Infos Relatório'!$B$2,'Faturamento SP3'!$E$2:$E$692,'Infos Relatório'!$B6,'Faturamento SP3'!$Z$2:$Z$692,'Infos Relatório'!U$1)</f>
        <v>0</v>
      </c>
      <c r="V6" s="13">
        <f>SUMIFS('Faturamento SP3'!$G$2:$G$692,'Faturamento SP3'!$D$2:$D$692,'Infos Relatório'!$B$2,'Faturamento SP3'!$E$2:$E$692,'Infos Relatório'!$B6,'Faturamento SP3'!$Z$2:$Z$692,'Infos Relatório'!U$1)</f>
        <v>0</v>
      </c>
      <c r="W6" s="13">
        <f>SUMIFS('Faturamento SP3'!$J$2:$J$692,'Faturamento SP3'!$D$2:$D$692,'Infos Relatório'!$B$2,'Faturamento SP3'!$E$2:$E$692,'Infos Relatório'!$B6,'Faturamento SP3'!$Z$2:$Z$692,'Infos Relatório'!U$1)</f>
        <v>0</v>
      </c>
      <c r="X6" s="14">
        <f>SUMIFS('Faturamento SP3'!$O$2:$O$692,'Faturamento SP3'!$D$2:$D$692,'Infos Relatório'!$B$2,'Faturamento SP3'!$E$2:$E$692,'Infos Relatório'!$B6,'Faturamento SP3'!$Z$2:$Z$692,'Infos Relatório'!U$1,'Faturamento SP3'!$T$2:$T$692,"Sim")+SUMIFS('Faturamento SP3'!$P$2:$P$692,'Faturamento SP3'!$D$2:$D$692,'Infos Relatório'!$B$2,'Faturamento SP3'!$E$2:$E$692,'Infos Relatório'!$B6,'Faturamento SP3'!$Z$2:$Z$692,'Infos Relatório'!U$1,'Faturamento SP3'!$T$2:$T$692,"Sim")</f>
        <v>0</v>
      </c>
      <c r="Y6" s="27" t="e">
        <f t="shared" si="3"/>
        <v>#DIV/0!</v>
      </c>
      <c r="Z6" s="24">
        <f>SUMIFS('Faturamento SP3'!$H$2:$H$692,'Faturamento SP3'!$D$2:$D$692,'Infos Relatório'!$B$2,'Faturamento SP3'!$E$2:$E$692,'Infos Relatório'!$B6,'Faturamento SP3'!$Z$2:$Z$692,'Infos Relatório'!U$1)</f>
        <v>0</v>
      </c>
      <c r="AA6" s="23">
        <f>COUNTIFS('Faturamento SP3'!$D$2:$D$692,'Infos Relatório'!$B$2,'Faturamento SP3'!$E$2:$E$692,'Infos Relatório'!$B6,'Faturamento SP3'!$Z$2:$Z$692,'Infos Relatório'!AA$1)</f>
        <v>0</v>
      </c>
      <c r="AB6" s="13">
        <f>SUMIFS('Faturamento SP3'!$G$2:$G$692,'Faturamento SP3'!$D$2:$D$692,'Infos Relatório'!$B$2,'Faturamento SP3'!$E$2:$E$692,'Infos Relatório'!$B6,'Faturamento SP3'!$Z$2:$Z$692,'Infos Relatório'!AA$1)</f>
        <v>0</v>
      </c>
      <c r="AC6" s="13">
        <f>SUMIFS('Faturamento SP3'!$J$2:$J$692,'Faturamento SP3'!$D$2:$D$692,'Infos Relatório'!$B$2,'Faturamento SP3'!$E$2:$E$692,'Infos Relatório'!$B6,'Faturamento SP3'!$Z$2:$Z$692,'Infos Relatório'!AA$1)</f>
        <v>0</v>
      </c>
      <c r="AD6" s="14">
        <f>SUMIFS('Faturamento SP3'!$O$2:$O$692,'Faturamento SP3'!$D$2:$D$692,'Infos Relatório'!$B$2,'Faturamento SP3'!$E$2:$E$692,'Infos Relatório'!$B6,'Faturamento SP3'!$Z$2:$Z$692,'Infos Relatório'!AA$1,'Faturamento SP3'!$T$2:$T$692,"Sim")+SUMIFS('Faturamento SP3'!$P$2:$P$692,'Faturamento SP3'!$D$2:$D$692,'Infos Relatório'!$B$2,'Faturamento SP3'!$E$2:$E$692,'Infos Relatório'!$B6,'Faturamento SP3'!$Z$2:$Z$692,'Infos Relatório'!AA$1,'Faturamento SP3'!$T$2:$T$692,"Sim")</f>
        <v>0</v>
      </c>
      <c r="AE6" s="27" t="e">
        <f t="shared" si="4"/>
        <v>#DIV/0!</v>
      </c>
      <c r="AF6" s="24">
        <f>SUMIFS('Faturamento SP3'!$H$2:$H$692,'Faturamento SP3'!$D$2:$D$692,'Infos Relatório'!$B$2,'Faturamento SP3'!$E$2:$E$692,'Infos Relatório'!$B6,'Faturamento SP3'!$Z$2:$Z$692,'Infos Relatório'!AA$1)</f>
        <v>0</v>
      </c>
      <c r="AG6" s="23">
        <f>COUNTIFS('Faturamento SP3'!$D$2:$D$692,'Infos Relatório'!$B$2,'Faturamento SP3'!$E$2:$E$692,'Infos Relatório'!$B6,'Faturamento SP3'!$Z$2:$Z$692,'Infos Relatório'!AG$1)</f>
        <v>0</v>
      </c>
      <c r="AH6" s="13">
        <f>SUMIFS('Faturamento SP3'!$G$2:$G$692,'Faturamento SP3'!$D$2:$D$692,'Infos Relatório'!$B$2,'Faturamento SP3'!$E$2:$E$692,'Infos Relatório'!$B6,'Faturamento SP3'!$Z$2:$Z$692,'Infos Relatório'!AG$1)</f>
        <v>0</v>
      </c>
      <c r="AI6" s="13">
        <f>SUMIFS('Faturamento SP3'!$J$2:$J$692,'Faturamento SP3'!$D$2:$D$692,'Infos Relatório'!$B$2,'Faturamento SP3'!$E$2:$E$692,'Infos Relatório'!$B6,'Faturamento SP3'!$Z$2:$Z$692,'Infos Relatório'!AG$1)</f>
        <v>0</v>
      </c>
      <c r="AJ6" s="14">
        <f>SUMIFS('Faturamento SP3'!$O$2:$O$692,'Faturamento SP3'!$D$2:$D$692,'Infos Relatório'!$B$2,'Faturamento SP3'!$E$2:$E$692,'Infos Relatório'!$B6,'Faturamento SP3'!$Z$2:$Z$692,'Infos Relatório'!AG$1,'Faturamento SP3'!$T$2:$T$692,"Sim")+SUMIFS('Faturamento SP3'!$P$2:$P$692,'Faturamento SP3'!$D$2:$D$692,'Infos Relatório'!$B$2,'Faturamento SP3'!$E$2:$E$692,'Infos Relatório'!$B6,'Faturamento SP3'!$Z$2:$Z$692,'Infos Relatório'!AG$1,'Faturamento SP3'!$T$2:$T$692,"Sim")</f>
        <v>0</v>
      </c>
      <c r="AK6" s="27" t="e">
        <f t="shared" si="5"/>
        <v>#DIV/0!</v>
      </c>
      <c r="AL6" s="24">
        <f>SUMIFS('Faturamento SP3'!$H$2:$H$692,'Faturamento SP3'!$D$2:$D$692,'Infos Relatório'!$B$2,'Faturamento SP3'!$E$2:$E$692,'Infos Relatório'!$B6,'Faturamento SP3'!$Z$2:$Z$692,'Infos Relatório'!AG$1)</f>
        <v>0</v>
      </c>
      <c r="AM6" s="23">
        <f>COUNTIFS('Faturamento SP3'!$D$2:$D$692,'Infos Relatório'!$B$2,'Faturamento SP3'!$E$2:$E$692,'Infos Relatório'!$B6,'Faturamento SP3'!$Z$2:$Z$692,'Infos Relatório'!AM$1)</f>
        <v>0</v>
      </c>
      <c r="AN6" s="13">
        <f>SUMIFS('Faturamento SP3'!$G$2:$G$692,'Faturamento SP3'!$D$2:$D$692,'Infos Relatório'!$B$2,'Faturamento SP3'!$E$2:$E$692,'Infos Relatório'!$B6,'Faturamento SP3'!$Z$2:$Z$692,'Infos Relatório'!AM$1)</f>
        <v>0</v>
      </c>
      <c r="AO6" s="13">
        <f>SUMIFS('Faturamento SP3'!$J$2:$J$692,'Faturamento SP3'!$D$2:$D$692,'Infos Relatório'!$B$2,'Faturamento SP3'!$E$2:$E$692,'Infos Relatório'!$B6,'Faturamento SP3'!$Z$2:$Z$692,'Infos Relatório'!AM$1)</f>
        <v>0</v>
      </c>
      <c r="AP6" s="14">
        <f>SUMIFS('Faturamento SP3'!$O$2:$O$692,'Faturamento SP3'!$D$2:$D$692,'Infos Relatório'!$B$2,'Faturamento SP3'!$E$2:$E$692,'Infos Relatório'!$B6,'Faturamento SP3'!$Z$2:$Z$692,'Infos Relatório'!AM$1,'Faturamento SP3'!$T$2:$T$692,"Sim")+SUMIFS('Faturamento SP3'!$P$2:$P$692,'Faturamento SP3'!$D$2:$D$692,'Infos Relatório'!$B$2,'Faturamento SP3'!$E$2:$E$692,'Infos Relatório'!$B6,'Faturamento SP3'!$Z$2:$Z$692,'Infos Relatório'!AM$1,'Faturamento SP3'!$T$2:$T$692,"Sim")</f>
        <v>0</v>
      </c>
      <c r="AQ6" s="27" t="e">
        <f t="shared" si="6"/>
        <v>#DIV/0!</v>
      </c>
      <c r="AR6" s="24">
        <f>SUMIFS('Faturamento SP3'!$H$2:$H$692,'Faturamento SP3'!$D$2:$D$692,'Infos Relatório'!$B$2,'Faturamento SP3'!$E$2:$E$692,'Infos Relatório'!$B6,'Faturamento SP3'!$Z$2:$Z$692,'Infos Relatório'!AM$1)</f>
        <v>0</v>
      </c>
      <c r="AS6" s="23">
        <f>COUNTIFS('Faturamento SP3'!$D$2:$D$692,'Infos Relatório'!$B$2,'Faturamento SP3'!$E$2:$E$692,'Infos Relatório'!$B6,'Faturamento SP3'!$Z$2:$Z$692,'Infos Relatório'!AS$1)</f>
        <v>0</v>
      </c>
      <c r="AT6" s="13">
        <f>SUMIFS('Faturamento SP3'!$G$2:$G$692,'Faturamento SP3'!$D$2:$D$692,'Infos Relatório'!$B$2,'Faturamento SP3'!$E$2:$E$692,'Infos Relatório'!$B6,'Faturamento SP3'!$Z$2:$Z$692,'Infos Relatório'!AS$1)</f>
        <v>0</v>
      </c>
      <c r="AU6" s="13">
        <f>SUMIFS('Faturamento SP3'!$J$2:$J$692,'Faturamento SP3'!$D$2:$D$692,'Infos Relatório'!$B$2,'Faturamento SP3'!$E$2:$E$692,'Infos Relatório'!$B6,'Faturamento SP3'!$Z$2:$Z$692,'Infos Relatório'!AS$1)</f>
        <v>0</v>
      </c>
      <c r="AV6" s="14">
        <f>SUMIFS('Faturamento SP3'!$O$2:$O$692,'Faturamento SP3'!$D$2:$D$692,'Infos Relatório'!$B$2,'Faturamento SP3'!$E$2:$E$692,'Infos Relatório'!$B6,'Faturamento SP3'!$Z$2:$Z$692,'Infos Relatório'!AS$1,'Faturamento SP3'!$T$2:$T$692,"Sim")+SUMIFS('Faturamento SP3'!$P$2:$P$692,'Faturamento SP3'!$D$2:$D$692,'Infos Relatório'!$B$2,'Faturamento SP3'!$E$2:$E$692,'Infos Relatório'!$B6,'Faturamento SP3'!$Z$2:$Z$692,'Infos Relatório'!AS$1,'Faturamento SP3'!$T$2:$T$692,"Sim")</f>
        <v>0</v>
      </c>
      <c r="AW6" s="27" t="e">
        <f t="shared" si="7"/>
        <v>#DIV/0!</v>
      </c>
      <c r="AX6" s="24">
        <f>SUMIFS('Faturamento SP3'!$H$2:$H$692,'Faturamento SP3'!$D$2:$D$692,'Infos Relatório'!$B$2,'Faturamento SP3'!$E$2:$E$692,'Infos Relatório'!$B6,'Faturamento SP3'!$Z$2:$Z$692,'Infos Relatório'!AS$1)</f>
        <v>0</v>
      </c>
      <c r="AY6" s="23">
        <f>COUNTIFS('Faturamento SP3'!$D$2:$D$692,'Infos Relatório'!$B$2,'Faturamento SP3'!$E$2:$E$692,'Infos Relatório'!$B6,'Faturamento SP3'!$Z$2:$Z$692,'Infos Relatório'!AY$1)</f>
        <v>0</v>
      </c>
      <c r="AZ6" s="13">
        <f>SUMIFS('Faturamento SP3'!$G$2:$G$692,'Faturamento SP3'!$D$2:$D$692,'Infos Relatório'!$B$2,'Faturamento SP3'!$E$2:$E$692,'Infos Relatório'!$B6,'Faturamento SP3'!$Z$2:$Z$692,'Infos Relatório'!AY$1)</f>
        <v>0</v>
      </c>
      <c r="BA6" s="13">
        <f>SUMIFS('Faturamento SP3'!$J$2:$J$692,'Faturamento SP3'!$D$2:$D$692,'Infos Relatório'!$B$2,'Faturamento SP3'!$E$2:$E$692,'Infos Relatório'!$B6,'Faturamento SP3'!$Z$2:$Z$692,'Infos Relatório'!AY$1)</f>
        <v>0</v>
      </c>
      <c r="BB6" s="14">
        <f>SUMIFS('Faturamento SP3'!$O$2:$O$692,'Faturamento SP3'!$D$2:$D$692,'Infos Relatório'!$B$2,'Faturamento SP3'!$E$2:$E$692,'Infos Relatório'!$B6,'Faturamento SP3'!$Z$2:$Z$692,'Infos Relatório'!AY$1,'Faturamento SP3'!$T$2:$T$692,"Sim")+SUMIFS('Faturamento SP3'!$P$2:$P$692,'Faturamento SP3'!$D$2:$D$692,'Infos Relatório'!$B$2,'Faturamento SP3'!$E$2:$E$692,'Infos Relatório'!$B6,'Faturamento SP3'!$Z$2:$Z$692,'Infos Relatório'!AY$1,'Faturamento SP3'!$T$2:$T$692,"Sim")</f>
        <v>0</v>
      </c>
      <c r="BC6" s="27" t="e">
        <f t="shared" si="8"/>
        <v>#DIV/0!</v>
      </c>
      <c r="BD6" s="24">
        <f>SUMIFS('Faturamento SP3'!$H$2:$H$692,'Faturamento SP3'!$D$2:$D$692,'Infos Relatório'!$B$2,'Faturamento SP3'!$E$2:$E$692,'Infos Relatório'!$B6,'Faturamento SP3'!$Z$2:$Z$692,'Infos Relatório'!AY$1)</f>
        <v>0</v>
      </c>
      <c r="BE6" s="23">
        <f>COUNTIFS('Faturamento SP3'!$D$2:$D$692,'Infos Relatório'!$B$2,'Faturamento SP3'!$E$2:$E$692,'Infos Relatório'!$B6,'Faturamento SP3'!$Z$2:$Z$692,'Infos Relatório'!BE$1)</f>
        <v>0</v>
      </c>
      <c r="BF6" s="13">
        <f>SUMIFS('Faturamento SP3'!$G$2:$G$692,'Faturamento SP3'!$D$2:$D$692,'Infos Relatório'!$B$2,'Faturamento SP3'!$E$2:$E$692,'Infos Relatório'!$B6,'Faturamento SP3'!$Z$2:$Z$692,'Infos Relatório'!BE$1)</f>
        <v>0</v>
      </c>
      <c r="BG6" s="13">
        <f>SUMIFS('Faturamento SP3'!$J$2:$J$692,'Faturamento SP3'!$D$2:$D$692,'Infos Relatório'!$B$2,'Faturamento SP3'!$E$2:$E$692,'Infos Relatório'!$B6,'Faturamento SP3'!$Z$2:$Z$692,'Infos Relatório'!BE$1)</f>
        <v>0</v>
      </c>
      <c r="BH6" s="14">
        <f>SUMIFS('Faturamento SP3'!$O$2:$O$692,'Faturamento SP3'!$D$2:$D$692,'Infos Relatório'!$B$2,'Faturamento SP3'!$E$2:$E$692,'Infos Relatório'!$B6,'Faturamento SP3'!$Z$2:$Z$692,'Infos Relatório'!BE$1,'Faturamento SP3'!$T$2:$T$692,"Sim")+SUMIFS('Faturamento SP3'!$P$2:$P$692,'Faturamento SP3'!$D$2:$D$692,'Infos Relatório'!$B$2,'Faturamento SP3'!$E$2:$E$692,'Infos Relatório'!$B6,'Faturamento SP3'!$Z$2:$Z$692,'Infos Relatório'!BE$1,'Faturamento SP3'!$T$2:$T$692,"Sim")</f>
        <v>0</v>
      </c>
      <c r="BI6" s="27" t="e">
        <f t="shared" si="9"/>
        <v>#DIV/0!</v>
      </c>
      <c r="BJ6" s="24">
        <f>SUMIFS('Faturamento SP3'!$H$2:$H$692,'Faturamento SP3'!$D$2:$D$692,'Infos Relatório'!$B$2,'Faturamento SP3'!$E$2:$E$692,'Infos Relatório'!$B6,'Faturamento SP3'!$Z$2:$Z$692,'Infos Relatório'!BE$1)</f>
        <v>0</v>
      </c>
      <c r="BK6" s="23">
        <f>COUNTIFS('Faturamento SP3'!$D$2:$D$692,'Infos Relatório'!$B$2,'Faturamento SP3'!$E$2:$E$692,'Infos Relatório'!$B6,'Faturamento SP3'!$Z$2:$Z$692,'Infos Relatório'!BK$1)</f>
        <v>0</v>
      </c>
      <c r="BL6" s="13">
        <f>SUMIFS('Faturamento SP3'!$G$2:$G$692,'Faturamento SP3'!$D$2:$D$692,'Infos Relatório'!$B$2,'Faturamento SP3'!$E$2:$E$692,'Infos Relatório'!$B6,'Faturamento SP3'!$Z$2:$Z$692,'Infos Relatório'!BK$1)</f>
        <v>0</v>
      </c>
      <c r="BM6" s="13">
        <f>SUMIFS('Faturamento SP3'!$J$2:$J$692,'Faturamento SP3'!$D$2:$D$692,'Infos Relatório'!$B$2,'Faturamento SP3'!$E$2:$E$692,'Infos Relatório'!$B6,'Faturamento SP3'!$Z$2:$Z$692,'Infos Relatório'!BK$1)</f>
        <v>0</v>
      </c>
      <c r="BN6" s="14">
        <f>SUMIFS('Faturamento SP3'!$O$2:$O$692,'Faturamento SP3'!$D$2:$D$692,'Infos Relatório'!$B$2,'Faturamento SP3'!$E$2:$E$692,'Infos Relatório'!$B6,'Faturamento SP3'!$Z$2:$Z$692,'Infos Relatório'!BK$1,'Faturamento SP3'!$T$2:$T$692,"Sim")+SUMIFS('Faturamento SP3'!$P$2:$P$692,'Faturamento SP3'!$D$2:$D$692,'Infos Relatório'!$B$2,'Faturamento SP3'!$E$2:$E$692,'Infos Relatório'!$B6,'Faturamento SP3'!$Z$2:$Z$692,'Infos Relatório'!BK$1,'Faturamento SP3'!$T$2:$T$692,"Sim")</f>
        <v>0</v>
      </c>
      <c r="BO6" s="27" t="e">
        <f t="shared" si="10"/>
        <v>#DIV/0!</v>
      </c>
      <c r="BP6" s="24">
        <f>SUMIFS('Faturamento SP3'!$H$2:$H$692,'Faturamento SP3'!$D$2:$D$692,'Infos Relatório'!$B$2,'Faturamento SP3'!$E$2:$E$692,'Infos Relatório'!$B6,'Faturamento SP3'!$Z$2:$Z$692,'Infos Relatório'!BK$1)</f>
        <v>0</v>
      </c>
      <c r="BQ6" s="23">
        <f>COUNTIFS('Faturamento SP3'!$D$2:$D$692,'Infos Relatório'!$B$2,'Faturamento SP3'!$E$2:$E$692,'Infos Relatório'!$B6,'Faturamento SP3'!$Z$2:$Z$692,'Infos Relatório'!BQ$1)</f>
        <v>0</v>
      </c>
      <c r="BR6" s="13">
        <f>SUMIFS('Faturamento SP3'!$G$2:$G$692,'Faturamento SP3'!$D$2:$D$692,'Infos Relatório'!$B$2,'Faturamento SP3'!$E$2:$E$692,'Infos Relatório'!$B6,'Faturamento SP3'!$Z$2:$Z$692,'Infos Relatório'!BQ$1)</f>
        <v>0</v>
      </c>
      <c r="BS6" s="13">
        <f>SUMIFS('Faturamento SP3'!$J$2:$J$692,'Faturamento SP3'!$D$2:$D$692,'Infos Relatório'!$B$2,'Faturamento SP3'!$E$2:$E$692,'Infos Relatório'!$B6,'Faturamento SP3'!$Z$2:$Z$692,'Infos Relatório'!BQ$1)</f>
        <v>0</v>
      </c>
      <c r="BT6" s="14">
        <f>SUMIFS('Faturamento SP3'!$O$2:$O$692,'Faturamento SP3'!$D$2:$D$692,'Infos Relatório'!$B$2,'Faturamento SP3'!$E$2:$E$692,'Infos Relatório'!$B6,'Faturamento SP3'!$Z$2:$Z$692,'Infos Relatório'!BQ$1,'Faturamento SP3'!$T$2:$T$692,"Sim")+SUMIFS('Faturamento SP3'!$P$2:$P$692,'Faturamento SP3'!$D$2:$D$692,'Infos Relatório'!$B$2,'Faturamento SP3'!$E$2:$E$692,'Infos Relatório'!$B6,'Faturamento SP3'!$Z$2:$Z$692,'Infos Relatório'!BQ$1,'Faturamento SP3'!$T$2:$T$692,"Sim")</f>
        <v>0</v>
      </c>
      <c r="BU6" s="27" t="e">
        <f t="shared" si="11"/>
        <v>#DIV/0!</v>
      </c>
      <c r="BV6" s="24">
        <f>SUMIFS('Faturamento SP3'!$H$2:$H$692,'Faturamento SP3'!$D$2:$D$692,'Infos Relatório'!$B$2,'Faturamento SP3'!$E$2:$E$692,'Infos Relatório'!$B6,'Faturamento SP3'!$Z$2:$Z$692,'Infos Relatório'!BQ$1)</f>
        <v>0</v>
      </c>
    </row>
    <row r="7" spans="2:74">
      <c r="B7" s="17" t="s">
        <v>11</v>
      </c>
      <c r="C7" s="23">
        <f>COUNTIFS('Faturamento SP3'!$D$2:$D$692,'Infos Relatório'!$B$2,'Faturamento SP3'!$E$2:$E$692,'Infos Relatório'!$B7,'Faturamento SP3'!$Z$2:$Z$692,'Infos Relatório'!C$1)</f>
        <v>0</v>
      </c>
      <c r="D7" s="13">
        <f>SUMIFS('Faturamento SP3'!$G$2:$G$692,'Faturamento SP3'!$D$2:$D$692,'Infos Relatório'!$B$2,'Faturamento SP3'!$E$2:$E$692,'Infos Relatório'!$B7,'Faturamento SP3'!$Z$2:$Z$692,'Infos Relatório'!C$1)</f>
        <v>0</v>
      </c>
      <c r="E7" s="13">
        <f>SUMIFS('Faturamento SP3'!$J$2:$J$692,'Faturamento SP3'!$D$2:$D$692,'Infos Relatório'!$B$2,'Faturamento SP3'!$E$2:$E$692,'Infos Relatório'!$B7,'Faturamento SP3'!$Z$2:$Z$692,'Infos Relatório'!C$1)</f>
        <v>0</v>
      </c>
      <c r="F7" s="14">
        <f>SUMIFS('Faturamento SP3'!$O$2:$O$692,'Faturamento SP3'!$D$2:$D$692,'Infos Relatório'!$B$2,'Faturamento SP3'!$E$2:$E$692,'Infos Relatório'!$B7,'Faturamento SP3'!$Z$2:$Z$692,'Infos Relatório'!C$1,'Faturamento SP3'!$T$2:$T$692,"Sim")+SUMIFS('Faturamento SP3'!$P$2:$P$692,'Faturamento SP3'!$D$2:$D$692,'Infos Relatório'!$B$2,'Faturamento SP3'!$E$2:$E$692,'Infos Relatório'!$B7,'Faturamento SP3'!$Z$2:$Z$692,'Infos Relatório'!C$1,'Faturamento SP3'!$T$2:$T$692,"Sim")</f>
        <v>0</v>
      </c>
      <c r="G7" s="27" t="e">
        <f t="shared" si="12"/>
        <v>#DIV/0!</v>
      </c>
      <c r="H7" s="24">
        <f>SUMIFS('Faturamento SP3'!$H$2:$H$692,'Faturamento SP3'!$D$2:$D$692,'Infos Relatório'!$B$2,'Faturamento SP3'!$E$2:$E$692,'Infos Relatório'!$B7,'Faturamento SP3'!$Z$2:$Z$692,'Infos Relatório'!C$1)</f>
        <v>0</v>
      </c>
      <c r="I7" s="23">
        <f>COUNTIFS('Faturamento SP3'!$D$2:$D$692,'Infos Relatório'!$B$2,'Faturamento SP3'!$E$2:$E$692,'Infos Relatório'!$B7,'Faturamento SP3'!$Z$2:$Z$692,'Infos Relatório'!I$1)</f>
        <v>0</v>
      </c>
      <c r="J7" s="13">
        <f>SUMIFS('Faturamento SP3'!$G$2:$G$692,'Faturamento SP3'!$D$2:$D$692,'Infos Relatório'!$B$2,'Faturamento SP3'!$E$2:$E$692,'Infos Relatório'!$B7,'Faturamento SP3'!$Z$2:$Z$692,'Infos Relatório'!I$1)</f>
        <v>0</v>
      </c>
      <c r="K7" s="13">
        <f>SUMIFS('Faturamento SP3'!$J$2:$J$692,'Faturamento SP3'!$D$2:$D$692,'Infos Relatório'!$B$2,'Faturamento SP3'!$E$2:$E$692,'Infos Relatório'!$B7,'Faturamento SP3'!$Z$2:$Z$692,'Infos Relatório'!I$1)</f>
        <v>0</v>
      </c>
      <c r="L7" s="14">
        <f>SUMIFS('Faturamento SP3'!$O$2:$O$692,'Faturamento SP3'!$D$2:$D$692,'Infos Relatório'!$B$2,'Faturamento SP3'!$E$2:$E$692,'Infos Relatório'!$B7,'Faturamento SP3'!$Z$2:$Z$692,'Infos Relatório'!I$1,'Faturamento SP3'!$T$2:$T$692,"Sim")+SUMIFS('Faturamento SP3'!$P$2:$P$692,'Faturamento SP3'!$D$2:$D$692,'Infos Relatório'!$B$2,'Faturamento SP3'!$E$2:$E$692,'Infos Relatório'!$B7,'Faturamento SP3'!$Z$2:$Z$692,'Infos Relatório'!I$1,'Faturamento SP3'!$T$2:$T$692,"Sim")</f>
        <v>0</v>
      </c>
      <c r="M7" s="27" t="e">
        <f t="shared" si="1"/>
        <v>#DIV/0!</v>
      </c>
      <c r="N7" s="24">
        <f>SUMIFS('Faturamento SP3'!$H$2:$H$692,'Faturamento SP3'!$D$2:$D$692,'Infos Relatório'!$B$2,'Faturamento SP3'!$E$2:$E$692,'Infos Relatório'!$B7,'Faturamento SP3'!$Z$2:$Z$692,'Infos Relatório'!I$1)</f>
        <v>0</v>
      </c>
      <c r="O7" s="23">
        <f>COUNTIFS('Faturamento SP3'!$D$2:$D$692,'Infos Relatório'!$B$2,'Faturamento SP3'!$E$2:$E$692,'Infos Relatório'!$B7,'Faturamento SP3'!$Z$2:$Z$692,'Infos Relatório'!O$1)</f>
        <v>0</v>
      </c>
      <c r="P7" s="13">
        <f>SUMIFS('Faturamento SP3'!$G$2:$G$692,'Faturamento SP3'!$D$2:$D$692,'Infos Relatório'!$B$2,'Faturamento SP3'!$E$2:$E$692,'Infos Relatório'!$B7,'Faturamento SP3'!$Z$2:$Z$692,'Infos Relatório'!O$1)</f>
        <v>0</v>
      </c>
      <c r="Q7" s="13">
        <f>SUMIFS('Faturamento SP3'!$J$2:$J$692,'Faturamento SP3'!$D$2:$D$692,'Infos Relatório'!$B$2,'Faturamento SP3'!$E$2:$E$692,'Infos Relatório'!$B7,'Faturamento SP3'!$Z$2:$Z$692,'Infos Relatório'!O$1)</f>
        <v>0</v>
      </c>
      <c r="R7" s="14">
        <f>SUMIFS('Faturamento SP3'!$O$2:$O$692,'Faturamento SP3'!$D$2:$D$692,'Infos Relatório'!$B$2,'Faturamento SP3'!$E$2:$E$692,'Infos Relatório'!$B7,'Faturamento SP3'!$Z$2:$Z$692,'Infos Relatório'!O$1,'Faturamento SP3'!$T$2:$T$692,"Sim")+SUMIFS('Faturamento SP3'!$P$2:$P$692,'Faturamento SP3'!$D$2:$D$692,'Infos Relatório'!$B$2,'Faturamento SP3'!$E$2:$E$692,'Infos Relatório'!$B7,'Faturamento SP3'!$Z$2:$Z$692,'Infos Relatório'!O$1,'Faturamento SP3'!$T$2:$T$692,"Sim")</f>
        <v>0</v>
      </c>
      <c r="S7" s="27" t="e">
        <f t="shared" si="2"/>
        <v>#DIV/0!</v>
      </c>
      <c r="T7" s="24">
        <f>SUMIFS('Faturamento SP3'!$H$2:$H$692,'Faturamento SP3'!$D$2:$D$692,'Infos Relatório'!$B$2,'Faturamento SP3'!$E$2:$E$692,'Infos Relatório'!$B7,'Faturamento SP3'!$Z$2:$Z$692,'Infos Relatório'!O$1)</f>
        <v>0</v>
      </c>
      <c r="U7" s="23">
        <f>COUNTIFS('Faturamento SP3'!$D$2:$D$692,'Infos Relatório'!$B$2,'Faturamento SP3'!$E$2:$E$692,'Infos Relatório'!$B7,'Faturamento SP3'!$Z$2:$Z$692,'Infos Relatório'!U$1)</f>
        <v>0</v>
      </c>
      <c r="V7" s="13">
        <f>SUMIFS('Faturamento SP3'!$G$2:$G$692,'Faturamento SP3'!$D$2:$D$692,'Infos Relatório'!$B$2,'Faturamento SP3'!$E$2:$E$692,'Infos Relatório'!$B7,'Faturamento SP3'!$Z$2:$Z$692,'Infos Relatório'!U$1)</f>
        <v>0</v>
      </c>
      <c r="W7" s="13">
        <f>SUMIFS('Faturamento SP3'!$J$2:$J$692,'Faturamento SP3'!$D$2:$D$692,'Infos Relatório'!$B$2,'Faturamento SP3'!$E$2:$E$692,'Infos Relatório'!$B7,'Faturamento SP3'!$Z$2:$Z$692,'Infos Relatório'!U$1)</f>
        <v>0</v>
      </c>
      <c r="X7" s="14">
        <f>SUMIFS('Faturamento SP3'!$O$2:$O$692,'Faturamento SP3'!$D$2:$D$692,'Infos Relatório'!$B$2,'Faturamento SP3'!$E$2:$E$692,'Infos Relatório'!$B7,'Faturamento SP3'!$Z$2:$Z$692,'Infos Relatório'!U$1,'Faturamento SP3'!$T$2:$T$692,"Sim")+SUMIFS('Faturamento SP3'!$P$2:$P$692,'Faturamento SP3'!$D$2:$D$692,'Infos Relatório'!$B$2,'Faturamento SP3'!$E$2:$E$692,'Infos Relatório'!$B7,'Faturamento SP3'!$Z$2:$Z$692,'Infos Relatório'!U$1,'Faturamento SP3'!$T$2:$T$692,"Sim")</f>
        <v>0</v>
      </c>
      <c r="Y7" s="27" t="e">
        <f t="shared" si="3"/>
        <v>#DIV/0!</v>
      </c>
      <c r="Z7" s="24">
        <f>SUMIFS('Faturamento SP3'!$H$2:$H$692,'Faturamento SP3'!$D$2:$D$692,'Infos Relatório'!$B$2,'Faturamento SP3'!$E$2:$E$692,'Infos Relatório'!$B7,'Faturamento SP3'!$Z$2:$Z$692,'Infos Relatório'!U$1)</f>
        <v>0</v>
      </c>
      <c r="AA7" s="23">
        <f>COUNTIFS('Faturamento SP3'!$D$2:$D$692,'Infos Relatório'!$B$2,'Faturamento SP3'!$E$2:$E$692,'Infos Relatório'!$B7,'Faturamento SP3'!$Z$2:$Z$692,'Infos Relatório'!AA$1)</f>
        <v>0</v>
      </c>
      <c r="AB7" s="13">
        <f>SUMIFS('Faturamento SP3'!$G$2:$G$692,'Faturamento SP3'!$D$2:$D$692,'Infos Relatório'!$B$2,'Faturamento SP3'!$E$2:$E$692,'Infos Relatório'!$B7,'Faturamento SP3'!$Z$2:$Z$692,'Infos Relatório'!AA$1)</f>
        <v>0</v>
      </c>
      <c r="AC7" s="13">
        <f>SUMIFS('Faturamento SP3'!$J$2:$J$692,'Faturamento SP3'!$D$2:$D$692,'Infos Relatório'!$B$2,'Faturamento SP3'!$E$2:$E$692,'Infos Relatório'!$B7,'Faturamento SP3'!$Z$2:$Z$692,'Infos Relatório'!AA$1)</f>
        <v>0</v>
      </c>
      <c r="AD7" s="14">
        <f>SUMIFS('Faturamento SP3'!$O$2:$O$692,'Faturamento SP3'!$D$2:$D$692,'Infos Relatório'!$B$2,'Faturamento SP3'!$E$2:$E$692,'Infos Relatório'!$B7,'Faturamento SP3'!$Z$2:$Z$692,'Infos Relatório'!AA$1,'Faturamento SP3'!$T$2:$T$692,"Sim")+SUMIFS('Faturamento SP3'!$P$2:$P$692,'Faturamento SP3'!$D$2:$D$692,'Infos Relatório'!$B$2,'Faturamento SP3'!$E$2:$E$692,'Infos Relatório'!$B7,'Faturamento SP3'!$Z$2:$Z$692,'Infos Relatório'!AA$1,'Faturamento SP3'!$T$2:$T$692,"Sim")</f>
        <v>0</v>
      </c>
      <c r="AE7" s="27" t="e">
        <f t="shared" si="4"/>
        <v>#DIV/0!</v>
      </c>
      <c r="AF7" s="24">
        <f>SUMIFS('Faturamento SP3'!$H$2:$H$692,'Faturamento SP3'!$D$2:$D$692,'Infos Relatório'!$B$2,'Faturamento SP3'!$E$2:$E$692,'Infos Relatório'!$B7,'Faturamento SP3'!$Z$2:$Z$692,'Infos Relatório'!AA$1)</f>
        <v>0</v>
      </c>
      <c r="AG7" s="23">
        <f>COUNTIFS('Faturamento SP3'!$D$2:$D$692,'Infos Relatório'!$B$2,'Faturamento SP3'!$E$2:$E$692,'Infos Relatório'!$B7,'Faturamento SP3'!$Z$2:$Z$692,'Infos Relatório'!AG$1)</f>
        <v>0</v>
      </c>
      <c r="AH7" s="13">
        <f>SUMIFS('Faturamento SP3'!$G$2:$G$692,'Faturamento SP3'!$D$2:$D$692,'Infos Relatório'!$B$2,'Faturamento SP3'!$E$2:$E$692,'Infos Relatório'!$B7,'Faturamento SP3'!$Z$2:$Z$692,'Infos Relatório'!AG$1)</f>
        <v>0</v>
      </c>
      <c r="AI7" s="13">
        <f>SUMIFS('Faturamento SP3'!$J$2:$J$692,'Faturamento SP3'!$D$2:$D$692,'Infos Relatório'!$B$2,'Faturamento SP3'!$E$2:$E$692,'Infos Relatório'!$B7,'Faturamento SP3'!$Z$2:$Z$692,'Infos Relatório'!AG$1)</f>
        <v>0</v>
      </c>
      <c r="AJ7" s="14">
        <f>SUMIFS('Faturamento SP3'!$O$2:$O$692,'Faturamento SP3'!$D$2:$D$692,'Infos Relatório'!$B$2,'Faturamento SP3'!$E$2:$E$692,'Infos Relatório'!$B7,'Faturamento SP3'!$Z$2:$Z$692,'Infos Relatório'!AG$1,'Faturamento SP3'!$T$2:$T$692,"Sim")+SUMIFS('Faturamento SP3'!$P$2:$P$692,'Faturamento SP3'!$D$2:$D$692,'Infos Relatório'!$B$2,'Faturamento SP3'!$E$2:$E$692,'Infos Relatório'!$B7,'Faturamento SP3'!$Z$2:$Z$692,'Infos Relatório'!AG$1,'Faturamento SP3'!$T$2:$T$692,"Sim")</f>
        <v>0</v>
      </c>
      <c r="AK7" s="27" t="e">
        <f t="shared" si="5"/>
        <v>#DIV/0!</v>
      </c>
      <c r="AL7" s="24">
        <f>SUMIFS('Faturamento SP3'!$H$2:$H$692,'Faturamento SP3'!$D$2:$D$692,'Infos Relatório'!$B$2,'Faturamento SP3'!$E$2:$E$692,'Infos Relatório'!$B7,'Faturamento SP3'!$Z$2:$Z$692,'Infos Relatório'!AG$1)</f>
        <v>0</v>
      </c>
      <c r="AM7" s="23">
        <f>COUNTIFS('Faturamento SP3'!$D$2:$D$692,'Infos Relatório'!$B$2,'Faturamento SP3'!$E$2:$E$692,'Infos Relatório'!$B7,'Faturamento SP3'!$Z$2:$Z$692,'Infos Relatório'!AM$1)</f>
        <v>0</v>
      </c>
      <c r="AN7" s="13">
        <f>SUMIFS('Faturamento SP3'!$G$2:$G$692,'Faturamento SP3'!$D$2:$D$692,'Infos Relatório'!$B$2,'Faturamento SP3'!$E$2:$E$692,'Infos Relatório'!$B7,'Faturamento SP3'!$Z$2:$Z$692,'Infos Relatório'!AM$1)</f>
        <v>0</v>
      </c>
      <c r="AO7" s="13">
        <f>SUMIFS('Faturamento SP3'!$J$2:$J$692,'Faturamento SP3'!$D$2:$D$692,'Infos Relatório'!$B$2,'Faturamento SP3'!$E$2:$E$692,'Infos Relatório'!$B7,'Faturamento SP3'!$Z$2:$Z$692,'Infos Relatório'!AM$1)</f>
        <v>0</v>
      </c>
      <c r="AP7" s="14">
        <f>SUMIFS('Faturamento SP3'!$O$2:$O$692,'Faturamento SP3'!$D$2:$D$692,'Infos Relatório'!$B$2,'Faturamento SP3'!$E$2:$E$692,'Infos Relatório'!$B7,'Faturamento SP3'!$Z$2:$Z$692,'Infos Relatório'!AM$1,'Faturamento SP3'!$T$2:$T$692,"Sim")+SUMIFS('Faturamento SP3'!$P$2:$P$692,'Faturamento SP3'!$D$2:$D$692,'Infos Relatório'!$B$2,'Faturamento SP3'!$E$2:$E$692,'Infos Relatório'!$B7,'Faturamento SP3'!$Z$2:$Z$692,'Infos Relatório'!AM$1,'Faturamento SP3'!$T$2:$T$692,"Sim")</f>
        <v>0</v>
      </c>
      <c r="AQ7" s="27" t="e">
        <f t="shared" si="6"/>
        <v>#DIV/0!</v>
      </c>
      <c r="AR7" s="24">
        <f>SUMIFS('Faturamento SP3'!$H$2:$H$692,'Faturamento SP3'!$D$2:$D$692,'Infos Relatório'!$B$2,'Faturamento SP3'!$E$2:$E$692,'Infos Relatório'!$B7,'Faturamento SP3'!$Z$2:$Z$692,'Infos Relatório'!AM$1)</f>
        <v>0</v>
      </c>
      <c r="AS7" s="23">
        <f>COUNTIFS('Faturamento SP3'!$D$2:$D$692,'Infos Relatório'!$B$2,'Faturamento SP3'!$E$2:$E$692,'Infos Relatório'!$B7,'Faturamento SP3'!$Z$2:$Z$692,'Infos Relatório'!AS$1)</f>
        <v>0</v>
      </c>
      <c r="AT7" s="13">
        <f>SUMIFS('Faturamento SP3'!$G$2:$G$692,'Faturamento SP3'!$D$2:$D$692,'Infos Relatório'!$B$2,'Faturamento SP3'!$E$2:$E$692,'Infos Relatório'!$B7,'Faturamento SP3'!$Z$2:$Z$692,'Infos Relatório'!AS$1)</f>
        <v>0</v>
      </c>
      <c r="AU7" s="13">
        <f>SUMIFS('Faturamento SP3'!$J$2:$J$692,'Faturamento SP3'!$D$2:$D$692,'Infos Relatório'!$B$2,'Faturamento SP3'!$E$2:$E$692,'Infos Relatório'!$B7,'Faturamento SP3'!$Z$2:$Z$692,'Infos Relatório'!AS$1)</f>
        <v>0</v>
      </c>
      <c r="AV7" s="14">
        <f>SUMIFS('Faturamento SP3'!$O$2:$O$692,'Faturamento SP3'!$D$2:$D$692,'Infos Relatório'!$B$2,'Faturamento SP3'!$E$2:$E$692,'Infos Relatório'!$B7,'Faturamento SP3'!$Z$2:$Z$692,'Infos Relatório'!AS$1,'Faturamento SP3'!$T$2:$T$692,"Sim")+SUMIFS('Faturamento SP3'!$P$2:$P$692,'Faturamento SP3'!$D$2:$D$692,'Infos Relatório'!$B$2,'Faturamento SP3'!$E$2:$E$692,'Infos Relatório'!$B7,'Faturamento SP3'!$Z$2:$Z$692,'Infos Relatório'!AS$1,'Faturamento SP3'!$T$2:$T$692,"Sim")</f>
        <v>0</v>
      </c>
      <c r="AW7" s="27" t="e">
        <f t="shared" si="7"/>
        <v>#DIV/0!</v>
      </c>
      <c r="AX7" s="24">
        <f>SUMIFS('Faturamento SP3'!$H$2:$H$692,'Faturamento SP3'!$D$2:$D$692,'Infos Relatório'!$B$2,'Faturamento SP3'!$E$2:$E$692,'Infos Relatório'!$B7,'Faturamento SP3'!$Z$2:$Z$692,'Infos Relatório'!AS$1)</f>
        <v>0</v>
      </c>
      <c r="AY7" s="23">
        <f>COUNTIFS('Faturamento SP3'!$D$2:$D$692,'Infos Relatório'!$B$2,'Faturamento SP3'!$E$2:$E$692,'Infos Relatório'!$B7,'Faturamento SP3'!$Z$2:$Z$692,'Infos Relatório'!AY$1)</f>
        <v>0</v>
      </c>
      <c r="AZ7" s="13">
        <f>SUMIFS('Faturamento SP3'!$G$2:$G$692,'Faturamento SP3'!$D$2:$D$692,'Infos Relatório'!$B$2,'Faturamento SP3'!$E$2:$E$692,'Infos Relatório'!$B7,'Faturamento SP3'!$Z$2:$Z$692,'Infos Relatório'!AY$1)</f>
        <v>0</v>
      </c>
      <c r="BA7" s="13">
        <f>SUMIFS('Faturamento SP3'!$J$2:$J$692,'Faturamento SP3'!$D$2:$D$692,'Infos Relatório'!$B$2,'Faturamento SP3'!$E$2:$E$692,'Infos Relatório'!$B7,'Faturamento SP3'!$Z$2:$Z$692,'Infos Relatório'!AY$1)</f>
        <v>0</v>
      </c>
      <c r="BB7" s="14">
        <f>SUMIFS('Faturamento SP3'!$O$2:$O$692,'Faturamento SP3'!$D$2:$D$692,'Infos Relatório'!$B$2,'Faturamento SP3'!$E$2:$E$692,'Infos Relatório'!$B7,'Faturamento SP3'!$Z$2:$Z$692,'Infos Relatório'!AY$1,'Faturamento SP3'!$T$2:$T$692,"Sim")+SUMIFS('Faturamento SP3'!$P$2:$P$692,'Faturamento SP3'!$D$2:$D$692,'Infos Relatório'!$B$2,'Faturamento SP3'!$E$2:$E$692,'Infos Relatório'!$B7,'Faturamento SP3'!$Z$2:$Z$692,'Infos Relatório'!AY$1,'Faturamento SP3'!$T$2:$T$692,"Sim")</f>
        <v>0</v>
      </c>
      <c r="BC7" s="27" t="e">
        <f t="shared" si="8"/>
        <v>#DIV/0!</v>
      </c>
      <c r="BD7" s="24">
        <f>SUMIFS('Faturamento SP3'!$H$2:$H$692,'Faturamento SP3'!$D$2:$D$692,'Infos Relatório'!$B$2,'Faturamento SP3'!$E$2:$E$692,'Infos Relatório'!$B7,'Faturamento SP3'!$Z$2:$Z$692,'Infos Relatório'!AY$1)</f>
        <v>0</v>
      </c>
      <c r="BE7" s="23">
        <f>COUNTIFS('Faturamento SP3'!$D$2:$D$692,'Infos Relatório'!$B$2,'Faturamento SP3'!$E$2:$E$692,'Infos Relatório'!$B7,'Faturamento SP3'!$Z$2:$Z$692,'Infos Relatório'!BE$1)</f>
        <v>0</v>
      </c>
      <c r="BF7" s="13">
        <f>SUMIFS('Faturamento SP3'!$G$2:$G$692,'Faturamento SP3'!$D$2:$D$692,'Infos Relatório'!$B$2,'Faturamento SP3'!$E$2:$E$692,'Infos Relatório'!$B7,'Faturamento SP3'!$Z$2:$Z$692,'Infos Relatório'!BE$1)</f>
        <v>0</v>
      </c>
      <c r="BG7" s="13">
        <f>SUMIFS('Faturamento SP3'!$J$2:$J$692,'Faturamento SP3'!$D$2:$D$692,'Infos Relatório'!$B$2,'Faturamento SP3'!$E$2:$E$692,'Infos Relatório'!$B7,'Faturamento SP3'!$Z$2:$Z$692,'Infos Relatório'!BE$1)</f>
        <v>0</v>
      </c>
      <c r="BH7" s="14">
        <f>SUMIFS('Faturamento SP3'!$O$2:$O$692,'Faturamento SP3'!$D$2:$D$692,'Infos Relatório'!$B$2,'Faturamento SP3'!$E$2:$E$692,'Infos Relatório'!$B7,'Faturamento SP3'!$Z$2:$Z$692,'Infos Relatório'!BE$1,'Faturamento SP3'!$T$2:$T$692,"Sim")+SUMIFS('Faturamento SP3'!$P$2:$P$692,'Faturamento SP3'!$D$2:$D$692,'Infos Relatório'!$B$2,'Faturamento SP3'!$E$2:$E$692,'Infos Relatório'!$B7,'Faturamento SP3'!$Z$2:$Z$692,'Infos Relatório'!BE$1,'Faturamento SP3'!$T$2:$T$692,"Sim")</f>
        <v>0</v>
      </c>
      <c r="BI7" s="27" t="e">
        <f t="shared" si="9"/>
        <v>#DIV/0!</v>
      </c>
      <c r="BJ7" s="24">
        <f>SUMIFS('Faturamento SP3'!$H$2:$H$692,'Faturamento SP3'!$D$2:$D$692,'Infos Relatório'!$B$2,'Faturamento SP3'!$E$2:$E$692,'Infos Relatório'!$B7,'Faturamento SP3'!$Z$2:$Z$692,'Infos Relatório'!BE$1)</f>
        <v>0</v>
      </c>
      <c r="BK7" s="23">
        <f>COUNTIFS('Faturamento SP3'!$D$2:$D$692,'Infos Relatório'!$B$2,'Faturamento SP3'!$E$2:$E$692,'Infos Relatório'!$B7,'Faturamento SP3'!$Z$2:$Z$692,'Infos Relatório'!BK$1)</f>
        <v>0</v>
      </c>
      <c r="BL7" s="13">
        <f>SUMIFS('Faturamento SP3'!$G$2:$G$692,'Faturamento SP3'!$D$2:$D$692,'Infos Relatório'!$B$2,'Faturamento SP3'!$E$2:$E$692,'Infos Relatório'!$B7,'Faturamento SP3'!$Z$2:$Z$692,'Infos Relatório'!BK$1)</f>
        <v>0</v>
      </c>
      <c r="BM7" s="13">
        <f>SUMIFS('Faturamento SP3'!$J$2:$J$692,'Faturamento SP3'!$D$2:$D$692,'Infos Relatório'!$B$2,'Faturamento SP3'!$E$2:$E$692,'Infos Relatório'!$B7,'Faturamento SP3'!$Z$2:$Z$692,'Infos Relatório'!BK$1)</f>
        <v>0</v>
      </c>
      <c r="BN7" s="14">
        <f>SUMIFS('Faturamento SP3'!$O$2:$O$692,'Faturamento SP3'!$D$2:$D$692,'Infos Relatório'!$B$2,'Faturamento SP3'!$E$2:$E$692,'Infos Relatório'!$B7,'Faturamento SP3'!$Z$2:$Z$692,'Infos Relatório'!BK$1,'Faturamento SP3'!$T$2:$T$692,"Sim")+SUMIFS('Faturamento SP3'!$P$2:$P$692,'Faturamento SP3'!$D$2:$D$692,'Infos Relatório'!$B$2,'Faturamento SP3'!$E$2:$E$692,'Infos Relatório'!$B7,'Faturamento SP3'!$Z$2:$Z$692,'Infos Relatório'!BK$1,'Faturamento SP3'!$T$2:$T$692,"Sim")</f>
        <v>0</v>
      </c>
      <c r="BO7" s="27" t="e">
        <f t="shared" si="10"/>
        <v>#DIV/0!</v>
      </c>
      <c r="BP7" s="24">
        <f>SUMIFS('Faturamento SP3'!$H$2:$H$692,'Faturamento SP3'!$D$2:$D$692,'Infos Relatório'!$B$2,'Faturamento SP3'!$E$2:$E$692,'Infos Relatório'!$B7,'Faturamento SP3'!$Z$2:$Z$692,'Infos Relatório'!BK$1)</f>
        <v>0</v>
      </c>
      <c r="BQ7" s="23">
        <f>COUNTIFS('Faturamento SP3'!$D$2:$D$692,'Infos Relatório'!$B$2,'Faturamento SP3'!$E$2:$E$692,'Infos Relatório'!$B7,'Faturamento SP3'!$Z$2:$Z$692,'Infos Relatório'!BQ$1)</f>
        <v>0</v>
      </c>
      <c r="BR7" s="13">
        <f>SUMIFS('Faturamento SP3'!$G$2:$G$692,'Faturamento SP3'!$D$2:$D$692,'Infos Relatório'!$B$2,'Faturamento SP3'!$E$2:$E$692,'Infos Relatório'!$B7,'Faturamento SP3'!$Z$2:$Z$692,'Infos Relatório'!BQ$1)</f>
        <v>0</v>
      </c>
      <c r="BS7" s="13">
        <f>SUMIFS('Faturamento SP3'!$J$2:$J$692,'Faturamento SP3'!$D$2:$D$692,'Infos Relatório'!$B$2,'Faturamento SP3'!$E$2:$E$692,'Infos Relatório'!$B7,'Faturamento SP3'!$Z$2:$Z$692,'Infos Relatório'!BQ$1)</f>
        <v>0</v>
      </c>
      <c r="BT7" s="14">
        <f>SUMIFS('Faturamento SP3'!$O$2:$O$692,'Faturamento SP3'!$D$2:$D$692,'Infos Relatório'!$B$2,'Faturamento SP3'!$E$2:$E$692,'Infos Relatório'!$B7,'Faturamento SP3'!$Z$2:$Z$692,'Infos Relatório'!BQ$1,'Faturamento SP3'!$T$2:$T$692,"Sim")+SUMIFS('Faturamento SP3'!$P$2:$P$692,'Faturamento SP3'!$D$2:$D$692,'Infos Relatório'!$B$2,'Faturamento SP3'!$E$2:$E$692,'Infos Relatório'!$B7,'Faturamento SP3'!$Z$2:$Z$692,'Infos Relatório'!BQ$1,'Faturamento SP3'!$T$2:$T$692,"Sim")</f>
        <v>0</v>
      </c>
      <c r="BU7" s="27" t="e">
        <f t="shared" si="11"/>
        <v>#DIV/0!</v>
      </c>
      <c r="BV7" s="24">
        <f>SUMIFS('Faturamento SP3'!$H$2:$H$692,'Faturamento SP3'!$D$2:$D$692,'Infos Relatório'!$B$2,'Faturamento SP3'!$E$2:$E$692,'Infos Relatório'!$B7,'Faturamento SP3'!$Z$2:$Z$692,'Infos Relatório'!BQ$1)</f>
        <v>0</v>
      </c>
    </row>
    <row r="8" spans="2:74">
      <c r="B8" s="17" t="s">
        <v>12</v>
      </c>
      <c r="C8" s="23">
        <f>COUNTIFS('Faturamento SP3'!$D$2:$D$692,'Infos Relatório'!$B$2,'Faturamento SP3'!$E$2:$E$692,'Infos Relatório'!$B8,'Faturamento SP3'!$Z$2:$Z$692,'Infos Relatório'!C$1)</f>
        <v>0</v>
      </c>
      <c r="D8" s="13">
        <f>SUMIFS('Faturamento SP3'!$G$2:$G$692,'Faturamento SP3'!$D$2:$D$692,'Infos Relatório'!$B$2,'Faturamento SP3'!$E$2:$E$692,'Infos Relatório'!$B8,'Faturamento SP3'!$Z$2:$Z$692,'Infos Relatório'!C$1)</f>
        <v>0</v>
      </c>
      <c r="E8" s="13">
        <f>SUMIFS('Faturamento SP3'!$J$2:$J$692,'Faturamento SP3'!$D$2:$D$692,'Infos Relatório'!$B$2,'Faturamento SP3'!$E$2:$E$692,'Infos Relatório'!$B8,'Faturamento SP3'!$Z$2:$Z$692,'Infos Relatório'!C$1)</f>
        <v>0</v>
      </c>
      <c r="F8" s="14">
        <f>SUMIFS('Faturamento SP3'!$O$2:$O$692,'Faturamento SP3'!$D$2:$D$692,'Infos Relatório'!$B$2,'Faturamento SP3'!$E$2:$E$692,'Infos Relatório'!$B8,'Faturamento SP3'!$Z$2:$Z$692,'Infos Relatório'!C$1,'Faturamento SP3'!$T$2:$T$692,"Sim")+SUMIFS('Faturamento SP3'!$P$2:$P$692,'Faturamento SP3'!$D$2:$D$692,'Infos Relatório'!$B$2,'Faturamento SP3'!$E$2:$E$692,'Infos Relatório'!$B8,'Faturamento SP3'!$Z$2:$Z$692,'Infos Relatório'!C$1,'Faturamento SP3'!$T$2:$T$692,"Sim")</f>
        <v>0</v>
      </c>
      <c r="G8" s="27" t="e">
        <f t="shared" si="12"/>
        <v>#DIV/0!</v>
      </c>
      <c r="H8" s="24">
        <f>SUMIFS('Faturamento SP3'!$H$2:$H$692,'Faturamento SP3'!$D$2:$D$692,'Infos Relatório'!$B$2,'Faturamento SP3'!$E$2:$E$692,'Infos Relatório'!$B8,'Faturamento SP3'!$Z$2:$Z$692,'Infos Relatório'!C$1)</f>
        <v>0</v>
      </c>
      <c r="I8" s="23">
        <f>COUNTIFS('Faturamento SP3'!$D$2:$D$692,'Infos Relatório'!$B$2,'Faturamento SP3'!$E$2:$E$692,'Infos Relatório'!$B8,'Faturamento SP3'!$Z$2:$Z$692,'Infos Relatório'!I$1)</f>
        <v>0</v>
      </c>
      <c r="J8" s="13">
        <f>SUMIFS('Faturamento SP3'!$G$2:$G$692,'Faturamento SP3'!$D$2:$D$692,'Infos Relatório'!$B$2,'Faturamento SP3'!$E$2:$E$692,'Infos Relatório'!$B8,'Faturamento SP3'!$Z$2:$Z$692,'Infos Relatório'!I$1)</f>
        <v>0</v>
      </c>
      <c r="K8" s="13">
        <f>SUMIFS('Faturamento SP3'!$J$2:$J$692,'Faturamento SP3'!$D$2:$D$692,'Infos Relatório'!$B$2,'Faturamento SP3'!$E$2:$E$692,'Infos Relatório'!$B8,'Faturamento SP3'!$Z$2:$Z$692,'Infos Relatório'!I$1)</f>
        <v>0</v>
      </c>
      <c r="L8" s="14">
        <f>SUMIFS('Faturamento SP3'!$O$2:$O$692,'Faturamento SP3'!$D$2:$D$692,'Infos Relatório'!$B$2,'Faturamento SP3'!$E$2:$E$692,'Infos Relatório'!$B8,'Faturamento SP3'!$Z$2:$Z$692,'Infos Relatório'!I$1,'Faturamento SP3'!$T$2:$T$692,"Sim")+SUMIFS('Faturamento SP3'!$P$2:$P$692,'Faturamento SP3'!$D$2:$D$692,'Infos Relatório'!$B$2,'Faturamento SP3'!$E$2:$E$692,'Infos Relatório'!$B8,'Faturamento SP3'!$Z$2:$Z$692,'Infos Relatório'!I$1,'Faturamento SP3'!$T$2:$T$692,"Sim")</f>
        <v>0</v>
      </c>
      <c r="M8" s="27" t="e">
        <f t="shared" si="1"/>
        <v>#DIV/0!</v>
      </c>
      <c r="N8" s="24">
        <f>SUMIFS('Faturamento SP3'!$H$2:$H$692,'Faturamento SP3'!$D$2:$D$692,'Infos Relatório'!$B$2,'Faturamento SP3'!$E$2:$E$692,'Infos Relatório'!$B8,'Faturamento SP3'!$Z$2:$Z$692,'Infos Relatório'!I$1)</f>
        <v>0</v>
      </c>
      <c r="O8" s="23">
        <f>COUNTIFS('Faturamento SP3'!$D$2:$D$692,'Infos Relatório'!$B$2,'Faturamento SP3'!$E$2:$E$692,'Infos Relatório'!$B8,'Faturamento SP3'!$Z$2:$Z$692,'Infos Relatório'!O$1)</f>
        <v>0</v>
      </c>
      <c r="P8" s="13">
        <f>SUMIFS('Faturamento SP3'!$G$2:$G$692,'Faturamento SP3'!$D$2:$D$692,'Infos Relatório'!$B$2,'Faturamento SP3'!$E$2:$E$692,'Infos Relatório'!$B8,'Faturamento SP3'!$Z$2:$Z$692,'Infos Relatório'!O$1)</f>
        <v>0</v>
      </c>
      <c r="Q8" s="13">
        <f>SUMIFS('Faturamento SP3'!$J$2:$J$692,'Faturamento SP3'!$D$2:$D$692,'Infos Relatório'!$B$2,'Faturamento SP3'!$E$2:$E$692,'Infos Relatório'!$B8,'Faturamento SP3'!$Z$2:$Z$692,'Infos Relatório'!O$1)</f>
        <v>0</v>
      </c>
      <c r="R8" s="14">
        <f>SUMIFS('Faturamento SP3'!$O$2:$O$692,'Faturamento SP3'!$D$2:$D$692,'Infos Relatório'!$B$2,'Faturamento SP3'!$E$2:$E$692,'Infos Relatório'!$B8,'Faturamento SP3'!$Z$2:$Z$692,'Infos Relatório'!O$1,'Faturamento SP3'!$T$2:$T$692,"Sim")+SUMIFS('Faturamento SP3'!$P$2:$P$692,'Faturamento SP3'!$D$2:$D$692,'Infos Relatório'!$B$2,'Faturamento SP3'!$E$2:$E$692,'Infos Relatório'!$B8,'Faturamento SP3'!$Z$2:$Z$692,'Infos Relatório'!O$1,'Faturamento SP3'!$T$2:$T$692,"Sim")</f>
        <v>0</v>
      </c>
      <c r="S8" s="27" t="e">
        <f t="shared" si="2"/>
        <v>#DIV/0!</v>
      </c>
      <c r="T8" s="24">
        <f>SUMIFS('Faturamento SP3'!$H$2:$H$692,'Faturamento SP3'!$D$2:$D$692,'Infos Relatório'!$B$2,'Faturamento SP3'!$E$2:$E$692,'Infos Relatório'!$B8,'Faturamento SP3'!$Z$2:$Z$692,'Infos Relatório'!O$1)</f>
        <v>0</v>
      </c>
      <c r="U8" s="23">
        <f>COUNTIFS('Faturamento SP3'!$D$2:$D$692,'Infos Relatório'!$B$2,'Faturamento SP3'!$E$2:$E$692,'Infos Relatório'!$B8,'Faturamento SP3'!$Z$2:$Z$692,'Infos Relatório'!U$1)</f>
        <v>0</v>
      </c>
      <c r="V8" s="13">
        <f>SUMIFS('Faturamento SP3'!$G$2:$G$692,'Faturamento SP3'!$D$2:$D$692,'Infos Relatório'!$B$2,'Faturamento SP3'!$E$2:$E$692,'Infos Relatório'!$B8,'Faturamento SP3'!$Z$2:$Z$692,'Infos Relatório'!U$1)</f>
        <v>0</v>
      </c>
      <c r="W8" s="13">
        <f>SUMIFS('Faturamento SP3'!$J$2:$J$692,'Faturamento SP3'!$D$2:$D$692,'Infos Relatório'!$B$2,'Faturamento SP3'!$E$2:$E$692,'Infos Relatório'!$B8,'Faturamento SP3'!$Z$2:$Z$692,'Infos Relatório'!U$1)</f>
        <v>0</v>
      </c>
      <c r="X8" s="14">
        <f>SUMIFS('Faturamento SP3'!$O$2:$O$692,'Faturamento SP3'!$D$2:$D$692,'Infos Relatório'!$B$2,'Faturamento SP3'!$E$2:$E$692,'Infos Relatório'!$B8,'Faturamento SP3'!$Z$2:$Z$692,'Infos Relatório'!U$1,'Faturamento SP3'!$T$2:$T$692,"Sim")+SUMIFS('Faturamento SP3'!$P$2:$P$692,'Faturamento SP3'!$D$2:$D$692,'Infos Relatório'!$B$2,'Faturamento SP3'!$E$2:$E$692,'Infos Relatório'!$B8,'Faturamento SP3'!$Z$2:$Z$692,'Infos Relatório'!U$1,'Faturamento SP3'!$T$2:$T$692,"Sim")</f>
        <v>0</v>
      </c>
      <c r="Y8" s="27" t="e">
        <f t="shared" si="3"/>
        <v>#DIV/0!</v>
      </c>
      <c r="Z8" s="24">
        <f>SUMIFS('Faturamento SP3'!$H$2:$H$692,'Faturamento SP3'!$D$2:$D$692,'Infos Relatório'!$B$2,'Faturamento SP3'!$E$2:$E$692,'Infos Relatório'!$B8,'Faturamento SP3'!$Z$2:$Z$692,'Infos Relatório'!U$1)</f>
        <v>0</v>
      </c>
      <c r="AA8" s="23">
        <f>COUNTIFS('Faturamento SP3'!$D$2:$D$692,'Infos Relatório'!$B$2,'Faturamento SP3'!$E$2:$E$692,'Infos Relatório'!$B8,'Faturamento SP3'!$Z$2:$Z$692,'Infos Relatório'!AA$1)</f>
        <v>0</v>
      </c>
      <c r="AB8" s="13">
        <f>SUMIFS('Faturamento SP3'!$G$2:$G$692,'Faturamento SP3'!$D$2:$D$692,'Infos Relatório'!$B$2,'Faturamento SP3'!$E$2:$E$692,'Infos Relatório'!$B8,'Faturamento SP3'!$Z$2:$Z$692,'Infos Relatório'!AA$1)</f>
        <v>0</v>
      </c>
      <c r="AC8" s="13">
        <f>SUMIFS('Faturamento SP3'!$J$2:$J$692,'Faturamento SP3'!$D$2:$D$692,'Infos Relatório'!$B$2,'Faturamento SP3'!$E$2:$E$692,'Infos Relatório'!$B8,'Faturamento SP3'!$Z$2:$Z$692,'Infos Relatório'!AA$1)</f>
        <v>0</v>
      </c>
      <c r="AD8" s="14">
        <f>SUMIFS('Faturamento SP3'!$O$2:$O$692,'Faturamento SP3'!$D$2:$D$692,'Infos Relatório'!$B$2,'Faturamento SP3'!$E$2:$E$692,'Infos Relatório'!$B8,'Faturamento SP3'!$Z$2:$Z$692,'Infos Relatório'!AA$1,'Faturamento SP3'!$T$2:$T$692,"Sim")+SUMIFS('Faturamento SP3'!$P$2:$P$692,'Faturamento SP3'!$D$2:$D$692,'Infos Relatório'!$B$2,'Faturamento SP3'!$E$2:$E$692,'Infos Relatório'!$B8,'Faturamento SP3'!$Z$2:$Z$692,'Infos Relatório'!AA$1,'Faturamento SP3'!$T$2:$T$692,"Sim")</f>
        <v>0</v>
      </c>
      <c r="AE8" s="27" t="e">
        <f t="shared" si="4"/>
        <v>#DIV/0!</v>
      </c>
      <c r="AF8" s="24">
        <f>SUMIFS('Faturamento SP3'!$H$2:$H$692,'Faturamento SP3'!$D$2:$D$692,'Infos Relatório'!$B$2,'Faturamento SP3'!$E$2:$E$692,'Infos Relatório'!$B8,'Faturamento SP3'!$Z$2:$Z$692,'Infos Relatório'!AA$1)</f>
        <v>0</v>
      </c>
      <c r="AG8" s="23">
        <f>COUNTIFS('Faturamento SP3'!$D$2:$D$692,'Infos Relatório'!$B$2,'Faturamento SP3'!$E$2:$E$692,'Infos Relatório'!$B8,'Faturamento SP3'!$Z$2:$Z$692,'Infos Relatório'!AG$1)</f>
        <v>0</v>
      </c>
      <c r="AH8" s="13">
        <f>SUMIFS('Faturamento SP3'!$G$2:$G$692,'Faturamento SP3'!$D$2:$D$692,'Infos Relatório'!$B$2,'Faturamento SP3'!$E$2:$E$692,'Infos Relatório'!$B8,'Faturamento SP3'!$Z$2:$Z$692,'Infos Relatório'!AG$1)</f>
        <v>0</v>
      </c>
      <c r="AI8" s="13">
        <f>SUMIFS('Faturamento SP3'!$J$2:$J$692,'Faturamento SP3'!$D$2:$D$692,'Infos Relatório'!$B$2,'Faturamento SP3'!$E$2:$E$692,'Infos Relatório'!$B8,'Faturamento SP3'!$Z$2:$Z$692,'Infos Relatório'!AG$1)</f>
        <v>0</v>
      </c>
      <c r="AJ8" s="14">
        <f>SUMIFS('Faturamento SP3'!$O$2:$O$692,'Faturamento SP3'!$D$2:$D$692,'Infos Relatório'!$B$2,'Faturamento SP3'!$E$2:$E$692,'Infos Relatório'!$B8,'Faturamento SP3'!$Z$2:$Z$692,'Infos Relatório'!AG$1,'Faturamento SP3'!$T$2:$T$692,"Sim")+SUMIFS('Faturamento SP3'!$P$2:$P$692,'Faturamento SP3'!$D$2:$D$692,'Infos Relatório'!$B$2,'Faturamento SP3'!$E$2:$E$692,'Infos Relatório'!$B8,'Faturamento SP3'!$Z$2:$Z$692,'Infos Relatório'!AG$1,'Faturamento SP3'!$T$2:$T$692,"Sim")</f>
        <v>0</v>
      </c>
      <c r="AK8" s="27" t="e">
        <f t="shared" si="5"/>
        <v>#DIV/0!</v>
      </c>
      <c r="AL8" s="24">
        <f>SUMIFS('Faturamento SP3'!$H$2:$H$692,'Faturamento SP3'!$D$2:$D$692,'Infos Relatório'!$B$2,'Faturamento SP3'!$E$2:$E$692,'Infos Relatório'!$B8,'Faturamento SP3'!$Z$2:$Z$692,'Infos Relatório'!AG$1)</f>
        <v>0</v>
      </c>
      <c r="AM8" s="23">
        <f>COUNTIFS('Faturamento SP3'!$D$2:$D$692,'Infos Relatório'!$B$2,'Faturamento SP3'!$E$2:$E$692,'Infos Relatório'!$B8,'Faturamento SP3'!$Z$2:$Z$692,'Infos Relatório'!AM$1)</f>
        <v>0</v>
      </c>
      <c r="AN8" s="13">
        <f>SUMIFS('Faturamento SP3'!$G$2:$G$692,'Faturamento SP3'!$D$2:$D$692,'Infos Relatório'!$B$2,'Faturamento SP3'!$E$2:$E$692,'Infos Relatório'!$B8,'Faturamento SP3'!$Z$2:$Z$692,'Infos Relatório'!AM$1)</f>
        <v>0</v>
      </c>
      <c r="AO8" s="13">
        <f>SUMIFS('Faturamento SP3'!$J$2:$J$692,'Faturamento SP3'!$D$2:$D$692,'Infos Relatório'!$B$2,'Faturamento SP3'!$E$2:$E$692,'Infos Relatório'!$B8,'Faturamento SP3'!$Z$2:$Z$692,'Infos Relatório'!AM$1)</f>
        <v>0</v>
      </c>
      <c r="AP8" s="14">
        <f>SUMIFS('Faturamento SP3'!$O$2:$O$692,'Faturamento SP3'!$D$2:$D$692,'Infos Relatório'!$B$2,'Faturamento SP3'!$E$2:$E$692,'Infos Relatório'!$B8,'Faturamento SP3'!$Z$2:$Z$692,'Infos Relatório'!AM$1,'Faturamento SP3'!$T$2:$T$692,"Sim")+SUMIFS('Faturamento SP3'!$P$2:$P$692,'Faturamento SP3'!$D$2:$D$692,'Infos Relatório'!$B$2,'Faturamento SP3'!$E$2:$E$692,'Infos Relatório'!$B8,'Faturamento SP3'!$Z$2:$Z$692,'Infos Relatório'!AM$1,'Faturamento SP3'!$T$2:$T$692,"Sim")</f>
        <v>0</v>
      </c>
      <c r="AQ8" s="27" t="e">
        <f t="shared" si="6"/>
        <v>#DIV/0!</v>
      </c>
      <c r="AR8" s="24">
        <f>SUMIFS('Faturamento SP3'!$H$2:$H$692,'Faturamento SP3'!$D$2:$D$692,'Infos Relatório'!$B$2,'Faturamento SP3'!$E$2:$E$692,'Infos Relatório'!$B8,'Faturamento SP3'!$Z$2:$Z$692,'Infos Relatório'!AM$1)</f>
        <v>0</v>
      </c>
      <c r="AS8" s="23">
        <f>COUNTIFS('Faturamento SP3'!$D$2:$D$692,'Infos Relatório'!$B$2,'Faturamento SP3'!$E$2:$E$692,'Infos Relatório'!$B8,'Faturamento SP3'!$Z$2:$Z$692,'Infos Relatório'!AS$1)</f>
        <v>0</v>
      </c>
      <c r="AT8" s="13">
        <f>SUMIFS('Faturamento SP3'!$G$2:$G$692,'Faturamento SP3'!$D$2:$D$692,'Infos Relatório'!$B$2,'Faturamento SP3'!$E$2:$E$692,'Infos Relatório'!$B8,'Faturamento SP3'!$Z$2:$Z$692,'Infos Relatório'!AS$1)</f>
        <v>0</v>
      </c>
      <c r="AU8" s="13">
        <f>SUMIFS('Faturamento SP3'!$J$2:$J$692,'Faturamento SP3'!$D$2:$D$692,'Infos Relatório'!$B$2,'Faturamento SP3'!$E$2:$E$692,'Infos Relatório'!$B8,'Faturamento SP3'!$Z$2:$Z$692,'Infos Relatório'!AS$1)</f>
        <v>0</v>
      </c>
      <c r="AV8" s="14">
        <f>SUMIFS('Faturamento SP3'!$O$2:$O$692,'Faturamento SP3'!$D$2:$D$692,'Infos Relatório'!$B$2,'Faturamento SP3'!$E$2:$E$692,'Infos Relatório'!$B8,'Faturamento SP3'!$Z$2:$Z$692,'Infos Relatório'!AS$1,'Faturamento SP3'!$T$2:$T$692,"Sim")+SUMIFS('Faturamento SP3'!$P$2:$P$692,'Faturamento SP3'!$D$2:$D$692,'Infos Relatório'!$B$2,'Faturamento SP3'!$E$2:$E$692,'Infos Relatório'!$B8,'Faturamento SP3'!$Z$2:$Z$692,'Infos Relatório'!AS$1,'Faturamento SP3'!$T$2:$T$692,"Sim")</f>
        <v>0</v>
      </c>
      <c r="AW8" s="27" t="e">
        <f t="shared" si="7"/>
        <v>#DIV/0!</v>
      </c>
      <c r="AX8" s="24">
        <f>SUMIFS('Faturamento SP3'!$H$2:$H$692,'Faturamento SP3'!$D$2:$D$692,'Infos Relatório'!$B$2,'Faturamento SP3'!$E$2:$E$692,'Infos Relatório'!$B8,'Faturamento SP3'!$Z$2:$Z$692,'Infos Relatório'!AS$1)</f>
        <v>0</v>
      </c>
      <c r="AY8" s="23">
        <f>COUNTIFS('Faturamento SP3'!$D$2:$D$692,'Infos Relatório'!$B$2,'Faturamento SP3'!$E$2:$E$692,'Infos Relatório'!$B8,'Faturamento SP3'!$Z$2:$Z$692,'Infos Relatório'!AY$1)</f>
        <v>0</v>
      </c>
      <c r="AZ8" s="13">
        <f>SUMIFS('Faturamento SP3'!$G$2:$G$692,'Faturamento SP3'!$D$2:$D$692,'Infos Relatório'!$B$2,'Faturamento SP3'!$E$2:$E$692,'Infos Relatório'!$B8,'Faturamento SP3'!$Z$2:$Z$692,'Infos Relatório'!AY$1)</f>
        <v>0</v>
      </c>
      <c r="BA8" s="13">
        <f>SUMIFS('Faturamento SP3'!$J$2:$J$692,'Faturamento SP3'!$D$2:$D$692,'Infos Relatório'!$B$2,'Faturamento SP3'!$E$2:$E$692,'Infos Relatório'!$B8,'Faturamento SP3'!$Z$2:$Z$692,'Infos Relatório'!AY$1)</f>
        <v>0</v>
      </c>
      <c r="BB8" s="14">
        <f>SUMIFS('Faturamento SP3'!$O$2:$O$692,'Faturamento SP3'!$D$2:$D$692,'Infos Relatório'!$B$2,'Faturamento SP3'!$E$2:$E$692,'Infos Relatório'!$B8,'Faturamento SP3'!$Z$2:$Z$692,'Infos Relatório'!AY$1,'Faturamento SP3'!$T$2:$T$692,"Sim")+SUMIFS('Faturamento SP3'!$P$2:$P$692,'Faturamento SP3'!$D$2:$D$692,'Infos Relatório'!$B$2,'Faturamento SP3'!$E$2:$E$692,'Infos Relatório'!$B8,'Faturamento SP3'!$Z$2:$Z$692,'Infos Relatório'!AY$1,'Faturamento SP3'!$T$2:$T$692,"Sim")</f>
        <v>0</v>
      </c>
      <c r="BC8" s="27" t="e">
        <f t="shared" si="8"/>
        <v>#DIV/0!</v>
      </c>
      <c r="BD8" s="24">
        <f>SUMIFS('Faturamento SP3'!$H$2:$H$692,'Faturamento SP3'!$D$2:$D$692,'Infos Relatório'!$B$2,'Faturamento SP3'!$E$2:$E$692,'Infos Relatório'!$B8,'Faturamento SP3'!$Z$2:$Z$692,'Infos Relatório'!AY$1)</f>
        <v>0</v>
      </c>
      <c r="BE8" s="23">
        <f>COUNTIFS('Faturamento SP3'!$D$2:$D$692,'Infos Relatório'!$B$2,'Faturamento SP3'!$E$2:$E$692,'Infos Relatório'!$B8,'Faturamento SP3'!$Z$2:$Z$692,'Infos Relatório'!BE$1)</f>
        <v>0</v>
      </c>
      <c r="BF8" s="13">
        <f>SUMIFS('Faturamento SP3'!$G$2:$G$692,'Faturamento SP3'!$D$2:$D$692,'Infos Relatório'!$B$2,'Faturamento SP3'!$E$2:$E$692,'Infos Relatório'!$B8,'Faturamento SP3'!$Z$2:$Z$692,'Infos Relatório'!BE$1)</f>
        <v>0</v>
      </c>
      <c r="BG8" s="13">
        <f>SUMIFS('Faturamento SP3'!$J$2:$J$692,'Faturamento SP3'!$D$2:$D$692,'Infos Relatório'!$B$2,'Faturamento SP3'!$E$2:$E$692,'Infos Relatório'!$B8,'Faturamento SP3'!$Z$2:$Z$692,'Infos Relatório'!BE$1)</f>
        <v>0</v>
      </c>
      <c r="BH8" s="14">
        <f>SUMIFS('Faturamento SP3'!$O$2:$O$692,'Faturamento SP3'!$D$2:$D$692,'Infos Relatório'!$B$2,'Faturamento SP3'!$E$2:$E$692,'Infos Relatório'!$B8,'Faturamento SP3'!$Z$2:$Z$692,'Infos Relatório'!BE$1,'Faturamento SP3'!$T$2:$T$692,"Sim")+SUMIFS('Faturamento SP3'!$P$2:$P$692,'Faturamento SP3'!$D$2:$D$692,'Infos Relatório'!$B$2,'Faturamento SP3'!$E$2:$E$692,'Infos Relatório'!$B8,'Faturamento SP3'!$Z$2:$Z$692,'Infos Relatório'!BE$1,'Faturamento SP3'!$T$2:$T$692,"Sim")</f>
        <v>0</v>
      </c>
      <c r="BI8" s="27" t="e">
        <f t="shared" si="9"/>
        <v>#DIV/0!</v>
      </c>
      <c r="BJ8" s="24">
        <f>SUMIFS('Faturamento SP3'!$H$2:$H$692,'Faturamento SP3'!$D$2:$D$692,'Infos Relatório'!$B$2,'Faturamento SP3'!$E$2:$E$692,'Infos Relatório'!$B8,'Faturamento SP3'!$Z$2:$Z$692,'Infos Relatório'!BE$1)</f>
        <v>0</v>
      </c>
      <c r="BK8" s="23">
        <f>COUNTIFS('Faturamento SP3'!$D$2:$D$692,'Infos Relatório'!$B$2,'Faturamento SP3'!$E$2:$E$692,'Infos Relatório'!$B8,'Faturamento SP3'!$Z$2:$Z$692,'Infos Relatório'!BK$1)</f>
        <v>0</v>
      </c>
      <c r="BL8" s="13">
        <f>SUMIFS('Faturamento SP3'!$G$2:$G$692,'Faturamento SP3'!$D$2:$D$692,'Infos Relatório'!$B$2,'Faturamento SP3'!$E$2:$E$692,'Infos Relatório'!$B8,'Faturamento SP3'!$Z$2:$Z$692,'Infos Relatório'!BK$1)</f>
        <v>0</v>
      </c>
      <c r="BM8" s="13">
        <f>SUMIFS('Faturamento SP3'!$J$2:$J$692,'Faturamento SP3'!$D$2:$D$692,'Infos Relatório'!$B$2,'Faturamento SP3'!$E$2:$E$692,'Infos Relatório'!$B8,'Faturamento SP3'!$Z$2:$Z$692,'Infos Relatório'!BK$1)</f>
        <v>0</v>
      </c>
      <c r="BN8" s="14">
        <f>SUMIFS('Faturamento SP3'!$O$2:$O$692,'Faturamento SP3'!$D$2:$D$692,'Infos Relatório'!$B$2,'Faturamento SP3'!$E$2:$E$692,'Infos Relatório'!$B8,'Faturamento SP3'!$Z$2:$Z$692,'Infos Relatório'!BK$1,'Faturamento SP3'!$T$2:$T$692,"Sim")+SUMIFS('Faturamento SP3'!$P$2:$P$692,'Faturamento SP3'!$D$2:$D$692,'Infos Relatório'!$B$2,'Faturamento SP3'!$E$2:$E$692,'Infos Relatório'!$B8,'Faturamento SP3'!$Z$2:$Z$692,'Infos Relatório'!BK$1,'Faturamento SP3'!$T$2:$T$692,"Sim")</f>
        <v>0</v>
      </c>
      <c r="BO8" s="27" t="e">
        <f t="shared" si="10"/>
        <v>#DIV/0!</v>
      </c>
      <c r="BP8" s="24">
        <f>SUMIFS('Faturamento SP3'!$H$2:$H$692,'Faturamento SP3'!$D$2:$D$692,'Infos Relatório'!$B$2,'Faturamento SP3'!$E$2:$E$692,'Infos Relatório'!$B8,'Faturamento SP3'!$Z$2:$Z$692,'Infos Relatório'!BK$1)</f>
        <v>0</v>
      </c>
      <c r="BQ8" s="23">
        <f>COUNTIFS('Faturamento SP3'!$D$2:$D$692,'Infos Relatório'!$B$2,'Faturamento SP3'!$E$2:$E$692,'Infos Relatório'!$B8,'Faturamento SP3'!$Z$2:$Z$692,'Infos Relatório'!BQ$1)</f>
        <v>0</v>
      </c>
      <c r="BR8" s="13">
        <f>SUMIFS('Faturamento SP3'!$G$2:$G$692,'Faturamento SP3'!$D$2:$D$692,'Infos Relatório'!$B$2,'Faturamento SP3'!$E$2:$E$692,'Infos Relatório'!$B8,'Faturamento SP3'!$Z$2:$Z$692,'Infos Relatório'!BQ$1)</f>
        <v>0</v>
      </c>
      <c r="BS8" s="13">
        <f>SUMIFS('Faturamento SP3'!$J$2:$J$692,'Faturamento SP3'!$D$2:$D$692,'Infos Relatório'!$B$2,'Faturamento SP3'!$E$2:$E$692,'Infos Relatório'!$B8,'Faturamento SP3'!$Z$2:$Z$692,'Infos Relatório'!BQ$1)</f>
        <v>0</v>
      </c>
      <c r="BT8" s="14">
        <f>SUMIFS('Faturamento SP3'!$O$2:$O$692,'Faturamento SP3'!$D$2:$D$692,'Infos Relatório'!$B$2,'Faturamento SP3'!$E$2:$E$692,'Infos Relatório'!$B8,'Faturamento SP3'!$Z$2:$Z$692,'Infos Relatório'!BQ$1,'Faturamento SP3'!$T$2:$T$692,"Sim")+SUMIFS('Faturamento SP3'!$P$2:$P$692,'Faturamento SP3'!$D$2:$D$692,'Infos Relatório'!$B$2,'Faturamento SP3'!$E$2:$E$692,'Infos Relatório'!$B8,'Faturamento SP3'!$Z$2:$Z$692,'Infos Relatório'!BQ$1,'Faturamento SP3'!$T$2:$T$692,"Sim")</f>
        <v>0</v>
      </c>
      <c r="BU8" s="27" t="e">
        <f t="shared" si="11"/>
        <v>#DIV/0!</v>
      </c>
      <c r="BV8" s="24">
        <f>SUMIFS('Faturamento SP3'!$H$2:$H$692,'Faturamento SP3'!$D$2:$D$692,'Infos Relatório'!$B$2,'Faturamento SP3'!$E$2:$E$692,'Infos Relatório'!$B8,'Faturamento SP3'!$Z$2:$Z$692,'Infos Relatório'!BQ$1)</f>
        <v>0</v>
      </c>
    </row>
    <row r="9" spans="2:74">
      <c r="B9" s="17" t="s">
        <v>13</v>
      </c>
      <c r="C9" s="23">
        <f>COUNTIFS('Faturamento SP3'!$D$2:$D$692,'Infos Relatório'!$B$2,'Faturamento SP3'!$E$2:$E$692,'Infos Relatório'!$B9,'Faturamento SP3'!$Z$2:$Z$692,'Infos Relatório'!C$1)</f>
        <v>0</v>
      </c>
      <c r="D9" s="13">
        <f>SUMIFS('Faturamento SP3'!$G$2:$G$692,'Faturamento SP3'!$D$2:$D$692,'Infos Relatório'!$B$2,'Faturamento SP3'!$E$2:$E$692,'Infos Relatório'!$B9,'Faturamento SP3'!$Z$2:$Z$692,'Infos Relatório'!C$1)</f>
        <v>0</v>
      </c>
      <c r="E9" s="13">
        <f>SUMIFS('Faturamento SP3'!$J$2:$J$692,'Faturamento SP3'!$D$2:$D$692,'Infos Relatório'!$B$2,'Faturamento SP3'!$E$2:$E$692,'Infos Relatório'!$B9,'Faturamento SP3'!$Z$2:$Z$692,'Infos Relatório'!C$1)</f>
        <v>0</v>
      </c>
      <c r="F9" s="14">
        <f>SUMIFS('Faturamento SP3'!$O$2:$O$692,'Faturamento SP3'!$D$2:$D$692,'Infos Relatório'!$B$2,'Faturamento SP3'!$E$2:$E$692,'Infos Relatório'!$B9,'Faturamento SP3'!$Z$2:$Z$692,'Infos Relatório'!C$1,'Faturamento SP3'!$T$2:$T$692,"Sim")+SUMIFS('Faturamento SP3'!$P$2:$P$692,'Faturamento SP3'!$D$2:$D$692,'Infos Relatório'!$B$2,'Faturamento SP3'!$E$2:$E$692,'Infos Relatório'!$B9,'Faturamento SP3'!$Z$2:$Z$692,'Infos Relatório'!C$1,'Faturamento SP3'!$T$2:$T$692,"Sim")</f>
        <v>0</v>
      </c>
      <c r="G9" s="27" t="e">
        <f t="shared" si="12"/>
        <v>#DIV/0!</v>
      </c>
      <c r="H9" s="24">
        <f>SUMIFS('Faturamento SP3'!$H$2:$H$692,'Faturamento SP3'!$D$2:$D$692,'Infos Relatório'!$B$2,'Faturamento SP3'!$E$2:$E$692,'Infos Relatório'!$B9,'Faturamento SP3'!$Z$2:$Z$692,'Infos Relatório'!C$1)</f>
        <v>0</v>
      </c>
      <c r="I9" s="23">
        <f>COUNTIFS('Faturamento SP3'!$D$2:$D$692,'Infos Relatório'!$B$2,'Faturamento SP3'!$E$2:$E$692,'Infos Relatório'!$B9,'Faturamento SP3'!$Z$2:$Z$692,'Infos Relatório'!I$1)</f>
        <v>0</v>
      </c>
      <c r="J9" s="13">
        <f>SUMIFS('Faturamento SP3'!$G$2:$G$692,'Faturamento SP3'!$D$2:$D$692,'Infos Relatório'!$B$2,'Faturamento SP3'!$E$2:$E$692,'Infos Relatório'!$B9,'Faturamento SP3'!$Z$2:$Z$692,'Infos Relatório'!I$1)</f>
        <v>0</v>
      </c>
      <c r="K9" s="13">
        <f>SUMIFS('Faturamento SP3'!$J$2:$J$692,'Faturamento SP3'!$D$2:$D$692,'Infos Relatório'!$B$2,'Faturamento SP3'!$E$2:$E$692,'Infos Relatório'!$B9,'Faturamento SP3'!$Z$2:$Z$692,'Infos Relatório'!I$1)</f>
        <v>0</v>
      </c>
      <c r="L9" s="14">
        <f>SUMIFS('Faturamento SP3'!$O$2:$O$692,'Faturamento SP3'!$D$2:$D$692,'Infos Relatório'!$B$2,'Faturamento SP3'!$E$2:$E$692,'Infos Relatório'!$B9,'Faturamento SP3'!$Z$2:$Z$692,'Infos Relatório'!I$1,'Faturamento SP3'!$T$2:$T$692,"Sim")+SUMIFS('Faturamento SP3'!$P$2:$P$692,'Faturamento SP3'!$D$2:$D$692,'Infos Relatório'!$B$2,'Faturamento SP3'!$E$2:$E$692,'Infos Relatório'!$B9,'Faturamento SP3'!$Z$2:$Z$692,'Infos Relatório'!I$1,'Faturamento SP3'!$T$2:$T$692,"Sim")</f>
        <v>0</v>
      </c>
      <c r="M9" s="27" t="e">
        <f t="shared" si="1"/>
        <v>#DIV/0!</v>
      </c>
      <c r="N9" s="24">
        <f>SUMIFS('Faturamento SP3'!$H$2:$H$692,'Faturamento SP3'!$D$2:$D$692,'Infos Relatório'!$B$2,'Faturamento SP3'!$E$2:$E$692,'Infos Relatório'!$B9,'Faturamento SP3'!$Z$2:$Z$692,'Infos Relatório'!I$1)</f>
        <v>0</v>
      </c>
      <c r="O9" s="23">
        <f>COUNTIFS('Faturamento SP3'!$D$2:$D$692,'Infos Relatório'!$B$2,'Faturamento SP3'!$E$2:$E$692,'Infos Relatório'!$B9,'Faturamento SP3'!$Z$2:$Z$692,'Infos Relatório'!O$1)</f>
        <v>0</v>
      </c>
      <c r="P9" s="13">
        <f>SUMIFS('Faturamento SP3'!$G$2:$G$692,'Faturamento SP3'!$D$2:$D$692,'Infos Relatório'!$B$2,'Faturamento SP3'!$E$2:$E$692,'Infos Relatório'!$B9,'Faturamento SP3'!$Z$2:$Z$692,'Infos Relatório'!O$1)</f>
        <v>0</v>
      </c>
      <c r="Q9" s="13">
        <f>SUMIFS('Faturamento SP3'!$J$2:$J$692,'Faturamento SP3'!$D$2:$D$692,'Infos Relatório'!$B$2,'Faturamento SP3'!$E$2:$E$692,'Infos Relatório'!$B9,'Faturamento SP3'!$Z$2:$Z$692,'Infos Relatório'!O$1)</f>
        <v>0</v>
      </c>
      <c r="R9" s="14">
        <f>SUMIFS('Faturamento SP3'!$O$2:$O$692,'Faturamento SP3'!$D$2:$D$692,'Infos Relatório'!$B$2,'Faturamento SP3'!$E$2:$E$692,'Infos Relatório'!$B9,'Faturamento SP3'!$Z$2:$Z$692,'Infos Relatório'!O$1,'Faturamento SP3'!$T$2:$T$692,"Sim")+SUMIFS('Faturamento SP3'!$P$2:$P$692,'Faturamento SP3'!$D$2:$D$692,'Infos Relatório'!$B$2,'Faturamento SP3'!$E$2:$E$692,'Infos Relatório'!$B9,'Faturamento SP3'!$Z$2:$Z$692,'Infos Relatório'!O$1,'Faturamento SP3'!$T$2:$T$692,"Sim")</f>
        <v>0</v>
      </c>
      <c r="S9" s="27" t="e">
        <f t="shared" si="2"/>
        <v>#DIV/0!</v>
      </c>
      <c r="T9" s="24">
        <f>SUMIFS('Faturamento SP3'!$H$2:$H$692,'Faturamento SP3'!$D$2:$D$692,'Infos Relatório'!$B$2,'Faturamento SP3'!$E$2:$E$692,'Infos Relatório'!$B9,'Faturamento SP3'!$Z$2:$Z$692,'Infos Relatório'!O$1)</f>
        <v>0</v>
      </c>
      <c r="U9" s="23">
        <f>COUNTIFS('Faturamento SP3'!$D$2:$D$692,'Infos Relatório'!$B$2,'Faturamento SP3'!$E$2:$E$692,'Infos Relatório'!$B9,'Faturamento SP3'!$Z$2:$Z$692,'Infos Relatório'!U$1)</f>
        <v>0</v>
      </c>
      <c r="V9" s="13">
        <f>SUMIFS('Faturamento SP3'!$G$2:$G$692,'Faturamento SP3'!$D$2:$D$692,'Infos Relatório'!$B$2,'Faturamento SP3'!$E$2:$E$692,'Infos Relatório'!$B9,'Faturamento SP3'!$Z$2:$Z$692,'Infos Relatório'!U$1)</f>
        <v>0</v>
      </c>
      <c r="W9" s="13">
        <f>SUMIFS('Faturamento SP3'!$J$2:$J$692,'Faturamento SP3'!$D$2:$D$692,'Infos Relatório'!$B$2,'Faturamento SP3'!$E$2:$E$692,'Infos Relatório'!$B9,'Faturamento SP3'!$Z$2:$Z$692,'Infos Relatório'!U$1)</f>
        <v>0</v>
      </c>
      <c r="X9" s="14">
        <f>SUMIFS('Faturamento SP3'!$O$2:$O$692,'Faturamento SP3'!$D$2:$D$692,'Infos Relatório'!$B$2,'Faturamento SP3'!$E$2:$E$692,'Infos Relatório'!$B9,'Faturamento SP3'!$Z$2:$Z$692,'Infos Relatório'!U$1,'Faturamento SP3'!$T$2:$T$692,"Sim")+SUMIFS('Faturamento SP3'!$P$2:$P$692,'Faturamento SP3'!$D$2:$D$692,'Infos Relatório'!$B$2,'Faturamento SP3'!$E$2:$E$692,'Infos Relatório'!$B9,'Faturamento SP3'!$Z$2:$Z$692,'Infos Relatório'!U$1,'Faturamento SP3'!$T$2:$T$692,"Sim")</f>
        <v>0</v>
      </c>
      <c r="Y9" s="27" t="e">
        <f t="shared" si="3"/>
        <v>#DIV/0!</v>
      </c>
      <c r="Z9" s="24">
        <f>SUMIFS('Faturamento SP3'!$H$2:$H$692,'Faturamento SP3'!$D$2:$D$692,'Infos Relatório'!$B$2,'Faturamento SP3'!$E$2:$E$692,'Infos Relatório'!$B9,'Faturamento SP3'!$Z$2:$Z$692,'Infos Relatório'!U$1)</f>
        <v>0</v>
      </c>
      <c r="AA9" s="23">
        <f>COUNTIFS('Faturamento SP3'!$D$2:$D$692,'Infos Relatório'!$B$2,'Faturamento SP3'!$E$2:$E$692,'Infos Relatório'!$B9,'Faturamento SP3'!$Z$2:$Z$692,'Infos Relatório'!AA$1)</f>
        <v>0</v>
      </c>
      <c r="AB9" s="13">
        <f>SUMIFS('Faturamento SP3'!$G$2:$G$692,'Faturamento SP3'!$D$2:$D$692,'Infos Relatório'!$B$2,'Faturamento SP3'!$E$2:$E$692,'Infos Relatório'!$B9,'Faturamento SP3'!$Z$2:$Z$692,'Infos Relatório'!AA$1)</f>
        <v>0</v>
      </c>
      <c r="AC9" s="13">
        <f>SUMIFS('Faturamento SP3'!$J$2:$J$692,'Faturamento SP3'!$D$2:$D$692,'Infos Relatório'!$B$2,'Faturamento SP3'!$E$2:$E$692,'Infos Relatório'!$B9,'Faturamento SP3'!$Z$2:$Z$692,'Infos Relatório'!AA$1)</f>
        <v>0</v>
      </c>
      <c r="AD9" s="14">
        <f>SUMIFS('Faturamento SP3'!$O$2:$O$692,'Faturamento SP3'!$D$2:$D$692,'Infos Relatório'!$B$2,'Faturamento SP3'!$E$2:$E$692,'Infos Relatório'!$B9,'Faturamento SP3'!$Z$2:$Z$692,'Infos Relatório'!AA$1,'Faturamento SP3'!$T$2:$T$692,"Sim")+SUMIFS('Faturamento SP3'!$P$2:$P$692,'Faturamento SP3'!$D$2:$D$692,'Infos Relatório'!$B$2,'Faturamento SP3'!$E$2:$E$692,'Infos Relatório'!$B9,'Faturamento SP3'!$Z$2:$Z$692,'Infos Relatório'!AA$1,'Faturamento SP3'!$T$2:$T$692,"Sim")</f>
        <v>0</v>
      </c>
      <c r="AE9" s="27" t="e">
        <f t="shared" si="4"/>
        <v>#DIV/0!</v>
      </c>
      <c r="AF9" s="24">
        <f>SUMIFS('Faturamento SP3'!$H$2:$H$692,'Faturamento SP3'!$D$2:$D$692,'Infos Relatório'!$B$2,'Faturamento SP3'!$E$2:$E$692,'Infos Relatório'!$B9,'Faturamento SP3'!$Z$2:$Z$692,'Infos Relatório'!AA$1)</f>
        <v>0</v>
      </c>
      <c r="AG9" s="23">
        <f>COUNTIFS('Faturamento SP3'!$D$2:$D$692,'Infos Relatório'!$B$2,'Faturamento SP3'!$E$2:$E$692,'Infos Relatório'!$B9,'Faturamento SP3'!$Z$2:$Z$692,'Infos Relatório'!AG$1)</f>
        <v>0</v>
      </c>
      <c r="AH9" s="13">
        <f>SUMIFS('Faturamento SP3'!$G$2:$G$692,'Faturamento SP3'!$D$2:$D$692,'Infos Relatório'!$B$2,'Faturamento SP3'!$E$2:$E$692,'Infos Relatório'!$B9,'Faturamento SP3'!$Z$2:$Z$692,'Infos Relatório'!AG$1)</f>
        <v>0</v>
      </c>
      <c r="AI9" s="13">
        <f>SUMIFS('Faturamento SP3'!$J$2:$J$692,'Faturamento SP3'!$D$2:$D$692,'Infos Relatório'!$B$2,'Faturamento SP3'!$E$2:$E$692,'Infos Relatório'!$B9,'Faturamento SP3'!$Z$2:$Z$692,'Infos Relatório'!AG$1)</f>
        <v>0</v>
      </c>
      <c r="AJ9" s="14">
        <f>SUMIFS('Faturamento SP3'!$O$2:$O$692,'Faturamento SP3'!$D$2:$D$692,'Infos Relatório'!$B$2,'Faturamento SP3'!$E$2:$E$692,'Infos Relatório'!$B9,'Faturamento SP3'!$Z$2:$Z$692,'Infos Relatório'!AG$1,'Faturamento SP3'!$T$2:$T$692,"Sim")+SUMIFS('Faturamento SP3'!$P$2:$P$692,'Faturamento SP3'!$D$2:$D$692,'Infos Relatório'!$B$2,'Faturamento SP3'!$E$2:$E$692,'Infos Relatório'!$B9,'Faturamento SP3'!$Z$2:$Z$692,'Infos Relatório'!AG$1,'Faturamento SP3'!$T$2:$T$692,"Sim")</f>
        <v>0</v>
      </c>
      <c r="AK9" s="27" t="e">
        <f t="shared" si="5"/>
        <v>#DIV/0!</v>
      </c>
      <c r="AL9" s="24">
        <f>SUMIFS('Faturamento SP3'!$H$2:$H$692,'Faturamento SP3'!$D$2:$D$692,'Infos Relatório'!$B$2,'Faturamento SP3'!$E$2:$E$692,'Infos Relatório'!$B9,'Faturamento SP3'!$Z$2:$Z$692,'Infos Relatório'!AG$1)</f>
        <v>0</v>
      </c>
      <c r="AM9" s="23">
        <f>COUNTIFS('Faturamento SP3'!$D$2:$D$692,'Infos Relatório'!$B$2,'Faturamento SP3'!$E$2:$E$692,'Infos Relatório'!$B9,'Faturamento SP3'!$Z$2:$Z$692,'Infos Relatório'!AM$1)</f>
        <v>0</v>
      </c>
      <c r="AN9" s="13">
        <f>SUMIFS('Faturamento SP3'!$G$2:$G$692,'Faturamento SP3'!$D$2:$D$692,'Infos Relatório'!$B$2,'Faturamento SP3'!$E$2:$E$692,'Infos Relatório'!$B9,'Faturamento SP3'!$Z$2:$Z$692,'Infos Relatório'!AM$1)</f>
        <v>0</v>
      </c>
      <c r="AO9" s="13">
        <f>SUMIFS('Faturamento SP3'!$J$2:$J$692,'Faturamento SP3'!$D$2:$D$692,'Infos Relatório'!$B$2,'Faturamento SP3'!$E$2:$E$692,'Infos Relatório'!$B9,'Faturamento SP3'!$Z$2:$Z$692,'Infos Relatório'!AM$1)</f>
        <v>0</v>
      </c>
      <c r="AP9" s="14">
        <f>SUMIFS('Faturamento SP3'!$O$2:$O$692,'Faturamento SP3'!$D$2:$D$692,'Infos Relatório'!$B$2,'Faturamento SP3'!$E$2:$E$692,'Infos Relatório'!$B9,'Faturamento SP3'!$Z$2:$Z$692,'Infos Relatório'!AM$1,'Faturamento SP3'!$T$2:$T$692,"Sim")+SUMIFS('Faturamento SP3'!$P$2:$P$692,'Faturamento SP3'!$D$2:$D$692,'Infos Relatório'!$B$2,'Faturamento SP3'!$E$2:$E$692,'Infos Relatório'!$B9,'Faturamento SP3'!$Z$2:$Z$692,'Infos Relatório'!AM$1,'Faturamento SP3'!$T$2:$T$692,"Sim")</f>
        <v>0</v>
      </c>
      <c r="AQ9" s="27" t="e">
        <f t="shared" si="6"/>
        <v>#DIV/0!</v>
      </c>
      <c r="AR9" s="24">
        <f>SUMIFS('Faturamento SP3'!$H$2:$H$692,'Faturamento SP3'!$D$2:$D$692,'Infos Relatório'!$B$2,'Faturamento SP3'!$E$2:$E$692,'Infos Relatório'!$B9,'Faturamento SP3'!$Z$2:$Z$692,'Infos Relatório'!AM$1)</f>
        <v>0</v>
      </c>
      <c r="AS9" s="23">
        <f>COUNTIFS('Faturamento SP3'!$D$2:$D$692,'Infos Relatório'!$B$2,'Faturamento SP3'!$E$2:$E$692,'Infos Relatório'!$B9,'Faturamento SP3'!$Z$2:$Z$692,'Infos Relatório'!AS$1)</f>
        <v>0</v>
      </c>
      <c r="AT9" s="13">
        <f>SUMIFS('Faturamento SP3'!$G$2:$G$692,'Faturamento SP3'!$D$2:$D$692,'Infos Relatório'!$B$2,'Faturamento SP3'!$E$2:$E$692,'Infos Relatório'!$B9,'Faturamento SP3'!$Z$2:$Z$692,'Infos Relatório'!AS$1)</f>
        <v>0</v>
      </c>
      <c r="AU9" s="13">
        <f>SUMIFS('Faturamento SP3'!$J$2:$J$692,'Faturamento SP3'!$D$2:$D$692,'Infos Relatório'!$B$2,'Faturamento SP3'!$E$2:$E$692,'Infos Relatório'!$B9,'Faturamento SP3'!$Z$2:$Z$692,'Infos Relatório'!AS$1)</f>
        <v>0</v>
      </c>
      <c r="AV9" s="14">
        <f>SUMIFS('Faturamento SP3'!$O$2:$O$692,'Faturamento SP3'!$D$2:$D$692,'Infos Relatório'!$B$2,'Faturamento SP3'!$E$2:$E$692,'Infos Relatório'!$B9,'Faturamento SP3'!$Z$2:$Z$692,'Infos Relatório'!AS$1,'Faturamento SP3'!$T$2:$T$692,"Sim")+SUMIFS('Faturamento SP3'!$P$2:$P$692,'Faturamento SP3'!$D$2:$D$692,'Infos Relatório'!$B$2,'Faturamento SP3'!$E$2:$E$692,'Infos Relatório'!$B9,'Faturamento SP3'!$Z$2:$Z$692,'Infos Relatório'!AS$1,'Faturamento SP3'!$T$2:$T$692,"Sim")</f>
        <v>0</v>
      </c>
      <c r="AW9" s="27" t="e">
        <f t="shared" si="7"/>
        <v>#DIV/0!</v>
      </c>
      <c r="AX9" s="24">
        <f>SUMIFS('Faturamento SP3'!$H$2:$H$692,'Faturamento SP3'!$D$2:$D$692,'Infos Relatório'!$B$2,'Faturamento SP3'!$E$2:$E$692,'Infos Relatório'!$B9,'Faturamento SP3'!$Z$2:$Z$692,'Infos Relatório'!AS$1)</f>
        <v>0</v>
      </c>
      <c r="AY9" s="23">
        <f>COUNTIFS('Faturamento SP3'!$D$2:$D$692,'Infos Relatório'!$B$2,'Faturamento SP3'!$E$2:$E$692,'Infos Relatório'!$B9,'Faturamento SP3'!$Z$2:$Z$692,'Infos Relatório'!AY$1)</f>
        <v>0</v>
      </c>
      <c r="AZ9" s="13">
        <f>SUMIFS('Faturamento SP3'!$G$2:$G$692,'Faturamento SP3'!$D$2:$D$692,'Infos Relatório'!$B$2,'Faturamento SP3'!$E$2:$E$692,'Infos Relatório'!$B9,'Faturamento SP3'!$Z$2:$Z$692,'Infos Relatório'!AY$1)</f>
        <v>0</v>
      </c>
      <c r="BA9" s="13">
        <f>SUMIFS('Faturamento SP3'!$J$2:$J$692,'Faturamento SP3'!$D$2:$D$692,'Infos Relatório'!$B$2,'Faturamento SP3'!$E$2:$E$692,'Infos Relatório'!$B9,'Faturamento SP3'!$Z$2:$Z$692,'Infos Relatório'!AY$1)</f>
        <v>0</v>
      </c>
      <c r="BB9" s="14">
        <f>SUMIFS('Faturamento SP3'!$O$2:$O$692,'Faturamento SP3'!$D$2:$D$692,'Infos Relatório'!$B$2,'Faturamento SP3'!$E$2:$E$692,'Infos Relatório'!$B9,'Faturamento SP3'!$Z$2:$Z$692,'Infos Relatório'!AY$1,'Faturamento SP3'!$T$2:$T$692,"Sim")+SUMIFS('Faturamento SP3'!$P$2:$P$692,'Faturamento SP3'!$D$2:$D$692,'Infos Relatório'!$B$2,'Faturamento SP3'!$E$2:$E$692,'Infos Relatório'!$B9,'Faturamento SP3'!$Z$2:$Z$692,'Infos Relatório'!AY$1,'Faturamento SP3'!$T$2:$T$692,"Sim")</f>
        <v>0</v>
      </c>
      <c r="BC9" s="27" t="e">
        <f t="shared" si="8"/>
        <v>#DIV/0!</v>
      </c>
      <c r="BD9" s="24">
        <f>SUMIFS('Faturamento SP3'!$H$2:$H$692,'Faturamento SP3'!$D$2:$D$692,'Infos Relatório'!$B$2,'Faturamento SP3'!$E$2:$E$692,'Infos Relatório'!$B9,'Faturamento SP3'!$Z$2:$Z$692,'Infos Relatório'!AY$1)</f>
        <v>0</v>
      </c>
      <c r="BE9" s="23">
        <f>COUNTIFS('Faturamento SP3'!$D$2:$D$692,'Infos Relatório'!$B$2,'Faturamento SP3'!$E$2:$E$692,'Infos Relatório'!$B9,'Faturamento SP3'!$Z$2:$Z$692,'Infos Relatório'!BE$1)</f>
        <v>0</v>
      </c>
      <c r="BF9" s="13">
        <f>SUMIFS('Faturamento SP3'!$G$2:$G$692,'Faturamento SP3'!$D$2:$D$692,'Infos Relatório'!$B$2,'Faturamento SP3'!$E$2:$E$692,'Infos Relatório'!$B9,'Faturamento SP3'!$Z$2:$Z$692,'Infos Relatório'!BE$1)</f>
        <v>0</v>
      </c>
      <c r="BG9" s="13">
        <f>SUMIFS('Faturamento SP3'!$J$2:$J$692,'Faturamento SP3'!$D$2:$D$692,'Infos Relatório'!$B$2,'Faturamento SP3'!$E$2:$E$692,'Infos Relatório'!$B9,'Faturamento SP3'!$Z$2:$Z$692,'Infos Relatório'!BE$1)</f>
        <v>0</v>
      </c>
      <c r="BH9" s="14">
        <f>SUMIFS('Faturamento SP3'!$O$2:$O$692,'Faturamento SP3'!$D$2:$D$692,'Infos Relatório'!$B$2,'Faturamento SP3'!$E$2:$E$692,'Infos Relatório'!$B9,'Faturamento SP3'!$Z$2:$Z$692,'Infos Relatório'!BE$1,'Faturamento SP3'!$T$2:$T$692,"Sim")+SUMIFS('Faturamento SP3'!$P$2:$P$692,'Faturamento SP3'!$D$2:$D$692,'Infos Relatório'!$B$2,'Faturamento SP3'!$E$2:$E$692,'Infos Relatório'!$B9,'Faturamento SP3'!$Z$2:$Z$692,'Infos Relatório'!BE$1,'Faturamento SP3'!$T$2:$T$692,"Sim")</f>
        <v>0</v>
      </c>
      <c r="BI9" s="27" t="e">
        <f t="shared" si="9"/>
        <v>#DIV/0!</v>
      </c>
      <c r="BJ9" s="24">
        <f>SUMIFS('Faturamento SP3'!$H$2:$H$692,'Faturamento SP3'!$D$2:$D$692,'Infos Relatório'!$B$2,'Faturamento SP3'!$E$2:$E$692,'Infos Relatório'!$B9,'Faturamento SP3'!$Z$2:$Z$692,'Infos Relatório'!BE$1)</f>
        <v>0</v>
      </c>
      <c r="BK9" s="23">
        <f>COUNTIFS('Faturamento SP3'!$D$2:$D$692,'Infos Relatório'!$B$2,'Faturamento SP3'!$E$2:$E$692,'Infos Relatório'!$B9,'Faturamento SP3'!$Z$2:$Z$692,'Infos Relatório'!BK$1)</f>
        <v>0</v>
      </c>
      <c r="BL9" s="13">
        <f>SUMIFS('Faturamento SP3'!$G$2:$G$692,'Faturamento SP3'!$D$2:$D$692,'Infos Relatório'!$B$2,'Faturamento SP3'!$E$2:$E$692,'Infos Relatório'!$B9,'Faturamento SP3'!$Z$2:$Z$692,'Infos Relatório'!BK$1)</f>
        <v>0</v>
      </c>
      <c r="BM9" s="13">
        <f>SUMIFS('Faturamento SP3'!$J$2:$J$692,'Faturamento SP3'!$D$2:$D$692,'Infos Relatório'!$B$2,'Faturamento SP3'!$E$2:$E$692,'Infos Relatório'!$B9,'Faturamento SP3'!$Z$2:$Z$692,'Infos Relatório'!BK$1)</f>
        <v>0</v>
      </c>
      <c r="BN9" s="14">
        <f>SUMIFS('Faturamento SP3'!$O$2:$O$692,'Faturamento SP3'!$D$2:$D$692,'Infos Relatório'!$B$2,'Faturamento SP3'!$E$2:$E$692,'Infos Relatório'!$B9,'Faturamento SP3'!$Z$2:$Z$692,'Infos Relatório'!BK$1,'Faturamento SP3'!$T$2:$T$692,"Sim")+SUMIFS('Faturamento SP3'!$P$2:$P$692,'Faturamento SP3'!$D$2:$D$692,'Infos Relatório'!$B$2,'Faturamento SP3'!$E$2:$E$692,'Infos Relatório'!$B9,'Faturamento SP3'!$Z$2:$Z$692,'Infos Relatório'!BK$1,'Faturamento SP3'!$T$2:$T$692,"Sim")</f>
        <v>0</v>
      </c>
      <c r="BO9" s="27" t="e">
        <f t="shared" si="10"/>
        <v>#DIV/0!</v>
      </c>
      <c r="BP9" s="24">
        <f>SUMIFS('Faturamento SP3'!$H$2:$H$692,'Faturamento SP3'!$D$2:$D$692,'Infos Relatório'!$B$2,'Faturamento SP3'!$E$2:$E$692,'Infos Relatório'!$B9,'Faturamento SP3'!$Z$2:$Z$692,'Infos Relatório'!BK$1)</f>
        <v>0</v>
      </c>
      <c r="BQ9" s="23">
        <f>COUNTIFS('Faturamento SP3'!$D$2:$D$692,'Infos Relatório'!$B$2,'Faturamento SP3'!$E$2:$E$692,'Infos Relatório'!$B9,'Faturamento SP3'!$Z$2:$Z$692,'Infos Relatório'!BQ$1)</f>
        <v>0</v>
      </c>
      <c r="BR9" s="13">
        <f>SUMIFS('Faturamento SP3'!$G$2:$G$692,'Faturamento SP3'!$D$2:$D$692,'Infos Relatório'!$B$2,'Faturamento SP3'!$E$2:$E$692,'Infos Relatório'!$B9,'Faturamento SP3'!$Z$2:$Z$692,'Infos Relatório'!BQ$1)</f>
        <v>0</v>
      </c>
      <c r="BS9" s="13">
        <f>SUMIFS('Faturamento SP3'!$J$2:$J$692,'Faturamento SP3'!$D$2:$D$692,'Infos Relatório'!$B$2,'Faturamento SP3'!$E$2:$E$692,'Infos Relatório'!$B9,'Faturamento SP3'!$Z$2:$Z$692,'Infos Relatório'!BQ$1)</f>
        <v>0</v>
      </c>
      <c r="BT9" s="14">
        <f>SUMIFS('Faturamento SP3'!$O$2:$O$692,'Faturamento SP3'!$D$2:$D$692,'Infos Relatório'!$B$2,'Faturamento SP3'!$E$2:$E$692,'Infos Relatório'!$B9,'Faturamento SP3'!$Z$2:$Z$692,'Infos Relatório'!BQ$1,'Faturamento SP3'!$T$2:$T$692,"Sim")+SUMIFS('Faturamento SP3'!$P$2:$P$692,'Faturamento SP3'!$D$2:$D$692,'Infos Relatório'!$B$2,'Faturamento SP3'!$E$2:$E$692,'Infos Relatório'!$B9,'Faturamento SP3'!$Z$2:$Z$692,'Infos Relatório'!BQ$1,'Faturamento SP3'!$T$2:$T$692,"Sim")</f>
        <v>0</v>
      </c>
      <c r="BU9" s="27" t="e">
        <f t="shared" si="11"/>
        <v>#DIV/0!</v>
      </c>
      <c r="BV9" s="24">
        <f>SUMIFS('Faturamento SP3'!$H$2:$H$692,'Faturamento SP3'!$D$2:$D$692,'Infos Relatório'!$B$2,'Faturamento SP3'!$E$2:$E$692,'Infos Relatório'!$B9,'Faturamento SP3'!$Z$2:$Z$692,'Infos Relatório'!BQ$1)</f>
        <v>0</v>
      </c>
    </row>
    <row r="10" spans="2:74">
      <c r="B10" s="17" t="s">
        <v>14</v>
      </c>
      <c r="C10" s="23">
        <f>COUNTIFS('Faturamento SP3'!$D$2:$D$692,'Infos Relatório'!$B$2,'Faturamento SP3'!$E$2:$E$692,'Infos Relatório'!$B10,'Faturamento SP3'!$Z$2:$Z$692,'Infos Relatório'!C$1)</f>
        <v>0</v>
      </c>
      <c r="D10" s="13">
        <f>SUMIFS('Faturamento SP3'!$G$2:$G$692,'Faturamento SP3'!$D$2:$D$692,'Infos Relatório'!$B$2,'Faturamento SP3'!$E$2:$E$692,'Infos Relatório'!$B10,'Faturamento SP3'!$Z$2:$Z$692,'Infos Relatório'!C$1)</f>
        <v>0</v>
      </c>
      <c r="E10" s="13">
        <f>SUMIFS('Faturamento SP3'!$J$2:$J$692,'Faturamento SP3'!$D$2:$D$692,'Infos Relatório'!$B$2,'Faturamento SP3'!$E$2:$E$692,'Infos Relatório'!$B10,'Faturamento SP3'!$Z$2:$Z$692,'Infos Relatório'!C$1)</f>
        <v>0</v>
      </c>
      <c r="F10" s="14">
        <f>SUMIFS('Faturamento SP3'!$O$2:$O$692,'Faturamento SP3'!$D$2:$D$692,'Infos Relatório'!$B$2,'Faturamento SP3'!$E$2:$E$692,'Infos Relatório'!$B10,'Faturamento SP3'!$Z$2:$Z$692,'Infos Relatório'!C$1,'Faturamento SP3'!$T$2:$T$692,"Sim")+SUMIFS('Faturamento SP3'!$P$2:$P$692,'Faturamento SP3'!$D$2:$D$692,'Infos Relatório'!$B$2,'Faturamento SP3'!$E$2:$E$692,'Infos Relatório'!$B10,'Faturamento SP3'!$Z$2:$Z$692,'Infos Relatório'!C$1,'Faturamento SP3'!$T$2:$T$692,"Sim")</f>
        <v>0</v>
      </c>
      <c r="G10" s="27" t="e">
        <f t="shared" si="12"/>
        <v>#DIV/0!</v>
      </c>
      <c r="H10" s="24">
        <f>SUMIFS('Faturamento SP3'!$H$2:$H$692,'Faturamento SP3'!$D$2:$D$692,'Infos Relatório'!$B$2,'Faturamento SP3'!$E$2:$E$692,'Infos Relatório'!$B10,'Faturamento SP3'!$Z$2:$Z$692,'Infos Relatório'!C$1)</f>
        <v>0</v>
      </c>
      <c r="I10" s="23">
        <f>COUNTIFS('Faturamento SP3'!$D$2:$D$692,'Infos Relatório'!$B$2,'Faturamento SP3'!$E$2:$E$692,'Infos Relatório'!$B10,'Faturamento SP3'!$Z$2:$Z$692,'Infos Relatório'!I$1)</f>
        <v>0</v>
      </c>
      <c r="J10" s="13">
        <f>SUMIFS('Faturamento SP3'!$G$2:$G$692,'Faturamento SP3'!$D$2:$D$692,'Infos Relatório'!$B$2,'Faturamento SP3'!$E$2:$E$692,'Infos Relatório'!$B10,'Faturamento SP3'!$Z$2:$Z$692,'Infos Relatório'!I$1)</f>
        <v>0</v>
      </c>
      <c r="K10" s="13">
        <f>SUMIFS('Faturamento SP3'!$J$2:$J$692,'Faturamento SP3'!$D$2:$D$692,'Infos Relatório'!$B$2,'Faturamento SP3'!$E$2:$E$692,'Infos Relatório'!$B10,'Faturamento SP3'!$Z$2:$Z$692,'Infos Relatório'!I$1)</f>
        <v>0</v>
      </c>
      <c r="L10" s="14">
        <f>SUMIFS('Faturamento SP3'!$O$2:$O$692,'Faturamento SP3'!$D$2:$D$692,'Infos Relatório'!$B$2,'Faturamento SP3'!$E$2:$E$692,'Infos Relatório'!$B10,'Faturamento SP3'!$Z$2:$Z$692,'Infos Relatório'!I$1,'Faturamento SP3'!$T$2:$T$692,"Sim")+SUMIFS('Faturamento SP3'!$P$2:$P$692,'Faturamento SP3'!$D$2:$D$692,'Infos Relatório'!$B$2,'Faturamento SP3'!$E$2:$E$692,'Infos Relatório'!$B10,'Faturamento SP3'!$Z$2:$Z$692,'Infos Relatório'!I$1,'Faturamento SP3'!$T$2:$T$692,"Sim")</f>
        <v>0</v>
      </c>
      <c r="M10" s="27" t="e">
        <f t="shared" si="1"/>
        <v>#DIV/0!</v>
      </c>
      <c r="N10" s="24">
        <f>SUMIFS('Faturamento SP3'!$H$2:$H$692,'Faturamento SP3'!$D$2:$D$692,'Infos Relatório'!$B$2,'Faturamento SP3'!$E$2:$E$692,'Infos Relatório'!$B10,'Faturamento SP3'!$Z$2:$Z$692,'Infos Relatório'!I$1)</f>
        <v>0</v>
      </c>
      <c r="O10" s="23">
        <f>COUNTIFS('Faturamento SP3'!$D$2:$D$692,'Infos Relatório'!$B$2,'Faturamento SP3'!$E$2:$E$692,'Infos Relatório'!$B10,'Faturamento SP3'!$Z$2:$Z$692,'Infos Relatório'!O$1)</f>
        <v>0</v>
      </c>
      <c r="P10" s="13">
        <f>SUMIFS('Faturamento SP3'!$G$2:$G$692,'Faturamento SP3'!$D$2:$D$692,'Infos Relatório'!$B$2,'Faturamento SP3'!$E$2:$E$692,'Infos Relatório'!$B10,'Faturamento SP3'!$Z$2:$Z$692,'Infos Relatório'!O$1)</f>
        <v>0</v>
      </c>
      <c r="Q10" s="13">
        <f>SUMIFS('Faturamento SP3'!$J$2:$J$692,'Faturamento SP3'!$D$2:$D$692,'Infos Relatório'!$B$2,'Faturamento SP3'!$E$2:$E$692,'Infos Relatório'!$B10,'Faturamento SP3'!$Z$2:$Z$692,'Infos Relatório'!O$1)</f>
        <v>0</v>
      </c>
      <c r="R10" s="14">
        <f>SUMIFS('Faturamento SP3'!$O$2:$O$692,'Faturamento SP3'!$D$2:$D$692,'Infos Relatório'!$B$2,'Faturamento SP3'!$E$2:$E$692,'Infos Relatório'!$B10,'Faturamento SP3'!$Z$2:$Z$692,'Infos Relatório'!O$1,'Faturamento SP3'!$T$2:$T$692,"Sim")+SUMIFS('Faturamento SP3'!$P$2:$P$692,'Faturamento SP3'!$D$2:$D$692,'Infos Relatório'!$B$2,'Faturamento SP3'!$E$2:$E$692,'Infos Relatório'!$B10,'Faturamento SP3'!$Z$2:$Z$692,'Infos Relatório'!O$1,'Faturamento SP3'!$T$2:$T$692,"Sim")</f>
        <v>0</v>
      </c>
      <c r="S10" s="27" t="e">
        <f t="shared" si="2"/>
        <v>#DIV/0!</v>
      </c>
      <c r="T10" s="24">
        <f>SUMIFS('Faturamento SP3'!$H$2:$H$692,'Faturamento SP3'!$D$2:$D$692,'Infos Relatório'!$B$2,'Faturamento SP3'!$E$2:$E$692,'Infos Relatório'!$B10,'Faturamento SP3'!$Z$2:$Z$692,'Infos Relatório'!O$1)</f>
        <v>0</v>
      </c>
      <c r="U10" s="23">
        <f>COUNTIFS('Faturamento SP3'!$D$2:$D$692,'Infos Relatório'!$B$2,'Faturamento SP3'!$E$2:$E$692,'Infos Relatório'!$B10,'Faturamento SP3'!$Z$2:$Z$692,'Infos Relatório'!U$1)</f>
        <v>0</v>
      </c>
      <c r="V10" s="13">
        <f>SUMIFS('Faturamento SP3'!$G$2:$G$692,'Faturamento SP3'!$D$2:$D$692,'Infos Relatório'!$B$2,'Faturamento SP3'!$E$2:$E$692,'Infos Relatório'!$B10,'Faturamento SP3'!$Z$2:$Z$692,'Infos Relatório'!U$1)</f>
        <v>0</v>
      </c>
      <c r="W10" s="13">
        <f>SUMIFS('Faturamento SP3'!$J$2:$J$692,'Faturamento SP3'!$D$2:$D$692,'Infos Relatório'!$B$2,'Faturamento SP3'!$E$2:$E$692,'Infos Relatório'!$B10,'Faturamento SP3'!$Z$2:$Z$692,'Infos Relatório'!U$1)</f>
        <v>0</v>
      </c>
      <c r="X10" s="14">
        <f>SUMIFS('Faturamento SP3'!$O$2:$O$692,'Faturamento SP3'!$D$2:$D$692,'Infos Relatório'!$B$2,'Faturamento SP3'!$E$2:$E$692,'Infos Relatório'!$B10,'Faturamento SP3'!$Z$2:$Z$692,'Infos Relatório'!U$1,'Faturamento SP3'!$T$2:$T$692,"Sim")+SUMIFS('Faturamento SP3'!$P$2:$P$692,'Faturamento SP3'!$D$2:$D$692,'Infos Relatório'!$B$2,'Faturamento SP3'!$E$2:$E$692,'Infos Relatório'!$B10,'Faturamento SP3'!$Z$2:$Z$692,'Infos Relatório'!U$1,'Faturamento SP3'!$T$2:$T$692,"Sim")</f>
        <v>0</v>
      </c>
      <c r="Y10" s="27" t="e">
        <f t="shared" si="3"/>
        <v>#DIV/0!</v>
      </c>
      <c r="Z10" s="24">
        <f>SUMIFS('Faturamento SP3'!$H$2:$H$692,'Faturamento SP3'!$D$2:$D$692,'Infos Relatório'!$B$2,'Faturamento SP3'!$E$2:$E$692,'Infos Relatório'!$B10,'Faturamento SP3'!$Z$2:$Z$692,'Infos Relatório'!U$1)</f>
        <v>0</v>
      </c>
      <c r="AA10" s="23">
        <f>COUNTIFS('Faturamento SP3'!$D$2:$D$692,'Infos Relatório'!$B$2,'Faturamento SP3'!$E$2:$E$692,'Infos Relatório'!$B10,'Faturamento SP3'!$Z$2:$Z$692,'Infos Relatório'!AA$1)</f>
        <v>0</v>
      </c>
      <c r="AB10" s="13">
        <f>SUMIFS('Faturamento SP3'!$G$2:$G$692,'Faturamento SP3'!$D$2:$D$692,'Infos Relatório'!$B$2,'Faturamento SP3'!$E$2:$E$692,'Infos Relatório'!$B10,'Faturamento SP3'!$Z$2:$Z$692,'Infos Relatório'!AA$1)</f>
        <v>0</v>
      </c>
      <c r="AC10" s="13">
        <f>SUMIFS('Faturamento SP3'!$J$2:$J$692,'Faturamento SP3'!$D$2:$D$692,'Infos Relatório'!$B$2,'Faturamento SP3'!$E$2:$E$692,'Infos Relatório'!$B10,'Faturamento SP3'!$Z$2:$Z$692,'Infos Relatório'!AA$1)</f>
        <v>0</v>
      </c>
      <c r="AD10" s="14">
        <f>SUMIFS('Faturamento SP3'!$O$2:$O$692,'Faturamento SP3'!$D$2:$D$692,'Infos Relatório'!$B$2,'Faturamento SP3'!$E$2:$E$692,'Infos Relatório'!$B10,'Faturamento SP3'!$Z$2:$Z$692,'Infos Relatório'!AA$1,'Faturamento SP3'!$T$2:$T$692,"Sim")+SUMIFS('Faturamento SP3'!$P$2:$P$692,'Faturamento SP3'!$D$2:$D$692,'Infos Relatório'!$B$2,'Faturamento SP3'!$E$2:$E$692,'Infos Relatório'!$B10,'Faturamento SP3'!$Z$2:$Z$692,'Infos Relatório'!AA$1,'Faturamento SP3'!$T$2:$T$692,"Sim")</f>
        <v>0</v>
      </c>
      <c r="AE10" s="27" t="e">
        <f t="shared" si="4"/>
        <v>#DIV/0!</v>
      </c>
      <c r="AF10" s="24">
        <f>SUMIFS('Faturamento SP3'!$H$2:$H$692,'Faturamento SP3'!$D$2:$D$692,'Infos Relatório'!$B$2,'Faturamento SP3'!$E$2:$E$692,'Infos Relatório'!$B10,'Faturamento SP3'!$Z$2:$Z$692,'Infos Relatório'!AA$1)</f>
        <v>0</v>
      </c>
      <c r="AG10" s="23">
        <f>COUNTIFS('Faturamento SP3'!$D$2:$D$692,'Infos Relatório'!$B$2,'Faturamento SP3'!$E$2:$E$692,'Infos Relatório'!$B10,'Faturamento SP3'!$Z$2:$Z$692,'Infos Relatório'!AG$1)</f>
        <v>0</v>
      </c>
      <c r="AH10" s="13">
        <f>SUMIFS('Faturamento SP3'!$G$2:$G$692,'Faturamento SP3'!$D$2:$D$692,'Infos Relatório'!$B$2,'Faturamento SP3'!$E$2:$E$692,'Infos Relatório'!$B10,'Faturamento SP3'!$Z$2:$Z$692,'Infos Relatório'!AG$1)</f>
        <v>0</v>
      </c>
      <c r="AI10" s="13">
        <f>SUMIFS('Faturamento SP3'!$J$2:$J$692,'Faturamento SP3'!$D$2:$D$692,'Infos Relatório'!$B$2,'Faturamento SP3'!$E$2:$E$692,'Infos Relatório'!$B10,'Faturamento SP3'!$Z$2:$Z$692,'Infos Relatório'!AG$1)</f>
        <v>0</v>
      </c>
      <c r="AJ10" s="14">
        <f>SUMIFS('Faturamento SP3'!$O$2:$O$692,'Faturamento SP3'!$D$2:$D$692,'Infos Relatório'!$B$2,'Faturamento SP3'!$E$2:$E$692,'Infos Relatório'!$B10,'Faturamento SP3'!$Z$2:$Z$692,'Infos Relatório'!AG$1,'Faturamento SP3'!$T$2:$T$692,"Sim")+SUMIFS('Faturamento SP3'!$P$2:$P$692,'Faturamento SP3'!$D$2:$D$692,'Infos Relatório'!$B$2,'Faturamento SP3'!$E$2:$E$692,'Infos Relatório'!$B10,'Faturamento SP3'!$Z$2:$Z$692,'Infos Relatório'!AG$1,'Faturamento SP3'!$T$2:$T$692,"Sim")</f>
        <v>0</v>
      </c>
      <c r="AK10" s="27" t="e">
        <f t="shared" si="5"/>
        <v>#DIV/0!</v>
      </c>
      <c r="AL10" s="24">
        <f>SUMIFS('Faturamento SP3'!$H$2:$H$692,'Faturamento SP3'!$D$2:$D$692,'Infos Relatório'!$B$2,'Faturamento SP3'!$E$2:$E$692,'Infos Relatório'!$B10,'Faturamento SP3'!$Z$2:$Z$692,'Infos Relatório'!AG$1)</f>
        <v>0</v>
      </c>
      <c r="AM10" s="23">
        <f>COUNTIFS('Faturamento SP3'!$D$2:$D$692,'Infos Relatório'!$B$2,'Faturamento SP3'!$E$2:$E$692,'Infos Relatório'!$B10,'Faturamento SP3'!$Z$2:$Z$692,'Infos Relatório'!AM$1)</f>
        <v>0</v>
      </c>
      <c r="AN10" s="13">
        <f>SUMIFS('Faturamento SP3'!$G$2:$G$692,'Faturamento SP3'!$D$2:$D$692,'Infos Relatório'!$B$2,'Faturamento SP3'!$E$2:$E$692,'Infos Relatório'!$B10,'Faturamento SP3'!$Z$2:$Z$692,'Infos Relatório'!AM$1)</f>
        <v>0</v>
      </c>
      <c r="AO10" s="13">
        <f>SUMIFS('Faturamento SP3'!$J$2:$J$692,'Faturamento SP3'!$D$2:$D$692,'Infos Relatório'!$B$2,'Faturamento SP3'!$E$2:$E$692,'Infos Relatório'!$B10,'Faturamento SP3'!$Z$2:$Z$692,'Infos Relatório'!AM$1)</f>
        <v>0</v>
      </c>
      <c r="AP10" s="14">
        <f>SUMIFS('Faturamento SP3'!$O$2:$O$692,'Faturamento SP3'!$D$2:$D$692,'Infos Relatório'!$B$2,'Faturamento SP3'!$E$2:$E$692,'Infos Relatório'!$B10,'Faturamento SP3'!$Z$2:$Z$692,'Infos Relatório'!AM$1,'Faturamento SP3'!$T$2:$T$692,"Sim")+SUMIFS('Faturamento SP3'!$P$2:$P$692,'Faturamento SP3'!$D$2:$D$692,'Infos Relatório'!$B$2,'Faturamento SP3'!$E$2:$E$692,'Infos Relatório'!$B10,'Faturamento SP3'!$Z$2:$Z$692,'Infos Relatório'!AM$1,'Faturamento SP3'!$T$2:$T$692,"Sim")</f>
        <v>0</v>
      </c>
      <c r="AQ10" s="27" t="e">
        <f t="shared" si="6"/>
        <v>#DIV/0!</v>
      </c>
      <c r="AR10" s="24">
        <f>SUMIFS('Faturamento SP3'!$H$2:$H$692,'Faturamento SP3'!$D$2:$D$692,'Infos Relatório'!$B$2,'Faturamento SP3'!$E$2:$E$692,'Infos Relatório'!$B10,'Faturamento SP3'!$Z$2:$Z$692,'Infos Relatório'!AM$1)</f>
        <v>0</v>
      </c>
      <c r="AS10" s="23">
        <f>COUNTIFS('Faturamento SP3'!$D$2:$D$692,'Infos Relatório'!$B$2,'Faturamento SP3'!$E$2:$E$692,'Infos Relatório'!$B10,'Faturamento SP3'!$Z$2:$Z$692,'Infos Relatório'!AS$1)</f>
        <v>0</v>
      </c>
      <c r="AT10" s="13">
        <f>SUMIFS('Faturamento SP3'!$G$2:$G$692,'Faturamento SP3'!$D$2:$D$692,'Infos Relatório'!$B$2,'Faturamento SP3'!$E$2:$E$692,'Infos Relatório'!$B10,'Faturamento SP3'!$Z$2:$Z$692,'Infos Relatório'!AS$1)</f>
        <v>0</v>
      </c>
      <c r="AU10" s="13">
        <f>SUMIFS('Faturamento SP3'!$J$2:$J$692,'Faturamento SP3'!$D$2:$D$692,'Infos Relatório'!$B$2,'Faturamento SP3'!$E$2:$E$692,'Infos Relatório'!$B10,'Faturamento SP3'!$Z$2:$Z$692,'Infos Relatório'!AS$1)</f>
        <v>0</v>
      </c>
      <c r="AV10" s="14">
        <f>SUMIFS('Faturamento SP3'!$O$2:$O$692,'Faturamento SP3'!$D$2:$D$692,'Infos Relatório'!$B$2,'Faturamento SP3'!$E$2:$E$692,'Infos Relatório'!$B10,'Faturamento SP3'!$Z$2:$Z$692,'Infos Relatório'!AS$1,'Faturamento SP3'!$T$2:$T$692,"Sim")+SUMIFS('Faturamento SP3'!$P$2:$P$692,'Faturamento SP3'!$D$2:$D$692,'Infos Relatório'!$B$2,'Faturamento SP3'!$E$2:$E$692,'Infos Relatório'!$B10,'Faturamento SP3'!$Z$2:$Z$692,'Infos Relatório'!AS$1,'Faturamento SP3'!$T$2:$T$692,"Sim")</f>
        <v>0</v>
      </c>
      <c r="AW10" s="27" t="e">
        <f t="shared" si="7"/>
        <v>#DIV/0!</v>
      </c>
      <c r="AX10" s="24">
        <f>SUMIFS('Faturamento SP3'!$H$2:$H$692,'Faturamento SP3'!$D$2:$D$692,'Infos Relatório'!$B$2,'Faturamento SP3'!$E$2:$E$692,'Infos Relatório'!$B10,'Faturamento SP3'!$Z$2:$Z$692,'Infos Relatório'!AS$1)</f>
        <v>0</v>
      </c>
      <c r="AY10" s="23">
        <f>COUNTIFS('Faturamento SP3'!$D$2:$D$692,'Infos Relatório'!$B$2,'Faturamento SP3'!$E$2:$E$692,'Infos Relatório'!$B10,'Faturamento SP3'!$Z$2:$Z$692,'Infos Relatório'!AY$1)</f>
        <v>0</v>
      </c>
      <c r="AZ10" s="13">
        <f>SUMIFS('Faturamento SP3'!$G$2:$G$692,'Faturamento SP3'!$D$2:$D$692,'Infos Relatório'!$B$2,'Faturamento SP3'!$E$2:$E$692,'Infos Relatório'!$B10,'Faturamento SP3'!$Z$2:$Z$692,'Infos Relatório'!AY$1)</f>
        <v>0</v>
      </c>
      <c r="BA10" s="13">
        <f>SUMIFS('Faturamento SP3'!$J$2:$J$692,'Faturamento SP3'!$D$2:$D$692,'Infos Relatório'!$B$2,'Faturamento SP3'!$E$2:$E$692,'Infos Relatório'!$B10,'Faturamento SP3'!$Z$2:$Z$692,'Infos Relatório'!AY$1)</f>
        <v>0</v>
      </c>
      <c r="BB10" s="14">
        <f>SUMIFS('Faturamento SP3'!$O$2:$O$692,'Faturamento SP3'!$D$2:$D$692,'Infos Relatório'!$B$2,'Faturamento SP3'!$E$2:$E$692,'Infos Relatório'!$B10,'Faturamento SP3'!$Z$2:$Z$692,'Infos Relatório'!AY$1,'Faturamento SP3'!$T$2:$T$692,"Sim")+SUMIFS('Faturamento SP3'!$P$2:$P$692,'Faturamento SP3'!$D$2:$D$692,'Infos Relatório'!$B$2,'Faturamento SP3'!$E$2:$E$692,'Infos Relatório'!$B10,'Faturamento SP3'!$Z$2:$Z$692,'Infos Relatório'!AY$1,'Faturamento SP3'!$T$2:$T$692,"Sim")</f>
        <v>0</v>
      </c>
      <c r="BC10" s="27" t="e">
        <f t="shared" si="8"/>
        <v>#DIV/0!</v>
      </c>
      <c r="BD10" s="24">
        <f>SUMIFS('Faturamento SP3'!$H$2:$H$692,'Faturamento SP3'!$D$2:$D$692,'Infos Relatório'!$B$2,'Faturamento SP3'!$E$2:$E$692,'Infos Relatório'!$B10,'Faturamento SP3'!$Z$2:$Z$692,'Infos Relatório'!AY$1)</f>
        <v>0</v>
      </c>
      <c r="BE10" s="23">
        <f>COUNTIFS('Faturamento SP3'!$D$2:$D$692,'Infos Relatório'!$B$2,'Faturamento SP3'!$E$2:$E$692,'Infos Relatório'!$B10,'Faturamento SP3'!$Z$2:$Z$692,'Infos Relatório'!BE$1)</f>
        <v>0</v>
      </c>
      <c r="BF10" s="13">
        <f>SUMIFS('Faturamento SP3'!$G$2:$G$692,'Faturamento SP3'!$D$2:$D$692,'Infos Relatório'!$B$2,'Faturamento SP3'!$E$2:$E$692,'Infos Relatório'!$B10,'Faturamento SP3'!$Z$2:$Z$692,'Infos Relatório'!BE$1)</f>
        <v>0</v>
      </c>
      <c r="BG10" s="13">
        <f>SUMIFS('Faturamento SP3'!$J$2:$J$692,'Faturamento SP3'!$D$2:$D$692,'Infos Relatório'!$B$2,'Faturamento SP3'!$E$2:$E$692,'Infos Relatório'!$B10,'Faturamento SP3'!$Z$2:$Z$692,'Infos Relatório'!BE$1)</f>
        <v>0</v>
      </c>
      <c r="BH10" s="14">
        <f>SUMIFS('Faturamento SP3'!$O$2:$O$692,'Faturamento SP3'!$D$2:$D$692,'Infos Relatório'!$B$2,'Faturamento SP3'!$E$2:$E$692,'Infos Relatório'!$B10,'Faturamento SP3'!$Z$2:$Z$692,'Infos Relatório'!BE$1,'Faturamento SP3'!$T$2:$T$692,"Sim")+SUMIFS('Faturamento SP3'!$P$2:$P$692,'Faturamento SP3'!$D$2:$D$692,'Infos Relatório'!$B$2,'Faturamento SP3'!$E$2:$E$692,'Infos Relatório'!$B10,'Faturamento SP3'!$Z$2:$Z$692,'Infos Relatório'!BE$1,'Faturamento SP3'!$T$2:$T$692,"Sim")</f>
        <v>0</v>
      </c>
      <c r="BI10" s="27" t="e">
        <f t="shared" si="9"/>
        <v>#DIV/0!</v>
      </c>
      <c r="BJ10" s="24">
        <f>SUMIFS('Faturamento SP3'!$H$2:$H$692,'Faturamento SP3'!$D$2:$D$692,'Infos Relatório'!$B$2,'Faturamento SP3'!$E$2:$E$692,'Infos Relatório'!$B10,'Faturamento SP3'!$Z$2:$Z$692,'Infos Relatório'!BE$1)</f>
        <v>0</v>
      </c>
      <c r="BK10" s="23">
        <f>COUNTIFS('Faturamento SP3'!$D$2:$D$692,'Infos Relatório'!$B$2,'Faturamento SP3'!$E$2:$E$692,'Infos Relatório'!$B10,'Faturamento SP3'!$Z$2:$Z$692,'Infos Relatório'!BK$1)</f>
        <v>0</v>
      </c>
      <c r="BL10" s="13">
        <f>SUMIFS('Faturamento SP3'!$G$2:$G$692,'Faturamento SP3'!$D$2:$D$692,'Infos Relatório'!$B$2,'Faturamento SP3'!$E$2:$E$692,'Infos Relatório'!$B10,'Faturamento SP3'!$Z$2:$Z$692,'Infos Relatório'!BK$1)</f>
        <v>0</v>
      </c>
      <c r="BM10" s="13">
        <f>SUMIFS('Faturamento SP3'!$J$2:$J$692,'Faturamento SP3'!$D$2:$D$692,'Infos Relatório'!$B$2,'Faturamento SP3'!$E$2:$E$692,'Infos Relatório'!$B10,'Faturamento SP3'!$Z$2:$Z$692,'Infos Relatório'!BK$1)</f>
        <v>0</v>
      </c>
      <c r="BN10" s="14">
        <f>SUMIFS('Faturamento SP3'!$O$2:$O$692,'Faturamento SP3'!$D$2:$D$692,'Infos Relatório'!$B$2,'Faturamento SP3'!$E$2:$E$692,'Infos Relatório'!$B10,'Faturamento SP3'!$Z$2:$Z$692,'Infos Relatório'!BK$1,'Faturamento SP3'!$T$2:$T$692,"Sim")+SUMIFS('Faturamento SP3'!$P$2:$P$692,'Faturamento SP3'!$D$2:$D$692,'Infos Relatório'!$B$2,'Faturamento SP3'!$E$2:$E$692,'Infos Relatório'!$B10,'Faturamento SP3'!$Z$2:$Z$692,'Infos Relatório'!BK$1,'Faturamento SP3'!$T$2:$T$692,"Sim")</f>
        <v>0</v>
      </c>
      <c r="BO10" s="27" t="e">
        <f t="shared" si="10"/>
        <v>#DIV/0!</v>
      </c>
      <c r="BP10" s="24">
        <f>SUMIFS('Faturamento SP3'!$H$2:$H$692,'Faturamento SP3'!$D$2:$D$692,'Infos Relatório'!$B$2,'Faturamento SP3'!$E$2:$E$692,'Infos Relatório'!$B10,'Faturamento SP3'!$Z$2:$Z$692,'Infos Relatório'!BK$1)</f>
        <v>0</v>
      </c>
      <c r="BQ10" s="23">
        <f>COUNTIFS('Faturamento SP3'!$D$2:$D$692,'Infos Relatório'!$B$2,'Faturamento SP3'!$E$2:$E$692,'Infos Relatório'!$B10,'Faturamento SP3'!$Z$2:$Z$692,'Infos Relatório'!BQ$1)</f>
        <v>0</v>
      </c>
      <c r="BR10" s="13">
        <f>SUMIFS('Faturamento SP3'!$G$2:$G$692,'Faturamento SP3'!$D$2:$D$692,'Infos Relatório'!$B$2,'Faturamento SP3'!$E$2:$E$692,'Infos Relatório'!$B10,'Faturamento SP3'!$Z$2:$Z$692,'Infos Relatório'!BQ$1)</f>
        <v>0</v>
      </c>
      <c r="BS10" s="13">
        <f>SUMIFS('Faturamento SP3'!$J$2:$J$692,'Faturamento SP3'!$D$2:$D$692,'Infos Relatório'!$B$2,'Faturamento SP3'!$E$2:$E$692,'Infos Relatório'!$B10,'Faturamento SP3'!$Z$2:$Z$692,'Infos Relatório'!BQ$1)</f>
        <v>0</v>
      </c>
      <c r="BT10" s="14">
        <f>SUMIFS('Faturamento SP3'!$O$2:$O$692,'Faturamento SP3'!$D$2:$D$692,'Infos Relatório'!$B$2,'Faturamento SP3'!$E$2:$E$692,'Infos Relatório'!$B10,'Faturamento SP3'!$Z$2:$Z$692,'Infos Relatório'!BQ$1,'Faturamento SP3'!$T$2:$T$692,"Sim")+SUMIFS('Faturamento SP3'!$P$2:$P$692,'Faturamento SP3'!$D$2:$D$692,'Infos Relatório'!$B$2,'Faturamento SP3'!$E$2:$E$692,'Infos Relatório'!$B10,'Faturamento SP3'!$Z$2:$Z$692,'Infos Relatório'!BQ$1,'Faturamento SP3'!$T$2:$T$692,"Sim")</f>
        <v>0</v>
      </c>
      <c r="BU10" s="27" t="e">
        <f t="shared" si="11"/>
        <v>#DIV/0!</v>
      </c>
      <c r="BV10" s="24">
        <f>SUMIFS('Faturamento SP3'!$H$2:$H$692,'Faturamento SP3'!$D$2:$D$692,'Infos Relatório'!$B$2,'Faturamento SP3'!$E$2:$E$692,'Infos Relatório'!$B10,'Faturamento SP3'!$Z$2:$Z$692,'Infos Relatório'!BQ$1)</f>
        <v>0</v>
      </c>
    </row>
    <row r="11" spans="2:74">
      <c r="B11" s="17" t="s">
        <v>15</v>
      </c>
      <c r="C11" s="23">
        <f>COUNTIFS('Faturamento SP3'!$D$2:$D$692,'Infos Relatório'!$B$2,'Faturamento SP3'!$E$2:$E$692,'Infos Relatório'!$B11,'Faturamento SP3'!$Z$2:$Z$692,'Infos Relatório'!C$1)</f>
        <v>0</v>
      </c>
      <c r="D11" s="13">
        <f>SUMIFS('Faturamento SP3'!$G$2:$G$692,'Faturamento SP3'!$D$2:$D$692,'Infos Relatório'!$B$2,'Faturamento SP3'!$E$2:$E$692,'Infos Relatório'!$B11,'Faturamento SP3'!$Z$2:$Z$692,'Infos Relatório'!C$1)</f>
        <v>0</v>
      </c>
      <c r="E11" s="13">
        <f>SUMIFS('Faturamento SP3'!$J$2:$J$692,'Faturamento SP3'!$D$2:$D$692,'Infos Relatório'!$B$2,'Faturamento SP3'!$E$2:$E$692,'Infos Relatório'!$B11,'Faturamento SP3'!$Z$2:$Z$692,'Infos Relatório'!C$1)</f>
        <v>0</v>
      </c>
      <c r="F11" s="14">
        <f>SUMIFS('Faturamento SP3'!$O$2:$O$692,'Faturamento SP3'!$D$2:$D$692,'Infos Relatório'!$B$2,'Faturamento SP3'!$E$2:$E$692,'Infos Relatório'!$B11,'Faturamento SP3'!$Z$2:$Z$692,'Infos Relatório'!C$1,'Faturamento SP3'!$T$2:$T$692,"Sim")+SUMIFS('Faturamento SP3'!$P$2:$P$692,'Faturamento SP3'!$D$2:$D$692,'Infos Relatório'!$B$2,'Faturamento SP3'!$E$2:$E$692,'Infos Relatório'!$B11,'Faturamento SP3'!$Z$2:$Z$692,'Infos Relatório'!C$1,'Faturamento SP3'!$T$2:$T$692,"Sim")</f>
        <v>0</v>
      </c>
      <c r="G11" s="27" t="e">
        <f t="shared" si="12"/>
        <v>#DIV/0!</v>
      </c>
      <c r="H11" s="24">
        <f>SUMIFS('Faturamento SP3'!$H$2:$H$692,'Faturamento SP3'!$D$2:$D$692,'Infos Relatório'!$B$2,'Faturamento SP3'!$E$2:$E$692,'Infos Relatório'!$B11,'Faturamento SP3'!$Z$2:$Z$692,'Infos Relatório'!C$1)</f>
        <v>0</v>
      </c>
      <c r="I11" s="23">
        <f>COUNTIFS('Faturamento SP3'!$D$2:$D$692,'Infos Relatório'!$B$2,'Faturamento SP3'!$E$2:$E$692,'Infos Relatório'!$B11,'Faturamento SP3'!$Z$2:$Z$692,'Infos Relatório'!I$1)</f>
        <v>0</v>
      </c>
      <c r="J11" s="13">
        <f>SUMIFS('Faturamento SP3'!$G$2:$G$692,'Faturamento SP3'!$D$2:$D$692,'Infos Relatório'!$B$2,'Faturamento SP3'!$E$2:$E$692,'Infos Relatório'!$B11,'Faturamento SP3'!$Z$2:$Z$692,'Infos Relatório'!I$1)</f>
        <v>0</v>
      </c>
      <c r="K11" s="13">
        <f>SUMIFS('Faturamento SP3'!$J$2:$J$692,'Faturamento SP3'!$D$2:$D$692,'Infos Relatório'!$B$2,'Faturamento SP3'!$E$2:$E$692,'Infos Relatório'!$B11,'Faturamento SP3'!$Z$2:$Z$692,'Infos Relatório'!I$1)</f>
        <v>0</v>
      </c>
      <c r="L11" s="14">
        <f>SUMIFS('Faturamento SP3'!$O$2:$O$692,'Faturamento SP3'!$D$2:$D$692,'Infos Relatório'!$B$2,'Faturamento SP3'!$E$2:$E$692,'Infos Relatório'!$B11,'Faturamento SP3'!$Z$2:$Z$692,'Infos Relatório'!I$1,'Faturamento SP3'!$T$2:$T$692,"Sim")+SUMIFS('Faturamento SP3'!$P$2:$P$692,'Faturamento SP3'!$D$2:$D$692,'Infos Relatório'!$B$2,'Faturamento SP3'!$E$2:$E$692,'Infos Relatório'!$B11,'Faturamento SP3'!$Z$2:$Z$692,'Infos Relatório'!I$1,'Faturamento SP3'!$T$2:$T$692,"Sim")</f>
        <v>0</v>
      </c>
      <c r="M11" s="27" t="e">
        <f t="shared" si="1"/>
        <v>#DIV/0!</v>
      </c>
      <c r="N11" s="24">
        <f>SUMIFS('Faturamento SP3'!$H$2:$H$692,'Faturamento SP3'!$D$2:$D$692,'Infos Relatório'!$B$2,'Faturamento SP3'!$E$2:$E$692,'Infos Relatório'!$B11,'Faturamento SP3'!$Z$2:$Z$692,'Infos Relatório'!I$1)</f>
        <v>0</v>
      </c>
      <c r="O11" s="23">
        <f>COUNTIFS('Faturamento SP3'!$D$2:$D$692,'Infos Relatório'!$B$2,'Faturamento SP3'!$E$2:$E$692,'Infos Relatório'!$B11,'Faturamento SP3'!$Z$2:$Z$692,'Infos Relatório'!O$1)</f>
        <v>0</v>
      </c>
      <c r="P11" s="13">
        <f>SUMIFS('Faturamento SP3'!$G$2:$G$692,'Faturamento SP3'!$D$2:$D$692,'Infos Relatório'!$B$2,'Faturamento SP3'!$E$2:$E$692,'Infos Relatório'!$B11,'Faturamento SP3'!$Z$2:$Z$692,'Infos Relatório'!O$1)</f>
        <v>0</v>
      </c>
      <c r="Q11" s="13">
        <f>SUMIFS('Faturamento SP3'!$J$2:$J$692,'Faturamento SP3'!$D$2:$D$692,'Infos Relatório'!$B$2,'Faturamento SP3'!$E$2:$E$692,'Infos Relatório'!$B11,'Faturamento SP3'!$Z$2:$Z$692,'Infos Relatório'!O$1)</f>
        <v>0</v>
      </c>
      <c r="R11" s="14">
        <f>SUMIFS('Faturamento SP3'!$O$2:$O$692,'Faturamento SP3'!$D$2:$D$692,'Infos Relatório'!$B$2,'Faturamento SP3'!$E$2:$E$692,'Infos Relatório'!$B11,'Faturamento SP3'!$Z$2:$Z$692,'Infos Relatório'!O$1,'Faturamento SP3'!$T$2:$T$692,"Sim")+SUMIFS('Faturamento SP3'!$P$2:$P$692,'Faturamento SP3'!$D$2:$D$692,'Infos Relatório'!$B$2,'Faturamento SP3'!$E$2:$E$692,'Infos Relatório'!$B11,'Faturamento SP3'!$Z$2:$Z$692,'Infos Relatório'!O$1,'Faturamento SP3'!$T$2:$T$692,"Sim")</f>
        <v>0</v>
      </c>
      <c r="S11" s="27" t="e">
        <f t="shared" si="2"/>
        <v>#DIV/0!</v>
      </c>
      <c r="T11" s="24">
        <f>SUMIFS('Faturamento SP3'!$H$2:$H$692,'Faturamento SP3'!$D$2:$D$692,'Infos Relatório'!$B$2,'Faturamento SP3'!$E$2:$E$692,'Infos Relatório'!$B11,'Faturamento SP3'!$Z$2:$Z$692,'Infos Relatório'!O$1)</f>
        <v>0</v>
      </c>
      <c r="U11" s="23">
        <f>COUNTIFS('Faturamento SP3'!$D$2:$D$692,'Infos Relatório'!$B$2,'Faturamento SP3'!$E$2:$E$692,'Infos Relatório'!$B11,'Faturamento SP3'!$Z$2:$Z$692,'Infos Relatório'!U$1)</f>
        <v>0</v>
      </c>
      <c r="V11" s="13">
        <f>SUMIFS('Faturamento SP3'!$G$2:$G$692,'Faturamento SP3'!$D$2:$D$692,'Infos Relatório'!$B$2,'Faturamento SP3'!$E$2:$E$692,'Infos Relatório'!$B11,'Faturamento SP3'!$Z$2:$Z$692,'Infos Relatório'!U$1)</f>
        <v>0</v>
      </c>
      <c r="W11" s="13">
        <f>SUMIFS('Faturamento SP3'!$J$2:$J$692,'Faturamento SP3'!$D$2:$D$692,'Infos Relatório'!$B$2,'Faturamento SP3'!$E$2:$E$692,'Infos Relatório'!$B11,'Faturamento SP3'!$Z$2:$Z$692,'Infos Relatório'!U$1)</f>
        <v>0</v>
      </c>
      <c r="X11" s="14">
        <f>SUMIFS('Faturamento SP3'!$O$2:$O$692,'Faturamento SP3'!$D$2:$D$692,'Infos Relatório'!$B$2,'Faturamento SP3'!$E$2:$E$692,'Infos Relatório'!$B11,'Faturamento SP3'!$Z$2:$Z$692,'Infos Relatório'!U$1,'Faturamento SP3'!$T$2:$T$692,"Sim")+SUMIFS('Faturamento SP3'!$P$2:$P$692,'Faturamento SP3'!$D$2:$D$692,'Infos Relatório'!$B$2,'Faturamento SP3'!$E$2:$E$692,'Infos Relatório'!$B11,'Faturamento SP3'!$Z$2:$Z$692,'Infos Relatório'!U$1,'Faturamento SP3'!$T$2:$T$692,"Sim")</f>
        <v>0</v>
      </c>
      <c r="Y11" s="27" t="e">
        <f t="shared" si="3"/>
        <v>#DIV/0!</v>
      </c>
      <c r="Z11" s="24">
        <f>SUMIFS('Faturamento SP3'!$H$2:$H$692,'Faturamento SP3'!$D$2:$D$692,'Infos Relatório'!$B$2,'Faturamento SP3'!$E$2:$E$692,'Infos Relatório'!$B11,'Faturamento SP3'!$Z$2:$Z$692,'Infos Relatório'!U$1)</f>
        <v>0</v>
      </c>
      <c r="AA11" s="23">
        <f>COUNTIFS('Faturamento SP3'!$D$2:$D$692,'Infos Relatório'!$B$2,'Faturamento SP3'!$E$2:$E$692,'Infos Relatório'!$B11,'Faturamento SP3'!$Z$2:$Z$692,'Infos Relatório'!AA$1)</f>
        <v>0</v>
      </c>
      <c r="AB11" s="13">
        <f>SUMIFS('Faturamento SP3'!$G$2:$G$692,'Faturamento SP3'!$D$2:$D$692,'Infos Relatório'!$B$2,'Faturamento SP3'!$E$2:$E$692,'Infos Relatório'!$B11,'Faturamento SP3'!$Z$2:$Z$692,'Infos Relatório'!AA$1)</f>
        <v>0</v>
      </c>
      <c r="AC11" s="13">
        <f>SUMIFS('Faturamento SP3'!$J$2:$J$692,'Faturamento SP3'!$D$2:$D$692,'Infos Relatório'!$B$2,'Faturamento SP3'!$E$2:$E$692,'Infos Relatório'!$B11,'Faturamento SP3'!$Z$2:$Z$692,'Infos Relatório'!AA$1)</f>
        <v>0</v>
      </c>
      <c r="AD11" s="14">
        <f>SUMIFS('Faturamento SP3'!$O$2:$O$692,'Faturamento SP3'!$D$2:$D$692,'Infos Relatório'!$B$2,'Faturamento SP3'!$E$2:$E$692,'Infos Relatório'!$B11,'Faturamento SP3'!$Z$2:$Z$692,'Infos Relatório'!AA$1,'Faturamento SP3'!$T$2:$T$692,"Sim")+SUMIFS('Faturamento SP3'!$P$2:$P$692,'Faturamento SP3'!$D$2:$D$692,'Infos Relatório'!$B$2,'Faturamento SP3'!$E$2:$E$692,'Infos Relatório'!$B11,'Faturamento SP3'!$Z$2:$Z$692,'Infos Relatório'!AA$1,'Faturamento SP3'!$T$2:$T$692,"Sim")</f>
        <v>0</v>
      </c>
      <c r="AE11" s="27" t="e">
        <f t="shared" si="4"/>
        <v>#DIV/0!</v>
      </c>
      <c r="AF11" s="24">
        <f>SUMIFS('Faturamento SP3'!$H$2:$H$692,'Faturamento SP3'!$D$2:$D$692,'Infos Relatório'!$B$2,'Faturamento SP3'!$E$2:$E$692,'Infos Relatório'!$B11,'Faturamento SP3'!$Z$2:$Z$692,'Infos Relatório'!AA$1)</f>
        <v>0</v>
      </c>
      <c r="AG11" s="23">
        <f>COUNTIFS('Faturamento SP3'!$D$2:$D$692,'Infos Relatório'!$B$2,'Faturamento SP3'!$E$2:$E$692,'Infos Relatório'!$B11,'Faturamento SP3'!$Z$2:$Z$692,'Infos Relatório'!AG$1)</f>
        <v>0</v>
      </c>
      <c r="AH11" s="13">
        <f>SUMIFS('Faturamento SP3'!$G$2:$G$692,'Faturamento SP3'!$D$2:$D$692,'Infos Relatório'!$B$2,'Faturamento SP3'!$E$2:$E$692,'Infos Relatório'!$B11,'Faturamento SP3'!$Z$2:$Z$692,'Infos Relatório'!AG$1)</f>
        <v>0</v>
      </c>
      <c r="AI11" s="13">
        <f>SUMIFS('Faturamento SP3'!$J$2:$J$692,'Faturamento SP3'!$D$2:$D$692,'Infos Relatório'!$B$2,'Faturamento SP3'!$E$2:$E$692,'Infos Relatório'!$B11,'Faturamento SP3'!$Z$2:$Z$692,'Infos Relatório'!AG$1)</f>
        <v>0</v>
      </c>
      <c r="AJ11" s="14">
        <f>SUMIFS('Faturamento SP3'!$O$2:$O$692,'Faturamento SP3'!$D$2:$D$692,'Infos Relatório'!$B$2,'Faturamento SP3'!$E$2:$E$692,'Infos Relatório'!$B11,'Faturamento SP3'!$Z$2:$Z$692,'Infos Relatório'!AG$1,'Faturamento SP3'!$T$2:$T$692,"Sim")+SUMIFS('Faturamento SP3'!$P$2:$P$692,'Faturamento SP3'!$D$2:$D$692,'Infos Relatório'!$B$2,'Faturamento SP3'!$E$2:$E$692,'Infos Relatório'!$B11,'Faturamento SP3'!$Z$2:$Z$692,'Infos Relatório'!AG$1,'Faturamento SP3'!$T$2:$T$692,"Sim")</f>
        <v>0</v>
      </c>
      <c r="AK11" s="27" t="e">
        <f t="shared" si="5"/>
        <v>#DIV/0!</v>
      </c>
      <c r="AL11" s="24">
        <f>SUMIFS('Faturamento SP3'!$H$2:$H$692,'Faturamento SP3'!$D$2:$D$692,'Infos Relatório'!$B$2,'Faturamento SP3'!$E$2:$E$692,'Infos Relatório'!$B11,'Faturamento SP3'!$Z$2:$Z$692,'Infos Relatório'!AG$1)</f>
        <v>0</v>
      </c>
      <c r="AM11" s="23">
        <f>COUNTIFS('Faturamento SP3'!$D$2:$D$692,'Infos Relatório'!$B$2,'Faturamento SP3'!$E$2:$E$692,'Infos Relatório'!$B11,'Faturamento SP3'!$Z$2:$Z$692,'Infos Relatório'!AM$1)</f>
        <v>0</v>
      </c>
      <c r="AN11" s="13">
        <f>SUMIFS('Faturamento SP3'!$G$2:$G$692,'Faturamento SP3'!$D$2:$D$692,'Infos Relatório'!$B$2,'Faturamento SP3'!$E$2:$E$692,'Infos Relatório'!$B11,'Faturamento SP3'!$Z$2:$Z$692,'Infos Relatório'!AM$1)</f>
        <v>0</v>
      </c>
      <c r="AO11" s="13">
        <f>SUMIFS('Faturamento SP3'!$J$2:$J$692,'Faturamento SP3'!$D$2:$D$692,'Infos Relatório'!$B$2,'Faturamento SP3'!$E$2:$E$692,'Infos Relatório'!$B11,'Faturamento SP3'!$Z$2:$Z$692,'Infos Relatório'!AM$1)</f>
        <v>0</v>
      </c>
      <c r="AP11" s="14">
        <f>SUMIFS('Faturamento SP3'!$O$2:$O$692,'Faturamento SP3'!$D$2:$D$692,'Infos Relatório'!$B$2,'Faturamento SP3'!$E$2:$E$692,'Infos Relatório'!$B11,'Faturamento SP3'!$Z$2:$Z$692,'Infos Relatório'!AM$1,'Faturamento SP3'!$T$2:$T$692,"Sim")+SUMIFS('Faturamento SP3'!$P$2:$P$692,'Faturamento SP3'!$D$2:$D$692,'Infos Relatório'!$B$2,'Faturamento SP3'!$E$2:$E$692,'Infos Relatório'!$B11,'Faturamento SP3'!$Z$2:$Z$692,'Infos Relatório'!AM$1,'Faturamento SP3'!$T$2:$T$692,"Sim")</f>
        <v>0</v>
      </c>
      <c r="AQ11" s="27" t="e">
        <f t="shared" si="6"/>
        <v>#DIV/0!</v>
      </c>
      <c r="AR11" s="24">
        <f>SUMIFS('Faturamento SP3'!$H$2:$H$692,'Faturamento SP3'!$D$2:$D$692,'Infos Relatório'!$B$2,'Faturamento SP3'!$E$2:$E$692,'Infos Relatório'!$B11,'Faturamento SP3'!$Z$2:$Z$692,'Infos Relatório'!AM$1)</f>
        <v>0</v>
      </c>
      <c r="AS11" s="23">
        <f>COUNTIFS('Faturamento SP3'!$D$2:$D$692,'Infos Relatório'!$B$2,'Faturamento SP3'!$E$2:$E$692,'Infos Relatório'!$B11,'Faturamento SP3'!$Z$2:$Z$692,'Infos Relatório'!AS$1)</f>
        <v>0</v>
      </c>
      <c r="AT11" s="13">
        <f>SUMIFS('Faturamento SP3'!$G$2:$G$692,'Faturamento SP3'!$D$2:$D$692,'Infos Relatório'!$B$2,'Faturamento SP3'!$E$2:$E$692,'Infos Relatório'!$B11,'Faturamento SP3'!$Z$2:$Z$692,'Infos Relatório'!AS$1)</f>
        <v>0</v>
      </c>
      <c r="AU11" s="13">
        <f>SUMIFS('Faturamento SP3'!$J$2:$J$692,'Faturamento SP3'!$D$2:$D$692,'Infos Relatório'!$B$2,'Faturamento SP3'!$E$2:$E$692,'Infos Relatório'!$B11,'Faturamento SP3'!$Z$2:$Z$692,'Infos Relatório'!AS$1)</f>
        <v>0</v>
      </c>
      <c r="AV11" s="14">
        <f>SUMIFS('Faturamento SP3'!$O$2:$O$692,'Faturamento SP3'!$D$2:$D$692,'Infos Relatório'!$B$2,'Faturamento SP3'!$E$2:$E$692,'Infos Relatório'!$B11,'Faturamento SP3'!$Z$2:$Z$692,'Infos Relatório'!AS$1,'Faturamento SP3'!$T$2:$T$692,"Sim")+SUMIFS('Faturamento SP3'!$P$2:$P$692,'Faturamento SP3'!$D$2:$D$692,'Infos Relatório'!$B$2,'Faturamento SP3'!$E$2:$E$692,'Infos Relatório'!$B11,'Faturamento SP3'!$Z$2:$Z$692,'Infos Relatório'!AS$1,'Faturamento SP3'!$T$2:$T$692,"Sim")</f>
        <v>0</v>
      </c>
      <c r="AW11" s="27" t="e">
        <f t="shared" si="7"/>
        <v>#DIV/0!</v>
      </c>
      <c r="AX11" s="24">
        <f>SUMIFS('Faturamento SP3'!$H$2:$H$692,'Faturamento SP3'!$D$2:$D$692,'Infos Relatório'!$B$2,'Faturamento SP3'!$E$2:$E$692,'Infos Relatório'!$B11,'Faturamento SP3'!$Z$2:$Z$692,'Infos Relatório'!AS$1)</f>
        <v>0</v>
      </c>
      <c r="AY11" s="23">
        <f>COUNTIFS('Faturamento SP3'!$D$2:$D$692,'Infos Relatório'!$B$2,'Faturamento SP3'!$E$2:$E$692,'Infos Relatório'!$B11,'Faturamento SP3'!$Z$2:$Z$692,'Infos Relatório'!AY$1)</f>
        <v>0</v>
      </c>
      <c r="AZ11" s="13">
        <f>SUMIFS('Faturamento SP3'!$G$2:$G$692,'Faturamento SP3'!$D$2:$D$692,'Infos Relatório'!$B$2,'Faturamento SP3'!$E$2:$E$692,'Infos Relatório'!$B11,'Faturamento SP3'!$Z$2:$Z$692,'Infos Relatório'!AY$1)</f>
        <v>0</v>
      </c>
      <c r="BA11" s="13">
        <f>SUMIFS('Faturamento SP3'!$J$2:$J$692,'Faturamento SP3'!$D$2:$D$692,'Infos Relatório'!$B$2,'Faturamento SP3'!$E$2:$E$692,'Infos Relatório'!$B11,'Faturamento SP3'!$Z$2:$Z$692,'Infos Relatório'!AY$1)</f>
        <v>0</v>
      </c>
      <c r="BB11" s="14">
        <f>SUMIFS('Faturamento SP3'!$O$2:$O$692,'Faturamento SP3'!$D$2:$D$692,'Infos Relatório'!$B$2,'Faturamento SP3'!$E$2:$E$692,'Infos Relatório'!$B11,'Faturamento SP3'!$Z$2:$Z$692,'Infos Relatório'!AY$1,'Faturamento SP3'!$T$2:$T$692,"Sim")+SUMIFS('Faturamento SP3'!$P$2:$P$692,'Faturamento SP3'!$D$2:$D$692,'Infos Relatório'!$B$2,'Faturamento SP3'!$E$2:$E$692,'Infos Relatório'!$B11,'Faturamento SP3'!$Z$2:$Z$692,'Infos Relatório'!AY$1,'Faturamento SP3'!$T$2:$T$692,"Sim")</f>
        <v>0</v>
      </c>
      <c r="BC11" s="27" t="e">
        <f t="shared" si="8"/>
        <v>#DIV/0!</v>
      </c>
      <c r="BD11" s="24">
        <f>SUMIFS('Faturamento SP3'!$H$2:$H$692,'Faturamento SP3'!$D$2:$D$692,'Infos Relatório'!$B$2,'Faturamento SP3'!$E$2:$E$692,'Infos Relatório'!$B11,'Faturamento SP3'!$Z$2:$Z$692,'Infos Relatório'!AY$1)</f>
        <v>0</v>
      </c>
      <c r="BE11" s="23">
        <f>COUNTIFS('Faturamento SP3'!$D$2:$D$692,'Infos Relatório'!$B$2,'Faturamento SP3'!$E$2:$E$692,'Infos Relatório'!$B11,'Faturamento SP3'!$Z$2:$Z$692,'Infos Relatório'!BE$1)</f>
        <v>0</v>
      </c>
      <c r="BF11" s="13">
        <f>SUMIFS('Faturamento SP3'!$G$2:$G$692,'Faturamento SP3'!$D$2:$D$692,'Infos Relatório'!$B$2,'Faturamento SP3'!$E$2:$E$692,'Infos Relatório'!$B11,'Faturamento SP3'!$Z$2:$Z$692,'Infos Relatório'!BE$1)</f>
        <v>0</v>
      </c>
      <c r="BG11" s="13">
        <f>SUMIFS('Faturamento SP3'!$J$2:$J$692,'Faturamento SP3'!$D$2:$D$692,'Infos Relatório'!$B$2,'Faturamento SP3'!$E$2:$E$692,'Infos Relatório'!$B11,'Faturamento SP3'!$Z$2:$Z$692,'Infos Relatório'!BE$1)</f>
        <v>0</v>
      </c>
      <c r="BH11" s="14">
        <f>SUMIFS('Faturamento SP3'!$O$2:$O$692,'Faturamento SP3'!$D$2:$D$692,'Infos Relatório'!$B$2,'Faturamento SP3'!$E$2:$E$692,'Infos Relatório'!$B11,'Faturamento SP3'!$Z$2:$Z$692,'Infos Relatório'!BE$1,'Faturamento SP3'!$T$2:$T$692,"Sim")+SUMIFS('Faturamento SP3'!$P$2:$P$692,'Faturamento SP3'!$D$2:$D$692,'Infos Relatório'!$B$2,'Faturamento SP3'!$E$2:$E$692,'Infos Relatório'!$B11,'Faturamento SP3'!$Z$2:$Z$692,'Infos Relatório'!BE$1,'Faturamento SP3'!$T$2:$T$692,"Sim")</f>
        <v>0</v>
      </c>
      <c r="BI11" s="27" t="e">
        <f t="shared" si="9"/>
        <v>#DIV/0!</v>
      </c>
      <c r="BJ11" s="24">
        <f>SUMIFS('Faturamento SP3'!$H$2:$H$692,'Faturamento SP3'!$D$2:$D$692,'Infos Relatório'!$B$2,'Faturamento SP3'!$E$2:$E$692,'Infos Relatório'!$B11,'Faturamento SP3'!$Z$2:$Z$692,'Infos Relatório'!BE$1)</f>
        <v>0</v>
      </c>
      <c r="BK11" s="23">
        <f>COUNTIFS('Faturamento SP3'!$D$2:$D$692,'Infos Relatório'!$B$2,'Faturamento SP3'!$E$2:$E$692,'Infos Relatório'!$B11,'Faturamento SP3'!$Z$2:$Z$692,'Infos Relatório'!BK$1)</f>
        <v>0</v>
      </c>
      <c r="BL11" s="13">
        <f>SUMIFS('Faturamento SP3'!$G$2:$G$692,'Faturamento SP3'!$D$2:$D$692,'Infos Relatório'!$B$2,'Faturamento SP3'!$E$2:$E$692,'Infos Relatório'!$B11,'Faturamento SP3'!$Z$2:$Z$692,'Infos Relatório'!BK$1)</f>
        <v>0</v>
      </c>
      <c r="BM11" s="13">
        <f>SUMIFS('Faturamento SP3'!$J$2:$J$692,'Faturamento SP3'!$D$2:$D$692,'Infos Relatório'!$B$2,'Faturamento SP3'!$E$2:$E$692,'Infos Relatório'!$B11,'Faturamento SP3'!$Z$2:$Z$692,'Infos Relatório'!BK$1)</f>
        <v>0</v>
      </c>
      <c r="BN11" s="14">
        <f>SUMIFS('Faturamento SP3'!$O$2:$O$692,'Faturamento SP3'!$D$2:$D$692,'Infos Relatório'!$B$2,'Faturamento SP3'!$E$2:$E$692,'Infos Relatório'!$B11,'Faturamento SP3'!$Z$2:$Z$692,'Infos Relatório'!BK$1,'Faturamento SP3'!$T$2:$T$692,"Sim")+SUMIFS('Faturamento SP3'!$P$2:$P$692,'Faturamento SP3'!$D$2:$D$692,'Infos Relatório'!$B$2,'Faturamento SP3'!$E$2:$E$692,'Infos Relatório'!$B11,'Faturamento SP3'!$Z$2:$Z$692,'Infos Relatório'!BK$1,'Faturamento SP3'!$T$2:$T$692,"Sim")</f>
        <v>0</v>
      </c>
      <c r="BO11" s="27" t="e">
        <f t="shared" si="10"/>
        <v>#DIV/0!</v>
      </c>
      <c r="BP11" s="24">
        <f>SUMIFS('Faturamento SP3'!$H$2:$H$692,'Faturamento SP3'!$D$2:$D$692,'Infos Relatório'!$B$2,'Faturamento SP3'!$E$2:$E$692,'Infos Relatório'!$B11,'Faturamento SP3'!$Z$2:$Z$692,'Infos Relatório'!BK$1)</f>
        <v>0</v>
      </c>
      <c r="BQ11" s="23">
        <f>COUNTIFS('Faturamento SP3'!$D$2:$D$692,'Infos Relatório'!$B$2,'Faturamento SP3'!$E$2:$E$692,'Infos Relatório'!$B11,'Faturamento SP3'!$Z$2:$Z$692,'Infos Relatório'!BQ$1)</f>
        <v>0</v>
      </c>
      <c r="BR11" s="13">
        <f>SUMIFS('Faturamento SP3'!$G$2:$G$692,'Faturamento SP3'!$D$2:$D$692,'Infos Relatório'!$B$2,'Faturamento SP3'!$E$2:$E$692,'Infos Relatório'!$B11,'Faturamento SP3'!$Z$2:$Z$692,'Infos Relatório'!BQ$1)</f>
        <v>0</v>
      </c>
      <c r="BS11" s="13">
        <f>SUMIFS('Faturamento SP3'!$J$2:$J$692,'Faturamento SP3'!$D$2:$D$692,'Infos Relatório'!$B$2,'Faturamento SP3'!$E$2:$E$692,'Infos Relatório'!$B11,'Faturamento SP3'!$Z$2:$Z$692,'Infos Relatório'!BQ$1)</f>
        <v>0</v>
      </c>
      <c r="BT11" s="14">
        <f>SUMIFS('Faturamento SP3'!$O$2:$O$692,'Faturamento SP3'!$D$2:$D$692,'Infos Relatório'!$B$2,'Faturamento SP3'!$E$2:$E$692,'Infos Relatório'!$B11,'Faturamento SP3'!$Z$2:$Z$692,'Infos Relatório'!BQ$1,'Faturamento SP3'!$T$2:$T$692,"Sim")+SUMIFS('Faturamento SP3'!$P$2:$P$692,'Faturamento SP3'!$D$2:$D$692,'Infos Relatório'!$B$2,'Faturamento SP3'!$E$2:$E$692,'Infos Relatório'!$B11,'Faturamento SP3'!$Z$2:$Z$692,'Infos Relatório'!BQ$1,'Faturamento SP3'!$T$2:$T$692,"Sim")</f>
        <v>0</v>
      </c>
      <c r="BU11" s="27" t="e">
        <f t="shared" si="11"/>
        <v>#DIV/0!</v>
      </c>
      <c r="BV11" s="24">
        <f>SUMIFS('Faturamento SP3'!$H$2:$H$692,'Faturamento SP3'!$D$2:$D$692,'Infos Relatório'!$B$2,'Faturamento SP3'!$E$2:$E$692,'Infos Relatório'!$B11,'Faturamento SP3'!$Z$2:$Z$692,'Infos Relatório'!BQ$1)</f>
        <v>0</v>
      </c>
    </row>
    <row r="12" spans="2:74">
      <c r="B12" s="17" t="s">
        <v>16</v>
      </c>
      <c r="C12" s="23">
        <f>COUNTIFS('Faturamento SP3'!$D$2:$D$692,'Infos Relatório'!$B$2,'Faturamento SP3'!$E$2:$E$692,'Infos Relatório'!$B12,'Faturamento SP3'!$Z$2:$Z$692,'Infos Relatório'!C$1)</f>
        <v>0</v>
      </c>
      <c r="D12" s="13">
        <f>SUMIFS('Faturamento SP3'!$G$2:$G$692,'Faturamento SP3'!$D$2:$D$692,'Infos Relatório'!$B$2,'Faturamento SP3'!$E$2:$E$692,'Infos Relatório'!$B12,'Faturamento SP3'!$Z$2:$Z$692,'Infos Relatório'!C$1)</f>
        <v>0</v>
      </c>
      <c r="E12" s="13">
        <f>SUMIFS('Faturamento SP3'!$J$2:$J$692,'Faturamento SP3'!$D$2:$D$692,'Infos Relatório'!$B$2,'Faturamento SP3'!$E$2:$E$692,'Infos Relatório'!$B12,'Faturamento SP3'!$Z$2:$Z$692,'Infos Relatório'!C$1)</f>
        <v>0</v>
      </c>
      <c r="F12" s="14">
        <f>SUMIFS('Faturamento SP3'!$O$2:$O$692,'Faturamento SP3'!$D$2:$D$692,'Infos Relatório'!$B$2,'Faturamento SP3'!$E$2:$E$692,'Infos Relatório'!$B12,'Faturamento SP3'!$Z$2:$Z$692,'Infos Relatório'!C$1,'Faturamento SP3'!$T$2:$T$692,"Sim")+SUMIFS('Faturamento SP3'!$P$2:$P$692,'Faturamento SP3'!$D$2:$D$692,'Infos Relatório'!$B$2,'Faturamento SP3'!$E$2:$E$692,'Infos Relatório'!$B12,'Faturamento SP3'!$Z$2:$Z$692,'Infos Relatório'!C$1,'Faturamento SP3'!$T$2:$T$692,"Sim")</f>
        <v>0</v>
      </c>
      <c r="G12" s="27" t="e">
        <f t="shared" si="12"/>
        <v>#DIV/0!</v>
      </c>
      <c r="H12" s="24">
        <f>SUMIFS('Faturamento SP3'!$H$2:$H$692,'Faturamento SP3'!$D$2:$D$692,'Infos Relatório'!$B$2,'Faturamento SP3'!$E$2:$E$692,'Infos Relatório'!$B12,'Faturamento SP3'!$Z$2:$Z$692,'Infos Relatório'!C$1)</f>
        <v>0</v>
      </c>
      <c r="I12" s="23">
        <f>COUNTIFS('Faturamento SP3'!$D$2:$D$692,'Infos Relatório'!$B$2,'Faturamento SP3'!$E$2:$E$692,'Infos Relatório'!$B12,'Faturamento SP3'!$Z$2:$Z$692,'Infos Relatório'!I$1)</f>
        <v>0</v>
      </c>
      <c r="J12" s="13">
        <f>SUMIFS('Faturamento SP3'!$G$2:$G$692,'Faturamento SP3'!$D$2:$D$692,'Infos Relatório'!$B$2,'Faturamento SP3'!$E$2:$E$692,'Infos Relatório'!$B12,'Faturamento SP3'!$Z$2:$Z$692,'Infos Relatório'!I$1)</f>
        <v>0</v>
      </c>
      <c r="K12" s="13">
        <f>SUMIFS('Faturamento SP3'!$J$2:$J$692,'Faturamento SP3'!$D$2:$D$692,'Infos Relatório'!$B$2,'Faturamento SP3'!$E$2:$E$692,'Infos Relatório'!$B12,'Faturamento SP3'!$Z$2:$Z$692,'Infos Relatório'!I$1)</f>
        <v>0</v>
      </c>
      <c r="L12" s="14">
        <f>SUMIFS('Faturamento SP3'!$O$2:$O$692,'Faturamento SP3'!$D$2:$D$692,'Infos Relatório'!$B$2,'Faturamento SP3'!$E$2:$E$692,'Infos Relatório'!$B12,'Faturamento SP3'!$Z$2:$Z$692,'Infos Relatório'!I$1,'Faturamento SP3'!$T$2:$T$692,"Sim")+SUMIFS('Faturamento SP3'!$P$2:$P$692,'Faturamento SP3'!$D$2:$D$692,'Infos Relatório'!$B$2,'Faturamento SP3'!$E$2:$E$692,'Infos Relatório'!$B12,'Faturamento SP3'!$Z$2:$Z$692,'Infos Relatório'!I$1,'Faturamento SP3'!$T$2:$T$692,"Sim")</f>
        <v>0</v>
      </c>
      <c r="M12" s="27" t="e">
        <f t="shared" si="1"/>
        <v>#DIV/0!</v>
      </c>
      <c r="N12" s="24">
        <f>SUMIFS('Faturamento SP3'!$H$2:$H$692,'Faturamento SP3'!$D$2:$D$692,'Infos Relatório'!$B$2,'Faturamento SP3'!$E$2:$E$692,'Infos Relatório'!$B12,'Faturamento SP3'!$Z$2:$Z$692,'Infos Relatório'!I$1)</f>
        <v>0</v>
      </c>
      <c r="O12" s="23">
        <f>COUNTIFS('Faturamento SP3'!$D$2:$D$692,'Infos Relatório'!$B$2,'Faturamento SP3'!$E$2:$E$692,'Infos Relatório'!$B12,'Faturamento SP3'!$Z$2:$Z$692,'Infos Relatório'!O$1)</f>
        <v>0</v>
      </c>
      <c r="P12" s="13">
        <f>SUMIFS('Faturamento SP3'!$G$2:$G$692,'Faturamento SP3'!$D$2:$D$692,'Infos Relatório'!$B$2,'Faturamento SP3'!$E$2:$E$692,'Infos Relatório'!$B12,'Faturamento SP3'!$Z$2:$Z$692,'Infos Relatório'!O$1)</f>
        <v>0</v>
      </c>
      <c r="Q12" s="13">
        <f>SUMIFS('Faturamento SP3'!$J$2:$J$692,'Faturamento SP3'!$D$2:$D$692,'Infos Relatório'!$B$2,'Faturamento SP3'!$E$2:$E$692,'Infos Relatório'!$B12,'Faturamento SP3'!$Z$2:$Z$692,'Infos Relatório'!O$1)</f>
        <v>0</v>
      </c>
      <c r="R12" s="14">
        <f>SUMIFS('Faturamento SP3'!$O$2:$O$692,'Faturamento SP3'!$D$2:$D$692,'Infos Relatório'!$B$2,'Faturamento SP3'!$E$2:$E$692,'Infos Relatório'!$B12,'Faturamento SP3'!$Z$2:$Z$692,'Infos Relatório'!O$1,'Faturamento SP3'!$T$2:$T$692,"Sim")+SUMIFS('Faturamento SP3'!$P$2:$P$692,'Faturamento SP3'!$D$2:$D$692,'Infos Relatório'!$B$2,'Faturamento SP3'!$E$2:$E$692,'Infos Relatório'!$B12,'Faturamento SP3'!$Z$2:$Z$692,'Infos Relatório'!O$1,'Faturamento SP3'!$T$2:$T$692,"Sim")</f>
        <v>0</v>
      </c>
      <c r="S12" s="27" t="e">
        <f t="shared" si="2"/>
        <v>#DIV/0!</v>
      </c>
      <c r="T12" s="24">
        <f>SUMIFS('Faturamento SP3'!$H$2:$H$692,'Faturamento SP3'!$D$2:$D$692,'Infos Relatório'!$B$2,'Faturamento SP3'!$E$2:$E$692,'Infos Relatório'!$B12,'Faturamento SP3'!$Z$2:$Z$692,'Infos Relatório'!O$1)</f>
        <v>0</v>
      </c>
      <c r="U12" s="23">
        <f>COUNTIFS('Faturamento SP3'!$D$2:$D$692,'Infos Relatório'!$B$2,'Faturamento SP3'!$E$2:$E$692,'Infos Relatório'!$B12,'Faturamento SP3'!$Z$2:$Z$692,'Infos Relatório'!U$1)</f>
        <v>0</v>
      </c>
      <c r="V12" s="13">
        <f>SUMIFS('Faturamento SP3'!$G$2:$G$692,'Faturamento SP3'!$D$2:$D$692,'Infos Relatório'!$B$2,'Faturamento SP3'!$E$2:$E$692,'Infos Relatório'!$B12,'Faturamento SP3'!$Z$2:$Z$692,'Infos Relatório'!U$1)</f>
        <v>0</v>
      </c>
      <c r="W12" s="13">
        <f>SUMIFS('Faturamento SP3'!$J$2:$J$692,'Faturamento SP3'!$D$2:$D$692,'Infos Relatório'!$B$2,'Faturamento SP3'!$E$2:$E$692,'Infos Relatório'!$B12,'Faturamento SP3'!$Z$2:$Z$692,'Infos Relatório'!U$1)</f>
        <v>0</v>
      </c>
      <c r="X12" s="14">
        <f>SUMIFS('Faturamento SP3'!$O$2:$O$692,'Faturamento SP3'!$D$2:$D$692,'Infos Relatório'!$B$2,'Faturamento SP3'!$E$2:$E$692,'Infos Relatório'!$B12,'Faturamento SP3'!$Z$2:$Z$692,'Infos Relatório'!U$1,'Faturamento SP3'!$T$2:$T$692,"Sim")+SUMIFS('Faturamento SP3'!$P$2:$P$692,'Faturamento SP3'!$D$2:$D$692,'Infos Relatório'!$B$2,'Faturamento SP3'!$E$2:$E$692,'Infos Relatório'!$B12,'Faturamento SP3'!$Z$2:$Z$692,'Infos Relatório'!U$1,'Faturamento SP3'!$T$2:$T$692,"Sim")</f>
        <v>0</v>
      </c>
      <c r="Y12" s="27" t="e">
        <f t="shared" si="3"/>
        <v>#DIV/0!</v>
      </c>
      <c r="Z12" s="24">
        <f>SUMIFS('Faturamento SP3'!$H$2:$H$692,'Faturamento SP3'!$D$2:$D$692,'Infos Relatório'!$B$2,'Faturamento SP3'!$E$2:$E$692,'Infos Relatório'!$B12,'Faturamento SP3'!$Z$2:$Z$692,'Infos Relatório'!U$1)</f>
        <v>0</v>
      </c>
      <c r="AA12" s="23">
        <f>COUNTIFS('Faturamento SP3'!$D$2:$D$692,'Infos Relatório'!$B$2,'Faturamento SP3'!$E$2:$E$692,'Infos Relatório'!$B12,'Faturamento SP3'!$Z$2:$Z$692,'Infos Relatório'!AA$1)</f>
        <v>0</v>
      </c>
      <c r="AB12" s="13">
        <f>SUMIFS('Faturamento SP3'!$G$2:$G$692,'Faturamento SP3'!$D$2:$D$692,'Infos Relatório'!$B$2,'Faturamento SP3'!$E$2:$E$692,'Infos Relatório'!$B12,'Faturamento SP3'!$Z$2:$Z$692,'Infos Relatório'!AA$1)</f>
        <v>0</v>
      </c>
      <c r="AC12" s="13">
        <f>SUMIFS('Faturamento SP3'!$J$2:$J$692,'Faturamento SP3'!$D$2:$D$692,'Infos Relatório'!$B$2,'Faturamento SP3'!$E$2:$E$692,'Infos Relatório'!$B12,'Faturamento SP3'!$Z$2:$Z$692,'Infos Relatório'!AA$1)</f>
        <v>0</v>
      </c>
      <c r="AD12" s="14">
        <f>SUMIFS('Faturamento SP3'!$O$2:$O$692,'Faturamento SP3'!$D$2:$D$692,'Infos Relatório'!$B$2,'Faturamento SP3'!$E$2:$E$692,'Infos Relatório'!$B12,'Faturamento SP3'!$Z$2:$Z$692,'Infos Relatório'!AA$1,'Faturamento SP3'!$T$2:$T$692,"Sim")+SUMIFS('Faturamento SP3'!$P$2:$P$692,'Faturamento SP3'!$D$2:$D$692,'Infos Relatório'!$B$2,'Faturamento SP3'!$E$2:$E$692,'Infos Relatório'!$B12,'Faturamento SP3'!$Z$2:$Z$692,'Infos Relatório'!AA$1,'Faturamento SP3'!$T$2:$T$692,"Sim")</f>
        <v>0</v>
      </c>
      <c r="AE12" s="27" t="e">
        <f t="shared" si="4"/>
        <v>#DIV/0!</v>
      </c>
      <c r="AF12" s="24">
        <f>SUMIFS('Faturamento SP3'!$H$2:$H$692,'Faturamento SP3'!$D$2:$D$692,'Infos Relatório'!$B$2,'Faturamento SP3'!$E$2:$E$692,'Infos Relatório'!$B12,'Faturamento SP3'!$Z$2:$Z$692,'Infos Relatório'!AA$1)</f>
        <v>0</v>
      </c>
      <c r="AG12" s="23">
        <f>COUNTIFS('Faturamento SP3'!$D$2:$D$692,'Infos Relatório'!$B$2,'Faturamento SP3'!$E$2:$E$692,'Infos Relatório'!$B12,'Faturamento SP3'!$Z$2:$Z$692,'Infos Relatório'!AG$1)</f>
        <v>0</v>
      </c>
      <c r="AH12" s="13">
        <f>SUMIFS('Faturamento SP3'!$G$2:$G$692,'Faturamento SP3'!$D$2:$D$692,'Infos Relatório'!$B$2,'Faturamento SP3'!$E$2:$E$692,'Infos Relatório'!$B12,'Faturamento SP3'!$Z$2:$Z$692,'Infos Relatório'!AG$1)</f>
        <v>0</v>
      </c>
      <c r="AI12" s="13">
        <f>SUMIFS('Faturamento SP3'!$J$2:$J$692,'Faturamento SP3'!$D$2:$D$692,'Infos Relatório'!$B$2,'Faturamento SP3'!$E$2:$E$692,'Infos Relatório'!$B12,'Faturamento SP3'!$Z$2:$Z$692,'Infos Relatório'!AG$1)</f>
        <v>0</v>
      </c>
      <c r="AJ12" s="14">
        <f>SUMIFS('Faturamento SP3'!$O$2:$O$692,'Faturamento SP3'!$D$2:$D$692,'Infos Relatório'!$B$2,'Faturamento SP3'!$E$2:$E$692,'Infos Relatório'!$B12,'Faturamento SP3'!$Z$2:$Z$692,'Infos Relatório'!AG$1,'Faturamento SP3'!$T$2:$T$692,"Sim")+SUMIFS('Faturamento SP3'!$P$2:$P$692,'Faturamento SP3'!$D$2:$D$692,'Infos Relatório'!$B$2,'Faturamento SP3'!$E$2:$E$692,'Infos Relatório'!$B12,'Faturamento SP3'!$Z$2:$Z$692,'Infos Relatório'!AG$1,'Faturamento SP3'!$T$2:$T$692,"Sim")</f>
        <v>0</v>
      </c>
      <c r="AK12" s="27" t="e">
        <f t="shared" si="5"/>
        <v>#DIV/0!</v>
      </c>
      <c r="AL12" s="24">
        <f>SUMIFS('Faturamento SP3'!$H$2:$H$692,'Faturamento SP3'!$D$2:$D$692,'Infos Relatório'!$B$2,'Faturamento SP3'!$E$2:$E$692,'Infos Relatório'!$B12,'Faturamento SP3'!$Z$2:$Z$692,'Infos Relatório'!AG$1)</f>
        <v>0</v>
      </c>
      <c r="AM12" s="23">
        <f>COUNTIFS('Faturamento SP3'!$D$2:$D$692,'Infos Relatório'!$B$2,'Faturamento SP3'!$E$2:$E$692,'Infos Relatório'!$B12,'Faturamento SP3'!$Z$2:$Z$692,'Infos Relatório'!AM$1)</f>
        <v>0</v>
      </c>
      <c r="AN12" s="13">
        <f>SUMIFS('Faturamento SP3'!$G$2:$G$692,'Faturamento SP3'!$D$2:$D$692,'Infos Relatório'!$B$2,'Faturamento SP3'!$E$2:$E$692,'Infos Relatório'!$B12,'Faturamento SP3'!$Z$2:$Z$692,'Infos Relatório'!AM$1)</f>
        <v>0</v>
      </c>
      <c r="AO12" s="13">
        <f>SUMIFS('Faturamento SP3'!$J$2:$J$692,'Faturamento SP3'!$D$2:$D$692,'Infos Relatório'!$B$2,'Faturamento SP3'!$E$2:$E$692,'Infos Relatório'!$B12,'Faturamento SP3'!$Z$2:$Z$692,'Infos Relatório'!AM$1)</f>
        <v>0</v>
      </c>
      <c r="AP12" s="14">
        <f>SUMIFS('Faturamento SP3'!$O$2:$O$692,'Faturamento SP3'!$D$2:$D$692,'Infos Relatório'!$B$2,'Faturamento SP3'!$E$2:$E$692,'Infos Relatório'!$B12,'Faturamento SP3'!$Z$2:$Z$692,'Infos Relatório'!AM$1,'Faturamento SP3'!$T$2:$T$692,"Sim")+SUMIFS('Faturamento SP3'!$P$2:$P$692,'Faturamento SP3'!$D$2:$D$692,'Infos Relatório'!$B$2,'Faturamento SP3'!$E$2:$E$692,'Infos Relatório'!$B12,'Faturamento SP3'!$Z$2:$Z$692,'Infos Relatório'!AM$1,'Faturamento SP3'!$T$2:$T$692,"Sim")</f>
        <v>0</v>
      </c>
      <c r="AQ12" s="27" t="e">
        <f t="shared" si="6"/>
        <v>#DIV/0!</v>
      </c>
      <c r="AR12" s="24">
        <f>SUMIFS('Faturamento SP3'!$H$2:$H$692,'Faturamento SP3'!$D$2:$D$692,'Infos Relatório'!$B$2,'Faturamento SP3'!$E$2:$E$692,'Infos Relatório'!$B12,'Faturamento SP3'!$Z$2:$Z$692,'Infos Relatório'!AM$1)</f>
        <v>0</v>
      </c>
      <c r="AS12" s="23">
        <f>COUNTIFS('Faturamento SP3'!$D$2:$D$692,'Infos Relatório'!$B$2,'Faturamento SP3'!$E$2:$E$692,'Infos Relatório'!$B12,'Faturamento SP3'!$Z$2:$Z$692,'Infos Relatório'!AS$1)</f>
        <v>0</v>
      </c>
      <c r="AT12" s="13">
        <f>SUMIFS('Faturamento SP3'!$G$2:$G$692,'Faturamento SP3'!$D$2:$D$692,'Infos Relatório'!$B$2,'Faturamento SP3'!$E$2:$E$692,'Infos Relatório'!$B12,'Faturamento SP3'!$Z$2:$Z$692,'Infos Relatório'!AS$1)</f>
        <v>0</v>
      </c>
      <c r="AU12" s="13">
        <f>SUMIFS('Faturamento SP3'!$J$2:$J$692,'Faturamento SP3'!$D$2:$D$692,'Infos Relatório'!$B$2,'Faturamento SP3'!$E$2:$E$692,'Infos Relatório'!$B12,'Faturamento SP3'!$Z$2:$Z$692,'Infos Relatório'!AS$1)</f>
        <v>0</v>
      </c>
      <c r="AV12" s="14">
        <f>SUMIFS('Faturamento SP3'!$O$2:$O$692,'Faturamento SP3'!$D$2:$D$692,'Infos Relatório'!$B$2,'Faturamento SP3'!$E$2:$E$692,'Infos Relatório'!$B12,'Faturamento SP3'!$Z$2:$Z$692,'Infos Relatório'!AS$1,'Faturamento SP3'!$T$2:$T$692,"Sim")+SUMIFS('Faturamento SP3'!$P$2:$P$692,'Faturamento SP3'!$D$2:$D$692,'Infos Relatório'!$B$2,'Faturamento SP3'!$E$2:$E$692,'Infos Relatório'!$B12,'Faturamento SP3'!$Z$2:$Z$692,'Infos Relatório'!AS$1,'Faturamento SP3'!$T$2:$T$692,"Sim")</f>
        <v>0</v>
      </c>
      <c r="AW12" s="27" t="e">
        <f t="shared" si="7"/>
        <v>#DIV/0!</v>
      </c>
      <c r="AX12" s="24">
        <f>SUMIFS('Faturamento SP3'!$H$2:$H$692,'Faturamento SP3'!$D$2:$D$692,'Infos Relatório'!$B$2,'Faturamento SP3'!$E$2:$E$692,'Infos Relatório'!$B12,'Faturamento SP3'!$Z$2:$Z$692,'Infos Relatório'!AS$1)</f>
        <v>0</v>
      </c>
      <c r="AY12" s="23">
        <f>COUNTIFS('Faturamento SP3'!$D$2:$D$692,'Infos Relatório'!$B$2,'Faturamento SP3'!$E$2:$E$692,'Infos Relatório'!$B12,'Faturamento SP3'!$Z$2:$Z$692,'Infos Relatório'!AY$1)</f>
        <v>0</v>
      </c>
      <c r="AZ12" s="13">
        <f>SUMIFS('Faturamento SP3'!$G$2:$G$692,'Faturamento SP3'!$D$2:$D$692,'Infos Relatório'!$B$2,'Faturamento SP3'!$E$2:$E$692,'Infos Relatório'!$B12,'Faturamento SP3'!$Z$2:$Z$692,'Infos Relatório'!AY$1)</f>
        <v>0</v>
      </c>
      <c r="BA12" s="13">
        <f>SUMIFS('Faturamento SP3'!$J$2:$J$692,'Faturamento SP3'!$D$2:$D$692,'Infos Relatório'!$B$2,'Faturamento SP3'!$E$2:$E$692,'Infos Relatório'!$B12,'Faturamento SP3'!$Z$2:$Z$692,'Infos Relatório'!AY$1)</f>
        <v>0</v>
      </c>
      <c r="BB12" s="14">
        <f>SUMIFS('Faturamento SP3'!$O$2:$O$692,'Faturamento SP3'!$D$2:$D$692,'Infos Relatório'!$B$2,'Faturamento SP3'!$E$2:$E$692,'Infos Relatório'!$B12,'Faturamento SP3'!$Z$2:$Z$692,'Infos Relatório'!AY$1,'Faturamento SP3'!$T$2:$T$692,"Sim")+SUMIFS('Faturamento SP3'!$P$2:$P$692,'Faturamento SP3'!$D$2:$D$692,'Infos Relatório'!$B$2,'Faturamento SP3'!$E$2:$E$692,'Infos Relatório'!$B12,'Faturamento SP3'!$Z$2:$Z$692,'Infos Relatório'!AY$1,'Faturamento SP3'!$T$2:$T$692,"Sim")</f>
        <v>0</v>
      </c>
      <c r="BC12" s="27" t="e">
        <f t="shared" si="8"/>
        <v>#DIV/0!</v>
      </c>
      <c r="BD12" s="24">
        <f>SUMIFS('Faturamento SP3'!$H$2:$H$692,'Faturamento SP3'!$D$2:$D$692,'Infos Relatório'!$B$2,'Faturamento SP3'!$E$2:$E$692,'Infos Relatório'!$B12,'Faturamento SP3'!$Z$2:$Z$692,'Infos Relatório'!AY$1)</f>
        <v>0</v>
      </c>
      <c r="BE12" s="23">
        <f>COUNTIFS('Faturamento SP3'!$D$2:$D$692,'Infos Relatório'!$B$2,'Faturamento SP3'!$E$2:$E$692,'Infos Relatório'!$B12,'Faturamento SP3'!$Z$2:$Z$692,'Infos Relatório'!BE$1)</f>
        <v>0</v>
      </c>
      <c r="BF12" s="13">
        <f>SUMIFS('Faturamento SP3'!$G$2:$G$692,'Faturamento SP3'!$D$2:$D$692,'Infos Relatório'!$B$2,'Faturamento SP3'!$E$2:$E$692,'Infos Relatório'!$B12,'Faturamento SP3'!$Z$2:$Z$692,'Infos Relatório'!BE$1)</f>
        <v>0</v>
      </c>
      <c r="BG12" s="13">
        <f>SUMIFS('Faturamento SP3'!$J$2:$J$692,'Faturamento SP3'!$D$2:$D$692,'Infos Relatório'!$B$2,'Faturamento SP3'!$E$2:$E$692,'Infos Relatório'!$B12,'Faturamento SP3'!$Z$2:$Z$692,'Infos Relatório'!BE$1)</f>
        <v>0</v>
      </c>
      <c r="BH12" s="14">
        <f>SUMIFS('Faturamento SP3'!$O$2:$O$692,'Faturamento SP3'!$D$2:$D$692,'Infos Relatório'!$B$2,'Faturamento SP3'!$E$2:$E$692,'Infos Relatório'!$B12,'Faturamento SP3'!$Z$2:$Z$692,'Infos Relatório'!BE$1,'Faturamento SP3'!$T$2:$T$692,"Sim")+SUMIFS('Faturamento SP3'!$P$2:$P$692,'Faturamento SP3'!$D$2:$D$692,'Infos Relatório'!$B$2,'Faturamento SP3'!$E$2:$E$692,'Infos Relatório'!$B12,'Faturamento SP3'!$Z$2:$Z$692,'Infos Relatório'!BE$1,'Faturamento SP3'!$T$2:$T$692,"Sim")</f>
        <v>0</v>
      </c>
      <c r="BI12" s="27" t="e">
        <f t="shared" si="9"/>
        <v>#DIV/0!</v>
      </c>
      <c r="BJ12" s="24">
        <f>SUMIFS('Faturamento SP3'!$H$2:$H$692,'Faturamento SP3'!$D$2:$D$692,'Infos Relatório'!$B$2,'Faturamento SP3'!$E$2:$E$692,'Infos Relatório'!$B12,'Faturamento SP3'!$Z$2:$Z$692,'Infos Relatório'!BE$1)</f>
        <v>0</v>
      </c>
      <c r="BK12" s="23">
        <f>COUNTIFS('Faturamento SP3'!$D$2:$D$692,'Infos Relatório'!$B$2,'Faturamento SP3'!$E$2:$E$692,'Infos Relatório'!$B12,'Faturamento SP3'!$Z$2:$Z$692,'Infos Relatório'!BK$1)</f>
        <v>0</v>
      </c>
      <c r="BL12" s="13">
        <f>SUMIFS('Faturamento SP3'!$G$2:$G$692,'Faturamento SP3'!$D$2:$D$692,'Infos Relatório'!$B$2,'Faturamento SP3'!$E$2:$E$692,'Infos Relatório'!$B12,'Faturamento SP3'!$Z$2:$Z$692,'Infos Relatório'!BK$1)</f>
        <v>0</v>
      </c>
      <c r="BM12" s="13">
        <f>SUMIFS('Faturamento SP3'!$J$2:$J$692,'Faturamento SP3'!$D$2:$D$692,'Infos Relatório'!$B$2,'Faturamento SP3'!$E$2:$E$692,'Infos Relatório'!$B12,'Faturamento SP3'!$Z$2:$Z$692,'Infos Relatório'!BK$1)</f>
        <v>0</v>
      </c>
      <c r="BN12" s="14">
        <f>SUMIFS('Faturamento SP3'!$O$2:$O$692,'Faturamento SP3'!$D$2:$D$692,'Infos Relatório'!$B$2,'Faturamento SP3'!$E$2:$E$692,'Infos Relatório'!$B12,'Faturamento SP3'!$Z$2:$Z$692,'Infos Relatório'!BK$1,'Faturamento SP3'!$T$2:$T$692,"Sim")+SUMIFS('Faturamento SP3'!$P$2:$P$692,'Faturamento SP3'!$D$2:$D$692,'Infos Relatório'!$B$2,'Faturamento SP3'!$E$2:$E$692,'Infos Relatório'!$B12,'Faturamento SP3'!$Z$2:$Z$692,'Infos Relatório'!BK$1,'Faturamento SP3'!$T$2:$T$692,"Sim")</f>
        <v>0</v>
      </c>
      <c r="BO12" s="27" t="e">
        <f t="shared" si="10"/>
        <v>#DIV/0!</v>
      </c>
      <c r="BP12" s="24">
        <f>SUMIFS('Faturamento SP3'!$H$2:$H$692,'Faturamento SP3'!$D$2:$D$692,'Infos Relatório'!$B$2,'Faturamento SP3'!$E$2:$E$692,'Infos Relatório'!$B12,'Faturamento SP3'!$Z$2:$Z$692,'Infos Relatório'!BK$1)</f>
        <v>0</v>
      </c>
      <c r="BQ12" s="23">
        <f>COUNTIFS('Faturamento SP3'!$D$2:$D$692,'Infos Relatório'!$B$2,'Faturamento SP3'!$E$2:$E$692,'Infos Relatório'!$B12,'Faturamento SP3'!$Z$2:$Z$692,'Infos Relatório'!BQ$1)</f>
        <v>0</v>
      </c>
      <c r="BR12" s="13">
        <f>SUMIFS('Faturamento SP3'!$G$2:$G$692,'Faturamento SP3'!$D$2:$D$692,'Infos Relatório'!$B$2,'Faturamento SP3'!$E$2:$E$692,'Infos Relatório'!$B12,'Faturamento SP3'!$Z$2:$Z$692,'Infos Relatório'!BQ$1)</f>
        <v>0</v>
      </c>
      <c r="BS12" s="13">
        <f>SUMIFS('Faturamento SP3'!$J$2:$J$692,'Faturamento SP3'!$D$2:$D$692,'Infos Relatório'!$B$2,'Faturamento SP3'!$E$2:$E$692,'Infos Relatório'!$B12,'Faturamento SP3'!$Z$2:$Z$692,'Infos Relatório'!BQ$1)</f>
        <v>0</v>
      </c>
      <c r="BT12" s="14">
        <f>SUMIFS('Faturamento SP3'!$O$2:$O$692,'Faturamento SP3'!$D$2:$D$692,'Infos Relatório'!$B$2,'Faturamento SP3'!$E$2:$E$692,'Infos Relatório'!$B12,'Faturamento SP3'!$Z$2:$Z$692,'Infos Relatório'!BQ$1,'Faturamento SP3'!$T$2:$T$692,"Sim")+SUMIFS('Faturamento SP3'!$P$2:$P$692,'Faturamento SP3'!$D$2:$D$692,'Infos Relatório'!$B$2,'Faturamento SP3'!$E$2:$E$692,'Infos Relatório'!$B12,'Faturamento SP3'!$Z$2:$Z$692,'Infos Relatório'!BQ$1,'Faturamento SP3'!$T$2:$T$692,"Sim")</f>
        <v>0</v>
      </c>
      <c r="BU12" s="27" t="e">
        <f t="shared" si="11"/>
        <v>#DIV/0!</v>
      </c>
      <c r="BV12" s="24">
        <f>SUMIFS('Faturamento SP3'!$H$2:$H$692,'Faturamento SP3'!$D$2:$D$692,'Infos Relatório'!$B$2,'Faturamento SP3'!$E$2:$E$692,'Infos Relatório'!$B12,'Faturamento SP3'!$Z$2:$Z$692,'Infos Relatório'!BQ$1)</f>
        <v>0</v>
      </c>
    </row>
    <row r="13" spans="2:74">
      <c r="B13" s="17" t="s">
        <v>17</v>
      </c>
      <c r="C13" s="23">
        <f>COUNTIFS('Faturamento SP3'!$D$2:$D$692,'Infos Relatório'!$B$2,'Faturamento SP3'!$E$2:$E$692,'Infos Relatório'!$B13,'Faturamento SP3'!$Z$2:$Z$692,'Infos Relatório'!C$1)</f>
        <v>0</v>
      </c>
      <c r="D13" s="13">
        <f>SUMIFS('Faturamento SP3'!$G$2:$G$692,'Faturamento SP3'!$D$2:$D$692,'Infos Relatório'!$B$2,'Faturamento SP3'!$E$2:$E$692,'Infos Relatório'!$B13,'Faturamento SP3'!$Z$2:$Z$692,'Infos Relatório'!C$1)</f>
        <v>0</v>
      </c>
      <c r="E13" s="13">
        <f>SUMIFS('Faturamento SP3'!$J$2:$J$692,'Faturamento SP3'!$D$2:$D$692,'Infos Relatório'!$B$2,'Faturamento SP3'!$E$2:$E$692,'Infos Relatório'!$B13,'Faturamento SP3'!$Z$2:$Z$692,'Infos Relatório'!C$1)</f>
        <v>0</v>
      </c>
      <c r="F13" s="14">
        <f>SUMIFS('Faturamento SP3'!$O$2:$O$692,'Faturamento SP3'!$D$2:$D$692,'Infos Relatório'!$B$2,'Faturamento SP3'!$E$2:$E$692,'Infos Relatório'!$B13,'Faturamento SP3'!$Z$2:$Z$692,'Infos Relatório'!C$1,'Faturamento SP3'!$T$2:$T$692,"Sim")+SUMIFS('Faturamento SP3'!$P$2:$P$692,'Faturamento SP3'!$D$2:$D$692,'Infos Relatório'!$B$2,'Faturamento SP3'!$E$2:$E$692,'Infos Relatório'!$B13,'Faturamento SP3'!$Z$2:$Z$692,'Infos Relatório'!C$1,'Faturamento SP3'!$T$2:$T$692,"Sim")</f>
        <v>0</v>
      </c>
      <c r="G13" s="27" t="e">
        <f t="shared" si="12"/>
        <v>#DIV/0!</v>
      </c>
      <c r="H13" s="24">
        <f>SUMIFS('Faturamento SP3'!$H$2:$H$692,'Faturamento SP3'!$D$2:$D$692,'Infos Relatório'!$B$2,'Faturamento SP3'!$E$2:$E$692,'Infos Relatório'!$B13,'Faturamento SP3'!$Z$2:$Z$692,'Infos Relatório'!C$1)</f>
        <v>0</v>
      </c>
      <c r="I13" s="23">
        <f>COUNTIFS('Faturamento SP3'!$D$2:$D$692,'Infos Relatório'!$B$2,'Faturamento SP3'!$E$2:$E$692,'Infos Relatório'!$B13,'Faturamento SP3'!$Z$2:$Z$692,'Infos Relatório'!I$1)</f>
        <v>0</v>
      </c>
      <c r="J13" s="13">
        <f>SUMIFS('Faturamento SP3'!$G$2:$G$692,'Faturamento SP3'!$D$2:$D$692,'Infos Relatório'!$B$2,'Faturamento SP3'!$E$2:$E$692,'Infos Relatório'!$B13,'Faturamento SP3'!$Z$2:$Z$692,'Infos Relatório'!I$1)</f>
        <v>0</v>
      </c>
      <c r="K13" s="13">
        <f>SUMIFS('Faturamento SP3'!$J$2:$J$692,'Faturamento SP3'!$D$2:$D$692,'Infos Relatório'!$B$2,'Faturamento SP3'!$E$2:$E$692,'Infos Relatório'!$B13,'Faturamento SP3'!$Z$2:$Z$692,'Infos Relatório'!I$1)</f>
        <v>0</v>
      </c>
      <c r="L13" s="14">
        <f>SUMIFS('Faturamento SP3'!$O$2:$O$692,'Faturamento SP3'!$D$2:$D$692,'Infos Relatório'!$B$2,'Faturamento SP3'!$E$2:$E$692,'Infos Relatório'!$B13,'Faturamento SP3'!$Z$2:$Z$692,'Infos Relatório'!I$1,'Faturamento SP3'!$T$2:$T$692,"Sim")+SUMIFS('Faturamento SP3'!$P$2:$P$692,'Faturamento SP3'!$D$2:$D$692,'Infos Relatório'!$B$2,'Faturamento SP3'!$E$2:$E$692,'Infos Relatório'!$B13,'Faturamento SP3'!$Z$2:$Z$692,'Infos Relatório'!I$1,'Faturamento SP3'!$T$2:$T$692,"Sim")</f>
        <v>0</v>
      </c>
      <c r="M13" s="27" t="e">
        <f t="shared" si="1"/>
        <v>#DIV/0!</v>
      </c>
      <c r="N13" s="24">
        <f>SUMIFS('Faturamento SP3'!$H$2:$H$692,'Faturamento SP3'!$D$2:$D$692,'Infos Relatório'!$B$2,'Faturamento SP3'!$E$2:$E$692,'Infos Relatório'!$B13,'Faturamento SP3'!$Z$2:$Z$692,'Infos Relatório'!I$1)</f>
        <v>0</v>
      </c>
      <c r="O13" s="23">
        <f>COUNTIFS('Faturamento SP3'!$D$2:$D$692,'Infos Relatório'!$B$2,'Faturamento SP3'!$E$2:$E$692,'Infos Relatório'!$B13,'Faturamento SP3'!$Z$2:$Z$692,'Infos Relatório'!O$1)</f>
        <v>0</v>
      </c>
      <c r="P13" s="13">
        <f>SUMIFS('Faturamento SP3'!$G$2:$G$692,'Faturamento SP3'!$D$2:$D$692,'Infos Relatório'!$B$2,'Faturamento SP3'!$E$2:$E$692,'Infos Relatório'!$B13,'Faturamento SP3'!$Z$2:$Z$692,'Infos Relatório'!O$1)</f>
        <v>0</v>
      </c>
      <c r="Q13" s="13">
        <f>SUMIFS('Faturamento SP3'!$J$2:$J$692,'Faturamento SP3'!$D$2:$D$692,'Infos Relatório'!$B$2,'Faturamento SP3'!$E$2:$E$692,'Infos Relatório'!$B13,'Faturamento SP3'!$Z$2:$Z$692,'Infos Relatório'!O$1)</f>
        <v>0</v>
      </c>
      <c r="R13" s="14">
        <f>SUMIFS('Faturamento SP3'!$O$2:$O$692,'Faturamento SP3'!$D$2:$D$692,'Infos Relatório'!$B$2,'Faturamento SP3'!$E$2:$E$692,'Infos Relatório'!$B13,'Faturamento SP3'!$Z$2:$Z$692,'Infos Relatório'!O$1,'Faturamento SP3'!$T$2:$T$692,"Sim")+SUMIFS('Faturamento SP3'!$P$2:$P$692,'Faturamento SP3'!$D$2:$D$692,'Infos Relatório'!$B$2,'Faturamento SP3'!$E$2:$E$692,'Infos Relatório'!$B13,'Faturamento SP3'!$Z$2:$Z$692,'Infos Relatório'!O$1,'Faturamento SP3'!$T$2:$T$692,"Sim")</f>
        <v>0</v>
      </c>
      <c r="S13" s="27" t="e">
        <f t="shared" si="2"/>
        <v>#DIV/0!</v>
      </c>
      <c r="T13" s="24">
        <f>SUMIFS('Faturamento SP3'!$H$2:$H$692,'Faturamento SP3'!$D$2:$D$692,'Infos Relatório'!$B$2,'Faturamento SP3'!$E$2:$E$692,'Infos Relatório'!$B13,'Faturamento SP3'!$Z$2:$Z$692,'Infos Relatório'!O$1)</f>
        <v>0</v>
      </c>
      <c r="U13" s="23">
        <f>COUNTIFS('Faturamento SP3'!$D$2:$D$692,'Infos Relatório'!$B$2,'Faturamento SP3'!$E$2:$E$692,'Infos Relatório'!$B13,'Faturamento SP3'!$Z$2:$Z$692,'Infos Relatório'!U$1)</f>
        <v>0</v>
      </c>
      <c r="V13" s="13">
        <f>SUMIFS('Faturamento SP3'!$G$2:$G$692,'Faturamento SP3'!$D$2:$D$692,'Infos Relatório'!$B$2,'Faturamento SP3'!$E$2:$E$692,'Infos Relatório'!$B13,'Faturamento SP3'!$Z$2:$Z$692,'Infos Relatório'!U$1)</f>
        <v>0</v>
      </c>
      <c r="W13" s="13">
        <f>SUMIFS('Faturamento SP3'!$J$2:$J$692,'Faturamento SP3'!$D$2:$D$692,'Infos Relatório'!$B$2,'Faturamento SP3'!$E$2:$E$692,'Infos Relatório'!$B13,'Faturamento SP3'!$Z$2:$Z$692,'Infos Relatório'!U$1)</f>
        <v>0</v>
      </c>
      <c r="X13" s="14">
        <f>SUMIFS('Faturamento SP3'!$O$2:$O$692,'Faturamento SP3'!$D$2:$D$692,'Infos Relatório'!$B$2,'Faturamento SP3'!$E$2:$E$692,'Infos Relatório'!$B13,'Faturamento SP3'!$Z$2:$Z$692,'Infos Relatório'!U$1,'Faturamento SP3'!$T$2:$T$692,"Sim")+SUMIFS('Faturamento SP3'!$P$2:$P$692,'Faturamento SP3'!$D$2:$D$692,'Infos Relatório'!$B$2,'Faturamento SP3'!$E$2:$E$692,'Infos Relatório'!$B13,'Faturamento SP3'!$Z$2:$Z$692,'Infos Relatório'!U$1,'Faturamento SP3'!$T$2:$T$692,"Sim")</f>
        <v>0</v>
      </c>
      <c r="Y13" s="27" t="e">
        <f t="shared" si="3"/>
        <v>#DIV/0!</v>
      </c>
      <c r="Z13" s="24">
        <f>SUMIFS('Faturamento SP3'!$H$2:$H$692,'Faturamento SP3'!$D$2:$D$692,'Infos Relatório'!$B$2,'Faturamento SP3'!$E$2:$E$692,'Infos Relatório'!$B13,'Faturamento SP3'!$Z$2:$Z$692,'Infos Relatório'!U$1)</f>
        <v>0</v>
      </c>
      <c r="AA13" s="23">
        <f>COUNTIFS('Faturamento SP3'!$D$2:$D$692,'Infos Relatório'!$B$2,'Faturamento SP3'!$E$2:$E$692,'Infos Relatório'!$B13,'Faturamento SP3'!$Z$2:$Z$692,'Infos Relatório'!AA$1)</f>
        <v>0</v>
      </c>
      <c r="AB13" s="13">
        <f>SUMIFS('Faturamento SP3'!$G$2:$G$692,'Faturamento SP3'!$D$2:$D$692,'Infos Relatório'!$B$2,'Faturamento SP3'!$E$2:$E$692,'Infos Relatório'!$B13,'Faturamento SP3'!$Z$2:$Z$692,'Infos Relatório'!AA$1)</f>
        <v>0</v>
      </c>
      <c r="AC13" s="13">
        <f>SUMIFS('Faturamento SP3'!$J$2:$J$692,'Faturamento SP3'!$D$2:$D$692,'Infos Relatório'!$B$2,'Faturamento SP3'!$E$2:$E$692,'Infos Relatório'!$B13,'Faturamento SP3'!$Z$2:$Z$692,'Infos Relatório'!AA$1)</f>
        <v>0</v>
      </c>
      <c r="AD13" s="14">
        <f>SUMIFS('Faturamento SP3'!$O$2:$O$692,'Faturamento SP3'!$D$2:$D$692,'Infos Relatório'!$B$2,'Faturamento SP3'!$E$2:$E$692,'Infos Relatório'!$B13,'Faturamento SP3'!$Z$2:$Z$692,'Infos Relatório'!AA$1,'Faturamento SP3'!$T$2:$T$692,"Sim")+SUMIFS('Faturamento SP3'!$P$2:$P$692,'Faturamento SP3'!$D$2:$D$692,'Infos Relatório'!$B$2,'Faturamento SP3'!$E$2:$E$692,'Infos Relatório'!$B13,'Faturamento SP3'!$Z$2:$Z$692,'Infos Relatório'!AA$1,'Faturamento SP3'!$T$2:$T$692,"Sim")</f>
        <v>0</v>
      </c>
      <c r="AE13" s="27" t="e">
        <f t="shared" si="4"/>
        <v>#DIV/0!</v>
      </c>
      <c r="AF13" s="24">
        <f>SUMIFS('Faturamento SP3'!$H$2:$H$692,'Faturamento SP3'!$D$2:$D$692,'Infos Relatório'!$B$2,'Faturamento SP3'!$E$2:$E$692,'Infos Relatório'!$B13,'Faturamento SP3'!$Z$2:$Z$692,'Infos Relatório'!AA$1)</f>
        <v>0</v>
      </c>
      <c r="AG13" s="23">
        <f>COUNTIFS('Faturamento SP3'!$D$2:$D$692,'Infos Relatório'!$B$2,'Faturamento SP3'!$E$2:$E$692,'Infos Relatório'!$B13,'Faturamento SP3'!$Z$2:$Z$692,'Infos Relatório'!AG$1)</f>
        <v>0</v>
      </c>
      <c r="AH13" s="13">
        <f>SUMIFS('Faturamento SP3'!$G$2:$G$692,'Faturamento SP3'!$D$2:$D$692,'Infos Relatório'!$B$2,'Faturamento SP3'!$E$2:$E$692,'Infos Relatório'!$B13,'Faturamento SP3'!$Z$2:$Z$692,'Infos Relatório'!AG$1)</f>
        <v>0</v>
      </c>
      <c r="AI13" s="13">
        <f>SUMIFS('Faturamento SP3'!$J$2:$J$692,'Faturamento SP3'!$D$2:$D$692,'Infos Relatório'!$B$2,'Faturamento SP3'!$E$2:$E$692,'Infos Relatório'!$B13,'Faturamento SP3'!$Z$2:$Z$692,'Infos Relatório'!AG$1)</f>
        <v>0</v>
      </c>
      <c r="AJ13" s="14">
        <f>SUMIFS('Faturamento SP3'!$O$2:$O$692,'Faturamento SP3'!$D$2:$D$692,'Infos Relatório'!$B$2,'Faturamento SP3'!$E$2:$E$692,'Infos Relatório'!$B13,'Faturamento SP3'!$Z$2:$Z$692,'Infos Relatório'!AG$1,'Faturamento SP3'!$T$2:$T$692,"Sim")+SUMIFS('Faturamento SP3'!$P$2:$P$692,'Faturamento SP3'!$D$2:$D$692,'Infos Relatório'!$B$2,'Faturamento SP3'!$E$2:$E$692,'Infos Relatório'!$B13,'Faturamento SP3'!$Z$2:$Z$692,'Infos Relatório'!AG$1,'Faturamento SP3'!$T$2:$T$692,"Sim")</f>
        <v>0</v>
      </c>
      <c r="AK13" s="27" t="e">
        <f t="shared" si="5"/>
        <v>#DIV/0!</v>
      </c>
      <c r="AL13" s="24">
        <f>SUMIFS('Faturamento SP3'!$H$2:$H$692,'Faturamento SP3'!$D$2:$D$692,'Infos Relatório'!$B$2,'Faturamento SP3'!$E$2:$E$692,'Infos Relatório'!$B13,'Faturamento SP3'!$Z$2:$Z$692,'Infos Relatório'!AG$1)</f>
        <v>0</v>
      </c>
      <c r="AM13" s="23">
        <f>COUNTIFS('Faturamento SP3'!$D$2:$D$692,'Infos Relatório'!$B$2,'Faturamento SP3'!$E$2:$E$692,'Infos Relatório'!$B13,'Faturamento SP3'!$Z$2:$Z$692,'Infos Relatório'!AM$1)</f>
        <v>0</v>
      </c>
      <c r="AN13" s="13">
        <f>SUMIFS('Faturamento SP3'!$G$2:$G$692,'Faturamento SP3'!$D$2:$D$692,'Infos Relatório'!$B$2,'Faturamento SP3'!$E$2:$E$692,'Infos Relatório'!$B13,'Faturamento SP3'!$Z$2:$Z$692,'Infos Relatório'!AM$1)</f>
        <v>0</v>
      </c>
      <c r="AO13" s="13">
        <f>SUMIFS('Faturamento SP3'!$J$2:$J$692,'Faturamento SP3'!$D$2:$D$692,'Infos Relatório'!$B$2,'Faturamento SP3'!$E$2:$E$692,'Infos Relatório'!$B13,'Faturamento SP3'!$Z$2:$Z$692,'Infos Relatório'!AM$1)</f>
        <v>0</v>
      </c>
      <c r="AP13" s="14">
        <f>SUMIFS('Faturamento SP3'!$O$2:$O$692,'Faturamento SP3'!$D$2:$D$692,'Infos Relatório'!$B$2,'Faturamento SP3'!$E$2:$E$692,'Infos Relatório'!$B13,'Faturamento SP3'!$Z$2:$Z$692,'Infos Relatório'!AM$1,'Faturamento SP3'!$T$2:$T$692,"Sim")+SUMIFS('Faturamento SP3'!$P$2:$P$692,'Faturamento SP3'!$D$2:$D$692,'Infos Relatório'!$B$2,'Faturamento SP3'!$E$2:$E$692,'Infos Relatório'!$B13,'Faturamento SP3'!$Z$2:$Z$692,'Infos Relatório'!AM$1,'Faturamento SP3'!$T$2:$T$692,"Sim")</f>
        <v>0</v>
      </c>
      <c r="AQ13" s="27" t="e">
        <f t="shared" si="6"/>
        <v>#DIV/0!</v>
      </c>
      <c r="AR13" s="24">
        <f>SUMIFS('Faturamento SP3'!$H$2:$H$692,'Faturamento SP3'!$D$2:$D$692,'Infos Relatório'!$B$2,'Faturamento SP3'!$E$2:$E$692,'Infos Relatório'!$B13,'Faturamento SP3'!$Z$2:$Z$692,'Infos Relatório'!AM$1)</f>
        <v>0</v>
      </c>
      <c r="AS13" s="23">
        <f>COUNTIFS('Faturamento SP3'!$D$2:$D$692,'Infos Relatório'!$B$2,'Faturamento SP3'!$E$2:$E$692,'Infos Relatório'!$B13,'Faturamento SP3'!$Z$2:$Z$692,'Infos Relatório'!AS$1)</f>
        <v>0</v>
      </c>
      <c r="AT13" s="13">
        <f>SUMIFS('Faturamento SP3'!$G$2:$G$692,'Faturamento SP3'!$D$2:$D$692,'Infos Relatório'!$B$2,'Faturamento SP3'!$E$2:$E$692,'Infos Relatório'!$B13,'Faturamento SP3'!$Z$2:$Z$692,'Infos Relatório'!AS$1)</f>
        <v>0</v>
      </c>
      <c r="AU13" s="13">
        <f>SUMIFS('Faturamento SP3'!$J$2:$J$692,'Faturamento SP3'!$D$2:$D$692,'Infos Relatório'!$B$2,'Faturamento SP3'!$E$2:$E$692,'Infos Relatório'!$B13,'Faturamento SP3'!$Z$2:$Z$692,'Infos Relatório'!AS$1)</f>
        <v>0</v>
      </c>
      <c r="AV13" s="14">
        <f>SUMIFS('Faturamento SP3'!$O$2:$O$692,'Faturamento SP3'!$D$2:$D$692,'Infos Relatório'!$B$2,'Faturamento SP3'!$E$2:$E$692,'Infos Relatório'!$B13,'Faturamento SP3'!$Z$2:$Z$692,'Infos Relatório'!AS$1,'Faturamento SP3'!$T$2:$T$692,"Sim")+SUMIFS('Faturamento SP3'!$P$2:$P$692,'Faturamento SP3'!$D$2:$D$692,'Infos Relatório'!$B$2,'Faturamento SP3'!$E$2:$E$692,'Infos Relatório'!$B13,'Faturamento SP3'!$Z$2:$Z$692,'Infos Relatório'!AS$1,'Faturamento SP3'!$T$2:$T$692,"Sim")</f>
        <v>0</v>
      </c>
      <c r="AW13" s="27" t="e">
        <f t="shared" si="7"/>
        <v>#DIV/0!</v>
      </c>
      <c r="AX13" s="24">
        <f>SUMIFS('Faturamento SP3'!$H$2:$H$692,'Faturamento SP3'!$D$2:$D$692,'Infos Relatório'!$B$2,'Faturamento SP3'!$E$2:$E$692,'Infos Relatório'!$B13,'Faturamento SP3'!$Z$2:$Z$692,'Infos Relatório'!AS$1)</f>
        <v>0</v>
      </c>
      <c r="AY13" s="23">
        <f>COUNTIFS('Faturamento SP3'!$D$2:$D$692,'Infos Relatório'!$B$2,'Faturamento SP3'!$E$2:$E$692,'Infos Relatório'!$B13,'Faturamento SP3'!$Z$2:$Z$692,'Infos Relatório'!AY$1)</f>
        <v>0</v>
      </c>
      <c r="AZ13" s="13">
        <f>SUMIFS('Faturamento SP3'!$G$2:$G$692,'Faturamento SP3'!$D$2:$D$692,'Infos Relatório'!$B$2,'Faturamento SP3'!$E$2:$E$692,'Infos Relatório'!$B13,'Faturamento SP3'!$Z$2:$Z$692,'Infos Relatório'!AY$1)</f>
        <v>0</v>
      </c>
      <c r="BA13" s="13">
        <f>SUMIFS('Faturamento SP3'!$J$2:$J$692,'Faturamento SP3'!$D$2:$D$692,'Infos Relatório'!$B$2,'Faturamento SP3'!$E$2:$E$692,'Infos Relatório'!$B13,'Faturamento SP3'!$Z$2:$Z$692,'Infos Relatório'!AY$1)</f>
        <v>0</v>
      </c>
      <c r="BB13" s="14">
        <f>SUMIFS('Faturamento SP3'!$O$2:$O$692,'Faturamento SP3'!$D$2:$D$692,'Infos Relatório'!$B$2,'Faturamento SP3'!$E$2:$E$692,'Infos Relatório'!$B13,'Faturamento SP3'!$Z$2:$Z$692,'Infos Relatório'!AY$1,'Faturamento SP3'!$T$2:$T$692,"Sim")+SUMIFS('Faturamento SP3'!$P$2:$P$692,'Faturamento SP3'!$D$2:$D$692,'Infos Relatório'!$B$2,'Faturamento SP3'!$E$2:$E$692,'Infos Relatório'!$B13,'Faturamento SP3'!$Z$2:$Z$692,'Infos Relatório'!AY$1,'Faturamento SP3'!$T$2:$T$692,"Sim")</f>
        <v>0</v>
      </c>
      <c r="BC13" s="27" t="e">
        <f t="shared" si="8"/>
        <v>#DIV/0!</v>
      </c>
      <c r="BD13" s="24">
        <f>SUMIFS('Faturamento SP3'!$H$2:$H$692,'Faturamento SP3'!$D$2:$D$692,'Infos Relatório'!$B$2,'Faturamento SP3'!$E$2:$E$692,'Infos Relatório'!$B13,'Faturamento SP3'!$Z$2:$Z$692,'Infos Relatório'!AY$1)</f>
        <v>0</v>
      </c>
      <c r="BE13" s="23">
        <f>COUNTIFS('Faturamento SP3'!$D$2:$D$692,'Infos Relatório'!$B$2,'Faturamento SP3'!$E$2:$E$692,'Infos Relatório'!$B13,'Faturamento SP3'!$Z$2:$Z$692,'Infos Relatório'!BE$1)</f>
        <v>0</v>
      </c>
      <c r="BF13" s="13">
        <f>SUMIFS('Faturamento SP3'!$G$2:$G$692,'Faturamento SP3'!$D$2:$D$692,'Infos Relatório'!$B$2,'Faturamento SP3'!$E$2:$E$692,'Infos Relatório'!$B13,'Faturamento SP3'!$Z$2:$Z$692,'Infos Relatório'!BE$1)</f>
        <v>0</v>
      </c>
      <c r="BG13" s="13">
        <f>SUMIFS('Faturamento SP3'!$J$2:$J$692,'Faturamento SP3'!$D$2:$D$692,'Infos Relatório'!$B$2,'Faturamento SP3'!$E$2:$E$692,'Infos Relatório'!$B13,'Faturamento SP3'!$Z$2:$Z$692,'Infos Relatório'!BE$1)</f>
        <v>0</v>
      </c>
      <c r="BH13" s="14">
        <f>SUMIFS('Faturamento SP3'!$O$2:$O$692,'Faturamento SP3'!$D$2:$D$692,'Infos Relatório'!$B$2,'Faturamento SP3'!$E$2:$E$692,'Infos Relatório'!$B13,'Faturamento SP3'!$Z$2:$Z$692,'Infos Relatório'!BE$1,'Faturamento SP3'!$T$2:$T$692,"Sim")+SUMIFS('Faturamento SP3'!$P$2:$P$692,'Faturamento SP3'!$D$2:$D$692,'Infos Relatório'!$B$2,'Faturamento SP3'!$E$2:$E$692,'Infos Relatório'!$B13,'Faturamento SP3'!$Z$2:$Z$692,'Infos Relatório'!BE$1,'Faturamento SP3'!$T$2:$T$692,"Sim")</f>
        <v>0</v>
      </c>
      <c r="BI13" s="27" t="e">
        <f t="shared" si="9"/>
        <v>#DIV/0!</v>
      </c>
      <c r="BJ13" s="24">
        <f>SUMIFS('Faturamento SP3'!$H$2:$H$692,'Faturamento SP3'!$D$2:$D$692,'Infos Relatório'!$B$2,'Faturamento SP3'!$E$2:$E$692,'Infos Relatório'!$B13,'Faturamento SP3'!$Z$2:$Z$692,'Infos Relatório'!BE$1)</f>
        <v>0</v>
      </c>
      <c r="BK13" s="23">
        <f>COUNTIFS('Faturamento SP3'!$D$2:$D$692,'Infos Relatório'!$B$2,'Faturamento SP3'!$E$2:$E$692,'Infos Relatório'!$B13,'Faturamento SP3'!$Z$2:$Z$692,'Infos Relatório'!BK$1)</f>
        <v>0</v>
      </c>
      <c r="BL13" s="13">
        <f>SUMIFS('Faturamento SP3'!$G$2:$G$692,'Faturamento SP3'!$D$2:$D$692,'Infos Relatório'!$B$2,'Faturamento SP3'!$E$2:$E$692,'Infos Relatório'!$B13,'Faturamento SP3'!$Z$2:$Z$692,'Infos Relatório'!BK$1)</f>
        <v>0</v>
      </c>
      <c r="BM13" s="13">
        <f>SUMIFS('Faturamento SP3'!$J$2:$J$692,'Faturamento SP3'!$D$2:$D$692,'Infos Relatório'!$B$2,'Faturamento SP3'!$E$2:$E$692,'Infos Relatório'!$B13,'Faturamento SP3'!$Z$2:$Z$692,'Infos Relatório'!BK$1)</f>
        <v>0</v>
      </c>
      <c r="BN13" s="14">
        <f>SUMIFS('Faturamento SP3'!$O$2:$O$692,'Faturamento SP3'!$D$2:$D$692,'Infos Relatório'!$B$2,'Faturamento SP3'!$E$2:$E$692,'Infos Relatório'!$B13,'Faturamento SP3'!$Z$2:$Z$692,'Infos Relatório'!BK$1,'Faturamento SP3'!$T$2:$T$692,"Sim")+SUMIFS('Faturamento SP3'!$P$2:$P$692,'Faturamento SP3'!$D$2:$D$692,'Infos Relatório'!$B$2,'Faturamento SP3'!$E$2:$E$692,'Infos Relatório'!$B13,'Faturamento SP3'!$Z$2:$Z$692,'Infos Relatório'!BK$1,'Faturamento SP3'!$T$2:$T$692,"Sim")</f>
        <v>0</v>
      </c>
      <c r="BO13" s="27" t="e">
        <f t="shared" si="10"/>
        <v>#DIV/0!</v>
      </c>
      <c r="BP13" s="24">
        <f>SUMIFS('Faturamento SP3'!$H$2:$H$692,'Faturamento SP3'!$D$2:$D$692,'Infos Relatório'!$B$2,'Faturamento SP3'!$E$2:$E$692,'Infos Relatório'!$B13,'Faturamento SP3'!$Z$2:$Z$692,'Infos Relatório'!BK$1)</f>
        <v>0</v>
      </c>
      <c r="BQ13" s="23">
        <f>COUNTIFS('Faturamento SP3'!$D$2:$D$692,'Infos Relatório'!$B$2,'Faturamento SP3'!$E$2:$E$692,'Infos Relatório'!$B13,'Faturamento SP3'!$Z$2:$Z$692,'Infos Relatório'!BQ$1)</f>
        <v>0</v>
      </c>
      <c r="BR13" s="13">
        <f>SUMIFS('Faturamento SP3'!$G$2:$G$692,'Faturamento SP3'!$D$2:$D$692,'Infos Relatório'!$B$2,'Faturamento SP3'!$E$2:$E$692,'Infos Relatório'!$B13,'Faturamento SP3'!$Z$2:$Z$692,'Infos Relatório'!BQ$1)</f>
        <v>0</v>
      </c>
      <c r="BS13" s="13">
        <f>SUMIFS('Faturamento SP3'!$J$2:$J$692,'Faturamento SP3'!$D$2:$D$692,'Infos Relatório'!$B$2,'Faturamento SP3'!$E$2:$E$692,'Infos Relatório'!$B13,'Faturamento SP3'!$Z$2:$Z$692,'Infos Relatório'!BQ$1)</f>
        <v>0</v>
      </c>
      <c r="BT13" s="14">
        <f>SUMIFS('Faturamento SP3'!$O$2:$O$692,'Faturamento SP3'!$D$2:$D$692,'Infos Relatório'!$B$2,'Faturamento SP3'!$E$2:$E$692,'Infos Relatório'!$B13,'Faturamento SP3'!$Z$2:$Z$692,'Infos Relatório'!BQ$1,'Faturamento SP3'!$T$2:$T$692,"Sim")+SUMIFS('Faturamento SP3'!$P$2:$P$692,'Faturamento SP3'!$D$2:$D$692,'Infos Relatório'!$B$2,'Faturamento SP3'!$E$2:$E$692,'Infos Relatório'!$B13,'Faturamento SP3'!$Z$2:$Z$692,'Infos Relatório'!BQ$1,'Faturamento SP3'!$T$2:$T$692,"Sim")</f>
        <v>0</v>
      </c>
      <c r="BU13" s="27" t="e">
        <f t="shared" si="11"/>
        <v>#DIV/0!</v>
      </c>
      <c r="BV13" s="24">
        <f>SUMIFS('Faturamento SP3'!$H$2:$H$692,'Faturamento SP3'!$D$2:$D$692,'Infos Relatório'!$B$2,'Faturamento SP3'!$E$2:$E$692,'Infos Relatório'!$B13,'Faturamento SP3'!$Z$2:$Z$692,'Infos Relatório'!BQ$1)</f>
        <v>0</v>
      </c>
    </row>
    <row r="14" spans="2:74">
      <c r="B14" s="17" t="s">
        <v>18</v>
      </c>
      <c r="C14" s="23">
        <f>COUNTIFS('Faturamento SP3'!$D$2:$D$692,'Infos Relatório'!$B$2,'Faturamento SP3'!$E$2:$E$692,'Infos Relatório'!$B14,'Faturamento SP3'!$Z$2:$Z$692,'Infos Relatório'!C$1)</f>
        <v>0</v>
      </c>
      <c r="D14" s="13">
        <f>SUMIFS('Faturamento SP3'!$G$2:$G$692,'Faturamento SP3'!$D$2:$D$692,'Infos Relatório'!$B$2,'Faturamento SP3'!$E$2:$E$692,'Infos Relatório'!$B14,'Faturamento SP3'!$Z$2:$Z$692,'Infos Relatório'!C$1)</f>
        <v>0</v>
      </c>
      <c r="E14" s="13">
        <f>SUMIFS('Faturamento SP3'!$J$2:$J$692,'Faturamento SP3'!$D$2:$D$692,'Infos Relatório'!$B$2,'Faturamento SP3'!$E$2:$E$692,'Infos Relatório'!$B14,'Faturamento SP3'!$Z$2:$Z$692,'Infos Relatório'!C$1)</f>
        <v>0</v>
      </c>
      <c r="F14" s="14">
        <f>SUMIFS('Faturamento SP3'!$O$2:$O$692,'Faturamento SP3'!$D$2:$D$692,'Infos Relatório'!$B$2,'Faturamento SP3'!$E$2:$E$692,'Infos Relatório'!$B14,'Faturamento SP3'!$Z$2:$Z$692,'Infos Relatório'!C$1,'Faturamento SP3'!$T$2:$T$692,"Sim")+SUMIFS('Faturamento SP3'!$P$2:$P$692,'Faturamento SP3'!$D$2:$D$692,'Infos Relatório'!$B$2,'Faturamento SP3'!$E$2:$E$692,'Infos Relatório'!$B14,'Faturamento SP3'!$Z$2:$Z$692,'Infos Relatório'!C$1,'Faturamento SP3'!$T$2:$T$692,"Sim")</f>
        <v>0</v>
      </c>
      <c r="G14" s="27" t="e">
        <f t="shared" si="12"/>
        <v>#DIV/0!</v>
      </c>
      <c r="H14" s="24">
        <f>SUMIFS('Faturamento SP3'!$H$2:$H$692,'Faturamento SP3'!$D$2:$D$692,'Infos Relatório'!$B$2,'Faturamento SP3'!$E$2:$E$692,'Infos Relatório'!$B14,'Faturamento SP3'!$Z$2:$Z$692,'Infos Relatório'!C$1)</f>
        <v>0</v>
      </c>
      <c r="I14" s="23">
        <f>COUNTIFS('Faturamento SP3'!$D$2:$D$692,'Infos Relatório'!$B$2,'Faturamento SP3'!$E$2:$E$692,'Infos Relatório'!$B14,'Faturamento SP3'!$Z$2:$Z$692,'Infos Relatório'!I$1)</f>
        <v>0</v>
      </c>
      <c r="J14" s="13">
        <f>SUMIFS('Faturamento SP3'!$G$2:$G$692,'Faturamento SP3'!$D$2:$D$692,'Infos Relatório'!$B$2,'Faturamento SP3'!$E$2:$E$692,'Infos Relatório'!$B14,'Faturamento SP3'!$Z$2:$Z$692,'Infos Relatório'!I$1)</f>
        <v>0</v>
      </c>
      <c r="K14" s="13">
        <f>SUMIFS('Faturamento SP3'!$J$2:$J$692,'Faturamento SP3'!$D$2:$D$692,'Infos Relatório'!$B$2,'Faturamento SP3'!$E$2:$E$692,'Infos Relatório'!$B14,'Faturamento SP3'!$Z$2:$Z$692,'Infos Relatório'!I$1)</f>
        <v>0</v>
      </c>
      <c r="L14" s="14">
        <f>SUMIFS('Faturamento SP3'!$O$2:$O$692,'Faturamento SP3'!$D$2:$D$692,'Infos Relatório'!$B$2,'Faturamento SP3'!$E$2:$E$692,'Infos Relatório'!$B14,'Faturamento SP3'!$Z$2:$Z$692,'Infos Relatório'!I$1,'Faturamento SP3'!$T$2:$T$692,"Sim")+SUMIFS('Faturamento SP3'!$P$2:$P$692,'Faturamento SP3'!$D$2:$D$692,'Infos Relatório'!$B$2,'Faturamento SP3'!$E$2:$E$692,'Infos Relatório'!$B14,'Faturamento SP3'!$Z$2:$Z$692,'Infos Relatório'!I$1,'Faturamento SP3'!$T$2:$T$692,"Sim")</f>
        <v>0</v>
      </c>
      <c r="M14" s="27" t="e">
        <f t="shared" si="1"/>
        <v>#DIV/0!</v>
      </c>
      <c r="N14" s="24">
        <f>SUMIFS('Faturamento SP3'!$H$2:$H$692,'Faturamento SP3'!$D$2:$D$692,'Infos Relatório'!$B$2,'Faturamento SP3'!$E$2:$E$692,'Infos Relatório'!$B14,'Faturamento SP3'!$Z$2:$Z$692,'Infos Relatório'!I$1)</f>
        <v>0</v>
      </c>
      <c r="O14" s="23">
        <f>COUNTIFS('Faturamento SP3'!$D$2:$D$692,'Infos Relatório'!$B$2,'Faturamento SP3'!$E$2:$E$692,'Infos Relatório'!$B14,'Faturamento SP3'!$Z$2:$Z$692,'Infos Relatório'!O$1)</f>
        <v>0</v>
      </c>
      <c r="P14" s="13">
        <f>SUMIFS('Faturamento SP3'!$G$2:$G$692,'Faturamento SP3'!$D$2:$D$692,'Infos Relatório'!$B$2,'Faturamento SP3'!$E$2:$E$692,'Infos Relatório'!$B14,'Faturamento SP3'!$Z$2:$Z$692,'Infos Relatório'!O$1)</f>
        <v>0</v>
      </c>
      <c r="Q14" s="13">
        <f>SUMIFS('Faturamento SP3'!$J$2:$J$692,'Faturamento SP3'!$D$2:$D$692,'Infos Relatório'!$B$2,'Faturamento SP3'!$E$2:$E$692,'Infos Relatório'!$B14,'Faturamento SP3'!$Z$2:$Z$692,'Infos Relatório'!O$1)</f>
        <v>0</v>
      </c>
      <c r="R14" s="14">
        <f>SUMIFS('Faturamento SP3'!$O$2:$O$692,'Faturamento SP3'!$D$2:$D$692,'Infos Relatório'!$B$2,'Faturamento SP3'!$E$2:$E$692,'Infos Relatório'!$B14,'Faturamento SP3'!$Z$2:$Z$692,'Infos Relatório'!O$1,'Faturamento SP3'!$T$2:$T$692,"Sim")+SUMIFS('Faturamento SP3'!$P$2:$P$692,'Faturamento SP3'!$D$2:$D$692,'Infos Relatório'!$B$2,'Faturamento SP3'!$E$2:$E$692,'Infos Relatório'!$B14,'Faturamento SP3'!$Z$2:$Z$692,'Infos Relatório'!O$1,'Faturamento SP3'!$T$2:$T$692,"Sim")</f>
        <v>0</v>
      </c>
      <c r="S14" s="27" t="e">
        <f t="shared" si="2"/>
        <v>#DIV/0!</v>
      </c>
      <c r="T14" s="24">
        <f>SUMIFS('Faturamento SP3'!$H$2:$H$692,'Faturamento SP3'!$D$2:$D$692,'Infos Relatório'!$B$2,'Faturamento SP3'!$E$2:$E$692,'Infos Relatório'!$B14,'Faturamento SP3'!$Z$2:$Z$692,'Infos Relatório'!O$1)</f>
        <v>0</v>
      </c>
      <c r="U14" s="23">
        <f>COUNTIFS('Faturamento SP3'!$D$2:$D$692,'Infos Relatório'!$B$2,'Faturamento SP3'!$E$2:$E$692,'Infos Relatório'!$B14,'Faturamento SP3'!$Z$2:$Z$692,'Infos Relatório'!U$1)</f>
        <v>0</v>
      </c>
      <c r="V14" s="13">
        <f>SUMIFS('Faturamento SP3'!$G$2:$G$692,'Faturamento SP3'!$D$2:$D$692,'Infos Relatório'!$B$2,'Faturamento SP3'!$E$2:$E$692,'Infos Relatório'!$B14,'Faturamento SP3'!$Z$2:$Z$692,'Infos Relatório'!U$1)</f>
        <v>0</v>
      </c>
      <c r="W14" s="13">
        <f>SUMIFS('Faturamento SP3'!$J$2:$J$692,'Faturamento SP3'!$D$2:$D$692,'Infos Relatório'!$B$2,'Faturamento SP3'!$E$2:$E$692,'Infos Relatório'!$B14,'Faturamento SP3'!$Z$2:$Z$692,'Infos Relatório'!U$1)</f>
        <v>0</v>
      </c>
      <c r="X14" s="14">
        <f>SUMIFS('Faturamento SP3'!$O$2:$O$692,'Faturamento SP3'!$D$2:$D$692,'Infos Relatório'!$B$2,'Faturamento SP3'!$E$2:$E$692,'Infos Relatório'!$B14,'Faturamento SP3'!$Z$2:$Z$692,'Infos Relatório'!U$1,'Faturamento SP3'!$T$2:$T$692,"Sim")+SUMIFS('Faturamento SP3'!$P$2:$P$692,'Faturamento SP3'!$D$2:$D$692,'Infos Relatório'!$B$2,'Faturamento SP3'!$E$2:$E$692,'Infos Relatório'!$B14,'Faturamento SP3'!$Z$2:$Z$692,'Infos Relatório'!U$1,'Faturamento SP3'!$T$2:$T$692,"Sim")</f>
        <v>0</v>
      </c>
      <c r="Y14" s="27" t="e">
        <f t="shared" si="3"/>
        <v>#DIV/0!</v>
      </c>
      <c r="Z14" s="24">
        <f>SUMIFS('Faturamento SP3'!$H$2:$H$692,'Faturamento SP3'!$D$2:$D$692,'Infos Relatório'!$B$2,'Faturamento SP3'!$E$2:$E$692,'Infos Relatório'!$B14,'Faturamento SP3'!$Z$2:$Z$692,'Infos Relatório'!U$1)</f>
        <v>0</v>
      </c>
      <c r="AA14" s="23">
        <f>COUNTIFS('Faturamento SP3'!$D$2:$D$692,'Infos Relatório'!$B$2,'Faturamento SP3'!$E$2:$E$692,'Infos Relatório'!$B14,'Faturamento SP3'!$Z$2:$Z$692,'Infos Relatório'!AA$1)</f>
        <v>0</v>
      </c>
      <c r="AB14" s="13">
        <f>SUMIFS('Faturamento SP3'!$G$2:$G$692,'Faturamento SP3'!$D$2:$D$692,'Infos Relatório'!$B$2,'Faturamento SP3'!$E$2:$E$692,'Infos Relatório'!$B14,'Faturamento SP3'!$Z$2:$Z$692,'Infos Relatório'!AA$1)</f>
        <v>0</v>
      </c>
      <c r="AC14" s="13">
        <f>SUMIFS('Faturamento SP3'!$J$2:$J$692,'Faturamento SP3'!$D$2:$D$692,'Infos Relatório'!$B$2,'Faturamento SP3'!$E$2:$E$692,'Infos Relatório'!$B14,'Faturamento SP3'!$Z$2:$Z$692,'Infos Relatório'!AA$1)</f>
        <v>0</v>
      </c>
      <c r="AD14" s="14">
        <f>SUMIFS('Faturamento SP3'!$O$2:$O$692,'Faturamento SP3'!$D$2:$D$692,'Infos Relatório'!$B$2,'Faturamento SP3'!$E$2:$E$692,'Infos Relatório'!$B14,'Faturamento SP3'!$Z$2:$Z$692,'Infos Relatório'!AA$1,'Faturamento SP3'!$T$2:$T$692,"Sim")+SUMIFS('Faturamento SP3'!$P$2:$P$692,'Faturamento SP3'!$D$2:$D$692,'Infos Relatório'!$B$2,'Faturamento SP3'!$E$2:$E$692,'Infos Relatório'!$B14,'Faturamento SP3'!$Z$2:$Z$692,'Infos Relatório'!AA$1,'Faturamento SP3'!$T$2:$T$692,"Sim")</f>
        <v>0</v>
      </c>
      <c r="AE14" s="27" t="e">
        <f t="shared" si="4"/>
        <v>#DIV/0!</v>
      </c>
      <c r="AF14" s="24">
        <f>SUMIFS('Faturamento SP3'!$H$2:$H$692,'Faturamento SP3'!$D$2:$D$692,'Infos Relatório'!$B$2,'Faturamento SP3'!$E$2:$E$692,'Infos Relatório'!$B14,'Faturamento SP3'!$Z$2:$Z$692,'Infos Relatório'!AA$1)</f>
        <v>0</v>
      </c>
      <c r="AG14" s="23">
        <f>COUNTIFS('Faturamento SP3'!$D$2:$D$692,'Infos Relatório'!$B$2,'Faturamento SP3'!$E$2:$E$692,'Infos Relatório'!$B14,'Faturamento SP3'!$Z$2:$Z$692,'Infos Relatório'!AG$1)</f>
        <v>0</v>
      </c>
      <c r="AH14" s="13">
        <f>SUMIFS('Faturamento SP3'!$G$2:$G$692,'Faturamento SP3'!$D$2:$D$692,'Infos Relatório'!$B$2,'Faturamento SP3'!$E$2:$E$692,'Infos Relatório'!$B14,'Faturamento SP3'!$Z$2:$Z$692,'Infos Relatório'!AG$1)</f>
        <v>0</v>
      </c>
      <c r="AI14" s="13">
        <f>SUMIFS('Faturamento SP3'!$J$2:$J$692,'Faturamento SP3'!$D$2:$D$692,'Infos Relatório'!$B$2,'Faturamento SP3'!$E$2:$E$692,'Infos Relatório'!$B14,'Faturamento SP3'!$Z$2:$Z$692,'Infos Relatório'!AG$1)</f>
        <v>0</v>
      </c>
      <c r="AJ14" s="14">
        <f>SUMIFS('Faturamento SP3'!$O$2:$O$692,'Faturamento SP3'!$D$2:$D$692,'Infos Relatório'!$B$2,'Faturamento SP3'!$E$2:$E$692,'Infos Relatório'!$B14,'Faturamento SP3'!$Z$2:$Z$692,'Infos Relatório'!AG$1,'Faturamento SP3'!$T$2:$T$692,"Sim")+SUMIFS('Faturamento SP3'!$P$2:$P$692,'Faturamento SP3'!$D$2:$D$692,'Infos Relatório'!$B$2,'Faturamento SP3'!$E$2:$E$692,'Infos Relatório'!$B14,'Faturamento SP3'!$Z$2:$Z$692,'Infos Relatório'!AG$1,'Faturamento SP3'!$T$2:$T$692,"Sim")</f>
        <v>0</v>
      </c>
      <c r="AK14" s="27" t="e">
        <f t="shared" si="5"/>
        <v>#DIV/0!</v>
      </c>
      <c r="AL14" s="24">
        <f>SUMIFS('Faturamento SP3'!$H$2:$H$692,'Faturamento SP3'!$D$2:$D$692,'Infos Relatório'!$B$2,'Faturamento SP3'!$E$2:$E$692,'Infos Relatório'!$B14,'Faturamento SP3'!$Z$2:$Z$692,'Infos Relatório'!AG$1)</f>
        <v>0</v>
      </c>
      <c r="AM14" s="23">
        <f>COUNTIFS('Faturamento SP3'!$D$2:$D$692,'Infos Relatório'!$B$2,'Faturamento SP3'!$E$2:$E$692,'Infos Relatório'!$B14,'Faturamento SP3'!$Z$2:$Z$692,'Infos Relatório'!AM$1)</f>
        <v>0</v>
      </c>
      <c r="AN14" s="13">
        <f>SUMIFS('Faturamento SP3'!$G$2:$G$692,'Faturamento SP3'!$D$2:$D$692,'Infos Relatório'!$B$2,'Faturamento SP3'!$E$2:$E$692,'Infos Relatório'!$B14,'Faturamento SP3'!$Z$2:$Z$692,'Infos Relatório'!AM$1)</f>
        <v>0</v>
      </c>
      <c r="AO14" s="13">
        <f>SUMIFS('Faturamento SP3'!$J$2:$J$692,'Faturamento SP3'!$D$2:$D$692,'Infos Relatório'!$B$2,'Faturamento SP3'!$E$2:$E$692,'Infos Relatório'!$B14,'Faturamento SP3'!$Z$2:$Z$692,'Infos Relatório'!AM$1)</f>
        <v>0</v>
      </c>
      <c r="AP14" s="14">
        <f>SUMIFS('Faturamento SP3'!$O$2:$O$692,'Faturamento SP3'!$D$2:$D$692,'Infos Relatório'!$B$2,'Faturamento SP3'!$E$2:$E$692,'Infos Relatório'!$B14,'Faturamento SP3'!$Z$2:$Z$692,'Infos Relatório'!AM$1,'Faturamento SP3'!$T$2:$T$692,"Sim")+SUMIFS('Faturamento SP3'!$P$2:$P$692,'Faturamento SP3'!$D$2:$D$692,'Infos Relatório'!$B$2,'Faturamento SP3'!$E$2:$E$692,'Infos Relatório'!$B14,'Faturamento SP3'!$Z$2:$Z$692,'Infos Relatório'!AM$1,'Faturamento SP3'!$T$2:$T$692,"Sim")</f>
        <v>0</v>
      </c>
      <c r="AQ14" s="27" t="e">
        <f t="shared" si="6"/>
        <v>#DIV/0!</v>
      </c>
      <c r="AR14" s="24">
        <f>SUMIFS('Faturamento SP3'!$H$2:$H$692,'Faturamento SP3'!$D$2:$D$692,'Infos Relatório'!$B$2,'Faturamento SP3'!$E$2:$E$692,'Infos Relatório'!$B14,'Faturamento SP3'!$Z$2:$Z$692,'Infos Relatório'!AM$1)</f>
        <v>0</v>
      </c>
      <c r="AS14" s="23">
        <f>COUNTIFS('Faturamento SP3'!$D$2:$D$692,'Infos Relatório'!$B$2,'Faturamento SP3'!$E$2:$E$692,'Infos Relatório'!$B14,'Faturamento SP3'!$Z$2:$Z$692,'Infos Relatório'!AS$1)</f>
        <v>0</v>
      </c>
      <c r="AT14" s="13">
        <f>SUMIFS('Faturamento SP3'!$G$2:$G$692,'Faturamento SP3'!$D$2:$D$692,'Infos Relatório'!$B$2,'Faturamento SP3'!$E$2:$E$692,'Infos Relatório'!$B14,'Faturamento SP3'!$Z$2:$Z$692,'Infos Relatório'!AS$1)</f>
        <v>0</v>
      </c>
      <c r="AU14" s="13">
        <f>SUMIFS('Faturamento SP3'!$J$2:$J$692,'Faturamento SP3'!$D$2:$D$692,'Infos Relatório'!$B$2,'Faturamento SP3'!$E$2:$E$692,'Infos Relatório'!$B14,'Faturamento SP3'!$Z$2:$Z$692,'Infos Relatório'!AS$1)</f>
        <v>0</v>
      </c>
      <c r="AV14" s="14">
        <f>SUMIFS('Faturamento SP3'!$O$2:$O$692,'Faturamento SP3'!$D$2:$D$692,'Infos Relatório'!$B$2,'Faturamento SP3'!$E$2:$E$692,'Infos Relatório'!$B14,'Faturamento SP3'!$Z$2:$Z$692,'Infos Relatório'!AS$1,'Faturamento SP3'!$T$2:$T$692,"Sim")+SUMIFS('Faturamento SP3'!$P$2:$P$692,'Faturamento SP3'!$D$2:$D$692,'Infos Relatório'!$B$2,'Faturamento SP3'!$E$2:$E$692,'Infos Relatório'!$B14,'Faturamento SP3'!$Z$2:$Z$692,'Infos Relatório'!AS$1,'Faturamento SP3'!$T$2:$T$692,"Sim")</f>
        <v>0</v>
      </c>
      <c r="AW14" s="27" t="e">
        <f t="shared" si="7"/>
        <v>#DIV/0!</v>
      </c>
      <c r="AX14" s="24">
        <f>SUMIFS('Faturamento SP3'!$H$2:$H$692,'Faturamento SP3'!$D$2:$D$692,'Infos Relatório'!$B$2,'Faturamento SP3'!$E$2:$E$692,'Infos Relatório'!$B14,'Faturamento SP3'!$Z$2:$Z$692,'Infos Relatório'!AS$1)</f>
        <v>0</v>
      </c>
      <c r="AY14" s="23">
        <f>COUNTIFS('Faturamento SP3'!$D$2:$D$692,'Infos Relatório'!$B$2,'Faturamento SP3'!$E$2:$E$692,'Infos Relatório'!$B14,'Faturamento SP3'!$Z$2:$Z$692,'Infos Relatório'!AY$1)</f>
        <v>0</v>
      </c>
      <c r="AZ14" s="13">
        <f>SUMIFS('Faturamento SP3'!$G$2:$G$692,'Faturamento SP3'!$D$2:$D$692,'Infos Relatório'!$B$2,'Faturamento SP3'!$E$2:$E$692,'Infos Relatório'!$B14,'Faturamento SP3'!$Z$2:$Z$692,'Infos Relatório'!AY$1)</f>
        <v>0</v>
      </c>
      <c r="BA14" s="13">
        <f>SUMIFS('Faturamento SP3'!$J$2:$J$692,'Faturamento SP3'!$D$2:$D$692,'Infos Relatório'!$B$2,'Faturamento SP3'!$E$2:$E$692,'Infos Relatório'!$B14,'Faturamento SP3'!$Z$2:$Z$692,'Infos Relatório'!AY$1)</f>
        <v>0</v>
      </c>
      <c r="BB14" s="14">
        <f>SUMIFS('Faturamento SP3'!$O$2:$O$692,'Faturamento SP3'!$D$2:$D$692,'Infos Relatório'!$B$2,'Faturamento SP3'!$E$2:$E$692,'Infos Relatório'!$B14,'Faturamento SP3'!$Z$2:$Z$692,'Infos Relatório'!AY$1,'Faturamento SP3'!$T$2:$T$692,"Sim")+SUMIFS('Faturamento SP3'!$P$2:$P$692,'Faturamento SP3'!$D$2:$D$692,'Infos Relatório'!$B$2,'Faturamento SP3'!$E$2:$E$692,'Infos Relatório'!$B14,'Faturamento SP3'!$Z$2:$Z$692,'Infos Relatório'!AY$1,'Faturamento SP3'!$T$2:$T$692,"Sim")</f>
        <v>0</v>
      </c>
      <c r="BC14" s="27" t="e">
        <f t="shared" si="8"/>
        <v>#DIV/0!</v>
      </c>
      <c r="BD14" s="24">
        <f>SUMIFS('Faturamento SP3'!$H$2:$H$692,'Faturamento SP3'!$D$2:$D$692,'Infos Relatório'!$B$2,'Faturamento SP3'!$E$2:$E$692,'Infos Relatório'!$B14,'Faturamento SP3'!$Z$2:$Z$692,'Infos Relatório'!AY$1)</f>
        <v>0</v>
      </c>
      <c r="BE14" s="23">
        <f>COUNTIFS('Faturamento SP3'!$D$2:$D$692,'Infos Relatório'!$B$2,'Faturamento SP3'!$E$2:$E$692,'Infos Relatório'!$B14,'Faturamento SP3'!$Z$2:$Z$692,'Infos Relatório'!BE$1)</f>
        <v>0</v>
      </c>
      <c r="BF14" s="13">
        <f>SUMIFS('Faturamento SP3'!$G$2:$G$692,'Faturamento SP3'!$D$2:$D$692,'Infos Relatório'!$B$2,'Faturamento SP3'!$E$2:$E$692,'Infos Relatório'!$B14,'Faturamento SP3'!$Z$2:$Z$692,'Infos Relatório'!BE$1)</f>
        <v>0</v>
      </c>
      <c r="BG14" s="13">
        <f>SUMIFS('Faturamento SP3'!$J$2:$J$692,'Faturamento SP3'!$D$2:$D$692,'Infos Relatório'!$B$2,'Faturamento SP3'!$E$2:$E$692,'Infos Relatório'!$B14,'Faturamento SP3'!$Z$2:$Z$692,'Infos Relatório'!BE$1)</f>
        <v>0</v>
      </c>
      <c r="BH14" s="14">
        <f>SUMIFS('Faturamento SP3'!$O$2:$O$692,'Faturamento SP3'!$D$2:$D$692,'Infos Relatório'!$B$2,'Faturamento SP3'!$E$2:$E$692,'Infos Relatório'!$B14,'Faturamento SP3'!$Z$2:$Z$692,'Infos Relatório'!BE$1,'Faturamento SP3'!$T$2:$T$692,"Sim")+SUMIFS('Faturamento SP3'!$P$2:$P$692,'Faturamento SP3'!$D$2:$D$692,'Infos Relatório'!$B$2,'Faturamento SP3'!$E$2:$E$692,'Infos Relatório'!$B14,'Faturamento SP3'!$Z$2:$Z$692,'Infos Relatório'!BE$1,'Faturamento SP3'!$T$2:$T$692,"Sim")</f>
        <v>0</v>
      </c>
      <c r="BI14" s="27" t="e">
        <f t="shared" si="9"/>
        <v>#DIV/0!</v>
      </c>
      <c r="BJ14" s="24">
        <f>SUMIFS('Faturamento SP3'!$H$2:$H$692,'Faturamento SP3'!$D$2:$D$692,'Infos Relatório'!$B$2,'Faturamento SP3'!$E$2:$E$692,'Infos Relatório'!$B14,'Faturamento SP3'!$Z$2:$Z$692,'Infos Relatório'!BE$1)</f>
        <v>0</v>
      </c>
      <c r="BK14" s="23">
        <f>COUNTIFS('Faturamento SP3'!$D$2:$D$692,'Infos Relatório'!$B$2,'Faturamento SP3'!$E$2:$E$692,'Infos Relatório'!$B14,'Faturamento SP3'!$Z$2:$Z$692,'Infos Relatório'!BK$1)</f>
        <v>0</v>
      </c>
      <c r="BL14" s="13">
        <f>SUMIFS('Faturamento SP3'!$G$2:$G$692,'Faturamento SP3'!$D$2:$D$692,'Infos Relatório'!$B$2,'Faturamento SP3'!$E$2:$E$692,'Infos Relatório'!$B14,'Faturamento SP3'!$Z$2:$Z$692,'Infos Relatório'!BK$1)</f>
        <v>0</v>
      </c>
      <c r="BM14" s="13">
        <f>SUMIFS('Faturamento SP3'!$J$2:$J$692,'Faturamento SP3'!$D$2:$D$692,'Infos Relatório'!$B$2,'Faturamento SP3'!$E$2:$E$692,'Infos Relatório'!$B14,'Faturamento SP3'!$Z$2:$Z$692,'Infos Relatório'!BK$1)</f>
        <v>0</v>
      </c>
      <c r="BN14" s="14">
        <f>SUMIFS('Faturamento SP3'!$O$2:$O$692,'Faturamento SP3'!$D$2:$D$692,'Infos Relatório'!$B$2,'Faturamento SP3'!$E$2:$E$692,'Infos Relatório'!$B14,'Faturamento SP3'!$Z$2:$Z$692,'Infos Relatório'!BK$1,'Faturamento SP3'!$T$2:$T$692,"Sim")+SUMIFS('Faturamento SP3'!$P$2:$P$692,'Faturamento SP3'!$D$2:$D$692,'Infos Relatório'!$B$2,'Faturamento SP3'!$E$2:$E$692,'Infos Relatório'!$B14,'Faturamento SP3'!$Z$2:$Z$692,'Infos Relatório'!BK$1,'Faturamento SP3'!$T$2:$T$692,"Sim")</f>
        <v>0</v>
      </c>
      <c r="BO14" s="27" t="e">
        <f t="shared" si="10"/>
        <v>#DIV/0!</v>
      </c>
      <c r="BP14" s="24">
        <f>SUMIFS('Faturamento SP3'!$H$2:$H$692,'Faturamento SP3'!$D$2:$D$692,'Infos Relatório'!$B$2,'Faturamento SP3'!$E$2:$E$692,'Infos Relatório'!$B14,'Faturamento SP3'!$Z$2:$Z$692,'Infos Relatório'!BK$1)</f>
        <v>0</v>
      </c>
      <c r="BQ14" s="23">
        <f>COUNTIFS('Faturamento SP3'!$D$2:$D$692,'Infos Relatório'!$B$2,'Faturamento SP3'!$E$2:$E$692,'Infos Relatório'!$B14,'Faturamento SP3'!$Z$2:$Z$692,'Infos Relatório'!BQ$1)</f>
        <v>0</v>
      </c>
      <c r="BR14" s="13">
        <f>SUMIFS('Faturamento SP3'!$G$2:$G$692,'Faturamento SP3'!$D$2:$D$692,'Infos Relatório'!$B$2,'Faturamento SP3'!$E$2:$E$692,'Infos Relatório'!$B14,'Faturamento SP3'!$Z$2:$Z$692,'Infos Relatório'!BQ$1)</f>
        <v>0</v>
      </c>
      <c r="BS14" s="13">
        <f>SUMIFS('Faturamento SP3'!$J$2:$J$692,'Faturamento SP3'!$D$2:$D$692,'Infos Relatório'!$B$2,'Faturamento SP3'!$E$2:$E$692,'Infos Relatório'!$B14,'Faturamento SP3'!$Z$2:$Z$692,'Infos Relatório'!BQ$1)</f>
        <v>0</v>
      </c>
      <c r="BT14" s="14">
        <f>SUMIFS('Faturamento SP3'!$O$2:$O$692,'Faturamento SP3'!$D$2:$D$692,'Infos Relatório'!$B$2,'Faturamento SP3'!$E$2:$E$692,'Infos Relatório'!$B14,'Faturamento SP3'!$Z$2:$Z$692,'Infos Relatório'!BQ$1,'Faturamento SP3'!$T$2:$T$692,"Sim")+SUMIFS('Faturamento SP3'!$P$2:$P$692,'Faturamento SP3'!$D$2:$D$692,'Infos Relatório'!$B$2,'Faturamento SP3'!$E$2:$E$692,'Infos Relatório'!$B14,'Faturamento SP3'!$Z$2:$Z$692,'Infos Relatório'!BQ$1,'Faturamento SP3'!$T$2:$T$692,"Sim")</f>
        <v>0</v>
      </c>
      <c r="BU14" s="27" t="e">
        <f t="shared" si="11"/>
        <v>#DIV/0!</v>
      </c>
      <c r="BV14" s="24">
        <f>SUMIFS('Faturamento SP3'!$H$2:$H$692,'Faturamento SP3'!$D$2:$D$692,'Infos Relatório'!$B$2,'Faturamento SP3'!$E$2:$E$692,'Infos Relatório'!$B14,'Faturamento SP3'!$Z$2:$Z$692,'Infos Relatório'!BQ$1)</f>
        <v>0</v>
      </c>
    </row>
    <row r="15" spans="2:74">
      <c r="B15" s="17" t="s">
        <v>19</v>
      </c>
      <c r="C15" s="23">
        <f>COUNTIFS('Faturamento SP3'!$D$2:$D$692,'Infos Relatório'!$B$2,'Faturamento SP3'!$E$2:$E$692,'Infos Relatório'!$B15,'Faturamento SP3'!$Z$2:$Z$692,'Infos Relatório'!C$1)</f>
        <v>0</v>
      </c>
      <c r="D15" s="13">
        <f>SUMIFS('Faturamento SP3'!$G$2:$G$692,'Faturamento SP3'!$D$2:$D$692,'Infos Relatório'!$B$2,'Faturamento SP3'!$E$2:$E$692,'Infos Relatório'!$B15,'Faturamento SP3'!$Z$2:$Z$692,'Infos Relatório'!C$1)</f>
        <v>0</v>
      </c>
      <c r="E15" s="13">
        <f>SUMIFS('Faturamento SP3'!$J$2:$J$692,'Faturamento SP3'!$D$2:$D$692,'Infos Relatório'!$B$2,'Faturamento SP3'!$E$2:$E$692,'Infos Relatório'!$B15,'Faturamento SP3'!$Z$2:$Z$692,'Infos Relatório'!C$1)</f>
        <v>0</v>
      </c>
      <c r="F15" s="14">
        <f>SUMIFS('Faturamento SP3'!$O$2:$O$692,'Faturamento SP3'!$D$2:$D$692,'Infos Relatório'!$B$2,'Faturamento SP3'!$E$2:$E$692,'Infos Relatório'!$B15,'Faturamento SP3'!$Z$2:$Z$692,'Infos Relatório'!C$1,'Faturamento SP3'!$T$2:$T$692,"Sim")+SUMIFS('Faturamento SP3'!$P$2:$P$692,'Faturamento SP3'!$D$2:$D$692,'Infos Relatório'!$B$2,'Faturamento SP3'!$E$2:$E$692,'Infos Relatório'!$B15,'Faturamento SP3'!$Z$2:$Z$692,'Infos Relatório'!C$1,'Faturamento SP3'!$T$2:$T$692,"Sim")</f>
        <v>0</v>
      </c>
      <c r="G15" s="27" t="e">
        <f t="shared" si="12"/>
        <v>#DIV/0!</v>
      </c>
      <c r="H15" s="24">
        <f>SUMIFS('Faturamento SP3'!$H$2:$H$692,'Faturamento SP3'!$D$2:$D$692,'Infos Relatório'!$B$2,'Faturamento SP3'!$E$2:$E$692,'Infos Relatório'!$B15,'Faturamento SP3'!$Z$2:$Z$692,'Infos Relatório'!C$1)</f>
        <v>0</v>
      </c>
      <c r="I15" s="23">
        <f>COUNTIFS('Faturamento SP3'!$D$2:$D$692,'Infos Relatório'!$B$2,'Faturamento SP3'!$E$2:$E$692,'Infos Relatório'!$B15,'Faturamento SP3'!$Z$2:$Z$692,'Infos Relatório'!I$1)</f>
        <v>0</v>
      </c>
      <c r="J15" s="13">
        <f>SUMIFS('Faturamento SP3'!$G$2:$G$692,'Faturamento SP3'!$D$2:$D$692,'Infos Relatório'!$B$2,'Faturamento SP3'!$E$2:$E$692,'Infos Relatório'!$B15,'Faturamento SP3'!$Z$2:$Z$692,'Infos Relatório'!I$1)</f>
        <v>0</v>
      </c>
      <c r="K15" s="13">
        <f>SUMIFS('Faturamento SP3'!$J$2:$J$692,'Faturamento SP3'!$D$2:$D$692,'Infos Relatório'!$B$2,'Faturamento SP3'!$E$2:$E$692,'Infos Relatório'!$B15,'Faturamento SP3'!$Z$2:$Z$692,'Infos Relatório'!I$1)</f>
        <v>0</v>
      </c>
      <c r="L15" s="14">
        <f>SUMIFS('Faturamento SP3'!$O$2:$O$692,'Faturamento SP3'!$D$2:$D$692,'Infos Relatório'!$B$2,'Faturamento SP3'!$E$2:$E$692,'Infos Relatório'!$B15,'Faturamento SP3'!$Z$2:$Z$692,'Infos Relatório'!I$1,'Faturamento SP3'!$T$2:$T$692,"Sim")+SUMIFS('Faturamento SP3'!$P$2:$P$692,'Faturamento SP3'!$D$2:$D$692,'Infos Relatório'!$B$2,'Faturamento SP3'!$E$2:$E$692,'Infos Relatório'!$B15,'Faturamento SP3'!$Z$2:$Z$692,'Infos Relatório'!I$1,'Faturamento SP3'!$T$2:$T$692,"Sim")</f>
        <v>0</v>
      </c>
      <c r="M15" s="27" t="e">
        <f t="shared" si="1"/>
        <v>#DIV/0!</v>
      </c>
      <c r="N15" s="24">
        <f>SUMIFS('Faturamento SP3'!$H$2:$H$692,'Faturamento SP3'!$D$2:$D$692,'Infos Relatório'!$B$2,'Faturamento SP3'!$E$2:$E$692,'Infos Relatório'!$B15,'Faturamento SP3'!$Z$2:$Z$692,'Infos Relatório'!I$1)</f>
        <v>0</v>
      </c>
      <c r="O15" s="23">
        <f>COUNTIFS('Faturamento SP3'!$D$2:$D$692,'Infos Relatório'!$B$2,'Faturamento SP3'!$E$2:$E$692,'Infos Relatório'!$B15,'Faturamento SP3'!$Z$2:$Z$692,'Infos Relatório'!O$1)</f>
        <v>0</v>
      </c>
      <c r="P15" s="13">
        <f>SUMIFS('Faturamento SP3'!$G$2:$G$692,'Faturamento SP3'!$D$2:$D$692,'Infos Relatório'!$B$2,'Faturamento SP3'!$E$2:$E$692,'Infos Relatório'!$B15,'Faturamento SP3'!$Z$2:$Z$692,'Infos Relatório'!O$1)</f>
        <v>0</v>
      </c>
      <c r="Q15" s="13">
        <f>SUMIFS('Faturamento SP3'!$J$2:$J$692,'Faturamento SP3'!$D$2:$D$692,'Infos Relatório'!$B$2,'Faturamento SP3'!$E$2:$E$692,'Infos Relatório'!$B15,'Faturamento SP3'!$Z$2:$Z$692,'Infos Relatório'!O$1)</f>
        <v>0</v>
      </c>
      <c r="R15" s="14">
        <f>SUMIFS('Faturamento SP3'!$O$2:$O$692,'Faturamento SP3'!$D$2:$D$692,'Infos Relatório'!$B$2,'Faturamento SP3'!$E$2:$E$692,'Infos Relatório'!$B15,'Faturamento SP3'!$Z$2:$Z$692,'Infos Relatório'!O$1,'Faturamento SP3'!$T$2:$T$692,"Sim")+SUMIFS('Faturamento SP3'!$P$2:$P$692,'Faturamento SP3'!$D$2:$D$692,'Infos Relatório'!$B$2,'Faturamento SP3'!$E$2:$E$692,'Infos Relatório'!$B15,'Faturamento SP3'!$Z$2:$Z$692,'Infos Relatório'!O$1,'Faturamento SP3'!$T$2:$T$692,"Sim")</f>
        <v>0</v>
      </c>
      <c r="S15" s="27" t="e">
        <f t="shared" si="2"/>
        <v>#DIV/0!</v>
      </c>
      <c r="T15" s="24">
        <f>SUMIFS('Faturamento SP3'!$H$2:$H$692,'Faturamento SP3'!$D$2:$D$692,'Infos Relatório'!$B$2,'Faturamento SP3'!$E$2:$E$692,'Infos Relatório'!$B15,'Faturamento SP3'!$Z$2:$Z$692,'Infos Relatório'!O$1)</f>
        <v>0</v>
      </c>
      <c r="U15" s="23">
        <f>COUNTIFS('Faturamento SP3'!$D$2:$D$692,'Infos Relatório'!$B$2,'Faturamento SP3'!$E$2:$E$692,'Infos Relatório'!$B15,'Faturamento SP3'!$Z$2:$Z$692,'Infos Relatório'!U$1)</f>
        <v>0</v>
      </c>
      <c r="V15" s="13">
        <f>SUMIFS('Faturamento SP3'!$G$2:$G$692,'Faturamento SP3'!$D$2:$D$692,'Infos Relatório'!$B$2,'Faturamento SP3'!$E$2:$E$692,'Infos Relatório'!$B15,'Faturamento SP3'!$Z$2:$Z$692,'Infos Relatório'!U$1)</f>
        <v>0</v>
      </c>
      <c r="W15" s="13">
        <f>SUMIFS('Faturamento SP3'!$J$2:$J$692,'Faturamento SP3'!$D$2:$D$692,'Infos Relatório'!$B$2,'Faturamento SP3'!$E$2:$E$692,'Infos Relatório'!$B15,'Faturamento SP3'!$Z$2:$Z$692,'Infos Relatório'!U$1)</f>
        <v>0</v>
      </c>
      <c r="X15" s="14">
        <f>SUMIFS('Faturamento SP3'!$O$2:$O$692,'Faturamento SP3'!$D$2:$D$692,'Infos Relatório'!$B$2,'Faturamento SP3'!$E$2:$E$692,'Infos Relatório'!$B15,'Faturamento SP3'!$Z$2:$Z$692,'Infos Relatório'!U$1,'Faturamento SP3'!$T$2:$T$692,"Sim")+SUMIFS('Faturamento SP3'!$P$2:$P$692,'Faturamento SP3'!$D$2:$D$692,'Infos Relatório'!$B$2,'Faturamento SP3'!$E$2:$E$692,'Infos Relatório'!$B15,'Faturamento SP3'!$Z$2:$Z$692,'Infos Relatório'!U$1,'Faturamento SP3'!$T$2:$T$692,"Sim")</f>
        <v>0</v>
      </c>
      <c r="Y15" s="27" t="e">
        <f t="shared" si="3"/>
        <v>#DIV/0!</v>
      </c>
      <c r="Z15" s="24">
        <f>SUMIFS('Faturamento SP3'!$H$2:$H$692,'Faturamento SP3'!$D$2:$D$692,'Infos Relatório'!$B$2,'Faturamento SP3'!$E$2:$E$692,'Infos Relatório'!$B15,'Faturamento SP3'!$Z$2:$Z$692,'Infos Relatório'!U$1)</f>
        <v>0</v>
      </c>
      <c r="AA15" s="23">
        <f>COUNTIFS('Faturamento SP3'!$D$2:$D$692,'Infos Relatório'!$B$2,'Faturamento SP3'!$E$2:$E$692,'Infos Relatório'!$B15,'Faturamento SP3'!$Z$2:$Z$692,'Infos Relatório'!AA$1)</f>
        <v>0</v>
      </c>
      <c r="AB15" s="13">
        <f>SUMIFS('Faturamento SP3'!$G$2:$G$692,'Faturamento SP3'!$D$2:$D$692,'Infos Relatório'!$B$2,'Faturamento SP3'!$E$2:$E$692,'Infos Relatório'!$B15,'Faturamento SP3'!$Z$2:$Z$692,'Infos Relatório'!AA$1)</f>
        <v>0</v>
      </c>
      <c r="AC15" s="13">
        <f>SUMIFS('Faturamento SP3'!$J$2:$J$692,'Faturamento SP3'!$D$2:$D$692,'Infos Relatório'!$B$2,'Faturamento SP3'!$E$2:$E$692,'Infos Relatório'!$B15,'Faturamento SP3'!$Z$2:$Z$692,'Infos Relatório'!AA$1)</f>
        <v>0</v>
      </c>
      <c r="AD15" s="14">
        <f>SUMIFS('Faturamento SP3'!$O$2:$O$692,'Faturamento SP3'!$D$2:$D$692,'Infos Relatório'!$B$2,'Faturamento SP3'!$E$2:$E$692,'Infos Relatório'!$B15,'Faturamento SP3'!$Z$2:$Z$692,'Infos Relatório'!AA$1,'Faturamento SP3'!$T$2:$T$692,"Sim")+SUMIFS('Faturamento SP3'!$P$2:$P$692,'Faturamento SP3'!$D$2:$D$692,'Infos Relatório'!$B$2,'Faturamento SP3'!$E$2:$E$692,'Infos Relatório'!$B15,'Faturamento SP3'!$Z$2:$Z$692,'Infos Relatório'!AA$1,'Faturamento SP3'!$T$2:$T$692,"Sim")</f>
        <v>0</v>
      </c>
      <c r="AE15" s="27" t="e">
        <f t="shared" si="4"/>
        <v>#DIV/0!</v>
      </c>
      <c r="AF15" s="24">
        <f>SUMIFS('Faturamento SP3'!$H$2:$H$692,'Faturamento SP3'!$D$2:$D$692,'Infos Relatório'!$B$2,'Faturamento SP3'!$E$2:$E$692,'Infos Relatório'!$B15,'Faturamento SP3'!$Z$2:$Z$692,'Infos Relatório'!AA$1)</f>
        <v>0</v>
      </c>
      <c r="AG15" s="23">
        <f>COUNTIFS('Faturamento SP3'!$D$2:$D$692,'Infos Relatório'!$B$2,'Faturamento SP3'!$E$2:$E$692,'Infos Relatório'!$B15,'Faturamento SP3'!$Z$2:$Z$692,'Infos Relatório'!AG$1)</f>
        <v>0</v>
      </c>
      <c r="AH15" s="13">
        <f>SUMIFS('Faturamento SP3'!$G$2:$G$692,'Faturamento SP3'!$D$2:$D$692,'Infos Relatório'!$B$2,'Faturamento SP3'!$E$2:$E$692,'Infos Relatório'!$B15,'Faturamento SP3'!$Z$2:$Z$692,'Infos Relatório'!AG$1)</f>
        <v>0</v>
      </c>
      <c r="AI15" s="13">
        <f>SUMIFS('Faturamento SP3'!$J$2:$J$692,'Faturamento SP3'!$D$2:$D$692,'Infos Relatório'!$B$2,'Faturamento SP3'!$E$2:$E$692,'Infos Relatório'!$B15,'Faturamento SP3'!$Z$2:$Z$692,'Infos Relatório'!AG$1)</f>
        <v>0</v>
      </c>
      <c r="AJ15" s="14">
        <f>SUMIFS('Faturamento SP3'!$O$2:$O$692,'Faturamento SP3'!$D$2:$D$692,'Infos Relatório'!$B$2,'Faturamento SP3'!$E$2:$E$692,'Infos Relatório'!$B15,'Faturamento SP3'!$Z$2:$Z$692,'Infos Relatório'!AG$1,'Faturamento SP3'!$T$2:$T$692,"Sim")+SUMIFS('Faturamento SP3'!$P$2:$P$692,'Faturamento SP3'!$D$2:$D$692,'Infos Relatório'!$B$2,'Faturamento SP3'!$E$2:$E$692,'Infos Relatório'!$B15,'Faturamento SP3'!$Z$2:$Z$692,'Infos Relatório'!AG$1,'Faturamento SP3'!$T$2:$T$692,"Sim")</f>
        <v>0</v>
      </c>
      <c r="AK15" s="27" t="e">
        <f t="shared" si="5"/>
        <v>#DIV/0!</v>
      </c>
      <c r="AL15" s="24">
        <f>SUMIFS('Faturamento SP3'!$H$2:$H$692,'Faturamento SP3'!$D$2:$D$692,'Infos Relatório'!$B$2,'Faturamento SP3'!$E$2:$E$692,'Infos Relatório'!$B15,'Faturamento SP3'!$Z$2:$Z$692,'Infos Relatório'!AG$1)</f>
        <v>0</v>
      </c>
      <c r="AM15" s="23">
        <f>COUNTIFS('Faturamento SP3'!$D$2:$D$692,'Infos Relatório'!$B$2,'Faturamento SP3'!$E$2:$E$692,'Infos Relatório'!$B15,'Faturamento SP3'!$Z$2:$Z$692,'Infos Relatório'!AM$1)</f>
        <v>0</v>
      </c>
      <c r="AN15" s="13">
        <f>SUMIFS('Faturamento SP3'!$G$2:$G$692,'Faturamento SP3'!$D$2:$D$692,'Infos Relatório'!$B$2,'Faturamento SP3'!$E$2:$E$692,'Infos Relatório'!$B15,'Faturamento SP3'!$Z$2:$Z$692,'Infos Relatório'!AM$1)</f>
        <v>0</v>
      </c>
      <c r="AO15" s="13">
        <f>SUMIFS('Faturamento SP3'!$J$2:$J$692,'Faturamento SP3'!$D$2:$D$692,'Infos Relatório'!$B$2,'Faturamento SP3'!$E$2:$E$692,'Infos Relatório'!$B15,'Faturamento SP3'!$Z$2:$Z$692,'Infos Relatório'!AM$1)</f>
        <v>0</v>
      </c>
      <c r="AP15" s="14">
        <f>SUMIFS('Faturamento SP3'!$O$2:$O$692,'Faturamento SP3'!$D$2:$D$692,'Infos Relatório'!$B$2,'Faturamento SP3'!$E$2:$E$692,'Infos Relatório'!$B15,'Faturamento SP3'!$Z$2:$Z$692,'Infos Relatório'!AM$1,'Faturamento SP3'!$T$2:$T$692,"Sim")+SUMIFS('Faturamento SP3'!$P$2:$P$692,'Faturamento SP3'!$D$2:$D$692,'Infos Relatório'!$B$2,'Faturamento SP3'!$E$2:$E$692,'Infos Relatório'!$B15,'Faturamento SP3'!$Z$2:$Z$692,'Infos Relatório'!AM$1,'Faturamento SP3'!$T$2:$T$692,"Sim")</f>
        <v>0</v>
      </c>
      <c r="AQ15" s="27" t="e">
        <f t="shared" si="6"/>
        <v>#DIV/0!</v>
      </c>
      <c r="AR15" s="24">
        <f>SUMIFS('Faturamento SP3'!$H$2:$H$692,'Faturamento SP3'!$D$2:$D$692,'Infos Relatório'!$B$2,'Faturamento SP3'!$E$2:$E$692,'Infos Relatório'!$B15,'Faturamento SP3'!$Z$2:$Z$692,'Infos Relatório'!AM$1)</f>
        <v>0</v>
      </c>
      <c r="AS15" s="23">
        <f>COUNTIFS('Faturamento SP3'!$D$2:$D$692,'Infos Relatório'!$B$2,'Faturamento SP3'!$E$2:$E$692,'Infos Relatório'!$B15,'Faturamento SP3'!$Z$2:$Z$692,'Infos Relatório'!AS$1)</f>
        <v>0</v>
      </c>
      <c r="AT15" s="13">
        <f>SUMIFS('Faturamento SP3'!$G$2:$G$692,'Faturamento SP3'!$D$2:$D$692,'Infos Relatório'!$B$2,'Faturamento SP3'!$E$2:$E$692,'Infos Relatório'!$B15,'Faturamento SP3'!$Z$2:$Z$692,'Infos Relatório'!AS$1)</f>
        <v>0</v>
      </c>
      <c r="AU15" s="13">
        <f>SUMIFS('Faturamento SP3'!$J$2:$J$692,'Faturamento SP3'!$D$2:$D$692,'Infos Relatório'!$B$2,'Faturamento SP3'!$E$2:$E$692,'Infos Relatório'!$B15,'Faturamento SP3'!$Z$2:$Z$692,'Infos Relatório'!AS$1)</f>
        <v>0</v>
      </c>
      <c r="AV15" s="14">
        <f>SUMIFS('Faturamento SP3'!$O$2:$O$692,'Faturamento SP3'!$D$2:$D$692,'Infos Relatório'!$B$2,'Faturamento SP3'!$E$2:$E$692,'Infos Relatório'!$B15,'Faturamento SP3'!$Z$2:$Z$692,'Infos Relatório'!AS$1,'Faturamento SP3'!$T$2:$T$692,"Sim")+SUMIFS('Faturamento SP3'!$P$2:$P$692,'Faturamento SP3'!$D$2:$D$692,'Infos Relatório'!$B$2,'Faturamento SP3'!$E$2:$E$692,'Infos Relatório'!$B15,'Faturamento SP3'!$Z$2:$Z$692,'Infos Relatório'!AS$1,'Faturamento SP3'!$T$2:$T$692,"Sim")</f>
        <v>0</v>
      </c>
      <c r="AW15" s="27" t="e">
        <f t="shared" si="7"/>
        <v>#DIV/0!</v>
      </c>
      <c r="AX15" s="24">
        <f>SUMIFS('Faturamento SP3'!$H$2:$H$692,'Faturamento SP3'!$D$2:$D$692,'Infos Relatório'!$B$2,'Faturamento SP3'!$E$2:$E$692,'Infos Relatório'!$B15,'Faturamento SP3'!$Z$2:$Z$692,'Infos Relatório'!AS$1)</f>
        <v>0</v>
      </c>
      <c r="AY15" s="23">
        <f>COUNTIFS('Faturamento SP3'!$D$2:$D$692,'Infos Relatório'!$B$2,'Faturamento SP3'!$E$2:$E$692,'Infos Relatório'!$B15,'Faturamento SP3'!$Z$2:$Z$692,'Infos Relatório'!AY$1)</f>
        <v>0</v>
      </c>
      <c r="AZ15" s="13">
        <f>SUMIFS('Faturamento SP3'!$G$2:$G$692,'Faturamento SP3'!$D$2:$D$692,'Infos Relatório'!$B$2,'Faturamento SP3'!$E$2:$E$692,'Infos Relatório'!$B15,'Faturamento SP3'!$Z$2:$Z$692,'Infos Relatório'!AY$1)</f>
        <v>0</v>
      </c>
      <c r="BA15" s="13">
        <f>SUMIFS('Faturamento SP3'!$J$2:$J$692,'Faturamento SP3'!$D$2:$D$692,'Infos Relatório'!$B$2,'Faturamento SP3'!$E$2:$E$692,'Infos Relatório'!$B15,'Faturamento SP3'!$Z$2:$Z$692,'Infos Relatório'!AY$1)</f>
        <v>0</v>
      </c>
      <c r="BB15" s="14">
        <f>SUMIFS('Faturamento SP3'!$O$2:$O$692,'Faturamento SP3'!$D$2:$D$692,'Infos Relatório'!$B$2,'Faturamento SP3'!$E$2:$E$692,'Infos Relatório'!$B15,'Faturamento SP3'!$Z$2:$Z$692,'Infos Relatório'!AY$1,'Faturamento SP3'!$T$2:$T$692,"Sim")+SUMIFS('Faturamento SP3'!$P$2:$P$692,'Faturamento SP3'!$D$2:$D$692,'Infos Relatório'!$B$2,'Faturamento SP3'!$E$2:$E$692,'Infos Relatório'!$B15,'Faturamento SP3'!$Z$2:$Z$692,'Infos Relatório'!AY$1,'Faturamento SP3'!$T$2:$T$692,"Sim")</f>
        <v>0</v>
      </c>
      <c r="BC15" s="27" t="e">
        <f t="shared" si="8"/>
        <v>#DIV/0!</v>
      </c>
      <c r="BD15" s="24">
        <f>SUMIFS('Faturamento SP3'!$H$2:$H$692,'Faturamento SP3'!$D$2:$D$692,'Infos Relatório'!$B$2,'Faturamento SP3'!$E$2:$E$692,'Infos Relatório'!$B15,'Faturamento SP3'!$Z$2:$Z$692,'Infos Relatório'!AY$1)</f>
        <v>0</v>
      </c>
      <c r="BE15" s="23">
        <f>COUNTIFS('Faturamento SP3'!$D$2:$D$692,'Infos Relatório'!$B$2,'Faturamento SP3'!$E$2:$E$692,'Infos Relatório'!$B15,'Faturamento SP3'!$Z$2:$Z$692,'Infos Relatório'!BE$1)</f>
        <v>0</v>
      </c>
      <c r="BF15" s="13">
        <f>SUMIFS('Faturamento SP3'!$G$2:$G$692,'Faturamento SP3'!$D$2:$D$692,'Infos Relatório'!$B$2,'Faturamento SP3'!$E$2:$E$692,'Infos Relatório'!$B15,'Faturamento SP3'!$Z$2:$Z$692,'Infos Relatório'!BE$1)</f>
        <v>0</v>
      </c>
      <c r="BG15" s="13">
        <f>SUMIFS('Faturamento SP3'!$J$2:$J$692,'Faturamento SP3'!$D$2:$D$692,'Infos Relatório'!$B$2,'Faturamento SP3'!$E$2:$E$692,'Infos Relatório'!$B15,'Faturamento SP3'!$Z$2:$Z$692,'Infos Relatório'!BE$1)</f>
        <v>0</v>
      </c>
      <c r="BH15" s="14">
        <f>SUMIFS('Faturamento SP3'!$O$2:$O$692,'Faturamento SP3'!$D$2:$D$692,'Infos Relatório'!$B$2,'Faturamento SP3'!$E$2:$E$692,'Infos Relatório'!$B15,'Faturamento SP3'!$Z$2:$Z$692,'Infos Relatório'!BE$1,'Faturamento SP3'!$T$2:$T$692,"Sim")+SUMIFS('Faturamento SP3'!$P$2:$P$692,'Faturamento SP3'!$D$2:$D$692,'Infos Relatório'!$B$2,'Faturamento SP3'!$E$2:$E$692,'Infos Relatório'!$B15,'Faturamento SP3'!$Z$2:$Z$692,'Infos Relatório'!BE$1,'Faturamento SP3'!$T$2:$T$692,"Sim")</f>
        <v>0</v>
      </c>
      <c r="BI15" s="27" t="e">
        <f t="shared" si="9"/>
        <v>#DIV/0!</v>
      </c>
      <c r="BJ15" s="24">
        <f>SUMIFS('Faturamento SP3'!$H$2:$H$692,'Faturamento SP3'!$D$2:$D$692,'Infos Relatório'!$B$2,'Faturamento SP3'!$E$2:$E$692,'Infos Relatório'!$B15,'Faturamento SP3'!$Z$2:$Z$692,'Infos Relatório'!BE$1)</f>
        <v>0</v>
      </c>
      <c r="BK15" s="23">
        <f>COUNTIFS('Faturamento SP3'!$D$2:$D$692,'Infos Relatório'!$B$2,'Faturamento SP3'!$E$2:$E$692,'Infos Relatório'!$B15,'Faturamento SP3'!$Z$2:$Z$692,'Infos Relatório'!BK$1)</f>
        <v>0</v>
      </c>
      <c r="BL15" s="13">
        <f>SUMIFS('Faturamento SP3'!$G$2:$G$692,'Faturamento SP3'!$D$2:$D$692,'Infos Relatório'!$B$2,'Faturamento SP3'!$E$2:$E$692,'Infos Relatório'!$B15,'Faturamento SP3'!$Z$2:$Z$692,'Infos Relatório'!BK$1)</f>
        <v>0</v>
      </c>
      <c r="BM15" s="13">
        <f>SUMIFS('Faturamento SP3'!$J$2:$J$692,'Faturamento SP3'!$D$2:$D$692,'Infos Relatório'!$B$2,'Faturamento SP3'!$E$2:$E$692,'Infos Relatório'!$B15,'Faturamento SP3'!$Z$2:$Z$692,'Infos Relatório'!BK$1)</f>
        <v>0</v>
      </c>
      <c r="BN15" s="14">
        <f>SUMIFS('Faturamento SP3'!$O$2:$O$692,'Faturamento SP3'!$D$2:$D$692,'Infos Relatório'!$B$2,'Faturamento SP3'!$E$2:$E$692,'Infos Relatório'!$B15,'Faturamento SP3'!$Z$2:$Z$692,'Infos Relatório'!BK$1,'Faturamento SP3'!$T$2:$T$692,"Sim")+SUMIFS('Faturamento SP3'!$P$2:$P$692,'Faturamento SP3'!$D$2:$D$692,'Infos Relatório'!$B$2,'Faturamento SP3'!$E$2:$E$692,'Infos Relatório'!$B15,'Faturamento SP3'!$Z$2:$Z$692,'Infos Relatório'!BK$1,'Faturamento SP3'!$T$2:$T$692,"Sim")</f>
        <v>0</v>
      </c>
      <c r="BO15" s="27" t="e">
        <f t="shared" si="10"/>
        <v>#DIV/0!</v>
      </c>
      <c r="BP15" s="24">
        <f>SUMIFS('Faturamento SP3'!$H$2:$H$692,'Faturamento SP3'!$D$2:$D$692,'Infos Relatório'!$B$2,'Faturamento SP3'!$E$2:$E$692,'Infos Relatório'!$B15,'Faturamento SP3'!$Z$2:$Z$692,'Infos Relatório'!BK$1)</f>
        <v>0</v>
      </c>
      <c r="BQ15" s="23">
        <f>COUNTIFS('Faturamento SP3'!$D$2:$D$692,'Infos Relatório'!$B$2,'Faturamento SP3'!$E$2:$E$692,'Infos Relatório'!$B15,'Faturamento SP3'!$Z$2:$Z$692,'Infos Relatório'!BQ$1)</f>
        <v>0</v>
      </c>
      <c r="BR15" s="13">
        <f>SUMIFS('Faturamento SP3'!$G$2:$G$692,'Faturamento SP3'!$D$2:$D$692,'Infos Relatório'!$B$2,'Faturamento SP3'!$E$2:$E$692,'Infos Relatório'!$B15,'Faturamento SP3'!$Z$2:$Z$692,'Infos Relatório'!BQ$1)</f>
        <v>0</v>
      </c>
      <c r="BS15" s="13">
        <f>SUMIFS('Faturamento SP3'!$J$2:$J$692,'Faturamento SP3'!$D$2:$D$692,'Infos Relatório'!$B$2,'Faturamento SP3'!$E$2:$E$692,'Infos Relatório'!$B15,'Faturamento SP3'!$Z$2:$Z$692,'Infos Relatório'!BQ$1)</f>
        <v>0</v>
      </c>
      <c r="BT15" s="14">
        <f>SUMIFS('Faturamento SP3'!$O$2:$O$692,'Faturamento SP3'!$D$2:$D$692,'Infos Relatório'!$B$2,'Faturamento SP3'!$E$2:$E$692,'Infos Relatório'!$B15,'Faturamento SP3'!$Z$2:$Z$692,'Infos Relatório'!BQ$1,'Faturamento SP3'!$T$2:$T$692,"Sim")+SUMIFS('Faturamento SP3'!$P$2:$P$692,'Faturamento SP3'!$D$2:$D$692,'Infos Relatório'!$B$2,'Faturamento SP3'!$E$2:$E$692,'Infos Relatório'!$B15,'Faturamento SP3'!$Z$2:$Z$692,'Infos Relatório'!BQ$1,'Faturamento SP3'!$T$2:$T$692,"Sim")</f>
        <v>0</v>
      </c>
      <c r="BU15" s="27" t="e">
        <f t="shared" si="11"/>
        <v>#DIV/0!</v>
      </c>
      <c r="BV15" s="24">
        <f>SUMIFS('Faturamento SP3'!$H$2:$H$692,'Faturamento SP3'!$D$2:$D$692,'Infos Relatório'!$B$2,'Faturamento SP3'!$E$2:$E$692,'Infos Relatório'!$B15,'Faturamento SP3'!$Z$2:$Z$692,'Infos Relatório'!BQ$1)</f>
        <v>0</v>
      </c>
    </row>
    <row r="16" spans="2:74">
      <c r="B16" s="17" t="s">
        <v>20</v>
      </c>
      <c r="C16" s="23">
        <f>COUNTIFS('Faturamento SP3'!$D$2:$D$692,'Infos Relatório'!$B$2,'Faturamento SP3'!$E$2:$E$692,'Infos Relatório'!$B16,'Faturamento SP3'!$Z$2:$Z$692,'Infos Relatório'!C$1)</f>
        <v>0</v>
      </c>
      <c r="D16" s="13">
        <f>SUMIFS('Faturamento SP3'!$G$2:$G$692,'Faturamento SP3'!$D$2:$D$692,'Infos Relatório'!$B$2,'Faturamento SP3'!$E$2:$E$692,'Infos Relatório'!$B16,'Faturamento SP3'!$Z$2:$Z$692,'Infos Relatório'!C$1)</f>
        <v>0</v>
      </c>
      <c r="E16" s="13">
        <f>SUMIFS('Faturamento SP3'!$J$2:$J$692,'Faturamento SP3'!$D$2:$D$692,'Infos Relatório'!$B$2,'Faturamento SP3'!$E$2:$E$692,'Infos Relatório'!$B16,'Faturamento SP3'!$Z$2:$Z$692,'Infos Relatório'!C$1)</f>
        <v>0</v>
      </c>
      <c r="F16" s="14">
        <f>SUMIFS('Faturamento SP3'!$O$2:$O$692,'Faturamento SP3'!$D$2:$D$692,'Infos Relatório'!$B$2,'Faturamento SP3'!$E$2:$E$692,'Infos Relatório'!$B16,'Faturamento SP3'!$Z$2:$Z$692,'Infos Relatório'!C$1,'Faturamento SP3'!$T$2:$T$692,"Sim")+SUMIFS('Faturamento SP3'!$P$2:$P$692,'Faturamento SP3'!$D$2:$D$692,'Infos Relatório'!$B$2,'Faturamento SP3'!$E$2:$E$692,'Infos Relatório'!$B16,'Faturamento SP3'!$Z$2:$Z$692,'Infos Relatório'!C$1,'Faturamento SP3'!$T$2:$T$692,"Sim")</f>
        <v>0</v>
      </c>
      <c r="G16" s="27" t="e">
        <f t="shared" si="12"/>
        <v>#DIV/0!</v>
      </c>
      <c r="H16" s="24">
        <f>SUMIFS('Faturamento SP3'!$H$2:$H$692,'Faturamento SP3'!$D$2:$D$692,'Infos Relatório'!$B$2,'Faturamento SP3'!$E$2:$E$692,'Infos Relatório'!$B16,'Faturamento SP3'!$Z$2:$Z$692,'Infos Relatório'!C$1)</f>
        <v>0</v>
      </c>
      <c r="I16" s="23">
        <f>COUNTIFS('Faturamento SP3'!$D$2:$D$692,'Infos Relatório'!$B$2,'Faturamento SP3'!$E$2:$E$692,'Infos Relatório'!$B16,'Faturamento SP3'!$Z$2:$Z$692,'Infos Relatório'!I$1)</f>
        <v>0</v>
      </c>
      <c r="J16" s="13">
        <f>SUMIFS('Faturamento SP3'!$G$2:$G$692,'Faturamento SP3'!$D$2:$D$692,'Infos Relatório'!$B$2,'Faturamento SP3'!$E$2:$E$692,'Infos Relatório'!$B16,'Faturamento SP3'!$Z$2:$Z$692,'Infos Relatório'!I$1)</f>
        <v>0</v>
      </c>
      <c r="K16" s="13">
        <f>SUMIFS('Faturamento SP3'!$J$2:$J$692,'Faturamento SP3'!$D$2:$D$692,'Infos Relatório'!$B$2,'Faturamento SP3'!$E$2:$E$692,'Infos Relatório'!$B16,'Faturamento SP3'!$Z$2:$Z$692,'Infos Relatório'!I$1)</f>
        <v>0</v>
      </c>
      <c r="L16" s="14">
        <f>SUMIFS('Faturamento SP3'!$O$2:$O$692,'Faturamento SP3'!$D$2:$D$692,'Infos Relatório'!$B$2,'Faturamento SP3'!$E$2:$E$692,'Infos Relatório'!$B16,'Faturamento SP3'!$Z$2:$Z$692,'Infos Relatório'!I$1,'Faturamento SP3'!$T$2:$T$692,"Sim")+SUMIFS('Faturamento SP3'!$P$2:$P$692,'Faturamento SP3'!$D$2:$D$692,'Infos Relatório'!$B$2,'Faturamento SP3'!$E$2:$E$692,'Infos Relatório'!$B16,'Faturamento SP3'!$Z$2:$Z$692,'Infos Relatório'!I$1,'Faturamento SP3'!$T$2:$T$692,"Sim")</f>
        <v>0</v>
      </c>
      <c r="M16" s="27" t="e">
        <f t="shared" si="1"/>
        <v>#DIV/0!</v>
      </c>
      <c r="N16" s="24">
        <f>SUMIFS('Faturamento SP3'!$H$2:$H$692,'Faturamento SP3'!$D$2:$D$692,'Infos Relatório'!$B$2,'Faturamento SP3'!$E$2:$E$692,'Infos Relatório'!$B16,'Faturamento SP3'!$Z$2:$Z$692,'Infos Relatório'!I$1)</f>
        <v>0</v>
      </c>
      <c r="O16" s="23">
        <f>COUNTIFS('Faturamento SP3'!$D$2:$D$692,'Infos Relatório'!$B$2,'Faturamento SP3'!$E$2:$E$692,'Infos Relatório'!$B16,'Faturamento SP3'!$Z$2:$Z$692,'Infos Relatório'!O$1)</f>
        <v>0</v>
      </c>
      <c r="P16" s="13">
        <f>SUMIFS('Faturamento SP3'!$G$2:$G$692,'Faturamento SP3'!$D$2:$D$692,'Infos Relatório'!$B$2,'Faturamento SP3'!$E$2:$E$692,'Infos Relatório'!$B16,'Faturamento SP3'!$Z$2:$Z$692,'Infos Relatório'!O$1)</f>
        <v>0</v>
      </c>
      <c r="Q16" s="13">
        <f>SUMIFS('Faturamento SP3'!$J$2:$J$692,'Faturamento SP3'!$D$2:$D$692,'Infos Relatório'!$B$2,'Faturamento SP3'!$E$2:$E$692,'Infos Relatório'!$B16,'Faturamento SP3'!$Z$2:$Z$692,'Infos Relatório'!O$1)</f>
        <v>0</v>
      </c>
      <c r="R16" s="14">
        <f>SUMIFS('Faturamento SP3'!$O$2:$O$692,'Faturamento SP3'!$D$2:$D$692,'Infos Relatório'!$B$2,'Faturamento SP3'!$E$2:$E$692,'Infos Relatório'!$B16,'Faturamento SP3'!$Z$2:$Z$692,'Infos Relatório'!O$1,'Faturamento SP3'!$T$2:$T$692,"Sim")+SUMIFS('Faturamento SP3'!$P$2:$P$692,'Faturamento SP3'!$D$2:$D$692,'Infos Relatório'!$B$2,'Faturamento SP3'!$E$2:$E$692,'Infos Relatório'!$B16,'Faturamento SP3'!$Z$2:$Z$692,'Infos Relatório'!O$1,'Faturamento SP3'!$T$2:$T$692,"Sim")</f>
        <v>0</v>
      </c>
      <c r="S16" s="27" t="e">
        <f t="shared" si="2"/>
        <v>#DIV/0!</v>
      </c>
      <c r="T16" s="24">
        <f>SUMIFS('Faturamento SP3'!$H$2:$H$692,'Faturamento SP3'!$D$2:$D$692,'Infos Relatório'!$B$2,'Faturamento SP3'!$E$2:$E$692,'Infos Relatório'!$B16,'Faturamento SP3'!$Z$2:$Z$692,'Infos Relatório'!O$1)</f>
        <v>0</v>
      </c>
      <c r="U16" s="23">
        <f>COUNTIFS('Faturamento SP3'!$D$2:$D$692,'Infos Relatório'!$B$2,'Faturamento SP3'!$E$2:$E$692,'Infos Relatório'!$B16,'Faturamento SP3'!$Z$2:$Z$692,'Infos Relatório'!U$1)</f>
        <v>0</v>
      </c>
      <c r="V16" s="13">
        <f>SUMIFS('Faturamento SP3'!$G$2:$G$692,'Faturamento SP3'!$D$2:$D$692,'Infos Relatório'!$B$2,'Faturamento SP3'!$E$2:$E$692,'Infos Relatório'!$B16,'Faturamento SP3'!$Z$2:$Z$692,'Infos Relatório'!U$1)</f>
        <v>0</v>
      </c>
      <c r="W16" s="13">
        <f>SUMIFS('Faturamento SP3'!$J$2:$J$692,'Faturamento SP3'!$D$2:$D$692,'Infos Relatório'!$B$2,'Faturamento SP3'!$E$2:$E$692,'Infos Relatório'!$B16,'Faturamento SP3'!$Z$2:$Z$692,'Infos Relatório'!U$1)</f>
        <v>0</v>
      </c>
      <c r="X16" s="14">
        <f>SUMIFS('Faturamento SP3'!$O$2:$O$692,'Faturamento SP3'!$D$2:$D$692,'Infos Relatório'!$B$2,'Faturamento SP3'!$E$2:$E$692,'Infos Relatório'!$B16,'Faturamento SP3'!$Z$2:$Z$692,'Infos Relatório'!U$1,'Faturamento SP3'!$T$2:$T$692,"Sim")+SUMIFS('Faturamento SP3'!$P$2:$P$692,'Faturamento SP3'!$D$2:$D$692,'Infos Relatório'!$B$2,'Faturamento SP3'!$E$2:$E$692,'Infos Relatório'!$B16,'Faturamento SP3'!$Z$2:$Z$692,'Infos Relatório'!U$1,'Faturamento SP3'!$T$2:$T$692,"Sim")</f>
        <v>0</v>
      </c>
      <c r="Y16" s="27" t="e">
        <f t="shared" si="3"/>
        <v>#DIV/0!</v>
      </c>
      <c r="Z16" s="24">
        <f>SUMIFS('Faturamento SP3'!$H$2:$H$692,'Faturamento SP3'!$D$2:$D$692,'Infos Relatório'!$B$2,'Faturamento SP3'!$E$2:$E$692,'Infos Relatório'!$B16,'Faturamento SP3'!$Z$2:$Z$692,'Infos Relatório'!U$1)</f>
        <v>0</v>
      </c>
      <c r="AA16" s="23">
        <f>COUNTIFS('Faturamento SP3'!$D$2:$D$692,'Infos Relatório'!$B$2,'Faturamento SP3'!$E$2:$E$692,'Infos Relatório'!$B16,'Faturamento SP3'!$Z$2:$Z$692,'Infos Relatório'!AA$1)</f>
        <v>0</v>
      </c>
      <c r="AB16" s="13">
        <f>SUMIFS('Faturamento SP3'!$G$2:$G$692,'Faturamento SP3'!$D$2:$D$692,'Infos Relatório'!$B$2,'Faturamento SP3'!$E$2:$E$692,'Infos Relatório'!$B16,'Faturamento SP3'!$Z$2:$Z$692,'Infos Relatório'!AA$1)</f>
        <v>0</v>
      </c>
      <c r="AC16" s="13">
        <f>SUMIFS('Faturamento SP3'!$J$2:$J$692,'Faturamento SP3'!$D$2:$D$692,'Infos Relatório'!$B$2,'Faturamento SP3'!$E$2:$E$692,'Infos Relatório'!$B16,'Faturamento SP3'!$Z$2:$Z$692,'Infos Relatório'!AA$1)</f>
        <v>0</v>
      </c>
      <c r="AD16" s="14">
        <f>SUMIFS('Faturamento SP3'!$O$2:$O$692,'Faturamento SP3'!$D$2:$D$692,'Infos Relatório'!$B$2,'Faturamento SP3'!$E$2:$E$692,'Infos Relatório'!$B16,'Faturamento SP3'!$Z$2:$Z$692,'Infos Relatório'!AA$1,'Faturamento SP3'!$T$2:$T$692,"Sim")+SUMIFS('Faturamento SP3'!$P$2:$P$692,'Faturamento SP3'!$D$2:$D$692,'Infos Relatório'!$B$2,'Faturamento SP3'!$E$2:$E$692,'Infos Relatório'!$B16,'Faturamento SP3'!$Z$2:$Z$692,'Infos Relatório'!AA$1,'Faturamento SP3'!$T$2:$T$692,"Sim")</f>
        <v>0</v>
      </c>
      <c r="AE16" s="27" t="e">
        <f t="shared" si="4"/>
        <v>#DIV/0!</v>
      </c>
      <c r="AF16" s="24">
        <f>SUMIFS('Faturamento SP3'!$H$2:$H$692,'Faturamento SP3'!$D$2:$D$692,'Infos Relatório'!$B$2,'Faturamento SP3'!$E$2:$E$692,'Infos Relatório'!$B16,'Faturamento SP3'!$Z$2:$Z$692,'Infos Relatório'!AA$1)</f>
        <v>0</v>
      </c>
      <c r="AG16" s="23">
        <f>COUNTIFS('Faturamento SP3'!$D$2:$D$692,'Infos Relatório'!$B$2,'Faturamento SP3'!$E$2:$E$692,'Infos Relatório'!$B16,'Faturamento SP3'!$Z$2:$Z$692,'Infos Relatório'!AG$1)</f>
        <v>0</v>
      </c>
      <c r="AH16" s="13">
        <f>SUMIFS('Faturamento SP3'!$G$2:$G$692,'Faturamento SP3'!$D$2:$D$692,'Infos Relatório'!$B$2,'Faturamento SP3'!$E$2:$E$692,'Infos Relatório'!$B16,'Faturamento SP3'!$Z$2:$Z$692,'Infos Relatório'!AG$1)</f>
        <v>0</v>
      </c>
      <c r="AI16" s="13">
        <f>SUMIFS('Faturamento SP3'!$J$2:$J$692,'Faturamento SP3'!$D$2:$D$692,'Infos Relatório'!$B$2,'Faturamento SP3'!$E$2:$E$692,'Infos Relatório'!$B16,'Faturamento SP3'!$Z$2:$Z$692,'Infos Relatório'!AG$1)</f>
        <v>0</v>
      </c>
      <c r="AJ16" s="14">
        <f>SUMIFS('Faturamento SP3'!$O$2:$O$692,'Faturamento SP3'!$D$2:$D$692,'Infos Relatório'!$B$2,'Faturamento SP3'!$E$2:$E$692,'Infos Relatório'!$B16,'Faturamento SP3'!$Z$2:$Z$692,'Infos Relatório'!AG$1,'Faturamento SP3'!$T$2:$T$692,"Sim")+SUMIFS('Faturamento SP3'!$P$2:$P$692,'Faturamento SP3'!$D$2:$D$692,'Infos Relatório'!$B$2,'Faturamento SP3'!$E$2:$E$692,'Infos Relatório'!$B16,'Faturamento SP3'!$Z$2:$Z$692,'Infos Relatório'!AG$1,'Faturamento SP3'!$T$2:$T$692,"Sim")</f>
        <v>0</v>
      </c>
      <c r="AK16" s="27" t="e">
        <f t="shared" si="5"/>
        <v>#DIV/0!</v>
      </c>
      <c r="AL16" s="24">
        <f>SUMIFS('Faturamento SP3'!$H$2:$H$692,'Faturamento SP3'!$D$2:$D$692,'Infos Relatório'!$B$2,'Faturamento SP3'!$E$2:$E$692,'Infos Relatório'!$B16,'Faturamento SP3'!$Z$2:$Z$692,'Infos Relatório'!AG$1)</f>
        <v>0</v>
      </c>
      <c r="AM16" s="23">
        <f>COUNTIFS('Faturamento SP3'!$D$2:$D$692,'Infos Relatório'!$B$2,'Faturamento SP3'!$E$2:$E$692,'Infos Relatório'!$B16,'Faturamento SP3'!$Z$2:$Z$692,'Infos Relatório'!AM$1)</f>
        <v>0</v>
      </c>
      <c r="AN16" s="13">
        <f>SUMIFS('Faturamento SP3'!$G$2:$G$692,'Faturamento SP3'!$D$2:$D$692,'Infos Relatório'!$B$2,'Faturamento SP3'!$E$2:$E$692,'Infos Relatório'!$B16,'Faturamento SP3'!$Z$2:$Z$692,'Infos Relatório'!AM$1)</f>
        <v>0</v>
      </c>
      <c r="AO16" s="13">
        <f>SUMIFS('Faturamento SP3'!$J$2:$J$692,'Faturamento SP3'!$D$2:$D$692,'Infos Relatório'!$B$2,'Faturamento SP3'!$E$2:$E$692,'Infos Relatório'!$B16,'Faturamento SP3'!$Z$2:$Z$692,'Infos Relatório'!AM$1)</f>
        <v>0</v>
      </c>
      <c r="AP16" s="14">
        <f>SUMIFS('Faturamento SP3'!$O$2:$O$692,'Faturamento SP3'!$D$2:$D$692,'Infos Relatório'!$B$2,'Faturamento SP3'!$E$2:$E$692,'Infos Relatório'!$B16,'Faturamento SP3'!$Z$2:$Z$692,'Infos Relatório'!AM$1,'Faturamento SP3'!$T$2:$T$692,"Sim")+SUMIFS('Faturamento SP3'!$P$2:$P$692,'Faturamento SP3'!$D$2:$D$692,'Infos Relatório'!$B$2,'Faturamento SP3'!$E$2:$E$692,'Infos Relatório'!$B16,'Faturamento SP3'!$Z$2:$Z$692,'Infos Relatório'!AM$1,'Faturamento SP3'!$T$2:$T$692,"Sim")</f>
        <v>0</v>
      </c>
      <c r="AQ16" s="27" t="e">
        <f t="shared" si="6"/>
        <v>#DIV/0!</v>
      </c>
      <c r="AR16" s="24">
        <f>SUMIFS('Faturamento SP3'!$H$2:$H$692,'Faturamento SP3'!$D$2:$D$692,'Infos Relatório'!$B$2,'Faturamento SP3'!$E$2:$E$692,'Infos Relatório'!$B16,'Faturamento SP3'!$Z$2:$Z$692,'Infos Relatório'!AM$1)</f>
        <v>0</v>
      </c>
      <c r="AS16" s="23">
        <f>COUNTIFS('Faturamento SP3'!$D$2:$D$692,'Infos Relatório'!$B$2,'Faturamento SP3'!$E$2:$E$692,'Infos Relatório'!$B16,'Faturamento SP3'!$Z$2:$Z$692,'Infos Relatório'!AS$1)</f>
        <v>0</v>
      </c>
      <c r="AT16" s="13">
        <f>SUMIFS('Faturamento SP3'!$G$2:$G$692,'Faturamento SP3'!$D$2:$D$692,'Infos Relatório'!$B$2,'Faturamento SP3'!$E$2:$E$692,'Infos Relatório'!$B16,'Faturamento SP3'!$Z$2:$Z$692,'Infos Relatório'!AS$1)</f>
        <v>0</v>
      </c>
      <c r="AU16" s="13">
        <f>SUMIFS('Faturamento SP3'!$J$2:$J$692,'Faturamento SP3'!$D$2:$D$692,'Infos Relatório'!$B$2,'Faturamento SP3'!$E$2:$E$692,'Infos Relatório'!$B16,'Faturamento SP3'!$Z$2:$Z$692,'Infos Relatório'!AS$1)</f>
        <v>0</v>
      </c>
      <c r="AV16" s="14">
        <f>SUMIFS('Faturamento SP3'!$O$2:$O$692,'Faturamento SP3'!$D$2:$D$692,'Infos Relatório'!$B$2,'Faturamento SP3'!$E$2:$E$692,'Infos Relatório'!$B16,'Faturamento SP3'!$Z$2:$Z$692,'Infos Relatório'!AS$1,'Faturamento SP3'!$T$2:$T$692,"Sim")+SUMIFS('Faturamento SP3'!$P$2:$P$692,'Faturamento SP3'!$D$2:$D$692,'Infos Relatório'!$B$2,'Faturamento SP3'!$E$2:$E$692,'Infos Relatório'!$B16,'Faturamento SP3'!$Z$2:$Z$692,'Infos Relatório'!AS$1,'Faturamento SP3'!$T$2:$T$692,"Sim")</f>
        <v>0</v>
      </c>
      <c r="AW16" s="27" t="e">
        <f t="shared" si="7"/>
        <v>#DIV/0!</v>
      </c>
      <c r="AX16" s="24">
        <f>SUMIFS('Faturamento SP3'!$H$2:$H$692,'Faturamento SP3'!$D$2:$D$692,'Infos Relatório'!$B$2,'Faturamento SP3'!$E$2:$E$692,'Infos Relatório'!$B16,'Faturamento SP3'!$Z$2:$Z$692,'Infos Relatório'!AS$1)</f>
        <v>0</v>
      </c>
      <c r="AY16" s="23">
        <f>COUNTIFS('Faturamento SP3'!$D$2:$D$692,'Infos Relatório'!$B$2,'Faturamento SP3'!$E$2:$E$692,'Infos Relatório'!$B16,'Faturamento SP3'!$Z$2:$Z$692,'Infos Relatório'!AY$1)</f>
        <v>0</v>
      </c>
      <c r="AZ16" s="13">
        <f>SUMIFS('Faturamento SP3'!$G$2:$G$692,'Faturamento SP3'!$D$2:$D$692,'Infos Relatório'!$B$2,'Faturamento SP3'!$E$2:$E$692,'Infos Relatório'!$B16,'Faturamento SP3'!$Z$2:$Z$692,'Infos Relatório'!AY$1)</f>
        <v>0</v>
      </c>
      <c r="BA16" s="13">
        <f>SUMIFS('Faturamento SP3'!$J$2:$J$692,'Faturamento SP3'!$D$2:$D$692,'Infos Relatório'!$B$2,'Faturamento SP3'!$E$2:$E$692,'Infos Relatório'!$B16,'Faturamento SP3'!$Z$2:$Z$692,'Infos Relatório'!AY$1)</f>
        <v>0</v>
      </c>
      <c r="BB16" s="14">
        <f>SUMIFS('Faturamento SP3'!$O$2:$O$692,'Faturamento SP3'!$D$2:$D$692,'Infos Relatório'!$B$2,'Faturamento SP3'!$E$2:$E$692,'Infos Relatório'!$B16,'Faturamento SP3'!$Z$2:$Z$692,'Infos Relatório'!AY$1,'Faturamento SP3'!$T$2:$T$692,"Sim")+SUMIFS('Faturamento SP3'!$P$2:$P$692,'Faturamento SP3'!$D$2:$D$692,'Infos Relatório'!$B$2,'Faturamento SP3'!$E$2:$E$692,'Infos Relatório'!$B16,'Faturamento SP3'!$Z$2:$Z$692,'Infos Relatório'!AY$1,'Faturamento SP3'!$T$2:$T$692,"Sim")</f>
        <v>0</v>
      </c>
      <c r="BC16" s="27" t="e">
        <f t="shared" si="8"/>
        <v>#DIV/0!</v>
      </c>
      <c r="BD16" s="24">
        <f>SUMIFS('Faturamento SP3'!$H$2:$H$692,'Faturamento SP3'!$D$2:$D$692,'Infos Relatório'!$B$2,'Faturamento SP3'!$E$2:$E$692,'Infos Relatório'!$B16,'Faturamento SP3'!$Z$2:$Z$692,'Infos Relatório'!AY$1)</f>
        <v>0</v>
      </c>
      <c r="BE16" s="23">
        <f>COUNTIFS('Faturamento SP3'!$D$2:$D$692,'Infos Relatório'!$B$2,'Faturamento SP3'!$E$2:$E$692,'Infos Relatório'!$B16,'Faturamento SP3'!$Z$2:$Z$692,'Infos Relatório'!BE$1)</f>
        <v>0</v>
      </c>
      <c r="BF16" s="13">
        <f>SUMIFS('Faturamento SP3'!$G$2:$G$692,'Faturamento SP3'!$D$2:$D$692,'Infos Relatório'!$B$2,'Faturamento SP3'!$E$2:$E$692,'Infos Relatório'!$B16,'Faturamento SP3'!$Z$2:$Z$692,'Infos Relatório'!BE$1)</f>
        <v>0</v>
      </c>
      <c r="BG16" s="13">
        <f>SUMIFS('Faturamento SP3'!$J$2:$J$692,'Faturamento SP3'!$D$2:$D$692,'Infos Relatório'!$B$2,'Faturamento SP3'!$E$2:$E$692,'Infos Relatório'!$B16,'Faturamento SP3'!$Z$2:$Z$692,'Infos Relatório'!BE$1)</f>
        <v>0</v>
      </c>
      <c r="BH16" s="14">
        <f>SUMIFS('Faturamento SP3'!$O$2:$O$692,'Faturamento SP3'!$D$2:$D$692,'Infos Relatório'!$B$2,'Faturamento SP3'!$E$2:$E$692,'Infos Relatório'!$B16,'Faturamento SP3'!$Z$2:$Z$692,'Infos Relatório'!BE$1,'Faturamento SP3'!$T$2:$T$692,"Sim")+SUMIFS('Faturamento SP3'!$P$2:$P$692,'Faturamento SP3'!$D$2:$D$692,'Infos Relatório'!$B$2,'Faturamento SP3'!$E$2:$E$692,'Infos Relatório'!$B16,'Faturamento SP3'!$Z$2:$Z$692,'Infos Relatório'!BE$1,'Faturamento SP3'!$T$2:$T$692,"Sim")</f>
        <v>0</v>
      </c>
      <c r="BI16" s="27" t="e">
        <f t="shared" si="9"/>
        <v>#DIV/0!</v>
      </c>
      <c r="BJ16" s="24">
        <f>SUMIFS('Faturamento SP3'!$H$2:$H$692,'Faturamento SP3'!$D$2:$D$692,'Infos Relatório'!$B$2,'Faturamento SP3'!$E$2:$E$692,'Infos Relatório'!$B16,'Faturamento SP3'!$Z$2:$Z$692,'Infos Relatório'!BE$1)</f>
        <v>0</v>
      </c>
      <c r="BK16" s="23">
        <f>COUNTIFS('Faturamento SP3'!$D$2:$D$692,'Infos Relatório'!$B$2,'Faturamento SP3'!$E$2:$E$692,'Infos Relatório'!$B16,'Faturamento SP3'!$Z$2:$Z$692,'Infos Relatório'!BK$1)</f>
        <v>0</v>
      </c>
      <c r="BL16" s="13">
        <f>SUMIFS('Faturamento SP3'!$G$2:$G$692,'Faturamento SP3'!$D$2:$D$692,'Infos Relatório'!$B$2,'Faturamento SP3'!$E$2:$E$692,'Infos Relatório'!$B16,'Faturamento SP3'!$Z$2:$Z$692,'Infos Relatório'!BK$1)</f>
        <v>0</v>
      </c>
      <c r="BM16" s="13">
        <f>SUMIFS('Faturamento SP3'!$J$2:$J$692,'Faturamento SP3'!$D$2:$D$692,'Infos Relatório'!$B$2,'Faturamento SP3'!$E$2:$E$692,'Infos Relatório'!$B16,'Faturamento SP3'!$Z$2:$Z$692,'Infos Relatório'!BK$1)</f>
        <v>0</v>
      </c>
      <c r="BN16" s="14">
        <f>SUMIFS('Faturamento SP3'!$O$2:$O$692,'Faturamento SP3'!$D$2:$D$692,'Infos Relatório'!$B$2,'Faturamento SP3'!$E$2:$E$692,'Infos Relatório'!$B16,'Faturamento SP3'!$Z$2:$Z$692,'Infos Relatório'!BK$1,'Faturamento SP3'!$T$2:$T$692,"Sim")+SUMIFS('Faturamento SP3'!$P$2:$P$692,'Faturamento SP3'!$D$2:$D$692,'Infos Relatório'!$B$2,'Faturamento SP3'!$E$2:$E$692,'Infos Relatório'!$B16,'Faturamento SP3'!$Z$2:$Z$692,'Infos Relatório'!BK$1,'Faturamento SP3'!$T$2:$T$692,"Sim")</f>
        <v>0</v>
      </c>
      <c r="BO16" s="27" t="e">
        <f t="shared" si="10"/>
        <v>#DIV/0!</v>
      </c>
      <c r="BP16" s="24">
        <f>SUMIFS('Faturamento SP3'!$H$2:$H$692,'Faturamento SP3'!$D$2:$D$692,'Infos Relatório'!$B$2,'Faturamento SP3'!$E$2:$E$692,'Infos Relatório'!$B16,'Faturamento SP3'!$Z$2:$Z$692,'Infos Relatório'!BK$1)</f>
        <v>0</v>
      </c>
      <c r="BQ16" s="23">
        <f>COUNTIFS('Faturamento SP3'!$D$2:$D$692,'Infos Relatório'!$B$2,'Faturamento SP3'!$E$2:$E$692,'Infos Relatório'!$B16,'Faturamento SP3'!$Z$2:$Z$692,'Infos Relatório'!BQ$1)</f>
        <v>0</v>
      </c>
      <c r="BR16" s="13">
        <f>SUMIFS('Faturamento SP3'!$G$2:$G$692,'Faturamento SP3'!$D$2:$D$692,'Infos Relatório'!$B$2,'Faturamento SP3'!$E$2:$E$692,'Infos Relatório'!$B16,'Faturamento SP3'!$Z$2:$Z$692,'Infos Relatório'!BQ$1)</f>
        <v>0</v>
      </c>
      <c r="BS16" s="13">
        <f>SUMIFS('Faturamento SP3'!$J$2:$J$692,'Faturamento SP3'!$D$2:$D$692,'Infos Relatório'!$B$2,'Faturamento SP3'!$E$2:$E$692,'Infos Relatório'!$B16,'Faturamento SP3'!$Z$2:$Z$692,'Infos Relatório'!BQ$1)</f>
        <v>0</v>
      </c>
      <c r="BT16" s="14">
        <f>SUMIFS('Faturamento SP3'!$O$2:$O$692,'Faturamento SP3'!$D$2:$D$692,'Infos Relatório'!$B$2,'Faturamento SP3'!$E$2:$E$692,'Infos Relatório'!$B16,'Faturamento SP3'!$Z$2:$Z$692,'Infos Relatório'!BQ$1,'Faturamento SP3'!$T$2:$T$692,"Sim")+SUMIFS('Faturamento SP3'!$P$2:$P$692,'Faturamento SP3'!$D$2:$D$692,'Infos Relatório'!$B$2,'Faturamento SP3'!$E$2:$E$692,'Infos Relatório'!$B16,'Faturamento SP3'!$Z$2:$Z$692,'Infos Relatório'!BQ$1,'Faturamento SP3'!$T$2:$T$692,"Sim")</f>
        <v>0</v>
      </c>
      <c r="BU16" s="27" t="e">
        <f t="shared" si="11"/>
        <v>#DIV/0!</v>
      </c>
      <c r="BV16" s="24">
        <f>SUMIFS('Faturamento SP3'!$H$2:$H$692,'Faturamento SP3'!$D$2:$D$692,'Infos Relatório'!$B$2,'Faturamento SP3'!$E$2:$E$692,'Infos Relatório'!$B16,'Faturamento SP3'!$Z$2:$Z$692,'Infos Relatório'!BQ$1)</f>
        <v>0</v>
      </c>
    </row>
    <row r="17" spans="2:74">
      <c r="B17" s="17" t="s">
        <v>21</v>
      </c>
      <c r="C17" s="23">
        <f>COUNTIFS('Faturamento SP3'!$D$2:$D$692,'Infos Relatório'!$B$2,'Faturamento SP3'!$E$2:$E$692,'Infos Relatório'!$B17,'Faturamento SP3'!$Z$2:$Z$692,'Infos Relatório'!C$1)</f>
        <v>0</v>
      </c>
      <c r="D17" s="13">
        <f>SUMIFS('Faturamento SP3'!$G$2:$G$692,'Faturamento SP3'!$D$2:$D$692,'Infos Relatório'!$B$2,'Faturamento SP3'!$E$2:$E$692,'Infos Relatório'!$B17,'Faturamento SP3'!$Z$2:$Z$692,'Infos Relatório'!C$1)</f>
        <v>0</v>
      </c>
      <c r="E17" s="13">
        <f>SUMIFS('Faturamento SP3'!$J$2:$J$692,'Faturamento SP3'!$D$2:$D$692,'Infos Relatório'!$B$2,'Faturamento SP3'!$E$2:$E$692,'Infos Relatório'!$B17,'Faturamento SP3'!$Z$2:$Z$692,'Infos Relatório'!C$1)</f>
        <v>0</v>
      </c>
      <c r="F17" s="14">
        <f>SUMIFS('Faturamento SP3'!$O$2:$O$692,'Faturamento SP3'!$D$2:$D$692,'Infos Relatório'!$B$2,'Faturamento SP3'!$E$2:$E$692,'Infos Relatório'!$B17,'Faturamento SP3'!$Z$2:$Z$692,'Infos Relatório'!C$1,'Faturamento SP3'!$T$2:$T$692,"Sim")+SUMIFS('Faturamento SP3'!$P$2:$P$692,'Faturamento SP3'!$D$2:$D$692,'Infos Relatório'!$B$2,'Faturamento SP3'!$E$2:$E$692,'Infos Relatório'!$B17,'Faturamento SP3'!$Z$2:$Z$692,'Infos Relatório'!C$1,'Faturamento SP3'!$T$2:$T$692,"Sim")</f>
        <v>0</v>
      </c>
      <c r="G17" s="27" t="e">
        <f t="shared" si="12"/>
        <v>#DIV/0!</v>
      </c>
      <c r="H17" s="24">
        <f>SUMIFS('Faturamento SP3'!$H$2:$H$692,'Faturamento SP3'!$D$2:$D$692,'Infos Relatório'!$B$2,'Faturamento SP3'!$E$2:$E$692,'Infos Relatório'!$B17,'Faturamento SP3'!$Z$2:$Z$692,'Infos Relatório'!C$1)</f>
        <v>0</v>
      </c>
      <c r="I17" s="23">
        <f>COUNTIFS('Faturamento SP3'!$D$2:$D$692,'Infos Relatório'!$B$2,'Faturamento SP3'!$E$2:$E$692,'Infos Relatório'!$B17,'Faturamento SP3'!$Z$2:$Z$692,'Infos Relatório'!I$1)</f>
        <v>0</v>
      </c>
      <c r="J17" s="13">
        <f>SUMIFS('Faturamento SP3'!$G$2:$G$692,'Faturamento SP3'!$D$2:$D$692,'Infos Relatório'!$B$2,'Faturamento SP3'!$E$2:$E$692,'Infos Relatório'!$B17,'Faturamento SP3'!$Z$2:$Z$692,'Infos Relatório'!I$1)</f>
        <v>0</v>
      </c>
      <c r="K17" s="13">
        <f>SUMIFS('Faturamento SP3'!$J$2:$J$692,'Faturamento SP3'!$D$2:$D$692,'Infos Relatório'!$B$2,'Faturamento SP3'!$E$2:$E$692,'Infos Relatório'!$B17,'Faturamento SP3'!$Z$2:$Z$692,'Infos Relatório'!I$1)</f>
        <v>0</v>
      </c>
      <c r="L17" s="14">
        <f>SUMIFS('Faturamento SP3'!$O$2:$O$692,'Faturamento SP3'!$D$2:$D$692,'Infos Relatório'!$B$2,'Faturamento SP3'!$E$2:$E$692,'Infos Relatório'!$B17,'Faturamento SP3'!$Z$2:$Z$692,'Infos Relatório'!I$1,'Faturamento SP3'!$T$2:$T$692,"Sim")+SUMIFS('Faturamento SP3'!$P$2:$P$692,'Faturamento SP3'!$D$2:$D$692,'Infos Relatório'!$B$2,'Faturamento SP3'!$E$2:$E$692,'Infos Relatório'!$B17,'Faturamento SP3'!$Z$2:$Z$692,'Infos Relatório'!I$1,'Faturamento SP3'!$T$2:$T$692,"Sim")</f>
        <v>0</v>
      </c>
      <c r="M17" s="27" t="e">
        <f t="shared" si="1"/>
        <v>#DIV/0!</v>
      </c>
      <c r="N17" s="24">
        <f>SUMIFS('Faturamento SP3'!$H$2:$H$692,'Faturamento SP3'!$D$2:$D$692,'Infos Relatório'!$B$2,'Faturamento SP3'!$E$2:$E$692,'Infos Relatório'!$B17,'Faturamento SP3'!$Z$2:$Z$692,'Infos Relatório'!I$1)</f>
        <v>0</v>
      </c>
      <c r="O17" s="23">
        <f>COUNTIFS('Faturamento SP3'!$D$2:$D$692,'Infos Relatório'!$B$2,'Faturamento SP3'!$E$2:$E$692,'Infos Relatório'!$B17,'Faturamento SP3'!$Z$2:$Z$692,'Infos Relatório'!O$1)</f>
        <v>0</v>
      </c>
      <c r="P17" s="13">
        <f>SUMIFS('Faturamento SP3'!$G$2:$G$692,'Faturamento SP3'!$D$2:$D$692,'Infos Relatório'!$B$2,'Faturamento SP3'!$E$2:$E$692,'Infos Relatório'!$B17,'Faturamento SP3'!$Z$2:$Z$692,'Infos Relatório'!O$1)</f>
        <v>0</v>
      </c>
      <c r="Q17" s="13">
        <f>SUMIFS('Faturamento SP3'!$J$2:$J$692,'Faturamento SP3'!$D$2:$D$692,'Infos Relatório'!$B$2,'Faturamento SP3'!$E$2:$E$692,'Infos Relatório'!$B17,'Faturamento SP3'!$Z$2:$Z$692,'Infos Relatório'!O$1)</f>
        <v>0</v>
      </c>
      <c r="R17" s="14">
        <f>SUMIFS('Faturamento SP3'!$O$2:$O$692,'Faturamento SP3'!$D$2:$D$692,'Infos Relatório'!$B$2,'Faturamento SP3'!$E$2:$E$692,'Infos Relatório'!$B17,'Faturamento SP3'!$Z$2:$Z$692,'Infos Relatório'!O$1,'Faturamento SP3'!$T$2:$T$692,"Sim")+SUMIFS('Faturamento SP3'!$P$2:$P$692,'Faturamento SP3'!$D$2:$D$692,'Infos Relatório'!$B$2,'Faturamento SP3'!$E$2:$E$692,'Infos Relatório'!$B17,'Faturamento SP3'!$Z$2:$Z$692,'Infos Relatório'!O$1,'Faturamento SP3'!$T$2:$T$692,"Sim")</f>
        <v>0</v>
      </c>
      <c r="S17" s="27" t="e">
        <f t="shared" si="2"/>
        <v>#DIV/0!</v>
      </c>
      <c r="T17" s="24">
        <f>SUMIFS('Faturamento SP3'!$H$2:$H$692,'Faturamento SP3'!$D$2:$D$692,'Infos Relatório'!$B$2,'Faturamento SP3'!$E$2:$E$692,'Infos Relatório'!$B17,'Faturamento SP3'!$Z$2:$Z$692,'Infos Relatório'!O$1)</f>
        <v>0</v>
      </c>
      <c r="U17" s="23">
        <f>COUNTIFS('Faturamento SP3'!$D$2:$D$692,'Infos Relatório'!$B$2,'Faturamento SP3'!$E$2:$E$692,'Infos Relatório'!$B17,'Faturamento SP3'!$Z$2:$Z$692,'Infos Relatório'!U$1)</f>
        <v>0</v>
      </c>
      <c r="V17" s="13">
        <f>SUMIFS('Faturamento SP3'!$G$2:$G$692,'Faturamento SP3'!$D$2:$D$692,'Infos Relatório'!$B$2,'Faturamento SP3'!$E$2:$E$692,'Infos Relatório'!$B17,'Faturamento SP3'!$Z$2:$Z$692,'Infos Relatório'!U$1)</f>
        <v>0</v>
      </c>
      <c r="W17" s="13">
        <f>SUMIFS('Faturamento SP3'!$J$2:$J$692,'Faturamento SP3'!$D$2:$D$692,'Infos Relatório'!$B$2,'Faturamento SP3'!$E$2:$E$692,'Infos Relatório'!$B17,'Faturamento SP3'!$Z$2:$Z$692,'Infos Relatório'!U$1)</f>
        <v>0</v>
      </c>
      <c r="X17" s="14">
        <f>SUMIFS('Faturamento SP3'!$O$2:$O$692,'Faturamento SP3'!$D$2:$D$692,'Infos Relatório'!$B$2,'Faturamento SP3'!$E$2:$E$692,'Infos Relatório'!$B17,'Faturamento SP3'!$Z$2:$Z$692,'Infos Relatório'!U$1,'Faturamento SP3'!$T$2:$T$692,"Sim")+SUMIFS('Faturamento SP3'!$P$2:$P$692,'Faturamento SP3'!$D$2:$D$692,'Infos Relatório'!$B$2,'Faturamento SP3'!$E$2:$E$692,'Infos Relatório'!$B17,'Faturamento SP3'!$Z$2:$Z$692,'Infos Relatório'!U$1,'Faturamento SP3'!$T$2:$T$692,"Sim")</f>
        <v>0</v>
      </c>
      <c r="Y17" s="27" t="e">
        <f t="shared" si="3"/>
        <v>#DIV/0!</v>
      </c>
      <c r="Z17" s="24">
        <f>SUMIFS('Faturamento SP3'!$H$2:$H$692,'Faturamento SP3'!$D$2:$D$692,'Infos Relatório'!$B$2,'Faturamento SP3'!$E$2:$E$692,'Infos Relatório'!$B17,'Faturamento SP3'!$Z$2:$Z$692,'Infos Relatório'!U$1)</f>
        <v>0</v>
      </c>
      <c r="AA17" s="23">
        <f>COUNTIFS('Faturamento SP3'!$D$2:$D$692,'Infos Relatório'!$B$2,'Faturamento SP3'!$E$2:$E$692,'Infos Relatório'!$B17,'Faturamento SP3'!$Z$2:$Z$692,'Infos Relatório'!AA$1)</f>
        <v>0</v>
      </c>
      <c r="AB17" s="13">
        <f>SUMIFS('Faturamento SP3'!$G$2:$G$692,'Faturamento SP3'!$D$2:$D$692,'Infos Relatório'!$B$2,'Faturamento SP3'!$E$2:$E$692,'Infos Relatório'!$B17,'Faturamento SP3'!$Z$2:$Z$692,'Infos Relatório'!AA$1)</f>
        <v>0</v>
      </c>
      <c r="AC17" s="13">
        <f>SUMIFS('Faturamento SP3'!$J$2:$J$692,'Faturamento SP3'!$D$2:$D$692,'Infos Relatório'!$B$2,'Faturamento SP3'!$E$2:$E$692,'Infos Relatório'!$B17,'Faturamento SP3'!$Z$2:$Z$692,'Infos Relatório'!AA$1)</f>
        <v>0</v>
      </c>
      <c r="AD17" s="14">
        <f>SUMIFS('Faturamento SP3'!$O$2:$O$692,'Faturamento SP3'!$D$2:$D$692,'Infos Relatório'!$B$2,'Faturamento SP3'!$E$2:$E$692,'Infos Relatório'!$B17,'Faturamento SP3'!$Z$2:$Z$692,'Infos Relatório'!AA$1,'Faturamento SP3'!$T$2:$T$692,"Sim")+SUMIFS('Faturamento SP3'!$P$2:$P$692,'Faturamento SP3'!$D$2:$D$692,'Infos Relatório'!$B$2,'Faturamento SP3'!$E$2:$E$692,'Infos Relatório'!$B17,'Faturamento SP3'!$Z$2:$Z$692,'Infos Relatório'!AA$1,'Faturamento SP3'!$T$2:$T$692,"Sim")</f>
        <v>0</v>
      </c>
      <c r="AE17" s="27" t="e">
        <f t="shared" si="4"/>
        <v>#DIV/0!</v>
      </c>
      <c r="AF17" s="24">
        <f>SUMIFS('Faturamento SP3'!$H$2:$H$692,'Faturamento SP3'!$D$2:$D$692,'Infos Relatório'!$B$2,'Faturamento SP3'!$E$2:$E$692,'Infos Relatório'!$B17,'Faturamento SP3'!$Z$2:$Z$692,'Infos Relatório'!AA$1)</f>
        <v>0</v>
      </c>
      <c r="AG17" s="23">
        <f>COUNTIFS('Faturamento SP3'!$D$2:$D$692,'Infos Relatório'!$B$2,'Faturamento SP3'!$E$2:$E$692,'Infos Relatório'!$B17,'Faturamento SP3'!$Z$2:$Z$692,'Infos Relatório'!AG$1)</f>
        <v>0</v>
      </c>
      <c r="AH17" s="13">
        <f>SUMIFS('Faturamento SP3'!$G$2:$G$692,'Faturamento SP3'!$D$2:$D$692,'Infos Relatório'!$B$2,'Faturamento SP3'!$E$2:$E$692,'Infos Relatório'!$B17,'Faturamento SP3'!$Z$2:$Z$692,'Infos Relatório'!AG$1)</f>
        <v>0</v>
      </c>
      <c r="AI17" s="13">
        <f>SUMIFS('Faturamento SP3'!$J$2:$J$692,'Faturamento SP3'!$D$2:$D$692,'Infos Relatório'!$B$2,'Faturamento SP3'!$E$2:$E$692,'Infos Relatório'!$B17,'Faturamento SP3'!$Z$2:$Z$692,'Infos Relatório'!AG$1)</f>
        <v>0</v>
      </c>
      <c r="AJ17" s="14">
        <f>SUMIFS('Faturamento SP3'!$O$2:$O$692,'Faturamento SP3'!$D$2:$D$692,'Infos Relatório'!$B$2,'Faturamento SP3'!$E$2:$E$692,'Infos Relatório'!$B17,'Faturamento SP3'!$Z$2:$Z$692,'Infos Relatório'!AG$1,'Faturamento SP3'!$T$2:$T$692,"Sim")+SUMIFS('Faturamento SP3'!$P$2:$P$692,'Faturamento SP3'!$D$2:$D$692,'Infos Relatório'!$B$2,'Faturamento SP3'!$E$2:$E$692,'Infos Relatório'!$B17,'Faturamento SP3'!$Z$2:$Z$692,'Infos Relatório'!AG$1,'Faturamento SP3'!$T$2:$T$692,"Sim")</f>
        <v>0</v>
      </c>
      <c r="AK17" s="27" t="e">
        <f t="shared" si="5"/>
        <v>#DIV/0!</v>
      </c>
      <c r="AL17" s="24">
        <f>SUMIFS('Faturamento SP3'!$H$2:$H$692,'Faturamento SP3'!$D$2:$D$692,'Infos Relatório'!$B$2,'Faturamento SP3'!$E$2:$E$692,'Infos Relatório'!$B17,'Faturamento SP3'!$Z$2:$Z$692,'Infos Relatório'!AG$1)</f>
        <v>0</v>
      </c>
      <c r="AM17" s="23">
        <f>COUNTIFS('Faturamento SP3'!$D$2:$D$692,'Infos Relatório'!$B$2,'Faturamento SP3'!$E$2:$E$692,'Infos Relatório'!$B17,'Faturamento SP3'!$Z$2:$Z$692,'Infos Relatório'!AM$1)</f>
        <v>0</v>
      </c>
      <c r="AN17" s="13">
        <f>SUMIFS('Faturamento SP3'!$G$2:$G$692,'Faturamento SP3'!$D$2:$D$692,'Infos Relatório'!$B$2,'Faturamento SP3'!$E$2:$E$692,'Infos Relatório'!$B17,'Faturamento SP3'!$Z$2:$Z$692,'Infos Relatório'!AM$1)</f>
        <v>0</v>
      </c>
      <c r="AO17" s="13">
        <f>SUMIFS('Faturamento SP3'!$J$2:$J$692,'Faturamento SP3'!$D$2:$D$692,'Infos Relatório'!$B$2,'Faturamento SP3'!$E$2:$E$692,'Infos Relatório'!$B17,'Faturamento SP3'!$Z$2:$Z$692,'Infos Relatório'!AM$1)</f>
        <v>0</v>
      </c>
      <c r="AP17" s="14">
        <f>SUMIFS('Faturamento SP3'!$O$2:$O$692,'Faturamento SP3'!$D$2:$D$692,'Infos Relatório'!$B$2,'Faturamento SP3'!$E$2:$E$692,'Infos Relatório'!$B17,'Faturamento SP3'!$Z$2:$Z$692,'Infos Relatório'!AM$1,'Faturamento SP3'!$T$2:$T$692,"Sim")+SUMIFS('Faturamento SP3'!$P$2:$P$692,'Faturamento SP3'!$D$2:$D$692,'Infos Relatório'!$B$2,'Faturamento SP3'!$E$2:$E$692,'Infos Relatório'!$B17,'Faturamento SP3'!$Z$2:$Z$692,'Infos Relatório'!AM$1,'Faturamento SP3'!$T$2:$T$692,"Sim")</f>
        <v>0</v>
      </c>
      <c r="AQ17" s="27" t="e">
        <f t="shared" si="6"/>
        <v>#DIV/0!</v>
      </c>
      <c r="AR17" s="24">
        <f>SUMIFS('Faturamento SP3'!$H$2:$H$692,'Faturamento SP3'!$D$2:$D$692,'Infos Relatório'!$B$2,'Faturamento SP3'!$E$2:$E$692,'Infos Relatório'!$B17,'Faturamento SP3'!$Z$2:$Z$692,'Infos Relatório'!AM$1)</f>
        <v>0</v>
      </c>
      <c r="AS17" s="23">
        <f>COUNTIFS('Faturamento SP3'!$D$2:$D$692,'Infos Relatório'!$B$2,'Faturamento SP3'!$E$2:$E$692,'Infos Relatório'!$B17,'Faturamento SP3'!$Z$2:$Z$692,'Infos Relatório'!AS$1)</f>
        <v>0</v>
      </c>
      <c r="AT17" s="13">
        <f>SUMIFS('Faturamento SP3'!$G$2:$G$692,'Faturamento SP3'!$D$2:$D$692,'Infos Relatório'!$B$2,'Faturamento SP3'!$E$2:$E$692,'Infos Relatório'!$B17,'Faturamento SP3'!$Z$2:$Z$692,'Infos Relatório'!AS$1)</f>
        <v>0</v>
      </c>
      <c r="AU17" s="13">
        <f>SUMIFS('Faturamento SP3'!$J$2:$J$692,'Faturamento SP3'!$D$2:$D$692,'Infos Relatório'!$B$2,'Faturamento SP3'!$E$2:$E$692,'Infos Relatório'!$B17,'Faturamento SP3'!$Z$2:$Z$692,'Infos Relatório'!AS$1)</f>
        <v>0</v>
      </c>
      <c r="AV17" s="14">
        <f>SUMIFS('Faturamento SP3'!$O$2:$O$692,'Faturamento SP3'!$D$2:$D$692,'Infos Relatório'!$B$2,'Faturamento SP3'!$E$2:$E$692,'Infos Relatório'!$B17,'Faturamento SP3'!$Z$2:$Z$692,'Infos Relatório'!AS$1,'Faturamento SP3'!$T$2:$T$692,"Sim")+SUMIFS('Faturamento SP3'!$P$2:$P$692,'Faturamento SP3'!$D$2:$D$692,'Infos Relatório'!$B$2,'Faturamento SP3'!$E$2:$E$692,'Infos Relatório'!$B17,'Faturamento SP3'!$Z$2:$Z$692,'Infos Relatório'!AS$1,'Faturamento SP3'!$T$2:$T$692,"Sim")</f>
        <v>0</v>
      </c>
      <c r="AW17" s="27" t="e">
        <f t="shared" si="7"/>
        <v>#DIV/0!</v>
      </c>
      <c r="AX17" s="24">
        <f>SUMIFS('Faturamento SP3'!$H$2:$H$692,'Faturamento SP3'!$D$2:$D$692,'Infos Relatório'!$B$2,'Faturamento SP3'!$E$2:$E$692,'Infos Relatório'!$B17,'Faturamento SP3'!$Z$2:$Z$692,'Infos Relatório'!AS$1)</f>
        <v>0</v>
      </c>
      <c r="AY17" s="23">
        <f>COUNTIFS('Faturamento SP3'!$D$2:$D$692,'Infos Relatório'!$B$2,'Faturamento SP3'!$E$2:$E$692,'Infos Relatório'!$B17,'Faturamento SP3'!$Z$2:$Z$692,'Infos Relatório'!AY$1)</f>
        <v>0</v>
      </c>
      <c r="AZ17" s="13">
        <f>SUMIFS('Faturamento SP3'!$G$2:$G$692,'Faturamento SP3'!$D$2:$D$692,'Infos Relatório'!$B$2,'Faturamento SP3'!$E$2:$E$692,'Infos Relatório'!$B17,'Faturamento SP3'!$Z$2:$Z$692,'Infos Relatório'!AY$1)</f>
        <v>0</v>
      </c>
      <c r="BA17" s="13">
        <f>SUMIFS('Faturamento SP3'!$J$2:$J$692,'Faturamento SP3'!$D$2:$D$692,'Infos Relatório'!$B$2,'Faturamento SP3'!$E$2:$E$692,'Infos Relatório'!$B17,'Faturamento SP3'!$Z$2:$Z$692,'Infos Relatório'!AY$1)</f>
        <v>0</v>
      </c>
      <c r="BB17" s="14">
        <f>SUMIFS('Faturamento SP3'!$O$2:$O$692,'Faturamento SP3'!$D$2:$D$692,'Infos Relatório'!$B$2,'Faturamento SP3'!$E$2:$E$692,'Infos Relatório'!$B17,'Faturamento SP3'!$Z$2:$Z$692,'Infos Relatório'!AY$1,'Faturamento SP3'!$T$2:$T$692,"Sim")+SUMIFS('Faturamento SP3'!$P$2:$P$692,'Faturamento SP3'!$D$2:$D$692,'Infos Relatório'!$B$2,'Faturamento SP3'!$E$2:$E$692,'Infos Relatório'!$B17,'Faturamento SP3'!$Z$2:$Z$692,'Infos Relatório'!AY$1,'Faturamento SP3'!$T$2:$T$692,"Sim")</f>
        <v>0</v>
      </c>
      <c r="BC17" s="27" t="e">
        <f t="shared" si="8"/>
        <v>#DIV/0!</v>
      </c>
      <c r="BD17" s="24">
        <f>SUMIFS('Faturamento SP3'!$H$2:$H$692,'Faturamento SP3'!$D$2:$D$692,'Infos Relatório'!$B$2,'Faturamento SP3'!$E$2:$E$692,'Infos Relatório'!$B17,'Faturamento SP3'!$Z$2:$Z$692,'Infos Relatório'!AY$1)</f>
        <v>0</v>
      </c>
      <c r="BE17" s="23">
        <f>COUNTIFS('Faturamento SP3'!$D$2:$D$692,'Infos Relatório'!$B$2,'Faturamento SP3'!$E$2:$E$692,'Infos Relatório'!$B17,'Faturamento SP3'!$Z$2:$Z$692,'Infos Relatório'!BE$1)</f>
        <v>0</v>
      </c>
      <c r="BF17" s="13">
        <f>SUMIFS('Faturamento SP3'!$G$2:$G$692,'Faturamento SP3'!$D$2:$D$692,'Infos Relatório'!$B$2,'Faturamento SP3'!$E$2:$E$692,'Infos Relatório'!$B17,'Faturamento SP3'!$Z$2:$Z$692,'Infos Relatório'!BE$1)</f>
        <v>0</v>
      </c>
      <c r="BG17" s="13">
        <f>SUMIFS('Faturamento SP3'!$J$2:$J$692,'Faturamento SP3'!$D$2:$D$692,'Infos Relatório'!$B$2,'Faturamento SP3'!$E$2:$E$692,'Infos Relatório'!$B17,'Faturamento SP3'!$Z$2:$Z$692,'Infos Relatório'!BE$1)</f>
        <v>0</v>
      </c>
      <c r="BH17" s="14">
        <f>SUMIFS('Faturamento SP3'!$O$2:$O$692,'Faturamento SP3'!$D$2:$D$692,'Infos Relatório'!$B$2,'Faturamento SP3'!$E$2:$E$692,'Infos Relatório'!$B17,'Faturamento SP3'!$Z$2:$Z$692,'Infos Relatório'!BE$1,'Faturamento SP3'!$T$2:$T$692,"Sim")+SUMIFS('Faturamento SP3'!$P$2:$P$692,'Faturamento SP3'!$D$2:$D$692,'Infos Relatório'!$B$2,'Faturamento SP3'!$E$2:$E$692,'Infos Relatório'!$B17,'Faturamento SP3'!$Z$2:$Z$692,'Infos Relatório'!BE$1,'Faturamento SP3'!$T$2:$T$692,"Sim")</f>
        <v>0</v>
      </c>
      <c r="BI17" s="27" t="e">
        <f t="shared" si="9"/>
        <v>#DIV/0!</v>
      </c>
      <c r="BJ17" s="24">
        <f>SUMIFS('Faturamento SP3'!$H$2:$H$692,'Faturamento SP3'!$D$2:$D$692,'Infos Relatório'!$B$2,'Faturamento SP3'!$E$2:$E$692,'Infos Relatório'!$B17,'Faturamento SP3'!$Z$2:$Z$692,'Infos Relatório'!BE$1)</f>
        <v>0</v>
      </c>
      <c r="BK17" s="23">
        <f>COUNTIFS('Faturamento SP3'!$D$2:$D$692,'Infos Relatório'!$B$2,'Faturamento SP3'!$E$2:$E$692,'Infos Relatório'!$B17,'Faturamento SP3'!$Z$2:$Z$692,'Infos Relatório'!BK$1)</f>
        <v>0</v>
      </c>
      <c r="BL17" s="13">
        <f>SUMIFS('Faturamento SP3'!$G$2:$G$692,'Faturamento SP3'!$D$2:$D$692,'Infos Relatório'!$B$2,'Faturamento SP3'!$E$2:$E$692,'Infos Relatório'!$B17,'Faturamento SP3'!$Z$2:$Z$692,'Infos Relatório'!BK$1)</f>
        <v>0</v>
      </c>
      <c r="BM17" s="13">
        <f>SUMIFS('Faturamento SP3'!$J$2:$J$692,'Faturamento SP3'!$D$2:$D$692,'Infos Relatório'!$B$2,'Faturamento SP3'!$E$2:$E$692,'Infos Relatório'!$B17,'Faturamento SP3'!$Z$2:$Z$692,'Infos Relatório'!BK$1)</f>
        <v>0</v>
      </c>
      <c r="BN17" s="14">
        <f>SUMIFS('Faturamento SP3'!$O$2:$O$692,'Faturamento SP3'!$D$2:$D$692,'Infos Relatório'!$B$2,'Faturamento SP3'!$E$2:$E$692,'Infos Relatório'!$B17,'Faturamento SP3'!$Z$2:$Z$692,'Infos Relatório'!BK$1,'Faturamento SP3'!$T$2:$T$692,"Sim")+SUMIFS('Faturamento SP3'!$P$2:$P$692,'Faturamento SP3'!$D$2:$D$692,'Infos Relatório'!$B$2,'Faturamento SP3'!$E$2:$E$692,'Infos Relatório'!$B17,'Faturamento SP3'!$Z$2:$Z$692,'Infos Relatório'!BK$1,'Faturamento SP3'!$T$2:$T$692,"Sim")</f>
        <v>0</v>
      </c>
      <c r="BO17" s="27" t="e">
        <f t="shared" si="10"/>
        <v>#DIV/0!</v>
      </c>
      <c r="BP17" s="24">
        <f>SUMIFS('Faturamento SP3'!$H$2:$H$692,'Faturamento SP3'!$D$2:$D$692,'Infos Relatório'!$B$2,'Faturamento SP3'!$E$2:$E$692,'Infos Relatório'!$B17,'Faturamento SP3'!$Z$2:$Z$692,'Infos Relatório'!BK$1)</f>
        <v>0</v>
      </c>
      <c r="BQ17" s="23">
        <f>COUNTIFS('Faturamento SP3'!$D$2:$D$692,'Infos Relatório'!$B$2,'Faturamento SP3'!$E$2:$E$692,'Infos Relatório'!$B17,'Faturamento SP3'!$Z$2:$Z$692,'Infos Relatório'!BQ$1)</f>
        <v>0</v>
      </c>
      <c r="BR17" s="13">
        <f>SUMIFS('Faturamento SP3'!$G$2:$G$692,'Faturamento SP3'!$D$2:$D$692,'Infos Relatório'!$B$2,'Faturamento SP3'!$E$2:$E$692,'Infos Relatório'!$B17,'Faturamento SP3'!$Z$2:$Z$692,'Infos Relatório'!BQ$1)</f>
        <v>0</v>
      </c>
      <c r="BS17" s="13">
        <f>SUMIFS('Faturamento SP3'!$J$2:$J$692,'Faturamento SP3'!$D$2:$D$692,'Infos Relatório'!$B$2,'Faturamento SP3'!$E$2:$E$692,'Infos Relatório'!$B17,'Faturamento SP3'!$Z$2:$Z$692,'Infos Relatório'!BQ$1)</f>
        <v>0</v>
      </c>
      <c r="BT17" s="14">
        <f>SUMIFS('Faturamento SP3'!$O$2:$O$692,'Faturamento SP3'!$D$2:$D$692,'Infos Relatório'!$B$2,'Faturamento SP3'!$E$2:$E$692,'Infos Relatório'!$B17,'Faturamento SP3'!$Z$2:$Z$692,'Infos Relatório'!BQ$1,'Faturamento SP3'!$T$2:$T$692,"Sim")+SUMIFS('Faturamento SP3'!$P$2:$P$692,'Faturamento SP3'!$D$2:$D$692,'Infos Relatório'!$B$2,'Faturamento SP3'!$E$2:$E$692,'Infos Relatório'!$B17,'Faturamento SP3'!$Z$2:$Z$692,'Infos Relatório'!BQ$1,'Faturamento SP3'!$T$2:$T$692,"Sim")</f>
        <v>0</v>
      </c>
      <c r="BU17" s="27" t="e">
        <f t="shared" si="11"/>
        <v>#DIV/0!</v>
      </c>
      <c r="BV17" s="24">
        <f>SUMIFS('Faturamento SP3'!$H$2:$H$692,'Faturamento SP3'!$D$2:$D$692,'Infos Relatório'!$B$2,'Faturamento SP3'!$E$2:$E$692,'Infos Relatório'!$B17,'Faturamento SP3'!$Z$2:$Z$692,'Infos Relatório'!BQ$1)</f>
        <v>0</v>
      </c>
    </row>
    <row r="18" spans="2:74">
      <c r="B18" s="17" t="s">
        <v>22</v>
      </c>
      <c r="C18" s="23">
        <f>COUNTIFS('Faturamento SP3'!$D$2:$D$692,'Infos Relatório'!$B$2,'Faturamento SP3'!$E$2:$E$692,'Infos Relatório'!$B18,'Faturamento SP3'!$Z$2:$Z$692,'Infos Relatório'!C$1)</f>
        <v>0</v>
      </c>
      <c r="D18" s="13">
        <f>SUMIFS('Faturamento SP3'!$G$2:$G$692,'Faturamento SP3'!$D$2:$D$692,'Infos Relatório'!$B$2,'Faturamento SP3'!$E$2:$E$692,'Infos Relatório'!$B18,'Faturamento SP3'!$Z$2:$Z$692,'Infos Relatório'!C$1)</f>
        <v>0</v>
      </c>
      <c r="E18" s="13">
        <f>SUMIFS('Faturamento SP3'!$J$2:$J$692,'Faturamento SP3'!$D$2:$D$692,'Infos Relatório'!$B$2,'Faturamento SP3'!$E$2:$E$692,'Infos Relatório'!$B18,'Faturamento SP3'!$Z$2:$Z$692,'Infos Relatório'!C$1)</f>
        <v>0</v>
      </c>
      <c r="F18" s="14">
        <f>SUMIFS('Faturamento SP3'!$O$2:$O$692,'Faturamento SP3'!$D$2:$D$692,'Infos Relatório'!$B$2,'Faturamento SP3'!$E$2:$E$692,'Infos Relatório'!$B18,'Faturamento SP3'!$Z$2:$Z$692,'Infos Relatório'!C$1,'Faturamento SP3'!$T$2:$T$692,"Sim")+SUMIFS('Faturamento SP3'!$P$2:$P$692,'Faturamento SP3'!$D$2:$D$692,'Infos Relatório'!$B$2,'Faturamento SP3'!$E$2:$E$692,'Infos Relatório'!$B18,'Faturamento SP3'!$Z$2:$Z$692,'Infos Relatório'!C$1,'Faturamento SP3'!$T$2:$T$692,"Sim")</f>
        <v>0</v>
      </c>
      <c r="G18" s="27" t="e">
        <f t="shared" si="12"/>
        <v>#DIV/0!</v>
      </c>
      <c r="H18" s="24">
        <f>SUMIFS('Faturamento SP3'!$H$2:$H$692,'Faturamento SP3'!$D$2:$D$692,'Infos Relatório'!$B$2,'Faturamento SP3'!$E$2:$E$692,'Infos Relatório'!$B18,'Faturamento SP3'!$Z$2:$Z$692,'Infos Relatório'!C$1)</f>
        <v>0</v>
      </c>
      <c r="I18" s="23">
        <f>COUNTIFS('Faturamento SP3'!$D$2:$D$692,'Infos Relatório'!$B$2,'Faturamento SP3'!$E$2:$E$692,'Infos Relatório'!$B18,'Faturamento SP3'!$Z$2:$Z$692,'Infos Relatório'!I$1)</f>
        <v>0</v>
      </c>
      <c r="J18" s="13">
        <f>SUMIFS('Faturamento SP3'!$G$2:$G$692,'Faturamento SP3'!$D$2:$D$692,'Infos Relatório'!$B$2,'Faturamento SP3'!$E$2:$E$692,'Infos Relatório'!$B18,'Faturamento SP3'!$Z$2:$Z$692,'Infos Relatório'!I$1)</f>
        <v>0</v>
      </c>
      <c r="K18" s="13">
        <f>SUMIFS('Faturamento SP3'!$J$2:$J$692,'Faturamento SP3'!$D$2:$D$692,'Infos Relatório'!$B$2,'Faturamento SP3'!$E$2:$E$692,'Infos Relatório'!$B18,'Faturamento SP3'!$Z$2:$Z$692,'Infos Relatório'!I$1)</f>
        <v>0</v>
      </c>
      <c r="L18" s="14">
        <f>SUMIFS('Faturamento SP3'!$O$2:$O$692,'Faturamento SP3'!$D$2:$D$692,'Infos Relatório'!$B$2,'Faturamento SP3'!$E$2:$E$692,'Infos Relatório'!$B18,'Faturamento SP3'!$Z$2:$Z$692,'Infos Relatório'!I$1,'Faturamento SP3'!$T$2:$T$692,"Sim")+SUMIFS('Faturamento SP3'!$P$2:$P$692,'Faturamento SP3'!$D$2:$D$692,'Infos Relatório'!$B$2,'Faturamento SP3'!$E$2:$E$692,'Infos Relatório'!$B18,'Faturamento SP3'!$Z$2:$Z$692,'Infos Relatório'!I$1,'Faturamento SP3'!$T$2:$T$692,"Sim")</f>
        <v>0</v>
      </c>
      <c r="M18" s="27" t="e">
        <f t="shared" si="1"/>
        <v>#DIV/0!</v>
      </c>
      <c r="N18" s="24">
        <f>SUMIFS('Faturamento SP3'!$H$2:$H$692,'Faturamento SP3'!$D$2:$D$692,'Infos Relatório'!$B$2,'Faturamento SP3'!$E$2:$E$692,'Infos Relatório'!$B18,'Faturamento SP3'!$Z$2:$Z$692,'Infos Relatório'!I$1)</f>
        <v>0</v>
      </c>
      <c r="O18" s="23">
        <f>COUNTIFS('Faturamento SP3'!$D$2:$D$692,'Infos Relatório'!$B$2,'Faturamento SP3'!$E$2:$E$692,'Infos Relatório'!$B18,'Faturamento SP3'!$Z$2:$Z$692,'Infos Relatório'!O$1)</f>
        <v>0</v>
      </c>
      <c r="P18" s="13">
        <f>SUMIFS('Faturamento SP3'!$G$2:$G$692,'Faturamento SP3'!$D$2:$D$692,'Infos Relatório'!$B$2,'Faturamento SP3'!$E$2:$E$692,'Infos Relatório'!$B18,'Faturamento SP3'!$Z$2:$Z$692,'Infos Relatório'!O$1)</f>
        <v>0</v>
      </c>
      <c r="Q18" s="13">
        <f>SUMIFS('Faturamento SP3'!$J$2:$J$692,'Faturamento SP3'!$D$2:$D$692,'Infos Relatório'!$B$2,'Faturamento SP3'!$E$2:$E$692,'Infos Relatório'!$B18,'Faturamento SP3'!$Z$2:$Z$692,'Infos Relatório'!O$1)</f>
        <v>0</v>
      </c>
      <c r="R18" s="14">
        <f>SUMIFS('Faturamento SP3'!$O$2:$O$692,'Faturamento SP3'!$D$2:$D$692,'Infos Relatório'!$B$2,'Faturamento SP3'!$E$2:$E$692,'Infos Relatório'!$B18,'Faturamento SP3'!$Z$2:$Z$692,'Infos Relatório'!O$1,'Faturamento SP3'!$T$2:$T$692,"Sim")+SUMIFS('Faturamento SP3'!$P$2:$P$692,'Faturamento SP3'!$D$2:$D$692,'Infos Relatório'!$B$2,'Faturamento SP3'!$E$2:$E$692,'Infos Relatório'!$B18,'Faturamento SP3'!$Z$2:$Z$692,'Infos Relatório'!O$1,'Faturamento SP3'!$T$2:$T$692,"Sim")</f>
        <v>0</v>
      </c>
      <c r="S18" s="27" t="e">
        <f t="shared" si="2"/>
        <v>#DIV/0!</v>
      </c>
      <c r="T18" s="24">
        <f>SUMIFS('Faturamento SP3'!$H$2:$H$692,'Faturamento SP3'!$D$2:$D$692,'Infos Relatório'!$B$2,'Faturamento SP3'!$E$2:$E$692,'Infos Relatório'!$B18,'Faturamento SP3'!$Z$2:$Z$692,'Infos Relatório'!O$1)</f>
        <v>0</v>
      </c>
      <c r="U18" s="23">
        <f>COUNTIFS('Faturamento SP3'!$D$2:$D$692,'Infos Relatório'!$B$2,'Faturamento SP3'!$E$2:$E$692,'Infos Relatório'!$B18,'Faturamento SP3'!$Z$2:$Z$692,'Infos Relatório'!U$1)</f>
        <v>0</v>
      </c>
      <c r="V18" s="13">
        <f>SUMIFS('Faturamento SP3'!$G$2:$G$692,'Faturamento SP3'!$D$2:$D$692,'Infos Relatório'!$B$2,'Faturamento SP3'!$E$2:$E$692,'Infos Relatório'!$B18,'Faturamento SP3'!$Z$2:$Z$692,'Infos Relatório'!U$1)</f>
        <v>0</v>
      </c>
      <c r="W18" s="13">
        <f>SUMIFS('Faturamento SP3'!$J$2:$J$692,'Faturamento SP3'!$D$2:$D$692,'Infos Relatório'!$B$2,'Faturamento SP3'!$E$2:$E$692,'Infos Relatório'!$B18,'Faturamento SP3'!$Z$2:$Z$692,'Infos Relatório'!U$1)</f>
        <v>0</v>
      </c>
      <c r="X18" s="14">
        <f>SUMIFS('Faturamento SP3'!$O$2:$O$692,'Faturamento SP3'!$D$2:$D$692,'Infos Relatório'!$B$2,'Faturamento SP3'!$E$2:$E$692,'Infos Relatório'!$B18,'Faturamento SP3'!$Z$2:$Z$692,'Infos Relatório'!U$1,'Faturamento SP3'!$T$2:$T$692,"Sim")+SUMIFS('Faturamento SP3'!$P$2:$P$692,'Faturamento SP3'!$D$2:$D$692,'Infos Relatório'!$B$2,'Faturamento SP3'!$E$2:$E$692,'Infos Relatório'!$B18,'Faturamento SP3'!$Z$2:$Z$692,'Infos Relatório'!U$1,'Faturamento SP3'!$T$2:$T$692,"Sim")</f>
        <v>0</v>
      </c>
      <c r="Y18" s="27" t="e">
        <f t="shared" si="3"/>
        <v>#DIV/0!</v>
      </c>
      <c r="Z18" s="24">
        <f>SUMIFS('Faturamento SP3'!$H$2:$H$692,'Faturamento SP3'!$D$2:$D$692,'Infos Relatório'!$B$2,'Faturamento SP3'!$E$2:$E$692,'Infos Relatório'!$B18,'Faturamento SP3'!$Z$2:$Z$692,'Infos Relatório'!U$1)</f>
        <v>0</v>
      </c>
      <c r="AA18" s="23">
        <f>COUNTIFS('Faturamento SP3'!$D$2:$D$692,'Infos Relatório'!$B$2,'Faturamento SP3'!$E$2:$E$692,'Infos Relatório'!$B18,'Faturamento SP3'!$Z$2:$Z$692,'Infos Relatório'!AA$1)</f>
        <v>0</v>
      </c>
      <c r="AB18" s="13">
        <f>SUMIFS('Faturamento SP3'!$G$2:$G$692,'Faturamento SP3'!$D$2:$D$692,'Infos Relatório'!$B$2,'Faturamento SP3'!$E$2:$E$692,'Infos Relatório'!$B18,'Faturamento SP3'!$Z$2:$Z$692,'Infos Relatório'!AA$1)</f>
        <v>0</v>
      </c>
      <c r="AC18" s="13">
        <f>SUMIFS('Faturamento SP3'!$J$2:$J$692,'Faturamento SP3'!$D$2:$D$692,'Infos Relatório'!$B$2,'Faturamento SP3'!$E$2:$E$692,'Infos Relatório'!$B18,'Faturamento SP3'!$Z$2:$Z$692,'Infos Relatório'!AA$1)</f>
        <v>0</v>
      </c>
      <c r="AD18" s="14">
        <f>SUMIFS('Faturamento SP3'!$O$2:$O$692,'Faturamento SP3'!$D$2:$D$692,'Infos Relatório'!$B$2,'Faturamento SP3'!$E$2:$E$692,'Infos Relatório'!$B18,'Faturamento SP3'!$Z$2:$Z$692,'Infos Relatório'!AA$1,'Faturamento SP3'!$T$2:$T$692,"Sim")+SUMIFS('Faturamento SP3'!$P$2:$P$692,'Faturamento SP3'!$D$2:$D$692,'Infos Relatório'!$B$2,'Faturamento SP3'!$E$2:$E$692,'Infos Relatório'!$B18,'Faturamento SP3'!$Z$2:$Z$692,'Infos Relatório'!AA$1,'Faturamento SP3'!$T$2:$T$692,"Sim")</f>
        <v>0</v>
      </c>
      <c r="AE18" s="27" t="e">
        <f t="shared" si="4"/>
        <v>#DIV/0!</v>
      </c>
      <c r="AF18" s="24">
        <f>SUMIFS('Faturamento SP3'!$H$2:$H$692,'Faturamento SP3'!$D$2:$D$692,'Infos Relatório'!$B$2,'Faturamento SP3'!$E$2:$E$692,'Infos Relatório'!$B18,'Faturamento SP3'!$Z$2:$Z$692,'Infos Relatório'!AA$1)</f>
        <v>0</v>
      </c>
      <c r="AG18" s="23">
        <f>COUNTIFS('Faturamento SP3'!$D$2:$D$692,'Infos Relatório'!$B$2,'Faturamento SP3'!$E$2:$E$692,'Infos Relatório'!$B18,'Faturamento SP3'!$Z$2:$Z$692,'Infos Relatório'!AG$1)</f>
        <v>0</v>
      </c>
      <c r="AH18" s="13">
        <f>SUMIFS('Faturamento SP3'!$G$2:$G$692,'Faturamento SP3'!$D$2:$D$692,'Infos Relatório'!$B$2,'Faturamento SP3'!$E$2:$E$692,'Infos Relatório'!$B18,'Faturamento SP3'!$Z$2:$Z$692,'Infos Relatório'!AG$1)</f>
        <v>0</v>
      </c>
      <c r="AI18" s="13">
        <f>SUMIFS('Faturamento SP3'!$J$2:$J$692,'Faturamento SP3'!$D$2:$D$692,'Infos Relatório'!$B$2,'Faturamento SP3'!$E$2:$E$692,'Infos Relatório'!$B18,'Faturamento SP3'!$Z$2:$Z$692,'Infos Relatório'!AG$1)</f>
        <v>0</v>
      </c>
      <c r="AJ18" s="14">
        <f>SUMIFS('Faturamento SP3'!$O$2:$O$692,'Faturamento SP3'!$D$2:$D$692,'Infos Relatório'!$B$2,'Faturamento SP3'!$E$2:$E$692,'Infos Relatório'!$B18,'Faturamento SP3'!$Z$2:$Z$692,'Infos Relatório'!AG$1,'Faturamento SP3'!$T$2:$T$692,"Sim")+SUMIFS('Faturamento SP3'!$P$2:$P$692,'Faturamento SP3'!$D$2:$D$692,'Infos Relatório'!$B$2,'Faturamento SP3'!$E$2:$E$692,'Infos Relatório'!$B18,'Faturamento SP3'!$Z$2:$Z$692,'Infos Relatório'!AG$1,'Faturamento SP3'!$T$2:$T$692,"Sim")</f>
        <v>0</v>
      </c>
      <c r="AK18" s="27" t="e">
        <f t="shared" si="5"/>
        <v>#DIV/0!</v>
      </c>
      <c r="AL18" s="24">
        <f>SUMIFS('Faturamento SP3'!$H$2:$H$692,'Faturamento SP3'!$D$2:$D$692,'Infos Relatório'!$B$2,'Faturamento SP3'!$E$2:$E$692,'Infos Relatório'!$B18,'Faturamento SP3'!$Z$2:$Z$692,'Infos Relatório'!AG$1)</f>
        <v>0</v>
      </c>
      <c r="AM18" s="23">
        <f>COUNTIFS('Faturamento SP3'!$D$2:$D$692,'Infos Relatório'!$B$2,'Faturamento SP3'!$E$2:$E$692,'Infos Relatório'!$B18,'Faturamento SP3'!$Z$2:$Z$692,'Infos Relatório'!AM$1)</f>
        <v>0</v>
      </c>
      <c r="AN18" s="13">
        <f>SUMIFS('Faturamento SP3'!$G$2:$G$692,'Faturamento SP3'!$D$2:$D$692,'Infos Relatório'!$B$2,'Faturamento SP3'!$E$2:$E$692,'Infos Relatório'!$B18,'Faturamento SP3'!$Z$2:$Z$692,'Infos Relatório'!AM$1)</f>
        <v>0</v>
      </c>
      <c r="AO18" s="13">
        <f>SUMIFS('Faturamento SP3'!$J$2:$J$692,'Faturamento SP3'!$D$2:$D$692,'Infos Relatório'!$B$2,'Faturamento SP3'!$E$2:$E$692,'Infos Relatório'!$B18,'Faturamento SP3'!$Z$2:$Z$692,'Infos Relatório'!AM$1)</f>
        <v>0</v>
      </c>
      <c r="AP18" s="14">
        <f>SUMIFS('Faturamento SP3'!$O$2:$O$692,'Faturamento SP3'!$D$2:$D$692,'Infos Relatório'!$B$2,'Faturamento SP3'!$E$2:$E$692,'Infos Relatório'!$B18,'Faturamento SP3'!$Z$2:$Z$692,'Infos Relatório'!AM$1,'Faturamento SP3'!$T$2:$T$692,"Sim")+SUMIFS('Faturamento SP3'!$P$2:$P$692,'Faturamento SP3'!$D$2:$D$692,'Infos Relatório'!$B$2,'Faturamento SP3'!$E$2:$E$692,'Infos Relatório'!$B18,'Faturamento SP3'!$Z$2:$Z$692,'Infos Relatório'!AM$1,'Faturamento SP3'!$T$2:$T$692,"Sim")</f>
        <v>0</v>
      </c>
      <c r="AQ18" s="27" t="e">
        <f t="shared" si="6"/>
        <v>#DIV/0!</v>
      </c>
      <c r="AR18" s="24">
        <f>SUMIFS('Faturamento SP3'!$H$2:$H$692,'Faturamento SP3'!$D$2:$D$692,'Infos Relatório'!$B$2,'Faturamento SP3'!$E$2:$E$692,'Infos Relatório'!$B18,'Faturamento SP3'!$Z$2:$Z$692,'Infos Relatório'!AM$1)</f>
        <v>0</v>
      </c>
      <c r="AS18" s="23">
        <f>COUNTIFS('Faturamento SP3'!$D$2:$D$692,'Infos Relatório'!$B$2,'Faturamento SP3'!$E$2:$E$692,'Infos Relatório'!$B18,'Faturamento SP3'!$Z$2:$Z$692,'Infos Relatório'!AS$1)</f>
        <v>0</v>
      </c>
      <c r="AT18" s="13">
        <f>SUMIFS('Faturamento SP3'!$G$2:$G$692,'Faturamento SP3'!$D$2:$D$692,'Infos Relatório'!$B$2,'Faturamento SP3'!$E$2:$E$692,'Infos Relatório'!$B18,'Faturamento SP3'!$Z$2:$Z$692,'Infos Relatório'!AS$1)</f>
        <v>0</v>
      </c>
      <c r="AU18" s="13">
        <f>SUMIFS('Faturamento SP3'!$J$2:$J$692,'Faturamento SP3'!$D$2:$D$692,'Infos Relatório'!$B$2,'Faturamento SP3'!$E$2:$E$692,'Infos Relatório'!$B18,'Faturamento SP3'!$Z$2:$Z$692,'Infos Relatório'!AS$1)</f>
        <v>0</v>
      </c>
      <c r="AV18" s="14">
        <f>SUMIFS('Faturamento SP3'!$O$2:$O$692,'Faturamento SP3'!$D$2:$D$692,'Infos Relatório'!$B$2,'Faturamento SP3'!$E$2:$E$692,'Infos Relatório'!$B18,'Faturamento SP3'!$Z$2:$Z$692,'Infos Relatório'!AS$1,'Faturamento SP3'!$T$2:$T$692,"Sim")+SUMIFS('Faturamento SP3'!$P$2:$P$692,'Faturamento SP3'!$D$2:$D$692,'Infos Relatório'!$B$2,'Faturamento SP3'!$E$2:$E$692,'Infos Relatório'!$B18,'Faturamento SP3'!$Z$2:$Z$692,'Infos Relatório'!AS$1,'Faturamento SP3'!$T$2:$T$692,"Sim")</f>
        <v>0</v>
      </c>
      <c r="AW18" s="27" t="e">
        <f t="shared" si="7"/>
        <v>#DIV/0!</v>
      </c>
      <c r="AX18" s="24">
        <f>SUMIFS('Faturamento SP3'!$H$2:$H$692,'Faturamento SP3'!$D$2:$D$692,'Infos Relatório'!$B$2,'Faturamento SP3'!$E$2:$E$692,'Infos Relatório'!$B18,'Faturamento SP3'!$Z$2:$Z$692,'Infos Relatório'!AS$1)</f>
        <v>0</v>
      </c>
      <c r="AY18" s="23">
        <f>COUNTIFS('Faturamento SP3'!$D$2:$D$692,'Infos Relatório'!$B$2,'Faturamento SP3'!$E$2:$E$692,'Infos Relatório'!$B18,'Faturamento SP3'!$Z$2:$Z$692,'Infos Relatório'!AY$1)</f>
        <v>0</v>
      </c>
      <c r="AZ18" s="13">
        <f>SUMIFS('Faturamento SP3'!$G$2:$G$692,'Faturamento SP3'!$D$2:$D$692,'Infos Relatório'!$B$2,'Faturamento SP3'!$E$2:$E$692,'Infos Relatório'!$B18,'Faturamento SP3'!$Z$2:$Z$692,'Infos Relatório'!AY$1)</f>
        <v>0</v>
      </c>
      <c r="BA18" s="13">
        <f>SUMIFS('Faturamento SP3'!$J$2:$J$692,'Faturamento SP3'!$D$2:$D$692,'Infos Relatório'!$B$2,'Faturamento SP3'!$E$2:$E$692,'Infos Relatório'!$B18,'Faturamento SP3'!$Z$2:$Z$692,'Infos Relatório'!AY$1)</f>
        <v>0</v>
      </c>
      <c r="BB18" s="14">
        <f>SUMIFS('Faturamento SP3'!$O$2:$O$692,'Faturamento SP3'!$D$2:$D$692,'Infos Relatório'!$B$2,'Faturamento SP3'!$E$2:$E$692,'Infos Relatório'!$B18,'Faturamento SP3'!$Z$2:$Z$692,'Infos Relatório'!AY$1,'Faturamento SP3'!$T$2:$T$692,"Sim")+SUMIFS('Faturamento SP3'!$P$2:$P$692,'Faturamento SP3'!$D$2:$D$692,'Infos Relatório'!$B$2,'Faturamento SP3'!$E$2:$E$692,'Infos Relatório'!$B18,'Faturamento SP3'!$Z$2:$Z$692,'Infos Relatório'!AY$1,'Faturamento SP3'!$T$2:$T$692,"Sim")</f>
        <v>0</v>
      </c>
      <c r="BC18" s="27" t="e">
        <f t="shared" si="8"/>
        <v>#DIV/0!</v>
      </c>
      <c r="BD18" s="24">
        <f>SUMIFS('Faturamento SP3'!$H$2:$H$692,'Faturamento SP3'!$D$2:$D$692,'Infos Relatório'!$B$2,'Faturamento SP3'!$E$2:$E$692,'Infos Relatório'!$B18,'Faturamento SP3'!$Z$2:$Z$692,'Infos Relatório'!AY$1)</f>
        <v>0</v>
      </c>
      <c r="BE18" s="23">
        <f>COUNTIFS('Faturamento SP3'!$D$2:$D$692,'Infos Relatório'!$B$2,'Faturamento SP3'!$E$2:$E$692,'Infos Relatório'!$B18,'Faturamento SP3'!$Z$2:$Z$692,'Infos Relatório'!BE$1)</f>
        <v>0</v>
      </c>
      <c r="BF18" s="13">
        <f>SUMIFS('Faturamento SP3'!$G$2:$G$692,'Faturamento SP3'!$D$2:$D$692,'Infos Relatório'!$B$2,'Faturamento SP3'!$E$2:$E$692,'Infos Relatório'!$B18,'Faturamento SP3'!$Z$2:$Z$692,'Infos Relatório'!BE$1)</f>
        <v>0</v>
      </c>
      <c r="BG18" s="13">
        <f>SUMIFS('Faturamento SP3'!$J$2:$J$692,'Faturamento SP3'!$D$2:$D$692,'Infos Relatório'!$B$2,'Faturamento SP3'!$E$2:$E$692,'Infos Relatório'!$B18,'Faturamento SP3'!$Z$2:$Z$692,'Infos Relatório'!BE$1)</f>
        <v>0</v>
      </c>
      <c r="BH18" s="14">
        <f>SUMIFS('Faturamento SP3'!$O$2:$O$692,'Faturamento SP3'!$D$2:$D$692,'Infos Relatório'!$B$2,'Faturamento SP3'!$E$2:$E$692,'Infos Relatório'!$B18,'Faturamento SP3'!$Z$2:$Z$692,'Infos Relatório'!BE$1,'Faturamento SP3'!$T$2:$T$692,"Sim")+SUMIFS('Faturamento SP3'!$P$2:$P$692,'Faturamento SP3'!$D$2:$D$692,'Infos Relatório'!$B$2,'Faturamento SP3'!$E$2:$E$692,'Infos Relatório'!$B18,'Faturamento SP3'!$Z$2:$Z$692,'Infos Relatório'!BE$1,'Faturamento SP3'!$T$2:$T$692,"Sim")</f>
        <v>0</v>
      </c>
      <c r="BI18" s="27" t="e">
        <f t="shared" si="9"/>
        <v>#DIV/0!</v>
      </c>
      <c r="BJ18" s="24">
        <f>SUMIFS('Faturamento SP3'!$H$2:$H$692,'Faturamento SP3'!$D$2:$D$692,'Infos Relatório'!$B$2,'Faturamento SP3'!$E$2:$E$692,'Infos Relatório'!$B18,'Faturamento SP3'!$Z$2:$Z$692,'Infos Relatório'!BE$1)</f>
        <v>0</v>
      </c>
      <c r="BK18" s="23">
        <f>COUNTIFS('Faturamento SP3'!$D$2:$D$692,'Infos Relatório'!$B$2,'Faturamento SP3'!$E$2:$E$692,'Infos Relatório'!$B18,'Faturamento SP3'!$Z$2:$Z$692,'Infos Relatório'!BK$1)</f>
        <v>0</v>
      </c>
      <c r="BL18" s="13">
        <f>SUMIFS('Faturamento SP3'!$G$2:$G$692,'Faturamento SP3'!$D$2:$D$692,'Infos Relatório'!$B$2,'Faturamento SP3'!$E$2:$E$692,'Infos Relatório'!$B18,'Faturamento SP3'!$Z$2:$Z$692,'Infos Relatório'!BK$1)</f>
        <v>0</v>
      </c>
      <c r="BM18" s="13">
        <f>SUMIFS('Faturamento SP3'!$J$2:$J$692,'Faturamento SP3'!$D$2:$D$692,'Infos Relatório'!$B$2,'Faturamento SP3'!$E$2:$E$692,'Infos Relatório'!$B18,'Faturamento SP3'!$Z$2:$Z$692,'Infos Relatório'!BK$1)</f>
        <v>0</v>
      </c>
      <c r="BN18" s="14">
        <f>SUMIFS('Faturamento SP3'!$O$2:$O$692,'Faturamento SP3'!$D$2:$D$692,'Infos Relatório'!$B$2,'Faturamento SP3'!$E$2:$E$692,'Infos Relatório'!$B18,'Faturamento SP3'!$Z$2:$Z$692,'Infos Relatório'!BK$1,'Faturamento SP3'!$T$2:$T$692,"Sim")+SUMIFS('Faturamento SP3'!$P$2:$P$692,'Faturamento SP3'!$D$2:$D$692,'Infos Relatório'!$B$2,'Faturamento SP3'!$E$2:$E$692,'Infos Relatório'!$B18,'Faturamento SP3'!$Z$2:$Z$692,'Infos Relatório'!BK$1,'Faturamento SP3'!$T$2:$T$692,"Sim")</f>
        <v>0</v>
      </c>
      <c r="BO18" s="27" t="e">
        <f t="shared" si="10"/>
        <v>#DIV/0!</v>
      </c>
      <c r="BP18" s="24">
        <f>SUMIFS('Faturamento SP3'!$H$2:$H$692,'Faturamento SP3'!$D$2:$D$692,'Infos Relatório'!$B$2,'Faturamento SP3'!$E$2:$E$692,'Infos Relatório'!$B18,'Faturamento SP3'!$Z$2:$Z$692,'Infos Relatório'!BK$1)</f>
        <v>0</v>
      </c>
      <c r="BQ18" s="23">
        <f>COUNTIFS('Faturamento SP3'!$D$2:$D$692,'Infos Relatório'!$B$2,'Faturamento SP3'!$E$2:$E$692,'Infos Relatório'!$B18,'Faturamento SP3'!$Z$2:$Z$692,'Infos Relatório'!BQ$1)</f>
        <v>0</v>
      </c>
      <c r="BR18" s="13">
        <f>SUMIFS('Faturamento SP3'!$G$2:$G$692,'Faturamento SP3'!$D$2:$D$692,'Infos Relatório'!$B$2,'Faturamento SP3'!$E$2:$E$692,'Infos Relatório'!$B18,'Faturamento SP3'!$Z$2:$Z$692,'Infos Relatório'!BQ$1)</f>
        <v>0</v>
      </c>
      <c r="BS18" s="13">
        <f>SUMIFS('Faturamento SP3'!$J$2:$J$692,'Faturamento SP3'!$D$2:$D$692,'Infos Relatório'!$B$2,'Faturamento SP3'!$E$2:$E$692,'Infos Relatório'!$B18,'Faturamento SP3'!$Z$2:$Z$692,'Infos Relatório'!BQ$1)</f>
        <v>0</v>
      </c>
      <c r="BT18" s="14">
        <f>SUMIFS('Faturamento SP3'!$O$2:$O$692,'Faturamento SP3'!$D$2:$D$692,'Infos Relatório'!$B$2,'Faturamento SP3'!$E$2:$E$692,'Infos Relatório'!$B18,'Faturamento SP3'!$Z$2:$Z$692,'Infos Relatório'!BQ$1,'Faturamento SP3'!$T$2:$T$692,"Sim")+SUMIFS('Faturamento SP3'!$P$2:$P$692,'Faturamento SP3'!$D$2:$D$692,'Infos Relatório'!$B$2,'Faturamento SP3'!$E$2:$E$692,'Infos Relatório'!$B18,'Faturamento SP3'!$Z$2:$Z$692,'Infos Relatório'!BQ$1,'Faturamento SP3'!$T$2:$T$692,"Sim")</f>
        <v>0</v>
      </c>
      <c r="BU18" s="27" t="e">
        <f t="shared" si="11"/>
        <v>#DIV/0!</v>
      </c>
      <c r="BV18" s="24">
        <f>SUMIFS('Faturamento SP3'!$H$2:$H$692,'Faturamento SP3'!$D$2:$D$692,'Infos Relatório'!$B$2,'Faturamento SP3'!$E$2:$E$692,'Infos Relatório'!$B18,'Faturamento SP3'!$Z$2:$Z$692,'Infos Relatório'!BQ$1)</f>
        <v>0</v>
      </c>
    </row>
    <row r="19" spans="2:74">
      <c r="B19" s="17" t="s">
        <v>23</v>
      </c>
      <c r="C19" s="23">
        <f>COUNTIFS('Faturamento SP3'!$D$2:$D$692,'Infos Relatório'!$B$2,'Faturamento SP3'!$E$2:$E$692,'Infos Relatório'!$B19,'Faturamento SP3'!$Z$2:$Z$692,'Infos Relatório'!C$1)</f>
        <v>0</v>
      </c>
      <c r="D19" s="13">
        <f>SUMIFS('Faturamento SP3'!$G$2:$G$692,'Faturamento SP3'!$D$2:$D$692,'Infos Relatório'!$B$2,'Faturamento SP3'!$E$2:$E$692,'Infos Relatório'!$B19,'Faturamento SP3'!$Z$2:$Z$692,'Infos Relatório'!C$1)</f>
        <v>0</v>
      </c>
      <c r="E19" s="13">
        <f>SUMIFS('Faturamento SP3'!$J$2:$J$692,'Faturamento SP3'!$D$2:$D$692,'Infos Relatório'!$B$2,'Faturamento SP3'!$E$2:$E$692,'Infos Relatório'!$B19,'Faturamento SP3'!$Z$2:$Z$692,'Infos Relatório'!C$1)</f>
        <v>0</v>
      </c>
      <c r="F19" s="14">
        <f>SUMIFS('Faturamento SP3'!$O$2:$O$692,'Faturamento SP3'!$D$2:$D$692,'Infos Relatório'!$B$2,'Faturamento SP3'!$E$2:$E$692,'Infos Relatório'!$B19,'Faturamento SP3'!$Z$2:$Z$692,'Infos Relatório'!C$1,'Faturamento SP3'!$T$2:$T$692,"Sim")+SUMIFS('Faturamento SP3'!$P$2:$P$692,'Faturamento SP3'!$D$2:$D$692,'Infos Relatório'!$B$2,'Faturamento SP3'!$E$2:$E$692,'Infos Relatório'!$B19,'Faturamento SP3'!$Z$2:$Z$692,'Infos Relatório'!C$1,'Faturamento SP3'!$T$2:$T$692,"Sim")</f>
        <v>0</v>
      </c>
      <c r="G19" s="27" t="e">
        <f t="shared" si="12"/>
        <v>#DIV/0!</v>
      </c>
      <c r="H19" s="24">
        <f>SUMIFS('Faturamento SP3'!$H$2:$H$692,'Faturamento SP3'!$D$2:$D$692,'Infos Relatório'!$B$2,'Faturamento SP3'!$E$2:$E$692,'Infos Relatório'!$B19,'Faturamento SP3'!$Z$2:$Z$692,'Infos Relatório'!C$1)</f>
        <v>0</v>
      </c>
      <c r="I19" s="23">
        <f>COUNTIFS('Faturamento SP3'!$D$2:$D$692,'Infos Relatório'!$B$2,'Faturamento SP3'!$E$2:$E$692,'Infos Relatório'!$B19,'Faturamento SP3'!$Z$2:$Z$692,'Infos Relatório'!I$1)</f>
        <v>0</v>
      </c>
      <c r="J19" s="13">
        <f>SUMIFS('Faturamento SP3'!$G$2:$G$692,'Faturamento SP3'!$D$2:$D$692,'Infos Relatório'!$B$2,'Faturamento SP3'!$E$2:$E$692,'Infos Relatório'!$B19,'Faturamento SP3'!$Z$2:$Z$692,'Infos Relatório'!I$1)</f>
        <v>0</v>
      </c>
      <c r="K19" s="13">
        <f>SUMIFS('Faturamento SP3'!$J$2:$J$692,'Faturamento SP3'!$D$2:$D$692,'Infos Relatório'!$B$2,'Faturamento SP3'!$E$2:$E$692,'Infos Relatório'!$B19,'Faturamento SP3'!$Z$2:$Z$692,'Infos Relatório'!I$1)</f>
        <v>0</v>
      </c>
      <c r="L19" s="14">
        <f>SUMIFS('Faturamento SP3'!$O$2:$O$692,'Faturamento SP3'!$D$2:$D$692,'Infos Relatório'!$B$2,'Faturamento SP3'!$E$2:$E$692,'Infos Relatório'!$B19,'Faturamento SP3'!$Z$2:$Z$692,'Infos Relatório'!I$1,'Faturamento SP3'!$T$2:$T$692,"Sim")+SUMIFS('Faturamento SP3'!$P$2:$P$692,'Faturamento SP3'!$D$2:$D$692,'Infos Relatório'!$B$2,'Faturamento SP3'!$E$2:$E$692,'Infos Relatório'!$B19,'Faturamento SP3'!$Z$2:$Z$692,'Infos Relatório'!I$1,'Faturamento SP3'!$T$2:$T$692,"Sim")</f>
        <v>0</v>
      </c>
      <c r="M19" s="27" t="e">
        <f t="shared" si="1"/>
        <v>#DIV/0!</v>
      </c>
      <c r="N19" s="24">
        <f>SUMIFS('Faturamento SP3'!$H$2:$H$692,'Faturamento SP3'!$D$2:$D$692,'Infos Relatório'!$B$2,'Faturamento SP3'!$E$2:$E$692,'Infos Relatório'!$B19,'Faturamento SP3'!$Z$2:$Z$692,'Infos Relatório'!I$1)</f>
        <v>0</v>
      </c>
      <c r="O19" s="23">
        <f>COUNTIFS('Faturamento SP3'!$D$2:$D$692,'Infos Relatório'!$B$2,'Faturamento SP3'!$E$2:$E$692,'Infos Relatório'!$B19,'Faturamento SP3'!$Z$2:$Z$692,'Infos Relatório'!O$1)</f>
        <v>0</v>
      </c>
      <c r="P19" s="13">
        <f>SUMIFS('Faturamento SP3'!$G$2:$G$692,'Faturamento SP3'!$D$2:$D$692,'Infos Relatório'!$B$2,'Faturamento SP3'!$E$2:$E$692,'Infos Relatório'!$B19,'Faturamento SP3'!$Z$2:$Z$692,'Infos Relatório'!O$1)</f>
        <v>0</v>
      </c>
      <c r="Q19" s="13">
        <f>SUMIFS('Faturamento SP3'!$J$2:$J$692,'Faturamento SP3'!$D$2:$D$692,'Infos Relatório'!$B$2,'Faturamento SP3'!$E$2:$E$692,'Infos Relatório'!$B19,'Faturamento SP3'!$Z$2:$Z$692,'Infos Relatório'!O$1)</f>
        <v>0</v>
      </c>
      <c r="R19" s="14">
        <f>SUMIFS('Faturamento SP3'!$O$2:$O$692,'Faturamento SP3'!$D$2:$D$692,'Infos Relatório'!$B$2,'Faturamento SP3'!$E$2:$E$692,'Infos Relatório'!$B19,'Faturamento SP3'!$Z$2:$Z$692,'Infos Relatório'!O$1,'Faturamento SP3'!$T$2:$T$692,"Sim")+SUMIFS('Faturamento SP3'!$P$2:$P$692,'Faturamento SP3'!$D$2:$D$692,'Infos Relatório'!$B$2,'Faturamento SP3'!$E$2:$E$692,'Infos Relatório'!$B19,'Faturamento SP3'!$Z$2:$Z$692,'Infos Relatório'!O$1,'Faturamento SP3'!$T$2:$T$692,"Sim")</f>
        <v>0</v>
      </c>
      <c r="S19" s="27" t="e">
        <f t="shared" si="2"/>
        <v>#DIV/0!</v>
      </c>
      <c r="T19" s="24">
        <f>SUMIFS('Faturamento SP3'!$H$2:$H$692,'Faturamento SP3'!$D$2:$D$692,'Infos Relatório'!$B$2,'Faturamento SP3'!$E$2:$E$692,'Infos Relatório'!$B19,'Faturamento SP3'!$Z$2:$Z$692,'Infos Relatório'!O$1)</f>
        <v>0</v>
      </c>
      <c r="U19" s="23">
        <f>COUNTIFS('Faturamento SP3'!$D$2:$D$692,'Infos Relatório'!$B$2,'Faturamento SP3'!$E$2:$E$692,'Infos Relatório'!$B19,'Faturamento SP3'!$Z$2:$Z$692,'Infos Relatório'!U$1)</f>
        <v>0</v>
      </c>
      <c r="V19" s="13">
        <f>SUMIFS('Faturamento SP3'!$G$2:$G$692,'Faturamento SP3'!$D$2:$D$692,'Infos Relatório'!$B$2,'Faturamento SP3'!$E$2:$E$692,'Infos Relatório'!$B19,'Faturamento SP3'!$Z$2:$Z$692,'Infos Relatório'!U$1)</f>
        <v>0</v>
      </c>
      <c r="W19" s="13">
        <f>SUMIFS('Faturamento SP3'!$J$2:$J$692,'Faturamento SP3'!$D$2:$D$692,'Infos Relatório'!$B$2,'Faturamento SP3'!$E$2:$E$692,'Infos Relatório'!$B19,'Faturamento SP3'!$Z$2:$Z$692,'Infos Relatório'!U$1)</f>
        <v>0</v>
      </c>
      <c r="X19" s="14">
        <f>SUMIFS('Faturamento SP3'!$O$2:$O$692,'Faturamento SP3'!$D$2:$D$692,'Infos Relatório'!$B$2,'Faturamento SP3'!$E$2:$E$692,'Infos Relatório'!$B19,'Faturamento SP3'!$Z$2:$Z$692,'Infos Relatório'!U$1,'Faturamento SP3'!$T$2:$T$692,"Sim")+SUMIFS('Faturamento SP3'!$P$2:$P$692,'Faturamento SP3'!$D$2:$D$692,'Infos Relatório'!$B$2,'Faturamento SP3'!$E$2:$E$692,'Infos Relatório'!$B19,'Faturamento SP3'!$Z$2:$Z$692,'Infos Relatório'!U$1,'Faturamento SP3'!$T$2:$T$692,"Sim")</f>
        <v>0</v>
      </c>
      <c r="Y19" s="27" t="e">
        <f t="shared" si="3"/>
        <v>#DIV/0!</v>
      </c>
      <c r="Z19" s="24">
        <f>SUMIFS('Faturamento SP3'!$H$2:$H$692,'Faturamento SP3'!$D$2:$D$692,'Infos Relatório'!$B$2,'Faturamento SP3'!$E$2:$E$692,'Infos Relatório'!$B19,'Faturamento SP3'!$Z$2:$Z$692,'Infos Relatório'!U$1)</f>
        <v>0</v>
      </c>
      <c r="AA19" s="23">
        <f>COUNTIFS('Faturamento SP3'!$D$2:$D$692,'Infos Relatório'!$B$2,'Faturamento SP3'!$E$2:$E$692,'Infos Relatório'!$B19,'Faturamento SP3'!$Z$2:$Z$692,'Infos Relatório'!AA$1)</f>
        <v>0</v>
      </c>
      <c r="AB19" s="13">
        <f>SUMIFS('Faturamento SP3'!$G$2:$G$692,'Faturamento SP3'!$D$2:$D$692,'Infos Relatório'!$B$2,'Faturamento SP3'!$E$2:$E$692,'Infos Relatório'!$B19,'Faturamento SP3'!$Z$2:$Z$692,'Infos Relatório'!AA$1)</f>
        <v>0</v>
      </c>
      <c r="AC19" s="13">
        <f>SUMIFS('Faturamento SP3'!$J$2:$J$692,'Faturamento SP3'!$D$2:$D$692,'Infos Relatório'!$B$2,'Faturamento SP3'!$E$2:$E$692,'Infos Relatório'!$B19,'Faturamento SP3'!$Z$2:$Z$692,'Infos Relatório'!AA$1)</f>
        <v>0</v>
      </c>
      <c r="AD19" s="14">
        <f>SUMIFS('Faturamento SP3'!$O$2:$O$692,'Faturamento SP3'!$D$2:$D$692,'Infos Relatório'!$B$2,'Faturamento SP3'!$E$2:$E$692,'Infos Relatório'!$B19,'Faturamento SP3'!$Z$2:$Z$692,'Infos Relatório'!AA$1,'Faturamento SP3'!$T$2:$T$692,"Sim")+SUMIFS('Faturamento SP3'!$P$2:$P$692,'Faturamento SP3'!$D$2:$D$692,'Infos Relatório'!$B$2,'Faturamento SP3'!$E$2:$E$692,'Infos Relatório'!$B19,'Faturamento SP3'!$Z$2:$Z$692,'Infos Relatório'!AA$1,'Faturamento SP3'!$T$2:$T$692,"Sim")</f>
        <v>0</v>
      </c>
      <c r="AE19" s="27" t="e">
        <f t="shared" si="4"/>
        <v>#DIV/0!</v>
      </c>
      <c r="AF19" s="24">
        <f>SUMIFS('Faturamento SP3'!$H$2:$H$692,'Faturamento SP3'!$D$2:$D$692,'Infos Relatório'!$B$2,'Faturamento SP3'!$E$2:$E$692,'Infos Relatório'!$B19,'Faturamento SP3'!$Z$2:$Z$692,'Infos Relatório'!AA$1)</f>
        <v>0</v>
      </c>
      <c r="AG19" s="23">
        <f>COUNTIFS('Faturamento SP3'!$D$2:$D$692,'Infos Relatório'!$B$2,'Faturamento SP3'!$E$2:$E$692,'Infos Relatório'!$B19,'Faturamento SP3'!$Z$2:$Z$692,'Infos Relatório'!AG$1)</f>
        <v>0</v>
      </c>
      <c r="AH19" s="13">
        <f>SUMIFS('Faturamento SP3'!$G$2:$G$692,'Faturamento SP3'!$D$2:$D$692,'Infos Relatório'!$B$2,'Faturamento SP3'!$E$2:$E$692,'Infos Relatório'!$B19,'Faturamento SP3'!$Z$2:$Z$692,'Infos Relatório'!AG$1)</f>
        <v>0</v>
      </c>
      <c r="AI19" s="13">
        <f>SUMIFS('Faturamento SP3'!$J$2:$J$692,'Faturamento SP3'!$D$2:$D$692,'Infos Relatório'!$B$2,'Faturamento SP3'!$E$2:$E$692,'Infos Relatório'!$B19,'Faturamento SP3'!$Z$2:$Z$692,'Infos Relatório'!AG$1)</f>
        <v>0</v>
      </c>
      <c r="AJ19" s="14">
        <f>SUMIFS('Faturamento SP3'!$O$2:$O$692,'Faturamento SP3'!$D$2:$D$692,'Infos Relatório'!$B$2,'Faturamento SP3'!$E$2:$E$692,'Infos Relatório'!$B19,'Faturamento SP3'!$Z$2:$Z$692,'Infos Relatório'!AG$1,'Faturamento SP3'!$T$2:$T$692,"Sim")+SUMIFS('Faturamento SP3'!$P$2:$P$692,'Faturamento SP3'!$D$2:$D$692,'Infos Relatório'!$B$2,'Faturamento SP3'!$E$2:$E$692,'Infos Relatório'!$B19,'Faturamento SP3'!$Z$2:$Z$692,'Infos Relatório'!AG$1,'Faturamento SP3'!$T$2:$T$692,"Sim")</f>
        <v>0</v>
      </c>
      <c r="AK19" s="27" t="e">
        <f t="shared" si="5"/>
        <v>#DIV/0!</v>
      </c>
      <c r="AL19" s="24">
        <f>SUMIFS('Faturamento SP3'!$H$2:$H$692,'Faturamento SP3'!$D$2:$D$692,'Infos Relatório'!$B$2,'Faturamento SP3'!$E$2:$E$692,'Infos Relatório'!$B19,'Faturamento SP3'!$Z$2:$Z$692,'Infos Relatório'!AG$1)</f>
        <v>0</v>
      </c>
      <c r="AM19" s="23">
        <f>COUNTIFS('Faturamento SP3'!$D$2:$D$692,'Infos Relatório'!$B$2,'Faturamento SP3'!$E$2:$E$692,'Infos Relatório'!$B19,'Faturamento SP3'!$Z$2:$Z$692,'Infos Relatório'!AM$1)</f>
        <v>0</v>
      </c>
      <c r="AN19" s="13">
        <f>SUMIFS('Faturamento SP3'!$G$2:$G$692,'Faturamento SP3'!$D$2:$D$692,'Infos Relatório'!$B$2,'Faturamento SP3'!$E$2:$E$692,'Infos Relatório'!$B19,'Faturamento SP3'!$Z$2:$Z$692,'Infos Relatório'!AM$1)</f>
        <v>0</v>
      </c>
      <c r="AO19" s="13">
        <f>SUMIFS('Faturamento SP3'!$J$2:$J$692,'Faturamento SP3'!$D$2:$D$692,'Infos Relatório'!$B$2,'Faturamento SP3'!$E$2:$E$692,'Infos Relatório'!$B19,'Faturamento SP3'!$Z$2:$Z$692,'Infos Relatório'!AM$1)</f>
        <v>0</v>
      </c>
      <c r="AP19" s="14">
        <f>SUMIFS('Faturamento SP3'!$O$2:$O$692,'Faturamento SP3'!$D$2:$D$692,'Infos Relatório'!$B$2,'Faturamento SP3'!$E$2:$E$692,'Infos Relatório'!$B19,'Faturamento SP3'!$Z$2:$Z$692,'Infos Relatório'!AM$1,'Faturamento SP3'!$T$2:$T$692,"Sim")+SUMIFS('Faturamento SP3'!$P$2:$P$692,'Faturamento SP3'!$D$2:$D$692,'Infos Relatório'!$B$2,'Faturamento SP3'!$E$2:$E$692,'Infos Relatório'!$B19,'Faturamento SP3'!$Z$2:$Z$692,'Infos Relatório'!AM$1,'Faturamento SP3'!$T$2:$T$692,"Sim")</f>
        <v>0</v>
      </c>
      <c r="AQ19" s="27" t="e">
        <f t="shared" si="6"/>
        <v>#DIV/0!</v>
      </c>
      <c r="AR19" s="24">
        <f>SUMIFS('Faturamento SP3'!$H$2:$H$692,'Faturamento SP3'!$D$2:$D$692,'Infos Relatório'!$B$2,'Faturamento SP3'!$E$2:$E$692,'Infos Relatório'!$B19,'Faturamento SP3'!$Z$2:$Z$692,'Infos Relatório'!AM$1)</f>
        <v>0</v>
      </c>
      <c r="AS19" s="23">
        <f>COUNTIFS('Faturamento SP3'!$D$2:$D$692,'Infos Relatório'!$B$2,'Faturamento SP3'!$E$2:$E$692,'Infos Relatório'!$B19,'Faturamento SP3'!$Z$2:$Z$692,'Infos Relatório'!AS$1)</f>
        <v>0</v>
      </c>
      <c r="AT19" s="13">
        <f>SUMIFS('Faturamento SP3'!$G$2:$G$692,'Faturamento SP3'!$D$2:$D$692,'Infos Relatório'!$B$2,'Faturamento SP3'!$E$2:$E$692,'Infos Relatório'!$B19,'Faturamento SP3'!$Z$2:$Z$692,'Infos Relatório'!AS$1)</f>
        <v>0</v>
      </c>
      <c r="AU19" s="13">
        <f>SUMIFS('Faturamento SP3'!$J$2:$J$692,'Faturamento SP3'!$D$2:$D$692,'Infos Relatório'!$B$2,'Faturamento SP3'!$E$2:$E$692,'Infos Relatório'!$B19,'Faturamento SP3'!$Z$2:$Z$692,'Infos Relatório'!AS$1)</f>
        <v>0</v>
      </c>
      <c r="AV19" s="14">
        <f>SUMIFS('Faturamento SP3'!$O$2:$O$692,'Faturamento SP3'!$D$2:$D$692,'Infos Relatório'!$B$2,'Faturamento SP3'!$E$2:$E$692,'Infos Relatório'!$B19,'Faturamento SP3'!$Z$2:$Z$692,'Infos Relatório'!AS$1,'Faturamento SP3'!$T$2:$T$692,"Sim")+SUMIFS('Faturamento SP3'!$P$2:$P$692,'Faturamento SP3'!$D$2:$D$692,'Infos Relatório'!$B$2,'Faturamento SP3'!$E$2:$E$692,'Infos Relatório'!$B19,'Faturamento SP3'!$Z$2:$Z$692,'Infos Relatório'!AS$1,'Faturamento SP3'!$T$2:$T$692,"Sim")</f>
        <v>0</v>
      </c>
      <c r="AW19" s="27" t="e">
        <f t="shared" si="7"/>
        <v>#DIV/0!</v>
      </c>
      <c r="AX19" s="24">
        <f>SUMIFS('Faturamento SP3'!$H$2:$H$692,'Faturamento SP3'!$D$2:$D$692,'Infos Relatório'!$B$2,'Faturamento SP3'!$E$2:$E$692,'Infos Relatório'!$B19,'Faturamento SP3'!$Z$2:$Z$692,'Infos Relatório'!AS$1)</f>
        <v>0</v>
      </c>
      <c r="AY19" s="23">
        <f>COUNTIFS('Faturamento SP3'!$D$2:$D$692,'Infos Relatório'!$B$2,'Faturamento SP3'!$E$2:$E$692,'Infos Relatório'!$B19,'Faturamento SP3'!$Z$2:$Z$692,'Infos Relatório'!AY$1)</f>
        <v>0</v>
      </c>
      <c r="AZ19" s="13">
        <f>SUMIFS('Faturamento SP3'!$G$2:$G$692,'Faturamento SP3'!$D$2:$D$692,'Infos Relatório'!$B$2,'Faturamento SP3'!$E$2:$E$692,'Infos Relatório'!$B19,'Faturamento SP3'!$Z$2:$Z$692,'Infos Relatório'!AY$1)</f>
        <v>0</v>
      </c>
      <c r="BA19" s="13">
        <f>SUMIFS('Faturamento SP3'!$J$2:$J$692,'Faturamento SP3'!$D$2:$D$692,'Infos Relatório'!$B$2,'Faturamento SP3'!$E$2:$E$692,'Infos Relatório'!$B19,'Faturamento SP3'!$Z$2:$Z$692,'Infos Relatório'!AY$1)</f>
        <v>0</v>
      </c>
      <c r="BB19" s="14">
        <f>SUMIFS('Faturamento SP3'!$O$2:$O$692,'Faturamento SP3'!$D$2:$D$692,'Infos Relatório'!$B$2,'Faturamento SP3'!$E$2:$E$692,'Infos Relatório'!$B19,'Faturamento SP3'!$Z$2:$Z$692,'Infos Relatório'!AY$1,'Faturamento SP3'!$T$2:$T$692,"Sim")+SUMIFS('Faturamento SP3'!$P$2:$P$692,'Faturamento SP3'!$D$2:$D$692,'Infos Relatório'!$B$2,'Faturamento SP3'!$E$2:$E$692,'Infos Relatório'!$B19,'Faturamento SP3'!$Z$2:$Z$692,'Infos Relatório'!AY$1,'Faturamento SP3'!$T$2:$T$692,"Sim")</f>
        <v>0</v>
      </c>
      <c r="BC19" s="27" t="e">
        <f t="shared" si="8"/>
        <v>#DIV/0!</v>
      </c>
      <c r="BD19" s="24">
        <f>SUMIFS('Faturamento SP3'!$H$2:$H$692,'Faturamento SP3'!$D$2:$D$692,'Infos Relatório'!$B$2,'Faturamento SP3'!$E$2:$E$692,'Infos Relatório'!$B19,'Faturamento SP3'!$Z$2:$Z$692,'Infos Relatório'!AY$1)</f>
        <v>0</v>
      </c>
      <c r="BE19" s="23">
        <f>COUNTIFS('Faturamento SP3'!$D$2:$D$692,'Infos Relatório'!$B$2,'Faturamento SP3'!$E$2:$E$692,'Infos Relatório'!$B19,'Faturamento SP3'!$Z$2:$Z$692,'Infos Relatório'!BE$1)</f>
        <v>0</v>
      </c>
      <c r="BF19" s="13">
        <f>SUMIFS('Faturamento SP3'!$G$2:$G$692,'Faturamento SP3'!$D$2:$D$692,'Infos Relatório'!$B$2,'Faturamento SP3'!$E$2:$E$692,'Infos Relatório'!$B19,'Faturamento SP3'!$Z$2:$Z$692,'Infos Relatório'!BE$1)</f>
        <v>0</v>
      </c>
      <c r="BG19" s="13">
        <f>SUMIFS('Faturamento SP3'!$J$2:$J$692,'Faturamento SP3'!$D$2:$D$692,'Infos Relatório'!$B$2,'Faturamento SP3'!$E$2:$E$692,'Infos Relatório'!$B19,'Faturamento SP3'!$Z$2:$Z$692,'Infos Relatório'!BE$1)</f>
        <v>0</v>
      </c>
      <c r="BH19" s="14">
        <f>SUMIFS('Faturamento SP3'!$O$2:$O$692,'Faturamento SP3'!$D$2:$D$692,'Infos Relatório'!$B$2,'Faturamento SP3'!$E$2:$E$692,'Infos Relatório'!$B19,'Faturamento SP3'!$Z$2:$Z$692,'Infos Relatório'!BE$1,'Faturamento SP3'!$T$2:$T$692,"Sim")+SUMIFS('Faturamento SP3'!$P$2:$P$692,'Faturamento SP3'!$D$2:$D$692,'Infos Relatório'!$B$2,'Faturamento SP3'!$E$2:$E$692,'Infos Relatório'!$B19,'Faturamento SP3'!$Z$2:$Z$692,'Infos Relatório'!BE$1,'Faturamento SP3'!$T$2:$T$692,"Sim")</f>
        <v>0</v>
      </c>
      <c r="BI19" s="27" t="e">
        <f t="shared" si="9"/>
        <v>#DIV/0!</v>
      </c>
      <c r="BJ19" s="24">
        <f>SUMIFS('Faturamento SP3'!$H$2:$H$692,'Faturamento SP3'!$D$2:$D$692,'Infos Relatório'!$B$2,'Faturamento SP3'!$E$2:$E$692,'Infos Relatório'!$B19,'Faturamento SP3'!$Z$2:$Z$692,'Infos Relatório'!BE$1)</f>
        <v>0</v>
      </c>
      <c r="BK19" s="23">
        <f>COUNTIFS('Faturamento SP3'!$D$2:$D$692,'Infos Relatório'!$B$2,'Faturamento SP3'!$E$2:$E$692,'Infos Relatório'!$B19,'Faturamento SP3'!$Z$2:$Z$692,'Infos Relatório'!BK$1)</f>
        <v>0</v>
      </c>
      <c r="BL19" s="13">
        <f>SUMIFS('Faturamento SP3'!$G$2:$G$692,'Faturamento SP3'!$D$2:$D$692,'Infos Relatório'!$B$2,'Faturamento SP3'!$E$2:$E$692,'Infos Relatório'!$B19,'Faturamento SP3'!$Z$2:$Z$692,'Infos Relatório'!BK$1)</f>
        <v>0</v>
      </c>
      <c r="BM19" s="13">
        <f>SUMIFS('Faturamento SP3'!$J$2:$J$692,'Faturamento SP3'!$D$2:$D$692,'Infos Relatório'!$B$2,'Faturamento SP3'!$E$2:$E$692,'Infos Relatório'!$B19,'Faturamento SP3'!$Z$2:$Z$692,'Infos Relatório'!BK$1)</f>
        <v>0</v>
      </c>
      <c r="BN19" s="14">
        <f>SUMIFS('Faturamento SP3'!$O$2:$O$692,'Faturamento SP3'!$D$2:$D$692,'Infos Relatório'!$B$2,'Faturamento SP3'!$E$2:$E$692,'Infos Relatório'!$B19,'Faturamento SP3'!$Z$2:$Z$692,'Infos Relatório'!BK$1,'Faturamento SP3'!$T$2:$T$692,"Sim")+SUMIFS('Faturamento SP3'!$P$2:$P$692,'Faturamento SP3'!$D$2:$D$692,'Infos Relatório'!$B$2,'Faturamento SP3'!$E$2:$E$692,'Infos Relatório'!$B19,'Faturamento SP3'!$Z$2:$Z$692,'Infos Relatório'!BK$1,'Faturamento SP3'!$T$2:$T$692,"Sim")</f>
        <v>0</v>
      </c>
      <c r="BO19" s="27" t="e">
        <f t="shared" si="10"/>
        <v>#DIV/0!</v>
      </c>
      <c r="BP19" s="24">
        <f>SUMIFS('Faturamento SP3'!$H$2:$H$692,'Faturamento SP3'!$D$2:$D$692,'Infos Relatório'!$B$2,'Faturamento SP3'!$E$2:$E$692,'Infos Relatório'!$B19,'Faturamento SP3'!$Z$2:$Z$692,'Infos Relatório'!BK$1)</f>
        <v>0</v>
      </c>
      <c r="BQ19" s="23">
        <f>COUNTIFS('Faturamento SP3'!$D$2:$D$692,'Infos Relatório'!$B$2,'Faturamento SP3'!$E$2:$E$692,'Infos Relatório'!$B19,'Faturamento SP3'!$Z$2:$Z$692,'Infos Relatório'!BQ$1)</f>
        <v>0</v>
      </c>
      <c r="BR19" s="13">
        <f>SUMIFS('Faturamento SP3'!$G$2:$G$692,'Faturamento SP3'!$D$2:$D$692,'Infos Relatório'!$B$2,'Faturamento SP3'!$E$2:$E$692,'Infos Relatório'!$B19,'Faturamento SP3'!$Z$2:$Z$692,'Infos Relatório'!BQ$1)</f>
        <v>0</v>
      </c>
      <c r="BS19" s="13">
        <f>SUMIFS('Faturamento SP3'!$J$2:$J$692,'Faturamento SP3'!$D$2:$D$692,'Infos Relatório'!$B$2,'Faturamento SP3'!$E$2:$E$692,'Infos Relatório'!$B19,'Faturamento SP3'!$Z$2:$Z$692,'Infos Relatório'!BQ$1)</f>
        <v>0</v>
      </c>
      <c r="BT19" s="14">
        <f>SUMIFS('Faturamento SP3'!$O$2:$O$692,'Faturamento SP3'!$D$2:$D$692,'Infos Relatório'!$B$2,'Faturamento SP3'!$E$2:$E$692,'Infos Relatório'!$B19,'Faturamento SP3'!$Z$2:$Z$692,'Infos Relatório'!BQ$1,'Faturamento SP3'!$T$2:$T$692,"Sim")+SUMIFS('Faturamento SP3'!$P$2:$P$692,'Faturamento SP3'!$D$2:$D$692,'Infos Relatório'!$B$2,'Faturamento SP3'!$E$2:$E$692,'Infos Relatório'!$B19,'Faturamento SP3'!$Z$2:$Z$692,'Infos Relatório'!BQ$1,'Faturamento SP3'!$T$2:$T$692,"Sim")</f>
        <v>0</v>
      </c>
      <c r="BU19" s="27" t="e">
        <f t="shared" si="11"/>
        <v>#DIV/0!</v>
      </c>
      <c r="BV19" s="24">
        <f>SUMIFS('Faturamento SP3'!$H$2:$H$692,'Faturamento SP3'!$D$2:$D$692,'Infos Relatório'!$B$2,'Faturamento SP3'!$E$2:$E$692,'Infos Relatório'!$B19,'Faturamento SP3'!$Z$2:$Z$692,'Infos Relatório'!BQ$1)</f>
        <v>0</v>
      </c>
    </row>
    <row r="20" spans="2:74">
      <c r="B20" s="17" t="s">
        <v>24</v>
      </c>
      <c r="C20" s="23">
        <f>COUNTIFS('Faturamento SP3'!$D$2:$D$692,'Infos Relatório'!$B$2,'Faturamento SP3'!$E$2:$E$692,'Infos Relatório'!$B20,'Faturamento SP3'!$Z$2:$Z$692,'Infos Relatório'!C$1)</f>
        <v>0</v>
      </c>
      <c r="D20" s="13">
        <f>SUMIFS('Faturamento SP3'!$G$2:$G$692,'Faturamento SP3'!$D$2:$D$692,'Infos Relatório'!$B$2,'Faturamento SP3'!$E$2:$E$692,'Infos Relatório'!$B20,'Faturamento SP3'!$Z$2:$Z$692,'Infos Relatório'!C$1)</f>
        <v>0</v>
      </c>
      <c r="E20" s="13">
        <f>SUMIFS('Faturamento SP3'!$J$2:$J$692,'Faturamento SP3'!$D$2:$D$692,'Infos Relatório'!$B$2,'Faturamento SP3'!$E$2:$E$692,'Infos Relatório'!$B20,'Faturamento SP3'!$Z$2:$Z$692,'Infos Relatório'!C$1)</f>
        <v>0</v>
      </c>
      <c r="F20" s="14">
        <f>SUMIFS('Faturamento SP3'!$O$2:$O$692,'Faturamento SP3'!$D$2:$D$692,'Infos Relatório'!$B$2,'Faturamento SP3'!$E$2:$E$692,'Infos Relatório'!$B20,'Faturamento SP3'!$Z$2:$Z$692,'Infos Relatório'!C$1,'Faturamento SP3'!$T$2:$T$692,"Sim")+SUMIFS('Faturamento SP3'!$P$2:$P$692,'Faturamento SP3'!$D$2:$D$692,'Infos Relatório'!$B$2,'Faturamento SP3'!$E$2:$E$692,'Infos Relatório'!$B20,'Faturamento SP3'!$Z$2:$Z$692,'Infos Relatório'!C$1,'Faturamento SP3'!$T$2:$T$692,"Sim")</f>
        <v>0</v>
      </c>
      <c r="G20" s="27" t="e">
        <f t="shared" si="12"/>
        <v>#DIV/0!</v>
      </c>
      <c r="H20" s="24">
        <f>SUMIFS('Faturamento SP3'!$H$2:$H$692,'Faturamento SP3'!$D$2:$D$692,'Infos Relatório'!$B$2,'Faturamento SP3'!$E$2:$E$692,'Infos Relatório'!$B20,'Faturamento SP3'!$Z$2:$Z$692,'Infos Relatório'!C$1)</f>
        <v>0</v>
      </c>
      <c r="I20" s="23">
        <f>COUNTIFS('Faturamento SP3'!$D$2:$D$692,'Infos Relatório'!$B$2,'Faturamento SP3'!$E$2:$E$692,'Infos Relatório'!$B20,'Faturamento SP3'!$Z$2:$Z$692,'Infos Relatório'!I$1)</f>
        <v>0</v>
      </c>
      <c r="J20" s="13">
        <f>SUMIFS('Faturamento SP3'!$G$2:$G$692,'Faturamento SP3'!$D$2:$D$692,'Infos Relatório'!$B$2,'Faturamento SP3'!$E$2:$E$692,'Infos Relatório'!$B20,'Faturamento SP3'!$Z$2:$Z$692,'Infos Relatório'!I$1)</f>
        <v>0</v>
      </c>
      <c r="K20" s="13">
        <f>SUMIFS('Faturamento SP3'!$J$2:$J$692,'Faturamento SP3'!$D$2:$D$692,'Infos Relatório'!$B$2,'Faturamento SP3'!$E$2:$E$692,'Infos Relatório'!$B20,'Faturamento SP3'!$Z$2:$Z$692,'Infos Relatório'!I$1)</f>
        <v>0</v>
      </c>
      <c r="L20" s="14">
        <f>SUMIFS('Faturamento SP3'!$O$2:$O$692,'Faturamento SP3'!$D$2:$D$692,'Infos Relatório'!$B$2,'Faturamento SP3'!$E$2:$E$692,'Infos Relatório'!$B20,'Faturamento SP3'!$Z$2:$Z$692,'Infos Relatório'!I$1,'Faturamento SP3'!$T$2:$T$692,"Sim")+SUMIFS('Faturamento SP3'!$P$2:$P$692,'Faturamento SP3'!$D$2:$D$692,'Infos Relatório'!$B$2,'Faturamento SP3'!$E$2:$E$692,'Infos Relatório'!$B20,'Faturamento SP3'!$Z$2:$Z$692,'Infos Relatório'!I$1,'Faturamento SP3'!$T$2:$T$692,"Sim")</f>
        <v>0</v>
      </c>
      <c r="M20" s="27" t="e">
        <f t="shared" si="1"/>
        <v>#DIV/0!</v>
      </c>
      <c r="N20" s="24">
        <f>SUMIFS('Faturamento SP3'!$H$2:$H$692,'Faturamento SP3'!$D$2:$D$692,'Infos Relatório'!$B$2,'Faturamento SP3'!$E$2:$E$692,'Infos Relatório'!$B20,'Faturamento SP3'!$Z$2:$Z$692,'Infos Relatório'!I$1)</f>
        <v>0</v>
      </c>
      <c r="O20" s="23">
        <f>COUNTIFS('Faturamento SP3'!$D$2:$D$692,'Infos Relatório'!$B$2,'Faturamento SP3'!$E$2:$E$692,'Infos Relatório'!$B20,'Faturamento SP3'!$Z$2:$Z$692,'Infos Relatório'!O$1)</f>
        <v>0</v>
      </c>
      <c r="P20" s="13">
        <f>SUMIFS('Faturamento SP3'!$G$2:$G$692,'Faturamento SP3'!$D$2:$D$692,'Infos Relatório'!$B$2,'Faturamento SP3'!$E$2:$E$692,'Infos Relatório'!$B20,'Faturamento SP3'!$Z$2:$Z$692,'Infos Relatório'!O$1)</f>
        <v>0</v>
      </c>
      <c r="Q20" s="13">
        <f>SUMIFS('Faturamento SP3'!$J$2:$J$692,'Faturamento SP3'!$D$2:$D$692,'Infos Relatório'!$B$2,'Faturamento SP3'!$E$2:$E$692,'Infos Relatório'!$B20,'Faturamento SP3'!$Z$2:$Z$692,'Infos Relatório'!O$1)</f>
        <v>0</v>
      </c>
      <c r="R20" s="14">
        <f>SUMIFS('Faturamento SP3'!$O$2:$O$692,'Faturamento SP3'!$D$2:$D$692,'Infos Relatório'!$B$2,'Faturamento SP3'!$E$2:$E$692,'Infos Relatório'!$B20,'Faturamento SP3'!$Z$2:$Z$692,'Infos Relatório'!O$1,'Faturamento SP3'!$T$2:$T$692,"Sim")+SUMIFS('Faturamento SP3'!$P$2:$P$692,'Faturamento SP3'!$D$2:$D$692,'Infos Relatório'!$B$2,'Faturamento SP3'!$E$2:$E$692,'Infos Relatório'!$B20,'Faturamento SP3'!$Z$2:$Z$692,'Infos Relatório'!O$1,'Faturamento SP3'!$T$2:$T$692,"Sim")</f>
        <v>0</v>
      </c>
      <c r="S20" s="27" t="e">
        <f t="shared" si="2"/>
        <v>#DIV/0!</v>
      </c>
      <c r="T20" s="24">
        <f>SUMIFS('Faturamento SP3'!$H$2:$H$692,'Faturamento SP3'!$D$2:$D$692,'Infos Relatório'!$B$2,'Faturamento SP3'!$E$2:$E$692,'Infos Relatório'!$B20,'Faturamento SP3'!$Z$2:$Z$692,'Infos Relatório'!O$1)</f>
        <v>0</v>
      </c>
      <c r="U20" s="23">
        <f>COUNTIFS('Faturamento SP3'!$D$2:$D$692,'Infos Relatório'!$B$2,'Faturamento SP3'!$E$2:$E$692,'Infos Relatório'!$B20,'Faturamento SP3'!$Z$2:$Z$692,'Infos Relatório'!U$1)</f>
        <v>0</v>
      </c>
      <c r="V20" s="13">
        <f>SUMIFS('Faturamento SP3'!$G$2:$G$692,'Faturamento SP3'!$D$2:$D$692,'Infos Relatório'!$B$2,'Faturamento SP3'!$E$2:$E$692,'Infos Relatório'!$B20,'Faturamento SP3'!$Z$2:$Z$692,'Infos Relatório'!U$1)</f>
        <v>0</v>
      </c>
      <c r="W20" s="13">
        <f>SUMIFS('Faturamento SP3'!$J$2:$J$692,'Faturamento SP3'!$D$2:$D$692,'Infos Relatório'!$B$2,'Faturamento SP3'!$E$2:$E$692,'Infos Relatório'!$B20,'Faturamento SP3'!$Z$2:$Z$692,'Infos Relatório'!U$1)</f>
        <v>0</v>
      </c>
      <c r="X20" s="14">
        <f>SUMIFS('Faturamento SP3'!$O$2:$O$692,'Faturamento SP3'!$D$2:$D$692,'Infos Relatório'!$B$2,'Faturamento SP3'!$E$2:$E$692,'Infos Relatório'!$B20,'Faturamento SP3'!$Z$2:$Z$692,'Infos Relatório'!U$1,'Faturamento SP3'!$T$2:$T$692,"Sim")+SUMIFS('Faturamento SP3'!$P$2:$P$692,'Faturamento SP3'!$D$2:$D$692,'Infos Relatório'!$B$2,'Faturamento SP3'!$E$2:$E$692,'Infos Relatório'!$B20,'Faturamento SP3'!$Z$2:$Z$692,'Infos Relatório'!U$1,'Faturamento SP3'!$T$2:$T$692,"Sim")</f>
        <v>0</v>
      </c>
      <c r="Y20" s="27" t="e">
        <f t="shared" si="3"/>
        <v>#DIV/0!</v>
      </c>
      <c r="Z20" s="24">
        <f>SUMIFS('Faturamento SP3'!$H$2:$H$692,'Faturamento SP3'!$D$2:$D$692,'Infos Relatório'!$B$2,'Faturamento SP3'!$E$2:$E$692,'Infos Relatório'!$B20,'Faturamento SP3'!$Z$2:$Z$692,'Infos Relatório'!U$1)</f>
        <v>0</v>
      </c>
      <c r="AA20" s="23">
        <f>COUNTIFS('Faturamento SP3'!$D$2:$D$692,'Infos Relatório'!$B$2,'Faturamento SP3'!$E$2:$E$692,'Infos Relatório'!$B20,'Faturamento SP3'!$Z$2:$Z$692,'Infos Relatório'!AA$1)</f>
        <v>0</v>
      </c>
      <c r="AB20" s="13">
        <f>SUMIFS('Faturamento SP3'!$G$2:$G$692,'Faturamento SP3'!$D$2:$D$692,'Infos Relatório'!$B$2,'Faturamento SP3'!$E$2:$E$692,'Infos Relatório'!$B20,'Faturamento SP3'!$Z$2:$Z$692,'Infos Relatório'!AA$1)</f>
        <v>0</v>
      </c>
      <c r="AC20" s="13">
        <f>SUMIFS('Faturamento SP3'!$J$2:$J$692,'Faturamento SP3'!$D$2:$D$692,'Infos Relatório'!$B$2,'Faturamento SP3'!$E$2:$E$692,'Infos Relatório'!$B20,'Faturamento SP3'!$Z$2:$Z$692,'Infos Relatório'!AA$1)</f>
        <v>0</v>
      </c>
      <c r="AD20" s="14">
        <f>SUMIFS('Faturamento SP3'!$O$2:$O$692,'Faturamento SP3'!$D$2:$D$692,'Infos Relatório'!$B$2,'Faturamento SP3'!$E$2:$E$692,'Infos Relatório'!$B20,'Faturamento SP3'!$Z$2:$Z$692,'Infos Relatório'!AA$1,'Faturamento SP3'!$T$2:$T$692,"Sim")+SUMIFS('Faturamento SP3'!$P$2:$P$692,'Faturamento SP3'!$D$2:$D$692,'Infos Relatório'!$B$2,'Faturamento SP3'!$E$2:$E$692,'Infos Relatório'!$B20,'Faturamento SP3'!$Z$2:$Z$692,'Infos Relatório'!AA$1,'Faturamento SP3'!$T$2:$T$692,"Sim")</f>
        <v>0</v>
      </c>
      <c r="AE20" s="27" t="e">
        <f t="shared" si="4"/>
        <v>#DIV/0!</v>
      </c>
      <c r="AF20" s="24">
        <f>SUMIFS('Faturamento SP3'!$H$2:$H$692,'Faturamento SP3'!$D$2:$D$692,'Infos Relatório'!$B$2,'Faturamento SP3'!$E$2:$E$692,'Infos Relatório'!$B20,'Faturamento SP3'!$Z$2:$Z$692,'Infos Relatório'!AA$1)</f>
        <v>0</v>
      </c>
      <c r="AG20" s="23">
        <f>COUNTIFS('Faturamento SP3'!$D$2:$D$692,'Infos Relatório'!$B$2,'Faturamento SP3'!$E$2:$E$692,'Infos Relatório'!$B20,'Faturamento SP3'!$Z$2:$Z$692,'Infos Relatório'!AG$1)</f>
        <v>0</v>
      </c>
      <c r="AH20" s="13">
        <f>SUMIFS('Faturamento SP3'!$G$2:$G$692,'Faturamento SP3'!$D$2:$D$692,'Infos Relatório'!$B$2,'Faturamento SP3'!$E$2:$E$692,'Infos Relatório'!$B20,'Faturamento SP3'!$Z$2:$Z$692,'Infos Relatório'!AG$1)</f>
        <v>0</v>
      </c>
      <c r="AI20" s="13">
        <f>SUMIFS('Faturamento SP3'!$J$2:$J$692,'Faturamento SP3'!$D$2:$D$692,'Infos Relatório'!$B$2,'Faturamento SP3'!$E$2:$E$692,'Infos Relatório'!$B20,'Faturamento SP3'!$Z$2:$Z$692,'Infos Relatório'!AG$1)</f>
        <v>0</v>
      </c>
      <c r="AJ20" s="14">
        <f>SUMIFS('Faturamento SP3'!$O$2:$O$692,'Faturamento SP3'!$D$2:$D$692,'Infos Relatório'!$B$2,'Faturamento SP3'!$E$2:$E$692,'Infos Relatório'!$B20,'Faturamento SP3'!$Z$2:$Z$692,'Infos Relatório'!AG$1,'Faturamento SP3'!$T$2:$T$692,"Sim")+SUMIFS('Faturamento SP3'!$P$2:$P$692,'Faturamento SP3'!$D$2:$D$692,'Infos Relatório'!$B$2,'Faturamento SP3'!$E$2:$E$692,'Infos Relatório'!$B20,'Faturamento SP3'!$Z$2:$Z$692,'Infos Relatório'!AG$1,'Faturamento SP3'!$T$2:$T$692,"Sim")</f>
        <v>0</v>
      </c>
      <c r="AK20" s="27" t="e">
        <f t="shared" si="5"/>
        <v>#DIV/0!</v>
      </c>
      <c r="AL20" s="24">
        <f>SUMIFS('Faturamento SP3'!$H$2:$H$692,'Faturamento SP3'!$D$2:$D$692,'Infos Relatório'!$B$2,'Faturamento SP3'!$E$2:$E$692,'Infos Relatório'!$B20,'Faturamento SP3'!$Z$2:$Z$692,'Infos Relatório'!AG$1)</f>
        <v>0</v>
      </c>
      <c r="AM20" s="23">
        <f>COUNTIFS('Faturamento SP3'!$D$2:$D$692,'Infos Relatório'!$B$2,'Faturamento SP3'!$E$2:$E$692,'Infos Relatório'!$B20,'Faturamento SP3'!$Z$2:$Z$692,'Infos Relatório'!AM$1)</f>
        <v>0</v>
      </c>
      <c r="AN20" s="13">
        <f>SUMIFS('Faturamento SP3'!$G$2:$G$692,'Faturamento SP3'!$D$2:$D$692,'Infos Relatório'!$B$2,'Faturamento SP3'!$E$2:$E$692,'Infos Relatório'!$B20,'Faturamento SP3'!$Z$2:$Z$692,'Infos Relatório'!AM$1)</f>
        <v>0</v>
      </c>
      <c r="AO20" s="13">
        <f>SUMIFS('Faturamento SP3'!$J$2:$J$692,'Faturamento SP3'!$D$2:$D$692,'Infos Relatório'!$B$2,'Faturamento SP3'!$E$2:$E$692,'Infos Relatório'!$B20,'Faturamento SP3'!$Z$2:$Z$692,'Infos Relatório'!AM$1)</f>
        <v>0</v>
      </c>
      <c r="AP20" s="14">
        <f>SUMIFS('Faturamento SP3'!$O$2:$O$692,'Faturamento SP3'!$D$2:$D$692,'Infos Relatório'!$B$2,'Faturamento SP3'!$E$2:$E$692,'Infos Relatório'!$B20,'Faturamento SP3'!$Z$2:$Z$692,'Infos Relatório'!AM$1,'Faturamento SP3'!$T$2:$T$692,"Sim")+SUMIFS('Faturamento SP3'!$P$2:$P$692,'Faturamento SP3'!$D$2:$D$692,'Infos Relatório'!$B$2,'Faturamento SP3'!$E$2:$E$692,'Infos Relatório'!$B20,'Faturamento SP3'!$Z$2:$Z$692,'Infos Relatório'!AM$1,'Faturamento SP3'!$T$2:$T$692,"Sim")</f>
        <v>0</v>
      </c>
      <c r="AQ20" s="27" t="e">
        <f t="shared" si="6"/>
        <v>#DIV/0!</v>
      </c>
      <c r="AR20" s="24">
        <f>SUMIFS('Faturamento SP3'!$H$2:$H$692,'Faturamento SP3'!$D$2:$D$692,'Infos Relatório'!$B$2,'Faturamento SP3'!$E$2:$E$692,'Infos Relatório'!$B20,'Faturamento SP3'!$Z$2:$Z$692,'Infos Relatório'!AM$1)</f>
        <v>0</v>
      </c>
      <c r="AS20" s="23">
        <f>COUNTIFS('Faturamento SP3'!$D$2:$D$692,'Infos Relatório'!$B$2,'Faturamento SP3'!$E$2:$E$692,'Infos Relatório'!$B20,'Faturamento SP3'!$Z$2:$Z$692,'Infos Relatório'!AS$1)</f>
        <v>0</v>
      </c>
      <c r="AT20" s="13">
        <f>SUMIFS('Faturamento SP3'!$G$2:$G$692,'Faturamento SP3'!$D$2:$D$692,'Infos Relatório'!$B$2,'Faturamento SP3'!$E$2:$E$692,'Infos Relatório'!$B20,'Faturamento SP3'!$Z$2:$Z$692,'Infos Relatório'!AS$1)</f>
        <v>0</v>
      </c>
      <c r="AU20" s="13">
        <f>SUMIFS('Faturamento SP3'!$J$2:$J$692,'Faturamento SP3'!$D$2:$D$692,'Infos Relatório'!$B$2,'Faturamento SP3'!$E$2:$E$692,'Infos Relatório'!$B20,'Faturamento SP3'!$Z$2:$Z$692,'Infos Relatório'!AS$1)</f>
        <v>0</v>
      </c>
      <c r="AV20" s="14">
        <f>SUMIFS('Faturamento SP3'!$O$2:$O$692,'Faturamento SP3'!$D$2:$D$692,'Infos Relatório'!$B$2,'Faturamento SP3'!$E$2:$E$692,'Infos Relatório'!$B20,'Faturamento SP3'!$Z$2:$Z$692,'Infos Relatório'!AS$1,'Faturamento SP3'!$T$2:$T$692,"Sim")+SUMIFS('Faturamento SP3'!$P$2:$P$692,'Faturamento SP3'!$D$2:$D$692,'Infos Relatório'!$B$2,'Faturamento SP3'!$E$2:$E$692,'Infos Relatório'!$B20,'Faturamento SP3'!$Z$2:$Z$692,'Infos Relatório'!AS$1,'Faturamento SP3'!$T$2:$T$692,"Sim")</f>
        <v>0</v>
      </c>
      <c r="AW20" s="27" t="e">
        <f t="shared" si="7"/>
        <v>#DIV/0!</v>
      </c>
      <c r="AX20" s="24">
        <f>SUMIFS('Faturamento SP3'!$H$2:$H$692,'Faturamento SP3'!$D$2:$D$692,'Infos Relatório'!$B$2,'Faturamento SP3'!$E$2:$E$692,'Infos Relatório'!$B20,'Faturamento SP3'!$Z$2:$Z$692,'Infos Relatório'!AS$1)</f>
        <v>0</v>
      </c>
      <c r="AY20" s="23">
        <f>COUNTIFS('Faturamento SP3'!$D$2:$D$692,'Infos Relatório'!$B$2,'Faturamento SP3'!$E$2:$E$692,'Infos Relatório'!$B20,'Faturamento SP3'!$Z$2:$Z$692,'Infos Relatório'!AY$1)</f>
        <v>0</v>
      </c>
      <c r="AZ20" s="13">
        <f>SUMIFS('Faturamento SP3'!$G$2:$G$692,'Faturamento SP3'!$D$2:$D$692,'Infos Relatório'!$B$2,'Faturamento SP3'!$E$2:$E$692,'Infos Relatório'!$B20,'Faturamento SP3'!$Z$2:$Z$692,'Infos Relatório'!AY$1)</f>
        <v>0</v>
      </c>
      <c r="BA20" s="13">
        <f>SUMIFS('Faturamento SP3'!$J$2:$J$692,'Faturamento SP3'!$D$2:$D$692,'Infos Relatório'!$B$2,'Faturamento SP3'!$E$2:$E$692,'Infos Relatório'!$B20,'Faturamento SP3'!$Z$2:$Z$692,'Infos Relatório'!AY$1)</f>
        <v>0</v>
      </c>
      <c r="BB20" s="14">
        <f>SUMIFS('Faturamento SP3'!$O$2:$O$692,'Faturamento SP3'!$D$2:$D$692,'Infos Relatório'!$B$2,'Faturamento SP3'!$E$2:$E$692,'Infos Relatório'!$B20,'Faturamento SP3'!$Z$2:$Z$692,'Infos Relatório'!AY$1,'Faturamento SP3'!$T$2:$T$692,"Sim")+SUMIFS('Faturamento SP3'!$P$2:$P$692,'Faturamento SP3'!$D$2:$D$692,'Infos Relatório'!$B$2,'Faturamento SP3'!$E$2:$E$692,'Infos Relatório'!$B20,'Faturamento SP3'!$Z$2:$Z$692,'Infos Relatório'!AY$1,'Faturamento SP3'!$T$2:$T$692,"Sim")</f>
        <v>0</v>
      </c>
      <c r="BC20" s="27" t="e">
        <f t="shared" si="8"/>
        <v>#DIV/0!</v>
      </c>
      <c r="BD20" s="24">
        <f>SUMIFS('Faturamento SP3'!$H$2:$H$692,'Faturamento SP3'!$D$2:$D$692,'Infos Relatório'!$B$2,'Faturamento SP3'!$E$2:$E$692,'Infos Relatório'!$B20,'Faturamento SP3'!$Z$2:$Z$692,'Infos Relatório'!AY$1)</f>
        <v>0</v>
      </c>
      <c r="BE20" s="23">
        <f>COUNTIFS('Faturamento SP3'!$D$2:$D$692,'Infos Relatório'!$B$2,'Faturamento SP3'!$E$2:$E$692,'Infos Relatório'!$B20,'Faturamento SP3'!$Z$2:$Z$692,'Infos Relatório'!BE$1)</f>
        <v>0</v>
      </c>
      <c r="BF20" s="13">
        <f>SUMIFS('Faturamento SP3'!$G$2:$G$692,'Faturamento SP3'!$D$2:$D$692,'Infos Relatório'!$B$2,'Faturamento SP3'!$E$2:$E$692,'Infos Relatório'!$B20,'Faturamento SP3'!$Z$2:$Z$692,'Infos Relatório'!BE$1)</f>
        <v>0</v>
      </c>
      <c r="BG20" s="13">
        <f>SUMIFS('Faturamento SP3'!$J$2:$J$692,'Faturamento SP3'!$D$2:$D$692,'Infos Relatório'!$B$2,'Faturamento SP3'!$E$2:$E$692,'Infos Relatório'!$B20,'Faturamento SP3'!$Z$2:$Z$692,'Infos Relatório'!BE$1)</f>
        <v>0</v>
      </c>
      <c r="BH20" s="14">
        <f>SUMIFS('Faturamento SP3'!$O$2:$O$692,'Faturamento SP3'!$D$2:$D$692,'Infos Relatório'!$B$2,'Faturamento SP3'!$E$2:$E$692,'Infos Relatório'!$B20,'Faturamento SP3'!$Z$2:$Z$692,'Infos Relatório'!BE$1,'Faturamento SP3'!$T$2:$T$692,"Sim")+SUMIFS('Faturamento SP3'!$P$2:$P$692,'Faturamento SP3'!$D$2:$D$692,'Infos Relatório'!$B$2,'Faturamento SP3'!$E$2:$E$692,'Infos Relatório'!$B20,'Faturamento SP3'!$Z$2:$Z$692,'Infos Relatório'!BE$1,'Faturamento SP3'!$T$2:$T$692,"Sim")</f>
        <v>0</v>
      </c>
      <c r="BI20" s="27" t="e">
        <f t="shared" si="9"/>
        <v>#DIV/0!</v>
      </c>
      <c r="BJ20" s="24">
        <f>SUMIFS('Faturamento SP3'!$H$2:$H$692,'Faturamento SP3'!$D$2:$D$692,'Infos Relatório'!$B$2,'Faturamento SP3'!$E$2:$E$692,'Infos Relatório'!$B20,'Faturamento SP3'!$Z$2:$Z$692,'Infos Relatório'!BE$1)</f>
        <v>0</v>
      </c>
      <c r="BK20" s="23">
        <f>COUNTIFS('Faturamento SP3'!$D$2:$D$692,'Infos Relatório'!$B$2,'Faturamento SP3'!$E$2:$E$692,'Infos Relatório'!$B20,'Faturamento SP3'!$Z$2:$Z$692,'Infos Relatório'!BK$1)</f>
        <v>0</v>
      </c>
      <c r="BL20" s="13">
        <f>SUMIFS('Faturamento SP3'!$G$2:$G$692,'Faturamento SP3'!$D$2:$D$692,'Infos Relatório'!$B$2,'Faturamento SP3'!$E$2:$E$692,'Infos Relatório'!$B20,'Faturamento SP3'!$Z$2:$Z$692,'Infos Relatório'!BK$1)</f>
        <v>0</v>
      </c>
      <c r="BM20" s="13">
        <f>SUMIFS('Faturamento SP3'!$J$2:$J$692,'Faturamento SP3'!$D$2:$D$692,'Infos Relatório'!$B$2,'Faturamento SP3'!$E$2:$E$692,'Infos Relatório'!$B20,'Faturamento SP3'!$Z$2:$Z$692,'Infos Relatório'!BK$1)</f>
        <v>0</v>
      </c>
      <c r="BN20" s="14">
        <f>SUMIFS('Faturamento SP3'!$O$2:$O$692,'Faturamento SP3'!$D$2:$D$692,'Infos Relatório'!$B$2,'Faturamento SP3'!$E$2:$E$692,'Infos Relatório'!$B20,'Faturamento SP3'!$Z$2:$Z$692,'Infos Relatório'!BK$1,'Faturamento SP3'!$T$2:$T$692,"Sim")+SUMIFS('Faturamento SP3'!$P$2:$P$692,'Faturamento SP3'!$D$2:$D$692,'Infos Relatório'!$B$2,'Faturamento SP3'!$E$2:$E$692,'Infos Relatório'!$B20,'Faturamento SP3'!$Z$2:$Z$692,'Infos Relatório'!BK$1,'Faturamento SP3'!$T$2:$T$692,"Sim")</f>
        <v>0</v>
      </c>
      <c r="BO20" s="27" t="e">
        <f t="shared" si="10"/>
        <v>#DIV/0!</v>
      </c>
      <c r="BP20" s="24">
        <f>SUMIFS('Faturamento SP3'!$H$2:$H$692,'Faturamento SP3'!$D$2:$D$692,'Infos Relatório'!$B$2,'Faturamento SP3'!$E$2:$E$692,'Infos Relatório'!$B20,'Faturamento SP3'!$Z$2:$Z$692,'Infos Relatório'!BK$1)</f>
        <v>0</v>
      </c>
      <c r="BQ20" s="23">
        <f>COUNTIFS('Faturamento SP3'!$D$2:$D$692,'Infos Relatório'!$B$2,'Faturamento SP3'!$E$2:$E$692,'Infos Relatório'!$B20,'Faturamento SP3'!$Z$2:$Z$692,'Infos Relatório'!BQ$1)</f>
        <v>0</v>
      </c>
      <c r="BR20" s="13">
        <f>SUMIFS('Faturamento SP3'!$G$2:$G$692,'Faturamento SP3'!$D$2:$D$692,'Infos Relatório'!$B$2,'Faturamento SP3'!$E$2:$E$692,'Infos Relatório'!$B20,'Faturamento SP3'!$Z$2:$Z$692,'Infos Relatório'!BQ$1)</f>
        <v>0</v>
      </c>
      <c r="BS20" s="13">
        <f>SUMIFS('Faturamento SP3'!$J$2:$J$692,'Faturamento SP3'!$D$2:$D$692,'Infos Relatório'!$B$2,'Faturamento SP3'!$E$2:$E$692,'Infos Relatório'!$B20,'Faturamento SP3'!$Z$2:$Z$692,'Infos Relatório'!BQ$1)</f>
        <v>0</v>
      </c>
      <c r="BT20" s="14">
        <f>SUMIFS('Faturamento SP3'!$O$2:$O$692,'Faturamento SP3'!$D$2:$D$692,'Infos Relatório'!$B$2,'Faturamento SP3'!$E$2:$E$692,'Infos Relatório'!$B20,'Faturamento SP3'!$Z$2:$Z$692,'Infos Relatório'!BQ$1,'Faturamento SP3'!$T$2:$T$692,"Sim")+SUMIFS('Faturamento SP3'!$P$2:$P$692,'Faturamento SP3'!$D$2:$D$692,'Infos Relatório'!$B$2,'Faturamento SP3'!$E$2:$E$692,'Infos Relatório'!$B20,'Faturamento SP3'!$Z$2:$Z$692,'Infos Relatório'!BQ$1,'Faturamento SP3'!$T$2:$T$692,"Sim")</f>
        <v>0</v>
      </c>
      <c r="BU20" s="27" t="e">
        <f t="shared" si="11"/>
        <v>#DIV/0!</v>
      </c>
      <c r="BV20" s="24">
        <f>SUMIFS('Faturamento SP3'!$H$2:$H$692,'Faturamento SP3'!$D$2:$D$692,'Infos Relatório'!$B$2,'Faturamento SP3'!$E$2:$E$692,'Infos Relatório'!$B20,'Faturamento SP3'!$Z$2:$Z$692,'Infos Relatório'!BQ$1)</f>
        <v>0</v>
      </c>
    </row>
    <row r="21" spans="2:74">
      <c r="B21" s="17" t="s">
        <v>25</v>
      </c>
      <c r="C21" s="23">
        <f>COUNTIFS('Faturamento SP3'!$D$2:$D$692,'Infos Relatório'!$B$2,'Faturamento SP3'!$E$2:$E$692,'Infos Relatório'!$B21,'Faturamento SP3'!$Z$2:$Z$692,'Infos Relatório'!C$1)</f>
        <v>0</v>
      </c>
      <c r="D21" s="13">
        <f>SUMIFS('Faturamento SP3'!$G$2:$G$692,'Faturamento SP3'!$D$2:$D$692,'Infos Relatório'!$B$2,'Faturamento SP3'!$E$2:$E$692,'Infos Relatório'!$B21,'Faturamento SP3'!$Z$2:$Z$692,'Infos Relatório'!C$1)</f>
        <v>0</v>
      </c>
      <c r="E21" s="13">
        <f>SUMIFS('Faturamento SP3'!$J$2:$J$692,'Faturamento SP3'!$D$2:$D$692,'Infos Relatório'!$B$2,'Faturamento SP3'!$E$2:$E$692,'Infos Relatório'!$B21,'Faturamento SP3'!$Z$2:$Z$692,'Infos Relatório'!C$1)</f>
        <v>0</v>
      </c>
      <c r="F21" s="14">
        <f>SUMIFS('Faturamento SP3'!$O$2:$O$692,'Faturamento SP3'!$D$2:$D$692,'Infos Relatório'!$B$2,'Faturamento SP3'!$E$2:$E$692,'Infos Relatório'!$B21,'Faturamento SP3'!$Z$2:$Z$692,'Infos Relatório'!C$1,'Faturamento SP3'!$T$2:$T$692,"Sim")+SUMIFS('Faturamento SP3'!$P$2:$P$692,'Faturamento SP3'!$D$2:$D$692,'Infos Relatório'!$B$2,'Faturamento SP3'!$E$2:$E$692,'Infos Relatório'!$B21,'Faturamento SP3'!$Z$2:$Z$692,'Infos Relatório'!C$1,'Faturamento SP3'!$T$2:$T$692,"Sim")</f>
        <v>0</v>
      </c>
      <c r="G21" s="27" t="e">
        <f t="shared" si="12"/>
        <v>#DIV/0!</v>
      </c>
      <c r="H21" s="24">
        <f>SUMIFS('Faturamento SP3'!$H$2:$H$692,'Faturamento SP3'!$D$2:$D$692,'Infos Relatório'!$B$2,'Faturamento SP3'!$E$2:$E$692,'Infos Relatório'!$B21,'Faturamento SP3'!$Z$2:$Z$692,'Infos Relatório'!C$1)</f>
        <v>0</v>
      </c>
      <c r="I21" s="23">
        <f>COUNTIFS('Faturamento SP3'!$D$2:$D$692,'Infos Relatório'!$B$2,'Faturamento SP3'!$E$2:$E$692,'Infos Relatório'!$B21,'Faturamento SP3'!$Z$2:$Z$692,'Infos Relatório'!I$1)</f>
        <v>0</v>
      </c>
      <c r="J21" s="13">
        <f>SUMIFS('Faturamento SP3'!$G$2:$G$692,'Faturamento SP3'!$D$2:$D$692,'Infos Relatório'!$B$2,'Faturamento SP3'!$E$2:$E$692,'Infos Relatório'!$B21,'Faturamento SP3'!$Z$2:$Z$692,'Infos Relatório'!I$1)</f>
        <v>0</v>
      </c>
      <c r="K21" s="13">
        <f>SUMIFS('Faturamento SP3'!$J$2:$J$692,'Faturamento SP3'!$D$2:$D$692,'Infos Relatório'!$B$2,'Faturamento SP3'!$E$2:$E$692,'Infos Relatório'!$B21,'Faturamento SP3'!$Z$2:$Z$692,'Infos Relatório'!I$1)</f>
        <v>0</v>
      </c>
      <c r="L21" s="14">
        <f>SUMIFS('Faturamento SP3'!$O$2:$O$692,'Faturamento SP3'!$D$2:$D$692,'Infos Relatório'!$B$2,'Faturamento SP3'!$E$2:$E$692,'Infos Relatório'!$B21,'Faturamento SP3'!$Z$2:$Z$692,'Infos Relatório'!I$1,'Faturamento SP3'!$T$2:$T$692,"Sim")+SUMIFS('Faturamento SP3'!$P$2:$P$692,'Faturamento SP3'!$D$2:$D$692,'Infos Relatório'!$B$2,'Faturamento SP3'!$E$2:$E$692,'Infos Relatório'!$B21,'Faturamento SP3'!$Z$2:$Z$692,'Infos Relatório'!I$1,'Faturamento SP3'!$T$2:$T$692,"Sim")</f>
        <v>0</v>
      </c>
      <c r="M21" s="27" t="e">
        <f t="shared" si="1"/>
        <v>#DIV/0!</v>
      </c>
      <c r="N21" s="24">
        <f>SUMIFS('Faturamento SP3'!$H$2:$H$692,'Faturamento SP3'!$D$2:$D$692,'Infos Relatório'!$B$2,'Faturamento SP3'!$E$2:$E$692,'Infos Relatório'!$B21,'Faturamento SP3'!$Z$2:$Z$692,'Infos Relatório'!I$1)</f>
        <v>0</v>
      </c>
      <c r="O21" s="23">
        <f>COUNTIFS('Faturamento SP3'!$D$2:$D$692,'Infos Relatório'!$B$2,'Faturamento SP3'!$E$2:$E$692,'Infos Relatório'!$B21,'Faturamento SP3'!$Z$2:$Z$692,'Infos Relatório'!O$1)</f>
        <v>0</v>
      </c>
      <c r="P21" s="13">
        <f>SUMIFS('Faturamento SP3'!$G$2:$G$692,'Faturamento SP3'!$D$2:$D$692,'Infos Relatório'!$B$2,'Faturamento SP3'!$E$2:$E$692,'Infos Relatório'!$B21,'Faturamento SP3'!$Z$2:$Z$692,'Infos Relatório'!O$1)</f>
        <v>0</v>
      </c>
      <c r="Q21" s="13">
        <f>SUMIFS('Faturamento SP3'!$J$2:$J$692,'Faturamento SP3'!$D$2:$D$692,'Infos Relatório'!$B$2,'Faturamento SP3'!$E$2:$E$692,'Infos Relatório'!$B21,'Faturamento SP3'!$Z$2:$Z$692,'Infos Relatório'!O$1)</f>
        <v>0</v>
      </c>
      <c r="R21" s="14">
        <f>SUMIFS('Faturamento SP3'!$O$2:$O$692,'Faturamento SP3'!$D$2:$D$692,'Infos Relatório'!$B$2,'Faturamento SP3'!$E$2:$E$692,'Infos Relatório'!$B21,'Faturamento SP3'!$Z$2:$Z$692,'Infos Relatório'!O$1,'Faturamento SP3'!$T$2:$T$692,"Sim")+SUMIFS('Faturamento SP3'!$P$2:$P$692,'Faturamento SP3'!$D$2:$D$692,'Infos Relatório'!$B$2,'Faturamento SP3'!$E$2:$E$692,'Infos Relatório'!$B21,'Faturamento SP3'!$Z$2:$Z$692,'Infos Relatório'!O$1,'Faturamento SP3'!$T$2:$T$692,"Sim")</f>
        <v>0</v>
      </c>
      <c r="S21" s="27" t="e">
        <f t="shared" si="2"/>
        <v>#DIV/0!</v>
      </c>
      <c r="T21" s="24">
        <f>SUMIFS('Faturamento SP3'!$H$2:$H$692,'Faturamento SP3'!$D$2:$D$692,'Infos Relatório'!$B$2,'Faturamento SP3'!$E$2:$E$692,'Infos Relatório'!$B21,'Faturamento SP3'!$Z$2:$Z$692,'Infos Relatório'!O$1)</f>
        <v>0</v>
      </c>
      <c r="U21" s="23">
        <f>COUNTIFS('Faturamento SP3'!$D$2:$D$692,'Infos Relatório'!$B$2,'Faturamento SP3'!$E$2:$E$692,'Infos Relatório'!$B21,'Faturamento SP3'!$Z$2:$Z$692,'Infos Relatório'!U$1)</f>
        <v>0</v>
      </c>
      <c r="V21" s="13">
        <f>SUMIFS('Faturamento SP3'!$G$2:$G$692,'Faturamento SP3'!$D$2:$D$692,'Infos Relatório'!$B$2,'Faturamento SP3'!$E$2:$E$692,'Infos Relatório'!$B21,'Faturamento SP3'!$Z$2:$Z$692,'Infos Relatório'!U$1)</f>
        <v>0</v>
      </c>
      <c r="W21" s="13">
        <f>SUMIFS('Faturamento SP3'!$J$2:$J$692,'Faturamento SP3'!$D$2:$D$692,'Infos Relatório'!$B$2,'Faturamento SP3'!$E$2:$E$692,'Infos Relatório'!$B21,'Faturamento SP3'!$Z$2:$Z$692,'Infos Relatório'!U$1)</f>
        <v>0</v>
      </c>
      <c r="X21" s="14">
        <f>SUMIFS('Faturamento SP3'!$O$2:$O$692,'Faturamento SP3'!$D$2:$D$692,'Infos Relatório'!$B$2,'Faturamento SP3'!$E$2:$E$692,'Infos Relatório'!$B21,'Faturamento SP3'!$Z$2:$Z$692,'Infos Relatório'!U$1,'Faturamento SP3'!$T$2:$T$692,"Sim")+SUMIFS('Faturamento SP3'!$P$2:$P$692,'Faturamento SP3'!$D$2:$D$692,'Infos Relatório'!$B$2,'Faturamento SP3'!$E$2:$E$692,'Infos Relatório'!$B21,'Faturamento SP3'!$Z$2:$Z$692,'Infos Relatório'!U$1,'Faturamento SP3'!$T$2:$T$692,"Sim")</f>
        <v>0</v>
      </c>
      <c r="Y21" s="27" t="e">
        <f t="shared" si="3"/>
        <v>#DIV/0!</v>
      </c>
      <c r="Z21" s="24">
        <f>SUMIFS('Faturamento SP3'!$H$2:$H$692,'Faturamento SP3'!$D$2:$D$692,'Infos Relatório'!$B$2,'Faturamento SP3'!$E$2:$E$692,'Infos Relatório'!$B21,'Faturamento SP3'!$Z$2:$Z$692,'Infos Relatório'!U$1)</f>
        <v>0</v>
      </c>
      <c r="AA21" s="23">
        <f>COUNTIFS('Faturamento SP3'!$D$2:$D$692,'Infos Relatório'!$B$2,'Faturamento SP3'!$E$2:$E$692,'Infos Relatório'!$B21,'Faturamento SP3'!$Z$2:$Z$692,'Infos Relatório'!AA$1)</f>
        <v>0</v>
      </c>
      <c r="AB21" s="13">
        <f>SUMIFS('Faturamento SP3'!$G$2:$G$692,'Faturamento SP3'!$D$2:$D$692,'Infos Relatório'!$B$2,'Faturamento SP3'!$E$2:$E$692,'Infos Relatório'!$B21,'Faturamento SP3'!$Z$2:$Z$692,'Infos Relatório'!AA$1)</f>
        <v>0</v>
      </c>
      <c r="AC21" s="13">
        <f>SUMIFS('Faturamento SP3'!$J$2:$J$692,'Faturamento SP3'!$D$2:$D$692,'Infos Relatório'!$B$2,'Faturamento SP3'!$E$2:$E$692,'Infos Relatório'!$B21,'Faturamento SP3'!$Z$2:$Z$692,'Infos Relatório'!AA$1)</f>
        <v>0</v>
      </c>
      <c r="AD21" s="14">
        <f>SUMIFS('Faturamento SP3'!$O$2:$O$692,'Faturamento SP3'!$D$2:$D$692,'Infos Relatório'!$B$2,'Faturamento SP3'!$E$2:$E$692,'Infos Relatório'!$B21,'Faturamento SP3'!$Z$2:$Z$692,'Infos Relatório'!AA$1,'Faturamento SP3'!$T$2:$T$692,"Sim")+SUMIFS('Faturamento SP3'!$P$2:$P$692,'Faturamento SP3'!$D$2:$D$692,'Infos Relatório'!$B$2,'Faturamento SP3'!$E$2:$E$692,'Infos Relatório'!$B21,'Faturamento SP3'!$Z$2:$Z$692,'Infos Relatório'!AA$1,'Faturamento SP3'!$T$2:$T$692,"Sim")</f>
        <v>0</v>
      </c>
      <c r="AE21" s="27" t="e">
        <f t="shared" si="4"/>
        <v>#DIV/0!</v>
      </c>
      <c r="AF21" s="24">
        <f>SUMIFS('Faturamento SP3'!$H$2:$H$692,'Faturamento SP3'!$D$2:$D$692,'Infos Relatório'!$B$2,'Faturamento SP3'!$E$2:$E$692,'Infos Relatório'!$B21,'Faturamento SP3'!$Z$2:$Z$692,'Infos Relatório'!AA$1)</f>
        <v>0</v>
      </c>
      <c r="AG21" s="23">
        <f>COUNTIFS('Faturamento SP3'!$D$2:$D$692,'Infos Relatório'!$B$2,'Faturamento SP3'!$E$2:$E$692,'Infos Relatório'!$B21,'Faturamento SP3'!$Z$2:$Z$692,'Infos Relatório'!AG$1)</f>
        <v>0</v>
      </c>
      <c r="AH21" s="13">
        <f>SUMIFS('Faturamento SP3'!$G$2:$G$692,'Faturamento SP3'!$D$2:$D$692,'Infos Relatório'!$B$2,'Faturamento SP3'!$E$2:$E$692,'Infos Relatório'!$B21,'Faturamento SP3'!$Z$2:$Z$692,'Infos Relatório'!AG$1)</f>
        <v>0</v>
      </c>
      <c r="AI21" s="13">
        <f>SUMIFS('Faturamento SP3'!$J$2:$J$692,'Faturamento SP3'!$D$2:$D$692,'Infos Relatório'!$B$2,'Faturamento SP3'!$E$2:$E$692,'Infos Relatório'!$B21,'Faturamento SP3'!$Z$2:$Z$692,'Infos Relatório'!AG$1)</f>
        <v>0</v>
      </c>
      <c r="AJ21" s="14">
        <f>SUMIFS('Faturamento SP3'!$O$2:$O$692,'Faturamento SP3'!$D$2:$D$692,'Infos Relatório'!$B$2,'Faturamento SP3'!$E$2:$E$692,'Infos Relatório'!$B21,'Faturamento SP3'!$Z$2:$Z$692,'Infos Relatório'!AG$1,'Faturamento SP3'!$T$2:$T$692,"Sim")+SUMIFS('Faturamento SP3'!$P$2:$P$692,'Faturamento SP3'!$D$2:$D$692,'Infos Relatório'!$B$2,'Faturamento SP3'!$E$2:$E$692,'Infos Relatório'!$B21,'Faturamento SP3'!$Z$2:$Z$692,'Infos Relatório'!AG$1,'Faturamento SP3'!$T$2:$T$692,"Sim")</f>
        <v>0</v>
      </c>
      <c r="AK21" s="27" t="e">
        <f t="shared" si="5"/>
        <v>#DIV/0!</v>
      </c>
      <c r="AL21" s="24">
        <f>SUMIFS('Faturamento SP3'!$H$2:$H$692,'Faturamento SP3'!$D$2:$D$692,'Infos Relatório'!$B$2,'Faturamento SP3'!$E$2:$E$692,'Infos Relatório'!$B21,'Faturamento SP3'!$Z$2:$Z$692,'Infos Relatório'!AG$1)</f>
        <v>0</v>
      </c>
      <c r="AM21" s="23">
        <f>COUNTIFS('Faturamento SP3'!$D$2:$D$692,'Infos Relatório'!$B$2,'Faturamento SP3'!$E$2:$E$692,'Infos Relatório'!$B21,'Faturamento SP3'!$Z$2:$Z$692,'Infos Relatório'!AM$1)</f>
        <v>0</v>
      </c>
      <c r="AN21" s="13">
        <f>SUMIFS('Faturamento SP3'!$G$2:$G$692,'Faturamento SP3'!$D$2:$D$692,'Infos Relatório'!$B$2,'Faturamento SP3'!$E$2:$E$692,'Infos Relatório'!$B21,'Faturamento SP3'!$Z$2:$Z$692,'Infos Relatório'!AM$1)</f>
        <v>0</v>
      </c>
      <c r="AO21" s="13">
        <f>SUMIFS('Faturamento SP3'!$J$2:$J$692,'Faturamento SP3'!$D$2:$D$692,'Infos Relatório'!$B$2,'Faturamento SP3'!$E$2:$E$692,'Infos Relatório'!$B21,'Faturamento SP3'!$Z$2:$Z$692,'Infos Relatório'!AM$1)</f>
        <v>0</v>
      </c>
      <c r="AP21" s="14">
        <f>SUMIFS('Faturamento SP3'!$O$2:$O$692,'Faturamento SP3'!$D$2:$D$692,'Infos Relatório'!$B$2,'Faturamento SP3'!$E$2:$E$692,'Infos Relatório'!$B21,'Faturamento SP3'!$Z$2:$Z$692,'Infos Relatório'!AM$1,'Faturamento SP3'!$T$2:$T$692,"Sim")+SUMIFS('Faturamento SP3'!$P$2:$P$692,'Faturamento SP3'!$D$2:$D$692,'Infos Relatório'!$B$2,'Faturamento SP3'!$E$2:$E$692,'Infos Relatório'!$B21,'Faturamento SP3'!$Z$2:$Z$692,'Infos Relatório'!AM$1,'Faturamento SP3'!$T$2:$T$692,"Sim")</f>
        <v>0</v>
      </c>
      <c r="AQ21" s="27" t="e">
        <f t="shared" si="6"/>
        <v>#DIV/0!</v>
      </c>
      <c r="AR21" s="24">
        <f>SUMIFS('Faturamento SP3'!$H$2:$H$692,'Faturamento SP3'!$D$2:$D$692,'Infos Relatório'!$B$2,'Faturamento SP3'!$E$2:$E$692,'Infos Relatório'!$B21,'Faturamento SP3'!$Z$2:$Z$692,'Infos Relatório'!AM$1)</f>
        <v>0</v>
      </c>
      <c r="AS21" s="23">
        <f>COUNTIFS('Faturamento SP3'!$D$2:$D$692,'Infos Relatório'!$B$2,'Faturamento SP3'!$E$2:$E$692,'Infos Relatório'!$B21,'Faturamento SP3'!$Z$2:$Z$692,'Infos Relatório'!AS$1)</f>
        <v>0</v>
      </c>
      <c r="AT21" s="13">
        <f>SUMIFS('Faturamento SP3'!$G$2:$G$692,'Faturamento SP3'!$D$2:$D$692,'Infos Relatório'!$B$2,'Faturamento SP3'!$E$2:$E$692,'Infos Relatório'!$B21,'Faturamento SP3'!$Z$2:$Z$692,'Infos Relatório'!AS$1)</f>
        <v>0</v>
      </c>
      <c r="AU21" s="13">
        <f>SUMIFS('Faturamento SP3'!$J$2:$J$692,'Faturamento SP3'!$D$2:$D$692,'Infos Relatório'!$B$2,'Faturamento SP3'!$E$2:$E$692,'Infos Relatório'!$B21,'Faturamento SP3'!$Z$2:$Z$692,'Infos Relatório'!AS$1)</f>
        <v>0</v>
      </c>
      <c r="AV21" s="14">
        <f>SUMIFS('Faturamento SP3'!$O$2:$O$692,'Faturamento SP3'!$D$2:$D$692,'Infos Relatório'!$B$2,'Faturamento SP3'!$E$2:$E$692,'Infos Relatório'!$B21,'Faturamento SP3'!$Z$2:$Z$692,'Infos Relatório'!AS$1,'Faturamento SP3'!$T$2:$T$692,"Sim")+SUMIFS('Faturamento SP3'!$P$2:$P$692,'Faturamento SP3'!$D$2:$D$692,'Infos Relatório'!$B$2,'Faturamento SP3'!$E$2:$E$692,'Infos Relatório'!$B21,'Faturamento SP3'!$Z$2:$Z$692,'Infos Relatório'!AS$1,'Faturamento SP3'!$T$2:$T$692,"Sim")</f>
        <v>0</v>
      </c>
      <c r="AW21" s="27" t="e">
        <f t="shared" si="7"/>
        <v>#DIV/0!</v>
      </c>
      <c r="AX21" s="24">
        <f>SUMIFS('Faturamento SP3'!$H$2:$H$692,'Faturamento SP3'!$D$2:$D$692,'Infos Relatório'!$B$2,'Faturamento SP3'!$E$2:$E$692,'Infos Relatório'!$B21,'Faturamento SP3'!$Z$2:$Z$692,'Infos Relatório'!AS$1)</f>
        <v>0</v>
      </c>
      <c r="AY21" s="23">
        <f>COUNTIFS('Faturamento SP3'!$D$2:$D$692,'Infos Relatório'!$B$2,'Faturamento SP3'!$E$2:$E$692,'Infos Relatório'!$B21,'Faturamento SP3'!$Z$2:$Z$692,'Infos Relatório'!AY$1)</f>
        <v>0</v>
      </c>
      <c r="AZ21" s="13">
        <f>SUMIFS('Faturamento SP3'!$G$2:$G$692,'Faturamento SP3'!$D$2:$D$692,'Infos Relatório'!$B$2,'Faturamento SP3'!$E$2:$E$692,'Infos Relatório'!$B21,'Faturamento SP3'!$Z$2:$Z$692,'Infos Relatório'!AY$1)</f>
        <v>0</v>
      </c>
      <c r="BA21" s="13">
        <f>SUMIFS('Faturamento SP3'!$J$2:$J$692,'Faturamento SP3'!$D$2:$D$692,'Infos Relatório'!$B$2,'Faturamento SP3'!$E$2:$E$692,'Infos Relatório'!$B21,'Faturamento SP3'!$Z$2:$Z$692,'Infos Relatório'!AY$1)</f>
        <v>0</v>
      </c>
      <c r="BB21" s="14">
        <f>SUMIFS('Faturamento SP3'!$O$2:$O$692,'Faturamento SP3'!$D$2:$D$692,'Infos Relatório'!$B$2,'Faturamento SP3'!$E$2:$E$692,'Infos Relatório'!$B21,'Faturamento SP3'!$Z$2:$Z$692,'Infos Relatório'!AY$1,'Faturamento SP3'!$T$2:$T$692,"Sim")+SUMIFS('Faturamento SP3'!$P$2:$P$692,'Faturamento SP3'!$D$2:$D$692,'Infos Relatório'!$B$2,'Faturamento SP3'!$E$2:$E$692,'Infos Relatório'!$B21,'Faturamento SP3'!$Z$2:$Z$692,'Infos Relatório'!AY$1,'Faturamento SP3'!$T$2:$T$692,"Sim")</f>
        <v>0</v>
      </c>
      <c r="BC21" s="27" t="e">
        <f t="shared" si="8"/>
        <v>#DIV/0!</v>
      </c>
      <c r="BD21" s="24">
        <f>SUMIFS('Faturamento SP3'!$H$2:$H$692,'Faturamento SP3'!$D$2:$D$692,'Infos Relatório'!$B$2,'Faturamento SP3'!$E$2:$E$692,'Infos Relatório'!$B21,'Faturamento SP3'!$Z$2:$Z$692,'Infos Relatório'!AY$1)</f>
        <v>0</v>
      </c>
      <c r="BE21" s="23">
        <f>COUNTIFS('Faturamento SP3'!$D$2:$D$692,'Infos Relatório'!$B$2,'Faturamento SP3'!$E$2:$E$692,'Infos Relatório'!$B21,'Faturamento SP3'!$Z$2:$Z$692,'Infos Relatório'!BE$1)</f>
        <v>0</v>
      </c>
      <c r="BF21" s="13">
        <f>SUMIFS('Faturamento SP3'!$G$2:$G$692,'Faturamento SP3'!$D$2:$D$692,'Infos Relatório'!$B$2,'Faturamento SP3'!$E$2:$E$692,'Infos Relatório'!$B21,'Faturamento SP3'!$Z$2:$Z$692,'Infos Relatório'!BE$1)</f>
        <v>0</v>
      </c>
      <c r="BG21" s="13">
        <f>SUMIFS('Faturamento SP3'!$J$2:$J$692,'Faturamento SP3'!$D$2:$D$692,'Infos Relatório'!$B$2,'Faturamento SP3'!$E$2:$E$692,'Infos Relatório'!$B21,'Faturamento SP3'!$Z$2:$Z$692,'Infos Relatório'!BE$1)</f>
        <v>0</v>
      </c>
      <c r="BH21" s="14">
        <f>SUMIFS('Faturamento SP3'!$O$2:$O$692,'Faturamento SP3'!$D$2:$D$692,'Infos Relatório'!$B$2,'Faturamento SP3'!$E$2:$E$692,'Infos Relatório'!$B21,'Faturamento SP3'!$Z$2:$Z$692,'Infos Relatório'!BE$1,'Faturamento SP3'!$T$2:$T$692,"Sim")+SUMIFS('Faturamento SP3'!$P$2:$P$692,'Faturamento SP3'!$D$2:$D$692,'Infos Relatório'!$B$2,'Faturamento SP3'!$E$2:$E$692,'Infos Relatório'!$B21,'Faturamento SP3'!$Z$2:$Z$692,'Infos Relatório'!BE$1,'Faturamento SP3'!$T$2:$T$692,"Sim")</f>
        <v>0</v>
      </c>
      <c r="BI21" s="27" t="e">
        <f t="shared" si="9"/>
        <v>#DIV/0!</v>
      </c>
      <c r="BJ21" s="24">
        <f>SUMIFS('Faturamento SP3'!$H$2:$H$692,'Faturamento SP3'!$D$2:$D$692,'Infos Relatório'!$B$2,'Faturamento SP3'!$E$2:$E$692,'Infos Relatório'!$B21,'Faturamento SP3'!$Z$2:$Z$692,'Infos Relatório'!BE$1)</f>
        <v>0</v>
      </c>
      <c r="BK21" s="23">
        <f>COUNTIFS('Faturamento SP3'!$D$2:$D$692,'Infos Relatório'!$B$2,'Faturamento SP3'!$E$2:$E$692,'Infos Relatório'!$B21,'Faturamento SP3'!$Z$2:$Z$692,'Infos Relatório'!BK$1)</f>
        <v>0</v>
      </c>
      <c r="BL21" s="13">
        <f>SUMIFS('Faturamento SP3'!$G$2:$G$692,'Faturamento SP3'!$D$2:$D$692,'Infos Relatório'!$B$2,'Faturamento SP3'!$E$2:$E$692,'Infos Relatório'!$B21,'Faturamento SP3'!$Z$2:$Z$692,'Infos Relatório'!BK$1)</f>
        <v>0</v>
      </c>
      <c r="BM21" s="13">
        <f>SUMIFS('Faturamento SP3'!$J$2:$J$692,'Faturamento SP3'!$D$2:$D$692,'Infos Relatório'!$B$2,'Faturamento SP3'!$E$2:$E$692,'Infos Relatório'!$B21,'Faturamento SP3'!$Z$2:$Z$692,'Infos Relatório'!BK$1)</f>
        <v>0</v>
      </c>
      <c r="BN21" s="14">
        <f>SUMIFS('Faturamento SP3'!$O$2:$O$692,'Faturamento SP3'!$D$2:$D$692,'Infos Relatório'!$B$2,'Faturamento SP3'!$E$2:$E$692,'Infos Relatório'!$B21,'Faturamento SP3'!$Z$2:$Z$692,'Infos Relatório'!BK$1,'Faturamento SP3'!$T$2:$T$692,"Sim")+SUMIFS('Faturamento SP3'!$P$2:$P$692,'Faturamento SP3'!$D$2:$D$692,'Infos Relatório'!$B$2,'Faturamento SP3'!$E$2:$E$692,'Infos Relatório'!$B21,'Faturamento SP3'!$Z$2:$Z$692,'Infos Relatório'!BK$1,'Faturamento SP3'!$T$2:$T$692,"Sim")</f>
        <v>0</v>
      </c>
      <c r="BO21" s="27" t="e">
        <f t="shared" si="10"/>
        <v>#DIV/0!</v>
      </c>
      <c r="BP21" s="24">
        <f>SUMIFS('Faturamento SP3'!$H$2:$H$692,'Faturamento SP3'!$D$2:$D$692,'Infos Relatório'!$B$2,'Faturamento SP3'!$E$2:$E$692,'Infos Relatório'!$B21,'Faturamento SP3'!$Z$2:$Z$692,'Infos Relatório'!BK$1)</f>
        <v>0</v>
      </c>
      <c r="BQ21" s="23">
        <f>COUNTIFS('Faturamento SP3'!$D$2:$D$692,'Infos Relatório'!$B$2,'Faturamento SP3'!$E$2:$E$692,'Infos Relatório'!$B21,'Faturamento SP3'!$Z$2:$Z$692,'Infos Relatório'!BQ$1)</f>
        <v>0</v>
      </c>
      <c r="BR21" s="13">
        <f>SUMIFS('Faturamento SP3'!$G$2:$G$692,'Faturamento SP3'!$D$2:$D$692,'Infos Relatório'!$B$2,'Faturamento SP3'!$E$2:$E$692,'Infos Relatório'!$B21,'Faturamento SP3'!$Z$2:$Z$692,'Infos Relatório'!BQ$1)</f>
        <v>0</v>
      </c>
      <c r="BS21" s="13">
        <f>SUMIFS('Faturamento SP3'!$J$2:$J$692,'Faturamento SP3'!$D$2:$D$692,'Infos Relatório'!$B$2,'Faturamento SP3'!$E$2:$E$692,'Infos Relatório'!$B21,'Faturamento SP3'!$Z$2:$Z$692,'Infos Relatório'!BQ$1)</f>
        <v>0</v>
      </c>
      <c r="BT21" s="14">
        <f>SUMIFS('Faturamento SP3'!$O$2:$O$692,'Faturamento SP3'!$D$2:$D$692,'Infos Relatório'!$B$2,'Faturamento SP3'!$E$2:$E$692,'Infos Relatório'!$B21,'Faturamento SP3'!$Z$2:$Z$692,'Infos Relatório'!BQ$1,'Faturamento SP3'!$T$2:$T$692,"Sim")+SUMIFS('Faturamento SP3'!$P$2:$P$692,'Faturamento SP3'!$D$2:$D$692,'Infos Relatório'!$B$2,'Faturamento SP3'!$E$2:$E$692,'Infos Relatório'!$B21,'Faturamento SP3'!$Z$2:$Z$692,'Infos Relatório'!BQ$1,'Faturamento SP3'!$T$2:$T$692,"Sim")</f>
        <v>0</v>
      </c>
      <c r="BU21" s="27" t="e">
        <f t="shared" si="11"/>
        <v>#DIV/0!</v>
      </c>
      <c r="BV21" s="24">
        <f>SUMIFS('Faturamento SP3'!$H$2:$H$692,'Faturamento SP3'!$D$2:$D$692,'Infos Relatório'!$B$2,'Faturamento SP3'!$E$2:$E$692,'Infos Relatório'!$B21,'Faturamento SP3'!$Z$2:$Z$692,'Infos Relatório'!BQ$1)</f>
        <v>0</v>
      </c>
    </row>
    <row r="22" spans="2:74">
      <c r="B22" s="17" t="s">
        <v>26</v>
      </c>
      <c r="C22" s="23">
        <f>COUNTIFS('Faturamento SP3'!$D$2:$D$692,'Infos Relatório'!$B$2,'Faturamento SP3'!$E$2:$E$692,'Infos Relatório'!$B22,'Faturamento SP3'!$Z$2:$Z$692,'Infos Relatório'!C$1)</f>
        <v>0</v>
      </c>
      <c r="D22" s="13">
        <f>SUMIFS('Faturamento SP3'!$G$2:$G$692,'Faturamento SP3'!$D$2:$D$692,'Infos Relatório'!$B$2,'Faturamento SP3'!$E$2:$E$692,'Infos Relatório'!$B22,'Faturamento SP3'!$Z$2:$Z$692,'Infos Relatório'!C$1)</f>
        <v>0</v>
      </c>
      <c r="E22" s="13">
        <f>SUMIFS('Faturamento SP3'!$J$2:$J$692,'Faturamento SP3'!$D$2:$D$692,'Infos Relatório'!$B$2,'Faturamento SP3'!$E$2:$E$692,'Infos Relatório'!$B22,'Faturamento SP3'!$Z$2:$Z$692,'Infos Relatório'!C$1)</f>
        <v>0</v>
      </c>
      <c r="F22" s="14">
        <f>SUMIFS('Faturamento SP3'!$O$2:$O$692,'Faturamento SP3'!$D$2:$D$692,'Infos Relatório'!$B$2,'Faturamento SP3'!$E$2:$E$692,'Infos Relatório'!$B22,'Faturamento SP3'!$Z$2:$Z$692,'Infos Relatório'!C$1,'Faturamento SP3'!$T$2:$T$692,"Sim")+SUMIFS('Faturamento SP3'!$P$2:$P$692,'Faturamento SP3'!$D$2:$D$692,'Infos Relatório'!$B$2,'Faturamento SP3'!$E$2:$E$692,'Infos Relatório'!$B22,'Faturamento SP3'!$Z$2:$Z$692,'Infos Relatório'!C$1,'Faturamento SP3'!$T$2:$T$692,"Sim")</f>
        <v>0</v>
      </c>
      <c r="G22" s="27" t="e">
        <f t="shared" si="12"/>
        <v>#DIV/0!</v>
      </c>
      <c r="H22" s="24">
        <f>SUMIFS('Faturamento SP3'!$H$2:$H$692,'Faturamento SP3'!$D$2:$D$692,'Infos Relatório'!$B$2,'Faturamento SP3'!$E$2:$E$692,'Infos Relatório'!$B22,'Faturamento SP3'!$Z$2:$Z$692,'Infos Relatório'!C$1)</f>
        <v>0</v>
      </c>
      <c r="I22" s="23">
        <f>COUNTIFS('Faturamento SP3'!$D$2:$D$692,'Infos Relatório'!$B$2,'Faturamento SP3'!$E$2:$E$692,'Infos Relatório'!$B22,'Faturamento SP3'!$Z$2:$Z$692,'Infos Relatório'!I$1)</f>
        <v>0</v>
      </c>
      <c r="J22" s="13">
        <f>SUMIFS('Faturamento SP3'!$G$2:$G$692,'Faturamento SP3'!$D$2:$D$692,'Infos Relatório'!$B$2,'Faturamento SP3'!$E$2:$E$692,'Infos Relatório'!$B22,'Faturamento SP3'!$Z$2:$Z$692,'Infos Relatório'!I$1)</f>
        <v>0</v>
      </c>
      <c r="K22" s="13">
        <f>SUMIFS('Faturamento SP3'!$J$2:$J$692,'Faturamento SP3'!$D$2:$D$692,'Infos Relatório'!$B$2,'Faturamento SP3'!$E$2:$E$692,'Infos Relatório'!$B22,'Faturamento SP3'!$Z$2:$Z$692,'Infos Relatório'!I$1)</f>
        <v>0</v>
      </c>
      <c r="L22" s="14">
        <f>SUMIFS('Faturamento SP3'!$O$2:$O$692,'Faturamento SP3'!$D$2:$D$692,'Infos Relatório'!$B$2,'Faturamento SP3'!$E$2:$E$692,'Infos Relatório'!$B22,'Faturamento SP3'!$Z$2:$Z$692,'Infos Relatório'!I$1,'Faturamento SP3'!$T$2:$T$692,"Sim")+SUMIFS('Faturamento SP3'!$P$2:$P$692,'Faturamento SP3'!$D$2:$D$692,'Infos Relatório'!$B$2,'Faturamento SP3'!$E$2:$E$692,'Infos Relatório'!$B22,'Faturamento SP3'!$Z$2:$Z$692,'Infos Relatório'!I$1,'Faturamento SP3'!$T$2:$T$692,"Sim")</f>
        <v>0</v>
      </c>
      <c r="M22" s="27" t="e">
        <f t="shared" si="1"/>
        <v>#DIV/0!</v>
      </c>
      <c r="N22" s="24">
        <f>SUMIFS('Faturamento SP3'!$H$2:$H$692,'Faturamento SP3'!$D$2:$D$692,'Infos Relatório'!$B$2,'Faturamento SP3'!$E$2:$E$692,'Infos Relatório'!$B22,'Faturamento SP3'!$Z$2:$Z$692,'Infos Relatório'!I$1)</f>
        <v>0</v>
      </c>
      <c r="O22" s="23">
        <f>COUNTIFS('Faturamento SP3'!$D$2:$D$692,'Infos Relatório'!$B$2,'Faturamento SP3'!$E$2:$E$692,'Infos Relatório'!$B22,'Faturamento SP3'!$Z$2:$Z$692,'Infos Relatório'!O$1)</f>
        <v>0</v>
      </c>
      <c r="P22" s="13">
        <f>SUMIFS('Faturamento SP3'!$G$2:$G$692,'Faturamento SP3'!$D$2:$D$692,'Infos Relatório'!$B$2,'Faturamento SP3'!$E$2:$E$692,'Infos Relatório'!$B22,'Faturamento SP3'!$Z$2:$Z$692,'Infos Relatório'!O$1)</f>
        <v>0</v>
      </c>
      <c r="Q22" s="13">
        <f>SUMIFS('Faturamento SP3'!$J$2:$J$692,'Faturamento SP3'!$D$2:$D$692,'Infos Relatório'!$B$2,'Faturamento SP3'!$E$2:$E$692,'Infos Relatório'!$B22,'Faturamento SP3'!$Z$2:$Z$692,'Infos Relatório'!O$1)</f>
        <v>0</v>
      </c>
      <c r="R22" s="14">
        <f>SUMIFS('Faturamento SP3'!$O$2:$O$692,'Faturamento SP3'!$D$2:$D$692,'Infos Relatório'!$B$2,'Faturamento SP3'!$E$2:$E$692,'Infos Relatório'!$B22,'Faturamento SP3'!$Z$2:$Z$692,'Infos Relatório'!O$1,'Faturamento SP3'!$T$2:$T$692,"Sim")+SUMIFS('Faturamento SP3'!$P$2:$P$692,'Faturamento SP3'!$D$2:$D$692,'Infos Relatório'!$B$2,'Faturamento SP3'!$E$2:$E$692,'Infos Relatório'!$B22,'Faturamento SP3'!$Z$2:$Z$692,'Infos Relatório'!O$1,'Faturamento SP3'!$T$2:$T$692,"Sim")</f>
        <v>0</v>
      </c>
      <c r="S22" s="27" t="e">
        <f t="shared" si="2"/>
        <v>#DIV/0!</v>
      </c>
      <c r="T22" s="24">
        <f>SUMIFS('Faturamento SP3'!$H$2:$H$692,'Faturamento SP3'!$D$2:$D$692,'Infos Relatório'!$B$2,'Faturamento SP3'!$E$2:$E$692,'Infos Relatório'!$B22,'Faturamento SP3'!$Z$2:$Z$692,'Infos Relatório'!O$1)</f>
        <v>0</v>
      </c>
      <c r="U22" s="23">
        <f>COUNTIFS('Faturamento SP3'!$D$2:$D$692,'Infos Relatório'!$B$2,'Faturamento SP3'!$E$2:$E$692,'Infos Relatório'!$B22,'Faturamento SP3'!$Z$2:$Z$692,'Infos Relatório'!U$1)</f>
        <v>0</v>
      </c>
      <c r="V22" s="13">
        <f>SUMIFS('Faturamento SP3'!$G$2:$G$692,'Faturamento SP3'!$D$2:$D$692,'Infos Relatório'!$B$2,'Faturamento SP3'!$E$2:$E$692,'Infos Relatório'!$B22,'Faturamento SP3'!$Z$2:$Z$692,'Infos Relatório'!U$1)</f>
        <v>0</v>
      </c>
      <c r="W22" s="13">
        <f>SUMIFS('Faturamento SP3'!$J$2:$J$692,'Faturamento SP3'!$D$2:$D$692,'Infos Relatório'!$B$2,'Faturamento SP3'!$E$2:$E$692,'Infos Relatório'!$B22,'Faturamento SP3'!$Z$2:$Z$692,'Infos Relatório'!U$1)</f>
        <v>0</v>
      </c>
      <c r="X22" s="14">
        <f>SUMIFS('Faturamento SP3'!$O$2:$O$692,'Faturamento SP3'!$D$2:$D$692,'Infos Relatório'!$B$2,'Faturamento SP3'!$E$2:$E$692,'Infos Relatório'!$B22,'Faturamento SP3'!$Z$2:$Z$692,'Infos Relatório'!U$1,'Faturamento SP3'!$T$2:$T$692,"Sim")+SUMIFS('Faturamento SP3'!$P$2:$P$692,'Faturamento SP3'!$D$2:$D$692,'Infos Relatório'!$B$2,'Faturamento SP3'!$E$2:$E$692,'Infos Relatório'!$B22,'Faturamento SP3'!$Z$2:$Z$692,'Infos Relatório'!U$1,'Faturamento SP3'!$T$2:$T$692,"Sim")</f>
        <v>0</v>
      </c>
      <c r="Y22" s="27" t="e">
        <f t="shared" si="3"/>
        <v>#DIV/0!</v>
      </c>
      <c r="Z22" s="24">
        <f>SUMIFS('Faturamento SP3'!$H$2:$H$692,'Faturamento SP3'!$D$2:$D$692,'Infos Relatório'!$B$2,'Faturamento SP3'!$E$2:$E$692,'Infos Relatório'!$B22,'Faturamento SP3'!$Z$2:$Z$692,'Infos Relatório'!U$1)</f>
        <v>0</v>
      </c>
      <c r="AA22" s="23">
        <f>COUNTIFS('Faturamento SP3'!$D$2:$D$692,'Infos Relatório'!$B$2,'Faturamento SP3'!$E$2:$E$692,'Infos Relatório'!$B22,'Faturamento SP3'!$Z$2:$Z$692,'Infos Relatório'!AA$1)</f>
        <v>0</v>
      </c>
      <c r="AB22" s="13">
        <f>SUMIFS('Faturamento SP3'!$G$2:$G$692,'Faturamento SP3'!$D$2:$D$692,'Infos Relatório'!$B$2,'Faturamento SP3'!$E$2:$E$692,'Infos Relatório'!$B22,'Faturamento SP3'!$Z$2:$Z$692,'Infos Relatório'!AA$1)</f>
        <v>0</v>
      </c>
      <c r="AC22" s="13">
        <f>SUMIFS('Faturamento SP3'!$J$2:$J$692,'Faturamento SP3'!$D$2:$D$692,'Infos Relatório'!$B$2,'Faturamento SP3'!$E$2:$E$692,'Infos Relatório'!$B22,'Faturamento SP3'!$Z$2:$Z$692,'Infos Relatório'!AA$1)</f>
        <v>0</v>
      </c>
      <c r="AD22" s="14">
        <f>SUMIFS('Faturamento SP3'!$O$2:$O$692,'Faturamento SP3'!$D$2:$D$692,'Infos Relatório'!$B$2,'Faturamento SP3'!$E$2:$E$692,'Infos Relatório'!$B22,'Faturamento SP3'!$Z$2:$Z$692,'Infos Relatório'!AA$1,'Faturamento SP3'!$T$2:$T$692,"Sim")+SUMIFS('Faturamento SP3'!$P$2:$P$692,'Faturamento SP3'!$D$2:$D$692,'Infos Relatório'!$B$2,'Faturamento SP3'!$E$2:$E$692,'Infos Relatório'!$B22,'Faturamento SP3'!$Z$2:$Z$692,'Infos Relatório'!AA$1,'Faturamento SP3'!$T$2:$T$692,"Sim")</f>
        <v>0</v>
      </c>
      <c r="AE22" s="27" t="e">
        <f t="shared" si="4"/>
        <v>#DIV/0!</v>
      </c>
      <c r="AF22" s="24">
        <f>SUMIFS('Faturamento SP3'!$H$2:$H$692,'Faturamento SP3'!$D$2:$D$692,'Infos Relatório'!$B$2,'Faturamento SP3'!$E$2:$E$692,'Infos Relatório'!$B22,'Faturamento SP3'!$Z$2:$Z$692,'Infos Relatório'!AA$1)</f>
        <v>0</v>
      </c>
      <c r="AG22" s="23">
        <f>COUNTIFS('Faturamento SP3'!$D$2:$D$692,'Infos Relatório'!$B$2,'Faturamento SP3'!$E$2:$E$692,'Infos Relatório'!$B22,'Faturamento SP3'!$Z$2:$Z$692,'Infos Relatório'!AG$1)</f>
        <v>0</v>
      </c>
      <c r="AH22" s="13">
        <f>SUMIFS('Faturamento SP3'!$G$2:$G$692,'Faturamento SP3'!$D$2:$D$692,'Infos Relatório'!$B$2,'Faturamento SP3'!$E$2:$E$692,'Infos Relatório'!$B22,'Faturamento SP3'!$Z$2:$Z$692,'Infos Relatório'!AG$1)</f>
        <v>0</v>
      </c>
      <c r="AI22" s="13">
        <f>SUMIFS('Faturamento SP3'!$J$2:$J$692,'Faturamento SP3'!$D$2:$D$692,'Infos Relatório'!$B$2,'Faturamento SP3'!$E$2:$E$692,'Infos Relatório'!$B22,'Faturamento SP3'!$Z$2:$Z$692,'Infos Relatório'!AG$1)</f>
        <v>0</v>
      </c>
      <c r="AJ22" s="14">
        <f>SUMIFS('Faturamento SP3'!$O$2:$O$692,'Faturamento SP3'!$D$2:$D$692,'Infos Relatório'!$B$2,'Faturamento SP3'!$E$2:$E$692,'Infos Relatório'!$B22,'Faturamento SP3'!$Z$2:$Z$692,'Infos Relatório'!AG$1,'Faturamento SP3'!$T$2:$T$692,"Sim")+SUMIFS('Faturamento SP3'!$P$2:$P$692,'Faturamento SP3'!$D$2:$D$692,'Infos Relatório'!$B$2,'Faturamento SP3'!$E$2:$E$692,'Infos Relatório'!$B22,'Faturamento SP3'!$Z$2:$Z$692,'Infos Relatório'!AG$1,'Faturamento SP3'!$T$2:$T$692,"Sim")</f>
        <v>0</v>
      </c>
      <c r="AK22" s="27" t="e">
        <f t="shared" si="5"/>
        <v>#DIV/0!</v>
      </c>
      <c r="AL22" s="24">
        <f>SUMIFS('Faturamento SP3'!$H$2:$H$692,'Faturamento SP3'!$D$2:$D$692,'Infos Relatório'!$B$2,'Faturamento SP3'!$E$2:$E$692,'Infos Relatório'!$B22,'Faturamento SP3'!$Z$2:$Z$692,'Infos Relatório'!AG$1)</f>
        <v>0</v>
      </c>
      <c r="AM22" s="23">
        <f>COUNTIFS('Faturamento SP3'!$D$2:$D$692,'Infos Relatório'!$B$2,'Faturamento SP3'!$E$2:$E$692,'Infos Relatório'!$B22,'Faturamento SP3'!$Z$2:$Z$692,'Infos Relatório'!AM$1)</f>
        <v>0</v>
      </c>
      <c r="AN22" s="13">
        <f>SUMIFS('Faturamento SP3'!$G$2:$G$692,'Faturamento SP3'!$D$2:$D$692,'Infos Relatório'!$B$2,'Faturamento SP3'!$E$2:$E$692,'Infos Relatório'!$B22,'Faturamento SP3'!$Z$2:$Z$692,'Infos Relatório'!AM$1)</f>
        <v>0</v>
      </c>
      <c r="AO22" s="13">
        <f>SUMIFS('Faturamento SP3'!$J$2:$J$692,'Faturamento SP3'!$D$2:$D$692,'Infos Relatório'!$B$2,'Faturamento SP3'!$E$2:$E$692,'Infos Relatório'!$B22,'Faturamento SP3'!$Z$2:$Z$692,'Infos Relatório'!AM$1)</f>
        <v>0</v>
      </c>
      <c r="AP22" s="14">
        <f>SUMIFS('Faturamento SP3'!$O$2:$O$692,'Faturamento SP3'!$D$2:$D$692,'Infos Relatório'!$B$2,'Faturamento SP3'!$E$2:$E$692,'Infos Relatório'!$B22,'Faturamento SP3'!$Z$2:$Z$692,'Infos Relatório'!AM$1,'Faturamento SP3'!$T$2:$T$692,"Sim")+SUMIFS('Faturamento SP3'!$P$2:$P$692,'Faturamento SP3'!$D$2:$D$692,'Infos Relatório'!$B$2,'Faturamento SP3'!$E$2:$E$692,'Infos Relatório'!$B22,'Faturamento SP3'!$Z$2:$Z$692,'Infos Relatório'!AM$1,'Faturamento SP3'!$T$2:$T$692,"Sim")</f>
        <v>0</v>
      </c>
      <c r="AQ22" s="27" t="e">
        <f t="shared" si="6"/>
        <v>#DIV/0!</v>
      </c>
      <c r="AR22" s="24">
        <f>SUMIFS('Faturamento SP3'!$H$2:$H$692,'Faturamento SP3'!$D$2:$D$692,'Infos Relatório'!$B$2,'Faturamento SP3'!$E$2:$E$692,'Infos Relatório'!$B22,'Faturamento SP3'!$Z$2:$Z$692,'Infos Relatório'!AM$1)</f>
        <v>0</v>
      </c>
      <c r="AS22" s="23">
        <f>COUNTIFS('Faturamento SP3'!$D$2:$D$692,'Infos Relatório'!$B$2,'Faturamento SP3'!$E$2:$E$692,'Infos Relatório'!$B22,'Faturamento SP3'!$Z$2:$Z$692,'Infos Relatório'!AS$1)</f>
        <v>0</v>
      </c>
      <c r="AT22" s="13">
        <f>SUMIFS('Faturamento SP3'!$G$2:$G$692,'Faturamento SP3'!$D$2:$D$692,'Infos Relatório'!$B$2,'Faturamento SP3'!$E$2:$E$692,'Infos Relatório'!$B22,'Faturamento SP3'!$Z$2:$Z$692,'Infos Relatório'!AS$1)</f>
        <v>0</v>
      </c>
      <c r="AU22" s="13">
        <f>SUMIFS('Faturamento SP3'!$J$2:$J$692,'Faturamento SP3'!$D$2:$D$692,'Infos Relatório'!$B$2,'Faturamento SP3'!$E$2:$E$692,'Infos Relatório'!$B22,'Faturamento SP3'!$Z$2:$Z$692,'Infos Relatório'!AS$1)</f>
        <v>0</v>
      </c>
      <c r="AV22" s="14">
        <f>SUMIFS('Faturamento SP3'!$O$2:$O$692,'Faturamento SP3'!$D$2:$D$692,'Infos Relatório'!$B$2,'Faturamento SP3'!$E$2:$E$692,'Infos Relatório'!$B22,'Faturamento SP3'!$Z$2:$Z$692,'Infos Relatório'!AS$1,'Faturamento SP3'!$T$2:$T$692,"Sim")+SUMIFS('Faturamento SP3'!$P$2:$P$692,'Faturamento SP3'!$D$2:$D$692,'Infos Relatório'!$B$2,'Faturamento SP3'!$E$2:$E$692,'Infos Relatório'!$B22,'Faturamento SP3'!$Z$2:$Z$692,'Infos Relatório'!AS$1,'Faturamento SP3'!$T$2:$T$692,"Sim")</f>
        <v>0</v>
      </c>
      <c r="AW22" s="27" t="e">
        <f t="shared" si="7"/>
        <v>#DIV/0!</v>
      </c>
      <c r="AX22" s="24">
        <f>SUMIFS('Faturamento SP3'!$H$2:$H$692,'Faturamento SP3'!$D$2:$D$692,'Infos Relatório'!$B$2,'Faturamento SP3'!$E$2:$E$692,'Infos Relatório'!$B22,'Faturamento SP3'!$Z$2:$Z$692,'Infos Relatório'!AS$1)</f>
        <v>0</v>
      </c>
      <c r="AY22" s="23">
        <f>COUNTIFS('Faturamento SP3'!$D$2:$D$692,'Infos Relatório'!$B$2,'Faturamento SP3'!$E$2:$E$692,'Infos Relatório'!$B22,'Faturamento SP3'!$Z$2:$Z$692,'Infos Relatório'!AY$1)</f>
        <v>0</v>
      </c>
      <c r="AZ22" s="13">
        <f>SUMIFS('Faturamento SP3'!$G$2:$G$692,'Faturamento SP3'!$D$2:$D$692,'Infos Relatório'!$B$2,'Faturamento SP3'!$E$2:$E$692,'Infos Relatório'!$B22,'Faturamento SP3'!$Z$2:$Z$692,'Infos Relatório'!AY$1)</f>
        <v>0</v>
      </c>
      <c r="BA22" s="13">
        <f>SUMIFS('Faturamento SP3'!$J$2:$J$692,'Faturamento SP3'!$D$2:$D$692,'Infos Relatório'!$B$2,'Faturamento SP3'!$E$2:$E$692,'Infos Relatório'!$B22,'Faturamento SP3'!$Z$2:$Z$692,'Infos Relatório'!AY$1)</f>
        <v>0</v>
      </c>
      <c r="BB22" s="14">
        <f>SUMIFS('Faturamento SP3'!$O$2:$O$692,'Faturamento SP3'!$D$2:$D$692,'Infos Relatório'!$B$2,'Faturamento SP3'!$E$2:$E$692,'Infos Relatório'!$B22,'Faturamento SP3'!$Z$2:$Z$692,'Infos Relatório'!AY$1,'Faturamento SP3'!$T$2:$T$692,"Sim")+SUMIFS('Faturamento SP3'!$P$2:$P$692,'Faturamento SP3'!$D$2:$D$692,'Infos Relatório'!$B$2,'Faturamento SP3'!$E$2:$E$692,'Infos Relatório'!$B22,'Faturamento SP3'!$Z$2:$Z$692,'Infos Relatório'!AY$1,'Faturamento SP3'!$T$2:$T$692,"Sim")</f>
        <v>0</v>
      </c>
      <c r="BC22" s="27" t="e">
        <f t="shared" si="8"/>
        <v>#DIV/0!</v>
      </c>
      <c r="BD22" s="24">
        <f>SUMIFS('Faturamento SP3'!$H$2:$H$692,'Faturamento SP3'!$D$2:$D$692,'Infos Relatório'!$B$2,'Faturamento SP3'!$E$2:$E$692,'Infos Relatório'!$B22,'Faturamento SP3'!$Z$2:$Z$692,'Infos Relatório'!AY$1)</f>
        <v>0</v>
      </c>
      <c r="BE22" s="23">
        <f>COUNTIFS('Faturamento SP3'!$D$2:$D$692,'Infos Relatório'!$B$2,'Faturamento SP3'!$E$2:$E$692,'Infos Relatório'!$B22,'Faturamento SP3'!$Z$2:$Z$692,'Infos Relatório'!BE$1)</f>
        <v>0</v>
      </c>
      <c r="BF22" s="13">
        <f>SUMIFS('Faturamento SP3'!$G$2:$G$692,'Faturamento SP3'!$D$2:$D$692,'Infos Relatório'!$B$2,'Faturamento SP3'!$E$2:$E$692,'Infos Relatório'!$B22,'Faturamento SP3'!$Z$2:$Z$692,'Infos Relatório'!BE$1)</f>
        <v>0</v>
      </c>
      <c r="BG22" s="13">
        <f>SUMIFS('Faturamento SP3'!$J$2:$J$692,'Faturamento SP3'!$D$2:$D$692,'Infos Relatório'!$B$2,'Faturamento SP3'!$E$2:$E$692,'Infos Relatório'!$B22,'Faturamento SP3'!$Z$2:$Z$692,'Infos Relatório'!BE$1)</f>
        <v>0</v>
      </c>
      <c r="BH22" s="14">
        <f>SUMIFS('Faturamento SP3'!$O$2:$O$692,'Faturamento SP3'!$D$2:$D$692,'Infos Relatório'!$B$2,'Faturamento SP3'!$E$2:$E$692,'Infos Relatório'!$B22,'Faturamento SP3'!$Z$2:$Z$692,'Infos Relatório'!BE$1,'Faturamento SP3'!$T$2:$T$692,"Sim")+SUMIFS('Faturamento SP3'!$P$2:$P$692,'Faturamento SP3'!$D$2:$D$692,'Infos Relatório'!$B$2,'Faturamento SP3'!$E$2:$E$692,'Infos Relatório'!$B22,'Faturamento SP3'!$Z$2:$Z$692,'Infos Relatório'!BE$1,'Faturamento SP3'!$T$2:$T$692,"Sim")</f>
        <v>0</v>
      </c>
      <c r="BI22" s="27" t="e">
        <f t="shared" si="9"/>
        <v>#DIV/0!</v>
      </c>
      <c r="BJ22" s="24">
        <f>SUMIFS('Faturamento SP3'!$H$2:$H$692,'Faturamento SP3'!$D$2:$D$692,'Infos Relatório'!$B$2,'Faturamento SP3'!$E$2:$E$692,'Infos Relatório'!$B22,'Faturamento SP3'!$Z$2:$Z$692,'Infos Relatório'!BE$1)</f>
        <v>0</v>
      </c>
      <c r="BK22" s="23">
        <f>COUNTIFS('Faturamento SP3'!$D$2:$D$692,'Infos Relatório'!$B$2,'Faturamento SP3'!$E$2:$E$692,'Infos Relatório'!$B22,'Faturamento SP3'!$Z$2:$Z$692,'Infos Relatório'!BK$1)</f>
        <v>0</v>
      </c>
      <c r="BL22" s="13">
        <f>SUMIFS('Faturamento SP3'!$G$2:$G$692,'Faturamento SP3'!$D$2:$D$692,'Infos Relatório'!$B$2,'Faturamento SP3'!$E$2:$E$692,'Infos Relatório'!$B22,'Faturamento SP3'!$Z$2:$Z$692,'Infos Relatório'!BK$1)</f>
        <v>0</v>
      </c>
      <c r="BM22" s="13">
        <f>SUMIFS('Faturamento SP3'!$J$2:$J$692,'Faturamento SP3'!$D$2:$D$692,'Infos Relatório'!$B$2,'Faturamento SP3'!$E$2:$E$692,'Infos Relatório'!$B22,'Faturamento SP3'!$Z$2:$Z$692,'Infos Relatório'!BK$1)</f>
        <v>0</v>
      </c>
      <c r="BN22" s="14">
        <f>SUMIFS('Faturamento SP3'!$O$2:$O$692,'Faturamento SP3'!$D$2:$D$692,'Infos Relatório'!$B$2,'Faturamento SP3'!$E$2:$E$692,'Infos Relatório'!$B22,'Faturamento SP3'!$Z$2:$Z$692,'Infos Relatório'!BK$1,'Faturamento SP3'!$T$2:$T$692,"Sim")+SUMIFS('Faturamento SP3'!$P$2:$P$692,'Faturamento SP3'!$D$2:$D$692,'Infos Relatório'!$B$2,'Faturamento SP3'!$E$2:$E$692,'Infos Relatório'!$B22,'Faturamento SP3'!$Z$2:$Z$692,'Infos Relatório'!BK$1,'Faturamento SP3'!$T$2:$T$692,"Sim")</f>
        <v>0</v>
      </c>
      <c r="BO22" s="27" t="e">
        <f t="shared" si="10"/>
        <v>#DIV/0!</v>
      </c>
      <c r="BP22" s="24">
        <f>SUMIFS('Faturamento SP3'!$H$2:$H$692,'Faturamento SP3'!$D$2:$D$692,'Infos Relatório'!$B$2,'Faturamento SP3'!$E$2:$E$692,'Infos Relatório'!$B22,'Faturamento SP3'!$Z$2:$Z$692,'Infos Relatório'!BK$1)</f>
        <v>0</v>
      </c>
      <c r="BQ22" s="23">
        <f>COUNTIFS('Faturamento SP3'!$D$2:$D$692,'Infos Relatório'!$B$2,'Faturamento SP3'!$E$2:$E$692,'Infos Relatório'!$B22,'Faturamento SP3'!$Z$2:$Z$692,'Infos Relatório'!BQ$1)</f>
        <v>0</v>
      </c>
      <c r="BR22" s="13">
        <f>SUMIFS('Faturamento SP3'!$G$2:$G$692,'Faturamento SP3'!$D$2:$D$692,'Infos Relatório'!$B$2,'Faturamento SP3'!$E$2:$E$692,'Infos Relatório'!$B22,'Faturamento SP3'!$Z$2:$Z$692,'Infos Relatório'!BQ$1)</f>
        <v>0</v>
      </c>
      <c r="BS22" s="13">
        <f>SUMIFS('Faturamento SP3'!$J$2:$J$692,'Faturamento SP3'!$D$2:$D$692,'Infos Relatório'!$B$2,'Faturamento SP3'!$E$2:$E$692,'Infos Relatório'!$B22,'Faturamento SP3'!$Z$2:$Z$692,'Infos Relatório'!BQ$1)</f>
        <v>0</v>
      </c>
      <c r="BT22" s="14">
        <f>SUMIFS('Faturamento SP3'!$O$2:$O$692,'Faturamento SP3'!$D$2:$D$692,'Infos Relatório'!$B$2,'Faturamento SP3'!$E$2:$E$692,'Infos Relatório'!$B22,'Faturamento SP3'!$Z$2:$Z$692,'Infos Relatório'!BQ$1,'Faturamento SP3'!$T$2:$T$692,"Sim")+SUMIFS('Faturamento SP3'!$P$2:$P$692,'Faturamento SP3'!$D$2:$D$692,'Infos Relatório'!$B$2,'Faturamento SP3'!$E$2:$E$692,'Infos Relatório'!$B22,'Faturamento SP3'!$Z$2:$Z$692,'Infos Relatório'!BQ$1,'Faturamento SP3'!$T$2:$T$692,"Sim")</f>
        <v>0</v>
      </c>
      <c r="BU22" s="27" t="e">
        <f t="shared" si="11"/>
        <v>#DIV/0!</v>
      </c>
      <c r="BV22" s="24">
        <f>SUMIFS('Faturamento SP3'!$H$2:$H$692,'Faturamento SP3'!$D$2:$D$692,'Infos Relatório'!$B$2,'Faturamento SP3'!$E$2:$E$692,'Infos Relatório'!$B22,'Faturamento SP3'!$Z$2:$Z$692,'Infos Relatório'!BQ$1)</f>
        <v>0</v>
      </c>
    </row>
    <row r="23" spans="2:74">
      <c r="B23" s="17" t="s">
        <v>27</v>
      </c>
      <c r="C23" s="23">
        <f>COUNTIFS('Faturamento SP3'!$D$2:$D$692,'Infos Relatório'!$B$2,'Faturamento SP3'!$E$2:$E$692,'Infos Relatório'!$B23,'Faturamento SP3'!$Z$2:$Z$692,'Infos Relatório'!C$1)</f>
        <v>0</v>
      </c>
      <c r="D23" s="13">
        <f>SUMIFS('Faturamento SP3'!$G$2:$G$692,'Faturamento SP3'!$D$2:$D$692,'Infos Relatório'!$B$2,'Faturamento SP3'!$E$2:$E$692,'Infos Relatório'!$B23,'Faturamento SP3'!$Z$2:$Z$692,'Infos Relatório'!C$1)</f>
        <v>0</v>
      </c>
      <c r="E23" s="13">
        <f>SUMIFS('Faturamento SP3'!$J$2:$J$692,'Faturamento SP3'!$D$2:$D$692,'Infos Relatório'!$B$2,'Faturamento SP3'!$E$2:$E$692,'Infos Relatório'!$B23,'Faturamento SP3'!$Z$2:$Z$692,'Infos Relatório'!C$1)</f>
        <v>0</v>
      </c>
      <c r="F23" s="14">
        <f>SUMIFS('Faturamento SP3'!$O$2:$O$692,'Faturamento SP3'!$D$2:$D$692,'Infos Relatório'!$B$2,'Faturamento SP3'!$E$2:$E$692,'Infos Relatório'!$B23,'Faturamento SP3'!$Z$2:$Z$692,'Infos Relatório'!C$1,'Faturamento SP3'!$T$2:$T$692,"Sim")+SUMIFS('Faturamento SP3'!$P$2:$P$692,'Faturamento SP3'!$D$2:$D$692,'Infos Relatório'!$B$2,'Faturamento SP3'!$E$2:$E$692,'Infos Relatório'!$B23,'Faturamento SP3'!$Z$2:$Z$692,'Infos Relatório'!C$1,'Faturamento SP3'!$T$2:$T$692,"Sim")</f>
        <v>0</v>
      </c>
      <c r="G23" s="27" t="e">
        <f t="shared" si="12"/>
        <v>#DIV/0!</v>
      </c>
      <c r="H23" s="24">
        <f>SUMIFS('Faturamento SP3'!$H$2:$H$692,'Faturamento SP3'!$D$2:$D$692,'Infos Relatório'!$B$2,'Faturamento SP3'!$E$2:$E$692,'Infos Relatório'!$B23,'Faturamento SP3'!$Z$2:$Z$692,'Infos Relatório'!C$1)</f>
        <v>0</v>
      </c>
      <c r="I23" s="23">
        <f>COUNTIFS('Faturamento SP3'!$D$2:$D$692,'Infos Relatório'!$B$2,'Faturamento SP3'!$E$2:$E$692,'Infos Relatório'!$B23,'Faturamento SP3'!$Z$2:$Z$692,'Infos Relatório'!I$1)</f>
        <v>0</v>
      </c>
      <c r="J23" s="13">
        <f>SUMIFS('Faturamento SP3'!$G$2:$G$692,'Faturamento SP3'!$D$2:$D$692,'Infos Relatório'!$B$2,'Faturamento SP3'!$E$2:$E$692,'Infos Relatório'!$B23,'Faturamento SP3'!$Z$2:$Z$692,'Infos Relatório'!I$1)</f>
        <v>0</v>
      </c>
      <c r="K23" s="13">
        <f>SUMIFS('Faturamento SP3'!$J$2:$J$692,'Faturamento SP3'!$D$2:$D$692,'Infos Relatório'!$B$2,'Faturamento SP3'!$E$2:$E$692,'Infos Relatório'!$B23,'Faturamento SP3'!$Z$2:$Z$692,'Infos Relatório'!I$1)</f>
        <v>0</v>
      </c>
      <c r="L23" s="14">
        <f>SUMIFS('Faturamento SP3'!$O$2:$O$692,'Faturamento SP3'!$D$2:$D$692,'Infos Relatório'!$B$2,'Faturamento SP3'!$E$2:$E$692,'Infos Relatório'!$B23,'Faturamento SP3'!$Z$2:$Z$692,'Infos Relatório'!I$1,'Faturamento SP3'!$T$2:$T$692,"Sim")+SUMIFS('Faturamento SP3'!$P$2:$P$692,'Faturamento SP3'!$D$2:$D$692,'Infos Relatório'!$B$2,'Faturamento SP3'!$E$2:$E$692,'Infos Relatório'!$B23,'Faturamento SP3'!$Z$2:$Z$692,'Infos Relatório'!I$1,'Faturamento SP3'!$T$2:$T$692,"Sim")</f>
        <v>0</v>
      </c>
      <c r="M23" s="27" t="e">
        <f t="shared" si="1"/>
        <v>#DIV/0!</v>
      </c>
      <c r="N23" s="24">
        <f>SUMIFS('Faturamento SP3'!$H$2:$H$692,'Faturamento SP3'!$D$2:$D$692,'Infos Relatório'!$B$2,'Faturamento SP3'!$E$2:$E$692,'Infos Relatório'!$B23,'Faturamento SP3'!$Z$2:$Z$692,'Infos Relatório'!I$1)</f>
        <v>0</v>
      </c>
      <c r="O23" s="23">
        <f>COUNTIFS('Faturamento SP3'!$D$2:$D$692,'Infos Relatório'!$B$2,'Faturamento SP3'!$E$2:$E$692,'Infos Relatório'!$B23,'Faturamento SP3'!$Z$2:$Z$692,'Infos Relatório'!O$1)</f>
        <v>0</v>
      </c>
      <c r="P23" s="13">
        <f>SUMIFS('Faturamento SP3'!$G$2:$G$692,'Faturamento SP3'!$D$2:$D$692,'Infos Relatório'!$B$2,'Faturamento SP3'!$E$2:$E$692,'Infos Relatório'!$B23,'Faturamento SP3'!$Z$2:$Z$692,'Infos Relatório'!O$1)</f>
        <v>0</v>
      </c>
      <c r="Q23" s="13">
        <f>SUMIFS('Faturamento SP3'!$J$2:$J$692,'Faturamento SP3'!$D$2:$D$692,'Infos Relatório'!$B$2,'Faturamento SP3'!$E$2:$E$692,'Infos Relatório'!$B23,'Faturamento SP3'!$Z$2:$Z$692,'Infos Relatório'!O$1)</f>
        <v>0</v>
      </c>
      <c r="R23" s="14">
        <f>SUMIFS('Faturamento SP3'!$O$2:$O$692,'Faturamento SP3'!$D$2:$D$692,'Infos Relatório'!$B$2,'Faturamento SP3'!$E$2:$E$692,'Infos Relatório'!$B23,'Faturamento SP3'!$Z$2:$Z$692,'Infos Relatório'!O$1,'Faturamento SP3'!$T$2:$T$692,"Sim")+SUMIFS('Faturamento SP3'!$P$2:$P$692,'Faturamento SP3'!$D$2:$D$692,'Infos Relatório'!$B$2,'Faturamento SP3'!$E$2:$E$692,'Infos Relatório'!$B23,'Faturamento SP3'!$Z$2:$Z$692,'Infos Relatório'!O$1,'Faturamento SP3'!$T$2:$T$692,"Sim")</f>
        <v>0</v>
      </c>
      <c r="S23" s="27" t="e">
        <f t="shared" si="2"/>
        <v>#DIV/0!</v>
      </c>
      <c r="T23" s="24">
        <f>SUMIFS('Faturamento SP3'!$H$2:$H$692,'Faturamento SP3'!$D$2:$D$692,'Infos Relatório'!$B$2,'Faturamento SP3'!$E$2:$E$692,'Infos Relatório'!$B23,'Faturamento SP3'!$Z$2:$Z$692,'Infos Relatório'!O$1)</f>
        <v>0</v>
      </c>
      <c r="U23" s="23">
        <f>COUNTIFS('Faturamento SP3'!$D$2:$D$692,'Infos Relatório'!$B$2,'Faturamento SP3'!$E$2:$E$692,'Infos Relatório'!$B23,'Faturamento SP3'!$Z$2:$Z$692,'Infos Relatório'!U$1)</f>
        <v>0</v>
      </c>
      <c r="V23" s="13">
        <f>SUMIFS('Faturamento SP3'!$G$2:$G$692,'Faturamento SP3'!$D$2:$D$692,'Infos Relatório'!$B$2,'Faturamento SP3'!$E$2:$E$692,'Infos Relatório'!$B23,'Faturamento SP3'!$Z$2:$Z$692,'Infos Relatório'!U$1)</f>
        <v>0</v>
      </c>
      <c r="W23" s="13">
        <f>SUMIFS('Faturamento SP3'!$J$2:$J$692,'Faturamento SP3'!$D$2:$D$692,'Infos Relatório'!$B$2,'Faturamento SP3'!$E$2:$E$692,'Infos Relatório'!$B23,'Faturamento SP3'!$Z$2:$Z$692,'Infos Relatório'!U$1)</f>
        <v>0</v>
      </c>
      <c r="X23" s="14">
        <f>SUMIFS('Faturamento SP3'!$O$2:$O$692,'Faturamento SP3'!$D$2:$D$692,'Infos Relatório'!$B$2,'Faturamento SP3'!$E$2:$E$692,'Infos Relatório'!$B23,'Faturamento SP3'!$Z$2:$Z$692,'Infos Relatório'!U$1,'Faturamento SP3'!$T$2:$T$692,"Sim")+SUMIFS('Faturamento SP3'!$P$2:$P$692,'Faturamento SP3'!$D$2:$D$692,'Infos Relatório'!$B$2,'Faturamento SP3'!$E$2:$E$692,'Infos Relatório'!$B23,'Faturamento SP3'!$Z$2:$Z$692,'Infos Relatório'!U$1,'Faturamento SP3'!$T$2:$T$692,"Sim")</f>
        <v>0</v>
      </c>
      <c r="Y23" s="27" t="e">
        <f t="shared" si="3"/>
        <v>#DIV/0!</v>
      </c>
      <c r="Z23" s="24">
        <f>SUMIFS('Faturamento SP3'!$H$2:$H$692,'Faturamento SP3'!$D$2:$D$692,'Infos Relatório'!$B$2,'Faturamento SP3'!$E$2:$E$692,'Infos Relatório'!$B23,'Faturamento SP3'!$Z$2:$Z$692,'Infos Relatório'!U$1)</f>
        <v>0</v>
      </c>
      <c r="AA23" s="23">
        <f>COUNTIFS('Faturamento SP3'!$D$2:$D$692,'Infos Relatório'!$B$2,'Faturamento SP3'!$E$2:$E$692,'Infos Relatório'!$B23,'Faturamento SP3'!$Z$2:$Z$692,'Infos Relatório'!AA$1)</f>
        <v>0</v>
      </c>
      <c r="AB23" s="13">
        <f>SUMIFS('Faturamento SP3'!$G$2:$G$692,'Faturamento SP3'!$D$2:$D$692,'Infos Relatório'!$B$2,'Faturamento SP3'!$E$2:$E$692,'Infos Relatório'!$B23,'Faturamento SP3'!$Z$2:$Z$692,'Infos Relatório'!AA$1)</f>
        <v>0</v>
      </c>
      <c r="AC23" s="13">
        <f>SUMIFS('Faturamento SP3'!$J$2:$J$692,'Faturamento SP3'!$D$2:$D$692,'Infos Relatório'!$B$2,'Faturamento SP3'!$E$2:$E$692,'Infos Relatório'!$B23,'Faturamento SP3'!$Z$2:$Z$692,'Infos Relatório'!AA$1)</f>
        <v>0</v>
      </c>
      <c r="AD23" s="14">
        <f>SUMIFS('Faturamento SP3'!$O$2:$O$692,'Faturamento SP3'!$D$2:$D$692,'Infos Relatório'!$B$2,'Faturamento SP3'!$E$2:$E$692,'Infos Relatório'!$B23,'Faturamento SP3'!$Z$2:$Z$692,'Infos Relatório'!AA$1,'Faturamento SP3'!$T$2:$T$692,"Sim")+SUMIFS('Faturamento SP3'!$P$2:$P$692,'Faturamento SP3'!$D$2:$D$692,'Infos Relatório'!$B$2,'Faturamento SP3'!$E$2:$E$692,'Infos Relatório'!$B23,'Faturamento SP3'!$Z$2:$Z$692,'Infos Relatório'!AA$1,'Faturamento SP3'!$T$2:$T$692,"Sim")</f>
        <v>0</v>
      </c>
      <c r="AE23" s="27" t="e">
        <f t="shared" si="4"/>
        <v>#DIV/0!</v>
      </c>
      <c r="AF23" s="24">
        <f>SUMIFS('Faturamento SP3'!$H$2:$H$692,'Faturamento SP3'!$D$2:$D$692,'Infos Relatório'!$B$2,'Faturamento SP3'!$E$2:$E$692,'Infos Relatório'!$B23,'Faturamento SP3'!$Z$2:$Z$692,'Infos Relatório'!AA$1)</f>
        <v>0</v>
      </c>
      <c r="AG23" s="23">
        <f>COUNTIFS('Faturamento SP3'!$D$2:$D$692,'Infos Relatório'!$B$2,'Faturamento SP3'!$E$2:$E$692,'Infos Relatório'!$B23,'Faturamento SP3'!$Z$2:$Z$692,'Infos Relatório'!AG$1)</f>
        <v>0</v>
      </c>
      <c r="AH23" s="13">
        <f>SUMIFS('Faturamento SP3'!$G$2:$G$692,'Faturamento SP3'!$D$2:$D$692,'Infos Relatório'!$B$2,'Faturamento SP3'!$E$2:$E$692,'Infos Relatório'!$B23,'Faturamento SP3'!$Z$2:$Z$692,'Infos Relatório'!AG$1)</f>
        <v>0</v>
      </c>
      <c r="AI23" s="13">
        <f>SUMIFS('Faturamento SP3'!$J$2:$J$692,'Faturamento SP3'!$D$2:$D$692,'Infos Relatório'!$B$2,'Faturamento SP3'!$E$2:$E$692,'Infos Relatório'!$B23,'Faturamento SP3'!$Z$2:$Z$692,'Infos Relatório'!AG$1)</f>
        <v>0</v>
      </c>
      <c r="AJ23" s="14">
        <f>SUMIFS('Faturamento SP3'!$O$2:$O$692,'Faturamento SP3'!$D$2:$D$692,'Infos Relatório'!$B$2,'Faturamento SP3'!$E$2:$E$692,'Infos Relatório'!$B23,'Faturamento SP3'!$Z$2:$Z$692,'Infos Relatório'!AG$1,'Faturamento SP3'!$T$2:$T$692,"Sim")+SUMIFS('Faturamento SP3'!$P$2:$P$692,'Faturamento SP3'!$D$2:$D$692,'Infos Relatório'!$B$2,'Faturamento SP3'!$E$2:$E$692,'Infos Relatório'!$B23,'Faturamento SP3'!$Z$2:$Z$692,'Infos Relatório'!AG$1,'Faturamento SP3'!$T$2:$T$692,"Sim")</f>
        <v>0</v>
      </c>
      <c r="AK23" s="27" t="e">
        <f t="shared" si="5"/>
        <v>#DIV/0!</v>
      </c>
      <c r="AL23" s="24">
        <f>SUMIFS('Faturamento SP3'!$H$2:$H$692,'Faturamento SP3'!$D$2:$D$692,'Infos Relatório'!$B$2,'Faturamento SP3'!$E$2:$E$692,'Infos Relatório'!$B23,'Faturamento SP3'!$Z$2:$Z$692,'Infos Relatório'!AG$1)</f>
        <v>0</v>
      </c>
      <c r="AM23" s="23">
        <f>COUNTIFS('Faturamento SP3'!$D$2:$D$692,'Infos Relatório'!$B$2,'Faturamento SP3'!$E$2:$E$692,'Infos Relatório'!$B23,'Faturamento SP3'!$Z$2:$Z$692,'Infos Relatório'!AM$1)</f>
        <v>0</v>
      </c>
      <c r="AN23" s="13">
        <f>SUMIFS('Faturamento SP3'!$G$2:$G$692,'Faturamento SP3'!$D$2:$D$692,'Infos Relatório'!$B$2,'Faturamento SP3'!$E$2:$E$692,'Infos Relatório'!$B23,'Faturamento SP3'!$Z$2:$Z$692,'Infos Relatório'!AM$1)</f>
        <v>0</v>
      </c>
      <c r="AO23" s="13">
        <f>SUMIFS('Faturamento SP3'!$J$2:$J$692,'Faturamento SP3'!$D$2:$D$692,'Infos Relatório'!$B$2,'Faturamento SP3'!$E$2:$E$692,'Infos Relatório'!$B23,'Faturamento SP3'!$Z$2:$Z$692,'Infos Relatório'!AM$1)</f>
        <v>0</v>
      </c>
      <c r="AP23" s="14">
        <f>SUMIFS('Faturamento SP3'!$O$2:$O$692,'Faturamento SP3'!$D$2:$D$692,'Infos Relatório'!$B$2,'Faturamento SP3'!$E$2:$E$692,'Infos Relatório'!$B23,'Faturamento SP3'!$Z$2:$Z$692,'Infos Relatório'!AM$1,'Faturamento SP3'!$T$2:$T$692,"Sim")+SUMIFS('Faturamento SP3'!$P$2:$P$692,'Faturamento SP3'!$D$2:$D$692,'Infos Relatório'!$B$2,'Faturamento SP3'!$E$2:$E$692,'Infos Relatório'!$B23,'Faturamento SP3'!$Z$2:$Z$692,'Infos Relatório'!AM$1,'Faturamento SP3'!$T$2:$T$692,"Sim")</f>
        <v>0</v>
      </c>
      <c r="AQ23" s="27" t="e">
        <f t="shared" si="6"/>
        <v>#DIV/0!</v>
      </c>
      <c r="AR23" s="24">
        <f>SUMIFS('Faturamento SP3'!$H$2:$H$692,'Faturamento SP3'!$D$2:$D$692,'Infos Relatório'!$B$2,'Faturamento SP3'!$E$2:$E$692,'Infos Relatório'!$B23,'Faturamento SP3'!$Z$2:$Z$692,'Infos Relatório'!AM$1)</f>
        <v>0</v>
      </c>
      <c r="AS23" s="23">
        <f>COUNTIFS('Faturamento SP3'!$D$2:$D$692,'Infos Relatório'!$B$2,'Faturamento SP3'!$E$2:$E$692,'Infos Relatório'!$B23,'Faturamento SP3'!$Z$2:$Z$692,'Infos Relatório'!AS$1)</f>
        <v>0</v>
      </c>
      <c r="AT23" s="13">
        <f>SUMIFS('Faturamento SP3'!$G$2:$G$692,'Faturamento SP3'!$D$2:$D$692,'Infos Relatório'!$B$2,'Faturamento SP3'!$E$2:$E$692,'Infos Relatório'!$B23,'Faturamento SP3'!$Z$2:$Z$692,'Infos Relatório'!AS$1)</f>
        <v>0</v>
      </c>
      <c r="AU23" s="13">
        <f>SUMIFS('Faturamento SP3'!$J$2:$J$692,'Faturamento SP3'!$D$2:$D$692,'Infos Relatório'!$B$2,'Faturamento SP3'!$E$2:$E$692,'Infos Relatório'!$B23,'Faturamento SP3'!$Z$2:$Z$692,'Infos Relatório'!AS$1)</f>
        <v>0</v>
      </c>
      <c r="AV23" s="14">
        <f>SUMIFS('Faturamento SP3'!$O$2:$O$692,'Faturamento SP3'!$D$2:$D$692,'Infos Relatório'!$B$2,'Faturamento SP3'!$E$2:$E$692,'Infos Relatório'!$B23,'Faturamento SP3'!$Z$2:$Z$692,'Infos Relatório'!AS$1,'Faturamento SP3'!$T$2:$T$692,"Sim")+SUMIFS('Faturamento SP3'!$P$2:$P$692,'Faturamento SP3'!$D$2:$D$692,'Infos Relatório'!$B$2,'Faturamento SP3'!$E$2:$E$692,'Infos Relatório'!$B23,'Faturamento SP3'!$Z$2:$Z$692,'Infos Relatório'!AS$1,'Faturamento SP3'!$T$2:$T$692,"Sim")</f>
        <v>0</v>
      </c>
      <c r="AW23" s="27" t="e">
        <f t="shared" si="7"/>
        <v>#DIV/0!</v>
      </c>
      <c r="AX23" s="24">
        <f>SUMIFS('Faturamento SP3'!$H$2:$H$692,'Faturamento SP3'!$D$2:$D$692,'Infos Relatório'!$B$2,'Faturamento SP3'!$E$2:$E$692,'Infos Relatório'!$B23,'Faturamento SP3'!$Z$2:$Z$692,'Infos Relatório'!AS$1)</f>
        <v>0</v>
      </c>
      <c r="AY23" s="23">
        <f>COUNTIFS('Faturamento SP3'!$D$2:$D$692,'Infos Relatório'!$B$2,'Faturamento SP3'!$E$2:$E$692,'Infos Relatório'!$B23,'Faturamento SP3'!$Z$2:$Z$692,'Infos Relatório'!AY$1)</f>
        <v>0</v>
      </c>
      <c r="AZ23" s="13">
        <f>SUMIFS('Faturamento SP3'!$G$2:$G$692,'Faturamento SP3'!$D$2:$D$692,'Infos Relatório'!$B$2,'Faturamento SP3'!$E$2:$E$692,'Infos Relatório'!$B23,'Faturamento SP3'!$Z$2:$Z$692,'Infos Relatório'!AY$1)</f>
        <v>0</v>
      </c>
      <c r="BA23" s="13">
        <f>SUMIFS('Faturamento SP3'!$J$2:$J$692,'Faturamento SP3'!$D$2:$D$692,'Infos Relatório'!$B$2,'Faturamento SP3'!$E$2:$E$692,'Infos Relatório'!$B23,'Faturamento SP3'!$Z$2:$Z$692,'Infos Relatório'!AY$1)</f>
        <v>0</v>
      </c>
      <c r="BB23" s="14">
        <f>SUMIFS('Faturamento SP3'!$O$2:$O$692,'Faturamento SP3'!$D$2:$D$692,'Infos Relatório'!$B$2,'Faturamento SP3'!$E$2:$E$692,'Infos Relatório'!$B23,'Faturamento SP3'!$Z$2:$Z$692,'Infos Relatório'!AY$1,'Faturamento SP3'!$T$2:$T$692,"Sim")+SUMIFS('Faturamento SP3'!$P$2:$P$692,'Faturamento SP3'!$D$2:$D$692,'Infos Relatório'!$B$2,'Faturamento SP3'!$E$2:$E$692,'Infos Relatório'!$B23,'Faturamento SP3'!$Z$2:$Z$692,'Infos Relatório'!AY$1,'Faturamento SP3'!$T$2:$T$692,"Sim")</f>
        <v>0</v>
      </c>
      <c r="BC23" s="27" t="e">
        <f t="shared" si="8"/>
        <v>#DIV/0!</v>
      </c>
      <c r="BD23" s="24">
        <f>SUMIFS('Faturamento SP3'!$H$2:$H$692,'Faturamento SP3'!$D$2:$D$692,'Infos Relatório'!$B$2,'Faturamento SP3'!$E$2:$E$692,'Infos Relatório'!$B23,'Faturamento SP3'!$Z$2:$Z$692,'Infos Relatório'!AY$1)</f>
        <v>0</v>
      </c>
      <c r="BE23" s="23">
        <f>COUNTIFS('Faturamento SP3'!$D$2:$D$692,'Infos Relatório'!$B$2,'Faturamento SP3'!$E$2:$E$692,'Infos Relatório'!$B23,'Faturamento SP3'!$Z$2:$Z$692,'Infos Relatório'!BE$1)</f>
        <v>0</v>
      </c>
      <c r="BF23" s="13">
        <f>SUMIFS('Faturamento SP3'!$G$2:$G$692,'Faturamento SP3'!$D$2:$D$692,'Infos Relatório'!$B$2,'Faturamento SP3'!$E$2:$E$692,'Infos Relatório'!$B23,'Faturamento SP3'!$Z$2:$Z$692,'Infos Relatório'!BE$1)</f>
        <v>0</v>
      </c>
      <c r="BG23" s="13">
        <f>SUMIFS('Faturamento SP3'!$J$2:$J$692,'Faturamento SP3'!$D$2:$D$692,'Infos Relatório'!$B$2,'Faturamento SP3'!$E$2:$E$692,'Infos Relatório'!$B23,'Faturamento SP3'!$Z$2:$Z$692,'Infos Relatório'!BE$1)</f>
        <v>0</v>
      </c>
      <c r="BH23" s="14">
        <f>SUMIFS('Faturamento SP3'!$O$2:$O$692,'Faturamento SP3'!$D$2:$D$692,'Infos Relatório'!$B$2,'Faturamento SP3'!$E$2:$E$692,'Infos Relatório'!$B23,'Faturamento SP3'!$Z$2:$Z$692,'Infos Relatório'!BE$1,'Faturamento SP3'!$T$2:$T$692,"Sim")+SUMIFS('Faturamento SP3'!$P$2:$P$692,'Faturamento SP3'!$D$2:$D$692,'Infos Relatório'!$B$2,'Faturamento SP3'!$E$2:$E$692,'Infos Relatório'!$B23,'Faturamento SP3'!$Z$2:$Z$692,'Infos Relatório'!BE$1,'Faturamento SP3'!$T$2:$T$692,"Sim")</f>
        <v>0</v>
      </c>
      <c r="BI23" s="27" t="e">
        <f t="shared" si="9"/>
        <v>#DIV/0!</v>
      </c>
      <c r="BJ23" s="24">
        <f>SUMIFS('Faturamento SP3'!$H$2:$H$692,'Faturamento SP3'!$D$2:$D$692,'Infos Relatório'!$B$2,'Faturamento SP3'!$E$2:$E$692,'Infos Relatório'!$B23,'Faturamento SP3'!$Z$2:$Z$692,'Infos Relatório'!BE$1)</f>
        <v>0</v>
      </c>
      <c r="BK23" s="23">
        <f>COUNTIFS('Faturamento SP3'!$D$2:$D$692,'Infos Relatório'!$B$2,'Faturamento SP3'!$E$2:$E$692,'Infos Relatório'!$B23,'Faturamento SP3'!$Z$2:$Z$692,'Infos Relatório'!BK$1)</f>
        <v>0</v>
      </c>
      <c r="BL23" s="13">
        <f>SUMIFS('Faturamento SP3'!$G$2:$G$692,'Faturamento SP3'!$D$2:$D$692,'Infos Relatório'!$B$2,'Faturamento SP3'!$E$2:$E$692,'Infos Relatório'!$B23,'Faturamento SP3'!$Z$2:$Z$692,'Infos Relatório'!BK$1)</f>
        <v>0</v>
      </c>
      <c r="BM23" s="13">
        <f>SUMIFS('Faturamento SP3'!$J$2:$J$692,'Faturamento SP3'!$D$2:$D$692,'Infos Relatório'!$B$2,'Faturamento SP3'!$E$2:$E$692,'Infos Relatório'!$B23,'Faturamento SP3'!$Z$2:$Z$692,'Infos Relatório'!BK$1)</f>
        <v>0</v>
      </c>
      <c r="BN23" s="14">
        <f>SUMIFS('Faturamento SP3'!$O$2:$O$692,'Faturamento SP3'!$D$2:$D$692,'Infos Relatório'!$B$2,'Faturamento SP3'!$E$2:$E$692,'Infos Relatório'!$B23,'Faturamento SP3'!$Z$2:$Z$692,'Infos Relatório'!BK$1,'Faturamento SP3'!$T$2:$T$692,"Sim")+SUMIFS('Faturamento SP3'!$P$2:$P$692,'Faturamento SP3'!$D$2:$D$692,'Infos Relatório'!$B$2,'Faturamento SP3'!$E$2:$E$692,'Infos Relatório'!$B23,'Faturamento SP3'!$Z$2:$Z$692,'Infos Relatório'!BK$1,'Faturamento SP3'!$T$2:$T$692,"Sim")</f>
        <v>0</v>
      </c>
      <c r="BO23" s="27" t="e">
        <f t="shared" si="10"/>
        <v>#DIV/0!</v>
      </c>
      <c r="BP23" s="24">
        <f>SUMIFS('Faturamento SP3'!$H$2:$H$692,'Faturamento SP3'!$D$2:$D$692,'Infos Relatório'!$B$2,'Faturamento SP3'!$E$2:$E$692,'Infos Relatório'!$B23,'Faturamento SP3'!$Z$2:$Z$692,'Infos Relatório'!BK$1)</f>
        <v>0</v>
      </c>
      <c r="BQ23" s="23">
        <f>COUNTIFS('Faturamento SP3'!$D$2:$D$692,'Infos Relatório'!$B$2,'Faturamento SP3'!$E$2:$E$692,'Infos Relatório'!$B23,'Faturamento SP3'!$Z$2:$Z$692,'Infos Relatório'!BQ$1)</f>
        <v>0</v>
      </c>
      <c r="BR23" s="13">
        <f>SUMIFS('Faturamento SP3'!$G$2:$G$692,'Faturamento SP3'!$D$2:$D$692,'Infos Relatório'!$B$2,'Faturamento SP3'!$E$2:$E$692,'Infos Relatório'!$B23,'Faturamento SP3'!$Z$2:$Z$692,'Infos Relatório'!BQ$1)</f>
        <v>0</v>
      </c>
      <c r="BS23" s="13">
        <f>SUMIFS('Faturamento SP3'!$J$2:$J$692,'Faturamento SP3'!$D$2:$D$692,'Infos Relatório'!$B$2,'Faturamento SP3'!$E$2:$E$692,'Infos Relatório'!$B23,'Faturamento SP3'!$Z$2:$Z$692,'Infos Relatório'!BQ$1)</f>
        <v>0</v>
      </c>
      <c r="BT23" s="14">
        <f>SUMIFS('Faturamento SP3'!$O$2:$O$692,'Faturamento SP3'!$D$2:$D$692,'Infos Relatório'!$B$2,'Faturamento SP3'!$E$2:$E$692,'Infos Relatório'!$B23,'Faturamento SP3'!$Z$2:$Z$692,'Infos Relatório'!BQ$1,'Faturamento SP3'!$T$2:$T$692,"Sim")+SUMIFS('Faturamento SP3'!$P$2:$P$692,'Faturamento SP3'!$D$2:$D$692,'Infos Relatório'!$B$2,'Faturamento SP3'!$E$2:$E$692,'Infos Relatório'!$B23,'Faturamento SP3'!$Z$2:$Z$692,'Infos Relatório'!BQ$1,'Faturamento SP3'!$T$2:$T$692,"Sim")</f>
        <v>0</v>
      </c>
      <c r="BU23" s="27" t="e">
        <f t="shared" si="11"/>
        <v>#DIV/0!</v>
      </c>
      <c r="BV23" s="24">
        <f>SUMIFS('Faturamento SP3'!$H$2:$H$692,'Faturamento SP3'!$D$2:$D$692,'Infos Relatório'!$B$2,'Faturamento SP3'!$E$2:$E$692,'Infos Relatório'!$B23,'Faturamento SP3'!$Z$2:$Z$692,'Infos Relatório'!BQ$1)</f>
        <v>0</v>
      </c>
    </row>
    <row r="24" spans="2:74">
      <c r="B24" s="17" t="s">
        <v>28</v>
      </c>
      <c r="C24" s="23">
        <f>COUNTIFS('Faturamento SP3'!$D$2:$D$692,'Infos Relatório'!$B$2,'Faturamento SP3'!$E$2:$E$692,'Infos Relatório'!$B24,'Faturamento SP3'!$Z$2:$Z$692,'Infos Relatório'!C$1)</f>
        <v>0</v>
      </c>
      <c r="D24" s="13">
        <f>SUMIFS('Faturamento SP3'!$G$2:$G$692,'Faturamento SP3'!$D$2:$D$692,'Infos Relatório'!$B$2,'Faturamento SP3'!$E$2:$E$692,'Infos Relatório'!$B24,'Faturamento SP3'!$Z$2:$Z$692,'Infos Relatório'!C$1)</f>
        <v>0</v>
      </c>
      <c r="E24" s="13">
        <f>SUMIFS('Faturamento SP3'!$J$2:$J$692,'Faturamento SP3'!$D$2:$D$692,'Infos Relatório'!$B$2,'Faturamento SP3'!$E$2:$E$692,'Infos Relatório'!$B24,'Faturamento SP3'!$Z$2:$Z$692,'Infos Relatório'!C$1)</f>
        <v>0</v>
      </c>
      <c r="F24" s="14">
        <f>SUMIFS('Faturamento SP3'!$O$2:$O$692,'Faturamento SP3'!$D$2:$D$692,'Infos Relatório'!$B$2,'Faturamento SP3'!$E$2:$E$692,'Infos Relatório'!$B24,'Faturamento SP3'!$Z$2:$Z$692,'Infos Relatório'!C$1,'Faturamento SP3'!$T$2:$T$692,"Sim")+SUMIFS('Faturamento SP3'!$P$2:$P$692,'Faturamento SP3'!$D$2:$D$692,'Infos Relatório'!$B$2,'Faturamento SP3'!$E$2:$E$692,'Infos Relatório'!$B24,'Faturamento SP3'!$Z$2:$Z$692,'Infos Relatório'!C$1,'Faturamento SP3'!$T$2:$T$692,"Sim")</f>
        <v>0</v>
      </c>
      <c r="G24" s="27" t="e">
        <f t="shared" si="12"/>
        <v>#DIV/0!</v>
      </c>
      <c r="H24" s="24">
        <f>SUMIFS('Faturamento SP3'!$H$2:$H$692,'Faturamento SP3'!$D$2:$D$692,'Infos Relatório'!$B$2,'Faturamento SP3'!$E$2:$E$692,'Infos Relatório'!$B24,'Faturamento SP3'!$Z$2:$Z$692,'Infos Relatório'!C$1)</f>
        <v>0</v>
      </c>
      <c r="I24" s="23">
        <f>COUNTIFS('Faturamento SP3'!$D$2:$D$692,'Infos Relatório'!$B$2,'Faturamento SP3'!$E$2:$E$692,'Infos Relatório'!$B24,'Faturamento SP3'!$Z$2:$Z$692,'Infos Relatório'!I$1)</f>
        <v>0</v>
      </c>
      <c r="J24" s="13">
        <f>SUMIFS('Faturamento SP3'!$G$2:$G$692,'Faturamento SP3'!$D$2:$D$692,'Infos Relatório'!$B$2,'Faturamento SP3'!$E$2:$E$692,'Infos Relatório'!$B24,'Faturamento SP3'!$Z$2:$Z$692,'Infos Relatório'!I$1)</f>
        <v>0</v>
      </c>
      <c r="K24" s="13">
        <f>SUMIFS('Faturamento SP3'!$J$2:$J$692,'Faturamento SP3'!$D$2:$D$692,'Infos Relatório'!$B$2,'Faturamento SP3'!$E$2:$E$692,'Infos Relatório'!$B24,'Faturamento SP3'!$Z$2:$Z$692,'Infos Relatório'!I$1)</f>
        <v>0</v>
      </c>
      <c r="L24" s="14">
        <f>SUMIFS('Faturamento SP3'!$O$2:$O$692,'Faturamento SP3'!$D$2:$D$692,'Infos Relatório'!$B$2,'Faturamento SP3'!$E$2:$E$692,'Infos Relatório'!$B24,'Faturamento SP3'!$Z$2:$Z$692,'Infos Relatório'!I$1,'Faturamento SP3'!$T$2:$T$692,"Sim")+SUMIFS('Faturamento SP3'!$P$2:$P$692,'Faturamento SP3'!$D$2:$D$692,'Infos Relatório'!$B$2,'Faturamento SP3'!$E$2:$E$692,'Infos Relatório'!$B24,'Faturamento SP3'!$Z$2:$Z$692,'Infos Relatório'!I$1,'Faturamento SP3'!$T$2:$T$692,"Sim")</f>
        <v>0</v>
      </c>
      <c r="M24" s="27" t="e">
        <f t="shared" si="1"/>
        <v>#DIV/0!</v>
      </c>
      <c r="N24" s="24">
        <f>SUMIFS('Faturamento SP3'!$H$2:$H$692,'Faturamento SP3'!$D$2:$D$692,'Infos Relatório'!$B$2,'Faturamento SP3'!$E$2:$E$692,'Infos Relatório'!$B24,'Faturamento SP3'!$Z$2:$Z$692,'Infos Relatório'!I$1)</f>
        <v>0</v>
      </c>
      <c r="O24" s="23">
        <f>COUNTIFS('Faturamento SP3'!$D$2:$D$692,'Infos Relatório'!$B$2,'Faturamento SP3'!$E$2:$E$692,'Infos Relatório'!$B24,'Faturamento SP3'!$Z$2:$Z$692,'Infos Relatório'!O$1)</f>
        <v>0</v>
      </c>
      <c r="P24" s="13">
        <f>SUMIFS('Faturamento SP3'!$G$2:$G$692,'Faturamento SP3'!$D$2:$D$692,'Infos Relatório'!$B$2,'Faturamento SP3'!$E$2:$E$692,'Infos Relatório'!$B24,'Faturamento SP3'!$Z$2:$Z$692,'Infos Relatório'!O$1)</f>
        <v>0</v>
      </c>
      <c r="Q24" s="13">
        <f>SUMIFS('Faturamento SP3'!$J$2:$J$692,'Faturamento SP3'!$D$2:$D$692,'Infos Relatório'!$B$2,'Faturamento SP3'!$E$2:$E$692,'Infos Relatório'!$B24,'Faturamento SP3'!$Z$2:$Z$692,'Infos Relatório'!O$1)</f>
        <v>0</v>
      </c>
      <c r="R24" s="14">
        <f>SUMIFS('Faturamento SP3'!$O$2:$O$692,'Faturamento SP3'!$D$2:$D$692,'Infos Relatório'!$B$2,'Faturamento SP3'!$E$2:$E$692,'Infos Relatório'!$B24,'Faturamento SP3'!$Z$2:$Z$692,'Infos Relatório'!O$1,'Faturamento SP3'!$T$2:$T$692,"Sim")+SUMIFS('Faturamento SP3'!$P$2:$P$692,'Faturamento SP3'!$D$2:$D$692,'Infos Relatório'!$B$2,'Faturamento SP3'!$E$2:$E$692,'Infos Relatório'!$B24,'Faturamento SP3'!$Z$2:$Z$692,'Infos Relatório'!O$1,'Faturamento SP3'!$T$2:$T$692,"Sim")</f>
        <v>0</v>
      </c>
      <c r="S24" s="27" t="e">
        <f t="shared" si="2"/>
        <v>#DIV/0!</v>
      </c>
      <c r="T24" s="24">
        <f>SUMIFS('Faturamento SP3'!$H$2:$H$692,'Faturamento SP3'!$D$2:$D$692,'Infos Relatório'!$B$2,'Faturamento SP3'!$E$2:$E$692,'Infos Relatório'!$B24,'Faturamento SP3'!$Z$2:$Z$692,'Infos Relatório'!O$1)</f>
        <v>0</v>
      </c>
      <c r="U24" s="23">
        <f>COUNTIFS('Faturamento SP3'!$D$2:$D$692,'Infos Relatório'!$B$2,'Faturamento SP3'!$E$2:$E$692,'Infos Relatório'!$B24,'Faturamento SP3'!$Z$2:$Z$692,'Infos Relatório'!U$1)</f>
        <v>0</v>
      </c>
      <c r="V24" s="13">
        <f>SUMIFS('Faturamento SP3'!$G$2:$G$692,'Faturamento SP3'!$D$2:$D$692,'Infos Relatório'!$B$2,'Faturamento SP3'!$E$2:$E$692,'Infos Relatório'!$B24,'Faturamento SP3'!$Z$2:$Z$692,'Infos Relatório'!U$1)</f>
        <v>0</v>
      </c>
      <c r="W24" s="13">
        <f>SUMIFS('Faturamento SP3'!$J$2:$J$692,'Faturamento SP3'!$D$2:$D$692,'Infos Relatório'!$B$2,'Faturamento SP3'!$E$2:$E$692,'Infos Relatório'!$B24,'Faturamento SP3'!$Z$2:$Z$692,'Infos Relatório'!U$1)</f>
        <v>0</v>
      </c>
      <c r="X24" s="14">
        <f>SUMIFS('Faturamento SP3'!$O$2:$O$692,'Faturamento SP3'!$D$2:$D$692,'Infos Relatório'!$B$2,'Faturamento SP3'!$E$2:$E$692,'Infos Relatório'!$B24,'Faturamento SP3'!$Z$2:$Z$692,'Infos Relatório'!U$1,'Faturamento SP3'!$T$2:$T$692,"Sim")+SUMIFS('Faturamento SP3'!$P$2:$P$692,'Faturamento SP3'!$D$2:$D$692,'Infos Relatório'!$B$2,'Faturamento SP3'!$E$2:$E$692,'Infos Relatório'!$B24,'Faturamento SP3'!$Z$2:$Z$692,'Infos Relatório'!U$1,'Faturamento SP3'!$T$2:$T$692,"Sim")</f>
        <v>0</v>
      </c>
      <c r="Y24" s="27" t="e">
        <f t="shared" si="3"/>
        <v>#DIV/0!</v>
      </c>
      <c r="Z24" s="24">
        <f>SUMIFS('Faturamento SP3'!$H$2:$H$692,'Faturamento SP3'!$D$2:$D$692,'Infos Relatório'!$B$2,'Faturamento SP3'!$E$2:$E$692,'Infos Relatório'!$B24,'Faturamento SP3'!$Z$2:$Z$692,'Infos Relatório'!U$1)</f>
        <v>0</v>
      </c>
      <c r="AA24" s="23">
        <f>COUNTIFS('Faturamento SP3'!$D$2:$D$692,'Infos Relatório'!$B$2,'Faturamento SP3'!$E$2:$E$692,'Infos Relatório'!$B24,'Faturamento SP3'!$Z$2:$Z$692,'Infos Relatório'!AA$1)</f>
        <v>0</v>
      </c>
      <c r="AB24" s="13">
        <f>SUMIFS('Faturamento SP3'!$G$2:$G$692,'Faturamento SP3'!$D$2:$D$692,'Infos Relatório'!$B$2,'Faturamento SP3'!$E$2:$E$692,'Infos Relatório'!$B24,'Faturamento SP3'!$Z$2:$Z$692,'Infos Relatório'!AA$1)</f>
        <v>0</v>
      </c>
      <c r="AC24" s="13">
        <f>SUMIFS('Faturamento SP3'!$J$2:$J$692,'Faturamento SP3'!$D$2:$D$692,'Infos Relatório'!$B$2,'Faturamento SP3'!$E$2:$E$692,'Infos Relatório'!$B24,'Faturamento SP3'!$Z$2:$Z$692,'Infos Relatório'!AA$1)</f>
        <v>0</v>
      </c>
      <c r="AD24" s="14">
        <f>SUMIFS('Faturamento SP3'!$O$2:$O$692,'Faturamento SP3'!$D$2:$D$692,'Infos Relatório'!$B$2,'Faturamento SP3'!$E$2:$E$692,'Infos Relatório'!$B24,'Faturamento SP3'!$Z$2:$Z$692,'Infos Relatório'!AA$1,'Faturamento SP3'!$T$2:$T$692,"Sim")+SUMIFS('Faturamento SP3'!$P$2:$P$692,'Faturamento SP3'!$D$2:$D$692,'Infos Relatório'!$B$2,'Faturamento SP3'!$E$2:$E$692,'Infos Relatório'!$B24,'Faturamento SP3'!$Z$2:$Z$692,'Infos Relatório'!AA$1,'Faturamento SP3'!$T$2:$T$692,"Sim")</f>
        <v>0</v>
      </c>
      <c r="AE24" s="27" t="e">
        <f t="shared" si="4"/>
        <v>#DIV/0!</v>
      </c>
      <c r="AF24" s="24">
        <f>SUMIFS('Faturamento SP3'!$H$2:$H$692,'Faturamento SP3'!$D$2:$D$692,'Infos Relatório'!$B$2,'Faturamento SP3'!$E$2:$E$692,'Infos Relatório'!$B24,'Faturamento SP3'!$Z$2:$Z$692,'Infos Relatório'!AA$1)</f>
        <v>0</v>
      </c>
      <c r="AG24" s="23">
        <f>COUNTIFS('Faturamento SP3'!$D$2:$D$692,'Infos Relatório'!$B$2,'Faturamento SP3'!$E$2:$E$692,'Infos Relatório'!$B24,'Faturamento SP3'!$Z$2:$Z$692,'Infos Relatório'!AG$1)</f>
        <v>0</v>
      </c>
      <c r="AH24" s="13">
        <f>SUMIFS('Faturamento SP3'!$G$2:$G$692,'Faturamento SP3'!$D$2:$D$692,'Infos Relatório'!$B$2,'Faturamento SP3'!$E$2:$E$692,'Infos Relatório'!$B24,'Faturamento SP3'!$Z$2:$Z$692,'Infos Relatório'!AG$1)</f>
        <v>0</v>
      </c>
      <c r="AI24" s="13">
        <f>SUMIFS('Faturamento SP3'!$J$2:$J$692,'Faturamento SP3'!$D$2:$D$692,'Infos Relatório'!$B$2,'Faturamento SP3'!$E$2:$E$692,'Infos Relatório'!$B24,'Faturamento SP3'!$Z$2:$Z$692,'Infos Relatório'!AG$1)</f>
        <v>0</v>
      </c>
      <c r="AJ24" s="14">
        <f>SUMIFS('Faturamento SP3'!$O$2:$O$692,'Faturamento SP3'!$D$2:$D$692,'Infos Relatório'!$B$2,'Faturamento SP3'!$E$2:$E$692,'Infos Relatório'!$B24,'Faturamento SP3'!$Z$2:$Z$692,'Infos Relatório'!AG$1,'Faturamento SP3'!$T$2:$T$692,"Sim")+SUMIFS('Faturamento SP3'!$P$2:$P$692,'Faturamento SP3'!$D$2:$D$692,'Infos Relatório'!$B$2,'Faturamento SP3'!$E$2:$E$692,'Infos Relatório'!$B24,'Faturamento SP3'!$Z$2:$Z$692,'Infos Relatório'!AG$1,'Faturamento SP3'!$T$2:$T$692,"Sim")</f>
        <v>0</v>
      </c>
      <c r="AK24" s="27" t="e">
        <f t="shared" si="5"/>
        <v>#DIV/0!</v>
      </c>
      <c r="AL24" s="24">
        <f>SUMIFS('Faturamento SP3'!$H$2:$H$692,'Faturamento SP3'!$D$2:$D$692,'Infos Relatório'!$B$2,'Faturamento SP3'!$E$2:$E$692,'Infos Relatório'!$B24,'Faturamento SP3'!$Z$2:$Z$692,'Infos Relatório'!AG$1)</f>
        <v>0</v>
      </c>
      <c r="AM24" s="23">
        <f>COUNTIFS('Faturamento SP3'!$D$2:$D$692,'Infos Relatório'!$B$2,'Faturamento SP3'!$E$2:$E$692,'Infos Relatório'!$B24,'Faturamento SP3'!$Z$2:$Z$692,'Infos Relatório'!AM$1)</f>
        <v>0</v>
      </c>
      <c r="AN24" s="13">
        <f>SUMIFS('Faturamento SP3'!$G$2:$G$692,'Faturamento SP3'!$D$2:$D$692,'Infos Relatório'!$B$2,'Faturamento SP3'!$E$2:$E$692,'Infos Relatório'!$B24,'Faturamento SP3'!$Z$2:$Z$692,'Infos Relatório'!AM$1)</f>
        <v>0</v>
      </c>
      <c r="AO24" s="13">
        <f>SUMIFS('Faturamento SP3'!$J$2:$J$692,'Faturamento SP3'!$D$2:$D$692,'Infos Relatório'!$B$2,'Faturamento SP3'!$E$2:$E$692,'Infos Relatório'!$B24,'Faturamento SP3'!$Z$2:$Z$692,'Infos Relatório'!AM$1)</f>
        <v>0</v>
      </c>
      <c r="AP24" s="14">
        <f>SUMIFS('Faturamento SP3'!$O$2:$O$692,'Faturamento SP3'!$D$2:$D$692,'Infos Relatório'!$B$2,'Faturamento SP3'!$E$2:$E$692,'Infos Relatório'!$B24,'Faturamento SP3'!$Z$2:$Z$692,'Infos Relatório'!AM$1,'Faturamento SP3'!$T$2:$T$692,"Sim")+SUMIFS('Faturamento SP3'!$P$2:$P$692,'Faturamento SP3'!$D$2:$D$692,'Infos Relatório'!$B$2,'Faturamento SP3'!$E$2:$E$692,'Infos Relatório'!$B24,'Faturamento SP3'!$Z$2:$Z$692,'Infos Relatório'!AM$1,'Faturamento SP3'!$T$2:$T$692,"Sim")</f>
        <v>0</v>
      </c>
      <c r="AQ24" s="27" t="e">
        <f t="shared" si="6"/>
        <v>#DIV/0!</v>
      </c>
      <c r="AR24" s="24">
        <f>SUMIFS('Faturamento SP3'!$H$2:$H$692,'Faturamento SP3'!$D$2:$D$692,'Infos Relatório'!$B$2,'Faturamento SP3'!$E$2:$E$692,'Infos Relatório'!$B24,'Faturamento SP3'!$Z$2:$Z$692,'Infos Relatório'!AM$1)</f>
        <v>0</v>
      </c>
      <c r="AS24" s="23">
        <f>COUNTIFS('Faturamento SP3'!$D$2:$D$692,'Infos Relatório'!$B$2,'Faturamento SP3'!$E$2:$E$692,'Infos Relatório'!$B24,'Faturamento SP3'!$Z$2:$Z$692,'Infos Relatório'!AS$1)</f>
        <v>0</v>
      </c>
      <c r="AT24" s="13">
        <f>SUMIFS('Faturamento SP3'!$G$2:$G$692,'Faturamento SP3'!$D$2:$D$692,'Infos Relatório'!$B$2,'Faturamento SP3'!$E$2:$E$692,'Infos Relatório'!$B24,'Faturamento SP3'!$Z$2:$Z$692,'Infos Relatório'!AS$1)</f>
        <v>0</v>
      </c>
      <c r="AU24" s="13">
        <f>SUMIFS('Faturamento SP3'!$J$2:$J$692,'Faturamento SP3'!$D$2:$D$692,'Infos Relatório'!$B$2,'Faturamento SP3'!$E$2:$E$692,'Infos Relatório'!$B24,'Faturamento SP3'!$Z$2:$Z$692,'Infos Relatório'!AS$1)</f>
        <v>0</v>
      </c>
      <c r="AV24" s="14">
        <f>SUMIFS('Faturamento SP3'!$O$2:$O$692,'Faturamento SP3'!$D$2:$D$692,'Infos Relatório'!$B$2,'Faturamento SP3'!$E$2:$E$692,'Infos Relatório'!$B24,'Faturamento SP3'!$Z$2:$Z$692,'Infos Relatório'!AS$1,'Faturamento SP3'!$T$2:$T$692,"Sim")+SUMIFS('Faturamento SP3'!$P$2:$P$692,'Faturamento SP3'!$D$2:$D$692,'Infos Relatório'!$B$2,'Faturamento SP3'!$E$2:$E$692,'Infos Relatório'!$B24,'Faturamento SP3'!$Z$2:$Z$692,'Infos Relatório'!AS$1,'Faturamento SP3'!$T$2:$T$692,"Sim")</f>
        <v>0</v>
      </c>
      <c r="AW24" s="27" t="e">
        <f t="shared" si="7"/>
        <v>#DIV/0!</v>
      </c>
      <c r="AX24" s="24">
        <f>SUMIFS('Faturamento SP3'!$H$2:$H$692,'Faturamento SP3'!$D$2:$D$692,'Infos Relatório'!$B$2,'Faturamento SP3'!$E$2:$E$692,'Infos Relatório'!$B24,'Faturamento SP3'!$Z$2:$Z$692,'Infos Relatório'!AS$1)</f>
        <v>0</v>
      </c>
      <c r="AY24" s="23">
        <f>COUNTIFS('Faturamento SP3'!$D$2:$D$692,'Infos Relatório'!$B$2,'Faturamento SP3'!$E$2:$E$692,'Infos Relatório'!$B24,'Faturamento SP3'!$Z$2:$Z$692,'Infos Relatório'!AY$1)</f>
        <v>0</v>
      </c>
      <c r="AZ24" s="13">
        <f>SUMIFS('Faturamento SP3'!$G$2:$G$692,'Faturamento SP3'!$D$2:$D$692,'Infos Relatório'!$B$2,'Faturamento SP3'!$E$2:$E$692,'Infos Relatório'!$B24,'Faturamento SP3'!$Z$2:$Z$692,'Infos Relatório'!AY$1)</f>
        <v>0</v>
      </c>
      <c r="BA24" s="13">
        <f>SUMIFS('Faturamento SP3'!$J$2:$J$692,'Faturamento SP3'!$D$2:$D$692,'Infos Relatório'!$B$2,'Faturamento SP3'!$E$2:$E$692,'Infos Relatório'!$B24,'Faturamento SP3'!$Z$2:$Z$692,'Infos Relatório'!AY$1)</f>
        <v>0</v>
      </c>
      <c r="BB24" s="14">
        <f>SUMIFS('Faturamento SP3'!$O$2:$O$692,'Faturamento SP3'!$D$2:$D$692,'Infos Relatório'!$B$2,'Faturamento SP3'!$E$2:$E$692,'Infos Relatório'!$B24,'Faturamento SP3'!$Z$2:$Z$692,'Infos Relatório'!AY$1,'Faturamento SP3'!$T$2:$T$692,"Sim")+SUMIFS('Faturamento SP3'!$P$2:$P$692,'Faturamento SP3'!$D$2:$D$692,'Infos Relatório'!$B$2,'Faturamento SP3'!$E$2:$E$692,'Infos Relatório'!$B24,'Faturamento SP3'!$Z$2:$Z$692,'Infos Relatório'!AY$1,'Faturamento SP3'!$T$2:$T$692,"Sim")</f>
        <v>0</v>
      </c>
      <c r="BC24" s="27" t="e">
        <f t="shared" si="8"/>
        <v>#DIV/0!</v>
      </c>
      <c r="BD24" s="24">
        <f>SUMIFS('Faturamento SP3'!$H$2:$H$692,'Faturamento SP3'!$D$2:$D$692,'Infos Relatório'!$B$2,'Faturamento SP3'!$E$2:$E$692,'Infos Relatório'!$B24,'Faturamento SP3'!$Z$2:$Z$692,'Infos Relatório'!AY$1)</f>
        <v>0</v>
      </c>
      <c r="BE24" s="23">
        <f>COUNTIFS('Faturamento SP3'!$D$2:$D$692,'Infos Relatório'!$B$2,'Faturamento SP3'!$E$2:$E$692,'Infos Relatório'!$B24,'Faturamento SP3'!$Z$2:$Z$692,'Infos Relatório'!BE$1)</f>
        <v>0</v>
      </c>
      <c r="BF24" s="13">
        <f>SUMIFS('Faturamento SP3'!$G$2:$G$692,'Faturamento SP3'!$D$2:$D$692,'Infos Relatório'!$B$2,'Faturamento SP3'!$E$2:$E$692,'Infos Relatório'!$B24,'Faturamento SP3'!$Z$2:$Z$692,'Infos Relatório'!BE$1)</f>
        <v>0</v>
      </c>
      <c r="BG24" s="13">
        <f>SUMIFS('Faturamento SP3'!$J$2:$J$692,'Faturamento SP3'!$D$2:$D$692,'Infos Relatório'!$B$2,'Faturamento SP3'!$E$2:$E$692,'Infos Relatório'!$B24,'Faturamento SP3'!$Z$2:$Z$692,'Infos Relatório'!BE$1)</f>
        <v>0</v>
      </c>
      <c r="BH24" s="14">
        <f>SUMIFS('Faturamento SP3'!$O$2:$O$692,'Faturamento SP3'!$D$2:$D$692,'Infos Relatório'!$B$2,'Faturamento SP3'!$E$2:$E$692,'Infos Relatório'!$B24,'Faturamento SP3'!$Z$2:$Z$692,'Infos Relatório'!BE$1,'Faturamento SP3'!$T$2:$T$692,"Sim")+SUMIFS('Faturamento SP3'!$P$2:$P$692,'Faturamento SP3'!$D$2:$D$692,'Infos Relatório'!$B$2,'Faturamento SP3'!$E$2:$E$692,'Infos Relatório'!$B24,'Faturamento SP3'!$Z$2:$Z$692,'Infos Relatório'!BE$1,'Faturamento SP3'!$T$2:$T$692,"Sim")</f>
        <v>0</v>
      </c>
      <c r="BI24" s="27" t="e">
        <f t="shared" si="9"/>
        <v>#DIV/0!</v>
      </c>
      <c r="BJ24" s="24">
        <f>SUMIFS('Faturamento SP3'!$H$2:$H$692,'Faturamento SP3'!$D$2:$D$692,'Infos Relatório'!$B$2,'Faturamento SP3'!$E$2:$E$692,'Infos Relatório'!$B24,'Faturamento SP3'!$Z$2:$Z$692,'Infos Relatório'!BE$1)</f>
        <v>0</v>
      </c>
      <c r="BK24" s="23">
        <f>COUNTIFS('Faturamento SP3'!$D$2:$D$692,'Infos Relatório'!$B$2,'Faturamento SP3'!$E$2:$E$692,'Infos Relatório'!$B24,'Faturamento SP3'!$Z$2:$Z$692,'Infos Relatório'!BK$1)</f>
        <v>0</v>
      </c>
      <c r="BL24" s="13">
        <f>SUMIFS('Faturamento SP3'!$G$2:$G$692,'Faturamento SP3'!$D$2:$D$692,'Infos Relatório'!$B$2,'Faturamento SP3'!$E$2:$E$692,'Infos Relatório'!$B24,'Faturamento SP3'!$Z$2:$Z$692,'Infos Relatório'!BK$1)</f>
        <v>0</v>
      </c>
      <c r="BM24" s="13">
        <f>SUMIFS('Faturamento SP3'!$J$2:$J$692,'Faturamento SP3'!$D$2:$D$692,'Infos Relatório'!$B$2,'Faturamento SP3'!$E$2:$E$692,'Infos Relatório'!$B24,'Faturamento SP3'!$Z$2:$Z$692,'Infos Relatório'!BK$1)</f>
        <v>0</v>
      </c>
      <c r="BN24" s="14">
        <f>SUMIFS('Faturamento SP3'!$O$2:$O$692,'Faturamento SP3'!$D$2:$D$692,'Infos Relatório'!$B$2,'Faturamento SP3'!$E$2:$E$692,'Infos Relatório'!$B24,'Faturamento SP3'!$Z$2:$Z$692,'Infos Relatório'!BK$1,'Faturamento SP3'!$T$2:$T$692,"Sim")+SUMIFS('Faturamento SP3'!$P$2:$P$692,'Faturamento SP3'!$D$2:$D$692,'Infos Relatório'!$B$2,'Faturamento SP3'!$E$2:$E$692,'Infos Relatório'!$B24,'Faturamento SP3'!$Z$2:$Z$692,'Infos Relatório'!BK$1,'Faturamento SP3'!$T$2:$T$692,"Sim")</f>
        <v>0</v>
      </c>
      <c r="BO24" s="27" t="e">
        <f t="shared" si="10"/>
        <v>#DIV/0!</v>
      </c>
      <c r="BP24" s="24">
        <f>SUMIFS('Faturamento SP3'!$H$2:$H$692,'Faturamento SP3'!$D$2:$D$692,'Infos Relatório'!$B$2,'Faturamento SP3'!$E$2:$E$692,'Infos Relatório'!$B24,'Faturamento SP3'!$Z$2:$Z$692,'Infos Relatório'!BK$1)</f>
        <v>0</v>
      </c>
      <c r="BQ24" s="23">
        <f>COUNTIFS('Faturamento SP3'!$D$2:$D$692,'Infos Relatório'!$B$2,'Faturamento SP3'!$E$2:$E$692,'Infos Relatório'!$B24,'Faturamento SP3'!$Z$2:$Z$692,'Infos Relatório'!BQ$1)</f>
        <v>0</v>
      </c>
      <c r="BR24" s="13">
        <f>SUMIFS('Faturamento SP3'!$G$2:$G$692,'Faturamento SP3'!$D$2:$D$692,'Infos Relatório'!$B$2,'Faturamento SP3'!$E$2:$E$692,'Infos Relatório'!$B24,'Faturamento SP3'!$Z$2:$Z$692,'Infos Relatório'!BQ$1)</f>
        <v>0</v>
      </c>
      <c r="BS24" s="13">
        <f>SUMIFS('Faturamento SP3'!$J$2:$J$692,'Faturamento SP3'!$D$2:$D$692,'Infos Relatório'!$B$2,'Faturamento SP3'!$E$2:$E$692,'Infos Relatório'!$B24,'Faturamento SP3'!$Z$2:$Z$692,'Infos Relatório'!BQ$1)</f>
        <v>0</v>
      </c>
      <c r="BT24" s="14">
        <f>SUMIFS('Faturamento SP3'!$O$2:$O$692,'Faturamento SP3'!$D$2:$D$692,'Infos Relatório'!$B$2,'Faturamento SP3'!$E$2:$E$692,'Infos Relatório'!$B24,'Faturamento SP3'!$Z$2:$Z$692,'Infos Relatório'!BQ$1,'Faturamento SP3'!$T$2:$T$692,"Sim")+SUMIFS('Faturamento SP3'!$P$2:$P$692,'Faturamento SP3'!$D$2:$D$692,'Infos Relatório'!$B$2,'Faturamento SP3'!$E$2:$E$692,'Infos Relatório'!$B24,'Faturamento SP3'!$Z$2:$Z$692,'Infos Relatório'!BQ$1,'Faturamento SP3'!$T$2:$T$692,"Sim")</f>
        <v>0</v>
      </c>
      <c r="BU24" s="27" t="e">
        <f t="shared" si="11"/>
        <v>#DIV/0!</v>
      </c>
      <c r="BV24" s="24">
        <f>SUMIFS('Faturamento SP3'!$H$2:$H$692,'Faturamento SP3'!$D$2:$D$692,'Infos Relatório'!$B$2,'Faturamento SP3'!$E$2:$E$692,'Infos Relatório'!$B24,'Faturamento SP3'!$Z$2:$Z$692,'Infos Relatório'!BQ$1)</f>
        <v>0</v>
      </c>
    </row>
    <row r="25" spans="2:74">
      <c r="B25" s="17" t="s">
        <v>29</v>
      </c>
      <c r="C25" s="23">
        <f>COUNTIFS('Faturamento SP3'!$D$2:$D$692,'Infos Relatório'!$B$2,'Faturamento SP3'!$E$2:$E$692,'Infos Relatório'!$B25,'Faturamento SP3'!$Z$2:$Z$692,'Infos Relatório'!C$1)</f>
        <v>0</v>
      </c>
      <c r="D25" s="13">
        <f>SUMIFS('Faturamento SP3'!$G$2:$G$692,'Faturamento SP3'!$D$2:$D$692,'Infos Relatório'!$B$2,'Faturamento SP3'!$E$2:$E$692,'Infos Relatório'!$B25,'Faturamento SP3'!$Z$2:$Z$692,'Infos Relatório'!C$1)</f>
        <v>0</v>
      </c>
      <c r="E25" s="13">
        <f>SUMIFS('Faturamento SP3'!$J$2:$J$692,'Faturamento SP3'!$D$2:$D$692,'Infos Relatório'!$B$2,'Faturamento SP3'!$E$2:$E$692,'Infos Relatório'!$B25,'Faturamento SP3'!$Z$2:$Z$692,'Infos Relatório'!C$1)</f>
        <v>0</v>
      </c>
      <c r="F25" s="14">
        <f>SUMIFS('Faturamento SP3'!$O$2:$O$692,'Faturamento SP3'!$D$2:$D$692,'Infos Relatório'!$B$2,'Faturamento SP3'!$E$2:$E$692,'Infos Relatório'!$B25,'Faturamento SP3'!$Z$2:$Z$692,'Infos Relatório'!C$1,'Faturamento SP3'!$T$2:$T$692,"Sim")+SUMIFS('Faturamento SP3'!$P$2:$P$692,'Faturamento SP3'!$D$2:$D$692,'Infos Relatório'!$B$2,'Faturamento SP3'!$E$2:$E$692,'Infos Relatório'!$B25,'Faturamento SP3'!$Z$2:$Z$692,'Infos Relatório'!C$1,'Faturamento SP3'!$T$2:$T$692,"Sim")</f>
        <v>0</v>
      </c>
      <c r="G25" s="27" t="e">
        <f t="shared" si="12"/>
        <v>#DIV/0!</v>
      </c>
      <c r="H25" s="24">
        <f>SUMIFS('Faturamento SP3'!$H$2:$H$692,'Faturamento SP3'!$D$2:$D$692,'Infos Relatório'!$B$2,'Faturamento SP3'!$E$2:$E$692,'Infos Relatório'!$B25,'Faturamento SP3'!$Z$2:$Z$692,'Infos Relatório'!C$1)</f>
        <v>0</v>
      </c>
      <c r="I25" s="23">
        <f>COUNTIFS('Faturamento SP3'!$D$2:$D$692,'Infos Relatório'!$B$2,'Faturamento SP3'!$E$2:$E$692,'Infos Relatório'!$B25,'Faturamento SP3'!$Z$2:$Z$692,'Infos Relatório'!I$1)</f>
        <v>0</v>
      </c>
      <c r="J25" s="13">
        <f>SUMIFS('Faturamento SP3'!$G$2:$G$692,'Faturamento SP3'!$D$2:$D$692,'Infos Relatório'!$B$2,'Faturamento SP3'!$E$2:$E$692,'Infos Relatório'!$B25,'Faturamento SP3'!$Z$2:$Z$692,'Infos Relatório'!I$1)</f>
        <v>0</v>
      </c>
      <c r="K25" s="13">
        <f>SUMIFS('Faturamento SP3'!$J$2:$J$692,'Faturamento SP3'!$D$2:$D$692,'Infos Relatório'!$B$2,'Faturamento SP3'!$E$2:$E$692,'Infos Relatório'!$B25,'Faturamento SP3'!$Z$2:$Z$692,'Infos Relatório'!I$1)</f>
        <v>0</v>
      </c>
      <c r="L25" s="14">
        <f>SUMIFS('Faturamento SP3'!$O$2:$O$692,'Faturamento SP3'!$D$2:$D$692,'Infos Relatório'!$B$2,'Faturamento SP3'!$E$2:$E$692,'Infos Relatório'!$B25,'Faturamento SP3'!$Z$2:$Z$692,'Infos Relatório'!I$1,'Faturamento SP3'!$T$2:$T$692,"Sim")+SUMIFS('Faturamento SP3'!$P$2:$P$692,'Faturamento SP3'!$D$2:$D$692,'Infos Relatório'!$B$2,'Faturamento SP3'!$E$2:$E$692,'Infos Relatório'!$B25,'Faturamento SP3'!$Z$2:$Z$692,'Infos Relatório'!I$1,'Faturamento SP3'!$T$2:$T$692,"Sim")</f>
        <v>0</v>
      </c>
      <c r="M25" s="27" t="e">
        <f t="shared" si="1"/>
        <v>#DIV/0!</v>
      </c>
      <c r="N25" s="24">
        <f>SUMIFS('Faturamento SP3'!$H$2:$H$692,'Faturamento SP3'!$D$2:$D$692,'Infos Relatório'!$B$2,'Faturamento SP3'!$E$2:$E$692,'Infos Relatório'!$B25,'Faturamento SP3'!$Z$2:$Z$692,'Infos Relatório'!I$1)</f>
        <v>0</v>
      </c>
      <c r="O25" s="23">
        <f>COUNTIFS('Faturamento SP3'!$D$2:$D$692,'Infos Relatório'!$B$2,'Faturamento SP3'!$E$2:$E$692,'Infos Relatório'!$B25,'Faturamento SP3'!$Z$2:$Z$692,'Infos Relatório'!O$1)</f>
        <v>0</v>
      </c>
      <c r="P25" s="13">
        <f>SUMIFS('Faturamento SP3'!$G$2:$G$692,'Faturamento SP3'!$D$2:$D$692,'Infos Relatório'!$B$2,'Faturamento SP3'!$E$2:$E$692,'Infos Relatório'!$B25,'Faturamento SP3'!$Z$2:$Z$692,'Infos Relatório'!O$1)</f>
        <v>0</v>
      </c>
      <c r="Q25" s="13">
        <f>SUMIFS('Faturamento SP3'!$J$2:$J$692,'Faturamento SP3'!$D$2:$D$692,'Infos Relatório'!$B$2,'Faturamento SP3'!$E$2:$E$692,'Infos Relatório'!$B25,'Faturamento SP3'!$Z$2:$Z$692,'Infos Relatório'!O$1)</f>
        <v>0</v>
      </c>
      <c r="R25" s="14">
        <f>SUMIFS('Faturamento SP3'!$O$2:$O$692,'Faturamento SP3'!$D$2:$D$692,'Infos Relatório'!$B$2,'Faturamento SP3'!$E$2:$E$692,'Infos Relatório'!$B25,'Faturamento SP3'!$Z$2:$Z$692,'Infos Relatório'!O$1,'Faturamento SP3'!$T$2:$T$692,"Sim")+SUMIFS('Faturamento SP3'!$P$2:$P$692,'Faturamento SP3'!$D$2:$D$692,'Infos Relatório'!$B$2,'Faturamento SP3'!$E$2:$E$692,'Infos Relatório'!$B25,'Faturamento SP3'!$Z$2:$Z$692,'Infos Relatório'!O$1,'Faturamento SP3'!$T$2:$T$692,"Sim")</f>
        <v>0</v>
      </c>
      <c r="S25" s="27" t="e">
        <f t="shared" si="2"/>
        <v>#DIV/0!</v>
      </c>
      <c r="T25" s="24">
        <f>SUMIFS('Faturamento SP3'!$H$2:$H$692,'Faturamento SP3'!$D$2:$D$692,'Infos Relatório'!$B$2,'Faturamento SP3'!$E$2:$E$692,'Infos Relatório'!$B25,'Faturamento SP3'!$Z$2:$Z$692,'Infos Relatório'!O$1)</f>
        <v>0</v>
      </c>
      <c r="U25" s="23">
        <f>COUNTIFS('Faturamento SP3'!$D$2:$D$692,'Infos Relatório'!$B$2,'Faturamento SP3'!$E$2:$E$692,'Infos Relatório'!$B25,'Faturamento SP3'!$Z$2:$Z$692,'Infos Relatório'!U$1)</f>
        <v>0</v>
      </c>
      <c r="V25" s="13">
        <f>SUMIFS('Faturamento SP3'!$G$2:$G$692,'Faturamento SP3'!$D$2:$D$692,'Infos Relatório'!$B$2,'Faturamento SP3'!$E$2:$E$692,'Infos Relatório'!$B25,'Faturamento SP3'!$Z$2:$Z$692,'Infos Relatório'!U$1)</f>
        <v>0</v>
      </c>
      <c r="W25" s="13">
        <f>SUMIFS('Faturamento SP3'!$J$2:$J$692,'Faturamento SP3'!$D$2:$D$692,'Infos Relatório'!$B$2,'Faturamento SP3'!$E$2:$E$692,'Infos Relatório'!$B25,'Faturamento SP3'!$Z$2:$Z$692,'Infos Relatório'!U$1)</f>
        <v>0</v>
      </c>
      <c r="X25" s="14">
        <f>SUMIFS('Faturamento SP3'!$O$2:$O$692,'Faturamento SP3'!$D$2:$D$692,'Infos Relatório'!$B$2,'Faturamento SP3'!$E$2:$E$692,'Infos Relatório'!$B25,'Faturamento SP3'!$Z$2:$Z$692,'Infos Relatório'!U$1,'Faturamento SP3'!$T$2:$T$692,"Sim")+SUMIFS('Faturamento SP3'!$P$2:$P$692,'Faturamento SP3'!$D$2:$D$692,'Infos Relatório'!$B$2,'Faturamento SP3'!$E$2:$E$692,'Infos Relatório'!$B25,'Faturamento SP3'!$Z$2:$Z$692,'Infos Relatório'!U$1,'Faturamento SP3'!$T$2:$T$692,"Sim")</f>
        <v>0</v>
      </c>
      <c r="Y25" s="27" t="e">
        <f t="shared" si="3"/>
        <v>#DIV/0!</v>
      </c>
      <c r="Z25" s="24">
        <f>SUMIFS('Faturamento SP3'!$H$2:$H$692,'Faturamento SP3'!$D$2:$D$692,'Infos Relatório'!$B$2,'Faturamento SP3'!$E$2:$E$692,'Infos Relatório'!$B25,'Faturamento SP3'!$Z$2:$Z$692,'Infos Relatório'!U$1)</f>
        <v>0</v>
      </c>
      <c r="AA25" s="23">
        <f>COUNTIFS('Faturamento SP3'!$D$2:$D$692,'Infos Relatório'!$B$2,'Faturamento SP3'!$E$2:$E$692,'Infos Relatório'!$B25,'Faturamento SP3'!$Z$2:$Z$692,'Infos Relatório'!AA$1)</f>
        <v>0</v>
      </c>
      <c r="AB25" s="13">
        <f>SUMIFS('Faturamento SP3'!$G$2:$G$692,'Faturamento SP3'!$D$2:$D$692,'Infos Relatório'!$B$2,'Faturamento SP3'!$E$2:$E$692,'Infos Relatório'!$B25,'Faturamento SP3'!$Z$2:$Z$692,'Infos Relatório'!AA$1)</f>
        <v>0</v>
      </c>
      <c r="AC25" s="13">
        <f>SUMIFS('Faturamento SP3'!$J$2:$J$692,'Faturamento SP3'!$D$2:$D$692,'Infos Relatório'!$B$2,'Faturamento SP3'!$E$2:$E$692,'Infos Relatório'!$B25,'Faturamento SP3'!$Z$2:$Z$692,'Infos Relatório'!AA$1)</f>
        <v>0</v>
      </c>
      <c r="AD25" s="14">
        <f>SUMIFS('Faturamento SP3'!$O$2:$O$692,'Faturamento SP3'!$D$2:$D$692,'Infos Relatório'!$B$2,'Faturamento SP3'!$E$2:$E$692,'Infos Relatório'!$B25,'Faturamento SP3'!$Z$2:$Z$692,'Infos Relatório'!AA$1,'Faturamento SP3'!$T$2:$T$692,"Sim")+SUMIFS('Faturamento SP3'!$P$2:$P$692,'Faturamento SP3'!$D$2:$D$692,'Infos Relatório'!$B$2,'Faturamento SP3'!$E$2:$E$692,'Infos Relatório'!$B25,'Faturamento SP3'!$Z$2:$Z$692,'Infos Relatório'!AA$1,'Faturamento SP3'!$T$2:$T$692,"Sim")</f>
        <v>0</v>
      </c>
      <c r="AE25" s="27" t="e">
        <f t="shared" si="4"/>
        <v>#DIV/0!</v>
      </c>
      <c r="AF25" s="24">
        <f>SUMIFS('Faturamento SP3'!$H$2:$H$692,'Faturamento SP3'!$D$2:$D$692,'Infos Relatório'!$B$2,'Faturamento SP3'!$E$2:$E$692,'Infos Relatório'!$B25,'Faturamento SP3'!$Z$2:$Z$692,'Infos Relatório'!AA$1)</f>
        <v>0</v>
      </c>
      <c r="AG25" s="23">
        <f>COUNTIFS('Faturamento SP3'!$D$2:$D$692,'Infos Relatório'!$B$2,'Faturamento SP3'!$E$2:$E$692,'Infos Relatório'!$B25,'Faturamento SP3'!$Z$2:$Z$692,'Infos Relatório'!AG$1)</f>
        <v>0</v>
      </c>
      <c r="AH25" s="13">
        <f>SUMIFS('Faturamento SP3'!$G$2:$G$692,'Faturamento SP3'!$D$2:$D$692,'Infos Relatório'!$B$2,'Faturamento SP3'!$E$2:$E$692,'Infos Relatório'!$B25,'Faturamento SP3'!$Z$2:$Z$692,'Infos Relatório'!AG$1)</f>
        <v>0</v>
      </c>
      <c r="AI25" s="13">
        <f>SUMIFS('Faturamento SP3'!$J$2:$J$692,'Faturamento SP3'!$D$2:$D$692,'Infos Relatório'!$B$2,'Faturamento SP3'!$E$2:$E$692,'Infos Relatório'!$B25,'Faturamento SP3'!$Z$2:$Z$692,'Infos Relatório'!AG$1)</f>
        <v>0</v>
      </c>
      <c r="AJ25" s="14">
        <f>SUMIFS('Faturamento SP3'!$O$2:$O$692,'Faturamento SP3'!$D$2:$D$692,'Infos Relatório'!$B$2,'Faturamento SP3'!$E$2:$E$692,'Infos Relatório'!$B25,'Faturamento SP3'!$Z$2:$Z$692,'Infos Relatório'!AG$1,'Faturamento SP3'!$T$2:$T$692,"Sim")+SUMIFS('Faturamento SP3'!$P$2:$P$692,'Faturamento SP3'!$D$2:$D$692,'Infos Relatório'!$B$2,'Faturamento SP3'!$E$2:$E$692,'Infos Relatório'!$B25,'Faturamento SP3'!$Z$2:$Z$692,'Infos Relatório'!AG$1,'Faturamento SP3'!$T$2:$T$692,"Sim")</f>
        <v>0</v>
      </c>
      <c r="AK25" s="27" t="e">
        <f t="shared" si="5"/>
        <v>#DIV/0!</v>
      </c>
      <c r="AL25" s="24">
        <f>SUMIFS('Faturamento SP3'!$H$2:$H$692,'Faturamento SP3'!$D$2:$D$692,'Infos Relatório'!$B$2,'Faturamento SP3'!$E$2:$E$692,'Infos Relatório'!$B25,'Faturamento SP3'!$Z$2:$Z$692,'Infos Relatório'!AG$1)</f>
        <v>0</v>
      </c>
      <c r="AM25" s="23">
        <f>COUNTIFS('Faturamento SP3'!$D$2:$D$692,'Infos Relatório'!$B$2,'Faturamento SP3'!$E$2:$E$692,'Infos Relatório'!$B25,'Faturamento SP3'!$Z$2:$Z$692,'Infos Relatório'!AM$1)</f>
        <v>0</v>
      </c>
      <c r="AN25" s="13">
        <f>SUMIFS('Faturamento SP3'!$G$2:$G$692,'Faturamento SP3'!$D$2:$D$692,'Infos Relatório'!$B$2,'Faturamento SP3'!$E$2:$E$692,'Infos Relatório'!$B25,'Faturamento SP3'!$Z$2:$Z$692,'Infos Relatório'!AM$1)</f>
        <v>0</v>
      </c>
      <c r="AO25" s="13">
        <f>SUMIFS('Faturamento SP3'!$J$2:$J$692,'Faturamento SP3'!$D$2:$D$692,'Infos Relatório'!$B$2,'Faturamento SP3'!$E$2:$E$692,'Infos Relatório'!$B25,'Faturamento SP3'!$Z$2:$Z$692,'Infos Relatório'!AM$1)</f>
        <v>0</v>
      </c>
      <c r="AP25" s="14">
        <f>SUMIFS('Faturamento SP3'!$O$2:$O$692,'Faturamento SP3'!$D$2:$D$692,'Infos Relatório'!$B$2,'Faturamento SP3'!$E$2:$E$692,'Infos Relatório'!$B25,'Faturamento SP3'!$Z$2:$Z$692,'Infos Relatório'!AM$1,'Faturamento SP3'!$T$2:$T$692,"Sim")+SUMIFS('Faturamento SP3'!$P$2:$P$692,'Faturamento SP3'!$D$2:$D$692,'Infos Relatório'!$B$2,'Faturamento SP3'!$E$2:$E$692,'Infos Relatório'!$B25,'Faturamento SP3'!$Z$2:$Z$692,'Infos Relatório'!AM$1,'Faturamento SP3'!$T$2:$T$692,"Sim")</f>
        <v>0</v>
      </c>
      <c r="AQ25" s="27" t="e">
        <f t="shared" si="6"/>
        <v>#DIV/0!</v>
      </c>
      <c r="AR25" s="24">
        <f>SUMIFS('Faturamento SP3'!$H$2:$H$692,'Faturamento SP3'!$D$2:$D$692,'Infos Relatório'!$B$2,'Faturamento SP3'!$E$2:$E$692,'Infos Relatório'!$B25,'Faturamento SP3'!$Z$2:$Z$692,'Infos Relatório'!AM$1)</f>
        <v>0</v>
      </c>
      <c r="AS25" s="23">
        <f>COUNTIFS('Faturamento SP3'!$D$2:$D$692,'Infos Relatório'!$B$2,'Faturamento SP3'!$E$2:$E$692,'Infos Relatório'!$B25,'Faturamento SP3'!$Z$2:$Z$692,'Infos Relatório'!AS$1)</f>
        <v>0</v>
      </c>
      <c r="AT25" s="13">
        <f>SUMIFS('Faturamento SP3'!$G$2:$G$692,'Faturamento SP3'!$D$2:$D$692,'Infos Relatório'!$B$2,'Faturamento SP3'!$E$2:$E$692,'Infos Relatório'!$B25,'Faturamento SP3'!$Z$2:$Z$692,'Infos Relatório'!AS$1)</f>
        <v>0</v>
      </c>
      <c r="AU25" s="13">
        <f>SUMIFS('Faturamento SP3'!$J$2:$J$692,'Faturamento SP3'!$D$2:$D$692,'Infos Relatório'!$B$2,'Faturamento SP3'!$E$2:$E$692,'Infos Relatório'!$B25,'Faturamento SP3'!$Z$2:$Z$692,'Infos Relatório'!AS$1)</f>
        <v>0</v>
      </c>
      <c r="AV25" s="14">
        <f>SUMIFS('Faturamento SP3'!$O$2:$O$692,'Faturamento SP3'!$D$2:$D$692,'Infos Relatório'!$B$2,'Faturamento SP3'!$E$2:$E$692,'Infos Relatório'!$B25,'Faturamento SP3'!$Z$2:$Z$692,'Infos Relatório'!AS$1,'Faturamento SP3'!$T$2:$T$692,"Sim")+SUMIFS('Faturamento SP3'!$P$2:$P$692,'Faturamento SP3'!$D$2:$D$692,'Infos Relatório'!$B$2,'Faturamento SP3'!$E$2:$E$692,'Infos Relatório'!$B25,'Faturamento SP3'!$Z$2:$Z$692,'Infos Relatório'!AS$1,'Faturamento SP3'!$T$2:$T$692,"Sim")</f>
        <v>0</v>
      </c>
      <c r="AW25" s="27" t="e">
        <f t="shared" si="7"/>
        <v>#DIV/0!</v>
      </c>
      <c r="AX25" s="24">
        <f>SUMIFS('Faturamento SP3'!$H$2:$H$692,'Faturamento SP3'!$D$2:$D$692,'Infos Relatório'!$B$2,'Faturamento SP3'!$E$2:$E$692,'Infos Relatório'!$B25,'Faturamento SP3'!$Z$2:$Z$692,'Infos Relatório'!AS$1)</f>
        <v>0</v>
      </c>
      <c r="AY25" s="23">
        <f>COUNTIFS('Faturamento SP3'!$D$2:$D$692,'Infos Relatório'!$B$2,'Faturamento SP3'!$E$2:$E$692,'Infos Relatório'!$B25,'Faturamento SP3'!$Z$2:$Z$692,'Infos Relatório'!AY$1)</f>
        <v>0</v>
      </c>
      <c r="AZ25" s="13">
        <f>SUMIFS('Faturamento SP3'!$G$2:$G$692,'Faturamento SP3'!$D$2:$D$692,'Infos Relatório'!$B$2,'Faturamento SP3'!$E$2:$E$692,'Infos Relatório'!$B25,'Faturamento SP3'!$Z$2:$Z$692,'Infos Relatório'!AY$1)</f>
        <v>0</v>
      </c>
      <c r="BA25" s="13">
        <f>SUMIFS('Faturamento SP3'!$J$2:$J$692,'Faturamento SP3'!$D$2:$D$692,'Infos Relatório'!$B$2,'Faturamento SP3'!$E$2:$E$692,'Infos Relatório'!$B25,'Faturamento SP3'!$Z$2:$Z$692,'Infos Relatório'!AY$1)</f>
        <v>0</v>
      </c>
      <c r="BB25" s="14">
        <f>SUMIFS('Faturamento SP3'!$O$2:$O$692,'Faturamento SP3'!$D$2:$D$692,'Infos Relatório'!$B$2,'Faturamento SP3'!$E$2:$E$692,'Infos Relatório'!$B25,'Faturamento SP3'!$Z$2:$Z$692,'Infos Relatório'!AY$1,'Faturamento SP3'!$T$2:$T$692,"Sim")+SUMIFS('Faturamento SP3'!$P$2:$P$692,'Faturamento SP3'!$D$2:$D$692,'Infos Relatório'!$B$2,'Faturamento SP3'!$E$2:$E$692,'Infos Relatório'!$B25,'Faturamento SP3'!$Z$2:$Z$692,'Infos Relatório'!AY$1,'Faturamento SP3'!$T$2:$T$692,"Sim")</f>
        <v>0</v>
      </c>
      <c r="BC25" s="27" t="e">
        <f t="shared" si="8"/>
        <v>#DIV/0!</v>
      </c>
      <c r="BD25" s="24">
        <f>SUMIFS('Faturamento SP3'!$H$2:$H$692,'Faturamento SP3'!$D$2:$D$692,'Infos Relatório'!$B$2,'Faturamento SP3'!$E$2:$E$692,'Infos Relatório'!$B25,'Faturamento SP3'!$Z$2:$Z$692,'Infos Relatório'!AY$1)</f>
        <v>0</v>
      </c>
      <c r="BE25" s="23">
        <f>COUNTIFS('Faturamento SP3'!$D$2:$D$692,'Infos Relatório'!$B$2,'Faturamento SP3'!$E$2:$E$692,'Infos Relatório'!$B25,'Faturamento SP3'!$Z$2:$Z$692,'Infos Relatório'!BE$1)</f>
        <v>0</v>
      </c>
      <c r="BF25" s="13">
        <f>SUMIFS('Faturamento SP3'!$G$2:$G$692,'Faturamento SP3'!$D$2:$D$692,'Infos Relatório'!$B$2,'Faturamento SP3'!$E$2:$E$692,'Infos Relatório'!$B25,'Faturamento SP3'!$Z$2:$Z$692,'Infos Relatório'!BE$1)</f>
        <v>0</v>
      </c>
      <c r="BG25" s="13">
        <f>SUMIFS('Faturamento SP3'!$J$2:$J$692,'Faturamento SP3'!$D$2:$D$692,'Infos Relatório'!$B$2,'Faturamento SP3'!$E$2:$E$692,'Infos Relatório'!$B25,'Faturamento SP3'!$Z$2:$Z$692,'Infos Relatório'!BE$1)</f>
        <v>0</v>
      </c>
      <c r="BH25" s="14">
        <f>SUMIFS('Faturamento SP3'!$O$2:$O$692,'Faturamento SP3'!$D$2:$D$692,'Infos Relatório'!$B$2,'Faturamento SP3'!$E$2:$E$692,'Infos Relatório'!$B25,'Faturamento SP3'!$Z$2:$Z$692,'Infos Relatório'!BE$1,'Faturamento SP3'!$T$2:$T$692,"Sim")+SUMIFS('Faturamento SP3'!$P$2:$P$692,'Faturamento SP3'!$D$2:$D$692,'Infos Relatório'!$B$2,'Faturamento SP3'!$E$2:$E$692,'Infos Relatório'!$B25,'Faturamento SP3'!$Z$2:$Z$692,'Infos Relatório'!BE$1,'Faturamento SP3'!$T$2:$T$692,"Sim")</f>
        <v>0</v>
      </c>
      <c r="BI25" s="27" t="e">
        <f t="shared" si="9"/>
        <v>#DIV/0!</v>
      </c>
      <c r="BJ25" s="24">
        <f>SUMIFS('Faturamento SP3'!$H$2:$H$692,'Faturamento SP3'!$D$2:$D$692,'Infos Relatório'!$B$2,'Faturamento SP3'!$E$2:$E$692,'Infos Relatório'!$B25,'Faturamento SP3'!$Z$2:$Z$692,'Infos Relatório'!BE$1)</f>
        <v>0</v>
      </c>
      <c r="BK25" s="23">
        <f>COUNTIFS('Faturamento SP3'!$D$2:$D$692,'Infos Relatório'!$B$2,'Faturamento SP3'!$E$2:$E$692,'Infos Relatório'!$B25,'Faturamento SP3'!$Z$2:$Z$692,'Infos Relatório'!BK$1)</f>
        <v>0</v>
      </c>
      <c r="BL25" s="13">
        <f>SUMIFS('Faturamento SP3'!$G$2:$G$692,'Faturamento SP3'!$D$2:$D$692,'Infos Relatório'!$B$2,'Faturamento SP3'!$E$2:$E$692,'Infos Relatório'!$B25,'Faturamento SP3'!$Z$2:$Z$692,'Infos Relatório'!BK$1)</f>
        <v>0</v>
      </c>
      <c r="BM25" s="13">
        <f>SUMIFS('Faturamento SP3'!$J$2:$J$692,'Faturamento SP3'!$D$2:$D$692,'Infos Relatório'!$B$2,'Faturamento SP3'!$E$2:$E$692,'Infos Relatório'!$B25,'Faturamento SP3'!$Z$2:$Z$692,'Infos Relatório'!BK$1)</f>
        <v>0</v>
      </c>
      <c r="BN25" s="14">
        <f>SUMIFS('Faturamento SP3'!$O$2:$O$692,'Faturamento SP3'!$D$2:$D$692,'Infos Relatório'!$B$2,'Faturamento SP3'!$E$2:$E$692,'Infos Relatório'!$B25,'Faturamento SP3'!$Z$2:$Z$692,'Infos Relatório'!BK$1,'Faturamento SP3'!$T$2:$T$692,"Sim")+SUMIFS('Faturamento SP3'!$P$2:$P$692,'Faturamento SP3'!$D$2:$D$692,'Infos Relatório'!$B$2,'Faturamento SP3'!$E$2:$E$692,'Infos Relatório'!$B25,'Faturamento SP3'!$Z$2:$Z$692,'Infos Relatório'!BK$1,'Faturamento SP3'!$T$2:$T$692,"Sim")</f>
        <v>0</v>
      </c>
      <c r="BO25" s="27" t="e">
        <f t="shared" si="10"/>
        <v>#DIV/0!</v>
      </c>
      <c r="BP25" s="24">
        <f>SUMIFS('Faturamento SP3'!$H$2:$H$692,'Faturamento SP3'!$D$2:$D$692,'Infos Relatório'!$B$2,'Faturamento SP3'!$E$2:$E$692,'Infos Relatório'!$B25,'Faturamento SP3'!$Z$2:$Z$692,'Infos Relatório'!BK$1)</f>
        <v>0</v>
      </c>
      <c r="BQ25" s="23">
        <f>COUNTIFS('Faturamento SP3'!$D$2:$D$692,'Infos Relatório'!$B$2,'Faturamento SP3'!$E$2:$E$692,'Infos Relatório'!$B25,'Faturamento SP3'!$Z$2:$Z$692,'Infos Relatório'!BQ$1)</f>
        <v>0</v>
      </c>
      <c r="BR25" s="13">
        <f>SUMIFS('Faturamento SP3'!$G$2:$G$692,'Faturamento SP3'!$D$2:$D$692,'Infos Relatório'!$B$2,'Faturamento SP3'!$E$2:$E$692,'Infos Relatório'!$B25,'Faturamento SP3'!$Z$2:$Z$692,'Infos Relatório'!BQ$1)</f>
        <v>0</v>
      </c>
      <c r="BS25" s="13">
        <f>SUMIFS('Faturamento SP3'!$J$2:$J$692,'Faturamento SP3'!$D$2:$D$692,'Infos Relatório'!$B$2,'Faturamento SP3'!$E$2:$E$692,'Infos Relatório'!$B25,'Faturamento SP3'!$Z$2:$Z$692,'Infos Relatório'!BQ$1)</f>
        <v>0</v>
      </c>
      <c r="BT25" s="14">
        <f>SUMIFS('Faturamento SP3'!$O$2:$O$692,'Faturamento SP3'!$D$2:$D$692,'Infos Relatório'!$B$2,'Faturamento SP3'!$E$2:$E$692,'Infos Relatório'!$B25,'Faturamento SP3'!$Z$2:$Z$692,'Infos Relatório'!BQ$1,'Faturamento SP3'!$T$2:$T$692,"Sim")+SUMIFS('Faturamento SP3'!$P$2:$P$692,'Faturamento SP3'!$D$2:$D$692,'Infos Relatório'!$B$2,'Faturamento SP3'!$E$2:$E$692,'Infos Relatório'!$B25,'Faturamento SP3'!$Z$2:$Z$692,'Infos Relatório'!BQ$1,'Faturamento SP3'!$T$2:$T$692,"Sim")</f>
        <v>0</v>
      </c>
      <c r="BU25" s="27" t="e">
        <f t="shared" si="11"/>
        <v>#DIV/0!</v>
      </c>
      <c r="BV25" s="24">
        <f>SUMIFS('Faturamento SP3'!$H$2:$H$692,'Faturamento SP3'!$D$2:$D$692,'Infos Relatório'!$B$2,'Faturamento SP3'!$E$2:$E$692,'Infos Relatório'!$B25,'Faturamento SP3'!$Z$2:$Z$692,'Infos Relatório'!BQ$1)</f>
        <v>0</v>
      </c>
    </row>
    <row r="26" spans="2:74">
      <c r="B26" s="17" t="s">
        <v>30</v>
      </c>
      <c r="C26" s="23">
        <f>COUNTIFS('Faturamento SP3'!$D$2:$D$692,'Infos Relatório'!$B$2,'Faturamento SP3'!$E$2:$E$692,'Infos Relatório'!$B26,'Faturamento SP3'!$Z$2:$Z$692,'Infos Relatório'!C$1)</f>
        <v>0</v>
      </c>
      <c r="D26" s="13">
        <f>SUMIFS('Faturamento SP3'!$G$2:$G$692,'Faturamento SP3'!$D$2:$D$692,'Infos Relatório'!$B$2,'Faturamento SP3'!$E$2:$E$692,'Infos Relatório'!$B26,'Faturamento SP3'!$Z$2:$Z$692,'Infos Relatório'!C$1)</f>
        <v>0</v>
      </c>
      <c r="E26" s="13">
        <f>SUMIFS('Faturamento SP3'!$J$2:$J$692,'Faturamento SP3'!$D$2:$D$692,'Infos Relatório'!$B$2,'Faturamento SP3'!$E$2:$E$692,'Infos Relatório'!$B26,'Faturamento SP3'!$Z$2:$Z$692,'Infos Relatório'!C$1)</f>
        <v>0</v>
      </c>
      <c r="F26" s="14">
        <f>SUMIFS('Faturamento SP3'!$O$2:$O$692,'Faturamento SP3'!$D$2:$D$692,'Infos Relatório'!$B$2,'Faturamento SP3'!$E$2:$E$692,'Infos Relatório'!$B26,'Faturamento SP3'!$Z$2:$Z$692,'Infos Relatório'!C$1,'Faturamento SP3'!$T$2:$T$692,"Sim")+SUMIFS('Faturamento SP3'!$P$2:$P$692,'Faturamento SP3'!$D$2:$D$692,'Infos Relatório'!$B$2,'Faturamento SP3'!$E$2:$E$692,'Infos Relatório'!$B26,'Faturamento SP3'!$Z$2:$Z$692,'Infos Relatório'!C$1,'Faturamento SP3'!$T$2:$T$692,"Sim")</f>
        <v>0</v>
      </c>
      <c r="G26" s="27" t="e">
        <f t="shared" si="12"/>
        <v>#DIV/0!</v>
      </c>
      <c r="H26" s="24">
        <f>SUMIFS('Faturamento SP3'!$H$2:$H$692,'Faturamento SP3'!$D$2:$D$692,'Infos Relatório'!$B$2,'Faturamento SP3'!$E$2:$E$692,'Infos Relatório'!$B26,'Faturamento SP3'!$Z$2:$Z$692,'Infos Relatório'!C$1)</f>
        <v>0</v>
      </c>
      <c r="I26" s="23">
        <f>COUNTIFS('Faturamento SP3'!$D$2:$D$692,'Infos Relatório'!$B$2,'Faturamento SP3'!$E$2:$E$692,'Infos Relatório'!$B26,'Faturamento SP3'!$Z$2:$Z$692,'Infos Relatório'!I$1)</f>
        <v>0</v>
      </c>
      <c r="J26" s="13">
        <f>SUMIFS('Faturamento SP3'!$G$2:$G$692,'Faturamento SP3'!$D$2:$D$692,'Infos Relatório'!$B$2,'Faturamento SP3'!$E$2:$E$692,'Infos Relatório'!$B26,'Faturamento SP3'!$Z$2:$Z$692,'Infos Relatório'!I$1)</f>
        <v>0</v>
      </c>
      <c r="K26" s="13">
        <f>SUMIFS('Faturamento SP3'!$J$2:$J$692,'Faturamento SP3'!$D$2:$D$692,'Infos Relatório'!$B$2,'Faturamento SP3'!$E$2:$E$692,'Infos Relatório'!$B26,'Faturamento SP3'!$Z$2:$Z$692,'Infos Relatório'!I$1)</f>
        <v>0</v>
      </c>
      <c r="L26" s="14">
        <f>SUMIFS('Faturamento SP3'!$O$2:$O$692,'Faturamento SP3'!$D$2:$D$692,'Infos Relatório'!$B$2,'Faturamento SP3'!$E$2:$E$692,'Infos Relatório'!$B26,'Faturamento SP3'!$Z$2:$Z$692,'Infos Relatório'!I$1,'Faturamento SP3'!$T$2:$T$692,"Sim")+SUMIFS('Faturamento SP3'!$P$2:$P$692,'Faturamento SP3'!$D$2:$D$692,'Infos Relatório'!$B$2,'Faturamento SP3'!$E$2:$E$692,'Infos Relatório'!$B26,'Faturamento SP3'!$Z$2:$Z$692,'Infos Relatório'!I$1,'Faturamento SP3'!$T$2:$T$692,"Sim")</f>
        <v>0</v>
      </c>
      <c r="M26" s="27" t="e">
        <f t="shared" si="1"/>
        <v>#DIV/0!</v>
      </c>
      <c r="N26" s="24">
        <f>SUMIFS('Faturamento SP3'!$H$2:$H$692,'Faturamento SP3'!$D$2:$D$692,'Infos Relatório'!$B$2,'Faturamento SP3'!$E$2:$E$692,'Infos Relatório'!$B26,'Faturamento SP3'!$Z$2:$Z$692,'Infos Relatório'!I$1)</f>
        <v>0</v>
      </c>
      <c r="O26" s="23">
        <f>COUNTIFS('Faturamento SP3'!$D$2:$D$692,'Infos Relatório'!$B$2,'Faturamento SP3'!$E$2:$E$692,'Infos Relatório'!$B26,'Faturamento SP3'!$Z$2:$Z$692,'Infos Relatório'!O$1)</f>
        <v>0</v>
      </c>
      <c r="P26" s="13">
        <f>SUMIFS('Faturamento SP3'!$G$2:$G$692,'Faturamento SP3'!$D$2:$D$692,'Infos Relatório'!$B$2,'Faturamento SP3'!$E$2:$E$692,'Infos Relatório'!$B26,'Faturamento SP3'!$Z$2:$Z$692,'Infos Relatório'!O$1)</f>
        <v>0</v>
      </c>
      <c r="Q26" s="13">
        <f>SUMIFS('Faturamento SP3'!$J$2:$J$692,'Faturamento SP3'!$D$2:$D$692,'Infos Relatório'!$B$2,'Faturamento SP3'!$E$2:$E$692,'Infos Relatório'!$B26,'Faturamento SP3'!$Z$2:$Z$692,'Infos Relatório'!O$1)</f>
        <v>0</v>
      </c>
      <c r="R26" s="14">
        <f>SUMIFS('Faturamento SP3'!$O$2:$O$692,'Faturamento SP3'!$D$2:$D$692,'Infos Relatório'!$B$2,'Faturamento SP3'!$E$2:$E$692,'Infos Relatório'!$B26,'Faturamento SP3'!$Z$2:$Z$692,'Infos Relatório'!O$1,'Faturamento SP3'!$T$2:$T$692,"Sim")+SUMIFS('Faturamento SP3'!$P$2:$P$692,'Faturamento SP3'!$D$2:$D$692,'Infos Relatório'!$B$2,'Faturamento SP3'!$E$2:$E$692,'Infos Relatório'!$B26,'Faturamento SP3'!$Z$2:$Z$692,'Infos Relatório'!O$1,'Faturamento SP3'!$T$2:$T$692,"Sim")</f>
        <v>0</v>
      </c>
      <c r="S26" s="27" t="e">
        <f t="shared" si="2"/>
        <v>#DIV/0!</v>
      </c>
      <c r="T26" s="24">
        <f>SUMIFS('Faturamento SP3'!$H$2:$H$692,'Faturamento SP3'!$D$2:$D$692,'Infos Relatório'!$B$2,'Faturamento SP3'!$E$2:$E$692,'Infos Relatório'!$B26,'Faturamento SP3'!$Z$2:$Z$692,'Infos Relatório'!O$1)</f>
        <v>0</v>
      </c>
      <c r="U26" s="23">
        <f>COUNTIFS('Faturamento SP3'!$D$2:$D$692,'Infos Relatório'!$B$2,'Faturamento SP3'!$E$2:$E$692,'Infos Relatório'!$B26,'Faturamento SP3'!$Z$2:$Z$692,'Infos Relatório'!U$1)</f>
        <v>0</v>
      </c>
      <c r="V26" s="13">
        <f>SUMIFS('Faturamento SP3'!$G$2:$G$692,'Faturamento SP3'!$D$2:$D$692,'Infos Relatório'!$B$2,'Faturamento SP3'!$E$2:$E$692,'Infos Relatório'!$B26,'Faturamento SP3'!$Z$2:$Z$692,'Infos Relatório'!U$1)</f>
        <v>0</v>
      </c>
      <c r="W26" s="13">
        <f>SUMIFS('Faturamento SP3'!$J$2:$J$692,'Faturamento SP3'!$D$2:$D$692,'Infos Relatório'!$B$2,'Faturamento SP3'!$E$2:$E$692,'Infos Relatório'!$B26,'Faturamento SP3'!$Z$2:$Z$692,'Infos Relatório'!U$1)</f>
        <v>0</v>
      </c>
      <c r="X26" s="14">
        <f>SUMIFS('Faturamento SP3'!$O$2:$O$692,'Faturamento SP3'!$D$2:$D$692,'Infos Relatório'!$B$2,'Faturamento SP3'!$E$2:$E$692,'Infos Relatório'!$B26,'Faturamento SP3'!$Z$2:$Z$692,'Infos Relatório'!U$1,'Faturamento SP3'!$T$2:$T$692,"Sim")+SUMIFS('Faturamento SP3'!$P$2:$P$692,'Faturamento SP3'!$D$2:$D$692,'Infos Relatório'!$B$2,'Faturamento SP3'!$E$2:$E$692,'Infos Relatório'!$B26,'Faturamento SP3'!$Z$2:$Z$692,'Infos Relatório'!U$1,'Faturamento SP3'!$T$2:$T$692,"Sim")</f>
        <v>0</v>
      </c>
      <c r="Y26" s="27" t="e">
        <f t="shared" si="3"/>
        <v>#DIV/0!</v>
      </c>
      <c r="Z26" s="24">
        <f>SUMIFS('Faturamento SP3'!$H$2:$H$692,'Faturamento SP3'!$D$2:$D$692,'Infos Relatório'!$B$2,'Faturamento SP3'!$E$2:$E$692,'Infos Relatório'!$B26,'Faturamento SP3'!$Z$2:$Z$692,'Infos Relatório'!U$1)</f>
        <v>0</v>
      </c>
      <c r="AA26" s="23">
        <f>COUNTIFS('Faturamento SP3'!$D$2:$D$692,'Infos Relatório'!$B$2,'Faturamento SP3'!$E$2:$E$692,'Infos Relatório'!$B26,'Faturamento SP3'!$Z$2:$Z$692,'Infos Relatório'!AA$1)</f>
        <v>0</v>
      </c>
      <c r="AB26" s="13">
        <f>SUMIFS('Faturamento SP3'!$G$2:$G$692,'Faturamento SP3'!$D$2:$D$692,'Infos Relatório'!$B$2,'Faturamento SP3'!$E$2:$E$692,'Infos Relatório'!$B26,'Faturamento SP3'!$Z$2:$Z$692,'Infos Relatório'!AA$1)</f>
        <v>0</v>
      </c>
      <c r="AC26" s="13">
        <f>SUMIFS('Faturamento SP3'!$J$2:$J$692,'Faturamento SP3'!$D$2:$D$692,'Infos Relatório'!$B$2,'Faturamento SP3'!$E$2:$E$692,'Infos Relatório'!$B26,'Faturamento SP3'!$Z$2:$Z$692,'Infos Relatório'!AA$1)</f>
        <v>0</v>
      </c>
      <c r="AD26" s="14">
        <f>SUMIFS('Faturamento SP3'!$O$2:$O$692,'Faturamento SP3'!$D$2:$D$692,'Infos Relatório'!$B$2,'Faturamento SP3'!$E$2:$E$692,'Infos Relatório'!$B26,'Faturamento SP3'!$Z$2:$Z$692,'Infos Relatório'!AA$1,'Faturamento SP3'!$T$2:$T$692,"Sim")+SUMIFS('Faturamento SP3'!$P$2:$P$692,'Faturamento SP3'!$D$2:$D$692,'Infos Relatório'!$B$2,'Faturamento SP3'!$E$2:$E$692,'Infos Relatório'!$B26,'Faturamento SP3'!$Z$2:$Z$692,'Infos Relatório'!AA$1,'Faturamento SP3'!$T$2:$T$692,"Sim")</f>
        <v>0</v>
      </c>
      <c r="AE26" s="27" t="e">
        <f t="shared" si="4"/>
        <v>#DIV/0!</v>
      </c>
      <c r="AF26" s="24">
        <f>SUMIFS('Faturamento SP3'!$H$2:$H$692,'Faturamento SP3'!$D$2:$D$692,'Infos Relatório'!$B$2,'Faturamento SP3'!$E$2:$E$692,'Infos Relatório'!$B26,'Faturamento SP3'!$Z$2:$Z$692,'Infos Relatório'!AA$1)</f>
        <v>0</v>
      </c>
      <c r="AG26" s="23">
        <f>COUNTIFS('Faturamento SP3'!$D$2:$D$692,'Infos Relatório'!$B$2,'Faturamento SP3'!$E$2:$E$692,'Infos Relatório'!$B26,'Faturamento SP3'!$Z$2:$Z$692,'Infos Relatório'!AG$1)</f>
        <v>0</v>
      </c>
      <c r="AH26" s="13">
        <f>SUMIFS('Faturamento SP3'!$G$2:$G$692,'Faturamento SP3'!$D$2:$D$692,'Infos Relatório'!$B$2,'Faturamento SP3'!$E$2:$E$692,'Infos Relatório'!$B26,'Faturamento SP3'!$Z$2:$Z$692,'Infos Relatório'!AG$1)</f>
        <v>0</v>
      </c>
      <c r="AI26" s="13">
        <f>SUMIFS('Faturamento SP3'!$J$2:$J$692,'Faturamento SP3'!$D$2:$D$692,'Infos Relatório'!$B$2,'Faturamento SP3'!$E$2:$E$692,'Infos Relatório'!$B26,'Faturamento SP3'!$Z$2:$Z$692,'Infos Relatório'!AG$1)</f>
        <v>0</v>
      </c>
      <c r="AJ26" s="14">
        <f>SUMIFS('Faturamento SP3'!$O$2:$O$692,'Faturamento SP3'!$D$2:$D$692,'Infos Relatório'!$B$2,'Faturamento SP3'!$E$2:$E$692,'Infos Relatório'!$B26,'Faturamento SP3'!$Z$2:$Z$692,'Infos Relatório'!AG$1,'Faturamento SP3'!$T$2:$T$692,"Sim")+SUMIFS('Faturamento SP3'!$P$2:$P$692,'Faturamento SP3'!$D$2:$D$692,'Infos Relatório'!$B$2,'Faturamento SP3'!$E$2:$E$692,'Infos Relatório'!$B26,'Faturamento SP3'!$Z$2:$Z$692,'Infos Relatório'!AG$1,'Faturamento SP3'!$T$2:$T$692,"Sim")</f>
        <v>0</v>
      </c>
      <c r="AK26" s="27" t="e">
        <f t="shared" si="5"/>
        <v>#DIV/0!</v>
      </c>
      <c r="AL26" s="24">
        <f>SUMIFS('Faturamento SP3'!$H$2:$H$692,'Faturamento SP3'!$D$2:$D$692,'Infos Relatório'!$B$2,'Faturamento SP3'!$E$2:$E$692,'Infos Relatório'!$B26,'Faturamento SP3'!$Z$2:$Z$692,'Infos Relatório'!AG$1)</f>
        <v>0</v>
      </c>
      <c r="AM26" s="23">
        <f>COUNTIFS('Faturamento SP3'!$D$2:$D$692,'Infos Relatório'!$B$2,'Faturamento SP3'!$E$2:$E$692,'Infos Relatório'!$B26,'Faturamento SP3'!$Z$2:$Z$692,'Infos Relatório'!AM$1)</f>
        <v>0</v>
      </c>
      <c r="AN26" s="13">
        <f>SUMIFS('Faturamento SP3'!$G$2:$G$692,'Faturamento SP3'!$D$2:$D$692,'Infos Relatório'!$B$2,'Faturamento SP3'!$E$2:$E$692,'Infos Relatório'!$B26,'Faturamento SP3'!$Z$2:$Z$692,'Infos Relatório'!AM$1)</f>
        <v>0</v>
      </c>
      <c r="AO26" s="13">
        <f>SUMIFS('Faturamento SP3'!$J$2:$J$692,'Faturamento SP3'!$D$2:$D$692,'Infos Relatório'!$B$2,'Faturamento SP3'!$E$2:$E$692,'Infos Relatório'!$B26,'Faturamento SP3'!$Z$2:$Z$692,'Infos Relatório'!AM$1)</f>
        <v>0</v>
      </c>
      <c r="AP26" s="14">
        <f>SUMIFS('Faturamento SP3'!$O$2:$O$692,'Faturamento SP3'!$D$2:$D$692,'Infos Relatório'!$B$2,'Faturamento SP3'!$E$2:$E$692,'Infos Relatório'!$B26,'Faturamento SP3'!$Z$2:$Z$692,'Infos Relatório'!AM$1,'Faturamento SP3'!$T$2:$T$692,"Sim")+SUMIFS('Faturamento SP3'!$P$2:$P$692,'Faturamento SP3'!$D$2:$D$692,'Infos Relatório'!$B$2,'Faturamento SP3'!$E$2:$E$692,'Infos Relatório'!$B26,'Faturamento SP3'!$Z$2:$Z$692,'Infos Relatório'!AM$1,'Faturamento SP3'!$T$2:$T$692,"Sim")</f>
        <v>0</v>
      </c>
      <c r="AQ26" s="27" t="e">
        <f t="shared" si="6"/>
        <v>#DIV/0!</v>
      </c>
      <c r="AR26" s="24">
        <f>SUMIFS('Faturamento SP3'!$H$2:$H$692,'Faturamento SP3'!$D$2:$D$692,'Infos Relatório'!$B$2,'Faturamento SP3'!$E$2:$E$692,'Infos Relatório'!$B26,'Faturamento SP3'!$Z$2:$Z$692,'Infos Relatório'!AM$1)</f>
        <v>0</v>
      </c>
      <c r="AS26" s="23">
        <f>COUNTIFS('Faturamento SP3'!$D$2:$D$692,'Infos Relatório'!$B$2,'Faturamento SP3'!$E$2:$E$692,'Infos Relatório'!$B26,'Faturamento SP3'!$Z$2:$Z$692,'Infos Relatório'!AS$1)</f>
        <v>0</v>
      </c>
      <c r="AT26" s="13">
        <f>SUMIFS('Faturamento SP3'!$G$2:$G$692,'Faturamento SP3'!$D$2:$D$692,'Infos Relatório'!$B$2,'Faturamento SP3'!$E$2:$E$692,'Infos Relatório'!$B26,'Faturamento SP3'!$Z$2:$Z$692,'Infos Relatório'!AS$1)</f>
        <v>0</v>
      </c>
      <c r="AU26" s="13">
        <f>SUMIFS('Faturamento SP3'!$J$2:$J$692,'Faturamento SP3'!$D$2:$D$692,'Infos Relatório'!$B$2,'Faturamento SP3'!$E$2:$E$692,'Infos Relatório'!$B26,'Faturamento SP3'!$Z$2:$Z$692,'Infos Relatório'!AS$1)</f>
        <v>0</v>
      </c>
      <c r="AV26" s="14">
        <f>SUMIFS('Faturamento SP3'!$O$2:$O$692,'Faturamento SP3'!$D$2:$D$692,'Infos Relatório'!$B$2,'Faturamento SP3'!$E$2:$E$692,'Infos Relatório'!$B26,'Faturamento SP3'!$Z$2:$Z$692,'Infos Relatório'!AS$1,'Faturamento SP3'!$T$2:$T$692,"Sim")+SUMIFS('Faturamento SP3'!$P$2:$P$692,'Faturamento SP3'!$D$2:$D$692,'Infos Relatório'!$B$2,'Faturamento SP3'!$E$2:$E$692,'Infos Relatório'!$B26,'Faturamento SP3'!$Z$2:$Z$692,'Infos Relatório'!AS$1,'Faturamento SP3'!$T$2:$T$692,"Sim")</f>
        <v>0</v>
      </c>
      <c r="AW26" s="27" t="e">
        <f t="shared" si="7"/>
        <v>#DIV/0!</v>
      </c>
      <c r="AX26" s="24">
        <f>SUMIFS('Faturamento SP3'!$H$2:$H$692,'Faturamento SP3'!$D$2:$D$692,'Infos Relatório'!$B$2,'Faturamento SP3'!$E$2:$E$692,'Infos Relatório'!$B26,'Faturamento SP3'!$Z$2:$Z$692,'Infos Relatório'!AS$1)</f>
        <v>0</v>
      </c>
      <c r="AY26" s="23">
        <f>COUNTIFS('Faturamento SP3'!$D$2:$D$692,'Infos Relatório'!$B$2,'Faturamento SP3'!$E$2:$E$692,'Infos Relatório'!$B26,'Faturamento SP3'!$Z$2:$Z$692,'Infos Relatório'!AY$1)</f>
        <v>0</v>
      </c>
      <c r="AZ26" s="13">
        <f>SUMIFS('Faturamento SP3'!$G$2:$G$692,'Faturamento SP3'!$D$2:$D$692,'Infos Relatório'!$B$2,'Faturamento SP3'!$E$2:$E$692,'Infos Relatório'!$B26,'Faturamento SP3'!$Z$2:$Z$692,'Infos Relatório'!AY$1)</f>
        <v>0</v>
      </c>
      <c r="BA26" s="13">
        <f>SUMIFS('Faturamento SP3'!$J$2:$J$692,'Faturamento SP3'!$D$2:$D$692,'Infos Relatório'!$B$2,'Faturamento SP3'!$E$2:$E$692,'Infos Relatório'!$B26,'Faturamento SP3'!$Z$2:$Z$692,'Infos Relatório'!AY$1)</f>
        <v>0</v>
      </c>
      <c r="BB26" s="14">
        <f>SUMIFS('Faturamento SP3'!$O$2:$O$692,'Faturamento SP3'!$D$2:$D$692,'Infos Relatório'!$B$2,'Faturamento SP3'!$E$2:$E$692,'Infos Relatório'!$B26,'Faturamento SP3'!$Z$2:$Z$692,'Infos Relatório'!AY$1,'Faturamento SP3'!$T$2:$T$692,"Sim")+SUMIFS('Faturamento SP3'!$P$2:$P$692,'Faturamento SP3'!$D$2:$D$692,'Infos Relatório'!$B$2,'Faturamento SP3'!$E$2:$E$692,'Infos Relatório'!$B26,'Faturamento SP3'!$Z$2:$Z$692,'Infos Relatório'!AY$1,'Faturamento SP3'!$T$2:$T$692,"Sim")</f>
        <v>0</v>
      </c>
      <c r="BC26" s="27" t="e">
        <f t="shared" si="8"/>
        <v>#DIV/0!</v>
      </c>
      <c r="BD26" s="24">
        <f>SUMIFS('Faturamento SP3'!$H$2:$H$692,'Faturamento SP3'!$D$2:$D$692,'Infos Relatório'!$B$2,'Faturamento SP3'!$E$2:$E$692,'Infos Relatório'!$B26,'Faturamento SP3'!$Z$2:$Z$692,'Infos Relatório'!AY$1)</f>
        <v>0</v>
      </c>
      <c r="BE26" s="23">
        <f>COUNTIFS('Faturamento SP3'!$D$2:$D$692,'Infos Relatório'!$B$2,'Faturamento SP3'!$E$2:$E$692,'Infos Relatório'!$B26,'Faturamento SP3'!$Z$2:$Z$692,'Infos Relatório'!BE$1)</f>
        <v>0</v>
      </c>
      <c r="BF26" s="13">
        <f>SUMIFS('Faturamento SP3'!$G$2:$G$692,'Faturamento SP3'!$D$2:$D$692,'Infos Relatório'!$B$2,'Faturamento SP3'!$E$2:$E$692,'Infos Relatório'!$B26,'Faturamento SP3'!$Z$2:$Z$692,'Infos Relatório'!BE$1)</f>
        <v>0</v>
      </c>
      <c r="BG26" s="13">
        <f>SUMIFS('Faturamento SP3'!$J$2:$J$692,'Faturamento SP3'!$D$2:$D$692,'Infos Relatório'!$B$2,'Faturamento SP3'!$E$2:$E$692,'Infos Relatório'!$B26,'Faturamento SP3'!$Z$2:$Z$692,'Infos Relatório'!BE$1)</f>
        <v>0</v>
      </c>
      <c r="BH26" s="14">
        <f>SUMIFS('Faturamento SP3'!$O$2:$O$692,'Faturamento SP3'!$D$2:$D$692,'Infos Relatório'!$B$2,'Faturamento SP3'!$E$2:$E$692,'Infos Relatório'!$B26,'Faturamento SP3'!$Z$2:$Z$692,'Infos Relatório'!BE$1,'Faturamento SP3'!$T$2:$T$692,"Sim")+SUMIFS('Faturamento SP3'!$P$2:$P$692,'Faturamento SP3'!$D$2:$D$692,'Infos Relatório'!$B$2,'Faturamento SP3'!$E$2:$E$692,'Infos Relatório'!$B26,'Faturamento SP3'!$Z$2:$Z$692,'Infos Relatório'!BE$1,'Faturamento SP3'!$T$2:$T$692,"Sim")</f>
        <v>0</v>
      </c>
      <c r="BI26" s="27" t="e">
        <f t="shared" si="9"/>
        <v>#DIV/0!</v>
      </c>
      <c r="BJ26" s="24">
        <f>SUMIFS('Faturamento SP3'!$H$2:$H$692,'Faturamento SP3'!$D$2:$D$692,'Infos Relatório'!$B$2,'Faturamento SP3'!$E$2:$E$692,'Infos Relatório'!$B26,'Faturamento SP3'!$Z$2:$Z$692,'Infos Relatório'!BE$1)</f>
        <v>0</v>
      </c>
      <c r="BK26" s="23">
        <f>COUNTIFS('Faturamento SP3'!$D$2:$D$692,'Infos Relatório'!$B$2,'Faturamento SP3'!$E$2:$E$692,'Infos Relatório'!$B26,'Faturamento SP3'!$Z$2:$Z$692,'Infos Relatório'!BK$1)</f>
        <v>0</v>
      </c>
      <c r="BL26" s="13">
        <f>SUMIFS('Faturamento SP3'!$G$2:$G$692,'Faturamento SP3'!$D$2:$D$692,'Infos Relatório'!$B$2,'Faturamento SP3'!$E$2:$E$692,'Infos Relatório'!$B26,'Faturamento SP3'!$Z$2:$Z$692,'Infos Relatório'!BK$1)</f>
        <v>0</v>
      </c>
      <c r="BM26" s="13">
        <f>SUMIFS('Faturamento SP3'!$J$2:$J$692,'Faturamento SP3'!$D$2:$D$692,'Infos Relatório'!$B$2,'Faturamento SP3'!$E$2:$E$692,'Infos Relatório'!$B26,'Faturamento SP3'!$Z$2:$Z$692,'Infos Relatório'!BK$1)</f>
        <v>0</v>
      </c>
      <c r="BN26" s="14">
        <f>SUMIFS('Faturamento SP3'!$O$2:$O$692,'Faturamento SP3'!$D$2:$D$692,'Infos Relatório'!$B$2,'Faturamento SP3'!$E$2:$E$692,'Infos Relatório'!$B26,'Faturamento SP3'!$Z$2:$Z$692,'Infos Relatório'!BK$1,'Faturamento SP3'!$T$2:$T$692,"Sim")+SUMIFS('Faturamento SP3'!$P$2:$P$692,'Faturamento SP3'!$D$2:$D$692,'Infos Relatório'!$B$2,'Faturamento SP3'!$E$2:$E$692,'Infos Relatório'!$B26,'Faturamento SP3'!$Z$2:$Z$692,'Infos Relatório'!BK$1,'Faturamento SP3'!$T$2:$T$692,"Sim")</f>
        <v>0</v>
      </c>
      <c r="BO26" s="27" t="e">
        <f t="shared" si="10"/>
        <v>#DIV/0!</v>
      </c>
      <c r="BP26" s="24">
        <f>SUMIFS('Faturamento SP3'!$H$2:$H$692,'Faturamento SP3'!$D$2:$D$692,'Infos Relatório'!$B$2,'Faturamento SP3'!$E$2:$E$692,'Infos Relatório'!$B26,'Faturamento SP3'!$Z$2:$Z$692,'Infos Relatório'!BK$1)</f>
        <v>0</v>
      </c>
      <c r="BQ26" s="23">
        <f>COUNTIFS('Faturamento SP3'!$D$2:$D$692,'Infos Relatório'!$B$2,'Faturamento SP3'!$E$2:$E$692,'Infos Relatório'!$B26,'Faturamento SP3'!$Z$2:$Z$692,'Infos Relatório'!BQ$1)</f>
        <v>0</v>
      </c>
      <c r="BR26" s="13">
        <f>SUMIFS('Faturamento SP3'!$G$2:$G$692,'Faturamento SP3'!$D$2:$D$692,'Infos Relatório'!$B$2,'Faturamento SP3'!$E$2:$E$692,'Infos Relatório'!$B26,'Faturamento SP3'!$Z$2:$Z$692,'Infos Relatório'!BQ$1)</f>
        <v>0</v>
      </c>
      <c r="BS26" s="13">
        <f>SUMIFS('Faturamento SP3'!$J$2:$J$692,'Faturamento SP3'!$D$2:$D$692,'Infos Relatório'!$B$2,'Faturamento SP3'!$E$2:$E$692,'Infos Relatório'!$B26,'Faturamento SP3'!$Z$2:$Z$692,'Infos Relatório'!BQ$1)</f>
        <v>0</v>
      </c>
      <c r="BT26" s="14">
        <f>SUMIFS('Faturamento SP3'!$O$2:$O$692,'Faturamento SP3'!$D$2:$D$692,'Infos Relatório'!$B$2,'Faturamento SP3'!$E$2:$E$692,'Infos Relatório'!$B26,'Faturamento SP3'!$Z$2:$Z$692,'Infos Relatório'!BQ$1,'Faturamento SP3'!$T$2:$T$692,"Sim")+SUMIFS('Faturamento SP3'!$P$2:$P$692,'Faturamento SP3'!$D$2:$D$692,'Infos Relatório'!$B$2,'Faturamento SP3'!$E$2:$E$692,'Infos Relatório'!$B26,'Faturamento SP3'!$Z$2:$Z$692,'Infos Relatório'!BQ$1,'Faturamento SP3'!$T$2:$T$692,"Sim")</f>
        <v>0</v>
      </c>
      <c r="BU26" s="27" t="e">
        <f t="shared" si="11"/>
        <v>#DIV/0!</v>
      </c>
      <c r="BV26" s="24">
        <f>SUMIFS('Faturamento SP3'!$H$2:$H$692,'Faturamento SP3'!$D$2:$D$692,'Infos Relatório'!$B$2,'Faturamento SP3'!$E$2:$E$692,'Infos Relatório'!$B26,'Faturamento SP3'!$Z$2:$Z$692,'Infos Relatório'!BQ$1)</f>
        <v>0</v>
      </c>
    </row>
    <row r="27" spans="2:74">
      <c r="B27" s="17" t="s">
        <v>31</v>
      </c>
      <c r="C27" s="23">
        <f>COUNTIFS('Faturamento SP3'!$D$2:$D$692,'Infos Relatório'!$B$2,'Faturamento SP3'!$E$2:$E$692,'Infos Relatório'!$B27,'Faturamento SP3'!$Z$2:$Z$692,'Infos Relatório'!C$1)</f>
        <v>0</v>
      </c>
      <c r="D27" s="13">
        <f>SUMIFS('Faturamento SP3'!$G$2:$G$692,'Faturamento SP3'!$D$2:$D$692,'Infos Relatório'!$B$2,'Faturamento SP3'!$E$2:$E$692,'Infos Relatório'!$B27,'Faturamento SP3'!$Z$2:$Z$692,'Infos Relatório'!C$1)</f>
        <v>0</v>
      </c>
      <c r="E27" s="13">
        <f>SUMIFS('Faturamento SP3'!$J$2:$J$692,'Faturamento SP3'!$D$2:$D$692,'Infos Relatório'!$B$2,'Faturamento SP3'!$E$2:$E$692,'Infos Relatório'!$B27,'Faturamento SP3'!$Z$2:$Z$692,'Infos Relatório'!C$1)</f>
        <v>0</v>
      </c>
      <c r="F27" s="14">
        <f>SUMIFS('Faturamento SP3'!$O$2:$O$692,'Faturamento SP3'!$D$2:$D$692,'Infos Relatório'!$B$2,'Faturamento SP3'!$E$2:$E$692,'Infos Relatório'!$B27,'Faturamento SP3'!$Z$2:$Z$692,'Infos Relatório'!C$1,'Faturamento SP3'!$T$2:$T$692,"Sim")+SUMIFS('Faturamento SP3'!$P$2:$P$692,'Faturamento SP3'!$D$2:$D$692,'Infos Relatório'!$B$2,'Faturamento SP3'!$E$2:$E$692,'Infos Relatório'!$B27,'Faturamento SP3'!$Z$2:$Z$692,'Infos Relatório'!C$1,'Faturamento SP3'!$T$2:$T$692,"Sim")</f>
        <v>0</v>
      </c>
      <c r="G27" s="27" t="e">
        <f t="shared" si="12"/>
        <v>#DIV/0!</v>
      </c>
      <c r="H27" s="24">
        <f>SUMIFS('Faturamento SP3'!$H$2:$H$692,'Faturamento SP3'!$D$2:$D$692,'Infos Relatório'!$B$2,'Faturamento SP3'!$E$2:$E$692,'Infos Relatório'!$B27,'Faturamento SP3'!$Z$2:$Z$692,'Infos Relatório'!C$1)</f>
        <v>0</v>
      </c>
      <c r="I27" s="23">
        <f>COUNTIFS('Faturamento SP3'!$D$2:$D$692,'Infos Relatório'!$B$2,'Faturamento SP3'!$E$2:$E$692,'Infos Relatório'!$B27,'Faturamento SP3'!$Z$2:$Z$692,'Infos Relatório'!I$1)</f>
        <v>0</v>
      </c>
      <c r="J27" s="13">
        <f>SUMIFS('Faturamento SP3'!$G$2:$G$692,'Faturamento SP3'!$D$2:$D$692,'Infos Relatório'!$B$2,'Faturamento SP3'!$E$2:$E$692,'Infos Relatório'!$B27,'Faturamento SP3'!$Z$2:$Z$692,'Infos Relatório'!I$1)</f>
        <v>0</v>
      </c>
      <c r="K27" s="13">
        <f>SUMIFS('Faturamento SP3'!$J$2:$J$692,'Faturamento SP3'!$D$2:$D$692,'Infos Relatório'!$B$2,'Faturamento SP3'!$E$2:$E$692,'Infos Relatório'!$B27,'Faturamento SP3'!$Z$2:$Z$692,'Infos Relatório'!I$1)</f>
        <v>0</v>
      </c>
      <c r="L27" s="14">
        <f>SUMIFS('Faturamento SP3'!$O$2:$O$692,'Faturamento SP3'!$D$2:$D$692,'Infos Relatório'!$B$2,'Faturamento SP3'!$E$2:$E$692,'Infos Relatório'!$B27,'Faturamento SP3'!$Z$2:$Z$692,'Infos Relatório'!I$1,'Faturamento SP3'!$T$2:$T$692,"Sim")+SUMIFS('Faturamento SP3'!$P$2:$P$692,'Faturamento SP3'!$D$2:$D$692,'Infos Relatório'!$B$2,'Faturamento SP3'!$E$2:$E$692,'Infos Relatório'!$B27,'Faturamento SP3'!$Z$2:$Z$692,'Infos Relatório'!I$1,'Faturamento SP3'!$T$2:$T$692,"Sim")</f>
        <v>0</v>
      </c>
      <c r="M27" s="27" t="e">
        <f t="shared" si="1"/>
        <v>#DIV/0!</v>
      </c>
      <c r="N27" s="24">
        <f>SUMIFS('Faturamento SP3'!$H$2:$H$692,'Faturamento SP3'!$D$2:$D$692,'Infos Relatório'!$B$2,'Faturamento SP3'!$E$2:$E$692,'Infos Relatório'!$B27,'Faturamento SP3'!$Z$2:$Z$692,'Infos Relatório'!I$1)</f>
        <v>0</v>
      </c>
      <c r="O27" s="23">
        <f>COUNTIFS('Faturamento SP3'!$D$2:$D$692,'Infos Relatório'!$B$2,'Faturamento SP3'!$E$2:$E$692,'Infos Relatório'!$B27,'Faturamento SP3'!$Z$2:$Z$692,'Infos Relatório'!O$1)</f>
        <v>0</v>
      </c>
      <c r="P27" s="13">
        <f>SUMIFS('Faturamento SP3'!$G$2:$G$692,'Faturamento SP3'!$D$2:$D$692,'Infos Relatório'!$B$2,'Faturamento SP3'!$E$2:$E$692,'Infos Relatório'!$B27,'Faturamento SP3'!$Z$2:$Z$692,'Infos Relatório'!O$1)</f>
        <v>0</v>
      </c>
      <c r="Q27" s="13">
        <f>SUMIFS('Faturamento SP3'!$J$2:$J$692,'Faturamento SP3'!$D$2:$D$692,'Infos Relatório'!$B$2,'Faturamento SP3'!$E$2:$E$692,'Infos Relatório'!$B27,'Faturamento SP3'!$Z$2:$Z$692,'Infos Relatório'!O$1)</f>
        <v>0</v>
      </c>
      <c r="R27" s="14">
        <f>SUMIFS('Faturamento SP3'!$O$2:$O$692,'Faturamento SP3'!$D$2:$D$692,'Infos Relatório'!$B$2,'Faturamento SP3'!$E$2:$E$692,'Infos Relatório'!$B27,'Faturamento SP3'!$Z$2:$Z$692,'Infos Relatório'!O$1,'Faturamento SP3'!$T$2:$T$692,"Sim")+SUMIFS('Faturamento SP3'!$P$2:$P$692,'Faturamento SP3'!$D$2:$D$692,'Infos Relatório'!$B$2,'Faturamento SP3'!$E$2:$E$692,'Infos Relatório'!$B27,'Faturamento SP3'!$Z$2:$Z$692,'Infos Relatório'!O$1,'Faturamento SP3'!$T$2:$T$692,"Sim")</f>
        <v>0</v>
      </c>
      <c r="S27" s="27" t="e">
        <f t="shared" si="2"/>
        <v>#DIV/0!</v>
      </c>
      <c r="T27" s="24">
        <f>SUMIFS('Faturamento SP3'!$H$2:$H$692,'Faturamento SP3'!$D$2:$D$692,'Infos Relatório'!$B$2,'Faturamento SP3'!$E$2:$E$692,'Infos Relatório'!$B27,'Faturamento SP3'!$Z$2:$Z$692,'Infos Relatório'!O$1)</f>
        <v>0</v>
      </c>
      <c r="U27" s="23">
        <f>COUNTIFS('Faturamento SP3'!$D$2:$D$692,'Infos Relatório'!$B$2,'Faturamento SP3'!$E$2:$E$692,'Infos Relatório'!$B27,'Faturamento SP3'!$Z$2:$Z$692,'Infos Relatório'!U$1)</f>
        <v>0</v>
      </c>
      <c r="V27" s="13">
        <f>SUMIFS('Faturamento SP3'!$G$2:$G$692,'Faturamento SP3'!$D$2:$D$692,'Infos Relatório'!$B$2,'Faturamento SP3'!$E$2:$E$692,'Infos Relatório'!$B27,'Faturamento SP3'!$Z$2:$Z$692,'Infos Relatório'!U$1)</f>
        <v>0</v>
      </c>
      <c r="W27" s="13">
        <f>SUMIFS('Faturamento SP3'!$J$2:$J$692,'Faturamento SP3'!$D$2:$D$692,'Infos Relatório'!$B$2,'Faturamento SP3'!$E$2:$E$692,'Infos Relatório'!$B27,'Faturamento SP3'!$Z$2:$Z$692,'Infos Relatório'!U$1)</f>
        <v>0</v>
      </c>
      <c r="X27" s="14">
        <f>SUMIFS('Faturamento SP3'!$O$2:$O$692,'Faturamento SP3'!$D$2:$D$692,'Infos Relatório'!$B$2,'Faturamento SP3'!$E$2:$E$692,'Infos Relatório'!$B27,'Faturamento SP3'!$Z$2:$Z$692,'Infos Relatório'!U$1,'Faturamento SP3'!$T$2:$T$692,"Sim")+SUMIFS('Faturamento SP3'!$P$2:$P$692,'Faturamento SP3'!$D$2:$D$692,'Infos Relatório'!$B$2,'Faturamento SP3'!$E$2:$E$692,'Infos Relatório'!$B27,'Faturamento SP3'!$Z$2:$Z$692,'Infos Relatório'!U$1,'Faturamento SP3'!$T$2:$T$692,"Sim")</f>
        <v>0</v>
      </c>
      <c r="Y27" s="27" t="e">
        <f t="shared" si="3"/>
        <v>#DIV/0!</v>
      </c>
      <c r="Z27" s="24">
        <f>SUMIFS('Faturamento SP3'!$H$2:$H$692,'Faturamento SP3'!$D$2:$D$692,'Infos Relatório'!$B$2,'Faturamento SP3'!$E$2:$E$692,'Infos Relatório'!$B27,'Faturamento SP3'!$Z$2:$Z$692,'Infos Relatório'!U$1)</f>
        <v>0</v>
      </c>
      <c r="AA27" s="23">
        <f>COUNTIFS('Faturamento SP3'!$D$2:$D$692,'Infos Relatório'!$B$2,'Faturamento SP3'!$E$2:$E$692,'Infos Relatório'!$B27,'Faturamento SP3'!$Z$2:$Z$692,'Infos Relatório'!AA$1)</f>
        <v>0</v>
      </c>
      <c r="AB27" s="13">
        <f>SUMIFS('Faturamento SP3'!$G$2:$G$692,'Faturamento SP3'!$D$2:$D$692,'Infos Relatório'!$B$2,'Faturamento SP3'!$E$2:$E$692,'Infos Relatório'!$B27,'Faturamento SP3'!$Z$2:$Z$692,'Infos Relatório'!AA$1)</f>
        <v>0</v>
      </c>
      <c r="AC27" s="13">
        <f>SUMIFS('Faturamento SP3'!$J$2:$J$692,'Faturamento SP3'!$D$2:$D$692,'Infos Relatório'!$B$2,'Faturamento SP3'!$E$2:$E$692,'Infos Relatório'!$B27,'Faturamento SP3'!$Z$2:$Z$692,'Infos Relatório'!AA$1)</f>
        <v>0</v>
      </c>
      <c r="AD27" s="14">
        <f>SUMIFS('Faturamento SP3'!$O$2:$O$692,'Faturamento SP3'!$D$2:$D$692,'Infos Relatório'!$B$2,'Faturamento SP3'!$E$2:$E$692,'Infos Relatório'!$B27,'Faturamento SP3'!$Z$2:$Z$692,'Infos Relatório'!AA$1,'Faturamento SP3'!$T$2:$T$692,"Sim")+SUMIFS('Faturamento SP3'!$P$2:$P$692,'Faturamento SP3'!$D$2:$D$692,'Infos Relatório'!$B$2,'Faturamento SP3'!$E$2:$E$692,'Infos Relatório'!$B27,'Faturamento SP3'!$Z$2:$Z$692,'Infos Relatório'!AA$1,'Faturamento SP3'!$T$2:$T$692,"Sim")</f>
        <v>0</v>
      </c>
      <c r="AE27" s="27" t="e">
        <f t="shared" si="4"/>
        <v>#DIV/0!</v>
      </c>
      <c r="AF27" s="24">
        <f>SUMIFS('Faturamento SP3'!$H$2:$H$692,'Faturamento SP3'!$D$2:$D$692,'Infos Relatório'!$B$2,'Faturamento SP3'!$E$2:$E$692,'Infos Relatório'!$B27,'Faturamento SP3'!$Z$2:$Z$692,'Infos Relatório'!AA$1)</f>
        <v>0</v>
      </c>
      <c r="AG27" s="23">
        <f>COUNTIFS('Faturamento SP3'!$D$2:$D$692,'Infos Relatório'!$B$2,'Faturamento SP3'!$E$2:$E$692,'Infos Relatório'!$B27,'Faturamento SP3'!$Z$2:$Z$692,'Infos Relatório'!AG$1)</f>
        <v>0</v>
      </c>
      <c r="AH27" s="13">
        <f>SUMIFS('Faturamento SP3'!$G$2:$G$692,'Faturamento SP3'!$D$2:$D$692,'Infos Relatório'!$B$2,'Faturamento SP3'!$E$2:$E$692,'Infos Relatório'!$B27,'Faturamento SP3'!$Z$2:$Z$692,'Infos Relatório'!AG$1)</f>
        <v>0</v>
      </c>
      <c r="AI27" s="13">
        <f>SUMIFS('Faturamento SP3'!$J$2:$J$692,'Faturamento SP3'!$D$2:$D$692,'Infos Relatório'!$B$2,'Faturamento SP3'!$E$2:$E$692,'Infos Relatório'!$B27,'Faturamento SP3'!$Z$2:$Z$692,'Infos Relatório'!AG$1)</f>
        <v>0</v>
      </c>
      <c r="AJ27" s="14">
        <f>SUMIFS('Faturamento SP3'!$O$2:$O$692,'Faturamento SP3'!$D$2:$D$692,'Infos Relatório'!$B$2,'Faturamento SP3'!$E$2:$E$692,'Infos Relatório'!$B27,'Faturamento SP3'!$Z$2:$Z$692,'Infos Relatório'!AG$1,'Faturamento SP3'!$T$2:$T$692,"Sim")+SUMIFS('Faturamento SP3'!$P$2:$P$692,'Faturamento SP3'!$D$2:$D$692,'Infos Relatório'!$B$2,'Faturamento SP3'!$E$2:$E$692,'Infos Relatório'!$B27,'Faturamento SP3'!$Z$2:$Z$692,'Infos Relatório'!AG$1,'Faturamento SP3'!$T$2:$T$692,"Sim")</f>
        <v>0</v>
      </c>
      <c r="AK27" s="27" t="e">
        <f t="shared" si="5"/>
        <v>#DIV/0!</v>
      </c>
      <c r="AL27" s="24">
        <f>SUMIFS('Faturamento SP3'!$H$2:$H$692,'Faturamento SP3'!$D$2:$D$692,'Infos Relatório'!$B$2,'Faturamento SP3'!$E$2:$E$692,'Infos Relatório'!$B27,'Faturamento SP3'!$Z$2:$Z$692,'Infos Relatório'!AG$1)</f>
        <v>0</v>
      </c>
      <c r="AM27" s="23">
        <f>COUNTIFS('Faturamento SP3'!$D$2:$D$692,'Infos Relatório'!$B$2,'Faturamento SP3'!$E$2:$E$692,'Infos Relatório'!$B27,'Faturamento SP3'!$Z$2:$Z$692,'Infos Relatório'!AM$1)</f>
        <v>0</v>
      </c>
      <c r="AN27" s="13">
        <f>SUMIFS('Faturamento SP3'!$G$2:$G$692,'Faturamento SP3'!$D$2:$D$692,'Infos Relatório'!$B$2,'Faturamento SP3'!$E$2:$E$692,'Infos Relatório'!$B27,'Faturamento SP3'!$Z$2:$Z$692,'Infos Relatório'!AM$1)</f>
        <v>0</v>
      </c>
      <c r="AO27" s="13">
        <f>SUMIFS('Faturamento SP3'!$J$2:$J$692,'Faturamento SP3'!$D$2:$D$692,'Infos Relatório'!$B$2,'Faturamento SP3'!$E$2:$E$692,'Infos Relatório'!$B27,'Faturamento SP3'!$Z$2:$Z$692,'Infos Relatório'!AM$1)</f>
        <v>0</v>
      </c>
      <c r="AP27" s="14">
        <f>SUMIFS('Faturamento SP3'!$O$2:$O$692,'Faturamento SP3'!$D$2:$D$692,'Infos Relatório'!$B$2,'Faturamento SP3'!$E$2:$E$692,'Infos Relatório'!$B27,'Faturamento SP3'!$Z$2:$Z$692,'Infos Relatório'!AM$1,'Faturamento SP3'!$T$2:$T$692,"Sim")+SUMIFS('Faturamento SP3'!$P$2:$P$692,'Faturamento SP3'!$D$2:$D$692,'Infos Relatório'!$B$2,'Faturamento SP3'!$E$2:$E$692,'Infos Relatório'!$B27,'Faturamento SP3'!$Z$2:$Z$692,'Infos Relatório'!AM$1,'Faturamento SP3'!$T$2:$T$692,"Sim")</f>
        <v>0</v>
      </c>
      <c r="AQ27" s="27" t="e">
        <f t="shared" si="6"/>
        <v>#DIV/0!</v>
      </c>
      <c r="AR27" s="24">
        <f>SUMIFS('Faturamento SP3'!$H$2:$H$692,'Faturamento SP3'!$D$2:$D$692,'Infos Relatório'!$B$2,'Faturamento SP3'!$E$2:$E$692,'Infos Relatório'!$B27,'Faturamento SP3'!$Z$2:$Z$692,'Infos Relatório'!AM$1)</f>
        <v>0</v>
      </c>
      <c r="AS27" s="23">
        <f>COUNTIFS('Faturamento SP3'!$D$2:$D$692,'Infos Relatório'!$B$2,'Faturamento SP3'!$E$2:$E$692,'Infos Relatório'!$B27,'Faturamento SP3'!$Z$2:$Z$692,'Infos Relatório'!AS$1)</f>
        <v>0</v>
      </c>
      <c r="AT27" s="13">
        <f>SUMIFS('Faturamento SP3'!$G$2:$G$692,'Faturamento SP3'!$D$2:$D$692,'Infos Relatório'!$B$2,'Faturamento SP3'!$E$2:$E$692,'Infos Relatório'!$B27,'Faturamento SP3'!$Z$2:$Z$692,'Infos Relatório'!AS$1)</f>
        <v>0</v>
      </c>
      <c r="AU27" s="13">
        <f>SUMIFS('Faturamento SP3'!$J$2:$J$692,'Faturamento SP3'!$D$2:$D$692,'Infos Relatório'!$B$2,'Faturamento SP3'!$E$2:$E$692,'Infos Relatório'!$B27,'Faturamento SP3'!$Z$2:$Z$692,'Infos Relatório'!AS$1)</f>
        <v>0</v>
      </c>
      <c r="AV27" s="14">
        <f>SUMIFS('Faturamento SP3'!$O$2:$O$692,'Faturamento SP3'!$D$2:$D$692,'Infos Relatório'!$B$2,'Faturamento SP3'!$E$2:$E$692,'Infos Relatório'!$B27,'Faturamento SP3'!$Z$2:$Z$692,'Infos Relatório'!AS$1,'Faturamento SP3'!$T$2:$T$692,"Sim")+SUMIFS('Faturamento SP3'!$P$2:$P$692,'Faturamento SP3'!$D$2:$D$692,'Infos Relatório'!$B$2,'Faturamento SP3'!$E$2:$E$692,'Infos Relatório'!$B27,'Faturamento SP3'!$Z$2:$Z$692,'Infos Relatório'!AS$1,'Faturamento SP3'!$T$2:$T$692,"Sim")</f>
        <v>0</v>
      </c>
      <c r="AW27" s="27" t="e">
        <f t="shared" si="7"/>
        <v>#DIV/0!</v>
      </c>
      <c r="AX27" s="24">
        <f>SUMIFS('Faturamento SP3'!$H$2:$H$692,'Faturamento SP3'!$D$2:$D$692,'Infos Relatório'!$B$2,'Faturamento SP3'!$E$2:$E$692,'Infos Relatório'!$B27,'Faturamento SP3'!$Z$2:$Z$692,'Infos Relatório'!AS$1)</f>
        <v>0</v>
      </c>
      <c r="AY27" s="23">
        <f>COUNTIFS('Faturamento SP3'!$D$2:$D$692,'Infos Relatório'!$B$2,'Faturamento SP3'!$E$2:$E$692,'Infos Relatório'!$B27,'Faturamento SP3'!$Z$2:$Z$692,'Infos Relatório'!AY$1)</f>
        <v>0</v>
      </c>
      <c r="AZ27" s="13">
        <f>SUMIFS('Faturamento SP3'!$G$2:$G$692,'Faturamento SP3'!$D$2:$D$692,'Infos Relatório'!$B$2,'Faturamento SP3'!$E$2:$E$692,'Infos Relatório'!$B27,'Faturamento SP3'!$Z$2:$Z$692,'Infos Relatório'!AY$1)</f>
        <v>0</v>
      </c>
      <c r="BA27" s="13">
        <f>SUMIFS('Faturamento SP3'!$J$2:$J$692,'Faturamento SP3'!$D$2:$D$692,'Infos Relatório'!$B$2,'Faturamento SP3'!$E$2:$E$692,'Infos Relatório'!$B27,'Faturamento SP3'!$Z$2:$Z$692,'Infos Relatório'!AY$1)</f>
        <v>0</v>
      </c>
      <c r="BB27" s="14">
        <f>SUMIFS('Faturamento SP3'!$O$2:$O$692,'Faturamento SP3'!$D$2:$D$692,'Infos Relatório'!$B$2,'Faturamento SP3'!$E$2:$E$692,'Infos Relatório'!$B27,'Faturamento SP3'!$Z$2:$Z$692,'Infos Relatório'!AY$1,'Faturamento SP3'!$T$2:$T$692,"Sim")+SUMIFS('Faturamento SP3'!$P$2:$P$692,'Faturamento SP3'!$D$2:$D$692,'Infos Relatório'!$B$2,'Faturamento SP3'!$E$2:$E$692,'Infos Relatório'!$B27,'Faturamento SP3'!$Z$2:$Z$692,'Infos Relatório'!AY$1,'Faturamento SP3'!$T$2:$T$692,"Sim")</f>
        <v>0</v>
      </c>
      <c r="BC27" s="27" t="e">
        <f t="shared" si="8"/>
        <v>#DIV/0!</v>
      </c>
      <c r="BD27" s="24">
        <f>SUMIFS('Faturamento SP3'!$H$2:$H$692,'Faturamento SP3'!$D$2:$D$692,'Infos Relatório'!$B$2,'Faturamento SP3'!$E$2:$E$692,'Infos Relatório'!$B27,'Faturamento SP3'!$Z$2:$Z$692,'Infos Relatório'!AY$1)</f>
        <v>0</v>
      </c>
      <c r="BE27" s="23">
        <f>COUNTIFS('Faturamento SP3'!$D$2:$D$692,'Infos Relatório'!$B$2,'Faturamento SP3'!$E$2:$E$692,'Infos Relatório'!$B27,'Faturamento SP3'!$Z$2:$Z$692,'Infos Relatório'!BE$1)</f>
        <v>0</v>
      </c>
      <c r="BF27" s="13">
        <f>SUMIFS('Faturamento SP3'!$G$2:$G$692,'Faturamento SP3'!$D$2:$D$692,'Infos Relatório'!$B$2,'Faturamento SP3'!$E$2:$E$692,'Infos Relatório'!$B27,'Faturamento SP3'!$Z$2:$Z$692,'Infos Relatório'!BE$1)</f>
        <v>0</v>
      </c>
      <c r="BG27" s="13">
        <f>SUMIFS('Faturamento SP3'!$J$2:$J$692,'Faturamento SP3'!$D$2:$D$692,'Infos Relatório'!$B$2,'Faturamento SP3'!$E$2:$E$692,'Infos Relatório'!$B27,'Faturamento SP3'!$Z$2:$Z$692,'Infos Relatório'!BE$1)</f>
        <v>0</v>
      </c>
      <c r="BH27" s="14">
        <f>SUMIFS('Faturamento SP3'!$O$2:$O$692,'Faturamento SP3'!$D$2:$D$692,'Infos Relatório'!$B$2,'Faturamento SP3'!$E$2:$E$692,'Infos Relatório'!$B27,'Faturamento SP3'!$Z$2:$Z$692,'Infos Relatório'!BE$1,'Faturamento SP3'!$T$2:$T$692,"Sim")+SUMIFS('Faturamento SP3'!$P$2:$P$692,'Faturamento SP3'!$D$2:$D$692,'Infos Relatório'!$B$2,'Faturamento SP3'!$E$2:$E$692,'Infos Relatório'!$B27,'Faturamento SP3'!$Z$2:$Z$692,'Infos Relatório'!BE$1,'Faturamento SP3'!$T$2:$T$692,"Sim")</f>
        <v>0</v>
      </c>
      <c r="BI27" s="27" t="e">
        <f t="shared" si="9"/>
        <v>#DIV/0!</v>
      </c>
      <c r="BJ27" s="24">
        <f>SUMIFS('Faturamento SP3'!$H$2:$H$692,'Faturamento SP3'!$D$2:$D$692,'Infos Relatório'!$B$2,'Faturamento SP3'!$E$2:$E$692,'Infos Relatório'!$B27,'Faturamento SP3'!$Z$2:$Z$692,'Infos Relatório'!BE$1)</f>
        <v>0</v>
      </c>
      <c r="BK27" s="23">
        <f>COUNTIFS('Faturamento SP3'!$D$2:$D$692,'Infos Relatório'!$B$2,'Faturamento SP3'!$E$2:$E$692,'Infos Relatório'!$B27,'Faturamento SP3'!$Z$2:$Z$692,'Infos Relatório'!BK$1)</f>
        <v>0</v>
      </c>
      <c r="BL27" s="13">
        <f>SUMIFS('Faturamento SP3'!$G$2:$G$692,'Faturamento SP3'!$D$2:$D$692,'Infos Relatório'!$B$2,'Faturamento SP3'!$E$2:$E$692,'Infos Relatório'!$B27,'Faturamento SP3'!$Z$2:$Z$692,'Infos Relatório'!BK$1)</f>
        <v>0</v>
      </c>
      <c r="BM27" s="13">
        <f>SUMIFS('Faturamento SP3'!$J$2:$J$692,'Faturamento SP3'!$D$2:$D$692,'Infos Relatório'!$B$2,'Faturamento SP3'!$E$2:$E$692,'Infos Relatório'!$B27,'Faturamento SP3'!$Z$2:$Z$692,'Infos Relatório'!BK$1)</f>
        <v>0</v>
      </c>
      <c r="BN27" s="14">
        <f>SUMIFS('Faturamento SP3'!$O$2:$O$692,'Faturamento SP3'!$D$2:$D$692,'Infos Relatório'!$B$2,'Faturamento SP3'!$E$2:$E$692,'Infos Relatório'!$B27,'Faturamento SP3'!$Z$2:$Z$692,'Infos Relatório'!BK$1,'Faturamento SP3'!$T$2:$T$692,"Sim")+SUMIFS('Faturamento SP3'!$P$2:$P$692,'Faturamento SP3'!$D$2:$D$692,'Infos Relatório'!$B$2,'Faturamento SP3'!$E$2:$E$692,'Infos Relatório'!$B27,'Faturamento SP3'!$Z$2:$Z$692,'Infos Relatório'!BK$1,'Faturamento SP3'!$T$2:$T$692,"Sim")</f>
        <v>0</v>
      </c>
      <c r="BO27" s="27" t="e">
        <f t="shared" si="10"/>
        <v>#DIV/0!</v>
      </c>
      <c r="BP27" s="24">
        <f>SUMIFS('Faturamento SP3'!$H$2:$H$692,'Faturamento SP3'!$D$2:$D$692,'Infos Relatório'!$B$2,'Faturamento SP3'!$E$2:$E$692,'Infos Relatório'!$B27,'Faturamento SP3'!$Z$2:$Z$692,'Infos Relatório'!BK$1)</f>
        <v>0</v>
      </c>
      <c r="BQ27" s="23">
        <f>COUNTIFS('Faturamento SP3'!$D$2:$D$692,'Infos Relatório'!$B$2,'Faturamento SP3'!$E$2:$E$692,'Infos Relatório'!$B27,'Faturamento SP3'!$Z$2:$Z$692,'Infos Relatório'!BQ$1)</f>
        <v>0</v>
      </c>
      <c r="BR27" s="13">
        <f>SUMIFS('Faturamento SP3'!$G$2:$G$692,'Faturamento SP3'!$D$2:$D$692,'Infos Relatório'!$B$2,'Faturamento SP3'!$E$2:$E$692,'Infos Relatório'!$B27,'Faturamento SP3'!$Z$2:$Z$692,'Infos Relatório'!BQ$1)</f>
        <v>0</v>
      </c>
      <c r="BS27" s="13">
        <f>SUMIFS('Faturamento SP3'!$J$2:$J$692,'Faturamento SP3'!$D$2:$D$692,'Infos Relatório'!$B$2,'Faturamento SP3'!$E$2:$E$692,'Infos Relatório'!$B27,'Faturamento SP3'!$Z$2:$Z$692,'Infos Relatório'!BQ$1)</f>
        <v>0</v>
      </c>
      <c r="BT27" s="14">
        <f>SUMIFS('Faturamento SP3'!$O$2:$O$692,'Faturamento SP3'!$D$2:$D$692,'Infos Relatório'!$B$2,'Faturamento SP3'!$E$2:$E$692,'Infos Relatório'!$B27,'Faturamento SP3'!$Z$2:$Z$692,'Infos Relatório'!BQ$1,'Faturamento SP3'!$T$2:$T$692,"Sim")+SUMIFS('Faturamento SP3'!$P$2:$P$692,'Faturamento SP3'!$D$2:$D$692,'Infos Relatório'!$B$2,'Faturamento SP3'!$E$2:$E$692,'Infos Relatório'!$B27,'Faturamento SP3'!$Z$2:$Z$692,'Infos Relatório'!BQ$1,'Faturamento SP3'!$T$2:$T$692,"Sim")</f>
        <v>0</v>
      </c>
      <c r="BU27" s="27" t="e">
        <f t="shared" si="11"/>
        <v>#DIV/0!</v>
      </c>
      <c r="BV27" s="24">
        <f>SUMIFS('Faturamento SP3'!$H$2:$H$692,'Faturamento SP3'!$D$2:$D$692,'Infos Relatório'!$B$2,'Faturamento SP3'!$E$2:$E$692,'Infos Relatório'!$B27,'Faturamento SP3'!$Z$2:$Z$692,'Infos Relatório'!BQ$1)</f>
        <v>0</v>
      </c>
    </row>
    <row r="28" spans="2:74">
      <c r="B28" s="17" t="s">
        <v>32</v>
      </c>
      <c r="C28" s="23">
        <f>COUNTIFS('Faturamento SP3'!$D$2:$D$692,'Infos Relatório'!$B$2,'Faturamento SP3'!$E$2:$E$692,'Infos Relatório'!$B28,'Faturamento SP3'!$Z$2:$Z$692,'Infos Relatório'!C$1)</f>
        <v>0</v>
      </c>
      <c r="D28" s="13">
        <f>SUMIFS('Faturamento SP3'!$G$2:$G$692,'Faturamento SP3'!$D$2:$D$692,'Infos Relatório'!$B$2,'Faturamento SP3'!$E$2:$E$692,'Infos Relatório'!$B28,'Faturamento SP3'!$Z$2:$Z$692,'Infos Relatório'!C$1)</f>
        <v>0</v>
      </c>
      <c r="E28" s="13">
        <f>SUMIFS('Faturamento SP3'!$J$2:$J$692,'Faturamento SP3'!$D$2:$D$692,'Infos Relatório'!$B$2,'Faturamento SP3'!$E$2:$E$692,'Infos Relatório'!$B28,'Faturamento SP3'!$Z$2:$Z$692,'Infos Relatório'!C$1)</f>
        <v>0</v>
      </c>
      <c r="F28" s="14">
        <f>SUMIFS('Faturamento SP3'!$O$2:$O$692,'Faturamento SP3'!$D$2:$D$692,'Infos Relatório'!$B$2,'Faturamento SP3'!$E$2:$E$692,'Infos Relatório'!$B28,'Faturamento SP3'!$Z$2:$Z$692,'Infos Relatório'!C$1,'Faturamento SP3'!$T$2:$T$692,"Sim")+SUMIFS('Faturamento SP3'!$P$2:$P$692,'Faturamento SP3'!$D$2:$D$692,'Infos Relatório'!$B$2,'Faturamento SP3'!$E$2:$E$692,'Infos Relatório'!$B28,'Faturamento SP3'!$Z$2:$Z$692,'Infos Relatório'!C$1,'Faturamento SP3'!$T$2:$T$692,"Sim")</f>
        <v>0</v>
      </c>
      <c r="G28" s="27" t="e">
        <f t="shared" si="12"/>
        <v>#DIV/0!</v>
      </c>
      <c r="H28" s="24">
        <f>SUMIFS('Faturamento SP3'!$H$2:$H$692,'Faturamento SP3'!$D$2:$D$692,'Infos Relatório'!$B$2,'Faturamento SP3'!$E$2:$E$692,'Infos Relatório'!$B28,'Faturamento SP3'!$Z$2:$Z$692,'Infos Relatório'!C$1)</f>
        <v>0</v>
      </c>
      <c r="I28" s="23">
        <f>COUNTIFS('Faturamento SP3'!$D$2:$D$692,'Infos Relatório'!$B$2,'Faturamento SP3'!$E$2:$E$692,'Infos Relatório'!$B28,'Faturamento SP3'!$Z$2:$Z$692,'Infos Relatório'!I$1)</f>
        <v>0</v>
      </c>
      <c r="J28" s="13">
        <f>SUMIFS('Faturamento SP3'!$G$2:$G$692,'Faturamento SP3'!$D$2:$D$692,'Infos Relatório'!$B$2,'Faturamento SP3'!$E$2:$E$692,'Infos Relatório'!$B28,'Faturamento SP3'!$Z$2:$Z$692,'Infos Relatório'!I$1)</f>
        <v>0</v>
      </c>
      <c r="K28" s="13">
        <f>SUMIFS('Faturamento SP3'!$J$2:$J$692,'Faturamento SP3'!$D$2:$D$692,'Infos Relatório'!$B$2,'Faturamento SP3'!$E$2:$E$692,'Infos Relatório'!$B28,'Faturamento SP3'!$Z$2:$Z$692,'Infos Relatório'!I$1)</f>
        <v>0</v>
      </c>
      <c r="L28" s="14">
        <f>SUMIFS('Faturamento SP3'!$O$2:$O$692,'Faturamento SP3'!$D$2:$D$692,'Infos Relatório'!$B$2,'Faturamento SP3'!$E$2:$E$692,'Infos Relatório'!$B28,'Faturamento SP3'!$Z$2:$Z$692,'Infos Relatório'!I$1,'Faturamento SP3'!$T$2:$T$692,"Sim")+SUMIFS('Faturamento SP3'!$P$2:$P$692,'Faturamento SP3'!$D$2:$D$692,'Infos Relatório'!$B$2,'Faturamento SP3'!$E$2:$E$692,'Infos Relatório'!$B28,'Faturamento SP3'!$Z$2:$Z$692,'Infos Relatório'!I$1,'Faturamento SP3'!$T$2:$T$692,"Sim")</f>
        <v>0</v>
      </c>
      <c r="M28" s="27" t="e">
        <f t="shared" si="1"/>
        <v>#DIV/0!</v>
      </c>
      <c r="N28" s="24">
        <f>SUMIFS('Faturamento SP3'!$H$2:$H$692,'Faturamento SP3'!$D$2:$D$692,'Infos Relatório'!$B$2,'Faturamento SP3'!$E$2:$E$692,'Infos Relatório'!$B28,'Faturamento SP3'!$Z$2:$Z$692,'Infos Relatório'!I$1)</f>
        <v>0</v>
      </c>
      <c r="O28" s="23">
        <f>COUNTIFS('Faturamento SP3'!$D$2:$D$692,'Infos Relatório'!$B$2,'Faturamento SP3'!$E$2:$E$692,'Infos Relatório'!$B28,'Faturamento SP3'!$Z$2:$Z$692,'Infos Relatório'!O$1)</f>
        <v>0</v>
      </c>
      <c r="P28" s="13">
        <f>SUMIFS('Faturamento SP3'!$G$2:$G$692,'Faturamento SP3'!$D$2:$D$692,'Infos Relatório'!$B$2,'Faturamento SP3'!$E$2:$E$692,'Infos Relatório'!$B28,'Faturamento SP3'!$Z$2:$Z$692,'Infos Relatório'!O$1)</f>
        <v>0</v>
      </c>
      <c r="Q28" s="13">
        <f>SUMIFS('Faturamento SP3'!$J$2:$J$692,'Faturamento SP3'!$D$2:$D$692,'Infos Relatório'!$B$2,'Faturamento SP3'!$E$2:$E$692,'Infos Relatório'!$B28,'Faturamento SP3'!$Z$2:$Z$692,'Infos Relatório'!O$1)</f>
        <v>0</v>
      </c>
      <c r="R28" s="14">
        <f>SUMIFS('Faturamento SP3'!$O$2:$O$692,'Faturamento SP3'!$D$2:$D$692,'Infos Relatório'!$B$2,'Faturamento SP3'!$E$2:$E$692,'Infos Relatório'!$B28,'Faturamento SP3'!$Z$2:$Z$692,'Infos Relatório'!O$1,'Faturamento SP3'!$T$2:$T$692,"Sim")+SUMIFS('Faturamento SP3'!$P$2:$P$692,'Faturamento SP3'!$D$2:$D$692,'Infos Relatório'!$B$2,'Faturamento SP3'!$E$2:$E$692,'Infos Relatório'!$B28,'Faturamento SP3'!$Z$2:$Z$692,'Infos Relatório'!O$1,'Faturamento SP3'!$T$2:$T$692,"Sim")</f>
        <v>0</v>
      </c>
      <c r="S28" s="27" t="e">
        <f t="shared" si="2"/>
        <v>#DIV/0!</v>
      </c>
      <c r="T28" s="24">
        <f>SUMIFS('Faturamento SP3'!$H$2:$H$692,'Faturamento SP3'!$D$2:$D$692,'Infos Relatório'!$B$2,'Faturamento SP3'!$E$2:$E$692,'Infos Relatório'!$B28,'Faturamento SP3'!$Z$2:$Z$692,'Infos Relatório'!O$1)</f>
        <v>0</v>
      </c>
      <c r="U28" s="23">
        <f>COUNTIFS('Faturamento SP3'!$D$2:$D$692,'Infos Relatório'!$B$2,'Faturamento SP3'!$E$2:$E$692,'Infos Relatório'!$B28,'Faturamento SP3'!$Z$2:$Z$692,'Infos Relatório'!U$1)</f>
        <v>0</v>
      </c>
      <c r="V28" s="13">
        <f>SUMIFS('Faturamento SP3'!$G$2:$G$692,'Faturamento SP3'!$D$2:$D$692,'Infos Relatório'!$B$2,'Faturamento SP3'!$E$2:$E$692,'Infos Relatório'!$B28,'Faturamento SP3'!$Z$2:$Z$692,'Infos Relatório'!U$1)</f>
        <v>0</v>
      </c>
      <c r="W28" s="13">
        <f>SUMIFS('Faturamento SP3'!$J$2:$J$692,'Faturamento SP3'!$D$2:$D$692,'Infos Relatório'!$B$2,'Faturamento SP3'!$E$2:$E$692,'Infos Relatório'!$B28,'Faturamento SP3'!$Z$2:$Z$692,'Infos Relatório'!U$1)</f>
        <v>0</v>
      </c>
      <c r="X28" s="14">
        <f>SUMIFS('Faturamento SP3'!$O$2:$O$692,'Faturamento SP3'!$D$2:$D$692,'Infos Relatório'!$B$2,'Faturamento SP3'!$E$2:$E$692,'Infos Relatório'!$B28,'Faturamento SP3'!$Z$2:$Z$692,'Infos Relatório'!U$1,'Faturamento SP3'!$T$2:$T$692,"Sim")+SUMIFS('Faturamento SP3'!$P$2:$P$692,'Faturamento SP3'!$D$2:$D$692,'Infos Relatório'!$B$2,'Faturamento SP3'!$E$2:$E$692,'Infos Relatório'!$B28,'Faturamento SP3'!$Z$2:$Z$692,'Infos Relatório'!U$1,'Faturamento SP3'!$T$2:$T$692,"Sim")</f>
        <v>0</v>
      </c>
      <c r="Y28" s="27" t="e">
        <f t="shared" si="3"/>
        <v>#DIV/0!</v>
      </c>
      <c r="Z28" s="24">
        <f>SUMIFS('Faturamento SP3'!$H$2:$H$692,'Faturamento SP3'!$D$2:$D$692,'Infos Relatório'!$B$2,'Faturamento SP3'!$E$2:$E$692,'Infos Relatório'!$B28,'Faturamento SP3'!$Z$2:$Z$692,'Infos Relatório'!U$1)</f>
        <v>0</v>
      </c>
      <c r="AA28" s="23">
        <f>COUNTIFS('Faturamento SP3'!$D$2:$D$692,'Infos Relatório'!$B$2,'Faturamento SP3'!$E$2:$E$692,'Infos Relatório'!$B28,'Faturamento SP3'!$Z$2:$Z$692,'Infos Relatório'!AA$1)</f>
        <v>0</v>
      </c>
      <c r="AB28" s="13">
        <f>SUMIFS('Faturamento SP3'!$G$2:$G$692,'Faturamento SP3'!$D$2:$D$692,'Infos Relatório'!$B$2,'Faturamento SP3'!$E$2:$E$692,'Infos Relatório'!$B28,'Faturamento SP3'!$Z$2:$Z$692,'Infos Relatório'!AA$1)</f>
        <v>0</v>
      </c>
      <c r="AC28" s="13">
        <f>SUMIFS('Faturamento SP3'!$J$2:$J$692,'Faturamento SP3'!$D$2:$D$692,'Infos Relatório'!$B$2,'Faturamento SP3'!$E$2:$E$692,'Infos Relatório'!$B28,'Faturamento SP3'!$Z$2:$Z$692,'Infos Relatório'!AA$1)</f>
        <v>0</v>
      </c>
      <c r="AD28" s="14">
        <f>SUMIFS('Faturamento SP3'!$O$2:$O$692,'Faturamento SP3'!$D$2:$D$692,'Infos Relatório'!$B$2,'Faturamento SP3'!$E$2:$E$692,'Infos Relatório'!$B28,'Faturamento SP3'!$Z$2:$Z$692,'Infos Relatório'!AA$1,'Faturamento SP3'!$T$2:$T$692,"Sim")+SUMIFS('Faturamento SP3'!$P$2:$P$692,'Faturamento SP3'!$D$2:$D$692,'Infos Relatório'!$B$2,'Faturamento SP3'!$E$2:$E$692,'Infos Relatório'!$B28,'Faturamento SP3'!$Z$2:$Z$692,'Infos Relatório'!AA$1,'Faturamento SP3'!$T$2:$T$692,"Sim")</f>
        <v>0</v>
      </c>
      <c r="AE28" s="27" t="e">
        <f t="shared" si="4"/>
        <v>#DIV/0!</v>
      </c>
      <c r="AF28" s="24">
        <f>SUMIFS('Faturamento SP3'!$H$2:$H$692,'Faturamento SP3'!$D$2:$D$692,'Infos Relatório'!$B$2,'Faturamento SP3'!$E$2:$E$692,'Infos Relatório'!$B28,'Faturamento SP3'!$Z$2:$Z$692,'Infos Relatório'!AA$1)</f>
        <v>0</v>
      </c>
      <c r="AG28" s="23">
        <f>COUNTIFS('Faturamento SP3'!$D$2:$D$692,'Infos Relatório'!$B$2,'Faturamento SP3'!$E$2:$E$692,'Infos Relatório'!$B28,'Faturamento SP3'!$Z$2:$Z$692,'Infos Relatório'!AG$1)</f>
        <v>0</v>
      </c>
      <c r="AH28" s="13">
        <f>SUMIFS('Faturamento SP3'!$G$2:$G$692,'Faturamento SP3'!$D$2:$D$692,'Infos Relatório'!$B$2,'Faturamento SP3'!$E$2:$E$692,'Infos Relatório'!$B28,'Faturamento SP3'!$Z$2:$Z$692,'Infos Relatório'!AG$1)</f>
        <v>0</v>
      </c>
      <c r="AI28" s="13">
        <f>SUMIFS('Faturamento SP3'!$J$2:$J$692,'Faturamento SP3'!$D$2:$D$692,'Infos Relatório'!$B$2,'Faturamento SP3'!$E$2:$E$692,'Infos Relatório'!$B28,'Faturamento SP3'!$Z$2:$Z$692,'Infos Relatório'!AG$1)</f>
        <v>0</v>
      </c>
      <c r="AJ28" s="14">
        <f>SUMIFS('Faturamento SP3'!$O$2:$O$692,'Faturamento SP3'!$D$2:$D$692,'Infos Relatório'!$B$2,'Faturamento SP3'!$E$2:$E$692,'Infos Relatório'!$B28,'Faturamento SP3'!$Z$2:$Z$692,'Infos Relatório'!AG$1,'Faturamento SP3'!$T$2:$T$692,"Sim")+SUMIFS('Faturamento SP3'!$P$2:$P$692,'Faturamento SP3'!$D$2:$D$692,'Infos Relatório'!$B$2,'Faturamento SP3'!$E$2:$E$692,'Infos Relatório'!$B28,'Faturamento SP3'!$Z$2:$Z$692,'Infos Relatório'!AG$1,'Faturamento SP3'!$T$2:$T$692,"Sim")</f>
        <v>0</v>
      </c>
      <c r="AK28" s="27" t="e">
        <f t="shared" si="5"/>
        <v>#DIV/0!</v>
      </c>
      <c r="AL28" s="24">
        <f>SUMIFS('Faturamento SP3'!$H$2:$H$692,'Faturamento SP3'!$D$2:$D$692,'Infos Relatório'!$B$2,'Faturamento SP3'!$E$2:$E$692,'Infos Relatório'!$B28,'Faturamento SP3'!$Z$2:$Z$692,'Infos Relatório'!AG$1)</f>
        <v>0</v>
      </c>
      <c r="AM28" s="23">
        <f>COUNTIFS('Faturamento SP3'!$D$2:$D$692,'Infos Relatório'!$B$2,'Faturamento SP3'!$E$2:$E$692,'Infos Relatório'!$B28,'Faturamento SP3'!$Z$2:$Z$692,'Infos Relatório'!AM$1)</f>
        <v>0</v>
      </c>
      <c r="AN28" s="13">
        <f>SUMIFS('Faturamento SP3'!$G$2:$G$692,'Faturamento SP3'!$D$2:$D$692,'Infos Relatório'!$B$2,'Faturamento SP3'!$E$2:$E$692,'Infos Relatório'!$B28,'Faturamento SP3'!$Z$2:$Z$692,'Infos Relatório'!AM$1)</f>
        <v>0</v>
      </c>
      <c r="AO28" s="13">
        <f>SUMIFS('Faturamento SP3'!$J$2:$J$692,'Faturamento SP3'!$D$2:$D$692,'Infos Relatório'!$B$2,'Faturamento SP3'!$E$2:$E$692,'Infos Relatório'!$B28,'Faturamento SP3'!$Z$2:$Z$692,'Infos Relatório'!AM$1)</f>
        <v>0</v>
      </c>
      <c r="AP28" s="14">
        <f>SUMIFS('Faturamento SP3'!$O$2:$O$692,'Faturamento SP3'!$D$2:$D$692,'Infos Relatório'!$B$2,'Faturamento SP3'!$E$2:$E$692,'Infos Relatório'!$B28,'Faturamento SP3'!$Z$2:$Z$692,'Infos Relatório'!AM$1,'Faturamento SP3'!$T$2:$T$692,"Sim")+SUMIFS('Faturamento SP3'!$P$2:$P$692,'Faturamento SP3'!$D$2:$D$692,'Infos Relatório'!$B$2,'Faturamento SP3'!$E$2:$E$692,'Infos Relatório'!$B28,'Faturamento SP3'!$Z$2:$Z$692,'Infos Relatório'!AM$1,'Faturamento SP3'!$T$2:$T$692,"Sim")</f>
        <v>0</v>
      </c>
      <c r="AQ28" s="27" t="e">
        <f t="shared" si="6"/>
        <v>#DIV/0!</v>
      </c>
      <c r="AR28" s="24">
        <f>SUMIFS('Faturamento SP3'!$H$2:$H$692,'Faturamento SP3'!$D$2:$D$692,'Infos Relatório'!$B$2,'Faturamento SP3'!$E$2:$E$692,'Infos Relatório'!$B28,'Faturamento SP3'!$Z$2:$Z$692,'Infos Relatório'!AM$1)</f>
        <v>0</v>
      </c>
      <c r="AS28" s="23">
        <f>COUNTIFS('Faturamento SP3'!$D$2:$D$692,'Infos Relatório'!$B$2,'Faturamento SP3'!$E$2:$E$692,'Infos Relatório'!$B28,'Faturamento SP3'!$Z$2:$Z$692,'Infos Relatório'!AS$1)</f>
        <v>0</v>
      </c>
      <c r="AT28" s="13">
        <f>SUMIFS('Faturamento SP3'!$G$2:$G$692,'Faturamento SP3'!$D$2:$D$692,'Infos Relatório'!$B$2,'Faturamento SP3'!$E$2:$E$692,'Infos Relatório'!$B28,'Faturamento SP3'!$Z$2:$Z$692,'Infos Relatório'!AS$1)</f>
        <v>0</v>
      </c>
      <c r="AU28" s="13">
        <f>SUMIFS('Faturamento SP3'!$J$2:$J$692,'Faturamento SP3'!$D$2:$D$692,'Infos Relatório'!$B$2,'Faturamento SP3'!$E$2:$E$692,'Infos Relatório'!$B28,'Faturamento SP3'!$Z$2:$Z$692,'Infos Relatório'!AS$1)</f>
        <v>0</v>
      </c>
      <c r="AV28" s="14">
        <f>SUMIFS('Faturamento SP3'!$O$2:$O$692,'Faturamento SP3'!$D$2:$D$692,'Infos Relatório'!$B$2,'Faturamento SP3'!$E$2:$E$692,'Infos Relatório'!$B28,'Faturamento SP3'!$Z$2:$Z$692,'Infos Relatório'!AS$1,'Faturamento SP3'!$T$2:$T$692,"Sim")+SUMIFS('Faturamento SP3'!$P$2:$P$692,'Faturamento SP3'!$D$2:$D$692,'Infos Relatório'!$B$2,'Faturamento SP3'!$E$2:$E$692,'Infos Relatório'!$B28,'Faturamento SP3'!$Z$2:$Z$692,'Infos Relatório'!AS$1,'Faturamento SP3'!$T$2:$T$692,"Sim")</f>
        <v>0</v>
      </c>
      <c r="AW28" s="27" t="e">
        <f t="shared" si="7"/>
        <v>#DIV/0!</v>
      </c>
      <c r="AX28" s="24">
        <f>SUMIFS('Faturamento SP3'!$H$2:$H$692,'Faturamento SP3'!$D$2:$D$692,'Infos Relatório'!$B$2,'Faturamento SP3'!$E$2:$E$692,'Infos Relatório'!$B28,'Faturamento SP3'!$Z$2:$Z$692,'Infos Relatório'!AS$1)</f>
        <v>0</v>
      </c>
      <c r="AY28" s="23">
        <f>COUNTIFS('Faturamento SP3'!$D$2:$D$692,'Infos Relatório'!$B$2,'Faturamento SP3'!$E$2:$E$692,'Infos Relatório'!$B28,'Faturamento SP3'!$Z$2:$Z$692,'Infos Relatório'!AY$1)</f>
        <v>0</v>
      </c>
      <c r="AZ28" s="13">
        <f>SUMIFS('Faturamento SP3'!$G$2:$G$692,'Faturamento SP3'!$D$2:$D$692,'Infos Relatório'!$B$2,'Faturamento SP3'!$E$2:$E$692,'Infos Relatório'!$B28,'Faturamento SP3'!$Z$2:$Z$692,'Infos Relatório'!AY$1)</f>
        <v>0</v>
      </c>
      <c r="BA28" s="13">
        <f>SUMIFS('Faturamento SP3'!$J$2:$J$692,'Faturamento SP3'!$D$2:$D$692,'Infos Relatório'!$B$2,'Faturamento SP3'!$E$2:$E$692,'Infos Relatório'!$B28,'Faturamento SP3'!$Z$2:$Z$692,'Infos Relatório'!AY$1)</f>
        <v>0</v>
      </c>
      <c r="BB28" s="14">
        <f>SUMIFS('Faturamento SP3'!$O$2:$O$692,'Faturamento SP3'!$D$2:$D$692,'Infos Relatório'!$B$2,'Faturamento SP3'!$E$2:$E$692,'Infos Relatório'!$B28,'Faturamento SP3'!$Z$2:$Z$692,'Infos Relatório'!AY$1,'Faturamento SP3'!$T$2:$T$692,"Sim")+SUMIFS('Faturamento SP3'!$P$2:$P$692,'Faturamento SP3'!$D$2:$D$692,'Infos Relatório'!$B$2,'Faturamento SP3'!$E$2:$E$692,'Infos Relatório'!$B28,'Faturamento SP3'!$Z$2:$Z$692,'Infos Relatório'!AY$1,'Faturamento SP3'!$T$2:$T$692,"Sim")</f>
        <v>0</v>
      </c>
      <c r="BC28" s="27" t="e">
        <f t="shared" si="8"/>
        <v>#DIV/0!</v>
      </c>
      <c r="BD28" s="24">
        <f>SUMIFS('Faturamento SP3'!$H$2:$H$692,'Faturamento SP3'!$D$2:$D$692,'Infos Relatório'!$B$2,'Faturamento SP3'!$E$2:$E$692,'Infos Relatório'!$B28,'Faturamento SP3'!$Z$2:$Z$692,'Infos Relatório'!AY$1)</f>
        <v>0</v>
      </c>
      <c r="BE28" s="23">
        <f>COUNTIFS('Faturamento SP3'!$D$2:$D$692,'Infos Relatório'!$B$2,'Faturamento SP3'!$E$2:$E$692,'Infos Relatório'!$B28,'Faturamento SP3'!$Z$2:$Z$692,'Infos Relatório'!BE$1)</f>
        <v>0</v>
      </c>
      <c r="BF28" s="13">
        <f>SUMIFS('Faturamento SP3'!$G$2:$G$692,'Faturamento SP3'!$D$2:$D$692,'Infos Relatório'!$B$2,'Faturamento SP3'!$E$2:$E$692,'Infos Relatório'!$B28,'Faturamento SP3'!$Z$2:$Z$692,'Infos Relatório'!BE$1)</f>
        <v>0</v>
      </c>
      <c r="BG28" s="13">
        <f>SUMIFS('Faturamento SP3'!$J$2:$J$692,'Faturamento SP3'!$D$2:$D$692,'Infos Relatório'!$B$2,'Faturamento SP3'!$E$2:$E$692,'Infos Relatório'!$B28,'Faturamento SP3'!$Z$2:$Z$692,'Infos Relatório'!BE$1)</f>
        <v>0</v>
      </c>
      <c r="BH28" s="14">
        <f>SUMIFS('Faturamento SP3'!$O$2:$O$692,'Faturamento SP3'!$D$2:$D$692,'Infos Relatório'!$B$2,'Faturamento SP3'!$E$2:$E$692,'Infos Relatório'!$B28,'Faturamento SP3'!$Z$2:$Z$692,'Infos Relatório'!BE$1,'Faturamento SP3'!$T$2:$T$692,"Sim")+SUMIFS('Faturamento SP3'!$P$2:$P$692,'Faturamento SP3'!$D$2:$D$692,'Infos Relatório'!$B$2,'Faturamento SP3'!$E$2:$E$692,'Infos Relatório'!$B28,'Faturamento SP3'!$Z$2:$Z$692,'Infos Relatório'!BE$1,'Faturamento SP3'!$T$2:$T$692,"Sim")</f>
        <v>0</v>
      </c>
      <c r="BI28" s="27" t="e">
        <f t="shared" si="9"/>
        <v>#DIV/0!</v>
      </c>
      <c r="BJ28" s="24">
        <f>SUMIFS('Faturamento SP3'!$H$2:$H$692,'Faturamento SP3'!$D$2:$D$692,'Infos Relatório'!$B$2,'Faturamento SP3'!$E$2:$E$692,'Infos Relatório'!$B28,'Faturamento SP3'!$Z$2:$Z$692,'Infos Relatório'!BE$1)</f>
        <v>0</v>
      </c>
      <c r="BK28" s="23">
        <f>COUNTIFS('Faturamento SP3'!$D$2:$D$692,'Infos Relatório'!$B$2,'Faturamento SP3'!$E$2:$E$692,'Infos Relatório'!$B28,'Faturamento SP3'!$Z$2:$Z$692,'Infos Relatório'!BK$1)</f>
        <v>0</v>
      </c>
      <c r="BL28" s="13">
        <f>SUMIFS('Faturamento SP3'!$G$2:$G$692,'Faturamento SP3'!$D$2:$D$692,'Infos Relatório'!$B$2,'Faturamento SP3'!$E$2:$E$692,'Infos Relatório'!$B28,'Faturamento SP3'!$Z$2:$Z$692,'Infos Relatório'!BK$1)</f>
        <v>0</v>
      </c>
      <c r="BM28" s="13">
        <f>SUMIFS('Faturamento SP3'!$J$2:$J$692,'Faturamento SP3'!$D$2:$D$692,'Infos Relatório'!$B$2,'Faturamento SP3'!$E$2:$E$692,'Infos Relatório'!$B28,'Faturamento SP3'!$Z$2:$Z$692,'Infos Relatório'!BK$1)</f>
        <v>0</v>
      </c>
      <c r="BN28" s="14">
        <f>SUMIFS('Faturamento SP3'!$O$2:$O$692,'Faturamento SP3'!$D$2:$D$692,'Infos Relatório'!$B$2,'Faturamento SP3'!$E$2:$E$692,'Infos Relatório'!$B28,'Faturamento SP3'!$Z$2:$Z$692,'Infos Relatório'!BK$1,'Faturamento SP3'!$T$2:$T$692,"Sim")+SUMIFS('Faturamento SP3'!$P$2:$P$692,'Faturamento SP3'!$D$2:$D$692,'Infos Relatório'!$B$2,'Faturamento SP3'!$E$2:$E$692,'Infos Relatório'!$B28,'Faturamento SP3'!$Z$2:$Z$692,'Infos Relatório'!BK$1,'Faturamento SP3'!$T$2:$T$692,"Sim")</f>
        <v>0</v>
      </c>
      <c r="BO28" s="27" t="e">
        <f t="shared" si="10"/>
        <v>#DIV/0!</v>
      </c>
      <c r="BP28" s="24">
        <f>SUMIFS('Faturamento SP3'!$H$2:$H$692,'Faturamento SP3'!$D$2:$D$692,'Infos Relatório'!$B$2,'Faturamento SP3'!$E$2:$E$692,'Infos Relatório'!$B28,'Faturamento SP3'!$Z$2:$Z$692,'Infos Relatório'!BK$1)</f>
        <v>0</v>
      </c>
      <c r="BQ28" s="23">
        <f>COUNTIFS('Faturamento SP3'!$D$2:$D$692,'Infos Relatório'!$B$2,'Faturamento SP3'!$E$2:$E$692,'Infos Relatório'!$B28,'Faturamento SP3'!$Z$2:$Z$692,'Infos Relatório'!BQ$1)</f>
        <v>0</v>
      </c>
      <c r="BR28" s="13">
        <f>SUMIFS('Faturamento SP3'!$G$2:$G$692,'Faturamento SP3'!$D$2:$D$692,'Infos Relatório'!$B$2,'Faturamento SP3'!$E$2:$E$692,'Infos Relatório'!$B28,'Faturamento SP3'!$Z$2:$Z$692,'Infos Relatório'!BQ$1)</f>
        <v>0</v>
      </c>
      <c r="BS28" s="13">
        <f>SUMIFS('Faturamento SP3'!$J$2:$J$692,'Faturamento SP3'!$D$2:$D$692,'Infos Relatório'!$B$2,'Faturamento SP3'!$E$2:$E$692,'Infos Relatório'!$B28,'Faturamento SP3'!$Z$2:$Z$692,'Infos Relatório'!BQ$1)</f>
        <v>0</v>
      </c>
      <c r="BT28" s="14">
        <f>SUMIFS('Faturamento SP3'!$O$2:$O$692,'Faturamento SP3'!$D$2:$D$692,'Infos Relatório'!$B$2,'Faturamento SP3'!$E$2:$E$692,'Infos Relatório'!$B28,'Faturamento SP3'!$Z$2:$Z$692,'Infos Relatório'!BQ$1,'Faturamento SP3'!$T$2:$T$692,"Sim")+SUMIFS('Faturamento SP3'!$P$2:$P$692,'Faturamento SP3'!$D$2:$D$692,'Infos Relatório'!$B$2,'Faturamento SP3'!$E$2:$E$692,'Infos Relatório'!$B28,'Faturamento SP3'!$Z$2:$Z$692,'Infos Relatório'!BQ$1,'Faturamento SP3'!$T$2:$T$692,"Sim")</f>
        <v>0</v>
      </c>
      <c r="BU28" s="27" t="e">
        <f t="shared" si="11"/>
        <v>#DIV/0!</v>
      </c>
      <c r="BV28" s="24">
        <f>SUMIFS('Faturamento SP3'!$H$2:$H$692,'Faturamento SP3'!$D$2:$D$692,'Infos Relatório'!$B$2,'Faturamento SP3'!$E$2:$E$692,'Infos Relatório'!$B28,'Faturamento SP3'!$Z$2:$Z$692,'Infos Relatório'!BQ$1)</f>
        <v>0</v>
      </c>
    </row>
    <row r="29" spans="2:74">
      <c r="B29" s="17" t="s">
        <v>33</v>
      </c>
      <c r="C29" s="23">
        <f>COUNTIFS('Faturamento SP3'!$D$2:$D$692,'Infos Relatório'!$B$2,'Faturamento SP3'!$E$2:$E$692,'Infos Relatório'!$B29,'Faturamento SP3'!$Z$2:$Z$692,'Infos Relatório'!C$1)</f>
        <v>0</v>
      </c>
      <c r="D29" s="13">
        <f>SUMIFS('Faturamento SP3'!$G$2:$G$692,'Faturamento SP3'!$D$2:$D$692,'Infos Relatório'!$B$2,'Faturamento SP3'!$E$2:$E$692,'Infos Relatório'!$B29,'Faturamento SP3'!$Z$2:$Z$692,'Infos Relatório'!C$1)</f>
        <v>0</v>
      </c>
      <c r="E29" s="13">
        <f>SUMIFS('Faturamento SP3'!$J$2:$J$692,'Faturamento SP3'!$D$2:$D$692,'Infos Relatório'!$B$2,'Faturamento SP3'!$E$2:$E$692,'Infos Relatório'!$B29,'Faturamento SP3'!$Z$2:$Z$692,'Infos Relatório'!C$1)</f>
        <v>0</v>
      </c>
      <c r="F29" s="14">
        <f>SUMIFS('Faturamento SP3'!$O$2:$O$692,'Faturamento SP3'!$D$2:$D$692,'Infos Relatório'!$B$2,'Faturamento SP3'!$E$2:$E$692,'Infos Relatório'!$B29,'Faturamento SP3'!$Z$2:$Z$692,'Infos Relatório'!C$1,'Faturamento SP3'!$T$2:$T$692,"Sim")+SUMIFS('Faturamento SP3'!$P$2:$P$692,'Faturamento SP3'!$D$2:$D$692,'Infos Relatório'!$B$2,'Faturamento SP3'!$E$2:$E$692,'Infos Relatório'!$B29,'Faturamento SP3'!$Z$2:$Z$692,'Infos Relatório'!C$1,'Faturamento SP3'!$T$2:$T$692,"Sim")</f>
        <v>0</v>
      </c>
      <c r="G29" s="27" t="e">
        <f t="shared" si="12"/>
        <v>#DIV/0!</v>
      </c>
      <c r="H29" s="24">
        <f>SUMIFS('Faturamento SP3'!$H$2:$H$692,'Faturamento SP3'!$D$2:$D$692,'Infos Relatório'!$B$2,'Faturamento SP3'!$E$2:$E$692,'Infos Relatório'!$B29,'Faturamento SP3'!$Z$2:$Z$692,'Infos Relatório'!C$1)</f>
        <v>0</v>
      </c>
      <c r="I29" s="23">
        <f>COUNTIFS('Faturamento SP3'!$D$2:$D$692,'Infos Relatório'!$B$2,'Faturamento SP3'!$E$2:$E$692,'Infos Relatório'!$B29,'Faturamento SP3'!$Z$2:$Z$692,'Infos Relatório'!I$1)</f>
        <v>0</v>
      </c>
      <c r="J29" s="13">
        <f>SUMIFS('Faturamento SP3'!$G$2:$G$692,'Faturamento SP3'!$D$2:$D$692,'Infos Relatório'!$B$2,'Faturamento SP3'!$E$2:$E$692,'Infos Relatório'!$B29,'Faturamento SP3'!$Z$2:$Z$692,'Infos Relatório'!I$1)</f>
        <v>0</v>
      </c>
      <c r="K29" s="13">
        <f>SUMIFS('Faturamento SP3'!$J$2:$J$692,'Faturamento SP3'!$D$2:$D$692,'Infos Relatório'!$B$2,'Faturamento SP3'!$E$2:$E$692,'Infos Relatório'!$B29,'Faturamento SP3'!$Z$2:$Z$692,'Infos Relatório'!I$1)</f>
        <v>0</v>
      </c>
      <c r="L29" s="14">
        <f>SUMIFS('Faturamento SP3'!$O$2:$O$692,'Faturamento SP3'!$D$2:$D$692,'Infos Relatório'!$B$2,'Faturamento SP3'!$E$2:$E$692,'Infos Relatório'!$B29,'Faturamento SP3'!$Z$2:$Z$692,'Infos Relatório'!I$1,'Faturamento SP3'!$T$2:$T$692,"Sim")+SUMIFS('Faturamento SP3'!$P$2:$P$692,'Faturamento SP3'!$D$2:$D$692,'Infos Relatório'!$B$2,'Faturamento SP3'!$E$2:$E$692,'Infos Relatório'!$B29,'Faturamento SP3'!$Z$2:$Z$692,'Infos Relatório'!I$1,'Faturamento SP3'!$T$2:$T$692,"Sim")</f>
        <v>0</v>
      </c>
      <c r="M29" s="27" t="e">
        <f t="shared" si="1"/>
        <v>#DIV/0!</v>
      </c>
      <c r="N29" s="24">
        <f>SUMIFS('Faturamento SP3'!$H$2:$H$692,'Faturamento SP3'!$D$2:$D$692,'Infos Relatório'!$B$2,'Faturamento SP3'!$E$2:$E$692,'Infos Relatório'!$B29,'Faturamento SP3'!$Z$2:$Z$692,'Infos Relatório'!I$1)</f>
        <v>0</v>
      </c>
      <c r="O29" s="23">
        <f>COUNTIFS('Faturamento SP3'!$D$2:$D$692,'Infos Relatório'!$B$2,'Faturamento SP3'!$E$2:$E$692,'Infos Relatório'!$B29,'Faturamento SP3'!$Z$2:$Z$692,'Infos Relatório'!O$1)</f>
        <v>0</v>
      </c>
      <c r="P29" s="13">
        <f>SUMIFS('Faturamento SP3'!$G$2:$G$692,'Faturamento SP3'!$D$2:$D$692,'Infos Relatório'!$B$2,'Faturamento SP3'!$E$2:$E$692,'Infos Relatório'!$B29,'Faturamento SP3'!$Z$2:$Z$692,'Infos Relatório'!O$1)</f>
        <v>0</v>
      </c>
      <c r="Q29" s="13">
        <f>SUMIFS('Faturamento SP3'!$J$2:$J$692,'Faturamento SP3'!$D$2:$D$692,'Infos Relatório'!$B$2,'Faturamento SP3'!$E$2:$E$692,'Infos Relatório'!$B29,'Faturamento SP3'!$Z$2:$Z$692,'Infos Relatório'!O$1)</f>
        <v>0</v>
      </c>
      <c r="R29" s="14">
        <f>SUMIFS('Faturamento SP3'!$O$2:$O$692,'Faturamento SP3'!$D$2:$D$692,'Infos Relatório'!$B$2,'Faturamento SP3'!$E$2:$E$692,'Infos Relatório'!$B29,'Faturamento SP3'!$Z$2:$Z$692,'Infos Relatório'!O$1,'Faturamento SP3'!$T$2:$T$692,"Sim")+SUMIFS('Faturamento SP3'!$P$2:$P$692,'Faturamento SP3'!$D$2:$D$692,'Infos Relatório'!$B$2,'Faturamento SP3'!$E$2:$E$692,'Infos Relatório'!$B29,'Faturamento SP3'!$Z$2:$Z$692,'Infos Relatório'!O$1,'Faturamento SP3'!$T$2:$T$692,"Sim")</f>
        <v>0</v>
      </c>
      <c r="S29" s="27" t="e">
        <f t="shared" si="2"/>
        <v>#DIV/0!</v>
      </c>
      <c r="T29" s="24">
        <f>SUMIFS('Faturamento SP3'!$H$2:$H$692,'Faturamento SP3'!$D$2:$D$692,'Infos Relatório'!$B$2,'Faturamento SP3'!$E$2:$E$692,'Infos Relatório'!$B29,'Faturamento SP3'!$Z$2:$Z$692,'Infos Relatório'!O$1)</f>
        <v>0</v>
      </c>
      <c r="U29" s="23">
        <f>COUNTIFS('Faturamento SP3'!$D$2:$D$692,'Infos Relatório'!$B$2,'Faturamento SP3'!$E$2:$E$692,'Infos Relatório'!$B29,'Faturamento SP3'!$Z$2:$Z$692,'Infos Relatório'!U$1)</f>
        <v>0</v>
      </c>
      <c r="V29" s="13">
        <f>SUMIFS('Faturamento SP3'!$G$2:$G$692,'Faturamento SP3'!$D$2:$D$692,'Infos Relatório'!$B$2,'Faturamento SP3'!$E$2:$E$692,'Infos Relatório'!$B29,'Faturamento SP3'!$Z$2:$Z$692,'Infos Relatório'!U$1)</f>
        <v>0</v>
      </c>
      <c r="W29" s="13">
        <f>SUMIFS('Faturamento SP3'!$J$2:$J$692,'Faturamento SP3'!$D$2:$D$692,'Infos Relatório'!$B$2,'Faturamento SP3'!$E$2:$E$692,'Infos Relatório'!$B29,'Faturamento SP3'!$Z$2:$Z$692,'Infos Relatório'!U$1)</f>
        <v>0</v>
      </c>
      <c r="X29" s="14">
        <f>SUMIFS('Faturamento SP3'!$O$2:$O$692,'Faturamento SP3'!$D$2:$D$692,'Infos Relatório'!$B$2,'Faturamento SP3'!$E$2:$E$692,'Infos Relatório'!$B29,'Faturamento SP3'!$Z$2:$Z$692,'Infos Relatório'!U$1,'Faturamento SP3'!$T$2:$T$692,"Sim")+SUMIFS('Faturamento SP3'!$P$2:$P$692,'Faturamento SP3'!$D$2:$D$692,'Infos Relatório'!$B$2,'Faturamento SP3'!$E$2:$E$692,'Infos Relatório'!$B29,'Faturamento SP3'!$Z$2:$Z$692,'Infos Relatório'!U$1,'Faturamento SP3'!$T$2:$T$692,"Sim")</f>
        <v>0</v>
      </c>
      <c r="Y29" s="27" t="e">
        <f t="shared" si="3"/>
        <v>#DIV/0!</v>
      </c>
      <c r="Z29" s="24">
        <f>SUMIFS('Faturamento SP3'!$H$2:$H$692,'Faturamento SP3'!$D$2:$D$692,'Infos Relatório'!$B$2,'Faturamento SP3'!$E$2:$E$692,'Infos Relatório'!$B29,'Faturamento SP3'!$Z$2:$Z$692,'Infos Relatório'!U$1)</f>
        <v>0</v>
      </c>
      <c r="AA29" s="23">
        <f>COUNTIFS('Faturamento SP3'!$D$2:$D$692,'Infos Relatório'!$B$2,'Faturamento SP3'!$E$2:$E$692,'Infos Relatório'!$B29,'Faturamento SP3'!$Z$2:$Z$692,'Infos Relatório'!AA$1)</f>
        <v>0</v>
      </c>
      <c r="AB29" s="13">
        <f>SUMIFS('Faturamento SP3'!$G$2:$G$692,'Faturamento SP3'!$D$2:$D$692,'Infos Relatório'!$B$2,'Faturamento SP3'!$E$2:$E$692,'Infos Relatório'!$B29,'Faturamento SP3'!$Z$2:$Z$692,'Infos Relatório'!AA$1)</f>
        <v>0</v>
      </c>
      <c r="AC29" s="13">
        <f>SUMIFS('Faturamento SP3'!$J$2:$J$692,'Faturamento SP3'!$D$2:$D$692,'Infos Relatório'!$B$2,'Faturamento SP3'!$E$2:$E$692,'Infos Relatório'!$B29,'Faturamento SP3'!$Z$2:$Z$692,'Infos Relatório'!AA$1)</f>
        <v>0</v>
      </c>
      <c r="AD29" s="14">
        <f>SUMIFS('Faturamento SP3'!$O$2:$O$692,'Faturamento SP3'!$D$2:$D$692,'Infos Relatório'!$B$2,'Faturamento SP3'!$E$2:$E$692,'Infos Relatório'!$B29,'Faturamento SP3'!$Z$2:$Z$692,'Infos Relatório'!AA$1,'Faturamento SP3'!$T$2:$T$692,"Sim")+SUMIFS('Faturamento SP3'!$P$2:$P$692,'Faturamento SP3'!$D$2:$D$692,'Infos Relatório'!$B$2,'Faturamento SP3'!$E$2:$E$692,'Infos Relatório'!$B29,'Faturamento SP3'!$Z$2:$Z$692,'Infos Relatório'!AA$1,'Faturamento SP3'!$T$2:$T$692,"Sim")</f>
        <v>0</v>
      </c>
      <c r="AE29" s="27" t="e">
        <f t="shared" si="4"/>
        <v>#DIV/0!</v>
      </c>
      <c r="AF29" s="24">
        <f>SUMIFS('Faturamento SP3'!$H$2:$H$692,'Faturamento SP3'!$D$2:$D$692,'Infos Relatório'!$B$2,'Faturamento SP3'!$E$2:$E$692,'Infos Relatório'!$B29,'Faturamento SP3'!$Z$2:$Z$692,'Infos Relatório'!AA$1)</f>
        <v>0</v>
      </c>
      <c r="AG29" s="23">
        <f>COUNTIFS('Faturamento SP3'!$D$2:$D$692,'Infos Relatório'!$B$2,'Faturamento SP3'!$E$2:$E$692,'Infos Relatório'!$B29,'Faturamento SP3'!$Z$2:$Z$692,'Infos Relatório'!AG$1)</f>
        <v>0</v>
      </c>
      <c r="AH29" s="13">
        <f>SUMIFS('Faturamento SP3'!$G$2:$G$692,'Faturamento SP3'!$D$2:$D$692,'Infos Relatório'!$B$2,'Faturamento SP3'!$E$2:$E$692,'Infos Relatório'!$B29,'Faturamento SP3'!$Z$2:$Z$692,'Infos Relatório'!AG$1)</f>
        <v>0</v>
      </c>
      <c r="AI29" s="13">
        <f>SUMIFS('Faturamento SP3'!$J$2:$J$692,'Faturamento SP3'!$D$2:$D$692,'Infos Relatório'!$B$2,'Faturamento SP3'!$E$2:$E$692,'Infos Relatório'!$B29,'Faturamento SP3'!$Z$2:$Z$692,'Infos Relatório'!AG$1)</f>
        <v>0</v>
      </c>
      <c r="AJ29" s="14">
        <f>SUMIFS('Faturamento SP3'!$O$2:$O$692,'Faturamento SP3'!$D$2:$D$692,'Infos Relatório'!$B$2,'Faturamento SP3'!$E$2:$E$692,'Infos Relatório'!$B29,'Faturamento SP3'!$Z$2:$Z$692,'Infos Relatório'!AG$1,'Faturamento SP3'!$T$2:$T$692,"Sim")+SUMIFS('Faturamento SP3'!$P$2:$P$692,'Faturamento SP3'!$D$2:$D$692,'Infos Relatório'!$B$2,'Faturamento SP3'!$E$2:$E$692,'Infos Relatório'!$B29,'Faturamento SP3'!$Z$2:$Z$692,'Infos Relatório'!AG$1,'Faturamento SP3'!$T$2:$T$692,"Sim")</f>
        <v>0</v>
      </c>
      <c r="AK29" s="27" t="e">
        <f t="shared" si="5"/>
        <v>#DIV/0!</v>
      </c>
      <c r="AL29" s="24">
        <f>SUMIFS('Faturamento SP3'!$H$2:$H$692,'Faturamento SP3'!$D$2:$D$692,'Infos Relatório'!$B$2,'Faturamento SP3'!$E$2:$E$692,'Infos Relatório'!$B29,'Faturamento SP3'!$Z$2:$Z$692,'Infos Relatório'!AG$1)</f>
        <v>0</v>
      </c>
      <c r="AM29" s="23">
        <f>COUNTIFS('Faturamento SP3'!$D$2:$D$692,'Infos Relatório'!$B$2,'Faturamento SP3'!$E$2:$E$692,'Infos Relatório'!$B29,'Faturamento SP3'!$Z$2:$Z$692,'Infos Relatório'!AM$1)</f>
        <v>0</v>
      </c>
      <c r="AN29" s="13">
        <f>SUMIFS('Faturamento SP3'!$G$2:$G$692,'Faturamento SP3'!$D$2:$D$692,'Infos Relatório'!$B$2,'Faturamento SP3'!$E$2:$E$692,'Infos Relatório'!$B29,'Faturamento SP3'!$Z$2:$Z$692,'Infos Relatório'!AM$1)</f>
        <v>0</v>
      </c>
      <c r="AO29" s="13">
        <f>SUMIFS('Faturamento SP3'!$J$2:$J$692,'Faturamento SP3'!$D$2:$D$692,'Infos Relatório'!$B$2,'Faturamento SP3'!$E$2:$E$692,'Infos Relatório'!$B29,'Faturamento SP3'!$Z$2:$Z$692,'Infos Relatório'!AM$1)</f>
        <v>0</v>
      </c>
      <c r="AP29" s="14">
        <f>SUMIFS('Faturamento SP3'!$O$2:$O$692,'Faturamento SP3'!$D$2:$D$692,'Infos Relatório'!$B$2,'Faturamento SP3'!$E$2:$E$692,'Infos Relatório'!$B29,'Faturamento SP3'!$Z$2:$Z$692,'Infos Relatório'!AM$1,'Faturamento SP3'!$T$2:$T$692,"Sim")+SUMIFS('Faturamento SP3'!$P$2:$P$692,'Faturamento SP3'!$D$2:$D$692,'Infos Relatório'!$B$2,'Faturamento SP3'!$E$2:$E$692,'Infos Relatório'!$B29,'Faturamento SP3'!$Z$2:$Z$692,'Infos Relatório'!AM$1,'Faturamento SP3'!$T$2:$T$692,"Sim")</f>
        <v>0</v>
      </c>
      <c r="AQ29" s="27" t="e">
        <f t="shared" si="6"/>
        <v>#DIV/0!</v>
      </c>
      <c r="AR29" s="24">
        <f>SUMIFS('Faturamento SP3'!$H$2:$H$692,'Faturamento SP3'!$D$2:$D$692,'Infos Relatório'!$B$2,'Faturamento SP3'!$E$2:$E$692,'Infos Relatório'!$B29,'Faturamento SP3'!$Z$2:$Z$692,'Infos Relatório'!AM$1)</f>
        <v>0</v>
      </c>
      <c r="AS29" s="23">
        <f>COUNTIFS('Faturamento SP3'!$D$2:$D$692,'Infos Relatório'!$B$2,'Faturamento SP3'!$E$2:$E$692,'Infos Relatório'!$B29,'Faturamento SP3'!$Z$2:$Z$692,'Infos Relatório'!AS$1)</f>
        <v>0</v>
      </c>
      <c r="AT29" s="13">
        <f>SUMIFS('Faturamento SP3'!$G$2:$G$692,'Faturamento SP3'!$D$2:$D$692,'Infos Relatório'!$B$2,'Faturamento SP3'!$E$2:$E$692,'Infos Relatório'!$B29,'Faturamento SP3'!$Z$2:$Z$692,'Infos Relatório'!AS$1)</f>
        <v>0</v>
      </c>
      <c r="AU29" s="13">
        <f>SUMIFS('Faturamento SP3'!$J$2:$J$692,'Faturamento SP3'!$D$2:$D$692,'Infos Relatório'!$B$2,'Faturamento SP3'!$E$2:$E$692,'Infos Relatório'!$B29,'Faturamento SP3'!$Z$2:$Z$692,'Infos Relatório'!AS$1)</f>
        <v>0</v>
      </c>
      <c r="AV29" s="14">
        <f>SUMIFS('Faturamento SP3'!$O$2:$O$692,'Faturamento SP3'!$D$2:$D$692,'Infos Relatório'!$B$2,'Faturamento SP3'!$E$2:$E$692,'Infos Relatório'!$B29,'Faturamento SP3'!$Z$2:$Z$692,'Infos Relatório'!AS$1,'Faturamento SP3'!$T$2:$T$692,"Sim")+SUMIFS('Faturamento SP3'!$P$2:$P$692,'Faturamento SP3'!$D$2:$D$692,'Infos Relatório'!$B$2,'Faturamento SP3'!$E$2:$E$692,'Infos Relatório'!$B29,'Faturamento SP3'!$Z$2:$Z$692,'Infos Relatório'!AS$1,'Faturamento SP3'!$T$2:$T$692,"Sim")</f>
        <v>0</v>
      </c>
      <c r="AW29" s="27" t="e">
        <f t="shared" si="7"/>
        <v>#DIV/0!</v>
      </c>
      <c r="AX29" s="24">
        <f>SUMIFS('Faturamento SP3'!$H$2:$H$692,'Faturamento SP3'!$D$2:$D$692,'Infos Relatório'!$B$2,'Faturamento SP3'!$E$2:$E$692,'Infos Relatório'!$B29,'Faturamento SP3'!$Z$2:$Z$692,'Infos Relatório'!AS$1)</f>
        <v>0</v>
      </c>
      <c r="AY29" s="23">
        <f>COUNTIFS('Faturamento SP3'!$D$2:$D$692,'Infos Relatório'!$B$2,'Faturamento SP3'!$E$2:$E$692,'Infos Relatório'!$B29,'Faturamento SP3'!$Z$2:$Z$692,'Infos Relatório'!AY$1)</f>
        <v>0</v>
      </c>
      <c r="AZ29" s="13">
        <f>SUMIFS('Faturamento SP3'!$G$2:$G$692,'Faturamento SP3'!$D$2:$D$692,'Infos Relatório'!$B$2,'Faturamento SP3'!$E$2:$E$692,'Infos Relatório'!$B29,'Faturamento SP3'!$Z$2:$Z$692,'Infos Relatório'!AY$1)</f>
        <v>0</v>
      </c>
      <c r="BA29" s="13">
        <f>SUMIFS('Faturamento SP3'!$J$2:$J$692,'Faturamento SP3'!$D$2:$D$692,'Infos Relatório'!$B$2,'Faturamento SP3'!$E$2:$E$692,'Infos Relatório'!$B29,'Faturamento SP3'!$Z$2:$Z$692,'Infos Relatório'!AY$1)</f>
        <v>0</v>
      </c>
      <c r="BB29" s="14">
        <f>SUMIFS('Faturamento SP3'!$O$2:$O$692,'Faturamento SP3'!$D$2:$D$692,'Infos Relatório'!$B$2,'Faturamento SP3'!$E$2:$E$692,'Infos Relatório'!$B29,'Faturamento SP3'!$Z$2:$Z$692,'Infos Relatório'!AY$1,'Faturamento SP3'!$T$2:$T$692,"Sim")+SUMIFS('Faturamento SP3'!$P$2:$P$692,'Faturamento SP3'!$D$2:$D$692,'Infos Relatório'!$B$2,'Faturamento SP3'!$E$2:$E$692,'Infos Relatório'!$B29,'Faturamento SP3'!$Z$2:$Z$692,'Infos Relatório'!AY$1,'Faturamento SP3'!$T$2:$T$692,"Sim")</f>
        <v>0</v>
      </c>
      <c r="BC29" s="27" t="e">
        <f t="shared" si="8"/>
        <v>#DIV/0!</v>
      </c>
      <c r="BD29" s="24">
        <f>SUMIFS('Faturamento SP3'!$H$2:$H$692,'Faturamento SP3'!$D$2:$D$692,'Infos Relatório'!$B$2,'Faturamento SP3'!$E$2:$E$692,'Infos Relatório'!$B29,'Faturamento SP3'!$Z$2:$Z$692,'Infos Relatório'!AY$1)</f>
        <v>0</v>
      </c>
      <c r="BE29" s="23">
        <f>COUNTIFS('Faturamento SP3'!$D$2:$D$692,'Infos Relatório'!$B$2,'Faturamento SP3'!$E$2:$E$692,'Infos Relatório'!$B29,'Faturamento SP3'!$Z$2:$Z$692,'Infos Relatório'!BE$1)</f>
        <v>0</v>
      </c>
      <c r="BF29" s="13">
        <f>SUMIFS('Faturamento SP3'!$G$2:$G$692,'Faturamento SP3'!$D$2:$D$692,'Infos Relatório'!$B$2,'Faturamento SP3'!$E$2:$E$692,'Infos Relatório'!$B29,'Faturamento SP3'!$Z$2:$Z$692,'Infos Relatório'!BE$1)</f>
        <v>0</v>
      </c>
      <c r="BG29" s="13">
        <f>SUMIFS('Faturamento SP3'!$J$2:$J$692,'Faturamento SP3'!$D$2:$D$692,'Infos Relatório'!$B$2,'Faturamento SP3'!$E$2:$E$692,'Infos Relatório'!$B29,'Faturamento SP3'!$Z$2:$Z$692,'Infos Relatório'!BE$1)</f>
        <v>0</v>
      </c>
      <c r="BH29" s="14">
        <f>SUMIFS('Faturamento SP3'!$O$2:$O$692,'Faturamento SP3'!$D$2:$D$692,'Infos Relatório'!$B$2,'Faturamento SP3'!$E$2:$E$692,'Infos Relatório'!$B29,'Faturamento SP3'!$Z$2:$Z$692,'Infos Relatório'!BE$1,'Faturamento SP3'!$T$2:$T$692,"Sim")+SUMIFS('Faturamento SP3'!$P$2:$P$692,'Faturamento SP3'!$D$2:$D$692,'Infos Relatório'!$B$2,'Faturamento SP3'!$E$2:$E$692,'Infos Relatório'!$B29,'Faturamento SP3'!$Z$2:$Z$692,'Infos Relatório'!BE$1,'Faturamento SP3'!$T$2:$T$692,"Sim")</f>
        <v>0</v>
      </c>
      <c r="BI29" s="27" t="e">
        <f t="shared" si="9"/>
        <v>#DIV/0!</v>
      </c>
      <c r="BJ29" s="24">
        <f>SUMIFS('Faturamento SP3'!$H$2:$H$692,'Faturamento SP3'!$D$2:$D$692,'Infos Relatório'!$B$2,'Faturamento SP3'!$E$2:$E$692,'Infos Relatório'!$B29,'Faturamento SP3'!$Z$2:$Z$692,'Infos Relatório'!BE$1)</f>
        <v>0</v>
      </c>
      <c r="BK29" s="23">
        <f>COUNTIFS('Faturamento SP3'!$D$2:$D$692,'Infos Relatório'!$B$2,'Faturamento SP3'!$E$2:$E$692,'Infos Relatório'!$B29,'Faturamento SP3'!$Z$2:$Z$692,'Infos Relatório'!BK$1)</f>
        <v>0</v>
      </c>
      <c r="BL29" s="13">
        <f>SUMIFS('Faturamento SP3'!$G$2:$G$692,'Faturamento SP3'!$D$2:$D$692,'Infos Relatório'!$B$2,'Faturamento SP3'!$E$2:$E$692,'Infos Relatório'!$B29,'Faturamento SP3'!$Z$2:$Z$692,'Infos Relatório'!BK$1)</f>
        <v>0</v>
      </c>
      <c r="BM29" s="13">
        <f>SUMIFS('Faturamento SP3'!$J$2:$J$692,'Faturamento SP3'!$D$2:$D$692,'Infos Relatório'!$B$2,'Faturamento SP3'!$E$2:$E$692,'Infos Relatório'!$B29,'Faturamento SP3'!$Z$2:$Z$692,'Infos Relatório'!BK$1)</f>
        <v>0</v>
      </c>
      <c r="BN29" s="14">
        <f>SUMIFS('Faturamento SP3'!$O$2:$O$692,'Faturamento SP3'!$D$2:$D$692,'Infos Relatório'!$B$2,'Faturamento SP3'!$E$2:$E$692,'Infos Relatório'!$B29,'Faturamento SP3'!$Z$2:$Z$692,'Infos Relatório'!BK$1,'Faturamento SP3'!$T$2:$T$692,"Sim")+SUMIFS('Faturamento SP3'!$P$2:$P$692,'Faturamento SP3'!$D$2:$D$692,'Infos Relatório'!$B$2,'Faturamento SP3'!$E$2:$E$692,'Infos Relatório'!$B29,'Faturamento SP3'!$Z$2:$Z$692,'Infos Relatório'!BK$1,'Faturamento SP3'!$T$2:$T$692,"Sim")</f>
        <v>0</v>
      </c>
      <c r="BO29" s="27" t="e">
        <f t="shared" si="10"/>
        <v>#DIV/0!</v>
      </c>
      <c r="BP29" s="24">
        <f>SUMIFS('Faturamento SP3'!$H$2:$H$692,'Faturamento SP3'!$D$2:$D$692,'Infos Relatório'!$B$2,'Faturamento SP3'!$E$2:$E$692,'Infos Relatório'!$B29,'Faturamento SP3'!$Z$2:$Z$692,'Infos Relatório'!BK$1)</f>
        <v>0</v>
      </c>
      <c r="BQ29" s="23">
        <f>COUNTIFS('Faturamento SP3'!$D$2:$D$692,'Infos Relatório'!$B$2,'Faturamento SP3'!$E$2:$E$692,'Infos Relatório'!$B29,'Faturamento SP3'!$Z$2:$Z$692,'Infos Relatório'!BQ$1)</f>
        <v>0</v>
      </c>
      <c r="BR29" s="13">
        <f>SUMIFS('Faturamento SP3'!$G$2:$G$692,'Faturamento SP3'!$D$2:$D$692,'Infos Relatório'!$B$2,'Faturamento SP3'!$E$2:$E$692,'Infos Relatório'!$B29,'Faturamento SP3'!$Z$2:$Z$692,'Infos Relatório'!BQ$1)</f>
        <v>0</v>
      </c>
      <c r="BS29" s="13">
        <f>SUMIFS('Faturamento SP3'!$J$2:$J$692,'Faturamento SP3'!$D$2:$D$692,'Infos Relatório'!$B$2,'Faturamento SP3'!$E$2:$E$692,'Infos Relatório'!$B29,'Faturamento SP3'!$Z$2:$Z$692,'Infos Relatório'!BQ$1)</f>
        <v>0</v>
      </c>
      <c r="BT29" s="14">
        <f>SUMIFS('Faturamento SP3'!$O$2:$O$692,'Faturamento SP3'!$D$2:$D$692,'Infos Relatório'!$B$2,'Faturamento SP3'!$E$2:$E$692,'Infos Relatório'!$B29,'Faturamento SP3'!$Z$2:$Z$692,'Infos Relatório'!BQ$1,'Faturamento SP3'!$T$2:$T$692,"Sim")+SUMIFS('Faturamento SP3'!$P$2:$P$692,'Faturamento SP3'!$D$2:$D$692,'Infos Relatório'!$B$2,'Faturamento SP3'!$E$2:$E$692,'Infos Relatório'!$B29,'Faturamento SP3'!$Z$2:$Z$692,'Infos Relatório'!BQ$1,'Faturamento SP3'!$T$2:$T$692,"Sim")</f>
        <v>0</v>
      </c>
      <c r="BU29" s="27" t="e">
        <f t="shared" si="11"/>
        <v>#DIV/0!</v>
      </c>
      <c r="BV29" s="24">
        <f>SUMIFS('Faturamento SP3'!$H$2:$H$692,'Faturamento SP3'!$D$2:$D$692,'Infos Relatório'!$B$2,'Faturamento SP3'!$E$2:$E$692,'Infos Relatório'!$B29,'Faturamento SP3'!$Z$2:$Z$692,'Infos Relatório'!BQ$1)</f>
        <v>0</v>
      </c>
    </row>
    <row r="30" spans="2:74">
      <c r="B30" s="17" t="s">
        <v>34</v>
      </c>
      <c r="C30" s="23">
        <f>COUNTIFS('Faturamento SP3'!$D$2:$D$692,'Infos Relatório'!$B$2,'Faturamento SP3'!$E$2:$E$692,'Infos Relatório'!$B30,'Faturamento SP3'!$Z$2:$Z$692,'Infos Relatório'!C$1)</f>
        <v>0</v>
      </c>
      <c r="D30" s="13">
        <f>SUMIFS('Faturamento SP3'!$G$2:$G$692,'Faturamento SP3'!$D$2:$D$692,'Infos Relatório'!$B$2,'Faturamento SP3'!$E$2:$E$692,'Infos Relatório'!$B30,'Faturamento SP3'!$Z$2:$Z$692,'Infos Relatório'!C$1)</f>
        <v>0</v>
      </c>
      <c r="E30" s="13">
        <f>SUMIFS('Faturamento SP3'!$J$2:$J$692,'Faturamento SP3'!$D$2:$D$692,'Infos Relatório'!$B$2,'Faturamento SP3'!$E$2:$E$692,'Infos Relatório'!$B30,'Faturamento SP3'!$Z$2:$Z$692,'Infos Relatório'!C$1)</f>
        <v>0</v>
      </c>
      <c r="F30" s="14">
        <f>SUMIFS('Faturamento SP3'!$O$2:$O$692,'Faturamento SP3'!$D$2:$D$692,'Infos Relatório'!$B$2,'Faturamento SP3'!$E$2:$E$692,'Infos Relatório'!$B30,'Faturamento SP3'!$Z$2:$Z$692,'Infos Relatório'!C$1,'Faturamento SP3'!$T$2:$T$692,"Sim")+SUMIFS('Faturamento SP3'!$P$2:$P$692,'Faturamento SP3'!$D$2:$D$692,'Infos Relatório'!$B$2,'Faturamento SP3'!$E$2:$E$692,'Infos Relatório'!$B30,'Faturamento SP3'!$Z$2:$Z$692,'Infos Relatório'!C$1,'Faturamento SP3'!$T$2:$T$692,"Sim")</f>
        <v>0</v>
      </c>
      <c r="G30" s="27" t="e">
        <f t="shared" si="12"/>
        <v>#DIV/0!</v>
      </c>
      <c r="H30" s="24">
        <f>SUMIFS('Faturamento SP3'!$H$2:$H$692,'Faturamento SP3'!$D$2:$D$692,'Infos Relatório'!$B$2,'Faturamento SP3'!$E$2:$E$692,'Infos Relatório'!$B30,'Faturamento SP3'!$Z$2:$Z$692,'Infos Relatório'!C$1)</f>
        <v>0</v>
      </c>
      <c r="I30" s="23">
        <f>COUNTIFS('Faturamento SP3'!$D$2:$D$692,'Infos Relatório'!$B$2,'Faturamento SP3'!$E$2:$E$692,'Infos Relatório'!$B30,'Faturamento SP3'!$Z$2:$Z$692,'Infos Relatório'!I$1)</f>
        <v>0</v>
      </c>
      <c r="J30" s="13">
        <f>SUMIFS('Faturamento SP3'!$G$2:$G$692,'Faturamento SP3'!$D$2:$D$692,'Infos Relatório'!$B$2,'Faturamento SP3'!$E$2:$E$692,'Infos Relatório'!$B30,'Faturamento SP3'!$Z$2:$Z$692,'Infos Relatório'!I$1)</f>
        <v>0</v>
      </c>
      <c r="K30" s="13">
        <f>SUMIFS('Faturamento SP3'!$J$2:$J$692,'Faturamento SP3'!$D$2:$D$692,'Infos Relatório'!$B$2,'Faturamento SP3'!$E$2:$E$692,'Infos Relatório'!$B30,'Faturamento SP3'!$Z$2:$Z$692,'Infos Relatório'!I$1)</f>
        <v>0</v>
      </c>
      <c r="L30" s="14">
        <f>SUMIFS('Faturamento SP3'!$O$2:$O$692,'Faturamento SP3'!$D$2:$D$692,'Infos Relatório'!$B$2,'Faturamento SP3'!$E$2:$E$692,'Infos Relatório'!$B30,'Faturamento SP3'!$Z$2:$Z$692,'Infos Relatório'!I$1,'Faturamento SP3'!$T$2:$T$692,"Sim")+SUMIFS('Faturamento SP3'!$P$2:$P$692,'Faturamento SP3'!$D$2:$D$692,'Infos Relatório'!$B$2,'Faturamento SP3'!$E$2:$E$692,'Infos Relatório'!$B30,'Faturamento SP3'!$Z$2:$Z$692,'Infos Relatório'!I$1,'Faturamento SP3'!$T$2:$T$692,"Sim")</f>
        <v>0</v>
      </c>
      <c r="M30" s="27" t="e">
        <f t="shared" si="1"/>
        <v>#DIV/0!</v>
      </c>
      <c r="N30" s="24">
        <f>SUMIFS('Faturamento SP3'!$H$2:$H$692,'Faturamento SP3'!$D$2:$D$692,'Infos Relatório'!$B$2,'Faturamento SP3'!$E$2:$E$692,'Infos Relatório'!$B30,'Faturamento SP3'!$Z$2:$Z$692,'Infos Relatório'!I$1)</f>
        <v>0</v>
      </c>
      <c r="O30" s="23">
        <f>COUNTIFS('Faturamento SP3'!$D$2:$D$692,'Infos Relatório'!$B$2,'Faturamento SP3'!$E$2:$E$692,'Infos Relatório'!$B30,'Faturamento SP3'!$Z$2:$Z$692,'Infos Relatório'!O$1)</f>
        <v>0</v>
      </c>
      <c r="P30" s="13">
        <f>SUMIFS('Faturamento SP3'!$G$2:$G$692,'Faturamento SP3'!$D$2:$D$692,'Infos Relatório'!$B$2,'Faturamento SP3'!$E$2:$E$692,'Infos Relatório'!$B30,'Faturamento SP3'!$Z$2:$Z$692,'Infos Relatório'!O$1)</f>
        <v>0</v>
      </c>
      <c r="Q30" s="13">
        <f>SUMIFS('Faturamento SP3'!$J$2:$J$692,'Faturamento SP3'!$D$2:$D$692,'Infos Relatório'!$B$2,'Faturamento SP3'!$E$2:$E$692,'Infos Relatório'!$B30,'Faturamento SP3'!$Z$2:$Z$692,'Infos Relatório'!O$1)</f>
        <v>0</v>
      </c>
      <c r="R30" s="14">
        <f>SUMIFS('Faturamento SP3'!$O$2:$O$692,'Faturamento SP3'!$D$2:$D$692,'Infos Relatório'!$B$2,'Faturamento SP3'!$E$2:$E$692,'Infos Relatório'!$B30,'Faturamento SP3'!$Z$2:$Z$692,'Infos Relatório'!O$1,'Faturamento SP3'!$T$2:$T$692,"Sim")+SUMIFS('Faturamento SP3'!$P$2:$P$692,'Faturamento SP3'!$D$2:$D$692,'Infos Relatório'!$B$2,'Faturamento SP3'!$E$2:$E$692,'Infos Relatório'!$B30,'Faturamento SP3'!$Z$2:$Z$692,'Infos Relatório'!O$1,'Faturamento SP3'!$T$2:$T$692,"Sim")</f>
        <v>0</v>
      </c>
      <c r="S30" s="27" t="e">
        <f t="shared" si="2"/>
        <v>#DIV/0!</v>
      </c>
      <c r="T30" s="24">
        <f>SUMIFS('Faturamento SP3'!$H$2:$H$692,'Faturamento SP3'!$D$2:$D$692,'Infos Relatório'!$B$2,'Faturamento SP3'!$E$2:$E$692,'Infos Relatório'!$B30,'Faturamento SP3'!$Z$2:$Z$692,'Infos Relatório'!O$1)</f>
        <v>0</v>
      </c>
      <c r="U30" s="23">
        <f>COUNTIFS('Faturamento SP3'!$D$2:$D$692,'Infos Relatório'!$B$2,'Faturamento SP3'!$E$2:$E$692,'Infos Relatório'!$B30,'Faturamento SP3'!$Z$2:$Z$692,'Infos Relatório'!U$1)</f>
        <v>0</v>
      </c>
      <c r="V30" s="13">
        <f>SUMIFS('Faturamento SP3'!$G$2:$G$692,'Faturamento SP3'!$D$2:$D$692,'Infos Relatório'!$B$2,'Faturamento SP3'!$E$2:$E$692,'Infos Relatório'!$B30,'Faturamento SP3'!$Z$2:$Z$692,'Infos Relatório'!U$1)</f>
        <v>0</v>
      </c>
      <c r="W30" s="13">
        <f>SUMIFS('Faturamento SP3'!$J$2:$J$692,'Faturamento SP3'!$D$2:$D$692,'Infos Relatório'!$B$2,'Faturamento SP3'!$E$2:$E$692,'Infos Relatório'!$B30,'Faturamento SP3'!$Z$2:$Z$692,'Infos Relatório'!U$1)</f>
        <v>0</v>
      </c>
      <c r="X30" s="14">
        <f>SUMIFS('Faturamento SP3'!$O$2:$O$692,'Faturamento SP3'!$D$2:$D$692,'Infos Relatório'!$B$2,'Faturamento SP3'!$E$2:$E$692,'Infos Relatório'!$B30,'Faturamento SP3'!$Z$2:$Z$692,'Infos Relatório'!U$1,'Faturamento SP3'!$T$2:$T$692,"Sim")+SUMIFS('Faturamento SP3'!$P$2:$P$692,'Faturamento SP3'!$D$2:$D$692,'Infos Relatório'!$B$2,'Faturamento SP3'!$E$2:$E$692,'Infos Relatório'!$B30,'Faturamento SP3'!$Z$2:$Z$692,'Infos Relatório'!U$1,'Faturamento SP3'!$T$2:$T$692,"Sim")</f>
        <v>0</v>
      </c>
      <c r="Y30" s="27" t="e">
        <f t="shared" si="3"/>
        <v>#DIV/0!</v>
      </c>
      <c r="Z30" s="24">
        <f>SUMIFS('Faturamento SP3'!$H$2:$H$692,'Faturamento SP3'!$D$2:$D$692,'Infos Relatório'!$B$2,'Faturamento SP3'!$E$2:$E$692,'Infos Relatório'!$B30,'Faturamento SP3'!$Z$2:$Z$692,'Infos Relatório'!U$1)</f>
        <v>0</v>
      </c>
      <c r="AA30" s="23">
        <f>COUNTIFS('Faturamento SP3'!$D$2:$D$692,'Infos Relatório'!$B$2,'Faturamento SP3'!$E$2:$E$692,'Infos Relatório'!$B30,'Faturamento SP3'!$Z$2:$Z$692,'Infos Relatório'!AA$1)</f>
        <v>0</v>
      </c>
      <c r="AB30" s="13">
        <f>SUMIFS('Faturamento SP3'!$G$2:$G$692,'Faturamento SP3'!$D$2:$D$692,'Infos Relatório'!$B$2,'Faturamento SP3'!$E$2:$E$692,'Infos Relatório'!$B30,'Faturamento SP3'!$Z$2:$Z$692,'Infos Relatório'!AA$1)</f>
        <v>0</v>
      </c>
      <c r="AC30" s="13">
        <f>SUMIFS('Faturamento SP3'!$J$2:$J$692,'Faturamento SP3'!$D$2:$D$692,'Infos Relatório'!$B$2,'Faturamento SP3'!$E$2:$E$692,'Infos Relatório'!$B30,'Faturamento SP3'!$Z$2:$Z$692,'Infos Relatório'!AA$1)</f>
        <v>0</v>
      </c>
      <c r="AD30" s="14">
        <f>SUMIFS('Faturamento SP3'!$O$2:$O$692,'Faturamento SP3'!$D$2:$D$692,'Infos Relatório'!$B$2,'Faturamento SP3'!$E$2:$E$692,'Infos Relatório'!$B30,'Faturamento SP3'!$Z$2:$Z$692,'Infos Relatório'!AA$1,'Faturamento SP3'!$T$2:$T$692,"Sim")+SUMIFS('Faturamento SP3'!$P$2:$P$692,'Faturamento SP3'!$D$2:$D$692,'Infos Relatório'!$B$2,'Faturamento SP3'!$E$2:$E$692,'Infos Relatório'!$B30,'Faturamento SP3'!$Z$2:$Z$692,'Infos Relatório'!AA$1,'Faturamento SP3'!$T$2:$T$692,"Sim")</f>
        <v>0</v>
      </c>
      <c r="AE30" s="27" t="e">
        <f t="shared" si="4"/>
        <v>#DIV/0!</v>
      </c>
      <c r="AF30" s="24">
        <f>SUMIFS('Faturamento SP3'!$H$2:$H$692,'Faturamento SP3'!$D$2:$D$692,'Infos Relatório'!$B$2,'Faturamento SP3'!$E$2:$E$692,'Infos Relatório'!$B30,'Faturamento SP3'!$Z$2:$Z$692,'Infos Relatório'!AA$1)</f>
        <v>0</v>
      </c>
      <c r="AG30" s="23">
        <f>COUNTIFS('Faturamento SP3'!$D$2:$D$692,'Infos Relatório'!$B$2,'Faturamento SP3'!$E$2:$E$692,'Infos Relatório'!$B30,'Faturamento SP3'!$Z$2:$Z$692,'Infos Relatório'!AG$1)</f>
        <v>0</v>
      </c>
      <c r="AH30" s="13">
        <f>SUMIFS('Faturamento SP3'!$G$2:$G$692,'Faturamento SP3'!$D$2:$D$692,'Infos Relatório'!$B$2,'Faturamento SP3'!$E$2:$E$692,'Infos Relatório'!$B30,'Faturamento SP3'!$Z$2:$Z$692,'Infos Relatório'!AG$1)</f>
        <v>0</v>
      </c>
      <c r="AI30" s="13">
        <f>SUMIFS('Faturamento SP3'!$J$2:$J$692,'Faturamento SP3'!$D$2:$D$692,'Infos Relatório'!$B$2,'Faturamento SP3'!$E$2:$E$692,'Infos Relatório'!$B30,'Faturamento SP3'!$Z$2:$Z$692,'Infos Relatório'!AG$1)</f>
        <v>0</v>
      </c>
      <c r="AJ30" s="14">
        <f>SUMIFS('Faturamento SP3'!$O$2:$O$692,'Faturamento SP3'!$D$2:$D$692,'Infos Relatório'!$B$2,'Faturamento SP3'!$E$2:$E$692,'Infos Relatório'!$B30,'Faturamento SP3'!$Z$2:$Z$692,'Infos Relatório'!AG$1,'Faturamento SP3'!$T$2:$T$692,"Sim")+SUMIFS('Faturamento SP3'!$P$2:$P$692,'Faturamento SP3'!$D$2:$D$692,'Infos Relatório'!$B$2,'Faturamento SP3'!$E$2:$E$692,'Infos Relatório'!$B30,'Faturamento SP3'!$Z$2:$Z$692,'Infos Relatório'!AG$1,'Faturamento SP3'!$T$2:$T$692,"Sim")</f>
        <v>0</v>
      </c>
      <c r="AK30" s="27" t="e">
        <f t="shared" si="5"/>
        <v>#DIV/0!</v>
      </c>
      <c r="AL30" s="24">
        <f>SUMIFS('Faturamento SP3'!$H$2:$H$692,'Faturamento SP3'!$D$2:$D$692,'Infos Relatório'!$B$2,'Faturamento SP3'!$E$2:$E$692,'Infos Relatório'!$B30,'Faturamento SP3'!$Z$2:$Z$692,'Infos Relatório'!AG$1)</f>
        <v>0</v>
      </c>
      <c r="AM30" s="23">
        <f>COUNTIFS('Faturamento SP3'!$D$2:$D$692,'Infos Relatório'!$B$2,'Faturamento SP3'!$E$2:$E$692,'Infos Relatório'!$B30,'Faturamento SP3'!$Z$2:$Z$692,'Infos Relatório'!AM$1)</f>
        <v>0</v>
      </c>
      <c r="AN30" s="13">
        <f>SUMIFS('Faturamento SP3'!$G$2:$G$692,'Faturamento SP3'!$D$2:$D$692,'Infos Relatório'!$B$2,'Faturamento SP3'!$E$2:$E$692,'Infos Relatório'!$B30,'Faturamento SP3'!$Z$2:$Z$692,'Infos Relatório'!AM$1)</f>
        <v>0</v>
      </c>
      <c r="AO30" s="13">
        <f>SUMIFS('Faturamento SP3'!$J$2:$J$692,'Faturamento SP3'!$D$2:$D$692,'Infos Relatório'!$B$2,'Faturamento SP3'!$E$2:$E$692,'Infos Relatório'!$B30,'Faturamento SP3'!$Z$2:$Z$692,'Infos Relatório'!AM$1)</f>
        <v>0</v>
      </c>
      <c r="AP30" s="14">
        <f>SUMIFS('Faturamento SP3'!$O$2:$O$692,'Faturamento SP3'!$D$2:$D$692,'Infos Relatório'!$B$2,'Faturamento SP3'!$E$2:$E$692,'Infos Relatório'!$B30,'Faturamento SP3'!$Z$2:$Z$692,'Infos Relatório'!AM$1,'Faturamento SP3'!$T$2:$T$692,"Sim")+SUMIFS('Faturamento SP3'!$P$2:$P$692,'Faturamento SP3'!$D$2:$D$692,'Infos Relatório'!$B$2,'Faturamento SP3'!$E$2:$E$692,'Infos Relatório'!$B30,'Faturamento SP3'!$Z$2:$Z$692,'Infos Relatório'!AM$1,'Faturamento SP3'!$T$2:$T$692,"Sim")</f>
        <v>0</v>
      </c>
      <c r="AQ30" s="27" t="e">
        <f t="shared" si="6"/>
        <v>#DIV/0!</v>
      </c>
      <c r="AR30" s="24">
        <f>SUMIFS('Faturamento SP3'!$H$2:$H$692,'Faturamento SP3'!$D$2:$D$692,'Infos Relatório'!$B$2,'Faturamento SP3'!$E$2:$E$692,'Infos Relatório'!$B30,'Faturamento SP3'!$Z$2:$Z$692,'Infos Relatório'!AM$1)</f>
        <v>0</v>
      </c>
      <c r="AS30" s="23">
        <f>COUNTIFS('Faturamento SP3'!$D$2:$D$692,'Infos Relatório'!$B$2,'Faturamento SP3'!$E$2:$E$692,'Infos Relatório'!$B30,'Faturamento SP3'!$Z$2:$Z$692,'Infos Relatório'!AS$1)</f>
        <v>0</v>
      </c>
      <c r="AT30" s="13">
        <f>SUMIFS('Faturamento SP3'!$G$2:$G$692,'Faturamento SP3'!$D$2:$D$692,'Infos Relatório'!$B$2,'Faturamento SP3'!$E$2:$E$692,'Infos Relatório'!$B30,'Faturamento SP3'!$Z$2:$Z$692,'Infos Relatório'!AS$1)</f>
        <v>0</v>
      </c>
      <c r="AU30" s="13">
        <f>SUMIFS('Faturamento SP3'!$J$2:$J$692,'Faturamento SP3'!$D$2:$D$692,'Infos Relatório'!$B$2,'Faturamento SP3'!$E$2:$E$692,'Infos Relatório'!$B30,'Faturamento SP3'!$Z$2:$Z$692,'Infos Relatório'!AS$1)</f>
        <v>0</v>
      </c>
      <c r="AV30" s="14">
        <f>SUMIFS('Faturamento SP3'!$O$2:$O$692,'Faturamento SP3'!$D$2:$D$692,'Infos Relatório'!$B$2,'Faturamento SP3'!$E$2:$E$692,'Infos Relatório'!$B30,'Faturamento SP3'!$Z$2:$Z$692,'Infos Relatório'!AS$1,'Faturamento SP3'!$T$2:$T$692,"Sim")+SUMIFS('Faturamento SP3'!$P$2:$P$692,'Faturamento SP3'!$D$2:$D$692,'Infos Relatório'!$B$2,'Faturamento SP3'!$E$2:$E$692,'Infos Relatório'!$B30,'Faturamento SP3'!$Z$2:$Z$692,'Infos Relatório'!AS$1,'Faturamento SP3'!$T$2:$T$692,"Sim")</f>
        <v>0</v>
      </c>
      <c r="AW30" s="27" t="e">
        <f t="shared" si="7"/>
        <v>#DIV/0!</v>
      </c>
      <c r="AX30" s="24">
        <f>SUMIFS('Faturamento SP3'!$H$2:$H$692,'Faturamento SP3'!$D$2:$D$692,'Infos Relatório'!$B$2,'Faturamento SP3'!$E$2:$E$692,'Infos Relatório'!$B30,'Faturamento SP3'!$Z$2:$Z$692,'Infos Relatório'!AS$1)</f>
        <v>0</v>
      </c>
      <c r="AY30" s="23">
        <f>COUNTIFS('Faturamento SP3'!$D$2:$D$692,'Infos Relatório'!$B$2,'Faturamento SP3'!$E$2:$E$692,'Infos Relatório'!$B30,'Faturamento SP3'!$Z$2:$Z$692,'Infos Relatório'!AY$1)</f>
        <v>0</v>
      </c>
      <c r="AZ30" s="13">
        <f>SUMIFS('Faturamento SP3'!$G$2:$G$692,'Faturamento SP3'!$D$2:$D$692,'Infos Relatório'!$B$2,'Faturamento SP3'!$E$2:$E$692,'Infos Relatório'!$B30,'Faturamento SP3'!$Z$2:$Z$692,'Infos Relatório'!AY$1)</f>
        <v>0</v>
      </c>
      <c r="BA30" s="13">
        <f>SUMIFS('Faturamento SP3'!$J$2:$J$692,'Faturamento SP3'!$D$2:$D$692,'Infos Relatório'!$B$2,'Faturamento SP3'!$E$2:$E$692,'Infos Relatório'!$B30,'Faturamento SP3'!$Z$2:$Z$692,'Infos Relatório'!AY$1)</f>
        <v>0</v>
      </c>
      <c r="BB30" s="14">
        <f>SUMIFS('Faturamento SP3'!$O$2:$O$692,'Faturamento SP3'!$D$2:$D$692,'Infos Relatório'!$B$2,'Faturamento SP3'!$E$2:$E$692,'Infos Relatório'!$B30,'Faturamento SP3'!$Z$2:$Z$692,'Infos Relatório'!AY$1,'Faturamento SP3'!$T$2:$T$692,"Sim")+SUMIFS('Faturamento SP3'!$P$2:$P$692,'Faturamento SP3'!$D$2:$D$692,'Infos Relatório'!$B$2,'Faturamento SP3'!$E$2:$E$692,'Infos Relatório'!$B30,'Faturamento SP3'!$Z$2:$Z$692,'Infos Relatório'!AY$1,'Faturamento SP3'!$T$2:$T$692,"Sim")</f>
        <v>0</v>
      </c>
      <c r="BC30" s="27" t="e">
        <f t="shared" si="8"/>
        <v>#DIV/0!</v>
      </c>
      <c r="BD30" s="24">
        <f>SUMIFS('Faturamento SP3'!$H$2:$H$692,'Faturamento SP3'!$D$2:$D$692,'Infos Relatório'!$B$2,'Faturamento SP3'!$E$2:$E$692,'Infos Relatório'!$B30,'Faturamento SP3'!$Z$2:$Z$692,'Infos Relatório'!AY$1)</f>
        <v>0</v>
      </c>
      <c r="BE30" s="23">
        <f>COUNTIFS('Faturamento SP3'!$D$2:$D$692,'Infos Relatório'!$B$2,'Faturamento SP3'!$E$2:$E$692,'Infos Relatório'!$B30,'Faturamento SP3'!$Z$2:$Z$692,'Infos Relatório'!BE$1)</f>
        <v>0</v>
      </c>
      <c r="BF30" s="13">
        <f>SUMIFS('Faturamento SP3'!$G$2:$G$692,'Faturamento SP3'!$D$2:$D$692,'Infos Relatório'!$B$2,'Faturamento SP3'!$E$2:$E$692,'Infos Relatório'!$B30,'Faturamento SP3'!$Z$2:$Z$692,'Infos Relatório'!BE$1)</f>
        <v>0</v>
      </c>
      <c r="BG30" s="13">
        <f>SUMIFS('Faturamento SP3'!$J$2:$J$692,'Faturamento SP3'!$D$2:$D$692,'Infos Relatório'!$B$2,'Faturamento SP3'!$E$2:$E$692,'Infos Relatório'!$B30,'Faturamento SP3'!$Z$2:$Z$692,'Infos Relatório'!BE$1)</f>
        <v>0</v>
      </c>
      <c r="BH30" s="14">
        <f>SUMIFS('Faturamento SP3'!$O$2:$O$692,'Faturamento SP3'!$D$2:$D$692,'Infos Relatório'!$B$2,'Faturamento SP3'!$E$2:$E$692,'Infos Relatório'!$B30,'Faturamento SP3'!$Z$2:$Z$692,'Infos Relatório'!BE$1,'Faturamento SP3'!$T$2:$T$692,"Sim")+SUMIFS('Faturamento SP3'!$P$2:$P$692,'Faturamento SP3'!$D$2:$D$692,'Infos Relatório'!$B$2,'Faturamento SP3'!$E$2:$E$692,'Infos Relatório'!$B30,'Faturamento SP3'!$Z$2:$Z$692,'Infos Relatório'!BE$1,'Faturamento SP3'!$T$2:$T$692,"Sim")</f>
        <v>0</v>
      </c>
      <c r="BI30" s="27" t="e">
        <f t="shared" si="9"/>
        <v>#DIV/0!</v>
      </c>
      <c r="BJ30" s="24">
        <f>SUMIFS('Faturamento SP3'!$H$2:$H$692,'Faturamento SP3'!$D$2:$D$692,'Infos Relatório'!$B$2,'Faturamento SP3'!$E$2:$E$692,'Infos Relatório'!$B30,'Faturamento SP3'!$Z$2:$Z$692,'Infos Relatório'!BE$1)</f>
        <v>0</v>
      </c>
      <c r="BK30" s="23">
        <f>COUNTIFS('Faturamento SP3'!$D$2:$D$692,'Infos Relatório'!$B$2,'Faturamento SP3'!$E$2:$E$692,'Infos Relatório'!$B30,'Faturamento SP3'!$Z$2:$Z$692,'Infos Relatório'!BK$1)</f>
        <v>0</v>
      </c>
      <c r="BL30" s="13">
        <f>SUMIFS('Faturamento SP3'!$G$2:$G$692,'Faturamento SP3'!$D$2:$D$692,'Infos Relatório'!$B$2,'Faturamento SP3'!$E$2:$E$692,'Infos Relatório'!$B30,'Faturamento SP3'!$Z$2:$Z$692,'Infos Relatório'!BK$1)</f>
        <v>0</v>
      </c>
      <c r="BM30" s="13">
        <f>SUMIFS('Faturamento SP3'!$J$2:$J$692,'Faturamento SP3'!$D$2:$D$692,'Infos Relatório'!$B$2,'Faturamento SP3'!$E$2:$E$692,'Infos Relatório'!$B30,'Faturamento SP3'!$Z$2:$Z$692,'Infos Relatório'!BK$1)</f>
        <v>0</v>
      </c>
      <c r="BN30" s="14">
        <f>SUMIFS('Faturamento SP3'!$O$2:$O$692,'Faturamento SP3'!$D$2:$D$692,'Infos Relatório'!$B$2,'Faturamento SP3'!$E$2:$E$692,'Infos Relatório'!$B30,'Faturamento SP3'!$Z$2:$Z$692,'Infos Relatório'!BK$1,'Faturamento SP3'!$T$2:$T$692,"Sim")+SUMIFS('Faturamento SP3'!$P$2:$P$692,'Faturamento SP3'!$D$2:$D$692,'Infos Relatório'!$B$2,'Faturamento SP3'!$E$2:$E$692,'Infos Relatório'!$B30,'Faturamento SP3'!$Z$2:$Z$692,'Infos Relatório'!BK$1,'Faturamento SP3'!$T$2:$T$692,"Sim")</f>
        <v>0</v>
      </c>
      <c r="BO30" s="27" t="e">
        <f t="shared" si="10"/>
        <v>#DIV/0!</v>
      </c>
      <c r="BP30" s="24">
        <f>SUMIFS('Faturamento SP3'!$H$2:$H$692,'Faturamento SP3'!$D$2:$D$692,'Infos Relatório'!$B$2,'Faturamento SP3'!$E$2:$E$692,'Infos Relatório'!$B30,'Faturamento SP3'!$Z$2:$Z$692,'Infos Relatório'!BK$1)</f>
        <v>0</v>
      </c>
      <c r="BQ30" s="23">
        <f>COUNTIFS('Faturamento SP3'!$D$2:$D$692,'Infos Relatório'!$B$2,'Faturamento SP3'!$E$2:$E$692,'Infos Relatório'!$B30,'Faturamento SP3'!$Z$2:$Z$692,'Infos Relatório'!BQ$1)</f>
        <v>0</v>
      </c>
      <c r="BR30" s="13">
        <f>SUMIFS('Faturamento SP3'!$G$2:$G$692,'Faturamento SP3'!$D$2:$D$692,'Infos Relatório'!$B$2,'Faturamento SP3'!$E$2:$E$692,'Infos Relatório'!$B30,'Faturamento SP3'!$Z$2:$Z$692,'Infos Relatório'!BQ$1)</f>
        <v>0</v>
      </c>
      <c r="BS30" s="13">
        <f>SUMIFS('Faturamento SP3'!$J$2:$J$692,'Faturamento SP3'!$D$2:$D$692,'Infos Relatório'!$B$2,'Faturamento SP3'!$E$2:$E$692,'Infos Relatório'!$B30,'Faturamento SP3'!$Z$2:$Z$692,'Infos Relatório'!BQ$1)</f>
        <v>0</v>
      </c>
      <c r="BT30" s="14">
        <f>SUMIFS('Faturamento SP3'!$O$2:$O$692,'Faturamento SP3'!$D$2:$D$692,'Infos Relatório'!$B$2,'Faturamento SP3'!$E$2:$E$692,'Infos Relatório'!$B30,'Faturamento SP3'!$Z$2:$Z$692,'Infos Relatório'!BQ$1,'Faturamento SP3'!$T$2:$T$692,"Sim")+SUMIFS('Faturamento SP3'!$P$2:$P$692,'Faturamento SP3'!$D$2:$D$692,'Infos Relatório'!$B$2,'Faturamento SP3'!$E$2:$E$692,'Infos Relatório'!$B30,'Faturamento SP3'!$Z$2:$Z$692,'Infos Relatório'!BQ$1,'Faturamento SP3'!$T$2:$T$692,"Sim")</f>
        <v>0</v>
      </c>
      <c r="BU30" s="27" t="e">
        <f t="shared" si="11"/>
        <v>#DIV/0!</v>
      </c>
      <c r="BV30" s="24">
        <f>SUMIFS('Faturamento SP3'!$H$2:$H$692,'Faturamento SP3'!$D$2:$D$692,'Infos Relatório'!$B$2,'Faturamento SP3'!$E$2:$E$692,'Infos Relatório'!$B30,'Faturamento SP3'!$Z$2:$Z$692,'Infos Relatório'!BQ$1)</f>
        <v>0</v>
      </c>
    </row>
    <row r="31" spans="2:74">
      <c r="B31" s="17" t="s">
        <v>35</v>
      </c>
      <c r="C31" s="23">
        <f>COUNTIFS('Faturamento SP3'!$D$2:$D$692,'Infos Relatório'!$B$2,'Faturamento SP3'!$E$2:$E$692,'Infos Relatório'!$B31,'Faturamento SP3'!$Z$2:$Z$692,'Infos Relatório'!C$1)</f>
        <v>0</v>
      </c>
      <c r="D31" s="13">
        <f>SUMIFS('Faturamento SP3'!$G$2:$G$692,'Faturamento SP3'!$D$2:$D$692,'Infos Relatório'!$B$2,'Faturamento SP3'!$E$2:$E$692,'Infos Relatório'!$B31,'Faturamento SP3'!$Z$2:$Z$692,'Infos Relatório'!C$1)</f>
        <v>0</v>
      </c>
      <c r="E31" s="13">
        <f>SUMIFS('Faturamento SP3'!$J$2:$J$692,'Faturamento SP3'!$D$2:$D$692,'Infos Relatório'!$B$2,'Faturamento SP3'!$E$2:$E$692,'Infos Relatório'!$B31,'Faturamento SP3'!$Z$2:$Z$692,'Infos Relatório'!C$1)</f>
        <v>0</v>
      </c>
      <c r="F31" s="14">
        <f>SUMIFS('Faturamento SP3'!$O$2:$O$692,'Faturamento SP3'!$D$2:$D$692,'Infos Relatório'!$B$2,'Faturamento SP3'!$E$2:$E$692,'Infos Relatório'!$B31,'Faturamento SP3'!$Z$2:$Z$692,'Infos Relatório'!C$1,'Faturamento SP3'!$T$2:$T$692,"Sim")+SUMIFS('Faturamento SP3'!$P$2:$P$692,'Faturamento SP3'!$D$2:$D$692,'Infos Relatório'!$B$2,'Faturamento SP3'!$E$2:$E$692,'Infos Relatório'!$B31,'Faturamento SP3'!$Z$2:$Z$692,'Infos Relatório'!C$1,'Faturamento SP3'!$T$2:$T$692,"Sim")</f>
        <v>0</v>
      </c>
      <c r="G31" s="27" t="e">
        <f t="shared" si="12"/>
        <v>#DIV/0!</v>
      </c>
      <c r="H31" s="24">
        <f>SUMIFS('Faturamento SP3'!$H$2:$H$692,'Faturamento SP3'!$D$2:$D$692,'Infos Relatório'!$B$2,'Faturamento SP3'!$E$2:$E$692,'Infos Relatório'!$B31,'Faturamento SP3'!$Z$2:$Z$692,'Infos Relatório'!C$1)</f>
        <v>0</v>
      </c>
      <c r="I31" s="23">
        <f>COUNTIFS('Faturamento SP3'!$D$2:$D$692,'Infos Relatório'!$B$2,'Faturamento SP3'!$E$2:$E$692,'Infos Relatório'!$B31,'Faturamento SP3'!$Z$2:$Z$692,'Infos Relatório'!I$1)</f>
        <v>0</v>
      </c>
      <c r="J31" s="13">
        <f>SUMIFS('Faturamento SP3'!$G$2:$G$692,'Faturamento SP3'!$D$2:$D$692,'Infos Relatório'!$B$2,'Faturamento SP3'!$E$2:$E$692,'Infos Relatório'!$B31,'Faturamento SP3'!$Z$2:$Z$692,'Infos Relatório'!I$1)</f>
        <v>0</v>
      </c>
      <c r="K31" s="13">
        <f>SUMIFS('Faturamento SP3'!$J$2:$J$692,'Faturamento SP3'!$D$2:$D$692,'Infos Relatório'!$B$2,'Faturamento SP3'!$E$2:$E$692,'Infos Relatório'!$B31,'Faturamento SP3'!$Z$2:$Z$692,'Infos Relatório'!I$1)</f>
        <v>0</v>
      </c>
      <c r="L31" s="14">
        <f>SUMIFS('Faturamento SP3'!$O$2:$O$692,'Faturamento SP3'!$D$2:$D$692,'Infos Relatório'!$B$2,'Faturamento SP3'!$E$2:$E$692,'Infos Relatório'!$B31,'Faturamento SP3'!$Z$2:$Z$692,'Infos Relatório'!I$1,'Faturamento SP3'!$T$2:$T$692,"Sim")+SUMIFS('Faturamento SP3'!$P$2:$P$692,'Faturamento SP3'!$D$2:$D$692,'Infos Relatório'!$B$2,'Faturamento SP3'!$E$2:$E$692,'Infos Relatório'!$B31,'Faturamento SP3'!$Z$2:$Z$692,'Infos Relatório'!I$1,'Faturamento SP3'!$T$2:$T$692,"Sim")</f>
        <v>0</v>
      </c>
      <c r="M31" s="27" t="e">
        <f t="shared" si="1"/>
        <v>#DIV/0!</v>
      </c>
      <c r="N31" s="24">
        <f>SUMIFS('Faturamento SP3'!$H$2:$H$692,'Faturamento SP3'!$D$2:$D$692,'Infos Relatório'!$B$2,'Faturamento SP3'!$E$2:$E$692,'Infos Relatório'!$B31,'Faturamento SP3'!$Z$2:$Z$692,'Infos Relatório'!I$1)</f>
        <v>0</v>
      </c>
      <c r="O31" s="23">
        <f>COUNTIFS('Faturamento SP3'!$D$2:$D$692,'Infos Relatório'!$B$2,'Faturamento SP3'!$E$2:$E$692,'Infos Relatório'!$B31,'Faturamento SP3'!$Z$2:$Z$692,'Infos Relatório'!O$1)</f>
        <v>0</v>
      </c>
      <c r="P31" s="13">
        <f>SUMIFS('Faturamento SP3'!$G$2:$G$692,'Faturamento SP3'!$D$2:$D$692,'Infos Relatório'!$B$2,'Faturamento SP3'!$E$2:$E$692,'Infos Relatório'!$B31,'Faturamento SP3'!$Z$2:$Z$692,'Infos Relatório'!O$1)</f>
        <v>0</v>
      </c>
      <c r="Q31" s="13">
        <f>SUMIFS('Faturamento SP3'!$J$2:$J$692,'Faturamento SP3'!$D$2:$D$692,'Infos Relatório'!$B$2,'Faturamento SP3'!$E$2:$E$692,'Infos Relatório'!$B31,'Faturamento SP3'!$Z$2:$Z$692,'Infos Relatório'!O$1)</f>
        <v>0</v>
      </c>
      <c r="R31" s="14">
        <f>SUMIFS('Faturamento SP3'!$O$2:$O$692,'Faturamento SP3'!$D$2:$D$692,'Infos Relatório'!$B$2,'Faturamento SP3'!$E$2:$E$692,'Infos Relatório'!$B31,'Faturamento SP3'!$Z$2:$Z$692,'Infos Relatório'!O$1,'Faturamento SP3'!$T$2:$T$692,"Sim")+SUMIFS('Faturamento SP3'!$P$2:$P$692,'Faturamento SP3'!$D$2:$D$692,'Infos Relatório'!$B$2,'Faturamento SP3'!$E$2:$E$692,'Infos Relatório'!$B31,'Faturamento SP3'!$Z$2:$Z$692,'Infos Relatório'!O$1,'Faturamento SP3'!$T$2:$T$692,"Sim")</f>
        <v>0</v>
      </c>
      <c r="S31" s="27" t="e">
        <f t="shared" si="2"/>
        <v>#DIV/0!</v>
      </c>
      <c r="T31" s="24">
        <f>SUMIFS('Faturamento SP3'!$H$2:$H$692,'Faturamento SP3'!$D$2:$D$692,'Infos Relatório'!$B$2,'Faturamento SP3'!$E$2:$E$692,'Infos Relatório'!$B31,'Faturamento SP3'!$Z$2:$Z$692,'Infos Relatório'!O$1)</f>
        <v>0</v>
      </c>
      <c r="U31" s="23">
        <f>COUNTIFS('Faturamento SP3'!$D$2:$D$692,'Infos Relatório'!$B$2,'Faturamento SP3'!$E$2:$E$692,'Infos Relatório'!$B31,'Faturamento SP3'!$Z$2:$Z$692,'Infos Relatório'!U$1)</f>
        <v>0</v>
      </c>
      <c r="V31" s="13">
        <f>SUMIFS('Faturamento SP3'!$G$2:$G$692,'Faturamento SP3'!$D$2:$D$692,'Infos Relatório'!$B$2,'Faturamento SP3'!$E$2:$E$692,'Infos Relatório'!$B31,'Faturamento SP3'!$Z$2:$Z$692,'Infos Relatório'!U$1)</f>
        <v>0</v>
      </c>
      <c r="W31" s="13">
        <f>SUMIFS('Faturamento SP3'!$J$2:$J$692,'Faturamento SP3'!$D$2:$D$692,'Infos Relatório'!$B$2,'Faturamento SP3'!$E$2:$E$692,'Infos Relatório'!$B31,'Faturamento SP3'!$Z$2:$Z$692,'Infos Relatório'!U$1)</f>
        <v>0</v>
      </c>
      <c r="X31" s="14">
        <f>SUMIFS('Faturamento SP3'!$O$2:$O$692,'Faturamento SP3'!$D$2:$D$692,'Infos Relatório'!$B$2,'Faturamento SP3'!$E$2:$E$692,'Infos Relatório'!$B31,'Faturamento SP3'!$Z$2:$Z$692,'Infos Relatório'!U$1,'Faturamento SP3'!$T$2:$T$692,"Sim")+SUMIFS('Faturamento SP3'!$P$2:$P$692,'Faturamento SP3'!$D$2:$D$692,'Infos Relatório'!$B$2,'Faturamento SP3'!$E$2:$E$692,'Infos Relatório'!$B31,'Faturamento SP3'!$Z$2:$Z$692,'Infos Relatório'!U$1,'Faturamento SP3'!$T$2:$T$692,"Sim")</f>
        <v>0</v>
      </c>
      <c r="Y31" s="27" t="e">
        <f t="shared" si="3"/>
        <v>#DIV/0!</v>
      </c>
      <c r="Z31" s="24">
        <f>SUMIFS('Faturamento SP3'!$H$2:$H$692,'Faturamento SP3'!$D$2:$D$692,'Infos Relatório'!$B$2,'Faturamento SP3'!$E$2:$E$692,'Infos Relatório'!$B31,'Faturamento SP3'!$Z$2:$Z$692,'Infos Relatório'!U$1)</f>
        <v>0</v>
      </c>
      <c r="AA31" s="23">
        <f>COUNTIFS('Faturamento SP3'!$D$2:$D$692,'Infos Relatório'!$B$2,'Faturamento SP3'!$E$2:$E$692,'Infos Relatório'!$B31,'Faturamento SP3'!$Z$2:$Z$692,'Infos Relatório'!AA$1)</f>
        <v>0</v>
      </c>
      <c r="AB31" s="13">
        <f>SUMIFS('Faturamento SP3'!$G$2:$G$692,'Faturamento SP3'!$D$2:$D$692,'Infos Relatório'!$B$2,'Faturamento SP3'!$E$2:$E$692,'Infos Relatório'!$B31,'Faturamento SP3'!$Z$2:$Z$692,'Infos Relatório'!AA$1)</f>
        <v>0</v>
      </c>
      <c r="AC31" s="13">
        <f>SUMIFS('Faturamento SP3'!$J$2:$J$692,'Faturamento SP3'!$D$2:$D$692,'Infos Relatório'!$B$2,'Faturamento SP3'!$E$2:$E$692,'Infos Relatório'!$B31,'Faturamento SP3'!$Z$2:$Z$692,'Infos Relatório'!AA$1)</f>
        <v>0</v>
      </c>
      <c r="AD31" s="14">
        <f>SUMIFS('Faturamento SP3'!$O$2:$O$692,'Faturamento SP3'!$D$2:$D$692,'Infos Relatório'!$B$2,'Faturamento SP3'!$E$2:$E$692,'Infos Relatório'!$B31,'Faturamento SP3'!$Z$2:$Z$692,'Infos Relatório'!AA$1,'Faturamento SP3'!$T$2:$T$692,"Sim")+SUMIFS('Faturamento SP3'!$P$2:$P$692,'Faturamento SP3'!$D$2:$D$692,'Infos Relatório'!$B$2,'Faturamento SP3'!$E$2:$E$692,'Infos Relatório'!$B31,'Faturamento SP3'!$Z$2:$Z$692,'Infos Relatório'!AA$1,'Faturamento SP3'!$T$2:$T$692,"Sim")</f>
        <v>0</v>
      </c>
      <c r="AE31" s="27" t="e">
        <f t="shared" si="4"/>
        <v>#DIV/0!</v>
      </c>
      <c r="AF31" s="24">
        <f>SUMIFS('Faturamento SP3'!$H$2:$H$692,'Faturamento SP3'!$D$2:$D$692,'Infos Relatório'!$B$2,'Faturamento SP3'!$E$2:$E$692,'Infos Relatório'!$B31,'Faturamento SP3'!$Z$2:$Z$692,'Infos Relatório'!AA$1)</f>
        <v>0</v>
      </c>
      <c r="AG31" s="23">
        <f>COUNTIFS('Faturamento SP3'!$D$2:$D$692,'Infos Relatório'!$B$2,'Faturamento SP3'!$E$2:$E$692,'Infos Relatório'!$B31,'Faturamento SP3'!$Z$2:$Z$692,'Infos Relatório'!AG$1)</f>
        <v>0</v>
      </c>
      <c r="AH31" s="13">
        <f>SUMIFS('Faturamento SP3'!$G$2:$G$692,'Faturamento SP3'!$D$2:$D$692,'Infos Relatório'!$B$2,'Faturamento SP3'!$E$2:$E$692,'Infos Relatório'!$B31,'Faturamento SP3'!$Z$2:$Z$692,'Infos Relatório'!AG$1)</f>
        <v>0</v>
      </c>
      <c r="AI31" s="13">
        <f>SUMIFS('Faturamento SP3'!$J$2:$J$692,'Faturamento SP3'!$D$2:$D$692,'Infos Relatório'!$B$2,'Faturamento SP3'!$E$2:$E$692,'Infos Relatório'!$B31,'Faturamento SP3'!$Z$2:$Z$692,'Infos Relatório'!AG$1)</f>
        <v>0</v>
      </c>
      <c r="AJ31" s="14">
        <f>SUMIFS('Faturamento SP3'!$O$2:$O$692,'Faturamento SP3'!$D$2:$D$692,'Infos Relatório'!$B$2,'Faturamento SP3'!$E$2:$E$692,'Infos Relatório'!$B31,'Faturamento SP3'!$Z$2:$Z$692,'Infos Relatório'!AG$1,'Faturamento SP3'!$T$2:$T$692,"Sim")+SUMIFS('Faturamento SP3'!$P$2:$P$692,'Faturamento SP3'!$D$2:$D$692,'Infos Relatório'!$B$2,'Faturamento SP3'!$E$2:$E$692,'Infos Relatório'!$B31,'Faturamento SP3'!$Z$2:$Z$692,'Infos Relatório'!AG$1,'Faturamento SP3'!$T$2:$T$692,"Sim")</f>
        <v>0</v>
      </c>
      <c r="AK31" s="27" t="e">
        <f t="shared" si="5"/>
        <v>#DIV/0!</v>
      </c>
      <c r="AL31" s="24">
        <f>SUMIFS('Faturamento SP3'!$H$2:$H$692,'Faturamento SP3'!$D$2:$D$692,'Infos Relatório'!$B$2,'Faturamento SP3'!$E$2:$E$692,'Infos Relatório'!$B31,'Faturamento SP3'!$Z$2:$Z$692,'Infos Relatório'!AG$1)</f>
        <v>0</v>
      </c>
      <c r="AM31" s="23">
        <f>COUNTIFS('Faturamento SP3'!$D$2:$D$692,'Infos Relatório'!$B$2,'Faturamento SP3'!$E$2:$E$692,'Infos Relatório'!$B31,'Faturamento SP3'!$Z$2:$Z$692,'Infos Relatório'!AM$1)</f>
        <v>0</v>
      </c>
      <c r="AN31" s="13">
        <f>SUMIFS('Faturamento SP3'!$G$2:$G$692,'Faturamento SP3'!$D$2:$D$692,'Infos Relatório'!$B$2,'Faturamento SP3'!$E$2:$E$692,'Infos Relatório'!$B31,'Faturamento SP3'!$Z$2:$Z$692,'Infos Relatório'!AM$1)</f>
        <v>0</v>
      </c>
      <c r="AO31" s="13">
        <f>SUMIFS('Faturamento SP3'!$J$2:$J$692,'Faturamento SP3'!$D$2:$D$692,'Infos Relatório'!$B$2,'Faturamento SP3'!$E$2:$E$692,'Infos Relatório'!$B31,'Faturamento SP3'!$Z$2:$Z$692,'Infos Relatório'!AM$1)</f>
        <v>0</v>
      </c>
      <c r="AP31" s="14">
        <f>SUMIFS('Faturamento SP3'!$O$2:$O$692,'Faturamento SP3'!$D$2:$D$692,'Infos Relatório'!$B$2,'Faturamento SP3'!$E$2:$E$692,'Infos Relatório'!$B31,'Faturamento SP3'!$Z$2:$Z$692,'Infos Relatório'!AM$1,'Faturamento SP3'!$T$2:$T$692,"Sim")+SUMIFS('Faturamento SP3'!$P$2:$P$692,'Faturamento SP3'!$D$2:$D$692,'Infos Relatório'!$B$2,'Faturamento SP3'!$E$2:$E$692,'Infos Relatório'!$B31,'Faturamento SP3'!$Z$2:$Z$692,'Infos Relatório'!AM$1,'Faturamento SP3'!$T$2:$T$692,"Sim")</f>
        <v>0</v>
      </c>
      <c r="AQ31" s="27" t="e">
        <f t="shared" si="6"/>
        <v>#DIV/0!</v>
      </c>
      <c r="AR31" s="24">
        <f>SUMIFS('Faturamento SP3'!$H$2:$H$692,'Faturamento SP3'!$D$2:$D$692,'Infos Relatório'!$B$2,'Faturamento SP3'!$E$2:$E$692,'Infos Relatório'!$B31,'Faturamento SP3'!$Z$2:$Z$692,'Infos Relatório'!AM$1)</f>
        <v>0</v>
      </c>
      <c r="AS31" s="23">
        <f>COUNTIFS('Faturamento SP3'!$D$2:$D$692,'Infos Relatório'!$B$2,'Faturamento SP3'!$E$2:$E$692,'Infos Relatório'!$B31,'Faturamento SP3'!$Z$2:$Z$692,'Infos Relatório'!AS$1)</f>
        <v>0</v>
      </c>
      <c r="AT31" s="13">
        <f>SUMIFS('Faturamento SP3'!$G$2:$G$692,'Faturamento SP3'!$D$2:$D$692,'Infos Relatório'!$B$2,'Faturamento SP3'!$E$2:$E$692,'Infos Relatório'!$B31,'Faturamento SP3'!$Z$2:$Z$692,'Infos Relatório'!AS$1)</f>
        <v>0</v>
      </c>
      <c r="AU31" s="13">
        <f>SUMIFS('Faturamento SP3'!$J$2:$J$692,'Faturamento SP3'!$D$2:$D$692,'Infos Relatório'!$B$2,'Faturamento SP3'!$E$2:$E$692,'Infos Relatório'!$B31,'Faturamento SP3'!$Z$2:$Z$692,'Infos Relatório'!AS$1)</f>
        <v>0</v>
      </c>
      <c r="AV31" s="14">
        <f>SUMIFS('Faturamento SP3'!$O$2:$O$692,'Faturamento SP3'!$D$2:$D$692,'Infos Relatório'!$B$2,'Faturamento SP3'!$E$2:$E$692,'Infos Relatório'!$B31,'Faturamento SP3'!$Z$2:$Z$692,'Infos Relatório'!AS$1,'Faturamento SP3'!$T$2:$T$692,"Sim")+SUMIFS('Faturamento SP3'!$P$2:$P$692,'Faturamento SP3'!$D$2:$D$692,'Infos Relatório'!$B$2,'Faturamento SP3'!$E$2:$E$692,'Infos Relatório'!$B31,'Faturamento SP3'!$Z$2:$Z$692,'Infos Relatório'!AS$1,'Faturamento SP3'!$T$2:$T$692,"Sim")</f>
        <v>0</v>
      </c>
      <c r="AW31" s="27" t="e">
        <f t="shared" si="7"/>
        <v>#DIV/0!</v>
      </c>
      <c r="AX31" s="24">
        <f>SUMIFS('Faturamento SP3'!$H$2:$H$692,'Faturamento SP3'!$D$2:$D$692,'Infos Relatório'!$B$2,'Faturamento SP3'!$E$2:$E$692,'Infos Relatório'!$B31,'Faturamento SP3'!$Z$2:$Z$692,'Infos Relatório'!AS$1)</f>
        <v>0</v>
      </c>
      <c r="AY31" s="23">
        <f>COUNTIFS('Faturamento SP3'!$D$2:$D$692,'Infos Relatório'!$B$2,'Faturamento SP3'!$E$2:$E$692,'Infos Relatório'!$B31,'Faturamento SP3'!$Z$2:$Z$692,'Infos Relatório'!AY$1)</f>
        <v>0</v>
      </c>
      <c r="AZ31" s="13">
        <f>SUMIFS('Faturamento SP3'!$G$2:$G$692,'Faturamento SP3'!$D$2:$D$692,'Infos Relatório'!$B$2,'Faturamento SP3'!$E$2:$E$692,'Infos Relatório'!$B31,'Faturamento SP3'!$Z$2:$Z$692,'Infos Relatório'!AY$1)</f>
        <v>0</v>
      </c>
      <c r="BA31" s="13">
        <f>SUMIFS('Faturamento SP3'!$J$2:$J$692,'Faturamento SP3'!$D$2:$D$692,'Infos Relatório'!$B$2,'Faturamento SP3'!$E$2:$E$692,'Infos Relatório'!$B31,'Faturamento SP3'!$Z$2:$Z$692,'Infos Relatório'!AY$1)</f>
        <v>0</v>
      </c>
      <c r="BB31" s="14">
        <f>SUMIFS('Faturamento SP3'!$O$2:$O$692,'Faturamento SP3'!$D$2:$D$692,'Infos Relatório'!$B$2,'Faturamento SP3'!$E$2:$E$692,'Infos Relatório'!$B31,'Faturamento SP3'!$Z$2:$Z$692,'Infos Relatório'!AY$1,'Faturamento SP3'!$T$2:$T$692,"Sim")+SUMIFS('Faturamento SP3'!$P$2:$P$692,'Faturamento SP3'!$D$2:$D$692,'Infos Relatório'!$B$2,'Faturamento SP3'!$E$2:$E$692,'Infos Relatório'!$B31,'Faturamento SP3'!$Z$2:$Z$692,'Infos Relatório'!AY$1,'Faturamento SP3'!$T$2:$T$692,"Sim")</f>
        <v>0</v>
      </c>
      <c r="BC31" s="27" t="e">
        <f t="shared" si="8"/>
        <v>#DIV/0!</v>
      </c>
      <c r="BD31" s="24">
        <f>SUMIFS('Faturamento SP3'!$H$2:$H$692,'Faturamento SP3'!$D$2:$D$692,'Infos Relatório'!$B$2,'Faturamento SP3'!$E$2:$E$692,'Infos Relatório'!$B31,'Faturamento SP3'!$Z$2:$Z$692,'Infos Relatório'!AY$1)</f>
        <v>0</v>
      </c>
      <c r="BE31" s="23">
        <f>COUNTIFS('Faturamento SP3'!$D$2:$D$692,'Infos Relatório'!$B$2,'Faturamento SP3'!$E$2:$E$692,'Infos Relatório'!$B31,'Faturamento SP3'!$Z$2:$Z$692,'Infos Relatório'!BE$1)</f>
        <v>0</v>
      </c>
      <c r="BF31" s="13">
        <f>SUMIFS('Faturamento SP3'!$G$2:$G$692,'Faturamento SP3'!$D$2:$D$692,'Infos Relatório'!$B$2,'Faturamento SP3'!$E$2:$E$692,'Infos Relatório'!$B31,'Faturamento SP3'!$Z$2:$Z$692,'Infos Relatório'!BE$1)</f>
        <v>0</v>
      </c>
      <c r="BG31" s="13">
        <f>SUMIFS('Faturamento SP3'!$J$2:$J$692,'Faturamento SP3'!$D$2:$D$692,'Infos Relatório'!$B$2,'Faturamento SP3'!$E$2:$E$692,'Infos Relatório'!$B31,'Faturamento SP3'!$Z$2:$Z$692,'Infos Relatório'!BE$1)</f>
        <v>0</v>
      </c>
      <c r="BH31" s="14">
        <f>SUMIFS('Faturamento SP3'!$O$2:$O$692,'Faturamento SP3'!$D$2:$D$692,'Infos Relatório'!$B$2,'Faturamento SP3'!$E$2:$E$692,'Infos Relatório'!$B31,'Faturamento SP3'!$Z$2:$Z$692,'Infos Relatório'!BE$1,'Faturamento SP3'!$T$2:$T$692,"Sim")+SUMIFS('Faturamento SP3'!$P$2:$P$692,'Faturamento SP3'!$D$2:$D$692,'Infos Relatório'!$B$2,'Faturamento SP3'!$E$2:$E$692,'Infos Relatório'!$B31,'Faturamento SP3'!$Z$2:$Z$692,'Infos Relatório'!BE$1,'Faturamento SP3'!$T$2:$T$692,"Sim")</f>
        <v>0</v>
      </c>
      <c r="BI31" s="27" t="e">
        <f t="shared" si="9"/>
        <v>#DIV/0!</v>
      </c>
      <c r="BJ31" s="24">
        <f>SUMIFS('Faturamento SP3'!$H$2:$H$692,'Faturamento SP3'!$D$2:$D$692,'Infos Relatório'!$B$2,'Faturamento SP3'!$E$2:$E$692,'Infos Relatório'!$B31,'Faturamento SP3'!$Z$2:$Z$692,'Infos Relatório'!BE$1)</f>
        <v>0</v>
      </c>
      <c r="BK31" s="23">
        <f>COUNTIFS('Faturamento SP3'!$D$2:$D$692,'Infos Relatório'!$B$2,'Faturamento SP3'!$E$2:$E$692,'Infos Relatório'!$B31,'Faturamento SP3'!$Z$2:$Z$692,'Infos Relatório'!BK$1)</f>
        <v>0</v>
      </c>
      <c r="BL31" s="13">
        <f>SUMIFS('Faturamento SP3'!$G$2:$G$692,'Faturamento SP3'!$D$2:$D$692,'Infos Relatório'!$B$2,'Faturamento SP3'!$E$2:$E$692,'Infos Relatório'!$B31,'Faturamento SP3'!$Z$2:$Z$692,'Infos Relatório'!BK$1)</f>
        <v>0</v>
      </c>
      <c r="BM31" s="13">
        <f>SUMIFS('Faturamento SP3'!$J$2:$J$692,'Faturamento SP3'!$D$2:$D$692,'Infos Relatório'!$B$2,'Faturamento SP3'!$E$2:$E$692,'Infos Relatório'!$B31,'Faturamento SP3'!$Z$2:$Z$692,'Infos Relatório'!BK$1)</f>
        <v>0</v>
      </c>
      <c r="BN31" s="14">
        <f>SUMIFS('Faturamento SP3'!$O$2:$O$692,'Faturamento SP3'!$D$2:$D$692,'Infos Relatório'!$B$2,'Faturamento SP3'!$E$2:$E$692,'Infos Relatório'!$B31,'Faturamento SP3'!$Z$2:$Z$692,'Infos Relatório'!BK$1,'Faturamento SP3'!$T$2:$T$692,"Sim")+SUMIFS('Faturamento SP3'!$P$2:$P$692,'Faturamento SP3'!$D$2:$D$692,'Infos Relatório'!$B$2,'Faturamento SP3'!$E$2:$E$692,'Infos Relatório'!$B31,'Faturamento SP3'!$Z$2:$Z$692,'Infos Relatório'!BK$1,'Faturamento SP3'!$T$2:$T$692,"Sim")</f>
        <v>0</v>
      </c>
      <c r="BO31" s="27" t="e">
        <f t="shared" si="10"/>
        <v>#DIV/0!</v>
      </c>
      <c r="BP31" s="24">
        <f>SUMIFS('Faturamento SP3'!$H$2:$H$692,'Faturamento SP3'!$D$2:$D$692,'Infos Relatório'!$B$2,'Faturamento SP3'!$E$2:$E$692,'Infos Relatório'!$B31,'Faturamento SP3'!$Z$2:$Z$692,'Infos Relatório'!BK$1)</f>
        <v>0</v>
      </c>
      <c r="BQ31" s="23">
        <f>COUNTIFS('Faturamento SP3'!$D$2:$D$692,'Infos Relatório'!$B$2,'Faturamento SP3'!$E$2:$E$692,'Infos Relatório'!$B31,'Faturamento SP3'!$Z$2:$Z$692,'Infos Relatório'!BQ$1)</f>
        <v>0</v>
      </c>
      <c r="BR31" s="13">
        <f>SUMIFS('Faturamento SP3'!$G$2:$G$692,'Faturamento SP3'!$D$2:$D$692,'Infos Relatório'!$B$2,'Faturamento SP3'!$E$2:$E$692,'Infos Relatório'!$B31,'Faturamento SP3'!$Z$2:$Z$692,'Infos Relatório'!BQ$1)</f>
        <v>0</v>
      </c>
      <c r="BS31" s="13">
        <f>SUMIFS('Faturamento SP3'!$J$2:$J$692,'Faturamento SP3'!$D$2:$D$692,'Infos Relatório'!$B$2,'Faturamento SP3'!$E$2:$E$692,'Infos Relatório'!$B31,'Faturamento SP3'!$Z$2:$Z$692,'Infos Relatório'!BQ$1)</f>
        <v>0</v>
      </c>
      <c r="BT31" s="14">
        <f>SUMIFS('Faturamento SP3'!$O$2:$O$692,'Faturamento SP3'!$D$2:$D$692,'Infos Relatório'!$B$2,'Faturamento SP3'!$E$2:$E$692,'Infos Relatório'!$B31,'Faturamento SP3'!$Z$2:$Z$692,'Infos Relatório'!BQ$1,'Faturamento SP3'!$T$2:$T$692,"Sim")+SUMIFS('Faturamento SP3'!$P$2:$P$692,'Faturamento SP3'!$D$2:$D$692,'Infos Relatório'!$B$2,'Faturamento SP3'!$E$2:$E$692,'Infos Relatório'!$B31,'Faturamento SP3'!$Z$2:$Z$692,'Infos Relatório'!BQ$1,'Faturamento SP3'!$T$2:$T$692,"Sim")</f>
        <v>0</v>
      </c>
      <c r="BU31" s="27" t="e">
        <f t="shared" si="11"/>
        <v>#DIV/0!</v>
      </c>
      <c r="BV31" s="24">
        <f>SUMIFS('Faturamento SP3'!$H$2:$H$692,'Faturamento SP3'!$D$2:$D$692,'Infos Relatório'!$B$2,'Faturamento SP3'!$E$2:$E$692,'Infos Relatório'!$B31,'Faturamento SP3'!$Z$2:$Z$692,'Infos Relatório'!BQ$1)</f>
        <v>0</v>
      </c>
    </row>
    <row r="32" spans="2:74">
      <c r="B32" s="17" t="s">
        <v>36</v>
      </c>
      <c r="C32" s="23">
        <f>COUNTIFS('Faturamento SP3'!$D$2:$D$692,'Infos Relatório'!$B$2,'Faturamento SP3'!$E$2:$E$692,'Infos Relatório'!$B32,'Faturamento SP3'!$Z$2:$Z$692,'Infos Relatório'!C$1)</f>
        <v>0</v>
      </c>
      <c r="D32" s="13">
        <f>SUMIFS('Faturamento SP3'!$G$2:$G$692,'Faturamento SP3'!$D$2:$D$692,'Infos Relatório'!$B$2,'Faturamento SP3'!$E$2:$E$692,'Infos Relatório'!$B32,'Faturamento SP3'!$Z$2:$Z$692,'Infos Relatório'!C$1)</f>
        <v>0</v>
      </c>
      <c r="E32" s="13">
        <f>SUMIFS('Faturamento SP3'!$J$2:$J$692,'Faturamento SP3'!$D$2:$D$692,'Infos Relatório'!$B$2,'Faturamento SP3'!$E$2:$E$692,'Infos Relatório'!$B32,'Faturamento SP3'!$Z$2:$Z$692,'Infos Relatório'!C$1)</f>
        <v>0</v>
      </c>
      <c r="F32" s="14">
        <f>SUMIFS('Faturamento SP3'!$O$2:$O$692,'Faturamento SP3'!$D$2:$D$692,'Infos Relatório'!$B$2,'Faturamento SP3'!$E$2:$E$692,'Infos Relatório'!$B32,'Faturamento SP3'!$Z$2:$Z$692,'Infos Relatório'!C$1,'Faturamento SP3'!$T$2:$T$692,"Sim")+SUMIFS('Faturamento SP3'!$P$2:$P$692,'Faturamento SP3'!$D$2:$D$692,'Infos Relatório'!$B$2,'Faturamento SP3'!$E$2:$E$692,'Infos Relatório'!$B32,'Faturamento SP3'!$Z$2:$Z$692,'Infos Relatório'!C$1,'Faturamento SP3'!$T$2:$T$692,"Sim")</f>
        <v>0</v>
      </c>
      <c r="G32" s="27" t="e">
        <f t="shared" si="12"/>
        <v>#DIV/0!</v>
      </c>
      <c r="H32" s="24">
        <f>SUMIFS('Faturamento SP3'!$H$2:$H$692,'Faturamento SP3'!$D$2:$D$692,'Infos Relatório'!$B$2,'Faturamento SP3'!$E$2:$E$692,'Infos Relatório'!$B32,'Faturamento SP3'!$Z$2:$Z$692,'Infos Relatório'!C$1)</f>
        <v>0</v>
      </c>
      <c r="I32" s="23">
        <f>COUNTIFS('Faturamento SP3'!$D$2:$D$692,'Infos Relatório'!$B$2,'Faturamento SP3'!$E$2:$E$692,'Infos Relatório'!$B32,'Faturamento SP3'!$Z$2:$Z$692,'Infos Relatório'!I$1)</f>
        <v>0</v>
      </c>
      <c r="J32" s="13">
        <f>SUMIFS('Faturamento SP3'!$G$2:$G$692,'Faturamento SP3'!$D$2:$D$692,'Infos Relatório'!$B$2,'Faturamento SP3'!$E$2:$E$692,'Infos Relatório'!$B32,'Faturamento SP3'!$Z$2:$Z$692,'Infos Relatório'!I$1)</f>
        <v>0</v>
      </c>
      <c r="K32" s="13">
        <f>SUMIFS('Faturamento SP3'!$J$2:$J$692,'Faturamento SP3'!$D$2:$D$692,'Infos Relatório'!$B$2,'Faturamento SP3'!$E$2:$E$692,'Infos Relatório'!$B32,'Faturamento SP3'!$Z$2:$Z$692,'Infos Relatório'!I$1)</f>
        <v>0</v>
      </c>
      <c r="L32" s="14">
        <f>SUMIFS('Faturamento SP3'!$O$2:$O$692,'Faturamento SP3'!$D$2:$D$692,'Infos Relatório'!$B$2,'Faturamento SP3'!$E$2:$E$692,'Infos Relatório'!$B32,'Faturamento SP3'!$Z$2:$Z$692,'Infos Relatório'!I$1,'Faturamento SP3'!$T$2:$T$692,"Sim")+SUMIFS('Faturamento SP3'!$P$2:$P$692,'Faturamento SP3'!$D$2:$D$692,'Infos Relatório'!$B$2,'Faturamento SP3'!$E$2:$E$692,'Infos Relatório'!$B32,'Faturamento SP3'!$Z$2:$Z$692,'Infos Relatório'!I$1,'Faturamento SP3'!$T$2:$T$692,"Sim")</f>
        <v>0</v>
      </c>
      <c r="M32" s="27" t="e">
        <f t="shared" si="1"/>
        <v>#DIV/0!</v>
      </c>
      <c r="N32" s="24">
        <f>SUMIFS('Faturamento SP3'!$H$2:$H$692,'Faturamento SP3'!$D$2:$D$692,'Infos Relatório'!$B$2,'Faturamento SP3'!$E$2:$E$692,'Infos Relatório'!$B32,'Faturamento SP3'!$Z$2:$Z$692,'Infos Relatório'!I$1)</f>
        <v>0</v>
      </c>
      <c r="O32" s="23">
        <f>COUNTIFS('Faturamento SP3'!$D$2:$D$692,'Infos Relatório'!$B$2,'Faturamento SP3'!$E$2:$E$692,'Infos Relatório'!$B32,'Faturamento SP3'!$Z$2:$Z$692,'Infos Relatório'!O$1)</f>
        <v>0</v>
      </c>
      <c r="P32" s="13">
        <f>SUMIFS('Faturamento SP3'!$G$2:$G$692,'Faturamento SP3'!$D$2:$D$692,'Infos Relatório'!$B$2,'Faturamento SP3'!$E$2:$E$692,'Infos Relatório'!$B32,'Faturamento SP3'!$Z$2:$Z$692,'Infos Relatório'!O$1)</f>
        <v>0</v>
      </c>
      <c r="Q32" s="13">
        <f>SUMIFS('Faturamento SP3'!$J$2:$J$692,'Faturamento SP3'!$D$2:$D$692,'Infos Relatório'!$B$2,'Faturamento SP3'!$E$2:$E$692,'Infos Relatório'!$B32,'Faturamento SP3'!$Z$2:$Z$692,'Infos Relatório'!O$1)</f>
        <v>0</v>
      </c>
      <c r="R32" s="14">
        <f>SUMIFS('Faturamento SP3'!$O$2:$O$692,'Faturamento SP3'!$D$2:$D$692,'Infos Relatório'!$B$2,'Faturamento SP3'!$E$2:$E$692,'Infos Relatório'!$B32,'Faturamento SP3'!$Z$2:$Z$692,'Infos Relatório'!O$1,'Faturamento SP3'!$T$2:$T$692,"Sim")+SUMIFS('Faturamento SP3'!$P$2:$P$692,'Faturamento SP3'!$D$2:$D$692,'Infos Relatório'!$B$2,'Faturamento SP3'!$E$2:$E$692,'Infos Relatório'!$B32,'Faturamento SP3'!$Z$2:$Z$692,'Infos Relatório'!O$1,'Faturamento SP3'!$T$2:$T$692,"Sim")</f>
        <v>0</v>
      </c>
      <c r="S32" s="27" t="e">
        <f t="shared" si="2"/>
        <v>#DIV/0!</v>
      </c>
      <c r="T32" s="24">
        <f>SUMIFS('Faturamento SP3'!$H$2:$H$692,'Faturamento SP3'!$D$2:$D$692,'Infos Relatório'!$B$2,'Faturamento SP3'!$E$2:$E$692,'Infos Relatório'!$B32,'Faturamento SP3'!$Z$2:$Z$692,'Infos Relatório'!O$1)</f>
        <v>0</v>
      </c>
      <c r="U32" s="23">
        <f>COUNTIFS('Faturamento SP3'!$D$2:$D$692,'Infos Relatório'!$B$2,'Faturamento SP3'!$E$2:$E$692,'Infos Relatório'!$B32,'Faturamento SP3'!$Z$2:$Z$692,'Infos Relatório'!U$1)</f>
        <v>0</v>
      </c>
      <c r="V32" s="13">
        <f>SUMIFS('Faturamento SP3'!$G$2:$G$692,'Faturamento SP3'!$D$2:$D$692,'Infos Relatório'!$B$2,'Faturamento SP3'!$E$2:$E$692,'Infos Relatório'!$B32,'Faturamento SP3'!$Z$2:$Z$692,'Infos Relatório'!U$1)</f>
        <v>0</v>
      </c>
      <c r="W32" s="13">
        <f>SUMIFS('Faturamento SP3'!$J$2:$J$692,'Faturamento SP3'!$D$2:$D$692,'Infos Relatório'!$B$2,'Faturamento SP3'!$E$2:$E$692,'Infos Relatório'!$B32,'Faturamento SP3'!$Z$2:$Z$692,'Infos Relatório'!U$1)</f>
        <v>0</v>
      </c>
      <c r="X32" s="14">
        <f>SUMIFS('Faturamento SP3'!$O$2:$O$692,'Faturamento SP3'!$D$2:$D$692,'Infos Relatório'!$B$2,'Faturamento SP3'!$E$2:$E$692,'Infos Relatório'!$B32,'Faturamento SP3'!$Z$2:$Z$692,'Infos Relatório'!U$1,'Faturamento SP3'!$T$2:$T$692,"Sim")+SUMIFS('Faturamento SP3'!$P$2:$P$692,'Faturamento SP3'!$D$2:$D$692,'Infos Relatório'!$B$2,'Faturamento SP3'!$E$2:$E$692,'Infos Relatório'!$B32,'Faturamento SP3'!$Z$2:$Z$692,'Infos Relatório'!U$1,'Faturamento SP3'!$T$2:$T$692,"Sim")</f>
        <v>0</v>
      </c>
      <c r="Y32" s="27" t="e">
        <f t="shared" si="3"/>
        <v>#DIV/0!</v>
      </c>
      <c r="Z32" s="24">
        <f>SUMIFS('Faturamento SP3'!$H$2:$H$692,'Faturamento SP3'!$D$2:$D$692,'Infos Relatório'!$B$2,'Faturamento SP3'!$E$2:$E$692,'Infos Relatório'!$B32,'Faturamento SP3'!$Z$2:$Z$692,'Infos Relatório'!U$1)</f>
        <v>0</v>
      </c>
      <c r="AA32" s="23">
        <f>COUNTIFS('Faturamento SP3'!$D$2:$D$692,'Infos Relatório'!$B$2,'Faturamento SP3'!$E$2:$E$692,'Infos Relatório'!$B32,'Faturamento SP3'!$Z$2:$Z$692,'Infos Relatório'!AA$1)</f>
        <v>0</v>
      </c>
      <c r="AB32" s="13">
        <f>SUMIFS('Faturamento SP3'!$G$2:$G$692,'Faturamento SP3'!$D$2:$D$692,'Infos Relatório'!$B$2,'Faturamento SP3'!$E$2:$E$692,'Infos Relatório'!$B32,'Faturamento SP3'!$Z$2:$Z$692,'Infos Relatório'!AA$1)</f>
        <v>0</v>
      </c>
      <c r="AC32" s="13">
        <f>SUMIFS('Faturamento SP3'!$J$2:$J$692,'Faturamento SP3'!$D$2:$D$692,'Infos Relatório'!$B$2,'Faturamento SP3'!$E$2:$E$692,'Infos Relatório'!$B32,'Faturamento SP3'!$Z$2:$Z$692,'Infos Relatório'!AA$1)</f>
        <v>0</v>
      </c>
      <c r="AD32" s="14">
        <f>SUMIFS('Faturamento SP3'!$O$2:$O$692,'Faturamento SP3'!$D$2:$D$692,'Infos Relatório'!$B$2,'Faturamento SP3'!$E$2:$E$692,'Infos Relatório'!$B32,'Faturamento SP3'!$Z$2:$Z$692,'Infos Relatório'!AA$1,'Faturamento SP3'!$T$2:$T$692,"Sim")+SUMIFS('Faturamento SP3'!$P$2:$P$692,'Faturamento SP3'!$D$2:$D$692,'Infos Relatório'!$B$2,'Faturamento SP3'!$E$2:$E$692,'Infos Relatório'!$B32,'Faturamento SP3'!$Z$2:$Z$692,'Infos Relatório'!AA$1,'Faturamento SP3'!$T$2:$T$692,"Sim")</f>
        <v>0</v>
      </c>
      <c r="AE32" s="27" t="e">
        <f t="shared" si="4"/>
        <v>#DIV/0!</v>
      </c>
      <c r="AF32" s="24">
        <f>SUMIFS('Faturamento SP3'!$H$2:$H$692,'Faturamento SP3'!$D$2:$D$692,'Infos Relatório'!$B$2,'Faturamento SP3'!$E$2:$E$692,'Infos Relatório'!$B32,'Faturamento SP3'!$Z$2:$Z$692,'Infos Relatório'!AA$1)</f>
        <v>0</v>
      </c>
      <c r="AG32" s="23">
        <f>COUNTIFS('Faturamento SP3'!$D$2:$D$692,'Infos Relatório'!$B$2,'Faturamento SP3'!$E$2:$E$692,'Infos Relatório'!$B32,'Faturamento SP3'!$Z$2:$Z$692,'Infos Relatório'!AG$1)</f>
        <v>0</v>
      </c>
      <c r="AH32" s="13">
        <f>SUMIFS('Faturamento SP3'!$G$2:$G$692,'Faturamento SP3'!$D$2:$D$692,'Infos Relatório'!$B$2,'Faturamento SP3'!$E$2:$E$692,'Infos Relatório'!$B32,'Faturamento SP3'!$Z$2:$Z$692,'Infos Relatório'!AG$1)</f>
        <v>0</v>
      </c>
      <c r="AI32" s="13">
        <f>SUMIFS('Faturamento SP3'!$J$2:$J$692,'Faturamento SP3'!$D$2:$D$692,'Infos Relatório'!$B$2,'Faturamento SP3'!$E$2:$E$692,'Infos Relatório'!$B32,'Faturamento SP3'!$Z$2:$Z$692,'Infos Relatório'!AG$1)</f>
        <v>0</v>
      </c>
      <c r="AJ32" s="14">
        <f>SUMIFS('Faturamento SP3'!$O$2:$O$692,'Faturamento SP3'!$D$2:$D$692,'Infos Relatório'!$B$2,'Faturamento SP3'!$E$2:$E$692,'Infos Relatório'!$B32,'Faturamento SP3'!$Z$2:$Z$692,'Infos Relatório'!AG$1,'Faturamento SP3'!$T$2:$T$692,"Sim")+SUMIFS('Faturamento SP3'!$P$2:$P$692,'Faturamento SP3'!$D$2:$D$692,'Infos Relatório'!$B$2,'Faturamento SP3'!$E$2:$E$692,'Infos Relatório'!$B32,'Faturamento SP3'!$Z$2:$Z$692,'Infos Relatório'!AG$1,'Faturamento SP3'!$T$2:$T$692,"Sim")</f>
        <v>0</v>
      </c>
      <c r="AK32" s="27" t="e">
        <f t="shared" si="5"/>
        <v>#DIV/0!</v>
      </c>
      <c r="AL32" s="24">
        <f>SUMIFS('Faturamento SP3'!$H$2:$H$692,'Faturamento SP3'!$D$2:$D$692,'Infos Relatório'!$B$2,'Faturamento SP3'!$E$2:$E$692,'Infos Relatório'!$B32,'Faturamento SP3'!$Z$2:$Z$692,'Infos Relatório'!AG$1)</f>
        <v>0</v>
      </c>
      <c r="AM32" s="23">
        <f>COUNTIFS('Faturamento SP3'!$D$2:$D$692,'Infos Relatório'!$B$2,'Faturamento SP3'!$E$2:$E$692,'Infos Relatório'!$B32,'Faturamento SP3'!$Z$2:$Z$692,'Infos Relatório'!AM$1)</f>
        <v>0</v>
      </c>
      <c r="AN32" s="13">
        <f>SUMIFS('Faturamento SP3'!$G$2:$G$692,'Faturamento SP3'!$D$2:$D$692,'Infos Relatório'!$B$2,'Faturamento SP3'!$E$2:$E$692,'Infos Relatório'!$B32,'Faturamento SP3'!$Z$2:$Z$692,'Infos Relatório'!AM$1)</f>
        <v>0</v>
      </c>
      <c r="AO32" s="13">
        <f>SUMIFS('Faturamento SP3'!$J$2:$J$692,'Faturamento SP3'!$D$2:$D$692,'Infos Relatório'!$B$2,'Faturamento SP3'!$E$2:$E$692,'Infos Relatório'!$B32,'Faturamento SP3'!$Z$2:$Z$692,'Infos Relatório'!AM$1)</f>
        <v>0</v>
      </c>
      <c r="AP32" s="14">
        <f>SUMIFS('Faturamento SP3'!$O$2:$O$692,'Faturamento SP3'!$D$2:$D$692,'Infos Relatório'!$B$2,'Faturamento SP3'!$E$2:$E$692,'Infos Relatório'!$B32,'Faturamento SP3'!$Z$2:$Z$692,'Infos Relatório'!AM$1,'Faturamento SP3'!$T$2:$T$692,"Sim")+SUMIFS('Faturamento SP3'!$P$2:$P$692,'Faturamento SP3'!$D$2:$D$692,'Infos Relatório'!$B$2,'Faturamento SP3'!$E$2:$E$692,'Infos Relatório'!$B32,'Faturamento SP3'!$Z$2:$Z$692,'Infos Relatório'!AM$1,'Faturamento SP3'!$T$2:$T$692,"Sim")</f>
        <v>0</v>
      </c>
      <c r="AQ32" s="27" t="e">
        <f t="shared" si="6"/>
        <v>#DIV/0!</v>
      </c>
      <c r="AR32" s="24">
        <f>SUMIFS('Faturamento SP3'!$H$2:$H$692,'Faturamento SP3'!$D$2:$D$692,'Infos Relatório'!$B$2,'Faturamento SP3'!$E$2:$E$692,'Infos Relatório'!$B32,'Faturamento SP3'!$Z$2:$Z$692,'Infos Relatório'!AM$1)</f>
        <v>0</v>
      </c>
      <c r="AS32" s="23">
        <f>COUNTIFS('Faturamento SP3'!$D$2:$D$692,'Infos Relatório'!$B$2,'Faturamento SP3'!$E$2:$E$692,'Infos Relatório'!$B32,'Faturamento SP3'!$Z$2:$Z$692,'Infos Relatório'!AS$1)</f>
        <v>0</v>
      </c>
      <c r="AT32" s="13">
        <f>SUMIFS('Faturamento SP3'!$G$2:$G$692,'Faturamento SP3'!$D$2:$D$692,'Infos Relatório'!$B$2,'Faturamento SP3'!$E$2:$E$692,'Infos Relatório'!$B32,'Faturamento SP3'!$Z$2:$Z$692,'Infos Relatório'!AS$1)</f>
        <v>0</v>
      </c>
      <c r="AU32" s="13">
        <f>SUMIFS('Faturamento SP3'!$J$2:$J$692,'Faturamento SP3'!$D$2:$D$692,'Infos Relatório'!$B$2,'Faturamento SP3'!$E$2:$E$692,'Infos Relatório'!$B32,'Faturamento SP3'!$Z$2:$Z$692,'Infos Relatório'!AS$1)</f>
        <v>0</v>
      </c>
      <c r="AV32" s="14">
        <f>SUMIFS('Faturamento SP3'!$O$2:$O$692,'Faturamento SP3'!$D$2:$D$692,'Infos Relatório'!$B$2,'Faturamento SP3'!$E$2:$E$692,'Infos Relatório'!$B32,'Faturamento SP3'!$Z$2:$Z$692,'Infos Relatório'!AS$1,'Faturamento SP3'!$T$2:$T$692,"Sim")+SUMIFS('Faturamento SP3'!$P$2:$P$692,'Faturamento SP3'!$D$2:$D$692,'Infos Relatório'!$B$2,'Faturamento SP3'!$E$2:$E$692,'Infos Relatório'!$B32,'Faturamento SP3'!$Z$2:$Z$692,'Infos Relatório'!AS$1,'Faturamento SP3'!$T$2:$T$692,"Sim")</f>
        <v>0</v>
      </c>
      <c r="AW32" s="27" t="e">
        <f t="shared" si="7"/>
        <v>#DIV/0!</v>
      </c>
      <c r="AX32" s="24">
        <f>SUMIFS('Faturamento SP3'!$H$2:$H$692,'Faturamento SP3'!$D$2:$D$692,'Infos Relatório'!$B$2,'Faturamento SP3'!$E$2:$E$692,'Infos Relatório'!$B32,'Faturamento SP3'!$Z$2:$Z$692,'Infos Relatório'!AS$1)</f>
        <v>0</v>
      </c>
      <c r="AY32" s="23">
        <f>COUNTIFS('Faturamento SP3'!$D$2:$D$692,'Infos Relatório'!$B$2,'Faturamento SP3'!$E$2:$E$692,'Infos Relatório'!$B32,'Faturamento SP3'!$Z$2:$Z$692,'Infos Relatório'!AY$1)</f>
        <v>0</v>
      </c>
      <c r="AZ32" s="13">
        <f>SUMIFS('Faturamento SP3'!$G$2:$G$692,'Faturamento SP3'!$D$2:$D$692,'Infos Relatório'!$B$2,'Faturamento SP3'!$E$2:$E$692,'Infos Relatório'!$B32,'Faturamento SP3'!$Z$2:$Z$692,'Infos Relatório'!AY$1)</f>
        <v>0</v>
      </c>
      <c r="BA32" s="13">
        <f>SUMIFS('Faturamento SP3'!$J$2:$J$692,'Faturamento SP3'!$D$2:$D$692,'Infos Relatório'!$B$2,'Faturamento SP3'!$E$2:$E$692,'Infos Relatório'!$B32,'Faturamento SP3'!$Z$2:$Z$692,'Infos Relatório'!AY$1)</f>
        <v>0</v>
      </c>
      <c r="BB32" s="14">
        <f>SUMIFS('Faturamento SP3'!$O$2:$O$692,'Faturamento SP3'!$D$2:$D$692,'Infos Relatório'!$B$2,'Faturamento SP3'!$E$2:$E$692,'Infos Relatório'!$B32,'Faturamento SP3'!$Z$2:$Z$692,'Infos Relatório'!AY$1,'Faturamento SP3'!$T$2:$T$692,"Sim")+SUMIFS('Faturamento SP3'!$P$2:$P$692,'Faturamento SP3'!$D$2:$D$692,'Infos Relatório'!$B$2,'Faturamento SP3'!$E$2:$E$692,'Infos Relatório'!$B32,'Faturamento SP3'!$Z$2:$Z$692,'Infos Relatório'!AY$1,'Faturamento SP3'!$T$2:$T$692,"Sim")</f>
        <v>0</v>
      </c>
      <c r="BC32" s="27" t="e">
        <f t="shared" si="8"/>
        <v>#DIV/0!</v>
      </c>
      <c r="BD32" s="24">
        <f>SUMIFS('Faturamento SP3'!$H$2:$H$692,'Faturamento SP3'!$D$2:$D$692,'Infos Relatório'!$B$2,'Faturamento SP3'!$E$2:$E$692,'Infos Relatório'!$B32,'Faturamento SP3'!$Z$2:$Z$692,'Infos Relatório'!AY$1)</f>
        <v>0</v>
      </c>
      <c r="BE32" s="23">
        <f>COUNTIFS('Faturamento SP3'!$D$2:$D$692,'Infos Relatório'!$B$2,'Faturamento SP3'!$E$2:$E$692,'Infos Relatório'!$B32,'Faturamento SP3'!$Z$2:$Z$692,'Infos Relatório'!BE$1)</f>
        <v>0</v>
      </c>
      <c r="BF32" s="13">
        <f>SUMIFS('Faturamento SP3'!$G$2:$G$692,'Faturamento SP3'!$D$2:$D$692,'Infos Relatório'!$B$2,'Faturamento SP3'!$E$2:$E$692,'Infos Relatório'!$B32,'Faturamento SP3'!$Z$2:$Z$692,'Infos Relatório'!BE$1)</f>
        <v>0</v>
      </c>
      <c r="BG32" s="13">
        <f>SUMIFS('Faturamento SP3'!$J$2:$J$692,'Faturamento SP3'!$D$2:$D$692,'Infos Relatório'!$B$2,'Faturamento SP3'!$E$2:$E$692,'Infos Relatório'!$B32,'Faturamento SP3'!$Z$2:$Z$692,'Infos Relatório'!BE$1)</f>
        <v>0</v>
      </c>
      <c r="BH32" s="14">
        <f>SUMIFS('Faturamento SP3'!$O$2:$O$692,'Faturamento SP3'!$D$2:$D$692,'Infos Relatório'!$B$2,'Faturamento SP3'!$E$2:$E$692,'Infos Relatório'!$B32,'Faturamento SP3'!$Z$2:$Z$692,'Infos Relatório'!BE$1,'Faturamento SP3'!$T$2:$T$692,"Sim")+SUMIFS('Faturamento SP3'!$P$2:$P$692,'Faturamento SP3'!$D$2:$D$692,'Infos Relatório'!$B$2,'Faturamento SP3'!$E$2:$E$692,'Infos Relatório'!$B32,'Faturamento SP3'!$Z$2:$Z$692,'Infos Relatório'!BE$1,'Faturamento SP3'!$T$2:$T$692,"Sim")</f>
        <v>0</v>
      </c>
      <c r="BI32" s="27" t="e">
        <f t="shared" si="9"/>
        <v>#DIV/0!</v>
      </c>
      <c r="BJ32" s="24">
        <f>SUMIFS('Faturamento SP3'!$H$2:$H$692,'Faturamento SP3'!$D$2:$D$692,'Infos Relatório'!$B$2,'Faturamento SP3'!$E$2:$E$692,'Infos Relatório'!$B32,'Faturamento SP3'!$Z$2:$Z$692,'Infos Relatório'!BE$1)</f>
        <v>0</v>
      </c>
      <c r="BK32" s="23">
        <f>COUNTIFS('Faturamento SP3'!$D$2:$D$692,'Infos Relatório'!$B$2,'Faturamento SP3'!$E$2:$E$692,'Infos Relatório'!$B32,'Faturamento SP3'!$Z$2:$Z$692,'Infos Relatório'!BK$1)</f>
        <v>0</v>
      </c>
      <c r="BL32" s="13">
        <f>SUMIFS('Faturamento SP3'!$G$2:$G$692,'Faturamento SP3'!$D$2:$D$692,'Infos Relatório'!$B$2,'Faturamento SP3'!$E$2:$E$692,'Infos Relatório'!$B32,'Faturamento SP3'!$Z$2:$Z$692,'Infos Relatório'!BK$1)</f>
        <v>0</v>
      </c>
      <c r="BM32" s="13">
        <f>SUMIFS('Faturamento SP3'!$J$2:$J$692,'Faturamento SP3'!$D$2:$D$692,'Infos Relatório'!$B$2,'Faturamento SP3'!$E$2:$E$692,'Infos Relatório'!$B32,'Faturamento SP3'!$Z$2:$Z$692,'Infos Relatório'!BK$1)</f>
        <v>0</v>
      </c>
      <c r="BN32" s="14">
        <f>SUMIFS('Faturamento SP3'!$O$2:$O$692,'Faturamento SP3'!$D$2:$D$692,'Infos Relatório'!$B$2,'Faturamento SP3'!$E$2:$E$692,'Infos Relatório'!$B32,'Faturamento SP3'!$Z$2:$Z$692,'Infos Relatório'!BK$1,'Faturamento SP3'!$T$2:$T$692,"Sim")+SUMIFS('Faturamento SP3'!$P$2:$P$692,'Faturamento SP3'!$D$2:$D$692,'Infos Relatório'!$B$2,'Faturamento SP3'!$E$2:$E$692,'Infos Relatório'!$B32,'Faturamento SP3'!$Z$2:$Z$692,'Infos Relatório'!BK$1,'Faturamento SP3'!$T$2:$T$692,"Sim")</f>
        <v>0</v>
      </c>
      <c r="BO32" s="27" t="e">
        <f t="shared" si="10"/>
        <v>#DIV/0!</v>
      </c>
      <c r="BP32" s="24">
        <f>SUMIFS('Faturamento SP3'!$H$2:$H$692,'Faturamento SP3'!$D$2:$D$692,'Infos Relatório'!$B$2,'Faturamento SP3'!$E$2:$E$692,'Infos Relatório'!$B32,'Faturamento SP3'!$Z$2:$Z$692,'Infos Relatório'!BK$1)</f>
        <v>0</v>
      </c>
      <c r="BQ32" s="23">
        <f>COUNTIFS('Faturamento SP3'!$D$2:$D$692,'Infos Relatório'!$B$2,'Faturamento SP3'!$E$2:$E$692,'Infos Relatório'!$B32,'Faturamento SP3'!$Z$2:$Z$692,'Infos Relatório'!BQ$1)</f>
        <v>0</v>
      </c>
      <c r="BR32" s="13">
        <f>SUMIFS('Faturamento SP3'!$G$2:$G$692,'Faturamento SP3'!$D$2:$D$692,'Infos Relatório'!$B$2,'Faturamento SP3'!$E$2:$E$692,'Infos Relatório'!$B32,'Faturamento SP3'!$Z$2:$Z$692,'Infos Relatório'!BQ$1)</f>
        <v>0</v>
      </c>
      <c r="BS32" s="13">
        <f>SUMIFS('Faturamento SP3'!$J$2:$J$692,'Faturamento SP3'!$D$2:$D$692,'Infos Relatório'!$B$2,'Faturamento SP3'!$E$2:$E$692,'Infos Relatório'!$B32,'Faturamento SP3'!$Z$2:$Z$692,'Infos Relatório'!BQ$1)</f>
        <v>0</v>
      </c>
      <c r="BT32" s="14">
        <f>SUMIFS('Faturamento SP3'!$O$2:$O$692,'Faturamento SP3'!$D$2:$D$692,'Infos Relatório'!$B$2,'Faturamento SP3'!$E$2:$E$692,'Infos Relatório'!$B32,'Faturamento SP3'!$Z$2:$Z$692,'Infos Relatório'!BQ$1,'Faturamento SP3'!$T$2:$T$692,"Sim")+SUMIFS('Faturamento SP3'!$P$2:$P$692,'Faturamento SP3'!$D$2:$D$692,'Infos Relatório'!$B$2,'Faturamento SP3'!$E$2:$E$692,'Infos Relatório'!$B32,'Faturamento SP3'!$Z$2:$Z$692,'Infos Relatório'!BQ$1,'Faturamento SP3'!$T$2:$T$692,"Sim")</f>
        <v>0</v>
      </c>
      <c r="BU32" s="27" t="e">
        <f t="shared" si="11"/>
        <v>#DIV/0!</v>
      </c>
      <c r="BV32" s="24">
        <f>SUMIFS('Faturamento SP3'!$H$2:$H$692,'Faturamento SP3'!$D$2:$D$692,'Infos Relatório'!$B$2,'Faturamento SP3'!$E$2:$E$692,'Infos Relatório'!$B32,'Faturamento SP3'!$Z$2:$Z$692,'Infos Relatório'!BQ$1)</f>
        <v>0</v>
      </c>
    </row>
    <row r="33" spans="2:74">
      <c r="B33" s="17" t="s">
        <v>37</v>
      </c>
      <c r="C33" s="23">
        <f>COUNTIFS('Faturamento SP3'!$D$2:$D$692,'Infos Relatório'!$B$2,'Faturamento SP3'!$E$2:$E$692,'Infos Relatório'!$B33,'Faturamento SP3'!$Z$2:$Z$692,'Infos Relatório'!C$1)</f>
        <v>0</v>
      </c>
      <c r="D33" s="13">
        <f>SUMIFS('Faturamento SP3'!$G$2:$G$692,'Faturamento SP3'!$D$2:$D$692,'Infos Relatório'!$B$2,'Faturamento SP3'!$E$2:$E$692,'Infos Relatório'!$B33,'Faturamento SP3'!$Z$2:$Z$692,'Infos Relatório'!C$1)</f>
        <v>0</v>
      </c>
      <c r="E33" s="13">
        <f>SUMIFS('Faturamento SP3'!$J$2:$J$692,'Faturamento SP3'!$D$2:$D$692,'Infos Relatório'!$B$2,'Faturamento SP3'!$E$2:$E$692,'Infos Relatório'!$B33,'Faturamento SP3'!$Z$2:$Z$692,'Infos Relatório'!C$1)</f>
        <v>0</v>
      </c>
      <c r="F33" s="14">
        <f>SUMIFS('Faturamento SP3'!$O$2:$O$692,'Faturamento SP3'!$D$2:$D$692,'Infos Relatório'!$B$2,'Faturamento SP3'!$E$2:$E$692,'Infos Relatório'!$B33,'Faturamento SP3'!$Z$2:$Z$692,'Infos Relatório'!C$1,'Faturamento SP3'!$T$2:$T$692,"Sim")+SUMIFS('Faturamento SP3'!$P$2:$P$692,'Faturamento SP3'!$D$2:$D$692,'Infos Relatório'!$B$2,'Faturamento SP3'!$E$2:$E$692,'Infos Relatório'!$B33,'Faturamento SP3'!$Z$2:$Z$692,'Infos Relatório'!C$1,'Faturamento SP3'!$T$2:$T$692,"Sim")</f>
        <v>0</v>
      </c>
      <c r="G33" s="27" t="e">
        <f t="shared" si="12"/>
        <v>#DIV/0!</v>
      </c>
      <c r="H33" s="24">
        <f>SUMIFS('Faturamento SP3'!$H$2:$H$692,'Faturamento SP3'!$D$2:$D$692,'Infos Relatório'!$B$2,'Faturamento SP3'!$E$2:$E$692,'Infos Relatório'!$B33,'Faturamento SP3'!$Z$2:$Z$692,'Infos Relatório'!C$1)</f>
        <v>0</v>
      </c>
      <c r="I33" s="23">
        <f>COUNTIFS('Faturamento SP3'!$D$2:$D$692,'Infos Relatório'!$B$2,'Faturamento SP3'!$E$2:$E$692,'Infos Relatório'!$B33,'Faturamento SP3'!$Z$2:$Z$692,'Infos Relatório'!I$1)</f>
        <v>0</v>
      </c>
      <c r="J33" s="13">
        <f>SUMIFS('Faturamento SP3'!$G$2:$G$692,'Faturamento SP3'!$D$2:$D$692,'Infos Relatório'!$B$2,'Faturamento SP3'!$E$2:$E$692,'Infos Relatório'!$B33,'Faturamento SP3'!$Z$2:$Z$692,'Infos Relatório'!I$1)</f>
        <v>0</v>
      </c>
      <c r="K33" s="13">
        <f>SUMIFS('Faturamento SP3'!$J$2:$J$692,'Faturamento SP3'!$D$2:$D$692,'Infos Relatório'!$B$2,'Faturamento SP3'!$E$2:$E$692,'Infos Relatório'!$B33,'Faturamento SP3'!$Z$2:$Z$692,'Infos Relatório'!I$1)</f>
        <v>0</v>
      </c>
      <c r="L33" s="14">
        <f>SUMIFS('Faturamento SP3'!$O$2:$O$692,'Faturamento SP3'!$D$2:$D$692,'Infos Relatório'!$B$2,'Faturamento SP3'!$E$2:$E$692,'Infos Relatório'!$B33,'Faturamento SP3'!$Z$2:$Z$692,'Infos Relatório'!I$1,'Faturamento SP3'!$T$2:$T$692,"Sim")+SUMIFS('Faturamento SP3'!$P$2:$P$692,'Faturamento SP3'!$D$2:$D$692,'Infos Relatório'!$B$2,'Faturamento SP3'!$E$2:$E$692,'Infos Relatório'!$B33,'Faturamento SP3'!$Z$2:$Z$692,'Infos Relatório'!I$1,'Faturamento SP3'!$T$2:$T$692,"Sim")</f>
        <v>0</v>
      </c>
      <c r="M33" s="27" t="e">
        <f t="shared" si="1"/>
        <v>#DIV/0!</v>
      </c>
      <c r="N33" s="24">
        <f>SUMIFS('Faturamento SP3'!$H$2:$H$692,'Faturamento SP3'!$D$2:$D$692,'Infos Relatório'!$B$2,'Faturamento SP3'!$E$2:$E$692,'Infos Relatório'!$B33,'Faturamento SP3'!$Z$2:$Z$692,'Infos Relatório'!I$1)</f>
        <v>0</v>
      </c>
      <c r="O33" s="23">
        <f>COUNTIFS('Faturamento SP3'!$D$2:$D$692,'Infos Relatório'!$B$2,'Faturamento SP3'!$E$2:$E$692,'Infos Relatório'!$B33,'Faturamento SP3'!$Z$2:$Z$692,'Infos Relatório'!O$1)</f>
        <v>0</v>
      </c>
      <c r="P33" s="13">
        <f>SUMIFS('Faturamento SP3'!$G$2:$G$692,'Faturamento SP3'!$D$2:$D$692,'Infos Relatório'!$B$2,'Faturamento SP3'!$E$2:$E$692,'Infos Relatório'!$B33,'Faturamento SP3'!$Z$2:$Z$692,'Infos Relatório'!O$1)</f>
        <v>0</v>
      </c>
      <c r="Q33" s="13">
        <f>SUMIFS('Faturamento SP3'!$J$2:$J$692,'Faturamento SP3'!$D$2:$D$692,'Infos Relatório'!$B$2,'Faturamento SP3'!$E$2:$E$692,'Infos Relatório'!$B33,'Faturamento SP3'!$Z$2:$Z$692,'Infos Relatório'!O$1)</f>
        <v>0</v>
      </c>
      <c r="R33" s="14">
        <f>SUMIFS('Faturamento SP3'!$O$2:$O$692,'Faturamento SP3'!$D$2:$D$692,'Infos Relatório'!$B$2,'Faturamento SP3'!$E$2:$E$692,'Infos Relatório'!$B33,'Faturamento SP3'!$Z$2:$Z$692,'Infos Relatório'!O$1,'Faturamento SP3'!$T$2:$T$692,"Sim")+SUMIFS('Faturamento SP3'!$P$2:$P$692,'Faturamento SP3'!$D$2:$D$692,'Infos Relatório'!$B$2,'Faturamento SP3'!$E$2:$E$692,'Infos Relatório'!$B33,'Faturamento SP3'!$Z$2:$Z$692,'Infos Relatório'!O$1,'Faturamento SP3'!$T$2:$T$692,"Sim")</f>
        <v>0</v>
      </c>
      <c r="S33" s="27" t="e">
        <f t="shared" si="2"/>
        <v>#DIV/0!</v>
      </c>
      <c r="T33" s="24">
        <f>SUMIFS('Faturamento SP3'!$H$2:$H$692,'Faturamento SP3'!$D$2:$D$692,'Infos Relatório'!$B$2,'Faturamento SP3'!$E$2:$E$692,'Infos Relatório'!$B33,'Faturamento SP3'!$Z$2:$Z$692,'Infos Relatório'!O$1)</f>
        <v>0</v>
      </c>
      <c r="U33" s="23">
        <f>COUNTIFS('Faturamento SP3'!$D$2:$D$692,'Infos Relatório'!$B$2,'Faturamento SP3'!$E$2:$E$692,'Infos Relatório'!$B33,'Faturamento SP3'!$Z$2:$Z$692,'Infos Relatório'!U$1)</f>
        <v>0</v>
      </c>
      <c r="V33" s="13">
        <f>SUMIFS('Faturamento SP3'!$G$2:$G$692,'Faturamento SP3'!$D$2:$D$692,'Infos Relatório'!$B$2,'Faturamento SP3'!$E$2:$E$692,'Infos Relatório'!$B33,'Faturamento SP3'!$Z$2:$Z$692,'Infos Relatório'!U$1)</f>
        <v>0</v>
      </c>
      <c r="W33" s="13">
        <f>SUMIFS('Faturamento SP3'!$J$2:$J$692,'Faturamento SP3'!$D$2:$D$692,'Infos Relatório'!$B$2,'Faturamento SP3'!$E$2:$E$692,'Infos Relatório'!$B33,'Faturamento SP3'!$Z$2:$Z$692,'Infos Relatório'!U$1)</f>
        <v>0</v>
      </c>
      <c r="X33" s="14">
        <f>SUMIFS('Faturamento SP3'!$O$2:$O$692,'Faturamento SP3'!$D$2:$D$692,'Infos Relatório'!$B$2,'Faturamento SP3'!$E$2:$E$692,'Infos Relatório'!$B33,'Faturamento SP3'!$Z$2:$Z$692,'Infos Relatório'!U$1,'Faturamento SP3'!$T$2:$T$692,"Sim")+SUMIFS('Faturamento SP3'!$P$2:$P$692,'Faturamento SP3'!$D$2:$D$692,'Infos Relatório'!$B$2,'Faturamento SP3'!$E$2:$E$692,'Infos Relatório'!$B33,'Faturamento SP3'!$Z$2:$Z$692,'Infos Relatório'!U$1,'Faturamento SP3'!$T$2:$T$692,"Sim")</f>
        <v>0</v>
      </c>
      <c r="Y33" s="27" t="e">
        <f t="shared" si="3"/>
        <v>#DIV/0!</v>
      </c>
      <c r="Z33" s="24">
        <f>SUMIFS('Faturamento SP3'!$H$2:$H$692,'Faturamento SP3'!$D$2:$D$692,'Infos Relatório'!$B$2,'Faturamento SP3'!$E$2:$E$692,'Infos Relatório'!$B33,'Faturamento SP3'!$Z$2:$Z$692,'Infos Relatório'!U$1)</f>
        <v>0</v>
      </c>
      <c r="AA33" s="23">
        <f>COUNTIFS('Faturamento SP3'!$D$2:$D$692,'Infos Relatório'!$B$2,'Faturamento SP3'!$E$2:$E$692,'Infos Relatório'!$B33,'Faturamento SP3'!$Z$2:$Z$692,'Infos Relatório'!AA$1)</f>
        <v>0</v>
      </c>
      <c r="AB33" s="13">
        <f>SUMIFS('Faturamento SP3'!$G$2:$G$692,'Faturamento SP3'!$D$2:$D$692,'Infos Relatório'!$B$2,'Faturamento SP3'!$E$2:$E$692,'Infos Relatório'!$B33,'Faturamento SP3'!$Z$2:$Z$692,'Infos Relatório'!AA$1)</f>
        <v>0</v>
      </c>
      <c r="AC33" s="13">
        <f>SUMIFS('Faturamento SP3'!$J$2:$J$692,'Faturamento SP3'!$D$2:$D$692,'Infos Relatório'!$B$2,'Faturamento SP3'!$E$2:$E$692,'Infos Relatório'!$B33,'Faturamento SP3'!$Z$2:$Z$692,'Infos Relatório'!AA$1)</f>
        <v>0</v>
      </c>
      <c r="AD33" s="14">
        <f>SUMIFS('Faturamento SP3'!$O$2:$O$692,'Faturamento SP3'!$D$2:$D$692,'Infos Relatório'!$B$2,'Faturamento SP3'!$E$2:$E$692,'Infos Relatório'!$B33,'Faturamento SP3'!$Z$2:$Z$692,'Infos Relatório'!AA$1,'Faturamento SP3'!$T$2:$T$692,"Sim")+SUMIFS('Faturamento SP3'!$P$2:$P$692,'Faturamento SP3'!$D$2:$D$692,'Infos Relatório'!$B$2,'Faturamento SP3'!$E$2:$E$692,'Infos Relatório'!$B33,'Faturamento SP3'!$Z$2:$Z$692,'Infos Relatório'!AA$1,'Faturamento SP3'!$T$2:$T$692,"Sim")</f>
        <v>0</v>
      </c>
      <c r="AE33" s="27" t="e">
        <f t="shared" si="4"/>
        <v>#DIV/0!</v>
      </c>
      <c r="AF33" s="24">
        <f>SUMIFS('Faturamento SP3'!$H$2:$H$692,'Faturamento SP3'!$D$2:$D$692,'Infos Relatório'!$B$2,'Faturamento SP3'!$E$2:$E$692,'Infos Relatório'!$B33,'Faturamento SP3'!$Z$2:$Z$692,'Infos Relatório'!AA$1)</f>
        <v>0</v>
      </c>
      <c r="AG33" s="23">
        <f>COUNTIFS('Faturamento SP3'!$D$2:$D$692,'Infos Relatório'!$B$2,'Faturamento SP3'!$E$2:$E$692,'Infos Relatório'!$B33,'Faturamento SP3'!$Z$2:$Z$692,'Infos Relatório'!AG$1)</f>
        <v>0</v>
      </c>
      <c r="AH33" s="13">
        <f>SUMIFS('Faturamento SP3'!$G$2:$G$692,'Faturamento SP3'!$D$2:$D$692,'Infos Relatório'!$B$2,'Faturamento SP3'!$E$2:$E$692,'Infos Relatório'!$B33,'Faturamento SP3'!$Z$2:$Z$692,'Infos Relatório'!AG$1)</f>
        <v>0</v>
      </c>
      <c r="AI33" s="13">
        <f>SUMIFS('Faturamento SP3'!$J$2:$J$692,'Faturamento SP3'!$D$2:$D$692,'Infos Relatório'!$B$2,'Faturamento SP3'!$E$2:$E$692,'Infos Relatório'!$B33,'Faturamento SP3'!$Z$2:$Z$692,'Infos Relatório'!AG$1)</f>
        <v>0</v>
      </c>
      <c r="AJ33" s="14">
        <f>SUMIFS('Faturamento SP3'!$O$2:$O$692,'Faturamento SP3'!$D$2:$D$692,'Infos Relatório'!$B$2,'Faturamento SP3'!$E$2:$E$692,'Infos Relatório'!$B33,'Faturamento SP3'!$Z$2:$Z$692,'Infos Relatório'!AG$1,'Faturamento SP3'!$T$2:$T$692,"Sim")+SUMIFS('Faturamento SP3'!$P$2:$P$692,'Faturamento SP3'!$D$2:$D$692,'Infos Relatório'!$B$2,'Faturamento SP3'!$E$2:$E$692,'Infos Relatório'!$B33,'Faturamento SP3'!$Z$2:$Z$692,'Infos Relatório'!AG$1,'Faturamento SP3'!$T$2:$T$692,"Sim")</f>
        <v>0</v>
      </c>
      <c r="AK33" s="27" t="e">
        <f t="shared" si="5"/>
        <v>#DIV/0!</v>
      </c>
      <c r="AL33" s="24">
        <f>SUMIFS('Faturamento SP3'!$H$2:$H$692,'Faturamento SP3'!$D$2:$D$692,'Infos Relatório'!$B$2,'Faturamento SP3'!$E$2:$E$692,'Infos Relatório'!$B33,'Faturamento SP3'!$Z$2:$Z$692,'Infos Relatório'!AG$1)</f>
        <v>0</v>
      </c>
      <c r="AM33" s="23">
        <f>COUNTIFS('Faturamento SP3'!$D$2:$D$692,'Infos Relatório'!$B$2,'Faturamento SP3'!$E$2:$E$692,'Infos Relatório'!$B33,'Faturamento SP3'!$Z$2:$Z$692,'Infos Relatório'!AM$1)</f>
        <v>0</v>
      </c>
      <c r="AN33" s="13">
        <f>SUMIFS('Faturamento SP3'!$G$2:$G$692,'Faturamento SP3'!$D$2:$D$692,'Infos Relatório'!$B$2,'Faturamento SP3'!$E$2:$E$692,'Infos Relatório'!$B33,'Faturamento SP3'!$Z$2:$Z$692,'Infos Relatório'!AM$1)</f>
        <v>0</v>
      </c>
      <c r="AO33" s="13">
        <f>SUMIFS('Faturamento SP3'!$J$2:$J$692,'Faturamento SP3'!$D$2:$D$692,'Infos Relatório'!$B$2,'Faturamento SP3'!$E$2:$E$692,'Infos Relatório'!$B33,'Faturamento SP3'!$Z$2:$Z$692,'Infos Relatório'!AM$1)</f>
        <v>0</v>
      </c>
      <c r="AP33" s="14">
        <f>SUMIFS('Faturamento SP3'!$O$2:$O$692,'Faturamento SP3'!$D$2:$D$692,'Infos Relatório'!$B$2,'Faturamento SP3'!$E$2:$E$692,'Infos Relatório'!$B33,'Faturamento SP3'!$Z$2:$Z$692,'Infos Relatório'!AM$1,'Faturamento SP3'!$T$2:$T$692,"Sim")+SUMIFS('Faturamento SP3'!$P$2:$P$692,'Faturamento SP3'!$D$2:$D$692,'Infos Relatório'!$B$2,'Faturamento SP3'!$E$2:$E$692,'Infos Relatório'!$B33,'Faturamento SP3'!$Z$2:$Z$692,'Infos Relatório'!AM$1,'Faturamento SP3'!$T$2:$T$692,"Sim")</f>
        <v>0</v>
      </c>
      <c r="AQ33" s="27" t="e">
        <f t="shared" si="6"/>
        <v>#DIV/0!</v>
      </c>
      <c r="AR33" s="24">
        <f>SUMIFS('Faturamento SP3'!$H$2:$H$692,'Faturamento SP3'!$D$2:$D$692,'Infos Relatório'!$B$2,'Faturamento SP3'!$E$2:$E$692,'Infos Relatório'!$B33,'Faturamento SP3'!$Z$2:$Z$692,'Infos Relatório'!AM$1)</f>
        <v>0</v>
      </c>
      <c r="AS33" s="23">
        <f>COUNTIFS('Faturamento SP3'!$D$2:$D$692,'Infos Relatório'!$B$2,'Faturamento SP3'!$E$2:$E$692,'Infos Relatório'!$B33,'Faturamento SP3'!$Z$2:$Z$692,'Infos Relatório'!AS$1)</f>
        <v>0</v>
      </c>
      <c r="AT33" s="13">
        <f>SUMIFS('Faturamento SP3'!$G$2:$G$692,'Faturamento SP3'!$D$2:$D$692,'Infos Relatório'!$B$2,'Faturamento SP3'!$E$2:$E$692,'Infos Relatório'!$B33,'Faturamento SP3'!$Z$2:$Z$692,'Infos Relatório'!AS$1)</f>
        <v>0</v>
      </c>
      <c r="AU33" s="13">
        <f>SUMIFS('Faturamento SP3'!$J$2:$J$692,'Faturamento SP3'!$D$2:$D$692,'Infos Relatório'!$B$2,'Faturamento SP3'!$E$2:$E$692,'Infos Relatório'!$B33,'Faturamento SP3'!$Z$2:$Z$692,'Infos Relatório'!AS$1)</f>
        <v>0</v>
      </c>
      <c r="AV33" s="14">
        <f>SUMIFS('Faturamento SP3'!$O$2:$O$692,'Faturamento SP3'!$D$2:$D$692,'Infos Relatório'!$B$2,'Faturamento SP3'!$E$2:$E$692,'Infos Relatório'!$B33,'Faturamento SP3'!$Z$2:$Z$692,'Infos Relatório'!AS$1,'Faturamento SP3'!$T$2:$T$692,"Sim")+SUMIFS('Faturamento SP3'!$P$2:$P$692,'Faturamento SP3'!$D$2:$D$692,'Infos Relatório'!$B$2,'Faturamento SP3'!$E$2:$E$692,'Infos Relatório'!$B33,'Faturamento SP3'!$Z$2:$Z$692,'Infos Relatório'!AS$1,'Faturamento SP3'!$T$2:$T$692,"Sim")</f>
        <v>0</v>
      </c>
      <c r="AW33" s="27" t="e">
        <f t="shared" si="7"/>
        <v>#DIV/0!</v>
      </c>
      <c r="AX33" s="24">
        <f>SUMIFS('Faturamento SP3'!$H$2:$H$692,'Faturamento SP3'!$D$2:$D$692,'Infos Relatório'!$B$2,'Faturamento SP3'!$E$2:$E$692,'Infos Relatório'!$B33,'Faturamento SP3'!$Z$2:$Z$692,'Infos Relatório'!AS$1)</f>
        <v>0</v>
      </c>
      <c r="AY33" s="23">
        <f>COUNTIFS('Faturamento SP3'!$D$2:$D$692,'Infos Relatório'!$B$2,'Faturamento SP3'!$E$2:$E$692,'Infos Relatório'!$B33,'Faturamento SP3'!$Z$2:$Z$692,'Infos Relatório'!AY$1)</f>
        <v>0</v>
      </c>
      <c r="AZ33" s="13">
        <f>SUMIFS('Faturamento SP3'!$G$2:$G$692,'Faturamento SP3'!$D$2:$D$692,'Infos Relatório'!$B$2,'Faturamento SP3'!$E$2:$E$692,'Infos Relatório'!$B33,'Faturamento SP3'!$Z$2:$Z$692,'Infos Relatório'!AY$1)</f>
        <v>0</v>
      </c>
      <c r="BA33" s="13">
        <f>SUMIFS('Faturamento SP3'!$J$2:$J$692,'Faturamento SP3'!$D$2:$D$692,'Infos Relatório'!$B$2,'Faturamento SP3'!$E$2:$E$692,'Infos Relatório'!$B33,'Faturamento SP3'!$Z$2:$Z$692,'Infos Relatório'!AY$1)</f>
        <v>0</v>
      </c>
      <c r="BB33" s="14">
        <f>SUMIFS('Faturamento SP3'!$O$2:$O$692,'Faturamento SP3'!$D$2:$D$692,'Infos Relatório'!$B$2,'Faturamento SP3'!$E$2:$E$692,'Infos Relatório'!$B33,'Faturamento SP3'!$Z$2:$Z$692,'Infos Relatório'!AY$1,'Faturamento SP3'!$T$2:$T$692,"Sim")+SUMIFS('Faturamento SP3'!$P$2:$P$692,'Faturamento SP3'!$D$2:$D$692,'Infos Relatório'!$B$2,'Faturamento SP3'!$E$2:$E$692,'Infos Relatório'!$B33,'Faturamento SP3'!$Z$2:$Z$692,'Infos Relatório'!AY$1,'Faturamento SP3'!$T$2:$T$692,"Sim")</f>
        <v>0</v>
      </c>
      <c r="BC33" s="27" t="e">
        <f t="shared" si="8"/>
        <v>#DIV/0!</v>
      </c>
      <c r="BD33" s="24">
        <f>SUMIFS('Faturamento SP3'!$H$2:$H$692,'Faturamento SP3'!$D$2:$D$692,'Infos Relatório'!$B$2,'Faturamento SP3'!$E$2:$E$692,'Infos Relatório'!$B33,'Faturamento SP3'!$Z$2:$Z$692,'Infos Relatório'!AY$1)</f>
        <v>0</v>
      </c>
      <c r="BE33" s="23">
        <f>COUNTIFS('Faturamento SP3'!$D$2:$D$692,'Infos Relatório'!$B$2,'Faturamento SP3'!$E$2:$E$692,'Infos Relatório'!$B33,'Faturamento SP3'!$Z$2:$Z$692,'Infos Relatório'!BE$1)</f>
        <v>0</v>
      </c>
      <c r="BF33" s="13">
        <f>SUMIFS('Faturamento SP3'!$G$2:$G$692,'Faturamento SP3'!$D$2:$D$692,'Infos Relatório'!$B$2,'Faturamento SP3'!$E$2:$E$692,'Infos Relatório'!$B33,'Faturamento SP3'!$Z$2:$Z$692,'Infos Relatório'!BE$1)</f>
        <v>0</v>
      </c>
      <c r="BG33" s="13">
        <f>SUMIFS('Faturamento SP3'!$J$2:$J$692,'Faturamento SP3'!$D$2:$D$692,'Infos Relatório'!$B$2,'Faturamento SP3'!$E$2:$E$692,'Infos Relatório'!$B33,'Faturamento SP3'!$Z$2:$Z$692,'Infos Relatório'!BE$1)</f>
        <v>0</v>
      </c>
      <c r="BH33" s="14">
        <f>SUMIFS('Faturamento SP3'!$O$2:$O$692,'Faturamento SP3'!$D$2:$D$692,'Infos Relatório'!$B$2,'Faturamento SP3'!$E$2:$E$692,'Infos Relatório'!$B33,'Faturamento SP3'!$Z$2:$Z$692,'Infos Relatório'!BE$1,'Faturamento SP3'!$T$2:$T$692,"Sim")+SUMIFS('Faturamento SP3'!$P$2:$P$692,'Faturamento SP3'!$D$2:$D$692,'Infos Relatório'!$B$2,'Faturamento SP3'!$E$2:$E$692,'Infos Relatório'!$B33,'Faturamento SP3'!$Z$2:$Z$692,'Infos Relatório'!BE$1,'Faturamento SP3'!$T$2:$T$692,"Sim")</f>
        <v>0</v>
      </c>
      <c r="BI33" s="27" t="e">
        <f t="shared" si="9"/>
        <v>#DIV/0!</v>
      </c>
      <c r="BJ33" s="24">
        <f>SUMIFS('Faturamento SP3'!$H$2:$H$692,'Faturamento SP3'!$D$2:$D$692,'Infos Relatório'!$B$2,'Faturamento SP3'!$E$2:$E$692,'Infos Relatório'!$B33,'Faturamento SP3'!$Z$2:$Z$692,'Infos Relatório'!BE$1)</f>
        <v>0</v>
      </c>
      <c r="BK33" s="23">
        <f>COUNTIFS('Faturamento SP3'!$D$2:$D$692,'Infos Relatório'!$B$2,'Faturamento SP3'!$E$2:$E$692,'Infos Relatório'!$B33,'Faturamento SP3'!$Z$2:$Z$692,'Infos Relatório'!BK$1)</f>
        <v>0</v>
      </c>
      <c r="BL33" s="13">
        <f>SUMIFS('Faturamento SP3'!$G$2:$G$692,'Faturamento SP3'!$D$2:$D$692,'Infos Relatório'!$B$2,'Faturamento SP3'!$E$2:$E$692,'Infos Relatório'!$B33,'Faturamento SP3'!$Z$2:$Z$692,'Infos Relatório'!BK$1)</f>
        <v>0</v>
      </c>
      <c r="BM33" s="13">
        <f>SUMIFS('Faturamento SP3'!$J$2:$J$692,'Faturamento SP3'!$D$2:$D$692,'Infos Relatório'!$B$2,'Faturamento SP3'!$E$2:$E$692,'Infos Relatório'!$B33,'Faturamento SP3'!$Z$2:$Z$692,'Infos Relatório'!BK$1)</f>
        <v>0</v>
      </c>
      <c r="BN33" s="14">
        <f>SUMIFS('Faturamento SP3'!$O$2:$O$692,'Faturamento SP3'!$D$2:$D$692,'Infos Relatório'!$B$2,'Faturamento SP3'!$E$2:$E$692,'Infos Relatório'!$B33,'Faturamento SP3'!$Z$2:$Z$692,'Infos Relatório'!BK$1,'Faturamento SP3'!$T$2:$T$692,"Sim")+SUMIFS('Faturamento SP3'!$P$2:$P$692,'Faturamento SP3'!$D$2:$D$692,'Infos Relatório'!$B$2,'Faturamento SP3'!$E$2:$E$692,'Infos Relatório'!$B33,'Faturamento SP3'!$Z$2:$Z$692,'Infos Relatório'!BK$1,'Faturamento SP3'!$T$2:$T$692,"Sim")</f>
        <v>0</v>
      </c>
      <c r="BO33" s="27" t="e">
        <f t="shared" si="10"/>
        <v>#DIV/0!</v>
      </c>
      <c r="BP33" s="24">
        <f>SUMIFS('Faturamento SP3'!$H$2:$H$692,'Faturamento SP3'!$D$2:$D$692,'Infos Relatório'!$B$2,'Faturamento SP3'!$E$2:$E$692,'Infos Relatório'!$B33,'Faturamento SP3'!$Z$2:$Z$692,'Infos Relatório'!BK$1)</f>
        <v>0</v>
      </c>
      <c r="BQ33" s="23">
        <f>COUNTIFS('Faturamento SP3'!$D$2:$D$692,'Infos Relatório'!$B$2,'Faturamento SP3'!$E$2:$E$692,'Infos Relatório'!$B33,'Faturamento SP3'!$Z$2:$Z$692,'Infos Relatório'!BQ$1)</f>
        <v>0</v>
      </c>
      <c r="BR33" s="13">
        <f>SUMIFS('Faturamento SP3'!$G$2:$G$692,'Faturamento SP3'!$D$2:$D$692,'Infos Relatório'!$B$2,'Faturamento SP3'!$E$2:$E$692,'Infos Relatório'!$B33,'Faturamento SP3'!$Z$2:$Z$692,'Infos Relatório'!BQ$1)</f>
        <v>0</v>
      </c>
      <c r="BS33" s="13">
        <f>SUMIFS('Faturamento SP3'!$J$2:$J$692,'Faturamento SP3'!$D$2:$D$692,'Infos Relatório'!$B$2,'Faturamento SP3'!$E$2:$E$692,'Infos Relatório'!$B33,'Faturamento SP3'!$Z$2:$Z$692,'Infos Relatório'!BQ$1)</f>
        <v>0</v>
      </c>
      <c r="BT33" s="14">
        <f>SUMIFS('Faturamento SP3'!$O$2:$O$692,'Faturamento SP3'!$D$2:$D$692,'Infos Relatório'!$B$2,'Faturamento SP3'!$E$2:$E$692,'Infos Relatório'!$B33,'Faturamento SP3'!$Z$2:$Z$692,'Infos Relatório'!BQ$1,'Faturamento SP3'!$T$2:$T$692,"Sim")+SUMIFS('Faturamento SP3'!$P$2:$P$692,'Faturamento SP3'!$D$2:$D$692,'Infos Relatório'!$B$2,'Faturamento SP3'!$E$2:$E$692,'Infos Relatório'!$B33,'Faturamento SP3'!$Z$2:$Z$692,'Infos Relatório'!BQ$1,'Faturamento SP3'!$T$2:$T$692,"Sim")</f>
        <v>0</v>
      </c>
      <c r="BU33" s="27" t="e">
        <f t="shared" si="11"/>
        <v>#DIV/0!</v>
      </c>
      <c r="BV33" s="24">
        <f>SUMIFS('Faturamento SP3'!$H$2:$H$692,'Faturamento SP3'!$D$2:$D$692,'Infos Relatório'!$B$2,'Faturamento SP3'!$E$2:$E$692,'Infos Relatório'!$B33,'Faturamento SP3'!$Z$2:$Z$692,'Infos Relatório'!BQ$1)</f>
        <v>0</v>
      </c>
    </row>
    <row r="34" spans="2:74">
      <c r="B34" s="17" t="s">
        <v>38</v>
      </c>
      <c r="C34" s="23">
        <f>COUNTIFS('Faturamento SP3'!$D$2:$D$692,'Infos Relatório'!$B$2,'Faturamento SP3'!$E$2:$E$692,'Infos Relatório'!$B34,'Faturamento SP3'!$Z$2:$Z$692,'Infos Relatório'!C$1)</f>
        <v>0</v>
      </c>
      <c r="D34" s="13">
        <f>SUMIFS('Faturamento SP3'!$G$2:$G$692,'Faturamento SP3'!$D$2:$D$692,'Infos Relatório'!$B$2,'Faturamento SP3'!$E$2:$E$692,'Infos Relatório'!$B34,'Faturamento SP3'!$Z$2:$Z$692,'Infos Relatório'!C$1)</f>
        <v>0</v>
      </c>
      <c r="E34" s="13">
        <f>SUMIFS('Faturamento SP3'!$J$2:$J$692,'Faturamento SP3'!$D$2:$D$692,'Infos Relatório'!$B$2,'Faturamento SP3'!$E$2:$E$692,'Infos Relatório'!$B34,'Faturamento SP3'!$Z$2:$Z$692,'Infos Relatório'!C$1)</f>
        <v>0</v>
      </c>
      <c r="F34" s="14">
        <f>SUMIFS('Faturamento SP3'!$O$2:$O$692,'Faturamento SP3'!$D$2:$D$692,'Infos Relatório'!$B$2,'Faturamento SP3'!$E$2:$E$692,'Infos Relatório'!$B34,'Faturamento SP3'!$Z$2:$Z$692,'Infos Relatório'!C$1,'Faturamento SP3'!$T$2:$T$692,"Sim")+SUMIFS('Faturamento SP3'!$P$2:$P$692,'Faturamento SP3'!$D$2:$D$692,'Infos Relatório'!$B$2,'Faturamento SP3'!$E$2:$E$692,'Infos Relatório'!$B34,'Faturamento SP3'!$Z$2:$Z$692,'Infos Relatório'!C$1,'Faturamento SP3'!$T$2:$T$692,"Sim")</f>
        <v>0</v>
      </c>
      <c r="G34" s="27" t="e">
        <f t="shared" si="12"/>
        <v>#DIV/0!</v>
      </c>
      <c r="H34" s="24">
        <f>SUMIFS('Faturamento SP3'!$H$2:$H$692,'Faturamento SP3'!$D$2:$D$692,'Infos Relatório'!$B$2,'Faturamento SP3'!$E$2:$E$692,'Infos Relatório'!$B34,'Faturamento SP3'!$Z$2:$Z$692,'Infos Relatório'!C$1)</f>
        <v>0</v>
      </c>
      <c r="I34" s="23">
        <f>COUNTIFS('Faturamento SP3'!$D$2:$D$692,'Infos Relatório'!$B$2,'Faturamento SP3'!$E$2:$E$692,'Infos Relatório'!$B34,'Faturamento SP3'!$Z$2:$Z$692,'Infos Relatório'!I$1)</f>
        <v>0</v>
      </c>
      <c r="J34" s="13">
        <f>SUMIFS('Faturamento SP3'!$G$2:$G$692,'Faturamento SP3'!$D$2:$D$692,'Infos Relatório'!$B$2,'Faturamento SP3'!$E$2:$E$692,'Infos Relatório'!$B34,'Faturamento SP3'!$Z$2:$Z$692,'Infos Relatório'!I$1)</f>
        <v>0</v>
      </c>
      <c r="K34" s="13">
        <f>SUMIFS('Faturamento SP3'!$J$2:$J$692,'Faturamento SP3'!$D$2:$D$692,'Infos Relatório'!$B$2,'Faturamento SP3'!$E$2:$E$692,'Infos Relatório'!$B34,'Faturamento SP3'!$Z$2:$Z$692,'Infos Relatório'!I$1)</f>
        <v>0</v>
      </c>
      <c r="L34" s="14">
        <f>SUMIFS('Faturamento SP3'!$O$2:$O$692,'Faturamento SP3'!$D$2:$D$692,'Infos Relatório'!$B$2,'Faturamento SP3'!$E$2:$E$692,'Infos Relatório'!$B34,'Faturamento SP3'!$Z$2:$Z$692,'Infos Relatório'!I$1,'Faturamento SP3'!$T$2:$T$692,"Sim")+SUMIFS('Faturamento SP3'!$P$2:$P$692,'Faturamento SP3'!$D$2:$D$692,'Infos Relatório'!$B$2,'Faturamento SP3'!$E$2:$E$692,'Infos Relatório'!$B34,'Faturamento SP3'!$Z$2:$Z$692,'Infos Relatório'!I$1,'Faturamento SP3'!$T$2:$T$692,"Sim")</f>
        <v>0</v>
      </c>
      <c r="M34" s="27" t="e">
        <f t="shared" si="1"/>
        <v>#DIV/0!</v>
      </c>
      <c r="N34" s="24">
        <f>SUMIFS('Faturamento SP3'!$H$2:$H$692,'Faturamento SP3'!$D$2:$D$692,'Infos Relatório'!$B$2,'Faturamento SP3'!$E$2:$E$692,'Infos Relatório'!$B34,'Faturamento SP3'!$Z$2:$Z$692,'Infos Relatório'!I$1)</f>
        <v>0</v>
      </c>
      <c r="O34" s="23">
        <f>COUNTIFS('Faturamento SP3'!$D$2:$D$692,'Infos Relatório'!$B$2,'Faturamento SP3'!$E$2:$E$692,'Infos Relatório'!$B34,'Faturamento SP3'!$Z$2:$Z$692,'Infos Relatório'!O$1)</f>
        <v>0</v>
      </c>
      <c r="P34" s="13">
        <f>SUMIFS('Faturamento SP3'!$G$2:$G$692,'Faturamento SP3'!$D$2:$D$692,'Infos Relatório'!$B$2,'Faturamento SP3'!$E$2:$E$692,'Infos Relatório'!$B34,'Faturamento SP3'!$Z$2:$Z$692,'Infos Relatório'!O$1)</f>
        <v>0</v>
      </c>
      <c r="Q34" s="13">
        <f>SUMIFS('Faturamento SP3'!$J$2:$J$692,'Faturamento SP3'!$D$2:$D$692,'Infos Relatório'!$B$2,'Faturamento SP3'!$E$2:$E$692,'Infos Relatório'!$B34,'Faturamento SP3'!$Z$2:$Z$692,'Infos Relatório'!O$1)</f>
        <v>0</v>
      </c>
      <c r="R34" s="14">
        <f>SUMIFS('Faturamento SP3'!$O$2:$O$692,'Faturamento SP3'!$D$2:$D$692,'Infos Relatório'!$B$2,'Faturamento SP3'!$E$2:$E$692,'Infos Relatório'!$B34,'Faturamento SP3'!$Z$2:$Z$692,'Infos Relatório'!O$1,'Faturamento SP3'!$T$2:$T$692,"Sim")+SUMIFS('Faturamento SP3'!$P$2:$P$692,'Faturamento SP3'!$D$2:$D$692,'Infos Relatório'!$B$2,'Faturamento SP3'!$E$2:$E$692,'Infos Relatório'!$B34,'Faturamento SP3'!$Z$2:$Z$692,'Infos Relatório'!O$1,'Faturamento SP3'!$T$2:$T$692,"Sim")</f>
        <v>0</v>
      </c>
      <c r="S34" s="27" t="e">
        <f t="shared" si="2"/>
        <v>#DIV/0!</v>
      </c>
      <c r="T34" s="24">
        <f>SUMIFS('Faturamento SP3'!$H$2:$H$692,'Faturamento SP3'!$D$2:$D$692,'Infos Relatório'!$B$2,'Faturamento SP3'!$E$2:$E$692,'Infos Relatório'!$B34,'Faturamento SP3'!$Z$2:$Z$692,'Infos Relatório'!O$1)</f>
        <v>0</v>
      </c>
      <c r="U34" s="23">
        <f>COUNTIFS('Faturamento SP3'!$D$2:$D$692,'Infos Relatório'!$B$2,'Faturamento SP3'!$E$2:$E$692,'Infos Relatório'!$B34,'Faturamento SP3'!$Z$2:$Z$692,'Infos Relatório'!U$1)</f>
        <v>0</v>
      </c>
      <c r="V34" s="13">
        <f>SUMIFS('Faturamento SP3'!$G$2:$G$692,'Faturamento SP3'!$D$2:$D$692,'Infos Relatório'!$B$2,'Faturamento SP3'!$E$2:$E$692,'Infos Relatório'!$B34,'Faturamento SP3'!$Z$2:$Z$692,'Infos Relatório'!U$1)</f>
        <v>0</v>
      </c>
      <c r="W34" s="13">
        <f>SUMIFS('Faturamento SP3'!$J$2:$J$692,'Faturamento SP3'!$D$2:$D$692,'Infos Relatório'!$B$2,'Faturamento SP3'!$E$2:$E$692,'Infos Relatório'!$B34,'Faturamento SP3'!$Z$2:$Z$692,'Infos Relatório'!U$1)</f>
        <v>0</v>
      </c>
      <c r="X34" s="14">
        <f>SUMIFS('Faturamento SP3'!$O$2:$O$692,'Faturamento SP3'!$D$2:$D$692,'Infos Relatório'!$B$2,'Faturamento SP3'!$E$2:$E$692,'Infos Relatório'!$B34,'Faturamento SP3'!$Z$2:$Z$692,'Infos Relatório'!U$1,'Faturamento SP3'!$T$2:$T$692,"Sim")+SUMIFS('Faturamento SP3'!$P$2:$P$692,'Faturamento SP3'!$D$2:$D$692,'Infos Relatório'!$B$2,'Faturamento SP3'!$E$2:$E$692,'Infos Relatório'!$B34,'Faturamento SP3'!$Z$2:$Z$692,'Infos Relatório'!U$1,'Faturamento SP3'!$T$2:$T$692,"Sim")</f>
        <v>0</v>
      </c>
      <c r="Y34" s="27" t="e">
        <f t="shared" si="3"/>
        <v>#DIV/0!</v>
      </c>
      <c r="Z34" s="24">
        <f>SUMIFS('Faturamento SP3'!$H$2:$H$692,'Faturamento SP3'!$D$2:$D$692,'Infos Relatório'!$B$2,'Faturamento SP3'!$E$2:$E$692,'Infos Relatório'!$B34,'Faturamento SP3'!$Z$2:$Z$692,'Infos Relatório'!U$1)</f>
        <v>0</v>
      </c>
      <c r="AA34" s="23">
        <f>COUNTIFS('Faturamento SP3'!$D$2:$D$692,'Infos Relatório'!$B$2,'Faturamento SP3'!$E$2:$E$692,'Infos Relatório'!$B34,'Faturamento SP3'!$Z$2:$Z$692,'Infos Relatório'!AA$1)</f>
        <v>0</v>
      </c>
      <c r="AB34" s="13">
        <f>SUMIFS('Faturamento SP3'!$G$2:$G$692,'Faturamento SP3'!$D$2:$D$692,'Infos Relatório'!$B$2,'Faturamento SP3'!$E$2:$E$692,'Infos Relatório'!$B34,'Faturamento SP3'!$Z$2:$Z$692,'Infos Relatório'!AA$1)</f>
        <v>0</v>
      </c>
      <c r="AC34" s="13">
        <f>SUMIFS('Faturamento SP3'!$J$2:$J$692,'Faturamento SP3'!$D$2:$D$692,'Infos Relatório'!$B$2,'Faturamento SP3'!$E$2:$E$692,'Infos Relatório'!$B34,'Faturamento SP3'!$Z$2:$Z$692,'Infos Relatório'!AA$1)</f>
        <v>0</v>
      </c>
      <c r="AD34" s="14">
        <f>SUMIFS('Faturamento SP3'!$O$2:$O$692,'Faturamento SP3'!$D$2:$D$692,'Infos Relatório'!$B$2,'Faturamento SP3'!$E$2:$E$692,'Infos Relatório'!$B34,'Faturamento SP3'!$Z$2:$Z$692,'Infos Relatório'!AA$1,'Faturamento SP3'!$T$2:$T$692,"Sim")+SUMIFS('Faturamento SP3'!$P$2:$P$692,'Faturamento SP3'!$D$2:$D$692,'Infos Relatório'!$B$2,'Faturamento SP3'!$E$2:$E$692,'Infos Relatório'!$B34,'Faturamento SP3'!$Z$2:$Z$692,'Infos Relatório'!AA$1,'Faturamento SP3'!$T$2:$T$692,"Sim")</f>
        <v>0</v>
      </c>
      <c r="AE34" s="27" t="e">
        <f t="shared" si="4"/>
        <v>#DIV/0!</v>
      </c>
      <c r="AF34" s="24">
        <f>SUMIFS('Faturamento SP3'!$H$2:$H$692,'Faturamento SP3'!$D$2:$D$692,'Infos Relatório'!$B$2,'Faturamento SP3'!$E$2:$E$692,'Infos Relatório'!$B34,'Faturamento SP3'!$Z$2:$Z$692,'Infos Relatório'!AA$1)</f>
        <v>0</v>
      </c>
      <c r="AG34" s="23">
        <f>COUNTIFS('Faturamento SP3'!$D$2:$D$692,'Infos Relatório'!$B$2,'Faturamento SP3'!$E$2:$E$692,'Infos Relatório'!$B34,'Faturamento SP3'!$Z$2:$Z$692,'Infos Relatório'!AG$1)</f>
        <v>0</v>
      </c>
      <c r="AH34" s="13">
        <f>SUMIFS('Faturamento SP3'!$G$2:$G$692,'Faturamento SP3'!$D$2:$D$692,'Infos Relatório'!$B$2,'Faturamento SP3'!$E$2:$E$692,'Infos Relatório'!$B34,'Faturamento SP3'!$Z$2:$Z$692,'Infos Relatório'!AG$1)</f>
        <v>0</v>
      </c>
      <c r="AI34" s="13">
        <f>SUMIFS('Faturamento SP3'!$J$2:$J$692,'Faturamento SP3'!$D$2:$D$692,'Infos Relatório'!$B$2,'Faturamento SP3'!$E$2:$E$692,'Infos Relatório'!$B34,'Faturamento SP3'!$Z$2:$Z$692,'Infos Relatório'!AG$1)</f>
        <v>0</v>
      </c>
      <c r="AJ34" s="14">
        <f>SUMIFS('Faturamento SP3'!$O$2:$O$692,'Faturamento SP3'!$D$2:$D$692,'Infos Relatório'!$B$2,'Faturamento SP3'!$E$2:$E$692,'Infos Relatório'!$B34,'Faturamento SP3'!$Z$2:$Z$692,'Infos Relatório'!AG$1,'Faturamento SP3'!$T$2:$T$692,"Sim")+SUMIFS('Faturamento SP3'!$P$2:$P$692,'Faturamento SP3'!$D$2:$D$692,'Infos Relatório'!$B$2,'Faturamento SP3'!$E$2:$E$692,'Infos Relatório'!$B34,'Faturamento SP3'!$Z$2:$Z$692,'Infos Relatório'!AG$1,'Faturamento SP3'!$T$2:$T$692,"Sim")</f>
        <v>0</v>
      </c>
      <c r="AK34" s="27" t="e">
        <f t="shared" si="5"/>
        <v>#DIV/0!</v>
      </c>
      <c r="AL34" s="24">
        <f>SUMIFS('Faturamento SP3'!$H$2:$H$692,'Faturamento SP3'!$D$2:$D$692,'Infos Relatório'!$B$2,'Faturamento SP3'!$E$2:$E$692,'Infos Relatório'!$B34,'Faturamento SP3'!$Z$2:$Z$692,'Infos Relatório'!AG$1)</f>
        <v>0</v>
      </c>
      <c r="AM34" s="23">
        <f>COUNTIFS('Faturamento SP3'!$D$2:$D$692,'Infos Relatório'!$B$2,'Faturamento SP3'!$E$2:$E$692,'Infos Relatório'!$B34,'Faturamento SP3'!$Z$2:$Z$692,'Infos Relatório'!AM$1)</f>
        <v>0</v>
      </c>
      <c r="AN34" s="13">
        <f>SUMIFS('Faturamento SP3'!$G$2:$G$692,'Faturamento SP3'!$D$2:$D$692,'Infos Relatório'!$B$2,'Faturamento SP3'!$E$2:$E$692,'Infos Relatório'!$B34,'Faturamento SP3'!$Z$2:$Z$692,'Infos Relatório'!AM$1)</f>
        <v>0</v>
      </c>
      <c r="AO34" s="13">
        <f>SUMIFS('Faturamento SP3'!$J$2:$J$692,'Faturamento SP3'!$D$2:$D$692,'Infos Relatório'!$B$2,'Faturamento SP3'!$E$2:$E$692,'Infos Relatório'!$B34,'Faturamento SP3'!$Z$2:$Z$692,'Infos Relatório'!AM$1)</f>
        <v>0</v>
      </c>
      <c r="AP34" s="14">
        <f>SUMIFS('Faturamento SP3'!$O$2:$O$692,'Faturamento SP3'!$D$2:$D$692,'Infos Relatório'!$B$2,'Faturamento SP3'!$E$2:$E$692,'Infos Relatório'!$B34,'Faturamento SP3'!$Z$2:$Z$692,'Infos Relatório'!AM$1,'Faturamento SP3'!$T$2:$T$692,"Sim")+SUMIFS('Faturamento SP3'!$P$2:$P$692,'Faturamento SP3'!$D$2:$D$692,'Infos Relatório'!$B$2,'Faturamento SP3'!$E$2:$E$692,'Infos Relatório'!$B34,'Faturamento SP3'!$Z$2:$Z$692,'Infos Relatório'!AM$1,'Faturamento SP3'!$T$2:$T$692,"Sim")</f>
        <v>0</v>
      </c>
      <c r="AQ34" s="27" t="e">
        <f t="shared" si="6"/>
        <v>#DIV/0!</v>
      </c>
      <c r="AR34" s="24">
        <f>SUMIFS('Faturamento SP3'!$H$2:$H$692,'Faturamento SP3'!$D$2:$D$692,'Infos Relatório'!$B$2,'Faturamento SP3'!$E$2:$E$692,'Infos Relatório'!$B34,'Faturamento SP3'!$Z$2:$Z$692,'Infos Relatório'!AM$1)</f>
        <v>0</v>
      </c>
      <c r="AS34" s="23">
        <f>COUNTIFS('Faturamento SP3'!$D$2:$D$692,'Infos Relatório'!$B$2,'Faturamento SP3'!$E$2:$E$692,'Infos Relatório'!$B34,'Faturamento SP3'!$Z$2:$Z$692,'Infos Relatório'!AS$1)</f>
        <v>0</v>
      </c>
      <c r="AT34" s="13">
        <f>SUMIFS('Faturamento SP3'!$G$2:$G$692,'Faturamento SP3'!$D$2:$D$692,'Infos Relatório'!$B$2,'Faturamento SP3'!$E$2:$E$692,'Infos Relatório'!$B34,'Faturamento SP3'!$Z$2:$Z$692,'Infos Relatório'!AS$1)</f>
        <v>0</v>
      </c>
      <c r="AU34" s="13">
        <f>SUMIFS('Faturamento SP3'!$J$2:$J$692,'Faturamento SP3'!$D$2:$D$692,'Infos Relatório'!$B$2,'Faturamento SP3'!$E$2:$E$692,'Infos Relatório'!$B34,'Faturamento SP3'!$Z$2:$Z$692,'Infos Relatório'!AS$1)</f>
        <v>0</v>
      </c>
      <c r="AV34" s="14">
        <f>SUMIFS('Faturamento SP3'!$O$2:$O$692,'Faturamento SP3'!$D$2:$D$692,'Infos Relatório'!$B$2,'Faturamento SP3'!$E$2:$E$692,'Infos Relatório'!$B34,'Faturamento SP3'!$Z$2:$Z$692,'Infos Relatório'!AS$1,'Faturamento SP3'!$T$2:$T$692,"Sim")+SUMIFS('Faturamento SP3'!$P$2:$P$692,'Faturamento SP3'!$D$2:$D$692,'Infos Relatório'!$B$2,'Faturamento SP3'!$E$2:$E$692,'Infos Relatório'!$B34,'Faturamento SP3'!$Z$2:$Z$692,'Infos Relatório'!AS$1,'Faturamento SP3'!$T$2:$T$692,"Sim")</f>
        <v>0</v>
      </c>
      <c r="AW34" s="27" t="e">
        <f t="shared" si="7"/>
        <v>#DIV/0!</v>
      </c>
      <c r="AX34" s="24">
        <f>SUMIFS('Faturamento SP3'!$H$2:$H$692,'Faturamento SP3'!$D$2:$D$692,'Infos Relatório'!$B$2,'Faturamento SP3'!$E$2:$E$692,'Infos Relatório'!$B34,'Faturamento SP3'!$Z$2:$Z$692,'Infos Relatório'!AS$1)</f>
        <v>0</v>
      </c>
      <c r="AY34" s="23">
        <f>COUNTIFS('Faturamento SP3'!$D$2:$D$692,'Infos Relatório'!$B$2,'Faturamento SP3'!$E$2:$E$692,'Infos Relatório'!$B34,'Faturamento SP3'!$Z$2:$Z$692,'Infos Relatório'!AY$1)</f>
        <v>0</v>
      </c>
      <c r="AZ34" s="13">
        <f>SUMIFS('Faturamento SP3'!$G$2:$G$692,'Faturamento SP3'!$D$2:$D$692,'Infos Relatório'!$B$2,'Faturamento SP3'!$E$2:$E$692,'Infos Relatório'!$B34,'Faturamento SP3'!$Z$2:$Z$692,'Infos Relatório'!AY$1)</f>
        <v>0</v>
      </c>
      <c r="BA34" s="13">
        <f>SUMIFS('Faturamento SP3'!$J$2:$J$692,'Faturamento SP3'!$D$2:$D$692,'Infos Relatório'!$B$2,'Faturamento SP3'!$E$2:$E$692,'Infos Relatório'!$B34,'Faturamento SP3'!$Z$2:$Z$692,'Infos Relatório'!AY$1)</f>
        <v>0</v>
      </c>
      <c r="BB34" s="14">
        <f>SUMIFS('Faturamento SP3'!$O$2:$O$692,'Faturamento SP3'!$D$2:$D$692,'Infos Relatório'!$B$2,'Faturamento SP3'!$E$2:$E$692,'Infos Relatório'!$B34,'Faturamento SP3'!$Z$2:$Z$692,'Infos Relatório'!AY$1,'Faturamento SP3'!$T$2:$T$692,"Sim")+SUMIFS('Faturamento SP3'!$P$2:$P$692,'Faturamento SP3'!$D$2:$D$692,'Infos Relatório'!$B$2,'Faturamento SP3'!$E$2:$E$692,'Infos Relatório'!$B34,'Faturamento SP3'!$Z$2:$Z$692,'Infos Relatório'!AY$1,'Faturamento SP3'!$T$2:$T$692,"Sim")</f>
        <v>0</v>
      </c>
      <c r="BC34" s="27" t="e">
        <f t="shared" si="8"/>
        <v>#DIV/0!</v>
      </c>
      <c r="BD34" s="24">
        <f>SUMIFS('Faturamento SP3'!$H$2:$H$692,'Faturamento SP3'!$D$2:$D$692,'Infos Relatório'!$B$2,'Faturamento SP3'!$E$2:$E$692,'Infos Relatório'!$B34,'Faturamento SP3'!$Z$2:$Z$692,'Infos Relatório'!AY$1)</f>
        <v>0</v>
      </c>
      <c r="BE34" s="23">
        <f>COUNTIFS('Faturamento SP3'!$D$2:$D$692,'Infos Relatório'!$B$2,'Faturamento SP3'!$E$2:$E$692,'Infos Relatório'!$B34,'Faturamento SP3'!$Z$2:$Z$692,'Infos Relatório'!BE$1)</f>
        <v>0</v>
      </c>
      <c r="BF34" s="13">
        <f>SUMIFS('Faturamento SP3'!$G$2:$G$692,'Faturamento SP3'!$D$2:$D$692,'Infos Relatório'!$B$2,'Faturamento SP3'!$E$2:$E$692,'Infos Relatório'!$B34,'Faturamento SP3'!$Z$2:$Z$692,'Infos Relatório'!BE$1)</f>
        <v>0</v>
      </c>
      <c r="BG34" s="13">
        <f>SUMIFS('Faturamento SP3'!$J$2:$J$692,'Faturamento SP3'!$D$2:$D$692,'Infos Relatório'!$B$2,'Faturamento SP3'!$E$2:$E$692,'Infos Relatório'!$B34,'Faturamento SP3'!$Z$2:$Z$692,'Infos Relatório'!BE$1)</f>
        <v>0</v>
      </c>
      <c r="BH34" s="14">
        <f>SUMIFS('Faturamento SP3'!$O$2:$O$692,'Faturamento SP3'!$D$2:$D$692,'Infos Relatório'!$B$2,'Faturamento SP3'!$E$2:$E$692,'Infos Relatório'!$B34,'Faturamento SP3'!$Z$2:$Z$692,'Infos Relatório'!BE$1,'Faturamento SP3'!$T$2:$T$692,"Sim")+SUMIFS('Faturamento SP3'!$P$2:$P$692,'Faturamento SP3'!$D$2:$D$692,'Infos Relatório'!$B$2,'Faturamento SP3'!$E$2:$E$692,'Infos Relatório'!$B34,'Faturamento SP3'!$Z$2:$Z$692,'Infos Relatório'!BE$1,'Faturamento SP3'!$T$2:$T$692,"Sim")</f>
        <v>0</v>
      </c>
      <c r="BI34" s="27" t="e">
        <f t="shared" si="9"/>
        <v>#DIV/0!</v>
      </c>
      <c r="BJ34" s="24">
        <f>SUMIFS('Faturamento SP3'!$H$2:$H$692,'Faturamento SP3'!$D$2:$D$692,'Infos Relatório'!$B$2,'Faturamento SP3'!$E$2:$E$692,'Infos Relatório'!$B34,'Faturamento SP3'!$Z$2:$Z$692,'Infos Relatório'!BE$1)</f>
        <v>0</v>
      </c>
      <c r="BK34" s="23">
        <f>COUNTIFS('Faturamento SP3'!$D$2:$D$692,'Infos Relatório'!$B$2,'Faturamento SP3'!$E$2:$E$692,'Infos Relatório'!$B34,'Faturamento SP3'!$Z$2:$Z$692,'Infos Relatório'!BK$1)</f>
        <v>0</v>
      </c>
      <c r="BL34" s="13">
        <f>SUMIFS('Faturamento SP3'!$G$2:$G$692,'Faturamento SP3'!$D$2:$D$692,'Infos Relatório'!$B$2,'Faturamento SP3'!$E$2:$E$692,'Infos Relatório'!$B34,'Faturamento SP3'!$Z$2:$Z$692,'Infos Relatório'!BK$1)</f>
        <v>0</v>
      </c>
      <c r="BM34" s="13">
        <f>SUMIFS('Faturamento SP3'!$J$2:$J$692,'Faturamento SP3'!$D$2:$D$692,'Infos Relatório'!$B$2,'Faturamento SP3'!$E$2:$E$692,'Infos Relatório'!$B34,'Faturamento SP3'!$Z$2:$Z$692,'Infos Relatório'!BK$1)</f>
        <v>0</v>
      </c>
      <c r="BN34" s="14">
        <f>SUMIFS('Faturamento SP3'!$O$2:$O$692,'Faturamento SP3'!$D$2:$D$692,'Infos Relatório'!$B$2,'Faturamento SP3'!$E$2:$E$692,'Infos Relatório'!$B34,'Faturamento SP3'!$Z$2:$Z$692,'Infos Relatório'!BK$1,'Faturamento SP3'!$T$2:$T$692,"Sim")+SUMIFS('Faturamento SP3'!$P$2:$P$692,'Faturamento SP3'!$D$2:$D$692,'Infos Relatório'!$B$2,'Faturamento SP3'!$E$2:$E$692,'Infos Relatório'!$B34,'Faturamento SP3'!$Z$2:$Z$692,'Infos Relatório'!BK$1,'Faturamento SP3'!$T$2:$T$692,"Sim")</f>
        <v>0</v>
      </c>
      <c r="BO34" s="27" t="e">
        <f t="shared" si="10"/>
        <v>#DIV/0!</v>
      </c>
      <c r="BP34" s="24">
        <f>SUMIFS('Faturamento SP3'!$H$2:$H$692,'Faturamento SP3'!$D$2:$D$692,'Infos Relatório'!$B$2,'Faturamento SP3'!$E$2:$E$692,'Infos Relatório'!$B34,'Faturamento SP3'!$Z$2:$Z$692,'Infos Relatório'!BK$1)</f>
        <v>0</v>
      </c>
      <c r="BQ34" s="23">
        <f>COUNTIFS('Faturamento SP3'!$D$2:$D$692,'Infos Relatório'!$B$2,'Faturamento SP3'!$E$2:$E$692,'Infos Relatório'!$B34,'Faturamento SP3'!$Z$2:$Z$692,'Infos Relatório'!BQ$1)</f>
        <v>0</v>
      </c>
      <c r="BR34" s="13">
        <f>SUMIFS('Faturamento SP3'!$G$2:$G$692,'Faturamento SP3'!$D$2:$D$692,'Infos Relatório'!$B$2,'Faturamento SP3'!$E$2:$E$692,'Infos Relatório'!$B34,'Faturamento SP3'!$Z$2:$Z$692,'Infos Relatório'!BQ$1)</f>
        <v>0</v>
      </c>
      <c r="BS34" s="13">
        <f>SUMIFS('Faturamento SP3'!$J$2:$J$692,'Faturamento SP3'!$D$2:$D$692,'Infos Relatório'!$B$2,'Faturamento SP3'!$E$2:$E$692,'Infos Relatório'!$B34,'Faturamento SP3'!$Z$2:$Z$692,'Infos Relatório'!BQ$1)</f>
        <v>0</v>
      </c>
      <c r="BT34" s="14">
        <f>SUMIFS('Faturamento SP3'!$O$2:$O$692,'Faturamento SP3'!$D$2:$D$692,'Infos Relatório'!$B$2,'Faturamento SP3'!$E$2:$E$692,'Infos Relatório'!$B34,'Faturamento SP3'!$Z$2:$Z$692,'Infos Relatório'!BQ$1,'Faturamento SP3'!$T$2:$T$692,"Sim")+SUMIFS('Faturamento SP3'!$P$2:$P$692,'Faturamento SP3'!$D$2:$D$692,'Infos Relatório'!$B$2,'Faturamento SP3'!$E$2:$E$692,'Infos Relatório'!$B34,'Faturamento SP3'!$Z$2:$Z$692,'Infos Relatório'!BQ$1,'Faturamento SP3'!$T$2:$T$692,"Sim")</f>
        <v>0</v>
      </c>
      <c r="BU34" s="27" t="e">
        <f t="shared" si="11"/>
        <v>#DIV/0!</v>
      </c>
      <c r="BV34" s="24">
        <f>SUMIFS('Faturamento SP3'!$H$2:$H$692,'Faturamento SP3'!$D$2:$D$692,'Infos Relatório'!$B$2,'Faturamento SP3'!$E$2:$E$692,'Infos Relatório'!$B34,'Faturamento SP3'!$Z$2:$Z$692,'Infos Relatório'!BQ$1)</f>
        <v>0</v>
      </c>
    </row>
    <row r="35" spans="2:74">
      <c r="B35" s="17" t="s">
        <v>39</v>
      </c>
      <c r="C35" s="23">
        <f>COUNTIFS('Faturamento SP3'!$D$2:$D$692,'Infos Relatório'!$B$2,'Faturamento SP3'!$E$2:$E$692,'Infos Relatório'!$B35,'Faturamento SP3'!$Z$2:$Z$692,'Infos Relatório'!C$1)</f>
        <v>0</v>
      </c>
      <c r="D35" s="13">
        <f>SUMIFS('Faturamento SP3'!$G$2:$G$692,'Faturamento SP3'!$D$2:$D$692,'Infos Relatório'!$B$2,'Faturamento SP3'!$E$2:$E$692,'Infos Relatório'!$B35,'Faturamento SP3'!$Z$2:$Z$692,'Infos Relatório'!C$1)</f>
        <v>0</v>
      </c>
      <c r="E35" s="13">
        <f>SUMIFS('Faturamento SP3'!$J$2:$J$692,'Faturamento SP3'!$D$2:$D$692,'Infos Relatório'!$B$2,'Faturamento SP3'!$E$2:$E$692,'Infos Relatório'!$B35,'Faturamento SP3'!$Z$2:$Z$692,'Infos Relatório'!C$1)</f>
        <v>0</v>
      </c>
      <c r="F35" s="14">
        <f>SUMIFS('Faturamento SP3'!$O$2:$O$692,'Faturamento SP3'!$D$2:$D$692,'Infos Relatório'!$B$2,'Faturamento SP3'!$E$2:$E$692,'Infos Relatório'!$B35,'Faturamento SP3'!$Z$2:$Z$692,'Infos Relatório'!C$1,'Faturamento SP3'!$T$2:$T$692,"Sim")+SUMIFS('Faturamento SP3'!$P$2:$P$692,'Faturamento SP3'!$D$2:$D$692,'Infos Relatório'!$B$2,'Faturamento SP3'!$E$2:$E$692,'Infos Relatório'!$B35,'Faturamento SP3'!$Z$2:$Z$692,'Infos Relatório'!C$1,'Faturamento SP3'!$T$2:$T$692,"Sim")</f>
        <v>0</v>
      </c>
      <c r="G35" s="27" t="e">
        <f t="shared" si="12"/>
        <v>#DIV/0!</v>
      </c>
      <c r="H35" s="24">
        <f>SUMIFS('Faturamento SP3'!$H$2:$H$692,'Faturamento SP3'!$D$2:$D$692,'Infos Relatório'!$B$2,'Faturamento SP3'!$E$2:$E$692,'Infos Relatório'!$B35,'Faturamento SP3'!$Z$2:$Z$692,'Infos Relatório'!C$1)</f>
        <v>0</v>
      </c>
      <c r="I35" s="23">
        <f>COUNTIFS('Faturamento SP3'!$D$2:$D$692,'Infos Relatório'!$B$2,'Faturamento SP3'!$E$2:$E$692,'Infos Relatório'!$B35,'Faturamento SP3'!$Z$2:$Z$692,'Infos Relatório'!I$1)</f>
        <v>0</v>
      </c>
      <c r="J35" s="13">
        <f>SUMIFS('Faturamento SP3'!$G$2:$G$692,'Faturamento SP3'!$D$2:$D$692,'Infos Relatório'!$B$2,'Faturamento SP3'!$E$2:$E$692,'Infos Relatório'!$B35,'Faturamento SP3'!$Z$2:$Z$692,'Infos Relatório'!I$1)</f>
        <v>0</v>
      </c>
      <c r="K35" s="13">
        <f>SUMIFS('Faturamento SP3'!$J$2:$J$692,'Faturamento SP3'!$D$2:$D$692,'Infos Relatório'!$B$2,'Faturamento SP3'!$E$2:$E$692,'Infos Relatório'!$B35,'Faturamento SP3'!$Z$2:$Z$692,'Infos Relatório'!I$1)</f>
        <v>0</v>
      </c>
      <c r="L35" s="14">
        <f>SUMIFS('Faturamento SP3'!$O$2:$O$692,'Faturamento SP3'!$D$2:$D$692,'Infos Relatório'!$B$2,'Faturamento SP3'!$E$2:$E$692,'Infos Relatório'!$B35,'Faturamento SP3'!$Z$2:$Z$692,'Infos Relatório'!I$1,'Faturamento SP3'!$T$2:$T$692,"Sim")+SUMIFS('Faturamento SP3'!$P$2:$P$692,'Faturamento SP3'!$D$2:$D$692,'Infos Relatório'!$B$2,'Faturamento SP3'!$E$2:$E$692,'Infos Relatório'!$B35,'Faturamento SP3'!$Z$2:$Z$692,'Infos Relatório'!I$1,'Faturamento SP3'!$T$2:$T$692,"Sim")</f>
        <v>0</v>
      </c>
      <c r="M35" s="27" t="e">
        <f t="shared" si="1"/>
        <v>#DIV/0!</v>
      </c>
      <c r="N35" s="24">
        <f>SUMIFS('Faturamento SP3'!$H$2:$H$692,'Faturamento SP3'!$D$2:$D$692,'Infos Relatório'!$B$2,'Faturamento SP3'!$E$2:$E$692,'Infos Relatório'!$B35,'Faturamento SP3'!$Z$2:$Z$692,'Infos Relatório'!I$1)</f>
        <v>0</v>
      </c>
      <c r="O35" s="23">
        <f>COUNTIFS('Faturamento SP3'!$D$2:$D$692,'Infos Relatório'!$B$2,'Faturamento SP3'!$E$2:$E$692,'Infos Relatório'!$B35,'Faturamento SP3'!$Z$2:$Z$692,'Infos Relatório'!O$1)</f>
        <v>0</v>
      </c>
      <c r="P35" s="13">
        <f>SUMIFS('Faturamento SP3'!$G$2:$G$692,'Faturamento SP3'!$D$2:$D$692,'Infos Relatório'!$B$2,'Faturamento SP3'!$E$2:$E$692,'Infos Relatório'!$B35,'Faturamento SP3'!$Z$2:$Z$692,'Infos Relatório'!O$1)</f>
        <v>0</v>
      </c>
      <c r="Q35" s="13">
        <f>SUMIFS('Faturamento SP3'!$J$2:$J$692,'Faturamento SP3'!$D$2:$D$692,'Infos Relatório'!$B$2,'Faturamento SP3'!$E$2:$E$692,'Infos Relatório'!$B35,'Faturamento SP3'!$Z$2:$Z$692,'Infos Relatório'!O$1)</f>
        <v>0</v>
      </c>
      <c r="R35" s="14">
        <f>SUMIFS('Faturamento SP3'!$O$2:$O$692,'Faturamento SP3'!$D$2:$D$692,'Infos Relatório'!$B$2,'Faturamento SP3'!$E$2:$E$692,'Infos Relatório'!$B35,'Faturamento SP3'!$Z$2:$Z$692,'Infos Relatório'!O$1,'Faturamento SP3'!$T$2:$T$692,"Sim")+SUMIFS('Faturamento SP3'!$P$2:$P$692,'Faturamento SP3'!$D$2:$D$692,'Infos Relatório'!$B$2,'Faturamento SP3'!$E$2:$E$692,'Infos Relatório'!$B35,'Faturamento SP3'!$Z$2:$Z$692,'Infos Relatório'!O$1,'Faturamento SP3'!$T$2:$T$692,"Sim")</f>
        <v>0</v>
      </c>
      <c r="S35" s="27" t="e">
        <f t="shared" si="2"/>
        <v>#DIV/0!</v>
      </c>
      <c r="T35" s="24">
        <f>SUMIFS('Faturamento SP3'!$H$2:$H$692,'Faturamento SP3'!$D$2:$D$692,'Infos Relatório'!$B$2,'Faturamento SP3'!$E$2:$E$692,'Infos Relatório'!$B35,'Faturamento SP3'!$Z$2:$Z$692,'Infos Relatório'!O$1)</f>
        <v>0</v>
      </c>
      <c r="U35" s="23">
        <f>COUNTIFS('Faturamento SP3'!$D$2:$D$692,'Infos Relatório'!$B$2,'Faturamento SP3'!$E$2:$E$692,'Infos Relatório'!$B35,'Faturamento SP3'!$Z$2:$Z$692,'Infos Relatório'!U$1)</f>
        <v>0</v>
      </c>
      <c r="V35" s="13">
        <f>SUMIFS('Faturamento SP3'!$G$2:$G$692,'Faturamento SP3'!$D$2:$D$692,'Infos Relatório'!$B$2,'Faturamento SP3'!$E$2:$E$692,'Infos Relatório'!$B35,'Faturamento SP3'!$Z$2:$Z$692,'Infos Relatório'!U$1)</f>
        <v>0</v>
      </c>
      <c r="W35" s="13">
        <f>SUMIFS('Faturamento SP3'!$J$2:$J$692,'Faturamento SP3'!$D$2:$D$692,'Infos Relatório'!$B$2,'Faturamento SP3'!$E$2:$E$692,'Infos Relatório'!$B35,'Faturamento SP3'!$Z$2:$Z$692,'Infos Relatório'!U$1)</f>
        <v>0</v>
      </c>
      <c r="X35" s="14">
        <f>SUMIFS('Faturamento SP3'!$O$2:$O$692,'Faturamento SP3'!$D$2:$D$692,'Infos Relatório'!$B$2,'Faturamento SP3'!$E$2:$E$692,'Infos Relatório'!$B35,'Faturamento SP3'!$Z$2:$Z$692,'Infos Relatório'!U$1,'Faturamento SP3'!$T$2:$T$692,"Sim")+SUMIFS('Faturamento SP3'!$P$2:$P$692,'Faturamento SP3'!$D$2:$D$692,'Infos Relatório'!$B$2,'Faturamento SP3'!$E$2:$E$692,'Infos Relatório'!$B35,'Faturamento SP3'!$Z$2:$Z$692,'Infos Relatório'!U$1,'Faturamento SP3'!$T$2:$T$692,"Sim")</f>
        <v>0</v>
      </c>
      <c r="Y35" s="27" t="e">
        <f t="shared" si="3"/>
        <v>#DIV/0!</v>
      </c>
      <c r="Z35" s="24">
        <f>SUMIFS('Faturamento SP3'!$H$2:$H$692,'Faturamento SP3'!$D$2:$D$692,'Infos Relatório'!$B$2,'Faturamento SP3'!$E$2:$E$692,'Infos Relatório'!$B35,'Faturamento SP3'!$Z$2:$Z$692,'Infos Relatório'!U$1)</f>
        <v>0</v>
      </c>
      <c r="AA35" s="23">
        <f>COUNTIFS('Faturamento SP3'!$D$2:$D$692,'Infos Relatório'!$B$2,'Faturamento SP3'!$E$2:$E$692,'Infos Relatório'!$B35,'Faturamento SP3'!$Z$2:$Z$692,'Infos Relatório'!AA$1)</f>
        <v>0</v>
      </c>
      <c r="AB35" s="13">
        <f>SUMIFS('Faturamento SP3'!$G$2:$G$692,'Faturamento SP3'!$D$2:$D$692,'Infos Relatório'!$B$2,'Faturamento SP3'!$E$2:$E$692,'Infos Relatório'!$B35,'Faturamento SP3'!$Z$2:$Z$692,'Infos Relatório'!AA$1)</f>
        <v>0</v>
      </c>
      <c r="AC35" s="13">
        <f>SUMIFS('Faturamento SP3'!$J$2:$J$692,'Faturamento SP3'!$D$2:$D$692,'Infos Relatório'!$B$2,'Faturamento SP3'!$E$2:$E$692,'Infos Relatório'!$B35,'Faturamento SP3'!$Z$2:$Z$692,'Infos Relatório'!AA$1)</f>
        <v>0</v>
      </c>
      <c r="AD35" s="14">
        <f>SUMIFS('Faturamento SP3'!$O$2:$O$692,'Faturamento SP3'!$D$2:$D$692,'Infos Relatório'!$B$2,'Faturamento SP3'!$E$2:$E$692,'Infos Relatório'!$B35,'Faturamento SP3'!$Z$2:$Z$692,'Infos Relatório'!AA$1,'Faturamento SP3'!$T$2:$T$692,"Sim")+SUMIFS('Faturamento SP3'!$P$2:$P$692,'Faturamento SP3'!$D$2:$D$692,'Infos Relatório'!$B$2,'Faturamento SP3'!$E$2:$E$692,'Infos Relatório'!$B35,'Faturamento SP3'!$Z$2:$Z$692,'Infos Relatório'!AA$1,'Faturamento SP3'!$T$2:$T$692,"Sim")</f>
        <v>0</v>
      </c>
      <c r="AE35" s="27" t="e">
        <f t="shared" si="4"/>
        <v>#DIV/0!</v>
      </c>
      <c r="AF35" s="24">
        <f>SUMIFS('Faturamento SP3'!$H$2:$H$692,'Faturamento SP3'!$D$2:$D$692,'Infos Relatório'!$B$2,'Faturamento SP3'!$E$2:$E$692,'Infos Relatório'!$B35,'Faturamento SP3'!$Z$2:$Z$692,'Infos Relatório'!AA$1)</f>
        <v>0</v>
      </c>
      <c r="AG35" s="23">
        <f>COUNTIFS('Faturamento SP3'!$D$2:$D$692,'Infos Relatório'!$B$2,'Faturamento SP3'!$E$2:$E$692,'Infos Relatório'!$B35,'Faturamento SP3'!$Z$2:$Z$692,'Infos Relatório'!AG$1)</f>
        <v>0</v>
      </c>
      <c r="AH35" s="13">
        <f>SUMIFS('Faturamento SP3'!$G$2:$G$692,'Faturamento SP3'!$D$2:$D$692,'Infos Relatório'!$B$2,'Faturamento SP3'!$E$2:$E$692,'Infos Relatório'!$B35,'Faturamento SP3'!$Z$2:$Z$692,'Infos Relatório'!AG$1)</f>
        <v>0</v>
      </c>
      <c r="AI35" s="13">
        <f>SUMIFS('Faturamento SP3'!$J$2:$J$692,'Faturamento SP3'!$D$2:$D$692,'Infos Relatório'!$B$2,'Faturamento SP3'!$E$2:$E$692,'Infos Relatório'!$B35,'Faturamento SP3'!$Z$2:$Z$692,'Infos Relatório'!AG$1)</f>
        <v>0</v>
      </c>
      <c r="AJ35" s="14">
        <f>SUMIFS('Faturamento SP3'!$O$2:$O$692,'Faturamento SP3'!$D$2:$D$692,'Infos Relatório'!$B$2,'Faturamento SP3'!$E$2:$E$692,'Infos Relatório'!$B35,'Faturamento SP3'!$Z$2:$Z$692,'Infos Relatório'!AG$1,'Faturamento SP3'!$T$2:$T$692,"Sim")+SUMIFS('Faturamento SP3'!$P$2:$P$692,'Faturamento SP3'!$D$2:$D$692,'Infos Relatório'!$B$2,'Faturamento SP3'!$E$2:$E$692,'Infos Relatório'!$B35,'Faturamento SP3'!$Z$2:$Z$692,'Infos Relatório'!AG$1,'Faturamento SP3'!$T$2:$T$692,"Sim")</f>
        <v>0</v>
      </c>
      <c r="AK35" s="27" t="e">
        <f t="shared" si="5"/>
        <v>#DIV/0!</v>
      </c>
      <c r="AL35" s="24">
        <f>SUMIFS('Faturamento SP3'!$H$2:$H$692,'Faturamento SP3'!$D$2:$D$692,'Infos Relatório'!$B$2,'Faturamento SP3'!$E$2:$E$692,'Infos Relatório'!$B35,'Faturamento SP3'!$Z$2:$Z$692,'Infos Relatório'!AG$1)</f>
        <v>0</v>
      </c>
      <c r="AM35" s="23">
        <f>COUNTIFS('Faturamento SP3'!$D$2:$D$692,'Infos Relatório'!$B$2,'Faturamento SP3'!$E$2:$E$692,'Infos Relatório'!$B35,'Faturamento SP3'!$Z$2:$Z$692,'Infos Relatório'!AM$1)</f>
        <v>0</v>
      </c>
      <c r="AN35" s="13">
        <f>SUMIFS('Faturamento SP3'!$G$2:$G$692,'Faturamento SP3'!$D$2:$D$692,'Infos Relatório'!$B$2,'Faturamento SP3'!$E$2:$E$692,'Infos Relatório'!$B35,'Faturamento SP3'!$Z$2:$Z$692,'Infos Relatório'!AM$1)</f>
        <v>0</v>
      </c>
      <c r="AO35" s="13">
        <f>SUMIFS('Faturamento SP3'!$J$2:$J$692,'Faturamento SP3'!$D$2:$D$692,'Infos Relatório'!$B$2,'Faturamento SP3'!$E$2:$E$692,'Infos Relatório'!$B35,'Faturamento SP3'!$Z$2:$Z$692,'Infos Relatório'!AM$1)</f>
        <v>0</v>
      </c>
      <c r="AP35" s="14">
        <f>SUMIFS('Faturamento SP3'!$O$2:$O$692,'Faturamento SP3'!$D$2:$D$692,'Infos Relatório'!$B$2,'Faturamento SP3'!$E$2:$E$692,'Infos Relatório'!$B35,'Faturamento SP3'!$Z$2:$Z$692,'Infos Relatório'!AM$1,'Faturamento SP3'!$T$2:$T$692,"Sim")+SUMIFS('Faturamento SP3'!$P$2:$P$692,'Faturamento SP3'!$D$2:$D$692,'Infos Relatório'!$B$2,'Faturamento SP3'!$E$2:$E$692,'Infos Relatório'!$B35,'Faturamento SP3'!$Z$2:$Z$692,'Infos Relatório'!AM$1,'Faturamento SP3'!$T$2:$T$692,"Sim")</f>
        <v>0</v>
      </c>
      <c r="AQ35" s="27" t="e">
        <f t="shared" si="6"/>
        <v>#DIV/0!</v>
      </c>
      <c r="AR35" s="24">
        <f>SUMIFS('Faturamento SP3'!$H$2:$H$692,'Faturamento SP3'!$D$2:$D$692,'Infos Relatório'!$B$2,'Faturamento SP3'!$E$2:$E$692,'Infos Relatório'!$B35,'Faturamento SP3'!$Z$2:$Z$692,'Infos Relatório'!AM$1)</f>
        <v>0</v>
      </c>
      <c r="AS35" s="23">
        <f>COUNTIFS('Faturamento SP3'!$D$2:$D$692,'Infos Relatório'!$B$2,'Faturamento SP3'!$E$2:$E$692,'Infos Relatório'!$B35,'Faturamento SP3'!$Z$2:$Z$692,'Infos Relatório'!AS$1)</f>
        <v>0</v>
      </c>
      <c r="AT35" s="13">
        <f>SUMIFS('Faturamento SP3'!$G$2:$G$692,'Faturamento SP3'!$D$2:$D$692,'Infos Relatório'!$B$2,'Faturamento SP3'!$E$2:$E$692,'Infos Relatório'!$B35,'Faturamento SP3'!$Z$2:$Z$692,'Infos Relatório'!AS$1)</f>
        <v>0</v>
      </c>
      <c r="AU35" s="13">
        <f>SUMIFS('Faturamento SP3'!$J$2:$J$692,'Faturamento SP3'!$D$2:$D$692,'Infos Relatório'!$B$2,'Faturamento SP3'!$E$2:$E$692,'Infos Relatório'!$B35,'Faturamento SP3'!$Z$2:$Z$692,'Infos Relatório'!AS$1)</f>
        <v>0</v>
      </c>
      <c r="AV35" s="14">
        <f>SUMIFS('Faturamento SP3'!$O$2:$O$692,'Faturamento SP3'!$D$2:$D$692,'Infos Relatório'!$B$2,'Faturamento SP3'!$E$2:$E$692,'Infos Relatório'!$B35,'Faturamento SP3'!$Z$2:$Z$692,'Infos Relatório'!AS$1,'Faturamento SP3'!$T$2:$T$692,"Sim")+SUMIFS('Faturamento SP3'!$P$2:$P$692,'Faturamento SP3'!$D$2:$D$692,'Infos Relatório'!$B$2,'Faturamento SP3'!$E$2:$E$692,'Infos Relatório'!$B35,'Faturamento SP3'!$Z$2:$Z$692,'Infos Relatório'!AS$1,'Faturamento SP3'!$T$2:$T$692,"Sim")</f>
        <v>0</v>
      </c>
      <c r="AW35" s="27" t="e">
        <f t="shared" si="7"/>
        <v>#DIV/0!</v>
      </c>
      <c r="AX35" s="24">
        <f>SUMIFS('Faturamento SP3'!$H$2:$H$692,'Faturamento SP3'!$D$2:$D$692,'Infos Relatório'!$B$2,'Faturamento SP3'!$E$2:$E$692,'Infos Relatório'!$B35,'Faturamento SP3'!$Z$2:$Z$692,'Infos Relatório'!AS$1)</f>
        <v>0</v>
      </c>
      <c r="AY35" s="23">
        <f>COUNTIFS('Faturamento SP3'!$D$2:$D$692,'Infos Relatório'!$B$2,'Faturamento SP3'!$E$2:$E$692,'Infos Relatório'!$B35,'Faturamento SP3'!$Z$2:$Z$692,'Infos Relatório'!AY$1)</f>
        <v>0</v>
      </c>
      <c r="AZ35" s="13">
        <f>SUMIFS('Faturamento SP3'!$G$2:$G$692,'Faturamento SP3'!$D$2:$D$692,'Infos Relatório'!$B$2,'Faturamento SP3'!$E$2:$E$692,'Infos Relatório'!$B35,'Faturamento SP3'!$Z$2:$Z$692,'Infos Relatório'!AY$1)</f>
        <v>0</v>
      </c>
      <c r="BA35" s="13">
        <f>SUMIFS('Faturamento SP3'!$J$2:$J$692,'Faturamento SP3'!$D$2:$D$692,'Infos Relatório'!$B$2,'Faturamento SP3'!$E$2:$E$692,'Infos Relatório'!$B35,'Faturamento SP3'!$Z$2:$Z$692,'Infos Relatório'!AY$1)</f>
        <v>0</v>
      </c>
      <c r="BB35" s="14">
        <f>SUMIFS('Faturamento SP3'!$O$2:$O$692,'Faturamento SP3'!$D$2:$D$692,'Infos Relatório'!$B$2,'Faturamento SP3'!$E$2:$E$692,'Infos Relatório'!$B35,'Faturamento SP3'!$Z$2:$Z$692,'Infos Relatório'!AY$1,'Faturamento SP3'!$T$2:$T$692,"Sim")+SUMIFS('Faturamento SP3'!$P$2:$P$692,'Faturamento SP3'!$D$2:$D$692,'Infos Relatório'!$B$2,'Faturamento SP3'!$E$2:$E$692,'Infos Relatório'!$B35,'Faturamento SP3'!$Z$2:$Z$692,'Infos Relatório'!AY$1,'Faturamento SP3'!$T$2:$T$692,"Sim")</f>
        <v>0</v>
      </c>
      <c r="BC35" s="27" t="e">
        <f t="shared" si="8"/>
        <v>#DIV/0!</v>
      </c>
      <c r="BD35" s="24">
        <f>SUMIFS('Faturamento SP3'!$H$2:$H$692,'Faturamento SP3'!$D$2:$D$692,'Infos Relatório'!$B$2,'Faturamento SP3'!$E$2:$E$692,'Infos Relatório'!$B35,'Faturamento SP3'!$Z$2:$Z$692,'Infos Relatório'!AY$1)</f>
        <v>0</v>
      </c>
      <c r="BE35" s="23">
        <f>COUNTIFS('Faturamento SP3'!$D$2:$D$692,'Infos Relatório'!$B$2,'Faturamento SP3'!$E$2:$E$692,'Infos Relatório'!$B35,'Faturamento SP3'!$Z$2:$Z$692,'Infos Relatório'!BE$1)</f>
        <v>0</v>
      </c>
      <c r="BF35" s="13">
        <f>SUMIFS('Faturamento SP3'!$G$2:$G$692,'Faturamento SP3'!$D$2:$D$692,'Infos Relatório'!$B$2,'Faturamento SP3'!$E$2:$E$692,'Infos Relatório'!$B35,'Faturamento SP3'!$Z$2:$Z$692,'Infos Relatório'!BE$1)</f>
        <v>0</v>
      </c>
      <c r="BG35" s="13">
        <f>SUMIFS('Faturamento SP3'!$J$2:$J$692,'Faturamento SP3'!$D$2:$D$692,'Infos Relatório'!$B$2,'Faturamento SP3'!$E$2:$E$692,'Infos Relatório'!$B35,'Faturamento SP3'!$Z$2:$Z$692,'Infos Relatório'!BE$1)</f>
        <v>0</v>
      </c>
      <c r="BH35" s="14">
        <f>SUMIFS('Faturamento SP3'!$O$2:$O$692,'Faturamento SP3'!$D$2:$D$692,'Infos Relatório'!$B$2,'Faturamento SP3'!$E$2:$E$692,'Infos Relatório'!$B35,'Faturamento SP3'!$Z$2:$Z$692,'Infos Relatório'!BE$1,'Faturamento SP3'!$T$2:$T$692,"Sim")+SUMIFS('Faturamento SP3'!$P$2:$P$692,'Faturamento SP3'!$D$2:$D$692,'Infos Relatório'!$B$2,'Faturamento SP3'!$E$2:$E$692,'Infos Relatório'!$B35,'Faturamento SP3'!$Z$2:$Z$692,'Infos Relatório'!BE$1,'Faturamento SP3'!$T$2:$T$692,"Sim")</f>
        <v>0</v>
      </c>
      <c r="BI35" s="27" t="e">
        <f t="shared" si="9"/>
        <v>#DIV/0!</v>
      </c>
      <c r="BJ35" s="24">
        <f>SUMIFS('Faturamento SP3'!$H$2:$H$692,'Faturamento SP3'!$D$2:$D$692,'Infos Relatório'!$B$2,'Faturamento SP3'!$E$2:$E$692,'Infos Relatório'!$B35,'Faturamento SP3'!$Z$2:$Z$692,'Infos Relatório'!BE$1)</f>
        <v>0</v>
      </c>
      <c r="BK35" s="23">
        <f>COUNTIFS('Faturamento SP3'!$D$2:$D$692,'Infos Relatório'!$B$2,'Faturamento SP3'!$E$2:$E$692,'Infos Relatório'!$B35,'Faturamento SP3'!$Z$2:$Z$692,'Infos Relatório'!BK$1)</f>
        <v>0</v>
      </c>
      <c r="BL35" s="13">
        <f>SUMIFS('Faturamento SP3'!$G$2:$G$692,'Faturamento SP3'!$D$2:$D$692,'Infos Relatório'!$B$2,'Faturamento SP3'!$E$2:$E$692,'Infos Relatório'!$B35,'Faturamento SP3'!$Z$2:$Z$692,'Infos Relatório'!BK$1)</f>
        <v>0</v>
      </c>
      <c r="BM35" s="13">
        <f>SUMIFS('Faturamento SP3'!$J$2:$J$692,'Faturamento SP3'!$D$2:$D$692,'Infos Relatório'!$B$2,'Faturamento SP3'!$E$2:$E$692,'Infos Relatório'!$B35,'Faturamento SP3'!$Z$2:$Z$692,'Infos Relatório'!BK$1)</f>
        <v>0</v>
      </c>
      <c r="BN35" s="14">
        <f>SUMIFS('Faturamento SP3'!$O$2:$O$692,'Faturamento SP3'!$D$2:$D$692,'Infos Relatório'!$B$2,'Faturamento SP3'!$E$2:$E$692,'Infos Relatório'!$B35,'Faturamento SP3'!$Z$2:$Z$692,'Infos Relatório'!BK$1,'Faturamento SP3'!$T$2:$T$692,"Sim")+SUMIFS('Faturamento SP3'!$P$2:$P$692,'Faturamento SP3'!$D$2:$D$692,'Infos Relatório'!$B$2,'Faturamento SP3'!$E$2:$E$692,'Infos Relatório'!$B35,'Faturamento SP3'!$Z$2:$Z$692,'Infos Relatório'!BK$1,'Faturamento SP3'!$T$2:$T$692,"Sim")</f>
        <v>0</v>
      </c>
      <c r="BO35" s="27" t="e">
        <f t="shared" si="10"/>
        <v>#DIV/0!</v>
      </c>
      <c r="BP35" s="24">
        <f>SUMIFS('Faturamento SP3'!$H$2:$H$692,'Faturamento SP3'!$D$2:$D$692,'Infos Relatório'!$B$2,'Faturamento SP3'!$E$2:$E$692,'Infos Relatório'!$B35,'Faturamento SP3'!$Z$2:$Z$692,'Infos Relatório'!BK$1)</f>
        <v>0</v>
      </c>
      <c r="BQ35" s="23">
        <f>COUNTIFS('Faturamento SP3'!$D$2:$D$692,'Infos Relatório'!$B$2,'Faturamento SP3'!$E$2:$E$692,'Infos Relatório'!$B35,'Faturamento SP3'!$Z$2:$Z$692,'Infos Relatório'!BQ$1)</f>
        <v>0</v>
      </c>
      <c r="BR35" s="13">
        <f>SUMIFS('Faturamento SP3'!$G$2:$G$692,'Faturamento SP3'!$D$2:$D$692,'Infos Relatório'!$B$2,'Faturamento SP3'!$E$2:$E$692,'Infos Relatório'!$B35,'Faturamento SP3'!$Z$2:$Z$692,'Infos Relatório'!BQ$1)</f>
        <v>0</v>
      </c>
      <c r="BS35" s="13">
        <f>SUMIFS('Faturamento SP3'!$J$2:$J$692,'Faturamento SP3'!$D$2:$D$692,'Infos Relatório'!$B$2,'Faturamento SP3'!$E$2:$E$692,'Infos Relatório'!$B35,'Faturamento SP3'!$Z$2:$Z$692,'Infos Relatório'!BQ$1)</f>
        <v>0</v>
      </c>
      <c r="BT35" s="14">
        <f>SUMIFS('Faturamento SP3'!$O$2:$O$692,'Faturamento SP3'!$D$2:$D$692,'Infos Relatório'!$B$2,'Faturamento SP3'!$E$2:$E$692,'Infos Relatório'!$B35,'Faturamento SP3'!$Z$2:$Z$692,'Infos Relatório'!BQ$1,'Faturamento SP3'!$T$2:$T$692,"Sim")+SUMIFS('Faturamento SP3'!$P$2:$P$692,'Faturamento SP3'!$D$2:$D$692,'Infos Relatório'!$B$2,'Faturamento SP3'!$E$2:$E$692,'Infos Relatório'!$B35,'Faturamento SP3'!$Z$2:$Z$692,'Infos Relatório'!BQ$1,'Faturamento SP3'!$T$2:$T$692,"Sim")</f>
        <v>0</v>
      </c>
      <c r="BU35" s="27" t="e">
        <f t="shared" si="11"/>
        <v>#DIV/0!</v>
      </c>
      <c r="BV35" s="24">
        <f>SUMIFS('Faturamento SP3'!$H$2:$H$692,'Faturamento SP3'!$D$2:$D$692,'Infos Relatório'!$B$2,'Faturamento SP3'!$E$2:$E$692,'Infos Relatório'!$B35,'Faturamento SP3'!$Z$2:$Z$692,'Infos Relatório'!BQ$1)</f>
        <v>0</v>
      </c>
    </row>
    <row r="36" spans="2:74">
      <c r="B36" s="17" t="s">
        <v>40</v>
      </c>
      <c r="C36" s="23">
        <f>COUNTIFS('Faturamento SP3'!$D$2:$D$692,'Infos Relatório'!$B$2,'Faturamento SP3'!$E$2:$E$692,'Infos Relatório'!$B36,'Faturamento SP3'!$Z$2:$Z$692,'Infos Relatório'!C$1)</f>
        <v>0</v>
      </c>
      <c r="D36" s="13">
        <f>SUMIFS('Faturamento SP3'!$G$2:$G$692,'Faturamento SP3'!$D$2:$D$692,'Infos Relatório'!$B$2,'Faturamento SP3'!$E$2:$E$692,'Infos Relatório'!$B36,'Faturamento SP3'!$Z$2:$Z$692,'Infos Relatório'!C$1)</f>
        <v>0</v>
      </c>
      <c r="E36" s="13">
        <f>SUMIFS('Faturamento SP3'!$J$2:$J$692,'Faturamento SP3'!$D$2:$D$692,'Infos Relatório'!$B$2,'Faturamento SP3'!$E$2:$E$692,'Infos Relatório'!$B36,'Faturamento SP3'!$Z$2:$Z$692,'Infos Relatório'!C$1)</f>
        <v>0</v>
      </c>
      <c r="F36" s="14">
        <f>SUMIFS('Faturamento SP3'!$O$2:$O$692,'Faturamento SP3'!$D$2:$D$692,'Infos Relatório'!$B$2,'Faturamento SP3'!$E$2:$E$692,'Infos Relatório'!$B36,'Faturamento SP3'!$Z$2:$Z$692,'Infos Relatório'!C$1,'Faturamento SP3'!$T$2:$T$692,"Sim")+SUMIFS('Faturamento SP3'!$P$2:$P$692,'Faturamento SP3'!$D$2:$D$692,'Infos Relatório'!$B$2,'Faturamento SP3'!$E$2:$E$692,'Infos Relatório'!$B36,'Faturamento SP3'!$Z$2:$Z$692,'Infos Relatório'!C$1,'Faturamento SP3'!$T$2:$T$692,"Sim")</f>
        <v>0</v>
      </c>
      <c r="G36" s="27" t="e">
        <f t="shared" si="12"/>
        <v>#DIV/0!</v>
      </c>
      <c r="H36" s="24">
        <f>SUMIFS('Faturamento SP3'!$H$2:$H$692,'Faturamento SP3'!$D$2:$D$692,'Infos Relatório'!$B$2,'Faturamento SP3'!$E$2:$E$692,'Infos Relatório'!$B36,'Faturamento SP3'!$Z$2:$Z$692,'Infos Relatório'!C$1)</f>
        <v>0</v>
      </c>
      <c r="I36" s="23">
        <f>COUNTIFS('Faturamento SP3'!$D$2:$D$692,'Infos Relatório'!$B$2,'Faturamento SP3'!$E$2:$E$692,'Infos Relatório'!$B36,'Faturamento SP3'!$Z$2:$Z$692,'Infos Relatório'!I$1)</f>
        <v>0</v>
      </c>
      <c r="J36" s="13">
        <f>SUMIFS('Faturamento SP3'!$G$2:$G$692,'Faturamento SP3'!$D$2:$D$692,'Infos Relatório'!$B$2,'Faturamento SP3'!$E$2:$E$692,'Infos Relatório'!$B36,'Faturamento SP3'!$Z$2:$Z$692,'Infos Relatório'!I$1)</f>
        <v>0</v>
      </c>
      <c r="K36" s="13">
        <f>SUMIFS('Faturamento SP3'!$J$2:$J$692,'Faturamento SP3'!$D$2:$D$692,'Infos Relatório'!$B$2,'Faturamento SP3'!$E$2:$E$692,'Infos Relatório'!$B36,'Faturamento SP3'!$Z$2:$Z$692,'Infos Relatório'!I$1)</f>
        <v>0</v>
      </c>
      <c r="L36" s="14">
        <f>SUMIFS('Faturamento SP3'!$O$2:$O$692,'Faturamento SP3'!$D$2:$D$692,'Infos Relatório'!$B$2,'Faturamento SP3'!$E$2:$E$692,'Infos Relatório'!$B36,'Faturamento SP3'!$Z$2:$Z$692,'Infos Relatório'!I$1,'Faturamento SP3'!$T$2:$T$692,"Sim")+SUMIFS('Faturamento SP3'!$P$2:$P$692,'Faturamento SP3'!$D$2:$D$692,'Infos Relatório'!$B$2,'Faturamento SP3'!$E$2:$E$692,'Infos Relatório'!$B36,'Faturamento SP3'!$Z$2:$Z$692,'Infos Relatório'!I$1,'Faturamento SP3'!$T$2:$T$692,"Sim")</f>
        <v>0</v>
      </c>
      <c r="M36" s="27" t="e">
        <f t="shared" si="1"/>
        <v>#DIV/0!</v>
      </c>
      <c r="N36" s="24">
        <f>SUMIFS('Faturamento SP3'!$H$2:$H$692,'Faturamento SP3'!$D$2:$D$692,'Infos Relatório'!$B$2,'Faturamento SP3'!$E$2:$E$692,'Infos Relatório'!$B36,'Faturamento SP3'!$Z$2:$Z$692,'Infos Relatório'!I$1)</f>
        <v>0</v>
      </c>
      <c r="O36" s="23">
        <f>COUNTIFS('Faturamento SP3'!$D$2:$D$692,'Infos Relatório'!$B$2,'Faturamento SP3'!$E$2:$E$692,'Infos Relatório'!$B36,'Faturamento SP3'!$Z$2:$Z$692,'Infos Relatório'!O$1)</f>
        <v>0</v>
      </c>
      <c r="P36" s="13">
        <f>SUMIFS('Faturamento SP3'!$G$2:$G$692,'Faturamento SP3'!$D$2:$D$692,'Infos Relatório'!$B$2,'Faturamento SP3'!$E$2:$E$692,'Infos Relatório'!$B36,'Faturamento SP3'!$Z$2:$Z$692,'Infos Relatório'!O$1)</f>
        <v>0</v>
      </c>
      <c r="Q36" s="13">
        <f>SUMIFS('Faturamento SP3'!$J$2:$J$692,'Faturamento SP3'!$D$2:$D$692,'Infos Relatório'!$B$2,'Faturamento SP3'!$E$2:$E$692,'Infos Relatório'!$B36,'Faturamento SP3'!$Z$2:$Z$692,'Infos Relatório'!O$1)</f>
        <v>0</v>
      </c>
      <c r="R36" s="14">
        <f>SUMIFS('Faturamento SP3'!$O$2:$O$692,'Faturamento SP3'!$D$2:$D$692,'Infos Relatório'!$B$2,'Faturamento SP3'!$E$2:$E$692,'Infos Relatório'!$B36,'Faturamento SP3'!$Z$2:$Z$692,'Infos Relatório'!O$1,'Faturamento SP3'!$T$2:$T$692,"Sim")+SUMIFS('Faturamento SP3'!$P$2:$P$692,'Faturamento SP3'!$D$2:$D$692,'Infos Relatório'!$B$2,'Faturamento SP3'!$E$2:$E$692,'Infos Relatório'!$B36,'Faturamento SP3'!$Z$2:$Z$692,'Infos Relatório'!O$1,'Faturamento SP3'!$T$2:$T$692,"Sim")</f>
        <v>0</v>
      </c>
      <c r="S36" s="27" t="e">
        <f t="shared" si="2"/>
        <v>#DIV/0!</v>
      </c>
      <c r="T36" s="24">
        <f>SUMIFS('Faturamento SP3'!$H$2:$H$692,'Faturamento SP3'!$D$2:$D$692,'Infos Relatório'!$B$2,'Faturamento SP3'!$E$2:$E$692,'Infos Relatório'!$B36,'Faturamento SP3'!$Z$2:$Z$692,'Infos Relatório'!O$1)</f>
        <v>0</v>
      </c>
      <c r="U36" s="23">
        <f>COUNTIFS('Faturamento SP3'!$D$2:$D$692,'Infos Relatório'!$B$2,'Faturamento SP3'!$E$2:$E$692,'Infos Relatório'!$B36,'Faturamento SP3'!$Z$2:$Z$692,'Infos Relatório'!U$1)</f>
        <v>0</v>
      </c>
      <c r="V36" s="13">
        <f>SUMIFS('Faturamento SP3'!$G$2:$G$692,'Faturamento SP3'!$D$2:$D$692,'Infos Relatório'!$B$2,'Faturamento SP3'!$E$2:$E$692,'Infos Relatório'!$B36,'Faturamento SP3'!$Z$2:$Z$692,'Infos Relatório'!U$1)</f>
        <v>0</v>
      </c>
      <c r="W36" s="13">
        <f>SUMIFS('Faturamento SP3'!$J$2:$J$692,'Faturamento SP3'!$D$2:$D$692,'Infos Relatório'!$B$2,'Faturamento SP3'!$E$2:$E$692,'Infos Relatório'!$B36,'Faturamento SP3'!$Z$2:$Z$692,'Infos Relatório'!U$1)</f>
        <v>0</v>
      </c>
      <c r="X36" s="14">
        <f>SUMIFS('Faturamento SP3'!$O$2:$O$692,'Faturamento SP3'!$D$2:$D$692,'Infos Relatório'!$B$2,'Faturamento SP3'!$E$2:$E$692,'Infos Relatório'!$B36,'Faturamento SP3'!$Z$2:$Z$692,'Infos Relatório'!U$1,'Faturamento SP3'!$T$2:$T$692,"Sim")+SUMIFS('Faturamento SP3'!$P$2:$P$692,'Faturamento SP3'!$D$2:$D$692,'Infos Relatório'!$B$2,'Faturamento SP3'!$E$2:$E$692,'Infos Relatório'!$B36,'Faturamento SP3'!$Z$2:$Z$692,'Infos Relatório'!U$1,'Faturamento SP3'!$T$2:$T$692,"Sim")</f>
        <v>0</v>
      </c>
      <c r="Y36" s="27" t="e">
        <f t="shared" si="3"/>
        <v>#DIV/0!</v>
      </c>
      <c r="Z36" s="24">
        <f>SUMIFS('Faturamento SP3'!$H$2:$H$692,'Faturamento SP3'!$D$2:$D$692,'Infos Relatório'!$B$2,'Faturamento SP3'!$E$2:$E$692,'Infos Relatório'!$B36,'Faturamento SP3'!$Z$2:$Z$692,'Infos Relatório'!U$1)</f>
        <v>0</v>
      </c>
      <c r="AA36" s="23">
        <f>COUNTIFS('Faturamento SP3'!$D$2:$D$692,'Infos Relatório'!$B$2,'Faturamento SP3'!$E$2:$E$692,'Infos Relatório'!$B36,'Faturamento SP3'!$Z$2:$Z$692,'Infos Relatório'!AA$1)</f>
        <v>0</v>
      </c>
      <c r="AB36" s="13">
        <f>SUMIFS('Faturamento SP3'!$G$2:$G$692,'Faturamento SP3'!$D$2:$D$692,'Infos Relatório'!$B$2,'Faturamento SP3'!$E$2:$E$692,'Infos Relatório'!$B36,'Faturamento SP3'!$Z$2:$Z$692,'Infos Relatório'!AA$1)</f>
        <v>0</v>
      </c>
      <c r="AC36" s="13">
        <f>SUMIFS('Faturamento SP3'!$J$2:$J$692,'Faturamento SP3'!$D$2:$D$692,'Infos Relatório'!$B$2,'Faturamento SP3'!$E$2:$E$692,'Infos Relatório'!$B36,'Faturamento SP3'!$Z$2:$Z$692,'Infos Relatório'!AA$1)</f>
        <v>0</v>
      </c>
      <c r="AD36" s="14">
        <f>SUMIFS('Faturamento SP3'!$O$2:$O$692,'Faturamento SP3'!$D$2:$D$692,'Infos Relatório'!$B$2,'Faturamento SP3'!$E$2:$E$692,'Infos Relatório'!$B36,'Faturamento SP3'!$Z$2:$Z$692,'Infos Relatório'!AA$1,'Faturamento SP3'!$T$2:$T$692,"Sim")+SUMIFS('Faturamento SP3'!$P$2:$P$692,'Faturamento SP3'!$D$2:$D$692,'Infos Relatório'!$B$2,'Faturamento SP3'!$E$2:$E$692,'Infos Relatório'!$B36,'Faturamento SP3'!$Z$2:$Z$692,'Infos Relatório'!AA$1,'Faturamento SP3'!$T$2:$T$692,"Sim")</f>
        <v>0</v>
      </c>
      <c r="AE36" s="27" t="e">
        <f t="shared" si="4"/>
        <v>#DIV/0!</v>
      </c>
      <c r="AF36" s="24">
        <f>SUMIFS('Faturamento SP3'!$H$2:$H$692,'Faturamento SP3'!$D$2:$D$692,'Infos Relatório'!$B$2,'Faturamento SP3'!$E$2:$E$692,'Infos Relatório'!$B36,'Faturamento SP3'!$Z$2:$Z$692,'Infos Relatório'!AA$1)</f>
        <v>0</v>
      </c>
      <c r="AG36" s="23">
        <f>COUNTIFS('Faturamento SP3'!$D$2:$D$692,'Infos Relatório'!$B$2,'Faturamento SP3'!$E$2:$E$692,'Infos Relatório'!$B36,'Faturamento SP3'!$Z$2:$Z$692,'Infos Relatório'!AG$1)</f>
        <v>0</v>
      </c>
      <c r="AH36" s="13">
        <f>SUMIFS('Faturamento SP3'!$G$2:$G$692,'Faturamento SP3'!$D$2:$D$692,'Infos Relatório'!$B$2,'Faturamento SP3'!$E$2:$E$692,'Infos Relatório'!$B36,'Faturamento SP3'!$Z$2:$Z$692,'Infos Relatório'!AG$1)</f>
        <v>0</v>
      </c>
      <c r="AI36" s="13">
        <f>SUMIFS('Faturamento SP3'!$J$2:$J$692,'Faturamento SP3'!$D$2:$D$692,'Infos Relatório'!$B$2,'Faturamento SP3'!$E$2:$E$692,'Infos Relatório'!$B36,'Faturamento SP3'!$Z$2:$Z$692,'Infos Relatório'!AG$1)</f>
        <v>0</v>
      </c>
      <c r="AJ36" s="14">
        <f>SUMIFS('Faturamento SP3'!$O$2:$O$692,'Faturamento SP3'!$D$2:$D$692,'Infos Relatório'!$B$2,'Faturamento SP3'!$E$2:$E$692,'Infos Relatório'!$B36,'Faturamento SP3'!$Z$2:$Z$692,'Infos Relatório'!AG$1,'Faturamento SP3'!$T$2:$T$692,"Sim")+SUMIFS('Faturamento SP3'!$P$2:$P$692,'Faturamento SP3'!$D$2:$D$692,'Infos Relatório'!$B$2,'Faturamento SP3'!$E$2:$E$692,'Infos Relatório'!$B36,'Faturamento SP3'!$Z$2:$Z$692,'Infos Relatório'!AG$1,'Faturamento SP3'!$T$2:$T$692,"Sim")</f>
        <v>0</v>
      </c>
      <c r="AK36" s="27" t="e">
        <f t="shared" si="5"/>
        <v>#DIV/0!</v>
      </c>
      <c r="AL36" s="24">
        <f>SUMIFS('Faturamento SP3'!$H$2:$H$692,'Faturamento SP3'!$D$2:$D$692,'Infos Relatório'!$B$2,'Faturamento SP3'!$E$2:$E$692,'Infos Relatório'!$B36,'Faturamento SP3'!$Z$2:$Z$692,'Infos Relatório'!AG$1)</f>
        <v>0</v>
      </c>
      <c r="AM36" s="23">
        <f>COUNTIFS('Faturamento SP3'!$D$2:$D$692,'Infos Relatório'!$B$2,'Faturamento SP3'!$E$2:$E$692,'Infos Relatório'!$B36,'Faturamento SP3'!$Z$2:$Z$692,'Infos Relatório'!AM$1)</f>
        <v>0</v>
      </c>
      <c r="AN36" s="13">
        <f>SUMIFS('Faturamento SP3'!$G$2:$G$692,'Faturamento SP3'!$D$2:$D$692,'Infos Relatório'!$B$2,'Faturamento SP3'!$E$2:$E$692,'Infos Relatório'!$B36,'Faturamento SP3'!$Z$2:$Z$692,'Infos Relatório'!AM$1)</f>
        <v>0</v>
      </c>
      <c r="AO36" s="13">
        <f>SUMIFS('Faturamento SP3'!$J$2:$J$692,'Faturamento SP3'!$D$2:$D$692,'Infos Relatório'!$B$2,'Faturamento SP3'!$E$2:$E$692,'Infos Relatório'!$B36,'Faturamento SP3'!$Z$2:$Z$692,'Infos Relatório'!AM$1)</f>
        <v>0</v>
      </c>
      <c r="AP36" s="14">
        <f>SUMIFS('Faturamento SP3'!$O$2:$O$692,'Faturamento SP3'!$D$2:$D$692,'Infos Relatório'!$B$2,'Faturamento SP3'!$E$2:$E$692,'Infos Relatório'!$B36,'Faturamento SP3'!$Z$2:$Z$692,'Infos Relatório'!AM$1,'Faturamento SP3'!$T$2:$T$692,"Sim")+SUMIFS('Faturamento SP3'!$P$2:$P$692,'Faturamento SP3'!$D$2:$D$692,'Infos Relatório'!$B$2,'Faturamento SP3'!$E$2:$E$692,'Infos Relatório'!$B36,'Faturamento SP3'!$Z$2:$Z$692,'Infos Relatório'!AM$1,'Faturamento SP3'!$T$2:$T$692,"Sim")</f>
        <v>0</v>
      </c>
      <c r="AQ36" s="27" t="e">
        <f t="shared" si="6"/>
        <v>#DIV/0!</v>
      </c>
      <c r="AR36" s="24">
        <f>SUMIFS('Faturamento SP3'!$H$2:$H$692,'Faturamento SP3'!$D$2:$D$692,'Infos Relatório'!$B$2,'Faturamento SP3'!$E$2:$E$692,'Infos Relatório'!$B36,'Faturamento SP3'!$Z$2:$Z$692,'Infos Relatório'!AM$1)</f>
        <v>0</v>
      </c>
      <c r="AS36" s="23">
        <f>COUNTIFS('Faturamento SP3'!$D$2:$D$692,'Infos Relatório'!$B$2,'Faturamento SP3'!$E$2:$E$692,'Infos Relatório'!$B36,'Faturamento SP3'!$Z$2:$Z$692,'Infos Relatório'!AS$1)</f>
        <v>0</v>
      </c>
      <c r="AT36" s="13">
        <f>SUMIFS('Faturamento SP3'!$G$2:$G$692,'Faturamento SP3'!$D$2:$D$692,'Infos Relatório'!$B$2,'Faturamento SP3'!$E$2:$E$692,'Infos Relatório'!$B36,'Faturamento SP3'!$Z$2:$Z$692,'Infos Relatório'!AS$1)</f>
        <v>0</v>
      </c>
      <c r="AU36" s="13">
        <f>SUMIFS('Faturamento SP3'!$J$2:$J$692,'Faturamento SP3'!$D$2:$D$692,'Infos Relatório'!$B$2,'Faturamento SP3'!$E$2:$E$692,'Infos Relatório'!$B36,'Faturamento SP3'!$Z$2:$Z$692,'Infos Relatório'!AS$1)</f>
        <v>0</v>
      </c>
      <c r="AV36" s="14">
        <f>SUMIFS('Faturamento SP3'!$O$2:$O$692,'Faturamento SP3'!$D$2:$D$692,'Infos Relatório'!$B$2,'Faturamento SP3'!$E$2:$E$692,'Infos Relatório'!$B36,'Faturamento SP3'!$Z$2:$Z$692,'Infos Relatório'!AS$1,'Faturamento SP3'!$T$2:$T$692,"Sim")+SUMIFS('Faturamento SP3'!$P$2:$P$692,'Faturamento SP3'!$D$2:$D$692,'Infos Relatório'!$B$2,'Faturamento SP3'!$E$2:$E$692,'Infos Relatório'!$B36,'Faturamento SP3'!$Z$2:$Z$692,'Infos Relatório'!AS$1,'Faturamento SP3'!$T$2:$T$692,"Sim")</f>
        <v>0</v>
      </c>
      <c r="AW36" s="27" t="e">
        <f t="shared" si="7"/>
        <v>#DIV/0!</v>
      </c>
      <c r="AX36" s="24">
        <f>SUMIFS('Faturamento SP3'!$H$2:$H$692,'Faturamento SP3'!$D$2:$D$692,'Infos Relatório'!$B$2,'Faturamento SP3'!$E$2:$E$692,'Infos Relatório'!$B36,'Faturamento SP3'!$Z$2:$Z$692,'Infos Relatório'!AS$1)</f>
        <v>0</v>
      </c>
      <c r="AY36" s="23">
        <f>COUNTIFS('Faturamento SP3'!$D$2:$D$692,'Infos Relatório'!$B$2,'Faturamento SP3'!$E$2:$E$692,'Infos Relatório'!$B36,'Faturamento SP3'!$Z$2:$Z$692,'Infos Relatório'!AY$1)</f>
        <v>0</v>
      </c>
      <c r="AZ36" s="13">
        <f>SUMIFS('Faturamento SP3'!$G$2:$G$692,'Faturamento SP3'!$D$2:$D$692,'Infos Relatório'!$B$2,'Faturamento SP3'!$E$2:$E$692,'Infos Relatório'!$B36,'Faturamento SP3'!$Z$2:$Z$692,'Infos Relatório'!AY$1)</f>
        <v>0</v>
      </c>
      <c r="BA36" s="13">
        <f>SUMIFS('Faturamento SP3'!$J$2:$J$692,'Faturamento SP3'!$D$2:$D$692,'Infos Relatório'!$B$2,'Faturamento SP3'!$E$2:$E$692,'Infos Relatório'!$B36,'Faturamento SP3'!$Z$2:$Z$692,'Infos Relatório'!AY$1)</f>
        <v>0</v>
      </c>
      <c r="BB36" s="14">
        <f>SUMIFS('Faturamento SP3'!$O$2:$O$692,'Faturamento SP3'!$D$2:$D$692,'Infos Relatório'!$B$2,'Faturamento SP3'!$E$2:$E$692,'Infos Relatório'!$B36,'Faturamento SP3'!$Z$2:$Z$692,'Infos Relatório'!AY$1,'Faturamento SP3'!$T$2:$T$692,"Sim")+SUMIFS('Faturamento SP3'!$P$2:$P$692,'Faturamento SP3'!$D$2:$D$692,'Infos Relatório'!$B$2,'Faturamento SP3'!$E$2:$E$692,'Infos Relatório'!$B36,'Faturamento SP3'!$Z$2:$Z$692,'Infos Relatório'!AY$1,'Faturamento SP3'!$T$2:$T$692,"Sim")</f>
        <v>0</v>
      </c>
      <c r="BC36" s="27" t="e">
        <f t="shared" si="8"/>
        <v>#DIV/0!</v>
      </c>
      <c r="BD36" s="24">
        <f>SUMIFS('Faturamento SP3'!$H$2:$H$692,'Faturamento SP3'!$D$2:$D$692,'Infos Relatório'!$B$2,'Faturamento SP3'!$E$2:$E$692,'Infos Relatório'!$B36,'Faturamento SP3'!$Z$2:$Z$692,'Infos Relatório'!AY$1)</f>
        <v>0</v>
      </c>
      <c r="BE36" s="23">
        <f>COUNTIFS('Faturamento SP3'!$D$2:$D$692,'Infos Relatório'!$B$2,'Faturamento SP3'!$E$2:$E$692,'Infos Relatório'!$B36,'Faturamento SP3'!$Z$2:$Z$692,'Infos Relatório'!BE$1)</f>
        <v>0</v>
      </c>
      <c r="BF36" s="13">
        <f>SUMIFS('Faturamento SP3'!$G$2:$G$692,'Faturamento SP3'!$D$2:$D$692,'Infos Relatório'!$B$2,'Faturamento SP3'!$E$2:$E$692,'Infos Relatório'!$B36,'Faturamento SP3'!$Z$2:$Z$692,'Infos Relatório'!BE$1)</f>
        <v>0</v>
      </c>
      <c r="BG36" s="13">
        <f>SUMIFS('Faturamento SP3'!$J$2:$J$692,'Faturamento SP3'!$D$2:$D$692,'Infos Relatório'!$B$2,'Faturamento SP3'!$E$2:$E$692,'Infos Relatório'!$B36,'Faturamento SP3'!$Z$2:$Z$692,'Infos Relatório'!BE$1)</f>
        <v>0</v>
      </c>
      <c r="BH36" s="14">
        <f>SUMIFS('Faturamento SP3'!$O$2:$O$692,'Faturamento SP3'!$D$2:$D$692,'Infos Relatório'!$B$2,'Faturamento SP3'!$E$2:$E$692,'Infos Relatório'!$B36,'Faturamento SP3'!$Z$2:$Z$692,'Infos Relatório'!BE$1,'Faturamento SP3'!$T$2:$T$692,"Sim")+SUMIFS('Faturamento SP3'!$P$2:$P$692,'Faturamento SP3'!$D$2:$D$692,'Infos Relatório'!$B$2,'Faturamento SP3'!$E$2:$E$692,'Infos Relatório'!$B36,'Faturamento SP3'!$Z$2:$Z$692,'Infos Relatório'!BE$1,'Faturamento SP3'!$T$2:$T$692,"Sim")</f>
        <v>0</v>
      </c>
      <c r="BI36" s="27" t="e">
        <f t="shared" si="9"/>
        <v>#DIV/0!</v>
      </c>
      <c r="BJ36" s="24">
        <f>SUMIFS('Faturamento SP3'!$H$2:$H$692,'Faturamento SP3'!$D$2:$D$692,'Infos Relatório'!$B$2,'Faturamento SP3'!$E$2:$E$692,'Infos Relatório'!$B36,'Faturamento SP3'!$Z$2:$Z$692,'Infos Relatório'!BE$1)</f>
        <v>0</v>
      </c>
      <c r="BK36" s="23">
        <f>COUNTIFS('Faturamento SP3'!$D$2:$D$692,'Infos Relatório'!$B$2,'Faturamento SP3'!$E$2:$E$692,'Infos Relatório'!$B36,'Faturamento SP3'!$Z$2:$Z$692,'Infos Relatório'!BK$1)</f>
        <v>0</v>
      </c>
      <c r="BL36" s="13">
        <f>SUMIFS('Faturamento SP3'!$G$2:$G$692,'Faturamento SP3'!$D$2:$D$692,'Infos Relatório'!$B$2,'Faturamento SP3'!$E$2:$E$692,'Infos Relatório'!$B36,'Faturamento SP3'!$Z$2:$Z$692,'Infos Relatório'!BK$1)</f>
        <v>0</v>
      </c>
      <c r="BM36" s="13">
        <f>SUMIFS('Faturamento SP3'!$J$2:$J$692,'Faturamento SP3'!$D$2:$D$692,'Infos Relatório'!$B$2,'Faturamento SP3'!$E$2:$E$692,'Infos Relatório'!$B36,'Faturamento SP3'!$Z$2:$Z$692,'Infos Relatório'!BK$1)</f>
        <v>0</v>
      </c>
      <c r="BN36" s="14">
        <f>SUMIFS('Faturamento SP3'!$O$2:$O$692,'Faturamento SP3'!$D$2:$D$692,'Infos Relatório'!$B$2,'Faturamento SP3'!$E$2:$E$692,'Infos Relatório'!$B36,'Faturamento SP3'!$Z$2:$Z$692,'Infos Relatório'!BK$1,'Faturamento SP3'!$T$2:$T$692,"Sim")+SUMIFS('Faturamento SP3'!$P$2:$P$692,'Faturamento SP3'!$D$2:$D$692,'Infos Relatório'!$B$2,'Faturamento SP3'!$E$2:$E$692,'Infos Relatório'!$B36,'Faturamento SP3'!$Z$2:$Z$692,'Infos Relatório'!BK$1,'Faturamento SP3'!$T$2:$T$692,"Sim")</f>
        <v>0</v>
      </c>
      <c r="BO36" s="27" t="e">
        <f t="shared" si="10"/>
        <v>#DIV/0!</v>
      </c>
      <c r="BP36" s="24">
        <f>SUMIFS('Faturamento SP3'!$H$2:$H$692,'Faturamento SP3'!$D$2:$D$692,'Infos Relatório'!$B$2,'Faturamento SP3'!$E$2:$E$692,'Infos Relatório'!$B36,'Faturamento SP3'!$Z$2:$Z$692,'Infos Relatório'!BK$1)</f>
        <v>0</v>
      </c>
      <c r="BQ36" s="23">
        <f>COUNTIFS('Faturamento SP3'!$D$2:$D$692,'Infos Relatório'!$B$2,'Faturamento SP3'!$E$2:$E$692,'Infos Relatório'!$B36,'Faturamento SP3'!$Z$2:$Z$692,'Infos Relatório'!BQ$1)</f>
        <v>0</v>
      </c>
      <c r="BR36" s="13">
        <f>SUMIFS('Faturamento SP3'!$G$2:$G$692,'Faturamento SP3'!$D$2:$D$692,'Infos Relatório'!$B$2,'Faturamento SP3'!$E$2:$E$692,'Infos Relatório'!$B36,'Faturamento SP3'!$Z$2:$Z$692,'Infos Relatório'!BQ$1)</f>
        <v>0</v>
      </c>
      <c r="BS36" s="13">
        <f>SUMIFS('Faturamento SP3'!$J$2:$J$692,'Faturamento SP3'!$D$2:$D$692,'Infos Relatório'!$B$2,'Faturamento SP3'!$E$2:$E$692,'Infos Relatório'!$B36,'Faturamento SP3'!$Z$2:$Z$692,'Infos Relatório'!BQ$1)</f>
        <v>0</v>
      </c>
      <c r="BT36" s="14">
        <f>SUMIFS('Faturamento SP3'!$O$2:$O$692,'Faturamento SP3'!$D$2:$D$692,'Infos Relatório'!$B$2,'Faturamento SP3'!$E$2:$E$692,'Infos Relatório'!$B36,'Faturamento SP3'!$Z$2:$Z$692,'Infos Relatório'!BQ$1,'Faturamento SP3'!$T$2:$T$692,"Sim")+SUMIFS('Faturamento SP3'!$P$2:$P$692,'Faturamento SP3'!$D$2:$D$692,'Infos Relatório'!$B$2,'Faturamento SP3'!$E$2:$E$692,'Infos Relatório'!$B36,'Faturamento SP3'!$Z$2:$Z$692,'Infos Relatório'!BQ$1,'Faturamento SP3'!$T$2:$T$692,"Sim")</f>
        <v>0</v>
      </c>
      <c r="BU36" s="27" t="e">
        <f t="shared" si="11"/>
        <v>#DIV/0!</v>
      </c>
      <c r="BV36" s="24">
        <f>SUMIFS('Faturamento SP3'!$H$2:$H$692,'Faturamento SP3'!$D$2:$D$692,'Infos Relatório'!$B$2,'Faturamento SP3'!$E$2:$E$692,'Infos Relatório'!$B36,'Faturamento SP3'!$Z$2:$Z$692,'Infos Relatório'!BQ$1)</f>
        <v>0</v>
      </c>
    </row>
    <row r="37" spans="2:74">
      <c r="B37" s="17" t="s">
        <v>41</v>
      </c>
      <c r="C37" s="23">
        <f>COUNTIFS('Faturamento SP3'!$D$2:$D$692,'Infos Relatório'!$B$2,'Faturamento SP3'!$E$2:$E$692,'Infos Relatório'!$B37,'Faturamento SP3'!$Z$2:$Z$692,'Infos Relatório'!C$1)</f>
        <v>0</v>
      </c>
      <c r="D37" s="13">
        <f>SUMIFS('Faturamento SP3'!$G$2:$G$692,'Faturamento SP3'!$D$2:$D$692,'Infos Relatório'!$B$2,'Faturamento SP3'!$E$2:$E$692,'Infos Relatório'!$B37,'Faturamento SP3'!$Z$2:$Z$692,'Infos Relatório'!C$1)</f>
        <v>0</v>
      </c>
      <c r="E37" s="13">
        <f>SUMIFS('Faturamento SP3'!$J$2:$J$692,'Faturamento SP3'!$D$2:$D$692,'Infos Relatório'!$B$2,'Faturamento SP3'!$E$2:$E$692,'Infos Relatório'!$B37,'Faturamento SP3'!$Z$2:$Z$692,'Infos Relatório'!C$1)</f>
        <v>0</v>
      </c>
      <c r="F37" s="14">
        <f>SUMIFS('Faturamento SP3'!$O$2:$O$692,'Faturamento SP3'!$D$2:$D$692,'Infos Relatório'!$B$2,'Faturamento SP3'!$E$2:$E$692,'Infos Relatório'!$B37,'Faturamento SP3'!$Z$2:$Z$692,'Infos Relatório'!C$1,'Faturamento SP3'!$T$2:$T$692,"Sim")+SUMIFS('Faturamento SP3'!$P$2:$P$692,'Faturamento SP3'!$D$2:$D$692,'Infos Relatório'!$B$2,'Faturamento SP3'!$E$2:$E$692,'Infos Relatório'!$B37,'Faturamento SP3'!$Z$2:$Z$692,'Infos Relatório'!C$1,'Faturamento SP3'!$T$2:$T$692,"Sim")</f>
        <v>0</v>
      </c>
      <c r="G37" s="27" t="e">
        <f t="shared" si="12"/>
        <v>#DIV/0!</v>
      </c>
      <c r="H37" s="24">
        <f>SUMIFS('Faturamento SP3'!$H$2:$H$692,'Faturamento SP3'!$D$2:$D$692,'Infos Relatório'!$B$2,'Faturamento SP3'!$E$2:$E$692,'Infos Relatório'!$B37,'Faturamento SP3'!$Z$2:$Z$692,'Infos Relatório'!C$1)</f>
        <v>0</v>
      </c>
      <c r="I37" s="23">
        <f>COUNTIFS('Faturamento SP3'!$D$2:$D$692,'Infos Relatório'!$B$2,'Faturamento SP3'!$E$2:$E$692,'Infos Relatório'!$B37,'Faturamento SP3'!$Z$2:$Z$692,'Infos Relatório'!I$1)</f>
        <v>0</v>
      </c>
      <c r="J37" s="13">
        <f>SUMIFS('Faturamento SP3'!$G$2:$G$692,'Faturamento SP3'!$D$2:$D$692,'Infos Relatório'!$B$2,'Faturamento SP3'!$E$2:$E$692,'Infos Relatório'!$B37,'Faturamento SP3'!$Z$2:$Z$692,'Infos Relatório'!I$1)</f>
        <v>0</v>
      </c>
      <c r="K37" s="13">
        <f>SUMIFS('Faturamento SP3'!$J$2:$J$692,'Faturamento SP3'!$D$2:$D$692,'Infos Relatório'!$B$2,'Faturamento SP3'!$E$2:$E$692,'Infos Relatório'!$B37,'Faturamento SP3'!$Z$2:$Z$692,'Infos Relatório'!I$1)</f>
        <v>0</v>
      </c>
      <c r="L37" s="14">
        <f>SUMIFS('Faturamento SP3'!$O$2:$O$692,'Faturamento SP3'!$D$2:$D$692,'Infos Relatório'!$B$2,'Faturamento SP3'!$E$2:$E$692,'Infos Relatório'!$B37,'Faturamento SP3'!$Z$2:$Z$692,'Infos Relatório'!I$1,'Faturamento SP3'!$T$2:$T$692,"Sim")+SUMIFS('Faturamento SP3'!$P$2:$P$692,'Faturamento SP3'!$D$2:$D$692,'Infos Relatório'!$B$2,'Faturamento SP3'!$E$2:$E$692,'Infos Relatório'!$B37,'Faturamento SP3'!$Z$2:$Z$692,'Infos Relatório'!I$1,'Faturamento SP3'!$T$2:$T$692,"Sim")</f>
        <v>0</v>
      </c>
      <c r="M37" s="27" t="e">
        <f t="shared" si="1"/>
        <v>#DIV/0!</v>
      </c>
      <c r="N37" s="24">
        <f>SUMIFS('Faturamento SP3'!$H$2:$H$692,'Faturamento SP3'!$D$2:$D$692,'Infos Relatório'!$B$2,'Faturamento SP3'!$E$2:$E$692,'Infos Relatório'!$B37,'Faturamento SP3'!$Z$2:$Z$692,'Infos Relatório'!I$1)</f>
        <v>0</v>
      </c>
      <c r="O37" s="23">
        <f>COUNTIFS('Faturamento SP3'!$D$2:$D$692,'Infos Relatório'!$B$2,'Faturamento SP3'!$E$2:$E$692,'Infos Relatório'!$B37,'Faturamento SP3'!$Z$2:$Z$692,'Infos Relatório'!O$1)</f>
        <v>0</v>
      </c>
      <c r="P37" s="13">
        <f>SUMIFS('Faturamento SP3'!$G$2:$G$692,'Faturamento SP3'!$D$2:$D$692,'Infos Relatório'!$B$2,'Faturamento SP3'!$E$2:$E$692,'Infos Relatório'!$B37,'Faturamento SP3'!$Z$2:$Z$692,'Infos Relatório'!O$1)</f>
        <v>0</v>
      </c>
      <c r="Q37" s="13">
        <f>SUMIFS('Faturamento SP3'!$J$2:$J$692,'Faturamento SP3'!$D$2:$D$692,'Infos Relatório'!$B$2,'Faturamento SP3'!$E$2:$E$692,'Infos Relatório'!$B37,'Faturamento SP3'!$Z$2:$Z$692,'Infos Relatório'!O$1)</f>
        <v>0</v>
      </c>
      <c r="R37" s="14">
        <f>SUMIFS('Faturamento SP3'!$O$2:$O$692,'Faturamento SP3'!$D$2:$D$692,'Infos Relatório'!$B$2,'Faturamento SP3'!$E$2:$E$692,'Infos Relatório'!$B37,'Faturamento SP3'!$Z$2:$Z$692,'Infos Relatório'!O$1,'Faturamento SP3'!$T$2:$T$692,"Sim")+SUMIFS('Faturamento SP3'!$P$2:$P$692,'Faturamento SP3'!$D$2:$D$692,'Infos Relatório'!$B$2,'Faturamento SP3'!$E$2:$E$692,'Infos Relatório'!$B37,'Faturamento SP3'!$Z$2:$Z$692,'Infos Relatório'!O$1,'Faturamento SP3'!$T$2:$T$692,"Sim")</f>
        <v>0</v>
      </c>
      <c r="S37" s="27" t="e">
        <f t="shared" si="2"/>
        <v>#DIV/0!</v>
      </c>
      <c r="T37" s="24">
        <f>SUMIFS('Faturamento SP3'!$H$2:$H$692,'Faturamento SP3'!$D$2:$D$692,'Infos Relatório'!$B$2,'Faturamento SP3'!$E$2:$E$692,'Infos Relatório'!$B37,'Faturamento SP3'!$Z$2:$Z$692,'Infos Relatório'!O$1)</f>
        <v>0</v>
      </c>
      <c r="U37" s="23">
        <f>COUNTIFS('Faturamento SP3'!$D$2:$D$692,'Infos Relatório'!$B$2,'Faturamento SP3'!$E$2:$E$692,'Infos Relatório'!$B37,'Faturamento SP3'!$Z$2:$Z$692,'Infos Relatório'!U$1)</f>
        <v>0</v>
      </c>
      <c r="V37" s="13">
        <f>SUMIFS('Faturamento SP3'!$G$2:$G$692,'Faturamento SP3'!$D$2:$D$692,'Infos Relatório'!$B$2,'Faturamento SP3'!$E$2:$E$692,'Infos Relatório'!$B37,'Faturamento SP3'!$Z$2:$Z$692,'Infos Relatório'!U$1)</f>
        <v>0</v>
      </c>
      <c r="W37" s="13">
        <f>SUMIFS('Faturamento SP3'!$J$2:$J$692,'Faturamento SP3'!$D$2:$D$692,'Infos Relatório'!$B$2,'Faturamento SP3'!$E$2:$E$692,'Infos Relatório'!$B37,'Faturamento SP3'!$Z$2:$Z$692,'Infos Relatório'!U$1)</f>
        <v>0</v>
      </c>
      <c r="X37" s="14">
        <f>SUMIFS('Faturamento SP3'!$O$2:$O$692,'Faturamento SP3'!$D$2:$D$692,'Infos Relatório'!$B$2,'Faturamento SP3'!$E$2:$E$692,'Infos Relatório'!$B37,'Faturamento SP3'!$Z$2:$Z$692,'Infos Relatório'!U$1,'Faturamento SP3'!$T$2:$T$692,"Sim")+SUMIFS('Faturamento SP3'!$P$2:$P$692,'Faturamento SP3'!$D$2:$D$692,'Infos Relatório'!$B$2,'Faturamento SP3'!$E$2:$E$692,'Infos Relatório'!$B37,'Faturamento SP3'!$Z$2:$Z$692,'Infos Relatório'!U$1,'Faturamento SP3'!$T$2:$T$692,"Sim")</f>
        <v>0</v>
      </c>
      <c r="Y37" s="27" t="e">
        <f t="shared" si="3"/>
        <v>#DIV/0!</v>
      </c>
      <c r="Z37" s="24">
        <f>SUMIFS('Faturamento SP3'!$H$2:$H$692,'Faturamento SP3'!$D$2:$D$692,'Infos Relatório'!$B$2,'Faturamento SP3'!$E$2:$E$692,'Infos Relatório'!$B37,'Faturamento SP3'!$Z$2:$Z$692,'Infos Relatório'!U$1)</f>
        <v>0</v>
      </c>
      <c r="AA37" s="23">
        <f>COUNTIFS('Faturamento SP3'!$D$2:$D$692,'Infos Relatório'!$B$2,'Faturamento SP3'!$E$2:$E$692,'Infos Relatório'!$B37,'Faturamento SP3'!$Z$2:$Z$692,'Infos Relatório'!AA$1)</f>
        <v>0</v>
      </c>
      <c r="AB37" s="13">
        <f>SUMIFS('Faturamento SP3'!$G$2:$G$692,'Faturamento SP3'!$D$2:$D$692,'Infos Relatório'!$B$2,'Faturamento SP3'!$E$2:$E$692,'Infos Relatório'!$B37,'Faturamento SP3'!$Z$2:$Z$692,'Infos Relatório'!AA$1)</f>
        <v>0</v>
      </c>
      <c r="AC37" s="13">
        <f>SUMIFS('Faturamento SP3'!$J$2:$J$692,'Faturamento SP3'!$D$2:$D$692,'Infos Relatório'!$B$2,'Faturamento SP3'!$E$2:$E$692,'Infos Relatório'!$B37,'Faturamento SP3'!$Z$2:$Z$692,'Infos Relatório'!AA$1)</f>
        <v>0</v>
      </c>
      <c r="AD37" s="14">
        <f>SUMIFS('Faturamento SP3'!$O$2:$O$692,'Faturamento SP3'!$D$2:$D$692,'Infos Relatório'!$B$2,'Faturamento SP3'!$E$2:$E$692,'Infos Relatório'!$B37,'Faturamento SP3'!$Z$2:$Z$692,'Infos Relatório'!AA$1,'Faturamento SP3'!$T$2:$T$692,"Sim")+SUMIFS('Faturamento SP3'!$P$2:$P$692,'Faturamento SP3'!$D$2:$D$692,'Infos Relatório'!$B$2,'Faturamento SP3'!$E$2:$E$692,'Infos Relatório'!$B37,'Faturamento SP3'!$Z$2:$Z$692,'Infos Relatório'!AA$1,'Faturamento SP3'!$T$2:$T$692,"Sim")</f>
        <v>0</v>
      </c>
      <c r="AE37" s="27" t="e">
        <f t="shared" si="4"/>
        <v>#DIV/0!</v>
      </c>
      <c r="AF37" s="24">
        <f>SUMIFS('Faturamento SP3'!$H$2:$H$692,'Faturamento SP3'!$D$2:$D$692,'Infos Relatório'!$B$2,'Faturamento SP3'!$E$2:$E$692,'Infos Relatório'!$B37,'Faturamento SP3'!$Z$2:$Z$692,'Infos Relatório'!AA$1)</f>
        <v>0</v>
      </c>
      <c r="AG37" s="23">
        <f>COUNTIFS('Faturamento SP3'!$D$2:$D$692,'Infos Relatório'!$B$2,'Faturamento SP3'!$E$2:$E$692,'Infos Relatório'!$B37,'Faturamento SP3'!$Z$2:$Z$692,'Infos Relatório'!AG$1)</f>
        <v>0</v>
      </c>
      <c r="AH37" s="13">
        <f>SUMIFS('Faturamento SP3'!$G$2:$G$692,'Faturamento SP3'!$D$2:$D$692,'Infos Relatório'!$B$2,'Faturamento SP3'!$E$2:$E$692,'Infos Relatório'!$B37,'Faturamento SP3'!$Z$2:$Z$692,'Infos Relatório'!AG$1)</f>
        <v>0</v>
      </c>
      <c r="AI37" s="13">
        <f>SUMIFS('Faturamento SP3'!$J$2:$J$692,'Faturamento SP3'!$D$2:$D$692,'Infos Relatório'!$B$2,'Faturamento SP3'!$E$2:$E$692,'Infos Relatório'!$B37,'Faturamento SP3'!$Z$2:$Z$692,'Infos Relatório'!AG$1)</f>
        <v>0</v>
      </c>
      <c r="AJ37" s="14">
        <f>SUMIFS('Faturamento SP3'!$O$2:$O$692,'Faturamento SP3'!$D$2:$D$692,'Infos Relatório'!$B$2,'Faturamento SP3'!$E$2:$E$692,'Infos Relatório'!$B37,'Faturamento SP3'!$Z$2:$Z$692,'Infos Relatório'!AG$1,'Faturamento SP3'!$T$2:$T$692,"Sim")+SUMIFS('Faturamento SP3'!$P$2:$P$692,'Faturamento SP3'!$D$2:$D$692,'Infos Relatório'!$B$2,'Faturamento SP3'!$E$2:$E$692,'Infos Relatório'!$B37,'Faturamento SP3'!$Z$2:$Z$692,'Infos Relatório'!AG$1,'Faturamento SP3'!$T$2:$T$692,"Sim")</f>
        <v>0</v>
      </c>
      <c r="AK37" s="27" t="e">
        <f t="shared" si="5"/>
        <v>#DIV/0!</v>
      </c>
      <c r="AL37" s="24">
        <f>SUMIFS('Faturamento SP3'!$H$2:$H$692,'Faturamento SP3'!$D$2:$D$692,'Infos Relatório'!$B$2,'Faturamento SP3'!$E$2:$E$692,'Infos Relatório'!$B37,'Faturamento SP3'!$Z$2:$Z$692,'Infos Relatório'!AG$1)</f>
        <v>0</v>
      </c>
      <c r="AM37" s="23">
        <f>COUNTIFS('Faturamento SP3'!$D$2:$D$692,'Infos Relatório'!$B$2,'Faturamento SP3'!$E$2:$E$692,'Infos Relatório'!$B37,'Faturamento SP3'!$Z$2:$Z$692,'Infos Relatório'!AM$1)</f>
        <v>0</v>
      </c>
      <c r="AN37" s="13">
        <f>SUMIFS('Faturamento SP3'!$G$2:$G$692,'Faturamento SP3'!$D$2:$D$692,'Infos Relatório'!$B$2,'Faturamento SP3'!$E$2:$E$692,'Infos Relatório'!$B37,'Faturamento SP3'!$Z$2:$Z$692,'Infos Relatório'!AM$1)</f>
        <v>0</v>
      </c>
      <c r="AO37" s="13">
        <f>SUMIFS('Faturamento SP3'!$J$2:$J$692,'Faturamento SP3'!$D$2:$D$692,'Infos Relatório'!$B$2,'Faturamento SP3'!$E$2:$E$692,'Infos Relatório'!$B37,'Faturamento SP3'!$Z$2:$Z$692,'Infos Relatório'!AM$1)</f>
        <v>0</v>
      </c>
      <c r="AP37" s="14">
        <f>SUMIFS('Faturamento SP3'!$O$2:$O$692,'Faturamento SP3'!$D$2:$D$692,'Infos Relatório'!$B$2,'Faturamento SP3'!$E$2:$E$692,'Infos Relatório'!$B37,'Faturamento SP3'!$Z$2:$Z$692,'Infos Relatório'!AM$1,'Faturamento SP3'!$T$2:$T$692,"Sim")+SUMIFS('Faturamento SP3'!$P$2:$P$692,'Faturamento SP3'!$D$2:$D$692,'Infos Relatório'!$B$2,'Faturamento SP3'!$E$2:$E$692,'Infos Relatório'!$B37,'Faturamento SP3'!$Z$2:$Z$692,'Infos Relatório'!AM$1,'Faturamento SP3'!$T$2:$T$692,"Sim")</f>
        <v>0</v>
      </c>
      <c r="AQ37" s="27" t="e">
        <f t="shared" si="6"/>
        <v>#DIV/0!</v>
      </c>
      <c r="AR37" s="24">
        <f>SUMIFS('Faturamento SP3'!$H$2:$H$692,'Faturamento SP3'!$D$2:$D$692,'Infos Relatório'!$B$2,'Faturamento SP3'!$E$2:$E$692,'Infos Relatório'!$B37,'Faturamento SP3'!$Z$2:$Z$692,'Infos Relatório'!AM$1)</f>
        <v>0</v>
      </c>
      <c r="AS37" s="23">
        <f>COUNTIFS('Faturamento SP3'!$D$2:$D$692,'Infos Relatório'!$B$2,'Faturamento SP3'!$E$2:$E$692,'Infos Relatório'!$B37,'Faturamento SP3'!$Z$2:$Z$692,'Infos Relatório'!AS$1)</f>
        <v>0</v>
      </c>
      <c r="AT37" s="13">
        <f>SUMIFS('Faturamento SP3'!$G$2:$G$692,'Faturamento SP3'!$D$2:$D$692,'Infos Relatório'!$B$2,'Faturamento SP3'!$E$2:$E$692,'Infos Relatório'!$B37,'Faturamento SP3'!$Z$2:$Z$692,'Infos Relatório'!AS$1)</f>
        <v>0</v>
      </c>
      <c r="AU37" s="13">
        <f>SUMIFS('Faturamento SP3'!$J$2:$J$692,'Faturamento SP3'!$D$2:$D$692,'Infos Relatório'!$B$2,'Faturamento SP3'!$E$2:$E$692,'Infos Relatório'!$B37,'Faturamento SP3'!$Z$2:$Z$692,'Infos Relatório'!AS$1)</f>
        <v>0</v>
      </c>
      <c r="AV37" s="14">
        <f>SUMIFS('Faturamento SP3'!$O$2:$O$692,'Faturamento SP3'!$D$2:$D$692,'Infos Relatório'!$B$2,'Faturamento SP3'!$E$2:$E$692,'Infos Relatório'!$B37,'Faturamento SP3'!$Z$2:$Z$692,'Infos Relatório'!AS$1,'Faturamento SP3'!$T$2:$T$692,"Sim")+SUMIFS('Faturamento SP3'!$P$2:$P$692,'Faturamento SP3'!$D$2:$D$692,'Infos Relatório'!$B$2,'Faturamento SP3'!$E$2:$E$692,'Infos Relatório'!$B37,'Faturamento SP3'!$Z$2:$Z$692,'Infos Relatório'!AS$1,'Faturamento SP3'!$T$2:$T$692,"Sim")</f>
        <v>0</v>
      </c>
      <c r="AW37" s="27" t="e">
        <f t="shared" si="7"/>
        <v>#DIV/0!</v>
      </c>
      <c r="AX37" s="24">
        <f>SUMIFS('Faturamento SP3'!$H$2:$H$692,'Faturamento SP3'!$D$2:$D$692,'Infos Relatório'!$B$2,'Faturamento SP3'!$E$2:$E$692,'Infos Relatório'!$B37,'Faturamento SP3'!$Z$2:$Z$692,'Infos Relatório'!AS$1)</f>
        <v>0</v>
      </c>
      <c r="AY37" s="23">
        <f>COUNTIFS('Faturamento SP3'!$D$2:$D$692,'Infos Relatório'!$B$2,'Faturamento SP3'!$E$2:$E$692,'Infos Relatório'!$B37,'Faturamento SP3'!$Z$2:$Z$692,'Infos Relatório'!AY$1)</f>
        <v>0</v>
      </c>
      <c r="AZ37" s="13">
        <f>SUMIFS('Faturamento SP3'!$G$2:$G$692,'Faturamento SP3'!$D$2:$D$692,'Infos Relatório'!$B$2,'Faturamento SP3'!$E$2:$E$692,'Infos Relatório'!$B37,'Faturamento SP3'!$Z$2:$Z$692,'Infos Relatório'!AY$1)</f>
        <v>0</v>
      </c>
      <c r="BA37" s="13">
        <f>SUMIFS('Faturamento SP3'!$J$2:$J$692,'Faturamento SP3'!$D$2:$D$692,'Infos Relatório'!$B$2,'Faturamento SP3'!$E$2:$E$692,'Infos Relatório'!$B37,'Faturamento SP3'!$Z$2:$Z$692,'Infos Relatório'!AY$1)</f>
        <v>0</v>
      </c>
      <c r="BB37" s="14">
        <f>SUMIFS('Faturamento SP3'!$O$2:$O$692,'Faturamento SP3'!$D$2:$D$692,'Infos Relatório'!$B$2,'Faturamento SP3'!$E$2:$E$692,'Infos Relatório'!$B37,'Faturamento SP3'!$Z$2:$Z$692,'Infos Relatório'!AY$1,'Faturamento SP3'!$T$2:$T$692,"Sim")+SUMIFS('Faturamento SP3'!$P$2:$P$692,'Faturamento SP3'!$D$2:$D$692,'Infos Relatório'!$B$2,'Faturamento SP3'!$E$2:$E$692,'Infos Relatório'!$B37,'Faturamento SP3'!$Z$2:$Z$692,'Infos Relatório'!AY$1,'Faturamento SP3'!$T$2:$T$692,"Sim")</f>
        <v>0</v>
      </c>
      <c r="BC37" s="27" t="e">
        <f t="shared" si="8"/>
        <v>#DIV/0!</v>
      </c>
      <c r="BD37" s="24">
        <f>SUMIFS('Faturamento SP3'!$H$2:$H$692,'Faturamento SP3'!$D$2:$D$692,'Infos Relatório'!$B$2,'Faturamento SP3'!$E$2:$E$692,'Infos Relatório'!$B37,'Faturamento SP3'!$Z$2:$Z$692,'Infos Relatório'!AY$1)</f>
        <v>0</v>
      </c>
      <c r="BE37" s="23">
        <f>COUNTIFS('Faturamento SP3'!$D$2:$D$692,'Infos Relatório'!$B$2,'Faturamento SP3'!$E$2:$E$692,'Infos Relatório'!$B37,'Faturamento SP3'!$Z$2:$Z$692,'Infos Relatório'!BE$1)</f>
        <v>0</v>
      </c>
      <c r="BF37" s="13">
        <f>SUMIFS('Faturamento SP3'!$G$2:$G$692,'Faturamento SP3'!$D$2:$D$692,'Infos Relatório'!$B$2,'Faturamento SP3'!$E$2:$E$692,'Infos Relatório'!$B37,'Faturamento SP3'!$Z$2:$Z$692,'Infos Relatório'!BE$1)</f>
        <v>0</v>
      </c>
      <c r="BG37" s="13">
        <f>SUMIFS('Faturamento SP3'!$J$2:$J$692,'Faturamento SP3'!$D$2:$D$692,'Infos Relatório'!$B$2,'Faturamento SP3'!$E$2:$E$692,'Infos Relatório'!$B37,'Faturamento SP3'!$Z$2:$Z$692,'Infos Relatório'!BE$1)</f>
        <v>0</v>
      </c>
      <c r="BH37" s="14">
        <f>SUMIFS('Faturamento SP3'!$O$2:$O$692,'Faturamento SP3'!$D$2:$D$692,'Infos Relatório'!$B$2,'Faturamento SP3'!$E$2:$E$692,'Infos Relatório'!$B37,'Faturamento SP3'!$Z$2:$Z$692,'Infos Relatório'!BE$1,'Faturamento SP3'!$T$2:$T$692,"Sim")+SUMIFS('Faturamento SP3'!$P$2:$P$692,'Faturamento SP3'!$D$2:$D$692,'Infos Relatório'!$B$2,'Faturamento SP3'!$E$2:$E$692,'Infos Relatório'!$B37,'Faturamento SP3'!$Z$2:$Z$692,'Infos Relatório'!BE$1,'Faturamento SP3'!$T$2:$T$692,"Sim")</f>
        <v>0</v>
      </c>
      <c r="BI37" s="27" t="e">
        <f t="shared" si="9"/>
        <v>#DIV/0!</v>
      </c>
      <c r="BJ37" s="24">
        <f>SUMIFS('Faturamento SP3'!$H$2:$H$692,'Faturamento SP3'!$D$2:$D$692,'Infos Relatório'!$B$2,'Faturamento SP3'!$E$2:$E$692,'Infos Relatório'!$B37,'Faturamento SP3'!$Z$2:$Z$692,'Infos Relatório'!BE$1)</f>
        <v>0</v>
      </c>
      <c r="BK37" s="23">
        <f>COUNTIFS('Faturamento SP3'!$D$2:$D$692,'Infos Relatório'!$B$2,'Faturamento SP3'!$E$2:$E$692,'Infos Relatório'!$B37,'Faturamento SP3'!$Z$2:$Z$692,'Infos Relatório'!BK$1)</f>
        <v>0</v>
      </c>
      <c r="BL37" s="13">
        <f>SUMIFS('Faturamento SP3'!$G$2:$G$692,'Faturamento SP3'!$D$2:$D$692,'Infos Relatório'!$B$2,'Faturamento SP3'!$E$2:$E$692,'Infos Relatório'!$B37,'Faturamento SP3'!$Z$2:$Z$692,'Infos Relatório'!BK$1)</f>
        <v>0</v>
      </c>
      <c r="BM37" s="13">
        <f>SUMIFS('Faturamento SP3'!$J$2:$J$692,'Faturamento SP3'!$D$2:$D$692,'Infos Relatório'!$B$2,'Faturamento SP3'!$E$2:$E$692,'Infos Relatório'!$B37,'Faturamento SP3'!$Z$2:$Z$692,'Infos Relatório'!BK$1)</f>
        <v>0</v>
      </c>
      <c r="BN37" s="14">
        <f>SUMIFS('Faturamento SP3'!$O$2:$O$692,'Faturamento SP3'!$D$2:$D$692,'Infos Relatório'!$B$2,'Faturamento SP3'!$E$2:$E$692,'Infos Relatório'!$B37,'Faturamento SP3'!$Z$2:$Z$692,'Infos Relatório'!BK$1,'Faturamento SP3'!$T$2:$T$692,"Sim")+SUMIFS('Faturamento SP3'!$P$2:$P$692,'Faturamento SP3'!$D$2:$D$692,'Infos Relatório'!$B$2,'Faturamento SP3'!$E$2:$E$692,'Infos Relatório'!$B37,'Faturamento SP3'!$Z$2:$Z$692,'Infos Relatório'!BK$1,'Faturamento SP3'!$T$2:$T$692,"Sim")</f>
        <v>0</v>
      </c>
      <c r="BO37" s="27" t="e">
        <f t="shared" si="10"/>
        <v>#DIV/0!</v>
      </c>
      <c r="BP37" s="24">
        <f>SUMIFS('Faturamento SP3'!$H$2:$H$692,'Faturamento SP3'!$D$2:$D$692,'Infos Relatório'!$B$2,'Faturamento SP3'!$E$2:$E$692,'Infos Relatório'!$B37,'Faturamento SP3'!$Z$2:$Z$692,'Infos Relatório'!BK$1)</f>
        <v>0</v>
      </c>
      <c r="BQ37" s="23">
        <f>COUNTIFS('Faturamento SP3'!$D$2:$D$692,'Infos Relatório'!$B$2,'Faturamento SP3'!$E$2:$E$692,'Infos Relatório'!$B37,'Faturamento SP3'!$Z$2:$Z$692,'Infos Relatório'!BQ$1)</f>
        <v>0</v>
      </c>
      <c r="BR37" s="13">
        <f>SUMIFS('Faturamento SP3'!$G$2:$G$692,'Faturamento SP3'!$D$2:$D$692,'Infos Relatório'!$B$2,'Faturamento SP3'!$E$2:$E$692,'Infos Relatório'!$B37,'Faturamento SP3'!$Z$2:$Z$692,'Infos Relatório'!BQ$1)</f>
        <v>0</v>
      </c>
      <c r="BS37" s="13">
        <f>SUMIFS('Faturamento SP3'!$J$2:$J$692,'Faturamento SP3'!$D$2:$D$692,'Infos Relatório'!$B$2,'Faturamento SP3'!$E$2:$E$692,'Infos Relatório'!$B37,'Faturamento SP3'!$Z$2:$Z$692,'Infos Relatório'!BQ$1)</f>
        <v>0</v>
      </c>
      <c r="BT37" s="14">
        <f>SUMIFS('Faturamento SP3'!$O$2:$O$692,'Faturamento SP3'!$D$2:$D$692,'Infos Relatório'!$B$2,'Faturamento SP3'!$E$2:$E$692,'Infos Relatório'!$B37,'Faturamento SP3'!$Z$2:$Z$692,'Infos Relatório'!BQ$1,'Faturamento SP3'!$T$2:$T$692,"Sim")+SUMIFS('Faturamento SP3'!$P$2:$P$692,'Faturamento SP3'!$D$2:$D$692,'Infos Relatório'!$B$2,'Faturamento SP3'!$E$2:$E$692,'Infos Relatório'!$B37,'Faturamento SP3'!$Z$2:$Z$692,'Infos Relatório'!BQ$1,'Faturamento SP3'!$T$2:$T$692,"Sim")</f>
        <v>0</v>
      </c>
      <c r="BU37" s="27" t="e">
        <f t="shared" si="11"/>
        <v>#DIV/0!</v>
      </c>
      <c r="BV37" s="24">
        <f>SUMIFS('Faturamento SP3'!$H$2:$H$692,'Faturamento SP3'!$D$2:$D$692,'Infos Relatório'!$B$2,'Faturamento SP3'!$E$2:$E$692,'Infos Relatório'!$B37,'Faturamento SP3'!$Z$2:$Z$692,'Infos Relatório'!BQ$1)</f>
        <v>0</v>
      </c>
    </row>
    <row r="38" spans="2:74">
      <c r="B38" s="17" t="s">
        <v>42</v>
      </c>
      <c r="C38" s="23">
        <f>COUNTIFS('Faturamento SP3'!$D$2:$D$692,'Infos Relatório'!$B$2,'Faturamento SP3'!$E$2:$E$692,'Infos Relatório'!$B38,'Faturamento SP3'!$Z$2:$Z$692,'Infos Relatório'!C$1)</f>
        <v>0</v>
      </c>
      <c r="D38" s="13">
        <f>SUMIFS('Faturamento SP3'!$G$2:$G$692,'Faturamento SP3'!$D$2:$D$692,'Infos Relatório'!$B$2,'Faturamento SP3'!$E$2:$E$692,'Infos Relatório'!$B38,'Faturamento SP3'!$Z$2:$Z$692,'Infos Relatório'!C$1)</f>
        <v>0</v>
      </c>
      <c r="E38" s="13">
        <f>SUMIFS('Faturamento SP3'!$J$2:$J$692,'Faturamento SP3'!$D$2:$D$692,'Infos Relatório'!$B$2,'Faturamento SP3'!$E$2:$E$692,'Infos Relatório'!$B38,'Faturamento SP3'!$Z$2:$Z$692,'Infos Relatório'!C$1)</f>
        <v>0</v>
      </c>
      <c r="F38" s="14">
        <f>SUMIFS('Faturamento SP3'!$O$2:$O$692,'Faturamento SP3'!$D$2:$D$692,'Infos Relatório'!$B$2,'Faturamento SP3'!$E$2:$E$692,'Infos Relatório'!$B38,'Faturamento SP3'!$Z$2:$Z$692,'Infos Relatório'!C$1,'Faturamento SP3'!$T$2:$T$692,"Sim")+SUMIFS('Faturamento SP3'!$P$2:$P$692,'Faturamento SP3'!$D$2:$D$692,'Infos Relatório'!$B$2,'Faturamento SP3'!$E$2:$E$692,'Infos Relatório'!$B38,'Faturamento SP3'!$Z$2:$Z$692,'Infos Relatório'!C$1,'Faturamento SP3'!$T$2:$T$692,"Sim")</f>
        <v>0</v>
      </c>
      <c r="G38" s="27" t="e">
        <f t="shared" si="12"/>
        <v>#DIV/0!</v>
      </c>
      <c r="H38" s="24">
        <f>SUMIFS('Faturamento SP3'!$H$2:$H$692,'Faturamento SP3'!$D$2:$D$692,'Infos Relatório'!$B$2,'Faturamento SP3'!$E$2:$E$692,'Infos Relatório'!$B38,'Faturamento SP3'!$Z$2:$Z$692,'Infos Relatório'!C$1)</f>
        <v>0</v>
      </c>
      <c r="I38" s="23">
        <f>COUNTIFS('Faturamento SP3'!$D$2:$D$692,'Infos Relatório'!$B$2,'Faturamento SP3'!$E$2:$E$692,'Infos Relatório'!$B38,'Faturamento SP3'!$Z$2:$Z$692,'Infos Relatório'!I$1)</f>
        <v>0</v>
      </c>
      <c r="J38" s="13">
        <f>SUMIFS('Faturamento SP3'!$G$2:$G$692,'Faturamento SP3'!$D$2:$D$692,'Infos Relatório'!$B$2,'Faturamento SP3'!$E$2:$E$692,'Infos Relatório'!$B38,'Faturamento SP3'!$Z$2:$Z$692,'Infos Relatório'!I$1)</f>
        <v>0</v>
      </c>
      <c r="K38" s="13">
        <f>SUMIFS('Faturamento SP3'!$J$2:$J$692,'Faturamento SP3'!$D$2:$D$692,'Infos Relatório'!$B$2,'Faturamento SP3'!$E$2:$E$692,'Infos Relatório'!$B38,'Faturamento SP3'!$Z$2:$Z$692,'Infos Relatório'!I$1)</f>
        <v>0</v>
      </c>
      <c r="L38" s="14">
        <f>SUMIFS('Faturamento SP3'!$O$2:$O$692,'Faturamento SP3'!$D$2:$D$692,'Infos Relatório'!$B$2,'Faturamento SP3'!$E$2:$E$692,'Infos Relatório'!$B38,'Faturamento SP3'!$Z$2:$Z$692,'Infos Relatório'!I$1,'Faturamento SP3'!$T$2:$T$692,"Sim")+SUMIFS('Faturamento SP3'!$P$2:$P$692,'Faturamento SP3'!$D$2:$D$692,'Infos Relatório'!$B$2,'Faturamento SP3'!$E$2:$E$692,'Infos Relatório'!$B38,'Faturamento SP3'!$Z$2:$Z$692,'Infos Relatório'!I$1,'Faturamento SP3'!$T$2:$T$692,"Sim")</f>
        <v>0</v>
      </c>
      <c r="M38" s="27" t="e">
        <f t="shared" si="1"/>
        <v>#DIV/0!</v>
      </c>
      <c r="N38" s="24">
        <f>SUMIFS('Faturamento SP3'!$H$2:$H$692,'Faturamento SP3'!$D$2:$D$692,'Infos Relatório'!$B$2,'Faturamento SP3'!$E$2:$E$692,'Infos Relatório'!$B38,'Faturamento SP3'!$Z$2:$Z$692,'Infos Relatório'!I$1)</f>
        <v>0</v>
      </c>
      <c r="O38" s="23">
        <f>COUNTIFS('Faturamento SP3'!$D$2:$D$692,'Infos Relatório'!$B$2,'Faturamento SP3'!$E$2:$E$692,'Infos Relatório'!$B38,'Faturamento SP3'!$Z$2:$Z$692,'Infos Relatório'!O$1)</f>
        <v>0</v>
      </c>
      <c r="P38" s="13">
        <f>SUMIFS('Faturamento SP3'!$G$2:$G$692,'Faturamento SP3'!$D$2:$D$692,'Infos Relatório'!$B$2,'Faturamento SP3'!$E$2:$E$692,'Infos Relatório'!$B38,'Faturamento SP3'!$Z$2:$Z$692,'Infos Relatório'!O$1)</f>
        <v>0</v>
      </c>
      <c r="Q38" s="13">
        <f>SUMIFS('Faturamento SP3'!$J$2:$J$692,'Faturamento SP3'!$D$2:$D$692,'Infos Relatório'!$B$2,'Faturamento SP3'!$E$2:$E$692,'Infos Relatório'!$B38,'Faturamento SP3'!$Z$2:$Z$692,'Infos Relatório'!O$1)</f>
        <v>0</v>
      </c>
      <c r="R38" s="14">
        <f>SUMIFS('Faturamento SP3'!$O$2:$O$692,'Faturamento SP3'!$D$2:$D$692,'Infos Relatório'!$B$2,'Faturamento SP3'!$E$2:$E$692,'Infos Relatório'!$B38,'Faturamento SP3'!$Z$2:$Z$692,'Infos Relatório'!O$1,'Faturamento SP3'!$T$2:$T$692,"Sim")+SUMIFS('Faturamento SP3'!$P$2:$P$692,'Faturamento SP3'!$D$2:$D$692,'Infos Relatório'!$B$2,'Faturamento SP3'!$E$2:$E$692,'Infos Relatório'!$B38,'Faturamento SP3'!$Z$2:$Z$692,'Infos Relatório'!O$1,'Faturamento SP3'!$T$2:$T$692,"Sim")</f>
        <v>0</v>
      </c>
      <c r="S38" s="27" t="e">
        <f t="shared" si="2"/>
        <v>#DIV/0!</v>
      </c>
      <c r="T38" s="24">
        <f>SUMIFS('Faturamento SP3'!$H$2:$H$692,'Faturamento SP3'!$D$2:$D$692,'Infos Relatório'!$B$2,'Faturamento SP3'!$E$2:$E$692,'Infos Relatório'!$B38,'Faturamento SP3'!$Z$2:$Z$692,'Infos Relatório'!O$1)</f>
        <v>0</v>
      </c>
      <c r="U38" s="23">
        <f>COUNTIFS('Faturamento SP3'!$D$2:$D$692,'Infos Relatório'!$B$2,'Faturamento SP3'!$E$2:$E$692,'Infos Relatório'!$B38,'Faturamento SP3'!$Z$2:$Z$692,'Infos Relatório'!U$1)</f>
        <v>0</v>
      </c>
      <c r="V38" s="13">
        <f>SUMIFS('Faturamento SP3'!$G$2:$G$692,'Faturamento SP3'!$D$2:$D$692,'Infos Relatório'!$B$2,'Faturamento SP3'!$E$2:$E$692,'Infos Relatório'!$B38,'Faturamento SP3'!$Z$2:$Z$692,'Infos Relatório'!U$1)</f>
        <v>0</v>
      </c>
      <c r="W38" s="13">
        <f>SUMIFS('Faturamento SP3'!$J$2:$J$692,'Faturamento SP3'!$D$2:$D$692,'Infos Relatório'!$B$2,'Faturamento SP3'!$E$2:$E$692,'Infos Relatório'!$B38,'Faturamento SP3'!$Z$2:$Z$692,'Infos Relatório'!U$1)</f>
        <v>0</v>
      </c>
      <c r="X38" s="14">
        <f>SUMIFS('Faturamento SP3'!$O$2:$O$692,'Faturamento SP3'!$D$2:$D$692,'Infos Relatório'!$B$2,'Faturamento SP3'!$E$2:$E$692,'Infos Relatório'!$B38,'Faturamento SP3'!$Z$2:$Z$692,'Infos Relatório'!U$1,'Faturamento SP3'!$T$2:$T$692,"Sim")+SUMIFS('Faturamento SP3'!$P$2:$P$692,'Faturamento SP3'!$D$2:$D$692,'Infos Relatório'!$B$2,'Faturamento SP3'!$E$2:$E$692,'Infos Relatório'!$B38,'Faturamento SP3'!$Z$2:$Z$692,'Infos Relatório'!U$1,'Faturamento SP3'!$T$2:$T$692,"Sim")</f>
        <v>0</v>
      </c>
      <c r="Y38" s="27" t="e">
        <f t="shared" si="3"/>
        <v>#DIV/0!</v>
      </c>
      <c r="Z38" s="24">
        <f>SUMIFS('Faturamento SP3'!$H$2:$H$692,'Faturamento SP3'!$D$2:$D$692,'Infos Relatório'!$B$2,'Faturamento SP3'!$E$2:$E$692,'Infos Relatório'!$B38,'Faturamento SP3'!$Z$2:$Z$692,'Infos Relatório'!U$1)</f>
        <v>0</v>
      </c>
      <c r="AA38" s="23">
        <f>COUNTIFS('Faturamento SP3'!$D$2:$D$692,'Infos Relatório'!$B$2,'Faturamento SP3'!$E$2:$E$692,'Infos Relatório'!$B38,'Faturamento SP3'!$Z$2:$Z$692,'Infos Relatório'!AA$1)</f>
        <v>0</v>
      </c>
      <c r="AB38" s="13">
        <f>SUMIFS('Faturamento SP3'!$G$2:$G$692,'Faturamento SP3'!$D$2:$D$692,'Infos Relatório'!$B$2,'Faturamento SP3'!$E$2:$E$692,'Infos Relatório'!$B38,'Faturamento SP3'!$Z$2:$Z$692,'Infos Relatório'!AA$1)</f>
        <v>0</v>
      </c>
      <c r="AC38" s="13">
        <f>SUMIFS('Faturamento SP3'!$J$2:$J$692,'Faturamento SP3'!$D$2:$D$692,'Infos Relatório'!$B$2,'Faturamento SP3'!$E$2:$E$692,'Infos Relatório'!$B38,'Faturamento SP3'!$Z$2:$Z$692,'Infos Relatório'!AA$1)</f>
        <v>0</v>
      </c>
      <c r="AD38" s="14">
        <f>SUMIFS('Faturamento SP3'!$O$2:$O$692,'Faturamento SP3'!$D$2:$D$692,'Infos Relatório'!$B$2,'Faturamento SP3'!$E$2:$E$692,'Infos Relatório'!$B38,'Faturamento SP3'!$Z$2:$Z$692,'Infos Relatório'!AA$1,'Faturamento SP3'!$T$2:$T$692,"Sim")+SUMIFS('Faturamento SP3'!$P$2:$P$692,'Faturamento SP3'!$D$2:$D$692,'Infos Relatório'!$B$2,'Faturamento SP3'!$E$2:$E$692,'Infos Relatório'!$B38,'Faturamento SP3'!$Z$2:$Z$692,'Infos Relatório'!AA$1,'Faturamento SP3'!$T$2:$T$692,"Sim")</f>
        <v>0</v>
      </c>
      <c r="AE38" s="27" t="e">
        <f t="shared" si="4"/>
        <v>#DIV/0!</v>
      </c>
      <c r="AF38" s="24">
        <f>SUMIFS('Faturamento SP3'!$H$2:$H$692,'Faturamento SP3'!$D$2:$D$692,'Infos Relatório'!$B$2,'Faturamento SP3'!$E$2:$E$692,'Infos Relatório'!$B38,'Faturamento SP3'!$Z$2:$Z$692,'Infos Relatório'!AA$1)</f>
        <v>0</v>
      </c>
      <c r="AG38" s="23">
        <f>COUNTIFS('Faturamento SP3'!$D$2:$D$692,'Infos Relatório'!$B$2,'Faturamento SP3'!$E$2:$E$692,'Infos Relatório'!$B38,'Faturamento SP3'!$Z$2:$Z$692,'Infos Relatório'!AG$1)</f>
        <v>0</v>
      </c>
      <c r="AH38" s="13">
        <f>SUMIFS('Faturamento SP3'!$G$2:$G$692,'Faturamento SP3'!$D$2:$D$692,'Infos Relatório'!$B$2,'Faturamento SP3'!$E$2:$E$692,'Infos Relatório'!$B38,'Faturamento SP3'!$Z$2:$Z$692,'Infos Relatório'!AG$1)</f>
        <v>0</v>
      </c>
      <c r="AI38" s="13">
        <f>SUMIFS('Faturamento SP3'!$J$2:$J$692,'Faturamento SP3'!$D$2:$D$692,'Infos Relatório'!$B$2,'Faturamento SP3'!$E$2:$E$692,'Infos Relatório'!$B38,'Faturamento SP3'!$Z$2:$Z$692,'Infos Relatório'!AG$1)</f>
        <v>0</v>
      </c>
      <c r="AJ38" s="14">
        <f>SUMIFS('Faturamento SP3'!$O$2:$O$692,'Faturamento SP3'!$D$2:$D$692,'Infos Relatório'!$B$2,'Faturamento SP3'!$E$2:$E$692,'Infos Relatório'!$B38,'Faturamento SP3'!$Z$2:$Z$692,'Infos Relatório'!AG$1,'Faturamento SP3'!$T$2:$T$692,"Sim")+SUMIFS('Faturamento SP3'!$P$2:$P$692,'Faturamento SP3'!$D$2:$D$692,'Infos Relatório'!$B$2,'Faturamento SP3'!$E$2:$E$692,'Infos Relatório'!$B38,'Faturamento SP3'!$Z$2:$Z$692,'Infos Relatório'!AG$1,'Faturamento SP3'!$T$2:$T$692,"Sim")</f>
        <v>0</v>
      </c>
      <c r="AK38" s="27" t="e">
        <f t="shared" si="5"/>
        <v>#DIV/0!</v>
      </c>
      <c r="AL38" s="24">
        <f>SUMIFS('Faturamento SP3'!$H$2:$H$692,'Faturamento SP3'!$D$2:$D$692,'Infos Relatório'!$B$2,'Faturamento SP3'!$E$2:$E$692,'Infos Relatório'!$B38,'Faturamento SP3'!$Z$2:$Z$692,'Infos Relatório'!AG$1)</f>
        <v>0</v>
      </c>
      <c r="AM38" s="23">
        <f>COUNTIFS('Faturamento SP3'!$D$2:$D$692,'Infos Relatório'!$B$2,'Faturamento SP3'!$E$2:$E$692,'Infos Relatório'!$B38,'Faturamento SP3'!$Z$2:$Z$692,'Infos Relatório'!AM$1)</f>
        <v>0</v>
      </c>
      <c r="AN38" s="13">
        <f>SUMIFS('Faturamento SP3'!$G$2:$G$692,'Faturamento SP3'!$D$2:$D$692,'Infos Relatório'!$B$2,'Faturamento SP3'!$E$2:$E$692,'Infos Relatório'!$B38,'Faturamento SP3'!$Z$2:$Z$692,'Infos Relatório'!AM$1)</f>
        <v>0</v>
      </c>
      <c r="AO38" s="13">
        <f>SUMIFS('Faturamento SP3'!$J$2:$J$692,'Faturamento SP3'!$D$2:$D$692,'Infos Relatório'!$B$2,'Faturamento SP3'!$E$2:$E$692,'Infos Relatório'!$B38,'Faturamento SP3'!$Z$2:$Z$692,'Infos Relatório'!AM$1)</f>
        <v>0</v>
      </c>
      <c r="AP38" s="14">
        <f>SUMIFS('Faturamento SP3'!$O$2:$O$692,'Faturamento SP3'!$D$2:$D$692,'Infos Relatório'!$B$2,'Faturamento SP3'!$E$2:$E$692,'Infos Relatório'!$B38,'Faturamento SP3'!$Z$2:$Z$692,'Infos Relatório'!AM$1,'Faturamento SP3'!$T$2:$T$692,"Sim")+SUMIFS('Faturamento SP3'!$P$2:$P$692,'Faturamento SP3'!$D$2:$D$692,'Infos Relatório'!$B$2,'Faturamento SP3'!$E$2:$E$692,'Infos Relatório'!$B38,'Faturamento SP3'!$Z$2:$Z$692,'Infos Relatório'!AM$1,'Faturamento SP3'!$T$2:$T$692,"Sim")</f>
        <v>0</v>
      </c>
      <c r="AQ38" s="27" t="e">
        <f t="shared" si="6"/>
        <v>#DIV/0!</v>
      </c>
      <c r="AR38" s="24">
        <f>SUMIFS('Faturamento SP3'!$H$2:$H$692,'Faturamento SP3'!$D$2:$D$692,'Infos Relatório'!$B$2,'Faturamento SP3'!$E$2:$E$692,'Infos Relatório'!$B38,'Faturamento SP3'!$Z$2:$Z$692,'Infos Relatório'!AM$1)</f>
        <v>0</v>
      </c>
      <c r="AS38" s="23">
        <f>COUNTIFS('Faturamento SP3'!$D$2:$D$692,'Infos Relatório'!$B$2,'Faturamento SP3'!$E$2:$E$692,'Infos Relatório'!$B38,'Faturamento SP3'!$Z$2:$Z$692,'Infos Relatório'!AS$1)</f>
        <v>0</v>
      </c>
      <c r="AT38" s="13">
        <f>SUMIFS('Faturamento SP3'!$G$2:$G$692,'Faturamento SP3'!$D$2:$D$692,'Infos Relatório'!$B$2,'Faturamento SP3'!$E$2:$E$692,'Infos Relatório'!$B38,'Faturamento SP3'!$Z$2:$Z$692,'Infos Relatório'!AS$1)</f>
        <v>0</v>
      </c>
      <c r="AU38" s="13">
        <f>SUMIFS('Faturamento SP3'!$J$2:$J$692,'Faturamento SP3'!$D$2:$D$692,'Infos Relatório'!$B$2,'Faturamento SP3'!$E$2:$E$692,'Infos Relatório'!$B38,'Faturamento SP3'!$Z$2:$Z$692,'Infos Relatório'!AS$1)</f>
        <v>0</v>
      </c>
      <c r="AV38" s="14">
        <f>SUMIFS('Faturamento SP3'!$O$2:$O$692,'Faturamento SP3'!$D$2:$D$692,'Infos Relatório'!$B$2,'Faturamento SP3'!$E$2:$E$692,'Infos Relatório'!$B38,'Faturamento SP3'!$Z$2:$Z$692,'Infos Relatório'!AS$1,'Faturamento SP3'!$T$2:$T$692,"Sim")+SUMIFS('Faturamento SP3'!$P$2:$P$692,'Faturamento SP3'!$D$2:$D$692,'Infos Relatório'!$B$2,'Faturamento SP3'!$E$2:$E$692,'Infos Relatório'!$B38,'Faturamento SP3'!$Z$2:$Z$692,'Infos Relatório'!AS$1,'Faturamento SP3'!$T$2:$T$692,"Sim")</f>
        <v>0</v>
      </c>
      <c r="AW38" s="27" t="e">
        <f t="shared" si="7"/>
        <v>#DIV/0!</v>
      </c>
      <c r="AX38" s="24">
        <f>SUMIFS('Faturamento SP3'!$H$2:$H$692,'Faturamento SP3'!$D$2:$D$692,'Infos Relatório'!$B$2,'Faturamento SP3'!$E$2:$E$692,'Infos Relatório'!$B38,'Faturamento SP3'!$Z$2:$Z$692,'Infos Relatório'!AS$1)</f>
        <v>0</v>
      </c>
      <c r="AY38" s="23">
        <f>COUNTIFS('Faturamento SP3'!$D$2:$D$692,'Infos Relatório'!$B$2,'Faturamento SP3'!$E$2:$E$692,'Infos Relatório'!$B38,'Faturamento SP3'!$Z$2:$Z$692,'Infos Relatório'!AY$1)</f>
        <v>0</v>
      </c>
      <c r="AZ38" s="13">
        <f>SUMIFS('Faturamento SP3'!$G$2:$G$692,'Faturamento SP3'!$D$2:$D$692,'Infos Relatório'!$B$2,'Faturamento SP3'!$E$2:$E$692,'Infos Relatório'!$B38,'Faturamento SP3'!$Z$2:$Z$692,'Infos Relatório'!AY$1)</f>
        <v>0</v>
      </c>
      <c r="BA38" s="13">
        <f>SUMIFS('Faturamento SP3'!$J$2:$J$692,'Faturamento SP3'!$D$2:$D$692,'Infos Relatório'!$B$2,'Faturamento SP3'!$E$2:$E$692,'Infos Relatório'!$B38,'Faturamento SP3'!$Z$2:$Z$692,'Infos Relatório'!AY$1)</f>
        <v>0</v>
      </c>
      <c r="BB38" s="14">
        <f>SUMIFS('Faturamento SP3'!$O$2:$O$692,'Faturamento SP3'!$D$2:$D$692,'Infos Relatório'!$B$2,'Faturamento SP3'!$E$2:$E$692,'Infos Relatório'!$B38,'Faturamento SP3'!$Z$2:$Z$692,'Infos Relatório'!AY$1,'Faturamento SP3'!$T$2:$T$692,"Sim")+SUMIFS('Faturamento SP3'!$P$2:$P$692,'Faturamento SP3'!$D$2:$D$692,'Infos Relatório'!$B$2,'Faturamento SP3'!$E$2:$E$692,'Infos Relatório'!$B38,'Faturamento SP3'!$Z$2:$Z$692,'Infos Relatório'!AY$1,'Faturamento SP3'!$T$2:$T$692,"Sim")</f>
        <v>0</v>
      </c>
      <c r="BC38" s="27" t="e">
        <f t="shared" si="8"/>
        <v>#DIV/0!</v>
      </c>
      <c r="BD38" s="24">
        <f>SUMIFS('Faturamento SP3'!$H$2:$H$692,'Faturamento SP3'!$D$2:$D$692,'Infos Relatório'!$B$2,'Faturamento SP3'!$E$2:$E$692,'Infos Relatório'!$B38,'Faturamento SP3'!$Z$2:$Z$692,'Infos Relatório'!AY$1)</f>
        <v>0</v>
      </c>
      <c r="BE38" s="23">
        <f>COUNTIFS('Faturamento SP3'!$D$2:$D$692,'Infos Relatório'!$B$2,'Faturamento SP3'!$E$2:$E$692,'Infos Relatório'!$B38,'Faturamento SP3'!$Z$2:$Z$692,'Infos Relatório'!BE$1)</f>
        <v>0</v>
      </c>
      <c r="BF38" s="13">
        <f>SUMIFS('Faturamento SP3'!$G$2:$G$692,'Faturamento SP3'!$D$2:$D$692,'Infos Relatório'!$B$2,'Faturamento SP3'!$E$2:$E$692,'Infos Relatório'!$B38,'Faturamento SP3'!$Z$2:$Z$692,'Infos Relatório'!BE$1)</f>
        <v>0</v>
      </c>
      <c r="BG38" s="13">
        <f>SUMIFS('Faturamento SP3'!$J$2:$J$692,'Faturamento SP3'!$D$2:$D$692,'Infos Relatório'!$B$2,'Faturamento SP3'!$E$2:$E$692,'Infos Relatório'!$B38,'Faturamento SP3'!$Z$2:$Z$692,'Infos Relatório'!BE$1)</f>
        <v>0</v>
      </c>
      <c r="BH38" s="14">
        <f>SUMIFS('Faturamento SP3'!$O$2:$O$692,'Faturamento SP3'!$D$2:$D$692,'Infos Relatório'!$B$2,'Faturamento SP3'!$E$2:$E$692,'Infos Relatório'!$B38,'Faturamento SP3'!$Z$2:$Z$692,'Infos Relatório'!BE$1,'Faturamento SP3'!$T$2:$T$692,"Sim")+SUMIFS('Faturamento SP3'!$P$2:$P$692,'Faturamento SP3'!$D$2:$D$692,'Infos Relatório'!$B$2,'Faturamento SP3'!$E$2:$E$692,'Infos Relatório'!$B38,'Faturamento SP3'!$Z$2:$Z$692,'Infos Relatório'!BE$1,'Faturamento SP3'!$T$2:$T$692,"Sim")</f>
        <v>0</v>
      </c>
      <c r="BI38" s="27" t="e">
        <f t="shared" si="9"/>
        <v>#DIV/0!</v>
      </c>
      <c r="BJ38" s="24">
        <f>SUMIFS('Faturamento SP3'!$H$2:$H$692,'Faturamento SP3'!$D$2:$D$692,'Infos Relatório'!$B$2,'Faturamento SP3'!$E$2:$E$692,'Infos Relatório'!$B38,'Faturamento SP3'!$Z$2:$Z$692,'Infos Relatório'!BE$1)</f>
        <v>0</v>
      </c>
      <c r="BK38" s="23">
        <f>COUNTIFS('Faturamento SP3'!$D$2:$D$692,'Infos Relatório'!$B$2,'Faturamento SP3'!$E$2:$E$692,'Infos Relatório'!$B38,'Faturamento SP3'!$Z$2:$Z$692,'Infos Relatório'!BK$1)</f>
        <v>0</v>
      </c>
      <c r="BL38" s="13">
        <f>SUMIFS('Faturamento SP3'!$G$2:$G$692,'Faturamento SP3'!$D$2:$D$692,'Infos Relatório'!$B$2,'Faturamento SP3'!$E$2:$E$692,'Infos Relatório'!$B38,'Faturamento SP3'!$Z$2:$Z$692,'Infos Relatório'!BK$1)</f>
        <v>0</v>
      </c>
      <c r="BM38" s="13">
        <f>SUMIFS('Faturamento SP3'!$J$2:$J$692,'Faturamento SP3'!$D$2:$D$692,'Infos Relatório'!$B$2,'Faturamento SP3'!$E$2:$E$692,'Infos Relatório'!$B38,'Faturamento SP3'!$Z$2:$Z$692,'Infos Relatório'!BK$1)</f>
        <v>0</v>
      </c>
      <c r="BN38" s="14">
        <f>SUMIFS('Faturamento SP3'!$O$2:$O$692,'Faturamento SP3'!$D$2:$D$692,'Infos Relatório'!$B$2,'Faturamento SP3'!$E$2:$E$692,'Infos Relatório'!$B38,'Faturamento SP3'!$Z$2:$Z$692,'Infos Relatório'!BK$1,'Faturamento SP3'!$T$2:$T$692,"Sim")+SUMIFS('Faturamento SP3'!$P$2:$P$692,'Faturamento SP3'!$D$2:$D$692,'Infos Relatório'!$B$2,'Faturamento SP3'!$E$2:$E$692,'Infos Relatório'!$B38,'Faturamento SP3'!$Z$2:$Z$692,'Infos Relatório'!BK$1,'Faturamento SP3'!$T$2:$T$692,"Sim")</f>
        <v>0</v>
      </c>
      <c r="BO38" s="27" t="e">
        <f t="shared" si="10"/>
        <v>#DIV/0!</v>
      </c>
      <c r="BP38" s="24">
        <f>SUMIFS('Faturamento SP3'!$H$2:$H$692,'Faturamento SP3'!$D$2:$D$692,'Infos Relatório'!$B$2,'Faturamento SP3'!$E$2:$E$692,'Infos Relatório'!$B38,'Faturamento SP3'!$Z$2:$Z$692,'Infos Relatório'!BK$1)</f>
        <v>0</v>
      </c>
      <c r="BQ38" s="23">
        <f>COUNTIFS('Faturamento SP3'!$D$2:$D$692,'Infos Relatório'!$B$2,'Faturamento SP3'!$E$2:$E$692,'Infos Relatório'!$B38,'Faturamento SP3'!$Z$2:$Z$692,'Infos Relatório'!BQ$1)</f>
        <v>0</v>
      </c>
      <c r="BR38" s="13">
        <f>SUMIFS('Faturamento SP3'!$G$2:$G$692,'Faturamento SP3'!$D$2:$D$692,'Infos Relatório'!$B$2,'Faturamento SP3'!$E$2:$E$692,'Infos Relatório'!$B38,'Faturamento SP3'!$Z$2:$Z$692,'Infos Relatório'!BQ$1)</f>
        <v>0</v>
      </c>
      <c r="BS38" s="13">
        <f>SUMIFS('Faturamento SP3'!$J$2:$J$692,'Faturamento SP3'!$D$2:$D$692,'Infos Relatório'!$B$2,'Faturamento SP3'!$E$2:$E$692,'Infos Relatório'!$B38,'Faturamento SP3'!$Z$2:$Z$692,'Infos Relatório'!BQ$1)</f>
        <v>0</v>
      </c>
      <c r="BT38" s="14">
        <f>SUMIFS('Faturamento SP3'!$O$2:$O$692,'Faturamento SP3'!$D$2:$D$692,'Infos Relatório'!$B$2,'Faturamento SP3'!$E$2:$E$692,'Infos Relatório'!$B38,'Faturamento SP3'!$Z$2:$Z$692,'Infos Relatório'!BQ$1,'Faturamento SP3'!$T$2:$T$692,"Sim")+SUMIFS('Faturamento SP3'!$P$2:$P$692,'Faturamento SP3'!$D$2:$D$692,'Infos Relatório'!$B$2,'Faturamento SP3'!$E$2:$E$692,'Infos Relatório'!$B38,'Faturamento SP3'!$Z$2:$Z$692,'Infos Relatório'!BQ$1,'Faturamento SP3'!$T$2:$T$692,"Sim")</f>
        <v>0</v>
      </c>
      <c r="BU38" s="27" t="e">
        <f t="shared" si="11"/>
        <v>#DIV/0!</v>
      </c>
      <c r="BV38" s="24">
        <f>SUMIFS('Faturamento SP3'!$H$2:$H$692,'Faturamento SP3'!$D$2:$D$692,'Infos Relatório'!$B$2,'Faturamento SP3'!$E$2:$E$692,'Infos Relatório'!$B38,'Faturamento SP3'!$Z$2:$Z$692,'Infos Relatório'!BQ$1)</f>
        <v>0</v>
      </c>
    </row>
    <row r="39" spans="2:74">
      <c r="B39" s="17" t="s">
        <v>43</v>
      </c>
      <c r="C39" s="23">
        <f>COUNTIFS('Faturamento SP3'!$D$2:$D$692,'Infos Relatório'!$B$2,'Faturamento SP3'!$E$2:$E$692,'Infos Relatório'!$B39,'Faturamento SP3'!$Z$2:$Z$692,'Infos Relatório'!C$1)</f>
        <v>0</v>
      </c>
      <c r="D39" s="13">
        <f>SUMIFS('Faturamento SP3'!$G$2:$G$692,'Faturamento SP3'!$D$2:$D$692,'Infos Relatório'!$B$2,'Faturamento SP3'!$E$2:$E$692,'Infos Relatório'!$B39,'Faturamento SP3'!$Z$2:$Z$692,'Infos Relatório'!C$1)</f>
        <v>0</v>
      </c>
      <c r="E39" s="13">
        <f>SUMIFS('Faturamento SP3'!$J$2:$J$692,'Faturamento SP3'!$D$2:$D$692,'Infos Relatório'!$B$2,'Faturamento SP3'!$E$2:$E$692,'Infos Relatório'!$B39,'Faturamento SP3'!$Z$2:$Z$692,'Infos Relatório'!C$1)</f>
        <v>0</v>
      </c>
      <c r="F39" s="14">
        <f>SUMIFS('Faturamento SP3'!$O$2:$O$692,'Faturamento SP3'!$D$2:$D$692,'Infos Relatório'!$B$2,'Faturamento SP3'!$E$2:$E$692,'Infos Relatório'!$B39,'Faturamento SP3'!$Z$2:$Z$692,'Infos Relatório'!C$1,'Faturamento SP3'!$T$2:$T$692,"Sim")+SUMIFS('Faturamento SP3'!$P$2:$P$692,'Faturamento SP3'!$D$2:$D$692,'Infos Relatório'!$B$2,'Faturamento SP3'!$E$2:$E$692,'Infos Relatório'!$B39,'Faturamento SP3'!$Z$2:$Z$692,'Infos Relatório'!C$1,'Faturamento SP3'!$T$2:$T$692,"Sim")</f>
        <v>0</v>
      </c>
      <c r="G39" s="27" t="e">
        <f t="shared" si="12"/>
        <v>#DIV/0!</v>
      </c>
      <c r="H39" s="24">
        <f>SUMIFS('Faturamento SP3'!$H$2:$H$692,'Faturamento SP3'!$D$2:$D$692,'Infos Relatório'!$B$2,'Faturamento SP3'!$E$2:$E$692,'Infos Relatório'!$B39,'Faturamento SP3'!$Z$2:$Z$692,'Infos Relatório'!C$1)</f>
        <v>0</v>
      </c>
      <c r="I39" s="23">
        <f>COUNTIFS('Faturamento SP3'!$D$2:$D$692,'Infos Relatório'!$B$2,'Faturamento SP3'!$E$2:$E$692,'Infos Relatório'!$B39,'Faturamento SP3'!$Z$2:$Z$692,'Infos Relatório'!I$1)</f>
        <v>0</v>
      </c>
      <c r="J39" s="13">
        <f>SUMIFS('Faturamento SP3'!$G$2:$G$692,'Faturamento SP3'!$D$2:$D$692,'Infos Relatório'!$B$2,'Faturamento SP3'!$E$2:$E$692,'Infos Relatório'!$B39,'Faturamento SP3'!$Z$2:$Z$692,'Infos Relatório'!I$1)</f>
        <v>0</v>
      </c>
      <c r="K39" s="13">
        <f>SUMIFS('Faturamento SP3'!$J$2:$J$692,'Faturamento SP3'!$D$2:$D$692,'Infos Relatório'!$B$2,'Faturamento SP3'!$E$2:$E$692,'Infos Relatório'!$B39,'Faturamento SP3'!$Z$2:$Z$692,'Infos Relatório'!I$1)</f>
        <v>0</v>
      </c>
      <c r="L39" s="14">
        <f>SUMIFS('Faturamento SP3'!$O$2:$O$692,'Faturamento SP3'!$D$2:$D$692,'Infos Relatório'!$B$2,'Faturamento SP3'!$E$2:$E$692,'Infos Relatório'!$B39,'Faturamento SP3'!$Z$2:$Z$692,'Infos Relatório'!I$1,'Faturamento SP3'!$T$2:$T$692,"Sim")+SUMIFS('Faturamento SP3'!$P$2:$P$692,'Faturamento SP3'!$D$2:$D$692,'Infos Relatório'!$B$2,'Faturamento SP3'!$E$2:$E$692,'Infos Relatório'!$B39,'Faturamento SP3'!$Z$2:$Z$692,'Infos Relatório'!I$1,'Faturamento SP3'!$T$2:$T$692,"Sim")</f>
        <v>0</v>
      </c>
      <c r="M39" s="27" t="e">
        <f t="shared" si="1"/>
        <v>#DIV/0!</v>
      </c>
      <c r="N39" s="24">
        <f>SUMIFS('Faturamento SP3'!$H$2:$H$692,'Faturamento SP3'!$D$2:$D$692,'Infos Relatório'!$B$2,'Faturamento SP3'!$E$2:$E$692,'Infos Relatório'!$B39,'Faturamento SP3'!$Z$2:$Z$692,'Infos Relatório'!I$1)</f>
        <v>0</v>
      </c>
      <c r="O39" s="23">
        <f>COUNTIFS('Faturamento SP3'!$D$2:$D$692,'Infos Relatório'!$B$2,'Faturamento SP3'!$E$2:$E$692,'Infos Relatório'!$B39,'Faturamento SP3'!$Z$2:$Z$692,'Infos Relatório'!O$1)</f>
        <v>0</v>
      </c>
      <c r="P39" s="13">
        <f>SUMIFS('Faturamento SP3'!$G$2:$G$692,'Faturamento SP3'!$D$2:$D$692,'Infos Relatório'!$B$2,'Faturamento SP3'!$E$2:$E$692,'Infos Relatório'!$B39,'Faturamento SP3'!$Z$2:$Z$692,'Infos Relatório'!O$1)</f>
        <v>0</v>
      </c>
      <c r="Q39" s="13">
        <f>SUMIFS('Faturamento SP3'!$J$2:$J$692,'Faturamento SP3'!$D$2:$D$692,'Infos Relatório'!$B$2,'Faturamento SP3'!$E$2:$E$692,'Infos Relatório'!$B39,'Faturamento SP3'!$Z$2:$Z$692,'Infos Relatório'!O$1)</f>
        <v>0</v>
      </c>
      <c r="R39" s="14">
        <f>SUMIFS('Faturamento SP3'!$O$2:$O$692,'Faturamento SP3'!$D$2:$D$692,'Infos Relatório'!$B$2,'Faturamento SP3'!$E$2:$E$692,'Infos Relatório'!$B39,'Faturamento SP3'!$Z$2:$Z$692,'Infos Relatório'!O$1,'Faturamento SP3'!$T$2:$T$692,"Sim")+SUMIFS('Faturamento SP3'!$P$2:$P$692,'Faturamento SP3'!$D$2:$D$692,'Infos Relatório'!$B$2,'Faturamento SP3'!$E$2:$E$692,'Infos Relatório'!$B39,'Faturamento SP3'!$Z$2:$Z$692,'Infos Relatório'!O$1,'Faturamento SP3'!$T$2:$T$692,"Sim")</f>
        <v>0</v>
      </c>
      <c r="S39" s="27" t="e">
        <f t="shared" si="2"/>
        <v>#DIV/0!</v>
      </c>
      <c r="T39" s="24">
        <f>SUMIFS('Faturamento SP3'!$H$2:$H$692,'Faturamento SP3'!$D$2:$D$692,'Infos Relatório'!$B$2,'Faturamento SP3'!$E$2:$E$692,'Infos Relatório'!$B39,'Faturamento SP3'!$Z$2:$Z$692,'Infos Relatório'!O$1)</f>
        <v>0</v>
      </c>
      <c r="U39" s="23">
        <f>COUNTIFS('Faturamento SP3'!$D$2:$D$692,'Infos Relatório'!$B$2,'Faturamento SP3'!$E$2:$E$692,'Infos Relatório'!$B39,'Faturamento SP3'!$Z$2:$Z$692,'Infos Relatório'!U$1)</f>
        <v>0</v>
      </c>
      <c r="V39" s="13">
        <f>SUMIFS('Faturamento SP3'!$G$2:$G$692,'Faturamento SP3'!$D$2:$D$692,'Infos Relatório'!$B$2,'Faturamento SP3'!$E$2:$E$692,'Infos Relatório'!$B39,'Faturamento SP3'!$Z$2:$Z$692,'Infos Relatório'!U$1)</f>
        <v>0</v>
      </c>
      <c r="W39" s="13">
        <f>SUMIFS('Faturamento SP3'!$J$2:$J$692,'Faturamento SP3'!$D$2:$D$692,'Infos Relatório'!$B$2,'Faturamento SP3'!$E$2:$E$692,'Infos Relatório'!$B39,'Faturamento SP3'!$Z$2:$Z$692,'Infos Relatório'!U$1)</f>
        <v>0</v>
      </c>
      <c r="X39" s="14">
        <f>SUMIFS('Faturamento SP3'!$O$2:$O$692,'Faturamento SP3'!$D$2:$D$692,'Infos Relatório'!$B$2,'Faturamento SP3'!$E$2:$E$692,'Infos Relatório'!$B39,'Faturamento SP3'!$Z$2:$Z$692,'Infos Relatório'!U$1,'Faturamento SP3'!$T$2:$T$692,"Sim")+SUMIFS('Faturamento SP3'!$P$2:$P$692,'Faturamento SP3'!$D$2:$D$692,'Infos Relatório'!$B$2,'Faturamento SP3'!$E$2:$E$692,'Infos Relatório'!$B39,'Faturamento SP3'!$Z$2:$Z$692,'Infos Relatório'!U$1,'Faturamento SP3'!$T$2:$T$692,"Sim")</f>
        <v>0</v>
      </c>
      <c r="Y39" s="27" t="e">
        <f t="shared" si="3"/>
        <v>#DIV/0!</v>
      </c>
      <c r="Z39" s="24">
        <f>SUMIFS('Faturamento SP3'!$H$2:$H$692,'Faturamento SP3'!$D$2:$D$692,'Infos Relatório'!$B$2,'Faturamento SP3'!$E$2:$E$692,'Infos Relatório'!$B39,'Faturamento SP3'!$Z$2:$Z$692,'Infos Relatório'!U$1)</f>
        <v>0</v>
      </c>
      <c r="AA39" s="23">
        <f>COUNTIFS('Faturamento SP3'!$D$2:$D$692,'Infos Relatório'!$B$2,'Faturamento SP3'!$E$2:$E$692,'Infos Relatório'!$B39,'Faturamento SP3'!$Z$2:$Z$692,'Infos Relatório'!AA$1)</f>
        <v>0</v>
      </c>
      <c r="AB39" s="13">
        <f>SUMIFS('Faturamento SP3'!$G$2:$G$692,'Faturamento SP3'!$D$2:$D$692,'Infos Relatório'!$B$2,'Faturamento SP3'!$E$2:$E$692,'Infos Relatório'!$B39,'Faturamento SP3'!$Z$2:$Z$692,'Infos Relatório'!AA$1)</f>
        <v>0</v>
      </c>
      <c r="AC39" s="13">
        <f>SUMIFS('Faturamento SP3'!$J$2:$J$692,'Faturamento SP3'!$D$2:$D$692,'Infos Relatório'!$B$2,'Faturamento SP3'!$E$2:$E$692,'Infos Relatório'!$B39,'Faturamento SP3'!$Z$2:$Z$692,'Infos Relatório'!AA$1)</f>
        <v>0</v>
      </c>
      <c r="AD39" s="14">
        <f>SUMIFS('Faturamento SP3'!$O$2:$O$692,'Faturamento SP3'!$D$2:$D$692,'Infos Relatório'!$B$2,'Faturamento SP3'!$E$2:$E$692,'Infos Relatório'!$B39,'Faturamento SP3'!$Z$2:$Z$692,'Infos Relatório'!AA$1,'Faturamento SP3'!$T$2:$T$692,"Sim")+SUMIFS('Faturamento SP3'!$P$2:$P$692,'Faturamento SP3'!$D$2:$D$692,'Infos Relatório'!$B$2,'Faturamento SP3'!$E$2:$E$692,'Infos Relatório'!$B39,'Faturamento SP3'!$Z$2:$Z$692,'Infos Relatório'!AA$1,'Faturamento SP3'!$T$2:$T$692,"Sim")</f>
        <v>0</v>
      </c>
      <c r="AE39" s="27" t="e">
        <f t="shared" si="4"/>
        <v>#DIV/0!</v>
      </c>
      <c r="AF39" s="24">
        <f>SUMIFS('Faturamento SP3'!$H$2:$H$692,'Faturamento SP3'!$D$2:$D$692,'Infos Relatório'!$B$2,'Faturamento SP3'!$E$2:$E$692,'Infos Relatório'!$B39,'Faturamento SP3'!$Z$2:$Z$692,'Infos Relatório'!AA$1)</f>
        <v>0</v>
      </c>
      <c r="AG39" s="23">
        <f>COUNTIFS('Faturamento SP3'!$D$2:$D$692,'Infos Relatório'!$B$2,'Faturamento SP3'!$E$2:$E$692,'Infos Relatório'!$B39,'Faturamento SP3'!$Z$2:$Z$692,'Infos Relatório'!AG$1)</f>
        <v>0</v>
      </c>
      <c r="AH39" s="13">
        <f>SUMIFS('Faturamento SP3'!$G$2:$G$692,'Faturamento SP3'!$D$2:$D$692,'Infos Relatório'!$B$2,'Faturamento SP3'!$E$2:$E$692,'Infos Relatório'!$B39,'Faturamento SP3'!$Z$2:$Z$692,'Infos Relatório'!AG$1)</f>
        <v>0</v>
      </c>
      <c r="AI39" s="13">
        <f>SUMIFS('Faturamento SP3'!$J$2:$J$692,'Faturamento SP3'!$D$2:$D$692,'Infos Relatório'!$B$2,'Faturamento SP3'!$E$2:$E$692,'Infos Relatório'!$B39,'Faturamento SP3'!$Z$2:$Z$692,'Infos Relatório'!AG$1)</f>
        <v>0</v>
      </c>
      <c r="AJ39" s="14">
        <f>SUMIFS('Faturamento SP3'!$O$2:$O$692,'Faturamento SP3'!$D$2:$D$692,'Infos Relatório'!$B$2,'Faturamento SP3'!$E$2:$E$692,'Infos Relatório'!$B39,'Faturamento SP3'!$Z$2:$Z$692,'Infos Relatório'!AG$1,'Faturamento SP3'!$T$2:$T$692,"Sim")+SUMIFS('Faturamento SP3'!$P$2:$P$692,'Faturamento SP3'!$D$2:$D$692,'Infos Relatório'!$B$2,'Faturamento SP3'!$E$2:$E$692,'Infos Relatório'!$B39,'Faturamento SP3'!$Z$2:$Z$692,'Infos Relatório'!AG$1,'Faturamento SP3'!$T$2:$T$692,"Sim")</f>
        <v>0</v>
      </c>
      <c r="AK39" s="27" t="e">
        <f t="shared" si="5"/>
        <v>#DIV/0!</v>
      </c>
      <c r="AL39" s="24">
        <f>SUMIFS('Faturamento SP3'!$H$2:$H$692,'Faturamento SP3'!$D$2:$D$692,'Infos Relatório'!$B$2,'Faturamento SP3'!$E$2:$E$692,'Infos Relatório'!$B39,'Faturamento SP3'!$Z$2:$Z$692,'Infos Relatório'!AG$1)</f>
        <v>0</v>
      </c>
      <c r="AM39" s="23">
        <f>COUNTIFS('Faturamento SP3'!$D$2:$D$692,'Infos Relatório'!$B$2,'Faturamento SP3'!$E$2:$E$692,'Infos Relatório'!$B39,'Faturamento SP3'!$Z$2:$Z$692,'Infos Relatório'!AM$1)</f>
        <v>0</v>
      </c>
      <c r="AN39" s="13">
        <f>SUMIFS('Faturamento SP3'!$G$2:$G$692,'Faturamento SP3'!$D$2:$D$692,'Infos Relatório'!$B$2,'Faturamento SP3'!$E$2:$E$692,'Infos Relatório'!$B39,'Faturamento SP3'!$Z$2:$Z$692,'Infos Relatório'!AM$1)</f>
        <v>0</v>
      </c>
      <c r="AO39" s="13">
        <f>SUMIFS('Faturamento SP3'!$J$2:$J$692,'Faturamento SP3'!$D$2:$D$692,'Infos Relatório'!$B$2,'Faturamento SP3'!$E$2:$E$692,'Infos Relatório'!$B39,'Faturamento SP3'!$Z$2:$Z$692,'Infos Relatório'!AM$1)</f>
        <v>0</v>
      </c>
      <c r="AP39" s="14">
        <f>SUMIFS('Faturamento SP3'!$O$2:$O$692,'Faturamento SP3'!$D$2:$D$692,'Infos Relatório'!$B$2,'Faturamento SP3'!$E$2:$E$692,'Infos Relatório'!$B39,'Faturamento SP3'!$Z$2:$Z$692,'Infos Relatório'!AM$1,'Faturamento SP3'!$T$2:$T$692,"Sim")+SUMIFS('Faturamento SP3'!$P$2:$P$692,'Faturamento SP3'!$D$2:$D$692,'Infos Relatório'!$B$2,'Faturamento SP3'!$E$2:$E$692,'Infos Relatório'!$B39,'Faturamento SP3'!$Z$2:$Z$692,'Infos Relatório'!AM$1,'Faturamento SP3'!$T$2:$T$692,"Sim")</f>
        <v>0</v>
      </c>
      <c r="AQ39" s="27" t="e">
        <f t="shared" si="6"/>
        <v>#DIV/0!</v>
      </c>
      <c r="AR39" s="24">
        <f>SUMIFS('Faturamento SP3'!$H$2:$H$692,'Faturamento SP3'!$D$2:$D$692,'Infos Relatório'!$B$2,'Faturamento SP3'!$E$2:$E$692,'Infos Relatório'!$B39,'Faturamento SP3'!$Z$2:$Z$692,'Infos Relatório'!AM$1)</f>
        <v>0</v>
      </c>
      <c r="AS39" s="23">
        <f>COUNTIFS('Faturamento SP3'!$D$2:$D$692,'Infos Relatório'!$B$2,'Faturamento SP3'!$E$2:$E$692,'Infos Relatório'!$B39,'Faturamento SP3'!$Z$2:$Z$692,'Infos Relatório'!AS$1)</f>
        <v>0</v>
      </c>
      <c r="AT39" s="13">
        <f>SUMIFS('Faturamento SP3'!$G$2:$G$692,'Faturamento SP3'!$D$2:$D$692,'Infos Relatório'!$B$2,'Faturamento SP3'!$E$2:$E$692,'Infos Relatório'!$B39,'Faturamento SP3'!$Z$2:$Z$692,'Infos Relatório'!AS$1)</f>
        <v>0</v>
      </c>
      <c r="AU39" s="13">
        <f>SUMIFS('Faturamento SP3'!$J$2:$J$692,'Faturamento SP3'!$D$2:$D$692,'Infos Relatório'!$B$2,'Faturamento SP3'!$E$2:$E$692,'Infos Relatório'!$B39,'Faturamento SP3'!$Z$2:$Z$692,'Infos Relatório'!AS$1)</f>
        <v>0</v>
      </c>
      <c r="AV39" s="14">
        <f>SUMIFS('Faturamento SP3'!$O$2:$O$692,'Faturamento SP3'!$D$2:$D$692,'Infos Relatório'!$B$2,'Faturamento SP3'!$E$2:$E$692,'Infos Relatório'!$B39,'Faturamento SP3'!$Z$2:$Z$692,'Infos Relatório'!AS$1,'Faturamento SP3'!$T$2:$T$692,"Sim")+SUMIFS('Faturamento SP3'!$P$2:$P$692,'Faturamento SP3'!$D$2:$D$692,'Infos Relatório'!$B$2,'Faturamento SP3'!$E$2:$E$692,'Infos Relatório'!$B39,'Faturamento SP3'!$Z$2:$Z$692,'Infos Relatório'!AS$1,'Faturamento SP3'!$T$2:$T$692,"Sim")</f>
        <v>0</v>
      </c>
      <c r="AW39" s="27" t="e">
        <f t="shared" si="7"/>
        <v>#DIV/0!</v>
      </c>
      <c r="AX39" s="24">
        <f>SUMIFS('Faturamento SP3'!$H$2:$H$692,'Faturamento SP3'!$D$2:$D$692,'Infos Relatório'!$B$2,'Faturamento SP3'!$E$2:$E$692,'Infos Relatório'!$B39,'Faturamento SP3'!$Z$2:$Z$692,'Infos Relatório'!AS$1)</f>
        <v>0</v>
      </c>
      <c r="AY39" s="23">
        <f>COUNTIFS('Faturamento SP3'!$D$2:$D$692,'Infos Relatório'!$B$2,'Faturamento SP3'!$E$2:$E$692,'Infos Relatório'!$B39,'Faturamento SP3'!$Z$2:$Z$692,'Infos Relatório'!AY$1)</f>
        <v>0</v>
      </c>
      <c r="AZ39" s="13">
        <f>SUMIFS('Faturamento SP3'!$G$2:$G$692,'Faturamento SP3'!$D$2:$D$692,'Infos Relatório'!$B$2,'Faturamento SP3'!$E$2:$E$692,'Infos Relatório'!$B39,'Faturamento SP3'!$Z$2:$Z$692,'Infos Relatório'!AY$1)</f>
        <v>0</v>
      </c>
      <c r="BA39" s="13">
        <f>SUMIFS('Faturamento SP3'!$J$2:$J$692,'Faturamento SP3'!$D$2:$D$692,'Infos Relatório'!$B$2,'Faturamento SP3'!$E$2:$E$692,'Infos Relatório'!$B39,'Faturamento SP3'!$Z$2:$Z$692,'Infos Relatório'!AY$1)</f>
        <v>0</v>
      </c>
      <c r="BB39" s="14">
        <f>SUMIFS('Faturamento SP3'!$O$2:$O$692,'Faturamento SP3'!$D$2:$D$692,'Infos Relatório'!$B$2,'Faturamento SP3'!$E$2:$E$692,'Infos Relatório'!$B39,'Faturamento SP3'!$Z$2:$Z$692,'Infos Relatório'!AY$1,'Faturamento SP3'!$T$2:$T$692,"Sim")+SUMIFS('Faturamento SP3'!$P$2:$P$692,'Faturamento SP3'!$D$2:$D$692,'Infos Relatório'!$B$2,'Faturamento SP3'!$E$2:$E$692,'Infos Relatório'!$B39,'Faturamento SP3'!$Z$2:$Z$692,'Infos Relatório'!AY$1,'Faturamento SP3'!$T$2:$T$692,"Sim")</f>
        <v>0</v>
      </c>
      <c r="BC39" s="27" t="e">
        <f t="shared" si="8"/>
        <v>#DIV/0!</v>
      </c>
      <c r="BD39" s="24">
        <f>SUMIFS('Faturamento SP3'!$H$2:$H$692,'Faturamento SP3'!$D$2:$D$692,'Infos Relatório'!$B$2,'Faturamento SP3'!$E$2:$E$692,'Infos Relatório'!$B39,'Faturamento SP3'!$Z$2:$Z$692,'Infos Relatório'!AY$1)</f>
        <v>0</v>
      </c>
      <c r="BE39" s="23">
        <f>COUNTIFS('Faturamento SP3'!$D$2:$D$692,'Infos Relatório'!$B$2,'Faturamento SP3'!$E$2:$E$692,'Infos Relatório'!$B39,'Faturamento SP3'!$Z$2:$Z$692,'Infos Relatório'!BE$1)</f>
        <v>0</v>
      </c>
      <c r="BF39" s="13">
        <f>SUMIFS('Faturamento SP3'!$G$2:$G$692,'Faturamento SP3'!$D$2:$D$692,'Infos Relatório'!$B$2,'Faturamento SP3'!$E$2:$E$692,'Infos Relatório'!$B39,'Faturamento SP3'!$Z$2:$Z$692,'Infos Relatório'!BE$1)</f>
        <v>0</v>
      </c>
      <c r="BG39" s="13">
        <f>SUMIFS('Faturamento SP3'!$J$2:$J$692,'Faturamento SP3'!$D$2:$D$692,'Infos Relatório'!$B$2,'Faturamento SP3'!$E$2:$E$692,'Infos Relatório'!$B39,'Faturamento SP3'!$Z$2:$Z$692,'Infos Relatório'!BE$1)</f>
        <v>0</v>
      </c>
      <c r="BH39" s="14">
        <f>SUMIFS('Faturamento SP3'!$O$2:$O$692,'Faturamento SP3'!$D$2:$D$692,'Infos Relatório'!$B$2,'Faturamento SP3'!$E$2:$E$692,'Infos Relatório'!$B39,'Faturamento SP3'!$Z$2:$Z$692,'Infos Relatório'!BE$1,'Faturamento SP3'!$T$2:$T$692,"Sim")+SUMIFS('Faturamento SP3'!$P$2:$P$692,'Faturamento SP3'!$D$2:$D$692,'Infos Relatório'!$B$2,'Faturamento SP3'!$E$2:$E$692,'Infos Relatório'!$B39,'Faturamento SP3'!$Z$2:$Z$692,'Infos Relatório'!BE$1,'Faturamento SP3'!$T$2:$T$692,"Sim")</f>
        <v>0</v>
      </c>
      <c r="BI39" s="27" t="e">
        <f t="shared" si="9"/>
        <v>#DIV/0!</v>
      </c>
      <c r="BJ39" s="24">
        <f>SUMIFS('Faturamento SP3'!$H$2:$H$692,'Faturamento SP3'!$D$2:$D$692,'Infos Relatório'!$B$2,'Faturamento SP3'!$E$2:$E$692,'Infos Relatório'!$B39,'Faturamento SP3'!$Z$2:$Z$692,'Infos Relatório'!BE$1)</f>
        <v>0</v>
      </c>
      <c r="BK39" s="23">
        <f>COUNTIFS('Faturamento SP3'!$D$2:$D$692,'Infos Relatório'!$B$2,'Faturamento SP3'!$E$2:$E$692,'Infos Relatório'!$B39,'Faturamento SP3'!$Z$2:$Z$692,'Infos Relatório'!BK$1)</f>
        <v>0</v>
      </c>
      <c r="BL39" s="13">
        <f>SUMIFS('Faturamento SP3'!$G$2:$G$692,'Faturamento SP3'!$D$2:$D$692,'Infos Relatório'!$B$2,'Faturamento SP3'!$E$2:$E$692,'Infos Relatório'!$B39,'Faturamento SP3'!$Z$2:$Z$692,'Infos Relatório'!BK$1)</f>
        <v>0</v>
      </c>
      <c r="BM39" s="13">
        <f>SUMIFS('Faturamento SP3'!$J$2:$J$692,'Faturamento SP3'!$D$2:$D$692,'Infos Relatório'!$B$2,'Faturamento SP3'!$E$2:$E$692,'Infos Relatório'!$B39,'Faturamento SP3'!$Z$2:$Z$692,'Infos Relatório'!BK$1)</f>
        <v>0</v>
      </c>
      <c r="BN39" s="14">
        <f>SUMIFS('Faturamento SP3'!$O$2:$O$692,'Faturamento SP3'!$D$2:$D$692,'Infos Relatório'!$B$2,'Faturamento SP3'!$E$2:$E$692,'Infos Relatório'!$B39,'Faturamento SP3'!$Z$2:$Z$692,'Infos Relatório'!BK$1,'Faturamento SP3'!$T$2:$T$692,"Sim")+SUMIFS('Faturamento SP3'!$P$2:$P$692,'Faturamento SP3'!$D$2:$D$692,'Infos Relatório'!$B$2,'Faturamento SP3'!$E$2:$E$692,'Infos Relatório'!$B39,'Faturamento SP3'!$Z$2:$Z$692,'Infos Relatório'!BK$1,'Faturamento SP3'!$T$2:$T$692,"Sim")</f>
        <v>0</v>
      </c>
      <c r="BO39" s="27" t="e">
        <f t="shared" si="10"/>
        <v>#DIV/0!</v>
      </c>
      <c r="BP39" s="24">
        <f>SUMIFS('Faturamento SP3'!$H$2:$H$692,'Faturamento SP3'!$D$2:$D$692,'Infos Relatório'!$B$2,'Faturamento SP3'!$E$2:$E$692,'Infos Relatório'!$B39,'Faturamento SP3'!$Z$2:$Z$692,'Infos Relatório'!BK$1)</f>
        <v>0</v>
      </c>
      <c r="BQ39" s="23">
        <f>COUNTIFS('Faturamento SP3'!$D$2:$D$692,'Infos Relatório'!$B$2,'Faturamento SP3'!$E$2:$E$692,'Infos Relatório'!$B39,'Faturamento SP3'!$Z$2:$Z$692,'Infos Relatório'!BQ$1)</f>
        <v>0</v>
      </c>
      <c r="BR39" s="13">
        <f>SUMIFS('Faturamento SP3'!$G$2:$G$692,'Faturamento SP3'!$D$2:$D$692,'Infos Relatório'!$B$2,'Faturamento SP3'!$E$2:$E$692,'Infos Relatório'!$B39,'Faturamento SP3'!$Z$2:$Z$692,'Infos Relatório'!BQ$1)</f>
        <v>0</v>
      </c>
      <c r="BS39" s="13">
        <f>SUMIFS('Faturamento SP3'!$J$2:$J$692,'Faturamento SP3'!$D$2:$D$692,'Infos Relatório'!$B$2,'Faturamento SP3'!$E$2:$E$692,'Infos Relatório'!$B39,'Faturamento SP3'!$Z$2:$Z$692,'Infos Relatório'!BQ$1)</f>
        <v>0</v>
      </c>
      <c r="BT39" s="14">
        <f>SUMIFS('Faturamento SP3'!$O$2:$O$692,'Faturamento SP3'!$D$2:$D$692,'Infos Relatório'!$B$2,'Faturamento SP3'!$E$2:$E$692,'Infos Relatório'!$B39,'Faturamento SP3'!$Z$2:$Z$692,'Infos Relatório'!BQ$1,'Faturamento SP3'!$T$2:$T$692,"Sim")+SUMIFS('Faturamento SP3'!$P$2:$P$692,'Faturamento SP3'!$D$2:$D$692,'Infos Relatório'!$B$2,'Faturamento SP3'!$E$2:$E$692,'Infos Relatório'!$B39,'Faturamento SP3'!$Z$2:$Z$692,'Infos Relatório'!BQ$1,'Faturamento SP3'!$T$2:$T$692,"Sim")</f>
        <v>0</v>
      </c>
      <c r="BU39" s="27" t="e">
        <f t="shared" si="11"/>
        <v>#DIV/0!</v>
      </c>
      <c r="BV39" s="24">
        <f>SUMIFS('Faturamento SP3'!$H$2:$H$692,'Faturamento SP3'!$D$2:$D$692,'Infos Relatório'!$B$2,'Faturamento SP3'!$E$2:$E$692,'Infos Relatório'!$B39,'Faturamento SP3'!$Z$2:$Z$692,'Infos Relatório'!BQ$1)</f>
        <v>0</v>
      </c>
    </row>
    <row r="40" spans="2:74">
      <c r="B40" s="17" t="s">
        <v>44</v>
      </c>
      <c r="C40" s="23">
        <f>COUNTIFS('Faturamento SP3'!$D$2:$D$692,'Infos Relatório'!$B$2,'Faturamento SP3'!$E$2:$E$692,'Infos Relatório'!$B40,'Faturamento SP3'!$Z$2:$Z$692,'Infos Relatório'!C$1)</f>
        <v>0</v>
      </c>
      <c r="D40" s="13">
        <f>SUMIFS('Faturamento SP3'!$G$2:$G$692,'Faturamento SP3'!$D$2:$D$692,'Infos Relatório'!$B$2,'Faturamento SP3'!$E$2:$E$692,'Infos Relatório'!$B40,'Faturamento SP3'!$Z$2:$Z$692,'Infos Relatório'!C$1)</f>
        <v>0</v>
      </c>
      <c r="E40" s="13">
        <f>SUMIFS('Faturamento SP3'!$J$2:$J$692,'Faturamento SP3'!$D$2:$D$692,'Infos Relatório'!$B$2,'Faturamento SP3'!$E$2:$E$692,'Infos Relatório'!$B40,'Faturamento SP3'!$Z$2:$Z$692,'Infos Relatório'!C$1)</f>
        <v>0</v>
      </c>
      <c r="F40" s="14">
        <f>SUMIFS('Faturamento SP3'!$O$2:$O$692,'Faturamento SP3'!$D$2:$D$692,'Infos Relatório'!$B$2,'Faturamento SP3'!$E$2:$E$692,'Infos Relatório'!$B40,'Faturamento SP3'!$Z$2:$Z$692,'Infos Relatório'!C$1,'Faturamento SP3'!$T$2:$T$692,"Sim")+SUMIFS('Faturamento SP3'!$P$2:$P$692,'Faturamento SP3'!$D$2:$D$692,'Infos Relatório'!$B$2,'Faturamento SP3'!$E$2:$E$692,'Infos Relatório'!$B40,'Faturamento SP3'!$Z$2:$Z$692,'Infos Relatório'!C$1,'Faturamento SP3'!$T$2:$T$692,"Sim")</f>
        <v>0</v>
      </c>
      <c r="G40" s="27" t="e">
        <f t="shared" si="12"/>
        <v>#DIV/0!</v>
      </c>
      <c r="H40" s="24">
        <f>SUMIFS('Faturamento SP3'!$H$2:$H$692,'Faturamento SP3'!$D$2:$D$692,'Infos Relatório'!$B$2,'Faturamento SP3'!$E$2:$E$692,'Infos Relatório'!$B40,'Faturamento SP3'!$Z$2:$Z$692,'Infos Relatório'!C$1)</f>
        <v>0</v>
      </c>
      <c r="I40" s="23">
        <f>COUNTIFS('Faturamento SP3'!$D$2:$D$692,'Infos Relatório'!$B$2,'Faturamento SP3'!$E$2:$E$692,'Infos Relatório'!$B40,'Faturamento SP3'!$Z$2:$Z$692,'Infos Relatório'!I$1)</f>
        <v>0</v>
      </c>
      <c r="J40" s="13">
        <f>SUMIFS('Faturamento SP3'!$G$2:$G$692,'Faturamento SP3'!$D$2:$D$692,'Infos Relatório'!$B$2,'Faturamento SP3'!$E$2:$E$692,'Infos Relatório'!$B40,'Faturamento SP3'!$Z$2:$Z$692,'Infos Relatório'!I$1)</f>
        <v>0</v>
      </c>
      <c r="K40" s="13">
        <f>SUMIFS('Faturamento SP3'!$J$2:$J$692,'Faturamento SP3'!$D$2:$D$692,'Infos Relatório'!$B$2,'Faturamento SP3'!$E$2:$E$692,'Infos Relatório'!$B40,'Faturamento SP3'!$Z$2:$Z$692,'Infos Relatório'!I$1)</f>
        <v>0</v>
      </c>
      <c r="L40" s="14">
        <f>SUMIFS('Faturamento SP3'!$O$2:$O$692,'Faturamento SP3'!$D$2:$D$692,'Infos Relatório'!$B$2,'Faturamento SP3'!$E$2:$E$692,'Infos Relatório'!$B40,'Faturamento SP3'!$Z$2:$Z$692,'Infos Relatório'!I$1,'Faturamento SP3'!$T$2:$T$692,"Sim")+SUMIFS('Faturamento SP3'!$P$2:$P$692,'Faturamento SP3'!$D$2:$D$692,'Infos Relatório'!$B$2,'Faturamento SP3'!$E$2:$E$692,'Infos Relatório'!$B40,'Faturamento SP3'!$Z$2:$Z$692,'Infos Relatório'!I$1,'Faturamento SP3'!$T$2:$T$692,"Sim")</f>
        <v>0</v>
      </c>
      <c r="M40" s="27" t="e">
        <f t="shared" si="1"/>
        <v>#DIV/0!</v>
      </c>
      <c r="N40" s="24">
        <f>SUMIFS('Faturamento SP3'!$H$2:$H$692,'Faturamento SP3'!$D$2:$D$692,'Infos Relatório'!$B$2,'Faturamento SP3'!$E$2:$E$692,'Infos Relatório'!$B40,'Faturamento SP3'!$Z$2:$Z$692,'Infos Relatório'!I$1)</f>
        <v>0</v>
      </c>
      <c r="O40" s="23">
        <f>COUNTIFS('Faturamento SP3'!$D$2:$D$692,'Infos Relatório'!$B$2,'Faturamento SP3'!$E$2:$E$692,'Infos Relatório'!$B40,'Faturamento SP3'!$Z$2:$Z$692,'Infos Relatório'!O$1)</f>
        <v>0</v>
      </c>
      <c r="P40" s="13">
        <f>SUMIFS('Faturamento SP3'!$G$2:$G$692,'Faturamento SP3'!$D$2:$D$692,'Infos Relatório'!$B$2,'Faturamento SP3'!$E$2:$E$692,'Infos Relatório'!$B40,'Faturamento SP3'!$Z$2:$Z$692,'Infos Relatório'!O$1)</f>
        <v>0</v>
      </c>
      <c r="Q40" s="13">
        <f>SUMIFS('Faturamento SP3'!$J$2:$J$692,'Faturamento SP3'!$D$2:$D$692,'Infos Relatório'!$B$2,'Faturamento SP3'!$E$2:$E$692,'Infos Relatório'!$B40,'Faturamento SP3'!$Z$2:$Z$692,'Infos Relatório'!O$1)</f>
        <v>0</v>
      </c>
      <c r="R40" s="14">
        <f>SUMIFS('Faturamento SP3'!$O$2:$O$692,'Faturamento SP3'!$D$2:$D$692,'Infos Relatório'!$B$2,'Faturamento SP3'!$E$2:$E$692,'Infos Relatório'!$B40,'Faturamento SP3'!$Z$2:$Z$692,'Infos Relatório'!O$1,'Faturamento SP3'!$T$2:$T$692,"Sim")+SUMIFS('Faturamento SP3'!$P$2:$P$692,'Faturamento SP3'!$D$2:$D$692,'Infos Relatório'!$B$2,'Faturamento SP3'!$E$2:$E$692,'Infos Relatório'!$B40,'Faturamento SP3'!$Z$2:$Z$692,'Infos Relatório'!O$1,'Faturamento SP3'!$T$2:$T$692,"Sim")</f>
        <v>0</v>
      </c>
      <c r="S40" s="27" t="e">
        <f t="shared" si="2"/>
        <v>#DIV/0!</v>
      </c>
      <c r="T40" s="24">
        <f>SUMIFS('Faturamento SP3'!$H$2:$H$692,'Faturamento SP3'!$D$2:$D$692,'Infos Relatório'!$B$2,'Faturamento SP3'!$E$2:$E$692,'Infos Relatório'!$B40,'Faturamento SP3'!$Z$2:$Z$692,'Infos Relatório'!O$1)</f>
        <v>0</v>
      </c>
      <c r="U40" s="23">
        <f>COUNTIFS('Faturamento SP3'!$D$2:$D$692,'Infos Relatório'!$B$2,'Faturamento SP3'!$E$2:$E$692,'Infos Relatório'!$B40,'Faturamento SP3'!$Z$2:$Z$692,'Infos Relatório'!U$1)</f>
        <v>0</v>
      </c>
      <c r="V40" s="13">
        <f>SUMIFS('Faturamento SP3'!$G$2:$G$692,'Faturamento SP3'!$D$2:$D$692,'Infos Relatório'!$B$2,'Faturamento SP3'!$E$2:$E$692,'Infos Relatório'!$B40,'Faturamento SP3'!$Z$2:$Z$692,'Infos Relatório'!U$1)</f>
        <v>0</v>
      </c>
      <c r="W40" s="13">
        <f>SUMIFS('Faturamento SP3'!$J$2:$J$692,'Faturamento SP3'!$D$2:$D$692,'Infos Relatório'!$B$2,'Faturamento SP3'!$E$2:$E$692,'Infos Relatório'!$B40,'Faturamento SP3'!$Z$2:$Z$692,'Infos Relatório'!U$1)</f>
        <v>0</v>
      </c>
      <c r="X40" s="14">
        <f>SUMIFS('Faturamento SP3'!$O$2:$O$692,'Faturamento SP3'!$D$2:$D$692,'Infos Relatório'!$B$2,'Faturamento SP3'!$E$2:$E$692,'Infos Relatório'!$B40,'Faturamento SP3'!$Z$2:$Z$692,'Infos Relatório'!U$1,'Faturamento SP3'!$T$2:$T$692,"Sim")+SUMIFS('Faturamento SP3'!$P$2:$P$692,'Faturamento SP3'!$D$2:$D$692,'Infos Relatório'!$B$2,'Faturamento SP3'!$E$2:$E$692,'Infos Relatório'!$B40,'Faturamento SP3'!$Z$2:$Z$692,'Infos Relatório'!U$1,'Faturamento SP3'!$T$2:$T$692,"Sim")</f>
        <v>0</v>
      </c>
      <c r="Y40" s="27" t="e">
        <f t="shared" si="3"/>
        <v>#DIV/0!</v>
      </c>
      <c r="Z40" s="24">
        <f>SUMIFS('Faturamento SP3'!$H$2:$H$692,'Faturamento SP3'!$D$2:$D$692,'Infos Relatório'!$B$2,'Faturamento SP3'!$E$2:$E$692,'Infos Relatório'!$B40,'Faturamento SP3'!$Z$2:$Z$692,'Infos Relatório'!U$1)</f>
        <v>0</v>
      </c>
      <c r="AA40" s="23">
        <f>COUNTIFS('Faturamento SP3'!$D$2:$D$692,'Infos Relatório'!$B$2,'Faturamento SP3'!$E$2:$E$692,'Infos Relatório'!$B40,'Faturamento SP3'!$Z$2:$Z$692,'Infos Relatório'!AA$1)</f>
        <v>0</v>
      </c>
      <c r="AB40" s="13">
        <f>SUMIFS('Faturamento SP3'!$G$2:$G$692,'Faturamento SP3'!$D$2:$D$692,'Infos Relatório'!$B$2,'Faturamento SP3'!$E$2:$E$692,'Infos Relatório'!$B40,'Faturamento SP3'!$Z$2:$Z$692,'Infos Relatório'!AA$1)</f>
        <v>0</v>
      </c>
      <c r="AC40" s="13">
        <f>SUMIFS('Faturamento SP3'!$J$2:$J$692,'Faturamento SP3'!$D$2:$D$692,'Infos Relatório'!$B$2,'Faturamento SP3'!$E$2:$E$692,'Infos Relatório'!$B40,'Faturamento SP3'!$Z$2:$Z$692,'Infos Relatório'!AA$1)</f>
        <v>0</v>
      </c>
      <c r="AD40" s="14">
        <f>SUMIFS('Faturamento SP3'!$O$2:$O$692,'Faturamento SP3'!$D$2:$D$692,'Infos Relatório'!$B$2,'Faturamento SP3'!$E$2:$E$692,'Infos Relatório'!$B40,'Faturamento SP3'!$Z$2:$Z$692,'Infos Relatório'!AA$1,'Faturamento SP3'!$T$2:$T$692,"Sim")+SUMIFS('Faturamento SP3'!$P$2:$P$692,'Faturamento SP3'!$D$2:$D$692,'Infos Relatório'!$B$2,'Faturamento SP3'!$E$2:$E$692,'Infos Relatório'!$B40,'Faturamento SP3'!$Z$2:$Z$692,'Infos Relatório'!AA$1,'Faturamento SP3'!$T$2:$T$692,"Sim")</f>
        <v>0</v>
      </c>
      <c r="AE40" s="27" t="e">
        <f t="shared" si="4"/>
        <v>#DIV/0!</v>
      </c>
      <c r="AF40" s="24">
        <f>SUMIFS('Faturamento SP3'!$H$2:$H$692,'Faturamento SP3'!$D$2:$D$692,'Infos Relatório'!$B$2,'Faturamento SP3'!$E$2:$E$692,'Infos Relatório'!$B40,'Faturamento SP3'!$Z$2:$Z$692,'Infos Relatório'!AA$1)</f>
        <v>0</v>
      </c>
      <c r="AG40" s="23">
        <f>COUNTIFS('Faturamento SP3'!$D$2:$D$692,'Infos Relatório'!$B$2,'Faturamento SP3'!$E$2:$E$692,'Infos Relatório'!$B40,'Faturamento SP3'!$Z$2:$Z$692,'Infos Relatório'!AG$1)</f>
        <v>0</v>
      </c>
      <c r="AH40" s="13">
        <f>SUMIFS('Faturamento SP3'!$G$2:$G$692,'Faturamento SP3'!$D$2:$D$692,'Infos Relatório'!$B$2,'Faturamento SP3'!$E$2:$E$692,'Infos Relatório'!$B40,'Faturamento SP3'!$Z$2:$Z$692,'Infos Relatório'!AG$1)</f>
        <v>0</v>
      </c>
      <c r="AI40" s="13">
        <f>SUMIFS('Faturamento SP3'!$J$2:$J$692,'Faturamento SP3'!$D$2:$D$692,'Infos Relatório'!$B$2,'Faturamento SP3'!$E$2:$E$692,'Infos Relatório'!$B40,'Faturamento SP3'!$Z$2:$Z$692,'Infos Relatório'!AG$1)</f>
        <v>0</v>
      </c>
      <c r="AJ40" s="14">
        <f>SUMIFS('Faturamento SP3'!$O$2:$O$692,'Faturamento SP3'!$D$2:$D$692,'Infos Relatório'!$B$2,'Faturamento SP3'!$E$2:$E$692,'Infos Relatório'!$B40,'Faturamento SP3'!$Z$2:$Z$692,'Infos Relatório'!AG$1,'Faturamento SP3'!$T$2:$T$692,"Sim")+SUMIFS('Faturamento SP3'!$P$2:$P$692,'Faturamento SP3'!$D$2:$D$692,'Infos Relatório'!$B$2,'Faturamento SP3'!$E$2:$E$692,'Infos Relatório'!$B40,'Faturamento SP3'!$Z$2:$Z$692,'Infos Relatório'!AG$1,'Faturamento SP3'!$T$2:$T$692,"Sim")</f>
        <v>0</v>
      </c>
      <c r="AK40" s="27" t="e">
        <f t="shared" si="5"/>
        <v>#DIV/0!</v>
      </c>
      <c r="AL40" s="24">
        <f>SUMIFS('Faturamento SP3'!$H$2:$H$692,'Faturamento SP3'!$D$2:$D$692,'Infos Relatório'!$B$2,'Faturamento SP3'!$E$2:$E$692,'Infos Relatório'!$B40,'Faturamento SP3'!$Z$2:$Z$692,'Infos Relatório'!AG$1)</f>
        <v>0</v>
      </c>
      <c r="AM40" s="23">
        <f>COUNTIFS('Faturamento SP3'!$D$2:$D$692,'Infos Relatório'!$B$2,'Faturamento SP3'!$E$2:$E$692,'Infos Relatório'!$B40,'Faturamento SP3'!$Z$2:$Z$692,'Infos Relatório'!AM$1)</f>
        <v>0</v>
      </c>
      <c r="AN40" s="13">
        <f>SUMIFS('Faturamento SP3'!$G$2:$G$692,'Faturamento SP3'!$D$2:$D$692,'Infos Relatório'!$B$2,'Faturamento SP3'!$E$2:$E$692,'Infos Relatório'!$B40,'Faturamento SP3'!$Z$2:$Z$692,'Infos Relatório'!AM$1)</f>
        <v>0</v>
      </c>
      <c r="AO40" s="13">
        <f>SUMIFS('Faturamento SP3'!$J$2:$J$692,'Faturamento SP3'!$D$2:$D$692,'Infos Relatório'!$B$2,'Faturamento SP3'!$E$2:$E$692,'Infos Relatório'!$B40,'Faturamento SP3'!$Z$2:$Z$692,'Infos Relatório'!AM$1)</f>
        <v>0</v>
      </c>
      <c r="AP40" s="14">
        <f>SUMIFS('Faturamento SP3'!$O$2:$O$692,'Faturamento SP3'!$D$2:$D$692,'Infos Relatório'!$B$2,'Faturamento SP3'!$E$2:$E$692,'Infos Relatório'!$B40,'Faturamento SP3'!$Z$2:$Z$692,'Infos Relatório'!AM$1,'Faturamento SP3'!$T$2:$T$692,"Sim")+SUMIFS('Faturamento SP3'!$P$2:$P$692,'Faturamento SP3'!$D$2:$D$692,'Infos Relatório'!$B$2,'Faturamento SP3'!$E$2:$E$692,'Infos Relatório'!$B40,'Faturamento SP3'!$Z$2:$Z$692,'Infos Relatório'!AM$1,'Faturamento SP3'!$T$2:$T$692,"Sim")</f>
        <v>0</v>
      </c>
      <c r="AQ40" s="27" t="e">
        <f t="shared" si="6"/>
        <v>#DIV/0!</v>
      </c>
      <c r="AR40" s="24">
        <f>SUMIFS('Faturamento SP3'!$H$2:$H$692,'Faturamento SP3'!$D$2:$D$692,'Infos Relatório'!$B$2,'Faturamento SP3'!$E$2:$E$692,'Infos Relatório'!$B40,'Faturamento SP3'!$Z$2:$Z$692,'Infos Relatório'!AM$1)</f>
        <v>0</v>
      </c>
      <c r="AS40" s="23">
        <f>COUNTIFS('Faturamento SP3'!$D$2:$D$692,'Infos Relatório'!$B$2,'Faturamento SP3'!$E$2:$E$692,'Infos Relatório'!$B40,'Faturamento SP3'!$Z$2:$Z$692,'Infos Relatório'!AS$1)</f>
        <v>0</v>
      </c>
      <c r="AT40" s="13">
        <f>SUMIFS('Faturamento SP3'!$G$2:$G$692,'Faturamento SP3'!$D$2:$D$692,'Infos Relatório'!$B$2,'Faturamento SP3'!$E$2:$E$692,'Infos Relatório'!$B40,'Faturamento SP3'!$Z$2:$Z$692,'Infos Relatório'!AS$1)</f>
        <v>0</v>
      </c>
      <c r="AU40" s="13">
        <f>SUMIFS('Faturamento SP3'!$J$2:$J$692,'Faturamento SP3'!$D$2:$D$692,'Infos Relatório'!$B$2,'Faturamento SP3'!$E$2:$E$692,'Infos Relatório'!$B40,'Faturamento SP3'!$Z$2:$Z$692,'Infos Relatório'!AS$1)</f>
        <v>0</v>
      </c>
      <c r="AV40" s="14">
        <f>SUMIFS('Faturamento SP3'!$O$2:$O$692,'Faturamento SP3'!$D$2:$D$692,'Infos Relatório'!$B$2,'Faturamento SP3'!$E$2:$E$692,'Infos Relatório'!$B40,'Faturamento SP3'!$Z$2:$Z$692,'Infos Relatório'!AS$1,'Faturamento SP3'!$T$2:$T$692,"Sim")+SUMIFS('Faturamento SP3'!$P$2:$P$692,'Faturamento SP3'!$D$2:$D$692,'Infos Relatório'!$B$2,'Faturamento SP3'!$E$2:$E$692,'Infos Relatório'!$B40,'Faturamento SP3'!$Z$2:$Z$692,'Infos Relatório'!AS$1,'Faturamento SP3'!$T$2:$T$692,"Sim")</f>
        <v>0</v>
      </c>
      <c r="AW40" s="27" t="e">
        <f t="shared" si="7"/>
        <v>#DIV/0!</v>
      </c>
      <c r="AX40" s="24">
        <f>SUMIFS('Faturamento SP3'!$H$2:$H$692,'Faturamento SP3'!$D$2:$D$692,'Infos Relatório'!$B$2,'Faturamento SP3'!$E$2:$E$692,'Infos Relatório'!$B40,'Faturamento SP3'!$Z$2:$Z$692,'Infos Relatório'!AS$1)</f>
        <v>0</v>
      </c>
      <c r="AY40" s="23">
        <f>COUNTIFS('Faturamento SP3'!$D$2:$D$692,'Infos Relatório'!$B$2,'Faturamento SP3'!$E$2:$E$692,'Infos Relatório'!$B40,'Faturamento SP3'!$Z$2:$Z$692,'Infos Relatório'!AY$1)</f>
        <v>0</v>
      </c>
      <c r="AZ40" s="13">
        <f>SUMIFS('Faturamento SP3'!$G$2:$G$692,'Faturamento SP3'!$D$2:$D$692,'Infos Relatório'!$B$2,'Faturamento SP3'!$E$2:$E$692,'Infos Relatório'!$B40,'Faturamento SP3'!$Z$2:$Z$692,'Infos Relatório'!AY$1)</f>
        <v>0</v>
      </c>
      <c r="BA40" s="13">
        <f>SUMIFS('Faturamento SP3'!$J$2:$J$692,'Faturamento SP3'!$D$2:$D$692,'Infos Relatório'!$B$2,'Faturamento SP3'!$E$2:$E$692,'Infos Relatório'!$B40,'Faturamento SP3'!$Z$2:$Z$692,'Infos Relatório'!AY$1)</f>
        <v>0</v>
      </c>
      <c r="BB40" s="14">
        <f>SUMIFS('Faturamento SP3'!$O$2:$O$692,'Faturamento SP3'!$D$2:$D$692,'Infos Relatório'!$B$2,'Faturamento SP3'!$E$2:$E$692,'Infos Relatório'!$B40,'Faturamento SP3'!$Z$2:$Z$692,'Infos Relatório'!AY$1,'Faturamento SP3'!$T$2:$T$692,"Sim")+SUMIFS('Faturamento SP3'!$P$2:$P$692,'Faturamento SP3'!$D$2:$D$692,'Infos Relatório'!$B$2,'Faturamento SP3'!$E$2:$E$692,'Infos Relatório'!$B40,'Faturamento SP3'!$Z$2:$Z$692,'Infos Relatório'!AY$1,'Faturamento SP3'!$T$2:$T$692,"Sim")</f>
        <v>0</v>
      </c>
      <c r="BC40" s="27" t="e">
        <f t="shared" si="8"/>
        <v>#DIV/0!</v>
      </c>
      <c r="BD40" s="24">
        <f>SUMIFS('Faturamento SP3'!$H$2:$H$692,'Faturamento SP3'!$D$2:$D$692,'Infos Relatório'!$B$2,'Faturamento SP3'!$E$2:$E$692,'Infos Relatório'!$B40,'Faturamento SP3'!$Z$2:$Z$692,'Infos Relatório'!AY$1)</f>
        <v>0</v>
      </c>
      <c r="BE40" s="23">
        <f>COUNTIFS('Faturamento SP3'!$D$2:$D$692,'Infos Relatório'!$B$2,'Faturamento SP3'!$E$2:$E$692,'Infos Relatório'!$B40,'Faturamento SP3'!$Z$2:$Z$692,'Infos Relatório'!BE$1)</f>
        <v>0</v>
      </c>
      <c r="BF40" s="13">
        <f>SUMIFS('Faturamento SP3'!$G$2:$G$692,'Faturamento SP3'!$D$2:$D$692,'Infos Relatório'!$B$2,'Faturamento SP3'!$E$2:$E$692,'Infos Relatório'!$B40,'Faturamento SP3'!$Z$2:$Z$692,'Infos Relatório'!BE$1)</f>
        <v>0</v>
      </c>
      <c r="BG40" s="13">
        <f>SUMIFS('Faturamento SP3'!$J$2:$J$692,'Faturamento SP3'!$D$2:$D$692,'Infos Relatório'!$B$2,'Faturamento SP3'!$E$2:$E$692,'Infos Relatório'!$B40,'Faturamento SP3'!$Z$2:$Z$692,'Infos Relatório'!BE$1)</f>
        <v>0</v>
      </c>
      <c r="BH40" s="14">
        <f>SUMIFS('Faturamento SP3'!$O$2:$O$692,'Faturamento SP3'!$D$2:$D$692,'Infos Relatório'!$B$2,'Faturamento SP3'!$E$2:$E$692,'Infos Relatório'!$B40,'Faturamento SP3'!$Z$2:$Z$692,'Infos Relatório'!BE$1,'Faturamento SP3'!$T$2:$T$692,"Sim")+SUMIFS('Faturamento SP3'!$P$2:$P$692,'Faturamento SP3'!$D$2:$D$692,'Infos Relatório'!$B$2,'Faturamento SP3'!$E$2:$E$692,'Infos Relatório'!$B40,'Faturamento SP3'!$Z$2:$Z$692,'Infos Relatório'!BE$1,'Faturamento SP3'!$T$2:$T$692,"Sim")</f>
        <v>0</v>
      </c>
      <c r="BI40" s="27" t="e">
        <f t="shared" si="9"/>
        <v>#DIV/0!</v>
      </c>
      <c r="BJ40" s="24">
        <f>SUMIFS('Faturamento SP3'!$H$2:$H$692,'Faturamento SP3'!$D$2:$D$692,'Infos Relatório'!$B$2,'Faturamento SP3'!$E$2:$E$692,'Infos Relatório'!$B40,'Faturamento SP3'!$Z$2:$Z$692,'Infos Relatório'!BE$1)</f>
        <v>0</v>
      </c>
      <c r="BK40" s="23">
        <f>COUNTIFS('Faturamento SP3'!$D$2:$D$692,'Infos Relatório'!$B$2,'Faturamento SP3'!$E$2:$E$692,'Infos Relatório'!$B40,'Faturamento SP3'!$Z$2:$Z$692,'Infos Relatório'!BK$1)</f>
        <v>0</v>
      </c>
      <c r="BL40" s="13">
        <f>SUMIFS('Faturamento SP3'!$G$2:$G$692,'Faturamento SP3'!$D$2:$D$692,'Infos Relatório'!$B$2,'Faturamento SP3'!$E$2:$E$692,'Infos Relatório'!$B40,'Faturamento SP3'!$Z$2:$Z$692,'Infos Relatório'!BK$1)</f>
        <v>0</v>
      </c>
      <c r="BM40" s="13">
        <f>SUMIFS('Faturamento SP3'!$J$2:$J$692,'Faturamento SP3'!$D$2:$D$692,'Infos Relatório'!$B$2,'Faturamento SP3'!$E$2:$E$692,'Infos Relatório'!$B40,'Faturamento SP3'!$Z$2:$Z$692,'Infos Relatório'!BK$1)</f>
        <v>0</v>
      </c>
      <c r="BN40" s="14">
        <f>SUMIFS('Faturamento SP3'!$O$2:$O$692,'Faturamento SP3'!$D$2:$D$692,'Infos Relatório'!$B$2,'Faturamento SP3'!$E$2:$E$692,'Infos Relatório'!$B40,'Faturamento SP3'!$Z$2:$Z$692,'Infos Relatório'!BK$1,'Faturamento SP3'!$T$2:$T$692,"Sim")+SUMIFS('Faturamento SP3'!$P$2:$P$692,'Faturamento SP3'!$D$2:$D$692,'Infos Relatório'!$B$2,'Faturamento SP3'!$E$2:$E$692,'Infos Relatório'!$B40,'Faturamento SP3'!$Z$2:$Z$692,'Infos Relatório'!BK$1,'Faturamento SP3'!$T$2:$T$692,"Sim")</f>
        <v>0</v>
      </c>
      <c r="BO40" s="27" t="e">
        <f t="shared" si="10"/>
        <v>#DIV/0!</v>
      </c>
      <c r="BP40" s="24">
        <f>SUMIFS('Faturamento SP3'!$H$2:$H$692,'Faturamento SP3'!$D$2:$D$692,'Infos Relatório'!$B$2,'Faturamento SP3'!$E$2:$E$692,'Infos Relatório'!$B40,'Faturamento SP3'!$Z$2:$Z$692,'Infos Relatório'!BK$1)</f>
        <v>0</v>
      </c>
      <c r="BQ40" s="23">
        <f>COUNTIFS('Faturamento SP3'!$D$2:$D$692,'Infos Relatório'!$B$2,'Faturamento SP3'!$E$2:$E$692,'Infos Relatório'!$B40,'Faturamento SP3'!$Z$2:$Z$692,'Infos Relatório'!BQ$1)</f>
        <v>0</v>
      </c>
      <c r="BR40" s="13">
        <f>SUMIFS('Faturamento SP3'!$G$2:$G$692,'Faturamento SP3'!$D$2:$D$692,'Infos Relatório'!$B$2,'Faturamento SP3'!$E$2:$E$692,'Infos Relatório'!$B40,'Faturamento SP3'!$Z$2:$Z$692,'Infos Relatório'!BQ$1)</f>
        <v>0</v>
      </c>
      <c r="BS40" s="13">
        <f>SUMIFS('Faturamento SP3'!$J$2:$J$692,'Faturamento SP3'!$D$2:$D$692,'Infos Relatório'!$B$2,'Faturamento SP3'!$E$2:$E$692,'Infos Relatório'!$B40,'Faturamento SP3'!$Z$2:$Z$692,'Infos Relatório'!BQ$1)</f>
        <v>0</v>
      </c>
      <c r="BT40" s="14">
        <f>SUMIFS('Faturamento SP3'!$O$2:$O$692,'Faturamento SP3'!$D$2:$D$692,'Infos Relatório'!$B$2,'Faturamento SP3'!$E$2:$E$692,'Infos Relatório'!$B40,'Faturamento SP3'!$Z$2:$Z$692,'Infos Relatório'!BQ$1,'Faturamento SP3'!$T$2:$T$692,"Sim")+SUMIFS('Faturamento SP3'!$P$2:$P$692,'Faturamento SP3'!$D$2:$D$692,'Infos Relatório'!$B$2,'Faturamento SP3'!$E$2:$E$692,'Infos Relatório'!$B40,'Faturamento SP3'!$Z$2:$Z$692,'Infos Relatório'!BQ$1,'Faturamento SP3'!$T$2:$T$692,"Sim")</f>
        <v>0</v>
      </c>
      <c r="BU40" s="27" t="e">
        <f t="shared" si="11"/>
        <v>#DIV/0!</v>
      </c>
      <c r="BV40" s="24">
        <f>SUMIFS('Faturamento SP3'!$H$2:$H$692,'Faturamento SP3'!$D$2:$D$692,'Infos Relatório'!$B$2,'Faturamento SP3'!$E$2:$E$692,'Infos Relatório'!$B40,'Faturamento SP3'!$Z$2:$Z$692,'Infos Relatório'!BQ$1)</f>
        <v>0</v>
      </c>
    </row>
    <row r="41" spans="2:74">
      <c r="B41" s="17" t="s">
        <v>45</v>
      </c>
      <c r="C41" s="23">
        <f>COUNTIFS('Faturamento SP3'!$D$2:$D$692,'Infos Relatório'!$B$2,'Faturamento SP3'!$E$2:$E$692,'Infos Relatório'!$B41,'Faturamento SP3'!$Z$2:$Z$692,'Infos Relatório'!C$1)</f>
        <v>0</v>
      </c>
      <c r="D41" s="13">
        <f>SUMIFS('Faturamento SP3'!$G$2:$G$692,'Faturamento SP3'!$D$2:$D$692,'Infos Relatório'!$B$2,'Faturamento SP3'!$E$2:$E$692,'Infos Relatório'!$B41,'Faturamento SP3'!$Z$2:$Z$692,'Infos Relatório'!C$1)</f>
        <v>0</v>
      </c>
      <c r="E41" s="13">
        <f>SUMIFS('Faturamento SP3'!$J$2:$J$692,'Faturamento SP3'!$D$2:$D$692,'Infos Relatório'!$B$2,'Faturamento SP3'!$E$2:$E$692,'Infos Relatório'!$B41,'Faturamento SP3'!$Z$2:$Z$692,'Infos Relatório'!C$1)</f>
        <v>0</v>
      </c>
      <c r="F41" s="14">
        <f>SUMIFS('Faturamento SP3'!$O$2:$O$692,'Faturamento SP3'!$D$2:$D$692,'Infos Relatório'!$B$2,'Faturamento SP3'!$E$2:$E$692,'Infos Relatório'!$B41,'Faturamento SP3'!$Z$2:$Z$692,'Infos Relatório'!C$1,'Faturamento SP3'!$T$2:$T$692,"Sim")+SUMIFS('Faturamento SP3'!$P$2:$P$692,'Faturamento SP3'!$D$2:$D$692,'Infos Relatório'!$B$2,'Faturamento SP3'!$E$2:$E$692,'Infos Relatório'!$B41,'Faturamento SP3'!$Z$2:$Z$692,'Infos Relatório'!C$1,'Faturamento SP3'!$T$2:$T$692,"Sim")</f>
        <v>0</v>
      </c>
      <c r="G41" s="27" t="e">
        <f t="shared" si="12"/>
        <v>#DIV/0!</v>
      </c>
      <c r="H41" s="24">
        <f>SUMIFS('Faturamento SP3'!$H$2:$H$692,'Faturamento SP3'!$D$2:$D$692,'Infos Relatório'!$B$2,'Faturamento SP3'!$E$2:$E$692,'Infos Relatório'!$B41,'Faturamento SP3'!$Z$2:$Z$692,'Infos Relatório'!C$1)</f>
        <v>0</v>
      </c>
      <c r="I41" s="23">
        <f>COUNTIFS('Faturamento SP3'!$D$2:$D$692,'Infos Relatório'!$B$2,'Faturamento SP3'!$E$2:$E$692,'Infos Relatório'!$B41,'Faturamento SP3'!$Z$2:$Z$692,'Infos Relatório'!I$1)</f>
        <v>0</v>
      </c>
      <c r="J41" s="13">
        <f>SUMIFS('Faturamento SP3'!$G$2:$G$692,'Faturamento SP3'!$D$2:$D$692,'Infos Relatório'!$B$2,'Faturamento SP3'!$E$2:$E$692,'Infos Relatório'!$B41,'Faturamento SP3'!$Z$2:$Z$692,'Infos Relatório'!I$1)</f>
        <v>0</v>
      </c>
      <c r="K41" s="13">
        <f>SUMIFS('Faturamento SP3'!$J$2:$J$692,'Faturamento SP3'!$D$2:$D$692,'Infos Relatório'!$B$2,'Faturamento SP3'!$E$2:$E$692,'Infos Relatório'!$B41,'Faturamento SP3'!$Z$2:$Z$692,'Infos Relatório'!I$1)</f>
        <v>0</v>
      </c>
      <c r="L41" s="14">
        <f>SUMIFS('Faturamento SP3'!$O$2:$O$692,'Faturamento SP3'!$D$2:$D$692,'Infos Relatório'!$B$2,'Faturamento SP3'!$E$2:$E$692,'Infos Relatório'!$B41,'Faturamento SP3'!$Z$2:$Z$692,'Infos Relatório'!I$1,'Faturamento SP3'!$T$2:$T$692,"Sim")+SUMIFS('Faturamento SP3'!$P$2:$P$692,'Faturamento SP3'!$D$2:$D$692,'Infos Relatório'!$B$2,'Faturamento SP3'!$E$2:$E$692,'Infos Relatório'!$B41,'Faturamento SP3'!$Z$2:$Z$692,'Infos Relatório'!I$1,'Faturamento SP3'!$T$2:$T$692,"Sim")</f>
        <v>0</v>
      </c>
      <c r="M41" s="27" t="e">
        <f t="shared" si="1"/>
        <v>#DIV/0!</v>
      </c>
      <c r="N41" s="24">
        <f>SUMIFS('Faturamento SP3'!$H$2:$H$692,'Faturamento SP3'!$D$2:$D$692,'Infos Relatório'!$B$2,'Faturamento SP3'!$E$2:$E$692,'Infos Relatório'!$B41,'Faturamento SP3'!$Z$2:$Z$692,'Infos Relatório'!I$1)</f>
        <v>0</v>
      </c>
      <c r="O41" s="23">
        <f>COUNTIFS('Faturamento SP3'!$D$2:$D$692,'Infos Relatório'!$B$2,'Faturamento SP3'!$E$2:$E$692,'Infos Relatório'!$B41,'Faturamento SP3'!$Z$2:$Z$692,'Infos Relatório'!O$1)</f>
        <v>0</v>
      </c>
      <c r="P41" s="13">
        <f>SUMIFS('Faturamento SP3'!$G$2:$G$692,'Faturamento SP3'!$D$2:$D$692,'Infos Relatório'!$B$2,'Faturamento SP3'!$E$2:$E$692,'Infos Relatório'!$B41,'Faturamento SP3'!$Z$2:$Z$692,'Infos Relatório'!O$1)</f>
        <v>0</v>
      </c>
      <c r="Q41" s="13">
        <f>SUMIFS('Faturamento SP3'!$J$2:$J$692,'Faturamento SP3'!$D$2:$D$692,'Infos Relatório'!$B$2,'Faturamento SP3'!$E$2:$E$692,'Infos Relatório'!$B41,'Faturamento SP3'!$Z$2:$Z$692,'Infos Relatório'!O$1)</f>
        <v>0</v>
      </c>
      <c r="R41" s="14">
        <f>SUMIFS('Faturamento SP3'!$O$2:$O$692,'Faturamento SP3'!$D$2:$D$692,'Infos Relatório'!$B$2,'Faturamento SP3'!$E$2:$E$692,'Infos Relatório'!$B41,'Faturamento SP3'!$Z$2:$Z$692,'Infos Relatório'!O$1,'Faturamento SP3'!$T$2:$T$692,"Sim")+SUMIFS('Faturamento SP3'!$P$2:$P$692,'Faturamento SP3'!$D$2:$D$692,'Infos Relatório'!$B$2,'Faturamento SP3'!$E$2:$E$692,'Infos Relatório'!$B41,'Faturamento SP3'!$Z$2:$Z$692,'Infos Relatório'!O$1,'Faturamento SP3'!$T$2:$T$692,"Sim")</f>
        <v>0</v>
      </c>
      <c r="S41" s="27" t="e">
        <f t="shared" si="2"/>
        <v>#DIV/0!</v>
      </c>
      <c r="T41" s="24">
        <f>SUMIFS('Faturamento SP3'!$H$2:$H$692,'Faturamento SP3'!$D$2:$D$692,'Infos Relatório'!$B$2,'Faturamento SP3'!$E$2:$E$692,'Infos Relatório'!$B41,'Faturamento SP3'!$Z$2:$Z$692,'Infos Relatório'!O$1)</f>
        <v>0</v>
      </c>
      <c r="U41" s="23">
        <f>COUNTIFS('Faturamento SP3'!$D$2:$D$692,'Infos Relatório'!$B$2,'Faturamento SP3'!$E$2:$E$692,'Infos Relatório'!$B41,'Faturamento SP3'!$Z$2:$Z$692,'Infos Relatório'!U$1)</f>
        <v>0</v>
      </c>
      <c r="V41" s="13">
        <f>SUMIFS('Faturamento SP3'!$G$2:$G$692,'Faturamento SP3'!$D$2:$D$692,'Infos Relatório'!$B$2,'Faturamento SP3'!$E$2:$E$692,'Infos Relatório'!$B41,'Faturamento SP3'!$Z$2:$Z$692,'Infos Relatório'!U$1)</f>
        <v>0</v>
      </c>
      <c r="W41" s="13">
        <f>SUMIFS('Faturamento SP3'!$J$2:$J$692,'Faturamento SP3'!$D$2:$D$692,'Infos Relatório'!$B$2,'Faturamento SP3'!$E$2:$E$692,'Infos Relatório'!$B41,'Faturamento SP3'!$Z$2:$Z$692,'Infos Relatório'!U$1)</f>
        <v>0</v>
      </c>
      <c r="X41" s="14">
        <f>SUMIFS('Faturamento SP3'!$O$2:$O$692,'Faturamento SP3'!$D$2:$D$692,'Infos Relatório'!$B$2,'Faturamento SP3'!$E$2:$E$692,'Infos Relatório'!$B41,'Faturamento SP3'!$Z$2:$Z$692,'Infos Relatório'!U$1,'Faturamento SP3'!$T$2:$T$692,"Sim")+SUMIFS('Faturamento SP3'!$P$2:$P$692,'Faturamento SP3'!$D$2:$D$692,'Infos Relatório'!$B$2,'Faturamento SP3'!$E$2:$E$692,'Infos Relatório'!$B41,'Faturamento SP3'!$Z$2:$Z$692,'Infos Relatório'!U$1,'Faturamento SP3'!$T$2:$T$692,"Sim")</f>
        <v>0</v>
      </c>
      <c r="Y41" s="27" t="e">
        <f t="shared" si="3"/>
        <v>#DIV/0!</v>
      </c>
      <c r="Z41" s="24">
        <f>SUMIFS('Faturamento SP3'!$H$2:$H$692,'Faturamento SP3'!$D$2:$D$692,'Infos Relatório'!$B$2,'Faturamento SP3'!$E$2:$E$692,'Infos Relatório'!$B41,'Faturamento SP3'!$Z$2:$Z$692,'Infos Relatório'!U$1)</f>
        <v>0</v>
      </c>
      <c r="AA41" s="23">
        <f>COUNTIFS('Faturamento SP3'!$D$2:$D$692,'Infos Relatório'!$B$2,'Faturamento SP3'!$E$2:$E$692,'Infos Relatório'!$B41,'Faturamento SP3'!$Z$2:$Z$692,'Infos Relatório'!AA$1)</f>
        <v>0</v>
      </c>
      <c r="AB41" s="13">
        <f>SUMIFS('Faturamento SP3'!$G$2:$G$692,'Faturamento SP3'!$D$2:$D$692,'Infos Relatório'!$B$2,'Faturamento SP3'!$E$2:$E$692,'Infos Relatório'!$B41,'Faturamento SP3'!$Z$2:$Z$692,'Infos Relatório'!AA$1)</f>
        <v>0</v>
      </c>
      <c r="AC41" s="13">
        <f>SUMIFS('Faturamento SP3'!$J$2:$J$692,'Faturamento SP3'!$D$2:$D$692,'Infos Relatório'!$B$2,'Faturamento SP3'!$E$2:$E$692,'Infos Relatório'!$B41,'Faturamento SP3'!$Z$2:$Z$692,'Infos Relatório'!AA$1)</f>
        <v>0</v>
      </c>
      <c r="AD41" s="14">
        <f>SUMIFS('Faturamento SP3'!$O$2:$O$692,'Faturamento SP3'!$D$2:$D$692,'Infos Relatório'!$B$2,'Faturamento SP3'!$E$2:$E$692,'Infos Relatório'!$B41,'Faturamento SP3'!$Z$2:$Z$692,'Infos Relatório'!AA$1,'Faturamento SP3'!$T$2:$T$692,"Sim")+SUMIFS('Faturamento SP3'!$P$2:$P$692,'Faturamento SP3'!$D$2:$D$692,'Infos Relatório'!$B$2,'Faturamento SP3'!$E$2:$E$692,'Infos Relatório'!$B41,'Faturamento SP3'!$Z$2:$Z$692,'Infos Relatório'!AA$1,'Faturamento SP3'!$T$2:$T$692,"Sim")</f>
        <v>0</v>
      </c>
      <c r="AE41" s="27" t="e">
        <f t="shared" si="4"/>
        <v>#DIV/0!</v>
      </c>
      <c r="AF41" s="24">
        <f>SUMIFS('Faturamento SP3'!$H$2:$H$692,'Faturamento SP3'!$D$2:$D$692,'Infos Relatório'!$B$2,'Faturamento SP3'!$E$2:$E$692,'Infos Relatório'!$B41,'Faturamento SP3'!$Z$2:$Z$692,'Infos Relatório'!AA$1)</f>
        <v>0</v>
      </c>
      <c r="AG41" s="23">
        <f>COUNTIFS('Faturamento SP3'!$D$2:$D$692,'Infos Relatório'!$B$2,'Faturamento SP3'!$E$2:$E$692,'Infos Relatório'!$B41,'Faturamento SP3'!$Z$2:$Z$692,'Infos Relatório'!AG$1)</f>
        <v>0</v>
      </c>
      <c r="AH41" s="13">
        <f>SUMIFS('Faturamento SP3'!$G$2:$G$692,'Faturamento SP3'!$D$2:$D$692,'Infos Relatório'!$B$2,'Faturamento SP3'!$E$2:$E$692,'Infos Relatório'!$B41,'Faturamento SP3'!$Z$2:$Z$692,'Infos Relatório'!AG$1)</f>
        <v>0</v>
      </c>
      <c r="AI41" s="13">
        <f>SUMIFS('Faturamento SP3'!$J$2:$J$692,'Faturamento SP3'!$D$2:$D$692,'Infos Relatório'!$B$2,'Faturamento SP3'!$E$2:$E$692,'Infos Relatório'!$B41,'Faturamento SP3'!$Z$2:$Z$692,'Infos Relatório'!AG$1)</f>
        <v>0</v>
      </c>
      <c r="AJ41" s="14">
        <f>SUMIFS('Faturamento SP3'!$O$2:$O$692,'Faturamento SP3'!$D$2:$D$692,'Infos Relatório'!$B$2,'Faturamento SP3'!$E$2:$E$692,'Infos Relatório'!$B41,'Faturamento SP3'!$Z$2:$Z$692,'Infos Relatório'!AG$1,'Faturamento SP3'!$T$2:$T$692,"Sim")+SUMIFS('Faturamento SP3'!$P$2:$P$692,'Faturamento SP3'!$D$2:$D$692,'Infos Relatório'!$B$2,'Faturamento SP3'!$E$2:$E$692,'Infos Relatório'!$B41,'Faturamento SP3'!$Z$2:$Z$692,'Infos Relatório'!AG$1,'Faturamento SP3'!$T$2:$T$692,"Sim")</f>
        <v>0</v>
      </c>
      <c r="AK41" s="27" t="e">
        <f t="shared" si="5"/>
        <v>#DIV/0!</v>
      </c>
      <c r="AL41" s="24">
        <f>SUMIFS('Faturamento SP3'!$H$2:$H$692,'Faturamento SP3'!$D$2:$D$692,'Infos Relatório'!$B$2,'Faturamento SP3'!$E$2:$E$692,'Infos Relatório'!$B41,'Faturamento SP3'!$Z$2:$Z$692,'Infos Relatório'!AG$1)</f>
        <v>0</v>
      </c>
      <c r="AM41" s="23">
        <f>COUNTIFS('Faturamento SP3'!$D$2:$D$692,'Infos Relatório'!$B$2,'Faturamento SP3'!$E$2:$E$692,'Infos Relatório'!$B41,'Faturamento SP3'!$Z$2:$Z$692,'Infos Relatório'!AM$1)</f>
        <v>0</v>
      </c>
      <c r="AN41" s="13">
        <f>SUMIFS('Faturamento SP3'!$G$2:$G$692,'Faturamento SP3'!$D$2:$D$692,'Infos Relatório'!$B$2,'Faturamento SP3'!$E$2:$E$692,'Infos Relatório'!$B41,'Faturamento SP3'!$Z$2:$Z$692,'Infos Relatório'!AM$1)</f>
        <v>0</v>
      </c>
      <c r="AO41" s="13">
        <f>SUMIFS('Faturamento SP3'!$J$2:$J$692,'Faturamento SP3'!$D$2:$D$692,'Infos Relatório'!$B$2,'Faturamento SP3'!$E$2:$E$692,'Infos Relatório'!$B41,'Faturamento SP3'!$Z$2:$Z$692,'Infos Relatório'!AM$1)</f>
        <v>0</v>
      </c>
      <c r="AP41" s="14">
        <f>SUMIFS('Faturamento SP3'!$O$2:$O$692,'Faturamento SP3'!$D$2:$D$692,'Infos Relatório'!$B$2,'Faturamento SP3'!$E$2:$E$692,'Infos Relatório'!$B41,'Faturamento SP3'!$Z$2:$Z$692,'Infos Relatório'!AM$1,'Faturamento SP3'!$T$2:$T$692,"Sim")+SUMIFS('Faturamento SP3'!$P$2:$P$692,'Faturamento SP3'!$D$2:$D$692,'Infos Relatório'!$B$2,'Faturamento SP3'!$E$2:$E$692,'Infos Relatório'!$B41,'Faturamento SP3'!$Z$2:$Z$692,'Infos Relatório'!AM$1,'Faturamento SP3'!$T$2:$T$692,"Sim")</f>
        <v>0</v>
      </c>
      <c r="AQ41" s="27" t="e">
        <f t="shared" si="6"/>
        <v>#DIV/0!</v>
      </c>
      <c r="AR41" s="24">
        <f>SUMIFS('Faturamento SP3'!$H$2:$H$692,'Faturamento SP3'!$D$2:$D$692,'Infos Relatório'!$B$2,'Faturamento SP3'!$E$2:$E$692,'Infos Relatório'!$B41,'Faturamento SP3'!$Z$2:$Z$692,'Infos Relatório'!AM$1)</f>
        <v>0</v>
      </c>
      <c r="AS41" s="23">
        <f>COUNTIFS('Faturamento SP3'!$D$2:$D$692,'Infos Relatório'!$B$2,'Faturamento SP3'!$E$2:$E$692,'Infos Relatório'!$B41,'Faturamento SP3'!$Z$2:$Z$692,'Infos Relatório'!AS$1)</f>
        <v>0</v>
      </c>
      <c r="AT41" s="13">
        <f>SUMIFS('Faturamento SP3'!$G$2:$G$692,'Faturamento SP3'!$D$2:$D$692,'Infos Relatório'!$B$2,'Faturamento SP3'!$E$2:$E$692,'Infos Relatório'!$B41,'Faturamento SP3'!$Z$2:$Z$692,'Infos Relatório'!AS$1)</f>
        <v>0</v>
      </c>
      <c r="AU41" s="13">
        <f>SUMIFS('Faturamento SP3'!$J$2:$J$692,'Faturamento SP3'!$D$2:$D$692,'Infos Relatório'!$B$2,'Faturamento SP3'!$E$2:$E$692,'Infos Relatório'!$B41,'Faturamento SP3'!$Z$2:$Z$692,'Infos Relatório'!AS$1)</f>
        <v>0</v>
      </c>
      <c r="AV41" s="14">
        <f>SUMIFS('Faturamento SP3'!$O$2:$O$692,'Faturamento SP3'!$D$2:$D$692,'Infos Relatório'!$B$2,'Faturamento SP3'!$E$2:$E$692,'Infos Relatório'!$B41,'Faturamento SP3'!$Z$2:$Z$692,'Infos Relatório'!AS$1,'Faturamento SP3'!$T$2:$T$692,"Sim")+SUMIFS('Faturamento SP3'!$P$2:$P$692,'Faturamento SP3'!$D$2:$D$692,'Infos Relatório'!$B$2,'Faturamento SP3'!$E$2:$E$692,'Infos Relatório'!$B41,'Faturamento SP3'!$Z$2:$Z$692,'Infos Relatório'!AS$1,'Faturamento SP3'!$T$2:$T$692,"Sim")</f>
        <v>0</v>
      </c>
      <c r="AW41" s="27" t="e">
        <f t="shared" si="7"/>
        <v>#DIV/0!</v>
      </c>
      <c r="AX41" s="24">
        <f>SUMIFS('Faturamento SP3'!$H$2:$H$692,'Faturamento SP3'!$D$2:$D$692,'Infos Relatório'!$B$2,'Faturamento SP3'!$E$2:$E$692,'Infos Relatório'!$B41,'Faturamento SP3'!$Z$2:$Z$692,'Infos Relatório'!AS$1)</f>
        <v>0</v>
      </c>
      <c r="AY41" s="23">
        <f>COUNTIFS('Faturamento SP3'!$D$2:$D$692,'Infos Relatório'!$B$2,'Faturamento SP3'!$E$2:$E$692,'Infos Relatório'!$B41,'Faturamento SP3'!$Z$2:$Z$692,'Infos Relatório'!AY$1)</f>
        <v>0</v>
      </c>
      <c r="AZ41" s="13">
        <f>SUMIFS('Faturamento SP3'!$G$2:$G$692,'Faturamento SP3'!$D$2:$D$692,'Infos Relatório'!$B$2,'Faturamento SP3'!$E$2:$E$692,'Infos Relatório'!$B41,'Faturamento SP3'!$Z$2:$Z$692,'Infos Relatório'!AY$1)</f>
        <v>0</v>
      </c>
      <c r="BA41" s="13">
        <f>SUMIFS('Faturamento SP3'!$J$2:$J$692,'Faturamento SP3'!$D$2:$D$692,'Infos Relatório'!$B$2,'Faturamento SP3'!$E$2:$E$692,'Infos Relatório'!$B41,'Faturamento SP3'!$Z$2:$Z$692,'Infos Relatório'!AY$1)</f>
        <v>0</v>
      </c>
      <c r="BB41" s="14">
        <f>SUMIFS('Faturamento SP3'!$O$2:$O$692,'Faturamento SP3'!$D$2:$D$692,'Infos Relatório'!$B$2,'Faturamento SP3'!$E$2:$E$692,'Infos Relatório'!$B41,'Faturamento SP3'!$Z$2:$Z$692,'Infos Relatório'!AY$1,'Faturamento SP3'!$T$2:$T$692,"Sim")+SUMIFS('Faturamento SP3'!$P$2:$P$692,'Faturamento SP3'!$D$2:$D$692,'Infos Relatório'!$B$2,'Faturamento SP3'!$E$2:$E$692,'Infos Relatório'!$B41,'Faturamento SP3'!$Z$2:$Z$692,'Infos Relatório'!AY$1,'Faturamento SP3'!$T$2:$T$692,"Sim")</f>
        <v>0</v>
      </c>
      <c r="BC41" s="27" t="e">
        <f t="shared" si="8"/>
        <v>#DIV/0!</v>
      </c>
      <c r="BD41" s="24">
        <f>SUMIFS('Faturamento SP3'!$H$2:$H$692,'Faturamento SP3'!$D$2:$D$692,'Infos Relatório'!$B$2,'Faturamento SP3'!$E$2:$E$692,'Infos Relatório'!$B41,'Faturamento SP3'!$Z$2:$Z$692,'Infos Relatório'!AY$1)</f>
        <v>0</v>
      </c>
      <c r="BE41" s="23">
        <f>COUNTIFS('Faturamento SP3'!$D$2:$D$692,'Infos Relatório'!$B$2,'Faturamento SP3'!$E$2:$E$692,'Infos Relatório'!$B41,'Faturamento SP3'!$Z$2:$Z$692,'Infos Relatório'!BE$1)</f>
        <v>0</v>
      </c>
      <c r="BF41" s="13">
        <f>SUMIFS('Faturamento SP3'!$G$2:$G$692,'Faturamento SP3'!$D$2:$D$692,'Infos Relatório'!$B$2,'Faturamento SP3'!$E$2:$E$692,'Infos Relatório'!$B41,'Faturamento SP3'!$Z$2:$Z$692,'Infos Relatório'!BE$1)</f>
        <v>0</v>
      </c>
      <c r="BG41" s="13">
        <f>SUMIFS('Faturamento SP3'!$J$2:$J$692,'Faturamento SP3'!$D$2:$D$692,'Infos Relatório'!$B$2,'Faturamento SP3'!$E$2:$E$692,'Infos Relatório'!$B41,'Faturamento SP3'!$Z$2:$Z$692,'Infos Relatório'!BE$1)</f>
        <v>0</v>
      </c>
      <c r="BH41" s="14">
        <f>SUMIFS('Faturamento SP3'!$O$2:$O$692,'Faturamento SP3'!$D$2:$D$692,'Infos Relatório'!$B$2,'Faturamento SP3'!$E$2:$E$692,'Infos Relatório'!$B41,'Faturamento SP3'!$Z$2:$Z$692,'Infos Relatório'!BE$1,'Faturamento SP3'!$T$2:$T$692,"Sim")+SUMIFS('Faturamento SP3'!$P$2:$P$692,'Faturamento SP3'!$D$2:$D$692,'Infos Relatório'!$B$2,'Faturamento SP3'!$E$2:$E$692,'Infos Relatório'!$B41,'Faturamento SP3'!$Z$2:$Z$692,'Infos Relatório'!BE$1,'Faturamento SP3'!$T$2:$T$692,"Sim")</f>
        <v>0</v>
      </c>
      <c r="BI41" s="27" t="e">
        <f t="shared" si="9"/>
        <v>#DIV/0!</v>
      </c>
      <c r="BJ41" s="24">
        <f>SUMIFS('Faturamento SP3'!$H$2:$H$692,'Faturamento SP3'!$D$2:$D$692,'Infos Relatório'!$B$2,'Faturamento SP3'!$E$2:$E$692,'Infos Relatório'!$B41,'Faturamento SP3'!$Z$2:$Z$692,'Infos Relatório'!BE$1)</f>
        <v>0</v>
      </c>
      <c r="BK41" s="23">
        <f>COUNTIFS('Faturamento SP3'!$D$2:$D$692,'Infos Relatório'!$B$2,'Faturamento SP3'!$E$2:$E$692,'Infos Relatório'!$B41,'Faturamento SP3'!$Z$2:$Z$692,'Infos Relatório'!BK$1)</f>
        <v>0</v>
      </c>
      <c r="BL41" s="13">
        <f>SUMIFS('Faturamento SP3'!$G$2:$G$692,'Faturamento SP3'!$D$2:$D$692,'Infos Relatório'!$B$2,'Faturamento SP3'!$E$2:$E$692,'Infos Relatório'!$B41,'Faturamento SP3'!$Z$2:$Z$692,'Infos Relatório'!BK$1)</f>
        <v>0</v>
      </c>
      <c r="BM41" s="13">
        <f>SUMIFS('Faturamento SP3'!$J$2:$J$692,'Faturamento SP3'!$D$2:$D$692,'Infos Relatório'!$B$2,'Faturamento SP3'!$E$2:$E$692,'Infos Relatório'!$B41,'Faturamento SP3'!$Z$2:$Z$692,'Infos Relatório'!BK$1)</f>
        <v>0</v>
      </c>
      <c r="BN41" s="14">
        <f>SUMIFS('Faturamento SP3'!$O$2:$O$692,'Faturamento SP3'!$D$2:$D$692,'Infos Relatório'!$B$2,'Faturamento SP3'!$E$2:$E$692,'Infos Relatório'!$B41,'Faturamento SP3'!$Z$2:$Z$692,'Infos Relatório'!BK$1,'Faturamento SP3'!$T$2:$T$692,"Sim")+SUMIFS('Faturamento SP3'!$P$2:$P$692,'Faturamento SP3'!$D$2:$D$692,'Infos Relatório'!$B$2,'Faturamento SP3'!$E$2:$E$692,'Infos Relatório'!$B41,'Faturamento SP3'!$Z$2:$Z$692,'Infos Relatório'!BK$1,'Faturamento SP3'!$T$2:$T$692,"Sim")</f>
        <v>0</v>
      </c>
      <c r="BO41" s="27" t="e">
        <f t="shared" si="10"/>
        <v>#DIV/0!</v>
      </c>
      <c r="BP41" s="24">
        <f>SUMIFS('Faturamento SP3'!$H$2:$H$692,'Faturamento SP3'!$D$2:$D$692,'Infos Relatório'!$B$2,'Faturamento SP3'!$E$2:$E$692,'Infos Relatório'!$B41,'Faturamento SP3'!$Z$2:$Z$692,'Infos Relatório'!BK$1)</f>
        <v>0</v>
      </c>
      <c r="BQ41" s="23">
        <f>COUNTIFS('Faturamento SP3'!$D$2:$D$692,'Infos Relatório'!$B$2,'Faturamento SP3'!$E$2:$E$692,'Infos Relatório'!$B41,'Faturamento SP3'!$Z$2:$Z$692,'Infos Relatório'!BQ$1)</f>
        <v>0</v>
      </c>
      <c r="BR41" s="13">
        <f>SUMIFS('Faturamento SP3'!$G$2:$G$692,'Faturamento SP3'!$D$2:$D$692,'Infos Relatório'!$B$2,'Faturamento SP3'!$E$2:$E$692,'Infos Relatório'!$B41,'Faturamento SP3'!$Z$2:$Z$692,'Infos Relatório'!BQ$1)</f>
        <v>0</v>
      </c>
      <c r="BS41" s="13">
        <f>SUMIFS('Faturamento SP3'!$J$2:$J$692,'Faturamento SP3'!$D$2:$D$692,'Infos Relatório'!$B$2,'Faturamento SP3'!$E$2:$E$692,'Infos Relatório'!$B41,'Faturamento SP3'!$Z$2:$Z$692,'Infos Relatório'!BQ$1)</f>
        <v>0</v>
      </c>
      <c r="BT41" s="14">
        <f>SUMIFS('Faturamento SP3'!$O$2:$O$692,'Faturamento SP3'!$D$2:$D$692,'Infos Relatório'!$B$2,'Faturamento SP3'!$E$2:$E$692,'Infos Relatório'!$B41,'Faturamento SP3'!$Z$2:$Z$692,'Infos Relatório'!BQ$1,'Faturamento SP3'!$T$2:$T$692,"Sim")+SUMIFS('Faturamento SP3'!$P$2:$P$692,'Faturamento SP3'!$D$2:$D$692,'Infos Relatório'!$B$2,'Faturamento SP3'!$E$2:$E$692,'Infos Relatório'!$B41,'Faturamento SP3'!$Z$2:$Z$692,'Infos Relatório'!BQ$1,'Faturamento SP3'!$T$2:$T$692,"Sim")</f>
        <v>0</v>
      </c>
      <c r="BU41" s="27" t="e">
        <f t="shared" si="11"/>
        <v>#DIV/0!</v>
      </c>
      <c r="BV41" s="24">
        <f>SUMIFS('Faturamento SP3'!$H$2:$H$692,'Faturamento SP3'!$D$2:$D$692,'Infos Relatório'!$B$2,'Faturamento SP3'!$E$2:$E$692,'Infos Relatório'!$B41,'Faturamento SP3'!$Z$2:$Z$692,'Infos Relatório'!BQ$1)</f>
        <v>0</v>
      </c>
    </row>
    <row r="42" spans="2:74">
      <c r="B42" s="17" t="s">
        <v>46</v>
      </c>
      <c r="C42" s="23">
        <f>COUNTIFS('Faturamento SP3'!$D$2:$D$692,'Infos Relatório'!$B$2,'Faturamento SP3'!$E$2:$E$692,'Infos Relatório'!$B42,'Faturamento SP3'!$Z$2:$Z$692,'Infos Relatório'!C$1)</f>
        <v>0</v>
      </c>
      <c r="D42" s="13">
        <f>SUMIFS('Faturamento SP3'!$G$2:$G$692,'Faturamento SP3'!$D$2:$D$692,'Infos Relatório'!$B$2,'Faturamento SP3'!$E$2:$E$692,'Infos Relatório'!$B42,'Faturamento SP3'!$Z$2:$Z$692,'Infos Relatório'!C$1)</f>
        <v>0</v>
      </c>
      <c r="E42" s="13">
        <f>SUMIFS('Faturamento SP3'!$J$2:$J$692,'Faturamento SP3'!$D$2:$D$692,'Infos Relatório'!$B$2,'Faturamento SP3'!$E$2:$E$692,'Infos Relatório'!$B42,'Faturamento SP3'!$Z$2:$Z$692,'Infos Relatório'!C$1)</f>
        <v>0</v>
      </c>
      <c r="F42" s="14">
        <f>SUMIFS('Faturamento SP3'!$O$2:$O$692,'Faturamento SP3'!$D$2:$D$692,'Infos Relatório'!$B$2,'Faturamento SP3'!$E$2:$E$692,'Infos Relatório'!$B42,'Faturamento SP3'!$Z$2:$Z$692,'Infos Relatório'!C$1,'Faturamento SP3'!$T$2:$T$692,"Sim")+SUMIFS('Faturamento SP3'!$P$2:$P$692,'Faturamento SP3'!$D$2:$D$692,'Infos Relatório'!$B$2,'Faturamento SP3'!$E$2:$E$692,'Infos Relatório'!$B42,'Faturamento SP3'!$Z$2:$Z$692,'Infos Relatório'!C$1,'Faturamento SP3'!$T$2:$T$692,"Sim")</f>
        <v>0</v>
      </c>
      <c r="G42" s="27" t="e">
        <f t="shared" si="12"/>
        <v>#DIV/0!</v>
      </c>
      <c r="H42" s="24">
        <f>SUMIFS('Faturamento SP3'!$H$2:$H$692,'Faturamento SP3'!$D$2:$D$692,'Infos Relatório'!$B$2,'Faturamento SP3'!$E$2:$E$692,'Infos Relatório'!$B42,'Faturamento SP3'!$Z$2:$Z$692,'Infos Relatório'!C$1)</f>
        <v>0</v>
      </c>
      <c r="I42" s="23">
        <f>COUNTIFS('Faturamento SP3'!$D$2:$D$692,'Infos Relatório'!$B$2,'Faturamento SP3'!$E$2:$E$692,'Infos Relatório'!$B42,'Faturamento SP3'!$Z$2:$Z$692,'Infos Relatório'!I$1)</f>
        <v>0</v>
      </c>
      <c r="J42" s="13">
        <f>SUMIFS('Faturamento SP3'!$G$2:$G$692,'Faturamento SP3'!$D$2:$D$692,'Infos Relatório'!$B$2,'Faturamento SP3'!$E$2:$E$692,'Infos Relatório'!$B42,'Faturamento SP3'!$Z$2:$Z$692,'Infos Relatório'!I$1)</f>
        <v>0</v>
      </c>
      <c r="K42" s="13">
        <f>SUMIFS('Faturamento SP3'!$J$2:$J$692,'Faturamento SP3'!$D$2:$D$692,'Infos Relatório'!$B$2,'Faturamento SP3'!$E$2:$E$692,'Infos Relatório'!$B42,'Faturamento SP3'!$Z$2:$Z$692,'Infos Relatório'!I$1)</f>
        <v>0</v>
      </c>
      <c r="L42" s="14">
        <f>SUMIFS('Faturamento SP3'!$O$2:$O$692,'Faturamento SP3'!$D$2:$D$692,'Infos Relatório'!$B$2,'Faturamento SP3'!$E$2:$E$692,'Infos Relatório'!$B42,'Faturamento SP3'!$Z$2:$Z$692,'Infos Relatório'!I$1,'Faturamento SP3'!$T$2:$T$692,"Sim")+SUMIFS('Faturamento SP3'!$P$2:$P$692,'Faturamento SP3'!$D$2:$D$692,'Infos Relatório'!$B$2,'Faturamento SP3'!$E$2:$E$692,'Infos Relatório'!$B42,'Faturamento SP3'!$Z$2:$Z$692,'Infos Relatório'!I$1,'Faturamento SP3'!$T$2:$T$692,"Sim")</f>
        <v>0</v>
      </c>
      <c r="M42" s="27" t="e">
        <f t="shared" si="1"/>
        <v>#DIV/0!</v>
      </c>
      <c r="N42" s="24">
        <f>SUMIFS('Faturamento SP3'!$H$2:$H$692,'Faturamento SP3'!$D$2:$D$692,'Infos Relatório'!$B$2,'Faturamento SP3'!$E$2:$E$692,'Infos Relatório'!$B42,'Faturamento SP3'!$Z$2:$Z$692,'Infos Relatório'!I$1)</f>
        <v>0</v>
      </c>
      <c r="O42" s="23">
        <f>COUNTIFS('Faturamento SP3'!$D$2:$D$692,'Infos Relatório'!$B$2,'Faturamento SP3'!$E$2:$E$692,'Infos Relatório'!$B42,'Faturamento SP3'!$Z$2:$Z$692,'Infos Relatório'!O$1)</f>
        <v>0</v>
      </c>
      <c r="P42" s="13">
        <f>SUMIFS('Faturamento SP3'!$G$2:$G$692,'Faturamento SP3'!$D$2:$D$692,'Infos Relatório'!$B$2,'Faturamento SP3'!$E$2:$E$692,'Infos Relatório'!$B42,'Faturamento SP3'!$Z$2:$Z$692,'Infos Relatório'!O$1)</f>
        <v>0</v>
      </c>
      <c r="Q42" s="13">
        <f>SUMIFS('Faturamento SP3'!$J$2:$J$692,'Faturamento SP3'!$D$2:$D$692,'Infos Relatório'!$B$2,'Faturamento SP3'!$E$2:$E$692,'Infos Relatório'!$B42,'Faturamento SP3'!$Z$2:$Z$692,'Infos Relatório'!O$1)</f>
        <v>0</v>
      </c>
      <c r="R42" s="14">
        <f>SUMIFS('Faturamento SP3'!$O$2:$O$692,'Faturamento SP3'!$D$2:$D$692,'Infos Relatório'!$B$2,'Faturamento SP3'!$E$2:$E$692,'Infos Relatório'!$B42,'Faturamento SP3'!$Z$2:$Z$692,'Infos Relatório'!O$1,'Faturamento SP3'!$T$2:$T$692,"Sim")+SUMIFS('Faturamento SP3'!$P$2:$P$692,'Faturamento SP3'!$D$2:$D$692,'Infos Relatório'!$B$2,'Faturamento SP3'!$E$2:$E$692,'Infos Relatório'!$B42,'Faturamento SP3'!$Z$2:$Z$692,'Infos Relatório'!O$1,'Faturamento SP3'!$T$2:$T$692,"Sim")</f>
        <v>0</v>
      </c>
      <c r="S42" s="27" t="e">
        <f t="shared" si="2"/>
        <v>#DIV/0!</v>
      </c>
      <c r="T42" s="24">
        <f>SUMIFS('Faturamento SP3'!$H$2:$H$692,'Faturamento SP3'!$D$2:$D$692,'Infos Relatório'!$B$2,'Faturamento SP3'!$E$2:$E$692,'Infos Relatório'!$B42,'Faturamento SP3'!$Z$2:$Z$692,'Infos Relatório'!O$1)</f>
        <v>0</v>
      </c>
      <c r="U42" s="23">
        <f>COUNTIFS('Faturamento SP3'!$D$2:$D$692,'Infos Relatório'!$B$2,'Faturamento SP3'!$E$2:$E$692,'Infos Relatório'!$B42,'Faturamento SP3'!$Z$2:$Z$692,'Infos Relatório'!U$1)</f>
        <v>0</v>
      </c>
      <c r="V42" s="13">
        <f>SUMIFS('Faturamento SP3'!$G$2:$G$692,'Faturamento SP3'!$D$2:$D$692,'Infos Relatório'!$B$2,'Faturamento SP3'!$E$2:$E$692,'Infos Relatório'!$B42,'Faturamento SP3'!$Z$2:$Z$692,'Infos Relatório'!U$1)</f>
        <v>0</v>
      </c>
      <c r="W42" s="13">
        <f>SUMIFS('Faturamento SP3'!$J$2:$J$692,'Faturamento SP3'!$D$2:$D$692,'Infos Relatório'!$B$2,'Faturamento SP3'!$E$2:$E$692,'Infos Relatório'!$B42,'Faturamento SP3'!$Z$2:$Z$692,'Infos Relatório'!U$1)</f>
        <v>0</v>
      </c>
      <c r="X42" s="14">
        <f>SUMIFS('Faturamento SP3'!$O$2:$O$692,'Faturamento SP3'!$D$2:$D$692,'Infos Relatório'!$B$2,'Faturamento SP3'!$E$2:$E$692,'Infos Relatório'!$B42,'Faturamento SP3'!$Z$2:$Z$692,'Infos Relatório'!U$1,'Faturamento SP3'!$T$2:$T$692,"Sim")+SUMIFS('Faturamento SP3'!$P$2:$P$692,'Faturamento SP3'!$D$2:$D$692,'Infos Relatório'!$B$2,'Faturamento SP3'!$E$2:$E$692,'Infos Relatório'!$B42,'Faturamento SP3'!$Z$2:$Z$692,'Infos Relatório'!U$1,'Faturamento SP3'!$T$2:$T$692,"Sim")</f>
        <v>0</v>
      </c>
      <c r="Y42" s="27" t="e">
        <f t="shared" si="3"/>
        <v>#DIV/0!</v>
      </c>
      <c r="Z42" s="24">
        <f>SUMIFS('Faturamento SP3'!$H$2:$H$692,'Faturamento SP3'!$D$2:$D$692,'Infos Relatório'!$B$2,'Faturamento SP3'!$E$2:$E$692,'Infos Relatório'!$B42,'Faturamento SP3'!$Z$2:$Z$692,'Infos Relatório'!U$1)</f>
        <v>0</v>
      </c>
      <c r="AA42" s="23">
        <f>COUNTIFS('Faturamento SP3'!$D$2:$D$692,'Infos Relatório'!$B$2,'Faturamento SP3'!$E$2:$E$692,'Infos Relatório'!$B42,'Faturamento SP3'!$Z$2:$Z$692,'Infos Relatório'!AA$1)</f>
        <v>0</v>
      </c>
      <c r="AB42" s="13">
        <f>SUMIFS('Faturamento SP3'!$G$2:$G$692,'Faturamento SP3'!$D$2:$D$692,'Infos Relatório'!$B$2,'Faturamento SP3'!$E$2:$E$692,'Infos Relatório'!$B42,'Faturamento SP3'!$Z$2:$Z$692,'Infos Relatório'!AA$1)</f>
        <v>0</v>
      </c>
      <c r="AC42" s="13">
        <f>SUMIFS('Faturamento SP3'!$J$2:$J$692,'Faturamento SP3'!$D$2:$D$692,'Infos Relatório'!$B$2,'Faturamento SP3'!$E$2:$E$692,'Infos Relatório'!$B42,'Faturamento SP3'!$Z$2:$Z$692,'Infos Relatório'!AA$1)</f>
        <v>0</v>
      </c>
      <c r="AD42" s="14">
        <f>SUMIFS('Faturamento SP3'!$O$2:$O$692,'Faturamento SP3'!$D$2:$D$692,'Infos Relatório'!$B$2,'Faturamento SP3'!$E$2:$E$692,'Infos Relatório'!$B42,'Faturamento SP3'!$Z$2:$Z$692,'Infos Relatório'!AA$1,'Faturamento SP3'!$T$2:$T$692,"Sim")+SUMIFS('Faturamento SP3'!$P$2:$P$692,'Faturamento SP3'!$D$2:$D$692,'Infos Relatório'!$B$2,'Faturamento SP3'!$E$2:$E$692,'Infos Relatório'!$B42,'Faturamento SP3'!$Z$2:$Z$692,'Infos Relatório'!AA$1,'Faturamento SP3'!$T$2:$T$692,"Sim")</f>
        <v>0</v>
      </c>
      <c r="AE42" s="27" t="e">
        <f t="shared" si="4"/>
        <v>#DIV/0!</v>
      </c>
      <c r="AF42" s="24">
        <f>SUMIFS('Faturamento SP3'!$H$2:$H$692,'Faturamento SP3'!$D$2:$D$692,'Infos Relatório'!$B$2,'Faturamento SP3'!$E$2:$E$692,'Infos Relatório'!$B42,'Faturamento SP3'!$Z$2:$Z$692,'Infos Relatório'!AA$1)</f>
        <v>0</v>
      </c>
      <c r="AG42" s="23">
        <f>COUNTIFS('Faturamento SP3'!$D$2:$D$692,'Infos Relatório'!$B$2,'Faturamento SP3'!$E$2:$E$692,'Infos Relatório'!$B42,'Faturamento SP3'!$Z$2:$Z$692,'Infos Relatório'!AG$1)</f>
        <v>0</v>
      </c>
      <c r="AH42" s="13">
        <f>SUMIFS('Faturamento SP3'!$G$2:$G$692,'Faturamento SP3'!$D$2:$D$692,'Infos Relatório'!$B$2,'Faturamento SP3'!$E$2:$E$692,'Infos Relatório'!$B42,'Faturamento SP3'!$Z$2:$Z$692,'Infos Relatório'!AG$1)</f>
        <v>0</v>
      </c>
      <c r="AI42" s="13">
        <f>SUMIFS('Faturamento SP3'!$J$2:$J$692,'Faturamento SP3'!$D$2:$D$692,'Infos Relatório'!$B$2,'Faturamento SP3'!$E$2:$E$692,'Infos Relatório'!$B42,'Faturamento SP3'!$Z$2:$Z$692,'Infos Relatório'!AG$1)</f>
        <v>0</v>
      </c>
      <c r="AJ42" s="14">
        <f>SUMIFS('Faturamento SP3'!$O$2:$O$692,'Faturamento SP3'!$D$2:$D$692,'Infos Relatório'!$B$2,'Faturamento SP3'!$E$2:$E$692,'Infos Relatório'!$B42,'Faturamento SP3'!$Z$2:$Z$692,'Infos Relatório'!AG$1,'Faturamento SP3'!$T$2:$T$692,"Sim")+SUMIFS('Faturamento SP3'!$P$2:$P$692,'Faturamento SP3'!$D$2:$D$692,'Infos Relatório'!$B$2,'Faturamento SP3'!$E$2:$E$692,'Infos Relatório'!$B42,'Faturamento SP3'!$Z$2:$Z$692,'Infos Relatório'!AG$1,'Faturamento SP3'!$T$2:$T$692,"Sim")</f>
        <v>0</v>
      </c>
      <c r="AK42" s="27" t="e">
        <f t="shared" si="5"/>
        <v>#DIV/0!</v>
      </c>
      <c r="AL42" s="24">
        <f>SUMIFS('Faturamento SP3'!$H$2:$H$692,'Faturamento SP3'!$D$2:$D$692,'Infos Relatório'!$B$2,'Faturamento SP3'!$E$2:$E$692,'Infos Relatório'!$B42,'Faturamento SP3'!$Z$2:$Z$692,'Infos Relatório'!AG$1)</f>
        <v>0</v>
      </c>
      <c r="AM42" s="23">
        <f>COUNTIFS('Faturamento SP3'!$D$2:$D$692,'Infos Relatório'!$B$2,'Faturamento SP3'!$E$2:$E$692,'Infos Relatório'!$B42,'Faturamento SP3'!$Z$2:$Z$692,'Infos Relatório'!AM$1)</f>
        <v>0</v>
      </c>
      <c r="AN42" s="13">
        <f>SUMIFS('Faturamento SP3'!$G$2:$G$692,'Faturamento SP3'!$D$2:$D$692,'Infos Relatório'!$B$2,'Faturamento SP3'!$E$2:$E$692,'Infos Relatório'!$B42,'Faturamento SP3'!$Z$2:$Z$692,'Infos Relatório'!AM$1)</f>
        <v>0</v>
      </c>
      <c r="AO42" s="13">
        <f>SUMIFS('Faturamento SP3'!$J$2:$J$692,'Faturamento SP3'!$D$2:$D$692,'Infos Relatório'!$B$2,'Faturamento SP3'!$E$2:$E$692,'Infos Relatório'!$B42,'Faturamento SP3'!$Z$2:$Z$692,'Infos Relatório'!AM$1)</f>
        <v>0</v>
      </c>
      <c r="AP42" s="14">
        <f>SUMIFS('Faturamento SP3'!$O$2:$O$692,'Faturamento SP3'!$D$2:$D$692,'Infos Relatório'!$B$2,'Faturamento SP3'!$E$2:$E$692,'Infos Relatório'!$B42,'Faturamento SP3'!$Z$2:$Z$692,'Infos Relatório'!AM$1,'Faturamento SP3'!$T$2:$T$692,"Sim")+SUMIFS('Faturamento SP3'!$P$2:$P$692,'Faturamento SP3'!$D$2:$D$692,'Infos Relatório'!$B$2,'Faturamento SP3'!$E$2:$E$692,'Infos Relatório'!$B42,'Faturamento SP3'!$Z$2:$Z$692,'Infos Relatório'!AM$1,'Faturamento SP3'!$T$2:$T$692,"Sim")</f>
        <v>0</v>
      </c>
      <c r="AQ42" s="27" t="e">
        <f t="shared" si="6"/>
        <v>#DIV/0!</v>
      </c>
      <c r="AR42" s="24">
        <f>SUMIFS('Faturamento SP3'!$H$2:$H$692,'Faturamento SP3'!$D$2:$D$692,'Infos Relatório'!$B$2,'Faturamento SP3'!$E$2:$E$692,'Infos Relatório'!$B42,'Faturamento SP3'!$Z$2:$Z$692,'Infos Relatório'!AM$1)</f>
        <v>0</v>
      </c>
      <c r="AS42" s="23">
        <f>COUNTIFS('Faturamento SP3'!$D$2:$D$692,'Infos Relatório'!$B$2,'Faturamento SP3'!$E$2:$E$692,'Infos Relatório'!$B42,'Faturamento SP3'!$Z$2:$Z$692,'Infos Relatório'!AS$1)</f>
        <v>0</v>
      </c>
      <c r="AT42" s="13">
        <f>SUMIFS('Faturamento SP3'!$G$2:$G$692,'Faturamento SP3'!$D$2:$D$692,'Infos Relatório'!$B$2,'Faturamento SP3'!$E$2:$E$692,'Infos Relatório'!$B42,'Faturamento SP3'!$Z$2:$Z$692,'Infos Relatório'!AS$1)</f>
        <v>0</v>
      </c>
      <c r="AU42" s="13">
        <f>SUMIFS('Faturamento SP3'!$J$2:$J$692,'Faturamento SP3'!$D$2:$D$692,'Infos Relatório'!$B$2,'Faturamento SP3'!$E$2:$E$692,'Infos Relatório'!$B42,'Faturamento SP3'!$Z$2:$Z$692,'Infos Relatório'!AS$1)</f>
        <v>0</v>
      </c>
      <c r="AV42" s="14">
        <f>SUMIFS('Faturamento SP3'!$O$2:$O$692,'Faturamento SP3'!$D$2:$D$692,'Infos Relatório'!$B$2,'Faturamento SP3'!$E$2:$E$692,'Infos Relatório'!$B42,'Faturamento SP3'!$Z$2:$Z$692,'Infos Relatório'!AS$1,'Faturamento SP3'!$T$2:$T$692,"Sim")+SUMIFS('Faturamento SP3'!$P$2:$P$692,'Faturamento SP3'!$D$2:$D$692,'Infos Relatório'!$B$2,'Faturamento SP3'!$E$2:$E$692,'Infos Relatório'!$B42,'Faturamento SP3'!$Z$2:$Z$692,'Infos Relatório'!AS$1,'Faturamento SP3'!$T$2:$T$692,"Sim")</f>
        <v>0</v>
      </c>
      <c r="AW42" s="27" t="e">
        <f t="shared" si="7"/>
        <v>#DIV/0!</v>
      </c>
      <c r="AX42" s="24">
        <f>SUMIFS('Faturamento SP3'!$H$2:$H$692,'Faturamento SP3'!$D$2:$D$692,'Infos Relatório'!$B$2,'Faturamento SP3'!$E$2:$E$692,'Infos Relatório'!$B42,'Faturamento SP3'!$Z$2:$Z$692,'Infos Relatório'!AS$1)</f>
        <v>0</v>
      </c>
      <c r="AY42" s="23">
        <f>COUNTIFS('Faturamento SP3'!$D$2:$D$692,'Infos Relatório'!$B$2,'Faturamento SP3'!$E$2:$E$692,'Infos Relatório'!$B42,'Faturamento SP3'!$Z$2:$Z$692,'Infos Relatório'!AY$1)</f>
        <v>0</v>
      </c>
      <c r="AZ42" s="13">
        <f>SUMIFS('Faturamento SP3'!$G$2:$G$692,'Faturamento SP3'!$D$2:$D$692,'Infos Relatório'!$B$2,'Faturamento SP3'!$E$2:$E$692,'Infos Relatório'!$B42,'Faturamento SP3'!$Z$2:$Z$692,'Infos Relatório'!AY$1)</f>
        <v>0</v>
      </c>
      <c r="BA42" s="13">
        <f>SUMIFS('Faturamento SP3'!$J$2:$J$692,'Faturamento SP3'!$D$2:$D$692,'Infos Relatório'!$B$2,'Faturamento SP3'!$E$2:$E$692,'Infos Relatório'!$B42,'Faturamento SP3'!$Z$2:$Z$692,'Infos Relatório'!AY$1)</f>
        <v>0</v>
      </c>
      <c r="BB42" s="14">
        <f>SUMIFS('Faturamento SP3'!$O$2:$O$692,'Faturamento SP3'!$D$2:$D$692,'Infos Relatório'!$B$2,'Faturamento SP3'!$E$2:$E$692,'Infos Relatório'!$B42,'Faturamento SP3'!$Z$2:$Z$692,'Infos Relatório'!AY$1,'Faturamento SP3'!$T$2:$T$692,"Sim")+SUMIFS('Faturamento SP3'!$P$2:$P$692,'Faturamento SP3'!$D$2:$D$692,'Infos Relatório'!$B$2,'Faturamento SP3'!$E$2:$E$692,'Infos Relatório'!$B42,'Faturamento SP3'!$Z$2:$Z$692,'Infos Relatório'!AY$1,'Faturamento SP3'!$T$2:$T$692,"Sim")</f>
        <v>0</v>
      </c>
      <c r="BC42" s="27" t="e">
        <f t="shared" si="8"/>
        <v>#DIV/0!</v>
      </c>
      <c r="BD42" s="24">
        <f>SUMIFS('Faturamento SP3'!$H$2:$H$692,'Faturamento SP3'!$D$2:$D$692,'Infos Relatório'!$B$2,'Faturamento SP3'!$E$2:$E$692,'Infos Relatório'!$B42,'Faturamento SP3'!$Z$2:$Z$692,'Infos Relatório'!AY$1)</f>
        <v>0</v>
      </c>
      <c r="BE42" s="23">
        <f>COUNTIFS('Faturamento SP3'!$D$2:$D$692,'Infos Relatório'!$B$2,'Faturamento SP3'!$E$2:$E$692,'Infos Relatório'!$B42,'Faturamento SP3'!$Z$2:$Z$692,'Infos Relatório'!BE$1)</f>
        <v>0</v>
      </c>
      <c r="BF42" s="13">
        <f>SUMIFS('Faturamento SP3'!$G$2:$G$692,'Faturamento SP3'!$D$2:$D$692,'Infos Relatório'!$B$2,'Faturamento SP3'!$E$2:$E$692,'Infos Relatório'!$B42,'Faturamento SP3'!$Z$2:$Z$692,'Infos Relatório'!BE$1)</f>
        <v>0</v>
      </c>
      <c r="BG42" s="13">
        <f>SUMIFS('Faturamento SP3'!$J$2:$J$692,'Faturamento SP3'!$D$2:$D$692,'Infos Relatório'!$B$2,'Faturamento SP3'!$E$2:$E$692,'Infos Relatório'!$B42,'Faturamento SP3'!$Z$2:$Z$692,'Infos Relatório'!BE$1)</f>
        <v>0</v>
      </c>
      <c r="BH42" s="14">
        <f>SUMIFS('Faturamento SP3'!$O$2:$O$692,'Faturamento SP3'!$D$2:$D$692,'Infos Relatório'!$B$2,'Faturamento SP3'!$E$2:$E$692,'Infos Relatório'!$B42,'Faturamento SP3'!$Z$2:$Z$692,'Infos Relatório'!BE$1,'Faturamento SP3'!$T$2:$T$692,"Sim")+SUMIFS('Faturamento SP3'!$P$2:$P$692,'Faturamento SP3'!$D$2:$D$692,'Infos Relatório'!$B$2,'Faturamento SP3'!$E$2:$E$692,'Infos Relatório'!$B42,'Faturamento SP3'!$Z$2:$Z$692,'Infos Relatório'!BE$1,'Faturamento SP3'!$T$2:$T$692,"Sim")</f>
        <v>0</v>
      </c>
      <c r="BI42" s="27" t="e">
        <f t="shared" si="9"/>
        <v>#DIV/0!</v>
      </c>
      <c r="BJ42" s="24">
        <f>SUMIFS('Faturamento SP3'!$H$2:$H$692,'Faturamento SP3'!$D$2:$D$692,'Infos Relatório'!$B$2,'Faturamento SP3'!$E$2:$E$692,'Infos Relatório'!$B42,'Faturamento SP3'!$Z$2:$Z$692,'Infos Relatório'!BE$1)</f>
        <v>0</v>
      </c>
      <c r="BK42" s="23">
        <f>COUNTIFS('Faturamento SP3'!$D$2:$D$692,'Infos Relatório'!$B$2,'Faturamento SP3'!$E$2:$E$692,'Infos Relatório'!$B42,'Faturamento SP3'!$Z$2:$Z$692,'Infos Relatório'!BK$1)</f>
        <v>0</v>
      </c>
      <c r="BL42" s="13">
        <f>SUMIFS('Faturamento SP3'!$G$2:$G$692,'Faturamento SP3'!$D$2:$D$692,'Infos Relatório'!$B$2,'Faturamento SP3'!$E$2:$E$692,'Infos Relatório'!$B42,'Faturamento SP3'!$Z$2:$Z$692,'Infos Relatório'!BK$1)</f>
        <v>0</v>
      </c>
      <c r="BM42" s="13">
        <f>SUMIFS('Faturamento SP3'!$J$2:$J$692,'Faturamento SP3'!$D$2:$D$692,'Infos Relatório'!$B$2,'Faturamento SP3'!$E$2:$E$692,'Infos Relatório'!$B42,'Faturamento SP3'!$Z$2:$Z$692,'Infos Relatório'!BK$1)</f>
        <v>0</v>
      </c>
      <c r="BN42" s="14">
        <f>SUMIFS('Faturamento SP3'!$O$2:$O$692,'Faturamento SP3'!$D$2:$D$692,'Infos Relatório'!$B$2,'Faturamento SP3'!$E$2:$E$692,'Infos Relatório'!$B42,'Faturamento SP3'!$Z$2:$Z$692,'Infos Relatório'!BK$1,'Faturamento SP3'!$T$2:$T$692,"Sim")+SUMIFS('Faturamento SP3'!$P$2:$P$692,'Faturamento SP3'!$D$2:$D$692,'Infos Relatório'!$B$2,'Faturamento SP3'!$E$2:$E$692,'Infos Relatório'!$B42,'Faturamento SP3'!$Z$2:$Z$692,'Infos Relatório'!BK$1,'Faturamento SP3'!$T$2:$T$692,"Sim")</f>
        <v>0</v>
      </c>
      <c r="BO42" s="27" t="e">
        <f t="shared" si="10"/>
        <v>#DIV/0!</v>
      </c>
      <c r="BP42" s="24">
        <f>SUMIFS('Faturamento SP3'!$H$2:$H$692,'Faturamento SP3'!$D$2:$D$692,'Infos Relatório'!$B$2,'Faturamento SP3'!$E$2:$E$692,'Infos Relatório'!$B42,'Faturamento SP3'!$Z$2:$Z$692,'Infos Relatório'!BK$1)</f>
        <v>0</v>
      </c>
      <c r="BQ42" s="23">
        <f>COUNTIFS('Faturamento SP3'!$D$2:$D$692,'Infos Relatório'!$B$2,'Faturamento SP3'!$E$2:$E$692,'Infos Relatório'!$B42,'Faturamento SP3'!$Z$2:$Z$692,'Infos Relatório'!BQ$1)</f>
        <v>0</v>
      </c>
      <c r="BR42" s="13">
        <f>SUMIFS('Faturamento SP3'!$G$2:$G$692,'Faturamento SP3'!$D$2:$D$692,'Infos Relatório'!$B$2,'Faturamento SP3'!$E$2:$E$692,'Infos Relatório'!$B42,'Faturamento SP3'!$Z$2:$Z$692,'Infos Relatório'!BQ$1)</f>
        <v>0</v>
      </c>
      <c r="BS42" s="13">
        <f>SUMIFS('Faturamento SP3'!$J$2:$J$692,'Faturamento SP3'!$D$2:$D$692,'Infos Relatório'!$B$2,'Faturamento SP3'!$E$2:$E$692,'Infos Relatório'!$B42,'Faturamento SP3'!$Z$2:$Z$692,'Infos Relatório'!BQ$1)</f>
        <v>0</v>
      </c>
      <c r="BT42" s="14">
        <f>SUMIFS('Faturamento SP3'!$O$2:$O$692,'Faturamento SP3'!$D$2:$D$692,'Infos Relatório'!$B$2,'Faturamento SP3'!$E$2:$E$692,'Infos Relatório'!$B42,'Faturamento SP3'!$Z$2:$Z$692,'Infos Relatório'!BQ$1,'Faturamento SP3'!$T$2:$T$692,"Sim")+SUMIFS('Faturamento SP3'!$P$2:$P$692,'Faturamento SP3'!$D$2:$D$692,'Infos Relatório'!$B$2,'Faturamento SP3'!$E$2:$E$692,'Infos Relatório'!$B42,'Faturamento SP3'!$Z$2:$Z$692,'Infos Relatório'!BQ$1,'Faturamento SP3'!$T$2:$T$692,"Sim")</f>
        <v>0</v>
      </c>
      <c r="BU42" s="27" t="e">
        <f t="shared" si="11"/>
        <v>#DIV/0!</v>
      </c>
      <c r="BV42" s="24">
        <f>SUMIFS('Faturamento SP3'!$H$2:$H$692,'Faturamento SP3'!$D$2:$D$692,'Infos Relatório'!$B$2,'Faturamento SP3'!$E$2:$E$692,'Infos Relatório'!$B42,'Faturamento SP3'!$Z$2:$Z$692,'Infos Relatório'!BQ$1)</f>
        <v>0</v>
      </c>
    </row>
    <row r="43" spans="2:74">
      <c r="B43" s="17" t="s">
        <v>47</v>
      </c>
      <c r="C43" s="23">
        <f>COUNTIFS('Faturamento SP3'!$D$2:$D$692,'Infos Relatório'!$B$2,'Faturamento SP3'!$E$2:$E$692,'Infos Relatório'!$B43,'Faturamento SP3'!$Z$2:$Z$692,'Infos Relatório'!C$1)</f>
        <v>0</v>
      </c>
      <c r="D43" s="13">
        <f>SUMIFS('Faturamento SP3'!$G$2:$G$692,'Faturamento SP3'!$D$2:$D$692,'Infos Relatório'!$B$2,'Faturamento SP3'!$E$2:$E$692,'Infos Relatório'!$B43,'Faturamento SP3'!$Z$2:$Z$692,'Infos Relatório'!C$1)</f>
        <v>0</v>
      </c>
      <c r="E43" s="13">
        <f>SUMIFS('Faturamento SP3'!$J$2:$J$692,'Faturamento SP3'!$D$2:$D$692,'Infos Relatório'!$B$2,'Faturamento SP3'!$E$2:$E$692,'Infos Relatório'!$B43,'Faturamento SP3'!$Z$2:$Z$692,'Infos Relatório'!C$1)</f>
        <v>0</v>
      </c>
      <c r="F43" s="14">
        <f>SUMIFS('Faturamento SP3'!$O$2:$O$692,'Faturamento SP3'!$D$2:$D$692,'Infos Relatório'!$B$2,'Faturamento SP3'!$E$2:$E$692,'Infos Relatório'!$B43,'Faturamento SP3'!$Z$2:$Z$692,'Infos Relatório'!C$1,'Faturamento SP3'!$T$2:$T$692,"Sim")+SUMIFS('Faturamento SP3'!$P$2:$P$692,'Faturamento SP3'!$D$2:$D$692,'Infos Relatório'!$B$2,'Faturamento SP3'!$E$2:$E$692,'Infos Relatório'!$B43,'Faturamento SP3'!$Z$2:$Z$692,'Infos Relatório'!C$1,'Faturamento SP3'!$T$2:$T$692,"Sim")</f>
        <v>0</v>
      </c>
      <c r="G43" s="27" t="e">
        <f t="shared" si="12"/>
        <v>#DIV/0!</v>
      </c>
      <c r="H43" s="24">
        <f>SUMIFS('Faturamento SP3'!$H$2:$H$692,'Faturamento SP3'!$D$2:$D$692,'Infos Relatório'!$B$2,'Faturamento SP3'!$E$2:$E$692,'Infos Relatório'!$B43,'Faturamento SP3'!$Z$2:$Z$692,'Infos Relatório'!C$1)</f>
        <v>0</v>
      </c>
      <c r="I43" s="23">
        <f>COUNTIFS('Faturamento SP3'!$D$2:$D$692,'Infos Relatório'!$B$2,'Faturamento SP3'!$E$2:$E$692,'Infos Relatório'!$B43,'Faturamento SP3'!$Z$2:$Z$692,'Infos Relatório'!I$1)</f>
        <v>0</v>
      </c>
      <c r="J43" s="13">
        <f>SUMIFS('Faturamento SP3'!$G$2:$G$692,'Faturamento SP3'!$D$2:$D$692,'Infos Relatório'!$B$2,'Faturamento SP3'!$E$2:$E$692,'Infos Relatório'!$B43,'Faturamento SP3'!$Z$2:$Z$692,'Infos Relatório'!I$1)</f>
        <v>0</v>
      </c>
      <c r="K43" s="13">
        <f>SUMIFS('Faturamento SP3'!$J$2:$J$692,'Faturamento SP3'!$D$2:$D$692,'Infos Relatório'!$B$2,'Faturamento SP3'!$E$2:$E$692,'Infos Relatório'!$B43,'Faturamento SP3'!$Z$2:$Z$692,'Infos Relatório'!I$1)</f>
        <v>0</v>
      </c>
      <c r="L43" s="14">
        <f>SUMIFS('Faturamento SP3'!$O$2:$O$692,'Faturamento SP3'!$D$2:$D$692,'Infos Relatório'!$B$2,'Faturamento SP3'!$E$2:$E$692,'Infos Relatório'!$B43,'Faturamento SP3'!$Z$2:$Z$692,'Infos Relatório'!I$1,'Faturamento SP3'!$T$2:$T$692,"Sim")+SUMIFS('Faturamento SP3'!$P$2:$P$692,'Faturamento SP3'!$D$2:$D$692,'Infos Relatório'!$B$2,'Faturamento SP3'!$E$2:$E$692,'Infos Relatório'!$B43,'Faturamento SP3'!$Z$2:$Z$692,'Infos Relatório'!I$1,'Faturamento SP3'!$T$2:$T$692,"Sim")</f>
        <v>0</v>
      </c>
      <c r="M43" s="27" t="e">
        <f t="shared" si="1"/>
        <v>#DIV/0!</v>
      </c>
      <c r="N43" s="24">
        <f>SUMIFS('Faturamento SP3'!$H$2:$H$692,'Faturamento SP3'!$D$2:$D$692,'Infos Relatório'!$B$2,'Faturamento SP3'!$E$2:$E$692,'Infos Relatório'!$B43,'Faturamento SP3'!$Z$2:$Z$692,'Infos Relatório'!I$1)</f>
        <v>0</v>
      </c>
      <c r="O43" s="23">
        <f>COUNTIFS('Faturamento SP3'!$D$2:$D$692,'Infos Relatório'!$B$2,'Faturamento SP3'!$E$2:$E$692,'Infos Relatório'!$B43,'Faturamento SP3'!$Z$2:$Z$692,'Infos Relatório'!O$1)</f>
        <v>0</v>
      </c>
      <c r="P43" s="13">
        <f>SUMIFS('Faturamento SP3'!$G$2:$G$692,'Faturamento SP3'!$D$2:$D$692,'Infos Relatório'!$B$2,'Faturamento SP3'!$E$2:$E$692,'Infos Relatório'!$B43,'Faturamento SP3'!$Z$2:$Z$692,'Infos Relatório'!O$1)</f>
        <v>0</v>
      </c>
      <c r="Q43" s="13">
        <f>SUMIFS('Faturamento SP3'!$J$2:$J$692,'Faturamento SP3'!$D$2:$D$692,'Infos Relatório'!$B$2,'Faturamento SP3'!$E$2:$E$692,'Infos Relatório'!$B43,'Faturamento SP3'!$Z$2:$Z$692,'Infos Relatório'!O$1)</f>
        <v>0</v>
      </c>
      <c r="R43" s="14">
        <f>SUMIFS('Faturamento SP3'!$O$2:$O$692,'Faturamento SP3'!$D$2:$D$692,'Infos Relatório'!$B$2,'Faturamento SP3'!$E$2:$E$692,'Infos Relatório'!$B43,'Faturamento SP3'!$Z$2:$Z$692,'Infos Relatório'!O$1,'Faturamento SP3'!$T$2:$T$692,"Sim")+SUMIFS('Faturamento SP3'!$P$2:$P$692,'Faturamento SP3'!$D$2:$D$692,'Infos Relatório'!$B$2,'Faturamento SP3'!$E$2:$E$692,'Infos Relatório'!$B43,'Faturamento SP3'!$Z$2:$Z$692,'Infos Relatório'!O$1,'Faturamento SP3'!$T$2:$T$692,"Sim")</f>
        <v>0</v>
      </c>
      <c r="S43" s="27" t="e">
        <f t="shared" si="2"/>
        <v>#DIV/0!</v>
      </c>
      <c r="T43" s="24">
        <f>SUMIFS('Faturamento SP3'!$H$2:$H$692,'Faturamento SP3'!$D$2:$D$692,'Infos Relatório'!$B$2,'Faturamento SP3'!$E$2:$E$692,'Infos Relatório'!$B43,'Faturamento SP3'!$Z$2:$Z$692,'Infos Relatório'!O$1)</f>
        <v>0</v>
      </c>
      <c r="U43" s="23">
        <f>COUNTIFS('Faturamento SP3'!$D$2:$D$692,'Infos Relatório'!$B$2,'Faturamento SP3'!$E$2:$E$692,'Infos Relatório'!$B43,'Faturamento SP3'!$Z$2:$Z$692,'Infos Relatório'!U$1)</f>
        <v>0</v>
      </c>
      <c r="V43" s="13">
        <f>SUMIFS('Faturamento SP3'!$G$2:$G$692,'Faturamento SP3'!$D$2:$D$692,'Infos Relatório'!$B$2,'Faturamento SP3'!$E$2:$E$692,'Infos Relatório'!$B43,'Faturamento SP3'!$Z$2:$Z$692,'Infos Relatório'!U$1)</f>
        <v>0</v>
      </c>
      <c r="W43" s="13">
        <f>SUMIFS('Faturamento SP3'!$J$2:$J$692,'Faturamento SP3'!$D$2:$D$692,'Infos Relatório'!$B$2,'Faturamento SP3'!$E$2:$E$692,'Infos Relatório'!$B43,'Faturamento SP3'!$Z$2:$Z$692,'Infos Relatório'!U$1)</f>
        <v>0</v>
      </c>
      <c r="X43" s="14">
        <f>SUMIFS('Faturamento SP3'!$O$2:$O$692,'Faturamento SP3'!$D$2:$D$692,'Infos Relatório'!$B$2,'Faturamento SP3'!$E$2:$E$692,'Infos Relatório'!$B43,'Faturamento SP3'!$Z$2:$Z$692,'Infos Relatório'!U$1,'Faturamento SP3'!$T$2:$T$692,"Sim")+SUMIFS('Faturamento SP3'!$P$2:$P$692,'Faturamento SP3'!$D$2:$D$692,'Infos Relatório'!$B$2,'Faturamento SP3'!$E$2:$E$692,'Infos Relatório'!$B43,'Faturamento SP3'!$Z$2:$Z$692,'Infos Relatório'!U$1,'Faturamento SP3'!$T$2:$T$692,"Sim")</f>
        <v>0</v>
      </c>
      <c r="Y43" s="27" t="e">
        <f t="shared" si="3"/>
        <v>#DIV/0!</v>
      </c>
      <c r="Z43" s="24">
        <f>SUMIFS('Faturamento SP3'!$H$2:$H$692,'Faturamento SP3'!$D$2:$D$692,'Infos Relatório'!$B$2,'Faturamento SP3'!$E$2:$E$692,'Infos Relatório'!$B43,'Faturamento SP3'!$Z$2:$Z$692,'Infos Relatório'!U$1)</f>
        <v>0</v>
      </c>
      <c r="AA43" s="23">
        <f>COUNTIFS('Faturamento SP3'!$D$2:$D$692,'Infos Relatório'!$B$2,'Faturamento SP3'!$E$2:$E$692,'Infos Relatório'!$B43,'Faturamento SP3'!$Z$2:$Z$692,'Infos Relatório'!AA$1)</f>
        <v>0</v>
      </c>
      <c r="AB43" s="13">
        <f>SUMIFS('Faturamento SP3'!$G$2:$G$692,'Faturamento SP3'!$D$2:$D$692,'Infos Relatório'!$B$2,'Faturamento SP3'!$E$2:$E$692,'Infos Relatório'!$B43,'Faturamento SP3'!$Z$2:$Z$692,'Infos Relatório'!AA$1)</f>
        <v>0</v>
      </c>
      <c r="AC43" s="13">
        <f>SUMIFS('Faturamento SP3'!$J$2:$J$692,'Faturamento SP3'!$D$2:$D$692,'Infos Relatório'!$B$2,'Faturamento SP3'!$E$2:$E$692,'Infos Relatório'!$B43,'Faturamento SP3'!$Z$2:$Z$692,'Infos Relatório'!AA$1)</f>
        <v>0</v>
      </c>
      <c r="AD43" s="14">
        <f>SUMIFS('Faturamento SP3'!$O$2:$O$692,'Faturamento SP3'!$D$2:$D$692,'Infos Relatório'!$B$2,'Faturamento SP3'!$E$2:$E$692,'Infos Relatório'!$B43,'Faturamento SP3'!$Z$2:$Z$692,'Infos Relatório'!AA$1,'Faturamento SP3'!$T$2:$T$692,"Sim")+SUMIFS('Faturamento SP3'!$P$2:$P$692,'Faturamento SP3'!$D$2:$D$692,'Infos Relatório'!$B$2,'Faturamento SP3'!$E$2:$E$692,'Infos Relatório'!$B43,'Faturamento SP3'!$Z$2:$Z$692,'Infos Relatório'!AA$1,'Faturamento SP3'!$T$2:$T$692,"Sim")</f>
        <v>0</v>
      </c>
      <c r="AE43" s="27" t="e">
        <f t="shared" si="4"/>
        <v>#DIV/0!</v>
      </c>
      <c r="AF43" s="24">
        <f>SUMIFS('Faturamento SP3'!$H$2:$H$692,'Faturamento SP3'!$D$2:$D$692,'Infos Relatório'!$B$2,'Faturamento SP3'!$E$2:$E$692,'Infos Relatório'!$B43,'Faturamento SP3'!$Z$2:$Z$692,'Infos Relatório'!AA$1)</f>
        <v>0</v>
      </c>
      <c r="AG43" s="23">
        <f>COUNTIFS('Faturamento SP3'!$D$2:$D$692,'Infos Relatório'!$B$2,'Faturamento SP3'!$E$2:$E$692,'Infos Relatório'!$B43,'Faturamento SP3'!$Z$2:$Z$692,'Infos Relatório'!AG$1)</f>
        <v>0</v>
      </c>
      <c r="AH43" s="13">
        <f>SUMIFS('Faturamento SP3'!$G$2:$G$692,'Faturamento SP3'!$D$2:$D$692,'Infos Relatório'!$B$2,'Faturamento SP3'!$E$2:$E$692,'Infos Relatório'!$B43,'Faturamento SP3'!$Z$2:$Z$692,'Infos Relatório'!AG$1)</f>
        <v>0</v>
      </c>
      <c r="AI43" s="13">
        <f>SUMIFS('Faturamento SP3'!$J$2:$J$692,'Faturamento SP3'!$D$2:$D$692,'Infos Relatório'!$B$2,'Faturamento SP3'!$E$2:$E$692,'Infos Relatório'!$B43,'Faturamento SP3'!$Z$2:$Z$692,'Infos Relatório'!AG$1)</f>
        <v>0</v>
      </c>
      <c r="AJ43" s="14">
        <f>SUMIFS('Faturamento SP3'!$O$2:$O$692,'Faturamento SP3'!$D$2:$D$692,'Infos Relatório'!$B$2,'Faturamento SP3'!$E$2:$E$692,'Infos Relatório'!$B43,'Faturamento SP3'!$Z$2:$Z$692,'Infos Relatório'!AG$1,'Faturamento SP3'!$T$2:$T$692,"Sim")+SUMIFS('Faturamento SP3'!$P$2:$P$692,'Faturamento SP3'!$D$2:$D$692,'Infos Relatório'!$B$2,'Faturamento SP3'!$E$2:$E$692,'Infos Relatório'!$B43,'Faturamento SP3'!$Z$2:$Z$692,'Infos Relatório'!AG$1,'Faturamento SP3'!$T$2:$T$692,"Sim")</f>
        <v>0</v>
      </c>
      <c r="AK43" s="27" t="e">
        <f t="shared" si="5"/>
        <v>#DIV/0!</v>
      </c>
      <c r="AL43" s="24">
        <f>SUMIFS('Faturamento SP3'!$H$2:$H$692,'Faturamento SP3'!$D$2:$D$692,'Infos Relatório'!$B$2,'Faturamento SP3'!$E$2:$E$692,'Infos Relatório'!$B43,'Faturamento SP3'!$Z$2:$Z$692,'Infos Relatório'!AG$1)</f>
        <v>0</v>
      </c>
      <c r="AM43" s="23">
        <f>COUNTIFS('Faturamento SP3'!$D$2:$D$692,'Infos Relatório'!$B$2,'Faturamento SP3'!$E$2:$E$692,'Infos Relatório'!$B43,'Faturamento SP3'!$Z$2:$Z$692,'Infos Relatório'!AM$1)</f>
        <v>0</v>
      </c>
      <c r="AN43" s="13">
        <f>SUMIFS('Faturamento SP3'!$G$2:$G$692,'Faturamento SP3'!$D$2:$D$692,'Infos Relatório'!$B$2,'Faturamento SP3'!$E$2:$E$692,'Infos Relatório'!$B43,'Faturamento SP3'!$Z$2:$Z$692,'Infos Relatório'!AM$1)</f>
        <v>0</v>
      </c>
      <c r="AO43" s="13">
        <f>SUMIFS('Faturamento SP3'!$J$2:$J$692,'Faturamento SP3'!$D$2:$D$692,'Infos Relatório'!$B$2,'Faturamento SP3'!$E$2:$E$692,'Infos Relatório'!$B43,'Faturamento SP3'!$Z$2:$Z$692,'Infos Relatório'!AM$1)</f>
        <v>0</v>
      </c>
      <c r="AP43" s="14">
        <f>SUMIFS('Faturamento SP3'!$O$2:$O$692,'Faturamento SP3'!$D$2:$D$692,'Infos Relatório'!$B$2,'Faturamento SP3'!$E$2:$E$692,'Infos Relatório'!$B43,'Faturamento SP3'!$Z$2:$Z$692,'Infos Relatório'!AM$1,'Faturamento SP3'!$T$2:$T$692,"Sim")+SUMIFS('Faturamento SP3'!$P$2:$P$692,'Faturamento SP3'!$D$2:$D$692,'Infos Relatório'!$B$2,'Faturamento SP3'!$E$2:$E$692,'Infos Relatório'!$B43,'Faturamento SP3'!$Z$2:$Z$692,'Infos Relatório'!AM$1,'Faturamento SP3'!$T$2:$T$692,"Sim")</f>
        <v>0</v>
      </c>
      <c r="AQ43" s="27" t="e">
        <f t="shared" si="6"/>
        <v>#DIV/0!</v>
      </c>
      <c r="AR43" s="24">
        <f>SUMIFS('Faturamento SP3'!$H$2:$H$692,'Faturamento SP3'!$D$2:$D$692,'Infos Relatório'!$B$2,'Faturamento SP3'!$E$2:$E$692,'Infos Relatório'!$B43,'Faturamento SP3'!$Z$2:$Z$692,'Infos Relatório'!AM$1)</f>
        <v>0</v>
      </c>
      <c r="AS43" s="23">
        <f>COUNTIFS('Faturamento SP3'!$D$2:$D$692,'Infos Relatório'!$B$2,'Faturamento SP3'!$E$2:$E$692,'Infos Relatório'!$B43,'Faturamento SP3'!$Z$2:$Z$692,'Infos Relatório'!AS$1)</f>
        <v>0</v>
      </c>
      <c r="AT43" s="13">
        <f>SUMIFS('Faturamento SP3'!$G$2:$G$692,'Faturamento SP3'!$D$2:$D$692,'Infos Relatório'!$B$2,'Faturamento SP3'!$E$2:$E$692,'Infos Relatório'!$B43,'Faturamento SP3'!$Z$2:$Z$692,'Infos Relatório'!AS$1)</f>
        <v>0</v>
      </c>
      <c r="AU43" s="13">
        <f>SUMIFS('Faturamento SP3'!$J$2:$J$692,'Faturamento SP3'!$D$2:$D$692,'Infos Relatório'!$B$2,'Faturamento SP3'!$E$2:$E$692,'Infos Relatório'!$B43,'Faturamento SP3'!$Z$2:$Z$692,'Infos Relatório'!AS$1)</f>
        <v>0</v>
      </c>
      <c r="AV43" s="14">
        <f>SUMIFS('Faturamento SP3'!$O$2:$O$692,'Faturamento SP3'!$D$2:$D$692,'Infos Relatório'!$B$2,'Faturamento SP3'!$E$2:$E$692,'Infos Relatório'!$B43,'Faturamento SP3'!$Z$2:$Z$692,'Infos Relatório'!AS$1,'Faturamento SP3'!$T$2:$T$692,"Sim")+SUMIFS('Faturamento SP3'!$P$2:$P$692,'Faturamento SP3'!$D$2:$D$692,'Infos Relatório'!$B$2,'Faturamento SP3'!$E$2:$E$692,'Infos Relatório'!$B43,'Faturamento SP3'!$Z$2:$Z$692,'Infos Relatório'!AS$1,'Faturamento SP3'!$T$2:$T$692,"Sim")</f>
        <v>0</v>
      </c>
      <c r="AW43" s="27" t="e">
        <f t="shared" si="7"/>
        <v>#DIV/0!</v>
      </c>
      <c r="AX43" s="24">
        <f>SUMIFS('Faturamento SP3'!$H$2:$H$692,'Faturamento SP3'!$D$2:$D$692,'Infos Relatório'!$B$2,'Faturamento SP3'!$E$2:$E$692,'Infos Relatório'!$B43,'Faturamento SP3'!$Z$2:$Z$692,'Infos Relatório'!AS$1)</f>
        <v>0</v>
      </c>
      <c r="AY43" s="23">
        <f>COUNTIFS('Faturamento SP3'!$D$2:$D$692,'Infos Relatório'!$B$2,'Faturamento SP3'!$E$2:$E$692,'Infos Relatório'!$B43,'Faturamento SP3'!$Z$2:$Z$692,'Infos Relatório'!AY$1)</f>
        <v>0</v>
      </c>
      <c r="AZ43" s="13">
        <f>SUMIFS('Faturamento SP3'!$G$2:$G$692,'Faturamento SP3'!$D$2:$D$692,'Infos Relatório'!$B$2,'Faturamento SP3'!$E$2:$E$692,'Infos Relatório'!$B43,'Faturamento SP3'!$Z$2:$Z$692,'Infos Relatório'!AY$1)</f>
        <v>0</v>
      </c>
      <c r="BA43" s="13">
        <f>SUMIFS('Faturamento SP3'!$J$2:$J$692,'Faturamento SP3'!$D$2:$D$692,'Infos Relatório'!$B$2,'Faturamento SP3'!$E$2:$E$692,'Infos Relatório'!$B43,'Faturamento SP3'!$Z$2:$Z$692,'Infos Relatório'!AY$1)</f>
        <v>0</v>
      </c>
      <c r="BB43" s="14">
        <f>SUMIFS('Faturamento SP3'!$O$2:$O$692,'Faturamento SP3'!$D$2:$D$692,'Infos Relatório'!$B$2,'Faturamento SP3'!$E$2:$E$692,'Infos Relatório'!$B43,'Faturamento SP3'!$Z$2:$Z$692,'Infos Relatório'!AY$1,'Faturamento SP3'!$T$2:$T$692,"Sim")+SUMIFS('Faturamento SP3'!$P$2:$P$692,'Faturamento SP3'!$D$2:$D$692,'Infos Relatório'!$B$2,'Faturamento SP3'!$E$2:$E$692,'Infos Relatório'!$B43,'Faturamento SP3'!$Z$2:$Z$692,'Infos Relatório'!AY$1,'Faturamento SP3'!$T$2:$T$692,"Sim")</f>
        <v>0</v>
      </c>
      <c r="BC43" s="27" t="e">
        <f t="shared" si="8"/>
        <v>#DIV/0!</v>
      </c>
      <c r="BD43" s="24">
        <f>SUMIFS('Faturamento SP3'!$H$2:$H$692,'Faturamento SP3'!$D$2:$D$692,'Infos Relatório'!$B$2,'Faturamento SP3'!$E$2:$E$692,'Infos Relatório'!$B43,'Faturamento SP3'!$Z$2:$Z$692,'Infos Relatório'!AY$1)</f>
        <v>0</v>
      </c>
      <c r="BE43" s="23">
        <f>COUNTIFS('Faturamento SP3'!$D$2:$D$692,'Infos Relatório'!$B$2,'Faturamento SP3'!$E$2:$E$692,'Infos Relatório'!$B43,'Faturamento SP3'!$Z$2:$Z$692,'Infos Relatório'!BE$1)</f>
        <v>0</v>
      </c>
      <c r="BF43" s="13">
        <f>SUMIFS('Faturamento SP3'!$G$2:$G$692,'Faturamento SP3'!$D$2:$D$692,'Infos Relatório'!$B$2,'Faturamento SP3'!$E$2:$E$692,'Infos Relatório'!$B43,'Faturamento SP3'!$Z$2:$Z$692,'Infos Relatório'!BE$1)</f>
        <v>0</v>
      </c>
      <c r="BG43" s="13">
        <f>SUMIFS('Faturamento SP3'!$J$2:$J$692,'Faturamento SP3'!$D$2:$D$692,'Infos Relatório'!$B$2,'Faturamento SP3'!$E$2:$E$692,'Infos Relatório'!$B43,'Faturamento SP3'!$Z$2:$Z$692,'Infos Relatório'!BE$1)</f>
        <v>0</v>
      </c>
      <c r="BH43" s="14">
        <f>SUMIFS('Faturamento SP3'!$O$2:$O$692,'Faturamento SP3'!$D$2:$D$692,'Infos Relatório'!$B$2,'Faturamento SP3'!$E$2:$E$692,'Infos Relatório'!$B43,'Faturamento SP3'!$Z$2:$Z$692,'Infos Relatório'!BE$1,'Faturamento SP3'!$T$2:$T$692,"Sim")+SUMIFS('Faturamento SP3'!$P$2:$P$692,'Faturamento SP3'!$D$2:$D$692,'Infos Relatório'!$B$2,'Faturamento SP3'!$E$2:$E$692,'Infos Relatório'!$B43,'Faturamento SP3'!$Z$2:$Z$692,'Infos Relatório'!BE$1,'Faturamento SP3'!$T$2:$T$692,"Sim")</f>
        <v>0</v>
      </c>
      <c r="BI43" s="27" t="e">
        <f t="shared" si="9"/>
        <v>#DIV/0!</v>
      </c>
      <c r="BJ43" s="24">
        <f>SUMIFS('Faturamento SP3'!$H$2:$H$692,'Faturamento SP3'!$D$2:$D$692,'Infos Relatório'!$B$2,'Faturamento SP3'!$E$2:$E$692,'Infos Relatório'!$B43,'Faturamento SP3'!$Z$2:$Z$692,'Infos Relatório'!BE$1)</f>
        <v>0</v>
      </c>
      <c r="BK43" s="23">
        <f>COUNTIFS('Faturamento SP3'!$D$2:$D$692,'Infos Relatório'!$B$2,'Faturamento SP3'!$E$2:$E$692,'Infos Relatório'!$B43,'Faturamento SP3'!$Z$2:$Z$692,'Infos Relatório'!BK$1)</f>
        <v>0</v>
      </c>
      <c r="BL43" s="13">
        <f>SUMIFS('Faturamento SP3'!$G$2:$G$692,'Faturamento SP3'!$D$2:$D$692,'Infos Relatório'!$B$2,'Faturamento SP3'!$E$2:$E$692,'Infos Relatório'!$B43,'Faturamento SP3'!$Z$2:$Z$692,'Infos Relatório'!BK$1)</f>
        <v>0</v>
      </c>
      <c r="BM43" s="13">
        <f>SUMIFS('Faturamento SP3'!$J$2:$J$692,'Faturamento SP3'!$D$2:$D$692,'Infos Relatório'!$B$2,'Faturamento SP3'!$E$2:$E$692,'Infos Relatório'!$B43,'Faturamento SP3'!$Z$2:$Z$692,'Infos Relatório'!BK$1)</f>
        <v>0</v>
      </c>
      <c r="BN43" s="14">
        <f>SUMIFS('Faturamento SP3'!$O$2:$O$692,'Faturamento SP3'!$D$2:$D$692,'Infos Relatório'!$B$2,'Faturamento SP3'!$E$2:$E$692,'Infos Relatório'!$B43,'Faturamento SP3'!$Z$2:$Z$692,'Infos Relatório'!BK$1,'Faturamento SP3'!$T$2:$T$692,"Sim")+SUMIFS('Faturamento SP3'!$P$2:$P$692,'Faturamento SP3'!$D$2:$D$692,'Infos Relatório'!$B$2,'Faturamento SP3'!$E$2:$E$692,'Infos Relatório'!$B43,'Faturamento SP3'!$Z$2:$Z$692,'Infos Relatório'!BK$1,'Faturamento SP3'!$T$2:$T$692,"Sim")</f>
        <v>0</v>
      </c>
      <c r="BO43" s="27" t="e">
        <f t="shared" si="10"/>
        <v>#DIV/0!</v>
      </c>
      <c r="BP43" s="24">
        <f>SUMIFS('Faturamento SP3'!$H$2:$H$692,'Faturamento SP3'!$D$2:$D$692,'Infos Relatório'!$B$2,'Faturamento SP3'!$E$2:$E$692,'Infos Relatório'!$B43,'Faturamento SP3'!$Z$2:$Z$692,'Infos Relatório'!BK$1)</f>
        <v>0</v>
      </c>
      <c r="BQ43" s="23">
        <f>COUNTIFS('Faturamento SP3'!$D$2:$D$692,'Infos Relatório'!$B$2,'Faturamento SP3'!$E$2:$E$692,'Infos Relatório'!$B43,'Faturamento SP3'!$Z$2:$Z$692,'Infos Relatório'!BQ$1)</f>
        <v>0</v>
      </c>
      <c r="BR43" s="13">
        <f>SUMIFS('Faturamento SP3'!$G$2:$G$692,'Faturamento SP3'!$D$2:$D$692,'Infos Relatório'!$B$2,'Faturamento SP3'!$E$2:$E$692,'Infos Relatório'!$B43,'Faturamento SP3'!$Z$2:$Z$692,'Infos Relatório'!BQ$1)</f>
        <v>0</v>
      </c>
      <c r="BS43" s="13">
        <f>SUMIFS('Faturamento SP3'!$J$2:$J$692,'Faturamento SP3'!$D$2:$D$692,'Infos Relatório'!$B$2,'Faturamento SP3'!$E$2:$E$692,'Infos Relatório'!$B43,'Faturamento SP3'!$Z$2:$Z$692,'Infos Relatório'!BQ$1)</f>
        <v>0</v>
      </c>
      <c r="BT43" s="14">
        <f>SUMIFS('Faturamento SP3'!$O$2:$O$692,'Faturamento SP3'!$D$2:$D$692,'Infos Relatório'!$B$2,'Faturamento SP3'!$E$2:$E$692,'Infos Relatório'!$B43,'Faturamento SP3'!$Z$2:$Z$692,'Infos Relatório'!BQ$1,'Faturamento SP3'!$T$2:$T$692,"Sim")+SUMIFS('Faturamento SP3'!$P$2:$P$692,'Faturamento SP3'!$D$2:$D$692,'Infos Relatório'!$B$2,'Faturamento SP3'!$E$2:$E$692,'Infos Relatório'!$B43,'Faturamento SP3'!$Z$2:$Z$692,'Infos Relatório'!BQ$1,'Faturamento SP3'!$T$2:$T$692,"Sim")</f>
        <v>0</v>
      </c>
      <c r="BU43" s="27" t="e">
        <f t="shared" si="11"/>
        <v>#DIV/0!</v>
      </c>
      <c r="BV43" s="24">
        <f>SUMIFS('Faturamento SP3'!$H$2:$H$692,'Faturamento SP3'!$D$2:$D$692,'Infos Relatório'!$B$2,'Faturamento SP3'!$E$2:$E$692,'Infos Relatório'!$B43,'Faturamento SP3'!$Z$2:$Z$692,'Infos Relatório'!BQ$1)</f>
        <v>0</v>
      </c>
    </row>
    <row r="44" spans="2:74">
      <c r="B44" s="17" t="s">
        <v>48</v>
      </c>
      <c r="C44" s="23">
        <f>COUNTIFS('Faturamento SP3'!$D$2:$D$692,'Infos Relatório'!$B$2,'Faturamento SP3'!$E$2:$E$692,'Infos Relatório'!$B44,'Faturamento SP3'!$Z$2:$Z$692,'Infos Relatório'!C$1)</f>
        <v>0</v>
      </c>
      <c r="D44" s="13">
        <f>SUMIFS('Faturamento SP3'!$G$2:$G$692,'Faturamento SP3'!$D$2:$D$692,'Infos Relatório'!$B$2,'Faturamento SP3'!$E$2:$E$692,'Infos Relatório'!$B44,'Faturamento SP3'!$Z$2:$Z$692,'Infos Relatório'!C$1)</f>
        <v>0</v>
      </c>
      <c r="E44" s="13">
        <f>SUMIFS('Faturamento SP3'!$J$2:$J$692,'Faturamento SP3'!$D$2:$D$692,'Infos Relatório'!$B$2,'Faturamento SP3'!$E$2:$E$692,'Infos Relatório'!$B44,'Faturamento SP3'!$Z$2:$Z$692,'Infos Relatório'!C$1)</f>
        <v>0</v>
      </c>
      <c r="F44" s="14">
        <f>SUMIFS('Faturamento SP3'!$O$2:$O$692,'Faturamento SP3'!$D$2:$D$692,'Infos Relatório'!$B$2,'Faturamento SP3'!$E$2:$E$692,'Infos Relatório'!$B44,'Faturamento SP3'!$Z$2:$Z$692,'Infos Relatório'!C$1,'Faturamento SP3'!$T$2:$T$692,"Sim")+SUMIFS('Faturamento SP3'!$P$2:$P$692,'Faturamento SP3'!$D$2:$D$692,'Infos Relatório'!$B$2,'Faturamento SP3'!$E$2:$E$692,'Infos Relatório'!$B44,'Faturamento SP3'!$Z$2:$Z$692,'Infos Relatório'!C$1,'Faturamento SP3'!$T$2:$T$692,"Sim")</f>
        <v>0</v>
      </c>
      <c r="G44" s="27" t="e">
        <f t="shared" si="12"/>
        <v>#DIV/0!</v>
      </c>
      <c r="H44" s="24">
        <f>SUMIFS('Faturamento SP3'!$H$2:$H$692,'Faturamento SP3'!$D$2:$D$692,'Infos Relatório'!$B$2,'Faturamento SP3'!$E$2:$E$692,'Infos Relatório'!$B44,'Faturamento SP3'!$Z$2:$Z$692,'Infos Relatório'!C$1)</f>
        <v>0</v>
      </c>
      <c r="I44" s="23">
        <f>COUNTIFS('Faturamento SP3'!$D$2:$D$692,'Infos Relatório'!$B$2,'Faturamento SP3'!$E$2:$E$692,'Infos Relatório'!$B44,'Faturamento SP3'!$Z$2:$Z$692,'Infos Relatório'!I$1)</f>
        <v>0</v>
      </c>
      <c r="J44" s="13">
        <f>SUMIFS('Faturamento SP3'!$G$2:$G$692,'Faturamento SP3'!$D$2:$D$692,'Infos Relatório'!$B$2,'Faturamento SP3'!$E$2:$E$692,'Infos Relatório'!$B44,'Faturamento SP3'!$Z$2:$Z$692,'Infos Relatório'!I$1)</f>
        <v>0</v>
      </c>
      <c r="K44" s="13">
        <f>SUMIFS('Faturamento SP3'!$J$2:$J$692,'Faturamento SP3'!$D$2:$D$692,'Infos Relatório'!$B$2,'Faturamento SP3'!$E$2:$E$692,'Infos Relatório'!$B44,'Faturamento SP3'!$Z$2:$Z$692,'Infos Relatório'!I$1)</f>
        <v>0</v>
      </c>
      <c r="L44" s="14">
        <f>SUMIFS('Faturamento SP3'!$O$2:$O$692,'Faturamento SP3'!$D$2:$D$692,'Infos Relatório'!$B$2,'Faturamento SP3'!$E$2:$E$692,'Infos Relatório'!$B44,'Faturamento SP3'!$Z$2:$Z$692,'Infos Relatório'!I$1,'Faturamento SP3'!$T$2:$T$692,"Sim")+SUMIFS('Faturamento SP3'!$P$2:$P$692,'Faturamento SP3'!$D$2:$D$692,'Infos Relatório'!$B$2,'Faturamento SP3'!$E$2:$E$692,'Infos Relatório'!$B44,'Faturamento SP3'!$Z$2:$Z$692,'Infos Relatório'!I$1,'Faturamento SP3'!$T$2:$T$692,"Sim")</f>
        <v>0</v>
      </c>
      <c r="M44" s="27" t="e">
        <f t="shared" si="1"/>
        <v>#DIV/0!</v>
      </c>
      <c r="N44" s="24">
        <f>SUMIFS('Faturamento SP3'!$H$2:$H$692,'Faturamento SP3'!$D$2:$D$692,'Infos Relatório'!$B$2,'Faturamento SP3'!$E$2:$E$692,'Infos Relatório'!$B44,'Faturamento SP3'!$Z$2:$Z$692,'Infos Relatório'!I$1)</f>
        <v>0</v>
      </c>
      <c r="O44" s="23">
        <f>COUNTIFS('Faturamento SP3'!$D$2:$D$692,'Infos Relatório'!$B$2,'Faturamento SP3'!$E$2:$E$692,'Infos Relatório'!$B44,'Faturamento SP3'!$Z$2:$Z$692,'Infos Relatório'!O$1)</f>
        <v>0</v>
      </c>
      <c r="P44" s="13">
        <f>SUMIFS('Faturamento SP3'!$G$2:$G$692,'Faturamento SP3'!$D$2:$D$692,'Infos Relatório'!$B$2,'Faturamento SP3'!$E$2:$E$692,'Infos Relatório'!$B44,'Faturamento SP3'!$Z$2:$Z$692,'Infos Relatório'!O$1)</f>
        <v>0</v>
      </c>
      <c r="Q44" s="13">
        <f>SUMIFS('Faturamento SP3'!$J$2:$J$692,'Faturamento SP3'!$D$2:$D$692,'Infos Relatório'!$B$2,'Faturamento SP3'!$E$2:$E$692,'Infos Relatório'!$B44,'Faturamento SP3'!$Z$2:$Z$692,'Infos Relatório'!O$1)</f>
        <v>0</v>
      </c>
      <c r="R44" s="14">
        <f>SUMIFS('Faturamento SP3'!$O$2:$O$692,'Faturamento SP3'!$D$2:$D$692,'Infos Relatório'!$B$2,'Faturamento SP3'!$E$2:$E$692,'Infos Relatório'!$B44,'Faturamento SP3'!$Z$2:$Z$692,'Infos Relatório'!O$1,'Faturamento SP3'!$T$2:$T$692,"Sim")+SUMIFS('Faturamento SP3'!$P$2:$P$692,'Faturamento SP3'!$D$2:$D$692,'Infos Relatório'!$B$2,'Faturamento SP3'!$E$2:$E$692,'Infos Relatório'!$B44,'Faturamento SP3'!$Z$2:$Z$692,'Infos Relatório'!O$1,'Faturamento SP3'!$T$2:$T$692,"Sim")</f>
        <v>0</v>
      </c>
      <c r="S44" s="27" t="e">
        <f t="shared" si="2"/>
        <v>#DIV/0!</v>
      </c>
      <c r="T44" s="24">
        <f>SUMIFS('Faturamento SP3'!$H$2:$H$692,'Faturamento SP3'!$D$2:$D$692,'Infos Relatório'!$B$2,'Faturamento SP3'!$E$2:$E$692,'Infos Relatório'!$B44,'Faturamento SP3'!$Z$2:$Z$692,'Infos Relatório'!O$1)</f>
        <v>0</v>
      </c>
      <c r="U44" s="23">
        <f>COUNTIFS('Faturamento SP3'!$D$2:$D$692,'Infos Relatório'!$B$2,'Faturamento SP3'!$E$2:$E$692,'Infos Relatório'!$B44,'Faturamento SP3'!$Z$2:$Z$692,'Infos Relatório'!U$1)</f>
        <v>0</v>
      </c>
      <c r="V44" s="13">
        <f>SUMIFS('Faturamento SP3'!$G$2:$G$692,'Faturamento SP3'!$D$2:$D$692,'Infos Relatório'!$B$2,'Faturamento SP3'!$E$2:$E$692,'Infos Relatório'!$B44,'Faturamento SP3'!$Z$2:$Z$692,'Infos Relatório'!U$1)</f>
        <v>0</v>
      </c>
      <c r="W44" s="13">
        <f>SUMIFS('Faturamento SP3'!$J$2:$J$692,'Faturamento SP3'!$D$2:$D$692,'Infos Relatório'!$B$2,'Faturamento SP3'!$E$2:$E$692,'Infos Relatório'!$B44,'Faturamento SP3'!$Z$2:$Z$692,'Infos Relatório'!U$1)</f>
        <v>0</v>
      </c>
      <c r="X44" s="14">
        <f>SUMIFS('Faturamento SP3'!$O$2:$O$692,'Faturamento SP3'!$D$2:$D$692,'Infos Relatório'!$B$2,'Faturamento SP3'!$E$2:$E$692,'Infos Relatório'!$B44,'Faturamento SP3'!$Z$2:$Z$692,'Infos Relatório'!U$1,'Faturamento SP3'!$T$2:$T$692,"Sim")+SUMIFS('Faturamento SP3'!$P$2:$P$692,'Faturamento SP3'!$D$2:$D$692,'Infos Relatório'!$B$2,'Faturamento SP3'!$E$2:$E$692,'Infos Relatório'!$B44,'Faturamento SP3'!$Z$2:$Z$692,'Infos Relatório'!U$1,'Faturamento SP3'!$T$2:$T$692,"Sim")</f>
        <v>0</v>
      </c>
      <c r="Y44" s="27" t="e">
        <f t="shared" si="3"/>
        <v>#DIV/0!</v>
      </c>
      <c r="Z44" s="24">
        <f>SUMIFS('Faturamento SP3'!$H$2:$H$692,'Faturamento SP3'!$D$2:$D$692,'Infos Relatório'!$B$2,'Faturamento SP3'!$E$2:$E$692,'Infos Relatório'!$B44,'Faturamento SP3'!$Z$2:$Z$692,'Infos Relatório'!U$1)</f>
        <v>0</v>
      </c>
      <c r="AA44" s="23">
        <f>COUNTIFS('Faturamento SP3'!$D$2:$D$692,'Infos Relatório'!$B$2,'Faturamento SP3'!$E$2:$E$692,'Infos Relatório'!$B44,'Faturamento SP3'!$Z$2:$Z$692,'Infos Relatório'!AA$1)</f>
        <v>0</v>
      </c>
      <c r="AB44" s="13">
        <f>SUMIFS('Faturamento SP3'!$G$2:$G$692,'Faturamento SP3'!$D$2:$D$692,'Infos Relatório'!$B$2,'Faturamento SP3'!$E$2:$E$692,'Infos Relatório'!$B44,'Faturamento SP3'!$Z$2:$Z$692,'Infos Relatório'!AA$1)</f>
        <v>0</v>
      </c>
      <c r="AC44" s="13">
        <f>SUMIFS('Faturamento SP3'!$J$2:$J$692,'Faturamento SP3'!$D$2:$D$692,'Infos Relatório'!$B$2,'Faturamento SP3'!$E$2:$E$692,'Infos Relatório'!$B44,'Faturamento SP3'!$Z$2:$Z$692,'Infos Relatório'!AA$1)</f>
        <v>0</v>
      </c>
      <c r="AD44" s="14">
        <f>SUMIFS('Faturamento SP3'!$O$2:$O$692,'Faturamento SP3'!$D$2:$D$692,'Infos Relatório'!$B$2,'Faturamento SP3'!$E$2:$E$692,'Infos Relatório'!$B44,'Faturamento SP3'!$Z$2:$Z$692,'Infos Relatório'!AA$1,'Faturamento SP3'!$T$2:$T$692,"Sim")+SUMIFS('Faturamento SP3'!$P$2:$P$692,'Faturamento SP3'!$D$2:$D$692,'Infos Relatório'!$B$2,'Faturamento SP3'!$E$2:$E$692,'Infos Relatório'!$B44,'Faturamento SP3'!$Z$2:$Z$692,'Infos Relatório'!AA$1,'Faturamento SP3'!$T$2:$T$692,"Sim")</f>
        <v>0</v>
      </c>
      <c r="AE44" s="27" t="e">
        <f t="shared" si="4"/>
        <v>#DIV/0!</v>
      </c>
      <c r="AF44" s="24">
        <f>SUMIFS('Faturamento SP3'!$H$2:$H$692,'Faturamento SP3'!$D$2:$D$692,'Infos Relatório'!$B$2,'Faturamento SP3'!$E$2:$E$692,'Infos Relatório'!$B44,'Faturamento SP3'!$Z$2:$Z$692,'Infos Relatório'!AA$1)</f>
        <v>0</v>
      </c>
      <c r="AG44" s="23">
        <f>COUNTIFS('Faturamento SP3'!$D$2:$D$692,'Infos Relatório'!$B$2,'Faturamento SP3'!$E$2:$E$692,'Infos Relatório'!$B44,'Faturamento SP3'!$Z$2:$Z$692,'Infos Relatório'!AG$1)</f>
        <v>0</v>
      </c>
      <c r="AH44" s="13">
        <f>SUMIFS('Faturamento SP3'!$G$2:$G$692,'Faturamento SP3'!$D$2:$D$692,'Infos Relatório'!$B$2,'Faturamento SP3'!$E$2:$E$692,'Infos Relatório'!$B44,'Faturamento SP3'!$Z$2:$Z$692,'Infos Relatório'!AG$1)</f>
        <v>0</v>
      </c>
      <c r="AI44" s="13">
        <f>SUMIFS('Faturamento SP3'!$J$2:$J$692,'Faturamento SP3'!$D$2:$D$692,'Infos Relatório'!$B$2,'Faturamento SP3'!$E$2:$E$692,'Infos Relatório'!$B44,'Faturamento SP3'!$Z$2:$Z$692,'Infos Relatório'!AG$1)</f>
        <v>0</v>
      </c>
      <c r="AJ44" s="14">
        <f>SUMIFS('Faturamento SP3'!$O$2:$O$692,'Faturamento SP3'!$D$2:$D$692,'Infos Relatório'!$B$2,'Faturamento SP3'!$E$2:$E$692,'Infos Relatório'!$B44,'Faturamento SP3'!$Z$2:$Z$692,'Infos Relatório'!AG$1,'Faturamento SP3'!$T$2:$T$692,"Sim")+SUMIFS('Faturamento SP3'!$P$2:$P$692,'Faturamento SP3'!$D$2:$D$692,'Infos Relatório'!$B$2,'Faturamento SP3'!$E$2:$E$692,'Infos Relatório'!$B44,'Faturamento SP3'!$Z$2:$Z$692,'Infos Relatório'!AG$1,'Faturamento SP3'!$T$2:$T$692,"Sim")</f>
        <v>0</v>
      </c>
      <c r="AK44" s="27" t="e">
        <f t="shared" si="5"/>
        <v>#DIV/0!</v>
      </c>
      <c r="AL44" s="24">
        <f>SUMIFS('Faturamento SP3'!$H$2:$H$692,'Faturamento SP3'!$D$2:$D$692,'Infos Relatório'!$B$2,'Faturamento SP3'!$E$2:$E$692,'Infos Relatório'!$B44,'Faturamento SP3'!$Z$2:$Z$692,'Infos Relatório'!AG$1)</f>
        <v>0</v>
      </c>
      <c r="AM44" s="23">
        <f>COUNTIFS('Faturamento SP3'!$D$2:$D$692,'Infos Relatório'!$B$2,'Faturamento SP3'!$E$2:$E$692,'Infos Relatório'!$B44,'Faturamento SP3'!$Z$2:$Z$692,'Infos Relatório'!AM$1)</f>
        <v>0</v>
      </c>
      <c r="AN44" s="13">
        <f>SUMIFS('Faturamento SP3'!$G$2:$G$692,'Faturamento SP3'!$D$2:$D$692,'Infos Relatório'!$B$2,'Faturamento SP3'!$E$2:$E$692,'Infos Relatório'!$B44,'Faturamento SP3'!$Z$2:$Z$692,'Infos Relatório'!AM$1)</f>
        <v>0</v>
      </c>
      <c r="AO44" s="13">
        <f>SUMIFS('Faturamento SP3'!$J$2:$J$692,'Faturamento SP3'!$D$2:$D$692,'Infos Relatório'!$B$2,'Faturamento SP3'!$E$2:$E$692,'Infos Relatório'!$B44,'Faturamento SP3'!$Z$2:$Z$692,'Infos Relatório'!AM$1)</f>
        <v>0</v>
      </c>
      <c r="AP44" s="14">
        <f>SUMIFS('Faturamento SP3'!$O$2:$O$692,'Faturamento SP3'!$D$2:$D$692,'Infos Relatório'!$B$2,'Faturamento SP3'!$E$2:$E$692,'Infos Relatório'!$B44,'Faturamento SP3'!$Z$2:$Z$692,'Infos Relatório'!AM$1,'Faturamento SP3'!$T$2:$T$692,"Sim")+SUMIFS('Faturamento SP3'!$P$2:$P$692,'Faturamento SP3'!$D$2:$D$692,'Infos Relatório'!$B$2,'Faturamento SP3'!$E$2:$E$692,'Infos Relatório'!$B44,'Faturamento SP3'!$Z$2:$Z$692,'Infos Relatório'!AM$1,'Faturamento SP3'!$T$2:$T$692,"Sim")</f>
        <v>0</v>
      </c>
      <c r="AQ44" s="27" t="e">
        <f t="shared" si="6"/>
        <v>#DIV/0!</v>
      </c>
      <c r="AR44" s="24">
        <f>SUMIFS('Faturamento SP3'!$H$2:$H$692,'Faturamento SP3'!$D$2:$D$692,'Infos Relatório'!$B$2,'Faturamento SP3'!$E$2:$E$692,'Infos Relatório'!$B44,'Faturamento SP3'!$Z$2:$Z$692,'Infos Relatório'!AM$1)</f>
        <v>0</v>
      </c>
      <c r="AS44" s="23">
        <f>COUNTIFS('Faturamento SP3'!$D$2:$D$692,'Infos Relatório'!$B$2,'Faturamento SP3'!$E$2:$E$692,'Infos Relatório'!$B44,'Faturamento SP3'!$Z$2:$Z$692,'Infos Relatório'!AS$1)</f>
        <v>0</v>
      </c>
      <c r="AT44" s="13">
        <f>SUMIFS('Faturamento SP3'!$G$2:$G$692,'Faturamento SP3'!$D$2:$D$692,'Infos Relatório'!$B$2,'Faturamento SP3'!$E$2:$E$692,'Infos Relatório'!$B44,'Faturamento SP3'!$Z$2:$Z$692,'Infos Relatório'!AS$1)</f>
        <v>0</v>
      </c>
      <c r="AU44" s="13">
        <f>SUMIFS('Faturamento SP3'!$J$2:$J$692,'Faturamento SP3'!$D$2:$D$692,'Infos Relatório'!$B$2,'Faturamento SP3'!$E$2:$E$692,'Infos Relatório'!$B44,'Faturamento SP3'!$Z$2:$Z$692,'Infos Relatório'!AS$1)</f>
        <v>0</v>
      </c>
      <c r="AV44" s="14">
        <f>SUMIFS('Faturamento SP3'!$O$2:$O$692,'Faturamento SP3'!$D$2:$D$692,'Infos Relatório'!$B$2,'Faturamento SP3'!$E$2:$E$692,'Infos Relatório'!$B44,'Faturamento SP3'!$Z$2:$Z$692,'Infos Relatório'!AS$1,'Faturamento SP3'!$T$2:$T$692,"Sim")+SUMIFS('Faturamento SP3'!$P$2:$P$692,'Faturamento SP3'!$D$2:$D$692,'Infos Relatório'!$B$2,'Faturamento SP3'!$E$2:$E$692,'Infos Relatório'!$B44,'Faturamento SP3'!$Z$2:$Z$692,'Infos Relatório'!AS$1,'Faturamento SP3'!$T$2:$T$692,"Sim")</f>
        <v>0</v>
      </c>
      <c r="AW44" s="27" t="e">
        <f t="shared" si="7"/>
        <v>#DIV/0!</v>
      </c>
      <c r="AX44" s="24">
        <f>SUMIFS('Faturamento SP3'!$H$2:$H$692,'Faturamento SP3'!$D$2:$D$692,'Infos Relatório'!$B$2,'Faturamento SP3'!$E$2:$E$692,'Infos Relatório'!$B44,'Faturamento SP3'!$Z$2:$Z$692,'Infos Relatório'!AS$1)</f>
        <v>0</v>
      </c>
      <c r="AY44" s="23">
        <f>COUNTIFS('Faturamento SP3'!$D$2:$D$692,'Infos Relatório'!$B$2,'Faturamento SP3'!$E$2:$E$692,'Infos Relatório'!$B44,'Faturamento SP3'!$Z$2:$Z$692,'Infos Relatório'!AY$1)</f>
        <v>0</v>
      </c>
      <c r="AZ44" s="13">
        <f>SUMIFS('Faturamento SP3'!$G$2:$G$692,'Faturamento SP3'!$D$2:$D$692,'Infos Relatório'!$B$2,'Faturamento SP3'!$E$2:$E$692,'Infos Relatório'!$B44,'Faturamento SP3'!$Z$2:$Z$692,'Infos Relatório'!AY$1)</f>
        <v>0</v>
      </c>
      <c r="BA44" s="13">
        <f>SUMIFS('Faturamento SP3'!$J$2:$J$692,'Faturamento SP3'!$D$2:$D$692,'Infos Relatório'!$B$2,'Faturamento SP3'!$E$2:$E$692,'Infos Relatório'!$B44,'Faturamento SP3'!$Z$2:$Z$692,'Infos Relatório'!AY$1)</f>
        <v>0</v>
      </c>
      <c r="BB44" s="14">
        <f>SUMIFS('Faturamento SP3'!$O$2:$O$692,'Faturamento SP3'!$D$2:$D$692,'Infos Relatório'!$B$2,'Faturamento SP3'!$E$2:$E$692,'Infos Relatório'!$B44,'Faturamento SP3'!$Z$2:$Z$692,'Infos Relatório'!AY$1,'Faturamento SP3'!$T$2:$T$692,"Sim")+SUMIFS('Faturamento SP3'!$P$2:$P$692,'Faturamento SP3'!$D$2:$D$692,'Infos Relatório'!$B$2,'Faturamento SP3'!$E$2:$E$692,'Infos Relatório'!$B44,'Faturamento SP3'!$Z$2:$Z$692,'Infos Relatório'!AY$1,'Faturamento SP3'!$T$2:$T$692,"Sim")</f>
        <v>0</v>
      </c>
      <c r="BC44" s="27" t="e">
        <f t="shared" si="8"/>
        <v>#DIV/0!</v>
      </c>
      <c r="BD44" s="24">
        <f>SUMIFS('Faturamento SP3'!$H$2:$H$692,'Faturamento SP3'!$D$2:$D$692,'Infos Relatório'!$B$2,'Faturamento SP3'!$E$2:$E$692,'Infos Relatório'!$B44,'Faturamento SP3'!$Z$2:$Z$692,'Infos Relatório'!AY$1)</f>
        <v>0</v>
      </c>
      <c r="BE44" s="23">
        <f>COUNTIFS('Faturamento SP3'!$D$2:$D$692,'Infos Relatório'!$B$2,'Faturamento SP3'!$E$2:$E$692,'Infos Relatório'!$B44,'Faturamento SP3'!$Z$2:$Z$692,'Infos Relatório'!BE$1)</f>
        <v>0</v>
      </c>
      <c r="BF44" s="13">
        <f>SUMIFS('Faturamento SP3'!$G$2:$G$692,'Faturamento SP3'!$D$2:$D$692,'Infos Relatório'!$B$2,'Faturamento SP3'!$E$2:$E$692,'Infos Relatório'!$B44,'Faturamento SP3'!$Z$2:$Z$692,'Infos Relatório'!BE$1)</f>
        <v>0</v>
      </c>
      <c r="BG44" s="13">
        <f>SUMIFS('Faturamento SP3'!$J$2:$J$692,'Faturamento SP3'!$D$2:$D$692,'Infos Relatório'!$B$2,'Faturamento SP3'!$E$2:$E$692,'Infos Relatório'!$B44,'Faturamento SP3'!$Z$2:$Z$692,'Infos Relatório'!BE$1)</f>
        <v>0</v>
      </c>
      <c r="BH44" s="14">
        <f>SUMIFS('Faturamento SP3'!$O$2:$O$692,'Faturamento SP3'!$D$2:$D$692,'Infos Relatório'!$B$2,'Faturamento SP3'!$E$2:$E$692,'Infos Relatório'!$B44,'Faturamento SP3'!$Z$2:$Z$692,'Infos Relatório'!BE$1,'Faturamento SP3'!$T$2:$T$692,"Sim")+SUMIFS('Faturamento SP3'!$P$2:$P$692,'Faturamento SP3'!$D$2:$D$692,'Infos Relatório'!$B$2,'Faturamento SP3'!$E$2:$E$692,'Infos Relatório'!$B44,'Faturamento SP3'!$Z$2:$Z$692,'Infos Relatório'!BE$1,'Faturamento SP3'!$T$2:$T$692,"Sim")</f>
        <v>0</v>
      </c>
      <c r="BI44" s="27" t="e">
        <f t="shared" si="9"/>
        <v>#DIV/0!</v>
      </c>
      <c r="BJ44" s="24">
        <f>SUMIFS('Faturamento SP3'!$H$2:$H$692,'Faturamento SP3'!$D$2:$D$692,'Infos Relatório'!$B$2,'Faturamento SP3'!$E$2:$E$692,'Infos Relatório'!$B44,'Faturamento SP3'!$Z$2:$Z$692,'Infos Relatório'!BE$1)</f>
        <v>0</v>
      </c>
      <c r="BK44" s="23">
        <f>COUNTIFS('Faturamento SP3'!$D$2:$D$692,'Infos Relatório'!$B$2,'Faturamento SP3'!$E$2:$E$692,'Infos Relatório'!$B44,'Faturamento SP3'!$Z$2:$Z$692,'Infos Relatório'!BK$1)</f>
        <v>0</v>
      </c>
      <c r="BL44" s="13">
        <f>SUMIFS('Faturamento SP3'!$G$2:$G$692,'Faturamento SP3'!$D$2:$D$692,'Infos Relatório'!$B$2,'Faturamento SP3'!$E$2:$E$692,'Infos Relatório'!$B44,'Faturamento SP3'!$Z$2:$Z$692,'Infos Relatório'!BK$1)</f>
        <v>0</v>
      </c>
      <c r="BM44" s="13">
        <f>SUMIFS('Faturamento SP3'!$J$2:$J$692,'Faturamento SP3'!$D$2:$D$692,'Infos Relatório'!$B$2,'Faturamento SP3'!$E$2:$E$692,'Infos Relatório'!$B44,'Faturamento SP3'!$Z$2:$Z$692,'Infos Relatório'!BK$1)</f>
        <v>0</v>
      </c>
      <c r="BN44" s="14">
        <f>SUMIFS('Faturamento SP3'!$O$2:$O$692,'Faturamento SP3'!$D$2:$D$692,'Infos Relatório'!$B$2,'Faturamento SP3'!$E$2:$E$692,'Infos Relatório'!$B44,'Faturamento SP3'!$Z$2:$Z$692,'Infos Relatório'!BK$1,'Faturamento SP3'!$T$2:$T$692,"Sim")+SUMIFS('Faturamento SP3'!$P$2:$P$692,'Faturamento SP3'!$D$2:$D$692,'Infos Relatório'!$B$2,'Faturamento SP3'!$E$2:$E$692,'Infos Relatório'!$B44,'Faturamento SP3'!$Z$2:$Z$692,'Infos Relatório'!BK$1,'Faturamento SP3'!$T$2:$T$692,"Sim")</f>
        <v>0</v>
      </c>
      <c r="BO44" s="27" t="e">
        <f t="shared" si="10"/>
        <v>#DIV/0!</v>
      </c>
      <c r="BP44" s="24">
        <f>SUMIFS('Faturamento SP3'!$H$2:$H$692,'Faturamento SP3'!$D$2:$D$692,'Infos Relatório'!$B$2,'Faturamento SP3'!$E$2:$E$692,'Infos Relatório'!$B44,'Faturamento SP3'!$Z$2:$Z$692,'Infos Relatório'!BK$1)</f>
        <v>0</v>
      </c>
      <c r="BQ44" s="23">
        <f>COUNTIFS('Faturamento SP3'!$D$2:$D$692,'Infos Relatório'!$B$2,'Faturamento SP3'!$E$2:$E$692,'Infos Relatório'!$B44,'Faturamento SP3'!$Z$2:$Z$692,'Infos Relatório'!BQ$1)</f>
        <v>0</v>
      </c>
      <c r="BR44" s="13">
        <f>SUMIFS('Faturamento SP3'!$G$2:$G$692,'Faturamento SP3'!$D$2:$D$692,'Infos Relatório'!$B$2,'Faturamento SP3'!$E$2:$E$692,'Infos Relatório'!$B44,'Faturamento SP3'!$Z$2:$Z$692,'Infos Relatório'!BQ$1)</f>
        <v>0</v>
      </c>
      <c r="BS44" s="13">
        <f>SUMIFS('Faturamento SP3'!$J$2:$J$692,'Faturamento SP3'!$D$2:$D$692,'Infos Relatório'!$B$2,'Faturamento SP3'!$E$2:$E$692,'Infos Relatório'!$B44,'Faturamento SP3'!$Z$2:$Z$692,'Infos Relatório'!BQ$1)</f>
        <v>0</v>
      </c>
      <c r="BT44" s="14">
        <f>SUMIFS('Faturamento SP3'!$O$2:$O$692,'Faturamento SP3'!$D$2:$D$692,'Infos Relatório'!$B$2,'Faturamento SP3'!$E$2:$E$692,'Infos Relatório'!$B44,'Faturamento SP3'!$Z$2:$Z$692,'Infos Relatório'!BQ$1,'Faturamento SP3'!$T$2:$T$692,"Sim")+SUMIFS('Faturamento SP3'!$P$2:$P$692,'Faturamento SP3'!$D$2:$D$692,'Infos Relatório'!$B$2,'Faturamento SP3'!$E$2:$E$692,'Infos Relatório'!$B44,'Faturamento SP3'!$Z$2:$Z$692,'Infos Relatório'!BQ$1,'Faturamento SP3'!$T$2:$T$692,"Sim")</f>
        <v>0</v>
      </c>
      <c r="BU44" s="27" t="e">
        <f t="shared" si="11"/>
        <v>#DIV/0!</v>
      </c>
      <c r="BV44" s="24">
        <f>SUMIFS('Faturamento SP3'!$H$2:$H$692,'Faturamento SP3'!$D$2:$D$692,'Infos Relatório'!$B$2,'Faturamento SP3'!$E$2:$E$692,'Infos Relatório'!$B44,'Faturamento SP3'!$Z$2:$Z$692,'Infos Relatório'!BQ$1)</f>
        <v>0</v>
      </c>
    </row>
    <row r="45" spans="2:74">
      <c r="B45" s="17" t="s">
        <v>49</v>
      </c>
      <c r="C45" s="23">
        <f>COUNTIFS('Faturamento SP3'!$D$2:$D$692,'Infos Relatório'!$B$2,'Faturamento SP3'!$E$2:$E$692,'Infos Relatório'!$B45,'Faturamento SP3'!$Z$2:$Z$692,'Infos Relatório'!C$1)</f>
        <v>0</v>
      </c>
      <c r="D45" s="13">
        <f>SUMIFS('Faturamento SP3'!$G$2:$G$692,'Faturamento SP3'!$D$2:$D$692,'Infos Relatório'!$B$2,'Faturamento SP3'!$E$2:$E$692,'Infos Relatório'!$B45,'Faturamento SP3'!$Z$2:$Z$692,'Infos Relatório'!C$1)</f>
        <v>0</v>
      </c>
      <c r="E45" s="13">
        <f>SUMIFS('Faturamento SP3'!$J$2:$J$692,'Faturamento SP3'!$D$2:$D$692,'Infos Relatório'!$B$2,'Faturamento SP3'!$E$2:$E$692,'Infos Relatório'!$B45,'Faturamento SP3'!$Z$2:$Z$692,'Infos Relatório'!C$1)</f>
        <v>0</v>
      </c>
      <c r="F45" s="14">
        <f>SUMIFS('Faturamento SP3'!$O$2:$O$692,'Faturamento SP3'!$D$2:$D$692,'Infos Relatório'!$B$2,'Faturamento SP3'!$E$2:$E$692,'Infos Relatório'!$B45,'Faturamento SP3'!$Z$2:$Z$692,'Infos Relatório'!C$1,'Faturamento SP3'!$T$2:$T$692,"Sim")+SUMIFS('Faturamento SP3'!$P$2:$P$692,'Faturamento SP3'!$D$2:$D$692,'Infos Relatório'!$B$2,'Faturamento SP3'!$E$2:$E$692,'Infos Relatório'!$B45,'Faturamento SP3'!$Z$2:$Z$692,'Infos Relatório'!C$1,'Faturamento SP3'!$T$2:$T$692,"Sim")</f>
        <v>0</v>
      </c>
      <c r="G45" s="27" t="e">
        <f t="shared" si="12"/>
        <v>#DIV/0!</v>
      </c>
      <c r="H45" s="24">
        <f>SUMIFS('Faturamento SP3'!$H$2:$H$692,'Faturamento SP3'!$D$2:$D$692,'Infos Relatório'!$B$2,'Faturamento SP3'!$E$2:$E$692,'Infos Relatório'!$B45,'Faturamento SP3'!$Z$2:$Z$692,'Infos Relatório'!C$1)</f>
        <v>0</v>
      </c>
      <c r="I45" s="23">
        <f>COUNTIFS('Faturamento SP3'!$D$2:$D$692,'Infos Relatório'!$B$2,'Faturamento SP3'!$E$2:$E$692,'Infos Relatório'!$B45,'Faturamento SP3'!$Z$2:$Z$692,'Infos Relatório'!I$1)</f>
        <v>0</v>
      </c>
      <c r="J45" s="13">
        <f>SUMIFS('Faturamento SP3'!$G$2:$G$692,'Faturamento SP3'!$D$2:$D$692,'Infos Relatório'!$B$2,'Faturamento SP3'!$E$2:$E$692,'Infos Relatório'!$B45,'Faturamento SP3'!$Z$2:$Z$692,'Infos Relatório'!I$1)</f>
        <v>0</v>
      </c>
      <c r="K45" s="13">
        <f>SUMIFS('Faturamento SP3'!$J$2:$J$692,'Faturamento SP3'!$D$2:$D$692,'Infos Relatório'!$B$2,'Faturamento SP3'!$E$2:$E$692,'Infos Relatório'!$B45,'Faturamento SP3'!$Z$2:$Z$692,'Infos Relatório'!I$1)</f>
        <v>0</v>
      </c>
      <c r="L45" s="14">
        <f>SUMIFS('Faturamento SP3'!$O$2:$O$692,'Faturamento SP3'!$D$2:$D$692,'Infos Relatório'!$B$2,'Faturamento SP3'!$E$2:$E$692,'Infos Relatório'!$B45,'Faturamento SP3'!$Z$2:$Z$692,'Infos Relatório'!I$1,'Faturamento SP3'!$T$2:$T$692,"Sim")+SUMIFS('Faturamento SP3'!$P$2:$P$692,'Faturamento SP3'!$D$2:$D$692,'Infos Relatório'!$B$2,'Faturamento SP3'!$E$2:$E$692,'Infos Relatório'!$B45,'Faturamento SP3'!$Z$2:$Z$692,'Infos Relatório'!I$1,'Faturamento SP3'!$T$2:$T$692,"Sim")</f>
        <v>0</v>
      </c>
      <c r="M45" s="27" t="e">
        <f t="shared" si="1"/>
        <v>#DIV/0!</v>
      </c>
      <c r="N45" s="24">
        <f>SUMIFS('Faturamento SP3'!$H$2:$H$692,'Faturamento SP3'!$D$2:$D$692,'Infos Relatório'!$B$2,'Faturamento SP3'!$E$2:$E$692,'Infos Relatório'!$B45,'Faturamento SP3'!$Z$2:$Z$692,'Infos Relatório'!I$1)</f>
        <v>0</v>
      </c>
      <c r="O45" s="23">
        <f>COUNTIFS('Faturamento SP3'!$D$2:$D$692,'Infos Relatório'!$B$2,'Faturamento SP3'!$E$2:$E$692,'Infos Relatório'!$B45,'Faturamento SP3'!$Z$2:$Z$692,'Infos Relatório'!O$1)</f>
        <v>0</v>
      </c>
      <c r="P45" s="13">
        <f>SUMIFS('Faturamento SP3'!$G$2:$G$692,'Faturamento SP3'!$D$2:$D$692,'Infos Relatório'!$B$2,'Faturamento SP3'!$E$2:$E$692,'Infos Relatório'!$B45,'Faturamento SP3'!$Z$2:$Z$692,'Infos Relatório'!O$1)</f>
        <v>0</v>
      </c>
      <c r="Q45" s="13">
        <f>SUMIFS('Faturamento SP3'!$J$2:$J$692,'Faturamento SP3'!$D$2:$D$692,'Infos Relatório'!$B$2,'Faturamento SP3'!$E$2:$E$692,'Infos Relatório'!$B45,'Faturamento SP3'!$Z$2:$Z$692,'Infos Relatório'!O$1)</f>
        <v>0</v>
      </c>
      <c r="R45" s="14">
        <f>SUMIFS('Faturamento SP3'!$O$2:$O$692,'Faturamento SP3'!$D$2:$D$692,'Infos Relatório'!$B$2,'Faturamento SP3'!$E$2:$E$692,'Infos Relatório'!$B45,'Faturamento SP3'!$Z$2:$Z$692,'Infos Relatório'!O$1,'Faturamento SP3'!$T$2:$T$692,"Sim")+SUMIFS('Faturamento SP3'!$P$2:$P$692,'Faturamento SP3'!$D$2:$D$692,'Infos Relatório'!$B$2,'Faturamento SP3'!$E$2:$E$692,'Infos Relatório'!$B45,'Faturamento SP3'!$Z$2:$Z$692,'Infos Relatório'!O$1,'Faturamento SP3'!$T$2:$T$692,"Sim")</f>
        <v>0</v>
      </c>
      <c r="S45" s="27" t="e">
        <f t="shared" si="2"/>
        <v>#DIV/0!</v>
      </c>
      <c r="T45" s="24">
        <f>SUMIFS('Faturamento SP3'!$H$2:$H$692,'Faturamento SP3'!$D$2:$D$692,'Infos Relatório'!$B$2,'Faturamento SP3'!$E$2:$E$692,'Infos Relatório'!$B45,'Faturamento SP3'!$Z$2:$Z$692,'Infos Relatório'!O$1)</f>
        <v>0</v>
      </c>
      <c r="U45" s="23">
        <f>COUNTIFS('Faturamento SP3'!$D$2:$D$692,'Infos Relatório'!$B$2,'Faturamento SP3'!$E$2:$E$692,'Infos Relatório'!$B45,'Faturamento SP3'!$Z$2:$Z$692,'Infos Relatório'!U$1)</f>
        <v>0</v>
      </c>
      <c r="V45" s="13">
        <f>SUMIFS('Faturamento SP3'!$G$2:$G$692,'Faturamento SP3'!$D$2:$D$692,'Infos Relatório'!$B$2,'Faturamento SP3'!$E$2:$E$692,'Infos Relatório'!$B45,'Faturamento SP3'!$Z$2:$Z$692,'Infos Relatório'!U$1)</f>
        <v>0</v>
      </c>
      <c r="W45" s="13">
        <f>SUMIFS('Faturamento SP3'!$J$2:$J$692,'Faturamento SP3'!$D$2:$D$692,'Infos Relatório'!$B$2,'Faturamento SP3'!$E$2:$E$692,'Infos Relatório'!$B45,'Faturamento SP3'!$Z$2:$Z$692,'Infos Relatório'!U$1)</f>
        <v>0</v>
      </c>
      <c r="X45" s="14">
        <f>SUMIFS('Faturamento SP3'!$O$2:$O$692,'Faturamento SP3'!$D$2:$D$692,'Infos Relatório'!$B$2,'Faturamento SP3'!$E$2:$E$692,'Infos Relatório'!$B45,'Faturamento SP3'!$Z$2:$Z$692,'Infos Relatório'!U$1,'Faturamento SP3'!$T$2:$T$692,"Sim")+SUMIFS('Faturamento SP3'!$P$2:$P$692,'Faturamento SP3'!$D$2:$D$692,'Infos Relatório'!$B$2,'Faturamento SP3'!$E$2:$E$692,'Infos Relatório'!$B45,'Faturamento SP3'!$Z$2:$Z$692,'Infos Relatório'!U$1,'Faturamento SP3'!$T$2:$T$692,"Sim")</f>
        <v>0</v>
      </c>
      <c r="Y45" s="27" t="e">
        <f t="shared" si="3"/>
        <v>#DIV/0!</v>
      </c>
      <c r="Z45" s="24">
        <f>SUMIFS('Faturamento SP3'!$H$2:$H$692,'Faturamento SP3'!$D$2:$D$692,'Infos Relatório'!$B$2,'Faturamento SP3'!$E$2:$E$692,'Infos Relatório'!$B45,'Faturamento SP3'!$Z$2:$Z$692,'Infos Relatório'!U$1)</f>
        <v>0</v>
      </c>
      <c r="AA45" s="23">
        <f>COUNTIFS('Faturamento SP3'!$D$2:$D$692,'Infos Relatório'!$B$2,'Faturamento SP3'!$E$2:$E$692,'Infos Relatório'!$B45,'Faturamento SP3'!$Z$2:$Z$692,'Infos Relatório'!AA$1)</f>
        <v>0</v>
      </c>
      <c r="AB45" s="13">
        <f>SUMIFS('Faturamento SP3'!$G$2:$G$692,'Faturamento SP3'!$D$2:$D$692,'Infos Relatório'!$B$2,'Faturamento SP3'!$E$2:$E$692,'Infos Relatório'!$B45,'Faturamento SP3'!$Z$2:$Z$692,'Infos Relatório'!AA$1)</f>
        <v>0</v>
      </c>
      <c r="AC45" s="13">
        <f>SUMIFS('Faturamento SP3'!$J$2:$J$692,'Faturamento SP3'!$D$2:$D$692,'Infos Relatório'!$B$2,'Faturamento SP3'!$E$2:$E$692,'Infos Relatório'!$B45,'Faturamento SP3'!$Z$2:$Z$692,'Infos Relatório'!AA$1)</f>
        <v>0</v>
      </c>
      <c r="AD45" s="14">
        <f>SUMIFS('Faturamento SP3'!$O$2:$O$692,'Faturamento SP3'!$D$2:$D$692,'Infos Relatório'!$B$2,'Faturamento SP3'!$E$2:$E$692,'Infos Relatório'!$B45,'Faturamento SP3'!$Z$2:$Z$692,'Infos Relatório'!AA$1,'Faturamento SP3'!$T$2:$T$692,"Sim")+SUMIFS('Faturamento SP3'!$P$2:$P$692,'Faturamento SP3'!$D$2:$D$692,'Infos Relatório'!$B$2,'Faturamento SP3'!$E$2:$E$692,'Infos Relatório'!$B45,'Faturamento SP3'!$Z$2:$Z$692,'Infos Relatório'!AA$1,'Faturamento SP3'!$T$2:$T$692,"Sim")</f>
        <v>0</v>
      </c>
      <c r="AE45" s="27" t="e">
        <f t="shared" si="4"/>
        <v>#DIV/0!</v>
      </c>
      <c r="AF45" s="24">
        <f>SUMIFS('Faturamento SP3'!$H$2:$H$692,'Faturamento SP3'!$D$2:$D$692,'Infos Relatório'!$B$2,'Faturamento SP3'!$E$2:$E$692,'Infos Relatório'!$B45,'Faturamento SP3'!$Z$2:$Z$692,'Infos Relatório'!AA$1)</f>
        <v>0</v>
      </c>
      <c r="AG45" s="23">
        <f>COUNTIFS('Faturamento SP3'!$D$2:$D$692,'Infos Relatório'!$B$2,'Faturamento SP3'!$E$2:$E$692,'Infos Relatório'!$B45,'Faturamento SP3'!$Z$2:$Z$692,'Infos Relatório'!AG$1)</f>
        <v>0</v>
      </c>
      <c r="AH45" s="13">
        <f>SUMIFS('Faturamento SP3'!$G$2:$G$692,'Faturamento SP3'!$D$2:$D$692,'Infos Relatório'!$B$2,'Faturamento SP3'!$E$2:$E$692,'Infos Relatório'!$B45,'Faturamento SP3'!$Z$2:$Z$692,'Infos Relatório'!AG$1)</f>
        <v>0</v>
      </c>
      <c r="AI45" s="13">
        <f>SUMIFS('Faturamento SP3'!$J$2:$J$692,'Faturamento SP3'!$D$2:$D$692,'Infos Relatório'!$B$2,'Faturamento SP3'!$E$2:$E$692,'Infos Relatório'!$B45,'Faturamento SP3'!$Z$2:$Z$692,'Infos Relatório'!AG$1)</f>
        <v>0</v>
      </c>
      <c r="AJ45" s="14">
        <f>SUMIFS('Faturamento SP3'!$O$2:$O$692,'Faturamento SP3'!$D$2:$D$692,'Infos Relatório'!$B$2,'Faturamento SP3'!$E$2:$E$692,'Infos Relatório'!$B45,'Faturamento SP3'!$Z$2:$Z$692,'Infos Relatório'!AG$1,'Faturamento SP3'!$T$2:$T$692,"Sim")+SUMIFS('Faturamento SP3'!$P$2:$P$692,'Faturamento SP3'!$D$2:$D$692,'Infos Relatório'!$B$2,'Faturamento SP3'!$E$2:$E$692,'Infos Relatório'!$B45,'Faturamento SP3'!$Z$2:$Z$692,'Infos Relatório'!AG$1,'Faturamento SP3'!$T$2:$T$692,"Sim")</f>
        <v>0</v>
      </c>
      <c r="AK45" s="27" t="e">
        <f t="shared" si="5"/>
        <v>#DIV/0!</v>
      </c>
      <c r="AL45" s="24">
        <f>SUMIFS('Faturamento SP3'!$H$2:$H$692,'Faturamento SP3'!$D$2:$D$692,'Infos Relatório'!$B$2,'Faturamento SP3'!$E$2:$E$692,'Infos Relatório'!$B45,'Faturamento SP3'!$Z$2:$Z$692,'Infos Relatório'!AG$1)</f>
        <v>0</v>
      </c>
      <c r="AM45" s="23">
        <f>COUNTIFS('Faturamento SP3'!$D$2:$D$692,'Infos Relatório'!$B$2,'Faturamento SP3'!$E$2:$E$692,'Infos Relatório'!$B45,'Faturamento SP3'!$Z$2:$Z$692,'Infos Relatório'!AM$1)</f>
        <v>0</v>
      </c>
      <c r="AN45" s="13">
        <f>SUMIFS('Faturamento SP3'!$G$2:$G$692,'Faturamento SP3'!$D$2:$D$692,'Infos Relatório'!$B$2,'Faturamento SP3'!$E$2:$E$692,'Infos Relatório'!$B45,'Faturamento SP3'!$Z$2:$Z$692,'Infos Relatório'!AM$1)</f>
        <v>0</v>
      </c>
      <c r="AO45" s="13">
        <f>SUMIFS('Faturamento SP3'!$J$2:$J$692,'Faturamento SP3'!$D$2:$D$692,'Infos Relatório'!$B$2,'Faturamento SP3'!$E$2:$E$692,'Infos Relatório'!$B45,'Faturamento SP3'!$Z$2:$Z$692,'Infos Relatório'!AM$1)</f>
        <v>0</v>
      </c>
      <c r="AP45" s="14">
        <f>SUMIFS('Faturamento SP3'!$O$2:$O$692,'Faturamento SP3'!$D$2:$D$692,'Infos Relatório'!$B$2,'Faturamento SP3'!$E$2:$E$692,'Infos Relatório'!$B45,'Faturamento SP3'!$Z$2:$Z$692,'Infos Relatório'!AM$1,'Faturamento SP3'!$T$2:$T$692,"Sim")+SUMIFS('Faturamento SP3'!$P$2:$P$692,'Faturamento SP3'!$D$2:$D$692,'Infos Relatório'!$B$2,'Faturamento SP3'!$E$2:$E$692,'Infos Relatório'!$B45,'Faturamento SP3'!$Z$2:$Z$692,'Infos Relatório'!AM$1,'Faturamento SP3'!$T$2:$T$692,"Sim")</f>
        <v>0</v>
      </c>
      <c r="AQ45" s="27" t="e">
        <f t="shared" si="6"/>
        <v>#DIV/0!</v>
      </c>
      <c r="AR45" s="24">
        <f>SUMIFS('Faturamento SP3'!$H$2:$H$692,'Faturamento SP3'!$D$2:$D$692,'Infos Relatório'!$B$2,'Faturamento SP3'!$E$2:$E$692,'Infos Relatório'!$B45,'Faturamento SP3'!$Z$2:$Z$692,'Infos Relatório'!AM$1)</f>
        <v>0</v>
      </c>
      <c r="AS45" s="23">
        <f>COUNTIFS('Faturamento SP3'!$D$2:$D$692,'Infos Relatório'!$B$2,'Faturamento SP3'!$E$2:$E$692,'Infos Relatório'!$B45,'Faturamento SP3'!$Z$2:$Z$692,'Infos Relatório'!AS$1)</f>
        <v>0</v>
      </c>
      <c r="AT45" s="13">
        <f>SUMIFS('Faturamento SP3'!$G$2:$G$692,'Faturamento SP3'!$D$2:$D$692,'Infos Relatório'!$B$2,'Faturamento SP3'!$E$2:$E$692,'Infos Relatório'!$B45,'Faturamento SP3'!$Z$2:$Z$692,'Infos Relatório'!AS$1)</f>
        <v>0</v>
      </c>
      <c r="AU45" s="13">
        <f>SUMIFS('Faturamento SP3'!$J$2:$J$692,'Faturamento SP3'!$D$2:$D$692,'Infos Relatório'!$B$2,'Faturamento SP3'!$E$2:$E$692,'Infos Relatório'!$B45,'Faturamento SP3'!$Z$2:$Z$692,'Infos Relatório'!AS$1)</f>
        <v>0</v>
      </c>
      <c r="AV45" s="14">
        <f>SUMIFS('Faturamento SP3'!$O$2:$O$692,'Faturamento SP3'!$D$2:$D$692,'Infos Relatório'!$B$2,'Faturamento SP3'!$E$2:$E$692,'Infos Relatório'!$B45,'Faturamento SP3'!$Z$2:$Z$692,'Infos Relatório'!AS$1,'Faturamento SP3'!$T$2:$T$692,"Sim")+SUMIFS('Faturamento SP3'!$P$2:$P$692,'Faturamento SP3'!$D$2:$D$692,'Infos Relatório'!$B$2,'Faturamento SP3'!$E$2:$E$692,'Infos Relatório'!$B45,'Faturamento SP3'!$Z$2:$Z$692,'Infos Relatório'!AS$1,'Faturamento SP3'!$T$2:$T$692,"Sim")</f>
        <v>0</v>
      </c>
      <c r="AW45" s="27" t="e">
        <f t="shared" si="7"/>
        <v>#DIV/0!</v>
      </c>
      <c r="AX45" s="24">
        <f>SUMIFS('Faturamento SP3'!$H$2:$H$692,'Faturamento SP3'!$D$2:$D$692,'Infos Relatório'!$B$2,'Faturamento SP3'!$E$2:$E$692,'Infos Relatório'!$B45,'Faturamento SP3'!$Z$2:$Z$692,'Infos Relatório'!AS$1)</f>
        <v>0</v>
      </c>
      <c r="AY45" s="23">
        <f>COUNTIFS('Faturamento SP3'!$D$2:$D$692,'Infos Relatório'!$B$2,'Faturamento SP3'!$E$2:$E$692,'Infos Relatório'!$B45,'Faturamento SP3'!$Z$2:$Z$692,'Infos Relatório'!AY$1)</f>
        <v>0</v>
      </c>
      <c r="AZ45" s="13">
        <f>SUMIFS('Faturamento SP3'!$G$2:$G$692,'Faturamento SP3'!$D$2:$D$692,'Infos Relatório'!$B$2,'Faturamento SP3'!$E$2:$E$692,'Infos Relatório'!$B45,'Faturamento SP3'!$Z$2:$Z$692,'Infos Relatório'!AY$1)</f>
        <v>0</v>
      </c>
      <c r="BA45" s="13">
        <f>SUMIFS('Faturamento SP3'!$J$2:$J$692,'Faturamento SP3'!$D$2:$D$692,'Infos Relatório'!$B$2,'Faturamento SP3'!$E$2:$E$692,'Infos Relatório'!$B45,'Faturamento SP3'!$Z$2:$Z$692,'Infos Relatório'!AY$1)</f>
        <v>0</v>
      </c>
      <c r="BB45" s="14">
        <f>SUMIFS('Faturamento SP3'!$O$2:$O$692,'Faturamento SP3'!$D$2:$D$692,'Infos Relatório'!$B$2,'Faturamento SP3'!$E$2:$E$692,'Infos Relatório'!$B45,'Faturamento SP3'!$Z$2:$Z$692,'Infos Relatório'!AY$1,'Faturamento SP3'!$T$2:$T$692,"Sim")+SUMIFS('Faturamento SP3'!$P$2:$P$692,'Faturamento SP3'!$D$2:$D$692,'Infos Relatório'!$B$2,'Faturamento SP3'!$E$2:$E$692,'Infos Relatório'!$B45,'Faturamento SP3'!$Z$2:$Z$692,'Infos Relatório'!AY$1,'Faturamento SP3'!$T$2:$T$692,"Sim")</f>
        <v>0</v>
      </c>
      <c r="BC45" s="27" t="e">
        <f t="shared" si="8"/>
        <v>#DIV/0!</v>
      </c>
      <c r="BD45" s="24">
        <f>SUMIFS('Faturamento SP3'!$H$2:$H$692,'Faturamento SP3'!$D$2:$D$692,'Infos Relatório'!$B$2,'Faturamento SP3'!$E$2:$E$692,'Infos Relatório'!$B45,'Faturamento SP3'!$Z$2:$Z$692,'Infos Relatório'!AY$1)</f>
        <v>0</v>
      </c>
      <c r="BE45" s="23">
        <f>COUNTIFS('Faturamento SP3'!$D$2:$D$692,'Infos Relatório'!$B$2,'Faturamento SP3'!$E$2:$E$692,'Infos Relatório'!$B45,'Faturamento SP3'!$Z$2:$Z$692,'Infos Relatório'!BE$1)</f>
        <v>0</v>
      </c>
      <c r="BF45" s="13">
        <f>SUMIFS('Faturamento SP3'!$G$2:$G$692,'Faturamento SP3'!$D$2:$D$692,'Infos Relatório'!$B$2,'Faturamento SP3'!$E$2:$E$692,'Infos Relatório'!$B45,'Faturamento SP3'!$Z$2:$Z$692,'Infos Relatório'!BE$1)</f>
        <v>0</v>
      </c>
      <c r="BG45" s="13">
        <f>SUMIFS('Faturamento SP3'!$J$2:$J$692,'Faturamento SP3'!$D$2:$D$692,'Infos Relatório'!$B$2,'Faturamento SP3'!$E$2:$E$692,'Infos Relatório'!$B45,'Faturamento SP3'!$Z$2:$Z$692,'Infos Relatório'!BE$1)</f>
        <v>0</v>
      </c>
      <c r="BH45" s="14">
        <f>SUMIFS('Faturamento SP3'!$O$2:$O$692,'Faturamento SP3'!$D$2:$D$692,'Infos Relatório'!$B$2,'Faturamento SP3'!$E$2:$E$692,'Infos Relatório'!$B45,'Faturamento SP3'!$Z$2:$Z$692,'Infos Relatório'!BE$1,'Faturamento SP3'!$T$2:$T$692,"Sim")+SUMIFS('Faturamento SP3'!$P$2:$P$692,'Faturamento SP3'!$D$2:$D$692,'Infos Relatório'!$B$2,'Faturamento SP3'!$E$2:$E$692,'Infos Relatório'!$B45,'Faturamento SP3'!$Z$2:$Z$692,'Infos Relatório'!BE$1,'Faturamento SP3'!$T$2:$T$692,"Sim")</f>
        <v>0</v>
      </c>
      <c r="BI45" s="27" t="e">
        <f t="shared" si="9"/>
        <v>#DIV/0!</v>
      </c>
      <c r="BJ45" s="24">
        <f>SUMIFS('Faturamento SP3'!$H$2:$H$692,'Faturamento SP3'!$D$2:$D$692,'Infos Relatório'!$B$2,'Faturamento SP3'!$E$2:$E$692,'Infos Relatório'!$B45,'Faturamento SP3'!$Z$2:$Z$692,'Infos Relatório'!BE$1)</f>
        <v>0</v>
      </c>
      <c r="BK45" s="23">
        <f>COUNTIFS('Faturamento SP3'!$D$2:$D$692,'Infos Relatório'!$B$2,'Faturamento SP3'!$E$2:$E$692,'Infos Relatório'!$B45,'Faturamento SP3'!$Z$2:$Z$692,'Infos Relatório'!BK$1)</f>
        <v>0</v>
      </c>
      <c r="BL45" s="13">
        <f>SUMIFS('Faturamento SP3'!$G$2:$G$692,'Faturamento SP3'!$D$2:$D$692,'Infos Relatório'!$B$2,'Faturamento SP3'!$E$2:$E$692,'Infos Relatório'!$B45,'Faturamento SP3'!$Z$2:$Z$692,'Infos Relatório'!BK$1)</f>
        <v>0</v>
      </c>
      <c r="BM45" s="13">
        <f>SUMIFS('Faturamento SP3'!$J$2:$J$692,'Faturamento SP3'!$D$2:$D$692,'Infos Relatório'!$B$2,'Faturamento SP3'!$E$2:$E$692,'Infos Relatório'!$B45,'Faturamento SP3'!$Z$2:$Z$692,'Infos Relatório'!BK$1)</f>
        <v>0</v>
      </c>
      <c r="BN45" s="14">
        <f>SUMIFS('Faturamento SP3'!$O$2:$O$692,'Faturamento SP3'!$D$2:$D$692,'Infos Relatório'!$B$2,'Faturamento SP3'!$E$2:$E$692,'Infos Relatório'!$B45,'Faturamento SP3'!$Z$2:$Z$692,'Infos Relatório'!BK$1,'Faturamento SP3'!$T$2:$T$692,"Sim")+SUMIFS('Faturamento SP3'!$P$2:$P$692,'Faturamento SP3'!$D$2:$D$692,'Infos Relatório'!$B$2,'Faturamento SP3'!$E$2:$E$692,'Infos Relatório'!$B45,'Faturamento SP3'!$Z$2:$Z$692,'Infos Relatório'!BK$1,'Faturamento SP3'!$T$2:$T$692,"Sim")</f>
        <v>0</v>
      </c>
      <c r="BO45" s="27" t="e">
        <f t="shared" si="10"/>
        <v>#DIV/0!</v>
      </c>
      <c r="BP45" s="24">
        <f>SUMIFS('Faturamento SP3'!$H$2:$H$692,'Faturamento SP3'!$D$2:$D$692,'Infos Relatório'!$B$2,'Faturamento SP3'!$E$2:$E$692,'Infos Relatório'!$B45,'Faturamento SP3'!$Z$2:$Z$692,'Infos Relatório'!BK$1)</f>
        <v>0</v>
      </c>
      <c r="BQ45" s="23">
        <f>COUNTIFS('Faturamento SP3'!$D$2:$D$692,'Infos Relatório'!$B$2,'Faturamento SP3'!$E$2:$E$692,'Infos Relatório'!$B45,'Faturamento SP3'!$Z$2:$Z$692,'Infos Relatório'!BQ$1)</f>
        <v>0</v>
      </c>
      <c r="BR45" s="13">
        <f>SUMIFS('Faturamento SP3'!$G$2:$G$692,'Faturamento SP3'!$D$2:$D$692,'Infos Relatório'!$B$2,'Faturamento SP3'!$E$2:$E$692,'Infos Relatório'!$B45,'Faturamento SP3'!$Z$2:$Z$692,'Infos Relatório'!BQ$1)</f>
        <v>0</v>
      </c>
      <c r="BS45" s="13">
        <f>SUMIFS('Faturamento SP3'!$J$2:$J$692,'Faturamento SP3'!$D$2:$D$692,'Infos Relatório'!$B$2,'Faturamento SP3'!$E$2:$E$692,'Infos Relatório'!$B45,'Faturamento SP3'!$Z$2:$Z$692,'Infos Relatório'!BQ$1)</f>
        <v>0</v>
      </c>
      <c r="BT45" s="14">
        <f>SUMIFS('Faturamento SP3'!$O$2:$O$692,'Faturamento SP3'!$D$2:$D$692,'Infos Relatório'!$B$2,'Faturamento SP3'!$E$2:$E$692,'Infos Relatório'!$B45,'Faturamento SP3'!$Z$2:$Z$692,'Infos Relatório'!BQ$1,'Faturamento SP3'!$T$2:$T$692,"Sim")+SUMIFS('Faturamento SP3'!$P$2:$P$692,'Faturamento SP3'!$D$2:$D$692,'Infos Relatório'!$B$2,'Faturamento SP3'!$E$2:$E$692,'Infos Relatório'!$B45,'Faturamento SP3'!$Z$2:$Z$692,'Infos Relatório'!BQ$1,'Faturamento SP3'!$T$2:$T$692,"Sim")</f>
        <v>0</v>
      </c>
      <c r="BU45" s="27" t="e">
        <f t="shared" si="11"/>
        <v>#DIV/0!</v>
      </c>
      <c r="BV45" s="24">
        <f>SUMIFS('Faturamento SP3'!$H$2:$H$692,'Faturamento SP3'!$D$2:$D$692,'Infos Relatório'!$B$2,'Faturamento SP3'!$E$2:$E$692,'Infos Relatório'!$B45,'Faturamento SP3'!$Z$2:$Z$692,'Infos Relatório'!BQ$1)</f>
        <v>0</v>
      </c>
    </row>
    <row r="46" spans="2:74">
      <c r="B46" s="17" t="s">
        <v>50</v>
      </c>
      <c r="C46" s="23">
        <f>COUNTIFS('Faturamento SP3'!$D$2:$D$692,'Infos Relatório'!$B$2,'Faturamento SP3'!$E$2:$E$692,'Infos Relatório'!$B46,'Faturamento SP3'!$Z$2:$Z$692,'Infos Relatório'!C$1)</f>
        <v>0</v>
      </c>
      <c r="D46" s="13">
        <f>SUMIFS('Faturamento SP3'!$G$2:$G$692,'Faturamento SP3'!$D$2:$D$692,'Infos Relatório'!$B$2,'Faturamento SP3'!$E$2:$E$692,'Infos Relatório'!$B46,'Faturamento SP3'!$Z$2:$Z$692,'Infos Relatório'!C$1)</f>
        <v>0</v>
      </c>
      <c r="E46" s="13">
        <f>SUMIFS('Faturamento SP3'!$J$2:$J$692,'Faturamento SP3'!$D$2:$D$692,'Infos Relatório'!$B$2,'Faturamento SP3'!$E$2:$E$692,'Infos Relatório'!$B46,'Faturamento SP3'!$Z$2:$Z$692,'Infos Relatório'!C$1)</f>
        <v>0</v>
      </c>
      <c r="F46" s="14">
        <f>SUMIFS('Faturamento SP3'!$O$2:$O$692,'Faturamento SP3'!$D$2:$D$692,'Infos Relatório'!$B$2,'Faturamento SP3'!$E$2:$E$692,'Infos Relatório'!$B46,'Faturamento SP3'!$Z$2:$Z$692,'Infos Relatório'!C$1,'Faturamento SP3'!$T$2:$T$692,"Sim")+SUMIFS('Faturamento SP3'!$P$2:$P$692,'Faturamento SP3'!$D$2:$D$692,'Infos Relatório'!$B$2,'Faturamento SP3'!$E$2:$E$692,'Infos Relatório'!$B46,'Faturamento SP3'!$Z$2:$Z$692,'Infos Relatório'!C$1,'Faturamento SP3'!$T$2:$T$692,"Sim")</f>
        <v>0</v>
      </c>
      <c r="G46" s="27" t="e">
        <f t="shared" si="12"/>
        <v>#DIV/0!</v>
      </c>
      <c r="H46" s="24">
        <f>SUMIFS('Faturamento SP3'!$H$2:$H$692,'Faturamento SP3'!$D$2:$D$692,'Infos Relatório'!$B$2,'Faturamento SP3'!$E$2:$E$692,'Infos Relatório'!$B46,'Faturamento SP3'!$Z$2:$Z$692,'Infos Relatório'!C$1)</f>
        <v>0</v>
      </c>
      <c r="I46" s="23">
        <f>COUNTIFS('Faturamento SP3'!$D$2:$D$692,'Infos Relatório'!$B$2,'Faturamento SP3'!$E$2:$E$692,'Infos Relatório'!$B46,'Faturamento SP3'!$Z$2:$Z$692,'Infos Relatório'!I$1)</f>
        <v>0</v>
      </c>
      <c r="J46" s="13">
        <f>SUMIFS('Faturamento SP3'!$G$2:$G$692,'Faturamento SP3'!$D$2:$D$692,'Infos Relatório'!$B$2,'Faturamento SP3'!$E$2:$E$692,'Infos Relatório'!$B46,'Faturamento SP3'!$Z$2:$Z$692,'Infos Relatório'!I$1)</f>
        <v>0</v>
      </c>
      <c r="K46" s="13">
        <f>SUMIFS('Faturamento SP3'!$J$2:$J$692,'Faturamento SP3'!$D$2:$D$692,'Infos Relatório'!$B$2,'Faturamento SP3'!$E$2:$E$692,'Infos Relatório'!$B46,'Faturamento SP3'!$Z$2:$Z$692,'Infos Relatório'!I$1)</f>
        <v>0</v>
      </c>
      <c r="L46" s="14">
        <f>SUMIFS('Faturamento SP3'!$O$2:$O$692,'Faturamento SP3'!$D$2:$D$692,'Infos Relatório'!$B$2,'Faturamento SP3'!$E$2:$E$692,'Infos Relatório'!$B46,'Faturamento SP3'!$Z$2:$Z$692,'Infos Relatório'!I$1,'Faturamento SP3'!$T$2:$T$692,"Sim")+SUMIFS('Faturamento SP3'!$P$2:$P$692,'Faturamento SP3'!$D$2:$D$692,'Infos Relatório'!$B$2,'Faturamento SP3'!$E$2:$E$692,'Infos Relatório'!$B46,'Faturamento SP3'!$Z$2:$Z$692,'Infos Relatório'!I$1,'Faturamento SP3'!$T$2:$T$692,"Sim")</f>
        <v>0</v>
      </c>
      <c r="M46" s="27" t="e">
        <f t="shared" si="1"/>
        <v>#DIV/0!</v>
      </c>
      <c r="N46" s="24">
        <f>SUMIFS('Faturamento SP3'!$H$2:$H$692,'Faturamento SP3'!$D$2:$D$692,'Infos Relatório'!$B$2,'Faturamento SP3'!$E$2:$E$692,'Infos Relatório'!$B46,'Faturamento SP3'!$Z$2:$Z$692,'Infos Relatório'!I$1)</f>
        <v>0</v>
      </c>
      <c r="O46" s="23">
        <f>COUNTIFS('Faturamento SP3'!$D$2:$D$692,'Infos Relatório'!$B$2,'Faturamento SP3'!$E$2:$E$692,'Infos Relatório'!$B46,'Faturamento SP3'!$Z$2:$Z$692,'Infos Relatório'!O$1)</f>
        <v>0</v>
      </c>
      <c r="P46" s="13">
        <f>SUMIFS('Faturamento SP3'!$G$2:$G$692,'Faturamento SP3'!$D$2:$D$692,'Infos Relatório'!$B$2,'Faturamento SP3'!$E$2:$E$692,'Infos Relatório'!$B46,'Faturamento SP3'!$Z$2:$Z$692,'Infos Relatório'!O$1)</f>
        <v>0</v>
      </c>
      <c r="Q46" s="13">
        <f>SUMIFS('Faturamento SP3'!$J$2:$J$692,'Faturamento SP3'!$D$2:$D$692,'Infos Relatório'!$B$2,'Faturamento SP3'!$E$2:$E$692,'Infos Relatório'!$B46,'Faturamento SP3'!$Z$2:$Z$692,'Infos Relatório'!O$1)</f>
        <v>0</v>
      </c>
      <c r="R46" s="14">
        <f>SUMIFS('Faturamento SP3'!$O$2:$O$692,'Faturamento SP3'!$D$2:$D$692,'Infos Relatório'!$B$2,'Faturamento SP3'!$E$2:$E$692,'Infos Relatório'!$B46,'Faturamento SP3'!$Z$2:$Z$692,'Infos Relatório'!O$1,'Faturamento SP3'!$T$2:$T$692,"Sim")+SUMIFS('Faturamento SP3'!$P$2:$P$692,'Faturamento SP3'!$D$2:$D$692,'Infos Relatório'!$B$2,'Faturamento SP3'!$E$2:$E$692,'Infos Relatório'!$B46,'Faturamento SP3'!$Z$2:$Z$692,'Infos Relatório'!O$1,'Faturamento SP3'!$T$2:$T$692,"Sim")</f>
        <v>0</v>
      </c>
      <c r="S46" s="27" t="e">
        <f t="shared" si="2"/>
        <v>#DIV/0!</v>
      </c>
      <c r="T46" s="24">
        <f>SUMIFS('Faturamento SP3'!$H$2:$H$692,'Faturamento SP3'!$D$2:$D$692,'Infos Relatório'!$B$2,'Faturamento SP3'!$E$2:$E$692,'Infos Relatório'!$B46,'Faturamento SP3'!$Z$2:$Z$692,'Infos Relatório'!O$1)</f>
        <v>0</v>
      </c>
      <c r="U46" s="23">
        <f>COUNTIFS('Faturamento SP3'!$D$2:$D$692,'Infos Relatório'!$B$2,'Faturamento SP3'!$E$2:$E$692,'Infos Relatório'!$B46,'Faturamento SP3'!$Z$2:$Z$692,'Infos Relatório'!U$1)</f>
        <v>0</v>
      </c>
      <c r="V46" s="13">
        <f>SUMIFS('Faturamento SP3'!$G$2:$G$692,'Faturamento SP3'!$D$2:$D$692,'Infos Relatório'!$B$2,'Faturamento SP3'!$E$2:$E$692,'Infos Relatório'!$B46,'Faturamento SP3'!$Z$2:$Z$692,'Infos Relatório'!U$1)</f>
        <v>0</v>
      </c>
      <c r="W46" s="13">
        <f>SUMIFS('Faturamento SP3'!$J$2:$J$692,'Faturamento SP3'!$D$2:$D$692,'Infos Relatório'!$B$2,'Faturamento SP3'!$E$2:$E$692,'Infos Relatório'!$B46,'Faturamento SP3'!$Z$2:$Z$692,'Infos Relatório'!U$1)</f>
        <v>0</v>
      </c>
      <c r="X46" s="14">
        <f>SUMIFS('Faturamento SP3'!$O$2:$O$692,'Faturamento SP3'!$D$2:$D$692,'Infos Relatório'!$B$2,'Faturamento SP3'!$E$2:$E$692,'Infos Relatório'!$B46,'Faturamento SP3'!$Z$2:$Z$692,'Infos Relatório'!U$1,'Faturamento SP3'!$T$2:$T$692,"Sim")+SUMIFS('Faturamento SP3'!$P$2:$P$692,'Faturamento SP3'!$D$2:$D$692,'Infos Relatório'!$B$2,'Faturamento SP3'!$E$2:$E$692,'Infos Relatório'!$B46,'Faturamento SP3'!$Z$2:$Z$692,'Infos Relatório'!U$1,'Faturamento SP3'!$T$2:$T$692,"Sim")</f>
        <v>0</v>
      </c>
      <c r="Y46" s="27" t="e">
        <f t="shared" si="3"/>
        <v>#DIV/0!</v>
      </c>
      <c r="Z46" s="24">
        <f>SUMIFS('Faturamento SP3'!$H$2:$H$692,'Faturamento SP3'!$D$2:$D$692,'Infos Relatório'!$B$2,'Faturamento SP3'!$E$2:$E$692,'Infos Relatório'!$B46,'Faturamento SP3'!$Z$2:$Z$692,'Infos Relatório'!U$1)</f>
        <v>0</v>
      </c>
      <c r="AA46" s="23">
        <f>COUNTIFS('Faturamento SP3'!$D$2:$D$692,'Infos Relatório'!$B$2,'Faturamento SP3'!$E$2:$E$692,'Infos Relatório'!$B46,'Faturamento SP3'!$Z$2:$Z$692,'Infos Relatório'!AA$1)</f>
        <v>0</v>
      </c>
      <c r="AB46" s="13">
        <f>SUMIFS('Faturamento SP3'!$G$2:$G$692,'Faturamento SP3'!$D$2:$D$692,'Infos Relatório'!$B$2,'Faturamento SP3'!$E$2:$E$692,'Infos Relatório'!$B46,'Faturamento SP3'!$Z$2:$Z$692,'Infos Relatório'!AA$1)</f>
        <v>0</v>
      </c>
      <c r="AC46" s="13">
        <f>SUMIFS('Faturamento SP3'!$J$2:$J$692,'Faturamento SP3'!$D$2:$D$692,'Infos Relatório'!$B$2,'Faturamento SP3'!$E$2:$E$692,'Infos Relatório'!$B46,'Faturamento SP3'!$Z$2:$Z$692,'Infos Relatório'!AA$1)</f>
        <v>0</v>
      </c>
      <c r="AD46" s="14">
        <f>SUMIFS('Faturamento SP3'!$O$2:$O$692,'Faturamento SP3'!$D$2:$D$692,'Infos Relatório'!$B$2,'Faturamento SP3'!$E$2:$E$692,'Infos Relatório'!$B46,'Faturamento SP3'!$Z$2:$Z$692,'Infos Relatório'!AA$1,'Faturamento SP3'!$T$2:$T$692,"Sim")+SUMIFS('Faturamento SP3'!$P$2:$P$692,'Faturamento SP3'!$D$2:$D$692,'Infos Relatório'!$B$2,'Faturamento SP3'!$E$2:$E$692,'Infos Relatório'!$B46,'Faturamento SP3'!$Z$2:$Z$692,'Infos Relatório'!AA$1,'Faturamento SP3'!$T$2:$T$692,"Sim")</f>
        <v>0</v>
      </c>
      <c r="AE46" s="27" t="e">
        <f t="shared" si="4"/>
        <v>#DIV/0!</v>
      </c>
      <c r="AF46" s="24">
        <f>SUMIFS('Faturamento SP3'!$H$2:$H$692,'Faturamento SP3'!$D$2:$D$692,'Infos Relatório'!$B$2,'Faturamento SP3'!$E$2:$E$692,'Infos Relatório'!$B46,'Faturamento SP3'!$Z$2:$Z$692,'Infos Relatório'!AA$1)</f>
        <v>0</v>
      </c>
      <c r="AG46" s="23">
        <f>COUNTIFS('Faturamento SP3'!$D$2:$D$692,'Infos Relatório'!$B$2,'Faturamento SP3'!$E$2:$E$692,'Infos Relatório'!$B46,'Faturamento SP3'!$Z$2:$Z$692,'Infos Relatório'!AG$1)</f>
        <v>0</v>
      </c>
      <c r="AH46" s="13">
        <f>SUMIFS('Faturamento SP3'!$G$2:$G$692,'Faturamento SP3'!$D$2:$D$692,'Infos Relatório'!$B$2,'Faturamento SP3'!$E$2:$E$692,'Infos Relatório'!$B46,'Faturamento SP3'!$Z$2:$Z$692,'Infos Relatório'!AG$1)</f>
        <v>0</v>
      </c>
      <c r="AI46" s="13">
        <f>SUMIFS('Faturamento SP3'!$J$2:$J$692,'Faturamento SP3'!$D$2:$D$692,'Infos Relatório'!$B$2,'Faturamento SP3'!$E$2:$E$692,'Infos Relatório'!$B46,'Faturamento SP3'!$Z$2:$Z$692,'Infos Relatório'!AG$1)</f>
        <v>0</v>
      </c>
      <c r="AJ46" s="14">
        <f>SUMIFS('Faturamento SP3'!$O$2:$O$692,'Faturamento SP3'!$D$2:$D$692,'Infos Relatório'!$B$2,'Faturamento SP3'!$E$2:$E$692,'Infos Relatório'!$B46,'Faturamento SP3'!$Z$2:$Z$692,'Infos Relatório'!AG$1,'Faturamento SP3'!$T$2:$T$692,"Sim")+SUMIFS('Faturamento SP3'!$P$2:$P$692,'Faturamento SP3'!$D$2:$D$692,'Infos Relatório'!$B$2,'Faturamento SP3'!$E$2:$E$692,'Infos Relatório'!$B46,'Faturamento SP3'!$Z$2:$Z$692,'Infos Relatório'!AG$1,'Faturamento SP3'!$T$2:$T$692,"Sim")</f>
        <v>0</v>
      </c>
      <c r="AK46" s="27" t="e">
        <f t="shared" si="5"/>
        <v>#DIV/0!</v>
      </c>
      <c r="AL46" s="24">
        <f>SUMIFS('Faturamento SP3'!$H$2:$H$692,'Faturamento SP3'!$D$2:$D$692,'Infos Relatório'!$B$2,'Faturamento SP3'!$E$2:$E$692,'Infos Relatório'!$B46,'Faturamento SP3'!$Z$2:$Z$692,'Infos Relatório'!AG$1)</f>
        <v>0</v>
      </c>
      <c r="AM46" s="23">
        <f>COUNTIFS('Faturamento SP3'!$D$2:$D$692,'Infos Relatório'!$B$2,'Faturamento SP3'!$E$2:$E$692,'Infos Relatório'!$B46,'Faturamento SP3'!$Z$2:$Z$692,'Infos Relatório'!AM$1)</f>
        <v>0</v>
      </c>
      <c r="AN46" s="13">
        <f>SUMIFS('Faturamento SP3'!$G$2:$G$692,'Faturamento SP3'!$D$2:$D$692,'Infos Relatório'!$B$2,'Faturamento SP3'!$E$2:$E$692,'Infos Relatório'!$B46,'Faturamento SP3'!$Z$2:$Z$692,'Infos Relatório'!AM$1)</f>
        <v>0</v>
      </c>
      <c r="AO46" s="13">
        <f>SUMIFS('Faturamento SP3'!$J$2:$J$692,'Faturamento SP3'!$D$2:$D$692,'Infos Relatório'!$B$2,'Faturamento SP3'!$E$2:$E$692,'Infos Relatório'!$B46,'Faturamento SP3'!$Z$2:$Z$692,'Infos Relatório'!AM$1)</f>
        <v>0</v>
      </c>
      <c r="AP46" s="14">
        <f>SUMIFS('Faturamento SP3'!$O$2:$O$692,'Faturamento SP3'!$D$2:$D$692,'Infos Relatório'!$B$2,'Faturamento SP3'!$E$2:$E$692,'Infos Relatório'!$B46,'Faturamento SP3'!$Z$2:$Z$692,'Infos Relatório'!AM$1,'Faturamento SP3'!$T$2:$T$692,"Sim")+SUMIFS('Faturamento SP3'!$P$2:$P$692,'Faturamento SP3'!$D$2:$D$692,'Infos Relatório'!$B$2,'Faturamento SP3'!$E$2:$E$692,'Infos Relatório'!$B46,'Faturamento SP3'!$Z$2:$Z$692,'Infos Relatório'!AM$1,'Faturamento SP3'!$T$2:$T$692,"Sim")</f>
        <v>0</v>
      </c>
      <c r="AQ46" s="27" t="e">
        <f t="shared" si="6"/>
        <v>#DIV/0!</v>
      </c>
      <c r="AR46" s="24">
        <f>SUMIFS('Faturamento SP3'!$H$2:$H$692,'Faturamento SP3'!$D$2:$D$692,'Infos Relatório'!$B$2,'Faturamento SP3'!$E$2:$E$692,'Infos Relatório'!$B46,'Faturamento SP3'!$Z$2:$Z$692,'Infos Relatório'!AM$1)</f>
        <v>0</v>
      </c>
      <c r="AS46" s="23">
        <f>COUNTIFS('Faturamento SP3'!$D$2:$D$692,'Infos Relatório'!$B$2,'Faturamento SP3'!$E$2:$E$692,'Infos Relatório'!$B46,'Faturamento SP3'!$Z$2:$Z$692,'Infos Relatório'!AS$1)</f>
        <v>0</v>
      </c>
      <c r="AT46" s="13">
        <f>SUMIFS('Faturamento SP3'!$G$2:$G$692,'Faturamento SP3'!$D$2:$D$692,'Infos Relatório'!$B$2,'Faturamento SP3'!$E$2:$E$692,'Infos Relatório'!$B46,'Faturamento SP3'!$Z$2:$Z$692,'Infos Relatório'!AS$1)</f>
        <v>0</v>
      </c>
      <c r="AU46" s="13">
        <f>SUMIFS('Faturamento SP3'!$J$2:$J$692,'Faturamento SP3'!$D$2:$D$692,'Infos Relatório'!$B$2,'Faturamento SP3'!$E$2:$E$692,'Infos Relatório'!$B46,'Faturamento SP3'!$Z$2:$Z$692,'Infos Relatório'!AS$1)</f>
        <v>0</v>
      </c>
      <c r="AV46" s="14">
        <f>SUMIFS('Faturamento SP3'!$O$2:$O$692,'Faturamento SP3'!$D$2:$D$692,'Infos Relatório'!$B$2,'Faturamento SP3'!$E$2:$E$692,'Infos Relatório'!$B46,'Faturamento SP3'!$Z$2:$Z$692,'Infos Relatório'!AS$1,'Faturamento SP3'!$T$2:$T$692,"Sim")+SUMIFS('Faturamento SP3'!$P$2:$P$692,'Faturamento SP3'!$D$2:$D$692,'Infos Relatório'!$B$2,'Faturamento SP3'!$E$2:$E$692,'Infos Relatório'!$B46,'Faturamento SP3'!$Z$2:$Z$692,'Infos Relatório'!AS$1,'Faturamento SP3'!$T$2:$T$692,"Sim")</f>
        <v>0</v>
      </c>
      <c r="AW46" s="27" t="e">
        <f t="shared" si="7"/>
        <v>#DIV/0!</v>
      </c>
      <c r="AX46" s="24">
        <f>SUMIFS('Faturamento SP3'!$H$2:$H$692,'Faturamento SP3'!$D$2:$D$692,'Infos Relatório'!$B$2,'Faturamento SP3'!$E$2:$E$692,'Infos Relatório'!$B46,'Faturamento SP3'!$Z$2:$Z$692,'Infos Relatório'!AS$1)</f>
        <v>0</v>
      </c>
      <c r="AY46" s="23">
        <f>COUNTIFS('Faturamento SP3'!$D$2:$D$692,'Infos Relatório'!$B$2,'Faturamento SP3'!$E$2:$E$692,'Infos Relatório'!$B46,'Faturamento SP3'!$Z$2:$Z$692,'Infos Relatório'!AY$1)</f>
        <v>0</v>
      </c>
      <c r="AZ46" s="13">
        <f>SUMIFS('Faturamento SP3'!$G$2:$G$692,'Faturamento SP3'!$D$2:$D$692,'Infos Relatório'!$B$2,'Faturamento SP3'!$E$2:$E$692,'Infos Relatório'!$B46,'Faturamento SP3'!$Z$2:$Z$692,'Infos Relatório'!AY$1)</f>
        <v>0</v>
      </c>
      <c r="BA46" s="13">
        <f>SUMIFS('Faturamento SP3'!$J$2:$J$692,'Faturamento SP3'!$D$2:$D$692,'Infos Relatório'!$B$2,'Faturamento SP3'!$E$2:$E$692,'Infos Relatório'!$B46,'Faturamento SP3'!$Z$2:$Z$692,'Infos Relatório'!AY$1)</f>
        <v>0</v>
      </c>
      <c r="BB46" s="14">
        <f>SUMIFS('Faturamento SP3'!$O$2:$O$692,'Faturamento SP3'!$D$2:$D$692,'Infos Relatório'!$B$2,'Faturamento SP3'!$E$2:$E$692,'Infos Relatório'!$B46,'Faturamento SP3'!$Z$2:$Z$692,'Infos Relatório'!AY$1,'Faturamento SP3'!$T$2:$T$692,"Sim")+SUMIFS('Faturamento SP3'!$P$2:$P$692,'Faturamento SP3'!$D$2:$D$692,'Infos Relatório'!$B$2,'Faturamento SP3'!$E$2:$E$692,'Infos Relatório'!$B46,'Faturamento SP3'!$Z$2:$Z$692,'Infos Relatório'!AY$1,'Faturamento SP3'!$T$2:$T$692,"Sim")</f>
        <v>0</v>
      </c>
      <c r="BC46" s="27" t="e">
        <f t="shared" si="8"/>
        <v>#DIV/0!</v>
      </c>
      <c r="BD46" s="24">
        <f>SUMIFS('Faturamento SP3'!$H$2:$H$692,'Faturamento SP3'!$D$2:$D$692,'Infos Relatório'!$B$2,'Faturamento SP3'!$E$2:$E$692,'Infos Relatório'!$B46,'Faturamento SP3'!$Z$2:$Z$692,'Infos Relatório'!AY$1)</f>
        <v>0</v>
      </c>
      <c r="BE46" s="23">
        <f>COUNTIFS('Faturamento SP3'!$D$2:$D$692,'Infos Relatório'!$B$2,'Faturamento SP3'!$E$2:$E$692,'Infos Relatório'!$B46,'Faturamento SP3'!$Z$2:$Z$692,'Infos Relatório'!BE$1)</f>
        <v>0</v>
      </c>
      <c r="BF46" s="13">
        <f>SUMIFS('Faturamento SP3'!$G$2:$G$692,'Faturamento SP3'!$D$2:$D$692,'Infos Relatório'!$B$2,'Faturamento SP3'!$E$2:$E$692,'Infos Relatório'!$B46,'Faturamento SP3'!$Z$2:$Z$692,'Infos Relatório'!BE$1)</f>
        <v>0</v>
      </c>
      <c r="BG46" s="13">
        <f>SUMIFS('Faturamento SP3'!$J$2:$J$692,'Faturamento SP3'!$D$2:$D$692,'Infos Relatório'!$B$2,'Faturamento SP3'!$E$2:$E$692,'Infos Relatório'!$B46,'Faturamento SP3'!$Z$2:$Z$692,'Infos Relatório'!BE$1)</f>
        <v>0</v>
      </c>
      <c r="BH46" s="14">
        <f>SUMIFS('Faturamento SP3'!$O$2:$O$692,'Faturamento SP3'!$D$2:$D$692,'Infos Relatório'!$B$2,'Faturamento SP3'!$E$2:$E$692,'Infos Relatório'!$B46,'Faturamento SP3'!$Z$2:$Z$692,'Infos Relatório'!BE$1,'Faturamento SP3'!$T$2:$T$692,"Sim")+SUMIFS('Faturamento SP3'!$P$2:$P$692,'Faturamento SP3'!$D$2:$D$692,'Infos Relatório'!$B$2,'Faturamento SP3'!$E$2:$E$692,'Infos Relatório'!$B46,'Faturamento SP3'!$Z$2:$Z$692,'Infos Relatório'!BE$1,'Faturamento SP3'!$T$2:$T$692,"Sim")</f>
        <v>0</v>
      </c>
      <c r="BI46" s="27" t="e">
        <f t="shared" si="9"/>
        <v>#DIV/0!</v>
      </c>
      <c r="BJ46" s="24">
        <f>SUMIFS('Faturamento SP3'!$H$2:$H$692,'Faturamento SP3'!$D$2:$D$692,'Infos Relatório'!$B$2,'Faturamento SP3'!$E$2:$E$692,'Infos Relatório'!$B46,'Faturamento SP3'!$Z$2:$Z$692,'Infos Relatório'!BE$1)</f>
        <v>0</v>
      </c>
      <c r="BK46" s="23">
        <f>COUNTIFS('Faturamento SP3'!$D$2:$D$692,'Infos Relatório'!$B$2,'Faturamento SP3'!$E$2:$E$692,'Infos Relatório'!$B46,'Faturamento SP3'!$Z$2:$Z$692,'Infos Relatório'!BK$1)</f>
        <v>0</v>
      </c>
      <c r="BL46" s="13">
        <f>SUMIFS('Faturamento SP3'!$G$2:$G$692,'Faturamento SP3'!$D$2:$D$692,'Infos Relatório'!$B$2,'Faturamento SP3'!$E$2:$E$692,'Infos Relatório'!$B46,'Faturamento SP3'!$Z$2:$Z$692,'Infos Relatório'!BK$1)</f>
        <v>0</v>
      </c>
      <c r="BM46" s="13">
        <f>SUMIFS('Faturamento SP3'!$J$2:$J$692,'Faturamento SP3'!$D$2:$D$692,'Infos Relatório'!$B$2,'Faturamento SP3'!$E$2:$E$692,'Infos Relatório'!$B46,'Faturamento SP3'!$Z$2:$Z$692,'Infos Relatório'!BK$1)</f>
        <v>0</v>
      </c>
      <c r="BN46" s="14">
        <f>SUMIFS('Faturamento SP3'!$O$2:$O$692,'Faturamento SP3'!$D$2:$D$692,'Infos Relatório'!$B$2,'Faturamento SP3'!$E$2:$E$692,'Infos Relatório'!$B46,'Faturamento SP3'!$Z$2:$Z$692,'Infos Relatório'!BK$1,'Faturamento SP3'!$T$2:$T$692,"Sim")+SUMIFS('Faturamento SP3'!$P$2:$P$692,'Faturamento SP3'!$D$2:$D$692,'Infos Relatório'!$B$2,'Faturamento SP3'!$E$2:$E$692,'Infos Relatório'!$B46,'Faturamento SP3'!$Z$2:$Z$692,'Infos Relatório'!BK$1,'Faturamento SP3'!$T$2:$T$692,"Sim")</f>
        <v>0</v>
      </c>
      <c r="BO46" s="27" t="e">
        <f t="shared" si="10"/>
        <v>#DIV/0!</v>
      </c>
      <c r="BP46" s="24">
        <f>SUMIFS('Faturamento SP3'!$H$2:$H$692,'Faturamento SP3'!$D$2:$D$692,'Infos Relatório'!$B$2,'Faturamento SP3'!$E$2:$E$692,'Infos Relatório'!$B46,'Faturamento SP3'!$Z$2:$Z$692,'Infos Relatório'!BK$1)</f>
        <v>0</v>
      </c>
      <c r="BQ46" s="23">
        <f>COUNTIFS('Faturamento SP3'!$D$2:$D$692,'Infos Relatório'!$B$2,'Faturamento SP3'!$E$2:$E$692,'Infos Relatório'!$B46,'Faturamento SP3'!$Z$2:$Z$692,'Infos Relatório'!BQ$1)</f>
        <v>0</v>
      </c>
      <c r="BR46" s="13">
        <f>SUMIFS('Faturamento SP3'!$G$2:$G$692,'Faturamento SP3'!$D$2:$D$692,'Infos Relatório'!$B$2,'Faturamento SP3'!$E$2:$E$692,'Infos Relatório'!$B46,'Faturamento SP3'!$Z$2:$Z$692,'Infos Relatório'!BQ$1)</f>
        <v>0</v>
      </c>
      <c r="BS46" s="13">
        <f>SUMIFS('Faturamento SP3'!$J$2:$J$692,'Faturamento SP3'!$D$2:$D$692,'Infos Relatório'!$B$2,'Faturamento SP3'!$E$2:$E$692,'Infos Relatório'!$B46,'Faturamento SP3'!$Z$2:$Z$692,'Infos Relatório'!BQ$1)</f>
        <v>0</v>
      </c>
      <c r="BT46" s="14">
        <f>SUMIFS('Faturamento SP3'!$O$2:$O$692,'Faturamento SP3'!$D$2:$D$692,'Infos Relatório'!$B$2,'Faturamento SP3'!$E$2:$E$692,'Infos Relatório'!$B46,'Faturamento SP3'!$Z$2:$Z$692,'Infos Relatório'!BQ$1,'Faturamento SP3'!$T$2:$T$692,"Sim")+SUMIFS('Faturamento SP3'!$P$2:$P$692,'Faturamento SP3'!$D$2:$D$692,'Infos Relatório'!$B$2,'Faturamento SP3'!$E$2:$E$692,'Infos Relatório'!$B46,'Faturamento SP3'!$Z$2:$Z$692,'Infos Relatório'!BQ$1,'Faturamento SP3'!$T$2:$T$692,"Sim")</f>
        <v>0</v>
      </c>
      <c r="BU46" s="27" t="e">
        <f t="shared" si="11"/>
        <v>#DIV/0!</v>
      </c>
      <c r="BV46" s="24">
        <f>SUMIFS('Faturamento SP3'!$H$2:$H$692,'Faturamento SP3'!$D$2:$D$692,'Infos Relatório'!$B$2,'Faturamento SP3'!$E$2:$E$692,'Infos Relatório'!$B46,'Faturamento SP3'!$Z$2:$Z$692,'Infos Relatório'!BQ$1)</f>
        <v>0</v>
      </c>
    </row>
    <row r="47" spans="2:74">
      <c r="B47" s="17" t="s">
        <v>51</v>
      </c>
      <c r="C47" s="23">
        <f>COUNTIFS('Faturamento SP3'!$D$2:$D$692,'Infos Relatório'!$B$2,'Faturamento SP3'!$E$2:$E$692,'Infos Relatório'!$B47,'Faturamento SP3'!$Z$2:$Z$692,'Infos Relatório'!C$1)</f>
        <v>0</v>
      </c>
      <c r="D47" s="13">
        <f>SUMIFS('Faturamento SP3'!$G$2:$G$692,'Faturamento SP3'!$D$2:$D$692,'Infos Relatório'!$B$2,'Faturamento SP3'!$E$2:$E$692,'Infos Relatório'!$B47,'Faturamento SP3'!$Z$2:$Z$692,'Infos Relatório'!C$1)</f>
        <v>0</v>
      </c>
      <c r="E47" s="13">
        <f>SUMIFS('Faturamento SP3'!$J$2:$J$692,'Faturamento SP3'!$D$2:$D$692,'Infos Relatório'!$B$2,'Faturamento SP3'!$E$2:$E$692,'Infos Relatório'!$B47,'Faturamento SP3'!$Z$2:$Z$692,'Infos Relatório'!C$1)</f>
        <v>0</v>
      </c>
      <c r="F47" s="14">
        <f>SUMIFS('Faturamento SP3'!$O$2:$O$692,'Faturamento SP3'!$D$2:$D$692,'Infos Relatório'!$B$2,'Faturamento SP3'!$E$2:$E$692,'Infos Relatório'!$B47,'Faturamento SP3'!$Z$2:$Z$692,'Infos Relatório'!C$1,'Faturamento SP3'!$T$2:$T$692,"Sim")+SUMIFS('Faturamento SP3'!$P$2:$P$692,'Faturamento SP3'!$D$2:$D$692,'Infos Relatório'!$B$2,'Faturamento SP3'!$E$2:$E$692,'Infos Relatório'!$B47,'Faturamento SP3'!$Z$2:$Z$692,'Infos Relatório'!C$1,'Faturamento SP3'!$T$2:$T$692,"Sim")</f>
        <v>0</v>
      </c>
      <c r="G47" s="27" t="e">
        <f t="shared" si="12"/>
        <v>#DIV/0!</v>
      </c>
      <c r="H47" s="24">
        <f>SUMIFS('Faturamento SP3'!$H$2:$H$692,'Faturamento SP3'!$D$2:$D$692,'Infos Relatório'!$B$2,'Faturamento SP3'!$E$2:$E$692,'Infos Relatório'!$B47,'Faturamento SP3'!$Z$2:$Z$692,'Infos Relatório'!C$1)</f>
        <v>0</v>
      </c>
      <c r="I47" s="23">
        <f>COUNTIFS('Faturamento SP3'!$D$2:$D$692,'Infos Relatório'!$B$2,'Faturamento SP3'!$E$2:$E$692,'Infos Relatório'!$B47,'Faturamento SP3'!$Z$2:$Z$692,'Infos Relatório'!I$1)</f>
        <v>0</v>
      </c>
      <c r="J47" s="13">
        <f>SUMIFS('Faturamento SP3'!$G$2:$G$692,'Faturamento SP3'!$D$2:$D$692,'Infos Relatório'!$B$2,'Faturamento SP3'!$E$2:$E$692,'Infos Relatório'!$B47,'Faturamento SP3'!$Z$2:$Z$692,'Infos Relatório'!I$1)</f>
        <v>0</v>
      </c>
      <c r="K47" s="13">
        <f>SUMIFS('Faturamento SP3'!$J$2:$J$692,'Faturamento SP3'!$D$2:$D$692,'Infos Relatório'!$B$2,'Faturamento SP3'!$E$2:$E$692,'Infos Relatório'!$B47,'Faturamento SP3'!$Z$2:$Z$692,'Infos Relatório'!I$1)</f>
        <v>0</v>
      </c>
      <c r="L47" s="14">
        <f>SUMIFS('Faturamento SP3'!$O$2:$O$692,'Faturamento SP3'!$D$2:$D$692,'Infos Relatório'!$B$2,'Faturamento SP3'!$E$2:$E$692,'Infos Relatório'!$B47,'Faturamento SP3'!$Z$2:$Z$692,'Infos Relatório'!I$1,'Faturamento SP3'!$T$2:$T$692,"Sim")+SUMIFS('Faturamento SP3'!$P$2:$P$692,'Faturamento SP3'!$D$2:$D$692,'Infos Relatório'!$B$2,'Faturamento SP3'!$E$2:$E$692,'Infos Relatório'!$B47,'Faturamento SP3'!$Z$2:$Z$692,'Infos Relatório'!I$1,'Faturamento SP3'!$T$2:$T$692,"Sim")</f>
        <v>0</v>
      </c>
      <c r="M47" s="27" t="e">
        <f t="shared" si="1"/>
        <v>#DIV/0!</v>
      </c>
      <c r="N47" s="24">
        <f>SUMIFS('Faturamento SP3'!$H$2:$H$692,'Faturamento SP3'!$D$2:$D$692,'Infos Relatório'!$B$2,'Faturamento SP3'!$E$2:$E$692,'Infos Relatório'!$B47,'Faturamento SP3'!$Z$2:$Z$692,'Infos Relatório'!I$1)</f>
        <v>0</v>
      </c>
      <c r="O47" s="23">
        <f>COUNTIFS('Faturamento SP3'!$D$2:$D$692,'Infos Relatório'!$B$2,'Faturamento SP3'!$E$2:$E$692,'Infos Relatório'!$B47,'Faturamento SP3'!$Z$2:$Z$692,'Infos Relatório'!O$1)</f>
        <v>0</v>
      </c>
      <c r="P47" s="13">
        <f>SUMIFS('Faturamento SP3'!$G$2:$G$692,'Faturamento SP3'!$D$2:$D$692,'Infos Relatório'!$B$2,'Faturamento SP3'!$E$2:$E$692,'Infos Relatório'!$B47,'Faturamento SP3'!$Z$2:$Z$692,'Infos Relatório'!O$1)</f>
        <v>0</v>
      </c>
      <c r="Q47" s="13">
        <f>SUMIFS('Faturamento SP3'!$J$2:$J$692,'Faturamento SP3'!$D$2:$D$692,'Infos Relatório'!$B$2,'Faturamento SP3'!$E$2:$E$692,'Infos Relatório'!$B47,'Faturamento SP3'!$Z$2:$Z$692,'Infos Relatório'!O$1)</f>
        <v>0</v>
      </c>
      <c r="R47" s="14">
        <f>SUMIFS('Faturamento SP3'!$O$2:$O$692,'Faturamento SP3'!$D$2:$D$692,'Infos Relatório'!$B$2,'Faturamento SP3'!$E$2:$E$692,'Infos Relatório'!$B47,'Faturamento SP3'!$Z$2:$Z$692,'Infos Relatório'!O$1,'Faturamento SP3'!$T$2:$T$692,"Sim")+SUMIFS('Faturamento SP3'!$P$2:$P$692,'Faturamento SP3'!$D$2:$D$692,'Infos Relatório'!$B$2,'Faturamento SP3'!$E$2:$E$692,'Infos Relatório'!$B47,'Faturamento SP3'!$Z$2:$Z$692,'Infos Relatório'!O$1,'Faturamento SP3'!$T$2:$T$692,"Sim")</f>
        <v>0</v>
      </c>
      <c r="S47" s="27" t="e">
        <f t="shared" si="2"/>
        <v>#DIV/0!</v>
      </c>
      <c r="T47" s="24">
        <f>SUMIFS('Faturamento SP3'!$H$2:$H$692,'Faturamento SP3'!$D$2:$D$692,'Infos Relatório'!$B$2,'Faturamento SP3'!$E$2:$E$692,'Infos Relatório'!$B47,'Faturamento SP3'!$Z$2:$Z$692,'Infos Relatório'!O$1)</f>
        <v>0</v>
      </c>
      <c r="U47" s="23">
        <f>COUNTIFS('Faturamento SP3'!$D$2:$D$692,'Infos Relatório'!$B$2,'Faturamento SP3'!$E$2:$E$692,'Infos Relatório'!$B47,'Faturamento SP3'!$Z$2:$Z$692,'Infos Relatório'!U$1)</f>
        <v>0</v>
      </c>
      <c r="V47" s="13">
        <f>SUMIFS('Faturamento SP3'!$G$2:$G$692,'Faturamento SP3'!$D$2:$D$692,'Infos Relatório'!$B$2,'Faturamento SP3'!$E$2:$E$692,'Infos Relatório'!$B47,'Faturamento SP3'!$Z$2:$Z$692,'Infos Relatório'!U$1)</f>
        <v>0</v>
      </c>
      <c r="W47" s="13">
        <f>SUMIFS('Faturamento SP3'!$J$2:$J$692,'Faturamento SP3'!$D$2:$D$692,'Infos Relatório'!$B$2,'Faturamento SP3'!$E$2:$E$692,'Infos Relatório'!$B47,'Faturamento SP3'!$Z$2:$Z$692,'Infos Relatório'!U$1)</f>
        <v>0</v>
      </c>
      <c r="X47" s="14">
        <f>SUMIFS('Faturamento SP3'!$O$2:$O$692,'Faturamento SP3'!$D$2:$D$692,'Infos Relatório'!$B$2,'Faturamento SP3'!$E$2:$E$692,'Infos Relatório'!$B47,'Faturamento SP3'!$Z$2:$Z$692,'Infos Relatório'!U$1,'Faturamento SP3'!$T$2:$T$692,"Sim")+SUMIFS('Faturamento SP3'!$P$2:$P$692,'Faturamento SP3'!$D$2:$D$692,'Infos Relatório'!$B$2,'Faturamento SP3'!$E$2:$E$692,'Infos Relatório'!$B47,'Faturamento SP3'!$Z$2:$Z$692,'Infos Relatório'!U$1,'Faturamento SP3'!$T$2:$T$692,"Sim")</f>
        <v>0</v>
      </c>
      <c r="Y47" s="27" t="e">
        <f t="shared" si="3"/>
        <v>#DIV/0!</v>
      </c>
      <c r="Z47" s="24">
        <f>SUMIFS('Faturamento SP3'!$H$2:$H$692,'Faturamento SP3'!$D$2:$D$692,'Infos Relatório'!$B$2,'Faturamento SP3'!$E$2:$E$692,'Infos Relatório'!$B47,'Faturamento SP3'!$Z$2:$Z$692,'Infos Relatório'!U$1)</f>
        <v>0</v>
      </c>
      <c r="AA47" s="23">
        <f>COUNTIFS('Faturamento SP3'!$D$2:$D$692,'Infos Relatório'!$B$2,'Faturamento SP3'!$E$2:$E$692,'Infos Relatório'!$B47,'Faturamento SP3'!$Z$2:$Z$692,'Infos Relatório'!AA$1)</f>
        <v>0</v>
      </c>
      <c r="AB47" s="13">
        <f>SUMIFS('Faturamento SP3'!$G$2:$G$692,'Faturamento SP3'!$D$2:$D$692,'Infos Relatório'!$B$2,'Faturamento SP3'!$E$2:$E$692,'Infos Relatório'!$B47,'Faturamento SP3'!$Z$2:$Z$692,'Infos Relatório'!AA$1)</f>
        <v>0</v>
      </c>
      <c r="AC47" s="13">
        <f>SUMIFS('Faturamento SP3'!$J$2:$J$692,'Faturamento SP3'!$D$2:$D$692,'Infos Relatório'!$B$2,'Faturamento SP3'!$E$2:$E$692,'Infos Relatório'!$B47,'Faturamento SP3'!$Z$2:$Z$692,'Infos Relatório'!AA$1)</f>
        <v>0</v>
      </c>
      <c r="AD47" s="14">
        <f>SUMIFS('Faturamento SP3'!$O$2:$O$692,'Faturamento SP3'!$D$2:$D$692,'Infos Relatório'!$B$2,'Faturamento SP3'!$E$2:$E$692,'Infos Relatório'!$B47,'Faturamento SP3'!$Z$2:$Z$692,'Infos Relatório'!AA$1,'Faturamento SP3'!$T$2:$T$692,"Sim")+SUMIFS('Faturamento SP3'!$P$2:$P$692,'Faturamento SP3'!$D$2:$D$692,'Infos Relatório'!$B$2,'Faturamento SP3'!$E$2:$E$692,'Infos Relatório'!$B47,'Faturamento SP3'!$Z$2:$Z$692,'Infos Relatório'!AA$1,'Faturamento SP3'!$T$2:$T$692,"Sim")</f>
        <v>0</v>
      </c>
      <c r="AE47" s="27" t="e">
        <f t="shared" si="4"/>
        <v>#DIV/0!</v>
      </c>
      <c r="AF47" s="24">
        <f>SUMIFS('Faturamento SP3'!$H$2:$H$692,'Faturamento SP3'!$D$2:$D$692,'Infos Relatório'!$B$2,'Faturamento SP3'!$E$2:$E$692,'Infos Relatório'!$B47,'Faturamento SP3'!$Z$2:$Z$692,'Infos Relatório'!AA$1)</f>
        <v>0</v>
      </c>
      <c r="AG47" s="23">
        <f>COUNTIFS('Faturamento SP3'!$D$2:$D$692,'Infos Relatório'!$B$2,'Faturamento SP3'!$E$2:$E$692,'Infos Relatório'!$B47,'Faturamento SP3'!$Z$2:$Z$692,'Infos Relatório'!AG$1)</f>
        <v>0</v>
      </c>
      <c r="AH47" s="13">
        <f>SUMIFS('Faturamento SP3'!$G$2:$G$692,'Faturamento SP3'!$D$2:$D$692,'Infos Relatório'!$B$2,'Faturamento SP3'!$E$2:$E$692,'Infos Relatório'!$B47,'Faturamento SP3'!$Z$2:$Z$692,'Infos Relatório'!AG$1)</f>
        <v>0</v>
      </c>
      <c r="AI47" s="13">
        <f>SUMIFS('Faturamento SP3'!$J$2:$J$692,'Faturamento SP3'!$D$2:$D$692,'Infos Relatório'!$B$2,'Faturamento SP3'!$E$2:$E$692,'Infos Relatório'!$B47,'Faturamento SP3'!$Z$2:$Z$692,'Infos Relatório'!AG$1)</f>
        <v>0</v>
      </c>
      <c r="AJ47" s="14">
        <f>SUMIFS('Faturamento SP3'!$O$2:$O$692,'Faturamento SP3'!$D$2:$D$692,'Infos Relatório'!$B$2,'Faturamento SP3'!$E$2:$E$692,'Infos Relatório'!$B47,'Faturamento SP3'!$Z$2:$Z$692,'Infos Relatório'!AG$1,'Faturamento SP3'!$T$2:$T$692,"Sim")+SUMIFS('Faturamento SP3'!$P$2:$P$692,'Faturamento SP3'!$D$2:$D$692,'Infos Relatório'!$B$2,'Faturamento SP3'!$E$2:$E$692,'Infos Relatório'!$B47,'Faturamento SP3'!$Z$2:$Z$692,'Infos Relatório'!AG$1,'Faturamento SP3'!$T$2:$T$692,"Sim")</f>
        <v>0</v>
      </c>
      <c r="AK47" s="27" t="e">
        <f t="shared" si="5"/>
        <v>#DIV/0!</v>
      </c>
      <c r="AL47" s="24">
        <f>SUMIFS('Faturamento SP3'!$H$2:$H$692,'Faturamento SP3'!$D$2:$D$692,'Infos Relatório'!$B$2,'Faturamento SP3'!$E$2:$E$692,'Infos Relatório'!$B47,'Faturamento SP3'!$Z$2:$Z$692,'Infos Relatório'!AG$1)</f>
        <v>0</v>
      </c>
      <c r="AM47" s="23">
        <f>COUNTIFS('Faturamento SP3'!$D$2:$D$692,'Infos Relatório'!$B$2,'Faturamento SP3'!$E$2:$E$692,'Infos Relatório'!$B47,'Faturamento SP3'!$Z$2:$Z$692,'Infos Relatório'!AM$1)</f>
        <v>0</v>
      </c>
      <c r="AN47" s="13">
        <f>SUMIFS('Faturamento SP3'!$G$2:$G$692,'Faturamento SP3'!$D$2:$D$692,'Infos Relatório'!$B$2,'Faturamento SP3'!$E$2:$E$692,'Infos Relatório'!$B47,'Faturamento SP3'!$Z$2:$Z$692,'Infos Relatório'!AM$1)</f>
        <v>0</v>
      </c>
      <c r="AO47" s="13">
        <f>SUMIFS('Faturamento SP3'!$J$2:$J$692,'Faturamento SP3'!$D$2:$D$692,'Infos Relatório'!$B$2,'Faturamento SP3'!$E$2:$E$692,'Infos Relatório'!$B47,'Faturamento SP3'!$Z$2:$Z$692,'Infos Relatório'!AM$1)</f>
        <v>0</v>
      </c>
      <c r="AP47" s="14">
        <f>SUMIFS('Faturamento SP3'!$O$2:$O$692,'Faturamento SP3'!$D$2:$D$692,'Infos Relatório'!$B$2,'Faturamento SP3'!$E$2:$E$692,'Infos Relatório'!$B47,'Faturamento SP3'!$Z$2:$Z$692,'Infos Relatório'!AM$1,'Faturamento SP3'!$T$2:$T$692,"Sim")+SUMIFS('Faturamento SP3'!$P$2:$P$692,'Faturamento SP3'!$D$2:$D$692,'Infos Relatório'!$B$2,'Faturamento SP3'!$E$2:$E$692,'Infos Relatório'!$B47,'Faturamento SP3'!$Z$2:$Z$692,'Infos Relatório'!AM$1,'Faturamento SP3'!$T$2:$T$692,"Sim")</f>
        <v>0</v>
      </c>
      <c r="AQ47" s="27" t="e">
        <f t="shared" si="6"/>
        <v>#DIV/0!</v>
      </c>
      <c r="AR47" s="24">
        <f>SUMIFS('Faturamento SP3'!$H$2:$H$692,'Faturamento SP3'!$D$2:$D$692,'Infos Relatório'!$B$2,'Faturamento SP3'!$E$2:$E$692,'Infos Relatório'!$B47,'Faturamento SP3'!$Z$2:$Z$692,'Infos Relatório'!AM$1)</f>
        <v>0</v>
      </c>
      <c r="AS47" s="23">
        <f>COUNTIFS('Faturamento SP3'!$D$2:$D$692,'Infos Relatório'!$B$2,'Faturamento SP3'!$E$2:$E$692,'Infos Relatório'!$B47,'Faturamento SP3'!$Z$2:$Z$692,'Infos Relatório'!AS$1)</f>
        <v>0</v>
      </c>
      <c r="AT47" s="13">
        <f>SUMIFS('Faturamento SP3'!$G$2:$G$692,'Faturamento SP3'!$D$2:$D$692,'Infos Relatório'!$B$2,'Faturamento SP3'!$E$2:$E$692,'Infos Relatório'!$B47,'Faturamento SP3'!$Z$2:$Z$692,'Infos Relatório'!AS$1)</f>
        <v>0</v>
      </c>
      <c r="AU47" s="13">
        <f>SUMIFS('Faturamento SP3'!$J$2:$J$692,'Faturamento SP3'!$D$2:$D$692,'Infos Relatório'!$B$2,'Faturamento SP3'!$E$2:$E$692,'Infos Relatório'!$B47,'Faturamento SP3'!$Z$2:$Z$692,'Infos Relatório'!AS$1)</f>
        <v>0</v>
      </c>
      <c r="AV47" s="14">
        <f>SUMIFS('Faturamento SP3'!$O$2:$O$692,'Faturamento SP3'!$D$2:$D$692,'Infos Relatório'!$B$2,'Faturamento SP3'!$E$2:$E$692,'Infos Relatório'!$B47,'Faturamento SP3'!$Z$2:$Z$692,'Infos Relatório'!AS$1,'Faturamento SP3'!$T$2:$T$692,"Sim")+SUMIFS('Faturamento SP3'!$P$2:$P$692,'Faturamento SP3'!$D$2:$D$692,'Infos Relatório'!$B$2,'Faturamento SP3'!$E$2:$E$692,'Infos Relatório'!$B47,'Faturamento SP3'!$Z$2:$Z$692,'Infos Relatório'!AS$1,'Faturamento SP3'!$T$2:$T$692,"Sim")</f>
        <v>0</v>
      </c>
      <c r="AW47" s="27" t="e">
        <f t="shared" si="7"/>
        <v>#DIV/0!</v>
      </c>
      <c r="AX47" s="24">
        <f>SUMIFS('Faturamento SP3'!$H$2:$H$692,'Faturamento SP3'!$D$2:$D$692,'Infos Relatório'!$B$2,'Faturamento SP3'!$E$2:$E$692,'Infos Relatório'!$B47,'Faturamento SP3'!$Z$2:$Z$692,'Infos Relatório'!AS$1)</f>
        <v>0</v>
      </c>
      <c r="AY47" s="23">
        <f>COUNTIFS('Faturamento SP3'!$D$2:$D$692,'Infos Relatório'!$B$2,'Faturamento SP3'!$E$2:$E$692,'Infos Relatório'!$B47,'Faturamento SP3'!$Z$2:$Z$692,'Infos Relatório'!AY$1)</f>
        <v>0</v>
      </c>
      <c r="AZ47" s="13">
        <f>SUMIFS('Faturamento SP3'!$G$2:$G$692,'Faturamento SP3'!$D$2:$D$692,'Infos Relatório'!$B$2,'Faturamento SP3'!$E$2:$E$692,'Infos Relatório'!$B47,'Faturamento SP3'!$Z$2:$Z$692,'Infos Relatório'!AY$1)</f>
        <v>0</v>
      </c>
      <c r="BA47" s="13">
        <f>SUMIFS('Faturamento SP3'!$J$2:$J$692,'Faturamento SP3'!$D$2:$D$692,'Infos Relatório'!$B$2,'Faturamento SP3'!$E$2:$E$692,'Infos Relatório'!$B47,'Faturamento SP3'!$Z$2:$Z$692,'Infos Relatório'!AY$1)</f>
        <v>0</v>
      </c>
      <c r="BB47" s="14">
        <f>SUMIFS('Faturamento SP3'!$O$2:$O$692,'Faturamento SP3'!$D$2:$D$692,'Infos Relatório'!$B$2,'Faturamento SP3'!$E$2:$E$692,'Infos Relatório'!$B47,'Faturamento SP3'!$Z$2:$Z$692,'Infos Relatório'!AY$1,'Faturamento SP3'!$T$2:$T$692,"Sim")+SUMIFS('Faturamento SP3'!$P$2:$P$692,'Faturamento SP3'!$D$2:$D$692,'Infos Relatório'!$B$2,'Faturamento SP3'!$E$2:$E$692,'Infos Relatório'!$B47,'Faturamento SP3'!$Z$2:$Z$692,'Infos Relatório'!AY$1,'Faturamento SP3'!$T$2:$T$692,"Sim")</f>
        <v>0</v>
      </c>
      <c r="BC47" s="27" t="e">
        <f t="shared" si="8"/>
        <v>#DIV/0!</v>
      </c>
      <c r="BD47" s="24">
        <f>SUMIFS('Faturamento SP3'!$H$2:$H$692,'Faturamento SP3'!$D$2:$D$692,'Infos Relatório'!$B$2,'Faturamento SP3'!$E$2:$E$692,'Infos Relatório'!$B47,'Faturamento SP3'!$Z$2:$Z$692,'Infos Relatório'!AY$1)</f>
        <v>0</v>
      </c>
      <c r="BE47" s="23">
        <f>COUNTIFS('Faturamento SP3'!$D$2:$D$692,'Infos Relatório'!$B$2,'Faturamento SP3'!$E$2:$E$692,'Infos Relatório'!$B47,'Faturamento SP3'!$Z$2:$Z$692,'Infos Relatório'!BE$1)</f>
        <v>0</v>
      </c>
      <c r="BF47" s="13">
        <f>SUMIFS('Faturamento SP3'!$G$2:$G$692,'Faturamento SP3'!$D$2:$D$692,'Infos Relatório'!$B$2,'Faturamento SP3'!$E$2:$E$692,'Infos Relatório'!$B47,'Faturamento SP3'!$Z$2:$Z$692,'Infos Relatório'!BE$1)</f>
        <v>0</v>
      </c>
      <c r="BG47" s="13">
        <f>SUMIFS('Faturamento SP3'!$J$2:$J$692,'Faturamento SP3'!$D$2:$D$692,'Infos Relatório'!$B$2,'Faturamento SP3'!$E$2:$E$692,'Infos Relatório'!$B47,'Faturamento SP3'!$Z$2:$Z$692,'Infos Relatório'!BE$1)</f>
        <v>0</v>
      </c>
      <c r="BH47" s="14">
        <f>SUMIFS('Faturamento SP3'!$O$2:$O$692,'Faturamento SP3'!$D$2:$D$692,'Infos Relatório'!$B$2,'Faturamento SP3'!$E$2:$E$692,'Infos Relatório'!$B47,'Faturamento SP3'!$Z$2:$Z$692,'Infos Relatório'!BE$1,'Faturamento SP3'!$T$2:$T$692,"Sim")+SUMIFS('Faturamento SP3'!$P$2:$P$692,'Faturamento SP3'!$D$2:$D$692,'Infos Relatório'!$B$2,'Faturamento SP3'!$E$2:$E$692,'Infos Relatório'!$B47,'Faturamento SP3'!$Z$2:$Z$692,'Infos Relatório'!BE$1,'Faturamento SP3'!$T$2:$T$692,"Sim")</f>
        <v>0</v>
      </c>
      <c r="BI47" s="27" t="e">
        <f t="shared" si="9"/>
        <v>#DIV/0!</v>
      </c>
      <c r="BJ47" s="24">
        <f>SUMIFS('Faturamento SP3'!$H$2:$H$692,'Faturamento SP3'!$D$2:$D$692,'Infos Relatório'!$B$2,'Faturamento SP3'!$E$2:$E$692,'Infos Relatório'!$B47,'Faturamento SP3'!$Z$2:$Z$692,'Infos Relatório'!BE$1)</f>
        <v>0</v>
      </c>
      <c r="BK47" s="23">
        <f>COUNTIFS('Faturamento SP3'!$D$2:$D$692,'Infos Relatório'!$B$2,'Faturamento SP3'!$E$2:$E$692,'Infos Relatório'!$B47,'Faturamento SP3'!$Z$2:$Z$692,'Infos Relatório'!BK$1)</f>
        <v>0</v>
      </c>
      <c r="BL47" s="13">
        <f>SUMIFS('Faturamento SP3'!$G$2:$G$692,'Faturamento SP3'!$D$2:$D$692,'Infos Relatório'!$B$2,'Faturamento SP3'!$E$2:$E$692,'Infos Relatório'!$B47,'Faturamento SP3'!$Z$2:$Z$692,'Infos Relatório'!BK$1)</f>
        <v>0</v>
      </c>
      <c r="BM47" s="13">
        <f>SUMIFS('Faturamento SP3'!$J$2:$J$692,'Faturamento SP3'!$D$2:$D$692,'Infos Relatório'!$B$2,'Faturamento SP3'!$E$2:$E$692,'Infos Relatório'!$B47,'Faturamento SP3'!$Z$2:$Z$692,'Infos Relatório'!BK$1)</f>
        <v>0</v>
      </c>
      <c r="BN47" s="14">
        <f>SUMIFS('Faturamento SP3'!$O$2:$O$692,'Faturamento SP3'!$D$2:$D$692,'Infos Relatório'!$B$2,'Faturamento SP3'!$E$2:$E$692,'Infos Relatório'!$B47,'Faturamento SP3'!$Z$2:$Z$692,'Infos Relatório'!BK$1,'Faturamento SP3'!$T$2:$T$692,"Sim")+SUMIFS('Faturamento SP3'!$P$2:$P$692,'Faturamento SP3'!$D$2:$D$692,'Infos Relatório'!$B$2,'Faturamento SP3'!$E$2:$E$692,'Infos Relatório'!$B47,'Faturamento SP3'!$Z$2:$Z$692,'Infos Relatório'!BK$1,'Faturamento SP3'!$T$2:$T$692,"Sim")</f>
        <v>0</v>
      </c>
      <c r="BO47" s="27" t="e">
        <f t="shared" si="10"/>
        <v>#DIV/0!</v>
      </c>
      <c r="BP47" s="24">
        <f>SUMIFS('Faturamento SP3'!$H$2:$H$692,'Faturamento SP3'!$D$2:$D$692,'Infos Relatório'!$B$2,'Faturamento SP3'!$E$2:$E$692,'Infos Relatório'!$B47,'Faturamento SP3'!$Z$2:$Z$692,'Infos Relatório'!BK$1)</f>
        <v>0</v>
      </c>
      <c r="BQ47" s="23">
        <f>COUNTIFS('Faturamento SP3'!$D$2:$D$692,'Infos Relatório'!$B$2,'Faturamento SP3'!$E$2:$E$692,'Infos Relatório'!$B47,'Faturamento SP3'!$Z$2:$Z$692,'Infos Relatório'!BQ$1)</f>
        <v>0</v>
      </c>
      <c r="BR47" s="13">
        <f>SUMIFS('Faturamento SP3'!$G$2:$G$692,'Faturamento SP3'!$D$2:$D$692,'Infos Relatório'!$B$2,'Faturamento SP3'!$E$2:$E$692,'Infos Relatório'!$B47,'Faturamento SP3'!$Z$2:$Z$692,'Infos Relatório'!BQ$1)</f>
        <v>0</v>
      </c>
      <c r="BS47" s="13">
        <f>SUMIFS('Faturamento SP3'!$J$2:$J$692,'Faturamento SP3'!$D$2:$D$692,'Infos Relatório'!$B$2,'Faturamento SP3'!$E$2:$E$692,'Infos Relatório'!$B47,'Faturamento SP3'!$Z$2:$Z$692,'Infos Relatório'!BQ$1)</f>
        <v>0</v>
      </c>
      <c r="BT47" s="14">
        <f>SUMIFS('Faturamento SP3'!$O$2:$O$692,'Faturamento SP3'!$D$2:$D$692,'Infos Relatório'!$B$2,'Faturamento SP3'!$E$2:$E$692,'Infos Relatório'!$B47,'Faturamento SP3'!$Z$2:$Z$692,'Infos Relatório'!BQ$1,'Faturamento SP3'!$T$2:$T$692,"Sim")+SUMIFS('Faturamento SP3'!$P$2:$P$692,'Faturamento SP3'!$D$2:$D$692,'Infos Relatório'!$B$2,'Faturamento SP3'!$E$2:$E$692,'Infos Relatório'!$B47,'Faturamento SP3'!$Z$2:$Z$692,'Infos Relatório'!BQ$1,'Faturamento SP3'!$T$2:$T$692,"Sim")</f>
        <v>0</v>
      </c>
      <c r="BU47" s="27" t="e">
        <f t="shared" si="11"/>
        <v>#DIV/0!</v>
      </c>
      <c r="BV47" s="24">
        <f>SUMIFS('Faturamento SP3'!$H$2:$H$692,'Faturamento SP3'!$D$2:$D$692,'Infos Relatório'!$B$2,'Faturamento SP3'!$E$2:$E$692,'Infos Relatório'!$B47,'Faturamento SP3'!$Z$2:$Z$692,'Infos Relatório'!BQ$1)</f>
        <v>0</v>
      </c>
    </row>
    <row r="48" spans="2:74">
      <c r="B48" s="17" t="s">
        <v>52</v>
      </c>
      <c r="C48" s="23">
        <f>COUNTIFS('Faturamento SP3'!$D$2:$D$692,'Infos Relatório'!$B$2,'Faturamento SP3'!$E$2:$E$692,'Infos Relatório'!$B48,'Faturamento SP3'!$Z$2:$Z$692,'Infos Relatório'!C$1)</f>
        <v>0</v>
      </c>
      <c r="D48" s="13">
        <f>SUMIFS('Faturamento SP3'!$G$2:$G$692,'Faturamento SP3'!$D$2:$D$692,'Infos Relatório'!$B$2,'Faturamento SP3'!$E$2:$E$692,'Infos Relatório'!$B48,'Faturamento SP3'!$Z$2:$Z$692,'Infos Relatório'!C$1)</f>
        <v>0</v>
      </c>
      <c r="E48" s="13">
        <f>SUMIFS('Faturamento SP3'!$J$2:$J$692,'Faturamento SP3'!$D$2:$D$692,'Infos Relatório'!$B$2,'Faturamento SP3'!$E$2:$E$692,'Infos Relatório'!$B48,'Faturamento SP3'!$Z$2:$Z$692,'Infos Relatório'!C$1)</f>
        <v>0</v>
      </c>
      <c r="F48" s="14">
        <f>SUMIFS('Faturamento SP3'!$O$2:$O$692,'Faturamento SP3'!$D$2:$D$692,'Infos Relatório'!$B$2,'Faturamento SP3'!$E$2:$E$692,'Infos Relatório'!$B48,'Faturamento SP3'!$Z$2:$Z$692,'Infos Relatório'!C$1,'Faturamento SP3'!$T$2:$T$692,"Sim")+SUMIFS('Faturamento SP3'!$P$2:$P$692,'Faturamento SP3'!$D$2:$D$692,'Infos Relatório'!$B$2,'Faturamento SP3'!$E$2:$E$692,'Infos Relatório'!$B48,'Faturamento SP3'!$Z$2:$Z$692,'Infos Relatório'!C$1,'Faturamento SP3'!$T$2:$T$692,"Sim")</f>
        <v>0</v>
      </c>
      <c r="G48" s="27" t="e">
        <f t="shared" si="12"/>
        <v>#DIV/0!</v>
      </c>
      <c r="H48" s="24">
        <f>SUMIFS('Faturamento SP3'!$H$2:$H$692,'Faturamento SP3'!$D$2:$D$692,'Infos Relatório'!$B$2,'Faturamento SP3'!$E$2:$E$692,'Infos Relatório'!$B48,'Faturamento SP3'!$Z$2:$Z$692,'Infos Relatório'!C$1)</f>
        <v>0</v>
      </c>
      <c r="I48" s="23">
        <f>COUNTIFS('Faturamento SP3'!$D$2:$D$692,'Infos Relatório'!$B$2,'Faturamento SP3'!$E$2:$E$692,'Infos Relatório'!$B48,'Faturamento SP3'!$Z$2:$Z$692,'Infos Relatório'!I$1)</f>
        <v>0</v>
      </c>
      <c r="J48" s="13">
        <f>SUMIFS('Faturamento SP3'!$G$2:$G$692,'Faturamento SP3'!$D$2:$D$692,'Infos Relatório'!$B$2,'Faturamento SP3'!$E$2:$E$692,'Infos Relatório'!$B48,'Faturamento SP3'!$Z$2:$Z$692,'Infos Relatório'!I$1)</f>
        <v>0</v>
      </c>
      <c r="K48" s="13">
        <f>SUMIFS('Faturamento SP3'!$J$2:$J$692,'Faturamento SP3'!$D$2:$D$692,'Infos Relatório'!$B$2,'Faturamento SP3'!$E$2:$E$692,'Infos Relatório'!$B48,'Faturamento SP3'!$Z$2:$Z$692,'Infos Relatório'!I$1)</f>
        <v>0</v>
      </c>
      <c r="L48" s="14">
        <f>SUMIFS('Faturamento SP3'!$O$2:$O$692,'Faturamento SP3'!$D$2:$D$692,'Infos Relatório'!$B$2,'Faturamento SP3'!$E$2:$E$692,'Infos Relatório'!$B48,'Faturamento SP3'!$Z$2:$Z$692,'Infos Relatório'!I$1,'Faturamento SP3'!$T$2:$T$692,"Sim")+SUMIFS('Faturamento SP3'!$P$2:$P$692,'Faturamento SP3'!$D$2:$D$692,'Infos Relatório'!$B$2,'Faturamento SP3'!$E$2:$E$692,'Infos Relatório'!$B48,'Faturamento SP3'!$Z$2:$Z$692,'Infos Relatório'!I$1,'Faturamento SP3'!$T$2:$T$692,"Sim")</f>
        <v>0</v>
      </c>
      <c r="M48" s="27" t="e">
        <f t="shared" si="1"/>
        <v>#DIV/0!</v>
      </c>
      <c r="N48" s="24">
        <f>SUMIFS('Faturamento SP3'!$H$2:$H$692,'Faturamento SP3'!$D$2:$D$692,'Infos Relatório'!$B$2,'Faturamento SP3'!$E$2:$E$692,'Infos Relatório'!$B48,'Faturamento SP3'!$Z$2:$Z$692,'Infos Relatório'!I$1)</f>
        <v>0</v>
      </c>
      <c r="O48" s="23">
        <f>COUNTIFS('Faturamento SP3'!$D$2:$D$692,'Infos Relatório'!$B$2,'Faturamento SP3'!$E$2:$E$692,'Infos Relatório'!$B48,'Faturamento SP3'!$Z$2:$Z$692,'Infos Relatório'!O$1)</f>
        <v>0</v>
      </c>
      <c r="P48" s="13">
        <f>SUMIFS('Faturamento SP3'!$G$2:$G$692,'Faturamento SP3'!$D$2:$D$692,'Infos Relatório'!$B$2,'Faturamento SP3'!$E$2:$E$692,'Infos Relatório'!$B48,'Faturamento SP3'!$Z$2:$Z$692,'Infos Relatório'!O$1)</f>
        <v>0</v>
      </c>
      <c r="Q48" s="13">
        <f>SUMIFS('Faturamento SP3'!$J$2:$J$692,'Faturamento SP3'!$D$2:$D$692,'Infos Relatório'!$B$2,'Faturamento SP3'!$E$2:$E$692,'Infos Relatório'!$B48,'Faturamento SP3'!$Z$2:$Z$692,'Infos Relatório'!O$1)</f>
        <v>0</v>
      </c>
      <c r="R48" s="14">
        <f>SUMIFS('Faturamento SP3'!$O$2:$O$692,'Faturamento SP3'!$D$2:$D$692,'Infos Relatório'!$B$2,'Faturamento SP3'!$E$2:$E$692,'Infos Relatório'!$B48,'Faturamento SP3'!$Z$2:$Z$692,'Infos Relatório'!O$1,'Faturamento SP3'!$T$2:$T$692,"Sim")+SUMIFS('Faturamento SP3'!$P$2:$P$692,'Faturamento SP3'!$D$2:$D$692,'Infos Relatório'!$B$2,'Faturamento SP3'!$E$2:$E$692,'Infos Relatório'!$B48,'Faturamento SP3'!$Z$2:$Z$692,'Infos Relatório'!O$1,'Faturamento SP3'!$T$2:$T$692,"Sim")</f>
        <v>0</v>
      </c>
      <c r="S48" s="27" t="e">
        <f t="shared" si="2"/>
        <v>#DIV/0!</v>
      </c>
      <c r="T48" s="24">
        <f>SUMIFS('Faturamento SP3'!$H$2:$H$692,'Faturamento SP3'!$D$2:$D$692,'Infos Relatório'!$B$2,'Faturamento SP3'!$E$2:$E$692,'Infos Relatório'!$B48,'Faturamento SP3'!$Z$2:$Z$692,'Infos Relatório'!O$1)</f>
        <v>0</v>
      </c>
      <c r="U48" s="23">
        <f>COUNTIFS('Faturamento SP3'!$D$2:$D$692,'Infos Relatório'!$B$2,'Faturamento SP3'!$E$2:$E$692,'Infos Relatório'!$B48,'Faturamento SP3'!$Z$2:$Z$692,'Infos Relatório'!U$1)</f>
        <v>0</v>
      </c>
      <c r="V48" s="13">
        <f>SUMIFS('Faturamento SP3'!$G$2:$G$692,'Faturamento SP3'!$D$2:$D$692,'Infos Relatório'!$B$2,'Faturamento SP3'!$E$2:$E$692,'Infos Relatório'!$B48,'Faturamento SP3'!$Z$2:$Z$692,'Infos Relatório'!U$1)</f>
        <v>0</v>
      </c>
      <c r="W48" s="13">
        <f>SUMIFS('Faturamento SP3'!$J$2:$J$692,'Faturamento SP3'!$D$2:$D$692,'Infos Relatório'!$B$2,'Faturamento SP3'!$E$2:$E$692,'Infos Relatório'!$B48,'Faturamento SP3'!$Z$2:$Z$692,'Infos Relatório'!U$1)</f>
        <v>0</v>
      </c>
      <c r="X48" s="14">
        <f>SUMIFS('Faturamento SP3'!$O$2:$O$692,'Faturamento SP3'!$D$2:$D$692,'Infos Relatório'!$B$2,'Faturamento SP3'!$E$2:$E$692,'Infos Relatório'!$B48,'Faturamento SP3'!$Z$2:$Z$692,'Infos Relatório'!U$1,'Faturamento SP3'!$T$2:$T$692,"Sim")+SUMIFS('Faturamento SP3'!$P$2:$P$692,'Faturamento SP3'!$D$2:$D$692,'Infos Relatório'!$B$2,'Faturamento SP3'!$E$2:$E$692,'Infos Relatório'!$B48,'Faturamento SP3'!$Z$2:$Z$692,'Infos Relatório'!U$1,'Faturamento SP3'!$T$2:$T$692,"Sim")</f>
        <v>0</v>
      </c>
      <c r="Y48" s="27" t="e">
        <f t="shared" si="3"/>
        <v>#DIV/0!</v>
      </c>
      <c r="Z48" s="24">
        <f>SUMIFS('Faturamento SP3'!$H$2:$H$692,'Faturamento SP3'!$D$2:$D$692,'Infos Relatório'!$B$2,'Faturamento SP3'!$E$2:$E$692,'Infos Relatório'!$B48,'Faturamento SP3'!$Z$2:$Z$692,'Infos Relatório'!U$1)</f>
        <v>0</v>
      </c>
      <c r="AA48" s="23">
        <f>COUNTIFS('Faturamento SP3'!$D$2:$D$692,'Infos Relatório'!$B$2,'Faturamento SP3'!$E$2:$E$692,'Infos Relatório'!$B48,'Faturamento SP3'!$Z$2:$Z$692,'Infos Relatório'!AA$1)</f>
        <v>0</v>
      </c>
      <c r="AB48" s="13">
        <f>SUMIFS('Faturamento SP3'!$G$2:$G$692,'Faturamento SP3'!$D$2:$D$692,'Infos Relatório'!$B$2,'Faturamento SP3'!$E$2:$E$692,'Infos Relatório'!$B48,'Faturamento SP3'!$Z$2:$Z$692,'Infos Relatório'!AA$1)</f>
        <v>0</v>
      </c>
      <c r="AC48" s="13">
        <f>SUMIFS('Faturamento SP3'!$J$2:$J$692,'Faturamento SP3'!$D$2:$D$692,'Infos Relatório'!$B$2,'Faturamento SP3'!$E$2:$E$692,'Infos Relatório'!$B48,'Faturamento SP3'!$Z$2:$Z$692,'Infos Relatório'!AA$1)</f>
        <v>0</v>
      </c>
      <c r="AD48" s="14">
        <f>SUMIFS('Faturamento SP3'!$O$2:$O$692,'Faturamento SP3'!$D$2:$D$692,'Infos Relatório'!$B$2,'Faturamento SP3'!$E$2:$E$692,'Infos Relatório'!$B48,'Faturamento SP3'!$Z$2:$Z$692,'Infos Relatório'!AA$1,'Faturamento SP3'!$T$2:$T$692,"Sim")+SUMIFS('Faturamento SP3'!$P$2:$P$692,'Faturamento SP3'!$D$2:$D$692,'Infos Relatório'!$B$2,'Faturamento SP3'!$E$2:$E$692,'Infos Relatório'!$B48,'Faturamento SP3'!$Z$2:$Z$692,'Infos Relatório'!AA$1,'Faturamento SP3'!$T$2:$T$692,"Sim")</f>
        <v>0</v>
      </c>
      <c r="AE48" s="27" t="e">
        <f t="shared" si="4"/>
        <v>#DIV/0!</v>
      </c>
      <c r="AF48" s="24">
        <f>SUMIFS('Faturamento SP3'!$H$2:$H$692,'Faturamento SP3'!$D$2:$D$692,'Infos Relatório'!$B$2,'Faturamento SP3'!$E$2:$E$692,'Infos Relatório'!$B48,'Faturamento SP3'!$Z$2:$Z$692,'Infos Relatório'!AA$1)</f>
        <v>0</v>
      </c>
      <c r="AG48" s="23">
        <f>COUNTIFS('Faturamento SP3'!$D$2:$D$692,'Infos Relatório'!$B$2,'Faturamento SP3'!$E$2:$E$692,'Infos Relatório'!$B48,'Faturamento SP3'!$Z$2:$Z$692,'Infos Relatório'!AG$1)</f>
        <v>0</v>
      </c>
      <c r="AH48" s="13">
        <f>SUMIFS('Faturamento SP3'!$G$2:$G$692,'Faturamento SP3'!$D$2:$D$692,'Infos Relatório'!$B$2,'Faturamento SP3'!$E$2:$E$692,'Infos Relatório'!$B48,'Faturamento SP3'!$Z$2:$Z$692,'Infos Relatório'!AG$1)</f>
        <v>0</v>
      </c>
      <c r="AI48" s="13">
        <f>SUMIFS('Faturamento SP3'!$J$2:$J$692,'Faturamento SP3'!$D$2:$D$692,'Infos Relatório'!$B$2,'Faturamento SP3'!$E$2:$E$692,'Infos Relatório'!$B48,'Faturamento SP3'!$Z$2:$Z$692,'Infos Relatório'!AG$1)</f>
        <v>0</v>
      </c>
      <c r="AJ48" s="14">
        <f>SUMIFS('Faturamento SP3'!$O$2:$O$692,'Faturamento SP3'!$D$2:$D$692,'Infos Relatório'!$B$2,'Faturamento SP3'!$E$2:$E$692,'Infos Relatório'!$B48,'Faturamento SP3'!$Z$2:$Z$692,'Infos Relatório'!AG$1,'Faturamento SP3'!$T$2:$T$692,"Sim")+SUMIFS('Faturamento SP3'!$P$2:$P$692,'Faturamento SP3'!$D$2:$D$692,'Infos Relatório'!$B$2,'Faturamento SP3'!$E$2:$E$692,'Infos Relatório'!$B48,'Faturamento SP3'!$Z$2:$Z$692,'Infos Relatório'!AG$1,'Faturamento SP3'!$T$2:$T$692,"Sim")</f>
        <v>0</v>
      </c>
      <c r="AK48" s="27" t="e">
        <f t="shared" si="5"/>
        <v>#DIV/0!</v>
      </c>
      <c r="AL48" s="24">
        <f>SUMIFS('Faturamento SP3'!$H$2:$H$692,'Faturamento SP3'!$D$2:$D$692,'Infos Relatório'!$B$2,'Faturamento SP3'!$E$2:$E$692,'Infos Relatório'!$B48,'Faturamento SP3'!$Z$2:$Z$692,'Infos Relatório'!AG$1)</f>
        <v>0</v>
      </c>
      <c r="AM48" s="23">
        <f>COUNTIFS('Faturamento SP3'!$D$2:$D$692,'Infos Relatório'!$B$2,'Faturamento SP3'!$E$2:$E$692,'Infos Relatório'!$B48,'Faturamento SP3'!$Z$2:$Z$692,'Infos Relatório'!AM$1)</f>
        <v>0</v>
      </c>
      <c r="AN48" s="13">
        <f>SUMIFS('Faturamento SP3'!$G$2:$G$692,'Faturamento SP3'!$D$2:$D$692,'Infos Relatório'!$B$2,'Faturamento SP3'!$E$2:$E$692,'Infos Relatório'!$B48,'Faturamento SP3'!$Z$2:$Z$692,'Infos Relatório'!AM$1)</f>
        <v>0</v>
      </c>
      <c r="AO48" s="13">
        <f>SUMIFS('Faturamento SP3'!$J$2:$J$692,'Faturamento SP3'!$D$2:$D$692,'Infos Relatório'!$B$2,'Faturamento SP3'!$E$2:$E$692,'Infos Relatório'!$B48,'Faturamento SP3'!$Z$2:$Z$692,'Infos Relatório'!AM$1)</f>
        <v>0</v>
      </c>
      <c r="AP48" s="14">
        <f>SUMIFS('Faturamento SP3'!$O$2:$O$692,'Faturamento SP3'!$D$2:$D$692,'Infos Relatório'!$B$2,'Faturamento SP3'!$E$2:$E$692,'Infos Relatório'!$B48,'Faturamento SP3'!$Z$2:$Z$692,'Infos Relatório'!AM$1,'Faturamento SP3'!$T$2:$T$692,"Sim")+SUMIFS('Faturamento SP3'!$P$2:$P$692,'Faturamento SP3'!$D$2:$D$692,'Infos Relatório'!$B$2,'Faturamento SP3'!$E$2:$E$692,'Infos Relatório'!$B48,'Faturamento SP3'!$Z$2:$Z$692,'Infos Relatório'!AM$1,'Faturamento SP3'!$T$2:$T$692,"Sim")</f>
        <v>0</v>
      </c>
      <c r="AQ48" s="27" t="e">
        <f t="shared" si="6"/>
        <v>#DIV/0!</v>
      </c>
      <c r="AR48" s="24">
        <f>SUMIFS('Faturamento SP3'!$H$2:$H$692,'Faturamento SP3'!$D$2:$D$692,'Infos Relatório'!$B$2,'Faturamento SP3'!$E$2:$E$692,'Infos Relatório'!$B48,'Faturamento SP3'!$Z$2:$Z$692,'Infos Relatório'!AM$1)</f>
        <v>0</v>
      </c>
      <c r="AS48" s="23">
        <f>COUNTIFS('Faturamento SP3'!$D$2:$D$692,'Infos Relatório'!$B$2,'Faturamento SP3'!$E$2:$E$692,'Infos Relatório'!$B48,'Faturamento SP3'!$Z$2:$Z$692,'Infos Relatório'!AS$1)</f>
        <v>0</v>
      </c>
      <c r="AT48" s="13">
        <f>SUMIFS('Faturamento SP3'!$G$2:$G$692,'Faturamento SP3'!$D$2:$D$692,'Infos Relatório'!$B$2,'Faturamento SP3'!$E$2:$E$692,'Infos Relatório'!$B48,'Faturamento SP3'!$Z$2:$Z$692,'Infos Relatório'!AS$1)</f>
        <v>0</v>
      </c>
      <c r="AU48" s="13">
        <f>SUMIFS('Faturamento SP3'!$J$2:$J$692,'Faturamento SP3'!$D$2:$D$692,'Infos Relatório'!$B$2,'Faturamento SP3'!$E$2:$E$692,'Infos Relatório'!$B48,'Faturamento SP3'!$Z$2:$Z$692,'Infos Relatório'!AS$1)</f>
        <v>0</v>
      </c>
      <c r="AV48" s="14">
        <f>SUMIFS('Faturamento SP3'!$O$2:$O$692,'Faturamento SP3'!$D$2:$D$692,'Infos Relatório'!$B$2,'Faturamento SP3'!$E$2:$E$692,'Infos Relatório'!$B48,'Faturamento SP3'!$Z$2:$Z$692,'Infos Relatório'!AS$1,'Faturamento SP3'!$T$2:$T$692,"Sim")+SUMIFS('Faturamento SP3'!$P$2:$P$692,'Faturamento SP3'!$D$2:$D$692,'Infos Relatório'!$B$2,'Faturamento SP3'!$E$2:$E$692,'Infos Relatório'!$B48,'Faturamento SP3'!$Z$2:$Z$692,'Infos Relatório'!AS$1,'Faturamento SP3'!$T$2:$T$692,"Sim")</f>
        <v>0</v>
      </c>
      <c r="AW48" s="27" t="e">
        <f t="shared" si="7"/>
        <v>#DIV/0!</v>
      </c>
      <c r="AX48" s="24">
        <f>SUMIFS('Faturamento SP3'!$H$2:$H$692,'Faturamento SP3'!$D$2:$D$692,'Infos Relatório'!$B$2,'Faturamento SP3'!$E$2:$E$692,'Infos Relatório'!$B48,'Faturamento SP3'!$Z$2:$Z$692,'Infos Relatório'!AS$1)</f>
        <v>0</v>
      </c>
      <c r="AY48" s="23">
        <f>COUNTIFS('Faturamento SP3'!$D$2:$D$692,'Infos Relatório'!$B$2,'Faturamento SP3'!$E$2:$E$692,'Infos Relatório'!$B48,'Faturamento SP3'!$Z$2:$Z$692,'Infos Relatório'!AY$1)</f>
        <v>0</v>
      </c>
      <c r="AZ48" s="13">
        <f>SUMIFS('Faturamento SP3'!$G$2:$G$692,'Faturamento SP3'!$D$2:$D$692,'Infos Relatório'!$B$2,'Faturamento SP3'!$E$2:$E$692,'Infos Relatório'!$B48,'Faturamento SP3'!$Z$2:$Z$692,'Infos Relatório'!AY$1)</f>
        <v>0</v>
      </c>
      <c r="BA48" s="13">
        <f>SUMIFS('Faturamento SP3'!$J$2:$J$692,'Faturamento SP3'!$D$2:$D$692,'Infos Relatório'!$B$2,'Faturamento SP3'!$E$2:$E$692,'Infos Relatório'!$B48,'Faturamento SP3'!$Z$2:$Z$692,'Infos Relatório'!AY$1)</f>
        <v>0</v>
      </c>
      <c r="BB48" s="14">
        <f>SUMIFS('Faturamento SP3'!$O$2:$O$692,'Faturamento SP3'!$D$2:$D$692,'Infos Relatório'!$B$2,'Faturamento SP3'!$E$2:$E$692,'Infos Relatório'!$B48,'Faturamento SP3'!$Z$2:$Z$692,'Infos Relatório'!AY$1,'Faturamento SP3'!$T$2:$T$692,"Sim")+SUMIFS('Faturamento SP3'!$P$2:$P$692,'Faturamento SP3'!$D$2:$D$692,'Infos Relatório'!$B$2,'Faturamento SP3'!$E$2:$E$692,'Infos Relatório'!$B48,'Faturamento SP3'!$Z$2:$Z$692,'Infos Relatório'!AY$1,'Faturamento SP3'!$T$2:$T$692,"Sim")</f>
        <v>0</v>
      </c>
      <c r="BC48" s="27" t="e">
        <f t="shared" si="8"/>
        <v>#DIV/0!</v>
      </c>
      <c r="BD48" s="24">
        <f>SUMIFS('Faturamento SP3'!$H$2:$H$692,'Faturamento SP3'!$D$2:$D$692,'Infos Relatório'!$B$2,'Faturamento SP3'!$E$2:$E$692,'Infos Relatório'!$B48,'Faturamento SP3'!$Z$2:$Z$692,'Infos Relatório'!AY$1)</f>
        <v>0</v>
      </c>
      <c r="BE48" s="23">
        <f>COUNTIFS('Faturamento SP3'!$D$2:$D$692,'Infos Relatório'!$B$2,'Faturamento SP3'!$E$2:$E$692,'Infos Relatório'!$B48,'Faturamento SP3'!$Z$2:$Z$692,'Infos Relatório'!BE$1)</f>
        <v>0</v>
      </c>
      <c r="BF48" s="13">
        <f>SUMIFS('Faturamento SP3'!$G$2:$G$692,'Faturamento SP3'!$D$2:$D$692,'Infos Relatório'!$B$2,'Faturamento SP3'!$E$2:$E$692,'Infos Relatório'!$B48,'Faturamento SP3'!$Z$2:$Z$692,'Infos Relatório'!BE$1)</f>
        <v>0</v>
      </c>
      <c r="BG48" s="13">
        <f>SUMIFS('Faturamento SP3'!$J$2:$J$692,'Faturamento SP3'!$D$2:$D$692,'Infos Relatório'!$B$2,'Faturamento SP3'!$E$2:$E$692,'Infos Relatório'!$B48,'Faturamento SP3'!$Z$2:$Z$692,'Infos Relatório'!BE$1)</f>
        <v>0</v>
      </c>
      <c r="BH48" s="14">
        <f>SUMIFS('Faturamento SP3'!$O$2:$O$692,'Faturamento SP3'!$D$2:$D$692,'Infos Relatório'!$B$2,'Faturamento SP3'!$E$2:$E$692,'Infos Relatório'!$B48,'Faturamento SP3'!$Z$2:$Z$692,'Infos Relatório'!BE$1,'Faturamento SP3'!$T$2:$T$692,"Sim")+SUMIFS('Faturamento SP3'!$P$2:$P$692,'Faturamento SP3'!$D$2:$D$692,'Infos Relatório'!$B$2,'Faturamento SP3'!$E$2:$E$692,'Infos Relatório'!$B48,'Faturamento SP3'!$Z$2:$Z$692,'Infos Relatório'!BE$1,'Faturamento SP3'!$T$2:$T$692,"Sim")</f>
        <v>0</v>
      </c>
      <c r="BI48" s="27" t="e">
        <f t="shared" si="9"/>
        <v>#DIV/0!</v>
      </c>
      <c r="BJ48" s="24">
        <f>SUMIFS('Faturamento SP3'!$H$2:$H$692,'Faturamento SP3'!$D$2:$D$692,'Infos Relatório'!$B$2,'Faturamento SP3'!$E$2:$E$692,'Infos Relatório'!$B48,'Faturamento SP3'!$Z$2:$Z$692,'Infos Relatório'!BE$1)</f>
        <v>0</v>
      </c>
      <c r="BK48" s="23">
        <f>COUNTIFS('Faturamento SP3'!$D$2:$D$692,'Infos Relatório'!$B$2,'Faturamento SP3'!$E$2:$E$692,'Infos Relatório'!$B48,'Faturamento SP3'!$Z$2:$Z$692,'Infos Relatório'!BK$1)</f>
        <v>0</v>
      </c>
      <c r="BL48" s="13">
        <f>SUMIFS('Faturamento SP3'!$G$2:$G$692,'Faturamento SP3'!$D$2:$D$692,'Infos Relatório'!$B$2,'Faturamento SP3'!$E$2:$E$692,'Infos Relatório'!$B48,'Faturamento SP3'!$Z$2:$Z$692,'Infos Relatório'!BK$1)</f>
        <v>0</v>
      </c>
      <c r="BM48" s="13">
        <f>SUMIFS('Faturamento SP3'!$J$2:$J$692,'Faturamento SP3'!$D$2:$D$692,'Infos Relatório'!$B$2,'Faturamento SP3'!$E$2:$E$692,'Infos Relatório'!$B48,'Faturamento SP3'!$Z$2:$Z$692,'Infos Relatório'!BK$1)</f>
        <v>0</v>
      </c>
      <c r="BN48" s="14">
        <f>SUMIFS('Faturamento SP3'!$O$2:$O$692,'Faturamento SP3'!$D$2:$D$692,'Infos Relatório'!$B$2,'Faturamento SP3'!$E$2:$E$692,'Infos Relatório'!$B48,'Faturamento SP3'!$Z$2:$Z$692,'Infos Relatório'!BK$1,'Faturamento SP3'!$T$2:$T$692,"Sim")+SUMIFS('Faturamento SP3'!$P$2:$P$692,'Faturamento SP3'!$D$2:$D$692,'Infos Relatório'!$B$2,'Faturamento SP3'!$E$2:$E$692,'Infos Relatório'!$B48,'Faturamento SP3'!$Z$2:$Z$692,'Infos Relatório'!BK$1,'Faturamento SP3'!$T$2:$T$692,"Sim")</f>
        <v>0</v>
      </c>
      <c r="BO48" s="27" t="e">
        <f t="shared" si="10"/>
        <v>#DIV/0!</v>
      </c>
      <c r="BP48" s="24">
        <f>SUMIFS('Faturamento SP3'!$H$2:$H$692,'Faturamento SP3'!$D$2:$D$692,'Infos Relatório'!$B$2,'Faturamento SP3'!$E$2:$E$692,'Infos Relatório'!$B48,'Faturamento SP3'!$Z$2:$Z$692,'Infos Relatório'!BK$1)</f>
        <v>0</v>
      </c>
      <c r="BQ48" s="23">
        <f>COUNTIFS('Faturamento SP3'!$D$2:$D$692,'Infos Relatório'!$B$2,'Faturamento SP3'!$E$2:$E$692,'Infos Relatório'!$B48,'Faturamento SP3'!$Z$2:$Z$692,'Infos Relatório'!BQ$1)</f>
        <v>0</v>
      </c>
      <c r="BR48" s="13">
        <f>SUMIFS('Faturamento SP3'!$G$2:$G$692,'Faturamento SP3'!$D$2:$D$692,'Infos Relatório'!$B$2,'Faturamento SP3'!$E$2:$E$692,'Infos Relatório'!$B48,'Faturamento SP3'!$Z$2:$Z$692,'Infos Relatório'!BQ$1)</f>
        <v>0</v>
      </c>
      <c r="BS48" s="13">
        <f>SUMIFS('Faturamento SP3'!$J$2:$J$692,'Faturamento SP3'!$D$2:$D$692,'Infos Relatório'!$B$2,'Faturamento SP3'!$E$2:$E$692,'Infos Relatório'!$B48,'Faturamento SP3'!$Z$2:$Z$692,'Infos Relatório'!BQ$1)</f>
        <v>0</v>
      </c>
      <c r="BT48" s="14">
        <f>SUMIFS('Faturamento SP3'!$O$2:$O$692,'Faturamento SP3'!$D$2:$D$692,'Infos Relatório'!$B$2,'Faturamento SP3'!$E$2:$E$692,'Infos Relatório'!$B48,'Faturamento SP3'!$Z$2:$Z$692,'Infos Relatório'!BQ$1,'Faturamento SP3'!$T$2:$T$692,"Sim")+SUMIFS('Faturamento SP3'!$P$2:$P$692,'Faturamento SP3'!$D$2:$D$692,'Infos Relatório'!$B$2,'Faturamento SP3'!$E$2:$E$692,'Infos Relatório'!$B48,'Faturamento SP3'!$Z$2:$Z$692,'Infos Relatório'!BQ$1,'Faturamento SP3'!$T$2:$T$692,"Sim")</f>
        <v>0</v>
      </c>
      <c r="BU48" s="27" t="e">
        <f t="shared" si="11"/>
        <v>#DIV/0!</v>
      </c>
      <c r="BV48" s="24">
        <f>SUMIFS('Faturamento SP3'!$H$2:$H$692,'Faturamento SP3'!$D$2:$D$692,'Infos Relatório'!$B$2,'Faturamento SP3'!$E$2:$E$692,'Infos Relatório'!$B48,'Faturamento SP3'!$Z$2:$Z$692,'Infos Relatório'!BQ$1)</f>
        <v>0</v>
      </c>
    </row>
    <row r="49" spans="2:74">
      <c r="B49" s="17" t="s">
        <v>53</v>
      </c>
      <c r="C49" s="23">
        <f>COUNTIFS('Faturamento SP3'!$D$2:$D$692,'Infos Relatório'!$B$2,'Faturamento SP3'!$E$2:$E$692,'Infos Relatório'!$B49,'Faturamento SP3'!$Z$2:$Z$692,'Infos Relatório'!C$1)</f>
        <v>0</v>
      </c>
      <c r="D49" s="13">
        <f>SUMIFS('Faturamento SP3'!$G$2:$G$692,'Faturamento SP3'!$D$2:$D$692,'Infos Relatório'!$B$2,'Faturamento SP3'!$E$2:$E$692,'Infos Relatório'!$B49,'Faturamento SP3'!$Z$2:$Z$692,'Infos Relatório'!C$1)</f>
        <v>0</v>
      </c>
      <c r="E49" s="13">
        <f>SUMIFS('Faturamento SP3'!$J$2:$J$692,'Faturamento SP3'!$D$2:$D$692,'Infos Relatório'!$B$2,'Faturamento SP3'!$E$2:$E$692,'Infos Relatório'!$B49,'Faturamento SP3'!$Z$2:$Z$692,'Infos Relatório'!C$1)</f>
        <v>0</v>
      </c>
      <c r="F49" s="14">
        <f>SUMIFS('Faturamento SP3'!$O$2:$O$692,'Faturamento SP3'!$D$2:$D$692,'Infos Relatório'!$B$2,'Faturamento SP3'!$E$2:$E$692,'Infos Relatório'!$B49,'Faturamento SP3'!$Z$2:$Z$692,'Infos Relatório'!C$1,'Faturamento SP3'!$T$2:$T$692,"Sim")+SUMIFS('Faturamento SP3'!$P$2:$P$692,'Faturamento SP3'!$D$2:$D$692,'Infos Relatório'!$B$2,'Faturamento SP3'!$E$2:$E$692,'Infos Relatório'!$B49,'Faturamento SP3'!$Z$2:$Z$692,'Infos Relatório'!C$1,'Faturamento SP3'!$T$2:$T$692,"Sim")</f>
        <v>0</v>
      </c>
      <c r="G49" s="27" t="e">
        <f t="shared" si="12"/>
        <v>#DIV/0!</v>
      </c>
      <c r="H49" s="24">
        <f>SUMIFS('Faturamento SP3'!$H$2:$H$692,'Faturamento SP3'!$D$2:$D$692,'Infos Relatório'!$B$2,'Faturamento SP3'!$E$2:$E$692,'Infos Relatório'!$B49,'Faturamento SP3'!$Z$2:$Z$692,'Infos Relatório'!C$1)</f>
        <v>0</v>
      </c>
      <c r="I49" s="23">
        <f>COUNTIFS('Faturamento SP3'!$D$2:$D$692,'Infos Relatório'!$B$2,'Faturamento SP3'!$E$2:$E$692,'Infos Relatório'!$B49,'Faturamento SP3'!$Z$2:$Z$692,'Infos Relatório'!I$1)</f>
        <v>0</v>
      </c>
      <c r="J49" s="13">
        <f>SUMIFS('Faturamento SP3'!$G$2:$G$692,'Faturamento SP3'!$D$2:$D$692,'Infos Relatório'!$B$2,'Faturamento SP3'!$E$2:$E$692,'Infos Relatório'!$B49,'Faturamento SP3'!$Z$2:$Z$692,'Infos Relatório'!I$1)</f>
        <v>0</v>
      </c>
      <c r="K49" s="13">
        <f>SUMIFS('Faturamento SP3'!$J$2:$J$692,'Faturamento SP3'!$D$2:$D$692,'Infos Relatório'!$B$2,'Faturamento SP3'!$E$2:$E$692,'Infos Relatório'!$B49,'Faturamento SP3'!$Z$2:$Z$692,'Infos Relatório'!I$1)</f>
        <v>0</v>
      </c>
      <c r="L49" s="14">
        <f>SUMIFS('Faturamento SP3'!$O$2:$O$692,'Faturamento SP3'!$D$2:$D$692,'Infos Relatório'!$B$2,'Faturamento SP3'!$E$2:$E$692,'Infos Relatório'!$B49,'Faturamento SP3'!$Z$2:$Z$692,'Infos Relatório'!I$1,'Faturamento SP3'!$T$2:$T$692,"Sim")+SUMIFS('Faturamento SP3'!$P$2:$P$692,'Faturamento SP3'!$D$2:$D$692,'Infos Relatório'!$B$2,'Faturamento SP3'!$E$2:$E$692,'Infos Relatório'!$B49,'Faturamento SP3'!$Z$2:$Z$692,'Infos Relatório'!I$1,'Faturamento SP3'!$T$2:$T$692,"Sim")</f>
        <v>0</v>
      </c>
      <c r="M49" s="27" t="e">
        <f t="shared" si="1"/>
        <v>#DIV/0!</v>
      </c>
      <c r="N49" s="24">
        <f>SUMIFS('Faturamento SP3'!$H$2:$H$692,'Faturamento SP3'!$D$2:$D$692,'Infos Relatório'!$B$2,'Faturamento SP3'!$E$2:$E$692,'Infos Relatório'!$B49,'Faturamento SP3'!$Z$2:$Z$692,'Infos Relatório'!I$1)</f>
        <v>0</v>
      </c>
      <c r="O49" s="23">
        <f>COUNTIFS('Faturamento SP3'!$D$2:$D$692,'Infos Relatório'!$B$2,'Faturamento SP3'!$E$2:$E$692,'Infos Relatório'!$B49,'Faturamento SP3'!$Z$2:$Z$692,'Infos Relatório'!O$1)</f>
        <v>0</v>
      </c>
      <c r="P49" s="13">
        <f>SUMIFS('Faturamento SP3'!$G$2:$G$692,'Faturamento SP3'!$D$2:$D$692,'Infos Relatório'!$B$2,'Faturamento SP3'!$E$2:$E$692,'Infos Relatório'!$B49,'Faturamento SP3'!$Z$2:$Z$692,'Infos Relatório'!O$1)</f>
        <v>0</v>
      </c>
      <c r="Q49" s="13">
        <f>SUMIFS('Faturamento SP3'!$J$2:$J$692,'Faturamento SP3'!$D$2:$D$692,'Infos Relatório'!$B$2,'Faturamento SP3'!$E$2:$E$692,'Infos Relatório'!$B49,'Faturamento SP3'!$Z$2:$Z$692,'Infos Relatório'!O$1)</f>
        <v>0</v>
      </c>
      <c r="R49" s="14">
        <f>SUMIFS('Faturamento SP3'!$O$2:$O$692,'Faturamento SP3'!$D$2:$D$692,'Infos Relatório'!$B$2,'Faturamento SP3'!$E$2:$E$692,'Infos Relatório'!$B49,'Faturamento SP3'!$Z$2:$Z$692,'Infos Relatório'!O$1,'Faturamento SP3'!$T$2:$T$692,"Sim")+SUMIFS('Faturamento SP3'!$P$2:$P$692,'Faturamento SP3'!$D$2:$D$692,'Infos Relatório'!$B$2,'Faturamento SP3'!$E$2:$E$692,'Infos Relatório'!$B49,'Faturamento SP3'!$Z$2:$Z$692,'Infos Relatório'!O$1,'Faturamento SP3'!$T$2:$T$692,"Sim")</f>
        <v>0</v>
      </c>
      <c r="S49" s="27" t="e">
        <f t="shared" si="2"/>
        <v>#DIV/0!</v>
      </c>
      <c r="T49" s="24">
        <f>SUMIFS('Faturamento SP3'!$H$2:$H$692,'Faturamento SP3'!$D$2:$D$692,'Infos Relatório'!$B$2,'Faturamento SP3'!$E$2:$E$692,'Infos Relatório'!$B49,'Faturamento SP3'!$Z$2:$Z$692,'Infos Relatório'!O$1)</f>
        <v>0</v>
      </c>
      <c r="U49" s="23">
        <f>COUNTIFS('Faturamento SP3'!$D$2:$D$692,'Infos Relatório'!$B$2,'Faturamento SP3'!$E$2:$E$692,'Infos Relatório'!$B49,'Faturamento SP3'!$Z$2:$Z$692,'Infos Relatório'!U$1)</f>
        <v>0</v>
      </c>
      <c r="V49" s="13">
        <f>SUMIFS('Faturamento SP3'!$G$2:$G$692,'Faturamento SP3'!$D$2:$D$692,'Infos Relatório'!$B$2,'Faturamento SP3'!$E$2:$E$692,'Infos Relatório'!$B49,'Faturamento SP3'!$Z$2:$Z$692,'Infos Relatório'!U$1)</f>
        <v>0</v>
      </c>
      <c r="W49" s="13">
        <f>SUMIFS('Faturamento SP3'!$J$2:$J$692,'Faturamento SP3'!$D$2:$D$692,'Infos Relatório'!$B$2,'Faturamento SP3'!$E$2:$E$692,'Infos Relatório'!$B49,'Faturamento SP3'!$Z$2:$Z$692,'Infos Relatório'!U$1)</f>
        <v>0</v>
      </c>
      <c r="X49" s="14">
        <f>SUMIFS('Faturamento SP3'!$O$2:$O$692,'Faturamento SP3'!$D$2:$D$692,'Infos Relatório'!$B$2,'Faturamento SP3'!$E$2:$E$692,'Infos Relatório'!$B49,'Faturamento SP3'!$Z$2:$Z$692,'Infos Relatório'!U$1,'Faturamento SP3'!$T$2:$T$692,"Sim")+SUMIFS('Faturamento SP3'!$P$2:$P$692,'Faturamento SP3'!$D$2:$D$692,'Infos Relatório'!$B$2,'Faturamento SP3'!$E$2:$E$692,'Infos Relatório'!$B49,'Faturamento SP3'!$Z$2:$Z$692,'Infos Relatório'!U$1,'Faturamento SP3'!$T$2:$T$692,"Sim")</f>
        <v>0</v>
      </c>
      <c r="Y49" s="27" t="e">
        <f t="shared" si="3"/>
        <v>#DIV/0!</v>
      </c>
      <c r="Z49" s="24">
        <f>SUMIFS('Faturamento SP3'!$H$2:$H$692,'Faturamento SP3'!$D$2:$D$692,'Infos Relatório'!$B$2,'Faturamento SP3'!$E$2:$E$692,'Infos Relatório'!$B49,'Faturamento SP3'!$Z$2:$Z$692,'Infos Relatório'!U$1)</f>
        <v>0</v>
      </c>
      <c r="AA49" s="23">
        <f>COUNTIFS('Faturamento SP3'!$D$2:$D$692,'Infos Relatório'!$B$2,'Faturamento SP3'!$E$2:$E$692,'Infos Relatório'!$B49,'Faturamento SP3'!$Z$2:$Z$692,'Infos Relatório'!AA$1)</f>
        <v>0</v>
      </c>
      <c r="AB49" s="13">
        <f>SUMIFS('Faturamento SP3'!$G$2:$G$692,'Faturamento SP3'!$D$2:$D$692,'Infos Relatório'!$B$2,'Faturamento SP3'!$E$2:$E$692,'Infos Relatório'!$B49,'Faturamento SP3'!$Z$2:$Z$692,'Infos Relatório'!AA$1)</f>
        <v>0</v>
      </c>
      <c r="AC49" s="13">
        <f>SUMIFS('Faturamento SP3'!$J$2:$J$692,'Faturamento SP3'!$D$2:$D$692,'Infos Relatório'!$B$2,'Faturamento SP3'!$E$2:$E$692,'Infos Relatório'!$B49,'Faturamento SP3'!$Z$2:$Z$692,'Infos Relatório'!AA$1)</f>
        <v>0</v>
      </c>
      <c r="AD49" s="14">
        <f>SUMIFS('Faturamento SP3'!$O$2:$O$692,'Faturamento SP3'!$D$2:$D$692,'Infos Relatório'!$B$2,'Faturamento SP3'!$E$2:$E$692,'Infos Relatório'!$B49,'Faturamento SP3'!$Z$2:$Z$692,'Infos Relatório'!AA$1,'Faturamento SP3'!$T$2:$T$692,"Sim")+SUMIFS('Faturamento SP3'!$P$2:$P$692,'Faturamento SP3'!$D$2:$D$692,'Infos Relatório'!$B$2,'Faturamento SP3'!$E$2:$E$692,'Infos Relatório'!$B49,'Faturamento SP3'!$Z$2:$Z$692,'Infos Relatório'!AA$1,'Faturamento SP3'!$T$2:$T$692,"Sim")</f>
        <v>0</v>
      </c>
      <c r="AE49" s="27" t="e">
        <f t="shared" si="4"/>
        <v>#DIV/0!</v>
      </c>
      <c r="AF49" s="24">
        <f>SUMIFS('Faturamento SP3'!$H$2:$H$692,'Faturamento SP3'!$D$2:$D$692,'Infos Relatório'!$B$2,'Faturamento SP3'!$E$2:$E$692,'Infos Relatório'!$B49,'Faturamento SP3'!$Z$2:$Z$692,'Infos Relatório'!AA$1)</f>
        <v>0</v>
      </c>
      <c r="AG49" s="23">
        <f>COUNTIFS('Faturamento SP3'!$D$2:$D$692,'Infos Relatório'!$B$2,'Faturamento SP3'!$E$2:$E$692,'Infos Relatório'!$B49,'Faturamento SP3'!$Z$2:$Z$692,'Infos Relatório'!AG$1)</f>
        <v>0</v>
      </c>
      <c r="AH49" s="13">
        <f>SUMIFS('Faturamento SP3'!$G$2:$G$692,'Faturamento SP3'!$D$2:$D$692,'Infos Relatório'!$B$2,'Faturamento SP3'!$E$2:$E$692,'Infos Relatório'!$B49,'Faturamento SP3'!$Z$2:$Z$692,'Infos Relatório'!AG$1)</f>
        <v>0</v>
      </c>
      <c r="AI49" s="13">
        <f>SUMIFS('Faturamento SP3'!$J$2:$J$692,'Faturamento SP3'!$D$2:$D$692,'Infos Relatório'!$B$2,'Faturamento SP3'!$E$2:$E$692,'Infos Relatório'!$B49,'Faturamento SP3'!$Z$2:$Z$692,'Infos Relatório'!AG$1)</f>
        <v>0</v>
      </c>
      <c r="AJ49" s="14">
        <f>SUMIFS('Faturamento SP3'!$O$2:$O$692,'Faturamento SP3'!$D$2:$D$692,'Infos Relatório'!$B$2,'Faturamento SP3'!$E$2:$E$692,'Infos Relatório'!$B49,'Faturamento SP3'!$Z$2:$Z$692,'Infos Relatório'!AG$1,'Faturamento SP3'!$T$2:$T$692,"Sim")+SUMIFS('Faturamento SP3'!$P$2:$P$692,'Faturamento SP3'!$D$2:$D$692,'Infos Relatório'!$B$2,'Faturamento SP3'!$E$2:$E$692,'Infos Relatório'!$B49,'Faturamento SP3'!$Z$2:$Z$692,'Infos Relatório'!AG$1,'Faturamento SP3'!$T$2:$T$692,"Sim")</f>
        <v>0</v>
      </c>
      <c r="AK49" s="27" t="e">
        <f t="shared" si="5"/>
        <v>#DIV/0!</v>
      </c>
      <c r="AL49" s="24">
        <f>SUMIFS('Faturamento SP3'!$H$2:$H$692,'Faturamento SP3'!$D$2:$D$692,'Infos Relatório'!$B$2,'Faturamento SP3'!$E$2:$E$692,'Infos Relatório'!$B49,'Faturamento SP3'!$Z$2:$Z$692,'Infos Relatório'!AG$1)</f>
        <v>0</v>
      </c>
      <c r="AM49" s="23">
        <f>COUNTIFS('Faturamento SP3'!$D$2:$D$692,'Infos Relatório'!$B$2,'Faturamento SP3'!$E$2:$E$692,'Infos Relatório'!$B49,'Faturamento SP3'!$Z$2:$Z$692,'Infos Relatório'!AM$1)</f>
        <v>0</v>
      </c>
      <c r="AN49" s="13">
        <f>SUMIFS('Faturamento SP3'!$G$2:$G$692,'Faturamento SP3'!$D$2:$D$692,'Infos Relatório'!$B$2,'Faturamento SP3'!$E$2:$E$692,'Infos Relatório'!$B49,'Faturamento SP3'!$Z$2:$Z$692,'Infos Relatório'!AM$1)</f>
        <v>0</v>
      </c>
      <c r="AO49" s="13">
        <f>SUMIFS('Faturamento SP3'!$J$2:$J$692,'Faturamento SP3'!$D$2:$D$692,'Infos Relatório'!$B$2,'Faturamento SP3'!$E$2:$E$692,'Infos Relatório'!$B49,'Faturamento SP3'!$Z$2:$Z$692,'Infos Relatório'!AM$1)</f>
        <v>0</v>
      </c>
      <c r="AP49" s="14">
        <f>SUMIFS('Faturamento SP3'!$O$2:$O$692,'Faturamento SP3'!$D$2:$D$692,'Infos Relatório'!$B$2,'Faturamento SP3'!$E$2:$E$692,'Infos Relatório'!$B49,'Faturamento SP3'!$Z$2:$Z$692,'Infos Relatório'!AM$1,'Faturamento SP3'!$T$2:$T$692,"Sim")+SUMIFS('Faturamento SP3'!$P$2:$P$692,'Faturamento SP3'!$D$2:$D$692,'Infos Relatório'!$B$2,'Faturamento SP3'!$E$2:$E$692,'Infos Relatório'!$B49,'Faturamento SP3'!$Z$2:$Z$692,'Infos Relatório'!AM$1,'Faturamento SP3'!$T$2:$T$692,"Sim")</f>
        <v>0</v>
      </c>
      <c r="AQ49" s="27" t="e">
        <f t="shared" si="6"/>
        <v>#DIV/0!</v>
      </c>
      <c r="AR49" s="24">
        <f>SUMIFS('Faturamento SP3'!$H$2:$H$692,'Faturamento SP3'!$D$2:$D$692,'Infos Relatório'!$B$2,'Faturamento SP3'!$E$2:$E$692,'Infos Relatório'!$B49,'Faturamento SP3'!$Z$2:$Z$692,'Infos Relatório'!AM$1)</f>
        <v>0</v>
      </c>
      <c r="AS49" s="23">
        <f>COUNTIFS('Faturamento SP3'!$D$2:$D$692,'Infos Relatório'!$B$2,'Faturamento SP3'!$E$2:$E$692,'Infos Relatório'!$B49,'Faturamento SP3'!$Z$2:$Z$692,'Infos Relatório'!AS$1)</f>
        <v>0</v>
      </c>
      <c r="AT49" s="13">
        <f>SUMIFS('Faturamento SP3'!$G$2:$G$692,'Faturamento SP3'!$D$2:$D$692,'Infos Relatório'!$B$2,'Faturamento SP3'!$E$2:$E$692,'Infos Relatório'!$B49,'Faturamento SP3'!$Z$2:$Z$692,'Infos Relatório'!AS$1)</f>
        <v>0</v>
      </c>
      <c r="AU49" s="13">
        <f>SUMIFS('Faturamento SP3'!$J$2:$J$692,'Faturamento SP3'!$D$2:$D$692,'Infos Relatório'!$B$2,'Faturamento SP3'!$E$2:$E$692,'Infos Relatório'!$B49,'Faturamento SP3'!$Z$2:$Z$692,'Infos Relatório'!AS$1)</f>
        <v>0</v>
      </c>
      <c r="AV49" s="14">
        <f>SUMIFS('Faturamento SP3'!$O$2:$O$692,'Faturamento SP3'!$D$2:$D$692,'Infos Relatório'!$B$2,'Faturamento SP3'!$E$2:$E$692,'Infos Relatório'!$B49,'Faturamento SP3'!$Z$2:$Z$692,'Infos Relatório'!AS$1,'Faturamento SP3'!$T$2:$T$692,"Sim")+SUMIFS('Faturamento SP3'!$P$2:$P$692,'Faturamento SP3'!$D$2:$D$692,'Infos Relatório'!$B$2,'Faturamento SP3'!$E$2:$E$692,'Infos Relatório'!$B49,'Faturamento SP3'!$Z$2:$Z$692,'Infos Relatório'!AS$1,'Faturamento SP3'!$T$2:$T$692,"Sim")</f>
        <v>0</v>
      </c>
      <c r="AW49" s="27" t="e">
        <f t="shared" si="7"/>
        <v>#DIV/0!</v>
      </c>
      <c r="AX49" s="24">
        <f>SUMIFS('Faturamento SP3'!$H$2:$H$692,'Faturamento SP3'!$D$2:$D$692,'Infos Relatório'!$B$2,'Faturamento SP3'!$E$2:$E$692,'Infos Relatório'!$B49,'Faturamento SP3'!$Z$2:$Z$692,'Infos Relatório'!AS$1)</f>
        <v>0</v>
      </c>
      <c r="AY49" s="23">
        <f>COUNTIFS('Faturamento SP3'!$D$2:$D$692,'Infos Relatório'!$B$2,'Faturamento SP3'!$E$2:$E$692,'Infos Relatório'!$B49,'Faturamento SP3'!$Z$2:$Z$692,'Infos Relatório'!AY$1)</f>
        <v>0</v>
      </c>
      <c r="AZ49" s="13">
        <f>SUMIFS('Faturamento SP3'!$G$2:$G$692,'Faturamento SP3'!$D$2:$D$692,'Infos Relatório'!$B$2,'Faturamento SP3'!$E$2:$E$692,'Infos Relatório'!$B49,'Faturamento SP3'!$Z$2:$Z$692,'Infos Relatório'!AY$1)</f>
        <v>0</v>
      </c>
      <c r="BA49" s="13">
        <f>SUMIFS('Faturamento SP3'!$J$2:$J$692,'Faturamento SP3'!$D$2:$D$692,'Infos Relatório'!$B$2,'Faturamento SP3'!$E$2:$E$692,'Infos Relatório'!$B49,'Faturamento SP3'!$Z$2:$Z$692,'Infos Relatório'!AY$1)</f>
        <v>0</v>
      </c>
      <c r="BB49" s="14">
        <f>SUMIFS('Faturamento SP3'!$O$2:$O$692,'Faturamento SP3'!$D$2:$D$692,'Infos Relatório'!$B$2,'Faturamento SP3'!$E$2:$E$692,'Infos Relatório'!$B49,'Faturamento SP3'!$Z$2:$Z$692,'Infos Relatório'!AY$1,'Faturamento SP3'!$T$2:$T$692,"Sim")+SUMIFS('Faturamento SP3'!$P$2:$P$692,'Faturamento SP3'!$D$2:$D$692,'Infos Relatório'!$B$2,'Faturamento SP3'!$E$2:$E$692,'Infos Relatório'!$B49,'Faturamento SP3'!$Z$2:$Z$692,'Infos Relatório'!AY$1,'Faturamento SP3'!$T$2:$T$692,"Sim")</f>
        <v>0</v>
      </c>
      <c r="BC49" s="27" t="e">
        <f t="shared" si="8"/>
        <v>#DIV/0!</v>
      </c>
      <c r="BD49" s="24">
        <f>SUMIFS('Faturamento SP3'!$H$2:$H$692,'Faturamento SP3'!$D$2:$D$692,'Infos Relatório'!$B$2,'Faturamento SP3'!$E$2:$E$692,'Infos Relatório'!$B49,'Faturamento SP3'!$Z$2:$Z$692,'Infos Relatório'!AY$1)</f>
        <v>0</v>
      </c>
      <c r="BE49" s="23">
        <f>COUNTIFS('Faturamento SP3'!$D$2:$D$692,'Infos Relatório'!$B$2,'Faturamento SP3'!$E$2:$E$692,'Infos Relatório'!$B49,'Faturamento SP3'!$Z$2:$Z$692,'Infos Relatório'!BE$1)</f>
        <v>0</v>
      </c>
      <c r="BF49" s="13">
        <f>SUMIFS('Faturamento SP3'!$G$2:$G$692,'Faturamento SP3'!$D$2:$D$692,'Infos Relatório'!$B$2,'Faturamento SP3'!$E$2:$E$692,'Infos Relatório'!$B49,'Faturamento SP3'!$Z$2:$Z$692,'Infos Relatório'!BE$1)</f>
        <v>0</v>
      </c>
      <c r="BG49" s="13">
        <f>SUMIFS('Faturamento SP3'!$J$2:$J$692,'Faturamento SP3'!$D$2:$D$692,'Infos Relatório'!$B$2,'Faturamento SP3'!$E$2:$E$692,'Infos Relatório'!$B49,'Faturamento SP3'!$Z$2:$Z$692,'Infos Relatório'!BE$1)</f>
        <v>0</v>
      </c>
      <c r="BH49" s="14">
        <f>SUMIFS('Faturamento SP3'!$O$2:$O$692,'Faturamento SP3'!$D$2:$D$692,'Infos Relatório'!$B$2,'Faturamento SP3'!$E$2:$E$692,'Infos Relatório'!$B49,'Faturamento SP3'!$Z$2:$Z$692,'Infos Relatório'!BE$1,'Faturamento SP3'!$T$2:$T$692,"Sim")+SUMIFS('Faturamento SP3'!$P$2:$P$692,'Faturamento SP3'!$D$2:$D$692,'Infos Relatório'!$B$2,'Faturamento SP3'!$E$2:$E$692,'Infos Relatório'!$B49,'Faturamento SP3'!$Z$2:$Z$692,'Infos Relatório'!BE$1,'Faturamento SP3'!$T$2:$T$692,"Sim")</f>
        <v>0</v>
      </c>
      <c r="BI49" s="27" t="e">
        <f t="shared" si="9"/>
        <v>#DIV/0!</v>
      </c>
      <c r="BJ49" s="24">
        <f>SUMIFS('Faturamento SP3'!$H$2:$H$692,'Faturamento SP3'!$D$2:$D$692,'Infos Relatório'!$B$2,'Faturamento SP3'!$E$2:$E$692,'Infos Relatório'!$B49,'Faturamento SP3'!$Z$2:$Z$692,'Infos Relatório'!BE$1)</f>
        <v>0</v>
      </c>
      <c r="BK49" s="23">
        <f>COUNTIFS('Faturamento SP3'!$D$2:$D$692,'Infos Relatório'!$B$2,'Faturamento SP3'!$E$2:$E$692,'Infos Relatório'!$B49,'Faturamento SP3'!$Z$2:$Z$692,'Infos Relatório'!BK$1)</f>
        <v>0</v>
      </c>
      <c r="BL49" s="13">
        <f>SUMIFS('Faturamento SP3'!$G$2:$G$692,'Faturamento SP3'!$D$2:$D$692,'Infos Relatório'!$B$2,'Faturamento SP3'!$E$2:$E$692,'Infos Relatório'!$B49,'Faturamento SP3'!$Z$2:$Z$692,'Infos Relatório'!BK$1)</f>
        <v>0</v>
      </c>
      <c r="BM49" s="13">
        <f>SUMIFS('Faturamento SP3'!$J$2:$J$692,'Faturamento SP3'!$D$2:$D$692,'Infos Relatório'!$B$2,'Faturamento SP3'!$E$2:$E$692,'Infos Relatório'!$B49,'Faturamento SP3'!$Z$2:$Z$692,'Infos Relatório'!BK$1)</f>
        <v>0</v>
      </c>
      <c r="BN49" s="14">
        <f>SUMIFS('Faturamento SP3'!$O$2:$O$692,'Faturamento SP3'!$D$2:$D$692,'Infos Relatório'!$B$2,'Faturamento SP3'!$E$2:$E$692,'Infos Relatório'!$B49,'Faturamento SP3'!$Z$2:$Z$692,'Infos Relatório'!BK$1,'Faturamento SP3'!$T$2:$T$692,"Sim")+SUMIFS('Faturamento SP3'!$P$2:$P$692,'Faturamento SP3'!$D$2:$D$692,'Infos Relatório'!$B$2,'Faturamento SP3'!$E$2:$E$692,'Infos Relatório'!$B49,'Faturamento SP3'!$Z$2:$Z$692,'Infos Relatório'!BK$1,'Faturamento SP3'!$T$2:$T$692,"Sim")</f>
        <v>0</v>
      </c>
      <c r="BO49" s="27" t="e">
        <f t="shared" si="10"/>
        <v>#DIV/0!</v>
      </c>
      <c r="BP49" s="24">
        <f>SUMIFS('Faturamento SP3'!$H$2:$H$692,'Faturamento SP3'!$D$2:$D$692,'Infos Relatório'!$B$2,'Faturamento SP3'!$E$2:$E$692,'Infos Relatório'!$B49,'Faturamento SP3'!$Z$2:$Z$692,'Infos Relatório'!BK$1)</f>
        <v>0</v>
      </c>
      <c r="BQ49" s="23">
        <f>COUNTIFS('Faturamento SP3'!$D$2:$D$692,'Infos Relatório'!$B$2,'Faturamento SP3'!$E$2:$E$692,'Infos Relatório'!$B49,'Faturamento SP3'!$Z$2:$Z$692,'Infos Relatório'!BQ$1)</f>
        <v>0</v>
      </c>
      <c r="BR49" s="13">
        <f>SUMIFS('Faturamento SP3'!$G$2:$G$692,'Faturamento SP3'!$D$2:$D$692,'Infos Relatório'!$B$2,'Faturamento SP3'!$E$2:$E$692,'Infos Relatório'!$B49,'Faturamento SP3'!$Z$2:$Z$692,'Infos Relatório'!BQ$1)</f>
        <v>0</v>
      </c>
      <c r="BS49" s="13">
        <f>SUMIFS('Faturamento SP3'!$J$2:$J$692,'Faturamento SP3'!$D$2:$D$692,'Infos Relatório'!$B$2,'Faturamento SP3'!$E$2:$E$692,'Infos Relatório'!$B49,'Faturamento SP3'!$Z$2:$Z$692,'Infos Relatório'!BQ$1)</f>
        <v>0</v>
      </c>
      <c r="BT49" s="14">
        <f>SUMIFS('Faturamento SP3'!$O$2:$O$692,'Faturamento SP3'!$D$2:$D$692,'Infos Relatório'!$B$2,'Faturamento SP3'!$E$2:$E$692,'Infos Relatório'!$B49,'Faturamento SP3'!$Z$2:$Z$692,'Infos Relatório'!BQ$1,'Faturamento SP3'!$T$2:$T$692,"Sim")+SUMIFS('Faturamento SP3'!$P$2:$P$692,'Faturamento SP3'!$D$2:$D$692,'Infos Relatório'!$B$2,'Faturamento SP3'!$E$2:$E$692,'Infos Relatório'!$B49,'Faturamento SP3'!$Z$2:$Z$692,'Infos Relatório'!BQ$1,'Faturamento SP3'!$T$2:$T$692,"Sim")</f>
        <v>0</v>
      </c>
      <c r="BU49" s="27" t="e">
        <f t="shared" si="11"/>
        <v>#DIV/0!</v>
      </c>
      <c r="BV49" s="24">
        <f>SUMIFS('Faturamento SP3'!$H$2:$H$692,'Faturamento SP3'!$D$2:$D$692,'Infos Relatório'!$B$2,'Faturamento SP3'!$E$2:$E$692,'Infos Relatório'!$B49,'Faturamento SP3'!$Z$2:$Z$692,'Infos Relatório'!BQ$1)</f>
        <v>0</v>
      </c>
    </row>
    <row r="50" spans="2:74">
      <c r="B50" s="17" t="s">
        <v>54</v>
      </c>
      <c r="C50" s="23">
        <f>COUNTIFS('Faturamento SP3'!$D$2:$D$692,'Infos Relatório'!$B$2,'Faturamento SP3'!$E$2:$E$692,'Infos Relatório'!$B50,'Faturamento SP3'!$Z$2:$Z$692,'Infos Relatório'!C$1)</f>
        <v>0</v>
      </c>
      <c r="D50" s="13">
        <f>SUMIFS('Faturamento SP3'!$G$2:$G$692,'Faturamento SP3'!$D$2:$D$692,'Infos Relatório'!$B$2,'Faturamento SP3'!$E$2:$E$692,'Infos Relatório'!$B50,'Faturamento SP3'!$Z$2:$Z$692,'Infos Relatório'!C$1)</f>
        <v>0</v>
      </c>
      <c r="E50" s="13">
        <f>SUMIFS('Faturamento SP3'!$J$2:$J$692,'Faturamento SP3'!$D$2:$D$692,'Infos Relatório'!$B$2,'Faturamento SP3'!$E$2:$E$692,'Infos Relatório'!$B50,'Faturamento SP3'!$Z$2:$Z$692,'Infos Relatório'!C$1)</f>
        <v>0</v>
      </c>
      <c r="F50" s="14">
        <f>SUMIFS('Faturamento SP3'!$O$2:$O$692,'Faturamento SP3'!$D$2:$D$692,'Infos Relatório'!$B$2,'Faturamento SP3'!$E$2:$E$692,'Infos Relatório'!$B50,'Faturamento SP3'!$Z$2:$Z$692,'Infos Relatório'!C$1,'Faturamento SP3'!$T$2:$T$692,"Sim")+SUMIFS('Faturamento SP3'!$P$2:$P$692,'Faturamento SP3'!$D$2:$D$692,'Infos Relatório'!$B$2,'Faturamento SP3'!$E$2:$E$692,'Infos Relatório'!$B50,'Faturamento SP3'!$Z$2:$Z$692,'Infos Relatório'!C$1,'Faturamento SP3'!$T$2:$T$692,"Sim")</f>
        <v>0</v>
      </c>
      <c r="G50" s="27" t="e">
        <f t="shared" si="12"/>
        <v>#DIV/0!</v>
      </c>
      <c r="H50" s="24">
        <f>SUMIFS('Faturamento SP3'!$H$2:$H$692,'Faturamento SP3'!$D$2:$D$692,'Infos Relatório'!$B$2,'Faturamento SP3'!$E$2:$E$692,'Infos Relatório'!$B50,'Faturamento SP3'!$Z$2:$Z$692,'Infos Relatório'!C$1)</f>
        <v>0</v>
      </c>
      <c r="I50" s="23">
        <f>COUNTIFS('Faturamento SP3'!$D$2:$D$692,'Infos Relatório'!$B$2,'Faturamento SP3'!$E$2:$E$692,'Infos Relatório'!$B50,'Faturamento SP3'!$Z$2:$Z$692,'Infos Relatório'!I$1)</f>
        <v>0</v>
      </c>
      <c r="J50" s="13">
        <f>SUMIFS('Faturamento SP3'!$G$2:$G$692,'Faturamento SP3'!$D$2:$D$692,'Infos Relatório'!$B$2,'Faturamento SP3'!$E$2:$E$692,'Infos Relatório'!$B50,'Faturamento SP3'!$Z$2:$Z$692,'Infos Relatório'!I$1)</f>
        <v>0</v>
      </c>
      <c r="K50" s="13">
        <f>SUMIFS('Faturamento SP3'!$J$2:$J$692,'Faturamento SP3'!$D$2:$D$692,'Infos Relatório'!$B$2,'Faturamento SP3'!$E$2:$E$692,'Infos Relatório'!$B50,'Faturamento SP3'!$Z$2:$Z$692,'Infos Relatório'!I$1)</f>
        <v>0</v>
      </c>
      <c r="L50" s="14">
        <f>SUMIFS('Faturamento SP3'!$O$2:$O$692,'Faturamento SP3'!$D$2:$D$692,'Infos Relatório'!$B$2,'Faturamento SP3'!$E$2:$E$692,'Infos Relatório'!$B50,'Faturamento SP3'!$Z$2:$Z$692,'Infos Relatório'!I$1,'Faturamento SP3'!$T$2:$T$692,"Sim")+SUMIFS('Faturamento SP3'!$P$2:$P$692,'Faturamento SP3'!$D$2:$D$692,'Infos Relatório'!$B$2,'Faturamento SP3'!$E$2:$E$692,'Infos Relatório'!$B50,'Faturamento SP3'!$Z$2:$Z$692,'Infos Relatório'!I$1,'Faturamento SP3'!$T$2:$T$692,"Sim")</f>
        <v>0</v>
      </c>
      <c r="M50" s="27" t="e">
        <f t="shared" si="1"/>
        <v>#DIV/0!</v>
      </c>
      <c r="N50" s="24">
        <f>SUMIFS('Faturamento SP3'!$H$2:$H$692,'Faturamento SP3'!$D$2:$D$692,'Infos Relatório'!$B$2,'Faturamento SP3'!$E$2:$E$692,'Infos Relatório'!$B50,'Faturamento SP3'!$Z$2:$Z$692,'Infos Relatório'!I$1)</f>
        <v>0</v>
      </c>
      <c r="O50" s="23">
        <f>COUNTIFS('Faturamento SP3'!$D$2:$D$692,'Infos Relatório'!$B$2,'Faturamento SP3'!$E$2:$E$692,'Infos Relatório'!$B50,'Faturamento SP3'!$Z$2:$Z$692,'Infos Relatório'!O$1)</f>
        <v>0</v>
      </c>
      <c r="P50" s="13">
        <f>SUMIFS('Faturamento SP3'!$G$2:$G$692,'Faturamento SP3'!$D$2:$D$692,'Infos Relatório'!$B$2,'Faturamento SP3'!$E$2:$E$692,'Infos Relatório'!$B50,'Faturamento SP3'!$Z$2:$Z$692,'Infos Relatório'!O$1)</f>
        <v>0</v>
      </c>
      <c r="Q50" s="13">
        <f>SUMIFS('Faturamento SP3'!$J$2:$J$692,'Faturamento SP3'!$D$2:$D$692,'Infos Relatório'!$B$2,'Faturamento SP3'!$E$2:$E$692,'Infos Relatório'!$B50,'Faturamento SP3'!$Z$2:$Z$692,'Infos Relatório'!O$1)</f>
        <v>0</v>
      </c>
      <c r="R50" s="14">
        <f>SUMIFS('Faturamento SP3'!$O$2:$O$692,'Faturamento SP3'!$D$2:$D$692,'Infos Relatório'!$B$2,'Faturamento SP3'!$E$2:$E$692,'Infos Relatório'!$B50,'Faturamento SP3'!$Z$2:$Z$692,'Infos Relatório'!O$1,'Faturamento SP3'!$T$2:$T$692,"Sim")+SUMIFS('Faturamento SP3'!$P$2:$P$692,'Faturamento SP3'!$D$2:$D$692,'Infos Relatório'!$B$2,'Faturamento SP3'!$E$2:$E$692,'Infos Relatório'!$B50,'Faturamento SP3'!$Z$2:$Z$692,'Infos Relatório'!O$1,'Faturamento SP3'!$T$2:$T$692,"Sim")</f>
        <v>0</v>
      </c>
      <c r="S50" s="27" t="e">
        <f t="shared" si="2"/>
        <v>#DIV/0!</v>
      </c>
      <c r="T50" s="24">
        <f>SUMIFS('Faturamento SP3'!$H$2:$H$692,'Faturamento SP3'!$D$2:$D$692,'Infos Relatório'!$B$2,'Faturamento SP3'!$E$2:$E$692,'Infos Relatório'!$B50,'Faturamento SP3'!$Z$2:$Z$692,'Infos Relatório'!O$1)</f>
        <v>0</v>
      </c>
      <c r="U50" s="23">
        <f>COUNTIFS('Faturamento SP3'!$D$2:$D$692,'Infos Relatório'!$B$2,'Faturamento SP3'!$E$2:$E$692,'Infos Relatório'!$B50,'Faturamento SP3'!$Z$2:$Z$692,'Infos Relatório'!U$1)</f>
        <v>0</v>
      </c>
      <c r="V50" s="13">
        <f>SUMIFS('Faturamento SP3'!$G$2:$G$692,'Faturamento SP3'!$D$2:$D$692,'Infos Relatório'!$B$2,'Faturamento SP3'!$E$2:$E$692,'Infos Relatório'!$B50,'Faturamento SP3'!$Z$2:$Z$692,'Infos Relatório'!U$1)</f>
        <v>0</v>
      </c>
      <c r="W50" s="13">
        <f>SUMIFS('Faturamento SP3'!$J$2:$J$692,'Faturamento SP3'!$D$2:$D$692,'Infos Relatório'!$B$2,'Faturamento SP3'!$E$2:$E$692,'Infos Relatório'!$B50,'Faturamento SP3'!$Z$2:$Z$692,'Infos Relatório'!U$1)</f>
        <v>0</v>
      </c>
      <c r="X50" s="14">
        <f>SUMIFS('Faturamento SP3'!$O$2:$O$692,'Faturamento SP3'!$D$2:$D$692,'Infos Relatório'!$B$2,'Faturamento SP3'!$E$2:$E$692,'Infos Relatório'!$B50,'Faturamento SP3'!$Z$2:$Z$692,'Infos Relatório'!U$1,'Faturamento SP3'!$T$2:$T$692,"Sim")+SUMIFS('Faturamento SP3'!$P$2:$P$692,'Faturamento SP3'!$D$2:$D$692,'Infos Relatório'!$B$2,'Faturamento SP3'!$E$2:$E$692,'Infos Relatório'!$B50,'Faturamento SP3'!$Z$2:$Z$692,'Infos Relatório'!U$1,'Faturamento SP3'!$T$2:$T$692,"Sim")</f>
        <v>0</v>
      </c>
      <c r="Y50" s="27" t="e">
        <f t="shared" si="3"/>
        <v>#DIV/0!</v>
      </c>
      <c r="Z50" s="24">
        <f>SUMIFS('Faturamento SP3'!$H$2:$H$692,'Faturamento SP3'!$D$2:$D$692,'Infos Relatório'!$B$2,'Faturamento SP3'!$E$2:$E$692,'Infos Relatório'!$B50,'Faturamento SP3'!$Z$2:$Z$692,'Infos Relatório'!U$1)</f>
        <v>0</v>
      </c>
      <c r="AA50" s="23">
        <f>COUNTIFS('Faturamento SP3'!$D$2:$D$692,'Infos Relatório'!$B$2,'Faturamento SP3'!$E$2:$E$692,'Infos Relatório'!$B50,'Faturamento SP3'!$Z$2:$Z$692,'Infos Relatório'!AA$1)</f>
        <v>0</v>
      </c>
      <c r="AB50" s="13">
        <f>SUMIFS('Faturamento SP3'!$G$2:$G$692,'Faturamento SP3'!$D$2:$D$692,'Infos Relatório'!$B$2,'Faturamento SP3'!$E$2:$E$692,'Infos Relatório'!$B50,'Faturamento SP3'!$Z$2:$Z$692,'Infos Relatório'!AA$1)</f>
        <v>0</v>
      </c>
      <c r="AC50" s="13">
        <f>SUMIFS('Faturamento SP3'!$J$2:$J$692,'Faturamento SP3'!$D$2:$D$692,'Infos Relatório'!$B$2,'Faturamento SP3'!$E$2:$E$692,'Infos Relatório'!$B50,'Faturamento SP3'!$Z$2:$Z$692,'Infos Relatório'!AA$1)</f>
        <v>0</v>
      </c>
      <c r="AD50" s="14">
        <f>SUMIFS('Faturamento SP3'!$O$2:$O$692,'Faturamento SP3'!$D$2:$D$692,'Infos Relatório'!$B$2,'Faturamento SP3'!$E$2:$E$692,'Infos Relatório'!$B50,'Faturamento SP3'!$Z$2:$Z$692,'Infos Relatório'!AA$1,'Faturamento SP3'!$T$2:$T$692,"Sim")+SUMIFS('Faturamento SP3'!$P$2:$P$692,'Faturamento SP3'!$D$2:$D$692,'Infos Relatório'!$B$2,'Faturamento SP3'!$E$2:$E$692,'Infos Relatório'!$B50,'Faturamento SP3'!$Z$2:$Z$692,'Infos Relatório'!AA$1,'Faturamento SP3'!$T$2:$T$692,"Sim")</f>
        <v>0</v>
      </c>
      <c r="AE50" s="27" t="e">
        <f t="shared" si="4"/>
        <v>#DIV/0!</v>
      </c>
      <c r="AF50" s="24">
        <f>SUMIFS('Faturamento SP3'!$H$2:$H$692,'Faturamento SP3'!$D$2:$D$692,'Infos Relatório'!$B$2,'Faturamento SP3'!$E$2:$E$692,'Infos Relatório'!$B50,'Faturamento SP3'!$Z$2:$Z$692,'Infos Relatório'!AA$1)</f>
        <v>0</v>
      </c>
      <c r="AG50" s="23">
        <f>COUNTIFS('Faturamento SP3'!$D$2:$D$692,'Infos Relatório'!$B$2,'Faturamento SP3'!$E$2:$E$692,'Infos Relatório'!$B50,'Faturamento SP3'!$Z$2:$Z$692,'Infos Relatório'!AG$1)</f>
        <v>0</v>
      </c>
      <c r="AH50" s="13">
        <f>SUMIFS('Faturamento SP3'!$G$2:$G$692,'Faturamento SP3'!$D$2:$D$692,'Infos Relatório'!$B$2,'Faturamento SP3'!$E$2:$E$692,'Infos Relatório'!$B50,'Faturamento SP3'!$Z$2:$Z$692,'Infos Relatório'!AG$1)</f>
        <v>0</v>
      </c>
      <c r="AI50" s="13">
        <f>SUMIFS('Faturamento SP3'!$J$2:$J$692,'Faturamento SP3'!$D$2:$D$692,'Infos Relatório'!$B$2,'Faturamento SP3'!$E$2:$E$692,'Infos Relatório'!$B50,'Faturamento SP3'!$Z$2:$Z$692,'Infos Relatório'!AG$1)</f>
        <v>0</v>
      </c>
      <c r="AJ50" s="14">
        <f>SUMIFS('Faturamento SP3'!$O$2:$O$692,'Faturamento SP3'!$D$2:$D$692,'Infos Relatório'!$B$2,'Faturamento SP3'!$E$2:$E$692,'Infos Relatório'!$B50,'Faturamento SP3'!$Z$2:$Z$692,'Infos Relatório'!AG$1,'Faturamento SP3'!$T$2:$T$692,"Sim")+SUMIFS('Faturamento SP3'!$P$2:$P$692,'Faturamento SP3'!$D$2:$D$692,'Infos Relatório'!$B$2,'Faturamento SP3'!$E$2:$E$692,'Infos Relatório'!$B50,'Faturamento SP3'!$Z$2:$Z$692,'Infos Relatório'!AG$1,'Faturamento SP3'!$T$2:$T$692,"Sim")</f>
        <v>0</v>
      </c>
      <c r="AK50" s="27" t="e">
        <f t="shared" si="5"/>
        <v>#DIV/0!</v>
      </c>
      <c r="AL50" s="24">
        <f>SUMIFS('Faturamento SP3'!$H$2:$H$692,'Faturamento SP3'!$D$2:$D$692,'Infos Relatório'!$B$2,'Faturamento SP3'!$E$2:$E$692,'Infos Relatório'!$B50,'Faturamento SP3'!$Z$2:$Z$692,'Infos Relatório'!AG$1)</f>
        <v>0</v>
      </c>
      <c r="AM50" s="23">
        <f>COUNTIFS('Faturamento SP3'!$D$2:$D$692,'Infos Relatório'!$B$2,'Faturamento SP3'!$E$2:$E$692,'Infos Relatório'!$B50,'Faturamento SP3'!$Z$2:$Z$692,'Infos Relatório'!AM$1)</f>
        <v>0</v>
      </c>
      <c r="AN50" s="13">
        <f>SUMIFS('Faturamento SP3'!$G$2:$G$692,'Faturamento SP3'!$D$2:$D$692,'Infos Relatório'!$B$2,'Faturamento SP3'!$E$2:$E$692,'Infos Relatório'!$B50,'Faturamento SP3'!$Z$2:$Z$692,'Infos Relatório'!AM$1)</f>
        <v>0</v>
      </c>
      <c r="AO50" s="13">
        <f>SUMIFS('Faturamento SP3'!$J$2:$J$692,'Faturamento SP3'!$D$2:$D$692,'Infos Relatório'!$B$2,'Faturamento SP3'!$E$2:$E$692,'Infos Relatório'!$B50,'Faturamento SP3'!$Z$2:$Z$692,'Infos Relatório'!AM$1)</f>
        <v>0</v>
      </c>
      <c r="AP50" s="14">
        <f>SUMIFS('Faturamento SP3'!$O$2:$O$692,'Faturamento SP3'!$D$2:$D$692,'Infos Relatório'!$B$2,'Faturamento SP3'!$E$2:$E$692,'Infos Relatório'!$B50,'Faturamento SP3'!$Z$2:$Z$692,'Infos Relatório'!AM$1,'Faturamento SP3'!$T$2:$T$692,"Sim")+SUMIFS('Faturamento SP3'!$P$2:$P$692,'Faturamento SP3'!$D$2:$D$692,'Infos Relatório'!$B$2,'Faturamento SP3'!$E$2:$E$692,'Infos Relatório'!$B50,'Faturamento SP3'!$Z$2:$Z$692,'Infos Relatório'!AM$1,'Faturamento SP3'!$T$2:$T$692,"Sim")</f>
        <v>0</v>
      </c>
      <c r="AQ50" s="27" t="e">
        <f t="shared" si="6"/>
        <v>#DIV/0!</v>
      </c>
      <c r="AR50" s="24">
        <f>SUMIFS('Faturamento SP3'!$H$2:$H$692,'Faturamento SP3'!$D$2:$D$692,'Infos Relatório'!$B$2,'Faturamento SP3'!$E$2:$E$692,'Infos Relatório'!$B50,'Faturamento SP3'!$Z$2:$Z$692,'Infos Relatório'!AM$1)</f>
        <v>0</v>
      </c>
      <c r="AS50" s="23">
        <f>COUNTIFS('Faturamento SP3'!$D$2:$D$692,'Infos Relatório'!$B$2,'Faturamento SP3'!$E$2:$E$692,'Infos Relatório'!$B50,'Faturamento SP3'!$Z$2:$Z$692,'Infos Relatório'!AS$1)</f>
        <v>0</v>
      </c>
      <c r="AT50" s="13">
        <f>SUMIFS('Faturamento SP3'!$G$2:$G$692,'Faturamento SP3'!$D$2:$D$692,'Infos Relatório'!$B$2,'Faturamento SP3'!$E$2:$E$692,'Infos Relatório'!$B50,'Faturamento SP3'!$Z$2:$Z$692,'Infos Relatório'!AS$1)</f>
        <v>0</v>
      </c>
      <c r="AU50" s="13">
        <f>SUMIFS('Faturamento SP3'!$J$2:$J$692,'Faturamento SP3'!$D$2:$D$692,'Infos Relatório'!$B$2,'Faturamento SP3'!$E$2:$E$692,'Infos Relatório'!$B50,'Faturamento SP3'!$Z$2:$Z$692,'Infos Relatório'!AS$1)</f>
        <v>0</v>
      </c>
      <c r="AV50" s="14">
        <f>SUMIFS('Faturamento SP3'!$O$2:$O$692,'Faturamento SP3'!$D$2:$D$692,'Infos Relatório'!$B$2,'Faturamento SP3'!$E$2:$E$692,'Infos Relatório'!$B50,'Faturamento SP3'!$Z$2:$Z$692,'Infos Relatório'!AS$1,'Faturamento SP3'!$T$2:$T$692,"Sim")+SUMIFS('Faturamento SP3'!$P$2:$P$692,'Faturamento SP3'!$D$2:$D$692,'Infos Relatório'!$B$2,'Faturamento SP3'!$E$2:$E$692,'Infos Relatório'!$B50,'Faturamento SP3'!$Z$2:$Z$692,'Infos Relatório'!AS$1,'Faturamento SP3'!$T$2:$T$692,"Sim")</f>
        <v>0</v>
      </c>
      <c r="AW50" s="27" t="e">
        <f t="shared" si="7"/>
        <v>#DIV/0!</v>
      </c>
      <c r="AX50" s="24">
        <f>SUMIFS('Faturamento SP3'!$H$2:$H$692,'Faturamento SP3'!$D$2:$D$692,'Infos Relatório'!$B$2,'Faturamento SP3'!$E$2:$E$692,'Infos Relatório'!$B50,'Faturamento SP3'!$Z$2:$Z$692,'Infos Relatório'!AS$1)</f>
        <v>0</v>
      </c>
      <c r="AY50" s="23">
        <f>COUNTIFS('Faturamento SP3'!$D$2:$D$692,'Infos Relatório'!$B$2,'Faturamento SP3'!$E$2:$E$692,'Infos Relatório'!$B50,'Faturamento SP3'!$Z$2:$Z$692,'Infos Relatório'!AY$1)</f>
        <v>0</v>
      </c>
      <c r="AZ50" s="13">
        <f>SUMIFS('Faturamento SP3'!$G$2:$G$692,'Faturamento SP3'!$D$2:$D$692,'Infos Relatório'!$B$2,'Faturamento SP3'!$E$2:$E$692,'Infos Relatório'!$B50,'Faturamento SP3'!$Z$2:$Z$692,'Infos Relatório'!AY$1)</f>
        <v>0</v>
      </c>
      <c r="BA50" s="13">
        <f>SUMIFS('Faturamento SP3'!$J$2:$J$692,'Faturamento SP3'!$D$2:$D$692,'Infos Relatório'!$B$2,'Faturamento SP3'!$E$2:$E$692,'Infos Relatório'!$B50,'Faturamento SP3'!$Z$2:$Z$692,'Infos Relatório'!AY$1)</f>
        <v>0</v>
      </c>
      <c r="BB50" s="14">
        <f>SUMIFS('Faturamento SP3'!$O$2:$O$692,'Faturamento SP3'!$D$2:$D$692,'Infos Relatório'!$B$2,'Faturamento SP3'!$E$2:$E$692,'Infos Relatório'!$B50,'Faturamento SP3'!$Z$2:$Z$692,'Infos Relatório'!AY$1,'Faturamento SP3'!$T$2:$T$692,"Sim")+SUMIFS('Faturamento SP3'!$P$2:$P$692,'Faturamento SP3'!$D$2:$D$692,'Infos Relatório'!$B$2,'Faturamento SP3'!$E$2:$E$692,'Infos Relatório'!$B50,'Faturamento SP3'!$Z$2:$Z$692,'Infos Relatório'!AY$1,'Faturamento SP3'!$T$2:$T$692,"Sim")</f>
        <v>0</v>
      </c>
      <c r="BC50" s="27" t="e">
        <f t="shared" si="8"/>
        <v>#DIV/0!</v>
      </c>
      <c r="BD50" s="24">
        <f>SUMIFS('Faturamento SP3'!$H$2:$H$692,'Faturamento SP3'!$D$2:$D$692,'Infos Relatório'!$B$2,'Faturamento SP3'!$E$2:$E$692,'Infos Relatório'!$B50,'Faturamento SP3'!$Z$2:$Z$692,'Infos Relatório'!AY$1)</f>
        <v>0</v>
      </c>
      <c r="BE50" s="23">
        <f>COUNTIFS('Faturamento SP3'!$D$2:$D$692,'Infos Relatório'!$B$2,'Faturamento SP3'!$E$2:$E$692,'Infos Relatório'!$B50,'Faturamento SP3'!$Z$2:$Z$692,'Infos Relatório'!BE$1)</f>
        <v>0</v>
      </c>
      <c r="BF50" s="13">
        <f>SUMIFS('Faturamento SP3'!$G$2:$G$692,'Faturamento SP3'!$D$2:$D$692,'Infos Relatório'!$B$2,'Faturamento SP3'!$E$2:$E$692,'Infos Relatório'!$B50,'Faturamento SP3'!$Z$2:$Z$692,'Infos Relatório'!BE$1)</f>
        <v>0</v>
      </c>
      <c r="BG50" s="13">
        <f>SUMIFS('Faturamento SP3'!$J$2:$J$692,'Faturamento SP3'!$D$2:$D$692,'Infos Relatório'!$B$2,'Faturamento SP3'!$E$2:$E$692,'Infos Relatório'!$B50,'Faturamento SP3'!$Z$2:$Z$692,'Infos Relatório'!BE$1)</f>
        <v>0</v>
      </c>
      <c r="BH50" s="14">
        <f>SUMIFS('Faturamento SP3'!$O$2:$O$692,'Faturamento SP3'!$D$2:$D$692,'Infos Relatório'!$B$2,'Faturamento SP3'!$E$2:$E$692,'Infos Relatório'!$B50,'Faturamento SP3'!$Z$2:$Z$692,'Infos Relatório'!BE$1,'Faturamento SP3'!$T$2:$T$692,"Sim")+SUMIFS('Faturamento SP3'!$P$2:$P$692,'Faturamento SP3'!$D$2:$D$692,'Infos Relatório'!$B$2,'Faturamento SP3'!$E$2:$E$692,'Infos Relatório'!$B50,'Faturamento SP3'!$Z$2:$Z$692,'Infos Relatório'!BE$1,'Faturamento SP3'!$T$2:$T$692,"Sim")</f>
        <v>0</v>
      </c>
      <c r="BI50" s="27" t="e">
        <f t="shared" si="9"/>
        <v>#DIV/0!</v>
      </c>
      <c r="BJ50" s="24">
        <f>SUMIFS('Faturamento SP3'!$H$2:$H$692,'Faturamento SP3'!$D$2:$D$692,'Infos Relatório'!$B$2,'Faturamento SP3'!$E$2:$E$692,'Infos Relatório'!$B50,'Faturamento SP3'!$Z$2:$Z$692,'Infos Relatório'!BE$1)</f>
        <v>0</v>
      </c>
      <c r="BK50" s="23">
        <f>COUNTIFS('Faturamento SP3'!$D$2:$D$692,'Infos Relatório'!$B$2,'Faturamento SP3'!$E$2:$E$692,'Infos Relatório'!$B50,'Faturamento SP3'!$Z$2:$Z$692,'Infos Relatório'!BK$1)</f>
        <v>0</v>
      </c>
      <c r="BL50" s="13">
        <f>SUMIFS('Faturamento SP3'!$G$2:$G$692,'Faturamento SP3'!$D$2:$D$692,'Infos Relatório'!$B$2,'Faturamento SP3'!$E$2:$E$692,'Infos Relatório'!$B50,'Faturamento SP3'!$Z$2:$Z$692,'Infos Relatório'!BK$1)</f>
        <v>0</v>
      </c>
      <c r="BM50" s="13">
        <f>SUMIFS('Faturamento SP3'!$J$2:$J$692,'Faturamento SP3'!$D$2:$D$692,'Infos Relatório'!$B$2,'Faturamento SP3'!$E$2:$E$692,'Infos Relatório'!$B50,'Faturamento SP3'!$Z$2:$Z$692,'Infos Relatório'!BK$1)</f>
        <v>0</v>
      </c>
      <c r="BN50" s="14">
        <f>SUMIFS('Faturamento SP3'!$O$2:$O$692,'Faturamento SP3'!$D$2:$D$692,'Infos Relatório'!$B$2,'Faturamento SP3'!$E$2:$E$692,'Infos Relatório'!$B50,'Faturamento SP3'!$Z$2:$Z$692,'Infos Relatório'!BK$1,'Faturamento SP3'!$T$2:$T$692,"Sim")+SUMIFS('Faturamento SP3'!$P$2:$P$692,'Faturamento SP3'!$D$2:$D$692,'Infos Relatório'!$B$2,'Faturamento SP3'!$E$2:$E$692,'Infos Relatório'!$B50,'Faturamento SP3'!$Z$2:$Z$692,'Infos Relatório'!BK$1,'Faturamento SP3'!$T$2:$T$692,"Sim")</f>
        <v>0</v>
      </c>
      <c r="BO50" s="27" t="e">
        <f t="shared" si="10"/>
        <v>#DIV/0!</v>
      </c>
      <c r="BP50" s="24">
        <f>SUMIFS('Faturamento SP3'!$H$2:$H$692,'Faturamento SP3'!$D$2:$D$692,'Infos Relatório'!$B$2,'Faturamento SP3'!$E$2:$E$692,'Infos Relatório'!$B50,'Faturamento SP3'!$Z$2:$Z$692,'Infos Relatório'!BK$1)</f>
        <v>0</v>
      </c>
      <c r="BQ50" s="23">
        <f>COUNTIFS('Faturamento SP3'!$D$2:$D$692,'Infos Relatório'!$B$2,'Faturamento SP3'!$E$2:$E$692,'Infos Relatório'!$B50,'Faturamento SP3'!$Z$2:$Z$692,'Infos Relatório'!BQ$1)</f>
        <v>0</v>
      </c>
      <c r="BR50" s="13">
        <f>SUMIFS('Faturamento SP3'!$G$2:$G$692,'Faturamento SP3'!$D$2:$D$692,'Infos Relatório'!$B$2,'Faturamento SP3'!$E$2:$E$692,'Infos Relatório'!$B50,'Faturamento SP3'!$Z$2:$Z$692,'Infos Relatório'!BQ$1)</f>
        <v>0</v>
      </c>
      <c r="BS50" s="13">
        <f>SUMIFS('Faturamento SP3'!$J$2:$J$692,'Faturamento SP3'!$D$2:$D$692,'Infos Relatório'!$B$2,'Faturamento SP3'!$E$2:$E$692,'Infos Relatório'!$B50,'Faturamento SP3'!$Z$2:$Z$692,'Infos Relatório'!BQ$1)</f>
        <v>0</v>
      </c>
      <c r="BT50" s="14">
        <f>SUMIFS('Faturamento SP3'!$O$2:$O$692,'Faturamento SP3'!$D$2:$D$692,'Infos Relatório'!$B$2,'Faturamento SP3'!$E$2:$E$692,'Infos Relatório'!$B50,'Faturamento SP3'!$Z$2:$Z$692,'Infos Relatório'!BQ$1,'Faturamento SP3'!$T$2:$T$692,"Sim")+SUMIFS('Faturamento SP3'!$P$2:$P$692,'Faturamento SP3'!$D$2:$D$692,'Infos Relatório'!$B$2,'Faturamento SP3'!$E$2:$E$692,'Infos Relatório'!$B50,'Faturamento SP3'!$Z$2:$Z$692,'Infos Relatório'!BQ$1,'Faturamento SP3'!$T$2:$T$692,"Sim")</f>
        <v>0</v>
      </c>
      <c r="BU50" s="27" t="e">
        <f t="shared" si="11"/>
        <v>#DIV/0!</v>
      </c>
      <c r="BV50" s="24">
        <f>SUMIFS('Faturamento SP3'!$H$2:$H$692,'Faturamento SP3'!$D$2:$D$692,'Infos Relatório'!$B$2,'Faturamento SP3'!$E$2:$E$692,'Infos Relatório'!$B50,'Faturamento SP3'!$Z$2:$Z$692,'Infos Relatório'!BQ$1)</f>
        <v>0</v>
      </c>
    </row>
    <row r="51" spans="2:74">
      <c r="B51" s="17" t="s">
        <v>55</v>
      </c>
      <c r="C51" s="23">
        <f>COUNTIFS('Faturamento SP3'!$D$2:$D$692,'Infos Relatório'!$B$2,'Faturamento SP3'!$E$2:$E$692,'Infos Relatório'!$B51,'Faturamento SP3'!$Z$2:$Z$692,'Infos Relatório'!C$1)</f>
        <v>0</v>
      </c>
      <c r="D51" s="13">
        <f>SUMIFS('Faturamento SP3'!$G$2:$G$692,'Faturamento SP3'!$D$2:$D$692,'Infos Relatório'!$B$2,'Faturamento SP3'!$E$2:$E$692,'Infos Relatório'!$B51,'Faturamento SP3'!$Z$2:$Z$692,'Infos Relatório'!C$1)</f>
        <v>0</v>
      </c>
      <c r="E51" s="13">
        <f>SUMIFS('Faturamento SP3'!$J$2:$J$692,'Faturamento SP3'!$D$2:$D$692,'Infos Relatório'!$B$2,'Faturamento SP3'!$E$2:$E$692,'Infos Relatório'!$B51,'Faturamento SP3'!$Z$2:$Z$692,'Infos Relatório'!C$1)</f>
        <v>0</v>
      </c>
      <c r="F51" s="14">
        <f>SUMIFS('Faturamento SP3'!$O$2:$O$692,'Faturamento SP3'!$D$2:$D$692,'Infos Relatório'!$B$2,'Faturamento SP3'!$E$2:$E$692,'Infos Relatório'!$B51,'Faturamento SP3'!$Z$2:$Z$692,'Infos Relatório'!C$1,'Faturamento SP3'!$T$2:$T$692,"Sim")+SUMIFS('Faturamento SP3'!$P$2:$P$692,'Faturamento SP3'!$D$2:$D$692,'Infos Relatório'!$B$2,'Faturamento SP3'!$E$2:$E$692,'Infos Relatório'!$B51,'Faturamento SP3'!$Z$2:$Z$692,'Infos Relatório'!C$1,'Faturamento SP3'!$T$2:$T$692,"Sim")</f>
        <v>0</v>
      </c>
      <c r="G51" s="27" t="e">
        <f t="shared" si="12"/>
        <v>#DIV/0!</v>
      </c>
      <c r="H51" s="24">
        <f>SUMIFS('Faturamento SP3'!$H$2:$H$692,'Faturamento SP3'!$D$2:$D$692,'Infos Relatório'!$B$2,'Faturamento SP3'!$E$2:$E$692,'Infos Relatório'!$B51,'Faturamento SP3'!$Z$2:$Z$692,'Infos Relatório'!C$1)</f>
        <v>0</v>
      </c>
      <c r="I51" s="23">
        <f>COUNTIFS('Faturamento SP3'!$D$2:$D$692,'Infos Relatório'!$B$2,'Faturamento SP3'!$E$2:$E$692,'Infos Relatório'!$B51,'Faturamento SP3'!$Z$2:$Z$692,'Infos Relatório'!I$1)</f>
        <v>0</v>
      </c>
      <c r="J51" s="13">
        <f>SUMIFS('Faturamento SP3'!$G$2:$G$692,'Faturamento SP3'!$D$2:$D$692,'Infos Relatório'!$B$2,'Faturamento SP3'!$E$2:$E$692,'Infos Relatório'!$B51,'Faturamento SP3'!$Z$2:$Z$692,'Infos Relatório'!I$1)</f>
        <v>0</v>
      </c>
      <c r="K51" s="13">
        <f>SUMIFS('Faturamento SP3'!$J$2:$J$692,'Faturamento SP3'!$D$2:$D$692,'Infos Relatório'!$B$2,'Faturamento SP3'!$E$2:$E$692,'Infos Relatório'!$B51,'Faturamento SP3'!$Z$2:$Z$692,'Infos Relatório'!I$1)</f>
        <v>0</v>
      </c>
      <c r="L51" s="14">
        <f>SUMIFS('Faturamento SP3'!$O$2:$O$692,'Faturamento SP3'!$D$2:$D$692,'Infos Relatório'!$B$2,'Faturamento SP3'!$E$2:$E$692,'Infos Relatório'!$B51,'Faturamento SP3'!$Z$2:$Z$692,'Infos Relatório'!I$1,'Faturamento SP3'!$T$2:$T$692,"Sim")+SUMIFS('Faturamento SP3'!$P$2:$P$692,'Faturamento SP3'!$D$2:$D$692,'Infos Relatório'!$B$2,'Faturamento SP3'!$E$2:$E$692,'Infos Relatório'!$B51,'Faturamento SP3'!$Z$2:$Z$692,'Infos Relatório'!I$1,'Faturamento SP3'!$T$2:$T$692,"Sim")</f>
        <v>0</v>
      </c>
      <c r="M51" s="27" t="e">
        <f t="shared" si="1"/>
        <v>#DIV/0!</v>
      </c>
      <c r="N51" s="24">
        <f>SUMIFS('Faturamento SP3'!$H$2:$H$692,'Faturamento SP3'!$D$2:$D$692,'Infos Relatório'!$B$2,'Faturamento SP3'!$E$2:$E$692,'Infos Relatório'!$B51,'Faturamento SP3'!$Z$2:$Z$692,'Infos Relatório'!I$1)</f>
        <v>0</v>
      </c>
      <c r="O51" s="23">
        <f>COUNTIFS('Faturamento SP3'!$D$2:$D$692,'Infos Relatório'!$B$2,'Faturamento SP3'!$E$2:$E$692,'Infos Relatório'!$B51,'Faturamento SP3'!$Z$2:$Z$692,'Infos Relatório'!O$1)</f>
        <v>0</v>
      </c>
      <c r="P51" s="13">
        <f>SUMIFS('Faturamento SP3'!$G$2:$G$692,'Faturamento SP3'!$D$2:$D$692,'Infos Relatório'!$B$2,'Faturamento SP3'!$E$2:$E$692,'Infos Relatório'!$B51,'Faturamento SP3'!$Z$2:$Z$692,'Infos Relatório'!O$1)</f>
        <v>0</v>
      </c>
      <c r="Q51" s="13">
        <f>SUMIFS('Faturamento SP3'!$J$2:$J$692,'Faturamento SP3'!$D$2:$D$692,'Infos Relatório'!$B$2,'Faturamento SP3'!$E$2:$E$692,'Infos Relatório'!$B51,'Faturamento SP3'!$Z$2:$Z$692,'Infos Relatório'!O$1)</f>
        <v>0</v>
      </c>
      <c r="R51" s="14">
        <f>SUMIFS('Faturamento SP3'!$O$2:$O$692,'Faturamento SP3'!$D$2:$D$692,'Infos Relatório'!$B$2,'Faturamento SP3'!$E$2:$E$692,'Infos Relatório'!$B51,'Faturamento SP3'!$Z$2:$Z$692,'Infos Relatório'!O$1,'Faturamento SP3'!$T$2:$T$692,"Sim")+SUMIFS('Faturamento SP3'!$P$2:$P$692,'Faturamento SP3'!$D$2:$D$692,'Infos Relatório'!$B$2,'Faturamento SP3'!$E$2:$E$692,'Infos Relatório'!$B51,'Faturamento SP3'!$Z$2:$Z$692,'Infos Relatório'!O$1,'Faturamento SP3'!$T$2:$T$692,"Sim")</f>
        <v>0</v>
      </c>
      <c r="S51" s="27" t="e">
        <f t="shared" si="2"/>
        <v>#DIV/0!</v>
      </c>
      <c r="T51" s="24">
        <f>SUMIFS('Faturamento SP3'!$H$2:$H$692,'Faturamento SP3'!$D$2:$D$692,'Infos Relatório'!$B$2,'Faturamento SP3'!$E$2:$E$692,'Infos Relatório'!$B51,'Faturamento SP3'!$Z$2:$Z$692,'Infos Relatório'!O$1)</f>
        <v>0</v>
      </c>
      <c r="U51" s="23">
        <f>COUNTIFS('Faturamento SP3'!$D$2:$D$692,'Infos Relatório'!$B$2,'Faturamento SP3'!$E$2:$E$692,'Infos Relatório'!$B51,'Faturamento SP3'!$Z$2:$Z$692,'Infos Relatório'!U$1)</f>
        <v>0</v>
      </c>
      <c r="V51" s="13">
        <f>SUMIFS('Faturamento SP3'!$G$2:$G$692,'Faturamento SP3'!$D$2:$D$692,'Infos Relatório'!$B$2,'Faturamento SP3'!$E$2:$E$692,'Infos Relatório'!$B51,'Faturamento SP3'!$Z$2:$Z$692,'Infos Relatório'!U$1)</f>
        <v>0</v>
      </c>
      <c r="W51" s="13">
        <f>SUMIFS('Faturamento SP3'!$J$2:$J$692,'Faturamento SP3'!$D$2:$D$692,'Infos Relatório'!$B$2,'Faturamento SP3'!$E$2:$E$692,'Infos Relatório'!$B51,'Faturamento SP3'!$Z$2:$Z$692,'Infos Relatório'!U$1)</f>
        <v>0</v>
      </c>
      <c r="X51" s="14">
        <f>SUMIFS('Faturamento SP3'!$O$2:$O$692,'Faturamento SP3'!$D$2:$D$692,'Infos Relatório'!$B$2,'Faturamento SP3'!$E$2:$E$692,'Infos Relatório'!$B51,'Faturamento SP3'!$Z$2:$Z$692,'Infos Relatório'!U$1,'Faturamento SP3'!$T$2:$T$692,"Sim")+SUMIFS('Faturamento SP3'!$P$2:$P$692,'Faturamento SP3'!$D$2:$D$692,'Infos Relatório'!$B$2,'Faturamento SP3'!$E$2:$E$692,'Infos Relatório'!$B51,'Faturamento SP3'!$Z$2:$Z$692,'Infos Relatório'!U$1,'Faturamento SP3'!$T$2:$T$692,"Sim")</f>
        <v>0</v>
      </c>
      <c r="Y51" s="27" t="e">
        <f t="shared" si="3"/>
        <v>#DIV/0!</v>
      </c>
      <c r="Z51" s="24">
        <f>SUMIFS('Faturamento SP3'!$H$2:$H$692,'Faturamento SP3'!$D$2:$D$692,'Infos Relatório'!$B$2,'Faturamento SP3'!$E$2:$E$692,'Infos Relatório'!$B51,'Faturamento SP3'!$Z$2:$Z$692,'Infos Relatório'!U$1)</f>
        <v>0</v>
      </c>
      <c r="AA51" s="23">
        <f>COUNTIFS('Faturamento SP3'!$D$2:$D$692,'Infos Relatório'!$B$2,'Faturamento SP3'!$E$2:$E$692,'Infos Relatório'!$B51,'Faturamento SP3'!$Z$2:$Z$692,'Infos Relatório'!AA$1)</f>
        <v>0</v>
      </c>
      <c r="AB51" s="13">
        <f>SUMIFS('Faturamento SP3'!$G$2:$G$692,'Faturamento SP3'!$D$2:$D$692,'Infos Relatório'!$B$2,'Faturamento SP3'!$E$2:$E$692,'Infos Relatório'!$B51,'Faturamento SP3'!$Z$2:$Z$692,'Infos Relatório'!AA$1)</f>
        <v>0</v>
      </c>
      <c r="AC51" s="13">
        <f>SUMIFS('Faturamento SP3'!$J$2:$J$692,'Faturamento SP3'!$D$2:$D$692,'Infos Relatório'!$B$2,'Faturamento SP3'!$E$2:$E$692,'Infos Relatório'!$B51,'Faturamento SP3'!$Z$2:$Z$692,'Infos Relatório'!AA$1)</f>
        <v>0</v>
      </c>
      <c r="AD51" s="14">
        <f>SUMIFS('Faturamento SP3'!$O$2:$O$692,'Faturamento SP3'!$D$2:$D$692,'Infos Relatório'!$B$2,'Faturamento SP3'!$E$2:$E$692,'Infos Relatório'!$B51,'Faturamento SP3'!$Z$2:$Z$692,'Infos Relatório'!AA$1,'Faturamento SP3'!$T$2:$T$692,"Sim")+SUMIFS('Faturamento SP3'!$P$2:$P$692,'Faturamento SP3'!$D$2:$D$692,'Infos Relatório'!$B$2,'Faturamento SP3'!$E$2:$E$692,'Infos Relatório'!$B51,'Faturamento SP3'!$Z$2:$Z$692,'Infos Relatório'!AA$1,'Faturamento SP3'!$T$2:$T$692,"Sim")</f>
        <v>0</v>
      </c>
      <c r="AE51" s="27" t="e">
        <f t="shared" si="4"/>
        <v>#DIV/0!</v>
      </c>
      <c r="AF51" s="24">
        <f>SUMIFS('Faturamento SP3'!$H$2:$H$692,'Faturamento SP3'!$D$2:$D$692,'Infos Relatório'!$B$2,'Faturamento SP3'!$E$2:$E$692,'Infos Relatório'!$B51,'Faturamento SP3'!$Z$2:$Z$692,'Infos Relatório'!AA$1)</f>
        <v>0</v>
      </c>
      <c r="AG51" s="23">
        <f>COUNTIFS('Faturamento SP3'!$D$2:$D$692,'Infos Relatório'!$B$2,'Faturamento SP3'!$E$2:$E$692,'Infos Relatório'!$B51,'Faturamento SP3'!$Z$2:$Z$692,'Infos Relatório'!AG$1)</f>
        <v>0</v>
      </c>
      <c r="AH51" s="13">
        <f>SUMIFS('Faturamento SP3'!$G$2:$G$692,'Faturamento SP3'!$D$2:$D$692,'Infos Relatório'!$B$2,'Faturamento SP3'!$E$2:$E$692,'Infos Relatório'!$B51,'Faturamento SP3'!$Z$2:$Z$692,'Infos Relatório'!AG$1)</f>
        <v>0</v>
      </c>
      <c r="AI51" s="13">
        <f>SUMIFS('Faturamento SP3'!$J$2:$J$692,'Faturamento SP3'!$D$2:$D$692,'Infos Relatório'!$B$2,'Faturamento SP3'!$E$2:$E$692,'Infos Relatório'!$B51,'Faturamento SP3'!$Z$2:$Z$692,'Infos Relatório'!AG$1)</f>
        <v>0</v>
      </c>
      <c r="AJ51" s="14">
        <f>SUMIFS('Faturamento SP3'!$O$2:$O$692,'Faturamento SP3'!$D$2:$D$692,'Infos Relatório'!$B$2,'Faturamento SP3'!$E$2:$E$692,'Infos Relatório'!$B51,'Faturamento SP3'!$Z$2:$Z$692,'Infos Relatório'!AG$1,'Faturamento SP3'!$T$2:$T$692,"Sim")+SUMIFS('Faturamento SP3'!$P$2:$P$692,'Faturamento SP3'!$D$2:$D$692,'Infos Relatório'!$B$2,'Faturamento SP3'!$E$2:$E$692,'Infos Relatório'!$B51,'Faturamento SP3'!$Z$2:$Z$692,'Infos Relatório'!AG$1,'Faturamento SP3'!$T$2:$T$692,"Sim")</f>
        <v>0</v>
      </c>
      <c r="AK51" s="27" t="e">
        <f t="shared" si="5"/>
        <v>#DIV/0!</v>
      </c>
      <c r="AL51" s="24">
        <f>SUMIFS('Faturamento SP3'!$H$2:$H$692,'Faturamento SP3'!$D$2:$D$692,'Infos Relatório'!$B$2,'Faturamento SP3'!$E$2:$E$692,'Infos Relatório'!$B51,'Faturamento SP3'!$Z$2:$Z$692,'Infos Relatório'!AG$1)</f>
        <v>0</v>
      </c>
      <c r="AM51" s="23">
        <f>COUNTIFS('Faturamento SP3'!$D$2:$D$692,'Infos Relatório'!$B$2,'Faturamento SP3'!$E$2:$E$692,'Infos Relatório'!$B51,'Faturamento SP3'!$Z$2:$Z$692,'Infos Relatório'!AM$1)</f>
        <v>0</v>
      </c>
      <c r="AN51" s="13">
        <f>SUMIFS('Faturamento SP3'!$G$2:$G$692,'Faturamento SP3'!$D$2:$D$692,'Infos Relatório'!$B$2,'Faturamento SP3'!$E$2:$E$692,'Infos Relatório'!$B51,'Faturamento SP3'!$Z$2:$Z$692,'Infos Relatório'!AM$1)</f>
        <v>0</v>
      </c>
      <c r="AO51" s="13">
        <f>SUMIFS('Faturamento SP3'!$J$2:$J$692,'Faturamento SP3'!$D$2:$D$692,'Infos Relatório'!$B$2,'Faturamento SP3'!$E$2:$E$692,'Infos Relatório'!$B51,'Faturamento SP3'!$Z$2:$Z$692,'Infos Relatório'!AM$1)</f>
        <v>0</v>
      </c>
      <c r="AP51" s="14">
        <f>SUMIFS('Faturamento SP3'!$O$2:$O$692,'Faturamento SP3'!$D$2:$D$692,'Infos Relatório'!$B$2,'Faturamento SP3'!$E$2:$E$692,'Infos Relatório'!$B51,'Faturamento SP3'!$Z$2:$Z$692,'Infos Relatório'!AM$1,'Faturamento SP3'!$T$2:$T$692,"Sim")+SUMIFS('Faturamento SP3'!$P$2:$P$692,'Faturamento SP3'!$D$2:$D$692,'Infos Relatório'!$B$2,'Faturamento SP3'!$E$2:$E$692,'Infos Relatório'!$B51,'Faturamento SP3'!$Z$2:$Z$692,'Infos Relatório'!AM$1,'Faturamento SP3'!$T$2:$T$692,"Sim")</f>
        <v>0</v>
      </c>
      <c r="AQ51" s="27" t="e">
        <f t="shared" si="6"/>
        <v>#DIV/0!</v>
      </c>
      <c r="AR51" s="24">
        <f>SUMIFS('Faturamento SP3'!$H$2:$H$692,'Faturamento SP3'!$D$2:$D$692,'Infos Relatório'!$B$2,'Faturamento SP3'!$E$2:$E$692,'Infos Relatório'!$B51,'Faturamento SP3'!$Z$2:$Z$692,'Infos Relatório'!AM$1)</f>
        <v>0</v>
      </c>
      <c r="AS51" s="23">
        <f>COUNTIFS('Faturamento SP3'!$D$2:$D$692,'Infos Relatório'!$B$2,'Faturamento SP3'!$E$2:$E$692,'Infos Relatório'!$B51,'Faturamento SP3'!$Z$2:$Z$692,'Infos Relatório'!AS$1)</f>
        <v>0</v>
      </c>
      <c r="AT51" s="13">
        <f>SUMIFS('Faturamento SP3'!$G$2:$G$692,'Faturamento SP3'!$D$2:$D$692,'Infos Relatório'!$B$2,'Faturamento SP3'!$E$2:$E$692,'Infos Relatório'!$B51,'Faturamento SP3'!$Z$2:$Z$692,'Infos Relatório'!AS$1)</f>
        <v>0</v>
      </c>
      <c r="AU51" s="13">
        <f>SUMIFS('Faturamento SP3'!$J$2:$J$692,'Faturamento SP3'!$D$2:$D$692,'Infos Relatório'!$B$2,'Faturamento SP3'!$E$2:$E$692,'Infos Relatório'!$B51,'Faturamento SP3'!$Z$2:$Z$692,'Infos Relatório'!AS$1)</f>
        <v>0</v>
      </c>
      <c r="AV51" s="14">
        <f>SUMIFS('Faturamento SP3'!$O$2:$O$692,'Faturamento SP3'!$D$2:$D$692,'Infos Relatório'!$B$2,'Faturamento SP3'!$E$2:$E$692,'Infos Relatório'!$B51,'Faturamento SP3'!$Z$2:$Z$692,'Infos Relatório'!AS$1,'Faturamento SP3'!$T$2:$T$692,"Sim")+SUMIFS('Faturamento SP3'!$P$2:$P$692,'Faturamento SP3'!$D$2:$D$692,'Infos Relatório'!$B$2,'Faturamento SP3'!$E$2:$E$692,'Infos Relatório'!$B51,'Faturamento SP3'!$Z$2:$Z$692,'Infos Relatório'!AS$1,'Faturamento SP3'!$T$2:$T$692,"Sim")</f>
        <v>0</v>
      </c>
      <c r="AW51" s="27" t="e">
        <f t="shared" si="7"/>
        <v>#DIV/0!</v>
      </c>
      <c r="AX51" s="24">
        <f>SUMIFS('Faturamento SP3'!$H$2:$H$692,'Faturamento SP3'!$D$2:$D$692,'Infos Relatório'!$B$2,'Faturamento SP3'!$E$2:$E$692,'Infos Relatório'!$B51,'Faturamento SP3'!$Z$2:$Z$692,'Infos Relatório'!AS$1)</f>
        <v>0</v>
      </c>
      <c r="AY51" s="23">
        <f>COUNTIFS('Faturamento SP3'!$D$2:$D$692,'Infos Relatório'!$B$2,'Faturamento SP3'!$E$2:$E$692,'Infos Relatório'!$B51,'Faturamento SP3'!$Z$2:$Z$692,'Infos Relatório'!AY$1)</f>
        <v>0</v>
      </c>
      <c r="AZ51" s="13">
        <f>SUMIFS('Faturamento SP3'!$G$2:$G$692,'Faturamento SP3'!$D$2:$D$692,'Infos Relatório'!$B$2,'Faturamento SP3'!$E$2:$E$692,'Infos Relatório'!$B51,'Faturamento SP3'!$Z$2:$Z$692,'Infos Relatório'!AY$1)</f>
        <v>0</v>
      </c>
      <c r="BA51" s="13">
        <f>SUMIFS('Faturamento SP3'!$J$2:$J$692,'Faturamento SP3'!$D$2:$D$692,'Infos Relatório'!$B$2,'Faturamento SP3'!$E$2:$E$692,'Infos Relatório'!$B51,'Faturamento SP3'!$Z$2:$Z$692,'Infos Relatório'!AY$1)</f>
        <v>0</v>
      </c>
      <c r="BB51" s="14">
        <f>SUMIFS('Faturamento SP3'!$O$2:$O$692,'Faturamento SP3'!$D$2:$D$692,'Infos Relatório'!$B$2,'Faturamento SP3'!$E$2:$E$692,'Infos Relatório'!$B51,'Faturamento SP3'!$Z$2:$Z$692,'Infos Relatório'!AY$1,'Faturamento SP3'!$T$2:$T$692,"Sim")+SUMIFS('Faturamento SP3'!$P$2:$P$692,'Faturamento SP3'!$D$2:$D$692,'Infos Relatório'!$B$2,'Faturamento SP3'!$E$2:$E$692,'Infos Relatório'!$B51,'Faturamento SP3'!$Z$2:$Z$692,'Infos Relatório'!AY$1,'Faturamento SP3'!$T$2:$T$692,"Sim")</f>
        <v>0</v>
      </c>
      <c r="BC51" s="27" t="e">
        <f t="shared" si="8"/>
        <v>#DIV/0!</v>
      </c>
      <c r="BD51" s="24">
        <f>SUMIFS('Faturamento SP3'!$H$2:$H$692,'Faturamento SP3'!$D$2:$D$692,'Infos Relatório'!$B$2,'Faturamento SP3'!$E$2:$E$692,'Infos Relatório'!$B51,'Faturamento SP3'!$Z$2:$Z$692,'Infos Relatório'!AY$1)</f>
        <v>0</v>
      </c>
      <c r="BE51" s="23">
        <f>COUNTIFS('Faturamento SP3'!$D$2:$D$692,'Infos Relatório'!$B$2,'Faturamento SP3'!$E$2:$E$692,'Infos Relatório'!$B51,'Faturamento SP3'!$Z$2:$Z$692,'Infos Relatório'!BE$1)</f>
        <v>0</v>
      </c>
      <c r="BF51" s="13">
        <f>SUMIFS('Faturamento SP3'!$G$2:$G$692,'Faturamento SP3'!$D$2:$D$692,'Infos Relatório'!$B$2,'Faturamento SP3'!$E$2:$E$692,'Infos Relatório'!$B51,'Faturamento SP3'!$Z$2:$Z$692,'Infos Relatório'!BE$1)</f>
        <v>0</v>
      </c>
      <c r="BG51" s="13">
        <f>SUMIFS('Faturamento SP3'!$J$2:$J$692,'Faturamento SP3'!$D$2:$D$692,'Infos Relatório'!$B$2,'Faturamento SP3'!$E$2:$E$692,'Infos Relatório'!$B51,'Faturamento SP3'!$Z$2:$Z$692,'Infos Relatório'!BE$1)</f>
        <v>0</v>
      </c>
      <c r="BH51" s="14">
        <f>SUMIFS('Faturamento SP3'!$O$2:$O$692,'Faturamento SP3'!$D$2:$D$692,'Infos Relatório'!$B$2,'Faturamento SP3'!$E$2:$E$692,'Infos Relatório'!$B51,'Faturamento SP3'!$Z$2:$Z$692,'Infos Relatório'!BE$1,'Faturamento SP3'!$T$2:$T$692,"Sim")+SUMIFS('Faturamento SP3'!$P$2:$P$692,'Faturamento SP3'!$D$2:$D$692,'Infos Relatório'!$B$2,'Faturamento SP3'!$E$2:$E$692,'Infos Relatório'!$B51,'Faturamento SP3'!$Z$2:$Z$692,'Infos Relatório'!BE$1,'Faturamento SP3'!$T$2:$T$692,"Sim")</f>
        <v>0</v>
      </c>
      <c r="BI51" s="27" t="e">
        <f t="shared" si="9"/>
        <v>#DIV/0!</v>
      </c>
      <c r="BJ51" s="24">
        <f>SUMIFS('Faturamento SP3'!$H$2:$H$692,'Faturamento SP3'!$D$2:$D$692,'Infos Relatório'!$B$2,'Faturamento SP3'!$E$2:$E$692,'Infos Relatório'!$B51,'Faturamento SP3'!$Z$2:$Z$692,'Infos Relatório'!BE$1)</f>
        <v>0</v>
      </c>
      <c r="BK51" s="23">
        <f>COUNTIFS('Faturamento SP3'!$D$2:$D$692,'Infos Relatório'!$B$2,'Faturamento SP3'!$E$2:$E$692,'Infos Relatório'!$B51,'Faturamento SP3'!$Z$2:$Z$692,'Infos Relatório'!BK$1)</f>
        <v>0</v>
      </c>
      <c r="BL51" s="13">
        <f>SUMIFS('Faturamento SP3'!$G$2:$G$692,'Faturamento SP3'!$D$2:$D$692,'Infos Relatório'!$B$2,'Faturamento SP3'!$E$2:$E$692,'Infos Relatório'!$B51,'Faturamento SP3'!$Z$2:$Z$692,'Infos Relatório'!BK$1)</f>
        <v>0</v>
      </c>
      <c r="BM51" s="13">
        <f>SUMIFS('Faturamento SP3'!$J$2:$J$692,'Faturamento SP3'!$D$2:$D$692,'Infos Relatório'!$B$2,'Faturamento SP3'!$E$2:$E$692,'Infos Relatório'!$B51,'Faturamento SP3'!$Z$2:$Z$692,'Infos Relatório'!BK$1)</f>
        <v>0</v>
      </c>
      <c r="BN51" s="14">
        <f>SUMIFS('Faturamento SP3'!$O$2:$O$692,'Faturamento SP3'!$D$2:$D$692,'Infos Relatório'!$B$2,'Faturamento SP3'!$E$2:$E$692,'Infos Relatório'!$B51,'Faturamento SP3'!$Z$2:$Z$692,'Infos Relatório'!BK$1,'Faturamento SP3'!$T$2:$T$692,"Sim")+SUMIFS('Faturamento SP3'!$P$2:$P$692,'Faturamento SP3'!$D$2:$D$692,'Infos Relatório'!$B$2,'Faturamento SP3'!$E$2:$E$692,'Infos Relatório'!$B51,'Faturamento SP3'!$Z$2:$Z$692,'Infos Relatório'!BK$1,'Faturamento SP3'!$T$2:$T$692,"Sim")</f>
        <v>0</v>
      </c>
      <c r="BO51" s="27" t="e">
        <f t="shared" si="10"/>
        <v>#DIV/0!</v>
      </c>
      <c r="BP51" s="24">
        <f>SUMIFS('Faturamento SP3'!$H$2:$H$692,'Faturamento SP3'!$D$2:$D$692,'Infos Relatório'!$B$2,'Faturamento SP3'!$E$2:$E$692,'Infos Relatório'!$B51,'Faturamento SP3'!$Z$2:$Z$692,'Infos Relatório'!BK$1)</f>
        <v>0</v>
      </c>
      <c r="BQ51" s="23">
        <f>COUNTIFS('Faturamento SP3'!$D$2:$D$692,'Infos Relatório'!$B$2,'Faturamento SP3'!$E$2:$E$692,'Infos Relatório'!$B51,'Faturamento SP3'!$Z$2:$Z$692,'Infos Relatório'!BQ$1)</f>
        <v>0</v>
      </c>
      <c r="BR51" s="13">
        <f>SUMIFS('Faturamento SP3'!$G$2:$G$692,'Faturamento SP3'!$D$2:$D$692,'Infos Relatório'!$B$2,'Faturamento SP3'!$E$2:$E$692,'Infos Relatório'!$B51,'Faturamento SP3'!$Z$2:$Z$692,'Infos Relatório'!BQ$1)</f>
        <v>0</v>
      </c>
      <c r="BS51" s="13">
        <f>SUMIFS('Faturamento SP3'!$J$2:$J$692,'Faturamento SP3'!$D$2:$D$692,'Infos Relatório'!$B$2,'Faturamento SP3'!$E$2:$E$692,'Infos Relatório'!$B51,'Faturamento SP3'!$Z$2:$Z$692,'Infos Relatório'!BQ$1)</f>
        <v>0</v>
      </c>
      <c r="BT51" s="14">
        <f>SUMIFS('Faturamento SP3'!$O$2:$O$692,'Faturamento SP3'!$D$2:$D$692,'Infos Relatório'!$B$2,'Faturamento SP3'!$E$2:$E$692,'Infos Relatório'!$B51,'Faturamento SP3'!$Z$2:$Z$692,'Infos Relatório'!BQ$1,'Faturamento SP3'!$T$2:$T$692,"Sim")+SUMIFS('Faturamento SP3'!$P$2:$P$692,'Faturamento SP3'!$D$2:$D$692,'Infos Relatório'!$B$2,'Faturamento SP3'!$E$2:$E$692,'Infos Relatório'!$B51,'Faturamento SP3'!$Z$2:$Z$692,'Infos Relatório'!BQ$1,'Faturamento SP3'!$T$2:$T$692,"Sim")</f>
        <v>0</v>
      </c>
      <c r="BU51" s="27" t="e">
        <f t="shared" si="11"/>
        <v>#DIV/0!</v>
      </c>
      <c r="BV51" s="24">
        <f>SUMIFS('Faturamento SP3'!$H$2:$H$692,'Faturamento SP3'!$D$2:$D$692,'Infos Relatório'!$B$2,'Faturamento SP3'!$E$2:$E$692,'Infos Relatório'!$B51,'Faturamento SP3'!$Z$2:$Z$692,'Infos Relatório'!BQ$1)</f>
        <v>0</v>
      </c>
    </row>
    <row r="52" spans="2:74">
      <c r="B52" s="17" t="s">
        <v>56</v>
      </c>
      <c r="C52" s="23">
        <f>COUNTIFS('Faturamento SP3'!$D$2:$D$692,'Infos Relatório'!$B$2,'Faturamento SP3'!$E$2:$E$692,'Infos Relatório'!$B52,'Faturamento SP3'!$Z$2:$Z$692,'Infos Relatório'!C$1)</f>
        <v>0</v>
      </c>
      <c r="D52" s="13">
        <f>SUMIFS('Faturamento SP3'!$G$2:$G$692,'Faturamento SP3'!$D$2:$D$692,'Infos Relatório'!$B$2,'Faturamento SP3'!$E$2:$E$692,'Infos Relatório'!$B52,'Faturamento SP3'!$Z$2:$Z$692,'Infos Relatório'!C$1)</f>
        <v>0</v>
      </c>
      <c r="E52" s="13">
        <f>SUMIFS('Faturamento SP3'!$J$2:$J$692,'Faturamento SP3'!$D$2:$D$692,'Infos Relatório'!$B$2,'Faturamento SP3'!$E$2:$E$692,'Infos Relatório'!$B52,'Faturamento SP3'!$Z$2:$Z$692,'Infos Relatório'!C$1)</f>
        <v>0</v>
      </c>
      <c r="F52" s="14">
        <f>SUMIFS('Faturamento SP3'!$O$2:$O$692,'Faturamento SP3'!$D$2:$D$692,'Infos Relatório'!$B$2,'Faturamento SP3'!$E$2:$E$692,'Infos Relatório'!$B52,'Faturamento SP3'!$Z$2:$Z$692,'Infos Relatório'!C$1,'Faturamento SP3'!$T$2:$T$692,"Sim")+SUMIFS('Faturamento SP3'!$P$2:$P$692,'Faturamento SP3'!$D$2:$D$692,'Infos Relatório'!$B$2,'Faturamento SP3'!$E$2:$E$692,'Infos Relatório'!$B52,'Faturamento SP3'!$Z$2:$Z$692,'Infos Relatório'!C$1,'Faturamento SP3'!$T$2:$T$692,"Sim")</f>
        <v>0</v>
      </c>
      <c r="G52" s="27" t="e">
        <f t="shared" si="12"/>
        <v>#DIV/0!</v>
      </c>
      <c r="H52" s="24">
        <f>SUMIFS('Faturamento SP3'!$H$2:$H$692,'Faturamento SP3'!$D$2:$D$692,'Infos Relatório'!$B$2,'Faturamento SP3'!$E$2:$E$692,'Infos Relatório'!$B52,'Faturamento SP3'!$Z$2:$Z$692,'Infos Relatório'!C$1)</f>
        <v>0</v>
      </c>
      <c r="I52" s="23">
        <f>COUNTIFS('Faturamento SP3'!$D$2:$D$692,'Infos Relatório'!$B$2,'Faturamento SP3'!$E$2:$E$692,'Infos Relatório'!$B52,'Faturamento SP3'!$Z$2:$Z$692,'Infos Relatório'!I$1)</f>
        <v>0</v>
      </c>
      <c r="J52" s="13">
        <f>SUMIFS('Faturamento SP3'!$G$2:$G$692,'Faturamento SP3'!$D$2:$D$692,'Infos Relatório'!$B$2,'Faturamento SP3'!$E$2:$E$692,'Infos Relatório'!$B52,'Faturamento SP3'!$Z$2:$Z$692,'Infos Relatório'!I$1)</f>
        <v>0</v>
      </c>
      <c r="K52" s="13">
        <f>SUMIFS('Faturamento SP3'!$J$2:$J$692,'Faturamento SP3'!$D$2:$D$692,'Infos Relatório'!$B$2,'Faturamento SP3'!$E$2:$E$692,'Infos Relatório'!$B52,'Faturamento SP3'!$Z$2:$Z$692,'Infos Relatório'!I$1)</f>
        <v>0</v>
      </c>
      <c r="L52" s="14">
        <f>SUMIFS('Faturamento SP3'!$O$2:$O$692,'Faturamento SP3'!$D$2:$D$692,'Infos Relatório'!$B$2,'Faturamento SP3'!$E$2:$E$692,'Infos Relatório'!$B52,'Faturamento SP3'!$Z$2:$Z$692,'Infos Relatório'!I$1,'Faturamento SP3'!$T$2:$T$692,"Sim")+SUMIFS('Faturamento SP3'!$P$2:$P$692,'Faturamento SP3'!$D$2:$D$692,'Infos Relatório'!$B$2,'Faturamento SP3'!$E$2:$E$692,'Infos Relatório'!$B52,'Faturamento SP3'!$Z$2:$Z$692,'Infos Relatório'!I$1,'Faturamento SP3'!$T$2:$T$692,"Sim")</f>
        <v>0</v>
      </c>
      <c r="M52" s="27" t="e">
        <f t="shared" si="1"/>
        <v>#DIV/0!</v>
      </c>
      <c r="N52" s="24">
        <f>SUMIFS('Faturamento SP3'!$H$2:$H$692,'Faturamento SP3'!$D$2:$D$692,'Infos Relatório'!$B$2,'Faturamento SP3'!$E$2:$E$692,'Infos Relatório'!$B52,'Faturamento SP3'!$Z$2:$Z$692,'Infos Relatório'!I$1)</f>
        <v>0</v>
      </c>
      <c r="O52" s="23">
        <f>COUNTIFS('Faturamento SP3'!$D$2:$D$692,'Infos Relatório'!$B$2,'Faturamento SP3'!$E$2:$E$692,'Infos Relatório'!$B52,'Faturamento SP3'!$Z$2:$Z$692,'Infos Relatório'!O$1)</f>
        <v>0</v>
      </c>
      <c r="P52" s="13">
        <f>SUMIFS('Faturamento SP3'!$G$2:$G$692,'Faturamento SP3'!$D$2:$D$692,'Infos Relatório'!$B$2,'Faturamento SP3'!$E$2:$E$692,'Infos Relatório'!$B52,'Faturamento SP3'!$Z$2:$Z$692,'Infos Relatório'!O$1)</f>
        <v>0</v>
      </c>
      <c r="Q52" s="13">
        <f>SUMIFS('Faturamento SP3'!$J$2:$J$692,'Faturamento SP3'!$D$2:$D$692,'Infos Relatório'!$B$2,'Faturamento SP3'!$E$2:$E$692,'Infos Relatório'!$B52,'Faturamento SP3'!$Z$2:$Z$692,'Infos Relatório'!O$1)</f>
        <v>0</v>
      </c>
      <c r="R52" s="14">
        <f>SUMIFS('Faturamento SP3'!$O$2:$O$692,'Faturamento SP3'!$D$2:$D$692,'Infos Relatório'!$B$2,'Faturamento SP3'!$E$2:$E$692,'Infos Relatório'!$B52,'Faturamento SP3'!$Z$2:$Z$692,'Infos Relatório'!O$1,'Faturamento SP3'!$T$2:$T$692,"Sim")+SUMIFS('Faturamento SP3'!$P$2:$P$692,'Faturamento SP3'!$D$2:$D$692,'Infos Relatório'!$B$2,'Faturamento SP3'!$E$2:$E$692,'Infos Relatório'!$B52,'Faturamento SP3'!$Z$2:$Z$692,'Infos Relatório'!O$1,'Faturamento SP3'!$T$2:$T$692,"Sim")</f>
        <v>0</v>
      </c>
      <c r="S52" s="27" t="e">
        <f t="shared" si="2"/>
        <v>#DIV/0!</v>
      </c>
      <c r="T52" s="24">
        <f>SUMIFS('Faturamento SP3'!$H$2:$H$692,'Faturamento SP3'!$D$2:$D$692,'Infos Relatório'!$B$2,'Faturamento SP3'!$E$2:$E$692,'Infos Relatório'!$B52,'Faturamento SP3'!$Z$2:$Z$692,'Infos Relatório'!O$1)</f>
        <v>0</v>
      </c>
      <c r="U52" s="23">
        <f>COUNTIFS('Faturamento SP3'!$D$2:$D$692,'Infos Relatório'!$B$2,'Faturamento SP3'!$E$2:$E$692,'Infos Relatório'!$B52,'Faturamento SP3'!$Z$2:$Z$692,'Infos Relatório'!U$1)</f>
        <v>0</v>
      </c>
      <c r="V52" s="13">
        <f>SUMIFS('Faturamento SP3'!$G$2:$G$692,'Faturamento SP3'!$D$2:$D$692,'Infos Relatório'!$B$2,'Faturamento SP3'!$E$2:$E$692,'Infos Relatório'!$B52,'Faturamento SP3'!$Z$2:$Z$692,'Infos Relatório'!U$1)</f>
        <v>0</v>
      </c>
      <c r="W52" s="13">
        <f>SUMIFS('Faturamento SP3'!$J$2:$J$692,'Faturamento SP3'!$D$2:$D$692,'Infos Relatório'!$B$2,'Faturamento SP3'!$E$2:$E$692,'Infos Relatório'!$B52,'Faturamento SP3'!$Z$2:$Z$692,'Infos Relatório'!U$1)</f>
        <v>0</v>
      </c>
      <c r="X52" s="14">
        <f>SUMIFS('Faturamento SP3'!$O$2:$O$692,'Faturamento SP3'!$D$2:$D$692,'Infos Relatório'!$B$2,'Faturamento SP3'!$E$2:$E$692,'Infos Relatório'!$B52,'Faturamento SP3'!$Z$2:$Z$692,'Infos Relatório'!U$1,'Faturamento SP3'!$T$2:$T$692,"Sim")+SUMIFS('Faturamento SP3'!$P$2:$P$692,'Faturamento SP3'!$D$2:$D$692,'Infos Relatório'!$B$2,'Faturamento SP3'!$E$2:$E$692,'Infos Relatório'!$B52,'Faturamento SP3'!$Z$2:$Z$692,'Infos Relatório'!U$1,'Faturamento SP3'!$T$2:$T$692,"Sim")</f>
        <v>0</v>
      </c>
      <c r="Y52" s="27" t="e">
        <f t="shared" si="3"/>
        <v>#DIV/0!</v>
      </c>
      <c r="Z52" s="24">
        <f>SUMIFS('Faturamento SP3'!$H$2:$H$692,'Faturamento SP3'!$D$2:$D$692,'Infos Relatório'!$B$2,'Faturamento SP3'!$E$2:$E$692,'Infos Relatório'!$B52,'Faturamento SP3'!$Z$2:$Z$692,'Infos Relatório'!U$1)</f>
        <v>0</v>
      </c>
      <c r="AA52" s="23">
        <f>COUNTIFS('Faturamento SP3'!$D$2:$D$692,'Infos Relatório'!$B$2,'Faturamento SP3'!$E$2:$E$692,'Infos Relatório'!$B52,'Faturamento SP3'!$Z$2:$Z$692,'Infos Relatório'!AA$1)</f>
        <v>0</v>
      </c>
      <c r="AB52" s="13">
        <f>SUMIFS('Faturamento SP3'!$G$2:$G$692,'Faturamento SP3'!$D$2:$D$692,'Infos Relatório'!$B$2,'Faturamento SP3'!$E$2:$E$692,'Infos Relatório'!$B52,'Faturamento SP3'!$Z$2:$Z$692,'Infos Relatório'!AA$1)</f>
        <v>0</v>
      </c>
      <c r="AC52" s="13">
        <f>SUMIFS('Faturamento SP3'!$J$2:$J$692,'Faturamento SP3'!$D$2:$D$692,'Infos Relatório'!$B$2,'Faturamento SP3'!$E$2:$E$692,'Infos Relatório'!$B52,'Faturamento SP3'!$Z$2:$Z$692,'Infos Relatório'!AA$1)</f>
        <v>0</v>
      </c>
      <c r="AD52" s="14">
        <f>SUMIFS('Faturamento SP3'!$O$2:$O$692,'Faturamento SP3'!$D$2:$D$692,'Infos Relatório'!$B$2,'Faturamento SP3'!$E$2:$E$692,'Infos Relatório'!$B52,'Faturamento SP3'!$Z$2:$Z$692,'Infos Relatório'!AA$1,'Faturamento SP3'!$T$2:$T$692,"Sim")+SUMIFS('Faturamento SP3'!$P$2:$P$692,'Faturamento SP3'!$D$2:$D$692,'Infos Relatório'!$B$2,'Faturamento SP3'!$E$2:$E$692,'Infos Relatório'!$B52,'Faturamento SP3'!$Z$2:$Z$692,'Infos Relatório'!AA$1,'Faturamento SP3'!$T$2:$T$692,"Sim")</f>
        <v>0</v>
      </c>
      <c r="AE52" s="27" t="e">
        <f t="shared" si="4"/>
        <v>#DIV/0!</v>
      </c>
      <c r="AF52" s="24">
        <f>SUMIFS('Faturamento SP3'!$H$2:$H$692,'Faturamento SP3'!$D$2:$D$692,'Infos Relatório'!$B$2,'Faturamento SP3'!$E$2:$E$692,'Infos Relatório'!$B52,'Faturamento SP3'!$Z$2:$Z$692,'Infos Relatório'!AA$1)</f>
        <v>0</v>
      </c>
      <c r="AG52" s="23">
        <f>COUNTIFS('Faturamento SP3'!$D$2:$D$692,'Infos Relatório'!$B$2,'Faturamento SP3'!$E$2:$E$692,'Infos Relatório'!$B52,'Faturamento SP3'!$Z$2:$Z$692,'Infos Relatório'!AG$1)</f>
        <v>0</v>
      </c>
      <c r="AH52" s="13">
        <f>SUMIFS('Faturamento SP3'!$G$2:$G$692,'Faturamento SP3'!$D$2:$D$692,'Infos Relatório'!$B$2,'Faturamento SP3'!$E$2:$E$692,'Infos Relatório'!$B52,'Faturamento SP3'!$Z$2:$Z$692,'Infos Relatório'!AG$1)</f>
        <v>0</v>
      </c>
      <c r="AI52" s="13">
        <f>SUMIFS('Faturamento SP3'!$J$2:$J$692,'Faturamento SP3'!$D$2:$D$692,'Infos Relatório'!$B$2,'Faturamento SP3'!$E$2:$E$692,'Infos Relatório'!$B52,'Faturamento SP3'!$Z$2:$Z$692,'Infos Relatório'!AG$1)</f>
        <v>0</v>
      </c>
      <c r="AJ52" s="14">
        <f>SUMIFS('Faturamento SP3'!$O$2:$O$692,'Faturamento SP3'!$D$2:$D$692,'Infos Relatório'!$B$2,'Faturamento SP3'!$E$2:$E$692,'Infos Relatório'!$B52,'Faturamento SP3'!$Z$2:$Z$692,'Infos Relatório'!AG$1,'Faturamento SP3'!$T$2:$T$692,"Sim")+SUMIFS('Faturamento SP3'!$P$2:$P$692,'Faturamento SP3'!$D$2:$D$692,'Infos Relatório'!$B$2,'Faturamento SP3'!$E$2:$E$692,'Infos Relatório'!$B52,'Faturamento SP3'!$Z$2:$Z$692,'Infos Relatório'!AG$1,'Faturamento SP3'!$T$2:$T$692,"Sim")</f>
        <v>0</v>
      </c>
      <c r="AK52" s="27" t="e">
        <f t="shared" si="5"/>
        <v>#DIV/0!</v>
      </c>
      <c r="AL52" s="24">
        <f>SUMIFS('Faturamento SP3'!$H$2:$H$692,'Faturamento SP3'!$D$2:$D$692,'Infos Relatório'!$B$2,'Faturamento SP3'!$E$2:$E$692,'Infos Relatório'!$B52,'Faturamento SP3'!$Z$2:$Z$692,'Infos Relatório'!AG$1)</f>
        <v>0</v>
      </c>
      <c r="AM52" s="23">
        <f>COUNTIFS('Faturamento SP3'!$D$2:$D$692,'Infos Relatório'!$B$2,'Faturamento SP3'!$E$2:$E$692,'Infos Relatório'!$B52,'Faturamento SP3'!$Z$2:$Z$692,'Infos Relatório'!AM$1)</f>
        <v>0</v>
      </c>
      <c r="AN52" s="13">
        <f>SUMIFS('Faturamento SP3'!$G$2:$G$692,'Faturamento SP3'!$D$2:$D$692,'Infos Relatório'!$B$2,'Faturamento SP3'!$E$2:$E$692,'Infos Relatório'!$B52,'Faturamento SP3'!$Z$2:$Z$692,'Infos Relatório'!AM$1)</f>
        <v>0</v>
      </c>
      <c r="AO52" s="13">
        <f>SUMIFS('Faturamento SP3'!$J$2:$J$692,'Faturamento SP3'!$D$2:$D$692,'Infos Relatório'!$B$2,'Faturamento SP3'!$E$2:$E$692,'Infos Relatório'!$B52,'Faturamento SP3'!$Z$2:$Z$692,'Infos Relatório'!AM$1)</f>
        <v>0</v>
      </c>
      <c r="AP52" s="14">
        <f>SUMIFS('Faturamento SP3'!$O$2:$O$692,'Faturamento SP3'!$D$2:$D$692,'Infos Relatório'!$B$2,'Faturamento SP3'!$E$2:$E$692,'Infos Relatório'!$B52,'Faturamento SP3'!$Z$2:$Z$692,'Infos Relatório'!AM$1,'Faturamento SP3'!$T$2:$T$692,"Sim")+SUMIFS('Faturamento SP3'!$P$2:$P$692,'Faturamento SP3'!$D$2:$D$692,'Infos Relatório'!$B$2,'Faturamento SP3'!$E$2:$E$692,'Infos Relatório'!$B52,'Faturamento SP3'!$Z$2:$Z$692,'Infos Relatório'!AM$1,'Faturamento SP3'!$T$2:$T$692,"Sim")</f>
        <v>0</v>
      </c>
      <c r="AQ52" s="27" t="e">
        <f t="shared" si="6"/>
        <v>#DIV/0!</v>
      </c>
      <c r="AR52" s="24">
        <f>SUMIFS('Faturamento SP3'!$H$2:$H$692,'Faturamento SP3'!$D$2:$D$692,'Infos Relatório'!$B$2,'Faturamento SP3'!$E$2:$E$692,'Infos Relatório'!$B52,'Faturamento SP3'!$Z$2:$Z$692,'Infos Relatório'!AM$1)</f>
        <v>0</v>
      </c>
      <c r="AS52" s="23">
        <f>COUNTIFS('Faturamento SP3'!$D$2:$D$692,'Infos Relatório'!$B$2,'Faturamento SP3'!$E$2:$E$692,'Infos Relatório'!$B52,'Faturamento SP3'!$Z$2:$Z$692,'Infos Relatório'!AS$1)</f>
        <v>0</v>
      </c>
      <c r="AT52" s="13">
        <f>SUMIFS('Faturamento SP3'!$G$2:$G$692,'Faturamento SP3'!$D$2:$D$692,'Infos Relatório'!$B$2,'Faturamento SP3'!$E$2:$E$692,'Infos Relatório'!$B52,'Faturamento SP3'!$Z$2:$Z$692,'Infos Relatório'!AS$1)</f>
        <v>0</v>
      </c>
      <c r="AU52" s="13">
        <f>SUMIFS('Faturamento SP3'!$J$2:$J$692,'Faturamento SP3'!$D$2:$D$692,'Infos Relatório'!$B$2,'Faturamento SP3'!$E$2:$E$692,'Infos Relatório'!$B52,'Faturamento SP3'!$Z$2:$Z$692,'Infos Relatório'!AS$1)</f>
        <v>0</v>
      </c>
      <c r="AV52" s="14">
        <f>SUMIFS('Faturamento SP3'!$O$2:$O$692,'Faturamento SP3'!$D$2:$D$692,'Infos Relatório'!$B$2,'Faturamento SP3'!$E$2:$E$692,'Infos Relatório'!$B52,'Faturamento SP3'!$Z$2:$Z$692,'Infos Relatório'!AS$1,'Faturamento SP3'!$T$2:$T$692,"Sim")+SUMIFS('Faturamento SP3'!$P$2:$P$692,'Faturamento SP3'!$D$2:$D$692,'Infos Relatório'!$B$2,'Faturamento SP3'!$E$2:$E$692,'Infos Relatório'!$B52,'Faturamento SP3'!$Z$2:$Z$692,'Infos Relatório'!AS$1,'Faturamento SP3'!$T$2:$T$692,"Sim")</f>
        <v>0</v>
      </c>
      <c r="AW52" s="27" t="e">
        <f t="shared" si="7"/>
        <v>#DIV/0!</v>
      </c>
      <c r="AX52" s="24">
        <f>SUMIFS('Faturamento SP3'!$H$2:$H$692,'Faturamento SP3'!$D$2:$D$692,'Infos Relatório'!$B$2,'Faturamento SP3'!$E$2:$E$692,'Infos Relatório'!$B52,'Faturamento SP3'!$Z$2:$Z$692,'Infos Relatório'!AS$1)</f>
        <v>0</v>
      </c>
      <c r="AY52" s="23">
        <f>COUNTIFS('Faturamento SP3'!$D$2:$D$692,'Infos Relatório'!$B$2,'Faturamento SP3'!$E$2:$E$692,'Infos Relatório'!$B52,'Faturamento SP3'!$Z$2:$Z$692,'Infos Relatório'!AY$1)</f>
        <v>0</v>
      </c>
      <c r="AZ52" s="13">
        <f>SUMIFS('Faturamento SP3'!$G$2:$G$692,'Faturamento SP3'!$D$2:$D$692,'Infos Relatório'!$B$2,'Faturamento SP3'!$E$2:$E$692,'Infos Relatório'!$B52,'Faturamento SP3'!$Z$2:$Z$692,'Infos Relatório'!AY$1)</f>
        <v>0</v>
      </c>
      <c r="BA52" s="13">
        <f>SUMIFS('Faturamento SP3'!$J$2:$J$692,'Faturamento SP3'!$D$2:$D$692,'Infos Relatório'!$B$2,'Faturamento SP3'!$E$2:$E$692,'Infos Relatório'!$B52,'Faturamento SP3'!$Z$2:$Z$692,'Infos Relatório'!AY$1)</f>
        <v>0</v>
      </c>
      <c r="BB52" s="14">
        <f>SUMIFS('Faturamento SP3'!$O$2:$O$692,'Faturamento SP3'!$D$2:$D$692,'Infos Relatório'!$B$2,'Faturamento SP3'!$E$2:$E$692,'Infos Relatório'!$B52,'Faturamento SP3'!$Z$2:$Z$692,'Infos Relatório'!AY$1,'Faturamento SP3'!$T$2:$T$692,"Sim")+SUMIFS('Faturamento SP3'!$P$2:$P$692,'Faturamento SP3'!$D$2:$D$692,'Infos Relatório'!$B$2,'Faturamento SP3'!$E$2:$E$692,'Infos Relatório'!$B52,'Faturamento SP3'!$Z$2:$Z$692,'Infos Relatório'!AY$1,'Faturamento SP3'!$T$2:$T$692,"Sim")</f>
        <v>0</v>
      </c>
      <c r="BC52" s="27" t="e">
        <f t="shared" si="8"/>
        <v>#DIV/0!</v>
      </c>
      <c r="BD52" s="24">
        <f>SUMIFS('Faturamento SP3'!$H$2:$H$692,'Faturamento SP3'!$D$2:$D$692,'Infos Relatório'!$B$2,'Faturamento SP3'!$E$2:$E$692,'Infos Relatório'!$B52,'Faturamento SP3'!$Z$2:$Z$692,'Infos Relatório'!AY$1)</f>
        <v>0</v>
      </c>
      <c r="BE52" s="23">
        <f>COUNTIFS('Faturamento SP3'!$D$2:$D$692,'Infos Relatório'!$B$2,'Faturamento SP3'!$E$2:$E$692,'Infos Relatório'!$B52,'Faturamento SP3'!$Z$2:$Z$692,'Infos Relatório'!BE$1)</f>
        <v>0</v>
      </c>
      <c r="BF52" s="13">
        <f>SUMIFS('Faturamento SP3'!$G$2:$G$692,'Faturamento SP3'!$D$2:$D$692,'Infos Relatório'!$B$2,'Faturamento SP3'!$E$2:$E$692,'Infos Relatório'!$B52,'Faturamento SP3'!$Z$2:$Z$692,'Infos Relatório'!BE$1)</f>
        <v>0</v>
      </c>
      <c r="BG52" s="13">
        <f>SUMIFS('Faturamento SP3'!$J$2:$J$692,'Faturamento SP3'!$D$2:$D$692,'Infos Relatório'!$B$2,'Faturamento SP3'!$E$2:$E$692,'Infos Relatório'!$B52,'Faturamento SP3'!$Z$2:$Z$692,'Infos Relatório'!BE$1)</f>
        <v>0</v>
      </c>
      <c r="BH52" s="14">
        <f>SUMIFS('Faturamento SP3'!$O$2:$O$692,'Faturamento SP3'!$D$2:$D$692,'Infos Relatório'!$B$2,'Faturamento SP3'!$E$2:$E$692,'Infos Relatório'!$B52,'Faturamento SP3'!$Z$2:$Z$692,'Infos Relatório'!BE$1,'Faturamento SP3'!$T$2:$T$692,"Sim")+SUMIFS('Faturamento SP3'!$P$2:$P$692,'Faturamento SP3'!$D$2:$D$692,'Infos Relatório'!$B$2,'Faturamento SP3'!$E$2:$E$692,'Infos Relatório'!$B52,'Faturamento SP3'!$Z$2:$Z$692,'Infos Relatório'!BE$1,'Faturamento SP3'!$T$2:$T$692,"Sim")</f>
        <v>0</v>
      </c>
      <c r="BI52" s="27" t="e">
        <f t="shared" si="9"/>
        <v>#DIV/0!</v>
      </c>
      <c r="BJ52" s="24">
        <f>SUMIFS('Faturamento SP3'!$H$2:$H$692,'Faturamento SP3'!$D$2:$D$692,'Infos Relatório'!$B$2,'Faturamento SP3'!$E$2:$E$692,'Infos Relatório'!$B52,'Faturamento SP3'!$Z$2:$Z$692,'Infos Relatório'!BE$1)</f>
        <v>0</v>
      </c>
      <c r="BK52" s="23">
        <f>COUNTIFS('Faturamento SP3'!$D$2:$D$692,'Infos Relatório'!$B$2,'Faturamento SP3'!$E$2:$E$692,'Infos Relatório'!$B52,'Faturamento SP3'!$Z$2:$Z$692,'Infos Relatório'!BK$1)</f>
        <v>0</v>
      </c>
      <c r="BL52" s="13">
        <f>SUMIFS('Faturamento SP3'!$G$2:$G$692,'Faturamento SP3'!$D$2:$D$692,'Infos Relatório'!$B$2,'Faturamento SP3'!$E$2:$E$692,'Infos Relatório'!$B52,'Faturamento SP3'!$Z$2:$Z$692,'Infos Relatório'!BK$1)</f>
        <v>0</v>
      </c>
      <c r="BM52" s="13">
        <f>SUMIFS('Faturamento SP3'!$J$2:$J$692,'Faturamento SP3'!$D$2:$D$692,'Infos Relatório'!$B$2,'Faturamento SP3'!$E$2:$E$692,'Infos Relatório'!$B52,'Faturamento SP3'!$Z$2:$Z$692,'Infos Relatório'!BK$1)</f>
        <v>0</v>
      </c>
      <c r="BN52" s="14">
        <f>SUMIFS('Faturamento SP3'!$O$2:$O$692,'Faturamento SP3'!$D$2:$D$692,'Infos Relatório'!$B$2,'Faturamento SP3'!$E$2:$E$692,'Infos Relatório'!$B52,'Faturamento SP3'!$Z$2:$Z$692,'Infos Relatório'!BK$1,'Faturamento SP3'!$T$2:$T$692,"Sim")+SUMIFS('Faturamento SP3'!$P$2:$P$692,'Faturamento SP3'!$D$2:$D$692,'Infos Relatório'!$B$2,'Faturamento SP3'!$E$2:$E$692,'Infos Relatório'!$B52,'Faturamento SP3'!$Z$2:$Z$692,'Infos Relatório'!BK$1,'Faturamento SP3'!$T$2:$T$692,"Sim")</f>
        <v>0</v>
      </c>
      <c r="BO52" s="27" t="e">
        <f t="shared" si="10"/>
        <v>#DIV/0!</v>
      </c>
      <c r="BP52" s="24">
        <f>SUMIFS('Faturamento SP3'!$H$2:$H$692,'Faturamento SP3'!$D$2:$D$692,'Infos Relatório'!$B$2,'Faturamento SP3'!$E$2:$E$692,'Infos Relatório'!$B52,'Faturamento SP3'!$Z$2:$Z$692,'Infos Relatório'!BK$1)</f>
        <v>0</v>
      </c>
      <c r="BQ52" s="23">
        <f>COUNTIFS('Faturamento SP3'!$D$2:$D$692,'Infos Relatório'!$B$2,'Faturamento SP3'!$E$2:$E$692,'Infos Relatório'!$B52,'Faturamento SP3'!$Z$2:$Z$692,'Infos Relatório'!BQ$1)</f>
        <v>0</v>
      </c>
      <c r="BR52" s="13">
        <f>SUMIFS('Faturamento SP3'!$G$2:$G$692,'Faturamento SP3'!$D$2:$D$692,'Infos Relatório'!$B$2,'Faturamento SP3'!$E$2:$E$692,'Infos Relatório'!$B52,'Faturamento SP3'!$Z$2:$Z$692,'Infos Relatório'!BQ$1)</f>
        <v>0</v>
      </c>
      <c r="BS52" s="13">
        <f>SUMIFS('Faturamento SP3'!$J$2:$J$692,'Faturamento SP3'!$D$2:$D$692,'Infos Relatório'!$B$2,'Faturamento SP3'!$E$2:$E$692,'Infos Relatório'!$B52,'Faturamento SP3'!$Z$2:$Z$692,'Infos Relatório'!BQ$1)</f>
        <v>0</v>
      </c>
      <c r="BT52" s="14">
        <f>SUMIFS('Faturamento SP3'!$O$2:$O$692,'Faturamento SP3'!$D$2:$D$692,'Infos Relatório'!$B$2,'Faturamento SP3'!$E$2:$E$692,'Infos Relatório'!$B52,'Faturamento SP3'!$Z$2:$Z$692,'Infos Relatório'!BQ$1,'Faturamento SP3'!$T$2:$T$692,"Sim")+SUMIFS('Faturamento SP3'!$P$2:$P$692,'Faturamento SP3'!$D$2:$D$692,'Infos Relatório'!$B$2,'Faturamento SP3'!$E$2:$E$692,'Infos Relatório'!$B52,'Faturamento SP3'!$Z$2:$Z$692,'Infos Relatório'!BQ$1,'Faturamento SP3'!$T$2:$T$692,"Sim")</f>
        <v>0</v>
      </c>
      <c r="BU52" s="27" t="e">
        <f t="shared" si="11"/>
        <v>#DIV/0!</v>
      </c>
      <c r="BV52" s="24">
        <f>SUMIFS('Faturamento SP3'!$H$2:$H$692,'Faturamento SP3'!$D$2:$D$692,'Infos Relatório'!$B$2,'Faturamento SP3'!$E$2:$E$692,'Infos Relatório'!$B52,'Faturamento SP3'!$Z$2:$Z$692,'Infos Relatório'!BQ$1)</f>
        <v>0</v>
      </c>
    </row>
    <row r="53" spans="2:74">
      <c r="B53" s="17" t="s">
        <v>57</v>
      </c>
      <c r="C53" s="23">
        <f>COUNTIFS('Faturamento SP3'!$D$2:$D$692,'Infos Relatório'!$B$2,'Faturamento SP3'!$E$2:$E$692,'Infos Relatório'!$B53,'Faturamento SP3'!$Z$2:$Z$692,'Infos Relatório'!C$1)</f>
        <v>0</v>
      </c>
      <c r="D53" s="13">
        <f>SUMIFS('Faturamento SP3'!$G$2:$G$692,'Faturamento SP3'!$D$2:$D$692,'Infos Relatório'!$B$2,'Faturamento SP3'!$E$2:$E$692,'Infos Relatório'!$B53,'Faturamento SP3'!$Z$2:$Z$692,'Infos Relatório'!C$1)</f>
        <v>0</v>
      </c>
      <c r="E53" s="13">
        <f>SUMIFS('Faturamento SP3'!$J$2:$J$692,'Faturamento SP3'!$D$2:$D$692,'Infos Relatório'!$B$2,'Faturamento SP3'!$E$2:$E$692,'Infos Relatório'!$B53,'Faturamento SP3'!$Z$2:$Z$692,'Infos Relatório'!C$1)</f>
        <v>0</v>
      </c>
      <c r="F53" s="14">
        <f>SUMIFS('Faturamento SP3'!$O$2:$O$692,'Faturamento SP3'!$D$2:$D$692,'Infos Relatório'!$B$2,'Faturamento SP3'!$E$2:$E$692,'Infos Relatório'!$B53,'Faturamento SP3'!$Z$2:$Z$692,'Infos Relatório'!C$1,'Faturamento SP3'!$T$2:$T$692,"Sim")+SUMIFS('Faturamento SP3'!$P$2:$P$692,'Faturamento SP3'!$D$2:$D$692,'Infos Relatório'!$B$2,'Faturamento SP3'!$E$2:$E$692,'Infos Relatório'!$B53,'Faturamento SP3'!$Z$2:$Z$692,'Infos Relatório'!C$1,'Faturamento SP3'!$T$2:$T$692,"Sim")</f>
        <v>0</v>
      </c>
      <c r="G53" s="27" t="e">
        <f t="shared" si="12"/>
        <v>#DIV/0!</v>
      </c>
      <c r="H53" s="24">
        <f>SUMIFS('Faturamento SP3'!$H$2:$H$692,'Faturamento SP3'!$D$2:$D$692,'Infos Relatório'!$B$2,'Faturamento SP3'!$E$2:$E$692,'Infos Relatório'!$B53,'Faturamento SP3'!$Z$2:$Z$692,'Infos Relatório'!C$1)</f>
        <v>0</v>
      </c>
      <c r="I53" s="23">
        <f>COUNTIFS('Faturamento SP3'!$D$2:$D$692,'Infos Relatório'!$B$2,'Faturamento SP3'!$E$2:$E$692,'Infos Relatório'!$B53,'Faturamento SP3'!$Z$2:$Z$692,'Infos Relatório'!I$1)</f>
        <v>0</v>
      </c>
      <c r="J53" s="13">
        <f>SUMIFS('Faturamento SP3'!$G$2:$G$692,'Faturamento SP3'!$D$2:$D$692,'Infos Relatório'!$B$2,'Faturamento SP3'!$E$2:$E$692,'Infos Relatório'!$B53,'Faturamento SP3'!$Z$2:$Z$692,'Infos Relatório'!I$1)</f>
        <v>0</v>
      </c>
      <c r="K53" s="13">
        <f>SUMIFS('Faturamento SP3'!$J$2:$J$692,'Faturamento SP3'!$D$2:$D$692,'Infos Relatório'!$B$2,'Faturamento SP3'!$E$2:$E$692,'Infos Relatório'!$B53,'Faturamento SP3'!$Z$2:$Z$692,'Infos Relatório'!I$1)</f>
        <v>0</v>
      </c>
      <c r="L53" s="14">
        <f>SUMIFS('Faturamento SP3'!$O$2:$O$692,'Faturamento SP3'!$D$2:$D$692,'Infos Relatório'!$B$2,'Faturamento SP3'!$E$2:$E$692,'Infos Relatório'!$B53,'Faturamento SP3'!$Z$2:$Z$692,'Infos Relatório'!I$1,'Faturamento SP3'!$T$2:$T$692,"Sim")+SUMIFS('Faturamento SP3'!$P$2:$P$692,'Faturamento SP3'!$D$2:$D$692,'Infos Relatório'!$B$2,'Faturamento SP3'!$E$2:$E$692,'Infos Relatório'!$B53,'Faturamento SP3'!$Z$2:$Z$692,'Infos Relatório'!I$1,'Faturamento SP3'!$T$2:$T$692,"Sim")</f>
        <v>0</v>
      </c>
      <c r="M53" s="27" t="e">
        <f t="shared" si="1"/>
        <v>#DIV/0!</v>
      </c>
      <c r="N53" s="24">
        <f>SUMIFS('Faturamento SP3'!$H$2:$H$692,'Faturamento SP3'!$D$2:$D$692,'Infos Relatório'!$B$2,'Faturamento SP3'!$E$2:$E$692,'Infos Relatório'!$B53,'Faturamento SP3'!$Z$2:$Z$692,'Infos Relatório'!I$1)</f>
        <v>0</v>
      </c>
      <c r="O53" s="23">
        <f>COUNTIFS('Faturamento SP3'!$D$2:$D$692,'Infos Relatório'!$B$2,'Faturamento SP3'!$E$2:$E$692,'Infos Relatório'!$B53,'Faturamento SP3'!$Z$2:$Z$692,'Infos Relatório'!O$1)</f>
        <v>0</v>
      </c>
      <c r="P53" s="13">
        <f>SUMIFS('Faturamento SP3'!$G$2:$G$692,'Faturamento SP3'!$D$2:$D$692,'Infos Relatório'!$B$2,'Faturamento SP3'!$E$2:$E$692,'Infos Relatório'!$B53,'Faturamento SP3'!$Z$2:$Z$692,'Infos Relatório'!O$1)</f>
        <v>0</v>
      </c>
      <c r="Q53" s="13">
        <f>SUMIFS('Faturamento SP3'!$J$2:$J$692,'Faturamento SP3'!$D$2:$D$692,'Infos Relatório'!$B$2,'Faturamento SP3'!$E$2:$E$692,'Infos Relatório'!$B53,'Faturamento SP3'!$Z$2:$Z$692,'Infos Relatório'!O$1)</f>
        <v>0</v>
      </c>
      <c r="R53" s="14">
        <f>SUMIFS('Faturamento SP3'!$O$2:$O$692,'Faturamento SP3'!$D$2:$D$692,'Infos Relatório'!$B$2,'Faturamento SP3'!$E$2:$E$692,'Infos Relatório'!$B53,'Faturamento SP3'!$Z$2:$Z$692,'Infos Relatório'!O$1,'Faturamento SP3'!$T$2:$T$692,"Sim")+SUMIFS('Faturamento SP3'!$P$2:$P$692,'Faturamento SP3'!$D$2:$D$692,'Infos Relatório'!$B$2,'Faturamento SP3'!$E$2:$E$692,'Infos Relatório'!$B53,'Faturamento SP3'!$Z$2:$Z$692,'Infos Relatório'!O$1,'Faturamento SP3'!$T$2:$T$692,"Sim")</f>
        <v>0</v>
      </c>
      <c r="S53" s="27" t="e">
        <f t="shared" si="2"/>
        <v>#DIV/0!</v>
      </c>
      <c r="T53" s="24">
        <f>SUMIFS('Faturamento SP3'!$H$2:$H$692,'Faturamento SP3'!$D$2:$D$692,'Infos Relatório'!$B$2,'Faturamento SP3'!$E$2:$E$692,'Infos Relatório'!$B53,'Faturamento SP3'!$Z$2:$Z$692,'Infos Relatório'!O$1)</f>
        <v>0</v>
      </c>
      <c r="U53" s="23">
        <f>COUNTIFS('Faturamento SP3'!$D$2:$D$692,'Infos Relatório'!$B$2,'Faturamento SP3'!$E$2:$E$692,'Infos Relatório'!$B53,'Faturamento SP3'!$Z$2:$Z$692,'Infos Relatório'!U$1)</f>
        <v>0</v>
      </c>
      <c r="V53" s="13">
        <f>SUMIFS('Faturamento SP3'!$G$2:$G$692,'Faturamento SP3'!$D$2:$D$692,'Infos Relatório'!$B$2,'Faturamento SP3'!$E$2:$E$692,'Infos Relatório'!$B53,'Faturamento SP3'!$Z$2:$Z$692,'Infos Relatório'!U$1)</f>
        <v>0</v>
      </c>
      <c r="W53" s="13">
        <f>SUMIFS('Faturamento SP3'!$J$2:$J$692,'Faturamento SP3'!$D$2:$D$692,'Infos Relatório'!$B$2,'Faturamento SP3'!$E$2:$E$692,'Infos Relatório'!$B53,'Faturamento SP3'!$Z$2:$Z$692,'Infos Relatório'!U$1)</f>
        <v>0</v>
      </c>
      <c r="X53" s="14">
        <f>SUMIFS('Faturamento SP3'!$O$2:$O$692,'Faturamento SP3'!$D$2:$D$692,'Infos Relatório'!$B$2,'Faturamento SP3'!$E$2:$E$692,'Infos Relatório'!$B53,'Faturamento SP3'!$Z$2:$Z$692,'Infos Relatório'!U$1,'Faturamento SP3'!$T$2:$T$692,"Sim")+SUMIFS('Faturamento SP3'!$P$2:$P$692,'Faturamento SP3'!$D$2:$D$692,'Infos Relatório'!$B$2,'Faturamento SP3'!$E$2:$E$692,'Infos Relatório'!$B53,'Faturamento SP3'!$Z$2:$Z$692,'Infos Relatório'!U$1,'Faturamento SP3'!$T$2:$T$692,"Sim")</f>
        <v>0</v>
      </c>
      <c r="Y53" s="27" t="e">
        <f t="shared" si="3"/>
        <v>#DIV/0!</v>
      </c>
      <c r="Z53" s="24">
        <f>SUMIFS('Faturamento SP3'!$H$2:$H$692,'Faturamento SP3'!$D$2:$D$692,'Infos Relatório'!$B$2,'Faturamento SP3'!$E$2:$E$692,'Infos Relatório'!$B53,'Faturamento SP3'!$Z$2:$Z$692,'Infos Relatório'!U$1)</f>
        <v>0</v>
      </c>
      <c r="AA53" s="23">
        <f>COUNTIFS('Faturamento SP3'!$D$2:$D$692,'Infos Relatório'!$B$2,'Faturamento SP3'!$E$2:$E$692,'Infos Relatório'!$B53,'Faturamento SP3'!$Z$2:$Z$692,'Infos Relatório'!AA$1)</f>
        <v>0</v>
      </c>
      <c r="AB53" s="13">
        <f>SUMIFS('Faturamento SP3'!$G$2:$G$692,'Faturamento SP3'!$D$2:$D$692,'Infos Relatório'!$B$2,'Faturamento SP3'!$E$2:$E$692,'Infos Relatório'!$B53,'Faturamento SP3'!$Z$2:$Z$692,'Infos Relatório'!AA$1)</f>
        <v>0</v>
      </c>
      <c r="AC53" s="13">
        <f>SUMIFS('Faturamento SP3'!$J$2:$J$692,'Faturamento SP3'!$D$2:$D$692,'Infos Relatório'!$B$2,'Faturamento SP3'!$E$2:$E$692,'Infos Relatório'!$B53,'Faturamento SP3'!$Z$2:$Z$692,'Infos Relatório'!AA$1)</f>
        <v>0</v>
      </c>
      <c r="AD53" s="14">
        <f>SUMIFS('Faturamento SP3'!$O$2:$O$692,'Faturamento SP3'!$D$2:$D$692,'Infos Relatório'!$B$2,'Faturamento SP3'!$E$2:$E$692,'Infos Relatório'!$B53,'Faturamento SP3'!$Z$2:$Z$692,'Infos Relatório'!AA$1,'Faturamento SP3'!$T$2:$T$692,"Sim")+SUMIFS('Faturamento SP3'!$P$2:$P$692,'Faturamento SP3'!$D$2:$D$692,'Infos Relatório'!$B$2,'Faturamento SP3'!$E$2:$E$692,'Infos Relatório'!$B53,'Faturamento SP3'!$Z$2:$Z$692,'Infos Relatório'!AA$1,'Faturamento SP3'!$T$2:$T$692,"Sim")</f>
        <v>0</v>
      </c>
      <c r="AE53" s="27" t="e">
        <f t="shared" si="4"/>
        <v>#DIV/0!</v>
      </c>
      <c r="AF53" s="24">
        <f>SUMIFS('Faturamento SP3'!$H$2:$H$692,'Faturamento SP3'!$D$2:$D$692,'Infos Relatório'!$B$2,'Faturamento SP3'!$E$2:$E$692,'Infos Relatório'!$B53,'Faturamento SP3'!$Z$2:$Z$692,'Infos Relatório'!AA$1)</f>
        <v>0</v>
      </c>
      <c r="AG53" s="23">
        <f>COUNTIFS('Faturamento SP3'!$D$2:$D$692,'Infos Relatório'!$B$2,'Faturamento SP3'!$E$2:$E$692,'Infos Relatório'!$B53,'Faturamento SP3'!$Z$2:$Z$692,'Infos Relatório'!AG$1)</f>
        <v>0</v>
      </c>
      <c r="AH53" s="13">
        <f>SUMIFS('Faturamento SP3'!$G$2:$G$692,'Faturamento SP3'!$D$2:$D$692,'Infos Relatório'!$B$2,'Faturamento SP3'!$E$2:$E$692,'Infos Relatório'!$B53,'Faturamento SP3'!$Z$2:$Z$692,'Infos Relatório'!AG$1)</f>
        <v>0</v>
      </c>
      <c r="AI53" s="13">
        <f>SUMIFS('Faturamento SP3'!$J$2:$J$692,'Faturamento SP3'!$D$2:$D$692,'Infos Relatório'!$B$2,'Faturamento SP3'!$E$2:$E$692,'Infos Relatório'!$B53,'Faturamento SP3'!$Z$2:$Z$692,'Infos Relatório'!AG$1)</f>
        <v>0</v>
      </c>
      <c r="AJ53" s="14">
        <f>SUMIFS('Faturamento SP3'!$O$2:$O$692,'Faturamento SP3'!$D$2:$D$692,'Infos Relatório'!$B$2,'Faturamento SP3'!$E$2:$E$692,'Infos Relatório'!$B53,'Faturamento SP3'!$Z$2:$Z$692,'Infos Relatório'!AG$1,'Faturamento SP3'!$T$2:$T$692,"Sim")+SUMIFS('Faturamento SP3'!$P$2:$P$692,'Faturamento SP3'!$D$2:$D$692,'Infos Relatório'!$B$2,'Faturamento SP3'!$E$2:$E$692,'Infos Relatório'!$B53,'Faturamento SP3'!$Z$2:$Z$692,'Infos Relatório'!AG$1,'Faturamento SP3'!$T$2:$T$692,"Sim")</f>
        <v>0</v>
      </c>
      <c r="AK53" s="27" t="e">
        <f t="shared" si="5"/>
        <v>#DIV/0!</v>
      </c>
      <c r="AL53" s="24">
        <f>SUMIFS('Faturamento SP3'!$H$2:$H$692,'Faturamento SP3'!$D$2:$D$692,'Infos Relatório'!$B$2,'Faturamento SP3'!$E$2:$E$692,'Infos Relatório'!$B53,'Faturamento SP3'!$Z$2:$Z$692,'Infos Relatório'!AG$1)</f>
        <v>0</v>
      </c>
      <c r="AM53" s="23">
        <f>COUNTIFS('Faturamento SP3'!$D$2:$D$692,'Infos Relatório'!$B$2,'Faturamento SP3'!$E$2:$E$692,'Infos Relatório'!$B53,'Faturamento SP3'!$Z$2:$Z$692,'Infos Relatório'!AM$1)</f>
        <v>0</v>
      </c>
      <c r="AN53" s="13">
        <f>SUMIFS('Faturamento SP3'!$G$2:$G$692,'Faturamento SP3'!$D$2:$D$692,'Infos Relatório'!$B$2,'Faturamento SP3'!$E$2:$E$692,'Infos Relatório'!$B53,'Faturamento SP3'!$Z$2:$Z$692,'Infos Relatório'!AM$1)</f>
        <v>0</v>
      </c>
      <c r="AO53" s="13">
        <f>SUMIFS('Faturamento SP3'!$J$2:$J$692,'Faturamento SP3'!$D$2:$D$692,'Infos Relatório'!$B$2,'Faturamento SP3'!$E$2:$E$692,'Infos Relatório'!$B53,'Faturamento SP3'!$Z$2:$Z$692,'Infos Relatório'!AM$1)</f>
        <v>0</v>
      </c>
      <c r="AP53" s="14">
        <f>SUMIFS('Faturamento SP3'!$O$2:$O$692,'Faturamento SP3'!$D$2:$D$692,'Infos Relatório'!$B$2,'Faturamento SP3'!$E$2:$E$692,'Infos Relatório'!$B53,'Faturamento SP3'!$Z$2:$Z$692,'Infos Relatório'!AM$1,'Faturamento SP3'!$T$2:$T$692,"Sim")+SUMIFS('Faturamento SP3'!$P$2:$P$692,'Faturamento SP3'!$D$2:$D$692,'Infos Relatório'!$B$2,'Faturamento SP3'!$E$2:$E$692,'Infos Relatório'!$B53,'Faturamento SP3'!$Z$2:$Z$692,'Infos Relatório'!AM$1,'Faturamento SP3'!$T$2:$T$692,"Sim")</f>
        <v>0</v>
      </c>
      <c r="AQ53" s="27" t="e">
        <f t="shared" si="6"/>
        <v>#DIV/0!</v>
      </c>
      <c r="AR53" s="24">
        <f>SUMIFS('Faturamento SP3'!$H$2:$H$692,'Faturamento SP3'!$D$2:$D$692,'Infos Relatório'!$B$2,'Faturamento SP3'!$E$2:$E$692,'Infos Relatório'!$B53,'Faturamento SP3'!$Z$2:$Z$692,'Infos Relatório'!AM$1)</f>
        <v>0</v>
      </c>
      <c r="AS53" s="23">
        <f>COUNTIFS('Faturamento SP3'!$D$2:$D$692,'Infos Relatório'!$B$2,'Faturamento SP3'!$E$2:$E$692,'Infos Relatório'!$B53,'Faturamento SP3'!$Z$2:$Z$692,'Infos Relatório'!AS$1)</f>
        <v>0</v>
      </c>
      <c r="AT53" s="13">
        <f>SUMIFS('Faturamento SP3'!$G$2:$G$692,'Faturamento SP3'!$D$2:$D$692,'Infos Relatório'!$B$2,'Faturamento SP3'!$E$2:$E$692,'Infos Relatório'!$B53,'Faturamento SP3'!$Z$2:$Z$692,'Infos Relatório'!AS$1)</f>
        <v>0</v>
      </c>
      <c r="AU53" s="13">
        <f>SUMIFS('Faturamento SP3'!$J$2:$J$692,'Faturamento SP3'!$D$2:$D$692,'Infos Relatório'!$B$2,'Faturamento SP3'!$E$2:$E$692,'Infos Relatório'!$B53,'Faturamento SP3'!$Z$2:$Z$692,'Infos Relatório'!AS$1)</f>
        <v>0</v>
      </c>
      <c r="AV53" s="14">
        <f>SUMIFS('Faturamento SP3'!$O$2:$O$692,'Faturamento SP3'!$D$2:$D$692,'Infos Relatório'!$B$2,'Faturamento SP3'!$E$2:$E$692,'Infos Relatório'!$B53,'Faturamento SP3'!$Z$2:$Z$692,'Infos Relatório'!AS$1,'Faturamento SP3'!$T$2:$T$692,"Sim")+SUMIFS('Faturamento SP3'!$P$2:$P$692,'Faturamento SP3'!$D$2:$D$692,'Infos Relatório'!$B$2,'Faturamento SP3'!$E$2:$E$692,'Infos Relatório'!$B53,'Faturamento SP3'!$Z$2:$Z$692,'Infos Relatório'!AS$1,'Faturamento SP3'!$T$2:$T$692,"Sim")</f>
        <v>0</v>
      </c>
      <c r="AW53" s="27" t="e">
        <f t="shared" si="7"/>
        <v>#DIV/0!</v>
      </c>
      <c r="AX53" s="24">
        <f>SUMIFS('Faturamento SP3'!$H$2:$H$692,'Faturamento SP3'!$D$2:$D$692,'Infos Relatório'!$B$2,'Faturamento SP3'!$E$2:$E$692,'Infos Relatório'!$B53,'Faturamento SP3'!$Z$2:$Z$692,'Infos Relatório'!AS$1)</f>
        <v>0</v>
      </c>
      <c r="AY53" s="23">
        <f>COUNTIFS('Faturamento SP3'!$D$2:$D$692,'Infos Relatório'!$B$2,'Faturamento SP3'!$E$2:$E$692,'Infos Relatório'!$B53,'Faturamento SP3'!$Z$2:$Z$692,'Infos Relatório'!AY$1)</f>
        <v>0</v>
      </c>
      <c r="AZ53" s="13">
        <f>SUMIFS('Faturamento SP3'!$G$2:$G$692,'Faturamento SP3'!$D$2:$D$692,'Infos Relatório'!$B$2,'Faturamento SP3'!$E$2:$E$692,'Infos Relatório'!$B53,'Faturamento SP3'!$Z$2:$Z$692,'Infos Relatório'!AY$1)</f>
        <v>0</v>
      </c>
      <c r="BA53" s="13">
        <f>SUMIFS('Faturamento SP3'!$J$2:$J$692,'Faturamento SP3'!$D$2:$D$692,'Infos Relatório'!$B$2,'Faturamento SP3'!$E$2:$E$692,'Infos Relatório'!$B53,'Faturamento SP3'!$Z$2:$Z$692,'Infos Relatório'!AY$1)</f>
        <v>0</v>
      </c>
      <c r="BB53" s="14">
        <f>SUMIFS('Faturamento SP3'!$O$2:$O$692,'Faturamento SP3'!$D$2:$D$692,'Infos Relatório'!$B$2,'Faturamento SP3'!$E$2:$E$692,'Infos Relatório'!$B53,'Faturamento SP3'!$Z$2:$Z$692,'Infos Relatório'!AY$1,'Faturamento SP3'!$T$2:$T$692,"Sim")+SUMIFS('Faturamento SP3'!$P$2:$P$692,'Faturamento SP3'!$D$2:$D$692,'Infos Relatório'!$B$2,'Faturamento SP3'!$E$2:$E$692,'Infos Relatório'!$B53,'Faturamento SP3'!$Z$2:$Z$692,'Infos Relatório'!AY$1,'Faturamento SP3'!$T$2:$T$692,"Sim")</f>
        <v>0</v>
      </c>
      <c r="BC53" s="27" t="e">
        <f t="shared" si="8"/>
        <v>#DIV/0!</v>
      </c>
      <c r="BD53" s="24">
        <f>SUMIFS('Faturamento SP3'!$H$2:$H$692,'Faturamento SP3'!$D$2:$D$692,'Infos Relatório'!$B$2,'Faturamento SP3'!$E$2:$E$692,'Infos Relatório'!$B53,'Faturamento SP3'!$Z$2:$Z$692,'Infos Relatório'!AY$1)</f>
        <v>0</v>
      </c>
      <c r="BE53" s="23">
        <f>COUNTIFS('Faturamento SP3'!$D$2:$D$692,'Infos Relatório'!$B$2,'Faturamento SP3'!$E$2:$E$692,'Infos Relatório'!$B53,'Faturamento SP3'!$Z$2:$Z$692,'Infos Relatório'!BE$1)</f>
        <v>0</v>
      </c>
      <c r="BF53" s="13">
        <f>SUMIFS('Faturamento SP3'!$G$2:$G$692,'Faturamento SP3'!$D$2:$D$692,'Infos Relatório'!$B$2,'Faturamento SP3'!$E$2:$E$692,'Infos Relatório'!$B53,'Faturamento SP3'!$Z$2:$Z$692,'Infos Relatório'!BE$1)</f>
        <v>0</v>
      </c>
      <c r="BG53" s="13">
        <f>SUMIFS('Faturamento SP3'!$J$2:$J$692,'Faturamento SP3'!$D$2:$D$692,'Infos Relatório'!$B$2,'Faturamento SP3'!$E$2:$E$692,'Infos Relatório'!$B53,'Faturamento SP3'!$Z$2:$Z$692,'Infos Relatório'!BE$1)</f>
        <v>0</v>
      </c>
      <c r="BH53" s="14">
        <f>SUMIFS('Faturamento SP3'!$O$2:$O$692,'Faturamento SP3'!$D$2:$D$692,'Infos Relatório'!$B$2,'Faturamento SP3'!$E$2:$E$692,'Infos Relatório'!$B53,'Faturamento SP3'!$Z$2:$Z$692,'Infos Relatório'!BE$1,'Faturamento SP3'!$T$2:$T$692,"Sim")+SUMIFS('Faturamento SP3'!$P$2:$P$692,'Faturamento SP3'!$D$2:$D$692,'Infos Relatório'!$B$2,'Faturamento SP3'!$E$2:$E$692,'Infos Relatório'!$B53,'Faturamento SP3'!$Z$2:$Z$692,'Infos Relatório'!BE$1,'Faturamento SP3'!$T$2:$T$692,"Sim")</f>
        <v>0</v>
      </c>
      <c r="BI53" s="27" t="e">
        <f t="shared" si="9"/>
        <v>#DIV/0!</v>
      </c>
      <c r="BJ53" s="24">
        <f>SUMIFS('Faturamento SP3'!$H$2:$H$692,'Faturamento SP3'!$D$2:$D$692,'Infos Relatório'!$B$2,'Faturamento SP3'!$E$2:$E$692,'Infos Relatório'!$B53,'Faturamento SP3'!$Z$2:$Z$692,'Infos Relatório'!BE$1)</f>
        <v>0</v>
      </c>
      <c r="BK53" s="23">
        <f>COUNTIFS('Faturamento SP3'!$D$2:$D$692,'Infos Relatório'!$B$2,'Faturamento SP3'!$E$2:$E$692,'Infos Relatório'!$B53,'Faturamento SP3'!$Z$2:$Z$692,'Infos Relatório'!BK$1)</f>
        <v>0</v>
      </c>
      <c r="BL53" s="13">
        <f>SUMIFS('Faturamento SP3'!$G$2:$G$692,'Faturamento SP3'!$D$2:$D$692,'Infos Relatório'!$B$2,'Faturamento SP3'!$E$2:$E$692,'Infos Relatório'!$B53,'Faturamento SP3'!$Z$2:$Z$692,'Infos Relatório'!BK$1)</f>
        <v>0</v>
      </c>
      <c r="BM53" s="13">
        <f>SUMIFS('Faturamento SP3'!$J$2:$J$692,'Faturamento SP3'!$D$2:$D$692,'Infos Relatório'!$B$2,'Faturamento SP3'!$E$2:$E$692,'Infos Relatório'!$B53,'Faturamento SP3'!$Z$2:$Z$692,'Infos Relatório'!BK$1)</f>
        <v>0</v>
      </c>
      <c r="BN53" s="14">
        <f>SUMIFS('Faturamento SP3'!$O$2:$O$692,'Faturamento SP3'!$D$2:$D$692,'Infos Relatório'!$B$2,'Faturamento SP3'!$E$2:$E$692,'Infos Relatório'!$B53,'Faturamento SP3'!$Z$2:$Z$692,'Infos Relatório'!BK$1,'Faturamento SP3'!$T$2:$T$692,"Sim")+SUMIFS('Faturamento SP3'!$P$2:$P$692,'Faturamento SP3'!$D$2:$D$692,'Infos Relatório'!$B$2,'Faturamento SP3'!$E$2:$E$692,'Infos Relatório'!$B53,'Faturamento SP3'!$Z$2:$Z$692,'Infos Relatório'!BK$1,'Faturamento SP3'!$T$2:$T$692,"Sim")</f>
        <v>0</v>
      </c>
      <c r="BO53" s="27" t="e">
        <f t="shared" si="10"/>
        <v>#DIV/0!</v>
      </c>
      <c r="BP53" s="24">
        <f>SUMIFS('Faturamento SP3'!$H$2:$H$692,'Faturamento SP3'!$D$2:$D$692,'Infos Relatório'!$B$2,'Faturamento SP3'!$E$2:$E$692,'Infos Relatório'!$B53,'Faturamento SP3'!$Z$2:$Z$692,'Infos Relatório'!BK$1)</f>
        <v>0</v>
      </c>
      <c r="BQ53" s="23">
        <f>COUNTIFS('Faturamento SP3'!$D$2:$D$692,'Infos Relatório'!$B$2,'Faturamento SP3'!$E$2:$E$692,'Infos Relatório'!$B53,'Faturamento SP3'!$Z$2:$Z$692,'Infos Relatório'!BQ$1)</f>
        <v>0</v>
      </c>
      <c r="BR53" s="13">
        <f>SUMIFS('Faturamento SP3'!$G$2:$G$692,'Faturamento SP3'!$D$2:$D$692,'Infos Relatório'!$B$2,'Faturamento SP3'!$E$2:$E$692,'Infos Relatório'!$B53,'Faturamento SP3'!$Z$2:$Z$692,'Infos Relatório'!BQ$1)</f>
        <v>0</v>
      </c>
      <c r="BS53" s="13">
        <f>SUMIFS('Faturamento SP3'!$J$2:$J$692,'Faturamento SP3'!$D$2:$D$692,'Infos Relatório'!$B$2,'Faturamento SP3'!$E$2:$E$692,'Infos Relatório'!$B53,'Faturamento SP3'!$Z$2:$Z$692,'Infos Relatório'!BQ$1)</f>
        <v>0</v>
      </c>
      <c r="BT53" s="14">
        <f>SUMIFS('Faturamento SP3'!$O$2:$O$692,'Faturamento SP3'!$D$2:$D$692,'Infos Relatório'!$B$2,'Faturamento SP3'!$E$2:$E$692,'Infos Relatório'!$B53,'Faturamento SP3'!$Z$2:$Z$692,'Infos Relatório'!BQ$1,'Faturamento SP3'!$T$2:$T$692,"Sim")+SUMIFS('Faturamento SP3'!$P$2:$P$692,'Faturamento SP3'!$D$2:$D$692,'Infos Relatório'!$B$2,'Faturamento SP3'!$E$2:$E$692,'Infos Relatório'!$B53,'Faturamento SP3'!$Z$2:$Z$692,'Infos Relatório'!BQ$1,'Faturamento SP3'!$T$2:$T$692,"Sim")</f>
        <v>0</v>
      </c>
      <c r="BU53" s="27" t="e">
        <f t="shared" si="11"/>
        <v>#DIV/0!</v>
      </c>
      <c r="BV53" s="24">
        <f>SUMIFS('Faturamento SP3'!$H$2:$H$692,'Faturamento SP3'!$D$2:$D$692,'Infos Relatório'!$B$2,'Faturamento SP3'!$E$2:$E$692,'Infos Relatório'!$B53,'Faturamento SP3'!$Z$2:$Z$692,'Infos Relatório'!BQ$1)</f>
        <v>0</v>
      </c>
    </row>
    <row r="54" spans="2:74">
      <c r="B54" s="17" t="s">
        <v>58</v>
      </c>
      <c r="C54" s="23">
        <f>COUNTIFS('Faturamento SP3'!$D$2:$D$692,'Infos Relatório'!$B$2,'Faturamento SP3'!$E$2:$E$692,'Infos Relatório'!$B54,'Faturamento SP3'!$Z$2:$Z$692,'Infos Relatório'!C$1)</f>
        <v>0</v>
      </c>
      <c r="D54" s="13">
        <f>SUMIFS('Faturamento SP3'!$G$2:$G$692,'Faturamento SP3'!$D$2:$D$692,'Infos Relatório'!$B$2,'Faturamento SP3'!$E$2:$E$692,'Infos Relatório'!$B54,'Faturamento SP3'!$Z$2:$Z$692,'Infos Relatório'!C$1)</f>
        <v>0</v>
      </c>
      <c r="E54" s="13">
        <f>SUMIFS('Faturamento SP3'!$J$2:$J$692,'Faturamento SP3'!$D$2:$D$692,'Infos Relatório'!$B$2,'Faturamento SP3'!$E$2:$E$692,'Infos Relatório'!$B54,'Faturamento SP3'!$Z$2:$Z$692,'Infos Relatório'!C$1)</f>
        <v>0</v>
      </c>
      <c r="F54" s="14">
        <f>SUMIFS('Faturamento SP3'!$O$2:$O$692,'Faturamento SP3'!$D$2:$D$692,'Infos Relatório'!$B$2,'Faturamento SP3'!$E$2:$E$692,'Infos Relatório'!$B54,'Faturamento SP3'!$Z$2:$Z$692,'Infos Relatório'!C$1,'Faturamento SP3'!$T$2:$T$692,"Sim")+SUMIFS('Faturamento SP3'!$P$2:$P$692,'Faturamento SP3'!$D$2:$D$692,'Infos Relatório'!$B$2,'Faturamento SP3'!$E$2:$E$692,'Infos Relatório'!$B54,'Faturamento SP3'!$Z$2:$Z$692,'Infos Relatório'!C$1,'Faturamento SP3'!$T$2:$T$692,"Sim")</f>
        <v>0</v>
      </c>
      <c r="G54" s="27" t="e">
        <f t="shared" si="12"/>
        <v>#DIV/0!</v>
      </c>
      <c r="H54" s="24">
        <f>SUMIFS('Faturamento SP3'!$H$2:$H$692,'Faturamento SP3'!$D$2:$D$692,'Infos Relatório'!$B$2,'Faturamento SP3'!$E$2:$E$692,'Infos Relatório'!$B54,'Faturamento SP3'!$Z$2:$Z$692,'Infos Relatório'!C$1)</f>
        <v>0</v>
      </c>
      <c r="I54" s="23">
        <f>COUNTIFS('Faturamento SP3'!$D$2:$D$692,'Infos Relatório'!$B$2,'Faturamento SP3'!$E$2:$E$692,'Infos Relatório'!$B54,'Faturamento SP3'!$Z$2:$Z$692,'Infos Relatório'!I$1)</f>
        <v>0</v>
      </c>
      <c r="J54" s="13">
        <f>SUMIFS('Faturamento SP3'!$G$2:$G$692,'Faturamento SP3'!$D$2:$D$692,'Infos Relatório'!$B$2,'Faturamento SP3'!$E$2:$E$692,'Infos Relatório'!$B54,'Faturamento SP3'!$Z$2:$Z$692,'Infos Relatório'!I$1)</f>
        <v>0</v>
      </c>
      <c r="K54" s="13">
        <f>SUMIFS('Faturamento SP3'!$J$2:$J$692,'Faturamento SP3'!$D$2:$D$692,'Infos Relatório'!$B$2,'Faturamento SP3'!$E$2:$E$692,'Infos Relatório'!$B54,'Faturamento SP3'!$Z$2:$Z$692,'Infos Relatório'!I$1)</f>
        <v>0</v>
      </c>
      <c r="L54" s="14">
        <f>SUMIFS('Faturamento SP3'!$O$2:$O$692,'Faturamento SP3'!$D$2:$D$692,'Infos Relatório'!$B$2,'Faturamento SP3'!$E$2:$E$692,'Infos Relatório'!$B54,'Faturamento SP3'!$Z$2:$Z$692,'Infos Relatório'!I$1,'Faturamento SP3'!$T$2:$T$692,"Sim")+SUMIFS('Faturamento SP3'!$P$2:$P$692,'Faturamento SP3'!$D$2:$D$692,'Infos Relatório'!$B$2,'Faturamento SP3'!$E$2:$E$692,'Infos Relatório'!$B54,'Faturamento SP3'!$Z$2:$Z$692,'Infos Relatório'!I$1,'Faturamento SP3'!$T$2:$T$692,"Sim")</f>
        <v>0</v>
      </c>
      <c r="M54" s="27" t="e">
        <f t="shared" si="1"/>
        <v>#DIV/0!</v>
      </c>
      <c r="N54" s="24">
        <f>SUMIFS('Faturamento SP3'!$H$2:$H$692,'Faturamento SP3'!$D$2:$D$692,'Infos Relatório'!$B$2,'Faturamento SP3'!$E$2:$E$692,'Infos Relatório'!$B54,'Faturamento SP3'!$Z$2:$Z$692,'Infos Relatório'!I$1)</f>
        <v>0</v>
      </c>
      <c r="O54" s="23">
        <f>COUNTIFS('Faturamento SP3'!$D$2:$D$692,'Infos Relatório'!$B$2,'Faturamento SP3'!$E$2:$E$692,'Infos Relatório'!$B54,'Faturamento SP3'!$Z$2:$Z$692,'Infos Relatório'!O$1)</f>
        <v>0</v>
      </c>
      <c r="P54" s="13">
        <f>SUMIFS('Faturamento SP3'!$G$2:$G$692,'Faturamento SP3'!$D$2:$D$692,'Infos Relatório'!$B$2,'Faturamento SP3'!$E$2:$E$692,'Infos Relatório'!$B54,'Faturamento SP3'!$Z$2:$Z$692,'Infos Relatório'!O$1)</f>
        <v>0</v>
      </c>
      <c r="Q54" s="13">
        <f>SUMIFS('Faturamento SP3'!$J$2:$J$692,'Faturamento SP3'!$D$2:$D$692,'Infos Relatório'!$B$2,'Faturamento SP3'!$E$2:$E$692,'Infos Relatório'!$B54,'Faturamento SP3'!$Z$2:$Z$692,'Infos Relatório'!O$1)</f>
        <v>0</v>
      </c>
      <c r="R54" s="14">
        <f>SUMIFS('Faturamento SP3'!$O$2:$O$692,'Faturamento SP3'!$D$2:$D$692,'Infos Relatório'!$B$2,'Faturamento SP3'!$E$2:$E$692,'Infos Relatório'!$B54,'Faturamento SP3'!$Z$2:$Z$692,'Infos Relatório'!O$1,'Faturamento SP3'!$T$2:$T$692,"Sim")+SUMIFS('Faturamento SP3'!$P$2:$P$692,'Faturamento SP3'!$D$2:$D$692,'Infos Relatório'!$B$2,'Faturamento SP3'!$E$2:$E$692,'Infos Relatório'!$B54,'Faturamento SP3'!$Z$2:$Z$692,'Infos Relatório'!O$1,'Faturamento SP3'!$T$2:$T$692,"Sim")</f>
        <v>0</v>
      </c>
      <c r="S54" s="27" t="e">
        <f t="shared" si="2"/>
        <v>#DIV/0!</v>
      </c>
      <c r="T54" s="24">
        <f>SUMIFS('Faturamento SP3'!$H$2:$H$692,'Faturamento SP3'!$D$2:$D$692,'Infos Relatório'!$B$2,'Faturamento SP3'!$E$2:$E$692,'Infos Relatório'!$B54,'Faturamento SP3'!$Z$2:$Z$692,'Infos Relatório'!O$1)</f>
        <v>0</v>
      </c>
      <c r="U54" s="23">
        <f>COUNTIFS('Faturamento SP3'!$D$2:$D$692,'Infos Relatório'!$B$2,'Faturamento SP3'!$E$2:$E$692,'Infos Relatório'!$B54,'Faturamento SP3'!$Z$2:$Z$692,'Infos Relatório'!U$1)</f>
        <v>0</v>
      </c>
      <c r="V54" s="13">
        <f>SUMIFS('Faturamento SP3'!$G$2:$G$692,'Faturamento SP3'!$D$2:$D$692,'Infos Relatório'!$B$2,'Faturamento SP3'!$E$2:$E$692,'Infos Relatório'!$B54,'Faturamento SP3'!$Z$2:$Z$692,'Infos Relatório'!U$1)</f>
        <v>0</v>
      </c>
      <c r="W54" s="13">
        <f>SUMIFS('Faturamento SP3'!$J$2:$J$692,'Faturamento SP3'!$D$2:$D$692,'Infos Relatório'!$B$2,'Faturamento SP3'!$E$2:$E$692,'Infos Relatório'!$B54,'Faturamento SP3'!$Z$2:$Z$692,'Infos Relatório'!U$1)</f>
        <v>0</v>
      </c>
      <c r="X54" s="14">
        <f>SUMIFS('Faturamento SP3'!$O$2:$O$692,'Faturamento SP3'!$D$2:$D$692,'Infos Relatório'!$B$2,'Faturamento SP3'!$E$2:$E$692,'Infos Relatório'!$B54,'Faturamento SP3'!$Z$2:$Z$692,'Infos Relatório'!U$1,'Faturamento SP3'!$T$2:$T$692,"Sim")+SUMIFS('Faturamento SP3'!$P$2:$P$692,'Faturamento SP3'!$D$2:$D$692,'Infos Relatório'!$B$2,'Faturamento SP3'!$E$2:$E$692,'Infos Relatório'!$B54,'Faturamento SP3'!$Z$2:$Z$692,'Infos Relatório'!U$1,'Faturamento SP3'!$T$2:$T$692,"Sim")</f>
        <v>0</v>
      </c>
      <c r="Y54" s="27" t="e">
        <f t="shared" si="3"/>
        <v>#DIV/0!</v>
      </c>
      <c r="Z54" s="24">
        <f>SUMIFS('Faturamento SP3'!$H$2:$H$692,'Faturamento SP3'!$D$2:$D$692,'Infos Relatório'!$B$2,'Faturamento SP3'!$E$2:$E$692,'Infos Relatório'!$B54,'Faturamento SP3'!$Z$2:$Z$692,'Infos Relatório'!U$1)</f>
        <v>0</v>
      </c>
      <c r="AA54" s="23">
        <f>COUNTIFS('Faturamento SP3'!$D$2:$D$692,'Infos Relatório'!$B$2,'Faturamento SP3'!$E$2:$E$692,'Infos Relatório'!$B54,'Faturamento SP3'!$Z$2:$Z$692,'Infos Relatório'!AA$1)</f>
        <v>0</v>
      </c>
      <c r="AB54" s="13">
        <f>SUMIFS('Faturamento SP3'!$G$2:$G$692,'Faturamento SP3'!$D$2:$D$692,'Infos Relatório'!$B$2,'Faturamento SP3'!$E$2:$E$692,'Infos Relatório'!$B54,'Faturamento SP3'!$Z$2:$Z$692,'Infos Relatório'!AA$1)</f>
        <v>0</v>
      </c>
      <c r="AC54" s="13">
        <f>SUMIFS('Faturamento SP3'!$J$2:$J$692,'Faturamento SP3'!$D$2:$D$692,'Infos Relatório'!$B$2,'Faturamento SP3'!$E$2:$E$692,'Infos Relatório'!$B54,'Faturamento SP3'!$Z$2:$Z$692,'Infos Relatório'!AA$1)</f>
        <v>0</v>
      </c>
      <c r="AD54" s="14">
        <f>SUMIFS('Faturamento SP3'!$O$2:$O$692,'Faturamento SP3'!$D$2:$D$692,'Infos Relatório'!$B$2,'Faturamento SP3'!$E$2:$E$692,'Infos Relatório'!$B54,'Faturamento SP3'!$Z$2:$Z$692,'Infos Relatório'!AA$1,'Faturamento SP3'!$T$2:$T$692,"Sim")+SUMIFS('Faturamento SP3'!$P$2:$P$692,'Faturamento SP3'!$D$2:$D$692,'Infos Relatório'!$B$2,'Faturamento SP3'!$E$2:$E$692,'Infos Relatório'!$B54,'Faturamento SP3'!$Z$2:$Z$692,'Infos Relatório'!AA$1,'Faturamento SP3'!$T$2:$T$692,"Sim")</f>
        <v>0</v>
      </c>
      <c r="AE54" s="27" t="e">
        <f t="shared" si="4"/>
        <v>#DIV/0!</v>
      </c>
      <c r="AF54" s="24">
        <f>SUMIFS('Faturamento SP3'!$H$2:$H$692,'Faturamento SP3'!$D$2:$D$692,'Infos Relatório'!$B$2,'Faturamento SP3'!$E$2:$E$692,'Infos Relatório'!$B54,'Faturamento SP3'!$Z$2:$Z$692,'Infos Relatório'!AA$1)</f>
        <v>0</v>
      </c>
      <c r="AG54" s="23">
        <f>COUNTIFS('Faturamento SP3'!$D$2:$D$692,'Infos Relatório'!$B$2,'Faturamento SP3'!$E$2:$E$692,'Infos Relatório'!$B54,'Faturamento SP3'!$Z$2:$Z$692,'Infos Relatório'!AG$1)</f>
        <v>0</v>
      </c>
      <c r="AH54" s="13">
        <f>SUMIFS('Faturamento SP3'!$G$2:$G$692,'Faturamento SP3'!$D$2:$D$692,'Infos Relatório'!$B$2,'Faturamento SP3'!$E$2:$E$692,'Infos Relatório'!$B54,'Faturamento SP3'!$Z$2:$Z$692,'Infos Relatório'!AG$1)</f>
        <v>0</v>
      </c>
      <c r="AI54" s="13">
        <f>SUMIFS('Faturamento SP3'!$J$2:$J$692,'Faturamento SP3'!$D$2:$D$692,'Infos Relatório'!$B$2,'Faturamento SP3'!$E$2:$E$692,'Infos Relatório'!$B54,'Faturamento SP3'!$Z$2:$Z$692,'Infos Relatório'!AG$1)</f>
        <v>0</v>
      </c>
      <c r="AJ54" s="14">
        <f>SUMIFS('Faturamento SP3'!$O$2:$O$692,'Faturamento SP3'!$D$2:$D$692,'Infos Relatório'!$B$2,'Faturamento SP3'!$E$2:$E$692,'Infos Relatório'!$B54,'Faturamento SP3'!$Z$2:$Z$692,'Infos Relatório'!AG$1,'Faturamento SP3'!$T$2:$T$692,"Sim")+SUMIFS('Faturamento SP3'!$P$2:$P$692,'Faturamento SP3'!$D$2:$D$692,'Infos Relatório'!$B$2,'Faturamento SP3'!$E$2:$E$692,'Infos Relatório'!$B54,'Faturamento SP3'!$Z$2:$Z$692,'Infos Relatório'!AG$1,'Faturamento SP3'!$T$2:$T$692,"Sim")</f>
        <v>0</v>
      </c>
      <c r="AK54" s="27" t="e">
        <f t="shared" si="5"/>
        <v>#DIV/0!</v>
      </c>
      <c r="AL54" s="24">
        <f>SUMIFS('Faturamento SP3'!$H$2:$H$692,'Faturamento SP3'!$D$2:$D$692,'Infos Relatório'!$B$2,'Faturamento SP3'!$E$2:$E$692,'Infos Relatório'!$B54,'Faturamento SP3'!$Z$2:$Z$692,'Infos Relatório'!AG$1)</f>
        <v>0</v>
      </c>
      <c r="AM54" s="23">
        <f>COUNTIFS('Faturamento SP3'!$D$2:$D$692,'Infos Relatório'!$B$2,'Faturamento SP3'!$E$2:$E$692,'Infos Relatório'!$B54,'Faturamento SP3'!$Z$2:$Z$692,'Infos Relatório'!AM$1)</f>
        <v>0</v>
      </c>
      <c r="AN54" s="13">
        <f>SUMIFS('Faturamento SP3'!$G$2:$G$692,'Faturamento SP3'!$D$2:$D$692,'Infos Relatório'!$B$2,'Faturamento SP3'!$E$2:$E$692,'Infos Relatório'!$B54,'Faturamento SP3'!$Z$2:$Z$692,'Infos Relatório'!AM$1)</f>
        <v>0</v>
      </c>
      <c r="AO54" s="13">
        <f>SUMIFS('Faturamento SP3'!$J$2:$J$692,'Faturamento SP3'!$D$2:$D$692,'Infos Relatório'!$B$2,'Faturamento SP3'!$E$2:$E$692,'Infos Relatório'!$B54,'Faturamento SP3'!$Z$2:$Z$692,'Infos Relatório'!AM$1)</f>
        <v>0</v>
      </c>
      <c r="AP54" s="14">
        <f>SUMIFS('Faturamento SP3'!$O$2:$O$692,'Faturamento SP3'!$D$2:$D$692,'Infos Relatório'!$B$2,'Faturamento SP3'!$E$2:$E$692,'Infos Relatório'!$B54,'Faturamento SP3'!$Z$2:$Z$692,'Infos Relatório'!AM$1,'Faturamento SP3'!$T$2:$T$692,"Sim")+SUMIFS('Faturamento SP3'!$P$2:$P$692,'Faturamento SP3'!$D$2:$D$692,'Infos Relatório'!$B$2,'Faturamento SP3'!$E$2:$E$692,'Infos Relatório'!$B54,'Faturamento SP3'!$Z$2:$Z$692,'Infos Relatório'!AM$1,'Faturamento SP3'!$T$2:$T$692,"Sim")</f>
        <v>0</v>
      </c>
      <c r="AQ54" s="27" t="e">
        <f t="shared" si="6"/>
        <v>#DIV/0!</v>
      </c>
      <c r="AR54" s="24">
        <f>SUMIFS('Faturamento SP3'!$H$2:$H$692,'Faturamento SP3'!$D$2:$D$692,'Infos Relatório'!$B$2,'Faturamento SP3'!$E$2:$E$692,'Infos Relatório'!$B54,'Faturamento SP3'!$Z$2:$Z$692,'Infos Relatório'!AM$1)</f>
        <v>0</v>
      </c>
      <c r="AS54" s="23">
        <f>COUNTIFS('Faturamento SP3'!$D$2:$D$692,'Infos Relatório'!$B$2,'Faturamento SP3'!$E$2:$E$692,'Infos Relatório'!$B54,'Faturamento SP3'!$Z$2:$Z$692,'Infos Relatório'!AS$1)</f>
        <v>0</v>
      </c>
      <c r="AT54" s="13">
        <f>SUMIFS('Faturamento SP3'!$G$2:$G$692,'Faturamento SP3'!$D$2:$D$692,'Infos Relatório'!$B$2,'Faturamento SP3'!$E$2:$E$692,'Infos Relatório'!$B54,'Faturamento SP3'!$Z$2:$Z$692,'Infos Relatório'!AS$1)</f>
        <v>0</v>
      </c>
      <c r="AU54" s="13">
        <f>SUMIFS('Faturamento SP3'!$J$2:$J$692,'Faturamento SP3'!$D$2:$D$692,'Infos Relatório'!$B$2,'Faturamento SP3'!$E$2:$E$692,'Infos Relatório'!$B54,'Faturamento SP3'!$Z$2:$Z$692,'Infos Relatório'!AS$1)</f>
        <v>0</v>
      </c>
      <c r="AV54" s="14">
        <f>SUMIFS('Faturamento SP3'!$O$2:$O$692,'Faturamento SP3'!$D$2:$D$692,'Infos Relatório'!$B$2,'Faturamento SP3'!$E$2:$E$692,'Infos Relatório'!$B54,'Faturamento SP3'!$Z$2:$Z$692,'Infos Relatório'!AS$1,'Faturamento SP3'!$T$2:$T$692,"Sim")+SUMIFS('Faturamento SP3'!$P$2:$P$692,'Faturamento SP3'!$D$2:$D$692,'Infos Relatório'!$B$2,'Faturamento SP3'!$E$2:$E$692,'Infos Relatório'!$B54,'Faturamento SP3'!$Z$2:$Z$692,'Infos Relatório'!AS$1,'Faturamento SP3'!$T$2:$T$692,"Sim")</f>
        <v>0</v>
      </c>
      <c r="AW54" s="27" t="e">
        <f t="shared" si="7"/>
        <v>#DIV/0!</v>
      </c>
      <c r="AX54" s="24">
        <f>SUMIFS('Faturamento SP3'!$H$2:$H$692,'Faturamento SP3'!$D$2:$D$692,'Infos Relatório'!$B$2,'Faturamento SP3'!$E$2:$E$692,'Infos Relatório'!$B54,'Faturamento SP3'!$Z$2:$Z$692,'Infos Relatório'!AS$1)</f>
        <v>0</v>
      </c>
      <c r="AY54" s="23">
        <f>COUNTIFS('Faturamento SP3'!$D$2:$D$692,'Infos Relatório'!$B$2,'Faturamento SP3'!$E$2:$E$692,'Infos Relatório'!$B54,'Faturamento SP3'!$Z$2:$Z$692,'Infos Relatório'!AY$1)</f>
        <v>0</v>
      </c>
      <c r="AZ54" s="13">
        <f>SUMIFS('Faturamento SP3'!$G$2:$G$692,'Faturamento SP3'!$D$2:$D$692,'Infos Relatório'!$B$2,'Faturamento SP3'!$E$2:$E$692,'Infos Relatório'!$B54,'Faturamento SP3'!$Z$2:$Z$692,'Infos Relatório'!AY$1)</f>
        <v>0</v>
      </c>
      <c r="BA54" s="13">
        <f>SUMIFS('Faturamento SP3'!$J$2:$J$692,'Faturamento SP3'!$D$2:$D$692,'Infos Relatório'!$B$2,'Faturamento SP3'!$E$2:$E$692,'Infos Relatório'!$B54,'Faturamento SP3'!$Z$2:$Z$692,'Infos Relatório'!AY$1)</f>
        <v>0</v>
      </c>
      <c r="BB54" s="14">
        <f>SUMIFS('Faturamento SP3'!$O$2:$O$692,'Faturamento SP3'!$D$2:$D$692,'Infos Relatório'!$B$2,'Faturamento SP3'!$E$2:$E$692,'Infos Relatório'!$B54,'Faturamento SP3'!$Z$2:$Z$692,'Infos Relatório'!AY$1,'Faturamento SP3'!$T$2:$T$692,"Sim")+SUMIFS('Faturamento SP3'!$P$2:$P$692,'Faturamento SP3'!$D$2:$D$692,'Infos Relatório'!$B$2,'Faturamento SP3'!$E$2:$E$692,'Infos Relatório'!$B54,'Faturamento SP3'!$Z$2:$Z$692,'Infos Relatório'!AY$1,'Faturamento SP3'!$T$2:$T$692,"Sim")</f>
        <v>0</v>
      </c>
      <c r="BC54" s="27" t="e">
        <f t="shared" si="8"/>
        <v>#DIV/0!</v>
      </c>
      <c r="BD54" s="24">
        <f>SUMIFS('Faturamento SP3'!$H$2:$H$692,'Faturamento SP3'!$D$2:$D$692,'Infos Relatório'!$B$2,'Faturamento SP3'!$E$2:$E$692,'Infos Relatório'!$B54,'Faturamento SP3'!$Z$2:$Z$692,'Infos Relatório'!AY$1)</f>
        <v>0</v>
      </c>
      <c r="BE54" s="23">
        <f>COUNTIFS('Faturamento SP3'!$D$2:$D$692,'Infos Relatório'!$B$2,'Faturamento SP3'!$E$2:$E$692,'Infos Relatório'!$B54,'Faturamento SP3'!$Z$2:$Z$692,'Infos Relatório'!BE$1)</f>
        <v>0</v>
      </c>
      <c r="BF54" s="13">
        <f>SUMIFS('Faturamento SP3'!$G$2:$G$692,'Faturamento SP3'!$D$2:$D$692,'Infos Relatório'!$B$2,'Faturamento SP3'!$E$2:$E$692,'Infos Relatório'!$B54,'Faturamento SP3'!$Z$2:$Z$692,'Infos Relatório'!BE$1)</f>
        <v>0</v>
      </c>
      <c r="BG54" s="13">
        <f>SUMIFS('Faturamento SP3'!$J$2:$J$692,'Faturamento SP3'!$D$2:$D$692,'Infos Relatório'!$B$2,'Faturamento SP3'!$E$2:$E$692,'Infos Relatório'!$B54,'Faturamento SP3'!$Z$2:$Z$692,'Infos Relatório'!BE$1)</f>
        <v>0</v>
      </c>
      <c r="BH54" s="14">
        <f>SUMIFS('Faturamento SP3'!$O$2:$O$692,'Faturamento SP3'!$D$2:$D$692,'Infos Relatório'!$B$2,'Faturamento SP3'!$E$2:$E$692,'Infos Relatório'!$B54,'Faturamento SP3'!$Z$2:$Z$692,'Infos Relatório'!BE$1,'Faturamento SP3'!$T$2:$T$692,"Sim")+SUMIFS('Faturamento SP3'!$P$2:$P$692,'Faturamento SP3'!$D$2:$D$692,'Infos Relatório'!$B$2,'Faturamento SP3'!$E$2:$E$692,'Infos Relatório'!$B54,'Faturamento SP3'!$Z$2:$Z$692,'Infos Relatório'!BE$1,'Faturamento SP3'!$T$2:$T$692,"Sim")</f>
        <v>0</v>
      </c>
      <c r="BI54" s="27" t="e">
        <f t="shared" si="9"/>
        <v>#DIV/0!</v>
      </c>
      <c r="BJ54" s="24">
        <f>SUMIFS('Faturamento SP3'!$H$2:$H$692,'Faturamento SP3'!$D$2:$D$692,'Infos Relatório'!$B$2,'Faturamento SP3'!$E$2:$E$692,'Infos Relatório'!$B54,'Faturamento SP3'!$Z$2:$Z$692,'Infos Relatório'!BE$1)</f>
        <v>0</v>
      </c>
      <c r="BK54" s="23">
        <f>COUNTIFS('Faturamento SP3'!$D$2:$D$692,'Infos Relatório'!$B$2,'Faturamento SP3'!$E$2:$E$692,'Infos Relatório'!$B54,'Faturamento SP3'!$Z$2:$Z$692,'Infos Relatório'!BK$1)</f>
        <v>0</v>
      </c>
      <c r="BL54" s="13">
        <f>SUMIFS('Faturamento SP3'!$G$2:$G$692,'Faturamento SP3'!$D$2:$D$692,'Infos Relatório'!$B$2,'Faturamento SP3'!$E$2:$E$692,'Infos Relatório'!$B54,'Faturamento SP3'!$Z$2:$Z$692,'Infos Relatório'!BK$1)</f>
        <v>0</v>
      </c>
      <c r="BM54" s="13">
        <f>SUMIFS('Faturamento SP3'!$J$2:$J$692,'Faturamento SP3'!$D$2:$D$692,'Infos Relatório'!$B$2,'Faturamento SP3'!$E$2:$E$692,'Infos Relatório'!$B54,'Faturamento SP3'!$Z$2:$Z$692,'Infos Relatório'!BK$1)</f>
        <v>0</v>
      </c>
      <c r="BN54" s="14">
        <f>SUMIFS('Faturamento SP3'!$O$2:$O$692,'Faturamento SP3'!$D$2:$D$692,'Infos Relatório'!$B$2,'Faturamento SP3'!$E$2:$E$692,'Infos Relatório'!$B54,'Faturamento SP3'!$Z$2:$Z$692,'Infos Relatório'!BK$1,'Faturamento SP3'!$T$2:$T$692,"Sim")+SUMIFS('Faturamento SP3'!$P$2:$P$692,'Faturamento SP3'!$D$2:$D$692,'Infos Relatório'!$B$2,'Faturamento SP3'!$E$2:$E$692,'Infos Relatório'!$B54,'Faturamento SP3'!$Z$2:$Z$692,'Infos Relatório'!BK$1,'Faturamento SP3'!$T$2:$T$692,"Sim")</f>
        <v>0</v>
      </c>
      <c r="BO54" s="27" t="e">
        <f t="shared" si="10"/>
        <v>#DIV/0!</v>
      </c>
      <c r="BP54" s="24">
        <f>SUMIFS('Faturamento SP3'!$H$2:$H$692,'Faturamento SP3'!$D$2:$D$692,'Infos Relatório'!$B$2,'Faturamento SP3'!$E$2:$E$692,'Infos Relatório'!$B54,'Faturamento SP3'!$Z$2:$Z$692,'Infos Relatório'!BK$1)</f>
        <v>0</v>
      </c>
      <c r="BQ54" s="23">
        <f>COUNTIFS('Faturamento SP3'!$D$2:$D$692,'Infos Relatório'!$B$2,'Faturamento SP3'!$E$2:$E$692,'Infos Relatório'!$B54,'Faturamento SP3'!$Z$2:$Z$692,'Infos Relatório'!BQ$1)</f>
        <v>0</v>
      </c>
      <c r="BR54" s="13">
        <f>SUMIFS('Faturamento SP3'!$G$2:$G$692,'Faturamento SP3'!$D$2:$D$692,'Infos Relatório'!$B$2,'Faturamento SP3'!$E$2:$E$692,'Infos Relatório'!$B54,'Faturamento SP3'!$Z$2:$Z$692,'Infos Relatório'!BQ$1)</f>
        <v>0</v>
      </c>
      <c r="BS54" s="13">
        <f>SUMIFS('Faturamento SP3'!$J$2:$J$692,'Faturamento SP3'!$D$2:$D$692,'Infos Relatório'!$B$2,'Faturamento SP3'!$E$2:$E$692,'Infos Relatório'!$B54,'Faturamento SP3'!$Z$2:$Z$692,'Infos Relatório'!BQ$1)</f>
        <v>0</v>
      </c>
      <c r="BT54" s="14">
        <f>SUMIFS('Faturamento SP3'!$O$2:$O$692,'Faturamento SP3'!$D$2:$D$692,'Infos Relatório'!$B$2,'Faturamento SP3'!$E$2:$E$692,'Infos Relatório'!$B54,'Faturamento SP3'!$Z$2:$Z$692,'Infos Relatório'!BQ$1,'Faturamento SP3'!$T$2:$T$692,"Sim")+SUMIFS('Faturamento SP3'!$P$2:$P$692,'Faturamento SP3'!$D$2:$D$692,'Infos Relatório'!$B$2,'Faturamento SP3'!$E$2:$E$692,'Infos Relatório'!$B54,'Faturamento SP3'!$Z$2:$Z$692,'Infos Relatório'!BQ$1,'Faturamento SP3'!$T$2:$T$692,"Sim")</f>
        <v>0</v>
      </c>
      <c r="BU54" s="27" t="e">
        <f t="shared" si="11"/>
        <v>#DIV/0!</v>
      </c>
      <c r="BV54" s="24">
        <f>SUMIFS('Faturamento SP3'!$H$2:$H$692,'Faturamento SP3'!$D$2:$D$692,'Infos Relatório'!$B$2,'Faturamento SP3'!$E$2:$E$692,'Infos Relatório'!$B54,'Faturamento SP3'!$Z$2:$Z$692,'Infos Relatório'!BQ$1)</f>
        <v>0</v>
      </c>
    </row>
    <row r="55" spans="2:74">
      <c r="B55" s="17" t="s">
        <v>59</v>
      </c>
      <c r="C55" s="23">
        <f>COUNTIFS('Faturamento SP3'!$D$2:$D$692,'Infos Relatório'!$B$2,'Faturamento SP3'!$E$2:$E$692,'Infos Relatório'!$B55,'Faturamento SP3'!$Z$2:$Z$692,'Infos Relatório'!C$1)</f>
        <v>0</v>
      </c>
      <c r="D55" s="13">
        <f>SUMIFS('Faturamento SP3'!$G$2:$G$692,'Faturamento SP3'!$D$2:$D$692,'Infos Relatório'!$B$2,'Faturamento SP3'!$E$2:$E$692,'Infos Relatório'!$B55,'Faturamento SP3'!$Z$2:$Z$692,'Infos Relatório'!C$1)</f>
        <v>0</v>
      </c>
      <c r="E55" s="13">
        <f>SUMIFS('Faturamento SP3'!$J$2:$J$692,'Faturamento SP3'!$D$2:$D$692,'Infos Relatório'!$B$2,'Faturamento SP3'!$E$2:$E$692,'Infos Relatório'!$B55,'Faturamento SP3'!$Z$2:$Z$692,'Infos Relatório'!C$1)</f>
        <v>0</v>
      </c>
      <c r="F55" s="14">
        <f>SUMIFS('Faturamento SP3'!$O$2:$O$692,'Faturamento SP3'!$D$2:$D$692,'Infos Relatório'!$B$2,'Faturamento SP3'!$E$2:$E$692,'Infos Relatório'!$B55,'Faturamento SP3'!$Z$2:$Z$692,'Infos Relatório'!C$1,'Faturamento SP3'!$T$2:$T$692,"Sim")+SUMIFS('Faturamento SP3'!$P$2:$P$692,'Faturamento SP3'!$D$2:$D$692,'Infos Relatório'!$B$2,'Faturamento SP3'!$E$2:$E$692,'Infos Relatório'!$B55,'Faturamento SP3'!$Z$2:$Z$692,'Infos Relatório'!C$1,'Faturamento SP3'!$T$2:$T$692,"Sim")</f>
        <v>0</v>
      </c>
      <c r="G55" s="27" t="e">
        <f t="shared" si="12"/>
        <v>#DIV/0!</v>
      </c>
      <c r="H55" s="24">
        <f>SUMIFS('Faturamento SP3'!$H$2:$H$692,'Faturamento SP3'!$D$2:$D$692,'Infos Relatório'!$B$2,'Faturamento SP3'!$E$2:$E$692,'Infos Relatório'!$B55,'Faturamento SP3'!$Z$2:$Z$692,'Infos Relatório'!C$1)</f>
        <v>0</v>
      </c>
      <c r="I55" s="23">
        <f>COUNTIFS('Faturamento SP3'!$D$2:$D$692,'Infos Relatório'!$B$2,'Faturamento SP3'!$E$2:$E$692,'Infos Relatório'!$B55,'Faturamento SP3'!$Z$2:$Z$692,'Infos Relatório'!I$1)</f>
        <v>0</v>
      </c>
      <c r="J55" s="13">
        <f>SUMIFS('Faturamento SP3'!$G$2:$G$692,'Faturamento SP3'!$D$2:$D$692,'Infos Relatório'!$B$2,'Faturamento SP3'!$E$2:$E$692,'Infos Relatório'!$B55,'Faturamento SP3'!$Z$2:$Z$692,'Infos Relatório'!I$1)</f>
        <v>0</v>
      </c>
      <c r="K55" s="13">
        <f>SUMIFS('Faturamento SP3'!$J$2:$J$692,'Faturamento SP3'!$D$2:$D$692,'Infos Relatório'!$B$2,'Faturamento SP3'!$E$2:$E$692,'Infos Relatório'!$B55,'Faturamento SP3'!$Z$2:$Z$692,'Infos Relatório'!I$1)</f>
        <v>0</v>
      </c>
      <c r="L55" s="14">
        <f>SUMIFS('Faturamento SP3'!$O$2:$O$692,'Faturamento SP3'!$D$2:$D$692,'Infos Relatório'!$B$2,'Faturamento SP3'!$E$2:$E$692,'Infos Relatório'!$B55,'Faturamento SP3'!$Z$2:$Z$692,'Infos Relatório'!I$1,'Faturamento SP3'!$T$2:$T$692,"Sim")+SUMIFS('Faturamento SP3'!$P$2:$P$692,'Faturamento SP3'!$D$2:$D$692,'Infos Relatório'!$B$2,'Faturamento SP3'!$E$2:$E$692,'Infos Relatório'!$B55,'Faturamento SP3'!$Z$2:$Z$692,'Infos Relatório'!I$1,'Faturamento SP3'!$T$2:$T$692,"Sim")</f>
        <v>0</v>
      </c>
      <c r="M55" s="27" t="e">
        <f t="shared" si="1"/>
        <v>#DIV/0!</v>
      </c>
      <c r="N55" s="24">
        <f>SUMIFS('Faturamento SP3'!$H$2:$H$692,'Faturamento SP3'!$D$2:$D$692,'Infos Relatório'!$B$2,'Faturamento SP3'!$E$2:$E$692,'Infos Relatório'!$B55,'Faturamento SP3'!$Z$2:$Z$692,'Infos Relatório'!I$1)</f>
        <v>0</v>
      </c>
      <c r="O55" s="23">
        <f>COUNTIFS('Faturamento SP3'!$D$2:$D$692,'Infos Relatório'!$B$2,'Faturamento SP3'!$E$2:$E$692,'Infos Relatório'!$B55,'Faturamento SP3'!$Z$2:$Z$692,'Infos Relatório'!O$1)</f>
        <v>0</v>
      </c>
      <c r="P55" s="13">
        <f>SUMIFS('Faturamento SP3'!$G$2:$G$692,'Faturamento SP3'!$D$2:$D$692,'Infos Relatório'!$B$2,'Faturamento SP3'!$E$2:$E$692,'Infos Relatório'!$B55,'Faturamento SP3'!$Z$2:$Z$692,'Infos Relatório'!O$1)</f>
        <v>0</v>
      </c>
      <c r="Q55" s="13">
        <f>SUMIFS('Faturamento SP3'!$J$2:$J$692,'Faturamento SP3'!$D$2:$D$692,'Infos Relatório'!$B$2,'Faturamento SP3'!$E$2:$E$692,'Infos Relatório'!$B55,'Faturamento SP3'!$Z$2:$Z$692,'Infos Relatório'!O$1)</f>
        <v>0</v>
      </c>
      <c r="R55" s="14">
        <f>SUMIFS('Faturamento SP3'!$O$2:$O$692,'Faturamento SP3'!$D$2:$D$692,'Infos Relatório'!$B$2,'Faturamento SP3'!$E$2:$E$692,'Infos Relatório'!$B55,'Faturamento SP3'!$Z$2:$Z$692,'Infos Relatório'!O$1,'Faturamento SP3'!$T$2:$T$692,"Sim")+SUMIFS('Faturamento SP3'!$P$2:$P$692,'Faturamento SP3'!$D$2:$D$692,'Infos Relatório'!$B$2,'Faturamento SP3'!$E$2:$E$692,'Infos Relatório'!$B55,'Faturamento SP3'!$Z$2:$Z$692,'Infos Relatório'!O$1,'Faturamento SP3'!$T$2:$T$692,"Sim")</f>
        <v>0</v>
      </c>
      <c r="S55" s="27" t="e">
        <f t="shared" si="2"/>
        <v>#DIV/0!</v>
      </c>
      <c r="T55" s="24">
        <f>SUMIFS('Faturamento SP3'!$H$2:$H$692,'Faturamento SP3'!$D$2:$D$692,'Infos Relatório'!$B$2,'Faturamento SP3'!$E$2:$E$692,'Infos Relatório'!$B55,'Faturamento SP3'!$Z$2:$Z$692,'Infos Relatório'!O$1)</f>
        <v>0</v>
      </c>
      <c r="U55" s="23">
        <f>COUNTIFS('Faturamento SP3'!$D$2:$D$692,'Infos Relatório'!$B$2,'Faturamento SP3'!$E$2:$E$692,'Infos Relatório'!$B55,'Faturamento SP3'!$Z$2:$Z$692,'Infos Relatório'!U$1)</f>
        <v>0</v>
      </c>
      <c r="V55" s="13">
        <f>SUMIFS('Faturamento SP3'!$G$2:$G$692,'Faturamento SP3'!$D$2:$D$692,'Infos Relatório'!$B$2,'Faturamento SP3'!$E$2:$E$692,'Infos Relatório'!$B55,'Faturamento SP3'!$Z$2:$Z$692,'Infos Relatório'!U$1)</f>
        <v>0</v>
      </c>
      <c r="W55" s="13">
        <f>SUMIFS('Faturamento SP3'!$J$2:$J$692,'Faturamento SP3'!$D$2:$D$692,'Infos Relatório'!$B$2,'Faturamento SP3'!$E$2:$E$692,'Infos Relatório'!$B55,'Faturamento SP3'!$Z$2:$Z$692,'Infos Relatório'!U$1)</f>
        <v>0</v>
      </c>
      <c r="X55" s="14">
        <f>SUMIFS('Faturamento SP3'!$O$2:$O$692,'Faturamento SP3'!$D$2:$D$692,'Infos Relatório'!$B$2,'Faturamento SP3'!$E$2:$E$692,'Infos Relatório'!$B55,'Faturamento SP3'!$Z$2:$Z$692,'Infos Relatório'!U$1,'Faturamento SP3'!$T$2:$T$692,"Sim")+SUMIFS('Faturamento SP3'!$P$2:$P$692,'Faturamento SP3'!$D$2:$D$692,'Infos Relatório'!$B$2,'Faturamento SP3'!$E$2:$E$692,'Infos Relatório'!$B55,'Faturamento SP3'!$Z$2:$Z$692,'Infos Relatório'!U$1,'Faturamento SP3'!$T$2:$T$692,"Sim")</f>
        <v>0</v>
      </c>
      <c r="Y55" s="27" t="e">
        <f t="shared" si="3"/>
        <v>#DIV/0!</v>
      </c>
      <c r="Z55" s="24">
        <f>SUMIFS('Faturamento SP3'!$H$2:$H$692,'Faturamento SP3'!$D$2:$D$692,'Infos Relatório'!$B$2,'Faturamento SP3'!$E$2:$E$692,'Infos Relatório'!$B55,'Faturamento SP3'!$Z$2:$Z$692,'Infos Relatório'!U$1)</f>
        <v>0</v>
      </c>
      <c r="AA55" s="23">
        <f>COUNTIFS('Faturamento SP3'!$D$2:$D$692,'Infos Relatório'!$B$2,'Faturamento SP3'!$E$2:$E$692,'Infos Relatório'!$B55,'Faturamento SP3'!$Z$2:$Z$692,'Infos Relatório'!AA$1)</f>
        <v>0</v>
      </c>
      <c r="AB55" s="13">
        <f>SUMIFS('Faturamento SP3'!$G$2:$G$692,'Faturamento SP3'!$D$2:$D$692,'Infos Relatório'!$B$2,'Faturamento SP3'!$E$2:$E$692,'Infos Relatório'!$B55,'Faturamento SP3'!$Z$2:$Z$692,'Infos Relatório'!AA$1)</f>
        <v>0</v>
      </c>
      <c r="AC55" s="13">
        <f>SUMIFS('Faturamento SP3'!$J$2:$J$692,'Faturamento SP3'!$D$2:$D$692,'Infos Relatório'!$B$2,'Faturamento SP3'!$E$2:$E$692,'Infos Relatório'!$B55,'Faturamento SP3'!$Z$2:$Z$692,'Infos Relatório'!AA$1)</f>
        <v>0</v>
      </c>
      <c r="AD55" s="14">
        <f>SUMIFS('Faturamento SP3'!$O$2:$O$692,'Faturamento SP3'!$D$2:$D$692,'Infos Relatório'!$B$2,'Faturamento SP3'!$E$2:$E$692,'Infos Relatório'!$B55,'Faturamento SP3'!$Z$2:$Z$692,'Infos Relatório'!AA$1,'Faturamento SP3'!$T$2:$T$692,"Sim")+SUMIFS('Faturamento SP3'!$P$2:$P$692,'Faturamento SP3'!$D$2:$D$692,'Infos Relatório'!$B$2,'Faturamento SP3'!$E$2:$E$692,'Infos Relatório'!$B55,'Faturamento SP3'!$Z$2:$Z$692,'Infos Relatório'!AA$1,'Faturamento SP3'!$T$2:$T$692,"Sim")</f>
        <v>0</v>
      </c>
      <c r="AE55" s="27" t="e">
        <f t="shared" si="4"/>
        <v>#DIV/0!</v>
      </c>
      <c r="AF55" s="24">
        <f>SUMIFS('Faturamento SP3'!$H$2:$H$692,'Faturamento SP3'!$D$2:$D$692,'Infos Relatório'!$B$2,'Faturamento SP3'!$E$2:$E$692,'Infos Relatório'!$B55,'Faturamento SP3'!$Z$2:$Z$692,'Infos Relatório'!AA$1)</f>
        <v>0</v>
      </c>
      <c r="AG55" s="23">
        <f>COUNTIFS('Faturamento SP3'!$D$2:$D$692,'Infos Relatório'!$B$2,'Faturamento SP3'!$E$2:$E$692,'Infos Relatório'!$B55,'Faturamento SP3'!$Z$2:$Z$692,'Infos Relatório'!AG$1)</f>
        <v>0</v>
      </c>
      <c r="AH55" s="13">
        <f>SUMIFS('Faturamento SP3'!$G$2:$G$692,'Faturamento SP3'!$D$2:$D$692,'Infos Relatório'!$B$2,'Faturamento SP3'!$E$2:$E$692,'Infos Relatório'!$B55,'Faturamento SP3'!$Z$2:$Z$692,'Infos Relatório'!AG$1)</f>
        <v>0</v>
      </c>
      <c r="AI55" s="13">
        <f>SUMIFS('Faturamento SP3'!$J$2:$J$692,'Faturamento SP3'!$D$2:$D$692,'Infos Relatório'!$B$2,'Faturamento SP3'!$E$2:$E$692,'Infos Relatório'!$B55,'Faturamento SP3'!$Z$2:$Z$692,'Infos Relatório'!AG$1)</f>
        <v>0</v>
      </c>
      <c r="AJ55" s="14">
        <f>SUMIFS('Faturamento SP3'!$O$2:$O$692,'Faturamento SP3'!$D$2:$D$692,'Infos Relatório'!$B$2,'Faturamento SP3'!$E$2:$E$692,'Infos Relatório'!$B55,'Faturamento SP3'!$Z$2:$Z$692,'Infos Relatório'!AG$1,'Faturamento SP3'!$T$2:$T$692,"Sim")+SUMIFS('Faturamento SP3'!$P$2:$P$692,'Faturamento SP3'!$D$2:$D$692,'Infos Relatório'!$B$2,'Faturamento SP3'!$E$2:$E$692,'Infos Relatório'!$B55,'Faturamento SP3'!$Z$2:$Z$692,'Infos Relatório'!AG$1,'Faturamento SP3'!$T$2:$T$692,"Sim")</f>
        <v>0</v>
      </c>
      <c r="AK55" s="27" t="e">
        <f t="shared" si="5"/>
        <v>#DIV/0!</v>
      </c>
      <c r="AL55" s="24">
        <f>SUMIFS('Faturamento SP3'!$H$2:$H$692,'Faturamento SP3'!$D$2:$D$692,'Infos Relatório'!$B$2,'Faturamento SP3'!$E$2:$E$692,'Infos Relatório'!$B55,'Faturamento SP3'!$Z$2:$Z$692,'Infos Relatório'!AG$1)</f>
        <v>0</v>
      </c>
      <c r="AM55" s="23">
        <f>COUNTIFS('Faturamento SP3'!$D$2:$D$692,'Infos Relatório'!$B$2,'Faturamento SP3'!$E$2:$E$692,'Infos Relatório'!$B55,'Faturamento SP3'!$Z$2:$Z$692,'Infos Relatório'!AM$1)</f>
        <v>0</v>
      </c>
      <c r="AN55" s="13">
        <f>SUMIFS('Faturamento SP3'!$G$2:$G$692,'Faturamento SP3'!$D$2:$D$692,'Infos Relatório'!$B$2,'Faturamento SP3'!$E$2:$E$692,'Infos Relatório'!$B55,'Faturamento SP3'!$Z$2:$Z$692,'Infos Relatório'!AM$1)</f>
        <v>0</v>
      </c>
      <c r="AO55" s="13">
        <f>SUMIFS('Faturamento SP3'!$J$2:$J$692,'Faturamento SP3'!$D$2:$D$692,'Infos Relatório'!$B$2,'Faturamento SP3'!$E$2:$E$692,'Infos Relatório'!$B55,'Faturamento SP3'!$Z$2:$Z$692,'Infos Relatório'!AM$1)</f>
        <v>0</v>
      </c>
      <c r="AP55" s="14">
        <f>SUMIFS('Faturamento SP3'!$O$2:$O$692,'Faturamento SP3'!$D$2:$D$692,'Infos Relatório'!$B$2,'Faturamento SP3'!$E$2:$E$692,'Infos Relatório'!$B55,'Faturamento SP3'!$Z$2:$Z$692,'Infos Relatório'!AM$1,'Faturamento SP3'!$T$2:$T$692,"Sim")+SUMIFS('Faturamento SP3'!$P$2:$P$692,'Faturamento SP3'!$D$2:$D$692,'Infos Relatório'!$B$2,'Faturamento SP3'!$E$2:$E$692,'Infos Relatório'!$B55,'Faturamento SP3'!$Z$2:$Z$692,'Infos Relatório'!AM$1,'Faturamento SP3'!$T$2:$T$692,"Sim")</f>
        <v>0</v>
      </c>
      <c r="AQ55" s="27" t="e">
        <f t="shared" si="6"/>
        <v>#DIV/0!</v>
      </c>
      <c r="AR55" s="24">
        <f>SUMIFS('Faturamento SP3'!$H$2:$H$692,'Faturamento SP3'!$D$2:$D$692,'Infos Relatório'!$B$2,'Faturamento SP3'!$E$2:$E$692,'Infos Relatório'!$B55,'Faturamento SP3'!$Z$2:$Z$692,'Infos Relatório'!AM$1)</f>
        <v>0</v>
      </c>
      <c r="AS55" s="23">
        <f>COUNTIFS('Faturamento SP3'!$D$2:$D$692,'Infos Relatório'!$B$2,'Faturamento SP3'!$E$2:$E$692,'Infos Relatório'!$B55,'Faturamento SP3'!$Z$2:$Z$692,'Infos Relatório'!AS$1)</f>
        <v>0</v>
      </c>
      <c r="AT55" s="13">
        <f>SUMIFS('Faturamento SP3'!$G$2:$G$692,'Faturamento SP3'!$D$2:$D$692,'Infos Relatório'!$B$2,'Faturamento SP3'!$E$2:$E$692,'Infos Relatório'!$B55,'Faturamento SP3'!$Z$2:$Z$692,'Infos Relatório'!AS$1)</f>
        <v>0</v>
      </c>
      <c r="AU55" s="13">
        <f>SUMIFS('Faturamento SP3'!$J$2:$J$692,'Faturamento SP3'!$D$2:$D$692,'Infos Relatório'!$B$2,'Faturamento SP3'!$E$2:$E$692,'Infos Relatório'!$B55,'Faturamento SP3'!$Z$2:$Z$692,'Infos Relatório'!AS$1)</f>
        <v>0</v>
      </c>
      <c r="AV55" s="14">
        <f>SUMIFS('Faturamento SP3'!$O$2:$O$692,'Faturamento SP3'!$D$2:$D$692,'Infos Relatório'!$B$2,'Faturamento SP3'!$E$2:$E$692,'Infos Relatório'!$B55,'Faturamento SP3'!$Z$2:$Z$692,'Infos Relatório'!AS$1,'Faturamento SP3'!$T$2:$T$692,"Sim")+SUMIFS('Faturamento SP3'!$P$2:$P$692,'Faturamento SP3'!$D$2:$D$692,'Infos Relatório'!$B$2,'Faturamento SP3'!$E$2:$E$692,'Infos Relatório'!$B55,'Faturamento SP3'!$Z$2:$Z$692,'Infos Relatório'!AS$1,'Faturamento SP3'!$T$2:$T$692,"Sim")</f>
        <v>0</v>
      </c>
      <c r="AW55" s="27" t="e">
        <f t="shared" si="7"/>
        <v>#DIV/0!</v>
      </c>
      <c r="AX55" s="24">
        <f>SUMIFS('Faturamento SP3'!$H$2:$H$692,'Faturamento SP3'!$D$2:$D$692,'Infos Relatório'!$B$2,'Faturamento SP3'!$E$2:$E$692,'Infos Relatório'!$B55,'Faturamento SP3'!$Z$2:$Z$692,'Infos Relatório'!AS$1)</f>
        <v>0</v>
      </c>
      <c r="AY55" s="23">
        <f>COUNTIFS('Faturamento SP3'!$D$2:$D$692,'Infos Relatório'!$B$2,'Faturamento SP3'!$E$2:$E$692,'Infos Relatório'!$B55,'Faturamento SP3'!$Z$2:$Z$692,'Infos Relatório'!AY$1)</f>
        <v>0</v>
      </c>
      <c r="AZ55" s="13">
        <f>SUMIFS('Faturamento SP3'!$G$2:$G$692,'Faturamento SP3'!$D$2:$D$692,'Infos Relatório'!$B$2,'Faturamento SP3'!$E$2:$E$692,'Infos Relatório'!$B55,'Faturamento SP3'!$Z$2:$Z$692,'Infos Relatório'!AY$1)</f>
        <v>0</v>
      </c>
      <c r="BA55" s="13">
        <f>SUMIFS('Faturamento SP3'!$J$2:$J$692,'Faturamento SP3'!$D$2:$D$692,'Infos Relatório'!$B$2,'Faturamento SP3'!$E$2:$E$692,'Infos Relatório'!$B55,'Faturamento SP3'!$Z$2:$Z$692,'Infos Relatório'!AY$1)</f>
        <v>0</v>
      </c>
      <c r="BB55" s="14">
        <f>SUMIFS('Faturamento SP3'!$O$2:$O$692,'Faturamento SP3'!$D$2:$D$692,'Infos Relatório'!$B$2,'Faturamento SP3'!$E$2:$E$692,'Infos Relatório'!$B55,'Faturamento SP3'!$Z$2:$Z$692,'Infos Relatório'!AY$1,'Faturamento SP3'!$T$2:$T$692,"Sim")+SUMIFS('Faturamento SP3'!$P$2:$P$692,'Faturamento SP3'!$D$2:$D$692,'Infos Relatório'!$B$2,'Faturamento SP3'!$E$2:$E$692,'Infos Relatório'!$B55,'Faturamento SP3'!$Z$2:$Z$692,'Infos Relatório'!AY$1,'Faturamento SP3'!$T$2:$T$692,"Sim")</f>
        <v>0</v>
      </c>
      <c r="BC55" s="27" t="e">
        <f t="shared" si="8"/>
        <v>#DIV/0!</v>
      </c>
      <c r="BD55" s="24">
        <f>SUMIFS('Faturamento SP3'!$H$2:$H$692,'Faturamento SP3'!$D$2:$D$692,'Infos Relatório'!$B$2,'Faturamento SP3'!$E$2:$E$692,'Infos Relatório'!$B55,'Faturamento SP3'!$Z$2:$Z$692,'Infos Relatório'!AY$1)</f>
        <v>0</v>
      </c>
      <c r="BE55" s="23">
        <f>COUNTIFS('Faturamento SP3'!$D$2:$D$692,'Infos Relatório'!$B$2,'Faturamento SP3'!$E$2:$E$692,'Infos Relatório'!$B55,'Faturamento SP3'!$Z$2:$Z$692,'Infos Relatório'!BE$1)</f>
        <v>0</v>
      </c>
      <c r="BF55" s="13">
        <f>SUMIFS('Faturamento SP3'!$G$2:$G$692,'Faturamento SP3'!$D$2:$D$692,'Infos Relatório'!$B$2,'Faturamento SP3'!$E$2:$E$692,'Infos Relatório'!$B55,'Faturamento SP3'!$Z$2:$Z$692,'Infos Relatório'!BE$1)</f>
        <v>0</v>
      </c>
      <c r="BG55" s="13">
        <f>SUMIFS('Faturamento SP3'!$J$2:$J$692,'Faturamento SP3'!$D$2:$D$692,'Infos Relatório'!$B$2,'Faturamento SP3'!$E$2:$E$692,'Infos Relatório'!$B55,'Faturamento SP3'!$Z$2:$Z$692,'Infos Relatório'!BE$1)</f>
        <v>0</v>
      </c>
      <c r="BH55" s="14">
        <f>SUMIFS('Faturamento SP3'!$O$2:$O$692,'Faturamento SP3'!$D$2:$D$692,'Infos Relatório'!$B$2,'Faturamento SP3'!$E$2:$E$692,'Infos Relatório'!$B55,'Faturamento SP3'!$Z$2:$Z$692,'Infos Relatório'!BE$1,'Faturamento SP3'!$T$2:$T$692,"Sim")+SUMIFS('Faturamento SP3'!$P$2:$P$692,'Faturamento SP3'!$D$2:$D$692,'Infos Relatório'!$B$2,'Faturamento SP3'!$E$2:$E$692,'Infos Relatório'!$B55,'Faturamento SP3'!$Z$2:$Z$692,'Infos Relatório'!BE$1,'Faturamento SP3'!$T$2:$T$692,"Sim")</f>
        <v>0</v>
      </c>
      <c r="BI55" s="27" t="e">
        <f t="shared" si="9"/>
        <v>#DIV/0!</v>
      </c>
      <c r="BJ55" s="24">
        <f>SUMIFS('Faturamento SP3'!$H$2:$H$692,'Faturamento SP3'!$D$2:$D$692,'Infos Relatório'!$B$2,'Faturamento SP3'!$E$2:$E$692,'Infos Relatório'!$B55,'Faturamento SP3'!$Z$2:$Z$692,'Infos Relatório'!BE$1)</f>
        <v>0</v>
      </c>
      <c r="BK55" s="23">
        <f>COUNTIFS('Faturamento SP3'!$D$2:$D$692,'Infos Relatório'!$B$2,'Faturamento SP3'!$E$2:$E$692,'Infos Relatório'!$B55,'Faturamento SP3'!$Z$2:$Z$692,'Infos Relatório'!BK$1)</f>
        <v>0</v>
      </c>
      <c r="BL55" s="13">
        <f>SUMIFS('Faturamento SP3'!$G$2:$G$692,'Faturamento SP3'!$D$2:$D$692,'Infos Relatório'!$B$2,'Faturamento SP3'!$E$2:$E$692,'Infos Relatório'!$B55,'Faturamento SP3'!$Z$2:$Z$692,'Infos Relatório'!BK$1)</f>
        <v>0</v>
      </c>
      <c r="BM55" s="13">
        <f>SUMIFS('Faturamento SP3'!$J$2:$J$692,'Faturamento SP3'!$D$2:$D$692,'Infos Relatório'!$B$2,'Faturamento SP3'!$E$2:$E$692,'Infos Relatório'!$B55,'Faturamento SP3'!$Z$2:$Z$692,'Infos Relatório'!BK$1)</f>
        <v>0</v>
      </c>
      <c r="BN55" s="14">
        <f>SUMIFS('Faturamento SP3'!$O$2:$O$692,'Faturamento SP3'!$D$2:$D$692,'Infos Relatório'!$B$2,'Faturamento SP3'!$E$2:$E$692,'Infos Relatório'!$B55,'Faturamento SP3'!$Z$2:$Z$692,'Infos Relatório'!BK$1,'Faturamento SP3'!$T$2:$T$692,"Sim")+SUMIFS('Faturamento SP3'!$P$2:$P$692,'Faturamento SP3'!$D$2:$D$692,'Infos Relatório'!$B$2,'Faturamento SP3'!$E$2:$E$692,'Infos Relatório'!$B55,'Faturamento SP3'!$Z$2:$Z$692,'Infos Relatório'!BK$1,'Faturamento SP3'!$T$2:$T$692,"Sim")</f>
        <v>0</v>
      </c>
      <c r="BO55" s="27" t="e">
        <f t="shared" si="10"/>
        <v>#DIV/0!</v>
      </c>
      <c r="BP55" s="24">
        <f>SUMIFS('Faturamento SP3'!$H$2:$H$692,'Faturamento SP3'!$D$2:$D$692,'Infos Relatório'!$B$2,'Faturamento SP3'!$E$2:$E$692,'Infos Relatório'!$B55,'Faturamento SP3'!$Z$2:$Z$692,'Infos Relatório'!BK$1)</f>
        <v>0</v>
      </c>
      <c r="BQ55" s="23">
        <f>COUNTIFS('Faturamento SP3'!$D$2:$D$692,'Infos Relatório'!$B$2,'Faturamento SP3'!$E$2:$E$692,'Infos Relatório'!$B55,'Faturamento SP3'!$Z$2:$Z$692,'Infos Relatório'!BQ$1)</f>
        <v>0</v>
      </c>
      <c r="BR55" s="13">
        <f>SUMIFS('Faturamento SP3'!$G$2:$G$692,'Faturamento SP3'!$D$2:$D$692,'Infos Relatório'!$B$2,'Faturamento SP3'!$E$2:$E$692,'Infos Relatório'!$B55,'Faturamento SP3'!$Z$2:$Z$692,'Infos Relatório'!BQ$1)</f>
        <v>0</v>
      </c>
      <c r="BS55" s="13">
        <f>SUMIFS('Faturamento SP3'!$J$2:$J$692,'Faturamento SP3'!$D$2:$D$692,'Infos Relatório'!$B$2,'Faturamento SP3'!$E$2:$E$692,'Infos Relatório'!$B55,'Faturamento SP3'!$Z$2:$Z$692,'Infos Relatório'!BQ$1)</f>
        <v>0</v>
      </c>
      <c r="BT55" s="14">
        <f>SUMIFS('Faturamento SP3'!$O$2:$O$692,'Faturamento SP3'!$D$2:$D$692,'Infos Relatório'!$B$2,'Faturamento SP3'!$E$2:$E$692,'Infos Relatório'!$B55,'Faturamento SP3'!$Z$2:$Z$692,'Infos Relatório'!BQ$1,'Faturamento SP3'!$T$2:$T$692,"Sim")+SUMIFS('Faturamento SP3'!$P$2:$P$692,'Faturamento SP3'!$D$2:$D$692,'Infos Relatório'!$B$2,'Faturamento SP3'!$E$2:$E$692,'Infos Relatório'!$B55,'Faturamento SP3'!$Z$2:$Z$692,'Infos Relatório'!BQ$1,'Faturamento SP3'!$T$2:$T$692,"Sim")</f>
        <v>0</v>
      </c>
      <c r="BU55" s="27" t="e">
        <f t="shared" si="11"/>
        <v>#DIV/0!</v>
      </c>
      <c r="BV55" s="24">
        <f>SUMIFS('Faturamento SP3'!$H$2:$H$692,'Faturamento SP3'!$D$2:$D$692,'Infos Relatório'!$B$2,'Faturamento SP3'!$E$2:$E$692,'Infos Relatório'!$B55,'Faturamento SP3'!$Z$2:$Z$692,'Infos Relatório'!BQ$1)</f>
        <v>0</v>
      </c>
    </row>
    <row r="56" spans="2:74">
      <c r="B56" s="17" t="s">
        <v>60</v>
      </c>
      <c r="C56" s="23">
        <f>COUNTIFS('Faturamento SP3'!$D$2:$D$692,'Infos Relatório'!$B$2,'Faturamento SP3'!$E$2:$E$692,'Infos Relatório'!$B56,'Faturamento SP3'!$Z$2:$Z$692,'Infos Relatório'!C$1)</f>
        <v>0</v>
      </c>
      <c r="D56" s="13">
        <f>SUMIFS('Faturamento SP3'!$G$2:$G$692,'Faturamento SP3'!$D$2:$D$692,'Infos Relatório'!$B$2,'Faturamento SP3'!$E$2:$E$692,'Infos Relatório'!$B56,'Faturamento SP3'!$Z$2:$Z$692,'Infos Relatório'!C$1)</f>
        <v>0</v>
      </c>
      <c r="E56" s="13">
        <f>SUMIFS('Faturamento SP3'!$J$2:$J$692,'Faturamento SP3'!$D$2:$D$692,'Infos Relatório'!$B$2,'Faturamento SP3'!$E$2:$E$692,'Infos Relatório'!$B56,'Faturamento SP3'!$Z$2:$Z$692,'Infos Relatório'!C$1)</f>
        <v>0</v>
      </c>
      <c r="F56" s="14">
        <f>SUMIFS('Faturamento SP3'!$O$2:$O$692,'Faturamento SP3'!$D$2:$D$692,'Infos Relatório'!$B$2,'Faturamento SP3'!$E$2:$E$692,'Infos Relatório'!$B56,'Faturamento SP3'!$Z$2:$Z$692,'Infos Relatório'!C$1,'Faturamento SP3'!$T$2:$T$692,"Sim")+SUMIFS('Faturamento SP3'!$P$2:$P$692,'Faturamento SP3'!$D$2:$D$692,'Infos Relatório'!$B$2,'Faturamento SP3'!$E$2:$E$692,'Infos Relatório'!$B56,'Faturamento SP3'!$Z$2:$Z$692,'Infos Relatório'!C$1,'Faturamento SP3'!$T$2:$T$692,"Sim")</f>
        <v>0</v>
      </c>
      <c r="G56" s="27" t="e">
        <f t="shared" si="12"/>
        <v>#DIV/0!</v>
      </c>
      <c r="H56" s="24">
        <f>SUMIFS('Faturamento SP3'!$H$2:$H$692,'Faturamento SP3'!$D$2:$D$692,'Infos Relatório'!$B$2,'Faturamento SP3'!$E$2:$E$692,'Infos Relatório'!$B56,'Faturamento SP3'!$Z$2:$Z$692,'Infos Relatório'!C$1)</f>
        <v>0</v>
      </c>
      <c r="I56" s="23">
        <f>COUNTIFS('Faturamento SP3'!$D$2:$D$692,'Infos Relatório'!$B$2,'Faturamento SP3'!$E$2:$E$692,'Infos Relatório'!$B56,'Faturamento SP3'!$Z$2:$Z$692,'Infos Relatório'!I$1)</f>
        <v>0</v>
      </c>
      <c r="J56" s="13">
        <f>SUMIFS('Faturamento SP3'!$G$2:$G$692,'Faturamento SP3'!$D$2:$D$692,'Infos Relatório'!$B$2,'Faturamento SP3'!$E$2:$E$692,'Infos Relatório'!$B56,'Faturamento SP3'!$Z$2:$Z$692,'Infos Relatório'!I$1)</f>
        <v>0</v>
      </c>
      <c r="K56" s="13">
        <f>SUMIFS('Faturamento SP3'!$J$2:$J$692,'Faturamento SP3'!$D$2:$D$692,'Infos Relatório'!$B$2,'Faturamento SP3'!$E$2:$E$692,'Infos Relatório'!$B56,'Faturamento SP3'!$Z$2:$Z$692,'Infos Relatório'!I$1)</f>
        <v>0</v>
      </c>
      <c r="L56" s="14">
        <f>SUMIFS('Faturamento SP3'!$O$2:$O$692,'Faturamento SP3'!$D$2:$D$692,'Infos Relatório'!$B$2,'Faturamento SP3'!$E$2:$E$692,'Infos Relatório'!$B56,'Faturamento SP3'!$Z$2:$Z$692,'Infos Relatório'!I$1,'Faturamento SP3'!$T$2:$T$692,"Sim")+SUMIFS('Faturamento SP3'!$P$2:$P$692,'Faturamento SP3'!$D$2:$D$692,'Infos Relatório'!$B$2,'Faturamento SP3'!$E$2:$E$692,'Infos Relatório'!$B56,'Faturamento SP3'!$Z$2:$Z$692,'Infos Relatório'!I$1,'Faturamento SP3'!$T$2:$T$692,"Sim")</f>
        <v>0</v>
      </c>
      <c r="M56" s="27" t="e">
        <f t="shared" si="1"/>
        <v>#DIV/0!</v>
      </c>
      <c r="N56" s="24">
        <f>SUMIFS('Faturamento SP3'!$H$2:$H$692,'Faturamento SP3'!$D$2:$D$692,'Infos Relatório'!$B$2,'Faturamento SP3'!$E$2:$E$692,'Infos Relatório'!$B56,'Faturamento SP3'!$Z$2:$Z$692,'Infos Relatório'!I$1)</f>
        <v>0</v>
      </c>
      <c r="O56" s="23">
        <f>COUNTIFS('Faturamento SP3'!$D$2:$D$692,'Infos Relatório'!$B$2,'Faturamento SP3'!$E$2:$E$692,'Infos Relatório'!$B56,'Faturamento SP3'!$Z$2:$Z$692,'Infos Relatório'!O$1)</f>
        <v>0</v>
      </c>
      <c r="P56" s="13">
        <f>SUMIFS('Faturamento SP3'!$G$2:$G$692,'Faturamento SP3'!$D$2:$D$692,'Infos Relatório'!$B$2,'Faturamento SP3'!$E$2:$E$692,'Infos Relatório'!$B56,'Faturamento SP3'!$Z$2:$Z$692,'Infos Relatório'!O$1)</f>
        <v>0</v>
      </c>
      <c r="Q56" s="13">
        <f>SUMIFS('Faturamento SP3'!$J$2:$J$692,'Faturamento SP3'!$D$2:$D$692,'Infos Relatório'!$B$2,'Faturamento SP3'!$E$2:$E$692,'Infos Relatório'!$B56,'Faturamento SP3'!$Z$2:$Z$692,'Infos Relatório'!O$1)</f>
        <v>0</v>
      </c>
      <c r="R56" s="14">
        <f>SUMIFS('Faturamento SP3'!$O$2:$O$692,'Faturamento SP3'!$D$2:$D$692,'Infos Relatório'!$B$2,'Faturamento SP3'!$E$2:$E$692,'Infos Relatório'!$B56,'Faturamento SP3'!$Z$2:$Z$692,'Infos Relatório'!O$1,'Faturamento SP3'!$T$2:$T$692,"Sim")+SUMIFS('Faturamento SP3'!$P$2:$P$692,'Faturamento SP3'!$D$2:$D$692,'Infos Relatório'!$B$2,'Faturamento SP3'!$E$2:$E$692,'Infos Relatório'!$B56,'Faturamento SP3'!$Z$2:$Z$692,'Infos Relatório'!O$1,'Faturamento SP3'!$T$2:$T$692,"Sim")</f>
        <v>0</v>
      </c>
      <c r="S56" s="27" t="e">
        <f t="shared" si="2"/>
        <v>#DIV/0!</v>
      </c>
      <c r="T56" s="24">
        <f>SUMIFS('Faturamento SP3'!$H$2:$H$692,'Faturamento SP3'!$D$2:$D$692,'Infos Relatório'!$B$2,'Faturamento SP3'!$E$2:$E$692,'Infos Relatório'!$B56,'Faturamento SP3'!$Z$2:$Z$692,'Infos Relatório'!O$1)</f>
        <v>0</v>
      </c>
      <c r="U56" s="23">
        <f>COUNTIFS('Faturamento SP3'!$D$2:$D$692,'Infos Relatório'!$B$2,'Faturamento SP3'!$E$2:$E$692,'Infos Relatório'!$B56,'Faturamento SP3'!$Z$2:$Z$692,'Infos Relatório'!U$1)</f>
        <v>0</v>
      </c>
      <c r="V56" s="13">
        <f>SUMIFS('Faturamento SP3'!$G$2:$G$692,'Faturamento SP3'!$D$2:$D$692,'Infos Relatório'!$B$2,'Faturamento SP3'!$E$2:$E$692,'Infos Relatório'!$B56,'Faturamento SP3'!$Z$2:$Z$692,'Infos Relatório'!U$1)</f>
        <v>0</v>
      </c>
      <c r="W56" s="13">
        <f>SUMIFS('Faturamento SP3'!$J$2:$J$692,'Faturamento SP3'!$D$2:$D$692,'Infos Relatório'!$B$2,'Faturamento SP3'!$E$2:$E$692,'Infos Relatório'!$B56,'Faturamento SP3'!$Z$2:$Z$692,'Infos Relatório'!U$1)</f>
        <v>0</v>
      </c>
      <c r="X56" s="14">
        <f>SUMIFS('Faturamento SP3'!$O$2:$O$692,'Faturamento SP3'!$D$2:$D$692,'Infos Relatório'!$B$2,'Faturamento SP3'!$E$2:$E$692,'Infos Relatório'!$B56,'Faturamento SP3'!$Z$2:$Z$692,'Infos Relatório'!U$1,'Faturamento SP3'!$T$2:$T$692,"Sim")+SUMIFS('Faturamento SP3'!$P$2:$P$692,'Faturamento SP3'!$D$2:$D$692,'Infos Relatório'!$B$2,'Faturamento SP3'!$E$2:$E$692,'Infos Relatório'!$B56,'Faturamento SP3'!$Z$2:$Z$692,'Infos Relatório'!U$1,'Faturamento SP3'!$T$2:$T$692,"Sim")</f>
        <v>0</v>
      </c>
      <c r="Y56" s="27" t="e">
        <f t="shared" si="3"/>
        <v>#DIV/0!</v>
      </c>
      <c r="Z56" s="24">
        <f>SUMIFS('Faturamento SP3'!$H$2:$H$692,'Faturamento SP3'!$D$2:$D$692,'Infos Relatório'!$B$2,'Faturamento SP3'!$E$2:$E$692,'Infos Relatório'!$B56,'Faturamento SP3'!$Z$2:$Z$692,'Infos Relatório'!U$1)</f>
        <v>0</v>
      </c>
      <c r="AA56" s="23">
        <f>COUNTIFS('Faturamento SP3'!$D$2:$D$692,'Infos Relatório'!$B$2,'Faturamento SP3'!$E$2:$E$692,'Infos Relatório'!$B56,'Faturamento SP3'!$Z$2:$Z$692,'Infos Relatório'!AA$1)</f>
        <v>0</v>
      </c>
      <c r="AB56" s="13">
        <f>SUMIFS('Faturamento SP3'!$G$2:$G$692,'Faturamento SP3'!$D$2:$D$692,'Infos Relatório'!$B$2,'Faturamento SP3'!$E$2:$E$692,'Infos Relatório'!$B56,'Faturamento SP3'!$Z$2:$Z$692,'Infos Relatório'!AA$1)</f>
        <v>0</v>
      </c>
      <c r="AC56" s="13">
        <f>SUMIFS('Faturamento SP3'!$J$2:$J$692,'Faturamento SP3'!$D$2:$D$692,'Infos Relatório'!$B$2,'Faturamento SP3'!$E$2:$E$692,'Infos Relatório'!$B56,'Faturamento SP3'!$Z$2:$Z$692,'Infos Relatório'!AA$1)</f>
        <v>0</v>
      </c>
      <c r="AD56" s="14">
        <f>SUMIFS('Faturamento SP3'!$O$2:$O$692,'Faturamento SP3'!$D$2:$D$692,'Infos Relatório'!$B$2,'Faturamento SP3'!$E$2:$E$692,'Infos Relatório'!$B56,'Faturamento SP3'!$Z$2:$Z$692,'Infos Relatório'!AA$1,'Faturamento SP3'!$T$2:$T$692,"Sim")+SUMIFS('Faturamento SP3'!$P$2:$P$692,'Faturamento SP3'!$D$2:$D$692,'Infos Relatório'!$B$2,'Faturamento SP3'!$E$2:$E$692,'Infos Relatório'!$B56,'Faturamento SP3'!$Z$2:$Z$692,'Infos Relatório'!AA$1,'Faturamento SP3'!$T$2:$T$692,"Sim")</f>
        <v>0</v>
      </c>
      <c r="AE56" s="27" t="e">
        <f t="shared" si="4"/>
        <v>#DIV/0!</v>
      </c>
      <c r="AF56" s="24">
        <f>SUMIFS('Faturamento SP3'!$H$2:$H$692,'Faturamento SP3'!$D$2:$D$692,'Infos Relatório'!$B$2,'Faturamento SP3'!$E$2:$E$692,'Infos Relatório'!$B56,'Faturamento SP3'!$Z$2:$Z$692,'Infos Relatório'!AA$1)</f>
        <v>0</v>
      </c>
      <c r="AG56" s="23">
        <f>COUNTIFS('Faturamento SP3'!$D$2:$D$692,'Infos Relatório'!$B$2,'Faturamento SP3'!$E$2:$E$692,'Infos Relatório'!$B56,'Faturamento SP3'!$Z$2:$Z$692,'Infos Relatório'!AG$1)</f>
        <v>0</v>
      </c>
      <c r="AH56" s="13">
        <f>SUMIFS('Faturamento SP3'!$G$2:$G$692,'Faturamento SP3'!$D$2:$D$692,'Infos Relatório'!$B$2,'Faturamento SP3'!$E$2:$E$692,'Infos Relatório'!$B56,'Faturamento SP3'!$Z$2:$Z$692,'Infos Relatório'!AG$1)</f>
        <v>0</v>
      </c>
      <c r="AI56" s="13">
        <f>SUMIFS('Faturamento SP3'!$J$2:$J$692,'Faturamento SP3'!$D$2:$D$692,'Infos Relatório'!$B$2,'Faturamento SP3'!$E$2:$E$692,'Infos Relatório'!$B56,'Faturamento SP3'!$Z$2:$Z$692,'Infos Relatório'!AG$1)</f>
        <v>0</v>
      </c>
      <c r="AJ56" s="14">
        <f>SUMIFS('Faturamento SP3'!$O$2:$O$692,'Faturamento SP3'!$D$2:$D$692,'Infos Relatório'!$B$2,'Faturamento SP3'!$E$2:$E$692,'Infos Relatório'!$B56,'Faturamento SP3'!$Z$2:$Z$692,'Infos Relatório'!AG$1,'Faturamento SP3'!$T$2:$T$692,"Sim")+SUMIFS('Faturamento SP3'!$P$2:$P$692,'Faturamento SP3'!$D$2:$D$692,'Infos Relatório'!$B$2,'Faturamento SP3'!$E$2:$E$692,'Infos Relatório'!$B56,'Faturamento SP3'!$Z$2:$Z$692,'Infos Relatório'!AG$1,'Faturamento SP3'!$T$2:$T$692,"Sim")</f>
        <v>0</v>
      </c>
      <c r="AK56" s="27" t="e">
        <f t="shared" si="5"/>
        <v>#DIV/0!</v>
      </c>
      <c r="AL56" s="24">
        <f>SUMIFS('Faturamento SP3'!$H$2:$H$692,'Faturamento SP3'!$D$2:$D$692,'Infos Relatório'!$B$2,'Faturamento SP3'!$E$2:$E$692,'Infos Relatório'!$B56,'Faturamento SP3'!$Z$2:$Z$692,'Infos Relatório'!AG$1)</f>
        <v>0</v>
      </c>
      <c r="AM56" s="23">
        <f>COUNTIFS('Faturamento SP3'!$D$2:$D$692,'Infos Relatório'!$B$2,'Faturamento SP3'!$E$2:$E$692,'Infos Relatório'!$B56,'Faturamento SP3'!$Z$2:$Z$692,'Infos Relatório'!AM$1)</f>
        <v>0</v>
      </c>
      <c r="AN56" s="13">
        <f>SUMIFS('Faturamento SP3'!$G$2:$G$692,'Faturamento SP3'!$D$2:$D$692,'Infos Relatório'!$B$2,'Faturamento SP3'!$E$2:$E$692,'Infos Relatório'!$B56,'Faturamento SP3'!$Z$2:$Z$692,'Infos Relatório'!AM$1)</f>
        <v>0</v>
      </c>
      <c r="AO56" s="13">
        <f>SUMIFS('Faturamento SP3'!$J$2:$J$692,'Faturamento SP3'!$D$2:$D$692,'Infos Relatório'!$B$2,'Faturamento SP3'!$E$2:$E$692,'Infos Relatório'!$B56,'Faturamento SP3'!$Z$2:$Z$692,'Infos Relatório'!AM$1)</f>
        <v>0</v>
      </c>
      <c r="AP56" s="14">
        <f>SUMIFS('Faturamento SP3'!$O$2:$O$692,'Faturamento SP3'!$D$2:$D$692,'Infos Relatório'!$B$2,'Faturamento SP3'!$E$2:$E$692,'Infos Relatório'!$B56,'Faturamento SP3'!$Z$2:$Z$692,'Infos Relatório'!AM$1,'Faturamento SP3'!$T$2:$T$692,"Sim")+SUMIFS('Faturamento SP3'!$P$2:$P$692,'Faturamento SP3'!$D$2:$D$692,'Infos Relatório'!$B$2,'Faturamento SP3'!$E$2:$E$692,'Infos Relatório'!$B56,'Faturamento SP3'!$Z$2:$Z$692,'Infos Relatório'!AM$1,'Faturamento SP3'!$T$2:$T$692,"Sim")</f>
        <v>0</v>
      </c>
      <c r="AQ56" s="27" t="e">
        <f t="shared" si="6"/>
        <v>#DIV/0!</v>
      </c>
      <c r="AR56" s="24">
        <f>SUMIFS('Faturamento SP3'!$H$2:$H$692,'Faturamento SP3'!$D$2:$D$692,'Infos Relatório'!$B$2,'Faturamento SP3'!$E$2:$E$692,'Infos Relatório'!$B56,'Faturamento SP3'!$Z$2:$Z$692,'Infos Relatório'!AM$1)</f>
        <v>0</v>
      </c>
      <c r="AS56" s="23">
        <f>COUNTIFS('Faturamento SP3'!$D$2:$D$692,'Infos Relatório'!$B$2,'Faturamento SP3'!$E$2:$E$692,'Infos Relatório'!$B56,'Faturamento SP3'!$Z$2:$Z$692,'Infos Relatório'!AS$1)</f>
        <v>0</v>
      </c>
      <c r="AT56" s="13">
        <f>SUMIFS('Faturamento SP3'!$G$2:$G$692,'Faturamento SP3'!$D$2:$D$692,'Infos Relatório'!$B$2,'Faturamento SP3'!$E$2:$E$692,'Infos Relatório'!$B56,'Faturamento SP3'!$Z$2:$Z$692,'Infos Relatório'!AS$1)</f>
        <v>0</v>
      </c>
      <c r="AU56" s="13">
        <f>SUMIFS('Faturamento SP3'!$J$2:$J$692,'Faturamento SP3'!$D$2:$D$692,'Infos Relatório'!$B$2,'Faturamento SP3'!$E$2:$E$692,'Infos Relatório'!$B56,'Faturamento SP3'!$Z$2:$Z$692,'Infos Relatório'!AS$1)</f>
        <v>0</v>
      </c>
      <c r="AV56" s="14">
        <f>SUMIFS('Faturamento SP3'!$O$2:$O$692,'Faturamento SP3'!$D$2:$D$692,'Infos Relatório'!$B$2,'Faturamento SP3'!$E$2:$E$692,'Infos Relatório'!$B56,'Faturamento SP3'!$Z$2:$Z$692,'Infos Relatório'!AS$1,'Faturamento SP3'!$T$2:$T$692,"Sim")+SUMIFS('Faturamento SP3'!$P$2:$P$692,'Faturamento SP3'!$D$2:$D$692,'Infos Relatório'!$B$2,'Faturamento SP3'!$E$2:$E$692,'Infos Relatório'!$B56,'Faturamento SP3'!$Z$2:$Z$692,'Infos Relatório'!AS$1,'Faturamento SP3'!$T$2:$T$692,"Sim")</f>
        <v>0</v>
      </c>
      <c r="AW56" s="27" t="e">
        <f t="shared" si="7"/>
        <v>#DIV/0!</v>
      </c>
      <c r="AX56" s="24">
        <f>SUMIFS('Faturamento SP3'!$H$2:$H$692,'Faturamento SP3'!$D$2:$D$692,'Infos Relatório'!$B$2,'Faturamento SP3'!$E$2:$E$692,'Infos Relatório'!$B56,'Faturamento SP3'!$Z$2:$Z$692,'Infos Relatório'!AS$1)</f>
        <v>0</v>
      </c>
      <c r="AY56" s="23">
        <f>COUNTIFS('Faturamento SP3'!$D$2:$D$692,'Infos Relatório'!$B$2,'Faturamento SP3'!$E$2:$E$692,'Infos Relatório'!$B56,'Faturamento SP3'!$Z$2:$Z$692,'Infos Relatório'!AY$1)</f>
        <v>0</v>
      </c>
      <c r="AZ56" s="13">
        <f>SUMIFS('Faturamento SP3'!$G$2:$G$692,'Faturamento SP3'!$D$2:$D$692,'Infos Relatório'!$B$2,'Faturamento SP3'!$E$2:$E$692,'Infos Relatório'!$B56,'Faturamento SP3'!$Z$2:$Z$692,'Infos Relatório'!AY$1)</f>
        <v>0</v>
      </c>
      <c r="BA56" s="13">
        <f>SUMIFS('Faturamento SP3'!$J$2:$J$692,'Faturamento SP3'!$D$2:$D$692,'Infos Relatório'!$B$2,'Faturamento SP3'!$E$2:$E$692,'Infos Relatório'!$B56,'Faturamento SP3'!$Z$2:$Z$692,'Infos Relatório'!AY$1)</f>
        <v>0</v>
      </c>
      <c r="BB56" s="14">
        <f>SUMIFS('Faturamento SP3'!$O$2:$O$692,'Faturamento SP3'!$D$2:$D$692,'Infos Relatório'!$B$2,'Faturamento SP3'!$E$2:$E$692,'Infos Relatório'!$B56,'Faturamento SP3'!$Z$2:$Z$692,'Infos Relatório'!AY$1,'Faturamento SP3'!$T$2:$T$692,"Sim")+SUMIFS('Faturamento SP3'!$P$2:$P$692,'Faturamento SP3'!$D$2:$D$692,'Infos Relatório'!$B$2,'Faturamento SP3'!$E$2:$E$692,'Infos Relatório'!$B56,'Faturamento SP3'!$Z$2:$Z$692,'Infos Relatório'!AY$1,'Faturamento SP3'!$T$2:$T$692,"Sim")</f>
        <v>0</v>
      </c>
      <c r="BC56" s="27" t="e">
        <f t="shared" si="8"/>
        <v>#DIV/0!</v>
      </c>
      <c r="BD56" s="24">
        <f>SUMIFS('Faturamento SP3'!$H$2:$H$692,'Faturamento SP3'!$D$2:$D$692,'Infos Relatório'!$B$2,'Faturamento SP3'!$E$2:$E$692,'Infos Relatório'!$B56,'Faturamento SP3'!$Z$2:$Z$692,'Infos Relatório'!AY$1)</f>
        <v>0</v>
      </c>
      <c r="BE56" s="23">
        <f>COUNTIFS('Faturamento SP3'!$D$2:$D$692,'Infos Relatório'!$B$2,'Faturamento SP3'!$E$2:$E$692,'Infos Relatório'!$B56,'Faturamento SP3'!$Z$2:$Z$692,'Infos Relatório'!BE$1)</f>
        <v>0</v>
      </c>
      <c r="BF56" s="13">
        <f>SUMIFS('Faturamento SP3'!$G$2:$G$692,'Faturamento SP3'!$D$2:$D$692,'Infos Relatório'!$B$2,'Faturamento SP3'!$E$2:$E$692,'Infos Relatório'!$B56,'Faturamento SP3'!$Z$2:$Z$692,'Infos Relatório'!BE$1)</f>
        <v>0</v>
      </c>
      <c r="BG56" s="13">
        <f>SUMIFS('Faturamento SP3'!$J$2:$J$692,'Faturamento SP3'!$D$2:$D$692,'Infos Relatório'!$B$2,'Faturamento SP3'!$E$2:$E$692,'Infos Relatório'!$B56,'Faturamento SP3'!$Z$2:$Z$692,'Infos Relatório'!BE$1)</f>
        <v>0</v>
      </c>
      <c r="BH56" s="14">
        <f>SUMIFS('Faturamento SP3'!$O$2:$O$692,'Faturamento SP3'!$D$2:$D$692,'Infos Relatório'!$B$2,'Faturamento SP3'!$E$2:$E$692,'Infos Relatório'!$B56,'Faturamento SP3'!$Z$2:$Z$692,'Infos Relatório'!BE$1,'Faturamento SP3'!$T$2:$T$692,"Sim")+SUMIFS('Faturamento SP3'!$P$2:$P$692,'Faturamento SP3'!$D$2:$D$692,'Infos Relatório'!$B$2,'Faturamento SP3'!$E$2:$E$692,'Infos Relatório'!$B56,'Faturamento SP3'!$Z$2:$Z$692,'Infos Relatório'!BE$1,'Faturamento SP3'!$T$2:$T$692,"Sim")</f>
        <v>0</v>
      </c>
      <c r="BI56" s="27" t="e">
        <f t="shared" si="9"/>
        <v>#DIV/0!</v>
      </c>
      <c r="BJ56" s="24">
        <f>SUMIFS('Faturamento SP3'!$H$2:$H$692,'Faturamento SP3'!$D$2:$D$692,'Infos Relatório'!$B$2,'Faturamento SP3'!$E$2:$E$692,'Infos Relatório'!$B56,'Faturamento SP3'!$Z$2:$Z$692,'Infos Relatório'!BE$1)</f>
        <v>0</v>
      </c>
      <c r="BK56" s="23">
        <f>COUNTIFS('Faturamento SP3'!$D$2:$D$692,'Infos Relatório'!$B$2,'Faturamento SP3'!$E$2:$E$692,'Infos Relatório'!$B56,'Faturamento SP3'!$Z$2:$Z$692,'Infos Relatório'!BK$1)</f>
        <v>0</v>
      </c>
      <c r="BL56" s="13">
        <f>SUMIFS('Faturamento SP3'!$G$2:$G$692,'Faturamento SP3'!$D$2:$D$692,'Infos Relatório'!$B$2,'Faturamento SP3'!$E$2:$E$692,'Infos Relatório'!$B56,'Faturamento SP3'!$Z$2:$Z$692,'Infos Relatório'!BK$1)</f>
        <v>0</v>
      </c>
      <c r="BM56" s="13">
        <f>SUMIFS('Faturamento SP3'!$J$2:$J$692,'Faturamento SP3'!$D$2:$D$692,'Infos Relatório'!$B$2,'Faturamento SP3'!$E$2:$E$692,'Infos Relatório'!$B56,'Faturamento SP3'!$Z$2:$Z$692,'Infos Relatório'!BK$1)</f>
        <v>0</v>
      </c>
      <c r="BN56" s="14">
        <f>SUMIFS('Faturamento SP3'!$O$2:$O$692,'Faturamento SP3'!$D$2:$D$692,'Infos Relatório'!$B$2,'Faturamento SP3'!$E$2:$E$692,'Infos Relatório'!$B56,'Faturamento SP3'!$Z$2:$Z$692,'Infos Relatório'!BK$1,'Faturamento SP3'!$T$2:$T$692,"Sim")+SUMIFS('Faturamento SP3'!$P$2:$P$692,'Faturamento SP3'!$D$2:$D$692,'Infos Relatório'!$B$2,'Faturamento SP3'!$E$2:$E$692,'Infos Relatório'!$B56,'Faturamento SP3'!$Z$2:$Z$692,'Infos Relatório'!BK$1,'Faturamento SP3'!$T$2:$T$692,"Sim")</f>
        <v>0</v>
      </c>
      <c r="BO56" s="27" t="e">
        <f t="shared" si="10"/>
        <v>#DIV/0!</v>
      </c>
      <c r="BP56" s="24">
        <f>SUMIFS('Faturamento SP3'!$H$2:$H$692,'Faturamento SP3'!$D$2:$D$692,'Infos Relatório'!$B$2,'Faturamento SP3'!$E$2:$E$692,'Infos Relatório'!$B56,'Faturamento SP3'!$Z$2:$Z$692,'Infos Relatório'!BK$1)</f>
        <v>0</v>
      </c>
      <c r="BQ56" s="23">
        <f>COUNTIFS('Faturamento SP3'!$D$2:$D$692,'Infos Relatório'!$B$2,'Faturamento SP3'!$E$2:$E$692,'Infos Relatório'!$B56,'Faturamento SP3'!$Z$2:$Z$692,'Infos Relatório'!BQ$1)</f>
        <v>0</v>
      </c>
      <c r="BR56" s="13">
        <f>SUMIFS('Faturamento SP3'!$G$2:$G$692,'Faturamento SP3'!$D$2:$D$692,'Infos Relatório'!$B$2,'Faturamento SP3'!$E$2:$E$692,'Infos Relatório'!$B56,'Faturamento SP3'!$Z$2:$Z$692,'Infos Relatório'!BQ$1)</f>
        <v>0</v>
      </c>
      <c r="BS56" s="13">
        <f>SUMIFS('Faturamento SP3'!$J$2:$J$692,'Faturamento SP3'!$D$2:$D$692,'Infos Relatório'!$B$2,'Faturamento SP3'!$E$2:$E$692,'Infos Relatório'!$B56,'Faturamento SP3'!$Z$2:$Z$692,'Infos Relatório'!BQ$1)</f>
        <v>0</v>
      </c>
      <c r="BT56" s="14">
        <f>SUMIFS('Faturamento SP3'!$O$2:$O$692,'Faturamento SP3'!$D$2:$D$692,'Infos Relatório'!$B$2,'Faturamento SP3'!$E$2:$E$692,'Infos Relatório'!$B56,'Faturamento SP3'!$Z$2:$Z$692,'Infos Relatório'!BQ$1,'Faturamento SP3'!$T$2:$T$692,"Sim")+SUMIFS('Faturamento SP3'!$P$2:$P$692,'Faturamento SP3'!$D$2:$D$692,'Infos Relatório'!$B$2,'Faturamento SP3'!$E$2:$E$692,'Infos Relatório'!$B56,'Faturamento SP3'!$Z$2:$Z$692,'Infos Relatório'!BQ$1,'Faturamento SP3'!$T$2:$T$692,"Sim")</f>
        <v>0</v>
      </c>
      <c r="BU56" s="27" t="e">
        <f t="shared" si="11"/>
        <v>#DIV/0!</v>
      </c>
      <c r="BV56" s="24">
        <f>SUMIFS('Faturamento SP3'!$H$2:$H$692,'Faturamento SP3'!$D$2:$D$692,'Infos Relatório'!$B$2,'Faturamento SP3'!$E$2:$E$692,'Infos Relatório'!$B56,'Faturamento SP3'!$Z$2:$Z$692,'Infos Relatório'!BQ$1)</f>
        <v>0</v>
      </c>
    </row>
    <row r="57" spans="2:74">
      <c r="B57" s="17" t="s">
        <v>61</v>
      </c>
      <c r="C57" s="23">
        <f>COUNTIFS('Faturamento SP3'!$D$2:$D$692,'Infos Relatório'!$B$2,'Faturamento SP3'!$E$2:$E$692,'Infos Relatório'!$B57,'Faturamento SP3'!$Z$2:$Z$692,'Infos Relatório'!C$1)</f>
        <v>0</v>
      </c>
      <c r="D57" s="13">
        <f>SUMIFS('Faturamento SP3'!$G$2:$G$692,'Faturamento SP3'!$D$2:$D$692,'Infos Relatório'!$B$2,'Faturamento SP3'!$E$2:$E$692,'Infos Relatório'!$B57,'Faturamento SP3'!$Z$2:$Z$692,'Infos Relatório'!C$1)</f>
        <v>0</v>
      </c>
      <c r="E57" s="13">
        <f>SUMIFS('Faturamento SP3'!$J$2:$J$692,'Faturamento SP3'!$D$2:$D$692,'Infos Relatório'!$B$2,'Faturamento SP3'!$E$2:$E$692,'Infos Relatório'!$B57,'Faturamento SP3'!$Z$2:$Z$692,'Infos Relatório'!C$1)</f>
        <v>0</v>
      </c>
      <c r="F57" s="14">
        <f>SUMIFS('Faturamento SP3'!$O$2:$O$692,'Faturamento SP3'!$D$2:$D$692,'Infos Relatório'!$B$2,'Faturamento SP3'!$E$2:$E$692,'Infos Relatório'!$B57,'Faturamento SP3'!$Z$2:$Z$692,'Infos Relatório'!C$1,'Faturamento SP3'!$T$2:$T$692,"Sim")+SUMIFS('Faturamento SP3'!$P$2:$P$692,'Faturamento SP3'!$D$2:$D$692,'Infos Relatório'!$B$2,'Faturamento SP3'!$E$2:$E$692,'Infos Relatório'!$B57,'Faturamento SP3'!$Z$2:$Z$692,'Infos Relatório'!C$1,'Faturamento SP3'!$T$2:$T$692,"Sim")</f>
        <v>0</v>
      </c>
      <c r="G57" s="27" t="e">
        <f t="shared" si="12"/>
        <v>#DIV/0!</v>
      </c>
      <c r="H57" s="24">
        <f>SUMIFS('Faturamento SP3'!$H$2:$H$692,'Faturamento SP3'!$D$2:$D$692,'Infos Relatório'!$B$2,'Faturamento SP3'!$E$2:$E$692,'Infos Relatório'!$B57,'Faturamento SP3'!$Z$2:$Z$692,'Infos Relatório'!C$1)</f>
        <v>0</v>
      </c>
      <c r="I57" s="23">
        <f>COUNTIFS('Faturamento SP3'!$D$2:$D$692,'Infos Relatório'!$B$2,'Faturamento SP3'!$E$2:$E$692,'Infos Relatório'!$B57,'Faturamento SP3'!$Z$2:$Z$692,'Infos Relatório'!I$1)</f>
        <v>0</v>
      </c>
      <c r="J57" s="13">
        <f>SUMIFS('Faturamento SP3'!$G$2:$G$692,'Faturamento SP3'!$D$2:$D$692,'Infos Relatório'!$B$2,'Faturamento SP3'!$E$2:$E$692,'Infos Relatório'!$B57,'Faturamento SP3'!$Z$2:$Z$692,'Infos Relatório'!I$1)</f>
        <v>0</v>
      </c>
      <c r="K57" s="13">
        <f>SUMIFS('Faturamento SP3'!$J$2:$J$692,'Faturamento SP3'!$D$2:$D$692,'Infos Relatório'!$B$2,'Faturamento SP3'!$E$2:$E$692,'Infos Relatório'!$B57,'Faturamento SP3'!$Z$2:$Z$692,'Infos Relatório'!I$1)</f>
        <v>0</v>
      </c>
      <c r="L57" s="14">
        <f>SUMIFS('Faturamento SP3'!$O$2:$O$692,'Faturamento SP3'!$D$2:$D$692,'Infos Relatório'!$B$2,'Faturamento SP3'!$E$2:$E$692,'Infos Relatório'!$B57,'Faturamento SP3'!$Z$2:$Z$692,'Infos Relatório'!I$1,'Faturamento SP3'!$T$2:$T$692,"Sim")+SUMIFS('Faturamento SP3'!$P$2:$P$692,'Faturamento SP3'!$D$2:$D$692,'Infos Relatório'!$B$2,'Faturamento SP3'!$E$2:$E$692,'Infos Relatório'!$B57,'Faturamento SP3'!$Z$2:$Z$692,'Infos Relatório'!I$1,'Faturamento SP3'!$T$2:$T$692,"Sim")</f>
        <v>0</v>
      </c>
      <c r="M57" s="27" t="e">
        <f t="shared" si="1"/>
        <v>#DIV/0!</v>
      </c>
      <c r="N57" s="24">
        <f>SUMIFS('Faturamento SP3'!$H$2:$H$692,'Faturamento SP3'!$D$2:$D$692,'Infos Relatório'!$B$2,'Faturamento SP3'!$E$2:$E$692,'Infos Relatório'!$B57,'Faturamento SP3'!$Z$2:$Z$692,'Infos Relatório'!I$1)</f>
        <v>0</v>
      </c>
      <c r="O57" s="23">
        <f>COUNTIFS('Faturamento SP3'!$D$2:$D$692,'Infos Relatório'!$B$2,'Faturamento SP3'!$E$2:$E$692,'Infos Relatório'!$B57,'Faturamento SP3'!$Z$2:$Z$692,'Infos Relatório'!O$1)</f>
        <v>0</v>
      </c>
      <c r="P57" s="13">
        <f>SUMIFS('Faturamento SP3'!$G$2:$G$692,'Faturamento SP3'!$D$2:$D$692,'Infos Relatório'!$B$2,'Faturamento SP3'!$E$2:$E$692,'Infos Relatório'!$B57,'Faturamento SP3'!$Z$2:$Z$692,'Infos Relatório'!O$1)</f>
        <v>0</v>
      </c>
      <c r="Q57" s="13">
        <f>SUMIFS('Faturamento SP3'!$J$2:$J$692,'Faturamento SP3'!$D$2:$D$692,'Infos Relatório'!$B$2,'Faturamento SP3'!$E$2:$E$692,'Infos Relatório'!$B57,'Faturamento SP3'!$Z$2:$Z$692,'Infos Relatório'!O$1)</f>
        <v>0</v>
      </c>
      <c r="R57" s="14">
        <f>SUMIFS('Faturamento SP3'!$O$2:$O$692,'Faturamento SP3'!$D$2:$D$692,'Infos Relatório'!$B$2,'Faturamento SP3'!$E$2:$E$692,'Infos Relatório'!$B57,'Faturamento SP3'!$Z$2:$Z$692,'Infos Relatório'!O$1,'Faturamento SP3'!$T$2:$T$692,"Sim")+SUMIFS('Faturamento SP3'!$P$2:$P$692,'Faturamento SP3'!$D$2:$D$692,'Infos Relatório'!$B$2,'Faturamento SP3'!$E$2:$E$692,'Infos Relatório'!$B57,'Faturamento SP3'!$Z$2:$Z$692,'Infos Relatório'!O$1,'Faturamento SP3'!$T$2:$T$692,"Sim")</f>
        <v>0</v>
      </c>
      <c r="S57" s="27" t="e">
        <f t="shared" si="2"/>
        <v>#DIV/0!</v>
      </c>
      <c r="T57" s="24">
        <f>SUMIFS('Faturamento SP3'!$H$2:$H$692,'Faturamento SP3'!$D$2:$D$692,'Infos Relatório'!$B$2,'Faturamento SP3'!$E$2:$E$692,'Infos Relatório'!$B57,'Faturamento SP3'!$Z$2:$Z$692,'Infos Relatório'!O$1)</f>
        <v>0</v>
      </c>
      <c r="U57" s="23">
        <f>COUNTIFS('Faturamento SP3'!$D$2:$D$692,'Infos Relatório'!$B$2,'Faturamento SP3'!$E$2:$E$692,'Infos Relatório'!$B57,'Faturamento SP3'!$Z$2:$Z$692,'Infos Relatório'!U$1)</f>
        <v>0</v>
      </c>
      <c r="V57" s="13">
        <f>SUMIFS('Faturamento SP3'!$G$2:$G$692,'Faturamento SP3'!$D$2:$D$692,'Infos Relatório'!$B$2,'Faturamento SP3'!$E$2:$E$692,'Infos Relatório'!$B57,'Faturamento SP3'!$Z$2:$Z$692,'Infos Relatório'!U$1)</f>
        <v>0</v>
      </c>
      <c r="W57" s="13">
        <f>SUMIFS('Faturamento SP3'!$J$2:$J$692,'Faturamento SP3'!$D$2:$D$692,'Infos Relatório'!$B$2,'Faturamento SP3'!$E$2:$E$692,'Infos Relatório'!$B57,'Faturamento SP3'!$Z$2:$Z$692,'Infos Relatório'!U$1)</f>
        <v>0</v>
      </c>
      <c r="X57" s="14">
        <f>SUMIFS('Faturamento SP3'!$O$2:$O$692,'Faturamento SP3'!$D$2:$D$692,'Infos Relatório'!$B$2,'Faturamento SP3'!$E$2:$E$692,'Infos Relatório'!$B57,'Faturamento SP3'!$Z$2:$Z$692,'Infos Relatório'!U$1,'Faturamento SP3'!$T$2:$T$692,"Sim")+SUMIFS('Faturamento SP3'!$P$2:$P$692,'Faturamento SP3'!$D$2:$D$692,'Infos Relatório'!$B$2,'Faturamento SP3'!$E$2:$E$692,'Infos Relatório'!$B57,'Faturamento SP3'!$Z$2:$Z$692,'Infos Relatório'!U$1,'Faturamento SP3'!$T$2:$T$692,"Sim")</f>
        <v>0</v>
      </c>
      <c r="Y57" s="27" t="e">
        <f t="shared" si="3"/>
        <v>#DIV/0!</v>
      </c>
      <c r="Z57" s="24">
        <f>SUMIFS('Faturamento SP3'!$H$2:$H$692,'Faturamento SP3'!$D$2:$D$692,'Infos Relatório'!$B$2,'Faturamento SP3'!$E$2:$E$692,'Infos Relatório'!$B57,'Faturamento SP3'!$Z$2:$Z$692,'Infos Relatório'!U$1)</f>
        <v>0</v>
      </c>
      <c r="AA57" s="23">
        <f>COUNTIFS('Faturamento SP3'!$D$2:$D$692,'Infos Relatório'!$B$2,'Faturamento SP3'!$E$2:$E$692,'Infos Relatório'!$B57,'Faturamento SP3'!$Z$2:$Z$692,'Infos Relatório'!AA$1)</f>
        <v>0</v>
      </c>
      <c r="AB57" s="13">
        <f>SUMIFS('Faturamento SP3'!$G$2:$G$692,'Faturamento SP3'!$D$2:$D$692,'Infos Relatório'!$B$2,'Faturamento SP3'!$E$2:$E$692,'Infos Relatório'!$B57,'Faturamento SP3'!$Z$2:$Z$692,'Infos Relatório'!AA$1)</f>
        <v>0</v>
      </c>
      <c r="AC57" s="13">
        <f>SUMIFS('Faturamento SP3'!$J$2:$J$692,'Faturamento SP3'!$D$2:$D$692,'Infos Relatório'!$B$2,'Faturamento SP3'!$E$2:$E$692,'Infos Relatório'!$B57,'Faturamento SP3'!$Z$2:$Z$692,'Infos Relatório'!AA$1)</f>
        <v>0</v>
      </c>
      <c r="AD57" s="14">
        <f>SUMIFS('Faturamento SP3'!$O$2:$O$692,'Faturamento SP3'!$D$2:$D$692,'Infos Relatório'!$B$2,'Faturamento SP3'!$E$2:$E$692,'Infos Relatório'!$B57,'Faturamento SP3'!$Z$2:$Z$692,'Infos Relatório'!AA$1,'Faturamento SP3'!$T$2:$T$692,"Sim")+SUMIFS('Faturamento SP3'!$P$2:$P$692,'Faturamento SP3'!$D$2:$D$692,'Infos Relatório'!$B$2,'Faturamento SP3'!$E$2:$E$692,'Infos Relatório'!$B57,'Faturamento SP3'!$Z$2:$Z$692,'Infos Relatório'!AA$1,'Faturamento SP3'!$T$2:$T$692,"Sim")</f>
        <v>0</v>
      </c>
      <c r="AE57" s="27" t="e">
        <f t="shared" si="4"/>
        <v>#DIV/0!</v>
      </c>
      <c r="AF57" s="24">
        <f>SUMIFS('Faturamento SP3'!$H$2:$H$692,'Faturamento SP3'!$D$2:$D$692,'Infos Relatório'!$B$2,'Faturamento SP3'!$E$2:$E$692,'Infos Relatório'!$B57,'Faturamento SP3'!$Z$2:$Z$692,'Infos Relatório'!AA$1)</f>
        <v>0</v>
      </c>
      <c r="AG57" s="23">
        <f>COUNTIFS('Faturamento SP3'!$D$2:$D$692,'Infos Relatório'!$B$2,'Faturamento SP3'!$E$2:$E$692,'Infos Relatório'!$B57,'Faturamento SP3'!$Z$2:$Z$692,'Infos Relatório'!AG$1)</f>
        <v>0</v>
      </c>
      <c r="AH57" s="13">
        <f>SUMIFS('Faturamento SP3'!$G$2:$G$692,'Faturamento SP3'!$D$2:$D$692,'Infos Relatório'!$B$2,'Faturamento SP3'!$E$2:$E$692,'Infos Relatório'!$B57,'Faturamento SP3'!$Z$2:$Z$692,'Infos Relatório'!AG$1)</f>
        <v>0</v>
      </c>
      <c r="AI57" s="13">
        <f>SUMIFS('Faturamento SP3'!$J$2:$J$692,'Faturamento SP3'!$D$2:$D$692,'Infos Relatório'!$B$2,'Faturamento SP3'!$E$2:$E$692,'Infos Relatório'!$B57,'Faturamento SP3'!$Z$2:$Z$692,'Infos Relatório'!AG$1)</f>
        <v>0</v>
      </c>
      <c r="AJ57" s="14">
        <f>SUMIFS('Faturamento SP3'!$O$2:$O$692,'Faturamento SP3'!$D$2:$D$692,'Infos Relatório'!$B$2,'Faturamento SP3'!$E$2:$E$692,'Infos Relatório'!$B57,'Faturamento SP3'!$Z$2:$Z$692,'Infos Relatório'!AG$1,'Faturamento SP3'!$T$2:$T$692,"Sim")+SUMIFS('Faturamento SP3'!$P$2:$P$692,'Faturamento SP3'!$D$2:$D$692,'Infos Relatório'!$B$2,'Faturamento SP3'!$E$2:$E$692,'Infos Relatório'!$B57,'Faturamento SP3'!$Z$2:$Z$692,'Infos Relatório'!AG$1,'Faturamento SP3'!$T$2:$T$692,"Sim")</f>
        <v>0</v>
      </c>
      <c r="AK57" s="27" t="e">
        <f t="shared" si="5"/>
        <v>#DIV/0!</v>
      </c>
      <c r="AL57" s="24">
        <f>SUMIFS('Faturamento SP3'!$H$2:$H$692,'Faturamento SP3'!$D$2:$D$692,'Infos Relatório'!$B$2,'Faturamento SP3'!$E$2:$E$692,'Infos Relatório'!$B57,'Faturamento SP3'!$Z$2:$Z$692,'Infos Relatório'!AG$1)</f>
        <v>0</v>
      </c>
      <c r="AM57" s="23">
        <f>COUNTIFS('Faturamento SP3'!$D$2:$D$692,'Infos Relatório'!$B$2,'Faturamento SP3'!$E$2:$E$692,'Infos Relatório'!$B57,'Faturamento SP3'!$Z$2:$Z$692,'Infos Relatório'!AM$1)</f>
        <v>0</v>
      </c>
      <c r="AN57" s="13">
        <f>SUMIFS('Faturamento SP3'!$G$2:$G$692,'Faturamento SP3'!$D$2:$D$692,'Infos Relatório'!$B$2,'Faturamento SP3'!$E$2:$E$692,'Infos Relatório'!$B57,'Faturamento SP3'!$Z$2:$Z$692,'Infos Relatório'!AM$1)</f>
        <v>0</v>
      </c>
      <c r="AO57" s="13">
        <f>SUMIFS('Faturamento SP3'!$J$2:$J$692,'Faturamento SP3'!$D$2:$D$692,'Infos Relatório'!$B$2,'Faturamento SP3'!$E$2:$E$692,'Infos Relatório'!$B57,'Faturamento SP3'!$Z$2:$Z$692,'Infos Relatório'!AM$1)</f>
        <v>0</v>
      </c>
      <c r="AP57" s="14">
        <f>SUMIFS('Faturamento SP3'!$O$2:$O$692,'Faturamento SP3'!$D$2:$D$692,'Infos Relatório'!$B$2,'Faturamento SP3'!$E$2:$E$692,'Infos Relatório'!$B57,'Faturamento SP3'!$Z$2:$Z$692,'Infos Relatório'!AM$1,'Faturamento SP3'!$T$2:$T$692,"Sim")+SUMIFS('Faturamento SP3'!$P$2:$P$692,'Faturamento SP3'!$D$2:$D$692,'Infos Relatório'!$B$2,'Faturamento SP3'!$E$2:$E$692,'Infos Relatório'!$B57,'Faturamento SP3'!$Z$2:$Z$692,'Infos Relatório'!AM$1,'Faturamento SP3'!$T$2:$T$692,"Sim")</f>
        <v>0</v>
      </c>
      <c r="AQ57" s="27" t="e">
        <f t="shared" si="6"/>
        <v>#DIV/0!</v>
      </c>
      <c r="AR57" s="24">
        <f>SUMIFS('Faturamento SP3'!$H$2:$H$692,'Faturamento SP3'!$D$2:$D$692,'Infos Relatório'!$B$2,'Faturamento SP3'!$E$2:$E$692,'Infos Relatório'!$B57,'Faturamento SP3'!$Z$2:$Z$692,'Infos Relatório'!AM$1)</f>
        <v>0</v>
      </c>
      <c r="AS57" s="23">
        <f>COUNTIFS('Faturamento SP3'!$D$2:$D$692,'Infos Relatório'!$B$2,'Faturamento SP3'!$E$2:$E$692,'Infos Relatório'!$B57,'Faturamento SP3'!$Z$2:$Z$692,'Infos Relatório'!AS$1)</f>
        <v>0</v>
      </c>
      <c r="AT57" s="13">
        <f>SUMIFS('Faturamento SP3'!$G$2:$G$692,'Faturamento SP3'!$D$2:$D$692,'Infos Relatório'!$B$2,'Faturamento SP3'!$E$2:$E$692,'Infos Relatório'!$B57,'Faturamento SP3'!$Z$2:$Z$692,'Infos Relatório'!AS$1)</f>
        <v>0</v>
      </c>
      <c r="AU57" s="13">
        <f>SUMIFS('Faturamento SP3'!$J$2:$J$692,'Faturamento SP3'!$D$2:$D$692,'Infos Relatório'!$B$2,'Faturamento SP3'!$E$2:$E$692,'Infos Relatório'!$B57,'Faturamento SP3'!$Z$2:$Z$692,'Infos Relatório'!AS$1)</f>
        <v>0</v>
      </c>
      <c r="AV57" s="14">
        <f>SUMIFS('Faturamento SP3'!$O$2:$O$692,'Faturamento SP3'!$D$2:$D$692,'Infos Relatório'!$B$2,'Faturamento SP3'!$E$2:$E$692,'Infos Relatório'!$B57,'Faturamento SP3'!$Z$2:$Z$692,'Infos Relatório'!AS$1,'Faturamento SP3'!$T$2:$T$692,"Sim")+SUMIFS('Faturamento SP3'!$P$2:$P$692,'Faturamento SP3'!$D$2:$D$692,'Infos Relatório'!$B$2,'Faturamento SP3'!$E$2:$E$692,'Infos Relatório'!$B57,'Faturamento SP3'!$Z$2:$Z$692,'Infos Relatório'!AS$1,'Faturamento SP3'!$T$2:$T$692,"Sim")</f>
        <v>0</v>
      </c>
      <c r="AW57" s="27" t="e">
        <f t="shared" si="7"/>
        <v>#DIV/0!</v>
      </c>
      <c r="AX57" s="24">
        <f>SUMIFS('Faturamento SP3'!$H$2:$H$692,'Faturamento SP3'!$D$2:$D$692,'Infos Relatório'!$B$2,'Faturamento SP3'!$E$2:$E$692,'Infos Relatório'!$B57,'Faturamento SP3'!$Z$2:$Z$692,'Infos Relatório'!AS$1)</f>
        <v>0</v>
      </c>
      <c r="AY57" s="23">
        <f>COUNTIFS('Faturamento SP3'!$D$2:$D$692,'Infos Relatório'!$B$2,'Faturamento SP3'!$E$2:$E$692,'Infos Relatório'!$B57,'Faturamento SP3'!$Z$2:$Z$692,'Infos Relatório'!AY$1)</f>
        <v>0</v>
      </c>
      <c r="AZ57" s="13">
        <f>SUMIFS('Faturamento SP3'!$G$2:$G$692,'Faturamento SP3'!$D$2:$D$692,'Infos Relatório'!$B$2,'Faturamento SP3'!$E$2:$E$692,'Infos Relatório'!$B57,'Faturamento SP3'!$Z$2:$Z$692,'Infos Relatório'!AY$1)</f>
        <v>0</v>
      </c>
      <c r="BA57" s="13">
        <f>SUMIFS('Faturamento SP3'!$J$2:$J$692,'Faturamento SP3'!$D$2:$D$692,'Infos Relatório'!$B$2,'Faturamento SP3'!$E$2:$E$692,'Infos Relatório'!$B57,'Faturamento SP3'!$Z$2:$Z$692,'Infos Relatório'!AY$1)</f>
        <v>0</v>
      </c>
      <c r="BB57" s="14">
        <f>SUMIFS('Faturamento SP3'!$O$2:$O$692,'Faturamento SP3'!$D$2:$D$692,'Infos Relatório'!$B$2,'Faturamento SP3'!$E$2:$E$692,'Infos Relatório'!$B57,'Faturamento SP3'!$Z$2:$Z$692,'Infos Relatório'!AY$1,'Faturamento SP3'!$T$2:$T$692,"Sim")+SUMIFS('Faturamento SP3'!$P$2:$P$692,'Faturamento SP3'!$D$2:$D$692,'Infos Relatório'!$B$2,'Faturamento SP3'!$E$2:$E$692,'Infos Relatório'!$B57,'Faturamento SP3'!$Z$2:$Z$692,'Infos Relatório'!AY$1,'Faturamento SP3'!$T$2:$T$692,"Sim")</f>
        <v>0</v>
      </c>
      <c r="BC57" s="27" t="e">
        <f t="shared" si="8"/>
        <v>#DIV/0!</v>
      </c>
      <c r="BD57" s="24">
        <f>SUMIFS('Faturamento SP3'!$H$2:$H$692,'Faturamento SP3'!$D$2:$D$692,'Infos Relatório'!$B$2,'Faturamento SP3'!$E$2:$E$692,'Infos Relatório'!$B57,'Faturamento SP3'!$Z$2:$Z$692,'Infos Relatório'!AY$1)</f>
        <v>0</v>
      </c>
      <c r="BE57" s="23">
        <f>COUNTIFS('Faturamento SP3'!$D$2:$D$692,'Infos Relatório'!$B$2,'Faturamento SP3'!$E$2:$E$692,'Infos Relatório'!$B57,'Faturamento SP3'!$Z$2:$Z$692,'Infos Relatório'!BE$1)</f>
        <v>0</v>
      </c>
      <c r="BF57" s="13">
        <f>SUMIFS('Faturamento SP3'!$G$2:$G$692,'Faturamento SP3'!$D$2:$D$692,'Infos Relatório'!$B$2,'Faturamento SP3'!$E$2:$E$692,'Infos Relatório'!$B57,'Faturamento SP3'!$Z$2:$Z$692,'Infos Relatório'!BE$1)</f>
        <v>0</v>
      </c>
      <c r="BG57" s="13">
        <f>SUMIFS('Faturamento SP3'!$J$2:$J$692,'Faturamento SP3'!$D$2:$D$692,'Infos Relatório'!$B$2,'Faturamento SP3'!$E$2:$E$692,'Infos Relatório'!$B57,'Faturamento SP3'!$Z$2:$Z$692,'Infos Relatório'!BE$1)</f>
        <v>0</v>
      </c>
      <c r="BH57" s="14">
        <f>SUMIFS('Faturamento SP3'!$O$2:$O$692,'Faturamento SP3'!$D$2:$D$692,'Infos Relatório'!$B$2,'Faturamento SP3'!$E$2:$E$692,'Infos Relatório'!$B57,'Faturamento SP3'!$Z$2:$Z$692,'Infos Relatório'!BE$1,'Faturamento SP3'!$T$2:$T$692,"Sim")+SUMIFS('Faturamento SP3'!$P$2:$P$692,'Faturamento SP3'!$D$2:$D$692,'Infos Relatório'!$B$2,'Faturamento SP3'!$E$2:$E$692,'Infos Relatório'!$B57,'Faturamento SP3'!$Z$2:$Z$692,'Infos Relatório'!BE$1,'Faturamento SP3'!$T$2:$T$692,"Sim")</f>
        <v>0</v>
      </c>
      <c r="BI57" s="27" t="e">
        <f t="shared" si="9"/>
        <v>#DIV/0!</v>
      </c>
      <c r="BJ57" s="24">
        <f>SUMIFS('Faturamento SP3'!$H$2:$H$692,'Faturamento SP3'!$D$2:$D$692,'Infos Relatório'!$B$2,'Faturamento SP3'!$E$2:$E$692,'Infos Relatório'!$B57,'Faturamento SP3'!$Z$2:$Z$692,'Infos Relatório'!BE$1)</f>
        <v>0</v>
      </c>
      <c r="BK57" s="23">
        <f>COUNTIFS('Faturamento SP3'!$D$2:$D$692,'Infos Relatório'!$B$2,'Faturamento SP3'!$E$2:$E$692,'Infos Relatório'!$B57,'Faturamento SP3'!$Z$2:$Z$692,'Infos Relatório'!BK$1)</f>
        <v>0</v>
      </c>
      <c r="BL57" s="13">
        <f>SUMIFS('Faturamento SP3'!$G$2:$G$692,'Faturamento SP3'!$D$2:$D$692,'Infos Relatório'!$B$2,'Faturamento SP3'!$E$2:$E$692,'Infos Relatório'!$B57,'Faturamento SP3'!$Z$2:$Z$692,'Infos Relatório'!BK$1)</f>
        <v>0</v>
      </c>
      <c r="BM57" s="13">
        <f>SUMIFS('Faturamento SP3'!$J$2:$J$692,'Faturamento SP3'!$D$2:$D$692,'Infos Relatório'!$B$2,'Faturamento SP3'!$E$2:$E$692,'Infos Relatório'!$B57,'Faturamento SP3'!$Z$2:$Z$692,'Infos Relatório'!BK$1)</f>
        <v>0</v>
      </c>
      <c r="BN57" s="14">
        <f>SUMIFS('Faturamento SP3'!$O$2:$O$692,'Faturamento SP3'!$D$2:$D$692,'Infos Relatório'!$B$2,'Faturamento SP3'!$E$2:$E$692,'Infos Relatório'!$B57,'Faturamento SP3'!$Z$2:$Z$692,'Infos Relatório'!BK$1,'Faturamento SP3'!$T$2:$T$692,"Sim")+SUMIFS('Faturamento SP3'!$P$2:$P$692,'Faturamento SP3'!$D$2:$D$692,'Infos Relatório'!$B$2,'Faturamento SP3'!$E$2:$E$692,'Infos Relatório'!$B57,'Faturamento SP3'!$Z$2:$Z$692,'Infos Relatório'!BK$1,'Faturamento SP3'!$T$2:$T$692,"Sim")</f>
        <v>0</v>
      </c>
      <c r="BO57" s="27" t="e">
        <f t="shared" si="10"/>
        <v>#DIV/0!</v>
      </c>
      <c r="BP57" s="24">
        <f>SUMIFS('Faturamento SP3'!$H$2:$H$692,'Faturamento SP3'!$D$2:$D$692,'Infos Relatório'!$B$2,'Faturamento SP3'!$E$2:$E$692,'Infos Relatório'!$B57,'Faturamento SP3'!$Z$2:$Z$692,'Infos Relatório'!BK$1)</f>
        <v>0</v>
      </c>
      <c r="BQ57" s="23">
        <f>COUNTIFS('Faturamento SP3'!$D$2:$D$692,'Infos Relatório'!$B$2,'Faturamento SP3'!$E$2:$E$692,'Infos Relatório'!$B57,'Faturamento SP3'!$Z$2:$Z$692,'Infos Relatório'!BQ$1)</f>
        <v>0</v>
      </c>
      <c r="BR57" s="13">
        <f>SUMIFS('Faturamento SP3'!$G$2:$G$692,'Faturamento SP3'!$D$2:$D$692,'Infos Relatório'!$B$2,'Faturamento SP3'!$E$2:$E$692,'Infos Relatório'!$B57,'Faturamento SP3'!$Z$2:$Z$692,'Infos Relatório'!BQ$1)</f>
        <v>0</v>
      </c>
      <c r="BS57" s="13">
        <f>SUMIFS('Faturamento SP3'!$J$2:$J$692,'Faturamento SP3'!$D$2:$D$692,'Infos Relatório'!$B$2,'Faturamento SP3'!$E$2:$E$692,'Infos Relatório'!$B57,'Faturamento SP3'!$Z$2:$Z$692,'Infos Relatório'!BQ$1)</f>
        <v>0</v>
      </c>
      <c r="BT57" s="14">
        <f>SUMIFS('Faturamento SP3'!$O$2:$O$692,'Faturamento SP3'!$D$2:$D$692,'Infos Relatório'!$B$2,'Faturamento SP3'!$E$2:$E$692,'Infos Relatório'!$B57,'Faturamento SP3'!$Z$2:$Z$692,'Infos Relatório'!BQ$1,'Faturamento SP3'!$T$2:$T$692,"Sim")+SUMIFS('Faturamento SP3'!$P$2:$P$692,'Faturamento SP3'!$D$2:$D$692,'Infos Relatório'!$B$2,'Faturamento SP3'!$E$2:$E$692,'Infos Relatório'!$B57,'Faturamento SP3'!$Z$2:$Z$692,'Infos Relatório'!BQ$1,'Faturamento SP3'!$T$2:$T$692,"Sim")</f>
        <v>0</v>
      </c>
      <c r="BU57" s="27" t="e">
        <f t="shared" si="11"/>
        <v>#DIV/0!</v>
      </c>
      <c r="BV57" s="24">
        <f>SUMIFS('Faturamento SP3'!$H$2:$H$692,'Faturamento SP3'!$D$2:$D$692,'Infos Relatório'!$B$2,'Faturamento SP3'!$E$2:$E$692,'Infos Relatório'!$B57,'Faturamento SP3'!$Z$2:$Z$692,'Infos Relatório'!BQ$1)</f>
        <v>0</v>
      </c>
    </row>
    <row r="58" spans="2:74">
      <c r="B58" s="17" t="s">
        <v>62</v>
      </c>
      <c r="C58" s="23">
        <f>COUNTIFS('Faturamento SP3'!$D$2:$D$692,'Infos Relatório'!$B$2,'Faturamento SP3'!$E$2:$E$692,'Infos Relatório'!$B58,'Faturamento SP3'!$Z$2:$Z$692,'Infos Relatório'!C$1)</f>
        <v>0</v>
      </c>
      <c r="D58" s="13">
        <f>SUMIFS('Faturamento SP3'!$G$2:$G$692,'Faturamento SP3'!$D$2:$D$692,'Infos Relatório'!$B$2,'Faturamento SP3'!$E$2:$E$692,'Infos Relatório'!$B58,'Faturamento SP3'!$Z$2:$Z$692,'Infos Relatório'!C$1)</f>
        <v>0</v>
      </c>
      <c r="E58" s="13">
        <f>SUMIFS('Faturamento SP3'!$J$2:$J$692,'Faturamento SP3'!$D$2:$D$692,'Infos Relatório'!$B$2,'Faturamento SP3'!$E$2:$E$692,'Infos Relatório'!$B58,'Faturamento SP3'!$Z$2:$Z$692,'Infos Relatório'!C$1)</f>
        <v>0</v>
      </c>
      <c r="F58" s="14">
        <f>SUMIFS('Faturamento SP3'!$O$2:$O$692,'Faturamento SP3'!$D$2:$D$692,'Infos Relatório'!$B$2,'Faturamento SP3'!$E$2:$E$692,'Infos Relatório'!$B58,'Faturamento SP3'!$Z$2:$Z$692,'Infos Relatório'!C$1,'Faturamento SP3'!$T$2:$T$692,"Sim")+SUMIFS('Faturamento SP3'!$P$2:$P$692,'Faturamento SP3'!$D$2:$D$692,'Infos Relatório'!$B$2,'Faturamento SP3'!$E$2:$E$692,'Infos Relatório'!$B58,'Faturamento SP3'!$Z$2:$Z$692,'Infos Relatório'!C$1,'Faturamento SP3'!$T$2:$T$692,"Sim")</f>
        <v>0</v>
      </c>
      <c r="G58" s="27" t="e">
        <f t="shared" si="12"/>
        <v>#DIV/0!</v>
      </c>
      <c r="H58" s="24">
        <f>SUMIFS('Faturamento SP3'!$H$2:$H$692,'Faturamento SP3'!$D$2:$D$692,'Infos Relatório'!$B$2,'Faturamento SP3'!$E$2:$E$692,'Infos Relatório'!$B58,'Faturamento SP3'!$Z$2:$Z$692,'Infos Relatório'!C$1)</f>
        <v>0</v>
      </c>
      <c r="I58" s="23">
        <f>COUNTIFS('Faturamento SP3'!$D$2:$D$692,'Infos Relatório'!$B$2,'Faturamento SP3'!$E$2:$E$692,'Infos Relatório'!$B58,'Faturamento SP3'!$Z$2:$Z$692,'Infos Relatório'!I$1)</f>
        <v>0</v>
      </c>
      <c r="J58" s="13">
        <f>SUMIFS('Faturamento SP3'!$G$2:$G$692,'Faturamento SP3'!$D$2:$D$692,'Infos Relatório'!$B$2,'Faturamento SP3'!$E$2:$E$692,'Infos Relatório'!$B58,'Faturamento SP3'!$Z$2:$Z$692,'Infos Relatório'!I$1)</f>
        <v>0</v>
      </c>
      <c r="K58" s="13">
        <f>SUMIFS('Faturamento SP3'!$J$2:$J$692,'Faturamento SP3'!$D$2:$D$692,'Infos Relatório'!$B$2,'Faturamento SP3'!$E$2:$E$692,'Infos Relatório'!$B58,'Faturamento SP3'!$Z$2:$Z$692,'Infos Relatório'!I$1)</f>
        <v>0</v>
      </c>
      <c r="L58" s="14">
        <f>SUMIFS('Faturamento SP3'!$O$2:$O$692,'Faturamento SP3'!$D$2:$D$692,'Infos Relatório'!$B$2,'Faturamento SP3'!$E$2:$E$692,'Infos Relatório'!$B58,'Faturamento SP3'!$Z$2:$Z$692,'Infos Relatório'!I$1,'Faturamento SP3'!$T$2:$T$692,"Sim")+SUMIFS('Faturamento SP3'!$P$2:$P$692,'Faturamento SP3'!$D$2:$D$692,'Infos Relatório'!$B$2,'Faturamento SP3'!$E$2:$E$692,'Infos Relatório'!$B58,'Faturamento SP3'!$Z$2:$Z$692,'Infos Relatório'!I$1,'Faturamento SP3'!$T$2:$T$692,"Sim")</f>
        <v>0</v>
      </c>
      <c r="M58" s="27" t="e">
        <f t="shared" si="1"/>
        <v>#DIV/0!</v>
      </c>
      <c r="N58" s="24">
        <f>SUMIFS('Faturamento SP3'!$H$2:$H$692,'Faturamento SP3'!$D$2:$D$692,'Infos Relatório'!$B$2,'Faturamento SP3'!$E$2:$E$692,'Infos Relatório'!$B58,'Faturamento SP3'!$Z$2:$Z$692,'Infos Relatório'!I$1)</f>
        <v>0</v>
      </c>
      <c r="O58" s="23">
        <f>COUNTIFS('Faturamento SP3'!$D$2:$D$692,'Infos Relatório'!$B$2,'Faturamento SP3'!$E$2:$E$692,'Infos Relatório'!$B58,'Faturamento SP3'!$Z$2:$Z$692,'Infos Relatório'!O$1)</f>
        <v>0</v>
      </c>
      <c r="P58" s="13">
        <f>SUMIFS('Faturamento SP3'!$G$2:$G$692,'Faturamento SP3'!$D$2:$D$692,'Infos Relatório'!$B$2,'Faturamento SP3'!$E$2:$E$692,'Infos Relatório'!$B58,'Faturamento SP3'!$Z$2:$Z$692,'Infos Relatório'!O$1)</f>
        <v>0</v>
      </c>
      <c r="Q58" s="13">
        <f>SUMIFS('Faturamento SP3'!$J$2:$J$692,'Faturamento SP3'!$D$2:$D$692,'Infos Relatório'!$B$2,'Faturamento SP3'!$E$2:$E$692,'Infos Relatório'!$B58,'Faturamento SP3'!$Z$2:$Z$692,'Infos Relatório'!O$1)</f>
        <v>0</v>
      </c>
      <c r="R58" s="14">
        <f>SUMIFS('Faturamento SP3'!$O$2:$O$692,'Faturamento SP3'!$D$2:$D$692,'Infos Relatório'!$B$2,'Faturamento SP3'!$E$2:$E$692,'Infos Relatório'!$B58,'Faturamento SP3'!$Z$2:$Z$692,'Infos Relatório'!O$1,'Faturamento SP3'!$T$2:$T$692,"Sim")+SUMIFS('Faturamento SP3'!$P$2:$P$692,'Faturamento SP3'!$D$2:$D$692,'Infos Relatório'!$B$2,'Faturamento SP3'!$E$2:$E$692,'Infos Relatório'!$B58,'Faturamento SP3'!$Z$2:$Z$692,'Infos Relatório'!O$1,'Faturamento SP3'!$T$2:$T$692,"Sim")</f>
        <v>0</v>
      </c>
      <c r="S58" s="27" t="e">
        <f t="shared" si="2"/>
        <v>#DIV/0!</v>
      </c>
      <c r="T58" s="24">
        <f>SUMIFS('Faturamento SP3'!$H$2:$H$692,'Faturamento SP3'!$D$2:$D$692,'Infos Relatório'!$B$2,'Faturamento SP3'!$E$2:$E$692,'Infos Relatório'!$B58,'Faturamento SP3'!$Z$2:$Z$692,'Infos Relatório'!O$1)</f>
        <v>0</v>
      </c>
      <c r="U58" s="23">
        <f>COUNTIFS('Faturamento SP3'!$D$2:$D$692,'Infos Relatório'!$B$2,'Faturamento SP3'!$E$2:$E$692,'Infos Relatório'!$B58,'Faturamento SP3'!$Z$2:$Z$692,'Infos Relatório'!U$1)</f>
        <v>0</v>
      </c>
      <c r="V58" s="13">
        <f>SUMIFS('Faturamento SP3'!$G$2:$G$692,'Faturamento SP3'!$D$2:$D$692,'Infos Relatório'!$B$2,'Faturamento SP3'!$E$2:$E$692,'Infos Relatório'!$B58,'Faturamento SP3'!$Z$2:$Z$692,'Infos Relatório'!U$1)</f>
        <v>0</v>
      </c>
      <c r="W58" s="13">
        <f>SUMIFS('Faturamento SP3'!$J$2:$J$692,'Faturamento SP3'!$D$2:$D$692,'Infos Relatório'!$B$2,'Faturamento SP3'!$E$2:$E$692,'Infos Relatório'!$B58,'Faturamento SP3'!$Z$2:$Z$692,'Infos Relatório'!U$1)</f>
        <v>0</v>
      </c>
      <c r="X58" s="14">
        <f>SUMIFS('Faturamento SP3'!$O$2:$O$692,'Faturamento SP3'!$D$2:$D$692,'Infos Relatório'!$B$2,'Faturamento SP3'!$E$2:$E$692,'Infos Relatório'!$B58,'Faturamento SP3'!$Z$2:$Z$692,'Infos Relatório'!U$1,'Faturamento SP3'!$T$2:$T$692,"Sim")+SUMIFS('Faturamento SP3'!$P$2:$P$692,'Faturamento SP3'!$D$2:$D$692,'Infos Relatório'!$B$2,'Faturamento SP3'!$E$2:$E$692,'Infos Relatório'!$B58,'Faturamento SP3'!$Z$2:$Z$692,'Infos Relatório'!U$1,'Faturamento SP3'!$T$2:$T$692,"Sim")</f>
        <v>0</v>
      </c>
      <c r="Y58" s="27" t="e">
        <f t="shared" si="3"/>
        <v>#DIV/0!</v>
      </c>
      <c r="Z58" s="24">
        <f>SUMIFS('Faturamento SP3'!$H$2:$H$692,'Faturamento SP3'!$D$2:$D$692,'Infos Relatório'!$B$2,'Faturamento SP3'!$E$2:$E$692,'Infos Relatório'!$B58,'Faturamento SP3'!$Z$2:$Z$692,'Infos Relatório'!U$1)</f>
        <v>0</v>
      </c>
      <c r="AA58" s="23">
        <f>COUNTIFS('Faturamento SP3'!$D$2:$D$692,'Infos Relatório'!$B$2,'Faturamento SP3'!$E$2:$E$692,'Infos Relatório'!$B58,'Faturamento SP3'!$Z$2:$Z$692,'Infos Relatório'!AA$1)</f>
        <v>0</v>
      </c>
      <c r="AB58" s="13">
        <f>SUMIFS('Faturamento SP3'!$G$2:$G$692,'Faturamento SP3'!$D$2:$D$692,'Infos Relatório'!$B$2,'Faturamento SP3'!$E$2:$E$692,'Infos Relatório'!$B58,'Faturamento SP3'!$Z$2:$Z$692,'Infos Relatório'!AA$1)</f>
        <v>0</v>
      </c>
      <c r="AC58" s="13">
        <f>SUMIFS('Faturamento SP3'!$J$2:$J$692,'Faturamento SP3'!$D$2:$D$692,'Infos Relatório'!$B$2,'Faturamento SP3'!$E$2:$E$692,'Infos Relatório'!$B58,'Faturamento SP3'!$Z$2:$Z$692,'Infos Relatório'!AA$1)</f>
        <v>0</v>
      </c>
      <c r="AD58" s="14">
        <f>SUMIFS('Faturamento SP3'!$O$2:$O$692,'Faturamento SP3'!$D$2:$D$692,'Infos Relatório'!$B$2,'Faturamento SP3'!$E$2:$E$692,'Infos Relatório'!$B58,'Faturamento SP3'!$Z$2:$Z$692,'Infos Relatório'!AA$1,'Faturamento SP3'!$T$2:$T$692,"Sim")+SUMIFS('Faturamento SP3'!$P$2:$P$692,'Faturamento SP3'!$D$2:$D$692,'Infos Relatório'!$B$2,'Faturamento SP3'!$E$2:$E$692,'Infos Relatório'!$B58,'Faturamento SP3'!$Z$2:$Z$692,'Infos Relatório'!AA$1,'Faturamento SP3'!$T$2:$T$692,"Sim")</f>
        <v>0</v>
      </c>
      <c r="AE58" s="27" t="e">
        <f t="shared" si="4"/>
        <v>#DIV/0!</v>
      </c>
      <c r="AF58" s="24">
        <f>SUMIFS('Faturamento SP3'!$H$2:$H$692,'Faturamento SP3'!$D$2:$D$692,'Infos Relatório'!$B$2,'Faturamento SP3'!$E$2:$E$692,'Infos Relatório'!$B58,'Faturamento SP3'!$Z$2:$Z$692,'Infos Relatório'!AA$1)</f>
        <v>0</v>
      </c>
      <c r="AG58" s="23">
        <f>COUNTIFS('Faturamento SP3'!$D$2:$D$692,'Infos Relatório'!$B$2,'Faturamento SP3'!$E$2:$E$692,'Infos Relatório'!$B58,'Faturamento SP3'!$Z$2:$Z$692,'Infos Relatório'!AG$1)</f>
        <v>0</v>
      </c>
      <c r="AH58" s="13">
        <f>SUMIFS('Faturamento SP3'!$G$2:$G$692,'Faturamento SP3'!$D$2:$D$692,'Infos Relatório'!$B$2,'Faturamento SP3'!$E$2:$E$692,'Infos Relatório'!$B58,'Faturamento SP3'!$Z$2:$Z$692,'Infos Relatório'!AG$1)</f>
        <v>0</v>
      </c>
      <c r="AI58" s="13">
        <f>SUMIFS('Faturamento SP3'!$J$2:$J$692,'Faturamento SP3'!$D$2:$D$692,'Infos Relatório'!$B$2,'Faturamento SP3'!$E$2:$E$692,'Infos Relatório'!$B58,'Faturamento SP3'!$Z$2:$Z$692,'Infos Relatório'!AG$1)</f>
        <v>0</v>
      </c>
      <c r="AJ58" s="14">
        <f>SUMIFS('Faturamento SP3'!$O$2:$O$692,'Faturamento SP3'!$D$2:$D$692,'Infos Relatório'!$B$2,'Faturamento SP3'!$E$2:$E$692,'Infos Relatório'!$B58,'Faturamento SP3'!$Z$2:$Z$692,'Infos Relatório'!AG$1,'Faturamento SP3'!$T$2:$T$692,"Sim")+SUMIFS('Faturamento SP3'!$P$2:$P$692,'Faturamento SP3'!$D$2:$D$692,'Infos Relatório'!$B$2,'Faturamento SP3'!$E$2:$E$692,'Infos Relatório'!$B58,'Faturamento SP3'!$Z$2:$Z$692,'Infos Relatório'!AG$1,'Faturamento SP3'!$T$2:$T$692,"Sim")</f>
        <v>0</v>
      </c>
      <c r="AK58" s="27" t="e">
        <f t="shared" si="5"/>
        <v>#DIV/0!</v>
      </c>
      <c r="AL58" s="24">
        <f>SUMIFS('Faturamento SP3'!$H$2:$H$692,'Faturamento SP3'!$D$2:$D$692,'Infos Relatório'!$B$2,'Faturamento SP3'!$E$2:$E$692,'Infos Relatório'!$B58,'Faturamento SP3'!$Z$2:$Z$692,'Infos Relatório'!AG$1)</f>
        <v>0</v>
      </c>
      <c r="AM58" s="23">
        <f>COUNTIFS('Faturamento SP3'!$D$2:$D$692,'Infos Relatório'!$B$2,'Faturamento SP3'!$E$2:$E$692,'Infos Relatório'!$B58,'Faturamento SP3'!$Z$2:$Z$692,'Infos Relatório'!AM$1)</f>
        <v>0</v>
      </c>
      <c r="AN58" s="13">
        <f>SUMIFS('Faturamento SP3'!$G$2:$G$692,'Faturamento SP3'!$D$2:$D$692,'Infos Relatório'!$B$2,'Faturamento SP3'!$E$2:$E$692,'Infos Relatório'!$B58,'Faturamento SP3'!$Z$2:$Z$692,'Infos Relatório'!AM$1)</f>
        <v>0</v>
      </c>
      <c r="AO58" s="13">
        <f>SUMIFS('Faturamento SP3'!$J$2:$J$692,'Faturamento SP3'!$D$2:$D$692,'Infos Relatório'!$B$2,'Faturamento SP3'!$E$2:$E$692,'Infos Relatório'!$B58,'Faturamento SP3'!$Z$2:$Z$692,'Infos Relatório'!AM$1)</f>
        <v>0</v>
      </c>
      <c r="AP58" s="14">
        <f>SUMIFS('Faturamento SP3'!$O$2:$O$692,'Faturamento SP3'!$D$2:$D$692,'Infos Relatório'!$B$2,'Faturamento SP3'!$E$2:$E$692,'Infos Relatório'!$B58,'Faturamento SP3'!$Z$2:$Z$692,'Infos Relatório'!AM$1,'Faturamento SP3'!$T$2:$T$692,"Sim")+SUMIFS('Faturamento SP3'!$P$2:$P$692,'Faturamento SP3'!$D$2:$D$692,'Infos Relatório'!$B$2,'Faturamento SP3'!$E$2:$E$692,'Infos Relatório'!$B58,'Faturamento SP3'!$Z$2:$Z$692,'Infos Relatório'!AM$1,'Faturamento SP3'!$T$2:$T$692,"Sim")</f>
        <v>0</v>
      </c>
      <c r="AQ58" s="27" t="e">
        <f t="shared" si="6"/>
        <v>#DIV/0!</v>
      </c>
      <c r="AR58" s="24">
        <f>SUMIFS('Faturamento SP3'!$H$2:$H$692,'Faturamento SP3'!$D$2:$D$692,'Infos Relatório'!$B$2,'Faturamento SP3'!$E$2:$E$692,'Infos Relatório'!$B58,'Faturamento SP3'!$Z$2:$Z$692,'Infos Relatório'!AM$1)</f>
        <v>0</v>
      </c>
      <c r="AS58" s="23">
        <f>COUNTIFS('Faturamento SP3'!$D$2:$D$692,'Infos Relatório'!$B$2,'Faturamento SP3'!$E$2:$E$692,'Infos Relatório'!$B58,'Faturamento SP3'!$Z$2:$Z$692,'Infos Relatório'!AS$1)</f>
        <v>0</v>
      </c>
      <c r="AT58" s="13">
        <f>SUMIFS('Faturamento SP3'!$G$2:$G$692,'Faturamento SP3'!$D$2:$D$692,'Infos Relatório'!$B$2,'Faturamento SP3'!$E$2:$E$692,'Infos Relatório'!$B58,'Faturamento SP3'!$Z$2:$Z$692,'Infos Relatório'!AS$1)</f>
        <v>0</v>
      </c>
      <c r="AU58" s="13">
        <f>SUMIFS('Faturamento SP3'!$J$2:$J$692,'Faturamento SP3'!$D$2:$D$692,'Infos Relatório'!$B$2,'Faturamento SP3'!$E$2:$E$692,'Infos Relatório'!$B58,'Faturamento SP3'!$Z$2:$Z$692,'Infos Relatório'!AS$1)</f>
        <v>0</v>
      </c>
      <c r="AV58" s="14">
        <f>SUMIFS('Faturamento SP3'!$O$2:$O$692,'Faturamento SP3'!$D$2:$D$692,'Infos Relatório'!$B$2,'Faturamento SP3'!$E$2:$E$692,'Infos Relatório'!$B58,'Faturamento SP3'!$Z$2:$Z$692,'Infos Relatório'!AS$1,'Faturamento SP3'!$T$2:$T$692,"Sim")+SUMIFS('Faturamento SP3'!$P$2:$P$692,'Faturamento SP3'!$D$2:$D$692,'Infos Relatório'!$B$2,'Faturamento SP3'!$E$2:$E$692,'Infos Relatório'!$B58,'Faturamento SP3'!$Z$2:$Z$692,'Infos Relatório'!AS$1,'Faturamento SP3'!$T$2:$T$692,"Sim")</f>
        <v>0</v>
      </c>
      <c r="AW58" s="27" t="e">
        <f t="shared" si="7"/>
        <v>#DIV/0!</v>
      </c>
      <c r="AX58" s="24">
        <f>SUMIFS('Faturamento SP3'!$H$2:$H$692,'Faturamento SP3'!$D$2:$D$692,'Infos Relatório'!$B$2,'Faturamento SP3'!$E$2:$E$692,'Infos Relatório'!$B58,'Faturamento SP3'!$Z$2:$Z$692,'Infos Relatório'!AS$1)</f>
        <v>0</v>
      </c>
      <c r="AY58" s="23">
        <f>COUNTIFS('Faturamento SP3'!$D$2:$D$692,'Infos Relatório'!$B$2,'Faturamento SP3'!$E$2:$E$692,'Infos Relatório'!$B58,'Faturamento SP3'!$Z$2:$Z$692,'Infos Relatório'!AY$1)</f>
        <v>0</v>
      </c>
      <c r="AZ58" s="13">
        <f>SUMIFS('Faturamento SP3'!$G$2:$G$692,'Faturamento SP3'!$D$2:$D$692,'Infos Relatório'!$B$2,'Faturamento SP3'!$E$2:$E$692,'Infos Relatório'!$B58,'Faturamento SP3'!$Z$2:$Z$692,'Infos Relatório'!AY$1)</f>
        <v>0</v>
      </c>
      <c r="BA58" s="13">
        <f>SUMIFS('Faturamento SP3'!$J$2:$J$692,'Faturamento SP3'!$D$2:$D$692,'Infos Relatório'!$B$2,'Faturamento SP3'!$E$2:$E$692,'Infos Relatório'!$B58,'Faturamento SP3'!$Z$2:$Z$692,'Infos Relatório'!AY$1)</f>
        <v>0</v>
      </c>
      <c r="BB58" s="14">
        <f>SUMIFS('Faturamento SP3'!$O$2:$O$692,'Faturamento SP3'!$D$2:$D$692,'Infos Relatório'!$B$2,'Faturamento SP3'!$E$2:$E$692,'Infos Relatório'!$B58,'Faturamento SP3'!$Z$2:$Z$692,'Infos Relatório'!AY$1,'Faturamento SP3'!$T$2:$T$692,"Sim")+SUMIFS('Faturamento SP3'!$P$2:$P$692,'Faturamento SP3'!$D$2:$D$692,'Infos Relatório'!$B$2,'Faturamento SP3'!$E$2:$E$692,'Infos Relatório'!$B58,'Faturamento SP3'!$Z$2:$Z$692,'Infos Relatório'!AY$1,'Faturamento SP3'!$T$2:$T$692,"Sim")</f>
        <v>0</v>
      </c>
      <c r="BC58" s="27" t="e">
        <f t="shared" si="8"/>
        <v>#DIV/0!</v>
      </c>
      <c r="BD58" s="24">
        <f>SUMIFS('Faturamento SP3'!$H$2:$H$692,'Faturamento SP3'!$D$2:$D$692,'Infos Relatório'!$B$2,'Faturamento SP3'!$E$2:$E$692,'Infos Relatório'!$B58,'Faturamento SP3'!$Z$2:$Z$692,'Infos Relatório'!AY$1)</f>
        <v>0</v>
      </c>
      <c r="BE58" s="23">
        <f>COUNTIFS('Faturamento SP3'!$D$2:$D$692,'Infos Relatório'!$B$2,'Faturamento SP3'!$E$2:$E$692,'Infos Relatório'!$B58,'Faturamento SP3'!$Z$2:$Z$692,'Infos Relatório'!BE$1)</f>
        <v>0</v>
      </c>
      <c r="BF58" s="13">
        <f>SUMIFS('Faturamento SP3'!$G$2:$G$692,'Faturamento SP3'!$D$2:$D$692,'Infos Relatório'!$B$2,'Faturamento SP3'!$E$2:$E$692,'Infos Relatório'!$B58,'Faturamento SP3'!$Z$2:$Z$692,'Infos Relatório'!BE$1)</f>
        <v>0</v>
      </c>
      <c r="BG58" s="13">
        <f>SUMIFS('Faturamento SP3'!$J$2:$J$692,'Faturamento SP3'!$D$2:$D$692,'Infos Relatório'!$B$2,'Faturamento SP3'!$E$2:$E$692,'Infos Relatório'!$B58,'Faturamento SP3'!$Z$2:$Z$692,'Infos Relatório'!BE$1)</f>
        <v>0</v>
      </c>
      <c r="BH58" s="14">
        <f>SUMIFS('Faturamento SP3'!$O$2:$O$692,'Faturamento SP3'!$D$2:$D$692,'Infos Relatório'!$B$2,'Faturamento SP3'!$E$2:$E$692,'Infos Relatório'!$B58,'Faturamento SP3'!$Z$2:$Z$692,'Infos Relatório'!BE$1,'Faturamento SP3'!$T$2:$T$692,"Sim")+SUMIFS('Faturamento SP3'!$P$2:$P$692,'Faturamento SP3'!$D$2:$D$692,'Infos Relatório'!$B$2,'Faturamento SP3'!$E$2:$E$692,'Infos Relatório'!$B58,'Faturamento SP3'!$Z$2:$Z$692,'Infos Relatório'!BE$1,'Faturamento SP3'!$T$2:$T$692,"Sim")</f>
        <v>0</v>
      </c>
      <c r="BI58" s="27" t="e">
        <f t="shared" si="9"/>
        <v>#DIV/0!</v>
      </c>
      <c r="BJ58" s="24">
        <f>SUMIFS('Faturamento SP3'!$H$2:$H$692,'Faturamento SP3'!$D$2:$D$692,'Infos Relatório'!$B$2,'Faturamento SP3'!$E$2:$E$692,'Infos Relatório'!$B58,'Faturamento SP3'!$Z$2:$Z$692,'Infos Relatório'!BE$1)</f>
        <v>0</v>
      </c>
      <c r="BK58" s="23">
        <f>COUNTIFS('Faturamento SP3'!$D$2:$D$692,'Infos Relatório'!$B$2,'Faturamento SP3'!$E$2:$E$692,'Infos Relatório'!$B58,'Faturamento SP3'!$Z$2:$Z$692,'Infos Relatório'!BK$1)</f>
        <v>0</v>
      </c>
      <c r="BL58" s="13">
        <f>SUMIFS('Faturamento SP3'!$G$2:$G$692,'Faturamento SP3'!$D$2:$D$692,'Infos Relatório'!$B$2,'Faturamento SP3'!$E$2:$E$692,'Infos Relatório'!$B58,'Faturamento SP3'!$Z$2:$Z$692,'Infos Relatório'!BK$1)</f>
        <v>0</v>
      </c>
      <c r="BM58" s="13">
        <f>SUMIFS('Faturamento SP3'!$J$2:$J$692,'Faturamento SP3'!$D$2:$D$692,'Infos Relatório'!$B$2,'Faturamento SP3'!$E$2:$E$692,'Infos Relatório'!$B58,'Faturamento SP3'!$Z$2:$Z$692,'Infos Relatório'!BK$1)</f>
        <v>0</v>
      </c>
      <c r="BN58" s="14">
        <f>SUMIFS('Faturamento SP3'!$O$2:$O$692,'Faturamento SP3'!$D$2:$D$692,'Infos Relatório'!$B$2,'Faturamento SP3'!$E$2:$E$692,'Infos Relatório'!$B58,'Faturamento SP3'!$Z$2:$Z$692,'Infos Relatório'!BK$1,'Faturamento SP3'!$T$2:$T$692,"Sim")+SUMIFS('Faturamento SP3'!$P$2:$P$692,'Faturamento SP3'!$D$2:$D$692,'Infos Relatório'!$B$2,'Faturamento SP3'!$E$2:$E$692,'Infos Relatório'!$B58,'Faturamento SP3'!$Z$2:$Z$692,'Infos Relatório'!BK$1,'Faturamento SP3'!$T$2:$T$692,"Sim")</f>
        <v>0</v>
      </c>
      <c r="BO58" s="27" t="e">
        <f t="shared" si="10"/>
        <v>#DIV/0!</v>
      </c>
      <c r="BP58" s="24">
        <f>SUMIFS('Faturamento SP3'!$H$2:$H$692,'Faturamento SP3'!$D$2:$D$692,'Infos Relatório'!$B$2,'Faturamento SP3'!$E$2:$E$692,'Infos Relatório'!$B58,'Faturamento SP3'!$Z$2:$Z$692,'Infos Relatório'!BK$1)</f>
        <v>0</v>
      </c>
      <c r="BQ58" s="23">
        <f>COUNTIFS('Faturamento SP3'!$D$2:$D$692,'Infos Relatório'!$B$2,'Faturamento SP3'!$E$2:$E$692,'Infos Relatório'!$B58,'Faturamento SP3'!$Z$2:$Z$692,'Infos Relatório'!BQ$1)</f>
        <v>0</v>
      </c>
      <c r="BR58" s="13">
        <f>SUMIFS('Faturamento SP3'!$G$2:$G$692,'Faturamento SP3'!$D$2:$D$692,'Infos Relatório'!$B$2,'Faturamento SP3'!$E$2:$E$692,'Infos Relatório'!$B58,'Faturamento SP3'!$Z$2:$Z$692,'Infos Relatório'!BQ$1)</f>
        <v>0</v>
      </c>
      <c r="BS58" s="13">
        <f>SUMIFS('Faturamento SP3'!$J$2:$J$692,'Faturamento SP3'!$D$2:$D$692,'Infos Relatório'!$B$2,'Faturamento SP3'!$E$2:$E$692,'Infos Relatório'!$B58,'Faturamento SP3'!$Z$2:$Z$692,'Infos Relatório'!BQ$1)</f>
        <v>0</v>
      </c>
      <c r="BT58" s="14">
        <f>SUMIFS('Faturamento SP3'!$O$2:$O$692,'Faturamento SP3'!$D$2:$D$692,'Infos Relatório'!$B$2,'Faturamento SP3'!$E$2:$E$692,'Infos Relatório'!$B58,'Faturamento SP3'!$Z$2:$Z$692,'Infos Relatório'!BQ$1,'Faturamento SP3'!$T$2:$T$692,"Sim")+SUMIFS('Faturamento SP3'!$P$2:$P$692,'Faturamento SP3'!$D$2:$D$692,'Infos Relatório'!$B$2,'Faturamento SP3'!$E$2:$E$692,'Infos Relatório'!$B58,'Faturamento SP3'!$Z$2:$Z$692,'Infos Relatório'!BQ$1,'Faturamento SP3'!$T$2:$T$692,"Sim")</f>
        <v>0</v>
      </c>
      <c r="BU58" s="27" t="e">
        <f t="shared" si="11"/>
        <v>#DIV/0!</v>
      </c>
      <c r="BV58" s="24">
        <f>SUMIFS('Faturamento SP3'!$H$2:$H$692,'Faturamento SP3'!$D$2:$D$692,'Infos Relatório'!$B$2,'Faturamento SP3'!$E$2:$E$692,'Infos Relatório'!$B58,'Faturamento SP3'!$Z$2:$Z$692,'Infos Relatório'!BQ$1)</f>
        <v>0</v>
      </c>
    </row>
    <row r="59" spans="2:74">
      <c r="B59" s="17" t="s">
        <v>63</v>
      </c>
      <c r="C59" s="23">
        <f>COUNTIFS('Faturamento SP3'!$D$2:$D$692,'Infos Relatório'!$B$2,'Faturamento SP3'!$E$2:$E$692,'Infos Relatório'!$B59,'Faturamento SP3'!$Z$2:$Z$692,'Infos Relatório'!C$1)</f>
        <v>0</v>
      </c>
      <c r="D59" s="13">
        <f>SUMIFS('Faturamento SP3'!$G$2:$G$692,'Faturamento SP3'!$D$2:$D$692,'Infos Relatório'!$B$2,'Faturamento SP3'!$E$2:$E$692,'Infos Relatório'!$B59,'Faturamento SP3'!$Z$2:$Z$692,'Infos Relatório'!C$1)</f>
        <v>0</v>
      </c>
      <c r="E59" s="13">
        <f>SUMIFS('Faturamento SP3'!$J$2:$J$692,'Faturamento SP3'!$D$2:$D$692,'Infos Relatório'!$B$2,'Faturamento SP3'!$E$2:$E$692,'Infos Relatório'!$B59,'Faturamento SP3'!$Z$2:$Z$692,'Infos Relatório'!C$1)</f>
        <v>0</v>
      </c>
      <c r="F59" s="14">
        <f>SUMIFS('Faturamento SP3'!$O$2:$O$692,'Faturamento SP3'!$D$2:$D$692,'Infos Relatório'!$B$2,'Faturamento SP3'!$E$2:$E$692,'Infos Relatório'!$B59,'Faturamento SP3'!$Z$2:$Z$692,'Infos Relatório'!C$1,'Faturamento SP3'!$T$2:$T$692,"Sim")+SUMIFS('Faturamento SP3'!$P$2:$P$692,'Faturamento SP3'!$D$2:$D$692,'Infos Relatório'!$B$2,'Faturamento SP3'!$E$2:$E$692,'Infos Relatório'!$B59,'Faturamento SP3'!$Z$2:$Z$692,'Infos Relatório'!C$1,'Faturamento SP3'!$T$2:$T$692,"Sim")</f>
        <v>0</v>
      </c>
      <c r="G59" s="27" t="e">
        <f t="shared" si="12"/>
        <v>#DIV/0!</v>
      </c>
      <c r="H59" s="24">
        <f>SUMIFS('Faturamento SP3'!$H$2:$H$692,'Faturamento SP3'!$D$2:$D$692,'Infos Relatório'!$B$2,'Faturamento SP3'!$E$2:$E$692,'Infos Relatório'!$B59,'Faturamento SP3'!$Z$2:$Z$692,'Infos Relatório'!C$1)</f>
        <v>0</v>
      </c>
      <c r="I59" s="23">
        <f>COUNTIFS('Faturamento SP3'!$D$2:$D$692,'Infos Relatório'!$B$2,'Faturamento SP3'!$E$2:$E$692,'Infos Relatório'!$B59,'Faturamento SP3'!$Z$2:$Z$692,'Infos Relatório'!I$1)</f>
        <v>0</v>
      </c>
      <c r="J59" s="13">
        <f>SUMIFS('Faturamento SP3'!$G$2:$G$692,'Faturamento SP3'!$D$2:$D$692,'Infos Relatório'!$B$2,'Faturamento SP3'!$E$2:$E$692,'Infos Relatório'!$B59,'Faturamento SP3'!$Z$2:$Z$692,'Infos Relatório'!I$1)</f>
        <v>0</v>
      </c>
      <c r="K59" s="13">
        <f>SUMIFS('Faturamento SP3'!$J$2:$J$692,'Faturamento SP3'!$D$2:$D$692,'Infos Relatório'!$B$2,'Faturamento SP3'!$E$2:$E$692,'Infos Relatório'!$B59,'Faturamento SP3'!$Z$2:$Z$692,'Infos Relatório'!I$1)</f>
        <v>0</v>
      </c>
      <c r="L59" s="14">
        <f>SUMIFS('Faturamento SP3'!$O$2:$O$692,'Faturamento SP3'!$D$2:$D$692,'Infos Relatório'!$B$2,'Faturamento SP3'!$E$2:$E$692,'Infos Relatório'!$B59,'Faturamento SP3'!$Z$2:$Z$692,'Infos Relatório'!I$1,'Faturamento SP3'!$T$2:$T$692,"Sim")+SUMIFS('Faturamento SP3'!$P$2:$P$692,'Faturamento SP3'!$D$2:$D$692,'Infos Relatório'!$B$2,'Faturamento SP3'!$E$2:$E$692,'Infos Relatório'!$B59,'Faturamento SP3'!$Z$2:$Z$692,'Infos Relatório'!I$1,'Faturamento SP3'!$T$2:$T$692,"Sim")</f>
        <v>0</v>
      </c>
      <c r="M59" s="27" t="e">
        <f t="shared" si="1"/>
        <v>#DIV/0!</v>
      </c>
      <c r="N59" s="24">
        <f>SUMIFS('Faturamento SP3'!$H$2:$H$692,'Faturamento SP3'!$D$2:$D$692,'Infos Relatório'!$B$2,'Faturamento SP3'!$E$2:$E$692,'Infos Relatório'!$B59,'Faturamento SP3'!$Z$2:$Z$692,'Infos Relatório'!I$1)</f>
        <v>0</v>
      </c>
      <c r="O59" s="23">
        <f>COUNTIFS('Faturamento SP3'!$D$2:$D$692,'Infos Relatório'!$B$2,'Faturamento SP3'!$E$2:$E$692,'Infos Relatório'!$B59,'Faturamento SP3'!$Z$2:$Z$692,'Infos Relatório'!O$1)</f>
        <v>0</v>
      </c>
      <c r="P59" s="13">
        <f>SUMIFS('Faturamento SP3'!$G$2:$G$692,'Faturamento SP3'!$D$2:$D$692,'Infos Relatório'!$B$2,'Faturamento SP3'!$E$2:$E$692,'Infos Relatório'!$B59,'Faturamento SP3'!$Z$2:$Z$692,'Infos Relatório'!O$1)</f>
        <v>0</v>
      </c>
      <c r="Q59" s="13">
        <f>SUMIFS('Faturamento SP3'!$J$2:$J$692,'Faturamento SP3'!$D$2:$D$692,'Infos Relatório'!$B$2,'Faturamento SP3'!$E$2:$E$692,'Infos Relatório'!$B59,'Faturamento SP3'!$Z$2:$Z$692,'Infos Relatório'!O$1)</f>
        <v>0</v>
      </c>
      <c r="R59" s="14">
        <f>SUMIFS('Faturamento SP3'!$O$2:$O$692,'Faturamento SP3'!$D$2:$D$692,'Infos Relatório'!$B$2,'Faturamento SP3'!$E$2:$E$692,'Infos Relatório'!$B59,'Faturamento SP3'!$Z$2:$Z$692,'Infos Relatório'!O$1,'Faturamento SP3'!$T$2:$T$692,"Sim")+SUMIFS('Faturamento SP3'!$P$2:$P$692,'Faturamento SP3'!$D$2:$D$692,'Infos Relatório'!$B$2,'Faturamento SP3'!$E$2:$E$692,'Infos Relatório'!$B59,'Faturamento SP3'!$Z$2:$Z$692,'Infos Relatório'!O$1,'Faturamento SP3'!$T$2:$T$692,"Sim")</f>
        <v>0</v>
      </c>
      <c r="S59" s="27" t="e">
        <f t="shared" si="2"/>
        <v>#DIV/0!</v>
      </c>
      <c r="T59" s="24">
        <f>SUMIFS('Faturamento SP3'!$H$2:$H$692,'Faturamento SP3'!$D$2:$D$692,'Infos Relatório'!$B$2,'Faturamento SP3'!$E$2:$E$692,'Infos Relatório'!$B59,'Faturamento SP3'!$Z$2:$Z$692,'Infos Relatório'!O$1)</f>
        <v>0</v>
      </c>
      <c r="U59" s="23">
        <f>COUNTIFS('Faturamento SP3'!$D$2:$D$692,'Infos Relatório'!$B$2,'Faturamento SP3'!$E$2:$E$692,'Infos Relatório'!$B59,'Faturamento SP3'!$Z$2:$Z$692,'Infos Relatório'!U$1)</f>
        <v>0</v>
      </c>
      <c r="V59" s="13">
        <f>SUMIFS('Faturamento SP3'!$G$2:$G$692,'Faturamento SP3'!$D$2:$D$692,'Infos Relatório'!$B$2,'Faturamento SP3'!$E$2:$E$692,'Infos Relatório'!$B59,'Faturamento SP3'!$Z$2:$Z$692,'Infos Relatório'!U$1)</f>
        <v>0</v>
      </c>
      <c r="W59" s="13">
        <f>SUMIFS('Faturamento SP3'!$J$2:$J$692,'Faturamento SP3'!$D$2:$D$692,'Infos Relatório'!$B$2,'Faturamento SP3'!$E$2:$E$692,'Infos Relatório'!$B59,'Faturamento SP3'!$Z$2:$Z$692,'Infos Relatório'!U$1)</f>
        <v>0</v>
      </c>
      <c r="X59" s="14">
        <f>SUMIFS('Faturamento SP3'!$O$2:$O$692,'Faturamento SP3'!$D$2:$D$692,'Infos Relatório'!$B$2,'Faturamento SP3'!$E$2:$E$692,'Infos Relatório'!$B59,'Faturamento SP3'!$Z$2:$Z$692,'Infos Relatório'!U$1,'Faturamento SP3'!$T$2:$T$692,"Sim")+SUMIFS('Faturamento SP3'!$P$2:$P$692,'Faturamento SP3'!$D$2:$D$692,'Infos Relatório'!$B$2,'Faturamento SP3'!$E$2:$E$692,'Infos Relatório'!$B59,'Faturamento SP3'!$Z$2:$Z$692,'Infos Relatório'!U$1,'Faturamento SP3'!$T$2:$T$692,"Sim")</f>
        <v>0</v>
      </c>
      <c r="Y59" s="27" t="e">
        <f t="shared" si="3"/>
        <v>#DIV/0!</v>
      </c>
      <c r="Z59" s="24">
        <f>SUMIFS('Faturamento SP3'!$H$2:$H$692,'Faturamento SP3'!$D$2:$D$692,'Infos Relatório'!$B$2,'Faturamento SP3'!$E$2:$E$692,'Infos Relatório'!$B59,'Faturamento SP3'!$Z$2:$Z$692,'Infos Relatório'!U$1)</f>
        <v>0</v>
      </c>
      <c r="AA59" s="23">
        <f>COUNTIFS('Faturamento SP3'!$D$2:$D$692,'Infos Relatório'!$B$2,'Faturamento SP3'!$E$2:$E$692,'Infos Relatório'!$B59,'Faturamento SP3'!$Z$2:$Z$692,'Infos Relatório'!AA$1)</f>
        <v>0</v>
      </c>
      <c r="AB59" s="13">
        <f>SUMIFS('Faturamento SP3'!$G$2:$G$692,'Faturamento SP3'!$D$2:$D$692,'Infos Relatório'!$B$2,'Faturamento SP3'!$E$2:$E$692,'Infos Relatório'!$B59,'Faturamento SP3'!$Z$2:$Z$692,'Infos Relatório'!AA$1)</f>
        <v>0</v>
      </c>
      <c r="AC59" s="13">
        <f>SUMIFS('Faturamento SP3'!$J$2:$J$692,'Faturamento SP3'!$D$2:$D$692,'Infos Relatório'!$B$2,'Faturamento SP3'!$E$2:$E$692,'Infos Relatório'!$B59,'Faturamento SP3'!$Z$2:$Z$692,'Infos Relatório'!AA$1)</f>
        <v>0</v>
      </c>
      <c r="AD59" s="14">
        <f>SUMIFS('Faturamento SP3'!$O$2:$O$692,'Faturamento SP3'!$D$2:$D$692,'Infos Relatório'!$B$2,'Faturamento SP3'!$E$2:$E$692,'Infos Relatório'!$B59,'Faturamento SP3'!$Z$2:$Z$692,'Infos Relatório'!AA$1,'Faturamento SP3'!$T$2:$T$692,"Sim")+SUMIFS('Faturamento SP3'!$P$2:$P$692,'Faturamento SP3'!$D$2:$D$692,'Infos Relatório'!$B$2,'Faturamento SP3'!$E$2:$E$692,'Infos Relatório'!$B59,'Faturamento SP3'!$Z$2:$Z$692,'Infos Relatório'!AA$1,'Faturamento SP3'!$T$2:$T$692,"Sim")</f>
        <v>0</v>
      </c>
      <c r="AE59" s="27" t="e">
        <f t="shared" si="4"/>
        <v>#DIV/0!</v>
      </c>
      <c r="AF59" s="24">
        <f>SUMIFS('Faturamento SP3'!$H$2:$H$692,'Faturamento SP3'!$D$2:$D$692,'Infos Relatório'!$B$2,'Faturamento SP3'!$E$2:$E$692,'Infos Relatório'!$B59,'Faturamento SP3'!$Z$2:$Z$692,'Infos Relatório'!AA$1)</f>
        <v>0</v>
      </c>
      <c r="AG59" s="23">
        <f>COUNTIFS('Faturamento SP3'!$D$2:$D$692,'Infos Relatório'!$B$2,'Faturamento SP3'!$E$2:$E$692,'Infos Relatório'!$B59,'Faturamento SP3'!$Z$2:$Z$692,'Infos Relatório'!AG$1)</f>
        <v>0</v>
      </c>
      <c r="AH59" s="13">
        <f>SUMIFS('Faturamento SP3'!$G$2:$G$692,'Faturamento SP3'!$D$2:$D$692,'Infos Relatório'!$B$2,'Faturamento SP3'!$E$2:$E$692,'Infos Relatório'!$B59,'Faturamento SP3'!$Z$2:$Z$692,'Infos Relatório'!AG$1)</f>
        <v>0</v>
      </c>
      <c r="AI59" s="13">
        <f>SUMIFS('Faturamento SP3'!$J$2:$J$692,'Faturamento SP3'!$D$2:$D$692,'Infos Relatório'!$B$2,'Faturamento SP3'!$E$2:$E$692,'Infos Relatório'!$B59,'Faturamento SP3'!$Z$2:$Z$692,'Infos Relatório'!AG$1)</f>
        <v>0</v>
      </c>
      <c r="AJ59" s="14">
        <f>SUMIFS('Faturamento SP3'!$O$2:$O$692,'Faturamento SP3'!$D$2:$D$692,'Infos Relatório'!$B$2,'Faturamento SP3'!$E$2:$E$692,'Infos Relatório'!$B59,'Faturamento SP3'!$Z$2:$Z$692,'Infos Relatório'!AG$1,'Faturamento SP3'!$T$2:$T$692,"Sim")+SUMIFS('Faturamento SP3'!$P$2:$P$692,'Faturamento SP3'!$D$2:$D$692,'Infos Relatório'!$B$2,'Faturamento SP3'!$E$2:$E$692,'Infos Relatório'!$B59,'Faturamento SP3'!$Z$2:$Z$692,'Infos Relatório'!AG$1,'Faturamento SP3'!$T$2:$T$692,"Sim")</f>
        <v>0</v>
      </c>
      <c r="AK59" s="27" t="e">
        <f t="shared" si="5"/>
        <v>#DIV/0!</v>
      </c>
      <c r="AL59" s="24">
        <f>SUMIFS('Faturamento SP3'!$H$2:$H$692,'Faturamento SP3'!$D$2:$D$692,'Infos Relatório'!$B$2,'Faturamento SP3'!$E$2:$E$692,'Infos Relatório'!$B59,'Faturamento SP3'!$Z$2:$Z$692,'Infos Relatório'!AG$1)</f>
        <v>0</v>
      </c>
      <c r="AM59" s="23">
        <f>COUNTIFS('Faturamento SP3'!$D$2:$D$692,'Infos Relatório'!$B$2,'Faturamento SP3'!$E$2:$E$692,'Infos Relatório'!$B59,'Faturamento SP3'!$Z$2:$Z$692,'Infos Relatório'!AM$1)</f>
        <v>0</v>
      </c>
      <c r="AN59" s="13">
        <f>SUMIFS('Faturamento SP3'!$G$2:$G$692,'Faturamento SP3'!$D$2:$D$692,'Infos Relatório'!$B$2,'Faturamento SP3'!$E$2:$E$692,'Infos Relatório'!$B59,'Faturamento SP3'!$Z$2:$Z$692,'Infos Relatório'!AM$1)</f>
        <v>0</v>
      </c>
      <c r="AO59" s="13">
        <f>SUMIFS('Faturamento SP3'!$J$2:$J$692,'Faturamento SP3'!$D$2:$D$692,'Infos Relatório'!$B$2,'Faturamento SP3'!$E$2:$E$692,'Infos Relatório'!$B59,'Faturamento SP3'!$Z$2:$Z$692,'Infos Relatório'!AM$1)</f>
        <v>0</v>
      </c>
      <c r="AP59" s="14">
        <f>SUMIFS('Faturamento SP3'!$O$2:$O$692,'Faturamento SP3'!$D$2:$D$692,'Infos Relatório'!$B$2,'Faturamento SP3'!$E$2:$E$692,'Infos Relatório'!$B59,'Faturamento SP3'!$Z$2:$Z$692,'Infos Relatório'!AM$1,'Faturamento SP3'!$T$2:$T$692,"Sim")+SUMIFS('Faturamento SP3'!$P$2:$P$692,'Faturamento SP3'!$D$2:$D$692,'Infos Relatório'!$B$2,'Faturamento SP3'!$E$2:$E$692,'Infos Relatório'!$B59,'Faturamento SP3'!$Z$2:$Z$692,'Infos Relatório'!AM$1,'Faturamento SP3'!$T$2:$T$692,"Sim")</f>
        <v>0</v>
      </c>
      <c r="AQ59" s="27" t="e">
        <f t="shared" si="6"/>
        <v>#DIV/0!</v>
      </c>
      <c r="AR59" s="24">
        <f>SUMIFS('Faturamento SP3'!$H$2:$H$692,'Faturamento SP3'!$D$2:$D$692,'Infos Relatório'!$B$2,'Faturamento SP3'!$E$2:$E$692,'Infos Relatório'!$B59,'Faturamento SP3'!$Z$2:$Z$692,'Infos Relatório'!AM$1)</f>
        <v>0</v>
      </c>
      <c r="AS59" s="23">
        <f>COUNTIFS('Faturamento SP3'!$D$2:$D$692,'Infos Relatório'!$B$2,'Faturamento SP3'!$E$2:$E$692,'Infos Relatório'!$B59,'Faturamento SP3'!$Z$2:$Z$692,'Infos Relatório'!AS$1)</f>
        <v>0</v>
      </c>
      <c r="AT59" s="13">
        <f>SUMIFS('Faturamento SP3'!$G$2:$G$692,'Faturamento SP3'!$D$2:$D$692,'Infos Relatório'!$B$2,'Faturamento SP3'!$E$2:$E$692,'Infos Relatório'!$B59,'Faturamento SP3'!$Z$2:$Z$692,'Infos Relatório'!AS$1)</f>
        <v>0</v>
      </c>
      <c r="AU59" s="13">
        <f>SUMIFS('Faturamento SP3'!$J$2:$J$692,'Faturamento SP3'!$D$2:$D$692,'Infos Relatório'!$B$2,'Faturamento SP3'!$E$2:$E$692,'Infos Relatório'!$B59,'Faturamento SP3'!$Z$2:$Z$692,'Infos Relatório'!AS$1)</f>
        <v>0</v>
      </c>
      <c r="AV59" s="14">
        <f>SUMIFS('Faturamento SP3'!$O$2:$O$692,'Faturamento SP3'!$D$2:$D$692,'Infos Relatório'!$B$2,'Faturamento SP3'!$E$2:$E$692,'Infos Relatório'!$B59,'Faturamento SP3'!$Z$2:$Z$692,'Infos Relatório'!AS$1,'Faturamento SP3'!$T$2:$T$692,"Sim")+SUMIFS('Faturamento SP3'!$P$2:$P$692,'Faturamento SP3'!$D$2:$D$692,'Infos Relatório'!$B$2,'Faturamento SP3'!$E$2:$E$692,'Infos Relatório'!$B59,'Faturamento SP3'!$Z$2:$Z$692,'Infos Relatório'!AS$1,'Faturamento SP3'!$T$2:$T$692,"Sim")</f>
        <v>0</v>
      </c>
      <c r="AW59" s="27" t="e">
        <f t="shared" si="7"/>
        <v>#DIV/0!</v>
      </c>
      <c r="AX59" s="24">
        <f>SUMIFS('Faturamento SP3'!$H$2:$H$692,'Faturamento SP3'!$D$2:$D$692,'Infos Relatório'!$B$2,'Faturamento SP3'!$E$2:$E$692,'Infos Relatório'!$B59,'Faturamento SP3'!$Z$2:$Z$692,'Infos Relatório'!AS$1)</f>
        <v>0</v>
      </c>
      <c r="AY59" s="23">
        <f>COUNTIFS('Faturamento SP3'!$D$2:$D$692,'Infos Relatório'!$B$2,'Faturamento SP3'!$E$2:$E$692,'Infos Relatório'!$B59,'Faturamento SP3'!$Z$2:$Z$692,'Infos Relatório'!AY$1)</f>
        <v>0</v>
      </c>
      <c r="AZ59" s="13">
        <f>SUMIFS('Faturamento SP3'!$G$2:$G$692,'Faturamento SP3'!$D$2:$D$692,'Infos Relatório'!$B$2,'Faturamento SP3'!$E$2:$E$692,'Infos Relatório'!$B59,'Faturamento SP3'!$Z$2:$Z$692,'Infos Relatório'!AY$1)</f>
        <v>0</v>
      </c>
      <c r="BA59" s="13">
        <f>SUMIFS('Faturamento SP3'!$J$2:$J$692,'Faturamento SP3'!$D$2:$D$692,'Infos Relatório'!$B$2,'Faturamento SP3'!$E$2:$E$692,'Infos Relatório'!$B59,'Faturamento SP3'!$Z$2:$Z$692,'Infos Relatório'!AY$1)</f>
        <v>0</v>
      </c>
      <c r="BB59" s="14">
        <f>SUMIFS('Faturamento SP3'!$O$2:$O$692,'Faturamento SP3'!$D$2:$D$692,'Infos Relatório'!$B$2,'Faturamento SP3'!$E$2:$E$692,'Infos Relatório'!$B59,'Faturamento SP3'!$Z$2:$Z$692,'Infos Relatório'!AY$1,'Faturamento SP3'!$T$2:$T$692,"Sim")+SUMIFS('Faturamento SP3'!$P$2:$P$692,'Faturamento SP3'!$D$2:$D$692,'Infos Relatório'!$B$2,'Faturamento SP3'!$E$2:$E$692,'Infos Relatório'!$B59,'Faturamento SP3'!$Z$2:$Z$692,'Infos Relatório'!AY$1,'Faturamento SP3'!$T$2:$T$692,"Sim")</f>
        <v>0</v>
      </c>
      <c r="BC59" s="27" t="e">
        <f t="shared" si="8"/>
        <v>#DIV/0!</v>
      </c>
      <c r="BD59" s="24">
        <f>SUMIFS('Faturamento SP3'!$H$2:$H$692,'Faturamento SP3'!$D$2:$D$692,'Infos Relatório'!$B$2,'Faturamento SP3'!$E$2:$E$692,'Infos Relatório'!$B59,'Faturamento SP3'!$Z$2:$Z$692,'Infos Relatório'!AY$1)</f>
        <v>0</v>
      </c>
      <c r="BE59" s="23">
        <f>COUNTIFS('Faturamento SP3'!$D$2:$D$692,'Infos Relatório'!$B$2,'Faturamento SP3'!$E$2:$E$692,'Infos Relatório'!$B59,'Faturamento SP3'!$Z$2:$Z$692,'Infos Relatório'!BE$1)</f>
        <v>0</v>
      </c>
      <c r="BF59" s="13">
        <f>SUMIFS('Faturamento SP3'!$G$2:$G$692,'Faturamento SP3'!$D$2:$D$692,'Infos Relatório'!$B$2,'Faturamento SP3'!$E$2:$E$692,'Infos Relatório'!$B59,'Faturamento SP3'!$Z$2:$Z$692,'Infos Relatório'!BE$1)</f>
        <v>0</v>
      </c>
      <c r="BG59" s="13">
        <f>SUMIFS('Faturamento SP3'!$J$2:$J$692,'Faturamento SP3'!$D$2:$D$692,'Infos Relatório'!$B$2,'Faturamento SP3'!$E$2:$E$692,'Infos Relatório'!$B59,'Faturamento SP3'!$Z$2:$Z$692,'Infos Relatório'!BE$1)</f>
        <v>0</v>
      </c>
      <c r="BH59" s="14">
        <f>SUMIFS('Faturamento SP3'!$O$2:$O$692,'Faturamento SP3'!$D$2:$D$692,'Infos Relatório'!$B$2,'Faturamento SP3'!$E$2:$E$692,'Infos Relatório'!$B59,'Faturamento SP3'!$Z$2:$Z$692,'Infos Relatório'!BE$1,'Faturamento SP3'!$T$2:$T$692,"Sim")+SUMIFS('Faturamento SP3'!$P$2:$P$692,'Faturamento SP3'!$D$2:$D$692,'Infos Relatório'!$B$2,'Faturamento SP3'!$E$2:$E$692,'Infos Relatório'!$B59,'Faturamento SP3'!$Z$2:$Z$692,'Infos Relatório'!BE$1,'Faturamento SP3'!$T$2:$T$692,"Sim")</f>
        <v>0</v>
      </c>
      <c r="BI59" s="27" t="e">
        <f t="shared" si="9"/>
        <v>#DIV/0!</v>
      </c>
      <c r="BJ59" s="24">
        <f>SUMIFS('Faturamento SP3'!$H$2:$H$692,'Faturamento SP3'!$D$2:$D$692,'Infos Relatório'!$B$2,'Faturamento SP3'!$E$2:$E$692,'Infos Relatório'!$B59,'Faturamento SP3'!$Z$2:$Z$692,'Infos Relatório'!BE$1)</f>
        <v>0</v>
      </c>
      <c r="BK59" s="23">
        <f>COUNTIFS('Faturamento SP3'!$D$2:$D$692,'Infos Relatório'!$B$2,'Faturamento SP3'!$E$2:$E$692,'Infos Relatório'!$B59,'Faturamento SP3'!$Z$2:$Z$692,'Infos Relatório'!BK$1)</f>
        <v>0</v>
      </c>
      <c r="BL59" s="13">
        <f>SUMIFS('Faturamento SP3'!$G$2:$G$692,'Faturamento SP3'!$D$2:$D$692,'Infos Relatório'!$B$2,'Faturamento SP3'!$E$2:$E$692,'Infos Relatório'!$B59,'Faturamento SP3'!$Z$2:$Z$692,'Infos Relatório'!BK$1)</f>
        <v>0</v>
      </c>
      <c r="BM59" s="13">
        <f>SUMIFS('Faturamento SP3'!$J$2:$J$692,'Faturamento SP3'!$D$2:$D$692,'Infos Relatório'!$B$2,'Faturamento SP3'!$E$2:$E$692,'Infos Relatório'!$B59,'Faturamento SP3'!$Z$2:$Z$692,'Infos Relatório'!BK$1)</f>
        <v>0</v>
      </c>
      <c r="BN59" s="14">
        <f>SUMIFS('Faturamento SP3'!$O$2:$O$692,'Faturamento SP3'!$D$2:$D$692,'Infos Relatório'!$B$2,'Faturamento SP3'!$E$2:$E$692,'Infos Relatório'!$B59,'Faturamento SP3'!$Z$2:$Z$692,'Infos Relatório'!BK$1,'Faturamento SP3'!$T$2:$T$692,"Sim")+SUMIFS('Faturamento SP3'!$P$2:$P$692,'Faturamento SP3'!$D$2:$D$692,'Infos Relatório'!$B$2,'Faturamento SP3'!$E$2:$E$692,'Infos Relatório'!$B59,'Faturamento SP3'!$Z$2:$Z$692,'Infos Relatório'!BK$1,'Faturamento SP3'!$T$2:$T$692,"Sim")</f>
        <v>0</v>
      </c>
      <c r="BO59" s="27" t="e">
        <f t="shared" si="10"/>
        <v>#DIV/0!</v>
      </c>
      <c r="BP59" s="24">
        <f>SUMIFS('Faturamento SP3'!$H$2:$H$692,'Faturamento SP3'!$D$2:$D$692,'Infos Relatório'!$B$2,'Faturamento SP3'!$E$2:$E$692,'Infos Relatório'!$B59,'Faturamento SP3'!$Z$2:$Z$692,'Infos Relatório'!BK$1)</f>
        <v>0</v>
      </c>
      <c r="BQ59" s="23">
        <f>COUNTIFS('Faturamento SP3'!$D$2:$D$692,'Infos Relatório'!$B$2,'Faturamento SP3'!$E$2:$E$692,'Infos Relatório'!$B59,'Faturamento SP3'!$Z$2:$Z$692,'Infos Relatório'!BQ$1)</f>
        <v>0</v>
      </c>
      <c r="BR59" s="13">
        <f>SUMIFS('Faturamento SP3'!$G$2:$G$692,'Faturamento SP3'!$D$2:$D$692,'Infos Relatório'!$B$2,'Faturamento SP3'!$E$2:$E$692,'Infos Relatório'!$B59,'Faturamento SP3'!$Z$2:$Z$692,'Infos Relatório'!BQ$1)</f>
        <v>0</v>
      </c>
      <c r="BS59" s="13">
        <f>SUMIFS('Faturamento SP3'!$J$2:$J$692,'Faturamento SP3'!$D$2:$D$692,'Infos Relatório'!$B$2,'Faturamento SP3'!$E$2:$E$692,'Infos Relatório'!$B59,'Faturamento SP3'!$Z$2:$Z$692,'Infos Relatório'!BQ$1)</f>
        <v>0</v>
      </c>
      <c r="BT59" s="14">
        <f>SUMIFS('Faturamento SP3'!$O$2:$O$692,'Faturamento SP3'!$D$2:$D$692,'Infos Relatório'!$B$2,'Faturamento SP3'!$E$2:$E$692,'Infos Relatório'!$B59,'Faturamento SP3'!$Z$2:$Z$692,'Infos Relatório'!BQ$1,'Faturamento SP3'!$T$2:$T$692,"Sim")+SUMIFS('Faturamento SP3'!$P$2:$P$692,'Faturamento SP3'!$D$2:$D$692,'Infos Relatório'!$B$2,'Faturamento SP3'!$E$2:$E$692,'Infos Relatório'!$B59,'Faturamento SP3'!$Z$2:$Z$692,'Infos Relatório'!BQ$1,'Faturamento SP3'!$T$2:$T$692,"Sim")</f>
        <v>0</v>
      </c>
      <c r="BU59" s="27" t="e">
        <f t="shared" si="11"/>
        <v>#DIV/0!</v>
      </c>
      <c r="BV59" s="24">
        <f>SUMIFS('Faturamento SP3'!$H$2:$H$692,'Faturamento SP3'!$D$2:$D$692,'Infos Relatório'!$B$2,'Faturamento SP3'!$E$2:$E$692,'Infos Relatório'!$B59,'Faturamento SP3'!$Z$2:$Z$692,'Infos Relatório'!BQ$1)</f>
        <v>0</v>
      </c>
    </row>
    <row r="60" spans="2:74">
      <c r="B60" s="17" t="s">
        <v>64</v>
      </c>
      <c r="C60" s="23">
        <f>COUNTIFS('Faturamento SP3'!$D$2:$D$692,'Infos Relatório'!$B$2,'Faturamento SP3'!$E$2:$E$692,'Infos Relatório'!$B60,'Faturamento SP3'!$Z$2:$Z$692,'Infos Relatório'!C$1)</f>
        <v>0</v>
      </c>
      <c r="D60" s="13">
        <f>SUMIFS('Faturamento SP3'!$G$2:$G$692,'Faturamento SP3'!$D$2:$D$692,'Infos Relatório'!$B$2,'Faturamento SP3'!$E$2:$E$692,'Infos Relatório'!$B60,'Faturamento SP3'!$Z$2:$Z$692,'Infos Relatório'!C$1)</f>
        <v>0</v>
      </c>
      <c r="E60" s="13">
        <f>SUMIFS('Faturamento SP3'!$J$2:$J$692,'Faturamento SP3'!$D$2:$D$692,'Infos Relatório'!$B$2,'Faturamento SP3'!$E$2:$E$692,'Infos Relatório'!$B60,'Faturamento SP3'!$Z$2:$Z$692,'Infos Relatório'!C$1)</f>
        <v>0</v>
      </c>
      <c r="F60" s="14">
        <f>SUMIFS('Faturamento SP3'!$O$2:$O$692,'Faturamento SP3'!$D$2:$D$692,'Infos Relatório'!$B$2,'Faturamento SP3'!$E$2:$E$692,'Infos Relatório'!$B60,'Faturamento SP3'!$Z$2:$Z$692,'Infos Relatório'!C$1,'Faturamento SP3'!$T$2:$T$692,"Sim")+SUMIFS('Faturamento SP3'!$P$2:$P$692,'Faturamento SP3'!$D$2:$D$692,'Infos Relatório'!$B$2,'Faturamento SP3'!$E$2:$E$692,'Infos Relatório'!$B60,'Faturamento SP3'!$Z$2:$Z$692,'Infos Relatório'!C$1,'Faturamento SP3'!$T$2:$T$692,"Sim")</f>
        <v>0</v>
      </c>
      <c r="G60" s="27" t="e">
        <f t="shared" si="12"/>
        <v>#DIV/0!</v>
      </c>
      <c r="H60" s="24">
        <f>SUMIFS('Faturamento SP3'!$H$2:$H$692,'Faturamento SP3'!$D$2:$D$692,'Infos Relatório'!$B$2,'Faturamento SP3'!$E$2:$E$692,'Infos Relatório'!$B60,'Faturamento SP3'!$Z$2:$Z$692,'Infos Relatório'!C$1)</f>
        <v>0</v>
      </c>
      <c r="I60" s="23">
        <f>COUNTIFS('Faturamento SP3'!$D$2:$D$692,'Infos Relatório'!$B$2,'Faturamento SP3'!$E$2:$E$692,'Infos Relatório'!$B60,'Faturamento SP3'!$Z$2:$Z$692,'Infos Relatório'!I$1)</f>
        <v>0</v>
      </c>
      <c r="J60" s="13">
        <f>SUMIFS('Faturamento SP3'!$G$2:$G$692,'Faturamento SP3'!$D$2:$D$692,'Infos Relatório'!$B$2,'Faturamento SP3'!$E$2:$E$692,'Infos Relatório'!$B60,'Faturamento SP3'!$Z$2:$Z$692,'Infos Relatório'!I$1)</f>
        <v>0</v>
      </c>
      <c r="K60" s="13">
        <f>SUMIFS('Faturamento SP3'!$J$2:$J$692,'Faturamento SP3'!$D$2:$D$692,'Infos Relatório'!$B$2,'Faturamento SP3'!$E$2:$E$692,'Infos Relatório'!$B60,'Faturamento SP3'!$Z$2:$Z$692,'Infos Relatório'!I$1)</f>
        <v>0</v>
      </c>
      <c r="L60" s="14">
        <f>SUMIFS('Faturamento SP3'!$O$2:$O$692,'Faturamento SP3'!$D$2:$D$692,'Infos Relatório'!$B$2,'Faturamento SP3'!$E$2:$E$692,'Infos Relatório'!$B60,'Faturamento SP3'!$Z$2:$Z$692,'Infos Relatório'!I$1,'Faturamento SP3'!$T$2:$T$692,"Sim")+SUMIFS('Faturamento SP3'!$P$2:$P$692,'Faturamento SP3'!$D$2:$D$692,'Infos Relatório'!$B$2,'Faturamento SP3'!$E$2:$E$692,'Infos Relatório'!$B60,'Faturamento SP3'!$Z$2:$Z$692,'Infos Relatório'!I$1,'Faturamento SP3'!$T$2:$T$692,"Sim")</f>
        <v>0</v>
      </c>
      <c r="M60" s="27" t="e">
        <f t="shared" si="1"/>
        <v>#DIV/0!</v>
      </c>
      <c r="N60" s="24">
        <f>SUMIFS('Faturamento SP3'!$H$2:$H$692,'Faturamento SP3'!$D$2:$D$692,'Infos Relatório'!$B$2,'Faturamento SP3'!$E$2:$E$692,'Infos Relatório'!$B60,'Faturamento SP3'!$Z$2:$Z$692,'Infos Relatório'!I$1)</f>
        <v>0</v>
      </c>
      <c r="O60" s="23">
        <f>COUNTIFS('Faturamento SP3'!$D$2:$D$692,'Infos Relatório'!$B$2,'Faturamento SP3'!$E$2:$E$692,'Infos Relatório'!$B60,'Faturamento SP3'!$Z$2:$Z$692,'Infos Relatório'!O$1)</f>
        <v>0</v>
      </c>
      <c r="P60" s="13">
        <f>SUMIFS('Faturamento SP3'!$G$2:$G$692,'Faturamento SP3'!$D$2:$D$692,'Infos Relatório'!$B$2,'Faturamento SP3'!$E$2:$E$692,'Infos Relatório'!$B60,'Faturamento SP3'!$Z$2:$Z$692,'Infos Relatório'!O$1)</f>
        <v>0</v>
      </c>
      <c r="Q60" s="13">
        <f>SUMIFS('Faturamento SP3'!$J$2:$J$692,'Faturamento SP3'!$D$2:$D$692,'Infos Relatório'!$B$2,'Faturamento SP3'!$E$2:$E$692,'Infos Relatório'!$B60,'Faturamento SP3'!$Z$2:$Z$692,'Infos Relatório'!O$1)</f>
        <v>0</v>
      </c>
      <c r="R60" s="14">
        <f>SUMIFS('Faturamento SP3'!$O$2:$O$692,'Faturamento SP3'!$D$2:$D$692,'Infos Relatório'!$B$2,'Faturamento SP3'!$E$2:$E$692,'Infos Relatório'!$B60,'Faturamento SP3'!$Z$2:$Z$692,'Infos Relatório'!O$1,'Faturamento SP3'!$T$2:$T$692,"Sim")+SUMIFS('Faturamento SP3'!$P$2:$P$692,'Faturamento SP3'!$D$2:$D$692,'Infos Relatório'!$B$2,'Faturamento SP3'!$E$2:$E$692,'Infos Relatório'!$B60,'Faturamento SP3'!$Z$2:$Z$692,'Infos Relatório'!O$1,'Faturamento SP3'!$T$2:$T$692,"Sim")</f>
        <v>0</v>
      </c>
      <c r="S60" s="27" t="e">
        <f t="shared" si="2"/>
        <v>#DIV/0!</v>
      </c>
      <c r="T60" s="24">
        <f>SUMIFS('Faturamento SP3'!$H$2:$H$692,'Faturamento SP3'!$D$2:$D$692,'Infos Relatório'!$B$2,'Faturamento SP3'!$E$2:$E$692,'Infos Relatório'!$B60,'Faturamento SP3'!$Z$2:$Z$692,'Infos Relatório'!O$1)</f>
        <v>0</v>
      </c>
      <c r="U60" s="23">
        <f>COUNTIFS('Faturamento SP3'!$D$2:$D$692,'Infos Relatório'!$B$2,'Faturamento SP3'!$E$2:$E$692,'Infos Relatório'!$B60,'Faturamento SP3'!$Z$2:$Z$692,'Infos Relatório'!U$1)</f>
        <v>0</v>
      </c>
      <c r="V60" s="13">
        <f>SUMIFS('Faturamento SP3'!$G$2:$G$692,'Faturamento SP3'!$D$2:$D$692,'Infos Relatório'!$B$2,'Faturamento SP3'!$E$2:$E$692,'Infos Relatório'!$B60,'Faturamento SP3'!$Z$2:$Z$692,'Infos Relatório'!U$1)</f>
        <v>0</v>
      </c>
      <c r="W60" s="13">
        <f>SUMIFS('Faturamento SP3'!$J$2:$J$692,'Faturamento SP3'!$D$2:$D$692,'Infos Relatório'!$B$2,'Faturamento SP3'!$E$2:$E$692,'Infos Relatório'!$B60,'Faturamento SP3'!$Z$2:$Z$692,'Infos Relatório'!U$1)</f>
        <v>0</v>
      </c>
      <c r="X60" s="14">
        <f>SUMIFS('Faturamento SP3'!$O$2:$O$692,'Faturamento SP3'!$D$2:$D$692,'Infos Relatório'!$B$2,'Faturamento SP3'!$E$2:$E$692,'Infos Relatório'!$B60,'Faturamento SP3'!$Z$2:$Z$692,'Infos Relatório'!U$1,'Faturamento SP3'!$T$2:$T$692,"Sim")+SUMIFS('Faturamento SP3'!$P$2:$P$692,'Faturamento SP3'!$D$2:$D$692,'Infos Relatório'!$B$2,'Faturamento SP3'!$E$2:$E$692,'Infos Relatório'!$B60,'Faturamento SP3'!$Z$2:$Z$692,'Infos Relatório'!U$1,'Faturamento SP3'!$T$2:$T$692,"Sim")</f>
        <v>0</v>
      </c>
      <c r="Y60" s="27" t="e">
        <f t="shared" si="3"/>
        <v>#DIV/0!</v>
      </c>
      <c r="Z60" s="24">
        <f>SUMIFS('Faturamento SP3'!$H$2:$H$692,'Faturamento SP3'!$D$2:$D$692,'Infos Relatório'!$B$2,'Faturamento SP3'!$E$2:$E$692,'Infos Relatório'!$B60,'Faturamento SP3'!$Z$2:$Z$692,'Infos Relatório'!U$1)</f>
        <v>0</v>
      </c>
      <c r="AA60" s="23">
        <f>COUNTIFS('Faturamento SP3'!$D$2:$D$692,'Infos Relatório'!$B$2,'Faturamento SP3'!$E$2:$E$692,'Infos Relatório'!$B60,'Faturamento SP3'!$Z$2:$Z$692,'Infos Relatório'!AA$1)</f>
        <v>0</v>
      </c>
      <c r="AB60" s="13">
        <f>SUMIFS('Faturamento SP3'!$G$2:$G$692,'Faturamento SP3'!$D$2:$D$692,'Infos Relatório'!$B$2,'Faturamento SP3'!$E$2:$E$692,'Infos Relatório'!$B60,'Faturamento SP3'!$Z$2:$Z$692,'Infos Relatório'!AA$1)</f>
        <v>0</v>
      </c>
      <c r="AC60" s="13">
        <f>SUMIFS('Faturamento SP3'!$J$2:$J$692,'Faturamento SP3'!$D$2:$D$692,'Infos Relatório'!$B$2,'Faturamento SP3'!$E$2:$E$692,'Infos Relatório'!$B60,'Faturamento SP3'!$Z$2:$Z$692,'Infos Relatório'!AA$1)</f>
        <v>0</v>
      </c>
      <c r="AD60" s="14">
        <f>SUMIFS('Faturamento SP3'!$O$2:$O$692,'Faturamento SP3'!$D$2:$D$692,'Infos Relatório'!$B$2,'Faturamento SP3'!$E$2:$E$692,'Infos Relatório'!$B60,'Faturamento SP3'!$Z$2:$Z$692,'Infos Relatório'!AA$1,'Faturamento SP3'!$T$2:$T$692,"Sim")+SUMIFS('Faturamento SP3'!$P$2:$P$692,'Faturamento SP3'!$D$2:$D$692,'Infos Relatório'!$B$2,'Faturamento SP3'!$E$2:$E$692,'Infos Relatório'!$B60,'Faturamento SP3'!$Z$2:$Z$692,'Infos Relatório'!AA$1,'Faturamento SP3'!$T$2:$T$692,"Sim")</f>
        <v>0</v>
      </c>
      <c r="AE60" s="27" t="e">
        <f t="shared" si="4"/>
        <v>#DIV/0!</v>
      </c>
      <c r="AF60" s="24">
        <f>SUMIFS('Faturamento SP3'!$H$2:$H$692,'Faturamento SP3'!$D$2:$D$692,'Infos Relatório'!$B$2,'Faturamento SP3'!$E$2:$E$692,'Infos Relatório'!$B60,'Faturamento SP3'!$Z$2:$Z$692,'Infos Relatório'!AA$1)</f>
        <v>0</v>
      </c>
      <c r="AG60" s="23">
        <f>COUNTIFS('Faturamento SP3'!$D$2:$D$692,'Infos Relatório'!$B$2,'Faturamento SP3'!$E$2:$E$692,'Infos Relatório'!$B60,'Faturamento SP3'!$Z$2:$Z$692,'Infos Relatório'!AG$1)</f>
        <v>0</v>
      </c>
      <c r="AH60" s="13">
        <f>SUMIFS('Faturamento SP3'!$G$2:$G$692,'Faturamento SP3'!$D$2:$D$692,'Infos Relatório'!$B$2,'Faturamento SP3'!$E$2:$E$692,'Infos Relatório'!$B60,'Faturamento SP3'!$Z$2:$Z$692,'Infos Relatório'!AG$1)</f>
        <v>0</v>
      </c>
      <c r="AI60" s="13">
        <f>SUMIFS('Faturamento SP3'!$J$2:$J$692,'Faturamento SP3'!$D$2:$D$692,'Infos Relatório'!$B$2,'Faturamento SP3'!$E$2:$E$692,'Infos Relatório'!$B60,'Faturamento SP3'!$Z$2:$Z$692,'Infos Relatório'!AG$1)</f>
        <v>0</v>
      </c>
      <c r="AJ60" s="14">
        <f>SUMIFS('Faturamento SP3'!$O$2:$O$692,'Faturamento SP3'!$D$2:$D$692,'Infos Relatório'!$B$2,'Faturamento SP3'!$E$2:$E$692,'Infos Relatório'!$B60,'Faturamento SP3'!$Z$2:$Z$692,'Infos Relatório'!AG$1,'Faturamento SP3'!$T$2:$T$692,"Sim")+SUMIFS('Faturamento SP3'!$P$2:$P$692,'Faturamento SP3'!$D$2:$D$692,'Infos Relatório'!$B$2,'Faturamento SP3'!$E$2:$E$692,'Infos Relatório'!$B60,'Faturamento SP3'!$Z$2:$Z$692,'Infos Relatório'!AG$1,'Faturamento SP3'!$T$2:$T$692,"Sim")</f>
        <v>0</v>
      </c>
      <c r="AK60" s="27" t="e">
        <f t="shared" si="5"/>
        <v>#DIV/0!</v>
      </c>
      <c r="AL60" s="24">
        <f>SUMIFS('Faturamento SP3'!$H$2:$H$692,'Faturamento SP3'!$D$2:$D$692,'Infos Relatório'!$B$2,'Faturamento SP3'!$E$2:$E$692,'Infos Relatório'!$B60,'Faturamento SP3'!$Z$2:$Z$692,'Infos Relatório'!AG$1)</f>
        <v>0</v>
      </c>
      <c r="AM60" s="23">
        <f>COUNTIFS('Faturamento SP3'!$D$2:$D$692,'Infos Relatório'!$B$2,'Faturamento SP3'!$E$2:$E$692,'Infos Relatório'!$B60,'Faturamento SP3'!$Z$2:$Z$692,'Infos Relatório'!AM$1)</f>
        <v>0</v>
      </c>
      <c r="AN60" s="13">
        <f>SUMIFS('Faturamento SP3'!$G$2:$G$692,'Faturamento SP3'!$D$2:$D$692,'Infos Relatório'!$B$2,'Faturamento SP3'!$E$2:$E$692,'Infos Relatório'!$B60,'Faturamento SP3'!$Z$2:$Z$692,'Infos Relatório'!AM$1)</f>
        <v>0</v>
      </c>
      <c r="AO60" s="13">
        <f>SUMIFS('Faturamento SP3'!$J$2:$J$692,'Faturamento SP3'!$D$2:$D$692,'Infos Relatório'!$B$2,'Faturamento SP3'!$E$2:$E$692,'Infos Relatório'!$B60,'Faturamento SP3'!$Z$2:$Z$692,'Infos Relatório'!AM$1)</f>
        <v>0</v>
      </c>
      <c r="AP60" s="14">
        <f>SUMIFS('Faturamento SP3'!$O$2:$O$692,'Faturamento SP3'!$D$2:$D$692,'Infos Relatório'!$B$2,'Faturamento SP3'!$E$2:$E$692,'Infos Relatório'!$B60,'Faturamento SP3'!$Z$2:$Z$692,'Infos Relatório'!AM$1,'Faturamento SP3'!$T$2:$T$692,"Sim")+SUMIFS('Faturamento SP3'!$P$2:$P$692,'Faturamento SP3'!$D$2:$D$692,'Infos Relatório'!$B$2,'Faturamento SP3'!$E$2:$E$692,'Infos Relatório'!$B60,'Faturamento SP3'!$Z$2:$Z$692,'Infos Relatório'!AM$1,'Faturamento SP3'!$T$2:$T$692,"Sim")</f>
        <v>0</v>
      </c>
      <c r="AQ60" s="27" t="e">
        <f t="shared" si="6"/>
        <v>#DIV/0!</v>
      </c>
      <c r="AR60" s="24">
        <f>SUMIFS('Faturamento SP3'!$H$2:$H$692,'Faturamento SP3'!$D$2:$D$692,'Infos Relatório'!$B$2,'Faturamento SP3'!$E$2:$E$692,'Infos Relatório'!$B60,'Faturamento SP3'!$Z$2:$Z$692,'Infos Relatório'!AM$1)</f>
        <v>0</v>
      </c>
      <c r="AS60" s="23">
        <f>COUNTIFS('Faturamento SP3'!$D$2:$D$692,'Infos Relatório'!$B$2,'Faturamento SP3'!$E$2:$E$692,'Infos Relatório'!$B60,'Faturamento SP3'!$Z$2:$Z$692,'Infos Relatório'!AS$1)</f>
        <v>0</v>
      </c>
      <c r="AT60" s="13">
        <f>SUMIFS('Faturamento SP3'!$G$2:$G$692,'Faturamento SP3'!$D$2:$D$692,'Infos Relatório'!$B$2,'Faturamento SP3'!$E$2:$E$692,'Infos Relatório'!$B60,'Faturamento SP3'!$Z$2:$Z$692,'Infos Relatório'!AS$1)</f>
        <v>0</v>
      </c>
      <c r="AU60" s="13">
        <f>SUMIFS('Faturamento SP3'!$J$2:$J$692,'Faturamento SP3'!$D$2:$D$692,'Infos Relatório'!$B$2,'Faturamento SP3'!$E$2:$E$692,'Infos Relatório'!$B60,'Faturamento SP3'!$Z$2:$Z$692,'Infos Relatório'!AS$1)</f>
        <v>0</v>
      </c>
      <c r="AV60" s="14">
        <f>SUMIFS('Faturamento SP3'!$O$2:$O$692,'Faturamento SP3'!$D$2:$D$692,'Infos Relatório'!$B$2,'Faturamento SP3'!$E$2:$E$692,'Infos Relatório'!$B60,'Faturamento SP3'!$Z$2:$Z$692,'Infos Relatório'!AS$1,'Faturamento SP3'!$T$2:$T$692,"Sim")+SUMIFS('Faturamento SP3'!$P$2:$P$692,'Faturamento SP3'!$D$2:$D$692,'Infos Relatório'!$B$2,'Faturamento SP3'!$E$2:$E$692,'Infos Relatório'!$B60,'Faturamento SP3'!$Z$2:$Z$692,'Infos Relatório'!AS$1,'Faturamento SP3'!$T$2:$T$692,"Sim")</f>
        <v>0</v>
      </c>
      <c r="AW60" s="27" t="e">
        <f t="shared" si="7"/>
        <v>#DIV/0!</v>
      </c>
      <c r="AX60" s="24">
        <f>SUMIFS('Faturamento SP3'!$H$2:$H$692,'Faturamento SP3'!$D$2:$D$692,'Infos Relatório'!$B$2,'Faturamento SP3'!$E$2:$E$692,'Infos Relatório'!$B60,'Faturamento SP3'!$Z$2:$Z$692,'Infos Relatório'!AS$1)</f>
        <v>0</v>
      </c>
      <c r="AY60" s="23">
        <f>COUNTIFS('Faturamento SP3'!$D$2:$D$692,'Infos Relatório'!$B$2,'Faturamento SP3'!$E$2:$E$692,'Infos Relatório'!$B60,'Faturamento SP3'!$Z$2:$Z$692,'Infos Relatório'!AY$1)</f>
        <v>0</v>
      </c>
      <c r="AZ60" s="13">
        <f>SUMIFS('Faturamento SP3'!$G$2:$G$692,'Faturamento SP3'!$D$2:$D$692,'Infos Relatório'!$B$2,'Faturamento SP3'!$E$2:$E$692,'Infos Relatório'!$B60,'Faturamento SP3'!$Z$2:$Z$692,'Infos Relatório'!AY$1)</f>
        <v>0</v>
      </c>
      <c r="BA60" s="13">
        <f>SUMIFS('Faturamento SP3'!$J$2:$J$692,'Faturamento SP3'!$D$2:$D$692,'Infos Relatório'!$B$2,'Faturamento SP3'!$E$2:$E$692,'Infos Relatório'!$B60,'Faturamento SP3'!$Z$2:$Z$692,'Infos Relatório'!AY$1)</f>
        <v>0</v>
      </c>
      <c r="BB60" s="14">
        <f>SUMIFS('Faturamento SP3'!$O$2:$O$692,'Faturamento SP3'!$D$2:$D$692,'Infos Relatório'!$B$2,'Faturamento SP3'!$E$2:$E$692,'Infos Relatório'!$B60,'Faturamento SP3'!$Z$2:$Z$692,'Infos Relatório'!AY$1,'Faturamento SP3'!$T$2:$T$692,"Sim")+SUMIFS('Faturamento SP3'!$P$2:$P$692,'Faturamento SP3'!$D$2:$D$692,'Infos Relatório'!$B$2,'Faturamento SP3'!$E$2:$E$692,'Infos Relatório'!$B60,'Faturamento SP3'!$Z$2:$Z$692,'Infos Relatório'!AY$1,'Faturamento SP3'!$T$2:$T$692,"Sim")</f>
        <v>0</v>
      </c>
      <c r="BC60" s="27" t="e">
        <f t="shared" si="8"/>
        <v>#DIV/0!</v>
      </c>
      <c r="BD60" s="24">
        <f>SUMIFS('Faturamento SP3'!$H$2:$H$692,'Faturamento SP3'!$D$2:$D$692,'Infos Relatório'!$B$2,'Faturamento SP3'!$E$2:$E$692,'Infos Relatório'!$B60,'Faturamento SP3'!$Z$2:$Z$692,'Infos Relatório'!AY$1)</f>
        <v>0</v>
      </c>
      <c r="BE60" s="23">
        <f>COUNTIFS('Faturamento SP3'!$D$2:$D$692,'Infos Relatório'!$B$2,'Faturamento SP3'!$E$2:$E$692,'Infos Relatório'!$B60,'Faturamento SP3'!$Z$2:$Z$692,'Infos Relatório'!BE$1)</f>
        <v>0</v>
      </c>
      <c r="BF60" s="13">
        <f>SUMIFS('Faturamento SP3'!$G$2:$G$692,'Faturamento SP3'!$D$2:$D$692,'Infos Relatório'!$B$2,'Faturamento SP3'!$E$2:$E$692,'Infos Relatório'!$B60,'Faturamento SP3'!$Z$2:$Z$692,'Infos Relatório'!BE$1)</f>
        <v>0</v>
      </c>
      <c r="BG60" s="13">
        <f>SUMIFS('Faturamento SP3'!$J$2:$J$692,'Faturamento SP3'!$D$2:$D$692,'Infos Relatório'!$B$2,'Faturamento SP3'!$E$2:$E$692,'Infos Relatório'!$B60,'Faturamento SP3'!$Z$2:$Z$692,'Infos Relatório'!BE$1)</f>
        <v>0</v>
      </c>
      <c r="BH60" s="14">
        <f>SUMIFS('Faturamento SP3'!$O$2:$O$692,'Faturamento SP3'!$D$2:$D$692,'Infos Relatório'!$B$2,'Faturamento SP3'!$E$2:$E$692,'Infos Relatório'!$B60,'Faturamento SP3'!$Z$2:$Z$692,'Infos Relatório'!BE$1,'Faturamento SP3'!$T$2:$T$692,"Sim")+SUMIFS('Faturamento SP3'!$P$2:$P$692,'Faturamento SP3'!$D$2:$D$692,'Infos Relatório'!$B$2,'Faturamento SP3'!$E$2:$E$692,'Infos Relatório'!$B60,'Faturamento SP3'!$Z$2:$Z$692,'Infos Relatório'!BE$1,'Faturamento SP3'!$T$2:$T$692,"Sim")</f>
        <v>0</v>
      </c>
      <c r="BI60" s="27" t="e">
        <f t="shared" si="9"/>
        <v>#DIV/0!</v>
      </c>
      <c r="BJ60" s="24">
        <f>SUMIFS('Faturamento SP3'!$H$2:$H$692,'Faturamento SP3'!$D$2:$D$692,'Infos Relatório'!$B$2,'Faturamento SP3'!$E$2:$E$692,'Infos Relatório'!$B60,'Faturamento SP3'!$Z$2:$Z$692,'Infos Relatório'!BE$1)</f>
        <v>0</v>
      </c>
      <c r="BK60" s="23">
        <f>COUNTIFS('Faturamento SP3'!$D$2:$D$692,'Infos Relatório'!$B$2,'Faturamento SP3'!$E$2:$E$692,'Infos Relatório'!$B60,'Faturamento SP3'!$Z$2:$Z$692,'Infos Relatório'!BK$1)</f>
        <v>0</v>
      </c>
      <c r="BL60" s="13">
        <f>SUMIFS('Faturamento SP3'!$G$2:$G$692,'Faturamento SP3'!$D$2:$D$692,'Infos Relatório'!$B$2,'Faturamento SP3'!$E$2:$E$692,'Infos Relatório'!$B60,'Faturamento SP3'!$Z$2:$Z$692,'Infos Relatório'!BK$1)</f>
        <v>0</v>
      </c>
      <c r="BM60" s="13">
        <f>SUMIFS('Faturamento SP3'!$J$2:$J$692,'Faturamento SP3'!$D$2:$D$692,'Infos Relatório'!$B$2,'Faturamento SP3'!$E$2:$E$692,'Infos Relatório'!$B60,'Faturamento SP3'!$Z$2:$Z$692,'Infos Relatório'!BK$1)</f>
        <v>0</v>
      </c>
      <c r="BN60" s="14">
        <f>SUMIFS('Faturamento SP3'!$O$2:$O$692,'Faturamento SP3'!$D$2:$D$692,'Infos Relatório'!$B$2,'Faturamento SP3'!$E$2:$E$692,'Infos Relatório'!$B60,'Faturamento SP3'!$Z$2:$Z$692,'Infos Relatório'!BK$1,'Faturamento SP3'!$T$2:$T$692,"Sim")+SUMIFS('Faturamento SP3'!$P$2:$P$692,'Faturamento SP3'!$D$2:$D$692,'Infos Relatório'!$B$2,'Faturamento SP3'!$E$2:$E$692,'Infos Relatório'!$B60,'Faturamento SP3'!$Z$2:$Z$692,'Infos Relatório'!BK$1,'Faturamento SP3'!$T$2:$T$692,"Sim")</f>
        <v>0</v>
      </c>
      <c r="BO60" s="27" t="e">
        <f t="shared" si="10"/>
        <v>#DIV/0!</v>
      </c>
      <c r="BP60" s="24">
        <f>SUMIFS('Faturamento SP3'!$H$2:$H$692,'Faturamento SP3'!$D$2:$D$692,'Infos Relatório'!$B$2,'Faturamento SP3'!$E$2:$E$692,'Infos Relatório'!$B60,'Faturamento SP3'!$Z$2:$Z$692,'Infos Relatório'!BK$1)</f>
        <v>0</v>
      </c>
      <c r="BQ60" s="23">
        <f>COUNTIFS('Faturamento SP3'!$D$2:$D$692,'Infos Relatório'!$B$2,'Faturamento SP3'!$E$2:$E$692,'Infos Relatório'!$B60,'Faturamento SP3'!$Z$2:$Z$692,'Infos Relatório'!BQ$1)</f>
        <v>0</v>
      </c>
      <c r="BR60" s="13">
        <f>SUMIFS('Faturamento SP3'!$G$2:$G$692,'Faturamento SP3'!$D$2:$D$692,'Infos Relatório'!$B$2,'Faturamento SP3'!$E$2:$E$692,'Infos Relatório'!$B60,'Faturamento SP3'!$Z$2:$Z$692,'Infos Relatório'!BQ$1)</f>
        <v>0</v>
      </c>
      <c r="BS60" s="13">
        <f>SUMIFS('Faturamento SP3'!$J$2:$J$692,'Faturamento SP3'!$D$2:$D$692,'Infos Relatório'!$B$2,'Faturamento SP3'!$E$2:$E$692,'Infos Relatório'!$B60,'Faturamento SP3'!$Z$2:$Z$692,'Infos Relatório'!BQ$1)</f>
        <v>0</v>
      </c>
      <c r="BT60" s="14">
        <f>SUMIFS('Faturamento SP3'!$O$2:$O$692,'Faturamento SP3'!$D$2:$D$692,'Infos Relatório'!$B$2,'Faturamento SP3'!$E$2:$E$692,'Infos Relatório'!$B60,'Faturamento SP3'!$Z$2:$Z$692,'Infos Relatório'!BQ$1,'Faturamento SP3'!$T$2:$T$692,"Sim")+SUMIFS('Faturamento SP3'!$P$2:$P$692,'Faturamento SP3'!$D$2:$D$692,'Infos Relatório'!$B$2,'Faturamento SP3'!$E$2:$E$692,'Infos Relatório'!$B60,'Faturamento SP3'!$Z$2:$Z$692,'Infos Relatório'!BQ$1,'Faturamento SP3'!$T$2:$T$692,"Sim")</f>
        <v>0</v>
      </c>
      <c r="BU60" s="27" t="e">
        <f t="shared" si="11"/>
        <v>#DIV/0!</v>
      </c>
      <c r="BV60" s="24">
        <f>SUMIFS('Faturamento SP3'!$H$2:$H$692,'Faturamento SP3'!$D$2:$D$692,'Infos Relatório'!$B$2,'Faturamento SP3'!$E$2:$E$692,'Infos Relatório'!$B60,'Faturamento SP3'!$Z$2:$Z$692,'Infos Relatório'!BQ$1)</f>
        <v>0</v>
      </c>
    </row>
    <row r="61" spans="2:74">
      <c r="B61" s="17" t="s">
        <v>65</v>
      </c>
      <c r="C61" s="23">
        <f>COUNTIFS('Faturamento SP3'!$D$2:$D$692,'Infos Relatório'!$B$2,'Faturamento SP3'!$E$2:$E$692,'Infos Relatório'!$B61,'Faturamento SP3'!$Z$2:$Z$692,'Infos Relatório'!C$1)</f>
        <v>0</v>
      </c>
      <c r="D61" s="13">
        <f>SUMIFS('Faturamento SP3'!$G$2:$G$692,'Faturamento SP3'!$D$2:$D$692,'Infos Relatório'!$B$2,'Faturamento SP3'!$E$2:$E$692,'Infos Relatório'!$B61,'Faturamento SP3'!$Z$2:$Z$692,'Infos Relatório'!C$1)</f>
        <v>0</v>
      </c>
      <c r="E61" s="13">
        <f>SUMIFS('Faturamento SP3'!$J$2:$J$692,'Faturamento SP3'!$D$2:$D$692,'Infos Relatório'!$B$2,'Faturamento SP3'!$E$2:$E$692,'Infos Relatório'!$B61,'Faturamento SP3'!$Z$2:$Z$692,'Infos Relatório'!C$1)</f>
        <v>0</v>
      </c>
      <c r="F61" s="14">
        <f>SUMIFS('Faturamento SP3'!$O$2:$O$692,'Faturamento SP3'!$D$2:$D$692,'Infos Relatório'!$B$2,'Faturamento SP3'!$E$2:$E$692,'Infos Relatório'!$B61,'Faturamento SP3'!$Z$2:$Z$692,'Infos Relatório'!C$1,'Faturamento SP3'!$T$2:$T$692,"Sim")+SUMIFS('Faturamento SP3'!$P$2:$P$692,'Faturamento SP3'!$D$2:$D$692,'Infos Relatório'!$B$2,'Faturamento SP3'!$E$2:$E$692,'Infos Relatório'!$B61,'Faturamento SP3'!$Z$2:$Z$692,'Infos Relatório'!C$1,'Faturamento SP3'!$T$2:$T$692,"Sim")</f>
        <v>0</v>
      </c>
      <c r="G61" s="27" t="e">
        <f t="shared" si="12"/>
        <v>#DIV/0!</v>
      </c>
      <c r="H61" s="24">
        <f>SUMIFS('Faturamento SP3'!$H$2:$H$692,'Faturamento SP3'!$D$2:$D$692,'Infos Relatório'!$B$2,'Faturamento SP3'!$E$2:$E$692,'Infos Relatório'!$B61,'Faturamento SP3'!$Z$2:$Z$692,'Infos Relatório'!C$1)</f>
        <v>0</v>
      </c>
      <c r="I61" s="23">
        <f>COUNTIFS('Faturamento SP3'!$D$2:$D$692,'Infos Relatório'!$B$2,'Faturamento SP3'!$E$2:$E$692,'Infos Relatório'!$B61,'Faturamento SP3'!$Z$2:$Z$692,'Infos Relatório'!I$1)</f>
        <v>0</v>
      </c>
      <c r="J61" s="13">
        <f>SUMIFS('Faturamento SP3'!$G$2:$G$692,'Faturamento SP3'!$D$2:$D$692,'Infos Relatório'!$B$2,'Faturamento SP3'!$E$2:$E$692,'Infos Relatório'!$B61,'Faturamento SP3'!$Z$2:$Z$692,'Infos Relatório'!I$1)</f>
        <v>0</v>
      </c>
      <c r="K61" s="13">
        <f>SUMIFS('Faturamento SP3'!$J$2:$J$692,'Faturamento SP3'!$D$2:$D$692,'Infos Relatório'!$B$2,'Faturamento SP3'!$E$2:$E$692,'Infos Relatório'!$B61,'Faturamento SP3'!$Z$2:$Z$692,'Infos Relatório'!I$1)</f>
        <v>0</v>
      </c>
      <c r="L61" s="14">
        <f>SUMIFS('Faturamento SP3'!$O$2:$O$692,'Faturamento SP3'!$D$2:$D$692,'Infos Relatório'!$B$2,'Faturamento SP3'!$E$2:$E$692,'Infos Relatório'!$B61,'Faturamento SP3'!$Z$2:$Z$692,'Infos Relatório'!I$1,'Faturamento SP3'!$T$2:$T$692,"Sim")+SUMIFS('Faturamento SP3'!$P$2:$P$692,'Faturamento SP3'!$D$2:$D$692,'Infos Relatório'!$B$2,'Faturamento SP3'!$E$2:$E$692,'Infos Relatório'!$B61,'Faturamento SP3'!$Z$2:$Z$692,'Infos Relatório'!I$1,'Faturamento SP3'!$T$2:$T$692,"Sim")</f>
        <v>0</v>
      </c>
      <c r="M61" s="27" t="e">
        <f t="shared" si="1"/>
        <v>#DIV/0!</v>
      </c>
      <c r="N61" s="24">
        <f>SUMIFS('Faturamento SP3'!$H$2:$H$692,'Faturamento SP3'!$D$2:$D$692,'Infos Relatório'!$B$2,'Faturamento SP3'!$E$2:$E$692,'Infos Relatório'!$B61,'Faturamento SP3'!$Z$2:$Z$692,'Infos Relatório'!I$1)</f>
        <v>0</v>
      </c>
      <c r="O61" s="23">
        <f>COUNTIFS('Faturamento SP3'!$D$2:$D$692,'Infos Relatório'!$B$2,'Faturamento SP3'!$E$2:$E$692,'Infos Relatório'!$B61,'Faturamento SP3'!$Z$2:$Z$692,'Infos Relatório'!O$1)</f>
        <v>0</v>
      </c>
      <c r="P61" s="13">
        <f>SUMIFS('Faturamento SP3'!$G$2:$G$692,'Faturamento SP3'!$D$2:$D$692,'Infos Relatório'!$B$2,'Faturamento SP3'!$E$2:$E$692,'Infos Relatório'!$B61,'Faturamento SP3'!$Z$2:$Z$692,'Infos Relatório'!O$1)</f>
        <v>0</v>
      </c>
      <c r="Q61" s="13">
        <f>SUMIFS('Faturamento SP3'!$J$2:$J$692,'Faturamento SP3'!$D$2:$D$692,'Infos Relatório'!$B$2,'Faturamento SP3'!$E$2:$E$692,'Infos Relatório'!$B61,'Faturamento SP3'!$Z$2:$Z$692,'Infos Relatório'!O$1)</f>
        <v>0</v>
      </c>
      <c r="R61" s="14">
        <f>SUMIFS('Faturamento SP3'!$O$2:$O$692,'Faturamento SP3'!$D$2:$D$692,'Infos Relatório'!$B$2,'Faturamento SP3'!$E$2:$E$692,'Infos Relatório'!$B61,'Faturamento SP3'!$Z$2:$Z$692,'Infos Relatório'!O$1,'Faturamento SP3'!$T$2:$T$692,"Sim")+SUMIFS('Faturamento SP3'!$P$2:$P$692,'Faturamento SP3'!$D$2:$D$692,'Infos Relatório'!$B$2,'Faturamento SP3'!$E$2:$E$692,'Infos Relatório'!$B61,'Faturamento SP3'!$Z$2:$Z$692,'Infos Relatório'!O$1,'Faturamento SP3'!$T$2:$T$692,"Sim")</f>
        <v>0</v>
      </c>
      <c r="S61" s="27" t="e">
        <f t="shared" si="2"/>
        <v>#DIV/0!</v>
      </c>
      <c r="T61" s="24">
        <f>SUMIFS('Faturamento SP3'!$H$2:$H$692,'Faturamento SP3'!$D$2:$D$692,'Infos Relatório'!$B$2,'Faturamento SP3'!$E$2:$E$692,'Infos Relatório'!$B61,'Faturamento SP3'!$Z$2:$Z$692,'Infos Relatório'!O$1)</f>
        <v>0</v>
      </c>
      <c r="U61" s="23">
        <f>COUNTIFS('Faturamento SP3'!$D$2:$D$692,'Infos Relatório'!$B$2,'Faturamento SP3'!$E$2:$E$692,'Infos Relatório'!$B61,'Faturamento SP3'!$Z$2:$Z$692,'Infos Relatório'!U$1)</f>
        <v>0</v>
      </c>
      <c r="V61" s="13">
        <f>SUMIFS('Faturamento SP3'!$G$2:$G$692,'Faturamento SP3'!$D$2:$D$692,'Infos Relatório'!$B$2,'Faturamento SP3'!$E$2:$E$692,'Infos Relatório'!$B61,'Faturamento SP3'!$Z$2:$Z$692,'Infos Relatório'!U$1)</f>
        <v>0</v>
      </c>
      <c r="W61" s="13">
        <f>SUMIFS('Faturamento SP3'!$J$2:$J$692,'Faturamento SP3'!$D$2:$D$692,'Infos Relatório'!$B$2,'Faturamento SP3'!$E$2:$E$692,'Infos Relatório'!$B61,'Faturamento SP3'!$Z$2:$Z$692,'Infos Relatório'!U$1)</f>
        <v>0</v>
      </c>
      <c r="X61" s="14">
        <f>SUMIFS('Faturamento SP3'!$O$2:$O$692,'Faturamento SP3'!$D$2:$D$692,'Infos Relatório'!$B$2,'Faturamento SP3'!$E$2:$E$692,'Infos Relatório'!$B61,'Faturamento SP3'!$Z$2:$Z$692,'Infos Relatório'!U$1,'Faturamento SP3'!$T$2:$T$692,"Sim")+SUMIFS('Faturamento SP3'!$P$2:$P$692,'Faturamento SP3'!$D$2:$D$692,'Infos Relatório'!$B$2,'Faturamento SP3'!$E$2:$E$692,'Infos Relatório'!$B61,'Faturamento SP3'!$Z$2:$Z$692,'Infos Relatório'!U$1,'Faturamento SP3'!$T$2:$T$692,"Sim")</f>
        <v>0</v>
      </c>
      <c r="Y61" s="27" t="e">
        <f t="shared" si="3"/>
        <v>#DIV/0!</v>
      </c>
      <c r="Z61" s="24">
        <f>SUMIFS('Faturamento SP3'!$H$2:$H$692,'Faturamento SP3'!$D$2:$D$692,'Infos Relatório'!$B$2,'Faturamento SP3'!$E$2:$E$692,'Infos Relatório'!$B61,'Faturamento SP3'!$Z$2:$Z$692,'Infos Relatório'!U$1)</f>
        <v>0</v>
      </c>
      <c r="AA61" s="23">
        <f>COUNTIFS('Faturamento SP3'!$D$2:$D$692,'Infos Relatório'!$B$2,'Faturamento SP3'!$E$2:$E$692,'Infos Relatório'!$B61,'Faturamento SP3'!$Z$2:$Z$692,'Infos Relatório'!AA$1)</f>
        <v>0</v>
      </c>
      <c r="AB61" s="13">
        <f>SUMIFS('Faturamento SP3'!$G$2:$G$692,'Faturamento SP3'!$D$2:$D$692,'Infos Relatório'!$B$2,'Faturamento SP3'!$E$2:$E$692,'Infos Relatório'!$B61,'Faturamento SP3'!$Z$2:$Z$692,'Infos Relatório'!AA$1)</f>
        <v>0</v>
      </c>
      <c r="AC61" s="13">
        <f>SUMIFS('Faturamento SP3'!$J$2:$J$692,'Faturamento SP3'!$D$2:$D$692,'Infos Relatório'!$B$2,'Faturamento SP3'!$E$2:$E$692,'Infos Relatório'!$B61,'Faturamento SP3'!$Z$2:$Z$692,'Infos Relatório'!AA$1)</f>
        <v>0</v>
      </c>
      <c r="AD61" s="14">
        <f>SUMIFS('Faturamento SP3'!$O$2:$O$692,'Faturamento SP3'!$D$2:$D$692,'Infos Relatório'!$B$2,'Faturamento SP3'!$E$2:$E$692,'Infos Relatório'!$B61,'Faturamento SP3'!$Z$2:$Z$692,'Infos Relatório'!AA$1,'Faturamento SP3'!$T$2:$T$692,"Sim")+SUMIFS('Faturamento SP3'!$P$2:$P$692,'Faturamento SP3'!$D$2:$D$692,'Infos Relatório'!$B$2,'Faturamento SP3'!$E$2:$E$692,'Infos Relatório'!$B61,'Faturamento SP3'!$Z$2:$Z$692,'Infos Relatório'!AA$1,'Faturamento SP3'!$T$2:$T$692,"Sim")</f>
        <v>0</v>
      </c>
      <c r="AE61" s="27" t="e">
        <f t="shared" si="4"/>
        <v>#DIV/0!</v>
      </c>
      <c r="AF61" s="24">
        <f>SUMIFS('Faturamento SP3'!$H$2:$H$692,'Faturamento SP3'!$D$2:$D$692,'Infos Relatório'!$B$2,'Faturamento SP3'!$E$2:$E$692,'Infos Relatório'!$B61,'Faturamento SP3'!$Z$2:$Z$692,'Infos Relatório'!AA$1)</f>
        <v>0</v>
      </c>
      <c r="AG61" s="23">
        <f>COUNTIFS('Faturamento SP3'!$D$2:$D$692,'Infos Relatório'!$B$2,'Faturamento SP3'!$E$2:$E$692,'Infos Relatório'!$B61,'Faturamento SP3'!$Z$2:$Z$692,'Infos Relatório'!AG$1)</f>
        <v>0</v>
      </c>
      <c r="AH61" s="13">
        <f>SUMIFS('Faturamento SP3'!$G$2:$G$692,'Faturamento SP3'!$D$2:$D$692,'Infos Relatório'!$B$2,'Faturamento SP3'!$E$2:$E$692,'Infos Relatório'!$B61,'Faturamento SP3'!$Z$2:$Z$692,'Infos Relatório'!AG$1)</f>
        <v>0</v>
      </c>
      <c r="AI61" s="13">
        <f>SUMIFS('Faturamento SP3'!$J$2:$J$692,'Faturamento SP3'!$D$2:$D$692,'Infos Relatório'!$B$2,'Faturamento SP3'!$E$2:$E$692,'Infos Relatório'!$B61,'Faturamento SP3'!$Z$2:$Z$692,'Infos Relatório'!AG$1)</f>
        <v>0</v>
      </c>
      <c r="AJ61" s="14">
        <f>SUMIFS('Faturamento SP3'!$O$2:$O$692,'Faturamento SP3'!$D$2:$D$692,'Infos Relatório'!$B$2,'Faturamento SP3'!$E$2:$E$692,'Infos Relatório'!$B61,'Faturamento SP3'!$Z$2:$Z$692,'Infos Relatório'!AG$1,'Faturamento SP3'!$T$2:$T$692,"Sim")+SUMIFS('Faturamento SP3'!$P$2:$P$692,'Faturamento SP3'!$D$2:$D$692,'Infos Relatório'!$B$2,'Faturamento SP3'!$E$2:$E$692,'Infos Relatório'!$B61,'Faturamento SP3'!$Z$2:$Z$692,'Infos Relatório'!AG$1,'Faturamento SP3'!$T$2:$T$692,"Sim")</f>
        <v>0</v>
      </c>
      <c r="AK61" s="27" t="e">
        <f t="shared" si="5"/>
        <v>#DIV/0!</v>
      </c>
      <c r="AL61" s="24">
        <f>SUMIFS('Faturamento SP3'!$H$2:$H$692,'Faturamento SP3'!$D$2:$D$692,'Infos Relatório'!$B$2,'Faturamento SP3'!$E$2:$E$692,'Infos Relatório'!$B61,'Faturamento SP3'!$Z$2:$Z$692,'Infos Relatório'!AG$1)</f>
        <v>0</v>
      </c>
      <c r="AM61" s="23">
        <f>COUNTIFS('Faturamento SP3'!$D$2:$D$692,'Infos Relatório'!$B$2,'Faturamento SP3'!$E$2:$E$692,'Infos Relatório'!$B61,'Faturamento SP3'!$Z$2:$Z$692,'Infos Relatório'!AM$1)</f>
        <v>0</v>
      </c>
      <c r="AN61" s="13">
        <f>SUMIFS('Faturamento SP3'!$G$2:$G$692,'Faturamento SP3'!$D$2:$D$692,'Infos Relatório'!$B$2,'Faturamento SP3'!$E$2:$E$692,'Infos Relatório'!$B61,'Faturamento SP3'!$Z$2:$Z$692,'Infos Relatório'!AM$1)</f>
        <v>0</v>
      </c>
      <c r="AO61" s="13">
        <f>SUMIFS('Faturamento SP3'!$J$2:$J$692,'Faturamento SP3'!$D$2:$D$692,'Infos Relatório'!$B$2,'Faturamento SP3'!$E$2:$E$692,'Infos Relatório'!$B61,'Faturamento SP3'!$Z$2:$Z$692,'Infos Relatório'!AM$1)</f>
        <v>0</v>
      </c>
      <c r="AP61" s="14">
        <f>SUMIFS('Faturamento SP3'!$O$2:$O$692,'Faturamento SP3'!$D$2:$D$692,'Infos Relatório'!$B$2,'Faturamento SP3'!$E$2:$E$692,'Infos Relatório'!$B61,'Faturamento SP3'!$Z$2:$Z$692,'Infos Relatório'!AM$1,'Faturamento SP3'!$T$2:$T$692,"Sim")+SUMIFS('Faturamento SP3'!$P$2:$P$692,'Faturamento SP3'!$D$2:$D$692,'Infos Relatório'!$B$2,'Faturamento SP3'!$E$2:$E$692,'Infos Relatório'!$B61,'Faturamento SP3'!$Z$2:$Z$692,'Infos Relatório'!AM$1,'Faturamento SP3'!$T$2:$T$692,"Sim")</f>
        <v>0</v>
      </c>
      <c r="AQ61" s="27" t="e">
        <f t="shared" si="6"/>
        <v>#DIV/0!</v>
      </c>
      <c r="AR61" s="24">
        <f>SUMIFS('Faturamento SP3'!$H$2:$H$692,'Faturamento SP3'!$D$2:$D$692,'Infos Relatório'!$B$2,'Faturamento SP3'!$E$2:$E$692,'Infos Relatório'!$B61,'Faturamento SP3'!$Z$2:$Z$692,'Infos Relatório'!AM$1)</f>
        <v>0</v>
      </c>
      <c r="AS61" s="23">
        <f>COUNTIFS('Faturamento SP3'!$D$2:$D$692,'Infos Relatório'!$B$2,'Faturamento SP3'!$E$2:$E$692,'Infos Relatório'!$B61,'Faturamento SP3'!$Z$2:$Z$692,'Infos Relatório'!AS$1)</f>
        <v>0</v>
      </c>
      <c r="AT61" s="13">
        <f>SUMIFS('Faturamento SP3'!$G$2:$G$692,'Faturamento SP3'!$D$2:$D$692,'Infos Relatório'!$B$2,'Faturamento SP3'!$E$2:$E$692,'Infos Relatório'!$B61,'Faturamento SP3'!$Z$2:$Z$692,'Infos Relatório'!AS$1)</f>
        <v>0</v>
      </c>
      <c r="AU61" s="13">
        <f>SUMIFS('Faturamento SP3'!$J$2:$J$692,'Faturamento SP3'!$D$2:$D$692,'Infos Relatório'!$B$2,'Faturamento SP3'!$E$2:$E$692,'Infos Relatório'!$B61,'Faturamento SP3'!$Z$2:$Z$692,'Infos Relatório'!AS$1)</f>
        <v>0</v>
      </c>
      <c r="AV61" s="14">
        <f>SUMIFS('Faturamento SP3'!$O$2:$O$692,'Faturamento SP3'!$D$2:$D$692,'Infos Relatório'!$B$2,'Faturamento SP3'!$E$2:$E$692,'Infos Relatório'!$B61,'Faturamento SP3'!$Z$2:$Z$692,'Infos Relatório'!AS$1,'Faturamento SP3'!$T$2:$T$692,"Sim")+SUMIFS('Faturamento SP3'!$P$2:$P$692,'Faturamento SP3'!$D$2:$D$692,'Infos Relatório'!$B$2,'Faturamento SP3'!$E$2:$E$692,'Infos Relatório'!$B61,'Faturamento SP3'!$Z$2:$Z$692,'Infos Relatório'!AS$1,'Faturamento SP3'!$T$2:$T$692,"Sim")</f>
        <v>0</v>
      </c>
      <c r="AW61" s="27" t="e">
        <f t="shared" si="7"/>
        <v>#DIV/0!</v>
      </c>
      <c r="AX61" s="24">
        <f>SUMIFS('Faturamento SP3'!$H$2:$H$692,'Faturamento SP3'!$D$2:$D$692,'Infos Relatório'!$B$2,'Faturamento SP3'!$E$2:$E$692,'Infos Relatório'!$B61,'Faturamento SP3'!$Z$2:$Z$692,'Infos Relatório'!AS$1)</f>
        <v>0</v>
      </c>
      <c r="AY61" s="23">
        <f>COUNTIFS('Faturamento SP3'!$D$2:$D$692,'Infos Relatório'!$B$2,'Faturamento SP3'!$E$2:$E$692,'Infos Relatório'!$B61,'Faturamento SP3'!$Z$2:$Z$692,'Infos Relatório'!AY$1)</f>
        <v>0</v>
      </c>
      <c r="AZ61" s="13">
        <f>SUMIFS('Faturamento SP3'!$G$2:$G$692,'Faturamento SP3'!$D$2:$D$692,'Infos Relatório'!$B$2,'Faturamento SP3'!$E$2:$E$692,'Infos Relatório'!$B61,'Faturamento SP3'!$Z$2:$Z$692,'Infos Relatório'!AY$1)</f>
        <v>0</v>
      </c>
      <c r="BA61" s="13">
        <f>SUMIFS('Faturamento SP3'!$J$2:$J$692,'Faturamento SP3'!$D$2:$D$692,'Infos Relatório'!$B$2,'Faturamento SP3'!$E$2:$E$692,'Infos Relatório'!$B61,'Faturamento SP3'!$Z$2:$Z$692,'Infos Relatório'!AY$1)</f>
        <v>0</v>
      </c>
      <c r="BB61" s="14">
        <f>SUMIFS('Faturamento SP3'!$O$2:$O$692,'Faturamento SP3'!$D$2:$D$692,'Infos Relatório'!$B$2,'Faturamento SP3'!$E$2:$E$692,'Infos Relatório'!$B61,'Faturamento SP3'!$Z$2:$Z$692,'Infos Relatório'!AY$1,'Faturamento SP3'!$T$2:$T$692,"Sim")+SUMIFS('Faturamento SP3'!$P$2:$P$692,'Faturamento SP3'!$D$2:$D$692,'Infos Relatório'!$B$2,'Faturamento SP3'!$E$2:$E$692,'Infos Relatório'!$B61,'Faturamento SP3'!$Z$2:$Z$692,'Infos Relatório'!AY$1,'Faturamento SP3'!$T$2:$T$692,"Sim")</f>
        <v>0</v>
      </c>
      <c r="BC61" s="27" t="e">
        <f t="shared" si="8"/>
        <v>#DIV/0!</v>
      </c>
      <c r="BD61" s="24">
        <f>SUMIFS('Faturamento SP3'!$H$2:$H$692,'Faturamento SP3'!$D$2:$D$692,'Infos Relatório'!$B$2,'Faturamento SP3'!$E$2:$E$692,'Infos Relatório'!$B61,'Faturamento SP3'!$Z$2:$Z$692,'Infos Relatório'!AY$1)</f>
        <v>0</v>
      </c>
      <c r="BE61" s="23">
        <f>COUNTIFS('Faturamento SP3'!$D$2:$D$692,'Infos Relatório'!$B$2,'Faturamento SP3'!$E$2:$E$692,'Infos Relatório'!$B61,'Faturamento SP3'!$Z$2:$Z$692,'Infos Relatório'!BE$1)</f>
        <v>0</v>
      </c>
      <c r="BF61" s="13">
        <f>SUMIFS('Faturamento SP3'!$G$2:$G$692,'Faturamento SP3'!$D$2:$D$692,'Infos Relatório'!$B$2,'Faturamento SP3'!$E$2:$E$692,'Infos Relatório'!$B61,'Faturamento SP3'!$Z$2:$Z$692,'Infos Relatório'!BE$1)</f>
        <v>0</v>
      </c>
      <c r="BG61" s="13">
        <f>SUMIFS('Faturamento SP3'!$J$2:$J$692,'Faturamento SP3'!$D$2:$D$692,'Infos Relatório'!$B$2,'Faturamento SP3'!$E$2:$E$692,'Infos Relatório'!$B61,'Faturamento SP3'!$Z$2:$Z$692,'Infos Relatório'!BE$1)</f>
        <v>0</v>
      </c>
      <c r="BH61" s="14">
        <f>SUMIFS('Faturamento SP3'!$O$2:$O$692,'Faturamento SP3'!$D$2:$D$692,'Infos Relatório'!$B$2,'Faturamento SP3'!$E$2:$E$692,'Infos Relatório'!$B61,'Faturamento SP3'!$Z$2:$Z$692,'Infos Relatório'!BE$1,'Faturamento SP3'!$T$2:$T$692,"Sim")+SUMIFS('Faturamento SP3'!$P$2:$P$692,'Faturamento SP3'!$D$2:$D$692,'Infos Relatório'!$B$2,'Faturamento SP3'!$E$2:$E$692,'Infos Relatório'!$B61,'Faturamento SP3'!$Z$2:$Z$692,'Infos Relatório'!BE$1,'Faturamento SP3'!$T$2:$T$692,"Sim")</f>
        <v>0</v>
      </c>
      <c r="BI61" s="27" t="e">
        <f t="shared" si="9"/>
        <v>#DIV/0!</v>
      </c>
      <c r="BJ61" s="24">
        <f>SUMIFS('Faturamento SP3'!$H$2:$H$692,'Faturamento SP3'!$D$2:$D$692,'Infos Relatório'!$B$2,'Faturamento SP3'!$E$2:$E$692,'Infos Relatório'!$B61,'Faturamento SP3'!$Z$2:$Z$692,'Infos Relatório'!BE$1)</f>
        <v>0</v>
      </c>
      <c r="BK61" s="23">
        <f>COUNTIFS('Faturamento SP3'!$D$2:$D$692,'Infos Relatório'!$B$2,'Faturamento SP3'!$E$2:$E$692,'Infos Relatório'!$B61,'Faturamento SP3'!$Z$2:$Z$692,'Infos Relatório'!BK$1)</f>
        <v>0</v>
      </c>
      <c r="BL61" s="13">
        <f>SUMIFS('Faturamento SP3'!$G$2:$G$692,'Faturamento SP3'!$D$2:$D$692,'Infos Relatório'!$B$2,'Faturamento SP3'!$E$2:$E$692,'Infos Relatório'!$B61,'Faturamento SP3'!$Z$2:$Z$692,'Infos Relatório'!BK$1)</f>
        <v>0</v>
      </c>
      <c r="BM61" s="13">
        <f>SUMIFS('Faturamento SP3'!$J$2:$J$692,'Faturamento SP3'!$D$2:$D$692,'Infos Relatório'!$B$2,'Faturamento SP3'!$E$2:$E$692,'Infos Relatório'!$B61,'Faturamento SP3'!$Z$2:$Z$692,'Infos Relatório'!BK$1)</f>
        <v>0</v>
      </c>
      <c r="BN61" s="14">
        <f>SUMIFS('Faturamento SP3'!$O$2:$O$692,'Faturamento SP3'!$D$2:$D$692,'Infos Relatório'!$B$2,'Faturamento SP3'!$E$2:$E$692,'Infos Relatório'!$B61,'Faturamento SP3'!$Z$2:$Z$692,'Infos Relatório'!BK$1,'Faturamento SP3'!$T$2:$T$692,"Sim")+SUMIFS('Faturamento SP3'!$P$2:$P$692,'Faturamento SP3'!$D$2:$D$692,'Infos Relatório'!$B$2,'Faturamento SP3'!$E$2:$E$692,'Infos Relatório'!$B61,'Faturamento SP3'!$Z$2:$Z$692,'Infos Relatório'!BK$1,'Faturamento SP3'!$T$2:$T$692,"Sim")</f>
        <v>0</v>
      </c>
      <c r="BO61" s="27" t="e">
        <f t="shared" si="10"/>
        <v>#DIV/0!</v>
      </c>
      <c r="BP61" s="24">
        <f>SUMIFS('Faturamento SP3'!$H$2:$H$692,'Faturamento SP3'!$D$2:$D$692,'Infos Relatório'!$B$2,'Faturamento SP3'!$E$2:$E$692,'Infos Relatório'!$B61,'Faturamento SP3'!$Z$2:$Z$692,'Infos Relatório'!BK$1)</f>
        <v>0</v>
      </c>
      <c r="BQ61" s="23">
        <f>COUNTIFS('Faturamento SP3'!$D$2:$D$692,'Infos Relatório'!$B$2,'Faturamento SP3'!$E$2:$E$692,'Infos Relatório'!$B61,'Faturamento SP3'!$Z$2:$Z$692,'Infos Relatório'!BQ$1)</f>
        <v>0</v>
      </c>
      <c r="BR61" s="13">
        <f>SUMIFS('Faturamento SP3'!$G$2:$G$692,'Faturamento SP3'!$D$2:$D$692,'Infos Relatório'!$B$2,'Faturamento SP3'!$E$2:$E$692,'Infos Relatório'!$B61,'Faturamento SP3'!$Z$2:$Z$692,'Infos Relatório'!BQ$1)</f>
        <v>0</v>
      </c>
      <c r="BS61" s="13">
        <f>SUMIFS('Faturamento SP3'!$J$2:$J$692,'Faturamento SP3'!$D$2:$D$692,'Infos Relatório'!$B$2,'Faturamento SP3'!$E$2:$E$692,'Infos Relatório'!$B61,'Faturamento SP3'!$Z$2:$Z$692,'Infos Relatório'!BQ$1)</f>
        <v>0</v>
      </c>
      <c r="BT61" s="14">
        <f>SUMIFS('Faturamento SP3'!$O$2:$O$692,'Faturamento SP3'!$D$2:$D$692,'Infos Relatório'!$B$2,'Faturamento SP3'!$E$2:$E$692,'Infos Relatório'!$B61,'Faturamento SP3'!$Z$2:$Z$692,'Infos Relatório'!BQ$1,'Faturamento SP3'!$T$2:$T$692,"Sim")+SUMIFS('Faturamento SP3'!$P$2:$P$692,'Faturamento SP3'!$D$2:$D$692,'Infos Relatório'!$B$2,'Faturamento SP3'!$E$2:$E$692,'Infos Relatório'!$B61,'Faturamento SP3'!$Z$2:$Z$692,'Infos Relatório'!BQ$1,'Faturamento SP3'!$T$2:$T$692,"Sim")</f>
        <v>0</v>
      </c>
      <c r="BU61" s="27" t="e">
        <f t="shared" si="11"/>
        <v>#DIV/0!</v>
      </c>
      <c r="BV61" s="24">
        <f>SUMIFS('Faturamento SP3'!$H$2:$H$692,'Faturamento SP3'!$D$2:$D$692,'Infos Relatório'!$B$2,'Faturamento SP3'!$E$2:$E$692,'Infos Relatório'!$B61,'Faturamento SP3'!$Z$2:$Z$692,'Infos Relatório'!BQ$1)</f>
        <v>0</v>
      </c>
    </row>
    <row r="62" spans="2:74">
      <c r="B62" s="17" t="s">
        <v>66</v>
      </c>
      <c r="C62" s="23">
        <f>COUNTIFS('Faturamento SP3'!$D$2:$D$692,'Infos Relatório'!$B$2,'Faturamento SP3'!$E$2:$E$692,'Infos Relatório'!$B62,'Faturamento SP3'!$Z$2:$Z$692,'Infos Relatório'!C$1)</f>
        <v>0</v>
      </c>
      <c r="D62" s="13">
        <f>SUMIFS('Faturamento SP3'!$G$2:$G$692,'Faturamento SP3'!$D$2:$D$692,'Infos Relatório'!$B$2,'Faturamento SP3'!$E$2:$E$692,'Infos Relatório'!$B62,'Faturamento SP3'!$Z$2:$Z$692,'Infos Relatório'!C$1)</f>
        <v>0</v>
      </c>
      <c r="E62" s="13">
        <f>SUMIFS('Faturamento SP3'!$J$2:$J$692,'Faturamento SP3'!$D$2:$D$692,'Infos Relatório'!$B$2,'Faturamento SP3'!$E$2:$E$692,'Infos Relatório'!$B62,'Faturamento SP3'!$Z$2:$Z$692,'Infos Relatório'!C$1)</f>
        <v>0</v>
      </c>
      <c r="F62" s="14">
        <f>SUMIFS('Faturamento SP3'!$O$2:$O$692,'Faturamento SP3'!$D$2:$D$692,'Infos Relatório'!$B$2,'Faturamento SP3'!$E$2:$E$692,'Infos Relatório'!$B62,'Faturamento SP3'!$Z$2:$Z$692,'Infos Relatório'!C$1,'Faturamento SP3'!$T$2:$T$692,"Sim")+SUMIFS('Faturamento SP3'!$P$2:$P$692,'Faturamento SP3'!$D$2:$D$692,'Infos Relatório'!$B$2,'Faturamento SP3'!$E$2:$E$692,'Infos Relatório'!$B62,'Faturamento SP3'!$Z$2:$Z$692,'Infos Relatório'!C$1,'Faturamento SP3'!$T$2:$T$692,"Sim")</f>
        <v>0</v>
      </c>
      <c r="G62" s="27" t="e">
        <f t="shared" si="12"/>
        <v>#DIV/0!</v>
      </c>
      <c r="H62" s="24">
        <f>SUMIFS('Faturamento SP3'!$H$2:$H$692,'Faturamento SP3'!$D$2:$D$692,'Infos Relatório'!$B$2,'Faturamento SP3'!$E$2:$E$692,'Infos Relatório'!$B62,'Faturamento SP3'!$Z$2:$Z$692,'Infos Relatório'!C$1)</f>
        <v>0</v>
      </c>
      <c r="I62" s="23">
        <f>COUNTIFS('Faturamento SP3'!$D$2:$D$692,'Infos Relatório'!$B$2,'Faturamento SP3'!$E$2:$E$692,'Infos Relatório'!$B62,'Faturamento SP3'!$Z$2:$Z$692,'Infos Relatório'!I$1)</f>
        <v>0</v>
      </c>
      <c r="J62" s="13">
        <f>SUMIFS('Faturamento SP3'!$G$2:$G$692,'Faturamento SP3'!$D$2:$D$692,'Infos Relatório'!$B$2,'Faturamento SP3'!$E$2:$E$692,'Infos Relatório'!$B62,'Faturamento SP3'!$Z$2:$Z$692,'Infos Relatório'!I$1)</f>
        <v>0</v>
      </c>
      <c r="K62" s="13">
        <f>SUMIFS('Faturamento SP3'!$J$2:$J$692,'Faturamento SP3'!$D$2:$D$692,'Infos Relatório'!$B$2,'Faturamento SP3'!$E$2:$E$692,'Infos Relatório'!$B62,'Faturamento SP3'!$Z$2:$Z$692,'Infos Relatório'!I$1)</f>
        <v>0</v>
      </c>
      <c r="L62" s="14">
        <f>SUMIFS('Faturamento SP3'!$O$2:$O$692,'Faturamento SP3'!$D$2:$D$692,'Infos Relatório'!$B$2,'Faturamento SP3'!$E$2:$E$692,'Infos Relatório'!$B62,'Faturamento SP3'!$Z$2:$Z$692,'Infos Relatório'!I$1,'Faturamento SP3'!$T$2:$T$692,"Sim")+SUMIFS('Faturamento SP3'!$P$2:$P$692,'Faturamento SP3'!$D$2:$D$692,'Infos Relatório'!$B$2,'Faturamento SP3'!$E$2:$E$692,'Infos Relatório'!$B62,'Faturamento SP3'!$Z$2:$Z$692,'Infos Relatório'!I$1,'Faturamento SP3'!$T$2:$T$692,"Sim")</f>
        <v>0</v>
      </c>
      <c r="M62" s="27" t="e">
        <f t="shared" si="1"/>
        <v>#DIV/0!</v>
      </c>
      <c r="N62" s="24">
        <f>SUMIFS('Faturamento SP3'!$H$2:$H$692,'Faturamento SP3'!$D$2:$D$692,'Infos Relatório'!$B$2,'Faturamento SP3'!$E$2:$E$692,'Infos Relatório'!$B62,'Faturamento SP3'!$Z$2:$Z$692,'Infos Relatório'!I$1)</f>
        <v>0</v>
      </c>
      <c r="O62" s="23">
        <f>COUNTIFS('Faturamento SP3'!$D$2:$D$692,'Infos Relatório'!$B$2,'Faturamento SP3'!$E$2:$E$692,'Infos Relatório'!$B62,'Faturamento SP3'!$Z$2:$Z$692,'Infos Relatório'!O$1)</f>
        <v>0</v>
      </c>
      <c r="P62" s="13">
        <f>SUMIFS('Faturamento SP3'!$G$2:$G$692,'Faturamento SP3'!$D$2:$D$692,'Infos Relatório'!$B$2,'Faturamento SP3'!$E$2:$E$692,'Infos Relatório'!$B62,'Faturamento SP3'!$Z$2:$Z$692,'Infos Relatório'!O$1)</f>
        <v>0</v>
      </c>
      <c r="Q62" s="13">
        <f>SUMIFS('Faturamento SP3'!$J$2:$J$692,'Faturamento SP3'!$D$2:$D$692,'Infos Relatório'!$B$2,'Faturamento SP3'!$E$2:$E$692,'Infos Relatório'!$B62,'Faturamento SP3'!$Z$2:$Z$692,'Infos Relatório'!O$1)</f>
        <v>0</v>
      </c>
      <c r="R62" s="14">
        <f>SUMIFS('Faturamento SP3'!$O$2:$O$692,'Faturamento SP3'!$D$2:$D$692,'Infos Relatório'!$B$2,'Faturamento SP3'!$E$2:$E$692,'Infos Relatório'!$B62,'Faturamento SP3'!$Z$2:$Z$692,'Infos Relatório'!O$1,'Faturamento SP3'!$T$2:$T$692,"Sim")+SUMIFS('Faturamento SP3'!$P$2:$P$692,'Faturamento SP3'!$D$2:$D$692,'Infos Relatório'!$B$2,'Faturamento SP3'!$E$2:$E$692,'Infos Relatório'!$B62,'Faturamento SP3'!$Z$2:$Z$692,'Infos Relatório'!O$1,'Faturamento SP3'!$T$2:$T$692,"Sim")</f>
        <v>0</v>
      </c>
      <c r="S62" s="27" t="e">
        <f t="shared" si="2"/>
        <v>#DIV/0!</v>
      </c>
      <c r="T62" s="24">
        <f>SUMIFS('Faturamento SP3'!$H$2:$H$692,'Faturamento SP3'!$D$2:$D$692,'Infos Relatório'!$B$2,'Faturamento SP3'!$E$2:$E$692,'Infos Relatório'!$B62,'Faturamento SP3'!$Z$2:$Z$692,'Infos Relatório'!O$1)</f>
        <v>0</v>
      </c>
      <c r="U62" s="23">
        <f>COUNTIFS('Faturamento SP3'!$D$2:$D$692,'Infos Relatório'!$B$2,'Faturamento SP3'!$E$2:$E$692,'Infos Relatório'!$B62,'Faturamento SP3'!$Z$2:$Z$692,'Infos Relatório'!U$1)</f>
        <v>0</v>
      </c>
      <c r="V62" s="13">
        <f>SUMIFS('Faturamento SP3'!$G$2:$G$692,'Faturamento SP3'!$D$2:$D$692,'Infos Relatório'!$B$2,'Faturamento SP3'!$E$2:$E$692,'Infos Relatório'!$B62,'Faturamento SP3'!$Z$2:$Z$692,'Infos Relatório'!U$1)</f>
        <v>0</v>
      </c>
      <c r="W62" s="13">
        <f>SUMIFS('Faturamento SP3'!$J$2:$J$692,'Faturamento SP3'!$D$2:$D$692,'Infos Relatório'!$B$2,'Faturamento SP3'!$E$2:$E$692,'Infos Relatório'!$B62,'Faturamento SP3'!$Z$2:$Z$692,'Infos Relatório'!U$1)</f>
        <v>0</v>
      </c>
      <c r="X62" s="14">
        <f>SUMIFS('Faturamento SP3'!$O$2:$O$692,'Faturamento SP3'!$D$2:$D$692,'Infos Relatório'!$B$2,'Faturamento SP3'!$E$2:$E$692,'Infos Relatório'!$B62,'Faturamento SP3'!$Z$2:$Z$692,'Infos Relatório'!U$1,'Faturamento SP3'!$T$2:$T$692,"Sim")+SUMIFS('Faturamento SP3'!$P$2:$P$692,'Faturamento SP3'!$D$2:$D$692,'Infos Relatório'!$B$2,'Faturamento SP3'!$E$2:$E$692,'Infos Relatório'!$B62,'Faturamento SP3'!$Z$2:$Z$692,'Infos Relatório'!U$1,'Faturamento SP3'!$T$2:$T$692,"Sim")</f>
        <v>0</v>
      </c>
      <c r="Y62" s="27" t="e">
        <f t="shared" si="3"/>
        <v>#DIV/0!</v>
      </c>
      <c r="Z62" s="24">
        <f>SUMIFS('Faturamento SP3'!$H$2:$H$692,'Faturamento SP3'!$D$2:$D$692,'Infos Relatório'!$B$2,'Faturamento SP3'!$E$2:$E$692,'Infos Relatório'!$B62,'Faturamento SP3'!$Z$2:$Z$692,'Infos Relatório'!U$1)</f>
        <v>0</v>
      </c>
      <c r="AA62" s="23">
        <f>COUNTIFS('Faturamento SP3'!$D$2:$D$692,'Infos Relatório'!$B$2,'Faturamento SP3'!$E$2:$E$692,'Infos Relatório'!$B62,'Faturamento SP3'!$Z$2:$Z$692,'Infos Relatório'!AA$1)</f>
        <v>0</v>
      </c>
      <c r="AB62" s="13">
        <f>SUMIFS('Faturamento SP3'!$G$2:$G$692,'Faturamento SP3'!$D$2:$D$692,'Infos Relatório'!$B$2,'Faturamento SP3'!$E$2:$E$692,'Infos Relatório'!$B62,'Faturamento SP3'!$Z$2:$Z$692,'Infos Relatório'!AA$1)</f>
        <v>0</v>
      </c>
      <c r="AC62" s="13">
        <f>SUMIFS('Faturamento SP3'!$J$2:$J$692,'Faturamento SP3'!$D$2:$D$692,'Infos Relatório'!$B$2,'Faturamento SP3'!$E$2:$E$692,'Infos Relatório'!$B62,'Faturamento SP3'!$Z$2:$Z$692,'Infos Relatório'!AA$1)</f>
        <v>0</v>
      </c>
      <c r="AD62" s="14">
        <f>SUMIFS('Faturamento SP3'!$O$2:$O$692,'Faturamento SP3'!$D$2:$D$692,'Infos Relatório'!$B$2,'Faturamento SP3'!$E$2:$E$692,'Infos Relatório'!$B62,'Faturamento SP3'!$Z$2:$Z$692,'Infos Relatório'!AA$1,'Faturamento SP3'!$T$2:$T$692,"Sim")+SUMIFS('Faturamento SP3'!$P$2:$P$692,'Faturamento SP3'!$D$2:$D$692,'Infos Relatório'!$B$2,'Faturamento SP3'!$E$2:$E$692,'Infos Relatório'!$B62,'Faturamento SP3'!$Z$2:$Z$692,'Infos Relatório'!AA$1,'Faturamento SP3'!$T$2:$T$692,"Sim")</f>
        <v>0</v>
      </c>
      <c r="AE62" s="27" t="e">
        <f t="shared" si="4"/>
        <v>#DIV/0!</v>
      </c>
      <c r="AF62" s="24">
        <f>SUMIFS('Faturamento SP3'!$H$2:$H$692,'Faturamento SP3'!$D$2:$D$692,'Infos Relatório'!$B$2,'Faturamento SP3'!$E$2:$E$692,'Infos Relatório'!$B62,'Faturamento SP3'!$Z$2:$Z$692,'Infos Relatório'!AA$1)</f>
        <v>0</v>
      </c>
      <c r="AG62" s="23">
        <f>COUNTIFS('Faturamento SP3'!$D$2:$D$692,'Infos Relatório'!$B$2,'Faturamento SP3'!$E$2:$E$692,'Infos Relatório'!$B62,'Faturamento SP3'!$Z$2:$Z$692,'Infos Relatório'!AG$1)</f>
        <v>0</v>
      </c>
      <c r="AH62" s="13">
        <f>SUMIFS('Faturamento SP3'!$G$2:$G$692,'Faturamento SP3'!$D$2:$D$692,'Infos Relatório'!$B$2,'Faturamento SP3'!$E$2:$E$692,'Infos Relatório'!$B62,'Faturamento SP3'!$Z$2:$Z$692,'Infos Relatório'!AG$1)</f>
        <v>0</v>
      </c>
      <c r="AI62" s="13">
        <f>SUMIFS('Faturamento SP3'!$J$2:$J$692,'Faturamento SP3'!$D$2:$D$692,'Infos Relatório'!$B$2,'Faturamento SP3'!$E$2:$E$692,'Infos Relatório'!$B62,'Faturamento SP3'!$Z$2:$Z$692,'Infos Relatório'!AG$1)</f>
        <v>0</v>
      </c>
      <c r="AJ62" s="14">
        <f>SUMIFS('Faturamento SP3'!$O$2:$O$692,'Faturamento SP3'!$D$2:$D$692,'Infos Relatório'!$B$2,'Faturamento SP3'!$E$2:$E$692,'Infos Relatório'!$B62,'Faturamento SP3'!$Z$2:$Z$692,'Infos Relatório'!AG$1,'Faturamento SP3'!$T$2:$T$692,"Sim")+SUMIFS('Faturamento SP3'!$P$2:$P$692,'Faturamento SP3'!$D$2:$D$692,'Infos Relatório'!$B$2,'Faturamento SP3'!$E$2:$E$692,'Infos Relatório'!$B62,'Faturamento SP3'!$Z$2:$Z$692,'Infos Relatório'!AG$1,'Faturamento SP3'!$T$2:$T$692,"Sim")</f>
        <v>0</v>
      </c>
      <c r="AK62" s="27" t="e">
        <f t="shared" si="5"/>
        <v>#DIV/0!</v>
      </c>
      <c r="AL62" s="24">
        <f>SUMIFS('Faturamento SP3'!$H$2:$H$692,'Faturamento SP3'!$D$2:$D$692,'Infos Relatório'!$B$2,'Faturamento SP3'!$E$2:$E$692,'Infos Relatório'!$B62,'Faturamento SP3'!$Z$2:$Z$692,'Infos Relatório'!AG$1)</f>
        <v>0</v>
      </c>
      <c r="AM62" s="23">
        <f>COUNTIFS('Faturamento SP3'!$D$2:$D$692,'Infos Relatório'!$B$2,'Faturamento SP3'!$E$2:$E$692,'Infos Relatório'!$B62,'Faturamento SP3'!$Z$2:$Z$692,'Infos Relatório'!AM$1)</f>
        <v>0</v>
      </c>
      <c r="AN62" s="13">
        <f>SUMIFS('Faturamento SP3'!$G$2:$G$692,'Faturamento SP3'!$D$2:$D$692,'Infos Relatório'!$B$2,'Faturamento SP3'!$E$2:$E$692,'Infos Relatório'!$B62,'Faturamento SP3'!$Z$2:$Z$692,'Infos Relatório'!AM$1)</f>
        <v>0</v>
      </c>
      <c r="AO62" s="13">
        <f>SUMIFS('Faturamento SP3'!$J$2:$J$692,'Faturamento SP3'!$D$2:$D$692,'Infos Relatório'!$B$2,'Faturamento SP3'!$E$2:$E$692,'Infos Relatório'!$B62,'Faturamento SP3'!$Z$2:$Z$692,'Infos Relatório'!AM$1)</f>
        <v>0</v>
      </c>
      <c r="AP62" s="14">
        <f>SUMIFS('Faturamento SP3'!$O$2:$O$692,'Faturamento SP3'!$D$2:$D$692,'Infos Relatório'!$B$2,'Faturamento SP3'!$E$2:$E$692,'Infos Relatório'!$B62,'Faturamento SP3'!$Z$2:$Z$692,'Infos Relatório'!AM$1,'Faturamento SP3'!$T$2:$T$692,"Sim")+SUMIFS('Faturamento SP3'!$P$2:$P$692,'Faturamento SP3'!$D$2:$D$692,'Infos Relatório'!$B$2,'Faturamento SP3'!$E$2:$E$692,'Infos Relatório'!$B62,'Faturamento SP3'!$Z$2:$Z$692,'Infos Relatório'!AM$1,'Faturamento SP3'!$T$2:$T$692,"Sim")</f>
        <v>0</v>
      </c>
      <c r="AQ62" s="27" t="e">
        <f t="shared" si="6"/>
        <v>#DIV/0!</v>
      </c>
      <c r="AR62" s="24">
        <f>SUMIFS('Faturamento SP3'!$H$2:$H$692,'Faturamento SP3'!$D$2:$D$692,'Infos Relatório'!$B$2,'Faturamento SP3'!$E$2:$E$692,'Infos Relatório'!$B62,'Faturamento SP3'!$Z$2:$Z$692,'Infos Relatório'!AM$1)</f>
        <v>0</v>
      </c>
      <c r="AS62" s="23">
        <f>COUNTIFS('Faturamento SP3'!$D$2:$D$692,'Infos Relatório'!$B$2,'Faturamento SP3'!$E$2:$E$692,'Infos Relatório'!$B62,'Faturamento SP3'!$Z$2:$Z$692,'Infos Relatório'!AS$1)</f>
        <v>0</v>
      </c>
      <c r="AT62" s="13">
        <f>SUMIFS('Faturamento SP3'!$G$2:$G$692,'Faturamento SP3'!$D$2:$D$692,'Infos Relatório'!$B$2,'Faturamento SP3'!$E$2:$E$692,'Infos Relatório'!$B62,'Faturamento SP3'!$Z$2:$Z$692,'Infos Relatório'!AS$1)</f>
        <v>0</v>
      </c>
      <c r="AU62" s="13">
        <f>SUMIFS('Faturamento SP3'!$J$2:$J$692,'Faturamento SP3'!$D$2:$D$692,'Infos Relatório'!$B$2,'Faturamento SP3'!$E$2:$E$692,'Infos Relatório'!$B62,'Faturamento SP3'!$Z$2:$Z$692,'Infos Relatório'!AS$1)</f>
        <v>0</v>
      </c>
      <c r="AV62" s="14">
        <f>SUMIFS('Faturamento SP3'!$O$2:$O$692,'Faturamento SP3'!$D$2:$D$692,'Infos Relatório'!$B$2,'Faturamento SP3'!$E$2:$E$692,'Infos Relatório'!$B62,'Faturamento SP3'!$Z$2:$Z$692,'Infos Relatório'!AS$1,'Faturamento SP3'!$T$2:$T$692,"Sim")+SUMIFS('Faturamento SP3'!$P$2:$P$692,'Faturamento SP3'!$D$2:$D$692,'Infos Relatório'!$B$2,'Faturamento SP3'!$E$2:$E$692,'Infos Relatório'!$B62,'Faturamento SP3'!$Z$2:$Z$692,'Infos Relatório'!AS$1,'Faturamento SP3'!$T$2:$T$692,"Sim")</f>
        <v>0</v>
      </c>
      <c r="AW62" s="27" t="e">
        <f t="shared" si="7"/>
        <v>#DIV/0!</v>
      </c>
      <c r="AX62" s="24">
        <f>SUMIFS('Faturamento SP3'!$H$2:$H$692,'Faturamento SP3'!$D$2:$D$692,'Infos Relatório'!$B$2,'Faturamento SP3'!$E$2:$E$692,'Infos Relatório'!$B62,'Faturamento SP3'!$Z$2:$Z$692,'Infos Relatório'!AS$1)</f>
        <v>0</v>
      </c>
      <c r="AY62" s="23">
        <f>COUNTIFS('Faturamento SP3'!$D$2:$D$692,'Infos Relatório'!$B$2,'Faturamento SP3'!$E$2:$E$692,'Infos Relatório'!$B62,'Faturamento SP3'!$Z$2:$Z$692,'Infos Relatório'!AY$1)</f>
        <v>0</v>
      </c>
      <c r="AZ62" s="13">
        <f>SUMIFS('Faturamento SP3'!$G$2:$G$692,'Faturamento SP3'!$D$2:$D$692,'Infos Relatório'!$B$2,'Faturamento SP3'!$E$2:$E$692,'Infos Relatório'!$B62,'Faturamento SP3'!$Z$2:$Z$692,'Infos Relatório'!AY$1)</f>
        <v>0</v>
      </c>
      <c r="BA62" s="13">
        <f>SUMIFS('Faturamento SP3'!$J$2:$J$692,'Faturamento SP3'!$D$2:$D$692,'Infos Relatório'!$B$2,'Faturamento SP3'!$E$2:$E$692,'Infos Relatório'!$B62,'Faturamento SP3'!$Z$2:$Z$692,'Infos Relatório'!AY$1)</f>
        <v>0</v>
      </c>
      <c r="BB62" s="14">
        <f>SUMIFS('Faturamento SP3'!$O$2:$O$692,'Faturamento SP3'!$D$2:$D$692,'Infos Relatório'!$B$2,'Faturamento SP3'!$E$2:$E$692,'Infos Relatório'!$B62,'Faturamento SP3'!$Z$2:$Z$692,'Infos Relatório'!AY$1,'Faturamento SP3'!$T$2:$T$692,"Sim")+SUMIFS('Faturamento SP3'!$P$2:$P$692,'Faturamento SP3'!$D$2:$D$692,'Infos Relatório'!$B$2,'Faturamento SP3'!$E$2:$E$692,'Infos Relatório'!$B62,'Faturamento SP3'!$Z$2:$Z$692,'Infos Relatório'!AY$1,'Faturamento SP3'!$T$2:$T$692,"Sim")</f>
        <v>0</v>
      </c>
      <c r="BC62" s="27" t="e">
        <f t="shared" si="8"/>
        <v>#DIV/0!</v>
      </c>
      <c r="BD62" s="24">
        <f>SUMIFS('Faturamento SP3'!$H$2:$H$692,'Faturamento SP3'!$D$2:$D$692,'Infos Relatório'!$B$2,'Faturamento SP3'!$E$2:$E$692,'Infos Relatório'!$B62,'Faturamento SP3'!$Z$2:$Z$692,'Infos Relatório'!AY$1)</f>
        <v>0</v>
      </c>
      <c r="BE62" s="23">
        <f>COUNTIFS('Faturamento SP3'!$D$2:$D$692,'Infos Relatório'!$B$2,'Faturamento SP3'!$E$2:$E$692,'Infos Relatório'!$B62,'Faturamento SP3'!$Z$2:$Z$692,'Infos Relatório'!BE$1)</f>
        <v>0</v>
      </c>
      <c r="BF62" s="13">
        <f>SUMIFS('Faturamento SP3'!$G$2:$G$692,'Faturamento SP3'!$D$2:$D$692,'Infos Relatório'!$B$2,'Faturamento SP3'!$E$2:$E$692,'Infos Relatório'!$B62,'Faturamento SP3'!$Z$2:$Z$692,'Infos Relatório'!BE$1)</f>
        <v>0</v>
      </c>
      <c r="BG62" s="13">
        <f>SUMIFS('Faturamento SP3'!$J$2:$J$692,'Faturamento SP3'!$D$2:$D$692,'Infos Relatório'!$B$2,'Faturamento SP3'!$E$2:$E$692,'Infos Relatório'!$B62,'Faturamento SP3'!$Z$2:$Z$692,'Infos Relatório'!BE$1)</f>
        <v>0</v>
      </c>
      <c r="BH62" s="14">
        <f>SUMIFS('Faturamento SP3'!$O$2:$O$692,'Faturamento SP3'!$D$2:$D$692,'Infos Relatório'!$B$2,'Faturamento SP3'!$E$2:$E$692,'Infos Relatório'!$B62,'Faturamento SP3'!$Z$2:$Z$692,'Infos Relatório'!BE$1,'Faturamento SP3'!$T$2:$T$692,"Sim")+SUMIFS('Faturamento SP3'!$P$2:$P$692,'Faturamento SP3'!$D$2:$D$692,'Infos Relatório'!$B$2,'Faturamento SP3'!$E$2:$E$692,'Infos Relatório'!$B62,'Faturamento SP3'!$Z$2:$Z$692,'Infos Relatório'!BE$1,'Faturamento SP3'!$T$2:$T$692,"Sim")</f>
        <v>0</v>
      </c>
      <c r="BI62" s="27" t="e">
        <f t="shared" si="9"/>
        <v>#DIV/0!</v>
      </c>
      <c r="BJ62" s="24">
        <f>SUMIFS('Faturamento SP3'!$H$2:$H$692,'Faturamento SP3'!$D$2:$D$692,'Infos Relatório'!$B$2,'Faturamento SP3'!$E$2:$E$692,'Infos Relatório'!$B62,'Faturamento SP3'!$Z$2:$Z$692,'Infos Relatório'!BE$1)</f>
        <v>0</v>
      </c>
      <c r="BK62" s="23">
        <f>COUNTIFS('Faturamento SP3'!$D$2:$D$692,'Infos Relatório'!$B$2,'Faturamento SP3'!$E$2:$E$692,'Infos Relatório'!$B62,'Faturamento SP3'!$Z$2:$Z$692,'Infos Relatório'!BK$1)</f>
        <v>0</v>
      </c>
      <c r="BL62" s="13">
        <f>SUMIFS('Faturamento SP3'!$G$2:$G$692,'Faturamento SP3'!$D$2:$D$692,'Infos Relatório'!$B$2,'Faturamento SP3'!$E$2:$E$692,'Infos Relatório'!$B62,'Faturamento SP3'!$Z$2:$Z$692,'Infos Relatório'!BK$1)</f>
        <v>0</v>
      </c>
      <c r="BM62" s="13">
        <f>SUMIFS('Faturamento SP3'!$J$2:$J$692,'Faturamento SP3'!$D$2:$D$692,'Infos Relatório'!$B$2,'Faturamento SP3'!$E$2:$E$692,'Infos Relatório'!$B62,'Faturamento SP3'!$Z$2:$Z$692,'Infos Relatório'!BK$1)</f>
        <v>0</v>
      </c>
      <c r="BN62" s="14">
        <f>SUMIFS('Faturamento SP3'!$O$2:$O$692,'Faturamento SP3'!$D$2:$D$692,'Infos Relatório'!$B$2,'Faturamento SP3'!$E$2:$E$692,'Infos Relatório'!$B62,'Faturamento SP3'!$Z$2:$Z$692,'Infos Relatório'!BK$1,'Faturamento SP3'!$T$2:$T$692,"Sim")+SUMIFS('Faturamento SP3'!$P$2:$P$692,'Faturamento SP3'!$D$2:$D$692,'Infos Relatório'!$B$2,'Faturamento SP3'!$E$2:$E$692,'Infos Relatório'!$B62,'Faturamento SP3'!$Z$2:$Z$692,'Infos Relatório'!BK$1,'Faturamento SP3'!$T$2:$T$692,"Sim")</f>
        <v>0</v>
      </c>
      <c r="BO62" s="27" t="e">
        <f t="shared" si="10"/>
        <v>#DIV/0!</v>
      </c>
      <c r="BP62" s="24">
        <f>SUMIFS('Faturamento SP3'!$H$2:$H$692,'Faturamento SP3'!$D$2:$D$692,'Infos Relatório'!$B$2,'Faturamento SP3'!$E$2:$E$692,'Infos Relatório'!$B62,'Faturamento SP3'!$Z$2:$Z$692,'Infos Relatório'!BK$1)</f>
        <v>0</v>
      </c>
      <c r="BQ62" s="23">
        <f>COUNTIFS('Faturamento SP3'!$D$2:$D$692,'Infos Relatório'!$B$2,'Faturamento SP3'!$E$2:$E$692,'Infos Relatório'!$B62,'Faturamento SP3'!$Z$2:$Z$692,'Infos Relatório'!BQ$1)</f>
        <v>0</v>
      </c>
      <c r="BR62" s="13">
        <f>SUMIFS('Faturamento SP3'!$G$2:$G$692,'Faturamento SP3'!$D$2:$D$692,'Infos Relatório'!$B$2,'Faturamento SP3'!$E$2:$E$692,'Infos Relatório'!$B62,'Faturamento SP3'!$Z$2:$Z$692,'Infos Relatório'!BQ$1)</f>
        <v>0</v>
      </c>
      <c r="BS62" s="13">
        <f>SUMIFS('Faturamento SP3'!$J$2:$J$692,'Faturamento SP3'!$D$2:$D$692,'Infos Relatório'!$B$2,'Faturamento SP3'!$E$2:$E$692,'Infos Relatório'!$B62,'Faturamento SP3'!$Z$2:$Z$692,'Infos Relatório'!BQ$1)</f>
        <v>0</v>
      </c>
      <c r="BT62" s="14">
        <f>SUMIFS('Faturamento SP3'!$O$2:$O$692,'Faturamento SP3'!$D$2:$D$692,'Infos Relatório'!$B$2,'Faturamento SP3'!$E$2:$E$692,'Infos Relatório'!$B62,'Faturamento SP3'!$Z$2:$Z$692,'Infos Relatório'!BQ$1,'Faturamento SP3'!$T$2:$T$692,"Sim")+SUMIFS('Faturamento SP3'!$P$2:$P$692,'Faturamento SP3'!$D$2:$D$692,'Infos Relatório'!$B$2,'Faturamento SP3'!$E$2:$E$692,'Infos Relatório'!$B62,'Faturamento SP3'!$Z$2:$Z$692,'Infos Relatório'!BQ$1,'Faturamento SP3'!$T$2:$T$692,"Sim")</f>
        <v>0</v>
      </c>
      <c r="BU62" s="27" t="e">
        <f t="shared" si="11"/>
        <v>#DIV/0!</v>
      </c>
      <c r="BV62" s="24">
        <f>SUMIFS('Faturamento SP3'!$H$2:$H$692,'Faturamento SP3'!$D$2:$D$692,'Infos Relatório'!$B$2,'Faturamento SP3'!$E$2:$E$692,'Infos Relatório'!$B62,'Faturamento SP3'!$Z$2:$Z$692,'Infos Relatório'!BQ$1)</f>
        <v>0</v>
      </c>
    </row>
    <row r="63" spans="2:74">
      <c r="B63" s="17" t="s">
        <v>67</v>
      </c>
      <c r="C63" s="23">
        <f>COUNTIFS('Faturamento SP3'!$D$2:$D$692,'Infos Relatório'!$B$2,'Faturamento SP3'!$E$2:$E$692,'Infos Relatório'!$B63,'Faturamento SP3'!$Z$2:$Z$692,'Infos Relatório'!C$1)</f>
        <v>0</v>
      </c>
      <c r="D63" s="13">
        <f>SUMIFS('Faturamento SP3'!$G$2:$G$692,'Faturamento SP3'!$D$2:$D$692,'Infos Relatório'!$B$2,'Faturamento SP3'!$E$2:$E$692,'Infos Relatório'!$B63,'Faturamento SP3'!$Z$2:$Z$692,'Infos Relatório'!C$1)</f>
        <v>0</v>
      </c>
      <c r="E63" s="13">
        <f>SUMIFS('Faturamento SP3'!$J$2:$J$692,'Faturamento SP3'!$D$2:$D$692,'Infos Relatório'!$B$2,'Faturamento SP3'!$E$2:$E$692,'Infos Relatório'!$B63,'Faturamento SP3'!$Z$2:$Z$692,'Infos Relatório'!C$1)</f>
        <v>0</v>
      </c>
      <c r="F63" s="14">
        <f>SUMIFS('Faturamento SP3'!$O$2:$O$692,'Faturamento SP3'!$D$2:$D$692,'Infos Relatório'!$B$2,'Faturamento SP3'!$E$2:$E$692,'Infos Relatório'!$B63,'Faturamento SP3'!$Z$2:$Z$692,'Infos Relatório'!C$1,'Faturamento SP3'!$T$2:$T$692,"Sim")+SUMIFS('Faturamento SP3'!$P$2:$P$692,'Faturamento SP3'!$D$2:$D$692,'Infos Relatório'!$B$2,'Faturamento SP3'!$E$2:$E$692,'Infos Relatório'!$B63,'Faturamento SP3'!$Z$2:$Z$692,'Infos Relatório'!C$1,'Faturamento SP3'!$T$2:$T$692,"Sim")</f>
        <v>0</v>
      </c>
      <c r="G63" s="27" t="e">
        <f t="shared" si="12"/>
        <v>#DIV/0!</v>
      </c>
      <c r="H63" s="24">
        <f>SUMIFS('Faturamento SP3'!$H$2:$H$692,'Faturamento SP3'!$D$2:$D$692,'Infos Relatório'!$B$2,'Faturamento SP3'!$E$2:$E$692,'Infos Relatório'!$B63,'Faturamento SP3'!$Z$2:$Z$692,'Infos Relatório'!C$1)</f>
        <v>0</v>
      </c>
      <c r="I63" s="23">
        <f>COUNTIFS('Faturamento SP3'!$D$2:$D$692,'Infos Relatório'!$B$2,'Faturamento SP3'!$E$2:$E$692,'Infos Relatório'!$B63,'Faturamento SP3'!$Z$2:$Z$692,'Infos Relatório'!I$1)</f>
        <v>0</v>
      </c>
      <c r="J63" s="13">
        <f>SUMIFS('Faturamento SP3'!$G$2:$G$692,'Faturamento SP3'!$D$2:$D$692,'Infos Relatório'!$B$2,'Faturamento SP3'!$E$2:$E$692,'Infos Relatório'!$B63,'Faturamento SP3'!$Z$2:$Z$692,'Infos Relatório'!I$1)</f>
        <v>0</v>
      </c>
      <c r="K63" s="13">
        <f>SUMIFS('Faturamento SP3'!$J$2:$J$692,'Faturamento SP3'!$D$2:$D$692,'Infos Relatório'!$B$2,'Faturamento SP3'!$E$2:$E$692,'Infos Relatório'!$B63,'Faturamento SP3'!$Z$2:$Z$692,'Infos Relatório'!I$1)</f>
        <v>0</v>
      </c>
      <c r="L63" s="14">
        <f>SUMIFS('Faturamento SP3'!$O$2:$O$692,'Faturamento SP3'!$D$2:$D$692,'Infos Relatório'!$B$2,'Faturamento SP3'!$E$2:$E$692,'Infos Relatório'!$B63,'Faturamento SP3'!$Z$2:$Z$692,'Infos Relatório'!I$1,'Faturamento SP3'!$T$2:$T$692,"Sim")+SUMIFS('Faturamento SP3'!$P$2:$P$692,'Faturamento SP3'!$D$2:$D$692,'Infos Relatório'!$B$2,'Faturamento SP3'!$E$2:$E$692,'Infos Relatório'!$B63,'Faturamento SP3'!$Z$2:$Z$692,'Infos Relatório'!I$1,'Faturamento SP3'!$T$2:$T$692,"Sim")</f>
        <v>0</v>
      </c>
      <c r="M63" s="27" t="e">
        <f t="shared" si="1"/>
        <v>#DIV/0!</v>
      </c>
      <c r="N63" s="24">
        <f>SUMIFS('Faturamento SP3'!$H$2:$H$692,'Faturamento SP3'!$D$2:$D$692,'Infos Relatório'!$B$2,'Faturamento SP3'!$E$2:$E$692,'Infos Relatório'!$B63,'Faturamento SP3'!$Z$2:$Z$692,'Infos Relatório'!I$1)</f>
        <v>0</v>
      </c>
      <c r="O63" s="23">
        <f>COUNTIFS('Faturamento SP3'!$D$2:$D$692,'Infos Relatório'!$B$2,'Faturamento SP3'!$E$2:$E$692,'Infos Relatório'!$B63,'Faturamento SP3'!$Z$2:$Z$692,'Infos Relatório'!O$1)</f>
        <v>0</v>
      </c>
      <c r="P63" s="13">
        <f>SUMIFS('Faturamento SP3'!$G$2:$G$692,'Faturamento SP3'!$D$2:$D$692,'Infos Relatório'!$B$2,'Faturamento SP3'!$E$2:$E$692,'Infos Relatório'!$B63,'Faturamento SP3'!$Z$2:$Z$692,'Infos Relatório'!O$1)</f>
        <v>0</v>
      </c>
      <c r="Q63" s="13">
        <f>SUMIFS('Faturamento SP3'!$J$2:$J$692,'Faturamento SP3'!$D$2:$D$692,'Infos Relatório'!$B$2,'Faturamento SP3'!$E$2:$E$692,'Infos Relatório'!$B63,'Faturamento SP3'!$Z$2:$Z$692,'Infos Relatório'!O$1)</f>
        <v>0</v>
      </c>
      <c r="R63" s="14">
        <f>SUMIFS('Faturamento SP3'!$O$2:$O$692,'Faturamento SP3'!$D$2:$D$692,'Infos Relatório'!$B$2,'Faturamento SP3'!$E$2:$E$692,'Infos Relatório'!$B63,'Faturamento SP3'!$Z$2:$Z$692,'Infos Relatório'!O$1,'Faturamento SP3'!$T$2:$T$692,"Sim")+SUMIFS('Faturamento SP3'!$P$2:$P$692,'Faturamento SP3'!$D$2:$D$692,'Infos Relatório'!$B$2,'Faturamento SP3'!$E$2:$E$692,'Infos Relatório'!$B63,'Faturamento SP3'!$Z$2:$Z$692,'Infos Relatório'!O$1,'Faturamento SP3'!$T$2:$T$692,"Sim")</f>
        <v>0</v>
      </c>
      <c r="S63" s="27" t="e">
        <f t="shared" si="2"/>
        <v>#DIV/0!</v>
      </c>
      <c r="T63" s="24">
        <f>SUMIFS('Faturamento SP3'!$H$2:$H$692,'Faturamento SP3'!$D$2:$D$692,'Infos Relatório'!$B$2,'Faturamento SP3'!$E$2:$E$692,'Infos Relatório'!$B63,'Faturamento SP3'!$Z$2:$Z$692,'Infos Relatório'!O$1)</f>
        <v>0</v>
      </c>
      <c r="U63" s="23">
        <f>COUNTIFS('Faturamento SP3'!$D$2:$D$692,'Infos Relatório'!$B$2,'Faturamento SP3'!$E$2:$E$692,'Infos Relatório'!$B63,'Faturamento SP3'!$Z$2:$Z$692,'Infos Relatório'!U$1)</f>
        <v>0</v>
      </c>
      <c r="V63" s="13">
        <f>SUMIFS('Faturamento SP3'!$G$2:$G$692,'Faturamento SP3'!$D$2:$D$692,'Infos Relatório'!$B$2,'Faturamento SP3'!$E$2:$E$692,'Infos Relatório'!$B63,'Faturamento SP3'!$Z$2:$Z$692,'Infos Relatório'!U$1)</f>
        <v>0</v>
      </c>
      <c r="W63" s="13">
        <f>SUMIFS('Faturamento SP3'!$J$2:$J$692,'Faturamento SP3'!$D$2:$D$692,'Infos Relatório'!$B$2,'Faturamento SP3'!$E$2:$E$692,'Infos Relatório'!$B63,'Faturamento SP3'!$Z$2:$Z$692,'Infos Relatório'!U$1)</f>
        <v>0</v>
      </c>
      <c r="X63" s="14">
        <f>SUMIFS('Faturamento SP3'!$O$2:$O$692,'Faturamento SP3'!$D$2:$D$692,'Infos Relatório'!$B$2,'Faturamento SP3'!$E$2:$E$692,'Infos Relatório'!$B63,'Faturamento SP3'!$Z$2:$Z$692,'Infos Relatório'!U$1,'Faturamento SP3'!$T$2:$T$692,"Sim")+SUMIFS('Faturamento SP3'!$P$2:$P$692,'Faturamento SP3'!$D$2:$D$692,'Infos Relatório'!$B$2,'Faturamento SP3'!$E$2:$E$692,'Infos Relatório'!$B63,'Faturamento SP3'!$Z$2:$Z$692,'Infos Relatório'!U$1,'Faturamento SP3'!$T$2:$T$692,"Sim")</f>
        <v>0</v>
      </c>
      <c r="Y63" s="27" t="e">
        <f t="shared" si="3"/>
        <v>#DIV/0!</v>
      </c>
      <c r="Z63" s="24">
        <f>SUMIFS('Faturamento SP3'!$H$2:$H$692,'Faturamento SP3'!$D$2:$D$692,'Infos Relatório'!$B$2,'Faturamento SP3'!$E$2:$E$692,'Infos Relatório'!$B63,'Faturamento SP3'!$Z$2:$Z$692,'Infos Relatório'!U$1)</f>
        <v>0</v>
      </c>
      <c r="AA63" s="23">
        <f>COUNTIFS('Faturamento SP3'!$D$2:$D$692,'Infos Relatório'!$B$2,'Faturamento SP3'!$E$2:$E$692,'Infos Relatório'!$B63,'Faturamento SP3'!$Z$2:$Z$692,'Infos Relatório'!AA$1)</f>
        <v>0</v>
      </c>
      <c r="AB63" s="13">
        <f>SUMIFS('Faturamento SP3'!$G$2:$G$692,'Faturamento SP3'!$D$2:$D$692,'Infos Relatório'!$B$2,'Faturamento SP3'!$E$2:$E$692,'Infos Relatório'!$B63,'Faturamento SP3'!$Z$2:$Z$692,'Infos Relatório'!AA$1)</f>
        <v>0</v>
      </c>
      <c r="AC63" s="13">
        <f>SUMIFS('Faturamento SP3'!$J$2:$J$692,'Faturamento SP3'!$D$2:$D$692,'Infos Relatório'!$B$2,'Faturamento SP3'!$E$2:$E$692,'Infos Relatório'!$B63,'Faturamento SP3'!$Z$2:$Z$692,'Infos Relatório'!AA$1)</f>
        <v>0</v>
      </c>
      <c r="AD63" s="14">
        <f>SUMIFS('Faturamento SP3'!$O$2:$O$692,'Faturamento SP3'!$D$2:$D$692,'Infos Relatório'!$B$2,'Faturamento SP3'!$E$2:$E$692,'Infos Relatório'!$B63,'Faturamento SP3'!$Z$2:$Z$692,'Infos Relatório'!AA$1,'Faturamento SP3'!$T$2:$T$692,"Sim")+SUMIFS('Faturamento SP3'!$P$2:$P$692,'Faturamento SP3'!$D$2:$D$692,'Infos Relatório'!$B$2,'Faturamento SP3'!$E$2:$E$692,'Infos Relatório'!$B63,'Faturamento SP3'!$Z$2:$Z$692,'Infos Relatório'!AA$1,'Faturamento SP3'!$T$2:$T$692,"Sim")</f>
        <v>0</v>
      </c>
      <c r="AE63" s="27" t="e">
        <f t="shared" si="4"/>
        <v>#DIV/0!</v>
      </c>
      <c r="AF63" s="24">
        <f>SUMIFS('Faturamento SP3'!$H$2:$H$692,'Faturamento SP3'!$D$2:$D$692,'Infos Relatório'!$B$2,'Faturamento SP3'!$E$2:$E$692,'Infos Relatório'!$B63,'Faturamento SP3'!$Z$2:$Z$692,'Infos Relatório'!AA$1)</f>
        <v>0</v>
      </c>
      <c r="AG63" s="23">
        <f>COUNTIFS('Faturamento SP3'!$D$2:$D$692,'Infos Relatório'!$B$2,'Faturamento SP3'!$E$2:$E$692,'Infos Relatório'!$B63,'Faturamento SP3'!$Z$2:$Z$692,'Infos Relatório'!AG$1)</f>
        <v>0</v>
      </c>
      <c r="AH63" s="13">
        <f>SUMIFS('Faturamento SP3'!$G$2:$G$692,'Faturamento SP3'!$D$2:$D$692,'Infos Relatório'!$B$2,'Faturamento SP3'!$E$2:$E$692,'Infos Relatório'!$B63,'Faturamento SP3'!$Z$2:$Z$692,'Infos Relatório'!AG$1)</f>
        <v>0</v>
      </c>
      <c r="AI63" s="13">
        <f>SUMIFS('Faturamento SP3'!$J$2:$J$692,'Faturamento SP3'!$D$2:$D$692,'Infos Relatório'!$B$2,'Faturamento SP3'!$E$2:$E$692,'Infos Relatório'!$B63,'Faturamento SP3'!$Z$2:$Z$692,'Infos Relatório'!AG$1)</f>
        <v>0</v>
      </c>
      <c r="AJ63" s="14">
        <f>SUMIFS('Faturamento SP3'!$O$2:$O$692,'Faturamento SP3'!$D$2:$D$692,'Infos Relatório'!$B$2,'Faturamento SP3'!$E$2:$E$692,'Infos Relatório'!$B63,'Faturamento SP3'!$Z$2:$Z$692,'Infos Relatório'!AG$1,'Faturamento SP3'!$T$2:$T$692,"Sim")+SUMIFS('Faturamento SP3'!$P$2:$P$692,'Faturamento SP3'!$D$2:$D$692,'Infos Relatório'!$B$2,'Faturamento SP3'!$E$2:$E$692,'Infos Relatório'!$B63,'Faturamento SP3'!$Z$2:$Z$692,'Infos Relatório'!AG$1,'Faturamento SP3'!$T$2:$T$692,"Sim")</f>
        <v>0</v>
      </c>
      <c r="AK63" s="27" t="e">
        <f t="shared" si="5"/>
        <v>#DIV/0!</v>
      </c>
      <c r="AL63" s="24">
        <f>SUMIFS('Faturamento SP3'!$H$2:$H$692,'Faturamento SP3'!$D$2:$D$692,'Infos Relatório'!$B$2,'Faturamento SP3'!$E$2:$E$692,'Infos Relatório'!$B63,'Faturamento SP3'!$Z$2:$Z$692,'Infos Relatório'!AG$1)</f>
        <v>0</v>
      </c>
      <c r="AM63" s="23">
        <f>COUNTIFS('Faturamento SP3'!$D$2:$D$692,'Infos Relatório'!$B$2,'Faturamento SP3'!$E$2:$E$692,'Infos Relatório'!$B63,'Faturamento SP3'!$Z$2:$Z$692,'Infos Relatório'!AM$1)</f>
        <v>0</v>
      </c>
      <c r="AN63" s="13">
        <f>SUMIFS('Faturamento SP3'!$G$2:$G$692,'Faturamento SP3'!$D$2:$D$692,'Infos Relatório'!$B$2,'Faturamento SP3'!$E$2:$E$692,'Infos Relatório'!$B63,'Faturamento SP3'!$Z$2:$Z$692,'Infos Relatório'!AM$1)</f>
        <v>0</v>
      </c>
      <c r="AO63" s="13">
        <f>SUMIFS('Faturamento SP3'!$J$2:$J$692,'Faturamento SP3'!$D$2:$D$692,'Infos Relatório'!$B$2,'Faturamento SP3'!$E$2:$E$692,'Infos Relatório'!$B63,'Faturamento SP3'!$Z$2:$Z$692,'Infos Relatório'!AM$1)</f>
        <v>0</v>
      </c>
      <c r="AP63" s="14">
        <f>SUMIFS('Faturamento SP3'!$O$2:$O$692,'Faturamento SP3'!$D$2:$D$692,'Infos Relatório'!$B$2,'Faturamento SP3'!$E$2:$E$692,'Infos Relatório'!$B63,'Faturamento SP3'!$Z$2:$Z$692,'Infos Relatório'!AM$1,'Faturamento SP3'!$T$2:$T$692,"Sim")+SUMIFS('Faturamento SP3'!$P$2:$P$692,'Faturamento SP3'!$D$2:$D$692,'Infos Relatório'!$B$2,'Faturamento SP3'!$E$2:$E$692,'Infos Relatório'!$B63,'Faturamento SP3'!$Z$2:$Z$692,'Infos Relatório'!AM$1,'Faturamento SP3'!$T$2:$T$692,"Sim")</f>
        <v>0</v>
      </c>
      <c r="AQ63" s="27" t="e">
        <f t="shared" si="6"/>
        <v>#DIV/0!</v>
      </c>
      <c r="AR63" s="24">
        <f>SUMIFS('Faturamento SP3'!$H$2:$H$692,'Faturamento SP3'!$D$2:$D$692,'Infos Relatório'!$B$2,'Faturamento SP3'!$E$2:$E$692,'Infos Relatório'!$B63,'Faturamento SP3'!$Z$2:$Z$692,'Infos Relatório'!AM$1)</f>
        <v>0</v>
      </c>
      <c r="AS63" s="23">
        <f>COUNTIFS('Faturamento SP3'!$D$2:$D$692,'Infos Relatório'!$B$2,'Faturamento SP3'!$E$2:$E$692,'Infos Relatório'!$B63,'Faturamento SP3'!$Z$2:$Z$692,'Infos Relatório'!AS$1)</f>
        <v>0</v>
      </c>
      <c r="AT63" s="13">
        <f>SUMIFS('Faturamento SP3'!$G$2:$G$692,'Faturamento SP3'!$D$2:$D$692,'Infos Relatório'!$B$2,'Faturamento SP3'!$E$2:$E$692,'Infos Relatório'!$B63,'Faturamento SP3'!$Z$2:$Z$692,'Infos Relatório'!AS$1)</f>
        <v>0</v>
      </c>
      <c r="AU63" s="13">
        <f>SUMIFS('Faturamento SP3'!$J$2:$J$692,'Faturamento SP3'!$D$2:$D$692,'Infos Relatório'!$B$2,'Faturamento SP3'!$E$2:$E$692,'Infos Relatório'!$B63,'Faturamento SP3'!$Z$2:$Z$692,'Infos Relatório'!AS$1)</f>
        <v>0</v>
      </c>
      <c r="AV63" s="14">
        <f>SUMIFS('Faturamento SP3'!$O$2:$O$692,'Faturamento SP3'!$D$2:$D$692,'Infos Relatório'!$B$2,'Faturamento SP3'!$E$2:$E$692,'Infos Relatório'!$B63,'Faturamento SP3'!$Z$2:$Z$692,'Infos Relatório'!AS$1,'Faturamento SP3'!$T$2:$T$692,"Sim")+SUMIFS('Faturamento SP3'!$P$2:$P$692,'Faturamento SP3'!$D$2:$D$692,'Infos Relatório'!$B$2,'Faturamento SP3'!$E$2:$E$692,'Infos Relatório'!$B63,'Faturamento SP3'!$Z$2:$Z$692,'Infos Relatório'!AS$1,'Faturamento SP3'!$T$2:$T$692,"Sim")</f>
        <v>0</v>
      </c>
      <c r="AW63" s="27" t="e">
        <f t="shared" si="7"/>
        <v>#DIV/0!</v>
      </c>
      <c r="AX63" s="24">
        <f>SUMIFS('Faturamento SP3'!$H$2:$H$692,'Faturamento SP3'!$D$2:$D$692,'Infos Relatório'!$B$2,'Faturamento SP3'!$E$2:$E$692,'Infos Relatório'!$B63,'Faturamento SP3'!$Z$2:$Z$692,'Infos Relatório'!AS$1)</f>
        <v>0</v>
      </c>
      <c r="AY63" s="23">
        <f>COUNTIFS('Faturamento SP3'!$D$2:$D$692,'Infos Relatório'!$B$2,'Faturamento SP3'!$E$2:$E$692,'Infos Relatório'!$B63,'Faturamento SP3'!$Z$2:$Z$692,'Infos Relatório'!AY$1)</f>
        <v>0</v>
      </c>
      <c r="AZ63" s="13">
        <f>SUMIFS('Faturamento SP3'!$G$2:$G$692,'Faturamento SP3'!$D$2:$D$692,'Infos Relatório'!$B$2,'Faturamento SP3'!$E$2:$E$692,'Infos Relatório'!$B63,'Faturamento SP3'!$Z$2:$Z$692,'Infos Relatório'!AY$1)</f>
        <v>0</v>
      </c>
      <c r="BA63" s="13">
        <f>SUMIFS('Faturamento SP3'!$J$2:$J$692,'Faturamento SP3'!$D$2:$D$692,'Infos Relatório'!$B$2,'Faturamento SP3'!$E$2:$E$692,'Infos Relatório'!$B63,'Faturamento SP3'!$Z$2:$Z$692,'Infos Relatório'!AY$1)</f>
        <v>0</v>
      </c>
      <c r="BB63" s="14">
        <f>SUMIFS('Faturamento SP3'!$O$2:$O$692,'Faturamento SP3'!$D$2:$D$692,'Infos Relatório'!$B$2,'Faturamento SP3'!$E$2:$E$692,'Infos Relatório'!$B63,'Faturamento SP3'!$Z$2:$Z$692,'Infos Relatório'!AY$1,'Faturamento SP3'!$T$2:$T$692,"Sim")+SUMIFS('Faturamento SP3'!$P$2:$P$692,'Faturamento SP3'!$D$2:$D$692,'Infos Relatório'!$B$2,'Faturamento SP3'!$E$2:$E$692,'Infos Relatório'!$B63,'Faturamento SP3'!$Z$2:$Z$692,'Infos Relatório'!AY$1,'Faturamento SP3'!$T$2:$T$692,"Sim")</f>
        <v>0</v>
      </c>
      <c r="BC63" s="27" t="e">
        <f t="shared" si="8"/>
        <v>#DIV/0!</v>
      </c>
      <c r="BD63" s="24">
        <f>SUMIFS('Faturamento SP3'!$H$2:$H$692,'Faturamento SP3'!$D$2:$D$692,'Infos Relatório'!$B$2,'Faturamento SP3'!$E$2:$E$692,'Infos Relatório'!$B63,'Faturamento SP3'!$Z$2:$Z$692,'Infos Relatório'!AY$1)</f>
        <v>0</v>
      </c>
      <c r="BE63" s="23">
        <f>COUNTIFS('Faturamento SP3'!$D$2:$D$692,'Infos Relatório'!$B$2,'Faturamento SP3'!$E$2:$E$692,'Infos Relatório'!$B63,'Faturamento SP3'!$Z$2:$Z$692,'Infos Relatório'!BE$1)</f>
        <v>0</v>
      </c>
      <c r="BF63" s="13">
        <f>SUMIFS('Faturamento SP3'!$G$2:$G$692,'Faturamento SP3'!$D$2:$D$692,'Infos Relatório'!$B$2,'Faturamento SP3'!$E$2:$E$692,'Infos Relatório'!$B63,'Faturamento SP3'!$Z$2:$Z$692,'Infos Relatório'!BE$1)</f>
        <v>0</v>
      </c>
      <c r="BG63" s="13">
        <f>SUMIFS('Faturamento SP3'!$J$2:$J$692,'Faturamento SP3'!$D$2:$D$692,'Infos Relatório'!$B$2,'Faturamento SP3'!$E$2:$E$692,'Infos Relatório'!$B63,'Faturamento SP3'!$Z$2:$Z$692,'Infos Relatório'!BE$1)</f>
        <v>0</v>
      </c>
      <c r="BH63" s="14">
        <f>SUMIFS('Faturamento SP3'!$O$2:$O$692,'Faturamento SP3'!$D$2:$D$692,'Infos Relatório'!$B$2,'Faturamento SP3'!$E$2:$E$692,'Infos Relatório'!$B63,'Faturamento SP3'!$Z$2:$Z$692,'Infos Relatório'!BE$1,'Faturamento SP3'!$T$2:$T$692,"Sim")+SUMIFS('Faturamento SP3'!$P$2:$P$692,'Faturamento SP3'!$D$2:$D$692,'Infos Relatório'!$B$2,'Faturamento SP3'!$E$2:$E$692,'Infos Relatório'!$B63,'Faturamento SP3'!$Z$2:$Z$692,'Infos Relatório'!BE$1,'Faturamento SP3'!$T$2:$T$692,"Sim")</f>
        <v>0</v>
      </c>
      <c r="BI63" s="27" t="e">
        <f t="shared" si="9"/>
        <v>#DIV/0!</v>
      </c>
      <c r="BJ63" s="24">
        <f>SUMIFS('Faturamento SP3'!$H$2:$H$692,'Faturamento SP3'!$D$2:$D$692,'Infos Relatório'!$B$2,'Faturamento SP3'!$E$2:$E$692,'Infos Relatório'!$B63,'Faturamento SP3'!$Z$2:$Z$692,'Infos Relatório'!BE$1)</f>
        <v>0</v>
      </c>
      <c r="BK63" s="23">
        <f>COUNTIFS('Faturamento SP3'!$D$2:$D$692,'Infos Relatório'!$B$2,'Faturamento SP3'!$E$2:$E$692,'Infos Relatório'!$B63,'Faturamento SP3'!$Z$2:$Z$692,'Infos Relatório'!BK$1)</f>
        <v>0</v>
      </c>
      <c r="BL63" s="13">
        <f>SUMIFS('Faturamento SP3'!$G$2:$G$692,'Faturamento SP3'!$D$2:$D$692,'Infos Relatório'!$B$2,'Faturamento SP3'!$E$2:$E$692,'Infos Relatório'!$B63,'Faturamento SP3'!$Z$2:$Z$692,'Infos Relatório'!BK$1)</f>
        <v>0</v>
      </c>
      <c r="BM63" s="13">
        <f>SUMIFS('Faturamento SP3'!$J$2:$J$692,'Faturamento SP3'!$D$2:$D$692,'Infos Relatório'!$B$2,'Faturamento SP3'!$E$2:$E$692,'Infos Relatório'!$B63,'Faturamento SP3'!$Z$2:$Z$692,'Infos Relatório'!BK$1)</f>
        <v>0</v>
      </c>
      <c r="BN63" s="14">
        <f>SUMIFS('Faturamento SP3'!$O$2:$O$692,'Faturamento SP3'!$D$2:$D$692,'Infos Relatório'!$B$2,'Faturamento SP3'!$E$2:$E$692,'Infos Relatório'!$B63,'Faturamento SP3'!$Z$2:$Z$692,'Infos Relatório'!BK$1,'Faturamento SP3'!$T$2:$T$692,"Sim")+SUMIFS('Faturamento SP3'!$P$2:$P$692,'Faturamento SP3'!$D$2:$D$692,'Infos Relatório'!$B$2,'Faturamento SP3'!$E$2:$E$692,'Infos Relatório'!$B63,'Faturamento SP3'!$Z$2:$Z$692,'Infos Relatório'!BK$1,'Faturamento SP3'!$T$2:$T$692,"Sim")</f>
        <v>0</v>
      </c>
      <c r="BO63" s="27" t="e">
        <f t="shared" si="10"/>
        <v>#DIV/0!</v>
      </c>
      <c r="BP63" s="24">
        <f>SUMIFS('Faturamento SP3'!$H$2:$H$692,'Faturamento SP3'!$D$2:$D$692,'Infos Relatório'!$B$2,'Faturamento SP3'!$E$2:$E$692,'Infos Relatório'!$B63,'Faturamento SP3'!$Z$2:$Z$692,'Infos Relatório'!BK$1)</f>
        <v>0</v>
      </c>
      <c r="BQ63" s="23">
        <f>COUNTIFS('Faturamento SP3'!$D$2:$D$692,'Infos Relatório'!$B$2,'Faturamento SP3'!$E$2:$E$692,'Infos Relatório'!$B63,'Faturamento SP3'!$Z$2:$Z$692,'Infos Relatório'!BQ$1)</f>
        <v>0</v>
      </c>
      <c r="BR63" s="13">
        <f>SUMIFS('Faturamento SP3'!$G$2:$G$692,'Faturamento SP3'!$D$2:$D$692,'Infos Relatório'!$B$2,'Faturamento SP3'!$E$2:$E$692,'Infos Relatório'!$B63,'Faturamento SP3'!$Z$2:$Z$692,'Infos Relatório'!BQ$1)</f>
        <v>0</v>
      </c>
      <c r="BS63" s="13">
        <f>SUMIFS('Faturamento SP3'!$J$2:$J$692,'Faturamento SP3'!$D$2:$D$692,'Infos Relatório'!$B$2,'Faturamento SP3'!$E$2:$E$692,'Infos Relatório'!$B63,'Faturamento SP3'!$Z$2:$Z$692,'Infos Relatório'!BQ$1)</f>
        <v>0</v>
      </c>
      <c r="BT63" s="14">
        <f>SUMIFS('Faturamento SP3'!$O$2:$O$692,'Faturamento SP3'!$D$2:$D$692,'Infos Relatório'!$B$2,'Faturamento SP3'!$E$2:$E$692,'Infos Relatório'!$B63,'Faturamento SP3'!$Z$2:$Z$692,'Infos Relatório'!BQ$1,'Faturamento SP3'!$T$2:$T$692,"Sim")+SUMIFS('Faturamento SP3'!$P$2:$P$692,'Faturamento SP3'!$D$2:$D$692,'Infos Relatório'!$B$2,'Faturamento SP3'!$E$2:$E$692,'Infos Relatório'!$B63,'Faturamento SP3'!$Z$2:$Z$692,'Infos Relatório'!BQ$1,'Faturamento SP3'!$T$2:$T$692,"Sim")</f>
        <v>0</v>
      </c>
      <c r="BU63" s="27" t="e">
        <f t="shared" si="11"/>
        <v>#DIV/0!</v>
      </c>
      <c r="BV63" s="24">
        <f>SUMIFS('Faturamento SP3'!$H$2:$H$692,'Faturamento SP3'!$D$2:$D$692,'Infos Relatório'!$B$2,'Faturamento SP3'!$E$2:$E$692,'Infos Relatório'!$B63,'Faturamento SP3'!$Z$2:$Z$692,'Infos Relatório'!BQ$1)</f>
        <v>0</v>
      </c>
    </row>
    <row r="64" spans="2:74">
      <c r="B64" s="17" t="s">
        <v>68</v>
      </c>
      <c r="C64" s="23">
        <f>COUNTIFS('Faturamento SP3'!$D$2:$D$692,'Infos Relatório'!$B$2,'Faturamento SP3'!$E$2:$E$692,'Infos Relatório'!$B64,'Faturamento SP3'!$Z$2:$Z$692,'Infos Relatório'!C$1)</f>
        <v>0</v>
      </c>
      <c r="D64" s="13">
        <f>SUMIFS('Faturamento SP3'!$G$2:$G$692,'Faturamento SP3'!$D$2:$D$692,'Infos Relatório'!$B$2,'Faturamento SP3'!$E$2:$E$692,'Infos Relatório'!$B64,'Faturamento SP3'!$Z$2:$Z$692,'Infos Relatório'!C$1)</f>
        <v>0</v>
      </c>
      <c r="E64" s="13">
        <f>SUMIFS('Faturamento SP3'!$J$2:$J$692,'Faturamento SP3'!$D$2:$D$692,'Infos Relatório'!$B$2,'Faturamento SP3'!$E$2:$E$692,'Infos Relatório'!$B64,'Faturamento SP3'!$Z$2:$Z$692,'Infos Relatório'!C$1)</f>
        <v>0</v>
      </c>
      <c r="F64" s="14">
        <f>SUMIFS('Faturamento SP3'!$O$2:$O$692,'Faturamento SP3'!$D$2:$D$692,'Infos Relatório'!$B$2,'Faturamento SP3'!$E$2:$E$692,'Infos Relatório'!$B64,'Faturamento SP3'!$Z$2:$Z$692,'Infos Relatório'!C$1,'Faturamento SP3'!$T$2:$T$692,"Sim")+SUMIFS('Faturamento SP3'!$P$2:$P$692,'Faturamento SP3'!$D$2:$D$692,'Infos Relatório'!$B$2,'Faturamento SP3'!$E$2:$E$692,'Infos Relatório'!$B64,'Faturamento SP3'!$Z$2:$Z$692,'Infos Relatório'!C$1,'Faturamento SP3'!$T$2:$T$692,"Sim")</f>
        <v>0</v>
      </c>
      <c r="G64" s="27" t="e">
        <f t="shared" si="12"/>
        <v>#DIV/0!</v>
      </c>
      <c r="H64" s="24">
        <f>SUMIFS('Faturamento SP3'!$H$2:$H$692,'Faturamento SP3'!$D$2:$D$692,'Infos Relatório'!$B$2,'Faturamento SP3'!$E$2:$E$692,'Infos Relatório'!$B64,'Faturamento SP3'!$Z$2:$Z$692,'Infos Relatório'!C$1)</f>
        <v>0</v>
      </c>
      <c r="I64" s="23">
        <f>COUNTIFS('Faturamento SP3'!$D$2:$D$692,'Infos Relatório'!$B$2,'Faturamento SP3'!$E$2:$E$692,'Infos Relatório'!$B64,'Faturamento SP3'!$Z$2:$Z$692,'Infos Relatório'!I$1)</f>
        <v>0</v>
      </c>
      <c r="J64" s="13">
        <f>SUMIFS('Faturamento SP3'!$G$2:$G$692,'Faturamento SP3'!$D$2:$D$692,'Infos Relatório'!$B$2,'Faturamento SP3'!$E$2:$E$692,'Infos Relatório'!$B64,'Faturamento SP3'!$Z$2:$Z$692,'Infos Relatório'!I$1)</f>
        <v>0</v>
      </c>
      <c r="K64" s="13">
        <f>SUMIFS('Faturamento SP3'!$J$2:$J$692,'Faturamento SP3'!$D$2:$D$692,'Infos Relatório'!$B$2,'Faturamento SP3'!$E$2:$E$692,'Infos Relatório'!$B64,'Faturamento SP3'!$Z$2:$Z$692,'Infos Relatório'!I$1)</f>
        <v>0</v>
      </c>
      <c r="L64" s="14">
        <f>SUMIFS('Faturamento SP3'!$O$2:$O$692,'Faturamento SP3'!$D$2:$D$692,'Infos Relatório'!$B$2,'Faturamento SP3'!$E$2:$E$692,'Infos Relatório'!$B64,'Faturamento SP3'!$Z$2:$Z$692,'Infos Relatório'!I$1,'Faturamento SP3'!$T$2:$T$692,"Sim")+SUMIFS('Faturamento SP3'!$P$2:$P$692,'Faturamento SP3'!$D$2:$D$692,'Infos Relatório'!$B$2,'Faturamento SP3'!$E$2:$E$692,'Infos Relatório'!$B64,'Faturamento SP3'!$Z$2:$Z$692,'Infos Relatório'!I$1,'Faturamento SP3'!$T$2:$T$692,"Sim")</f>
        <v>0</v>
      </c>
      <c r="M64" s="27" t="e">
        <f t="shared" si="1"/>
        <v>#DIV/0!</v>
      </c>
      <c r="N64" s="24">
        <f>SUMIFS('Faturamento SP3'!$H$2:$H$692,'Faturamento SP3'!$D$2:$D$692,'Infos Relatório'!$B$2,'Faturamento SP3'!$E$2:$E$692,'Infos Relatório'!$B64,'Faturamento SP3'!$Z$2:$Z$692,'Infos Relatório'!I$1)</f>
        <v>0</v>
      </c>
      <c r="O64" s="23">
        <f>COUNTIFS('Faturamento SP3'!$D$2:$D$692,'Infos Relatório'!$B$2,'Faturamento SP3'!$E$2:$E$692,'Infos Relatório'!$B64,'Faturamento SP3'!$Z$2:$Z$692,'Infos Relatório'!O$1)</f>
        <v>0</v>
      </c>
      <c r="P64" s="13">
        <f>SUMIFS('Faturamento SP3'!$G$2:$G$692,'Faturamento SP3'!$D$2:$D$692,'Infos Relatório'!$B$2,'Faturamento SP3'!$E$2:$E$692,'Infos Relatório'!$B64,'Faturamento SP3'!$Z$2:$Z$692,'Infos Relatório'!O$1)</f>
        <v>0</v>
      </c>
      <c r="Q64" s="13">
        <f>SUMIFS('Faturamento SP3'!$J$2:$J$692,'Faturamento SP3'!$D$2:$D$692,'Infos Relatório'!$B$2,'Faturamento SP3'!$E$2:$E$692,'Infos Relatório'!$B64,'Faturamento SP3'!$Z$2:$Z$692,'Infos Relatório'!O$1)</f>
        <v>0</v>
      </c>
      <c r="R64" s="14">
        <f>SUMIFS('Faturamento SP3'!$O$2:$O$692,'Faturamento SP3'!$D$2:$D$692,'Infos Relatório'!$B$2,'Faturamento SP3'!$E$2:$E$692,'Infos Relatório'!$B64,'Faturamento SP3'!$Z$2:$Z$692,'Infos Relatório'!O$1,'Faturamento SP3'!$T$2:$T$692,"Sim")+SUMIFS('Faturamento SP3'!$P$2:$P$692,'Faturamento SP3'!$D$2:$D$692,'Infos Relatório'!$B$2,'Faturamento SP3'!$E$2:$E$692,'Infos Relatório'!$B64,'Faturamento SP3'!$Z$2:$Z$692,'Infos Relatório'!O$1,'Faturamento SP3'!$T$2:$T$692,"Sim")</f>
        <v>0</v>
      </c>
      <c r="S64" s="27" t="e">
        <f t="shared" si="2"/>
        <v>#DIV/0!</v>
      </c>
      <c r="T64" s="24">
        <f>SUMIFS('Faturamento SP3'!$H$2:$H$692,'Faturamento SP3'!$D$2:$D$692,'Infos Relatório'!$B$2,'Faturamento SP3'!$E$2:$E$692,'Infos Relatório'!$B64,'Faturamento SP3'!$Z$2:$Z$692,'Infos Relatório'!O$1)</f>
        <v>0</v>
      </c>
      <c r="U64" s="23">
        <f>COUNTIFS('Faturamento SP3'!$D$2:$D$692,'Infos Relatório'!$B$2,'Faturamento SP3'!$E$2:$E$692,'Infos Relatório'!$B64,'Faturamento SP3'!$Z$2:$Z$692,'Infos Relatório'!U$1)</f>
        <v>0</v>
      </c>
      <c r="V64" s="13">
        <f>SUMIFS('Faturamento SP3'!$G$2:$G$692,'Faturamento SP3'!$D$2:$D$692,'Infos Relatório'!$B$2,'Faturamento SP3'!$E$2:$E$692,'Infos Relatório'!$B64,'Faturamento SP3'!$Z$2:$Z$692,'Infos Relatório'!U$1)</f>
        <v>0</v>
      </c>
      <c r="W64" s="13">
        <f>SUMIFS('Faturamento SP3'!$J$2:$J$692,'Faturamento SP3'!$D$2:$D$692,'Infos Relatório'!$B$2,'Faturamento SP3'!$E$2:$E$692,'Infos Relatório'!$B64,'Faturamento SP3'!$Z$2:$Z$692,'Infos Relatório'!U$1)</f>
        <v>0</v>
      </c>
      <c r="X64" s="14">
        <f>SUMIFS('Faturamento SP3'!$O$2:$O$692,'Faturamento SP3'!$D$2:$D$692,'Infos Relatório'!$B$2,'Faturamento SP3'!$E$2:$E$692,'Infos Relatório'!$B64,'Faturamento SP3'!$Z$2:$Z$692,'Infos Relatório'!U$1,'Faturamento SP3'!$T$2:$T$692,"Sim")+SUMIFS('Faturamento SP3'!$P$2:$P$692,'Faturamento SP3'!$D$2:$D$692,'Infos Relatório'!$B$2,'Faturamento SP3'!$E$2:$E$692,'Infos Relatório'!$B64,'Faturamento SP3'!$Z$2:$Z$692,'Infos Relatório'!U$1,'Faturamento SP3'!$T$2:$T$692,"Sim")</f>
        <v>0</v>
      </c>
      <c r="Y64" s="27" t="e">
        <f t="shared" si="3"/>
        <v>#DIV/0!</v>
      </c>
      <c r="Z64" s="24">
        <f>SUMIFS('Faturamento SP3'!$H$2:$H$692,'Faturamento SP3'!$D$2:$D$692,'Infos Relatório'!$B$2,'Faturamento SP3'!$E$2:$E$692,'Infos Relatório'!$B64,'Faturamento SP3'!$Z$2:$Z$692,'Infos Relatório'!U$1)</f>
        <v>0</v>
      </c>
      <c r="AA64" s="23">
        <f>COUNTIFS('Faturamento SP3'!$D$2:$D$692,'Infos Relatório'!$B$2,'Faturamento SP3'!$E$2:$E$692,'Infos Relatório'!$B64,'Faturamento SP3'!$Z$2:$Z$692,'Infos Relatório'!AA$1)</f>
        <v>0</v>
      </c>
      <c r="AB64" s="13">
        <f>SUMIFS('Faturamento SP3'!$G$2:$G$692,'Faturamento SP3'!$D$2:$D$692,'Infos Relatório'!$B$2,'Faturamento SP3'!$E$2:$E$692,'Infos Relatório'!$B64,'Faturamento SP3'!$Z$2:$Z$692,'Infos Relatório'!AA$1)</f>
        <v>0</v>
      </c>
      <c r="AC64" s="13">
        <f>SUMIFS('Faturamento SP3'!$J$2:$J$692,'Faturamento SP3'!$D$2:$D$692,'Infos Relatório'!$B$2,'Faturamento SP3'!$E$2:$E$692,'Infos Relatório'!$B64,'Faturamento SP3'!$Z$2:$Z$692,'Infos Relatório'!AA$1)</f>
        <v>0</v>
      </c>
      <c r="AD64" s="14">
        <f>SUMIFS('Faturamento SP3'!$O$2:$O$692,'Faturamento SP3'!$D$2:$D$692,'Infos Relatório'!$B$2,'Faturamento SP3'!$E$2:$E$692,'Infos Relatório'!$B64,'Faturamento SP3'!$Z$2:$Z$692,'Infos Relatório'!AA$1,'Faturamento SP3'!$T$2:$T$692,"Sim")+SUMIFS('Faturamento SP3'!$P$2:$P$692,'Faturamento SP3'!$D$2:$D$692,'Infos Relatório'!$B$2,'Faturamento SP3'!$E$2:$E$692,'Infos Relatório'!$B64,'Faturamento SP3'!$Z$2:$Z$692,'Infos Relatório'!AA$1,'Faturamento SP3'!$T$2:$T$692,"Sim")</f>
        <v>0</v>
      </c>
      <c r="AE64" s="27" t="e">
        <f t="shared" si="4"/>
        <v>#DIV/0!</v>
      </c>
      <c r="AF64" s="24">
        <f>SUMIFS('Faturamento SP3'!$H$2:$H$692,'Faturamento SP3'!$D$2:$D$692,'Infos Relatório'!$B$2,'Faturamento SP3'!$E$2:$E$692,'Infos Relatório'!$B64,'Faturamento SP3'!$Z$2:$Z$692,'Infos Relatório'!AA$1)</f>
        <v>0</v>
      </c>
      <c r="AG64" s="23">
        <f>COUNTIFS('Faturamento SP3'!$D$2:$D$692,'Infos Relatório'!$B$2,'Faturamento SP3'!$E$2:$E$692,'Infos Relatório'!$B64,'Faturamento SP3'!$Z$2:$Z$692,'Infos Relatório'!AG$1)</f>
        <v>0</v>
      </c>
      <c r="AH64" s="13">
        <f>SUMIFS('Faturamento SP3'!$G$2:$G$692,'Faturamento SP3'!$D$2:$D$692,'Infos Relatório'!$B$2,'Faturamento SP3'!$E$2:$E$692,'Infos Relatório'!$B64,'Faturamento SP3'!$Z$2:$Z$692,'Infos Relatório'!AG$1)</f>
        <v>0</v>
      </c>
      <c r="AI64" s="13">
        <f>SUMIFS('Faturamento SP3'!$J$2:$J$692,'Faturamento SP3'!$D$2:$D$692,'Infos Relatório'!$B$2,'Faturamento SP3'!$E$2:$E$692,'Infos Relatório'!$B64,'Faturamento SP3'!$Z$2:$Z$692,'Infos Relatório'!AG$1)</f>
        <v>0</v>
      </c>
      <c r="AJ64" s="14">
        <f>SUMIFS('Faturamento SP3'!$O$2:$O$692,'Faturamento SP3'!$D$2:$D$692,'Infos Relatório'!$B$2,'Faturamento SP3'!$E$2:$E$692,'Infos Relatório'!$B64,'Faturamento SP3'!$Z$2:$Z$692,'Infos Relatório'!AG$1,'Faturamento SP3'!$T$2:$T$692,"Sim")+SUMIFS('Faturamento SP3'!$P$2:$P$692,'Faturamento SP3'!$D$2:$D$692,'Infos Relatório'!$B$2,'Faturamento SP3'!$E$2:$E$692,'Infos Relatório'!$B64,'Faturamento SP3'!$Z$2:$Z$692,'Infos Relatório'!AG$1,'Faturamento SP3'!$T$2:$T$692,"Sim")</f>
        <v>0</v>
      </c>
      <c r="AK64" s="27" t="e">
        <f t="shared" si="5"/>
        <v>#DIV/0!</v>
      </c>
      <c r="AL64" s="24">
        <f>SUMIFS('Faturamento SP3'!$H$2:$H$692,'Faturamento SP3'!$D$2:$D$692,'Infos Relatório'!$B$2,'Faturamento SP3'!$E$2:$E$692,'Infos Relatório'!$B64,'Faturamento SP3'!$Z$2:$Z$692,'Infos Relatório'!AG$1)</f>
        <v>0</v>
      </c>
      <c r="AM64" s="23">
        <f>COUNTIFS('Faturamento SP3'!$D$2:$D$692,'Infos Relatório'!$B$2,'Faturamento SP3'!$E$2:$E$692,'Infos Relatório'!$B64,'Faturamento SP3'!$Z$2:$Z$692,'Infos Relatório'!AM$1)</f>
        <v>0</v>
      </c>
      <c r="AN64" s="13">
        <f>SUMIFS('Faturamento SP3'!$G$2:$G$692,'Faturamento SP3'!$D$2:$D$692,'Infos Relatório'!$B$2,'Faturamento SP3'!$E$2:$E$692,'Infos Relatório'!$B64,'Faturamento SP3'!$Z$2:$Z$692,'Infos Relatório'!AM$1)</f>
        <v>0</v>
      </c>
      <c r="AO64" s="13">
        <f>SUMIFS('Faturamento SP3'!$J$2:$J$692,'Faturamento SP3'!$D$2:$D$692,'Infos Relatório'!$B$2,'Faturamento SP3'!$E$2:$E$692,'Infos Relatório'!$B64,'Faturamento SP3'!$Z$2:$Z$692,'Infos Relatório'!AM$1)</f>
        <v>0</v>
      </c>
      <c r="AP64" s="14">
        <f>SUMIFS('Faturamento SP3'!$O$2:$O$692,'Faturamento SP3'!$D$2:$D$692,'Infos Relatório'!$B$2,'Faturamento SP3'!$E$2:$E$692,'Infos Relatório'!$B64,'Faturamento SP3'!$Z$2:$Z$692,'Infos Relatório'!AM$1,'Faturamento SP3'!$T$2:$T$692,"Sim")+SUMIFS('Faturamento SP3'!$P$2:$P$692,'Faturamento SP3'!$D$2:$D$692,'Infos Relatório'!$B$2,'Faturamento SP3'!$E$2:$E$692,'Infos Relatório'!$B64,'Faturamento SP3'!$Z$2:$Z$692,'Infos Relatório'!AM$1,'Faturamento SP3'!$T$2:$T$692,"Sim")</f>
        <v>0</v>
      </c>
      <c r="AQ64" s="27" t="e">
        <f t="shared" si="6"/>
        <v>#DIV/0!</v>
      </c>
      <c r="AR64" s="24">
        <f>SUMIFS('Faturamento SP3'!$H$2:$H$692,'Faturamento SP3'!$D$2:$D$692,'Infos Relatório'!$B$2,'Faturamento SP3'!$E$2:$E$692,'Infos Relatório'!$B64,'Faturamento SP3'!$Z$2:$Z$692,'Infos Relatório'!AM$1)</f>
        <v>0</v>
      </c>
      <c r="AS64" s="23">
        <f>COUNTIFS('Faturamento SP3'!$D$2:$D$692,'Infos Relatório'!$B$2,'Faturamento SP3'!$E$2:$E$692,'Infos Relatório'!$B64,'Faturamento SP3'!$Z$2:$Z$692,'Infos Relatório'!AS$1)</f>
        <v>0</v>
      </c>
      <c r="AT64" s="13">
        <f>SUMIFS('Faturamento SP3'!$G$2:$G$692,'Faturamento SP3'!$D$2:$D$692,'Infos Relatório'!$B$2,'Faturamento SP3'!$E$2:$E$692,'Infos Relatório'!$B64,'Faturamento SP3'!$Z$2:$Z$692,'Infos Relatório'!AS$1)</f>
        <v>0</v>
      </c>
      <c r="AU64" s="13">
        <f>SUMIFS('Faturamento SP3'!$J$2:$J$692,'Faturamento SP3'!$D$2:$D$692,'Infos Relatório'!$B$2,'Faturamento SP3'!$E$2:$E$692,'Infos Relatório'!$B64,'Faturamento SP3'!$Z$2:$Z$692,'Infos Relatório'!AS$1)</f>
        <v>0</v>
      </c>
      <c r="AV64" s="14">
        <f>SUMIFS('Faturamento SP3'!$O$2:$O$692,'Faturamento SP3'!$D$2:$D$692,'Infos Relatório'!$B$2,'Faturamento SP3'!$E$2:$E$692,'Infos Relatório'!$B64,'Faturamento SP3'!$Z$2:$Z$692,'Infos Relatório'!AS$1,'Faturamento SP3'!$T$2:$T$692,"Sim")+SUMIFS('Faturamento SP3'!$P$2:$P$692,'Faturamento SP3'!$D$2:$D$692,'Infos Relatório'!$B$2,'Faturamento SP3'!$E$2:$E$692,'Infos Relatório'!$B64,'Faturamento SP3'!$Z$2:$Z$692,'Infos Relatório'!AS$1,'Faturamento SP3'!$T$2:$T$692,"Sim")</f>
        <v>0</v>
      </c>
      <c r="AW64" s="27" t="e">
        <f t="shared" si="7"/>
        <v>#DIV/0!</v>
      </c>
      <c r="AX64" s="24">
        <f>SUMIFS('Faturamento SP3'!$H$2:$H$692,'Faturamento SP3'!$D$2:$D$692,'Infos Relatório'!$B$2,'Faturamento SP3'!$E$2:$E$692,'Infos Relatório'!$B64,'Faturamento SP3'!$Z$2:$Z$692,'Infos Relatório'!AS$1)</f>
        <v>0</v>
      </c>
      <c r="AY64" s="23">
        <f>COUNTIFS('Faturamento SP3'!$D$2:$D$692,'Infos Relatório'!$B$2,'Faturamento SP3'!$E$2:$E$692,'Infos Relatório'!$B64,'Faturamento SP3'!$Z$2:$Z$692,'Infos Relatório'!AY$1)</f>
        <v>0</v>
      </c>
      <c r="AZ64" s="13">
        <f>SUMIFS('Faturamento SP3'!$G$2:$G$692,'Faturamento SP3'!$D$2:$D$692,'Infos Relatório'!$B$2,'Faturamento SP3'!$E$2:$E$692,'Infos Relatório'!$B64,'Faturamento SP3'!$Z$2:$Z$692,'Infos Relatório'!AY$1)</f>
        <v>0</v>
      </c>
      <c r="BA64" s="13">
        <f>SUMIFS('Faturamento SP3'!$J$2:$J$692,'Faturamento SP3'!$D$2:$D$692,'Infos Relatório'!$B$2,'Faturamento SP3'!$E$2:$E$692,'Infos Relatório'!$B64,'Faturamento SP3'!$Z$2:$Z$692,'Infos Relatório'!AY$1)</f>
        <v>0</v>
      </c>
      <c r="BB64" s="14">
        <f>SUMIFS('Faturamento SP3'!$O$2:$O$692,'Faturamento SP3'!$D$2:$D$692,'Infos Relatório'!$B$2,'Faturamento SP3'!$E$2:$E$692,'Infos Relatório'!$B64,'Faturamento SP3'!$Z$2:$Z$692,'Infos Relatório'!AY$1,'Faturamento SP3'!$T$2:$T$692,"Sim")+SUMIFS('Faturamento SP3'!$P$2:$P$692,'Faturamento SP3'!$D$2:$D$692,'Infos Relatório'!$B$2,'Faturamento SP3'!$E$2:$E$692,'Infos Relatório'!$B64,'Faturamento SP3'!$Z$2:$Z$692,'Infos Relatório'!AY$1,'Faturamento SP3'!$T$2:$T$692,"Sim")</f>
        <v>0</v>
      </c>
      <c r="BC64" s="27" t="e">
        <f t="shared" si="8"/>
        <v>#DIV/0!</v>
      </c>
      <c r="BD64" s="24">
        <f>SUMIFS('Faturamento SP3'!$H$2:$H$692,'Faturamento SP3'!$D$2:$D$692,'Infos Relatório'!$B$2,'Faturamento SP3'!$E$2:$E$692,'Infos Relatório'!$B64,'Faturamento SP3'!$Z$2:$Z$692,'Infos Relatório'!AY$1)</f>
        <v>0</v>
      </c>
      <c r="BE64" s="23">
        <f>COUNTIFS('Faturamento SP3'!$D$2:$D$692,'Infos Relatório'!$B$2,'Faturamento SP3'!$E$2:$E$692,'Infos Relatório'!$B64,'Faturamento SP3'!$Z$2:$Z$692,'Infos Relatório'!BE$1)</f>
        <v>0</v>
      </c>
      <c r="BF64" s="13">
        <f>SUMIFS('Faturamento SP3'!$G$2:$G$692,'Faturamento SP3'!$D$2:$D$692,'Infos Relatório'!$B$2,'Faturamento SP3'!$E$2:$E$692,'Infos Relatório'!$B64,'Faturamento SP3'!$Z$2:$Z$692,'Infos Relatório'!BE$1)</f>
        <v>0</v>
      </c>
      <c r="BG64" s="13">
        <f>SUMIFS('Faturamento SP3'!$J$2:$J$692,'Faturamento SP3'!$D$2:$D$692,'Infos Relatório'!$B$2,'Faturamento SP3'!$E$2:$E$692,'Infos Relatório'!$B64,'Faturamento SP3'!$Z$2:$Z$692,'Infos Relatório'!BE$1)</f>
        <v>0</v>
      </c>
      <c r="BH64" s="14">
        <f>SUMIFS('Faturamento SP3'!$O$2:$O$692,'Faturamento SP3'!$D$2:$D$692,'Infos Relatório'!$B$2,'Faturamento SP3'!$E$2:$E$692,'Infos Relatório'!$B64,'Faturamento SP3'!$Z$2:$Z$692,'Infos Relatório'!BE$1,'Faturamento SP3'!$T$2:$T$692,"Sim")+SUMIFS('Faturamento SP3'!$P$2:$P$692,'Faturamento SP3'!$D$2:$D$692,'Infos Relatório'!$B$2,'Faturamento SP3'!$E$2:$E$692,'Infos Relatório'!$B64,'Faturamento SP3'!$Z$2:$Z$692,'Infos Relatório'!BE$1,'Faturamento SP3'!$T$2:$T$692,"Sim")</f>
        <v>0</v>
      </c>
      <c r="BI64" s="27" t="e">
        <f t="shared" si="9"/>
        <v>#DIV/0!</v>
      </c>
      <c r="BJ64" s="24">
        <f>SUMIFS('Faturamento SP3'!$H$2:$H$692,'Faturamento SP3'!$D$2:$D$692,'Infos Relatório'!$B$2,'Faturamento SP3'!$E$2:$E$692,'Infos Relatório'!$B64,'Faturamento SP3'!$Z$2:$Z$692,'Infos Relatório'!BE$1)</f>
        <v>0</v>
      </c>
      <c r="BK64" s="23">
        <f>COUNTIFS('Faturamento SP3'!$D$2:$D$692,'Infos Relatório'!$B$2,'Faturamento SP3'!$E$2:$E$692,'Infos Relatório'!$B64,'Faturamento SP3'!$Z$2:$Z$692,'Infos Relatório'!BK$1)</f>
        <v>0</v>
      </c>
      <c r="BL64" s="13">
        <f>SUMIFS('Faturamento SP3'!$G$2:$G$692,'Faturamento SP3'!$D$2:$D$692,'Infos Relatório'!$B$2,'Faturamento SP3'!$E$2:$E$692,'Infos Relatório'!$B64,'Faturamento SP3'!$Z$2:$Z$692,'Infos Relatório'!BK$1)</f>
        <v>0</v>
      </c>
      <c r="BM64" s="13">
        <f>SUMIFS('Faturamento SP3'!$J$2:$J$692,'Faturamento SP3'!$D$2:$D$692,'Infos Relatório'!$B$2,'Faturamento SP3'!$E$2:$E$692,'Infos Relatório'!$B64,'Faturamento SP3'!$Z$2:$Z$692,'Infos Relatório'!BK$1)</f>
        <v>0</v>
      </c>
      <c r="BN64" s="14">
        <f>SUMIFS('Faturamento SP3'!$O$2:$O$692,'Faturamento SP3'!$D$2:$D$692,'Infos Relatório'!$B$2,'Faturamento SP3'!$E$2:$E$692,'Infos Relatório'!$B64,'Faturamento SP3'!$Z$2:$Z$692,'Infos Relatório'!BK$1,'Faturamento SP3'!$T$2:$T$692,"Sim")+SUMIFS('Faturamento SP3'!$P$2:$P$692,'Faturamento SP3'!$D$2:$D$692,'Infos Relatório'!$B$2,'Faturamento SP3'!$E$2:$E$692,'Infos Relatório'!$B64,'Faturamento SP3'!$Z$2:$Z$692,'Infos Relatório'!BK$1,'Faturamento SP3'!$T$2:$T$692,"Sim")</f>
        <v>0</v>
      </c>
      <c r="BO64" s="27" t="e">
        <f t="shared" si="10"/>
        <v>#DIV/0!</v>
      </c>
      <c r="BP64" s="24">
        <f>SUMIFS('Faturamento SP3'!$H$2:$H$692,'Faturamento SP3'!$D$2:$D$692,'Infos Relatório'!$B$2,'Faturamento SP3'!$E$2:$E$692,'Infos Relatório'!$B64,'Faturamento SP3'!$Z$2:$Z$692,'Infos Relatório'!BK$1)</f>
        <v>0</v>
      </c>
      <c r="BQ64" s="23">
        <f>COUNTIFS('Faturamento SP3'!$D$2:$D$692,'Infos Relatório'!$B$2,'Faturamento SP3'!$E$2:$E$692,'Infos Relatório'!$B64,'Faturamento SP3'!$Z$2:$Z$692,'Infos Relatório'!BQ$1)</f>
        <v>0</v>
      </c>
      <c r="BR64" s="13">
        <f>SUMIFS('Faturamento SP3'!$G$2:$G$692,'Faturamento SP3'!$D$2:$D$692,'Infos Relatório'!$B$2,'Faturamento SP3'!$E$2:$E$692,'Infos Relatório'!$B64,'Faturamento SP3'!$Z$2:$Z$692,'Infos Relatório'!BQ$1)</f>
        <v>0</v>
      </c>
      <c r="BS64" s="13">
        <f>SUMIFS('Faturamento SP3'!$J$2:$J$692,'Faturamento SP3'!$D$2:$D$692,'Infos Relatório'!$B$2,'Faturamento SP3'!$E$2:$E$692,'Infos Relatório'!$B64,'Faturamento SP3'!$Z$2:$Z$692,'Infos Relatório'!BQ$1)</f>
        <v>0</v>
      </c>
      <c r="BT64" s="14">
        <f>SUMIFS('Faturamento SP3'!$O$2:$O$692,'Faturamento SP3'!$D$2:$D$692,'Infos Relatório'!$B$2,'Faturamento SP3'!$E$2:$E$692,'Infos Relatório'!$B64,'Faturamento SP3'!$Z$2:$Z$692,'Infos Relatório'!BQ$1,'Faturamento SP3'!$T$2:$T$692,"Sim")+SUMIFS('Faturamento SP3'!$P$2:$P$692,'Faturamento SP3'!$D$2:$D$692,'Infos Relatório'!$B$2,'Faturamento SP3'!$E$2:$E$692,'Infos Relatório'!$B64,'Faturamento SP3'!$Z$2:$Z$692,'Infos Relatório'!BQ$1,'Faturamento SP3'!$T$2:$T$692,"Sim")</f>
        <v>0</v>
      </c>
      <c r="BU64" s="27" t="e">
        <f t="shared" si="11"/>
        <v>#DIV/0!</v>
      </c>
      <c r="BV64" s="24">
        <f>SUMIFS('Faturamento SP3'!$H$2:$H$692,'Faturamento SP3'!$D$2:$D$692,'Infos Relatório'!$B$2,'Faturamento SP3'!$E$2:$E$692,'Infos Relatório'!$B64,'Faturamento SP3'!$Z$2:$Z$692,'Infos Relatório'!BQ$1)</f>
        <v>0</v>
      </c>
    </row>
    <row r="65" spans="2:74">
      <c r="B65" s="17" t="s">
        <v>69</v>
      </c>
      <c r="C65" s="23">
        <f>COUNTIFS('Faturamento SP3'!$D$2:$D$692,'Infos Relatório'!$B$2,'Faturamento SP3'!$E$2:$E$692,'Infos Relatório'!$B65,'Faturamento SP3'!$Z$2:$Z$692,'Infos Relatório'!C$1)</f>
        <v>0</v>
      </c>
      <c r="D65" s="13">
        <f>SUMIFS('Faturamento SP3'!$G$2:$G$692,'Faturamento SP3'!$D$2:$D$692,'Infos Relatório'!$B$2,'Faturamento SP3'!$E$2:$E$692,'Infos Relatório'!$B65,'Faturamento SP3'!$Z$2:$Z$692,'Infos Relatório'!C$1)</f>
        <v>0</v>
      </c>
      <c r="E65" s="13">
        <f>SUMIFS('Faturamento SP3'!$J$2:$J$692,'Faturamento SP3'!$D$2:$D$692,'Infos Relatório'!$B$2,'Faturamento SP3'!$E$2:$E$692,'Infos Relatório'!$B65,'Faturamento SP3'!$Z$2:$Z$692,'Infos Relatório'!C$1)</f>
        <v>0</v>
      </c>
      <c r="F65" s="14">
        <f>SUMIFS('Faturamento SP3'!$O$2:$O$692,'Faturamento SP3'!$D$2:$D$692,'Infos Relatório'!$B$2,'Faturamento SP3'!$E$2:$E$692,'Infos Relatório'!$B65,'Faturamento SP3'!$Z$2:$Z$692,'Infos Relatório'!C$1,'Faturamento SP3'!$T$2:$T$692,"Sim")+SUMIFS('Faturamento SP3'!$P$2:$P$692,'Faturamento SP3'!$D$2:$D$692,'Infos Relatório'!$B$2,'Faturamento SP3'!$E$2:$E$692,'Infos Relatório'!$B65,'Faturamento SP3'!$Z$2:$Z$692,'Infos Relatório'!C$1,'Faturamento SP3'!$T$2:$T$692,"Sim")</f>
        <v>0</v>
      </c>
      <c r="G65" s="27" t="e">
        <f t="shared" si="12"/>
        <v>#DIV/0!</v>
      </c>
      <c r="H65" s="24">
        <f>SUMIFS('Faturamento SP3'!$H$2:$H$692,'Faturamento SP3'!$D$2:$D$692,'Infos Relatório'!$B$2,'Faturamento SP3'!$E$2:$E$692,'Infos Relatório'!$B65,'Faturamento SP3'!$Z$2:$Z$692,'Infos Relatório'!C$1)</f>
        <v>0</v>
      </c>
      <c r="I65" s="23">
        <f>COUNTIFS('Faturamento SP3'!$D$2:$D$692,'Infos Relatório'!$B$2,'Faturamento SP3'!$E$2:$E$692,'Infos Relatório'!$B65,'Faturamento SP3'!$Z$2:$Z$692,'Infos Relatório'!I$1)</f>
        <v>0</v>
      </c>
      <c r="J65" s="13">
        <f>SUMIFS('Faturamento SP3'!$G$2:$G$692,'Faturamento SP3'!$D$2:$D$692,'Infos Relatório'!$B$2,'Faturamento SP3'!$E$2:$E$692,'Infos Relatório'!$B65,'Faturamento SP3'!$Z$2:$Z$692,'Infos Relatório'!I$1)</f>
        <v>0</v>
      </c>
      <c r="K65" s="13">
        <f>SUMIFS('Faturamento SP3'!$J$2:$J$692,'Faturamento SP3'!$D$2:$D$692,'Infos Relatório'!$B$2,'Faturamento SP3'!$E$2:$E$692,'Infos Relatório'!$B65,'Faturamento SP3'!$Z$2:$Z$692,'Infos Relatório'!I$1)</f>
        <v>0</v>
      </c>
      <c r="L65" s="14">
        <f>SUMIFS('Faturamento SP3'!$O$2:$O$692,'Faturamento SP3'!$D$2:$D$692,'Infos Relatório'!$B$2,'Faturamento SP3'!$E$2:$E$692,'Infos Relatório'!$B65,'Faturamento SP3'!$Z$2:$Z$692,'Infos Relatório'!I$1,'Faturamento SP3'!$T$2:$T$692,"Sim")+SUMIFS('Faturamento SP3'!$P$2:$P$692,'Faturamento SP3'!$D$2:$D$692,'Infos Relatório'!$B$2,'Faturamento SP3'!$E$2:$E$692,'Infos Relatório'!$B65,'Faturamento SP3'!$Z$2:$Z$692,'Infos Relatório'!I$1,'Faturamento SP3'!$T$2:$T$692,"Sim")</f>
        <v>0</v>
      </c>
      <c r="M65" s="27" t="e">
        <f t="shared" si="1"/>
        <v>#DIV/0!</v>
      </c>
      <c r="N65" s="24">
        <f>SUMIFS('Faturamento SP3'!$H$2:$H$692,'Faturamento SP3'!$D$2:$D$692,'Infos Relatório'!$B$2,'Faturamento SP3'!$E$2:$E$692,'Infos Relatório'!$B65,'Faturamento SP3'!$Z$2:$Z$692,'Infos Relatório'!I$1)</f>
        <v>0</v>
      </c>
      <c r="O65" s="23">
        <f>COUNTIFS('Faturamento SP3'!$D$2:$D$692,'Infos Relatório'!$B$2,'Faturamento SP3'!$E$2:$E$692,'Infos Relatório'!$B65,'Faturamento SP3'!$Z$2:$Z$692,'Infos Relatório'!O$1)</f>
        <v>0</v>
      </c>
      <c r="P65" s="13">
        <f>SUMIFS('Faturamento SP3'!$G$2:$G$692,'Faturamento SP3'!$D$2:$D$692,'Infos Relatório'!$B$2,'Faturamento SP3'!$E$2:$E$692,'Infos Relatório'!$B65,'Faturamento SP3'!$Z$2:$Z$692,'Infos Relatório'!O$1)</f>
        <v>0</v>
      </c>
      <c r="Q65" s="13">
        <f>SUMIFS('Faturamento SP3'!$J$2:$J$692,'Faturamento SP3'!$D$2:$D$692,'Infos Relatório'!$B$2,'Faturamento SP3'!$E$2:$E$692,'Infos Relatório'!$B65,'Faturamento SP3'!$Z$2:$Z$692,'Infos Relatório'!O$1)</f>
        <v>0</v>
      </c>
      <c r="R65" s="14">
        <f>SUMIFS('Faturamento SP3'!$O$2:$O$692,'Faturamento SP3'!$D$2:$D$692,'Infos Relatório'!$B$2,'Faturamento SP3'!$E$2:$E$692,'Infos Relatório'!$B65,'Faturamento SP3'!$Z$2:$Z$692,'Infos Relatório'!O$1,'Faturamento SP3'!$T$2:$T$692,"Sim")+SUMIFS('Faturamento SP3'!$P$2:$P$692,'Faturamento SP3'!$D$2:$D$692,'Infos Relatório'!$B$2,'Faturamento SP3'!$E$2:$E$692,'Infos Relatório'!$B65,'Faturamento SP3'!$Z$2:$Z$692,'Infos Relatório'!O$1,'Faturamento SP3'!$T$2:$T$692,"Sim")</f>
        <v>0</v>
      </c>
      <c r="S65" s="27" t="e">
        <f t="shared" si="2"/>
        <v>#DIV/0!</v>
      </c>
      <c r="T65" s="24">
        <f>SUMIFS('Faturamento SP3'!$H$2:$H$692,'Faturamento SP3'!$D$2:$D$692,'Infos Relatório'!$B$2,'Faturamento SP3'!$E$2:$E$692,'Infos Relatório'!$B65,'Faturamento SP3'!$Z$2:$Z$692,'Infos Relatório'!O$1)</f>
        <v>0</v>
      </c>
      <c r="U65" s="23">
        <f>COUNTIFS('Faturamento SP3'!$D$2:$D$692,'Infos Relatório'!$B$2,'Faturamento SP3'!$E$2:$E$692,'Infos Relatório'!$B65,'Faturamento SP3'!$Z$2:$Z$692,'Infos Relatório'!U$1)</f>
        <v>0</v>
      </c>
      <c r="V65" s="13">
        <f>SUMIFS('Faturamento SP3'!$G$2:$G$692,'Faturamento SP3'!$D$2:$D$692,'Infos Relatório'!$B$2,'Faturamento SP3'!$E$2:$E$692,'Infos Relatório'!$B65,'Faturamento SP3'!$Z$2:$Z$692,'Infos Relatório'!U$1)</f>
        <v>0</v>
      </c>
      <c r="W65" s="13">
        <f>SUMIFS('Faturamento SP3'!$J$2:$J$692,'Faturamento SP3'!$D$2:$D$692,'Infos Relatório'!$B$2,'Faturamento SP3'!$E$2:$E$692,'Infos Relatório'!$B65,'Faturamento SP3'!$Z$2:$Z$692,'Infos Relatório'!U$1)</f>
        <v>0</v>
      </c>
      <c r="X65" s="14">
        <f>SUMIFS('Faturamento SP3'!$O$2:$O$692,'Faturamento SP3'!$D$2:$D$692,'Infos Relatório'!$B$2,'Faturamento SP3'!$E$2:$E$692,'Infos Relatório'!$B65,'Faturamento SP3'!$Z$2:$Z$692,'Infos Relatório'!U$1,'Faturamento SP3'!$T$2:$T$692,"Sim")+SUMIFS('Faturamento SP3'!$P$2:$P$692,'Faturamento SP3'!$D$2:$D$692,'Infos Relatório'!$B$2,'Faturamento SP3'!$E$2:$E$692,'Infos Relatório'!$B65,'Faturamento SP3'!$Z$2:$Z$692,'Infos Relatório'!U$1,'Faturamento SP3'!$T$2:$T$692,"Sim")</f>
        <v>0</v>
      </c>
      <c r="Y65" s="27" t="e">
        <f t="shared" si="3"/>
        <v>#DIV/0!</v>
      </c>
      <c r="Z65" s="24">
        <f>SUMIFS('Faturamento SP3'!$H$2:$H$692,'Faturamento SP3'!$D$2:$D$692,'Infos Relatório'!$B$2,'Faturamento SP3'!$E$2:$E$692,'Infos Relatório'!$B65,'Faturamento SP3'!$Z$2:$Z$692,'Infos Relatório'!U$1)</f>
        <v>0</v>
      </c>
      <c r="AA65" s="23">
        <f>COUNTIFS('Faturamento SP3'!$D$2:$D$692,'Infos Relatório'!$B$2,'Faturamento SP3'!$E$2:$E$692,'Infos Relatório'!$B65,'Faturamento SP3'!$Z$2:$Z$692,'Infos Relatório'!AA$1)</f>
        <v>0</v>
      </c>
      <c r="AB65" s="13">
        <f>SUMIFS('Faturamento SP3'!$G$2:$G$692,'Faturamento SP3'!$D$2:$D$692,'Infos Relatório'!$B$2,'Faturamento SP3'!$E$2:$E$692,'Infos Relatório'!$B65,'Faturamento SP3'!$Z$2:$Z$692,'Infos Relatório'!AA$1)</f>
        <v>0</v>
      </c>
      <c r="AC65" s="13">
        <f>SUMIFS('Faturamento SP3'!$J$2:$J$692,'Faturamento SP3'!$D$2:$D$692,'Infos Relatório'!$B$2,'Faturamento SP3'!$E$2:$E$692,'Infos Relatório'!$B65,'Faturamento SP3'!$Z$2:$Z$692,'Infos Relatório'!AA$1)</f>
        <v>0</v>
      </c>
      <c r="AD65" s="14">
        <f>SUMIFS('Faturamento SP3'!$O$2:$O$692,'Faturamento SP3'!$D$2:$D$692,'Infos Relatório'!$B$2,'Faturamento SP3'!$E$2:$E$692,'Infos Relatório'!$B65,'Faturamento SP3'!$Z$2:$Z$692,'Infos Relatório'!AA$1,'Faturamento SP3'!$T$2:$T$692,"Sim")+SUMIFS('Faturamento SP3'!$P$2:$P$692,'Faturamento SP3'!$D$2:$D$692,'Infos Relatório'!$B$2,'Faturamento SP3'!$E$2:$E$692,'Infos Relatório'!$B65,'Faturamento SP3'!$Z$2:$Z$692,'Infos Relatório'!AA$1,'Faturamento SP3'!$T$2:$T$692,"Sim")</f>
        <v>0</v>
      </c>
      <c r="AE65" s="27" t="e">
        <f t="shared" si="4"/>
        <v>#DIV/0!</v>
      </c>
      <c r="AF65" s="24">
        <f>SUMIFS('Faturamento SP3'!$H$2:$H$692,'Faturamento SP3'!$D$2:$D$692,'Infos Relatório'!$B$2,'Faturamento SP3'!$E$2:$E$692,'Infos Relatório'!$B65,'Faturamento SP3'!$Z$2:$Z$692,'Infos Relatório'!AA$1)</f>
        <v>0</v>
      </c>
      <c r="AG65" s="23">
        <f>COUNTIFS('Faturamento SP3'!$D$2:$D$692,'Infos Relatório'!$B$2,'Faturamento SP3'!$E$2:$E$692,'Infos Relatório'!$B65,'Faturamento SP3'!$Z$2:$Z$692,'Infos Relatório'!AG$1)</f>
        <v>0</v>
      </c>
      <c r="AH65" s="13">
        <f>SUMIFS('Faturamento SP3'!$G$2:$G$692,'Faturamento SP3'!$D$2:$D$692,'Infos Relatório'!$B$2,'Faturamento SP3'!$E$2:$E$692,'Infos Relatório'!$B65,'Faturamento SP3'!$Z$2:$Z$692,'Infos Relatório'!AG$1)</f>
        <v>0</v>
      </c>
      <c r="AI65" s="13">
        <f>SUMIFS('Faturamento SP3'!$J$2:$J$692,'Faturamento SP3'!$D$2:$D$692,'Infos Relatório'!$B$2,'Faturamento SP3'!$E$2:$E$692,'Infos Relatório'!$B65,'Faturamento SP3'!$Z$2:$Z$692,'Infos Relatório'!AG$1)</f>
        <v>0</v>
      </c>
      <c r="AJ65" s="14">
        <f>SUMIFS('Faturamento SP3'!$O$2:$O$692,'Faturamento SP3'!$D$2:$D$692,'Infos Relatório'!$B$2,'Faturamento SP3'!$E$2:$E$692,'Infos Relatório'!$B65,'Faturamento SP3'!$Z$2:$Z$692,'Infos Relatório'!AG$1,'Faturamento SP3'!$T$2:$T$692,"Sim")+SUMIFS('Faturamento SP3'!$P$2:$P$692,'Faturamento SP3'!$D$2:$D$692,'Infos Relatório'!$B$2,'Faturamento SP3'!$E$2:$E$692,'Infos Relatório'!$B65,'Faturamento SP3'!$Z$2:$Z$692,'Infos Relatório'!AG$1,'Faturamento SP3'!$T$2:$T$692,"Sim")</f>
        <v>0</v>
      </c>
      <c r="AK65" s="27" t="e">
        <f t="shared" si="5"/>
        <v>#DIV/0!</v>
      </c>
      <c r="AL65" s="24">
        <f>SUMIFS('Faturamento SP3'!$H$2:$H$692,'Faturamento SP3'!$D$2:$D$692,'Infos Relatório'!$B$2,'Faturamento SP3'!$E$2:$E$692,'Infos Relatório'!$B65,'Faturamento SP3'!$Z$2:$Z$692,'Infos Relatório'!AG$1)</f>
        <v>0</v>
      </c>
      <c r="AM65" s="23">
        <f>COUNTIFS('Faturamento SP3'!$D$2:$D$692,'Infos Relatório'!$B$2,'Faturamento SP3'!$E$2:$E$692,'Infos Relatório'!$B65,'Faturamento SP3'!$Z$2:$Z$692,'Infos Relatório'!AM$1)</f>
        <v>0</v>
      </c>
      <c r="AN65" s="13">
        <f>SUMIFS('Faturamento SP3'!$G$2:$G$692,'Faturamento SP3'!$D$2:$D$692,'Infos Relatório'!$B$2,'Faturamento SP3'!$E$2:$E$692,'Infos Relatório'!$B65,'Faturamento SP3'!$Z$2:$Z$692,'Infos Relatório'!AM$1)</f>
        <v>0</v>
      </c>
      <c r="AO65" s="13">
        <f>SUMIFS('Faturamento SP3'!$J$2:$J$692,'Faturamento SP3'!$D$2:$D$692,'Infos Relatório'!$B$2,'Faturamento SP3'!$E$2:$E$692,'Infos Relatório'!$B65,'Faturamento SP3'!$Z$2:$Z$692,'Infos Relatório'!AM$1)</f>
        <v>0</v>
      </c>
      <c r="AP65" s="14">
        <f>SUMIFS('Faturamento SP3'!$O$2:$O$692,'Faturamento SP3'!$D$2:$D$692,'Infos Relatório'!$B$2,'Faturamento SP3'!$E$2:$E$692,'Infos Relatório'!$B65,'Faturamento SP3'!$Z$2:$Z$692,'Infos Relatório'!AM$1,'Faturamento SP3'!$T$2:$T$692,"Sim")+SUMIFS('Faturamento SP3'!$P$2:$P$692,'Faturamento SP3'!$D$2:$D$692,'Infos Relatório'!$B$2,'Faturamento SP3'!$E$2:$E$692,'Infos Relatório'!$B65,'Faturamento SP3'!$Z$2:$Z$692,'Infos Relatório'!AM$1,'Faturamento SP3'!$T$2:$T$692,"Sim")</f>
        <v>0</v>
      </c>
      <c r="AQ65" s="27" t="e">
        <f t="shared" si="6"/>
        <v>#DIV/0!</v>
      </c>
      <c r="AR65" s="24">
        <f>SUMIFS('Faturamento SP3'!$H$2:$H$692,'Faturamento SP3'!$D$2:$D$692,'Infos Relatório'!$B$2,'Faturamento SP3'!$E$2:$E$692,'Infos Relatório'!$B65,'Faturamento SP3'!$Z$2:$Z$692,'Infos Relatório'!AM$1)</f>
        <v>0</v>
      </c>
      <c r="AS65" s="23">
        <f>COUNTIFS('Faturamento SP3'!$D$2:$D$692,'Infos Relatório'!$B$2,'Faturamento SP3'!$E$2:$E$692,'Infos Relatório'!$B65,'Faturamento SP3'!$Z$2:$Z$692,'Infos Relatório'!AS$1)</f>
        <v>0</v>
      </c>
      <c r="AT65" s="13">
        <f>SUMIFS('Faturamento SP3'!$G$2:$G$692,'Faturamento SP3'!$D$2:$D$692,'Infos Relatório'!$B$2,'Faturamento SP3'!$E$2:$E$692,'Infos Relatório'!$B65,'Faturamento SP3'!$Z$2:$Z$692,'Infos Relatório'!AS$1)</f>
        <v>0</v>
      </c>
      <c r="AU65" s="13">
        <f>SUMIFS('Faturamento SP3'!$J$2:$J$692,'Faturamento SP3'!$D$2:$D$692,'Infos Relatório'!$B$2,'Faturamento SP3'!$E$2:$E$692,'Infos Relatório'!$B65,'Faturamento SP3'!$Z$2:$Z$692,'Infos Relatório'!AS$1)</f>
        <v>0</v>
      </c>
      <c r="AV65" s="14">
        <f>SUMIFS('Faturamento SP3'!$O$2:$O$692,'Faturamento SP3'!$D$2:$D$692,'Infos Relatório'!$B$2,'Faturamento SP3'!$E$2:$E$692,'Infos Relatório'!$B65,'Faturamento SP3'!$Z$2:$Z$692,'Infos Relatório'!AS$1,'Faturamento SP3'!$T$2:$T$692,"Sim")+SUMIFS('Faturamento SP3'!$P$2:$P$692,'Faturamento SP3'!$D$2:$D$692,'Infos Relatório'!$B$2,'Faturamento SP3'!$E$2:$E$692,'Infos Relatório'!$B65,'Faturamento SP3'!$Z$2:$Z$692,'Infos Relatório'!AS$1,'Faturamento SP3'!$T$2:$T$692,"Sim")</f>
        <v>0</v>
      </c>
      <c r="AW65" s="27" t="e">
        <f t="shared" si="7"/>
        <v>#DIV/0!</v>
      </c>
      <c r="AX65" s="24">
        <f>SUMIFS('Faturamento SP3'!$H$2:$H$692,'Faturamento SP3'!$D$2:$D$692,'Infos Relatório'!$B$2,'Faturamento SP3'!$E$2:$E$692,'Infos Relatório'!$B65,'Faturamento SP3'!$Z$2:$Z$692,'Infos Relatório'!AS$1)</f>
        <v>0</v>
      </c>
      <c r="AY65" s="23">
        <f>COUNTIFS('Faturamento SP3'!$D$2:$D$692,'Infos Relatório'!$B$2,'Faturamento SP3'!$E$2:$E$692,'Infos Relatório'!$B65,'Faturamento SP3'!$Z$2:$Z$692,'Infos Relatório'!AY$1)</f>
        <v>0</v>
      </c>
      <c r="AZ65" s="13">
        <f>SUMIFS('Faturamento SP3'!$G$2:$G$692,'Faturamento SP3'!$D$2:$D$692,'Infos Relatório'!$B$2,'Faturamento SP3'!$E$2:$E$692,'Infos Relatório'!$B65,'Faturamento SP3'!$Z$2:$Z$692,'Infos Relatório'!AY$1)</f>
        <v>0</v>
      </c>
      <c r="BA65" s="13">
        <f>SUMIFS('Faturamento SP3'!$J$2:$J$692,'Faturamento SP3'!$D$2:$D$692,'Infos Relatório'!$B$2,'Faturamento SP3'!$E$2:$E$692,'Infos Relatório'!$B65,'Faturamento SP3'!$Z$2:$Z$692,'Infos Relatório'!AY$1)</f>
        <v>0</v>
      </c>
      <c r="BB65" s="14">
        <f>SUMIFS('Faturamento SP3'!$O$2:$O$692,'Faturamento SP3'!$D$2:$D$692,'Infos Relatório'!$B$2,'Faturamento SP3'!$E$2:$E$692,'Infos Relatório'!$B65,'Faturamento SP3'!$Z$2:$Z$692,'Infos Relatório'!AY$1,'Faturamento SP3'!$T$2:$T$692,"Sim")+SUMIFS('Faturamento SP3'!$P$2:$P$692,'Faturamento SP3'!$D$2:$D$692,'Infos Relatório'!$B$2,'Faturamento SP3'!$E$2:$E$692,'Infos Relatório'!$B65,'Faturamento SP3'!$Z$2:$Z$692,'Infos Relatório'!AY$1,'Faturamento SP3'!$T$2:$T$692,"Sim")</f>
        <v>0</v>
      </c>
      <c r="BC65" s="27" t="e">
        <f t="shared" si="8"/>
        <v>#DIV/0!</v>
      </c>
      <c r="BD65" s="24">
        <f>SUMIFS('Faturamento SP3'!$H$2:$H$692,'Faturamento SP3'!$D$2:$D$692,'Infos Relatório'!$B$2,'Faturamento SP3'!$E$2:$E$692,'Infos Relatório'!$B65,'Faturamento SP3'!$Z$2:$Z$692,'Infos Relatório'!AY$1)</f>
        <v>0</v>
      </c>
      <c r="BE65" s="23">
        <f>COUNTIFS('Faturamento SP3'!$D$2:$D$692,'Infos Relatório'!$B$2,'Faturamento SP3'!$E$2:$E$692,'Infos Relatório'!$B65,'Faturamento SP3'!$Z$2:$Z$692,'Infos Relatório'!BE$1)</f>
        <v>0</v>
      </c>
      <c r="BF65" s="13">
        <f>SUMIFS('Faturamento SP3'!$G$2:$G$692,'Faturamento SP3'!$D$2:$D$692,'Infos Relatório'!$B$2,'Faturamento SP3'!$E$2:$E$692,'Infos Relatório'!$B65,'Faturamento SP3'!$Z$2:$Z$692,'Infos Relatório'!BE$1)</f>
        <v>0</v>
      </c>
      <c r="BG65" s="13">
        <f>SUMIFS('Faturamento SP3'!$J$2:$J$692,'Faturamento SP3'!$D$2:$D$692,'Infos Relatório'!$B$2,'Faturamento SP3'!$E$2:$E$692,'Infos Relatório'!$B65,'Faturamento SP3'!$Z$2:$Z$692,'Infos Relatório'!BE$1)</f>
        <v>0</v>
      </c>
      <c r="BH65" s="14">
        <f>SUMIFS('Faturamento SP3'!$O$2:$O$692,'Faturamento SP3'!$D$2:$D$692,'Infos Relatório'!$B$2,'Faturamento SP3'!$E$2:$E$692,'Infos Relatório'!$B65,'Faturamento SP3'!$Z$2:$Z$692,'Infos Relatório'!BE$1,'Faturamento SP3'!$T$2:$T$692,"Sim")+SUMIFS('Faturamento SP3'!$P$2:$P$692,'Faturamento SP3'!$D$2:$D$692,'Infos Relatório'!$B$2,'Faturamento SP3'!$E$2:$E$692,'Infos Relatório'!$B65,'Faturamento SP3'!$Z$2:$Z$692,'Infos Relatório'!BE$1,'Faturamento SP3'!$T$2:$T$692,"Sim")</f>
        <v>0</v>
      </c>
      <c r="BI65" s="27" t="e">
        <f t="shared" si="9"/>
        <v>#DIV/0!</v>
      </c>
      <c r="BJ65" s="24">
        <f>SUMIFS('Faturamento SP3'!$H$2:$H$692,'Faturamento SP3'!$D$2:$D$692,'Infos Relatório'!$B$2,'Faturamento SP3'!$E$2:$E$692,'Infos Relatório'!$B65,'Faturamento SP3'!$Z$2:$Z$692,'Infos Relatório'!BE$1)</f>
        <v>0</v>
      </c>
      <c r="BK65" s="23">
        <f>COUNTIFS('Faturamento SP3'!$D$2:$D$692,'Infos Relatório'!$B$2,'Faturamento SP3'!$E$2:$E$692,'Infos Relatório'!$B65,'Faturamento SP3'!$Z$2:$Z$692,'Infos Relatório'!BK$1)</f>
        <v>0</v>
      </c>
      <c r="BL65" s="13">
        <f>SUMIFS('Faturamento SP3'!$G$2:$G$692,'Faturamento SP3'!$D$2:$D$692,'Infos Relatório'!$B$2,'Faturamento SP3'!$E$2:$E$692,'Infos Relatório'!$B65,'Faturamento SP3'!$Z$2:$Z$692,'Infos Relatório'!BK$1)</f>
        <v>0</v>
      </c>
      <c r="BM65" s="13">
        <f>SUMIFS('Faturamento SP3'!$J$2:$J$692,'Faturamento SP3'!$D$2:$D$692,'Infos Relatório'!$B$2,'Faturamento SP3'!$E$2:$E$692,'Infos Relatório'!$B65,'Faturamento SP3'!$Z$2:$Z$692,'Infos Relatório'!BK$1)</f>
        <v>0</v>
      </c>
      <c r="BN65" s="14">
        <f>SUMIFS('Faturamento SP3'!$O$2:$O$692,'Faturamento SP3'!$D$2:$D$692,'Infos Relatório'!$B$2,'Faturamento SP3'!$E$2:$E$692,'Infos Relatório'!$B65,'Faturamento SP3'!$Z$2:$Z$692,'Infos Relatório'!BK$1,'Faturamento SP3'!$T$2:$T$692,"Sim")+SUMIFS('Faturamento SP3'!$P$2:$P$692,'Faturamento SP3'!$D$2:$D$692,'Infos Relatório'!$B$2,'Faturamento SP3'!$E$2:$E$692,'Infos Relatório'!$B65,'Faturamento SP3'!$Z$2:$Z$692,'Infos Relatório'!BK$1,'Faturamento SP3'!$T$2:$T$692,"Sim")</f>
        <v>0</v>
      </c>
      <c r="BO65" s="27" t="e">
        <f t="shared" si="10"/>
        <v>#DIV/0!</v>
      </c>
      <c r="BP65" s="24">
        <f>SUMIFS('Faturamento SP3'!$H$2:$H$692,'Faturamento SP3'!$D$2:$D$692,'Infos Relatório'!$B$2,'Faturamento SP3'!$E$2:$E$692,'Infos Relatório'!$B65,'Faturamento SP3'!$Z$2:$Z$692,'Infos Relatório'!BK$1)</f>
        <v>0</v>
      </c>
      <c r="BQ65" s="23">
        <f>COUNTIFS('Faturamento SP3'!$D$2:$D$692,'Infos Relatório'!$B$2,'Faturamento SP3'!$E$2:$E$692,'Infos Relatório'!$B65,'Faturamento SP3'!$Z$2:$Z$692,'Infos Relatório'!BQ$1)</f>
        <v>0</v>
      </c>
      <c r="BR65" s="13">
        <f>SUMIFS('Faturamento SP3'!$G$2:$G$692,'Faturamento SP3'!$D$2:$D$692,'Infos Relatório'!$B$2,'Faturamento SP3'!$E$2:$E$692,'Infos Relatório'!$B65,'Faturamento SP3'!$Z$2:$Z$692,'Infos Relatório'!BQ$1)</f>
        <v>0</v>
      </c>
      <c r="BS65" s="13">
        <f>SUMIFS('Faturamento SP3'!$J$2:$J$692,'Faturamento SP3'!$D$2:$D$692,'Infos Relatório'!$B$2,'Faturamento SP3'!$E$2:$E$692,'Infos Relatório'!$B65,'Faturamento SP3'!$Z$2:$Z$692,'Infos Relatório'!BQ$1)</f>
        <v>0</v>
      </c>
      <c r="BT65" s="14">
        <f>SUMIFS('Faturamento SP3'!$O$2:$O$692,'Faturamento SP3'!$D$2:$D$692,'Infos Relatório'!$B$2,'Faturamento SP3'!$E$2:$E$692,'Infos Relatório'!$B65,'Faturamento SP3'!$Z$2:$Z$692,'Infos Relatório'!BQ$1,'Faturamento SP3'!$T$2:$T$692,"Sim")+SUMIFS('Faturamento SP3'!$P$2:$P$692,'Faturamento SP3'!$D$2:$D$692,'Infos Relatório'!$B$2,'Faturamento SP3'!$E$2:$E$692,'Infos Relatório'!$B65,'Faturamento SP3'!$Z$2:$Z$692,'Infos Relatório'!BQ$1,'Faturamento SP3'!$T$2:$T$692,"Sim")</f>
        <v>0</v>
      </c>
      <c r="BU65" s="27" t="e">
        <f t="shared" si="11"/>
        <v>#DIV/0!</v>
      </c>
      <c r="BV65" s="24">
        <f>SUMIFS('Faturamento SP3'!$H$2:$H$692,'Faturamento SP3'!$D$2:$D$692,'Infos Relatório'!$B$2,'Faturamento SP3'!$E$2:$E$692,'Infos Relatório'!$B65,'Faturamento SP3'!$Z$2:$Z$692,'Infos Relatório'!BQ$1)</f>
        <v>0</v>
      </c>
    </row>
    <row r="66" spans="2:74">
      <c r="B66" s="17" t="s">
        <v>70</v>
      </c>
      <c r="C66" s="23">
        <f>COUNTIFS('Faturamento SP3'!$D$2:$D$692,'Infos Relatório'!$B$2,'Faturamento SP3'!$E$2:$E$692,'Infos Relatório'!$B66,'Faturamento SP3'!$Z$2:$Z$692,'Infos Relatório'!C$1)</f>
        <v>0</v>
      </c>
      <c r="D66" s="13">
        <f>SUMIFS('Faturamento SP3'!$G$2:$G$692,'Faturamento SP3'!$D$2:$D$692,'Infos Relatório'!$B$2,'Faturamento SP3'!$E$2:$E$692,'Infos Relatório'!$B66,'Faturamento SP3'!$Z$2:$Z$692,'Infos Relatório'!C$1)</f>
        <v>0</v>
      </c>
      <c r="E66" s="13">
        <f>SUMIFS('Faturamento SP3'!$J$2:$J$692,'Faturamento SP3'!$D$2:$D$692,'Infos Relatório'!$B$2,'Faturamento SP3'!$E$2:$E$692,'Infos Relatório'!$B66,'Faturamento SP3'!$Z$2:$Z$692,'Infos Relatório'!C$1)</f>
        <v>0</v>
      </c>
      <c r="F66" s="14">
        <f>SUMIFS('Faturamento SP3'!$O$2:$O$692,'Faturamento SP3'!$D$2:$D$692,'Infos Relatório'!$B$2,'Faturamento SP3'!$E$2:$E$692,'Infos Relatório'!$B66,'Faturamento SP3'!$Z$2:$Z$692,'Infos Relatório'!C$1,'Faturamento SP3'!$T$2:$T$692,"Sim")+SUMIFS('Faturamento SP3'!$P$2:$P$692,'Faturamento SP3'!$D$2:$D$692,'Infos Relatório'!$B$2,'Faturamento SP3'!$E$2:$E$692,'Infos Relatório'!$B66,'Faturamento SP3'!$Z$2:$Z$692,'Infos Relatório'!C$1,'Faturamento SP3'!$T$2:$T$692,"Sim")</f>
        <v>0</v>
      </c>
      <c r="G66" s="27" t="e">
        <f t="shared" si="12"/>
        <v>#DIV/0!</v>
      </c>
      <c r="H66" s="24">
        <f>SUMIFS('Faturamento SP3'!$H$2:$H$692,'Faturamento SP3'!$D$2:$D$692,'Infos Relatório'!$B$2,'Faturamento SP3'!$E$2:$E$692,'Infos Relatório'!$B66,'Faturamento SP3'!$Z$2:$Z$692,'Infos Relatório'!C$1)</f>
        <v>0</v>
      </c>
      <c r="I66" s="23">
        <f>COUNTIFS('Faturamento SP3'!$D$2:$D$692,'Infos Relatório'!$B$2,'Faturamento SP3'!$E$2:$E$692,'Infos Relatório'!$B66,'Faturamento SP3'!$Z$2:$Z$692,'Infos Relatório'!I$1)</f>
        <v>0</v>
      </c>
      <c r="J66" s="13">
        <f>SUMIFS('Faturamento SP3'!$G$2:$G$692,'Faturamento SP3'!$D$2:$D$692,'Infos Relatório'!$B$2,'Faturamento SP3'!$E$2:$E$692,'Infos Relatório'!$B66,'Faturamento SP3'!$Z$2:$Z$692,'Infos Relatório'!I$1)</f>
        <v>0</v>
      </c>
      <c r="K66" s="13">
        <f>SUMIFS('Faturamento SP3'!$J$2:$J$692,'Faturamento SP3'!$D$2:$D$692,'Infos Relatório'!$B$2,'Faturamento SP3'!$E$2:$E$692,'Infos Relatório'!$B66,'Faturamento SP3'!$Z$2:$Z$692,'Infos Relatório'!I$1)</f>
        <v>0</v>
      </c>
      <c r="L66" s="14">
        <f>SUMIFS('Faturamento SP3'!$O$2:$O$692,'Faturamento SP3'!$D$2:$D$692,'Infos Relatório'!$B$2,'Faturamento SP3'!$E$2:$E$692,'Infos Relatório'!$B66,'Faturamento SP3'!$Z$2:$Z$692,'Infos Relatório'!I$1,'Faturamento SP3'!$T$2:$T$692,"Sim")+SUMIFS('Faturamento SP3'!$P$2:$P$692,'Faturamento SP3'!$D$2:$D$692,'Infos Relatório'!$B$2,'Faturamento SP3'!$E$2:$E$692,'Infos Relatório'!$B66,'Faturamento SP3'!$Z$2:$Z$692,'Infos Relatório'!I$1,'Faturamento SP3'!$T$2:$T$692,"Sim")</f>
        <v>0</v>
      </c>
      <c r="M66" s="27" t="e">
        <f t="shared" si="1"/>
        <v>#DIV/0!</v>
      </c>
      <c r="N66" s="24">
        <f>SUMIFS('Faturamento SP3'!$H$2:$H$692,'Faturamento SP3'!$D$2:$D$692,'Infos Relatório'!$B$2,'Faturamento SP3'!$E$2:$E$692,'Infos Relatório'!$B66,'Faturamento SP3'!$Z$2:$Z$692,'Infos Relatório'!I$1)</f>
        <v>0</v>
      </c>
      <c r="O66" s="23">
        <f>COUNTIFS('Faturamento SP3'!$D$2:$D$692,'Infos Relatório'!$B$2,'Faturamento SP3'!$E$2:$E$692,'Infos Relatório'!$B66,'Faturamento SP3'!$Z$2:$Z$692,'Infos Relatório'!O$1)</f>
        <v>0</v>
      </c>
      <c r="P66" s="13">
        <f>SUMIFS('Faturamento SP3'!$G$2:$G$692,'Faturamento SP3'!$D$2:$D$692,'Infos Relatório'!$B$2,'Faturamento SP3'!$E$2:$E$692,'Infos Relatório'!$B66,'Faturamento SP3'!$Z$2:$Z$692,'Infos Relatório'!O$1)</f>
        <v>0</v>
      </c>
      <c r="Q66" s="13">
        <f>SUMIFS('Faturamento SP3'!$J$2:$J$692,'Faturamento SP3'!$D$2:$D$692,'Infos Relatório'!$B$2,'Faturamento SP3'!$E$2:$E$692,'Infos Relatório'!$B66,'Faturamento SP3'!$Z$2:$Z$692,'Infos Relatório'!O$1)</f>
        <v>0</v>
      </c>
      <c r="R66" s="14">
        <f>SUMIFS('Faturamento SP3'!$O$2:$O$692,'Faturamento SP3'!$D$2:$D$692,'Infos Relatório'!$B$2,'Faturamento SP3'!$E$2:$E$692,'Infos Relatório'!$B66,'Faturamento SP3'!$Z$2:$Z$692,'Infos Relatório'!O$1,'Faturamento SP3'!$T$2:$T$692,"Sim")+SUMIFS('Faturamento SP3'!$P$2:$P$692,'Faturamento SP3'!$D$2:$D$692,'Infos Relatório'!$B$2,'Faturamento SP3'!$E$2:$E$692,'Infos Relatório'!$B66,'Faturamento SP3'!$Z$2:$Z$692,'Infos Relatório'!O$1,'Faturamento SP3'!$T$2:$T$692,"Sim")</f>
        <v>0</v>
      </c>
      <c r="S66" s="27" t="e">
        <f t="shared" si="2"/>
        <v>#DIV/0!</v>
      </c>
      <c r="T66" s="24">
        <f>SUMIFS('Faturamento SP3'!$H$2:$H$692,'Faturamento SP3'!$D$2:$D$692,'Infos Relatório'!$B$2,'Faturamento SP3'!$E$2:$E$692,'Infos Relatório'!$B66,'Faturamento SP3'!$Z$2:$Z$692,'Infos Relatório'!O$1)</f>
        <v>0</v>
      </c>
      <c r="U66" s="23">
        <f>COUNTIFS('Faturamento SP3'!$D$2:$D$692,'Infos Relatório'!$B$2,'Faturamento SP3'!$E$2:$E$692,'Infos Relatório'!$B66,'Faturamento SP3'!$Z$2:$Z$692,'Infos Relatório'!U$1)</f>
        <v>0</v>
      </c>
      <c r="V66" s="13">
        <f>SUMIFS('Faturamento SP3'!$G$2:$G$692,'Faturamento SP3'!$D$2:$D$692,'Infos Relatório'!$B$2,'Faturamento SP3'!$E$2:$E$692,'Infos Relatório'!$B66,'Faturamento SP3'!$Z$2:$Z$692,'Infos Relatório'!U$1)</f>
        <v>0</v>
      </c>
      <c r="W66" s="13">
        <f>SUMIFS('Faturamento SP3'!$J$2:$J$692,'Faturamento SP3'!$D$2:$D$692,'Infos Relatório'!$B$2,'Faturamento SP3'!$E$2:$E$692,'Infos Relatório'!$B66,'Faturamento SP3'!$Z$2:$Z$692,'Infos Relatório'!U$1)</f>
        <v>0</v>
      </c>
      <c r="X66" s="14">
        <f>SUMIFS('Faturamento SP3'!$O$2:$O$692,'Faturamento SP3'!$D$2:$D$692,'Infos Relatório'!$B$2,'Faturamento SP3'!$E$2:$E$692,'Infos Relatório'!$B66,'Faturamento SP3'!$Z$2:$Z$692,'Infos Relatório'!U$1,'Faturamento SP3'!$T$2:$T$692,"Sim")+SUMIFS('Faturamento SP3'!$P$2:$P$692,'Faturamento SP3'!$D$2:$D$692,'Infos Relatório'!$B$2,'Faturamento SP3'!$E$2:$E$692,'Infos Relatório'!$B66,'Faturamento SP3'!$Z$2:$Z$692,'Infos Relatório'!U$1,'Faturamento SP3'!$T$2:$T$692,"Sim")</f>
        <v>0</v>
      </c>
      <c r="Y66" s="27" t="e">
        <f t="shared" si="3"/>
        <v>#DIV/0!</v>
      </c>
      <c r="Z66" s="24">
        <f>SUMIFS('Faturamento SP3'!$H$2:$H$692,'Faturamento SP3'!$D$2:$D$692,'Infos Relatório'!$B$2,'Faturamento SP3'!$E$2:$E$692,'Infos Relatório'!$B66,'Faturamento SP3'!$Z$2:$Z$692,'Infos Relatório'!U$1)</f>
        <v>0</v>
      </c>
      <c r="AA66" s="23">
        <f>COUNTIFS('Faturamento SP3'!$D$2:$D$692,'Infos Relatório'!$B$2,'Faturamento SP3'!$E$2:$E$692,'Infos Relatório'!$B66,'Faturamento SP3'!$Z$2:$Z$692,'Infos Relatório'!AA$1)</f>
        <v>0</v>
      </c>
      <c r="AB66" s="13">
        <f>SUMIFS('Faturamento SP3'!$G$2:$G$692,'Faturamento SP3'!$D$2:$D$692,'Infos Relatório'!$B$2,'Faturamento SP3'!$E$2:$E$692,'Infos Relatório'!$B66,'Faturamento SP3'!$Z$2:$Z$692,'Infos Relatório'!AA$1)</f>
        <v>0</v>
      </c>
      <c r="AC66" s="13">
        <f>SUMIFS('Faturamento SP3'!$J$2:$J$692,'Faturamento SP3'!$D$2:$D$692,'Infos Relatório'!$B$2,'Faturamento SP3'!$E$2:$E$692,'Infos Relatório'!$B66,'Faturamento SP3'!$Z$2:$Z$692,'Infos Relatório'!AA$1)</f>
        <v>0</v>
      </c>
      <c r="AD66" s="14">
        <f>SUMIFS('Faturamento SP3'!$O$2:$O$692,'Faturamento SP3'!$D$2:$D$692,'Infos Relatório'!$B$2,'Faturamento SP3'!$E$2:$E$692,'Infos Relatório'!$B66,'Faturamento SP3'!$Z$2:$Z$692,'Infos Relatório'!AA$1,'Faturamento SP3'!$T$2:$T$692,"Sim")+SUMIFS('Faturamento SP3'!$P$2:$P$692,'Faturamento SP3'!$D$2:$D$692,'Infos Relatório'!$B$2,'Faturamento SP3'!$E$2:$E$692,'Infos Relatório'!$B66,'Faturamento SP3'!$Z$2:$Z$692,'Infos Relatório'!AA$1,'Faturamento SP3'!$T$2:$T$692,"Sim")</f>
        <v>0</v>
      </c>
      <c r="AE66" s="27" t="e">
        <f t="shared" si="4"/>
        <v>#DIV/0!</v>
      </c>
      <c r="AF66" s="24">
        <f>SUMIFS('Faturamento SP3'!$H$2:$H$692,'Faturamento SP3'!$D$2:$D$692,'Infos Relatório'!$B$2,'Faturamento SP3'!$E$2:$E$692,'Infos Relatório'!$B66,'Faturamento SP3'!$Z$2:$Z$692,'Infos Relatório'!AA$1)</f>
        <v>0</v>
      </c>
      <c r="AG66" s="23">
        <f>COUNTIFS('Faturamento SP3'!$D$2:$D$692,'Infos Relatório'!$B$2,'Faturamento SP3'!$E$2:$E$692,'Infos Relatório'!$B66,'Faturamento SP3'!$Z$2:$Z$692,'Infos Relatório'!AG$1)</f>
        <v>0</v>
      </c>
      <c r="AH66" s="13">
        <f>SUMIFS('Faturamento SP3'!$G$2:$G$692,'Faturamento SP3'!$D$2:$D$692,'Infos Relatório'!$B$2,'Faturamento SP3'!$E$2:$E$692,'Infos Relatório'!$B66,'Faturamento SP3'!$Z$2:$Z$692,'Infos Relatório'!AG$1)</f>
        <v>0</v>
      </c>
      <c r="AI66" s="13">
        <f>SUMIFS('Faturamento SP3'!$J$2:$J$692,'Faturamento SP3'!$D$2:$D$692,'Infos Relatório'!$B$2,'Faturamento SP3'!$E$2:$E$692,'Infos Relatório'!$B66,'Faturamento SP3'!$Z$2:$Z$692,'Infos Relatório'!AG$1)</f>
        <v>0</v>
      </c>
      <c r="AJ66" s="14">
        <f>SUMIFS('Faturamento SP3'!$O$2:$O$692,'Faturamento SP3'!$D$2:$D$692,'Infos Relatório'!$B$2,'Faturamento SP3'!$E$2:$E$692,'Infos Relatório'!$B66,'Faturamento SP3'!$Z$2:$Z$692,'Infos Relatório'!AG$1,'Faturamento SP3'!$T$2:$T$692,"Sim")+SUMIFS('Faturamento SP3'!$P$2:$P$692,'Faturamento SP3'!$D$2:$D$692,'Infos Relatório'!$B$2,'Faturamento SP3'!$E$2:$E$692,'Infos Relatório'!$B66,'Faturamento SP3'!$Z$2:$Z$692,'Infos Relatório'!AG$1,'Faturamento SP3'!$T$2:$T$692,"Sim")</f>
        <v>0</v>
      </c>
      <c r="AK66" s="27" t="e">
        <f t="shared" si="5"/>
        <v>#DIV/0!</v>
      </c>
      <c r="AL66" s="24">
        <f>SUMIFS('Faturamento SP3'!$H$2:$H$692,'Faturamento SP3'!$D$2:$D$692,'Infos Relatório'!$B$2,'Faturamento SP3'!$E$2:$E$692,'Infos Relatório'!$B66,'Faturamento SP3'!$Z$2:$Z$692,'Infos Relatório'!AG$1)</f>
        <v>0</v>
      </c>
      <c r="AM66" s="23">
        <f>COUNTIFS('Faturamento SP3'!$D$2:$D$692,'Infos Relatório'!$B$2,'Faturamento SP3'!$E$2:$E$692,'Infos Relatório'!$B66,'Faturamento SP3'!$Z$2:$Z$692,'Infos Relatório'!AM$1)</f>
        <v>0</v>
      </c>
      <c r="AN66" s="13">
        <f>SUMIFS('Faturamento SP3'!$G$2:$G$692,'Faturamento SP3'!$D$2:$D$692,'Infos Relatório'!$B$2,'Faturamento SP3'!$E$2:$E$692,'Infos Relatório'!$B66,'Faturamento SP3'!$Z$2:$Z$692,'Infos Relatório'!AM$1)</f>
        <v>0</v>
      </c>
      <c r="AO66" s="13">
        <f>SUMIFS('Faturamento SP3'!$J$2:$J$692,'Faturamento SP3'!$D$2:$D$692,'Infos Relatório'!$B$2,'Faturamento SP3'!$E$2:$E$692,'Infos Relatório'!$B66,'Faturamento SP3'!$Z$2:$Z$692,'Infos Relatório'!AM$1)</f>
        <v>0</v>
      </c>
      <c r="AP66" s="14">
        <f>SUMIFS('Faturamento SP3'!$O$2:$O$692,'Faturamento SP3'!$D$2:$D$692,'Infos Relatório'!$B$2,'Faturamento SP3'!$E$2:$E$692,'Infos Relatório'!$B66,'Faturamento SP3'!$Z$2:$Z$692,'Infos Relatório'!AM$1,'Faturamento SP3'!$T$2:$T$692,"Sim")+SUMIFS('Faturamento SP3'!$P$2:$P$692,'Faturamento SP3'!$D$2:$D$692,'Infos Relatório'!$B$2,'Faturamento SP3'!$E$2:$E$692,'Infos Relatório'!$B66,'Faturamento SP3'!$Z$2:$Z$692,'Infos Relatório'!AM$1,'Faturamento SP3'!$T$2:$T$692,"Sim")</f>
        <v>0</v>
      </c>
      <c r="AQ66" s="27" t="e">
        <f t="shared" si="6"/>
        <v>#DIV/0!</v>
      </c>
      <c r="AR66" s="24">
        <f>SUMIFS('Faturamento SP3'!$H$2:$H$692,'Faturamento SP3'!$D$2:$D$692,'Infos Relatório'!$B$2,'Faturamento SP3'!$E$2:$E$692,'Infos Relatório'!$B66,'Faturamento SP3'!$Z$2:$Z$692,'Infos Relatório'!AM$1)</f>
        <v>0</v>
      </c>
      <c r="AS66" s="23">
        <f>COUNTIFS('Faturamento SP3'!$D$2:$D$692,'Infos Relatório'!$B$2,'Faturamento SP3'!$E$2:$E$692,'Infos Relatório'!$B66,'Faturamento SP3'!$Z$2:$Z$692,'Infos Relatório'!AS$1)</f>
        <v>0</v>
      </c>
      <c r="AT66" s="13">
        <f>SUMIFS('Faturamento SP3'!$G$2:$G$692,'Faturamento SP3'!$D$2:$D$692,'Infos Relatório'!$B$2,'Faturamento SP3'!$E$2:$E$692,'Infos Relatório'!$B66,'Faturamento SP3'!$Z$2:$Z$692,'Infos Relatório'!AS$1)</f>
        <v>0</v>
      </c>
      <c r="AU66" s="13">
        <f>SUMIFS('Faturamento SP3'!$J$2:$J$692,'Faturamento SP3'!$D$2:$D$692,'Infos Relatório'!$B$2,'Faturamento SP3'!$E$2:$E$692,'Infos Relatório'!$B66,'Faturamento SP3'!$Z$2:$Z$692,'Infos Relatório'!AS$1)</f>
        <v>0</v>
      </c>
      <c r="AV66" s="14">
        <f>SUMIFS('Faturamento SP3'!$O$2:$O$692,'Faturamento SP3'!$D$2:$D$692,'Infos Relatório'!$B$2,'Faturamento SP3'!$E$2:$E$692,'Infos Relatório'!$B66,'Faturamento SP3'!$Z$2:$Z$692,'Infos Relatório'!AS$1,'Faturamento SP3'!$T$2:$T$692,"Sim")+SUMIFS('Faturamento SP3'!$P$2:$P$692,'Faturamento SP3'!$D$2:$D$692,'Infos Relatório'!$B$2,'Faturamento SP3'!$E$2:$E$692,'Infos Relatório'!$B66,'Faturamento SP3'!$Z$2:$Z$692,'Infos Relatório'!AS$1,'Faturamento SP3'!$T$2:$T$692,"Sim")</f>
        <v>0</v>
      </c>
      <c r="AW66" s="27" t="e">
        <f t="shared" si="7"/>
        <v>#DIV/0!</v>
      </c>
      <c r="AX66" s="24">
        <f>SUMIFS('Faturamento SP3'!$H$2:$H$692,'Faturamento SP3'!$D$2:$D$692,'Infos Relatório'!$B$2,'Faturamento SP3'!$E$2:$E$692,'Infos Relatório'!$B66,'Faturamento SP3'!$Z$2:$Z$692,'Infos Relatório'!AS$1)</f>
        <v>0</v>
      </c>
      <c r="AY66" s="23">
        <f>COUNTIFS('Faturamento SP3'!$D$2:$D$692,'Infos Relatório'!$B$2,'Faturamento SP3'!$E$2:$E$692,'Infos Relatório'!$B66,'Faturamento SP3'!$Z$2:$Z$692,'Infos Relatório'!AY$1)</f>
        <v>0</v>
      </c>
      <c r="AZ66" s="13">
        <f>SUMIFS('Faturamento SP3'!$G$2:$G$692,'Faturamento SP3'!$D$2:$D$692,'Infos Relatório'!$B$2,'Faturamento SP3'!$E$2:$E$692,'Infos Relatório'!$B66,'Faturamento SP3'!$Z$2:$Z$692,'Infos Relatório'!AY$1)</f>
        <v>0</v>
      </c>
      <c r="BA66" s="13">
        <f>SUMIFS('Faturamento SP3'!$J$2:$J$692,'Faturamento SP3'!$D$2:$D$692,'Infos Relatório'!$B$2,'Faturamento SP3'!$E$2:$E$692,'Infos Relatório'!$B66,'Faturamento SP3'!$Z$2:$Z$692,'Infos Relatório'!AY$1)</f>
        <v>0</v>
      </c>
      <c r="BB66" s="14">
        <f>SUMIFS('Faturamento SP3'!$O$2:$O$692,'Faturamento SP3'!$D$2:$D$692,'Infos Relatório'!$B$2,'Faturamento SP3'!$E$2:$E$692,'Infos Relatório'!$B66,'Faturamento SP3'!$Z$2:$Z$692,'Infos Relatório'!AY$1,'Faturamento SP3'!$T$2:$T$692,"Sim")+SUMIFS('Faturamento SP3'!$P$2:$P$692,'Faturamento SP3'!$D$2:$D$692,'Infos Relatório'!$B$2,'Faturamento SP3'!$E$2:$E$692,'Infos Relatório'!$B66,'Faturamento SP3'!$Z$2:$Z$692,'Infos Relatório'!AY$1,'Faturamento SP3'!$T$2:$T$692,"Sim")</f>
        <v>0</v>
      </c>
      <c r="BC66" s="27" t="e">
        <f t="shared" si="8"/>
        <v>#DIV/0!</v>
      </c>
      <c r="BD66" s="24">
        <f>SUMIFS('Faturamento SP3'!$H$2:$H$692,'Faturamento SP3'!$D$2:$D$692,'Infos Relatório'!$B$2,'Faturamento SP3'!$E$2:$E$692,'Infos Relatório'!$B66,'Faturamento SP3'!$Z$2:$Z$692,'Infos Relatório'!AY$1)</f>
        <v>0</v>
      </c>
      <c r="BE66" s="23">
        <f>COUNTIFS('Faturamento SP3'!$D$2:$D$692,'Infos Relatório'!$B$2,'Faturamento SP3'!$E$2:$E$692,'Infos Relatório'!$B66,'Faturamento SP3'!$Z$2:$Z$692,'Infos Relatório'!BE$1)</f>
        <v>0</v>
      </c>
      <c r="BF66" s="13">
        <f>SUMIFS('Faturamento SP3'!$G$2:$G$692,'Faturamento SP3'!$D$2:$D$692,'Infos Relatório'!$B$2,'Faturamento SP3'!$E$2:$E$692,'Infos Relatório'!$B66,'Faturamento SP3'!$Z$2:$Z$692,'Infos Relatório'!BE$1)</f>
        <v>0</v>
      </c>
      <c r="BG66" s="13">
        <f>SUMIFS('Faturamento SP3'!$J$2:$J$692,'Faturamento SP3'!$D$2:$D$692,'Infos Relatório'!$B$2,'Faturamento SP3'!$E$2:$E$692,'Infos Relatório'!$B66,'Faturamento SP3'!$Z$2:$Z$692,'Infos Relatório'!BE$1)</f>
        <v>0</v>
      </c>
      <c r="BH66" s="14">
        <f>SUMIFS('Faturamento SP3'!$O$2:$O$692,'Faturamento SP3'!$D$2:$D$692,'Infos Relatório'!$B$2,'Faturamento SP3'!$E$2:$E$692,'Infos Relatório'!$B66,'Faturamento SP3'!$Z$2:$Z$692,'Infos Relatório'!BE$1,'Faturamento SP3'!$T$2:$T$692,"Sim")+SUMIFS('Faturamento SP3'!$P$2:$P$692,'Faturamento SP3'!$D$2:$D$692,'Infos Relatório'!$B$2,'Faturamento SP3'!$E$2:$E$692,'Infos Relatório'!$B66,'Faturamento SP3'!$Z$2:$Z$692,'Infos Relatório'!BE$1,'Faturamento SP3'!$T$2:$T$692,"Sim")</f>
        <v>0</v>
      </c>
      <c r="BI66" s="27" t="e">
        <f t="shared" si="9"/>
        <v>#DIV/0!</v>
      </c>
      <c r="BJ66" s="24">
        <f>SUMIFS('Faturamento SP3'!$H$2:$H$692,'Faturamento SP3'!$D$2:$D$692,'Infos Relatório'!$B$2,'Faturamento SP3'!$E$2:$E$692,'Infos Relatório'!$B66,'Faturamento SP3'!$Z$2:$Z$692,'Infos Relatório'!BE$1)</f>
        <v>0</v>
      </c>
      <c r="BK66" s="23">
        <f>COUNTIFS('Faturamento SP3'!$D$2:$D$692,'Infos Relatório'!$B$2,'Faturamento SP3'!$E$2:$E$692,'Infos Relatório'!$B66,'Faturamento SP3'!$Z$2:$Z$692,'Infos Relatório'!BK$1)</f>
        <v>0</v>
      </c>
      <c r="BL66" s="13">
        <f>SUMIFS('Faturamento SP3'!$G$2:$G$692,'Faturamento SP3'!$D$2:$D$692,'Infos Relatório'!$B$2,'Faturamento SP3'!$E$2:$E$692,'Infos Relatório'!$B66,'Faturamento SP3'!$Z$2:$Z$692,'Infos Relatório'!BK$1)</f>
        <v>0</v>
      </c>
      <c r="BM66" s="13">
        <f>SUMIFS('Faturamento SP3'!$J$2:$J$692,'Faturamento SP3'!$D$2:$D$692,'Infos Relatório'!$B$2,'Faturamento SP3'!$E$2:$E$692,'Infos Relatório'!$B66,'Faturamento SP3'!$Z$2:$Z$692,'Infos Relatório'!BK$1)</f>
        <v>0</v>
      </c>
      <c r="BN66" s="14">
        <f>SUMIFS('Faturamento SP3'!$O$2:$O$692,'Faturamento SP3'!$D$2:$D$692,'Infos Relatório'!$B$2,'Faturamento SP3'!$E$2:$E$692,'Infos Relatório'!$B66,'Faturamento SP3'!$Z$2:$Z$692,'Infos Relatório'!BK$1,'Faturamento SP3'!$T$2:$T$692,"Sim")+SUMIFS('Faturamento SP3'!$P$2:$P$692,'Faturamento SP3'!$D$2:$D$692,'Infos Relatório'!$B$2,'Faturamento SP3'!$E$2:$E$692,'Infos Relatório'!$B66,'Faturamento SP3'!$Z$2:$Z$692,'Infos Relatório'!BK$1,'Faturamento SP3'!$T$2:$T$692,"Sim")</f>
        <v>0</v>
      </c>
      <c r="BO66" s="27" t="e">
        <f t="shared" si="10"/>
        <v>#DIV/0!</v>
      </c>
      <c r="BP66" s="24">
        <f>SUMIFS('Faturamento SP3'!$H$2:$H$692,'Faturamento SP3'!$D$2:$D$692,'Infos Relatório'!$B$2,'Faturamento SP3'!$E$2:$E$692,'Infos Relatório'!$B66,'Faturamento SP3'!$Z$2:$Z$692,'Infos Relatório'!BK$1)</f>
        <v>0</v>
      </c>
      <c r="BQ66" s="23">
        <f>COUNTIFS('Faturamento SP3'!$D$2:$D$692,'Infos Relatório'!$B$2,'Faturamento SP3'!$E$2:$E$692,'Infos Relatório'!$B66,'Faturamento SP3'!$Z$2:$Z$692,'Infos Relatório'!BQ$1)</f>
        <v>0</v>
      </c>
      <c r="BR66" s="13">
        <f>SUMIFS('Faturamento SP3'!$G$2:$G$692,'Faturamento SP3'!$D$2:$D$692,'Infos Relatório'!$B$2,'Faturamento SP3'!$E$2:$E$692,'Infos Relatório'!$B66,'Faturamento SP3'!$Z$2:$Z$692,'Infos Relatório'!BQ$1)</f>
        <v>0</v>
      </c>
      <c r="BS66" s="13">
        <f>SUMIFS('Faturamento SP3'!$J$2:$J$692,'Faturamento SP3'!$D$2:$D$692,'Infos Relatório'!$B$2,'Faturamento SP3'!$E$2:$E$692,'Infos Relatório'!$B66,'Faturamento SP3'!$Z$2:$Z$692,'Infos Relatório'!BQ$1)</f>
        <v>0</v>
      </c>
      <c r="BT66" s="14">
        <f>SUMIFS('Faturamento SP3'!$O$2:$O$692,'Faturamento SP3'!$D$2:$D$692,'Infos Relatório'!$B$2,'Faturamento SP3'!$E$2:$E$692,'Infos Relatório'!$B66,'Faturamento SP3'!$Z$2:$Z$692,'Infos Relatório'!BQ$1,'Faturamento SP3'!$T$2:$T$692,"Sim")+SUMIFS('Faturamento SP3'!$P$2:$P$692,'Faturamento SP3'!$D$2:$D$692,'Infos Relatório'!$B$2,'Faturamento SP3'!$E$2:$E$692,'Infos Relatório'!$B66,'Faturamento SP3'!$Z$2:$Z$692,'Infos Relatório'!BQ$1,'Faturamento SP3'!$T$2:$T$692,"Sim")</f>
        <v>0</v>
      </c>
      <c r="BU66" s="27" t="e">
        <f t="shared" si="11"/>
        <v>#DIV/0!</v>
      </c>
      <c r="BV66" s="24">
        <f>SUMIFS('Faturamento SP3'!$H$2:$H$692,'Faturamento SP3'!$D$2:$D$692,'Infos Relatório'!$B$2,'Faturamento SP3'!$E$2:$E$692,'Infos Relatório'!$B66,'Faturamento SP3'!$Z$2:$Z$692,'Infos Relatório'!BQ$1)</f>
        <v>0</v>
      </c>
    </row>
    <row r="67" spans="2:74">
      <c r="B67" s="17" t="s">
        <v>71</v>
      </c>
      <c r="C67" s="23">
        <f>COUNTIFS('Faturamento SP3'!$D$2:$D$692,'Infos Relatório'!$B$2,'Faturamento SP3'!$E$2:$E$692,'Infos Relatório'!$B67,'Faturamento SP3'!$Z$2:$Z$692,'Infos Relatório'!C$1)</f>
        <v>0</v>
      </c>
      <c r="D67" s="13">
        <f>SUMIFS('Faturamento SP3'!$G$2:$G$692,'Faturamento SP3'!$D$2:$D$692,'Infos Relatório'!$B$2,'Faturamento SP3'!$E$2:$E$692,'Infos Relatório'!$B67,'Faturamento SP3'!$Z$2:$Z$692,'Infos Relatório'!C$1)</f>
        <v>0</v>
      </c>
      <c r="E67" s="13">
        <f>SUMIFS('Faturamento SP3'!$J$2:$J$692,'Faturamento SP3'!$D$2:$D$692,'Infos Relatório'!$B$2,'Faturamento SP3'!$E$2:$E$692,'Infos Relatório'!$B67,'Faturamento SP3'!$Z$2:$Z$692,'Infos Relatório'!C$1)</f>
        <v>0</v>
      </c>
      <c r="F67" s="14">
        <f>SUMIFS('Faturamento SP3'!$O$2:$O$692,'Faturamento SP3'!$D$2:$D$692,'Infos Relatório'!$B$2,'Faturamento SP3'!$E$2:$E$692,'Infos Relatório'!$B67,'Faturamento SP3'!$Z$2:$Z$692,'Infos Relatório'!C$1,'Faturamento SP3'!$T$2:$T$692,"Sim")+SUMIFS('Faturamento SP3'!$P$2:$P$692,'Faturamento SP3'!$D$2:$D$692,'Infos Relatório'!$B$2,'Faturamento SP3'!$E$2:$E$692,'Infos Relatório'!$B67,'Faturamento SP3'!$Z$2:$Z$692,'Infos Relatório'!C$1,'Faturamento SP3'!$T$2:$T$692,"Sim")</f>
        <v>0</v>
      </c>
      <c r="G67" s="27" t="e">
        <f t="shared" si="12"/>
        <v>#DIV/0!</v>
      </c>
      <c r="H67" s="24">
        <f>SUMIFS('Faturamento SP3'!$H$2:$H$692,'Faturamento SP3'!$D$2:$D$692,'Infos Relatório'!$B$2,'Faturamento SP3'!$E$2:$E$692,'Infos Relatório'!$B67,'Faturamento SP3'!$Z$2:$Z$692,'Infos Relatório'!C$1)</f>
        <v>0</v>
      </c>
      <c r="I67" s="23">
        <f>COUNTIFS('Faturamento SP3'!$D$2:$D$692,'Infos Relatório'!$B$2,'Faturamento SP3'!$E$2:$E$692,'Infos Relatório'!$B67,'Faturamento SP3'!$Z$2:$Z$692,'Infos Relatório'!I$1)</f>
        <v>0</v>
      </c>
      <c r="J67" s="13">
        <f>SUMIFS('Faturamento SP3'!$G$2:$G$692,'Faturamento SP3'!$D$2:$D$692,'Infos Relatório'!$B$2,'Faturamento SP3'!$E$2:$E$692,'Infos Relatório'!$B67,'Faturamento SP3'!$Z$2:$Z$692,'Infos Relatório'!I$1)</f>
        <v>0</v>
      </c>
      <c r="K67" s="13">
        <f>SUMIFS('Faturamento SP3'!$J$2:$J$692,'Faturamento SP3'!$D$2:$D$692,'Infos Relatório'!$B$2,'Faturamento SP3'!$E$2:$E$692,'Infos Relatório'!$B67,'Faturamento SP3'!$Z$2:$Z$692,'Infos Relatório'!I$1)</f>
        <v>0</v>
      </c>
      <c r="L67" s="14">
        <f>SUMIFS('Faturamento SP3'!$O$2:$O$692,'Faturamento SP3'!$D$2:$D$692,'Infos Relatório'!$B$2,'Faturamento SP3'!$E$2:$E$692,'Infos Relatório'!$B67,'Faturamento SP3'!$Z$2:$Z$692,'Infos Relatório'!I$1,'Faturamento SP3'!$T$2:$T$692,"Sim")+SUMIFS('Faturamento SP3'!$P$2:$P$692,'Faturamento SP3'!$D$2:$D$692,'Infos Relatório'!$B$2,'Faturamento SP3'!$E$2:$E$692,'Infos Relatório'!$B67,'Faturamento SP3'!$Z$2:$Z$692,'Infos Relatório'!I$1,'Faturamento SP3'!$T$2:$T$692,"Sim")</f>
        <v>0</v>
      </c>
      <c r="M67" s="27" t="e">
        <f t="shared" si="1"/>
        <v>#DIV/0!</v>
      </c>
      <c r="N67" s="24">
        <f>SUMIFS('Faturamento SP3'!$H$2:$H$692,'Faturamento SP3'!$D$2:$D$692,'Infos Relatório'!$B$2,'Faturamento SP3'!$E$2:$E$692,'Infos Relatório'!$B67,'Faturamento SP3'!$Z$2:$Z$692,'Infos Relatório'!I$1)</f>
        <v>0</v>
      </c>
      <c r="O67" s="23">
        <f>COUNTIFS('Faturamento SP3'!$D$2:$D$692,'Infos Relatório'!$B$2,'Faturamento SP3'!$E$2:$E$692,'Infos Relatório'!$B67,'Faturamento SP3'!$Z$2:$Z$692,'Infos Relatório'!O$1)</f>
        <v>0</v>
      </c>
      <c r="P67" s="13">
        <f>SUMIFS('Faturamento SP3'!$G$2:$G$692,'Faturamento SP3'!$D$2:$D$692,'Infos Relatório'!$B$2,'Faturamento SP3'!$E$2:$E$692,'Infos Relatório'!$B67,'Faturamento SP3'!$Z$2:$Z$692,'Infos Relatório'!O$1)</f>
        <v>0</v>
      </c>
      <c r="Q67" s="13">
        <f>SUMIFS('Faturamento SP3'!$J$2:$J$692,'Faturamento SP3'!$D$2:$D$692,'Infos Relatório'!$B$2,'Faturamento SP3'!$E$2:$E$692,'Infos Relatório'!$B67,'Faturamento SP3'!$Z$2:$Z$692,'Infos Relatório'!O$1)</f>
        <v>0</v>
      </c>
      <c r="R67" s="14">
        <f>SUMIFS('Faturamento SP3'!$O$2:$O$692,'Faturamento SP3'!$D$2:$D$692,'Infos Relatório'!$B$2,'Faturamento SP3'!$E$2:$E$692,'Infos Relatório'!$B67,'Faturamento SP3'!$Z$2:$Z$692,'Infos Relatório'!O$1,'Faturamento SP3'!$T$2:$T$692,"Sim")+SUMIFS('Faturamento SP3'!$P$2:$P$692,'Faturamento SP3'!$D$2:$D$692,'Infos Relatório'!$B$2,'Faturamento SP3'!$E$2:$E$692,'Infos Relatório'!$B67,'Faturamento SP3'!$Z$2:$Z$692,'Infos Relatório'!O$1,'Faturamento SP3'!$T$2:$T$692,"Sim")</f>
        <v>0</v>
      </c>
      <c r="S67" s="27" t="e">
        <f t="shared" si="2"/>
        <v>#DIV/0!</v>
      </c>
      <c r="T67" s="24">
        <f>SUMIFS('Faturamento SP3'!$H$2:$H$692,'Faturamento SP3'!$D$2:$D$692,'Infos Relatório'!$B$2,'Faturamento SP3'!$E$2:$E$692,'Infos Relatório'!$B67,'Faturamento SP3'!$Z$2:$Z$692,'Infos Relatório'!O$1)</f>
        <v>0</v>
      </c>
      <c r="U67" s="23">
        <f>COUNTIFS('Faturamento SP3'!$D$2:$D$692,'Infos Relatório'!$B$2,'Faturamento SP3'!$E$2:$E$692,'Infos Relatório'!$B67,'Faturamento SP3'!$Z$2:$Z$692,'Infos Relatório'!U$1)</f>
        <v>0</v>
      </c>
      <c r="V67" s="13">
        <f>SUMIFS('Faturamento SP3'!$G$2:$G$692,'Faturamento SP3'!$D$2:$D$692,'Infos Relatório'!$B$2,'Faturamento SP3'!$E$2:$E$692,'Infos Relatório'!$B67,'Faturamento SP3'!$Z$2:$Z$692,'Infos Relatório'!U$1)</f>
        <v>0</v>
      </c>
      <c r="W67" s="13">
        <f>SUMIFS('Faturamento SP3'!$J$2:$J$692,'Faturamento SP3'!$D$2:$D$692,'Infos Relatório'!$B$2,'Faturamento SP3'!$E$2:$E$692,'Infos Relatório'!$B67,'Faturamento SP3'!$Z$2:$Z$692,'Infos Relatório'!U$1)</f>
        <v>0</v>
      </c>
      <c r="X67" s="14">
        <f>SUMIFS('Faturamento SP3'!$O$2:$O$692,'Faturamento SP3'!$D$2:$D$692,'Infos Relatório'!$B$2,'Faturamento SP3'!$E$2:$E$692,'Infos Relatório'!$B67,'Faturamento SP3'!$Z$2:$Z$692,'Infos Relatório'!U$1,'Faturamento SP3'!$T$2:$T$692,"Sim")+SUMIFS('Faturamento SP3'!$P$2:$P$692,'Faturamento SP3'!$D$2:$D$692,'Infos Relatório'!$B$2,'Faturamento SP3'!$E$2:$E$692,'Infos Relatório'!$B67,'Faturamento SP3'!$Z$2:$Z$692,'Infos Relatório'!U$1,'Faturamento SP3'!$T$2:$T$692,"Sim")</f>
        <v>0</v>
      </c>
      <c r="Y67" s="27" t="e">
        <f t="shared" si="3"/>
        <v>#DIV/0!</v>
      </c>
      <c r="Z67" s="24">
        <f>SUMIFS('Faturamento SP3'!$H$2:$H$692,'Faturamento SP3'!$D$2:$D$692,'Infos Relatório'!$B$2,'Faturamento SP3'!$E$2:$E$692,'Infos Relatório'!$B67,'Faturamento SP3'!$Z$2:$Z$692,'Infos Relatório'!U$1)</f>
        <v>0</v>
      </c>
      <c r="AA67" s="23">
        <f>COUNTIFS('Faturamento SP3'!$D$2:$D$692,'Infos Relatório'!$B$2,'Faturamento SP3'!$E$2:$E$692,'Infos Relatório'!$B67,'Faturamento SP3'!$Z$2:$Z$692,'Infos Relatório'!AA$1)</f>
        <v>0</v>
      </c>
      <c r="AB67" s="13">
        <f>SUMIFS('Faturamento SP3'!$G$2:$G$692,'Faturamento SP3'!$D$2:$D$692,'Infos Relatório'!$B$2,'Faturamento SP3'!$E$2:$E$692,'Infos Relatório'!$B67,'Faturamento SP3'!$Z$2:$Z$692,'Infos Relatório'!AA$1)</f>
        <v>0</v>
      </c>
      <c r="AC67" s="13">
        <f>SUMIFS('Faturamento SP3'!$J$2:$J$692,'Faturamento SP3'!$D$2:$D$692,'Infos Relatório'!$B$2,'Faturamento SP3'!$E$2:$E$692,'Infos Relatório'!$B67,'Faturamento SP3'!$Z$2:$Z$692,'Infos Relatório'!AA$1)</f>
        <v>0</v>
      </c>
      <c r="AD67" s="14">
        <f>SUMIFS('Faturamento SP3'!$O$2:$O$692,'Faturamento SP3'!$D$2:$D$692,'Infos Relatório'!$B$2,'Faturamento SP3'!$E$2:$E$692,'Infos Relatório'!$B67,'Faturamento SP3'!$Z$2:$Z$692,'Infos Relatório'!AA$1,'Faturamento SP3'!$T$2:$T$692,"Sim")+SUMIFS('Faturamento SP3'!$P$2:$P$692,'Faturamento SP3'!$D$2:$D$692,'Infos Relatório'!$B$2,'Faturamento SP3'!$E$2:$E$692,'Infos Relatório'!$B67,'Faturamento SP3'!$Z$2:$Z$692,'Infos Relatório'!AA$1,'Faturamento SP3'!$T$2:$T$692,"Sim")</f>
        <v>0</v>
      </c>
      <c r="AE67" s="27" t="e">
        <f t="shared" si="4"/>
        <v>#DIV/0!</v>
      </c>
      <c r="AF67" s="24">
        <f>SUMIFS('Faturamento SP3'!$H$2:$H$692,'Faturamento SP3'!$D$2:$D$692,'Infos Relatório'!$B$2,'Faturamento SP3'!$E$2:$E$692,'Infos Relatório'!$B67,'Faturamento SP3'!$Z$2:$Z$692,'Infos Relatório'!AA$1)</f>
        <v>0</v>
      </c>
      <c r="AG67" s="23">
        <f>COUNTIFS('Faturamento SP3'!$D$2:$D$692,'Infos Relatório'!$B$2,'Faturamento SP3'!$E$2:$E$692,'Infos Relatório'!$B67,'Faturamento SP3'!$Z$2:$Z$692,'Infos Relatório'!AG$1)</f>
        <v>0</v>
      </c>
      <c r="AH67" s="13">
        <f>SUMIFS('Faturamento SP3'!$G$2:$G$692,'Faturamento SP3'!$D$2:$D$692,'Infos Relatório'!$B$2,'Faturamento SP3'!$E$2:$E$692,'Infos Relatório'!$B67,'Faturamento SP3'!$Z$2:$Z$692,'Infos Relatório'!AG$1)</f>
        <v>0</v>
      </c>
      <c r="AI67" s="13">
        <f>SUMIFS('Faturamento SP3'!$J$2:$J$692,'Faturamento SP3'!$D$2:$D$692,'Infos Relatório'!$B$2,'Faturamento SP3'!$E$2:$E$692,'Infos Relatório'!$B67,'Faturamento SP3'!$Z$2:$Z$692,'Infos Relatório'!AG$1)</f>
        <v>0</v>
      </c>
      <c r="AJ67" s="14">
        <f>SUMIFS('Faturamento SP3'!$O$2:$O$692,'Faturamento SP3'!$D$2:$D$692,'Infos Relatório'!$B$2,'Faturamento SP3'!$E$2:$E$692,'Infos Relatório'!$B67,'Faturamento SP3'!$Z$2:$Z$692,'Infos Relatório'!AG$1,'Faturamento SP3'!$T$2:$T$692,"Sim")+SUMIFS('Faturamento SP3'!$P$2:$P$692,'Faturamento SP3'!$D$2:$D$692,'Infos Relatório'!$B$2,'Faturamento SP3'!$E$2:$E$692,'Infos Relatório'!$B67,'Faturamento SP3'!$Z$2:$Z$692,'Infos Relatório'!AG$1,'Faturamento SP3'!$T$2:$T$692,"Sim")</f>
        <v>0</v>
      </c>
      <c r="AK67" s="27" t="e">
        <f t="shared" si="5"/>
        <v>#DIV/0!</v>
      </c>
      <c r="AL67" s="24">
        <f>SUMIFS('Faturamento SP3'!$H$2:$H$692,'Faturamento SP3'!$D$2:$D$692,'Infos Relatório'!$B$2,'Faturamento SP3'!$E$2:$E$692,'Infos Relatório'!$B67,'Faturamento SP3'!$Z$2:$Z$692,'Infos Relatório'!AG$1)</f>
        <v>0</v>
      </c>
      <c r="AM67" s="23">
        <f>COUNTIFS('Faturamento SP3'!$D$2:$D$692,'Infos Relatório'!$B$2,'Faturamento SP3'!$E$2:$E$692,'Infos Relatório'!$B67,'Faturamento SP3'!$Z$2:$Z$692,'Infos Relatório'!AM$1)</f>
        <v>0</v>
      </c>
      <c r="AN67" s="13">
        <f>SUMIFS('Faturamento SP3'!$G$2:$G$692,'Faturamento SP3'!$D$2:$D$692,'Infos Relatório'!$B$2,'Faturamento SP3'!$E$2:$E$692,'Infos Relatório'!$B67,'Faturamento SP3'!$Z$2:$Z$692,'Infos Relatório'!AM$1)</f>
        <v>0</v>
      </c>
      <c r="AO67" s="13">
        <f>SUMIFS('Faturamento SP3'!$J$2:$J$692,'Faturamento SP3'!$D$2:$D$692,'Infos Relatório'!$B$2,'Faturamento SP3'!$E$2:$E$692,'Infos Relatório'!$B67,'Faturamento SP3'!$Z$2:$Z$692,'Infos Relatório'!AM$1)</f>
        <v>0</v>
      </c>
      <c r="AP67" s="14">
        <f>SUMIFS('Faturamento SP3'!$O$2:$O$692,'Faturamento SP3'!$D$2:$D$692,'Infos Relatório'!$B$2,'Faturamento SP3'!$E$2:$E$692,'Infos Relatório'!$B67,'Faturamento SP3'!$Z$2:$Z$692,'Infos Relatório'!AM$1,'Faturamento SP3'!$T$2:$T$692,"Sim")+SUMIFS('Faturamento SP3'!$P$2:$P$692,'Faturamento SP3'!$D$2:$D$692,'Infos Relatório'!$B$2,'Faturamento SP3'!$E$2:$E$692,'Infos Relatório'!$B67,'Faturamento SP3'!$Z$2:$Z$692,'Infos Relatório'!AM$1,'Faturamento SP3'!$T$2:$T$692,"Sim")</f>
        <v>0</v>
      </c>
      <c r="AQ67" s="27" t="e">
        <f t="shared" si="6"/>
        <v>#DIV/0!</v>
      </c>
      <c r="AR67" s="24">
        <f>SUMIFS('Faturamento SP3'!$H$2:$H$692,'Faturamento SP3'!$D$2:$D$692,'Infos Relatório'!$B$2,'Faturamento SP3'!$E$2:$E$692,'Infos Relatório'!$B67,'Faturamento SP3'!$Z$2:$Z$692,'Infos Relatório'!AM$1)</f>
        <v>0</v>
      </c>
      <c r="AS67" s="23">
        <f>COUNTIFS('Faturamento SP3'!$D$2:$D$692,'Infos Relatório'!$B$2,'Faturamento SP3'!$E$2:$E$692,'Infos Relatório'!$B67,'Faturamento SP3'!$Z$2:$Z$692,'Infos Relatório'!AS$1)</f>
        <v>0</v>
      </c>
      <c r="AT67" s="13">
        <f>SUMIFS('Faturamento SP3'!$G$2:$G$692,'Faturamento SP3'!$D$2:$D$692,'Infos Relatório'!$B$2,'Faturamento SP3'!$E$2:$E$692,'Infos Relatório'!$B67,'Faturamento SP3'!$Z$2:$Z$692,'Infos Relatório'!AS$1)</f>
        <v>0</v>
      </c>
      <c r="AU67" s="13">
        <f>SUMIFS('Faturamento SP3'!$J$2:$J$692,'Faturamento SP3'!$D$2:$D$692,'Infos Relatório'!$B$2,'Faturamento SP3'!$E$2:$E$692,'Infos Relatório'!$B67,'Faturamento SP3'!$Z$2:$Z$692,'Infos Relatório'!AS$1)</f>
        <v>0</v>
      </c>
      <c r="AV67" s="14">
        <f>SUMIFS('Faturamento SP3'!$O$2:$O$692,'Faturamento SP3'!$D$2:$D$692,'Infos Relatório'!$B$2,'Faturamento SP3'!$E$2:$E$692,'Infos Relatório'!$B67,'Faturamento SP3'!$Z$2:$Z$692,'Infos Relatório'!AS$1,'Faturamento SP3'!$T$2:$T$692,"Sim")+SUMIFS('Faturamento SP3'!$P$2:$P$692,'Faturamento SP3'!$D$2:$D$692,'Infos Relatório'!$B$2,'Faturamento SP3'!$E$2:$E$692,'Infos Relatório'!$B67,'Faturamento SP3'!$Z$2:$Z$692,'Infos Relatório'!AS$1,'Faturamento SP3'!$T$2:$T$692,"Sim")</f>
        <v>0</v>
      </c>
      <c r="AW67" s="27" t="e">
        <f t="shared" si="7"/>
        <v>#DIV/0!</v>
      </c>
      <c r="AX67" s="24">
        <f>SUMIFS('Faturamento SP3'!$H$2:$H$692,'Faturamento SP3'!$D$2:$D$692,'Infos Relatório'!$B$2,'Faturamento SP3'!$E$2:$E$692,'Infos Relatório'!$B67,'Faturamento SP3'!$Z$2:$Z$692,'Infos Relatório'!AS$1)</f>
        <v>0</v>
      </c>
      <c r="AY67" s="23">
        <f>COUNTIFS('Faturamento SP3'!$D$2:$D$692,'Infos Relatório'!$B$2,'Faturamento SP3'!$E$2:$E$692,'Infos Relatório'!$B67,'Faturamento SP3'!$Z$2:$Z$692,'Infos Relatório'!AY$1)</f>
        <v>0</v>
      </c>
      <c r="AZ67" s="13">
        <f>SUMIFS('Faturamento SP3'!$G$2:$G$692,'Faturamento SP3'!$D$2:$D$692,'Infos Relatório'!$B$2,'Faturamento SP3'!$E$2:$E$692,'Infos Relatório'!$B67,'Faturamento SP3'!$Z$2:$Z$692,'Infos Relatório'!AY$1)</f>
        <v>0</v>
      </c>
      <c r="BA67" s="13">
        <f>SUMIFS('Faturamento SP3'!$J$2:$J$692,'Faturamento SP3'!$D$2:$D$692,'Infos Relatório'!$B$2,'Faturamento SP3'!$E$2:$E$692,'Infos Relatório'!$B67,'Faturamento SP3'!$Z$2:$Z$692,'Infos Relatório'!AY$1)</f>
        <v>0</v>
      </c>
      <c r="BB67" s="14">
        <f>SUMIFS('Faturamento SP3'!$O$2:$O$692,'Faturamento SP3'!$D$2:$D$692,'Infos Relatório'!$B$2,'Faturamento SP3'!$E$2:$E$692,'Infos Relatório'!$B67,'Faturamento SP3'!$Z$2:$Z$692,'Infos Relatório'!AY$1,'Faturamento SP3'!$T$2:$T$692,"Sim")+SUMIFS('Faturamento SP3'!$P$2:$P$692,'Faturamento SP3'!$D$2:$D$692,'Infos Relatório'!$B$2,'Faturamento SP3'!$E$2:$E$692,'Infos Relatório'!$B67,'Faturamento SP3'!$Z$2:$Z$692,'Infos Relatório'!AY$1,'Faturamento SP3'!$T$2:$T$692,"Sim")</f>
        <v>0</v>
      </c>
      <c r="BC67" s="27" t="e">
        <f t="shared" si="8"/>
        <v>#DIV/0!</v>
      </c>
      <c r="BD67" s="24">
        <f>SUMIFS('Faturamento SP3'!$H$2:$H$692,'Faturamento SP3'!$D$2:$D$692,'Infos Relatório'!$B$2,'Faturamento SP3'!$E$2:$E$692,'Infos Relatório'!$B67,'Faturamento SP3'!$Z$2:$Z$692,'Infos Relatório'!AY$1)</f>
        <v>0</v>
      </c>
      <c r="BE67" s="23">
        <f>COUNTIFS('Faturamento SP3'!$D$2:$D$692,'Infos Relatório'!$B$2,'Faturamento SP3'!$E$2:$E$692,'Infos Relatório'!$B67,'Faturamento SP3'!$Z$2:$Z$692,'Infos Relatório'!BE$1)</f>
        <v>0</v>
      </c>
      <c r="BF67" s="13">
        <f>SUMIFS('Faturamento SP3'!$G$2:$G$692,'Faturamento SP3'!$D$2:$D$692,'Infos Relatório'!$B$2,'Faturamento SP3'!$E$2:$E$692,'Infos Relatório'!$B67,'Faturamento SP3'!$Z$2:$Z$692,'Infos Relatório'!BE$1)</f>
        <v>0</v>
      </c>
      <c r="BG67" s="13">
        <f>SUMIFS('Faturamento SP3'!$J$2:$J$692,'Faturamento SP3'!$D$2:$D$692,'Infos Relatório'!$B$2,'Faturamento SP3'!$E$2:$E$692,'Infos Relatório'!$B67,'Faturamento SP3'!$Z$2:$Z$692,'Infos Relatório'!BE$1)</f>
        <v>0</v>
      </c>
      <c r="BH67" s="14">
        <f>SUMIFS('Faturamento SP3'!$O$2:$O$692,'Faturamento SP3'!$D$2:$D$692,'Infos Relatório'!$B$2,'Faturamento SP3'!$E$2:$E$692,'Infos Relatório'!$B67,'Faturamento SP3'!$Z$2:$Z$692,'Infos Relatório'!BE$1,'Faturamento SP3'!$T$2:$T$692,"Sim")+SUMIFS('Faturamento SP3'!$P$2:$P$692,'Faturamento SP3'!$D$2:$D$692,'Infos Relatório'!$B$2,'Faturamento SP3'!$E$2:$E$692,'Infos Relatório'!$B67,'Faturamento SP3'!$Z$2:$Z$692,'Infos Relatório'!BE$1,'Faturamento SP3'!$T$2:$T$692,"Sim")</f>
        <v>0</v>
      </c>
      <c r="BI67" s="27" t="e">
        <f t="shared" si="9"/>
        <v>#DIV/0!</v>
      </c>
      <c r="BJ67" s="24">
        <f>SUMIFS('Faturamento SP3'!$H$2:$H$692,'Faturamento SP3'!$D$2:$D$692,'Infos Relatório'!$B$2,'Faturamento SP3'!$E$2:$E$692,'Infos Relatório'!$B67,'Faturamento SP3'!$Z$2:$Z$692,'Infos Relatório'!BE$1)</f>
        <v>0</v>
      </c>
      <c r="BK67" s="23">
        <f>COUNTIFS('Faturamento SP3'!$D$2:$D$692,'Infos Relatório'!$B$2,'Faturamento SP3'!$E$2:$E$692,'Infos Relatório'!$B67,'Faturamento SP3'!$Z$2:$Z$692,'Infos Relatório'!BK$1)</f>
        <v>0</v>
      </c>
      <c r="BL67" s="13">
        <f>SUMIFS('Faturamento SP3'!$G$2:$G$692,'Faturamento SP3'!$D$2:$D$692,'Infos Relatório'!$B$2,'Faturamento SP3'!$E$2:$E$692,'Infos Relatório'!$B67,'Faturamento SP3'!$Z$2:$Z$692,'Infos Relatório'!BK$1)</f>
        <v>0</v>
      </c>
      <c r="BM67" s="13">
        <f>SUMIFS('Faturamento SP3'!$J$2:$J$692,'Faturamento SP3'!$D$2:$D$692,'Infos Relatório'!$B$2,'Faturamento SP3'!$E$2:$E$692,'Infos Relatório'!$B67,'Faturamento SP3'!$Z$2:$Z$692,'Infos Relatório'!BK$1)</f>
        <v>0</v>
      </c>
      <c r="BN67" s="14">
        <f>SUMIFS('Faturamento SP3'!$O$2:$O$692,'Faturamento SP3'!$D$2:$D$692,'Infos Relatório'!$B$2,'Faturamento SP3'!$E$2:$E$692,'Infos Relatório'!$B67,'Faturamento SP3'!$Z$2:$Z$692,'Infos Relatório'!BK$1,'Faturamento SP3'!$T$2:$T$692,"Sim")+SUMIFS('Faturamento SP3'!$P$2:$P$692,'Faturamento SP3'!$D$2:$D$692,'Infos Relatório'!$B$2,'Faturamento SP3'!$E$2:$E$692,'Infos Relatório'!$B67,'Faturamento SP3'!$Z$2:$Z$692,'Infos Relatório'!BK$1,'Faturamento SP3'!$T$2:$T$692,"Sim")</f>
        <v>0</v>
      </c>
      <c r="BO67" s="27" t="e">
        <f t="shared" si="10"/>
        <v>#DIV/0!</v>
      </c>
      <c r="BP67" s="24">
        <f>SUMIFS('Faturamento SP3'!$H$2:$H$692,'Faturamento SP3'!$D$2:$D$692,'Infos Relatório'!$B$2,'Faturamento SP3'!$E$2:$E$692,'Infos Relatório'!$B67,'Faturamento SP3'!$Z$2:$Z$692,'Infos Relatório'!BK$1)</f>
        <v>0</v>
      </c>
      <c r="BQ67" s="23">
        <f>COUNTIFS('Faturamento SP3'!$D$2:$D$692,'Infos Relatório'!$B$2,'Faturamento SP3'!$E$2:$E$692,'Infos Relatório'!$B67,'Faturamento SP3'!$Z$2:$Z$692,'Infos Relatório'!BQ$1)</f>
        <v>0</v>
      </c>
      <c r="BR67" s="13">
        <f>SUMIFS('Faturamento SP3'!$G$2:$G$692,'Faturamento SP3'!$D$2:$D$692,'Infos Relatório'!$B$2,'Faturamento SP3'!$E$2:$E$692,'Infos Relatório'!$B67,'Faturamento SP3'!$Z$2:$Z$692,'Infos Relatório'!BQ$1)</f>
        <v>0</v>
      </c>
      <c r="BS67" s="13">
        <f>SUMIFS('Faturamento SP3'!$J$2:$J$692,'Faturamento SP3'!$D$2:$D$692,'Infos Relatório'!$B$2,'Faturamento SP3'!$E$2:$E$692,'Infos Relatório'!$B67,'Faturamento SP3'!$Z$2:$Z$692,'Infos Relatório'!BQ$1)</f>
        <v>0</v>
      </c>
      <c r="BT67" s="14">
        <f>SUMIFS('Faturamento SP3'!$O$2:$O$692,'Faturamento SP3'!$D$2:$D$692,'Infos Relatório'!$B$2,'Faturamento SP3'!$E$2:$E$692,'Infos Relatório'!$B67,'Faturamento SP3'!$Z$2:$Z$692,'Infos Relatório'!BQ$1,'Faturamento SP3'!$T$2:$T$692,"Sim")+SUMIFS('Faturamento SP3'!$P$2:$P$692,'Faturamento SP3'!$D$2:$D$692,'Infos Relatório'!$B$2,'Faturamento SP3'!$E$2:$E$692,'Infos Relatório'!$B67,'Faturamento SP3'!$Z$2:$Z$692,'Infos Relatório'!BQ$1,'Faturamento SP3'!$T$2:$T$692,"Sim")</f>
        <v>0</v>
      </c>
      <c r="BU67" s="27" t="e">
        <f t="shared" si="11"/>
        <v>#DIV/0!</v>
      </c>
      <c r="BV67" s="24">
        <f>SUMIFS('Faturamento SP3'!$H$2:$H$692,'Faturamento SP3'!$D$2:$D$692,'Infos Relatório'!$B$2,'Faturamento SP3'!$E$2:$E$692,'Infos Relatório'!$B67,'Faturamento SP3'!$Z$2:$Z$692,'Infos Relatório'!BQ$1)</f>
        <v>0</v>
      </c>
    </row>
    <row r="68" spans="2:74">
      <c r="B68" s="17" t="s">
        <v>72</v>
      </c>
      <c r="C68" s="23">
        <f>COUNTIFS('Faturamento SP3'!$D$2:$D$692,'Infos Relatório'!$B$2,'Faturamento SP3'!$E$2:$E$692,'Infos Relatório'!$B68,'Faturamento SP3'!$Z$2:$Z$692,'Infos Relatório'!C$1)</f>
        <v>0</v>
      </c>
      <c r="D68" s="13">
        <f>SUMIFS('Faturamento SP3'!$G$2:$G$692,'Faturamento SP3'!$D$2:$D$692,'Infos Relatório'!$B$2,'Faturamento SP3'!$E$2:$E$692,'Infos Relatório'!$B68,'Faturamento SP3'!$Z$2:$Z$692,'Infos Relatório'!C$1)</f>
        <v>0</v>
      </c>
      <c r="E68" s="13">
        <f>SUMIFS('Faturamento SP3'!$J$2:$J$692,'Faturamento SP3'!$D$2:$D$692,'Infos Relatório'!$B$2,'Faturamento SP3'!$E$2:$E$692,'Infos Relatório'!$B68,'Faturamento SP3'!$Z$2:$Z$692,'Infos Relatório'!C$1)</f>
        <v>0</v>
      </c>
      <c r="F68" s="14">
        <f>SUMIFS('Faturamento SP3'!$O$2:$O$692,'Faturamento SP3'!$D$2:$D$692,'Infos Relatório'!$B$2,'Faturamento SP3'!$E$2:$E$692,'Infos Relatório'!$B68,'Faturamento SP3'!$Z$2:$Z$692,'Infos Relatório'!C$1,'Faturamento SP3'!$T$2:$T$692,"Sim")+SUMIFS('Faturamento SP3'!$P$2:$P$692,'Faturamento SP3'!$D$2:$D$692,'Infos Relatório'!$B$2,'Faturamento SP3'!$E$2:$E$692,'Infos Relatório'!$B68,'Faturamento SP3'!$Z$2:$Z$692,'Infos Relatório'!C$1,'Faturamento SP3'!$T$2:$T$692,"Sim")</f>
        <v>0</v>
      </c>
      <c r="G68" s="27" t="e">
        <f t="shared" si="12"/>
        <v>#DIV/0!</v>
      </c>
      <c r="H68" s="24">
        <f>SUMIFS('Faturamento SP3'!$H$2:$H$692,'Faturamento SP3'!$D$2:$D$692,'Infos Relatório'!$B$2,'Faturamento SP3'!$E$2:$E$692,'Infos Relatório'!$B68,'Faturamento SP3'!$Z$2:$Z$692,'Infos Relatório'!C$1)</f>
        <v>0</v>
      </c>
      <c r="I68" s="23">
        <f>COUNTIFS('Faturamento SP3'!$D$2:$D$692,'Infos Relatório'!$B$2,'Faturamento SP3'!$E$2:$E$692,'Infos Relatório'!$B68,'Faturamento SP3'!$Z$2:$Z$692,'Infos Relatório'!I$1)</f>
        <v>0</v>
      </c>
      <c r="J68" s="13">
        <f>SUMIFS('Faturamento SP3'!$G$2:$G$692,'Faturamento SP3'!$D$2:$D$692,'Infos Relatório'!$B$2,'Faturamento SP3'!$E$2:$E$692,'Infos Relatório'!$B68,'Faturamento SP3'!$Z$2:$Z$692,'Infos Relatório'!I$1)</f>
        <v>0</v>
      </c>
      <c r="K68" s="13">
        <f>SUMIFS('Faturamento SP3'!$J$2:$J$692,'Faturamento SP3'!$D$2:$D$692,'Infos Relatório'!$B$2,'Faturamento SP3'!$E$2:$E$692,'Infos Relatório'!$B68,'Faturamento SP3'!$Z$2:$Z$692,'Infos Relatório'!I$1)</f>
        <v>0</v>
      </c>
      <c r="L68" s="14">
        <f>SUMIFS('Faturamento SP3'!$O$2:$O$692,'Faturamento SP3'!$D$2:$D$692,'Infos Relatório'!$B$2,'Faturamento SP3'!$E$2:$E$692,'Infos Relatório'!$B68,'Faturamento SP3'!$Z$2:$Z$692,'Infos Relatório'!I$1,'Faturamento SP3'!$T$2:$T$692,"Sim")+SUMIFS('Faturamento SP3'!$P$2:$P$692,'Faturamento SP3'!$D$2:$D$692,'Infos Relatório'!$B$2,'Faturamento SP3'!$E$2:$E$692,'Infos Relatório'!$B68,'Faturamento SP3'!$Z$2:$Z$692,'Infos Relatório'!I$1,'Faturamento SP3'!$T$2:$T$692,"Sim")</f>
        <v>0</v>
      </c>
      <c r="M68" s="27" t="e">
        <f t="shared" ref="M68:M79" si="13">L68/K68</f>
        <v>#DIV/0!</v>
      </c>
      <c r="N68" s="24">
        <f>SUMIFS('Faturamento SP3'!$H$2:$H$692,'Faturamento SP3'!$D$2:$D$692,'Infos Relatório'!$B$2,'Faturamento SP3'!$E$2:$E$692,'Infos Relatório'!$B68,'Faturamento SP3'!$Z$2:$Z$692,'Infos Relatório'!I$1)</f>
        <v>0</v>
      </c>
      <c r="O68" s="23">
        <f>COUNTIFS('Faturamento SP3'!$D$2:$D$692,'Infos Relatório'!$B$2,'Faturamento SP3'!$E$2:$E$692,'Infos Relatório'!$B68,'Faturamento SP3'!$Z$2:$Z$692,'Infos Relatório'!O$1)</f>
        <v>0</v>
      </c>
      <c r="P68" s="13">
        <f>SUMIFS('Faturamento SP3'!$G$2:$G$692,'Faturamento SP3'!$D$2:$D$692,'Infos Relatório'!$B$2,'Faturamento SP3'!$E$2:$E$692,'Infos Relatório'!$B68,'Faturamento SP3'!$Z$2:$Z$692,'Infos Relatório'!O$1)</f>
        <v>0</v>
      </c>
      <c r="Q68" s="13">
        <f>SUMIFS('Faturamento SP3'!$J$2:$J$692,'Faturamento SP3'!$D$2:$D$692,'Infos Relatório'!$B$2,'Faturamento SP3'!$E$2:$E$692,'Infos Relatório'!$B68,'Faturamento SP3'!$Z$2:$Z$692,'Infos Relatório'!O$1)</f>
        <v>0</v>
      </c>
      <c r="R68" s="14">
        <f>SUMIFS('Faturamento SP3'!$O$2:$O$692,'Faturamento SP3'!$D$2:$D$692,'Infos Relatório'!$B$2,'Faturamento SP3'!$E$2:$E$692,'Infos Relatório'!$B68,'Faturamento SP3'!$Z$2:$Z$692,'Infos Relatório'!O$1,'Faturamento SP3'!$T$2:$T$692,"Sim")+SUMIFS('Faturamento SP3'!$P$2:$P$692,'Faturamento SP3'!$D$2:$D$692,'Infos Relatório'!$B$2,'Faturamento SP3'!$E$2:$E$692,'Infos Relatório'!$B68,'Faturamento SP3'!$Z$2:$Z$692,'Infos Relatório'!O$1,'Faturamento SP3'!$T$2:$T$692,"Sim")</f>
        <v>0</v>
      </c>
      <c r="S68" s="27" t="e">
        <f t="shared" ref="S68:S79" si="14">R68/Q68</f>
        <v>#DIV/0!</v>
      </c>
      <c r="T68" s="24">
        <f>SUMIFS('Faturamento SP3'!$H$2:$H$692,'Faturamento SP3'!$D$2:$D$692,'Infos Relatório'!$B$2,'Faturamento SP3'!$E$2:$E$692,'Infos Relatório'!$B68,'Faturamento SP3'!$Z$2:$Z$692,'Infos Relatório'!O$1)</f>
        <v>0</v>
      </c>
      <c r="U68" s="23">
        <f>COUNTIFS('Faturamento SP3'!$D$2:$D$692,'Infos Relatório'!$B$2,'Faturamento SP3'!$E$2:$E$692,'Infos Relatório'!$B68,'Faturamento SP3'!$Z$2:$Z$692,'Infos Relatório'!U$1)</f>
        <v>0</v>
      </c>
      <c r="V68" s="13">
        <f>SUMIFS('Faturamento SP3'!$G$2:$G$692,'Faturamento SP3'!$D$2:$D$692,'Infos Relatório'!$B$2,'Faturamento SP3'!$E$2:$E$692,'Infos Relatório'!$B68,'Faturamento SP3'!$Z$2:$Z$692,'Infos Relatório'!U$1)</f>
        <v>0</v>
      </c>
      <c r="W68" s="13">
        <f>SUMIFS('Faturamento SP3'!$J$2:$J$692,'Faturamento SP3'!$D$2:$D$692,'Infos Relatório'!$B$2,'Faturamento SP3'!$E$2:$E$692,'Infos Relatório'!$B68,'Faturamento SP3'!$Z$2:$Z$692,'Infos Relatório'!U$1)</f>
        <v>0</v>
      </c>
      <c r="X68" s="14">
        <f>SUMIFS('Faturamento SP3'!$O$2:$O$692,'Faturamento SP3'!$D$2:$D$692,'Infos Relatório'!$B$2,'Faturamento SP3'!$E$2:$E$692,'Infos Relatório'!$B68,'Faturamento SP3'!$Z$2:$Z$692,'Infos Relatório'!U$1,'Faturamento SP3'!$T$2:$T$692,"Sim")+SUMIFS('Faturamento SP3'!$P$2:$P$692,'Faturamento SP3'!$D$2:$D$692,'Infos Relatório'!$B$2,'Faturamento SP3'!$E$2:$E$692,'Infos Relatório'!$B68,'Faturamento SP3'!$Z$2:$Z$692,'Infos Relatório'!U$1,'Faturamento SP3'!$T$2:$T$692,"Sim")</f>
        <v>0</v>
      </c>
      <c r="Y68" s="27" t="e">
        <f t="shared" ref="Y68:Y79" si="15">X68/W68</f>
        <v>#DIV/0!</v>
      </c>
      <c r="Z68" s="24">
        <f>SUMIFS('Faturamento SP3'!$H$2:$H$692,'Faturamento SP3'!$D$2:$D$692,'Infos Relatório'!$B$2,'Faturamento SP3'!$E$2:$E$692,'Infos Relatório'!$B68,'Faturamento SP3'!$Z$2:$Z$692,'Infos Relatório'!U$1)</f>
        <v>0</v>
      </c>
      <c r="AA68" s="23">
        <f>COUNTIFS('Faturamento SP3'!$D$2:$D$692,'Infos Relatório'!$B$2,'Faturamento SP3'!$E$2:$E$692,'Infos Relatório'!$B68,'Faturamento SP3'!$Z$2:$Z$692,'Infos Relatório'!AA$1)</f>
        <v>0</v>
      </c>
      <c r="AB68" s="13">
        <f>SUMIFS('Faturamento SP3'!$G$2:$G$692,'Faturamento SP3'!$D$2:$D$692,'Infos Relatório'!$B$2,'Faturamento SP3'!$E$2:$E$692,'Infos Relatório'!$B68,'Faturamento SP3'!$Z$2:$Z$692,'Infos Relatório'!AA$1)</f>
        <v>0</v>
      </c>
      <c r="AC68" s="13">
        <f>SUMIFS('Faturamento SP3'!$J$2:$J$692,'Faturamento SP3'!$D$2:$D$692,'Infos Relatório'!$B$2,'Faturamento SP3'!$E$2:$E$692,'Infos Relatório'!$B68,'Faturamento SP3'!$Z$2:$Z$692,'Infos Relatório'!AA$1)</f>
        <v>0</v>
      </c>
      <c r="AD68" s="14">
        <f>SUMIFS('Faturamento SP3'!$O$2:$O$692,'Faturamento SP3'!$D$2:$D$692,'Infos Relatório'!$B$2,'Faturamento SP3'!$E$2:$E$692,'Infos Relatório'!$B68,'Faturamento SP3'!$Z$2:$Z$692,'Infos Relatório'!AA$1,'Faturamento SP3'!$T$2:$T$692,"Sim")+SUMIFS('Faturamento SP3'!$P$2:$P$692,'Faturamento SP3'!$D$2:$D$692,'Infos Relatório'!$B$2,'Faturamento SP3'!$E$2:$E$692,'Infos Relatório'!$B68,'Faturamento SP3'!$Z$2:$Z$692,'Infos Relatório'!AA$1,'Faturamento SP3'!$T$2:$T$692,"Sim")</f>
        <v>0</v>
      </c>
      <c r="AE68" s="27" t="e">
        <f t="shared" ref="AE68:AE79" si="16">AD68/AC68</f>
        <v>#DIV/0!</v>
      </c>
      <c r="AF68" s="24">
        <f>SUMIFS('Faturamento SP3'!$H$2:$H$692,'Faturamento SP3'!$D$2:$D$692,'Infos Relatório'!$B$2,'Faturamento SP3'!$E$2:$E$692,'Infos Relatório'!$B68,'Faturamento SP3'!$Z$2:$Z$692,'Infos Relatório'!AA$1)</f>
        <v>0</v>
      </c>
      <c r="AG68" s="23">
        <f>COUNTIFS('Faturamento SP3'!$D$2:$D$692,'Infos Relatório'!$B$2,'Faturamento SP3'!$E$2:$E$692,'Infos Relatório'!$B68,'Faturamento SP3'!$Z$2:$Z$692,'Infos Relatório'!AG$1)</f>
        <v>0</v>
      </c>
      <c r="AH68" s="13">
        <f>SUMIFS('Faturamento SP3'!$G$2:$G$692,'Faturamento SP3'!$D$2:$D$692,'Infos Relatório'!$B$2,'Faturamento SP3'!$E$2:$E$692,'Infos Relatório'!$B68,'Faturamento SP3'!$Z$2:$Z$692,'Infos Relatório'!AG$1)</f>
        <v>0</v>
      </c>
      <c r="AI68" s="13">
        <f>SUMIFS('Faturamento SP3'!$J$2:$J$692,'Faturamento SP3'!$D$2:$D$692,'Infos Relatório'!$B$2,'Faturamento SP3'!$E$2:$E$692,'Infos Relatório'!$B68,'Faturamento SP3'!$Z$2:$Z$692,'Infos Relatório'!AG$1)</f>
        <v>0</v>
      </c>
      <c r="AJ68" s="14">
        <f>SUMIFS('Faturamento SP3'!$O$2:$O$692,'Faturamento SP3'!$D$2:$D$692,'Infos Relatório'!$B$2,'Faturamento SP3'!$E$2:$E$692,'Infos Relatório'!$B68,'Faturamento SP3'!$Z$2:$Z$692,'Infos Relatório'!AG$1,'Faturamento SP3'!$T$2:$T$692,"Sim")+SUMIFS('Faturamento SP3'!$P$2:$P$692,'Faturamento SP3'!$D$2:$D$692,'Infos Relatório'!$B$2,'Faturamento SP3'!$E$2:$E$692,'Infos Relatório'!$B68,'Faturamento SP3'!$Z$2:$Z$692,'Infos Relatório'!AG$1,'Faturamento SP3'!$T$2:$T$692,"Sim")</f>
        <v>0</v>
      </c>
      <c r="AK68" s="27" t="e">
        <f t="shared" ref="AK68:AK79" si="17">AJ68/AI68</f>
        <v>#DIV/0!</v>
      </c>
      <c r="AL68" s="24">
        <f>SUMIFS('Faturamento SP3'!$H$2:$H$692,'Faturamento SP3'!$D$2:$D$692,'Infos Relatório'!$B$2,'Faturamento SP3'!$E$2:$E$692,'Infos Relatório'!$B68,'Faturamento SP3'!$Z$2:$Z$692,'Infos Relatório'!AG$1)</f>
        <v>0</v>
      </c>
      <c r="AM68" s="23">
        <f>COUNTIFS('Faturamento SP3'!$D$2:$D$692,'Infos Relatório'!$B$2,'Faturamento SP3'!$E$2:$E$692,'Infos Relatório'!$B68,'Faturamento SP3'!$Z$2:$Z$692,'Infos Relatório'!AM$1)</f>
        <v>0</v>
      </c>
      <c r="AN68" s="13">
        <f>SUMIFS('Faturamento SP3'!$G$2:$G$692,'Faturamento SP3'!$D$2:$D$692,'Infos Relatório'!$B$2,'Faturamento SP3'!$E$2:$E$692,'Infos Relatório'!$B68,'Faturamento SP3'!$Z$2:$Z$692,'Infos Relatório'!AM$1)</f>
        <v>0</v>
      </c>
      <c r="AO68" s="13">
        <f>SUMIFS('Faturamento SP3'!$J$2:$J$692,'Faturamento SP3'!$D$2:$D$692,'Infos Relatório'!$B$2,'Faturamento SP3'!$E$2:$E$692,'Infos Relatório'!$B68,'Faturamento SP3'!$Z$2:$Z$692,'Infos Relatório'!AM$1)</f>
        <v>0</v>
      </c>
      <c r="AP68" s="14">
        <f>SUMIFS('Faturamento SP3'!$O$2:$O$692,'Faturamento SP3'!$D$2:$D$692,'Infos Relatório'!$B$2,'Faturamento SP3'!$E$2:$E$692,'Infos Relatório'!$B68,'Faturamento SP3'!$Z$2:$Z$692,'Infos Relatório'!AM$1,'Faturamento SP3'!$T$2:$T$692,"Sim")+SUMIFS('Faturamento SP3'!$P$2:$P$692,'Faturamento SP3'!$D$2:$D$692,'Infos Relatório'!$B$2,'Faturamento SP3'!$E$2:$E$692,'Infos Relatório'!$B68,'Faturamento SP3'!$Z$2:$Z$692,'Infos Relatório'!AM$1,'Faturamento SP3'!$T$2:$T$692,"Sim")</f>
        <v>0</v>
      </c>
      <c r="AQ68" s="27" t="e">
        <f t="shared" ref="AQ68:AQ79" si="18">AP68/AO68</f>
        <v>#DIV/0!</v>
      </c>
      <c r="AR68" s="24">
        <f>SUMIFS('Faturamento SP3'!$H$2:$H$692,'Faturamento SP3'!$D$2:$D$692,'Infos Relatório'!$B$2,'Faturamento SP3'!$E$2:$E$692,'Infos Relatório'!$B68,'Faturamento SP3'!$Z$2:$Z$692,'Infos Relatório'!AM$1)</f>
        <v>0</v>
      </c>
      <c r="AS68" s="23">
        <f>COUNTIFS('Faturamento SP3'!$D$2:$D$692,'Infos Relatório'!$B$2,'Faturamento SP3'!$E$2:$E$692,'Infos Relatório'!$B68,'Faturamento SP3'!$Z$2:$Z$692,'Infos Relatório'!AS$1)</f>
        <v>0</v>
      </c>
      <c r="AT68" s="13">
        <f>SUMIFS('Faturamento SP3'!$G$2:$G$692,'Faturamento SP3'!$D$2:$D$692,'Infos Relatório'!$B$2,'Faturamento SP3'!$E$2:$E$692,'Infos Relatório'!$B68,'Faturamento SP3'!$Z$2:$Z$692,'Infos Relatório'!AS$1)</f>
        <v>0</v>
      </c>
      <c r="AU68" s="13">
        <f>SUMIFS('Faturamento SP3'!$J$2:$J$692,'Faturamento SP3'!$D$2:$D$692,'Infos Relatório'!$B$2,'Faturamento SP3'!$E$2:$E$692,'Infos Relatório'!$B68,'Faturamento SP3'!$Z$2:$Z$692,'Infos Relatório'!AS$1)</f>
        <v>0</v>
      </c>
      <c r="AV68" s="14">
        <f>SUMIFS('Faturamento SP3'!$O$2:$O$692,'Faturamento SP3'!$D$2:$D$692,'Infos Relatório'!$B$2,'Faturamento SP3'!$E$2:$E$692,'Infos Relatório'!$B68,'Faturamento SP3'!$Z$2:$Z$692,'Infos Relatório'!AS$1,'Faturamento SP3'!$T$2:$T$692,"Sim")+SUMIFS('Faturamento SP3'!$P$2:$P$692,'Faturamento SP3'!$D$2:$D$692,'Infos Relatório'!$B$2,'Faturamento SP3'!$E$2:$E$692,'Infos Relatório'!$B68,'Faturamento SP3'!$Z$2:$Z$692,'Infos Relatório'!AS$1,'Faturamento SP3'!$T$2:$T$692,"Sim")</f>
        <v>0</v>
      </c>
      <c r="AW68" s="27" t="e">
        <f t="shared" ref="AW68:AW79" si="19">AV68/AU68</f>
        <v>#DIV/0!</v>
      </c>
      <c r="AX68" s="24">
        <f>SUMIFS('Faturamento SP3'!$H$2:$H$692,'Faturamento SP3'!$D$2:$D$692,'Infos Relatório'!$B$2,'Faturamento SP3'!$E$2:$E$692,'Infos Relatório'!$B68,'Faturamento SP3'!$Z$2:$Z$692,'Infos Relatório'!AS$1)</f>
        <v>0</v>
      </c>
      <c r="AY68" s="23">
        <f>COUNTIFS('Faturamento SP3'!$D$2:$D$692,'Infos Relatório'!$B$2,'Faturamento SP3'!$E$2:$E$692,'Infos Relatório'!$B68,'Faturamento SP3'!$Z$2:$Z$692,'Infos Relatório'!AY$1)</f>
        <v>0</v>
      </c>
      <c r="AZ68" s="13">
        <f>SUMIFS('Faturamento SP3'!$G$2:$G$692,'Faturamento SP3'!$D$2:$D$692,'Infos Relatório'!$B$2,'Faturamento SP3'!$E$2:$E$692,'Infos Relatório'!$B68,'Faturamento SP3'!$Z$2:$Z$692,'Infos Relatório'!AY$1)</f>
        <v>0</v>
      </c>
      <c r="BA68" s="13">
        <f>SUMIFS('Faturamento SP3'!$J$2:$J$692,'Faturamento SP3'!$D$2:$D$692,'Infos Relatório'!$B$2,'Faturamento SP3'!$E$2:$E$692,'Infos Relatório'!$B68,'Faturamento SP3'!$Z$2:$Z$692,'Infos Relatório'!AY$1)</f>
        <v>0</v>
      </c>
      <c r="BB68" s="14">
        <f>SUMIFS('Faturamento SP3'!$O$2:$O$692,'Faturamento SP3'!$D$2:$D$692,'Infos Relatório'!$B$2,'Faturamento SP3'!$E$2:$E$692,'Infos Relatório'!$B68,'Faturamento SP3'!$Z$2:$Z$692,'Infos Relatório'!AY$1,'Faturamento SP3'!$T$2:$T$692,"Sim")+SUMIFS('Faturamento SP3'!$P$2:$P$692,'Faturamento SP3'!$D$2:$D$692,'Infos Relatório'!$B$2,'Faturamento SP3'!$E$2:$E$692,'Infos Relatório'!$B68,'Faturamento SP3'!$Z$2:$Z$692,'Infos Relatório'!AY$1,'Faturamento SP3'!$T$2:$T$692,"Sim")</f>
        <v>0</v>
      </c>
      <c r="BC68" s="27" t="e">
        <f t="shared" ref="BC68:BC79" si="20">BB68/BA68</f>
        <v>#DIV/0!</v>
      </c>
      <c r="BD68" s="24">
        <f>SUMIFS('Faturamento SP3'!$H$2:$H$692,'Faturamento SP3'!$D$2:$D$692,'Infos Relatório'!$B$2,'Faturamento SP3'!$E$2:$E$692,'Infos Relatório'!$B68,'Faturamento SP3'!$Z$2:$Z$692,'Infos Relatório'!AY$1)</f>
        <v>0</v>
      </c>
      <c r="BE68" s="23">
        <f>COUNTIFS('Faturamento SP3'!$D$2:$D$692,'Infos Relatório'!$B$2,'Faturamento SP3'!$E$2:$E$692,'Infos Relatório'!$B68,'Faturamento SP3'!$Z$2:$Z$692,'Infos Relatório'!BE$1)</f>
        <v>0</v>
      </c>
      <c r="BF68" s="13">
        <f>SUMIFS('Faturamento SP3'!$G$2:$G$692,'Faturamento SP3'!$D$2:$D$692,'Infos Relatório'!$B$2,'Faturamento SP3'!$E$2:$E$692,'Infos Relatório'!$B68,'Faturamento SP3'!$Z$2:$Z$692,'Infos Relatório'!BE$1)</f>
        <v>0</v>
      </c>
      <c r="BG68" s="13">
        <f>SUMIFS('Faturamento SP3'!$J$2:$J$692,'Faturamento SP3'!$D$2:$D$692,'Infos Relatório'!$B$2,'Faturamento SP3'!$E$2:$E$692,'Infos Relatório'!$B68,'Faturamento SP3'!$Z$2:$Z$692,'Infos Relatório'!BE$1)</f>
        <v>0</v>
      </c>
      <c r="BH68" s="14">
        <f>SUMIFS('Faturamento SP3'!$O$2:$O$692,'Faturamento SP3'!$D$2:$D$692,'Infos Relatório'!$B$2,'Faturamento SP3'!$E$2:$E$692,'Infos Relatório'!$B68,'Faturamento SP3'!$Z$2:$Z$692,'Infos Relatório'!BE$1,'Faturamento SP3'!$T$2:$T$692,"Sim")+SUMIFS('Faturamento SP3'!$P$2:$P$692,'Faturamento SP3'!$D$2:$D$692,'Infos Relatório'!$B$2,'Faturamento SP3'!$E$2:$E$692,'Infos Relatório'!$B68,'Faturamento SP3'!$Z$2:$Z$692,'Infos Relatório'!BE$1,'Faturamento SP3'!$T$2:$T$692,"Sim")</f>
        <v>0</v>
      </c>
      <c r="BI68" s="27" t="e">
        <f t="shared" ref="BI68:BI79" si="21">BH68/BG68</f>
        <v>#DIV/0!</v>
      </c>
      <c r="BJ68" s="24">
        <f>SUMIFS('Faturamento SP3'!$H$2:$H$692,'Faturamento SP3'!$D$2:$D$692,'Infos Relatório'!$B$2,'Faturamento SP3'!$E$2:$E$692,'Infos Relatório'!$B68,'Faturamento SP3'!$Z$2:$Z$692,'Infos Relatório'!BE$1)</f>
        <v>0</v>
      </c>
      <c r="BK68" s="23">
        <f>COUNTIFS('Faturamento SP3'!$D$2:$D$692,'Infos Relatório'!$B$2,'Faturamento SP3'!$E$2:$E$692,'Infos Relatório'!$B68,'Faturamento SP3'!$Z$2:$Z$692,'Infos Relatório'!BK$1)</f>
        <v>0</v>
      </c>
      <c r="BL68" s="13">
        <f>SUMIFS('Faturamento SP3'!$G$2:$G$692,'Faturamento SP3'!$D$2:$D$692,'Infos Relatório'!$B$2,'Faturamento SP3'!$E$2:$E$692,'Infos Relatório'!$B68,'Faturamento SP3'!$Z$2:$Z$692,'Infos Relatório'!BK$1)</f>
        <v>0</v>
      </c>
      <c r="BM68" s="13">
        <f>SUMIFS('Faturamento SP3'!$J$2:$J$692,'Faturamento SP3'!$D$2:$D$692,'Infos Relatório'!$B$2,'Faturamento SP3'!$E$2:$E$692,'Infos Relatório'!$B68,'Faturamento SP3'!$Z$2:$Z$692,'Infos Relatório'!BK$1)</f>
        <v>0</v>
      </c>
      <c r="BN68" s="14">
        <f>SUMIFS('Faturamento SP3'!$O$2:$O$692,'Faturamento SP3'!$D$2:$D$692,'Infos Relatório'!$B$2,'Faturamento SP3'!$E$2:$E$692,'Infos Relatório'!$B68,'Faturamento SP3'!$Z$2:$Z$692,'Infos Relatório'!BK$1,'Faturamento SP3'!$T$2:$T$692,"Sim")+SUMIFS('Faturamento SP3'!$P$2:$P$692,'Faturamento SP3'!$D$2:$D$692,'Infos Relatório'!$B$2,'Faturamento SP3'!$E$2:$E$692,'Infos Relatório'!$B68,'Faturamento SP3'!$Z$2:$Z$692,'Infos Relatório'!BK$1,'Faturamento SP3'!$T$2:$T$692,"Sim")</f>
        <v>0</v>
      </c>
      <c r="BO68" s="27" t="e">
        <f t="shared" ref="BO68:BO79" si="22">BN68/BM68</f>
        <v>#DIV/0!</v>
      </c>
      <c r="BP68" s="24">
        <f>SUMIFS('Faturamento SP3'!$H$2:$H$692,'Faturamento SP3'!$D$2:$D$692,'Infos Relatório'!$B$2,'Faturamento SP3'!$E$2:$E$692,'Infos Relatório'!$B68,'Faturamento SP3'!$Z$2:$Z$692,'Infos Relatório'!BK$1)</f>
        <v>0</v>
      </c>
      <c r="BQ68" s="23">
        <f>COUNTIFS('Faturamento SP3'!$D$2:$D$692,'Infos Relatório'!$B$2,'Faturamento SP3'!$E$2:$E$692,'Infos Relatório'!$B68,'Faturamento SP3'!$Z$2:$Z$692,'Infos Relatório'!BQ$1)</f>
        <v>0</v>
      </c>
      <c r="BR68" s="13">
        <f>SUMIFS('Faturamento SP3'!$G$2:$G$692,'Faturamento SP3'!$D$2:$D$692,'Infos Relatório'!$B$2,'Faturamento SP3'!$E$2:$E$692,'Infos Relatório'!$B68,'Faturamento SP3'!$Z$2:$Z$692,'Infos Relatório'!BQ$1)</f>
        <v>0</v>
      </c>
      <c r="BS68" s="13">
        <f>SUMIFS('Faturamento SP3'!$J$2:$J$692,'Faturamento SP3'!$D$2:$D$692,'Infos Relatório'!$B$2,'Faturamento SP3'!$E$2:$E$692,'Infos Relatório'!$B68,'Faturamento SP3'!$Z$2:$Z$692,'Infos Relatório'!BQ$1)</f>
        <v>0</v>
      </c>
      <c r="BT68" s="14">
        <f>SUMIFS('Faturamento SP3'!$O$2:$O$692,'Faturamento SP3'!$D$2:$D$692,'Infos Relatório'!$B$2,'Faturamento SP3'!$E$2:$E$692,'Infos Relatório'!$B68,'Faturamento SP3'!$Z$2:$Z$692,'Infos Relatório'!BQ$1,'Faturamento SP3'!$T$2:$T$692,"Sim")+SUMIFS('Faturamento SP3'!$P$2:$P$692,'Faturamento SP3'!$D$2:$D$692,'Infos Relatório'!$B$2,'Faturamento SP3'!$E$2:$E$692,'Infos Relatório'!$B68,'Faturamento SP3'!$Z$2:$Z$692,'Infos Relatório'!BQ$1,'Faturamento SP3'!$T$2:$T$692,"Sim")</f>
        <v>0</v>
      </c>
      <c r="BU68" s="27" t="e">
        <f t="shared" ref="BU68:BU79" si="23">BT68/BS68</f>
        <v>#DIV/0!</v>
      </c>
      <c r="BV68" s="24">
        <f>SUMIFS('Faturamento SP3'!$H$2:$H$692,'Faturamento SP3'!$D$2:$D$692,'Infos Relatório'!$B$2,'Faturamento SP3'!$E$2:$E$692,'Infos Relatório'!$B68,'Faturamento SP3'!$Z$2:$Z$692,'Infos Relatório'!BQ$1)</f>
        <v>0</v>
      </c>
    </row>
    <row r="69" spans="2:74">
      <c r="B69" s="17" t="s">
        <v>73</v>
      </c>
      <c r="C69" s="23">
        <f>COUNTIFS('Faturamento SP3'!$D$2:$D$692,'Infos Relatório'!$B$2,'Faturamento SP3'!$E$2:$E$692,'Infos Relatório'!$B69,'Faturamento SP3'!$Z$2:$Z$692,'Infos Relatório'!C$1)</f>
        <v>0</v>
      </c>
      <c r="D69" s="13">
        <f>SUMIFS('Faturamento SP3'!$G$2:$G$692,'Faturamento SP3'!$D$2:$D$692,'Infos Relatório'!$B$2,'Faturamento SP3'!$E$2:$E$692,'Infos Relatório'!$B69,'Faturamento SP3'!$Z$2:$Z$692,'Infos Relatório'!C$1)</f>
        <v>0</v>
      </c>
      <c r="E69" s="13">
        <f>SUMIFS('Faturamento SP3'!$J$2:$J$692,'Faturamento SP3'!$D$2:$D$692,'Infos Relatório'!$B$2,'Faturamento SP3'!$E$2:$E$692,'Infos Relatório'!$B69,'Faturamento SP3'!$Z$2:$Z$692,'Infos Relatório'!C$1)</f>
        <v>0</v>
      </c>
      <c r="F69" s="14">
        <f>SUMIFS('Faturamento SP3'!$O$2:$O$692,'Faturamento SP3'!$D$2:$D$692,'Infos Relatório'!$B$2,'Faturamento SP3'!$E$2:$E$692,'Infos Relatório'!$B69,'Faturamento SP3'!$Z$2:$Z$692,'Infos Relatório'!C$1,'Faturamento SP3'!$T$2:$T$692,"Sim")+SUMIFS('Faturamento SP3'!$P$2:$P$692,'Faturamento SP3'!$D$2:$D$692,'Infos Relatório'!$B$2,'Faturamento SP3'!$E$2:$E$692,'Infos Relatório'!$B69,'Faturamento SP3'!$Z$2:$Z$692,'Infos Relatório'!C$1,'Faturamento SP3'!$T$2:$T$692,"Sim")</f>
        <v>0</v>
      </c>
      <c r="G69" s="27" t="e">
        <f t="shared" ref="G69:G79" si="24">F69/E69</f>
        <v>#DIV/0!</v>
      </c>
      <c r="H69" s="24">
        <f>SUMIFS('Faturamento SP3'!$H$2:$H$692,'Faturamento SP3'!$D$2:$D$692,'Infos Relatório'!$B$2,'Faturamento SP3'!$E$2:$E$692,'Infos Relatório'!$B69,'Faturamento SP3'!$Z$2:$Z$692,'Infos Relatório'!C$1)</f>
        <v>0</v>
      </c>
      <c r="I69" s="23">
        <f>COUNTIFS('Faturamento SP3'!$D$2:$D$692,'Infos Relatório'!$B$2,'Faturamento SP3'!$E$2:$E$692,'Infos Relatório'!$B69,'Faturamento SP3'!$Z$2:$Z$692,'Infos Relatório'!I$1)</f>
        <v>0</v>
      </c>
      <c r="J69" s="13">
        <f>SUMIFS('Faturamento SP3'!$G$2:$G$692,'Faturamento SP3'!$D$2:$D$692,'Infos Relatório'!$B$2,'Faturamento SP3'!$E$2:$E$692,'Infos Relatório'!$B69,'Faturamento SP3'!$Z$2:$Z$692,'Infos Relatório'!I$1)</f>
        <v>0</v>
      </c>
      <c r="K69" s="13">
        <f>SUMIFS('Faturamento SP3'!$J$2:$J$692,'Faturamento SP3'!$D$2:$D$692,'Infos Relatório'!$B$2,'Faturamento SP3'!$E$2:$E$692,'Infos Relatório'!$B69,'Faturamento SP3'!$Z$2:$Z$692,'Infos Relatório'!I$1)</f>
        <v>0</v>
      </c>
      <c r="L69" s="14">
        <f>SUMIFS('Faturamento SP3'!$O$2:$O$692,'Faturamento SP3'!$D$2:$D$692,'Infos Relatório'!$B$2,'Faturamento SP3'!$E$2:$E$692,'Infos Relatório'!$B69,'Faturamento SP3'!$Z$2:$Z$692,'Infos Relatório'!I$1,'Faturamento SP3'!$T$2:$T$692,"Sim")+SUMIFS('Faturamento SP3'!$P$2:$P$692,'Faturamento SP3'!$D$2:$D$692,'Infos Relatório'!$B$2,'Faturamento SP3'!$E$2:$E$692,'Infos Relatório'!$B69,'Faturamento SP3'!$Z$2:$Z$692,'Infos Relatório'!I$1,'Faturamento SP3'!$T$2:$T$692,"Sim")</f>
        <v>0</v>
      </c>
      <c r="M69" s="27" t="e">
        <f t="shared" si="13"/>
        <v>#DIV/0!</v>
      </c>
      <c r="N69" s="24">
        <f>SUMIFS('Faturamento SP3'!$H$2:$H$692,'Faturamento SP3'!$D$2:$D$692,'Infos Relatório'!$B$2,'Faturamento SP3'!$E$2:$E$692,'Infos Relatório'!$B69,'Faturamento SP3'!$Z$2:$Z$692,'Infos Relatório'!I$1)</f>
        <v>0</v>
      </c>
      <c r="O69" s="23">
        <f>COUNTIFS('Faturamento SP3'!$D$2:$D$692,'Infos Relatório'!$B$2,'Faturamento SP3'!$E$2:$E$692,'Infos Relatório'!$B69,'Faturamento SP3'!$Z$2:$Z$692,'Infos Relatório'!O$1)</f>
        <v>0</v>
      </c>
      <c r="P69" s="13">
        <f>SUMIFS('Faturamento SP3'!$G$2:$G$692,'Faturamento SP3'!$D$2:$D$692,'Infos Relatório'!$B$2,'Faturamento SP3'!$E$2:$E$692,'Infos Relatório'!$B69,'Faturamento SP3'!$Z$2:$Z$692,'Infos Relatório'!O$1)</f>
        <v>0</v>
      </c>
      <c r="Q69" s="13">
        <f>SUMIFS('Faturamento SP3'!$J$2:$J$692,'Faturamento SP3'!$D$2:$D$692,'Infos Relatório'!$B$2,'Faturamento SP3'!$E$2:$E$692,'Infos Relatório'!$B69,'Faturamento SP3'!$Z$2:$Z$692,'Infos Relatório'!O$1)</f>
        <v>0</v>
      </c>
      <c r="R69" s="14">
        <f>SUMIFS('Faturamento SP3'!$O$2:$O$692,'Faturamento SP3'!$D$2:$D$692,'Infos Relatório'!$B$2,'Faturamento SP3'!$E$2:$E$692,'Infos Relatório'!$B69,'Faturamento SP3'!$Z$2:$Z$692,'Infos Relatório'!O$1,'Faturamento SP3'!$T$2:$T$692,"Sim")+SUMIFS('Faturamento SP3'!$P$2:$P$692,'Faturamento SP3'!$D$2:$D$692,'Infos Relatório'!$B$2,'Faturamento SP3'!$E$2:$E$692,'Infos Relatório'!$B69,'Faturamento SP3'!$Z$2:$Z$692,'Infos Relatório'!O$1,'Faturamento SP3'!$T$2:$T$692,"Sim")</f>
        <v>0</v>
      </c>
      <c r="S69" s="27" t="e">
        <f t="shared" si="14"/>
        <v>#DIV/0!</v>
      </c>
      <c r="T69" s="24">
        <f>SUMIFS('Faturamento SP3'!$H$2:$H$692,'Faturamento SP3'!$D$2:$D$692,'Infos Relatório'!$B$2,'Faturamento SP3'!$E$2:$E$692,'Infos Relatório'!$B69,'Faturamento SP3'!$Z$2:$Z$692,'Infos Relatório'!O$1)</f>
        <v>0</v>
      </c>
      <c r="U69" s="23">
        <f>COUNTIFS('Faturamento SP3'!$D$2:$D$692,'Infos Relatório'!$B$2,'Faturamento SP3'!$E$2:$E$692,'Infos Relatório'!$B69,'Faturamento SP3'!$Z$2:$Z$692,'Infos Relatório'!U$1)</f>
        <v>0</v>
      </c>
      <c r="V69" s="13">
        <f>SUMIFS('Faturamento SP3'!$G$2:$G$692,'Faturamento SP3'!$D$2:$D$692,'Infos Relatório'!$B$2,'Faturamento SP3'!$E$2:$E$692,'Infos Relatório'!$B69,'Faturamento SP3'!$Z$2:$Z$692,'Infos Relatório'!U$1)</f>
        <v>0</v>
      </c>
      <c r="W69" s="13">
        <f>SUMIFS('Faturamento SP3'!$J$2:$J$692,'Faturamento SP3'!$D$2:$D$692,'Infos Relatório'!$B$2,'Faturamento SP3'!$E$2:$E$692,'Infos Relatório'!$B69,'Faturamento SP3'!$Z$2:$Z$692,'Infos Relatório'!U$1)</f>
        <v>0</v>
      </c>
      <c r="X69" s="14">
        <f>SUMIFS('Faturamento SP3'!$O$2:$O$692,'Faturamento SP3'!$D$2:$D$692,'Infos Relatório'!$B$2,'Faturamento SP3'!$E$2:$E$692,'Infos Relatório'!$B69,'Faturamento SP3'!$Z$2:$Z$692,'Infos Relatório'!U$1,'Faturamento SP3'!$T$2:$T$692,"Sim")+SUMIFS('Faturamento SP3'!$P$2:$P$692,'Faturamento SP3'!$D$2:$D$692,'Infos Relatório'!$B$2,'Faturamento SP3'!$E$2:$E$692,'Infos Relatório'!$B69,'Faturamento SP3'!$Z$2:$Z$692,'Infos Relatório'!U$1,'Faturamento SP3'!$T$2:$T$692,"Sim")</f>
        <v>0</v>
      </c>
      <c r="Y69" s="27" t="e">
        <f t="shared" si="15"/>
        <v>#DIV/0!</v>
      </c>
      <c r="Z69" s="24">
        <f>SUMIFS('Faturamento SP3'!$H$2:$H$692,'Faturamento SP3'!$D$2:$D$692,'Infos Relatório'!$B$2,'Faturamento SP3'!$E$2:$E$692,'Infos Relatório'!$B69,'Faturamento SP3'!$Z$2:$Z$692,'Infos Relatório'!U$1)</f>
        <v>0</v>
      </c>
      <c r="AA69" s="23">
        <f>COUNTIFS('Faturamento SP3'!$D$2:$D$692,'Infos Relatório'!$B$2,'Faturamento SP3'!$E$2:$E$692,'Infos Relatório'!$B69,'Faturamento SP3'!$Z$2:$Z$692,'Infos Relatório'!AA$1)</f>
        <v>0</v>
      </c>
      <c r="AB69" s="13">
        <f>SUMIFS('Faturamento SP3'!$G$2:$G$692,'Faturamento SP3'!$D$2:$D$692,'Infos Relatório'!$B$2,'Faturamento SP3'!$E$2:$E$692,'Infos Relatório'!$B69,'Faturamento SP3'!$Z$2:$Z$692,'Infos Relatório'!AA$1)</f>
        <v>0</v>
      </c>
      <c r="AC69" s="13">
        <f>SUMIFS('Faturamento SP3'!$J$2:$J$692,'Faturamento SP3'!$D$2:$D$692,'Infos Relatório'!$B$2,'Faturamento SP3'!$E$2:$E$692,'Infos Relatório'!$B69,'Faturamento SP3'!$Z$2:$Z$692,'Infos Relatório'!AA$1)</f>
        <v>0</v>
      </c>
      <c r="AD69" s="14">
        <f>SUMIFS('Faturamento SP3'!$O$2:$O$692,'Faturamento SP3'!$D$2:$D$692,'Infos Relatório'!$B$2,'Faturamento SP3'!$E$2:$E$692,'Infos Relatório'!$B69,'Faturamento SP3'!$Z$2:$Z$692,'Infos Relatório'!AA$1,'Faturamento SP3'!$T$2:$T$692,"Sim")+SUMIFS('Faturamento SP3'!$P$2:$P$692,'Faturamento SP3'!$D$2:$D$692,'Infos Relatório'!$B$2,'Faturamento SP3'!$E$2:$E$692,'Infos Relatório'!$B69,'Faturamento SP3'!$Z$2:$Z$692,'Infos Relatório'!AA$1,'Faturamento SP3'!$T$2:$T$692,"Sim")</f>
        <v>0</v>
      </c>
      <c r="AE69" s="27" t="e">
        <f t="shared" si="16"/>
        <v>#DIV/0!</v>
      </c>
      <c r="AF69" s="24">
        <f>SUMIFS('Faturamento SP3'!$H$2:$H$692,'Faturamento SP3'!$D$2:$D$692,'Infos Relatório'!$B$2,'Faturamento SP3'!$E$2:$E$692,'Infos Relatório'!$B69,'Faturamento SP3'!$Z$2:$Z$692,'Infos Relatório'!AA$1)</f>
        <v>0</v>
      </c>
      <c r="AG69" s="23">
        <f>COUNTIFS('Faturamento SP3'!$D$2:$D$692,'Infos Relatório'!$B$2,'Faturamento SP3'!$E$2:$E$692,'Infos Relatório'!$B69,'Faturamento SP3'!$Z$2:$Z$692,'Infos Relatório'!AG$1)</f>
        <v>0</v>
      </c>
      <c r="AH69" s="13">
        <f>SUMIFS('Faturamento SP3'!$G$2:$G$692,'Faturamento SP3'!$D$2:$D$692,'Infos Relatório'!$B$2,'Faturamento SP3'!$E$2:$E$692,'Infos Relatório'!$B69,'Faturamento SP3'!$Z$2:$Z$692,'Infos Relatório'!AG$1)</f>
        <v>0</v>
      </c>
      <c r="AI69" s="13">
        <f>SUMIFS('Faturamento SP3'!$J$2:$J$692,'Faturamento SP3'!$D$2:$D$692,'Infos Relatório'!$B$2,'Faturamento SP3'!$E$2:$E$692,'Infos Relatório'!$B69,'Faturamento SP3'!$Z$2:$Z$692,'Infos Relatório'!AG$1)</f>
        <v>0</v>
      </c>
      <c r="AJ69" s="14">
        <f>SUMIFS('Faturamento SP3'!$O$2:$O$692,'Faturamento SP3'!$D$2:$D$692,'Infos Relatório'!$B$2,'Faturamento SP3'!$E$2:$E$692,'Infos Relatório'!$B69,'Faturamento SP3'!$Z$2:$Z$692,'Infos Relatório'!AG$1,'Faturamento SP3'!$T$2:$T$692,"Sim")+SUMIFS('Faturamento SP3'!$P$2:$P$692,'Faturamento SP3'!$D$2:$D$692,'Infos Relatório'!$B$2,'Faturamento SP3'!$E$2:$E$692,'Infos Relatório'!$B69,'Faturamento SP3'!$Z$2:$Z$692,'Infos Relatório'!AG$1,'Faturamento SP3'!$T$2:$T$692,"Sim")</f>
        <v>0</v>
      </c>
      <c r="AK69" s="27" t="e">
        <f t="shared" si="17"/>
        <v>#DIV/0!</v>
      </c>
      <c r="AL69" s="24">
        <f>SUMIFS('Faturamento SP3'!$H$2:$H$692,'Faturamento SP3'!$D$2:$D$692,'Infos Relatório'!$B$2,'Faturamento SP3'!$E$2:$E$692,'Infos Relatório'!$B69,'Faturamento SP3'!$Z$2:$Z$692,'Infos Relatório'!AG$1)</f>
        <v>0</v>
      </c>
      <c r="AM69" s="23">
        <f>COUNTIFS('Faturamento SP3'!$D$2:$D$692,'Infos Relatório'!$B$2,'Faturamento SP3'!$E$2:$E$692,'Infos Relatório'!$B69,'Faturamento SP3'!$Z$2:$Z$692,'Infos Relatório'!AM$1)</f>
        <v>0</v>
      </c>
      <c r="AN69" s="13">
        <f>SUMIFS('Faturamento SP3'!$G$2:$G$692,'Faturamento SP3'!$D$2:$D$692,'Infos Relatório'!$B$2,'Faturamento SP3'!$E$2:$E$692,'Infos Relatório'!$B69,'Faturamento SP3'!$Z$2:$Z$692,'Infos Relatório'!AM$1)</f>
        <v>0</v>
      </c>
      <c r="AO69" s="13">
        <f>SUMIFS('Faturamento SP3'!$J$2:$J$692,'Faturamento SP3'!$D$2:$D$692,'Infos Relatório'!$B$2,'Faturamento SP3'!$E$2:$E$692,'Infos Relatório'!$B69,'Faturamento SP3'!$Z$2:$Z$692,'Infos Relatório'!AM$1)</f>
        <v>0</v>
      </c>
      <c r="AP69" s="14">
        <f>SUMIFS('Faturamento SP3'!$O$2:$O$692,'Faturamento SP3'!$D$2:$D$692,'Infos Relatório'!$B$2,'Faturamento SP3'!$E$2:$E$692,'Infos Relatório'!$B69,'Faturamento SP3'!$Z$2:$Z$692,'Infos Relatório'!AM$1,'Faturamento SP3'!$T$2:$T$692,"Sim")+SUMIFS('Faturamento SP3'!$P$2:$P$692,'Faturamento SP3'!$D$2:$D$692,'Infos Relatório'!$B$2,'Faturamento SP3'!$E$2:$E$692,'Infos Relatório'!$B69,'Faturamento SP3'!$Z$2:$Z$692,'Infos Relatório'!AM$1,'Faturamento SP3'!$T$2:$T$692,"Sim")</f>
        <v>0</v>
      </c>
      <c r="AQ69" s="27" t="e">
        <f t="shared" si="18"/>
        <v>#DIV/0!</v>
      </c>
      <c r="AR69" s="24">
        <f>SUMIFS('Faturamento SP3'!$H$2:$H$692,'Faturamento SP3'!$D$2:$D$692,'Infos Relatório'!$B$2,'Faturamento SP3'!$E$2:$E$692,'Infos Relatório'!$B69,'Faturamento SP3'!$Z$2:$Z$692,'Infos Relatório'!AM$1)</f>
        <v>0</v>
      </c>
      <c r="AS69" s="23">
        <f>COUNTIFS('Faturamento SP3'!$D$2:$D$692,'Infos Relatório'!$B$2,'Faturamento SP3'!$E$2:$E$692,'Infos Relatório'!$B69,'Faturamento SP3'!$Z$2:$Z$692,'Infos Relatório'!AS$1)</f>
        <v>0</v>
      </c>
      <c r="AT69" s="13">
        <f>SUMIFS('Faturamento SP3'!$G$2:$G$692,'Faturamento SP3'!$D$2:$D$692,'Infos Relatório'!$B$2,'Faturamento SP3'!$E$2:$E$692,'Infos Relatório'!$B69,'Faturamento SP3'!$Z$2:$Z$692,'Infos Relatório'!AS$1)</f>
        <v>0</v>
      </c>
      <c r="AU69" s="13">
        <f>SUMIFS('Faturamento SP3'!$J$2:$J$692,'Faturamento SP3'!$D$2:$D$692,'Infos Relatório'!$B$2,'Faturamento SP3'!$E$2:$E$692,'Infos Relatório'!$B69,'Faturamento SP3'!$Z$2:$Z$692,'Infos Relatório'!AS$1)</f>
        <v>0</v>
      </c>
      <c r="AV69" s="14">
        <f>SUMIFS('Faturamento SP3'!$O$2:$O$692,'Faturamento SP3'!$D$2:$D$692,'Infos Relatório'!$B$2,'Faturamento SP3'!$E$2:$E$692,'Infos Relatório'!$B69,'Faturamento SP3'!$Z$2:$Z$692,'Infos Relatório'!AS$1,'Faturamento SP3'!$T$2:$T$692,"Sim")+SUMIFS('Faturamento SP3'!$P$2:$P$692,'Faturamento SP3'!$D$2:$D$692,'Infos Relatório'!$B$2,'Faturamento SP3'!$E$2:$E$692,'Infos Relatório'!$B69,'Faturamento SP3'!$Z$2:$Z$692,'Infos Relatório'!AS$1,'Faturamento SP3'!$T$2:$T$692,"Sim")</f>
        <v>0</v>
      </c>
      <c r="AW69" s="27" t="e">
        <f t="shared" si="19"/>
        <v>#DIV/0!</v>
      </c>
      <c r="AX69" s="24">
        <f>SUMIFS('Faturamento SP3'!$H$2:$H$692,'Faturamento SP3'!$D$2:$D$692,'Infos Relatório'!$B$2,'Faturamento SP3'!$E$2:$E$692,'Infos Relatório'!$B69,'Faturamento SP3'!$Z$2:$Z$692,'Infos Relatório'!AS$1)</f>
        <v>0</v>
      </c>
      <c r="AY69" s="23">
        <f>COUNTIFS('Faturamento SP3'!$D$2:$D$692,'Infos Relatório'!$B$2,'Faturamento SP3'!$E$2:$E$692,'Infos Relatório'!$B69,'Faturamento SP3'!$Z$2:$Z$692,'Infos Relatório'!AY$1)</f>
        <v>0</v>
      </c>
      <c r="AZ69" s="13">
        <f>SUMIFS('Faturamento SP3'!$G$2:$G$692,'Faturamento SP3'!$D$2:$D$692,'Infos Relatório'!$B$2,'Faturamento SP3'!$E$2:$E$692,'Infos Relatório'!$B69,'Faturamento SP3'!$Z$2:$Z$692,'Infos Relatório'!AY$1)</f>
        <v>0</v>
      </c>
      <c r="BA69" s="13">
        <f>SUMIFS('Faturamento SP3'!$J$2:$J$692,'Faturamento SP3'!$D$2:$D$692,'Infos Relatório'!$B$2,'Faturamento SP3'!$E$2:$E$692,'Infos Relatório'!$B69,'Faturamento SP3'!$Z$2:$Z$692,'Infos Relatório'!AY$1)</f>
        <v>0</v>
      </c>
      <c r="BB69" s="14">
        <f>SUMIFS('Faturamento SP3'!$O$2:$O$692,'Faturamento SP3'!$D$2:$D$692,'Infos Relatório'!$B$2,'Faturamento SP3'!$E$2:$E$692,'Infos Relatório'!$B69,'Faturamento SP3'!$Z$2:$Z$692,'Infos Relatório'!AY$1,'Faturamento SP3'!$T$2:$T$692,"Sim")+SUMIFS('Faturamento SP3'!$P$2:$P$692,'Faturamento SP3'!$D$2:$D$692,'Infos Relatório'!$B$2,'Faturamento SP3'!$E$2:$E$692,'Infos Relatório'!$B69,'Faturamento SP3'!$Z$2:$Z$692,'Infos Relatório'!AY$1,'Faturamento SP3'!$T$2:$T$692,"Sim")</f>
        <v>0</v>
      </c>
      <c r="BC69" s="27" t="e">
        <f t="shared" si="20"/>
        <v>#DIV/0!</v>
      </c>
      <c r="BD69" s="24">
        <f>SUMIFS('Faturamento SP3'!$H$2:$H$692,'Faturamento SP3'!$D$2:$D$692,'Infos Relatório'!$B$2,'Faturamento SP3'!$E$2:$E$692,'Infos Relatório'!$B69,'Faturamento SP3'!$Z$2:$Z$692,'Infos Relatório'!AY$1)</f>
        <v>0</v>
      </c>
      <c r="BE69" s="23">
        <f>COUNTIFS('Faturamento SP3'!$D$2:$D$692,'Infos Relatório'!$B$2,'Faturamento SP3'!$E$2:$E$692,'Infos Relatório'!$B69,'Faturamento SP3'!$Z$2:$Z$692,'Infos Relatório'!BE$1)</f>
        <v>0</v>
      </c>
      <c r="BF69" s="13">
        <f>SUMIFS('Faturamento SP3'!$G$2:$G$692,'Faturamento SP3'!$D$2:$D$692,'Infos Relatório'!$B$2,'Faturamento SP3'!$E$2:$E$692,'Infos Relatório'!$B69,'Faturamento SP3'!$Z$2:$Z$692,'Infos Relatório'!BE$1)</f>
        <v>0</v>
      </c>
      <c r="BG69" s="13">
        <f>SUMIFS('Faturamento SP3'!$J$2:$J$692,'Faturamento SP3'!$D$2:$D$692,'Infos Relatório'!$B$2,'Faturamento SP3'!$E$2:$E$692,'Infos Relatório'!$B69,'Faturamento SP3'!$Z$2:$Z$692,'Infos Relatório'!BE$1)</f>
        <v>0</v>
      </c>
      <c r="BH69" s="14">
        <f>SUMIFS('Faturamento SP3'!$O$2:$O$692,'Faturamento SP3'!$D$2:$D$692,'Infos Relatório'!$B$2,'Faturamento SP3'!$E$2:$E$692,'Infos Relatório'!$B69,'Faturamento SP3'!$Z$2:$Z$692,'Infos Relatório'!BE$1,'Faturamento SP3'!$T$2:$T$692,"Sim")+SUMIFS('Faturamento SP3'!$P$2:$P$692,'Faturamento SP3'!$D$2:$D$692,'Infos Relatório'!$B$2,'Faturamento SP3'!$E$2:$E$692,'Infos Relatório'!$B69,'Faturamento SP3'!$Z$2:$Z$692,'Infos Relatório'!BE$1,'Faturamento SP3'!$T$2:$T$692,"Sim")</f>
        <v>0</v>
      </c>
      <c r="BI69" s="27" t="e">
        <f t="shared" si="21"/>
        <v>#DIV/0!</v>
      </c>
      <c r="BJ69" s="24">
        <f>SUMIFS('Faturamento SP3'!$H$2:$H$692,'Faturamento SP3'!$D$2:$D$692,'Infos Relatório'!$B$2,'Faturamento SP3'!$E$2:$E$692,'Infos Relatório'!$B69,'Faturamento SP3'!$Z$2:$Z$692,'Infos Relatório'!BE$1)</f>
        <v>0</v>
      </c>
      <c r="BK69" s="23">
        <f>COUNTIFS('Faturamento SP3'!$D$2:$D$692,'Infos Relatório'!$B$2,'Faturamento SP3'!$E$2:$E$692,'Infos Relatório'!$B69,'Faturamento SP3'!$Z$2:$Z$692,'Infos Relatório'!BK$1)</f>
        <v>0</v>
      </c>
      <c r="BL69" s="13">
        <f>SUMIFS('Faturamento SP3'!$G$2:$G$692,'Faturamento SP3'!$D$2:$D$692,'Infos Relatório'!$B$2,'Faturamento SP3'!$E$2:$E$692,'Infos Relatório'!$B69,'Faturamento SP3'!$Z$2:$Z$692,'Infos Relatório'!BK$1)</f>
        <v>0</v>
      </c>
      <c r="BM69" s="13">
        <f>SUMIFS('Faturamento SP3'!$J$2:$J$692,'Faturamento SP3'!$D$2:$D$692,'Infos Relatório'!$B$2,'Faturamento SP3'!$E$2:$E$692,'Infos Relatório'!$B69,'Faturamento SP3'!$Z$2:$Z$692,'Infos Relatório'!BK$1)</f>
        <v>0</v>
      </c>
      <c r="BN69" s="14">
        <f>SUMIFS('Faturamento SP3'!$O$2:$O$692,'Faturamento SP3'!$D$2:$D$692,'Infos Relatório'!$B$2,'Faturamento SP3'!$E$2:$E$692,'Infos Relatório'!$B69,'Faturamento SP3'!$Z$2:$Z$692,'Infos Relatório'!BK$1,'Faturamento SP3'!$T$2:$T$692,"Sim")+SUMIFS('Faturamento SP3'!$P$2:$P$692,'Faturamento SP3'!$D$2:$D$692,'Infos Relatório'!$B$2,'Faturamento SP3'!$E$2:$E$692,'Infos Relatório'!$B69,'Faturamento SP3'!$Z$2:$Z$692,'Infos Relatório'!BK$1,'Faturamento SP3'!$T$2:$T$692,"Sim")</f>
        <v>0</v>
      </c>
      <c r="BO69" s="27" t="e">
        <f t="shared" si="22"/>
        <v>#DIV/0!</v>
      </c>
      <c r="BP69" s="24">
        <f>SUMIFS('Faturamento SP3'!$H$2:$H$692,'Faturamento SP3'!$D$2:$D$692,'Infos Relatório'!$B$2,'Faturamento SP3'!$E$2:$E$692,'Infos Relatório'!$B69,'Faturamento SP3'!$Z$2:$Z$692,'Infos Relatório'!BK$1)</f>
        <v>0</v>
      </c>
      <c r="BQ69" s="23">
        <f>COUNTIFS('Faturamento SP3'!$D$2:$D$692,'Infos Relatório'!$B$2,'Faturamento SP3'!$E$2:$E$692,'Infos Relatório'!$B69,'Faturamento SP3'!$Z$2:$Z$692,'Infos Relatório'!BQ$1)</f>
        <v>0</v>
      </c>
      <c r="BR69" s="13">
        <f>SUMIFS('Faturamento SP3'!$G$2:$G$692,'Faturamento SP3'!$D$2:$D$692,'Infos Relatório'!$B$2,'Faturamento SP3'!$E$2:$E$692,'Infos Relatório'!$B69,'Faturamento SP3'!$Z$2:$Z$692,'Infos Relatório'!BQ$1)</f>
        <v>0</v>
      </c>
      <c r="BS69" s="13">
        <f>SUMIFS('Faturamento SP3'!$J$2:$J$692,'Faturamento SP3'!$D$2:$D$692,'Infos Relatório'!$B$2,'Faturamento SP3'!$E$2:$E$692,'Infos Relatório'!$B69,'Faturamento SP3'!$Z$2:$Z$692,'Infos Relatório'!BQ$1)</f>
        <v>0</v>
      </c>
      <c r="BT69" s="14">
        <f>SUMIFS('Faturamento SP3'!$O$2:$O$692,'Faturamento SP3'!$D$2:$D$692,'Infos Relatório'!$B$2,'Faturamento SP3'!$E$2:$E$692,'Infos Relatório'!$B69,'Faturamento SP3'!$Z$2:$Z$692,'Infos Relatório'!BQ$1,'Faturamento SP3'!$T$2:$T$692,"Sim")+SUMIFS('Faturamento SP3'!$P$2:$P$692,'Faturamento SP3'!$D$2:$D$692,'Infos Relatório'!$B$2,'Faturamento SP3'!$E$2:$E$692,'Infos Relatório'!$B69,'Faturamento SP3'!$Z$2:$Z$692,'Infos Relatório'!BQ$1,'Faturamento SP3'!$T$2:$T$692,"Sim")</f>
        <v>0</v>
      </c>
      <c r="BU69" s="27" t="e">
        <f t="shared" si="23"/>
        <v>#DIV/0!</v>
      </c>
      <c r="BV69" s="24">
        <f>SUMIFS('Faturamento SP3'!$H$2:$H$692,'Faturamento SP3'!$D$2:$D$692,'Infos Relatório'!$B$2,'Faturamento SP3'!$E$2:$E$692,'Infos Relatório'!$B69,'Faturamento SP3'!$Z$2:$Z$692,'Infos Relatório'!BQ$1)</f>
        <v>0</v>
      </c>
    </row>
    <row r="70" spans="2:74">
      <c r="B70" s="17" t="s">
        <v>74</v>
      </c>
      <c r="C70" s="23">
        <f>COUNTIFS('Faturamento SP3'!$D$2:$D$692,'Infos Relatório'!$B$2,'Faturamento SP3'!$E$2:$E$692,'Infos Relatório'!$B70,'Faturamento SP3'!$Z$2:$Z$692,'Infos Relatório'!C$1)</f>
        <v>0</v>
      </c>
      <c r="D70" s="13">
        <f>SUMIFS('Faturamento SP3'!$G$2:$G$692,'Faturamento SP3'!$D$2:$D$692,'Infos Relatório'!$B$2,'Faturamento SP3'!$E$2:$E$692,'Infos Relatório'!$B70,'Faturamento SP3'!$Z$2:$Z$692,'Infos Relatório'!C$1)</f>
        <v>0</v>
      </c>
      <c r="E70" s="13">
        <f>SUMIFS('Faturamento SP3'!$J$2:$J$692,'Faturamento SP3'!$D$2:$D$692,'Infos Relatório'!$B$2,'Faturamento SP3'!$E$2:$E$692,'Infos Relatório'!$B70,'Faturamento SP3'!$Z$2:$Z$692,'Infos Relatório'!C$1)</f>
        <v>0</v>
      </c>
      <c r="F70" s="14">
        <f>SUMIFS('Faturamento SP3'!$O$2:$O$692,'Faturamento SP3'!$D$2:$D$692,'Infos Relatório'!$B$2,'Faturamento SP3'!$E$2:$E$692,'Infos Relatório'!$B70,'Faturamento SP3'!$Z$2:$Z$692,'Infos Relatório'!C$1,'Faturamento SP3'!$T$2:$T$692,"Sim")+SUMIFS('Faturamento SP3'!$P$2:$P$692,'Faturamento SP3'!$D$2:$D$692,'Infos Relatório'!$B$2,'Faturamento SP3'!$E$2:$E$692,'Infos Relatório'!$B70,'Faturamento SP3'!$Z$2:$Z$692,'Infos Relatório'!C$1,'Faturamento SP3'!$T$2:$T$692,"Sim")</f>
        <v>0</v>
      </c>
      <c r="G70" s="27" t="e">
        <f t="shared" si="24"/>
        <v>#DIV/0!</v>
      </c>
      <c r="H70" s="24">
        <f>SUMIFS('Faturamento SP3'!$H$2:$H$692,'Faturamento SP3'!$D$2:$D$692,'Infos Relatório'!$B$2,'Faturamento SP3'!$E$2:$E$692,'Infos Relatório'!$B70,'Faturamento SP3'!$Z$2:$Z$692,'Infos Relatório'!C$1)</f>
        <v>0</v>
      </c>
      <c r="I70" s="23">
        <f>COUNTIFS('Faturamento SP3'!$D$2:$D$692,'Infos Relatório'!$B$2,'Faturamento SP3'!$E$2:$E$692,'Infos Relatório'!$B70,'Faturamento SP3'!$Z$2:$Z$692,'Infos Relatório'!I$1)</f>
        <v>0</v>
      </c>
      <c r="J70" s="13">
        <f>SUMIFS('Faturamento SP3'!$G$2:$G$692,'Faturamento SP3'!$D$2:$D$692,'Infos Relatório'!$B$2,'Faturamento SP3'!$E$2:$E$692,'Infos Relatório'!$B70,'Faturamento SP3'!$Z$2:$Z$692,'Infos Relatório'!I$1)</f>
        <v>0</v>
      </c>
      <c r="K70" s="13">
        <f>SUMIFS('Faturamento SP3'!$J$2:$J$692,'Faturamento SP3'!$D$2:$D$692,'Infos Relatório'!$B$2,'Faturamento SP3'!$E$2:$E$692,'Infos Relatório'!$B70,'Faturamento SP3'!$Z$2:$Z$692,'Infos Relatório'!I$1)</f>
        <v>0</v>
      </c>
      <c r="L70" s="14">
        <f>SUMIFS('Faturamento SP3'!$O$2:$O$692,'Faturamento SP3'!$D$2:$D$692,'Infos Relatório'!$B$2,'Faturamento SP3'!$E$2:$E$692,'Infos Relatório'!$B70,'Faturamento SP3'!$Z$2:$Z$692,'Infos Relatório'!I$1,'Faturamento SP3'!$T$2:$T$692,"Sim")+SUMIFS('Faturamento SP3'!$P$2:$P$692,'Faturamento SP3'!$D$2:$D$692,'Infos Relatório'!$B$2,'Faturamento SP3'!$E$2:$E$692,'Infos Relatório'!$B70,'Faturamento SP3'!$Z$2:$Z$692,'Infos Relatório'!I$1,'Faturamento SP3'!$T$2:$T$692,"Sim")</f>
        <v>0</v>
      </c>
      <c r="M70" s="27" t="e">
        <f t="shared" si="13"/>
        <v>#DIV/0!</v>
      </c>
      <c r="N70" s="24">
        <f>SUMIFS('Faturamento SP3'!$H$2:$H$692,'Faturamento SP3'!$D$2:$D$692,'Infos Relatório'!$B$2,'Faturamento SP3'!$E$2:$E$692,'Infos Relatório'!$B70,'Faturamento SP3'!$Z$2:$Z$692,'Infos Relatório'!I$1)</f>
        <v>0</v>
      </c>
      <c r="O70" s="23">
        <f>COUNTIFS('Faturamento SP3'!$D$2:$D$692,'Infos Relatório'!$B$2,'Faturamento SP3'!$E$2:$E$692,'Infos Relatório'!$B70,'Faturamento SP3'!$Z$2:$Z$692,'Infos Relatório'!O$1)</f>
        <v>0</v>
      </c>
      <c r="P70" s="13">
        <f>SUMIFS('Faturamento SP3'!$G$2:$G$692,'Faturamento SP3'!$D$2:$D$692,'Infos Relatório'!$B$2,'Faturamento SP3'!$E$2:$E$692,'Infos Relatório'!$B70,'Faturamento SP3'!$Z$2:$Z$692,'Infos Relatório'!O$1)</f>
        <v>0</v>
      </c>
      <c r="Q70" s="13">
        <f>SUMIFS('Faturamento SP3'!$J$2:$J$692,'Faturamento SP3'!$D$2:$D$692,'Infos Relatório'!$B$2,'Faturamento SP3'!$E$2:$E$692,'Infos Relatório'!$B70,'Faturamento SP3'!$Z$2:$Z$692,'Infos Relatório'!O$1)</f>
        <v>0</v>
      </c>
      <c r="R70" s="14">
        <f>SUMIFS('Faturamento SP3'!$O$2:$O$692,'Faturamento SP3'!$D$2:$D$692,'Infos Relatório'!$B$2,'Faturamento SP3'!$E$2:$E$692,'Infos Relatório'!$B70,'Faturamento SP3'!$Z$2:$Z$692,'Infos Relatório'!O$1,'Faturamento SP3'!$T$2:$T$692,"Sim")+SUMIFS('Faturamento SP3'!$P$2:$P$692,'Faturamento SP3'!$D$2:$D$692,'Infos Relatório'!$B$2,'Faturamento SP3'!$E$2:$E$692,'Infos Relatório'!$B70,'Faturamento SP3'!$Z$2:$Z$692,'Infos Relatório'!O$1,'Faturamento SP3'!$T$2:$T$692,"Sim")</f>
        <v>0</v>
      </c>
      <c r="S70" s="27" t="e">
        <f t="shared" si="14"/>
        <v>#DIV/0!</v>
      </c>
      <c r="T70" s="24">
        <f>SUMIFS('Faturamento SP3'!$H$2:$H$692,'Faturamento SP3'!$D$2:$D$692,'Infos Relatório'!$B$2,'Faturamento SP3'!$E$2:$E$692,'Infos Relatório'!$B70,'Faturamento SP3'!$Z$2:$Z$692,'Infos Relatório'!O$1)</f>
        <v>0</v>
      </c>
      <c r="U70" s="23">
        <f>COUNTIFS('Faturamento SP3'!$D$2:$D$692,'Infos Relatório'!$B$2,'Faturamento SP3'!$E$2:$E$692,'Infos Relatório'!$B70,'Faturamento SP3'!$Z$2:$Z$692,'Infos Relatório'!U$1)</f>
        <v>0</v>
      </c>
      <c r="V70" s="13">
        <f>SUMIFS('Faturamento SP3'!$G$2:$G$692,'Faturamento SP3'!$D$2:$D$692,'Infos Relatório'!$B$2,'Faturamento SP3'!$E$2:$E$692,'Infos Relatório'!$B70,'Faturamento SP3'!$Z$2:$Z$692,'Infos Relatório'!U$1)</f>
        <v>0</v>
      </c>
      <c r="W70" s="13">
        <f>SUMIFS('Faturamento SP3'!$J$2:$J$692,'Faturamento SP3'!$D$2:$D$692,'Infos Relatório'!$B$2,'Faturamento SP3'!$E$2:$E$692,'Infos Relatório'!$B70,'Faturamento SP3'!$Z$2:$Z$692,'Infos Relatório'!U$1)</f>
        <v>0</v>
      </c>
      <c r="X70" s="14">
        <f>SUMIFS('Faturamento SP3'!$O$2:$O$692,'Faturamento SP3'!$D$2:$D$692,'Infos Relatório'!$B$2,'Faturamento SP3'!$E$2:$E$692,'Infos Relatório'!$B70,'Faturamento SP3'!$Z$2:$Z$692,'Infos Relatório'!U$1,'Faturamento SP3'!$T$2:$T$692,"Sim")+SUMIFS('Faturamento SP3'!$P$2:$P$692,'Faturamento SP3'!$D$2:$D$692,'Infos Relatório'!$B$2,'Faturamento SP3'!$E$2:$E$692,'Infos Relatório'!$B70,'Faturamento SP3'!$Z$2:$Z$692,'Infos Relatório'!U$1,'Faturamento SP3'!$T$2:$T$692,"Sim")</f>
        <v>0</v>
      </c>
      <c r="Y70" s="27" t="e">
        <f t="shared" si="15"/>
        <v>#DIV/0!</v>
      </c>
      <c r="Z70" s="24">
        <f>SUMIFS('Faturamento SP3'!$H$2:$H$692,'Faturamento SP3'!$D$2:$D$692,'Infos Relatório'!$B$2,'Faturamento SP3'!$E$2:$E$692,'Infos Relatório'!$B70,'Faturamento SP3'!$Z$2:$Z$692,'Infos Relatório'!U$1)</f>
        <v>0</v>
      </c>
      <c r="AA70" s="23">
        <f>COUNTIFS('Faturamento SP3'!$D$2:$D$692,'Infos Relatório'!$B$2,'Faturamento SP3'!$E$2:$E$692,'Infos Relatório'!$B70,'Faturamento SP3'!$Z$2:$Z$692,'Infos Relatório'!AA$1)</f>
        <v>0</v>
      </c>
      <c r="AB70" s="13">
        <f>SUMIFS('Faturamento SP3'!$G$2:$G$692,'Faturamento SP3'!$D$2:$D$692,'Infos Relatório'!$B$2,'Faturamento SP3'!$E$2:$E$692,'Infos Relatório'!$B70,'Faturamento SP3'!$Z$2:$Z$692,'Infos Relatório'!AA$1)</f>
        <v>0</v>
      </c>
      <c r="AC70" s="13">
        <f>SUMIFS('Faturamento SP3'!$J$2:$J$692,'Faturamento SP3'!$D$2:$D$692,'Infos Relatório'!$B$2,'Faturamento SP3'!$E$2:$E$692,'Infos Relatório'!$B70,'Faturamento SP3'!$Z$2:$Z$692,'Infos Relatório'!AA$1)</f>
        <v>0</v>
      </c>
      <c r="AD70" s="14">
        <f>SUMIFS('Faturamento SP3'!$O$2:$O$692,'Faturamento SP3'!$D$2:$D$692,'Infos Relatório'!$B$2,'Faturamento SP3'!$E$2:$E$692,'Infos Relatório'!$B70,'Faturamento SP3'!$Z$2:$Z$692,'Infos Relatório'!AA$1,'Faturamento SP3'!$T$2:$T$692,"Sim")+SUMIFS('Faturamento SP3'!$P$2:$P$692,'Faturamento SP3'!$D$2:$D$692,'Infos Relatório'!$B$2,'Faturamento SP3'!$E$2:$E$692,'Infos Relatório'!$B70,'Faturamento SP3'!$Z$2:$Z$692,'Infos Relatório'!AA$1,'Faturamento SP3'!$T$2:$T$692,"Sim")</f>
        <v>0</v>
      </c>
      <c r="AE70" s="27" t="e">
        <f t="shared" si="16"/>
        <v>#DIV/0!</v>
      </c>
      <c r="AF70" s="24">
        <f>SUMIFS('Faturamento SP3'!$H$2:$H$692,'Faturamento SP3'!$D$2:$D$692,'Infos Relatório'!$B$2,'Faturamento SP3'!$E$2:$E$692,'Infos Relatório'!$B70,'Faturamento SP3'!$Z$2:$Z$692,'Infos Relatório'!AA$1)</f>
        <v>0</v>
      </c>
      <c r="AG70" s="23">
        <f>COUNTIFS('Faturamento SP3'!$D$2:$D$692,'Infos Relatório'!$B$2,'Faturamento SP3'!$E$2:$E$692,'Infos Relatório'!$B70,'Faturamento SP3'!$Z$2:$Z$692,'Infos Relatório'!AG$1)</f>
        <v>0</v>
      </c>
      <c r="AH70" s="13">
        <f>SUMIFS('Faturamento SP3'!$G$2:$G$692,'Faturamento SP3'!$D$2:$D$692,'Infos Relatório'!$B$2,'Faturamento SP3'!$E$2:$E$692,'Infos Relatório'!$B70,'Faturamento SP3'!$Z$2:$Z$692,'Infos Relatório'!AG$1)</f>
        <v>0</v>
      </c>
      <c r="AI70" s="13">
        <f>SUMIFS('Faturamento SP3'!$J$2:$J$692,'Faturamento SP3'!$D$2:$D$692,'Infos Relatório'!$B$2,'Faturamento SP3'!$E$2:$E$692,'Infos Relatório'!$B70,'Faturamento SP3'!$Z$2:$Z$692,'Infos Relatório'!AG$1)</f>
        <v>0</v>
      </c>
      <c r="AJ70" s="14">
        <f>SUMIFS('Faturamento SP3'!$O$2:$O$692,'Faturamento SP3'!$D$2:$D$692,'Infos Relatório'!$B$2,'Faturamento SP3'!$E$2:$E$692,'Infos Relatório'!$B70,'Faturamento SP3'!$Z$2:$Z$692,'Infos Relatório'!AG$1,'Faturamento SP3'!$T$2:$T$692,"Sim")+SUMIFS('Faturamento SP3'!$P$2:$P$692,'Faturamento SP3'!$D$2:$D$692,'Infos Relatório'!$B$2,'Faturamento SP3'!$E$2:$E$692,'Infos Relatório'!$B70,'Faturamento SP3'!$Z$2:$Z$692,'Infos Relatório'!AG$1,'Faturamento SP3'!$T$2:$T$692,"Sim")</f>
        <v>0</v>
      </c>
      <c r="AK70" s="27" t="e">
        <f t="shared" si="17"/>
        <v>#DIV/0!</v>
      </c>
      <c r="AL70" s="24">
        <f>SUMIFS('Faturamento SP3'!$H$2:$H$692,'Faturamento SP3'!$D$2:$D$692,'Infos Relatório'!$B$2,'Faturamento SP3'!$E$2:$E$692,'Infos Relatório'!$B70,'Faturamento SP3'!$Z$2:$Z$692,'Infos Relatório'!AG$1)</f>
        <v>0</v>
      </c>
      <c r="AM70" s="23">
        <f>COUNTIFS('Faturamento SP3'!$D$2:$D$692,'Infos Relatório'!$B$2,'Faturamento SP3'!$E$2:$E$692,'Infos Relatório'!$B70,'Faturamento SP3'!$Z$2:$Z$692,'Infos Relatório'!AM$1)</f>
        <v>0</v>
      </c>
      <c r="AN70" s="13">
        <f>SUMIFS('Faturamento SP3'!$G$2:$G$692,'Faturamento SP3'!$D$2:$D$692,'Infos Relatório'!$B$2,'Faturamento SP3'!$E$2:$E$692,'Infos Relatório'!$B70,'Faturamento SP3'!$Z$2:$Z$692,'Infos Relatório'!AM$1)</f>
        <v>0</v>
      </c>
      <c r="AO70" s="13">
        <f>SUMIFS('Faturamento SP3'!$J$2:$J$692,'Faturamento SP3'!$D$2:$D$692,'Infos Relatório'!$B$2,'Faturamento SP3'!$E$2:$E$692,'Infos Relatório'!$B70,'Faturamento SP3'!$Z$2:$Z$692,'Infos Relatório'!AM$1)</f>
        <v>0</v>
      </c>
      <c r="AP70" s="14">
        <f>SUMIFS('Faturamento SP3'!$O$2:$O$692,'Faturamento SP3'!$D$2:$D$692,'Infos Relatório'!$B$2,'Faturamento SP3'!$E$2:$E$692,'Infos Relatório'!$B70,'Faturamento SP3'!$Z$2:$Z$692,'Infos Relatório'!AM$1,'Faturamento SP3'!$T$2:$T$692,"Sim")+SUMIFS('Faturamento SP3'!$P$2:$P$692,'Faturamento SP3'!$D$2:$D$692,'Infos Relatório'!$B$2,'Faturamento SP3'!$E$2:$E$692,'Infos Relatório'!$B70,'Faturamento SP3'!$Z$2:$Z$692,'Infos Relatório'!AM$1,'Faturamento SP3'!$T$2:$T$692,"Sim")</f>
        <v>0</v>
      </c>
      <c r="AQ70" s="27" t="e">
        <f t="shared" si="18"/>
        <v>#DIV/0!</v>
      </c>
      <c r="AR70" s="24">
        <f>SUMIFS('Faturamento SP3'!$H$2:$H$692,'Faturamento SP3'!$D$2:$D$692,'Infos Relatório'!$B$2,'Faturamento SP3'!$E$2:$E$692,'Infos Relatório'!$B70,'Faturamento SP3'!$Z$2:$Z$692,'Infos Relatório'!AM$1)</f>
        <v>0</v>
      </c>
      <c r="AS70" s="23">
        <f>COUNTIFS('Faturamento SP3'!$D$2:$D$692,'Infos Relatório'!$B$2,'Faturamento SP3'!$E$2:$E$692,'Infos Relatório'!$B70,'Faturamento SP3'!$Z$2:$Z$692,'Infos Relatório'!AS$1)</f>
        <v>0</v>
      </c>
      <c r="AT70" s="13">
        <f>SUMIFS('Faturamento SP3'!$G$2:$G$692,'Faturamento SP3'!$D$2:$D$692,'Infos Relatório'!$B$2,'Faturamento SP3'!$E$2:$E$692,'Infos Relatório'!$B70,'Faturamento SP3'!$Z$2:$Z$692,'Infos Relatório'!AS$1)</f>
        <v>0</v>
      </c>
      <c r="AU70" s="13">
        <f>SUMIFS('Faturamento SP3'!$J$2:$J$692,'Faturamento SP3'!$D$2:$D$692,'Infos Relatório'!$B$2,'Faturamento SP3'!$E$2:$E$692,'Infos Relatório'!$B70,'Faturamento SP3'!$Z$2:$Z$692,'Infos Relatório'!AS$1)</f>
        <v>0</v>
      </c>
      <c r="AV70" s="14">
        <f>SUMIFS('Faturamento SP3'!$O$2:$O$692,'Faturamento SP3'!$D$2:$D$692,'Infos Relatório'!$B$2,'Faturamento SP3'!$E$2:$E$692,'Infos Relatório'!$B70,'Faturamento SP3'!$Z$2:$Z$692,'Infos Relatório'!AS$1,'Faturamento SP3'!$T$2:$T$692,"Sim")+SUMIFS('Faturamento SP3'!$P$2:$P$692,'Faturamento SP3'!$D$2:$D$692,'Infos Relatório'!$B$2,'Faturamento SP3'!$E$2:$E$692,'Infos Relatório'!$B70,'Faturamento SP3'!$Z$2:$Z$692,'Infos Relatório'!AS$1,'Faturamento SP3'!$T$2:$T$692,"Sim")</f>
        <v>0</v>
      </c>
      <c r="AW70" s="27" t="e">
        <f t="shared" si="19"/>
        <v>#DIV/0!</v>
      </c>
      <c r="AX70" s="24">
        <f>SUMIFS('Faturamento SP3'!$H$2:$H$692,'Faturamento SP3'!$D$2:$D$692,'Infos Relatório'!$B$2,'Faturamento SP3'!$E$2:$E$692,'Infos Relatório'!$B70,'Faturamento SP3'!$Z$2:$Z$692,'Infos Relatório'!AS$1)</f>
        <v>0</v>
      </c>
      <c r="AY70" s="23">
        <f>COUNTIFS('Faturamento SP3'!$D$2:$D$692,'Infos Relatório'!$B$2,'Faturamento SP3'!$E$2:$E$692,'Infos Relatório'!$B70,'Faturamento SP3'!$Z$2:$Z$692,'Infos Relatório'!AY$1)</f>
        <v>0</v>
      </c>
      <c r="AZ70" s="13">
        <f>SUMIFS('Faturamento SP3'!$G$2:$G$692,'Faturamento SP3'!$D$2:$D$692,'Infos Relatório'!$B$2,'Faturamento SP3'!$E$2:$E$692,'Infos Relatório'!$B70,'Faturamento SP3'!$Z$2:$Z$692,'Infos Relatório'!AY$1)</f>
        <v>0</v>
      </c>
      <c r="BA70" s="13">
        <f>SUMIFS('Faturamento SP3'!$J$2:$J$692,'Faturamento SP3'!$D$2:$D$692,'Infos Relatório'!$B$2,'Faturamento SP3'!$E$2:$E$692,'Infos Relatório'!$B70,'Faturamento SP3'!$Z$2:$Z$692,'Infos Relatório'!AY$1)</f>
        <v>0</v>
      </c>
      <c r="BB70" s="14">
        <f>SUMIFS('Faturamento SP3'!$O$2:$O$692,'Faturamento SP3'!$D$2:$D$692,'Infos Relatório'!$B$2,'Faturamento SP3'!$E$2:$E$692,'Infos Relatório'!$B70,'Faturamento SP3'!$Z$2:$Z$692,'Infos Relatório'!AY$1,'Faturamento SP3'!$T$2:$T$692,"Sim")+SUMIFS('Faturamento SP3'!$P$2:$P$692,'Faturamento SP3'!$D$2:$D$692,'Infos Relatório'!$B$2,'Faturamento SP3'!$E$2:$E$692,'Infos Relatório'!$B70,'Faturamento SP3'!$Z$2:$Z$692,'Infos Relatório'!AY$1,'Faturamento SP3'!$T$2:$T$692,"Sim")</f>
        <v>0</v>
      </c>
      <c r="BC70" s="27" t="e">
        <f t="shared" si="20"/>
        <v>#DIV/0!</v>
      </c>
      <c r="BD70" s="24">
        <f>SUMIFS('Faturamento SP3'!$H$2:$H$692,'Faturamento SP3'!$D$2:$D$692,'Infos Relatório'!$B$2,'Faturamento SP3'!$E$2:$E$692,'Infos Relatório'!$B70,'Faturamento SP3'!$Z$2:$Z$692,'Infos Relatório'!AY$1)</f>
        <v>0</v>
      </c>
      <c r="BE70" s="23">
        <f>COUNTIFS('Faturamento SP3'!$D$2:$D$692,'Infos Relatório'!$B$2,'Faturamento SP3'!$E$2:$E$692,'Infos Relatório'!$B70,'Faturamento SP3'!$Z$2:$Z$692,'Infos Relatório'!BE$1)</f>
        <v>0</v>
      </c>
      <c r="BF70" s="13">
        <f>SUMIFS('Faturamento SP3'!$G$2:$G$692,'Faturamento SP3'!$D$2:$D$692,'Infos Relatório'!$B$2,'Faturamento SP3'!$E$2:$E$692,'Infos Relatório'!$B70,'Faturamento SP3'!$Z$2:$Z$692,'Infos Relatório'!BE$1)</f>
        <v>0</v>
      </c>
      <c r="BG70" s="13">
        <f>SUMIFS('Faturamento SP3'!$J$2:$J$692,'Faturamento SP3'!$D$2:$D$692,'Infos Relatório'!$B$2,'Faturamento SP3'!$E$2:$E$692,'Infos Relatório'!$B70,'Faturamento SP3'!$Z$2:$Z$692,'Infos Relatório'!BE$1)</f>
        <v>0</v>
      </c>
      <c r="BH70" s="14">
        <f>SUMIFS('Faturamento SP3'!$O$2:$O$692,'Faturamento SP3'!$D$2:$D$692,'Infos Relatório'!$B$2,'Faturamento SP3'!$E$2:$E$692,'Infos Relatório'!$B70,'Faturamento SP3'!$Z$2:$Z$692,'Infos Relatório'!BE$1,'Faturamento SP3'!$T$2:$T$692,"Sim")+SUMIFS('Faturamento SP3'!$P$2:$P$692,'Faturamento SP3'!$D$2:$D$692,'Infos Relatório'!$B$2,'Faturamento SP3'!$E$2:$E$692,'Infos Relatório'!$B70,'Faturamento SP3'!$Z$2:$Z$692,'Infos Relatório'!BE$1,'Faturamento SP3'!$T$2:$T$692,"Sim")</f>
        <v>0</v>
      </c>
      <c r="BI70" s="27" t="e">
        <f t="shared" si="21"/>
        <v>#DIV/0!</v>
      </c>
      <c r="BJ70" s="24">
        <f>SUMIFS('Faturamento SP3'!$H$2:$H$692,'Faturamento SP3'!$D$2:$D$692,'Infos Relatório'!$B$2,'Faturamento SP3'!$E$2:$E$692,'Infos Relatório'!$B70,'Faturamento SP3'!$Z$2:$Z$692,'Infos Relatório'!BE$1)</f>
        <v>0</v>
      </c>
      <c r="BK70" s="23">
        <f>COUNTIFS('Faturamento SP3'!$D$2:$D$692,'Infos Relatório'!$B$2,'Faturamento SP3'!$E$2:$E$692,'Infos Relatório'!$B70,'Faturamento SP3'!$Z$2:$Z$692,'Infos Relatório'!BK$1)</f>
        <v>0</v>
      </c>
      <c r="BL70" s="13">
        <f>SUMIFS('Faturamento SP3'!$G$2:$G$692,'Faturamento SP3'!$D$2:$D$692,'Infos Relatório'!$B$2,'Faturamento SP3'!$E$2:$E$692,'Infos Relatório'!$B70,'Faturamento SP3'!$Z$2:$Z$692,'Infos Relatório'!BK$1)</f>
        <v>0</v>
      </c>
      <c r="BM70" s="13">
        <f>SUMIFS('Faturamento SP3'!$J$2:$J$692,'Faturamento SP3'!$D$2:$D$692,'Infos Relatório'!$B$2,'Faturamento SP3'!$E$2:$E$692,'Infos Relatório'!$B70,'Faturamento SP3'!$Z$2:$Z$692,'Infos Relatório'!BK$1)</f>
        <v>0</v>
      </c>
      <c r="BN70" s="14">
        <f>SUMIFS('Faturamento SP3'!$O$2:$O$692,'Faturamento SP3'!$D$2:$D$692,'Infos Relatório'!$B$2,'Faturamento SP3'!$E$2:$E$692,'Infos Relatório'!$B70,'Faturamento SP3'!$Z$2:$Z$692,'Infos Relatório'!BK$1,'Faturamento SP3'!$T$2:$T$692,"Sim")+SUMIFS('Faturamento SP3'!$P$2:$P$692,'Faturamento SP3'!$D$2:$D$692,'Infos Relatório'!$B$2,'Faturamento SP3'!$E$2:$E$692,'Infos Relatório'!$B70,'Faturamento SP3'!$Z$2:$Z$692,'Infos Relatório'!BK$1,'Faturamento SP3'!$T$2:$T$692,"Sim")</f>
        <v>0</v>
      </c>
      <c r="BO70" s="27" t="e">
        <f t="shared" si="22"/>
        <v>#DIV/0!</v>
      </c>
      <c r="BP70" s="24">
        <f>SUMIFS('Faturamento SP3'!$H$2:$H$692,'Faturamento SP3'!$D$2:$D$692,'Infos Relatório'!$B$2,'Faturamento SP3'!$E$2:$E$692,'Infos Relatório'!$B70,'Faturamento SP3'!$Z$2:$Z$692,'Infos Relatório'!BK$1)</f>
        <v>0</v>
      </c>
      <c r="BQ70" s="23">
        <f>COUNTIFS('Faturamento SP3'!$D$2:$D$692,'Infos Relatório'!$B$2,'Faturamento SP3'!$E$2:$E$692,'Infos Relatório'!$B70,'Faturamento SP3'!$Z$2:$Z$692,'Infos Relatório'!BQ$1)</f>
        <v>0</v>
      </c>
      <c r="BR70" s="13">
        <f>SUMIFS('Faturamento SP3'!$G$2:$G$692,'Faturamento SP3'!$D$2:$D$692,'Infos Relatório'!$B$2,'Faturamento SP3'!$E$2:$E$692,'Infos Relatório'!$B70,'Faturamento SP3'!$Z$2:$Z$692,'Infos Relatório'!BQ$1)</f>
        <v>0</v>
      </c>
      <c r="BS70" s="13">
        <f>SUMIFS('Faturamento SP3'!$J$2:$J$692,'Faturamento SP3'!$D$2:$D$692,'Infos Relatório'!$B$2,'Faturamento SP3'!$E$2:$E$692,'Infos Relatório'!$B70,'Faturamento SP3'!$Z$2:$Z$692,'Infos Relatório'!BQ$1)</f>
        <v>0</v>
      </c>
      <c r="BT70" s="14">
        <f>SUMIFS('Faturamento SP3'!$O$2:$O$692,'Faturamento SP3'!$D$2:$D$692,'Infos Relatório'!$B$2,'Faturamento SP3'!$E$2:$E$692,'Infos Relatório'!$B70,'Faturamento SP3'!$Z$2:$Z$692,'Infos Relatório'!BQ$1,'Faturamento SP3'!$T$2:$T$692,"Sim")+SUMIFS('Faturamento SP3'!$P$2:$P$692,'Faturamento SP3'!$D$2:$D$692,'Infos Relatório'!$B$2,'Faturamento SP3'!$E$2:$E$692,'Infos Relatório'!$B70,'Faturamento SP3'!$Z$2:$Z$692,'Infos Relatório'!BQ$1,'Faturamento SP3'!$T$2:$T$692,"Sim")</f>
        <v>0</v>
      </c>
      <c r="BU70" s="27" t="e">
        <f t="shared" si="23"/>
        <v>#DIV/0!</v>
      </c>
      <c r="BV70" s="24">
        <f>SUMIFS('Faturamento SP3'!$H$2:$H$692,'Faturamento SP3'!$D$2:$D$692,'Infos Relatório'!$B$2,'Faturamento SP3'!$E$2:$E$692,'Infos Relatório'!$B70,'Faturamento SP3'!$Z$2:$Z$692,'Infos Relatório'!BQ$1)</f>
        <v>0</v>
      </c>
    </row>
    <row r="71" spans="2:74">
      <c r="B71" s="17" t="s">
        <v>75</v>
      </c>
      <c r="C71" s="23">
        <f>COUNTIFS('Faturamento SP3'!$D$2:$D$692,'Infos Relatório'!$B$2,'Faturamento SP3'!$E$2:$E$692,'Infos Relatório'!$B71,'Faturamento SP3'!$Z$2:$Z$692,'Infos Relatório'!C$1)</f>
        <v>0</v>
      </c>
      <c r="D71" s="13">
        <f>SUMIFS('Faturamento SP3'!$G$2:$G$692,'Faturamento SP3'!$D$2:$D$692,'Infos Relatório'!$B$2,'Faturamento SP3'!$E$2:$E$692,'Infos Relatório'!$B71,'Faturamento SP3'!$Z$2:$Z$692,'Infos Relatório'!C$1)</f>
        <v>0</v>
      </c>
      <c r="E71" s="13">
        <f>SUMIFS('Faturamento SP3'!$J$2:$J$692,'Faturamento SP3'!$D$2:$D$692,'Infos Relatório'!$B$2,'Faturamento SP3'!$E$2:$E$692,'Infos Relatório'!$B71,'Faturamento SP3'!$Z$2:$Z$692,'Infos Relatório'!C$1)</f>
        <v>0</v>
      </c>
      <c r="F71" s="14">
        <f>SUMIFS('Faturamento SP3'!$O$2:$O$692,'Faturamento SP3'!$D$2:$D$692,'Infos Relatório'!$B$2,'Faturamento SP3'!$E$2:$E$692,'Infos Relatório'!$B71,'Faturamento SP3'!$Z$2:$Z$692,'Infos Relatório'!C$1,'Faturamento SP3'!$T$2:$T$692,"Sim")+SUMIFS('Faturamento SP3'!$P$2:$P$692,'Faturamento SP3'!$D$2:$D$692,'Infos Relatório'!$B$2,'Faturamento SP3'!$E$2:$E$692,'Infos Relatório'!$B71,'Faturamento SP3'!$Z$2:$Z$692,'Infos Relatório'!C$1,'Faturamento SP3'!$T$2:$T$692,"Sim")</f>
        <v>0</v>
      </c>
      <c r="G71" s="27" t="e">
        <f t="shared" si="24"/>
        <v>#DIV/0!</v>
      </c>
      <c r="H71" s="24">
        <f>SUMIFS('Faturamento SP3'!$H$2:$H$692,'Faturamento SP3'!$D$2:$D$692,'Infos Relatório'!$B$2,'Faturamento SP3'!$E$2:$E$692,'Infos Relatório'!$B71,'Faturamento SP3'!$Z$2:$Z$692,'Infos Relatório'!C$1)</f>
        <v>0</v>
      </c>
      <c r="I71" s="23">
        <f>COUNTIFS('Faturamento SP3'!$D$2:$D$692,'Infos Relatório'!$B$2,'Faturamento SP3'!$E$2:$E$692,'Infos Relatório'!$B71,'Faturamento SP3'!$Z$2:$Z$692,'Infos Relatório'!I$1)</f>
        <v>0</v>
      </c>
      <c r="J71" s="13">
        <f>SUMIFS('Faturamento SP3'!$G$2:$G$692,'Faturamento SP3'!$D$2:$D$692,'Infos Relatório'!$B$2,'Faturamento SP3'!$E$2:$E$692,'Infos Relatório'!$B71,'Faturamento SP3'!$Z$2:$Z$692,'Infos Relatório'!I$1)</f>
        <v>0</v>
      </c>
      <c r="K71" s="13">
        <f>SUMIFS('Faturamento SP3'!$J$2:$J$692,'Faturamento SP3'!$D$2:$D$692,'Infos Relatório'!$B$2,'Faturamento SP3'!$E$2:$E$692,'Infos Relatório'!$B71,'Faturamento SP3'!$Z$2:$Z$692,'Infos Relatório'!I$1)</f>
        <v>0</v>
      </c>
      <c r="L71" s="14">
        <f>SUMIFS('Faturamento SP3'!$O$2:$O$692,'Faturamento SP3'!$D$2:$D$692,'Infos Relatório'!$B$2,'Faturamento SP3'!$E$2:$E$692,'Infos Relatório'!$B71,'Faturamento SP3'!$Z$2:$Z$692,'Infos Relatório'!I$1,'Faturamento SP3'!$T$2:$T$692,"Sim")+SUMIFS('Faturamento SP3'!$P$2:$P$692,'Faturamento SP3'!$D$2:$D$692,'Infos Relatório'!$B$2,'Faturamento SP3'!$E$2:$E$692,'Infos Relatório'!$B71,'Faturamento SP3'!$Z$2:$Z$692,'Infos Relatório'!I$1,'Faturamento SP3'!$T$2:$T$692,"Sim")</f>
        <v>0</v>
      </c>
      <c r="M71" s="27" t="e">
        <f t="shared" si="13"/>
        <v>#DIV/0!</v>
      </c>
      <c r="N71" s="24">
        <f>SUMIFS('Faturamento SP3'!$H$2:$H$692,'Faturamento SP3'!$D$2:$D$692,'Infos Relatório'!$B$2,'Faturamento SP3'!$E$2:$E$692,'Infos Relatório'!$B71,'Faturamento SP3'!$Z$2:$Z$692,'Infos Relatório'!I$1)</f>
        <v>0</v>
      </c>
      <c r="O71" s="23">
        <f>COUNTIFS('Faturamento SP3'!$D$2:$D$692,'Infos Relatório'!$B$2,'Faturamento SP3'!$E$2:$E$692,'Infos Relatório'!$B71,'Faturamento SP3'!$Z$2:$Z$692,'Infos Relatório'!O$1)</f>
        <v>0</v>
      </c>
      <c r="P71" s="13">
        <f>SUMIFS('Faturamento SP3'!$G$2:$G$692,'Faturamento SP3'!$D$2:$D$692,'Infos Relatório'!$B$2,'Faturamento SP3'!$E$2:$E$692,'Infos Relatório'!$B71,'Faturamento SP3'!$Z$2:$Z$692,'Infos Relatório'!O$1)</f>
        <v>0</v>
      </c>
      <c r="Q71" s="13">
        <f>SUMIFS('Faturamento SP3'!$J$2:$J$692,'Faturamento SP3'!$D$2:$D$692,'Infos Relatório'!$B$2,'Faturamento SP3'!$E$2:$E$692,'Infos Relatório'!$B71,'Faturamento SP3'!$Z$2:$Z$692,'Infos Relatório'!O$1)</f>
        <v>0</v>
      </c>
      <c r="R71" s="14">
        <f>SUMIFS('Faturamento SP3'!$O$2:$O$692,'Faturamento SP3'!$D$2:$D$692,'Infos Relatório'!$B$2,'Faturamento SP3'!$E$2:$E$692,'Infos Relatório'!$B71,'Faturamento SP3'!$Z$2:$Z$692,'Infos Relatório'!O$1,'Faturamento SP3'!$T$2:$T$692,"Sim")+SUMIFS('Faturamento SP3'!$P$2:$P$692,'Faturamento SP3'!$D$2:$D$692,'Infos Relatório'!$B$2,'Faturamento SP3'!$E$2:$E$692,'Infos Relatório'!$B71,'Faturamento SP3'!$Z$2:$Z$692,'Infos Relatório'!O$1,'Faturamento SP3'!$T$2:$T$692,"Sim")</f>
        <v>0</v>
      </c>
      <c r="S71" s="27" t="e">
        <f t="shared" si="14"/>
        <v>#DIV/0!</v>
      </c>
      <c r="T71" s="24">
        <f>SUMIFS('Faturamento SP3'!$H$2:$H$692,'Faturamento SP3'!$D$2:$D$692,'Infos Relatório'!$B$2,'Faturamento SP3'!$E$2:$E$692,'Infos Relatório'!$B71,'Faturamento SP3'!$Z$2:$Z$692,'Infos Relatório'!O$1)</f>
        <v>0</v>
      </c>
      <c r="U71" s="23">
        <f>COUNTIFS('Faturamento SP3'!$D$2:$D$692,'Infos Relatório'!$B$2,'Faturamento SP3'!$E$2:$E$692,'Infos Relatório'!$B71,'Faturamento SP3'!$Z$2:$Z$692,'Infos Relatório'!U$1)</f>
        <v>0</v>
      </c>
      <c r="V71" s="13">
        <f>SUMIFS('Faturamento SP3'!$G$2:$G$692,'Faturamento SP3'!$D$2:$D$692,'Infos Relatório'!$B$2,'Faturamento SP3'!$E$2:$E$692,'Infos Relatório'!$B71,'Faturamento SP3'!$Z$2:$Z$692,'Infos Relatório'!U$1)</f>
        <v>0</v>
      </c>
      <c r="W71" s="13">
        <f>SUMIFS('Faturamento SP3'!$J$2:$J$692,'Faturamento SP3'!$D$2:$D$692,'Infos Relatório'!$B$2,'Faturamento SP3'!$E$2:$E$692,'Infos Relatório'!$B71,'Faturamento SP3'!$Z$2:$Z$692,'Infos Relatório'!U$1)</f>
        <v>0</v>
      </c>
      <c r="X71" s="14">
        <f>SUMIFS('Faturamento SP3'!$O$2:$O$692,'Faturamento SP3'!$D$2:$D$692,'Infos Relatório'!$B$2,'Faturamento SP3'!$E$2:$E$692,'Infos Relatório'!$B71,'Faturamento SP3'!$Z$2:$Z$692,'Infos Relatório'!U$1,'Faturamento SP3'!$T$2:$T$692,"Sim")+SUMIFS('Faturamento SP3'!$P$2:$P$692,'Faturamento SP3'!$D$2:$D$692,'Infos Relatório'!$B$2,'Faturamento SP3'!$E$2:$E$692,'Infos Relatório'!$B71,'Faturamento SP3'!$Z$2:$Z$692,'Infos Relatório'!U$1,'Faturamento SP3'!$T$2:$T$692,"Sim")</f>
        <v>0</v>
      </c>
      <c r="Y71" s="27" t="e">
        <f t="shared" si="15"/>
        <v>#DIV/0!</v>
      </c>
      <c r="Z71" s="24">
        <f>SUMIFS('Faturamento SP3'!$H$2:$H$692,'Faturamento SP3'!$D$2:$D$692,'Infos Relatório'!$B$2,'Faturamento SP3'!$E$2:$E$692,'Infos Relatório'!$B71,'Faturamento SP3'!$Z$2:$Z$692,'Infos Relatório'!U$1)</f>
        <v>0</v>
      </c>
      <c r="AA71" s="23">
        <f>COUNTIFS('Faturamento SP3'!$D$2:$D$692,'Infos Relatório'!$B$2,'Faturamento SP3'!$E$2:$E$692,'Infos Relatório'!$B71,'Faturamento SP3'!$Z$2:$Z$692,'Infos Relatório'!AA$1)</f>
        <v>0</v>
      </c>
      <c r="AB71" s="13">
        <f>SUMIFS('Faturamento SP3'!$G$2:$G$692,'Faturamento SP3'!$D$2:$D$692,'Infos Relatório'!$B$2,'Faturamento SP3'!$E$2:$E$692,'Infos Relatório'!$B71,'Faturamento SP3'!$Z$2:$Z$692,'Infos Relatório'!AA$1)</f>
        <v>0</v>
      </c>
      <c r="AC71" s="13">
        <f>SUMIFS('Faturamento SP3'!$J$2:$J$692,'Faturamento SP3'!$D$2:$D$692,'Infos Relatório'!$B$2,'Faturamento SP3'!$E$2:$E$692,'Infos Relatório'!$B71,'Faturamento SP3'!$Z$2:$Z$692,'Infos Relatório'!AA$1)</f>
        <v>0</v>
      </c>
      <c r="AD71" s="14">
        <f>SUMIFS('Faturamento SP3'!$O$2:$O$692,'Faturamento SP3'!$D$2:$D$692,'Infos Relatório'!$B$2,'Faturamento SP3'!$E$2:$E$692,'Infos Relatório'!$B71,'Faturamento SP3'!$Z$2:$Z$692,'Infos Relatório'!AA$1,'Faturamento SP3'!$T$2:$T$692,"Sim")+SUMIFS('Faturamento SP3'!$P$2:$P$692,'Faturamento SP3'!$D$2:$D$692,'Infos Relatório'!$B$2,'Faturamento SP3'!$E$2:$E$692,'Infos Relatório'!$B71,'Faturamento SP3'!$Z$2:$Z$692,'Infos Relatório'!AA$1,'Faturamento SP3'!$T$2:$T$692,"Sim")</f>
        <v>0</v>
      </c>
      <c r="AE71" s="27" t="e">
        <f t="shared" si="16"/>
        <v>#DIV/0!</v>
      </c>
      <c r="AF71" s="24">
        <f>SUMIFS('Faturamento SP3'!$H$2:$H$692,'Faturamento SP3'!$D$2:$D$692,'Infos Relatório'!$B$2,'Faturamento SP3'!$E$2:$E$692,'Infos Relatório'!$B71,'Faturamento SP3'!$Z$2:$Z$692,'Infos Relatório'!AA$1)</f>
        <v>0</v>
      </c>
      <c r="AG71" s="23">
        <f>COUNTIFS('Faturamento SP3'!$D$2:$D$692,'Infos Relatório'!$B$2,'Faturamento SP3'!$E$2:$E$692,'Infos Relatório'!$B71,'Faturamento SP3'!$Z$2:$Z$692,'Infos Relatório'!AG$1)</f>
        <v>0</v>
      </c>
      <c r="AH71" s="13">
        <f>SUMIFS('Faturamento SP3'!$G$2:$G$692,'Faturamento SP3'!$D$2:$D$692,'Infos Relatório'!$B$2,'Faturamento SP3'!$E$2:$E$692,'Infos Relatório'!$B71,'Faturamento SP3'!$Z$2:$Z$692,'Infos Relatório'!AG$1)</f>
        <v>0</v>
      </c>
      <c r="AI71" s="13">
        <f>SUMIFS('Faturamento SP3'!$J$2:$J$692,'Faturamento SP3'!$D$2:$D$692,'Infos Relatório'!$B$2,'Faturamento SP3'!$E$2:$E$692,'Infos Relatório'!$B71,'Faturamento SP3'!$Z$2:$Z$692,'Infos Relatório'!AG$1)</f>
        <v>0</v>
      </c>
      <c r="AJ71" s="14">
        <f>SUMIFS('Faturamento SP3'!$O$2:$O$692,'Faturamento SP3'!$D$2:$D$692,'Infos Relatório'!$B$2,'Faturamento SP3'!$E$2:$E$692,'Infos Relatório'!$B71,'Faturamento SP3'!$Z$2:$Z$692,'Infos Relatório'!AG$1,'Faturamento SP3'!$T$2:$T$692,"Sim")+SUMIFS('Faturamento SP3'!$P$2:$P$692,'Faturamento SP3'!$D$2:$D$692,'Infos Relatório'!$B$2,'Faturamento SP3'!$E$2:$E$692,'Infos Relatório'!$B71,'Faturamento SP3'!$Z$2:$Z$692,'Infos Relatório'!AG$1,'Faturamento SP3'!$T$2:$T$692,"Sim")</f>
        <v>0</v>
      </c>
      <c r="AK71" s="27" t="e">
        <f t="shared" si="17"/>
        <v>#DIV/0!</v>
      </c>
      <c r="AL71" s="24">
        <f>SUMIFS('Faturamento SP3'!$H$2:$H$692,'Faturamento SP3'!$D$2:$D$692,'Infos Relatório'!$B$2,'Faturamento SP3'!$E$2:$E$692,'Infos Relatório'!$B71,'Faturamento SP3'!$Z$2:$Z$692,'Infos Relatório'!AG$1)</f>
        <v>0</v>
      </c>
      <c r="AM71" s="23">
        <f>COUNTIFS('Faturamento SP3'!$D$2:$D$692,'Infos Relatório'!$B$2,'Faturamento SP3'!$E$2:$E$692,'Infos Relatório'!$B71,'Faturamento SP3'!$Z$2:$Z$692,'Infos Relatório'!AM$1)</f>
        <v>0</v>
      </c>
      <c r="AN71" s="13">
        <f>SUMIFS('Faturamento SP3'!$G$2:$G$692,'Faturamento SP3'!$D$2:$D$692,'Infos Relatório'!$B$2,'Faturamento SP3'!$E$2:$E$692,'Infos Relatório'!$B71,'Faturamento SP3'!$Z$2:$Z$692,'Infos Relatório'!AM$1)</f>
        <v>0</v>
      </c>
      <c r="AO71" s="13">
        <f>SUMIFS('Faturamento SP3'!$J$2:$J$692,'Faturamento SP3'!$D$2:$D$692,'Infos Relatório'!$B$2,'Faturamento SP3'!$E$2:$E$692,'Infos Relatório'!$B71,'Faturamento SP3'!$Z$2:$Z$692,'Infos Relatório'!AM$1)</f>
        <v>0</v>
      </c>
      <c r="AP71" s="14">
        <f>SUMIFS('Faturamento SP3'!$O$2:$O$692,'Faturamento SP3'!$D$2:$D$692,'Infos Relatório'!$B$2,'Faturamento SP3'!$E$2:$E$692,'Infos Relatório'!$B71,'Faturamento SP3'!$Z$2:$Z$692,'Infos Relatório'!AM$1,'Faturamento SP3'!$T$2:$T$692,"Sim")+SUMIFS('Faturamento SP3'!$P$2:$P$692,'Faturamento SP3'!$D$2:$D$692,'Infos Relatório'!$B$2,'Faturamento SP3'!$E$2:$E$692,'Infos Relatório'!$B71,'Faturamento SP3'!$Z$2:$Z$692,'Infos Relatório'!AM$1,'Faturamento SP3'!$T$2:$T$692,"Sim")</f>
        <v>0</v>
      </c>
      <c r="AQ71" s="27" t="e">
        <f t="shared" si="18"/>
        <v>#DIV/0!</v>
      </c>
      <c r="AR71" s="24">
        <f>SUMIFS('Faturamento SP3'!$H$2:$H$692,'Faturamento SP3'!$D$2:$D$692,'Infos Relatório'!$B$2,'Faturamento SP3'!$E$2:$E$692,'Infos Relatório'!$B71,'Faturamento SP3'!$Z$2:$Z$692,'Infos Relatório'!AM$1)</f>
        <v>0</v>
      </c>
      <c r="AS71" s="23">
        <f>COUNTIFS('Faturamento SP3'!$D$2:$D$692,'Infos Relatório'!$B$2,'Faturamento SP3'!$E$2:$E$692,'Infos Relatório'!$B71,'Faturamento SP3'!$Z$2:$Z$692,'Infos Relatório'!AS$1)</f>
        <v>0</v>
      </c>
      <c r="AT71" s="13">
        <f>SUMIFS('Faturamento SP3'!$G$2:$G$692,'Faturamento SP3'!$D$2:$D$692,'Infos Relatório'!$B$2,'Faturamento SP3'!$E$2:$E$692,'Infos Relatório'!$B71,'Faturamento SP3'!$Z$2:$Z$692,'Infos Relatório'!AS$1)</f>
        <v>0</v>
      </c>
      <c r="AU71" s="13">
        <f>SUMIFS('Faturamento SP3'!$J$2:$J$692,'Faturamento SP3'!$D$2:$D$692,'Infos Relatório'!$B$2,'Faturamento SP3'!$E$2:$E$692,'Infos Relatório'!$B71,'Faturamento SP3'!$Z$2:$Z$692,'Infos Relatório'!AS$1)</f>
        <v>0</v>
      </c>
      <c r="AV71" s="14">
        <f>SUMIFS('Faturamento SP3'!$O$2:$O$692,'Faturamento SP3'!$D$2:$D$692,'Infos Relatório'!$B$2,'Faturamento SP3'!$E$2:$E$692,'Infos Relatório'!$B71,'Faturamento SP3'!$Z$2:$Z$692,'Infos Relatório'!AS$1,'Faturamento SP3'!$T$2:$T$692,"Sim")+SUMIFS('Faturamento SP3'!$P$2:$P$692,'Faturamento SP3'!$D$2:$D$692,'Infos Relatório'!$B$2,'Faturamento SP3'!$E$2:$E$692,'Infos Relatório'!$B71,'Faturamento SP3'!$Z$2:$Z$692,'Infos Relatório'!AS$1,'Faturamento SP3'!$T$2:$T$692,"Sim")</f>
        <v>0</v>
      </c>
      <c r="AW71" s="27" t="e">
        <f t="shared" si="19"/>
        <v>#DIV/0!</v>
      </c>
      <c r="AX71" s="24">
        <f>SUMIFS('Faturamento SP3'!$H$2:$H$692,'Faturamento SP3'!$D$2:$D$692,'Infos Relatório'!$B$2,'Faturamento SP3'!$E$2:$E$692,'Infos Relatório'!$B71,'Faturamento SP3'!$Z$2:$Z$692,'Infos Relatório'!AS$1)</f>
        <v>0</v>
      </c>
      <c r="AY71" s="23">
        <f>COUNTIFS('Faturamento SP3'!$D$2:$D$692,'Infos Relatório'!$B$2,'Faturamento SP3'!$E$2:$E$692,'Infos Relatório'!$B71,'Faturamento SP3'!$Z$2:$Z$692,'Infos Relatório'!AY$1)</f>
        <v>0</v>
      </c>
      <c r="AZ71" s="13">
        <f>SUMIFS('Faturamento SP3'!$G$2:$G$692,'Faturamento SP3'!$D$2:$D$692,'Infos Relatório'!$B$2,'Faturamento SP3'!$E$2:$E$692,'Infos Relatório'!$B71,'Faturamento SP3'!$Z$2:$Z$692,'Infos Relatório'!AY$1)</f>
        <v>0</v>
      </c>
      <c r="BA71" s="13">
        <f>SUMIFS('Faturamento SP3'!$J$2:$J$692,'Faturamento SP3'!$D$2:$D$692,'Infos Relatório'!$B$2,'Faturamento SP3'!$E$2:$E$692,'Infos Relatório'!$B71,'Faturamento SP3'!$Z$2:$Z$692,'Infos Relatório'!AY$1)</f>
        <v>0</v>
      </c>
      <c r="BB71" s="14">
        <f>SUMIFS('Faturamento SP3'!$O$2:$O$692,'Faturamento SP3'!$D$2:$D$692,'Infos Relatório'!$B$2,'Faturamento SP3'!$E$2:$E$692,'Infos Relatório'!$B71,'Faturamento SP3'!$Z$2:$Z$692,'Infos Relatório'!AY$1,'Faturamento SP3'!$T$2:$T$692,"Sim")+SUMIFS('Faturamento SP3'!$P$2:$P$692,'Faturamento SP3'!$D$2:$D$692,'Infos Relatório'!$B$2,'Faturamento SP3'!$E$2:$E$692,'Infos Relatório'!$B71,'Faturamento SP3'!$Z$2:$Z$692,'Infos Relatório'!AY$1,'Faturamento SP3'!$T$2:$T$692,"Sim")</f>
        <v>0</v>
      </c>
      <c r="BC71" s="27" t="e">
        <f t="shared" si="20"/>
        <v>#DIV/0!</v>
      </c>
      <c r="BD71" s="24">
        <f>SUMIFS('Faturamento SP3'!$H$2:$H$692,'Faturamento SP3'!$D$2:$D$692,'Infos Relatório'!$B$2,'Faturamento SP3'!$E$2:$E$692,'Infos Relatório'!$B71,'Faturamento SP3'!$Z$2:$Z$692,'Infos Relatório'!AY$1)</f>
        <v>0</v>
      </c>
      <c r="BE71" s="23">
        <f>COUNTIFS('Faturamento SP3'!$D$2:$D$692,'Infos Relatório'!$B$2,'Faturamento SP3'!$E$2:$E$692,'Infos Relatório'!$B71,'Faturamento SP3'!$Z$2:$Z$692,'Infos Relatório'!BE$1)</f>
        <v>0</v>
      </c>
      <c r="BF71" s="13">
        <f>SUMIFS('Faturamento SP3'!$G$2:$G$692,'Faturamento SP3'!$D$2:$D$692,'Infos Relatório'!$B$2,'Faturamento SP3'!$E$2:$E$692,'Infos Relatório'!$B71,'Faturamento SP3'!$Z$2:$Z$692,'Infos Relatório'!BE$1)</f>
        <v>0</v>
      </c>
      <c r="BG71" s="13">
        <f>SUMIFS('Faturamento SP3'!$J$2:$J$692,'Faturamento SP3'!$D$2:$D$692,'Infos Relatório'!$B$2,'Faturamento SP3'!$E$2:$E$692,'Infos Relatório'!$B71,'Faturamento SP3'!$Z$2:$Z$692,'Infos Relatório'!BE$1)</f>
        <v>0</v>
      </c>
      <c r="BH71" s="14">
        <f>SUMIFS('Faturamento SP3'!$O$2:$O$692,'Faturamento SP3'!$D$2:$D$692,'Infos Relatório'!$B$2,'Faturamento SP3'!$E$2:$E$692,'Infos Relatório'!$B71,'Faturamento SP3'!$Z$2:$Z$692,'Infos Relatório'!BE$1,'Faturamento SP3'!$T$2:$T$692,"Sim")+SUMIFS('Faturamento SP3'!$P$2:$P$692,'Faturamento SP3'!$D$2:$D$692,'Infos Relatório'!$B$2,'Faturamento SP3'!$E$2:$E$692,'Infos Relatório'!$B71,'Faturamento SP3'!$Z$2:$Z$692,'Infos Relatório'!BE$1,'Faturamento SP3'!$T$2:$T$692,"Sim")</f>
        <v>0</v>
      </c>
      <c r="BI71" s="27" t="e">
        <f t="shared" si="21"/>
        <v>#DIV/0!</v>
      </c>
      <c r="BJ71" s="24">
        <f>SUMIFS('Faturamento SP3'!$H$2:$H$692,'Faturamento SP3'!$D$2:$D$692,'Infos Relatório'!$B$2,'Faturamento SP3'!$E$2:$E$692,'Infos Relatório'!$B71,'Faturamento SP3'!$Z$2:$Z$692,'Infos Relatório'!BE$1)</f>
        <v>0</v>
      </c>
      <c r="BK71" s="23">
        <f>COUNTIFS('Faturamento SP3'!$D$2:$D$692,'Infos Relatório'!$B$2,'Faturamento SP3'!$E$2:$E$692,'Infos Relatório'!$B71,'Faturamento SP3'!$Z$2:$Z$692,'Infos Relatório'!BK$1)</f>
        <v>0</v>
      </c>
      <c r="BL71" s="13">
        <f>SUMIFS('Faturamento SP3'!$G$2:$G$692,'Faturamento SP3'!$D$2:$D$692,'Infos Relatório'!$B$2,'Faturamento SP3'!$E$2:$E$692,'Infos Relatório'!$B71,'Faturamento SP3'!$Z$2:$Z$692,'Infos Relatório'!BK$1)</f>
        <v>0</v>
      </c>
      <c r="BM71" s="13">
        <f>SUMIFS('Faturamento SP3'!$J$2:$J$692,'Faturamento SP3'!$D$2:$D$692,'Infos Relatório'!$B$2,'Faturamento SP3'!$E$2:$E$692,'Infos Relatório'!$B71,'Faturamento SP3'!$Z$2:$Z$692,'Infos Relatório'!BK$1)</f>
        <v>0</v>
      </c>
      <c r="BN71" s="14">
        <f>SUMIFS('Faturamento SP3'!$O$2:$O$692,'Faturamento SP3'!$D$2:$D$692,'Infos Relatório'!$B$2,'Faturamento SP3'!$E$2:$E$692,'Infos Relatório'!$B71,'Faturamento SP3'!$Z$2:$Z$692,'Infos Relatório'!BK$1,'Faturamento SP3'!$T$2:$T$692,"Sim")+SUMIFS('Faturamento SP3'!$P$2:$P$692,'Faturamento SP3'!$D$2:$D$692,'Infos Relatório'!$B$2,'Faturamento SP3'!$E$2:$E$692,'Infos Relatório'!$B71,'Faturamento SP3'!$Z$2:$Z$692,'Infos Relatório'!BK$1,'Faturamento SP3'!$T$2:$T$692,"Sim")</f>
        <v>0</v>
      </c>
      <c r="BO71" s="27" t="e">
        <f t="shared" si="22"/>
        <v>#DIV/0!</v>
      </c>
      <c r="BP71" s="24">
        <f>SUMIFS('Faturamento SP3'!$H$2:$H$692,'Faturamento SP3'!$D$2:$D$692,'Infos Relatório'!$B$2,'Faturamento SP3'!$E$2:$E$692,'Infos Relatório'!$B71,'Faturamento SP3'!$Z$2:$Z$692,'Infos Relatório'!BK$1)</f>
        <v>0</v>
      </c>
      <c r="BQ71" s="23">
        <f>COUNTIFS('Faturamento SP3'!$D$2:$D$692,'Infos Relatório'!$B$2,'Faturamento SP3'!$E$2:$E$692,'Infos Relatório'!$B71,'Faturamento SP3'!$Z$2:$Z$692,'Infos Relatório'!BQ$1)</f>
        <v>0</v>
      </c>
      <c r="BR71" s="13">
        <f>SUMIFS('Faturamento SP3'!$G$2:$G$692,'Faturamento SP3'!$D$2:$D$692,'Infos Relatório'!$B$2,'Faturamento SP3'!$E$2:$E$692,'Infos Relatório'!$B71,'Faturamento SP3'!$Z$2:$Z$692,'Infos Relatório'!BQ$1)</f>
        <v>0</v>
      </c>
      <c r="BS71" s="13">
        <f>SUMIFS('Faturamento SP3'!$J$2:$J$692,'Faturamento SP3'!$D$2:$D$692,'Infos Relatório'!$B$2,'Faturamento SP3'!$E$2:$E$692,'Infos Relatório'!$B71,'Faturamento SP3'!$Z$2:$Z$692,'Infos Relatório'!BQ$1)</f>
        <v>0</v>
      </c>
      <c r="BT71" s="14">
        <f>SUMIFS('Faturamento SP3'!$O$2:$O$692,'Faturamento SP3'!$D$2:$D$692,'Infos Relatório'!$B$2,'Faturamento SP3'!$E$2:$E$692,'Infos Relatório'!$B71,'Faturamento SP3'!$Z$2:$Z$692,'Infos Relatório'!BQ$1,'Faturamento SP3'!$T$2:$T$692,"Sim")+SUMIFS('Faturamento SP3'!$P$2:$P$692,'Faturamento SP3'!$D$2:$D$692,'Infos Relatório'!$B$2,'Faturamento SP3'!$E$2:$E$692,'Infos Relatório'!$B71,'Faturamento SP3'!$Z$2:$Z$692,'Infos Relatório'!BQ$1,'Faturamento SP3'!$T$2:$T$692,"Sim")</f>
        <v>0</v>
      </c>
      <c r="BU71" s="27" t="e">
        <f t="shared" si="23"/>
        <v>#DIV/0!</v>
      </c>
      <c r="BV71" s="24">
        <f>SUMIFS('Faturamento SP3'!$H$2:$H$692,'Faturamento SP3'!$D$2:$D$692,'Infos Relatório'!$B$2,'Faturamento SP3'!$E$2:$E$692,'Infos Relatório'!$B71,'Faturamento SP3'!$Z$2:$Z$692,'Infos Relatório'!BQ$1)</f>
        <v>0</v>
      </c>
    </row>
    <row r="72" spans="2:74">
      <c r="B72" s="17" t="s">
        <v>76</v>
      </c>
      <c r="C72" s="23">
        <f>COUNTIFS('Faturamento SP3'!$D$2:$D$692,'Infos Relatório'!$B$2,'Faturamento SP3'!$E$2:$E$692,'Infos Relatório'!$B72,'Faturamento SP3'!$Z$2:$Z$692,'Infos Relatório'!C$1)</f>
        <v>0</v>
      </c>
      <c r="D72" s="13">
        <f>SUMIFS('Faturamento SP3'!$G$2:$G$692,'Faturamento SP3'!$D$2:$D$692,'Infos Relatório'!$B$2,'Faturamento SP3'!$E$2:$E$692,'Infos Relatório'!$B72,'Faturamento SP3'!$Z$2:$Z$692,'Infos Relatório'!C$1)</f>
        <v>0</v>
      </c>
      <c r="E72" s="13">
        <f>SUMIFS('Faturamento SP3'!$J$2:$J$692,'Faturamento SP3'!$D$2:$D$692,'Infos Relatório'!$B$2,'Faturamento SP3'!$E$2:$E$692,'Infos Relatório'!$B72,'Faturamento SP3'!$Z$2:$Z$692,'Infos Relatório'!C$1)</f>
        <v>0</v>
      </c>
      <c r="F72" s="14">
        <f>SUMIFS('Faturamento SP3'!$O$2:$O$692,'Faturamento SP3'!$D$2:$D$692,'Infos Relatório'!$B$2,'Faturamento SP3'!$E$2:$E$692,'Infos Relatório'!$B72,'Faturamento SP3'!$Z$2:$Z$692,'Infos Relatório'!C$1,'Faturamento SP3'!$T$2:$T$692,"Sim")+SUMIFS('Faturamento SP3'!$P$2:$P$692,'Faturamento SP3'!$D$2:$D$692,'Infos Relatório'!$B$2,'Faturamento SP3'!$E$2:$E$692,'Infos Relatório'!$B72,'Faturamento SP3'!$Z$2:$Z$692,'Infos Relatório'!C$1,'Faturamento SP3'!$T$2:$T$692,"Sim")</f>
        <v>0</v>
      </c>
      <c r="G72" s="27" t="e">
        <f t="shared" si="24"/>
        <v>#DIV/0!</v>
      </c>
      <c r="H72" s="24">
        <f>SUMIFS('Faturamento SP3'!$H$2:$H$692,'Faturamento SP3'!$D$2:$D$692,'Infos Relatório'!$B$2,'Faturamento SP3'!$E$2:$E$692,'Infos Relatório'!$B72,'Faturamento SP3'!$Z$2:$Z$692,'Infos Relatório'!C$1)</f>
        <v>0</v>
      </c>
      <c r="I72" s="23">
        <f>COUNTIFS('Faturamento SP3'!$D$2:$D$692,'Infos Relatório'!$B$2,'Faturamento SP3'!$E$2:$E$692,'Infos Relatório'!$B72,'Faturamento SP3'!$Z$2:$Z$692,'Infos Relatório'!I$1)</f>
        <v>0</v>
      </c>
      <c r="J72" s="13">
        <f>SUMIFS('Faturamento SP3'!$G$2:$G$692,'Faturamento SP3'!$D$2:$D$692,'Infos Relatório'!$B$2,'Faturamento SP3'!$E$2:$E$692,'Infos Relatório'!$B72,'Faturamento SP3'!$Z$2:$Z$692,'Infos Relatório'!I$1)</f>
        <v>0</v>
      </c>
      <c r="K72" s="13">
        <f>SUMIFS('Faturamento SP3'!$J$2:$J$692,'Faturamento SP3'!$D$2:$D$692,'Infos Relatório'!$B$2,'Faturamento SP3'!$E$2:$E$692,'Infos Relatório'!$B72,'Faturamento SP3'!$Z$2:$Z$692,'Infos Relatório'!I$1)</f>
        <v>0</v>
      </c>
      <c r="L72" s="14">
        <f>SUMIFS('Faturamento SP3'!$O$2:$O$692,'Faturamento SP3'!$D$2:$D$692,'Infos Relatório'!$B$2,'Faturamento SP3'!$E$2:$E$692,'Infos Relatório'!$B72,'Faturamento SP3'!$Z$2:$Z$692,'Infos Relatório'!I$1,'Faturamento SP3'!$T$2:$T$692,"Sim")+SUMIFS('Faturamento SP3'!$P$2:$P$692,'Faturamento SP3'!$D$2:$D$692,'Infos Relatório'!$B$2,'Faturamento SP3'!$E$2:$E$692,'Infos Relatório'!$B72,'Faturamento SP3'!$Z$2:$Z$692,'Infos Relatório'!I$1,'Faturamento SP3'!$T$2:$T$692,"Sim")</f>
        <v>0</v>
      </c>
      <c r="M72" s="27" t="e">
        <f t="shared" si="13"/>
        <v>#DIV/0!</v>
      </c>
      <c r="N72" s="24">
        <f>SUMIFS('Faturamento SP3'!$H$2:$H$692,'Faturamento SP3'!$D$2:$D$692,'Infos Relatório'!$B$2,'Faturamento SP3'!$E$2:$E$692,'Infos Relatório'!$B72,'Faturamento SP3'!$Z$2:$Z$692,'Infos Relatório'!I$1)</f>
        <v>0</v>
      </c>
      <c r="O72" s="23">
        <f>COUNTIFS('Faturamento SP3'!$D$2:$D$692,'Infos Relatório'!$B$2,'Faturamento SP3'!$E$2:$E$692,'Infos Relatório'!$B72,'Faturamento SP3'!$Z$2:$Z$692,'Infos Relatório'!O$1)</f>
        <v>0</v>
      </c>
      <c r="P72" s="13">
        <f>SUMIFS('Faturamento SP3'!$G$2:$G$692,'Faturamento SP3'!$D$2:$D$692,'Infos Relatório'!$B$2,'Faturamento SP3'!$E$2:$E$692,'Infos Relatório'!$B72,'Faturamento SP3'!$Z$2:$Z$692,'Infos Relatório'!O$1)</f>
        <v>0</v>
      </c>
      <c r="Q72" s="13">
        <f>SUMIFS('Faturamento SP3'!$J$2:$J$692,'Faturamento SP3'!$D$2:$D$692,'Infos Relatório'!$B$2,'Faturamento SP3'!$E$2:$E$692,'Infos Relatório'!$B72,'Faturamento SP3'!$Z$2:$Z$692,'Infos Relatório'!O$1)</f>
        <v>0</v>
      </c>
      <c r="R72" s="14">
        <f>SUMIFS('Faturamento SP3'!$O$2:$O$692,'Faturamento SP3'!$D$2:$D$692,'Infos Relatório'!$B$2,'Faturamento SP3'!$E$2:$E$692,'Infos Relatório'!$B72,'Faturamento SP3'!$Z$2:$Z$692,'Infos Relatório'!O$1,'Faturamento SP3'!$T$2:$T$692,"Sim")+SUMIFS('Faturamento SP3'!$P$2:$P$692,'Faturamento SP3'!$D$2:$D$692,'Infos Relatório'!$B$2,'Faturamento SP3'!$E$2:$E$692,'Infos Relatório'!$B72,'Faturamento SP3'!$Z$2:$Z$692,'Infos Relatório'!O$1,'Faturamento SP3'!$T$2:$T$692,"Sim")</f>
        <v>0</v>
      </c>
      <c r="S72" s="27" t="e">
        <f t="shared" si="14"/>
        <v>#DIV/0!</v>
      </c>
      <c r="T72" s="24">
        <f>SUMIFS('Faturamento SP3'!$H$2:$H$692,'Faturamento SP3'!$D$2:$D$692,'Infos Relatório'!$B$2,'Faturamento SP3'!$E$2:$E$692,'Infos Relatório'!$B72,'Faturamento SP3'!$Z$2:$Z$692,'Infos Relatório'!O$1)</f>
        <v>0</v>
      </c>
      <c r="U72" s="23">
        <f>COUNTIFS('Faturamento SP3'!$D$2:$D$692,'Infos Relatório'!$B$2,'Faturamento SP3'!$E$2:$E$692,'Infos Relatório'!$B72,'Faturamento SP3'!$Z$2:$Z$692,'Infos Relatório'!U$1)</f>
        <v>0</v>
      </c>
      <c r="V72" s="13">
        <f>SUMIFS('Faturamento SP3'!$G$2:$G$692,'Faturamento SP3'!$D$2:$D$692,'Infos Relatório'!$B$2,'Faturamento SP3'!$E$2:$E$692,'Infos Relatório'!$B72,'Faturamento SP3'!$Z$2:$Z$692,'Infos Relatório'!U$1)</f>
        <v>0</v>
      </c>
      <c r="W72" s="13">
        <f>SUMIFS('Faturamento SP3'!$J$2:$J$692,'Faturamento SP3'!$D$2:$D$692,'Infos Relatório'!$B$2,'Faturamento SP3'!$E$2:$E$692,'Infos Relatório'!$B72,'Faturamento SP3'!$Z$2:$Z$692,'Infos Relatório'!U$1)</f>
        <v>0</v>
      </c>
      <c r="X72" s="14">
        <f>SUMIFS('Faturamento SP3'!$O$2:$O$692,'Faturamento SP3'!$D$2:$D$692,'Infos Relatório'!$B$2,'Faturamento SP3'!$E$2:$E$692,'Infos Relatório'!$B72,'Faturamento SP3'!$Z$2:$Z$692,'Infos Relatório'!U$1,'Faturamento SP3'!$T$2:$T$692,"Sim")+SUMIFS('Faturamento SP3'!$P$2:$P$692,'Faturamento SP3'!$D$2:$D$692,'Infos Relatório'!$B$2,'Faturamento SP3'!$E$2:$E$692,'Infos Relatório'!$B72,'Faturamento SP3'!$Z$2:$Z$692,'Infos Relatório'!U$1,'Faturamento SP3'!$T$2:$T$692,"Sim")</f>
        <v>0</v>
      </c>
      <c r="Y72" s="27" t="e">
        <f t="shared" si="15"/>
        <v>#DIV/0!</v>
      </c>
      <c r="Z72" s="24">
        <f>SUMIFS('Faturamento SP3'!$H$2:$H$692,'Faturamento SP3'!$D$2:$D$692,'Infos Relatório'!$B$2,'Faturamento SP3'!$E$2:$E$692,'Infos Relatório'!$B72,'Faturamento SP3'!$Z$2:$Z$692,'Infos Relatório'!U$1)</f>
        <v>0</v>
      </c>
      <c r="AA72" s="23">
        <f>COUNTIFS('Faturamento SP3'!$D$2:$D$692,'Infos Relatório'!$B$2,'Faturamento SP3'!$E$2:$E$692,'Infos Relatório'!$B72,'Faturamento SP3'!$Z$2:$Z$692,'Infos Relatório'!AA$1)</f>
        <v>0</v>
      </c>
      <c r="AB72" s="13">
        <f>SUMIFS('Faturamento SP3'!$G$2:$G$692,'Faturamento SP3'!$D$2:$D$692,'Infos Relatório'!$B$2,'Faturamento SP3'!$E$2:$E$692,'Infos Relatório'!$B72,'Faturamento SP3'!$Z$2:$Z$692,'Infos Relatório'!AA$1)</f>
        <v>0</v>
      </c>
      <c r="AC72" s="13">
        <f>SUMIFS('Faturamento SP3'!$J$2:$J$692,'Faturamento SP3'!$D$2:$D$692,'Infos Relatório'!$B$2,'Faturamento SP3'!$E$2:$E$692,'Infos Relatório'!$B72,'Faturamento SP3'!$Z$2:$Z$692,'Infos Relatório'!AA$1)</f>
        <v>0</v>
      </c>
      <c r="AD72" s="14">
        <f>SUMIFS('Faturamento SP3'!$O$2:$O$692,'Faturamento SP3'!$D$2:$D$692,'Infos Relatório'!$B$2,'Faturamento SP3'!$E$2:$E$692,'Infos Relatório'!$B72,'Faturamento SP3'!$Z$2:$Z$692,'Infos Relatório'!AA$1,'Faturamento SP3'!$T$2:$T$692,"Sim")+SUMIFS('Faturamento SP3'!$P$2:$P$692,'Faturamento SP3'!$D$2:$D$692,'Infos Relatório'!$B$2,'Faturamento SP3'!$E$2:$E$692,'Infos Relatório'!$B72,'Faturamento SP3'!$Z$2:$Z$692,'Infos Relatório'!AA$1,'Faturamento SP3'!$T$2:$T$692,"Sim")</f>
        <v>0</v>
      </c>
      <c r="AE72" s="27" t="e">
        <f t="shared" si="16"/>
        <v>#DIV/0!</v>
      </c>
      <c r="AF72" s="24">
        <f>SUMIFS('Faturamento SP3'!$H$2:$H$692,'Faturamento SP3'!$D$2:$D$692,'Infos Relatório'!$B$2,'Faturamento SP3'!$E$2:$E$692,'Infos Relatório'!$B72,'Faturamento SP3'!$Z$2:$Z$692,'Infos Relatório'!AA$1)</f>
        <v>0</v>
      </c>
      <c r="AG72" s="23">
        <f>COUNTIFS('Faturamento SP3'!$D$2:$D$692,'Infos Relatório'!$B$2,'Faturamento SP3'!$E$2:$E$692,'Infos Relatório'!$B72,'Faturamento SP3'!$Z$2:$Z$692,'Infos Relatório'!AG$1)</f>
        <v>0</v>
      </c>
      <c r="AH72" s="13">
        <f>SUMIFS('Faturamento SP3'!$G$2:$G$692,'Faturamento SP3'!$D$2:$D$692,'Infos Relatório'!$B$2,'Faturamento SP3'!$E$2:$E$692,'Infos Relatório'!$B72,'Faturamento SP3'!$Z$2:$Z$692,'Infos Relatório'!AG$1)</f>
        <v>0</v>
      </c>
      <c r="AI72" s="13">
        <f>SUMIFS('Faturamento SP3'!$J$2:$J$692,'Faturamento SP3'!$D$2:$D$692,'Infos Relatório'!$B$2,'Faturamento SP3'!$E$2:$E$692,'Infos Relatório'!$B72,'Faturamento SP3'!$Z$2:$Z$692,'Infos Relatório'!AG$1)</f>
        <v>0</v>
      </c>
      <c r="AJ72" s="14">
        <f>SUMIFS('Faturamento SP3'!$O$2:$O$692,'Faturamento SP3'!$D$2:$D$692,'Infos Relatório'!$B$2,'Faturamento SP3'!$E$2:$E$692,'Infos Relatório'!$B72,'Faturamento SP3'!$Z$2:$Z$692,'Infos Relatório'!AG$1,'Faturamento SP3'!$T$2:$T$692,"Sim")+SUMIFS('Faturamento SP3'!$P$2:$P$692,'Faturamento SP3'!$D$2:$D$692,'Infos Relatório'!$B$2,'Faturamento SP3'!$E$2:$E$692,'Infos Relatório'!$B72,'Faturamento SP3'!$Z$2:$Z$692,'Infos Relatório'!AG$1,'Faturamento SP3'!$T$2:$T$692,"Sim")</f>
        <v>0</v>
      </c>
      <c r="AK72" s="27" t="e">
        <f t="shared" si="17"/>
        <v>#DIV/0!</v>
      </c>
      <c r="AL72" s="24">
        <f>SUMIFS('Faturamento SP3'!$H$2:$H$692,'Faturamento SP3'!$D$2:$D$692,'Infos Relatório'!$B$2,'Faturamento SP3'!$E$2:$E$692,'Infos Relatório'!$B72,'Faturamento SP3'!$Z$2:$Z$692,'Infos Relatório'!AG$1)</f>
        <v>0</v>
      </c>
      <c r="AM72" s="23">
        <f>COUNTIFS('Faturamento SP3'!$D$2:$D$692,'Infos Relatório'!$B$2,'Faturamento SP3'!$E$2:$E$692,'Infos Relatório'!$B72,'Faturamento SP3'!$Z$2:$Z$692,'Infos Relatório'!AM$1)</f>
        <v>0</v>
      </c>
      <c r="AN72" s="13">
        <f>SUMIFS('Faturamento SP3'!$G$2:$G$692,'Faturamento SP3'!$D$2:$D$692,'Infos Relatório'!$B$2,'Faturamento SP3'!$E$2:$E$692,'Infos Relatório'!$B72,'Faturamento SP3'!$Z$2:$Z$692,'Infos Relatório'!AM$1)</f>
        <v>0</v>
      </c>
      <c r="AO72" s="13">
        <f>SUMIFS('Faturamento SP3'!$J$2:$J$692,'Faturamento SP3'!$D$2:$D$692,'Infos Relatório'!$B$2,'Faturamento SP3'!$E$2:$E$692,'Infos Relatório'!$B72,'Faturamento SP3'!$Z$2:$Z$692,'Infos Relatório'!AM$1)</f>
        <v>0</v>
      </c>
      <c r="AP72" s="14">
        <f>SUMIFS('Faturamento SP3'!$O$2:$O$692,'Faturamento SP3'!$D$2:$D$692,'Infos Relatório'!$B$2,'Faturamento SP3'!$E$2:$E$692,'Infos Relatório'!$B72,'Faturamento SP3'!$Z$2:$Z$692,'Infos Relatório'!AM$1,'Faturamento SP3'!$T$2:$T$692,"Sim")+SUMIFS('Faturamento SP3'!$P$2:$P$692,'Faturamento SP3'!$D$2:$D$692,'Infos Relatório'!$B$2,'Faturamento SP3'!$E$2:$E$692,'Infos Relatório'!$B72,'Faturamento SP3'!$Z$2:$Z$692,'Infos Relatório'!AM$1,'Faturamento SP3'!$T$2:$T$692,"Sim")</f>
        <v>0</v>
      </c>
      <c r="AQ72" s="27" t="e">
        <f t="shared" si="18"/>
        <v>#DIV/0!</v>
      </c>
      <c r="AR72" s="24">
        <f>SUMIFS('Faturamento SP3'!$H$2:$H$692,'Faturamento SP3'!$D$2:$D$692,'Infos Relatório'!$B$2,'Faturamento SP3'!$E$2:$E$692,'Infos Relatório'!$B72,'Faturamento SP3'!$Z$2:$Z$692,'Infos Relatório'!AM$1)</f>
        <v>0</v>
      </c>
      <c r="AS72" s="23">
        <f>COUNTIFS('Faturamento SP3'!$D$2:$D$692,'Infos Relatório'!$B$2,'Faturamento SP3'!$E$2:$E$692,'Infos Relatório'!$B72,'Faturamento SP3'!$Z$2:$Z$692,'Infos Relatório'!AS$1)</f>
        <v>0</v>
      </c>
      <c r="AT72" s="13">
        <f>SUMIFS('Faturamento SP3'!$G$2:$G$692,'Faturamento SP3'!$D$2:$D$692,'Infos Relatório'!$B$2,'Faturamento SP3'!$E$2:$E$692,'Infos Relatório'!$B72,'Faturamento SP3'!$Z$2:$Z$692,'Infos Relatório'!AS$1)</f>
        <v>0</v>
      </c>
      <c r="AU72" s="13">
        <f>SUMIFS('Faturamento SP3'!$J$2:$J$692,'Faturamento SP3'!$D$2:$D$692,'Infos Relatório'!$B$2,'Faturamento SP3'!$E$2:$E$692,'Infos Relatório'!$B72,'Faturamento SP3'!$Z$2:$Z$692,'Infos Relatório'!AS$1)</f>
        <v>0</v>
      </c>
      <c r="AV72" s="14">
        <f>SUMIFS('Faturamento SP3'!$O$2:$O$692,'Faturamento SP3'!$D$2:$D$692,'Infos Relatório'!$B$2,'Faturamento SP3'!$E$2:$E$692,'Infos Relatório'!$B72,'Faturamento SP3'!$Z$2:$Z$692,'Infos Relatório'!AS$1,'Faturamento SP3'!$T$2:$T$692,"Sim")+SUMIFS('Faturamento SP3'!$P$2:$P$692,'Faturamento SP3'!$D$2:$D$692,'Infos Relatório'!$B$2,'Faturamento SP3'!$E$2:$E$692,'Infos Relatório'!$B72,'Faturamento SP3'!$Z$2:$Z$692,'Infos Relatório'!AS$1,'Faturamento SP3'!$T$2:$T$692,"Sim")</f>
        <v>0</v>
      </c>
      <c r="AW72" s="27" t="e">
        <f t="shared" si="19"/>
        <v>#DIV/0!</v>
      </c>
      <c r="AX72" s="24">
        <f>SUMIFS('Faturamento SP3'!$H$2:$H$692,'Faturamento SP3'!$D$2:$D$692,'Infos Relatório'!$B$2,'Faturamento SP3'!$E$2:$E$692,'Infos Relatório'!$B72,'Faturamento SP3'!$Z$2:$Z$692,'Infos Relatório'!AS$1)</f>
        <v>0</v>
      </c>
      <c r="AY72" s="23">
        <f>COUNTIFS('Faturamento SP3'!$D$2:$D$692,'Infos Relatório'!$B$2,'Faturamento SP3'!$E$2:$E$692,'Infos Relatório'!$B72,'Faturamento SP3'!$Z$2:$Z$692,'Infos Relatório'!AY$1)</f>
        <v>0</v>
      </c>
      <c r="AZ72" s="13">
        <f>SUMIFS('Faturamento SP3'!$G$2:$G$692,'Faturamento SP3'!$D$2:$D$692,'Infos Relatório'!$B$2,'Faturamento SP3'!$E$2:$E$692,'Infos Relatório'!$B72,'Faturamento SP3'!$Z$2:$Z$692,'Infos Relatório'!AY$1)</f>
        <v>0</v>
      </c>
      <c r="BA72" s="13">
        <f>SUMIFS('Faturamento SP3'!$J$2:$J$692,'Faturamento SP3'!$D$2:$D$692,'Infos Relatório'!$B$2,'Faturamento SP3'!$E$2:$E$692,'Infos Relatório'!$B72,'Faturamento SP3'!$Z$2:$Z$692,'Infos Relatório'!AY$1)</f>
        <v>0</v>
      </c>
      <c r="BB72" s="14">
        <f>SUMIFS('Faturamento SP3'!$O$2:$O$692,'Faturamento SP3'!$D$2:$D$692,'Infos Relatório'!$B$2,'Faturamento SP3'!$E$2:$E$692,'Infos Relatório'!$B72,'Faturamento SP3'!$Z$2:$Z$692,'Infos Relatório'!AY$1,'Faturamento SP3'!$T$2:$T$692,"Sim")+SUMIFS('Faturamento SP3'!$P$2:$P$692,'Faturamento SP3'!$D$2:$D$692,'Infos Relatório'!$B$2,'Faturamento SP3'!$E$2:$E$692,'Infos Relatório'!$B72,'Faturamento SP3'!$Z$2:$Z$692,'Infos Relatório'!AY$1,'Faturamento SP3'!$T$2:$T$692,"Sim")</f>
        <v>0</v>
      </c>
      <c r="BC72" s="27" t="e">
        <f t="shared" si="20"/>
        <v>#DIV/0!</v>
      </c>
      <c r="BD72" s="24">
        <f>SUMIFS('Faturamento SP3'!$H$2:$H$692,'Faturamento SP3'!$D$2:$D$692,'Infos Relatório'!$B$2,'Faturamento SP3'!$E$2:$E$692,'Infos Relatório'!$B72,'Faturamento SP3'!$Z$2:$Z$692,'Infos Relatório'!AY$1)</f>
        <v>0</v>
      </c>
      <c r="BE72" s="23">
        <f>COUNTIFS('Faturamento SP3'!$D$2:$D$692,'Infos Relatório'!$B$2,'Faturamento SP3'!$E$2:$E$692,'Infos Relatório'!$B72,'Faturamento SP3'!$Z$2:$Z$692,'Infos Relatório'!BE$1)</f>
        <v>0</v>
      </c>
      <c r="BF72" s="13">
        <f>SUMIFS('Faturamento SP3'!$G$2:$G$692,'Faturamento SP3'!$D$2:$D$692,'Infos Relatório'!$B$2,'Faturamento SP3'!$E$2:$E$692,'Infos Relatório'!$B72,'Faturamento SP3'!$Z$2:$Z$692,'Infos Relatório'!BE$1)</f>
        <v>0</v>
      </c>
      <c r="BG72" s="13">
        <f>SUMIFS('Faturamento SP3'!$J$2:$J$692,'Faturamento SP3'!$D$2:$D$692,'Infos Relatório'!$B$2,'Faturamento SP3'!$E$2:$E$692,'Infos Relatório'!$B72,'Faturamento SP3'!$Z$2:$Z$692,'Infos Relatório'!BE$1)</f>
        <v>0</v>
      </c>
      <c r="BH72" s="14">
        <f>SUMIFS('Faturamento SP3'!$O$2:$O$692,'Faturamento SP3'!$D$2:$D$692,'Infos Relatório'!$B$2,'Faturamento SP3'!$E$2:$E$692,'Infos Relatório'!$B72,'Faturamento SP3'!$Z$2:$Z$692,'Infos Relatório'!BE$1,'Faturamento SP3'!$T$2:$T$692,"Sim")+SUMIFS('Faturamento SP3'!$P$2:$P$692,'Faturamento SP3'!$D$2:$D$692,'Infos Relatório'!$B$2,'Faturamento SP3'!$E$2:$E$692,'Infos Relatório'!$B72,'Faturamento SP3'!$Z$2:$Z$692,'Infos Relatório'!BE$1,'Faturamento SP3'!$T$2:$T$692,"Sim")</f>
        <v>0</v>
      </c>
      <c r="BI72" s="27" t="e">
        <f t="shared" si="21"/>
        <v>#DIV/0!</v>
      </c>
      <c r="BJ72" s="24">
        <f>SUMIFS('Faturamento SP3'!$H$2:$H$692,'Faturamento SP3'!$D$2:$D$692,'Infos Relatório'!$B$2,'Faturamento SP3'!$E$2:$E$692,'Infos Relatório'!$B72,'Faturamento SP3'!$Z$2:$Z$692,'Infos Relatório'!BE$1)</f>
        <v>0</v>
      </c>
      <c r="BK72" s="23">
        <f>COUNTIFS('Faturamento SP3'!$D$2:$D$692,'Infos Relatório'!$B$2,'Faturamento SP3'!$E$2:$E$692,'Infos Relatório'!$B72,'Faturamento SP3'!$Z$2:$Z$692,'Infos Relatório'!BK$1)</f>
        <v>0</v>
      </c>
      <c r="BL72" s="13">
        <f>SUMIFS('Faturamento SP3'!$G$2:$G$692,'Faturamento SP3'!$D$2:$D$692,'Infos Relatório'!$B$2,'Faturamento SP3'!$E$2:$E$692,'Infos Relatório'!$B72,'Faturamento SP3'!$Z$2:$Z$692,'Infos Relatório'!BK$1)</f>
        <v>0</v>
      </c>
      <c r="BM72" s="13">
        <f>SUMIFS('Faturamento SP3'!$J$2:$J$692,'Faturamento SP3'!$D$2:$D$692,'Infos Relatório'!$B$2,'Faturamento SP3'!$E$2:$E$692,'Infos Relatório'!$B72,'Faturamento SP3'!$Z$2:$Z$692,'Infos Relatório'!BK$1)</f>
        <v>0</v>
      </c>
      <c r="BN72" s="14">
        <f>SUMIFS('Faturamento SP3'!$O$2:$O$692,'Faturamento SP3'!$D$2:$D$692,'Infos Relatório'!$B$2,'Faturamento SP3'!$E$2:$E$692,'Infos Relatório'!$B72,'Faturamento SP3'!$Z$2:$Z$692,'Infos Relatório'!BK$1,'Faturamento SP3'!$T$2:$T$692,"Sim")+SUMIFS('Faturamento SP3'!$P$2:$P$692,'Faturamento SP3'!$D$2:$D$692,'Infos Relatório'!$B$2,'Faturamento SP3'!$E$2:$E$692,'Infos Relatório'!$B72,'Faturamento SP3'!$Z$2:$Z$692,'Infos Relatório'!BK$1,'Faturamento SP3'!$T$2:$T$692,"Sim")</f>
        <v>0</v>
      </c>
      <c r="BO72" s="27" t="e">
        <f t="shared" si="22"/>
        <v>#DIV/0!</v>
      </c>
      <c r="BP72" s="24">
        <f>SUMIFS('Faturamento SP3'!$H$2:$H$692,'Faturamento SP3'!$D$2:$D$692,'Infos Relatório'!$B$2,'Faturamento SP3'!$E$2:$E$692,'Infos Relatório'!$B72,'Faturamento SP3'!$Z$2:$Z$692,'Infos Relatório'!BK$1)</f>
        <v>0</v>
      </c>
      <c r="BQ72" s="23">
        <f>COUNTIFS('Faturamento SP3'!$D$2:$D$692,'Infos Relatório'!$B$2,'Faturamento SP3'!$E$2:$E$692,'Infos Relatório'!$B72,'Faturamento SP3'!$Z$2:$Z$692,'Infos Relatório'!BQ$1)</f>
        <v>0</v>
      </c>
      <c r="BR72" s="13">
        <f>SUMIFS('Faturamento SP3'!$G$2:$G$692,'Faturamento SP3'!$D$2:$D$692,'Infos Relatório'!$B$2,'Faturamento SP3'!$E$2:$E$692,'Infos Relatório'!$B72,'Faturamento SP3'!$Z$2:$Z$692,'Infos Relatório'!BQ$1)</f>
        <v>0</v>
      </c>
      <c r="BS72" s="13">
        <f>SUMIFS('Faturamento SP3'!$J$2:$J$692,'Faturamento SP3'!$D$2:$D$692,'Infos Relatório'!$B$2,'Faturamento SP3'!$E$2:$E$692,'Infos Relatório'!$B72,'Faturamento SP3'!$Z$2:$Z$692,'Infos Relatório'!BQ$1)</f>
        <v>0</v>
      </c>
      <c r="BT72" s="14">
        <f>SUMIFS('Faturamento SP3'!$O$2:$O$692,'Faturamento SP3'!$D$2:$D$692,'Infos Relatório'!$B$2,'Faturamento SP3'!$E$2:$E$692,'Infos Relatório'!$B72,'Faturamento SP3'!$Z$2:$Z$692,'Infos Relatório'!BQ$1,'Faturamento SP3'!$T$2:$T$692,"Sim")+SUMIFS('Faturamento SP3'!$P$2:$P$692,'Faturamento SP3'!$D$2:$D$692,'Infos Relatório'!$B$2,'Faturamento SP3'!$E$2:$E$692,'Infos Relatório'!$B72,'Faturamento SP3'!$Z$2:$Z$692,'Infos Relatório'!BQ$1,'Faturamento SP3'!$T$2:$T$692,"Sim")</f>
        <v>0</v>
      </c>
      <c r="BU72" s="27" t="e">
        <f t="shared" si="23"/>
        <v>#DIV/0!</v>
      </c>
      <c r="BV72" s="24">
        <f>SUMIFS('Faturamento SP3'!$H$2:$H$692,'Faturamento SP3'!$D$2:$D$692,'Infos Relatório'!$B$2,'Faturamento SP3'!$E$2:$E$692,'Infos Relatório'!$B72,'Faturamento SP3'!$Z$2:$Z$692,'Infos Relatório'!BQ$1)</f>
        <v>0</v>
      </c>
    </row>
    <row r="73" spans="2:74">
      <c r="B73" s="17" t="s">
        <v>77</v>
      </c>
      <c r="C73" s="23">
        <f>COUNTIFS('Faturamento SP3'!$D$2:$D$692,'Infos Relatório'!$B$2,'Faturamento SP3'!$E$2:$E$692,'Infos Relatório'!$B73,'Faturamento SP3'!$Z$2:$Z$692,'Infos Relatório'!C$1)</f>
        <v>0</v>
      </c>
      <c r="D73" s="13">
        <f>SUMIFS('Faturamento SP3'!$G$2:$G$692,'Faturamento SP3'!$D$2:$D$692,'Infos Relatório'!$B$2,'Faturamento SP3'!$E$2:$E$692,'Infos Relatório'!$B73,'Faturamento SP3'!$Z$2:$Z$692,'Infos Relatório'!C$1)</f>
        <v>0</v>
      </c>
      <c r="E73" s="13">
        <f>SUMIFS('Faturamento SP3'!$J$2:$J$692,'Faturamento SP3'!$D$2:$D$692,'Infos Relatório'!$B$2,'Faturamento SP3'!$E$2:$E$692,'Infos Relatório'!$B73,'Faturamento SP3'!$Z$2:$Z$692,'Infos Relatório'!C$1)</f>
        <v>0</v>
      </c>
      <c r="F73" s="14">
        <f>SUMIFS('Faturamento SP3'!$O$2:$O$692,'Faturamento SP3'!$D$2:$D$692,'Infos Relatório'!$B$2,'Faturamento SP3'!$E$2:$E$692,'Infos Relatório'!$B73,'Faturamento SP3'!$Z$2:$Z$692,'Infos Relatório'!C$1,'Faturamento SP3'!$T$2:$T$692,"Sim")+SUMIFS('Faturamento SP3'!$P$2:$P$692,'Faturamento SP3'!$D$2:$D$692,'Infos Relatório'!$B$2,'Faturamento SP3'!$E$2:$E$692,'Infos Relatório'!$B73,'Faturamento SP3'!$Z$2:$Z$692,'Infos Relatório'!C$1,'Faturamento SP3'!$T$2:$T$692,"Sim")</f>
        <v>0</v>
      </c>
      <c r="G73" s="27" t="e">
        <f t="shared" si="24"/>
        <v>#DIV/0!</v>
      </c>
      <c r="H73" s="24">
        <f>SUMIFS('Faturamento SP3'!$H$2:$H$692,'Faturamento SP3'!$D$2:$D$692,'Infos Relatório'!$B$2,'Faturamento SP3'!$E$2:$E$692,'Infos Relatório'!$B73,'Faturamento SP3'!$Z$2:$Z$692,'Infos Relatório'!C$1)</f>
        <v>0</v>
      </c>
      <c r="I73" s="23">
        <f>COUNTIFS('Faturamento SP3'!$D$2:$D$692,'Infos Relatório'!$B$2,'Faturamento SP3'!$E$2:$E$692,'Infos Relatório'!$B73,'Faturamento SP3'!$Z$2:$Z$692,'Infos Relatório'!I$1)</f>
        <v>0</v>
      </c>
      <c r="J73" s="13">
        <f>SUMIFS('Faturamento SP3'!$G$2:$G$692,'Faturamento SP3'!$D$2:$D$692,'Infos Relatório'!$B$2,'Faturamento SP3'!$E$2:$E$692,'Infos Relatório'!$B73,'Faturamento SP3'!$Z$2:$Z$692,'Infos Relatório'!I$1)</f>
        <v>0</v>
      </c>
      <c r="K73" s="13">
        <f>SUMIFS('Faturamento SP3'!$J$2:$J$692,'Faturamento SP3'!$D$2:$D$692,'Infos Relatório'!$B$2,'Faturamento SP3'!$E$2:$E$692,'Infos Relatório'!$B73,'Faturamento SP3'!$Z$2:$Z$692,'Infos Relatório'!I$1)</f>
        <v>0</v>
      </c>
      <c r="L73" s="14">
        <f>SUMIFS('Faturamento SP3'!$O$2:$O$692,'Faturamento SP3'!$D$2:$D$692,'Infos Relatório'!$B$2,'Faturamento SP3'!$E$2:$E$692,'Infos Relatório'!$B73,'Faturamento SP3'!$Z$2:$Z$692,'Infos Relatório'!I$1,'Faturamento SP3'!$T$2:$T$692,"Sim")+SUMIFS('Faturamento SP3'!$P$2:$P$692,'Faturamento SP3'!$D$2:$D$692,'Infos Relatório'!$B$2,'Faturamento SP3'!$E$2:$E$692,'Infos Relatório'!$B73,'Faturamento SP3'!$Z$2:$Z$692,'Infos Relatório'!I$1,'Faturamento SP3'!$T$2:$T$692,"Sim")</f>
        <v>0</v>
      </c>
      <c r="M73" s="27" t="e">
        <f t="shared" si="13"/>
        <v>#DIV/0!</v>
      </c>
      <c r="N73" s="24">
        <f>SUMIFS('Faturamento SP3'!$H$2:$H$692,'Faturamento SP3'!$D$2:$D$692,'Infos Relatório'!$B$2,'Faturamento SP3'!$E$2:$E$692,'Infos Relatório'!$B73,'Faturamento SP3'!$Z$2:$Z$692,'Infos Relatório'!I$1)</f>
        <v>0</v>
      </c>
      <c r="O73" s="23">
        <f>COUNTIFS('Faturamento SP3'!$D$2:$D$692,'Infos Relatório'!$B$2,'Faturamento SP3'!$E$2:$E$692,'Infos Relatório'!$B73,'Faturamento SP3'!$Z$2:$Z$692,'Infos Relatório'!O$1)</f>
        <v>0</v>
      </c>
      <c r="P73" s="13">
        <f>SUMIFS('Faturamento SP3'!$G$2:$G$692,'Faturamento SP3'!$D$2:$D$692,'Infos Relatório'!$B$2,'Faturamento SP3'!$E$2:$E$692,'Infos Relatório'!$B73,'Faturamento SP3'!$Z$2:$Z$692,'Infos Relatório'!O$1)</f>
        <v>0</v>
      </c>
      <c r="Q73" s="13">
        <f>SUMIFS('Faturamento SP3'!$J$2:$J$692,'Faturamento SP3'!$D$2:$D$692,'Infos Relatório'!$B$2,'Faturamento SP3'!$E$2:$E$692,'Infos Relatório'!$B73,'Faturamento SP3'!$Z$2:$Z$692,'Infos Relatório'!O$1)</f>
        <v>0</v>
      </c>
      <c r="R73" s="14">
        <f>SUMIFS('Faturamento SP3'!$O$2:$O$692,'Faturamento SP3'!$D$2:$D$692,'Infos Relatório'!$B$2,'Faturamento SP3'!$E$2:$E$692,'Infos Relatório'!$B73,'Faturamento SP3'!$Z$2:$Z$692,'Infos Relatório'!O$1,'Faturamento SP3'!$T$2:$T$692,"Sim")+SUMIFS('Faturamento SP3'!$P$2:$P$692,'Faturamento SP3'!$D$2:$D$692,'Infos Relatório'!$B$2,'Faturamento SP3'!$E$2:$E$692,'Infos Relatório'!$B73,'Faturamento SP3'!$Z$2:$Z$692,'Infos Relatório'!O$1,'Faturamento SP3'!$T$2:$T$692,"Sim")</f>
        <v>0</v>
      </c>
      <c r="S73" s="27" t="e">
        <f t="shared" si="14"/>
        <v>#DIV/0!</v>
      </c>
      <c r="T73" s="24">
        <f>SUMIFS('Faturamento SP3'!$H$2:$H$692,'Faturamento SP3'!$D$2:$D$692,'Infos Relatório'!$B$2,'Faturamento SP3'!$E$2:$E$692,'Infos Relatório'!$B73,'Faturamento SP3'!$Z$2:$Z$692,'Infos Relatório'!O$1)</f>
        <v>0</v>
      </c>
      <c r="U73" s="23">
        <f>COUNTIFS('Faturamento SP3'!$D$2:$D$692,'Infos Relatório'!$B$2,'Faturamento SP3'!$E$2:$E$692,'Infos Relatório'!$B73,'Faturamento SP3'!$Z$2:$Z$692,'Infos Relatório'!U$1)</f>
        <v>0</v>
      </c>
      <c r="V73" s="13">
        <f>SUMIFS('Faturamento SP3'!$G$2:$G$692,'Faturamento SP3'!$D$2:$D$692,'Infos Relatório'!$B$2,'Faturamento SP3'!$E$2:$E$692,'Infos Relatório'!$B73,'Faturamento SP3'!$Z$2:$Z$692,'Infos Relatório'!U$1)</f>
        <v>0</v>
      </c>
      <c r="W73" s="13">
        <f>SUMIFS('Faturamento SP3'!$J$2:$J$692,'Faturamento SP3'!$D$2:$D$692,'Infos Relatório'!$B$2,'Faturamento SP3'!$E$2:$E$692,'Infos Relatório'!$B73,'Faturamento SP3'!$Z$2:$Z$692,'Infos Relatório'!U$1)</f>
        <v>0</v>
      </c>
      <c r="X73" s="14">
        <f>SUMIFS('Faturamento SP3'!$O$2:$O$692,'Faturamento SP3'!$D$2:$D$692,'Infos Relatório'!$B$2,'Faturamento SP3'!$E$2:$E$692,'Infos Relatório'!$B73,'Faturamento SP3'!$Z$2:$Z$692,'Infos Relatório'!U$1,'Faturamento SP3'!$T$2:$T$692,"Sim")+SUMIFS('Faturamento SP3'!$P$2:$P$692,'Faturamento SP3'!$D$2:$D$692,'Infos Relatório'!$B$2,'Faturamento SP3'!$E$2:$E$692,'Infos Relatório'!$B73,'Faturamento SP3'!$Z$2:$Z$692,'Infos Relatório'!U$1,'Faturamento SP3'!$T$2:$T$692,"Sim")</f>
        <v>0</v>
      </c>
      <c r="Y73" s="27" t="e">
        <f t="shared" si="15"/>
        <v>#DIV/0!</v>
      </c>
      <c r="Z73" s="24">
        <f>SUMIFS('Faturamento SP3'!$H$2:$H$692,'Faturamento SP3'!$D$2:$D$692,'Infos Relatório'!$B$2,'Faturamento SP3'!$E$2:$E$692,'Infos Relatório'!$B73,'Faturamento SP3'!$Z$2:$Z$692,'Infos Relatório'!U$1)</f>
        <v>0</v>
      </c>
      <c r="AA73" s="23">
        <f>COUNTIFS('Faturamento SP3'!$D$2:$D$692,'Infos Relatório'!$B$2,'Faturamento SP3'!$E$2:$E$692,'Infos Relatório'!$B73,'Faturamento SP3'!$Z$2:$Z$692,'Infos Relatório'!AA$1)</f>
        <v>0</v>
      </c>
      <c r="AB73" s="13">
        <f>SUMIFS('Faturamento SP3'!$G$2:$G$692,'Faturamento SP3'!$D$2:$D$692,'Infos Relatório'!$B$2,'Faturamento SP3'!$E$2:$E$692,'Infos Relatório'!$B73,'Faturamento SP3'!$Z$2:$Z$692,'Infos Relatório'!AA$1)</f>
        <v>0</v>
      </c>
      <c r="AC73" s="13">
        <f>SUMIFS('Faturamento SP3'!$J$2:$J$692,'Faturamento SP3'!$D$2:$D$692,'Infos Relatório'!$B$2,'Faturamento SP3'!$E$2:$E$692,'Infos Relatório'!$B73,'Faturamento SP3'!$Z$2:$Z$692,'Infos Relatório'!AA$1)</f>
        <v>0</v>
      </c>
      <c r="AD73" s="14">
        <f>SUMIFS('Faturamento SP3'!$O$2:$O$692,'Faturamento SP3'!$D$2:$D$692,'Infos Relatório'!$B$2,'Faturamento SP3'!$E$2:$E$692,'Infos Relatório'!$B73,'Faturamento SP3'!$Z$2:$Z$692,'Infos Relatório'!AA$1,'Faturamento SP3'!$T$2:$T$692,"Sim")+SUMIFS('Faturamento SP3'!$P$2:$P$692,'Faturamento SP3'!$D$2:$D$692,'Infos Relatório'!$B$2,'Faturamento SP3'!$E$2:$E$692,'Infos Relatório'!$B73,'Faturamento SP3'!$Z$2:$Z$692,'Infos Relatório'!AA$1,'Faturamento SP3'!$T$2:$T$692,"Sim")</f>
        <v>0</v>
      </c>
      <c r="AE73" s="27" t="e">
        <f t="shared" si="16"/>
        <v>#DIV/0!</v>
      </c>
      <c r="AF73" s="24">
        <f>SUMIFS('Faturamento SP3'!$H$2:$H$692,'Faturamento SP3'!$D$2:$D$692,'Infos Relatório'!$B$2,'Faturamento SP3'!$E$2:$E$692,'Infos Relatório'!$B73,'Faturamento SP3'!$Z$2:$Z$692,'Infos Relatório'!AA$1)</f>
        <v>0</v>
      </c>
      <c r="AG73" s="23">
        <f>COUNTIFS('Faturamento SP3'!$D$2:$D$692,'Infos Relatório'!$B$2,'Faturamento SP3'!$E$2:$E$692,'Infos Relatório'!$B73,'Faturamento SP3'!$Z$2:$Z$692,'Infos Relatório'!AG$1)</f>
        <v>0</v>
      </c>
      <c r="AH73" s="13">
        <f>SUMIFS('Faturamento SP3'!$G$2:$G$692,'Faturamento SP3'!$D$2:$D$692,'Infos Relatório'!$B$2,'Faturamento SP3'!$E$2:$E$692,'Infos Relatório'!$B73,'Faturamento SP3'!$Z$2:$Z$692,'Infos Relatório'!AG$1)</f>
        <v>0</v>
      </c>
      <c r="AI73" s="13">
        <f>SUMIFS('Faturamento SP3'!$J$2:$J$692,'Faturamento SP3'!$D$2:$D$692,'Infos Relatório'!$B$2,'Faturamento SP3'!$E$2:$E$692,'Infos Relatório'!$B73,'Faturamento SP3'!$Z$2:$Z$692,'Infos Relatório'!AG$1)</f>
        <v>0</v>
      </c>
      <c r="AJ73" s="14">
        <f>SUMIFS('Faturamento SP3'!$O$2:$O$692,'Faturamento SP3'!$D$2:$D$692,'Infos Relatório'!$B$2,'Faturamento SP3'!$E$2:$E$692,'Infos Relatório'!$B73,'Faturamento SP3'!$Z$2:$Z$692,'Infos Relatório'!AG$1,'Faturamento SP3'!$T$2:$T$692,"Sim")+SUMIFS('Faturamento SP3'!$P$2:$P$692,'Faturamento SP3'!$D$2:$D$692,'Infos Relatório'!$B$2,'Faturamento SP3'!$E$2:$E$692,'Infos Relatório'!$B73,'Faturamento SP3'!$Z$2:$Z$692,'Infos Relatório'!AG$1,'Faturamento SP3'!$T$2:$T$692,"Sim")</f>
        <v>0</v>
      </c>
      <c r="AK73" s="27" t="e">
        <f t="shared" si="17"/>
        <v>#DIV/0!</v>
      </c>
      <c r="AL73" s="24">
        <f>SUMIFS('Faturamento SP3'!$H$2:$H$692,'Faturamento SP3'!$D$2:$D$692,'Infos Relatório'!$B$2,'Faturamento SP3'!$E$2:$E$692,'Infos Relatório'!$B73,'Faturamento SP3'!$Z$2:$Z$692,'Infos Relatório'!AG$1)</f>
        <v>0</v>
      </c>
      <c r="AM73" s="23">
        <f>COUNTIFS('Faturamento SP3'!$D$2:$D$692,'Infos Relatório'!$B$2,'Faturamento SP3'!$E$2:$E$692,'Infos Relatório'!$B73,'Faturamento SP3'!$Z$2:$Z$692,'Infos Relatório'!AM$1)</f>
        <v>0</v>
      </c>
      <c r="AN73" s="13">
        <f>SUMIFS('Faturamento SP3'!$G$2:$G$692,'Faturamento SP3'!$D$2:$D$692,'Infos Relatório'!$B$2,'Faturamento SP3'!$E$2:$E$692,'Infos Relatório'!$B73,'Faturamento SP3'!$Z$2:$Z$692,'Infos Relatório'!AM$1)</f>
        <v>0</v>
      </c>
      <c r="AO73" s="13">
        <f>SUMIFS('Faturamento SP3'!$J$2:$J$692,'Faturamento SP3'!$D$2:$D$692,'Infos Relatório'!$B$2,'Faturamento SP3'!$E$2:$E$692,'Infos Relatório'!$B73,'Faturamento SP3'!$Z$2:$Z$692,'Infos Relatório'!AM$1)</f>
        <v>0</v>
      </c>
      <c r="AP73" s="14">
        <f>SUMIFS('Faturamento SP3'!$O$2:$O$692,'Faturamento SP3'!$D$2:$D$692,'Infos Relatório'!$B$2,'Faturamento SP3'!$E$2:$E$692,'Infos Relatório'!$B73,'Faturamento SP3'!$Z$2:$Z$692,'Infos Relatório'!AM$1,'Faturamento SP3'!$T$2:$T$692,"Sim")+SUMIFS('Faturamento SP3'!$P$2:$P$692,'Faturamento SP3'!$D$2:$D$692,'Infos Relatório'!$B$2,'Faturamento SP3'!$E$2:$E$692,'Infos Relatório'!$B73,'Faturamento SP3'!$Z$2:$Z$692,'Infos Relatório'!AM$1,'Faturamento SP3'!$T$2:$T$692,"Sim")</f>
        <v>0</v>
      </c>
      <c r="AQ73" s="27" t="e">
        <f t="shared" si="18"/>
        <v>#DIV/0!</v>
      </c>
      <c r="AR73" s="24">
        <f>SUMIFS('Faturamento SP3'!$H$2:$H$692,'Faturamento SP3'!$D$2:$D$692,'Infos Relatório'!$B$2,'Faturamento SP3'!$E$2:$E$692,'Infos Relatório'!$B73,'Faturamento SP3'!$Z$2:$Z$692,'Infos Relatório'!AM$1)</f>
        <v>0</v>
      </c>
      <c r="AS73" s="23">
        <f>COUNTIFS('Faturamento SP3'!$D$2:$D$692,'Infos Relatório'!$B$2,'Faturamento SP3'!$E$2:$E$692,'Infos Relatório'!$B73,'Faturamento SP3'!$Z$2:$Z$692,'Infos Relatório'!AS$1)</f>
        <v>0</v>
      </c>
      <c r="AT73" s="13">
        <f>SUMIFS('Faturamento SP3'!$G$2:$G$692,'Faturamento SP3'!$D$2:$D$692,'Infos Relatório'!$B$2,'Faturamento SP3'!$E$2:$E$692,'Infos Relatório'!$B73,'Faturamento SP3'!$Z$2:$Z$692,'Infos Relatório'!AS$1)</f>
        <v>0</v>
      </c>
      <c r="AU73" s="13">
        <f>SUMIFS('Faturamento SP3'!$J$2:$J$692,'Faturamento SP3'!$D$2:$D$692,'Infos Relatório'!$B$2,'Faturamento SP3'!$E$2:$E$692,'Infos Relatório'!$B73,'Faturamento SP3'!$Z$2:$Z$692,'Infos Relatório'!AS$1)</f>
        <v>0</v>
      </c>
      <c r="AV73" s="14">
        <f>SUMIFS('Faturamento SP3'!$O$2:$O$692,'Faturamento SP3'!$D$2:$D$692,'Infos Relatório'!$B$2,'Faturamento SP3'!$E$2:$E$692,'Infos Relatório'!$B73,'Faturamento SP3'!$Z$2:$Z$692,'Infos Relatório'!AS$1,'Faturamento SP3'!$T$2:$T$692,"Sim")+SUMIFS('Faturamento SP3'!$P$2:$P$692,'Faturamento SP3'!$D$2:$D$692,'Infos Relatório'!$B$2,'Faturamento SP3'!$E$2:$E$692,'Infos Relatório'!$B73,'Faturamento SP3'!$Z$2:$Z$692,'Infos Relatório'!AS$1,'Faturamento SP3'!$T$2:$T$692,"Sim")</f>
        <v>0</v>
      </c>
      <c r="AW73" s="27" t="e">
        <f t="shared" si="19"/>
        <v>#DIV/0!</v>
      </c>
      <c r="AX73" s="24">
        <f>SUMIFS('Faturamento SP3'!$H$2:$H$692,'Faturamento SP3'!$D$2:$D$692,'Infos Relatório'!$B$2,'Faturamento SP3'!$E$2:$E$692,'Infos Relatório'!$B73,'Faturamento SP3'!$Z$2:$Z$692,'Infos Relatório'!AS$1)</f>
        <v>0</v>
      </c>
      <c r="AY73" s="23">
        <f>COUNTIFS('Faturamento SP3'!$D$2:$D$692,'Infos Relatório'!$B$2,'Faturamento SP3'!$E$2:$E$692,'Infos Relatório'!$B73,'Faturamento SP3'!$Z$2:$Z$692,'Infos Relatório'!AY$1)</f>
        <v>0</v>
      </c>
      <c r="AZ73" s="13">
        <f>SUMIFS('Faturamento SP3'!$G$2:$G$692,'Faturamento SP3'!$D$2:$D$692,'Infos Relatório'!$B$2,'Faturamento SP3'!$E$2:$E$692,'Infos Relatório'!$B73,'Faturamento SP3'!$Z$2:$Z$692,'Infos Relatório'!AY$1)</f>
        <v>0</v>
      </c>
      <c r="BA73" s="13">
        <f>SUMIFS('Faturamento SP3'!$J$2:$J$692,'Faturamento SP3'!$D$2:$D$692,'Infos Relatório'!$B$2,'Faturamento SP3'!$E$2:$E$692,'Infos Relatório'!$B73,'Faturamento SP3'!$Z$2:$Z$692,'Infos Relatório'!AY$1)</f>
        <v>0</v>
      </c>
      <c r="BB73" s="14">
        <f>SUMIFS('Faturamento SP3'!$O$2:$O$692,'Faturamento SP3'!$D$2:$D$692,'Infos Relatório'!$B$2,'Faturamento SP3'!$E$2:$E$692,'Infos Relatório'!$B73,'Faturamento SP3'!$Z$2:$Z$692,'Infos Relatório'!AY$1,'Faturamento SP3'!$T$2:$T$692,"Sim")+SUMIFS('Faturamento SP3'!$P$2:$P$692,'Faturamento SP3'!$D$2:$D$692,'Infos Relatório'!$B$2,'Faturamento SP3'!$E$2:$E$692,'Infos Relatório'!$B73,'Faturamento SP3'!$Z$2:$Z$692,'Infos Relatório'!AY$1,'Faturamento SP3'!$T$2:$T$692,"Sim")</f>
        <v>0</v>
      </c>
      <c r="BC73" s="27" t="e">
        <f t="shared" si="20"/>
        <v>#DIV/0!</v>
      </c>
      <c r="BD73" s="24">
        <f>SUMIFS('Faturamento SP3'!$H$2:$H$692,'Faturamento SP3'!$D$2:$D$692,'Infos Relatório'!$B$2,'Faturamento SP3'!$E$2:$E$692,'Infos Relatório'!$B73,'Faturamento SP3'!$Z$2:$Z$692,'Infos Relatório'!AY$1)</f>
        <v>0</v>
      </c>
      <c r="BE73" s="23">
        <f>COUNTIFS('Faturamento SP3'!$D$2:$D$692,'Infos Relatório'!$B$2,'Faturamento SP3'!$E$2:$E$692,'Infos Relatório'!$B73,'Faturamento SP3'!$Z$2:$Z$692,'Infos Relatório'!BE$1)</f>
        <v>0</v>
      </c>
      <c r="BF73" s="13">
        <f>SUMIFS('Faturamento SP3'!$G$2:$G$692,'Faturamento SP3'!$D$2:$D$692,'Infos Relatório'!$B$2,'Faturamento SP3'!$E$2:$E$692,'Infos Relatório'!$B73,'Faturamento SP3'!$Z$2:$Z$692,'Infos Relatório'!BE$1)</f>
        <v>0</v>
      </c>
      <c r="BG73" s="13">
        <f>SUMIFS('Faturamento SP3'!$J$2:$J$692,'Faturamento SP3'!$D$2:$D$692,'Infos Relatório'!$B$2,'Faturamento SP3'!$E$2:$E$692,'Infos Relatório'!$B73,'Faturamento SP3'!$Z$2:$Z$692,'Infos Relatório'!BE$1)</f>
        <v>0</v>
      </c>
      <c r="BH73" s="14">
        <f>SUMIFS('Faturamento SP3'!$O$2:$O$692,'Faturamento SP3'!$D$2:$D$692,'Infos Relatório'!$B$2,'Faturamento SP3'!$E$2:$E$692,'Infos Relatório'!$B73,'Faturamento SP3'!$Z$2:$Z$692,'Infos Relatório'!BE$1,'Faturamento SP3'!$T$2:$T$692,"Sim")+SUMIFS('Faturamento SP3'!$P$2:$P$692,'Faturamento SP3'!$D$2:$D$692,'Infos Relatório'!$B$2,'Faturamento SP3'!$E$2:$E$692,'Infos Relatório'!$B73,'Faturamento SP3'!$Z$2:$Z$692,'Infos Relatório'!BE$1,'Faturamento SP3'!$T$2:$T$692,"Sim")</f>
        <v>0</v>
      </c>
      <c r="BI73" s="27" t="e">
        <f t="shared" si="21"/>
        <v>#DIV/0!</v>
      </c>
      <c r="BJ73" s="24">
        <f>SUMIFS('Faturamento SP3'!$H$2:$H$692,'Faturamento SP3'!$D$2:$D$692,'Infos Relatório'!$B$2,'Faturamento SP3'!$E$2:$E$692,'Infos Relatório'!$B73,'Faturamento SP3'!$Z$2:$Z$692,'Infos Relatório'!BE$1)</f>
        <v>0</v>
      </c>
      <c r="BK73" s="23">
        <f>COUNTIFS('Faturamento SP3'!$D$2:$D$692,'Infos Relatório'!$B$2,'Faturamento SP3'!$E$2:$E$692,'Infos Relatório'!$B73,'Faturamento SP3'!$Z$2:$Z$692,'Infos Relatório'!BK$1)</f>
        <v>0</v>
      </c>
      <c r="BL73" s="13">
        <f>SUMIFS('Faturamento SP3'!$G$2:$G$692,'Faturamento SP3'!$D$2:$D$692,'Infos Relatório'!$B$2,'Faturamento SP3'!$E$2:$E$692,'Infos Relatório'!$B73,'Faturamento SP3'!$Z$2:$Z$692,'Infos Relatório'!BK$1)</f>
        <v>0</v>
      </c>
      <c r="BM73" s="13">
        <f>SUMIFS('Faturamento SP3'!$J$2:$J$692,'Faturamento SP3'!$D$2:$D$692,'Infos Relatório'!$B$2,'Faturamento SP3'!$E$2:$E$692,'Infos Relatório'!$B73,'Faturamento SP3'!$Z$2:$Z$692,'Infos Relatório'!BK$1)</f>
        <v>0</v>
      </c>
      <c r="BN73" s="14">
        <f>SUMIFS('Faturamento SP3'!$O$2:$O$692,'Faturamento SP3'!$D$2:$D$692,'Infos Relatório'!$B$2,'Faturamento SP3'!$E$2:$E$692,'Infos Relatório'!$B73,'Faturamento SP3'!$Z$2:$Z$692,'Infos Relatório'!BK$1,'Faturamento SP3'!$T$2:$T$692,"Sim")+SUMIFS('Faturamento SP3'!$P$2:$P$692,'Faturamento SP3'!$D$2:$D$692,'Infos Relatório'!$B$2,'Faturamento SP3'!$E$2:$E$692,'Infos Relatório'!$B73,'Faturamento SP3'!$Z$2:$Z$692,'Infos Relatório'!BK$1,'Faturamento SP3'!$T$2:$T$692,"Sim")</f>
        <v>0</v>
      </c>
      <c r="BO73" s="27" t="e">
        <f t="shared" si="22"/>
        <v>#DIV/0!</v>
      </c>
      <c r="BP73" s="24">
        <f>SUMIFS('Faturamento SP3'!$H$2:$H$692,'Faturamento SP3'!$D$2:$D$692,'Infos Relatório'!$B$2,'Faturamento SP3'!$E$2:$E$692,'Infos Relatório'!$B73,'Faturamento SP3'!$Z$2:$Z$692,'Infos Relatório'!BK$1)</f>
        <v>0</v>
      </c>
      <c r="BQ73" s="23">
        <f>COUNTIFS('Faturamento SP3'!$D$2:$D$692,'Infos Relatório'!$B$2,'Faturamento SP3'!$E$2:$E$692,'Infos Relatório'!$B73,'Faturamento SP3'!$Z$2:$Z$692,'Infos Relatório'!BQ$1)</f>
        <v>0</v>
      </c>
      <c r="BR73" s="13">
        <f>SUMIFS('Faturamento SP3'!$G$2:$G$692,'Faturamento SP3'!$D$2:$D$692,'Infos Relatório'!$B$2,'Faturamento SP3'!$E$2:$E$692,'Infos Relatório'!$B73,'Faturamento SP3'!$Z$2:$Z$692,'Infos Relatório'!BQ$1)</f>
        <v>0</v>
      </c>
      <c r="BS73" s="13">
        <f>SUMIFS('Faturamento SP3'!$J$2:$J$692,'Faturamento SP3'!$D$2:$D$692,'Infos Relatório'!$B$2,'Faturamento SP3'!$E$2:$E$692,'Infos Relatório'!$B73,'Faturamento SP3'!$Z$2:$Z$692,'Infos Relatório'!BQ$1)</f>
        <v>0</v>
      </c>
      <c r="BT73" s="14">
        <f>SUMIFS('Faturamento SP3'!$O$2:$O$692,'Faturamento SP3'!$D$2:$D$692,'Infos Relatório'!$B$2,'Faturamento SP3'!$E$2:$E$692,'Infos Relatório'!$B73,'Faturamento SP3'!$Z$2:$Z$692,'Infos Relatório'!BQ$1,'Faturamento SP3'!$T$2:$T$692,"Sim")+SUMIFS('Faturamento SP3'!$P$2:$P$692,'Faturamento SP3'!$D$2:$D$692,'Infos Relatório'!$B$2,'Faturamento SP3'!$E$2:$E$692,'Infos Relatório'!$B73,'Faturamento SP3'!$Z$2:$Z$692,'Infos Relatório'!BQ$1,'Faturamento SP3'!$T$2:$T$692,"Sim")</f>
        <v>0</v>
      </c>
      <c r="BU73" s="27" t="e">
        <f t="shared" si="23"/>
        <v>#DIV/0!</v>
      </c>
      <c r="BV73" s="24">
        <f>SUMIFS('Faturamento SP3'!$H$2:$H$692,'Faturamento SP3'!$D$2:$D$692,'Infos Relatório'!$B$2,'Faturamento SP3'!$E$2:$E$692,'Infos Relatório'!$B73,'Faturamento SP3'!$Z$2:$Z$692,'Infos Relatório'!BQ$1)</f>
        <v>0</v>
      </c>
    </row>
    <row r="74" spans="2:74">
      <c r="B74" s="17" t="s">
        <v>78</v>
      </c>
      <c r="C74" s="23">
        <f>COUNTIFS('Faturamento SP3'!$D$2:$D$692,'Infos Relatório'!$B$2,'Faturamento SP3'!$E$2:$E$692,'Infos Relatório'!$B74,'Faturamento SP3'!$Z$2:$Z$692,'Infos Relatório'!C$1)</f>
        <v>0</v>
      </c>
      <c r="D74" s="13">
        <f>SUMIFS('Faturamento SP3'!$G$2:$G$692,'Faturamento SP3'!$D$2:$D$692,'Infos Relatório'!$B$2,'Faturamento SP3'!$E$2:$E$692,'Infos Relatório'!$B74,'Faturamento SP3'!$Z$2:$Z$692,'Infos Relatório'!C$1)</f>
        <v>0</v>
      </c>
      <c r="E74" s="13">
        <f>SUMIFS('Faturamento SP3'!$J$2:$J$692,'Faturamento SP3'!$D$2:$D$692,'Infos Relatório'!$B$2,'Faturamento SP3'!$E$2:$E$692,'Infos Relatório'!$B74,'Faturamento SP3'!$Z$2:$Z$692,'Infos Relatório'!C$1)</f>
        <v>0</v>
      </c>
      <c r="F74" s="14">
        <f>SUMIFS('Faturamento SP3'!$O$2:$O$692,'Faturamento SP3'!$D$2:$D$692,'Infos Relatório'!$B$2,'Faturamento SP3'!$E$2:$E$692,'Infos Relatório'!$B74,'Faturamento SP3'!$Z$2:$Z$692,'Infos Relatório'!C$1,'Faturamento SP3'!$T$2:$T$692,"Sim")+SUMIFS('Faturamento SP3'!$P$2:$P$692,'Faturamento SP3'!$D$2:$D$692,'Infos Relatório'!$B$2,'Faturamento SP3'!$E$2:$E$692,'Infos Relatório'!$B74,'Faturamento SP3'!$Z$2:$Z$692,'Infos Relatório'!C$1,'Faturamento SP3'!$T$2:$T$692,"Sim")</f>
        <v>0</v>
      </c>
      <c r="G74" s="27" t="e">
        <f t="shared" si="24"/>
        <v>#DIV/0!</v>
      </c>
      <c r="H74" s="24">
        <f>SUMIFS('Faturamento SP3'!$H$2:$H$692,'Faturamento SP3'!$D$2:$D$692,'Infos Relatório'!$B$2,'Faturamento SP3'!$E$2:$E$692,'Infos Relatório'!$B74,'Faturamento SP3'!$Z$2:$Z$692,'Infos Relatório'!C$1)</f>
        <v>0</v>
      </c>
      <c r="I74" s="23">
        <f>COUNTIFS('Faturamento SP3'!$D$2:$D$692,'Infos Relatório'!$B$2,'Faturamento SP3'!$E$2:$E$692,'Infos Relatório'!$B74,'Faturamento SP3'!$Z$2:$Z$692,'Infos Relatório'!I$1)</f>
        <v>0</v>
      </c>
      <c r="J74" s="13">
        <f>SUMIFS('Faturamento SP3'!$G$2:$G$692,'Faturamento SP3'!$D$2:$D$692,'Infos Relatório'!$B$2,'Faturamento SP3'!$E$2:$E$692,'Infos Relatório'!$B74,'Faturamento SP3'!$Z$2:$Z$692,'Infos Relatório'!I$1)</f>
        <v>0</v>
      </c>
      <c r="K74" s="13">
        <f>SUMIFS('Faturamento SP3'!$J$2:$J$692,'Faturamento SP3'!$D$2:$D$692,'Infos Relatório'!$B$2,'Faturamento SP3'!$E$2:$E$692,'Infos Relatório'!$B74,'Faturamento SP3'!$Z$2:$Z$692,'Infos Relatório'!I$1)</f>
        <v>0</v>
      </c>
      <c r="L74" s="14">
        <f>SUMIFS('Faturamento SP3'!$O$2:$O$692,'Faturamento SP3'!$D$2:$D$692,'Infos Relatório'!$B$2,'Faturamento SP3'!$E$2:$E$692,'Infos Relatório'!$B74,'Faturamento SP3'!$Z$2:$Z$692,'Infos Relatório'!I$1,'Faturamento SP3'!$T$2:$T$692,"Sim")+SUMIFS('Faturamento SP3'!$P$2:$P$692,'Faturamento SP3'!$D$2:$D$692,'Infos Relatório'!$B$2,'Faturamento SP3'!$E$2:$E$692,'Infos Relatório'!$B74,'Faturamento SP3'!$Z$2:$Z$692,'Infos Relatório'!I$1,'Faturamento SP3'!$T$2:$T$692,"Sim")</f>
        <v>0</v>
      </c>
      <c r="M74" s="27" t="e">
        <f t="shared" si="13"/>
        <v>#DIV/0!</v>
      </c>
      <c r="N74" s="24">
        <f>SUMIFS('Faturamento SP3'!$H$2:$H$692,'Faturamento SP3'!$D$2:$D$692,'Infos Relatório'!$B$2,'Faturamento SP3'!$E$2:$E$692,'Infos Relatório'!$B74,'Faturamento SP3'!$Z$2:$Z$692,'Infos Relatório'!I$1)</f>
        <v>0</v>
      </c>
      <c r="O74" s="23">
        <f>COUNTIFS('Faturamento SP3'!$D$2:$D$692,'Infos Relatório'!$B$2,'Faturamento SP3'!$E$2:$E$692,'Infos Relatório'!$B74,'Faturamento SP3'!$Z$2:$Z$692,'Infos Relatório'!O$1)</f>
        <v>0</v>
      </c>
      <c r="P74" s="13">
        <f>SUMIFS('Faturamento SP3'!$G$2:$G$692,'Faturamento SP3'!$D$2:$D$692,'Infos Relatório'!$B$2,'Faturamento SP3'!$E$2:$E$692,'Infos Relatório'!$B74,'Faturamento SP3'!$Z$2:$Z$692,'Infos Relatório'!O$1)</f>
        <v>0</v>
      </c>
      <c r="Q74" s="13">
        <f>SUMIFS('Faturamento SP3'!$J$2:$J$692,'Faturamento SP3'!$D$2:$D$692,'Infos Relatório'!$B$2,'Faturamento SP3'!$E$2:$E$692,'Infos Relatório'!$B74,'Faturamento SP3'!$Z$2:$Z$692,'Infos Relatório'!O$1)</f>
        <v>0</v>
      </c>
      <c r="R74" s="14">
        <f>SUMIFS('Faturamento SP3'!$O$2:$O$692,'Faturamento SP3'!$D$2:$D$692,'Infos Relatório'!$B$2,'Faturamento SP3'!$E$2:$E$692,'Infos Relatório'!$B74,'Faturamento SP3'!$Z$2:$Z$692,'Infos Relatório'!O$1,'Faturamento SP3'!$T$2:$T$692,"Sim")+SUMIFS('Faturamento SP3'!$P$2:$P$692,'Faturamento SP3'!$D$2:$D$692,'Infos Relatório'!$B$2,'Faturamento SP3'!$E$2:$E$692,'Infos Relatório'!$B74,'Faturamento SP3'!$Z$2:$Z$692,'Infos Relatório'!O$1,'Faturamento SP3'!$T$2:$T$692,"Sim")</f>
        <v>0</v>
      </c>
      <c r="S74" s="27" t="e">
        <f t="shared" si="14"/>
        <v>#DIV/0!</v>
      </c>
      <c r="T74" s="24">
        <f>SUMIFS('Faturamento SP3'!$H$2:$H$692,'Faturamento SP3'!$D$2:$D$692,'Infos Relatório'!$B$2,'Faturamento SP3'!$E$2:$E$692,'Infos Relatório'!$B74,'Faturamento SP3'!$Z$2:$Z$692,'Infos Relatório'!O$1)</f>
        <v>0</v>
      </c>
      <c r="U74" s="23">
        <f>COUNTIFS('Faturamento SP3'!$D$2:$D$692,'Infos Relatório'!$B$2,'Faturamento SP3'!$E$2:$E$692,'Infos Relatório'!$B74,'Faturamento SP3'!$Z$2:$Z$692,'Infos Relatório'!U$1)</f>
        <v>0</v>
      </c>
      <c r="V74" s="13">
        <f>SUMIFS('Faturamento SP3'!$G$2:$G$692,'Faturamento SP3'!$D$2:$D$692,'Infos Relatório'!$B$2,'Faturamento SP3'!$E$2:$E$692,'Infos Relatório'!$B74,'Faturamento SP3'!$Z$2:$Z$692,'Infos Relatório'!U$1)</f>
        <v>0</v>
      </c>
      <c r="W74" s="13">
        <f>SUMIFS('Faturamento SP3'!$J$2:$J$692,'Faturamento SP3'!$D$2:$D$692,'Infos Relatório'!$B$2,'Faturamento SP3'!$E$2:$E$692,'Infos Relatório'!$B74,'Faturamento SP3'!$Z$2:$Z$692,'Infos Relatório'!U$1)</f>
        <v>0</v>
      </c>
      <c r="X74" s="14">
        <f>SUMIFS('Faturamento SP3'!$O$2:$O$692,'Faturamento SP3'!$D$2:$D$692,'Infos Relatório'!$B$2,'Faturamento SP3'!$E$2:$E$692,'Infos Relatório'!$B74,'Faturamento SP3'!$Z$2:$Z$692,'Infos Relatório'!U$1,'Faturamento SP3'!$T$2:$T$692,"Sim")+SUMIFS('Faturamento SP3'!$P$2:$P$692,'Faturamento SP3'!$D$2:$D$692,'Infos Relatório'!$B$2,'Faturamento SP3'!$E$2:$E$692,'Infos Relatório'!$B74,'Faturamento SP3'!$Z$2:$Z$692,'Infos Relatório'!U$1,'Faturamento SP3'!$T$2:$T$692,"Sim")</f>
        <v>0</v>
      </c>
      <c r="Y74" s="27" t="e">
        <f t="shared" si="15"/>
        <v>#DIV/0!</v>
      </c>
      <c r="Z74" s="24">
        <f>SUMIFS('Faturamento SP3'!$H$2:$H$692,'Faturamento SP3'!$D$2:$D$692,'Infos Relatório'!$B$2,'Faturamento SP3'!$E$2:$E$692,'Infos Relatório'!$B74,'Faturamento SP3'!$Z$2:$Z$692,'Infos Relatório'!U$1)</f>
        <v>0</v>
      </c>
      <c r="AA74" s="23">
        <f>COUNTIFS('Faturamento SP3'!$D$2:$D$692,'Infos Relatório'!$B$2,'Faturamento SP3'!$E$2:$E$692,'Infos Relatório'!$B74,'Faturamento SP3'!$Z$2:$Z$692,'Infos Relatório'!AA$1)</f>
        <v>0</v>
      </c>
      <c r="AB74" s="13">
        <f>SUMIFS('Faturamento SP3'!$G$2:$G$692,'Faturamento SP3'!$D$2:$D$692,'Infos Relatório'!$B$2,'Faturamento SP3'!$E$2:$E$692,'Infos Relatório'!$B74,'Faturamento SP3'!$Z$2:$Z$692,'Infos Relatório'!AA$1)</f>
        <v>0</v>
      </c>
      <c r="AC74" s="13">
        <f>SUMIFS('Faturamento SP3'!$J$2:$J$692,'Faturamento SP3'!$D$2:$D$692,'Infos Relatório'!$B$2,'Faturamento SP3'!$E$2:$E$692,'Infos Relatório'!$B74,'Faturamento SP3'!$Z$2:$Z$692,'Infos Relatório'!AA$1)</f>
        <v>0</v>
      </c>
      <c r="AD74" s="14">
        <f>SUMIFS('Faturamento SP3'!$O$2:$O$692,'Faturamento SP3'!$D$2:$D$692,'Infos Relatório'!$B$2,'Faturamento SP3'!$E$2:$E$692,'Infos Relatório'!$B74,'Faturamento SP3'!$Z$2:$Z$692,'Infos Relatório'!AA$1,'Faturamento SP3'!$T$2:$T$692,"Sim")+SUMIFS('Faturamento SP3'!$P$2:$P$692,'Faturamento SP3'!$D$2:$D$692,'Infos Relatório'!$B$2,'Faturamento SP3'!$E$2:$E$692,'Infos Relatório'!$B74,'Faturamento SP3'!$Z$2:$Z$692,'Infos Relatório'!AA$1,'Faturamento SP3'!$T$2:$T$692,"Sim")</f>
        <v>0</v>
      </c>
      <c r="AE74" s="27" t="e">
        <f t="shared" si="16"/>
        <v>#DIV/0!</v>
      </c>
      <c r="AF74" s="24">
        <f>SUMIFS('Faturamento SP3'!$H$2:$H$692,'Faturamento SP3'!$D$2:$D$692,'Infos Relatório'!$B$2,'Faturamento SP3'!$E$2:$E$692,'Infos Relatório'!$B74,'Faturamento SP3'!$Z$2:$Z$692,'Infos Relatório'!AA$1)</f>
        <v>0</v>
      </c>
      <c r="AG74" s="23">
        <f>COUNTIFS('Faturamento SP3'!$D$2:$D$692,'Infos Relatório'!$B$2,'Faturamento SP3'!$E$2:$E$692,'Infos Relatório'!$B74,'Faturamento SP3'!$Z$2:$Z$692,'Infos Relatório'!AG$1)</f>
        <v>0</v>
      </c>
      <c r="AH74" s="13">
        <f>SUMIFS('Faturamento SP3'!$G$2:$G$692,'Faturamento SP3'!$D$2:$D$692,'Infos Relatório'!$B$2,'Faturamento SP3'!$E$2:$E$692,'Infos Relatório'!$B74,'Faturamento SP3'!$Z$2:$Z$692,'Infos Relatório'!AG$1)</f>
        <v>0</v>
      </c>
      <c r="AI74" s="13">
        <f>SUMIFS('Faturamento SP3'!$J$2:$J$692,'Faturamento SP3'!$D$2:$D$692,'Infos Relatório'!$B$2,'Faturamento SP3'!$E$2:$E$692,'Infos Relatório'!$B74,'Faturamento SP3'!$Z$2:$Z$692,'Infos Relatório'!AG$1)</f>
        <v>0</v>
      </c>
      <c r="AJ74" s="14">
        <f>SUMIFS('Faturamento SP3'!$O$2:$O$692,'Faturamento SP3'!$D$2:$D$692,'Infos Relatório'!$B$2,'Faturamento SP3'!$E$2:$E$692,'Infos Relatório'!$B74,'Faturamento SP3'!$Z$2:$Z$692,'Infos Relatório'!AG$1,'Faturamento SP3'!$T$2:$T$692,"Sim")+SUMIFS('Faturamento SP3'!$P$2:$P$692,'Faturamento SP3'!$D$2:$D$692,'Infos Relatório'!$B$2,'Faturamento SP3'!$E$2:$E$692,'Infos Relatório'!$B74,'Faturamento SP3'!$Z$2:$Z$692,'Infos Relatório'!AG$1,'Faturamento SP3'!$T$2:$T$692,"Sim")</f>
        <v>0</v>
      </c>
      <c r="AK74" s="27" t="e">
        <f t="shared" si="17"/>
        <v>#DIV/0!</v>
      </c>
      <c r="AL74" s="24">
        <f>SUMIFS('Faturamento SP3'!$H$2:$H$692,'Faturamento SP3'!$D$2:$D$692,'Infos Relatório'!$B$2,'Faturamento SP3'!$E$2:$E$692,'Infos Relatório'!$B74,'Faturamento SP3'!$Z$2:$Z$692,'Infos Relatório'!AG$1)</f>
        <v>0</v>
      </c>
      <c r="AM74" s="23">
        <f>COUNTIFS('Faturamento SP3'!$D$2:$D$692,'Infos Relatório'!$B$2,'Faturamento SP3'!$E$2:$E$692,'Infos Relatório'!$B74,'Faturamento SP3'!$Z$2:$Z$692,'Infos Relatório'!AM$1)</f>
        <v>0</v>
      </c>
      <c r="AN74" s="13">
        <f>SUMIFS('Faturamento SP3'!$G$2:$G$692,'Faturamento SP3'!$D$2:$D$692,'Infos Relatório'!$B$2,'Faturamento SP3'!$E$2:$E$692,'Infos Relatório'!$B74,'Faturamento SP3'!$Z$2:$Z$692,'Infos Relatório'!AM$1)</f>
        <v>0</v>
      </c>
      <c r="AO74" s="13">
        <f>SUMIFS('Faturamento SP3'!$J$2:$J$692,'Faturamento SP3'!$D$2:$D$692,'Infos Relatório'!$B$2,'Faturamento SP3'!$E$2:$E$692,'Infos Relatório'!$B74,'Faturamento SP3'!$Z$2:$Z$692,'Infos Relatório'!AM$1)</f>
        <v>0</v>
      </c>
      <c r="AP74" s="14">
        <f>SUMIFS('Faturamento SP3'!$O$2:$O$692,'Faturamento SP3'!$D$2:$D$692,'Infos Relatório'!$B$2,'Faturamento SP3'!$E$2:$E$692,'Infos Relatório'!$B74,'Faturamento SP3'!$Z$2:$Z$692,'Infos Relatório'!AM$1,'Faturamento SP3'!$T$2:$T$692,"Sim")+SUMIFS('Faturamento SP3'!$P$2:$P$692,'Faturamento SP3'!$D$2:$D$692,'Infos Relatório'!$B$2,'Faturamento SP3'!$E$2:$E$692,'Infos Relatório'!$B74,'Faturamento SP3'!$Z$2:$Z$692,'Infos Relatório'!AM$1,'Faturamento SP3'!$T$2:$T$692,"Sim")</f>
        <v>0</v>
      </c>
      <c r="AQ74" s="27" t="e">
        <f t="shared" si="18"/>
        <v>#DIV/0!</v>
      </c>
      <c r="AR74" s="24">
        <f>SUMIFS('Faturamento SP3'!$H$2:$H$692,'Faturamento SP3'!$D$2:$D$692,'Infos Relatório'!$B$2,'Faturamento SP3'!$E$2:$E$692,'Infos Relatório'!$B74,'Faturamento SP3'!$Z$2:$Z$692,'Infos Relatório'!AM$1)</f>
        <v>0</v>
      </c>
      <c r="AS74" s="23">
        <f>COUNTIFS('Faturamento SP3'!$D$2:$D$692,'Infos Relatório'!$B$2,'Faturamento SP3'!$E$2:$E$692,'Infos Relatório'!$B74,'Faturamento SP3'!$Z$2:$Z$692,'Infos Relatório'!AS$1)</f>
        <v>0</v>
      </c>
      <c r="AT74" s="13">
        <f>SUMIFS('Faturamento SP3'!$G$2:$G$692,'Faturamento SP3'!$D$2:$D$692,'Infos Relatório'!$B$2,'Faturamento SP3'!$E$2:$E$692,'Infos Relatório'!$B74,'Faturamento SP3'!$Z$2:$Z$692,'Infos Relatório'!AS$1)</f>
        <v>0</v>
      </c>
      <c r="AU74" s="13">
        <f>SUMIFS('Faturamento SP3'!$J$2:$J$692,'Faturamento SP3'!$D$2:$D$692,'Infos Relatório'!$B$2,'Faturamento SP3'!$E$2:$E$692,'Infos Relatório'!$B74,'Faturamento SP3'!$Z$2:$Z$692,'Infos Relatório'!AS$1)</f>
        <v>0</v>
      </c>
      <c r="AV74" s="14">
        <f>SUMIFS('Faturamento SP3'!$O$2:$O$692,'Faturamento SP3'!$D$2:$D$692,'Infos Relatório'!$B$2,'Faturamento SP3'!$E$2:$E$692,'Infos Relatório'!$B74,'Faturamento SP3'!$Z$2:$Z$692,'Infos Relatório'!AS$1,'Faturamento SP3'!$T$2:$T$692,"Sim")+SUMIFS('Faturamento SP3'!$P$2:$P$692,'Faturamento SP3'!$D$2:$D$692,'Infos Relatório'!$B$2,'Faturamento SP3'!$E$2:$E$692,'Infos Relatório'!$B74,'Faturamento SP3'!$Z$2:$Z$692,'Infos Relatório'!AS$1,'Faturamento SP3'!$T$2:$T$692,"Sim")</f>
        <v>0</v>
      </c>
      <c r="AW74" s="27" t="e">
        <f t="shared" si="19"/>
        <v>#DIV/0!</v>
      </c>
      <c r="AX74" s="24">
        <f>SUMIFS('Faturamento SP3'!$H$2:$H$692,'Faturamento SP3'!$D$2:$D$692,'Infos Relatório'!$B$2,'Faturamento SP3'!$E$2:$E$692,'Infos Relatório'!$B74,'Faturamento SP3'!$Z$2:$Z$692,'Infos Relatório'!AS$1)</f>
        <v>0</v>
      </c>
      <c r="AY74" s="23">
        <f>COUNTIFS('Faturamento SP3'!$D$2:$D$692,'Infos Relatório'!$B$2,'Faturamento SP3'!$E$2:$E$692,'Infos Relatório'!$B74,'Faturamento SP3'!$Z$2:$Z$692,'Infos Relatório'!AY$1)</f>
        <v>0</v>
      </c>
      <c r="AZ74" s="13">
        <f>SUMIFS('Faturamento SP3'!$G$2:$G$692,'Faturamento SP3'!$D$2:$D$692,'Infos Relatório'!$B$2,'Faturamento SP3'!$E$2:$E$692,'Infos Relatório'!$B74,'Faturamento SP3'!$Z$2:$Z$692,'Infos Relatório'!AY$1)</f>
        <v>0</v>
      </c>
      <c r="BA74" s="13">
        <f>SUMIFS('Faturamento SP3'!$J$2:$J$692,'Faturamento SP3'!$D$2:$D$692,'Infos Relatório'!$B$2,'Faturamento SP3'!$E$2:$E$692,'Infos Relatório'!$B74,'Faturamento SP3'!$Z$2:$Z$692,'Infos Relatório'!AY$1)</f>
        <v>0</v>
      </c>
      <c r="BB74" s="14">
        <f>SUMIFS('Faturamento SP3'!$O$2:$O$692,'Faturamento SP3'!$D$2:$D$692,'Infos Relatório'!$B$2,'Faturamento SP3'!$E$2:$E$692,'Infos Relatório'!$B74,'Faturamento SP3'!$Z$2:$Z$692,'Infos Relatório'!AY$1,'Faturamento SP3'!$T$2:$T$692,"Sim")+SUMIFS('Faturamento SP3'!$P$2:$P$692,'Faturamento SP3'!$D$2:$D$692,'Infos Relatório'!$B$2,'Faturamento SP3'!$E$2:$E$692,'Infos Relatório'!$B74,'Faturamento SP3'!$Z$2:$Z$692,'Infos Relatório'!AY$1,'Faturamento SP3'!$T$2:$T$692,"Sim")</f>
        <v>0</v>
      </c>
      <c r="BC74" s="27" t="e">
        <f t="shared" si="20"/>
        <v>#DIV/0!</v>
      </c>
      <c r="BD74" s="24">
        <f>SUMIFS('Faturamento SP3'!$H$2:$H$692,'Faturamento SP3'!$D$2:$D$692,'Infos Relatório'!$B$2,'Faturamento SP3'!$E$2:$E$692,'Infos Relatório'!$B74,'Faturamento SP3'!$Z$2:$Z$692,'Infos Relatório'!AY$1)</f>
        <v>0</v>
      </c>
      <c r="BE74" s="23">
        <f>COUNTIFS('Faturamento SP3'!$D$2:$D$692,'Infos Relatório'!$B$2,'Faturamento SP3'!$E$2:$E$692,'Infos Relatório'!$B74,'Faturamento SP3'!$Z$2:$Z$692,'Infos Relatório'!BE$1)</f>
        <v>0</v>
      </c>
      <c r="BF74" s="13">
        <f>SUMIFS('Faturamento SP3'!$G$2:$G$692,'Faturamento SP3'!$D$2:$D$692,'Infos Relatório'!$B$2,'Faturamento SP3'!$E$2:$E$692,'Infos Relatório'!$B74,'Faturamento SP3'!$Z$2:$Z$692,'Infos Relatório'!BE$1)</f>
        <v>0</v>
      </c>
      <c r="BG74" s="13">
        <f>SUMIFS('Faturamento SP3'!$J$2:$J$692,'Faturamento SP3'!$D$2:$D$692,'Infos Relatório'!$B$2,'Faturamento SP3'!$E$2:$E$692,'Infos Relatório'!$B74,'Faturamento SP3'!$Z$2:$Z$692,'Infos Relatório'!BE$1)</f>
        <v>0</v>
      </c>
      <c r="BH74" s="14">
        <f>SUMIFS('Faturamento SP3'!$O$2:$O$692,'Faturamento SP3'!$D$2:$D$692,'Infos Relatório'!$B$2,'Faturamento SP3'!$E$2:$E$692,'Infos Relatório'!$B74,'Faturamento SP3'!$Z$2:$Z$692,'Infos Relatório'!BE$1,'Faturamento SP3'!$T$2:$T$692,"Sim")+SUMIFS('Faturamento SP3'!$P$2:$P$692,'Faturamento SP3'!$D$2:$D$692,'Infos Relatório'!$B$2,'Faturamento SP3'!$E$2:$E$692,'Infos Relatório'!$B74,'Faturamento SP3'!$Z$2:$Z$692,'Infos Relatório'!BE$1,'Faturamento SP3'!$T$2:$T$692,"Sim")</f>
        <v>0</v>
      </c>
      <c r="BI74" s="27" t="e">
        <f t="shared" si="21"/>
        <v>#DIV/0!</v>
      </c>
      <c r="BJ74" s="24">
        <f>SUMIFS('Faturamento SP3'!$H$2:$H$692,'Faturamento SP3'!$D$2:$D$692,'Infos Relatório'!$B$2,'Faturamento SP3'!$E$2:$E$692,'Infos Relatório'!$B74,'Faturamento SP3'!$Z$2:$Z$692,'Infos Relatório'!BE$1)</f>
        <v>0</v>
      </c>
      <c r="BK74" s="23">
        <f>COUNTIFS('Faturamento SP3'!$D$2:$D$692,'Infos Relatório'!$B$2,'Faturamento SP3'!$E$2:$E$692,'Infos Relatório'!$B74,'Faturamento SP3'!$Z$2:$Z$692,'Infos Relatório'!BK$1)</f>
        <v>0</v>
      </c>
      <c r="BL74" s="13">
        <f>SUMIFS('Faturamento SP3'!$G$2:$G$692,'Faturamento SP3'!$D$2:$D$692,'Infos Relatório'!$B$2,'Faturamento SP3'!$E$2:$E$692,'Infos Relatório'!$B74,'Faturamento SP3'!$Z$2:$Z$692,'Infos Relatório'!BK$1)</f>
        <v>0</v>
      </c>
      <c r="BM74" s="13">
        <f>SUMIFS('Faturamento SP3'!$J$2:$J$692,'Faturamento SP3'!$D$2:$D$692,'Infos Relatório'!$B$2,'Faturamento SP3'!$E$2:$E$692,'Infos Relatório'!$B74,'Faturamento SP3'!$Z$2:$Z$692,'Infos Relatório'!BK$1)</f>
        <v>0</v>
      </c>
      <c r="BN74" s="14">
        <f>SUMIFS('Faturamento SP3'!$O$2:$O$692,'Faturamento SP3'!$D$2:$D$692,'Infos Relatório'!$B$2,'Faturamento SP3'!$E$2:$E$692,'Infos Relatório'!$B74,'Faturamento SP3'!$Z$2:$Z$692,'Infos Relatório'!BK$1,'Faturamento SP3'!$T$2:$T$692,"Sim")+SUMIFS('Faturamento SP3'!$P$2:$P$692,'Faturamento SP3'!$D$2:$D$692,'Infos Relatório'!$B$2,'Faturamento SP3'!$E$2:$E$692,'Infos Relatório'!$B74,'Faturamento SP3'!$Z$2:$Z$692,'Infos Relatório'!BK$1,'Faturamento SP3'!$T$2:$T$692,"Sim")</f>
        <v>0</v>
      </c>
      <c r="BO74" s="27" t="e">
        <f t="shared" si="22"/>
        <v>#DIV/0!</v>
      </c>
      <c r="BP74" s="24">
        <f>SUMIFS('Faturamento SP3'!$H$2:$H$692,'Faturamento SP3'!$D$2:$D$692,'Infos Relatório'!$B$2,'Faturamento SP3'!$E$2:$E$692,'Infos Relatório'!$B74,'Faturamento SP3'!$Z$2:$Z$692,'Infos Relatório'!BK$1)</f>
        <v>0</v>
      </c>
      <c r="BQ74" s="23">
        <f>COUNTIFS('Faturamento SP3'!$D$2:$D$692,'Infos Relatório'!$B$2,'Faturamento SP3'!$E$2:$E$692,'Infos Relatório'!$B74,'Faturamento SP3'!$Z$2:$Z$692,'Infos Relatório'!BQ$1)</f>
        <v>0</v>
      </c>
      <c r="BR74" s="13">
        <f>SUMIFS('Faturamento SP3'!$G$2:$G$692,'Faturamento SP3'!$D$2:$D$692,'Infos Relatório'!$B$2,'Faturamento SP3'!$E$2:$E$692,'Infos Relatório'!$B74,'Faturamento SP3'!$Z$2:$Z$692,'Infos Relatório'!BQ$1)</f>
        <v>0</v>
      </c>
      <c r="BS74" s="13">
        <f>SUMIFS('Faturamento SP3'!$J$2:$J$692,'Faturamento SP3'!$D$2:$D$692,'Infos Relatório'!$B$2,'Faturamento SP3'!$E$2:$E$692,'Infos Relatório'!$B74,'Faturamento SP3'!$Z$2:$Z$692,'Infos Relatório'!BQ$1)</f>
        <v>0</v>
      </c>
      <c r="BT74" s="14">
        <f>SUMIFS('Faturamento SP3'!$O$2:$O$692,'Faturamento SP3'!$D$2:$D$692,'Infos Relatório'!$B$2,'Faturamento SP3'!$E$2:$E$692,'Infos Relatório'!$B74,'Faturamento SP3'!$Z$2:$Z$692,'Infos Relatório'!BQ$1,'Faturamento SP3'!$T$2:$T$692,"Sim")+SUMIFS('Faturamento SP3'!$P$2:$P$692,'Faturamento SP3'!$D$2:$D$692,'Infos Relatório'!$B$2,'Faturamento SP3'!$E$2:$E$692,'Infos Relatório'!$B74,'Faturamento SP3'!$Z$2:$Z$692,'Infos Relatório'!BQ$1,'Faturamento SP3'!$T$2:$T$692,"Sim")</f>
        <v>0</v>
      </c>
      <c r="BU74" s="27" t="e">
        <f t="shared" si="23"/>
        <v>#DIV/0!</v>
      </c>
      <c r="BV74" s="24">
        <f>SUMIFS('Faturamento SP3'!$H$2:$H$692,'Faturamento SP3'!$D$2:$D$692,'Infos Relatório'!$B$2,'Faturamento SP3'!$E$2:$E$692,'Infos Relatório'!$B74,'Faturamento SP3'!$Z$2:$Z$692,'Infos Relatório'!BQ$1)</f>
        <v>0</v>
      </c>
    </row>
    <row r="75" spans="2:74">
      <c r="B75" s="17" t="s">
        <v>79</v>
      </c>
      <c r="C75" s="23">
        <f>COUNTIFS('Faturamento SP3'!$D$2:$D$692,'Infos Relatório'!$B$2,'Faturamento SP3'!$E$2:$E$692,'Infos Relatório'!$B75,'Faturamento SP3'!$Z$2:$Z$692,'Infos Relatório'!C$1)</f>
        <v>0</v>
      </c>
      <c r="D75" s="13">
        <f>SUMIFS('Faturamento SP3'!$G$2:$G$692,'Faturamento SP3'!$D$2:$D$692,'Infos Relatório'!$B$2,'Faturamento SP3'!$E$2:$E$692,'Infos Relatório'!$B75,'Faturamento SP3'!$Z$2:$Z$692,'Infos Relatório'!C$1)</f>
        <v>0</v>
      </c>
      <c r="E75" s="13">
        <f>SUMIFS('Faturamento SP3'!$J$2:$J$692,'Faturamento SP3'!$D$2:$D$692,'Infos Relatório'!$B$2,'Faturamento SP3'!$E$2:$E$692,'Infos Relatório'!$B75,'Faturamento SP3'!$Z$2:$Z$692,'Infos Relatório'!C$1)</f>
        <v>0</v>
      </c>
      <c r="F75" s="14">
        <f>SUMIFS('Faturamento SP3'!$O$2:$O$692,'Faturamento SP3'!$D$2:$D$692,'Infos Relatório'!$B$2,'Faturamento SP3'!$E$2:$E$692,'Infos Relatório'!$B75,'Faturamento SP3'!$Z$2:$Z$692,'Infos Relatório'!C$1,'Faturamento SP3'!$T$2:$T$692,"Sim")+SUMIFS('Faturamento SP3'!$P$2:$P$692,'Faturamento SP3'!$D$2:$D$692,'Infos Relatório'!$B$2,'Faturamento SP3'!$E$2:$E$692,'Infos Relatório'!$B75,'Faturamento SP3'!$Z$2:$Z$692,'Infos Relatório'!C$1,'Faturamento SP3'!$T$2:$T$692,"Sim")</f>
        <v>0</v>
      </c>
      <c r="G75" s="27" t="e">
        <f t="shared" si="24"/>
        <v>#DIV/0!</v>
      </c>
      <c r="H75" s="24">
        <f>SUMIFS('Faturamento SP3'!$H$2:$H$692,'Faturamento SP3'!$D$2:$D$692,'Infos Relatório'!$B$2,'Faturamento SP3'!$E$2:$E$692,'Infos Relatório'!$B75,'Faturamento SP3'!$Z$2:$Z$692,'Infos Relatório'!C$1)</f>
        <v>0</v>
      </c>
      <c r="I75" s="23">
        <f>COUNTIFS('Faturamento SP3'!$D$2:$D$692,'Infos Relatório'!$B$2,'Faturamento SP3'!$E$2:$E$692,'Infos Relatório'!$B75,'Faturamento SP3'!$Z$2:$Z$692,'Infos Relatório'!I$1)</f>
        <v>0</v>
      </c>
      <c r="J75" s="13">
        <f>SUMIFS('Faturamento SP3'!$G$2:$G$692,'Faturamento SP3'!$D$2:$D$692,'Infos Relatório'!$B$2,'Faturamento SP3'!$E$2:$E$692,'Infos Relatório'!$B75,'Faturamento SP3'!$Z$2:$Z$692,'Infos Relatório'!I$1)</f>
        <v>0</v>
      </c>
      <c r="K75" s="13">
        <f>SUMIFS('Faturamento SP3'!$J$2:$J$692,'Faturamento SP3'!$D$2:$D$692,'Infos Relatório'!$B$2,'Faturamento SP3'!$E$2:$E$692,'Infos Relatório'!$B75,'Faturamento SP3'!$Z$2:$Z$692,'Infos Relatório'!I$1)</f>
        <v>0</v>
      </c>
      <c r="L75" s="14">
        <f>SUMIFS('Faturamento SP3'!$O$2:$O$692,'Faturamento SP3'!$D$2:$D$692,'Infos Relatório'!$B$2,'Faturamento SP3'!$E$2:$E$692,'Infos Relatório'!$B75,'Faturamento SP3'!$Z$2:$Z$692,'Infos Relatório'!I$1,'Faturamento SP3'!$T$2:$T$692,"Sim")+SUMIFS('Faturamento SP3'!$P$2:$P$692,'Faturamento SP3'!$D$2:$D$692,'Infos Relatório'!$B$2,'Faturamento SP3'!$E$2:$E$692,'Infos Relatório'!$B75,'Faturamento SP3'!$Z$2:$Z$692,'Infos Relatório'!I$1,'Faturamento SP3'!$T$2:$T$692,"Sim")</f>
        <v>0</v>
      </c>
      <c r="M75" s="27" t="e">
        <f t="shared" si="13"/>
        <v>#DIV/0!</v>
      </c>
      <c r="N75" s="24">
        <f>SUMIFS('Faturamento SP3'!$H$2:$H$692,'Faturamento SP3'!$D$2:$D$692,'Infos Relatório'!$B$2,'Faturamento SP3'!$E$2:$E$692,'Infos Relatório'!$B75,'Faturamento SP3'!$Z$2:$Z$692,'Infos Relatório'!I$1)</f>
        <v>0</v>
      </c>
      <c r="O75" s="23">
        <f>COUNTIFS('Faturamento SP3'!$D$2:$D$692,'Infos Relatório'!$B$2,'Faturamento SP3'!$E$2:$E$692,'Infos Relatório'!$B75,'Faturamento SP3'!$Z$2:$Z$692,'Infos Relatório'!O$1)</f>
        <v>0</v>
      </c>
      <c r="P75" s="13">
        <f>SUMIFS('Faturamento SP3'!$G$2:$G$692,'Faturamento SP3'!$D$2:$D$692,'Infos Relatório'!$B$2,'Faturamento SP3'!$E$2:$E$692,'Infos Relatório'!$B75,'Faturamento SP3'!$Z$2:$Z$692,'Infos Relatório'!O$1)</f>
        <v>0</v>
      </c>
      <c r="Q75" s="13">
        <f>SUMIFS('Faturamento SP3'!$J$2:$J$692,'Faturamento SP3'!$D$2:$D$692,'Infos Relatório'!$B$2,'Faturamento SP3'!$E$2:$E$692,'Infos Relatório'!$B75,'Faturamento SP3'!$Z$2:$Z$692,'Infos Relatório'!O$1)</f>
        <v>0</v>
      </c>
      <c r="R75" s="14">
        <f>SUMIFS('Faturamento SP3'!$O$2:$O$692,'Faturamento SP3'!$D$2:$D$692,'Infos Relatório'!$B$2,'Faturamento SP3'!$E$2:$E$692,'Infos Relatório'!$B75,'Faturamento SP3'!$Z$2:$Z$692,'Infos Relatório'!O$1,'Faturamento SP3'!$T$2:$T$692,"Sim")+SUMIFS('Faturamento SP3'!$P$2:$P$692,'Faturamento SP3'!$D$2:$D$692,'Infos Relatório'!$B$2,'Faturamento SP3'!$E$2:$E$692,'Infos Relatório'!$B75,'Faturamento SP3'!$Z$2:$Z$692,'Infos Relatório'!O$1,'Faturamento SP3'!$T$2:$T$692,"Sim")</f>
        <v>0</v>
      </c>
      <c r="S75" s="27" t="e">
        <f t="shared" si="14"/>
        <v>#DIV/0!</v>
      </c>
      <c r="T75" s="24">
        <f>SUMIFS('Faturamento SP3'!$H$2:$H$692,'Faturamento SP3'!$D$2:$D$692,'Infos Relatório'!$B$2,'Faturamento SP3'!$E$2:$E$692,'Infos Relatório'!$B75,'Faturamento SP3'!$Z$2:$Z$692,'Infos Relatório'!O$1)</f>
        <v>0</v>
      </c>
      <c r="U75" s="23">
        <f>COUNTIFS('Faturamento SP3'!$D$2:$D$692,'Infos Relatório'!$B$2,'Faturamento SP3'!$E$2:$E$692,'Infos Relatório'!$B75,'Faturamento SP3'!$Z$2:$Z$692,'Infos Relatório'!U$1)</f>
        <v>0</v>
      </c>
      <c r="V75" s="13">
        <f>SUMIFS('Faturamento SP3'!$G$2:$G$692,'Faturamento SP3'!$D$2:$D$692,'Infos Relatório'!$B$2,'Faturamento SP3'!$E$2:$E$692,'Infos Relatório'!$B75,'Faturamento SP3'!$Z$2:$Z$692,'Infos Relatório'!U$1)</f>
        <v>0</v>
      </c>
      <c r="W75" s="13">
        <f>SUMIFS('Faturamento SP3'!$J$2:$J$692,'Faturamento SP3'!$D$2:$D$692,'Infos Relatório'!$B$2,'Faturamento SP3'!$E$2:$E$692,'Infos Relatório'!$B75,'Faturamento SP3'!$Z$2:$Z$692,'Infos Relatório'!U$1)</f>
        <v>0</v>
      </c>
      <c r="X75" s="14">
        <f>SUMIFS('Faturamento SP3'!$O$2:$O$692,'Faturamento SP3'!$D$2:$D$692,'Infos Relatório'!$B$2,'Faturamento SP3'!$E$2:$E$692,'Infos Relatório'!$B75,'Faturamento SP3'!$Z$2:$Z$692,'Infos Relatório'!U$1,'Faturamento SP3'!$T$2:$T$692,"Sim")+SUMIFS('Faturamento SP3'!$P$2:$P$692,'Faturamento SP3'!$D$2:$D$692,'Infos Relatório'!$B$2,'Faturamento SP3'!$E$2:$E$692,'Infos Relatório'!$B75,'Faturamento SP3'!$Z$2:$Z$692,'Infos Relatório'!U$1,'Faturamento SP3'!$T$2:$T$692,"Sim")</f>
        <v>0</v>
      </c>
      <c r="Y75" s="27" t="e">
        <f t="shared" si="15"/>
        <v>#DIV/0!</v>
      </c>
      <c r="Z75" s="24">
        <f>SUMIFS('Faturamento SP3'!$H$2:$H$692,'Faturamento SP3'!$D$2:$D$692,'Infos Relatório'!$B$2,'Faturamento SP3'!$E$2:$E$692,'Infos Relatório'!$B75,'Faturamento SP3'!$Z$2:$Z$692,'Infos Relatório'!U$1)</f>
        <v>0</v>
      </c>
      <c r="AA75" s="23">
        <f>COUNTIFS('Faturamento SP3'!$D$2:$D$692,'Infos Relatório'!$B$2,'Faturamento SP3'!$E$2:$E$692,'Infos Relatório'!$B75,'Faturamento SP3'!$Z$2:$Z$692,'Infos Relatório'!AA$1)</f>
        <v>0</v>
      </c>
      <c r="AB75" s="13">
        <f>SUMIFS('Faturamento SP3'!$G$2:$G$692,'Faturamento SP3'!$D$2:$D$692,'Infos Relatório'!$B$2,'Faturamento SP3'!$E$2:$E$692,'Infos Relatório'!$B75,'Faturamento SP3'!$Z$2:$Z$692,'Infos Relatório'!AA$1)</f>
        <v>0</v>
      </c>
      <c r="AC75" s="13">
        <f>SUMIFS('Faturamento SP3'!$J$2:$J$692,'Faturamento SP3'!$D$2:$D$692,'Infos Relatório'!$B$2,'Faturamento SP3'!$E$2:$E$692,'Infos Relatório'!$B75,'Faturamento SP3'!$Z$2:$Z$692,'Infos Relatório'!AA$1)</f>
        <v>0</v>
      </c>
      <c r="AD75" s="14">
        <f>SUMIFS('Faturamento SP3'!$O$2:$O$692,'Faturamento SP3'!$D$2:$D$692,'Infos Relatório'!$B$2,'Faturamento SP3'!$E$2:$E$692,'Infos Relatório'!$B75,'Faturamento SP3'!$Z$2:$Z$692,'Infos Relatório'!AA$1,'Faturamento SP3'!$T$2:$T$692,"Sim")+SUMIFS('Faturamento SP3'!$P$2:$P$692,'Faturamento SP3'!$D$2:$D$692,'Infos Relatório'!$B$2,'Faturamento SP3'!$E$2:$E$692,'Infos Relatório'!$B75,'Faturamento SP3'!$Z$2:$Z$692,'Infos Relatório'!AA$1,'Faturamento SP3'!$T$2:$T$692,"Sim")</f>
        <v>0</v>
      </c>
      <c r="AE75" s="27" t="e">
        <f t="shared" si="16"/>
        <v>#DIV/0!</v>
      </c>
      <c r="AF75" s="24">
        <f>SUMIFS('Faturamento SP3'!$H$2:$H$692,'Faturamento SP3'!$D$2:$D$692,'Infos Relatório'!$B$2,'Faturamento SP3'!$E$2:$E$692,'Infos Relatório'!$B75,'Faturamento SP3'!$Z$2:$Z$692,'Infos Relatório'!AA$1)</f>
        <v>0</v>
      </c>
      <c r="AG75" s="23">
        <f>COUNTIFS('Faturamento SP3'!$D$2:$D$692,'Infos Relatório'!$B$2,'Faturamento SP3'!$E$2:$E$692,'Infos Relatório'!$B75,'Faturamento SP3'!$Z$2:$Z$692,'Infos Relatório'!AG$1)</f>
        <v>0</v>
      </c>
      <c r="AH75" s="13">
        <f>SUMIFS('Faturamento SP3'!$G$2:$G$692,'Faturamento SP3'!$D$2:$D$692,'Infos Relatório'!$B$2,'Faturamento SP3'!$E$2:$E$692,'Infos Relatório'!$B75,'Faturamento SP3'!$Z$2:$Z$692,'Infos Relatório'!AG$1)</f>
        <v>0</v>
      </c>
      <c r="AI75" s="13">
        <f>SUMIFS('Faturamento SP3'!$J$2:$J$692,'Faturamento SP3'!$D$2:$D$692,'Infos Relatório'!$B$2,'Faturamento SP3'!$E$2:$E$692,'Infos Relatório'!$B75,'Faturamento SP3'!$Z$2:$Z$692,'Infos Relatório'!AG$1)</f>
        <v>0</v>
      </c>
      <c r="AJ75" s="14">
        <f>SUMIFS('Faturamento SP3'!$O$2:$O$692,'Faturamento SP3'!$D$2:$D$692,'Infos Relatório'!$B$2,'Faturamento SP3'!$E$2:$E$692,'Infos Relatório'!$B75,'Faturamento SP3'!$Z$2:$Z$692,'Infos Relatório'!AG$1,'Faturamento SP3'!$T$2:$T$692,"Sim")+SUMIFS('Faturamento SP3'!$P$2:$P$692,'Faturamento SP3'!$D$2:$D$692,'Infos Relatório'!$B$2,'Faturamento SP3'!$E$2:$E$692,'Infos Relatório'!$B75,'Faturamento SP3'!$Z$2:$Z$692,'Infos Relatório'!AG$1,'Faturamento SP3'!$T$2:$T$692,"Sim")</f>
        <v>0</v>
      </c>
      <c r="AK75" s="27" t="e">
        <f t="shared" si="17"/>
        <v>#DIV/0!</v>
      </c>
      <c r="AL75" s="24">
        <f>SUMIFS('Faturamento SP3'!$H$2:$H$692,'Faturamento SP3'!$D$2:$D$692,'Infos Relatório'!$B$2,'Faturamento SP3'!$E$2:$E$692,'Infos Relatório'!$B75,'Faturamento SP3'!$Z$2:$Z$692,'Infos Relatório'!AG$1)</f>
        <v>0</v>
      </c>
      <c r="AM75" s="23">
        <f>COUNTIFS('Faturamento SP3'!$D$2:$D$692,'Infos Relatório'!$B$2,'Faturamento SP3'!$E$2:$E$692,'Infos Relatório'!$B75,'Faturamento SP3'!$Z$2:$Z$692,'Infos Relatório'!AM$1)</f>
        <v>0</v>
      </c>
      <c r="AN75" s="13">
        <f>SUMIFS('Faturamento SP3'!$G$2:$G$692,'Faturamento SP3'!$D$2:$D$692,'Infos Relatório'!$B$2,'Faturamento SP3'!$E$2:$E$692,'Infos Relatório'!$B75,'Faturamento SP3'!$Z$2:$Z$692,'Infos Relatório'!AM$1)</f>
        <v>0</v>
      </c>
      <c r="AO75" s="13">
        <f>SUMIFS('Faturamento SP3'!$J$2:$J$692,'Faturamento SP3'!$D$2:$D$692,'Infos Relatório'!$B$2,'Faturamento SP3'!$E$2:$E$692,'Infos Relatório'!$B75,'Faturamento SP3'!$Z$2:$Z$692,'Infos Relatório'!AM$1)</f>
        <v>0</v>
      </c>
      <c r="AP75" s="14">
        <f>SUMIFS('Faturamento SP3'!$O$2:$O$692,'Faturamento SP3'!$D$2:$D$692,'Infos Relatório'!$B$2,'Faturamento SP3'!$E$2:$E$692,'Infos Relatório'!$B75,'Faturamento SP3'!$Z$2:$Z$692,'Infos Relatório'!AM$1,'Faturamento SP3'!$T$2:$T$692,"Sim")+SUMIFS('Faturamento SP3'!$P$2:$P$692,'Faturamento SP3'!$D$2:$D$692,'Infos Relatório'!$B$2,'Faturamento SP3'!$E$2:$E$692,'Infos Relatório'!$B75,'Faturamento SP3'!$Z$2:$Z$692,'Infos Relatório'!AM$1,'Faturamento SP3'!$T$2:$T$692,"Sim")</f>
        <v>0</v>
      </c>
      <c r="AQ75" s="27" t="e">
        <f t="shared" si="18"/>
        <v>#DIV/0!</v>
      </c>
      <c r="AR75" s="24">
        <f>SUMIFS('Faturamento SP3'!$H$2:$H$692,'Faturamento SP3'!$D$2:$D$692,'Infos Relatório'!$B$2,'Faturamento SP3'!$E$2:$E$692,'Infos Relatório'!$B75,'Faturamento SP3'!$Z$2:$Z$692,'Infos Relatório'!AM$1)</f>
        <v>0</v>
      </c>
      <c r="AS75" s="23">
        <f>COUNTIFS('Faturamento SP3'!$D$2:$D$692,'Infos Relatório'!$B$2,'Faturamento SP3'!$E$2:$E$692,'Infos Relatório'!$B75,'Faturamento SP3'!$Z$2:$Z$692,'Infos Relatório'!AS$1)</f>
        <v>0</v>
      </c>
      <c r="AT75" s="13">
        <f>SUMIFS('Faturamento SP3'!$G$2:$G$692,'Faturamento SP3'!$D$2:$D$692,'Infos Relatório'!$B$2,'Faturamento SP3'!$E$2:$E$692,'Infos Relatório'!$B75,'Faturamento SP3'!$Z$2:$Z$692,'Infos Relatório'!AS$1)</f>
        <v>0</v>
      </c>
      <c r="AU75" s="13">
        <f>SUMIFS('Faturamento SP3'!$J$2:$J$692,'Faturamento SP3'!$D$2:$D$692,'Infos Relatório'!$B$2,'Faturamento SP3'!$E$2:$E$692,'Infos Relatório'!$B75,'Faturamento SP3'!$Z$2:$Z$692,'Infos Relatório'!AS$1)</f>
        <v>0</v>
      </c>
      <c r="AV75" s="14">
        <f>SUMIFS('Faturamento SP3'!$O$2:$O$692,'Faturamento SP3'!$D$2:$D$692,'Infos Relatório'!$B$2,'Faturamento SP3'!$E$2:$E$692,'Infos Relatório'!$B75,'Faturamento SP3'!$Z$2:$Z$692,'Infos Relatório'!AS$1,'Faturamento SP3'!$T$2:$T$692,"Sim")+SUMIFS('Faturamento SP3'!$P$2:$P$692,'Faturamento SP3'!$D$2:$D$692,'Infos Relatório'!$B$2,'Faturamento SP3'!$E$2:$E$692,'Infos Relatório'!$B75,'Faturamento SP3'!$Z$2:$Z$692,'Infos Relatório'!AS$1,'Faturamento SP3'!$T$2:$T$692,"Sim")</f>
        <v>0</v>
      </c>
      <c r="AW75" s="27" t="e">
        <f t="shared" si="19"/>
        <v>#DIV/0!</v>
      </c>
      <c r="AX75" s="24">
        <f>SUMIFS('Faturamento SP3'!$H$2:$H$692,'Faturamento SP3'!$D$2:$D$692,'Infos Relatório'!$B$2,'Faturamento SP3'!$E$2:$E$692,'Infos Relatório'!$B75,'Faturamento SP3'!$Z$2:$Z$692,'Infos Relatório'!AS$1)</f>
        <v>0</v>
      </c>
      <c r="AY75" s="23">
        <f>COUNTIFS('Faturamento SP3'!$D$2:$D$692,'Infos Relatório'!$B$2,'Faturamento SP3'!$E$2:$E$692,'Infos Relatório'!$B75,'Faturamento SP3'!$Z$2:$Z$692,'Infos Relatório'!AY$1)</f>
        <v>0</v>
      </c>
      <c r="AZ75" s="13">
        <f>SUMIFS('Faturamento SP3'!$G$2:$G$692,'Faturamento SP3'!$D$2:$D$692,'Infos Relatório'!$B$2,'Faturamento SP3'!$E$2:$E$692,'Infos Relatório'!$B75,'Faturamento SP3'!$Z$2:$Z$692,'Infos Relatório'!AY$1)</f>
        <v>0</v>
      </c>
      <c r="BA75" s="13">
        <f>SUMIFS('Faturamento SP3'!$J$2:$J$692,'Faturamento SP3'!$D$2:$D$692,'Infos Relatório'!$B$2,'Faturamento SP3'!$E$2:$E$692,'Infos Relatório'!$B75,'Faturamento SP3'!$Z$2:$Z$692,'Infos Relatório'!AY$1)</f>
        <v>0</v>
      </c>
      <c r="BB75" s="14">
        <f>SUMIFS('Faturamento SP3'!$O$2:$O$692,'Faturamento SP3'!$D$2:$D$692,'Infos Relatório'!$B$2,'Faturamento SP3'!$E$2:$E$692,'Infos Relatório'!$B75,'Faturamento SP3'!$Z$2:$Z$692,'Infos Relatório'!AY$1,'Faturamento SP3'!$T$2:$T$692,"Sim")+SUMIFS('Faturamento SP3'!$P$2:$P$692,'Faturamento SP3'!$D$2:$D$692,'Infos Relatório'!$B$2,'Faturamento SP3'!$E$2:$E$692,'Infos Relatório'!$B75,'Faturamento SP3'!$Z$2:$Z$692,'Infos Relatório'!AY$1,'Faturamento SP3'!$T$2:$T$692,"Sim")</f>
        <v>0</v>
      </c>
      <c r="BC75" s="27" t="e">
        <f t="shared" si="20"/>
        <v>#DIV/0!</v>
      </c>
      <c r="BD75" s="24">
        <f>SUMIFS('Faturamento SP3'!$H$2:$H$692,'Faturamento SP3'!$D$2:$D$692,'Infos Relatório'!$B$2,'Faturamento SP3'!$E$2:$E$692,'Infos Relatório'!$B75,'Faturamento SP3'!$Z$2:$Z$692,'Infos Relatório'!AY$1)</f>
        <v>0</v>
      </c>
      <c r="BE75" s="23">
        <f>COUNTIFS('Faturamento SP3'!$D$2:$D$692,'Infos Relatório'!$B$2,'Faturamento SP3'!$E$2:$E$692,'Infos Relatório'!$B75,'Faturamento SP3'!$Z$2:$Z$692,'Infos Relatório'!BE$1)</f>
        <v>0</v>
      </c>
      <c r="BF75" s="13">
        <f>SUMIFS('Faturamento SP3'!$G$2:$G$692,'Faturamento SP3'!$D$2:$D$692,'Infos Relatório'!$B$2,'Faturamento SP3'!$E$2:$E$692,'Infos Relatório'!$B75,'Faturamento SP3'!$Z$2:$Z$692,'Infos Relatório'!BE$1)</f>
        <v>0</v>
      </c>
      <c r="BG75" s="13">
        <f>SUMIFS('Faturamento SP3'!$J$2:$J$692,'Faturamento SP3'!$D$2:$D$692,'Infos Relatório'!$B$2,'Faturamento SP3'!$E$2:$E$692,'Infos Relatório'!$B75,'Faturamento SP3'!$Z$2:$Z$692,'Infos Relatório'!BE$1)</f>
        <v>0</v>
      </c>
      <c r="BH75" s="14">
        <f>SUMIFS('Faturamento SP3'!$O$2:$O$692,'Faturamento SP3'!$D$2:$D$692,'Infos Relatório'!$B$2,'Faturamento SP3'!$E$2:$E$692,'Infos Relatório'!$B75,'Faturamento SP3'!$Z$2:$Z$692,'Infos Relatório'!BE$1,'Faturamento SP3'!$T$2:$T$692,"Sim")+SUMIFS('Faturamento SP3'!$P$2:$P$692,'Faturamento SP3'!$D$2:$D$692,'Infos Relatório'!$B$2,'Faturamento SP3'!$E$2:$E$692,'Infos Relatório'!$B75,'Faturamento SP3'!$Z$2:$Z$692,'Infos Relatório'!BE$1,'Faturamento SP3'!$T$2:$T$692,"Sim")</f>
        <v>0</v>
      </c>
      <c r="BI75" s="27" t="e">
        <f t="shared" si="21"/>
        <v>#DIV/0!</v>
      </c>
      <c r="BJ75" s="24">
        <f>SUMIFS('Faturamento SP3'!$H$2:$H$692,'Faturamento SP3'!$D$2:$D$692,'Infos Relatório'!$B$2,'Faturamento SP3'!$E$2:$E$692,'Infos Relatório'!$B75,'Faturamento SP3'!$Z$2:$Z$692,'Infos Relatório'!BE$1)</f>
        <v>0</v>
      </c>
      <c r="BK75" s="23">
        <f>COUNTIFS('Faturamento SP3'!$D$2:$D$692,'Infos Relatório'!$B$2,'Faturamento SP3'!$E$2:$E$692,'Infos Relatório'!$B75,'Faturamento SP3'!$Z$2:$Z$692,'Infos Relatório'!BK$1)</f>
        <v>0</v>
      </c>
      <c r="BL75" s="13">
        <f>SUMIFS('Faturamento SP3'!$G$2:$G$692,'Faturamento SP3'!$D$2:$D$692,'Infos Relatório'!$B$2,'Faturamento SP3'!$E$2:$E$692,'Infos Relatório'!$B75,'Faturamento SP3'!$Z$2:$Z$692,'Infos Relatório'!BK$1)</f>
        <v>0</v>
      </c>
      <c r="BM75" s="13">
        <f>SUMIFS('Faturamento SP3'!$J$2:$J$692,'Faturamento SP3'!$D$2:$D$692,'Infos Relatório'!$B$2,'Faturamento SP3'!$E$2:$E$692,'Infos Relatório'!$B75,'Faturamento SP3'!$Z$2:$Z$692,'Infos Relatório'!BK$1)</f>
        <v>0</v>
      </c>
      <c r="BN75" s="14">
        <f>SUMIFS('Faturamento SP3'!$O$2:$O$692,'Faturamento SP3'!$D$2:$D$692,'Infos Relatório'!$B$2,'Faturamento SP3'!$E$2:$E$692,'Infos Relatório'!$B75,'Faturamento SP3'!$Z$2:$Z$692,'Infos Relatório'!BK$1,'Faturamento SP3'!$T$2:$T$692,"Sim")+SUMIFS('Faturamento SP3'!$P$2:$P$692,'Faturamento SP3'!$D$2:$D$692,'Infos Relatório'!$B$2,'Faturamento SP3'!$E$2:$E$692,'Infos Relatório'!$B75,'Faturamento SP3'!$Z$2:$Z$692,'Infos Relatório'!BK$1,'Faturamento SP3'!$T$2:$T$692,"Sim")</f>
        <v>0</v>
      </c>
      <c r="BO75" s="27" t="e">
        <f t="shared" si="22"/>
        <v>#DIV/0!</v>
      </c>
      <c r="BP75" s="24">
        <f>SUMIFS('Faturamento SP3'!$H$2:$H$692,'Faturamento SP3'!$D$2:$D$692,'Infos Relatório'!$B$2,'Faturamento SP3'!$E$2:$E$692,'Infos Relatório'!$B75,'Faturamento SP3'!$Z$2:$Z$692,'Infos Relatório'!BK$1)</f>
        <v>0</v>
      </c>
      <c r="BQ75" s="23">
        <f>COUNTIFS('Faturamento SP3'!$D$2:$D$692,'Infos Relatório'!$B$2,'Faturamento SP3'!$E$2:$E$692,'Infos Relatório'!$B75,'Faturamento SP3'!$Z$2:$Z$692,'Infos Relatório'!BQ$1)</f>
        <v>0</v>
      </c>
      <c r="BR75" s="13">
        <f>SUMIFS('Faturamento SP3'!$G$2:$G$692,'Faturamento SP3'!$D$2:$D$692,'Infos Relatório'!$B$2,'Faturamento SP3'!$E$2:$E$692,'Infos Relatório'!$B75,'Faturamento SP3'!$Z$2:$Z$692,'Infos Relatório'!BQ$1)</f>
        <v>0</v>
      </c>
      <c r="BS75" s="13">
        <f>SUMIFS('Faturamento SP3'!$J$2:$J$692,'Faturamento SP3'!$D$2:$D$692,'Infos Relatório'!$B$2,'Faturamento SP3'!$E$2:$E$692,'Infos Relatório'!$B75,'Faturamento SP3'!$Z$2:$Z$692,'Infos Relatório'!BQ$1)</f>
        <v>0</v>
      </c>
      <c r="BT75" s="14">
        <f>SUMIFS('Faturamento SP3'!$O$2:$O$692,'Faturamento SP3'!$D$2:$D$692,'Infos Relatório'!$B$2,'Faturamento SP3'!$E$2:$E$692,'Infos Relatório'!$B75,'Faturamento SP3'!$Z$2:$Z$692,'Infos Relatório'!BQ$1,'Faturamento SP3'!$T$2:$T$692,"Sim")+SUMIFS('Faturamento SP3'!$P$2:$P$692,'Faturamento SP3'!$D$2:$D$692,'Infos Relatório'!$B$2,'Faturamento SP3'!$E$2:$E$692,'Infos Relatório'!$B75,'Faturamento SP3'!$Z$2:$Z$692,'Infos Relatório'!BQ$1,'Faturamento SP3'!$T$2:$T$692,"Sim")</f>
        <v>0</v>
      </c>
      <c r="BU75" s="27" t="e">
        <f t="shared" si="23"/>
        <v>#DIV/0!</v>
      </c>
      <c r="BV75" s="24">
        <f>SUMIFS('Faturamento SP3'!$H$2:$H$692,'Faturamento SP3'!$D$2:$D$692,'Infos Relatório'!$B$2,'Faturamento SP3'!$E$2:$E$692,'Infos Relatório'!$B75,'Faturamento SP3'!$Z$2:$Z$692,'Infos Relatório'!BQ$1)</f>
        <v>0</v>
      </c>
    </row>
    <row r="76" spans="2:74">
      <c r="B76" s="17" t="s">
        <v>80</v>
      </c>
      <c r="C76" s="23">
        <f>COUNTIFS('Faturamento SP3'!$D$2:$D$692,'Infos Relatório'!$B$2,'Faturamento SP3'!$E$2:$E$692,'Infos Relatório'!$B76,'Faturamento SP3'!$Z$2:$Z$692,'Infos Relatório'!C$1)</f>
        <v>0</v>
      </c>
      <c r="D76" s="13">
        <f>SUMIFS('Faturamento SP3'!$G$2:$G$692,'Faturamento SP3'!$D$2:$D$692,'Infos Relatório'!$B$2,'Faturamento SP3'!$E$2:$E$692,'Infos Relatório'!$B76,'Faturamento SP3'!$Z$2:$Z$692,'Infos Relatório'!C$1)</f>
        <v>0</v>
      </c>
      <c r="E76" s="13">
        <f>SUMIFS('Faturamento SP3'!$J$2:$J$692,'Faturamento SP3'!$D$2:$D$692,'Infos Relatório'!$B$2,'Faturamento SP3'!$E$2:$E$692,'Infos Relatório'!$B76,'Faturamento SP3'!$Z$2:$Z$692,'Infos Relatório'!C$1)</f>
        <v>0</v>
      </c>
      <c r="F76" s="14">
        <f>SUMIFS('Faturamento SP3'!$O$2:$O$692,'Faturamento SP3'!$D$2:$D$692,'Infos Relatório'!$B$2,'Faturamento SP3'!$E$2:$E$692,'Infos Relatório'!$B76,'Faturamento SP3'!$Z$2:$Z$692,'Infos Relatório'!C$1,'Faturamento SP3'!$T$2:$T$692,"Sim")+SUMIFS('Faturamento SP3'!$P$2:$P$692,'Faturamento SP3'!$D$2:$D$692,'Infos Relatório'!$B$2,'Faturamento SP3'!$E$2:$E$692,'Infos Relatório'!$B76,'Faturamento SP3'!$Z$2:$Z$692,'Infos Relatório'!C$1,'Faturamento SP3'!$T$2:$T$692,"Sim")</f>
        <v>0</v>
      </c>
      <c r="G76" s="27" t="e">
        <f t="shared" si="24"/>
        <v>#DIV/0!</v>
      </c>
      <c r="H76" s="24">
        <f>SUMIFS('Faturamento SP3'!$H$2:$H$692,'Faturamento SP3'!$D$2:$D$692,'Infos Relatório'!$B$2,'Faturamento SP3'!$E$2:$E$692,'Infos Relatório'!$B76,'Faturamento SP3'!$Z$2:$Z$692,'Infos Relatório'!C$1)</f>
        <v>0</v>
      </c>
      <c r="I76" s="23">
        <f>COUNTIFS('Faturamento SP3'!$D$2:$D$692,'Infos Relatório'!$B$2,'Faturamento SP3'!$E$2:$E$692,'Infos Relatório'!$B76,'Faturamento SP3'!$Z$2:$Z$692,'Infos Relatório'!I$1)</f>
        <v>0</v>
      </c>
      <c r="J76" s="13">
        <f>SUMIFS('Faturamento SP3'!$G$2:$G$692,'Faturamento SP3'!$D$2:$D$692,'Infos Relatório'!$B$2,'Faturamento SP3'!$E$2:$E$692,'Infos Relatório'!$B76,'Faturamento SP3'!$Z$2:$Z$692,'Infos Relatório'!I$1)</f>
        <v>0</v>
      </c>
      <c r="K76" s="13">
        <f>SUMIFS('Faturamento SP3'!$J$2:$J$692,'Faturamento SP3'!$D$2:$D$692,'Infos Relatório'!$B$2,'Faturamento SP3'!$E$2:$E$692,'Infos Relatório'!$B76,'Faturamento SP3'!$Z$2:$Z$692,'Infos Relatório'!I$1)</f>
        <v>0</v>
      </c>
      <c r="L76" s="14">
        <f>SUMIFS('Faturamento SP3'!$O$2:$O$692,'Faturamento SP3'!$D$2:$D$692,'Infos Relatório'!$B$2,'Faturamento SP3'!$E$2:$E$692,'Infos Relatório'!$B76,'Faturamento SP3'!$Z$2:$Z$692,'Infos Relatório'!I$1,'Faturamento SP3'!$T$2:$T$692,"Sim")+SUMIFS('Faturamento SP3'!$P$2:$P$692,'Faturamento SP3'!$D$2:$D$692,'Infos Relatório'!$B$2,'Faturamento SP3'!$E$2:$E$692,'Infos Relatório'!$B76,'Faturamento SP3'!$Z$2:$Z$692,'Infos Relatório'!I$1,'Faturamento SP3'!$T$2:$T$692,"Sim")</f>
        <v>0</v>
      </c>
      <c r="M76" s="27" t="e">
        <f t="shared" si="13"/>
        <v>#DIV/0!</v>
      </c>
      <c r="N76" s="24">
        <f>SUMIFS('Faturamento SP3'!$H$2:$H$692,'Faturamento SP3'!$D$2:$D$692,'Infos Relatório'!$B$2,'Faturamento SP3'!$E$2:$E$692,'Infos Relatório'!$B76,'Faturamento SP3'!$Z$2:$Z$692,'Infos Relatório'!I$1)</f>
        <v>0</v>
      </c>
      <c r="O76" s="23">
        <f>COUNTIFS('Faturamento SP3'!$D$2:$D$692,'Infos Relatório'!$B$2,'Faturamento SP3'!$E$2:$E$692,'Infos Relatório'!$B76,'Faturamento SP3'!$Z$2:$Z$692,'Infos Relatório'!O$1)</f>
        <v>0</v>
      </c>
      <c r="P76" s="13">
        <f>SUMIFS('Faturamento SP3'!$G$2:$G$692,'Faturamento SP3'!$D$2:$D$692,'Infos Relatório'!$B$2,'Faturamento SP3'!$E$2:$E$692,'Infos Relatório'!$B76,'Faturamento SP3'!$Z$2:$Z$692,'Infos Relatório'!O$1)</f>
        <v>0</v>
      </c>
      <c r="Q76" s="13">
        <f>SUMIFS('Faturamento SP3'!$J$2:$J$692,'Faturamento SP3'!$D$2:$D$692,'Infos Relatório'!$B$2,'Faturamento SP3'!$E$2:$E$692,'Infos Relatório'!$B76,'Faturamento SP3'!$Z$2:$Z$692,'Infos Relatório'!O$1)</f>
        <v>0</v>
      </c>
      <c r="R76" s="14">
        <f>SUMIFS('Faturamento SP3'!$O$2:$O$692,'Faturamento SP3'!$D$2:$D$692,'Infos Relatório'!$B$2,'Faturamento SP3'!$E$2:$E$692,'Infos Relatório'!$B76,'Faturamento SP3'!$Z$2:$Z$692,'Infos Relatório'!O$1,'Faturamento SP3'!$T$2:$T$692,"Sim")+SUMIFS('Faturamento SP3'!$P$2:$P$692,'Faturamento SP3'!$D$2:$D$692,'Infos Relatório'!$B$2,'Faturamento SP3'!$E$2:$E$692,'Infos Relatório'!$B76,'Faturamento SP3'!$Z$2:$Z$692,'Infos Relatório'!O$1,'Faturamento SP3'!$T$2:$T$692,"Sim")</f>
        <v>0</v>
      </c>
      <c r="S76" s="27" t="e">
        <f t="shared" si="14"/>
        <v>#DIV/0!</v>
      </c>
      <c r="T76" s="24">
        <f>SUMIFS('Faturamento SP3'!$H$2:$H$692,'Faturamento SP3'!$D$2:$D$692,'Infos Relatório'!$B$2,'Faturamento SP3'!$E$2:$E$692,'Infos Relatório'!$B76,'Faturamento SP3'!$Z$2:$Z$692,'Infos Relatório'!O$1)</f>
        <v>0</v>
      </c>
      <c r="U76" s="23">
        <f>COUNTIFS('Faturamento SP3'!$D$2:$D$692,'Infos Relatório'!$B$2,'Faturamento SP3'!$E$2:$E$692,'Infos Relatório'!$B76,'Faturamento SP3'!$Z$2:$Z$692,'Infos Relatório'!U$1)</f>
        <v>0</v>
      </c>
      <c r="V76" s="13">
        <f>SUMIFS('Faturamento SP3'!$G$2:$G$692,'Faturamento SP3'!$D$2:$D$692,'Infos Relatório'!$B$2,'Faturamento SP3'!$E$2:$E$692,'Infos Relatório'!$B76,'Faturamento SP3'!$Z$2:$Z$692,'Infos Relatório'!U$1)</f>
        <v>0</v>
      </c>
      <c r="W76" s="13">
        <f>SUMIFS('Faturamento SP3'!$J$2:$J$692,'Faturamento SP3'!$D$2:$D$692,'Infos Relatório'!$B$2,'Faturamento SP3'!$E$2:$E$692,'Infos Relatório'!$B76,'Faturamento SP3'!$Z$2:$Z$692,'Infos Relatório'!U$1)</f>
        <v>0</v>
      </c>
      <c r="X76" s="14">
        <f>SUMIFS('Faturamento SP3'!$O$2:$O$692,'Faturamento SP3'!$D$2:$D$692,'Infos Relatório'!$B$2,'Faturamento SP3'!$E$2:$E$692,'Infos Relatório'!$B76,'Faturamento SP3'!$Z$2:$Z$692,'Infos Relatório'!U$1,'Faturamento SP3'!$T$2:$T$692,"Sim")+SUMIFS('Faturamento SP3'!$P$2:$P$692,'Faturamento SP3'!$D$2:$D$692,'Infos Relatório'!$B$2,'Faturamento SP3'!$E$2:$E$692,'Infos Relatório'!$B76,'Faturamento SP3'!$Z$2:$Z$692,'Infos Relatório'!U$1,'Faturamento SP3'!$T$2:$T$692,"Sim")</f>
        <v>0</v>
      </c>
      <c r="Y76" s="27" t="e">
        <f t="shared" si="15"/>
        <v>#DIV/0!</v>
      </c>
      <c r="Z76" s="24">
        <f>SUMIFS('Faturamento SP3'!$H$2:$H$692,'Faturamento SP3'!$D$2:$D$692,'Infos Relatório'!$B$2,'Faturamento SP3'!$E$2:$E$692,'Infos Relatório'!$B76,'Faturamento SP3'!$Z$2:$Z$692,'Infos Relatório'!U$1)</f>
        <v>0</v>
      </c>
      <c r="AA76" s="23">
        <f>COUNTIFS('Faturamento SP3'!$D$2:$D$692,'Infos Relatório'!$B$2,'Faturamento SP3'!$E$2:$E$692,'Infos Relatório'!$B76,'Faturamento SP3'!$Z$2:$Z$692,'Infos Relatório'!AA$1)</f>
        <v>0</v>
      </c>
      <c r="AB76" s="13">
        <f>SUMIFS('Faturamento SP3'!$G$2:$G$692,'Faturamento SP3'!$D$2:$D$692,'Infos Relatório'!$B$2,'Faturamento SP3'!$E$2:$E$692,'Infos Relatório'!$B76,'Faturamento SP3'!$Z$2:$Z$692,'Infos Relatório'!AA$1)</f>
        <v>0</v>
      </c>
      <c r="AC76" s="13">
        <f>SUMIFS('Faturamento SP3'!$J$2:$J$692,'Faturamento SP3'!$D$2:$D$692,'Infos Relatório'!$B$2,'Faturamento SP3'!$E$2:$E$692,'Infos Relatório'!$B76,'Faturamento SP3'!$Z$2:$Z$692,'Infos Relatório'!AA$1)</f>
        <v>0</v>
      </c>
      <c r="AD76" s="14">
        <f>SUMIFS('Faturamento SP3'!$O$2:$O$692,'Faturamento SP3'!$D$2:$D$692,'Infos Relatório'!$B$2,'Faturamento SP3'!$E$2:$E$692,'Infos Relatório'!$B76,'Faturamento SP3'!$Z$2:$Z$692,'Infos Relatório'!AA$1,'Faturamento SP3'!$T$2:$T$692,"Sim")+SUMIFS('Faturamento SP3'!$P$2:$P$692,'Faturamento SP3'!$D$2:$D$692,'Infos Relatório'!$B$2,'Faturamento SP3'!$E$2:$E$692,'Infos Relatório'!$B76,'Faturamento SP3'!$Z$2:$Z$692,'Infos Relatório'!AA$1,'Faturamento SP3'!$T$2:$T$692,"Sim")</f>
        <v>0</v>
      </c>
      <c r="AE76" s="27" t="e">
        <f t="shared" si="16"/>
        <v>#DIV/0!</v>
      </c>
      <c r="AF76" s="24">
        <f>SUMIFS('Faturamento SP3'!$H$2:$H$692,'Faturamento SP3'!$D$2:$D$692,'Infos Relatório'!$B$2,'Faturamento SP3'!$E$2:$E$692,'Infos Relatório'!$B76,'Faturamento SP3'!$Z$2:$Z$692,'Infos Relatório'!AA$1)</f>
        <v>0</v>
      </c>
      <c r="AG76" s="23">
        <f>COUNTIFS('Faturamento SP3'!$D$2:$D$692,'Infos Relatório'!$B$2,'Faturamento SP3'!$E$2:$E$692,'Infos Relatório'!$B76,'Faturamento SP3'!$Z$2:$Z$692,'Infos Relatório'!AG$1)</f>
        <v>0</v>
      </c>
      <c r="AH76" s="13">
        <f>SUMIFS('Faturamento SP3'!$G$2:$G$692,'Faturamento SP3'!$D$2:$D$692,'Infos Relatório'!$B$2,'Faturamento SP3'!$E$2:$E$692,'Infos Relatório'!$B76,'Faturamento SP3'!$Z$2:$Z$692,'Infos Relatório'!AG$1)</f>
        <v>0</v>
      </c>
      <c r="AI76" s="13">
        <f>SUMIFS('Faturamento SP3'!$J$2:$J$692,'Faturamento SP3'!$D$2:$D$692,'Infos Relatório'!$B$2,'Faturamento SP3'!$E$2:$E$692,'Infos Relatório'!$B76,'Faturamento SP3'!$Z$2:$Z$692,'Infos Relatório'!AG$1)</f>
        <v>0</v>
      </c>
      <c r="AJ76" s="14">
        <f>SUMIFS('Faturamento SP3'!$O$2:$O$692,'Faturamento SP3'!$D$2:$D$692,'Infos Relatório'!$B$2,'Faturamento SP3'!$E$2:$E$692,'Infos Relatório'!$B76,'Faturamento SP3'!$Z$2:$Z$692,'Infos Relatório'!AG$1,'Faturamento SP3'!$T$2:$T$692,"Sim")+SUMIFS('Faturamento SP3'!$P$2:$P$692,'Faturamento SP3'!$D$2:$D$692,'Infos Relatório'!$B$2,'Faturamento SP3'!$E$2:$E$692,'Infos Relatório'!$B76,'Faturamento SP3'!$Z$2:$Z$692,'Infos Relatório'!AG$1,'Faturamento SP3'!$T$2:$T$692,"Sim")</f>
        <v>0</v>
      </c>
      <c r="AK76" s="27" t="e">
        <f t="shared" si="17"/>
        <v>#DIV/0!</v>
      </c>
      <c r="AL76" s="24">
        <f>SUMIFS('Faturamento SP3'!$H$2:$H$692,'Faturamento SP3'!$D$2:$D$692,'Infos Relatório'!$B$2,'Faturamento SP3'!$E$2:$E$692,'Infos Relatório'!$B76,'Faturamento SP3'!$Z$2:$Z$692,'Infos Relatório'!AG$1)</f>
        <v>0</v>
      </c>
      <c r="AM76" s="23">
        <f>COUNTIFS('Faturamento SP3'!$D$2:$D$692,'Infos Relatório'!$B$2,'Faturamento SP3'!$E$2:$E$692,'Infos Relatório'!$B76,'Faturamento SP3'!$Z$2:$Z$692,'Infos Relatório'!AM$1)</f>
        <v>0</v>
      </c>
      <c r="AN76" s="13">
        <f>SUMIFS('Faturamento SP3'!$G$2:$G$692,'Faturamento SP3'!$D$2:$D$692,'Infos Relatório'!$B$2,'Faturamento SP3'!$E$2:$E$692,'Infos Relatório'!$B76,'Faturamento SP3'!$Z$2:$Z$692,'Infos Relatório'!AM$1)</f>
        <v>0</v>
      </c>
      <c r="AO76" s="13">
        <f>SUMIFS('Faturamento SP3'!$J$2:$J$692,'Faturamento SP3'!$D$2:$D$692,'Infos Relatório'!$B$2,'Faturamento SP3'!$E$2:$E$692,'Infos Relatório'!$B76,'Faturamento SP3'!$Z$2:$Z$692,'Infos Relatório'!AM$1)</f>
        <v>0</v>
      </c>
      <c r="AP76" s="14">
        <f>SUMIFS('Faturamento SP3'!$O$2:$O$692,'Faturamento SP3'!$D$2:$D$692,'Infos Relatório'!$B$2,'Faturamento SP3'!$E$2:$E$692,'Infos Relatório'!$B76,'Faturamento SP3'!$Z$2:$Z$692,'Infos Relatório'!AM$1,'Faturamento SP3'!$T$2:$T$692,"Sim")+SUMIFS('Faturamento SP3'!$P$2:$P$692,'Faturamento SP3'!$D$2:$D$692,'Infos Relatório'!$B$2,'Faturamento SP3'!$E$2:$E$692,'Infos Relatório'!$B76,'Faturamento SP3'!$Z$2:$Z$692,'Infos Relatório'!AM$1,'Faturamento SP3'!$T$2:$T$692,"Sim")</f>
        <v>0</v>
      </c>
      <c r="AQ76" s="27" t="e">
        <f t="shared" si="18"/>
        <v>#DIV/0!</v>
      </c>
      <c r="AR76" s="24">
        <f>SUMIFS('Faturamento SP3'!$H$2:$H$692,'Faturamento SP3'!$D$2:$D$692,'Infos Relatório'!$B$2,'Faturamento SP3'!$E$2:$E$692,'Infos Relatório'!$B76,'Faturamento SP3'!$Z$2:$Z$692,'Infos Relatório'!AM$1)</f>
        <v>0</v>
      </c>
      <c r="AS76" s="23">
        <f>COUNTIFS('Faturamento SP3'!$D$2:$D$692,'Infos Relatório'!$B$2,'Faturamento SP3'!$E$2:$E$692,'Infos Relatório'!$B76,'Faturamento SP3'!$Z$2:$Z$692,'Infos Relatório'!AS$1)</f>
        <v>0</v>
      </c>
      <c r="AT76" s="13">
        <f>SUMIFS('Faturamento SP3'!$G$2:$G$692,'Faturamento SP3'!$D$2:$D$692,'Infos Relatório'!$B$2,'Faturamento SP3'!$E$2:$E$692,'Infos Relatório'!$B76,'Faturamento SP3'!$Z$2:$Z$692,'Infos Relatório'!AS$1)</f>
        <v>0</v>
      </c>
      <c r="AU76" s="13">
        <f>SUMIFS('Faturamento SP3'!$J$2:$J$692,'Faturamento SP3'!$D$2:$D$692,'Infos Relatório'!$B$2,'Faturamento SP3'!$E$2:$E$692,'Infos Relatório'!$B76,'Faturamento SP3'!$Z$2:$Z$692,'Infos Relatório'!AS$1)</f>
        <v>0</v>
      </c>
      <c r="AV76" s="14">
        <f>SUMIFS('Faturamento SP3'!$O$2:$O$692,'Faturamento SP3'!$D$2:$D$692,'Infos Relatório'!$B$2,'Faturamento SP3'!$E$2:$E$692,'Infos Relatório'!$B76,'Faturamento SP3'!$Z$2:$Z$692,'Infos Relatório'!AS$1,'Faturamento SP3'!$T$2:$T$692,"Sim")+SUMIFS('Faturamento SP3'!$P$2:$P$692,'Faturamento SP3'!$D$2:$D$692,'Infos Relatório'!$B$2,'Faturamento SP3'!$E$2:$E$692,'Infos Relatório'!$B76,'Faturamento SP3'!$Z$2:$Z$692,'Infos Relatório'!AS$1,'Faturamento SP3'!$T$2:$T$692,"Sim")</f>
        <v>0</v>
      </c>
      <c r="AW76" s="27" t="e">
        <f t="shared" si="19"/>
        <v>#DIV/0!</v>
      </c>
      <c r="AX76" s="24">
        <f>SUMIFS('Faturamento SP3'!$H$2:$H$692,'Faturamento SP3'!$D$2:$D$692,'Infos Relatório'!$B$2,'Faturamento SP3'!$E$2:$E$692,'Infos Relatório'!$B76,'Faturamento SP3'!$Z$2:$Z$692,'Infos Relatório'!AS$1)</f>
        <v>0</v>
      </c>
      <c r="AY76" s="23">
        <f>COUNTIFS('Faturamento SP3'!$D$2:$D$692,'Infos Relatório'!$B$2,'Faturamento SP3'!$E$2:$E$692,'Infos Relatório'!$B76,'Faturamento SP3'!$Z$2:$Z$692,'Infos Relatório'!AY$1)</f>
        <v>0</v>
      </c>
      <c r="AZ76" s="13">
        <f>SUMIFS('Faturamento SP3'!$G$2:$G$692,'Faturamento SP3'!$D$2:$D$692,'Infos Relatório'!$B$2,'Faturamento SP3'!$E$2:$E$692,'Infos Relatório'!$B76,'Faturamento SP3'!$Z$2:$Z$692,'Infos Relatório'!AY$1)</f>
        <v>0</v>
      </c>
      <c r="BA76" s="13">
        <f>SUMIFS('Faturamento SP3'!$J$2:$J$692,'Faturamento SP3'!$D$2:$D$692,'Infos Relatório'!$B$2,'Faturamento SP3'!$E$2:$E$692,'Infos Relatório'!$B76,'Faturamento SP3'!$Z$2:$Z$692,'Infos Relatório'!AY$1)</f>
        <v>0</v>
      </c>
      <c r="BB76" s="14">
        <f>SUMIFS('Faturamento SP3'!$O$2:$O$692,'Faturamento SP3'!$D$2:$D$692,'Infos Relatório'!$B$2,'Faturamento SP3'!$E$2:$E$692,'Infos Relatório'!$B76,'Faturamento SP3'!$Z$2:$Z$692,'Infos Relatório'!AY$1,'Faturamento SP3'!$T$2:$T$692,"Sim")+SUMIFS('Faturamento SP3'!$P$2:$P$692,'Faturamento SP3'!$D$2:$D$692,'Infos Relatório'!$B$2,'Faturamento SP3'!$E$2:$E$692,'Infos Relatório'!$B76,'Faturamento SP3'!$Z$2:$Z$692,'Infos Relatório'!AY$1,'Faturamento SP3'!$T$2:$T$692,"Sim")</f>
        <v>0</v>
      </c>
      <c r="BC76" s="27" t="e">
        <f t="shared" si="20"/>
        <v>#DIV/0!</v>
      </c>
      <c r="BD76" s="24">
        <f>SUMIFS('Faturamento SP3'!$H$2:$H$692,'Faturamento SP3'!$D$2:$D$692,'Infos Relatório'!$B$2,'Faturamento SP3'!$E$2:$E$692,'Infos Relatório'!$B76,'Faturamento SP3'!$Z$2:$Z$692,'Infos Relatório'!AY$1)</f>
        <v>0</v>
      </c>
      <c r="BE76" s="23">
        <f>COUNTIFS('Faturamento SP3'!$D$2:$D$692,'Infos Relatório'!$B$2,'Faturamento SP3'!$E$2:$E$692,'Infos Relatório'!$B76,'Faturamento SP3'!$Z$2:$Z$692,'Infos Relatório'!BE$1)</f>
        <v>0</v>
      </c>
      <c r="BF76" s="13">
        <f>SUMIFS('Faturamento SP3'!$G$2:$G$692,'Faturamento SP3'!$D$2:$D$692,'Infos Relatório'!$B$2,'Faturamento SP3'!$E$2:$E$692,'Infos Relatório'!$B76,'Faturamento SP3'!$Z$2:$Z$692,'Infos Relatório'!BE$1)</f>
        <v>0</v>
      </c>
      <c r="BG76" s="13">
        <f>SUMIFS('Faturamento SP3'!$J$2:$J$692,'Faturamento SP3'!$D$2:$D$692,'Infos Relatório'!$B$2,'Faturamento SP3'!$E$2:$E$692,'Infos Relatório'!$B76,'Faturamento SP3'!$Z$2:$Z$692,'Infos Relatório'!BE$1)</f>
        <v>0</v>
      </c>
      <c r="BH76" s="14">
        <f>SUMIFS('Faturamento SP3'!$O$2:$O$692,'Faturamento SP3'!$D$2:$D$692,'Infos Relatório'!$B$2,'Faturamento SP3'!$E$2:$E$692,'Infos Relatório'!$B76,'Faturamento SP3'!$Z$2:$Z$692,'Infos Relatório'!BE$1,'Faturamento SP3'!$T$2:$T$692,"Sim")+SUMIFS('Faturamento SP3'!$P$2:$P$692,'Faturamento SP3'!$D$2:$D$692,'Infos Relatório'!$B$2,'Faturamento SP3'!$E$2:$E$692,'Infos Relatório'!$B76,'Faturamento SP3'!$Z$2:$Z$692,'Infos Relatório'!BE$1,'Faturamento SP3'!$T$2:$T$692,"Sim")</f>
        <v>0</v>
      </c>
      <c r="BI76" s="27" t="e">
        <f t="shared" si="21"/>
        <v>#DIV/0!</v>
      </c>
      <c r="BJ76" s="24">
        <f>SUMIFS('Faturamento SP3'!$H$2:$H$692,'Faturamento SP3'!$D$2:$D$692,'Infos Relatório'!$B$2,'Faturamento SP3'!$E$2:$E$692,'Infos Relatório'!$B76,'Faturamento SP3'!$Z$2:$Z$692,'Infos Relatório'!BE$1)</f>
        <v>0</v>
      </c>
      <c r="BK76" s="23">
        <f>COUNTIFS('Faturamento SP3'!$D$2:$D$692,'Infos Relatório'!$B$2,'Faturamento SP3'!$E$2:$E$692,'Infos Relatório'!$B76,'Faturamento SP3'!$Z$2:$Z$692,'Infos Relatório'!BK$1)</f>
        <v>0</v>
      </c>
      <c r="BL76" s="13">
        <f>SUMIFS('Faturamento SP3'!$G$2:$G$692,'Faturamento SP3'!$D$2:$D$692,'Infos Relatório'!$B$2,'Faturamento SP3'!$E$2:$E$692,'Infos Relatório'!$B76,'Faturamento SP3'!$Z$2:$Z$692,'Infos Relatório'!BK$1)</f>
        <v>0</v>
      </c>
      <c r="BM76" s="13">
        <f>SUMIFS('Faturamento SP3'!$J$2:$J$692,'Faturamento SP3'!$D$2:$D$692,'Infos Relatório'!$B$2,'Faturamento SP3'!$E$2:$E$692,'Infos Relatório'!$B76,'Faturamento SP3'!$Z$2:$Z$692,'Infos Relatório'!BK$1)</f>
        <v>0</v>
      </c>
      <c r="BN76" s="14">
        <f>SUMIFS('Faturamento SP3'!$O$2:$O$692,'Faturamento SP3'!$D$2:$D$692,'Infos Relatório'!$B$2,'Faturamento SP3'!$E$2:$E$692,'Infos Relatório'!$B76,'Faturamento SP3'!$Z$2:$Z$692,'Infos Relatório'!BK$1,'Faturamento SP3'!$T$2:$T$692,"Sim")+SUMIFS('Faturamento SP3'!$P$2:$P$692,'Faturamento SP3'!$D$2:$D$692,'Infos Relatório'!$B$2,'Faturamento SP3'!$E$2:$E$692,'Infos Relatório'!$B76,'Faturamento SP3'!$Z$2:$Z$692,'Infos Relatório'!BK$1,'Faturamento SP3'!$T$2:$T$692,"Sim")</f>
        <v>0</v>
      </c>
      <c r="BO76" s="27" t="e">
        <f t="shared" si="22"/>
        <v>#DIV/0!</v>
      </c>
      <c r="BP76" s="24">
        <f>SUMIFS('Faturamento SP3'!$H$2:$H$692,'Faturamento SP3'!$D$2:$D$692,'Infos Relatório'!$B$2,'Faturamento SP3'!$E$2:$E$692,'Infos Relatório'!$B76,'Faturamento SP3'!$Z$2:$Z$692,'Infos Relatório'!BK$1)</f>
        <v>0</v>
      </c>
      <c r="BQ76" s="23">
        <f>COUNTIFS('Faturamento SP3'!$D$2:$D$692,'Infos Relatório'!$B$2,'Faturamento SP3'!$E$2:$E$692,'Infos Relatório'!$B76,'Faturamento SP3'!$Z$2:$Z$692,'Infos Relatório'!BQ$1)</f>
        <v>0</v>
      </c>
      <c r="BR76" s="13">
        <f>SUMIFS('Faturamento SP3'!$G$2:$G$692,'Faturamento SP3'!$D$2:$D$692,'Infos Relatório'!$B$2,'Faturamento SP3'!$E$2:$E$692,'Infos Relatório'!$B76,'Faturamento SP3'!$Z$2:$Z$692,'Infos Relatório'!BQ$1)</f>
        <v>0</v>
      </c>
      <c r="BS76" s="13">
        <f>SUMIFS('Faturamento SP3'!$J$2:$J$692,'Faturamento SP3'!$D$2:$D$692,'Infos Relatório'!$B$2,'Faturamento SP3'!$E$2:$E$692,'Infos Relatório'!$B76,'Faturamento SP3'!$Z$2:$Z$692,'Infos Relatório'!BQ$1)</f>
        <v>0</v>
      </c>
      <c r="BT76" s="14">
        <f>SUMIFS('Faturamento SP3'!$O$2:$O$692,'Faturamento SP3'!$D$2:$D$692,'Infos Relatório'!$B$2,'Faturamento SP3'!$E$2:$E$692,'Infos Relatório'!$B76,'Faturamento SP3'!$Z$2:$Z$692,'Infos Relatório'!BQ$1,'Faturamento SP3'!$T$2:$T$692,"Sim")+SUMIFS('Faturamento SP3'!$P$2:$P$692,'Faturamento SP3'!$D$2:$D$692,'Infos Relatório'!$B$2,'Faturamento SP3'!$E$2:$E$692,'Infos Relatório'!$B76,'Faturamento SP3'!$Z$2:$Z$692,'Infos Relatório'!BQ$1,'Faturamento SP3'!$T$2:$T$692,"Sim")</f>
        <v>0</v>
      </c>
      <c r="BU76" s="27" t="e">
        <f t="shared" si="23"/>
        <v>#DIV/0!</v>
      </c>
      <c r="BV76" s="24">
        <f>SUMIFS('Faturamento SP3'!$H$2:$H$692,'Faturamento SP3'!$D$2:$D$692,'Infos Relatório'!$B$2,'Faturamento SP3'!$E$2:$E$692,'Infos Relatório'!$B76,'Faturamento SP3'!$Z$2:$Z$692,'Infos Relatório'!BQ$1)</f>
        <v>0</v>
      </c>
    </row>
    <row r="77" spans="2:74">
      <c r="B77" s="17" t="s">
        <v>81</v>
      </c>
      <c r="C77" s="23">
        <f>COUNTIFS('Faturamento SP3'!$D$2:$D$692,'Infos Relatório'!$B$2,'Faturamento SP3'!$E$2:$E$692,'Infos Relatório'!$B77,'Faturamento SP3'!$Z$2:$Z$692,'Infos Relatório'!C$1)</f>
        <v>0</v>
      </c>
      <c r="D77" s="13">
        <f>SUMIFS('Faturamento SP3'!$G$2:$G$692,'Faturamento SP3'!$D$2:$D$692,'Infos Relatório'!$B$2,'Faturamento SP3'!$E$2:$E$692,'Infos Relatório'!$B77,'Faturamento SP3'!$Z$2:$Z$692,'Infos Relatório'!C$1)</f>
        <v>0</v>
      </c>
      <c r="E77" s="13">
        <f>SUMIFS('Faturamento SP3'!$J$2:$J$692,'Faturamento SP3'!$D$2:$D$692,'Infos Relatório'!$B$2,'Faturamento SP3'!$E$2:$E$692,'Infos Relatório'!$B77,'Faturamento SP3'!$Z$2:$Z$692,'Infos Relatório'!C$1)</f>
        <v>0</v>
      </c>
      <c r="F77" s="14">
        <f>SUMIFS('Faturamento SP3'!$O$2:$O$692,'Faturamento SP3'!$D$2:$D$692,'Infos Relatório'!$B$2,'Faturamento SP3'!$E$2:$E$692,'Infos Relatório'!$B77,'Faturamento SP3'!$Z$2:$Z$692,'Infos Relatório'!C$1,'Faturamento SP3'!$T$2:$T$692,"Sim")+SUMIFS('Faturamento SP3'!$P$2:$P$692,'Faturamento SP3'!$D$2:$D$692,'Infos Relatório'!$B$2,'Faturamento SP3'!$E$2:$E$692,'Infos Relatório'!$B77,'Faturamento SP3'!$Z$2:$Z$692,'Infos Relatório'!C$1,'Faturamento SP3'!$T$2:$T$692,"Sim")</f>
        <v>0</v>
      </c>
      <c r="G77" s="27" t="e">
        <f t="shared" si="24"/>
        <v>#DIV/0!</v>
      </c>
      <c r="H77" s="24">
        <f>SUMIFS('Faturamento SP3'!$H$2:$H$692,'Faturamento SP3'!$D$2:$D$692,'Infos Relatório'!$B$2,'Faturamento SP3'!$E$2:$E$692,'Infos Relatório'!$B77,'Faturamento SP3'!$Z$2:$Z$692,'Infos Relatório'!C$1)</f>
        <v>0</v>
      </c>
      <c r="I77" s="23">
        <f>COUNTIFS('Faturamento SP3'!$D$2:$D$692,'Infos Relatório'!$B$2,'Faturamento SP3'!$E$2:$E$692,'Infos Relatório'!$B77,'Faturamento SP3'!$Z$2:$Z$692,'Infos Relatório'!I$1)</f>
        <v>0</v>
      </c>
      <c r="J77" s="13">
        <f>SUMIFS('Faturamento SP3'!$G$2:$G$692,'Faturamento SP3'!$D$2:$D$692,'Infos Relatório'!$B$2,'Faturamento SP3'!$E$2:$E$692,'Infos Relatório'!$B77,'Faturamento SP3'!$Z$2:$Z$692,'Infos Relatório'!I$1)</f>
        <v>0</v>
      </c>
      <c r="K77" s="13">
        <f>SUMIFS('Faturamento SP3'!$J$2:$J$692,'Faturamento SP3'!$D$2:$D$692,'Infos Relatório'!$B$2,'Faturamento SP3'!$E$2:$E$692,'Infos Relatório'!$B77,'Faturamento SP3'!$Z$2:$Z$692,'Infos Relatório'!I$1)</f>
        <v>0</v>
      </c>
      <c r="L77" s="14">
        <f>SUMIFS('Faturamento SP3'!$O$2:$O$692,'Faturamento SP3'!$D$2:$D$692,'Infos Relatório'!$B$2,'Faturamento SP3'!$E$2:$E$692,'Infos Relatório'!$B77,'Faturamento SP3'!$Z$2:$Z$692,'Infos Relatório'!I$1,'Faturamento SP3'!$T$2:$T$692,"Sim")+SUMIFS('Faturamento SP3'!$P$2:$P$692,'Faturamento SP3'!$D$2:$D$692,'Infos Relatório'!$B$2,'Faturamento SP3'!$E$2:$E$692,'Infos Relatório'!$B77,'Faturamento SP3'!$Z$2:$Z$692,'Infos Relatório'!I$1,'Faturamento SP3'!$T$2:$T$692,"Sim")</f>
        <v>0</v>
      </c>
      <c r="M77" s="27" t="e">
        <f t="shared" si="13"/>
        <v>#DIV/0!</v>
      </c>
      <c r="N77" s="24">
        <f>SUMIFS('Faturamento SP3'!$H$2:$H$692,'Faturamento SP3'!$D$2:$D$692,'Infos Relatório'!$B$2,'Faturamento SP3'!$E$2:$E$692,'Infos Relatório'!$B77,'Faturamento SP3'!$Z$2:$Z$692,'Infos Relatório'!I$1)</f>
        <v>0</v>
      </c>
      <c r="O77" s="23">
        <f>COUNTIFS('Faturamento SP3'!$D$2:$D$692,'Infos Relatório'!$B$2,'Faturamento SP3'!$E$2:$E$692,'Infos Relatório'!$B77,'Faturamento SP3'!$Z$2:$Z$692,'Infos Relatório'!O$1)</f>
        <v>0</v>
      </c>
      <c r="P77" s="13">
        <f>SUMIFS('Faturamento SP3'!$G$2:$G$692,'Faturamento SP3'!$D$2:$D$692,'Infos Relatório'!$B$2,'Faturamento SP3'!$E$2:$E$692,'Infos Relatório'!$B77,'Faturamento SP3'!$Z$2:$Z$692,'Infos Relatório'!O$1)</f>
        <v>0</v>
      </c>
      <c r="Q77" s="13">
        <f>SUMIFS('Faturamento SP3'!$J$2:$J$692,'Faturamento SP3'!$D$2:$D$692,'Infos Relatório'!$B$2,'Faturamento SP3'!$E$2:$E$692,'Infos Relatório'!$B77,'Faturamento SP3'!$Z$2:$Z$692,'Infos Relatório'!O$1)</f>
        <v>0</v>
      </c>
      <c r="R77" s="14">
        <f>SUMIFS('Faturamento SP3'!$O$2:$O$692,'Faturamento SP3'!$D$2:$D$692,'Infos Relatório'!$B$2,'Faturamento SP3'!$E$2:$E$692,'Infos Relatório'!$B77,'Faturamento SP3'!$Z$2:$Z$692,'Infos Relatório'!O$1,'Faturamento SP3'!$T$2:$T$692,"Sim")+SUMIFS('Faturamento SP3'!$P$2:$P$692,'Faturamento SP3'!$D$2:$D$692,'Infos Relatório'!$B$2,'Faturamento SP3'!$E$2:$E$692,'Infos Relatório'!$B77,'Faturamento SP3'!$Z$2:$Z$692,'Infos Relatório'!O$1,'Faturamento SP3'!$T$2:$T$692,"Sim")</f>
        <v>0</v>
      </c>
      <c r="S77" s="27" t="e">
        <f t="shared" si="14"/>
        <v>#DIV/0!</v>
      </c>
      <c r="T77" s="24">
        <f>SUMIFS('Faturamento SP3'!$H$2:$H$692,'Faturamento SP3'!$D$2:$D$692,'Infos Relatório'!$B$2,'Faturamento SP3'!$E$2:$E$692,'Infos Relatório'!$B77,'Faturamento SP3'!$Z$2:$Z$692,'Infos Relatório'!O$1)</f>
        <v>0</v>
      </c>
      <c r="U77" s="23">
        <f>COUNTIFS('Faturamento SP3'!$D$2:$D$692,'Infos Relatório'!$B$2,'Faturamento SP3'!$E$2:$E$692,'Infos Relatório'!$B77,'Faturamento SP3'!$Z$2:$Z$692,'Infos Relatório'!U$1)</f>
        <v>0</v>
      </c>
      <c r="V77" s="13">
        <f>SUMIFS('Faturamento SP3'!$G$2:$G$692,'Faturamento SP3'!$D$2:$D$692,'Infos Relatório'!$B$2,'Faturamento SP3'!$E$2:$E$692,'Infos Relatório'!$B77,'Faturamento SP3'!$Z$2:$Z$692,'Infos Relatório'!U$1)</f>
        <v>0</v>
      </c>
      <c r="W77" s="13">
        <f>SUMIFS('Faturamento SP3'!$J$2:$J$692,'Faturamento SP3'!$D$2:$D$692,'Infos Relatório'!$B$2,'Faturamento SP3'!$E$2:$E$692,'Infos Relatório'!$B77,'Faturamento SP3'!$Z$2:$Z$692,'Infos Relatório'!U$1)</f>
        <v>0</v>
      </c>
      <c r="X77" s="14">
        <f>SUMIFS('Faturamento SP3'!$O$2:$O$692,'Faturamento SP3'!$D$2:$D$692,'Infos Relatório'!$B$2,'Faturamento SP3'!$E$2:$E$692,'Infos Relatório'!$B77,'Faturamento SP3'!$Z$2:$Z$692,'Infos Relatório'!U$1,'Faturamento SP3'!$T$2:$T$692,"Sim")+SUMIFS('Faturamento SP3'!$P$2:$P$692,'Faturamento SP3'!$D$2:$D$692,'Infos Relatório'!$B$2,'Faturamento SP3'!$E$2:$E$692,'Infos Relatório'!$B77,'Faturamento SP3'!$Z$2:$Z$692,'Infos Relatório'!U$1,'Faturamento SP3'!$T$2:$T$692,"Sim")</f>
        <v>0</v>
      </c>
      <c r="Y77" s="27" t="e">
        <f t="shared" si="15"/>
        <v>#DIV/0!</v>
      </c>
      <c r="Z77" s="24">
        <f>SUMIFS('Faturamento SP3'!$H$2:$H$692,'Faturamento SP3'!$D$2:$D$692,'Infos Relatório'!$B$2,'Faturamento SP3'!$E$2:$E$692,'Infos Relatório'!$B77,'Faturamento SP3'!$Z$2:$Z$692,'Infos Relatório'!U$1)</f>
        <v>0</v>
      </c>
      <c r="AA77" s="23">
        <f>COUNTIFS('Faturamento SP3'!$D$2:$D$692,'Infos Relatório'!$B$2,'Faturamento SP3'!$E$2:$E$692,'Infos Relatório'!$B77,'Faturamento SP3'!$Z$2:$Z$692,'Infos Relatório'!AA$1)</f>
        <v>0</v>
      </c>
      <c r="AB77" s="13">
        <f>SUMIFS('Faturamento SP3'!$G$2:$G$692,'Faturamento SP3'!$D$2:$D$692,'Infos Relatório'!$B$2,'Faturamento SP3'!$E$2:$E$692,'Infos Relatório'!$B77,'Faturamento SP3'!$Z$2:$Z$692,'Infos Relatório'!AA$1)</f>
        <v>0</v>
      </c>
      <c r="AC77" s="13">
        <f>SUMIFS('Faturamento SP3'!$J$2:$J$692,'Faturamento SP3'!$D$2:$D$692,'Infos Relatório'!$B$2,'Faturamento SP3'!$E$2:$E$692,'Infos Relatório'!$B77,'Faturamento SP3'!$Z$2:$Z$692,'Infos Relatório'!AA$1)</f>
        <v>0</v>
      </c>
      <c r="AD77" s="14">
        <f>SUMIFS('Faturamento SP3'!$O$2:$O$692,'Faturamento SP3'!$D$2:$D$692,'Infos Relatório'!$B$2,'Faturamento SP3'!$E$2:$E$692,'Infos Relatório'!$B77,'Faturamento SP3'!$Z$2:$Z$692,'Infos Relatório'!AA$1,'Faturamento SP3'!$T$2:$T$692,"Sim")+SUMIFS('Faturamento SP3'!$P$2:$P$692,'Faturamento SP3'!$D$2:$D$692,'Infos Relatório'!$B$2,'Faturamento SP3'!$E$2:$E$692,'Infos Relatório'!$B77,'Faturamento SP3'!$Z$2:$Z$692,'Infos Relatório'!AA$1,'Faturamento SP3'!$T$2:$T$692,"Sim")</f>
        <v>0</v>
      </c>
      <c r="AE77" s="27" t="e">
        <f t="shared" si="16"/>
        <v>#DIV/0!</v>
      </c>
      <c r="AF77" s="24">
        <f>SUMIFS('Faturamento SP3'!$H$2:$H$692,'Faturamento SP3'!$D$2:$D$692,'Infos Relatório'!$B$2,'Faturamento SP3'!$E$2:$E$692,'Infos Relatório'!$B77,'Faturamento SP3'!$Z$2:$Z$692,'Infos Relatório'!AA$1)</f>
        <v>0</v>
      </c>
      <c r="AG77" s="23">
        <f>COUNTIFS('Faturamento SP3'!$D$2:$D$692,'Infos Relatório'!$B$2,'Faturamento SP3'!$E$2:$E$692,'Infos Relatório'!$B77,'Faturamento SP3'!$Z$2:$Z$692,'Infos Relatório'!AG$1)</f>
        <v>0</v>
      </c>
      <c r="AH77" s="13">
        <f>SUMIFS('Faturamento SP3'!$G$2:$G$692,'Faturamento SP3'!$D$2:$D$692,'Infos Relatório'!$B$2,'Faturamento SP3'!$E$2:$E$692,'Infos Relatório'!$B77,'Faturamento SP3'!$Z$2:$Z$692,'Infos Relatório'!AG$1)</f>
        <v>0</v>
      </c>
      <c r="AI77" s="13">
        <f>SUMIFS('Faturamento SP3'!$J$2:$J$692,'Faturamento SP3'!$D$2:$D$692,'Infos Relatório'!$B$2,'Faturamento SP3'!$E$2:$E$692,'Infos Relatório'!$B77,'Faturamento SP3'!$Z$2:$Z$692,'Infos Relatório'!AG$1)</f>
        <v>0</v>
      </c>
      <c r="AJ77" s="14">
        <f>SUMIFS('Faturamento SP3'!$O$2:$O$692,'Faturamento SP3'!$D$2:$D$692,'Infos Relatório'!$B$2,'Faturamento SP3'!$E$2:$E$692,'Infos Relatório'!$B77,'Faturamento SP3'!$Z$2:$Z$692,'Infos Relatório'!AG$1,'Faturamento SP3'!$T$2:$T$692,"Sim")+SUMIFS('Faturamento SP3'!$P$2:$P$692,'Faturamento SP3'!$D$2:$D$692,'Infos Relatório'!$B$2,'Faturamento SP3'!$E$2:$E$692,'Infos Relatório'!$B77,'Faturamento SP3'!$Z$2:$Z$692,'Infos Relatório'!AG$1,'Faturamento SP3'!$T$2:$T$692,"Sim")</f>
        <v>0</v>
      </c>
      <c r="AK77" s="27" t="e">
        <f t="shared" si="17"/>
        <v>#DIV/0!</v>
      </c>
      <c r="AL77" s="24">
        <f>SUMIFS('Faturamento SP3'!$H$2:$H$692,'Faturamento SP3'!$D$2:$D$692,'Infos Relatório'!$B$2,'Faturamento SP3'!$E$2:$E$692,'Infos Relatório'!$B77,'Faturamento SP3'!$Z$2:$Z$692,'Infos Relatório'!AG$1)</f>
        <v>0</v>
      </c>
      <c r="AM77" s="23">
        <f>COUNTIFS('Faturamento SP3'!$D$2:$D$692,'Infos Relatório'!$B$2,'Faturamento SP3'!$E$2:$E$692,'Infos Relatório'!$B77,'Faturamento SP3'!$Z$2:$Z$692,'Infos Relatório'!AM$1)</f>
        <v>0</v>
      </c>
      <c r="AN77" s="13">
        <f>SUMIFS('Faturamento SP3'!$G$2:$G$692,'Faturamento SP3'!$D$2:$D$692,'Infos Relatório'!$B$2,'Faturamento SP3'!$E$2:$E$692,'Infos Relatório'!$B77,'Faturamento SP3'!$Z$2:$Z$692,'Infos Relatório'!AM$1)</f>
        <v>0</v>
      </c>
      <c r="AO77" s="13">
        <f>SUMIFS('Faturamento SP3'!$J$2:$J$692,'Faturamento SP3'!$D$2:$D$692,'Infos Relatório'!$B$2,'Faturamento SP3'!$E$2:$E$692,'Infos Relatório'!$B77,'Faturamento SP3'!$Z$2:$Z$692,'Infos Relatório'!AM$1)</f>
        <v>0</v>
      </c>
      <c r="AP77" s="14">
        <f>SUMIFS('Faturamento SP3'!$O$2:$O$692,'Faturamento SP3'!$D$2:$D$692,'Infos Relatório'!$B$2,'Faturamento SP3'!$E$2:$E$692,'Infos Relatório'!$B77,'Faturamento SP3'!$Z$2:$Z$692,'Infos Relatório'!AM$1,'Faturamento SP3'!$T$2:$T$692,"Sim")+SUMIFS('Faturamento SP3'!$P$2:$P$692,'Faturamento SP3'!$D$2:$D$692,'Infos Relatório'!$B$2,'Faturamento SP3'!$E$2:$E$692,'Infos Relatório'!$B77,'Faturamento SP3'!$Z$2:$Z$692,'Infos Relatório'!AM$1,'Faturamento SP3'!$T$2:$T$692,"Sim")</f>
        <v>0</v>
      </c>
      <c r="AQ77" s="27" t="e">
        <f t="shared" si="18"/>
        <v>#DIV/0!</v>
      </c>
      <c r="AR77" s="24">
        <f>SUMIFS('Faturamento SP3'!$H$2:$H$692,'Faturamento SP3'!$D$2:$D$692,'Infos Relatório'!$B$2,'Faturamento SP3'!$E$2:$E$692,'Infos Relatório'!$B77,'Faturamento SP3'!$Z$2:$Z$692,'Infos Relatório'!AM$1)</f>
        <v>0</v>
      </c>
      <c r="AS77" s="23">
        <f>COUNTIFS('Faturamento SP3'!$D$2:$D$692,'Infos Relatório'!$B$2,'Faturamento SP3'!$E$2:$E$692,'Infos Relatório'!$B77,'Faturamento SP3'!$Z$2:$Z$692,'Infos Relatório'!AS$1)</f>
        <v>0</v>
      </c>
      <c r="AT77" s="13">
        <f>SUMIFS('Faturamento SP3'!$G$2:$G$692,'Faturamento SP3'!$D$2:$D$692,'Infos Relatório'!$B$2,'Faturamento SP3'!$E$2:$E$692,'Infos Relatório'!$B77,'Faturamento SP3'!$Z$2:$Z$692,'Infos Relatório'!AS$1)</f>
        <v>0</v>
      </c>
      <c r="AU77" s="13">
        <f>SUMIFS('Faturamento SP3'!$J$2:$J$692,'Faturamento SP3'!$D$2:$D$692,'Infos Relatório'!$B$2,'Faturamento SP3'!$E$2:$E$692,'Infos Relatório'!$B77,'Faturamento SP3'!$Z$2:$Z$692,'Infos Relatório'!AS$1)</f>
        <v>0</v>
      </c>
      <c r="AV77" s="14">
        <f>SUMIFS('Faturamento SP3'!$O$2:$O$692,'Faturamento SP3'!$D$2:$D$692,'Infos Relatório'!$B$2,'Faturamento SP3'!$E$2:$E$692,'Infos Relatório'!$B77,'Faturamento SP3'!$Z$2:$Z$692,'Infos Relatório'!AS$1,'Faturamento SP3'!$T$2:$T$692,"Sim")+SUMIFS('Faturamento SP3'!$P$2:$P$692,'Faturamento SP3'!$D$2:$D$692,'Infos Relatório'!$B$2,'Faturamento SP3'!$E$2:$E$692,'Infos Relatório'!$B77,'Faturamento SP3'!$Z$2:$Z$692,'Infos Relatório'!AS$1,'Faturamento SP3'!$T$2:$T$692,"Sim")</f>
        <v>0</v>
      </c>
      <c r="AW77" s="27" t="e">
        <f t="shared" si="19"/>
        <v>#DIV/0!</v>
      </c>
      <c r="AX77" s="24">
        <f>SUMIFS('Faturamento SP3'!$H$2:$H$692,'Faturamento SP3'!$D$2:$D$692,'Infos Relatório'!$B$2,'Faturamento SP3'!$E$2:$E$692,'Infos Relatório'!$B77,'Faturamento SP3'!$Z$2:$Z$692,'Infos Relatório'!AS$1)</f>
        <v>0</v>
      </c>
      <c r="AY77" s="23">
        <f>COUNTIFS('Faturamento SP3'!$D$2:$D$692,'Infos Relatório'!$B$2,'Faturamento SP3'!$E$2:$E$692,'Infos Relatório'!$B77,'Faturamento SP3'!$Z$2:$Z$692,'Infos Relatório'!AY$1)</f>
        <v>0</v>
      </c>
      <c r="AZ77" s="13">
        <f>SUMIFS('Faturamento SP3'!$G$2:$G$692,'Faturamento SP3'!$D$2:$D$692,'Infos Relatório'!$B$2,'Faturamento SP3'!$E$2:$E$692,'Infos Relatório'!$B77,'Faturamento SP3'!$Z$2:$Z$692,'Infos Relatório'!AY$1)</f>
        <v>0</v>
      </c>
      <c r="BA77" s="13">
        <f>SUMIFS('Faturamento SP3'!$J$2:$J$692,'Faturamento SP3'!$D$2:$D$692,'Infos Relatório'!$B$2,'Faturamento SP3'!$E$2:$E$692,'Infos Relatório'!$B77,'Faturamento SP3'!$Z$2:$Z$692,'Infos Relatório'!AY$1)</f>
        <v>0</v>
      </c>
      <c r="BB77" s="14">
        <f>SUMIFS('Faturamento SP3'!$O$2:$O$692,'Faturamento SP3'!$D$2:$D$692,'Infos Relatório'!$B$2,'Faturamento SP3'!$E$2:$E$692,'Infos Relatório'!$B77,'Faturamento SP3'!$Z$2:$Z$692,'Infos Relatório'!AY$1,'Faturamento SP3'!$T$2:$T$692,"Sim")+SUMIFS('Faturamento SP3'!$P$2:$P$692,'Faturamento SP3'!$D$2:$D$692,'Infos Relatório'!$B$2,'Faturamento SP3'!$E$2:$E$692,'Infos Relatório'!$B77,'Faturamento SP3'!$Z$2:$Z$692,'Infos Relatório'!AY$1,'Faturamento SP3'!$T$2:$T$692,"Sim")</f>
        <v>0</v>
      </c>
      <c r="BC77" s="27" t="e">
        <f t="shared" si="20"/>
        <v>#DIV/0!</v>
      </c>
      <c r="BD77" s="24">
        <f>SUMIFS('Faturamento SP3'!$H$2:$H$692,'Faturamento SP3'!$D$2:$D$692,'Infos Relatório'!$B$2,'Faturamento SP3'!$E$2:$E$692,'Infos Relatório'!$B77,'Faturamento SP3'!$Z$2:$Z$692,'Infos Relatório'!AY$1)</f>
        <v>0</v>
      </c>
      <c r="BE77" s="23">
        <f>COUNTIFS('Faturamento SP3'!$D$2:$D$692,'Infos Relatório'!$B$2,'Faturamento SP3'!$E$2:$E$692,'Infos Relatório'!$B77,'Faturamento SP3'!$Z$2:$Z$692,'Infos Relatório'!BE$1)</f>
        <v>0</v>
      </c>
      <c r="BF77" s="13">
        <f>SUMIFS('Faturamento SP3'!$G$2:$G$692,'Faturamento SP3'!$D$2:$D$692,'Infos Relatório'!$B$2,'Faturamento SP3'!$E$2:$E$692,'Infos Relatório'!$B77,'Faturamento SP3'!$Z$2:$Z$692,'Infos Relatório'!BE$1)</f>
        <v>0</v>
      </c>
      <c r="BG77" s="13">
        <f>SUMIFS('Faturamento SP3'!$J$2:$J$692,'Faturamento SP3'!$D$2:$D$692,'Infos Relatório'!$B$2,'Faturamento SP3'!$E$2:$E$692,'Infos Relatório'!$B77,'Faturamento SP3'!$Z$2:$Z$692,'Infos Relatório'!BE$1)</f>
        <v>0</v>
      </c>
      <c r="BH77" s="14">
        <f>SUMIFS('Faturamento SP3'!$O$2:$O$692,'Faturamento SP3'!$D$2:$D$692,'Infos Relatório'!$B$2,'Faturamento SP3'!$E$2:$E$692,'Infos Relatório'!$B77,'Faturamento SP3'!$Z$2:$Z$692,'Infos Relatório'!BE$1,'Faturamento SP3'!$T$2:$T$692,"Sim")+SUMIFS('Faturamento SP3'!$P$2:$P$692,'Faturamento SP3'!$D$2:$D$692,'Infos Relatório'!$B$2,'Faturamento SP3'!$E$2:$E$692,'Infos Relatório'!$B77,'Faturamento SP3'!$Z$2:$Z$692,'Infos Relatório'!BE$1,'Faturamento SP3'!$T$2:$T$692,"Sim")</f>
        <v>0</v>
      </c>
      <c r="BI77" s="27" t="e">
        <f t="shared" si="21"/>
        <v>#DIV/0!</v>
      </c>
      <c r="BJ77" s="24">
        <f>SUMIFS('Faturamento SP3'!$H$2:$H$692,'Faturamento SP3'!$D$2:$D$692,'Infos Relatório'!$B$2,'Faturamento SP3'!$E$2:$E$692,'Infos Relatório'!$B77,'Faturamento SP3'!$Z$2:$Z$692,'Infos Relatório'!BE$1)</f>
        <v>0</v>
      </c>
      <c r="BK77" s="23">
        <f>COUNTIFS('Faturamento SP3'!$D$2:$D$692,'Infos Relatório'!$B$2,'Faturamento SP3'!$E$2:$E$692,'Infos Relatório'!$B77,'Faturamento SP3'!$Z$2:$Z$692,'Infos Relatório'!BK$1)</f>
        <v>0</v>
      </c>
      <c r="BL77" s="13">
        <f>SUMIFS('Faturamento SP3'!$G$2:$G$692,'Faturamento SP3'!$D$2:$D$692,'Infos Relatório'!$B$2,'Faturamento SP3'!$E$2:$E$692,'Infos Relatório'!$B77,'Faturamento SP3'!$Z$2:$Z$692,'Infos Relatório'!BK$1)</f>
        <v>0</v>
      </c>
      <c r="BM77" s="13">
        <f>SUMIFS('Faturamento SP3'!$J$2:$J$692,'Faturamento SP3'!$D$2:$D$692,'Infos Relatório'!$B$2,'Faturamento SP3'!$E$2:$E$692,'Infos Relatório'!$B77,'Faturamento SP3'!$Z$2:$Z$692,'Infos Relatório'!BK$1)</f>
        <v>0</v>
      </c>
      <c r="BN77" s="14">
        <f>SUMIFS('Faturamento SP3'!$O$2:$O$692,'Faturamento SP3'!$D$2:$D$692,'Infos Relatório'!$B$2,'Faturamento SP3'!$E$2:$E$692,'Infos Relatório'!$B77,'Faturamento SP3'!$Z$2:$Z$692,'Infos Relatório'!BK$1,'Faturamento SP3'!$T$2:$T$692,"Sim")+SUMIFS('Faturamento SP3'!$P$2:$P$692,'Faturamento SP3'!$D$2:$D$692,'Infos Relatório'!$B$2,'Faturamento SP3'!$E$2:$E$692,'Infos Relatório'!$B77,'Faturamento SP3'!$Z$2:$Z$692,'Infos Relatório'!BK$1,'Faturamento SP3'!$T$2:$T$692,"Sim")</f>
        <v>0</v>
      </c>
      <c r="BO77" s="27" t="e">
        <f t="shared" si="22"/>
        <v>#DIV/0!</v>
      </c>
      <c r="BP77" s="24">
        <f>SUMIFS('Faturamento SP3'!$H$2:$H$692,'Faturamento SP3'!$D$2:$D$692,'Infos Relatório'!$B$2,'Faturamento SP3'!$E$2:$E$692,'Infos Relatório'!$B77,'Faturamento SP3'!$Z$2:$Z$692,'Infos Relatório'!BK$1)</f>
        <v>0</v>
      </c>
      <c r="BQ77" s="23">
        <f>COUNTIFS('Faturamento SP3'!$D$2:$D$692,'Infos Relatório'!$B$2,'Faturamento SP3'!$E$2:$E$692,'Infos Relatório'!$B77,'Faturamento SP3'!$Z$2:$Z$692,'Infos Relatório'!BQ$1)</f>
        <v>0</v>
      </c>
      <c r="BR77" s="13">
        <f>SUMIFS('Faturamento SP3'!$G$2:$G$692,'Faturamento SP3'!$D$2:$D$692,'Infos Relatório'!$B$2,'Faturamento SP3'!$E$2:$E$692,'Infos Relatório'!$B77,'Faturamento SP3'!$Z$2:$Z$692,'Infos Relatório'!BQ$1)</f>
        <v>0</v>
      </c>
      <c r="BS77" s="13">
        <f>SUMIFS('Faturamento SP3'!$J$2:$J$692,'Faturamento SP3'!$D$2:$D$692,'Infos Relatório'!$B$2,'Faturamento SP3'!$E$2:$E$692,'Infos Relatório'!$B77,'Faturamento SP3'!$Z$2:$Z$692,'Infos Relatório'!BQ$1)</f>
        <v>0</v>
      </c>
      <c r="BT77" s="14">
        <f>SUMIFS('Faturamento SP3'!$O$2:$O$692,'Faturamento SP3'!$D$2:$D$692,'Infos Relatório'!$B$2,'Faturamento SP3'!$E$2:$E$692,'Infos Relatório'!$B77,'Faturamento SP3'!$Z$2:$Z$692,'Infos Relatório'!BQ$1,'Faturamento SP3'!$T$2:$T$692,"Sim")+SUMIFS('Faturamento SP3'!$P$2:$P$692,'Faturamento SP3'!$D$2:$D$692,'Infos Relatório'!$B$2,'Faturamento SP3'!$E$2:$E$692,'Infos Relatório'!$B77,'Faturamento SP3'!$Z$2:$Z$692,'Infos Relatório'!BQ$1,'Faturamento SP3'!$T$2:$T$692,"Sim")</f>
        <v>0</v>
      </c>
      <c r="BU77" s="27" t="e">
        <f t="shared" si="23"/>
        <v>#DIV/0!</v>
      </c>
      <c r="BV77" s="24">
        <f>SUMIFS('Faturamento SP3'!$H$2:$H$692,'Faturamento SP3'!$D$2:$D$692,'Infos Relatório'!$B$2,'Faturamento SP3'!$E$2:$E$692,'Infos Relatório'!$B77,'Faturamento SP3'!$Z$2:$Z$692,'Infos Relatório'!BQ$1)</f>
        <v>0</v>
      </c>
    </row>
    <row r="78" spans="2:74">
      <c r="B78" s="17" t="s">
        <v>82</v>
      </c>
      <c r="C78" s="23">
        <f>COUNTIFS('Faturamento SP3'!$D$2:$D$692,'Infos Relatório'!$B$2,'Faturamento SP3'!$E$2:$E$692,'Infos Relatório'!$B78,'Faturamento SP3'!$Z$2:$Z$692,'Infos Relatório'!C$1)</f>
        <v>0</v>
      </c>
      <c r="D78" s="13">
        <f>SUMIFS('Faturamento SP3'!$G$2:$G$692,'Faturamento SP3'!$D$2:$D$692,'Infos Relatório'!$B$2,'Faturamento SP3'!$E$2:$E$692,'Infos Relatório'!$B78,'Faturamento SP3'!$Z$2:$Z$692,'Infos Relatório'!C$1)</f>
        <v>0</v>
      </c>
      <c r="E78" s="13">
        <f>SUMIFS('Faturamento SP3'!$J$2:$J$692,'Faturamento SP3'!$D$2:$D$692,'Infos Relatório'!$B$2,'Faturamento SP3'!$E$2:$E$692,'Infos Relatório'!$B78,'Faturamento SP3'!$Z$2:$Z$692,'Infos Relatório'!C$1)</f>
        <v>0</v>
      </c>
      <c r="F78" s="14">
        <f>SUMIFS('Faturamento SP3'!$O$2:$O$692,'Faturamento SP3'!$D$2:$D$692,'Infos Relatório'!$B$2,'Faturamento SP3'!$E$2:$E$692,'Infos Relatório'!$B78,'Faturamento SP3'!$Z$2:$Z$692,'Infos Relatório'!C$1,'Faturamento SP3'!$T$2:$T$692,"Sim")+SUMIFS('Faturamento SP3'!$P$2:$P$692,'Faturamento SP3'!$D$2:$D$692,'Infos Relatório'!$B$2,'Faturamento SP3'!$E$2:$E$692,'Infos Relatório'!$B78,'Faturamento SP3'!$Z$2:$Z$692,'Infos Relatório'!C$1,'Faturamento SP3'!$T$2:$T$692,"Sim")</f>
        <v>0</v>
      </c>
      <c r="G78" s="27" t="e">
        <f t="shared" si="24"/>
        <v>#DIV/0!</v>
      </c>
      <c r="H78" s="24">
        <f>SUMIFS('Faturamento SP3'!$H$2:$H$692,'Faturamento SP3'!$D$2:$D$692,'Infos Relatório'!$B$2,'Faturamento SP3'!$E$2:$E$692,'Infos Relatório'!$B78,'Faturamento SP3'!$Z$2:$Z$692,'Infos Relatório'!C$1)</f>
        <v>0</v>
      </c>
      <c r="I78" s="23">
        <f>COUNTIFS('Faturamento SP3'!$D$2:$D$692,'Infos Relatório'!$B$2,'Faturamento SP3'!$E$2:$E$692,'Infos Relatório'!$B78,'Faturamento SP3'!$Z$2:$Z$692,'Infos Relatório'!I$1)</f>
        <v>0</v>
      </c>
      <c r="J78" s="13">
        <f>SUMIFS('Faturamento SP3'!$G$2:$G$692,'Faturamento SP3'!$D$2:$D$692,'Infos Relatório'!$B$2,'Faturamento SP3'!$E$2:$E$692,'Infos Relatório'!$B78,'Faturamento SP3'!$Z$2:$Z$692,'Infos Relatório'!I$1)</f>
        <v>0</v>
      </c>
      <c r="K78" s="13">
        <f>SUMIFS('Faturamento SP3'!$J$2:$J$692,'Faturamento SP3'!$D$2:$D$692,'Infos Relatório'!$B$2,'Faturamento SP3'!$E$2:$E$692,'Infos Relatório'!$B78,'Faturamento SP3'!$Z$2:$Z$692,'Infos Relatório'!I$1)</f>
        <v>0</v>
      </c>
      <c r="L78" s="14">
        <f>SUMIFS('Faturamento SP3'!$O$2:$O$692,'Faturamento SP3'!$D$2:$D$692,'Infos Relatório'!$B$2,'Faturamento SP3'!$E$2:$E$692,'Infos Relatório'!$B78,'Faturamento SP3'!$Z$2:$Z$692,'Infos Relatório'!I$1,'Faturamento SP3'!$T$2:$T$692,"Sim")+SUMIFS('Faturamento SP3'!$P$2:$P$692,'Faturamento SP3'!$D$2:$D$692,'Infos Relatório'!$B$2,'Faturamento SP3'!$E$2:$E$692,'Infos Relatório'!$B78,'Faturamento SP3'!$Z$2:$Z$692,'Infos Relatório'!I$1,'Faturamento SP3'!$T$2:$T$692,"Sim")</f>
        <v>0</v>
      </c>
      <c r="M78" s="27" t="e">
        <f t="shared" si="13"/>
        <v>#DIV/0!</v>
      </c>
      <c r="N78" s="24">
        <f>SUMIFS('Faturamento SP3'!$H$2:$H$692,'Faturamento SP3'!$D$2:$D$692,'Infos Relatório'!$B$2,'Faturamento SP3'!$E$2:$E$692,'Infos Relatório'!$B78,'Faturamento SP3'!$Z$2:$Z$692,'Infos Relatório'!I$1)</f>
        <v>0</v>
      </c>
      <c r="O78" s="23">
        <f>COUNTIFS('Faturamento SP3'!$D$2:$D$692,'Infos Relatório'!$B$2,'Faturamento SP3'!$E$2:$E$692,'Infos Relatório'!$B78,'Faturamento SP3'!$Z$2:$Z$692,'Infos Relatório'!O$1)</f>
        <v>0</v>
      </c>
      <c r="P78" s="13">
        <f>SUMIFS('Faturamento SP3'!$G$2:$G$692,'Faturamento SP3'!$D$2:$D$692,'Infos Relatório'!$B$2,'Faturamento SP3'!$E$2:$E$692,'Infos Relatório'!$B78,'Faturamento SP3'!$Z$2:$Z$692,'Infos Relatório'!O$1)</f>
        <v>0</v>
      </c>
      <c r="Q78" s="13">
        <f>SUMIFS('Faturamento SP3'!$J$2:$J$692,'Faturamento SP3'!$D$2:$D$692,'Infos Relatório'!$B$2,'Faturamento SP3'!$E$2:$E$692,'Infos Relatório'!$B78,'Faturamento SP3'!$Z$2:$Z$692,'Infos Relatório'!O$1)</f>
        <v>0</v>
      </c>
      <c r="R78" s="14">
        <f>SUMIFS('Faturamento SP3'!$O$2:$O$692,'Faturamento SP3'!$D$2:$D$692,'Infos Relatório'!$B$2,'Faturamento SP3'!$E$2:$E$692,'Infos Relatório'!$B78,'Faturamento SP3'!$Z$2:$Z$692,'Infos Relatório'!O$1,'Faturamento SP3'!$T$2:$T$692,"Sim")+SUMIFS('Faturamento SP3'!$P$2:$P$692,'Faturamento SP3'!$D$2:$D$692,'Infos Relatório'!$B$2,'Faturamento SP3'!$E$2:$E$692,'Infos Relatório'!$B78,'Faturamento SP3'!$Z$2:$Z$692,'Infos Relatório'!O$1,'Faturamento SP3'!$T$2:$T$692,"Sim")</f>
        <v>0</v>
      </c>
      <c r="S78" s="27" t="e">
        <f t="shared" si="14"/>
        <v>#DIV/0!</v>
      </c>
      <c r="T78" s="24">
        <f>SUMIFS('Faturamento SP3'!$H$2:$H$692,'Faturamento SP3'!$D$2:$D$692,'Infos Relatório'!$B$2,'Faturamento SP3'!$E$2:$E$692,'Infos Relatório'!$B78,'Faturamento SP3'!$Z$2:$Z$692,'Infos Relatório'!O$1)</f>
        <v>0</v>
      </c>
      <c r="U78" s="23">
        <f>COUNTIFS('Faturamento SP3'!$D$2:$D$692,'Infos Relatório'!$B$2,'Faturamento SP3'!$E$2:$E$692,'Infos Relatório'!$B78,'Faturamento SP3'!$Z$2:$Z$692,'Infos Relatório'!U$1)</f>
        <v>0</v>
      </c>
      <c r="V78" s="13">
        <f>SUMIFS('Faturamento SP3'!$G$2:$G$692,'Faturamento SP3'!$D$2:$D$692,'Infos Relatório'!$B$2,'Faturamento SP3'!$E$2:$E$692,'Infos Relatório'!$B78,'Faturamento SP3'!$Z$2:$Z$692,'Infos Relatório'!U$1)</f>
        <v>0</v>
      </c>
      <c r="W78" s="13">
        <f>SUMIFS('Faturamento SP3'!$J$2:$J$692,'Faturamento SP3'!$D$2:$D$692,'Infos Relatório'!$B$2,'Faturamento SP3'!$E$2:$E$692,'Infos Relatório'!$B78,'Faturamento SP3'!$Z$2:$Z$692,'Infos Relatório'!U$1)</f>
        <v>0</v>
      </c>
      <c r="X78" s="14">
        <f>SUMIFS('Faturamento SP3'!$O$2:$O$692,'Faturamento SP3'!$D$2:$D$692,'Infos Relatório'!$B$2,'Faturamento SP3'!$E$2:$E$692,'Infos Relatório'!$B78,'Faturamento SP3'!$Z$2:$Z$692,'Infos Relatório'!U$1,'Faturamento SP3'!$T$2:$T$692,"Sim")+SUMIFS('Faturamento SP3'!$P$2:$P$692,'Faturamento SP3'!$D$2:$D$692,'Infos Relatório'!$B$2,'Faturamento SP3'!$E$2:$E$692,'Infos Relatório'!$B78,'Faturamento SP3'!$Z$2:$Z$692,'Infos Relatório'!U$1,'Faturamento SP3'!$T$2:$T$692,"Sim")</f>
        <v>0</v>
      </c>
      <c r="Y78" s="27" t="e">
        <f t="shared" si="15"/>
        <v>#DIV/0!</v>
      </c>
      <c r="Z78" s="24">
        <f>SUMIFS('Faturamento SP3'!$H$2:$H$692,'Faturamento SP3'!$D$2:$D$692,'Infos Relatório'!$B$2,'Faturamento SP3'!$E$2:$E$692,'Infos Relatório'!$B78,'Faturamento SP3'!$Z$2:$Z$692,'Infos Relatório'!U$1)</f>
        <v>0</v>
      </c>
      <c r="AA78" s="23">
        <f>COUNTIFS('Faturamento SP3'!$D$2:$D$692,'Infos Relatório'!$B$2,'Faturamento SP3'!$E$2:$E$692,'Infos Relatório'!$B78,'Faturamento SP3'!$Z$2:$Z$692,'Infos Relatório'!AA$1)</f>
        <v>0</v>
      </c>
      <c r="AB78" s="13">
        <f>SUMIFS('Faturamento SP3'!$G$2:$G$692,'Faturamento SP3'!$D$2:$D$692,'Infos Relatório'!$B$2,'Faturamento SP3'!$E$2:$E$692,'Infos Relatório'!$B78,'Faturamento SP3'!$Z$2:$Z$692,'Infos Relatório'!AA$1)</f>
        <v>0</v>
      </c>
      <c r="AC78" s="13">
        <f>SUMIFS('Faturamento SP3'!$J$2:$J$692,'Faturamento SP3'!$D$2:$D$692,'Infos Relatório'!$B$2,'Faturamento SP3'!$E$2:$E$692,'Infos Relatório'!$B78,'Faturamento SP3'!$Z$2:$Z$692,'Infos Relatório'!AA$1)</f>
        <v>0</v>
      </c>
      <c r="AD78" s="14">
        <f>SUMIFS('Faturamento SP3'!$O$2:$O$692,'Faturamento SP3'!$D$2:$D$692,'Infos Relatório'!$B$2,'Faturamento SP3'!$E$2:$E$692,'Infos Relatório'!$B78,'Faturamento SP3'!$Z$2:$Z$692,'Infos Relatório'!AA$1,'Faturamento SP3'!$T$2:$T$692,"Sim")+SUMIFS('Faturamento SP3'!$P$2:$P$692,'Faturamento SP3'!$D$2:$D$692,'Infos Relatório'!$B$2,'Faturamento SP3'!$E$2:$E$692,'Infos Relatório'!$B78,'Faturamento SP3'!$Z$2:$Z$692,'Infos Relatório'!AA$1,'Faturamento SP3'!$T$2:$T$692,"Sim")</f>
        <v>0</v>
      </c>
      <c r="AE78" s="27" t="e">
        <f t="shared" si="16"/>
        <v>#DIV/0!</v>
      </c>
      <c r="AF78" s="24">
        <f>SUMIFS('Faturamento SP3'!$H$2:$H$692,'Faturamento SP3'!$D$2:$D$692,'Infos Relatório'!$B$2,'Faturamento SP3'!$E$2:$E$692,'Infos Relatório'!$B78,'Faturamento SP3'!$Z$2:$Z$692,'Infos Relatório'!AA$1)</f>
        <v>0</v>
      </c>
      <c r="AG78" s="23">
        <f>COUNTIFS('Faturamento SP3'!$D$2:$D$692,'Infos Relatório'!$B$2,'Faturamento SP3'!$E$2:$E$692,'Infos Relatório'!$B78,'Faturamento SP3'!$Z$2:$Z$692,'Infos Relatório'!AG$1)</f>
        <v>0</v>
      </c>
      <c r="AH78" s="13">
        <f>SUMIFS('Faturamento SP3'!$G$2:$G$692,'Faturamento SP3'!$D$2:$D$692,'Infos Relatório'!$B$2,'Faturamento SP3'!$E$2:$E$692,'Infos Relatório'!$B78,'Faturamento SP3'!$Z$2:$Z$692,'Infos Relatório'!AG$1)</f>
        <v>0</v>
      </c>
      <c r="AI78" s="13">
        <f>SUMIFS('Faturamento SP3'!$J$2:$J$692,'Faturamento SP3'!$D$2:$D$692,'Infos Relatório'!$B$2,'Faturamento SP3'!$E$2:$E$692,'Infos Relatório'!$B78,'Faturamento SP3'!$Z$2:$Z$692,'Infos Relatório'!AG$1)</f>
        <v>0</v>
      </c>
      <c r="AJ78" s="14">
        <f>SUMIFS('Faturamento SP3'!$O$2:$O$692,'Faturamento SP3'!$D$2:$D$692,'Infos Relatório'!$B$2,'Faturamento SP3'!$E$2:$E$692,'Infos Relatório'!$B78,'Faturamento SP3'!$Z$2:$Z$692,'Infos Relatório'!AG$1,'Faturamento SP3'!$T$2:$T$692,"Sim")+SUMIFS('Faturamento SP3'!$P$2:$P$692,'Faturamento SP3'!$D$2:$D$692,'Infos Relatório'!$B$2,'Faturamento SP3'!$E$2:$E$692,'Infos Relatório'!$B78,'Faturamento SP3'!$Z$2:$Z$692,'Infos Relatório'!AG$1,'Faturamento SP3'!$T$2:$T$692,"Sim")</f>
        <v>0</v>
      </c>
      <c r="AK78" s="27" t="e">
        <f t="shared" si="17"/>
        <v>#DIV/0!</v>
      </c>
      <c r="AL78" s="24">
        <f>SUMIFS('Faturamento SP3'!$H$2:$H$692,'Faturamento SP3'!$D$2:$D$692,'Infos Relatório'!$B$2,'Faturamento SP3'!$E$2:$E$692,'Infos Relatório'!$B78,'Faturamento SP3'!$Z$2:$Z$692,'Infos Relatório'!AG$1)</f>
        <v>0</v>
      </c>
      <c r="AM78" s="23">
        <f>COUNTIFS('Faturamento SP3'!$D$2:$D$692,'Infos Relatório'!$B$2,'Faturamento SP3'!$E$2:$E$692,'Infos Relatório'!$B78,'Faturamento SP3'!$Z$2:$Z$692,'Infos Relatório'!AM$1)</f>
        <v>0</v>
      </c>
      <c r="AN78" s="13">
        <f>SUMIFS('Faturamento SP3'!$G$2:$G$692,'Faturamento SP3'!$D$2:$D$692,'Infos Relatório'!$B$2,'Faturamento SP3'!$E$2:$E$692,'Infos Relatório'!$B78,'Faturamento SP3'!$Z$2:$Z$692,'Infos Relatório'!AM$1)</f>
        <v>0</v>
      </c>
      <c r="AO78" s="13">
        <f>SUMIFS('Faturamento SP3'!$J$2:$J$692,'Faturamento SP3'!$D$2:$D$692,'Infos Relatório'!$B$2,'Faturamento SP3'!$E$2:$E$692,'Infos Relatório'!$B78,'Faturamento SP3'!$Z$2:$Z$692,'Infos Relatório'!AM$1)</f>
        <v>0</v>
      </c>
      <c r="AP78" s="14">
        <f>SUMIFS('Faturamento SP3'!$O$2:$O$692,'Faturamento SP3'!$D$2:$D$692,'Infos Relatório'!$B$2,'Faturamento SP3'!$E$2:$E$692,'Infos Relatório'!$B78,'Faturamento SP3'!$Z$2:$Z$692,'Infos Relatório'!AM$1,'Faturamento SP3'!$T$2:$T$692,"Sim")+SUMIFS('Faturamento SP3'!$P$2:$P$692,'Faturamento SP3'!$D$2:$D$692,'Infos Relatório'!$B$2,'Faturamento SP3'!$E$2:$E$692,'Infos Relatório'!$B78,'Faturamento SP3'!$Z$2:$Z$692,'Infos Relatório'!AM$1,'Faturamento SP3'!$T$2:$T$692,"Sim")</f>
        <v>0</v>
      </c>
      <c r="AQ78" s="27" t="e">
        <f t="shared" si="18"/>
        <v>#DIV/0!</v>
      </c>
      <c r="AR78" s="24">
        <f>SUMIFS('Faturamento SP3'!$H$2:$H$692,'Faturamento SP3'!$D$2:$D$692,'Infos Relatório'!$B$2,'Faturamento SP3'!$E$2:$E$692,'Infos Relatório'!$B78,'Faturamento SP3'!$Z$2:$Z$692,'Infos Relatório'!AM$1)</f>
        <v>0</v>
      </c>
      <c r="AS78" s="23">
        <f>COUNTIFS('Faturamento SP3'!$D$2:$D$692,'Infos Relatório'!$B$2,'Faturamento SP3'!$E$2:$E$692,'Infos Relatório'!$B78,'Faturamento SP3'!$Z$2:$Z$692,'Infos Relatório'!AS$1)</f>
        <v>0</v>
      </c>
      <c r="AT78" s="13">
        <f>SUMIFS('Faturamento SP3'!$G$2:$G$692,'Faturamento SP3'!$D$2:$D$692,'Infos Relatório'!$B$2,'Faturamento SP3'!$E$2:$E$692,'Infos Relatório'!$B78,'Faturamento SP3'!$Z$2:$Z$692,'Infos Relatório'!AS$1)</f>
        <v>0</v>
      </c>
      <c r="AU78" s="13">
        <f>SUMIFS('Faturamento SP3'!$J$2:$J$692,'Faturamento SP3'!$D$2:$D$692,'Infos Relatório'!$B$2,'Faturamento SP3'!$E$2:$E$692,'Infos Relatório'!$B78,'Faturamento SP3'!$Z$2:$Z$692,'Infos Relatório'!AS$1)</f>
        <v>0</v>
      </c>
      <c r="AV78" s="14">
        <f>SUMIFS('Faturamento SP3'!$O$2:$O$692,'Faturamento SP3'!$D$2:$D$692,'Infos Relatório'!$B$2,'Faturamento SP3'!$E$2:$E$692,'Infos Relatório'!$B78,'Faturamento SP3'!$Z$2:$Z$692,'Infos Relatório'!AS$1,'Faturamento SP3'!$T$2:$T$692,"Sim")+SUMIFS('Faturamento SP3'!$P$2:$P$692,'Faturamento SP3'!$D$2:$D$692,'Infos Relatório'!$B$2,'Faturamento SP3'!$E$2:$E$692,'Infos Relatório'!$B78,'Faturamento SP3'!$Z$2:$Z$692,'Infos Relatório'!AS$1,'Faturamento SP3'!$T$2:$T$692,"Sim")</f>
        <v>0</v>
      </c>
      <c r="AW78" s="27" t="e">
        <f t="shared" si="19"/>
        <v>#DIV/0!</v>
      </c>
      <c r="AX78" s="24">
        <f>SUMIFS('Faturamento SP3'!$H$2:$H$692,'Faturamento SP3'!$D$2:$D$692,'Infos Relatório'!$B$2,'Faturamento SP3'!$E$2:$E$692,'Infos Relatório'!$B78,'Faturamento SP3'!$Z$2:$Z$692,'Infos Relatório'!AS$1)</f>
        <v>0</v>
      </c>
      <c r="AY78" s="23">
        <f>COUNTIFS('Faturamento SP3'!$D$2:$D$692,'Infos Relatório'!$B$2,'Faturamento SP3'!$E$2:$E$692,'Infos Relatório'!$B78,'Faturamento SP3'!$Z$2:$Z$692,'Infos Relatório'!AY$1)</f>
        <v>0</v>
      </c>
      <c r="AZ78" s="13">
        <f>SUMIFS('Faturamento SP3'!$G$2:$G$692,'Faturamento SP3'!$D$2:$D$692,'Infos Relatório'!$B$2,'Faturamento SP3'!$E$2:$E$692,'Infos Relatório'!$B78,'Faturamento SP3'!$Z$2:$Z$692,'Infos Relatório'!AY$1)</f>
        <v>0</v>
      </c>
      <c r="BA78" s="13">
        <f>SUMIFS('Faturamento SP3'!$J$2:$J$692,'Faturamento SP3'!$D$2:$D$692,'Infos Relatório'!$B$2,'Faturamento SP3'!$E$2:$E$692,'Infos Relatório'!$B78,'Faturamento SP3'!$Z$2:$Z$692,'Infos Relatório'!AY$1)</f>
        <v>0</v>
      </c>
      <c r="BB78" s="14">
        <f>SUMIFS('Faturamento SP3'!$O$2:$O$692,'Faturamento SP3'!$D$2:$D$692,'Infos Relatório'!$B$2,'Faturamento SP3'!$E$2:$E$692,'Infos Relatório'!$B78,'Faturamento SP3'!$Z$2:$Z$692,'Infos Relatório'!AY$1,'Faturamento SP3'!$T$2:$T$692,"Sim")+SUMIFS('Faturamento SP3'!$P$2:$P$692,'Faturamento SP3'!$D$2:$D$692,'Infos Relatório'!$B$2,'Faturamento SP3'!$E$2:$E$692,'Infos Relatório'!$B78,'Faturamento SP3'!$Z$2:$Z$692,'Infos Relatório'!AY$1,'Faturamento SP3'!$T$2:$T$692,"Sim")</f>
        <v>0</v>
      </c>
      <c r="BC78" s="27" t="e">
        <f t="shared" si="20"/>
        <v>#DIV/0!</v>
      </c>
      <c r="BD78" s="24">
        <f>SUMIFS('Faturamento SP3'!$H$2:$H$692,'Faturamento SP3'!$D$2:$D$692,'Infos Relatório'!$B$2,'Faturamento SP3'!$E$2:$E$692,'Infos Relatório'!$B78,'Faturamento SP3'!$Z$2:$Z$692,'Infos Relatório'!AY$1)</f>
        <v>0</v>
      </c>
      <c r="BE78" s="23">
        <f>COUNTIFS('Faturamento SP3'!$D$2:$D$692,'Infos Relatório'!$B$2,'Faturamento SP3'!$E$2:$E$692,'Infos Relatório'!$B78,'Faturamento SP3'!$Z$2:$Z$692,'Infos Relatório'!BE$1)</f>
        <v>0</v>
      </c>
      <c r="BF78" s="13">
        <f>SUMIFS('Faturamento SP3'!$G$2:$G$692,'Faturamento SP3'!$D$2:$D$692,'Infos Relatório'!$B$2,'Faturamento SP3'!$E$2:$E$692,'Infos Relatório'!$B78,'Faturamento SP3'!$Z$2:$Z$692,'Infos Relatório'!BE$1)</f>
        <v>0</v>
      </c>
      <c r="BG78" s="13">
        <f>SUMIFS('Faturamento SP3'!$J$2:$J$692,'Faturamento SP3'!$D$2:$D$692,'Infos Relatório'!$B$2,'Faturamento SP3'!$E$2:$E$692,'Infos Relatório'!$B78,'Faturamento SP3'!$Z$2:$Z$692,'Infos Relatório'!BE$1)</f>
        <v>0</v>
      </c>
      <c r="BH78" s="14">
        <f>SUMIFS('Faturamento SP3'!$O$2:$O$692,'Faturamento SP3'!$D$2:$D$692,'Infos Relatório'!$B$2,'Faturamento SP3'!$E$2:$E$692,'Infos Relatório'!$B78,'Faturamento SP3'!$Z$2:$Z$692,'Infos Relatório'!BE$1,'Faturamento SP3'!$T$2:$T$692,"Sim")+SUMIFS('Faturamento SP3'!$P$2:$P$692,'Faturamento SP3'!$D$2:$D$692,'Infos Relatório'!$B$2,'Faturamento SP3'!$E$2:$E$692,'Infos Relatório'!$B78,'Faturamento SP3'!$Z$2:$Z$692,'Infos Relatório'!BE$1,'Faturamento SP3'!$T$2:$T$692,"Sim")</f>
        <v>0</v>
      </c>
      <c r="BI78" s="27" t="e">
        <f t="shared" si="21"/>
        <v>#DIV/0!</v>
      </c>
      <c r="BJ78" s="24">
        <f>SUMIFS('Faturamento SP3'!$H$2:$H$692,'Faturamento SP3'!$D$2:$D$692,'Infos Relatório'!$B$2,'Faturamento SP3'!$E$2:$E$692,'Infos Relatório'!$B78,'Faturamento SP3'!$Z$2:$Z$692,'Infos Relatório'!BE$1)</f>
        <v>0</v>
      </c>
      <c r="BK78" s="23">
        <f>COUNTIFS('Faturamento SP3'!$D$2:$D$692,'Infos Relatório'!$B$2,'Faturamento SP3'!$E$2:$E$692,'Infos Relatório'!$B78,'Faturamento SP3'!$Z$2:$Z$692,'Infos Relatório'!BK$1)</f>
        <v>0</v>
      </c>
      <c r="BL78" s="13">
        <f>SUMIFS('Faturamento SP3'!$G$2:$G$692,'Faturamento SP3'!$D$2:$D$692,'Infos Relatório'!$B$2,'Faturamento SP3'!$E$2:$E$692,'Infos Relatório'!$B78,'Faturamento SP3'!$Z$2:$Z$692,'Infos Relatório'!BK$1)</f>
        <v>0</v>
      </c>
      <c r="BM78" s="13">
        <f>SUMIFS('Faturamento SP3'!$J$2:$J$692,'Faturamento SP3'!$D$2:$D$692,'Infos Relatório'!$B$2,'Faturamento SP3'!$E$2:$E$692,'Infos Relatório'!$B78,'Faturamento SP3'!$Z$2:$Z$692,'Infos Relatório'!BK$1)</f>
        <v>0</v>
      </c>
      <c r="BN78" s="14">
        <f>SUMIFS('Faturamento SP3'!$O$2:$O$692,'Faturamento SP3'!$D$2:$D$692,'Infos Relatório'!$B$2,'Faturamento SP3'!$E$2:$E$692,'Infos Relatório'!$B78,'Faturamento SP3'!$Z$2:$Z$692,'Infos Relatório'!BK$1,'Faturamento SP3'!$T$2:$T$692,"Sim")+SUMIFS('Faturamento SP3'!$P$2:$P$692,'Faturamento SP3'!$D$2:$D$692,'Infos Relatório'!$B$2,'Faturamento SP3'!$E$2:$E$692,'Infos Relatório'!$B78,'Faturamento SP3'!$Z$2:$Z$692,'Infos Relatório'!BK$1,'Faturamento SP3'!$T$2:$T$692,"Sim")</f>
        <v>0</v>
      </c>
      <c r="BO78" s="27" t="e">
        <f t="shared" si="22"/>
        <v>#DIV/0!</v>
      </c>
      <c r="BP78" s="24">
        <f>SUMIFS('Faturamento SP3'!$H$2:$H$692,'Faturamento SP3'!$D$2:$D$692,'Infos Relatório'!$B$2,'Faturamento SP3'!$E$2:$E$692,'Infos Relatório'!$B78,'Faturamento SP3'!$Z$2:$Z$692,'Infos Relatório'!BK$1)</f>
        <v>0</v>
      </c>
      <c r="BQ78" s="23">
        <f>COUNTIFS('Faturamento SP3'!$D$2:$D$692,'Infos Relatório'!$B$2,'Faturamento SP3'!$E$2:$E$692,'Infos Relatório'!$B78,'Faturamento SP3'!$Z$2:$Z$692,'Infos Relatório'!BQ$1)</f>
        <v>0</v>
      </c>
      <c r="BR78" s="13">
        <f>SUMIFS('Faturamento SP3'!$G$2:$G$692,'Faturamento SP3'!$D$2:$D$692,'Infos Relatório'!$B$2,'Faturamento SP3'!$E$2:$E$692,'Infos Relatório'!$B78,'Faturamento SP3'!$Z$2:$Z$692,'Infos Relatório'!BQ$1)</f>
        <v>0</v>
      </c>
      <c r="BS78" s="13">
        <f>SUMIFS('Faturamento SP3'!$J$2:$J$692,'Faturamento SP3'!$D$2:$D$692,'Infos Relatório'!$B$2,'Faturamento SP3'!$E$2:$E$692,'Infos Relatório'!$B78,'Faturamento SP3'!$Z$2:$Z$692,'Infos Relatório'!BQ$1)</f>
        <v>0</v>
      </c>
      <c r="BT78" s="14">
        <f>SUMIFS('Faturamento SP3'!$O$2:$O$692,'Faturamento SP3'!$D$2:$D$692,'Infos Relatório'!$B$2,'Faturamento SP3'!$E$2:$E$692,'Infos Relatório'!$B78,'Faturamento SP3'!$Z$2:$Z$692,'Infos Relatório'!BQ$1,'Faturamento SP3'!$T$2:$T$692,"Sim")+SUMIFS('Faturamento SP3'!$P$2:$P$692,'Faturamento SP3'!$D$2:$D$692,'Infos Relatório'!$B$2,'Faturamento SP3'!$E$2:$E$692,'Infos Relatório'!$B78,'Faturamento SP3'!$Z$2:$Z$692,'Infos Relatório'!BQ$1,'Faturamento SP3'!$T$2:$T$692,"Sim")</f>
        <v>0</v>
      </c>
      <c r="BU78" s="27" t="e">
        <f t="shared" si="23"/>
        <v>#DIV/0!</v>
      </c>
      <c r="BV78" s="24">
        <f>SUMIFS('Faturamento SP3'!$H$2:$H$692,'Faturamento SP3'!$D$2:$D$692,'Infos Relatório'!$B$2,'Faturamento SP3'!$E$2:$E$692,'Infos Relatório'!$B78,'Faturamento SP3'!$Z$2:$Z$692,'Infos Relatório'!BQ$1)</f>
        <v>0</v>
      </c>
    </row>
    <row r="79" spans="2:74">
      <c r="B79" s="17" t="s">
        <v>83</v>
      </c>
      <c r="C79" s="23">
        <f>COUNTIFS('Faturamento SP3'!$D$2:$D$692,'Infos Relatório'!$B$2,'Faturamento SP3'!$E$2:$E$692,'Infos Relatório'!$B79,'Faturamento SP3'!$Z$2:$Z$692,'Infos Relatório'!C$1)</f>
        <v>0</v>
      </c>
      <c r="D79" s="13">
        <f>SUMIFS('Faturamento SP3'!$G$2:$G$692,'Faturamento SP3'!$D$2:$D$692,'Infos Relatório'!$B$2,'Faturamento SP3'!$E$2:$E$692,'Infos Relatório'!$B79,'Faturamento SP3'!$Z$2:$Z$692,'Infos Relatório'!C$1)</f>
        <v>0</v>
      </c>
      <c r="E79" s="13">
        <f>SUMIFS('Faturamento SP3'!$J$2:$J$692,'Faturamento SP3'!$D$2:$D$692,'Infos Relatório'!$B$2,'Faturamento SP3'!$E$2:$E$692,'Infos Relatório'!$B79,'Faturamento SP3'!$Z$2:$Z$692,'Infos Relatório'!C$1)</f>
        <v>0</v>
      </c>
      <c r="F79" s="14">
        <f>SUMIFS('Faturamento SP3'!$O$2:$O$692,'Faturamento SP3'!$D$2:$D$692,'Infos Relatório'!$B$2,'Faturamento SP3'!$E$2:$E$692,'Infos Relatório'!$B79,'Faturamento SP3'!$Z$2:$Z$692,'Infos Relatório'!C$1,'Faturamento SP3'!$T$2:$T$692,"Sim")+SUMIFS('Faturamento SP3'!$P$2:$P$692,'Faturamento SP3'!$D$2:$D$692,'Infos Relatório'!$B$2,'Faturamento SP3'!$E$2:$E$692,'Infos Relatório'!$B79,'Faturamento SP3'!$Z$2:$Z$692,'Infos Relatório'!C$1,'Faturamento SP3'!$T$2:$T$692,"Sim")</f>
        <v>0</v>
      </c>
      <c r="G79" s="27" t="e">
        <f t="shared" si="24"/>
        <v>#DIV/0!</v>
      </c>
      <c r="H79" s="24">
        <f>SUMIFS('Faturamento SP3'!$H$2:$H$692,'Faturamento SP3'!$D$2:$D$692,'Infos Relatório'!$B$2,'Faturamento SP3'!$E$2:$E$692,'Infos Relatório'!$B79,'Faturamento SP3'!$Z$2:$Z$692,'Infos Relatório'!C$1)</f>
        <v>0</v>
      </c>
      <c r="I79" s="23">
        <f>COUNTIFS('Faturamento SP3'!$D$2:$D$692,'Infos Relatório'!$B$2,'Faturamento SP3'!$E$2:$E$692,'Infos Relatório'!$B79,'Faturamento SP3'!$Z$2:$Z$692,'Infos Relatório'!I$1)</f>
        <v>0</v>
      </c>
      <c r="J79" s="13">
        <f>SUMIFS('Faturamento SP3'!$G$2:$G$692,'Faturamento SP3'!$D$2:$D$692,'Infos Relatório'!$B$2,'Faturamento SP3'!$E$2:$E$692,'Infos Relatório'!$B79,'Faturamento SP3'!$Z$2:$Z$692,'Infos Relatório'!I$1)</f>
        <v>0</v>
      </c>
      <c r="K79" s="13">
        <f>SUMIFS('Faturamento SP3'!$J$2:$J$692,'Faturamento SP3'!$D$2:$D$692,'Infos Relatório'!$B$2,'Faturamento SP3'!$E$2:$E$692,'Infos Relatório'!$B79,'Faturamento SP3'!$Z$2:$Z$692,'Infos Relatório'!I$1)</f>
        <v>0</v>
      </c>
      <c r="L79" s="14">
        <f>SUMIFS('Faturamento SP3'!$O$2:$O$692,'Faturamento SP3'!$D$2:$D$692,'Infos Relatório'!$B$2,'Faturamento SP3'!$E$2:$E$692,'Infos Relatório'!$B79,'Faturamento SP3'!$Z$2:$Z$692,'Infos Relatório'!I$1,'Faturamento SP3'!$T$2:$T$692,"Sim")+SUMIFS('Faturamento SP3'!$P$2:$P$692,'Faturamento SP3'!$D$2:$D$692,'Infos Relatório'!$B$2,'Faturamento SP3'!$E$2:$E$692,'Infos Relatório'!$B79,'Faturamento SP3'!$Z$2:$Z$692,'Infos Relatório'!I$1,'Faturamento SP3'!$T$2:$T$692,"Sim")</f>
        <v>0</v>
      </c>
      <c r="M79" s="27" t="e">
        <f t="shared" si="13"/>
        <v>#DIV/0!</v>
      </c>
      <c r="N79" s="24">
        <f>SUMIFS('Faturamento SP3'!$H$2:$H$692,'Faturamento SP3'!$D$2:$D$692,'Infos Relatório'!$B$2,'Faturamento SP3'!$E$2:$E$692,'Infos Relatório'!$B79,'Faturamento SP3'!$Z$2:$Z$692,'Infos Relatório'!I$1)</f>
        <v>0</v>
      </c>
      <c r="O79" s="23">
        <f>COUNTIFS('Faturamento SP3'!$D$2:$D$692,'Infos Relatório'!$B$2,'Faturamento SP3'!$E$2:$E$692,'Infos Relatório'!$B79,'Faturamento SP3'!$Z$2:$Z$692,'Infos Relatório'!O$1)</f>
        <v>0</v>
      </c>
      <c r="P79" s="13">
        <f>SUMIFS('Faturamento SP3'!$G$2:$G$692,'Faturamento SP3'!$D$2:$D$692,'Infos Relatório'!$B$2,'Faturamento SP3'!$E$2:$E$692,'Infos Relatório'!$B79,'Faturamento SP3'!$Z$2:$Z$692,'Infos Relatório'!O$1)</f>
        <v>0</v>
      </c>
      <c r="Q79" s="13">
        <f>SUMIFS('Faturamento SP3'!$J$2:$J$692,'Faturamento SP3'!$D$2:$D$692,'Infos Relatório'!$B$2,'Faturamento SP3'!$E$2:$E$692,'Infos Relatório'!$B79,'Faturamento SP3'!$Z$2:$Z$692,'Infos Relatório'!O$1)</f>
        <v>0</v>
      </c>
      <c r="R79" s="14">
        <f>SUMIFS('Faturamento SP3'!$O$2:$O$692,'Faturamento SP3'!$D$2:$D$692,'Infos Relatório'!$B$2,'Faturamento SP3'!$E$2:$E$692,'Infos Relatório'!$B79,'Faturamento SP3'!$Z$2:$Z$692,'Infos Relatório'!O$1,'Faturamento SP3'!$T$2:$T$692,"Sim")+SUMIFS('Faturamento SP3'!$P$2:$P$692,'Faturamento SP3'!$D$2:$D$692,'Infos Relatório'!$B$2,'Faturamento SP3'!$E$2:$E$692,'Infos Relatório'!$B79,'Faturamento SP3'!$Z$2:$Z$692,'Infos Relatório'!O$1,'Faturamento SP3'!$T$2:$T$692,"Sim")</f>
        <v>0</v>
      </c>
      <c r="S79" s="27" t="e">
        <f t="shared" si="14"/>
        <v>#DIV/0!</v>
      </c>
      <c r="T79" s="24">
        <f>SUMIFS('Faturamento SP3'!$H$2:$H$692,'Faturamento SP3'!$D$2:$D$692,'Infos Relatório'!$B$2,'Faturamento SP3'!$E$2:$E$692,'Infos Relatório'!$B79,'Faturamento SP3'!$Z$2:$Z$692,'Infos Relatório'!O$1)</f>
        <v>0</v>
      </c>
      <c r="U79" s="23">
        <f>COUNTIFS('Faturamento SP3'!$D$2:$D$692,'Infos Relatório'!$B$2,'Faturamento SP3'!$E$2:$E$692,'Infos Relatório'!$B79,'Faturamento SP3'!$Z$2:$Z$692,'Infos Relatório'!U$1)</f>
        <v>0</v>
      </c>
      <c r="V79" s="13">
        <f>SUMIFS('Faturamento SP3'!$G$2:$G$692,'Faturamento SP3'!$D$2:$D$692,'Infos Relatório'!$B$2,'Faturamento SP3'!$E$2:$E$692,'Infos Relatório'!$B79,'Faturamento SP3'!$Z$2:$Z$692,'Infos Relatório'!U$1)</f>
        <v>0</v>
      </c>
      <c r="W79" s="13">
        <f>SUMIFS('Faturamento SP3'!$J$2:$J$692,'Faturamento SP3'!$D$2:$D$692,'Infos Relatório'!$B$2,'Faturamento SP3'!$E$2:$E$692,'Infos Relatório'!$B79,'Faturamento SP3'!$Z$2:$Z$692,'Infos Relatório'!U$1)</f>
        <v>0</v>
      </c>
      <c r="X79" s="14">
        <f>SUMIFS('Faturamento SP3'!$O$2:$O$692,'Faturamento SP3'!$D$2:$D$692,'Infos Relatório'!$B$2,'Faturamento SP3'!$E$2:$E$692,'Infos Relatório'!$B79,'Faturamento SP3'!$Z$2:$Z$692,'Infos Relatório'!U$1,'Faturamento SP3'!$T$2:$T$692,"Sim")+SUMIFS('Faturamento SP3'!$P$2:$P$692,'Faturamento SP3'!$D$2:$D$692,'Infos Relatório'!$B$2,'Faturamento SP3'!$E$2:$E$692,'Infos Relatório'!$B79,'Faturamento SP3'!$Z$2:$Z$692,'Infos Relatório'!U$1,'Faturamento SP3'!$T$2:$T$692,"Sim")</f>
        <v>0</v>
      </c>
      <c r="Y79" s="27" t="e">
        <f t="shared" si="15"/>
        <v>#DIV/0!</v>
      </c>
      <c r="Z79" s="24">
        <f>SUMIFS('Faturamento SP3'!$H$2:$H$692,'Faturamento SP3'!$D$2:$D$692,'Infos Relatório'!$B$2,'Faturamento SP3'!$E$2:$E$692,'Infos Relatório'!$B79,'Faturamento SP3'!$Z$2:$Z$692,'Infos Relatório'!U$1)</f>
        <v>0</v>
      </c>
      <c r="AA79" s="23">
        <f>COUNTIFS('Faturamento SP3'!$D$2:$D$692,'Infos Relatório'!$B$2,'Faturamento SP3'!$E$2:$E$692,'Infos Relatório'!$B79,'Faturamento SP3'!$Z$2:$Z$692,'Infos Relatório'!AA$1)</f>
        <v>0</v>
      </c>
      <c r="AB79" s="13">
        <f>SUMIFS('Faturamento SP3'!$G$2:$G$692,'Faturamento SP3'!$D$2:$D$692,'Infos Relatório'!$B$2,'Faturamento SP3'!$E$2:$E$692,'Infos Relatório'!$B79,'Faturamento SP3'!$Z$2:$Z$692,'Infos Relatório'!AA$1)</f>
        <v>0</v>
      </c>
      <c r="AC79" s="13">
        <f>SUMIFS('Faturamento SP3'!$J$2:$J$692,'Faturamento SP3'!$D$2:$D$692,'Infos Relatório'!$B$2,'Faturamento SP3'!$E$2:$E$692,'Infos Relatório'!$B79,'Faturamento SP3'!$Z$2:$Z$692,'Infos Relatório'!AA$1)</f>
        <v>0</v>
      </c>
      <c r="AD79" s="14">
        <f>SUMIFS('Faturamento SP3'!$O$2:$O$692,'Faturamento SP3'!$D$2:$D$692,'Infos Relatório'!$B$2,'Faturamento SP3'!$E$2:$E$692,'Infos Relatório'!$B79,'Faturamento SP3'!$Z$2:$Z$692,'Infos Relatório'!AA$1,'Faturamento SP3'!$T$2:$T$692,"Sim")+SUMIFS('Faturamento SP3'!$P$2:$P$692,'Faturamento SP3'!$D$2:$D$692,'Infos Relatório'!$B$2,'Faturamento SP3'!$E$2:$E$692,'Infos Relatório'!$B79,'Faturamento SP3'!$Z$2:$Z$692,'Infos Relatório'!AA$1,'Faturamento SP3'!$T$2:$T$692,"Sim")</f>
        <v>0</v>
      </c>
      <c r="AE79" s="27" t="e">
        <f t="shared" si="16"/>
        <v>#DIV/0!</v>
      </c>
      <c r="AF79" s="24">
        <f>SUMIFS('Faturamento SP3'!$H$2:$H$692,'Faturamento SP3'!$D$2:$D$692,'Infos Relatório'!$B$2,'Faturamento SP3'!$E$2:$E$692,'Infos Relatório'!$B79,'Faturamento SP3'!$Z$2:$Z$692,'Infos Relatório'!AA$1)</f>
        <v>0</v>
      </c>
      <c r="AG79" s="23">
        <f>COUNTIFS('Faturamento SP3'!$D$2:$D$692,'Infos Relatório'!$B$2,'Faturamento SP3'!$E$2:$E$692,'Infos Relatório'!$B79,'Faturamento SP3'!$Z$2:$Z$692,'Infos Relatório'!AG$1)</f>
        <v>0</v>
      </c>
      <c r="AH79" s="13">
        <f>SUMIFS('Faturamento SP3'!$G$2:$G$692,'Faturamento SP3'!$D$2:$D$692,'Infos Relatório'!$B$2,'Faturamento SP3'!$E$2:$E$692,'Infos Relatório'!$B79,'Faturamento SP3'!$Z$2:$Z$692,'Infos Relatório'!AG$1)</f>
        <v>0</v>
      </c>
      <c r="AI79" s="13">
        <f>SUMIFS('Faturamento SP3'!$J$2:$J$692,'Faturamento SP3'!$D$2:$D$692,'Infos Relatório'!$B$2,'Faturamento SP3'!$E$2:$E$692,'Infos Relatório'!$B79,'Faturamento SP3'!$Z$2:$Z$692,'Infos Relatório'!AG$1)</f>
        <v>0</v>
      </c>
      <c r="AJ79" s="14">
        <f>SUMIFS('Faturamento SP3'!$O$2:$O$692,'Faturamento SP3'!$D$2:$D$692,'Infos Relatório'!$B$2,'Faturamento SP3'!$E$2:$E$692,'Infos Relatório'!$B79,'Faturamento SP3'!$Z$2:$Z$692,'Infos Relatório'!AG$1,'Faturamento SP3'!$T$2:$T$692,"Sim")+SUMIFS('Faturamento SP3'!$P$2:$P$692,'Faturamento SP3'!$D$2:$D$692,'Infos Relatório'!$B$2,'Faturamento SP3'!$E$2:$E$692,'Infos Relatório'!$B79,'Faturamento SP3'!$Z$2:$Z$692,'Infos Relatório'!AG$1,'Faturamento SP3'!$T$2:$T$692,"Sim")</f>
        <v>0</v>
      </c>
      <c r="AK79" s="27" t="e">
        <f t="shared" si="17"/>
        <v>#DIV/0!</v>
      </c>
      <c r="AL79" s="24">
        <f>SUMIFS('Faturamento SP3'!$H$2:$H$692,'Faturamento SP3'!$D$2:$D$692,'Infos Relatório'!$B$2,'Faturamento SP3'!$E$2:$E$692,'Infos Relatório'!$B79,'Faturamento SP3'!$Z$2:$Z$692,'Infos Relatório'!AG$1)</f>
        <v>0</v>
      </c>
      <c r="AM79" s="23">
        <f>COUNTIFS('Faturamento SP3'!$D$2:$D$692,'Infos Relatório'!$B$2,'Faturamento SP3'!$E$2:$E$692,'Infos Relatório'!$B79,'Faturamento SP3'!$Z$2:$Z$692,'Infos Relatório'!AM$1)</f>
        <v>0</v>
      </c>
      <c r="AN79" s="13">
        <f>SUMIFS('Faturamento SP3'!$G$2:$G$692,'Faturamento SP3'!$D$2:$D$692,'Infos Relatório'!$B$2,'Faturamento SP3'!$E$2:$E$692,'Infos Relatório'!$B79,'Faturamento SP3'!$Z$2:$Z$692,'Infos Relatório'!AM$1)</f>
        <v>0</v>
      </c>
      <c r="AO79" s="13">
        <f>SUMIFS('Faturamento SP3'!$J$2:$J$692,'Faturamento SP3'!$D$2:$D$692,'Infos Relatório'!$B$2,'Faturamento SP3'!$E$2:$E$692,'Infos Relatório'!$B79,'Faturamento SP3'!$Z$2:$Z$692,'Infos Relatório'!AM$1)</f>
        <v>0</v>
      </c>
      <c r="AP79" s="14">
        <f>SUMIFS('Faturamento SP3'!$O$2:$O$692,'Faturamento SP3'!$D$2:$D$692,'Infos Relatório'!$B$2,'Faturamento SP3'!$E$2:$E$692,'Infos Relatório'!$B79,'Faturamento SP3'!$Z$2:$Z$692,'Infos Relatório'!AM$1,'Faturamento SP3'!$T$2:$T$692,"Sim")+SUMIFS('Faturamento SP3'!$P$2:$P$692,'Faturamento SP3'!$D$2:$D$692,'Infos Relatório'!$B$2,'Faturamento SP3'!$E$2:$E$692,'Infos Relatório'!$B79,'Faturamento SP3'!$Z$2:$Z$692,'Infos Relatório'!AM$1,'Faturamento SP3'!$T$2:$T$692,"Sim")</f>
        <v>0</v>
      </c>
      <c r="AQ79" s="27" t="e">
        <f t="shared" si="18"/>
        <v>#DIV/0!</v>
      </c>
      <c r="AR79" s="24">
        <f>SUMIFS('Faturamento SP3'!$H$2:$H$692,'Faturamento SP3'!$D$2:$D$692,'Infos Relatório'!$B$2,'Faturamento SP3'!$E$2:$E$692,'Infos Relatório'!$B79,'Faturamento SP3'!$Z$2:$Z$692,'Infos Relatório'!AM$1)</f>
        <v>0</v>
      </c>
      <c r="AS79" s="23">
        <f>COUNTIFS('Faturamento SP3'!$D$2:$D$692,'Infos Relatório'!$B$2,'Faturamento SP3'!$E$2:$E$692,'Infos Relatório'!$B79,'Faturamento SP3'!$Z$2:$Z$692,'Infos Relatório'!AS$1)</f>
        <v>0</v>
      </c>
      <c r="AT79" s="13">
        <f>SUMIFS('Faturamento SP3'!$G$2:$G$692,'Faturamento SP3'!$D$2:$D$692,'Infos Relatório'!$B$2,'Faturamento SP3'!$E$2:$E$692,'Infos Relatório'!$B79,'Faturamento SP3'!$Z$2:$Z$692,'Infos Relatório'!AS$1)</f>
        <v>0</v>
      </c>
      <c r="AU79" s="13">
        <f>SUMIFS('Faturamento SP3'!$J$2:$J$692,'Faturamento SP3'!$D$2:$D$692,'Infos Relatório'!$B$2,'Faturamento SP3'!$E$2:$E$692,'Infos Relatório'!$B79,'Faturamento SP3'!$Z$2:$Z$692,'Infos Relatório'!AS$1)</f>
        <v>0</v>
      </c>
      <c r="AV79" s="14">
        <f>SUMIFS('Faturamento SP3'!$O$2:$O$692,'Faturamento SP3'!$D$2:$D$692,'Infos Relatório'!$B$2,'Faturamento SP3'!$E$2:$E$692,'Infos Relatório'!$B79,'Faturamento SP3'!$Z$2:$Z$692,'Infos Relatório'!AS$1,'Faturamento SP3'!$T$2:$T$692,"Sim")+SUMIFS('Faturamento SP3'!$P$2:$P$692,'Faturamento SP3'!$D$2:$D$692,'Infos Relatório'!$B$2,'Faturamento SP3'!$E$2:$E$692,'Infos Relatório'!$B79,'Faturamento SP3'!$Z$2:$Z$692,'Infos Relatório'!AS$1,'Faturamento SP3'!$T$2:$T$692,"Sim")</f>
        <v>0</v>
      </c>
      <c r="AW79" s="27" t="e">
        <f t="shared" si="19"/>
        <v>#DIV/0!</v>
      </c>
      <c r="AX79" s="24">
        <f>SUMIFS('Faturamento SP3'!$H$2:$H$692,'Faturamento SP3'!$D$2:$D$692,'Infos Relatório'!$B$2,'Faturamento SP3'!$E$2:$E$692,'Infos Relatório'!$B79,'Faturamento SP3'!$Z$2:$Z$692,'Infos Relatório'!AS$1)</f>
        <v>0</v>
      </c>
      <c r="AY79" s="23">
        <f>COUNTIFS('Faturamento SP3'!$D$2:$D$692,'Infos Relatório'!$B$2,'Faturamento SP3'!$E$2:$E$692,'Infos Relatório'!$B79,'Faturamento SP3'!$Z$2:$Z$692,'Infos Relatório'!AY$1)</f>
        <v>0</v>
      </c>
      <c r="AZ79" s="13">
        <f>SUMIFS('Faturamento SP3'!$G$2:$G$692,'Faturamento SP3'!$D$2:$D$692,'Infos Relatório'!$B$2,'Faturamento SP3'!$E$2:$E$692,'Infos Relatório'!$B79,'Faturamento SP3'!$Z$2:$Z$692,'Infos Relatório'!AY$1)</f>
        <v>0</v>
      </c>
      <c r="BA79" s="13">
        <f>SUMIFS('Faturamento SP3'!$J$2:$J$692,'Faturamento SP3'!$D$2:$D$692,'Infos Relatório'!$B$2,'Faturamento SP3'!$E$2:$E$692,'Infos Relatório'!$B79,'Faturamento SP3'!$Z$2:$Z$692,'Infos Relatório'!AY$1)</f>
        <v>0</v>
      </c>
      <c r="BB79" s="14">
        <f>SUMIFS('Faturamento SP3'!$O$2:$O$692,'Faturamento SP3'!$D$2:$D$692,'Infos Relatório'!$B$2,'Faturamento SP3'!$E$2:$E$692,'Infos Relatório'!$B79,'Faturamento SP3'!$Z$2:$Z$692,'Infos Relatório'!AY$1,'Faturamento SP3'!$T$2:$T$692,"Sim")+SUMIFS('Faturamento SP3'!$P$2:$P$692,'Faturamento SP3'!$D$2:$D$692,'Infos Relatório'!$B$2,'Faturamento SP3'!$E$2:$E$692,'Infos Relatório'!$B79,'Faturamento SP3'!$Z$2:$Z$692,'Infos Relatório'!AY$1,'Faturamento SP3'!$T$2:$T$692,"Sim")</f>
        <v>0</v>
      </c>
      <c r="BC79" s="27" t="e">
        <f t="shared" si="20"/>
        <v>#DIV/0!</v>
      </c>
      <c r="BD79" s="24">
        <f>SUMIFS('Faturamento SP3'!$H$2:$H$692,'Faturamento SP3'!$D$2:$D$692,'Infos Relatório'!$B$2,'Faturamento SP3'!$E$2:$E$692,'Infos Relatório'!$B79,'Faturamento SP3'!$Z$2:$Z$692,'Infos Relatório'!AY$1)</f>
        <v>0</v>
      </c>
      <c r="BE79" s="23">
        <f>COUNTIFS('Faturamento SP3'!$D$2:$D$692,'Infos Relatório'!$B$2,'Faturamento SP3'!$E$2:$E$692,'Infos Relatório'!$B79,'Faturamento SP3'!$Z$2:$Z$692,'Infos Relatório'!BE$1)</f>
        <v>0</v>
      </c>
      <c r="BF79" s="13">
        <f>SUMIFS('Faturamento SP3'!$G$2:$G$692,'Faturamento SP3'!$D$2:$D$692,'Infos Relatório'!$B$2,'Faturamento SP3'!$E$2:$E$692,'Infos Relatório'!$B79,'Faturamento SP3'!$Z$2:$Z$692,'Infos Relatório'!BE$1)</f>
        <v>0</v>
      </c>
      <c r="BG79" s="13">
        <f>SUMIFS('Faturamento SP3'!$J$2:$J$692,'Faturamento SP3'!$D$2:$D$692,'Infos Relatório'!$B$2,'Faturamento SP3'!$E$2:$E$692,'Infos Relatório'!$B79,'Faturamento SP3'!$Z$2:$Z$692,'Infos Relatório'!BE$1)</f>
        <v>0</v>
      </c>
      <c r="BH79" s="14">
        <f>SUMIFS('Faturamento SP3'!$O$2:$O$692,'Faturamento SP3'!$D$2:$D$692,'Infos Relatório'!$B$2,'Faturamento SP3'!$E$2:$E$692,'Infos Relatório'!$B79,'Faturamento SP3'!$Z$2:$Z$692,'Infos Relatório'!BE$1,'Faturamento SP3'!$T$2:$T$692,"Sim")+SUMIFS('Faturamento SP3'!$P$2:$P$692,'Faturamento SP3'!$D$2:$D$692,'Infos Relatório'!$B$2,'Faturamento SP3'!$E$2:$E$692,'Infos Relatório'!$B79,'Faturamento SP3'!$Z$2:$Z$692,'Infos Relatório'!BE$1,'Faturamento SP3'!$T$2:$T$692,"Sim")</f>
        <v>0</v>
      </c>
      <c r="BI79" s="27" t="e">
        <f t="shared" si="21"/>
        <v>#DIV/0!</v>
      </c>
      <c r="BJ79" s="24">
        <f>SUMIFS('Faturamento SP3'!$H$2:$H$692,'Faturamento SP3'!$D$2:$D$692,'Infos Relatório'!$B$2,'Faturamento SP3'!$E$2:$E$692,'Infos Relatório'!$B79,'Faturamento SP3'!$Z$2:$Z$692,'Infos Relatório'!BE$1)</f>
        <v>0</v>
      </c>
      <c r="BK79" s="23">
        <f>COUNTIFS('Faturamento SP3'!$D$2:$D$692,'Infos Relatório'!$B$2,'Faturamento SP3'!$E$2:$E$692,'Infos Relatório'!$B79,'Faturamento SP3'!$Z$2:$Z$692,'Infos Relatório'!BK$1)</f>
        <v>0</v>
      </c>
      <c r="BL79" s="13">
        <f>SUMIFS('Faturamento SP3'!$G$2:$G$692,'Faturamento SP3'!$D$2:$D$692,'Infos Relatório'!$B$2,'Faturamento SP3'!$E$2:$E$692,'Infos Relatório'!$B79,'Faturamento SP3'!$Z$2:$Z$692,'Infos Relatório'!BK$1)</f>
        <v>0</v>
      </c>
      <c r="BM79" s="13">
        <f>SUMIFS('Faturamento SP3'!$J$2:$J$692,'Faturamento SP3'!$D$2:$D$692,'Infos Relatório'!$B$2,'Faturamento SP3'!$E$2:$E$692,'Infos Relatório'!$B79,'Faturamento SP3'!$Z$2:$Z$692,'Infos Relatório'!BK$1)</f>
        <v>0</v>
      </c>
      <c r="BN79" s="14">
        <f>SUMIFS('Faturamento SP3'!$O$2:$O$692,'Faturamento SP3'!$D$2:$D$692,'Infos Relatório'!$B$2,'Faturamento SP3'!$E$2:$E$692,'Infos Relatório'!$B79,'Faturamento SP3'!$Z$2:$Z$692,'Infos Relatório'!BK$1,'Faturamento SP3'!$T$2:$T$692,"Sim")+SUMIFS('Faturamento SP3'!$P$2:$P$692,'Faturamento SP3'!$D$2:$D$692,'Infos Relatório'!$B$2,'Faturamento SP3'!$E$2:$E$692,'Infos Relatório'!$B79,'Faturamento SP3'!$Z$2:$Z$692,'Infos Relatório'!BK$1,'Faturamento SP3'!$T$2:$T$692,"Sim")</f>
        <v>0</v>
      </c>
      <c r="BO79" s="27" t="e">
        <f t="shared" si="22"/>
        <v>#DIV/0!</v>
      </c>
      <c r="BP79" s="24">
        <f>SUMIFS('Faturamento SP3'!$H$2:$H$692,'Faturamento SP3'!$D$2:$D$692,'Infos Relatório'!$B$2,'Faturamento SP3'!$E$2:$E$692,'Infos Relatório'!$B79,'Faturamento SP3'!$Z$2:$Z$692,'Infos Relatório'!BK$1)</f>
        <v>0</v>
      </c>
      <c r="BQ79" s="23">
        <f>COUNTIFS('Faturamento SP3'!$D$2:$D$692,'Infos Relatório'!$B$2,'Faturamento SP3'!$E$2:$E$692,'Infos Relatório'!$B79,'Faturamento SP3'!$Z$2:$Z$692,'Infos Relatório'!BQ$1)</f>
        <v>0</v>
      </c>
      <c r="BR79" s="13">
        <f>SUMIFS('Faturamento SP3'!$G$2:$G$692,'Faturamento SP3'!$D$2:$D$692,'Infos Relatório'!$B$2,'Faturamento SP3'!$E$2:$E$692,'Infos Relatório'!$B79,'Faturamento SP3'!$Z$2:$Z$692,'Infos Relatório'!BQ$1)</f>
        <v>0</v>
      </c>
      <c r="BS79" s="13">
        <f>SUMIFS('Faturamento SP3'!$J$2:$J$692,'Faturamento SP3'!$D$2:$D$692,'Infos Relatório'!$B$2,'Faturamento SP3'!$E$2:$E$692,'Infos Relatório'!$B79,'Faturamento SP3'!$Z$2:$Z$692,'Infos Relatório'!BQ$1)</f>
        <v>0</v>
      </c>
      <c r="BT79" s="14">
        <f>SUMIFS('Faturamento SP3'!$O$2:$O$692,'Faturamento SP3'!$D$2:$D$692,'Infos Relatório'!$B$2,'Faturamento SP3'!$E$2:$E$692,'Infos Relatório'!$B79,'Faturamento SP3'!$Z$2:$Z$692,'Infos Relatório'!BQ$1,'Faturamento SP3'!$T$2:$T$692,"Sim")+SUMIFS('Faturamento SP3'!$P$2:$P$692,'Faturamento SP3'!$D$2:$D$692,'Infos Relatório'!$B$2,'Faturamento SP3'!$E$2:$E$692,'Infos Relatório'!$B79,'Faturamento SP3'!$Z$2:$Z$692,'Infos Relatório'!BQ$1,'Faturamento SP3'!$T$2:$T$692,"Sim")</f>
        <v>0</v>
      </c>
      <c r="BU79" s="27" t="e">
        <f t="shared" si="23"/>
        <v>#DIV/0!</v>
      </c>
      <c r="BV79" s="24">
        <f>SUMIFS('Faturamento SP3'!$H$2:$H$692,'Faturamento SP3'!$D$2:$D$692,'Infos Relatório'!$B$2,'Faturamento SP3'!$E$2:$E$692,'Infos Relatório'!$B79,'Faturamento SP3'!$Z$2:$Z$692,'Infos Relatório'!BQ$1)</f>
        <v>0</v>
      </c>
    </row>
    <row r="80" spans="2:74">
      <c r="B80" s="17" t="s">
        <v>84</v>
      </c>
      <c r="C80" s="23">
        <f>COUNTIFS('Faturamento SP3'!$D$2:$D$692,'Infos Relatório'!$B$2,'Faturamento SP3'!$E$2:$E$692,'Infos Relatório'!$B80,'Faturamento SP3'!$Z$2:$Z$692,'Infos Relatório'!C$1)</f>
        <v>0</v>
      </c>
      <c r="D80" s="13">
        <f>SUMIFS('Faturamento SP3'!$G$2:$G$692,'Faturamento SP3'!$D$2:$D$692,'Infos Relatório'!$B$2,'Faturamento SP3'!$E$2:$E$692,'Infos Relatório'!$B80,'Faturamento SP3'!$Z$2:$Z$692,'Infos Relatório'!C$1)</f>
        <v>0</v>
      </c>
      <c r="E80" s="13">
        <f>SUMIFS('Faturamento SP3'!$J$2:$J$692,'Faturamento SP3'!$D$2:$D$692,'Infos Relatório'!$B$2,'Faturamento SP3'!$E$2:$E$692,'Infos Relatório'!$B80,'Faturamento SP3'!$Z$2:$Z$692,'Infos Relatório'!C$1)</f>
        <v>0</v>
      </c>
      <c r="F80" s="14">
        <f>SUMIFS('Faturamento SP3'!$O$2:$O$692,'Faturamento SP3'!$D$2:$D$692,'Infos Relatório'!$B$2,'Faturamento SP3'!$E$2:$E$692,'Infos Relatório'!$B80,'Faturamento SP3'!$Z$2:$Z$692,'Infos Relatório'!C$1,'Faturamento SP3'!$T$2:$T$692,"Sim")+SUMIFS('Faturamento SP3'!$P$2:$P$692,'Faturamento SP3'!$D$2:$D$692,'Infos Relatório'!$B$2,'Faturamento SP3'!$E$2:$E$692,'Infos Relatório'!$B80,'Faturamento SP3'!$Z$2:$Z$692,'Infos Relatório'!C$1,'Faturamento SP3'!$T$2:$T$692,"Sim")</f>
        <v>0</v>
      </c>
      <c r="G80" s="27" t="e">
        <f t="shared" ref="G80" si="25">F80/E80</f>
        <v>#DIV/0!</v>
      </c>
      <c r="H80" s="24">
        <f>SUMIFS('Faturamento SP3'!$H$2:$H$692,'Faturamento SP3'!$D$2:$D$692,'Infos Relatório'!$B$2,'Faturamento SP3'!$E$2:$E$692,'Infos Relatório'!$B80,'Faturamento SP3'!$Z$2:$Z$692,'Infos Relatório'!C$1)</f>
        <v>0</v>
      </c>
      <c r="I80" s="23">
        <f>COUNTIFS('Faturamento SP3'!$D$2:$D$692,'Infos Relatório'!$B$2,'Faturamento SP3'!$E$2:$E$692,'Infos Relatório'!$B80,'Faturamento SP3'!$Z$2:$Z$692,'Infos Relatório'!I$1)</f>
        <v>0</v>
      </c>
      <c r="J80" s="13">
        <f>SUMIFS('Faturamento SP3'!$G$2:$G$692,'Faturamento SP3'!$D$2:$D$692,'Infos Relatório'!$B$2,'Faturamento SP3'!$E$2:$E$692,'Infos Relatório'!$B80,'Faturamento SP3'!$Z$2:$Z$692,'Infos Relatório'!I$1)</f>
        <v>0</v>
      </c>
      <c r="K80" s="13">
        <f>SUMIFS('Faturamento SP3'!$J$2:$J$692,'Faturamento SP3'!$D$2:$D$692,'Infos Relatório'!$B$2,'Faturamento SP3'!$E$2:$E$692,'Infos Relatório'!$B80,'Faturamento SP3'!$Z$2:$Z$692,'Infos Relatório'!I$1)</f>
        <v>0</v>
      </c>
      <c r="L80" s="14">
        <f>SUMIFS('Faturamento SP3'!$O$2:$O$692,'Faturamento SP3'!$D$2:$D$692,'Infos Relatório'!$B$2,'Faturamento SP3'!$E$2:$E$692,'Infos Relatório'!$B80,'Faturamento SP3'!$Z$2:$Z$692,'Infos Relatório'!I$1,'Faturamento SP3'!$T$2:$T$692,"Sim")+SUMIFS('Faturamento SP3'!$P$2:$P$692,'Faturamento SP3'!$D$2:$D$692,'Infos Relatório'!$B$2,'Faturamento SP3'!$E$2:$E$692,'Infos Relatório'!$B80,'Faturamento SP3'!$Z$2:$Z$692,'Infos Relatório'!I$1,'Faturamento SP3'!$T$2:$T$692,"Sim")</f>
        <v>0</v>
      </c>
      <c r="M80" s="27" t="e">
        <f t="shared" ref="M80" si="26">L80/K80</f>
        <v>#DIV/0!</v>
      </c>
      <c r="N80" s="24">
        <f>SUMIFS('Faturamento SP3'!$H$2:$H$692,'Faturamento SP3'!$D$2:$D$692,'Infos Relatório'!$B$2,'Faturamento SP3'!$E$2:$E$692,'Infos Relatório'!$B80,'Faturamento SP3'!$Z$2:$Z$692,'Infos Relatório'!I$1)</f>
        <v>0</v>
      </c>
      <c r="O80" s="23">
        <f>COUNTIFS('Faturamento SP3'!$D$2:$D$692,'Infos Relatório'!$B$2,'Faturamento SP3'!$E$2:$E$692,'Infos Relatório'!$B80,'Faturamento SP3'!$Z$2:$Z$692,'Infos Relatório'!O$1)</f>
        <v>0</v>
      </c>
      <c r="P80" s="13">
        <f>SUMIFS('Faturamento SP3'!$G$2:$G$692,'Faturamento SP3'!$D$2:$D$692,'Infos Relatório'!$B$2,'Faturamento SP3'!$E$2:$E$692,'Infos Relatório'!$B80,'Faturamento SP3'!$Z$2:$Z$692,'Infos Relatório'!O$1)</f>
        <v>0</v>
      </c>
      <c r="Q80" s="13">
        <f>SUMIFS('Faturamento SP3'!$J$2:$J$692,'Faturamento SP3'!$D$2:$D$692,'Infos Relatório'!$B$2,'Faturamento SP3'!$E$2:$E$692,'Infos Relatório'!$B80,'Faturamento SP3'!$Z$2:$Z$692,'Infos Relatório'!O$1)</f>
        <v>0</v>
      </c>
      <c r="R80" s="14">
        <f>SUMIFS('Faturamento SP3'!$O$2:$O$692,'Faturamento SP3'!$D$2:$D$692,'Infos Relatório'!$B$2,'Faturamento SP3'!$E$2:$E$692,'Infos Relatório'!$B80,'Faturamento SP3'!$Z$2:$Z$692,'Infos Relatório'!O$1,'Faturamento SP3'!$T$2:$T$692,"Sim")+SUMIFS('Faturamento SP3'!$P$2:$P$692,'Faturamento SP3'!$D$2:$D$692,'Infos Relatório'!$B$2,'Faturamento SP3'!$E$2:$E$692,'Infos Relatório'!$B80,'Faturamento SP3'!$Z$2:$Z$692,'Infos Relatório'!O$1,'Faturamento SP3'!$T$2:$T$692,"Sim")</f>
        <v>0</v>
      </c>
      <c r="S80" s="27" t="e">
        <f t="shared" ref="S80" si="27">R80/Q80</f>
        <v>#DIV/0!</v>
      </c>
      <c r="T80" s="24">
        <f>SUMIFS('Faturamento SP3'!$H$2:$H$692,'Faturamento SP3'!$D$2:$D$692,'Infos Relatório'!$B$2,'Faturamento SP3'!$E$2:$E$692,'Infos Relatório'!$B80,'Faturamento SP3'!$Z$2:$Z$692,'Infos Relatório'!O$1)</f>
        <v>0</v>
      </c>
      <c r="U80" s="23">
        <f>COUNTIFS('Faturamento SP3'!$D$2:$D$692,'Infos Relatório'!$B$2,'Faturamento SP3'!$E$2:$E$692,'Infos Relatório'!$B80,'Faturamento SP3'!$Z$2:$Z$692,'Infos Relatório'!U$1)</f>
        <v>0</v>
      </c>
      <c r="V80" s="13">
        <f>SUMIFS('Faturamento SP3'!$G$2:$G$692,'Faturamento SP3'!$D$2:$D$692,'Infos Relatório'!$B$2,'Faturamento SP3'!$E$2:$E$692,'Infos Relatório'!$B80,'Faturamento SP3'!$Z$2:$Z$692,'Infos Relatório'!U$1)</f>
        <v>0</v>
      </c>
      <c r="W80" s="13">
        <f>SUMIFS('Faturamento SP3'!$J$2:$J$692,'Faturamento SP3'!$D$2:$D$692,'Infos Relatório'!$B$2,'Faturamento SP3'!$E$2:$E$692,'Infos Relatório'!$B80,'Faturamento SP3'!$Z$2:$Z$692,'Infos Relatório'!U$1)</f>
        <v>0</v>
      </c>
      <c r="X80" s="14">
        <f>SUMIFS('Faturamento SP3'!$O$2:$O$692,'Faturamento SP3'!$D$2:$D$692,'Infos Relatório'!$B$2,'Faturamento SP3'!$E$2:$E$692,'Infos Relatório'!$B80,'Faturamento SP3'!$Z$2:$Z$692,'Infos Relatório'!U$1,'Faturamento SP3'!$T$2:$T$692,"Sim")+SUMIFS('Faturamento SP3'!$P$2:$P$692,'Faturamento SP3'!$D$2:$D$692,'Infos Relatório'!$B$2,'Faturamento SP3'!$E$2:$E$692,'Infos Relatório'!$B80,'Faturamento SP3'!$Z$2:$Z$692,'Infos Relatório'!U$1,'Faturamento SP3'!$T$2:$T$692,"Sim")</f>
        <v>0</v>
      </c>
      <c r="Y80" s="27" t="e">
        <f t="shared" ref="Y80" si="28">X80/W80</f>
        <v>#DIV/0!</v>
      </c>
      <c r="Z80" s="24">
        <f>SUMIFS('Faturamento SP3'!$H$2:$H$692,'Faturamento SP3'!$D$2:$D$692,'Infos Relatório'!$B$2,'Faturamento SP3'!$E$2:$E$692,'Infos Relatório'!$B80,'Faturamento SP3'!$Z$2:$Z$692,'Infos Relatório'!U$1)</f>
        <v>0</v>
      </c>
      <c r="AA80" s="23">
        <f>COUNTIFS('Faturamento SP3'!$D$2:$D$692,'Infos Relatório'!$B$2,'Faturamento SP3'!$E$2:$E$692,'Infos Relatório'!$B80,'Faturamento SP3'!$Z$2:$Z$692,'Infos Relatório'!AA$1)</f>
        <v>0</v>
      </c>
      <c r="AB80" s="13">
        <f>SUMIFS('Faturamento SP3'!$G$2:$G$692,'Faturamento SP3'!$D$2:$D$692,'Infos Relatório'!$B$2,'Faturamento SP3'!$E$2:$E$692,'Infos Relatório'!$B80,'Faturamento SP3'!$Z$2:$Z$692,'Infos Relatório'!AA$1)</f>
        <v>0</v>
      </c>
      <c r="AC80" s="13">
        <f>SUMIFS('Faturamento SP3'!$J$2:$J$692,'Faturamento SP3'!$D$2:$D$692,'Infos Relatório'!$B$2,'Faturamento SP3'!$E$2:$E$692,'Infos Relatório'!$B80,'Faturamento SP3'!$Z$2:$Z$692,'Infos Relatório'!AA$1)</f>
        <v>0</v>
      </c>
      <c r="AD80" s="14">
        <f>SUMIFS('Faturamento SP3'!$O$2:$O$692,'Faturamento SP3'!$D$2:$D$692,'Infos Relatório'!$B$2,'Faturamento SP3'!$E$2:$E$692,'Infos Relatório'!$B80,'Faturamento SP3'!$Z$2:$Z$692,'Infos Relatório'!AA$1,'Faturamento SP3'!$T$2:$T$692,"Sim")+SUMIFS('Faturamento SP3'!$P$2:$P$692,'Faturamento SP3'!$D$2:$D$692,'Infos Relatório'!$B$2,'Faturamento SP3'!$E$2:$E$692,'Infos Relatório'!$B80,'Faturamento SP3'!$Z$2:$Z$692,'Infos Relatório'!AA$1,'Faturamento SP3'!$T$2:$T$692,"Sim")</f>
        <v>0</v>
      </c>
      <c r="AE80" s="27" t="e">
        <f t="shared" ref="AE80" si="29">AD80/AC80</f>
        <v>#DIV/0!</v>
      </c>
      <c r="AF80" s="24">
        <f>SUMIFS('Faturamento SP3'!$H$2:$H$692,'Faturamento SP3'!$D$2:$D$692,'Infos Relatório'!$B$2,'Faturamento SP3'!$E$2:$E$692,'Infos Relatório'!$B80,'Faturamento SP3'!$Z$2:$Z$692,'Infos Relatório'!AA$1)</f>
        <v>0</v>
      </c>
      <c r="AG80" s="23">
        <f>COUNTIFS('Faturamento SP3'!$D$2:$D$692,'Infos Relatório'!$B$2,'Faturamento SP3'!$E$2:$E$692,'Infos Relatório'!$B80,'Faturamento SP3'!$Z$2:$Z$692,'Infos Relatório'!AG$1)</f>
        <v>0</v>
      </c>
      <c r="AH80" s="13">
        <f>SUMIFS('Faturamento SP3'!$G$2:$G$692,'Faturamento SP3'!$D$2:$D$692,'Infos Relatório'!$B$2,'Faturamento SP3'!$E$2:$E$692,'Infos Relatório'!$B80,'Faturamento SP3'!$Z$2:$Z$692,'Infos Relatório'!AG$1)</f>
        <v>0</v>
      </c>
      <c r="AI80" s="13">
        <f>SUMIFS('Faturamento SP3'!$J$2:$J$692,'Faturamento SP3'!$D$2:$D$692,'Infos Relatório'!$B$2,'Faturamento SP3'!$E$2:$E$692,'Infos Relatório'!$B80,'Faturamento SP3'!$Z$2:$Z$692,'Infos Relatório'!AG$1)</f>
        <v>0</v>
      </c>
      <c r="AJ80" s="14">
        <f>SUMIFS('Faturamento SP3'!$O$2:$O$692,'Faturamento SP3'!$D$2:$D$692,'Infos Relatório'!$B$2,'Faturamento SP3'!$E$2:$E$692,'Infos Relatório'!$B80,'Faturamento SP3'!$Z$2:$Z$692,'Infos Relatório'!AG$1,'Faturamento SP3'!$T$2:$T$692,"Sim")+SUMIFS('Faturamento SP3'!$P$2:$P$692,'Faturamento SP3'!$D$2:$D$692,'Infos Relatório'!$B$2,'Faturamento SP3'!$E$2:$E$692,'Infos Relatório'!$B80,'Faturamento SP3'!$Z$2:$Z$692,'Infos Relatório'!AG$1,'Faturamento SP3'!$T$2:$T$692,"Sim")</f>
        <v>0</v>
      </c>
      <c r="AK80" s="27" t="e">
        <f t="shared" ref="AK80" si="30">AJ80/AI80</f>
        <v>#DIV/0!</v>
      </c>
      <c r="AL80" s="24">
        <f>SUMIFS('Faturamento SP3'!$H$2:$H$692,'Faturamento SP3'!$D$2:$D$692,'Infos Relatório'!$B$2,'Faturamento SP3'!$E$2:$E$692,'Infos Relatório'!$B80,'Faturamento SP3'!$Z$2:$Z$692,'Infos Relatório'!AG$1)</f>
        <v>0</v>
      </c>
      <c r="AM80" s="23">
        <f>COUNTIFS('Faturamento SP3'!$D$2:$D$692,'Infos Relatório'!$B$2,'Faturamento SP3'!$E$2:$E$692,'Infos Relatório'!$B80,'Faturamento SP3'!$Z$2:$Z$692,'Infos Relatório'!AM$1)</f>
        <v>0</v>
      </c>
      <c r="AN80" s="13">
        <f>SUMIFS('Faturamento SP3'!$G$2:$G$692,'Faturamento SP3'!$D$2:$D$692,'Infos Relatório'!$B$2,'Faturamento SP3'!$E$2:$E$692,'Infos Relatório'!$B80,'Faturamento SP3'!$Z$2:$Z$692,'Infos Relatório'!AM$1)</f>
        <v>0</v>
      </c>
      <c r="AO80" s="13">
        <f>SUMIFS('Faturamento SP3'!$J$2:$J$692,'Faturamento SP3'!$D$2:$D$692,'Infos Relatório'!$B$2,'Faturamento SP3'!$E$2:$E$692,'Infos Relatório'!$B80,'Faturamento SP3'!$Z$2:$Z$692,'Infos Relatório'!AM$1)</f>
        <v>0</v>
      </c>
      <c r="AP80" s="14">
        <f>SUMIFS('Faturamento SP3'!$O$2:$O$692,'Faturamento SP3'!$D$2:$D$692,'Infos Relatório'!$B$2,'Faturamento SP3'!$E$2:$E$692,'Infos Relatório'!$B80,'Faturamento SP3'!$Z$2:$Z$692,'Infos Relatório'!AM$1,'Faturamento SP3'!$T$2:$T$692,"Sim")+SUMIFS('Faturamento SP3'!$P$2:$P$692,'Faturamento SP3'!$D$2:$D$692,'Infos Relatório'!$B$2,'Faturamento SP3'!$E$2:$E$692,'Infos Relatório'!$B80,'Faturamento SP3'!$Z$2:$Z$692,'Infos Relatório'!AM$1,'Faturamento SP3'!$T$2:$T$692,"Sim")</f>
        <v>0</v>
      </c>
      <c r="AQ80" s="27" t="e">
        <f t="shared" ref="AQ80" si="31">AP80/AO80</f>
        <v>#DIV/0!</v>
      </c>
      <c r="AR80" s="24">
        <f>SUMIFS('Faturamento SP3'!$H$2:$H$692,'Faturamento SP3'!$D$2:$D$692,'Infos Relatório'!$B$2,'Faturamento SP3'!$E$2:$E$692,'Infos Relatório'!$B80,'Faturamento SP3'!$Z$2:$Z$692,'Infos Relatório'!AM$1)</f>
        <v>0</v>
      </c>
      <c r="AS80" s="23">
        <f>COUNTIFS('Faturamento SP3'!$D$2:$D$692,'Infos Relatório'!$B$2,'Faturamento SP3'!$E$2:$E$692,'Infos Relatório'!$B80,'Faturamento SP3'!$Z$2:$Z$692,'Infos Relatório'!AS$1)</f>
        <v>0</v>
      </c>
      <c r="AT80" s="13">
        <f>SUMIFS('Faturamento SP3'!$G$2:$G$692,'Faturamento SP3'!$D$2:$D$692,'Infos Relatório'!$B$2,'Faturamento SP3'!$E$2:$E$692,'Infos Relatório'!$B80,'Faturamento SP3'!$Z$2:$Z$692,'Infos Relatório'!AS$1)</f>
        <v>0</v>
      </c>
      <c r="AU80" s="13">
        <f>SUMIFS('Faturamento SP3'!$J$2:$J$692,'Faturamento SP3'!$D$2:$D$692,'Infos Relatório'!$B$2,'Faturamento SP3'!$E$2:$E$692,'Infos Relatório'!$B80,'Faturamento SP3'!$Z$2:$Z$692,'Infos Relatório'!AS$1)</f>
        <v>0</v>
      </c>
      <c r="AV80" s="14">
        <f>SUMIFS('Faturamento SP3'!$O$2:$O$692,'Faturamento SP3'!$D$2:$D$692,'Infos Relatório'!$B$2,'Faturamento SP3'!$E$2:$E$692,'Infos Relatório'!$B80,'Faturamento SP3'!$Z$2:$Z$692,'Infos Relatório'!AS$1,'Faturamento SP3'!$T$2:$T$692,"Sim")+SUMIFS('Faturamento SP3'!$P$2:$P$692,'Faturamento SP3'!$D$2:$D$692,'Infos Relatório'!$B$2,'Faturamento SP3'!$E$2:$E$692,'Infos Relatório'!$B80,'Faturamento SP3'!$Z$2:$Z$692,'Infos Relatório'!AS$1,'Faturamento SP3'!$T$2:$T$692,"Sim")</f>
        <v>0</v>
      </c>
      <c r="AW80" s="27" t="e">
        <f t="shared" ref="AW80" si="32">AV80/AU80</f>
        <v>#DIV/0!</v>
      </c>
      <c r="AX80" s="24">
        <f>SUMIFS('Faturamento SP3'!$H$2:$H$692,'Faturamento SP3'!$D$2:$D$692,'Infos Relatório'!$B$2,'Faturamento SP3'!$E$2:$E$692,'Infos Relatório'!$B80,'Faturamento SP3'!$Z$2:$Z$692,'Infos Relatório'!AS$1)</f>
        <v>0</v>
      </c>
      <c r="AY80" s="23">
        <f>COUNTIFS('Faturamento SP3'!$D$2:$D$692,'Infos Relatório'!$B$2,'Faturamento SP3'!$E$2:$E$692,'Infos Relatório'!$B80,'Faturamento SP3'!$Z$2:$Z$692,'Infos Relatório'!AY$1)</f>
        <v>0</v>
      </c>
      <c r="AZ80" s="13">
        <f>SUMIFS('Faturamento SP3'!$G$2:$G$692,'Faturamento SP3'!$D$2:$D$692,'Infos Relatório'!$B$2,'Faturamento SP3'!$E$2:$E$692,'Infos Relatório'!$B80,'Faturamento SP3'!$Z$2:$Z$692,'Infos Relatório'!AY$1)</f>
        <v>0</v>
      </c>
      <c r="BA80" s="13">
        <f>SUMIFS('Faturamento SP3'!$J$2:$J$692,'Faturamento SP3'!$D$2:$D$692,'Infos Relatório'!$B$2,'Faturamento SP3'!$E$2:$E$692,'Infos Relatório'!$B80,'Faturamento SP3'!$Z$2:$Z$692,'Infos Relatório'!AY$1)</f>
        <v>0</v>
      </c>
      <c r="BB80" s="14">
        <f>SUMIFS('Faturamento SP3'!$O$2:$O$692,'Faturamento SP3'!$D$2:$D$692,'Infos Relatório'!$B$2,'Faturamento SP3'!$E$2:$E$692,'Infos Relatório'!$B80,'Faturamento SP3'!$Z$2:$Z$692,'Infos Relatório'!AY$1,'Faturamento SP3'!$T$2:$T$692,"Sim")+SUMIFS('Faturamento SP3'!$P$2:$P$692,'Faturamento SP3'!$D$2:$D$692,'Infos Relatório'!$B$2,'Faturamento SP3'!$E$2:$E$692,'Infos Relatório'!$B80,'Faturamento SP3'!$Z$2:$Z$692,'Infos Relatório'!AY$1,'Faturamento SP3'!$T$2:$T$692,"Sim")</f>
        <v>0</v>
      </c>
      <c r="BC80" s="27" t="e">
        <f t="shared" ref="BC80" si="33">BB80/BA80</f>
        <v>#DIV/0!</v>
      </c>
      <c r="BD80" s="24">
        <f>SUMIFS('Faturamento SP3'!$H$2:$H$692,'Faturamento SP3'!$D$2:$D$692,'Infos Relatório'!$B$2,'Faturamento SP3'!$E$2:$E$692,'Infos Relatório'!$B80,'Faturamento SP3'!$Z$2:$Z$692,'Infos Relatório'!AY$1)</f>
        <v>0</v>
      </c>
      <c r="BE80" s="23">
        <f>COUNTIFS('Faturamento SP3'!$D$2:$D$692,'Infos Relatório'!$B$2,'Faturamento SP3'!$E$2:$E$692,'Infos Relatório'!$B80,'Faturamento SP3'!$Z$2:$Z$692,'Infos Relatório'!BE$1)</f>
        <v>0</v>
      </c>
      <c r="BF80" s="13">
        <f>SUMIFS('Faturamento SP3'!$G$2:$G$692,'Faturamento SP3'!$D$2:$D$692,'Infos Relatório'!$B$2,'Faturamento SP3'!$E$2:$E$692,'Infos Relatório'!$B80,'Faturamento SP3'!$Z$2:$Z$692,'Infos Relatório'!BE$1)</f>
        <v>0</v>
      </c>
      <c r="BG80" s="13">
        <f>SUMIFS('Faturamento SP3'!$J$2:$J$692,'Faturamento SP3'!$D$2:$D$692,'Infos Relatório'!$B$2,'Faturamento SP3'!$E$2:$E$692,'Infos Relatório'!$B80,'Faturamento SP3'!$Z$2:$Z$692,'Infos Relatório'!BE$1)</f>
        <v>0</v>
      </c>
      <c r="BH80" s="14">
        <f>SUMIFS('Faturamento SP3'!$O$2:$O$692,'Faturamento SP3'!$D$2:$D$692,'Infos Relatório'!$B$2,'Faturamento SP3'!$E$2:$E$692,'Infos Relatório'!$B80,'Faturamento SP3'!$Z$2:$Z$692,'Infos Relatório'!BE$1,'Faturamento SP3'!$T$2:$T$692,"Sim")+SUMIFS('Faturamento SP3'!$P$2:$P$692,'Faturamento SP3'!$D$2:$D$692,'Infos Relatório'!$B$2,'Faturamento SP3'!$E$2:$E$692,'Infos Relatório'!$B80,'Faturamento SP3'!$Z$2:$Z$692,'Infos Relatório'!BE$1,'Faturamento SP3'!$T$2:$T$692,"Sim")</f>
        <v>0</v>
      </c>
      <c r="BI80" s="27" t="e">
        <f t="shared" ref="BI80" si="34">BH80/BG80</f>
        <v>#DIV/0!</v>
      </c>
      <c r="BJ80" s="24">
        <f>SUMIFS('Faturamento SP3'!$H$2:$H$692,'Faturamento SP3'!$D$2:$D$692,'Infos Relatório'!$B$2,'Faturamento SP3'!$E$2:$E$692,'Infos Relatório'!$B80,'Faturamento SP3'!$Z$2:$Z$692,'Infos Relatório'!BE$1)</f>
        <v>0</v>
      </c>
      <c r="BK80" s="23">
        <f>COUNTIFS('Faturamento SP3'!$D$2:$D$692,'Infos Relatório'!$B$2,'Faturamento SP3'!$E$2:$E$692,'Infos Relatório'!$B80,'Faturamento SP3'!$Z$2:$Z$692,'Infos Relatório'!BK$1)</f>
        <v>0</v>
      </c>
      <c r="BL80" s="13">
        <f>SUMIFS('Faturamento SP3'!$G$2:$G$692,'Faturamento SP3'!$D$2:$D$692,'Infos Relatório'!$B$2,'Faturamento SP3'!$E$2:$E$692,'Infos Relatório'!$B80,'Faturamento SP3'!$Z$2:$Z$692,'Infos Relatório'!BK$1)</f>
        <v>0</v>
      </c>
      <c r="BM80" s="13">
        <f>SUMIFS('Faturamento SP3'!$J$2:$J$692,'Faturamento SP3'!$D$2:$D$692,'Infos Relatório'!$B$2,'Faturamento SP3'!$E$2:$E$692,'Infos Relatório'!$B80,'Faturamento SP3'!$Z$2:$Z$692,'Infos Relatório'!BK$1)</f>
        <v>0</v>
      </c>
      <c r="BN80" s="14">
        <f>SUMIFS('Faturamento SP3'!$O$2:$O$692,'Faturamento SP3'!$D$2:$D$692,'Infos Relatório'!$B$2,'Faturamento SP3'!$E$2:$E$692,'Infos Relatório'!$B80,'Faturamento SP3'!$Z$2:$Z$692,'Infos Relatório'!BK$1,'Faturamento SP3'!$T$2:$T$692,"Sim")+SUMIFS('Faturamento SP3'!$P$2:$P$692,'Faturamento SP3'!$D$2:$D$692,'Infos Relatório'!$B$2,'Faturamento SP3'!$E$2:$E$692,'Infos Relatório'!$B80,'Faturamento SP3'!$Z$2:$Z$692,'Infos Relatório'!BK$1,'Faturamento SP3'!$T$2:$T$692,"Sim")</f>
        <v>0</v>
      </c>
      <c r="BO80" s="27" t="e">
        <f t="shared" ref="BO80" si="35">BN80/BM80</f>
        <v>#DIV/0!</v>
      </c>
      <c r="BP80" s="24">
        <f>SUMIFS('Faturamento SP3'!$H$2:$H$692,'Faturamento SP3'!$D$2:$D$692,'Infos Relatório'!$B$2,'Faturamento SP3'!$E$2:$E$692,'Infos Relatório'!$B80,'Faturamento SP3'!$Z$2:$Z$692,'Infos Relatório'!BK$1)</f>
        <v>0</v>
      </c>
      <c r="BQ80" s="23">
        <f>COUNTIFS('Faturamento SP3'!$D$2:$D$692,'Infos Relatório'!$B$2,'Faturamento SP3'!$E$2:$E$692,'Infos Relatório'!$B80,'Faturamento SP3'!$Z$2:$Z$692,'Infos Relatório'!BQ$1)</f>
        <v>0</v>
      </c>
      <c r="BR80" s="13">
        <f>SUMIFS('Faturamento SP3'!$G$2:$G$692,'Faturamento SP3'!$D$2:$D$692,'Infos Relatório'!$B$2,'Faturamento SP3'!$E$2:$E$692,'Infos Relatório'!$B80,'Faturamento SP3'!$Z$2:$Z$692,'Infos Relatório'!BQ$1)</f>
        <v>0</v>
      </c>
      <c r="BS80" s="13">
        <f>SUMIFS('Faturamento SP3'!$J$2:$J$692,'Faturamento SP3'!$D$2:$D$692,'Infos Relatório'!$B$2,'Faturamento SP3'!$E$2:$E$692,'Infos Relatório'!$B80,'Faturamento SP3'!$Z$2:$Z$692,'Infos Relatório'!BQ$1)</f>
        <v>0</v>
      </c>
      <c r="BT80" s="14">
        <f>SUMIFS('Faturamento SP3'!$O$2:$O$692,'Faturamento SP3'!$D$2:$D$692,'Infos Relatório'!$B$2,'Faturamento SP3'!$E$2:$E$692,'Infos Relatório'!$B80,'Faturamento SP3'!$Z$2:$Z$692,'Infos Relatório'!BQ$1,'Faturamento SP3'!$T$2:$T$692,"Sim")+SUMIFS('Faturamento SP3'!$P$2:$P$692,'Faturamento SP3'!$D$2:$D$692,'Infos Relatório'!$B$2,'Faturamento SP3'!$E$2:$E$692,'Infos Relatório'!$B80,'Faturamento SP3'!$Z$2:$Z$692,'Infos Relatório'!BQ$1,'Faturamento SP3'!$T$2:$T$692,"Sim")</f>
        <v>0</v>
      </c>
      <c r="BU80" s="27" t="e">
        <f t="shared" ref="BU80" si="36">BT80/BS80</f>
        <v>#DIV/0!</v>
      </c>
      <c r="BV80" s="24">
        <f>SUMIFS('Faturamento SP3'!$H$2:$H$692,'Faturamento SP3'!$D$2:$D$692,'Infos Relatório'!$B$2,'Faturamento SP3'!$E$2:$E$692,'Infos Relatório'!$B80,'Faturamento SP3'!$Z$2:$Z$692,'Infos Relatório'!BQ$1)</f>
        <v>0</v>
      </c>
    </row>
    <row r="81" spans="2:74">
      <c r="C81" s="25"/>
      <c r="H81" s="26"/>
      <c r="I81" s="25"/>
      <c r="N81" s="26"/>
      <c r="O81" s="25"/>
      <c r="T81" s="26"/>
      <c r="U81" s="25"/>
      <c r="Z81" s="26"/>
      <c r="AA81" s="25"/>
      <c r="AF81" s="26"/>
      <c r="AG81" s="25"/>
      <c r="AL81" s="26"/>
      <c r="AM81" s="25"/>
      <c r="AR81" s="26"/>
      <c r="AS81" s="25"/>
      <c r="AX81" s="26"/>
      <c r="AY81" s="25"/>
      <c r="BD81" s="26"/>
      <c r="BE81" s="25"/>
      <c r="BJ81" s="26"/>
      <c r="BK81" s="25"/>
      <c r="BP81" s="26"/>
      <c r="BQ81" s="25"/>
      <c r="BV81" s="26"/>
    </row>
    <row r="82" spans="2:74">
      <c r="C82" s="25"/>
      <c r="H82" s="26"/>
      <c r="I82" s="25"/>
      <c r="N82" s="26"/>
      <c r="O82" s="25"/>
      <c r="T82" s="26"/>
      <c r="U82" s="25"/>
      <c r="Z82" s="26"/>
      <c r="AA82" s="25"/>
      <c r="AF82" s="26"/>
      <c r="AG82" s="25"/>
      <c r="AL82" s="26"/>
      <c r="AM82" s="25"/>
      <c r="AR82" s="26"/>
      <c r="AS82" s="25"/>
      <c r="AX82" s="26"/>
      <c r="AY82" s="25"/>
      <c r="BD82" s="26"/>
      <c r="BE82" s="25"/>
      <c r="BJ82" s="26"/>
      <c r="BK82" s="25"/>
      <c r="BP82" s="26"/>
      <c r="BQ82" s="25"/>
      <c r="BV82" s="26"/>
    </row>
    <row r="83" spans="2:74">
      <c r="C83" s="25"/>
      <c r="H83" s="26"/>
      <c r="I83" s="25"/>
      <c r="N83" s="26"/>
      <c r="O83" s="25"/>
      <c r="T83" s="26"/>
      <c r="U83" s="25"/>
      <c r="Z83" s="26"/>
      <c r="AA83" s="25"/>
      <c r="AF83" s="26"/>
      <c r="AG83" s="25"/>
      <c r="AL83" s="26"/>
      <c r="AM83" s="25"/>
      <c r="AR83" s="26"/>
      <c r="AS83" s="25"/>
      <c r="AX83" s="26"/>
      <c r="AY83" s="25"/>
      <c r="BD83" s="26"/>
      <c r="BE83" s="25"/>
      <c r="BJ83" s="26"/>
      <c r="BK83" s="25"/>
      <c r="BP83" s="26"/>
      <c r="BQ83" s="25"/>
      <c r="BV83" s="26"/>
    </row>
    <row r="84" spans="2:74">
      <c r="B84" t="s">
        <v>85</v>
      </c>
      <c r="C84" s="318">
        <v>45292</v>
      </c>
      <c r="D84" s="319"/>
      <c r="E84" s="319"/>
      <c r="F84" s="319"/>
      <c r="G84" s="319"/>
      <c r="H84" s="320"/>
      <c r="I84" s="318">
        <v>45323</v>
      </c>
      <c r="J84" s="319"/>
      <c r="K84" s="319"/>
      <c r="L84" s="319"/>
      <c r="M84" s="319"/>
      <c r="N84" s="320"/>
      <c r="O84" s="318">
        <v>45352</v>
      </c>
      <c r="P84" s="319"/>
      <c r="Q84" s="319"/>
      <c r="R84" s="319"/>
      <c r="S84" s="319"/>
      <c r="T84" s="320"/>
      <c r="U84" s="318">
        <v>45383</v>
      </c>
      <c r="V84" s="319"/>
      <c r="W84" s="319"/>
      <c r="X84" s="319"/>
      <c r="Y84" s="319"/>
      <c r="Z84" s="320"/>
      <c r="AA84" s="318">
        <v>45413</v>
      </c>
      <c r="AB84" s="319"/>
      <c r="AC84" s="319"/>
      <c r="AD84" s="319"/>
      <c r="AE84" s="319"/>
      <c r="AF84" s="320"/>
      <c r="AG84" s="318">
        <v>45444</v>
      </c>
      <c r="AH84" s="319"/>
      <c r="AI84" s="319"/>
      <c r="AJ84" s="319"/>
      <c r="AK84" s="319"/>
      <c r="AL84" s="320"/>
      <c r="AM84" s="318">
        <v>45474</v>
      </c>
      <c r="AN84" s="319"/>
      <c r="AO84" s="319"/>
      <c r="AP84" s="319"/>
      <c r="AQ84" s="319"/>
      <c r="AR84" s="320"/>
      <c r="AS84" s="318">
        <v>45505</v>
      </c>
      <c r="AT84" s="319"/>
      <c r="AU84" s="319"/>
      <c r="AV84" s="319"/>
      <c r="AW84" s="319"/>
      <c r="AX84" s="320"/>
      <c r="AY84" s="318">
        <v>45536</v>
      </c>
      <c r="AZ84" s="319"/>
      <c r="BA84" s="319"/>
      <c r="BB84" s="319"/>
      <c r="BC84" s="319"/>
      <c r="BD84" s="320"/>
      <c r="BE84" s="318">
        <v>45566</v>
      </c>
      <c r="BF84" s="319"/>
      <c r="BG84" s="319"/>
      <c r="BH84" s="319"/>
      <c r="BI84" s="319"/>
      <c r="BJ84" s="320"/>
      <c r="BK84" s="318">
        <v>45597</v>
      </c>
      <c r="BL84" s="319"/>
      <c r="BM84" s="319"/>
      <c r="BN84" s="319"/>
      <c r="BO84" s="319"/>
      <c r="BP84" s="320"/>
      <c r="BQ84" s="318">
        <v>45627</v>
      </c>
      <c r="BR84" s="319"/>
      <c r="BS84" s="319"/>
      <c r="BT84" s="319"/>
      <c r="BU84" s="319"/>
      <c r="BV84" s="320"/>
    </row>
    <row r="85" spans="2:74" ht="60">
      <c r="B85" s="16" t="s">
        <v>1</v>
      </c>
      <c r="C85" s="21" t="s">
        <v>2</v>
      </c>
      <c r="D85" s="12" t="s">
        <v>3</v>
      </c>
      <c r="E85" s="12" t="s">
        <v>4</v>
      </c>
      <c r="F85" s="12" t="s">
        <v>86</v>
      </c>
      <c r="G85" s="12" t="s">
        <v>6</v>
      </c>
      <c r="H85" s="22" t="s">
        <v>7</v>
      </c>
      <c r="I85" s="21" t="s">
        <v>2</v>
      </c>
      <c r="J85" s="12" t="s">
        <v>3</v>
      </c>
      <c r="K85" s="12" t="s">
        <v>4</v>
      </c>
      <c r="L85" s="12" t="s">
        <v>86</v>
      </c>
      <c r="M85" s="12" t="s">
        <v>6</v>
      </c>
      <c r="N85" s="22" t="s">
        <v>7</v>
      </c>
      <c r="O85" s="21" t="s">
        <v>2</v>
      </c>
      <c r="P85" s="12" t="s">
        <v>3</v>
      </c>
      <c r="Q85" s="12" t="s">
        <v>4</v>
      </c>
      <c r="R85" s="12" t="s">
        <v>86</v>
      </c>
      <c r="S85" s="12" t="s">
        <v>6</v>
      </c>
      <c r="T85" s="22" t="s">
        <v>7</v>
      </c>
      <c r="U85" s="21" t="s">
        <v>2</v>
      </c>
      <c r="V85" s="12" t="s">
        <v>3</v>
      </c>
      <c r="W85" s="12" t="s">
        <v>4</v>
      </c>
      <c r="X85" s="12" t="s">
        <v>86</v>
      </c>
      <c r="Y85" s="12" t="s">
        <v>6</v>
      </c>
      <c r="Z85" s="22" t="s">
        <v>7</v>
      </c>
      <c r="AA85" s="21" t="s">
        <v>2</v>
      </c>
      <c r="AB85" s="12" t="s">
        <v>3</v>
      </c>
      <c r="AC85" s="12" t="s">
        <v>4</v>
      </c>
      <c r="AD85" s="12" t="s">
        <v>86</v>
      </c>
      <c r="AE85" s="12" t="s">
        <v>6</v>
      </c>
      <c r="AF85" s="22" t="s">
        <v>7</v>
      </c>
      <c r="AG85" s="21" t="s">
        <v>2</v>
      </c>
      <c r="AH85" s="12" t="s">
        <v>3</v>
      </c>
      <c r="AI85" s="12" t="s">
        <v>4</v>
      </c>
      <c r="AJ85" s="12" t="s">
        <v>86</v>
      </c>
      <c r="AK85" s="12" t="s">
        <v>6</v>
      </c>
      <c r="AL85" s="22" t="s">
        <v>7</v>
      </c>
      <c r="AM85" s="21" t="s">
        <v>2</v>
      </c>
      <c r="AN85" s="12" t="s">
        <v>3</v>
      </c>
      <c r="AO85" s="12" t="s">
        <v>4</v>
      </c>
      <c r="AP85" s="12" t="s">
        <v>86</v>
      </c>
      <c r="AQ85" s="12" t="s">
        <v>6</v>
      </c>
      <c r="AR85" s="22" t="s">
        <v>7</v>
      </c>
      <c r="AS85" s="21" t="s">
        <v>2</v>
      </c>
      <c r="AT85" s="12" t="s">
        <v>3</v>
      </c>
      <c r="AU85" s="12" t="s">
        <v>4</v>
      </c>
      <c r="AV85" s="12" t="s">
        <v>86</v>
      </c>
      <c r="AW85" s="12" t="s">
        <v>6</v>
      </c>
      <c r="AX85" s="22" t="s">
        <v>7</v>
      </c>
      <c r="AY85" s="21" t="s">
        <v>2</v>
      </c>
      <c r="AZ85" s="12" t="s">
        <v>3</v>
      </c>
      <c r="BA85" s="12" t="s">
        <v>4</v>
      </c>
      <c r="BB85" s="12" t="s">
        <v>86</v>
      </c>
      <c r="BC85" s="12" t="s">
        <v>6</v>
      </c>
      <c r="BD85" s="22" t="s">
        <v>7</v>
      </c>
      <c r="BE85" s="21" t="s">
        <v>2</v>
      </c>
      <c r="BF85" s="12" t="s">
        <v>3</v>
      </c>
      <c r="BG85" s="12" t="s">
        <v>4</v>
      </c>
      <c r="BH85" s="12" t="s">
        <v>86</v>
      </c>
      <c r="BI85" s="12" t="s">
        <v>6</v>
      </c>
      <c r="BJ85" s="22" t="s">
        <v>7</v>
      </c>
      <c r="BK85" s="21" t="s">
        <v>2</v>
      </c>
      <c r="BL85" s="12" t="s">
        <v>3</v>
      </c>
      <c r="BM85" s="12" t="s">
        <v>4</v>
      </c>
      <c r="BN85" s="12" t="s">
        <v>86</v>
      </c>
      <c r="BO85" s="12" t="s">
        <v>6</v>
      </c>
      <c r="BP85" s="22" t="s">
        <v>7</v>
      </c>
      <c r="BQ85" s="21" t="s">
        <v>2</v>
      </c>
      <c r="BR85" s="12" t="s">
        <v>3</v>
      </c>
      <c r="BS85" s="12" t="s">
        <v>4</v>
      </c>
      <c r="BT85" s="12" t="s">
        <v>86</v>
      </c>
      <c r="BU85" s="12" t="s">
        <v>6</v>
      </c>
      <c r="BV85" s="22" t="s">
        <v>7</v>
      </c>
    </row>
    <row r="86" spans="2:74">
      <c r="B86" s="17" t="s">
        <v>8</v>
      </c>
      <c r="C86" s="23">
        <f>COUNTIFS('Faturamento SP3'!$D$2:$D$692,'Infos Relatório'!$B$84,'Faturamento SP3'!$E$2:$E$692,'Infos Relatório'!$B86,'Faturamento SP3'!$Z$2:$Z$692,'Infos Relatório'!C$1)</f>
        <v>0</v>
      </c>
      <c r="D86" s="13">
        <f>SUMIFS('Faturamento SP3'!$G$2:$G$692,'Faturamento SP3'!$D$2:$D$692,'Infos Relatório'!$B$84,'Faturamento SP3'!$E$2:$E$692,'Infos Relatório'!$B86,'Faturamento SP3'!$Z$2:$Z$692,'Infos Relatório'!C$1)</f>
        <v>0</v>
      </c>
      <c r="E86" s="13">
        <f>SUMIFS('Faturamento SP3'!$J$2:$J$692,'Faturamento SP3'!$D$2:$D$692,'Infos Relatório'!$B$84,'Faturamento SP3'!$E$2:$E$692,'Infos Relatório'!$B86,'Faturamento SP3'!$Z$2:$Z$692,'Infos Relatório'!C$1)</f>
        <v>0</v>
      </c>
      <c r="F86" s="14">
        <f>SUMIFS('Faturamento SP3'!$O$2:$O$692,'Faturamento SP3'!$D$2:$D$692,'Infos Relatório'!$B$84,'Faturamento SP3'!$E$2:$E$692,'Infos Relatório'!$B86,'Faturamento SP3'!$Z$2:$Z$692,'Infos Relatório'!C$1,'Faturamento SP3'!$T$2:$T$692,"Sim")+SUMIFS('Faturamento SP3'!$P$2:$P$692,'Faturamento SP3'!$D$2:$D$692,'Infos Relatório'!$B$84,'Faturamento SP3'!$E$2:$E$692,'Infos Relatório'!$B86,'Faturamento SP3'!$Z$2:$Z$692,'Infos Relatório'!C$1,'Faturamento SP3'!$T$2:$T$692,"Sim")</f>
        <v>0</v>
      </c>
      <c r="G86" s="27" t="e">
        <f>F86/E86</f>
        <v>#DIV/0!</v>
      </c>
      <c r="H86" s="24">
        <f>SUMIFS('Faturamento SP3'!$H$2:$H$692,'Faturamento SP3'!$D$2:$D$692,'Infos Relatório'!$B$84,'Faturamento SP3'!$E$2:$E$692,'Infos Relatório'!$B86,'Faturamento SP3'!$Z$2:$Z$692,'Infos Relatório'!C$1)</f>
        <v>0</v>
      </c>
      <c r="I86" s="23">
        <f>COUNTIFS('Faturamento SP3'!$D$2:$D$692,'Infos Relatório'!$B$84,'Faturamento SP3'!$E$2:$E$692,'Infos Relatório'!$B86,'Faturamento SP3'!$Z$2:$Z$692,'Infos Relatório'!I$1)</f>
        <v>0</v>
      </c>
      <c r="J86" s="13">
        <f>SUMIFS('Faturamento SP3'!$G$2:$G$692,'Faturamento SP3'!$D$2:$D$692,'Infos Relatório'!$B$84,'Faturamento SP3'!$E$2:$E$692,'Infos Relatório'!$B86,'Faturamento SP3'!$Z$2:$Z$692,'Infos Relatório'!I$1)</f>
        <v>0</v>
      </c>
      <c r="K86" s="13">
        <f>SUMIFS('Faturamento SP3'!$J$2:$J$692,'Faturamento SP3'!$D$2:$D$692,'Infos Relatório'!$B$84,'Faturamento SP3'!$E$2:$E$692,'Infos Relatório'!$B86,'Faturamento SP3'!$Z$2:$Z$692,'Infos Relatório'!I$1)</f>
        <v>0</v>
      </c>
      <c r="L86" s="14">
        <f>SUMIFS('Faturamento SP3'!$O$2:$O$692,'Faturamento SP3'!$D$2:$D$692,'Infos Relatório'!$B$84,'Faturamento SP3'!$E$2:$E$692,'Infos Relatório'!$B86,'Faturamento SP3'!$Z$2:$Z$692,'Infos Relatório'!I$1,'Faturamento SP3'!$T$2:$T$692,"Sim")+SUMIFS('Faturamento SP3'!$P$2:$P$692,'Faturamento SP3'!$D$2:$D$692,'Infos Relatório'!$B$84,'Faturamento SP3'!$E$2:$E$692,'Infos Relatório'!$B86,'Faturamento SP3'!$Z$2:$Z$692,'Infos Relatório'!I$1,'Faturamento SP3'!$T$2:$T$692,"Sim")</f>
        <v>0</v>
      </c>
      <c r="M86" s="27" t="e">
        <f>L86/K86</f>
        <v>#DIV/0!</v>
      </c>
      <c r="N86" s="24">
        <f>SUMIFS('Faturamento SP3'!$H$2:$H$692,'Faturamento SP3'!$D$2:$D$692,'Infos Relatório'!$B$84,'Faturamento SP3'!$E$2:$E$692,'Infos Relatório'!$B86,'Faturamento SP3'!$Z$2:$Z$692,'Infos Relatório'!I$1)</f>
        <v>0</v>
      </c>
      <c r="O86" s="23">
        <f>COUNTIFS('Faturamento SP3'!$D$2:$D$692,'Infos Relatório'!$B$84,'Faturamento SP3'!$E$2:$E$692,'Infos Relatório'!$B86,'Faturamento SP3'!$Z$2:$Z$692,'Infos Relatório'!O$1)</f>
        <v>0</v>
      </c>
      <c r="P86" s="13">
        <f>SUMIFS('Faturamento SP3'!$G$2:$G$692,'Faturamento SP3'!$D$2:$D$692,'Infos Relatório'!$B$84,'Faturamento SP3'!$E$2:$E$692,'Infos Relatório'!$B86,'Faturamento SP3'!$Z$2:$Z$692,'Infos Relatório'!O$1)</f>
        <v>0</v>
      </c>
      <c r="Q86" s="13">
        <f>SUMIFS('Faturamento SP3'!$J$2:$J$692,'Faturamento SP3'!$D$2:$D$692,'Infos Relatório'!$B$84,'Faturamento SP3'!$E$2:$E$692,'Infos Relatório'!$B86,'Faturamento SP3'!$Z$2:$Z$692,'Infos Relatório'!O$1)</f>
        <v>0</v>
      </c>
      <c r="R86" s="14">
        <f>SUMIFS('Faturamento SP3'!$O$2:$O$692,'Faturamento SP3'!$D$2:$D$692,'Infos Relatório'!$B$84,'Faturamento SP3'!$E$2:$E$692,'Infos Relatório'!$B86,'Faturamento SP3'!$Z$2:$Z$692,'Infos Relatório'!O$1,'Faturamento SP3'!$T$2:$T$692,"Sim")+SUMIFS('Faturamento SP3'!$P$2:$P$692,'Faturamento SP3'!$D$2:$D$692,'Infos Relatório'!$B$84,'Faturamento SP3'!$E$2:$E$692,'Infos Relatório'!$B86,'Faturamento SP3'!$Z$2:$Z$692,'Infos Relatório'!O$1,'Faturamento SP3'!$T$2:$T$692,"Sim")</f>
        <v>0</v>
      </c>
      <c r="S86" s="27" t="e">
        <f>R86/Q86</f>
        <v>#DIV/0!</v>
      </c>
      <c r="T86" s="24">
        <f>SUMIFS('Faturamento SP3'!$H$2:$H$692,'Faturamento SP3'!$D$2:$D$692,'Infos Relatório'!$B$84,'Faturamento SP3'!$E$2:$E$692,'Infos Relatório'!$B86,'Faturamento SP3'!$Z$2:$Z$692,'Infos Relatório'!O$1)</f>
        <v>0</v>
      </c>
      <c r="U86" s="23">
        <f>COUNTIFS('Faturamento SP3'!$D$2:$D$692,'Infos Relatório'!$B$84,'Faturamento SP3'!$E$2:$E$692,'Infos Relatório'!$B86,'Faturamento SP3'!$Z$2:$Z$692,'Infos Relatório'!U$1)</f>
        <v>0</v>
      </c>
      <c r="V86" s="13">
        <f>SUMIFS('Faturamento SP3'!$G$2:$G$692,'Faturamento SP3'!$D$2:$D$692,'Infos Relatório'!$B$84,'Faturamento SP3'!$E$2:$E$692,'Infos Relatório'!$B86,'Faturamento SP3'!$Z$2:$Z$692,'Infos Relatório'!U$1)</f>
        <v>0</v>
      </c>
      <c r="W86" s="13">
        <f>SUMIFS('Faturamento SP3'!$J$2:$J$692,'Faturamento SP3'!$D$2:$D$692,'Infos Relatório'!$B$84,'Faturamento SP3'!$E$2:$E$692,'Infos Relatório'!$B86,'Faturamento SP3'!$Z$2:$Z$692,'Infos Relatório'!U$1)</f>
        <v>0</v>
      </c>
      <c r="X86" s="14">
        <f>SUMIFS('Faturamento SP3'!$O$2:$O$692,'Faturamento SP3'!$D$2:$D$692,'Infos Relatório'!$B$84,'Faturamento SP3'!$E$2:$E$692,'Infos Relatório'!$B86,'Faturamento SP3'!$Z$2:$Z$692,'Infos Relatório'!U$1,'Faturamento SP3'!$T$2:$T$692,"Sim")+SUMIFS('Faturamento SP3'!$P$2:$P$692,'Faturamento SP3'!$D$2:$D$692,'Infos Relatório'!$B$84,'Faturamento SP3'!$E$2:$E$692,'Infos Relatório'!$B86,'Faturamento SP3'!$Z$2:$Z$692,'Infos Relatório'!U$1,'Faturamento SP3'!$T$2:$T$692,"Sim")</f>
        <v>0</v>
      </c>
      <c r="Y86" s="27" t="e">
        <f>X86/W86</f>
        <v>#DIV/0!</v>
      </c>
      <c r="Z86" s="24">
        <f>SUMIFS('Faturamento SP3'!$H$2:$H$692,'Faturamento SP3'!$D$2:$D$692,'Infos Relatório'!$B$84,'Faturamento SP3'!$E$2:$E$692,'Infos Relatório'!$B86,'Faturamento SP3'!$Z$2:$Z$692,'Infos Relatório'!U$1)</f>
        <v>0</v>
      </c>
      <c r="AA86" s="23">
        <f>COUNTIFS('Faturamento SP3'!$D$2:$D$692,'Infos Relatório'!$B$84,'Faturamento SP3'!$E$2:$E$692,'Infos Relatório'!$B86,'Faturamento SP3'!$Z$2:$Z$692,'Infos Relatório'!AA$1)</f>
        <v>0</v>
      </c>
      <c r="AB86" s="13">
        <f>SUMIFS('Faturamento SP3'!$G$2:$G$692,'Faturamento SP3'!$D$2:$D$692,'Infos Relatório'!$B$84,'Faturamento SP3'!$E$2:$E$692,'Infos Relatório'!$B86,'Faturamento SP3'!$Z$2:$Z$692,'Infos Relatório'!AA$1)</f>
        <v>0</v>
      </c>
      <c r="AC86" s="13">
        <f>SUMIFS('Faturamento SP3'!$J$2:$J$692,'Faturamento SP3'!$D$2:$D$692,'Infos Relatório'!$B$84,'Faturamento SP3'!$E$2:$E$692,'Infos Relatório'!$B86,'Faturamento SP3'!$Z$2:$Z$692,'Infos Relatório'!AA$1)</f>
        <v>0</v>
      </c>
      <c r="AD86" s="14">
        <f>SUMIFS('Faturamento SP3'!$O$2:$O$692,'Faturamento SP3'!$D$2:$D$692,'Infos Relatório'!$B$84,'Faturamento SP3'!$E$2:$E$692,'Infos Relatório'!$B86,'Faturamento SP3'!$Z$2:$Z$692,'Infos Relatório'!AA$1,'Faturamento SP3'!$T$2:$T$692,"Sim")+SUMIFS('Faturamento SP3'!$P$2:$P$692,'Faturamento SP3'!$D$2:$D$692,'Infos Relatório'!$B$84,'Faturamento SP3'!$E$2:$E$692,'Infos Relatório'!$B86,'Faturamento SP3'!$Z$2:$Z$692,'Infos Relatório'!AA$1,'Faturamento SP3'!$T$2:$T$692,"Sim")</f>
        <v>0</v>
      </c>
      <c r="AE86" s="27" t="e">
        <f>AD86/AC86</f>
        <v>#DIV/0!</v>
      </c>
      <c r="AF86" s="24">
        <f>SUMIFS('Faturamento SP3'!$H$2:$H$692,'Faturamento SP3'!$D$2:$D$692,'Infos Relatório'!$B$84,'Faturamento SP3'!$E$2:$E$692,'Infos Relatório'!$B86,'Faturamento SP3'!$Z$2:$Z$692,'Infos Relatório'!AA$1)</f>
        <v>0</v>
      </c>
      <c r="AG86" s="23">
        <f>COUNTIFS('Faturamento SP3'!$D$2:$D$692,'Infos Relatório'!$B$84,'Faturamento SP3'!$E$2:$E$692,'Infos Relatório'!$B86,'Faturamento SP3'!$Z$2:$Z$692,'Infos Relatório'!AG$1)</f>
        <v>0</v>
      </c>
      <c r="AH86" s="13">
        <f>SUMIFS('Faturamento SP3'!$G$2:$G$692,'Faturamento SP3'!$D$2:$D$692,'Infos Relatório'!$B$84,'Faturamento SP3'!$E$2:$E$692,'Infos Relatório'!$B86,'Faturamento SP3'!$Z$2:$Z$692,'Infos Relatório'!AG$1)</f>
        <v>0</v>
      </c>
      <c r="AI86" s="13">
        <f>SUMIFS('Faturamento SP3'!$J$2:$J$692,'Faturamento SP3'!$D$2:$D$692,'Infos Relatório'!$B$84,'Faturamento SP3'!$E$2:$E$692,'Infos Relatório'!$B86,'Faturamento SP3'!$Z$2:$Z$692,'Infos Relatório'!AG$1)</f>
        <v>0</v>
      </c>
      <c r="AJ86" s="14">
        <f>SUMIFS('Faturamento SP3'!$O$2:$O$692,'Faturamento SP3'!$D$2:$D$692,'Infos Relatório'!$B$84,'Faturamento SP3'!$E$2:$E$692,'Infos Relatório'!$B86,'Faturamento SP3'!$Z$2:$Z$692,'Infos Relatório'!AG$1,'Faturamento SP3'!$T$2:$T$692,"Sim")+SUMIFS('Faturamento SP3'!$P$2:$P$692,'Faturamento SP3'!$D$2:$D$692,'Infos Relatório'!$B$84,'Faturamento SP3'!$E$2:$E$692,'Infos Relatório'!$B86,'Faturamento SP3'!$Z$2:$Z$692,'Infos Relatório'!AG$1,'Faturamento SP3'!$T$2:$T$692,"Sim")</f>
        <v>0</v>
      </c>
      <c r="AK86" s="27" t="e">
        <f>AJ86/AI86</f>
        <v>#DIV/0!</v>
      </c>
      <c r="AL86" s="24">
        <f>SUMIFS('Faturamento SP3'!$H$2:$H$692,'Faturamento SP3'!$D$2:$D$692,'Infos Relatório'!$B$84,'Faturamento SP3'!$E$2:$E$692,'Infos Relatório'!$B86,'Faturamento SP3'!$Z$2:$Z$692,'Infos Relatório'!AG$1)</f>
        <v>0</v>
      </c>
      <c r="AM86" s="23">
        <f>COUNTIFS('Faturamento SP3'!$D$2:$D$692,'Infos Relatório'!$B$84,'Faturamento SP3'!$E$2:$E$692,'Infos Relatório'!$B86,'Faturamento SP3'!$Z$2:$Z$692,'Infos Relatório'!AM$1)</f>
        <v>0</v>
      </c>
      <c r="AN86" s="13">
        <f>SUMIFS('Faturamento SP3'!$G$2:$G$692,'Faturamento SP3'!$D$2:$D$692,'Infos Relatório'!$B$84,'Faturamento SP3'!$E$2:$E$692,'Infos Relatório'!$B86,'Faturamento SP3'!$Z$2:$Z$692,'Infos Relatório'!AM$1)</f>
        <v>0</v>
      </c>
      <c r="AO86" s="13">
        <f>SUMIFS('Faturamento SP3'!$J$2:$J$692,'Faturamento SP3'!$D$2:$D$692,'Infos Relatório'!$B$84,'Faturamento SP3'!$E$2:$E$692,'Infos Relatório'!$B86,'Faturamento SP3'!$Z$2:$Z$692,'Infos Relatório'!AM$1)</f>
        <v>0</v>
      </c>
      <c r="AP86" s="14">
        <f>SUMIFS('Faturamento SP3'!$O$2:$O$692,'Faturamento SP3'!$D$2:$D$692,'Infos Relatório'!$B$84,'Faturamento SP3'!$E$2:$E$692,'Infos Relatório'!$B86,'Faturamento SP3'!$Z$2:$Z$692,'Infos Relatório'!AM$1,'Faturamento SP3'!$T$2:$T$692,"Sim")+SUMIFS('Faturamento SP3'!$P$2:$P$692,'Faturamento SP3'!$D$2:$D$692,'Infos Relatório'!$B$84,'Faturamento SP3'!$E$2:$E$692,'Infos Relatório'!$B86,'Faturamento SP3'!$Z$2:$Z$692,'Infos Relatório'!AM$1,'Faturamento SP3'!$T$2:$T$692,"Sim")</f>
        <v>0</v>
      </c>
      <c r="AQ86" s="27" t="e">
        <f>AP86/AO86</f>
        <v>#DIV/0!</v>
      </c>
      <c r="AR86" s="24">
        <f>SUMIFS('Faturamento SP3'!$H$2:$H$692,'Faturamento SP3'!$D$2:$D$692,'Infos Relatório'!$B$84,'Faturamento SP3'!$E$2:$E$692,'Infos Relatório'!$B86,'Faturamento SP3'!$Z$2:$Z$692,'Infos Relatório'!AM$1)</f>
        <v>0</v>
      </c>
      <c r="AS86" s="23">
        <f>COUNTIFS('Faturamento SP3'!$D$2:$D$692,'Infos Relatório'!$B$84,'Faturamento SP3'!$E$2:$E$692,'Infos Relatório'!$B86,'Faturamento SP3'!$Z$2:$Z$692,'Infos Relatório'!AS$1)</f>
        <v>0</v>
      </c>
      <c r="AT86" s="13">
        <f>SUMIFS('Faturamento SP3'!$G$2:$G$692,'Faturamento SP3'!$D$2:$D$692,'Infos Relatório'!$B$84,'Faturamento SP3'!$E$2:$E$692,'Infos Relatório'!$B86,'Faturamento SP3'!$Z$2:$Z$692,'Infos Relatório'!AS$1)</f>
        <v>0</v>
      </c>
      <c r="AU86" s="13">
        <f>SUMIFS('Faturamento SP3'!$J$2:$J$692,'Faturamento SP3'!$D$2:$D$692,'Infos Relatório'!$B$84,'Faturamento SP3'!$E$2:$E$692,'Infos Relatório'!$B86,'Faturamento SP3'!$Z$2:$Z$692,'Infos Relatório'!AS$1)</f>
        <v>0</v>
      </c>
      <c r="AV86" s="14">
        <f>SUMIFS('Faturamento SP3'!$O$2:$O$692,'Faturamento SP3'!$D$2:$D$692,'Infos Relatório'!$B$84,'Faturamento SP3'!$E$2:$E$692,'Infos Relatório'!$B86,'Faturamento SP3'!$Z$2:$Z$692,'Infos Relatório'!AS$1,'Faturamento SP3'!$T$2:$T$692,"Sim")+SUMIFS('Faturamento SP3'!$P$2:$P$692,'Faturamento SP3'!$D$2:$D$692,'Infos Relatório'!$B$84,'Faturamento SP3'!$E$2:$E$692,'Infos Relatório'!$B86,'Faturamento SP3'!$Z$2:$Z$692,'Infos Relatório'!AS$1,'Faturamento SP3'!$T$2:$T$692,"Sim")</f>
        <v>0</v>
      </c>
      <c r="AW86" s="27" t="e">
        <f>AV86/AU86</f>
        <v>#DIV/0!</v>
      </c>
      <c r="AX86" s="24">
        <f>SUMIFS('Faturamento SP3'!$H$2:$H$692,'Faturamento SP3'!$D$2:$D$692,'Infos Relatório'!$B$84,'Faturamento SP3'!$E$2:$E$692,'Infos Relatório'!$B86,'Faturamento SP3'!$Z$2:$Z$692,'Infos Relatório'!AS$1)</f>
        <v>0</v>
      </c>
      <c r="AY86" s="23">
        <f>COUNTIFS('Faturamento SP3'!$D$2:$D$692,'Infos Relatório'!$B$84,'Faturamento SP3'!$E$2:$E$692,'Infos Relatório'!$B86,'Faturamento SP3'!$Z$2:$Z$692,'Infos Relatório'!AY$1)</f>
        <v>0</v>
      </c>
      <c r="AZ86" s="13">
        <f>SUMIFS('Faturamento SP3'!$G$2:$G$692,'Faturamento SP3'!$D$2:$D$692,'Infos Relatório'!$B$84,'Faturamento SP3'!$E$2:$E$692,'Infos Relatório'!$B86,'Faturamento SP3'!$Z$2:$Z$692,'Infos Relatório'!AY$1)</f>
        <v>0</v>
      </c>
      <c r="BA86" s="13">
        <f>SUMIFS('Faturamento SP3'!$J$2:$J$692,'Faturamento SP3'!$D$2:$D$692,'Infos Relatório'!$B$84,'Faturamento SP3'!$E$2:$E$692,'Infos Relatório'!$B86,'Faturamento SP3'!$Z$2:$Z$692,'Infos Relatório'!AY$1)</f>
        <v>0</v>
      </c>
      <c r="BB86" s="14">
        <f>SUMIFS('Faturamento SP3'!$O$2:$O$692,'Faturamento SP3'!$D$2:$D$692,'Infos Relatório'!$B$84,'Faturamento SP3'!$E$2:$E$692,'Infos Relatório'!$B86,'Faturamento SP3'!$Z$2:$Z$692,'Infos Relatório'!AY$1,'Faturamento SP3'!$T$2:$T$692,"Sim")+SUMIFS('Faturamento SP3'!$P$2:$P$692,'Faturamento SP3'!$D$2:$D$692,'Infos Relatório'!$B$84,'Faturamento SP3'!$E$2:$E$692,'Infos Relatório'!$B86,'Faturamento SP3'!$Z$2:$Z$692,'Infos Relatório'!AY$1,'Faturamento SP3'!$T$2:$T$692,"Sim")</f>
        <v>0</v>
      </c>
      <c r="BC86" s="27" t="e">
        <f>BB86/BA86</f>
        <v>#DIV/0!</v>
      </c>
      <c r="BD86" s="24">
        <f>SUMIFS('Faturamento SP3'!$H$2:$H$692,'Faturamento SP3'!$D$2:$D$692,'Infos Relatório'!$B$84,'Faturamento SP3'!$E$2:$E$692,'Infos Relatório'!$B86,'Faturamento SP3'!$Z$2:$Z$692,'Infos Relatório'!AY$1)</f>
        <v>0</v>
      </c>
      <c r="BE86" s="23">
        <f>COUNTIFS('Faturamento SP3'!$D$2:$D$692,'Infos Relatório'!$B$84,'Faturamento SP3'!$E$2:$E$692,'Infos Relatório'!$B86,'Faturamento SP3'!$Z$2:$Z$692,'Infos Relatório'!BE$1)</f>
        <v>0</v>
      </c>
      <c r="BF86" s="13">
        <f>SUMIFS('Faturamento SP3'!$G$2:$G$692,'Faturamento SP3'!$D$2:$D$692,'Infos Relatório'!$B$84,'Faturamento SP3'!$E$2:$E$692,'Infos Relatório'!$B86,'Faturamento SP3'!$Z$2:$Z$692,'Infos Relatório'!BE$1)</f>
        <v>0</v>
      </c>
      <c r="BG86" s="13">
        <f>SUMIFS('Faturamento SP3'!$J$2:$J$692,'Faturamento SP3'!$D$2:$D$692,'Infos Relatório'!$B$84,'Faturamento SP3'!$E$2:$E$692,'Infos Relatório'!$B86,'Faturamento SP3'!$Z$2:$Z$692,'Infos Relatório'!BE$1)</f>
        <v>0</v>
      </c>
      <c r="BH86" s="14">
        <f>SUMIFS('Faturamento SP3'!$O$2:$O$692,'Faturamento SP3'!$D$2:$D$692,'Infos Relatório'!$B$84,'Faturamento SP3'!$E$2:$E$692,'Infos Relatório'!$B86,'Faturamento SP3'!$Z$2:$Z$692,'Infos Relatório'!BE$1,'Faturamento SP3'!$T$2:$T$692,"Sim")+SUMIFS('Faturamento SP3'!$P$2:$P$692,'Faturamento SP3'!$D$2:$D$692,'Infos Relatório'!$B$84,'Faturamento SP3'!$E$2:$E$692,'Infos Relatório'!$B86,'Faturamento SP3'!$Z$2:$Z$692,'Infos Relatório'!BE$1,'Faturamento SP3'!$T$2:$T$692,"Sim")</f>
        <v>0</v>
      </c>
      <c r="BI86" s="27" t="e">
        <f>BH86/BG86</f>
        <v>#DIV/0!</v>
      </c>
      <c r="BJ86" s="24">
        <f>SUMIFS('Faturamento SP3'!$H$2:$H$692,'Faturamento SP3'!$D$2:$D$692,'Infos Relatório'!$B$84,'Faturamento SP3'!$E$2:$E$692,'Infos Relatório'!$B86,'Faturamento SP3'!$Z$2:$Z$692,'Infos Relatório'!BE$1)</f>
        <v>0</v>
      </c>
      <c r="BK86" s="23">
        <f>COUNTIFS('Faturamento SP3'!$D$2:$D$692,'Infos Relatório'!$B$84,'Faturamento SP3'!$E$2:$E$692,'Infos Relatório'!$B86,'Faturamento SP3'!$Z$2:$Z$692,'Infos Relatório'!BK$1)</f>
        <v>0</v>
      </c>
      <c r="BL86" s="13">
        <f>SUMIFS('Faturamento SP3'!$G$2:$G$692,'Faturamento SP3'!$D$2:$D$692,'Infos Relatório'!$B$84,'Faturamento SP3'!$E$2:$E$692,'Infos Relatório'!$B86,'Faturamento SP3'!$Z$2:$Z$692,'Infos Relatório'!BK$1)</f>
        <v>0</v>
      </c>
      <c r="BM86" s="13">
        <f>SUMIFS('Faturamento SP3'!$J$2:$J$692,'Faturamento SP3'!$D$2:$D$692,'Infos Relatório'!$B$84,'Faturamento SP3'!$E$2:$E$692,'Infos Relatório'!$B86,'Faturamento SP3'!$Z$2:$Z$692,'Infos Relatório'!BK$1)</f>
        <v>0</v>
      </c>
      <c r="BN86" s="14">
        <f>SUMIFS('Faturamento SP3'!$O$2:$O$692,'Faturamento SP3'!$D$2:$D$692,'Infos Relatório'!$B$84,'Faturamento SP3'!$E$2:$E$692,'Infos Relatório'!$B86,'Faturamento SP3'!$Z$2:$Z$692,'Infos Relatório'!BK$1,'Faturamento SP3'!$T$2:$T$692,"Sim")+SUMIFS('Faturamento SP3'!$P$2:$P$692,'Faturamento SP3'!$D$2:$D$692,'Infos Relatório'!$B$84,'Faturamento SP3'!$E$2:$E$692,'Infos Relatório'!$B86,'Faturamento SP3'!$Z$2:$Z$692,'Infos Relatório'!BK$1,'Faturamento SP3'!$T$2:$T$692,"Sim")</f>
        <v>0</v>
      </c>
      <c r="BO86" s="27" t="e">
        <f>BN86/BM86</f>
        <v>#DIV/0!</v>
      </c>
      <c r="BP86" s="24">
        <f>SUMIFS('Faturamento SP3'!$H$2:$H$692,'Faturamento SP3'!$D$2:$D$692,'Infos Relatório'!$B$84,'Faturamento SP3'!$E$2:$E$692,'Infos Relatório'!$B86,'Faturamento SP3'!$Z$2:$Z$692,'Infos Relatório'!BK$1)</f>
        <v>0</v>
      </c>
      <c r="BQ86" s="23">
        <f>COUNTIFS('Faturamento SP3'!$D$2:$D$692,'Infos Relatório'!$B$84,'Faturamento SP3'!$E$2:$E$692,'Infos Relatório'!$B86,'Faturamento SP3'!$Z$2:$Z$692,'Infos Relatório'!BQ$1)</f>
        <v>0</v>
      </c>
      <c r="BR86" s="13">
        <f>SUMIFS('Faturamento SP3'!$G$2:$G$692,'Faturamento SP3'!$D$2:$D$692,'Infos Relatório'!$B$84,'Faturamento SP3'!$E$2:$E$692,'Infos Relatório'!$B86,'Faturamento SP3'!$Z$2:$Z$692,'Infos Relatório'!BQ$1)</f>
        <v>0</v>
      </c>
      <c r="BS86" s="13">
        <f>SUMIFS('Faturamento SP3'!$J$2:$J$692,'Faturamento SP3'!$D$2:$D$692,'Infos Relatório'!$B$84,'Faturamento SP3'!$E$2:$E$692,'Infos Relatório'!$B86,'Faturamento SP3'!$Z$2:$Z$692,'Infos Relatório'!BQ$1)</f>
        <v>0</v>
      </c>
      <c r="BT86" s="14">
        <f>SUMIFS('Faturamento SP3'!$O$2:$O$692,'Faturamento SP3'!$D$2:$D$692,'Infos Relatório'!$B$84,'Faturamento SP3'!$E$2:$E$692,'Infos Relatório'!$B86,'Faturamento SP3'!$Z$2:$Z$692,'Infos Relatório'!BQ$1,'Faturamento SP3'!$T$2:$T$692,"Sim")+SUMIFS('Faturamento SP3'!$P$2:$P$692,'Faturamento SP3'!$D$2:$D$692,'Infos Relatório'!$B$84,'Faturamento SP3'!$E$2:$E$692,'Infos Relatório'!$B86,'Faturamento SP3'!$Z$2:$Z$692,'Infos Relatório'!BQ$1,'Faturamento SP3'!$T$2:$T$692,"Sim")</f>
        <v>0</v>
      </c>
      <c r="BU86" s="27" t="e">
        <f>BT86/BS86</f>
        <v>#DIV/0!</v>
      </c>
      <c r="BV86" s="24">
        <f>SUMIFS('Faturamento SP3'!$H$2:$H$692,'Faturamento SP3'!$D$2:$D$692,'Infos Relatório'!$B$84,'Faturamento SP3'!$E$2:$E$692,'Infos Relatório'!$B86,'Faturamento SP3'!$Z$2:$Z$692,'Infos Relatório'!BQ$1)</f>
        <v>0</v>
      </c>
    </row>
    <row r="87" spans="2:74">
      <c r="B87" s="17" t="s">
        <v>9</v>
      </c>
      <c r="C87" s="23">
        <f>COUNTIFS('Faturamento SP3'!$D$2:$D$692,'Infos Relatório'!$B$84,'Faturamento SP3'!$E$2:$E$692,'Infos Relatório'!$B87,'Faturamento SP3'!$Z$2:$Z$692,'Infos Relatório'!C$1)</f>
        <v>0</v>
      </c>
      <c r="D87" s="13">
        <f>SUMIFS('Faturamento SP3'!$G$2:$G$692,'Faturamento SP3'!$D$2:$D$692,'Infos Relatório'!$B$84,'Faturamento SP3'!$E$2:$E$692,'Infos Relatório'!$B87,'Faturamento SP3'!$Z$2:$Z$692,'Infos Relatório'!C$1)</f>
        <v>0</v>
      </c>
      <c r="E87" s="13">
        <f>SUMIFS('Faturamento SP3'!$J$2:$J$692,'Faturamento SP3'!$D$2:$D$692,'Infos Relatório'!$B$84,'Faturamento SP3'!$E$2:$E$692,'Infos Relatório'!$B87,'Faturamento SP3'!$Z$2:$Z$692,'Infos Relatório'!C$1)</f>
        <v>0</v>
      </c>
      <c r="F87" s="14">
        <f>SUMIFS('Faturamento SP3'!$O$2:$O$692,'Faturamento SP3'!$D$2:$D$692,'Infos Relatório'!$B$84,'Faturamento SP3'!$E$2:$E$692,'Infos Relatório'!$B87,'Faturamento SP3'!$Z$2:$Z$692,'Infos Relatório'!C$1,'Faturamento SP3'!$T$2:$T$692,"Sim")+SUMIFS('Faturamento SP3'!$P$2:$P$692,'Faturamento SP3'!$D$2:$D$692,'Infos Relatório'!$B$84,'Faturamento SP3'!$E$2:$E$692,'Infos Relatório'!$B87,'Faturamento SP3'!$Z$2:$Z$692,'Infos Relatório'!C$1,'Faturamento SP3'!$T$2:$T$692,"Sim")</f>
        <v>0</v>
      </c>
      <c r="G87" s="27" t="e">
        <f t="shared" ref="G87:G150" si="37">F87/E87</f>
        <v>#DIV/0!</v>
      </c>
      <c r="H87" s="24">
        <f>SUMIFS('Faturamento SP3'!$H$2:$H$692,'Faturamento SP3'!$D$2:$D$692,'Infos Relatório'!$B$84,'Faturamento SP3'!$E$2:$E$692,'Infos Relatório'!$B87,'Faturamento SP3'!$Z$2:$Z$692,'Infos Relatório'!C$1)</f>
        <v>0</v>
      </c>
      <c r="I87" s="23">
        <f>COUNTIFS('Faturamento SP3'!$D$2:$D$692,'Infos Relatório'!$B$84,'Faturamento SP3'!$E$2:$E$692,'Infos Relatório'!$B87,'Faturamento SP3'!$Z$2:$Z$692,'Infos Relatório'!I$1)</f>
        <v>0</v>
      </c>
      <c r="J87" s="13">
        <f>SUMIFS('Faturamento SP3'!$G$2:$G$692,'Faturamento SP3'!$D$2:$D$692,'Infos Relatório'!$B$84,'Faturamento SP3'!$E$2:$E$692,'Infos Relatório'!$B87,'Faturamento SP3'!$Z$2:$Z$692,'Infos Relatório'!I$1)</f>
        <v>0</v>
      </c>
      <c r="K87" s="13">
        <f>SUMIFS('Faturamento SP3'!$J$2:$J$692,'Faturamento SP3'!$D$2:$D$692,'Infos Relatório'!$B$84,'Faturamento SP3'!$E$2:$E$692,'Infos Relatório'!$B87,'Faturamento SP3'!$Z$2:$Z$692,'Infos Relatório'!I$1)</f>
        <v>0</v>
      </c>
      <c r="L87" s="14">
        <f>SUMIFS('Faturamento SP3'!$O$2:$O$692,'Faturamento SP3'!$D$2:$D$692,'Infos Relatório'!$B$84,'Faturamento SP3'!$E$2:$E$692,'Infos Relatório'!$B87,'Faturamento SP3'!$Z$2:$Z$692,'Infos Relatório'!I$1,'Faturamento SP3'!$T$2:$T$692,"Sim")+SUMIFS('Faturamento SP3'!$P$2:$P$692,'Faturamento SP3'!$D$2:$D$692,'Infos Relatório'!$B$84,'Faturamento SP3'!$E$2:$E$692,'Infos Relatório'!$B87,'Faturamento SP3'!$Z$2:$Z$692,'Infos Relatório'!I$1,'Faturamento SP3'!$T$2:$T$692,"Sim")</f>
        <v>0</v>
      </c>
      <c r="M87" s="27" t="e">
        <f t="shared" ref="M87:M150" si="38">L87/K87</f>
        <v>#DIV/0!</v>
      </c>
      <c r="N87" s="24">
        <f>SUMIFS('Faturamento SP3'!$H$2:$H$692,'Faturamento SP3'!$D$2:$D$692,'Infos Relatório'!$B$84,'Faturamento SP3'!$E$2:$E$692,'Infos Relatório'!$B87,'Faturamento SP3'!$Z$2:$Z$692,'Infos Relatório'!I$1)</f>
        <v>0</v>
      </c>
      <c r="O87" s="23">
        <f>COUNTIFS('Faturamento SP3'!$D$2:$D$692,'Infos Relatório'!$B$84,'Faturamento SP3'!$E$2:$E$692,'Infos Relatório'!$B87,'Faturamento SP3'!$Z$2:$Z$692,'Infos Relatório'!O$1)</f>
        <v>0</v>
      </c>
      <c r="P87" s="13">
        <f>SUMIFS('Faturamento SP3'!$G$2:$G$692,'Faturamento SP3'!$D$2:$D$692,'Infos Relatório'!$B$84,'Faturamento SP3'!$E$2:$E$692,'Infos Relatório'!$B87,'Faturamento SP3'!$Z$2:$Z$692,'Infos Relatório'!O$1)</f>
        <v>0</v>
      </c>
      <c r="Q87" s="13">
        <f>SUMIFS('Faturamento SP3'!$J$2:$J$692,'Faturamento SP3'!$D$2:$D$692,'Infos Relatório'!$B$84,'Faturamento SP3'!$E$2:$E$692,'Infos Relatório'!$B87,'Faturamento SP3'!$Z$2:$Z$692,'Infos Relatório'!O$1)</f>
        <v>0</v>
      </c>
      <c r="R87" s="14">
        <f>SUMIFS('Faturamento SP3'!$O$2:$O$692,'Faturamento SP3'!$D$2:$D$692,'Infos Relatório'!$B$84,'Faturamento SP3'!$E$2:$E$692,'Infos Relatório'!$B87,'Faturamento SP3'!$Z$2:$Z$692,'Infos Relatório'!O$1,'Faturamento SP3'!$T$2:$T$692,"Sim")+SUMIFS('Faturamento SP3'!$P$2:$P$692,'Faturamento SP3'!$D$2:$D$692,'Infos Relatório'!$B$84,'Faturamento SP3'!$E$2:$E$692,'Infos Relatório'!$B87,'Faturamento SP3'!$Z$2:$Z$692,'Infos Relatório'!O$1,'Faturamento SP3'!$T$2:$T$692,"Sim")</f>
        <v>0</v>
      </c>
      <c r="S87" s="27" t="e">
        <f t="shared" ref="S87:S150" si="39">R87/Q87</f>
        <v>#DIV/0!</v>
      </c>
      <c r="T87" s="24">
        <f>SUMIFS('Faturamento SP3'!$H$2:$H$692,'Faturamento SP3'!$D$2:$D$692,'Infos Relatório'!$B$84,'Faturamento SP3'!$E$2:$E$692,'Infos Relatório'!$B87,'Faturamento SP3'!$Z$2:$Z$692,'Infos Relatório'!O$1)</f>
        <v>0</v>
      </c>
      <c r="U87" s="23">
        <f>COUNTIFS('Faturamento SP3'!$D$2:$D$692,'Infos Relatório'!$B$84,'Faturamento SP3'!$E$2:$E$692,'Infos Relatório'!$B87,'Faturamento SP3'!$Z$2:$Z$692,'Infos Relatório'!U$1)</f>
        <v>0</v>
      </c>
      <c r="V87" s="13">
        <f>SUMIFS('Faturamento SP3'!$G$2:$G$692,'Faturamento SP3'!$D$2:$D$692,'Infos Relatório'!$B$84,'Faturamento SP3'!$E$2:$E$692,'Infos Relatório'!$B87,'Faturamento SP3'!$Z$2:$Z$692,'Infos Relatório'!U$1)</f>
        <v>0</v>
      </c>
      <c r="W87" s="13">
        <f>SUMIFS('Faturamento SP3'!$J$2:$J$692,'Faturamento SP3'!$D$2:$D$692,'Infos Relatório'!$B$84,'Faturamento SP3'!$E$2:$E$692,'Infos Relatório'!$B87,'Faturamento SP3'!$Z$2:$Z$692,'Infos Relatório'!U$1)</f>
        <v>0</v>
      </c>
      <c r="X87" s="14">
        <f>SUMIFS('Faturamento SP3'!$O$2:$O$692,'Faturamento SP3'!$D$2:$D$692,'Infos Relatório'!$B$84,'Faturamento SP3'!$E$2:$E$692,'Infos Relatório'!$B87,'Faturamento SP3'!$Z$2:$Z$692,'Infos Relatório'!U$1,'Faturamento SP3'!$T$2:$T$692,"Sim")+SUMIFS('Faturamento SP3'!$P$2:$P$692,'Faturamento SP3'!$D$2:$D$692,'Infos Relatório'!$B$84,'Faturamento SP3'!$E$2:$E$692,'Infos Relatório'!$B87,'Faturamento SP3'!$Z$2:$Z$692,'Infos Relatório'!U$1,'Faturamento SP3'!$T$2:$T$692,"Sim")</f>
        <v>0</v>
      </c>
      <c r="Y87" s="27" t="e">
        <f t="shared" ref="Y87:Y150" si="40">X87/W87</f>
        <v>#DIV/0!</v>
      </c>
      <c r="Z87" s="24">
        <f>SUMIFS('Faturamento SP3'!$H$2:$H$692,'Faturamento SP3'!$D$2:$D$692,'Infos Relatório'!$B$84,'Faturamento SP3'!$E$2:$E$692,'Infos Relatório'!$B87,'Faturamento SP3'!$Z$2:$Z$692,'Infos Relatório'!U$1)</f>
        <v>0</v>
      </c>
      <c r="AA87" s="23">
        <f>COUNTIFS('Faturamento SP3'!$D$2:$D$692,'Infos Relatório'!$B$84,'Faturamento SP3'!$E$2:$E$692,'Infos Relatório'!$B87,'Faturamento SP3'!$Z$2:$Z$692,'Infos Relatório'!AA$1)</f>
        <v>0</v>
      </c>
      <c r="AB87" s="13">
        <f>SUMIFS('Faturamento SP3'!$G$2:$G$692,'Faturamento SP3'!$D$2:$D$692,'Infos Relatório'!$B$84,'Faturamento SP3'!$E$2:$E$692,'Infos Relatório'!$B87,'Faturamento SP3'!$Z$2:$Z$692,'Infos Relatório'!AA$1)</f>
        <v>0</v>
      </c>
      <c r="AC87" s="13">
        <f>SUMIFS('Faturamento SP3'!$J$2:$J$692,'Faturamento SP3'!$D$2:$D$692,'Infos Relatório'!$B$84,'Faturamento SP3'!$E$2:$E$692,'Infos Relatório'!$B87,'Faturamento SP3'!$Z$2:$Z$692,'Infos Relatório'!AA$1)</f>
        <v>0</v>
      </c>
      <c r="AD87" s="14">
        <f>SUMIFS('Faturamento SP3'!$O$2:$O$692,'Faturamento SP3'!$D$2:$D$692,'Infos Relatório'!$B$84,'Faturamento SP3'!$E$2:$E$692,'Infos Relatório'!$B87,'Faturamento SP3'!$Z$2:$Z$692,'Infos Relatório'!AA$1,'Faturamento SP3'!$T$2:$T$692,"Sim")+SUMIFS('Faturamento SP3'!$P$2:$P$692,'Faturamento SP3'!$D$2:$D$692,'Infos Relatório'!$B$84,'Faturamento SP3'!$E$2:$E$692,'Infos Relatório'!$B87,'Faturamento SP3'!$Z$2:$Z$692,'Infos Relatório'!AA$1,'Faturamento SP3'!$T$2:$T$692,"Sim")</f>
        <v>0</v>
      </c>
      <c r="AE87" s="27" t="e">
        <f t="shared" ref="AE87:AE150" si="41">AD87/AC87</f>
        <v>#DIV/0!</v>
      </c>
      <c r="AF87" s="24">
        <f>SUMIFS('Faturamento SP3'!$H$2:$H$692,'Faturamento SP3'!$D$2:$D$692,'Infos Relatório'!$B$84,'Faturamento SP3'!$E$2:$E$692,'Infos Relatório'!$B87,'Faturamento SP3'!$Z$2:$Z$692,'Infos Relatório'!AA$1)</f>
        <v>0</v>
      </c>
      <c r="AG87" s="23">
        <f>COUNTIFS('Faturamento SP3'!$D$2:$D$692,'Infos Relatório'!$B$84,'Faturamento SP3'!$E$2:$E$692,'Infos Relatório'!$B87,'Faturamento SP3'!$Z$2:$Z$692,'Infos Relatório'!AG$1)</f>
        <v>0</v>
      </c>
      <c r="AH87" s="13">
        <f>SUMIFS('Faturamento SP3'!$G$2:$G$692,'Faturamento SP3'!$D$2:$D$692,'Infos Relatório'!$B$84,'Faturamento SP3'!$E$2:$E$692,'Infos Relatório'!$B87,'Faturamento SP3'!$Z$2:$Z$692,'Infos Relatório'!AG$1)</f>
        <v>0</v>
      </c>
      <c r="AI87" s="13">
        <f>SUMIFS('Faturamento SP3'!$J$2:$J$692,'Faturamento SP3'!$D$2:$D$692,'Infos Relatório'!$B$84,'Faturamento SP3'!$E$2:$E$692,'Infos Relatório'!$B87,'Faturamento SP3'!$Z$2:$Z$692,'Infos Relatório'!AG$1)</f>
        <v>0</v>
      </c>
      <c r="AJ87" s="14">
        <f>SUMIFS('Faturamento SP3'!$O$2:$O$692,'Faturamento SP3'!$D$2:$D$692,'Infos Relatório'!$B$84,'Faturamento SP3'!$E$2:$E$692,'Infos Relatório'!$B87,'Faturamento SP3'!$Z$2:$Z$692,'Infos Relatório'!AG$1,'Faturamento SP3'!$T$2:$T$692,"Sim")+SUMIFS('Faturamento SP3'!$P$2:$P$692,'Faturamento SP3'!$D$2:$D$692,'Infos Relatório'!$B$84,'Faturamento SP3'!$E$2:$E$692,'Infos Relatório'!$B87,'Faturamento SP3'!$Z$2:$Z$692,'Infos Relatório'!AG$1,'Faturamento SP3'!$T$2:$T$692,"Sim")</f>
        <v>0</v>
      </c>
      <c r="AK87" s="27" t="e">
        <f t="shared" ref="AK87:AK150" si="42">AJ87/AI87</f>
        <v>#DIV/0!</v>
      </c>
      <c r="AL87" s="24">
        <f>SUMIFS('Faturamento SP3'!$H$2:$H$692,'Faturamento SP3'!$D$2:$D$692,'Infos Relatório'!$B$84,'Faturamento SP3'!$E$2:$E$692,'Infos Relatório'!$B87,'Faturamento SP3'!$Z$2:$Z$692,'Infos Relatório'!AG$1)</f>
        <v>0</v>
      </c>
      <c r="AM87" s="23">
        <f>COUNTIFS('Faturamento SP3'!$D$2:$D$692,'Infos Relatório'!$B$84,'Faturamento SP3'!$E$2:$E$692,'Infos Relatório'!$B87,'Faturamento SP3'!$Z$2:$Z$692,'Infos Relatório'!AM$1)</f>
        <v>0</v>
      </c>
      <c r="AN87" s="13">
        <f>SUMIFS('Faturamento SP3'!$G$2:$G$692,'Faturamento SP3'!$D$2:$D$692,'Infos Relatório'!$B$84,'Faturamento SP3'!$E$2:$E$692,'Infos Relatório'!$B87,'Faturamento SP3'!$Z$2:$Z$692,'Infos Relatório'!AM$1)</f>
        <v>0</v>
      </c>
      <c r="AO87" s="13">
        <f>SUMIFS('Faturamento SP3'!$J$2:$J$692,'Faturamento SP3'!$D$2:$D$692,'Infos Relatório'!$B$84,'Faturamento SP3'!$E$2:$E$692,'Infos Relatório'!$B87,'Faturamento SP3'!$Z$2:$Z$692,'Infos Relatório'!AM$1)</f>
        <v>0</v>
      </c>
      <c r="AP87" s="14">
        <f>SUMIFS('Faturamento SP3'!$O$2:$O$692,'Faturamento SP3'!$D$2:$D$692,'Infos Relatório'!$B$84,'Faturamento SP3'!$E$2:$E$692,'Infos Relatório'!$B87,'Faturamento SP3'!$Z$2:$Z$692,'Infos Relatório'!AM$1,'Faturamento SP3'!$T$2:$T$692,"Sim")+SUMIFS('Faturamento SP3'!$P$2:$P$692,'Faturamento SP3'!$D$2:$D$692,'Infos Relatório'!$B$84,'Faturamento SP3'!$E$2:$E$692,'Infos Relatório'!$B87,'Faturamento SP3'!$Z$2:$Z$692,'Infos Relatório'!AM$1,'Faturamento SP3'!$T$2:$T$692,"Sim")</f>
        <v>0</v>
      </c>
      <c r="AQ87" s="27" t="e">
        <f t="shared" ref="AQ87:AQ150" si="43">AP87/AO87</f>
        <v>#DIV/0!</v>
      </c>
      <c r="AR87" s="24">
        <f>SUMIFS('Faturamento SP3'!$H$2:$H$692,'Faturamento SP3'!$D$2:$D$692,'Infos Relatório'!$B$84,'Faturamento SP3'!$E$2:$E$692,'Infos Relatório'!$B87,'Faturamento SP3'!$Z$2:$Z$692,'Infos Relatório'!AM$1)</f>
        <v>0</v>
      </c>
      <c r="AS87" s="23">
        <f>COUNTIFS('Faturamento SP3'!$D$2:$D$692,'Infos Relatório'!$B$84,'Faturamento SP3'!$E$2:$E$692,'Infos Relatório'!$B87,'Faturamento SP3'!$Z$2:$Z$692,'Infos Relatório'!AS$1)</f>
        <v>0</v>
      </c>
      <c r="AT87" s="13">
        <f>SUMIFS('Faturamento SP3'!$G$2:$G$692,'Faturamento SP3'!$D$2:$D$692,'Infos Relatório'!$B$84,'Faturamento SP3'!$E$2:$E$692,'Infos Relatório'!$B87,'Faturamento SP3'!$Z$2:$Z$692,'Infos Relatório'!AS$1)</f>
        <v>0</v>
      </c>
      <c r="AU87" s="13">
        <f>SUMIFS('Faturamento SP3'!$J$2:$J$692,'Faturamento SP3'!$D$2:$D$692,'Infos Relatório'!$B$84,'Faturamento SP3'!$E$2:$E$692,'Infos Relatório'!$B87,'Faturamento SP3'!$Z$2:$Z$692,'Infos Relatório'!AS$1)</f>
        <v>0</v>
      </c>
      <c r="AV87" s="14">
        <f>SUMIFS('Faturamento SP3'!$O$2:$O$692,'Faturamento SP3'!$D$2:$D$692,'Infos Relatório'!$B$84,'Faturamento SP3'!$E$2:$E$692,'Infos Relatório'!$B87,'Faturamento SP3'!$Z$2:$Z$692,'Infos Relatório'!AS$1,'Faturamento SP3'!$T$2:$T$692,"Sim")+SUMIFS('Faturamento SP3'!$P$2:$P$692,'Faturamento SP3'!$D$2:$D$692,'Infos Relatório'!$B$84,'Faturamento SP3'!$E$2:$E$692,'Infos Relatório'!$B87,'Faturamento SP3'!$Z$2:$Z$692,'Infos Relatório'!AS$1,'Faturamento SP3'!$T$2:$T$692,"Sim")</f>
        <v>0</v>
      </c>
      <c r="AW87" s="27" t="e">
        <f t="shared" ref="AW87:AW150" si="44">AV87/AU87</f>
        <v>#DIV/0!</v>
      </c>
      <c r="AX87" s="24">
        <f>SUMIFS('Faturamento SP3'!$H$2:$H$692,'Faturamento SP3'!$D$2:$D$692,'Infos Relatório'!$B$84,'Faturamento SP3'!$E$2:$E$692,'Infos Relatório'!$B87,'Faturamento SP3'!$Z$2:$Z$692,'Infos Relatório'!AS$1)</f>
        <v>0</v>
      </c>
      <c r="AY87" s="23">
        <f>COUNTIFS('Faturamento SP3'!$D$2:$D$692,'Infos Relatório'!$B$84,'Faturamento SP3'!$E$2:$E$692,'Infos Relatório'!$B87,'Faturamento SP3'!$Z$2:$Z$692,'Infos Relatório'!AY$1)</f>
        <v>0</v>
      </c>
      <c r="AZ87" s="13">
        <f>SUMIFS('Faturamento SP3'!$G$2:$G$692,'Faturamento SP3'!$D$2:$D$692,'Infos Relatório'!$B$84,'Faturamento SP3'!$E$2:$E$692,'Infos Relatório'!$B87,'Faturamento SP3'!$Z$2:$Z$692,'Infos Relatório'!AY$1)</f>
        <v>0</v>
      </c>
      <c r="BA87" s="13">
        <f>SUMIFS('Faturamento SP3'!$J$2:$J$692,'Faturamento SP3'!$D$2:$D$692,'Infos Relatório'!$B$84,'Faturamento SP3'!$E$2:$E$692,'Infos Relatório'!$B87,'Faturamento SP3'!$Z$2:$Z$692,'Infos Relatório'!AY$1)</f>
        <v>0</v>
      </c>
      <c r="BB87" s="14">
        <f>SUMIFS('Faturamento SP3'!$O$2:$O$692,'Faturamento SP3'!$D$2:$D$692,'Infos Relatório'!$B$84,'Faturamento SP3'!$E$2:$E$692,'Infos Relatório'!$B87,'Faturamento SP3'!$Z$2:$Z$692,'Infos Relatório'!AY$1,'Faturamento SP3'!$T$2:$T$692,"Sim")+SUMIFS('Faturamento SP3'!$P$2:$P$692,'Faturamento SP3'!$D$2:$D$692,'Infos Relatório'!$B$84,'Faturamento SP3'!$E$2:$E$692,'Infos Relatório'!$B87,'Faturamento SP3'!$Z$2:$Z$692,'Infos Relatório'!AY$1,'Faturamento SP3'!$T$2:$T$692,"Sim")</f>
        <v>0</v>
      </c>
      <c r="BC87" s="27" t="e">
        <f t="shared" ref="BC87:BC150" si="45">BB87/BA87</f>
        <v>#DIV/0!</v>
      </c>
      <c r="BD87" s="24">
        <f>SUMIFS('Faturamento SP3'!$H$2:$H$692,'Faturamento SP3'!$D$2:$D$692,'Infos Relatório'!$B$84,'Faturamento SP3'!$E$2:$E$692,'Infos Relatório'!$B87,'Faturamento SP3'!$Z$2:$Z$692,'Infos Relatório'!AY$1)</f>
        <v>0</v>
      </c>
      <c r="BE87" s="23">
        <f>COUNTIFS('Faturamento SP3'!$D$2:$D$692,'Infos Relatório'!$B$84,'Faturamento SP3'!$E$2:$E$692,'Infos Relatório'!$B87,'Faturamento SP3'!$Z$2:$Z$692,'Infos Relatório'!BE$1)</f>
        <v>0</v>
      </c>
      <c r="BF87" s="13">
        <f>SUMIFS('Faturamento SP3'!$G$2:$G$692,'Faturamento SP3'!$D$2:$D$692,'Infos Relatório'!$B$84,'Faturamento SP3'!$E$2:$E$692,'Infos Relatório'!$B87,'Faturamento SP3'!$Z$2:$Z$692,'Infos Relatório'!BE$1)</f>
        <v>0</v>
      </c>
      <c r="BG87" s="13">
        <f>SUMIFS('Faturamento SP3'!$J$2:$J$692,'Faturamento SP3'!$D$2:$D$692,'Infos Relatório'!$B$84,'Faturamento SP3'!$E$2:$E$692,'Infos Relatório'!$B87,'Faturamento SP3'!$Z$2:$Z$692,'Infos Relatório'!BE$1)</f>
        <v>0</v>
      </c>
      <c r="BH87" s="14">
        <f>SUMIFS('Faturamento SP3'!$O$2:$O$692,'Faturamento SP3'!$D$2:$D$692,'Infos Relatório'!$B$84,'Faturamento SP3'!$E$2:$E$692,'Infos Relatório'!$B87,'Faturamento SP3'!$Z$2:$Z$692,'Infos Relatório'!BE$1,'Faturamento SP3'!$T$2:$T$692,"Sim")+SUMIFS('Faturamento SP3'!$P$2:$P$692,'Faturamento SP3'!$D$2:$D$692,'Infos Relatório'!$B$84,'Faturamento SP3'!$E$2:$E$692,'Infos Relatório'!$B87,'Faturamento SP3'!$Z$2:$Z$692,'Infos Relatório'!BE$1,'Faturamento SP3'!$T$2:$T$692,"Sim")</f>
        <v>0</v>
      </c>
      <c r="BI87" s="27" t="e">
        <f t="shared" ref="BI87:BI150" si="46">BH87/BG87</f>
        <v>#DIV/0!</v>
      </c>
      <c r="BJ87" s="24">
        <f>SUMIFS('Faturamento SP3'!$H$2:$H$692,'Faturamento SP3'!$D$2:$D$692,'Infos Relatório'!$B$84,'Faturamento SP3'!$E$2:$E$692,'Infos Relatório'!$B87,'Faturamento SP3'!$Z$2:$Z$692,'Infos Relatório'!BE$1)</f>
        <v>0</v>
      </c>
      <c r="BK87" s="23">
        <f>COUNTIFS('Faturamento SP3'!$D$2:$D$692,'Infos Relatório'!$B$84,'Faturamento SP3'!$E$2:$E$692,'Infos Relatório'!$B87,'Faturamento SP3'!$Z$2:$Z$692,'Infos Relatório'!BK$1)</f>
        <v>0</v>
      </c>
      <c r="BL87" s="13">
        <f>SUMIFS('Faturamento SP3'!$G$2:$G$692,'Faturamento SP3'!$D$2:$D$692,'Infos Relatório'!$B$84,'Faturamento SP3'!$E$2:$E$692,'Infos Relatório'!$B87,'Faturamento SP3'!$Z$2:$Z$692,'Infos Relatório'!BK$1)</f>
        <v>0</v>
      </c>
      <c r="BM87" s="13">
        <f>SUMIFS('Faturamento SP3'!$J$2:$J$692,'Faturamento SP3'!$D$2:$D$692,'Infos Relatório'!$B$84,'Faturamento SP3'!$E$2:$E$692,'Infos Relatório'!$B87,'Faturamento SP3'!$Z$2:$Z$692,'Infos Relatório'!BK$1)</f>
        <v>0</v>
      </c>
      <c r="BN87" s="14">
        <f>SUMIFS('Faturamento SP3'!$O$2:$O$692,'Faturamento SP3'!$D$2:$D$692,'Infos Relatório'!$B$84,'Faturamento SP3'!$E$2:$E$692,'Infos Relatório'!$B87,'Faturamento SP3'!$Z$2:$Z$692,'Infos Relatório'!BK$1,'Faturamento SP3'!$T$2:$T$692,"Sim")+SUMIFS('Faturamento SP3'!$P$2:$P$692,'Faturamento SP3'!$D$2:$D$692,'Infos Relatório'!$B$84,'Faturamento SP3'!$E$2:$E$692,'Infos Relatório'!$B87,'Faturamento SP3'!$Z$2:$Z$692,'Infos Relatório'!BK$1,'Faturamento SP3'!$T$2:$T$692,"Sim")</f>
        <v>0</v>
      </c>
      <c r="BO87" s="27" t="e">
        <f t="shared" ref="BO87:BO150" si="47">BN87/BM87</f>
        <v>#DIV/0!</v>
      </c>
      <c r="BP87" s="24">
        <f>SUMIFS('Faturamento SP3'!$H$2:$H$692,'Faturamento SP3'!$D$2:$D$692,'Infos Relatório'!$B$84,'Faturamento SP3'!$E$2:$E$692,'Infos Relatório'!$B87,'Faturamento SP3'!$Z$2:$Z$692,'Infos Relatório'!BK$1)</f>
        <v>0</v>
      </c>
      <c r="BQ87" s="23">
        <f>COUNTIFS('Faturamento SP3'!$D$2:$D$692,'Infos Relatório'!$B$84,'Faturamento SP3'!$E$2:$E$692,'Infos Relatório'!$B87,'Faturamento SP3'!$Z$2:$Z$692,'Infos Relatório'!BQ$1)</f>
        <v>0</v>
      </c>
      <c r="BR87" s="13">
        <f>SUMIFS('Faturamento SP3'!$G$2:$G$692,'Faturamento SP3'!$D$2:$D$692,'Infos Relatório'!$B$84,'Faturamento SP3'!$E$2:$E$692,'Infos Relatório'!$B87,'Faturamento SP3'!$Z$2:$Z$692,'Infos Relatório'!BQ$1)</f>
        <v>0</v>
      </c>
      <c r="BS87" s="13">
        <f>SUMIFS('Faturamento SP3'!$J$2:$J$692,'Faturamento SP3'!$D$2:$D$692,'Infos Relatório'!$B$84,'Faturamento SP3'!$E$2:$E$692,'Infos Relatório'!$B87,'Faturamento SP3'!$Z$2:$Z$692,'Infos Relatório'!BQ$1)</f>
        <v>0</v>
      </c>
      <c r="BT87" s="14">
        <f>SUMIFS('Faturamento SP3'!$O$2:$O$692,'Faturamento SP3'!$D$2:$D$692,'Infos Relatório'!$B$84,'Faturamento SP3'!$E$2:$E$692,'Infos Relatório'!$B87,'Faturamento SP3'!$Z$2:$Z$692,'Infos Relatório'!BQ$1,'Faturamento SP3'!$T$2:$T$692,"Sim")+SUMIFS('Faturamento SP3'!$P$2:$P$692,'Faturamento SP3'!$D$2:$D$692,'Infos Relatório'!$B$84,'Faturamento SP3'!$E$2:$E$692,'Infos Relatório'!$B87,'Faturamento SP3'!$Z$2:$Z$692,'Infos Relatório'!BQ$1,'Faturamento SP3'!$T$2:$T$692,"Sim")</f>
        <v>0</v>
      </c>
      <c r="BU87" s="27" t="e">
        <f t="shared" ref="BU87:BU150" si="48">BT87/BS87</f>
        <v>#DIV/0!</v>
      </c>
      <c r="BV87" s="24">
        <f>SUMIFS('Faturamento SP3'!$H$2:$H$692,'Faturamento SP3'!$D$2:$D$692,'Infos Relatório'!$B$84,'Faturamento SP3'!$E$2:$E$692,'Infos Relatório'!$B87,'Faturamento SP3'!$Z$2:$Z$692,'Infos Relatório'!BQ$1)</f>
        <v>0</v>
      </c>
    </row>
    <row r="88" spans="2:74">
      <c r="B88" s="17" t="s">
        <v>10</v>
      </c>
      <c r="C88" s="23">
        <f>COUNTIFS('Faturamento SP3'!$D$2:$D$692,'Infos Relatório'!$B$84,'Faturamento SP3'!$E$2:$E$692,'Infos Relatório'!$B88,'Faturamento SP3'!$Z$2:$Z$692,'Infos Relatório'!C$1)</f>
        <v>0</v>
      </c>
      <c r="D88" s="13">
        <f>SUMIFS('Faturamento SP3'!$G$2:$G$692,'Faturamento SP3'!$D$2:$D$692,'Infos Relatório'!$B$84,'Faturamento SP3'!$E$2:$E$692,'Infos Relatório'!$B88,'Faturamento SP3'!$Z$2:$Z$692,'Infos Relatório'!C$1)</f>
        <v>0</v>
      </c>
      <c r="E88" s="13">
        <f>SUMIFS('Faturamento SP3'!$J$2:$J$692,'Faturamento SP3'!$D$2:$D$692,'Infos Relatório'!$B$84,'Faturamento SP3'!$E$2:$E$692,'Infos Relatório'!$B88,'Faturamento SP3'!$Z$2:$Z$692,'Infos Relatório'!C$1)</f>
        <v>0</v>
      </c>
      <c r="F88" s="14">
        <f>SUMIFS('Faturamento SP3'!$O$2:$O$692,'Faturamento SP3'!$D$2:$D$692,'Infos Relatório'!$B$84,'Faturamento SP3'!$E$2:$E$692,'Infos Relatório'!$B88,'Faturamento SP3'!$Z$2:$Z$692,'Infos Relatório'!C$1,'Faturamento SP3'!$T$2:$T$692,"Sim")+SUMIFS('Faturamento SP3'!$P$2:$P$692,'Faturamento SP3'!$D$2:$D$692,'Infos Relatório'!$B$84,'Faturamento SP3'!$E$2:$E$692,'Infos Relatório'!$B88,'Faturamento SP3'!$Z$2:$Z$692,'Infos Relatório'!C$1,'Faturamento SP3'!$T$2:$T$692,"Sim")</f>
        <v>0</v>
      </c>
      <c r="G88" s="27" t="e">
        <f t="shared" si="37"/>
        <v>#DIV/0!</v>
      </c>
      <c r="H88" s="24">
        <f>SUMIFS('Faturamento SP3'!$H$2:$H$692,'Faturamento SP3'!$D$2:$D$692,'Infos Relatório'!$B$84,'Faturamento SP3'!$E$2:$E$692,'Infos Relatório'!$B88,'Faturamento SP3'!$Z$2:$Z$692,'Infos Relatório'!C$1)</f>
        <v>0</v>
      </c>
      <c r="I88" s="23">
        <f>COUNTIFS('Faturamento SP3'!$D$2:$D$692,'Infos Relatório'!$B$84,'Faturamento SP3'!$E$2:$E$692,'Infos Relatório'!$B88,'Faturamento SP3'!$Z$2:$Z$692,'Infos Relatório'!I$1)</f>
        <v>0</v>
      </c>
      <c r="J88" s="13">
        <f>SUMIFS('Faturamento SP3'!$G$2:$G$692,'Faturamento SP3'!$D$2:$D$692,'Infos Relatório'!$B$84,'Faturamento SP3'!$E$2:$E$692,'Infos Relatório'!$B88,'Faturamento SP3'!$Z$2:$Z$692,'Infos Relatório'!I$1)</f>
        <v>0</v>
      </c>
      <c r="K88" s="13">
        <f>SUMIFS('Faturamento SP3'!$J$2:$J$692,'Faturamento SP3'!$D$2:$D$692,'Infos Relatório'!$B$84,'Faturamento SP3'!$E$2:$E$692,'Infos Relatório'!$B88,'Faturamento SP3'!$Z$2:$Z$692,'Infos Relatório'!I$1)</f>
        <v>0</v>
      </c>
      <c r="L88" s="14">
        <f>SUMIFS('Faturamento SP3'!$O$2:$O$692,'Faturamento SP3'!$D$2:$D$692,'Infos Relatório'!$B$84,'Faturamento SP3'!$E$2:$E$692,'Infos Relatório'!$B88,'Faturamento SP3'!$Z$2:$Z$692,'Infos Relatório'!I$1,'Faturamento SP3'!$T$2:$T$692,"Sim")+SUMIFS('Faturamento SP3'!$P$2:$P$692,'Faturamento SP3'!$D$2:$D$692,'Infos Relatório'!$B$84,'Faturamento SP3'!$E$2:$E$692,'Infos Relatório'!$B88,'Faturamento SP3'!$Z$2:$Z$692,'Infos Relatório'!I$1,'Faturamento SP3'!$T$2:$T$692,"Sim")</f>
        <v>0</v>
      </c>
      <c r="M88" s="27" t="e">
        <f t="shared" si="38"/>
        <v>#DIV/0!</v>
      </c>
      <c r="N88" s="24">
        <f>SUMIFS('Faturamento SP3'!$H$2:$H$692,'Faturamento SP3'!$D$2:$D$692,'Infos Relatório'!$B$84,'Faturamento SP3'!$E$2:$E$692,'Infos Relatório'!$B88,'Faturamento SP3'!$Z$2:$Z$692,'Infos Relatório'!I$1)</f>
        <v>0</v>
      </c>
      <c r="O88" s="23">
        <f>COUNTIFS('Faturamento SP3'!$D$2:$D$692,'Infos Relatório'!$B$84,'Faturamento SP3'!$E$2:$E$692,'Infos Relatório'!$B88,'Faturamento SP3'!$Z$2:$Z$692,'Infos Relatório'!O$1)</f>
        <v>0</v>
      </c>
      <c r="P88" s="13">
        <f>SUMIFS('Faturamento SP3'!$G$2:$G$692,'Faturamento SP3'!$D$2:$D$692,'Infos Relatório'!$B$84,'Faturamento SP3'!$E$2:$E$692,'Infos Relatório'!$B88,'Faturamento SP3'!$Z$2:$Z$692,'Infos Relatório'!O$1)</f>
        <v>0</v>
      </c>
      <c r="Q88" s="13">
        <f>SUMIFS('Faturamento SP3'!$J$2:$J$692,'Faturamento SP3'!$D$2:$D$692,'Infos Relatório'!$B$84,'Faturamento SP3'!$E$2:$E$692,'Infos Relatório'!$B88,'Faturamento SP3'!$Z$2:$Z$692,'Infos Relatório'!O$1)</f>
        <v>0</v>
      </c>
      <c r="R88" s="14">
        <f>SUMIFS('Faturamento SP3'!$O$2:$O$692,'Faturamento SP3'!$D$2:$D$692,'Infos Relatório'!$B$84,'Faturamento SP3'!$E$2:$E$692,'Infos Relatório'!$B88,'Faturamento SP3'!$Z$2:$Z$692,'Infos Relatório'!O$1,'Faturamento SP3'!$T$2:$T$692,"Sim")+SUMIFS('Faturamento SP3'!$P$2:$P$692,'Faturamento SP3'!$D$2:$D$692,'Infos Relatório'!$B$84,'Faturamento SP3'!$E$2:$E$692,'Infos Relatório'!$B88,'Faturamento SP3'!$Z$2:$Z$692,'Infos Relatório'!O$1,'Faturamento SP3'!$T$2:$T$692,"Sim")</f>
        <v>0</v>
      </c>
      <c r="S88" s="27" t="e">
        <f t="shared" si="39"/>
        <v>#DIV/0!</v>
      </c>
      <c r="T88" s="24">
        <f>SUMIFS('Faturamento SP3'!$H$2:$H$692,'Faturamento SP3'!$D$2:$D$692,'Infos Relatório'!$B$84,'Faturamento SP3'!$E$2:$E$692,'Infos Relatório'!$B88,'Faturamento SP3'!$Z$2:$Z$692,'Infos Relatório'!O$1)</f>
        <v>0</v>
      </c>
      <c r="U88" s="23">
        <f>COUNTIFS('Faturamento SP3'!$D$2:$D$692,'Infos Relatório'!$B$84,'Faturamento SP3'!$E$2:$E$692,'Infos Relatório'!$B88,'Faturamento SP3'!$Z$2:$Z$692,'Infos Relatório'!U$1)</f>
        <v>0</v>
      </c>
      <c r="V88" s="13">
        <f>SUMIFS('Faturamento SP3'!$G$2:$G$692,'Faturamento SP3'!$D$2:$D$692,'Infos Relatório'!$B$84,'Faturamento SP3'!$E$2:$E$692,'Infos Relatório'!$B88,'Faturamento SP3'!$Z$2:$Z$692,'Infos Relatório'!U$1)</f>
        <v>0</v>
      </c>
      <c r="W88" s="13">
        <f>SUMIFS('Faturamento SP3'!$J$2:$J$692,'Faturamento SP3'!$D$2:$D$692,'Infos Relatório'!$B$84,'Faturamento SP3'!$E$2:$E$692,'Infos Relatório'!$B88,'Faturamento SP3'!$Z$2:$Z$692,'Infos Relatório'!U$1)</f>
        <v>0</v>
      </c>
      <c r="X88" s="14">
        <f>SUMIFS('Faturamento SP3'!$O$2:$O$692,'Faturamento SP3'!$D$2:$D$692,'Infos Relatório'!$B$84,'Faturamento SP3'!$E$2:$E$692,'Infos Relatório'!$B88,'Faturamento SP3'!$Z$2:$Z$692,'Infos Relatório'!U$1,'Faturamento SP3'!$T$2:$T$692,"Sim")+SUMIFS('Faturamento SP3'!$P$2:$P$692,'Faturamento SP3'!$D$2:$D$692,'Infos Relatório'!$B$84,'Faturamento SP3'!$E$2:$E$692,'Infos Relatório'!$B88,'Faturamento SP3'!$Z$2:$Z$692,'Infos Relatório'!U$1,'Faturamento SP3'!$T$2:$T$692,"Sim")</f>
        <v>0</v>
      </c>
      <c r="Y88" s="27" t="e">
        <f t="shared" si="40"/>
        <v>#DIV/0!</v>
      </c>
      <c r="Z88" s="24">
        <f>SUMIFS('Faturamento SP3'!$H$2:$H$692,'Faturamento SP3'!$D$2:$D$692,'Infos Relatório'!$B$84,'Faturamento SP3'!$E$2:$E$692,'Infos Relatório'!$B88,'Faturamento SP3'!$Z$2:$Z$692,'Infos Relatório'!U$1)</f>
        <v>0</v>
      </c>
      <c r="AA88" s="23">
        <f>COUNTIFS('Faturamento SP3'!$D$2:$D$692,'Infos Relatório'!$B$84,'Faturamento SP3'!$E$2:$E$692,'Infos Relatório'!$B88,'Faturamento SP3'!$Z$2:$Z$692,'Infos Relatório'!AA$1)</f>
        <v>0</v>
      </c>
      <c r="AB88" s="13">
        <f>SUMIFS('Faturamento SP3'!$G$2:$G$692,'Faturamento SP3'!$D$2:$D$692,'Infos Relatório'!$B$84,'Faturamento SP3'!$E$2:$E$692,'Infos Relatório'!$B88,'Faturamento SP3'!$Z$2:$Z$692,'Infos Relatório'!AA$1)</f>
        <v>0</v>
      </c>
      <c r="AC88" s="13">
        <f>SUMIFS('Faturamento SP3'!$J$2:$J$692,'Faturamento SP3'!$D$2:$D$692,'Infos Relatório'!$B$84,'Faturamento SP3'!$E$2:$E$692,'Infos Relatório'!$B88,'Faturamento SP3'!$Z$2:$Z$692,'Infos Relatório'!AA$1)</f>
        <v>0</v>
      </c>
      <c r="AD88" s="14">
        <f>SUMIFS('Faturamento SP3'!$O$2:$O$692,'Faturamento SP3'!$D$2:$D$692,'Infos Relatório'!$B$84,'Faturamento SP3'!$E$2:$E$692,'Infos Relatório'!$B88,'Faturamento SP3'!$Z$2:$Z$692,'Infos Relatório'!AA$1,'Faturamento SP3'!$T$2:$T$692,"Sim")+SUMIFS('Faturamento SP3'!$P$2:$P$692,'Faturamento SP3'!$D$2:$D$692,'Infos Relatório'!$B$84,'Faturamento SP3'!$E$2:$E$692,'Infos Relatório'!$B88,'Faturamento SP3'!$Z$2:$Z$692,'Infos Relatório'!AA$1,'Faturamento SP3'!$T$2:$T$692,"Sim")</f>
        <v>0</v>
      </c>
      <c r="AE88" s="27" t="e">
        <f t="shared" si="41"/>
        <v>#DIV/0!</v>
      </c>
      <c r="AF88" s="24">
        <f>SUMIFS('Faturamento SP3'!$H$2:$H$692,'Faturamento SP3'!$D$2:$D$692,'Infos Relatório'!$B$84,'Faturamento SP3'!$E$2:$E$692,'Infos Relatório'!$B88,'Faturamento SP3'!$Z$2:$Z$692,'Infos Relatório'!AA$1)</f>
        <v>0</v>
      </c>
      <c r="AG88" s="23">
        <f>COUNTIFS('Faturamento SP3'!$D$2:$D$692,'Infos Relatório'!$B$84,'Faturamento SP3'!$E$2:$E$692,'Infos Relatório'!$B88,'Faturamento SP3'!$Z$2:$Z$692,'Infos Relatório'!AG$1)</f>
        <v>0</v>
      </c>
      <c r="AH88" s="13">
        <f>SUMIFS('Faturamento SP3'!$G$2:$G$692,'Faturamento SP3'!$D$2:$D$692,'Infos Relatório'!$B$84,'Faturamento SP3'!$E$2:$E$692,'Infos Relatório'!$B88,'Faturamento SP3'!$Z$2:$Z$692,'Infos Relatório'!AG$1)</f>
        <v>0</v>
      </c>
      <c r="AI88" s="13">
        <f>SUMIFS('Faturamento SP3'!$J$2:$J$692,'Faturamento SP3'!$D$2:$D$692,'Infos Relatório'!$B$84,'Faturamento SP3'!$E$2:$E$692,'Infos Relatório'!$B88,'Faturamento SP3'!$Z$2:$Z$692,'Infos Relatório'!AG$1)</f>
        <v>0</v>
      </c>
      <c r="AJ88" s="14">
        <f>SUMIFS('Faturamento SP3'!$O$2:$O$692,'Faturamento SP3'!$D$2:$D$692,'Infos Relatório'!$B$84,'Faturamento SP3'!$E$2:$E$692,'Infos Relatório'!$B88,'Faturamento SP3'!$Z$2:$Z$692,'Infos Relatório'!AG$1,'Faturamento SP3'!$T$2:$T$692,"Sim")+SUMIFS('Faturamento SP3'!$P$2:$P$692,'Faturamento SP3'!$D$2:$D$692,'Infos Relatório'!$B$84,'Faturamento SP3'!$E$2:$E$692,'Infos Relatório'!$B88,'Faturamento SP3'!$Z$2:$Z$692,'Infos Relatório'!AG$1,'Faturamento SP3'!$T$2:$T$692,"Sim")</f>
        <v>0</v>
      </c>
      <c r="AK88" s="27" t="e">
        <f t="shared" si="42"/>
        <v>#DIV/0!</v>
      </c>
      <c r="AL88" s="24">
        <f>SUMIFS('Faturamento SP3'!$H$2:$H$692,'Faturamento SP3'!$D$2:$D$692,'Infos Relatório'!$B$84,'Faturamento SP3'!$E$2:$E$692,'Infos Relatório'!$B88,'Faturamento SP3'!$Z$2:$Z$692,'Infos Relatório'!AG$1)</f>
        <v>0</v>
      </c>
      <c r="AM88" s="23">
        <f>COUNTIFS('Faturamento SP3'!$D$2:$D$692,'Infos Relatório'!$B$84,'Faturamento SP3'!$E$2:$E$692,'Infos Relatório'!$B88,'Faturamento SP3'!$Z$2:$Z$692,'Infos Relatório'!AM$1)</f>
        <v>0</v>
      </c>
      <c r="AN88" s="13">
        <f>SUMIFS('Faturamento SP3'!$G$2:$G$692,'Faturamento SP3'!$D$2:$D$692,'Infos Relatório'!$B$84,'Faturamento SP3'!$E$2:$E$692,'Infos Relatório'!$B88,'Faturamento SP3'!$Z$2:$Z$692,'Infos Relatório'!AM$1)</f>
        <v>0</v>
      </c>
      <c r="AO88" s="13">
        <f>SUMIFS('Faturamento SP3'!$J$2:$J$692,'Faturamento SP3'!$D$2:$D$692,'Infos Relatório'!$B$84,'Faturamento SP3'!$E$2:$E$692,'Infos Relatório'!$B88,'Faturamento SP3'!$Z$2:$Z$692,'Infos Relatório'!AM$1)</f>
        <v>0</v>
      </c>
      <c r="AP88" s="14">
        <f>SUMIFS('Faturamento SP3'!$O$2:$O$692,'Faturamento SP3'!$D$2:$D$692,'Infos Relatório'!$B$84,'Faturamento SP3'!$E$2:$E$692,'Infos Relatório'!$B88,'Faturamento SP3'!$Z$2:$Z$692,'Infos Relatório'!AM$1,'Faturamento SP3'!$T$2:$T$692,"Sim")+SUMIFS('Faturamento SP3'!$P$2:$P$692,'Faturamento SP3'!$D$2:$D$692,'Infos Relatório'!$B$84,'Faturamento SP3'!$E$2:$E$692,'Infos Relatório'!$B88,'Faturamento SP3'!$Z$2:$Z$692,'Infos Relatório'!AM$1,'Faturamento SP3'!$T$2:$T$692,"Sim")</f>
        <v>0</v>
      </c>
      <c r="AQ88" s="27" t="e">
        <f t="shared" si="43"/>
        <v>#DIV/0!</v>
      </c>
      <c r="AR88" s="24">
        <f>SUMIFS('Faturamento SP3'!$H$2:$H$692,'Faturamento SP3'!$D$2:$D$692,'Infos Relatório'!$B$84,'Faturamento SP3'!$E$2:$E$692,'Infos Relatório'!$B88,'Faturamento SP3'!$Z$2:$Z$692,'Infos Relatório'!AM$1)</f>
        <v>0</v>
      </c>
      <c r="AS88" s="23">
        <f>COUNTIFS('Faturamento SP3'!$D$2:$D$692,'Infos Relatório'!$B$84,'Faturamento SP3'!$E$2:$E$692,'Infos Relatório'!$B88,'Faturamento SP3'!$Z$2:$Z$692,'Infos Relatório'!AS$1)</f>
        <v>0</v>
      </c>
      <c r="AT88" s="13">
        <f>SUMIFS('Faturamento SP3'!$G$2:$G$692,'Faturamento SP3'!$D$2:$D$692,'Infos Relatório'!$B$84,'Faturamento SP3'!$E$2:$E$692,'Infos Relatório'!$B88,'Faturamento SP3'!$Z$2:$Z$692,'Infos Relatório'!AS$1)</f>
        <v>0</v>
      </c>
      <c r="AU88" s="13">
        <f>SUMIFS('Faturamento SP3'!$J$2:$J$692,'Faturamento SP3'!$D$2:$D$692,'Infos Relatório'!$B$84,'Faturamento SP3'!$E$2:$E$692,'Infos Relatório'!$B88,'Faturamento SP3'!$Z$2:$Z$692,'Infos Relatório'!AS$1)</f>
        <v>0</v>
      </c>
      <c r="AV88" s="14">
        <f>SUMIFS('Faturamento SP3'!$O$2:$O$692,'Faturamento SP3'!$D$2:$D$692,'Infos Relatório'!$B$84,'Faturamento SP3'!$E$2:$E$692,'Infos Relatório'!$B88,'Faturamento SP3'!$Z$2:$Z$692,'Infos Relatório'!AS$1,'Faturamento SP3'!$T$2:$T$692,"Sim")+SUMIFS('Faturamento SP3'!$P$2:$P$692,'Faturamento SP3'!$D$2:$D$692,'Infos Relatório'!$B$84,'Faturamento SP3'!$E$2:$E$692,'Infos Relatório'!$B88,'Faturamento SP3'!$Z$2:$Z$692,'Infos Relatório'!AS$1,'Faturamento SP3'!$T$2:$T$692,"Sim")</f>
        <v>0</v>
      </c>
      <c r="AW88" s="27" t="e">
        <f t="shared" si="44"/>
        <v>#DIV/0!</v>
      </c>
      <c r="AX88" s="24">
        <f>SUMIFS('Faturamento SP3'!$H$2:$H$692,'Faturamento SP3'!$D$2:$D$692,'Infos Relatório'!$B$84,'Faturamento SP3'!$E$2:$E$692,'Infos Relatório'!$B88,'Faturamento SP3'!$Z$2:$Z$692,'Infos Relatório'!AS$1)</f>
        <v>0</v>
      </c>
      <c r="AY88" s="23">
        <f>COUNTIFS('Faturamento SP3'!$D$2:$D$692,'Infos Relatório'!$B$84,'Faturamento SP3'!$E$2:$E$692,'Infos Relatório'!$B88,'Faturamento SP3'!$Z$2:$Z$692,'Infos Relatório'!AY$1)</f>
        <v>0</v>
      </c>
      <c r="AZ88" s="13">
        <f>SUMIFS('Faturamento SP3'!$G$2:$G$692,'Faturamento SP3'!$D$2:$D$692,'Infos Relatório'!$B$84,'Faturamento SP3'!$E$2:$E$692,'Infos Relatório'!$B88,'Faturamento SP3'!$Z$2:$Z$692,'Infos Relatório'!AY$1)</f>
        <v>0</v>
      </c>
      <c r="BA88" s="13">
        <f>SUMIFS('Faturamento SP3'!$J$2:$J$692,'Faturamento SP3'!$D$2:$D$692,'Infos Relatório'!$B$84,'Faturamento SP3'!$E$2:$E$692,'Infos Relatório'!$B88,'Faturamento SP3'!$Z$2:$Z$692,'Infos Relatório'!AY$1)</f>
        <v>0</v>
      </c>
      <c r="BB88" s="14">
        <f>SUMIFS('Faturamento SP3'!$O$2:$O$692,'Faturamento SP3'!$D$2:$D$692,'Infos Relatório'!$B$84,'Faturamento SP3'!$E$2:$E$692,'Infos Relatório'!$B88,'Faturamento SP3'!$Z$2:$Z$692,'Infos Relatório'!AY$1,'Faturamento SP3'!$T$2:$T$692,"Sim")+SUMIFS('Faturamento SP3'!$P$2:$P$692,'Faturamento SP3'!$D$2:$D$692,'Infos Relatório'!$B$84,'Faturamento SP3'!$E$2:$E$692,'Infos Relatório'!$B88,'Faturamento SP3'!$Z$2:$Z$692,'Infos Relatório'!AY$1,'Faturamento SP3'!$T$2:$T$692,"Sim")</f>
        <v>0</v>
      </c>
      <c r="BC88" s="27" t="e">
        <f t="shared" si="45"/>
        <v>#DIV/0!</v>
      </c>
      <c r="BD88" s="24">
        <f>SUMIFS('Faturamento SP3'!$H$2:$H$692,'Faturamento SP3'!$D$2:$D$692,'Infos Relatório'!$B$84,'Faturamento SP3'!$E$2:$E$692,'Infos Relatório'!$B88,'Faturamento SP3'!$Z$2:$Z$692,'Infos Relatório'!AY$1)</f>
        <v>0</v>
      </c>
      <c r="BE88" s="23">
        <f>COUNTIFS('Faturamento SP3'!$D$2:$D$692,'Infos Relatório'!$B$84,'Faturamento SP3'!$E$2:$E$692,'Infos Relatório'!$B88,'Faturamento SP3'!$Z$2:$Z$692,'Infos Relatório'!BE$1)</f>
        <v>0</v>
      </c>
      <c r="BF88" s="13">
        <f>SUMIFS('Faturamento SP3'!$G$2:$G$692,'Faturamento SP3'!$D$2:$D$692,'Infos Relatório'!$B$84,'Faturamento SP3'!$E$2:$E$692,'Infos Relatório'!$B88,'Faturamento SP3'!$Z$2:$Z$692,'Infos Relatório'!BE$1)</f>
        <v>0</v>
      </c>
      <c r="BG88" s="13">
        <f>SUMIFS('Faturamento SP3'!$J$2:$J$692,'Faturamento SP3'!$D$2:$D$692,'Infos Relatório'!$B$84,'Faturamento SP3'!$E$2:$E$692,'Infos Relatório'!$B88,'Faturamento SP3'!$Z$2:$Z$692,'Infos Relatório'!BE$1)</f>
        <v>0</v>
      </c>
      <c r="BH88" s="14">
        <f>SUMIFS('Faturamento SP3'!$O$2:$O$692,'Faturamento SP3'!$D$2:$D$692,'Infos Relatório'!$B$84,'Faturamento SP3'!$E$2:$E$692,'Infos Relatório'!$B88,'Faturamento SP3'!$Z$2:$Z$692,'Infos Relatório'!BE$1,'Faturamento SP3'!$T$2:$T$692,"Sim")+SUMIFS('Faturamento SP3'!$P$2:$P$692,'Faturamento SP3'!$D$2:$D$692,'Infos Relatório'!$B$84,'Faturamento SP3'!$E$2:$E$692,'Infos Relatório'!$B88,'Faturamento SP3'!$Z$2:$Z$692,'Infos Relatório'!BE$1,'Faturamento SP3'!$T$2:$T$692,"Sim")</f>
        <v>0</v>
      </c>
      <c r="BI88" s="27" t="e">
        <f t="shared" si="46"/>
        <v>#DIV/0!</v>
      </c>
      <c r="BJ88" s="24">
        <f>SUMIFS('Faturamento SP3'!$H$2:$H$692,'Faturamento SP3'!$D$2:$D$692,'Infos Relatório'!$B$84,'Faturamento SP3'!$E$2:$E$692,'Infos Relatório'!$B88,'Faturamento SP3'!$Z$2:$Z$692,'Infos Relatório'!BE$1)</f>
        <v>0</v>
      </c>
      <c r="BK88" s="23">
        <f>COUNTIFS('Faturamento SP3'!$D$2:$D$692,'Infos Relatório'!$B$84,'Faturamento SP3'!$E$2:$E$692,'Infos Relatório'!$B88,'Faturamento SP3'!$Z$2:$Z$692,'Infos Relatório'!BK$1)</f>
        <v>0</v>
      </c>
      <c r="BL88" s="13">
        <f>SUMIFS('Faturamento SP3'!$G$2:$G$692,'Faturamento SP3'!$D$2:$D$692,'Infos Relatório'!$B$84,'Faturamento SP3'!$E$2:$E$692,'Infos Relatório'!$B88,'Faturamento SP3'!$Z$2:$Z$692,'Infos Relatório'!BK$1)</f>
        <v>0</v>
      </c>
      <c r="BM88" s="13">
        <f>SUMIFS('Faturamento SP3'!$J$2:$J$692,'Faturamento SP3'!$D$2:$D$692,'Infos Relatório'!$B$84,'Faturamento SP3'!$E$2:$E$692,'Infos Relatório'!$B88,'Faturamento SP3'!$Z$2:$Z$692,'Infos Relatório'!BK$1)</f>
        <v>0</v>
      </c>
      <c r="BN88" s="14">
        <f>SUMIFS('Faturamento SP3'!$O$2:$O$692,'Faturamento SP3'!$D$2:$D$692,'Infos Relatório'!$B$84,'Faturamento SP3'!$E$2:$E$692,'Infos Relatório'!$B88,'Faturamento SP3'!$Z$2:$Z$692,'Infos Relatório'!BK$1,'Faturamento SP3'!$T$2:$T$692,"Sim")+SUMIFS('Faturamento SP3'!$P$2:$P$692,'Faturamento SP3'!$D$2:$D$692,'Infos Relatório'!$B$84,'Faturamento SP3'!$E$2:$E$692,'Infos Relatório'!$B88,'Faturamento SP3'!$Z$2:$Z$692,'Infos Relatório'!BK$1,'Faturamento SP3'!$T$2:$T$692,"Sim")</f>
        <v>0</v>
      </c>
      <c r="BO88" s="27" t="e">
        <f t="shared" si="47"/>
        <v>#DIV/0!</v>
      </c>
      <c r="BP88" s="24">
        <f>SUMIFS('Faturamento SP3'!$H$2:$H$692,'Faturamento SP3'!$D$2:$D$692,'Infos Relatório'!$B$84,'Faturamento SP3'!$E$2:$E$692,'Infos Relatório'!$B88,'Faturamento SP3'!$Z$2:$Z$692,'Infos Relatório'!BK$1)</f>
        <v>0</v>
      </c>
      <c r="BQ88" s="23">
        <f>COUNTIFS('Faturamento SP3'!$D$2:$D$692,'Infos Relatório'!$B$84,'Faturamento SP3'!$E$2:$E$692,'Infos Relatório'!$B88,'Faturamento SP3'!$Z$2:$Z$692,'Infos Relatório'!BQ$1)</f>
        <v>0</v>
      </c>
      <c r="BR88" s="13">
        <f>SUMIFS('Faturamento SP3'!$G$2:$G$692,'Faturamento SP3'!$D$2:$D$692,'Infos Relatório'!$B$84,'Faturamento SP3'!$E$2:$E$692,'Infos Relatório'!$B88,'Faturamento SP3'!$Z$2:$Z$692,'Infos Relatório'!BQ$1)</f>
        <v>0</v>
      </c>
      <c r="BS88" s="13">
        <f>SUMIFS('Faturamento SP3'!$J$2:$J$692,'Faturamento SP3'!$D$2:$D$692,'Infos Relatório'!$B$84,'Faturamento SP3'!$E$2:$E$692,'Infos Relatório'!$B88,'Faturamento SP3'!$Z$2:$Z$692,'Infos Relatório'!BQ$1)</f>
        <v>0</v>
      </c>
      <c r="BT88" s="14">
        <f>SUMIFS('Faturamento SP3'!$O$2:$O$692,'Faturamento SP3'!$D$2:$D$692,'Infos Relatório'!$B$84,'Faturamento SP3'!$E$2:$E$692,'Infos Relatório'!$B88,'Faturamento SP3'!$Z$2:$Z$692,'Infos Relatório'!BQ$1,'Faturamento SP3'!$T$2:$T$692,"Sim")+SUMIFS('Faturamento SP3'!$P$2:$P$692,'Faturamento SP3'!$D$2:$D$692,'Infos Relatório'!$B$84,'Faturamento SP3'!$E$2:$E$692,'Infos Relatório'!$B88,'Faturamento SP3'!$Z$2:$Z$692,'Infos Relatório'!BQ$1,'Faturamento SP3'!$T$2:$T$692,"Sim")</f>
        <v>0</v>
      </c>
      <c r="BU88" s="27" t="e">
        <f t="shared" si="48"/>
        <v>#DIV/0!</v>
      </c>
      <c r="BV88" s="24">
        <f>SUMIFS('Faturamento SP3'!$H$2:$H$692,'Faturamento SP3'!$D$2:$D$692,'Infos Relatório'!$B$84,'Faturamento SP3'!$E$2:$E$692,'Infos Relatório'!$B88,'Faturamento SP3'!$Z$2:$Z$692,'Infos Relatório'!BQ$1)</f>
        <v>0</v>
      </c>
    </row>
    <row r="89" spans="2:74">
      <c r="B89" s="17" t="s">
        <v>11</v>
      </c>
      <c r="C89" s="23">
        <f>COUNTIFS('Faturamento SP3'!$D$2:$D$692,'Infos Relatório'!$B$84,'Faturamento SP3'!$E$2:$E$692,'Infos Relatório'!$B89,'Faturamento SP3'!$Z$2:$Z$692,'Infos Relatório'!C$1)</f>
        <v>0</v>
      </c>
      <c r="D89" s="13">
        <f>SUMIFS('Faturamento SP3'!$G$2:$G$692,'Faturamento SP3'!$D$2:$D$692,'Infos Relatório'!$B$84,'Faturamento SP3'!$E$2:$E$692,'Infos Relatório'!$B89,'Faturamento SP3'!$Z$2:$Z$692,'Infos Relatório'!C$1)</f>
        <v>0</v>
      </c>
      <c r="E89" s="13">
        <f>SUMIFS('Faturamento SP3'!$J$2:$J$692,'Faturamento SP3'!$D$2:$D$692,'Infos Relatório'!$B$84,'Faturamento SP3'!$E$2:$E$692,'Infos Relatório'!$B89,'Faturamento SP3'!$Z$2:$Z$692,'Infos Relatório'!C$1)</f>
        <v>0</v>
      </c>
      <c r="F89" s="14">
        <f>SUMIFS('Faturamento SP3'!$O$2:$O$692,'Faturamento SP3'!$D$2:$D$692,'Infos Relatório'!$B$84,'Faturamento SP3'!$E$2:$E$692,'Infos Relatório'!$B89,'Faturamento SP3'!$Z$2:$Z$692,'Infos Relatório'!C$1,'Faturamento SP3'!$T$2:$T$692,"Sim")+SUMIFS('Faturamento SP3'!$P$2:$P$692,'Faturamento SP3'!$D$2:$D$692,'Infos Relatório'!$B$84,'Faturamento SP3'!$E$2:$E$692,'Infos Relatório'!$B89,'Faturamento SP3'!$Z$2:$Z$692,'Infos Relatório'!C$1,'Faturamento SP3'!$T$2:$T$692,"Sim")</f>
        <v>0</v>
      </c>
      <c r="G89" s="27" t="e">
        <f t="shared" si="37"/>
        <v>#DIV/0!</v>
      </c>
      <c r="H89" s="24">
        <f>SUMIFS('Faturamento SP3'!$H$2:$H$692,'Faturamento SP3'!$D$2:$D$692,'Infos Relatório'!$B$84,'Faturamento SP3'!$E$2:$E$692,'Infos Relatório'!$B89,'Faturamento SP3'!$Z$2:$Z$692,'Infos Relatório'!C$1)</f>
        <v>0</v>
      </c>
      <c r="I89" s="23">
        <f>COUNTIFS('Faturamento SP3'!$D$2:$D$692,'Infos Relatório'!$B$84,'Faturamento SP3'!$E$2:$E$692,'Infos Relatório'!$B89,'Faturamento SP3'!$Z$2:$Z$692,'Infos Relatório'!I$1)</f>
        <v>0</v>
      </c>
      <c r="J89" s="13">
        <f>SUMIFS('Faturamento SP3'!$G$2:$G$692,'Faturamento SP3'!$D$2:$D$692,'Infos Relatório'!$B$84,'Faturamento SP3'!$E$2:$E$692,'Infos Relatório'!$B89,'Faturamento SP3'!$Z$2:$Z$692,'Infos Relatório'!I$1)</f>
        <v>0</v>
      </c>
      <c r="K89" s="13">
        <f>SUMIFS('Faturamento SP3'!$J$2:$J$692,'Faturamento SP3'!$D$2:$D$692,'Infos Relatório'!$B$84,'Faturamento SP3'!$E$2:$E$692,'Infos Relatório'!$B89,'Faturamento SP3'!$Z$2:$Z$692,'Infos Relatório'!I$1)</f>
        <v>0</v>
      </c>
      <c r="L89" s="14">
        <f>SUMIFS('Faturamento SP3'!$O$2:$O$692,'Faturamento SP3'!$D$2:$D$692,'Infos Relatório'!$B$84,'Faturamento SP3'!$E$2:$E$692,'Infos Relatório'!$B89,'Faturamento SP3'!$Z$2:$Z$692,'Infos Relatório'!I$1,'Faturamento SP3'!$T$2:$T$692,"Sim")+SUMIFS('Faturamento SP3'!$P$2:$P$692,'Faturamento SP3'!$D$2:$D$692,'Infos Relatório'!$B$84,'Faturamento SP3'!$E$2:$E$692,'Infos Relatório'!$B89,'Faturamento SP3'!$Z$2:$Z$692,'Infos Relatório'!I$1,'Faturamento SP3'!$T$2:$T$692,"Sim")</f>
        <v>0</v>
      </c>
      <c r="M89" s="27" t="e">
        <f t="shared" si="38"/>
        <v>#DIV/0!</v>
      </c>
      <c r="N89" s="24">
        <f>SUMIFS('Faturamento SP3'!$H$2:$H$692,'Faturamento SP3'!$D$2:$D$692,'Infos Relatório'!$B$84,'Faturamento SP3'!$E$2:$E$692,'Infos Relatório'!$B89,'Faturamento SP3'!$Z$2:$Z$692,'Infos Relatório'!I$1)</f>
        <v>0</v>
      </c>
      <c r="O89" s="23">
        <f>COUNTIFS('Faturamento SP3'!$D$2:$D$692,'Infos Relatório'!$B$84,'Faturamento SP3'!$E$2:$E$692,'Infos Relatório'!$B89,'Faturamento SP3'!$Z$2:$Z$692,'Infos Relatório'!O$1)</f>
        <v>0</v>
      </c>
      <c r="P89" s="13">
        <f>SUMIFS('Faturamento SP3'!$G$2:$G$692,'Faturamento SP3'!$D$2:$D$692,'Infos Relatório'!$B$84,'Faturamento SP3'!$E$2:$E$692,'Infos Relatório'!$B89,'Faturamento SP3'!$Z$2:$Z$692,'Infos Relatório'!O$1)</f>
        <v>0</v>
      </c>
      <c r="Q89" s="13">
        <f>SUMIFS('Faturamento SP3'!$J$2:$J$692,'Faturamento SP3'!$D$2:$D$692,'Infos Relatório'!$B$84,'Faturamento SP3'!$E$2:$E$692,'Infos Relatório'!$B89,'Faturamento SP3'!$Z$2:$Z$692,'Infos Relatório'!O$1)</f>
        <v>0</v>
      </c>
      <c r="R89" s="14">
        <f>SUMIFS('Faturamento SP3'!$O$2:$O$692,'Faturamento SP3'!$D$2:$D$692,'Infos Relatório'!$B$84,'Faturamento SP3'!$E$2:$E$692,'Infos Relatório'!$B89,'Faturamento SP3'!$Z$2:$Z$692,'Infos Relatório'!O$1,'Faturamento SP3'!$T$2:$T$692,"Sim")+SUMIFS('Faturamento SP3'!$P$2:$P$692,'Faturamento SP3'!$D$2:$D$692,'Infos Relatório'!$B$84,'Faturamento SP3'!$E$2:$E$692,'Infos Relatório'!$B89,'Faturamento SP3'!$Z$2:$Z$692,'Infos Relatório'!O$1,'Faturamento SP3'!$T$2:$T$692,"Sim")</f>
        <v>0</v>
      </c>
      <c r="S89" s="27" t="e">
        <f t="shared" si="39"/>
        <v>#DIV/0!</v>
      </c>
      <c r="T89" s="24">
        <f>SUMIFS('Faturamento SP3'!$H$2:$H$692,'Faturamento SP3'!$D$2:$D$692,'Infos Relatório'!$B$84,'Faturamento SP3'!$E$2:$E$692,'Infos Relatório'!$B89,'Faturamento SP3'!$Z$2:$Z$692,'Infos Relatório'!O$1)</f>
        <v>0</v>
      </c>
      <c r="U89" s="23">
        <f>COUNTIFS('Faturamento SP3'!$D$2:$D$692,'Infos Relatório'!$B$84,'Faturamento SP3'!$E$2:$E$692,'Infos Relatório'!$B89,'Faturamento SP3'!$Z$2:$Z$692,'Infos Relatório'!U$1)</f>
        <v>0</v>
      </c>
      <c r="V89" s="13">
        <f>SUMIFS('Faturamento SP3'!$G$2:$G$692,'Faturamento SP3'!$D$2:$D$692,'Infos Relatório'!$B$84,'Faturamento SP3'!$E$2:$E$692,'Infos Relatório'!$B89,'Faturamento SP3'!$Z$2:$Z$692,'Infos Relatório'!U$1)</f>
        <v>0</v>
      </c>
      <c r="W89" s="13">
        <f>SUMIFS('Faturamento SP3'!$J$2:$J$692,'Faturamento SP3'!$D$2:$D$692,'Infos Relatório'!$B$84,'Faturamento SP3'!$E$2:$E$692,'Infos Relatório'!$B89,'Faturamento SP3'!$Z$2:$Z$692,'Infos Relatório'!U$1)</f>
        <v>0</v>
      </c>
      <c r="X89" s="14">
        <f>SUMIFS('Faturamento SP3'!$O$2:$O$692,'Faturamento SP3'!$D$2:$D$692,'Infos Relatório'!$B$84,'Faturamento SP3'!$E$2:$E$692,'Infos Relatório'!$B89,'Faturamento SP3'!$Z$2:$Z$692,'Infos Relatório'!U$1,'Faturamento SP3'!$T$2:$T$692,"Sim")+SUMIFS('Faturamento SP3'!$P$2:$P$692,'Faturamento SP3'!$D$2:$D$692,'Infos Relatório'!$B$84,'Faturamento SP3'!$E$2:$E$692,'Infos Relatório'!$B89,'Faturamento SP3'!$Z$2:$Z$692,'Infos Relatório'!U$1,'Faturamento SP3'!$T$2:$T$692,"Sim")</f>
        <v>0</v>
      </c>
      <c r="Y89" s="27" t="e">
        <f t="shared" si="40"/>
        <v>#DIV/0!</v>
      </c>
      <c r="Z89" s="24">
        <f>SUMIFS('Faturamento SP3'!$H$2:$H$692,'Faturamento SP3'!$D$2:$D$692,'Infos Relatório'!$B$84,'Faturamento SP3'!$E$2:$E$692,'Infos Relatório'!$B89,'Faturamento SP3'!$Z$2:$Z$692,'Infos Relatório'!U$1)</f>
        <v>0</v>
      </c>
      <c r="AA89" s="23">
        <f>COUNTIFS('Faturamento SP3'!$D$2:$D$692,'Infos Relatório'!$B$84,'Faturamento SP3'!$E$2:$E$692,'Infos Relatório'!$B89,'Faturamento SP3'!$Z$2:$Z$692,'Infos Relatório'!AA$1)</f>
        <v>0</v>
      </c>
      <c r="AB89" s="13">
        <f>SUMIFS('Faturamento SP3'!$G$2:$G$692,'Faturamento SP3'!$D$2:$D$692,'Infos Relatório'!$B$84,'Faturamento SP3'!$E$2:$E$692,'Infos Relatório'!$B89,'Faturamento SP3'!$Z$2:$Z$692,'Infos Relatório'!AA$1)</f>
        <v>0</v>
      </c>
      <c r="AC89" s="13">
        <f>SUMIFS('Faturamento SP3'!$J$2:$J$692,'Faturamento SP3'!$D$2:$D$692,'Infos Relatório'!$B$84,'Faturamento SP3'!$E$2:$E$692,'Infos Relatório'!$B89,'Faturamento SP3'!$Z$2:$Z$692,'Infos Relatório'!AA$1)</f>
        <v>0</v>
      </c>
      <c r="AD89" s="14">
        <f>SUMIFS('Faturamento SP3'!$O$2:$O$692,'Faturamento SP3'!$D$2:$D$692,'Infos Relatório'!$B$84,'Faturamento SP3'!$E$2:$E$692,'Infos Relatório'!$B89,'Faturamento SP3'!$Z$2:$Z$692,'Infos Relatório'!AA$1,'Faturamento SP3'!$T$2:$T$692,"Sim")+SUMIFS('Faturamento SP3'!$P$2:$P$692,'Faturamento SP3'!$D$2:$D$692,'Infos Relatório'!$B$84,'Faturamento SP3'!$E$2:$E$692,'Infos Relatório'!$B89,'Faturamento SP3'!$Z$2:$Z$692,'Infos Relatório'!AA$1,'Faturamento SP3'!$T$2:$T$692,"Sim")</f>
        <v>0</v>
      </c>
      <c r="AE89" s="27" t="e">
        <f t="shared" si="41"/>
        <v>#DIV/0!</v>
      </c>
      <c r="AF89" s="24">
        <f>SUMIFS('Faturamento SP3'!$H$2:$H$692,'Faturamento SP3'!$D$2:$D$692,'Infos Relatório'!$B$84,'Faturamento SP3'!$E$2:$E$692,'Infos Relatório'!$B89,'Faturamento SP3'!$Z$2:$Z$692,'Infos Relatório'!AA$1)</f>
        <v>0</v>
      </c>
      <c r="AG89" s="23">
        <f>COUNTIFS('Faturamento SP3'!$D$2:$D$692,'Infos Relatório'!$B$84,'Faturamento SP3'!$E$2:$E$692,'Infos Relatório'!$B89,'Faturamento SP3'!$Z$2:$Z$692,'Infos Relatório'!AG$1)</f>
        <v>0</v>
      </c>
      <c r="AH89" s="13">
        <f>SUMIFS('Faturamento SP3'!$G$2:$G$692,'Faturamento SP3'!$D$2:$D$692,'Infos Relatório'!$B$84,'Faturamento SP3'!$E$2:$E$692,'Infos Relatório'!$B89,'Faturamento SP3'!$Z$2:$Z$692,'Infos Relatório'!AG$1)</f>
        <v>0</v>
      </c>
      <c r="AI89" s="13">
        <f>SUMIFS('Faturamento SP3'!$J$2:$J$692,'Faturamento SP3'!$D$2:$D$692,'Infos Relatório'!$B$84,'Faturamento SP3'!$E$2:$E$692,'Infos Relatório'!$B89,'Faturamento SP3'!$Z$2:$Z$692,'Infos Relatório'!AG$1)</f>
        <v>0</v>
      </c>
      <c r="AJ89" s="14">
        <f>SUMIFS('Faturamento SP3'!$O$2:$O$692,'Faturamento SP3'!$D$2:$D$692,'Infos Relatório'!$B$84,'Faturamento SP3'!$E$2:$E$692,'Infos Relatório'!$B89,'Faturamento SP3'!$Z$2:$Z$692,'Infos Relatório'!AG$1,'Faturamento SP3'!$T$2:$T$692,"Sim")+SUMIFS('Faturamento SP3'!$P$2:$P$692,'Faturamento SP3'!$D$2:$D$692,'Infos Relatório'!$B$84,'Faturamento SP3'!$E$2:$E$692,'Infos Relatório'!$B89,'Faturamento SP3'!$Z$2:$Z$692,'Infos Relatório'!AG$1,'Faturamento SP3'!$T$2:$T$692,"Sim")</f>
        <v>0</v>
      </c>
      <c r="AK89" s="27" t="e">
        <f t="shared" si="42"/>
        <v>#DIV/0!</v>
      </c>
      <c r="AL89" s="24">
        <f>SUMIFS('Faturamento SP3'!$H$2:$H$692,'Faturamento SP3'!$D$2:$D$692,'Infos Relatório'!$B$84,'Faturamento SP3'!$E$2:$E$692,'Infos Relatório'!$B89,'Faturamento SP3'!$Z$2:$Z$692,'Infos Relatório'!AG$1)</f>
        <v>0</v>
      </c>
      <c r="AM89" s="23">
        <f>COUNTIFS('Faturamento SP3'!$D$2:$D$692,'Infos Relatório'!$B$84,'Faturamento SP3'!$E$2:$E$692,'Infos Relatório'!$B89,'Faturamento SP3'!$Z$2:$Z$692,'Infos Relatório'!AM$1)</f>
        <v>0</v>
      </c>
      <c r="AN89" s="13">
        <f>SUMIFS('Faturamento SP3'!$G$2:$G$692,'Faturamento SP3'!$D$2:$D$692,'Infos Relatório'!$B$84,'Faturamento SP3'!$E$2:$E$692,'Infos Relatório'!$B89,'Faturamento SP3'!$Z$2:$Z$692,'Infos Relatório'!AM$1)</f>
        <v>0</v>
      </c>
      <c r="AO89" s="13">
        <f>SUMIFS('Faturamento SP3'!$J$2:$J$692,'Faturamento SP3'!$D$2:$D$692,'Infos Relatório'!$B$84,'Faturamento SP3'!$E$2:$E$692,'Infos Relatório'!$B89,'Faturamento SP3'!$Z$2:$Z$692,'Infos Relatório'!AM$1)</f>
        <v>0</v>
      </c>
      <c r="AP89" s="14">
        <f>SUMIFS('Faturamento SP3'!$O$2:$O$692,'Faturamento SP3'!$D$2:$D$692,'Infos Relatório'!$B$84,'Faturamento SP3'!$E$2:$E$692,'Infos Relatório'!$B89,'Faturamento SP3'!$Z$2:$Z$692,'Infos Relatório'!AM$1,'Faturamento SP3'!$T$2:$T$692,"Sim")+SUMIFS('Faturamento SP3'!$P$2:$P$692,'Faturamento SP3'!$D$2:$D$692,'Infos Relatório'!$B$84,'Faturamento SP3'!$E$2:$E$692,'Infos Relatório'!$B89,'Faturamento SP3'!$Z$2:$Z$692,'Infos Relatório'!AM$1,'Faturamento SP3'!$T$2:$T$692,"Sim")</f>
        <v>0</v>
      </c>
      <c r="AQ89" s="27" t="e">
        <f t="shared" si="43"/>
        <v>#DIV/0!</v>
      </c>
      <c r="AR89" s="24">
        <f>SUMIFS('Faturamento SP3'!$H$2:$H$692,'Faturamento SP3'!$D$2:$D$692,'Infos Relatório'!$B$84,'Faturamento SP3'!$E$2:$E$692,'Infos Relatório'!$B89,'Faturamento SP3'!$Z$2:$Z$692,'Infos Relatório'!AM$1)</f>
        <v>0</v>
      </c>
      <c r="AS89" s="23">
        <f>COUNTIFS('Faturamento SP3'!$D$2:$D$692,'Infos Relatório'!$B$84,'Faturamento SP3'!$E$2:$E$692,'Infos Relatório'!$B89,'Faturamento SP3'!$Z$2:$Z$692,'Infos Relatório'!AS$1)</f>
        <v>0</v>
      </c>
      <c r="AT89" s="13">
        <f>SUMIFS('Faturamento SP3'!$G$2:$G$692,'Faturamento SP3'!$D$2:$D$692,'Infos Relatório'!$B$84,'Faturamento SP3'!$E$2:$E$692,'Infos Relatório'!$B89,'Faturamento SP3'!$Z$2:$Z$692,'Infos Relatório'!AS$1)</f>
        <v>0</v>
      </c>
      <c r="AU89" s="13">
        <f>SUMIFS('Faturamento SP3'!$J$2:$J$692,'Faturamento SP3'!$D$2:$D$692,'Infos Relatório'!$B$84,'Faturamento SP3'!$E$2:$E$692,'Infos Relatório'!$B89,'Faturamento SP3'!$Z$2:$Z$692,'Infos Relatório'!AS$1)</f>
        <v>0</v>
      </c>
      <c r="AV89" s="14">
        <f>SUMIFS('Faturamento SP3'!$O$2:$O$692,'Faturamento SP3'!$D$2:$D$692,'Infos Relatório'!$B$84,'Faturamento SP3'!$E$2:$E$692,'Infos Relatório'!$B89,'Faturamento SP3'!$Z$2:$Z$692,'Infos Relatório'!AS$1,'Faturamento SP3'!$T$2:$T$692,"Sim")+SUMIFS('Faturamento SP3'!$P$2:$P$692,'Faturamento SP3'!$D$2:$D$692,'Infos Relatório'!$B$84,'Faturamento SP3'!$E$2:$E$692,'Infos Relatório'!$B89,'Faturamento SP3'!$Z$2:$Z$692,'Infos Relatório'!AS$1,'Faturamento SP3'!$T$2:$T$692,"Sim")</f>
        <v>0</v>
      </c>
      <c r="AW89" s="27" t="e">
        <f t="shared" si="44"/>
        <v>#DIV/0!</v>
      </c>
      <c r="AX89" s="24">
        <f>SUMIFS('Faturamento SP3'!$H$2:$H$692,'Faturamento SP3'!$D$2:$D$692,'Infos Relatório'!$B$84,'Faturamento SP3'!$E$2:$E$692,'Infos Relatório'!$B89,'Faturamento SP3'!$Z$2:$Z$692,'Infos Relatório'!AS$1)</f>
        <v>0</v>
      </c>
      <c r="AY89" s="23">
        <f>COUNTIFS('Faturamento SP3'!$D$2:$D$692,'Infos Relatório'!$B$84,'Faturamento SP3'!$E$2:$E$692,'Infos Relatório'!$B89,'Faturamento SP3'!$Z$2:$Z$692,'Infos Relatório'!AY$1)</f>
        <v>0</v>
      </c>
      <c r="AZ89" s="13">
        <f>SUMIFS('Faturamento SP3'!$G$2:$G$692,'Faturamento SP3'!$D$2:$D$692,'Infos Relatório'!$B$84,'Faturamento SP3'!$E$2:$E$692,'Infos Relatório'!$B89,'Faturamento SP3'!$Z$2:$Z$692,'Infos Relatório'!AY$1)</f>
        <v>0</v>
      </c>
      <c r="BA89" s="13">
        <f>SUMIFS('Faturamento SP3'!$J$2:$J$692,'Faturamento SP3'!$D$2:$D$692,'Infos Relatório'!$B$84,'Faturamento SP3'!$E$2:$E$692,'Infos Relatório'!$B89,'Faturamento SP3'!$Z$2:$Z$692,'Infos Relatório'!AY$1)</f>
        <v>0</v>
      </c>
      <c r="BB89" s="14">
        <f>SUMIFS('Faturamento SP3'!$O$2:$O$692,'Faturamento SP3'!$D$2:$D$692,'Infos Relatório'!$B$84,'Faturamento SP3'!$E$2:$E$692,'Infos Relatório'!$B89,'Faturamento SP3'!$Z$2:$Z$692,'Infos Relatório'!AY$1,'Faturamento SP3'!$T$2:$T$692,"Sim")+SUMIFS('Faturamento SP3'!$P$2:$P$692,'Faturamento SP3'!$D$2:$D$692,'Infos Relatório'!$B$84,'Faturamento SP3'!$E$2:$E$692,'Infos Relatório'!$B89,'Faturamento SP3'!$Z$2:$Z$692,'Infos Relatório'!AY$1,'Faturamento SP3'!$T$2:$T$692,"Sim")</f>
        <v>0</v>
      </c>
      <c r="BC89" s="27" t="e">
        <f t="shared" si="45"/>
        <v>#DIV/0!</v>
      </c>
      <c r="BD89" s="24">
        <f>SUMIFS('Faturamento SP3'!$H$2:$H$692,'Faturamento SP3'!$D$2:$D$692,'Infos Relatório'!$B$84,'Faturamento SP3'!$E$2:$E$692,'Infos Relatório'!$B89,'Faturamento SP3'!$Z$2:$Z$692,'Infos Relatório'!AY$1)</f>
        <v>0</v>
      </c>
      <c r="BE89" s="23">
        <f>COUNTIFS('Faturamento SP3'!$D$2:$D$692,'Infos Relatório'!$B$84,'Faturamento SP3'!$E$2:$E$692,'Infos Relatório'!$B89,'Faturamento SP3'!$Z$2:$Z$692,'Infos Relatório'!BE$1)</f>
        <v>0</v>
      </c>
      <c r="BF89" s="13">
        <f>SUMIFS('Faturamento SP3'!$G$2:$G$692,'Faturamento SP3'!$D$2:$D$692,'Infos Relatório'!$B$84,'Faturamento SP3'!$E$2:$E$692,'Infos Relatório'!$B89,'Faturamento SP3'!$Z$2:$Z$692,'Infos Relatório'!BE$1)</f>
        <v>0</v>
      </c>
      <c r="BG89" s="13">
        <f>SUMIFS('Faturamento SP3'!$J$2:$J$692,'Faturamento SP3'!$D$2:$D$692,'Infos Relatório'!$B$84,'Faturamento SP3'!$E$2:$E$692,'Infos Relatório'!$B89,'Faturamento SP3'!$Z$2:$Z$692,'Infos Relatório'!BE$1)</f>
        <v>0</v>
      </c>
      <c r="BH89" s="14">
        <f>SUMIFS('Faturamento SP3'!$O$2:$O$692,'Faturamento SP3'!$D$2:$D$692,'Infos Relatório'!$B$84,'Faturamento SP3'!$E$2:$E$692,'Infos Relatório'!$B89,'Faturamento SP3'!$Z$2:$Z$692,'Infos Relatório'!BE$1,'Faturamento SP3'!$T$2:$T$692,"Sim")+SUMIFS('Faturamento SP3'!$P$2:$P$692,'Faturamento SP3'!$D$2:$D$692,'Infos Relatório'!$B$84,'Faturamento SP3'!$E$2:$E$692,'Infos Relatório'!$B89,'Faturamento SP3'!$Z$2:$Z$692,'Infos Relatório'!BE$1,'Faturamento SP3'!$T$2:$T$692,"Sim")</f>
        <v>0</v>
      </c>
      <c r="BI89" s="27" t="e">
        <f t="shared" si="46"/>
        <v>#DIV/0!</v>
      </c>
      <c r="BJ89" s="24">
        <f>SUMIFS('Faturamento SP3'!$H$2:$H$692,'Faturamento SP3'!$D$2:$D$692,'Infos Relatório'!$B$84,'Faturamento SP3'!$E$2:$E$692,'Infos Relatório'!$B89,'Faturamento SP3'!$Z$2:$Z$692,'Infos Relatório'!BE$1)</f>
        <v>0</v>
      </c>
      <c r="BK89" s="23">
        <f>COUNTIFS('Faturamento SP3'!$D$2:$D$692,'Infos Relatório'!$B$84,'Faturamento SP3'!$E$2:$E$692,'Infos Relatório'!$B89,'Faturamento SP3'!$Z$2:$Z$692,'Infos Relatório'!BK$1)</f>
        <v>0</v>
      </c>
      <c r="BL89" s="13">
        <f>SUMIFS('Faturamento SP3'!$G$2:$G$692,'Faturamento SP3'!$D$2:$D$692,'Infos Relatório'!$B$84,'Faturamento SP3'!$E$2:$E$692,'Infos Relatório'!$B89,'Faturamento SP3'!$Z$2:$Z$692,'Infos Relatório'!BK$1)</f>
        <v>0</v>
      </c>
      <c r="BM89" s="13">
        <f>SUMIFS('Faturamento SP3'!$J$2:$J$692,'Faturamento SP3'!$D$2:$D$692,'Infos Relatório'!$B$84,'Faturamento SP3'!$E$2:$E$692,'Infos Relatório'!$B89,'Faturamento SP3'!$Z$2:$Z$692,'Infos Relatório'!BK$1)</f>
        <v>0</v>
      </c>
      <c r="BN89" s="14">
        <f>SUMIFS('Faturamento SP3'!$O$2:$O$692,'Faturamento SP3'!$D$2:$D$692,'Infos Relatório'!$B$84,'Faturamento SP3'!$E$2:$E$692,'Infos Relatório'!$B89,'Faturamento SP3'!$Z$2:$Z$692,'Infos Relatório'!BK$1,'Faturamento SP3'!$T$2:$T$692,"Sim")+SUMIFS('Faturamento SP3'!$P$2:$P$692,'Faturamento SP3'!$D$2:$D$692,'Infos Relatório'!$B$84,'Faturamento SP3'!$E$2:$E$692,'Infos Relatório'!$B89,'Faturamento SP3'!$Z$2:$Z$692,'Infos Relatório'!BK$1,'Faturamento SP3'!$T$2:$T$692,"Sim")</f>
        <v>0</v>
      </c>
      <c r="BO89" s="27" t="e">
        <f t="shared" si="47"/>
        <v>#DIV/0!</v>
      </c>
      <c r="BP89" s="24">
        <f>SUMIFS('Faturamento SP3'!$H$2:$H$692,'Faturamento SP3'!$D$2:$D$692,'Infos Relatório'!$B$84,'Faturamento SP3'!$E$2:$E$692,'Infos Relatório'!$B89,'Faturamento SP3'!$Z$2:$Z$692,'Infos Relatório'!BK$1)</f>
        <v>0</v>
      </c>
      <c r="BQ89" s="23">
        <f>COUNTIFS('Faturamento SP3'!$D$2:$D$692,'Infos Relatório'!$B$84,'Faturamento SP3'!$E$2:$E$692,'Infos Relatório'!$B89,'Faturamento SP3'!$Z$2:$Z$692,'Infos Relatório'!BQ$1)</f>
        <v>0</v>
      </c>
      <c r="BR89" s="13">
        <f>SUMIFS('Faturamento SP3'!$G$2:$G$692,'Faturamento SP3'!$D$2:$D$692,'Infos Relatório'!$B$84,'Faturamento SP3'!$E$2:$E$692,'Infos Relatório'!$B89,'Faturamento SP3'!$Z$2:$Z$692,'Infos Relatório'!BQ$1)</f>
        <v>0</v>
      </c>
      <c r="BS89" s="13">
        <f>SUMIFS('Faturamento SP3'!$J$2:$J$692,'Faturamento SP3'!$D$2:$D$692,'Infos Relatório'!$B$84,'Faturamento SP3'!$E$2:$E$692,'Infos Relatório'!$B89,'Faturamento SP3'!$Z$2:$Z$692,'Infos Relatório'!BQ$1)</f>
        <v>0</v>
      </c>
      <c r="BT89" s="14">
        <f>SUMIFS('Faturamento SP3'!$O$2:$O$692,'Faturamento SP3'!$D$2:$D$692,'Infos Relatório'!$B$84,'Faturamento SP3'!$E$2:$E$692,'Infos Relatório'!$B89,'Faturamento SP3'!$Z$2:$Z$692,'Infos Relatório'!BQ$1,'Faturamento SP3'!$T$2:$T$692,"Sim")+SUMIFS('Faturamento SP3'!$P$2:$P$692,'Faturamento SP3'!$D$2:$D$692,'Infos Relatório'!$B$84,'Faturamento SP3'!$E$2:$E$692,'Infos Relatório'!$B89,'Faturamento SP3'!$Z$2:$Z$692,'Infos Relatório'!BQ$1,'Faturamento SP3'!$T$2:$T$692,"Sim")</f>
        <v>0</v>
      </c>
      <c r="BU89" s="27" t="e">
        <f t="shared" si="48"/>
        <v>#DIV/0!</v>
      </c>
      <c r="BV89" s="24">
        <f>SUMIFS('Faturamento SP3'!$H$2:$H$692,'Faturamento SP3'!$D$2:$D$692,'Infos Relatório'!$B$84,'Faturamento SP3'!$E$2:$E$692,'Infos Relatório'!$B89,'Faturamento SP3'!$Z$2:$Z$692,'Infos Relatório'!BQ$1)</f>
        <v>0</v>
      </c>
    </row>
    <row r="90" spans="2:74">
      <c r="B90" s="17" t="s">
        <v>12</v>
      </c>
      <c r="C90" s="23">
        <f>COUNTIFS('Faturamento SP3'!$D$2:$D$692,'Infos Relatório'!$B$84,'Faturamento SP3'!$E$2:$E$692,'Infos Relatório'!$B90,'Faturamento SP3'!$Z$2:$Z$692,'Infos Relatório'!C$1)</f>
        <v>0</v>
      </c>
      <c r="D90" s="13">
        <f>SUMIFS('Faturamento SP3'!$G$2:$G$692,'Faturamento SP3'!$D$2:$D$692,'Infos Relatório'!$B$84,'Faturamento SP3'!$E$2:$E$692,'Infos Relatório'!$B90,'Faturamento SP3'!$Z$2:$Z$692,'Infos Relatório'!C$1)</f>
        <v>0</v>
      </c>
      <c r="E90" s="13">
        <f>SUMIFS('Faturamento SP3'!$J$2:$J$692,'Faturamento SP3'!$D$2:$D$692,'Infos Relatório'!$B$84,'Faturamento SP3'!$E$2:$E$692,'Infos Relatório'!$B90,'Faturamento SP3'!$Z$2:$Z$692,'Infos Relatório'!C$1)</f>
        <v>0</v>
      </c>
      <c r="F90" s="14">
        <f>SUMIFS('Faturamento SP3'!$O$2:$O$692,'Faturamento SP3'!$D$2:$D$692,'Infos Relatório'!$B$84,'Faturamento SP3'!$E$2:$E$692,'Infos Relatório'!$B90,'Faturamento SP3'!$Z$2:$Z$692,'Infos Relatório'!C$1,'Faturamento SP3'!$T$2:$T$692,"Sim")+SUMIFS('Faturamento SP3'!$P$2:$P$692,'Faturamento SP3'!$D$2:$D$692,'Infos Relatório'!$B$84,'Faturamento SP3'!$E$2:$E$692,'Infos Relatório'!$B90,'Faturamento SP3'!$Z$2:$Z$692,'Infos Relatório'!C$1,'Faturamento SP3'!$T$2:$T$692,"Sim")</f>
        <v>0</v>
      </c>
      <c r="G90" s="27" t="e">
        <f t="shared" si="37"/>
        <v>#DIV/0!</v>
      </c>
      <c r="H90" s="24">
        <f>SUMIFS('Faturamento SP3'!$H$2:$H$692,'Faturamento SP3'!$D$2:$D$692,'Infos Relatório'!$B$84,'Faturamento SP3'!$E$2:$E$692,'Infos Relatório'!$B90,'Faturamento SP3'!$Z$2:$Z$692,'Infos Relatório'!C$1)</f>
        <v>0</v>
      </c>
      <c r="I90" s="23">
        <f>COUNTIFS('Faturamento SP3'!$D$2:$D$692,'Infos Relatório'!$B$84,'Faturamento SP3'!$E$2:$E$692,'Infos Relatório'!$B90,'Faturamento SP3'!$Z$2:$Z$692,'Infos Relatório'!I$1)</f>
        <v>0</v>
      </c>
      <c r="J90" s="13">
        <f>SUMIFS('Faturamento SP3'!$G$2:$G$692,'Faturamento SP3'!$D$2:$D$692,'Infos Relatório'!$B$84,'Faturamento SP3'!$E$2:$E$692,'Infos Relatório'!$B90,'Faturamento SP3'!$Z$2:$Z$692,'Infos Relatório'!I$1)</f>
        <v>0</v>
      </c>
      <c r="K90" s="13">
        <f>SUMIFS('Faturamento SP3'!$J$2:$J$692,'Faturamento SP3'!$D$2:$D$692,'Infos Relatório'!$B$84,'Faturamento SP3'!$E$2:$E$692,'Infos Relatório'!$B90,'Faturamento SP3'!$Z$2:$Z$692,'Infos Relatório'!I$1)</f>
        <v>0</v>
      </c>
      <c r="L90" s="14">
        <f>SUMIFS('Faturamento SP3'!$O$2:$O$692,'Faturamento SP3'!$D$2:$D$692,'Infos Relatório'!$B$84,'Faturamento SP3'!$E$2:$E$692,'Infos Relatório'!$B90,'Faturamento SP3'!$Z$2:$Z$692,'Infos Relatório'!I$1,'Faturamento SP3'!$T$2:$T$692,"Sim")+SUMIFS('Faturamento SP3'!$P$2:$P$692,'Faturamento SP3'!$D$2:$D$692,'Infos Relatório'!$B$84,'Faturamento SP3'!$E$2:$E$692,'Infos Relatório'!$B90,'Faturamento SP3'!$Z$2:$Z$692,'Infos Relatório'!I$1,'Faturamento SP3'!$T$2:$T$692,"Sim")</f>
        <v>0</v>
      </c>
      <c r="M90" s="27" t="e">
        <f t="shared" si="38"/>
        <v>#DIV/0!</v>
      </c>
      <c r="N90" s="24">
        <f>SUMIFS('Faturamento SP3'!$H$2:$H$692,'Faturamento SP3'!$D$2:$D$692,'Infos Relatório'!$B$84,'Faturamento SP3'!$E$2:$E$692,'Infos Relatório'!$B90,'Faturamento SP3'!$Z$2:$Z$692,'Infos Relatório'!I$1)</f>
        <v>0</v>
      </c>
      <c r="O90" s="23">
        <f>COUNTIFS('Faturamento SP3'!$D$2:$D$692,'Infos Relatório'!$B$84,'Faturamento SP3'!$E$2:$E$692,'Infos Relatório'!$B90,'Faturamento SP3'!$Z$2:$Z$692,'Infos Relatório'!O$1)</f>
        <v>0</v>
      </c>
      <c r="P90" s="13">
        <f>SUMIFS('Faturamento SP3'!$G$2:$G$692,'Faturamento SP3'!$D$2:$D$692,'Infos Relatório'!$B$84,'Faturamento SP3'!$E$2:$E$692,'Infos Relatório'!$B90,'Faturamento SP3'!$Z$2:$Z$692,'Infos Relatório'!O$1)</f>
        <v>0</v>
      </c>
      <c r="Q90" s="13">
        <f>SUMIFS('Faturamento SP3'!$J$2:$J$692,'Faturamento SP3'!$D$2:$D$692,'Infos Relatório'!$B$84,'Faturamento SP3'!$E$2:$E$692,'Infos Relatório'!$B90,'Faturamento SP3'!$Z$2:$Z$692,'Infos Relatório'!O$1)</f>
        <v>0</v>
      </c>
      <c r="R90" s="14">
        <f>SUMIFS('Faturamento SP3'!$O$2:$O$692,'Faturamento SP3'!$D$2:$D$692,'Infos Relatório'!$B$84,'Faturamento SP3'!$E$2:$E$692,'Infos Relatório'!$B90,'Faturamento SP3'!$Z$2:$Z$692,'Infos Relatório'!O$1,'Faturamento SP3'!$T$2:$T$692,"Sim")+SUMIFS('Faturamento SP3'!$P$2:$P$692,'Faturamento SP3'!$D$2:$D$692,'Infos Relatório'!$B$84,'Faturamento SP3'!$E$2:$E$692,'Infos Relatório'!$B90,'Faturamento SP3'!$Z$2:$Z$692,'Infos Relatório'!O$1,'Faturamento SP3'!$T$2:$T$692,"Sim")</f>
        <v>0</v>
      </c>
      <c r="S90" s="27" t="e">
        <f t="shared" si="39"/>
        <v>#DIV/0!</v>
      </c>
      <c r="T90" s="24">
        <f>SUMIFS('Faturamento SP3'!$H$2:$H$692,'Faturamento SP3'!$D$2:$D$692,'Infos Relatório'!$B$84,'Faturamento SP3'!$E$2:$E$692,'Infos Relatório'!$B90,'Faturamento SP3'!$Z$2:$Z$692,'Infos Relatório'!O$1)</f>
        <v>0</v>
      </c>
      <c r="U90" s="23">
        <f>COUNTIFS('Faturamento SP3'!$D$2:$D$692,'Infos Relatório'!$B$84,'Faturamento SP3'!$E$2:$E$692,'Infos Relatório'!$B90,'Faturamento SP3'!$Z$2:$Z$692,'Infos Relatório'!U$1)</f>
        <v>0</v>
      </c>
      <c r="V90" s="13">
        <f>SUMIFS('Faturamento SP3'!$G$2:$G$692,'Faturamento SP3'!$D$2:$D$692,'Infos Relatório'!$B$84,'Faturamento SP3'!$E$2:$E$692,'Infos Relatório'!$B90,'Faturamento SP3'!$Z$2:$Z$692,'Infos Relatório'!U$1)</f>
        <v>0</v>
      </c>
      <c r="W90" s="13">
        <f>SUMIFS('Faturamento SP3'!$J$2:$J$692,'Faturamento SP3'!$D$2:$D$692,'Infos Relatório'!$B$84,'Faturamento SP3'!$E$2:$E$692,'Infos Relatório'!$B90,'Faturamento SP3'!$Z$2:$Z$692,'Infos Relatório'!U$1)</f>
        <v>0</v>
      </c>
      <c r="X90" s="14">
        <f>SUMIFS('Faturamento SP3'!$O$2:$O$692,'Faturamento SP3'!$D$2:$D$692,'Infos Relatório'!$B$84,'Faturamento SP3'!$E$2:$E$692,'Infos Relatório'!$B90,'Faturamento SP3'!$Z$2:$Z$692,'Infos Relatório'!U$1,'Faturamento SP3'!$T$2:$T$692,"Sim")+SUMIFS('Faturamento SP3'!$P$2:$P$692,'Faturamento SP3'!$D$2:$D$692,'Infos Relatório'!$B$84,'Faturamento SP3'!$E$2:$E$692,'Infos Relatório'!$B90,'Faturamento SP3'!$Z$2:$Z$692,'Infos Relatório'!U$1,'Faturamento SP3'!$T$2:$T$692,"Sim")</f>
        <v>0</v>
      </c>
      <c r="Y90" s="27" t="e">
        <f t="shared" si="40"/>
        <v>#DIV/0!</v>
      </c>
      <c r="Z90" s="24">
        <f>SUMIFS('Faturamento SP3'!$H$2:$H$692,'Faturamento SP3'!$D$2:$D$692,'Infos Relatório'!$B$84,'Faturamento SP3'!$E$2:$E$692,'Infos Relatório'!$B90,'Faturamento SP3'!$Z$2:$Z$692,'Infos Relatório'!U$1)</f>
        <v>0</v>
      </c>
      <c r="AA90" s="23">
        <f>COUNTIFS('Faturamento SP3'!$D$2:$D$692,'Infos Relatório'!$B$84,'Faturamento SP3'!$E$2:$E$692,'Infos Relatório'!$B90,'Faturamento SP3'!$Z$2:$Z$692,'Infos Relatório'!AA$1)</f>
        <v>0</v>
      </c>
      <c r="AB90" s="13">
        <f>SUMIFS('Faturamento SP3'!$G$2:$G$692,'Faturamento SP3'!$D$2:$D$692,'Infos Relatório'!$B$84,'Faturamento SP3'!$E$2:$E$692,'Infos Relatório'!$B90,'Faturamento SP3'!$Z$2:$Z$692,'Infos Relatório'!AA$1)</f>
        <v>0</v>
      </c>
      <c r="AC90" s="13">
        <f>SUMIFS('Faturamento SP3'!$J$2:$J$692,'Faturamento SP3'!$D$2:$D$692,'Infos Relatório'!$B$84,'Faturamento SP3'!$E$2:$E$692,'Infos Relatório'!$B90,'Faturamento SP3'!$Z$2:$Z$692,'Infos Relatório'!AA$1)</f>
        <v>0</v>
      </c>
      <c r="AD90" s="14">
        <f>SUMIFS('Faturamento SP3'!$O$2:$O$692,'Faturamento SP3'!$D$2:$D$692,'Infos Relatório'!$B$84,'Faturamento SP3'!$E$2:$E$692,'Infos Relatório'!$B90,'Faturamento SP3'!$Z$2:$Z$692,'Infos Relatório'!AA$1,'Faturamento SP3'!$T$2:$T$692,"Sim")+SUMIFS('Faturamento SP3'!$P$2:$P$692,'Faturamento SP3'!$D$2:$D$692,'Infos Relatório'!$B$84,'Faturamento SP3'!$E$2:$E$692,'Infos Relatório'!$B90,'Faturamento SP3'!$Z$2:$Z$692,'Infos Relatório'!AA$1,'Faturamento SP3'!$T$2:$T$692,"Sim")</f>
        <v>0</v>
      </c>
      <c r="AE90" s="27" t="e">
        <f t="shared" si="41"/>
        <v>#DIV/0!</v>
      </c>
      <c r="AF90" s="24">
        <f>SUMIFS('Faturamento SP3'!$H$2:$H$692,'Faturamento SP3'!$D$2:$D$692,'Infos Relatório'!$B$84,'Faturamento SP3'!$E$2:$E$692,'Infos Relatório'!$B90,'Faturamento SP3'!$Z$2:$Z$692,'Infos Relatório'!AA$1)</f>
        <v>0</v>
      </c>
      <c r="AG90" s="23">
        <f>COUNTIFS('Faturamento SP3'!$D$2:$D$692,'Infos Relatório'!$B$84,'Faturamento SP3'!$E$2:$E$692,'Infos Relatório'!$B90,'Faturamento SP3'!$Z$2:$Z$692,'Infos Relatório'!AG$1)</f>
        <v>0</v>
      </c>
      <c r="AH90" s="13">
        <f>SUMIFS('Faturamento SP3'!$G$2:$G$692,'Faturamento SP3'!$D$2:$D$692,'Infos Relatório'!$B$84,'Faturamento SP3'!$E$2:$E$692,'Infos Relatório'!$B90,'Faturamento SP3'!$Z$2:$Z$692,'Infos Relatório'!AG$1)</f>
        <v>0</v>
      </c>
      <c r="AI90" s="13">
        <f>SUMIFS('Faturamento SP3'!$J$2:$J$692,'Faturamento SP3'!$D$2:$D$692,'Infos Relatório'!$B$84,'Faturamento SP3'!$E$2:$E$692,'Infos Relatório'!$B90,'Faturamento SP3'!$Z$2:$Z$692,'Infos Relatório'!AG$1)</f>
        <v>0</v>
      </c>
      <c r="AJ90" s="14">
        <f>SUMIFS('Faturamento SP3'!$O$2:$O$692,'Faturamento SP3'!$D$2:$D$692,'Infos Relatório'!$B$84,'Faturamento SP3'!$E$2:$E$692,'Infos Relatório'!$B90,'Faturamento SP3'!$Z$2:$Z$692,'Infos Relatório'!AG$1,'Faturamento SP3'!$T$2:$T$692,"Sim")+SUMIFS('Faturamento SP3'!$P$2:$P$692,'Faturamento SP3'!$D$2:$D$692,'Infos Relatório'!$B$84,'Faturamento SP3'!$E$2:$E$692,'Infos Relatório'!$B90,'Faturamento SP3'!$Z$2:$Z$692,'Infos Relatório'!AG$1,'Faturamento SP3'!$T$2:$T$692,"Sim")</f>
        <v>0</v>
      </c>
      <c r="AK90" s="27" t="e">
        <f t="shared" si="42"/>
        <v>#DIV/0!</v>
      </c>
      <c r="AL90" s="24">
        <f>SUMIFS('Faturamento SP3'!$H$2:$H$692,'Faturamento SP3'!$D$2:$D$692,'Infos Relatório'!$B$84,'Faturamento SP3'!$E$2:$E$692,'Infos Relatório'!$B90,'Faturamento SP3'!$Z$2:$Z$692,'Infos Relatório'!AG$1)</f>
        <v>0</v>
      </c>
      <c r="AM90" s="23">
        <f>COUNTIFS('Faturamento SP3'!$D$2:$D$692,'Infos Relatório'!$B$84,'Faturamento SP3'!$E$2:$E$692,'Infos Relatório'!$B90,'Faturamento SP3'!$Z$2:$Z$692,'Infos Relatório'!AM$1)</f>
        <v>0</v>
      </c>
      <c r="AN90" s="13">
        <f>SUMIFS('Faturamento SP3'!$G$2:$G$692,'Faturamento SP3'!$D$2:$D$692,'Infos Relatório'!$B$84,'Faturamento SP3'!$E$2:$E$692,'Infos Relatório'!$B90,'Faturamento SP3'!$Z$2:$Z$692,'Infos Relatório'!AM$1)</f>
        <v>0</v>
      </c>
      <c r="AO90" s="13">
        <f>SUMIFS('Faturamento SP3'!$J$2:$J$692,'Faturamento SP3'!$D$2:$D$692,'Infos Relatório'!$B$84,'Faturamento SP3'!$E$2:$E$692,'Infos Relatório'!$B90,'Faturamento SP3'!$Z$2:$Z$692,'Infos Relatório'!AM$1)</f>
        <v>0</v>
      </c>
      <c r="AP90" s="14">
        <f>SUMIFS('Faturamento SP3'!$O$2:$O$692,'Faturamento SP3'!$D$2:$D$692,'Infos Relatório'!$B$84,'Faturamento SP3'!$E$2:$E$692,'Infos Relatório'!$B90,'Faturamento SP3'!$Z$2:$Z$692,'Infos Relatório'!AM$1,'Faturamento SP3'!$T$2:$T$692,"Sim")+SUMIFS('Faturamento SP3'!$P$2:$P$692,'Faturamento SP3'!$D$2:$D$692,'Infos Relatório'!$B$84,'Faturamento SP3'!$E$2:$E$692,'Infos Relatório'!$B90,'Faturamento SP3'!$Z$2:$Z$692,'Infos Relatório'!AM$1,'Faturamento SP3'!$T$2:$T$692,"Sim")</f>
        <v>0</v>
      </c>
      <c r="AQ90" s="27" t="e">
        <f t="shared" si="43"/>
        <v>#DIV/0!</v>
      </c>
      <c r="AR90" s="24">
        <f>SUMIFS('Faturamento SP3'!$H$2:$H$692,'Faturamento SP3'!$D$2:$D$692,'Infos Relatório'!$B$84,'Faturamento SP3'!$E$2:$E$692,'Infos Relatório'!$B90,'Faturamento SP3'!$Z$2:$Z$692,'Infos Relatório'!AM$1)</f>
        <v>0</v>
      </c>
      <c r="AS90" s="23">
        <f>COUNTIFS('Faturamento SP3'!$D$2:$D$692,'Infos Relatório'!$B$84,'Faturamento SP3'!$E$2:$E$692,'Infos Relatório'!$B90,'Faturamento SP3'!$Z$2:$Z$692,'Infos Relatório'!AS$1)</f>
        <v>0</v>
      </c>
      <c r="AT90" s="13">
        <f>SUMIFS('Faturamento SP3'!$G$2:$G$692,'Faturamento SP3'!$D$2:$D$692,'Infos Relatório'!$B$84,'Faturamento SP3'!$E$2:$E$692,'Infos Relatório'!$B90,'Faturamento SP3'!$Z$2:$Z$692,'Infos Relatório'!AS$1)</f>
        <v>0</v>
      </c>
      <c r="AU90" s="13">
        <f>SUMIFS('Faturamento SP3'!$J$2:$J$692,'Faturamento SP3'!$D$2:$D$692,'Infos Relatório'!$B$84,'Faturamento SP3'!$E$2:$E$692,'Infos Relatório'!$B90,'Faturamento SP3'!$Z$2:$Z$692,'Infos Relatório'!AS$1)</f>
        <v>0</v>
      </c>
      <c r="AV90" s="14">
        <f>SUMIFS('Faturamento SP3'!$O$2:$O$692,'Faturamento SP3'!$D$2:$D$692,'Infos Relatório'!$B$84,'Faturamento SP3'!$E$2:$E$692,'Infos Relatório'!$B90,'Faturamento SP3'!$Z$2:$Z$692,'Infos Relatório'!AS$1,'Faturamento SP3'!$T$2:$T$692,"Sim")+SUMIFS('Faturamento SP3'!$P$2:$P$692,'Faturamento SP3'!$D$2:$D$692,'Infos Relatório'!$B$84,'Faturamento SP3'!$E$2:$E$692,'Infos Relatório'!$B90,'Faturamento SP3'!$Z$2:$Z$692,'Infos Relatório'!AS$1,'Faturamento SP3'!$T$2:$T$692,"Sim")</f>
        <v>0</v>
      </c>
      <c r="AW90" s="27" t="e">
        <f t="shared" si="44"/>
        <v>#DIV/0!</v>
      </c>
      <c r="AX90" s="24">
        <f>SUMIFS('Faturamento SP3'!$H$2:$H$692,'Faturamento SP3'!$D$2:$D$692,'Infos Relatório'!$B$84,'Faturamento SP3'!$E$2:$E$692,'Infos Relatório'!$B90,'Faturamento SP3'!$Z$2:$Z$692,'Infos Relatório'!AS$1)</f>
        <v>0</v>
      </c>
      <c r="AY90" s="23">
        <f>COUNTIFS('Faturamento SP3'!$D$2:$D$692,'Infos Relatório'!$B$84,'Faturamento SP3'!$E$2:$E$692,'Infos Relatório'!$B90,'Faturamento SP3'!$Z$2:$Z$692,'Infos Relatório'!AY$1)</f>
        <v>0</v>
      </c>
      <c r="AZ90" s="13">
        <f>SUMIFS('Faturamento SP3'!$G$2:$G$692,'Faturamento SP3'!$D$2:$D$692,'Infos Relatório'!$B$84,'Faturamento SP3'!$E$2:$E$692,'Infos Relatório'!$B90,'Faturamento SP3'!$Z$2:$Z$692,'Infos Relatório'!AY$1)</f>
        <v>0</v>
      </c>
      <c r="BA90" s="13">
        <f>SUMIFS('Faturamento SP3'!$J$2:$J$692,'Faturamento SP3'!$D$2:$D$692,'Infos Relatório'!$B$84,'Faturamento SP3'!$E$2:$E$692,'Infos Relatório'!$B90,'Faturamento SP3'!$Z$2:$Z$692,'Infos Relatório'!AY$1)</f>
        <v>0</v>
      </c>
      <c r="BB90" s="14">
        <f>SUMIFS('Faturamento SP3'!$O$2:$O$692,'Faturamento SP3'!$D$2:$D$692,'Infos Relatório'!$B$84,'Faturamento SP3'!$E$2:$E$692,'Infos Relatório'!$B90,'Faturamento SP3'!$Z$2:$Z$692,'Infos Relatório'!AY$1,'Faturamento SP3'!$T$2:$T$692,"Sim")+SUMIFS('Faturamento SP3'!$P$2:$P$692,'Faturamento SP3'!$D$2:$D$692,'Infos Relatório'!$B$84,'Faturamento SP3'!$E$2:$E$692,'Infos Relatório'!$B90,'Faturamento SP3'!$Z$2:$Z$692,'Infos Relatório'!AY$1,'Faturamento SP3'!$T$2:$T$692,"Sim")</f>
        <v>0</v>
      </c>
      <c r="BC90" s="27" t="e">
        <f t="shared" si="45"/>
        <v>#DIV/0!</v>
      </c>
      <c r="BD90" s="24">
        <f>SUMIFS('Faturamento SP3'!$H$2:$H$692,'Faturamento SP3'!$D$2:$D$692,'Infos Relatório'!$B$84,'Faturamento SP3'!$E$2:$E$692,'Infos Relatório'!$B90,'Faturamento SP3'!$Z$2:$Z$692,'Infos Relatório'!AY$1)</f>
        <v>0</v>
      </c>
      <c r="BE90" s="23">
        <f>COUNTIFS('Faturamento SP3'!$D$2:$D$692,'Infos Relatório'!$B$84,'Faturamento SP3'!$E$2:$E$692,'Infos Relatório'!$B90,'Faturamento SP3'!$Z$2:$Z$692,'Infos Relatório'!BE$1)</f>
        <v>0</v>
      </c>
      <c r="BF90" s="13">
        <f>SUMIFS('Faturamento SP3'!$G$2:$G$692,'Faturamento SP3'!$D$2:$D$692,'Infos Relatório'!$B$84,'Faturamento SP3'!$E$2:$E$692,'Infos Relatório'!$B90,'Faturamento SP3'!$Z$2:$Z$692,'Infos Relatório'!BE$1)</f>
        <v>0</v>
      </c>
      <c r="BG90" s="13">
        <f>SUMIFS('Faturamento SP3'!$J$2:$J$692,'Faturamento SP3'!$D$2:$D$692,'Infos Relatório'!$B$84,'Faturamento SP3'!$E$2:$E$692,'Infos Relatório'!$B90,'Faturamento SP3'!$Z$2:$Z$692,'Infos Relatório'!BE$1)</f>
        <v>0</v>
      </c>
      <c r="BH90" s="14">
        <f>SUMIFS('Faturamento SP3'!$O$2:$O$692,'Faturamento SP3'!$D$2:$D$692,'Infos Relatório'!$B$84,'Faturamento SP3'!$E$2:$E$692,'Infos Relatório'!$B90,'Faturamento SP3'!$Z$2:$Z$692,'Infos Relatório'!BE$1,'Faturamento SP3'!$T$2:$T$692,"Sim")+SUMIFS('Faturamento SP3'!$P$2:$P$692,'Faturamento SP3'!$D$2:$D$692,'Infos Relatório'!$B$84,'Faturamento SP3'!$E$2:$E$692,'Infos Relatório'!$B90,'Faturamento SP3'!$Z$2:$Z$692,'Infos Relatório'!BE$1,'Faturamento SP3'!$T$2:$T$692,"Sim")</f>
        <v>0</v>
      </c>
      <c r="BI90" s="27" t="e">
        <f t="shared" si="46"/>
        <v>#DIV/0!</v>
      </c>
      <c r="BJ90" s="24">
        <f>SUMIFS('Faturamento SP3'!$H$2:$H$692,'Faturamento SP3'!$D$2:$D$692,'Infos Relatório'!$B$84,'Faturamento SP3'!$E$2:$E$692,'Infos Relatório'!$B90,'Faturamento SP3'!$Z$2:$Z$692,'Infos Relatório'!BE$1)</f>
        <v>0</v>
      </c>
      <c r="BK90" s="23">
        <f>COUNTIFS('Faturamento SP3'!$D$2:$D$692,'Infos Relatório'!$B$84,'Faturamento SP3'!$E$2:$E$692,'Infos Relatório'!$B90,'Faturamento SP3'!$Z$2:$Z$692,'Infos Relatório'!BK$1)</f>
        <v>0</v>
      </c>
      <c r="BL90" s="13">
        <f>SUMIFS('Faturamento SP3'!$G$2:$G$692,'Faturamento SP3'!$D$2:$D$692,'Infos Relatório'!$B$84,'Faturamento SP3'!$E$2:$E$692,'Infos Relatório'!$B90,'Faturamento SP3'!$Z$2:$Z$692,'Infos Relatório'!BK$1)</f>
        <v>0</v>
      </c>
      <c r="BM90" s="13">
        <f>SUMIFS('Faturamento SP3'!$J$2:$J$692,'Faturamento SP3'!$D$2:$D$692,'Infos Relatório'!$B$84,'Faturamento SP3'!$E$2:$E$692,'Infos Relatório'!$B90,'Faturamento SP3'!$Z$2:$Z$692,'Infos Relatório'!BK$1)</f>
        <v>0</v>
      </c>
      <c r="BN90" s="14">
        <f>SUMIFS('Faturamento SP3'!$O$2:$O$692,'Faturamento SP3'!$D$2:$D$692,'Infos Relatório'!$B$84,'Faturamento SP3'!$E$2:$E$692,'Infos Relatório'!$B90,'Faturamento SP3'!$Z$2:$Z$692,'Infos Relatório'!BK$1,'Faturamento SP3'!$T$2:$T$692,"Sim")+SUMIFS('Faturamento SP3'!$P$2:$P$692,'Faturamento SP3'!$D$2:$D$692,'Infos Relatório'!$B$84,'Faturamento SP3'!$E$2:$E$692,'Infos Relatório'!$B90,'Faturamento SP3'!$Z$2:$Z$692,'Infos Relatório'!BK$1,'Faturamento SP3'!$T$2:$T$692,"Sim")</f>
        <v>0</v>
      </c>
      <c r="BO90" s="27" t="e">
        <f t="shared" si="47"/>
        <v>#DIV/0!</v>
      </c>
      <c r="BP90" s="24">
        <f>SUMIFS('Faturamento SP3'!$H$2:$H$692,'Faturamento SP3'!$D$2:$D$692,'Infos Relatório'!$B$84,'Faturamento SP3'!$E$2:$E$692,'Infos Relatório'!$B90,'Faturamento SP3'!$Z$2:$Z$692,'Infos Relatório'!BK$1)</f>
        <v>0</v>
      </c>
      <c r="BQ90" s="23">
        <f>COUNTIFS('Faturamento SP3'!$D$2:$D$692,'Infos Relatório'!$B$84,'Faturamento SP3'!$E$2:$E$692,'Infos Relatório'!$B90,'Faturamento SP3'!$Z$2:$Z$692,'Infos Relatório'!BQ$1)</f>
        <v>0</v>
      </c>
      <c r="BR90" s="13">
        <f>SUMIFS('Faturamento SP3'!$G$2:$G$692,'Faturamento SP3'!$D$2:$D$692,'Infos Relatório'!$B$84,'Faturamento SP3'!$E$2:$E$692,'Infos Relatório'!$B90,'Faturamento SP3'!$Z$2:$Z$692,'Infos Relatório'!BQ$1)</f>
        <v>0</v>
      </c>
      <c r="BS90" s="13">
        <f>SUMIFS('Faturamento SP3'!$J$2:$J$692,'Faturamento SP3'!$D$2:$D$692,'Infos Relatório'!$B$84,'Faturamento SP3'!$E$2:$E$692,'Infos Relatório'!$B90,'Faturamento SP3'!$Z$2:$Z$692,'Infos Relatório'!BQ$1)</f>
        <v>0</v>
      </c>
      <c r="BT90" s="14">
        <f>SUMIFS('Faturamento SP3'!$O$2:$O$692,'Faturamento SP3'!$D$2:$D$692,'Infos Relatório'!$B$84,'Faturamento SP3'!$E$2:$E$692,'Infos Relatório'!$B90,'Faturamento SP3'!$Z$2:$Z$692,'Infos Relatório'!BQ$1,'Faturamento SP3'!$T$2:$T$692,"Sim")+SUMIFS('Faturamento SP3'!$P$2:$P$692,'Faturamento SP3'!$D$2:$D$692,'Infos Relatório'!$B$84,'Faturamento SP3'!$E$2:$E$692,'Infos Relatório'!$B90,'Faturamento SP3'!$Z$2:$Z$692,'Infos Relatório'!BQ$1,'Faturamento SP3'!$T$2:$T$692,"Sim")</f>
        <v>0</v>
      </c>
      <c r="BU90" s="27" t="e">
        <f t="shared" si="48"/>
        <v>#DIV/0!</v>
      </c>
      <c r="BV90" s="24">
        <f>SUMIFS('Faturamento SP3'!$H$2:$H$692,'Faturamento SP3'!$D$2:$D$692,'Infos Relatório'!$B$84,'Faturamento SP3'!$E$2:$E$692,'Infos Relatório'!$B90,'Faturamento SP3'!$Z$2:$Z$692,'Infos Relatório'!BQ$1)</f>
        <v>0</v>
      </c>
    </row>
    <row r="91" spans="2:74">
      <c r="B91" s="17" t="s">
        <v>13</v>
      </c>
      <c r="C91" s="23">
        <f>COUNTIFS('Faturamento SP3'!$D$2:$D$692,'Infos Relatório'!$B$84,'Faturamento SP3'!$E$2:$E$692,'Infos Relatório'!$B91,'Faturamento SP3'!$Z$2:$Z$692,'Infos Relatório'!C$1)</f>
        <v>0</v>
      </c>
      <c r="D91" s="13">
        <f>SUMIFS('Faturamento SP3'!$G$2:$G$692,'Faturamento SP3'!$D$2:$D$692,'Infos Relatório'!$B$84,'Faturamento SP3'!$E$2:$E$692,'Infos Relatório'!$B91,'Faturamento SP3'!$Z$2:$Z$692,'Infos Relatório'!C$1)</f>
        <v>0</v>
      </c>
      <c r="E91" s="13">
        <f>SUMIFS('Faturamento SP3'!$J$2:$J$692,'Faturamento SP3'!$D$2:$D$692,'Infos Relatório'!$B$84,'Faturamento SP3'!$E$2:$E$692,'Infos Relatório'!$B91,'Faturamento SP3'!$Z$2:$Z$692,'Infos Relatório'!C$1)</f>
        <v>0</v>
      </c>
      <c r="F91" s="14">
        <f>SUMIFS('Faturamento SP3'!$O$2:$O$692,'Faturamento SP3'!$D$2:$D$692,'Infos Relatório'!$B$84,'Faturamento SP3'!$E$2:$E$692,'Infos Relatório'!$B91,'Faturamento SP3'!$Z$2:$Z$692,'Infos Relatório'!C$1,'Faturamento SP3'!$T$2:$T$692,"Sim")+SUMIFS('Faturamento SP3'!$P$2:$P$692,'Faturamento SP3'!$D$2:$D$692,'Infos Relatório'!$B$84,'Faturamento SP3'!$E$2:$E$692,'Infos Relatório'!$B91,'Faturamento SP3'!$Z$2:$Z$692,'Infos Relatório'!C$1,'Faturamento SP3'!$T$2:$T$692,"Sim")</f>
        <v>0</v>
      </c>
      <c r="G91" s="27" t="e">
        <f t="shared" si="37"/>
        <v>#DIV/0!</v>
      </c>
      <c r="H91" s="24">
        <f>SUMIFS('Faturamento SP3'!$H$2:$H$692,'Faturamento SP3'!$D$2:$D$692,'Infos Relatório'!$B$84,'Faturamento SP3'!$E$2:$E$692,'Infos Relatório'!$B91,'Faturamento SP3'!$Z$2:$Z$692,'Infos Relatório'!C$1)</f>
        <v>0</v>
      </c>
      <c r="I91" s="23">
        <f>COUNTIFS('Faturamento SP3'!$D$2:$D$692,'Infos Relatório'!$B$84,'Faturamento SP3'!$E$2:$E$692,'Infos Relatório'!$B91,'Faturamento SP3'!$Z$2:$Z$692,'Infos Relatório'!I$1)</f>
        <v>0</v>
      </c>
      <c r="J91" s="13">
        <f>SUMIFS('Faturamento SP3'!$G$2:$G$692,'Faturamento SP3'!$D$2:$D$692,'Infos Relatório'!$B$84,'Faturamento SP3'!$E$2:$E$692,'Infos Relatório'!$B91,'Faturamento SP3'!$Z$2:$Z$692,'Infos Relatório'!I$1)</f>
        <v>0</v>
      </c>
      <c r="K91" s="13">
        <f>SUMIFS('Faturamento SP3'!$J$2:$J$692,'Faturamento SP3'!$D$2:$D$692,'Infos Relatório'!$B$84,'Faturamento SP3'!$E$2:$E$692,'Infos Relatório'!$B91,'Faturamento SP3'!$Z$2:$Z$692,'Infos Relatório'!I$1)</f>
        <v>0</v>
      </c>
      <c r="L91" s="14">
        <f>SUMIFS('Faturamento SP3'!$O$2:$O$692,'Faturamento SP3'!$D$2:$D$692,'Infos Relatório'!$B$84,'Faturamento SP3'!$E$2:$E$692,'Infos Relatório'!$B91,'Faturamento SP3'!$Z$2:$Z$692,'Infos Relatório'!I$1,'Faturamento SP3'!$T$2:$T$692,"Sim")+SUMIFS('Faturamento SP3'!$P$2:$P$692,'Faturamento SP3'!$D$2:$D$692,'Infos Relatório'!$B$84,'Faturamento SP3'!$E$2:$E$692,'Infos Relatório'!$B91,'Faturamento SP3'!$Z$2:$Z$692,'Infos Relatório'!I$1,'Faturamento SP3'!$T$2:$T$692,"Sim")</f>
        <v>0</v>
      </c>
      <c r="M91" s="27" t="e">
        <f t="shared" si="38"/>
        <v>#DIV/0!</v>
      </c>
      <c r="N91" s="24">
        <f>SUMIFS('Faturamento SP3'!$H$2:$H$692,'Faturamento SP3'!$D$2:$D$692,'Infos Relatório'!$B$84,'Faturamento SP3'!$E$2:$E$692,'Infos Relatório'!$B91,'Faturamento SP3'!$Z$2:$Z$692,'Infos Relatório'!I$1)</f>
        <v>0</v>
      </c>
      <c r="O91" s="23">
        <f>COUNTIFS('Faturamento SP3'!$D$2:$D$692,'Infos Relatório'!$B$84,'Faturamento SP3'!$E$2:$E$692,'Infos Relatório'!$B91,'Faturamento SP3'!$Z$2:$Z$692,'Infos Relatório'!O$1)</f>
        <v>0</v>
      </c>
      <c r="P91" s="13">
        <f>SUMIFS('Faturamento SP3'!$G$2:$G$692,'Faturamento SP3'!$D$2:$D$692,'Infos Relatório'!$B$84,'Faturamento SP3'!$E$2:$E$692,'Infos Relatório'!$B91,'Faturamento SP3'!$Z$2:$Z$692,'Infos Relatório'!O$1)</f>
        <v>0</v>
      </c>
      <c r="Q91" s="13">
        <f>SUMIFS('Faturamento SP3'!$J$2:$J$692,'Faturamento SP3'!$D$2:$D$692,'Infos Relatório'!$B$84,'Faturamento SP3'!$E$2:$E$692,'Infos Relatório'!$B91,'Faturamento SP3'!$Z$2:$Z$692,'Infos Relatório'!O$1)</f>
        <v>0</v>
      </c>
      <c r="R91" s="14">
        <f>SUMIFS('Faturamento SP3'!$O$2:$O$692,'Faturamento SP3'!$D$2:$D$692,'Infos Relatório'!$B$84,'Faturamento SP3'!$E$2:$E$692,'Infos Relatório'!$B91,'Faturamento SP3'!$Z$2:$Z$692,'Infos Relatório'!O$1,'Faturamento SP3'!$T$2:$T$692,"Sim")+SUMIFS('Faturamento SP3'!$P$2:$P$692,'Faturamento SP3'!$D$2:$D$692,'Infos Relatório'!$B$84,'Faturamento SP3'!$E$2:$E$692,'Infos Relatório'!$B91,'Faturamento SP3'!$Z$2:$Z$692,'Infos Relatório'!O$1,'Faturamento SP3'!$T$2:$T$692,"Sim")</f>
        <v>0</v>
      </c>
      <c r="S91" s="27" t="e">
        <f t="shared" si="39"/>
        <v>#DIV/0!</v>
      </c>
      <c r="T91" s="24">
        <f>SUMIFS('Faturamento SP3'!$H$2:$H$692,'Faturamento SP3'!$D$2:$D$692,'Infos Relatório'!$B$84,'Faturamento SP3'!$E$2:$E$692,'Infos Relatório'!$B91,'Faturamento SP3'!$Z$2:$Z$692,'Infos Relatório'!O$1)</f>
        <v>0</v>
      </c>
      <c r="U91" s="23">
        <f>COUNTIFS('Faturamento SP3'!$D$2:$D$692,'Infos Relatório'!$B$84,'Faturamento SP3'!$E$2:$E$692,'Infos Relatório'!$B91,'Faturamento SP3'!$Z$2:$Z$692,'Infos Relatório'!U$1)</f>
        <v>0</v>
      </c>
      <c r="V91" s="13">
        <f>SUMIFS('Faturamento SP3'!$G$2:$G$692,'Faturamento SP3'!$D$2:$D$692,'Infos Relatório'!$B$84,'Faturamento SP3'!$E$2:$E$692,'Infos Relatório'!$B91,'Faturamento SP3'!$Z$2:$Z$692,'Infos Relatório'!U$1)</f>
        <v>0</v>
      </c>
      <c r="W91" s="13">
        <f>SUMIFS('Faturamento SP3'!$J$2:$J$692,'Faturamento SP3'!$D$2:$D$692,'Infos Relatório'!$B$84,'Faturamento SP3'!$E$2:$E$692,'Infos Relatório'!$B91,'Faturamento SP3'!$Z$2:$Z$692,'Infos Relatório'!U$1)</f>
        <v>0</v>
      </c>
      <c r="X91" s="14">
        <f>SUMIFS('Faturamento SP3'!$O$2:$O$692,'Faturamento SP3'!$D$2:$D$692,'Infos Relatório'!$B$84,'Faturamento SP3'!$E$2:$E$692,'Infos Relatório'!$B91,'Faturamento SP3'!$Z$2:$Z$692,'Infos Relatório'!U$1,'Faturamento SP3'!$T$2:$T$692,"Sim")+SUMIFS('Faturamento SP3'!$P$2:$P$692,'Faturamento SP3'!$D$2:$D$692,'Infos Relatório'!$B$84,'Faturamento SP3'!$E$2:$E$692,'Infos Relatório'!$B91,'Faturamento SP3'!$Z$2:$Z$692,'Infos Relatório'!U$1,'Faturamento SP3'!$T$2:$T$692,"Sim")</f>
        <v>0</v>
      </c>
      <c r="Y91" s="27" t="e">
        <f t="shared" si="40"/>
        <v>#DIV/0!</v>
      </c>
      <c r="Z91" s="24">
        <f>SUMIFS('Faturamento SP3'!$H$2:$H$692,'Faturamento SP3'!$D$2:$D$692,'Infos Relatório'!$B$84,'Faturamento SP3'!$E$2:$E$692,'Infos Relatório'!$B91,'Faturamento SP3'!$Z$2:$Z$692,'Infos Relatório'!U$1)</f>
        <v>0</v>
      </c>
      <c r="AA91" s="23">
        <f>COUNTIFS('Faturamento SP3'!$D$2:$D$692,'Infos Relatório'!$B$84,'Faturamento SP3'!$E$2:$E$692,'Infos Relatório'!$B91,'Faturamento SP3'!$Z$2:$Z$692,'Infos Relatório'!AA$1)</f>
        <v>0</v>
      </c>
      <c r="AB91" s="13">
        <f>SUMIFS('Faturamento SP3'!$G$2:$G$692,'Faturamento SP3'!$D$2:$D$692,'Infos Relatório'!$B$84,'Faturamento SP3'!$E$2:$E$692,'Infos Relatório'!$B91,'Faturamento SP3'!$Z$2:$Z$692,'Infos Relatório'!AA$1)</f>
        <v>0</v>
      </c>
      <c r="AC91" s="13">
        <f>SUMIFS('Faturamento SP3'!$J$2:$J$692,'Faturamento SP3'!$D$2:$D$692,'Infos Relatório'!$B$84,'Faturamento SP3'!$E$2:$E$692,'Infos Relatório'!$B91,'Faturamento SP3'!$Z$2:$Z$692,'Infos Relatório'!AA$1)</f>
        <v>0</v>
      </c>
      <c r="AD91" s="14">
        <f>SUMIFS('Faturamento SP3'!$O$2:$O$692,'Faturamento SP3'!$D$2:$D$692,'Infos Relatório'!$B$84,'Faturamento SP3'!$E$2:$E$692,'Infos Relatório'!$B91,'Faturamento SP3'!$Z$2:$Z$692,'Infos Relatório'!AA$1,'Faturamento SP3'!$T$2:$T$692,"Sim")+SUMIFS('Faturamento SP3'!$P$2:$P$692,'Faturamento SP3'!$D$2:$D$692,'Infos Relatório'!$B$84,'Faturamento SP3'!$E$2:$E$692,'Infos Relatório'!$B91,'Faturamento SP3'!$Z$2:$Z$692,'Infos Relatório'!AA$1,'Faturamento SP3'!$T$2:$T$692,"Sim")</f>
        <v>0</v>
      </c>
      <c r="AE91" s="27" t="e">
        <f t="shared" si="41"/>
        <v>#DIV/0!</v>
      </c>
      <c r="AF91" s="24">
        <f>SUMIFS('Faturamento SP3'!$H$2:$H$692,'Faturamento SP3'!$D$2:$D$692,'Infos Relatório'!$B$84,'Faturamento SP3'!$E$2:$E$692,'Infos Relatório'!$B91,'Faturamento SP3'!$Z$2:$Z$692,'Infos Relatório'!AA$1)</f>
        <v>0</v>
      </c>
      <c r="AG91" s="23">
        <f>COUNTIFS('Faturamento SP3'!$D$2:$D$692,'Infos Relatório'!$B$84,'Faturamento SP3'!$E$2:$E$692,'Infos Relatório'!$B91,'Faturamento SP3'!$Z$2:$Z$692,'Infos Relatório'!AG$1)</f>
        <v>0</v>
      </c>
      <c r="AH91" s="13">
        <f>SUMIFS('Faturamento SP3'!$G$2:$G$692,'Faturamento SP3'!$D$2:$D$692,'Infos Relatório'!$B$84,'Faturamento SP3'!$E$2:$E$692,'Infos Relatório'!$B91,'Faturamento SP3'!$Z$2:$Z$692,'Infos Relatório'!AG$1)</f>
        <v>0</v>
      </c>
      <c r="AI91" s="13">
        <f>SUMIFS('Faturamento SP3'!$J$2:$J$692,'Faturamento SP3'!$D$2:$D$692,'Infos Relatório'!$B$84,'Faturamento SP3'!$E$2:$E$692,'Infos Relatório'!$B91,'Faturamento SP3'!$Z$2:$Z$692,'Infos Relatório'!AG$1)</f>
        <v>0</v>
      </c>
      <c r="AJ91" s="14">
        <f>SUMIFS('Faturamento SP3'!$O$2:$O$692,'Faturamento SP3'!$D$2:$D$692,'Infos Relatório'!$B$84,'Faturamento SP3'!$E$2:$E$692,'Infos Relatório'!$B91,'Faturamento SP3'!$Z$2:$Z$692,'Infos Relatório'!AG$1,'Faturamento SP3'!$T$2:$T$692,"Sim")+SUMIFS('Faturamento SP3'!$P$2:$P$692,'Faturamento SP3'!$D$2:$D$692,'Infos Relatório'!$B$84,'Faturamento SP3'!$E$2:$E$692,'Infos Relatório'!$B91,'Faturamento SP3'!$Z$2:$Z$692,'Infos Relatório'!AG$1,'Faturamento SP3'!$T$2:$T$692,"Sim")</f>
        <v>0</v>
      </c>
      <c r="AK91" s="27" t="e">
        <f t="shared" si="42"/>
        <v>#DIV/0!</v>
      </c>
      <c r="AL91" s="24">
        <f>SUMIFS('Faturamento SP3'!$H$2:$H$692,'Faturamento SP3'!$D$2:$D$692,'Infos Relatório'!$B$84,'Faturamento SP3'!$E$2:$E$692,'Infos Relatório'!$B91,'Faturamento SP3'!$Z$2:$Z$692,'Infos Relatório'!AG$1)</f>
        <v>0</v>
      </c>
      <c r="AM91" s="23">
        <f>COUNTIFS('Faturamento SP3'!$D$2:$D$692,'Infos Relatório'!$B$84,'Faturamento SP3'!$E$2:$E$692,'Infos Relatório'!$B91,'Faturamento SP3'!$Z$2:$Z$692,'Infos Relatório'!AM$1)</f>
        <v>0</v>
      </c>
      <c r="AN91" s="13">
        <f>SUMIFS('Faturamento SP3'!$G$2:$G$692,'Faturamento SP3'!$D$2:$D$692,'Infos Relatório'!$B$84,'Faturamento SP3'!$E$2:$E$692,'Infos Relatório'!$B91,'Faturamento SP3'!$Z$2:$Z$692,'Infos Relatório'!AM$1)</f>
        <v>0</v>
      </c>
      <c r="AO91" s="13">
        <f>SUMIFS('Faturamento SP3'!$J$2:$J$692,'Faturamento SP3'!$D$2:$D$692,'Infos Relatório'!$B$84,'Faturamento SP3'!$E$2:$E$692,'Infos Relatório'!$B91,'Faturamento SP3'!$Z$2:$Z$692,'Infos Relatório'!AM$1)</f>
        <v>0</v>
      </c>
      <c r="AP91" s="14">
        <f>SUMIFS('Faturamento SP3'!$O$2:$O$692,'Faturamento SP3'!$D$2:$D$692,'Infos Relatório'!$B$84,'Faturamento SP3'!$E$2:$E$692,'Infos Relatório'!$B91,'Faturamento SP3'!$Z$2:$Z$692,'Infos Relatório'!AM$1,'Faturamento SP3'!$T$2:$T$692,"Sim")+SUMIFS('Faturamento SP3'!$P$2:$P$692,'Faturamento SP3'!$D$2:$D$692,'Infos Relatório'!$B$84,'Faturamento SP3'!$E$2:$E$692,'Infos Relatório'!$B91,'Faturamento SP3'!$Z$2:$Z$692,'Infos Relatório'!AM$1,'Faturamento SP3'!$T$2:$T$692,"Sim")</f>
        <v>0</v>
      </c>
      <c r="AQ91" s="27" t="e">
        <f t="shared" si="43"/>
        <v>#DIV/0!</v>
      </c>
      <c r="AR91" s="24">
        <f>SUMIFS('Faturamento SP3'!$H$2:$H$692,'Faturamento SP3'!$D$2:$D$692,'Infos Relatório'!$B$84,'Faturamento SP3'!$E$2:$E$692,'Infos Relatório'!$B91,'Faturamento SP3'!$Z$2:$Z$692,'Infos Relatório'!AM$1)</f>
        <v>0</v>
      </c>
      <c r="AS91" s="23">
        <f>COUNTIFS('Faturamento SP3'!$D$2:$D$692,'Infos Relatório'!$B$84,'Faturamento SP3'!$E$2:$E$692,'Infos Relatório'!$B91,'Faturamento SP3'!$Z$2:$Z$692,'Infos Relatório'!AS$1)</f>
        <v>0</v>
      </c>
      <c r="AT91" s="13">
        <f>SUMIFS('Faturamento SP3'!$G$2:$G$692,'Faturamento SP3'!$D$2:$D$692,'Infos Relatório'!$B$84,'Faturamento SP3'!$E$2:$E$692,'Infos Relatório'!$B91,'Faturamento SP3'!$Z$2:$Z$692,'Infos Relatório'!AS$1)</f>
        <v>0</v>
      </c>
      <c r="AU91" s="13">
        <f>SUMIFS('Faturamento SP3'!$J$2:$J$692,'Faturamento SP3'!$D$2:$D$692,'Infos Relatório'!$B$84,'Faturamento SP3'!$E$2:$E$692,'Infos Relatório'!$B91,'Faturamento SP3'!$Z$2:$Z$692,'Infos Relatório'!AS$1)</f>
        <v>0</v>
      </c>
      <c r="AV91" s="14">
        <f>SUMIFS('Faturamento SP3'!$O$2:$O$692,'Faturamento SP3'!$D$2:$D$692,'Infos Relatório'!$B$84,'Faturamento SP3'!$E$2:$E$692,'Infos Relatório'!$B91,'Faturamento SP3'!$Z$2:$Z$692,'Infos Relatório'!AS$1,'Faturamento SP3'!$T$2:$T$692,"Sim")+SUMIFS('Faturamento SP3'!$P$2:$P$692,'Faturamento SP3'!$D$2:$D$692,'Infos Relatório'!$B$84,'Faturamento SP3'!$E$2:$E$692,'Infos Relatório'!$B91,'Faturamento SP3'!$Z$2:$Z$692,'Infos Relatório'!AS$1,'Faturamento SP3'!$T$2:$T$692,"Sim")</f>
        <v>0</v>
      </c>
      <c r="AW91" s="27" t="e">
        <f t="shared" si="44"/>
        <v>#DIV/0!</v>
      </c>
      <c r="AX91" s="24">
        <f>SUMIFS('Faturamento SP3'!$H$2:$H$692,'Faturamento SP3'!$D$2:$D$692,'Infos Relatório'!$B$84,'Faturamento SP3'!$E$2:$E$692,'Infos Relatório'!$B91,'Faturamento SP3'!$Z$2:$Z$692,'Infos Relatório'!AS$1)</f>
        <v>0</v>
      </c>
      <c r="AY91" s="23">
        <f>COUNTIFS('Faturamento SP3'!$D$2:$D$692,'Infos Relatório'!$B$84,'Faturamento SP3'!$E$2:$E$692,'Infos Relatório'!$B91,'Faturamento SP3'!$Z$2:$Z$692,'Infos Relatório'!AY$1)</f>
        <v>0</v>
      </c>
      <c r="AZ91" s="13">
        <f>SUMIFS('Faturamento SP3'!$G$2:$G$692,'Faturamento SP3'!$D$2:$D$692,'Infos Relatório'!$B$84,'Faturamento SP3'!$E$2:$E$692,'Infos Relatório'!$B91,'Faturamento SP3'!$Z$2:$Z$692,'Infos Relatório'!AY$1)</f>
        <v>0</v>
      </c>
      <c r="BA91" s="13">
        <f>SUMIFS('Faturamento SP3'!$J$2:$J$692,'Faturamento SP3'!$D$2:$D$692,'Infos Relatório'!$B$84,'Faturamento SP3'!$E$2:$E$692,'Infos Relatório'!$B91,'Faturamento SP3'!$Z$2:$Z$692,'Infos Relatório'!AY$1)</f>
        <v>0</v>
      </c>
      <c r="BB91" s="14">
        <f>SUMIFS('Faturamento SP3'!$O$2:$O$692,'Faturamento SP3'!$D$2:$D$692,'Infos Relatório'!$B$84,'Faturamento SP3'!$E$2:$E$692,'Infos Relatório'!$B91,'Faturamento SP3'!$Z$2:$Z$692,'Infos Relatório'!AY$1,'Faturamento SP3'!$T$2:$T$692,"Sim")+SUMIFS('Faturamento SP3'!$P$2:$P$692,'Faturamento SP3'!$D$2:$D$692,'Infos Relatório'!$B$84,'Faturamento SP3'!$E$2:$E$692,'Infos Relatório'!$B91,'Faturamento SP3'!$Z$2:$Z$692,'Infos Relatório'!AY$1,'Faturamento SP3'!$T$2:$T$692,"Sim")</f>
        <v>0</v>
      </c>
      <c r="BC91" s="27" t="e">
        <f t="shared" si="45"/>
        <v>#DIV/0!</v>
      </c>
      <c r="BD91" s="24">
        <f>SUMIFS('Faturamento SP3'!$H$2:$H$692,'Faturamento SP3'!$D$2:$D$692,'Infos Relatório'!$B$84,'Faturamento SP3'!$E$2:$E$692,'Infos Relatório'!$B91,'Faturamento SP3'!$Z$2:$Z$692,'Infos Relatório'!AY$1)</f>
        <v>0</v>
      </c>
      <c r="BE91" s="23">
        <f>COUNTIFS('Faturamento SP3'!$D$2:$D$692,'Infos Relatório'!$B$84,'Faturamento SP3'!$E$2:$E$692,'Infos Relatório'!$B91,'Faturamento SP3'!$Z$2:$Z$692,'Infos Relatório'!BE$1)</f>
        <v>0</v>
      </c>
      <c r="BF91" s="13">
        <f>SUMIFS('Faturamento SP3'!$G$2:$G$692,'Faturamento SP3'!$D$2:$D$692,'Infos Relatório'!$B$84,'Faturamento SP3'!$E$2:$E$692,'Infos Relatório'!$B91,'Faturamento SP3'!$Z$2:$Z$692,'Infos Relatório'!BE$1)</f>
        <v>0</v>
      </c>
      <c r="BG91" s="13">
        <f>SUMIFS('Faturamento SP3'!$J$2:$J$692,'Faturamento SP3'!$D$2:$D$692,'Infos Relatório'!$B$84,'Faturamento SP3'!$E$2:$E$692,'Infos Relatório'!$B91,'Faturamento SP3'!$Z$2:$Z$692,'Infos Relatório'!BE$1)</f>
        <v>0</v>
      </c>
      <c r="BH91" s="14">
        <f>SUMIFS('Faturamento SP3'!$O$2:$O$692,'Faturamento SP3'!$D$2:$D$692,'Infos Relatório'!$B$84,'Faturamento SP3'!$E$2:$E$692,'Infos Relatório'!$B91,'Faturamento SP3'!$Z$2:$Z$692,'Infos Relatório'!BE$1,'Faturamento SP3'!$T$2:$T$692,"Sim")+SUMIFS('Faturamento SP3'!$P$2:$P$692,'Faturamento SP3'!$D$2:$D$692,'Infos Relatório'!$B$84,'Faturamento SP3'!$E$2:$E$692,'Infos Relatório'!$B91,'Faturamento SP3'!$Z$2:$Z$692,'Infos Relatório'!BE$1,'Faturamento SP3'!$T$2:$T$692,"Sim")</f>
        <v>0</v>
      </c>
      <c r="BI91" s="27" t="e">
        <f t="shared" si="46"/>
        <v>#DIV/0!</v>
      </c>
      <c r="BJ91" s="24">
        <f>SUMIFS('Faturamento SP3'!$H$2:$H$692,'Faturamento SP3'!$D$2:$D$692,'Infos Relatório'!$B$84,'Faturamento SP3'!$E$2:$E$692,'Infos Relatório'!$B91,'Faturamento SP3'!$Z$2:$Z$692,'Infos Relatório'!BE$1)</f>
        <v>0</v>
      </c>
      <c r="BK91" s="23">
        <f>COUNTIFS('Faturamento SP3'!$D$2:$D$692,'Infos Relatório'!$B$84,'Faturamento SP3'!$E$2:$E$692,'Infos Relatório'!$B91,'Faturamento SP3'!$Z$2:$Z$692,'Infos Relatório'!BK$1)</f>
        <v>0</v>
      </c>
      <c r="BL91" s="13">
        <f>SUMIFS('Faturamento SP3'!$G$2:$G$692,'Faturamento SP3'!$D$2:$D$692,'Infos Relatório'!$B$84,'Faturamento SP3'!$E$2:$E$692,'Infos Relatório'!$B91,'Faturamento SP3'!$Z$2:$Z$692,'Infos Relatório'!BK$1)</f>
        <v>0</v>
      </c>
      <c r="BM91" s="13">
        <f>SUMIFS('Faturamento SP3'!$J$2:$J$692,'Faturamento SP3'!$D$2:$D$692,'Infos Relatório'!$B$84,'Faturamento SP3'!$E$2:$E$692,'Infos Relatório'!$B91,'Faturamento SP3'!$Z$2:$Z$692,'Infos Relatório'!BK$1)</f>
        <v>0</v>
      </c>
      <c r="BN91" s="14">
        <f>SUMIFS('Faturamento SP3'!$O$2:$O$692,'Faturamento SP3'!$D$2:$D$692,'Infos Relatório'!$B$84,'Faturamento SP3'!$E$2:$E$692,'Infos Relatório'!$B91,'Faturamento SP3'!$Z$2:$Z$692,'Infos Relatório'!BK$1,'Faturamento SP3'!$T$2:$T$692,"Sim")+SUMIFS('Faturamento SP3'!$P$2:$P$692,'Faturamento SP3'!$D$2:$D$692,'Infos Relatório'!$B$84,'Faturamento SP3'!$E$2:$E$692,'Infos Relatório'!$B91,'Faturamento SP3'!$Z$2:$Z$692,'Infos Relatório'!BK$1,'Faturamento SP3'!$T$2:$T$692,"Sim")</f>
        <v>0</v>
      </c>
      <c r="BO91" s="27" t="e">
        <f t="shared" si="47"/>
        <v>#DIV/0!</v>
      </c>
      <c r="BP91" s="24">
        <f>SUMIFS('Faturamento SP3'!$H$2:$H$692,'Faturamento SP3'!$D$2:$D$692,'Infos Relatório'!$B$84,'Faturamento SP3'!$E$2:$E$692,'Infos Relatório'!$B91,'Faturamento SP3'!$Z$2:$Z$692,'Infos Relatório'!BK$1)</f>
        <v>0</v>
      </c>
      <c r="BQ91" s="23">
        <f>COUNTIFS('Faturamento SP3'!$D$2:$D$692,'Infos Relatório'!$B$84,'Faturamento SP3'!$E$2:$E$692,'Infos Relatório'!$B91,'Faturamento SP3'!$Z$2:$Z$692,'Infos Relatório'!BQ$1)</f>
        <v>0</v>
      </c>
      <c r="BR91" s="13">
        <f>SUMIFS('Faturamento SP3'!$G$2:$G$692,'Faturamento SP3'!$D$2:$D$692,'Infos Relatório'!$B$84,'Faturamento SP3'!$E$2:$E$692,'Infos Relatório'!$B91,'Faturamento SP3'!$Z$2:$Z$692,'Infos Relatório'!BQ$1)</f>
        <v>0</v>
      </c>
      <c r="BS91" s="13">
        <f>SUMIFS('Faturamento SP3'!$J$2:$J$692,'Faturamento SP3'!$D$2:$D$692,'Infos Relatório'!$B$84,'Faturamento SP3'!$E$2:$E$692,'Infos Relatório'!$B91,'Faturamento SP3'!$Z$2:$Z$692,'Infos Relatório'!BQ$1)</f>
        <v>0</v>
      </c>
      <c r="BT91" s="14">
        <f>SUMIFS('Faturamento SP3'!$O$2:$O$692,'Faturamento SP3'!$D$2:$D$692,'Infos Relatório'!$B$84,'Faturamento SP3'!$E$2:$E$692,'Infos Relatório'!$B91,'Faturamento SP3'!$Z$2:$Z$692,'Infos Relatório'!BQ$1,'Faturamento SP3'!$T$2:$T$692,"Sim")+SUMIFS('Faturamento SP3'!$P$2:$P$692,'Faturamento SP3'!$D$2:$D$692,'Infos Relatório'!$B$84,'Faturamento SP3'!$E$2:$E$692,'Infos Relatório'!$B91,'Faturamento SP3'!$Z$2:$Z$692,'Infos Relatório'!BQ$1,'Faturamento SP3'!$T$2:$T$692,"Sim")</f>
        <v>0</v>
      </c>
      <c r="BU91" s="27" t="e">
        <f t="shared" si="48"/>
        <v>#DIV/0!</v>
      </c>
      <c r="BV91" s="24">
        <f>SUMIFS('Faturamento SP3'!$H$2:$H$692,'Faturamento SP3'!$D$2:$D$692,'Infos Relatório'!$B$84,'Faturamento SP3'!$E$2:$E$692,'Infos Relatório'!$B91,'Faturamento SP3'!$Z$2:$Z$692,'Infos Relatório'!BQ$1)</f>
        <v>0</v>
      </c>
    </row>
    <row r="92" spans="2:74">
      <c r="B92" s="17" t="s">
        <v>14</v>
      </c>
      <c r="C92" s="23">
        <f>COUNTIFS('Faturamento SP3'!$D$2:$D$692,'Infos Relatório'!$B$84,'Faturamento SP3'!$E$2:$E$692,'Infos Relatório'!$B92,'Faturamento SP3'!$Z$2:$Z$692,'Infos Relatório'!C$1)</f>
        <v>0</v>
      </c>
      <c r="D92" s="13">
        <f>SUMIFS('Faturamento SP3'!$G$2:$G$692,'Faturamento SP3'!$D$2:$D$692,'Infos Relatório'!$B$84,'Faturamento SP3'!$E$2:$E$692,'Infos Relatório'!$B92,'Faturamento SP3'!$Z$2:$Z$692,'Infos Relatório'!C$1)</f>
        <v>0</v>
      </c>
      <c r="E92" s="13">
        <f>SUMIFS('Faturamento SP3'!$J$2:$J$692,'Faturamento SP3'!$D$2:$D$692,'Infos Relatório'!$B$84,'Faturamento SP3'!$E$2:$E$692,'Infos Relatório'!$B92,'Faturamento SP3'!$Z$2:$Z$692,'Infos Relatório'!C$1)</f>
        <v>0</v>
      </c>
      <c r="F92" s="14">
        <f>SUMIFS('Faturamento SP3'!$O$2:$O$692,'Faturamento SP3'!$D$2:$D$692,'Infos Relatório'!$B$84,'Faturamento SP3'!$E$2:$E$692,'Infos Relatório'!$B92,'Faturamento SP3'!$Z$2:$Z$692,'Infos Relatório'!C$1,'Faturamento SP3'!$T$2:$T$692,"Sim")+SUMIFS('Faturamento SP3'!$P$2:$P$692,'Faturamento SP3'!$D$2:$D$692,'Infos Relatório'!$B$84,'Faturamento SP3'!$E$2:$E$692,'Infos Relatório'!$B92,'Faturamento SP3'!$Z$2:$Z$692,'Infos Relatório'!C$1,'Faturamento SP3'!$T$2:$T$692,"Sim")</f>
        <v>0</v>
      </c>
      <c r="G92" s="27" t="e">
        <f t="shared" si="37"/>
        <v>#DIV/0!</v>
      </c>
      <c r="H92" s="24">
        <f>SUMIFS('Faturamento SP3'!$H$2:$H$692,'Faturamento SP3'!$D$2:$D$692,'Infos Relatório'!$B$84,'Faturamento SP3'!$E$2:$E$692,'Infos Relatório'!$B92,'Faturamento SP3'!$Z$2:$Z$692,'Infos Relatório'!C$1)</f>
        <v>0</v>
      </c>
      <c r="I92" s="23">
        <f>COUNTIFS('Faturamento SP3'!$D$2:$D$692,'Infos Relatório'!$B$84,'Faturamento SP3'!$E$2:$E$692,'Infos Relatório'!$B92,'Faturamento SP3'!$Z$2:$Z$692,'Infos Relatório'!I$1)</f>
        <v>0</v>
      </c>
      <c r="J92" s="13">
        <f>SUMIFS('Faturamento SP3'!$G$2:$G$692,'Faturamento SP3'!$D$2:$D$692,'Infos Relatório'!$B$84,'Faturamento SP3'!$E$2:$E$692,'Infos Relatório'!$B92,'Faturamento SP3'!$Z$2:$Z$692,'Infos Relatório'!I$1)</f>
        <v>0</v>
      </c>
      <c r="K92" s="13">
        <f>SUMIFS('Faturamento SP3'!$J$2:$J$692,'Faturamento SP3'!$D$2:$D$692,'Infos Relatório'!$B$84,'Faturamento SP3'!$E$2:$E$692,'Infos Relatório'!$B92,'Faturamento SP3'!$Z$2:$Z$692,'Infos Relatório'!I$1)</f>
        <v>0</v>
      </c>
      <c r="L92" s="14">
        <f>SUMIFS('Faturamento SP3'!$O$2:$O$692,'Faturamento SP3'!$D$2:$D$692,'Infos Relatório'!$B$84,'Faturamento SP3'!$E$2:$E$692,'Infos Relatório'!$B92,'Faturamento SP3'!$Z$2:$Z$692,'Infos Relatório'!I$1,'Faturamento SP3'!$T$2:$T$692,"Sim")+SUMIFS('Faturamento SP3'!$P$2:$P$692,'Faturamento SP3'!$D$2:$D$692,'Infos Relatório'!$B$84,'Faturamento SP3'!$E$2:$E$692,'Infos Relatório'!$B92,'Faturamento SP3'!$Z$2:$Z$692,'Infos Relatório'!I$1,'Faturamento SP3'!$T$2:$T$692,"Sim")</f>
        <v>0</v>
      </c>
      <c r="M92" s="27" t="e">
        <f t="shared" si="38"/>
        <v>#DIV/0!</v>
      </c>
      <c r="N92" s="24">
        <f>SUMIFS('Faturamento SP3'!$H$2:$H$692,'Faturamento SP3'!$D$2:$D$692,'Infos Relatório'!$B$84,'Faturamento SP3'!$E$2:$E$692,'Infos Relatório'!$B92,'Faturamento SP3'!$Z$2:$Z$692,'Infos Relatório'!I$1)</f>
        <v>0</v>
      </c>
      <c r="O92" s="23">
        <f>COUNTIFS('Faturamento SP3'!$D$2:$D$692,'Infos Relatório'!$B$84,'Faturamento SP3'!$E$2:$E$692,'Infos Relatório'!$B92,'Faturamento SP3'!$Z$2:$Z$692,'Infos Relatório'!O$1)</f>
        <v>0</v>
      </c>
      <c r="P92" s="13">
        <f>SUMIFS('Faturamento SP3'!$G$2:$G$692,'Faturamento SP3'!$D$2:$D$692,'Infos Relatório'!$B$84,'Faturamento SP3'!$E$2:$E$692,'Infos Relatório'!$B92,'Faturamento SP3'!$Z$2:$Z$692,'Infos Relatório'!O$1)</f>
        <v>0</v>
      </c>
      <c r="Q92" s="13">
        <f>SUMIFS('Faturamento SP3'!$J$2:$J$692,'Faturamento SP3'!$D$2:$D$692,'Infos Relatório'!$B$84,'Faturamento SP3'!$E$2:$E$692,'Infos Relatório'!$B92,'Faturamento SP3'!$Z$2:$Z$692,'Infos Relatório'!O$1)</f>
        <v>0</v>
      </c>
      <c r="R92" s="14">
        <f>SUMIFS('Faturamento SP3'!$O$2:$O$692,'Faturamento SP3'!$D$2:$D$692,'Infos Relatório'!$B$84,'Faturamento SP3'!$E$2:$E$692,'Infos Relatório'!$B92,'Faturamento SP3'!$Z$2:$Z$692,'Infos Relatório'!O$1,'Faturamento SP3'!$T$2:$T$692,"Sim")+SUMIFS('Faturamento SP3'!$P$2:$P$692,'Faturamento SP3'!$D$2:$D$692,'Infos Relatório'!$B$84,'Faturamento SP3'!$E$2:$E$692,'Infos Relatório'!$B92,'Faturamento SP3'!$Z$2:$Z$692,'Infos Relatório'!O$1,'Faturamento SP3'!$T$2:$T$692,"Sim")</f>
        <v>0</v>
      </c>
      <c r="S92" s="27" t="e">
        <f t="shared" si="39"/>
        <v>#DIV/0!</v>
      </c>
      <c r="T92" s="24">
        <f>SUMIFS('Faturamento SP3'!$H$2:$H$692,'Faturamento SP3'!$D$2:$D$692,'Infos Relatório'!$B$84,'Faturamento SP3'!$E$2:$E$692,'Infos Relatório'!$B92,'Faturamento SP3'!$Z$2:$Z$692,'Infos Relatório'!O$1)</f>
        <v>0</v>
      </c>
      <c r="U92" s="23">
        <f>COUNTIFS('Faturamento SP3'!$D$2:$D$692,'Infos Relatório'!$B$84,'Faturamento SP3'!$E$2:$E$692,'Infos Relatório'!$B92,'Faturamento SP3'!$Z$2:$Z$692,'Infos Relatório'!U$1)</f>
        <v>0</v>
      </c>
      <c r="V92" s="13">
        <f>SUMIFS('Faturamento SP3'!$G$2:$G$692,'Faturamento SP3'!$D$2:$D$692,'Infos Relatório'!$B$84,'Faturamento SP3'!$E$2:$E$692,'Infos Relatório'!$B92,'Faturamento SP3'!$Z$2:$Z$692,'Infos Relatório'!U$1)</f>
        <v>0</v>
      </c>
      <c r="W92" s="13">
        <f>SUMIFS('Faturamento SP3'!$J$2:$J$692,'Faturamento SP3'!$D$2:$D$692,'Infos Relatório'!$B$84,'Faturamento SP3'!$E$2:$E$692,'Infos Relatório'!$B92,'Faturamento SP3'!$Z$2:$Z$692,'Infos Relatório'!U$1)</f>
        <v>0</v>
      </c>
      <c r="X92" s="14">
        <f>SUMIFS('Faturamento SP3'!$O$2:$O$692,'Faturamento SP3'!$D$2:$D$692,'Infos Relatório'!$B$84,'Faturamento SP3'!$E$2:$E$692,'Infos Relatório'!$B92,'Faturamento SP3'!$Z$2:$Z$692,'Infos Relatório'!U$1,'Faturamento SP3'!$T$2:$T$692,"Sim")+SUMIFS('Faturamento SP3'!$P$2:$P$692,'Faturamento SP3'!$D$2:$D$692,'Infos Relatório'!$B$84,'Faturamento SP3'!$E$2:$E$692,'Infos Relatório'!$B92,'Faturamento SP3'!$Z$2:$Z$692,'Infos Relatório'!U$1,'Faturamento SP3'!$T$2:$T$692,"Sim")</f>
        <v>0</v>
      </c>
      <c r="Y92" s="27" t="e">
        <f t="shared" si="40"/>
        <v>#DIV/0!</v>
      </c>
      <c r="Z92" s="24">
        <f>SUMIFS('Faturamento SP3'!$H$2:$H$692,'Faturamento SP3'!$D$2:$D$692,'Infos Relatório'!$B$84,'Faturamento SP3'!$E$2:$E$692,'Infos Relatório'!$B92,'Faturamento SP3'!$Z$2:$Z$692,'Infos Relatório'!U$1)</f>
        <v>0</v>
      </c>
      <c r="AA92" s="23">
        <f>COUNTIFS('Faturamento SP3'!$D$2:$D$692,'Infos Relatório'!$B$84,'Faturamento SP3'!$E$2:$E$692,'Infos Relatório'!$B92,'Faturamento SP3'!$Z$2:$Z$692,'Infos Relatório'!AA$1)</f>
        <v>0</v>
      </c>
      <c r="AB92" s="13">
        <f>SUMIFS('Faturamento SP3'!$G$2:$G$692,'Faturamento SP3'!$D$2:$D$692,'Infos Relatório'!$B$84,'Faturamento SP3'!$E$2:$E$692,'Infos Relatório'!$B92,'Faturamento SP3'!$Z$2:$Z$692,'Infos Relatório'!AA$1)</f>
        <v>0</v>
      </c>
      <c r="AC92" s="13">
        <f>SUMIFS('Faturamento SP3'!$J$2:$J$692,'Faturamento SP3'!$D$2:$D$692,'Infos Relatório'!$B$84,'Faturamento SP3'!$E$2:$E$692,'Infos Relatório'!$B92,'Faturamento SP3'!$Z$2:$Z$692,'Infos Relatório'!AA$1)</f>
        <v>0</v>
      </c>
      <c r="AD92" s="14">
        <f>SUMIFS('Faturamento SP3'!$O$2:$O$692,'Faturamento SP3'!$D$2:$D$692,'Infos Relatório'!$B$84,'Faturamento SP3'!$E$2:$E$692,'Infos Relatório'!$B92,'Faturamento SP3'!$Z$2:$Z$692,'Infos Relatório'!AA$1,'Faturamento SP3'!$T$2:$T$692,"Sim")+SUMIFS('Faturamento SP3'!$P$2:$P$692,'Faturamento SP3'!$D$2:$D$692,'Infos Relatório'!$B$84,'Faturamento SP3'!$E$2:$E$692,'Infos Relatório'!$B92,'Faturamento SP3'!$Z$2:$Z$692,'Infos Relatório'!AA$1,'Faturamento SP3'!$T$2:$T$692,"Sim")</f>
        <v>0</v>
      </c>
      <c r="AE92" s="27" t="e">
        <f t="shared" si="41"/>
        <v>#DIV/0!</v>
      </c>
      <c r="AF92" s="24">
        <f>SUMIFS('Faturamento SP3'!$H$2:$H$692,'Faturamento SP3'!$D$2:$D$692,'Infos Relatório'!$B$84,'Faturamento SP3'!$E$2:$E$692,'Infos Relatório'!$B92,'Faturamento SP3'!$Z$2:$Z$692,'Infos Relatório'!AA$1)</f>
        <v>0</v>
      </c>
      <c r="AG92" s="23">
        <f>COUNTIFS('Faturamento SP3'!$D$2:$D$692,'Infos Relatório'!$B$84,'Faturamento SP3'!$E$2:$E$692,'Infos Relatório'!$B92,'Faturamento SP3'!$Z$2:$Z$692,'Infos Relatório'!AG$1)</f>
        <v>0</v>
      </c>
      <c r="AH92" s="13">
        <f>SUMIFS('Faturamento SP3'!$G$2:$G$692,'Faturamento SP3'!$D$2:$D$692,'Infos Relatório'!$B$84,'Faturamento SP3'!$E$2:$E$692,'Infos Relatório'!$B92,'Faturamento SP3'!$Z$2:$Z$692,'Infos Relatório'!AG$1)</f>
        <v>0</v>
      </c>
      <c r="AI92" s="13">
        <f>SUMIFS('Faturamento SP3'!$J$2:$J$692,'Faturamento SP3'!$D$2:$D$692,'Infos Relatório'!$B$84,'Faturamento SP3'!$E$2:$E$692,'Infos Relatório'!$B92,'Faturamento SP3'!$Z$2:$Z$692,'Infos Relatório'!AG$1)</f>
        <v>0</v>
      </c>
      <c r="AJ92" s="14">
        <f>SUMIFS('Faturamento SP3'!$O$2:$O$692,'Faturamento SP3'!$D$2:$D$692,'Infos Relatório'!$B$84,'Faturamento SP3'!$E$2:$E$692,'Infos Relatório'!$B92,'Faturamento SP3'!$Z$2:$Z$692,'Infos Relatório'!AG$1,'Faturamento SP3'!$T$2:$T$692,"Sim")+SUMIFS('Faturamento SP3'!$P$2:$P$692,'Faturamento SP3'!$D$2:$D$692,'Infos Relatório'!$B$84,'Faturamento SP3'!$E$2:$E$692,'Infos Relatório'!$B92,'Faturamento SP3'!$Z$2:$Z$692,'Infos Relatório'!AG$1,'Faturamento SP3'!$T$2:$T$692,"Sim")</f>
        <v>0</v>
      </c>
      <c r="AK92" s="27" t="e">
        <f t="shared" si="42"/>
        <v>#DIV/0!</v>
      </c>
      <c r="AL92" s="24">
        <f>SUMIFS('Faturamento SP3'!$H$2:$H$692,'Faturamento SP3'!$D$2:$D$692,'Infos Relatório'!$B$84,'Faturamento SP3'!$E$2:$E$692,'Infos Relatório'!$B92,'Faturamento SP3'!$Z$2:$Z$692,'Infos Relatório'!AG$1)</f>
        <v>0</v>
      </c>
      <c r="AM92" s="23">
        <f>COUNTIFS('Faturamento SP3'!$D$2:$D$692,'Infos Relatório'!$B$84,'Faturamento SP3'!$E$2:$E$692,'Infos Relatório'!$B92,'Faturamento SP3'!$Z$2:$Z$692,'Infos Relatório'!AM$1)</f>
        <v>0</v>
      </c>
      <c r="AN92" s="13">
        <f>SUMIFS('Faturamento SP3'!$G$2:$G$692,'Faturamento SP3'!$D$2:$D$692,'Infos Relatório'!$B$84,'Faturamento SP3'!$E$2:$E$692,'Infos Relatório'!$B92,'Faturamento SP3'!$Z$2:$Z$692,'Infos Relatório'!AM$1)</f>
        <v>0</v>
      </c>
      <c r="AO92" s="13">
        <f>SUMIFS('Faturamento SP3'!$J$2:$J$692,'Faturamento SP3'!$D$2:$D$692,'Infos Relatório'!$B$84,'Faturamento SP3'!$E$2:$E$692,'Infos Relatório'!$B92,'Faturamento SP3'!$Z$2:$Z$692,'Infos Relatório'!AM$1)</f>
        <v>0</v>
      </c>
      <c r="AP92" s="14">
        <f>SUMIFS('Faturamento SP3'!$O$2:$O$692,'Faturamento SP3'!$D$2:$D$692,'Infos Relatório'!$B$84,'Faturamento SP3'!$E$2:$E$692,'Infos Relatório'!$B92,'Faturamento SP3'!$Z$2:$Z$692,'Infos Relatório'!AM$1,'Faturamento SP3'!$T$2:$T$692,"Sim")+SUMIFS('Faturamento SP3'!$P$2:$P$692,'Faturamento SP3'!$D$2:$D$692,'Infos Relatório'!$B$84,'Faturamento SP3'!$E$2:$E$692,'Infos Relatório'!$B92,'Faturamento SP3'!$Z$2:$Z$692,'Infos Relatório'!AM$1,'Faturamento SP3'!$T$2:$T$692,"Sim")</f>
        <v>0</v>
      </c>
      <c r="AQ92" s="27" t="e">
        <f t="shared" si="43"/>
        <v>#DIV/0!</v>
      </c>
      <c r="AR92" s="24">
        <f>SUMIFS('Faturamento SP3'!$H$2:$H$692,'Faturamento SP3'!$D$2:$D$692,'Infos Relatório'!$B$84,'Faturamento SP3'!$E$2:$E$692,'Infos Relatório'!$B92,'Faturamento SP3'!$Z$2:$Z$692,'Infos Relatório'!AM$1)</f>
        <v>0</v>
      </c>
      <c r="AS92" s="23">
        <f>COUNTIFS('Faturamento SP3'!$D$2:$D$692,'Infos Relatório'!$B$84,'Faturamento SP3'!$E$2:$E$692,'Infos Relatório'!$B92,'Faturamento SP3'!$Z$2:$Z$692,'Infos Relatório'!AS$1)</f>
        <v>0</v>
      </c>
      <c r="AT92" s="13">
        <f>SUMIFS('Faturamento SP3'!$G$2:$G$692,'Faturamento SP3'!$D$2:$D$692,'Infos Relatório'!$B$84,'Faturamento SP3'!$E$2:$E$692,'Infos Relatório'!$B92,'Faturamento SP3'!$Z$2:$Z$692,'Infos Relatório'!AS$1)</f>
        <v>0</v>
      </c>
      <c r="AU92" s="13">
        <f>SUMIFS('Faturamento SP3'!$J$2:$J$692,'Faturamento SP3'!$D$2:$D$692,'Infos Relatório'!$B$84,'Faturamento SP3'!$E$2:$E$692,'Infos Relatório'!$B92,'Faturamento SP3'!$Z$2:$Z$692,'Infos Relatório'!AS$1)</f>
        <v>0</v>
      </c>
      <c r="AV92" s="14">
        <f>SUMIFS('Faturamento SP3'!$O$2:$O$692,'Faturamento SP3'!$D$2:$D$692,'Infos Relatório'!$B$84,'Faturamento SP3'!$E$2:$E$692,'Infos Relatório'!$B92,'Faturamento SP3'!$Z$2:$Z$692,'Infos Relatório'!AS$1,'Faturamento SP3'!$T$2:$T$692,"Sim")+SUMIFS('Faturamento SP3'!$P$2:$P$692,'Faturamento SP3'!$D$2:$D$692,'Infos Relatório'!$B$84,'Faturamento SP3'!$E$2:$E$692,'Infos Relatório'!$B92,'Faturamento SP3'!$Z$2:$Z$692,'Infos Relatório'!AS$1,'Faturamento SP3'!$T$2:$T$692,"Sim")</f>
        <v>0</v>
      </c>
      <c r="AW92" s="27" t="e">
        <f t="shared" si="44"/>
        <v>#DIV/0!</v>
      </c>
      <c r="AX92" s="24">
        <f>SUMIFS('Faturamento SP3'!$H$2:$H$692,'Faturamento SP3'!$D$2:$D$692,'Infos Relatório'!$B$84,'Faturamento SP3'!$E$2:$E$692,'Infos Relatório'!$B92,'Faturamento SP3'!$Z$2:$Z$692,'Infos Relatório'!AS$1)</f>
        <v>0</v>
      </c>
      <c r="AY92" s="23">
        <f>COUNTIFS('Faturamento SP3'!$D$2:$D$692,'Infos Relatório'!$B$84,'Faturamento SP3'!$E$2:$E$692,'Infos Relatório'!$B92,'Faturamento SP3'!$Z$2:$Z$692,'Infos Relatório'!AY$1)</f>
        <v>0</v>
      </c>
      <c r="AZ92" s="13">
        <f>SUMIFS('Faturamento SP3'!$G$2:$G$692,'Faturamento SP3'!$D$2:$D$692,'Infos Relatório'!$B$84,'Faturamento SP3'!$E$2:$E$692,'Infos Relatório'!$B92,'Faturamento SP3'!$Z$2:$Z$692,'Infos Relatório'!AY$1)</f>
        <v>0</v>
      </c>
      <c r="BA92" s="13">
        <f>SUMIFS('Faturamento SP3'!$J$2:$J$692,'Faturamento SP3'!$D$2:$D$692,'Infos Relatório'!$B$84,'Faturamento SP3'!$E$2:$E$692,'Infos Relatório'!$B92,'Faturamento SP3'!$Z$2:$Z$692,'Infos Relatório'!AY$1)</f>
        <v>0</v>
      </c>
      <c r="BB92" s="14">
        <f>SUMIFS('Faturamento SP3'!$O$2:$O$692,'Faturamento SP3'!$D$2:$D$692,'Infos Relatório'!$B$84,'Faturamento SP3'!$E$2:$E$692,'Infos Relatório'!$B92,'Faturamento SP3'!$Z$2:$Z$692,'Infos Relatório'!AY$1,'Faturamento SP3'!$T$2:$T$692,"Sim")+SUMIFS('Faturamento SP3'!$P$2:$P$692,'Faturamento SP3'!$D$2:$D$692,'Infos Relatório'!$B$84,'Faturamento SP3'!$E$2:$E$692,'Infos Relatório'!$B92,'Faturamento SP3'!$Z$2:$Z$692,'Infos Relatório'!AY$1,'Faturamento SP3'!$T$2:$T$692,"Sim")</f>
        <v>0</v>
      </c>
      <c r="BC92" s="27" t="e">
        <f t="shared" si="45"/>
        <v>#DIV/0!</v>
      </c>
      <c r="BD92" s="24">
        <f>SUMIFS('Faturamento SP3'!$H$2:$H$692,'Faturamento SP3'!$D$2:$D$692,'Infos Relatório'!$B$84,'Faturamento SP3'!$E$2:$E$692,'Infos Relatório'!$B92,'Faturamento SP3'!$Z$2:$Z$692,'Infos Relatório'!AY$1)</f>
        <v>0</v>
      </c>
      <c r="BE92" s="23">
        <f>COUNTIFS('Faturamento SP3'!$D$2:$D$692,'Infos Relatório'!$B$84,'Faturamento SP3'!$E$2:$E$692,'Infos Relatório'!$B92,'Faturamento SP3'!$Z$2:$Z$692,'Infos Relatório'!BE$1)</f>
        <v>0</v>
      </c>
      <c r="BF92" s="13">
        <f>SUMIFS('Faturamento SP3'!$G$2:$G$692,'Faturamento SP3'!$D$2:$D$692,'Infos Relatório'!$B$84,'Faturamento SP3'!$E$2:$E$692,'Infos Relatório'!$B92,'Faturamento SP3'!$Z$2:$Z$692,'Infos Relatório'!BE$1)</f>
        <v>0</v>
      </c>
      <c r="BG92" s="13">
        <f>SUMIFS('Faturamento SP3'!$J$2:$J$692,'Faturamento SP3'!$D$2:$D$692,'Infos Relatório'!$B$84,'Faturamento SP3'!$E$2:$E$692,'Infos Relatório'!$B92,'Faturamento SP3'!$Z$2:$Z$692,'Infos Relatório'!BE$1)</f>
        <v>0</v>
      </c>
      <c r="BH92" s="14">
        <f>SUMIFS('Faturamento SP3'!$O$2:$O$692,'Faturamento SP3'!$D$2:$D$692,'Infos Relatório'!$B$84,'Faturamento SP3'!$E$2:$E$692,'Infos Relatório'!$B92,'Faturamento SP3'!$Z$2:$Z$692,'Infos Relatório'!BE$1,'Faturamento SP3'!$T$2:$T$692,"Sim")+SUMIFS('Faturamento SP3'!$P$2:$P$692,'Faturamento SP3'!$D$2:$D$692,'Infos Relatório'!$B$84,'Faturamento SP3'!$E$2:$E$692,'Infos Relatório'!$B92,'Faturamento SP3'!$Z$2:$Z$692,'Infos Relatório'!BE$1,'Faturamento SP3'!$T$2:$T$692,"Sim")</f>
        <v>0</v>
      </c>
      <c r="BI92" s="27" t="e">
        <f t="shared" si="46"/>
        <v>#DIV/0!</v>
      </c>
      <c r="BJ92" s="24">
        <f>SUMIFS('Faturamento SP3'!$H$2:$H$692,'Faturamento SP3'!$D$2:$D$692,'Infos Relatório'!$B$84,'Faturamento SP3'!$E$2:$E$692,'Infos Relatório'!$B92,'Faturamento SP3'!$Z$2:$Z$692,'Infos Relatório'!BE$1)</f>
        <v>0</v>
      </c>
      <c r="BK92" s="23">
        <f>COUNTIFS('Faturamento SP3'!$D$2:$D$692,'Infos Relatório'!$B$84,'Faturamento SP3'!$E$2:$E$692,'Infos Relatório'!$B92,'Faturamento SP3'!$Z$2:$Z$692,'Infos Relatório'!BK$1)</f>
        <v>0</v>
      </c>
      <c r="BL92" s="13">
        <f>SUMIFS('Faturamento SP3'!$G$2:$G$692,'Faturamento SP3'!$D$2:$D$692,'Infos Relatório'!$B$84,'Faturamento SP3'!$E$2:$E$692,'Infos Relatório'!$B92,'Faturamento SP3'!$Z$2:$Z$692,'Infos Relatório'!BK$1)</f>
        <v>0</v>
      </c>
      <c r="BM92" s="13">
        <f>SUMIFS('Faturamento SP3'!$J$2:$J$692,'Faturamento SP3'!$D$2:$D$692,'Infos Relatório'!$B$84,'Faturamento SP3'!$E$2:$E$692,'Infos Relatório'!$B92,'Faturamento SP3'!$Z$2:$Z$692,'Infos Relatório'!BK$1)</f>
        <v>0</v>
      </c>
      <c r="BN92" s="14">
        <f>SUMIFS('Faturamento SP3'!$O$2:$O$692,'Faturamento SP3'!$D$2:$D$692,'Infos Relatório'!$B$84,'Faturamento SP3'!$E$2:$E$692,'Infos Relatório'!$B92,'Faturamento SP3'!$Z$2:$Z$692,'Infos Relatório'!BK$1,'Faturamento SP3'!$T$2:$T$692,"Sim")+SUMIFS('Faturamento SP3'!$P$2:$P$692,'Faturamento SP3'!$D$2:$D$692,'Infos Relatório'!$B$84,'Faturamento SP3'!$E$2:$E$692,'Infos Relatório'!$B92,'Faturamento SP3'!$Z$2:$Z$692,'Infos Relatório'!BK$1,'Faturamento SP3'!$T$2:$T$692,"Sim")</f>
        <v>0</v>
      </c>
      <c r="BO92" s="27" t="e">
        <f t="shared" si="47"/>
        <v>#DIV/0!</v>
      </c>
      <c r="BP92" s="24">
        <f>SUMIFS('Faturamento SP3'!$H$2:$H$692,'Faturamento SP3'!$D$2:$D$692,'Infos Relatório'!$B$84,'Faturamento SP3'!$E$2:$E$692,'Infos Relatório'!$B92,'Faturamento SP3'!$Z$2:$Z$692,'Infos Relatório'!BK$1)</f>
        <v>0</v>
      </c>
      <c r="BQ92" s="23">
        <f>COUNTIFS('Faturamento SP3'!$D$2:$D$692,'Infos Relatório'!$B$84,'Faturamento SP3'!$E$2:$E$692,'Infos Relatório'!$B92,'Faturamento SP3'!$Z$2:$Z$692,'Infos Relatório'!BQ$1)</f>
        <v>0</v>
      </c>
      <c r="BR92" s="13">
        <f>SUMIFS('Faturamento SP3'!$G$2:$G$692,'Faturamento SP3'!$D$2:$D$692,'Infos Relatório'!$B$84,'Faturamento SP3'!$E$2:$E$692,'Infos Relatório'!$B92,'Faturamento SP3'!$Z$2:$Z$692,'Infos Relatório'!BQ$1)</f>
        <v>0</v>
      </c>
      <c r="BS92" s="13">
        <f>SUMIFS('Faturamento SP3'!$J$2:$J$692,'Faturamento SP3'!$D$2:$D$692,'Infos Relatório'!$B$84,'Faturamento SP3'!$E$2:$E$692,'Infos Relatório'!$B92,'Faturamento SP3'!$Z$2:$Z$692,'Infos Relatório'!BQ$1)</f>
        <v>0</v>
      </c>
      <c r="BT92" s="14">
        <f>SUMIFS('Faturamento SP3'!$O$2:$O$692,'Faturamento SP3'!$D$2:$D$692,'Infos Relatório'!$B$84,'Faturamento SP3'!$E$2:$E$692,'Infos Relatório'!$B92,'Faturamento SP3'!$Z$2:$Z$692,'Infos Relatório'!BQ$1,'Faturamento SP3'!$T$2:$T$692,"Sim")+SUMIFS('Faturamento SP3'!$P$2:$P$692,'Faturamento SP3'!$D$2:$D$692,'Infos Relatório'!$B$84,'Faturamento SP3'!$E$2:$E$692,'Infos Relatório'!$B92,'Faturamento SP3'!$Z$2:$Z$692,'Infos Relatório'!BQ$1,'Faturamento SP3'!$T$2:$T$692,"Sim")</f>
        <v>0</v>
      </c>
      <c r="BU92" s="27" t="e">
        <f t="shared" si="48"/>
        <v>#DIV/0!</v>
      </c>
      <c r="BV92" s="24">
        <f>SUMIFS('Faturamento SP3'!$H$2:$H$692,'Faturamento SP3'!$D$2:$D$692,'Infos Relatório'!$B$84,'Faturamento SP3'!$E$2:$E$692,'Infos Relatório'!$B92,'Faturamento SP3'!$Z$2:$Z$692,'Infos Relatório'!BQ$1)</f>
        <v>0</v>
      </c>
    </row>
    <row r="93" spans="2:74">
      <c r="B93" s="17" t="s">
        <v>15</v>
      </c>
      <c r="C93" s="23">
        <f>COUNTIFS('Faturamento SP3'!$D$2:$D$692,'Infos Relatório'!$B$84,'Faturamento SP3'!$E$2:$E$692,'Infos Relatório'!$B93,'Faturamento SP3'!$Z$2:$Z$692,'Infos Relatório'!C$1)</f>
        <v>0</v>
      </c>
      <c r="D93" s="13">
        <f>SUMIFS('Faturamento SP3'!$G$2:$G$692,'Faturamento SP3'!$D$2:$D$692,'Infos Relatório'!$B$84,'Faturamento SP3'!$E$2:$E$692,'Infos Relatório'!$B93,'Faturamento SP3'!$Z$2:$Z$692,'Infos Relatório'!C$1)</f>
        <v>0</v>
      </c>
      <c r="E93" s="13">
        <f>SUMIFS('Faturamento SP3'!$J$2:$J$692,'Faturamento SP3'!$D$2:$D$692,'Infos Relatório'!$B$84,'Faturamento SP3'!$E$2:$E$692,'Infos Relatório'!$B93,'Faturamento SP3'!$Z$2:$Z$692,'Infos Relatório'!C$1)</f>
        <v>0</v>
      </c>
      <c r="F93" s="14">
        <f>SUMIFS('Faturamento SP3'!$O$2:$O$692,'Faturamento SP3'!$D$2:$D$692,'Infos Relatório'!$B$84,'Faturamento SP3'!$E$2:$E$692,'Infos Relatório'!$B93,'Faturamento SP3'!$Z$2:$Z$692,'Infos Relatório'!C$1,'Faturamento SP3'!$T$2:$T$692,"Sim")+SUMIFS('Faturamento SP3'!$P$2:$P$692,'Faturamento SP3'!$D$2:$D$692,'Infos Relatório'!$B$84,'Faturamento SP3'!$E$2:$E$692,'Infos Relatório'!$B93,'Faturamento SP3'!$Z$2:$Z$692,'Infos Relatório'!C$1,'Faturamento SP3'!$T$2:$T$692,"Sim")</f>
        <v>0</v>
      </c>
      <c r="G93" s="27" t="e">
        <f t="shared" si="37"/>
        <v>#DIV/0!</v>
      </c>
      <c r="H93" s="24">
        <f>SUMIFS('Faturamento SP3'!$H$2:$H$692,'Faturamento SP3'!$D$2:$D$692,'Infos Relatório'!$B$84,'Faturamento SP3'!$E$2:$E$692,'Infos Relatório'!$B93,'Faturamento SP3'!$Z$2:$Z$692,'Infos Relatório'!C$1)</f>
        <v>0</v>
      </c>
      <c r="I93" s="23">
        <f>COUNTIFS('Faturamento SP3'!$D$2:$D$692,'Infos Relatório'!$B$84,'Faturamento SP3'!$E$2:$E$692,'Infos Relatório'!$B93,'Faturamento SP3'!$Z$2:$Z$692,'Infos Relatório'!I$1)</f>
        <v>0</v>
      </c>
      <c r="J93" s="13">
        <f>SUMIFS('Faturamento SP3'!$G$2:$G$692,'Faturamento SP3'!$D$2:$D$692,'Infos Relatório'!$B$84,'Faturamento SP3'!$E$2:$E$692,'Infos Relatório'!$B93,'Faturamento SP3'!$Z$2:$Z$692,'Infos Relatório'!I$1)</f>
        <v>0</v>
      </c>
      <c r="K93" s="13">
        <f>SUMIFS('Faturamento SP3'!$J$2:$J$692,'Faturamento SP3'!$D$2:$D$692,'Infos Relatório'!$B$84,'Faturamento SP3'!$E$2:$E$692,'Infos Relatório'!$B93,'Faturamento SP3'!$Z$2:$Z$692,'Infos Relatório'!I$1)</f>
        <v>0</v>
      </c>
      <c r="L93" s="14">
        <f>SUMIFS('Faturamento SP3'!$O$2:$O$692,'Faturamento SP3'!$D$2:$D$692,'Infos Relatório'!$B$84,'Faturamento SP3'!$E$2:$E$692,'Infos Relatório'!$B93,'Faturamento SP3'!$Z$2:$Z$692,'Infos Relatório'!I$1,'Faturamento SP3'!$T$2:$T$692,"Sim")+SUMIFS('Faturamento SP3'!$P$2:$P$692,'Faturamento SP3'!$D$2:$D$692,'Infos Relatório'!$B$84,'Faturamento SP3'!$E$2:$E$692,'Infos Relatório'!$B93,'Faturamento SP3'!$Z$2:$Z$692,'Infos Relatório'!I$1,'Faturamento SP3'!$T$2:$T$692,"Sim")</f>
        <v>0</v>
      </c>
      <c r="M93" s="27" t="e">
        <f t="shared" si="38"/>
        <v>#DIV/0!</v>
      </c>
      <c r="N93" s="24">
        <f>SUMIFS('Faturamento SP3'!$H$2:$H$692,'Faturamento SP3'!$D$2:$D$692,'Infos Relatório'!$B$84,'Faturamento SP3'!$E$2:$E$692,'Infos Relatório'!$B93,'Faturamento SP3'!$Z$2:$Z$692,'Infos Relatório'!I$1)</f>
        <v>0</v>
      </c>
      <c r="O93" s="23">
        <f>COUNTIFS('Faturamento SP3'!$D$2:$D$692,'Infos Relatório'!$B$84,'Faturamento SP3'!$E$2:$E$692,'Infos Relatório'!$B93,'Faturamento SP3'!$Z$2:$Z$692,'Infos Relatório'!O$1)</f>
        <v>0</v>
      </c>
      <c r="P93" s="13">
        <f>SUMIFS('Faturamento SP3'!$G$2:$G$692,'Faturamento SP3'!$D$2:$D$692,'Infos Relatório'!$B$84,'Faturamento SP3'!$E$2:$E$692,'Infos Relatório'!$B93,'Faturamento SP3'!$Z$2:$Z$692,'Infos Relatório'!O$1)</f>
        <v>0</v>
      </c>
      <c r="Q93" s="13">
        <f>SUMIFS('Faturamento SP3'!$J$2:$J$692,'Faturamento SP3'!$D$2:$D$692,'Infos Relatório'!$B$84,'Faturamento SP3'!$E$2:$E$692,'Infos Relatório'!$B93,'Faturamento SP3'!$Z$2:$Z$692,'Infos Relatório'!O$1)</f>
        <v>0</v>
      </c>
      <c r="R93" s="14">
        <f>SUMIFS('Faturamento SP3'!$O$2:$O$692,'Faturamento SP3'!$D$2:$D$692,'Infos Relatório'!$B$84,'Faturamento SP3'!$E$2:$E$692,'Infos Relatório'!$B93,'Faturamento SP3'!$Z$2:$Z$692,'Infos Relatório'!O$1,'Faturamento SP3'!$T$2:$T$692,"Sim")+SUMIFS('Faturamento SP3'!$P$2:$P$692,'Faturamento SP3'!$D$2:$D$692,'Infos Relatório'!$B$84,'Faturamento SP3'!$E$2:$E$692,'Infos Relatório'!$B93,'Faturamento SP3'!$Z$2:$Z$692,'Infos Relatório'!O$1,'Faturamento SP3'!$T$2:$T$692,"Sim")</f>
        <v>0</v>
      </c>
      <c r="S93" s="27" t="e">
        <f t="shared" si="39"/>
        <v>#DIV/0!</v>
      </c>
      <c r="T93" s="24">
        <f>SUMIFS('Faturamento SP3'!$H$2:$H$692,'Faturamento SP3'!$D$2:$D$692,'Infos Relatório'!$B$84,'Faturamento SP3'!$E$2:$E$692,'Infos Relatório'!$B93,'Faturamento SP3'!$Z$2:$Z$692,'Infos Relatório'!O$1)</f>
        <v>0</v>
      </c>
      <c r="U93" s="23">
        <f>COUNTIFS('Faturamento SP3'!$D$2:$D$692,'Infos Relatório'!$B$84,'Faturamento SP3'!$E$2:$E$692,'Infos Relatório'!$B93,'Faturamento SP3'!$Z$2:$Z$692,'Infos Relatório'!U$1)</f>
        <v>0</v>
      </c>
      <c r="V93" s="13">
        <f>SUMIFS('Faturamento SP3'!$G$2:$G$692,'Faturamento SP3'!$D$2:$D$692,'Infos Relatório'!$B$84,'Faturamento SP3'!$E$2:$E$692,'Infos Relatório'!$B93,'Faturamento SP3'!$Z$2:$Z$692,'Infos Relatório'!U$1)</f>
        <v>0</v>
      </c>
      <c r="W93" s="13">
        <f>SUMIFS('Faturamento SP3'!$J$2:$J$692,'Faturamento SP3'!$D$2:$D$692,'Infos Relatório'!$B$84,'Faturamento SP3'!$E$2:$E$692,'Infos Relatório'!$B93,'Faturamento SP3'!$Z$2:$Z$692,'Infos Relatório'!U$1)</f>
        <v>0</v>
      </c>
      <c r="X93" s="14">
        <f>SUMIFS('Faturamento SP3'!$O$2:$O$692,'Faturamento SP3'!$D$2:$D$692,'Infos Relatório'!$B$84,'Faturamento SP3'!$E$2:$E$692,'Infos Relatório'!$B93,'Faturamento SP3'!$Z$2:$Z$692,'Infos Relatório'!U$1,'Faturamento SP3'!$T$2:$T$692,"Sim")+SUMIFS('Faturamento SP3'!$P$2:$P$692,'Faturamento SP3'!$D$2:$D$692,'Infos Relatório'!$B$84,'Faturamento SP3'!$E$2:$E$692,'Infos Relatório'!$B93,'Faturamento SP3'!$Z$2:$Z$692,'Infos Relatório'!U$1,'Faturamento SP3'!$T$2:$T$692,"Sim")</f>
        <v>0</v>
      </c>
      <c r="Y93" s="27" t="e">
        <f t="shared" si="40"/>
        <v>#DIV/0!</v>
      </c>
      <c r="Z93" s="24">
        <f>SUMIFS('Faturamento SP3'!$H$2:$H$692,'Faturamento SP3'!$D$2:$D$692,'Infos Relatório'!$B$84,'Faturamento SP3'!$E$2:$E$692,'Infos Relatório'!$B93,'Faturamento SP3'!$Z$2:$Z$692,'Infos Relatório'!U$1)</f>
        <v>0</v>
      </c>
      <c r="AA93" s="23">
        <f>COUNTIFS('Faturamento SP3'!$D$2:$D$692,'Infos Relatório'!$B$84,'Faturamento SP3'!$E$2:$E$692,'Infos Relatório'!$B93,'Faturamento SP3'!$Z$2:$Z$692,'Infos Relatório'!AA$1)</f>
        <v>0</v>
      </c>
      <c r="AB93" s="13">
        <f>SUMIFS('Faturamento SP3'!$G$2:$G$692,'Faturamento SP3'!$D$2:$D$692,'Infos Relatório'!$B$84,'Faturamento SP3'!$E$2:$E$692,'Infos Relatório'!$B93,'Faturamento SP3'!$Z$2:$Z$692,'Infos Relatório'!AA$1)</f>
        <v>0</v>
      </c>
      <c r="AC93" s="13">
        <f>SUMIFS('Faturamento SP3'!$J$2:$J$692,'Faturamento SP3'!$D$2:$D$692,'Infos Relatório'!$B$84,'Faturamento SP3'!$E$2:$E$692,'Infos Relatório'!$B93,'Faturamento SP3'!$Z$2:$Z$692,'Infos Relatório'!AA$1)</f>
        <v>0</v>
      </c>
      <c r="AD93" s="14">
        <f>SUMIFS('Faturamento SP3'!$O$2:$O$692,'Faturamento SP3'!$D$2:$D$692,'Infos Relatório'!$B$84,'Faturamento SP3'!$E$2:$E$692,'Infos Relatório'!$B93,'Faturamento SP3'!$Z$2:$Z$692,'Infos Relatório'!AA$1,'Faturamento SP3'!$T$2:$T$692,"Sim")+SUMIFS('Faturamento SP3'!$P$2:$P$692,'Faturamento SP3'!$D$2:$D$692,'Infos Relatório'!$B$84,'Faturamento SP3'!$E$2:$E$692,'Infos Relatório'!$B93,'Faturamento SP3'!$Z$2:$Z$692,'Infos Relatório'!AA$1,'Faturamento SP3'!$T$2:$T$692,"Sim")</f>
        <v>0</v>
      </c>
      <c r="AE93" s="27" t="e">
        <f t="shared" si="41"/>
        <v>#DIV/0!</v>
      </c>
      <c r="AF93" s="24">
        <f>SUMIFS('Faturamento SP3'!$H$2:$H$692,'Faturamento SP3'!$D$2:$D$692,'Infos Relatório'!$B$84,'Faturamento SP3'!$E$2:$E$692,'Infos Relatório'!$B93,'Faturamento SP3'!$Z$2:$Z$692,'Infos Relatório'!AA$1)</f>
        <v>0</v>
      </c>
      <c r="AG93" s="23">
        <f>COUNTIFS('Faturamento SP3'!$D$2:$D$692,'Infos Relatório'!$B$84,'Faturamento SP3'!$E$2:$E$692,'Infos Relatório'!$B93,'Faturamento SP3'!$Z$2:$Z$692,'Infos Relatório'!AG$1)</f>
        <v>0</v>
      </c>
      <c r="AH93" s="13">
        <f>SUMIFS('Faturamento SP3'!$G$2:$G$692,'Faturamento SP3'!$D$2:$D$692,'Infos Relatório'!$B$84,'Faturamento SP3'!$E$2:$E$692,'Infos Relatório'!$B93,'Faturamento SP3'!$Z$2:$Z$692,'Infos Relatório'!AG$1)</f>
        <v>0</v>
      </c>
      <c r="AI93" s="13">
        <f>SUMIFS('Faturamento SP3'!$J$2:$J$692,'Faturamento SP3'!$D$2:$D$692,'Infos Relatório'!$B$84,'Faturamento SP3'!$E$2:$E$692,'Infos Relatório'!$B93,'Faturamento SP3'!$Z$2:$Z$692,'Infos Relatório'!AG$1)</f>
        <v>0</v>
      </c>
      <c r="AJ93" s="14">
        <f>SUMIFS('Faturamento SP3'!$O$2:$O$692,'Faturamento SP3'!$D$2:$D$692,'Infos Relatório'!$B$84,'Faturamento SP3'!$E$2:$E$692,'Infos Relatório'!$B93,'Faturamento SP3'!$Z$2:$Z$692,'Infos Relatório'!AG$1,'Faturamento SP3'!$T$2:$T$692,"Sim")+SUMIFS('Faturamento SP3'!$P$2:$P$692,'Faturamento SP3'!$D$2:$D$692,'Infos Relatório'!$B$84,'Faturamento SP3'!$E$2:$E$692,'Infos Relatório'!$B93,'Faturamento SP3'!$Z$2:$Z$692,'Infos Relatório'!AG$1,'Faturamento SP3'!$T$2:$T$692,"Sim")</f>
        <v>0</v>
      </c>
      <c r="AK93" s="27" t="e">
        <f t="shared" si="42"/>
        <v>#DIV/0!</v>
      </c>
      <c r="AL93" s="24">
        <f>SUMIFS('Faturamento SP3'!$H$2:$H$692,'Faturamento SP3'!$D$2:$D$692,'Infos Relatório'!$B$84,'Faturamento SP3'!$E$2:$E$692,'Infos Relatório'!$B93,'Faturamento SP3'!$Z$2:$Z$692,'Infos Relatório'!AG$1)</f>
        <v>0</v>
      </c>
      <c r="AM93" s="23">
        <f>COUNTIFS('Faturamento SP3'!$D$2:$D$692,'Infos Relatório'!$B$84,'Faturamento SP3'!$E$2:$E$692,'Infos Relatório'!$B93,'Faturamento SP3'!$Z$2:$Z$692,'Infos Relatório'!AM$1)</f>
        <v>0</v>
      </c>
      <c r="AN93" s="13">
        <f>SUMIFS('Faturamento SP3'!$G$2:$G$692,'Faturamento SP3'!$D$2:$D$692,'Infos Relatório'!$B$84,'Faturamento SP3'!$E$2:$E$692,'Infos Relatório'!$B93,'Faturamento SP3'!$Z$2:$Z$692,'Infos Relatório'!AM$1)</f>
        <v>0</v>
      </c>
      <c r="AO93" s="13">
        <f>SUMIFS('Faturamento SP3'!$J$2:$J$692,'Faturamento SP3'!$D$2:$D$692,'Infos Relatório'!$B$84,'Faturamento SP3'!$E$2:$E$692,'Infos Relatório'!$B93,'Faturamento SP3'!$Z$2:$Z$692,'Infos Relatório'!AM$1)</f>
        <v>0</v>
      </c>
      <c r="AP93" s="14">
        <f>SUMIFS('Faturamento SP3'!$O$2:$O$692,'Faturamento SP3'!$D$2:$D$692,'Infos Relatório'!$B$84,'Faturamento SP3'!$E$2:$E$692,'Infos Relatório'!$B93,'Faturamento SP3'!$Z$2:$Z$692,'Infos Relatório'!AM$1,'Faturamento SP3'!$T$2:$T$692,"Sim")+SUMIFS('Faturamento SP3'!$P$2:$P$692,'Faturamento SP3'!$D$2:$D$692,'Infos Relatório'!$B$84,'Faturamento SP3'!$E$2:$E$692,'Infos Relatório'!$B93,'Faturamento SP3'!$Z$2:$Z$692,'Infos Relatório'!AM$1,'Faturamento SP3'!$T$2:$T$692,"Sim")</f>
        <v>0</v>
      </c>
      <c r="AQ93" s="27" t="e">
        <f t="shared" si="43"/>
        <v>#DIV/0!</v>
      </c>
      <c r="AR93" s="24">
        <f>SUMIFS('Faturamento SP3'!$H$2:$H$692,'Faturamento SP3'!$D$2:$D$692,'Infos Relatório'!$B$84,'Faturamento SP3'!$E$2:$E$692,'Infos Relatório'!$B93,'Faturamento SP3'!$Z$2:$Z$692,'Infos Relatório'!AM$1)</f>
        <v>0</v>
      </c>
      <c r="AS93" s="23">
        <f>COUNTIFS('Faturamento SP3'!$D$2:$D$692,'Infos Relatório'!$B$84,'Faturamento SP3'!$E$2:$E$692,'Infos Relatório'!$B93,'Faturamento SP3'!$Z$2:$Z$692,'Infos Relatório'!AS$1)</f>
        <v>0</v>
      </c>
      <c r="AT93" s="13">
        <f>SUMIFS('Faturamento SP3'!$G$2:$G$692,'Faturamento SP3'!$D$2:$D$692,'Infos Relatório'!$B$84,'Faturamento SP3'!$E$2:$E$692,'Infos Relatório'!$B93,'Faturamento SP3'!$Z$2:$Z$692,'Infos Relatório'!AS$1)</f>
        <v>0</v>
      </c>
      <c r="AU93" s="13">
        <f>SUMIFS('Faturamento SP3'!$J$2:$J$692,'Faturamento SP3'!$D$2:$D$692,'Infos Relatório'!$B$84,'Faturamento SP3'!$E$2:$E$692,'Infos Relatório'!$B93,'Faturamento SP3'!$Z$2:$Z$692,'Infos Relatório'!AS$1)</f>
        <v>0</v>
      </c>
      <c r="AV93" s="14">
        <f>SUMIFS('Faturamento SP3'!$O$2:$O$692,'Faturamento SP3'!$D$2:$D$692,'Infos Relatório'!$B$84,'Faturamento SP3'!$E$2:$E$692,'Infos Relatório'!$B93,'Faturamento SP3'!$Z$2:$Z$692,'Infos Relatório'!AS$1,'Faturamento SP3'!$T$2:$T$692,"Sim")+SUMIFS('Faturamento SP3'!$P$2:$P$692,'Faturamento SP3'!$D$2:$D$692,'Infos Relatório'!$B$84,'Faturamento SP3'!$E$2:$E$692,'Infos Relatório'!$B93,'Faturamento SP3'!$Z$2:$Z$692,'Infos Relatório'!AS$1,'Faturamento SP3'!$T$2:$T$692,"Sim")</f>
        <v>0</v>
      </c>
      <c r="AW93" s="27" t="e">
        <f t="shared" si="44"/>
        <v>#DIV/0!</v>
      </c>
      <c r="AX93" s="24">
        <f>SUMIFS('Faturamento SP3'!$H$2:$H$692,'Faturamento SP3'!$D$2:$D$692,'Infos Relatório'!$B$84,'Faturamento SP3'!$E$2:$E$692,'Infos Relatório'!$B93,'Faturamento SP3'!$Z$2:$Z$692,'Infos Relatório'!AS$1)</f>
        <v>0</v>
      </c>
      <c r="AY93" s="23">
        <f>COUNTIFS('Faturamento SP3'!$D$2:$D$692,'Infos Relatório'!$B$84,'Faturamento SP3'!$E$2:$E$692,'Infos Relatório'!$B93,'Faturamento SP3'!$Z$2:$Z$692,'Infos Relatório'!AY$1)</f>
        <v>0</v>
      </c>
      <c r="AZ93" s="13">
        <f>SUMIFS('Faturamento SP3'!$G$2:$G$692,'Faturamento SP3'!$D$2:$D$692,'Infos Relatório'!$B$84,'Faturamento SP3'!$E$2:$E$692,'Infos Relatório'!$B93,'Faturamento SP3'!$Z$2:$Z$692,'Infos Relatório'!AY$1)</f>
        <v>0</v>
      </c>
      <c r="BA93" s="13">
        <f>SUMIFS('Faturamento SP3'!$J$2:$J$692,'Faturamento SP3'!$D$2:$D$692,'Infos Relatório'!$B$84,'Faturamento SP3'!$E$2:$E$692,'Infos Relatório'!$B93,'Faturamento SP3'!$Z$2:$Z$692,'Infos Relatório'!AY$1)</f>
        <v>0</v>
      </c>
      <c r="BB93" s="14">
        <f>SUMIFS('Faturamento SP3'!$O$2:$O$692,'Faturamento SP3'!$D$2:$D$692,'Infos Relatório'!$B$84,'Faturamento SP3'!$E$2:$E$692,'Infos Relatório'!$B93,'Faturamento SP3'!$Z$2:$Z$692,'Infos Relatório'!AY$1,'Faturamento SP3'!$T$2:$T$692,"Sim")+SUMIFS('Faturamento SP3'!$P$2:$P$692,'Faturamento SP3'!$D$2:$D$692,'Infos Relatório'!$B$84,'Faturamento SP3'!$E$2:$E$692,'Infos Relatório'!$B93,'Faturamento SP3'!$Z$2:$Z$692,'Infos Relatório'!AY$1,'Faturamento SP3'!$T$2:$T$692,"Sim")</f>
        <v>0</v>
      </c>
      <c r="BC93" s="27" t="e">
        <f t="shared" si="45"/>
        <v>#DIV/0!</v>
      </c>
      <c r="BD93" s="24">
        <f>SUMIFS('Faturamento SP3'!$H$2:$H$692,'Faturamento SP3'!$D$2:$D$692,'Infos Relatório'!$B$84,'Faturamento SP3'!$E$2:$E$692,'Infos Relatório'!$B93,'Faturamento SP3'!$Z$2:$Z$692,'Infos Relatório'!AY$1)</f>
        <v>0</v>
      </c>
      <c r="BE93" s="23">
        <f>COUNTIFS('Faturamento SP3'!$D$2:$D$692,'Infos Relatório'!$B$84,'Faturamento SP3'!$E$2:$E$692,'Infos Relatório'!$B93,'Faturamento SP3'!$Z$2:$Z$692,'Infos Relatório'!BE$1)</f>
        <v>0</v>
      </c>
      <c r="BF93" s="13">
        <f>SUMIFS('Faturamento SP3'!$G$2:$G$692,'Faturamento SP3'!$D$2:$D$692,'Infos Relatório'!$B$84,'Faturamento SP3'!$E$2:$E$692,'Infos Relatório'!$B93,'Faturamento SP3'!$Z$2:$Z$692,'Infos Relatório'!BE$1)</f>
        <v>0</v>
      </c>
      <c r="BG93" s="13">
        <f>SUMIFS('Faturamento SP3'!$J$2:$J$692,'Faturamento SP3'!$D$2:$D$692,'Infos Relatório'!$B$84,'Faturamento SP3'!$E$2:$E$692,'Infos Relatório'!$B93,'Faturamento SP3'!$Z$2:$Z$692,'Infos Relatório'!BE$1)</f>
        <v>0</v>
      </c>
      <c r="BH93" s="14">
        <f>SUMIFS('Faturamento SP3'!$O$2:$O$692,'Faturamento SP3'!$D$2:$D$692,'Infos Relatório'!$B$84,'Faturamento SP3'!$E$2:$E$692,'Infos Relatório'!$B93,'Faturamento SP3'!$Z$2:$Z$692,'Infos Relatório'!BE$1,'Faturamento SP3'!$T$2:$T$692,"Sim")+SUMIFS('Faturamento SP3'!$P$2:$P$692,'Faturamento SP3'!$D$2:$D$692,'Infos Relatório'!$B$84,'Faturamento SP3'!$E$2:$E$692,'Infos Relatório'!$B93,'Faturamento SP3'!$Z$2:$Z$692,'Infos Relatório'!BE$1,'Faturamento SP3'!$T$2:$T$692,"Sim")</f>
        <v>0</v>
      </c>
      <c r="BI93" s="27" t="e">
        <f t="shared" si="46"/>
        <v>#DIV/0!</v>
      </c>
      <c r="BJ93" s="24">
        <f>SUMIFS('Faturamento SP3'!$H$2:$H$692,'Faturamento SP3'!$D$2:$D$692,'Infos Relatório'!$B$84,'Faturamento SP3'!$E$2:$E$692,'Infos Relatório'!$B93,'Faturamento SP3'!$Z$2:$Z$692,'Infos Relatório'!BE$1)</f>
        <v>0</v>
      </c>
      <c r="BK93" s="23">
        <f>COUNTIFS('Faturamento SP3'!$D$2:$D$692,'Infos Relatório'!$B$84,'Faturamento SP3'!$E$2:$E$692,'Infos Relatório'!$B93,'Faturamento SP3'!$Z$2:$Z$692,'Infos Relatório'!BK$1)</f>
        <v>0</v>
      </c>
      <c r="BL93" s="13">
        <f>SUMIFS('Faturamento SP3'!$G$2:$G$692,'Faturamento SP3'!$D$2:$D$692,'Infos Relatório'!$B$84,'Faturamento SP3'!$E$2:$E$692,'Infos Relatório'!$B93,'Faturamento SP3'!$Z$2:$Z$692,'Infos Relatório'!BK$1)</f>
        <v>0</v>
      </c>
      <c r="BM93" s="13">
        <f>SUMIFS('Faturamento SP3'!$J$2:$J$692,'Faturamento SP3'!$D$2:$D$692,'Infos Relatório'!$B$84,'Faturamento SP3'!$E$2:$E$692,'Infos Relatório'!$B93,'Faturamento SP3'!$Z$2:$Z$692,'Infos Relatório'!BK$1)</f>
        <v>0</v>
      </c>
      <c r="BN93" s="14">
        <f>SUMIFS('Faturamento SP3'!$O$2:$O$692,'Faturamento SP3'!$D$2:$D$692,'Infos Relatório'!$B$84,'Faturamento SP3'!$E$2:$E$692,'Infos Relatório'!$B93,'Faturamento SP3'!$Z$2:$Z$692,'Infos Relatório'!BK$1,'Faturamento SP3'!$T$2:$T$692,"Sim")+SUMIFS('Faturamento SP3'!$P$2:$P$692,'Faturamento SP3'!$D$2:$D$692,'Infos Relatório'!$B$84,'Faturamento SP3'!$E$2:$E$692,'Infos Relatório'!$B93,'Faturamento SP3'!$Z$2:$Z$692,'Infos Relatório'!BK$1,'Faturamento SP3'!$T$2:$T$692,"Sim")</f>
        <v>0</v>
      </c>
      <c r="BO93" s="27" t="e">
        <f t="shared" si="47"/>
        <v>#DIV/0!</v>
      </c>
      <c r="BP93" s="24">
        <f>SUMIFS('Faturamento SP3'!$H$2:$H$692,'Faturamento SP3'!$D$2:$D$692,'Infos Relatório'!$B$84,'Faturamento SP3'!$E$2:$E$692,'Infos Relatório'!$B93,'Faturamento SP3'!$Z$2:$Z$692,'Infos Relatório'!BK$1)</f>
        <v>0</v>
      </c>
      <c r="BQ93" s="23">
        <f>COUNTIFS('Faturamento SP3'!$D$2:$D$692,'Infos Relatório'!$B$84,'Faturamento SP3'!$E$2:$E$692,'Infos Relatório'!$B93,'Faturamento SP3'!$Z$2:$Z$692,'Infos Relatório'!BQ$1)</f>
        <v>0</v>
      </c>
      <c r="BR93" s="13">
        <f>SUMIFS('Faturamento SP3'!$G$2:$G$692,'Faturamento SP3'!$D$2:$D$692,'Infos Relatório'!$B$84,'Faturamento SP3'!$E$2:$E$692,'Infos Relatório'!$B93,'Faturamento SP3'!$Z$2:$Z$692,'Infos Relatório'!BQ$1)</f>
        <v>0</v>
      </c>
      <c r="BS93" s="13">
        <f>SUMIFS('Faturamento SP3'!$J$2:$J$692,'Faturamento SP3'!$D$2:$D$692,'Infos Relatório'!$B$84,'Faturamento SP3'!$E$2:$E$692,'Infos Relatório'!$B93,'Faturamento SP3'!$Z$2:$Z$692,'Infos Relatório'!BQ$1)</f>
        <v>0</v>
      </c>
      <c r="BT93" s="14">
        <f>SUMIFS('Faturamento SP3'!$O$2:$O$692,'Faturamento SP3'!$D$2:$D$692,'Infos Relatório'!$B$84,'Faturamento SP3'!$E$2:$E$692,'Infos Relatório'!$B93,'Faturamento SP3'!$Z$2:$Z$692,'Infos Relatório'!BQ$1,'Faturamento SP3'!$T$2:$T$692,"Sim")+SUMIFS('Faturamento SP3'!$P$2:$P$692,'Faturamento SP3'!$D$2:$D$692,'Infos Relatório'!$B$84,'Faturamento SP3'!$E$2:$E$692,'Infos Relatório'!$B93,'Faturamento SP3'!$Z$2:$Z$692,'Infos Relatório'!BQ$1,'Faturamento SP3'!$T$2:$T$692,"Sim")</f>
        <v>0</v>
      </c>
      <c r="BU93" s="27" t="e">
        <f t="shared" si="48"/>
        <v>#DIV/0!</v>
      </c>
      <c r="BV93" s="24">
        <f>SUMIFS('Faturamento SP3'!$H$2:$H$692,'Faturamento SP3'!$D$2:$D$692,'Infos Relatório'!$B$84,'Faturamento SP3'!$E$2:$E$692,'Infos Relatório'!$B93,'Faturamento SP3'!$Z$2:$Z$692,'Infos Relatório'!BQ$1)</f>
        <v>0</v>
      </c>
    </row>
    <row r="94" spans="2:74">
      <c r="B94" s="17" t="s">
        <v>16</v>
      </c>
      <c r="C94" s="23">
        <f>COUNTIFS('Faturamento SP3'!$D$2:$D$692,'Infos Relatório'!$B$84,'Faturamento SP3'!$E$2:$E$692,'Infos Relatório'!$B94,'Faturamento SP3'!$Z$2:$Z$692,'Infos Relatório'!C$1)</f>
        <v>0</v>
      </c>
      <c r="D94" s="13">
        <f>SUMIFS('Faturamento SP3'!$G$2:$G$692,'Faturamento SP3'!$D$2:$D$692,'Infos Relatório'!$B$84,'Faturamento SP3'!$E$2:$E$692,'Infos Relatório'!$B94,'Faturamento SP3'!$Z$2:$Z$692,'Infos Relatório'!C$1)</f>
        <v>0</v>
      </c>
      <c r="E94" s="13">
        <f>SUMIFS('Faturamento SP3'!$J$2:$J$692,'Faturamento SP3'!$D$2:$D$692,'Infos Relatório'!$B$84,'Faturamento SP3'!$E$2:$E$692,'Infos Relatório'!$B94,'Faturamento SP3'!$Z$2:$Z$692,'Infos Relatório'!C$1)</f>
        <v>0</v>
      </c>
      <c r="F94" s="14">
        <f>SUMIFS('Faturamento SP3'!$O$2:$O$692,'Faturamento SP3'!$D$2:$D$692,'Infos Relatório'!$B$84,'Faturamento SP3'!$E$2:$E$692,'Infos Relatório'!$B94,'Faturamento SP3'!$Z$2:$Z$692,'Infos Relatório'!C$1,'Faturamento SP3'!$T$2:$T$692,"Sim")+SUMIFS('Faturamento SP3'!$P$2:$P$692,'Faturamento SP3'!$D$2:$D$692,'Infos Relatório'!$B$84,'Faturamento SP3'!$E$2:$E$692,'Infos Relatório'!$B94,'Faturamento SP3'!$Z$2:$Z$692,'Infos Relatório'!C$1,'Faturamento SP3'!$T$2:$T$692,"Sim")</f>
        <v>0</v>
      </c>
      <c r="G94" s="27" t="e">
        <f t="shared" si="37"/>
        <v>#DIV/0!</v>
      </c>
      <c r="H94" s="24">
        <f>SUMIFS('Faturamento SP3'!$H$2:$H$692,'Faturamento SP3'!$D$2:$D$692,'Infos Relatório'!$B$84,'Faturamento SP3'!$E$2:$E$692,'Infos Relatório'!$B94,'Faturamento SP3'!$Z$2:$Z$692,'Infos Relatório'!C$1)</f>
        <v>0</v>
      </c>
      <c r="I94" s="23">
        <f>COUNTIFS('Faturamento SP3'!$D$2:$D$692,'Infos Relatório'!$B$84,'Faturamento SP3'!$E$2:$E$692,'Infos Relatório'!$B94,'Faturamento SP3'!$Z$2:$Z$692,'Infos Relatório'!I$1)</f>
        <v>0</v>
      </c>
      <c r="J94" s="13">
        <f>SUMIFS('Faturamento SP3'!$G$2:$G$692,'Faturamento SP3'!$D$2:$D$692,'Infos Relatório'!$B$84,'Faturamento SP3'!$E$2:$E$692,'Infos Relatório'!$B94,'Faturamento SP3'!$Z$2:$Z$692,'Infos Relatório'!I$1)</f>
        <v>0</v>
      </c>
      <c r="K94" s="13">
        <f>SUMIFS('Faturamento SP3'!$J$2:$J$692,'Faturamento SP3'!$D$2:$D$692,'Infos Relatório'!$B$84,'Faturamento SP3'!$E$2:$E$692,'Infos Relatório'!$B94,'Faturamento SP3'!$Z$2:$Z$692,'Infos Relatório'!I$1)</f>
        <v>0</v>
      </c>
      <c r="L94" s="14">
        <f>SUMIFS('Faturamento SP3'!$O$2:$O$692,'Faturamento SP3'!$D$2:$D$692,'Infos Relatório'!$B$84,'Faturamento SP3'!$E$2:$E$692,'Infos Relatório'!$B94,'Faturamento SP3'!$Z$2:$Z$692,'Infos Relatório'!I$1,'Faturamento SP3'!$T$2:$T$692,"Sim")+SUMIFS('Faturamento SP3'!$P$2:$P$692,'Faturamento SP3'!$D$2:$D$692,'Infos Relatório'!$B$84,'Faturamento SP3'!$E$2:$E$692,'Infos Relatório'!$B94,'Faturamento SP3'!$Z$2:$Z$692,'Infos Relatório'!I$1,'Faturamento SP3'!$T$2:$T$692,"Sim")</f>
        <v>0</v>
      </c>
      <c r="M94" s="27" t="e">
        <f t="shared" si="38"/>
        <v>#DIV/0!</v>
      </c>
      <c r="N94" s="24">
        <f>SUMIFS('Faturamento SP3'!$H$2:$H$692,'Faturamento SP3'!$D$2:$D$692,'Infos Relatório'!$B$84,'Faturamento SP3'!$E$2:$E$692,'Infos Relatório'!$B94,'Faturamento SP3'!$Z$2:$Z$692,'Infos Relatório'!I$1)</f>
        <v>0</v>
      </c>
      <c r="O94" s="23">
        <f>COUNTIFS('Faturamento SP3'!$D$2:$D$692,'Infos Relatório'!$B$84,'Faturamento SP3'!$E$2:$E$692,'Infos Relatório'!$B94,'Faturamento SP3'!$Z$2:$Z$692,'Infos Relatório'!O$1)</f>
        <v>0</v>
      </c>
      <c r="P94" s="13">
        <f>SUMIFS('Faturamento SP3'!$G$2:$G$692,'Faturamento SP3'!$D$2:$D$692,'Infos Relatório'!$B$84,'Faturamento SP3'!$E$2:$E$692,'Infos Relatório'!$B94,'Faturamento SP3'!$Z$2:$Z$692,'Infos Relatório'!O$1)</f>
        <v>0</v>
      </c>
      <c r="Q94" s="13">
        <f>SUMIFS('Faturamento SP3'!$J$2:$J$692,'Faturamento SP3'!$D$2:$D$692,'Infos Relatório'!$B$84,'Faturamento SP3'!$E$2:$E$692,'Infos Relatório'!$B94,'Faturamento SP3'!$Z$2:$Z$692,'Infos Relatório'!O$1)</f>
        <v>0</v>
      </c>
      <c r="R94" s="14">
        <f>SUMIFS('Faturamento SP3'!$O$2:$O$692,'Faturamento SP3'!$D$2:$D$692,'Infos Relatório'!$B$84,'Faturamento SP3'!$E$2:$E$692,'Infos Relatório'!$B94,'Faturamento SP3'!$Z$2:$Z$692,'Infos Relatório'!O$1,'Faturamento SP3'!$T$2:$T$692,"Sim")+SUMIFS('Faturamento SP3'!$P$2:$P$692,'Faturamento SP3'!$D$2:$D$692,'Infos Relatório'!$B$84,'Faturamento SP3'!$E$2:$E$692,'Infos Relatório'!$B94,'Faturamento SP3'!$Z$2:$Z$692,'Infos Relatório'!O$1,'Faturamento SP3'!$T$2:$T$692,"Sim")</f>
        <v>0</v>
      </c>
      <c r="S94" s="27" t="e">
        <f t="shared" si="39"/>
        <v>#DIV/0!</v>
      </c>
      <c r="T94" s="24">
        <f>SUMIFS('Faturamento SP3'!$H$2:$H$692,'Faturamento SP3'!$D$2:$D$692,'Infos Relatório'!$B$84,'Faturamento SP3'!$E$2:$E$692,'Infos Relatório'!$B94,'Faturamento SP3'!$Z$2:$Z$692,'Infos Relatório'!O$1)</f>
        <v>0</v>
      </c>
      <c r="U94" s="23">
        <f>COUNTIFS('Faturamento SP3'!$D$2:$D$692,'Infos Relatório'!$B$84,'Faturamento SP3'!$E$2:$E$692,'Infos Relatório'!$B94,'Faturamento SP3'!$Z$2:$Z$692,'Infos Relatório'!U$1)</f>
        <v>0</v>
      </c>
      <c r="V94" s="13">
        <f>SUMIFS('Faturamento SP3'!$G$2:$G$692,'Faturamento SP3'!$D$2:$D$692,'Infos Relatório'!$B$84,'Faturamento SP3'!$E$2:$E$692,'Infos Relatório'!$B94,'Faturamento SP3'!$Z$2:$Z$692,'Infos Relatório'!U$1)</f>
        <v>0</v>
      </c>
      <c r="W94" s="13">
        <f>SUMIFS('Faturamento SP3'!$J$2:$J$692,'Faturamento SP3'!$D$2:$D$692,'Infos Relatório'!$B$84,'Faturamento SP3'!$E$2:$E$692,'Infos Relatório'!$B94,'Faturamento SP3'!$Z$2:$Z$692,'Infos Relatório'!U$1)</f>
        <v>0</v>
      </c>
      <c r="X94" s="14">
        <f>SUMIFS('Faturamento SP3'!$O$2:$O$692,'Faturamento SP3'!$D$2:$D$692,'Infos Relatório'!$B$84,'Faturamento SP3'!$E$2:$E$692,'Infos Relatório'!$B94,'Faturamento SP3'!$Z$2:$Z$692,'Infos Relatório'!U$1,'Faturamento SP3'!$T$2:$T$692,"Sim")+SUMIFS('Faturamento SP3'!$P$2:$P$692,'Faturamento SP3'!$D$2:$D$692,'Infos Relatório'!$B$84,'Faturamento SP3'!$E$2:$E$692,'Infos Relatório'!$B94,'Faturamento SP3'!$Z$2:$Z$692,'Infos Relatório'!U$1,'Faturamento SP3'!$T$2:$T$692,"Sim")</f>
        <v>0</v>
      </c>
      <c r="Y94" s="27" t="e">
        <f t="shared" si="40"/>
        <v>#DIV/0!</v>
      </c>
      <c r="Z94" s="24">
        <f>SUMIFS('Faturamento SP3'!$H$2:$H$692,'Faturamento SP3'!$D$2:$D$692,'Infos Relatório'!$B$84,'Faturamento SP3'!$E$2:$E$692,'Infos Relatório'!$B94,'Faturamento SP3'!$Z$2:$Z$692,'Infos Relatório'!U$1)</f>
        <v>0</v>
      </c>
      <c r="AA94" s="23">
        <f>COUNTIFS('Faturamento SP3'!$D$2:$D$692,'Infos Relatório'!$B$84,'Faturamento SP3'!$E$2:$E$692,'Infos Relatório'!$B94,'Faturamento SP3'!$Z$2:$Z$692,'Infos Relatório'!AA$1)</f>
        <v>0</v>
      </c>
      <c r="AB94" s="13">
        <f>SUMIFS('Faturamento SP3'!$G$2:$G$692,'Faturamento SP3'!$D$2:$D$692,'Infos Relatório'!$B$84,'Faturamento SP3'!$E$2:$E$692,'Infos Relatório'!$B94,'Faturamento SP3'!$Z$2:$Z$692,'Infos Relatório'!AA$1)</f>
        <v>0</v>
      </c>
      <c r="AC94" s="13">
        <f>SUMIFS('Faturamento SP3'!$J$2:$J$692,'Faturamento SP3'!$D$2:$D$692,'Infos Relatório'!$B$84,'Faturamento SP3'!$E$2:$E$692,'Infos Relatório'!$B94,'Faturamento SP3'!$Z$2:$Z$692,'Infos Relatório'!AA$1)</f>
        <v>0</v>
      </c>
      <c r="AD94" s="14">
        <f>SUMIFS('Faturamento SP3'!$O$2:$O$692,'Faturamento SP3'!$D$2:$D$692,'Infos Relatório'!$B$84,'Faturamento SP3'!$E$2:$E$692,'Infos Relatório'!$B94,'Faturamento SP3'!$Z$2:$Z$692,'Infos Relatório'!AA$1,'Faturamento SP3'!$T$2:$T$692,"Sim")+SUMIFS('Faturamento SP3'!$P$2:$P$692,'Faturamento SP3'!$D$2:$D$692,'Infos Relatório'!$B$84,'Faturamento SP3'!$E$2:$E$692,'Infos Relatório'!$B94,'Faturamento SP3'!$Z$2:$Z$692,'Infos Relatório'!AA$1,'Faturamento SP3'!$T$2:$T$692,"Sim")</f>
        <v>0</v>
      </c>
      <c r="AE94" s="27" t="e">
        <f t="shared" si="41"/>
        <v>#DIV/0!</v>
      </c>
      <c r="AF94" s="24">
        <f>SUMIFS('Faturamento SP3'!$H$2:$H$692,'Faturamento SP3'!$D$2:$D$692,'Infos Relatório'!$B$84,'Faturamento SP3'!$E$2:$E$692,'Infos Relatório'!$B94,'Faturamento SP3'!$Z$2:$Z$692,'Infos Relatório'!AA$1)</f>
        <v>0</v>
      </c>
      <c r="AG94" s="23">
        <f>COUNTIFS('Faturamento SP3'!$D$2:$D$692,'Infos Relatório'!$B$84,'Faturamento SP3'!$E$2:$E$692,'Infos Relatório'!$B94,'Faturamento SP3'!$Z$2:$Z$692,'Infos Relatório'!AG$1)</f>
        <v>0</v>
      </c>
      <c r="AH94" s="13">
        <f>SUMIFS('Faturamento SP3'!$G$2:$G$692,'Faturamento SP3'!$D$2:$D$692,'Infos Relatório'!$B$84,'Faturamento SP3'!$E$2:$E$692,'Infos Relatório'!$B94,'Faturamento SP3'!$Z$2:$Z$692,'Infos Relatório'!AG$1)</f>
        <v>0</v>
      </c>
      <c r="AI94" s="13">
        <f>SUMIFS('Faturamento SP3'!$J$2:$J$692,'Faturamento SP3'!$D$2:$D$692,'Infos Relatório'!$B$84,'Faturamento SP3'!$E$2:$E$692,'Infos Relatório'!$B94,'Faturamento SP3'!$Z$2:$Z$692,'Infos Relatório'!AG$1)</f>
        <v>0</v>
      </c>
      <c r="AJ94" s="14">
        <f>SUMIFS('Faturamento SP3'!$O$2:$O$692,'Faturamento SP3'!$D$2:$D$692,'Infos Relatório'!$B$84,'Faturamento SP3'!$E$2:$E$692,'Infos Relatório'!$B94,'Faturamento SP3'!$Z$2:$Z$692,'Infos Relatório'!AG$1,'Faturamento SP3'!$T$2:$T$692,"Sim")+SUMIFS('Faturamento SP3'!$P$2:$P$692,'Faturamento SP3'!$D$2:$D$692,'Infos Relatório'!$B$84,'Faturamento SP3'!$E$2:$E$692,'Infos Relatório'!$B94,'Faturamento SP3'!$Z$2:$Z$692,'Infos Relatório'!AG$1,'Faturamento SP3'!$T$2:$T$692,"Sim")</f>
        <v>0</v>
      </c>
      <c r="AK94" s="27" t="e">
        <f t="shared" si="42"/>
        <v>#DIV/0!</v>
      </c>
      <c r="AL94" s="24">
        <f>SUMIFS('Faturamento SP3'!$H$2:$H$692,'Faturamento SP3'!$D$2:$D$692,'Infos Relatório'!$B$84,'Faturamento SP3'!$E$2:$E$692,'Infos Relatório'!$B94,'Faturamento SP3'!$Z$2:$Z$692,'Infos Relatório'!AG$1)</f>
        <v>0</v>
      </c>
      <c r="AM94" s="23">
        <f>COUNTIFS('Faturamento SP3'!$D$2:$D$692,'Infos Relatório'!$B$84,'Faturamento SP3'!$E$2:$E$692,'Infos Relatório'!$B94,'Faturamento SP3'!$Z$2:$Z$692,'Infos Relatório'!AM$1)</f>
        <v>0</v>
      </c>
      <c r="AN94" s="13">
        <f>SUMIFS('Faturamento SP3'!$G$2:$G$692,'Faturamento SP3'!$D$2:$D$692,'Infos Relatório'!$B$84,'Faturamento SP3'!$E$2:$E$692,'Infos Relatório'!$B94,'Faturamento SP3'!$Z$2:$Z$692,'Infos Relatório'!AM$1)</f>
        <v>0</v>
      </c>
      <c r="AO94" s="13">
        <f>SUMIFS('Faturamento SP3'!$J$2:$J$692,'Faturamento SP3'!$D$2:$D$692,'Infos Relatório'!$B$84,'Faturamento SP3'!$E$2:$E$692,'Infos Relatório'!$B94,'Faturamento SP3'!$Z$2:$Z$692,'Infos Relatório'!AM$1)</f>
        <v>0</v>
      </c>
      <c r="AP94" s="14">
        <f>SUMIFS('Faturamento SP3'!$O$2:$O$692,'Faturamento SP3'!$D$2:$D$692,'Infos Relatório'!$B$84,'Faturamento SP3'!$E$2:$E$692,'Infos Relatório'!$B94,'Faturamento SP3'!$Z$2:$Z$692,'Infos Relatório'!AM$1,'Faturamento SP3'!$T$2:$T$692,"Sim")+SUMIFS('Faturamento SP3'!$P$2:$P$692,'Faturamento SP3'!$D$2:$D$692,'Infos Relatório'!$B$84,'Faturamento SP3'!$E$2:$E$692,'Infos Relatório'!$B94,'Faturamento SP3'!$Z$2:$Z$692,'Infos Relatório'!AM$1,'Faturamento SP3'!$T$2:$T$692,"Sim")</f>
        <v>0</v>
      </c>
      <c r="AQ94" s="27" t="e">
        <f t="shared" si="43"/>
        <v>#DIV/0!</v>
      </c>
      <c r="AR94" s="24">
        <f>SUMIFS('Faturamento SP3'!$H$2:$H$692,'Faturamento SP3'!$D$2:$D$692,'Infos Relatório'!$B$84,'Faturamento SP3'!$E$2:$E$692,'Infos Relatório'!$B94,'Faturamento SP3'!$Z$2:$Z$692,'Infos Relatório'!AM$1)</f>
        <v>0</v>
      </c>
      <c r="AS94" s="23">
        <f>COUNTIFS('Faturamento SP3'!$D$2:$D$692,'Infos Relatório'!$B$84,'Faturamento SP3'!$E$2:$E$692,'Infos Relatório'!$B94,'Faturamento SP3'!$Z$2:$Z$692,'Infos Relatório'!AS$1)</f>
        <v>0</v>
      </c>
      <c r="AT94" s="13">
        <f>SUMIFS('Faturamento SP3'!$G$2:$G$692,'Faturamento SP3'!$D$2:$D$692,'Infos Relatório'!$B$84,'Faturamento SP3'!$E$2:$E$692,'Infos Relatório'!$B94,'Faturamento SP3'!$Z$2:$Z$692,'Infos Relatório'!AS$1)</f>
        <v>0</v>
      </c>
      <c r="AU94" s="13">
        <f>SUMIFS('Faturamento SP3'!$J$2:$J$692,'Faturamento SP3'!$D$2:$D$692,'Infos Relatório'!$B$84,'Faturamento SP3'!$E$2:$E$692,'Infos Relatório'!$B94,'Faturamento SP3'!$Z$2:$Z$692,'Infos Relatório'!AS$1)</f>
        <v>0</v>
      </c>
      <c r="AV94" s="14">
        <f>SUMIFS('Faturamento SP3'!$O$2:$O$692,'Faturamento SP3'!$D$2:$D$692,'Infos Relatório'!$B$84,'Faturamento SP3'!$E$2:$E$692,'Infos Relatório'!$B94,'Faturamento SP3'!$Z$2:$Z$692,'Infos Relatório'!AS$1,'Faturamento SP3'!$T$2:$T$692,"Sim")+SUMIFS('Faturamento SP3'!$P$2:$P$692,'Faturamento SP3'!$D$2:$D$692,'Infos Relatório'!$B$84,'Faturamento SP3'!$E$2:$E$692,'Infos Relatório'!$B94,'Faturamento SP3'!$Z$2:$Z$692,'Infos Relatório'!AS$1,'Faturamento SP3'!$T$2:$T$692,"Sim")</f>
        <v>0</v>
      </c>
      <c r="AW94" s="27" t="e">
        <f t="shared" si="44"/>
        <v>#DIV/0!</v>
      </c>
      <c r="AX94" s="24">
        <f>SUMIFS('Faturamento SP3'!$H$2:$H$692,'Faturamento SP3'!$D$2:$D$692,'Infos Relatório'!$B$84,'Faturamento SP3'!$E$2:$E$692,'Infos Relatório'!$B94,'Faturamento SP3'!$Z$2:$Z$692,'Infos Relatório'!AS$1)</f>
        <v>0</v>
      </c>
      <c r="AY94" s="23">
        <f>COUNTIFS('Faturamento SP3'!$D$2:$D$692,'Infos Relatório'!$B$84,'Faturamento SP3'!$E$2:$E$692,'Infos Relatório'!$B94,'Faturamento SP3'!$Z$2:$Z$692,'Infos Relatório'!AY$1)</f>
        <v>0</v>
      </c>
      <c r="AZ94" s="13">
        <f>SUMIFS('Faturamento SP3'!$G$2:$G$692,'Faturamento SP3'!$D$2:$D$692,'Infos Relatório'!$B$84,'Faturamento SP3'!$E$2:$E$692,'Infos Relatório'!$B94,'Faturamento SP3'!$Z$2:$Z$692,'Infos Relatório'!AY$1)</f>
        <v>0</v>
      </c>
      <c r="BA94" s="13">
        <f>SUMIFS('Faturamento SP3'!$J$2:$J$692,'Faturamento SP3'!$D$2:$D$692,'Infos Relatório'!$B$84,'Faturamento SP3'!$E$2:$E$692,'Infos Relatório'!$B94,'Faturamento SP3'!$Z$2:$Z$692,'Infos Relatório'!AY$1)</f>
        <v>0</v>
      </c>
      <c r="BB94" s="14">
        <f>SUMIFS('Faturamento SP3'!$O$2:$O$692,'Faturamento SP3'!$D$2:$D$692,'Infos Relatório'!$B$84,'Faturamento SP3'!$E$2:$E$692,'Infos Relatório'!$B94,'Faturamento SP3'!$Z$2:$Z$692,'Infos Relatório'!AY$1,'Faturamento SP3'!$T$2:$T$692,"Sim")+SUMIFS('Faturamento SP3'!$P$2:$P$692,'Faturamento SP3'!$D$2:$D$692,'Infos Relatório'!$B$84,'Faturamento SP3'!$E$2:$E$692,'Infos Relatório'!$B94,'Faturamento SP3'!$Z$2:$Z$692,'Infos Relatório'!AY$1,'Faturamento SP3'!$T$2:$T$692,"Sim")</f>
        <v>0</v>
      </c>
      <c r="BC94" s="27" t="e">
        <f t="shared" si="45"/>
        <v>#DIV/0!</v>
      </c>
      <c r="BD94" s="24">
        <f>SUMIFS('Faturamento SP3'!$H$2:$H$692,'Faturamento SP3'!$D$2:$D$692,'Infos Relatório'!$B$84,'Faturamento SP3'!$E$2:$E$692,'Infos Relatório'!$B94,'Faturamento SP3'!$Z$2:$Z$692,'Infos Relatório'!AY$1)</f>
        <v>0</v>
      </c>
      <c r="BE94" s="23">
        <f>COUNTIFS('Faturamento SP3'!$D$2:$D$692,'Infos Relatório'!$B$84,'Faturamento SP3'!$E$2:$E$692,'Infos Relatório'!$B94,'Faturamento SP3'!$Z$2:$Z$692,'Infos Relatório'!BE$1)</f>
        <v>0</v>
      </c>
      <c r="BF94" s="13">
        <f>SUMIFS('Faturamento SP3'!$G$2:$G$692,'Faturamento SP3'!$D$2:$D$692,'Infos Relatório'!$B$84,'Faturamento SP3'!$E$2:$E$692,'Infos Relatório'!$B94,'Faturamento SP3'!$Z$2:$Z$692,'Infos Relatório'!BE$1)</f>
        <v>0</v>
      </c>
      <c r="BG94" s="13">
        <f>SUMIFS('Faturamento SP3'!$J$2:$J$692,'Faturamento SP3'!$D$2:$D$692,'Infos Relatório'!$B$84,'Faturamento SP3'!$E$2:$E$692,'Infos Relatório'!$B94,'Faturamento SP3'!$Z$2:$Z$692,'Infos Relatório'!BE$1)</f>
        <v>0</v>
      </c>
      <c r="BH94" s="14">
        <f>SUMIFS('Faturamento SP3'!$O$2:$O$692,'Faturamento SP3'!$D$2:$D$692,'Infos Relatório'!$B$84,'Faturamento SP3'!$E$2:$E$692,'Infos Relatório'!$B94,'Faturamento SP3'!$Z$2:$Z$692,'Infos Relatório'!BE$1,'Faturamento SP3'!$T$2:$T$692,"Sim")+SUMIFS('Faturamento SP3'!$P$2:$P$692,'Faturamento SP3'!$D$2:$D$692,'Infos Relatório'!$B$84,'Faturamento SP3'!$E$2:$E$692,'Infos Relatório'!$B94,'Faturamento SP3'!$Z$2:$Z$692,'Infos Relatório'!BE$1,'Faturamento SP3'!$T$2:$T$692,"Sim")</f>
        <v>0</v>
      </c>
      <c r="BI94" s="27" t="e">
        <f t="shared" si="46"/>
        <v>#DIV/0!</v>
      </c>
      <c r="BJ94" s="24">
        <f>SUMIFS('Faturamento SP3'!$H$2:$H$692,'Faturamento SP3'!$D$2:$D$692,'Infos Relatório'!$B$84,'Faturamento SP3'!$E$2:$E$692,'Infos Relatório'!$B94,'Faturamento SP3'!$Z$2:$Z$692,'Infos Relatório'!BE$1)</f>
        <v>0</v>
      </c>
      <c r="BK94" s="23">
        <f>COUNTIFS('Faturamento SP3'!$D$2:$D$692,'Infos Relatório'!$B$84,'Faturamento SP3'!$E$2:$E$692,'Infos Relatório'!$B94,'Faturamento SP3'!$Z$2:$Z$692,'Infos Relatório'!BK$1)</f>
        <v>0</v>
      </c>
      <c r="BL94" s="13">
        <f>SUMIFS('Faturamento SP3'!$G$2:$G$692,'Faturamento SP3'!$D$2:$D$692,'Infos Relatório'!$B$84,'Faturamento SP3'!$E$2:$E$692,'Infos Relatório'!$B94,'Faturamento SP3'!$Z$2:$Z$692,'Infos Relatório'!BK$1)</f>
        <v>0</v>
      </c>
      <c r="BM94" s="13">
        <f>SUMIFS('Faturamento SP3'!$J$2:$J$692,'Faturamento SP3'!$D$2:$D$692,'Infos Relatório'!$B$84,'Faturamento SP3'!$E$2:$E$692,'Infos Relatório'!$B94,'Faturamento SP3'!$Z$2:$Z$692,'Infos Relatório'!BK$1)</f>
        <v>0</v>
      </c>
      <c r="BN94" s="14">
        <f>SUMIFS('Faturamento SP3'!$O$2:$O$692,'Faturamento SP3'!$D$2:$D$692,'Infos Relatório'!$B$84,'Faturamento SP3'!$E$2:$E$692,'Infos Relatório'!$B94,'Faturamento SP3'!$Z$2:$Z$692,'Infos Relatório'!BK$1,'Faturamento SP3'!$T$2:$T$692,"Sim")+SUMIFS('Faturamento SP3'!$P$2:$P$692,'Faturamento SP3'!$D$2:$D$692,'Infos Relatório'!$B$84,'Faturamento SP3'!$E$2:$E$692,'Infos Relatório'!$B94,'Faturamento SP3'!$Z$2:$Z$692,'Infos Relatório'!BK$1,'Faturamento SP3'!$T$2:$T$692,"Sim")</f>
        <v>0</v>
      </c>
      <c r="BO94" s="27" t="e">
        <f t="shared" si="47"/>
        <v>#DIV/0!</v>
      </c>
      <c r="BP94" s="24">
        <f>SUMIFS('Faturamento SP3'!$H$2:$H$692,'Faturamento SP3'!$D$2:$D$692,'Infos Relatório'!$B$84,'Faturamento SP3'!$E$2:$E$692,'Infos Relatório'!$B94,'Faturamento SP3'!$Z$2:$Z$692,'Infos Relatório'!BK$1)</f>
        <v>0</v>
      </c>
      <c r="BQ94" s="23">
        <f>COUNTIFS('Faturamento SP3'!$D$2:$D$692,'Infos Relatório'!$B$84,'Faturamento SP3'!$E$2:$E$692,'Infos Relatório'!$B94,'Faturamento SP3'!$Z$2:$Z$692,'Infos Relatório'!BQ$1)</f>
        <v>0</v>
      </c>
      <c r="BR94" s="13">
        <f>SUMIFS('Faturamento SP3'!$G$2:$G$692,'Faturamento SP3'!$D$2:$D$692,'Infos Relatório'!$B$84,'Faturamento SP3'!$E$2:$E$692,'Infos Relatório'!$B94,'Faturamento SP3'!$Z$2:$Z$692,'Infos Relatório'!BQ$1)</f>
        <v>0</v>
      </c>
      <c r="BS94" s="13">
        <f>SUMIFS('Faturamento SP3'!$J$2:$J$692,'Faturamento SP3'!$D$2:$D$692,'Infos Relatório'!$B$84,'Faturamento SP3'!$E$2:$E$692,'Infos Relatório'!$B94,'Faturamento SP3'!$Z$2:$Z$692,'Infos Relatório'!BQ$1)</f>
        <v>0</v>
      </c>
      <c r="BT94" s="14">
        <f>SUMIFS('Faturamento SP3'!$O$2:$O$692,'Faturamento SP3'!$D$2:$D$692,'Infos Relatório'!$B$84,'Faturamento SP3'!$E$2:$E$692,'Infos Relatório'!$B94,'Faturamento SP3'!$Z$2:$Z$692,'Infos Relatório'!BQ$1,'Faturamento SP3'!$T$2:$T$692,"Sim")+SUMIFS('Faturamento SP3'!$P$2:$P$692,'Faturamento SP3'!$D$2:$D$692,'Infos Relatório'!$B$84,'Faturamento SP3'!$E$2:$E$692,'Infos Relatório'!$B94,'Faturamento SP3'!$Z$2:$Z$692,'Infos Relatório'!BQ$1,'Faturamento SP3'!$T$2:$T$692,"Sim")</f>
        <v>0</v>
      </c>
      <c r="BU94" s="27" t="e">
        <f t="shared" si="48"/>
        <v>#DIV/0!</v>
      </c>
      <c r="BV94" s="24">
        <f>SUMIFS('Faturamento SP3'!$H$2:$H$692,'Faturamento SP3'!$D$2:$D$692,'Infos Relatório'!$B$84,'Faturamento SP3'!$E$2:$E$692,'Infos Relatório'!$B94,'Faturamento SP3'!$Z$2:$Z$692,'Infos Relatório'!BQ$1)</f>
        <v>0</v>
      </c>
    </row>
    <row r="95" spans="2:74">
      <c r="B95" s="17" t="s">
        <v>17</v>
      </c>
      <c r="C95" s="23">
        <f>COUNTIFS('Faturamento SP3'!$D$2:$D$692,'Infos Relatório'!$B$84,'Faturamento SP3'!$E$2:$E$692,'Infos Relatório'!$B95,'Faturamento SP3'!$Z$2:$Z$692,'Infos Relatório'!C$1)</f>
        <v>0</v>
      </c>
      <c r="D95" s="13">
        <f>SUMIFS('Faturamento SP3'!$G$2:$G$692,'Faturamento SP3'!$D$2:$D$692,'Infos Relatório'!$B$84,'Faturamento SP3'!$E$2:$E$692,'Infos Relatório'!$B95,'Faturamento SP3'!$Z$2:$Z$692,'Infos Relatório'!C$1)</f>
        <v>0</v>
      </c>
      <c r="E95" s="13">
        <f>SUMIFS('Faturamento SP3'!$J$2:$J$692,'Faturamento SP3'!$D$2:$D$692,'Infos Relatório'!$B$84,'Faturamento SP3'!$E$2:$E$692,'Infos Relatório'!$B95,'Faturamento SP3'!$Z$2:$Z$692,'Infos Relatório'!C$1)</f>
        <v>0</v>
      </c>
      <c r="F95" s="14">
        <f>SUMIFS('Faturamento SP3'!$O$2:$O$692,'Faturamento SP3'!$D$2:$D$692,'Infos Relatório'!$B$84,'Faturamento SP3'!$E$2:$E$692,'Infos Relatório'!$B95,'Faturamento SP3'!$Z$2:$Z$692,'Infos Relatório'!C$1,'Faturamento SP3'!$T$2:$T$692,"Sim")+SUMIFS('Faturamento SP3'!$P$2:$P$692,'Faturamento SP3'!$D$2:$D$692,'Infos Relatório'!$B$84,'Faturamento SP3'!$E$2:$E$692,'Infos Relatório'!$B95,'Faturamento SP3'!$Z$2:$Z$692,'Infos Relatório'!C$1,'Faturamento SP3'!$T$2:$T$692,"Sim")</f>
        <v>0</v>
      </c>
      <c r="G95" s="27" t="e">
        <f t="shared" si="37"/>
        <v>#DIV/0!</v>
      </c>
      <c r="H95" s="24">
        <f>SUMIFS('Faturamento SP3'!$H$2:$H$692,'Faturamento SP3'!$D$2:$D$692,'Infos Relatório'!$B$84,'Faturamento SP3'!$E$2:$E$692,'Infos Relatório'!$B95,'Faturamento SP3'!$Z$2:$Z$692,'Infos Relatório'!C$1)</f>
        <v>0</v>
      </c>
      <c r="I95" s="23">
        <f>COUNTIFS('Faturamento SP3'!$D$2:$D$692,'Infos Relatório'!$B$84,'Faturamento SP3'!$E$2:$E$692,'Infos Relatório'!$B95,'Faturamento SP3'!$Z$2:$Z$692,'Infos Relatório'!I$1)</f>
        <v>0</v>
      </c>
      <c r="J95" s="13">
        <f>SUMIFS('Faturamento SP3'!$G$2:$G$692,'Faturamento SP3'!$D$2:$D$692,'Infos Relatório'!$B$84,'Faturamento SP3'!$E$2:$E$692,'Infos Relatório'!$B95,'Faturamento SP3'!$Z$2:$Z$692,'Infos Relatório'!I$1)</f>
        <v>0</v>
      </c>
      <c r="K95" s="13">
        <f>SUMIFS('Faturamento SP3'!$J$2:$J$692,'Faturamento SP3'!$D$2:$D$692,'Infos Relatório'!$B$84,'Faturamento SP3'!$E$2:$E$692,'Infos Relatório'!$B95,'Faturamento SP3'!$Z$2:$Z$692,'Infos Relatório'!I$1)</f>
        <v>0</v>
      </c>
      <c r="L95" s="14">
        <f>SUMIFS('Faturamento SP3'!$O$2:$O$692,'Faturamento SP3'!$D$2:$D$692,'Infos Relatório'!$B$84,'Faturamento SP3'!$E$2:$E$692,'Infos Relatório'!$B95,'Faturamento SP3'!$Z$2:$Z$692,'Infos Relatório'!I$1,'Faturamento SP3'!$T$2:$T$692,"Sim")+SUMIFS('Faturamento SP3'!$P$2:$P$692,'Faturamento SP3'!$D$2:$D$692,'Infos Relatório'!$B$84,'Faturamento SP3'!$E$2:$E$692,'Infos Relatório'!$B95,'Faturamento SP3'!$Z$2:$Z$692,'Infos Relatório'!I$1,'Faturamento SP3'!$T$2:$T$692,"Sim")</f>
        <v>0</v>
      </c>
      <c r="M95" s="27" t="e">
        <f t="shared" si="38"/>
        <v>#DIV/0!</v>
      </c>
      <c r="N95" s="24">
        <f>SUMIFS('Faturamento SP3'!$H$2:$H$692,'Faturamento SP3'!$D$2:$D$692,'Infos Relatório'!$B$84,'Faturamento SP3'!$E$2:$E$692,'Infos Relatório'!$B95,'Faturamento SP3'!$Z$2:$Z$692,'Infos Relatório'!I$1)</f>
        <v>0</v>
      </c>
      <c r="O95" s="23">
        <f>COUNTIFS('Faturamento SP3'!$D$2:$D$692,'Infos Relatório'!$B$84,'Faturamento SP3'!$E$2:$E$692,'Infos Relatório'!$B95,'Faturamento SP3'!$Z$2:$Z$692,'Infos Relatório'!O$1)</f>
        <v>0</v>
      </c>
      <c r="P95" s="13">
        <f>SUMIFS('Faturamento SP3'!$G$2:$G$692,'Faturamento SP3'!$D$2:$D$692,'Infos Relatório'!$B$84,'Faturamento SP3'!$E$2:$E$692,'Infos Relatório'!$B95,'Faturamento SP3'!$Z$2:$Z$692,'Infos Relatório'!O$1)</f>
        <v>0</v>
      </c>
      <c r="Q95" s="13">
        <f>SUMIFS('Faturamento SP3'!$J$2:$J$692,'Faturamento SP3'!$D$2:$D$692,'Infos Relatório'!$B$84,'Faturamento SP3'!$E$2:$E$692,'Infos Relatório'!$B95,'Faturamento SP3'!$Z$2:$Z$692,'Infos Relatório'!O$1)</f>
        <v>0</v>
      </c>
      <c r="R95" s="14">
        <f>SUMIFS('Faturamento SP3'!$O$2:$O$692,'Faturamento SP3'!$D$2:$D$692,'Infos Relatório'!$B$84,'Faturamento SP3'!$E$2:$E$692,'Infos Relatório'!$B95,'Faturamento SP3'!$Z$2:$Z$692,'Infos Relatório'!O$1,'Faturamento SP3'!$T$2:$T$692,"Sim")+SUMIFS('Faturamento SP3'!$P$2:$P$692,'Faturamento SP3'!$D$2:$D$692,'Infos Relatório'!$B$84,'Faturamento SP3'!$E$2:$E$692,'Infos Relatório'!$B95,'Faturamento SP3'!$Z$2:$Z$692,'Infos Relatório'!O$1,'Faturamento SP3'!$T$2:$T$692,"Sim")</f>
        <v>0</v>
      </c>
      <c r="S95" s="27" t="e">
        <f t="shared" si="39"/>
        <v>#DIV/0!</v>
      </c>
      <c r="T95" s="24">
        <f>SUMIFS('Faturamento SP3'!$H$2:$H$692,'Faturamento SP3'!$D$2:$D$692,'Infos Relatório'!$B$84,'Faturamento SP3'!$E$2:$E$692,'Infos Relatório'!$B95,'Faturamento SP3'!$Z$2:$Z$692,'Infos Relatório'!O$1)</f>
        <v>0</v>
      </c>
      <c r="U95" s="23">
        <f>COUNTIFS('Faturamento SP3'!$D$2:$D$692,'Infos Relatório'!$B$84,'Faturamento SP3'!$E$2:$E$692,'Infos Relatório'!$B95,'Faturamento SP3'!$Z$2:$Z$692,'Infos Relatório'!U$1)</f>
        <v>0</v>
      </c>
      <c r="V95" s="13">
        <f>SUMIFS('Faturamento SP3'!$G$2:$G$692,'Faturamento SP3'!$D$2:$D$692,'Infos Relatório'!$B$84,'Faturamento SP3'!$E$2:$E$692,'Infos Relatório'!$B95,'Faturamento SP3'!$Z$2:$Z$692,'Infos Relatório'!U$1)</f>
        <v>0</v>
      </c>
      <c r="W95" s="13">
        <f>SUMIFS('Faturamento SP3'!$J$2:$J$692,'Faturamento SP3'!$D$2:$D$692,'Infos Relatório'!$B$84,'Faturamento SP3'!$E$2:$E$692,'Infos Relatório'!$B95,'Faturamento SP3'!$Z$2:$Z$692,'Infos Relatório'!U$1)</f>
        <v>0</v>
      </c>
      <c r="X95" s="14">
        <f>SUMIFS('Faturamento SP3'!$O$2:$O$692,'Faturamento SP3'!$D$2:$D$692,'Infos Relatório'!$B$84,'Faturamento SP3'!$E$2:$E$692,'Infos Relatório'!$B95,'Faturamento SP3'!$Z$2:$Z$692,'Infos Relatório'!U$1,'Faturamento SP3'!$T$2:$T$692,"Sim")+SUMIFS('Faturamento SP3'!$P$2:$P$692,'Faturamento SP3'!$D$2:$D$692,'Infos Relatório'!$B$84,'Faturamento SP3'!$E$2:$E$692,'Infos Relatório'!$B95,'Faturamento SP3'!$Z$2:$Z$692,'Infos Relatório'!U$1,'Faturamento SP3'!$T$2:$T$692,"Sim")</f>
        <v>0</v>
      </c>
      <c r="Y95" s="27" t="e">
        <f t="shared" si="40"/>
        <v>#DIV/0!</v>
      </c>
      <c r="Z95" s="24">
        <f>SUMIFS('Faturamento SP3'!$H$2:$H$692,'Faturamento SP3'!$D$2:$D$692,'Infos Relatório'!$B$84,'Faturamento SP3'!$E$2:$E$692,'Infos Relatório'!$B95,'Faturamento SP3'!$Z$2:$Z$692,'Infos Relatório'!U$1)</f>
        <v>0</v>
      </c>
      <c r="AA95" s="23">
        <f>COUNTIFS('Faturamento SP3'!$D$2:$D$692,'Infos Relatório'!$B$84,'Faturamento SP3'!$E$2:$E$692,'Infos Relatório'!$B95,'Faturamento SP3'!$Z$2:$Z$692,'Infos Relatório'!AA$1)</f>
        <v>0</v>
      </c>
      <c r="AB95" s="13">
        <f>SUMIFS('Faturamento SP3'!$G$2:$G$692,'Faturamento SP3'!$D$2:$D$692,'Infos Relatório'!$B$84,'Faturamento SP3'!$E$2:$E$692,'Infos Relatório'!$B95,'Faturamento SP3'!$Z$2:$Z$692,'Infos Relatório'!AA$1)</f>
        <v>0</v>
      </c>
      <c r="AC95" s="13">
        <f>SUMIFS('Faturamento SP3'!$J$2:$J$692,'Faturamento SP3'!$D$2:$D$692,'Infos Relatório'!$B$84,'Faturamento SP3'!$E$2:$E$692,'Infos Relatório'!$B95,'Faturamento SP3'!$Z$2:$Z$692,'Infos Relatório'!AA$1)</f>
        <v>0</v>
      </c>
      <c r="AD95" s="14">
        <f>SUMIFS('Faturamento SP3'!$O$2:$O$692,'Faturamento SP3'!$D$2:$D$692,'Infos Relatório'!$B$84,'Faturamento SP3'!$E$2:$E$692,'Infos Relatório'!$B95,'Faturamento SP3'!$Z$2:$Z$692,'Infos Relatório'!AA$1,'Faturamento SP3'!$T$2:$T$692,"Sim")+SUMIFS('Faturamento SP3'!$P$2:$P$692,'Faturamento SP3'!$D$2:$D$692,'Infos Relatório'!$B$84,'Faturamento SP3'!$E$2:$E$692,'Infos Relatório'!$B95,'Faturamento SP3'!$Z$2:$Z$692,'Infos Relatório'!AA$1,'Faturamento SP3'!$T$2:$T$692,"Sim")</f>
        <v>0</v>
      </c>
      <c r="AE95" s="27" t="e">
        <f t="shared" si="41"/>
        <v>#DIV/0!</v>
      </c>
      <c r="AF95" s="24">
        <f>SUMIFS('Faturamento SP3'!$H$2:$H$692,'Faturamento SP3'!$D$2:$D$692,'Infos Relatório'!$B$84,'Faturamento SP3'!$E$2:$E$692,'Infos Relatório'!$B95,'Faturamento SP3'!$Z$2:$Z$692,'Infos Relatório'!AA$1)</f>
        <v>0</v>
      </c>
      <c r="AG95" s="23">
        <f>COUNTIFS('Faturamento SP3'!$D$2:$D$692,'Infos Relatório'!$B$84,'Faturamento SP3'!$E$2:$E$692,'Infos Relatório'!$B95,'Faturamento SP3'!$Z$2:$Z$692,'Infos Relatório'!AG$1)</f>
        <v>0</v>
      </c>
      <c r="AH95" s="13">
        <f>SUMIFS('Faturamento SP3'!$G$2:$G$692,'Faturamento SP3'!$D$2:$D$692,'Infos Relatório'!$B$84,'Faturamento SP3'!$E$2:$E$692,'Infos Relatório'!$B95,'Faturamento SP3'!$Z$2:$Z$692,'Infos Relatório'!AG$1)</f>
        <v>0</v>
      </c>
      <c r="AI95" s="13">
        <f>SUMIFS('Faturamento SP3'!$J$2:$J$692,'Faturamento SP3'!$D$2:$D$692,'Infos Relatório'!$B$84,'Faturamento SP3'!$E$2:$E$692,'Infos Relatório'!$B95,'Faturamento SP3'!$Z$2:$Z$692,'Infos Relatório'!AG$1)</f>
        <v>0</v>
      </c>
      <c r="AJ95" s="14">
        <f>SUMIFS('Faturamento SP3'!$O$2:$O$692,'Faturamento SP3'!$D$2:$D$692,'Infos Relatório'!$B$84,'Faturamento SP3'!$E$2:$E$692,'Infos Relatório'!$B95,'Faturamento SP3'!$Z$2:$Z$692,'Infos Relatório'!AG$1,'Faturamento SP3'!$T$2:$T$692,"Sim")+SUMIFS('Faturamento SP3'!$P$2:$P$692,'Faturamento SP3'!$D$2:$D$692,'Infos Relatório'!$B$84,'Faturamento SP3'!$E$2:$E$692,'Infos Relatório'!$B95,'Faturamento SP3'!$Z$2:$Z$692,'Infos Relatório'!AG$1,'Faturamento SP3'!$T$2:$T$692,"Sim")</f>
        <v>0</v>
      </c>
      <c r="AK95" s="27" t="e">
        <f t="shared" si="42"/>
        <v>#DIV/0!</v>
      </c>
      <c r="AL95" s="24">
        <f>SUMIFS('Faturamento SP3'!$H$2:$H$692,'Faturamento SP3'!$D$2:$D$692,'Infos Relatório'!$B$84,'Faturamento SP3'!$E$2:$E$692,'Infos Relatório'!$B95,'Faturamento SP3'!$Z$2:$Z$692,'Infos Relatório'!AG$1)</f>
        <v>0</v>
      </c>
      <c r="AM95" s="23">
        <f>COUNTIFS('Faturamento SP3'!$D$2:$D$692,'Infos Relatório'!$B$84,'Faturamento SP3'!$E$2:$E$692,'Infos Relatório'!$B95,'Faturamento SP3'!$Z$2:$Z$692,'Infos Relatório'!AM$1)</f>
        <v>0</v>
      </c>
      <c r="AN95" s="13">
        <f>SUMIFS('Faturamento SP3'!$G$2:$G$692,'Faturamento SP3'!$D$2:$D$692,'Infos Relatório'!$B$84,'Faturamento SP3'!$E$2:$E$692,'Infos Relatório'!$B95,'Faturamento SP3'!$Z$2:$Z$692,'Infos Relatório'!AM$1)</f>
        <v>0</v>
      </c>
      <c r="AO95" s="13">
        <f>SUMIFS('Faturamento SP3'!$J$2:$J$692,'Faturamento SP3'!$D$2:$D$692,'Infos Relatório'!$B$84,'Faturamento SP3'!$E$2:$E$692,'Infos Relatório'!$B95,'Faturamento SP3'!$Z$2:$Z$692,'Infos Relatório'!AM$1)</f>
        <v>0</v>
      </c>
      <c r="AP95" s="14">
        <f>SUMIFS('Faturamento SP3'!$O$2:$O$692,'Faturamento SP3'!$D$2:$D$692,'Infos Relatório'!$B$84,'Faturamento SP3'!$E$2:$E$692,'Infos Relatório'!$B95,'Faturamento SP3'!$Z$2:$Z$692,'Infos Relatório'!AM$1,'Faturamento SP3'!$T$2:$T$692,"Sim")+SUMIFS('Faturamento SP3'!$P$2:$P$692,'Faturamento SP3'!$D$2:$D$692,'Infos Relatório'!$B$84,'Faturamento SP3'!$E$2:$E$692,'Infos Relatório'!$B95,'Faturamento SP3'!$Z$2:$Z$692,'Infos Relatório'!AM$1,'Faturamento SP3'!$T$2:$T$692,"Sim")</f>
        <v>0</v>
      </c>
      <c r="AQ95" s="27" t="e">
        <f t="shared" si="43"/>
        <v>#DIV/0!</v>
      </c>
      <c r="AR95" s="24">
        <f>SUMIFS('Faturamento SP3'!$H$2:$H$692,'Faturamento SP3'!$D$2:$D$692,'Infos Relatório'!$B$84,'Faturamento SP3'!$E$2:$E$692,'Infos Relatório'!$B95,'Faturamento SP3'!$Z$2:$Z$692,'Infos Relatório'!AM$1)</f>
        <v>0</v>
      </c>
      <c r="AS95" s="23">
        <f>COUNTIFS('Faturamento SP3'!$D$2:$D$692,'Infos Relatório'!$B$84,'Faturamento SP3'!$E$2:$E$692,'Infos Relatório'!$B95,'Faturamento SP3'!$Z$2:$Z$692,'Infos Relatório'!AS$1)</f>
        <v>0</v>
      </c>
      <c r="AT95" s="13">
        <f>SUMIFS('Faturamento SP3'!$G$2:$G$692,'Faturamento SP3'!$D$2:$D$692,'Infos Relatório'!$B$84,'Faturamento SP3'!$E$2:$E$692,'Infos Relatório'!$B95,'Faturamento SP3'!$Z$2:$Z$692,'Infos Relatório'!AS$1)</f>
        <v>0</v>
      </c>
      <c r="AU95" s="13">
        <f>SUMIFS('Faturamento SP3'!$J$2:$J$692,'Faturamento SP3'!$D$2:$D$692,'Infos Relatório'!$B$84,'Faturamento SP3'!$E$2:$E$692,'Infos Relatório'!$B95,'Faturamento SP3'!$Z$2:$Z$692,'Infos Relatório'!AS$1)</f>
        <v>0</v>
      </c>
      <c r="AV95" s="14">
        <f>SUMIFS('Faturamento SP3'!$O$2:$O$692,'Faturamento SP3'!$D$2:$D$692,'Infos Relatório'!$B$84,'Faturamento SP3'!$E$2:$E$692,'Infos Relatório'!$B95,'Faturamento SP3'!$Z$2:$Z$692,'Infos Relatório'!AS$1,'Faturamento SP3'!$T$2:$T$692,"Sim")+SUMIFS('Faturamento SP3'!$P$2:$P$692,'Faturamento SP3'!$D$2:$D$692,'Infos Relatório'!$B$84,'Faturamento SP3'!$E$2:$E$692,'Infos Relatório'!$B95,'Faturamento SP3'!$Z$2:$Z$692,'Infos Relatório'!AS$1,'Faturamento SP3'!$T$2:$T$692,"Sim")</f>
        <v>0</v>
      </c>
      <c r="AW95" s="27" t="e">
        <f t="shared" si="44"/>
        <v>#DIV/0!</v>
      </c>
      <c r="AX95" s="24">
        <f>SUMIFS('Faturamento SP3'!$H$2:$H$692,'Faturamento SP3'!$D$2:$D$692,'Infos Relatório'!$B$84,'Faturamento SP3'!$E$2:$E$692,'Infos Relatório'!$B95,'Faturamento SP3'!$Z$2:$Z$692,'Infos Relatório'!AS$1)</f>
        <v>0</v>
      </c>
      <c r="AY95" s="23">
        <f>COUNTIFS('Faturamento SP3'!$D$2:$D$692,'Infos Relatório'!$B$84,'Faturamento SP3'!$E$2:$E$692,'Infos Relatório'!$B95,'Faturamento SP3'!$Z$2:$Z$692,'Infos Relatório'!AY$1)</f>
        <v>0</v>
      </c>
      <c r="AZ95" s="13">
        <f>SUMIFS('Faturamento SP3'!$G$2:$G$692,'Faturamento SP3'!$D$2:$D$692,'Infos Relatório'!$B$84,'Faturamento SP3'!$E$2:$E$692,'Infos Relatório'!$B95,'Faturamento SP3'!$Z$2:$Z$692,'Infos Relatório'!AY$1)</f>
        <v>0</v>
      </c>
      <c r="BA95" s="13">
        <f>SUMIFS('Faturamento SP3'!$J$2:$J$692,'Faturamento SP3'!$D$2:$D$692,'Infos Relatório'!$B$84,'Faturamento SP3'!$E$2:$E$692,'Infos Relatório'!$B95,'Faturamento SP3'!$Z$2:$Z$692,'Infos Relatório'!AY$1)</f>
        <v>0</v>
      </c>
      <c r="BB95" s="14">
        <f>SUMIFS('Faturamento SP3'!$O$2:$O$692,'Faturamento SP3'!$D$2:$D$692,'Infos Relatório'!$B$84,'Faturamento SP3'!$E$2:$E$692,'Infos Relatório'!$B95,'Faturamento SP3'!$Z$2:$Z$692,'Infos Relatório'!AY$1,'Faturamento SP3'!$T$2:$T$692,"Sim")+SUMIFS('Faturamento SP3'!$P$2:$P$692,'Faturamento SP3'!$D$2:$D$692,'Infos Relatório'!$B$84,'Faturamento SP3'!$E$2:$E$692,'Infos Relatório'!$B95,'Faturamento SP3'!$Z$2:$Z$692,'Infos Relatório'!AY$1,'Faturamento SP3'!$T$2:$T$692,"Sim")</f>
        <v>0</v>
      </c>
      <c r="BC95" s="27" t="e">
        <f t="shared" si="45"/>
        <v>#DIV/0!</v>
      </c>
      <c r="BD95" s="24">
        <f>SUMIFS('Faturamento SP3'!$H$2:$H$692,'Faturamento SP3'!$D$2:$D$692,'Infos Relatório'!$B$84,'Faturamento SP3'!$E$2:$E$692,'Infos Relatório'!$B95,'Faturamento SP3'!$Z$2:$Z$692,'Infos Relatório'!AY$1)</f>
        <v>0</v>
      </c>
      <c r="BE95" s="23">
        <f>COUNTIFS('Faturamento SP3'!$D$2:$D$692,'Infos Relatório'!$B$84,'Faturamento SP3'!$E$2:$E$692,'Infos Relatório'!$B95,'Faturamento SP3'!$Z$2:$Z$692,'Infos Relatório'!BE$1)</f>
        <v>0</v>
      </c>
      <c r="BF95" s="13">
        <f>SUMIFS('Faturamento SP3'!$G$2:$G$692,'Faturamento SP3'!$D$2:$D$692,'Infos Relatório'!$B$84,'Faturamento SP3'!$E$2:$E$692,'Infos Relatório'!$B95,'Faturamento SP3'!$Z$2:$Z$692,'Infos Relatório'!BE$1)</f>
        <v>0</v>
      </c>
      <c r="BG95" s="13">
        <f>SUMIFS('Faturamento SP3'!$J$2:$J$692,'Faturamento SP3'!$D$2:$D$692,'Infos Relatório'!$B$84,'Faturamento SP3'!$E$2:$E$692,'Infos Relatório'!$B95,'Faturamento SP3'!$Z$2:$Z$692,'Infos Relatório'!BE$1)</f>
        <v>0</v>
      </c>
      <c r="BH95" s="14">
        <f>SUMIFS('Faturamento SP3'!$O$2:$O$692,'Faturamento SP3'!$D$2:$D$692,'Infos Relatório'!$B$84,'Faturamento SP3'!$E$2:$E$692,'Infos Relatório'!$B95,'Faturamento SP3'!$Z$2:$Z$692,'Infos Relatório'!BE$1,'Faturamento SP3'!$T$2:$T$692,"Sim")+SUMIFS('Faturamento SP3'!$P$2:$P$692,'Faturamento SP3'!$D$2:$D$692,'Infos Relatório'!$B$84,'Faturamento SP3'!$E$2:$E$692,'Infos Relatório'!$B95,'Faturamento SP3'!$Z$2:$Z$692,'Infos Relatório'!BE$1,'Faturamento SP3'!$T$2:$T$692,"Sim")</f>
        <v>0</v>
      </c>
      <c r="BI95" s="27" t="e">
        <f t="shared" si="46"/>
        <v>#DIV/0!</v>
      </c>
      <c r="BJ95" s="24">
        <f>SUMIFS('Faturamento SP3'!$H$2:$H$692,'Faturamento SP3'!$D$2:$D$692,'Infos Relatório'!$B$84,'Faturamento SP3'!$E$2:$E$692,'Infos Relatório'!$B95,'Faturamento SP3'!$Z$2:$Z$692,'Infos Relatório'!BE$1)</f>
        <v>0</v>
      </c>
      <c r="BK95" s="23">
        <f>COUNTIFS('Faturamento SP3'!$D$2:$D$692,'Infos Relatório'!$B$84,'Faturamento SP3'!$E$2:$E$692,'Infos Relatório'!$B95,'Faturamento SP3'!$Z$2:$Z$692,'Infos Relatório'!BK$1)</f>
        <v>0</v>
      </c>
      <c r="BL95" s="13">
        <f>SUMIFS('Faturamento SP3'!$G$2:$G$692,'Faturamento SP3'!$D$2:$D$692,'Infos Relatório'!$B$84,'Faturamento SP3'!$E$2:$E$692,'Infos Relatório'!$B95,'Faturamento SP3'!$Z$2:$Z$692,'Infos Relatório'!BK$1)</f>
        <v>0</v>
      </c>
      <c r="BM95" s="13">
        <f>SUMIFS('Faturamento SP3'!$J$2:$J$692,'Faturamento SP3'!$D$2:$D$692,'Infos Relatório'!$B$84,'Faturamento SP3'!$E$2:$E$692,'Infos Relatório'!$B95,'Faturamento SP3'!$Z$2:$Z$692,'Infos Relatório'!BK$1)</f>
        <v>0</v>
      </c>
      <c r="BN95" s="14">
        <f>SUMIFS('Faturamento SP3'!$O$2:$O$692,'Faturamento SP3'!$D$2:$D$692,'Infos Relatório'!$B$84,'Faturamento SP3'!$E$2:$E$692,'Infos Relatório'!$B95,'Faturamento SP3'!$Z$2:$Z$692,'Infos Relatório'!BK$1,'Faturamento SP3'!$T$2:$T$692,"Sim")+SUMIFS('Faturamento SP3'!$P$2:$P$692,'Faturamento SP3'!$D$2:$D$692,'Infos Relatório'!$B$84,'Faturamento SP3'!$E$2:$E$692,'Infos Relatório'!$B95,'Faturamento SP3'!$Z$2:$Z$692,'Infos Relatório'!BK$1,'Faturamento SP3'!$T$2:$T$692,"Sim")</f>
        <v>0</v>
      </c>
      <c r="BO95" s="27" t="e">
        <f t="shared" si="47"/>
        <v>#DIV/0!</v>
      </c>
      <c r="BP95" s="24">
        <f>SUMIFS('Faturamento SP3'!$H$2:$H$692,'Faturamento SP3'!$D$2:$D$692,'Infos Relatório'!$B$84,'Faturamento SP3'!$E$2:$E$692,'Infos Relatório'!$B95,'Faturamento SP3'!$Z$2:$Z$692,'Infos Relatório'!BK$1)</f>
        <v>0</v>
      </c>
      <c r="BQ95" s="23">
        <f>COUNTIFS('Faturamento SP3'!$D$2:$D$692,'Infos Relatório'!$B$84,'Faturamento SP3'!$E$2:$E$692,'Infos Relatório'!$B95,'Faturamento SP3'!$Z$2:$Z$692,'Infos Relatório'!BQ$1)</f>
        <v>0</v>
      </c>
      <c r="BR95" s="13">
        <f>SUMIFS('Faturamento SP3'!$G$2:$G$692,'Faturamento SP3'!$D$2:$D$692,'Infos Relatório'!$B$84,'Faturamento SP3'!$E$2:$E$692,'Infos Relatório'!$B95,'Faturamento SP3'!$Z$2:$Z$692,'Infos Relatório'!BQ$1)</f>
        <v>0</v>
      </c>
      <c r="BS95" s="13">
        <f>SUMIFS('Faturamento SP3'!$J$2:$J$692,'Faturamento SP3'!$D$2:$D$692,'Infos Relatório'!$B$84,'Faturamento SP3'!$E$2:$E$692,'Infos Relatório'!$B95,'Faturamento SP3'!$Z$2:$Z$692,'Infos Relatório'!BQ$1)</f>
        <v>0</v>
      </c>
      <c r="BT95" s="14">
        <f>SUMIFS('Faturamento SP3'!$O$2:$O$692,'Faturamento SP3'!$D$2:$D$692,'Infos Relatório'!$B$84,'Faturamento SP3'!$E$2:$E$692,'Infos Relatório'!$B95,'Faturamento SP3'!$Z$2:$Z$692,'Infos Relatório'!BQ$1,'Faturamento SP3'!$T$2:$T$692,"Sim")+SUMIFS('Faturamento SP3'!$P$2:$P$692,'Faturamento SP3'!$D$2:$D$692,'Infos Relatório'!$B$84,'Faturamento SP3'!$E$2:$E$692,'Infos Relatório'!$B95,'Faturamento SP3'!$Z$2:$Z$692,'Infos Relatório'!BQ$1,'Faturamento SP3'!$T$2:$T$692,"Sim")</f>
        <v>0</v>
      </c>
      <c r="BU95" s="27" t="e">
        <f t="shared" si="48"/>
        <v>#DIV/0!</v>
      </c>
      <c r="BV95" s="24">
        <f>SUMIFS('Faturamento SP3'!$H$2:$H$692,'Faturamento SP3'!$D$2:$D$692,'Infos Relatório'!$B$84,'Faturamento SP3'!$E$2:$E$692,'Infos Relatório'!$B95,'Faturamento SP3'!$Z$2:$Z$692,'Infos Relatório'!BQ$1)</f>
        <v>0</v>
      </c>
    </row>
    <row r="96" spans="2:74">
      <c r="B96" s="17" t="s">
        <v>18</v>
      </c>
      <c r="C96" s="23">
        <f>COUNTIFS('Faturamento SP3'!$D$2:$D$692,'Infos Relatório'!$B$84,'Faturamento SP3'!$E$2:$E$692,'Infos Relatório'!$B96,'Faturamento SP3'!$Z$2:$Z$692,'Infos Relatório'!C$1)</f>
        <v>0</v>
      </c>
      <c r="D96" s="13">
        <f>SUMIFS('Faturamento SP3'!$G$2:$G$692,'Faturamento SP3'!$D$2:$D$692,'Infos Relatório'!$B$84,'Faturamento SP3'!$E$2:$E$692,'Infos Relatório'!$B96,'Faturamento SP3'!$Z$2:$Z$692,'Infos Relatório'!C$1)</f>
        <v>0</v>
      </c>
      <c r="E96" s="13">
        <f>SUMIFS('Faturamento SP3'!$J$2:$J$692,'Faturamento SP3'!$D$2:$D$692,'Infos Relatório'!$B$84,'Faturamento SP3'!$E$2:$E$692,'Infos Relatório'!$B96,'Faturamento SP3'!$Z$2:$Z$692,'Infos Relatório'!C$1)</f>
        <v>0</v>
      </c>
      <c r="F96" s="14">
        <f>SUMIFS('Faturamento SP3'!$O$2:$O$692,'Faturamento SP3'!$D$2:$D$692,'Infos Relatório'!$B$84,'Faturamento SP3'!$E$2:$E$692,'Infos Relatório'!$B96,'Faturamento SP3'!$Z$2:$Z$692,'Infos Relatório'!C$1,'Faturamento SP3'!$T$2:$T$692,"Sim")+SUMIFS('Faturamento SP3'!$P$2:$P$692,'Faturamento SP3'!$D$2:$D$692,'Infos Relatório'!$B$84,'Faturamento SP3'!$E$2:$E$692,'Infos Relatório'!$B96,'Faturamento SP3'!$Z$2:$Z$692,'Infos Relatório'!C$1,'Faturamento SP3'!$T$2:$T$692,"Sim")</f>
        <v>0</v>
      </c>
      <c r="G96" s="27" t="e">
        <f t="shared" si="37"/>
        <v>#DIV/0!</v>
      </c>
      <c r="H96" s="24">
        <f>SUMIFS('Faturamento SP3'!$H$2:$H$692,'Faturamento SP3'!$D$2:$D$692,'Infos Relatório'!$B$84,'Faturamento SP3'!$E$2:$E$692,'Infos Relatório'!$B96,'Faturamento SP3'!$Z$2:$Z$692,'Infos Relatório'!C$1)</f>
        <v>0</v>
      </c>
      <c r="I96" s="23">
        <f>COUNTIFS('Faturamento SP3'!$D$2:$D$692,'Infos Relatório'!$B$84,'Faturamento SP3'!$E$2:$E$692,'Infos Relatório'!$B96,'Faturamento SP3'!$Z$2:$Z$692,'Infos Relatório'!I$1)</f>
        <v>0</v>
      </c>
      <c r="J96" s="13">
        <f>SUMIFS('Faturamento SP3'!$G$2:$G$692,'Faturamento SP3'!$D$2:$D$692,'Infos Relatório'!$B$84,'Faturamento SP3'!$E$2:$E$692,'Infos Relatório'!$B96,'Faturamento SP3'!$Z$2:$Z$692,'Infos Relatório'!I$1)</f>
        <v>0</v>
      </c>
      <c r="K96" s="13">
        <f>SUMIFS('Faturamento SP3'!$J$2:$J$692,'Faturamento SP3'!$D$2:$D$692,'Infos Relatório'!$B$84,'Faturamento SP3'!$E$2:$E$692,'Infos Relatório'!$B96,'Faturamento SP3'!$Z$2:$Z$692,'Infos Relatório'!I$1)</f>
        <v>0</v>
      </c>
      <c r="L96" s="14">
        <f>SUMIFS('Faturamento SP3'!$O$2:$O$692,'Faturamento SP3'!$D$2:$D$692,'Infos Relatório'!$B$84,'Faturamento SP3'!$E$2:$E$692,'Infos Relatório'!$B96,'Faturamento SP3'!$Z$2:$Z$692,'Infos Relatório'!I$1,'Faturamento SP3'!$T$2:$T$692,"Sim")+SUMIFS('Faturamento SP3'!$P$2:$P$692,'Faturamento SP3'!$D$2:$D$692,'Infos Relatório'!$B$84,'Faturamento SP3'!$E$2:$E$692,'Infos Relatório'!$B96,'Faturamento SP3'!$Z$2:$Z$692,'Infos Relatório'!I$1,'Faturamento SP3'!$T$2:$T$692,"Sim")</f>
        <v>0</v>
      </c>
      <c r="M96" s="27" t="e">
        <f t="shared" si="38"/>
        <v>#DIV/0!</v>
      </c>
      <c r="N96" s="24">
        <f>SUMIFS('Faturamento SP3'!$H$2:$H$692,'Faturamento SP3'!$D$2:$D$692,'Infos Relatório'!$B$84,'Faturamento SP3'!$E$2:$E$692,'Infos Relatório'!$B96,'Faturamento SP3'!$Z$2:$Z$692,'Infos Relatório'!I$1)</f>
        <v>0</v>
      </c>
      <c r="O96" s="23">
        <f>COUNTIFS('Faturamento SP3'!$D$2:$D$692,'Infos Relatório'!$B$84,'Faturamento SP3'!$E$2:$E$692,'Infos Relatório'!$B96,'Faturamento SP3'!$Z$2:$Z$692,'Infos Relatório'!O$1)</f>
        <v>0</v>
      </c>
      <c r="P96" s="13">
        <f>SUMIFS('Faturamento SP3'!$G$2:$G$692,'Faturamento SP3'!$D$2:$D$692,'Infos Relatório'!$B$84,'Faturamento SP3'!$E$2:$E$692,'Infos Relatório'!$B96,'Faturamento SP3'!$Z$2:$Z$692,'Infos Relatório'!O$1)</f>
        <v>0</v>
      </c>
      <c r="Q96" s="13">
        <f>SUMIFS('Faturamento SP3'!$J$2:$J$692,'Faturamento SP3'!$D$2:$D$692,'Infos Relatório'!$B$84,'Faturamento SP3'!$E$2:$E$692,'Infos Relatório'!$B96,'Faturamento SP3'!$Z$2:$Z$692,'Infos Relatório'!O$1)</f>
        <v>0</v>
      </c>
      <c r="R96" s="14">
        <f>SUMIFS('Faturamento SP3'!$O$2:$O$692,'Faturamento SP3'!$D$2:$D$692,'Infos Relatório'!$B$84,'Faturamento SP3'!$E$2:$E$692,'Infos Relatório'!$B96,'Faturamento SP3'!$Z$2:$Z$692,'Infos Relatório'!O$1,'Faturamento SP3'!$T$2:$T$692,"Sim")+SUMIFS('Faturamento SP3'!$P$2:$P$692,'Faturamento SP3'!$D$2:$D$692,'Infos Relatório'!$B$84,'Faturamento SP3'!$E$2:$E$692,'Infos Relatório'!$B96,'Faturamento SP3'!$Z$2:$Z$692,'Infos Relatório'!O$1,'Faturamento SP3'!$T$2:$T$692,"Sim")</f>
        <v>0</v>
      </c>
      <c r="S96" s="27" t="e">
        <f t="shared" si="39"/>
        <v>#DIV/0!</v>
      </c>
      <c r="T96" s="24">
        <f>SUMIFS('Faturamento SP3'!$H$2:$H$692,'Faturamento SP3'!$D$2:$D$692,'Infos Relatório'!$B$84,'Faturamento SP3'!$E$2:$E$692,'Infos Relatório'!$B96,'Faturamento SP3'!$Z$2:$Z$692,'Infos Relatório'!O$1)</f>
        <v>0</v>
      </c>
      <c r="U96" s="23">
        <f>COUNTIFS('Faturamento SP3'!$D$2:$D$692,'Infos Relatório'!$B$84,'Faturamento SP3'!$E$2:$E$692,'Infos Relatório'!$B96,'Faturamento SP3'!$Z$2:$Z$692,'Infos Relatório'!U$1)</f>
        <v>0</v>
      </c>
      <c r="V96" s="13">
        <f>SUMIFS('Faturamento SP3'!$G$2:$G$692,'Faturamento SP3'!$D$2:$D$692,'Infos Relatório'!$B$84,'Faturamento SP3'!$E$2:$E$692,'Infos Relatório'!$B96,'Faturamento SP3'!$Z$2:$Z$692,'Infos Relatório'!U$1)</f>
        <v>0</v>
      </c>
      <c r="W96" s="13">
        <f>SUMIFS('Faturamento SP3'!$J$2:$J$692,'Faturamento SP3'!$D$2:$D$692,'Infos Relatório'!$B$84,'Faturamento SP3'!$E$2:$E$692,'Infos Relatório'!$B96,'Faturamento SP3'!$Z$2:$Z$692,'Infos Relatório'!U$1)</f>
        <v>0</v>
      </c>
      <c r="X96" s="14">
        <f>SUMIFS('Faturamento SP3'!$O$2:$O$692,'Faturamento SP3'!$D$2:$D$692,'Infos Relatório'!$B$84,'Faturamento SP3'!$E$2:$E$692,'Infos Relatório'!$B96,'Faturamento SP3'!$Z$2:$Z$692,'Infos Relatório'!U$1,'Faturamento SP3'!$T$2:$T$692,"Sim")+SUMIFS('Faturamento SP3'!$P$2:$P$692,'Faturamento SP3'!$D$2:$D$692,'Infos Relatório'!$B$84,'Faturamento SP3'!$E$2:$E$692,'Infos Relatório'!$B96,'Faturamento SP3'!$Z$2:$Z$692,'Infos Relatório'!U$1,'Faturamento SP3'!$T$2:$T$692,"Sim")</f>
        <v>0</v>
      </c>
      <c r="Y96" s="27" t="e">
        <f t="shared" si="40"/>
        <v>#DIV/0!</v>
      </c>
      <c r="Z96" s="24">
        <f>SUMIFS('Faturamento SP3'!$H$2:$H$692,'Faturamento SP3'!$D$2:$D$692,'Infos Relatório'!$B$84,'Faturamento SP3'!$E$2:$E$692,'Infos Relatório'!$B96,'Faturamento SP3'!$Z$2:$Z$692,'Infos Relatório'!U$1)</f>
        <v>0</v>
      </c>
      <c r="AA96" s="23">
        <f>COUNTIFS('Faturamento SP3'!$D$2:$D$692,'Infos Relatório'!$B$84,'Faturamento SP3'!$E$2:$E$692,'Infos Relatório'!$B96,'Faturamento SP3'!$Z$2:$Z$692,'Infos Relatório'!AA$1)</f>
        <v>0</v>
      </c>
      <c r="AB96" s="13">
        <f>SUMIFS('Faturamento SP3'!$G$2:$G$692,'Faturamento SP3'!$D$2:$D$692,'Infos Relatório'!$B$84,'Faturamento SP3'!$E$2:$E$692,'Infos Relatório'!$B96,'Faturamento SP3'!$Z$2:$Z$692,'Infos Relatório'!AA$1)</f>
        <v>0</v>
      </c>
      <c r="AC96" s="13">
        <f>SUMIFS('Faturamento SP3'!$J$2:$J$692,'Faturamento SP3'!$D$2:$D$692,'Infos Relatório'!$B$84,'Faturamento SP3'!$E$2:$E$692,'Infos Relatório'!$B96,'Faturamento SP3'!$Z$2:$Z$692,'Infos Relatório'!AA$1)</f>
        <v>0</v>
      </c>
      <c r="AD96" s="14">
        <f>SUMIFS('Faturamento SP3'!$O$2:$O$692,'Faturamento SP3'!$D$2:$D$692,'Infos Relatório'!$B$84,'Faturamento SP3'!$E$2:$E$692,'Infos Relatório'!$B96,'Faturamento SP3'!$Z$2:$Z$692,'Infos Relatório'!AA$1,'Faturamento SP3'!$T$2:$T$692,"Sim")+SUMIFS('Faturamento SP3'!$P$2:$P$692,'Faturamento SP3'!$D$2:$D$692,'Infos Relatório'!$B$84,'Faturamento SP3'!$E$2:$E$692,'Infos Relatório'!$B96,'Faturamento SP3'!$Z$2:$Z$692,'Infos Relatório'!AA$1,'Faturamento SP3'!$T$2:$T$692,"Sim")</f>
        <v>0</v>
      </c>
      <c r="AE96" s="27" t="e">
        <f t="shared" si="41"/>
        <v>#DIV/0!</v>
      </c>
      <c r="AF96" s="24">
        <f>SUMIFS('Faturamento SP3'!$H$2:$H$692,'Faturamento SP3'!$D$2:$D$692,'Infos Relatório'!$B$84,'Faturamento SP3'!$E$2:$E$692,'Infos Relatório'!$B96,'Faturamento SP3'!$Z$2:$Z$692,'Infos Relatório'!AA$1)</f>
        <v>0</v>
      </c>
      <c r="AG96" s="23">
        <f>COUNTIFS('Faturamento SP3'!$D$2:$D$692,'Infos Relatório'!$B$84,'Faturamento SP3'!$E$2:$E$692,'Infos Relatório'!$B96,'Faturamento SP3'!$Z$2:$Z$692,'Infos Relatório'!AG$1)</f>
        <v>0</v>
      </c>
      <c r="AH96" s="13">
        <f>SUMIFS('Faturamento SP3'!$G$2:$G$692,'Faturamento SP3'!$D$2:$D$692,'Infos Relatório'!$B$84,'Faturamento SP3'!$E$2:$E$692,'Infos Relatório'!$B96,'Faturamento SP3'!$Z$2:$Z$692,'Infos Relatório'!AG$1)</f>
        <v>0</v>
      </c>
      <c r="AI96" s="13">
        <f>SUMIFS('Faturamento SP3'!$J$2:$J$692,'Faturamento SP3'!$D$2:$D$692,'Infos Relatório'!$B$84,'Faturamento SP3'!$E$2:$E$692,'Infos Relatório'!$B96,'Faturamento SP3'!$Z$2:$Z$692,'Infos Relatório'!AG$1)</f>
        <v>0</v>
      </c>
      <c r="AJ96" s="14">
        <f>SUMIFS('Faturamento SP3'!$O$2:$O$692,'Faturamento SP3'!$D$2:$D$692,'Infos Relatório'!$B$84,'Faturamento SP3'!$E$2:$E$692,'Infos Relatório'!$B96,'Faturamento SP3'!$Z$2:$Z$692,'Infos Relatório'!AG$1,'Faturamento SP3'!$T$2:$T$692,"Sim")+SUMIFS('Faturamento SP3'!$P$2:$P$692,'Faturamento SP3'!$D$2:$D$692,'Infos Relatório'!$B$84,'Faturamento SP3'!$E$2:$E$692,'Infos Relatório'!$B96,'Faturamento SP3'!$Z$2:$Z$692,'Infos Relatório'!AG$1,'Faturamento SP3'!$T$2:$T$692,"Sim")</f>
        <v>0</v>
      </c>
      <c r="AK96" s="27" t="e">
        <f t="shared" si="42"/>
        <v>#DIV/0!</v>
      </c>
      <c r="AL96" s="24">
        <f>SUMIFS('Faturamento SP3'!$H$2:$H$692,'Faturamento SP3'!$D$2:$D$692,'Infos Relatório'!$B$84,'Faturamento SP3'!$E$2:$E$692,'Infos Relatório'!$B96,'Faturamento SP3'!$Z$2:$Z$692,'Infos Relatório'!AG$1)</f>
        <v>0</v>
      </c>
      <c r="AM96" s="23">
        <f>COUNTIFS('Faturamento SP3'!$D$2:$D$692,'Infos Relatório'!$B$84,'Faturamento SP3'!$E$2:$E$692,'Infos Relatório'!$B96,'Faturamento SP3'!$Z$2:$Z$692,'Infos Relatório'!AM$1)</f>
        <v>0</v>
      </c>
      <c r="AN96" s="13">
        <f>SUMIFS('Faturamento SP3'!$G$2:$G$692,'Faturamento SP3'!$D$2:$D$692,'Infos Relatório'!$B$84,'Faturamento SP3'!$E$2:$E$692,'Infos Relatório'!$B96,'Faturamento SP3'!$Z$2:$Z$692,'Infos Relatório'!AM$1)</f>
        <v>0</v>
      </c>
      <c r="AO96" s="13">
        <f>SUMIFS('Faturamento SP3'!$J$2:$J$692,'Faturamento SP3'!$D$2:$D$692,'Infos Relatório'!$B$84,'Faturamento SP3'!$E$2:$E$692,'Infos Relatório'!$B96,'Faturamento SP3'!$Z$2:$Z$692,'Infos Relatório'!AM$1)</f>
        <v>0</v>
      </c>
      <c r="AP96" s="14">
        <f>SUMIFS('Faturamento SP3'!$O$2:$O$692,'Faturamento SP3'!$D$2:$D$692,'Infos Relatório'!$B$84,'Faturamento SP3'!$E$2:$E$692,'Infos Relatório'!$B96,'Faturamento SP3'!$Z$2:$Z$692,'Infos Relatório'!AM$1,'Faturamento SP3'!$T$2:$T$692,"Sim")+SUMIFS('Faturamento SP3'!$P$2:$P$692,'Faturamento SP3'!$D$2:$D$692,'Infos Relatório'!$B$84,'Faturamento SP3'!$E$2:$E$692,'Infos Relatório'!$B96,'Faturamento SP3'!$Z$2:$Z$692,'Infos Relatório'!AM$1,'Faturamento SP3'!$T$2:$T$692,"Sim")</f>
        <v>0</v>
      </c>
      <c r="AQ96" s="27" t="e">
        <f t="shared" si="43"/>
        <v>#DIV/0!</v>
      </c>
      <c r="AR96" s="24">
        <f>SUMIFS('Faturamento SP3'!$H$2:$H$692,'Faturamento SP3'!$D$2:$D$692,'Infos Relatório'!$B$84,'Faturamento SP3'!$E$2:$E$692,'Infos Relatório'!$B96,'Faturamento SP3'!$Z$2:$Z$692,'Infos Relatório'!AM$1)</f>
        <v>0</v>
      </c>
      <c r="AS96" s="23">
        <f>COUNTIFS('Faturamento SP3'!$D$2:$D$692,'Infos Relatório'!$B$84,'Faturamento SP3'!$E$2:$E$692,'Infos Relatório'!$B96,'Faturamento SP3'!$Z$2:$Z$692,'Infos Relatório'!AS$1)</f>
        <v>0</v>
      </c>
      <c r="AT96" s="13">
        <f>SUMIFS('Faturamento SP3'!$G$2:$G$692,'Faturamento SP3'!$D$2:$D$692,'Infos Relatório'!$B$84,'Faturamento SP3'!$E$2:$E$692,'Infos Relatório'!$B96,'Faturamento SP3'!$Z$2:$Z$692,'Infos Relatório'!AS$1)</f>
        <v>0</v>
      </c>
      <c r="AU96" s="13">
        <f>SUMIFS('Faturamento SP3'!$J$2:$J$692,'Faturamento SP3'!$D$2:$D$692,'Infos Relatório'!$B$84,'Faturamento SP3'!$E$2:$E$692,'Infos Relatório'!$B96,'Faturamento SP3'!$Z$2:$Z$692,'Infos Relatório'!AS$1)</f>
        <v>0</v>
      </c>
      <c r="AV96" s="14">
        <f>SUMIFS('Faturamento SP3'!$O$2:$O$692,'Faturamento SP3'!$D$2:$D$692,'Infos Relatório'!$B$84,'Faturamento SP3'!$E$2:$E$692,'Infos Relatório'!$B96,'Faturamento SP3'!$Z$2:$Z$692,'Infos Relatório'!AS$1,'Faturamento SP3'!$T$2:$T$692,"Sim")+SUMIFS('Faturamento SP3'!$P$2:$P$692,'Faturamento SP3'!$D$2:$D$692,'Infos Relatório'!$B$84,'Faturamento SP3'!$E$2:$E$692,'Infos Relatório'!$B96,'Faturamento SP3'!$Z$2:$Z$692,'Infos Relatório'!AS$1,'Faturamento SP3'!$T$2:$T$692,"Sim")</f>
        <v>0</v>
      </c>
      <c r="AW96" s="27" t="e">
        <f t="shared" si="44"/>
        <v>#DIV/0!</v>
      </c>
      <c r="AX96" s="24">
        <f>SUMIFS('Faturamento SP3'!$H$2:$H$692,'Faturamento SP3'!$D$2:$D$692,'Infos Relatório'!$B$84,'Faturamento SP3'!$E$2:$E$692,'Infos Relatório'!$B96,'Faturamento SP3'!$Z$2:$Z$692,'Infos Relatório'!AS$1)</f>
        <v>0</v>
      </c>
      <c r="AY96" s="23">
        <f>COUNTIFS('Faturamento SP3'!$D$2:$D$692,'Infos Relatório'!$B$84,'Faturamento SP3'!$E$2:$E$692,'Infos Relatório'!$B96,'Faturamento SP3'!$Z$2:$Z$692,'Infos Relatório'!AY$1)</f>
        <v>0</v>
      </c>
      <c r="AZ96" s="13">
        <f>SUMIFS('Faturamento SP3'!$G$2:$G$692,'Faturamento SP3'!$D$2:$D$692,'Infos Relatório'!$B$84,'Faturamento SP3'!$E$2:$E$692,'Infos Relatório'!$B96,'Faturamento SP3'!$Z$2:$Z$692,'Infos Relatório'!AY$1)</f>
        <v>0</v>
      </c>
      <c r="BA96" s="13">
        <f>SUMIFS('Faturamento SP3'!$J$2:$J$692,'Faturamento SP3'!$D$2:$D$692,'Infos Relatório'!$B$84,'Faturamento SP3'!$E$2:$E$692,'Infos Relatório'!$B96,'Faturamento SP3'!$Z$2:$Z$692,'Infos Relatório'!AY$1)</f>
        <v>0</v>
      </c>
      <c r="BB96" s="14">
        <f>SUMIFS('Faturamento SP3'!$O$2:$O$692,'Faturamento SP3'!$D$2:$D$692,'Infos Relatório'!$B$84,'Faturamento SP3'!$E$2:$E$692,'Infos Relatório'!$B96,'Faturamento SP3'!$Z$2:$Z$692,'Infos Relatório'!AY$1,'Faturamento SP3'!$T$2:$T$692,"Sim")+SUMIFS('Faturamento SP3'!$P$2:$P$692,'Faturamento SP3'!$D$2:$D$692,'Infos Relatório'!$B$84,'Faturamento SP3'!$E$2:$E$692,'Infos Relatório'!$B96,'Faturamento SP3'!$Z$2:$Z$692,'Infos Relatório'!AY$1,'Faturamento SP3'!$T$2:$T$692,"Sim")</f>
        <v>0</v>
      </c>
      <c r="BC96" s="27" t="e">
        <f t="shared" si="45"/>
        <v>#DIV/0!</v>
      </c>
      <c r="BD96" s="24">
        <f>SUMIFS('Faturamento SP3'!$H$2:$H$692,'Faturamento SP3'!$D$2:$D$692,'Infos Relatório'!$B$84,'Faturamento SP3'!$E$2:$E$692,'Infos Relatório'!$B96,'Faturamento SP3'!$Z$2:$Z$692,'Infos Relatório'!AY$1)</f>
        <v>0</v>
      </c>
      <c r="BE96" s="23">
        <f>COUNTIFS('Faturamento SP3'!$D$2:$D$692,'Infos Relatório'!$B$84,'Faturamento SP3'!$E$2:$E$692,'Infos Relatório'!$B96,'Faturamento SP3'!$Z$2:$Z$692,'Infos Relatório'!BE$1)</f>
        <v>0</v>
      </c>
      <c r="BF96" s="13">
        <f>SUMIFS('Faturamento SP3'!$G$2:$G$692,'Faturamento SP3'!$D$2:$D$692,'Infos Relatório'!$B$84,'Faturamento SP3'!$E$2:$E$692,'Infos Relatório'!$B96,'Faturamento SP3'!$Z$2:$Z$692,'Infos Relatório'!BE$1)</f>
        <v>0</v>
      </c>
      <c r="BG96" s="13">
        <f>SUMIFS('Faturamento SP3'!$J$2:$J$692,'Faturamento SP3'!$D$2:$D$692,'Infos Relatório'!$B$84,'Faturamento SP3'!$E$2:$E$692,'Infos Relatório'!$B96,'Faturamento SP3'!$Z$2:$Z$692,'Infos Relatório'!BE$1)</f>
        <v>0</v>
      </c>
      <c r="BH96" s="14">
        <f>SUMIFS('Faturamento SP3'!$O$2:$O$692,'Faturamento SP3'!$D$2:$D$692,'Infos Relatório'!$B$84,'Faturamento SP3'!$E$2:$E$692,'Infos Relatório'!$B96,'Faturamento SP3'!$Z$2:$Z$692,'Infos Relatório'!BE$1,'Faturamento SP3'!$T$2:$T$692,"Sim")+SUMIFS('Faturamento SP3'!$P$2:$P$692,'Faturamento SP3'!$D$2:$D$692,'Infos Relatório'!$B$84,'Faturamento SP3'!$E$2:$E$692,'Infos Relatório'!$B96,'Faturamento SP3'!$Z$2:$Z$692,'Infos Relatório'!BE$1,'Faturamento SP3'!$T$2:$T$692,"Sim")</f>
        <v>0</v>
      </c>
      <c r="BI96" s="27" t="e">
        <f t="shared" si="46"/>
        <v>#DIV/0!</v>
      </c>
      <c r="BJ96" s="24">
        <f>SUMIFS('Faturamento SP3'!$H$2:$H$692,'Faturamento SP3'!$D$2:$D$692,'Infos Relatório'!$B$84,'Faturamento SP3'!$E$2:$E$692,'Infos Relatório'!$B96,'Faturamento SP3'!$Z$2:$Z$692,'Infos Relatório'!BE$1)</f>
        <v>0</v>
      </c>
      <c r="BK96" s="23">
        <f>COUNTIFS('Faturamento SP3'!$D$2:$D$692,'Infos Relatório'!$B$84,'Faturamento SP3'!$E$2:$E$692,'Infos Relatório'!$B96,'Faturamento SP3'!$Z$2:$Z$692,'Infos Relatório'!BK$1)</f>
        <v>0</v>
      </c>
      <c r="BL96" s="13">
        <f>SUMIFS('Faturamento SP3'!$G$2:$G$692,'Faturamento SP3'!$D$2:$D$692,'Infos Relatório'!$B$84,'Faturamento SP3'!$E$2:$E$692,'Infos Relatório'!$B96,'Faturamento SP3'!$Z$2:$Z$692,'Infos Relatório'!BK$1)</f>
        <v>0</v>
      </c>
      <c r="BM96" s="13">
        <f>SUMIFS('Faturamento SP3'!$J$2:$J$692,'Faturamento SP3'!$D$2:$D$692,'Infos Relatório'!$B$84,'Faturamento SP3'!$E$2:$E$692,'Infos Relatório'!$B96,'Faturamento SP3'!$Z$2:$Z$692,'Infos Relatório'!BK$1)</f>
        <v>0</v>
      </c>
      <c r="BN96" s="14">
        <f>SUMIFS('Faturamento SP3'!$O$2:$O$692,'Faturamento SP3'!$D$2:$D$692,'Infos Relatório'!$B$84,'Faturamento SP3'!$E$2:$E$692,'Infos Relatório'!$B96,'Faturamento SP3'!$Z$2:$Z$692,'Infos Relatório'!BK$1,'Faturamento SP3'!$T$2:$T$692,"Sim")+SUMIFS('Faturamento SP3'!$P$2:$P$692,'Faturamento SP3'!$D$2:$D$692,'Infos Relatório'!$B$84,'Faturamento SP3'!$E$2:$E$692,'Infos Relatório'!$B96,'Faturamento SP3'!$Z$2:$Z$692,'Infos Relatório'!BK$1,'Faturamento SP3'!$T$2:$T$692,"Sim")</f>
        <v>0</v>
      </c>
      <c r="BO96" s="27" t="e">
        <f t="shared" si="47"/>
        <v>#DIV/0!</v>
      </c>
      <c r="BP96" s="24">
        <f>SUMIFS('Faturamento SP3'!$H$2:$H$692,'Faturamento SP3'!$D$2:$D$692,'Infos Relatório'!$B$84,'Faturamento SP3'!$E$2:$E$692,'Infos Relatório'!$B96,'Faturamento SP3'!$Z$2:$Z$692,'Infos Relatório'!BK$1)</f>
        <v>0</v>
      </c>
      <c r="BQ96" s="23">
        <f>COUNTIFS('Faturamento SP3'!$D$2:$D$692,'Infos Relatório'!$B$84,'Faturamento SP3'!$E$2:$E$692,'Infos Relatório'!$B96,'Faturamento SP3'!$Z$2:$Z$692,'Infos Relatório'!BQ$1)</f>
        <v>0</v>
      </c>
      <c r="BR96" s="13">
        <f>SUMIFS('Faturamento SP3'!$G$2:$G$692,'Faturamento SP3'!$D$2:$D$692,'Infos Relatório'!$B$84,'Faturamento SP3'!$E$2:$E$692,'Infos Relatório'!$B96,'Faturamento SP3'!$Z$2:$Z$692,'Infos Relatório'!BQ$1)</f>
        <v>0</v>
      </c>
      <c r="BS96" s="13">
        <f>SUMIFS('Faturamento SP3'!$J$2:$J$692,'Faturamento SP3'!$D$2:$D$692,'Infos Relatório'!$B$84,'Faturamento SP3'!$E$2:$E$692,'Infos Relatório'!$B96,'Faturamento SP3'!$Z$2:$Z$692,'Infos Relatório'!BQ$1)</f>
        <v>0</v>
      </c>
      <c r="BT96" s="14">
        <f>SUMIFS('Faturamento SP3'!$O$2:$O$692,'Faturamento SP3'!$D$2:$D$692,'Infos Relatório'!$B$84,'Faturamento SP3'!$E$2:$E$692,'Infos Relatório'!$B96,'Faturamento SP3'!$Z$2:$Z$692,'Infos Relatório'!BQ$1,'Faturamento SP3'!$T$2:$T$692,"Sim")+SUMIFS('Faturamento SP3'!$P$2:$P$692,'Faturamento SP3'!$D$2:$D$692,'Infos Relatório'!$B$84,'Faturamento SP3'!$E$2:$E$692,'Infos Relatório'!$B96,'Faturamento SP3'!$Z$2:$Z$692,'Infos Relatório'!BQ$1,'Faturamento SP3'!$T$2:$T$692,"Sim")</f>
        <v>0</v>
      </c>
      <c r="BU96" s="27" t="e">
        <f t="shared" si="48"/>
        <v>#DIV/0!</v>
      </c>
      <c r="BV96" s="24">
        <f>SUMIFS('Faturamento SP3'!$H$2:$H$692,'Faturamento SP3'!$D$2:$D$692,'Infos Relatório'!$B$84,'Faturamento SP3'!$E$2:$E$692,'Infos Relatório'!$B96,'Faturamento SP3'!$Z$2:$Z$692,'Infos Relatório'!BQ$1)</f>
        <v>0</v>
      </c>
    </row>
    <row r="97" spans="2:74">
      <c r="B97" s="17" t="s">
        <v>19</v>
      </c>
      <c r="C97" s="23">
        <f>COUNTIFS('Faturamento SP3'!$D$2:$D$692,'Infos Relatório'!$B$84,'Faturamento SP3'!$E$2:$E$692,'Infos Relatório'!$B97,'Faturamento SP3'!$Z$2:$Z$692,'Infos Relatório'!C$1)</f>
        <v>0</v>
      </c>
      <c r="D97" s="13">
        <f>SUMIFS('Faturamento SP3'!$G$2:$G$692,'Faturamento SP3'!$D$2:$D$692,'Infos Relatório'!$B$84,'Faturamento SP3'!$E$2:$E$692,'Infos Relatório'!$B97,'Faturamento SP3'!$Z$2:$Z$692,'Infos Relatório'!C$1)</f>
        <v>0</v>
      </c>
      <c r="E97" s="13">
        <f>SUMIFS('Faturamento SP3'!$J$2:$J$692,'Faturamento SP3'!$D$2:$D$692,'Infos Relatório'!$B$84,'Faturamento SP3'!$E$2:$E$692,'Infos Relatório'!$B97,'Faturamento SP3'!$Z$2:$Z$692,'Infos Relatório'!C$1)</f>
        <v>0</v>
      </c>
      <c r="F97" s="14">
        <f>SUMIFS('Faturamento SP3'!$O$2:$O$692,'Faturamento SP3'!$D$2:$D$692,'Infos Relatório'!$B$84,'Faturamento SP3'!$E$2:$E$692,'Infos Relatório'!$B97,'Faturamento SP3'!$Z$2:$Z$692,'Infos Relatório'!C$1,'Faturamento SP3'!$T$2:$T$692,"Sim")+SUMIFS('Faturamento SP3'!$P$2:$P$692,'Faturamento SP3'!$D$2:$D$692,'Infos Relatório'!$B$84,'Faturamento SP3'!$E$2:$E$692,'Infos Relatório'!$B97,'Faturamento SP3'!$Z$2:$Z$692,'Infos Relatório'!C$1,'Faturamento SP3'!$T$2:$T$692,"Sim")</f>
        <v>0</v>
      </c>
      <c r="G97" s="27" t="e">
        <f t="shared" si="37"/>
        <v>#DIV/0!</v>
      </c>
      <c r="H97" s="24">
        <f>SUMIFS('Faturamento SP3'!$H$2:$H$692,'Faturamento SP3'!$D$2:$D$692,'Infos Relatório'!$B$84,'Faturamento SP3'!$E$2:$E$692,'Infos Relatório'!$B97,'Faturamento SP3'!$Z$2:$Z$692,'Infos Relatório'!C$1)</f>
        <v>0</v>
      </c>
      <c r="I97" s="23">
        <f>COUNTIFS('Faturamento SP3'!$D$2:$D$692,'Infos Relatório'!$B$84,'Faturamento SP3'!$E$2:$E$692,'Infos Relatório'!$B97,'Faturamento SP3'!$Z$2:$Z$692,'Infos Relatório'!I$1)</f>
        <v>0</v>
      </c>
      <c r="J97" s="13">
        <f>SUMIFS('Faturamento SP3'!$G$2:$G$692,'Faturamento SP3'!$D$2:$D$692,'Infos Relatório'!$B$84,'Faturamento SP3'!$E$2:$E$692,'Infos Relatório'!$B97,'Faturamento SP3'!$Z$2:$Z$692,'Infos Relatório'!I$1)</f>
        <v>0</v>
      </c>
      <c r="K97" s="13">
        <f>SUMIFS('Faturamento SP3'!$J$2:$J$692,'Faturamento SP3'!$D$2:$D$692,'Infos Relatório'!$B$84,'Faturamento SP3'!$E$2:$E$692,'Infos Relatório'!$B97,'Faturamento SP3'!$Z$2:$Z$692,'Infos Relatório'!I$1)</f>
        <v>0</v>
      </c>
      <c r="L97" s="14">
        <f>SUMIFS('Faturamento SP3'!$O$2:$O$692,'Faturamento SP3'!$D$2:$D$692,'Infos Relatório'!$B$84,'Faturamento SP3'!$E$2:$E$692,'Infos Relatório'!$B97,'Faturamento SP3'!$Z$2:$Z$692,'Infos Relatório'!I$1,'Faturamento SP3'!$T$2:$T$692,"Sim")+SUMIFS('Faturamento SP3'!$P$2:$P$692,'Faturamento SP3'!$D$2:$D$692,'Infos Relatório'!$B$84,'Faturamento SP3'!$E$2:$E$692,'Infos Relatório'!$B97,'Faturamento SP3'!$Z$2:$Z$692,'Infos Relatório'!I$1,'Faturamento SP3'!$T$2:$T$692,"Sim")</f>
        <v>0</v>
      </c>
      <c r="M97" s="27" t="e">
        <f t="shared" si="38"/>
        <v>#DIV/0!</v>
      </c>
      <c r="N97" s="24">
        <f>SUMIFS('Faturamento SP3'!$H$2:$H$692,'Faturamento SP3'!$D$2:$D$692,'Infos Relatório'!$B$84,'Faturamento SP3'!$E$2:$E$692,'Infos Relatório'!$B97,'Faturamento SP3'!$Z$2:$Z$692,'Infos Relatório'!I$1)</f>
        <v>0</v>
      </c>
      <c r="O97" s="23">
        <f>COUNTIFS('Faturamento SP3'!$D$2:$D$692,'Infos Relatório'!$B$84,'Faturamento SP3'!$E$2:$E$692,'Infos Relatório'!$B97,'Faturamento SP3'!$Z$2:$Z$692,'Infos Relatório'!O$1)</f>
        <v>0</v>
      </c>
      <c r="P97" s="13">
        <f>SUMIFS('Faturamento SP3'!$G$2:$G$692,'Faturamento SP3'!$D$2:$D$692,'Infos Relatório'!$B$84,'Faturamento SP3'!$E$2:$E$692,'Infos Relatório'!$B97,'Faturamento SP3'!$Z$2:$Z$692,'Infos Relatório'!O$1)</f>
        <v>0</v>
      </c>
      <c r="Q97" s="13">
        <f>SUMIFS('Faturamento SP3'!$J$2:$J$692,'Faturamento SP3'!$D$2:$D$692,'Infos Relatório'!$B$84,'Faturamento SP3'!$E$2:$E$692,'Infos Relatório'!$B97,'Faturamento SP3'!$Z$2:$Z$692,'Infos Relatório'!O$1)</f>
        <v>0</v>
      </c>
      <c r="R97" s="14">
        <f>SUMIFS('Faturamento SP3'!$O$2:$O$692,'Faturamento SP3'!$D$2:$D$692,'Infos Relatório'!$B$84,'Faturamento SP3'!$E$2:$E$692,'Infos Relatório'!$B97,'Faturamento SP3'!$Z$2:$Z$692,'Infos Relatório'!O$1,'Faturamento SP3'!$T$2:$T$692,"Sim")+SUMIFS('Faturamento SP3'!$P$2:$P$692,'Faturamento SP3'!$D$2:$D$692,'Infos Relatório'!$B$84,'Faturamento SP3'!$E$2:$E$692,'Infos Relatório'!$B97,'Faturamento SP3'!$Z$2:$Z$692,'Infos Relatório'!O$1,'Faturamento SP3'!$T$2:$T$692,"Sim")</f>
        <v>0</v>
      </c>
      <c r="S97" s="27" t="e">
        <f t="shared" si="39"/>
        <v>#DIV/0!</v>
      </c>
      <c r="T97" s="24">
        <f>SUMIFS('Faturamento SP3'!$H$2:$H$692,'Faturamento SP3'!$D$2:$D$692,'Infos Relatório'!$B$84,'Faturamento SP3'!$E$2:$E$692,'Infos Relatório'!$B97,'Faturamento SP3'!$Z$2:$Z$692,'Infos Relatório'!O$1)</f>
        <v>0</v>
      </c>
      <c r="U97" s="23">
        <f>COUNTIFS('Faturamento SP3'!$D$2:$D$692,'Infos Relatório'!$B$84,'Faturamento SP3'!$E$2:$E$692,'Infos Relatório'!$B97,'Faturamento SP3'!$Z$2:$Z$692,'Infos Relatório'!U$1)</f>
        <v>0</v>
      </c>
      <c r="V97" s="13">
        <f>SUMIFS('Faturamento SP3'!$G$2:$G$692,'Faturamento SP3'!$D$2:$D$692,'Infos Relatório'!$B$84,'Faturamento SP3'!$E$2:$E$692,'Infos Relatório'!$B97,'Faturamento SP3'!$Z$2:$Z$692,'Infos Relatório'!U$1)</f>
        <v>0</v>
      </c>
      <c r="W97" s="13">
        <f>SUMIFS('Faturamento SP3'!$J$2:$J$692,'Faturamento SP3'!$D$2:$D$692,'Infos Relatório'!$B$84,'Faturamento SP3'!$E$2:$E$692,'Infos Relatório'!$B97,'Faturamento SP3'!$Z$2:$Z$692,'Infos Relatório'!U$1)</f>
        <v>0</v>
      </c>
      <c r="X97" s="14">
        <f>SUMIFS('Faturamento SP3'!$O$2:$O$692,'Faturamento SP3'!$D$2:$D$692,'Infos Relatório'!$B$84,'Faturamento SP3'!$E$2:$E$692,'Infos Relatório'!$B97,'Faturamento SP3'!$Z$2:$Z$692,'Infos Relatório'!U$1,'Faturamento SP3'!$T$2:$T$692,"Sim")+SUMIFS('Faturamento SP3'!$P$2:$P$692,'Faturamento SP3'!$D$2:$D$692,'Infos Relatório'!$B$84,'Faturamento SP3'!$E$2:$E$692,'Infos Relatório'!$B97,'Faturamento SP3'!$Z$2:$Z$692,'Infos Relatório'!U$1,'Faturamento SP3'!$T$2:$T$692,"Sim")</f>
        <v>0</v>
      </c>
      <c r="Y97" s="27" t="e">
        <f t="shared" si="40"/>
        <v>#DIV/0!</v>
      </c>
      <c r="Z97" s="24">
        <f>SUMIFS('Faturamento SP3'!$H$2:$H$692,'Faturamento SP3'!$D$2:$D$692,'Infos Relatório'!$B$84,'Faturamento SP3'!$E$2:$E$692,'Infos Relatório'!$B97,'Faturamento SP3'!$Z$2:$Z$692,'Infos Relatório'!U$1)</f>
        <v>0</v>
      </c>
      <c r="AA97" s="23">
        <f>COUNTIFS('Faturamento SP3'!$D$2:$D$692,'Infos Relatório'!$B$84,'Faturamento SP3'!$E$2:$E$692,'Infos Relatório'!$B97,'Faturamento SP3'!$Z$2:$Z$692,'Infos Relatório'!AA$1)</f>
        <v>0</v>
      </c>
      <c r="AB97" s="13">
        <f>SUMIFS('Faturamento SP3'!$G$2:$G$692,'Faturamento SP3'!$D$2:$D$692,'Infos Relatório'!$B$84,'Faturamento SP3'!$E$2:$E$692,'Infos Relatório'!$B97,'Faturamento SP3'!$Z$2:$Z$692,'Infos Relatório'!AA$1)</f>
        <v>0</v>
      </c>
      <c r="AC97" s="13">
        <f>SUMIFS('Faturamento SP3'!$J$2:$J$692,'Faturamento SP3'!$D$2:$D$692,'Infos Relatório'!$B$84,'Faturamento SP3'!$E$2:$E$692,'Infos Relatório'!$B97,'Faturamento SP3'!$Z$2:$Z$692,'Infos Relatório'!AA$1)</f>
        <v>0</v>
      </c>
      <c r="AD97" s="14">
        <f>SUMIFS('Faturamento SP3'!$O$2:$O$692,'Faturamento SP3'!$D$2:$D$692,'Infos Relatório'!$B$84,'Faturamento SP3'!$E$2:$E$692,'Infos Relatório'!$B97,'Faturamento SP3'!$Z$2:$Z$692,'Infos Relatório'!AA$1,'Faturamento SP3'!$T$2:$T$692,"Sim")+SUMIFS('Faturamento SP3'!$P$2:$P$692,'Faturamento SP3'!$D$2:$D$692,'Infos Relatório'!$B$84,'Faturamento SP3'!$E$2:$E$692,'Infos Relatório'!$B97,'Faturamento SP3'!$Z$2:$Z$692,'Infos Relatório'!AA$1,'Faturamento SP3'!$T$2:$T$692,"Sim")</f>
        <v>0</v>
      </c>
      <c r="AE97" s="27" t="e">
        <f t="shared" si="41"/>
        <v>#DIV/0!</v>
      </c>
      <c r="AF97" s="24">
        <f>SUMIFS('Faturamento SP3'!$H$2:$H$692,'Faturamento SP3'!$D$2:$D$692,'Infos Relatório'!$B$84,'Faturamento SP3'!$E$2:$E$692,'Infos Relatório'!$B97,'Faturamento SP3'!$Z$2:$Z$692,'Infos Relatório'!AA$1)</f>
        <v>0</v>
      </c>
      <c r="AG97" s="23">
        <f>COUNTIFS('Faturamento SP3'!$D$2:$D$692,'Infos Relatório'!$B$84,'Faturamento SP3'!$E$2:$E$692,'Infos Relatório'!$B97,'Faturamento SP3'!$Z$2:$Z$692,'Infos Relatório'!AG$1)</f>
        <v>0</v>
      </c>
      <c r="AH97" s="13">
        <f>SUMIFS('Faturamento SP3'!$G$2:$G$692,'Faturamento SP3'!$D$2:$D$692,'Infos Relatório'!$B$84,'Faturamento SP3'!$E$2:$E$692,'Infos Relatório'!$B97,'Faturamento SP3'!$Z$2:$Z$692,'Infos Relatório'!AG$1)</f>
        <v>0</v>
      </c>
      <c r="AI97" s="13">
        <f>SUMIFS('Faturamento SP3'!$J$2:$J$692,'Faturamento SP3'!$D$2:$D$692,'Infos Relatório'!$B$84,'Faturamento SP3'!$E$2:$E$692,'Infos Relatório'!$B97,'Faturamento SP3'!$Z$2:$Z$692,'Infos Relatório'!AG$1)</f>
        <v>0</v>
      </c>
      <c r="AJ97" s="14">
        <f>SUMIFS('Faturamento SP3'!$O$2:$O$692,'Faturamento SP3'!$D$2:$D$692,'Infos Relatório'!$B$84,'Faturamento SP3'!$E$2:$E$692,'Infos Relatório'!$B97,'Faturamento SP3'!$Z$2:$Z$692,'Infos Relatório'!AG$1,'Faturamento SP3'!$T$2:$T$692,"Sim")+SUMIFS('Faturamento SP3'!$P$2:$P$692,'Faturamento SP3'!$D$2:$D$692,'Infos Relatório'!$B$84,'Faturamento SP3'!$E$2:$E$692,'Infos Relatório'!$B97,'Faturamento SP3'!$Z$2:$Z$692,'Infos Relatório'!AG$1,'Faturamento SP3'!$T$2:$T$692,"Sim")</f>
        <v>0</v>
      </c>
      <c r="AK97" s="27" t="e">
        <f t="shared" si="42"/>
        <v>#DIV/0!</v>
      </c>
      <c r="AL97" s="24">
        <f>SUMIFS('Faturamento SP3'!$H$2:$H$692,'Faturamento SP3'!$D$2:$D$692,'Infos Relatório'!$B$84,'Faturamento SP3'!$E$2:$E$692,'Infos Relatório'!$B97,'Faturamento SP3'!$Z$2:$Z$692,'Infos Relatório'!AG$1)</f>
        <v>0</v>
      </c>
      <c r="AM97" s="23">
        <f>COUNTIFS('Faturamento SP3'!$D$2:$D$692,'Infos Relatório'!$B$84,'Faturamento SP3'!$E$2:$E$692,'Infos Relatório'!$B97,'Faturamento SP3'!$Z$2:$Z$692,'Infos Relatório'!AM$1)</f>
        <v>0</v>
      </c>
      <c r="AN97" s="13">
        <f>SUMIFS('Faturamento SP3'!$G$2:$G$692,'Faturamento SP3'!$D$2:$D$692,'Infos Relatório'!$B$84,'Faturamento SP3'!$E$2:$E$692,'Infos Relatório'!$B97,'Faturamento SP3'!$Z$2:$Z$692,'Infos Relatório'!AM$1)</f>
        <v>0</v>
      </c>
      <c r="AO97" s="13">
        <f>SUMIFS('Faturamento SP3'!$J$2:$J$692,'Faturamento SP3'!$D$2:$D$692,'Infos Relatório'!$B$84,'Faturamento SP3'!$E$2:$E$692,'Infos Relatório'!$B97,'Faturamento SP3'!$Z$2:$Z$692,'Infos Relatório'!AM$1)</f>
        <v>0</v>
      </c>
      <c r="AP97" s="14">
        <f>SUMIFS('Faturamento SP3'!$O$2:$O$692,'Faturamento SP3'!$D$2:$D$692,'Infos Relatório'!$B$84,'Faturamento SP3'!$E$2:$E$692,'Infos Relatório'!$B97,'Faturamento SP3'!$Z$2:$Z$692,'Infos Relatório'!AM$1,'Faturamento SP3'!$T$2:$T$692,"Sim")+SUMIFS('Faturamento SP3'!$P$2:$P$692,'Faturamento SP3'!$D$2:$D$692,'Infos Relatório'!$B$84,'Faturamento SP3'!$E$2:$E$692,'Infos Relatório'!$B97,'Faturamento SP3'!$Z$2:$Z$692,'Infos Relatório'!AM$1,'Faturamento SP3'!$T$2:$T$692,"Sim")</f>
        <v>0</v>
      </c>
      <c r="AQ97" s="27" t="e">
        <f t="shared" si="43"/>
        <v>#DIV/0!</v>
      </c>
      <c r="AR97" s="24">
        <f>SUMIFS('Faturamento SP3'!$H$2:$H$692,'Faturamento SP3'!$D$2:$D$692,'Infos Relatório'!$B$84,'Faturamento SP3'!$E$2:$E$692,'Infos Relatório'!$B97,'Faturamento SP3'!$Z$2:$Z$692,'Infos Relatório'!AM$1)</f>
        <v>0</v>
      </c>
      <c r="AS97" s="23">
        <f>COUNTIFS('Faturamento SP3'!$D$2:$D$692,'Infos Relatório'!$B$84,'Faturamento SP3'!$E$2:$E$692,'Infos Relatório'!$B97,'Faturamento SP3'!$Z$2:$Z$692,'Infos Relatório'!AS$1)</f>
        <v>0</v>
      </c>
      <c r="AT97" s="13">
        <f>SUMIFS('Faturamento SP3'!$G$2:$G$692,'Faturamento SP3'!$D$2:$D$692,'Infos Relatório'!$B$84,'Faturamento SP3'!$E$2:$E$692,'Infos Relatório'!$B97,'Faturamento SP3'!$Z$2:$Z$692,'Infos Relatório'!AS$1)</f>
        <v>0</v>
      </c>
      <c r="AU97" s="13">
        <f>SUMIFS('Faturamento SP3'!$J$2:$J$692,'Faturamento SP3'!$D$2:$D$692,'Infos Relatório'!$B$84,'Faturamento SP3'!$E$2:$E$692,'Infos Relatório'!$B97,'Faturamento SP3'!$Z$2:$Z$692,'Infos Relatório'!AS$1)</f>
        <v>0</v>
      </c>
      <c r="AV97" s="14">
        <f>SUMIFS('Faturamento SP3'!$O$2:$O$692,'Faturamento SP3'!$D$2:$D$692,'Infos Relatório'!$B$84,'Faturamento SP3'!$E$2:$E$692,'Infos Relatório'!$B97,'Faturamento SP3'!$Z$2:$Z$692,'Infos Relatório'!AS$1,'Faturamento SP3'!$T$2:$T$692,"Sim")+SUMIFS('Faturamento SP3'!$P$2:$P$692,'Faturamento SP3'!$D$2:$D$692,'Infos Relatório'!$B$84,'Faturamento SP3'!$E$2:$E$692,'Infos Relatório'!$B97,'Faturamento SP3'!$Z$2:$Z$692,'Infos Relatório'!AS$1,'Faturamento SP3'!$T$2:$T$692,"Sim")</f>
        <v>0</v>
      </c>
      <c r="AW97" s="27" t="e">
        <f t="shared" si="44"/>
        <v>#DIV/0!</v>
      </c>
      <c r="AX97" s="24">
        <f>SUMIFS('Faturamento SP3'!$H$2:$H$692,'Faturamento SP3'!$D$2:$D$692,'Infos Relatório'!$B$84,'Faturamento SP3'!$E$2:$E$692,'Infos Relatório'!$B97,'Faturamento SP3'!$Z$2:$Z$692,'Infos Relatório'!AS$1)</f>
        <v>0</v>
      </c>
      <c r="AY97" s="23">
        <f>COUNTIFS('Faturamento SP3'!$D$2:$D$692,'Infos Relatório'!$B$84,'Faturamento SP3'!$E$2:$E$692,'Infos Relatório'!$B97,'Faturamento SP3'!$Z$2:$Z$692,'Infos Relatório'!AY$1)</f>
        <v>0</v>
      </c>
      <c r="AZ97" s="13">
        <f>SUMIFS('Faturamento SP3'!$G$2:$G$692,'Faturamento SP3'!$D$2:$D$692,'Infos Relatório'!$B$84,'Faturamento SP3'!$E$2:$E$692,'Infos Relatório'!$B97,'Faturamento SP3'!$Z$2:$Z$692,'Infos Relatório'!AY$1)</f>
        <v>0</v>
      </c>
      <c r="BA97" s="13">
        <f>SUMIFS('Faturamento SP3'!$J$2:$J$692,'Faturamento SP3'!$D$2:$D$692,'Infos Relatório'!$B$84,'Faturamento SP3'!$E$2:$E$692,'Infos Relatório'!$B97,'Faturamento SP3'!$Z$2:$Z$692,'Infos Relatório'!AY$1)</f>
        <v>0</v>
      </c>
      <c r="BB97" s="14">
        <f>SUMIFS('Faturamento SP3'!$O$2:$O$692,'Faturamento SP3'!$D$2:$D$692,'Infos Relatório'!$B$84,'Faturamento SP3'!$E$2:$E$692,'Infos Relatório'!$B97,'Faturamento SP3'!$Z$2:$Z$692,'Infos Relatório'!AY$1,'Faturamento SP3'!$T$2:$T$692,"Sim")+SUMIFS('Faturamento SP3'!$P$2:$P$692,'Faturamento SP3'!$D$2:$D$692,'Infos Relatório'!$B$84,'Faturamento SP3'!$E$2:$E$692,'Infos Relatório'!$B97,'Faturamento SP3'!$Z$2:$Z$692,'Infos Relatório'!AY$1,'Faturamento SP3'!$T$2:$T$692,"Sim")</f>
        <v>0</v>
      </c>
      <c r="BC97" s="27" t="e">
        <f t="shared" si="45"/>
        <v>#DIV/0!</v>
      </c>
      <c r="BD97" s="24">
        <f>SUMIFS('Faturamento SP3'!$H$2:$H$692,'Faturamento SP3'!$D$2:$D$692,'Infos Relatório'!$B$84,'Faturamento SP3'!$E$2:$E$692,'Infos Relatório'!$B97,'Faturamento SP3'!$Z$2:$Z$692,'Infos Relatório'!AY$1)</f>
        <v>0</v>
      </c>
      <c r="BE97" s="23">
        <f>COUNTIFS('Faturamento SP3'!$D$2:$D$692,'Infos Relatório'!$B$84,'Faturamento SP3'!$E$2:$E$692,'Infos Relatório'!$B97,'Faturamento SP3'!$Z$2:$Z$692,'Infos Relatório'!BE$1)</f>
        <v>0</v>
      </c>
      <c r="BF97" s="13">
        <f>SUMIFS('Faturamento SP3'!$G$2:$G$692,'Faturamento SP3'!$D$2:$D$692,'Infos Relatório'!$B$84,'Faturamento SP3'!$E$2:$E$692,'Infos Relatório'!$B97,'Faturamento SP3'!$Z$2:$Z$692,'Infos Relatório'!BE$1)</f>
        <v>0</v>
      </c>
      <c r="BG97" s="13">
        <f>SUMIFS('Faturamento SP3'!$J$2:$J$692,'Faturamento SP3'!$D$2:$D$692,'Infos Relatório'!$B$84,'Faturamento SP3'!$E$2:$E$692,'Infos Relatório'!$B97,'Faturamento SP3'!$Z$2:$Z$692,'Infos Relatório'!BE$1)</f>
        <v>0</v>
      </c>
      <c r="BH97" s="14">
        <f>SUMIFS('Faturamento SP3'!$O$2:$O$692,'Faturamento SP3'!$D$2:$D$692,'Infos Relatório'!$B$84,'Faturamento SP3'!$E$2:$E$692,'Infos Relatório'!$B97,'Faturamento SP3'!$Z$2:$Z$692,'Infos Relatório'!BE$1,'Faturamento SP3'!$T$2:$T$692,"Sim")+SUMIFS('Faturamento SP3'!$P$2:$P$692,'Faturamento SP3'!$D$2:$D$692,'Infos Relatório'!$B$84,'Faturamento SP3'!$E$2:$E$692,'Infos Relatório'!$B97,'Faturamento SP3'!$Z$2:$Z$692,'Infos Relatório'!BE$1,'Faturamento SP3'!$T$2:$T$692,"Sim")</f>
        <v>0</v>
      </c>
      <c r="BI97" s="27" t="e">
        <f t="shared" si="46"/>
        <v>#DIV/0!</v>
      </c>
      <c r="BJ97" s="24">
        <f>SUMIFS('Faturamento SP3'!$H$2:$H$692,'Faturamento SP3'!$D$2:$D$692,'Infos Relatório'!$B$84,'Faturamento SP3'!$E$2:$E$692,'Infos Relatório'!$B97,'Faturamento SP3'!$Z$2:$Z$692,'Infos Relatório'!BE$1)</f>
        <v>0</v>
      </c>
      <c r="BK97" s="23">
        <f>COUNTIFS('Faturamento SP3'!$D$2:$D$692,'Infos Relatório'!$B$84,'Faturamento SP3'!$E$2:$E$692,'Infos Relatório'!$B97,'Faturamento SP3'!$Z$2:$Z$692,'Infos Relatório'!BK$1)</f>
        <v>0</v>
      </c>
      <c r="BL97" s="13">
        <f>SUMIFS('Faturamento SP3'!$G$2:$G$692,'Faturamento SP3'!$D$2:$D$692,'Infos Relatório'!$B$84,'Faturamento SP3'!$E$2:$E$692,'Infos Relatório'!$B97,'Faturamento SP3'!$Z$2:$Z$692,'Infos Relatório'!BK$1)</f>
        <v>0</v>
      </c>
      <c r="BM97" s="13">
        <f>SUMIFS('Faturamento SP3'!$J$2:$J$692,'Faturamento SP3'!$D$2:$D$692,'Infos Relatório'!$B$84,'Faturamento SP3'!$E$2:$E$692,'Infos Relatório'!$B97,'Faturamento SP3'!$Z$2:$Z$692,'Infos Relatório'!BK$1)</f>
        <v>0</v>
      </c>
      <c r="BN97" s="14">
        <f>SUMIFS('Faturamento SP3'!$O$2:$O$692,'Faturamento SP3'!$D$2:$D$692,'Infos Relatório'!$B$84,'Faturamento SP3'!$E$2:$E$692,'Infos Relatório'!$B97,'Faturamento SP3'!$Z$2:$Z$692,'Infos Relatório'!BK$1,'Faturamento SP3'!$T$2:$T$692,"Sim")+SUMIFS('Faturamento SP3'!$P$2:$P$692,'Faturamento SP3'!$D$2:$D$692,'Infos Relatório'!$B$84,'Faturamento SP3'!$E$2:$E$692,'Infos Relatório'!$B97,'Faturamento SP3'!$Z$2:$Z$692,'Infos Relatório'!BK$1,'Faturamento SP3'!$T$2:$T$692,"Sim")</f>
        <v>0</v>
      </c>
      <c r="BO97" s="27" t="e">
        <f t="shared" si="47"/>
        <v>#DIV/0!</v>
      </c>
      <c r="BP97" s="24">
        <f>SUMIFS('Faturamento SP3'!$H$2:$H$692,'Faturamento SP3'!$D$2:$D$692,'Infos Relatório'!$B$84,'Faturamento SP3'!$E$2:$E$692,'Infos Relatório'!$B97,'Faturamento SP3'!$Z$2:$Z$692,'Infos Relatório'!BK$1)</f>
        <v>0</v>
      </c>
      <c r="BQ97" s="23">
        <f>COUNTIFS('Faturamento SP3'!$D$2:$D$692,'Infos Relatório'!$B$84,'Faturamento SP3'!$E$2:$E$692,'Infos Relatório'!$B97,'Faturamento SP3'!$Z$2:$Z$692,'Infos Relatório'!BQ$1)</f>
        <v>0</v>
      </c>
      <c r="BR97" s="13">
        <f>SUMIFS('Faturamento SP3'!$G$2:$G$692,'Faturamento SP3'!$D$2:$D$692,'Infos Relatório'!$B$84,'Faturamento SP3'!$E$2:$E$692,'Infos Relatório'!$B97,'Faturamento SP3'!$Z$2:$Z$692,'Infos Relatório'!BQ$1)</f>
        <v>0</v>
      </c>
      <c r="BS97" s="13">
        <f>SUMIFS('Faturamento SP3'!$J$2:$J$692,'Faturamento SP3'!$D$2:$D$692,'Infos Relatório'!$B$84,'Faturamento SP3'!$E$2:$E$692,'Infos Relatório'!$B97,'Faturamento SP3'!$Z$2:$Z$692,'Infos Relatório'!BQ$1)</f>
        <v>0</v>
      </c>
      <c r="BT97" s="14">
        <f>SUMIFS('Faturamento SP3'!$O$2:$O$692,'Faturamento SP3'!$D$2:$D$692,'Infos Relatório'!$B$84,'Faturamento SP3'!$E$2:$E$692,'Infos Relatório'!$B97,'Faturamento SP3'!$Z$2:$Z$692,'Infos Relatório'!BQ$1,'Faturamento SP3'!$T$2:$T$692,"Sim")+SUMIFS('Faturamento SP3'!$P$2:$P$692,'Faturamento SP3'!$D$2:$D$692,'Infos Relatório'!$B$84,'Faturamento SP3'!$E$2:$E$692,'Infos Relatório'!$B97,'Faturamento SP3'!$Z$2:$Z$692,'Infos Relatório'!BQ$1,'Faturamento SP3'!$T$2:$T$692,"Sim")</f>
        <v>0</v>
      </c>
      <c r="BU97" s="27" t="e">
        <f t="shared" si="48"/>
        <v>#DIV/0!</v>
      </c>
      <c r="BV97" s="24">
        <f>SUMIFS('Faturamento SP3'!$H$2:$H$692,'Faturamento SP3'!$D$2:$D$692,'Infos Relatório'!$B$84,'Faturamento SP3'!$E$2:$E$692,'Infos Relatório'!$B97,'Faturamento SP3'!$Z$2:$Z$692,'Infos Relatório'!BQ$1)</f>
        <v>0</v>
      </c>
    </row>
    <row r="98" spans="2:74">
      <c r="B98" s="17" t="s">
        <v>20</v>
      </c>
      <c r="C98" s="23">
        <f>COUNTIFS('Faturamento SP3'!$D$2:$D$692,'Infos Relatório'!$B$84,'Faturamento SP3'!$E$2:$E$692,'Infos Relatório'!$B98,'Faturamento SP3'!$Z$2:$Z$692,'Infos Relatório'!C$1)</f>
        <v>0</v>
      </c>
      <c r="D98" s="13">
        <f>SUMIFS('Faturamento SP3'!$G$2:$G$692,'Faturamento SP3'!$D$2:$D$692,'Infos Relatório'!$B$84,'Faturamento SP3'!$E$2:$E$692,'Infos Relatório'!$B98,'Faturamento SP3'!$Z$2:$Z$692,'Infos Relatório'!C$1)</f>
        <v>0</v>
      </c>
      <c r="E98" s="13">
        <f>SUMIFS('Faturamento SP3'!$J$2:$J$692,'Faturamento SP3'!$D$2:$D$692,'Infos Relatório'!$B$84,'Faturamento SP3'!$E$2:$E$692,'Infos Relatório'!$B98,'Faturamento SP3'!$Z$2:$Z$692,'Infos Relatório'!C$1)</f>
        <v>0</v>
      </c>
      <c r="F98" s="14">
        <f>SUMIFS('Faturamento SP3'!$O$2:$O$692,'Faturamento SP3'!$D$2:$D$692,'Infos Relatório'!$B$84,'Faturamento SP3'!$E$2:$E$692,'Infos Relatório'!$B98,'Faturamento SP3'!$Z$2:$Z$692,'Infos Relatório'!C$1,'Faturamento SP3'!$T$2:$T$692,"Sim")+SUMIFS('Faturamento SP3'!$P$2:$P$692,'Faturamento SP3'!$D$2:$D$692,'Infos Relatório'!$B$84,'Faturamento SP3'!$E$2:$E$692,'Infos Relatório'!$B98,'Faturamento SP3'!$Z$2:$Z$692,'Infos Relatório'!C$1,'Faturamento SP3'!$T$2:$T$692,"Sim")</f>
        <v>0</v>
      </c>
      <c r="G98" s="27" t="e">
        <f t="shared" si="37"/>
        <v>#DIV/0!</v>
      </c>
      <c r="H98" s="24">
        <f>SUMIFS('Faturamento SP3'!$H$2:$H$692,'Faturamento SP3'!$D$2:$D$692,'Infos Relatório'!$B$84,'Faturamento SP3'!$E$2:$E$692,'Infos Relatório'!$B98,'Faturamento SP3'!$Z$2:$Z$692,'Infos Relatório'!C$1)</f>
        <v>0</v>
      </c>
      <c r="I98" s="23">
        <f>COUNTIFS('Faturamento SP3'!$D$2:$D$692,'Infos Relatório'!$B$84,'Faturamento SP3'!$E$2:$E$692,'Infos Relatório'!$B98,'Faturamento SP3'!$Z$2:$Z$692,'Infos Relatório'!I$1)</f>
        <v>0</v>
      </c>
      <c r="J98" s="13">
        <f>SUMIFS('Faturamento SP3'!$G$2:$G$692,'Faturamento SP3'!$D$2:$D$692,'Infos Relatório'!$B$84,'Faturamento SP3'!$E$2:$E$692,'Infos Relatório'!$B98,'Faturamento SP3'!$Z$2:$Z$692,'Infos Relatório'!I$1)</f>
        <v>0</v>
      </c>
      <c r="K98" s="13">
        <f>SUMIFS('Faturamento SP3'!$J$2:$J$692,'Faturamento SP3'!$D$2:$D$692,'Infos Relatório'!$B$84,'Faturamento SP3'!$E$2:$E$692,'Infos Relatório'!$B98,'Faturamento SP3'!$Z$2:$Z$692,'Infos Relatório'!I$1)</f>
        <v>0</v>
      </c>
      <c r="L98" s="14">
        <f>SUMIFS('Faturamento SP3'!$O$2:$O$692,'Faturamento SP3'!$D$2:$D$692,'Infos Relatório'!$B$84,'Faturamento SP3'!$E$2:$E$692,'Infos Relatório'!$B98,'Faturamento SP3'!$Z$2:$Z$692,'Infos Relatório'!I$1,'Faturamento SP3'!$T$2:$T$692,"Sim")+SUMIFS('Faturamento SP3'!$P$2:$P$692,'Faturamento SP3'!$D$2:$D$692,'Infos Relatório'!$B$84,'Faturamento SP3'!$E$2:$E$692,'Infos Relatório'!$B98,'Faturamento SP3'!$Z$2:$Z$692,'Infos Relatório'!I$1,'Faturamento SP3'!$T$2:$T$692,"Sim")</f>
        <v>0</v>
      </c>
      <c r="M98" s="27" t="e">
        <f t="shared" si="38"/>
        <v>#DIV/0!</v>
      </c>
      <c r="N98" s="24">
        <f>SUMIFS('Faturamento SP3'!$H$2:$H$692,'Faturamento SP3'!$D$2:$D$692,'Infos Relatório'!$B$84,'Faturamento SP3'!$E$2:$E$692,'Infos Relatório'!$B98,'Faturamento SP3'!$Z$2:$Z$692,'Infos Relatório'!I$1)</f>
        <v>0</v>
      </c>
      <c r="O98" s="23">
        <f>COUNTIFS('Faturamento SP3'!$D$2:$D$692,'Infos Relatório'!$B$84,'Faturamento SP3'!$E$2:$E$692,'Infos Relatório'!$B98,'Faturamento SP3'!$Z$2:$Z$692,'Infos Relatório'!O$1)</f>
        <v>0</v>
      </c>
      <c r="P98" s="13">
        <f>SUMIFS('Faturamento SP3'!$G$2:$G$692,'Faturamento SP3'!$D$2:$D$692,'Infos Relatório'!$B$84,'Faturamento SP3'!$E$2:$E$692,'Infos Relatório'!$B98,'Faturamento SP3'!$Z$2:$Z$692,'Infos Relatório'!O$1)</f>
        <v>0</v>
      </c>
      <c r="Q98" s="13">
        <f>SUMIFS('Faturamento SP3'!$J$2:$J$692,'Faturamento SP3'!$D$2:$D$692,'Infos Relatório'!$B$84,'Faturamento SP3'!$E$2:$E$692,'Infos Relatório'!$B98,'Faturamento SP3'!$Z$2:$Z$692,'Infos Relatório'!O$1)</f>
        <v>0</v>
      </c>
      <c r="R98" s="14">
        <f>SUMIFS('Faturamento SP3'!$O$2:$O$692,'Faturamento SP3'!$D$2:$D$692,'Infos Relatório'!$B$84,'Faturamento SP3'!$E$2:$E$692,'Infos Relatório'!$B98,'Faturamento SP3'!$Z$2:$Z$692,'Infos Relatório'!O$1,'Faturamento SP3'!$T$2:$T$692,"Sim")+SUMIFS('Faturamento SP3'!$P$2:$P$692,'Faturamento SP3'!$D$2:$D$692,'Infos Relatório'!$B$84,'Faturamento SP3'!$E$2:$E$692,'Infos Relatório'!$B98,'Faturamento SP3'!$Z$2:$Z$692,'Infos Relatório'!O$1,'Faturamento SP3'!$T$2:$T$692,"Sim")</f>
        <v>0</v>
      </c>
      <c r="S98" s="27" t="e">
        <f t="shared" si="39"/>
        <v>#DIV/0!</v>
      </c>
      <c r="T98" s="24">
        <f>SUMIFS('Faturamento SP3'!$H$2:$H$692,'Faturamento SP3'!$D$2:$D$692,'Infos Relatório'!$B$84,'Faturamento SP3'!$E$2:$E$692,'Infos Relatório'!$B98,'Faturamento SP3'!$Z$2:$Z$692,'Infos Relatório'!O$1)</f>
        <v>0</v>
      </c>
      <c r="U98" s="23">
        <f>COUNTIFS('Faturamento SP3'!$D$2:$D$692,'Infos Relatório'!$B$84,'Faturamento SP3'!$E$2:$E$692,'Infos Relatório'!$B98,'Faturamento SP3'!$Z$2:$Z$692,'Infos Relatório'!U$1)</f>
        <v>0</v>
      </c>
      <c r="V98" s="13">
        <f>SUMIFS('Faturamento SP3'!$G$2:$G$692,'Faturamento SP3'!$D$2:$D$692,'Infos Relatório'!$B$84,'Faturamento SP3'!$E$2:$E$692,'Infos Relatório'!$B98,'Faturamento SP3'!$Z$2:$Z$692,'Infos Relatório'!U$1)</f>
        <v>0</v>
      </c>
      <c r="W98" s="13">
        <f>SUMIFS('Faturamento SP3'!$J$2:$J$692,'Faturamento SP3'!$D$2:$D$692,'Infos Relatório'!$B$84,'Faturamento SP3'!$E$2:$E$692,'Infos Relatório'!$B98,'Faturamento SP3'!$Z$2:$Z$692,'Infos Relatório'!U$1)</f>
        <v>0</v>
      </c>
      <c r="X98" s="14">
        <f>SUMIFS('Faturamento SP3'!$O$2:$O$692,'Faturamento SP3'!$D$2:$D$692,'Infos Relatório'!$B$84,'Faturamento SP3'!$E$2:$E$692,'Infos Relatório'!$B98,'Faturamento SP3'!$Z$2:$Z$692,'Infos Relatório'!U$1,'Faturamento SP3'!$T$2:$T$692,"Sim")+SUMIFS('Faturamento SP3'!$P$2:$P$692,'Faturamento SP3'!$D$2:$D$692,'Infos Relatório'!$B$84,'Faturamento SP3'!$E$2:$E$692,'Infos Relatório'!$B98,'Faturamento SP3'!$Z$2:$Z$692,'Infos Relatório'!U$1,'Faturamento SP3'!$T$2:$T$692,"Sim")</f>
        <v>0</v>
      </c>
      <c r="Y98" s="27" t="e">
        <f t="shared" si="40"/>
        <v>#DIV/0!</v>
      </c>
      <c r="Z98" s="24">
        <f>SUMIFS('Faturamento SP3'!$H$2:$H$692,'Faturamento SP3'!$D$2:$D$692,'Infos Relatório'!$B$84,'Faturamento SP3'!$E$2:$E$692,'Infos Relatório'!$B98,'Faturamento SP3'!$Z$2:$Z$692,'Infos Relatório'!U$1)</f>
        <v>0</v>
      </c>
      <c r="AA98" s="23">
        <f>COUNTIFS('Faturamento SP3'!$D$2:$D$692,'Infos Relatório'!$B$84,'Faturamento SP3'!$E$2:$E$692,'Infos Relatório'!$B98,'Faturamento SP3'!$Z$2:$Z$692,'Infos Relatório'!AA$1)</f>
        <v>0</v>
      </c>
      <c r="AB98" s="13">
        <f>SUMIFS('Faturamento SP3'!$G$2:$G$692,'Faturamento SP3'!$D$2:$D$692,'Infos Relatório'!$B$84,'Faturamento SP3'!$E$2:$E$692,'Infos Relatório'!$B98,'Faturamento SP3'!$Z$2:$Z$692,'Infos Relatório'!AA$1)</f>
        <v>0</v>
      </c>
      <c r="AC98" s="13">
        <f>SUMIFS('Faturamento SP3'!$J$2:$J$692,'Faturamento SP3'!$D$2:$D$692,'Infos Relatório'!$B$84,'Faturamento SP3'!$E$2:$E$692,'Infos Relatório'!$B98,'Faturamento SP3'!$Z$2:$Z$692,'Infos Relatório'!AA$1)</f>
        <v>0</v>
      </c>
      <c r="AD98" s="14">
        <f>SUMIFS('Faturamento SP3'!$O$2:$O$692,'Faturamento SP3'!$D$2:$D$692,'Infos Relatório'!$B$84,'Faturamento SP3'!$E$2:$E$692,'Infos Relatório'!$B98,'Faturamento SP3'!$Z$2:$Z$692,'Infos Relatório'!AA$1,'Faturamento SP3'!$T$2:$T$692,"Sim")+SUMIFS('Faturamento SP3'!$P$2:$P$692,'Faturamento SP3'!$D$2:$D$692,'Infos Relatório'!$B$84,'Faturamento SP3'!$E$2:$E$692,'Infos Relatório'!$B98,'Faturamento SP3'!$Z$2:$Z$692,'Infos Relatório'!AA$1,'Faturamento SP3'!$T$2:$T$692,"Sim")</f>
        <v>0</v>
      </c>
      <c r="AE98" s="27" t="e">
        <f t="shared" si="41"/>
        <v>#DIV/0!</v>
      </c>
      <c r="AF98" s="24">
        <f>SUMIFS('Faturamento SP3'!$H$2:$H$692,'Faturamento SP3'!$D$2:$D$692,'Infos Relatório'!$B$84,'Faturamento SP3'!$E$2:$E$692,'Infos Relatório'!$B98,'Faturamento SP3'!$Z$2:$Z$692,'Infos Relatório'!AA$1)</f>
        <v>0</v>
      </c>
      <c r="AG98" s="23">
        <f>COUNTIFS('Faturamento SP3'!$D$2:$D$692,'Infos Relatório'!$B$84,'Faturamento SP3'!$E$2:$E$692,'Infos Relatório'!$B98,'Faturamento SP3'!$Z$2:$Z$692,'Infos Relatório'!AG$1)</f>
        <v>0</v>
      </c>
      <c r="AH98" s="13">
        <f>SUMIFS('Faturamento SP3'!$G$2:$G$692,'Faturamento SP3'!$D$2:$D$692,'Infos Relatório'!$B$84,'Faturamento SP3'!$E$2:$E$692,'Infos Relatório'!$B98,'Faturamento SP3'!$Z$2:$Z$692,'Infos Relatório'!AG$1)</f>
        <v>0</v>
      </c>
      <c r="AI98" s="13">
        <f>SUMIFS('Faturamento SP3'!$J$2:$J$692,'Faturamento SP3'!$D$2:$D$692,'Infos Relatório'!$B$84,'Faturamento SP3'!$E$2:$E$692,'Infos Relatório'!$B98,'Faturamento SP3'!$Z$2:$Z$692,'Infos Relatório'!AG$1)</f>
        <v>0</v>
      </c>
      <c r="AJ98" s="14">
        <f>SUMIFS('Faturamento SP3'!$O$2:$O$692,'Faturamento SP3'!$D$2:$D$692,'Infos Relatório'!$B$84,'Faturamento SP3'!$E$2:$E$692,'Infos Relatório'!$B98,'Faturamento SP3'!$Z$2:$Z$692,'Infos Relatório'!AG$1,'Faturamento SP3'!$T$2:$T$692,"Sim")+SUMIFS('Faturamento SP3'!$P$2:$P$692,'Faturamento SP3'!$D$2:$D$692,'Infos Relatório'!$B$84,'Faturamento SP3'!$E$2:$E$692,'Infos Relatório'!$B98,'Faturamento SP3'!$Z$2:$Z$692,'Infos Relatório'!AG$1,'Faturamento SP3'!$T$2:$T$692,"Sim")</f>
        <v>0</v>
      </c>
      <c r="AK98" s="27" t="e">
        <f t="shared" si="42"/>
        <v>#DIV/0!</v>
      </c>
      <c r="AL98" s="24">
        <f>SUMIFS('Faturamento SP3'!$H$2:$H$692,'Faturamento SP3'!$D$2:$D$692,'Infos Relatório'!$B$84,'Faturamento SP3'!$E$2:$E$692,'Infos Relatório'!$B98,'Faturamento SP3'!$Z$2:$Z$692,'Infos Relatório'!AG$1)</f>
        <v>0</v>
      </c>
      <c r="AM98" s="23">
        <f>COUNTIFS('Faturamento SP3'!$D$2:$D$692,'Infos Relatório'!$B$84,'Faturamento SP3'!$E$2:$E$692,'Infos Relatório'!$B98,'Faturamento SP3'!$Z$2:$Z$692,'Infos Relatório'!AM$1)</f>
        <v>0</v>
      </c>
      <c r="AN98" s="13">
        <f>SUMIFS('Faturamento SP3'!$G$2:$G$692,'Faturamento SP3'!$D$2:$D$692,'Infos Relatório'!$B$84,'Faturamento SP3'!$E$2:$E$692,'Infos Relatório'!$B98,'Faturamento SP3'!$Z$2:$Z$692,'Infos Relatório'!AM$1)</f>
        <v>0</v>
      </c>
      <c r="AO98" s="13">
        <f>SUMIFS('Faturamento SP3'!$J$2:$J$692,'Faturamento SP3'!$D$2:$D$692,'Infos Relatório'!$B$84,'Faturamento SP3'!$E$2:$E$692,'Infos Relatório'!$B98,'Faturamento SP3'!$Z$2:$Z$692,'Infos Relatório'!AM$1)</f>
        <v>0</v>
      </c>
      <c r="AP98" s="14">
        <f>SUMIFS('Faturamento SP3'!$O$2:$O$692,'Faturamento SP3'!$D$2:$D$692,'Infos Relatório'!$B$84,'Faturamento SP3'!$E$2:$E$692,'Infos Relatório'!$B98,'Faturamento SP3'!$Z$2:$Z$692,'Infos Relatório'!AM$1,'Faturamento SP3'!$T$2:$T$692,"Sim")+SUMIFS('Faturamento SP3'!$P$2:$P$692,'Faturamento SP3'!$D$2:$D$692,'Infos Relatório'!$B$84,'Faturamento SP3'!$E$2:$E$692,'Infos Relatório'!$B98,'Faturamento SP3'!$Z$2:$Z$692,'Infos Relatório'!AM$1,'Faturamento SP3'!$T$2:$T$692,"Sim")</f>
        <v>0</v>
      </c>
      <c r="AQ98" s="27" t="e">
        <f t="shared" si="43"/>
        <v>#DIV/0!</v>
      </c>
      <c r="AR98" s="24">
        <f>SUMIFS('Faturamento SP3'!$H$2:$H$692,'Faturamento SP3'!$D$2:$D$692,'Infos Relatório'!$B$84,'Faturamento SP3'!$E$2:$E$692,'Infos Relatório'!$B98,'Faturamento SP3'!$Z$2:$Z$692,'Infos Relatório'!AM$1)</f>
        <v>0</v>
      </c>
      <c r="AS98" s="23">
        <f>COUNTIFS('Faturamento SP3'!$D$2:$D$692,'Infos Relatório'!$B$84,'Faturamento SP3'!$E$2:$E$692,'Infos Relatório'!$B98,'Faturamento SP3'!$Z$2:$Z$692,'Infos Relatório'!AS$1)</f>
        <v>0</v>
      </c>
      <c r="AT98" s="13">
        <f>SUMIFS('Faturamento SP3'!$G$2:$G$692,'Faturamento SP3'!$D$2:$D$692,'Infos Relatório'!$B$84,'Faturamento SP3'!$E$2:$E$692,'Infos Relatório'!$B98,'Faturamento SP3'!$Z$2:$Z$692,'Infos Relatório'!AS$1)</f>
        <v>0</v>
      </c>
      <c r="AU98" s="13">
        <f>SUMIFS('Faturamento SP3'!$J$2:$J$692,'Faturamento SP3'!$D$2:$D$692,'Infos Relatório'!$B$84,'Faturamento SP3'!$E$2:$E$692,'Infos Relatório'!$B98,'Faturamento SP3'!$Z$2:$Z$692,'Infos Relatório'!AS$1)</f>
        <v>0</v>
      </c>
      <c r="AV98" s="14">
        <f>SUMIFS('Faturamento SP3'!$O$2:$O$692,'Faturamento SP3'!$D$2:$D$692,'Infos Relatório'!$B$84,'Faturamento SP3'!$E$2:$E$692,'Infos Relatório'!$B98,'Faturamento SP3'!$Z$2:$Z$692,'Infos Relatório'!AS$1,'Faturamento SP3'!$T$2:$T$692,"Sim")+SUMIFS('Faturamento SP3'!$P$2:$P$692,'Faturamento SP3'!$D$2:$D$692,'Infos Relatório'!$B$84,'Faturamento SP3'!$E$2:$E$692,'Infos Relatório'!$B98,'Faturamento SP3'!$Z$2:$Z$692,'Infos Relatório'!AS$1,'Faturamento SP3'!$T$2:$T$692,"Sim")</f>
        <v>0</v>
      </c>
      <c r="AW98" s="27" t="e">
        <f t="shared" si="44"/>
        <v>#DIV/0!</v>
      </c>
      <c r="AX98" s="24">
        <f>SUMIFS('Faturamento SP3'!$H$2:$H$692,'Faturamento SP3'!$D$2:$D$692,'Infos Relatório'!$B$84,'Faturamento SP3'!$E$2:$E$692,'Infos Relatório'!$B98,'Faturamento SP3'!$Z$2:$Z$692,'Infos Relatório'!AS$1)</f>
        <v>0</v>
      </c>
      <c r="AY98" s="23">
        <f>COUNTIFS('Faturamento SP3'!$D$2:$D$692,'Infos Relatório'!$B$84,'Faturamento SP3'!$E$2:$E$692,'Infos Relatório'!$B98,'Faturamento SP3'!$Z$2:$Z$692,'Infos Relatório'!AY$1)</f>
        <v>0</v>
      </c>
      <c r="AZ98" s="13">
        <f>SUMIFS('Faturamento SP3'!$G$2:$G$692,'Faturamento SP3'!$D$2:$D$692,'Infos Relatório'!$B$84,'Faturamento SP3'!$E$2:$E$692,'Infos Relatório'!$B98,'Faturamento SP3'!$Z$2:$Z$692,'Infos Relatório'!AY$1)</f>
        <v>0</v>
      </c>
      <c r="BA98" s="13">
        <f>SUMIFS('Faturamento SP3'!$J$2:$J$692,'Faturamento SP3'!$D$2:$D$692,'Infos Relatório'!$B$84,'Faturamento SP3'!$E$2:$E$692,'Infos Relatório'!$B98,'Faturamento SP3'!$Z$2:$Z$692,'Infos Relatório'!AY$1)</f>
        <v>0</v>
      </c>
      <c r="BB98" s="14">
        <f>SUMIFS('Faturamento SP3'!$O$2:$O$692,'Faturamento SP3'!$D$2:$D$692,'Infos Relatório'!$B$84,'Faturamento SP3'!$E$2:$E$692,'Infos Relatório'!$B98,'Faturamento SP3'!$Z$2:$Z$692,'Infos Relatório'!AY$1,'Faturamento SP3'!$T$2:$T$692,"Sim")+SUMIFS('Faturamento SP3'!$P$2:$P$692,'Faturamento SP3'!$D$2:$D$692,'Infos Relatório'!$B$84,'Faturamento SP3'!$E$2:$E$692,'Infos Relatório'!$B98,'Faturamento SP3'!$Z$2:$Z$692,'Infos Relatório'!AY$1,'Faturamento SP3'!$T$2:$T$692,"Sim")</f>
        <v>0</v>
      </c>
      <c r="BC98" s="27" t="e">
        <f t="shared" si="45"/>
        <v>#DIV/0!</v>
      </c>
      <c r="BD98" s="24">
        <f>SUMIFS('Faturamento SP3'!$H$2:$H$692,'Faturamento SP3'!$D$2:$D$692,'Infos Relatório'!$B$84,'Faturamento SP3'!$E$2:$E$692,'Infos Relatório'!$B98,'Faturamento SP3'!$Z$2:$Z$692,'Infos Relatório'!AY$1)</f>
        <v>0</v>
      </c>
      <c r="BE98" s="23">
        <f>COUNTIFS('Faturamento SP3'!$D$2:$D$692,'Infos Relatório'!$B$84,'Faturamento SP3'!$E$2:$E$692,'Infos Relatório'!$B98,'Faturamento SP3'!$Z$2:$Z$692,'Infos Relatório'!BE$1)</f>
        <v>0</v>
      </c>
      <c r="BF98" s="13">
        <f>SUMIFS('Faturamento SP3'!$G$2:$G$692,'Faturamento SP3'!$D$2:$D$692,'Infos Relatório'!$B$84,'Faturamento SP3'!$E$2:$E$692,'Infos Relatório'!$B98,'Faturamento SP3'!$Z$2:$Z$692,'Infos Relatório'!BE$1)</f>
        <v>0</v>
      </c>
      <c r="BG98" s="13">
        <f>SUMIFS('Faturamento SP3'!$J$2:$J$692,'Faturamento SP3'!$D$2:$D$692,'Infos Relatório'!$B$84,'Faturamento SP3'!$E$2:$E$692,'Infos Relatório'!$B98,'Faturamento SP3'!$Z$2:$Z$692,'Infos Relatório'!BE$1)</f>
        <v>0</v>
      </c>
      <c r="BH98" s="14">
        <f>SUMIFS('Faturamento SP3'!$O$2:$O$692,'Faturamento SP3'!$D$2:$D$692,'Infos Relatório'!$B$84,'Faturamento SP3'!$E$2:$E$692,'Infos Relatório'!$B98,'Faturamento SP3'!$Z$2:$Z$692,'Infos Relatório'!BE$1,'Faturamento SP3'!$T$2:$T$692,"Sim")+SUMIFS('Faturamento SP3'!$P$2:$P$692,'Faturamento SP3'!$D$2:$D$692,'Infos Relatório'!$B$84,'Faturamento SP3'!$E$2:$E$692,'Infos Relatório'!$B98,'Faturamento SP3'!$Z$2:$Z$692,'Infos Relatório'!BE$1,'Faturamento SP3'!$T$2:$T$692,"Sim")</f>
        <v>0</v>
      </c>
      <c r="BI98" s="27" t="e">
        <f t="shared" si="46"/>
        <v>#DIV/0!</v>
      </c>
      <c r="BJ98" s="24">
        <f>SUMIFS('Faturamento SP3'!$H$2:$H$692,'Faturamento SP3'!$D$2:$D$692,'Infos Relatório'!$B$84,'Faturamento SP3'!$E$2:$E$692,'Infos Relatório'!$B98,'Faturamento SP3'!$Z$2:$Z$692,'Infos Relatório'!BE$1)</f>
        <v>0</v>
      </c>
      <c r="BK98" s="23">
        <f>COUNTIFS('Faturamento SP3'!$D$2:$D$692,'Infos Relatório'!$B$84,'Faturamento SP3'!$E$2:$E$692,'Infos Relatório'!$B98,'Faturamento SP3'!$Z$2:$Z$692,'Infos Relatório'!BK$1)</f>
        <v>0</v>
      </c>
      <c r="BL98" s="13">
        <f>SUMIFS('Faturamento SP3'!$G$2:$G$692,'Faturamento SP3'!$D$2:$D$692,'Infos Relatório'!$B$84,'Faturamento SP3'!$E$2:$E$692,'Infos Relatório'!$B98,'Faturamento SP3'!$Z$2:$Z$692,'Infos Relatório'!BK$1)</f>
        <v>0</v>
      </c>
      <c r="BM98" s="13">
        <f>SUMIFS('Faturamento SP3'!$J$2:$J$692,'Faturamento SP3'!$D$2:$D$692,'Infos Relatório'!$B$84,'Faturamento SP3'!$E$2:$E$692,'Infos Relatório'!$B98,'Faturamento SP3'!$Z$2:$Z$692,'Infos Relatório'!BK$1)</f>
        <v>0</v>
      </c>
      <c r="BN98" s="14">
        <f>SUMIFS('Faturamento SP3'!$O$2:$O$692,'Faturamento SP3'!$D$2:$D$692,'Infos Relatório'!$B$84,'Faturamento SP3'!$E$2:$E$692,'Infos Relatório'!$B98,'Faturamento SP3'!$Z$2:$Z$692,'Infos Relatório'!BK$1,'Faturamento SP3'!$T$2:$T$692,"Sim")+SUMIFS('Faturamento SP3'!$P$2:$P$692,'Faturamento SP3'!$D$2:$D$692,'Infos Relatório'!$B$84,'Faturamento SP3'!$E$2:$E$692,'Infos Relatório'!$B98,'Faturamento SP3'!$Z$2:$Z$692,'Infos Relatório'!BK$1,'Faturamento SP3'!$T$2:$T$692,"Sim")</f>
        <v>0</v>
      </c>
      <c r="BO98" s="27" t="e">
        <f t="shared" si="47"/>
        <v>#DIV/0!</v>
      </c>
      <c r="BP98" s="24">
        <f>SUMIFS('Faturamento SP3'!$H$2:$H$692,'Faturamento SP3'!$D$2:$D$692,'Infos Relatório'!$B$84,'Faturamento SP3'!$E$2:$E$692,'Infos Relatório'!$B98,'Faturamento SP3'!$Z$2:$Z$692,'Infos Relatório'!BK$1)</f>
        <v>0</v>
      </c>
      <c r="BQ98" s="23">
        <f>COUNTIFS('Faturamento SP3'!$D$2:$D$692,'Infos Relatório'!$B$84,'Faturamento SP3'!$E$2:$E$692,'Infos Relatório'!$B98,'Faturamento SP3'!$Z$2:$Z$692,'Infos Relatório'!BQ$1)</f>
        <v>0</v>
      </c>
      <c r="BR98" s="13">
        <f>SUMIFS('Faturamento SP3'!$G$2:$G$692,'Faturamento SP3'!$D$2:$D$692,'Infos Relatório'!$B$84,'Faturamento SP3'!$E$2:$E$692,'Infos Relatório'!$B98,'Faturamento SP3'!$Z$2:$Z$692,'Infos Relatório'!BQ$1)</f>
        <v>0</v>
      </c>
      <c r="BS98" s="13">
        <f>SUMIFS('Faturamento SP3'!$J$2:$J$692,'Faturamento SP3'!$D$2:$D$692,'Infos Relatório'!$B$84,'Faturamento SP3'!$E$2:$E$692,'Infos Relatório'!$B98,'Faturamento SP3'!$Z$2:$Z$692,'Infos Relatório'!BQ$1)</f>
        <v>0</v>
      </c>
      <c r="BT98" s="14">
        <f>SUMIFS('Faturamento SP3'!$O$2:$O$692,'Faturamento SP3'!$D$2:$D$692,'Infos Relatório'!$B$84,'Faturamento SP3'!$E$2:$E$692,'Infos Relatório'!$B98,'Faturamento SP3'!$Z$2:$Z$692,'Infos Relatório'!BQ$1,'Faturamento SP3'!$T$2:$T$692,"Sim")+SUMIFS('Faturamento SP3'!$P$2:$P$692,'Faturamento SP3'!$D$2:$D$692,'Infos Relatório'!$B$84,'Faturamento SP3'!$E$2:$E$692,'Infos Relatório'!$B98,'Faturamento SP3'!$Z$2:$Z$692,'Infos Relatório'!BQ$1,'Faturamento SP3'!$T$2:$T$692,"Sim")</f>
        <v>0</v>
      </c>
      <c r="BU98" s="27" t="e">
        <f t="shared" si="48"/>
        <v>#DIV/0!</v>
      </c>
      <c r="BV98" s="24">
        <f>SUMIFS('Faturamento SP3'!$H$2:$H$692,'Faturamento SP3'!$D$2:$D$692,'Infos Relatório'!$B$84,'Faturamento SP3'!$E$2:$E$692,'Infos Relatório'!$B98,'Faturamento SP3'!$Z$2:$Z$692,'Infos Relatório'!BQ$1)</f>
        <v>0</v>
      </c>
    </row>
    <row r="99" spans="2:74">
      <c r="B99" s="17" t="s">
        <v>21</v>
      </c>
      <c r="C99" s="23">
        <f>COUNTIFS('Faturamento SP3'!$D$2:$D$692,'Infos Relatório'!$B$84,'Faturamento SP3'!$E$2:$E$692,'Infos Relatório'!$B99,'Faturamento SP3'!$Z$2:$Z$692,'Infos Relatório'!C$1)</f>
        <v>0</v>
      </c>
      <c r="D99" s="13">
        <f>SUMIFS('Faturamento SP3'!$G$2:$G$692,'Faturamento SP3'!$D$2:$D$692,'Infos Relatório'!$B$84,'Faturamento SP3'!$E$2:$E$692,'Infos Relatório'!$B99,'Faturamento SP3'!$Z$2:$Z$692,'Infos Relatório'!C$1)</f>
        <v>0</v>
      </c>
      <c r="E99" s="13">
        <f>SUMIFS('Faturamento SP3'!$J$2:$J$692,'Faturamento SP3'!$D$2:$D$692,'Infos Relatório'!$B$84,'Faturamento SP3'!$E$2:$E$692,'Infos Relatório'!$B99,'Faturamento SP3'!$Z$2:$Z$692,'Infos Relatório'!C$1)</f>
        <v>0</v>
      </c>
      <c r="F99" s="14">
        <f>SUMIFS('Faturamento SP3'!$O$2:$O$692,'Faturamento SP3'!$D$2:$D$692,'Infos Relatório'!$B$84,'Faturamento SP3'!$E$2:$E$692,'Infos Relatório'!$B99,'Faturamento SP3'!$Z$2:$Z$692,'Infos Relatório'!C$1,'Faturamento SP3'!$T$2:$T$692,"Sim")+SUMIFS('Faturamento SP3'!$P$2:$P$692,'Faturamento SP3'!$D$2:$D$692,'Infos Relatório'!$B$84,'Faturamento SP3'!$E$2:$E$692,'Infos Relatório'!$B99,'Faturamento SP3'!$Z$2:$Z$692,'Infos Relatório'!C$1,'Faturamento SP3'!$T$2:$T$692,"Sim")</f>
        <v>0</v>
      </c>
      <c r="G99" s="27" t="e">
        <f t="shared" si="37"/>
        <v>#DIV/0!</v>
      </c>
      <c r="H99" s="24">
        <f>SUMIFS('Faturamento SP3'!$H$2:$H$692,'Faturamento SP3'!$D$2:$D$692,'Infos Relatório'!$B$84,'Faturamento SP3'!$E$2:$E$692,'Infos Relatório'!$B99,'Faturamento SP3'!$Z$2:$Z$692,'Infos Relatório'!C$1)</f>
        <v>0</v>
      </c>
      <c r="I99" s="23">
        <f>COUNTIFS('Faturamento SP3'!$D$2:$D$692,'Infos Relatório'!$B$84,'Faturamento SP3'!$E$2:$E$692,'Infos Relatório'!$B99,'Faturamento SP3'!$Z$2:$Z$692,'Infos Relatório'!I$1)</f>
        <v>0</v>
      </c>
      <c r="J99" s="13">
        <f>SUMIFS('Faturamento SP3'!$G$2:$G$692,'Faturamento SP3'!$D$2:$D$692,'Infos Relatório'!$B$84,'Faturamento SP3'!$E$2:$E$692,'Infos Relatório'!$B99,'Faturamento SP3'!$Z$2:$Z$692,'Infos Relatório'!I$1)</f>
        <v>0</v>
      </c>
      <c r="K99" s="13">
        <f>SUMIFS('Faturamento SP3'!$J$2:$J$692,'Faturamento SP3'!$D$2:$D$692,'Infos Relatório'!$B$84,'Faturamento SP3'!$E$2:$E$692,'Infos Relatório'!$B99,'Faturamento SP3'!$Z$2:$Z$692,'Infos Relatório'!I$1)</f>
        <v>0</v>
      </c>
      <c r="L99" s="14">
        <f>SUMIFS('Faturamento SP3'!$O$2:$O$692,'Faturamento SP3'!$D$2:$D$692,'Infos Relatório'!$B$84,'Faturamento SP3'!$E$2:$E$692,'Infos Relatório'!$B99,'Faturamento SP3'!$Z$2:$Z$692,'Infos Relatório'!I$1,'Faturamento SP3'!$T$2:$T$692,"Sim")+SUMIFS('Faturamento SP3'!$P$2:$P$692,'Faturamento SP3'!$D$2:$D$692,'Infos Relatório'!$B$84,'Faturamento SP3'!$E$2:$E$692,'Infos Relatório'!$B99,'Faturamento SP3'!$Z$2:$Z$692,'Infos Relatório'!I$1,'Faturamento SP3'!$T$2:$T$692,"Sim")</f>
        <v>0</v>
      </c>
      <c r="M99" s="27" t="e">
        <f t="shared" si="38"/>
        <v>#DIV/0!</v>
      </c>
      <c r="N99" s="24">
        <f>SUMIFS('Faturamento SP3'!$H$2:$H$692,'Faturamento SP3'!$D$2:$D$692,'Infos Relatório'!$B$84,'Faturamento SP3'!$E$2:$E$692,'Infos Relatório'!$B99,'Faturamento SP3'!$Z$2:$Z$692,'Infos Relatório'!I$1)</f>
        <v>0</v>
      </c>
      <c r="O99" s="23">
        <f>COUNTIFS('Faturamento SP3'!$D$2:$D$692,'Infos Relatório'!$B$84,'Faturamento SP3'!$E$2:$E$692,'Infos Relatório'!$B99,'Faturamento SP3'!$Z$2:$Z$692,'Infos Relatório'!O$1)</f>
        <v>0</v>
      </c>
      <c r="P99" s="13">
        <f>SUMIFS('Faturamento SP3'!$G$2:$G$692,'Faturamento SP3'!$D$2:$D$692,'Infos Relatório'!$B$84,'Faturamento SP3'!$E$2:$E$692,'Infos Relatório'!$B99,'Faturamento SP3'!$Z$2:$Z$692,'Infos Relatório'!O$1)</f>
        <v>0</v>
      </c>
      <c r="Q99" s="13">
        <f>SUMIFS('Faturamento SP3'!$J$2:$J$692,'Faturamento SP3'!$D$2:$D$692,'Infos Relatório'!$B$84,'Faturamento SP3'!$E$2:$E$692,'Infos Relatório'!$B99,'Faturamento SP3'!$Z$2:$Z$692,'Infos Relatório'!O$1)</f>
        <v>0</v>
      </c>
      <c r="R99" s="14">
        <f>SUMIFS('Faturamento SP3'!$O$2:$O$692,'Faturamento SP3'!$D$2:$D$692,'Infos Relatório'!$B$84,'Faturamento SP3'!$E$2:$E$692,'Infos Relatório'!$B99,'Faturamento SP3'!$Z$2:$Z$692,'Infos Relatório'!O$1,'Faturamento SP3'!$T$2:$T$692,"Sim")+SUMIFS('Faturamento SP3'!$P$2:$P$692,'Faturamento SP3'!$D$2:$D$692,'Infos Relatório'!$B$84,'Faturamento SP3'!$E$2:$E$692,'Infos Relatório'!$B99,'Faturamento SP3'!$Z$2:$Z$692,'Infos Relatório'!O$1,'Faturamento SP3'!$T$2:$T$692,"Sim")</f>
        <v>0</v>
      </c>
      <c r="S99" s="27" t="e">
        <f t="shared" si="39"/>
        <v>#DIV/0!</v>
      </c>
      <c r="T99" s="24">
        <f>SUMIFS('Faturamento SP3'!$H$2:$H$692,'Faturamento SP3'!$D$2:$D$692,'Infos Relatório'!$B$84,'Faturamento SP3'!$E$2:$E$692,'Infos Relatório'!$B99,'Faturamento SP3'!$Z$2:$Z$692,'Infos Relatório'!O$1)</f>
        <v>0</v>
      </c>
      <c r="U99" s="23">
        <f>COUNTIFS('Faturamento SP3'!$D$2:$D$692,'Infos Relatório'!$B$84,'Faturamento SP3'!$E$2:$E$692,'Infos Relatório'!$B99,'Faturamento SP3'!$Z$2:$Z$692,'Infos Relatório'!U$1)</f>
        <v>0</v>
      </c>
      <c r="V99" s="13">
        <f>SUMIFS('Faturamento SP3'!$G$2:$G$692,'Faturamento SP3'!$D$2:$D$692,'Infos Relatório'!$B$84,'Faturamento SP3'!$E$2:$E$692,'Infos Relatório'!$B99,'Faturamento SP3'!$Z$2:$Z$692,'Infos Relatório'!U$1)</f>
        <v>0</v>
      </c>
      <c r="W99" s="13">
        <f>SUMIFS('Faturamento SP3'!$J$2:$J$692,'Faturamento SP3'!$D$2:$D$692,'Infos Relatório'!$B$84,'Faturamento SP3'!$E$2:$E$692,'Infos Relatório'!$B99,'Faturamento SP3'!$Z$2:$Z$692,'Infos Relatório'!U$1)</f>
        <v>0</v>
      </c>
      <c r="X99" s="14">
        <f>SUMIFS('Faturamento SP3'!$O$2:$O$692,'Faturamento SP3'!$D$2:$D$692,'Infos Relatório'!$B$84,'Faturamento SP3'!$E$2:$E$692,'Infos Relatório'!$B99,'Faturamento SP3'!$Z$2:$Z$692,'Infos Relatório'!U$1,'Faturamento SP3'!$T$2:$T$692,"Sim")+SUMIFS('Faturamento SP3'!$P$2:$P$692,'Faturamento SP3'!$D$2:$D$692,'Infos Relatório'!$B$84,'Faturamento SP3'!$E$2:$E$692,'Infos Relatório'!$B99,'Faturamento SP3'!$Z$2:$Z$692,'Infos Relatório'!U$1,'Faturamento SP3'!$T$2:$T$692,"Sim")</f>
        <v>0</v>
      </c>
      <c r="Y99" s="27" t="e">
        <f t="shared" si="40"/>
        <v>#DIV/0!</v>
      </c>
      <c r="Z99" s="24">
        <f>SUMIFS('Faturamento SP3'!$H$2:$H$692,'Faturamento SP3'!$D$2:$D$692,'Infos Relatório'!$B$84,'Faturamento SP3'!$E$2:$E$692,'Infos Relatório'!$B99,'Faturamento SP3'!$Z$2:$Z$692,'Infos Relatório'!U$1)</f>
        <v>0</v>
      </c>
      <c r="AA99" s="23">
        <f>COUNTIFS('Faturamento SP3'!$D$2:$D$692,'Infos Relatório'!$B$84,'Faturamento SP3'!$E$2:$E$692,'Infos Relatório'!$B99,'Faturamento SP3'!$Z$2:$Z$692,'Infos Relatório'!AA$1)</f>
        <v>0</v>
      </c>
      <c r="AB99" s="13">
        <f>SUMIFS('Faturamento SP3'!$G$2:$G$692,'Faturamento SP3'!$D$2:$D$692,'Infos Relatório'!$B$84,'Faturamento SP3'!$E$2:$E$692,'Infos Relatório'!$B99,'Faturamento SP3'!$Z$2:$Z$692,'Infos Relatório'!AA$1)</f>
        <v>0</v>
      </c>
      <c r="AC99" s="13">
        <f>SUMIFS('Faturamento SP3'!$J$2:$J$692,'Faturamento SP3'!$D$2:$D$692,'Infos Relatório'!$B$84,'Faturamento SP3'!$E$2:$E$692,'Infos Relatório'!$B99,'Faturamento SP3'!$Z$2:$Z$692,'Infos Relatório'!AA$1)</f>
        <v>0</v>
      </c>
      <c r="AD99" s="14">
        <f>SUMIFS('Faturamento SP3'!$O$2:$O$692,'Faturamento SP3'!$D$2:$D$692,'Infos Relatório'!$B$84,'Faturamento SP3'!$E$2:$E$692,'Infos Relatório'!$B99,'Faturamento SP3'!$Z$2:$Z$692,'Infos Relatório'!AA$1,'Faturamento SP3'!$T$2:$T$692,"Sim")+SUMIFS('Faturamento SP3'!$P$2:$P$692,'Faturamento SP3'!$D$2:$D$692,'Infos Relatório'!$B$84,'Faturamento SP3'!$E$2:$E$692,'Infos Relatório'!$B99,'Faturamento SP3'!$Z$2:$Z$692,'Infos Relatório'!AA$1,'Faturamento SP3'!$T$2:$T$692,"Sim")</f>
        <v>0</v>
      </c>
      <c r="AE99" s="27" t="e">
        <f t="shared" si="41"/>
        <v>#DIV/0!</v>
      </c>
      <c r="AF99" s="24">
        <f>SUMIFS('Faturamento SP3'!$H$2:$H$692,'Faturamento SP3'!$D$2:$D$692,'Infos Relatório'!$B$84,'Faturamento SP3'!$E$2:$E$692,'Infos Relatório'!$B99,'Faturamento SP3'!$Z$2:$Z$692,'Infos Relatório'!AA$1)</f>
        <v>0</v>
      </c>
      <c r="AG99" s="23">
        <f>COUNTIFS('Faturamento SP3'!$D$2:$D$692,'Infos Relatório'!$B$84,'Faturamento SP3'!$E$2:$E$692,'Infos Relatório'!$B99,'Faturamento SP3'!$Z$2:$Z$692,'Infos Relatório'!AG$1)</f>
        <v>0</v>
      </c>
      <c r="AH99" s="13">
        <f>SUMIFS('Faturamento SP3'!$G$2:$G$692,'Faturamento SP3'!$D$2:$D$692,'Infos Relatório'!$B$84,'Faturamento SP3'!$E$2:$E$692,'Infos Relatório'!$B99,'Faturamento SP3'!$Z$2:$Z$692,'Infos Relatório'!AG$1)</f>
        <v>0</v>
      </c>
      <c r="AI99" s="13">
        <f>SUMIFS('Faturamento SP3'!$J$2:$J$692,'Faturamento SP3'!$D$2:$D$692,'Infos Relatório'!$B$84,'Faturamento SP3'!$E$2:$E$692,'Infos Relatório'!$B99,'Faturamento SP3'!$Z$2:$Z$692,'Infos Relatório'!AG$1)</f>
        <v>0</v>
      </c>
      <c r="AJ99" s="14">
        <f>SUMIFS('Faturamento SP3'!$O$2:$O$692,'Faturamento SP3'!$D$2:$D$692,'Infos Relatório'!$B$84,'Faturamento SP3'!$E$2:$E$692,'Infos Relatório'!$B99,'Faturamento SP3'!$Z$2:$Z$692,'Infos Relatório'!AG$1,'Faturamento SP3'!$T$2:$T$692,"Sim")+SUMIFS('Faturamento SP3'!$P$2:$P$692,'Faturamento SP3'!$D$2:$D$692,'Infos Relatório'!$B$84,'Faturamento SP3'!$E$2:$E$692,'Infos Relatório'!$B99,'Faturamento SP3'!$Z$2:$Z$692,'Infos Relatório'!AG$1,'Faturamento SP3'!$T$2:$T$692,"Sim")</f>
        <v>0</v>
      </c>
      <c r="AK99" s="27" t="e">
        <f t="shared" si="42"/>
        <v>#DIV/0!</v>
      </c>
      <c r="AL99" s="24">
        <f>SUMIFS('Faturamento SP3'!$H$2:$H$692,'Faturamento SP3'!$D$2:$D$692,'Infos Relatório'!$B$84,'Faturamento SP3'!$E$2:$E$692,'Infos Relatório'!$B99,'Faturamento SP3'!$Z$2:$Z$692,'Infos Relatório'!AG$1)</f>
        <v>0</v>
      </c>
      <c r="AM99" s="23">
        <f>COUNTIFS('Faturamento SP3'!$D$2:$D$692,'Infos Relatório'!$B$84,'Faturamento SP3'!$E$2:$E$692,'Infos Relatório'!$B99,'Faturamento SP3'!$Z$2:$Z$692,'Infos Relatório'!AM$1)</f>
        <v>0</v>
      </c>
      <c r="AN99" s="13">
        <f>SUMIFS('Faturamento SP3'!$G$2:$G$692,'Faturamento SP3'!$D$2:$D$692,'Infos Relatório'!$B$84,'Faturamento SP3'!$E$2:$E$692,'Infos Relatório'!$B99,'Faturamento SP3'!$Z$2:$Z$692,'Infos Relatório'!AM$1)</f>
        <v>0</v>
      </c>
      <c r="AO99" s="13">
        <f>SUMIFS('Faturamento SP3'!$J$2:$J$692,'Faturamento SP3'!$D$2:$D$692,'Infos Relatório'!$B$84,'Faturamento SP3'!$E$2:$E$692,'Infos Relatório'!$B99,'Faturamento SP3'!$Z$2:$Z$692,'Infos Relatório'!AM$1)</f>
        <v>0</v>
      </c>
      <c r="AP99" s="14">
        <f>SUMIFS('Faturamento SP3'!$O$2:$O$692,'Faturamento SP3'!$D$2:$D$692,'Infos Relatório'!$B$84,'Faturamento SP3'!$E$2:$E$692,'Infos Relatório'!$B99,'Faturamento SP3'!$Z$2:$Z$692,'Infos Relatório'!AM$1,'Faturamento SP3'!$T$2:$T$692,"Sim")+SUMIFS('Faturamento SP3'!$P$2:$P$692,'Faturamento SP3'!$D$2:$D$692,'Infos Relatório'!$B$84,'Faturamento SP3'!$E$2:$E$692,'Infos Relatório'!$B99,'Faturamento SP3'!$Z$2:$Z$692,'Infos Relatório'!AM$1,'Faturamento SP3'!$T$2:$T$692,"Sim")</f>
        <v>0</v>
      </c>
      <c r="AQ99" s="27" t="e">
        <f t="shared" si="43"/>
        <v>#DIV/0!</v>
      </c>
      <c r="AR99" s="24">
        <f>SUMIFS('Faturamento SP3'!$H$2:$H$692,'Faturamento SP3'!$D$2:$D$692,'Infos Relatório'!$B$84,'Faturamento SP3'!$E$2:$E$692,'Infos Relatório'!$B99,'Faturamento SP3'!$Z$2:$Z$692,'Infos Relatório'!AM$1)</f>
        <v>0</v>
      </c>
      <c r="AS99" s="23">
        <f>COUNTIFS('Faturamento SP3'!$D$2:$D$692,'Infos Relatório'!$B$84,'Faturamento SP3'!$E$2:$E$692,'Infos Relatório'!$B99,'Faturamento SP3'!$Z$2:$Z$692,'Infos Relatório'!AS$1)</f>
        <v>0</v>
      </c>
      <c r="AT99" s="13">
        <f>SUMIFS('Faturamento SP3'!$G$2:$G$692,'Faturamento SP3'!$D$2:$D$692,'Infos Relatório'!$B$84,'Faturamento SP3'!$E$2:$E$692,'Infos Relatório'!$B99,'Faturamento SP3'!$Z$2:$Z$692,'Infos Relatório'!AS$1)</f>
        <v>0</v>
      </c>
      <c r="AU99" s="13">
        <f>SUMIFS('Faturamento SP3'!$J$2:$J$692,'Faturamento SP3'!$D$2:$D$692,'Infos Relatório'!$B$84,'Faturamento SP3'!$E$2:$E$692,'Infos Relatório'!$B99,'Faturamento SP3'!$Z$2:$Z$692,'Infos Relatório'!AS$1)</f>
        <v>0</v>
      </c>
      <c r="AV99" s="14">
        <f>SUMIFS('Faturamento SP3'!$O$2:$O$692,'Faturamento SP3'!$D$2:$D$692,'Infos Relatório'!$B$84,'Faturamento SP3'!$E$2:$E$692,'Infos Relatório'!$B99,'Faturamento SP3'!$Z$2:$Z$692,'Infos Relatório'!AS$1,'Faturamento SP3'!$T$2:$T$692,"Sim")+SUMIFS('Faturamento SP3'!$P$2:$P$692,'Faturamento SP3'!$D$2:$D$692,'Infos Relatório'!$B$84,'Faturamento SP3'!$E$2:$E$692,'Infos Relatório'!$B99,'Faturamento SP3'!$Z$2:$Z$692,'Infos Relatório'!AS$1,'Faturamento SP3'!$T$2:$T$692,"Sim")</f>
        <v>0</v>
      </c>
      <c r="AW99" s="27" t="e">
        <f t="shared" si="44"/>
        <v>#DIV/0!</v>
      </c>
      <c r="AX99" s="24">
        <f>SUMIFS('Faturamento SP3'!$H$2:$H$692,'Faturamento SP3'!$D$2:$D$692,'Infos Relatório'!$B$84,'Faturamento SP3'!$E$2:$E$692,'Infos Relatório'!$B99,'Faturamento SP3'!$Z$2:$Z$692,'Infos Relatório'!AS$1)</f>
        <v>0</v>
      </c>
      <c r="AY99" s="23">
        <f>COUNTIFS('Faturamento SP3'!$D$2:$D$692,'Infos Relatório'!$B$84,'Faturamento SP3'!$E$2:$E$692,'Infos Relatório'!$B99,'Faturamento SP3'!$Z$2:$Z$692,'Infos Relatório'!AY$1)</f>
        <v>0</v>
      </c>
      <c r="AZ99" s="13">
        <f>SUMIFS('Faturamento SP3'!$G$2:$G$692,'Faturamento SP3'!$D$2:$D$692,'Infos Relatório'!$B$84,'Faturamento SP3'!$E$2:$E$692,'Infos Relatório'!$B99,'Faturamento SP3'!$Z$2:$Z$692,'Infos Relatório'!AY$1)</f>
        <v>0</v>
      </c>
      <c r="BA99" s="13">
        <f>SUMIFS('Faturamento SP3'!$J$2:$J$692,'Faturamento SP3'!$D$2:$D$692,'Infos Relatório'!$B$84,'Faturamento SP3'!$E$2:$E$692,'Infos Relatório'!$B99,'Faturamento SP3'!$Z$2:$Z$692,'Infos Relatório'!AY$1)</f>
        <v>0</v>
      </c>
      <c r="BB99" s="14">
        <f>SUMIFS('Faturamento SP3'!$O$2:$O$692,'Faturamento SP3'!$D$2:$D$692,'Infos Relatório'!$B$84,'Faturamento SP3'!$E$2:$E$692,'Infos Relatório'!$B99,'Faturamento SP3'!$Z$2:$Z$692,'Infos Relatório'!AY$1,'Faturamento SP3'!$T$2:$T$692,"Sim")+SUMIFS('Faturamento SP3'!$P$2:$P$692,'Faturamento SP3'!$D$2:$D$692,'Infos Relatório'!$B$84,'Faturamento SP3'!$E$2:$E$692,'Infos Relatório'!$B99,'Faturamento SP3'!$Z$2:$Z$692,'Infos Relatório'!AY$1,'Faturamento SP3'!$T$2:$T$692,"Sim")</f>
        <v>0</v>
      </c>
      <c r="BC99" s="27" t="e">
        <f t="shared" si="45"/>
        <v>#DIV/0!</v>
      </c>
      <c r="BD99" s="24">
        <f>SUMIFS('Faturamento SP3'!$H$2:$H$692,'Faturamento SP3'!$D$2:$D$692,'Infos Relatório'!$B$84,'Faturamento SP3'!$E$2:$E$692,'Infos Relatório'!$B99,'Faturamento SP3'!$Z$2:$Z$692,'Infos Relatório'!AY$1)</f>
        <v>0</v>
      </c>
      <c r="BE99" s="23">
        <f>COUNTIFS('Faturamento SP3'!$D$2:$D$692,'Infos Relatório'!$B$84,'Faturamento SP3'!$E$2:$E$692,'Infos Relatório'!$B99,'Faturamento SP3'!$Z$2:$Z$692,'Infos Relatório'!BE$1)</f>
        <v>0</v>
      </c>
      <c r="BF99" s="13">
        <f>SUMIFS('Faturamento SP3'!$G$2:$G$692,'Faturamento SP3'!$D$2:$D$692,'Infos Relatório'!$B$84,'Faturamento SP3'!$E$2:$E$692,'Infos Relatório'!$B99,'Faturamento SP3'!$Z$2:$Z$692,'Infos Relatório'!BE$1)</f>
        <v>0</v>
      </c>
      <c r="BG99" s="13">
        <f>SUMIFS('Faturamento SP3'!$J$2:$J$692,'Faturamento SP3'!$D$2:$D$692,'Infos Relatório'!$B$84,'Faturamento SP3'!$E$2:$E$692,'Infos Relatório'!$B99,'Faturamento SP3'!$Z$2:$Z$692,'Infos Relatório'!BE$1)</f>
        <v>0</v>
      </c>
      <c r="BH99" s="14">
        <f>SUMIFS('Faturamento SP3'!$O$2:$O$692,'Faturamento SP3'!$D$2:$D$692,'Infos Relatório'!$B$84,'Faturamento SP3'!$E$2:$E$692,'Infos Relatório'!$B99,'Faturamento SP3'!$Z$2:$Z$692,'Infos Relatório'!BE$1,'Faturamento SP3'!$T$2:$T$692,"Sim")+SUMIFS('Faturamento SP3'!$P$2:$P$692,'Faturamento SP3'!$D$2:$D$692,'Infos Relatório'!$B$84,'Faturamento SP3'!$E$2:$E$692,'Infos Relatório'!$B99,'Faturamento SP3'!$Z$2:$Z$692,'Infos Relatório'!BE$1,'Faturamento SP3'!$T$2:$T$692,"Sim")</f>
        <v>0</v>
      </c>
      <c r="BI99" s="27" t="e">
        <f t="shared" si="46"/>
        <v>#DIV/0!</v>
      </c>
      <c r="BJ99" s="24">
        <f>SUMIFS('Faturamento SP3'!$H$2:$H$692,'Faturamento SP3'!$D$2:$D$692,'Infos Relatório'!$B$84,'Faturamento SP3'!$E$2:$E$692,'Infos Relatório'!$B99,'Faturamento SP3'!$Z$2:$Z$692,'Infos Relatório'!BE$1)</f>
        <v>0</v>
      </c>
      <c r="BK99" s="23">
        <f>COUNTIFS('Faturamento SP3'!$D$2:$D$692,'Infos Relatório'!$B$84,'Faturamento SP3'!$E$2:$E$692,'Infos Relatório'!$B99,'Faturamento SP3'!$Z$2:$Z$692,'Infos Relatório'!BK$1)</f>
        <v>0</v>
      </c>
      <c r="BL99" s="13">
        <f>SUMIFS('Faturamento SP3'!$G$2:$G$692,'Faturamento SP3'!$D$2:$D$692,'Infos Relatório'!$B$84,'Faturamento SP3'!$E$2:$E$692,'Infos Relatório'!$B99,'Faturamento SP3'!$Z$2:$Z$692,'Infos Relatório'!BK$1)</f>
        <v>0</v>
      </c>
      <c r="BM99" s="13">
        <f>SUMIFS('Faturamento SP3'!$J$2:$J$692,'Faturamento SP3'!$D$2:$D$692,'Infos Relatório'!$B$84,'Faturamento SP3'!$E$2:$E$692,'Infos Relatório'!$B99,'Faturamento SP3'!$Z$2:$Z$692,'Infos Relatório'!BK$1)</f>
        <v>0</v>
      </c>
      <c r="BN99" s="14">
        <f>SUMIFS('Faturamento SP3'!$O$2:$O$692,'Faturamento SP3'!$D$2:$D$692,'Infos Relatório'!$B$84,'Faturamento SP3'!$E$2:$E$692,'Infos Relatório'!$B99,'Faturamento SP3'!$Z$2:$Z$692,'Infos Relatório'!BK$1,'Faturamento SP3'!$T$2:$T$692,"Sim")+SUMIFS('Faturamento SP3'!$P$2:$P$692,'Faturamento SP3'!$D$2:$D$692,'Infos Relatório'!$B$84,'Faturamento SP3'!$E$2:$E$692,'Infos Relatório'!$B99,'Faturamento SP3'!$Z$2:$Z$692,'Infos Relatório'!BK$1,'Faturamento SP3'!$T$2:$T$692,"Sim")</f>
        <v>0</v>
      </c>
      <c r="BO99" s="27" t="e">
        <f t="shared" si="47"/>
        <v>#DIV/0!</v>
      </c>
      <c r="BP99" s="24">
        <f>SUMIFS('Faturamento SP3'!$H$2:$H$692,'Faturamento SP3'!$D$2:$D$692,'Infos Relatório'!$B$84,'Faturamento SP3'!$E$2:$E$692,'Infos Relatório'!$B99,'Faturamento SP3'!$Z$2:$Z$692,'Infos Relatório'!BK$1)</f>
        <v>0</v>
      </c>
      <c r="BQ99" s="23">
        <f>COUNTIFS('Faturamento SP3'!$D$2:$D$692,'Infos Relatório'!$B$84,'Faturamento SP3'!$E$2:$E$692,'Infos Relatório'!$B99,'Faturamento SP3'!$Z$2:$Z$692,'Infos Relatório'!BQ$1)</f>
        <v>0</v>
      </c>
      <c r="BR99" s="13">
        <f>SUMIFS('Faturamento SP3'!$G$2:$G$692,'Faturamento SP3'!$D$2:$D$692,'Infos Relatório'!$B$84,'Faturamento SP3'!$E$2:$E$692,'Infos Relatório'!$B99,'Faturamento SP3'!$Z$2:$Z$692,'Infos Relatório'!BQ$1)</f>
        <v>0</v>
      </c>
      <c r="BS99" s="13">
        <f>SUMIFS('Faturamento SP3'!$J$2:$J$692,'Faturamento SP3'!$D$2:$D$692,'Infos Relatório'!$B$84,'Faturamento SP3'!$E$2:$E$692,'Infos Relatório'!$B99,'Faturamento SP3'!$Z$2:$Z$692,'Infos Relatório'!BQ$1)</f>
        <v>0</v>
      </c>
      <c r="BT99" s="14">
        <f>SUMIFS('Faturamento SP3'!$O$2:$O$692,'Faturamento SP3'!$D$2:$D$692,'Infos Relatório'!$B$84,'Faturamento SP3'!$E$2:$E$692,'Infos Relatório'!$B99,'Faturamento SP3'!$Z$2:$Z$692,'Infos Relatório'!BQ$1,'Faturamento SP3'!$T$2:$T$692,"Sim")+SUMIFS('Faturamento SP3'!$P$2:$P$692,'Faturamento SP3'!$D$2:$D$692,'Infos Relatório'!$B$84,'Faturamento SP3'!$E$2:$E$692,'Infos Relatório'!$B99,'Faturamento SP3'!$Z$2:$Z$692,'Infos Relatório'!BQ$1,'Faturamento SP3'!$T$2:$T$692,"Sim")</f>
        <v>0</v>
      </c>
      <c r="BU99" s="27" t="e">
        <f t="shared" si="48"/>
        <v>#DIV/0!</v>
      </c>
      <c r="BV99" s="24">
        <f>SUMIFS('Faturamento SP3'!$H$2:$H$692,'Faturamento SP3'!$D$2:$D$692,'Infos Relatório'!$B$84,'Faturamento SP3'!$E$2:$E$692,'Infos Relatório'!$B99,'Faturamento SP3'!$Z$2:$Z$692,'Infos Relatório'!BQ$1)</f>
        <v>0</v>
      </c>
    </row>
    <row r="100" spans="2:74">
      <c r="B100" s="17" t="s">
        <v>22</v>
      </c>
      <c r="C100" s="23">
        <f>COUNTIFS('Faturamento SP3'!$D$2:$D$692,'Infos Relatório'!$B$84,'Faturamento SP3'!$E$2:$E$692,'Infos Relatório'!$B100,'Faturamento SP3'!$Z$2:$Z$692,'Infos Relatório'!C$1)</f>
        <v>0</v>
      </c>
      <c r="D100" s="13">
        <f>SUMIFS('Faturamento SP3'!$G$2:$G$692,'Faturamento SP3'!$D$2:$D$692,'Infos Relatório'!$B$84,'Faturamento SP3'!$E$2:$E$692,'Infos Relatório'!$B100,'Faturamento SP3'!$Z$2:$Z$692,'Infos Relatório'!C$1)</f>
        <v>0</v>
      </c>
      <c r="E100" s="13">
        <f>SUMIFS('Faturamento SP3'!$J$2:$J$692,'Faturamento SP3'!$D$2:$D$692,'Infos Relatório'!$B$84,'Faturamento SP3'!$E$2:$E$692,'Infos Relatório'!$B100,'Faturamento SP3'!$Z$2:$Z$692,'Infos Relatório'!C$1)</f>
        <v>0</v>
      </c>
      <c r="F100" s="14">
        <f>SUMIFS('Faturamento SP3'!$O$2:$O$692,'Faturamento SP3'!$D$2:$D$692,'Infos Relatório'!$B$84,'Faturamento SP3'!$E$2:$E$692,'Infos Relatório'!$B100,'Faturamento SP3'!$Z$2:$Z$692,'Infos Relatório'!C$1,'Faturamento SP3'!$T$2:$T$692,"Sim")+SUMIFS('Faturamento SP3'!$P$2:$P$692,'Faturamento SP3'!$D$2:$D$692,'Infos Relatório'!$B$84,'Faturamento SP3'!$E$2:$E$692,'Infos Relatório'!$B100,'Faturamento SP3'!$Z$2:$Z$692,'Infos Relatório'!C$1,'Faturamento SP3'!$T$2:$T$692,"Sim")</f>
        <v>0</v>
      </c>
      <c r="G100" s="27" t="e">
        <f t="shared" si="37"/>
        <v>#DIV/0!</v>
      </c>
      <c r="H100" s="24">
        <f>SUMIFS('Faturamento SP3'!$H$2:$H$692,'Faturamento SP3'!$D$2:$D$692,'Infos Relatório'!$B$84,'Faturamento SP3'!$E$2:$E$692,'Infos Relatório'!$B100,'Faturamento SP3'!$Z$2:$Z$692,'Infos Relatório'!C$1)</f>
        <v>0</v>
      </c>
      <c r="I100" s="23">
        <f>COUNTIFS('Faturamento SP3'!$D$2:$D$692,'Infos Relatório'!$B$84,'Faturamento SP3'!$E$2:$E$692,'Infos Relatório'!$B100,'Faturamento SP3'!$Z$2:$Z$692,'Infos Relatório'!I$1)</f>
        <v>0</v>
      </c>
      <c r="J100" s="13">
        <f>SUMIFS('Faturamento SP3'!$G$2:$G$692,'Faturamento SP3'!$D$2:$D$692,'Infos Relatório'!$B$84,'Faturamento SP3'!$E$2:$E$692,'Infos Relatório'!$B100,'Faturamento SP3'!$Z$2:$Z$692,'Infos Relatório'!I$1)</f>
        <v>0</v>
      </c>
      <c r="K100" s="13">
        <f>SUMIFS('Faturamento SP3'!$J$2:$J$692,'Faturamento SP3'!$D$2:$D$692,'Infos Relatório'!$B$84,'Faturamento SP3'!$E$2:$E$692,'Infos Relatório'!$B100,'Faturamento SP3'!$Z$2:$Z$692,'Infos Relatório'!I$1)</f>
        <v>0</v>
      </c>
      <c r="L100" s="14">
        <f>SUMIFS('Faturamento SP3'!$O$2:$O$692,'Faturamento SP3'!$D$2:$D$692,'Infos Relatório'!$B$84,'Faturamento SP3'!$E$2:$E$692,'Infos Relatório'!$B100,'Faturamento SP3'!$Z$2:$Z$692,'Infos Relatório'!I$1,'Faturamento SP3'!$T$2:$T$692,"Sim")+SUMIFS('Faturamento SP3'!$P$2:$P$692,'Faturamento SP3'!$D$2:$D$692,'Infos Relatório'!$B$84,'Faturamento SP3'!$E$2:$E$692,'Infos Relatório'!$B100,'Faturamento SP3'!$Z$2:$Z$692,'Infos Relatório'!I$1,'Faturamento SP3'!$T$2:$T$692,"Sim")</f>
        <v>0</v>
      </c>
      <c r="M100" s="27" t="e">
        <f t="shared" si="38"/>
        <v>#DIV/0!</v>
      </c>
      <c r="N100" s="24">
        <f>SUMIFS('Faturamento SP3'!$H$2:$H$692,'Faturamento SP3'!$D$2:$D$692,'Infos Relatório'!$B$84,'Faturamento SP3'!$E$2:$E$692,'Infos Relatório'!$B100,'Faturamento SP3'!$Z$2:$Z$692,'Infos Relatório'!I$1)</f>
        <v>0</v>
      </c>
      <c r="O100" s="23">
        <f>COUNTIFS('Faturamento SP3'!$D$2:$D$692,'Infos Relatório'!$B$84,'Faturamento SP3'!$E$2:$E$692,'Infos Relatório'!$B100,'Faturamento SP3'!$Z$2:$Z$692,'Infos Relatório'!O$1)</f>
        <v>0</v>
      </c>
      <c r="P100" s="13">
        <f>SUMIFS('Faturamento SP3'!$G$2:$G$692,'Faturamento SP3'!$D$2:$D$692,'Infos Relatório'!$B$84,'Faturamento SP3'!$E$2:$E$692,'Infos Relatório'!$B100,'Faturamento SP3'!$Z$2:$Z$692,'Infos Relatório'!O$1)</f>
        <v>0</v>
      </c>
      <c r="Q100" s="13">
        <f>SUMIFS('Faturamento SP3'!$J$2:$J$692,'Faturamento SP3'!$D$2:$D$692,'Infos Relatório'!$B$84,'Faturamento SP3'!$E$2:$E$692,'Infos Relatório'!$B100,'Faturamento SP3'!$Z$2:$Z$692,'Infos Relatório'!O$1)</f>
        <v>0</v>
      </c>
      <c r="R100" s="14">
        <f>SUMIFS('Faturamento SP3'!$O$2:$O$692,'Faturamento SP3'!$D$2:$D$692,'Infos Relatório'!$B$84,'Faturamento SP3'!$E$2:$E$692,'Infos Relatório'!$B100,'Faturamento SP3'!$Z$2:$Z$692,'Infos Relatório'!O$1,'Faturamento SP3'!$T$2:$T$692,"Sim")+SUMIFS('Faturamento SP3'!$P$2:$P$692,'Faturamento SP3'!$D$2:$D$692,'Infos Relatório'!$B$84,'Faturamento SP3'!$E$2:$E$692,'Infos Relatório'!$B100,'Faturamento SP3'!$Z$2:$Z$692,'Infos Relatório'!O$1,'Faturamento SP3'!$T$2:$T$692,"Sim")</f>
        <v>0</v>
      </c>
      <c r="S100" s="27" t="e">
        <f t="shared" si="39"/>
        <v>#DIV/0!</v>
      </c>
      <c r="T100" s="24">
        <f>SUMIFS('Faturamento SP3'!$H$2:$H$692,'Faturamento SP3'!$D$2:$D$692,'Infos Relatório'!$B$84,'Faturamento SP3'!$E$2:$E$692,'Infos Relatório'!$B100,'Faturamento SP3'!$Z$2:$Z$692,'Infos Relatório'!O$1)</f>
        <v>0</v>
      </c>
      <c r="U100" s="23">
        <f>COUNTIFS('Faturamento SP3'!$D$2:$D$692,'Infos Relatório'!$B$84,'Faturamento SP3'!$E$2:$E$692,'Infos Relatório'!$B100,'Faturamento SP3'!$Z$2:$Z$692,'Infos Relatório'!U$1)</f>
        <v>0</v>
      </c>
      <c r="V100" s="13">
        <f>SUMIFS('Faturamento SP3'!$G$2:$G$692,'Faturamento SP3'!$D$2:$D$692,'Infos Relatório'!$B$84,'Faturamento SP3'!$E$2:$E$692,'Infos Relatório'!$B100,'Faturamento SP3'!$Z$2:$Z$692,'Infos Relatório'!U$1)</f>
        <v>0</v>
      </c>
      <c r="W100" s="13">
        <f>SUMIFS('Faturamento SP3'!$J$2:$J$692,'Faturamento SP3'!$D$2:$D$692,'Infos Relatório'!$B$84,'Faturamento SP3'!$E$2:$E$692,'Infos Relatório'!$B100,'Faturamento SP3'!$Z$2:$Z$692,'Infos Relatório'!U$1)</f>
        <v>0</v>
      </c>
      <c r="X100" s="14">
        <f>SUMIFS('Faturamento SP3'!$O$2:$O$692,'Faturamento SP3'!$D$2:$D$692,'Infos Relatório'!$B$84,'Faturamento SP3'!$E$2:$E$692,'Infos Relatório'!$B100,'Faturamento SP3'!$Z$2:$Z$692,'Infos Relatório'!U$1,'Faturamento SP3'!$T$2:$T$692,"Sim")+SUMIFS('Faturamento SP3'!$P$2:$P$692,'Faturamento SP3'!$D$2:$D$692,'Infos Relatório'!$B$84,'Faturamento SP3'!$E$2:$E$692,'Infos Relatório'!$B100,'Faturamento SP3'!$Z$2:$Z$692,'Infos Relatório'!U$1,'Faturamento SP3'!$T$2:$T$692,"Sim")</f>
        <v>0</v>
      </c>
      <c r="Y100" s="27" t="e">
        <f t="shared" si="40"/>
        <v>#DIV/0!</v>
      </c>
      <c r="Z100" s="24">
        <f>SUMIFS('Faturamento SP3'!$H$2:$H$692,'Faturamento SP3'!$D$2:$D$692,'Infos Relatório'!$B$84,'Faturamento SP3'!$E$2:$E$692,'Infos Relatório'!$B100,'Faturamento SP3'!$Z$2:$Z$692,'Infos Relatório'!U$1)</f>
        <v>0</v>
      </c>
      <c r="AA100" s="23">
        <f>COUNTIFS('Faturamento SP3'!$D$2:$D$692,'Infos Relatório'!$B$84,'Faturamento SP3'!$E$2:$E$692,'Infos Relatório'!$B100,'Faturamento SP3'!$Z$2:$Z$692,'Infos Relatório'!AA$1)</f>
        <v>0</v>
      </c>
      <c r="AB100" s="13">
        <f>SUMIFS('Faturamento SP3'!$G$2:$G$692,'Faturamento SP3'!$D$2:$D$692,'Infos Relatório'!$B$84,'Faturamento SP3'!$E$2:$E$692,'Infos Relatório'!$B100,'Faturamento SP3'!$Z$2:$Z$692,'Infos Relatório'!AA$1)</f>
        <v>0</v>
      </c>
      <c r="AC100" s="13">
        <f>SUMIFS('Faturamento SP3'!$J$2:$J$692,'Faturamento SP3'!$D$2:$D$692,'Infos Relatório'!$B$84,'Faturamento SP3'!$E$2:$E$692,'Infos Relatório'!$B100,'Faturamento SP3'!$Z$2:$Z$692,'Infos Relatório'!AA$1)</f>
        <v>0</v>
      </c>
      <c r="AD100" s="14">
        <f>SUMIFS('Faturamento SP3'!$O$2:$O$692,'Faturamento SP3'!$D$2:$D$692,'Infos Relatório'!$B$84,'Faturamento SP3'!$E$2:$E$692,'Infos Relatório'!$B100,'Faturamento SP3'!$Z$2:$Z$692,'Infos Relatório'!AA$1,'Faturamento SP3'!$T$2:$T$692,"Sim")+SUMIFS('Faturamento SP3'!$P$2:$P$692,'Faturamento SP3'!$D$2:$D$692,'Infos Relatório'!$B$84,'Faturamento SP3'!$E$2:$E$692,'Infos Relatório'!$B100,'Faturamento SP3'!$Z$2:$Z$692,'Infos Relatório'!AA$1,'Faturamento SP3'!$T$2:$T$692,"Sim")</f>
        <v>0</v>
      </c>
      <c r="AE100" s="27" t="e">
        <f t="shared" si="41"/>
        <v>#DIV/0!</v>
      </c>
      <c r="AF100" s="24">
        <f>SUMIFS('Faturamento SP3'!$H$2:$H$692,'Faturamento SP3'!$D$2:$D$692,'Infos Relatório'!$B$84,'Faturamento SP3'!$E$2:$E$692,'Infos Relatório'!$B100,'Faturamento SP3'!$Z$2:$Z$692,'Infos Relatório'!AA$1)</f>
        <v>0</v>
      </c>
      <c r="AG100" s="23">
        <f>COUNTIFS('Faturamento SP3'!$D$2:$D$692,'Infos Relatório'!$B$84,'Faturamento SP3'!$E$2:$E$692,'Infos Relatório'!$B100,'Faturamento SP3'!$Z$2:$Z$692,'Infos Relatório'!AG$1)</f>
        <v>0</v>
      </c>
      <c r="AH100" s="13">
        <f>SUMIFS('Faturamento SP3'!$G$2:$G$692,'Faturamento SP3'!$D$2:$D$692,'Infos Relatório'!$B$84,'Faturamento SP3'!$E$2:$E$692,'Infos Relatório'!$B100,'Faturamento SP3'!$Z$2:$Z$692,'Infos Relatório'!AG$1)</f>
        <v>0</v>
      </c>
      <c r="AI100" s="13">
        <f>SUMIFS('Faturamento SP3'!$J$2:$J$692,'Faturamento SP3'!$D$2:$D$692,'Infos Relatório'!$B$84,'Faturamento SP3'!$E$2:$E$692,'Infos Relatório'!$B100,'Faturamento SP3'!$Z$2:$Z$692,'Infos Relatório'!AG$1)</f>
        <v>0</v>
      </c>
      <c r="AJ100" s="14">
        <f>SUMIFS('Faturamento SP3'!$O$2:$O$692,'Faturamento SP3'!$D$2:$D$692,'Infos Relatório'!$B$84,'Faturamento SP3'!$E$2:$E$692,'Infos Relatório'!$B100,'Faturamento SP3'!$Z$2:$Z$692,'Infos Relatório'!AG$1,'Faturamento SP3'!$T$2:$T$692,"Sim")+SUMIFS('Faturamento SP3'!$P$2:$P$692,'Faturamento SP3'!$D$2:$D$692,'Infos Relatório'!$B$84,'Faturamento SP3'!$E$2:$E$692,'Infos Relatório'!$B100,'Faturamento SP3'!$Z$2:$Z$692,'Infos Relatório'!AG$1,'Faturamento SP3'!$T$2:$T$692,"Sim")</f>
        <v>0</v>
      </c>
      <c r="AK100" s="27" t="e">
        <f t="shared" si="42"/>
        <v>#DIV/0!</v>
      </c>
      <c r="AL100" s="24">
        <f>SUMIFS('Faturamento SP3'!$H$2:$H$692,'Faturamento SP3'!$D$2:$D$692,'Infos Relatório'!$B$84,'Faturamento SP3'!$E$2:$E$692,'Infos Relatório'!$B100,'Faturamento SP3'!$Z$2:$Z$692,'Infos Relatório'!AG$1)</f>
        <v>0</v>
      </c>
      <c r="AM100" s="23">
        <f>COUNTIFS('Faturamento SP3'!$D$2:$D$692,'Infos Relatório'!$B$84,'Faturamento SP3'!$E$2:$E$692,'Infos Relatório'!$B100,'Faturamento SP3'!$Z$2:$Z$692,'Infos Relatório'!AM$1)</f>
        <v>0</v>
      </c>
      <c r="AN100" s="13">
        <f>SUMIFS('Faturamento SP3'!$G$2:$G$692,'Faturamento SP3'!$D$2:$D$692,'Infos Relatório'!$B$84,'Faturamento SP3'!$E$2:$E$692,'Infos Relatório'!$B100,'Faturamento SP3'!$Z$2:$Z$692,'Infos Relatório'!AM$1)</f>
        <v>0</v>
      </c>
      <c r="AO100" s="13">
        <f>SUMIFS('Faturamento SP3'!$J$2:$J$692,'Faturamento SP3'!$D$2:$D$692,'Infos Relatório'!$B$84,'Faturamento SP3'!$E$2:$E$692,'Infos Relatório'!$B100,'Faturamento SP3'!$Z$2:$Z$692,'Infos Relatório'!AM$1)</f>
        <v>0</v>
      </c>
      <c r="AP100" s="14">
        <f>SUMIFS('Faturamento SP3'!$O$2:$O$692,'Faturamento SP3'!$D$2:$D$692,'Infos Relatório'!$B$84,'Faturamento SP3'!$E$2:$E$692,'Infos Relatório'!$B100,'Faturamento SP3'!$Z$2:$Z$692,'Infos Relatório'!AM$1,'Faturamento SP3'!$T$2:$T$692,"Sim")+SUMIFS('Faturamento SP3'!$P$2:$P$692,'Faturamento SP3'!$D$2:$D$692,'Infos Relatório'!$B$84,'Faturamento SP3'!$E$2:$E$692,'Infos Relatório'!$B100,'Faturamento SP3'!$Z$2:$Z$692,'Infos Relatório'!AM$1,'Faturamento SP3'!$T$2:$T$692,"Sim")</f>
        <v>0</v>
      </c>
      <c r="AQ100" s="27" t="e">
        <f t="shared" si="43"/>
        <v>#DIV/0!</v>
      </c>
      <c r="AR100" s="24">
        <f>SUMIFS('Faturamento SP3'!$H$2:$H$692,'Faturamento SP3'!$D$2:$D$692,'Infos Relatório'!$B$84,'Faturamento SP3'!$E$2:$E$692,'Infos Relatório'!$B100,'Faturamento SP3'!$Z$2:$Z$692,'Infos Relatório'!AM$1)</f>
        <v>0</v>
      </c>
      <c r="AS100" s="23">
        <f>COUNTIFS('Faturamento SP3'!$D$2:$D$692,'Infos Relatório'!$B$84,'Faturamento SP3'!$E$2:$E$692,'Infos Relatório'!$B100,'Faturamento SP3'!$Z$2:$Z$692,'Infos Relatório'!AS$1)</f>
        <v>0</v>
      </c>
      <c r="AT100" s="13">
        <f>SUMIFS('Faturamento SP3'!$G$2:$G$692,'Faturamento SP3'!$D$2:$D$692,'Infos Relatório'!$B$84,'Faturamento SP3'!$E$2:$E$692,'Infos Relatório'!$B100,'Faturamento SP3'!$Z$2:$Z$692,'Infos Relatório'!AS$1)</f>
        <v>0</v>
      </c>
      <c r="AU100" s="13">
        <f>SUMIFS('Faturamento SP3'!$J$2:$J$692,'Faturamento SP3'!$D$2:$D$692,'Infos Relatório'!$B$84,'Faturamento SP3'!$E$2:$E$692,'Infos Relatório'!$B100,'Faturamento SP3'!$Z$2:$Z$692,'Infos Relatório'!AS$1)</f>
        <v>0</v>
      </c>
      <c r="AV100" s="14">
        <f>SUMIFS('Faturamento SP3'!$O$2:$O$692,'Faturamento SP3'!$D$2:$D$692,'Infos Relatório'!$B$84,'Faturamento SP3'!$E$2:$E$692,'Infos Relatório'!$B100,'Faturamento SP3'!$Z$2:$Z$692,'Infos Relatório'!AS$1,'Faturamento SP3'!$T$2:$T$692,"Sim")+SUMIFS('Faturamento SP3'!$P$2:$P$692,'Faturamento SP3'!$D$2:$D$692,'Infos Relatório'!$B$84,'Faturamento SP3'!$E$2:$E$692,'Infos Relatório'!$B100,'Faturamento SP3'!$Z$2:$Z$692,'Infos Relatório'!AS$1,'Faturamento SP3'!$T$2:$T$692,"Sim")</f>
        <v>0</v>
      </c>
      <c r="AW100" s="27" t="e">
        <f t="shared" si="44"/>
        <v>#DIV/0!</v>
      </c>
      <c r="AX100" s="24">
        <f>SUMIFS('Faturamento SP3'!$H$2:$H$692,'Faturamento SP3'!$D$2:$D$692,'Infos Relatório'!$B$84,'Faturamento SP3'!$E$2:$E$692,'Infos Relatório'!$B100,'Faturamento SP3'!$Z$2:$Z$692,'Infos Relatório'!AS$1)</f>
        <v>0</v>
      </c>
      <c r="AY100" s="23">
        <f>COUNTIFS('Faturamento SP3'!$D$2:$D$692,'Infos Relatório'!$B$84,'Faturamento SP3'!$E$2:$E$692,'Infos Relatório'!$B100,'Faturamento SP3'!$Z$2:$Z$692,'Infos Relatório'!AY$1)</f>
        <v>0</v>
      </c>
      <c r="AZ100" s="13">
        <f>SUMIFS('Faturamento SP3'!$G$2:$G$692,'Faturamento SP3'!$D$2:$D$692,'Infos Relatório'!$B$84,'Faturamento SP3'!$E$2:$E$692,'Infos Relatório'!$B100,'Faturamento SP3'!$Z$2:$Z$692,'Infos Relatório'!AY$1)</f>
        <v>0</v>
      </c>
      <c r="BA100" s="13">
        <f>SUMIFS('Faturamento SP3'!$J$2:$J$692,'Faturamento SP3'!$D$2:$D$692,'Infos Relatório'!$B$84,'Faturamento SP3'!$E$2:$E$692,'Infos Relatório'!$B100,'Faturamento SP3'!$Z$2:$Z$692,'Infos Relatório'!AY$1)</f>
        <v>0</v>
      </c>
      <c r="BB100" s="14">
        <f>SUMIFS('Faturamento SP3'!$O$2:$O$692,'Faturamento SP3'!$D$2:$D$692,'Infos Relatório'!$B$84,'Faturamento SP3'!$E$2:$E$692,'Infos Relatório'!$B100,'Faturamento SP3'!$Z$2:$Z$692,'Infos Relatório'!AY$1,'Faturamento SP3'!$T$2:$T$692,"Sim")+SUMIFS('Faturamento SP3'!$P$2:$P$692,'Faturamento SP3'!$D$2:$D$692,'Infos Relatório'!$B$84,'Faturamento SP3'!$E$2:$E$692,'Infos Relatório'!$B100,'Faturamento SP3'!$Z$2:$Z$692,'Infos Relatório'!AY$1,'Faturamento SP3'!$T$2:$T$692,"Sim")</f>
        <v>0</v>
      </c>
      <c r="BC100" s="27" t="e">
        <f t="shared" si="45"/>
        <v>#DIV/0!</v>
      </c>
      <c r="BD100" s="24">
        <f>SUMIFS('Faturamento SP3'!$H$2:$H$692,'Faturamento SP3'!$D$2:$D$692,'Infos Relatório'!$B$84,'Faturamento SP3'!$E$2:$E$692,'Infos Relatório'!$B100,'Faturamento SP3'!$Z$2:$Z$692,'Infos Relatório'!AY$1)</f>
        <v>0</v>
      </c>
      <c r="BE100" s="23">
        <f>COUNTIFS('Faturamento SP3'!$D$2:$D$692,'Infos Relatório'!$B$84,'Faturamento SP3'!$E$2:$E$692,'Infos Relatório'!$B100,'Faturamento SP3'!$Z$2:$Z$692,'Infos Relatório'!BE$1)</f>
        <v>0</v>
      </c>
      <c r="BF100" s="13">
        <f>SUMIFS('Faturamento SP3'!$G$2:$G$692,'Faturamento SP3'!$D$2:$D$692,'Infos Relatório'!$B$84,'Faturamento SP3'!$E$2:$E$692,'Infos Relatório'!$B100,'Faturamento SP3'!$Z$2:$Z$692,'Infos Relatório'!BE$1)</f>
        <v>0</v>
      </c>
      <c r="BG100" s="13">
        <f>SUMIFS('Faturamento SP3'!$J$2:$J$692,'Faturamento SP3'!$D$2:$D$692,'Infos Relatório'!$B$84,'Faturamento SP3'!$E$2:$E$692,'Infos Relatório'!$B100,'Faturamento SP3'!$Z$2:$Z$692,'Infos Relatório'!BE$1)</f>
        <v>0</v>
      </c>
      <c r="BH100" s="14">
        <f>SUMIFS('Faturamento SP3'!$O$2:$O$692,'Faturamento SP3'!$D$2:$D$692,'Infos Relatório'!$B$84,'Faturamento SP3'!$E$2:$E$692,'Infos Relatório'!$B100,'Faturamento SP3'!$Z$2:$Z$692,'Infos Relatório'!BE$1,'Faturamento SP3'!$T$2:$T$692,"Sim")+SUMIFS('Faturamento SP3'!$P$2:$P$692,'Faturamento SP3'!$D$2:$D$692,'Infos Relatório'!$B$84,'Faturamento SP3'!$E$2:$E$692,'Infos Relatório'!$B100,'Faturamento SP3'!$Z$2:$Z$692,'Infos Relatório'!BE$1,'Faturamento SP3'!$T$2:$T$692,"Sim")</f>
        <v>0</v>
      </c>
      <c r="BI100" s="27" t="e">
        <f t="shared" si="46"/>
        <v>#DIV/0!</v>
      </c>
      <c r="BJ100" s="24">
        <f>SUMIFS('Faturamento SP3'!$H$2:$H$692,'Faturamento SP3'!$D$2:$D$692,'Infos Relatório'!$B$84,'Faturamento SP3'!$E$2:$E$692,'Infos Relatório'!$B100,'Faturamento SP3'!$Z$2:$Z$692,'Infos Relatório'!BE$1)</f>
        <v>0</v>
      </c>
      <c r="BK100" s="23">
        <f>COUNTIFS('Faturamento SP3'!$D$2:$D$692,'Infos Relatório'!$B$84,'Faturamento SP3'!$E$2:$E$692,'Infos Relatório'!$B100,'Faturamento SP3'!$Z$2:$Z$692,'Infos Relatório'!BK$1)</f>
        <v>0</v>
      </c>
      <c r="BL100" s="13">
        <f>SUMIFS('Faturamento SP3'!$G$2:$G$692,'Faturamento SP3'!$D$2:$D$692,'Infos Relatório'!$B$84,'Faturamento SP3'!$E$2:$E$692,'Infos Relatório'!$B100,'Faturamento SP3'!$Z$2:$Z$692,'Infos Relatório'!BK$1)</f>
        <v>0</v>
      </c>
      <c r="BM100" s="13">
        <f>SUMIFS('Faturamento SP3'!$J$2:$J$692,'Faturamento SP3'!$D$2:$D$692,'Infos Relatório'!$B$84,'Faturamento SP3'!$E$2:$E$692,'Infos Relatório'!$B100,'Faturamento SP3'!$Z$2:$Z$692,'Infos Relatório'!BK$1)</f>
        <v>0</v>
      </c>
      <c r="BN100" s="14">
        <f>SUMIFS('Faturamento SP3'!$O$2:$O$692,'Faturamento SP3'!$D$2:$D$692,'Infos Relatório'!$B$84,'Faturamento SP3'!$E$2:$E$692,'Infos Relatório'!$B100,'Faturamento SP3'!$Z$2:$Z$692,'Infos Relatório'!BK$1,'Faturamento SP3'!$T$2:$T$692,"Sim")+SUMIFS('Faturamento SP3'!$P$2:$P$692,'Faturamento SP3'!$D$2:$D$692,'Infos Relatório'!$B$84,'Faturamento SP3'!$E$2:$E$692,'Infos Relatório'!$B100,'Faturamento SP3'!$Z$2:$Z$692,'Infos Relatório'!BK$1,'Faturamento SP3'!$T$2:$T$692,"Sim")</f>
        <v>0</v>
      </c>
      <c r="BO100" s="27" t="e">
        <f t="shared" si="47"/>
        <v>#DIV/0!</v>
      </c>
      <c r="BP100" s="24">
        <f>SUMIFS('Faturamento SP3'!$H$2:$H$692,'Faturamento SP3'!$D$2:$D$692,'Infos Relatório'!$B$84,'Faturamento SP3'!$E$2:$E$692,'Infos Relatório'!$B100,'Faturamento SP3'!$Z$2:$Z$692,'Infos Relatório'!BK$1)</f>
        <v>0</v>
      </c>
      <c r="BQ100" s="23">
        <f>COUNTIFS('Faturamento SP3'!$D$2:$D$692,'Infos Relatório'!$B$84,'Faturamento SP3'!$E$2:$E$692,'Infos Relatório'!$B100,'Faturamento SP3'!$Z$2:$Z$692,'Infos Relatório'!BQ$1)</f>
        <v>0</v>
      </c>
      <c r="BR100" s="13">
        <f>SUMIFS('Faturamento SP3'!$G$2:$G$692,'Faturamento SP3'!$D$2:$D$692,'Infos Relatório'!$B$84,'Faturamento SP3'!$E$2:$E$692,'Infos Relatório'!$B100,'Faturamento SP3'!$Z$2:$Z$692,'Infos Relatório'!BQ$1)</f>
        <v>0</v>
      </c>
      <c r="BS100" s="13">
        <f>SUMIFS('Faturamento SP3'!$J$2:$J$692,'Faturamento SP3'!$D$2:$D$692,'Infos Relatório'!$B$84,'Faturamento SP3'!$E$2:$E$692,'Infos Relatório'!$B100,'Faturamento SP3'!$Z$2:$Z$692,'Infos Relatório'!BQ$1)</f>
        <v>0</v>
      </c>
      <c r="BT100" s="14">
        <f>SUMIFS('Faturamento SP3'!$O$2:$O$692,'Faturamento SP3'!$D$2:$D$692,'Infos Relatório'!$B$84,'Faturamento SP3'!$E$2:$E$692,'Infos Relatório'!$B100,'Faturamento SP3'!$Z$2:$Z$692,'Infos Relatório'!BQ$1,'Faturamento SP3'!$T$2:$T$692,"Sim")+SUMIFS('Faturamento SP3'!$P$2:$P$692,'Faturamento SP3'!$D$2:$D$692,'Infos Relatório'!$B$84,'Faturamento SP3'!$E$2:$E$692,'Infos Relatório'!$B100,'Faturamento SP3'!$Z$2:$Z$692,'Infos Relatório'!BQ$1,'Faturamento SP3'!$T$2:$T$692,"Sim")</f>
        <v>0</v>
      </c>
      <c r="BU100" s="27" t="e">
        <f t="shared" si="48"/>
        <v>#DIV/0!</v>
      </c>
      <c r="BV100" s="24">
        <f>SUMIFS('Faturamento SP3'!$H$2:$H$692,'Faturamento SP3'!$D$2:$D$692,'Infos Relatório'!$B$84,'Faturamento SP3'!$E$2:$E$692,'Infos Relatório'!$B100,'Faturamento SP3'!$Z$2:$Z$692,'Infos Relatório'!BQ$1)</f>
        <v>0</v>
      </c>
    </row>
    <row r="101" spans="2:74">
      <c r="B101" s="17" t="s">
        <v>23</v>
      </c>
      <c r="C101" s="23">
        <f>COUNTIFS('Faturamento SP3'!$D$2:$D$692,'Infos Relatório'!$B$84,'Faturamento SP3'!$E$2:$E$692,'Infos Relatório'!$B101,'Faturamento SP3'!$Z$2:$Z$692,'Infos Relatório'!C$1)</f>
        <v>0</v>
      </c>
      <c r="D101" s="13">
        <f>SUMIFS('Faturamento SP3'!$G$2:$G$692,'Faturamento SP3'!$D$2:$D$692,'Infos Relatório'!$B$84,'Faturamento SP3'!$E$2:$E$692,'Infos Relatório'!$B101,'Faturamento SP3'!$Z$2:$Z$692,'Infos Relatório'!C$1)</f>
        <v>0</v>
      </c>
      <c r="E101" s="13">
        <f>SUMIFS('Faturamento SP3'!$J$2:$J$692,'Faturamento SP3'!$D$2:$D$692,'Infos Relatório'!$B$84,'Faturamento SP3'!$E$2:$E$692,'Infos Relatório'!$B101,'Faturamento SP3'!$Z$2:$Z$692,'Infos Relatório'!C$1)</f>
        <v>0</v>
      </c>
      <c r="F101" s="14">
        <f>SUMIFS('Faturamento SP3'!$O$2:$O$692,'Faturamento SP3'!$D$2:$D$692,'Infos Relatório'!$B$84,'Faturamento SP3'!$E$2:$E$692,'Infos Relatório'!$B101,'Faturamento SP3'!$Z$2:$Z$692,'Infos Relatório'!C$1,'Faturamento SP3'!$T$2:$T$692,"Sim")+SUMIFS('Faturamento SP3'!$P$2:$P$692,'Faturamento SP3'!$D$2:$D$692,'Infos Relatório'!$B$84,'Faturamento SP3'!$E$2:$E$692,'Infos Relatório'!$B101,'Faturamento SP3'!$Z$2:$Z$692,'Infos Relatório'!C$1,'Faturamento SP3'!$T$2:$T$692,"Sim")</f>
        <v>0</v>
      </c>
      <c r="G101" s="27" t="e">
        <f t="shared" si="37"/>
        <v>#DIV/0!</v>
      </c>
      <c r="H101" s="24">
        <f>SUMIFS('Faturamento SP3'!$H$2:$H$692,'Faturamento SP3'!$D$2:$D$692,'Infos Relatório'!$B$84,'Faturamento SP3'!$E$2:$E$692,'Infos Relatório'!$B101,'Faturamento SP3'!$Z$2:$Z$692,'Infos Relatório'!C$1)</f>
        <v>0</v>
      </c>
      <c r="I101" s="23">
        <f>COUNTIFS('Faturamento SP3'!$D$2:$D$692,'Infos Relatório'!$B$84,'Faturamento SP3'!$E$2:$E$692,'Infos Relatório'!$B101,'Faturamento SP3'!$Z$2:$Z$692,'Infos Relatório'!I$1)</f>
        <v>0</v>
      </c>
      <c r="J101" s="13">
        <f>SUMIFS('Faturamento SP3'!$G$2:$G$692,'Faturamento SP3'!$D$2:$D$692,'Infos Relatório'!$B$84,'Faturamento SP3'!$E$2:$E$692,'Infos Relatório'!$B101,'Faturamento SP3'!$Z$2:$Z$692,'Infos Relatório'!I$1)</f>
        <v>0</v>
      </c>
      <c r="K101" s="13">
        <f>SUMIFS('Faturamento SP3'!$J$2:$J$692,'Faturamento SP3'!$D$2:$D$692,'Infos Relatório'!$B$84,'Faturamento SP3'!$E$2:$E$692,'Infos Relatório'!$B101,'Faturamento SP3'!$Z$2:$Z$692,'Infos Relatório'!I$1)</f>
        <v>0</v>
      </c>
      <c r="L101" s="14">
        <f>SUMIFS('Faturamento SP3'!$O$2:$O$692,'Faturamento SP3'!$D$2:$D$692,'Infos Relatório'!$B$84,'Faturamento SP3'!$E$2:$E$692,'Infos Relatório'!$B101,'Faturamento SP3'!$Z$2:$Z$692,'Infos Relatório'!I$1,'Faturamento SP3'!$T$2:$T$692,"Sim")+SUMIFS('Faturamento SP3'!$P$2:$P$692,'Faturamento SP3'!$D$2:$D$692,'Infos Relatório'!$B$84,'Faturamento SP3'!$E$2:$E$692,'Infos Relatório'!$B101,'Faturamento SP3'!$Z$2:$Z$692,'Infos Relatório'!I$1,'Faturamento SP3'!$T$2:$T$692,"Sim")</f>
        <v>0</v>
      </c>
      <c r="M101" s="27" t="e">
        <f t="shared" si="38"/>
        <v>#DIV/0!</v>
      </c>
      <c r="N101" s="24">
        <f>SUMIFS('Faturamento SP3'!$H$2:$H$692,'Faturamento SP3'!$D$2:$D$692,'Infos Relatório'!$B$84,'Faturamento SP3'!$E$2:$E$692,'Infos Relatório'!$B101,'Faturamento SP3'!$Z$2:$Z$692,'Infos Relatório'!I$1)</f>
        <v>0</v>
      </c>
      <c r="O101" s="23">
        <f>COUNTIFS('Faturamento SP3'!$D$2:$D$692,'Infos Relatório'!$B$84,'Faturamento SP3'!$E$2:$E$692,'Infos Relatório'!$B101,'Faturamento SP3'!$Z$2:$Z$692,'Infos Relatório'!O$1)</f>
        <v>0</v>
      </c>
      <c r="P101" s="13">
        <f>SUMIFS('Faturamento SP3'!$G$2:$G$692,'Faturamento SP3'!$D$2:$D$692,'Infos Relatório'!$B$84,'Faturamento SP3'!$E$2:$E$692,'Infos Relatório'!$B101,'Faturamento SP3'!$Z$2:$Z$692,'Infos Relatório'!O$1)</f>
        <v>0</v>
      </c>
      <c r="Q101" s="13">
        <f>SUMIFS('Faturamento SP3'!$J$2:$J$692,'Faturamento SP3'!$D$2:$D$692,'Infos Relatório'!$B$84,'Faturamento SP3'!$E$2:$E$692,'Infos Relatório'!$B101,'Faturamento SP3'!$Z$2:$Z$692,'Infos Relatório'!O$1)</f>
        <v>0</v>
      </c>
      <c r="R101" s="14">
        <f>SUMIFS('Faturamento SP3'!$O$2:$O$692,'Faturamento SP3'!$D$2:$D$692,'Infos Relatório'!$B$84,'Faturamento SP3'!$E$2:$E$692,'Infos Relatório'!$B101,'Faturamento SP3'!$Z$2:$Z$692,'Infos Relatório'!O$1,'Faturamento SP3'!$T$2:$T$692,"Sim")+SUMIFS('Faturamento SP3'!$P$2:$P$692,'Faturamento SP3'!$D$2:$D$692,'Infos Relatório'!$B$84,'Faturamento SP3'!$E$2:$E$692,'Infos Relatório'!$B101,'Faturamento SP3'!$Z$2:$Z$692,'Infos Relatório'!O$1,'Faturamento SP3'!$T$2:$T$692,"Sim")</f>
        <v>0</v>
      </c>
      <c r="S101" s="27" t="e">
        <f t="shared" si="39"/>
        <v>#DIV/0!</v>
      </c>
      <c r="T101" s="24">
        <f>SUMIFS('Faturamento SP3'!$H$2:$H$692,'Faturamento SP3'!$D$2:$D$692,'Infos Relatório'!$B$84,'Faturamento SP3'!$E$2:$E$692,'Infos Relatório'!$B101,'Faturamento SP3'!$Z$2:$Z$692,'Infos Relatório'!O$1)</f>
        <v>0</v>
      </c>
      <c r="U101" s="23">
        <f>COUNTIFS('Faturamento SP3'!$D$2:$D$692,'Infos Relatório'!$B$84,'Faturamento SP3'!$E$2:$E$692,'Infos Relatório'!$B101,'Faturamento SP3'!$Z$2:$Z$692,'Infos Relatório'!U$1)</f>
        <v>0</v>
      </c>
      <c r="V101" s="13">
        <f>SUMIFS('Faturamento SP3'!$G$2:$G$692,'Faturamento SP3'!$D$2:$D$692,'Infos Relatório'!$B$84,'Faturamento SP3'!$E$2:$E$692,'Infos Relatório'!$B101,'Faturamento SP3'!$Z$2:$Z$692,'Infos Relatório'!U$1)</f>
        <v>0</v>
      </c>
      <c r="W101" s="13">
        <f>SUMIFS('Faturamento SP3'!$J$2:$J$692,'Faturamento SP3'!$D$2:$D$692,'Infos Relatório'!$B$84,'Faturamento SP3'!$E$2:$E$692,'Infos Relatório'!$B101,'Faturamento SP3'!$Z$2:$Z$692,'Infos Relatório'!U$1)</f>
        <v>0</v>
      </c>
      <c r="X101" s="14">
        <f>SUMIFS('Faturamento SP3'!$O$2:$O$692,'Faturamento SP3'!$D$2:$D$692,'Infos Relatório'!$B$84,'Faturamento SP3'!$E$2:$E$692,'Infos Relatório'!$B101,'Faturamento SP3'!$Z$2:$Z$692,'Infos Relatório'!U$1,'Faturamento SP3'!$T$2:$T$692,"Sim")+SUMIFS('Faturamento SP3'!$P$2:$P$692,'Faturamento SP3'!$D$2:$D$692,'Infos Relatório'!$B$84,'Faturamento SP3'!$E$2:$E$692,'Infos Relatório'!$B101,'Faturamento SP3'!$Z$2:$Z$692,'Infos Relatório'!U$1,'Faturamento SP3'!$T$2:$T$692,"Sim")</f>
        <v>0</v>
      </c>
      <c r="Y101" s="27" t="e">
        <f t="shared" si="40"/>
        <v>#DIV/0!</v>
      </c>
      <c r="Z101" s="24">
        <f>SUMIFS('Faturamento SP3'!$H$2:$H$692,'Faturamento SP3'!$D$2:$D$692,'Infos Relatório'!$B$84,'Faturamento SP3'!$E$2:$E$692,'Infos Relatório'!$B101,'Faturamento SP3'!$Z$2:$Z$692,'Infos Relatório'!U$1)</f>
        <v>0</v>
      </c>
      <c r="AA101" s="23">
        <f>COUNTIFS('Faturamento SP3'!$D$2:$D$692,'Infos Relatório'!$B$84,'Faturamento SP3'!$E$2:$E$692,'Infos Relatório'!$B101,'Faturamento SP3'!$Z$2:$Z$692,'Infos Relatório'!AA$1)</f>
        <v>0</v>
      </c>
      <c r="AB101" s="13">
        <f>SUMIFS('Faturamento SP3'!$G$2:$G$692,'Faturamento SP3'!$D$2:$D$692,'Infos Relatório'!$B$84,'Faturamento SP3'!$E$2:$E$692,'Infos Relatório'!$B101,'Faturamento SP3'!$Z$2:$Z$692,'Infos Relatório'!AA$1)</f>
        <v>0</v>
      </c>
      <c r="AC101" s="13">
        <f>SUMIFS('Faturamento SP3'!$J$2:$J$692,'Faturamento SP3'!$D$2:$D$692,'Infos Relatório'!$B$84,'Faturamento SP3'!$E$2:$E$692,'Infos Relatório'!$B101,'Faturamento SP3'!$Z$2:$Z$692,'Infos Relatório'!AA$1)</f>
        <v>0</v>
      </c>
      <c r="AD101" s="14">
        <f>SUMIFS('Faturamento SP3'!$O$2:$O$692,'Faturamento SP3'!$D$2:$D$692,'Infos Relatório'!$B$84,'Faturamento SP3'!$E$2:$E$692,'Infos Relatório'!$B101,'Faturamento SP3'!$Z$2:$Z$692,'Infos Relatório'!AA$1,'Faturamento SP3'!$T$2:$T$692,"Sim")+SUMIFS('Faturamento SP3'!$P$2:$P$692,'Faturamento SP3'!$D$2:$D$692,'Infos Relatório'!$B$84,'Faturamento SP3'!$E$2:$E$692,'Infos Relatório'!$B101,'Faturamento SP3'!$Z$2:$Z$692,'Infos Relatório'!AA$1,'Faturamento SP3'!$T$2:$T$692,"Sim")</f>
        <v>0</v>
      </c>
      <c r="AE101" s="27" t="e">
        <f t="shared" si="41"/>
        <v>#DIV/0!</v>
      </c>
      <c r="AF101" s="24">
        <f>SUMIFS('Faturamento SP3'!$H$2:$H$692,'Faturamento SP3'!$D$2:$D$692,'Infos Relatório'!$B$84,'Faturamento SP3'!$E$2:$E$692,'Infos Relatório'!$B101,'Faturamento SP3'!$Z$2:$Z$692,'Infos Relatório'!AA$1)</f>
        <v>0</v>
      </c>
      <c r="AG101" s="23">
        <f>COUNTIFS('Faturamento SP3'!$D$2:$D$692,'Infos Relatório'!$B$84,'Faturamento SP3'!$E$2:$E$692,'Infos Relatório'!$B101,'Faturamento SP3'!$Z$2:$Z$692,'Infos Relatório'!AG$1)</f>
        <v>0</v>
      </c>
      <c r="AH101" s="13">
        <f>SUMIFS('Faturamento SP3'!$G$2:$G$692,'Faturamento SP3'!$D$2:$D$692,'Infos Relatório'!$B$84,'Faturamento SP3'!$E$2:$E$692,'Infos Relatório'!$B101,'Faturamento SP3'!$Z$2:$Z$692,'Infos Relatório'!AG$1)</f>
        <v>0</v>
      </c>
      <c r="AI101" s="13">
        <f>SUMIFS('Faturamento SP3'!$J$2:$J$692,'Faturamento SP3'!$D$2:$D$692,'Infos Relatório'!$B$84,'Faturamento SP3'!$E$2:$E$692,'Infos Relatório'!$B101,'Faturamento SP3'!$Z$2:$Z$692,'Infos Relatório'!AG$1)</f>
        <v>0</v>
      </c>
      <c r="AJ101" s="14">
        <f>SUMIFS('Faturamento SP3'!$O$2:$O$692,'Faturamento SP3'!$D$2:$D$692,'Infos Relatório'!$B$84,'Faturamento SP3'!$E$2:$E$692,'Infos Relatório'!$B101,'Faturamento SP3'!$Z$2:$Z$692,'Infos Relatório'!AG$1,'Faturamento SP3'!$T$2:$T$692,"Sim")+SUMIFS('Faturamento SP3'!$P$2:$P$692,'Faturamento SP3'!$D$2:$D$692,'Infos Relatório'!$B$84,'Faturamento SP3'!$E$2:$E$692,'Infos Relatório'!$B101,'Faturamento SP3'!$Z$2:$Z$692,'Infos Relatório'!AG$1,'Faturamento SP3'!$T$2:$T$692,"Sim")</f>
        <v>0</v>
      </c>
      <c r="AK101" s="27" t="e">
        <f t="shared" si="42"/>
        <v>#DIV/0!</v>
      </c>
      <c r="AL101" s="24">
        <f>SUMIFS('Faturamento SP3'!$H$2:$H$692,'Faturamento SP3'!$D$2:$D$692,'Infos Relatório'!$B$84,'Faturamento SP3'!$E$2:$E$692,'Infos Relatório'!$B101,'Faturamento SP3'!$Z$2:$Z$692,'Infos Relatório'!AG$1)</f>
        <v>0</v>
      </c>
      <c r="AM101" s="23">
        <f>COUNTIFS('Faturamento SP3'!$D$2:$D$692,'Infos Relatório'!$B$84,'Faturamento SP3'!$E$2:$E$692,'Infos Relatório'!$B101,'Faturamento SP3'!$Z$2:$Z$692,'Infos Relatório'!AM$1)</f>
        <v>0</v>
      </c>
      <c r="AN101" s="13">
        <f>SUMIFS('Faturamento SP3'!$G$2:$G$692,'Faturamento SP3'!$D$2:$D$692,'Infos Relatório'!$B$84,'Faturamento SP3'!$E$2:$E$692,'Infos Relatório'!$B101,'Faturamento SP3'!$Z$2:$Z$692,'Infos Relatório'!AM$1)</f>
        <v>0</v>
      </c>
      <c r="AO101" s="13">
        <f>SUMIFS('Faturamento SP3'!$J$2:$J$692,'Faturamento SP3'!$D$2:$D$692,'Infos Relatório'!$B$84,'Faturamento SP3'!$E$2:$E$692,'Infos Relatório'!$B101,'Faturamento SP3'!$Z$2:$Z$692,'Infos Relatório'!AM$1)</f>
        <v>0</v>
      </c>
      <c r="AP101" s="14">
        <f>SUMIFS('Faturamento SP3'!$O$2:$O$692,'Faturamento SP3'!$D$2:$D$692,'Infos Relatório'!$B$84,'Faturamento SP3'!$E$2:$E$692,'Infos Relatório'!$B101,'Faturamento SP3'!$Z$2:$Z$692,'Infos Relatório'!AM$1,'Faturamento SP3'!$T$2:$T$692,"Sim")+SUMIFS('Faturamento SP3'!$P$2:$P$692,'Faturamento SP3'!$D$2:$D$692,'Infos Relatório'!$B$84,'Faturamento SP3'!$E$2:$E$692,'Infos Relatório'!$B101,'Faturamento SP3'!$Z$2:$Z$692,'Infos Relatório'!AM$1,'Faturamento SP3'!$T$2:$T$692,"Sim")</f>
        <v>0</v>
      </c>
      <c r="AQ101" s="27" t="e">
        <f t="shared" si="43"/>
        <v>#DIV/0!</v>
      </c>
      <c r="AR101" s="24">
        <f>SUMIFS('Faturamento SP3'!$H$2:$H$692,'Faturamento SP3'!$D$2:$D$692,'Infos Relatório'!$B$84,'Faturamento SP3'!$E$2:$E$692,'Infos Relatório'!$B101,'Faturamento SP3'!$Z$2:$Z$692,'Infos Relatório'!AM$1)</f>
        <v>0</v>
      </c>
      <c r="AS101" s="23">
        <f>COUNTIFS('Faturamento SP3'!$D$2:$D$692,'Infos Relatório'!$B$84,'Faturamento SP3'!$E$2:$E$692,'Infos Relatório'!$B101,'Faturamento SP3'!$Z$2:$Z$692,'Infos Relatório'!AS$1)</f>
        <v>0</v>
      </c>
      <c r="AT101" s="13">
        <f>SUMIFS('Faturamento SP3'!$G$2:$G$692,'Faturamento SP3'!$D$2:$D$692,'Infos Relatório'!$B$84,'Faturamento SP3'!$E$2:$E$692,'Infos Relatório'!$B101,'Faturamento SP3'!$Z$2:$Z$692,'Infos Relatório'!AS$1)</f>
        <v>0</v>
      </c>
      <c r="AU101" s="13">
        <f>SUMIFS('Faturamento SP3'!$J$2:$J$692,'Faturamento SP3'!$D$2:$D$692,'Infos Relatório'!$B$84,'Faturamento SP3'!$E$2:$E$692,'Infos Relatório'!$B101,'Faturamento SP3'!$Z$2:$Z$692,'Infos Relatório'!AS$1)</f>
        <v>0</v>
      </c>
      <c r="AV101" s="14">
        <f>SUMIFS('Faturamento SP3'!$O$2:$O$692,'Faturamento SP3'!$D$2:$D$692,'Infos Relatório'!$B$84,'Faturamento SP3'!$E$2:$E$692,'Infos Relatório'!$B101,'Faturamento SP3'!$Z$2:$Z$692,'Infos Relatório'!AS$1,'Faturamento SP3'!$T$2:$T$692,"Sim")+SUMIFS('Faturamento SP3'!$P$2:$P$692,'Faturamento SP3'!$D$2:$D$692,'Infos Relatório'!$B$84,'Faturamento SP3'!$E$2:$E$692,'Infos Relatório'!$B101,'Faturamento SP3'!$Z$2:$Z$692,'Infos Relatório'!AS$1,'Faturamento SP3'!$T$2:$T$692,"Sim")</f>
        <v>0</v>
      </c>
      <c r="AW101" s="27" t="e">
        <f t="shared" si="44"/>
        <v>#DIV/0!</v>
      </c>
      <c r="AX101" s="24">
        <f>SUMIFS('Faturamento SP3'!$H$2:$H$692,'Faturamento SP3'!$D$2:$D$692,'Infos Relatório'!$B$84,'Faturamento SP3'!$E$2:$E$692,'Infos Relatório'!$B101,'Faturamento SP3'!$Z$2:$Z$692,'Infos Relatório'!AS$1)</f>
        <v>0</v>
      </c>
      <c r="AY101" s="23">
        <f>COUNTIFS('Faturamento SP3'!$D$2:$D$692,'Infos Relatório'!$B$84,'Faturamento SP3'!$E$2:$E$692,'Infos Relatório'!$B101,'Faturamento SP3'!$Z$2:$Z$692,'Infos Relatório'!AY$1)</f>
        <v>0</v>
      </c>
      <c r="AZ101" s="13">
        <f>SUMIFS('Faturamento SP3'!$G$2:$G$692,'Faturamento SP3'!$D$2:$D$692,'Infos Relatório'!$B$84,'Faturamento SP3'!$E$2:$E$692,'Infos Relatório'!$B101,'Faturamento SP3'!$Z$2:$Z$692,'Infos Relatório'!AY$1)</f>
        <v>0</v>
      </c>
      <c r="BA101" s="13">
        <f>SUMIFS('Faturamento SP3'!$J$2:$J$692,'Faturamento SP3'!$D$2:$D$692,'Infos Relatório'!$B$84,'Faturamento SP3'!$E$2:$E$692,'Infos Relatório'!$B101,'Faturamento SP3'!$Z$2:$Z$692,'Infos Relatório'!AY$1)</f>
        <v>0</v>
      </c>
      <c r="BB101" s="14">
        <f>SUMIFS('Faturamento SP3'!$O$2:$O$692,'Faturamento SP3'!$D$2:$D$692,'Infos Relatório'!$B$84,'Faturamento SP3'!$E$2:$E$692,'Infos Relatório'!$B101,'Faturamento SP3'!$Z$2:$Z$692,'Infos Relatório'!AY$1,'Faturamento SP3'!$T$2:$T$692,"Sim")+SUMIFS('Faturamento SP3'!$P$2:$P$692,'Faturamento SP3'!$D$2:$D$692,'Infos Relatório'!$B$84,'Faturamento SP3'!$E$2:$E$692,'Infos Relatório'!$B101,'Faturamento SP3'!$Z$2:$Z$692,'Infos Relatório'!AY$1,'Faturamento SP3'!$T$2:$T$692,"Sim")</f>
        <v>0</v>
      </c>
      <c r="BC101" s="27" t="e">
        <f t="shared" si="45"/>
        <v>#DIV/0!</v>
      </c>
      <c r="BD101" s="24">
        <f>SUMIFS('Faturamento SP3'!$H$2:$H$692,'Faturamento SP3'!$D$2:$D$692,'Infos Relatório'!$B$84,'Faturamento SP3'!$E$2:$E$692,'Infos Relatório'!$B101,'Faturamento SP3'!$Z$2:$Z$692,'Infos Relatório'!AY$1)</f>
        <v>0</v>
      </c>
      <c r="BE101" s="23">
        <f>COUNTIFS('Faturamento SP3'!$D$2:$D$692,'Infos Relatório'!$B$84,'Faturamento SP3'!$E$2:$E$692,'Infos Relatório'!$B101,'Faturamento SP3'!$Z$2:$Z$692,'Infos Relatório'!BE$1)</f>
        <v>0</v>
      </c>
      <c r="BF101" s="13">
        <f>SUMIFS('Faturamento SP3'!$G$2:$G$692,'Faturamento SP3'!$D$2:$D$692,'Infos Relatório'!$B$84,'Faturamento SP3'!$E$2:$E$692,'Infos Relatório'!$B101,'Faturamento SP3'!$Z$2:$Z$692,'Infos Relatório'!BE$1)</f>
        <v>0</v>
      </c>
      <c r="BG101" s="13">
        <f>SUMIFS('Faturamento SP3'!$J$2:$J$692,'Faturamento SP3'!$D$2:$D$692,'Infos Relatório'!$B$84,'Faturamento SP3'!$E$2:$E$692,'Infos Relatório'!$B101,'Faturamento SP3'!$Z$2:$Z$692,'Infos Relatório'!BE$1)</f>
        <v>0</v>
      </c>
      <c r="BH101" s="14">
        <f>SUMIFS('Faturamento SP3'!$O$2:$O$692,'Faturamento SP3'!$D$2:$D$692,'Infos Relatório'!$B$84,'Faturamento SP3'!$E$2:$E$692,'Infos Relatório'!$B101,'Faturamento SP3'!$Z$2:$Z$692,'Infos Relatório'!BE$1,'Faturamento SP3'!$T$2:$T$692,"Sim")+SUMIFS('Faturamento SP3'!$P$2:$P$692,'Faturamento SP3'!$D$2:$D$692,'Infos Relatório'!$B$84,'Faturamento SP3'!$E$2:$E$692,'Infos Relatório'!$B101,'Faturamento SP3'!$Z$2:$Z$692,'Infos Relatório'!BE$1,'Faturamento SP3'!$T$2:$T$692,"Sim")</f>
        <v>0</v>
      </c>
      <c r="BI101" s="27" t="e">
        <f t="shared" si="46"/>
        <v>#DIV/0!</v>
      </c>
      <c r="BJ101" s="24">
        <f>SUMIFS('Faturamento SP3'!$H$2:$H$692,'Faturamento SP3'!$D$2:$D$692,'Infos Relatório'!$B$84,'Faturamento SP3'!$E$2:$E$692,'Infos Relatório'!$B101,'Faturamento SP3'!$Z$2:$Z$692,'Infos Relatório'!BE$1)</f>
        <v>0</v>
      </c>
      <c r="BK101" s="23">
        <f>COUNTIFS('Faturamento SP3'!$D$2:$D$692,'Infos Relatório'!$B$84,'Faturamento SP3'!$E$2:$E$692,'Infos Relatório'!$B101,'Faturamento SP3'!$Z$2:$Z$692,'Infos Relatório'!BK$1)</f>
        <v>0</v>
      </c>
      <c r="BL101" s="13">
        <f>SUMIFS('Faturamento SP3'!$G$2:$G$692,'Faturamento SP3'!$D$2:$D$692,'Infos Relatório'!$B$84,'Faturamento SP3'!$E$2:$E$692,'Infos Relatório'!$B101,'Faturamento SP3'!$Z$2:$Z$692,'Infos Relatório'!BK$1)</f>
        <v>0</v>
      </c>
      <c r="BM101" s="13">
        <f>SUMIFS('Faturamento SP3'!$J$2:$J$692,'Faturamento SP3'!$D$2:$D$692,'Infos Relatório'!$B$84,'Faturamento SP3'!$E$2:$E$692,'Infos Relatório'!$B101,'Faturamento SP3'!$Z$2:$Z$692,'Infos Relatório'!BK$1)</f>
        <v>0</v>
      </c>
      <c r="BN101" s="14">
        <f>SUMIFS('Faturamento SP3'!$O$2:$O$692,'Faturamento SP3'!$D$2:$D$692,'Infos Relatório'!$B$84,'Faturamento SP3'!$E$2:$E$692,'Infos Relatório'!$B101,'Faturamento SP3'!$Z$2:$Z$692,'Infos Relatório'!BK$1,'Faturamento SP3'!$T$2:$T$692,"Sim")+SUMIFS('Faturamento SP3'!$P$2:$P$692,'Faturamento SP3'!$D$2:$D$692,'Infos Relatório'!$B$84,'Faturamento SP3'!$E$2:$E$692,'Infos Relatório'!$B101,'Faturamento SP3'!$Z$2:$Z$692,'Infos Relatório'!BK$1,'Faturamento SP3'!$T$2:$T$692,"Sim")</f>
        <v>0</v>
      </c>
      <c r="BO101" s="27" t="e">
        <f t="shared" si="47"/>
        <v>#DIV/0!</v>
      </c>
      <c r="BP101" s="24">
        <f>SUMIFS('Faturamento SP3'!$H$2:$H$692,'Faturamento SP3'!$D$2:$D$692,'Infos Relatório'!$B$84,'Faturamento SP3'!$E$2:$E$692,'Infos Relatório'!$B101,'Faturamento SP3'!$Z$2:$Z$692,'Infos Relatório'!BK$1)</f>
        <v>0</v>
      </c>
      <c r="BQ101" s="23">
        <f>COUNTIFS('Faturamento SP3'!$D$2:$D$692,'Infos Relatório'!$B$84,'Faturamento SP3'!$E$2:$E$692,'Infos Relatório'!$B101,'Faturamento SP3'!$Z$2:$Z$692,'Infos Relatório'!BQ$1)</f>
        <v>0</v>
      </c>
      <c r="BR101" s="13">
        <f>SUMIFS('Faturamento SP3'!$G$2:$G$692,'Faturamento SP3'!$D$2:$D$692,'Infos Relatório'!$B$84,'Faturamento SP3'!$E$2:$E$692,'Infos Relatório'!$B101,'Faturamento SP3'!$Z$2:$Z$692,'Infos Relatório'!BQ$1)</f>
        <v>0</v>
      </c>
      <c r="BS101" s="13">
        <f>SUMIFS('Faturamento SP3'!$J$2:$J$692,'Faturamento SP3'!$D$2:$D$692,'Infos Relatório'!$B$84,'Faturamento SP3'!$E$2:$E$692,'Infos Relatório'!$B101,'Faturamento SP3'!$Z$2:$Z$692,'Infos Relatório'!BQ$1)</f>
        <v>0</v>
      </c>
      <c r="BT101" s="14">
        <f>SUMIFS('Faturamento SP3'!$O$2:$O$692,'Faturamento SP3'!$D$2:$D$692,'Infos Relatório'!$B$84,'Faturamento SP3'!$E$2:$E$692,'Infos Relatório'!$B101,'Faturamento SP3'!$Z$2:$Z$692,'Infos Relatório'!BQ$1,'Faturamento SP3'!$T$2:$T$692,"Sim")+SUMIFS('Faturamento SP3'!$P$2:$P$692,'Faturamento SP3'!$D$2:$D$692,'Infos Relatório'!$B$84,'Faturamento SP3'!$E$2:$E$692,'Infos Relatório'!$B101,'Faturamento SP3'!$Z$2:$Z$692,'Infos Relatório'!BQ$1,'Faturamento SP3'!$T$2:$T$692,"Sim")</f>
        <v>0</v>
      </c>
      <c r="BU101" s="27" t="e">
        <f t="shared" si="48"/>
        <v>#DIV/0!</v>
      </c>
      <c r="BV101" s="24">
        <f>SUMIFS('Faturamento SP3'!$H$2:$H$692,'Faturamento SP3'!$D$2:$D$692,'Infos Relatório'!$B$84,'Faturamento SP3'!$E$2:$E$692,'Infos Relatório'!$B101,'Faturamento SP3'!$Z$2:$Z$692,'Infos Relatório'!BQ$1)</f>
        <v>0</v>
      </c>
    </row>
    <row r="102" spans="2:74">
      <c r="B102" s="17" t="s">
        <v>24</v>
      </c>
      <c r="C102" s="23">
        <f>COUNTIFS('Faturamento SP3'!$D$2:$D$692,'Infos Relatório'!$B$84,'Faturamento SP3'!$E$2:$E$692,'Infos Relatório'!$B102,'Faturamento SP3'!$Z$2:$Z$692,'Infos Relatório'!C$1)</f>
        <v>0</v>
      </c>
      <c r="D102" s="13">
        <f>SUMIFS('Faturamento SP3'!$G$2:$G$692,'Faturamento SP3'!$D$2:$D$692,'Infos Relatório'!$B$84,'Faturamento SP3'!$E$2:$E$692,'Infos Relatório'!$B102,'Faturamento SP3'!$Z$2:$Z$692,'Infos Relatório'!C$1)</f>
        <v>0</v>
      </c>
      <c r="E102" s="13">
        <f>SUMIFS('Faturamento SP3'!$J$2:$J$692,'Faturamento SP3'!$D$2:$D$692,'Infos Relatório'!$B$84,'Faturamento SP3'!$E$2:$E$692,'Infos Relatório'!$B102,'Faturamento SP3'!$Z$2:$Z$692,'Infos Relatório'!C$1)</f>
        <v>0</v>
      </c>
      <c r="F102" s="14">
        <f>SUMIFS('Faturamento SP3'!$O$2:$O$692,'Faturamento SP3'!$D$2:$D$692,'Infos Relatório'!$B$84,'Faturamento SP3'!$E$2:$E$692,'Infos Relatório'!$B102,'Faturamento SP3'!$Z$2:$Z$692,'Infos Relatório'!C$1,'Faturamento SP3'!$T$2:$T$692,"Sim")+SUMIFS('Faturamento SP3'!$P$2:$P$692,'Faturamento SP3'!$D$2:$D$692,'Infos Relatório'!$B$84,'Faturamento SP3'!$E$2:$E$692,'Infos Relatório'!$B102,'Faturamento SP3'!$Z$2:$Z$692,'Infos Relatório'!C$1,'Faturamento SP3'!$T$2:$T$692,"Sim")</f>
        <v>0</v>
      </c>
      <c r="G102" s="27" t="e">
        <f t="shared" si="37"/>
        <v>#DIV/0!</v>
      </c>
      <c r="H102" s="24">
        <f>SUMIFS('Faturamento SP3'!$H$2:$H$692,'Faturamento SP3'!$D$2:$D$692,'Infos Relatório'!$B$84,'Faturamento SP3'!$E$2:$E$692,'Infos Relatório'!$B102,'Faturamento SP3'!$Z$2:$Z$692,'Infos Relatório'!C$1)</f>
        <v>0</v>
      </c>
      <c r="I102" s="23">
        <f>COUNTIFS('Faturamento SP3'!$D$2:$D$692,'Infos Relatório'!$B$84,'Faturamento SP3'!$E$2:$E$692,'Infos Relatório'!$B102,'Faturamento SP3'!$Z$2:$Z$692,'Infos Relatório'!I$1)</f>
        <v>0</v>
      </c>
      <c r="J102" s="13">
        <f>SUMIFS('Faturamento SP3'!$G$2:$G$692,'Faturamento SP3'!$D$2:$D$692,'Infos Relatório'!$B$84,'Faturamento SP3'!$E$2:$E$692,'Infos Relatório'!$B102,'Faturamento SP3'!$Z$2:$Z$692,'Infos Relatório'!I$1)</f>
        <v>0</v>
      </c>
      <c r="K102" s="13">
        <f>SUMIFS('Faturamento SP3'!$J$2:$J$692,'Faturamento SP3'!$D$2:$D$692,'Infos Relatório'!$B$84,'Faturamento SP3'!$E$2:$E$692,'Infos Relatório'!$B102,'Faturamento SP3'!$Z$2:$Z$692,'Infos Relatório'!I$1)</f>
        <v>0</v>
      </c>
      <c r="L102" s="14">
        <f>SUMIFS('Faturamento SP3'!$O$2:$O$692,'Faturamento SP3'!$D$2:$D$692,'Infos Relatório'!$B$84,'Faturamento SP3'!$E$2:$E$692,'Infos Relatório'!$B102,'Faturamento SP3'!$Z$2:$Z$692,'Infos Relatório'!I$1,'Faturamento SP3'!$T$2:$T$692,"Sim")+SUMIFS('Faturamento SP3'!$P$2:$P$692,'Faturamento SP3'!$D$2:$D$692,'Infos Relatório'!$B$84,'Faturamento SP3'!$E$2:$E$692,'Infos Relatório'!$B102,'Faturamento SP3'!$Z$2:$Z$692,'Infos Relatório'!I$1,'Faturamento SP3'!$T$2:$T$692,"Sim")</f>
        <v>0</v>
      </c>
      <c r="M102" s="27" t="e">
        <f t="shared" si="38"/>
        <v>#DIV/0!</v>
      </c>
      <c r="N102" s="24">
        <f>SUMIFS('Faturamento SP3'!$H$2:$H$692,'Faturamento SP3'!$D$2:$D$692,'Infos Relatório'!$B$84,'Faturamento SP3'!$E$2:$E$692,'Infos Relatório'!$B102,'Faturamento SP3'!$Z$2:$Z$692,'Infos Relatório'!I$1)</f>
        <v>0</v>
      </c>
      <c r="O102" s="23">
        <f>COUNTIFS('Faturamento SP3'!$D$2:$D$692,'Infos Relatório'!$B$84,'Faturamento SP3'!$E$2:$E$692,'Infos Relatório'!$B102,'Faturamento SP3'!$Z$2:$Z$692,'Infos Relatório'!O$1)</f>
        <v>0</v>
      </c>
      <c r="P102" s="13">
        <f>SUMIFS('Faturamento SP3'!$G$2:$G$692,'Faturamento SP3'!$D$2:$D$692,'Infos Relatório'!$B$84,'Faturamento SP3'!$E$2:$E$692,'Infos Relatório'!$B102,'Faturamento SP3'!$Z$2:$Z$692,'Infos Relatório'!O$1)</f>
        <v>0</v>
      </c>
      <c r="Q102" s="13">
        <f>SUMIFS('Faturamento SP3'!$J$2:$J$692,'Faturamento SP3'!$D$2:$D$692,'Infos Relatório'!$B$84,'Faturamento SP3'!$E$2:$E$692,'Infos Relatório'!$B102,'Faturamento SP3'!$Z$2:$Z$692,'Infos Relatório'!O$1)</f>
        <v>0</v>
      </c>
      <c r="R102" s="14">
        <f>SUMIFS('Faturamento SP3'!$O$2:$O$692,'Faturamento SP3'!$D$2:$D$692,'Infos Relatório'!$B$84,'Faturamento SP3'!$E$2:$E$692,'Infos Relatório'!$B102,'Faturamento SP3'!$Z$2:$Z$692,'Infos Relatório'!O$1,'Faturamento SP3'!$T$2:$T$692,"Sim")+SUMIFS('Faturamento SP3'!$P$2:$P$692,'Faturamento SP3'!$D$2:$D$692,'Infos Relatório'!$B$84,'Faturamento SP3'!$E$2:$E$692,'Infos Relatório'!$B102,'Faturamento SP3'!$Z$2:$Z$692,'Infos Relatório'!O$1,'Faturamento SP3'!$T$2:$T$692,"Sim")</f>
        <v>0</v>
      </c>
      <c r="S102" s="27" t="e">
        <f t="shared" si="39"/>
        <v>#DIV/0!</v>
      </c>
      <c r="T102" s="24">
        <f>SUMIFS('Faturamento SP3'!$H$2:$H$692,'Faturamento SP3'!$D$2:$D$692,'Infos Relatório'!$B$84,'Faturamento SP3'!$E$2:$E$692,'Infos Relatório'!$B102,'Faturamento SP3'!$Z$2:$Z$692,'Infos Relatório'!O$1)</f>
        <v>0</v>
      </c>
      <c r="U102" s="23">
        <f>COUNTIFS('Faturamento SP3'!$D$2:$D$692,'Infos Relatório'!$B$84,'Faturamento SP3'!$E$2:$E$692,'Infos Relatório'!$B102,'Faturamento SP3'!$Z$2:$Z$692,'Infos Relatório'!U$1)</f>
        <v>0</v>
      </c>
      <c r="V102" s="13">
        <f>SUMIFS('Faturamento SP3'!$G$2:$G$692,'Faturamento SP3'!$D$2:$D$692,'Infos Relatório'!$B$84,'Faturamento SP3'!$E$2:$E$692,'Infos Relatório'!$B102,'Faturamento SP3'!$Z$2:$Z$692,'Infos Relatório'!U$1)</f>
        <v>0</v>
      </c>
      <c r="W102" s="13">
        <f>SUMIFS('Faturamento SP3'!$J$2:$J$692,'Faturamento SP3'!$D$2:$D$692,'Infos Relatório'!$B$84,'Faturamento SP3'!$E$2:$E$692,'Infos Relatório'!$B102,'Faturamento SP3'!$Z$2:$Z$692,'Infos Relatório'!U$1)</f>
        <v>0</v>
      </c>
      <c r="X102" s="14">
        <f>SUMIFS('Faturamento SP3'!$O$2:$O$692,'Faturamento SP3'!$D$2:$D$692,'Infos Relatório'!$B$84,'Faturamento SP3'!$E$2:$E$692,'Infos Relatório'!$B102,'Faturamento SP3'!$Z$2:$Z$692,'Infos Relatório'!U$1,'Faturamento SP3'!$T$2:$T$692,"Sim")+SUMIFS('Faturamento SP3'!$P$2:$P$692,'Faturamento SP3'!$D$2:$D$692,'Infos Relatório'!$B$84,'Faturamento SP3'!$E$2:$E$692,'Infos Relatório'!$B102,'Faturamento SP3'!$Z$2:$Z$692,'Infos Relatório'!U$1,'Faturamento SP3'!$T$2:$T$692,"Sim")</f>
        <v>0</v>
      </c>
      <c r="Y102" s="27" t="e">
        <f t="shared" si="40"/>
        <v>#DIV/0!</v>
      </c>
      <c r="Z102" s="24">
        <f>SUMIFS('Faturamento SP3'!$H$2:$H$692,'Faturamento SP3'!$D$2:$D$692,'Infos Relatório'!$B$84,'Faturamento SP3'!$E$2:$E$692,'Infos Relatório'!$B102,'Faturamento SP3'!$Z$2:$Z$692,'Infos Relatório'!U$1)</f>
        <v>0</v>
      </c>
      <c r="AA102" s="23">
        <f>COUNTIFS('Faturamento SP3'!$D$2:$D$692,'Infos Relatório'!$B$84,'Faturamento SP3'!$E$2:$E$692,'Infos Relatório'!$B102,'Faturamento SP3'!$Z$2:$Z$692,'Infos Relatório'!AA$1)</f>
        <v>0</v>
      </c>
      <c r="AB102" s="13">
        <f>SUMIFS('Faturamento SP3'!$G$2:$G$692,'Faturamento SP3'!$D$2:$D$692,'Infos Relatório'!$B$84,'Faturamento SP3'!$E$2:$E$692,'Infos Relatório'!$B102,'Faturamento SP3'!$Z$2:$Z$692,'Infos Relatório'!AA$1)</f>
        <v>0</v>
      </c>
      <c r="AC102" s="13">
        <f>SUMIFS('Faturamento SP3'!$J$2:$J$692,'Faturamento SP3'!$D$2:$D$692,'Infos Relatório'!$B$84,'Faturamento SP3'!$E$2:$E$692,'Infos Relatório'!$B102,'Faturamento SP3'!$Z$2:$Z$692,'Infos Relatório'!AA$1)</f>
        <v>0</v>
      </c>
      <c r="AD102" s="14">
        <f>SUMIFS('Faturamento SP3'!$O$2:$O$692,'Faturamento SP3'!$D$2:$D$692,'Infos Relatório'!$B$84,'Faturamento SP3'!$E$2:$E$692,'Infos Relatório'!$B102,'Faturamento SP3'!$Z$2:$Z$692,'Infos Relatório'!AA$1,'Faturamento SP3'!$T$2:$T$692,"Sim")+SUMIFS('Faturamento SP3'!$P$2:$P$692,'Faturamento SP3'!$D$2:$D$692,'Infos Relatório'!$B$84,'Faturamento SP3'!$E$2:$E$692,'Infos Relatório'!$B102,'Faturamento SP3'!$Z$2:$Z$692,'Infos Relatório'!AA$1,'Faturamento SP3'!$T$2:$T$692,"Sim")</f>
        <v>0</v>
      </c>
      <c r="AE102" s="27" t="e">
        <f t="shared" si="41"/>
        <v>#DIV/0!</v>
      </c>
      <c r="AF102" s="24">
        <f>SUMIFS('Faturamento SP3'!$H$2:$H$692,'Faturamento SP3'!$D$2:$D$692,'Infos Relatório'!$B$84,'Faturamento SP3'!$E$2:$E$692,'Infos Relatório'!$B102,'Faturamento SP3'!$Z$2:$Z$692,'Infos Relatório'!AA$1)</f>
        <v>0</v>
      </c>
      <c r="AG102" s="23">
        <f>COUNTIFS('Faturamento SP3'!$D$2:$D$692,'Infos Relatório'!$B$84,'Faturamento SP3'!$E$2:$E$692,'Infos Relatório'!$B102,'Faturamento SP3'!$Z$2:$Z$692,'Infos Relatório'!AG$1)</f>
        <v>0</v>
      </c>
      <c r="AH102" s="13">
        <f>SUMIFS('Faturamento SP3'!$G$2:$G$692,'Faturamento SP3'!$D$2:$D$692,'Infos Relatório'!$B$84,'Faturamento SP3'!$E$2:$E$692,'Infos Relatório'!$B102,'Faturamento SP3'!$Z$2:$Z$692,'Infos Relatório'!AG$1)</f>
        <v>0</v>
      </c>
      <c r="AI102" s="13">
        <f>SUMIFS('Faturamento SP3'!$J$2:$J$692,'Faturamento SP3'!$D$2:$D$692,'Infos Relatório'!$B$84,'Faturamento SP3'!$E$2:$E$692,'Infos Relatório'!$B102,'Faturamento SP3'!$Z$2:$Z$692,'Infos Relatório'!AG$1)</f>
        <v>0</v>
      </c>
      <c r="AJ102" s="14">
        <f>SUMIFS('Faturamento SP3'!$O$2:$O$692,'Faturamento SP3'!$D$2:$D$692,'Infos Relatório'!$B$84,'Faturamento SP3'!$E$2:$E$692,'Infos Relatório'!$B102,'Faturamento SP3'!$Z$2:$Z$692,'Infos Relatório'!AG$1,'Faturamento SP3'!$T$2:$T$692,"Sim")+SUMIFS('Faturamento SP3'!$P$2:$P$692,'Faturamento SP3'!$D$2:$D$692,'Infos Relatório'!$B$84,'Faturamento SP3'!$E$2:$E$692,'Infos Relatório'!$B102,'Faturamento SP3'!$Z$2:$Z$692,'Infos Relatório'!AG$1,'Faturamento SP3'!$T$2:$T$692,"Sim")</f>
        <v>0</v>
      </c>
      <c r="AK102" s="27" t="e">
        <f t="shared" si="42"/>
        <v>#DIV/0!</v>
      </c>
      <c r="AL102" s="24">
        <f>SUMIFS('Faturamento SP3'!$H$2:$H$692,'Faturamento SP3'!$D$2:$D$692,'Infos Relatório'!$B$84,'Faturamento SP3'!$E$2:$E$692,'Infos Relatório'!$B102,'Faturamento SP3'!$Z$2:$Z$692,'Infos Relatório'!AG$1)</f>
        <v>0</v>
      </c>
      <c r="AM102" s="23">
        <f>COUNTIFS('Faturamento SP3'!$D$2:$D$692,'Infos Relatório'!$B$84,'Faturamento SP3'!$E$2:$E$692,'Infos Relatório'!$B102,'Faturamento SP3'!$Z$2:$Z$692,'Infos Relatório'!AM$1)</f>
        <v>0</v>
      </c>
      <c r="AN102" s="13">
        <f>SUMIFS('Faturamento SP3'!$G$2:$G$692,'Faturamento SP3'!$D$2:$D$692,'Infos Relatório'!$B$84,'Faturamento SP3'!$E$2:$E$692,'Infos Relatório'!$B102,'Faturamento SP3'!$Z$2:$Z$692,'Infos Relatório'!AM$1)</f>
        <v>0</v>
      </c>
      <c r="AO102" s="13">
        <f>SUMIFS('Faturamento SP3'!$J$2:$J$692,'Faturamento SP3'!$D$2:$D$692,'Infos Relatório'!$B$84,'Faturamento SP3'!$E$2:$E$692,'Infos Relatório'!$B102,'Faturamento SP3'!$Z$2:$Z$692,'Infos Relatório'!AM$1)</f>
        <v>0</v>
      </c>
      <c r="AP102" s="14">
        <f>SUMIFS('Faturamento SP3'!$O$2:$O$692,'Faturamento SP3'!$D$2:$D$692,'Infos Relatório'!$B$84,'Faturamento SP3'!$E$2:$E$692,'Infos Relatório'!$B102,'Faturamento SP3'!$Z$2:$Z$692,'Infos Relatório'!AM$1,'Faturamento SP3'!$T$2:$T$692,"Sim")+SUMIFS('Faturamento SP3'!$P$2:$P$692,'Faturamento SP3'!$D$2:$D$692,'Infos Relatório'!$B$84,'Faturamento SP3'!$E$2:$E$692,'Infos Relatório'!$B102,'Faturamento SP3'!$Z$2:$Z$692,'Infos Relatório'!AM$1,'Faturamento SP3'!$T$2:$T$692,"Sim")</f>
        <v>0</v>
      </c>
      <c r="AQ102" s="27" t="e">
        <f t="shared" si="43"/>
        <v>#DIV/0!</v>
      </c>
      <c r="AR102" s="24">
        <f>SUMIFS('Faturamento SP3'!$H$2:$H$692,'Faturamento SP3'!$D$2:$D$692,'Infos Relatório'!$B$84,'Faturamento SP3'!$E$2:$E$692,'Infos Relatório'!$B102,'Faturamento SP3'!$Z$2:$Z$692,'Infos Relatório'!AM$1)</f>
        <v>0</v>
      </c>
      <c r="AS102" s="23">
        <f>COUNTIFS('Faturamento SP3'!$D$2:$D$692,'Infos Relatório'!$B$84,'Faturamento SP3'!$E$2:$E$692,'Infos Relatório'!$B102,'Faturamento SP3'!$Z$2:$Z$692,'Infos Relatório'!AS$1)</f>
        <v>0</v>
      </c>
      <c r="AT102" s="13">
        <f>SUMIFS('Faturamento SP3'!$G$2:$G$692,'Faturamento SP3'!$D$2:$D$692,'Infos Relatório'!$B$84,'Faturamento SP3'!$E$2:$E$692,'Infos Relatório'!$B102,'Faturamento SP3'!$Z$2:$Z$692,'Infos Relatório'!AS$1)</f>
        <v>0</v>
      </c>
      <c r="AU102" s="13">
        <f>SUMIFS('Faturamento SP3'!$J$2:$J$692,'Faturamento SP3'!$D$2:$D$692,'Infos Relatório'!$B$84,'Faturamento SP3'!$E$2:$E$692,'Infos Relatório'!$B102,'Faturamento SP3'!$Z$2:$Z$692,'Infos Relatório'!AS$1)</f>
        <v>0</v>
      </c>
      <c r="AV102" s="14">
        <f>SUMIFS('Faturamento SP3'!$O$2:$O$692,'Faturamento SP3'!$D$2:$D$692,'Infos Relatório'!$B$84,'Faturamento SP3'!$E$2:$E$692,'Infos Relatório'!$B102,'Faturamento SP3'!$Z$2:$Z$692,'Infos Relatório'!AS$1,'Faturamento SP3'!$T$2:$T$692,"Sim")+SUMIFS('Faturamento SP3'!$P$2:$P$692,'Faturamento SP3'!$D$2:$D$692,'Infos Relatório'!$B$84,'Faturamento SP3'!$E$2:$E$692,'Infos Relatório'!$B102,'Faturamento SP3'!$Z$2:$Z$692,'Infos Relatório'!AS$1,'Faturamento SP3'!$T$2:$T$692,"Sim")</f>
        <v>0</v>
      </c>
      <c r="AW102" s="27" t="e">
        <f t="shared" si="44"/>
        <v>#DIV/0!</v>
      </c>
      <c r="AX102" s="24">
        <f>SUMIFS('Faturamento SP3'!$H$2:$H$692,'Faturamento SP3'!$D$2:$D$692,'Infos Relatório'!$B$84,'Faturamento SP3'!$E$2:$E$692,'Infos Relatório'!$B102,'Faturamento SP3'!$Z$2:$Z$692,'Infos Relatório'!AS$1)</f>
        <v>0</v>
      </c>
      <c r="AY102" s="23">
        <f>COUNTIFS('Faturamento SP3'!$D$2:$D$692,'Infos Relatório'!$B$84,'Faturamento SP3'!$E$2:$E$692,'Infos Relatório'!$B102,'Faturamento SP3'!$Z$2:$Z$692,'Infos Relatório'!AY$1)</f>
        <v>0</v>
      </c>
      <c r="AZ102" s="13">
        <f>SUMIFS('Faturamento SP3'!$G$2:$G$692,'Faturamento SP3'!$D$2:$D$692,'Infos Relatório'!$B$84,'Faturamento SP3'!$E$2:$E$692,'Infos Relatório'!$B102,'Faturamento SP3'!$Z$2:$Z$692,'Infos Relatório'!AY$1)</f>
        <v>0</v>
      </c>
      <c r="BA102" s="13">
        <f>SUMIFS('Faturamento SP3'!$J$2:$J$692,'Faturamento SP3'!$D$2:$D$692,'Infos Relatório'!$B$84,'Faturamento SP3'!$E$2:$E$692,'Infos Relatório'!$B102,'Faturamento SP3'!$Z$2:$Z$692,'Infos Relatório'!AY$1)</f>
        <v>0</v>
      </c>
      <c r="BB102" s="14">
        <f>SUMIFS('Faturamento SP3'!$O$2:$O$692,'Faturamento SP3'!$D$2:$D$692,'Infos Relatório'!$B$84,'Faturamento SP3'!$E$2:$E$692,'Infos Relatório'!$B102,'Faturamento SP3'!$Z$2:$Z$692,'Infos Relatório'!AY$1,'Faturamento SP3'!$T$2:$T$692,"Sim")+SUMIFS('Faturamento SP3'!$P$2:$P$692,'Faturamento SP3'!$D$2:$D$692,'Infos Relatório'!$B$84,'Faturamento SP3'!$E$2:$E$692,'Infos Relatório'!$B102,'Faturamento SP3'!$Z$2:$Z$692,'Infos Relatório'!AY$1,'Faturamento SP3'!$T$2:$T$692,"Sim")</f>
        <v>0</v>
      </c>
      <c r="BC102" s="27" t="e">
        <f t="shared" si="45"/>
        <v>#DIV/0!</v>
      </c>
      <c r="BD102" s="24">
        <f>SUMIFS('Faturamento SP3'!$H$2:$H$692,'Faturamento SP3'!$D$2:$D$692,'Infos Relatório'!$B$84,'Faturamento SP3'!$E$2:$E$692,'Infos Relatório'!$B102,'Faturamento SP3'!$Z$2:$Z$692,'Infos Relatório'!AY$1)</f>
        <v>0</v>
      </c>
      <c r="BE102" s="23">
        <f>COUNTIFS('Faturamento SP3'!$D$2:$D$692,'Infos Relatório'!$B$84,'Faturamento SP3'!$E$2:$E$692,'Infos Relatório'!$B102,'Faturamento SP3'!$Z$2:$Z$692,'Infos Relatório'!BE$1)</f>
        <v>0</v>
      </c>
      <c r="BF102" s="13">
        <f>SUMIFS('Faturamento SP3'!$G$2:$G$692,'Faturamento SP3'!$D$2:$D$692,'Infos Relatório'!$B$84,'Faturamento SP3'!$E$2:$E$692,'Infos Relatório'!$B102,'Faturamento SP3'!$Z$2:$Z$692,'Infos Relatório'!BE$1)</f>
        <v>0</v>
      </c>
      <c r="BG102" s="13">
        <f>SUMIFS('Faturamento SP3'!$J$2:$J$692,'Faturamento SP3'!$D$2:$D$692,'Infos Relatório'!$B$84,'Faturamento SP3'!$E$2:$E$692,'Infos Relatório'!$B102,'Faturamento SP3'!$Z$2:$Z$692,'Infos Relatório'!BE$1)</f>
        <v>0</v>
      </c>
      <c r="BH102" s="14">
        <f>SUMIFS('Faturamento SP3'!$O$2:$O$692,'Faturamento SP3'!$D$2:$D$692,'Infos Relatório'!$B$84,'Faturamento SP3'!$E$2:$E$692,'Infos Relatório'!$B102,'Faturamento SP3'!$Z$2:$Z$692,'Infos Relatório'!BE$1,'Faturamento SP3'!$T$2:$T$692,"Sim")+SUMIFS('Faturamento SP3'!$P$2:$P$692,'Faturamento SP3'!$D$2:$D$692,'Infos Relatório'!$B$84,'Faturamento SP3'!$E$2:$E$692,'Infos Relatório'!$B102,'Faturamento SP3'!$Z$2:$Z$692,'Infos Relatório'!BE$1,'Faturamento SP3'!$T$2:$T$692,"Sim")</f>
        <v>0</v>
      </c>
      <c r="BI102" s="27" t="e">
        <f t="shared" si="46"/>
        <v>#DIV/0!</v>
      </c>
      <c r="BJ102" s="24">
        <f>SUMIFS('Faturamento SP3'!$H$2:$H$692,'Faturamento SP3'!$D$2:$D$692,'Infos Relatório'!$B$84,'Faturamento SP3'!$E$2:$E$692,'Infos Relatório'!$B102,'Faturamento SP3'!$Z$2:$Z$692,'Infos Relatório'!BE$1)</f>
        <v>0</v>
      </c>
      <c r="BK102" s="23">
        <f>COUNTIFS('Faturamento SP3'!$D$2:$D$692,'Infos Relatório'!$B$84,'Faturamento SP3'!$E$2:$E$692,'Infos Relatório'!$B102,'Faturamento SP3'!$Z$2:$Z$692,'Infos Relatório'!BK$1)</f>
        <v>0</v>
      </c>
      <c r="BL102" s="13">
        <f>SUMIFS('Faturamento SP3'!$G$2:$G$692,'Faturamento SP3'!$D$2:$D$692,'Infos Relatório'!$B$84,'Faturamento SP3'!$E$2:$E$692,'Infos Relatório'!$B102,'Faturamento SP3'!$Z$2:$Z$692,'Infos Relatório'!BK$1)</f>
        <v>0</v>
      </c>
      <c r="BM102" s="13">
        <f>SUMIFS('Faturamento SP3'!$J$2:$J$692,'Faturamento SP3'!$D$2:$D$692,'Infos Relatório'!$B$84,'Faturamento SP3'!$E$2:$E$692,'Infos Relatório'!$B102,'Faturamento SP3'!$Z$2:$Z$692,'Infos Relatório'!BK$1)</f>
        <v>0</v>
      </c>
      <c r="BN102" s="14">
        <f>SUMIFS('Faturamento SP3'!$O$2:$O$692,'Faturamento SP3'!$D$2:$D$692,'Infos Relatório'!$B$84,'Faturamento SP3'!$E$2:$E$692,'Infos Relatório'!$B102,'Faturamento SP3'!$Z$2:$Z$692,'Infos Relatório'!BK$1,'Faturamento SP3'!$T$2:$T$692,"Sim")+SUMIFS('Faturamento SP3'!$P$2:$P$692,'Faturamento SP3'!$D$2:$D$692,'Infos Relatório'!$B$84,'Faturamento SP3'!$E$2:$E$692,'Infos Relatório'!$B102,'Faturamento SP3'!$Z$2:$Z$692,'Infos Relatório'!BK$1,'Faturamento SP3'!$T$2:$T$692,"Sim")</f>
        <v>0</v>
      </c>
      <c r="BO102" s="27" t="e">
        <f t="shared" si="47"/>
        <v>#DIV/0!</v>
      </c>
      <c r="BP102" s="24">
        <f>SUMIFS('Faturamento SP3'!$H$2:$H$692,'Faturamento SP3'!$D$2:$D$692,'Infos Relatório'!$B$84,'Faturamento SP3'!$E$2:$E$692,'Infos Relatório'!$B102,'Faturamento SP3'!$Z$2:$Z$692,'Infos Relatório'!BK$1)</f>
        <v>0</v>
      </c>
      <c r="BQ102" s="23">
        <f>COUNTIFS('Faturamento SP3'!$D$2:$D$692,'Infos Relatório'!$B$84,'Faturamento SP3'!$E$2:$E$692,'Infos Relatório'!$B102,'Faturamento SP3'!$Z$2:$Z$692,'Infos Relatório'!BQ$1)</f>
        <v>0</v>
      </c>
      <c r="BR102" s="13">
        <f>SUMIFS('Faturamento SP3'!$G$2:$G$692,'Faturamento SP3'!$D$2:$D$692,'Infos Relatório'!$B$84,'Faturamento SP3'!$E$2:$E$692,'Infos Relatório'!$B102,'Faturamento SP3'!$Z$2:$Z$692,'Infos Relatório'!BQ$1)</f>
        <v>0</v>
      </c>
      <c r="BS102" s="13">
        <f>SUMIFS('Faturamento SP3'!$J$2:$J$692,'Faturamento SP3'!$D$2:$D$692,'Infos Relatório'!$B$84,'Faturamento SP3'!$E$2:$E$692,'Infos Relatório'!$B102,'Faturamento SP3'!$Z$2:$Z$692,'Infos Relatório'!BQ$1)</f>
        <v>0</v>
      </c>
      <c r="BT102" s="14">
        <f>SUMIFS('Faturamento SP3'!$O$2:$O$692,'Faturamento SP3'!$D$2:$D$692,'Infos Relatório'!$B$84,'Faturamento SP3'!$E$2:$E$692,'Infos Relatório'!$B102,'Faturamento SP3'!$Z$2:$Z$692,'Infos Relatório'!BQ$1,'Faturamento SP3'!$T$2:$T$692,"Sim")+SUMIFS('Faturamento SP3'!$P$2:$P$692,'Faturamento SP3'!$D$2:$D$692,'Infos Relatório'!$B$84,'Faturamento SP3'!$E$2:$E$692,'Infos Relatório'!$B102,'Faturamento SP3'!$Z$2:$Z$692,'Infos Relatório'!BQ$1,'Faturamento SP3'!$T$2:$T$692,"Sim")</f>
        <v>0</v>
      </c>
      <c r="BU102" s="27" t="e">
        <f t="shared" si="48"/>
        <v>#DIV/0!</v>
      </c>
      <c r="BV102" s="24">
        <f>SUMIFS('Faturamento SP3'!$H$2:$H$692,'Faturamento SP3'!$D$2:$D$692,'Infos Relatório'!$B$84,'Faturamento SP3'!$E$2:$E$692,'Infos Relatório'!$B102,'Faturamento SP3'!$Z$2:$Z$692,'Infos Relatório'!BQ$1)</f>
        <v>0</v>
      </c>
    </row>
    <row r="103" spans="2:74">
      <c r="B103" s="17" t="s">
        <v>25</v>
      </c>
      <c r="C103" s="23">
        <f>COUNTIFS('Faturamento SP3'!$D$2:$D$692,'Infos Relatório'!$B$84,'Faturamento SP3'!$E$2:$E$692,'Infos Relatório'!$B103,'Faturamento SP3'!$Z$2:$Z$692,'Infos Relatório'!C$1)</f>
        <v>0</v>
      </c>
      <c r="D103" s="13">
        <f>SUMIFS('Faturamento SP3'!$G$2:$G$692,'Faturamento SP3'!$D$2:$D$692,'Infos Relatório'!$B$84,'Faturamento SP3'!$E$2:$E$692,'Infos Relatório'!$B103,'Faturamento SP3'!$Z$2:$Z$692,'Infos Relatório'!C$1)</f>
        <v>0</v>
      </c>
      <c r="E103" s="13">
        <f>SUMIFS('Faturamento SP3'!$J$2:$J$692,'Faturamento SP3'!$D$2:$D$692,'Infos Relatório'!$B$84,'Faturamento SP3'!$E$2:$E$692,'Infos Relatório'!$B103,'Faturamento SP3'!$Z$2:$Z$692,'Infos Relatório'!C$1)</f>
        <v>0</v>
      </c>
      <c r="F103" s="14">
        <f>SUMIFS('Faturamento SP3'!$O$2:$O$692,'Faturamento SP3'!$D$2:$D$692,'Infos Relatório'!$B$84,'Faturamento SP3'!$E$2:$E$692,'Infos Relatório'!$B103,'Faturamento SP3'!$Z$2:$Z$692,'Infos Relatório'!C$1,'Faturamento SP3'!$T$2:$T$692,"Sim")+SUMIFS('Faturamento SP3'!$P$2:$P$692,'Faturamento SP3'!$D$2:$D$692,'Infos Relatório'!$B$84,'Faturamento SP3'!$E$2:$E$692,'Infos Relatório'!$B103,'Faturamento SP3'!$Z$2:$Z$692,'Infos Relatório'!C$1,'Faturamento SP3'!$T$2:$T$692,"Sim")</f>
        <v>0</v>
      </c>
      <c r="G103" s="27" t="e">
        <f t="shared" si="37"/>
        <v>#DIV/0!</v>
      </c>
      <c r="H103" s="24">
        <f>SUMIFS('Faturamento SP3'!$H$2:$H$692,'Faturamento SP3'!$D$2:$D$692,'Infos Relatório'!$B$84,'Faturamento SP3'!$E$2:$E$692,'Infos Relatório'!$B103,'Faturamento SP3'!$Z$2:$Z$692,'Infos Relatório'!C$1)</f>
        <v>0</v>
      </c>
      <c r="I103" s="23">
        <f>COUNTIFS('Faturamento SP3'!$D$2:$D$692,'Infos Relatório'!$B$84,'Faturamento SP3'!$E$2:$E$692,'Infos Relatório'!$B103,'Faturamento SP3'!$Z$2:$Z$692,'Infos Relatório'!I$1)</f>
        <v>0</v>
      </c>
      <c r="J103" s="13">
        <f>SUMIFS('Faturamento SP3'!$G$2:$G$692,'Faturamento SP3'!$D$2:$D$692,'Infos Relatório'!$B$84,'Faturamento SP3'!$E$2:$E$692,'Infos Relatório'!$B103,'Faturamento SP3'!$Z$2:$Z$692,'Infos Relatório'!I$1)</f>
        <v>0</v>
      </c>
      <c r="K103" s="13">
        <f>SUMIFS('Faturamento SP3'!$J$2:$J$692,'Faturamento SP3'!$D$2:$D$692,'Infos Relatório'!$B$84,'Faturamento SP3'!$E$2:$E$692,'Infos Relatório'!$B103,'Faturamento SP3'!$Z$2:$Z$692,'Infos Relatório'!I$1)</f>
        <v>0</v>
      </c>
      <c r="L103" s="14">
        <f>SUMIFS('Faturamento SP3'!$O$2:$O$692,'Faturamento SP3'!$D$2:$D$692,'Infos Relatório'!$B$84,'Faturamento SP3'!$E$2:$E$692,'Infos Relatório'!$B103,'Faturamento SP3'!$Z$2:$Z$692,'Infos Relatório'!I$1,'Faturamento SP3'!$T$2:$T$692,"Sim")+SUMIFS('Faturamento SP3'!$P$2:$P$692,'Faturamento SP3'!$D$2:$D$692,'Infos Relatório'!$B$84,'Faturamento SP3'!$E$2:$E$692,'Infos Relatório'!$B103,'Faturamento SP3'!$Z$2:$Z$692,'Infos Relatório'!I$1,'Faturamento SP3'!$T$2:$T$692,"Sim")</f>
        <v>0</v>
      </c>
      <c r="M103" s="27" t="e">
        <f t="shared" si="38"/>
        <v>#DIV/0!</v>
      </c>
      <c r="N103" s="24">
        <f>SUMIFS('Faturamento SP3'!$H$2:$H$692,'Faturamento SP3'!$D$2:$D$692,'Infos Relatório'!$B$84,'Faturamento SP3'!$E$2:$E$692,'Infos Relatório'!$B103,'Faturamento SP3'!$Z$2:$Z$692,'Infos Relatório'!I$1)</f>
        <v>0</v>
      </c>
      <c r="O103" s="23">
        <f>COUNTIFS('Faturamento SP3'!$D$2:$D$692,'Infos Relatório'!$B$84,'Faturamento SP3'!$E$2:$E$692,'Infos Relatório'!$B103,'Faturamento SP3'!$Z$2:$Z$692,'Infos Relatório'!O$1)</f>
        <v>0</v>
      </c>
      <c r="P103" s="13">
        <f>SUMIFS('Faturamento SP3'!$G$2:$G$692,'Faturamento SP3'!$D$2:$D$692,'Infos Relatório'!$B$84,'Faturamento SP3'!$E$2:$E$692,'Infos Relatório'!$B103,'Faturamento SP3'!$Z$2:$Z$692,'Infos Relatório'!O$1)</f>
        <v>0</v>
      </c>
      <c r="Q103" s="13">
        <f>SUMIFS('Faturamento SP3'!$J$2:$J$692,'Faturamento SP3'!$D$2:$D$692,'Infos Relatório'!$B$84,'Faturamento SP3'!$E$2:$E$692,'Infos Relatório'!$B103,'Faturamento SP3'!$Z$2:$Z$692,'Infos Relatório'!O$1)</f>
        <v>0</v>
      </c>
      <c r="R103" s="14">
        <f>SUMIFS('Faturamento SP3'!$O$2:$O$692,'Faturamento SP3'!$D$2:$D$692,'Infos Relatório'!$B$84,'Faturamento SP3'!$E$2:$E$692,'Infos Relatório'!$B103,'Faturamento SP3'!$Z$2:$Z$692,'Infos Relatório'!O$1,'Faturamento SP3'!$T$2:$T$692,"Sim")+SUMIFS('Faturamento SP3'!$P$2:$P$692,'Faturamento SP3'!$D$2:$D$692,'Infos Relatório'!$B$84,'Faturamento SP3'!$E$2:$E$692,'Infos Relatório'!$B103,'Faturamento SP3'!$Z$2:$Z$692,'Infos Relatório'!O$1,'Faturamento SP3'!$T$2:$T$692,"Sim")</f>
        <v>0</v>
      </c>
      <c r="S103" s="27" t="e">
        <f t="shared" si="39"/>
        <v>#DIV/0!</v>
      </c>
      <c r="T103" s="24">
        <f>SUMIFS('Faturamento SP3'!$H$2:$H$692,'Faturamento SP3'!$D$2:$D$692,'Infos Relatório'!$B$84,'Faturamento SP3'!$E$2:$E$692,'Infos Relatório'!$B103,'Faturamento SP3'!$Z$2:$Z$692,'Infos Relatório'!O$1)</f>
        <v>0</v>
      </c>
      <c r="U103" s="23">
        <f>COUNTIFS('Faturamento SP3'!$D$2:$D$692,'Infos Relatório'!$B$84,'Faturamento SP3'!$E$2:$E$692,'Infos Relatório'!$B103,'Faturamento SP3'!$Z$2:$Z$692,'Infos Relatório'!U$1)</f>
        <v>0</v>
      </c>
      <c r="V103" s="13">
        <f>SUMIFS('Faturamento SP3'!$G$2:$G$692,'Faturamento SP3'!$D$2:$D$692,'Infos Relatório'!$B$84,'Faturamento SP3'!$E$2:$E$692,'Infos Relatório'!$B103,'Faturamento SP3'!$Z$2:$Z$692,'Infos Relatório'!U$1)</f>
        <v>0</v>
      </c>
      <c r="W103" s="13">
        <f>SUMIFS('Faturamento SP3'!$J$2:$J$692,'Faturamento SP3'!$D$2:$D$692,'Infos Relatório'!$B$84,'Faturamento SP3'!$E$2:$E$692,'Infos Relatório'!$B103,'Faturamento SP3'!$Z$2:$Z$692,'Infos Relatório'!U$1)</f>
        <v>0</v>
      </c>
      <c r="X103" s="14">
        <f>SUMIFS('Faturamento SP3'!$O$2:$O$692,'Faturamento SP3'!$D$2:$D$692,'Infos Relatório'!$B$84,'Faturamento SP3'!$E$2:$E$692,'Infos Relatório'!$B103,'Faturamento SP3'!$Z$2:$Z$692,'Infos Relatório'!U$1,'Faturamento SP3'!$T$2:$T$692,"Sim")+SUMIFS('Faturamento SP3'!$P$2:$P$692,'Faturamento SP3'!$D$2:$D$692,'Infos Relatório'!$B$84,'Faturamento SP3'!$E$2:$E$692,'Infos Relatório'!$B103,'Faturamento SP3'!$Z$2:$Z$692,'Infos Relatório'!U$1,'Faturamento SP3'!$T$2:$T$692,"Sim")</f>
        <v>0</v>
      </c>
      <c r="Y103" s="27" t="e">
        <f t="shared" si="40"/>
        <v>#DIV/0!</v>
      </c>
      <c r="Z103" s="24">
        <f>SUMIFS('Faturamento SP3'!$H$2:$H$692,'Faturamento SP3'!$D$2:$D$692,'Infos Relatório'!$B$84,'Faturamento SP3'!$E$2:$E$692,'Infos Relatório'!$B103,'Faturamento SP3'!$Z$2:$Z$692,'Infos Relatório'!U$1)</f>
        <v>0</v>
      </c>
      <c r="AA103" s="23">
        <f>COUNTIFS('Faturamento SP3'!$D$2:$D$692,'Infos Relatório'!$B$84,'Faturamento SP3'!$E$2:$E$692,'Infos Relatório'!$B103,'Faturamento SP3'!$Z$2:$Z$692,'Infos Relatório'!AA$1)</f>
        <v>0</v>
      </c>
      <c r="AB103" s="13">
        <f>SUMIFS('Faturamento SP3'!$G$2:$G$692,'Faturamento SP3'!$D$2:$D$692,'Infos Relatório'!$B$84,'Faturamento SP3'!$E$2:$E$692,'Infos Relatório'!$B103,'Faturamento SP3'!$Z$2:$Z$692,'Infos Relatório'!AA$1)</f>
        <v>0</v>
      </c>
      <c r="AC103" s="13">
        <f>SUMIFS('Faturamento SP3'!$J$2:$J$692,'Faturamento SP3'!$D$2:$D$692,'Infos Relatório'!$B$84,'Faturamento SP3'!$E$2:$E$692,'Infos Relatório'!$B103,'Faturamento SP3'!$Z$2:$Z$692,'Infos Relatório'!AA$1)</f>
        <v>0</v>
      </c>
      <c r="AD103" s="14">
        <f>SUMIFS('Faturamento SP3'!$O$2:$O$692,'Faturamento SP3'!$D$2:$D$692,'Infos Relatório'!$B$84,'Faturamento SP3'!$E$2:$E$692,'Infos Relatório'!$B103,'Faturamento SP3'!$Z$2:$Z$692,'Infos Relatório'!AA$1,'Faturamento SP3'!$T$2:$T$692,"Sim")+SUMIFS('Faturamento SP3'!$P$2:$P$692,'Faturamento SP3'!$D$2:$D$692,'Infos Relatório'!$B$84,'Faturamento SP3'!$E$2:$E$692,'Infos Relatório'!$B103,'Faturamento SP3'!$Z$2:$Z$692,'Infos Relatório'!AA$1,'Faturamento SP3'!$T$2:$T$692,"Sim")</f>
        <v>0</v>
      </c>
      <c r="AE103" s="27" t="e">
        <f t="shared" si="41"/>
        <v>#DIV/0!</v>
      </c>
      <c r="AF103" s="24">
        <f>SUMIFS('Faturamento SP3'!$H$2:$H$692,'Faturamento SP3'!$D$2:$D$692,'Infos Relatório'!$B$84,'Faturamento SP3'!$E$2:$E$692,'Infos Relatório'!$B103,'Faturamento SP3'!$Z$2:$Z$692,'Infos Relatório'!AA$1)</f>
        <v>0</v>
      </c>
      <c r="AG103" s="23">
        <f>COUNTIFS('Faturamento SP3'!$D$2:$D$692,'Infos Relatório'!$B$84,'Faturamento SP3'!$E$2:$E$692,'Infos Relatório'!$B103,'Faturamento SP3'!$Z$2:$Z$692,'Infos Relatório'!AG$1)</f>
        <v>0</v>
      </c>
      <c r="AH103" s="13">
        <f>SUMIFS('Faturamento SP3'!$G$2:$G$692,'Faturamento SP3'!$D$2:$D$692,'Infos Relatório'!$B$84,'Faturamento SP3'!$E$2:$E$692,'Infos Relatório'!$B103,'Faturamento SP3'!$Z$2:$Z$692,'Infos Relatório'!AG$1)</f>
        <v>0</v>
      </c>
      <c r="AI103" s="13">
        <f>SUMIFS('Faturamento SP3'!$J$2:$J$692,'Faturamento SP3'!$D$2:$D$692,'Infos Relatório'!$B$84,'Faturamento SP3'!$E$2:$E$692,'Infos Relatório'!$B103,'Faturamento SP3'!$Z$2:$Z$692,'Infos Relatório'!AG$1)</f>
        <v>0</v>
      </c>
      <c r="AJ103" s="14">
        <f>SUMIFS('Faturamento SP3'!$O$2:$O$692,'Faturamento SP3'!$D$2:$D$692,'Infos Relatório'!$B$84,'Faturamento SP3'!$E$2:$E$692,'Infos Relatório'!$B103,'Faturamento SP3'!$Z$2:$Z$692,'Infos Relatório'!AG$1,'Faturamento SP3'!$T$2:$T$692,"Sim")+SUMIFS('Faturamento SP3'!$P$2:$P$692,'Faturamento SP3'!$D$2:$D$692,'Infos Relatório'!$B$84,'Faturamento SP3'!$E$2:$E$692,'Infos Relatório'!$B103,'Faturamento SP3'!$Z$2:$Z$692,'Infos Relatório'!AG$1,'Faturamento SP3'!$T$2:$T$692,"Sim")</f>
        <v>0</v>
      </c>
      <c r="AK103" s="27" t="e">
        <f t="shared" si="42"/>
        <v>#DIV/0!</v>
      </c>
      <c r="AL103" s="24">
        <f>SUMIFS('Faturamento SP3'!$H$2:$H$692,'Faturamento SP3'!$D$2:$D$692,'Infos Relatório'!$B$84,'Faturamento SP3'!$E$2:$E$692,'Infos Relatório'!$B103,'Faturamento SP3'!$Z$2:$Z$692,'Infos Relatório'!AG$1)</f>
        <v>0</v>
      </c>
      <c r="AM103" s="23">
        <f>COUNTIFS('Faturamento SP3'!$D$2:$D$692,'Infos Relatório'!$B$84,'Faturamento SP3'!$E$2:$E$692,'Infos Relatório'!$B103,'Faturamento SP3'!$Z$2:$Z$692,'Infos Relatório'!AM$1)</f>
        <v>0</v>
      </c>
      <c r="AN103" s="13">
        <f>SUMIFS('Faturamento SP3'!$G$2:$G$692,'Faturamento SP3'!$D$2:$D$692,'Infos Relatório'!$B$84,'Faturamento SP3'!$E$2:$E$692,'Infos Relatório'!$B103,'Faturamento SP3'!$Z$2:$Z$692,'Infos Relatório'!AM$1)</f>
        <v>0</v>
      </c>
      <c r="AO103" s="13">
        <f>SUMIFS('Faturamento SP3'!$J$2:$J$692,'Faturamento SP3'!$D$2:$D$692,'Infos Relatório'!$B$84,'Faturamento SP3'!$E$2:$E$692,'Infos Relatório'!$B103,'Faturamento SP3'!$Z$2:$Z$692,'Infos Relatório'!AM$1)</f>
        <v>0</v>
      </c>
      <c r="AP103" s="14">
        <f>SUMIFS('Faturamento SP3'!$O$2:$O$692,'Faturamento SP3'!$D$2:$D$692,'Infos Relatório'!$B$84,'Faturamento SP3'!$E$2:$E$692,'Infos Relatório'!$B103,'Faturamento SP3'!$Z$2:$Z$692,'Infos Relatório'!AM$1,'Faturamento SP3'!$T$2:$T$692,"Sim")+SUMIFS('Faturamento SP3'!$P$2:$P$692,'Faturamento SP3'!$D$2:$D$692,'Infos Relatório'!$B$84,'Faturamento SP3'!$E$2:$E$692,'Infos Relatório'!$B103,'Faturamento SP3'!$Z$2:$Z$692,'Infos Relatório'!AM$1,'Faturamento SP3'!$T$2:$T$692,"Sim")</f>
        <v>0</v>
      </c>
      <c r="AQ103" s="27" t="e">
        <f t="shared" si="43"/>
        <v>#DIV/0!</v>
      </c>
      <c r="AR103" s="24">
        <f>SUMIFS('Faturamento SP3'!$H$2:$H$692,'Faturamento SP3'!$D$2:$D$692,'Infos Relatório'!$B$84,'Faturamento SP3'!$E$2:$E$692,'Infos Relatório'!$B103,'Faturamento SP3'!$Z$2:$Z$692,'Infos Relatório'!AM$1)</f>
        <v>0</v>
      </c>
      <c r="AS103" s="23">
        <f>COUNTIFS('Faturamento SP3'!$D$2:$D$692,'Infos Relatório'!$B$84,'Faturamento SP3'!$E$2:$E$692,'Infos Relatório'!$B103,'Faturamento SP3'!$Z$2:$Z$692,'Infos Relatório'!AS$1)</f>
        <v>0</v>
      </c>
      <c r="AT103" s="13">
        <f>SUMIFS('Faturamento SP3'!$G$2:$G$692,'Faturamento SP3'!$D$2:$D$692,'Infos Relatório'!$B$84,'Faturamento SP3'!$E$2:$E$692,'Infos Relatório'!$B103,'Faturamento SP3'!$Z$2:$Z$692,'Infos Relatório'!AS$1)</f>
        <v>0</v>
      </c>
      <c r="AU103" s="13">
        <f>SUMIFS('Faturamento SP3'!$J$2:$J$692,'Faturamento SP3'!$D$2:$D$692,'Infos Relatório'!$B$84,'Faturamento SP3'!$E$2:$E$692,'Infos Relatório'!$B103,'Faturamento SP3'!$Z$2:$Z$692,'Infos Relatório'!AS$1)</f>
        <v>0</v>
      </c>
      <c r="AV103" s="14">
        <f>SUMIFS('Faturamento SP3'!$O$2:$O$692,'Faturamento SP3'!$D$2:$D$692,'Infos Relatório'!$B$84,'Faturamento SP3'!$E$2:$E$692,'Infos Relatório'!$B103,'Faturamento SP3'!$Z$2:$Z$692,'Infos Relatório'!AS$1,'Faturamento SP3'!$T$2:$T$692,"Sim")+SUMIFS('Faturamento SP3'!$P$2:$P$692,'Faturamento SP3'!$D$2:$D$692,'Infos Relatório'!$B$84,'Faturamento SP3'!$E$2:$E$692,'Infos Relatório'!$B103,'Faturamento SP3'!$Z$2:$Z$692,'Infos Relatório'!AS$1,'Faturamento SP3'!$T$2:$T$692,"Sim")</f>
        <v>0</v>
      </c>
      <c r="AW103" s="27" t="e">
        <f t="shared" si="44"/>
        <v>#DIV/0!</v>
      </c>
      <c r="AX103" s="24">
        <f>SUMIFS('Faturamento SP3'!$H$2:$H$692,'Faturamento SP3'!$D$2:$D$692,'Infos Relatório'!$B$84,'Faturamento SP3'!$E$2:$E$692,'Infos Relatório'!$B103,'Faturamento SP3'!$Z$2:$Z$692,'Infos Relatório'!AS$1)</f>
        <v>0</v>
      </c>
      <c r="AY103" s="23">
        <f>COUNTIFS('Faturamento SP3'!$D$2:$D$692,'Infos Relatório'!$B$84,'Faturamento SP3'!$E$2:$E$692,'Infos Relatório'!$B103,'Faturamento SP3'!$Z$2:$Z$692,'Infos Relatório'!AY$1)</f>
        <v>0</v>
      </c>
      <c r="AZ103" s="13">
        <f>SUMIFS('Faturamento SP3'!$G$2:$G$692,'Faturamento SP3'!$D$2:$D$692,'Infos Relatório'!$B$84,'Faturamento SP3'!$E$2:$E$692,'Infos Relatório'!$B103,'Faturamento SP3'!$Z$2:$Z$692,'Infos Relatório'!AY$1)</f>
        <v>0</v>
      </c>
      <c r="BA103" s="13">
        <f>SUMIFS('Faturamento SP3'!$J$2:$J$692,'Faturamento SP3'!$D$2:$D$692,'Infos Relatório'!$B$84,'Faturamento SP3'!$E$2:$E$692,'Infos Relatório'!$B103,'Faturamento SP3'!$Z$2:$Z$692,'Infos Relatório'!AY$1)</f>
        <v>0</v>
      </c>
      <c r="BB103" s="14">
        <f>SUMIFS('Faturamento SP3'!$O$2:$O$692,'Faturamento SP3'!$D$2:$D$692,'Infos Relatório'!$B$84,'Faturamento SP3'!$E$2:$E$692,'Infos Relatório'!$B103,'Faturamento SP3'!$Z$2:$Z$692,'Infos Relatório'!AY$1,'Faturamento SP3'!$T$2:$T$692,"Sim")+SUMIFS('Faturamento SP3'!$P$2:$P$692,'Faturamento SP3'!$D$2:$D$692,'Infos Relatório'!$B$84,'Faturamento SP3'!$E$2:$E$692,'Infos Relatório'!$B103,'Faturamento SP3'!$Z$2:$Z$692,'Infos Relatório'!AY$1,'Faturamento SP3'!$T$2:$T$692,"Sim")</f>
        <v>0</v>
      </c>
      <c r="BC103" s="27" t="e">
        <f t="shared" si="45"/>
        <v>#DIV/0!</v>
      </c>
      <c r="BD103" s="24">
        <f>SUMIFS('Faturamento SP3'!$H$2:$H$692,'Faturamento SP3'!$D$2:$D$692,'Infos Relatório'!$B$84,'Faturamento SP3'!$E$2:$E$692,'Infos Relatório'!$B103,'Faturamento SP3'!$Z$2:$Z$692,'Infos Relatório'!AY$1)</f>
        <v>0</v>
      </c>
      <c r="BE103" s="23">
        <f>COUNTIFS('Faturamento SP3'!$D$2:$D$692,'Infos Relatório'!$B$84,'Faturamento SP3'!$E$2:$E$692,'Infos Relatório'!$B103,'Faturamento SP3'!$Z$2:$Z$692,'Infos Relatório'!BE$1)</f>
        <v>0</v>
      </c>
      <c r="BF103" s="13">
        <f>SUMIFS('Faturamento SP3'!$G$2:$G$692,'Faturamento SP3'!$D$2:$D$692,'Infos Relatório'!$B$84,'Faturamento SP3'!$E$2:$E$692,'Infos Relatório'!$B103,'Faturamento SP3'!$Z$2:$Z$692,'Infos Relatório'!BE$1)</f>
        <v>0</v>
      </c>
      <c r="BG103" s="13">
        <f>SUMIFS('Faturamento SP3'!$J$2:$J$692,'Faturamento SP3'!$D$2:$D$692,'Infos Relatório'!$B$84,'Faturamento SP3'!$E$2:$E$692,'Infos Relatório'!$B103,'Faturamento SP3'!$Z$2:$Z$692,'Infos Relatório'!BE$1)</f>
        <v>0</v>
      </c>
      <c r="BH103" s="14">
        <f>SUMIFS('Faturamento SP3'!$O$2:$O$692,'Faturamento SP3'!$D$2:$D$692,'Infos Relatório'!$B$84,'Faturamento SP3'!$E$2:$E$692,'Infos Relatório'!$B103,'Faturamento SP3'!$Z$2:$Z$692,'Infos Relatório'!BE$1,'Faturamento SP3'!$T$2:$T$692,"Sim")+SUMIFS('Faturamento SP3'!$P$2:$P$692,'Faturamento SP3'!$D$2:$D$692,'Infos Relatório'!$B$84,'Faturamento SP3'!$E$2:$E$692,'Infos Relatório'!$B103,'Faturamento SP3'!$Z$2:$Z$692,'Infos Relatório'!BE$1,'Faturamento SP3'!$T$2:$T$692,"Sim")</f>
        <v>0</v>
      </c>
      <c r="BI103" s="27" t="e">
        <f t="shared" si="46"/>
        <v>#DIV/0!</v>
      </c>
      <c r="BJ103" s="24">
        <f>SUMIFS('Faturamento SP3'!$H$2:$H$692,'Faturamento SP3'!$D$2:$D$692,'Infos Relatório'!$B$84,'Faturamento SP3'!$E$2:$E$692,'Infos Relatório'!$B103,'Faturamento SP3'!$Z$2:$Z$692,'Infos Relatório'!BE$1)</f>
        <v>0</v>
      </c>
      <c r="BK103" s="23">
        <f>COUNTIFS('Faturamento SP3'!$D$2:$D$692,'Infos Relatório'!$B$84,'Faturamento SP3'!$E$2:$E$692,'Infos Relatório'!$B103,'Faturamento SP3'!$Z$2:$Z$692,'Infos Relatório'!BK$1)</f>
        <v>0</v>
      </c>
      <c r="BL103" s="13">
        <f>SUMIFS('Faturamento SP3'!$G$2:$G$692,'Faturamento SP3'!$D$2:$D$692,'Infos Relatório'!$B$84,'Faturamento SP3'!$E$2:$E$692,'Infos Relatório'!$B103,'Faturamento SP3'!$Z$2:$Z$692,'Infos Relatório'!BK$1)</f>
        <v>0</v>
      </c>
      <c r="BM103" s="13">
        <f>SUMIFS('Faturamento SP3'!$J$2:$J$692,'Faturamento SP3'!$D$2:$D$692,'Infos Relatório'!$B$84,'Faturamento SP3'!$E$2:$E$692,'Infos Relatório'!$B103,'Faturamento SP3'!$Z$2:$Z$692,'Infos Relatório'!BK$1)</f>
        <v>0</v>
      </c>
      <c r="BN103" s="14">
        <f>SUMIFS('Faturamento SP3'!$O$2:$O$692,'Faturamento SP3'!$D$2:$D$692,'Infos Relatório'!$B$84,'Faturamento SP3'!$E$2:$E$692,'Infos Relatório'!$B103,'Faturamento SP3'!$Z$2:$Z$692,'Infos Relatório'!BK$1,'Faturamento SP3'!$T$2:$T$692,"Sim")+SUMIFS('Faturamento SP3'!$P$2:$P$692,'Faturamento SP3'!$D$2:$D$692,'Infos Relatório'!$B$84,'Faturamento SP3'!$E$2:$E$692,'Infos Relatório'!$B103,'Faturamento SP3'!$Z$2:$Z$692,'Infos Relatório'!BK$1,'Faturamento SP3'!$T$2:$T$692,"Sim")</f>
        <v>0</v>
      </c>
      <c r="BO103" s="27" t="e">
        <f t="shared" si="47"/>
        <v>#DIV/0!</v>
      </c>
      <c r="BP103" s="24">
        <f>SUMIFS('Faturamento SP3'!$H$2:$H$692,'Faturamento SP3'!$D$2:$D$692,'Infos Relatório'!$B$84,'Faturamento SP3'!$E$2:$E$692,'Infos Relatório'!$B103,'Faturamento SP3'!$Z$2:$Z$692,'Infos Relatório'!BK$1)</f>
        <v>0</v>
      </c>
      <c r="BQ103" s="23">
        <f>COUNTIFS('Faturamento SP3'!$D$2:$D$692,'Infos Relatório'!$B$84,'Faturamento SP3'!$E$2:$E$692,'Infos Relatório'!$B103,'Faturamento SP3'!$Z$2:$Z$692,'Infos Relatório'!BQ$1)</f>
        <v>0</v>
      </c>
      <c r="BR103" s="13">
        <f>SUMIFS('Faturamento SP3'!$G$2:$G$692,'Faturamento SP3'!$D$2:$D$692,'Infos Relatório'!$B$84,'Faturamento SP3'!$E$2:$E$692,'Infos Relatório'!$B103,'Faturamento SP3'!$Z$2:$Z$692,'Infos Relatório'!BQ$1)</f>
        <v>0</v>
      </c>
      <c r="BS103" s="13">
        <f>SUMIFS('Faturamento SP3'!$J$2:$J$692,'Faturamento SP3'!$D$2:$D$692,'Infos Relatório'!$B$84,'Faturamento SP3'!$E$2:$E$692,'Infos Relatório'!$B103,'Faturamento SP3'!$Z$2:$Z$692,'Infos Relatório'!BQ$1)</f>
        <v>0</v>
      </c>
      <c r="BT103" s="14">
        <f>SUMIFS('Faturamento SP3'!$O$2:$O$692,'Faturamento SP3'!$D$2:$D$692,'Infos Relatório'!$B$84,'Faturamento SP3'!$E$2:$E$692,'Infos Relatório'!$B103,'Faturamento SP3'!$Z$2:$Z$692,'Infos Relatório'!BQ$1,'Faturamento SP3'!$T$2:$T$692,"Sim")+SUMIFS('Faturamento SP3'!$P$2:$P$692,'Faturamento SP3'!$D$2:$D$692,'Infos Relatório'!$B$84,'Faturamento SP3'!$E$2:$E$692,'Infos Relatório'!$B103,'Faturamento SP3'!$Z$2:$Z$692,'Infos Relatório'!BQ$1,'Faturamento SP3'!$T$2:$T$692,"Sim")</f>
        <v>0</v>
      </c>
      <c r="BU103" s="27" t="e">
        <f t="shared" si="48"/>
        <v>#DIV/0!</v>
      </c>
      <c r="BV103" s="24">
        <f>SUMIFS('Faturamento SP3'!$H$2:$H$692,'Faturamento SP3'!$D$2:$D$692,'Infos Relatório'!$B$84,'Faturamento SP3'!$E$2:$E$692,'Infos Relatório'!$B103,'Faturamento SP3'!$Z$2:$Z$692,'Infos Relatório'!BQ$1)</f>
        <v>0</v>
      </c>
    </row>
    <row r="104" spans="2:74">
      <c r="B104" s="17" t="s">
        <v>26</v>
      </c>
      <c r="C104" s="23">
        <f>COUNTIFS('Faturamento SP3'!$D$2:$D$692,'Infos Relatório'!$B$84,'Faturamento SP3'!$E$2:$E$692,'Infos Relatório'!$B104,'Faturamento SP3'!$Z$2:$Z$692,'Infos Relatório'!C$1)</f>
        <v>0</v>
      </c>
      <c r="D104" s="13">
        <f>SUMIFS('Faturamento SP3'!$G$2:$G$692,'Faturamento SP3'!$D$2:$D$692,'Infos Relatório'!$B$84,'Faturamento SP3'!$E$2:$E$692,'Infos Relatório'!$B104,'Faturamento SP3'!$Z$2:$Z$692,'Infos Relatório'!C$1)</f>
        <v>0</v>
      </c>
      <c r="E104" s="13">
        <f>SUMIFS('Faturamento SP3'!$J$2:$J$692,'Faturamento SP3'!$D$2:$D$692,'Infos Relatório'!$B$84,'Faturamento SP3'!$E$2:$E$692,'Infos Relatório'!$B104,'Faturamento SP3'!$Z$2:$Z$692,'Infos Relatório'!C$1)</f>
        <v>0</v>
      </c>
      <c r="F104" s="14">
        <f>SUMIFS('Faturamento SP3'!$O$2:$O$692,'Faturamento SP3'!$D$2:$D$692,'Infos Relatório'!$B$84,'Faturamento SP3'!$E$2:$E$692,'Infos Relatório'!$B104,'Faturamento SP3'!$Z$2:$Z$692,'Infos Relatório'!C$1,'Faturamento SP3'!$T$2:$T$692,"Sim")+SUMIFS('Faturamento SP3'!$P$2:$P$692,'Faturamento SP3'!$D$2:$D$692,'Infos Relatório'!$B$84,'Faturamento SP3'!$E$2:$E$692,'Infos Relatório'!$B104,'Faturamento SP3'!$Z$2:$Z$692,'Infos Relatório'!C$1,'Faturamento SP3'!$T$2:$T$692,"Sim")</f>
        <v>0</v>
      </c>
      <c r="G104" s="27" t="e">
        <f t="shared" si="37"/>
        <v>#DIV/0!</v>
      </c>
      <c r="H104" s="24">
        <f>SUMIFS('Faturamento SP3'!$H$2:$H$692,'Faturamento SP3'!$D$2:$D$692,'Infos Relatório'!$B$84,'Faturamento SP3'!$E$2:$E$692,'Infos Relatório'!$B104,'Faturamento SP3'!$Z$2:$Z$692,'Infos Relatório'!C$1)</f>
        <v>0</v>
      </c>
      <c r="I104" s="23">
        <f>COUNTIFS('Faturamento SP3'!$D$2:$D$692,'Infos Relatório'!$B$84,'Faturamento SP3'!$E$2:$E$692,'Infos Relatório'!$B104,'Faturamento SP3'!$Z$2:$Z$692,'Infos Relatório'!I$1)</f>
        <v>0</v>
      </c>
      <c r="J104" s="13">
        <f>SUMIFS('Faturamento SP3'!$G$2:$G$692,'Faturamento SP3'!$D$2:$D$692,'Infos Relatório'!$B$84,'Faturamento SP3'!$E$2:$E$692,'Infos Relatório'!$B104,'Faturamento SP3'!$Z$2:$Z$692,'Infos Relatório'!I$1)</f>
        <v>0</v>
      </c>
      <c r="K104" s="13">
        <f>SUMIFS('Faturamento SP3'!$J$2:$J$692,'Faturamento SP3'!$D$2:$D$692,'Infos Relatório'!$B$84,'Faturamento SP3'!$E$2:$E$692,'Infos Relatório'!$B104,'Faturamento SP3'!$Z$2:$Z$692,'Infos Relatório'!I$1)</f>
        <v>0</v>
      </c>
      <c r="L104" s="14">
        <f>SUMIFS('Faturamento SP3'!$O$2:$O$692,'Faturamento SP3'!$D$2:$D$692,'Infos Relatório'!$B$84,'Faturamento SP3'!$E$2:$E$692,'Infos Relatório'!$B104,'Faturamento SP3'!$Z$2:$Z$692,'Infos Relatório'!I$1,'Faturamento SP3'!$T$2:$T$692,"Sim")+SUMIFS('Faturamento SP3'!$P$2:$P$692,'Faturamento SP3'!$D$2:$D$692,'Infos Relatório'!$B$84,'Faturamento SP3'!$E$2:$E$692,'Infos Relatório'!$B104,'Faturamento SP3'!$Z$2:$Z$692,'Infos Relatório'!I$1,'Faturamento SP3'!$T$2:$T$692,"Sim")</f>
        <v>0</v>
      </c>
      <c r="M104" s="27" t="e">
        <f t="shared" si="38"/>
        <v>#DIV/0!</v>
      </c>
      <c r="N104" s="24">
        <f>SUMIFS('Faturamento SP3'!$H$2:$H$692,'Faturamento SP3'!$D$2:$D$692,'Infos Relatório'!$B$84,'Faturamento SP3'!$E$2:$E$692,'Infos Relatório'!$B104,'Faturamento SP3'!$Z$2:$Z$692,'Infos Relatório'!I$1)</f>
        <v>0</v>
      </c>
      <c r="O104" s="23">
        <f>COUNTIFS('Faturamento SP3'!$D$2:$D$692,'Infos Relatório'!$B$84,'Faturamento SP3'!$E$2:$E$692,'Infos Relatório'!$B104,'Faturamento SP3'!$Z$2:$Z$692,'Infos Relatório'!O$1)</f>
        <v>0</v>
      </c>
      <c r="P104" s="13">
        <f>SUMIFS('Faturamento SP3'!$G$2:$G$692,'Faturamento SP3'!$D$2:$D$692,'Infos Relatório'!$B$84,'Faturamento SP3'!$E$2:$E$692,'Infos Relatório'!$B104,'Faturamento SP3'!$Z$2:$Z$692,'Infos Relatório'!O$1)</f>
        <v>0</v>
      </c>
      <c r="Q104" s="13">
        <f>SUMIFS('Faturamento SP3'!$J$2:$J$692,'Faturamento SP3'!$D$2:$D$692,'Infos Relatório'!$B$84,'Faturamento SP3'!$E$2:$E$692,'Infos Relatório'!$B104,'Faturamento SP3'!$Z$2:$Z$692,'Infos Relatório'!O$1)</f>
        <v>0</v>
      </c>
      <c r="R104" s="14">
        <f>SUMIFS('Faturamento SP3'!$O$2:$O$692,'Faturamento SP3'!$D$2:$D$692,'Infos Relatório'!$B$84,'Faturamento SP3'!$E$2:$E$692,'Infos Relatório'!$B104,'Faturamento SP3'!$Z$2:$Z$692,'Infos Relatório'!O$1,'Faturamento SP3'!$T$2:$T$692,"Sim")+SUMIFS('Faturamento SP3'!$P$2:$P$692,'Faturamento SP3'!$D$2:$D$692,'Infos Relatório'!$B$84,'Faturamento SP3'!$E$2:$E$692,'Infos Relatório'!$B104,'Faturamento SP3'!$Z$2:$Z$692,'Infos Relatório'!O$1,'Faturamento SP3'!$T$2:$T$692,"Sim")</f>
        <v>0</v>
      </c>
      <c r="S104" s="27" t="e">
        <f t="shared" si="39"/>
        <v>#DIV/0!</v>
      </c>
      <c r="T104" s="24">
        <f>SUMIFS('Faturamento SP3'!$H$2:$H$692,'Faturamento SP3'!$D$2:$D$692,'Infos Relatório'!$B$84,'Faturamento SP3'!$E$2:$E$692,'Infos Relatório'!$B104,'Faturamento SP3'!$Z$2:$Z$692,'Infos Relatório'!O$1)</f>
        <v>0</v>
      </c>
      <c r="U104" s="23">
        <f>COUNTIFS('Faturamento SP3'!$D$2:$D$692,'Infos Relatório'!$B$84,'Faturamento SP3'!$E$2:$E$692,'Infos Relatório'!$B104,'Faturamento SP3'!$Z$2:$Z$692,'Infos Relatório'!U$1)</f>
        <v>0</v>
      </c>
      <c r="V104" s="13">
        <f>SUMIFS('Faturamento SP3'!$G$2:$G$692,'Faturamento SP3'!$D$2:$D$692,'Infos Relatório'!$B$84,'Faturamento SP3'!$E$2:$E$692,'Infos Relatório'!$B104,'Faturamento SP3'!$Z$2:$Z$692,'Infos Relatório'!U$1)</f>
        <v>0</v>
      </c>
      <c r="W104" s="13">
        <f>SUMIFS('Faturamento SP3'!$J$2:$J$692,'Faturamento SP3'!$D$2:$D$692,'Infos Relatório'!$B$84,'Faturamento SP3'!$E$2:$E$692,'Infos Relatório'!$B104,'Faturamento SP3'!$Z$2:$Z$692,'Infos Relatório'!U$1)</f>
        <v>0</v>
      </c>
      <c r="X104" s="14">
        <f>SUMIFS('Faturamento SP3'!$O$2:$O$692,'Faturamento SP3'!$D$2:$D$692,'Infos Relatório'!$B$84,'Faturamento SP3'!$E$2:$E$692,'Infos Relatório'!$B104,'Faturamento SP3'!$Z$2:$Z$692,'Infos Relatório'!U$1,'Faturamento SP3'!$T$2:$T$692,"Sim")+SUMIFS('Faturamento SP3'!$P$2:$P$692,'Faturamento SP3'!$D$2:$D$692,'Infos Relatório'!$B$84,'Faturamento SP3'!$E$2:$E$692,'Infos Relatório'!$B104,'Faturamento SP3'!$Z$2:$Z$692,'Infos Relatório'!U$1,'Faturamento SP3'!$T$2:$T$692,"Sim")</f>
        <v>0</v>
      </c>
      <c r="Y104" s="27" t="e">
        <f t="shared" si="40"/>
        <v>#DIV/0!</v>
      </c>
      <c r="Z104" s="24">
        <f>SUMIFS('Faturamento SP3'!$H$2:$H$692,'Faturamento SP3'!$D$2:$D$692,'Infos Relatório'!$B$84,'Faturamento SP3'!$E$2:$E$692,'Infos Relatório'!$B104,'Faturamento SP3'!$Z$2:$Z$692,'Infos Relatório'!U$1)</f>
        <v>0</v>
      </c>
      <c r="AA104" s="23">
        <f>COUNTIFS('Faturamento SP3'!$D$2:$D$692,'Infos Relatório'!$B$84,'Faturamento SP3'!$E$2:$E$692,'Infos Relatório'!$B104,'Faturamento SP3'!$Z$2:$Z$692,'Infos Relatório'!AA$1)</f>
        <v>0</v>
      </c>
      <c r="AB104" s="13">
        <f>SUMIFS('Faturamento SP3'!$G$2:$G$692,'Faturamento SP3'!$D$2:$D$692,'Infos Relatório'!$B$84,'Faturamento SP3'!$E$2:$E$692,'Infos Relatório'!$B104,'Faturamento SP3'!$Z$2:$Z$692,'Infos Relatório'!AA$1)</f>
        <v>0</v>
      </c>
      <c r="AC104" s="13">
        <f>SUMIFS('Faturamento SP3'!$J$2:$J$692,'Faturamento SP3'!$D$2:$D$692,'Infos Relatório'!$B$84,'Faturamento SP3'!$E$2:$E$692,'Infos Relatório'!$B104,'Faturamento SP3'!$Z$2:$Z$692,'Infos Relatório'!AA$1)</f>
        <v>0</v>
      </c>
      <c r="AD104" s="14">
        <f>SUMIFS('Faturamento SP3'!$O$2:$O$692,'Faturamento SP3'!$D$2:$D$692,'Infos Relatório'!$B$84,'Faturamento SP3'!$E$2:$E$692,'Infos Relatório'!$B104,'Faturamento SP3'!$Z$2:$Z$692,'Infos Relatório'!AA$1,'Faturamento SP3'!$T$2:$T$692,"Sim")+SUMIFS('Faturamento SP3'!$P$2:$P$692,'Faturamento SP3'!$D$2:$D$692,'Infos Relatório'!$B$84,'Faturamento SP3'!$E$2:$E$692,'Infos Relatório'!$B104,'Faturamento SP3'!$Z$2:$Z$692,'Infos Relatório'!AA$1,'Faturamento SP3'!$T$2:$T$692,"Sim")</f>
        <v>0</v>
      </c>
      <c r="AE104" s="27" t="e">
        <f t="shared" si="41"/>
        <v>#DIV/0!</v>
      </c>
      <c r="AF104" s="24">
        <f>SUMIFS('Faturamento SP3'!$H$2:$H$692,'Faturamento SP3'!$D$2:$D$692,'Infos Relatório'!$B$84,'Faturamento SP3'!$E$2:$E$692,'Infos Relatório'!$B104,'Faturamento SP3'!$Z$2:$Z$692,'Infos Relatório'!AA$1)</f>
        <v>0</v>
      </c>
      <c r="AG104" s="23">
        <f>COUNTIFS('Faturamento SP3'!$D$2:$D$692,'Infos Relatório'!$B$84,'Faturamento SP3'!$E$2:$E$692,'Infos Relatório'!$B104,'Faturamento SP3'!$Z$2:$Z$692,'Infos Relatório'!AG$1)</f>
        <v>0</v>
      </c>
      <c r="AH104" s="13">
        <f>SUMIFS('Faturamento SP3'!$G$2:$G$692,'Faturamento SP3'!$D$2:$D$692,'Infos Relatório'!$B$84,'Faturamento SP3'!$E$2:$E$692,'Infos Relatório'!$B104,'Faturamento SP3'!$Z$2:$Z$692,'Infos Relatório'!AG$1)</f>
        <v>0</v>
      </c>
      <c r="AI104" s="13">
        <f>SUMIFS('Faturamento SP3'!$J$2:$J$692,'Faturamento SP3'!$D$2:$D$692,'Infos Relatório'!$B$84,'Faturamento SP3'!$E$2:$E$692,'Infos Relatório'!$B104,'Faturamento SP3'!$Z$2:$Z$692,'Infos Relatório'!AG$1)</f>
        <v>0</v>
      </c>
      <c r="AJ104" s="14">
        <f>SUMIFS('Faturamento SP3'!$O$2:$O$692,'Faturamento SP3'!$D$2:$D$692,'Infos Relatório'!$B$84,'Faturamento SP3'!$E$2:$E$692,'Infos Relatório'!$B104,'Faturamento SP3'!$Z$2:$Z$692,'Infos Relatório'!AG$1,'Faturamento SP3'!$T$2:$T$692,"Sim")+SUMIFS('Faturamento SP3'!$P$2:$P$692,'Faturamento SP3'!$D$2:$D$692,'Infos Relatório'!$B$84,'Faturamento SP3'!$E$2:$E$692,'Infos Relatório'!$B104,'Faturamento SP3'!$Z$2:$Z$692,'Infos Relatório'!AG$1,'Faturamento SP3'!$T$2:$T$692,"Sim")</f>
        <v>0</v>
      </c>
      <c r="AK104" s="27" t="e">
        <f t="shared" si="42"/>
        <v>#DIV/0!</v>
      </c>
      <c r="AL104" s="24">
        <f>SUMIFS('Faturamento SP3'!$H$2:$H$692,'Faturamento SP3'!$D$2:$D$692,'Infos Relatório'!$B$84,'Faturamento SP3'!$E$2:$E$692,'Infos Relatório'!$B104,'Faturamento SP3'!$Z$2:$Z$692,'Infos Relatório'!AG$1)</f>
        <v>0</v>
      </c>
      <c r="AM104" s="23">
        <f>COUNTIFS('Faturamento SP3'!$D$2:$D$692,'Infos Relatório'!$B$84,'Faturamento SP3'!$E$2:$E$692,'Infos Relatório'!$B104,'Faturamento SP3'!$Z$2:$Z$692,'Infos Relatório'!AM$1)</f>
        <v>0</v>
      </c>
      <c r="AN104" s="13">
        <f>SUMIFS('Faturamento SP3'!$G$2:$G$692,'Faturamento SP3'!$D$2:$D$692,'Infos Relatório'!$B$84,'Faturamento SP3'!$E$2:$E$692,'Infos Relatório'!$B104,'Faturamento SP3'!$Z$2:$Z$692,'Infos Relatório'!AM$1)</f>
        <v>0</v>
      </c>
      <c r="AO104" s="13">
        <f>SUMIFS('Faturamento SP3'!$J$2:$J$692,'Faturamento SP3'!$D$2:$D$692,'Infos Relatório'!$B$84,'Faturamento SP3'!$E$2:$E$692,'Infos Relatório'!$B104,'Faturamento SP3'!$Z$2:$Z$692,'Infos Relatório'!AM$1)</f>
        <v>0</v>
      </c>
      <c r="AP104" s="14">
        <f>SUMIFS('Faturamento SP3'!$O$2:$O$692,'Faturamento SP3'!$D$2:$D$692,'Infos Relatório'!$B$84,'Faturamento SP3'!$E$2:$E$692,'Infos Relatório'!$B104,'Faturamento SP3'!$Z$2:$Z$692,'Infos Relatório'!AM$1,'Faturamento SP3'!$T$2:$T$692,"Sim")+SUMIFS('Faturamento SP3'!$P$2:$P$692,'Faturamento SP3'!$D$2:$D$692,'Infos Relatório'!$B$84,'Faturamento SP3'!$E$2:$E$692,'Infos Relatório'!$B104,'Faturamento SP3'!$Z$2:$Z$692,'Infos Relatório'!AM$1,'Faturamento SP3'!$T$2:$T$692,"Sim")</f>
        <v>0</v>
      </c>
      <c r="AQ104" s="27" t="e">
        <f t="shared" si="43"/>
        <v>#DIV/0!</v>
      </c>
      <c r="AR104" s="24">
        <f>SUMIFS('Faturamento SP3'!$H$2:$H$692,'Faturamento SP3'!$D$2:$D$692,'Infos Relatório'!$B$84,'Faturamento SP3'!$E$2:$E$692,'Infos Relatório'!$B104,'Faturamento SP3'!$Z$2:$Z$692,'Infos Relatório'!AM$1)</f>
        <v>0</v>
      </c>
      <c r="AS104" s="23">
        <f>COUNTIFS('Faturamento SP3'!$D$2:$D$692,'Infos Relatório'!$B$84,'Faturamento SP3'!$E$2:$E$692,'Infos Relatório'!$B104,'Faturamento SP3'!$Z$2:$Z$692,'Infos Relatório'!AS$1)</f>
        <v>0</v>
      </c>
      <c r="AT104" s="13">
        <f>SUMIFS('Faturamento SP3'!$G$2:$G$692,'Faturamento SP3'!$D$2:$D$692,'Infos Relatório'!$B$84,'Faturamento SP3'!$E$2:$E$692,'Infos Relatório'!$B104,'Faturamento SP3'!$Z$2:$Z$692,'Infos Relatório'!AS$1)</f>
        <v>0</v>
      </c>
      <c r="AU104" s="13">
        <f>SUMIFS('Faturamento SP3'!$J$2:$J$692,'Faturamento SP3'!$D$2:$D$692,'Infos Relatório'!$B$84,'Faturamento SP3'!$E$2:$E$692,'Infos Relatório'!$B104,'Faturamento SP3'!$Z$2:$Z$692,'Infos Relatório'!AS$1)</f>
        <v>0</v>
      </c>
      <c r="AV104" s="14">
        <f>SUMIFS('Faturamento SP3'!$O$2:$O$692,'Faturamento SP3'!$D$2:$D$692,'Infos Relatório'!$B$84,'Faturamento SP3'!$E$2:$E$692,'Infos Relatório'!$B104,'Faturamento SP3'!$Z$2:$Z$692,'Infos Relatório'!AS$1,'Faturamento SP3'!$T$2:$T$692,"Sim")+SUMIFS('Faturamento SP3'!$P$2:$P$692,'Faturamento SP3'!$D$2:$D$692,'Infos Relatório'!$B$84,'Faturamento SP3'!$E$2:$E$692,'Infos Relatório'!$B104,'Faturamento SP3'!$Z$2:$Z$692,'Infos Relatório'!AS$1,'Faturamento SP3'!$T$2:$T$692,"Sim")</f>
        <v>0</v>
      </c>
      <c r="AW104" s="27" t="e">
        <f t="shared" si="44"/>
        <v>#DIV/0!</v>
      </c>
      <c r="AX104" s="24">
        <f>SUMIFS('Faturamento SP3'!$H$2:$H$692,'Faturamento SP3'!$D$2:$D$692,'Infos Relatório'!$B$84,'Faturamento SP3'!$E$2:$E$692,'Infos Relatório'!$B104,'Faturamento SP3'!$Z$2:$Z$692,'Infos Relatório'!AS$1)</f>
        <v>0</v>
      </c>
      <c r="AY104" s="23">
        <f>COUNTIFS('Faturamento SP3'!$D$2:$D$692,'Infos Relatório'!$B$84,'Faturamento SP3'!$E$2:$E$692,'Infos Relatório'!$B104,'Faturamento SP3'!$Z$2:$Z$692,'Infos Relatório'!AY$1)</f>
        <v>0</v>
      </c>
      <c r="AZ104" s="13">
        <f>SUMIFS('Faturamento SP3'!$G$2:$G$692,'Faturamento SP3'!$D$2:$D$692,'Infos Relatório'!$B$84,'Faturamento SP3'!$E$2:$E$692,'Infos Relatório'!$B104,'Faturamento SP3'!$Z$2:$Z$692,'Infos Relatório'!AY$1)</f>
        <v>0</v>
      </c>
      <c r="BA104" s="13">
        <f>SUMIFS('Faturamento SP3'!$J$2:$J$692,'Faturamento SP3'!$D$2:$D$692,'Infos Relatório'!$B$84,'Faturamento SP3'!$E$2:$E$692,'Infos Relatório'!$B104,'Faturamento SP3'!$Z$2:$Z$692,'Infos Relatório'!AY$1)</f>
        <v>0</v>
      </c>
      <c r="BB104" s="14">
        <f>SUMIFS('Faturamento SP3'!$O$2:$O$692,'Faturamento SP3'!$D$2:$D$692,'Infos Relatório'!$B$84,'Faturamento SP3'!$E$2:$E$692,'Infos Relatório'!$B104,'Faturamento SP3'!$Z$2:$Z$692,'Infos Relatório'!AY$1,'Faturamento SP3'!$T$2:$T$692,"Sim")+SUMIFS('Faturamento SP3'!$P$2:$P$692,'Faturamento SP3'!$D$2:$D$692,'Infos Relatório'!$B$84,'Faturamento SP3'!$E$2:$E$692,'Infos Relatório'!$B104,'Faturamento SP3'!$Z$2:$Z$692,'Infos Relatório'!AY$1,'Faturamento SP3'!$T$2:$T$692,"Sim")</f>
        <v>0</v>
      </c>
      <c r="BC104" s="27" t="e">
        <f t="shared" si="45"/>
        <v>#DIV/0!</v>
      </c>
      <c r="BD104" s="24">
        <f>SUMIFS('Faturamento SP3'!$H$2:$H$692,'Faturamento SP3'!$D$2:$D$692,'Infos Relatório'!$B$84,'Faturamento SP3'!$E$2:$E$692,'Infos Relatório'!$B104,'Faturamento SP3'!$Z$2:$Z$692,'Infos Relatório'!AY$1)</f>
        <v>0</v>
      </c>
      <c r="BE104" s="23">
        <f>COUNTIFS('Faturamento SP3'!$D$2:$D$692,'Infos Relatório'!$B$84,'Faturamento SP3'!$E$2:$E$692,'Infos Relatório'!$B104,'Faturamento SP3'!$Z$2:$Z$692,'Infos Relatório'!BE$1)</f>
        <v>0</v>
      </c>
      <c r="BF104" s="13">
        <f>SUMIFS('Faturamento SP3'!$G$2:$G$692,'Faturamento SP3'!$D$2:$D$692,'Infos Relatório'!$B$84,'Faturamento SP3'!$E$2:$E$692,'Infos Relatório'!$B104,'Faturamento SP3'!$Z$2:$Z$692,'Infos Relatório'!BE$1)</f>
        <v>0</v>
      </c>
      <c r="BG104" s="13">
        <f>SUMIFS('Faturamento SP3'!$J$2:$J$692,'Faturamento SP3'!$D$2:$D$692,'Infos Relatório'!$B$84,'Faturamento SP3'!$E$2:$E$692,'Infos Relatório'!$B104,'Faturamento SP3'!$Z$2:$Z$692,'Infos Relatório'!BE$1)</f>
        <v>0</v>
      </c>
      <c r="BH104" s="14">
        <f>SUMIFS('Faturamento SP3'!$O$2:$O$692,'Faturamento SP3'!$D$2:$D$692,'Infos Relatório'!$B$84,'Faturamento SP3'!$E$2:$E$692,'Infos Relatório'!$B104,'Faturamento SP3'!$Z$2:$Z$692,'Infos Relatório'!BE$1,'Faturamento SP3'!$T$2:$T$692,"Sim")+SUMIFS('Faturamento SP3'!$P$2:$P$692,'Faturamento SP3'!$D$2:$D$692,'Infos Relatório'!$B$84,'Faturamento SP3'!$E$2:$E$692,'Infos Relatório'!$B104,'Faturamento SP3'!$Z$2:$Z$692,'Infos Relatório'!BE$1,'Faturamento SP3'!$T$2:$T$692,"Sim")</f>
        <v>0</v>
      </c>
      <c r="BI104" s="27" t="e">
        <f t="shared" si="46"/>
        <v>#DIV/0!</v>
      </c>
      <c r="BJ104" s="24">
        <f>SUMIFS('Faturamento SP3'!$H$2:$H$692,'Faturamento SP3'!$D$2:$D$692,'Infos Relatório'!$B$84,'Faturamento SP3'!$E$2:$E$692,'Infos Relatório'!$B104,'Faturamento SP3'!$Z$2:$Z$692,'Infos Relatório'!BE$1)</f>
        <v>0</v>
      </c>
      <c r="BK104" s="23">
        <f>COUNTIFS('Faturamento SP3'!$D$2:$D$692,'Infos Relatório'!$B$84,'Faturamento SP3'!$E$2:$E$692,'Infos Relatório'!$B104,'Faturamento SP3'!$Z$2:$Z$692,'Infos Relatório'!BK$1)</f>
        <v>0</v>
      </c>
      <c r="BL104" s="13">
        <f>SUMIFS('Faturamento SP3'!$G$2:$G$692,'Faturamento SP3'!$D$2:$D$692,'Infos Relatório'!$B$84,'Faturamento SP3'!$E$2:$E$692,'Infos Relatório'!$B104,'Faturamento SP3'!$Z$2:$Z$692,'Infos Relatório'!BK$1)</f>
        <v>0</v>
      </c>
      <c r="BM104" s="13">
        <f>SUMIFS('Faturamento SP3'!$J$2:$J$692,'Faturamento SP3'!$D$2:$D$692,'Infos Relatório'!$B$84,'Faturamento SP3'!$E$2:$E$692,'Infos Relatório'!$B104,'Faturamento SP3'!$Z$2:$Z$692,'Infos Relatório'!BK$1)</f>
        <v>0</v>
      </c>
      <c r="BN104" s="14">
        <f>SUMIFS('Faturamento SP3'!$O$2:$O$692,'Faturamento SP3'!$D$2:$D$692,'Infos Relatório'!$B$84,'Faturamento SP3'!$E$2:$E$692,'Infos Relatório'!$B104,'Faturamento SP3'!$Z$2:$Z$692,'Infos Relatório'!BK$1,'Faturamento SP3'!$T$2:$T$692,"Sim")+SUMIFS('Faturamento SP3'!$P$2:$P$692,'Faturamento SP3'!$D$2:$D$692,'Infos Relatório'!$B$84,'Faturamento SP3'!$E$2:$E$692,'Infos Relatório'!$B104,'Faturamento SP3'!$Z$2:$Z$692,'Infos Relatório'!BK$1,'Faturamento SP3'!$T$2:$T$692,"Sim")</f>
        <v>0</v>
      </c>
      <c r="BO104" s="27" t="e">
        <f t="shared" si="47"/>
        <v>#DIV/0!</v>
      </c>
      <c r="BP104" s="24">
        <f>SUMIFS('Faturamento SP3'!$H$2:$H$692,'Faturamento SP3'!$D$2:$D$692,'Infos Relatório'!$B$84,'Faturamento SP3'!$E$2:$E$692,'Infos Relatório'!$B104,'Faturamento SP3'!$Z$2:$Z$692,'Infos Relatório'!BK$1)</f>
        <v>0</v>
      </c>
      <c r="BQ104" s="23">
        <f>COUNTIFS('Faturamento SP3'!$D$2:$D$692,'Infos Relatório'!$B$84,'Faturamento SP3'!$E$2:$E$692,'Infos Relatório'!$B104,'Faturamento SP3'!$Z$2:$Z$692,'Infos Relatório'!BQ$1)</f>
        <v>0</v>
      </c>
      <c r="BR104" s="13">
        <f>SUMIFS('Faturamento SP3'!$G$2:$G$692,'Faturamento SP3'!$D$2:$D$692,'Infos Relatório'!$B$84,'Faturamento SP3'!$E$2:$E$692,'Infos Relatório'!$B104,'Faturamento SP3'!$Z$2:$Z$692,'Infos Relatório'!BQ$1)</f>
        <v>0</v>
      </c>
      <c r="BS104" s="13">
        <f>SUMIFS('Faturamento SP3'!$J$2:$J$692,'Faturamento SP3'!$D$2:$D$692,'Infos Relatório'!$B$84,'Faturamento SP3'!$E$2:$E$692,'Infos Relatório'!$B104,'Faturamento SP3'!$Z$2:$Z$692,'Infos Relatório'!BQ$1)</f>
        <v>0</v>
      </c>
      <c r="BT104" s="14">
        <f>SUMIFS('Faturamento SP3'!$O$2:$O$692,'Faturamento SP3'!$D$2:$D$692,'Infos Relatório'!$B$84,'Faturamento SP3'!$E$2:$E$692,'Infos Relatório'!$B104,'Faturamento SP3'!$Z$2:$Z$692,'Infos Relatório'!BQ$1,'Faturamento SP3'!$T$2:$T$692,"Sim")+SUMIFS('Faturamento SP3'!$P$2:$P$692,'Faturamento SP3'!$D$2:$D$692,'Infos Relatório'!$B$84,'Faturamento SP3'!$E$2:$E$692,'Infos Relatório'!$B104,'Faturamento SP3'!$Z$2:$Z$692,'Infos Relatório'!BQ$1,'Faturamento SP3'!$T$2:$T$692,"Sim")</f>
        <v>0</v>
      </c>
      <c r="BU104" s="27" t="e">
        <f t="shared" si="48"/>
        <v>#DIV/0!</v>
      </c>
      <c r="BV104" s="24">
        <f>SUMIFS('Faturamento SP3'!$H$2:$H$692,'Faturamento SP3'!$D$2:$D$692,'Infos Relatório'!$B$84,'Faturamento SP3'!$E$2:$E$692,'Infos Relatório'!$B104,'Faturamento SP3'!$Z$2:$Z$692,'Infos Relatório'!BQ$1)</f>
        <v>0</v>
      </c>
    </row>
    <row r="105" spans="2:74">
      <c r="B105" s="17" t="s">
        <v>27</v>
      </c>
      <c r="C105" s="23">
        <f>COUNTIFS('Faturamento SP3'!$D$2:$D$692,'Infos Relatório'!$B$84,'Faturamento SP3'!$E$2:$E$692,'Infos Relatório'!$B105,'Faturamento SP3'!$Z$2:$Z$692,'Infos Relatório'!C$1)</f>
        <v>0</v>
      </c>
      <c r="D105" s="13">
        <f>SUMIFS('Faturamento SP3'!$G$2:$G$692,'Faturamento SP3'!$D$2:$D$692,'Infos Relatório'!$B$84,'Faturamento SP3'!$E$2:$E$692,'Infos Relatório'!$B105,'Faturamento SP3'!$Z$2:$Z$692,'Infos Relatório'!C$1)</f>
        <v>0</v>
      </c>
      <c r="E105" s="13">
        <f>SUMIFS('Faturamento SP3'!$J$2:$J$692,'Faturamento SP3'!$D$2:$D$692,'Infos Relatório'!$B$84,'Faturamento SP3'!$E$2:$E$692,'Infos Relatório'!$B105,'Faturamento SP3'!$Z$2:$Z$692,'Infos Relatório'!C$1)</f>
        <v>0</v>
      </c>
      <c r="F105" s="14">
        <f>SUMIFS('Faturamento SP3'!$O$2:$O$692,'Faturamento SP3'!$D$2:$D$692,'Infos Relatório'!$B$84,'Faturamento SP3'!$E$2:$E$692,'Infos Relatório'!$B105,'Faturamento SP3'!$Z$2:$Z$692,'Infos Relatório'!C$1,'Faturamento SP3'!$T$2:$T$692,"Sim")+SUMIFS('Faturamento SP3'!$P$2:$P$692,'Faturamento SP3'!$D$2:$D$692,'Infos Relatório'!$B$84,'Faturamento SP3'!$E$2:$E$692,'Infos Relatório'!$B105,'Faturamento SP3'!$Z$2:$Z$692,'Infos Relatório'!C$1,'Faturamento SP3'!$T$2:$T$692,"Sim")</f>
        <v>0</v>
      </c>
      <c r="G105" s="27" t="e">
        <f t="shared" si="37"/>
        <v>#DIV/0!</v>
      </c>
      <c r="H105" s="24">
        <f>SUMIFS('Faturamento SP3'!$H$2:$H$692,'Faturamento SP3'!$D$2:$D$692,'Infos Relatório'!$B$84,'Faturamento SP3'!$E$2:$E$692,'Infos Relatório'!$B105,'Faturamento SP3'!$Z$2:$Z$692,'Infos Relatório'!C$1)</f>
        <v>0</v>
      </c>
      <c r="I105" s="23">
        <f>COUNTIFS('Faturamento SP3'!$D$2:$D$692,'Infos Relatório'!$B$84,'Faturamento SP3'!$E$2:$E$692,'Infos Relatório'!$B105,'Faturamento SP3'!$Z$2:$Z$692,'Infos Relatório'!I$1)</f>
        <v>0</v>
      </c>
      <c r="J105" s="13">
        <f>SUMIFS('Faturamento SP3'!$G$2:$G$692,'Faturamento SP3'!$D$2:$D$692,'Infos Relatório'!$B$84,'Faturamento SP3'!$E$2:$E$692,'Infos Relatório'!$B105,'Faturamento SP3'!$Z$2:$Z$692,'Infos Relatório'!I$1)</f>
        <v>0</v>
      </c>
      <c r="K105" s="13">
        <f>SUMIFS('Faturamento SP3'!$J$2:$J$692,'Faturamento SP3'!$D$2:$D$692,'Infos Relatório'!$B$84,'Faturamento SP3'!$E$2:$E$692,'Infos Relatório'!$B105,'Faturamento SP3'!$Z$2:$Z$692,'Infos Relatório'!I$1)</f>
        <v>0</v>
      </c>
      <c r="L105" s="14">
        <f>SUMIFS('Faturamento SP3'!$O$2:$O$692,'Faturamento SP3'!$D$2:$D$692,'Infos Relatório'!$B$84,'Faturamento SP3'!$E$2:$E$692,'Infos Relatório'!$B105,'Faturamento SP3'!$Z$2:$Z$692,'Infos Relatório'!I$1,'Faturamento SP3'!$T$2:$T$692,"Sim")+SUMIFS('Faturamento SP3'!$P$2:$P$692,'Faturamento SP3'!$D$2:$D$692,'Infos Relatório'!$B$84,'Faturamento SP3'!$E$2:$E$692,'Infos Relatório'!$B105,'Faturamento SP3'!$Z$2:$Z$692,'Infos Relatório'!I$1,'Faturamento SP3'!$T$2:$T$692,"Sim")</f>
        <v>0</v>
      </c>
      <c r="M105" s="27" t="e">
        <f t="shared" si="38"/>
        <v>#DIV/0!</v>
      </c>
      <c r="N105" s="24">
        <f>SUMIFS('Faturamento SP3'!$H$2:$H$692,'Faturamento SP3'!$D$2:$D$692,'Infos Relatório'!$B$84,'Faturamento SP3'!$E$2:$E$692,'Infos Relatório'!$B105,'Faturamento SP3'!$Z$2:$Z$692,'Infos Relatório'!I$1)</f>
        <v>0</v>
      </c>
      <c r="O105" s="23">
        <f>COUNTIFS('Faturamento SP3'!$D$2:$D$692,'Infos Relatório'!$B$84,'Faturamento SP3'!$E$2:$E$692,'Infos Relatório'!$B105,'Faturamento SP3'!$Z$2:$Z$692,'Infos Relatório'!O$1)</f>
        <v>0</v>
      </c>
      <c r="P105" s="13">
        <f>SUMIFS('Faturamento SP3'!$G$2:$G$692,'Faturamento SP3'!$D$2:$D$692,'Infos Relatório'!$B$84,'Faturamento SP3'!$E$2:$E$692,'Infos Relatório'!$B105,'Faturamento SP3'!$Z$2:$Z$692,'Infos Relatório'!O$1)</f>
        <v>0</v>
      </c>
      <c r="Q105" s="13">
        <f>SUMIFS('Faturamento SP3'!$J$2:$J$692,'Faturamento SP3'!$D$2:$D$692,'Infos Relatório'!$B$84,'Faturamento SP3'!$E$2:$E$692,'Infos Relatório'!$B105,'Faturamento SP3'!$Z$2:$Z$692,'Infos Relatório'!O$1)</f>
        <v>0</v>
      </c>
      <c r="R105" s="14">
        <f>SUMIFS('Faturamento SP3'!$O$2:$O$692,'Faturamento SP3'!$D$2:$D$692,'Infos Relatório'!$B$84,'Faturamento SP3'!$E$2:$E$692,'Infos Relatório'!$B105,'Faturamento SP3'!$Z$2:$Z$692,'Infos Relatório'!O$1,'Faturamento SP3'!$T$2:$T$692,"Sim")+SUMIFS('Faturamento SP3'!$P$2:$P$692,'Faturamento SP3'!$D$2:$D$692,'Infos Relatório'!$B$84,'Faturamento SP3'!$E$2:$E$692,'Infos Relatório'!$B105,'Faturamento SP3'!$Z$2:$Z$692,'Infos Relatório'!O$1,'Faturamento SP3'!$T$2:$T$692,"Sim")</f>
        <v>0</v>
      </c>
      <c r="S105" s="27" t="e">
        <f t="shared" si="39"/>
        <v>#DIV/0!</v>
      </c>
      <c r="T105" s="24">
        <f>SUMIFS('Faturamento SP3'!$H$2:$H$692,'Faturamento SP3'!$D$2:$D$692,'Infos Relatório'!$B$84,'Faturamento SP3'!$E$2:$E$692,'Infos Relatório'!$B105,'Faturamento SP3'!$Z$2:$Z$692,'Infos Relatório'!O$1)</f>
        <v>0</v>
      </c>
      <c r="U105" s="23">
        <f>COUNTIFS('Faturamento SP3'!$D$2:$D$692,'Infos Relatório'!$B$84,'Faturamento SP3'!$E$2:$E$692,'Infos Relatório'!$B105,'Faturamento SP3'!$Z$2:$Z$692,'Infos Relatório'!U$1)</f>
        <v>0</v>
      </c>
      <c r="V105" s="13">
        <f>SUMIFS('Faturamento SP3'!$G$2:$G$692,'Faturamento SP3'!$D$2:$D$692,'Infos Relatório'!$B$84,'Faturamento SP3'!$E$2:$E$692,'Infos Relatório'!$B105,'Faturamento SP3'!$Z$2:$Z$692,'Infos Relatório'!U$1)</f>
        <v>0</v>
      </c>
      <c r="W105" s="13">
        <f>SUMIFS('Faturamento SP3'!$J$2:$J$692,'Faturamento SP3'!$D$2:$D$692,'Infos Relatório'!$B$84,'Faturamento SP3'!$E$2:$E$692,'Infos Relatório'!$B105,'Faturamento SP3'!$Z$2:$Z$692,'Infos Relatório'!U$1)</f>
        <v>0</v>
      </c>
      <c r="X105" s="14">
        <f>SUMIFS('Faturamento SP3'!$O$2:$O$692,'Faturamento SP3'!$D$2:$D$692,'Infos Relatório'!$B$84,'Faturamento SP3'!$E$2:$E$692,'Infos Relatório'!$B105,'Faturamento SP3'!$Z$2:$Z$692,'Infos Relatório'!U$1,'Faturamento SP3'!$T$2:$T$692,"Sim")+SUMIFS('Faturamento SP3'!$P$2:$P$692,'Faturamento SP3'!$D$2:$D$692,'Infos Relatório'!$B$84,'Faturamento SP3'!$E$2:$E$692,'Infos Relatório'!$B105,'Faturamento SP3'!$Z$2:$Z$692,'Infos Relatório'!U$1,'Faturamento SP3'!$T$2:$T$692,"Sim")</f>
        <v>0</v>
      </c>
      <c r="Y105" s="27" t="e">
        <f t="shared" si="40"/>
        <v>#DIV/0!</v>
      </c>
      <c r="Z105" s="24">
        <f>SUMIFS('Faturamento SP3'!$H$2:$H$692,'Faturamento SP3'!$D$2:$D$692,'Infos Relatório'!$B$84,'Faturamento SP3'!$E$2:$E$692,'Infos Relatório'!$B105,'Faturamento SP3'!$Z$2:$Z$692,'Infos Relatório'!U$1)</f>
        <v>0</v>
      </c>
      <c r="AA105" s="23">
        <f>COUNTIFS('Faturamento SP3'!$D$2:$D$692,'Infos Relatório'!$B$84,'Faturamento SP3'!$E$2:$E$692,'Infos Relatório'!$B105,'Faturamento SP3'!$Z$2:$Z$692,'Infos Relatório'!AA$1)</f>
        <v>0</v>
      </c>
      <c r="AB105" s="13">
        <f>SUMIFS('Faturamento SP3'!$G$2:$G$692,'Faturamento SP3'!$D$2:$D$692,'Infos Relatório'!$B$84,'Faturamento SP3'!$E$2:$E$692,'Infos Relatório'!$B105,'Faturamento SP3'!$Z$2:$Z$692,'Infos Relatório'!AA$1)</f>
        <v>0</v>
      </c>
      <c r="AC105" s="13">
        <f>SUMIFS('Faturamento SP3'!$J$2:$J$692,'Faturamento SP3'!$D$2:$D$692,'Infos Relatório'!$B$84,'Faturamento SP3'!$E$2:$E$692,'Infos Relatório'!$B105,'Faturamento SP3'!$Z$2:$Z$692,'Infos Relatório'!AA$1)</f>
        <v>0</v>
      </c>
      <c r="AD105" s="14">
        <f>SUMIFS('Faturamento SP3'!$O$2:$O$692,'Faturamento SP3'!$D$2:$D$692,'Infos Relatório'!$B$84,'Faturamento SP3'!$E$2:$E$692,'Infos Relatório'!$B105,'Faturamento SP3'!$Z$2:$Z$692,'Infos Relatório'!AA$1,'Faturamento SP3'!$T$2:$T$692,"Sim")+SUMIFS('Faturamento SP3'!$P$2:$P$692,'Faturamento SP3'!$D$2:$D$692,'Infos Relatório'!$B$84,'Faturamento SP3'!$E$2:$E$692,'Infos Relatório'!$B105,'Faturamento SP3'!$Z$2:$Z$692,'Infos Relatório'!AA$1,'Faturamento SP3'!$T$2:$T$692,"Sim")</f>
        <v>0</v>
      </c>
      <c r="AE105" s="27" t="e">
        <f t="shared" si="41"/>
        <v>#DIV/0!</v>
      </c>
      <c r="AF105" s="24">
        <f>SUMIFS('Faturamento SP3'!$H$2:$H$692,'Faturamento SP3'!$D$2:$D$692,'Infos Relatório'!$B$84,'Faturamento SP3'!$E$2:$E$692,'Infos Relatório'!$B105,'Faturamento SP3'!$Z$2:$Z$692,'Infos Relatório'!AA$1)</f>
        <v>0</v>
      </c>
      <c r="AG105" s="23">
        <f>COUNTIFS('Faturamento SP3'!$D$2:$D$692,'Infos Relatório'!$B$84,'Faturamento SP3'!$E$2:$E$692,'Infos Relatório'!$B105,'Faturamento SP3'!$Z$2:$Z$692,'Infos Relatório'!AG$1)</f>
        <v>0</v>
      </c>
      <c r="AH105" s="13">
        <f>SUMIFS('Faturamento SP3'!$G$2:$G$692,'Faturamento SP3'!$D$2:$D$692,'Infos Relatório'!$B$84,'Faturamento SP3'!$E$2:$E$692,'Infos Relatório'!$B105,'Faturamento SP3'!$Z$2:$Z$692,'Infos Relatório'!AG$1)</f>
        <v>0</v>
      </c>
      <c r="AI105" s="13">
        <f>SUMIFS('Faturamento SP3'!$J$2:$J$692,'Faturamento SP3'!$D$2:$D$692,'Infos Relatório'!$B$84,'Faturamento SP3'!$E$2:$E$692,'Infos Relatório'!$B105,'Faturamento SP3'!$Z$2:$Z$692,'Infos Relatório'!AG$1)</f>
        <v>0</v>
      </c>
      <c r="AJ105" s="14">
        <f>SUMIFS('Faturamento SP3'!$O$2:$O$692,'Faturamento SP3'!$D$2:$D$692,'Infos Relatório'!$B$84,'Faturamento SP3'!$E$2:$E$692,'Infos Relatório'!$B105,'Faturamento SP3'!$Z$2:$Z$692,'Infos Relatório'!AG$1,'Faturamento SP3'!$T$2:$T$692,"Sim")+SUMIFS('Faturamento SP3'!$P$2:$P$692,'Faturamento SP3'!$D$2:$D$692,'Infos Relatório'!$B$84,'Faturamento SP3'!$E$2:$E$692,'Infos Relatório'!$B105,'Faturamento SP3'!$Z$2:$Z$692,'Infos Relatório'!AG$1,'Faturamento SP3'!$T$2:$T$692,"Sim")</f>
        <v>0</v>
      </c>
      <c r="AK105" s="27" t="e">
        <f t="shared" si="42"/>
        <v>#DIV/0!</v>
      </c>
      <c r="AL105" s="24">
        <f>SUMIFS('Faturamento SP3'!$H$2:$H$692,'Faturamento SP3'!$D$2:$D$692,'Infos Relatório'!$B$84,'Faturamento SP3'!$E$2:$E$692,'Infos Relatório'!$B105,'Faturamento SP3'!$Z$2:$Z$692,'Infos Relatório'!AG$1)</f>
        <v>0</v>
      </c>
      <c r="AM105" s="23">
        <f>COUNTIFS('Faturamento SP3'!$D$2:$D$692,'Infos Relatório'!$B$84,'Faturamento SP3'!$E$2:$E$692,'Infos Relatório'!$B105,'Faturamento SP3'!$Z$2:$Z$692,'Infos Relatório'!AM$1)</f>
        <v>0</v>
      </c>
      <c r="AN105" s="13">
        <f>SUMIFS('Faturamento SP3'!$G$2:$G$692,'Faturamento SP3'!$D$2:$D$692,'Infos Relatório'!$B$84,'Faturamento SP3'!$E$2:$E$692,'Infos Relatório'!$B105,'Faturamento SP3'!$Z$2:$Z$692,'Infos Relatório'!AM$1)</f>
        <v>0</v>
      </c>
      <c r="AO105" s="13">
        <f>SUMIFS('Faturamento SP3'!$J$2:$J$692,'Faturamento SP3'!$D$2:$D$692,'Infos Relatório'!$B$84,'Faturamento SP3'!$E$2:$E$692,'Infos Relatório'!$B105,'Faturamento SP3'!$Z$2:$Z$692,'Infos Relatório'!AM$1)</f>
        <v>0</v>
      </c>
      <c r="AP105" s="14">
        <f>SUMIFS('Faturamento SP3'!$O$2:$O$692,'Faturamento SP3'!$D$2:$D$692,'Infos Relatório'!$B$84,'Faturamento SP3'!$E$2:$E$692,'Infos Relatório'!$B105,'Faturamento SP3'!$Z$2:$Z$692,'Infos Relatório'!AM$1,'Faturamento SP3'!$T$2:$T$692,"Sim")+SUMIFS('Faturamento SP3'!$P$2:$P$692,'Faturamento SP3'!$D$2:$D$692,'Infos Relatório'!$B$84,'Faturamento SP3'!$E$2:$E$692,'Infos Relatório'!$B105,'Faturamento SP3'!$Z$2:$Z$692,'Infos Relatório'!AM$1,'Faturamento SP3'!$T$2:$T$692,"Sim")</f>
        <v>0</v>
      </c>
      <c r="AQ105" s="27" t="e">
        <f t="shared" si="43"/>
        <v>#DIV/0!</v>
      </c>
      <c r="AR105" s="24">
        <f>SUMIFS('Faturamento SP3'!$H$2:$H$692,'Faturamento SP3'!$D$2:$D$692,'Infos Relatório'!$B$84,'Faturamento SP3'!$E$2:$E$692,'Infos Relatório'!$B105,'Faturamento SP3'!$Z$2:$Z$692,'Infos Relatório'!AM$1)</f>
        <v>0</v>
      </c>
      <c r="AS105" s="23">
        <f>COUNTIFS('Faturamento SP3'!$D$2:$D$692,'Infos Relatório'!$B$84,'Faturamento SP3'!$E$2:$E$692,'Infos Relatório'!$B105,'Faturamento SP3'!$Z$2:$Z$692,'Infos Relatório'!AS$1)</f>
        <v>0</v>
      </c>
      <c r="AT105" s="13">
        <f>SUMIFS('Faturamento SP3'!$G$2:$G$692,'Faturamento SP3'!$D$2:$D$692,'Infos Relatório'!$B$84,'Faturamento SP3'!$E$2:$E$692,'Infos Relatório'!$B105,'Faturamento SP3'!$Z$2:$Z$692,'Infos Relatório'!AS$1)</f>
        <v>0</v>
      </c>
      <c r="AU105" s="13">
        <f>SUMIFS('Faturamento SP3'!$J$2:$J$692,'Faturamento SP3'!$D$2:$D$692,'Infos Relatório'!$B$84,'Faturamento SP3'!$E$2:$E$692,'Infos Relatório'!$B105,'Faturamento SP3'!$Z$2:$Z$692,'Infos Relatório'!AS$1)</f>
        <v>0</v>
      </c>
      <c r="AV105" s="14">
        <f>SUMIFS('Faturamento SP3'!$O$2:$O$692,'Faturamento SP3'!$D$2:$D$692,'Infos Relatório'!$B$84,'Faturamento SP3'!$E$2:$E$692,'Infos Relatório'!$B105,'Faturamento SP3'!$Z$2:$Z$692,'Infos Relatório'!AS$1,'Faturamento SP3'!$T$2:$T$692,"Sim")+SUMIFS('Faturamento SP3'!$P$2:$P$692,'Faturamento SP3'!$D$2:$D$692,'Infos Relatório'!$B$84,'Faturamento SP3'!$E$2:$E$692,'Infos Relatório'!$B105,'Faturamento SP3'!$Z$2:$Z$692,'Infos Relatório'!AS$1,'Faturamento SP3'!$T$2:$T$692,"Sim")</f>
        <v>0</v>
      </c>
      <c r="AW105" s="27" t="e">
        <f t="shared" si="44"/>
        <v>#DIV/0!</v>
      </c>
      <c r="AX105" s="24">
        <f>SUMIFS('Faturamento SP3'!$H$2:$H$692,'Faturamento SP3'!$D$2:$D$692,'Infos Relatório'!$B$84,'Faturamento SP3'!$E$2:$E$692,'Infos Relatório'!$B105,'Faturamento SP3'!$Z$2:$Z$692,'Infos Relatório'!AS$1)</f>
        <v>0</v>
      </c>
      <c r="AY105" s="23">
        <f>COUNTIFS('Faturamento SP3'!$D$2:$D$692,'Infos Relatório'!$B$84,'Faturamento SP3'!$E$2:$E$692,'Infos Relatório'!$B105,'Faturamento SP3'!$Z$2:$Z$692,'Infos Relatório'!AY$1)</f>
        <v>0</v>
      </c>
      <c r="AZ105" s="13">
        <f>SUMIFS('Faturamento SP3'!$G$2:$G$692,'Faturamento SP3'!$D$2:$D$692,'Infos Relatório'!$B$84,'Faturamento SP3'!$E$2:$E$692,'Infos Relatório'!$B105,'Faturamento SP3'!$Z$2:$Z$692,'Infos Relatório'!AY$1)</f>
        <v>0</v>
      </c>
      <c r="BA105" s="13">
        <f>SUMIFS('Faturamento SP3'!$J$2:$J$692,'Faturamento SP3'!$D$2:$D$692,'Infos Relatório'!$B$84,'Faturamento SP3'!$E$2:$E$692,'Infos Relatório'!$B105,'Faturamento SP3'!$Z$2:$Z$692,'Infos Relatório'!AY$1)</f>
        <v>0</v>
      </c>
      <c r="BB105" s="14">
        <f>SUMIFS('Faturamento SP3'!$O$2:$O$692,'Faturamento SP3'!$D$2:$D$692,'Infos Relatório'!$B$84,'Faturamento SP3'!$E$2:$E$692,'Infos Relatório'!$B105,'Faturamento SP3'!$Z$2:$Z$692,'Infos Relatório'!AY$1,'Faturamento SP3'!$T$2:$T$692,"Sim")+SUMIFS('Faturamento SP3'!$P$2:$P$692,'Faturamento SP3'!$D$2:$D$692,'Infos Relatório'!$B$84,'Faturamento SP3'!$E$2:$E$692,'Infos Relatório'!$B105,'Faturamento SP3'!$Z$2:$Z$692,'Infos Relatório'!AY$1,'Faturamento SP3'!$T$2:$T$692,"Sim")</f>
        <v>0</v>
      </c>
      <c r="BC105" s="27" t="e">
        <f t="shared" si="45"/>
        <v>#DIV/0!</v>
      </c>
      <c r="BD105" s="24">
        <f>SUMIFS('Faturamento SP3'!$H$2:$H$692,'Faturamento SP3'!$D$2:$D$692,'Infos Relatório'!$B$84,'Faturamento SP3'!$E$2:$E$692,'Infos Relatório'!$B105,'Faturamento SP3'!$Z$2:$Z$692,'Infos Relatório'!AY$1)</f>
        <v>0</v>
      </c>
      <c r="BE105" s="23">
        <f>COUNTIFS('Faturamento SP3'!$D$2:$D$692,'Infos Relatório'!$B$84,'Faturamento SP3'!$E$2:$E$692,'Infos Relatório'!$B105,'Faturamento SP3'!$Z$2:$Z$692,'Infos Relatório'!BE$1)</f>
        <v>0</v>
      </c>
      <c r="BF105" s="13">
        <f>SUMIFS('Faturamento SP3'!$G$2:$G$692,'Faturamento SP3'!$D$2:$D$692,'Infos Relatório'!$B$84,'Faturamento SP3'!$E$2:$E$692,'Infos Relatório'!$B105,'Faturamento SP3'!$Z$2:$Z$692,'Infos Relatório'!BE$1)</f>
        <v>0</v>
      </c>
      <c r="BG105" s="13">
        <f>SUMIFS('Faturamento SP3'!$J$2:$J$692,'Faturamento SP3'!$D$2:$D$692,'Infos Relatório'!$B$84,'Faturamento SP3'!$E$2:$E$692,'Infos Relatório'!$B105,'Faturamento SP3'!$Z$2:$Z$692,'Infos Relatório'!BE$1)</f>
        <v>0</v>
      </c>
      <c r="BH105" s="14">
        <f>SUMIFS('Faturamento SP3'!$O$2:$O$692,'Faturamento SP3'!$D$2:$D$692,'Infos Relatório'!$B$84,'Faturamento SP3'!$E$2:$E$692,'Infos Relatório'!$B105,'Faturamento SP3'!$Z$2:$Z$692,'Infos Relatório'!BE$1,'Faturamento SP3'!$T$2:$T$692,"Sim")+SUMIFS('Faturamento SP3'!$P$2:$P$692,'Faturamento SP3'!$D$2:$D$692,'Infos Relatório'!$B$84,'Faturamento SP3'!$E$2:$E$692,'Infos Relatório'!$B105,'Faturamento SP3'!$Z$2:$Z$692,'Infos Relatório'!BE$1,'Faturamento SP3'!$T$2:$T$692,"Sim")</f>
        <v>0</v>
      </c>
      <c r="BI105" s="27" t="e">
        <f t="shared" si="46"/>
        <v>#DIV/0!</v>
      </c>
      <c r="BJ105" s="24">
        <f>SUMIFS('Faturamento SP3'!$H$2:$H$692,'Faturamento SP3'!$D$2:$D$692,'Infos Relatório'!$B$84,'Faturamento SP3'!$E$2:$E$692,'Infos Relatório'!$B105,'Faturamento SP3'!$Z$2:$Z$692,'Infos Relatório'!BE$1)</f>
        <v>0</v>
      </c>
      <c r="BK105" s="23">
        <f>COUNTIFS('Faturamento SP3'!$D$2:$D$692,'Infos Relatório'!$B$84,'Faturamento SP3'!$E$2:$E$692,'Infos Relatório'!$B105,'Faturamento SP3'!$Z$2:$Z$692,'Infos Relatório'!BK$1)</f>
        <v>0</v>
      </c>
      <c r="BL105" s="13">
        <f>SUMIFS('Faturamento SP3'!$G$2:$G$692,'Faturamento SP3'!$D$2:$D$692,'Infos Relatório'!$B$84,'Faturamento SP3'!$E$2:$E$692,'Infos Relatório'!$B105,'Faturamento SP3'!$Z$2:$Z$692,'Infos Relatório'!BK$1)</f>
        <v>0</v>
      </c>
      <c r="BM105" s="13">
        <f>SUMIFS('Faturamento SP3'!$J$2:$J$692,'Faturamento SP3'!$D$2:$D$692,'Infos Relatório'!$B$84,'Faturamento SP3'!$E$2:$E$692,'Infos Relatório'!$B105,'Faturamento SP3'!$Z$2:$Z$692,'Infos Relatório'!BK$1)</f>
        <v>0</v>
      </c>
      <c r="BN105" s="14">
        <f>SUMIFS('Faturamento SP3'!$O$2:$O$692,'Faturamento SP3'!$D$2:$D$692,'Infos Relatório'!$B$84,'Faturamento SP3'!$E$2:$E$692,'Infos Relatório'!$B105,'Faturamento SP3'!$Z$2:$Z$692,'Infos Relatório'!BK$1,'Faturamento SP3'!$T$2:$T$692,"Sim")+SUMIFS('Faturamento SP3'!$P$2:$P$692,'Faturamento SP3'!$D$2:$D$692,'Infos Relatório'!$B$84,'Faturamento SP3'!$E$2:$E$692,'Infos Relatório'!$B105,'Faturamento SP3'!$Z$2:$Z$692,'Infos Relatório'!BK$1,'Faturamento SP3'!$T$2:$T$692,"Sim")</f>
        <v>0</v>
      </c>
      <c r="BO105" s="27" t="e">
        <f t="shared" si="47"/>
        <v>#DIV/0!</v>
      </c>
      <c r="BP105" s="24">
        <f>SUMIFS('Faturamento SP3'!$H$2:$H$692,'Faturamento SP3'!$D$2:$D$692,'Infos Relatório'!$B$84,'Faturamento SP3'!$E$2:$E$692,'Infos Relatório'!$B105,'Faturamento SP3'!$Z$2:$Z$692,'Infos Relatório'!BK$1)</f>
        <v>0</v>
      </c>
      <c r="BQ105" s="23">
        <f>COUNTIFS('Faturamento SP3'!$D$2:$D$692,'Infos Relatório'!$B$84,'Faturamento SP3'!$E$2:$E$692,'Infos Relatório'!$B105,'Faturamento SP3'!$Z$2:$Z$692,'Infos Relatório'!BQ$1)</f>
        <v>0</v>
      </c>
      <c r="BR105" s="13">
        <f>SUMIFS('Faturamento SP3'!$G$2:$G$692,'Faturamento SP3'!$D$2:$D$692,'Infos Relatório'!$B$84,'Faturamento SP3'!$E$2:$E$692,'Infos Relatório'!$B105,'Faturamento SP3'!$Z$2:$Z$692,'Infos Relatório'!BQ$1)</f>
        <v>0</v>
      </c>
      <c r="BS105" s="13">
        <f>SUMIFS('Faturamento SP3'!$J$2:$J$692,'Faturamento SP3'!$D$2:$D$692,'Infos Relatório'!$B$84,'Faturamento SP3'!$E$2:$E$692,'Infos Relatório'!$B105,'Faturamento SP3'!$Z$2:$Z$692,'Infos Relatório'!BQ$1)</f>
        <v>0</v>
      </c>
      <c r="BT105" s="14">
        <f>SUMIFS('Faturamento SP3'!$O$2:$O$692,'Faturamento SP3'!$D$2:$D$692,'Infos Relatório'!$B$84,'Faturamento SP3'!$E$2:$E$692,'Infos Relatório'!$B105,'Faturamento SP3'!$Z$2:$Z$692,'Infos Relatório'!BQ$1,'Faturamento SP3'!$T$2:$T$692,"Sim")+SUMIFS('Faturamento SP3'!$P$2:$P$692,'Faturamento SP3'!$D$2:$D$692,'Infos Relatório'!$B$84,'Faturamento SP3'!$E$2:$E$692,'Infos Relatório'!$B105,'Faturamento SP3'!$Z$2:$Z$692,'Infos Relatório'!BQ$1,'Faturamento SP3'!$T$2:$T$692,"Sim")</f>
        <v>0</v>
      </c>
      <c r="BU105" s="27" t="e">
        <f t="shared" si="48"/>
        <v>#DIV/0!</v>
      </c>
      <c r="BV105" s="24">
        <f>SUMIFS('Faturamento SP3'!$H$2:$H$692,'Faturamento SP3'!$D$2:$D$692,'Infos Relatório'!$B$84,'Faturamento SP3'!$E$2:$E$692,'Infos Relatório'!$B105,'Faturamento SP3'!$Z$2:$Z$692,'Infos Relatório'!BQ$1)</f>
        <v>0</v>
      </c>
    </row>
    <row r="106" spans="2:74">
      <c r="B106" s="17" t="s">
        <v>28</v>
      </c>
      <c r="C106" s="23">
        <f>COUNTIFS('Faturamento SP3'!$D$2:$D$692,'Infos Relatório'!$B$84,'Faturamento SP3'!$E$2:$E$692,'Infos Relatório'!$B106,'Faturamento SP3'!$Z$2:$Z$692,'Infos Relatório'!C$1)</f>
        <v>0</v>
      </c>
      <c r="D106" s="13">
        <f>SUMIFS('Faturamento SP3'!$G$2:$G$692,'Faturamento SP3'!$D$2:$D$692,'Infos Relatório'!$B$84,'Faturamento SP3'!$E$2:$E$692,'Infos Relatório'!$B106,'Faturamento SP3'!$Z$2:$Z$692,'Infos Relatório'!C$1)</f>
        <v>0</v>
      </c>
      <c r="E106" s="13">
        <f>SUMIFS('Faturamento SP3'!$J$2:$J$692,'Faturamento SP3'!$D$2:$D$692,'Infos Relatório'!$B$84,'Faturamento SP3'!$E$2:$E$692,'Infos Relatório'!$B106,'Faturamento SP3'!$Z$2:$Z$692,'Infos Relatório'!C$1)</f>
        <v>0</v>
      </c>
      <c r="F106" s="14">
        <f>SUMIFS('Faturamento SP3'!$O$2:$O$692,'Faturamento SP3'!$D$2:$D$692,'Infos Relatório'!$B$84,'Faturamento SP3'!$E$2:$E$692,'Infos Relatório'!$B106,'Faturamento SP3'!$Z$2:$Z$692,'Infos Relatório'!C$1,'Faturamento SP3'!$T$2:$T$692,"Sim")+SUMIFS('Faturamento SP3'!$P$2:$P$692,'Faturamento SP3'!$D$2:$D$692,'Infos Relatório'!$B$84,'Faturamento SP3'!$E$2:$E$692,'Infos Relatório'!$B106,'Faturamento SP3'!$Z$2:$Z$692,'Infos Relatório'!C$1,'Faturamento SP3'!$T$2:$T$692,"Sim")</f>
        <v>0</v>
      </c>
      <c r="G106" s="27" t="e">
        <f t="shared" si="37"/>
        <v>#DIV/0!</v>
      </c>
      <c r="H106" s="24">
        <f>SUMIFS('Faturamento SP3'!$H$2:$H$692,'Faturamento SP3'!$D$2:$D$692,'Infos Relatório'!$B$84,'Faturamento SP3'!$E$2:$E$692,'Infos Relatório'!$B106,'Faturamento SP3'!$Z$2:$Z$692,'Infos Relatório'!C$1)</f>
        <v>0</v>
      </c>
      <c r="I106" s="23">
        <f>COUNTIFS('Faturamento SP3'!$D$2:$D$692,'Infos Relatório'!$B$84,'Faturamento SP3'!$E$2:$E$692,'Infos Relatório'!$B106,'Faturamento SP3'!$Z$2:$Z$692,'Infos Relatório'!I$1)</f>
        <v>0</v>
      </c>
      <c r="J106" s="13">
        <f>SUMIFS('Faturamento SP3'!$G$2:$G$692,'Faturamento SP3'!$D$2:$D$692,'Infos Relatório'!$B$84,'Faturamento SP3'!$E$2:$E$692,'Infos Relatório'!$B106,'Faturamento SP3'!$Z$2:$Z$692,'Infos Relatório'!I$1)</f>
        <v>0</v>
      </c>
      <c r="K106" s="13">
        <f>SUMIFS('Faturamento SP3'!$J$2:$J$692,'Faturamento SP3'!$D$2:$D$692,'Infos Relatório'!$B$84,'Faturamento SP3'!$E$2:$E$692,'Infos Relatório'!$B106,'Faturamento SP3'!$Z$2:$Z$692,'Infos Relatório'!I$1)</f>
        <v>0</v>
      </c>
      <c r="L106" s="14">
        <f>SUMIFS('Faturamento SP3'!$O$2:$O$692,'Faturamento SP3'!$D$2:$D$692,'Infos Relatório'!$B$84,'Faturamento SP3'!$E$2:$E$692,'Infos Relatório'!$B106,'Faturamento SP3'!$Z$2:$Z$692,'Infos Relatório'!I$1,'Faturamento SP3'!$T$2:$T$692,"Sim")+SUMIFS('Faturamento SP3'!$P$2:$P$692,'Faturamento SP3'!$D$2:$D$692,'Infos Relatório'!$B$84,'Faturamento SP3'!$E$2:$E$692,'Infos Relatório'!$B106,'Faturamento SP3'!$Z$2:$Z$692,'Infos Relatório'!I$1,'Faturamento SP3'!$T$2:$T$692,"Sim")</f>
        <v>0</v>
      </c>
      <c r="M106" s="27" t="e">
        <f t="shared" si="38"/>
        <v>#DIV/0!</v>
      </c>
      <c r="N106" s="24">
        <f>SUMIFS('Faturamento SP3'!$H$2:$H$692,'Faturamento SP3'!$D$2:$D$692,'Infos Relatório'!$B$84,'Faturamento SP3'!$E$2:$E$692,'Infos Relatório'!$B106,'Faturamento SP3'!$Z$2:$Z$692,'Infos Relatório'!I$1)</f>
        <v>0</v>
      </c>
      <c r="O106" s="23">
        <f>COUNTIFS('Faturamento SP3'!$D$2:$D$692,'Infos Relatório'!$B$84,'Faturamento SP3'!$E$2:$E$692,'Infos Relatório'!$B106,'Faturamento SP3'!$Z$2:$Z$692,'Infos Relatório'!O$1)</f>
        <v>0</v>
      </c>
      <c r="P106" s="13">
        <f>SUMIFS('Faturamento SP3'!$G$2:$G$692,'Faturamento SP3'!$D$2:$D$692,'Infos Relatório'!$B$84,'Faturamento SP3'!$E$2:$E$692,'Infos Relatório'!$B106,'Faturamento SP3'!$Z$2:$Z$692,'Infos Relatório'!O$1)</f>
        <v>0</v>
      </c>
      <c r="Q106" s="13">
        <f>SUMIFS('Faturamento SP3'!$J$2:$J$692,'Faturamento SP3'!$D$2:$D$692,'Infos Relatório'!$B$84,'Faturamento SP3'!$E$2:$E$692,'Infos Relatório'!$B106,'Faturamento SP3'!$Z$2:$Z$692,'Infos Relatório'!O$1)</f>
        <v>0</v>
      </c>
      <c r="R106" s="14">
        <f>SUMIFS('Faturamento SP3'!$O$2:$O$692,'Faturamento SP3'!$D$2:$D$692,'Infos Relatório'!$B$84,'Faturamento SP3'!$E$2:$E$692,'Infos Relatório'!$B106,'Faturamento SP3'!$Z$2:$Z$692,'Infos Relatório'!O$1,'Faturamento SP3'!$T$2:$T$692,"Sim")+SUMIFS('Faturamento SP3'!$P$2:$P$692,'Faturamento SP3'!$D$2:$D$692,'Infos Relatório'!$B$84,'Faturamento SP3'!$E$2:$E$692,'Infos Relatório'!$B106,'Faturamento SP3'!$Z$2:$Z$692,'Infos Relatório'!O$1,'Faturamento SP3'!$T$2:$T$692,"Sim")</f>
        <v>0</v>
      </c>
      <c r="S106" s="27" t="e">
        <f t="shared" si="39"/>
        <v>#DIV/0!</v>
      </c>
      <c r="T106" s="24">
        <f>SUMIFS('Faturamento SP3'!$H$2:$H$692,'Faturamento SP3'!$D$2:$D$692,'Infos Relatório'!$B$84,'Faturamento SP3'!$E$2:$E$692,'Infos Relatório'!$B106,'Faturamento SP3'!$Z$2:$Z$692,'Infos Relatório'!O$1)</f>
        <v>0</v>
      </c>
      <c r="U106" s="23">
        <f>COUNTIFS('Faturamento SP3'!$D$2:$D$692,'Infos Relatório'!$B$84,'Faturamento SP3'!$E$2:$E$692,'Infos Relatório'!$B106,'Faturamento SP3'!$Z$2:$Z$692,'Infos Relatório'!U$1)</f>
        <v>0</v>
      </c>
      <c r="V106" s="13">
        <f>SUMIFS('Faturamento SP3'!$G$2:$G$692,'Faturamento SP3'!$D$2:$D$692,'Infos Relatório'!$B$84,'Faturamento SP3'!$E$2:$E$692,'Infos Relatório'!$B106,'Faturamento SP3'!$Z$2:$Z$692,'Infos Relatório'!U$1)</f>
        <v>0</v>
      </c>
      <c r="W106" s="13">
        <f>SUMIFS('Faturamento SP3'!$J$2:$J$692,'Faturamento SP3'!$D$2:$D$692,'Infos Relatório'!$B$84,'Faturamento SP3'!$E$2:$E$692,'Infos Relatório'!$B106,'Faturamento SP3'!$Z$2:$Z$692,'Infos Relatório'!U$1)</f>
        <v>0</v>
      </c>
      <c r="X106" s="14">
        <f>SUMIFS('Faturamento SP3'!$O$2:$O$692,'Faturamento SP3'!$D$2:$D$692,'Infos Relatório'!$B$84,'Faturamento SP3'!$E$2:$E$692,'Infos Relatório'!$B106,'Faturamento SP3'!$Z$2:$Z$692,'Infos Relatório'!U$1,'Faturamento SP3'!$T$2:$T$692,"Sim")+SUMIFS('Faturamento SP3'!$P$2:$P$692,'Faturamento SP3'!$D$2:$D$692,'Infos Relatório'!$B$84,'Faturamento SP3'!$E$2:$E$692,'Infos Relatório'!$B106,'Faturamento SP3'!$Z$2:$Z$692,'Infos Relatório'!U$1,'Faturamento SP3'!$T$2:$T$692,"Sim")</f>
        <v>0</v>
      </c>
      <c r="Y106" s="27" t="e">
        <f t="shared" si="40"/>
        <v>#DIV/0!</v>
      </c>
      <c r="Z106" s="24">
        <f>SUMIFS('Faturamento SP3'!$H$2:$H$692,'Faturamento SP3'!$D$2:$D$692,'Infos Relatório'!$B$84,'Faturamento SP3'!$E$2:$E$692,'Infos Relatório'!$B106,'Faturamento SP3'!$Z$2:$Z$692,'Infos Relatório'!U$1)</f>
        <v>0</v>
      </c>
      <c r="AA106" s="23">
        <f>COUNTIFS('Faturamento SP3'!$D$2:$D$692,'Infos Relatório'!$B$84,'Faturamento SP3'!$E$2:$E$692,'Infos Relatório'!$B106,'Faturamento SP3'!$Z$2:$Z$692,'Infos Relatório'!AA$1)</f>
        <v>0</v>
      </c>
      <c r="AB106" s="13">
        <f>SUMIFS('Faturamento SP3'!$G$2:$G$692,'Faturamento SP3'!$D$2:$D$692,'Infos Relatório'!$B$84,'Faturamento SP3'!$E$2:$E$692,'Infos Relatório'!$B106,'Faturamento SP3'!$Z$2:$Z$692,'Infos Relatório'!AA$1)</f>
        <v>0</v>
      </c>
      <c r="AC106" s="13">
        <f>SUMIFS('Faturamento SP3'!$J$2:$J$692,'Faturamento SP3'!$D$2:$D$692,'Infos Relatório'!$B$84,'Faturamento SP3'!$E$2:$E$692,'Infos Relatório'!$B106,'Faturamento SP3'!$Z$2:$Z$692,'Infos Relatório'!AA$1)</f>
        <v>0</v>
      </c>
      <c r="AD106" s="14">
        <f>SUMIFS('Faturamento SP3'!$O$2:$O$692,'Faturamento SP3'!$D$2:$D$692,'Infos Relatório'!$B$84,'Faturamento SP3'!$E$2:$E$692,'Infos Relatório'!$B106,'Faturamento SP3'!$Z$2:$Z$692,'Infos Relatório'!AA$1,'Faturamento SP3'!$T$2:$T$692,"Sim")+SUMIFS('Faturamento SP3'!$P$2:$P$692,'Faturamento SP3'!$D$2:$D$692,'Infos Relatório'!$B$84,'Faturamento SP3'!$E$2:$E$692,'Infos Relatório'!$B106,'Faturamento SP3'!$Z$2:$Z$692,'Infos Relatório'!AA$1,'Faturamento SP3'!$T$2:$T$692,"Sim")</f>
        <v>0</v>
      </c>
      <c r="AE106" s="27" t="e">
        <f t="shared" si="41"/>
        <v>#DIV/0!</v>
      </c>
      <c r="AF106" s="24">
        <f>SUMIFS('Faturamento SP3'!$H$2:$H$692,'Faturamento SP3'!$D$2:$D$692,'Infos Relatório'!$B$84,'Faturamento SP3'!$E$2:$E$692,'Infos Relatório'!$B106,'Faturamento SP3'!$Z$2:$Z$692,'Infos Relatório'!AA$1)</f>
        <v>0</v>
      </c>
      <c r="AG106" s="23">
        <f>COUNTIFS('Faturamento SP3'!$D$2:$D$692,'Infos Relatório'!$B$84,'Faturamento SP3'!$E$2:$E$692,'Infos Relatório'!$B106,'Faturamento SP3'!$Z$2:$Z$692,'Infos Relatório'!AG$1)</f>
        <v>0</v>
      </c>
      <c r="AH106" s="13">
        <f>SUMIFS('Faturamento SP3'!$G$2:$G$692,'Faturamento SP3'!$D$2:$D$692,'Infos Relatório'!$B$84,'Faturamento SP3'!$E$2:$E$692,'Infos Relatório'!$B106,'Faturamento SP3'!$Z$2:$Z$692,'Infos Relatório'!AG$1)</f>
        <v>0</v>
      </c>
      <c r="AI106" s="13">
        <f>SUMIFS('Faturamento SP3'!$J$2:$J$692,'Faturamento SP3'!$D$2:$D$692,'Infos Relatório'!$B$84,'Faturamento SP3'!$E$2:$E$692,'Infos Relatório'!$B106,'Faturamento SP3'!$Z$2:$Z$692,'Infos Relatório'!AG$1)</f>
        <v>0</v>
      </c>
      <c r="AJ106" s="14">
        <f>SUMIFS('Faturamento SP3'!$O$2:$O$692,'Faturamento SP3'!$D$2:$D$692,'Infos Relatório'!$B$84,'Faturamento SP3'!$E$2:$E$692,'Infos Relatório'!$B106,'Faturamento SP3'!$Z$2:$Z$692,'Infos Relatório'!AG$1,'Faturamento SP3'!$T$2:$T$692,"Sim")+SUMIFS('Faturamento SP3'!$P$2:$P$692,'Faturamento SP3'!$D$2:$D$692,'Infos Relatório'!$B$84,'Faturamento SP3'!$E$2:$E$692,'Infos Relatório'!$B106,'Faturamento SP3'!$Z$2:$Z$692,'Infos Relatório'!AG$1,'Faturamento SP3'!$T$2:$T$692,"Sim")</f>
        <v>0</v>
      </c>
      <c r="AK106" s="27" t="e">
        <f t="shared" si="42"/>
        <v>#DIV/0!</v>
      </c>
      <c r="AL106" s="24">
        <f>SUMIFS('Faturamento SP3'!$H$2:$H$692,'Faturamento SP3'!$D$2:$D$692,'Infos Relatório'!$B$84,'Faturamento SP3'!$E$2:$E$692,'Infos Relatório'!$B106,'Faturamento SP3'!$Z$2:$Z$692,'Infos Relatório'!AG$1)</f>
        <v>0</v>
      </c>
      <c r="AM106" s="23">
        <f>COUNTIFS('Faturamento SP3'!$D$2:$D$692,'Infos Relatório'!$B$84,'Faturamento SP3'!$E$2:$E$692,'Infos Relatório'!$B106,'Faturamento SP3'!$Z$2:$Z$692,'Infos Relatório'!AM$1)</f>
        <v>0</v>
      </c>
      <c r="AN106" s="13">
        <f>SUMIFS('Faturamento SP3'!$G$2:$G$692,'Faturamento SP3'!$D$2:$D$692,'Infos Relatório'!$B$84,'Faturamento SP3'!$E$2:$E$692,'Infos Relatório'!$B106,'Faturamento SP3'!$Z$2:$Z$692,'Infos Relatório'!AM$1)</f>
        <v>0</v>
      </c>
      <c r="AO106" s="13">
        <f>SUMIFS('Faturamento SP3'!$J$2:$J$692,'Faturamento SP3'!$D$2:$D$692,'Infos Relatório'!$B$84,'Faturamento SP3'!$E$2:$E$692,'Infos Relatório'!$B106,'Faturamento SP3'!$Z$2:$Z$692,'Infos Relatório'!AM$1)</f>
        <v>0</v>
      </c>
      <c r="AP106" s="14">
        <f>SUMIFS('Faturamento SP3'!$O$2:$O$692,'Faturamento SP3'!$D$2:$D$692,'Infos Relatório'!$B$84,'Faturamento SP3'!$E$2:$E$692,'Infos Relatório'!$B106,'Faturamento SP3'!$Z$2:$Z$692,'Infos Relatório'!AM$1,'Faturamento SP3'!$T$2:$T$692,"Sim")+SUMIFS('Faturamento SP3'!$P$2:$P$692,'Faturamento SP3'!$D$2:$D$692,'Infos Relatório'!$B$84,'Faturamento SP3'!$E$2:$E$692,'Infos Relatório'!$B106,'Faturamento SP3'!$Z$2:$Z$692,'Infos Relatório'!AM$1,'Faturamento SP3'!$T$2:$T$692,"Sim")</f>
        <v>0</v>
      </c>
      <c r="AQ106" s="27" t="e">
        <f t="shared" si="43"/>
        <v>#DIV/0!</v>
      </c>
      <c r="AR106" s="24">
        <f>SUMIFS('Faturamento SP3'!$H$2:$H$692,'Faturamento SP3'!$D$2:$D$692,'Infos Relatório'!$B$84,'Faturamento SP3'!$E$2:$E$692,'Infos Relatório'!$B106,'Faturamento SP3'!$Z$2:$Z$692,'Infos Relatório'!AM$1)</f>
        <v>0</v>
      </c>
      <c r="AS106" s="23">
        <f>COUNTIFS('Faturamento SP3'!$D$2:$D$692,'Infos Relatório'!$B$84,'Faturamento SP3'!$E$2:$E$692,'Infos Relatório'!$B106,'Faturamento SP3'!$Z$2:$Z$692,'Infos Relatório'!AS$1)</f>
        <v>0</v>
      </c>
      <c r="AT106" s="13">
        <f>SUMIFS('Faturamento SP3'!$G$2:$G$692,'Faturamento SP3'!$D$2:$D$692,'Infos Relatório'!$B$84,'Faturamento SP3'!$E$2:$E$692,'Infos Relatório'!$B106,'Faturamento SP3'!$Z$2:$Z$692,'Infos Relatório'!AS$1)</f>
        <v>0</v>
      </c>
      <c r="AU106" s="13">
        <f>SUMIFS('Faturamento SP3'!$J$2:$J$692,'Faturamento SP3'!$D$2:$D$692,'Infos Relatório'!$B$84,'Faturamento SP3'!$E$2:$E$692,'Infos Relatório'!$B106,'Faturamento SP3'!$Z$2:$Z$692,'Infos Relatório'!AS$1)</f>
        <v>0</v>
      </c>
      <c r="AV106" s="14">
        <f>SUMIFS('Faturamento SP3'!$O$2:$O$692,'Faturamento SP3'!$D$2:$D$692,'Infos Relatório'!$B$84,'Faturamento SP3'!$E$2:$E$692,'Infos Relatório'!$B106,'Faturamento SP3'!$Z$2:$Z$692,'Infos Relatório'!AS$1,'Faturamento SP3'!$T$2:$T$692,"Sim")+SUMIFS('Faturamento SP3'!$P$2:$P$692,'Faturamento SP3'!$D$2:$D$692,'Infos Relatório'!$B$84,'Faturamento SP3'!$E$2:$E$692,'Infos Relatório'!$B106,'Faturamento SP3'!$Z$2:$Z$692,'Infos Relatório'!AS$1,'Faturamento SP3'!$T$2:$T$692,"Sim")</f>
        <v>0</v>
      </c>
      <c r="AW106" s="27" t="e">
        <f t="shared" si="44"/>
        <v>#DIV/0!</v>
      </c>
      <c r="AX106" s="24">
        <f>SUMIFS('Faturamento SP3'!$H$2:$H$692,'Faturamento SP3'!$D$2:$D$692,'Infos Relatório'!$B$84,'Faturamento SP3'!$E$2:$E$692,'Infos Relatório'!$B106,'Faturamento SP3'!$Z$2:$Z$692,'Infos Relatório'!AS$1)</f>
        <v>0</v>
      </c>
      <c r="AY106" s="23">
        <f>COUNTIFS('Faturamento SP3'!$D$2:$D$692,'Infos Relatório'!$B$84,'Faturamento SP3'!$E$2:$E$692,'Infos Relatório'!$B106,'Faturamento SP3'!$Z$2:$Z$692,'Infos Relatório'!AY$1)</f>
        <v>0</v>
      </c>
      <c r="AZ106" s="13">
        <f>SUMIFS('Faturamento SP3'!$G$2:$G$692,'Faturamento SP3'!$D$2:$D$692,'Infos Relatório'!$B$84,'Faturamento SP3'!$E$2:$E$692,'Infos Relatório'!$B106,'Faturamento SP3'!$Z$2:$Z$692,'Infos Relatório'!AY$1)</f>
        <v>0</v>
      </c>
      <c r="BA106" s="13">
        <f>SUMIFS('Faturamento SP3'!$J$2:$J$692,'Faturamento SP3'!$D$2:$D$692,'Infos Relatório'!$B$84,'Faturamento SP3'!$E$2:$E$692,'Infos Relatório'!$B106,'Faturamento SP3'!$Z$2:$Z$692,'Infos Relatório'!AY$1)</f>
        <v>0</v>
      </c>
      <c r="BB106" s="14">
        <f>SUMIFS('Faturamento SP3'!$O$2:$O$692,'Faturamento SP3'!$D$2:$D$692,'Infos Relatório'!$B$84,'Faturamento SP3'!$E$2:$E$692,'Infos Relatório'!$B106,'Faturamento SP3'!$Z$2:$Z$692,'Infos Relatório'!AY$1,'Faturamento SP3'!$T$2:$T$692,"Sim")+SUMIFS('Faturamento SP3'!$P$2:$P$692,'Faturamento SP3'!$D$2:$D$692,'Infos Relatório'!$B$84,'Faturamento SP3'!$E$2:$E$692,'Infos Relatório'!$B106,'Faturamento SP3'!$Z$2:$Z$692,'Infos Relatório'!AY$1,'Faturamento SP3'!$T$2:$T$692,"Sim")</f>
        <v>0</v>
      </c>
      <c r="BC106" s="27" t="e">
        <f t="shared" si="45"/>
        <v>#DIV/0!</v>
      </c>
      <c r="BD106" s="24">
        <f>SUMIFS('Faturamento SP3'!$H$2:$H$692,'Faturamento SP3'!$D$2:$D$692,'Infos Relatório'!$B$84,'Faturamento SP3'!$E$2:$E$692,'Infos Relatório'!$B106,'Faturamento SP3'!$Z$2:$Z$692,'Infos Relatório'!AY$1)</f>
        <v>0</v>
      </c>
      <c r="BE106" s="23">
        <f>COUNTIFS('Faturamento SP3'!$D$2:$D$692,'Infos Relatório'!$B$84,'Faturamento SP3'!$E$2:$E$692,'Infos Relatório'!$B106,'Faturamento SP3'!$Z$2:$Z$692,'Infos Relatório'!BE$1)</f>
        <v>0</v>
      </c>
      <c r="BF106" s="13">
        <f>SUMIFS('Faturamento SP3'!$G$2:$G$692,'Faturamento SP3'!$D$2:$D$692,'Infos Relatório'!$B$84,'Faturamento SP3'!$E$2:$E$692,'Infos Relatório'!$B106,'Faturamento SP3'!$Z$2:$Z$692,'Infos Relatório'!BE$1)</f>
        <v>0</v>
      </c>
      <c r="BG106" s="13">
        <f>SUMIFS('Faturamento SP3'!$J$2:$J$692,'Faturamento SP3'!$D$2:$D$692,'Infos Relatório'!$B$84,'Faturamento SP3'!$E$2:$E$692,'Infos Relatório'!$B106,'Faturamento SP3'!$Z$2:$Z$692,'Infos Relatório'!BE$1)</f>
        <v>0</v>
      </c>
      <c r="BH106" s="14">
        <f>SUMIFS('Faturamento SP3'!$O$2:$O$692,'Faturamento SP3'!$D$2:$D$692,'Infos Relatório'!$B$84,'Faturamento SP3'!$E$2:$E$692,'Infos Relatório'!$B106,'Faturamento SP3'!$Z$2:$Z$692,'Infos Relatório'!BE$1,'Faturamento SP3'!$T$2:$T$692,"Sim")+SUMIFS('Faturamento SP3'!$P$2:$P$692,'Faturamento SP3'!$D$2:$D$692,'Infos Relatório'!$B$84,'Faturamento SP3'!$E$2:$E$692,'Infos Relatório'!$B106,'Faturamento SP3'!$Z$2:$Z$692,'Infos Relatório'!BE$1,'Faturamento SP3'!$T$2:$T$692,"Sim")</f>
        <v>0</v>
      </c>
      <c r="BI106" s="27" t="e">
        <f t="shared" si="46"/>
        <v>#DIV/0!</v>
      </c>
      <c r="BJ106" s="24">
        <f>SUMIFS('Faturamento SP3'!$H$2:$H$692,'Faturamento SP3'!$D$2:$D$692,'Infos Relatório'!$B$84,'Faturamento SP3'!$E$2:$E$692,'Infos Relatório'!$B106,'Faturamento SP3'!$Z$2:$Z$692,'Infos Relatório'!BE$1)</f>
        <v>0</v>
      </c>
      <c r="BK106" s="23">
        <f>COUNTIFS('Faturamento SP3'!$D$2:$D$692,'Infos Relatório'!$B$84,'Faturamento SP3'!$E$2:$E$692,'Infos Relatório'!$B106,'Faturamento SP3'!$Z$2:$Z$692,'Infos Relatório'!BK$1)</f>
        <v>0</v>
      </c>
      <c r="BL106" s="13">
        <f>SUMIFS('Faturamento SP3'!$G$2:$G$692,'Faturamento SP3'!$D$2:$D$692,'Infos Relatório'!$B$84,'Faturamento SP3'!$E$2:$E$692,'Infos Relatório'!$B106,'Faturamento SP3'!$Z$2:$Z$692,'Infos Relatório'!BK$1)</f>
        <v>0</v>
      </c>
      <c r="BM106" s="13">
        <f>SUMIFS('Faturamento SP3'!$J$2:$J$692,'Faturamento SP3'!$D$2:$D$692,'Infos Relatório'!$B$84,'Faturamento SP3'!$E$2:$E$692,'Infos Relatório'!$B106,'Faturamento SP3'!$Z$2:$Z$692,'Infos Relatório'!BK$1)</f>
        <v>0</v>
      </c>
      <c r="BN106" s="14">
        <f>SUMIFS('Faturamento SP3'!$O$2:$O$692,'Faturamento SP3'!$D$2:$D$692,'Infos Relatório'!$B$84,'Faturamento SP3'!$E$2:$E$692,'Infos Relatório'!$B106,'Faturamento SP3'!$Z$2:$Z$692,'Infos Relatório'!BK$1,'Faturamento SP3'!$T$2:$T$692,"Sim")+SUMIFS('Faturamento SP3'!$P$2:$P$692,'Faturamento SP3'!$D$2:$D$692,'Infos Relatório'!$B$84,'Faturamento SP3'!$E$2:$E$692,'Infos Relatório'!$B106,'Faturamento SP3'!$Z$2:$Z$692,'Infos Relatório'!BK$1,'Faturamento SP3'!$T$2:$T$692,"Sim")</f>
        <v>0</v>
      </c>
      <c r="BO106" s="27" t="e">
        <f t="shared" si="47"/>
        <v>#DIV/0!</v>
      </c>
      <c r="BP106" s="24">
        <f>SUMIFS('Faturamento SP3'!$H$2:$H$692,'Faturamento SP3'!$D$2:$D$692,'Infos Relatório'!$B$84,'Faturamento SP3'!$E$2:$E$692,'Infos Relatório'!$B106,'Faturamento SP3'!$Z$2:$Z$692,'Infos Relatório'!BK$1)</f>
        <v>0</v>
      </c>
      <c r="BQ106" s="23">
        <f>COUNTIFS('Faturamento SP3'!$D$2:$D$692,'Infos Relatório'!$B$84,'Faturamento SP3'!$E$2:$E$692,'Infos Relatório'!$B106,'Faturamento SP3'!$Z$2:$Z$692,'Infos Relatório'!BQ$1)</f>
        <v>0</v>
      </c>
      <c r="BR106" s="13">
        <f>SUMIFS('Faturamento SP3'!$G$2:$G$692,'Faturamento SP3'!$D$2:$D$692,'Infos Relatório'!$B$84,'Faturamento SP3'!$E$2:$E$692,'Infos Relatório'!$B106,'Faturamento SP3'!$Z$2:$Z$692,'Infos Relatório'!BQ$1)</f>
        <v>0</v>
      </c>
      <c r="BS106" s="13">
        <f>SUMIFS('Faturamento SP3'!$J$2:$J$692,'Faturamento SP3'!$D$2:$D$692,'Infos Relatório'!$B$84,'Faturamento SP3'!$E$2:$E$692,'Infos Relatório'!$B106,'Faturamento SP3'!$Z$2:$Z$692,'Infos Relatório'!BQ$1)</f>
        <v>0</v>
      </c>
      <c r="BT106" s="14">
        <f>SUMIFS('Faturamento SP3'!$O$2:$O$692,'Faturamento SP3'!$D$2:$D$692,'Infos Relatório'!$B$84,'Faturamento SP3'!$E$2:$E$692,'Infos Relatório'!$B106,'Faturamento SP3'!$Z$2:$Z$692,'Infos Relatório'!BQ$1,'Faturamento SP3'!$T$2:$T$692,"Sim")+SUMIFS('Faturamento SP3'!$P$2:$P$692,'Faturamento SP3'!$D$2:$D$692,'Infos Relatório'!$B$84,'Faturamento SP3'!$E$2:$E$692,'Infos Relatório'!$B106,'Faturamento SP3'!$Z$2:$Z$692,'Infos Relatório'!BQ$1,'Faturamento SP3'!$T$2:$T$692,"Sim")</f>
        <v>0</v>
      </c>
      <c r="BU106" s="27" t="e">
        <f t="shared" si="48"/>
        <v>#DIV/0!</v>
      </c>
      <c r="BV106" s="24">
        <f>SUMIFS('Faturamento SP3'!$H$2:$H$692,'Faturamento SP3'!$D$2:$D$692,'Infos Relatório'!$B$84,'Faturamento SP3'!$E$2:$E$692,'Infos Relatório'!$B106,'Faturamento SP3'!$Z$2:$Z$692,'Infos Relatório'!BQ$1)</f>
        <v>0</v>
      </c>
    </row>
    <row r="107" spans="2:74">
      <c r="B107" s="17" t="s">
        <v>29</v>
      </c>
      <c r="C107" s="23">
        <f>COUNTIFS('Faturamento SP3'!$D$2:$D$692,'Infos Relatório'!$B$84,'Faturamento SP3'!$E$2:$E$692,'Infos Relatório'!$B107,'Faturamento SP3'!$Z$2:$Z$692,'Infos Relatório'!C$1)</f>
        <v>0</v>
      </c>
      <c r="D107" s="13">
        <f>SUMIFS('Faturamento SP3'!$G$2:$G$692,'Faturamento SP3'!$D$2:$D$692,'Infos Relatório'!$B$84,'Faturamento SP3'!$E$2:$E$692,'Infos Relatório'!$B107,'Faturamento SP3'!$Z$2:$Z$692,'Infos Relatório'!C$1)</f>
        <v>0</v>
      </c>
      <c r="E107" s="13">
        <f>SUMIFS('Faturamento SP3'!$J$2:$J$692,'Faturamento SP3'!$D$2:$D$692,'Infos Relatório'!$B$84,'Faturamento SP3'!$E$2:$E$692,'Infos Relatório'!$B107,'Faturamento SP3'!$Z$2:$Z$692,'Infos Relatório'!C$1)</f>
        <v>0</v>
      </c>
      <c r="F107" s="14">
        <f>SUMIFS('Faturamento SP3'!$O$2:$O$692,'Faturamento SP3'!$D$2:$D$692,'Infos Relatório'!$B$84,'Faturamento SP3'!$E$2:$E$692,'Infos Relatório'!$B107,'Faturamento SP3'!$Z$2:$Z$692,'Infos Relatório'!C$1,'Faturamento SP3'!$T$2:$T$692,"Sim")+SUMIFS('Faturamento SP3'!$P$2:$P$692,'Faturamento SP3'!$D$2:$D$692,'Infos Relatório'!$B$84,'Faturamento SP3'!$E$2:$E$692,'Infos Relatório'!$B107,'Faturamento SP3'!$Z$2:$Z$692,'Infos Relatório'!C$1,'Faturamento SP3'!$T$2:$T$692,"Sim")</f>
        <v>0</v>
      </c>
      <c r="G107" s="27" t="e">
        <f t="shared" si="37"/>
        <v>#DIV/0!</v>
      </c>
      <c r="H107" s="24">
        <f>SUMIFS('Faturamento SP3'!$H$2:$H$692,'Faturamento SP3'!$D$2:$D$692,'Infos Relatório'!$B$84,'Faturamento SP3'!$E$2:$E$692,'Infos Relatório'!$B107,'Faturamento SP3'!$Z$2:$Z$692,'Infos Relatório'!C$1)</f>
        <v>0</v>
      </c>
      <c r="I107" s="23">
        <f>COUNTIFS('Faturamento SP3'!$D$2:$D$692,'Infos Relatório'!$B$84,'Faturamento SP3'!$E$2:$E$692,'Infos Relatório'!$B107,'Faturamento SP3'!$Z$2:$Z$692,'Infos Relatório'!I$1)</f>
        <v>0</v>
      </c>
      <c r="J107" s="13">
        <f>SUMIFS('Faturamento SP3'!$G$2:$G$692,'Faturamento SP3'!$D$2:$D$692,'Infos Relatório'!$B$84,'Faturamento SP3'!$E$2:$E$692,'Infos Relatório'!$B107,'Faturamento SP3'!$Z$2:$Z$692,'Infos Relatório'!I$1)</f>
        <v>0</v>
      </c>
      <c r="K107" s="13">
        <f>SUMIFS('Faturamento SP3'!$J$2:$J$692,'Faturamento SP3'!$D$2:$D$692,'Infos Relatório'!$B$84,'Faturamento SP3'!$E$2:$E$692,'Infos Relatório'!$B107,'Faturamento SP3'!$Z$2:$Z$692,'Infos Relatório'!I$1)</f>
        <v>0</v>
      </c>
      <c r="L107" s="14">
        <f>SUMIFS('Faturamento SP3'!$O$2:$O$692,'Faturamento SP3'!$D$2:$D$692,'Infos Relatório'!$B$84,'Faturamento SP3'!$E$2:$E$692,'Infos Relatório'!$B107,'Faturamento SP3'!$Z$2:$Z$692,'Infos Relatório'!I$1,'Faturamento SP3'!$T$2:$T$692,"Sim")+SUMIFS('Faturamento SP3'!$P$2:$P$692,'Faturamento SP3'!$D$2:$D$692,'Infos Relatório'!$B$84,'Faturamento SP3'!$E$2:$E$692,'Infos Relatório'!$B107,'Faturamento SP3'!$Z$2:$Z$692,'Infos Relatório'!I$1,'Faturamento SP3'!$T$2:$T$692,"Sim")</f>
        <v>0</v>
      </c>
      <c r="M107" s="27" t="e">
        <f t="shared" si="38"/>
        <v>#DIV/0!</v>
      </c>
      <c r="N107" s="24">
        <f>SUMIFS('Faturamento SP3'!$H$2:$H$692,'Faturamento SP3'!$D$2:$D$692,'Infos Relatório'!$B$84,'Faturamento SP3'!$E$2:$E$692,'Infos Relatório'!$B107,'Faturamento SP3'!$Z$2:$Z$692,'Infos Relatório'!I$1)</f>
        <v>0</v>
      </c>
      <c r="O107" s="23">
        <f>COUNTIFS('Faturamento SP3'!$D$2:$D$692,'Infos Relatório'!$B$84,'Faturamento SP3'!$E$2:$E$692,'Infos Relatório'!$B107,'Faturamento SP3'!$Z$2:$Z$692,'Infos Relatório'!O$1)</f>
        <v>0</v>
      </c>
      <c r="P107" s="13">
        <f>SUMIFS('Faturamento SP3'!$G$2:$G$692,'Faturamento SP3'!$D$2:$D$692,'Infos Relatório'!$B$84,'Faturamento SP3'!$E$2:$E$692,'Infos Relatório'!$B107,'Faturamento SP3'!$Z$2:$Z$692,'Infos Relatório'!O$1)</f>
        <v>0</v>
      </c>
      <c r="Q107" s="13">
        <f>SUMIFS('Faturamento SP3'!$J$2:$J$692,'Faturamento SP3'!$D$2:$D$692,'Infos Relatório'!$B$84,'Faturamento SP3'!$E$2:$E$692,'Infos Relatório'!$B107,'Faturamento SP3'!$Z$2:$Z$692,'Infos Relatório'!O$1)</f>
        <v>0</v>
      </c>
      <c r="R107" s="14">
        <f>SUMIFS('Faturamento SP3'!$O$2:$O$692,'Faturamento SP3'!$D$2:$D$692,'Infos Relatório'!$B$84,'Faturamento SP3'!$E$2:$E$692,'Infos Relatório'!$B107,'Faturamento SP3'!$Z$2:$Z$692,'Infos Relatório'!O$1,'Faturamento SP3'!$T$2:$T$692,"Sim")+SUMIFS('Faturamento SP3'!$P$2:$P$692,'Faturamento SP3'!$D$2:$D$692,'Infos Relatório'!$B$84,'Faturamento SP3'!$E$2:$E$692,'Infos Relatório'!$B107,'Faturamento SP3'!$Z$2:$Z$692,'Infos Relatório'!O$1,'Faturamento SP3'!$T$2:$T$692,"Sim")</f>
        <v>0</v>
      </c>
      <c r="S107" s="27" t="e">
        <f t="shared" si="39"/>
        <v>#DIV/0!</v>
      </c>
      <c r="T107" s="24">
        <f>SUMIFS('Faturamento SP3'!$H$2:$H$692,'Faturamento SP3'!$D$2:$D$692,'Infos Relatório'!$B$84,'Faturamento SP3'!$E$2:$E$692,'Infos Relatório'!$B107,'Faturamento SP3'!$Z$2:$Z$692,'Infos Relatório'!O$1)</f>
        <v>0</v>
      </c>
      <c r="U107" s="23">
        <f>COUNTIFS('Faturamento SP3'!$D$2:$D$692,'Infos Relatório'!$B$84,'Faturamento SP3'!$E$2:$E$692,'Infos Relatório'!$B107,'Faturamento SP3'!$Z$2:$Z$692,'Infos Relatório'!U$1)</f>
        <v>0</v>
      </c>
      <c r="V107" s="13">
        <f>SUMIFS('Faturamento SP3'!$G$2:$G$692,'Faturamento SP3'!$D$2:$D$692,'Infos Relatório'!$B$84,'Faturamento SP3'!$E$2:$E$692,'Infos Relatório'!$B107,'Faturamento SP3'!$Z$2:$Z$692,'Infos Relatório'!U$1)</f>
        <v>0</v>
      </c>
      <c r="W107" s="13">
        <f>SUMIFS('Faturamento SP3'!$J$2:$J$692,'Faturamento SP3'!$D$2:$D$692,'Infos Relatório'!$B$84,'Faturamento SP3'!$E$2:$E$692,'Infos Relatório'!$B107,'Faturamento SP3'!$Z$2:$Z$692,'Infos Relatório'!U$1)</f>
        <v>0</v>
      </c>
      <c r="X107" s="14">
        <f>SUMIFS('Faturamento SP3'!$O$2:$O$692,'Faturamento SP3'!$D$2:$D$692,'Infos Relatório'!$B$84,'Faturamento SP3'!$E$2:$E$692,'Infos Relatório'!$B107,'Faturamento SP3'!$Z$2:$Z$692,'Infos Relatório'!U$1,'Faturamento SP3'!$T$2:$T$692,"Sim")+SUMIFS('Faturamento SP3'!$P$2:$P$692,'Faturamento SP3'!$D$2:$D$692,'Infos Relatório'!$B$84,'Faturamento SP3'!$E$2:$E$692,'Infos Relatório'!$B107,'Faturamento SP3'!$Z$2:$Z$692,'Infos Relatório'!U$1,'Faturamento SP3'!$T$2:$T$692,"Sim")</f>
        <v>0</v>
      </c>
      <c r="Y107" s="27" t="e">
        <f t="shared" si="40"/>
        <v>#DIV/0!</v>
      </c>
      <c r="Z107" s="24">
        <f>SUMIFS('Faturamento SP3'!$H$2:$H$692,'Faturamento SP3'!$D$2:$D$692,'Infos Relatório'!$B$84,'Faturamento SP3'!$E$2:$E$692,'Infos Relatório'!$B107,'Faturamento SP3'!$Z$2:$Z$692,'Infos Relatório'!U$1)</f>
        <v>0</v>
      </c>
      <c r="AA107" s="23">
        <f>COUNTIFS('Faturamento SP3'!$D$2:$D$692,'Infos Relatório'!$B$84,'Faturamento SP3'!$E$2:$E$692,'Infos Relatório'!$B107,'Faturamento SP3'!$Z$2:$Z$692,'Infos Relatório'!AA$1)</f>
        <v>0</v>
      </c>
      <c r="AB107" s="13">
        <f>SUMIFS('Faturamento SP3'!$G$2:$G$692,'Faturamento SP3'!$D$2:$D$692,'Infos Relatório'!$B$84,'Faturamento SP3'!$E$2:$E$692,'Infos Relatório'!$B107,'Faturamento SP3'!$Z$2:$Z$692,'Infos Relatório'!AA$1)</f>
        <v>0</v>
      </c>
      <c r="AC107" s="13">
        <f>SUMIFS('Faturamento SP3'!$J$2:$J$692,'Faturamento SP3'!$D$2:$D$692,'Infos Relatório'!$B$84,'Faturamento SP3'!$E$2:$E$692,'Infos Relatório'!$B107,'Faturamento SP3'!$Z$2:$Z$692,'Infos Relatório'!AA$1)</f>
        <v>0</v>
      </c>
      <c r="AD107" s="14">
        <f>SUMIFS('Faturamento SP3'!$O$2:$O$692,'Faturamento SP3'!$D$2:$D$692,'Infos Relatório'!$B$84,'Faturamento SP3'!$E$2:$E$692,'Infos Relatório'!$B107,'Faturamento SP3'!$Z$2:$Z$692,'Infos Relatório'!AA$1,'Faturamento SP3'!$T$2:$T$692,"Sim")+SUMIFS('Faturamento SP3'!$P$2:$P$692,'Faturamento SP3'!$D$2:$D$692,'Infos Relatório'!$B$84,'Faturamento SP3'!$E$2:$E$692,'Infos Relatório'!$B107,'Faturamento SP3'!$Z$2:$Z$692,'Infos Relatório'!AA$1,'Faturamento SP3'!$T$2:$T$692,"Sim")</f>
        <v>0</v>
      </c>
      <c r="AE107" s="27" t="e">
        <f t="shared" si="41"/>
        <v>#DIV/0!</v>
      </c>
      <c r="AF107" s="24">
        <f>SUMIFS('Faturamento SP3'!$H$2:$H$692,'Faturamento SP3'!$D$2:$D$692,'Infos Relatório'!$B$84,'Faturamento SP3'!$E$2:$E$692,'Infos Relatório'!$B107,'Faturamento SP3'!$Z$2:$Z$692,'Infos Relatório'!AA$1)</f>
        <v>0</v>
      </c>
      <c r="AG107" s="23">
        <f>COUNTIFS('Faturamento SP3'!$D$2:$D$692,'Infos Relatório'!$B$84,'Faturamento SP3'!$E$2:$E$692,'Infos Relatório'!$B107,'Faturamento SP3'!$Z$2:$Z$692,'Infos Relatório'!AG$1)</f>
        <v>0</v>
      </c>
      <c r="AH107" s="13">
        <f>SUMIFS('Faturamento SP3'!$G$2:$G$692,'Faturamento SP3'!$D$2:$D$692,'Infos Relatório'!$B$84,'Faturamento SP3'!$E$2:$E$692,'Infos Relatório'!$B107,'Faturamento SP3'!$Z$2:$Z$692,'Infos Relatório'!AG$1)</f>
        <v>0</v>
      </c>
      <c r="AI107" s="13">
        <f>SUMIFS('Faturamento SP3'!$J$2:$J$692,'Faturamento SP3'!$D$2:$D$692,'Infos Relatório'!$B$84,'Faturamento SP3'!$E$2:$E$692,'Infos Relatório'!$B107,'Faturamento SP3'!$Z$2:$Z$692,'Infos Relatório'!AG$1)</f>
        <v>0</v>
      </c>
      <c r="AJ107" s="14">
        <f>SUMIFS('Faturamento SP3'!$O$2:$O$692,'Faturamento SP3'!$D$2:$D$692,'Infos Relatório'!$B$84,'Faturamento SP3'!$E$2:$E$692,'Infos Relatório'!$B107,'Faturamento SP3'!$Z$2:$Z$692,'Infos Relatório'!AG$1,'Faturamento SP3'!$T$2:$T$692,"Sim")+SUMIFS('Faturamento SP3'!$P$2:$P$692,'Faturamento SP3'!$D$2:$D$692,'Infos Relatório'!$B$84,'Faturamento SP3'!$E$2:$E$692,'Infos Relatório'!$B107,'Faturamento SP3'!$Z$2:$Z$692,'Infos Relatório'!AG$1,'Faturamento SP3'!$T$2:$T$692,"Sim")</f>
        <v>0</v>
      </c>
      <c r="AK107" s="27" t="e">
        <f t="shared" si="42"/>
        <v>#DIV/0!</v>
      </c>
      <c r="AL107" s="24">
        <f>SUMIFS('Faturamento SP3'!$H$2:$H$692,'Faturamento SP3'!$D$2:$D$692,'Infos Relatório'!$B$84,'Faturamento SP3'!$E$2:$E$692,'Infos Relatório'!$B107,'Faturamento SP3'!$Z$2:$Z$692,'Infos Relatório'!AG$1)</f>
        <v>0</v>
      </c>
      <c r="AM107" s="23">
        <f>COUNTIFS('Faturamento SP3'!$D$2:$D$692,'Infos Relatório'!$B$84,'Faturamento SP3'!$E$2:$E$692,'Infos Relatório'!$B107,'Faturamento SP3'!$Z$2:$Z$692,'Infos Relatório'!AM$1)</f>
        <v>0</v>
      </c>
      <c r="AN107" s="13">
        <f>SUMIFS('Faturamento SP3'!$G$2:$G$692,'Faturamento SP3'!$D$2:$D$692,'Infos Relatório'!$B$84,'Faturamento SP3'!$E$2:$E$692,'Infos Relatório'!$B107,'Faturamento SP3'!$Z$2:$Z$692,'Infos Relatório'!AM$1)</f>
        <v>0</v>
      </c>
      <c r="AO107" s="13">
        <f>SUMIFS('Faturamento SP3'!$J$2:$J$692,'Faturamento SP3'!$D$2:$D$692,'Infos Relatório'!$B$84,'Faturamento SP3'!$E$2:$E$692,'Infos Relatório'!$B107,'Faturamento SP3'!$Z$2:$Z$692,'Infos Relatório'!AM$1)</f>
        <v>0</v>
      </c>
      <c r="AP107" s="14">
        <f>SUMIFS('Faturamento SP3'!$O$2:$O$692,'Faturamento SP3'!$D$2:$D$692,'Infos Relatório'!$B$84,'Faturamento SP3'!$E$2:$E$692,'Infos Relatório'!$B107,'Faturamento SP3'!$Z$2:$Z$692,'Infos Relatório'!AM$1,'Faturamento SP3'!$T$2:$T$692,"Sim")+SUMIFS('Faturamento SP3'!$P$2:$P$692,'Faturamento SP3'!$D$2:$D$692,'Infos Relatório'!$B$84,'Faturamento SP3'!$E$2:$E$692,'Infos Relatório'!$B107,'Faturamento SP3'!$Z$2:$Z$692,'Infos Relatório'!AM$1,'Faturamento SP3'!$T$2:$T$692,"Sim")</f>
        <v>0</v>
      </c>
      <c r="AQ107" s="27" t="e">
        <f t="shared" si="43"/>
        <v>#DIV/0!</v>
      </c>
      <c r="AR107" s="24">
        <f>SUMIFS('Faturamento SP3'!$H$2:$H$692,'Faturamento SP3'!$D$2:$D$692,'Infos Relatório'!$B$84,'Faturamento SP3'!$E$2:$E$692,'Infos Relatório'!$B107,'Faturamento SP3'!$Z$2:$Z$692,'Infos Relatório'!AM$1)</f>
        <v>0</v>
      </c>
      <c r="AS107" s="23">
        <f>COUNTIFS('Faturamento SP3'!$D$2:$D$692,'Infos Relatório'!$B$84,'Faturamento SP3'!$E$2:$E$692,'Infos Relatório'!$B107,'Faturamento SP3'!$Z$2:$Z$692,'Infos Relatório'!AS$1)</f>
        <v>0</v>
      </c>
      <c r="AT107" s="13">
        <f>SUMIFS('Faturamento SP3'!$G$2:$G$692,'Faturamento SP3'!$D$2:$D$692,'Infos Relatório'!$B$84,'Faturamento SP3'!$E$2:$E$692,'Infos Relatório'!$B107,'Faturamento SP3'!$Z$2:$Z$692,'Infos Relatório'!AS$1)</f>
        <v>0</v>
      </c>
      <c r="AU107" s="13">
        <f>SUMIFS('Faturamento SP3'!$J$2:$J$692,'Faturamento SP3'!$D$2:$D$692,'Infos Relatório'!$B$84,'Faturamento SP3'!$E$2:$E$692,'Infos Relatório'!$B107,'Faturamento SP3'!$Z$2:$Z$692,'Infos Relatório'!AS$1)</f>
        <v>0</v>
      </c>
      <c r="AV107" s="14">
        <f>SUMIFS('Faturamento SP3'!$O$2:$O$692,'Faturamento SP3'!$D$2:$D$692,'Infos Relatório'!$B$84,'Faturamento SP3'!$E$2:$E$692,'Infos Relatório'!$B107,'Faturamento SP3'!$Z$2:$Z$692,'Infos Relatório'!AS$1,'Faturamento SP3'!$T$2:$T$692,"Sim")+SUMIFS('Faturamento SP3'!$P$2:$P$692,'Faturamento SP3'!$D$2:$D$692,'Infos Relatório'!$B$84,'Faturamento SP3'!$E$2:$E$692,'Infos Relatório'!$B107,'Faturamento SP3'!$Z$2:$Z$692,'Infos Relatório'!AS$1,'Faturamento SP3'!$T$2:$T$692,"Sim")</f>
        <v>0</v>
      </c>
      <c r="AW107" s="27" t="e">
        <f t="shared" si="44"/>
        <v>#DIV/0!</v>
      </c>
      <c r="AX107" s="24">
        <f>SUMIFS('Faturamento SP3'!$H$2:$H$692,'Faturamento SP3'!$D$2:$D$692,'Infos Relatório'!$B$84,'Faturamento SP3'!$E$2:$E$692,'Infos Relatório'!$B107,'Faturamento SP3'!$Z$2:$Z$692,'Infos Relatório'!AS$1)</f>
        <v>0</v>
      </c>
      <c r="AY107" s="23">
        <f>COUNTIFS('Faturamento SP3'!$D$2:$D$692,'Infos Relatório'!$B$84,'Faturamento SP3'!$E$2:$E$692,'Infos Relatório'!$B107,'Faturamento SP3'!$Z$2:$Z$692,'Infos Relatório'!AY$1)</f>
        <v>0</v>
      </c>
      <c r="AZ107" s="13">
        <f>SUMIFS('Faturamento SP3'!$G$2:$G$692,'Faturamento SP3'!$D$2:$D$692,'Infos Relatório'!$B$84,'Faturamento SP3'!$E$2:$E$692,'Infos Relatório'!$B107,'Faturamento SP3'!$Z$2:$Z$692,'Infos Relatório'!AY$1)</f>
        <v>0</v>
      </c>
      <c r="BA107" s="13">
        <f>SUMIFS('Faturamento SP3'!$J$2:$J$692,'Faturamento SP3'!$D$2:$D$692,'Infos Relatório'!$B$84,'Faturamento SP3'!$E$2:$E$692,'Infos Relatório'!$B107,'Faturamento SP3'!$Z$2:$Z$692,'Infos Relatório'!AY$1)</f>
        <v>0</v>
      </c>
      <c r="BB107" s="14">
        <f>SUMIFS('Faturamento SP3'!$O$2:$O$692,'Faturamento SP3'!$D$2:$D$692,'Infos Relatório'!$B$84,'Faturamento SP3'!$E$2:$E$692,'Infos Relatório'!$B107,'Faturamento SP3'!$Z$2:$Z$692,'Infos Relatório'!AY$1,'Faturamento SP3'!$T$2:$T$692,"Sim")+SUMIFS('Faturamento SP3'!$P$2:$P$692,'Faturamento SP3'!$D$2:$D$692,'Infos Relatório'!$B$84,'Faturamento SP3'!$E$2:$E$692,'Infos Relatório'!$B107,'Faturamento SP3'!$Z$2:$Z$692,'Infos Relatório'!AY$1,'Faturamento SP3'!$T$2:$T$692,"Sim")</f>
        <v>0</v>
      </c>
      <c r="BC107" s="27" t="e">
        <f t="shared" si="45"/>
        <v>#DIV/0!</v>
      </c>
      <c r="BD107" s="24">
        <f>SUMIFS('Faturamento SP3'!$H$2:$H$692,'Faturamento SP3'!$D$2:$D$692,'Infos Relatório'!$B$84,'Faturamento SP3'!$E$2:$E$692,'Infos Relatório'!$B107,'Faturamento SP3'!$Z$2:$Z$692,'Infos Relatório'!AY$1)</f>
        <v>0</v>
      </c>
      <c r="BE107" s="23">
        <f>COUNTIFS('Faturamento SP3'!$D$2:$D$692,'Infos Relatório'!$B$84,'Faturamento SP3'!$E$2:$E$692,'Infos Relatório'!$B107,'Faturamento SP3'!$Z$2:$Z$692,'Infos Relatório'!BE$1)</f>
        <v>0</v>
      </c>
      <c r="BF107" s="13">
        <f>SUMIFS('Faturamento SP3'!$G$2:$G$692,'Faturamento SP3'!$D$2:$D$692,'Infos Relatório'!$B$84,'Faturamento SP3'!$E$2:$E$692,'Infos Relatório'!$B107,'Faturamento SP3'!$Z$2:$Z$692,'Infos Relatório'!BE$1)</f>
        <v>0</v>
      </c>
      <c r="BG107" s="13">
        <f>SUMIFS('Faturamento SP3'!$J$2:$J$692,'Faturamento SP3'!$D$2:$D$692,'Infos Relatório'!$B$84,'Faturamento SP3'!$E$2:$E$692,'Infos Relatório'!$B107,'Faturamento SP3'!$Z$2:$Z$692,'Infos Relatório'!BE$1)</f>
        <v>0</v>
      </c>
      <c r="BH107" s="14">
        <f>SUMIFS('Faturamento SP3'!$O$2:$O$692,'Faturamento SP3'!$D$2:$D$692,'Infos Relatório'!$B$84,'Faturamento SP3'!$E$2:$E$692,'Infos Relatório'!$B107,'Faturamento SP3'!$Z$2:$Z$692,'Infos Relatório'!BE$1,'Faturamento SP3'!$T$2:$T$692,"Sim")+SUMIFS('Faturamento SP3'!$P$2:$P$692,'Faturamento SP3'!$D$2:$D$692,'Infos Relatório'!$B$84,'Faturamento SP3'!$E$2:$E$692,'Infos Relatório'!$B107,'Faturamento SP3'!$Z$2:$Z$692,'Infos Relatório'!BE$1,'Faturamento SP3'!$T$2:$T$692,"Sim")</f>
        <v>0</v>
      </c>
      <c r="BI107" s="27" t="e">
        <f t="shared" si="46"/>
        <v>#DIV/0!</v>
      </c>
      <c r="BJ107" s="24">
        <f>SUMIFS('Faturamento SP3'!$H$2:$H$692,'Faturamento SP3'!$D$2:$D$692,'Infos Relatório'!$B$84,'Faturamento SP3'!$E$2:$E$692,'Infos Relatório'!$B107,'Faturamento SP3'!$Z$2:$Z$692,'Infos Relatório'!BE$1)</f>
        <v>0</v>
      </c>
      <c r="BK107" s="23">
        <f>COUNTIFS('Faturamento SP3'!$D$2:$D$692,'Infos Relatório'!$B$84,'Faturamento SP3'!$E$2:$E$692,'Infos Relatório'!$B107,'Faturamento SP3'!$Z$2:$Z$692,'Infos Relatório'!BK$1)</f>
        <v>0</v>
      </c>
      <c r="BL107" s="13">
        <f>SUMIFS('Faturamento SP3'!$G$2:$G$692,'Faturamento SP3'!$D$2:$D$692,'Infos Relatório'!$B$84,'Faturamento SP3'!$E$2:$E$692,'Infos Relatório'!$B107,'Faturamento SP3'!$Z$2:$Z$692,'Infos Relatório'!BK$1)</f>
        <v>0</v>
      </c>
      <c r="BM107" s="13">
        <f>SUMIFS('Faturamento SP3'!$J$2:$J$692,'Faturamento SP3'!$D$2:$D$692,'Infos Relatório'!$B$84,'Faturamento SP3'!$E$2:$E$692,'Infos Relatório'!$B107,'Faturamento SP3'!$Z$2:$Z$692,'Infos Relatório'!BK$1)</f>
        <v>0</v>
      </c>
      <c r="BN107" s="14">
        <f>SUMIFS('Faturamento SP3'!$O$2:$O$692,'Faturamento SP3'!$D$2:$D$692,'Infos Relatório'!$B$84,'Faturamento SP3'!$E$2:$E$692,'Infos Relatório'!$B107,'Faturamento SP3'!$Z$2:$Z$692,'Infos Relatório'!BK$1,'Faturamento SP3'!$T$2:$T$692,"Sim")+SUMIFS('Faturamento SP3'!$P$2:$P$692,'Faturamento SP3'!$D$2:$D$692,'Infos Relatório'!$B$84,'Faturamento SP3'!$E$2:$E$692,'Infos Relatório'!$B107,'Faturamento SP3'!$Z$2:$Z$692,'Infos Relatório'!BK$1,'Faturamento SP3'!$T$2:$T$692,"Sim")</f>
        <v>0</v>
      </c>
      <c r="BO107" s="27" t="e">
        <f t="shared" si="47"/>
        <v>#DIV/0!</v>
      </c>
      <c r="BP107" s="24">
        <f>SUMIFS('Faturamento SP3'!$H$2:$H$692,'Faturamento SP3'!$D$2:$D$692,'Infos Relatório'!$B$84,'Faturamento SP3'!$E$2:$E$692,'Infos Relatório'!$B107,'Faturamento SP3'!$Z$2:$Z$692,'Infos Relatório'!BK$1)</f>
        <v>0</v>
      </c>
      <c r="BQ107" s="23">
        <f>COUNTIFS('Faturamento SP3'!$D$2:$D$692,'Infos Relatório'!$B$84,'Faturamento SP3'!$E$2:$E$692,'Infos Relatório'!$B107,'Faturamento SP3'!$Z$2:$Z$692,'Infos Relatório'!BQ$1)</f>
        <v>0</v>
      </c>
      <c r="BR107" s="13">
        <f>SUMIFS('Faturamento SP3'!$G$2:$G$692,'Faturamento SP3'!$D$2:$D$692,'Infos Relatório'!$B$84,'Faturamento SP3'!$E$2:$E$692,'Infos Relatório'!$B107,'Faturamento SP3'!$Z$2:$Z$692,'Infos Relatório'!BQ$1)</f>
        <v>0</v>
      </c>
      <c r="BS107" s="13">
        <f>SUMIFS('Faturamento SP3'!$J$2:$J$692,'Faturamento SP3'!$D$2:$D$692,'Infos Relatório'!$B$84,'Faturamento SP3'!$E$2:$E$692,'Infos Relatório'!$B107,'Faturamento SP3'!$Z$2:$Z$692,'Infos Relatório'!BQ$1)</f>
        <v>0</v>
      </c>
      <c r="BT107" s="14">
        <f>SUMIFS('Faturamento SP3'!$O$2:$O$692,'Faturamento SP3'!$D$2:$D$692,'Infos Relatório'!$B$84,'Faturamento SP3'!$E$2:$E$692,'Infos Relatório'!$B107,'Faturamento SP3'!$Z$2:$Z$692,'Infos Relatório'!BQ$1,'Faturamento SP3'!$T$2:$T$692,"Sim")+SUMIFS('Faturamento SP3'!$P$2:$P$692,'Faturamento SP3'!$D$2:$D$692,'Infos Relatório'!$B$84,'Faturamento SP3'!$E$2:$E$692,'Infos Relatório'!$B107,'Faturamento SP3'!$Z$2:$Z$692,'Infos Relatório'!BQ$1,'Faturamento SP3'!$T$2:$T$692,"Sim")</f>
        <v>0</v>
      </c>
      <c r="BU107" s="27" t="e">
        <f t="shared" si="48"/>
        <v>#DIV/0!</v>
      </c>
      <c r="BV107" s="24">
        <f>SUMIFS('Faturamento SP3'!$H$2:$H$692,'Faturamento SP3'!$D$2:$D$692,'Infos Relatório'!$B$84,'Faturamento SP3'!$E$2:$E$692,'Infos Relatório'!$B107,'Faturamento SP3'!$Z$2:$Z$692,'Infos Relatório'!BQ$1)</f>
        <v>0</v>
      </c>
    </row>
    <row r="108" spans="2:74">
      <c r="B108" s="17" t="s">
        <v>30</v>
      </c>
      <c r="C108" s="23">
        <f>COUNTIFS('Faturamento SP3'!$D$2:$D$692,'Infos Relatório'!$B$84,'Faturamento SP3'!$E$2:$E$692,'Infos Relatório'!$B108,'Faturamento SP3'!$Z$2:$Z$692,'Infos Relatório'!C$1)</f>
        <v>0</v>
      </c>
      <c r="D108" s="13">
        <f>SUMIFS('Faturamento SP3'!$G$2:$G$692,'Faturamento SP3'!$D$2:$D$692,'Infos Relatório'!$B$84,'Faturamento SP3'!$E$2:$E$692,'Infos Relatório'!$B108,'Faturamento SP3'!$Z$2:$Z$692,'Infos Relatório'!C$1)</f>
        <v>0</v>
      </c>
      <c r="E108" s="13">
        <f>SUMIFS('Faturamento SP3'!$J$2:$J$692,'Faturamento SP3'!$D$2:$D$692,'Infos Relatório'!$B$84,'Faturamento SP3'!$E$2:$E$692,'Infos Relatório'!$B108,'Faturamento SP3'!$Z$2:$Z$692,'Infos Relatório'!C$1)</f>
        <v>0</v>
      </c>
      <c r="F108" s="14">
        <f>SUMIFS('Faturamento SP3'!$O$2:$O$692,'Faturamento SP3'!$D$2:$D$692,'Infos Relatório'!$B$84,'Faturamento SP3'!$E$2:$E$692,'Infos Relatório'!$B108,'Faturamento SP3'!$Z$2:$Z$692,'Infos Relatório'!C$1,'Faturamento SP3'!$T$2:$T$692,"Sim")+SUMIFS('Faturamento SP3'!$P$2:$P$692,'Faturamento SP3'!$D$2:$D$692,'Infos Relatório'!$B$84,'Faturamento SP3'!$E$2:$E$692,'Infos Relatório'!$B108,'Faturamento SP3'!$Z$2:$Z$692,'Infos Relatório'!C$1,'Faturamento SP3'!$T$2:$T$692,"Sim")</f>
        <v>0</v>
      </c>
      <c r="G108" s="27" t="e">
        <f t="shared" si="37"/>
        <v>#DIV/0!</v>
      </c>
      <c r="H108" s="24">
        <f>SUMIFS('Faturamento SP3'!$H$2:$H$692,'Faturamento SP3'!$D$2:$D$692,'Infos Relatório'!$B$84,'Faturamento SP3'!$E$2:$E$692,'Infos Relatório'!$B108,'Faturamento SP3'!$Z$2:$Z$692,'Infos Relatório'!C$1)</f>
        <v>0</v>
      </c>
      <c r="I108" s="23">
        <f>COUNTIFS('Faturamento SP3'!$D$2:$D$692,'Infos Relatório'!$B$84,'Faturamento SP3'!$E$2:$E$692,'Infos Relatório'!$B108,'Faturamento SP3'!$Z$2:$Z$692,'Infos Relatório'!I$1)</f>
        <v>0</v>
      </c>
      <c r="J108" s="13">
        <f>SUMIFS('Faturamento SP3'!$G$2:$G$692,'Faturamento SP3'!$D$2:$D$692,'Infos Relatório'!$B$84,'Faturamento SP3'!$E$2:$E$692,'Infos Relatório'!$B108,'Faturamento SP3'!$Z$2:$Z$692,'Infos Relatório'!I$1)</f>
        <v>0</v>
      </c>
      <c r="K108" s="13">
        <f>SUMIFS('Faturamento SP3'!$J$2:$J$692,'Faturamento SP3'!$D$2:$D$692,'Infos Relatório'!$B$84,'Faturamento SP3'!$E$2:$E$692,'Infos Relatório'!$B108,'Faturamento SP3'!$Z$2:$Z$692,'Infos Relatório'!I$1)</f>
        <v>0</v>
      </c>
      <c r="L108" s="14">
        <f>SUMIFS('Faturamento SP3'!$O$2:$O$692,'Faturamento SP3'!$D$2:$D$692,'Infos Relatório'!$B$84,'Faturamento SP3'!$E$2:$E$692,'Infos Relatório'!$B108,'Faturamento SP3'!$Z$2:$Z$692,'Infos Relatório'!I$1,'Faturamento SP3'!$T$2:$T$692,"Sim")+SUMIFS('Faturamento SP3'!$P$2:$P$692,'Faturamento SP3'!$D$2:$D$692,'Infos Relatório'!$B$84,'Faturamento SP3'!$E$2:$E$692,'Infos Relatório'!$B108,'Faturamento SP3'!$Z$2:$Z$692,'Infos Relatório'!I$1,'Faturamento SP3'!$T$2:$T$692,"Sim")</f>
        <v>0</v>
      </c>
      <c r="M108" s="27" t="e">
        <f t="shared" si="38"/>
        <v>#DIV/0!</v>
      </c>
      <c r="N108" s="24">
        <f>SUMIFS('Faturamento SP3'!$H$2:$H$692,'Faturamento SP3'!$D$2:$D$692,'Infos Relatório'!$B$84,'Faturamento SP3'!$E$2:$E$692,'Infos Relatório'!$B108,'Faturamento SP3'!$Z$2:$Z$692,'Infos Relatório'!I$1)</f>
        <v>0</v>
      </c>
      <c r="O108" s="23">
        <f>COUNTIFS('Faturamento SP3'!$D$2:$D$692,'Infos Relatório'!$B$84,'Faturamento SP3'!$E$2:$E$692,'Infos Relatório'!$B108,'Faturamento SP3'!$Z$2:$Z$692,'Infos Relatório'!O$1)</f>
        <v>0</v>
      </c>
      <c r="P108" s="13">
        <f>SUMIFS('Faturamento SP3'!$G$2:$G$692,'Faturamento SP3'!$D$2:$D$692,'Infos Relatório'!$B$84,'Faturamento SP3'!$E$2:$E$692,'Infos Relatório'!$B108,'Faturamento SP3'!$Z$2:$Z$692,'Infos Relatório'!O$1)</f>
        <v>0</v>
      </c>
      <c r="Q108" s="13">
        <f>SUMIFS('Faturamento SP3'!$J$2:$J$692,'Faturamento SP3'!$D$2:$D$692,'Infos Relatório'!$B$84,'Faturamento SP3'!$E$2:$E$692,'Infos Relatório'!$B108,'Faturamento SP3'!$Z$2:$Z$692,'Infos Relatório'!O$1)</f>
        <v>0</v>
      </c>
      <c r="R108" s="14">
        <f>SUMIFS('Faturamento SP3'!$O$2:$O$692,'Faturamento SP3'!$D$2:$D$692,'Infos Relatório'!$B$84,'Faturamento SP3'!$E$2:$E$692,'Infos Relatório'!$B108,'Faturamento SP3'!$Z$2:$Z$692,'Infos Relatório'!O$1,'Faturamento SP3'!$T$2:$T$692,"Sim")+SUMIFS('Faturamento SP3'!$P$2:$P$692,'Faturamento SP3'!$D$2:$D$692,'Infos Relatório'!$B$84,'Faturamento SP3'!$E$2:$E$692,'Infos Relatório'!$B108,'Faturamento SP3'!$Z$2:$Z$692,'Infos Relatório'!O$1,'Faturamento SP3'!$T$2:$T$692,"Sim")</f>
        <v>0</v>
      </c>
      <c r="S108" s="27" t="e">
        <f t="shared" si="39"/>
        <v>#DIV/0!</v>
      </c>
      <c r="T108" s="24">
        <f>SUMIFS('Faturamento SP3'!$H$2:$H$692,'Faturamento SP3'!$D$2:$D$692,'Infos Relatório'!$B$84,'Faturamento SP3'!$E$2:$E$692,'Infos Relatório'!$B108,'Faturamento SP3'!$Z$2:$Z$692,'Infos Relatório'!O$1)</f>
        <v>0</v>
      </c>
      <c r="U108" s="23">
        <f>COUNTIFS('Faturamento SP3'!$D$2:$D$692,'Infos Relatório'!$B$84,'Faturamento SP3'!$E$2:$E$692,'Infos Relatório'!$B108,'Faturamento SP3'!$Z$2:$Z$692,'Infos Relatório'!U$1)</f>
        <v>0</v>
      </c>
      <c r="V108" s="13">
        <f>SUMIFS('Faturamento SP3'!$G$2:$G$692,'Faturamento SP3'!$D$2:$D$692,'Infos Relatório'!$B$84,'Faturamento SP3'!$E$2:$E$692,'Infos Relatório'!$B108,'Faturamento SP3'!$Z$2:$Z$692,'Infos Relatório'!U$1)</f>
        <v>0</v>
      </c>
      <c r="W108" s="13">
        <f>SUMIFS('Faturamento SP3'!$J$2:$J$692,'Faturamento SP3'!$D$2:$D$692,'Infos Relatório'!$B$84,'Faturamento SP3'!$E$2:$E$692,'Infos Relatório'!$B108,'Faturamento SP3'!$Z$2:$Z$692,'Infos Relatório'!U$1)</f>
        <v>0</v>
      </c>
      <c r="X108" s="14">
        <f>SUMIFS('Faturamento SP3'!$O$2:$O$692,'Faturamento SP3'!$D$2:$D$692,'Infos Relatório'!$B$84,'Faturamento SP3'!$E$2:$E$692,'Infos Relatório'!$B108,'Faturamento SP3'!$Z$2:$Z$692,'Infos Relatório'!U$1,'Faturamento SP3'!$T$2:$T$692,"Sim")+SUMIFS('Faturamento SP3'!$P$2:$P$692,'Faturamento SP3'!$D$2:$D$692,'Infos Relatório'!$B$84,'Faturamento SP3'!$E$2:$E$692,'Infos Relatório'!$B108,'Faturamento SP3'!$Z$2:$Z$692,'Infos Relatório'!U$1,'Faturamento SP3'!$T$2:$T$692,"Sim")</f>
        <v>0</v>
      </c>
      <c r="Y108" s="27" t="e">
        <f t="shared" si="40"/>
        <v>#DIV/0!</v>
      </c>
      <c r="Z108" s="24">
        <f>SUMIFS('Faturamento SP3'!$H$2:$H$692,'Faturamento SP3'!$D$2:$D$692,'Infos Relatório'!$B$84,'Faturamento SP3'!$E$2:$E$692,'Infos Relatório'!$B108,'Faturamento SP3'!$Z$2:$Z$692,'Infos Relatório'!U$1)</f>
        <v>0</v>
      </c>
      <c r="AA108" s="23">
        <f>COUNTIFS('Faturamento SP3'!$D$2:$D$692,'Infos Relatório'!$B$84,'Faturamento SP3'!$E$2:$E$692,'Infos Relatório'!$B108,'Faturamento SP3'!$Z$2:$Z$692,'Infos Relatório'!AA$1)</f>
        <v>0</v>
      </c>
      <c r="AB108" s="13">
        <f>SUMIFS('Faturamento SP3'!$G$2:$G$692,'Faturamento SP3'!$D$2:$D$692,'Infos Relatório'!$B$84,'Faturamento SP3'!$E$2:$E$692,'Infos Relatório'!$B108,'Faturamento SP3'!$Z$2:$Z$692,'Infos Relatório'!AA$1)</f>
        <v>0</v>
      </c>
      <c r="AC108" s="13">
        <f>SUMIFS('Faturamento SP3'!$J$2:$J$692,'Faturamento SP3'!$D$2:$D$692,'Infos Relatório'!$B$84,'Faturamento SP3'!$E$2:$E$692,'Infos Relatório'!$B108,'Faturamento SP3'!$Z$2:$Z$692,'Infos Relatório'!AA$1)</f>
        <v>0</v>
      </c>
      <c r="AD108" s="14">
        <f>SUMIFS('Faturamento SP3'!$O$2:$O$692,'Faturamento SP3'!$D$2:$D$692,'Infos Relatório'!$B$84,'Faturamento SP3'!$E$2:$E$692,'Infos Relatório'!$B108,'Faturamento SP3'!$Z$2:$Z$692,'Infos Relatório'!AA$1,'Faturamento SP3'!$T$2:$T$692,"Sim")+SUMIFS('Faturamento SP3'!$P$2:$P$692,'Faturamento SP3'!$D$2:$D$692,'Infos Relatório'!$B$84,'Faturamento SP3'!$E$2:$E$692,'Infos Relatório'!$B108,'Faturamento SP3'!$Z$2:$Z$692,'Infos Relatório'!AA$1,'Faturamento SP3'!$T$2:$T$692,"Sim")</f>
        <v>0</v>
      </c>
      <c r="AE108" s="27" t="e">
        <f t="shared" si="41"/>
        <v>#DIV/0!</v>
      </c>
      <c r="AF108" s="24">
        <f>SUMIFS('Faturamento SP3'!$H$2:$H$692,'Faturamento SP3'!$D$2:$D$692,'Infos Relatório'!$B$84,'Faturamento SP3'!$E$2:$E$692,'Infos Relatório'!$B108,'Faturamento SP3'!$Z$2:$Z$692,'Infos Relatório'!AA$1)</f>
        <v>0</v>
      </c>
      <c r="AG108" s="23">
        <f>COUNTIFS('Faturamento SP3'!$D$2:$D$692,'Infos Relatório'!$B$84,'Faturamento SP3'!$E$2:$E$692,'Infos Relatório'!$B108,'Faturamento SP3'!$Z$2:$Z$692,'Infos Relatório'!AG$1)</f>
        <v>0</v>
      </c>
      <c r="AH108" s="13">
        <f>SUMIFS('Faturamento SP3'!$G$2:$G$692,'Faturamento SP3'!$D$2:$D$692,'Infos Relatório'!$B$84,'Faturamento SP3'!$E$2:$E$692,'Infos Relatório'!$B108,'Faturamento SP3'!$Z$2:$Z$692,'Infos Relatório'!AG$1)</f>
        <v>0</v>
      </c>
      <c r="AI108" s="13">
        <f>SUMIFS('Faturamento SP3'!$J$2:$J$692,'Faturamento SP3'!$D$2:$D$692,'Infos Relatório'!$B$84,'Faturamento SP3'!$E$2:$E$692,'Infos Relatório'!$B108,'Faturamento SP3'!$Z$2:$Z$692,'Infos Relatório'!AG$1)</f>
        <v>0</v>
      </c>
      <c r="AJ108" s="14">
        <f>SUMIFS('Faturamento SP3'!$O$2:$O$692,'Faturamento SP3'!$D$2:$D$692,'Infos Relatório'!$B$84,'Faturamento SP3'!$E$2:$E$692,'Infos Relatório'!$B108,'Faturamento SP3'!$Z$2:$Z$692,'Infos Relatório'!AG$1,'Faturamento SP3'!$T$2:$T$692,"Sim")+SUMIFS('Faturamento SP3'!$P$2:$P$692,'Faturamento SP3'!$D$2:$D$692,'Infos Relatório'!$B$84,'Faturamento SP3'!$E$2:$E$692,'Infos Relatório'!$B108,'Faturamento SP3'!$Z$2:$Z$692,'Infos Relatório'!AG$1,'Faturamento SP3'!$T$2:$T$692,"Sim")</f>
        <v>0</v>
      </c>
      <c r="AK108" s="27" t="e">
        <f t="shared" si="42"/>
        <v>#DIV/0!</v>
      </c>
      <c r="AL108" s="24">
        <f>SUMIFS('Faturamento SP3'!$H$2:$H$692,'Faturamento SP3'!$D$2:$D$692,'Infos Relatório'!$B$84,'Faturamento SP3'!$E$2:$E$692,'Infos Relatório'!$B108,'Faturamento SP3'!$Z$2:$Z$692,'Infos Relatório'!AG$1)</f>
        <v>0</v>
      </c>
      <c r="AM108" s="23">
        <f>COUNTIFS('Faturamento SP3'!$D$2:$D$692,'Infos Relatório'!$B$84,'Faturamento SP3'!$E$2:$E$692,'Infos Relatório'!$B108,'Faturamento SP3'!$Z$2:$Z$692,'Infos Relatório'!AM$1)</f>
        <v>0</v>
      </c>
      <c r="AN108" s="13">
        <f>SUMIFS('Faturamento SP3'!$G$2:$G$692,'Faturamento SP3'!$D$2:$D$692,'Infos Relatório'!$B$84,'Faturamento SP3'!$E$2:$E$692,'Infos Relatório'!$B108,'Faturamento SP3'!$Z$2:$Z$692,'Infos Relatório'!AM$1)</f>
        <v>0</v>
      </c>
      <c r="AO108" s="13">
        <f>SUMIFS('Faturamento SP3'!$J$2:$J$692,'Faturamento SP3'!$D$2:$D$692,'Infos Relatório'!$B$84,'Faturamento SP3'!$E$2:$E$692,'Infos Relatório'!$B108,'Faturamento SP3'!$Z$2:$Z$692,'Infos Relatório'!AM$1)</f>
        <v>0</v>
      </c>
      <c r="AP108" s="14">
        <f>SUMIFS('Faturamento SP3'!$O$2:$O$692,'Faturamento SP3'!$D$2:$D$692,'Infos Relatório'!$B$84,'Faturamento SP3'!$E$2:$E$692,'Infos Relatório'!$B108,'Faturamento SP3'!$Z$2:$Z$692,'Infos Relatório'!AM$1,'Faturamento SP3'!$T$2:$T$692,"Sim")+SUMIFS('Faturamento SP3'!$P$2:$P$692,'Faturamento SP3'!$D$2:$D$692,'Infos Relatório'!$B$84,'Faturamento SP3'!$E$2:$E$692,'Infos Relatório'!$B108,'Faturamento SP3'!$Z$2:$Z$692,'Infos Relatório'!AM$1,'Faturamento SP3'!$T$2:$T$692,"Sim")</f>
        <v>0</v>
      </c>
      <c r="AQ108" s="27" t="e">
        <f t="shared" si="43"/>
        <v>#DIV/0!</v>
      </c>
      <c r="AR108" s="24">
        <f>SUMIFS('Faturamento SP3'!$H$2:$H$692,'Faturamento SP3'!$D$2:$D$692,'Infos Relatório'!$B$84,'Faturamento SP3'!$E$2:$E$692,'Infos Relatório'!$B108,'Faturamento SP3'!$Z$2:$Z$692,'Infos Relatório'!AM$1)</f>
        <v>0</v>
      </c>
      <c r="AS108" s="23">
        <f>COUNTIFS('Faturamento SP3'!$D$2:$D$692,'Infos Relatório'!$B$84,'Faturamento SP3'!$E$2:$E$692,'Infos Relatório'!$B108,'Faturamento SP3'!$Z$2:$Z$692,'Infos Relatório'!AS$1)</f>
        <v>0</v>
      </c>
      <c r="AT108" s="13">
        <f>SUMIFS('Faturamento SP3'!$G$2:$G$692,'Faturamento SP3'!$D$2:$D$692,'Infos Relatório'!$B$84,'Faturamento SP3'!$E$2:$E$692,'Infos Relatório'!$B108,'Faturamento SP3'!$Z$2:$Z$692,'Infos Relatório'!AS$1)</f>
        <v>0</v>
      </c>
      <c r="AU108" s="13">
        <f>SUMIFS('Faturamento SP3'!$J$2:$J$692,'Faturamento SP3'!$D$2:$D$692,'Infos Relatório'!$B$84,'Faturamento SP3'!$E$2:$E$692,'Infos Relatório'!$B108,'Faturamento SP3'!$Z$2:$Z$692,'Infos Relatório'!AS$1)</f>
        <v>0</v>
      </c>
      <c r="AV108" s="14">
        <f>SUMIFS('Faturamento SP3'!$O$2:$O$692,'Faturamento SP3'!$D$2:$D$692,'Infos Relatório'!$B$84,'Faturamento SP3'!$E$2:$E$692,'Infos Relatório'!$B108,'Faturamento SP3'!$Z$2:$Z$692,'Infos Relatório'!AS$1,'Faturamento SP3'!$T$2:$T$692,"Sim")+SUMIFS('Faturamento SP3'!$P$2:$P$692,'Faturamento SP3'!$D$2:$D$692,'Infos Relatório'!$B$84,'Faturamento SP3'!$E$2:$E$692,'Infos Relatório'!$B108,'Faturamento SP3'!$Z$2:$Z$692,'Infos Relatório'!AS$1,'Faturamento SP3'!$T$2:$T$692,"Sim")</f>
        <v>0</v>
      </c>
      <c r="AW108" s="27" t="e">
        <f t="shared" si="44"/>
        <v>#DIV/0!</v>
      </c>
      <c r="AX108" s="24">
        <f>SUMIFS('Faturamento SP3'!$H$2:$H$692,'Faturamento SP3'!$D$2:$D$692,'Infos Relatório'!$B$84,'Faturamento SP3'!$E$2:$E$692,'Infos Relatório'!$B108,'Faturamento SP3'!$Z$2:$Z$692,'Infos Relatório'!AS$1)</f>
        <v>0</v>
      </c>
      <c r="AY108" s="23">
        <f>COUNTIFS('Faturamento SP3'!$D$2:$D$692,'Infos Relatório'!$B$84,'Faturamento SP3'!$E$2:$E$692,'Infos Relatório'!$B108,'Faturamento SP3'!$Z$2:$Z$692,'Infos Relatório'!AY$1)</f>
        <v>0</v>
      </c>
      <c r="AZ108" s="13">
        <f>SUMIFS('Faturamento SP3'!$G$2:$G$692,'Faturamento SP3'!$D$2:$D$692,'Infos Relatório'!$B$84,'Faturamento SP3'!$E$2:$E$692,'Infos Relatório'!$B108,'Faturamento SP3'!$Z$2:$Z$692,'Infos Relatório'!AY$1)</f>
        <v>0</v>
      </c>
      <c r="BA108" s="13">
        <f>SUMIFS('Faturamento SP3'!$J$2:$J$692,'Faturamento SP3'!$D$2:$D$692,'Infos Relatório'!$B$84,'Faturamento SP3'!$E$2:$E$692,'Infos Relatório'!$B108,'Faturamento SP3'!$Z$2:$Z$692,'Infos Relatório'!AY$1)</f>
        <v>0</v>
      </c>
      <c r="BB108" s="14">
        <f>SUMIFS('Faturamento SP3'!$O$2:$O$692,'Faturamento SP3'!$D$2:$D$692,'Infos Relatório'!$B$84,'Faturamento SP3'!$E$2:$E$692,'Infos Relatório'!$B108,'Faturamento SP3'!$Z$2:$Z$692,'Infos Relatório'!AY$1,'Faturamento SP3'!$T$2:$T$692,"Sim")+SUMIFS('Faturamento SP3'!$P$2:$P$692,'Faturamento SP3'!$D$2:$D$692,'Infos Relatório'!$B$84,'Faturamento SP3'!$E$2:$E$692,'Infos Relatório'!$B108,'Faturamento SP3'!$Z$2:$Z$692,'Infos Relatório'!AY$1,'Faturamento SP3'!$T$2:$T$692,"Sim")</f>
        <v>0</v>
      </c>
      <c r="BC108" s="27" t="e">
        <f t="shared" si="45"/>
        <v>#DIV/0!</v>
      </c>
      <c r="BD108" s="24">
        <f>SUMIFS('Faturamento SP3'!$H$2:$H$692,'Faturamento SP3'!$D$2:$D$692,'Infos Relatório'!$B$84,'Faturamento SP3'!$E$2:$E$692,'Infos Relatório'!$B108,'Faturamento SP3'!$Z$2:$Z$692,'Infos Relatório'!AY$1)</f>
        <v>0</v>
      </c>
      <c r="BE108" s="23">
        <f>COUNTIFS('Faturamento SP3'!$D$2:$D$692,'Infos Relatório'!$B$84,'Faturamento SP3'!$E$2:$E$692,'Infos Relatório'!$B108,'Faturamento SP3'!$Z$2:$Z$692,'Infos Relatório'!BE$1)</f>
        <v>0</v>
      </c>
      <c r="BF108" s="13">
        <f>SUMIFS('Faturamento SP3'!$G$2:$G$692,'Faturamento SP3'!$D$2:$D$692,'Infos Relatório'!$B$84,'Faturamento SP3'!$E$2:$E$692,'Infos Relatório'!$B108,'Faturamento SP3'!$Z$2:$Z$692,'Infos Relatório'!BE$1)</f>
        <v>0</v>
      </c>
      <c r="BG108" s="13">
        <f>SUMIFS('Faturamento SP3'!$J$2:$J$692,'Faturamento SP3'!$D$2:$D$692,'Infos Relatório'!$B$84,'Faturamento SP3'!$E$2:$E$692,'Infos Relatório'!$B108,'Faturamento SP3'!$Z$2:$Z$692,'Infos Relatório'!BE$1)</f>
        <v>0</v>
      </c>
      <c r="BH108" s="14">
        <f>SUMIFS('Faturamento SP3'!$O$2:$O$692,'Faturamento SP3'!$D$2:$D$692,'Infos Relatório'!$B$84,'Faturamento SP3'!$E$2:$E$692,'Infos Relatório'!$B108,'Faturamento SP3'!$Z$2:$Z$692,'Infos Relatório'!BE$1,'Faturamento SP3'!$T$2:$T$692,"Sim")+SUMIFS('Faturamento SP3'!$P$2:$P$692,'Faturamento SP3'!$D$2:$D$692,'Infos Relatório'!$B$84,'Faturamento SP3'!$E$2:$E$692,'Infos Relatório'!$B108,'Faturamento SP3'!$Z$2:$Z$692,'Infos Relatório'!BE$1,'Faturamento SP3'!$T$2:$T$692,"Sim")</f>
        <v>0</v>
      </c>
      <c r="BI108" s="27" t="e">
        <f t="shared" si="46"/>
        <v>#DIV/0!</v>
      </c>
      <c r="BJ108" s="24">
        <f>SUMIFS('Faturamento SP3'!$H$2:$H$692,'Faturamento SP3'!$D$2:$D$692,'Infos Relatório'!$B$84,'Faturamento SP3'!$E$2:$E$692,'Infos Relatório'!$B108,'Faturamento SP3'!$Z$2:$Z$692,'Infos Relatório'!BE$1)</f>
        <v>0</v>
      </c>
      <c r="BK108" s="23">
        <f>COUNTIFS('Faturamento SP3'!$D$2:$D$692,'Infos Relatório'!$B$84,'Faturamento SP3'!$E$2:$E$692,'Infos Relatório'!$B108,'Faturamento SP3'!$Z$2:$Z$692,'Infos Relatório'!BK$1)</f>
        <v>0</v>
      </c>
      <c r="BL108" s="13">
        <f>SUMIFS('Faturamento SP3'!$G$2:$G$692,'Faturamento SP3'!$D$2:$D$692,'Infos Relatório'!$B$84,'Faturamento SP3'!$E$2:$E$692,'Infos Relatório'!$B108,'Faturamento SP3'!$Z$2:$Z$692,'Infos Relatório'!BK$1)</f>
        <v>0</v>
      </c>
      <c r="BM108" s="13">
        <f>SUMIFS('Faturamento SP3'!$J$2:$J$692,'Faturamento SP3'!$D$2:$D$692,'Infos Relatório'!$B$84,'Faturamento SP3'!$E$2:$E$692,'Infos Relatório'!$B108,'Faturamento SP3'!$Z$2:$Z$692,'Infos Relatório'!BK$1)</f>
        <v>0</v>
      </c>
      <c r="BN108" s="14">
        <f>SUMIFS('Faturamento SP3'!$O$2:$O$692,'Faturamento SP3'!$D$2:$D$692,'Infos Relatório'!$B$84,'Faturamento SP3'!$E$2:$E$692,'Infos Relatório'!$B108,'Faturamento SP3'!$Z$2:$Z$692,'Infos Relatório'!BK$1,'Faturamento SP3'!$T$2:$T$692,"Sim")+SUMIFS('Faturamento SP3'!$P$2:$P$692,'Faturamento SP3'!$D$2:$D$692,'Infos Relatório'!$B$84,'Faturamento SP3'!$E$2:$E$692,'Infos Relatório'!$B108,'Faturamento SP3'!$Z$2:$Z$692,'Infos Relatório'!BK$1,'Faturamento SP3'!$T$2:$T$692,"Sim")</f>
        <v>0</v>
      </c>
      <c r="BO108" s="27" t="e">
        <f t="shared" si="47"/>
        <v>#DIV/0!</v>
      </c>
      <c r="BP108" s="24">
        <f>SUMIFS('Faturamento SP3'!$H$2:$H$692,'Faturamento SP3'!$D$2:$D$692,'Infos Relatório'!$B$84,'Faturamento SP3'!$E$2:$E$692,'Infos Relatório'!$B108,'Faturamento SP3'!$Z$2:$Z$692,'Infos Relatório'!BK$1)</f>
        <v>0</v>
      </c>
      <c r="BQ108" s="23">
        <f>COUNTIFS('Faturamento SP3'!$D$2:$D$692,'Infos Relatório'!$B$84,'Faturamento SP3'!$E$2:$E$692,'Infos Relatório'!$B108,'Faturamento SP3'!$Z$2:$Z$692,'Infos Relatório'!BQ$1)</f>
        <v>0</v>
      </c>
      <c r="BR108" s="13">
        <f>SUMIFS('Faturamento SP3'!$G$2:$G$692,'Faturamento SP3'!$D$2:$D$692,'Infos Relatório'!$B$84,'Faturamento SP3'!$E$2:$E$692,'Infos Relatório'!$B108,'Faturamento SP3'!$Z$2:$Z$692,'Infos Relatório'!BQ$1)</f>
        <v>0</v>
      </c>
      <c r="BS108" s="13">
        <f>SUMIFS('Faturamento SP3'!$J$2:$J$692,'Faturamento SP3'!$D$2:$D$692,'Infos Relatório'!$B$84,'Faturamento SP3'!$E$2:$E$692,'Infos Relatório'!$B108,'Faturamento SP3'!$Z$2:$Z$692,'Infos Relatório'!BQ$1)</f>
        <v>0</v>
      </c>
      <c r="BT108" s="14">
        <f>SUMIFS('Faturamento SP3'!$O$2:$O$692,'Faturamento SP3'!$D$2:$D$692,'Infos Relatório'!$B$84,'Faturamento SP3'!$E$2:$E$692,'Infos Relatório'!$B108,'Faturamento SP3'!$Z$2:$Z$692,'Infos Relatório'!BQ$1,'Faturamento SP3'!$T$2:$T$692,"Sim")+SUMIFS('Faturamento SP3'!$P$2:$P$692,'Faturamento SP3'!$D$2:$D$692,'Infos Relatório'!$B$84,'Faturamento SP3'!$E$2:$E$692,'Infos Relatório'!$B108,'Faturamento SP3'!$Z$2:$Z$692,'Infos Relatório'!BQ$1,'Faturamento SP3'!$T$2:$T$692,"Sim")</f>
        <v>0</v>
      </c>
      <c r="BU108" s="27" t="e">
        <f t="shared" si="48"/>
        <v>#DIV/0!</v>
      </c>
      <c r="BV108" s="24">
        <f>SUMIFS('Faturamento SP3'!$H$2:$H$692,'Faturamento SP3'!$D$2:$D$692,'Infos Relatório'!$B$84,'Faturamento SP3'!$E$2:$E$692,'Infos Relatório'!$B108,'Faturamento SP3'!$Z$2:$Z$692,'Infos Relatório'!BQ$1)</f>
        <v>0</v>
      </c>
    </row>
    <row r="109" spans="2:74">
      <c r="B109" s="17" t="s">
        <v>31</v>
      </c>
      <c r="C109" s="23">
        <f>COUNTIFS('Faturamento SP3'!$D$2:$D$692,'Infos Relatório'!$B$84,'Faturamento SP3'!$E$2:$E$692,'Infos Relatório'!$B109,'Faturamento SP3'!$Z$2:$Z$692,'Infos Relatório'!C$1)</f>
        <v>0</v>
      </c>
      <c r="D109" s="13">
        <f>SUMIFS('Faturamento SP3'!$G$2:$G$692,'Faturamento SP3'!$D$2:$D$692,'Infos Relatório'!$B$84,'Faturamento SP3'!$E$2:$E$692,'Infos Relatório'!$B109,'Faturamento SP3'!$Z$2:$Z$692,'Infos Relatório'!C$1)</f>
        <v>0</v>
      </c>
      <c r="E109" s="13">
        <f>SUMIFS('Faturamento SP3'!$J$2:$J$692,'Faturamento SP3'!$D$2:$D$692,'Infos Relatório'!$B$84,'Faturamento SP3'!$E$2:$E$692,'Infos Relatório'!$B109,'Faturamento SP3'!$Z$2:$Z$692,'Infos Relatório'!C$1)</f>
        <v>0</v>
      </c>
      <c r="F109" s="14">
        <f>SUMIFS('Faturamento SP3'!$O$2:$O$692,'Faturamento SP3'!$D$2:$D$692,'Infos Relatório'!$B$84,'Faturamento SP3'!$E$2:$E$692,'Infos Relatório'!$B109,'Faturamento SP3'!$Z$2:$Z$692,'Infos Relatório'!C$1,'Faturamento SP3'!$T$2:$T$692,"Sim")+SUMIFS('Faturamento SP3'!$P$2:$P$692,'Faturamento SP3'!$D$2:$D$692,'Infos Relatório'!$B$84,'Faturamento SP3'!$E$2:$E$692,'Infos Relatório'!$B109,'Faturamento SP3'!$Z$2:$Z$692,'Infos Relatório'!C$1,'Faturamento SP3'!$T$2:$T$692,"Sim")</f>
        <v>0</v>
      </c>
      <c r="G109" s="27" t="e">
        <f t="shared" si="37"/>
        <v>#DIV/0!</v>
      </c>
      <c r="H109" s="24">
        <f>SUMIFS('Faturamento SP3'!$H$2:$H$692,'Faturamento SP3'!$D$2:$D$692,'Infos Relatório'!$B$84,'Faturamento SP3'!$E$2:$E$692,'Infos Relatório'!$B109,'Faturamento SP3'!$Z$2:$Z$692,'Infos Relatório'!C$1)</f>
        <v>0</v>
      </c>
      <c r="I109" s="23">
        <f>COUNTIFS('Faturamento SP3'!$D$2:$D$692,'Infos Relatório'!$B$84,'Faturamento SP3'!$E$2:$E$692,'Infos Relatório'!$B109,'Faturamento SP3'!$Z$2:$Z$692,'Infos Relatório'!I$1)</f>
        <v>0</v>
      </c>
      <c r="J109" s="13">
        <f>SUMIFS('Faturamento SP3'!$G$2:$G$692,'Faturamento SP3'!$D$2:$D$692,'Infos Relatório'!$B$84,'Faturamento SP3'!$E$2:$E$692,'Infos Relatório'!$B109,'Faturamento SP3'!$Z$2:$Z$692,'Infos Relatório'!I$1)</f>
        <v>0</v>
      </c>
      <c r="K109" s="13">
        <f>SUMIFS('Faturamento SP3'!$J$2:$J$692,'Faturamento SP3'!$D$2:$D$692,'Infos Relatório'!$B$84,'Faturamento SP3'!$E$2:$E$692,'Infos Relatório'!$B109,'Faturamento SP3'!$Z$2:$Z$692,'Infos Relatório'!I$1)</f>
        <v>0</v>
      </c>
      <c r="L109" s="14">
        <f>SUMIFS('Faturamento SP3'!$O$2:$O$692,'Faturamento SP3'!$D$2:$D$692,'Infos Relatório'!$B$84,'Faturamento SP3'!$E$2:$E$692,'Infos Relatório'!$B109,'Faturamento SP3'!$Z$2:$Z$692,'Infos Relatório'!I$1,'Faturamento SP3'!$T$2:$T$692,"Sim")+SUMIFS('Faturamento SP3'!$P$2:$P$692,'Faturamento SP3'!$D$2:$D$692,'Infos Relatório'!$B$84,'Faturamento SP3'!$E$2:$E$692,'Infos Relatório'!$B109,'Faturamento SP3'!$Z$2:$Z$692,'Infos Relatório'!I$1,'Faturamento SP3'!$T$2:$T$692,"Sim")</f>
        <v>0</v>
      </c>
      <c r="M109" s="27" t="e">
        <f t="shared" si="38"/>
        <v>#DIV/0!</v>
      </c>
      <c r="N109" s="24">
        <f>SUMIFS('Faturamento SP3'!$H$2:$H$692,'Faturamento SP3'!$D$2:$D$692,'Infos Relatório'!$B$84,'Faturamento SP3'!$E$2:$E$692,'Infos Relatório'!$B109,'Faturamento SP3'!$Z$2:$Z$692,'Infos Relatório'!I$1)</f>
        <v>0</v>
      </c>
      <c r="O109" s="23">
        <f>COUNTIFS('Faturamento SP3'!$D$2:$D$692,'Infos Relatório'!$B$84,'Faturamento SP3'!$E$2:$E$692,'Infos Relatório'!$B109,'Faturamento SP3'!$Z$2:$Z$692,'Infos Relatório'!O$1)</f>
        <v>0</v>
      </c>
      <c r="P109" s="13">
        <f>SUMIFS('Faturamento SP3'!$G$2:$G$692,'Faturamento SP3'!$D$2:$D$692,'Infos Relatório'!$B$84,'Faturamento SP3'!$E$2:$E$692,'Infos Relatório'!$B109,'Faturamento SP3'!$Z$2:$Z$692,'Infos Relatório'!O$1)</f>
        <v>0</v>
      </c>
      <c r="Q109" s="13">
        <f>SUMIFS('Faturamento SP3'!$J$2:$J$692,'Faturamento SP3'!$D$2:$D$692,'Infos Relatório'!$B$84,'Faturamento SP3'!$E$2:$E$692,'Infos Relatório'!$B109,'Faturamento SP3'!$Z$2:$Z$692,'Infos Relatório'!O$1)</f>
        <v>0</v>
      </c>
      <c r="R109" s="14">
        <f>SUMIFS('Faturamento SP3'!$O$2:$O$692,'Faturamento SP3'!$D$2:$D$692,'Infos Relatório'!$B$84,'Faturamento SP3'!$E$2:$E$692,'Infos Relatório'!$B109,'Faturamento SP3'!$Z$2:$Z$692,'Infos Relatório'!O$1,'Faturamento SP3'!$T$2:$T$692,"Sim")+SUMIFS('Faturamento SP3'!$P$2:$P$692,'Faturamento SP3'!$D$2:$D$692,'Infos Relatório'!$B$84,'Faturamento SP3'!$E$2:$E$692,'Infos Relatório'!$B109,'Faturamento SP3'!$Z$2:$Z$692,'Infos Relatório'!O$1,'Faturamento SP3'!$T$2:$T$692,"Sim")</f>
        <v>0</v>
      </c>
      <c r="S109" s="27" t="e">
        <f t="shared" si="39"/>
        <v>#DIV/0!</v>
      </c>
      <c r="T109" s="24">
        <f>SUMIFS('Faturamento SP3'!$H$2:$H$692,'Faturamento SP3'!$D$2:$D$692,'Infos Relatório'!$B$84,'Faturamento SP3'!$E$2:$E$692,'Infos Relatório'!$B109,'Faturamento SP3'!$Z$2:$Z$692,'Infos Relatório'!O$1)</f>
        <v>0</v>
      </c>
      <c r="U109" s="23">
        <f>COUNTIFS('Faturamento SP3'!$D$2:$D$692,'Infos Relatório'!$B$84,'Faturamento SP3'!$E$2:$E$692,'Infos Relatório'!$B109,'Faturamento SP3'!$Z$2:$Z$692,'Infos Relatório'!U$1)</f>
        <v>0</v>
      </c>
      <c r="V109" s="13">
        <f>SUMIFS('Faturamento SP3'!$G$2:$G$692,'Faturamento SP3'!$D$2:$D$692,'Infos Relatório'!$B$84,'Faturamento SP3'!$E$2:$E$692,'Infos Relatório'!$B109,'Faturamento SP3'!$Z$2:$Z$692,'Infos Relatório'!U$1)</f>
        <v>0</v>
      </c>
      <c r="W109" s="13">
        <f>SUMIFS('Faturamento SP3'!$J$2:$J$692,'Faturamento SP3'!$D$2:$D$692,'Infos Relatório'!$B$84,'Faturamento SP3'!$E$2:$E$692,'Infos Relatório'!$B109,'Faturamento SP3'!$Z$2:$Z$692,'Infos Relatório'!U$1)</f>
        <v>0</v>
      </c>
      <c r="X109" s="14">
        <f>SUMIFS('Faturamento SP3'!$O$2:$O$692,'Faturamento SP3'!$D$2:$D$692,'Infos Relatório'!$B$84,'Faturamento SP3'!$E$2:$E$692,'Infos Relatório'!$B109,'Faturamento SP3'!$Z$2:$Z$692,'Infos Relatório'!U$1,'Faturamento SP3'!$T$2:$T$692,"Sim")+SUMIFS('Faturamento SP3'!$P$2:$P$692,'Faturamento SP3'!$D$2:$D$692,'Infos Relatório'!$B$84,'Faturamento SP3'!$E$2:$E$692,'Infos Relatório'!$B109,'Faturamento SP3'!$Z$2:$Z$692,'Infos Relatório'!U$1,'Faturamento SP3'!$T$2:$T$692,"Sim")</f>
        <v>0</v>
      </c>
      <c r="Y109" s="27" t="e">
        <f t="shared" si="40"/>
        <v>#DIV/0!</v>
      </c>
      <c r="Z109" s="24">
        <f>SUMIFS('Faturamento SP3'!$H$2:$H$692,'Faturamento SP3'!$D$2:$D$692,'Infos Relatório'!$B$84,'Faturamento SP3'!$E$2:$E$692,'Infos Relatório'!$B109,'Faturamento SP3'!$Z$2:$Z$692,'Infos Relatório'!U$1)</f>
        <v>0</v>
      </c>
      <c r="AA109" s="23">
        <f>COUNTIFS('Faturamento SP3'!$D$2:$D$692,'Infos Relatório'!$B$84,'Faturamento SP3'!$E$2:$E$692,'Infos Relatório'!$B109,'Faturamento SP3'!$Z$2:$Z$692,'Infos Relatório'!AA$1)</f>
        <v>0</v>
      </c>
      <c r="AB109" s="13">
        <f>SUMIFS('Faturamento SP3'!$G$2:$G$692,'Faturamento SP3'!$D$2:$D$692,'Infos Relatório'!$B$84,'Faturamento SP3'!$E$2:$E$692,'Infos Relatório'!$B109,'Faturamento SP3'!$Z$2:$Z$692,'Infos Relatório'!AA$1)</f>
        <v>0</v>
      </c>
      <c r="AC109" s="13">
        <f>SUMIFS('Faturamento SP3'!$J$2:$J$692,'Faturamento SP3'!$D$2:$D$692,'Infos Relatório'!$B$84,'Faturamento SP3'!$E$2:$E$692,'Infos Relatório'!$B109,'Faturamento SP3'!$Z$2:$Z$692,'Infos Relatório'!AA$1)</f>
        <v>0</v>
      </c>
      <c r="AD109" s="14">
        <f>SUMIFS('Faturamento SP3'!$O$2:$O$692,'Faturamento SP3'!$D$2:$D$692,'Infos Relatório'!$B$84,'Faturamento SP3'!$E$2:$E$692,'Infos Relatório'!$B109,'Faturamento SP3'!$Z$2:$Z$692,'Infos Relatório'!AA$1,'Faturamento SP3'!$T$2:$T$692,"Sim")+SUMIFS('Faturamento SP3'!$P$2:$P$692,'Faturamento SP3'!$D$2:$D$692,'Infos Relatório'!$B$84,'Faturamento SP3'!$E$2:$E$692,'Infos Relatório'!$B109,'Faturamento SP3'!$Z$2:$Z$692,'Infos Relatório'!AA$1,'Faturamento SP3'!$T$2:$T$692,"Sim")</f>
        <v>0</v>
      </c>
      <c r="AE109" s="27" t="e">
        <f t="shared" si="41"/>
        <v>#DIV/0!</v>
      </c>
      <c r="AF109" s="24">
        <f>SUMIFS('Faturamento SP3'!$H$2:$H$692,'Faturamento SP3'!$D$2:$D$692,'Infos Relatório'!$B$84,'Faturamento SP3'!$E$2:$E$692,'Infos Relatório'!$B109,'Faturamento SP3'!$Z$2:$Z$692,'Infos Relatório'!AA$1)</f>
        <v>0</v>
      </c>
      <c r="AG109" s="23">
        <f>COUNTIFS('Faturamento SP3'!$D$2:$D$692,'Infos Relatório'!$B$84,'Faturamento SP3'!$E$2:$E$692,'Infos Relatório'!$B109,'Faturamento SP3'!$Z$2:$Z$692,'Infos Relatório'!AG$1)</f>
        <v>0</v>
      </c>
      <c r="AH109" s="13">
        <f>SUMIFS('Faturamento SP3'!$G$2:$G$692,'Faturamento SP3'!$D$2:$D$692,'Infos Relatório'!$B$84,'Faturamento SP3'!$E$2:$E$692,'Infos Relatório'!$B109,'Faturamento SP3'!$Z$2:$Z$692,'Infos Relatório'!AG$1)</f>
        <v>0</v>
      </c>
      <c r="AI109" s="13">
        <f>SUMIFS('Faturamento SP3'!$J$2:$J$692,'Faturamento SP3'!$D$2:$D$692,'Infos Relatório'!$B$84,'Faturamento SP3'!$E$2:$E$692,'Infos Relatório'!$B109,'Faturamento SP3'!$Z$2:$Z$692,'Infos Relatório'!AG$1)</f>
        <v>0</v>
      </c>
      <c r="AJ109" s="14">
        <f>SUMIFS('Faturamento SP3'!$O$2:$O$692,'Faturamento SP3'!$D$2:$D$692,'Infos Relatório'!$B$84,'Faturamento SP3'!$E$2:$E$692,'Infos Relatório'!$B109,'Faturamento SP3'!$Z$2:$Z$692,'Infos Relatório'!AG$1,'Faturamento SP3'!$T$2:$T$692,"Sim")+SUMIFS('Faturamento SP3'!$P$2:$P$692,'Faturamento SP3'!$D$2:$D$692,'Infos Relatório'!$B$84,'Faturamento SP3'!$E$2:$E$692,'Infos Relatório'!$B109,'Faturamento SP3'!$Z$2:$Z$692,'Infos Relatório'!AG$1,'Faturamento SP3'!$T$2:$T$692,"Sim")</f>
        <v>0</v>
      </c>
      <c r="AK109" s="27" t="e">
        <f t="shared" si="42"/>
        <v>#DIV/0!</v>
      </c>
      <c r="AL109" s="24">
        <f>SUMIFS('Faturamento SP3'!$H$2:$H$692,'Faturamento SP3'!$D$2:$D$692,'Infos Relatório'!$B$84,'Faturamento SP3'!$E$2:$E$692,'Infos Relatório'!$B109,'Faturamento SP3'!$Z$2:$Z$692,'Infos Relatório'!AG$1)</f>
        <v>0</v>
      </c>
      <c r="AM109" s="23">
        <f>COUNTIFS('Faturamento SP3'!$D$2:$D$692,'Infos Relatório'!$B$84,'Faturamento SP3'!$E$2:$E$692,'Infos Relatório'!$B109,'Faturamento SP3'!$Z$2:$Z$692,'Infos Relatório'!AM$1)</f>
        <v>0</v>
      </c>
      <c r="AN109" s="13">
        <f>SUMIFS('Faturamento SP3'!$G$2:$G$692,'Faturamento SP3'!$D$2:$D$692,'Infos Relatório'!$B$84,'Faturamento SP3'!$E$2:$E$692,'Infos Relatório'!$B109,'Faturamento SP3'!$Z$2:$Z$692,'Infos Relatório'!AM$1)</f>
        <v>0</v>
      </c>
      <c r="AO109" s="13">
        <f>SUMIFS('Faturamento SP3'!$J$2:$J$692,'Faturamento SP3'!$D$2:$D$692,'Infos Relatório'!$B$84,'Faturamento SP3'!$E$2:$E$692,'Infos Relatório'!$B109,'Faturamento SP3'!$Z$2:$Z$692,'Infos Relatório'!AM$1)</f>
        <v>0</v>
      </c>
      <c r="AP109" s="14">
        <f>SUMIFS('Faturamento SP3'!$O$2:$O$692,'Faturamento SP3'!$D$2:$D$692,'Infos Relatório'!$B$84,'Faturamento SP3'!$E$2:$E$692,'Infos Relatório'!$B109,'Faturamento SP3'!$Z$2:$Z$692,'Infos Relatório'!AM$1,'Faturamento SP3'!$T$2:$T$692,"Sim")+SUMIFS('Faturamento SP3'!$P$2:$P$692,'Faturamento SP3'!$D$2:$D$692,'Infos Relatório'!$B$84,'Faturamento SP3'!$E$2:$E$692,'Infos Relatório'!$B109,'Faturamento SP3'!$Z$2:$Z$692,'Infos Relatório'!AM$1,'Faturamento SP3'!$T$2:$T$692,"Sim")</f>
        <v>0</v>
      </c>
      <c r="AQ109" s="27" t="e">
        <f t="shared" si="43"/>
        <v>#DIV/0!</v>
      </c>
      <c r="AR109" s="24">
        <f>SUMIFS('Faturamento SP3'!$H$2:$H$692,'Faturamento SP3'!$D$2:$D$692,'Infos Relatório'!$B$84,'Faturamento SP3'!$E$2:$E$692,'Infos Relatório'!$B109,'Faturamento SP3'!$Z$2:$Z$692,'Infos Relatório'!AM$1)</f>
        <v>0</v>
      </c>
      <c r="AS109" s="23">
        <f>COUNTIFS('Faturamento SP3'!$D$2:$D$692,'Infos Relatório'!$B$84,'Faturamento SP3'!$E$2:$E$692,'Infos Relatório'!$B109,'Faturamento SP3'!$Z$2:$Z$692,'Infos Relatório'!AS$1)</f>
        <v>0</v>
      </c>
      <c r="AT109" s="13">
        <f>SUMIFS('Faturamento SP3'!$G$2:$G$692,'Faturamento SP3'!$D$2:$D$692,'Infos Relatório'!$B$84,'Faturamento SP3'!$E$2:$E$692,'Infos Relatório'!$B109,'Faturamento SP3'!$Z$2:$Z$692,'Infos Relatório'!AS$1)</f>
        <v>0</v>
      </c>
      <c r="AU109" s="13">
        <f>SUMIFS('Faturamento SP3'!$J$2:$J$692,'Faturamento SP3'!$D$2:$D$692,'Infos Relatório'!$B$84,'Faturamento SP3'!$E$2:$E$692,'Infos Relatório'!$B109,'Faturamento SP3'!$Z$2:$Z$692,'Infos Relatório'!AS$1)</f>
        <v>0</v>
      </c>
      <c r="AV109" s="14">
        <f>SUMIFS('Faturamento SP3'!$O$2:$O$692,'Faturamento SP3'!$D$2:$D$692,'Infos Relatório'!$B$84,'Faturamento SP3'!$E$2:$E$692,'Infos Relatório'!$B109,'Faturamento SP3'!$Z$2:$Z$692,'Infos Relatório'!AS$1,'Faturamento SP3'!$T$2:$T$692,"Sim")+SUMIFS('Faturamento SP3'!$P$2:$P$692,'Faturamento SP3'!$D$2:$D$692,'Infos Relatório'!$B$84,'Faturamento SP3'!$E$2:$E$692,'Infos Relatório'!$B109,'Faturamento SP3'!$Z$2:$Z$692,'Infos Relatório'!AS$1,'Faturamento SP3'!$T$2:$T$692,"Sim")</f>
        <v>0</v>
      </c>
      <c r="AW109" s="27" t="e">
        <f t="shared" si="44"/>
        <v>#DIV/0!</v>
      </c>
      <c r="AX109" s="24">
        <f>SUMIFS('Faturamento SP3'!$H$2:$H$692,'Faturamento SP3'!$D$2:$D$692,'Infos Relatório'!$B$84,'Faturamento SP3'!$E$2:$E$692,'Infos Relatório'!$B109,'Faturamento SP3'!$Z$2:$Z$692,'Infos Relatório'!AS$1)</f>
        <v>0</v>
      </c>
      <c r="AY109" s="23">
        <f>COUNTIFS('Faturamento SP3'!$D$2:$D$692,'Infos Relatório'!$B$84,'Faturamento SP3'!$E$2:$E$692,'Infos Relatório'!$B109,'Faturamento SP3'!$Z$2:$Z$692,'Infos Relatório'!AY$1)</f>
        <v>0</v>
      </c>
      <c r="AZ109" s="13">
        <f>SUMIFS('Faturamento SP3'!$G$2:$G$692,'Faturamento SP3'!$D$2:$D$692,'Infos Relatório'!$B$84,'Faturamento SP3'!$E$2:$E$692,'Infos Relatório'!$B109,'Faturamento SP3'!$Z$2:$Z$692,'Infos Relatório'!AY$1)</f>
        <v>0</v>
      </c>
      <c r="BA109" s="13">
        <f>SUMIFS('Faturamento SP3'!$J$2:$J$692,'Faturamento SP3'!$D$2:$D$692,'Infos Relatório'!$B$84,'Faturamento SP3'!$E$2:$E$692,'Infos Relatório'!$B109,'Faturamento SP3'!$Z$2:$Z$692,'Infos Relatório'!AY$1)</f>
        <v>0</v>
      </c>
      <c r="BB109" s="14">
        <f>SUMIFS('Faturamento SP3'!$O$2:$O$692,'Faturamento SP3'!$D$2:$D$692,'Infos Relatório'!$B$84,'Faturamento SP3'!$E$2:$E$692,'Infos Relatório'!$B109,'Faturamento SP3'!$Z$2:$Z$692,'Infos Relatório'!AY$1,'Faturamento SP3'!$T$2:$T$692,"Sim")+SUMIFS('Faturamento SP3'!$P$2:$P$692,'Faturamento SP3'!$D$2:$D$692,'Infos Relatório'!$B$84,'Faturamento SP3'!$E$2:$E$692,'Infos Relatório'!$B109,'Faturamento SP3'!$Z$2:$Z$692,'Infos Relatório'!AY$1,'Faturamento SP3'!$T$2:$T$692,"Sim")</f>
        <v>0</v>
      </c>
      <c r="BC109" s="27" t="e">
        <f t="shared" si="45"/>
        <v>#DIV/0!</v>
      </c>
      <c r="BD109" s="24">
        <f>SUMIFS('Faturamento SP3'!$H$2:$H$692,'Faturamento SP3'!$D$2:$D$692,'Infos Relatório'!$B$84,'Faturamento SP3'!$E$2:$E$692,'Infos Relatório'!$B109,'Faturamento SP3'!$Z$2:$Z$692,'Infos Relatório'!AY$1)</f>
        <v>0</v>
      </c>
      <c r="BE109" s="23">
        <f>COUNTIFS('Faturamento SP3'!$D$2:$D$692,'Infos Relatório'!$B$84,'Faturamento SP3'!$E$2:$E$692,'Infos Relatório'!$B109,'Faturamento SP3'!$Z$2:$Z$692,'Infos Relatório'!BE$1)</f>
        <v>0</v>
      </c>
      <c r="BF109" s="13">
        <f>SUMIFS('Faturamento SP3'!$G$2:$G$692,'Faturamento SP3'!$D$2:$D$692,'Infos Relatório'!$B$84,'Faturamento SP3'!$E$2:$E$692,'Infos Relatório'!$B109,'Faturamento SP3'!$Z$2:$Z$692,'Infos Relatório'!BE$1)</f>
        <v>0</v>
      </c>
      <c r="BG109" s="13">
        <f>SUMIFS('Faturamento SP3'!$J$2:$J$692,'Faturamento SP3'!$D$2:$D$692,'Infos Relatório'!$B$84,'Faturamento SP3'!$E$2:$E$692,'Infos Relatório'!$B109,'Faturamento SP3'!$Z$2:$Z$692,'Infos Relatório'!BE$1)</f>
        <v>0</v>
      </c>
      <c r="BH109" s="14">
        <f>SUMIFS('Faturamento SP3'!$O$2:$O$692,'Faturamento SP3'!$D$2:$D$692,'Infos Relatório'!$B$84,'Faturamento SP3'!$E$2:$E$692,'Infos Relatório'!$B109,'Faturamento SP3'!$Z$2:$Z$692,'Infos Relatório'!BE$1,'Faturamento SP3'!$T$2:$T$692,"Sim")+SUMIFS('Faturamento SP3'!$P$2:$P$692,'Faturamento SP3'!$D$2:$D$692,'Infos Relatório'!$B$84,'Faturamento SP3'!$E$2:$E$692,'Infos Relatório'!$B109,'Faturamento SP3'!$Z$2:$Z$692,'Infos Relatório'!BE$1,'Faturamento SP3'!$T$2:$T$692,"Sim")</f>
        <v>0</v>
      </c>
      <c r="BI109" s="27" t="e">
        <f t="shared" si="46"/>
        <v>#DIV/0!</v>
      </c>
      <c r="BJ109" s="24">
        <f>SUMIFS('Faturamento SP3'!$H$2:$H$692,'Faturamento SP3'!$D$2:$D$692,'Infos Relatório'!$B$84,'Faturamento SP3'!$E$2:$E$692,'Infos Relatório'!$B109,'Faturamento SP3'!$Z$2:$Z$692,'Infos Relatório'!BE$1)</f>
        <v>0</v>
      </c>
      <c r="BK109" s="23">
        <f>COUNTIFS('Faturamento SP3'!$D$2:$D$692,'Infos Relatório'!$B$84,'Faturamento SP3'!$E$2:$E$692,'Infos Relatório'!$B109,'Faturamento SP3'!$Z$2:$Z$692,'Infos Relatório'!BK$1)</f>
        <v>0</v>
      </c>
      <c r="BL109" s="13">
        <f>SUMIFS('Faturamento SP3'!$G$2:$G$692,'Faturamento SP3'!$D$2:$D$692,'Infos Relatório'!$B$84,'Faturamento SP3'!$E$2:$E$692,'Infos Relatório'!$B109,'Faturamento SP3'!$Z$2:$Z$692,'Infos Relatório'!BK$1)</f>
        <v>0</v>
      </c>
      <c r="BM109" s="13">
        <f>SUMIFS('Faturamento SP3'!$J$2:$J$692,'Faturamento SP3'!$D$2:$D$692,'Infos Relatório'!$B$84,'Faturamento SP3'!$E$2:$E$692,'Infos Relatório'!$B109,'Faturamento SP3'!$Z$2:$Z$692,'Infos Relatório'!BK$1)</f>
        <v>0</v>
      </c>
      <c r="BN109" s="14">
        <f>SUMIFS('Faturamento SP3'!$O$2:$O$692,'Faturamento SP3'!$D$2:$D$692,'Infos Relatório'!$B$84,'Faturamento SP3'!$E$2:$E$692,'Infos Relatório'!$B109,'Faturamento SP3'!$Z$2:$Z$692,'Infos Relatório'!BK$1,'Faturamento SP3'!$T$2:$T$692,"Sim")+SUMIFS('Faturamento SP3'!$P$2:$P$692,'Faturamento SP3'!$D$2:$D$692,'Infos Relatório'!$B$84,'Faturamento SP3'!$E$2:$E$692,'Infos Relatório'!$B109,'Faturamento SP3'!$Z$2:$Z$692,'Infos Relatório'!BK$1,'Faturamento SP3'!$T$2:$T$692,"Sim")</f>
        <v>0</v>
      </c>
      <c r="BO109" s="27" t="e">
        <f t="shared" si="47"/>
        <v>#DIV/0!</v>
      </c>
      <c r="BP109" s="24">
        <f>SUMIFS('Faturamento SP3'!$H$2:$H$692,'Faturamento SP3'!$D$2:$D$692,'Infos Relatório'!$B$84,'Faturamento SP3'!$E$2:$E$692,'Infos Relatório'!$B109,'Faturamento SP3'!$Z$2:$Z$692,'Infos Relatório'!BK$1)</f>
        <v>0</v>
      </c>
      <c r="BQ109" s="23">
        <f>COUNTIFS('Faturamento SP3'!$D$2:$D$692,'Infos Relatório'!$B$84,'Faturamento SP3'!$E$2:$E$692,'Infos Relatório'!$B109,'Faturamento SP3'!$Z$2:$Z$692,'Infos Relatório'!BQ$1)</f>
        <v>0</v>
      </c>
      <c r="BR109" s="13">
        <f>SUMIFS('Faturamento SP3'!$G$2:$G$692,'Faturamento SP3'!$D$2:$D$692,'Infos Relatório'!$B$84,'Faturamento SP3'!$E$2:$E$692,'Infos Relatório'!$B109,'Faturamento SP3'!$Z$2:$Z$692,'Infos Relatório'!BQ$1)</f>
        <v>0</v>
      </c>
      <c r="BS109" s="13">
        <f>SUMIFS('Faturamento SP3'!$J$2:$J$692,'Faturamento SP3'!$D$2:$D$692,'Infos Relatório'!$B$84,'Faturamento SP3'!$E$2:$E$692,'Infos Relatório'!$B109,'Faturamento SP3'!$Z$2:$Z$692,'Infos Relatório'!BQ$1)</f>
        <v>0</v>
      </c>
      <c r="BT109" s="14">
        <f>SUMIFS('Faturamento SP3'!$O$2:$O$692,'Faturamento SP3'!$D$2:$D$692,'Infos Relatório'!$B$84,'Faturamento SP3'!$E$2:$E$692,'Infos Relatório'!$B109,'Faturamento SP3'!$Z$2:$Z$692,'Infos Relatório'!BQ$1,'Faturamento SP3'!$T$2:$T$692,"Sim")+SUMIFS('Faturamento SP3'!$P$2:$P$692,'Faturamento SP3'!$D$2:$D$692,'Infos Relatório'!$B$84,'Faturamento SP3'!$E$2:$E$692,'Infos Relatório'!$B109,'Faturamento SP3'!$Z$2:$Z$692,'Infos Relatório'!BQ$1,'Faturamento SP3'!$T$2:$T$692,"Sim")</f>
        <v>0</v>
      </c>
      <c r="BU109" s="27" t="e">
        <f t="shared" si="48"/>
        <v>#DIV/0!</v>
      </c>
      <c r="BV109" s="24">
        <f>SUMIFS('Faturamento SP3'!$H$2:$H$692,'Faturamento SP3'!$D$2:$D$692,'Infos Relatório'!$B$84,'Faturamento SP3'!$E$2:$E$692,'Infos Relatório'!$B109,'Faturamento SP3'!$Z$2:$Z$692,'Infos Relatório'!BQ$1)</f>
        <v>0</v>
      </c>
    </row>
    <row r="110" spans="2:74">
      <c r="B110" s="17" t="s">
        <v>32</v>
      </c>
      <c r="C110" s="23">
        <f>COUNTIFS('Faturamento SP3'!$D$2:$D$692,'Infos Relatório'!$B$84,'Faturamento SP3'!$E$2:$E$692,'Infos Relatório'!$B110,'Faturamento SP3'!$Z$2:$Z$692,'Infos Relatório'!C$1)</f>
        <v>0</v>
      </c>
      <c r="D110" s="13">
        <f>SUMIFS('Faturamento SP3'!$G$2:$G$692,'Faturamento SP3'!$D$2:$D$692,'Infos Relatório'!$B$84,'Faturamento SP3'!$E$2:$E$692,'Infos Relatório'!$B110,'Faturamento SP3'!$Z$2:$Z$692,'Infos Relatório'!C$1)</f>
        <v>0</v>
      </c>
      <c r="E110" s="13">
        <f>SUMIFS('Faturamento SP3'!$J$2:$J$692,'Faturamento SP3'!$D$2:$D$692,'Infos Relatório'!$B$84,'Faturamento SP3'!$E$2:$E$692,'Infos Relatório'!$B110,'Faturamento SP3'!$Z$2:$Z$692,'Infos Relatório'!C$1)</f>
        <v>0</v>
      </c>
      <c r="F110" s="14">
        <f>SUMIFS('Faturamento SP3'!$O$2:$O$692,'Faturamento SP3'!$D$2:$D$692,'Infos Relatório'!$B$84,'Faturamento SP3'!$E$2:$E$692,'Infos Relatório'!$B110,'Faturamento SP3'!$Z$2:$Z$692,'Infos Relatório'!C$1,'Faturamento SP3'!$T$2:$T$692,"Sim")+SUMIFS('Faturamento SP3'!$P$2:$P$692,'Faturamento SP3'!$D$2:$D$692,'Infos Relatório'!$B$84,'Faturamento SP3'!$E$2:$E$692,'Infos Relatório'!$B110,'Faturamento SP3'!$Z$2:$Z$692,'Infos Relatório'!C$1,'Faturamento SP3'!$T$2:$T$692,"Sim")</f>
        <v>0</v>
      </c>
      <c r="G110" s="27" t="e">
        <f t="shared" si="37"/>
        <v>#DIV/0!</v>
      </c>
      <c r="H110" s="24">
        <f>SUMIFS('Faturamento SP3'!$H$2:$H$692,'Faturamento SP3'!$D$2:$D$692,'Infos Relatório'!$B$84,'Faturamento SP3'!$E$2:$E$692,'Infos Relatório'!$B110,'Faturamento SP3'!$Z$2:$Z$692,'Infos Relatório'!C$1)</f>
        <v>0</v>
      </c>
      <c r="I110" s="23">
        <f>COUNTIFS('Faturamento SP3'!$D$2:$D$692,'Infos Relatório'!$B$84,'Faturamento SP3'!$E$2:$E$692,'Infos Relatório'!$B110,'Faturamento SP3'!$Z$2:$Z$692,'Infos Relatório'!I$1)</f>
        <v>0</v>
      </c>
      <c r="J110" s="13">
        <f>SUMIFS('Faturamento SP3'!$G$2:$G$692,'Faturamento SP3'!$D$2:$D$692,'Infos Relatório'!$B$84,'Faturamento SP3'!$E$2:$E$692,'Infos Relatório'!$B110,'Faturamento SP3'!$Z$2:$Z$692,'Infos Relatório'!I$1)</f>
        <v>0</v>
      </c>
      <c r="K110" s="13">
        <f>SUMIFS('Faturamento SP3'!$J$2:$J$692,'Faturamento SP3'!$D$2:$D$692,'Infos Relatório'!$B$84,'Faturamento SP3'!$E$2:$E$692,'Infos Relatório'!$B110,'Faturamento SP3'!$Z$2:$Z$692,'Infos Relatório'!I$1)</f>
        <v>0</v>
      </c>
      <c r="L110" s="14">
        <f>SUMIFS('Faturamento SP3'!$O$2:$O$692,'Faturamento SP3'!$D$2:$D$692,'Infos Relatório'!$B$84,'Faturamento SP3'!$E$2:$E$692,'Infos Relatório'!$B110,'Faturamento SP3'!$Z$2:$Z$692,'Infos Relatório'!I$1,'Faturamento SP3'!$T$2:$T$692,"Sim")+SUMIFS('Faturamento SP3'!$P$2:$P$692,'Faturamento SP3'!$D$2:$D$692,'Infos Relatório'!$B$84,'Faturamento SP3'!$E$2:$E$692,'Infos Relatório'!$B110,'Faturamento SP3'!$Z$2:$Z$692,'Infos Relatório'!I$1,'Faturamento SP3'!$T$2:$T$692,"Sim")</f>
        <v>0</v>
      </c>
      <c r="M110" s="27" t="e">
        <f t="shared" si="38"/>
        <v>#DIV/0!</v>
      </c>
      <c r="N110" s="24">
        <f>SUMIFS('Faturamento SP3'!$H$2:$H$692,'Faturamento SP3'!$D$2:$D$692,'Infos Relatório'!$B$84,'Faturamento SP3'!$E$2:$E$692,'Infos Relatório'!$B110,'Faturamento SP3'!$Z$2:$Z$692,'Infos Relatório'!I$1)</f>
        <v>0</v>
      </c>
      <c r="O110" s="23">
        <f>COUNTIFS('Faturamento SP3'!$D$2:$D$692,'Infos Relatório'!$B$84,'Faturamento SP3'!$E$2:$E$692,'Infos Relatório'!$B110,'Faturamento SP3'!$Z$2:$Z$692,'Infos Relatório'!O$1)</f>
        <v>0</v>
      </c>
      <c r="P110" s="13">
        <f>SUMIFS('Faturamento SP3'!$G$2:$G$692,'Faturamento SP3'!$D$2:$D$692,'Infos Relatório'!$B$84,'Faturamento SP3'!$E$2:$E$692,'Infos Relatório'!$B110,'Faturamento SP3'!$Z$2:$Z$692,'Infos Relatório'!O$1)</f>
        <v>0</v>
      </c>
      <c r="Q110" s="13">
        <f>SUMIFS('Faturamento SP3'!$J$2:$J$692,'Faturamento SP3'!$D$2:$D$692,'Infos Relatório'!$B$84,'Faturamento SP3'!$E$2:$E$692,'Infos Relatório'!$B110,'Faturamento SP3'!$Z$2:$Z$692,'Infos Relatório'!O$1)</f>
        <v>0</v>
      </c>
      <c r="R110" s="14">
        <f>SUMIFS('Faturamento SP3'!$O$2:$O$692,'Faturamento SP3'!$D$2:$D$692,'Infos Relatório'!$B$84,'Faturamento SP3'!$E$2:$E$692,'Infos Relatório'!$B110,'Faturamento SP3'!$Z$2:$Z$692,'Infos Relatório'!O$1,'Faturamento SP3'!$T$2:$T$692,"Sim")+SUMIFS('Faturamento SP3'!$P$2:$P$692,'Faturamento SP3'!$D$2:$D$692,'Infos Relatório'!$B$84,'Faturamento SP3'!$E$2:$E$692,'Infos Relatório'!$B110,'Faturamento SP3'!$Z$2:$Z$692,'Infos Relatório'!O$1,'Faturamento SP3'!$T$2:$T$692,"Sim")</f>
        <v>0</v>
      </c>
      <c r="S110" s="27" t="e">
        <f t="shared" si="39"/>
        <v>#DIV/0!</v>
      </c>
      <c r="T110" s="24">
        <f>SUMIFS('Faturamento SP3'!$H$2:$H$692,'Faturamento SP3'!$D$2:$D$692,'Infos Relatório'!$B$84,'Faturamento SP3'!$E$2:$E$692,'Infos Relatório'!$B110,'Faturamento SP3'!$Z$2:$Z$692,'Infos Relatório'!O$1)</f>
        <v>0</v>
      </c>
      <c r="U110" s="23">
        <f>COUNTIFS('Faturamento SP3'!$D$2:$D$692,'Infos Relatório'!$B$84,'Faturamento SP3'!$E$2:$E$692,'Infos Relatório'!$B110,'Faturamento SP3'!$Z$2:$Z$692,'Infos Relatório'!U$1)</f>
        <v>0</v>
      </c>
      <c r="V110" s="13">
        <f>SUMIFS('Faturamento SP3'!$G$2:$G$692,'Faturamento SP3'!$D$2:$D$692,'Infos Relatório'!$B$84,'Faturamento SP3'!$E$2:$E$692,'Infos Relatório'!$B110,'Faturamento SP3'!$Z$2:$Z$692,'Infos Relatório'!U$1)</f>
        <v>0</v>
      </c>
      <c r="W110" s="13">
        <f>SUMIFS('Faturamento SP3'!$J$2:$J$692,'Faturamento SP3'!$D$2:$D$692,'Infos Relatório'!$B$84,'Faturamento SP3'!$E$2:$E$692,'Infos Relatório'!$B110,'Faturamento SP3'!$Z$2:$Z$692,'Infos Relatório'!U$1)</f>
        <v>0</v>
      </c>
      <c r="X110" s="14">
        <f>SUMIFS('Faturamento SP3'!$O$2:$O$692,'Faturamento SP3'!$D$2:$D$692,'Infos Relatório'!$B$84,'Faturamento SP3'!$E$2:$E$692,'Infos Relatório'!$B110,'Faturamento SP3'!$Z$2:$Z$692,'Infos Relatório'!U$1,'Faturamento SP3'!$T$2:$T$692,"Sim")+SUMIFS('Faturamento SP3'!$P$2:$P$692,'Faturamento SP3'!$D$2:$D$692,'Infos Relatório'!$B$84,'Faturamento SP3'!$E$2:$E$692,'Infos Relatório'!$B110,'Faturamento SP3'!$Z$2:$Z$692,'Infos Relatório'!U$1,'Faturamento SP3'!$T$2:$T$692,"Sim")</f>
        <v>0</v>
      </c>
      <c r="Y110" s="27" t="e">
        <f t="shared" si="40"/>
        <v>#DIV/0!</v>
      </c>
      <c r="Z110" s="24">
        <f>SUMIFS('Faturamento SP3'!$H$2:$H$692,'Faturamento SP3'!$D$2:$D$692,'Infos Relatório'!$B$84,'Faturamento SP3'!$E$2:$E$692,'Infos Relatório'!$B110,'Faturamento SP3'!$Z$2:$Z$692,'Infos Relatório'!U$1)</f>
        <v>0</v>
      </c>
      <c r="AA110" s="23">
        <f>COUNTIFS('Faturamento SP3'!$D$2:$D$692,'Infos Relatório'!$B$84,'Faturamento SP3'!$E$2:$E$692,'Infos Relatório'!$B110,'Faturamento SP3'!$Z$2:$Z$692,'Infos Relatório'!AA$1)</f>
        <v>0</v>
      </c>
      <c r="AB110" s="13">
        <f>SUMIFS('Faturamento SP3'!$G$2:$G$692,'Faturamento SP3'!$D$2:$D$692,'Infos Relatório'!$B$84,'Faturamento SP3'!$E$2:$E$692,'Infos Relatório'!$B110,'Faturamento SP3'!$Z$2:$Z$692,'Infos Relatório'!AA$1)</f>
        <v>0</v>
      </c>
      <c r="AC110" s="13">
        <f>SUMIFS('Faturamento SP3'!$J$2:$J$692,'Faturamento SP3'!$D$2:$D$692,'Infos Relatório'!$B$84,'Faturamento SP3'!$E$2:$E$692,'Infos Relatório'!$B110,'Faturamento SP3'!$Z$2:$Z$692,'Infos Relatório'!AA$1)</f>
        <v>0</v>
      </c>
      <c r="AD110" s="14">
        <f>SUMIFS('Faturamento SP3'!$O$2:$O$692,'Faturamento SP3'!$D$2:$D$692,'Infos Relatório'!$B$84,'Faturamento SP3'!$E$2:$E$692,'Infos Relatório'!$B110,'Faturamento SP3'!$Z$2:$Z$692,'Infos Relatório'!AA$1,'Faturamento SP3'!$T$2:$T$692,"Sim")+SUMIFS('Faturamento SP3'!$P$2:$P$692,'Faturamento SP3'!$D$2:$D$692,'Infos Relatório'!$B$84,'Faturamento SP3'!$E$2:$E$692,'Infos Relatório'!$B110,'Faturamento SP3'!$Z$2:$Z$692,'Infos Relatório'!AA$1,'Faturamento SP3'!$T$2:$T$692,"Sim")</f>
        <v>0</v>
      </c>
      <c r="AE110" s="27" t="e">
        <f t="shared" si="41"/>
        <v>#DIV/0!</v>
      </c>
      <c r="AF110" s="24">
        <f>SUMIFS('Faturamento SP3'!$H$2:$H$692,'Faturamento SP3'!$D$2:$D$692,'Infos Relatório'!$B$84,'Faturamento SP3'!$E$2:$E$692,'Infos Relatório'!$B110,'Faturamento SP3'!$Z$2:$Z$692,'Infos Relatório'!AA$1)</f>
        <v>0</v>
      </c>
      <c r="AG110" s="23">
        <f>COUNTIFS('Faturamento SP3'!$D$2:$D$692,'Infos Relatório'!$B$84,'Faturamento SP3'!$E$2:$E$692,'Infos Relatório'!$B110,'Faturamento SP3'!$Z$2:$Z$692,'Infos Relatório'!AG$1)</f>
        <v>0</v>
      </c>
      <c r="AH110" s="13">
        <f>SUMIFS('Faturamento SP3'!$G$2:$G$692,'Faturamento SP3'!$D$2:$D$692,'Infos Relatório'!$B$84,'Faturamento SP3'!$E$2:$E$692,'Infos Relatório'!$B110,'Faturamento SP3'!$Z$2:$Z$692,'Infos Relatório'!AG$1)</f>
        <v>0</v>
      </c>
      <c r="AI110" s="13">
        <f>SUMIFS('Faturamento SP3'!$J$2:$J$692,'Faturamento SP3'!$D$2:$D$692,'Infos Relatório'!$B$84,'Faturamento SP3'!$E$2:$E$692,'Infos Relatório'!$B110,'Faturamento SP3'!$Z$2:$Z$692,'Infos Relatório'!AG$1)</f>
        <v>0</v>
      </c>
      <c r="AJ110" s="14">
        <f>SUMIFS('Faturamento SP3'!$O$2:$O$692,'Faturamento SP3'!$D$2:$D$692,'Infos Relatório'!$B$84,'Faturamento SP3'!$E$2:$E$692,'Infos Relatório'!$B110,'Faturamento SP3'!$Z$2:$Z$692,'Infos Relatório'!AG$1,'Faturamento SP3'!$T$2:$T$692,"Sim")+SUMIFS('Faturamento SP3'!$P$2:$P$692,'Faturamento SP3'!$D$2:$D$692,'Infos Relatório'!$B$84,'Faturamento SP3'!$E$2:$E$692,'Infos Relatório'!$B110,'Faturamento SP3'!$Z$2:$Z$692,'Infos Relatório'!AG$1,'Faturamento SP3'!$T$2:$T$692,"Sim")</f>
        <v>0</v>
      </c>
      <c r="AK110" s="27" t="e">
        <f t="shared" si="42"/>
        <v>#DIV/0!</v>
      </c>
      <c r="AL110" s="24">
        <f>SUMIFS('Faturamento SP3'!$H$2:$H$692,'Faturamento SP3'!$D$2:$D$692,'Infos Relatório'!$B$84,'Faturamento SP3'!$E$2:$E$692,'Infos Relatório'!$B110,'Faturamento SP3'!$Z$2:$Z$692,'Infos Relatório'!AG$1)</f>
        <v>0</v>
      </c>
      <c r="AM110" s="23">
        <f>COUNTIFS('Faturamento SP3'!$D$2:$D$692,'Infos Relatório'!$B$84,'Faturamento SP3'!$E$2:$E$692,'Infos Relatório'!$B110,'Faturamento SP3'!$Z$2:$Z$692,'Infos Relatório'!AM$1)</f>
        <v>0</v>
      </c>
      <c r="AN110" s="13">
        <f>SUMIFS('Faturamento SP3'!$G$2:$G$692,'Faturamento SP3'!$D$2:$D$692,'Infos Relatório'!$B$84,'Faturamento SP3'!$E$2:$E$692,'Infos Relatório'!$B110,'Faturamento SP3'!$Z$2:$Z$692,'Infos Relatório'!AM$1)</f>
        <v>0</v>
      </c>
      <c r="AO110" s="13">
        <f>SUMIFS('Faturamento SP3'!$J$2:$J$692,'Faturamento SP3'!$D$2:$D$692,'Infos Relatório'!$B$84,'Faturamento SP3'!$E$2:$E$692,'Infos Relatório'!$B110,'Faturamento SP3'!$Z$2:$Z$692,'Infos Relatório'!AM$1)</f>
        <v>0</v>
      </c>
      <c r="AP110" s="14">
        <f>SUMIFS('Faturamento SP3'!$O$2:$O$692,'Faturamento SP3'!$D$2:$D$692,'Infos Relatório'!$B$84,'Faturamento SP3'!$E$2:$E$692,'Infos Relatório'!$B110,'Faturamento SP3'!$Z$2:$Z$692,'Infos Relatório'!AM$1,'Faturamento SP3'!$T$2:$T$692,"Sim")+SUMIFS('Faturamento SP3'!$P$2:$P$692,'Faturamento SP3'!$D$2:$D$692,'Infos Relatório'!$B$84,'Faturamento SP3'!$E$2:$E$692,'Infos Relatório'!$B110,'Faturamento SP3'!$Z$2:$Z$692,'Infos Relatório'!AM$1,'Faturamento SP3'!$T$2:$T$692,"Sim")</f>
        <v>0</v>
      </c>
      <c r="AQ110" s="27" t="e">
        <f t="shared" si="43"/>
        <v>#DIV/0!</v>
      </c>
      <c r="AR110" s="24">
        <f>SUMIFS('Faturamento SP3'!$H$2:$H$692,'Faturamento SP3'!$D$2:$D$692,'Infos Relatório'!$B$84,'Faturamento SP3'!$E$2:$E$692,'Infos Relatório'!$B110,'Faturamento SP3'!$Z$2:$Z$692,'Infos Relatório'!AM$1)</f>
        <v>0</v>
      </c>
      <c r="AS110" s="23">
        <f>COUNTIFS('Faturamento SP3'!$D$2:$D$692,'Infos Relatório'!$B$84,'Faturamento SP3'!$E$2:$E$692,'Infos Relatório'!$B110,'Faturamento SP3'!$Z$2:$Z$692,'Infos Relatório'!AS$1)</f>
        <v>0</v>
      </c>
      <c r="AT110" s="13">
        <f>SUMIFS('Faturamento SP3'!$G$2:$G$692,'Faturamento SP3'!$D$2:$D$692,'Infos Relatório'!$B$84,'Faturamento SP3'!$E$2:$E$692,'Infos Relatório'!$B110,'Faturamento SP3'!$Z$2:$Z$692,'Infos Relatório'!AS$1)</f>
        <v>0</v>
      </c>
      <c r="AU110" s="13">
        <f>SUMIFS('Faturamento SP3'!$J$2:$J$692,'Faturamento SP3'!$D$2:$D$692,'Infos Relatório'!$B$84,'Faturamento SP3'!$E$2:$E$692,'Infos Relatório'!$B110,'Faturamento SP3'!$Z$2:$Z$692,'Infos Relatório'!AS$1)</f>
        <v>0</v>
      </c>
      <c r="AV110" s="14">
        <f>SUMIFS('Faturamento SP3'!$O$2:$O$692,'Faturamento SP3'!$D$2:$D$692,'Infos Relatório'!$B$84,'Faturamento SP3'!$E$2:$E$692,'Infos Relatório'!$B110,'Faturamento SP3'!$Z$2:$Z$692,'Infos Relatório'!AS$1,'Faturamento SP3'!$T$2:$T$692,"Sim")+SUMIFS('Faturamento SP3'!$P$2:$P$692,'Faturamento SP3'!$D$2:$D$692,'Infos Relatório'!$B$84,'Faturamento SP3'!$E$2:$E$692,'Infos Relatório'!$B110,'Faturamento SP3'!$Z$2:$Z$692,'Infos Relatório'!AS$1,'Faturamento SP3'!$T$2:$T$692,"Sim")</f>
        <v>0</v>
      </c>
      <c r="AW110" s="27" t="e">
        <f t="shared" si="44"/>
        <v>#DIV/0!</v>
      </c>
      <c r="AX110" s="24">
        <f>SUMIFS('Faturamento SP3'!$H$2:$H$692,'Faturamento SP3'!$D$2:$D$692,'Infos Relatório'!$B$84,'Faturamento SP3'!$E$2:$E$692,'Infos Relatório'!$B110,'Faturamento SP3'!$Z$2:$Z$692,'Infos Relatório'!AS$1)</f>
        <v>0</v>
      </c>
      <c r="AY110" s="23">
        <f>COUNTIFS('Faturamento SP3'!$D$2:$D$692,'Infos Relatório'!$B$84,'Faturamento SP3'!$E$2:$E$692,'Infos Relatório'!$B110,'Faturamento SP3'!$Z$2:$Z$692,'Infos Relatório'!AY$1)</f>
        <v>0</v>
      </c>
      <c r="AZ110" s="13">
        <f>SUMIFS('Faturamento SP3'!$G$2:$G$692,'Faturamento SP3'!$D$2:$D$692,'Infos Relatório'!$B$84,'Faturamento SP3'!$E$2:$E$692,'Infos Relatório'!$B110,'Faturamento SP3'!$Z$2:$Z$692,'Infos Relatório'!AY$1)</f>
        <v>0</v>
      </c>
      <c r="BA110" s="13">
        <f>SUMIFS('Faturamento SP3'!$J$2:$J$692,'Faturamento SP3'!$D$2:$D$692,'Infos Relatório'!$B$84,'Faturamento SP3'!$E$2:$E$692,'Infos Relatório'!$B110,'Faturamento SP3'!$Z$2:$Z$692,'Infos Relatório'!AY$1)</f>
        <v>0</v>
      </c>
      <c r="BB110" s="14">
        <f>SUMIFS('Faturamento SP3'!$O$2:$O$692,'Faturamento SP3'!$D$2:$D$692,'Infos Relatório'!$B$84,'Faturamento SP3'!$E$2:$E$692,'Infos Relatório'!$B110,'Faturamento SP3'!$Z$2:$Z$692,'Infos Relatório'!AY$1,'Faturamento SP3'!$T$2:$T$692,"Sim")+SUMIFS('Faturamento SP3'!$P$2:$P$692,'Faturamento SP3'!$D$2:$D$692,'Infos Relatório'!$B$84,'Faturamento SP3'!$E$2:$E$692,'Infos Relatório'!$B110,'Faturamento SP3'!$Z$2:$Z$692,'Infos Relatório'!AY$1,'Faturamento SP3'!$T$2:$T$692,"Sim")</f>
        <v>0</v>
      </c>
      <c r="BC110" s="27" t="e">
        <f t="shared" si="45"/>
        <v>#DIV/0!</v>
      </c>
      <c r="BD110" s="24">
        <f>SUMIFS('Faturamento SP3'!$H$2:$H$692,'Faturamento SP3'!$D$2:$D$692,'Infos Relatório'!$B$84,'Faturamento SP3'!$E$2:$E$692,'Infos Relatório'!$B110,'Faturamento SP3'!$Z$2:$Z$692,'Infos Relatório'!AY$1)</f>
        <v>0</v>
      </c>
      <c r="BE110" s="23">
        <f>COUNTIFS('Faturamento SP3'!$D$2:$D$692,'Infos Relatório'!$B$84,'Faturamento SP3'!$E$2:$E$692,'Infos Relatório'!$B110,'Faturamento SP3'!$Z$2:$Z$692,'Infos Relatório'!BE$1)</f>
        <v>0</v>
      </c>
      <c r="BF110" s="13">
        <f>SUMIFS('Faturamento SP3'!$G$2:$G$692,'Faturamento SP3'!$D$2:$D$692,'Infos Relatório'!$B$84,'Faturamento SP3'!$E$2:$E$692,'Infos Relatório'!$B110,'Faturamento SP3'!$Z$2:$Z$692,'Infos Relatório'!BE$1)</f>
        <v>0</v>
      </c>
      <c r="BG110" s="13">
        <f>SUMIFS('Faturamento SP3'!$J$2:$J$692,'Faturamento SP3'!$D$2:$D$692,'Infos Relatório'!$B$84,'Faturamento SP3'!$E$2:$E$692,'Infos Relatório'!$B110,'Faturamento SP3'!$Z$2:$Z$692,'Infos Relatório'!BE$1)</f>
        <v>0</v>
      </c>
      <c r="BH110" s="14">
        <f>SUMIFS('Faturamento SP3'!$O$2:$O$692,'Faturamento SP3'!$D$2:$D$692,'Infos Relatório'!$B$84,'Faturamento SP3'!$E$2:$E$692,'Infos Relatório'!$B110,'Faturamento SP3'!$Z$2:$Z$692,'Infos Relatório'!BE$1,'Faturamento SP3'!$T$2:$T$692,"Sim")+SUMIFS('Faturamento SP3'!$P$2:$P$692,'Faturamento SP3'!$D$2:$D$692,'Infos Relatório'!$B$84,'Faturamento SP3'!$E$2:$E$692,'Infos Relatório'!$B110,'Faturamento SP3'!$Z$2:$Z$692,'Infos Relatório'!BE$1,'Faturamento SP3'!$T$2:$T$692,"Sim")</f>
        <v>0</v>
      </c>
      <c r="BI110" s="27" t="e">
        <f t="shared" si="46"/>
        <v>#DIV/0!</v>
      </c>
      <c r="BJ110" s="24">
        <f>SUMIFS('Faturamento SP3'!$H$2:$H$692,'Faturamento SP3'!$D$2:$D$692,'Infos Relatório'!$B$84,'Faturamento SP3'!$E$2:$E$692,'Infos Relatório'!$B110,'Faturamento SP3'!$Z$2:$Z$692,'Infos Relatório'!BE$1)</f>
        <v>0</v>
      </c>
      <c r="BK110" s="23">
        <f>COUNTIFS('Faturamento SP3'!$D$2:$D$692,'Infos Relatório'!$B$84,'Faturamento SP3'!$E$2:$E$692,'Infos Relatório'!$B110,'Faturamento SP3'!$Z$2:$Z$692,'Infos Relatório'!BK$1)</f>
        <v>0</v>
      </c>
      <c r="BL110" s="13">
        <f>SUMIFS('Faturamento SP3'!$G$2:$G$692,'Faturamento SP3'!$D$2:$D$692,'Infos Relatório'!$B$84,'Faturamento SP3'!$E$2:$E$692,'Infos Relatório'!$B110,'Faturamento SP3'!$Z$2:$Z$692,'Infos Relatório'!BK$1)</f>
        <v>0</v>
      </c>
      <c r="BM110" s="13">
        <f>SUMIFS('Faturamento SP3'!$J$2:$J$692,'Faturamento SP3'!$D$2:$D$692,'Infos Relatório'!$B$84,'Faturamento SP3'!$E$2:$E$692,'Infos Relatório'!$B110,'Faturamento SP3'!$Z$2:$Z$692,'Infos Relatório'!BK$1)</f>
        <v>0</v>
      </c>
      <c r="BN110" s="14">
        <f>SUMIFS('Faturamento SP3'!$O$2:$O$692,'Faturamento SP3'!$D$2:$D$692,'Infos Relatório'!$B$84,'Faturamento SP3'!$E$2:$E$692,'Infos Relatório'!$B110,'Faturamento SP3'!$Z$2:$Z$692,'Infos Relatório'!BK$1,'Faturamento SP3'!$T$2:$T$692,"Sim")+SUMIFS('Faturamento SP3'!$P$2:$P$692,'Faturamento SP3'!$D$2:$D$692,'Infos Relatório'!$B$84,'Faturamento SP3'!$E$2:$E$692,'Infos Relatório'!$B110,'Faturamento SP3'!$Z$2:$Z$692,'Infos Relatório'!BK$1,'Faturamento SP3'!$T$2:$T$692,"Sim")</f>
        <v>0</v>
      </c>
      <c r="BO110" s="27" t="e">
        <f t="shared" si="47"/>
        <v>#DIV/0!</v>
      </c>
      <c r="BP110" s="24">
        <f>SUMIFS('Faturamento SP3'!$H$2:$H$692,'Faturamento SP3'!$D$2:$D$692,'Infos Relatório'!$B$84,'Faturamento SP3'!$E$2:$E$692,'Infos Relatório'!$B110,'Faturamento SP3'!$Z$2:$Z$692,'Infos Relatório'!BK$1)</f>
        <v>0</v>
      </c>
      <c r="BQ110" s="23">
        <f>COUNTIFS('Faturamento SP3'!$D$2:$D$692,'Infos Relatório'!$B$84,'Faturamento SP3'!$E$2:$E$692,'Infos Relatório'!$B110,'Faturamento SP3'!$Z$2:$Z$692,'Infos Relatório'!BQ$1)</f>
        <v>0</v>
      </c>
      <c r="BR110" s="13">
        <f>SUMIFS('Faturamento SP3'!$G$2:$G$692,'Faturamento SP3'!$D$2:$D$692,'Infos Relatório'!$B$84,'Faturamento SP3'!$E$2:$E$692,'Infos Relatório'!$B110,'Faturamento SP3'!$Z$2:$Z$692,'Infos Relatório'!BQ$1)</f>
        <v>0</v>
      </c>
      <c r="BS110" s="13">
        <f>SUMIFS('Faturamento SP3'!$J$2:$J$692,'Faturamento SP3'!$D$2:$D$692,'Infos Relatório'!$B$84,'Faturamento SP3'!$E$2:$E$692,'Infos Relatório'!$B110,'Faturamento SP3'!$Z$2:$Z$692,'Infos Relatório'!BQ$1)</f>
        <v>0</v>
      </c>
      <c r="BT110" s="14">
        <f>SUMIFS('Faturamento SP3'!$O$2:$O$692,'Faturamento SP3'!$D$2:$D$692,'Infos Relatório'!$B$84,'Faturamento SP3'!$E$2:$E$692,'Infos Relatório'!$B110,'Faturamento SP3'!$Z$2:$Z$692,'Infos Relatório'!BQ$1,'Faturamento SP3'!$T$2:$T$692,"Sim")+SUMIFS('Faturamento SP3'!$P$2:$P$692,'Faturamento SP3'!$D$2:$D$692,'Infos Relatório'!$B$84,'Faturamento SP3'!$E$2:$E$692,'Infos Relatório'!$B110,'Faturamento SP3'!$Z$2:$Z$692,'Infos Relatório'!BQ$1,'Faturamento SP3'!$T$2:$T$692,"Sim")</f>
        <v>0</v>
      </c>
      <c r="BU110" s="27" t="e">
        <f t="shared" si="48"/>
        <v>#DIV/0!</v>
      </c>
      <c r="BV110" s="24">
        <f>SUMIFS('Faturamento SP3'!$H$2:$H$692,'Faturamento SP3'!$D$2:$D$692,'Infos Relatório'!$B$84,'Faturamento SP3'!$E$2:$E$692,'Infos Relatório'!$B110,'Faturamento SP3'!$Z$2:$Z$692,'Infos Relatório'!BQ$1)</f>
        <v>0</v>
      </c>
    </row>
    <row r="111" spans="2:74">
      <c r="B111" s="17" t="s">
        <v>33</v>
      </c>
      <c r="C111" s="23">
        <f>COUNTIFS('Faturamento SP3'!$D$2:$D$692,'Infos Relatório'!$B$84,'Faturamento SP3'!$E$2:$E$692,'Infos Relatório'!$B111,'Faturamento SP3'!$Z$2:$Z$692,'Infos Relatório'!C$1)</f>
        <v>0</v>
      </c>
      <c r="D111" s="13">
        <f>SUMIFS('Faturamento SP3'!$G$2:$G$692,'Faturamento SP3'!$D$2:$D$692,'Infos Relatório'!$B$84,'Faturamento SP3'!$E$2:$E$692,'Infos Relatório'!$B111,'Faturamento SP3'!$Z$2:$Z$692,'Infos Relatório'!C$1)</f>
        <v>0</v>
      </c>
      <c r="E111" s="13">
        <f>SUMIFS('Faturamento SP3'!$J$2:$J$692,'Faturamento SP3'!$D$2:$D$692,'Infos Relatório'!$B$84,'Faturamento SP3'!$E$2:$E$692,'Infos Relatório'!$B111,'Faturamento SP3'!$Z$2:$Z$692,'Infos Relatório'!C$1)</f>
        <v>0</v>
      </c>
      <c r="F111" s="14">
        <f>SUMIFS('Faturamento SP3'!$O$2:$O$692,'Faturamento SP3'!$D$2:$D$692,'Infos Relatório'!$B$84,'Faturamento SP3'!$E$2:$E$692,'Infos Relatório'!$B111,'Faturamento SP3'!$Z$2:$Z$692,'Infos Relatório'!C$1,'Faturamento SP3'!$T$2:$T$692,"Sim")+SUMIFS('Faturamento SP3'!$P$2:$P$692,'Faturamento SP3'!$D$2:$D$692,'Infos Relatório'!$B$84,'Faturamento SP3'!$E$2:$E$692,'Infos Relatório'!$B111,'Faturamento SP3'!$Z$2:$Z$692,'Infos Relatório'!C$1,'Faturamento SP3'!$T$2:$T$692,"Sim")</f>
        <v>0</v>
      </c>
      <c r="G111" s="27" t="e">
        <f t="shared" si="37"/>
        <v>#DIV/0!</v>
      </c>
      <c r="H111" s="24">
        <f>SUMIFS('Faturamento SP3'!$H$2:$H$692,'Faturamento SP3'!$D$2:$D$692,'Infos Relatório'!$B$84,'Faturamento SP3'!$E$2:$E$692,'Infos Relatório'!$B111,'Faturamento SP3'!$Z$2:$Z$692,'Infos Relatório'!C$1)</f>
        <v>0</v>
      </c>
      <c r="I111" s="23">
        <f>COUNTIFS('Faturamento SP3'!$D$2:$D$692,'Infos Relatório'!$B$84,'Faturamento SP3'!$E$2:$E$692,'Infos Relatório'!$B111,'Faturamento SP3'!$Z$2:$Z$692,'Infos Relatório'!I$1)</f>
        <v>0</v>
      </c>
      <c r="J111" s="13">
        <f>SUMIFS('Faturamento SP3'!$G$2:$G$692,'Faturamento SP3'!$D$2:$D$692,'Infos Relatório'!$B$84,'Faturamento SP3'!$E$2:$E$692,'Infos Relatório'!$B111,'Faturamento SP3'!$Z$2:$Z$692,'Infos Relatório'!I$1)</f>
        <v>0</v>
      </c>
      <c r="K111" s="13">
        <f>SUMIFS('Faturamento SP3'!$J$2:$J$692,'Faturamento SP3'!$D$2:$D$692,'Infos Relatório'!$B$84,'Faturamento SP3'!$E$2:$E$692,'Infos Relatório'!$B111,'Faturamento SP3'!$Z$2:$Z$692,'Infos Relatório'!I$1)</f>
        <v>0</v>
      </c>
      <c r="L111" s="14">
        <f>SUMIFS('Faturamento SP3'!$O$2:$O$692,'Faturamento SP3'!$D$2:$D$692,'Infos Relatório'!$B$84,'Faturamento SP3'!$E$2:$E$692,'Infos Relatório'!$B111,'Faturamento SP3'!$Z$2:$Z$692,'Infos Relatório'!I$1,'Faturamento SP3'!$T$2:$T$692,"Sim")+SUMIFS('Faturamento SP3'!$P$2:$P$692,'Faturamento SP3'!$D$2:$D$692,'Infos Relatório'!$B$84,'Faturamento SP3'!$E$2:$E$692,'Infos Relatório'!$B111,'Faturamento SP3'!$Z$2:$Z$692,'Infos Relatório'!I$1,'Faturamento SP3'!$T$2:$T$692,"Sim")</f>
        <v>0</v>
      </c>
      <c r="M111" s="27" t="e">
        <f t="shared" si="38"/>
        <v>#DIV/0!</v>
      </c>
      <c r="N111" s="24">
        <f>SUMIFS('Faturamento SP3'!$H$2:$H$692,'Faturamento SP3'!$D$2:$D$692,'Infos Relatório'!$B$84,'Faturamento SP3'!$E$2:$E$692,'Infos Relatório'!$B111,'Faturamento SP3'!$Z$2:$Z$692,'Infos Relatório'!I$1)</f>
        <v>0</v>
      </c>
      <c r="O111" s="23">
        <f>COUNTIFS('Faturamento SP3'!$D$2:$D$692,'Infos Relatório'!$B$84,'Faturamento SP3'!$E$2:$E$692,'Infos Relatório'!$B111,'Faturamento SP3'!$Z$2:$Z$692,'Infos Relatório'!O$1)</f>
        <v>0</v>
      </c>
      <c r="P111" s="13">
        <f>SUMIFS('Faturamento SP3'!$G$2:$G$692,'Faturamento SP3'!$D$2:$D$692,'Infos Relatório'!$B$84,'Faturamento SP3'!$E$2:$E$692,'Infos Relatório'!$B111,'Faturamento SP3'!$Z$2:$Z$692,'Infos Relatório'!O$1)</f>
        <v>0</v>
      </c>
      <c r="Q111" s="13">
        <f>SUMIFS('Faturamento SP3'!$J$2:$J$692,'Faturamento SP3'!$D$2:$D$692,'Infos Relatório'!$B$84,'Faturamento SP3'!$E$2:$E$692,'Infos Relatório'!$B111,'Faturamento SP3'!$Z$2:$Z$692,'Infos Relatório'!O$1)</f>
        <v>0</v>
      </c>
      <c r="R111" s="14">
        <f>SUMIFS('Faturamento SP3'!$O$2:$O$692,'Faturamento SP3'!$D$2:$D$692,'Infos Relatório'!$B$84,'Faturamento SP3'!$E$2:$E$692,'Infos Relatório'!$B111,'Faturamento SP3'!$Z$2:$Z$692,'Infos Relatório'!O$1,'Faturamento SP3'!$T$2:$T$692,"Sim")+SUMIFS('Faturamento SP3'!$P$2:$P$692,'Faturamento SP3'!$D$2:$D$692,'Infos Relatório'!$B$84,'Faturamento SP3'!$E$2:$E$692,'Infos Relatório'!$B111,'Faturamento SP3'!$Z$2:$Z$692,'Infos Relatório'!O$1,'Faturamento SP3'!$T$2:$T$692,"Sim")</f>
        <v>0</v>
      </c>
      <c r="S111" s="27" t="e">
        <f t="shared" si="39"/>
        <v>#DIV/0!</v>
      </c>
      <c r="T111" s="24">
        <f>SUMIFS('Faturamento SP3'!$H$2:$H$692,'Faturamento SP3'!$D$2:$D$692,'Infos Relatório'!$B$84,'Faturamento SP3'!$E$2:$E$692,'Infos Relatório'!$B111,'Faturamento SP3'!$Z$2:$Z$692,'Infos Relatório'!O$1)</f>
        <v>0</v>
      </c>
      <c r="U111" s="23">
        <f>COUNTIFS('Faturamento SP3'!$D$2:$D$692,'Infos Relatório'!$B$84,'Faturamento SP3'!$E$2:$E$692,'Infos Relatório'!$B111,'Faturamento SP3'!$Z$2:$Z$692,'Infos Relatório'!U$1)</f>
        <v>0</v>
      </c>
      <c r="V111" s="13">
        <f>SUMIFS('Faturamento SP3'!$G$2:$G$692,'Faturamento SP3'!$D$2:$D$692,'Infos Relatório'!$B$84,'Faturamento SP3'!$E$2:$E$692,'Infos Relatório'!$B111,'Faturamento SP3'!$Z$2:$Z$692,'Infos Relatório'!U$1)</f>
        <v>0</v>
      </c>
      <c r="W111" s="13">
        <f>SUMIFS('Faturamento SP3'!$J$2:$J$692,'Faturamento SP3'!$D$2:$D$692,'Infos Relatório'!$B$84,'Faturamento SP3'!$E$2:$E$692,'Infos Relatório'!$B111,'Faturamento SP3'!$Z$2:$Z$692,'Infos Relatório'!U$1)</f>
        <v>0</v>
      </c>
      <c r="X111" s="14">
        <f>SUMIFS('Faturamento SP3'!$O$2:$O$692,'Faturamento SP3'!$D$2:$D$692,'Infos Relatório'!$B$84,'Faturamento SP3'!$E$2:$E$692,'Infos Relatório'!$B111,'Faturamento SP3'!$Z$2:$Z$692,'Infos Relatório'!U$1,'Faturamento SP3'!$T$2:$T$692,"Sim")+SUMIFS('Faturamento SP3'!$P$2:$P$692,'Faturamento SP3'!$D$2:$D$692,'Infos Relatório'!$B$84,'Faturamento SP3'!$E$2:$E$692,'Infos Relatório'!$B111,'Faturamento SP3'!$Z$2:$Z$692,'Infos Relatório'!U$1,'Faturamento SP3'!$T$2:$T$692,"Sim")</f>
        <v>0</v>
      </c>
      <c r="Y111" s="27" t="e">
        <f t="shared" si="40"/>
        <v>#DIV/0!</v>
      </c>
      <c r="Z111" s="24">
        <f>SUMIFS('Faturamento SP3'!$H$2:$H$692,'Faturamento SP3'!$D$2:$D$692,'Infos Relatório'!$B$84,'Faturamento SP3'!$E$2:$E$692,'Infos Relatório'!$B111,'Faturamento SP3'!$Z$2:$Z$692,'Infos Relatório'!U$1)</f>
        <v>0</v>
      </c>
      <c r="AA111" s="23">
        <f>COUNTIFS('Faturamento SP3'!$D$2:$D$692,'Infos Relatório'!$B$84,'Faturamento SP3'!$E$2:$E$692,'Infos Relatório'!$B111,'Faturamento SP3'!$Z$2:$Z$692,'Infos Relatório'!AA$1)</f>
        <v>0</v>
      </c>
      <c r="AB111" s="13">
        <f>SUMIFS('Faturamento SP3'!$G$2:$G$692,'Faturamento SP3'!$D$2:$D$692,'Infos Relatório'!$B$84,'Faturamento SP3'!$E$2:$E$692,'Infos Relatório'!$B111,'Faturamento SP3'!$Z$2:$Z$692,'Infos Relatório'!AA$1)</f>
        <v>0</v>
      </c>
      <c r="AC111" s="13">
        <f>SUMIFS('Faturamento SP3'!$J$2:$J$692,'Faturamento SP3'!$D$2:$D$692,'Infos Relatório'!$B$84,'Faturamento SP3'!$E$2:$E$692,'Infos Relatório'!$B111,'Faturamento SP3'!$Z$2:$Z$692,'Infos Relatório'!AA$1)</f>
        <v>0</v>
      </c>
      <c r="AD111" s="14">
        <f>SUMIFS('Faturamento SP3'!$O$2:$O$692,'Faturamento SP3'!$D$2:$D$692,'Infos Relatório'!$B$84,'Faturamento SP3'!$E$2:$E$692,'Infos Relatório'!$B111,'Faturamento SP3'!$Z$2:$Z$692,'Infos Relatório'!AA$1,'Faturamento SP3'!$T$2:$T$692,"Sim")+SUMIFS('Faturamento SP3'!$P$2:$P$692,'Faturamento SP3'!$D$2:$D$692,'Infos Relatório'!$B$84,'Faturamento SP3'!$E$2:$E$692,'Infos Relatório'!$B111,'Faturamento SP3'!$Z$2:$Z$692,'Infos Relatório'!AA$1,'Faturamento SP3'!$T$2:$T$692,"Sim")</f>
        <v>0</v>
      </c>
      <c r="AE111" s="27" t="e">
        <f t="shared" si="41"/>
        <v>#DIV/0!</v>
      </c>
      <c r="AF111" s="24">
        <f>SUMIFS('Faturamento SP3'!$H$2:$H$692,'Faturamento SP3'!$D$2:$D$692,'Infos Relatório'!$B$84,'Faturamento SP3'!$E$2:$E$692,'Infos Relatório'!$B111,'Faturamento SP3'!$Z$2:$Z$692,'Infos Relatório'!AA$1)</f>
        <v>0</v>
      </c>
      <c r="AG111" s="23">
        <f>COUNTIFS('Faturamento SP3'!$D$2:$D$692,'Infos Relatório'!$B$84,'Faturamento SP3'!$E$2:$E$692,'Infos Relatório'!$B111,'Faturamento SP3'!$Z$2:$Z$692,'Infos Relatório'!AG$1)</f>
        <v>0</v>
      </c>
      <c r="AH111" s="13">
        <f>SUMIFS('Faturamento SP3'!$G$2:$G$692,'Faturamento SP3'!$D$2:$D$692,'Infos Relatório'!$B$84,'Faturamento SP3'!$E$2:$E$692,'Infos Relatório'!$B111,'Faturamento SP3'!$Z$2:$Z$692,'Infos Relatório'!AG$1)</f>
        <v>0</v>
      </c>
      <c r="AI111" s="13">
        <f>SUMIFS('Faturamento SP3'!$J$2:$J$692,'Faturamento SP3'!$D$2:$D$692,'Infos Relatório'!$B$84,'Faturamento SP3'!$E$2:$E$692,'Infos Relatório'!$B111,'Faturamento SP3'!$Z$2:$Z$692,'Infos Relatório'!AG$1)</f>
        <v>0</v>
      </c>
      <c r="AJ111" s="14">
        <f>SUMIFS('Faturamento SP3'!$O$2:$O$692,'Faturamento SP3'!$D$2:$D$692,'Infos Relatório'!$B$84,'Faturamento SP3'!$E$2:$E$692,'Infos Relatório'!$B111,'Faturamento SP3'!$Z$2:$Z$692,'Infos Relatório'!AG$1,'Faturamento SP3'!$T$2:$T$692,"Sim")+SUMIFS('Faturamento SP3'!$P$2:$P$692,'Faturamento SP3'!$D$2:$D$692,'Infos Relatório'!$B$84,'Faturamento SP3'!$E$2:$E$692,'Infos Relatório'!$B111,'Faturamento SP3'!$Z$2:$Z$692,'Infos Relatório'!AG$1,'Faturamento SP3'!$T$2:$T$692,"Sim")</f>
        <v>0</v>
      </c>
      <c r="AK111" s="27" t="e">
        <f t="shared" si="42"/>
        <v>#DIV/0!</v>
      </c>
      <c r="AL111" s="24">
        <f>SUMIFS('Faturamento SP3'!$H$2:$H$692,'Faturamento SP3'!$D$2:$D$692,'Infos Relatório'!$B$84,'Faturamento SP3'!$E$2:$E$692,'Infos Relatório'!$B111,'Faturamento SP3'!$Z$2:$Z$692,'Infos Relatório'!AG$1)</f>
        <v>0</v>
      </c>
      <c r="AM111" s="23">
        <f>COUNTIFS('Faturamento SP3'!$D$2:$D$692,'Infos Relatório'!$B$84,'Faturamento SP3'!$E$2:$E$692,'Infos Relatório'!$B111,'Faturamento SP3'!$Z$2:$Z$692,'Infos Relatório'!AM$1)</f>
        <v>0</v>
      </c>
      <c r="AN111" s="13">
        <f>SUMIFS('Faturamento SP3'!$G$2:$G$692,'Faturamento SP3'!$D$2:$D$692,'Infos Relatório'!$B$84,'Faturamento SP3'!$E$2:$E$692,'Infos Relatório'!$B111,'Faturamento SP3'!$Z$2:$Z$692,'Infos Relatório'!AM$1)</f>
        <v>0</v>
      </c>
      <c r="AO111" s="13">
        <f>SUMIFS('Faturamento SP3'!$J$2:$J$692,'Faturamento SP3'!$D$2:$D$692,'Infos Relatório'!$B$84,'Faturamento SP3'!$E$2:$E$692,'Infos Relatório'!$B111,'Faturamento SP3'!$Z$2:$Z$692,'Infos Relatório'!AM$1)</f>
        <v>0</v>
      </c>
      <c r="AP111" s="14">
        <f>SUMIFS('Faturamento SP3'!$O$2:$O$692,'Faturamento SP3'!$D$2:$D$692,'Infos Relatório'!$B$84,'Faturamento SP3'!$E$2:$E$692,'Infos Relatório'!$B111,'Faturamento SP3'!$Z$2:$Z$692,'Infos Relatório'!AM$1,'Faturamento SP3'!$T$2:$T$692,"Sim")+SUMIFS('Faturamento SP3'!$P$2:$P$692,'Faturamento SP3'!$D$2:$D$692,'Infos Relatório'!$B$84,'Faturamento SP3'!$E$2:$E$692,'Infos Relatório'!$B111,'Faturamento SP3'!$Z$2:$Z$692,'Infos Relatório'!AM$1,'Faturamento SP3'!$T$2:$T$692,"Sim")</f>
        <v>0</v>
      </c>
      <c r="AQ111" s="27" t="e">
        <f t="shared" si="43"/>
        <v>#DIV/0!</v>
      </c>
      <c r="AR111" s="24">
        <f>SUMIFS('Faturamento SP3'!$H$2:$H$692,'Faturamento SP3'!$D$2:$D$692,'Infos Relatório'!$B$84,'Faturamento SP3'!$E$2:$E$692,'Infos Relatório'!$B111,'Faturamento SP3'!$Z$2:$Z$692,'Infos Relatório'!AM$1)</f>
        <v>0</v>
      </c>
      <c r="AS111" s="23">
        <f>COUNTIFS('Faturamento SP3'!$D$2:$D$692,'Infos Relatório'!$B$84,'Faturamento SP3'!$E$2:$E$692,'Infos Relatório'!$B111,'Faturamento SP3'!$Z$2:$Z$692,'Infos Relatório'!AS$1)</f>
        <v>0</v>
      </c>
      <c r="AT111" s="13">
        <f>SUMIFS('Faturamento SP3'!$G$2:$G$692,'Faturamento SP3'!$D$2:$D$692,'Infos Relatório'!$B$84,'Faturamento SP3'!$E$2:$E$692,'Infos Relatório'!$B111,'Faturamento SP3'!$Z$2:$Z$692,'Infos Relatório'!AS$1)</f>
        <v>0</v>
      </c>
      <c r="AU111" s="13">
        <f>SUMIFS('Faturamento SP3'!$J$2:$J$692,'Faturamento SP3'!$D$2:$D$692,'Infos Relatório'!$B$84,'Faturamento SP3'!$E$2:$E$692,'Infos Relatório'!$B111,'Faturamento SP3'!$Z$2:$Z$692,'Infos Relatório'!AS$1)</f>
        <v>0</v>
      </c>
      <c r="AV111" s="14">
        <f>SUMIFS('Faturamento SP3'!$O$2:$O$692,'Faturamento SP3'!$D$2:$D$692,'Infos Relatório'!$B$84,'Faturamento SP3'!$E$2:$E$692,'Infos Relatório'!$B111,'Faturamento SP3'!$Z$2:$Z$692,'Infos Relatório'!AS$1,'Faturamento SP3'!$T$2:$T$692,"Sim")+SUMIFS('Faturamento SP3'!$P$2:$P$692,'Faturamento SP3'!$D$2:$D$692,'Infos Relatório'!$B$84,'Faturamento SP3'!$E$2:$E$692,'Infos Relatório'!$B111,'Faturamento SP3'!$Z$2:$Z$692,'Infos Relatório'!AS$1,'Faturamento SP3'!$T$2:$T$692,"Sim")</f>
        <v>0</v>
      </c>
      <c r="AW111" s="27" t="e">
        <f t="shared" si="44"/>
        <v>#DIV/0!</v>
      </c>
      <c r="AX111" s="24">
        <f>SUMIFS('Faturamento SP3'!$H$2:$H$692,'Faturamento SP3'!$D$2:$D$692,'Infos Relatório'!$B$84,'Faturamento SP3'!$E$2:$E$692,'Infos Relatório'!$B111,'Faturamento SP3'!$Z$2:$Z$692,'Infos Relatório'!AS$1)</f>
        <v>0</v>
      </c>
      <c r="AY111" s="23">
        <f>COUNTIFS('Faturamento SP3'!$D$2:$D$692,'Infos Relatório'!$B$84,'Faturamento SP3'!$E$2:$E$692,'Infos Relatório'!$B111,'Faturamento SP3'!$Z$2:$Z$692,'Infos Relatório'!AY$1)</f>
        <v>0</v>
      </c>
      <c r="AZ111" s="13">
        <f>SUMIFS('Faturamento SP3'!$G$2:$G$692,'Faturamento SP3'!$D$2:$D$692,'Infos Relatório'!$B$84,'Faturamento SP3'!$E$2:$E$692,'Infos Relatório'!$B111,'Faturamento SP3'!$Z$2:$Z$692,'Infos Relatório'!AY$1)</f>
        <v>0</v>
      </c>
      <c r="BA111" s="13">
        <f>SUMIFS('Faturamento SP3'!$J$2:$J$692,'Faturamento SP3'!$D$2:$D$692,'Infos Relatório'!$B$84,'Faturamento SP3'!$E$2:$E$692,'Infos Relatório'!$B111,'Faturamento SP3'!$Z$2:$Z$692,'Infos Relatório'!AY$1)</f>
        <v>0</v>
      </c>
      <c r="BB111" s="14">
        <f>SUMIFS('Faturamento SP3'!$O$2:$O$692,'Faturamento SP3'!$D$2:$D$692,'Infos Relatório'!$B$84,'Faturamento SP3'!$E$2:$E$692,'Infos Relatório'!$B111,'Faturamento SP3'!$Z$2:$Z$692,'Infos Relatório'!AY$1,'Faturamento SP3'!$T$2:$T$692,"Sim")+SUMIFS('Faturamento SP3'!$P$2:$P$692,'Faturamento SP3'!$D$2:$D$692,'Infos Relatório'!$B$84,'Faturamento SP3'!$E$2:$E$692,'Infos Relatório'!$B111,'Faturamento SP3'!$Z$2:$Z$692,'Infos Relatório'!AY$1,'Faturamento SP3'!$T$2:$T$692,"Sim")</f>
        <v>0</v>
      </c>
      <c r="BC111" s="27" t="e">
        <f t="shared" si="45"/>
        <v>#DIV/0!</v>
      </c>
      <c r="BD111" s="24">
        <f>SUMIFS('Faturamento SP3'!$H$2:$H$692,'Faturamento SP3'!$D$2:$D$692,'Infos Relatório'!$B$84,'Faturamento SP3'!$E$2:$E$692,'Infos Relatório'!$B111,'Faturamento SP3'!$Z$2:$Z$692,'Infos Relatório'!AY$1)</f>
        <v>0</v>
      </c>
      <c r="BE111" s="23">
        <f>COUNTIFS('Faturamento SP3'!$D$2:$D$692,'Infos Relatório'!$B$84,'Faturamento SP3'!$E$2:$E$692,'Infos Relatório'!$B111,'Faturamento SP3'!$Z$2:$Z$692,'Infos Relatório'!BE$1)</f>
        <v>0</v>
      </c>
      <c r="BF111" s="13">
        <f>SUMIFS('Faturamento SP3'!$G$2:$G$692,'Faturamento SP3'!$D$2:$D$692,'Infos Relatório'!$B$84,'Faturamento SP3'!$E$2:$E$692,'Infos Relatório'!$B111,'Faturamento SP3'!$Z$2:$Z$692,'Infos Relatório'!BE$1)</f>
        <v>0</v>
      </c>
      <c r="BG111" s="13">
        <f>SUMIFS('Faturamento SP3'!$J$2:$J$692,'Faturamento SP3'!$D$2:$D$692,'Infos Relatório'!$B$84,'Faturamento SP3'!$E$2:$E$692,'Infos Relatório'!$B111,'Faturamento SP3'!$Z$2:$Z$692,'Infos Relatório'!BE$1)</f>
        <v>0</v>
      </c>
      <c r="BH111" s="14">
        <f>SUMIFS('Faturamento SP3'!$O$2:$O$692,'Faturamento SP3'!$D$2:$D$692,'Infos Relatório'!$B$84,'Faturamento SP3'!$E$2:$E$692,'Infos Relatório'!$B111,'Faturamento SP3'!$Z$2:$Z$692,'Infos Relatório'!BE$1,'Faturamento SP3'!$T$2:$T$692,"Sim")+SUMIFS('Faturamento SP3'!$P$2:$P$692,'Faturamento SP3'!$D$2:$D$692,'Infos Relatório'!$B$84,'Faturamento SP3'!$E$2:$E$692,'Infos Relatório'!$B111,'Faturamento SP3'!$Z$2:$Z$692,'Infos Relatório'!BE$1,'Faturamento SP3'!$T$2:$T$692,"Sim")</f>
        <v>0</v>
      </c>
      <c r="BI111" s="27" t="e">
        <f t="shared" si="46"/>
        <v>#DIV/0!</v>
      </c>
      <c r="BJ111" s="24">
        <f>SUMIFS('Faturamento SP3'!$H$2:$H$692,'Faturamento SP3'!$D$2:$D$692,'Infos Relatório'!$B$84,'Faturamento SP3'!$E$2:$E$692,'Infos Relatório'!$B111,'Faturamento SP3'!$Z$2:$Z$692,'Infos Relatório'!BE$1)</f>
        <v>0</v>
      </c>
      <c r="BK111" s="23">
        <f>COUNTIFS('Faturamento SP3'!$D$2:$D$692,'Infos Relatório'!$B$84,'Faturamento SP3'!$E$2:$E$692,'Infos Relatório'!$B111,'Faturamento SP3'!$Z$2:$Z$692,'Infos Relatório'!BK$1)</f>
        <v>0</v>
      </c>
      <c r="BL111" s="13">
        <f>SUMIFS('Faturamento SP3'!$G$2:$G$692,'Faturamento SP3'!$D$2:$D$692,'Infos Relatório'!$B$84,'Faturamento SP3'!$E$2:$E$692,'Infos Relatório'!$B111,'Faturamento SP3'!$Z$2:$Z$692,'Infos Relatório'!BK$1)</f>
        <v>0</v>
      </c>
      <c r="BM111" s="13">
        <f>SUMIFS('Faturamento SP3'!$J$2:$J$692,'Faturamento SP3'!$D$2:$D$692,'Infos Relatório'!$B$84,'Faturamento SP3'!$E$2:$E$692,'Infos Relatório'!$B111,'Faturamento SP3'!$Z$2:$Z$692,'Infos Relatório'!BK$1)</f>
        <v>0</v>
      </c>
      <c r="BN111" s="14">
        <f>SUMIFS('Faturamento SP3'!$O$2:$O$692,'Faturamento SP3'!$D$2:$D$692,'Infos Relatório'!$B$84,'Faturamento SP3'!$E$2:$E$692,'Infos Relatório'!$B111,'Faturamento SP3'!$Z$2:$Z$692,'Infos Relatório'!BK$1,'Faturamento SP3'!$T$2:$T$692,"Sim")+SUMIFS('Faturamento SP3'!$P$2:$P$692,'Faturamento SP3'!$D$2:$D$692,'Infos Relatório'!$B$84,'Faturamento SP3'!$E$2:$E$692,'Infos Relatório'!$B111,'Faturamento SP3'!$Z$2:$Z$692,'Infos Relatório'!BK$1,'Faturamento SP3'!$T$2:$T$692,"Sim")</f>
        <v>0</v>
      </c>
      <c r="BO111" s="27" t="e">
        <f t="shared" si="47"/>
        <v>#DIV/0!</v>
      </c>
      <c r="BP111" s="24">
        <f>SUMIFS('Faturamento SP3'!$H$2:$H$692,'Faturamento SP3'!$D$2:$D$692,'Infos Relatório'!$B$84,'Faturamento SP3'!$E$2:$E$692,'Infos Relatório'!$B111,'Faturamento SP3'!$Z$2:$Z$692,'Infos Relatório'!BK$1)</f>
        <v>0</v>
      </c>
      <c r="BQ111" s="23">
        <f>COUNTIFS('Faturamento SP3'!$D$2:$D$692,'Infos Relatório'!$B$84,'Faturamento SP3'!$E$2:$E$692,'Infos Relatório'!$B111,'Faturamento SP3'!$Z$2:$Z$692,'Infos Relatório'!BQ$1)</f>
        <v>0</v>
      </c>
      <c r="BR111" s="13">
        <f>SUMIFS('Faturamento SP3'!$G$2:$G$692,'Faturamento SP3'!$D$2:$D$692,'Infos Relatório'!$B$84,'Faturamento SP3'!$E$2:$E$692,'Infos Relatório'!$B111,'Faturamento SP3'!$Z$2:$Z$692,'Infos Relatório'!BQ$1)</f>
        <v>0</v>
      </c>
      <c r="BS111" s="13">
        <f>SUMIFS('Faturamento SP3'!$J$2:$J$692,'Faturamento SP3'!$D$2:$D$692,'Infos Relatório'!$B$84,'Faturamento SP3'!$E$2:$E$692,'Infos Relatório'!$B111,'Faturamento SP3'!$Z$2:$Z$692,'Infos Relatório'!BQ$1)</f>
        <v>0</v>
      </c>
      <c r="BT111" s="14">
        <f>SUMIFS('Faturamento SP3'!$O$2:$O$692,'Faturamento SP3'!$D$2:$D$692,'Infos Relatório'!$B$84,'Faturamento SP3'!$E$2:$E$692,'Infos Relatório'!$B111,'Faturamento SP3'!$Z$2:$Z$692,'Infos Relatório'!BQ$1,'Faturamento SP3'!$T$2:$T$692,"Sim")+SUMIFS('Faturamento SP3'!$P$2:$P$692,'Faturamento SP3'!$D$2:$D$692,'Infos Relatório'!$B$84,'Faturamento SP3'!$E$2:$E$692,'Infos Relatório'!$B111,'Faturamento SP3'!$Z$2:$Z$692,'Infos Relatório'!BQ$1,'Faturamento SP3'!$T$2:$T$692,"Sim")</f>
        <v>0</v>
      </c>
      <c r="BU111" s="27" t="e">
        <f t="shared" si="48"/>
        <v>#DIV/0!</v>
      </c>
      <c r="BV111" s="24">
        <f>SUMIFS('Faturamento SP3'!$H$2:$H$692,'Faturamento SP3'!$D$2:$D$692,'Infos Relatório'!$B$84,'Faturamento SP3'!$E$2:$E$692,'Infos Relatório'!$B111,'Faturamento SP3'!$Z$2:$Z$692,'Infos Relatório'!BQ$1)</f>
        <v>0</v>
      </c>
    </row>
    <row r="112" spans="2:74">
      <c r="B112" s="17" t="s">
        <v>34</v>
      </c>
      <c r="C112" s="23">
        <f>COUNTIFS('Faturamento SP3'!$D$2:$D$692,'Infos Relatório'!$B$84,'Faturamento SP3'!$E$2:$E$692,'Infos Relatório'!$B112,'Faturamento SP3'!$Z$2:$Z$692,'Infos Relatório'!C$1)</f>
        <v>0</v>
      </c>
      <c r="D112" s="13">
        <f>SUMIFS('Faturamento SP3'!$G$2:$G$692,'Faturamento SP3'!$D$2:$D$692,'Infos Relatório'!$B$84,'Faturamento SP3'!$E$2:$E$692,'Infos Relatório'!$B112,'Faturamento SP3'!$Z$2:$Z$692,'Infos Relatório'!C$1)</f>
        <v>0</v>
      </c>
      <c r="E112" s="13">
        <f>SUMIFS('Faturamento SP3'!$J$2:$J$692,'Faturamento SP3'!$D$2:$D$692,'Infos Relatório'!$B$84,'Faturamento SP3'!$E$2:$E$692,'Infos Relatório'!$B112,'Faturamento SP3'!$Z$2:$Z$692,'Infos Relatório'!C$1)</f>
        <v>0</v>
      </c>
      <c r="F112" s="14">
        <f>SUMIFS('Faturamento SP3'!$O$2:$O$692,'Faturamento SP3'!$D$2:$D$692,'Infos Relatório'!$B$84,'Faturamento SP3'!$E$2:$E$692,'Infos Relatório'!$B112,'Faturamento SP3'!$Z$2:$Z$692,'Infos Relatório'!C$1,'Faturamento SP3'!$T$2:$T$692,"Sim")+SUMIFS('Faturamento SP3'!$P$2:$P$692,'Faturamento SP3'!$D$2:$D$692,'Infos Relatório'!$B$84,'Faturamento SP3'!$E$2:$E$692,'Infos Relatório'!$B112,'Faturamento SP3'!$Z$2:$Z$692,'Infos Relatório'!C$1,'Faturamento SP3'!$T$2:$T$692,"Sim")</f>
        <v>0</v>
      </c>
      <c r="G112" s="27" t="e">
        <f t="shared" si="37"/>
        <v>#DIV/0!</v>
      </c>
      <c r="H112" s="24">
        <f>SUMIFS('Faturamento SP3'!$H$2:$H$692,'Faturamento SP3'!$D$2:$D$692,'Infos Relatório'!$B$84,'Faturamento SP3'!$E$2:$E$692,'Infos Relatório'!$B112,'Faturamento SP3'!$Z$2:$Z$692,'Infos Relatório'!C$1)</f>
        <v>0</v>
      </c>
      <c r="I112" s="23">
        <f>COUNTIFS('Faturamento SP3'!$D$2:$D$692,'Infos Relatório'!$B$84,'Faturamento SP3'!$E$2:$E$692,'Infos Relatório'!$B112,'Faturamento SP3'!$Z$2:$Z$692,'Infos Relatório'!I$1)</f>
        <v>0</v>
      </c>
      <c r="J112" s="13">
        <f>SUMIFS('Faturamento SP3'!$G$2:$G$692,'Faturamento SP3'!$D$2:$D$692,'Infos Relatório'!$B$84,'Faturamento SP3'!$E$2:$E$692,'Infos Relatório'!$B112,'Faturamento SP3'!$Z$2:$Z$692,'Infos Relatório'!I$1)</f>
        <v>0</v>
      </c>
      <c r="K112" s="13">
        <f>SUMIFS('Faturamento SP3'!$J$2:$J$692,'Faturamento SP3'!$D$2:$D$692,'Infos Relatório'!$B$84,'Faturamento SP3'!$E$2:$E$692,'Infos Relatório'!$B112,'Faturamento SP3'!$Z$2:$Z$692,'Infos Relatório'!I$1)</f>
        <v>0</v>
      </c>
      <c r="L112" s="14">
        <f>SUMIFS('Faturamento SP3'!$O$2:$O$692,'Faturamento SP3'!$D$2:$D$692,'Infos Relatório'!$B$84,'Faturamento SP3'!$E$2:$E$692,'Infos Relatório'!$B112,'Faturamento SP3'!$Z$2:$Z$692,'Infos Relatório'!I$1,'Faturamento SP3'!$T$2:$T$692,"Sim")+SUMIFS('Faturamento SP3'!$P$2:$P$692,'Faturamento SP3'!$D$2:$D$692,'Infos Relatório'!$B$84,'Faturamento SP3'!$E$2:$E$692,'Infos Relatório'!$B112,'Faturamento SP3'!$Z$2:$Z$692,'Infos Relatório'!I$1,'Faturamento SP3'!$T$2:$T$692,"Sim")</f>
        <v>0</v>
      </c>
      <c r="M112" s="27" t="e">
        <f t="shared" si="38"/>
        <v>#DIV/0!</v>
      </c>
      <c r="N112" s="24">
        <f>SUMIFS('Faturamento SP3'!$H$2:$H$692,'Faturamento SP3'!$D$2:$D$692,'Infos Relatório'!$B$84,'Faturamento SP3'!$E$2:$E$692,'Infos Relatório'!$B112,'Faturamento SP3'!$Z$2:$Z$692,'Infos Relatório'!I$1)</f>
        <v>0</v>
      </c>
      <c r="O112" s="23">
        <f>COUNTIFS('Faturamento SP3'!$D$2:$D$692,'Infos Relatório'!$B$84,'Faturamento SP3'!$E$2:$E$692,'Infos Relatório'!$B112,'Faturamento SP3'!$Z$2:$Z$692,'Infos Relatório'!O$1)</f>
        <v>0</v>
      </c>
      <c r="P112" s="13">
        <f>SUMIFS('Faturamento SP3'!$G$2:$G$692,'Faturamento SP3'!$D$2:$D$692,'Infos Relatório'!$B$84,'Faturamento SP3'!$E$2:$E$692,'Infos Relatório'!$B112,'Faturamento SP3'!$Z$2:$Z$692,'Infos Relatório'!O$1)</f>
        <v>0</v>
      </c>
      <c r="Q112" s="13">
        <f>SUMIFS('Faturamento SP3'!$J$2:$J$692,'Faturamento SP3'!$D$2:$D$692,'Infos Relatório'!$B$84,'Faturamento SP3'!$E$2:$E$692,'Infos Relatório'!$B112,'Faturamento SP3'!$Z$2:$Z$692,'Infos Relatório'!O$1)</f>
        <v>0</v>
      </c>
      <c r="R112" s="14">
        <f>SUMIFS('Faturamento SP3'!$O$2:$O$692,'Faturamento SP3'!$D$2:$D$692,'Infos Relatório'!$B$84,'Faturamento SP3'!$E$2:$E$692,'Infos Relatório'!$B112,'Faturamento SP3'!$Z$2:$Z$692,'Infos Relatório'!O$1,'Faturamento SP3'!$T$2:$T$692,"Sim")+SUMIFS('Faturamento SP3'!$P$2:$P$692,'Faturamento SP3'!$D$2:$D$692,'Infos Relatório'!$B$84,'Faturamento SP3'!$E$2:$E$692,'Infos Relatório'!$B112,'Faturamento SP3'!$Z$2:$Z$692,'Infos Relatório'!O$1,'Faturamento SP3'!$T$2:$T$692,"Sim")</f>
        <v>0</v>
      </c>
      <c r="S112" s="27" t="e">
        <f t="shared" si="39"/>
        <v>#DIV/0!</v>
      </c>
      <c r="T112" s="24">
        <f>SUMIFS('Faturamento SP3'!$H$2:$H$692,'Faturamento SP3'!$D$2:$D$692,'Infos Relatório'!$B$84,'Faturamento SP3'!$E$2:$E$692,'Infos Relatório'!$B112,'Faturamento SP3'!$Z$2:$Z$692,'Infos Relatório'!O$1)</f>
        <v>0</v>
      </c>
      <c r="U112" s="23">
        <f>COUNTIFS('Faturamento SP3'!$D$2:$D$692,'Infos Relatório'!$B$84,'Faturamento SP3'!$E$2:$E$692,'Infos Relatório'!$B112,'Faturamento SP3'!$Z$2:$Z$692,'Infos Relatório'!U$1)</f>
        <v>0</v>
      </c>
      <c r="V112" s="13">
        <f>SUMIFS('Faturamento SP3'!$G$2:$G$692,'Faturamento SP3'!$D$2:$D$692,'Infos Relatório'!$B$84,'Faturamento SP3'!$E$2:$E$692,'Infos Relatório'!$B112,'Faturamento SP3'!$Z$2:$Z$692,'Infos Relatório'!U$1)</f>
        <v>0</v>
      </c>
      <c r="W112" s="13">
        <f>SUMIFS('Faturamento SP3'!$J$2:$J$692,'Faturamento SP3'!$D$2:$D$692,'Infos Relatório'!$B$84,'Faturamento SP3'!$E$2:$E$692,'Infos Relatório'!$B112,'Faturamento SP3'!$Z$2:$Z$692,'Infos Relatório'!U$1)</f>
        <v>0</v>
      </c>
      <c r="X112" s="14">
        <f>SUMIFS('Faturamento SP3'!$O$2:$O$692,'Faturamento SP3'!$D$2:$D$692,'Infos Relatório'!$B$84,'Faturamento SP3'!$E$2:$E$692,'Infos Relatório'!$B112,'Faturamento SP3'!$Z$2:$Z$692,'Infos Relatório'!U$1,'Faturamento SP3'!$T$2:$T$692,"Sim")+SUMIFS('Faturamento SP3'!$P$2:$P$692,'Faturamento SP3'!$D$2:$D$692,'Infos Relatório'!$B$84,'Faturamento SP3'!$E$2:$E$692,'Infos Relatório'!$B112,'Faturamento SP3'!$Z$2:$Z$692,'Infos Relatório'!U$1,'Faturamento SP3'!$T$2:$T$692,"Sim")</f>
        <v>0</v>
      </c>
      <c r="Y112" s="27" t="e">
        <f t="shared" si="40"/>
        <v>#DIV/0!</v>
      </c>
      <c r="Z112" s="24">
        <f>SUMIFS('Faturamento SP3'!$H$2:$H$692,'Faturamento SP3'!$D$2:$D$692,'Infos Relatório'!$B$84,'Faturamento SP3'!$E$2:$E$692,'Infos Relatório'!$B112,'Faturamento SP3'!$Z$2:$Z$692,'Infos Relatório'!U$1)</f>
        <v>0</v>
      </c>
      <c r="AA112" s="23">
        <f>COUNTIFS('Faturamento SP3'!$D$2:$D$692,'Infos Relatório'!$B$84,'Faturamento SP3'!$E$2:$E$692,'Infos Relatório'!$B112,'Faturamento SP3'!$Z$2:$Z$692,'Infos Relatório'!AA$1)</f>
        <v>0</v>
      </c>
      <c r="AB112" s="13">
        <f>SUMIFS('Faturamento SP3'!$G$2:$G$692,'Faturamento SP3'!$D$2:$D$692,'Infos Relatório'!$B$84,'Faturamento SP3'!$E$2:$E$692,'Infos Relatório'!$B112,'Faturamento SP3'!$Z$2:$Z$692,'Infos Relatório'!AA$1)</f>
        <v>0</v>
      </c>
      <c r="AC112" s="13">
        <f>SUMIFS('Faturamento SP3'!$J$2:$J$692,'Faturamento SP3'!$D$2:$D$692,'Infos Relatório'!$B$84,'Faturamento SP3'!$E$2:$E$692,'Infos Relatório'!$B112,'Faturamento SP3'!$Z$2:$Z$692,'Infos Relatório'!AA$1)</f>
        <v>0</v>
      </c>
      <c r="AD112" s="14">
        <f>SUMIFS('Faturamento SP3'!$O$2:$O$692,'Faturamento SP3'!$D$2:$D$692,'Infos Relatório'!$B$84,'Faturamento SP3'!$E$2:$E$692,'Infos Relatório'!$B112,'Faturamento SP3'!$Z$2:$Z$692,'Infos Relatório'!AA$1,'Faturamento SP3'!$T$2:$T$692,"Sim")+SUMIFS('Faturamento SP3'!$P$2:$P$692,'Faturamento SP3'!$D$2:$D$692,'Infos Relatório'!$B$84,'Faturamento SP3'!$E$2:$E$692,'Infos Relatório'!$B112,'Faturamento SP3'!$Z$2:$Z$692,'Infos Relatório'!AA$1,'Faturamento SP3'!$T$2:$T$692,"Sim")</f>
        <v>0</v>
      </c>
      <c r="AE112" s="27" t="e">
        <f t="shared" si="41"/>
        <v>#DIV/0!</v>
      </c>
      <c r="AF112" s="24">
        <f>SUMIFS('Faturamento SP3'!$H$2:$H$692,'Faturamento SP3'!$D$2:$D$692,'Infos Relatório'!$B$84,'Faturamento SP3'!$E$2:$E$692,'Infos Relatório'!$B112,'Faturamento SP3'!$Z$2:$Z$692,'Infos Relatório'!AA$1)</f>
        <v>0</v>
      </c>
      <c r="AG112" s="23">
        <f>COUNTIFS('Faturamento SP3'!$D$2:$D$692,'Infos Relatório'!$B$84,'Faturamento SP3'!$E$2:$E$692,'Infos Relatório'!$B112,'Faturamento SP3'!$Z$2:$Z$692,'Infos Relatório'!AG$1)</f>
        <v>0</v>
      </c>
      <c r="AH112" s="13">
        <f>SUMIFS('Faturamento SP3'!$G$2:$G$692,'Faturamento SP3'!$D$2:$D$692,'Infos Relatório'!$B$84,'Faturamento SP3'!$E$2:$E$692,'Infos Relatório'!$B112,'Faturamento SP3'!$Z$2:$Z$692,'Infos Relatório'!AG$1)</f>
        <v>0</v>
      </c>
      <c r="AI112" s="13">
        <f>SUMIFS('Faturamento SP3'!$J$2:$J$692,'Faturamento SP3'!$D$2:$D$692,'Infos Relatório'!$B$84,'Faturamento SP3'!$E$2:$E$692,'Infos Relatório'!$B112,'Faturamento SP3'!$Z$2:$Z$692,'Infos Relatório'!AG$1)</f>
        <v>0</v>
      </c>
      <c r="AJ112" s="14">
        <f>SUMIFS('Faturamento SP3'!$O$2:$O$692,'Faturamento SP3'!$D$2:$D$692,'Infos Relatório'!$B$84,'Faturamento SP3'!$E$2:$E$692,'Infos Relatório'!$B112,'Faturamento SP3'!$Z$2:$Z$692,'Infos Relatório'!AG$1,'Faturamento SP3'!$T$2:$T$692,"Sim")+SUMIFS('Faturamento SP3'!$P$2:$P$692,'Faturamento SP3'!$D$2:$D$692,'Infos Relatório'!$B$84,'Faturamento SP3'!$E$2:$E$692,'Infos Relatório'!$B112,'Faturamento SP3'!$Z$2:$Z$692,'Infos Relatório'!AG$1,'Faturamento SP3'!$T$2:$T$692,"Sim")</f>
        <v>0</v>
      </c>
      <c r="AK112" s="27" t="e">
        <f t="shared" si="42"/>
        <v>#DIV/0!</v>
      </c>
      <c r="AL112" s="24">
        <f>SUMIFS('Faturamento SP3'!$H$2:$H$692,'Faturamento SP3'!$D$2:$D$692,'Infos Relatório'!$B$84,'Faturamento SP3'!$E$2:$E$692,'Infos Relatório'!$B112,'Faturamento SP3'!$Z$2:$Z$692,'Infos Relatório'!AG$1)</f>
        <v>0</v>
      </c>
      <c r="AM112" s="23">
        <f>COUNTIFS('Faturamento SP3'!$D$2:$D$692,'Infos Relatório'!$B$84,'Faturamento SP3'!$E$2:$E$692,'Infos Relatório'!$B112,'Faturamento SP3'!$Z$2:$Z$692,'Infos Relatório'!AM$1)</f>
        <v>0</v>
      </c>
      <c r="AN112" s="13">
        <f>SUMIFS('Faturamento SP3'!$G$2:$G$692,'Faturamento SP3'!$D$2:$D$692,'Infos Relatório'!$B$84,'Faturamento SP3'!$E$2:$E$692,'Infos Relatório'!$B112,'Faturamento SP3'!$Z$2:$Z$692,'Infos Relatório'!AM$1)</f>
        <v>0</v>
      </c>
      <c r="AO112" s="13">
        <f>SUMIFS('Faturamento SP3'!$J$2:$J$692,'Faturamento SP3'!$D$2:$D$692,'Infos Relatório'!$B$84,'Faturamento SP3'!$E$2:$E$692,'Infos Relatório'!$B112,'Faturamento SP3'!$Z$2:$Z$692,'Infos Relatório'!AM$1)</f>
        <v>0</v>
      </c>
      <c r="AP112" s="14">
        <f>SUMIFS('Faturamento SP3'!$O$2:$O$692,'Faturamento SP3'!$D$2:$D$692,'Infos Relatório'!$B$84,'Faturamento SP3'!$E$2:$E$692,'Infos Relatório'!$B112,'Faturamento SP3'!$Z$2:$Z$692,'Infos Relatório'!AM$1,'Faturamento SP3'!$T$2:$T$692,"Sim")+SUMIFS('Faturamento SP3'!$P$2:$P$692,'Faturamento SP3'!$D$2:$D$692,'Infos Relatório'!$B$84,'Faturamento SP3'!$E$2:$E$692,'Infos Relatório'!$B112,'Faturamento SP3'!$Z$2:$Z$692,'Infos Relatório'!AM$1,'Faturamento SP3'!$T$2:$T$692,"Sim")</f>
        <v>0</v>
      </c>
      <c r="AQ112" s="27" t="e">
        <f t="shared" si="43"/>
        <v>#DIV/0!</v>
      </c>
      <c r="AR112" s="24">
        <f>SUMIFS('Faturamento SP3'!$H$2:$H$692,'Faturamento SP3'!$D$2:$D$692,'Infos Relatório'!$B$84,'Faturamento SP3'!$E$2:$E$692,'Infos Relatório'!$B112,'Faturamento SP3'!$Z$2:$Z$692,'Infos Relatório'!AM$1)</f>
        <v>0</v>
      </c>
      <c r="AS112" s="23">
        <f>COUNTIFS('Faturamento SP3'!$D$2:$D$692,'Infos Relatório'!$B$84,'Faturamento SP3'!$E$2:$E$692,'Infos Relatório'!$B112,'Faturamento SP3'!$Z$2:$Z$692,'Infos Relatório'!AS$1)</f>
        <v>0</v>
      </c>
      <c r="AT112" s="13">
        <f>SUMIFS('Faturamento SP3'!$G$2:$G$692,'Faturamento SP3'!$D$2:$D$692,'Infos Relatório'!$B$84,'Faturamento SP3'!$E$2:$E$692,'Infos Relatório'!$B112,'Faturamento SP3'!$Z$2:$Z$692,'Infos Relatório'!AS$1)</f>
        <v>0</v>
      </c>
      <c r="AU112" s="13">
        <f>SUMIFS('Faturamento SP3'!$J$2:$J$692,'Faturamento SP3'!$D$2:$D$692,'Infos Relatório'!$B$84,'Faturamento SP3'!$E$2:$E$692,'Infos Relatório'!$B112,'Faturamento SP3'!$Z$2:$Z$692,'Infos Relatório'!AS$1)</f>
        <v>0</v>
      </c>
      <c r="AV112" s="14">
        <f>SUMIFS('Faturamento SP3'!$O$2:$O$692,'Faturamento SP3'!$D$2:$D$692,'Infos Relatório'!$B$84,'Faturamento SP3'!$E$2:$E$692,'Infos Relatório'!$B112,'Faturamento SP3'!$Z$2:$Z$692,'Infos Relatório'!AS$1,'Faturamento SP3'!$T$2:$T$692,"Sim")+SUMIFS('Faturamento SP3'!$P$2:$P$692,'Faturamento SP3'!$D$2:$D$692,'Infos Relatório'!$B$84,'Faturamento SP3'!$E$2:$E$692,'Infos Relatório'!$B112,'Faturamento SP3'!$Z$2:$Z$692,'Infos Relatório'!AS$1,'Faturamento SP3'!$T$2:$T$692,"Sim")</f>
        <v>0</v>
      </c>
      <c r="AW112" s="27" t="e">
        <f t="shared" si="44"/>
        <v>#DIV/0!</v>
      </c>
      <c r="AX112" s="24">
        <f>SUMIFS('Faturamento SP3'!$H$2:$H$692,'Faturamento SP3'!$D$2:$D$692,'Infos Relatório'!$B$84,'Faturamento SP3'!$E$2:$E$692,'Infos Relatório'!$B112,'Faturamento SP3'!$Z$2:$Z$692,'Infos Relatório'!AS$1)</f>
        <v>0</v>
      </c>
      <c r="AY112" s="23">
        <f>COUNTIFS('Faturamento SP3'!$D$2:$D$692,'Infos Relatório'!$B$84,'Faturamento SP3'!$E$2:$E$692,'Infos Relatório'!$B112,'Faturamento SP3'!$Z$2:$Z$692,'Infos Relatório'!AY$1)</f>
        <v>0</v>
      </c>
      <c r="AZ112" s="13">
        <f>SUMIFS('Faturamento SP3'!$G$2:$G$692,'Faturamento SP3'!$D$2:$D$692,'Infos Relatório'!$B$84,'Faturamento SP3'!$E$2:$E$692,'Infos Relatório'!$B112,'Faturamento SP3'!$Z$2:$Z$692,'Infos Relatório'!AY$1)</f>
        <v>0</v>
      </c>
      <c r="BA112" s="13">
        <f>SUMIFS('Faturamento SP3'!$J$2:$J$692,'Faturamento SP3'!$D$2:$D$692,'Infos Relatório'!$B$84,'Faturamento SP3'!$E$2:$E$692,'Infos Relatório'!$B112,'Faturamento SP3'!$Z$2:$Z$692,'Infos Relatório'!AY$1)</f>
        <v>0</v>
      </c>
      <c r="BB112" s="14">
        <f>SUMIFS('Faturamento SP3'!$O$2:$O$692,'Faturamento SP3'!$D$2:$D$692,'Infos Relatório'!$B$84,'Faturamento SP3'!$E$2:$E$692,'Infos Relatório'!$B112,'Faturamento SP3'!$Z$2:$Z$692,'Infos Relatório'!AY$1,'Faturamento SP3'!$T$2:$T$692,"Sim")+SUMIFS('Faturamento SP3'!$P$2:$P$692,'Faturamento SP3'!$D$2:$D$692,'Infos Relatório'!$B$84,'Faturamento SP3'!$E$2:$E$692,'Infos Relatório'!$B112,'Faturamento SP3'!$Z$2:$Z$692,'Infos Relatório'!AY$1,'Faturamento SP3'!$T$2:$T$692,"Sim")</f>
        <v>0</v>
      </c>
      <c r="BC112" s="27" t="e">
        <f t="shared" si="45"/>
        <v>#DIV/0!</v>
      </c>
      <c r="BD112" s="24">
        <f>SUMIFS('Faturamento SP3'!$H$2:$H$692,'Faturamento SP3'!$D$2:$D$692,'Infos Relatório'!$B$84,'Faturamento SP3'!$E$2:$E$692,'Infos Relatório'!$B112,'Faturamento SP3'!$Z$2:$Z$692,'Infos Relatório'!AY$1)</f>
        <v>0</v>
      </c>
      <c r="BE112" s="23">
        <f>COUNTIFS('Faturamento SP3'!$D$2:$D$692,'Infos Relatório'!$B$84,'Faturamento SP3'!$E$2:$E$692,'Infos Relatório'!$B112,'Faturamento SP3'!$Z$2:$Z$692,'Infos Relatório'!BE$1)</f>
        <v>0</v>
      </c>
      <c r="BF112" s="13">
        <f>SUMIFS('Faturamento SP3'!$G$2:$G$692,'Faturamento SP3'!$D$2:$D$692,'Infos Relatório'!$B$84,'Faturamento SP3'!$E$2:$E$692,'Infos Relatório'!$B112,'Faturamento SP3'!$Z$2:$Z$692,'Infos Relatório'!BE$1)</f>
        <v>0</v>
      </c>
      <c r="BG112" s="13">
        <f>SUMIFS('Faturamento SP3'!$J$2:$J$692,'Faturamento SP3'!$D$2:$D$692,'Infos Relatório'!$B$84,'Faturamento SP3'!$E$2:$E$692,'Infos Relatório'!$B112,'Faturamento SP3'!$Z$2:$Z$692,'Infos Relatório'!BE$1)</f>
        <v>0</v>
      </c>
      <c r="BH112" s="14">
        <f>SUMIFS('Faturamento SP3'!$O$2:$O$692,'Faturamento SP3'!$D$2:$D$692,'Infos Relatório'!$B$84,'Faturamento SP3'!$E$2:$E$692,'Infos Relatório'!$B112,'Faturamento SP3'!$Z$2:$Z$692,'Infos Relatório'!BE$1,'Faturamento SP3'!$T$2:$T$692,"Sim")+SUMIFS('Faturamento SP3'!$P$2:$P$692,'Faturamento SP3'!$D$2:$D$692,'Infos Relatório'!$B$84,'Faturamento SP3'!$E$2:$E$692,'Infos Relatório'!$B112,'Faturamento SP3'!$Z$2:$Z$692,'Infos Relatório'!BE$1,'Faturamento SP3'!$T$2:$T$692,"Sim")</f>
        <v>0</v>
      </c>
      <c r="BI112" s="27" t="e">
        <f t="shared" si="46"/>
        <v>#DIV/0!</v>
      </c>
      <c r="BJ112" s="24">
        <f>SUMIFS('Faturamento SP3'!$H$2:$H$692,'Faturamento SP3'!$D$2:$D$692,'Infos Relatório'!$B$84,'Faturamento SP3'!$E$2:$E$692,'Infos Relatório'!$B112,'Faturamento SP3'!$Z$2:$Z$692,'Infos Relatório'!BE$1)</f>
        <v>0</v>
      </c>
      <c r="BK112" s="23">
        <f>COUNTIFS('Faturamento SP3'!$D$2:$D$692,'Infos Relatório'!$B$84,'Faturamento SP3'!$E$2:$E$692,'Infos Relatório'!$B112,'Faturamento SP3'!$Z$2:$Z$692,'Infos Relatório'!BK$1)</f>
        <v>0</v>
      </c>
      <c r="BL112" s="13">
        <f>SUMIFS('Faturamento SP3'!$G$2:$G$692,'Faturamento SP3'!$D$2:$D$692,'Infos Relatório'!$B$84,'Faturamento SP3'!$E$2:$E$692,'Infos Relatório'!$B112,'Faturamento SP3'!$Z$2:$Z$692,'Infos Relatório'!BK$1)</f>
        <v>0</v>
      </c>
      <c r="BM112" s="13">
        <f>SUMIFS('Faturamento SP3'!$J$2:$J$692,'Faturamento SP3'!$D$2:$D$692,'Infos Relatório'!$B$84,'Faturamento SP3'!$E$2:$E$692,'Infos Relatório'!$B112,'Faturamento SP3'!$Z$2:$Z$692,'Infos Relatório'!BK$1)</f>
        <v>0</v>
      </c>
      <c r="BN112" s="14">
        <f>SUMIFS('Faturamento SP3'!$O$2:$O$692,'Faturamento SP3'!$D$2:$D$692,'Infos Relatório'!$B$84,'Faturamento SP3'!$E$2:$E$692,'Infos Relatório'!$B112,'Faturamento SP3'!$Z$2:$Z$692,'Infos Relatório'!BK$1,'Faturamento SP3'!$T$2:$T$692,"Sim")+SUMIFS('Faturamento SP3'!$P$2:$P$692,'Faturamento SP3'!$D$2:$D$692,'Infos Relatório'!$B$84,'Faturamento SP3'!$E$2:$E$692,'Infos Relatório'!$B112,'Faturamento SP3'!$Z$2:$Z$692,'Infos Relatório'!BK$1,'Faturamento SP3'!$T$2:$T$692,"Sim")</f>
        <v>0</v>
      </c>
      <c r="BO112" s="27" t="e">
        <f t="shared" si="47"/>
        <v>#DIV/0!</v>
      </c>
      <c r="BP112" s="24">
        <f>SUMIFS('Faturamento SP3'!$H$2:$H$692,'Faturamento SP3'!$D$2:$D$692,'Infos Relatório'!$B$84,'Faturamento SP3'!$E$2:$E$692,'Infos Relatório'!$B112,'Faturamento SP3'!$Z$2:$Z$692,'Infos Relatório'!BK$1)</f>
        <v>0</v>
      </c>
      <c r="BQ112" s="23">
        <f>COUNTIFS('Faturamento SP3'!$D$2:$D$692,'Infos Relatório'!$B$84,'Faturamento SP3'!$E$2:$E$692,'Infos Relatório'!$B112,'Faturamento SP3'!$Z$2:$Z$692,'Infos Relatório'!BQ$1)</f>
        <v>0</v>
      </c>
      <c r="BR112" s="13">
        <f>SUMIFS('Faturamento SP3'!$G$2:$G$692,'Faturamento SP3'!$D$2:$D$692,'Infos Relatório'!$B$84,'Faturamento SP3'!$E$2:$E$692,'Infos Relatório'!$B112,'Faturamento SP3'!$Z$2:$Z$692,'Infos Relatório'!BQ$1)</f>
        <v>0</v>
      </c>
      <c r="BS112" s="13">
        <f>SUMIFS('Faturamento SP3'!$J$2:$J$692,'Faturamento SP3'!$D$2:$D$692,'Infos Relatório'!$B$84,'Faturamento SP3'!$E$2:$E$692,'Infos Relatório'!$B112,'Faturamento SP3'!$Z$2:$Z$692,'Infos Relatório'!BQ$1)</f>
        <v>0</v>
      </c>
      <c r="BT112" s="14">
        <f>SUMIFS('Faturamento SP3'!$O$2:$O$692,'Faturamento SP3'!$D$2:$D$692,'Infos Relatório'!$B$84,'Faturamento SP3'!$E$2:$E$692,'Infos Relatório'!$B112,'Faturamento SP3'!$Z$2:$Z$692,'Infos Relatório'!BQ$1,'Faturamento SP3'!$T$2:$T$692,"Sim")+SUMIFS('Faturamento SP3'!$P$2:$P$692,'Faturamento SP3'!$D$2:$D$692,'Infos Relatório'!$B$84,'Faturamento SP3'!$E$2:$E$692,'Infos Relatório'!$B112,'Faturamento SP3'!$Z$2:$Z$692,'Infos Relatório'!BQ$1,'Faturamento SP3'!$T$2:$T$692,"Sim")</f>
        <v>0</v>
      </c>
      <c r="BU112" s="27" t="e">
        <f t="shared" si="48"/>
        <v>#DIV/0!</v>
      </c>
      <c r="BV112" s="24">
        <f>SUMIFS('Faturamento SP3'!$H$2:$H$692,'Faturamento SP3'!$D$2:$D$692,'Infos Relatório'!$B$84,'Faturamento SP3'!$E$2:$E$692,'Infos Relatório'!$B112,'Faturamento SP3'!$Z$2:$Z$692,'Infos Relatório'!BQ$1)</f>
        <v>0</v>
      </c>
    </row>
    <row r="113" spans="2:74">
      <c r="B113" s="17" t="s">
        <v>35</v>
      </c>
      <c r="C113" s="23">
        <f>COUNTIFS('Faturamento SP3'!$D$2:$D$692,'Infos Relatório'!$B$84,'Faturamento SP3'!$E$2:$E$692,'Infos Relatório'!$B113,'Faturamento SP3'!$Z$2:$Z$692,'Infos Relatório'!C$1)</f>
        <v>0</v>
      </c>
      <c r="D113" s="13">
        <f>SUMIFS('Faturamento SP3'!$G$2:$G$692,'Faturamento SP3'!$D$2:$D$692,'Infos Relatório'!$B$84,'Faturamento SP3'!$E$2:$E$692,'Infos Relatório'!$B113,'Faturamento SP3'!$Z$2:$Z$692,'Infos Relatório'!C$1)</f>
        <v>0</v>
      </c>
      <c r="E113" s="13">
        <f>SUMIFS('Faturamento SP3'!$J$2:$J$692,'Faturamento SP3'!$D$2:$D$692,'Infos Relatório'!$B$84,'Faturamento SP3'!$E$2:$E$692,'Infos Relatório'!$B113,'Faturamento SP3'!$Z$2:$Z$692,'Infos Relatório'!C$1)</f>
        <v>0</v>
      </c>
      <c r="F113" s="14">
        <f>SUMIFS('Faturamento SP3'!$O$2:$O$692,'Faturamento SP3'!$D$2:$D$692,'Infos Relatório'!$B$84,'Faturamento SP3'!$E$2:$E$692,'Infos Relatório'!$B113,'Faturamento SP3'!$Z$2:$Z$692,'Infos Relatório'!C$1,'Faturamento SP3'!$T$2:$T$692,"Sim")+SUMIFS('Faturamento SP3'!$P$2:$P$692,'Faturamento SP3'!$D$2:$D$692,'Infos Relatório'!$B$84,'Faturamento SP3'!$E$2:$E$692,'Infos Relatório'!$B113,'Faturamento SP3'!$Z$2:$Z$692,'Infos Relatório'!C$1,'Faturamento SP3'!$T$2:$T$692,"Sim")</f>
        <v>0</v>
      </c>
      <c r="G113" s="27" t="e">
        <f t="shared" si="37"/>
        <v>#DIV/0!</v>
      </c>
      <c r="H113" s="24">
        <f>SUMIFS('Faturamento SP3'!$H$2:$H$692,'Faturamento SP3'!$D$2:$D$692,'Infos Relatório'!$B$84,'Faturamento SP3'!$E$2:$E$692,'Infos Relatório'!$B113,'Faturamento SP3'!$Z$2:$Z$692,'Infos Relatório'!C$1)</f>
        <v>0</v>
      </c>
      <c r="I113" s="23">
        <f>COUNTIFS('Faturamento SP3'!$D$2:$D$692,'Infos Relatório'!$B$84,'Faturamento SP3'!$E$2:$E$692,'Infos Relatório'!$B113,'Faturamento SP3'!$Z$2:$Z$692,'Infos Relatório'!I$1)</f>
        <v>0</v>
      </c>
      <c r="J113" s="13">
        <f>SUMIFS('Faturamento SP3'!$G$2:$G$692,'Faturamento SP3'!$D$2:$D$692,'Infos Relatório'!$B$84,'Faturamento SP3'!$E$2:$E$692,'Infos Relatório'!$B113,'Faturamento SP3'!$Z$2:$Z$692,'Infos Relatório'!I$1)</f>
        <v>0</v>
      </c>
      <c r="K113" s="13">
        <f>SUMIFS('Faturamento SP3'!$J$2:$J$692,'Faturamento SP3'!$D$2:$D$692,'Infos Relatório'!$B$84,'Faturamento SP3'!$E$2:$E$692,'Infos Relatório'!$B113,'Faturamento SP3'!$Z$2:$Z$692,'Infos Relatório'!I$1)</f>
        <v>0</v>
      </c>
      <c r="L113" s="14">
        <f>SUMIFS('Faturamento SP3'!$O$2:$O$692,'Faturamento SP3'!$D$2:$D$692,'Infos Relatório'!$B$84,'Faturamento SP3'!$E$2:$E$692,'Infos Relatório'!$B113,'Faturamento SP3'!$Z$2:$Z$692,'Infos Relatório'!I$1,'Faturamento SP3'!$T$2:$T$692,"Sim")+SUMIFS('Faturamento SP3'!$P$2:$P$692,'Faturamento SP3'!$D$2:$D$692,'Infos Relatório'!$B$84,'Faturamento SP3'!$E$2:$E$692,'Infos Relatório'!$B113,'Faturamento SP3'!$Z$2:$Z$692,'Infos Relatório'!I$1,'Faturamento SP3'!$T$2:$T$692,"Sim")</f>
        <v>0</v>
      </c>
      <c r="M113" s="27" t="e">
        <f t="shared" si="38"/>
        <v>#DIV/0!</v>
      </c>
      <c r="N113" s="24">
        <f>SUMIFS('Faturamento SP3'!$H$2:$H$692,'Faturamento SP3'!$D$2:$D$692,'Infos Relatório'!$B$84,'Faturamento SP3'!$E$2:$E$692,'Infos Relatório'!$B113,'Faturamento SP3'!$Z$2:$Z$692,'Infos Relatório'!I$1)</f>
        <v>0</v>
      </c>
      <c r="O113" s="23">
        <f>COUNTIFS('Faturamento SP3'!$D$2:$D$692,'Infos Relatório'!$B$84,'Faturamento SP3'!$E$2:$E$692,'Infos Relatório'!$B113,'Faturamento SP3'!$Z$2:$Z$692,'Infos Relatório'!O$1)</f>
        <v>0</v>
      </c>
      <c r="P113" s="13">
        <f>SUMIFS('Faturamento SP3'!$G$2:$G$692,'Faturamento SP3'!$D$2:$D$692,'Infos Relatório'!$B$84,'Faturamento SP3'!$E$2:$E$692,'Infos Relatório'!$B113,'Faturamento SP3'!$Z$2:$Z$692,'Infos Relatório'!O$1)</f>
        <v>0</v>
      </c>
      <c r="Q113" s="13">
        <f>SUMIFS('Faturamento SP3'!$J$2:$J$692,'Faturamento SP3'!$D$2:$D$692,'Infos Relatório'!$B$84,'Faturamento SP3'!$E$2:$E$692,'Infos Relatório'!$B113,'Faturamento SP3'!$Z$2:$Z$692,'Infos Relatório'!O$1)</f>
        <v>0</v>
      </c>
      <c r="R113" s="14">
        <f>SUMIFS('Faturamento SP3'!$O$2:$O$692,'Faturamento SP3'!$D$2:$D$692,'Infos Relatório'!$B$84,'Faturamento SP3'!$E$2:$E$692,'Infos Relatório'!$B113,'Faturamento SP3'!$Z$2:$Z$692,'Infos Relatório'!O$1,'Faturamento SP3'!$T$2:$T$692,"Sim")+SUMIFS('Faturamento SP3'!$P$2:$P$692,'Faturamento SP3'!$D$2:$D$692,'Infos Relatório'!$B$84,'Faturamento SP3'!$E$2:$E$692,'Infos Relatório'!$B113,'Faturamento SP3'!$Z$2:$Z$692,'Infos Relatório'!O$1,'Faturamento SP3'!$T$2:$T$692,"Sim")</f>
        <v>0</v>
      </c>
      <c r="S113" s="27" t="e">
        <f t="shared" si="39"/>
        <v>#DIV/0!</v>
      </c>
      <c r="T113" s="24">
        <f>SUMIFS('Faturamento SP3'!$H$2:$H$692,'Faturamento SP3'!$D$2:$D$692,'Infos Relatório'!$B$84,'Faturamento SP3'!$E$2:$E$692,'Infos Relatório'!$B113,'Faturamento SP3'!$Z$2:$Z$692,'Infos Relatório'!O$1)</f>
        <v>0</v>
      </c>
      <c r="U113" s="23">
        <f>COUNTIFS('Faturamento SP3'!$D$2:$D$692,'Infos Relatório'!$B$84,'Faturamento SP3'!$E$2:$E$692,'Infos Relatório'!$B113,'Faturamento SP3'!$Z$2:$Z$692,'Infos Relatório'!U$1)</f>
        <v>0</v>
      </c>
      <c r="V113" s="13">
        <f>SUMIFS('Faturamento SP3'!$G$2:$G$692,'Faturamento SP3'!$D$2:$D$692,'Infos Relatório'!$B$84,'Faturamento SP3'!$E$2:$E$692,'Infos Relatório'!$B113,'Faturamento SP3'!$Z$2:$Z$692,'Infos Relatório'!U$1)</f>
        <v>0</v>
      </c>
      <c r="W113" s="13">
        <f>SUMIFS('Faturamento SP3'!$J$2:$J$692,'Faturamento SP3'!$D$2:$D$692,'Infos Relatório'!$B$84,'Faturamento SP3'!$E$2:$E$692,'Infos Relatório'!$B113,'Faturamento SP3'!$Z$2:$Z$692,'Infos Relatório'!U$1)</f>
        <v>0</v>
      </c>
      <c r="X113" s="14">
        <f>SUMIFS('Faturamento SP3'!$O$2:$O$692,'Faturamento SP3'!$D$2:$D$692,'Infos Relatório'!$B$84,'Faturamento SP3'!$E$2:$E$692,'Infos Relatório'!$B113,'Faturamento SP3'!$Z$2:$Z$692,'Infos Relatório'!U$1,'Faturamento SP3'!$T$2:$T$692,"Sim")+SUMIFS('Faturamento SP3'!$P$2:$P$692,'Faturamento SP3'!$D$2:$D$692,'Infos Relatório'!$B$84,'Faturamento SP3'!$E$2:$E$692,'Infos Relatório'!$B113,'Faturamento SP3'!$Z$2:$Z$692,'Infos Relatório'!U$1,'Faturamento SP3'!$T$2:$T$692,"Sim")</f>
        <v>0</v>
      </c>
      <c r="Y113" s="27" t="e">
        <f t="shared" si="40"/>
        <v>#DIV/0!</v>
      </c>
      <c r="Z113" s="24">
        <f>SUMIFS('Faturamento SP3'!$H$2:$H$692,'Faturamento SP3'!$D$2:$D$692,'Infos Relatório'!$B$84,'Faturamento SP3'!$E$2:$E$692,'Infos Relatório'!$B113,'Faturamento SP3'!$Z$2:$Z$692,'Infos Relatório'!U$1)</f>
        <v>0</v>
      </c>
      <c r="AA113" s="23">
        <f>COUNTIFS('Faturamento SP3'!$D$2:$D$692,'Infos Relatório'!$B$84,'Faturamento SP3'!$E$2:$E$692,'Infos Relatório'!$B113,'Faturamento SP3'!$Z$2:$Z$692,'Infos Relatório'!AA$1)</f>
        <v>0</v>
      </c>
      <c r="AB113" s="13">
        <f>SUMIFS('Faturamento SP3'!$G$2:$G$692,'Faturamento SP3'!$D$2:$D$692,'Infos Relatório'!$B$84,'Faturamento SP3'!$E$2:$E$692,'Infos Relatório'!$B113,'Faturamento SP3'!$Z$2:$Z$692,'Infos Relatório'!AA$1)</f>
        <v>0</v>
      </c>
      <c r="AC113" s="13">
        <f>SUMIFS('Faturamento SP3'!$J$2:$J$692,'Faturamento SP3'!$D$2:$D$692,'Infos Relatório'!$B$84,'Faturamento SP3'!$E$2:$E$692,'Infos Relatório'!$B113,'Faturamento SP3'!$Z$2:$Z$692,'Infos Relatório'!AA$1)</f>
        <v>0</v>
      </c>
      <c r="AD113" s="14">
        <f>SUMIFS('Faturamento SP3'!$O$2:$O$692,'Faturamento SP3'!$D$2:$D$692,'Infos Relatório'!$B$84,'Faturamento SP3'!$E$2:$E$692,'Infos Relatório'!$B113,'Faturamento SP3'!$Z$2:$Z$692,'Infos Relatório'!AA$1,'Faturamento SP3'!$T$2:$T$692,"Sim")+SUMIFS('Faturamento SP3'!$P$2:$P$692,'Faturamento SP3'!$D$2:$D$692,'Infos Relatório'!$B$84,'Faturamento SP3'!$E$2:$E$692,'Infos Relatório'!$B113,'Faturamento SP3'!$Z$2:$Z$692,'Infos Relatório'!AA$1,'Faturamento SP3'!$T$2:$T$692,"Sim")</f>
        <v>0</v>
      </c>
      <c r="AE113" s="27" t="e">
        <f t="shared" si="41"/>
        <v>#DIV/0!</v>
      </c>
      <c r="AF113" s="24">
        <f>SUMIFS('Faturamento SP3'!$H$2:$H$692,'Faturamento SP3'!$D$2:$D$692,'Infos Relatório'!$B$84,'Faturamento SP3'!$E$2:$E$692,'Infos Relatório'!$B113,'Faturamento SP3'!$Z$2:$Z$692,'Infos Relatório'!AA$1)</f>
        <v>0</v>
      </c>
      <c r="AG113" s="23">
        <f>COUNTIFS('Faturamento SP3'!$D$2:$D$692,'Infos Relatório'!$B$84,'Faturamento SP3'!$E$2:$E$692,'Infos Relatório'!$B113,'Faturamento SP3'!$Z$2:$Z$692,'Infos Relatório'!AG$1)</f>
        <v>0</v>
      </c>
      <c r="AH113" s="13">
        <f>SUMIFS('Faturamento SP3'!$G$2:$G$692,'Faturamento SP3'!$D$2:$D$692,'Infos Relatório'!$B$84,'Faturamento SP3'!$E$2:$E$692,'Infos Relatório'!$B113,'Faturamento SP3'!$Z$2:$Z$692,'Infos Relatório'!AG$1)</f>
        <v>0</v>
      </c>
      <c r="AI113" s="13">
        <f>SUMIFS('Faturamento SP3'!$J$2:$J$692,'Faturamento SP3'!$D$2:$D$692,'Infos Relatório'!$B$84,'Faturamento SP3'!$E$2:$E$692,'Infos Relatório'!$B113,'Faturamento SP3'!$Z$2:$Z$692,'Infos Relatório'!AG$1)</f>
        <v>0</v>
      </c>
      <c r="AJ113" s="14">
        <f>SUMIFS('Faturamento SP3'!$O$2:$O$692,'Faturamento SP3'!$D$2:$D$692,'Infos Relatório'!$B$84,'Faturamento SP3'!$E$2:$E$692,'Infos Relatório'!$B113,'Faturamento SP3'!$Z$2:$Z$692,'Infos Relatório'!AG$1,'Faturamento SP3'!$T$2:$T$692,"Sim")+SUMIFS('Faturamento SP3'!$P$2:$P$692,'Faturamento SP3'!$D$2:$D$692,'Infos Relatório'!$B$84,'Faturamento SP3'!$E$2:$E$692,'Infos Relatório'!$B113,'Faturamento SP3'!$Z$2:$Z$692,'Infos Relatório'!AG$1,'Faturamento SP3'!$T$2:$T$692,"Sim")</f>
        <v>0</v>
      </c>
      <c r="AK113" s="27" t="e">
        <f t="shared" si="42"/>
        <v>#DIV/0!</v>
      </c>
      <c r="AL113" s="24">
        <f>SUMIFS('Faturamento SP3'!$H$2:$H$692,'Faturamento SP3'!$D$2:$D$692,'Infos Relatório'!$B$84,'Faturamento SP3'!$E$2:$E$692,'Infos Relatório'!$B113,'Faturamento SP3'!$Z$2:$Z$692,'Infos Relatório'!AG$1)</f>
        <v>0</v>
      </c>
      <c r="AM113" s="23">
        <f>COUNTIFS('Faturamento SP3'!$D$2:$D$692,'Infos Relatório'!$B$84,'Faturamento SP3'!$E$2:$E$692,'Infos Relatório'!$B113,'Faturamento SP3'!$Z$2:$Z$692,'Infos Relatório'!AM$1)</f>
        <v>0</v>
      </c>
      <c r="AN113" s="13">
        <f>SUMIFS('Faturamento SP3'!$G$2:$G$692,'Faturamento SP3'!$D$2:$D$692,'Infos Relatório'!$B$84,'Faturamento SP3'!$E$2:$E$692,'Infos Relatório'!$B113,'Faturamento SP3'!$Z$2:$Z$692,'Infos Relatório'!AM$1)</f>
        <v>0</v>
      </c>
      <c r="AO113" s="13">
        <f>SUMIFS('Faturamento SP3'!$J$2:$J$692,'Faturamento SP3'!$D$2:$D$692,'Infos Relatório'!$B$84,'Faturamento SP3'!$E$2:$E$692,'Infos Relatório'!$B113,'Faturamento SP3'!$Z$2:$Z$692,'Infos Relatório'!AM$1)</f>
        <v>0</v>
      </c>
      <c r="AP113" s="14">
        <f>SUMIFS('Faturamento SP3'!$O$2:$O$692,'Faturamento SP3'!$D$2:$D$692,'Infos Relatório'!$B$84,'Faturamento SP3'!$E$2:$E$692,'Infos Relatório'!$B113,'Faturamento SP3'!$Z$2:$Z$692,'Infos Relatório'!AM$1,'Faturamento SP3'!$T$2:$T$692,"Sim")+SUMIFS('Faturamento SP3'!$P$2:$P$692,'Faturamento SP3'!$D$2:$D$692,'Infos Relatório'!$B$84,'Faturamento SP3'!$E$2:$E$692,'Infos Relatório'!$B113,'Faturamento SP3'!$Z$2:$Z$692,'Infos Relatório'!AM$1,'Faturamento SP3'!$T$2:$T$692,"Sim")</f>
        <v>0</v>
      </c>
      <c r="AQ113" s="27" t="e">
        <f t="shared" si="43"/>
        <v>#DIV/0!</v>
      </c>
      <c r="AR113" s="24">
        <f>SUMIFS('Faturamento SP3'!$H$2:$H$692,'Faturamento SP3'!$D$2:$D$692,'Infos Relatório'!$B$84,'Faturamento SP3'!$E$2:$E$692,'Infos Relatório'!$B113,'Faturamento SP3'!$Z$2:$Z$692,'Infos Relatório'!AM$1)</f>
        <v>0</v>
      </c>
      <c r="AS113" s="23">
        <f>COUNTIFS('Faturamento SP3'!$D$2:$D$692,'Infos Relatório'!$B$84,'Faturamento SP3'!$E$2:$E$692,'Infos Relatório'!$B113,'Faturamento SP3'!$Z$2:$Z$692,'Infos Relatório'!AS$1)</f>
        <v>0</v>
      </c>
      <c r="AT113" s="13">
        <f>SUMIFS('Faturamento SP3'!$G$2:$G$692,'Faturamento SP3'!$D$2:$D$692,'Infos Relatório'!$B$84,'Faturamento SP3'!$E$2:$E$692,'Infos Relatório'!$B113,'Faturamento SP3'!$Z$2:$Z$692,'Infos Relatório'!AS$1)</f>
        <v>0</v>
      </c>
      <c r="AU113" s="13">
        <f>SUMIFS('Faturamento SP3'!$J$2:$J$692,'Faturamento SP3'!$D$2:$D$692,'Infos Relatório'!$B$84,'Faturamento SP3'!$E$2:$E$692,'Infos Relatório'!$B113,'Faturamento SP3'!$Z$2:$Z$692,'Infos Relatório'!AS$1)</f>
        <v>0</v>
      </c>
      <c r="AV113" s="14">
        <f>SUMIFS('Faturamento SP3'!$O$2:$O$692,'Faturamento SP3'!$D$2:$D$692,'Infos Relatório'!$B$84,'Faturamento SP3'!$E$2:$E$692,'Infos Relatório'!$B113,'Faturamento SP3'!$Z$2:$Z$692,'Infos Relatório'!AS$1,'Faturamento SP3'!$T$2:$T$692,"Sim")+SUMIFS('Faturamento SP3'!$P$2:$P$692,'Faturamento SP3'!$D$2:$D$692,'Infos Relatório'!$B$84,'Faturamento SP3'!$E$2:$E$692,'Infos Relatório'!$B113,'Faturamento SP3'!$Z$2:$Z$692,'Infos Relatório'!AS$1,'Faturamento SP3'!$T$2:$T$692,"Sim")</f>
        <v>0</v>
      </c>
      <c r="AW113" s="27" t="e">
        <f t="shared" si="44"/>
        <v>#DIV/0!</v>
      </c>
      <c r="AX113" s="24">
        <f>SUMIFS('Faturamento SP3'!$H$2:$H$692,'Faturamento SP3'!$D$2:$D$692,'Infos Relatório'!$B$84,'Faturamento SP3'!$E$2:$E$692,'Infos Relatório'!$B113,'Faturamento SP3'!$Z$2:$Z$692,'Infos Relatório'!AS$1)</f>
        <v>0</v>
      </c>
      <c r="AY113" s="23">
        <f>COUNTIFS('Faturamento SP3'!$D$2:$D$692,'Infos Relatório'!$B$84,'Faturamento SP3'!$E$2:$E$692,'Infos Relatório'!$B113,'Faturamento SP3'!$Z$2:$Z$692,'Infos Relatório'!AY$1)</f>
        <v>0</v>
      </c>
      <c r="AZ113" s="13">
        <f>SUMIFS('Faturamento SP3'!$G$2:$G$692,'Faturamento SP3'!$D$2:$D$692,'Infos Relatório'!$B$84,'Faturamento SP3'!$E$2:$E$692,'Infos Relatório'!$B113,'Faturamento SP3'!$Z$2:$Z$692,'Infos Relatório'!AY$1)</f>
        <v>0</v>
      </c>
      <c r="BA113" s="13">
        <f>SUMIFS('Faturamento SP3'!$J$2:$J$692,'Faturamento SP3'!$D$2:$D$692,'Infos Relatório'!$B$84,'Faturamento SP3'!$E$2:$E$692,'Infos Relatório'!$B113,'Faturamento SP3'!$Z$2:$Z$692,'Infos Relatório'!AY$1)</f>
        <v>0</v>
      </c>
      <c r="BB113" s="14">
        <f>SUMIFS('Faturamento SP3'!$O$2:$O$692,'Faturamento SP3'!$D$2:$D$692,'Infos Relatório'!$B$84,'Faturamento SP3'!$E$2:$E$692,'Infos Relatório'!$B113,'Faturamento SP3'!$Z$2:$Z$692,'Infos Relatório'!AY$1,'Faturamento SP3'!$T$2:$T$692,"Sim")+SUMIFS('Faturamento SP3'!$P$2:$P$692,'Faturamento SP3'!$D$2:$D$692,'Infos Relatório'!$B$84,'Faturamento SP3'!$E$2:$E$692,'Infos Relatório'!$B113,'Faturamento SP3'!$Z$2:$Z$692,'Infos Relatório'!AY$1,'Faturamento SP3'!$T$2:$T$692,"Sim")</f>
        <v>0</v>
      </c>
      <c r="BC113" s="27" t="e">
        <f t="shared" si="45"/>
        <v>#DIV/0!</v>
      </c>
      <c r="BD113" s="24">
        <f>SUMIFS('Faturamento SP3'!$H$2:$H$692,'Faturamento SP3'!$D$2:$D$692,'Infos Relatório'!$B$84,'Faturamento SP3'!$E$2:$E$692,'Infos Relatório'!$B113,'Faturamento SP3'!$Z$2:$Z$692,'Infos Relatório'!AY$1)</f>
        <v>0</v>
      </c>
      <c r="BE113" s="23">
        <f>COUNTIFS('Faturamento SP3'!$D$2:$D$692,'Infos Relatório'!$B$84,'Faturamento SP3'!$E$2:$E$692,'Infos Relatório'!$B113,'Faturamento SP3'!$Z$2:$Z$692,'Infos Relatório'!BE$1)</f>
        <v>0</v>
      </c>
      <c r="BF113" s="13">
        <f>SUMIFS('Faturamento SP3'!$G$2:$G$692,'Faturamento SP3'!$D$2:$D$692,'Infos Relatório'!$B$84,'Faturamento SP3'!$E$2:$E$692,'Infos Relatório'!$B113,'Faturamento SP3'!$Z$2:$Z$692,'Infos Relatório'!BE$1)</f>
        <v>0</v>
      </c>
      <c r="BG113" s="13">
        <f>SUMIFS('Faturamento SP3'!$J$2:$J$692,'Faturamento SP3'!$D$2:$D$692,'Infos Relatório'!$B$84,'Faturamento SP3'!$E$2:$E$692,'Infos Relatório'!$B113,'Faturamento SP3'!$Z$2:$Z$692,'Infos Relatório'!BE$1)</f>
        <v>0</v>
      </c>
      <c r="BH113" s="14">
        <f>SUMIFS('Faturamento SP3'!$O$2:$O$692,'Faturamento SP3'!$D$2:$D$692,'Infos Relatório'!$B$84,'Faturamento SP3'!$E$2:$E$692,'Infos Relatório'!$B113,'Faturamento SP3'!$Z$2:$Z$692,'Infos Relatório'!BE$1,'Faturamento SP3'!$T$2:$T$692,"Sim")+SUMIFS('Faturamento SP3'!$P$2:$P$692,'Faturamento SP3'!$D$2:$D$692,'Infos Relatório'!$B$84,'Faturamento SP3'!$E$2:$E$692,'Infos Relatório'!$B113,'Faturamento SP3'!$Z$2:$Z$692,'Infos Relatório'!BE$1,'Faturamento SP3'!$T$2:$T$692,"Sim")</f>
        <v>0</v>
      </c>
      <c r="BI113" s="27" t="e">
        <f t="shared" si="46"/>
        <v>#DIV/0!</v>
      </c>
      <c r="BJ113" s="24">
        <f>SUMIFS('Faturamento SP3'!$H$2:$H$692,'Faturamento SP3'!$D$2:$D$692,'Infos Relatório'!$B$84,'Faturamento SP3'!$E$2:$E$692,'Infos Relatório'!$B113,'Faturamento SP3'!$Z$2:$Z$692,'Infos Relatório'!BE$1)</f>
        <v>0</v>
      </c>
      <c r="BK113" s="23">
        <f>COUNTIFS('Faturamento SP3'!$D$2:$D$692,'Infos Relatório'!$B$84,'Faturamento SP3'!$E$2:$E$692,'Infos Relatório'!$B113,'Faturamento SP3'!$Z$2:$Z$692,'Infos Relatório'!BK$1)</f>
        <v>0</v>
      </c>
      <c r="BL113" s="13">
        <f>SUMIFS('Faturamento SP3'!$G$2:$G$692,'Faturamento SP3'!$D$2:$D$692,'Infos Relatório'!$B$84,'Faturamento SP3'!$E$2:$E$692,'Infos Relatório'!$B113,'Faturamento SP3'!$Z$2:$Z$692,'Infos Relatório'!BK$1)</f>
        <v>0</v>
      </c>
      <c r="BM113" s="13">
        <f>SUMIFS('Faturamento SP3'!$J$2:$J$692,'Faturamento SP3'!$D$2:$D$692,'Infos Relatório'!$B$84,'Faturamento SP3'!$E$2:$E$692,'Infos Relatório'!$B113,'Faturamento SP3'!$Z$2:$Z$692,'Infos Relatório'!BK$1)</f>
        <v>0</v>
      </c>
      <c r="BN113" s="14">
        <f>SUMIFS('Faturamento SP3'!$O$2:$O$692,'Faturamento SP3'!$D$2:$D$692,'Infos Relatório'!$B$84,'Faturamento SP3'!$E$2:$E$692,'Infos Relatório'!$B113,'Faturamento SP3'!$Z$2:$Z$692,'Infos Relatório'!BK$1,'Faturamento SP3'!$T$2:$T$692,"Sim")+SUMIFS('Faturamento SP3'!$P$2:$P$692,'Faturamento SP3'!$D$2:$D$692,'Infos Relatório'!$B$84,'Faturamento SP3'!$E$2:$E$692,'Infos Relatório'!$B113,'Faturamento SP3'!$Z$2:$Z$692,'Infos Relatório'!BK$1,'Faturamento SP3'!$T$2:$T$692,"Sim")</f>
        <v>0</v>
      </c>
      <c r="BO113" s="27" t="e">
        <f t="shared" si="47"/>
        <v>#DIV/0!</v>
      </c>
      <c r="BP113" s="24">
        <f>SUMIFS('Faturamento SP3'!$H$2:$H$692,'Faturamento SP3'!$D$2:$D$692,'Infos Relatório'!$B$84,'Faturamento SP3'!$E$2:$E$692,'Infos Relatório'!$B113,'Faturamento SP3'!$Z$2:$Z$692,'Infos Relatório'!BK$1)</f>
        <v>0</v>
      </c>
      <c r="BQ113" s="23">
        <f>COUNTIFS('Faturamento SP3'!$D$2:$D$692,'Infos Relatório'!$B$84,'Faturamento SP3'!$E$2:$E$692,'Infos Relatório'!$B113,'Faturamento SP3'!$Z$2:$Z$692,'Infos Relatório'!BQ$1)</f>
        <v>0</v>
      </c>
      <c r="BR113" s="13">
        <f>SUMIFS('Faturamento SP3'!$G$2:$G$692,'Faturamento SP3'!$D$2:$D$692,'Infos Relatório'!$B$84,'Faturamento SP3'!$E$2:$E$692,'Infos Relatório'!$B113,'Faturamento SP3'!$Z$2:$Z$692,'Infos Relatório'!BQ$1)</f>
        <v>0</v>
      </c>
      <c r="BS113" s="13">
        <f>SUMIFS('Faturamento SP3'!$J$2:$J$692,'Faturamento SP3'!$D$2:$D$692,'Infos Relatório'!$B$84,'Faturamento SP3'!$E$2:$E$692,'Infos Relatório'!$B113,'Faturamento SP3'!$Z$2:$Z$692,'Infos Relatório'!BQ$1)</f>
        <v>0</v>
      </c>
      <c r="BT113" s="14">
        <f>SUMIFS('Faturamento SP3'!$O$2:$O$692,'Faturamento SP3'!$D$2:$D$692,'Infos Relatório'!$B$84,'Faturamento SP3'!$E$2:$E$692,'Infos Relatório'!$B113,'Faturamento SP3'!$Z$2:$Z$692,'Infos Relatório'!BQ$1,'Faturamento SP3'!$T$2:$T$692,"Sim")+SUMIFS('Faturamento SP3'!$P$2:$P$692,'Faturamento SP3'!$D$2:$D$692,'Infos Relatório'!$B$84,'Faturamento SP3'!$E$2:$E$692,'Infos Relatório'!$B113,'Faturamento SP3'!$Z$2:$Z$692,'Infos Relatório'!BQ$1,'Faturamento SP3'!$T$2:$T$692,"Sim")</f>
        <v>0</v>
      </c>
      <c r="BU113" s="27" t="e">
        <f t="shared" si="48"/>
        <v>#DIV/0!</v>
      </c>
      <c r="BV113" s="24">
        <f>SUMIFS('Faturamento SP3'!$H$2:$H$692,'Faturamento SP3'!$D$2:$D$692,'Infos Relatório'!$B$84,'Faturamento SP3'!$E$2:$E$692,'Infos Relatório'!$B113,'Faturamento SP3'!$Z$2:$Z$692,'Infos Relatório'!BQ$1)</f>
        <v>0</v>
      </c>
    </row>
    <row r="114" spans="2:74">
      <c r="B114" s="17" t="s">
        <v>36</v>
      </c>
      <c r="C114" s="23">
        <f>COUNTIFS('Faturamento SP3'!$D$2:$D$692,'Infos Relatório'!$B$84,'Faturamento SP3'!$E$2:$E$692,'Infos Relatório'!$B114,'Faturamento SP3'!$Z$2:$Z$692,'Infos Relatório'!C$1)</f>
        <v>0</v>
      </c>
      <c r="D114" s="13">
        <f>SUMIFS('Faturamento SP3'!$G$2:$G$692,'Faturamento SP3'!$D$2:$D$692,'Infos Relatório'!$B$84,'Faturamento SP3'!$E$2:$E$692,'Infos Relatório'!$B114,'Faturamento SP3'!$Z$2:$Z$692,'Infos Relatório'!C$1)</f>
        <v>0</v>
      </c>
      <c r="E114" s="13">
        <f>SUMIFS('Faturamento SP3'!$J$2:$J$692,'Faturamento SP3'!$D$2:$D$692,'Infos Relatório'!$B$84,'Faturamento SP3'!$E$2:$E$692,'Infos Relatório'!$B114,'Faturamento SP3'!$Z$2:$Z$692,'Infos Relatório'!C$1)</f>
        <v>0</v>
      </c>
      <c r="F114" s="14">
        <f>SUMIFS('Faturamento SP3'!$O$2:$O$692,'Faturamento SP3'!$D$2:$D$692,'Infos Relatório'!$B$84,'Faturamento SP3'!$E$2:$E$692,'Infos Relatório'!$B114,'Faturamento SP3'!$Z$2:$Z$692,'Infos Relatório'!C$1,'Faturamento SP3'!$T$2:$T$692,"Sim")+SUMIFS('Faturamento SP3'!$P$2:$P$692,'Faturamento SP3'!$D$2:$D$692,'Infos Relatório'!$B$84,'Faturamento SP3'!$E$2:$E$692,'Infos Relatório'!$B114,'Faturamento SP3'!$Z$2:$Z$692,'Infos Relatório'!C$1,'Faturamento SP3'!$T$2:$T$692,"Sim")</f>
        <v>0</v>
      </c>
      <c r="G114" s="27" t="e">
        <f t="shared" si="37"/>
        <v>#DIV/0!</v>
      </c>
      <c r="H114" s="24">
        <f>SUMIFS('Faturamento SP3'!$H$2:$H$692,'Faturamento SP3'!$D$2:$D$692,'Infos Relatório'!$B$84,'Faturamento SP3'!$E$2:$E$692,'Infos Relatório'!$B114,'Faturamento SP3'!$Z$2:$Z$692,'Infos Relatório'!C$1)</f>
        <v>0</v>
      </c>
      <c r="I114" s="23">
        <f>COUNTIFS('Faturamento SP3'!$D$2:$D$692,'Infos Relatório'!$B$84,'Faturamento SP3'!$E$2:$E$692,'Infos Relatório'!$B114,'Faturamento SP3'!$Z$2:$Z$692,'Infos Relatório'!I$1)</f>
        <v>0</v>
      </c>
      <c r="J114" s="13">
        <f>SUMIFS('Faturamento SP3'!$G$2:$G$692,'Faturamento SP3'!$D$2:$D$692,'Infos Relatório'!$B$84,'Faturamento SP3'!$E$2:$E$692,'Infos Relatório'!$B114,'Faturamento SP3'!$Z$2:$Z$692,'Infos Relatório'!I$1)</f>
        <v>0</v>
      </c>
      <c r="K114" s="13">
        <f>SUMIFS('Faturamento SP3'!$J$2:$J$692,'Faturamento SP3'!$D$2:$D$692,'Infos Relatório'!$B$84,'Faturamento SP3'!$E$2:$E$692,'Infos Relatório'!$B114,'Faturamento SP3'!$Z$2:$Z$692,'Infos Relatório'!I$1)</f>
        <v>0</v>
      </c>
      <c r="L114" s="14">
        <f>SUMIFS('Faturamento SP3'!$O$2:$O$692,'Faturamento SP3'!$D$2:$D$692,'Infos Relatório'!$B$84,'Faturamento SP3'!$E$2:$E$692,'Infos Relatório'!$B114,'Faturamento SP3'!$Z$2:$Z$692,'Infos Relatório'!I$1,'Faturamento SP3'!$T$2:$T$692,"Sim")+SUMIFS('Faturamento SP3'!$P$2:$P$692,'Faturamento SP3'!$D$2:$D$692,'Infos Relatório'!$B$84,'Faturamento SP3'!$E$2:$E$692,'Infos Relatório'!$B114,'Faturamento SP3'!$Z$2:$Z$692,'Infos Relatório'!I$1,'Faturamento SP3'!$T$2:$T$692,"Sim")</f>
        <v>0</v>
      </c>
      <c r="M114" s="27" t="e">
        <f t="shared" si="38"/>
        <v>#DIV/0!</v>
      </c>
      <c r="N114" s="24">
        <f>SUMIFS('Faturamento SP3'!$H$2:$H$692,'Faturamento SP3'!$D$2:$D$692,'Infos Relatório'!$B$84,'Faturamento SP3'!$E$2:$E$692,'Infos Relatório'!$B114,'Faturamento SP3'!$Z$2:$Z$692,'Infos Relatório'!I$1)</f>
        <v>0</v>
      </c>
      <c r="O114" s="23">
        <f>COUNTIFS('Faturamento SP3'!$D$2:$D$692,'Infos Relatório'!$B$84,'Faturamento SP3'!$E$2:$E$692,'Infos Relatório'!$B114,'Faturamento SP3'!$Z$2:$Z$692,'Infos Relatório'!O$1)</f>
        <v>0</v>
      </c>
      <c r="P114" s="13">
        <f>SUMIFS('Faturamento SP3'!$G$2:$G$692,'Faturamento SP3'!$D$2:$D$692,'Infos Relatório'!$B$84,'Faturamento SP3'!$E$2:$E$692,'Infos Relatório'!$B114,'Faturamento SP3'!$Z$2:$Z$692,'Infos Relatório'!O$1)</f>
        <v>0</v>
      </c>
      <c r="Q114" s="13">
        <f>SUMIFS('Faturamento SP3'!$J$2:$J$692,'Faturamento SP3'!$D$2:$D$692,'Infos Relatório'!$B$84,'Faturamento SP3'!$E$2:$E$692,'Infos Relatório'!$B114,'Faturamento SP3'!$Z$2:$Z$692,'Infos Relatório'!O$1)</f>
        <v>0</v>
      </c>
      <c r="R114" s="14">
        <f>SUMIFS('Faturamento SP3'!$O$2:$O$692,'Faturamento SP3'!$D$2:$D$692,'Infos Relatório'!$B$84,'Faturamento SP3'!$E$2:$E$692,'Infos Relatório'!$B114,'Faturamento SP3'!$Z$2:$Z$692,'Infos Relatório'!O$1,'Faturamento SP3'!$T$2:$T$692,"Sim")+SUMIFS('Faturamento SP3'!$P$2:$P$692,'Faturamento SP3'!$D$2:$D$692,'Infos Relatório'!$B$84,'Faturamento SP3'!$E$2:$E$692,'Infos Relatório'!$B114,'Faturamento SP3'!$Z$2:$Z$692,'Infos Relatório'!O$1,'Faturamento SP3'!$T$2:$T$692,"Sim")</f>
        <v>0</v>
      </c>
      <c r="S114" s="27" t="e">
        <f t="shared" si="39"/>
        <v>#DIV/0!</v>
      </c>
      <c r="T114" s="24">
        <f>SUMIFS('Faturamento SP3'!$H$2:$H$692,'Faturamento SP3'!$D$2:$D$692,'Infos Relatório'!$B$84,'Faturamento SP3'!$E$2:$E$692,'Infos Relatório'!$B114,'Faturamento SP3'!$Z$2:$Z$692,'Infos Relatório'!O$1)</f>
        <v>0</v>
      </c>
      <c r="U114" s="23">
        <f>COUNTIFS('Faturamento SP3'!$D$2:$D$692,'Infos Relatório'!$B$84,'Faturamento SP3'!$E$2:$E$692,'Infos Relatório'!$B114,'Faturamento SP3'!$Z$2:$Z$692,'Infos Relatório'!U$1)</f>
        <v>0</v>
      </c>
      <c r="V114" s="13">
        <f>SUMIFS('Faturamento SP3'!$G$2:$G$692,'Faturamento SP3'!$D$2:$D$692,'Infos Relatório'!$B$84,'Faturamento SP3'!$E$2:$E$692,'Infos Relatório'!$B114,'Faturamento SP3'!$Z$2:$Z$692,'Infos Relatório'!U$1)</f>
        <v>0</v>
      </c>
      <c r="W114" s="13">
        <f>SUMIFS('Faturamento SP3'!$J$2:$J$692,'Faturamento SP3'!$D$2:$D$692,'Infos Relatório'!$B$84,'Faturamento SP3'!$E$2:$E$692,'Infos Relatório'!$B114,'Faturamento SP3'!$Z$2:$Z$692,'Infos Relatório'!U$1)</f>
        <v>0</v>
      </c>
      <c r="X114" s="14">
        <f>SUMIFS('Faturamento SP3'!$O$2:$O$692,'Faturamento SP3'!$D$2:$D$692,'Infos Relatório'!$B$84,'Faturamento SP3'!$E$2:$E$692,'Infos Relatório'!$B114,'Faturamento SP3'!$Z$2:$Z$692,'Infos Relatório'!U$1,'Faturamento SP3'!$T$2:$T$692,"Sim")+SUMIFS('Faturamento SP3'!$P$2:$P$692,'Faturamento SP3'!$D$2:$D$692,'Infos Relatório'!$B$84,'Faturamento SP3'!$E$2:$E$692,'Infos Relatório'!$B114,'Faturamento SP3'!$Z$2:$Z$692,'Infos Relatório'!U$1,'Faturamento SP3'!$T$2:$T$692,"Sim")</f>
        <v>0</v>
      </c>
      <c r="Y114" s="27" t="e">
        <f t="shared" si="40"/>
        <v>#DIV/0!</v>
      </c>
      <c r="Z114" s="24">
        <f>SUMIFS('Faturamento SP3'!$H$2:$H$692,'Faturamento SP3'!$D$2:$D$692,'Infos Relatório'!$B$84,'Faturamento SP3'!$E$2:$E$692,'Infos Relatório'!$B114,'Faturamento SP3'!$Z$2:$Z$692,'Infos Relatório'!U$1)</f>
        <v>0</v>
      </c>
      <c r="AA114" s="23">
        <f>COUNTIFS('Faturamento SP3'!$D$2:$D$692,'Infos Relatório'!$B$84,'Faturamento SP3'!$E$2:$E$692,'Infos Relatório'!$B114,'Faturamento SP3'!$Z$2:$Z$692,'Infos Relatório'!AA$1)</f>
        <v>0</v>
      </c>
      <c r="AB114" s="13">
        <f>SUMIFS('Faturamento SP3'!$G$2:$G$692,'Faturamento SP3'!$D$2:$D$692,'Infos Relatório'!$B$84,'Faturamento SP3'!$E$2:$E$692,'Infos Relatório'!$B114,'Faturamento SP3'!$Z$2:$Z$692,'Infos Relatório'!AA$1)</f>
        <v>0</v>
      </c>
      <c r="AC114" s="13">
        <f>SUMIFS('Faturamento SP3'!$J$2:$J$692,'Faturamento SP3'!$D$2:$D$692,'Infos Relatório'!$B$84,'Faturamento SP3'!$E$2:$E$692,'Infos Relatório'!$B114,'Faturamento SP3'!$Z$2:$Z$692,'Infos Relatório'!AA$1)</f>
        <v>0</v>
      </c>
      <c r="AD114" s="14">
        <f>SUMIFS('Faturamento SP3'!$O$2:$O$692,'Faturamento SP3'!$D$2:$D$692,'Infos Relatório'!$B$84,'Faturamento SP3'!$E$2:$E$692,'Infos Relatório'!$B114,'Faturamento SP3'!$Z$2:$Z$692,'Infos Relatório'!AA$1,'Faturamento SP3'!$T$2:$T$692,"Sim")+SUMIFS('Faturamento SP3'!$P$2:$P$692,'Faturamento SP3'!$D$2:$D$692,'Infos Relatório'!$B$84,'Faturamento SP3'!$E$2:$E$692,'Infos Relatório'!$B114,'Faturamento SP3'!$Z$2:$Z$692,'Infos Relatório'!AA$1,'Faturamento SP3'!$T$2:$T$692,"Sim")</f>
        <v>0</v>
      </c>
      <c r="AE114" s="27" t="e">
        <f t="shared" si="41"/>
        <v>#DIV/0!</v>
      </c>
      <c r="AF114" s="24">
        <f>SUMIFS('Faturamento SP3'!$H$2:$H$692,'Faturamento SP3'!$D$2:$D$692,'Infos Relatório'!$B$84,'Faturamento SP3'!$E$2:$E$692,'Infos Relatório'!$B114,'Faturamento SP3'!$Z$2:$Z$692,'Infos Relatório'!AA$1)</f>
        <v>0</v>
      </c>
      <c r="AG114" s="23">
        <f>COUNTIFS('Faturamento SP3'!$D$2:$D$692,'Infos Relatório'!$B$84,'Faturamento SP3'!$E$2:$E$692,'Infos Relatório'!$B114,'Faturamento SP3'!$Z$2:$Z$692,'Infos Relatório'!AG$1)</f>
        <v>0</v>
      </c>
      <c r="AH114" s="13">
        <f>SUMIFS('Faturamento SP3'!$G$2:$G$692,'Faturamento SP3'!$D$2:$D$692,'Infos Relatório'!$B$84,'Faturamento SP3'!$E$2:$E$692,'Infos Relatório'!$B114,'Faturamento SP3'!$Z$2:$Z$692,'Infos Relatório'!AG$1)</f>
        <v>0</v>
      </c>
      <c r="AI114" s="13">
        <f>SUMIFS('Faturamento SP3'!$J$2:$J$692,'Faturamento SP3'!$D$2:$D$692,'Infos Relatório'!$B$84,'Faturamento SP3'!$E$2:$E$692,'Infos Relatório'!$B114,'Faturamento SP3'!$Z$2:$Z$692,'Infos Relatório'!AG$1)</f>
        <v>0</v>
      </c>
      <c r="AJ114" s="14">
        <f>SUMIFS('Faturamento SP3'!$O$2:$O$692,'Faturamento SP3'!$D$2:$D$692,'Infos Relatório'!$B$84,'Faturamento SP3'!$E$2:$E$692,'Infos Relatório'!$B114,'Faturamento SP3'!$Z$2:$Z$692,'Infos Relatório'!AG$1,'Faturamento SP3'!$T$2:$T$692,"Sim")+SUMIFS('Faturamento SP3'!$P$2:$P$692,'Faturamento SP3'!$D$2:$D$692,'Infos Relatório'!$B$84,'Faturamento SP3'!$E$2:$E$692,'Infos Relatório'!$B114,'Faturamento SP3'!$Z$2:$Z$692,'Infos Relatório'!AG$1,'Faturamento SP3'!$T$2:$T$692,"Sim")</f>
        <v>0</v>
      </c>
      <c r="AK114" s="27" t="e">
        <f t="shared" si="42"/>
        <v>#DIV/0!</v>
      </c>
      <c r="AL114" s="24">
        <f>SUMIFS('Faturamento SP3'!$H$2:$H$692,'Faturamento SP3'!$D$2:$D$692,'Infos Relatório'!$B$84,'Faturamento SP3'!$E$2:$E$692,'Infos Relatório'!$B114,'Faturamento SP3'!$Z$2:$Z$692,'Infos Relatório'!AG$1)</f>
        <v>0</v>
      </c>
      <c r="AM114" s="23">
        <f>COUNTIFS('Faturamento SP3'!$D$2:$D$692,'Infos Relatório'!$B$84,'Faturamento SP3'!$E$2:$E$692,'Infos Relatório'!$B114,'Faturamento SP3'!$Z$2:$Z$692,'Infos Relatório'!AM$1)</f>
        <v>0</v>
      </c>
      <c r="AN114" s="13">
        <f>SUMIFS('Faturamento SP3'!$G$2:$G$692,'Faturamento SP3'!$D$2:$D$692,'Infos Relatório'!$B$84,'Faturamento SP3'!$E$2:$E$692,'Infos Relatório'!$B114,'Faturamento SP3'!$Z$2:$Z$692,'Infos Relatório'!AM$1)</f>
        <v>0</v>
      </c>
      <c r="AO114" s="13">
        <f>SUMIFS('Faturamento SP3'!$J$2:$J$692,'Faturamento SP3'!$D$2:$D$692,'Infos Relatório'!$B$84,'Faturamento SP3'!$E$2:$E$692,'Infos Relatório'!$B114,'Faturamento SP3'!$Z$2:$Z$692,'Infos Relatório'!AM$1)</f>
        <v>0</v>
      </c>
      <c r="AP114" s="14">
        <f>SUMIFS('Faturamento SP3'!$O$2:$O$692,'Faturamento SP3'!$D$2:$D$692,'Infos Relatório'!$B$84,'Faturamento SP3'!$E$2:$E$692,'Infos Relatório'!$B114,'Faturamento SP3'!$Z$2:$Z$692,'Infos Relatório'!AM$1,'Faturamento SP3'!$T$2:$T$692,"Sim")+SUMIFS('Faturamento SP3'!$P$2:$P$692,'Faturamento SP3'!$D$2:$D$692,'Infos Relatório'!$B$84,'Faturamento SP3'!$E$2:$E$692,'Infos Relatório'!$B114,'Faturamento SP3'!$Z$2:$Z$692,'Infos Relatório'!AM$1,'Faturamento SP3'!$T$2:$T$692,"Sim")</f>
        <v>0</v>
      </c>
      <c r="AQ114" s="27" t="e">
        <f t="shared" si="43"/>
        <v>#DIV/0!</v>
      </c>
      <c r="AR114" s="24">
        <f>SUMIFS('Faturamento SP3'!$H$2:$H$692,'Faturamento SP3'!$D$2:$D$692,'Infos Relatório'!$B$84,'Faturamento SP3'!$E$2:$E$692,'Infos Relatório'!$B114,'Faturamento SP3'!$Z$2:$Z$692,'Infos Relatório'!AM$1)</f>
        <v>0</v>
      </c>
      <c r="AS114" s="23">
        <f>COUNTIFS('Faturamento SP3'!$D$2:$D$692,'Infos Relatório'!$B$84,'Faturamento SP3'!$E$2:$E$692,'Infos Relatório'!$B114,'Faturamento SP3'!$Z$2:$Z$692,'Infos Relatório'!AS$1)</f>
        <v>0</v>
      </c>
      <c r="AT114" s="13">
        <f>SUMIFS('Faturamento SP3'!$G$2:$G$692,'Faturamento SP3'!$D$2:$D$692,'Infos Relatório'!$B$84,'Faturamento SP3'!$E$2:$E$692,'Infos Relatório'!$B114,'Faturamento SP3'!$Z$2:$Z$692,'Infos Relatório'!AS$1)</f>
        <v>0</v>
      </c>
      <c r="AU114" s="13">
        <f>SUMIFS('Faturamento SP3'!$J$2:$J$692,'Faturamento SP3'!$D$2:$D$692,'Infos Relatório'!$B$84,'Faturamento SP3'!$E$2:$E$692,'Infos Relatório'!$B114,'Faturamento SP3'!$Z$2:$Z$692,'Infos Relatório'!AS$1)</f>
        <v>0</v>
      </c>
      <c r="AV114" s="14">
        <f>SUMIFS('Faturamento SP3'!$O$2:$O$692,'Faturamento SP3'!$D$2:$D$692,'Infos Relatório'!$B$84,'Faturamento SP3'!$E$2:$E$692,'Infos Relatório'!$B114,'Faturamento SP3'!$Z$2:$Z$692,'Infos Relatório'!AS$1,'Faturamento SP3'!$T$2:$T$692,"Sim")+SUMIFS('Faturamento SP3'!$P$2:$P$692,'Faturamento SP3'!$D$2:$D$692,'Infos Relatório'!$B$84,'Faturamento SP3'!$E$2:$E$692,'Infos Relatório'!$B114,'Faturamento SP3'!$Z$2:$Z$692,'Infos Relatório'!AS$1,'Faturamento SP3'!$T$2:$T$692,"Sim")</f>
        <v>0</v>
      </c>
      <c r="AW114" s="27" t="e">
        <f t="shared" si="44"/>
        <v>#DIV/0!</v>
      </c>
      <c r="AX114" s="24">
        <f>SUMIFS('Faturamento SP3'!$H$2:$H$692,'Faturamento SP3'!$D$2:$D$692,'Infos Relatório'!$B$84,'Faturamento SP3'!$E$2:$E$692,'Infos Relatório'!$B114,'Faturamento SP3'!$Z$2:$Z$692,'Infos Relatório'!AS$1)</f>
        <v>0</v>
      </c>
      <c r="AY114" s="23">
        <f>COUNTIFS('Faturamento SP3'!$D$2:$D$692,'Infos Relatório'!$B$84,'Faturamento SP3'!$E$2:$E$692,'Infos Relatório'!$B114,'Faturamento SP3'!$Z$2:$Z$692,'Infos Relatório'!AY$1)</f>
        <v>0</v>
      </c>
      <c r="AZ114" s="13">
        <f>SUMIFS('Faturamento SP3'!$G$2:$G$692,'Faturamento SP3'!$D$2:$D$692,'Infos Relatório'!$B$84,'Faturamento SP3'!$E$2:$E$692,'Infos Relatório'!$B114,'Faturamento SP3'!$Z$2:$Z$692,'Infos Relatório'!AY$1)</f>
        <v>0</v>
      </c>
      <c r="BA114" s="13">
        <f>SUMIFS('Faturamento SP3'!$J$2:$J$692,'Faturamento SP3'!$D$2:$D$692,'Infos Relatório'!$B$84,'Faturamento SP3'!$E$2:$E$692,'Infos Relatório'!$B114,'Faturamento SP3'!$Z$2:$Z$692,'Infos Relatório'!AY$1)</f>
        <v>0</v>
      </c>
      <c r="BB114" s="14">
        <f>SUMIFS('Faturamento SP3'!$O$2:$O$692,'Faturamento SP3'!$D$2:$D$692,'Infos Relatório'!$B$84,'Faturamento SP3'!$E$2:$E$692,'Infos Relatório'!$B114,'Faturamento SP3'!$Z$2:$Z$692,'Infos Relatório'!AY$1,'Faturamento SP3'!$T$2:$T$692,"Sim")+SUMIFS('Faturamento SP3'!$P$2:$P$692,'Faturamento SP3'!$D$2:$D$692,'Infos Relatório'!$B$84,'Faturamento SP3'!$E$2:$E$692,'Infos Relatório'!$B114,'Faturamento SP3'!$Z$2:$Z$692,'Infos Relatório'!AY$1,'Faturamento SP3'!$T$2:$T$692,"Sim")</f>
        <v>0</v>
      </c>
      <c r="BC114" s="27" t="e">
        <f t="shared" si="45"/>
        <v>#DIV/0!</v>
      </c>
      <c r="BD114" s="24">
        <f>SUMIFS('Faturamento SP3'!$H$2:$H$692,'Faturamento SP3'!$D$2:$D$692,'Infos Relatório'!$B$84,'Faturamento SP3'!$E$2:$E$692,'Infos Relatório'!$B114,'Faturamento SP3'!$Z$2:$Z$692,'Infos Relatório'!AY$1)</f>
        <v>0</v>
      </c>
      <c r="BE114" s="23">
        <f>COUNTIFS('Faturamento SP3'!$D$2:$D$692,'Infos Relatório'!$B$84,'Faturamento SP3'!$E$2:$E$692,'Infos Relatório'!$B114,'Faturamento SP3'!$Z$2:$Z$692,'Infos Relatório'!BE$1)</f>
        <v>0</v>
      </c>
      <c r="BF114" s="13">
        <f>SUMIFS('Faturamento SP3'!$G$2:$G$692,'Faturamento SP3'!$D$2:$D$692,'Infos Relatório'!$B$84,'Faturamento SP3'!$E$2:$E$692,'Infos Relatório'!$B114,'Faturamento SP3'!$Z$2:$Z$692,'Infos Relatório'!BE$1)</f>
        <v>0</v>
      </c>
      <c r="BG114" s="13">
        <f>SUMIFS('Faturamento SP3'!$J$2:$J$692,'Faturamento SP3'!$D$2:$D$692,'Infos Relatório'!$B$84,'Faturamento SP3'!$E$2:$E$692,'Infos Relatório'!$B114,'Faturamento SP3'!$Z$2:$Z$692,'Infos Relatório'!BE$1)</f>
        <v>0</v>
      </c>
      <c r="BH114" s="14">
        <f>SUMIFS('Faturamento SP3'!$O$2:$O$692,'Faturamento SP3'!$D$2:$D$692,'Infos Relatório'!$B$84,'Faturamento SP3'!$E$2:$E$692,'Infos Relatório'!$B114,'Faturamento SP3'!$Z$2:$Z$692,'Infos Relatório'!BE$1,'Faturamento SP3'!$T$2:$T$692,"Sim")+SUMIFS('Faturamento SP3'!$P$2:$P$692,'Faturamento SP3'!$D$2:$D$692,'Infos Relatório'!$B$84,'Faturamento SP3'!$E$2:$E$692,'Infos Relatório'!$B114,'Faturamento SP3'!$Z$2:$Z$692,'Infos Relatório'!BE$1,'Faturamento SP3'!$T$2:$T$692,"Sim")</f>
        <v>0</v>
      </c>
      <c r="BI114" s="27" t="e">
        <f t="shared" si="46"/>
        <v>#DIV/0!</v>
      </c>
      <c r="BJ114" s="24">
        <f>SUMIFS('Faturamento SP3'!$H$2:$H$692,'Faturamento SP3'!$D$2:$D$692,'Infos Relatório'!$B$84,'Faturamento SP3'!$E$2:$E$692,'Infos Relatório'!$B114,'Faturamento SP3'!$Z$2:$Z$692,'Infos Relatório'!BE$1)</f>
        <v>0</v>
      </c>
      <c r="BK114" s="23">
        <f>COUNTIFS('Faturamento SP3'!$D$2:$D$692,'Infos Relatório'!$B$84,'Faturamento SP3'!$E$2:$E$692,'Infos Relatório'!$B114,'Faturamento SP3'!$Z$2:$Z$692,'Infos Relatório'!BK$1)</f>
        <v>0</v>
      </c>
      <c r="BL114" s="13">
        <f>SUMIFS('Faturamento SP3'!$G$2:$G$692,'Faturamento SP3'!$D$2:$D$692,'Infos Relatório'!$B$84,'Faturamento SP3'!$E$2:$E$692,'Infos Relatório'!$B114,'Faturamento SP3'!$Z$2:$Z$692,'Infos Relatório'!BK$1)</f>
        <v>0</v>
      </c>
      <c r="BM114" s="13">
        <f>SUMIFS('Faturamento SP3'!$J$2:$J$692,'Faturamento SP3'!$D$2:$D$692,'Infos Relatório'!$B$84,'Faturamento SP3'!$E$2:$E$692,'Infos Relatório'!$B114,'Faturamento SP3'!$Z$2:$Z$692,'Infos Relatório'!BK$1)</f>
        <v>0</v>
      </c>
      <c r="BN114" s="14">
        <f>SUMIFS('Faturamento SP3'!$O$2:$O$692,'Faturamento SP3'!$D$2:$D$692,'Infos Relatório'!$B$84,'Faturamento SP3'!$E$2:$E$692,'Infos Relatório'!$B114,'Faturamento SP3'!$Z$2:$Z$692,'Infos Relatório'!BK$1,'Faturamento SP3'!$T$2:$T$692,"Sim")+SUMIFS('Faturamento SP3'!$P$2:$P$692,'Faturamento SP3'!$D$2:$D$692,'Infos Relatório'!$B$84,'Faturamento SP3'!$E$2:$E$692,'Infos Relatório'!$B114,'Faturamento SP3'!$Z$2:$Z$692,'Infos Relatório'!BK$1,'Faturamento SP3'!$T$2:$T$692,"Sim")</f>
        <v>0</v>
      </c>
      <c r="BO114" s="27" t="e">
        <f t="shared" si="47"/>
        <v>#DIV/0!</v>
      </c>
      <c r="BP114" s="24">
        <f>SUMIFS('Faturamento SP3'!$H$2:$H$692,'Faturamento SP3'!$D$2:$D$692,'Infos Relatório'!$B$84,'Faturamento SP3'!$E$2:$E$692,'Infos Relatório'!$B114,'Faturamento SP3'!$Z$2:$Z$692,'Infos Relatório'!BK$1)</f>
        <v>0</v>
      </c>
      <c r="BQ114" s="23">
        <f>COUNTIFS('Faturamento SP3'!$D$2:$D$692,'Infos Relatório'!$B$84,'Faturamento SP3'!$E$2:$E$692,'Infos Relatório'!$B114,'Faturamento SP3'!$Z$2:$Z$692,'Infos Relatório'!BQ$1)</f>
        <v>0</v>
      </c>
      <c r="BR114" s="13">
        <f>SUMIFS('Faturamento SP3'!$G$2:$G$692,'Faturamento SP3'!$D$2:$D$692,'Infos Relatório'!$B$84,'Faturamento SP3'!$E$2:$E$692,'Infos Relatório'!$B114,'Faturamento SP3'!$Z$2:$Z$692,'Infos Relatório'!BQ$1)</f>
        <v>0</v>
      </c>
      <c r="BS114" s="13">
        <f>SUMIFS('Faturamento SP3'!$J$2:$J$692,'Faturamento SP3'!$D$2:$D$692,'Infos Relatório'!$B$84,'Faturamento SP3'!$E$2:$E$692,'Infos Relatório'!$B114,'Faturamento SP3'!$Z$2:$Z$692,'Infos Relatório'!BQ$1)</f>
        <v>0</v>
      </c>
      <c r="BT114" s="14">
        <f>SUMIFS('Faturamento SP3'!$O$2:$O$692,'Faturamento SP3'!$D$2:$D$692,'Infos Relatório'!$B$84,'Faturamento SP3'!$E$2:$E$692,'Infos Relatório'!$B114,'Faturamento SP3'!$Z$2:$Z$692,'Infos Relatório'!BQ$1,'Faturamento SP3'!$T$2:$T$692,"Sim")+SUMIFS('Faturamento SP3'!$P$2:$P$692,'Faturamento SP3'!$D$2:$D$692,'Infos Relatório'!$B$84,'Faturamento SP3'!$E$2:$E$692,'Infos Relatório'!$B114,'Faturamento SP3'!$Z$2:$Z$692,'Infos Relatório'!BQ$1,'Faturamento SP3'!$T$2:$T$692,"Sim")</f>
        <v>0</v>
      </c>
      <c r="BU114" s="27" t="e">
        <f t="shared" si="48"/>
        <v>#DIV/0!</v>
      </c>
      <c r="BV114" s="24">
        <f>SUMIFS('Faturamento SP3'!$H$2:$H$692,'Faturamento SP3'!$D$2:$D$692,'Infos Relatório'!$B$84,'Faturamento SP3'!$E$2:$E$692,'Infos Relatório'!$B114,'Faturamento SP3'!$Z$2:$Z$692,'Infos Relatório'!BQ$1)</f>
        <v>0</v>
      </c>
    </row>
    <row r="115" spans="2:74">
      <c r="B115" s="17" t="s">
        <v>37</v>
      </c>
      <c r="C115" s="23">
        <f>COUNTIFS('Faturamento SP3'!$D$2:$D$692,'Infos Relatório'!$B$84,'Faturamento SP3'!$E$2:$E$692,'Infos Relatório'!$B115,'Faturamento SP3'!$Z$2:$Z$692,'Infos Relatório'!C$1)</f>
        <v>0</v>
      </c>
      <c r="D115" s="13">
        <f>SUMIFS('Faturamento SP3'!$G$2:$G$692,'Faturamento SP3'!$D$2:$D$692,'Infos Relatório'!$B$84,'Faturamento SP3'!$E$2:$E$692,'Infos Relatório'!$B115,'Faturamento SP3'!$Z$2:$Z$692,'Infos Relatório'!C$1)</f>
        <v>0</v>
      </c>
      <c r="E115" s="13">
        <f>SUMIFS('Faturamento SP3'!$J$2:$J$692,'Faturamento SP3'!$D$2:$D$692,'Infos Relatório'!$B$84,'Faturamento SP3'!$E$2:$E$692,'Infos Relatório'!$B115,'Faturamento SP3'!$Z$2:$Z$692,'Infos Relatório'!C$1)</f>
        <v>0</v>
      </c>
      <c r="F115" s="14">
        <f>SUMIFS('Faturamento SP3'!$O$2:$O$692,'Faturamento SP3'!$D$2:$D$692,'Infos Relatório'!$B$84,'Faturamento SP3'!$E$2:$E$692,'Infos Relatório'!$B115,'Faturamento SP3'!$Z$2:$Z$692,'Infos Relatório'!C$1,'Faturamento SP3'!$T$2:$T$692,"Sim")+SUMIFS('Faturamento SP3'!$P$2:$P$692,'Faturamento SP3'!$D$2:$D$692,'Infos Relatório'!$B$84,'Faturamento SP3'!$E$2:$E$692,'Infos Relatório'!$B115,'Faturamento SP3'!$Z$2:$Z$692,'Infos Relatório'!C$1,'Faturamento SP3'!$T$2:$T$692,"Sim")</f>
        <v>0</v>
      </c>
      <c r="G115" s="27" t="e">
        <f t="shared" si="37"/>
        <v>#DIV/0!</v>
      </c>
      <c r="H115" s="24">
        <f>SUMIFS('Faturamento SP3'!$H$2:$H$692,'Faturamento SP3'!$D$2:$D$692,'Infos Relatório'!$B$84,'Faturamento SP3'!$E$2:$E$692,'Infos Relatório'!$B115,'Faturamento SP3'!$Z$2:$Z$692,'Infos Relatório'!C$1)</f>
        <v>0</v>
      </c>
      <c r="I115" s="23">
        <f>COUNTIFS('Faturamento SP3'!$D$2:$D$692,'Infos Relatório'!$B$84,'Faturamento SP3'!$E$2:$E$692,'Infos Relatório'!$B115,'Faturamento SP3'!$Z$2:$Z$692,'Infos Relatório'!I$1)</f>
        <v>0</v>
      </c>
      <c r="J115" s="13">
        <f>SUMIFS('Faturamento SP3'!$G$2:$G$692,'Faturamento SP3'!$D$2:$D$692,'Infos Relatório'!$B$84,'Faturamento SP3'!$E$2:$E$692,'Infos Relatório'!$B115,'Faturamento SP3'!$Z$2:$Z$692,'Infos Relatório'!I$1)</f>
        <v>0</v>
      </c>
      <c r="K115" s="13">
        <f>SUMIFS('Faturamento SP3'!$J$2:$J$692,'Faturamento SP3'!$D$2:$D$692,'Infos Relatório'!$B$84,'Faturamento SP3'!$E$2:$E$692,'Infos Relatório'!$B115,'Faturamento SP3'!$Z$2:$Z$692,'Infos Relatório'!I$1)</f>
        <v>0</v>
      </c>
      <c r="L115" s="14">
        <f>SUMIFS('Faturamento SP3'!$O$2:$O$692,'Faturamento SP3'!$D$2:$D$692,'Infos Relatório'!$B$84,'Faturamento SP3'!$E$2:$E$692,'Infos Relatório'!$B115,'Faturamento SP3'!$Z$2:$Z$692,'Infos Relatório'!I$1,'Faturamento SP3'!$T$2:$T$692,"Sim")+SUMIFS('Faturamento SP3'!$P$2:$P$692,'Faturamento SP3'!$D$2:$D$692,'Infos Relatório'!$B$84,'Faturamento SP3'!$E$2:$E$692,'Infos Relatório'!$B115,'Faturamento SP3'!$Z$2:$Z$692,'Infos Relatório'!I$1,'Faturamento SP3'!$T$2:$T$692,"Sim")</f>
        <v>0</v>
      </c>
      <c r="M115" s="27" t="e">
        <f t="shared" si="38"/>
        <v>#DIV/0!</v>
      </c>
      <c r="N115" s="24">
        <f>SUMIFS('Faturamento SP3'!$H$2:$H$692,'Faturamento SP3'!$D$2:$D$692,'Infos Relatório'!$B$84,'Faturamento SP3'!$E$2:$E$692,'Infos Relatório'!$B115,'Faturamento SP3'!$Z$2:$Z$692,'Infos Relatório'!I$1)</f>
        <v>0</v>
      </c>
      <c r="O115" s="23">
        <f>COUNTIFS('Faturamento SP3'!$D$2:$D$692,'Infos Relatório'!$B$84,'Faturamento SP3'!$E$2:$E$692,'Infos Relatório'!$B115,'Faturamento SP3'!$Z$2:$Z$692,'Infos Relatório'!O$1)</f>
        <v>0</v>
      </c>
      <c r="P115" s="13">
        <f>SUMIFS('Faturamento SP3'!$G$2:$G$692,'Faturamento SP3'!$D$2:$D$692,'Infos Relatório'!$B$84,'Faturamento SP3'!$E$2:$E$692,'Infos Relatório'!$B115,'Faturamento SP3'!$Z$2:$Z$692,'Infos Relatório'!O$1)</f>
        <v>0</v>
      </c>
      <c r="Q115" s="13">
        <f>SUMIFS('Faturamento SP3'!$J$2:$J$692,'Faturamento SP3'!$D$2:$D$692,'Infos Relatório'!$B$84,'Faturamento SP3'!$E$2:$E$692,'Infos Relatório'!$B115,'Faturamento SP3'!$Z$2:$Z$692,'Infos Relatório'!O$1)</f>
        <v>0</v>
      </c>
      <c r="R115" s="14">
        <f>SUMIFS('Faturamento SP3'!$O$2:$O$692,'Faturamento SP3'!$D$2:$D$692,'Infos Relatório'!$B$84,'Faturamento SP3'!$E$2:$E$692,'Infos Relatório'!$B115,'Faturamento SP3'!$Z$2:$Z$692,'Infos Relatório'!O$1,'Faturamento SP3'!$T$2:$T$692,"Sim")+SUMIFS('Faturamento SP3'!$P$2:$P$692,'Faturamento SP3'!$D$2:$D$692,'Infos Relatório'!$B$84,'Faturamento SP3'!$E$2:$E$692,'Infos Relatório'!$B115,'Faturamento SP3'!$Z$2:$Z$692,'Infos Relatório'!O$1,'Faturamento SP3'!$T$2:$T$692,"Sim")</f>
        <v>0</v>
      </c>
      <c r="S115" s="27" t="e">
        <f t="shared" si="39"/>
        <v>#DIV/0!</v>
      </c>
      <c r="T115" s="24">
        <f>SUMIFS('Faturamento SP3'!$H$2:$H$692,'Faturamento SP3'!$D$2:$D$692,'Infos Relatório'!$B$84,'Faturamento SP3'!$E$2:$E$692,'Infos Relatório'!$B115,'Faturamento SP3'!$Z$2:$Z$692,'Infos Relatório'!O$1)</f>
        <v>0</v>
      </c>
      <c r="U115" s="23">
        <f>COUNTIFS('Faturamento SP3'!$D$2:$D$692,'Infos Relatório'!$B$84,'Faturamento SP3'!$E$2:$E$692,'Infos Relatório'!$B115,'Faturamento SP3'!$Z$2:$Z$692,'Infos Relatório'!U$1)</f>
        <v>0</v>
      </c>
      <c r="V115" s="13">
        <f>SUMIFS('Faturamento SP3'!$G$2:$G$692,'Faturamento SP3'!$D$2:$D$692,'Infos Relatório'!$B$84,'Faturamento SP3'!$E$2:$E$692,'Infos Relatório'!$B115,'Faturamento SP3'!$Z$2:$Z$692,'Infos Relatório'!U$1)</f>
        <v>0</v>
      </c>
      <c r="W115" s="13">
        <f>SUMIFS('Faturamento SP3'!$J$2:$J$692,'Faturamento SP3'!$D$2:$D$692,'Infos Relatório'!$B$84,'Faturamento SP3'!$E$2:$E$692,'Infos Relatório'!$B115,'Faturamento SP3'!$Z$2:$Z$692,'Infos Relatório'!U$1)</f>
        <v>0</v>
      </c>
      <c r="X115" s="14">
        <f>SUMIFS('Faturamento SP3'!$O$2:$O$692,'Faturamento SP3'!$D$2:$D$692,'Infos Relatório'!$B$84,'Faturamento SP3'!$E$2:$E$692,'Infos Relatório'!$B115,'Faturamento SP3'!$Z$2:$Z$692,'Infos Relatório'!U$1,'Faturamento SP3'!$T$2:$T$692,"Sim")+SUMIFS('Faturamento SP3'!$P$2:$P$692,'Faturamento SP3'!$D$2:$D$692,'Infos Relatório'!$B$84,'Faturamento SP3'!$E$2:$E$692,'Infos Relatório'!$B115,'Faturamento SP3'!$Z$2:$Z$692,'Infos Relatório'!U$1,'Faturamento SP3'!$T$2:$T$692,"Sim")</f>
        <v>0</v>
      </c>
      <c r="Y115" s="27" t="e">
        <f t="shared" si="40"/>
        <v>#DIV/0!</v>
      </c>
      <c r="Z115" s="24">
        <f>SUMIFS('Faturamento SP3'!$H$2:$H$692,'Faturamento SP3'!$D$2:$D$692,'Infos Relatório'!$B$84,'Faturamento SP3'!$E$2:$E$692,'Infos Relatório'!$B115,'Faturamento SP3'!$Z$2:$Z$692,'Infos Relatório'!U$1)</f>
        <v>0</v>
      </c>
      <c r="AA115" s="23">
        <f>COUNTIFS('Faturamento SP3'!$D$2:$D$692,'Infos Relatório'!$B$84,'Faturamento SP3'!$E$2:$E$692,'Infos Relatório'!$B115,'Faturamento SP3'!$Z$2:$Z$692,'Infos Relatório'!AA$1)</f>
        <v>0</v>
      </c>
      <c r="AB115" s="13">
        <f>SUMIFS('Faturamento SP3'!$G$2:$G$692,'Faturamento SP3'!$D$2:$D$692,'Infos Relatório'!$B$84,'Faturamento SP3'!$E$2:$E$692,'Infos Relatório'!$B115,'Faturamento SP3'!$Z$2:$Z$692,'Infos Relatório'!AA$1)</f>
        <v>0</v>
      </c>
      <c r="AC115" s="13">
        <f>SUMIFS('Faturamento SP3'!$J$2:$J$692,'Faturamento SP3'!$D$2:$D$692,'Infos Relatório'!$B$84,'Faturamento SP3'!$E$2:$E$692,'Infos Relatório'!$B115,'Faturamento SP3'!$Z$2:$Z$692,'Infos Relatório'!AA$1)</f>
        <v>0</v>
      </c>
      <c r="AD115" s="14">
        <f>SUMIFS('Faturamento SP3'!$O$2:$O$692,'Faturamento SP3'!$D$2:$D$692,'Infos Relatório'!$B$84,'Faturamento SP3'!$E$2:$E$692,'Infos Relatório'!$B115,'Faturamento SP3'!$Z$2:$Z$692,'Infos Relatório'!AA$1,'Faturamento SP3'!$T$2:$T$692,"Sim")+SUMIFS('Faturamento SP3'!$P$2:$P$692,'Faturamento SP3'!$D$2:$D$692,'Infos Relatório'!$B$84,'Faturamento SP3'!$E$2:$E$692,'Infos Relatório'!$B115,'Faturamento SP3'!$Z$2:$Z$692,'Infos Relatório'!AA$1,'Faturamento SP3'!$T$2:$T$692,"Sim")</f>
        <v>0</v>
      </c>
      <c r="AE115" s="27" t="e">
        <f t="shared" si="41"/>
        <v>#DIV/0!</v>
      </c>
      <c r="AF115" s="24">
        <f>SUMIFS('Faturamento SP3'!$H$2:$H$692,'Faturamento SP3'!$D$2:$D$692,'Infos Relatório'!$B$84,'Faturamento SP3'!$E$2:$E$692,'Infos Relatório'!$B115,'Faturamento SP3'!$Z$2:$Z$692,'Infos Relatório'!AA$1)</f>
        <v>0</v>
      </c>
      <c r="AG115" s="23">
        <f>COUNTIFS('Faturamento SP3'!$D$2:$D$692,'Infos Relatório'!$B$84,'Faturamento SP3'!$E$2:$E$692,'Infos Relatório'!$B115,'Faturamento SP3'!$Z$2:$Z$692,'Infos Relatório'!AG$1)</f>
        <v>0</v>
      </c>
      <c r="AH115" s="13">
        <f>SUMIFS('Faturamento SP3'!$G$2:$G$692,'Faturamento SP3'!$D$2:$D$692,'Infos Relatório'!$B$84,'Faturamento SP3'!$E$2:$E$692,'Infos Relatório'!$B115,'Faturamento SP3'!$Z$2:$Z$692,'Infos Relatório'!AG$1)</f>
        <v>0</v>
      </c>
      <c r="AI115" s="13">
        <f>SUMIFS('Faturamento SP3'!$J$2:$J$692,'Faturamento SP3'!$D$2:$D$692,'Infos Relatório'!$B$84,'Faturamento SP3'!$E$2:$E$692,'Infos Relatório'!$B115,'Faturamento SP3'!$Z$2:$Z$692,'Infos Relatório'!AG$1)</f>
        <v>0</v>
      </c>
      <c r="AJ115" s="14">
        <f>SUMIFS('Faturamento SP3'!$O$2:$O$692,'Faturamento SP3'!$D$2:$D$692,'Infos Relatório'!$B$84,'Faturamento SP3'!$E$2:$E$692,'Infos Relatório'!$B115,'Faturamento SP3'!$Z$2:$Z$692,'Infos Relatório'!AG$1,'Faturamento SP3'!$T$2:$T$692,"Sim")+SUMIFS('Faturamento SP3'!$P$2:$P$692,'Faturamento SP3'!$D$2:$D$692,'Infos Relatório'!$B$84,'Faturamento SP3'!$E$2:$E$692,'Infos Relatório'!$B115,'Faturamento SP3'!$Z$2:$Z$692,'Infos Relatório'!AG$1,'Faturamento SP3'!$T$2:$T$692,"Sim")</f>
        <v>0</v>
      </c>
      <c r="AK115" s="27" t="e">
        <f t="shared" si="42"/>
        <v>#DIV/0!</v>
      </c>
      <c r="AL115" s="24">
        <f>SUMIFS('Faturamento SP3'!$H$2:$H$692,'Faturamento SP3'!$D$2:$D$692,'Infos Relatório'!$B$84,'Faturamento SP3'!$E$2:$E$692,'Infos Relatório'!$B115,'Faturamento SP3'!$Z$2:$Z$692,'Infos Relatório'!AG$1)</f>
        <v>0</v>
      </c>
      <c r="AM115" s="23">
        <f>COUNTIFS('Faturamento SP3'!$D$2:$D$692,'Infos Relatório'!$B$84,'Faturamento SP3'!$E$2:$E$692,'Infos Relatório'!$B115,'Faturamento SP3'!$Z$2:$Z$692,'Infos Relatório'!AM$1)</f>
        <v>0</v>
      </c>
      <c r="AN115" s="13">
        <f>SUMIFS('Faturamento SP3'!$G$2:$G$692,'Faturamento SP3'!$D$2:$D$692,'Infos Relatório'!$B$84,'Faturamento SP3'!$E$2:$E$692,'Infos Relatório'!$B115,'Faturamento SP3'!$Z$2:$Z$692,'Infos Relatório'!AM$1)</f>
        <v>0</v>
      </c>
      <c r="AO115" s="13">
        <f>SUMIFS('Faturamento SP3'!$J$2:$J$692,'Faturamento SP3'!$D$2:$D$692,'Infos Relatório'!$B$84,'Faturamento SP3'!$E$2:$E$692,'Infos Relatório'!$B115,'Faturamento SP3'!$Z$2:$Z$692,'Infos Relatório'!AM$1)</f>
        <v>0</v>
      </c>
      <c r="AP115" s="14">
        <f>SUMIFS('Faturamento SP3'!$O$2:$O$692,'Faturamento SP3'!$D$2:$D$692,'Infos Relatório'!$B$84,'Faturamento SP3'!$E$2:$E$692,'Infos Relatório'!$B115,'Faturamento SP3'!$Z$2:$Z$692,'Infos Relatório'!AM$1,'Faturamento SP3'!$T$2:$T$692,"Sim")+SUMIFS('Faturamento SP3'!$P$2:$P$692,'Faturamento SP3'!$D$2:$D$692,'Infos Relatório'!$B$84,'Faturamento SP3'!$E$2:$E$692,'Infos Relatório'!$B115,'Faturamento SP3'!$Z$2:$Z$692,'Infos Relatório'!AM$1,'Faturamento SP3'!$T$2:$T$692,"Sim")</f>
        <v>0</v>
      </c>
      <c r="AQ115" s="27" t="e">
        <f t="shared" si="43"/>
        <v>#DIV/0!</v>
      </c>
      <c r="AR115" s="24">
        <f>SUMIFS('Faturamento SP3'!$H$2:$H$692,'Faturamento SP3'!$D$2:$D$692,'Infos Relatório'!$B$84,'Faturamento SP3'!$E$2:$E$692,'Infos Relatório'!$B115,'Faturamento SP3'!$Z$2:$Z$692,'Infos Relatório'!AM$1)</f>
        <v>0</v>
      </c>
      <c r="AS115" s="23">
        <f>COUNTIFS('Faturamento SP3'!$D$2:$D$692,'Infos Relatório'!$B$84,'Faturamento SP3'!$E$2:$E$692,'Infos Relatório'!$B115,'Faturamento SP3'!$Z$2:$Z$692,'Infos Relatório'!AS$1)</f>
        <v>0</v>
      </c>
      <c r="AT115" s="13">
        <f>SUMIFS('Faturamento SP3'!$G$2:$G$692,'Faturamento SP3'!$D$2:$D$692,'Infos Relatório'!$B$84,'Faturamento SP3'!$E$2:$E$692,'Infos Relatório'!$B115,'Faturamento SP3'!$Z$2:$Z$692,'Infos Relatório'!AS$1)</f>
        <v>0</v>
      </c>
      <c r="AU115" s="13">
        <f>SUMIFS('Faturamento SP3'!$J$2:$J$692,'Faturamento SP3'!$D$2:$D$692,'Infos Relatório'!$B$84,'Faturamento SP3'!$E$2:$E$692,'Infos Relatório'!$B115,'Faturamento SP3'!$Z$2:$Z$692,'Infos Relatório'!AS$1)</f>
        <v>0</v>
      </c>
      <c r="AV115" s="14">
        <f>SUMIFS('Faturamento SP3'!$O$2:$O$692,'Faturamento SP3'!$D$2:$D$692,'Infos Relatório'!$B$84,'Faturamento SP3'!$E$2:$E$692,'Infos Relatório'!$B115,'Faturamento SP3'!$Z$2:$Z$692,'Infos Relatório'!AS$1,'Faturamento SP3'!$T$2:$T$692,"Sim")+SUMIFS('Faturamento SP3'!$P$2:$P$692,'Faturamento SP3'!$D$2:$D$692,'Infos Relatório'!$B$84,'Faturamento SP3'!$E$2:$E$692,'Infos Relatório'!$B115,'Faturamento SP3'!$Z$2:$Z$692,'Infos Relatório'!AS$1,'Faturamento SP3'!$T$2:$T$692,"Sim")</f>
        <v>0</v>
      </c>
      <c r="AW115" s="27" t="e">
        <f t="shared" si="44"/>
        <v>#DIV/0!</v>
      </c>
      <c r="AX115" s="24">
        <f>SUMIFS('Faturamento SP3'!$H$2:$H$692,'Faturamento SP3'!$D$2:$D$692,'Infos Relatório'!$B$84,'Faturamento SP3'!$E$2:$E$692,'Infos Relatório'!$B115,'Faturamento SP3'!$Z$2:$Z$692,'Infos Relatório'!AS$1)</f>
        <v>0</v>
      </c>
      <c r="AY115" s="23">
        <f>COUNTIFS('Faturamento SP3'!$D$2:$D$692,'Infos Relatório'!$B$84,'Faturamento SP3'!$E$2:$E$692,'Infos Relatório'!$B115,'Faturamento SP3'!$Z$2:$Z$692,'Infos Relatório'!AY$1)</f>
        <v>0</v>
      </c>
      <c r="AZ115" s="13">
        <f>SUMIFS('Faturamento SP3'!$G$2:$G$692,'Faturamento SP3'!$D$2:$D$692,'Infos Relatório'!$B$84,'Faturamento SP3'!$E$2:$E$692,'Infos Relatório'!$B115,'Faturamento SP3'!$Z$2:$Z$692,'Infos Relatório'!AY$1)</f>
        <v>0</v>
      </c>
      <c r="BA115" s="13">
        <f>SUMIFS('Faturamento SP3'!$J$2:$J$692,'Faturamento SP3'!$D$2:$D$692,'Infos Relatório'!$B$84,'Faturamento SP3'!$E$2:$E$692,'Infos Relatório'!$B115,'Faturamento SP3'!$Z$2:$Z$692,'Infos Relatório'!AY$1)</f>
        <v>0</v>
      </c>
      <c r="BB115" s="14">
        <f>SUMIFS('Faturamento SP3'!$O$2:$O$692,'Faturamento SP3'!$D$2:$D$692,'Infos Relatório'!$B$84,'Faturamento SP3'!$E$2:$E$692,'Infos Relatório'!$B115,'Faturamento SP3'!$Z$2:$Z$692,'Infos Relatório'!AY$1,'Faturamento SP3'!$T$2:$T$692,"Sim")+SUMIFS('Faturamento SP3'!$P$2:$P$692,'Faturamento SP3'!$D$2:$D$692,'Infos Relatório'!$B$84,'Faturamento SP3'!$E$2:$E$692,'Infos Relatório'!$B115,'Faturamento SP3'!$Z$2:$Z$692,'Infos Relatório'!AY$1,'Faturamento SP3'!$T$2:$T$692,"Sim")</f>
        <v>0</v>
      </c>
      <c r="BC115" s="27" t="e">
        <f t="shared" si="45"/>
        <v>#DIV/0!</v>
      </c>
      <c r="BD115" s="24">
        <f>SUMIFS('Faturamento SP3'!$H$2:$H$692,'Faturamento SP3'!$D$2:$D$692,'Infos Relatório'!$B$84,'Faturamento SP3'!$E$2:$E$692,'Infos Relatório'!$B115,'Faturamento SP3'!$Z$2:$Z$692,'Infos Relatório'!AY$1)</f>
        <v>0</v>
      </c>
      <c r="BE115" s="23">
        <f>COUNTIFS('Faturamento SP3'!$D$2:$D$692,'Infos Relatório'!$B$84,'Faturamento SP3'!$E$2:$E$692,'Infos Relatório'!$B115,'Faturamento SP3'!$Z$2:$Z$692,'Infos Relatório'!BE$1)</f>
        <v>0</v>
      </c>
      <c r="BF115" s="13">
        <f>SUMIFS('Faturamento SP3'!$G$2:$G$692,'Faturamento SP3'!$D$2:$D$692,'Infos Relatório'!$B$84,'Faturamento SP3'!$E$2:$E$692,'Infos Relatório'!$B115,'Faturamento SP3'!$Z$2:$Z$692,'Infos Relatório'!BE$1)</f>
        <v>0</v>
      </c>
      <c r="BG115" s="13">
        <f>SUMIFS('Faturamento SP3'!$J$2:$J$692,'Faturamento SP3'!$D$2:$D$692,'Infos Relatório'!$B$84,'Faturamento SP3'!$E$2:$E$692,'Infos Relatório'!$B115,'Faturamento SP3'!$Z$2:$Z$692,'Infos Relatório'!BE$1)</f>
        <v>0</v>
      </c>
      <c r="BH115" s="14">
        <f>SUMIFS('Faturamento SP3'!$O$2:$O$692,'Faturamento SP3'!$D$2:$D$692,'Infos Relatório'!$B$84,'Faturamento SP3'!$E$2:$E$692,'Infos Relatório'!$B115,'Faturamento SP3'!$Z$2:$Z$692,'Infos Relatório'!BE$1,'Faturamento SP3'!$T$2:$T$692,"Sim")+SUMIFS('Faturamento SP3'!$P$2:$P$692,'Faturamento SP3'!$D$2:$D$692,'Infos Relatório'!$B$84,'Faturamento SP3'!$E$2:$E$692,'Infos Relatório'!$B115,'Faturamento SP3'!$Z$2:$Z$692,'Infos Relatório'!BE$1,'Faturamento SP3'!$T$2:$T$692,"Sim")</f>
        <v>0</v>
      </c>
      <c r="BI115" s="27" t="e">
        <f t="shared" si="46"/>
        <v>#DIV/0!</v>
      </c>
      <c r="BJ115" s="24">
        <f>SUMIFS('Faturamento SP3'!$H$2:$H$692,'Faturamento SP3'!$D$2:$D$692,'Infos Relatório'!$B$84,'Faturamento SP3'!$E$2:$E$692,'Infos Relatório'!$B115,'Faturamento SP3'!$Z$2:$Z$692,'Infos Relatório'!BE$1)</f>
        <v>0</v>
      </c>
      <c r="BK115" s="23">
        <f>COUNTIFS('Faturamento SP3'!$D$2:$D$692,'Infos Relatório'!$B$84,'Faturamento SP3'!$E$2:$E$692,'Infos Relatório'!$B115,'Faturamento SP3'!$Z$2:$Z$692,'Infos Relatório'!BK$1)</f>
        <v>0</v>
      </c>
      <c r="BL115" s="13">
        <f>SUMIFS('Faturamento SP3'!$G$2:$G$692,'Faturamento SP3'!$D$2:$D$692,'Infos Relatório'!$B$84,'Faturamento SP3'!$E$2:$E$692,'Infos Relatório'!$B115,'Faturamento SP3'!$Z$2:$Z$692,'Infos Relatório'!BK$1)</f>
        <v>0</v>
      </c>
      <c r="BM115" s="13">
        <f>SUMIFS('Faturamento SP3'!$J$2:$J$692,'Faturamento SP3'!$D$2:$D$692,'Infos Relatório'!$B$84,'Faturamento SP3'!$E$2:$E$692,'Infos Relatório'!$B115,'Faturamento SP3'!$Z$2:$Z$692,'Infos Relatório'!BK$1)</f>
        <v>0</v>
      </c>
      <c r="BN115" s="14">
        <f>SUMIFS('Faturamento SP3'!$O$2:$O$692,'Faturamento SP3'!$D$2:$D$692,'Infos Relatório'!$B$84,'Faturamento SP3'!$E$2:$E$692,'Infos Relatório'!$B115,'Faturamento SP3'!$Z$2:$Z$692,'Infos Relatório'!BK$1,'Faturamento SP3'!$T$2:$T$692,"Sim")+SUMIFS('Faturamento SP3'!$P$2:$P$692,'Faturamento SP3'!$D$2:$D$692,'Infos Relatório'!$B$84,'Faturamento SP3'!$E$2:$E$692,'Infos Relatório'!$B115,'Faturamento SP3'!$Z$2:$Z$692,'Infos Relatório'!BK$1,'Faturamento SP3'!$T$2:$T$692,"Sim")</f>
        <v>0</v>
      </c>
      <c r="BO115" s="27" t="e">
        <f t="shared" si="47"/>
        <v>#DIV/0!</v>
      </c>
      <c r="BP115" s="24">
        <f>SUMIFS('Faturamento SP3'!$H$2:$H$692,'Faturamento SP3'!$D$2:$D$692,'Infos Relatório'!$B$84,'Faturamento SP3'!$E$2:$E$692,'Infos Relatório'!$B115,'Faturamento SP3'!$Z$2:$Z$692,'Infos Relatório'!BK$1)</f>
        <v>0</v>
      </c>
      <c r="BQ115" s="23">
        <f>COUNTIFS('Faturamento SP3'!$D$2:$D$692,'Infos Relatório'!$B$84,'Faturamento SP3'!$E$2:$E$692,'Infos Relatório'!$B115,'Faturamento SP3'!$Z$2:$Z$692,'Infos Relatório'!BQ$1)</f>
        <v>0</v>
      </c>
      <c r="BR115" s="13">
        <f>SUMIFS('Faturamento SP3'!$G$2:$G$692,'Faturamento SP3'!$D$2:$D$692,'Infos Relatório'!$B$84,'Faturamento SP3'!$E$2:$E$692,'Infos Relatório'!$B115,'Faturamento SP3'!$Z$2:$Z$692,'Infos Relatório'!BQ$1)</f>
        <v>0</v>
      </c>
      <c r="BS115" s="13">
        <f>SUMIFS('Faturamento SP3'!$J$2:$J$692,'Faturamento SP3'!$D$2:$D$692,'Infos Relatório'!$B$84,'Faturamento SP3'!$E$2:$E$692,'Infos Relatório'!$B115,'Faturamento SP3'!$Z$2:$Z$692,'Infos Relatório'!BQ$1)</f>
        <v>0</v>
      </c>
      <c r="BT115" s="14">
        <f>SUMIFS('Faturamento SP3'!$O$2:$O$692,'Faturamento SP3'!$D$2:$D$692,'Infos Relatório'!$B$84,'Faturamento SP3'!$E$2:$E$692,'Infos Relatório'!$B115,'Faturamento SP3'!$Z$2:$Z$692,'Infos Relatório'!BQ$1,'Faturamento SP3'!$T$2:$T$692,"Sim")+SUMIFS('Faturamento SP3'!$P$2:$P$692,'Faturamento SP3'!$D$2:$D$692,'Infos Relatório'!$B$84,'Faturamento SP3'!$E$2:$E$692,'Infos Relatório'!$B115,'Faturamento SP3'!$Z$2:$Z$692,'Infos Relatório'!BQ$1,'Faturamento SP3'!$T$2:$T$692,"Sim")</f>
        <v>0</v>
      </c>
      <c r="BU115" s="27" t="e">
        <f t="shared" si="48"/>
        <v>#DIV/0!</v>
      </c>
      <c r="BV115" s="24">
        <f>SUMIFS('Faturamento SP3'!$H$2:$H$692,'Faturamento SP3'!$D$2:$D$692,'Infos Relatório'!$B$84,'Faturamento SP3'!$E$2:$E$692,'Infos Relatório'!$B115,'Faturamento SP3'!$Z$2:$Z$692,'Infos Relatório'!BQ$1)</f>
        <v>0</v>
      </c>
    </row>
    <row r="116" spans="2:74">
      <c r="B116" s="17" t="s">
        <v>38</v>
      </c>
      <c r="C116" s="23">
        <f>COUNTIFS('Faturamento SP3'!$D$2:$D$692,'Infos Relatório'!$B$84,'Faturamento SP3'!$E$2:$E$692,'Infos Relatório'!$B116,'Faturamento SP3'!$Z$2:$Z$692,'Infos Relatório'!C$1)</f>
        <v>0</v>
      </c>
      <c r="D116" s="13">
        <f>SUMIFS('Faturamento SP3'!$G$2:$G$692,'Faturamento SP3'!$D$2:$D$692,'Infos Relatório'!$B$84,'Faturamento SP3'!$E$2:$E$692,'Infos Relatório'!$B116,'Faturamento SP3'!$Z$2:$Z$692,'Infos Relatório'!C$1)</f>
        <v>0</v>
      </c>
      <c r="E116" s="13">
        <f>SUMIFS('Faturamento SP3'!$J$2:$J$692,'Faturamento SP3'!$D$2:$D$692,'Infos Relatório'!$B$84,'Faturamento SP3'!$E$2:$E$692,'Infos Relatório'!$B116,'Faturamento SP3'!$Z$2:$Z$692,'Infos Relatório'!C$1)</f>
        <v>0</v>
      </c>
      <c r="F116" s="14">
        <f>SUMIFS('Faturamento SP3'!$O$2:$O$692,'Faturamento SP3'!$D$2:$D$692,'Infos Relatório'!$B$84,'Faturamento SP3'!$E$2:$E$692,'Infos Relatório'!$B116,'Faturamento SP3'!$Z$2:$Z$692,'Infos Relatório'!C$1,'Faturamento SP3'!$T$2:$T$692,"Sim")+SUMIFS('Faturamento SP3'!$P$2:$P$692,'Faturamento SP3'!$D$2:$D$692,'Infos Relatório'!$B$84,'Faturamento SP3'!$E$2:$E$692,'Infos Relatório'!$B116,'Faturamento SP3'!$Z$2:$Z$692,'Infos Relatório'!C$1,'Faturamento SP3'!$T$2:$T$692,"Sim")</f>
        <v>0</v>
      </c>
      <c r="G116" s="27" t="e">
        <f t="shared" si="37"/>
        <v>#DIV/0!</v>
      </c>
      <c r="H116" s="24">
        <f>SUMIFS('Faturamento SP3'!$H$2:$H$692,'Faturamento SP3'!$D$2:$D$692,'Infos Relatório'!$B$84,'Faturamento SP3'!$E$2:$E$692,'Infos Relatório'!$B116,'Faturamento SP3'!$Z$2:$Z$692,'Infos Relatório'!C$1)</f>
        <v>0</v>
      </c>
      <c r="I116" s="23">
        <f>COUNTIFS('Faturamento SP3'!$D$2:$D$692,'Infos Relatório'!$B$84,'Faturamento SP3'!$E$2:$E$692,'Infos Relatório'!$B116,'Faturamento SP3'!$Z$2:$Z$692,'Infos Relatório'!I$1)</f>
        <v>0</v>
      </c>
      <c r="J116" s="13">
        <f>SUMIFS('Faturamento SP3'!$G$2:$G$692,'Faturamento SP3'!$D$2:$D$692,'Infos Relatório'!$B$84,'Faturamento SP3'!$E$2:$E$692,'Infos Relatório'!$B116,'Faturamento SP3'!$Z$2:$Z$692,'Infos Relatório'!I$1)</f>
        <v>0</v>
      </c>
      <c r="K116" s="13">
        <f>SUMIFS('Faturamento SP3'!$J$2:$J$692,'Faturamento SP3'!$D$2:$D$692,'Infos Relatório'!$B$84,'Faturamento SP3'!$E$2:$E$692,'Infos Relatório'!$B116,'Faturamento SP3'!$Z$2:$Z$692,'Infos Relatório'!I$1)</f>
        <v>0</v>
      </c>
      <c r="L116" s="14">
        <f>SUMIFS('Faturamento SP3'!$O$2:$O$692,'Faturamento SP3'!$D$2:$D$692,'Infos Relatório'!$B$84,'Faturamento SP3'!$E$2:$E$692,'Infos Relatório'!$B116,'Faturamento SP3'!$Z$2:$Z$692,'Infos Relatório'!I$1,'Faturamento SP3'!$T$2:$T$692,"Sim")+SUMIFS('Faturamento SP3'!$P$2:$P$692,'Faturamento SP3'!$D$2:$D$692,'Infos Relatório'!$B$84,'Faturamento SP3'!$E$2:$E$692,'Infos Relatório'!$B116,'Faturamento SP3'!$Z$2:$Z$692,'Infos Relatório'!I$1,'Faturamento SP3'!$T$2:$T$692,"Sim")</f>
        <v>0</v>
      </c>
      <c r="M116" s="27" t="e">
        <f t="shared" si="38"/>
        <v>#DIV/0!</v>
      </c>
      <c r="N116" s="24">
        <f>SUMIFS('Faturamento SP3'!$H$2:$H$692,'Faturamento SP3'!$D$2:$D$692,'Infos Relatório'!$B$84,'Faturamento SP3'!$E$2:$E$692,'Infos Relatório'!$B116,'Faturamento SP3'!$Z$2:$Z$692,'Infos Relatório'!I$1)</f>
        <v>0</v>
      </c>
      <c r="O116" s="23">
        <f>COUNTIFS('Faturamento SP3'!$D$2:$D$692,'Infos Relatório'!$B$84,'Faturamento SP3'!$E$2:$E$692,'Infos Relatório'!$B116,'Faturamento SP3'!$Z$2:$Z$692,'Infos Relatório'!O$1)</f>
        <v>0</v>
      </c>
      <c r="P116" s="13">
        <f>SUMIFS('Faturamento SP3'!$G$2:$G$692,'Faturamento SP3'!$D$2:$D$692,'Infos Relatório'!$B$84,'Faturamento SP3'!$E$2:$E$692,'Infos Relatório'!$B116,'Faturamento SP3'!$Z$2:$Z$692,'Infos Relatório'!O$1)</f>
        <v>0</v>
      </c>
      <c r="Q116" s="13">
        <f>SUMIFS('Faturamento SP3'!$J$2:$J$692,'Faturamento SP3'!$D$2:$D$692,'Infos Relatório'!$B$84,'Faturamento SP3'!$E$2:$E$692,'Infos Relatório'!$B116,'Faturamento SP3'!$Z$2:$Z$692,'Infos Relatório'!O$1)</f>
        <v>0</v>
      </c>
      <c r="R116" s="14">
        <f>SUMIFS('Faturamento SP3'!$O$2:$O$692,'Faturamento SP3'!$D$2:$D$692,'Infos Relatório'!$B$84,'Faturamento SP3'!$E$2:$E$692,'Infos Relatório'!$B116,'Faturamento SP3'!$Z$2:$Z$692,'Infos Relatório'!O$1,'Faturamento SP3'!$T$2:$T$692,"Sim")+SUMIFS('Faturamento SP3'!$P$2:$P$692,'Faturamento SP3'!$D$2:$D$692,'Infos Relatório'!$B$84,'Faturamento SP3'!$E$2:$E$692,'Infos Relatório'!$B116,'Faturamento SP3'!$Z$2:$Z$692,'Infos Relatório'!O$1,'Faturamento SP3'!$T$2:$T$692,"Sim")</f>
        <v>0</v>
      </c>
      <c r="S116" s="27" t="e">
        <f t="shared" si="39"/>
        <v>#DIV/0!</v>
      </c>
      <c r="T116" s="24">
        <f>SUMIFS('Faturamento SP3'!$H$2:$H$692,'Faturamento SP3'!$D$2:$D$692,'Infos Relatório'!$B$84,'Faturamento SP3'!$E$2:$E$692,'Infos Relatório'!$B116,'Faturamento SP3'!$Z$2:$Z$692,'Infos Relatório'!O$1)</f>
        <v>0</v>
      </c>
      <c r="U116" s="23">
        <f>COUNTIFS('Faturamento SP3'!$D$2:$D$692,'Infos Relatório'!$B$84,'Faturamento SP3'!$E$2:$E$692,'Infos Relatório'!$B116,'Faturamento SP3'!$Z$2:$Z$692,'Infos Relatório'!U$1)</f>
        <v>0</v>
      </c>
      <c r="V116" s="13">
        <f>SUMIFS('Faturamento SP3'!$G$2:$G$692,'Faturamento SP3'!$D$2:$D$692,'Infos Relatório'!$B$84,'Faturamento SP3'!$E$2:$E$692,'Infos Relatório'!$B116,'Faturamento SP3'!$Z$2:$Z$692,'Infos Relatório'!U$1)</f>
        <v>0</v>
      </c>
      <c r="W116" s="13">
        <f>SUMIFS('Faturamento SP3'!$J$2:$J$692,'Faturamento SP3'!$D$2:$D$692,'Infos Relatório'!$B$84,'Faturamento SP3'!$E$2:$E$692,'Infos Relatório'!$B116,'Faturamento SP3'!$Z$2:$Z$692,'Infos Relatório'!U$1)</f>
        <v>0</v>
      </c>
      <c r="X116" s="14">
        <f>SUMIFS('Faturamento SP3'!$O$2:$O$692,'Faturamento SP3'!$D$2:$D$692,'Infos Relatório'!$B$84,'Faturamento SP3'!$E$2:$E$692,'Infos Relatório'!$B116,'Faturamento SP3'!$Z$2:$Z$692,'Infos Relatório'!U$1,'Faturamento SP3'!$T$2:$T$692,"Sim")+SUMIFS('Faturamento SP3'!$P$2:$P$692,'Faturamento SP3'!$D$2:$D$692,'Infos Relatório'!$B$84,'Faturamento SP3'!$E$2:$E$692,'Infos Relatório'!$B116,'Faturamento SP3'!$Z$2:$Z$692,'Infos Relatório'!U$1,'Faturamento SP3'!$T$2:$T$692,"Sim")</f>
        <v>0</v>
      </c>
      <c r="Y116" s="27" t="e">
        <f t="shared" si="40"/>
        <v>#DIV/0!</v>
      </c>
      <c r="Z116" s="24">
        <f>SUMIFS('Faturamento SP3'!$H$2:$H$692,'Faturamento SP3'!$D$2:$D$692,'Infos Relatório'!$B$84,'Faturamento SP3'!$E$2:$E$692,'Infos Relatório'!$B116,'Faturamento SP3'!$Z$2:$Z$692,'Infos Relatório'!U$1)</f>
        <v>0</v>
      </c>
      <c r="AA116" s="23">
        <f>COUNTIFS('Faturamento SP3'!$D$2:$D$692,'Infos Relatório'!$B$84,'Faturamento SP3'!$E$2:$E$692,'Infos Relatório'!$B116,'Faturamento SP3'!$Z$2:$Z$692,'Infos Relatório'!AA$1)</f>
        <v>0</v>
      </c>
      <c r="AB116" s="13">
        <f>SUMIFS('Faturamento SP3'!$G$2:$G$692,'Faturamento SP3'!$D$2:$D$692,'Infos Relatório'!$B$84,'Faturamento SP3'!$E$2:$E$692,'Infos Relatório'!$B116,'Faturamento SP3'!$Z$2:$Z$692,'Infos Relatório'!AA$1)</f>
        <v>0</v>
      </c>
      <c r="AC116" s="13">
        <f>SUMIFS('Faturamento SP3'!$J$2:$J$692,'Faturamento SP3'!$D$2:$D$692,'Infos Relatório'!$B$84,'Faturamento SP3'!$E$2:$E$692,'Infos Relatório'!$B116,'Faturamento SP3'!$Z$2:$Z$692,'Infos Relatório'!AA$1)</f>
        <v>0</v>
      </c>
      <c r="AD116" s="14">
        <f>SUMIFS('Faturamento SP3'!$O$2:$O$692,'Faturamento SP3'!$D$2:$D$692,'Infos Relatório'!$B$84,'Faturamento SP3'!$E$2:$E$692,'Infos Relatório'!$B116,'Faturamento SP3'!$Z$2:$Z$692,'Infos Relatório'!AA$1,'Faturamento SP3'!$T$2:$T$692,"Sim")+SUMIFS('Faturamento SP3'!$P$2:$P$692,'Faturamento SP3'!$D$2:$D$692,'Infos Relatório'!$B$84,'Faturamento SP3'!$E$2:$E$692,'Infos Relatório'!$B116,'Faturamento SP3'!$Z$2:$Z$692,'Infos Relatório'!AA$1,'Faturamento SP3'!$T$2:$T$692,"Sim")</f>
        <v>0</v>
      </c>
      <c r="AE116" s="27" t="e">
        <f t="shared" si="41"/>
        <v>#DIV/0!</v>
      </c>
      <c r="AF116" s="24">
        <f>SUMIFS('Faturamento SP3'!$H$2:$H$692,'Faturamento SP3'!$D$2:$D$692,'Infos Relatório'!$B$84,'Faturamento SP3'!$E$2:$E$692,'Infos Relatório'!$B116,'Faturamento SP3'!$Z$2:$Z$692,'Infos Relatório'!AA$1)</f>
        <v>0</v>
      </c>
      <c r="AG116" s="23">
        <f>COUNTIFS('Faturamento SP3'!$D$2:$D$692,'Infos Relatório'!$B$84,'Faturamento SP3'!$E$2:$E$692,'Infos Relatório'!$B116,'Faturamento SP3'!$Z$2:$Z$692,'Infos Relatório'!AG$1)</f>
        <v>0</v>
      </c>
      <c r="AH116" s="13">
        <f>SUMIFS('Faturamento SP3'!$G$2:$G$692,'Faturamento SP3'!$D$2:$D$692,'Infos Relatório'!$B$84,'Faturamento SP3'!$E$2:$E$692,'Infos Relatório'!$B116,'Faturamento SP3'!$Z$2:$Z$692,'Infos Relatório'!AG$1)</f>
        <v>0</v>
      </c>
      <c r="AI116" s="13">
        <f>SUMIFS('Faturamento SP3'!$J$2:$J$692,'Faturamento SP3'!$D$2:$D$692,'Infos Relatório'!$B$84,'Faturamento SP3'!$E$2:$E$692,'Infos Relatório'!$B116,'Faturamento SP3'!$Z$2:$Z$692,'Infos Relatório'!AG$1)</f>
        <v>0</v>
      </c>
      <c r="AJ116" s="14">
        <f>SUMIFS('Faturamento SP3'!$O$2:$O$692,'Faturamento SP3'!$D$2:$D$692,'Infos Relatório'!$B$84,'Faturamento SP3'!$E$2:$E$692,'Infos Relatório'!$B116,'Faturamento SP3'!$Z$2:$Z$692,'Infos Relatório'!AG$1,'Faturamento SP3'!$T$2:$T$692,"Sim")+SUMIFS('Faturamento SP3'!$P$2:$P$692,'Faturamento SP3'!$D$2:$D$692,'Infos Relatório'!$B$84,'Faturamento SP3'!$E$2:$E$692,'Infos Relatório'!$B116,'Faturamento SP3'!$Z$2:$Z$692,'Infos Relatório'!AG$1,'Faturamento SP3'!$T$2:$T$692,"Sim")</f>
        <v>0</v>
      </c>
      <c r="AK116" s="27" t="e">
        <f t="shared" si="42"/>
        <v>#DIV/0!</v>
      </c>
      <c r="AL116" s="24">
        <f>SUMIFS('Faturamento SP3'!$H$2:$H$692,'Faturamento SP3'!$D$2:$D$692,'Infos Relatório'!$B$84,'Faturamento SP3'!$E$2:$E$692,'Infos Relatório'!$B116,'Faturamento SP3'!$Z$2:$Z$692,'Infos Relatório'!AG$1)</f>
        <v>0</v>
      </c>
      <c r="AM116" s="23">
        <f>COUNTIFS('Faturamento SP3'!$D$2:$D$692,'Infos Relatório'!$B$84,'Faturamento SP3'!$E$2:$E$692,'Infos Relatório'!$B116,'Faturamento SP3'!$Z$2:$Z$692,'Infos Relatório'!AM$1)</f>
        <v>0</v>
      </c>
      <c r="AN116" s="13">
        <f>SUMIFS('Faturamento SP3'!$G$2:$G$692,'Faturamento SP3'!$D$2:$D$692,'Infos Relatório'!$B$84,'Faturamento SP3'!$E$2:$E$692,'Infos Relatório'!$B116,'Faturamento SP3'!$Z$2:$Z$692,'Infos Relatório'!AM$1)</f>
        <v>0</v>
      </c>
      <c r="AO116" s="13">
        <f>SUMIFS('Faturamento SP3'!$J$2:$J$692,'Faturamento SP3'!$D$2:$D$692,'Infos Relatório'!$B$84,'Faturamento SP3'!$E$2:$E$692,'Infos Relatório'!$B116,'Faturamento SP3'!$Z$2:$Z$692,'Infos Relatório'!AM$1)</f>
        <v>0</v>
      </c>
      <c r="AP116" s="14">
        <f>SUMIFS('Faturamento SP3'!$O$2:$O$692,'Faturamento SP3'!$D$2:$D$692,'Infos Relatório'!$B$84,'Faturamento SP3'!$E$2:$E$692,'Infos Relatório'!$B116,'Faturamento SP3'!$Z$2:$Z$692,'Infos Relatório'!AM$1,'Faturamento SP3'!$T$2:$T$692,"Sim")+SUMIFS('Faturamento SP3'!$P$2:$P$692,'Faturamento SP3'!$D$2:$D$692,'Infos Relatório'!$B$84,'Faturamento SP3'!$E$2:$E$692,'Infos Relatório'!$B116,'Faturamento SP3'!$Z$2:$Z$692,'Infos Relatório'!AM$1,'Faturamento SP3'!$T$2:$T$692,"Sim")</f>
        <v>0</v>
      </c>
      <c r="AQ116" s="27" t="e">
        <f t="shared" si="43"/>
        <v>#DIV/0!</v>
      </c>
      <c r="AR116" s="24">
        <f>SUMIFS('Faturamento SP3'!$H$2:$H$692,'Faturamento SP3'!$D$2:$D$692,'Infos Relatório'!$B$84,'Faturamento SP3'!$E$2:$E$692,'Infos Relatório'!$B116,'Faturamento SP3'!$Z$2:$Z$692,'Infos Relatório'!AM$1)</f>
        <v>0</v>
      </c>
      <c r="AS116" s="23">
        <f>COUNTIFS('Faturamento SP3'!$D$2:$D$692,'Infos Relatório'!$B$84,'Faturamento SP3'!$E$2:$E$692,'Infos Relatório'!$B116,'Faturamento SP3'!$Z$2:$Z$692,'Infos Relatório'!AS$1)</f>
        <v>0</v>
      </c>
      <c r="AT116" s="13">
        <f>SUMIFS('Faturamento SP3'!$G$2:$G$692,'Faturamento SP3'!$D$2:$D$692,'Infos Relatório'!$B$84,'Faturamento SP3'!$E$2:$E$692,'Infos Relatório'!$B116,'Faturamento SP3'!$Z$2:$Z$692,'Infos Relatório'!AS$1)</f>
        <v>0</v>
      </c>
      <c r="AU116" s="13">
        <f>SUMIFS('Faturamento SP3'!$J$2:$J$692,'Faturamento SP3'!$D$2:$D$692,'Infos Relatório'!$B$84,'Faturamento SP3'!$E$2:$E$692,'Infos Relatório'!$B116,'Faturamento SP3'!$Z$2:$Z$692,'Infos Relatório'!AS$1)</f>
        <v>0</v>
      </c>
      <c r="AV116" s="14">
        <f>SUMIFS('Faturamento SP3'!$O$2:$O$692,'Faturamento SP3'!$D$2:$D$692,'Infos Relatório'!$B$84,'Faturamento SP3'!$E$2:$E$692,'Infos Relatório'!$B116,'Faturamento SP3'!$Z$2:$Z$692,'Infos Relatório'!AS$1,'Faturamento SP3'!$T$2:$T$692,"Sim")+SUMIFS('Faturamento SP3'!$P$2:$P$692,'Faturamento SP3'!$D$2:$D$692,'Infos Relatório'!$B$84,'Faturamento SP3'!$E$2:$E$692,'Infos Relatório'!$B116,'Faturamento SP3'!$Z$2:$Z$692,'Infos Relatório'!AS$1,'Faturamento SP3'!$T$2:$T$692,"Sim")</f>
        <v>0</v>
      </c>
      <c r="AW116" s="27" t="e">
        <f t="shared" si="44"/>
        <v>#DIV/0!</v>
      </c>
      <c r="AX116" s="24">
        <f>SUMIFS('Faturamento SP3'!$H$2:$H$692,'Faturamento SP3'!$D$2:$D$692,'Infos Relatório'!$B$84,'Faturamento SP3'!$E$2:$E$692,'Infos Relatório'!$B116,'Faturamento SP3'!$Z$2:$Z$692,'Infos Relatório'!AS$1)</f>
        <v>0</v>
      </c>
      <c r="AY116" s="23">
        <f>COUNTIFS('Faturamento SP3'!$D$2:$D$692,'Infos Relatório'!$B$84,'Faturamento SP3'!$E$2:$E$692,'Infos Relatório'!$B116,'Faturamento SP3'!$Z$2:$Z$692,'Infos Relatório'!AY$1)</f>
        <v>0</v>
      </c>
      <c r="AZ116" s="13">
        <f>SUMIFS('Faturamento SP3'!$G$2:$G$692,'Faturamento SP3'!$D$2:$D$692,'Infos Relatório'!$B$84,'Faturamento SP3'!$E$2:$E$692,'Infos Relatório'!$B116,'Faturamento SP3'!$Z$2:$Z$692,'Infos Relatório'!AY$1)</f>
        <v>0</v>
      </c>
      <c r="BA116" s="13">
        <f>SUMIFS('Faturamento SP3'!$J$2:$J$692,'Faturamento SP3'!$D$2:$D$692,'Infos Relatório'!$B$84,'Faturamento SP3'!$E$2:$E$692,'Infos Relatório'!$B116,'Faturamento SP3'!$Z$2:$Z$692,'Infos Relatório'!AY$1)</f>
        <v>0</v>
      </c>
      <c r="BB116" s="14">
        <f>SUMIFS('Faturamento SP3'!$O$2:$O$692,'Faturamento SP3'!$D$2:$D$692,'Infos Relatório'!$B$84,'Faturamento SP3'!$E$2:$E$692,'Infos Relatório'!$B116,'Faturamento SP3'!$Z$2:$Z$692,'Infos Relatório'!AY$1,'Faturamento SP3'!$T$2:$T$692,"Sim")+SUMIFS('Faturamento SP3'!$P$2:$P$692,'Faturamento SP3'!$D$2:$D$692,'Infos Relatório'!$B$84,'Faturamento SP3'!$E$2:$E$692,'Infos Relatório'!$B116,'Faturamento SP3'!$Z$2:$Z$692,'Infos Relatório'!AY$1,'Faturamento SP3'!$T$2:$T$692,"Sim")</f>
        <v>0</v>
      </c>
      <c r="BC116" s="27" t="e">
        <f t="shared" si="45"/>
        <v>#DIV/0!</v>
      </c>
      <c r="BD116" s="24">
        <f>SUMIFS('Faturamento SP3'!$H$2:$H$692,'Faturamento SP3'!$D$2:$D$692,'Infos Relatório'!$B$84,'Faturamento SP3'!$E$2:$E$692,'Infos Relatório'!$B116,'Faturamento SP3'!$Z$2:$Z$692,'Infos Relatório'!AY$1)</f>
        <v>0</v>
      </c>
      <c r="BE116" s="23">
        <f>COUNTIFS('Faturamento SP3'!$D$2:$D$692,'Infos Relatório'!$B$84,'Faturamento SP3'!$E$2:$E$692,'Infos Relatório'!$B116,'Faturamento SP3'!$Z$2:$Z$692,'Infos Relatório'!BE$1)</f>
        <v>0</v>
      </c>
      <c r="BF116" s="13">
        <f>SUMIFS('Faturamento SP3'!$G$2:$G$692,'Faturamento SP3'!$D$2:$D$692,'Infos Relatório'!$B$84,'Faturamento SP3'!$E$2:$E$692,'Infos Relatório'!$B116,'Faturamento SP3'!$Z$2:$Z$692,'Infos Relatório'!BE$1)</f>
        <v>0</v>
      </c>
      <c r="BG116" s="13">
        <f>SUMIFS('Faturamento SP3'!$J$2:$J$692,'Faturamento SP3'!$D$2:$D$692,'Infos Relatório'!$B$84,'Faturamento SP3'!$E$2:$E$692,'Infos Relatório'!$B116,'Faturamento SP3'!$Z$2:$Z$692,'Infos Relatório'!BE$1)</f>
        <v>0</v>
      </c>
      <c r="BH116" s="14">
        <f>SUMIFS('Faturamento SP3'!$O$2:$O$692,'Faturamento SP3'!$D$2:$D$692,'Infos Relatório'!$B$84,'Faturamento SP3'!$E$2:$E$692,'Infos Relatório'!$B116,'Faturamento SP3'!$Z$2:$Z$692,'Infos Relatório'!BE$1,'Faturamento SP3'!$T$2:$T$692,"Sim")+SUMIFS('Faturamento SP3'!$P$2:$P$692,'Faturamento SP3'!$D$2:$D$692,'Infos Relatório'!$B$84,'Faturamento SP3'!$E$2:$E$692,'Infos Relatório'!$B116,'Faturamento SP3'!$Z$2:$Z$692,'Infos Relatório'!BE$1,'Faturamento SP3'!$T$2:$T$692,"Sim")</f>
        <v>0</v>
      </c>
      <c r="BI116" s="27" t="e">
        <f t="shared" si="46"/>
        <v>#DIV/0!</v>
      </c>
      <c r="BJ116" s="24">
        <f>SUMIFS('Faturamento SP3'!$H$2:$H$692,'Faturamento SP3'!$D$2:$D$692,'Infos Relatório'!$B$84,'Faturamento SP3'!$E$2:$E$692,'Infos Relatório'!$B116,'Faturamento SP3'!$Z$2:$Z$692,'Infos Relatório'!BE$1)</f>
        <v>0</v>
      </c>
      <c r="BK116" s="23">
        <f>COUNTIFS('Faturamento SP3'!$D$2:$D$692,'Infos Relatório'!$B$84,'Faturamento SP3'!$E$2:$E$692,'Infos Relatório'!$B116,'Faturamento SP3'!$Z$2:$Z$692,'Infos Relatório'!BK$1)</f>
        <v>0</v>
      </c>
      <c r="BL116" s="13">
        <f>SUMIFS('Faturamento SP3'!$G$2:$G$692,'Faturamento SP3'!$D$2:$D$692,'Infos Relatório'!$B$84,'Faturamento SP3'!$E$2:$E$692,'Infos Relatório'!$B116,'Faturamento SP3'!$Z$2:$Z$692,'Infos Relatório'!BK$1)</f>
        <v>0</v>
      </c>
      <c r="BM116" s="13">
        <f>SUMIFS('Faturamento SP3'!$J$2:$J$692,'Faturamento SP3'!$D$2:$D$692,'Infos Relatório'!$B$84,'Faturamento SP3'!$E$2:$E$692,'Infos Relatório'!$B116,'Faturamento SP3'!$Z$2:$Z$692,'Infos Relatório'!BK$1)</f>
        <v>0</v>
      </c>
      <c r="BN116" s="14">
        <f>SUMIFS('Faturamento SP3'!$O$2:$O$692,'Faturamento SP3'!$D$2:$D$692,'Infos Relatório'!$B$84,'Faturamento SP3'!$E$2:$E$692,'Infos Relatório'!$B116,'Faturamento SP3'!$Z$2:$Z$692,'Infos Relatório'!BK$1,'Faturamento SP3'!$T$2:$T$692,"Sim")+SUMIFS('Faturamento SP3'!$P$2:$P$692,'Faturamento SP3'!$D$2:$D$692,'Infos Relatório'!$B$84,'Faturamento SP3'!$E$2:$E$692,'Infos Relatório'!$B116,'Faturamento SP3'!$Z$2:$Z$692,'Infos Relatório'!BK$1,'Faturamento SP3'!$T$2:$T$692,"Sim")</f>
        <v>0</v>
      </c>
      <c r="BO116" s="27" t="e">
        <f t="shared" si="47"/>
        <v>#DIV/0!</v>
      </c>
      <c r="BP116" s="24">
        <f>SUMIFS('Faturamento SP3'!$H$2:$H$692,'Faturamento SP3'!$D$2:$D$692,'Infos Relatório'!$B$84,'Faturamento SP3'!$E$2:$E$692,'Infos Relatório'!$B116,'Faturamento SP3'!$Z$2:$Z$692,'Infos Relatório'!BK$1)</f>
        <v>0</v>
      </c>
      <c r="BQ116" s="23">
        <f>COUNTIFS('Faturamento SP3'!$D$2:$D$692,'Infos Relatório'!$B$84,'Faturamento SP3'!$E$2:$E$692,'Infos Relatório'!$B116,'Faturamento SP3'!$Z$2:$Z$692,'Infos Relatório'!BQ$1)</f>
        <v>0</v>
      </c>
      <c r="BR116" s="13">
        <f>SUMIFS('Faturamento SP3'!$G$2:$G$692,'Faturamento SP3'!$D$2:$D$692,'Infos Relatório'!$B$84,'Faturamento SP3'!$E$2:$E$692,'Infos Relatório'!$B116,'Faturamento SP3'!$Z$2:$Z$692,'Infos Relatório'!BQ$1)</f>
        <v>0</v>
      </c>
      <c r="BS116" s="13">
        <f>SUMIFS('Faturamento SP3'!$J$2:$J$692,'Faturamento SP3'!$D$2:$D$692,'Infos Relatório'!$B$84,'Faturamento SP3'!$E$2:$E$692,'Infos Relatório'!$B116,'Faturamento SP3'!$Z$2:$Z$692,'Infos Relatório'!BQ$1)</f>
        <v>0</v>
      </c>
      <c r="BT116" s="14">
        <f>SUMIFS('Faturamento SP3'!$O$2:$O$692,'Faturamento SP3'!$D$2:$D$692,'Infos Relatório'!$B$84,'Faturamento SP3'!$E$2:$E$692,'Infos Relatório'!$B116,'Faturamento SP3'!$Z$2:$Z$692,'Infos Relatório'!BQ$1,'Faturamento SP3'!$T$2:$T$692,"Sim")+SUMIFS('Faturamento SP3'!$P$2:$P$692,'Faturamento SP3'!$D$2:$D$692,'Infos Relatório'!$B$84,'Faturamento SP3'!$E$2:$E$692,'Infos Relatório'!$B116,'Faturamento SP3'!$Z$2:$Z$692,'Infos Relatório'!BQ$1,'Faturamento SP3'!$T$2:$T$692,"Sim")</f>
        <v>0</v>
      </c>
      <c r="BU116" s="27" t="e">
        <f t="shared" si="48"/>
        <v>#DIV/0!</v>
      </c>
      <c r="BV116" s="24">
        <f>SUMIFS('Faturamento SP3'!$H$2:$H$692,'Faturamento SP3'!$D$2:$D$692,'Infos Relatório'!$B$84,'Faturamento SP3'!$E$2:$E$692,'Infos Relatório'!$B116,'Faturamento SP3'!$Z$2:$Z$692,'Infos Relatório'!BQ$1)</f>
        <v>0</v>
      </c>
    </row>
    <row r="117" spans="2:74">
      <c r="B117" s="17" t="s">
        <v>39</v>
      </c>
      <c r="C117" s="23">
        <f>COUNTIFS('Faturamento SP3'!$D$2:$D$692,'Infos Relatório'!$B$84,'Faturamento SP3'!$E$2:$E$692,'Infos Relatório'!$B117,'Faturamento SP3'!$Z$2:$Z$692,'Infos Relatório'!C$1)</f>
        <v>0</v>
      </c>
      <c r="D117" s="13">
        <f>SUMIFS('Faturamento SP3'!$G$2:$G$692,'Faturamento SP3'!$D$2:$D$692,'Infos Relatório'!$B$84,'Faturamento SP3'!$E$2:$E$692,'Infos Relatório'!$B117,'Faturamento SP3'!$Z$2:$Z$692,'Infos Relatório'!C$1)</f>
        <v>0</v>
      </c>
      <c r="E117" s="13">
        <f>SUMIFS('Faturamento SP3'!$J$2:$J$692,'Faturamento SP3'!$D$2:$D$692,'Infos Relatório'!$B$84,'Faturamento SP3'!$E$2:$E$692,'Infos Relatório'!$B117,'Faturamento SP3'!$Z$2:$Z$692,'Infos Relatório'!C$1)</f>
        <v>0</v>
      </c>
      <c r="F117" s="14">
        <f>SUMIFS('Faturamento SP3'!$O$2:$O$692,'Faturamento SP3'!$D$2:$D$692,'Infos Relatório'!$B$84,'Faturamento SP3'!$E$2:$E$692,'Infos Relatório'!$B117,'Faturamento SP3'!$Z$2:$Z$692,'Infos Relatório'!C$1,'Faturamento SP3'!$T$2:$T$692,"Sim")+SUMIFS('Faturamento SP3'!$P$2:$P$692,'Faturamento SP3'!$D$2:$D$692,'Infos Relatório'!$B$84,'Faturamento SP3'!$E$2:$E$692,'Infos Relatório'!$B117,'Faturamento SP3'!$Z$2:$Z$692,'Infos Relatório'!C$1,'Faturamento SP3'!$T$2:$T$692,"Sim")</f>
        <v>0</v>
      </c>
      <c r="G117" s="27" t="e">
        <f t="shared" si="37"/>
        <v>#DIV/0!</v>
      </c>
      <c r="H117" s="24">
        <f>SUMIFS('Faturamento SP3'!$H$2:$H$692,'Faturamento SP3'!$D$2:$D$692,'Infos Relatório'!$B$84,'Faturamento SP3'!$E$2:$E$692,'Infos Relatório'!$B117,'Faturamento SP3'!$Z$2:$Z$692,'Infos Relatório'!C$1)</f>
        <v>0</v>
      </c>
      <c r="I117" s="23">
        <f>COUNTIFS('Faturamento SP3'!$D$2:$D$692,'Infos Relatório'!$B$84,'Faturamento SP3'!$E$2:$E$692,'Infos Relatório'!$B117,'Faturamento SP3'!$Z$2:$Z$692,'Infos Relatório'!I$1)</f>
        <v>0</v>
      </c>
      <c r="J117" s="13">
        <f>SUMIFS('Faturamento SP3'!$G$2:$G$692,'Faturamento SP3'!$D$2:$D$692,'Infos Relatório'!$B$84,'Faturamento SP3'!$E$2:$E$692,'Infos Relatório'!$B117,'Faturamento SP3'!$Z$2:$Z$692,'Infos Relatório'!I$1)</f>
        <v>0</v>
      </c>
      <c r="K117" s="13">
        <f>SUMIFS('Faturamento SP3'!$J$2:$J$692,'Faturamento SP3'!$D$2:$D$692,'Infos Relatório'!$B$84,'Faturamento SP3'!$E$2:$E$692,'Infos Relatório'!$B117,'Faturamento SP3'!$Z$2:$Z$692,'Infos Relatório'!I$1)</f>
        <v>0</v>
      </c>
      <c r="L117" s="14">
        <f>SUMIFS('Faturamento SP3'!$O$2:$O$692,'Faturamento SP3'!$D$2:$D$692,'Infos Relatório'!$B$84,'Faturamento SP3'!$E$2:$E$692,'Infos Relatório'!$B117,'Faturamento SP3'!$Z$2:$Z$692,'Infos Relatório'!I$1,'Faturamento SP3'!$T$2:$T$692,"Sim")+SUMIFS('Faturamento SP3'!$P$2:$P$692,'Faturamento SP3'!$D$2:$D$692,'Infos Relatório'!$B$84,'Faturamento SP3'!$E$2:$E$692,'Infos Relatório'!$B117,'Faturamento SP3'!$Z$2:$Z$692,'Infos Relatório'!I$1,'Faturamento SP3'!$T$2:$T$692,"Sim")</f>
        <v>0</v>
      </c>
      <c r="M117" s="27" t="e">
        <f t="shared" si="38"/>
        <v>#DIV/0!</v>
      </c>
      <c r="N117" s="24">
        <f>SUMIFS('Faturamento SP3'!$H$2:$H$692,'Faturamento SP3'!$D$2:$D$692,'Infos Relatório'!$B$84,'Faturamento SP3'!$E$2:$E$692,'Infos Relatório'!$B117,'Faturamento SP3'!$Z$2:$Z$692,'Infos Relatório'!I$1)</f>
        <v>0</v>
      </c>
      <c r="O117" s="23">
        <f>COUNTIFS('Faturamento SP3'!$D$2:$D$692,'Infos Relatório'!$B$84,'Faturamento SP3'!$E$2:$E$692,'Infos Relatório'!$B117,'Faturamento SP3'!$Z$2:$Z$692,'Infos Relatório'!O$1)</f>
        <v>0</v>
      </c>
      <c r="P117" s="13">
        <f>SUMIFS('Faturamento SP3'!$G$2:$G$692,'Faturamento SP3'!$D$2:$D$692,'Infos Relatório'!$B$84,'Faturamento SP3'!$E$2:$E$692,'Infos Relatório'!$B117,'Faturamento SP3'!$Z$2:$Z$692,'Infos Relatório'!O$1)</f>
        <v>0</v>
      </c>
      <c r="Q117" s="13">
        <f>SUMIFS('Faturamento SP3'!$J$2:$J$692,'Faturamento SP3'!$D$2:$D$692,'Infos Relatório'!$B$84,'Faturamento SP3'!$E$2:$E$692,'Infos Relatório'!$B117,'Faturamento SP3'!$Z$2:$Z$692,'Infos Relatório'!O$1)</f>
        <v>0</v>
      </c>
      <c r="R117" s="14">
        <f>SUMIFS('Faturamento SP3'!$O$2:$O$692,'Faturamento SP3'!$D$2:$D$692,'Infos Relatório'!$B$84,'Faturamento SP3'!$E$2:$E$692,'Infos Relatório'!$B117,'Faturamento SP3'!$Z$2:$Z$692,'Infos Relatório'!O$1,'Faturamento SP3'!$T$2:$T$692,"Sim")+SUMIFS('Faturamento SP3'!$P$2:$P$692,'Faturamento SP3'!$D$2:$D$692,'Infos Relatório'!$B$84,'Faturamento SP3'!$E$2:$E$692,'Infos Relatório'!$B117,'Faturamento SP3'!$Z$2:$Z$692,'Infos Relatório'!O$1,'Faturamento SP3'!$T$2:$T$692,"Sim")</f>
        <v>0</v>
      </c>
      <c r="S117" s="27" t="e">
        <f t="shared" si="39"/>
        <v>#DIV/0!</v>
      </c>
      <c r="T117" s="24">
        <f>SUMIFS('Faturamento SP3'!$H$2:$H$692,'Faturamento SP3'!$D$2:$D$692,'Infos Relatório'!$B$84,'Faturamento SP3'!$E$2:$E$692,'Infos Relatório'!$B117,'Faturamento SP3'!$Z$2:$Z$692,'Infos Relatório'!O$1)</f>
        <v>0</v>
      </c>
      <c r="U117" s="23">
        <f>COUNTIFS('Faturamento SP3'!$D$2:$D$692,'Infos Relatório'!$B$84,'Faturamento SP3'!$E$2:$E$692,'Infos Relatório'!$B117,'Faturamento SP3'!$Z$2:$Z$692,'Infos Relatório'!U$1)</f>
        <v>0</v>
      </c>
      <c r="V117" s="13">
        <f>SUMIFS('Faturamento SP3'!$G$2:$G$692,'Faturamento SP3'!$D$2:$D$692,'Infos Relatório'!$B$84,'Faturamento SP3'!$E$2:$E$692,'Infos Relatório'!$B117,'Faturamento SP3'!$Z$2:$Z$692,'Infos Relatório'!U$1)</f>
        <v>0</v>
      </c>
      <c r="W117" s="13">
        <f>SUMIFS('Faturamento SP3'!$J$2:$J$692,'Faturamento SP3'!$D$2:$D$692,'Infos Relatório'!$B$84,'Faturamento SP3'!$E$2:$E$692,'Infos Relatório'!$B117,'Faturamento SP3'!$Z$2:$Z$692,'Infos Relatório'!U$1)</f>
        <v>0</v>
      </c>
      <c r="X117" s="14">
        <f>SUMIFS('Faturamento SP3'!$O$2:$O$692,'Faturamento SP3'!$D$2:$D$692,'Infos Relatório'!$B$84,'Faturamento SP3'!$E$2:$E$692,'Infos Relatório'!$B117,'Faturamento SP3'!$Z$2:$Z$692,'Infos Relatório'!U$1,'Faturamento SP3'!$T$2:$T$692,"Sim")+SUMIFS('Faturamento SP3'!$P$2:$P$692,'Faturamento SP3'!$D$2:$D$692,'Infos Relatório'!$B$84,'Faturamento SP3'!$E$2:$E$692,'Infos Relatório'!$B117,'Faturamento SP3'!$Z$2:$Z$692,'Infos Relatório'!U$1,'Faturamento SP3'!$T$2:$T$692,"Sim")</f>
        <v>0</v>
      </c>
      <c r="Y117" s="27" t="e">
        <f t="shared" si="40"/>
        <v>#DIV/0!</v>
      </c>
      <c r="Z117" s="24">
        <f>SUMIFS('Faturamento SP3'!$H$2:$H$692,'Faturamento SP3'!$D$2:$D$692,'Infos Relatório'!$B$84,'Faturamento SP3'!$E$2:$E$692,'Infos Relatório'!$B117,'Faturamento SP3'!$Z$2:$Z$692,'Infos Relatório'!U$1)</f>
        <v>0</v>
      </c>
      <c r="AA117" s="23">
        <f>COUNTIFS('Faturamento SP3'!$D$2:$D$692,'Infos Relatório'!$B$84,'Faturamento SP3'!$E$2:$E$692,'Infos Relatório'!$B117,'Faturamento SP3'!$Z$2:$Z$692,'Infos Relatório'!AA$1)</f>
        <v>0</v>
      </c>
      <c r="AB117" s="13">
        <f>SUMIFS('Faturamento SP3'!$G$2:$G$692,'Faturamento SP3'!$D$2:$D$692,'Infos Relatório'!$B$84,'Faturamento SP3'!$E$2:$E$692,'Infos Relatório'!$B117,'Faturamento SP3'!$Z$2:$Z$692,'Infos Relatório'!AA$1)</f>
        <v>0</v>
      </c>
      <c r="AC117" s="13">
        <f>SUMIFS('Faturamento SP3'!$J$2:$J$692,'Faturamento SP3'!$D$2:$D$692,'Infos Relatório'!$B$84,'Faturamento SP3'!$E$2:$E$692,'Infos Relatório'!$B117,'Faturamento SP3'!$Z$2:$Z$692,'Infos Relatório'!AA$1)</f>
        <v>0</v>
      </c>
      <c r="AD117" s="14">
        <f>SUMIFS('Faturamento SP3'!$O$2:$O$692,'Faturamento SP3'!$D$2:$D$692,'Infos Relatório'!$B$84,'Faturamento SP3'!$E$2:$E$692,'Infos Relatório'!$B117,'Faturamento SP3'!$Z$2:$Z$692,'Infos Relatório'!AA$1,'Faturamento SP3'!$T$2:$T$692,"Sim")+SUMIFS('Faturamento SP3'!$P$2:$P$692,'Faturamento SP3'!$D$2:$D$692,'Infos Relatório'!$B$84,'Faturamento SP3'!$E$2:$E$692,'Infos Relatório'!$B117,'Faturamento SP3'!$Z$2:$Z$692,'Infos Relatório'!AA$1,'Faturamento SP3'!$T$2:$T$692,"Sim")</f>
        <v>0</v>
      </c>
      <c r="AE117" s="27" t="e">
        <f t="shared" si="41"/>
        <v>#DIV/0!</v>
      </c>
      <c r="AF117" s="24">
        <f>SUMIFS('Faturamento SP3'!$H$2:$H$692,'Faturamento SP3'!$D$2:$D$692,'Infos Relatório'!$B$84,'Faturamento SP3'!$E$2:$E$692,'Infos Relatório'!$B117,'Faturamento SP3'!$Z$2:$Z$692,'Infos Relatório'!AA$1)</f>
        <v>0</v>
      </c>
      <c r="AG117" s="23">
        <f>COUNTIFS('Faturamento SP3'!$D$2:$D$692,'Infos Relatório'!$B$84,'Faturamento SP3'!$E$2:$E$692,'Infos Relatório'!$B117,'Faturamento SP3'!$Z$2:$Z$692,'Infos Relatório'!AG$1)</f>
        <v>0</v>
      </c>
      <c r="AH117" s="13">
        <f>SUMIFS('Faturamento SP3'!$G$2:$G$692,'Faturamento SP3'!$D$2:$D$692,'Infos Relatório'!$B$84,'Faturamento SP3'!$E$2:$E$692,'Infos Relatório'!$B117,'Faturamento SP3'!$Z$2:$Z$692,'Infos Relatório'!AG$1)</f>
        <v>0</v>
      </c>
      <c r="AI117" s="13">
        <f>SUMIFS('Faturamento SP3'!$J$2:$J$692,'Faturamento SP3'!$D$2:$D$692,'Infos Relatório'!$B$84,'Faturamento SP3'!$E$2:$E$692,'Infos Relatório'!$B117,'Faturamento SP3'!$Z$2:$Z$692,'Infos Relatório'!AG$1)</f>
        <v>0</v>
      </c>
      <c r="AJ117" s="14">
        <f>SUMIFS('Faturamento SP3'!$O$2:$O$692,'Faturamento SP3'!$D$2:$D$692,'Infos Relatório'!$B$84,'Faturamento SP3'!$E$2:$E$692,'Infos Relatório'!$B117,'Faturamento SP3'!$Z$2:$Z$692,'Infos Relatório'!AG$1,'Faturamento SP3'!$T$2:$T$692,"Sim")+SUMIFS('Faturamento SP3'!$P$2:$P$692,'Faturamento SP3'!$D$2:$D$692,'Infos Relatório'!$B$84,'Faturamento SP3'!$E$2:$E$692,'Infos Relatório'!$B117,'Faturamento SP3'!$Z$2:$Z$692,'Infos Relatório'!AG$1,'Faturamento SP3'!$T$2:$T$692,"Sim")</f>
        <v>0</v>
      </c>
      <c r="AK117" s="27" t="e">
        <f t="shared" si="42"/>
        <v>#DIV/0!</v>
      </c>
      <c r="AL117" s="24">
        <f>SUMIFS('Faturamento SP3'!$H$2:$H$692,'Faturamento SP3'!$D$2:$D$692,'Infos Relatório'!$B$84,'Faturamento SP3'!$E$2:$E$692,'Infos Relatório'!$B117,'Faturamento SP3'!$Z$2:$Z$692,'Infos Relatório'!AG$1)</f>
        <v>0</v>
      </c>
      <c r="AM117" s="23">
        <f>COUNTIFS('Faturamento SP3'!$D$2:$D$692,'Infos Relatório'!$B$84,'Faturamento SP3'!$E$2:$E$692,'Infos Relatório'!$B117,'Faturamento SP3'!$Z$2:$Z$692,'Infos Relatório'!AM$1)</f>
        <v>0</v>
      </c>
      <c r="AN117" s="13">
        <f>SUMIFS('Faturamento SP3'!$G$2:$G$692,'Faturamento SP3'!$D$2:$D$692,'Infos Relatório'!$B$84,'Faturamento SP3'!$E$2:$E$692,'Infos Relatório'!$B117,'Faturamento SP3'!$Z$2:$Z$692,'Infos Relatório'!AM$1)</f>
        <v>0</v>
      </c>
      <c r="AO117" s="13">
        <f>SUMIFS('Faturamento SP3'!$J$2:$J$692,'Faturamento SP3'!$D$2:$D$692,'Infos Relatório'!$B$84,'Faturamento SP3'!$E$2:$E$692,'Infos Relatório'!$B117,'Faturamento SP3'!$Z$2:$Z$692,'Infos Relatório'!AM$1)</f>
        <v>0</v>
      </c>
      <c r="AP117" s="14">
        <f>SUMIFS('Faturamento SP3'!$O$2:$O$692,'Faturamento SP3'!$D$2:$D$692,'Infos Relatório'!$B$84,'Faturamento SP3'!$E$2:$E$692,'Infos Relatório'!$B117,'Faturamento SP3'!$Z$2:$Z$692,'Infos Relatório'!AM$1,'Faturamento SP3'!$T$2:$T$692,"Sim")+SUMIFS('Faturamento SP3'!$P$2:$P$692,'Faturamento SP3'!$D$2:$D$692,'Infos Relatório'!$B$84,'Faturamento SP3'!$E$2:$E$692,'Infos Relatório'!$B117,'Faturamento SP3'!$Z$2:$Z$692,'Infos Relatório'!AM$1,'Faturamento SP3'!$T$2:$T$692,"Sim")</f>
        <v>0</v>
      </c>
      <c r="AQ117" s="27" t="e">
        <f t="shared" si="43"/>
        <v>#DIV/0!</v>
      </c>
      <c r="AR117" s="24">
        <f>SUMIFS('Faturamento SP3'!$H$2:$H$692,'Faturamento SP3'!$D$2:$D$692,'Infos Relatório'!$B$84,'Faturamento SP3'!$E$2:$E$692,'Infos Relatório'!$B117,'Faturamento SP3'!$Z$2:$Z$692,'Infos Relatório'!AM$1)</f>
        <v>0</v>
      </c>
      <c r="AS117" s="23">
        <f>COUNTIFS('Faturamento SP3'!$D$2:$D$692,'Infos Relatório'!$B$84,'Faturamento SP3'!$E$2:$E$692,'Infos Relatório'!$B117,'Faturamento SP3'!$Z$2:$Z$692,'Infos Relatório'!AS$1)</f>
        <v>0</v>
      </c>
      <c r="AT117" s="13">
        <f>SUMIFS('Faturamento SP3'!$G$2:$G$692,'Faturamento SP3'!$D$2:$D$692,'Infos Relatório'!$B$84,'Faturamento SP3'!$E$2:$E$692,'Infos Relatório'!$B117,'Faturamento SP3'!$Z$2:$Z$692,'Infos Relatório'!AS$1)</f>
        <v>0</v>
      </c>
      <c r="AU117" s="13">
        <f>SUMIFS('Faturamento SP3'!$J$2:$J$692,'Faturamento SP3'!$D$2:$D$692,'Infos Relatório'!$B$84,'Faturamento SP3'!$E$2:$E$692,'Infos Relatório'!$B117,'Faturamento SP3'!$Z$2:$Z$692,'Infos Relatório'!AS$1)</f>
        <v>0</v>
      </c>
      <c r="AV117" s="14">
        <f>SUMIFS('Faturamento SP3'!$O$2:$O$692,'Faturamento SP3'!$D$2:$D$692,'Infos Relatório'!$B$84,'Faturamento SP3'!$E$2:$E$692,'Infos Relatório'!$B117,'Faturamento SP3'!$Z$2:$Z$692,'Infos Relatório'!AS$1,'Faturamento SP3'!$T$2:$T$692,"Sim")+SUMIFS('Faturamento SP3'!$P$2:$P$692,'Faturamento SP3'!$D$2:$D$692,'Infos Relatório'!$B$84,'Faturamento SP3'!$E$2:$E$692,'Infos Relatório'!$B117,'Faturamento SP3'!$Z$2:$Z$692,'Infos Relatório'!AS$1,'Faturamento SP3'!$T$2:$T$692,"Sim")</f>
        <v>0</v>
      </c>
      <c r="AW117" s="27" t="e">
        <f t="shared" si="44"/>
        <v>#DIV/0!</v>
      </c>
      <c r="AX117" s="24">
        <f>SUMIFS('Faturamento SP3'!$H$2:$H$692,'Faturamento SP3'!$D$2:$D$692,'Infos Relatório'!$B$84,'Faturamento SP3'!$E$2:$E$692,'Infos Relatório'!$B117,'Faturamento SP3'!$Z$2:$Z$692,'Infos Relatório'!AS$1)</f>
        <v>0</v>
      </c>
      <c r="AY117" s="23">
        <f>COUNTIFS('Faturamento SP3'!$D$2:$D$692,'Infos Relatório'!$B$84,'Faturamento SP3'!$E$2:$E$692,'Infos Relatório'!$B117,'Faturamento SP3'!$Z$2:$Z$692,'Infos Relatório'!AY$1)</f>
        <v>0</v>
      </c>
      <c r="AZ117" s="13">
        <f>SUMIFS('Faturamento SP3'!$G$2:$G$692,'Faturamento SP3'!$D$2:$D$692,'Infos Relatório'!$B$84,'Faturamento SP3'!$E$2:$E$692,'Infos Relatório'!$B117,'Faturamento SP3'!$Z$2:$Z$692,'Infos Relatório'!AY$1)</f>
        <v>0</v>
      </c>
      <c r="BA117" s="13">
        <f>SUMIFS('Faturamento SP3'!$J$2:$J$692,'Faturamento SP3'!$D$2:$D$692,'Infos Relatório'!$B$84,'Faturamento SP3'!$E$2:$E$692,'Infos Relatório'!$B117,'Faturamento SP3'!$Z$2:$Z$692,'Infos Relatório'!AY$1)</f>
        <v>0</v>
      </c>
      <c r="BB117" s="14">
        <f>SUMIFS('Faturamento SP3'!$O$2:$O$692,'Faturamento SP3'!$D$2:$D$692,'Infos Relatório'!$B$84,'Faturamento SP3'!$E$2:$E$692,'Infos Relatório'!$B117,'Faturamento SP3'!$Z$2:$Z$692,'Infos Relatório'!AY$1,'Faturamento SP3'!$T$2:$T$692,"Sim")+SUMIFS('Faturamento SP3'!$P$2:$P$692,'Faturamento SP3'!$D$2:$D$692,'Infos Relatório'!$B$84,'Faturamento SP3'!$E$2:$E$692,'Infos Relatório'!$B117,'Faturamento SP3'!$Z$2:$Z$692,'Infos Relatório'!AY$1,'Faturamento SP3'!$T$2:$T$692,"Sim")</f>
        <v>0</v>
      </c>
      <c r="BC117" s="27" t="e">
        <f t="shared" si="45"/>
        <v>#DIV/0!</v>
      </c>
      <c r="BD117" s="24">
        <f>SUMIFS('Faturamento SP3'!$H$2:$H$692,'Faturamento SP3'!$D$2:$D$692,'Infos Relatório'!$B$84,'Faturamento SP3'!$E$2:$E$692,'Infos Relatório'!$B117,'Faturamento SP3'!$Z$2:$Z$692,'Infos Relatório'!AY$1)</f>
        <v>0</v>
      </c>
      <c r="BE117" s="23">
        <f>COUNTIFS('Faturamento SP3'!$D$2:$D$692,'Infos Relatório'!$B$84,'Faturamento SP3'!$E$2:$E$692,'Infos Relatório'!$B117,'Faturamento SP3'!$Z$2:$Z$692,'Infos Relatório'!BE$1)</f>
        <v>0</v>
      </c>
      <c r="BF117" s="13">
        <f>SUMIFS('Faturamento SP3'!$G$2:$G$692,'Faturamento SP3'!$D$2:$D$692,'Infos Relatório'!$B$84,'Faturamento SP3'!$E$2:$E$692,'Infos Relatório'!$B117,'Faturamento SP3'!$Z$2:$Z$692,'Infos Relatório'!BE$1)</f>
        <v>0</v>
      </c>
      <c r="BG117" s="13">
        <f>SUMIFS('Faturamento SP3'!$J$2:$J$692,'Faturamento SP3'!$D$2:$D$692,'Infos Relatório'!$B$84,'Faturamento SP3'!$E$2:$E$692,'Infos Relatório'!$B117,'Faturamento SP3'!$Z$2:$Z$692,'Infos Relatório'!BE$1)</f>
        <v>0</v>
      </c>
      <c r="BH117" s="14">
        <f>SUMIFS('Faturamento SP3'!$O$2:$O$692,'Faturamento SP3'!$D$2:$D$692,'Infos Relatório'!$B$84,'Faturamento SP3'!$E$2:$E$692,'Infos Relatório'!$B117,'Faturamento SP3'!$Z$2:$Z$692,'Infos Relatório'!BE$1,'Faturamento SP3'!$T$2:$T$692,"Sim")+SUMIFS('Faturamento SP3'!$P$2:$P$692,'Faturamento SP3'!$D$2:$D$692,'Infos Relatório'!$B$84,'Faturamento SP3'!$E$2:$E$692,'Infos Relatório'!$B117,'Faturamento SP3'!$Z$2:$Z$692,'Infos Relatório'!BE$1,'Faturamento SP3'!$T$2:$T$692,"Sim")</f>
        <v>0</v>
      </c>
      <c r="BI117" s="27" t="e">
        <f t="shared" si="46"/>
        <v>#DIV/0!</v>
      </c>
      <c r="BJ117" s="24">
        <f>SUMIFS('Faturamento SP3'!$H$2:$H$692,'Faturamento SP3'!$D$2:$D$692,'Infos Relatório'!$B$84,'Faturamento SP3'!$E$2:$E$692,'Infos Relatório'!$B117,'Faturamento SP3'!$Z$2:$Z$692,'Infos Relatório'!BE$1)</f>
        <v>0</v>
      </c>
      <c r="BK117" s="23">
        <f>COUNTIFS('Faturamento SP3'!$D$2:$D$692,'Infos Relatório'!$B$84,'Faturamento SP3'!$E$2:$E$692,'Infos Relatório'!$B117,'Faturamento SP3'!$Z$2:$Z$692,'Infos Relatório'!BK$1)</f>
        <v>0</v>
      </c>
      <c r="BL117" s="13">
        <f>SUMIFS('Faturamento SP3'!$G$2:$G$692,'Faturamento SP3'!$D$2:$D$692,'Infos Relatório'!$B$84,'Faturamento SP3'!$E$2:$E$692,'Infos Relatório'!$B117,'Faturamento SP3'!$Z$2:$Z$692,'Infos Relatório'!BK$1)</f>
        <v>0</v>
      </c>
      <c r="BM117" s="13">
        <f>SUMIFS('Faturamento SP3'!$J$2:$J$692,'Faturamento SP3'!$D$2:$D$692,'Infos Relatório'!$B$84,'Faturamento SP3'!$E$2:$E$692,'Infos Relatório'!$B117,'Faturamento SP3'!$Z$2:$Z$692,'Infos Relatório'!BK$1)</f>
        <v>0</v>
      </c>
      <c r="BN117" s="14">
        <f>SUMIFS('Faturamento SP3'!$O$2:$O$692,'Faturamento SP3'!$D$2:$D$692,'Infos Relatório'!$B$84,'Faturamento SP3'!$E$2:$E$692,'Infos Relatório'!$B117,'Faturamento SP3'!$Z$2:$Z$692,'Infos Relatório'!BK$1,'Faturamento SP3'!$T$2:$T$692,"Sim")+SUMIFS('Faturamento SP3'!$P$2:$P$692,'Faturamento SP3'!$D$2:$D$692,'Infos Relatório'!$B$84,'Faturamento SP3'!$E$2:$E$692,'Infos Relatório'!$B117,'Faturamento SP3'!$Z$2:$Z$692,'Infos Relatório'!BK$1,'Faturamento SP3'!$T$2:$T$692,"Sim")</f>
        <v>0</v>
      </c>
      <c r="BO117" s="27" t="e">
        <f t="shared" si="47"/>
        <v>#DIV/0!</v>
      </c>
      <c r="BP117" s="24">
        <f>SUMIFS('Faturamento SP3'!$H$2:$H$692,'Faturamento SP3'!$D$2:$D$692,'Infos Relatório'!$B$84,'Faturamento SP3'!$E$2:$E$692,'Infos Relatório'!$B117,'Faturamento SP3'!$Z$2:$Z$692,'Infos Relatório'!BK$1)</f>
        <v>0</v>
      </c>
      <c r="BQ117" s="23">
        <f>COUNTIFS('Faturamento SP3'!$D$2:$D$692,'Infos Relatório'!$B$84,'Faturamento SP3'!$E$2:$E$692,'Infos Relatório'!$B117,'Faturamento SP3'!$Z$2:$Z$692,'Infos Relatório'!BQ$1)</f>
        <v>0</v>
      </c>
      <c r="BR117" s="13">
        <f>SUMIFS('Faturamento SP3'!$G$2:$G$692,'Faturamento SP3'!$D$2:$D$692,'Infos Relatório'!$B$84,'Faturamento SP3'!$E$2:$E$692,'Infos Relatório'!$B117,'Faturamento SP3'!$Z$2:$Z$692,'Infos Relatório'!BQ$1)</f>
        <v>0</v>
      </c>
      <c r="BS117" s="13">
        <f>SUMIFS('Faturamento SP3'!$J$2:$J$692,'Faturamento SP3'!$D$2:$D$692,'Infos Relatório'!$B$84,'Faturamento SP3'!$E$2:$E$692,'Infos Relatório'!$B117,'Faturamento SP3'!$Z$2:$Z$692,'Infos Relatório'!BQ$1)</f>
        <v>0</v>
      </c>
      <c r="BT117" s="14">
        <f>SUMIFS('Faturamento SP3'!$O$2:$O$692,'Faturamento SP3'!$D$2:$D$692,'Infos Relatório'!$B$84,'Faturamento SP3'!$E$2:$E$692,'Infos Relatório'!$B117,'Faturamento SP3'!$Z$2:$Z$692,'Infos Relatório'!BQ$1,'Faturamento SP3'!$T$2:$T$692,"Sim")+SUMIFS('Faturamento SP3'!$P$2:$P$692,'Faturamento SP3'!$D$2:$D$692,'Infos Relatório'!$B$84,'Faturamento SP3'!$E$2:$E$692,'Infos Relatório'!$B117,'Faturamento SP3'!$Z$2:$Z$692,'Infos Relatório'!BQ$1,'Faturamento SP3'!$T$2:$T$692,"Sim")</f>
        <v>0</v>
      </c>
      <c r="BU117" s="27" t="e">
        <f t="shared" si="48"/>
        <v>#DIV/0!</v>
      </c>
      <c r="BV117" s="24">
        <f>SUMIFS('Faturamento SP3'!$H$2:$H$692,'Faturamento SP3'!$D$2:$D$692,'Infos Relatório'!$B$84,'Faturamento SP3'!$E$2:$E$692,'Infos Relatório'!$B117,'Faturamento SP3'!$Z$2:$Z$692,'Infos Relatório'!BQ$1)</f>
        <v>0</v>
      </c>
    </row>
    <row r="118" spans="2:74">
      <c r="B118" s="17" t="s">
        <v>40</v>
      </c>
      <c r="C118" s="23">
        <f>COUNTIFS('Faturamento SP3'!$D$2:$D$692,'Infos Relatório'!$B$84,'Faturamento SP3'!$E$2:$E$692,'Infos Relatório'!$B118,'Faturamento SP3'!$Z$2:$Z$692,'Infos Relatório'!C$1)</f>
        <v>0</v>
      </c>
      <c r="D118" s="13">
        <f>SUMIFS('Faturamento SP3'!$G$2:$G$692,'Faturamento SP3'!$D$2:$D$692,'Infos Relatório'!$B$84,'Faturamento SP3'!$E$2:$E$692,'Infos Relatório'!$B118,'Faturamento SP3'!$Z$2:$Z$692,'Infos Relatório'!C$1)</f>
        <v>0</v>
      </c>
      <c r="E118" s="13">
        <f>SUMIFS('Faturamento SP3'!$J$2:$J$692,'Faturamento SP3'!$D$2:$D$692,'Infos Relatório'!$B$84,'Faturamento SP3'!$E$2:$E$692,'Infos Relatório'!$B118,'Faturamento SP3'!$Z$2:$Z$692,'Infos Relatório'!C$1)</f>
        <v>0</v>
      </c>
      <c r="F118" s="14">
        <f>SUMIFS('Faturamento SP3'!$O$2:$O$692,'Faturamento SP3'!$D$2:$D$692,'Infos Relatório'!$B$84,'Faturamento SP3'!$E$2:$E$692,'Infos Relatório'!$B118,'Faturamento SP3'!$Z$2:$Z$692,'Infos Relatório'!C$1,'Faturamento SP3'!$T$2:$T$692,"Sim")+SUMIFS('Faturamento SP3'!$P$2:$P$692,'Faturamento SP3'!$D$2:$D$692,'Infos Relatório'!$B$84,'Faturamento SP3'!$E$2:$E$692,'Infos Relatório'!$B118,'Faturamento SP3'!$Z$2:$Z$692,'Infos Relatório'!C$1,'Faturamento SP3'!$T$2:$T$692,"Sim")</f>
        <v>0</v>
      </c>
      <c r="G118" s="27" t="e">
        <f t="shared" si="37"/>
        <v>#DIV/0!</v>
      </c>
      <c r="H118" s="24">
        <f>SUMIFS('Faturamento SP3'!$H$2:$H$692,'Faturamento SP3'!$D$2:$D$692,'Infos Relatório'!$B$84,'Faturamento SP3'!$E$2:$E$692,'Infos Relatório'!$B118,'Faturamento SP3'!$Z$2:$Z$692,'Infos Relatório'!C$1)</f>
        <v>0</v>
      </c>
      <c r="I118" s="23">
        <f>COUNTIFS('Faturamento SP3'!$D$2:$D$692,'Infos Relatório'!$B$84,'Faturamento SP3'!$E$2:$E$692,'Infos Relatório'!$B118,'Faturamento SP3'!$Z$2:$Z$692,'Infos Relatório'!I$1)</f>
        <v>0</v>
      </c>
      <c r="J118" s="13">
        <f>SUMIFS('Faturamento SP3'!$G$2:$G$692,'Faturamento SP3'!$D$2:$D$692,'Infos Relatório'!$B$84,'Faturamento SP3'!$E$2:$E$692,'Infos Relatório'!$B118,'Faturamento SP3'!$Z$2:$Z$692,'Infos Relatório'!I$1)</f>
        <v>0</v>
      </c>
      <c r="K118" s="13">
        <f>SUMIFS('Faturamento SP3'!$J$2:$J$692,'Faturamento SP3'!$D$2:$D$692,'Infos Relatório'!$B$84,'Faturamento SP3'!$E$2:$E$692,'Infos Relatório'!$B118,'Faturamento SP3'!$Z$2:$Z$692,'Infos Relatório'!I$1)</f>
        <v>0</v>
      </c>
      <c r="L118" s="14">
        <f>SUMIFS('Faturamento SP3'!$O$2:$O$692,'Faturamento SP3'!$D$2:$D$692,'Infos Relatório'!$B$84,'Faturamento SP3'!$E$2:$E$692,'Infos Relatório'!$B118,'Faturamento SP3'!$Z$2:$Z$692,'Infos Relatório'!I$1,'Faturamento SP3'!$T$2:$T$692,"Sim")+SUMIFS('Faturamento SP3'!$P$2:$P$692,'Faturamento SP3'!$D$2:$D$692,'Infos Relatório'!$B$84,'Faturamento SP3'!$E$2:$E$692,'Infos Relatório'!$B118,'Faturamento SP3'!$Z$2:$Z$692,'Infos Relatório'!I$1,'Faturamento SP3'!$T$2:$T$692,"Sim")</f>
        <v>0</v>
      </c>
      <c r="M118" s="27" t="e">
        <f t="shared" si="38"/>
        <v>#DIV/0!</v>
      </c>
      <c r="N118" s="24">
        <f>SUMIFS('Faturamento SP3'!$H$2:$H$692,'Faturamento SP3'!$D$2:$D$692,'Infos Relatório'!$B$84,'Faturamento SP3'!$E$2:$E$692,'Infos Relatório'!$B118,'Faturamento SP3'!$Z$2:$Z$692,'Infos Relatório'!I$1)</f>
        <v>0</v>
      </c>
      <c r="O118" s="23">
        <f>COUNTIFS('Faturamento SP3'!$D$2:$D$692,'Infos Relatório'!$B$84,'Faturamento SP3'!$E$2:$E$692,'Infos Relatório'!$B118,'Faturamento SP3'!$Z$2:$Z$692,'Infos Relatório'!O$1)</f>
        <v>0</v>
      </c>
      <c r="P118" s="13">
        <f>SUMIFS('Faturamento SP3'!$G$2:$G$692,'Faturamento SP3'!$D$2:$D$692,'Infos Relatório'!$B$84,'Faturamento SP3'!$E$2:$E$692,'Infos Relatório'!$B118,'Faturamento SP3'!$Z$2:$Z$692,'Infos Relatório'!O$1)</f>
        <v>0</v>
      </c>
      <c r="Q118" s="13">
        <f>SUMIFS('Faturamento SP3'!$J$2:$J$692,'Faturamento SP3'!$D$2:$D$692,'Infos Relatório'!$B$84,'Faturamento SP3'!$E$2:$E$692,'Infos Relatório'!$B118,'Faturamento SP3'!$Z$2:$Z$692,'Infos Relatório'!O$1)</f>
        <v>0</v>
      </c>
      <c r="R118" s="14">
        <f>SUMIFS('Faturamento SP3'!$O$2:$O$692,'Faturamento SP3'!$D$2:$D$692,'Infos Relatório'!$B$84,'Faturamento SP3'!$E$2:$E$692,'Infos Relatório'!$B118,'Faturamento SP3'!$Z$2:$Z$692,'Infos Relatório'!O$1,'Faturamento SP3'!$T$2:$T$692,"Sim")+SUMIFS('Faturamento SP3'!$P$2:$P$692,'Faturamento SP3'!$D$2:$D$692,'Infos Relatório'!$B$84,'Faturamento SP3'!$E$2:$E$692,'Infos Relatório'!$B118,'Faturamento SP3'!$Z$2:$Z$692,'Infos Relatório'!O$1,'Faturamento SP3'!$T$2:$T$692,"Sim")</f>
        <v>0</v>
      </c>
      <c r="S118" s="27" t="e">
        <f t="shared" si="39"/>
        <v>#DIV/0!</v>
      </c>
      <c r="T118" s="24">
        <f>SUMIFS('Faturamento SP3'!$H$2:$H$692,'Faturamento SP3'!$D$2:$D$692,'Infos Relatório'!$B$84,'Faturamento SP3'!$E$2:$E$692,'Infos Relatório'!$B118,'Faturamento SP3'!$Z$2:$Z$692,'Infos Relatório'!O$1)</f>
        <v>0</v>
      </c>
      <c r="U118" s="23">
        <f>COUNTIFS('Faturamento SP3'!$D$2:$D$692,'Infos Relatório'!$B$84,'Faturamento SP3'!$E$2:$E$692,'Infos Relatório'!$B118,'Faturamento SP3'!$Z$2:$Z$692,'Infos Relatório'!U$1)</f>
        <v>0</v>
      </c>
      <c r="V118" s="13">
        <f>SUMIFS('Faturamento SP3'!$G$2:$G$692,'Faturamento SP3'!$D$2:$D$692,'Infos Relatório'!$B$84,'Faturamento SP3'!$E$2:$E$692,'Infos Relatório'!$B118,'Faturamento SP3'!$Z$2:$Z$692,'Infos Relatório'!U$1)</f>
        <v>0</v>
      </c>
      <c r="W118" s="13">
        <f>SUMIFS('Faturamento SP3'!$J$2:$J$692,'Faturamento SP3'!$D$2:$D$692,'Infos Relatório'!$B$84,'Faturamento SP3'!$E$2:$E$692,'Infos Relatório'!$B118,'Faturamento SP3'!$Z$2:$Z$692,'Infos Relatório'!U$1)</f>
        <v>0</v>
      </c>
      <c r="X118" s="14">
        <f>SUMIFS('Faturamento SP3'!$O$2:$O$692,'Faturamento SP3'!$D$2:$D$692,'Infos Relatório'!$B$84,'Faturamento SP3'!$E$2:$E$692,'Infos Relatório'!$B118,'Faturamento SP3'!$Z$2:$Z$692,'Infos Relatório'!U$1,'Faturamento SP3'!$T$2:$T$692,"Sim")+SUMIFS('Faturamento SP3'!$P$2:$P$692,'Faturamento SP3'!$D$2:$D$692,'Infos Relatório'!$B$84,'Faturamento SP3'!$E$2:$E$692,'Infos Relatório'!$B118,'Faturamento SP3'!$Z$2:$Z$692,'Infos Relatório'!U$1,'Faturamento SP3'!$T$2:$T$692,"Sim")</f>
        <v>0</v>
      </c>
      <c r="Y118" s="27" t="e">
        <f t="shared" si="40"/>
        <v>#DIV/0!</v>
      </c>
      <c r="Z118" s="24">
        <f>SUMIFS('Faturamento SP3'!$H$2:$H$692,'Faturamento SP3'!$D$2:$D$692,'Infos Relatório'!$B$84,'Faturamento SP3'!$E$2:$E$692,'Infos Relatório'!$B118,'Faturamento SP3'!$Z$2:$Z$692,'Infos Relatório'!U$1)</f>
        <v>0</v>
      </c>
      <c r="AA118" s="23">
        <f>COUNTIFS('Faturamento SP3'!$D$2:$D$692,'Infos Relatório'!$B$84,'Faturamento SP3'!$E$2:$E$692,'Infos Relatório'!$B118,'Faturamento SP3'!$Z$2:$Z$692,'Infos Relatório'!AA$1)</f>
        <v>0</v>
      </c>
      <c r="AB118" s="13">
        <f>SUMIFS('Faturamento SP3'!$G$2:$G$692,'Faturamento SP3'!$D$2:$D$692,'Infos Relatório'!$B$84,'Faturamento SP3'!$E$2:$E$692,'Infos Relatório'!$B118,'Faturamento SP3'!$Z$2:$Z$692,'Infos Relatório'!AA$1)</f>
        <v>0</v>
      </c>
      <c r="AC118" s="13">
        <f>SUMIFS('Faturamento SP3'!$J$2:$J$692,'Faturamento SP3'!$D$2:$D$692,'Infos Relatório'!$B$84,'Faturamento SP3'!$E$2:$E$692,'Infos Relatório'!$B118,'Faturamento SP3'!$Z$2:$Z$692,'Infos Relatório'!AA$1)</f>
        <v>0</v>
      </c>
      <c r="AD118" s="14">
        <f>SUMIFS('Faturamento SP3'!$O$2:$O$692,'Faturamento SP3'!$D$2:$D$692,'Infos Relatório'!$B$84,'Faturamento SP3'!$E$2:$E$692,'Infos Relatório'!$B118,'Faturamento SP3'!$Z$2:$Z$692,'Infos Relatório'!AA$1,'Faturamento SP3'!$T$2:$T$692,"Sim")+SUMIFS('Faturamento SP3'!$P$2:$P$692,'Faturamento SP3'!$D$2:$D$692,'Infos Relatório'!$B$84,'Faturamento SP3'!$E$2:$E$692,'Infos Relatório'!$B118,'Faturamento SP3'!$Z$2:$Z$692,'Infos Relatório'!AA$1,'Faturamento SP3'!$T$2:$T$692,"Sim")</f>
        <v>0</v>
      </c>
      <c r="AE118" s="27" t="e">
        <f t="shared" si="41"/>
        <v>#DIV/0!</v>
      </c>
      <c r="AF118" s="24">
        <f>SUMIFS('Faturamento SP3'!$H$2:$H$692,'Faturamento SP3'!$D$2:$D$692,'Infos Relatório'!$B$84,'Faturamento SP3'!$E$2:$E$692,'Infos Relatório'!$B118,'Faturamento SP3'!$Z$2:$Z$692,'Infos Relatório'!AA$1)</f>
        <v>0</v>
      </c>
      <c r="AG118" s="23">
        <f>COUNTIFS('Faturamento SP3'!$D$2:$D$692,'Infos Relatório'!$B$84,'Faturamento SP3'!$E$2:$E$692,'Infos Relatório'!$B118,'Faturamento SP3'!$Z$2:$Z$692,'Infos Relatório'!AG$1)</f>
        <v>0</v>
      </c>
      <c r="AH118" s="13">
        <f>SUMIFS('Faturamento SP3'!$G$2:$G$692,'Faturamento SP3'!$D$2:$D$692,'Infos Relatório'!$B$84,'Faturamento SP3'!$E$2:$E$692,'Infos Relatório'!$B118,'Faturamento SP3'!$Z$2:$Z$692,'Infos Relatório'!AG$1)</f>
        <v>0</v>
      </c>
      <c r="AI118" s="13">
        <f>SUMIFS('Faturamento SP3'!$J$2:$J$692,'Faturamento SP3'!$D$2:$D$692,'Infos Relatório'!$B$84,'Faturamento SP3'!$E$2:$E$692,'Infos Relatório'!$B118,'Faturamento SP3'!$Z$2:$Z$692,'Infos Relatório'!AG$1)</f>
        <v>0</v>
      </c>
      <c r="AJ118" s="14">
        <f>SUMIFS('Faturamento SP3'!$O$2:$O$692,'Faturamento SP3'!$D$2:$D$692,'Infos Relatório'!$B$84,'Faturamento SP3'!$E$2:$E$692,'Infos Relatório'!$B118,'Faturamento SP3'!$Z$2:$Z$692,'Infos Relatório'!AG$1,'Faturamento SP3'!$T$2:$T$692,"Sim")+SUMIFS('Faturamento SP3'!$P$2:$P$692,'Faturamento SP3'!$D$2:$D$692,'Infos Relatório'!$B$84,'Faturamento SP3'!$E$2:$E$692,'Infos Relatório'!$B118,'Faturamento SP3'!$Z$2:$Z$692,'Infos Relatório'!AG$1,'Faturamento SP3'!$T$2:$T$692,"Sim")</f>
        <v>0</v>
      </c>
      <c r="AK118" s="27" t="e">
        <f t="shared" si="42"/>
        <v>#DIV/0!</v>
      </c>
      <c r="AL118" s="24">
        <f>SUMIFS('Faturamento SP3'!$H$2:$H$692,'Faturamento SP3'!$D$2:$D$692,'Infos Relatório'!$B$84,'Faturamento SP3'!$E$2:$E$692,'Infos Relatório'!$B118,'Faturamento SP3'!$Z$2:$Z$692,'Infos Relatório'!AG$1)</f>
        <v>0</v>
      </c>
      <c r="AM118" s="23">
        <f>COUNTIFS('Faturamento SP3'!$D$2:$D$692,'Infos Relatório'!$B$84,'Faturamento SP3'!$E$2:$E$692,'Infos Relatório'!$B118,'Faturamento SP3'!$Z$2:$Z$692,'Infos Relatório'!AM$1)</f>
        <v>0</v>
      </c>
      <c r="AN118" s="13">
        <f>SUMIFS('Faturamento SP3'!$G$2:$G$692,'Faturamento SP3'!$D$2:$D$692,'Infos Relatório'!$B$84,'Faturamento SP3'!$E$2:$E$692,'Infos Relatório'!$B118,'Faturamento SP3'!$Z$2:$Z$692,'Infos Relatório'!AM$1)</f>
        <v>0</v>
      </c>
      <c r="AO118" s="13">
        <f>SUMIFS('Faturamento SP3'!$J$2:$J$692,'Faturamento SP3'!$D$2:$D$692,'Infos Relatório'!$B$84,'Faturamento SP3'!$E$2:$E$692,'Infos Relatório'!$B118,'Faturamento SP3'!$Z$2:$Z$692,'Infos Relatório'!AM$1)</f>
        <v>0</v>
      </c>
      <c r="AP118" s="14">
        <f>SUMIFS('Faturamento SP3'!$O$2:$O$692,'Faturamento SP3'!$D$2:$D$692,'Infos Relatório'!$B$84,'Faturamento SP3'!$E$2:$E$692,'Infos Relatório'!$B118,'Faturamento SP3'!$Z$2:$Z$692,'Infos Relatório'!AM$1,'Faturamento SP3'!$T$2:$T$692,"Sim")+SUMIFS('Faturamento SP3'!$P$2:$P$692,'Faturamento SP3'!$D$2:$D$692,'Infos Relatório'!$B$84,'Faturamento SP3'!$E$2:$E$692,'Infos Relatório'!$B118,'Faturamento SP3'!$Z$2:$Z$692,'Infos Relatório'!AM$1,'Faturamento SP3'!$T$2:$T$692,"Sim")</f>
        <v>0</v>
      </c>
      <c r="AQ118" s="27" t="e">
        <f t="shared" si="43"/>
        <v>#DIV/0!</v>
      </c>
      <c r="AR118" s="24">
        <f>SUMIFS('Faturamento SP3'!$H$2:$H$692,'Faturamento SP3'!$D$2:$D$692,'Infos Relatório'!$B$84,'Faturamento SP3'!$E$2:$E$692,'Infos Relatório'!$B118,'Faturamento SP3'!$Z$2:$Z$692,'Infos Relatório'!AM$1)</f>
        <v>0</v>
      </c>
      <c r="AS118" s="23">
        <f>COUNTIFS('Faturamento SP3'!$D$2:$D$692,'Infos Relatório'!$B$84,'Faturamento SP3'!$E$2:$E$692,'Infos Relatório'!$B118,'Faturamento SP3'!$Z$2:$Z$692,'Infos Relatório'!AS$1)</f>
        <v>0</v>
      </c>
      <c r="AT118" s="13">
        <f>SUMIFS('Faturamento SP3'!$G$2:$G$692,'Faturamento SP3'!$D$2:$D$692,'Infos Relatório'!$B$84,'Faturamento SP3'!$E$2:$E$692,'Infos Relatório'!$B118,'Faturamento SP3'!$Z$2:$Z$692,'Infos Relatório'!AS$1)</f>
        <v>0</v>
      </c>
      <c r="AU118" s="13">
        <f>SUMIFS('Faturamento SP3'!$J$2:$J$692,'Faturamento SP3'!$D$2:$D$692,'Infos Relatório'!$B$84,'Faturamento SP3'!$E$2:$E$692,'Infos Relatório'!$B118,'Faturamento SP3'!$Z$2:$Z$692,'Infos Relatório'!AS$1)</f>
        <v>0</v>
      </c>
      <c r="AV118" s="14">
        <f>SUMIFS('Faturamento SP3'!$O$2:$O$692,'Faturamento SP3'!$D$2:$D$692,'Infos Relatório'!$B$84,'Faturamento SP3'!$E$2:$E$692,'Infos Relatório'!$B118,'Faturamento SP3'!$Z$2:$Z$692,'Infos Relatório'!AS$1,'Faturamento SP3'!$T$2:$T$692,"Sim")+SUMIFS('Faturamento SP3'!$P$2:$P$692,'Faturamento SP3'!$D$2:$D$692,'Infos Relatório'!$B$84,'Faturamento SP3'!$E$2:$E$692,'Infos Relatório'!$B118,'Faturamento SP3'!$Z$2:$Z$692,'Infos Relatório'!AS$1,'Faturamento SP3'!$T$2:$T$692,"Sim")</f>
        <v>0</v>
      </c>
      <c r="AW118" s="27" t="e">
        <f t="shared" si="44"/>
        <v>#DIV/0!</v>
      </c>
      <c r="AX118" s="24">
        <f>SUMIFS('Faturamento SP3'!$H$2:$H$692,'Faturamento SP3'!$D$2:$D$692,'Infos Relatório'!$B$84,'Faturamento SP3'!$E$2:$E$692,'Infos Relatório'!$B118,'Faturamento SP3'!$Z$2:$Z$692,'Infos Relatório'!AS$1)</f>
        <v>0</v>
      </c>
      <c r="AY118" s="23">
        <f>COUNTIFS('Faturamento SP3'!$D$2:$D$692,'Infos Relatório'!$B$84,'Faturamento SP3'!$E$2:$E$692,'Infos Relatório'!$B118,'Faturamento SP3'!$Z$2:$Z$692,'Infos Relatório'!AY$1)</f>
        <v>0</v>
      </c>
      <c r="AZ118" s="13">
        <f>SUMIFS('Faturamento SP3'!$G$2:$G$692,'Faturamento SP3'!$D$2:$D$692,'Infos Relatório'!$B$84,'Faturamento SP3'!$E$2:$E$692,'Infos Relatório'!$B118,'Faturamento SP3'!$Z$2:$Z$692,'Infos Relatório'!AY$1)</f>
        <v>0</v>
      </c>
      <c r="BA118" s="13">
        <f>SUMIFS('Faturamento SP3'!$J$2:$J$692,'Faturamento SP3'!$D$2:$D$692,'Infos Relatório'!$B$84,'Faturamento SP3'!$E$2:$E$692,'Infos Relatório'!$B118,'Faturamento SP3'!$Z$2:$Z$692,'Infos Relatório'!AY$1)</f>
        <v>0</v>
      </c>
      <c r="BB118" s="14">
        <f>SUMIFS('Faturamento SP3'!$O$2:$O$692,'Faturamento SP3'!$D$2:$D$692,'Infos Relatório'!$B$84,'Faturamento SP3'!$E$2:$E$692,'Infos Relatório'!$B118,'Faturamento SP3'!$Z$2:$Z$692,'Infos Relatório'!AY$1,'Faturamento SP3'!$T$2:$T$692,"Sim")+SUMIFS('Faturamento SP3'!$P$2:$P$692,'Faturamento SP3'!$D$2:$D$692,'Infos Relatório'!$B$84,'Faturamento SP3'!$E$2:$E$692,'Infos Relatório'!$B118,'Faturamento SP3'!$Z$2:$Z$692,'Infos Relatório'!AY$1,'Faturamento SP3'!$T$2:$T$692,"Sim")</f>
        <v>0</v>
      </c>
      <c r="BC118" s="27" t="e">
        <f t="shared" si="45"/>
        <v>#DIV/0!</v>
      </c>
      <c r="BD118" s="24">
        <f>SUMIFS('Faturamento SP3'!$H$2:$H$692,'Faturamento SP3'!$D$2:$D$692,'Infos Relatório'!$B$84,'Faturamento SP3'!$E$2:$E$692,'Infos Relatório'!$B118,'Faturamento SP3'!$Z$2:$Z$692,'Infos Relatório'!AY$1)</f>
        <v>0</v>
      </c>
      <c r="BE118" s="23">
        <f>COUNTIFS('Faturamento SP3'!$D$2:$D$692,'Infos Relatório'!$B$84,'Faturamento SP3'!$E$2:$E$692,'Infos Relatório'!$B118,'Faturamento SP3'!$Z$2:$Z$692,'Infos Relatório'!BE$1)</f>
        <v>0</v>
      </c>
      <c r="BF118" s="13">
        <f>SUMIFS('Faturamento SP3'!$G$2:$G$692,'Faturamento SP3'!$D$2:$D$692,'Infos Relatório'!$B$84,'Faturamento SP3'!$E$2:$E$692,'Infos Relatório'!$B118,'Faturamento SP3'!$Z$2:$Z$692,'Infos Relatório'!BE$1)</f>
        <v>0</v>
      </c>
      <c r="BG118" s="13">
        <f>SUMIFS('Faturamento SP3'!$J$2:$J$692,'Faturamento SP3'!$D$2:$D$692,'Infos Relatório'!$B$84,'Faturamento SP3'!$E$2:$E$692,'Infos Relatório'!$B118,'Faturamento SP3'!$Z$2:$Z$692,'Infos Relatório'!BE$1)</f>
        <v>0</v>
      </c>
      <c r="BH118" s="14">
        <f>SUMIFS('Faturamento SP3'!$O$2:$O$692,'Faturamento SP3'!$D$2:$D$692,'Infos Relatório'!$B$84,'Faturamento SP3'!$E$2:$E$692,'Infos Relatório'!$B118,'Faturamento SP3'!$Z$2:$Z$692,'Infos Relatório'!BE$1,'Faturamento SP3'!$T$2:$T$692,"Sim")+SUMIFS('Faturamento SP3'!$P$2:$P$692,'Faturamento SP3'!$D$2:$D$692,'Infos Relatório'!$B$84,'Faturamento SP3'!$E$2:$E$692,'Infos Relatório'!$B118,'Faturamento SP3'!$Z$2:$Z$692,'Infos Relatório'!BE$1,'Faturamento SP3'!$T$2:$T$692,"Sim")</f>
        <v>0</v>
      </c>
      <c r="BI118" s="27" t="e">
        <f t="shared" si="46"/>
        <v>#DIV/0!</v>
      </c>
      <c r="BJ118" s="24">
        <f>SUMIFS('Faturamento SP3'!$H$2:$H$692,'Faturamento SP3'!$D$2:$D$692,'Infos Relatório'!$B$84,'Faturamento SP3'!$E$2:$E$692,'Infos Relatório'!$B118,'Faturamento SP3'!$Z$2:$Z$692,'Infos Relatório'!BE$1)</f>
        <v>0</v>
      </c>
      <c r="BK118" s="23">
        <f>COUNTIFS('Faturamento SP3'!$D$2:$D$692,'Infos Relatório'!$B$84,'Faturamento SP3'!$E$2:$E$692,'Infos Relatório'!$B118,'Faturamento SP3'!$Z$2:$Z$692,'Infos Relatório'!BK$1)</f>
        <v>0</v>
      </c>
      <c r="BL118" s="13">
        <f>SUMIFS('Faturamento SP3'!$G$2:$G$692,'Faturamento SP3'!$D$2:$D$692,'Infos Relatório'!$B$84,'Faturamento SP3'!$E$2:$E$692,'Infos Relatório'!$B118,'Faturamento SP3'!$Z$2:$Z$692,'Infos Relatório'!BK$1)</f>
        <v>0</v>
      </c>
      <c r="BM118" s="13">
        <f>SUMIFS('Faturamento SP3'!$J$2:$J$692,'Faturamento SP3'!$D$2:$D$692,'Infos Relatório'!$B$84,'Faturamento SP3'!$E$2:$E$692,'Infos Relatório'!$B118,'Faturamento SP3'!$Z$2:$Z$692,'Infos Relatório'!BK$1)</f>
        <v>0</v>
      </c>
      <c r="BN118" s="14">
        <f>SUMIFS('Faturamento SP3'!$O$2:$O$692,'Faturamento SP3'!$D$2:$D$692,'Infos Relatório'!$B$84,'Faturamento SP3'!$E$2:$E$692,'Infos Relatório'!$B118,'Faturamento SP3'!$Z$2:$Z$692,'Infos Relatório'!BK$1,'Faturamento SP3'!$T$2:$T$692,"Sim")+SUMIFS('Faturamento SP3'!$P$2:$P$692,'Faturamento SP3'!$D$2:$D$692,'Infos Relatório'!$B$84,'Faturamento SP3'!$E$2:$E$692,'Infos Relatório'!$B118,'Faturamento SP3'!$Z$2:$Z$692,'Infos Relatório'!BK$1,'Faturamento SP3'!$T$2:$T$692,"Sim")</f>
        <v>0</v>
      </c>
      <c r="BO118" s="27" t="e">
        <f t="shared" si="47"/>
        <v>#DIV/0!</v>
      </c>
      <c r="BP118" s="24">
        <f>SUMIFS('Faturamento SP3'!$H$2:$H$692,'Faturamento SP3'!$D$2:$D$692,'Infos Relatório'!$B$84,'Faturamento SP3'!$E$2:$E$692,'Infos Relatório'!$B118,'Faturamento SP3'!$Z$2:$Z$692,'Infos Relatório'!BK$1)</f>
        <v>0</v>
      </c>
      <c r="BQ118" s="23">
        <f>COUNTIFS('Faturamento SP3'!$D$2:$D$692,'Infos Relatório'!$B$84,'Faturamento SP3'!$E$2:$E$692,'Infos Relatório'!$B118,'Faturamento SP3'!$Z$2:$Z$692,'Infos Relatório'!BQ$1)</f>
        <v>0</v>
      </c>
      <c r="BR118" s="13">
        <f>SUMIFS('Faturamento SP3'!$G$2:$G$692,'Faturamento SP3'!$D$2:$D$692,'Infos Relatório'!$B$84,'Faturamento SP3'!$E$2:$E$692,'Infos Relatório'!$B118,'Faturamento SP3'!$Z$2:$Z$692,'Infos Relatório'!BQ$1)</f>
        <v>0</v>
      </c>
      <c r="BS118" s="13">
        <f>SUMIFS('Faturamento SP3'!$J$2:$J$692,'Faturamento SP3'!$D$2:$D$692,'Infos Relatório'!$B$84,'Faturamento SP3'!$E$2:$E$692,'Infos Relatório'!$B118,'Faturamento SP3'!$Z$2:$Z$692,'Infos Relatório'!BQ$1)</f>
        <v>0</v>
      </c>
      <c r="BT118" s="14">
        <f>SUMIFS('Faturamento SP3'!$O$2:$O$692,'Faturamento SP3'!$D$2:$D$692,'Infos Relatório'!$B$84,'Faturamento SP3'!$E$2:$E$692,'Infos Relatório'!$B118,'Faturamento SP3'!$Z$2:$Z$692,'Infos Relatório'!BQ$1,'Faturamento SP3'!$T$2:$T$692,"Sim")+SUMIFS('Faturamento SP3'!$P$2:$P$692,'Faturamento SP3'!$D$2:$D$692,'Infos Relatório'!$B$84,'Faturamento SP3'!$E$2:$E$692,'Infos Relatório'!$B118,'Faturamento SP3'!$Z$2:$Z$692,'Infos Relatório'!BQ$1,'Faturamento SP3'!$T$2:$T$692,"Sim")</f>
        <v>0</v>
      </c>
      <c r="BU118" s="27" t="e">
        <f t="shared" si="48"/>
        <v>#DIV/0!</v>
      </c>
      <c r="BV118" s="24">
        <f>SUMIFS('Faturamento SP3'!$H$2:$H$692,'Faturamento SP3'!$D$2:$D$692,'Infos Relatório'!$B$84,'Faturamento SP3'!$E$2:$E$692,'Infos Relatório'!$B118,'Faturamento SP3'!$Z$2:$Z$692,'Infos Relatório'!BQ$1)</f>
        <v>0</v>
      </c>
    </row>
    <row r="119" spans="2:74">
      <c r="B119" s="17" t="s">
        <v>41</v>
      </c>
      <c r="C119" s="23">
        <f>COUNTIFS('Faturamento SP3'!$D$2:$D$692,'Infos Relatório'!$B$84,'Faturamento SP3'!$E$2:$E$692,'Infos Relatório'!$B119,'Faturamento SP3'!$Z$2:$Z$692,'Infos Relatório'!C$1)</f>
        <v>0</v>
      </c>
      <c r="D119" s="13">
        <f>SUMIFS('Faturamento SP3'!$G$2:$G$692,'Faturamento SP3'!$D$2:$D$692,'Infos Relatório'!$B$84,'Faturamento SP3'!$E$2:$E$692,'Infos Relatório'!$B119,'Faturamento SP3'!$Z$2:$Z$692,'Infos Relatório'!C$1)</f>
        <v>0</v>
      </c>
      <c r="E119" s="13">
        <f>SUMIFS('Faturamento SP3'!$J$2:$J$692,'Faturamento SP3'!$D$2:$D$692,'Infos Relatório'!$B$84,'Faturamento SP3'!$E$2:$E$692,'Infos Relatório'!$B119,'Faturamento SP3'!$Z$2:$Z$692,'Infos Relatório'!C$1)</f>
        <v>0</v>
      </c>
      <c r="F119" s="14">
        <f>SUMIFS('Faturamento SP3'!$O$2:$O$692,'Faturamento SP3'!$D$2:$D$692,'Infos Relatório'!$B$84,'Faturamento SP3'!$E$2:$E$692,'Infos Relatório'!$B119,'Faturamento SP3'!$Z$2:$Z$692,'Infos Relatório'!C$1,'Faturamento SP3'!$T$2:$T$692,"Sim")+SUMIFS('Faturamento SP3'!$P$2:$P$692,'Faturamento SP3'!$D$2:$D$692,'Infos Relatório'!$B$84,'Faturamento SP3'!$E$2:$E$692,'Infos Relatório'!$B119,'Faturamento SP3'!$Z$2:$Z$692,'Infos Relatório'!C$1,'Faturamento SP3'!$T$2:$T$692,"Sim")</f>
        <v>0</v>
      </c>
      <c r="G119" s="27" t="e">
        <f t="shared" si="37"/>
        <v>#DIV/0!</v>
      </c>
      <c r="H119" s="24">
        <f>SUMIFS('Faturamento SP3'!$H$2:$H$692,'Faturamento SP3'!$D$2:$D$692,'Infos Relatório'!$B$84,'Faturamento SP3'!$E$2:$E$692,'Infos Relatório'!$B119,'Faturamento SP3'!$Z$2:$Z$692,'Infos Relatório'!C$1)</f>
        <v>0</v>
      </c>
      <c r="I119" s="23">
        <f>COUNTIFS('Faturamento SP3'!$D$2:$D$692,'Infos Relatório'!$B$84,'Faturamento SP3'!$E$2:$E$692,'Infos Relatório'!$B119,'Faturamento SP3'!$Z$2:$Z$692,'Infos Relatório'!I$1)</f>
        <v>0</v>
      </c>
      <c r="J119" s="13">
        <f>SUMIFS('Faturamento SP3'!$G$2:$G$692,'Faturamento SP3'!$D$2:$D$692,'Infos Relatório'!$B$84,'Faturamento SP3'!$E$2:$E$692,'Infos Relatório'!$B119,'Faturamento SP3'!$Z$2:$Z$692,'Infos Relatório'!I$1)</f>
        <v>0</v>
      </c>
      <c r="K119" s="13">
        <f>SUMIFS('Faturamento SP3'!$J$2:$J$692,'Faturamento SP3'!$D$2:$D$692,'Infos Relatório'!$B$84,'Faturamento SP3'!$E$2:$E$692,'Infos Relatório'!$B119,'Faturamento SP3'!$Z$2:$Z$692,'Infos Relatório'!I$1)</f>
        <v>0</v>
      </c>
      <c r="L119" s="14">
        <f>SUMIFS('Faturamento SP3'!$O$2:$O$692,'Faturamento SP3'!$D$2:$D$692,'Infos Relatório'!$B$84,'Faturamento SP3'!$E$2:$E$692,'Infos Relatório'!$B119,'Faturamento SP3'!$Z$2:$Z$692,'Infos Relatório'!I$1,'Faturamento SP3'!$T$2:$T$692,"Sim")+SUMIFS('Faturamento SP3'!$P$2:$P$692,'Faturamento SP3'!$D$2:$D$692,'Infos Relatório'!$B$84,'Faturamento SP3'!$E$2:$E$692,'Infos Relatório'!$B119,'Faturamento SP3'!$Z$2:$Z$692,'Infos Relatório'!I$1,'Faturamento SP3'!$T$2:$T$692,"Sim")</f>
        <v>0</v>
      </c>
      <c r="M119" s="27" t="e">
        <f t="shared" si="38"/>
        <v>#DIV/0!</v>
      </c>
      <c r="N119" s="24">
        <f>SUMIFS('Faturamento SP3'!$H$2:$H$692,'Faturamento SP3'!$D$2:$D$692,'Infos Relatório'!$B$84,'Faturamento SP3'!$E$2:$E$692,'Infos Relatório'!$B119,'Faturamento SP3'!$Z$2:$Z$692,'Infos Relatório'!I$1)</f>
        <v>0</v>
      </c>
      <c r="O119" s="23">
        <f>COUNTIFS('Faturamento SP3'!$D$2:$D$692,'Infos Relatório'!$B$84,'Faturamento SP3'!$E$2:$E$692,'Infos Relatório'!$B119,'Faturamento SP3'!$Z$2:$Z$692,'Infos Relatório'!O$1)</f>
        <v>0</v>
      </c>
      <c r="P119" s="13">
        <f>SUMIFS('Faturamento SP3'!$G$2:$G$692,'Faturamento SP3'!$D$2:$D$692,'Infos Relatório'!$B$84,'Faturamento SP3'!$E$2:$E$692,'Infos Relatório'!$B119,'Faturamento SP3'!$Z$2:$Z$692,'Infos Relatório'!O$1)</f>
        <v>0</v>
      </c>
      <c r="Q119" s="13">
        <f>SUMIFS('Faturamento SP3'!$J$2:$J$692,'Faturamento SP3'!$D$2:$D$692,'Infos Relatório'!$B$84,'Faturamento SP3'!$E$2:$E$692,'Infos Relatório'!$B119,'Faturamento SP3'!$Z$2:$Z$692,'Infos Relatório'!O$1)</f>
        <v>0</v>
      </c>
      <c r="R119" s="14">
        <f>SUMIFS('Faturamento SP3'!$O$2:$O$692,'Faturamento SP3'!$D$2:$D$692,'Infos Relatório'!$B$84,'Faturamento SP3'!$E$2:$E$692,'Infos Relatório'!$B119,'Faturamento SP3'!$Z$2:$Z$692,'Infos Relatório'!O$1,'Faturamento SP3'!$T$2:$T$692,"Sim")+SUMIFS('Faturamento SP3'!$P$2:$P$692,'Faturamento SP3'!$D$2:$D$692,'Infos Relatório'!$B$84,'Faturamento SP3'!$E$2:$E$692,'Infos Relatório'!$B119,'Faturamento SP3'!$Z$2:$Z$692,'Infos Relatório'!O$1,'Faturamento SP3'!$T$2:$T$692,"Sim")</f>
        <v>0</v>
      </c>
      <c r="S119" s="27" t="e">
        <f t="shared" si="39"/>
        <v>#DIV/0!</v>
      </c>
      <c r="T119" s="24">
        <f>SUMIFS('Faturamento SP3'!$H$2:$H$692,'Faturamento SP3'!$D$2:$D$692,'Infos Relatório'!$B$84,'Faturamento SP3'!$E$2:$E$692,'Infos Relatório'!$B119,'Faturamento SP3'!$Z$2:$Z$692,'Infos Relatório'!O$1)</f>
        <v>0</v>
      </c>
      <c r="U119" s="23">
        <f>COUNTIFS('Faturamento SP3'!$D$2:$D$692,'Infos Relatório'!$B$84,'Faturamento SP3'!$E$2:$E$692,'Infos Relatório'!$B119,'Faturamento SP3'!$Z$2:$Z$692,'Infos Relatório'!U$1)</f>
        <v>0</v>
      </c>
      <c r="V119" s="13">
        <f>SUMIFS('Faturamento SP3'!$G$2:$G$692,'Faturamento SP3'!$D$2:$D$692,'Infos Relatório'!$B$84,'Faturamento SP3'!$E$2:$E$692,'Infos Relatório'!$B119,'Faturamento SP3'!$Z$2:$Z$692,'Infos Relatório'!U$1)</f>
        <v>0</v>
      </c>
      <c r="W119" s="13">
        <f>SUMIFS('Faturamento SP3'!$J$2:$J$692,'Faturamento SP3'!$D$2:$D$692,'Infos Relatório'!$B$84,'Faturamento SP3'!$E$2:$E$692,'Infos Relatório'!$B119,'Faturamento SP3'!$Z$2:$Z$692,'Infos Relatório'!U$1)</f>
        <v>0</v>
      </c>
      <c r="X119" s="14">
        <f>SUMIFS('Faturamento SP3'!$O$2:$O$692,'Faturamento SP3'!$D$2:$D$692,'Infos Relatório'!$B$84,'Faturamento SP3'!$E$2:$E$692,'Infos Relatório'!$B119,'Faturamento SP3'!$Z$2:$Z$692,'Infos Relatório'!U$1,'Faturamento SP3'!$T$2:$T$692,"Sim")+SUMIFS('Faturamento SP3'!$P$2:$P$692,'Faturamento SP3'!$D$2:$D$692,'Infos Relatório'!$B$84,'Faturamento SP3'!$E$2:$E$692,'Infos Relatório'!$B119,'Faturamento SP3'!$Z$2:$Z$692,'Infos Relatório'!U$1,'Faturamento SP3'!$T$2:$T$692,"Sim")</f>
        <v>0</v>
      </c>
      <c r="Y119" s="27" t="e">
        <f t="shared" si="40"/>
        <v>#DIV/0!</v>
      </c>
      <c r="Z119" s="24">
        <f>SUMIFS('Faturamento SP3'!$H$2:$H$692,'Faturamento SP3'!$D$2:$D$692,'Infos Relatório'!$B$84,'Faturamento SP3'!$E$2:$E$692,'Infos Relatório'!$B119,'Faturamento SP3'!$Z$2:$Z$692,'Infos Relatório'!U$1)</f>
        <v>0</v>
      </c>
      <c r="AA119" s="23">
        <f>COUNTIFS('Faturamento SP3'!$D$2:$D$692,'Infos Relatório'!$B$84,'Faturamento SP3'!$E$2:$E$692,'Infos Relatório'!$B119,'Faturamento SP3'!$Z$2:$Z$692,'Infos Relatório'!AA$1)</f>
        <v>0</v>
      </c>
      <c r="AB119" s="13">
        <f>SUMIFS('Faturamento SP3'!$G$2:$G$692,'Faturamento SP3'!$D$2:$D$692,'Infos Relatório'!$B$84,'Faturamento SP3'!$E$2:$E$692,'Infos Relatório'!$B119,'Faturamento SP3'!$Z$2:$Z$692,'Infos Relatório'!AA$1)</f>
        <v>0</v>
      </c>
      <c r="AC119" s="13">
        <f>SUMIFS('Faturamento SP3'!$J$2:$J$692,'Faturamento SP3'!$D$2:$D$692,'Infos Relatório'!$B$84,'Faturamento SP3'!$E$2:$E$692,'Infos Relatório'!$B119,'Faturamento SP3'!$Z$2:$Z$692,'Infos Relatório'!AA$1)</f>
        <v>0</v>
      </c>
      <c r="AD119" s="14">
        <f>SUMIFS('Faturamento SP3'!$O$2:$O$692,'Faturamento SP3'!$D$2:$D$692,'Infos Relatório'!$B$84,'Faturamento SP3'!$E$2:$E$692,'Infos Relatório'!$B119,'Faturamento SP3'!$Z$2:$Z$692,'Infos Relatório'!AA$1,'Faturamento SP3'!$T$2:$T$692,"Sim")+SUMIFS('Faturamento SP3'!$P$2:$P$692,'Faturamento SP3'!$D$2:$D$692,'Infos Relatório'!$B$84,'Faturamento SP3'!$E$2:$E$692,'Infos Relatório'!$B119,'Faturamento SP3'!$Z$2:$Z$692,'Infos Relatório'!AA$1,'Faturamento SP3'!$T$2:$T$692,"Sim")</f>
        <v>0</v>
      </c>
      <c r="AE119" s="27" t="e">
        <f t="shared" si="41"/>
        <v>#DIV/0!</v>
      </c>
      <c r="AF119" s="24">
        <f>SUMIFS('Faturamento SP3'!$H$2:$H$692,'Faturamento SP3'!$D$2:$D$692,'Infos Relatório'!$B$84,'Faturamento SP3'!$E$2:$E$692,'Infos Relatório'!$B119,'Faturamento SP3'!$Z$2:$Z$692,'Infos Relatório'!AA$1)</f>
        <v>0</v>
      </c>
      <c r="AG119" s="23">
        <f>COUNTIFS('Faturamento SP3'!$D$2:$D$692,'Infos Relatório'!$B$84,'Faturamento SP3'!$E$2:$E$692,'Infos Relatório'!$B119,'Faturamento SP3'!$Z$2:$Z$692,'Infos Relatório'!AG$1)</f>
        <v>0</v>
      </c>
      <c r="AH119" s="13">
        <f>SUMIFS('Faturamento SP3'!$G$2:$G$692,'Faturamento SP3'!$D$2:$D$692,'Infos Relatório'!$B$84,'Faturamento SP3'!$E$2:$E$692,'Infos Relatório'!$B119,'Faturamento SP3'!$Z$2:$Z$692,'Infos Relatório'!AG$1)</f>
        <v>0</v>
      </c>
      <c r="AI119" s="13">
        <f>SUMIFS('Faturamento SP3'!$J$2:$J$692,'Faturamento SP3'!$D$2:$D$692,'Infos Relatório'!$B$84,'Faturamento SP3'!$E$2:$E$692,'Infos Relatório'!$B119,'Faturamento SP3'!$Z$2:$Z$692,'Infos Relatório'!AG$1)</f>
        <v>0</v>
      </c>
      <c r="AJ119" s="14">
        <f>SUMIFS('Faturamento SP3'!$O$2:$O$692,'Faturamento SP3'!$D$2:$D$692,'Infos Relatório'!$B$84,'Faturamento SP3'!$E$2:$E$692,'Infos Relatório'!$B119,'Faturamento SP3'!$Z$2:$Z$692,'Infos Relatório'!AG$1,'Faturamento SP3'!$T$2:$T$692,"Sim")+SUMIFS('Faturamento SP3'!$P$2:$P$692,'Faturamento SP3'!$D$2:$D$692,'Infos Relatório'!$B$84,'Faturamento SP3'!$E$2:$E$692,'Infos Relatório'!$B119,'Faturamento SP3'!$Z$2:$Z$692,'Infos Relatório'!AG$1,'Faturamento SP3'!$T$2:$T$692,"Sim")</f>
        <v>0</v>
      </c>
      <c r="AK119" s="27" t="e">
        <f t="shared" si="42"/>
        <v>#DIV/0!</v>
      </c>
      <c r="AL119" s="24">
        <f>SUMIFS('Faturamento SP3'!$H$2:$H$692,'Faturamento SP3'!$D$2:$D$692,'Infos Relatório'!$B$84,'Faturamento SP3'!$E$2:$E$692,'Infos Relatório'!$B119,'Faturamento SP3'!$Z$2:$Z$692,'Infos Relatório'!AG$1)</f>
        <v>0</v>
      </c>
      <c r="AM119" s="23">
        <f>COUNTIFS('Faturamento SP3'!$D$2:$D$692,'Infos Relatório'!$B$84,'Faturamento SP3'!$E$2:$E$692,'Infos Relatório'!$B119,'Faturamento SP3'!$Z$2:$Z$692,'Infos Relatório'!AM$1)</f>
        <v>0</v>
      </c>
      <c r="AN119" s="13">
        <f>SUMIFS('Faturamento SP3'!$G$2:$G$692,'Faturamento SP3'!$D$2:$D$692,'Infos Relatório'!$B$84,'Faturamento SP3'!$E$2:$E$692,'Infos Relatório'!$B119,'Faturamento SP3'!$Z$2:$Z$692,'Infos Relatório'!AM$1)</f>
        <v>0</v>
      </c>
      <c r="AO119" s="13">
        <f>SUMIFS('Faturamento SP3'!$J$2:$J$692,'Faturamento SP3'!$D$2:$D$692,'Infos Relatório'!$B$84,'Faturamento SP3'!$E$2:$E$692,'Infos Relatório'!$B119,'Faturamento SP3'!$Z$2:$Z$692,'Infos Relatório'!AM$1)</f>
        <v>0</v>
      </c>
      <c r="AP119" s="14">
        <f>SUMIFS('Faturamento SP3'!$O$2:$O$692,'Faturamento SP3'!$D$2:$D$692,'Infos Relatório'!$B$84,'Faturamento SP3'!$E$2:$E$692,'Infos Relatório'!$B119,'Faturamento SP3'!$Z$2:$Z$692,'Infos Relatório'!AM$1,'Faturamento SP3'!$T$2:$T$692,"Sim")+SUMIFS('Faturamento SP3'!$P$2:$P$692,'Faturamento SP3'!$D$2:$D$692,'Infos Relatório'!$B$84,'Faturamento SP3'!$E$2:$E$692,'Infos Relatório'!$B119,'Faturamento SP3'!$Z$2:$Z$692,'Infos Relatório'!AM$1,'Faturamento SP3'!$T$2:$T$692,"Sim")</f>
        <v>0</v>
      </c>
      <c r="AQ119" s="27" t="e">
        <f t="shared" si="43"/>
        <v>#DIV/0!</v>
      </c>
      <c r="AR119" s="24">
        <f>SUMIFS('Faturamento SP3'!$H$2:$H$692,'Faturamento SP3'!$D$2:$D$692,'Infos Relatório'!$B$84,'Faturamento SP3'!$E$2:$E$692,'Infos Relatório'!$B119,'Faturamento SP3'!$Z$2:$Z$692,'Infos Relatório'!AM$1)</f>
        <v>0</v>
      </c>
      <c r="AS119" s="23">
        <f>COUNTIFS('Faturamento SP3'!$D$2:$D$692,'Infos Relatório'!$B$84,'Faturamento SP3'!$E$2:$E$692,'Infos Relatório'!$B119,'Faturamento SP3'!$Z$2:$Z$692,'Infos Relatório'!AS$1)</f>
        <v>0</v>
      </c>
      <c r="AT119" s="13">
        <f>SUMIFS('Faturamento SP3'!$G$2:$G$692,'Faturamento SP3'!$D$2:$D$692,'Infos Relatório'!$B$84,'Faturamento SP3'!$E$2:$E$692,'Infos Relatório'!$B119,'Faturamento SP3'!$Z$2:$Z$692,'Infos Relatório'!AS$1)</f>
        <v>0</v>
      </c>
      <c r="AU119" s="13">
        <f>SUMIFS('Faturamento SP3'!$J$2:$J$692,'Faturamento SP3'!$D$2:$D$692,'Infos Relatório'!$B$84,'Faturamento SP3'!$E$2:$E$692,'Infos Relatório'!$B119,'Faturamento SP3'!$Z$2:$Z$692,'Infos Relatório'!AS$1)</f>
        <v>0</v>
      </c>
      <c r="AV119" s="14">
        <f>SUMIFS('Faturamento SP3'!$O$2:$O$692,'Faturamento SP3'!$D$2:$D$692,'Infos Relatório'!$B$84,'Faturamento SP3'!$E$2:$E$692,'Infos Relatório'!$B119,'Faturamento SP3'!$Z$2:$Z$692,'Infos Relatório'!AS$1,'Faturamento SP3'!$T$2:$T$692,"Sim")+SUMIFS('Faturamento SP3'!$P$2:$P$692,'Faturamento SP3'!$D$2:$D$692,'Infos Relatório'!$B$84,'Faturamento SP3'!$E$2:$E$692,'Infos Relatório'!$B119,'Faturamento SP3'!$Z$2:$Z$692,'Infos Relatório'!AS$1,'Faturamento SP3'!$T$2:$T$692,"Sim")</f>
        <v>0</v>
      </c>
      <c r="AW119" s="27" t="e">
        <f t="shared" si="44"/>
        <v>#DIV/0!</v>
      </c>
      <c r="AX119" s="24">
        <f>SUMIFS('Faturamento SP3'!$H$2:$H$692,'Faturamento SP3'!$D$2:$D$692,'Infos Relatório'!$B$84,'Faturamento SP3'!$E$2:$E$692,'Infos Relatório'!$B119,'Faturamento SP3'!$Z$2:$Z$692,'Infos Relatório'!AS$1)</f>
        <v>0</v>
      </c>
      <c r="AY119" s="23">
        <f>COUNTIFS('Faturamento SP3'!$D$2:$D$692,'Infos Relatório'!$B$84,'Faturamento SP3'!$E$2:$E$692,'Infos Relatório'!$B119,'Faturamento SP3'!$Z$2:$Z$692,'Infos Relatório'!AY$1)</f>
        <v>0</v>
      </c>
      <c r="AZ119" s="13">
        <f>SUMIFS('Faturamento SP3'!$G$2:$G$692,'Faturamento SP3'!$D$2:$D$692,'Infos Relatório'!$B$84,'Faturamento SP3'!$E$2:$E$692,'Infos Relatório'!$B119,'Faturamento SP3'!$Z$2:$Z$692,'Infos Relatório'!AY$1)</f>
        <v>0</v>
      </c>
      <c r="BA119" s="13">
        <f>SUMIFS('Faturamento SP3'!$J$2:$J$692,'Faturamento SP3'!$D$2:$D$692,'Infos Relatório'!$B$84,'Faturamento SP3'!$E$2:$E$692,'Infos Relatório'!$B119,'Faturamento SP3'!$Z$2:$Z$692,'Infos Relatório'!AY$1)</f>
        <v>0</v>
      </c>
      <c r="BB119" s="14">
        <f>SUMIFS('Faturamento SP3'!$O$2:$O$692,'Faturamento SP3'!$D$2:$D$692,'Infos Relatório'!$B$84,'Faturamento SP3'!$E$2:$E$692,'Infos Relatório'!$B119,'Faturamento SP3'!$Z$2:$Z$692,'Infos Relatório'!AY$1,'Faturamento SP3'!$T$2:$T$692,"Sim")+SUMIFS('Faturamento SP3'!$P$2:$P$692,'Faturamento SP3'!$D$2:$D$692,'Infos Relatório'!$B$84,'Faturamento SP3'!$E$2:$E$692,'Infos Relatório'!$B119,'Faturamento SP3'!$Z$2:$Z$692,'Infos Relatório'!AY$1,'Faturamento SP3'!$T$2:$T$692,"Sim")</f>
        <v>0</v>
      </c>
      <c r="BC119" s="27" t="e">
        <f t="shared" si="45"/>
        <v>#DIV/0!</v>
      </c>
      <c r="BD119" s="24">
        <f>SUMIFS('Faturamento SP3'!$H$2:$H$692,'Faturamento SP3'!$D$2:$D$692,'Infos Relatório'!$B$84,'Faturamento SP3'!$E$2:$E$692,'Infos Relatório'!$B119,'Faturamento SP3'!$Z$2:$Z$692,'Infos Relatório'!AY$1)</f>
        <v>0</v>
      </c>
      <c r="BE119" s="23">
        <f>COUNTIFS('Faturamento SP3'!$D$2:$D$692,'Infos Relatório'!$B$84,'Faturamento SP3'!$E$2:$E$692,'Infos Relatório'!$B119,'Faturamento SP3'!$Z$2:$Z$692,'Infos Relatório'!BE$1)</f>
        <v>0</v>
      </c>
      <c r="BF119" s="13">
        <f>SUMIFS('Faturamento SP3'!$G$2:$G$692,'Faturamento SP3'!$D$2:$D$692,'Infos Relatório'!$B$84,'Faturamento SP3'!$E$2:$E$692,'Infos Relatório'!$B119,'Faturamento SP3'!$Z$2:$Z$692,'Infos Relatório'!BE$1)</f>
        <v>0</v>
      </c>
      <c r="BG119" s="13">
        <f>SUMIFS('Faturamento SP3'!$J$2:$J$692,'Faturamento SP3'!$D$2:$D$692,'Infos Relatório'!$B$84,'Faturamento SP3'!$E$2:$E$692,'Infos Relatório'!$B119,'Faturamento SP3'!$Z$2:$Z$692,'Infos Relatório'!BE$1)</f>
        <v>0</v>
      </c>
      <c r="BH119" s="14">
        <f>SUMIFS('Faturamento SP3'!$O$2:$O$692,'Faturamento SP3'!$D$2:$D$692,'Infos Relatório'!$B$84,'Faturamento SP3'!$E$2:$E$692,'Infos Relatório'!$B119,'Faturamento SP3'!$Z$2:$Z$692,'Infos Relatório'!BE$1,'Faturamento SP3'!$T$2:$T$692,"Sim")+SUMIFS('Faturamento SP3'!$P$2:$P$692,'Faturamento SP3'!$D$2:$D$692,'Infos Relatório'!$B$84,'Faturamento SP3'!$E$2:$E$692,'Infos Relatório'!$B119,'Faturamento SP3'!$Z$2:$Z$692,'Infos Relatório'!BE$1,'Faturamento SP3'!$T$2:$T$692,"Sim")</f>
        <v>0</v>
      </c>
      <c r="BI119" s="27" t="e">
        <f t="shared" si="46"/>
        <v>#DIV/0!</v>
      </c>
      <c r="BJ119" s="24">
        <f>SUMIFS('Faturamento SP3'!$H$2:$H$692,'Faturamento SP3'!$D$2:$D$692,'Infos Relatório'!$B$84,'Faturamento SP3'!$E$2:$E$692,'Infos Relatório'!$B119,'Faturamento SP3'!$Z$2:$Z$692,'Infos Relatório'!BE$1)</f>
        <v>0</v>
      </c>
      <c r="BK119" s="23">
        <f>COUNTIFS('Faturamento SP3'!$D$2:$D$692,'Infos Relatório'!$B$84,'Faturamento SP3'!$E$2:$E$692,'Infos Relatório'!$B119,'Faturamento SP3'!$Z$2:$Z$692,'Infos Relatório'!BK$1)</f>
        <v>0</v>
      </c>
      <c r="BL119" s="13">
        <f>SUMIFS('Faturamento SP3'!$G$2:$G$692,'Faturamento SP3'!$D$2:$D$692,'Infos Relatório'!$B$84,'Faturamento SP3'!$E$2:$E$692,'Infos Relatório'!$B119,'Faturamento SP3'!$Z$2:$Z$692,'Infos Relatório'!BK$1)</f>
        <v>0</v>
      </c>
      <c r="BM119" s="13">
        <f>SUMIFS('Faturamento SP3'!$J$2:$J$692,'Faturamento SP3'!$D$2:$D$692,'Infos Relatório'!$B$84,'Faturamento SP3'!$E$2:$E$692,'Infos Relatório'!$B119,'Faturamento SP3'!$Z$2:$Z$692,'Infos Relatório'!BK$1)</f>
        <v>0</v>
      </c>
      <c r="BN119" s="14">
        <f>SUMIFS('Faturamento SP3'!$O$2:$O$692,'Faturamento SP3'!$D$2:$D$692,'Infos Relatório'!$B$84,'Faturamento SP3'!$E$2:$E$692,'Infos Relatório'!$B119,'Faturamento SP3'!$Z$2:$Z$692,'Infos Relatório'!BK$1,'Faturamento SP3'!$T$2:$T$692,"Sim")+SUMIFS('Faturamento SP3'!$P$2:$P$692,'Faturamento SP3'!$D$2:$D$692,'Infos Relatório'!$B$84,'Faturamento SP3'!$E$2:$E$692,'Infos Relatório'!$B119,'Faturamento SP3'!$Z$2:$Z$692,'Infos Relatório'!BK$1,'Faturamento SP3'!$T$2:$T$692,"Sim")</f>
        <v>0</v>
      </c>
      <c r="BO119" s="27" t="e">
        <f t="shared" si="47"/>
        <v>#DIV/0!</v>
      </c>
      <c r="BP119" s="24">
        <f>SUMIFS('Faturamento SP3'!$H$2:$H$692,'Faturamento SP3'!$D$2:$D$692,'Infos Relatório'!$B$84,'Faturamento SP3'!$E$2:$E$692,'Infos Relatório'!$B119,'Faturamento SP3'!$Z$2:$Z$692,'Infos Relatório'!BK$1)</f>
        <v>0</v>
      </c>
      <c r="BQ119" s="23">
        <f>COUNTIFS('Faturamento SP3'!$D$2:$D$692,'Infos Relatório'!$B$84,'Faturamento SP3'!$E$2:$E$692,'Infos Relatório'!$B119,'Faturamento SP3'!$Z$2:$Z$692,'Infos Relatório'!BQ$1)</f>
        <v>0</v>
      </c>
      <c r="BR119" s="13">
        <f>SUMIFS('Faturamento SP3'!$G$2:$G$692,'Faturamento SP3'!$D$2:$D$692,'Infos Relatório'!$B$84,'Faturamento SP3'!$E$2:$E$692,'Infos Relatório'!$B119,'Faturamento SP3'!$Z$2:$Z$692,'Infos Relatório'!BQ$1)</f>
        <v>0</v>
      </c>
      <c r="BS119" s="13">
        <f>SUMIFS('Faturamento SP3'!$J$2:$J$692,'Faturamento SP3'!$D$2:$D$692,'Infos Relatório'!$B$84,'Faturamento SP3'!$E$2:$E$692,'Infos Relatório'!$B119,'Faturamento SP3'!$Z$2:$Z$692,'Infos Relatório'!BQ$1)</f>
        <v>0</v>
      </c>
      <c r="BT119" s="14">
        <f>SUMIFS('Faturamento SP3'!$O$2:$O$692,'Faturamento SP3'!$D$2:$D$692,'Infos Relatório'!$B$84,'Faturamento SP3'!$E$2:$E$692,'Infos Relatório'!$B119,'Faturamento SP3'!$Z$2:$Z$692,'Infos Relatório'!BQ$1,'Faturamento SP3'!$T$2:$T$692,"Sim")+SUMIFS('Faturamento SP3'!$P$2:$P$692,'Faturamento SP3'!$D$2:$D$692,'Infos Relatório'!$B$84,'Faturamento SP3'!$E$2:$E$692,'Infos Relatório'!$B119,'Faturamento SP3'!$Z$2:$Z$692,'Infos Relatório'!BQ$1,'Faturamento SP3'!$T$2:$T$692,"Sim")</f>
        <v>0</v>
      </c>
      <c r="BU119" s="27" t="e">
        <f t="shared" si="48"/>
        <v>#DIV/0!</v>
      </c>
      <c r="BV119" s="24">
        <f>SUMIFS('Faturamento SP3'!$H$2:$H$692,'Faturamento SP3'!$D$2:$D$692,'Infos Relatório'!$B$84,'Faturamento SP3'!$E$2:$E$692,'Infos Relatório'!$B119,'Faturamento SP3'!$Z$2:$Z$692,'Infos Relatório'!BQ$1)</f>
        <v>0</v>
      </c>
    </row>
    <row r="120" spans="2:74">
      <c r="B120" s="17" t="s">
        <v>42</v>
      </c>
      <c r="C120" s="23">
        <f>COUNTIFS('Faturamento SP3'!$D$2:$D$692,'Infos Relatório'!$B$84,'Faturamento SP3'!$E$2:$E$692,'Infos Relatório'!$B120,'Faturamento SP3'!$Z$2:$Z$692,'Infos Relatório'!C$1)</f>
        <v>0</v>
      </c>
      <c r="D120" s="13">
        <f>SUMIFS('Faturamento SP3'!$G$2:$G$692,'Faturamento SP3'!$D$2:$D$692,'Infos Relatório'!$B$84,'Faturamento SP3'!$E$2:$E$692,'Infos Relatório'!$B120,'Faturamento SP3'!$Z$2:$Z$692,'Infos Relatório'!C$1)</f>
        <v>0</v>
      </c>
      <c r="E120" s="13">
        <f>SUMIFS('Faturamento SP3'!$J$2:$J$692,'Faturamento SP3'!$D$2:$D$692,'Infos Relatório'!$B$84,'Faturamento SP3'!$E$2:$E$692,'Infos Relatório'!$B120,'Faturamento SP3'!$Z$2:$Z$692,'Infos Relatório'!C$1)</f>
        <v>0</v>
      </c>
      <c r="F120" s="14">
        <f>SUMIFS('Faturamento SP3'!$O$2:$O$692,'Faturamento SP3'!$D$2:$D$692,'Infos Relatório'!$B$84,'Faturamento SP3'!$E$2:$E$692,'Infos Relatório'!$B120,'Faturamento SP3'!$Z$2:$Z$692,'Infos Relatório'!C$1,'Faturamento SP3'!$T$2:$T$692,"Sim")+SUMIFS('Faturamento SP3'!$P$2:$P$692,'Faturamento SP3'!$D$2:$D$692,'Infos Relatório'!$B$84,'Faturamento SP3'!$E$2:$E$692,'Infos Relatório'!$B120,'Faturamento SP3'!$Z$2:$Z$692,'Infos Relatório'!C$1,'Faturamento SP3'!$T$2:$T$692,"Sim")</f>
        <v>0</v>
      </c>
      <c r="G120" s="27" t="e">
        <f t="shared" si="37"/>
        <v>#DIV/0!</v>
      </c>
      <c r="H120" s="24">
        <f>SUMIFS('Faturamento SP3'!$H$2:$H$692,'Faturamento SP3'!$D$2:$D$692,'Infos Relatório'!$B$84,'Faturamento SP3'!$E$2:$E$692,'Infos Relatório'!$B120,'Faturamento SP3'!$Z$2:$Z$692,'Infos Relatório'!C$1)</f>
        <v>0</v>
      </c>
      <c r="I120" s="23">
        <f>COUNTIFS('Faturamento SP3'!$D$2:$D$692,'Infos Relatório'!$B$84,'Faturamento SP3'!$E$2:$E$692,'Infos Relatório'!$B120,'Faturamento SP3'!$Z$2:$Z$692,'Infos Relatório'!I$1)</f>
        <v>0</v>
      </c>
      <c r="J120" s="13">
        <f>SUMIFS('Faturamento SP3'!$G$2:$G$692,'Faturamento SP3'!$D$2:$D$692,'Infos Relatório'!$B$84,'Faturamento SP3'!$E$2:$E$692,'Infos Relatório'!$B120,'Faturamento SP3'!$Z$2:$Z$692,'Infos Relatório'!I$1)</f>
        <v>0</v>
      </c>
      <c r="K120" s="13">
        <f>SUMIFS('Faturamento SP3'!$J$2:$J$692,'Faturamento SP3'!$D$2:$D$692,'Infos Relatório'!$B$84,'Faturamento SP3'!$E$2:$E$692,'Infos Relatório'!$B120,'Faturamento SP3'!$Z$2:$Z$692,'Infos Relatório'!I$1)</f>
        <v>0</v>
      </c>
      <c r="L120" s="14">
        <f>SUMIFS('Faturamento SP3'!$O$2:$O$692,'Faturamento SP3'!$D$2:$D$692,'Infos Relatório'!$B$84,'Faturamento SP3'!$E$2:$E$692,'Infos Relatório'!$B120,'Faturamento SP3'!$Z$2:$Z$692,'Infos Relatório'!I$1,'Faturamento SP3'!$T$2:$T$692,"Sim")+SUMIFS('Faturamento SP3'!$P$2:$P$692,'Faturamento SP3'!$D$2:$D$692,'Infos Relatório'!$B$84,'Faturamento SP3'!$E$2:$E$692,'Infos Relatório'!$B120,'Faturamento SP3'!$Z$2:$Z$692,'Infos Relatório'!I$1,'Faturamento SP3'!$T$2:$T$692,"Sim")</f>
        <v>0</v>
      </c>
      <c r="M120" s="27" t="e">
        <f t="shared" si="38"/>
        <v>#DIV/0!</v>
      </c>
      <c r="N120" s="24">
        <f>SUMIFS('Faturamento SP3'!$H$2:$H$692,'Faturamento SP3'!$D$2:$D$692,'Infos Relatório'!$B$84,'Faturamento SP3'!$E$2:$E$692,'Infos Relatório'!$B120,'Faturamento SP3'!$Z$2:$Z$692,'Infos Relatório'!I$1)</f>
        <v>0</v>
      </c>
      <c r="O120" s="23">
        <f>COUNTIFS('Faturamento SP3'!$D$2:$D$692,'Infos Relatório'!$B$84,'Faturamento SP3'!$E$2:$E$692,'Infos Relatório'!$B120,'Faturamento SP3'!$Z$2:$Z$692,'Infos Relatório'!O$1)</f>
        <v>0</v>
      </c>
      <c r="P120" s="13">
        <f>SUMIFS('Faturamento SP3'!$G$2:$G$692,'Faturamento SP3'!$D$2:$D$692,'Infos Relatório'!$B$84,'Faturamento SP3'!$E$2:$E$692,'Infos Relatório'!$B120,'Faturamento SP3'!$Z$2:$Z$692,'Infos Relatório'!O$1)</f>
        <v>0</v>
      </c>
      <c r="Q120" s="13">
        <f>SUMIFS('Faturamento SP3'!$J$2:$J$692,'Faturamento SP3'!$D$2:$D$692,'Infos Relatório'!$B$84,'Faturamento SP3'!$E$2:$E$692,'Infos Relatório'!$B120,'Faturamento SP3'!$Z$2:$Z$692,'Infos Relatório'!O$1)</f>
        <v>0</v>
      </c>
      <c r="R120" s="14">
        <f>SUMIFS('Faturamento SP3'!$O$2:$O$692,'Faturamento SP3'!$D$2:$D$692,'Infos Relatório'!$B$84,'Faturamento SP3'!$E$2:$E$692,'Infos Relatório'!$B120,'Faturamento SP3'!$Z$2:$Z$692,'Infos Relatório'!O$1,'Faturamento SP3'!$T$2:$T$692,"Sim")+SUMIFS('Faturamento SP3'!$P$2:$P$692,'Faturamento SP3'!$D$2:$D$692,'Infos Relatório'!$B$84,'Faturamento SP3'!$E$2:$E$692,'Infos Relatório'!$B120,'Faturamento SP3'!$Z$2:$Z$692,'Infos Relatório'!O$1,'Faturamento SP3'!$T$2:$T$692,"Sim")</f>
        <v>0</v>
      </c>
      <c r="S120" s="27" t="e">
        <f t="shared" si="39"/>
        <v>#DIV/0!</v>
      </c>
      <c r="T120" s="24">
        <f>SUMIFS('Faturamento SP3'!$H$2:$H$692,'Faturamento SP3'!$D$2:$D$692,'Infos Relatório'!$B$84,'Faturamento SP3'!$E$2:$E$692,'Infos Relatório'!$B120,'Faturamento SP3'!$Z$2:$Z$692,'Infos Relatório'!O$1)</f>
        <v>0</v>
      </c>
      <c r="U120" s="23">
        <f>COUNTIFS('Faturamento SP3'!$D$2:$D$692,'Infos Relatório'!$B$84,'Faturamento SP3'!$E$2:$E$692,'Infos Relatório'!$B120,'Faturamento SP3'!$Z$2:$Z$692,'Infos Relatório'!U$1)</f>
        <v>0</v>
      </c>
      <c r="V120" s="13">
        <f>SUMIFS('Faturamento SP3'!$G$2:$G$692,'Faturamento SP3'!$D$2:$D$692,'Infos Relatório'!$B$84,'Faturamento SP3'!$E$2:$E$692,'Infos Relatório'!$B120,'Faturamento SP3'!$Z$2:$Z$692,'Infos Relatório'!U$1)</f>
        <v>0</v>
      </c>
      <c r="W120" s="13">
        <f>SUMIFS('Faturamento SP3'!$J$2:$J$692,'Faturamento SP3'!$D$2:$D$692,'Infos Relatório'!$B$84,'Faturamento SP3'!$E$2:$E$692,'Infos Relatório'!$B120,'Faturamento SP3'!$Z$2:$Z$692,'Infos Relatório'!U$1)</f>
        <v>0</v>
      </c>
      <c r="X120" s="14">
        <f>SUMIFS('Faturamento SP3'!$O$2:$O$692,'Faturamento SP3'!$D$2:$D$692,'Infos Relatório'!$B$84,'Faturamento SP3'!$E$2:$E$692,'Infos Relatório'!$B120,'Faturamento SP3'!$Z$2:$Z$692,'Infos Relatório'!U$1,'Faturamento SP3'!$T$2:$T$692,"Sim")+SUMIFS('Faturamento SP3'!$P$2:$P$692,'Faturamento SP3'!$D$2:$D$692,'Infos Relatório'!$B$84,'Faturamento SP3'!$E$2:$E$692,'Infos Relatório'!$B120,'Faturamento SP3'!$Z$2:$Z$692,'Infos Relatório'!U$1,'Faturamento SP3'!$T$2:$T$692,"Sim")</f>
        <v>0</v>
      </c>
      <c r="Y120" s="27" t="e">
        <f t="shared" si="40"/>
        <v>#DIV/0!</v>
      </c>
      <c r="Z120" s="24">
        <f>SUMIFS('Faturamento SP3'!$H$2:$H$692,'Faturamento SP3'!$D$2:$D$692,'Infos Relatório'!$B$84,'Faturamento SP3'!$E$2:$E$692,'Infos Relatório'!$B120,'Faturamento SP3'!$Z$2:$Z$692,'Infos Relatório'!U$1)</f>
        <v>0</v>
      </c>
      <c r="AA120" s="23">
        <f>COUNTIFS('Faturamento SP3'!$D$2:$D$692,'Infos Relatório'!$B$84,'Faturamento SP3'!$E$2:$E$692,'Infos Relatório'!$B120,'Faturamento SP3'!$Z$2:$Z$692,'Infos Relatório'!AA$1)</f>
        <v>0</v>
      </c>
      <c r="AB120" s="13">
        <f>SUMIFS('Faturamento SP3'!$G$2:$G$692,'Faturamento SP3'!$D$2:$D$692,'Infos Relatório'!$B$84,'Faturamento SP3'!$E$2:$E$692,'Infos Relatório'!$B120,'Faturamento SP3'!$Z$2:$Z$692,'Infos Relatório'!AA$1)</f>
        <v>0</v>
      </c>
      <c r="AC120" s="13">
        <f>SUMIFS('Faturamento SP3'!$J$2:$J$692,'Faturamento SP3'!$D$2:$D$692,'Infos Relatório'!$B$84,'Faturamento SP3'!$E$2:$E$692,'Infos Relatório'!$B120,'Faturamento SP3'!$Z$2:$Z$692,'Infos Relatório'!AA$1)</f>
        <v>0</v>
      </c>
      <c r="AD120" s="14">
        <f>SUMIFS('Faturamento SP3'!$O$2:$O$692,'Faturamento SP3'!$D$2:$D$692,'Infos Relatório'!$B$84,'Faturamento SP3'!$E$2:$E$692,'Infos Relatório'!$B120,'Faturamento SP3'!$Z$2:$Z$692,'Infos Relatório'!AA$1,'Faturamento SP3'!$T$2:$T$692,"Sim")+SUMIFS('Faturamento SP3'!$P$2:$P$692,'Faturamento SP3'!$D$2:$D$692,'Infos Relatório'!$B$84,'Faturamento SP3'!$E$2:$E$692,'Infos Relatório'!$B120,'Faturamento SP3'!$Z$2:$Z$692,'Infos Relatório'!AA$1,'Faturamento SP3'!$T$2:$T$692,"Sim")</f>
        <v>0</v>
      </c>
      <c r="AE120" s="27" t="e">
        <f t="shared" si="41"/>
        <v>#DIV/0!</v>
      </c>
      <c r="AF120" s="24">
        <f>SUMIFS('Faturamento SP3'!$H$2:$H$692,'Faturamento SP3'!$D$2:$D$692,'Infos Relatório'!$B$84,'Faturamento SP3'!$E$2:$E$692,'Infos Relatório'!$B120,'Faturamento SP3'!$Z$2:$Z$692,'Infos Relatório'!AA$1)</f>
        <v>0</v>
      </c>
      <c r="AG120" s="23">
        <f>COUNTIFS('Faturamento SP3'!$D$2:$D$692,'Infos Relatório'!$B$84,'Faturamento SP3'!$E$2:$E$692,'Infos Relatório'!$B120,'Faturamento SP3'!$Z$2:$Z$692,'Infos Relatório'!AG$1)</f>
        <v>0</v>
      </c>
      <c r="AH120" s="13">
        <f>SUMIFS('Faturamento SP3'!$G$2:$G$692,'Faturamento SP3'!$D$2:$D$692,'Infos Relatório'!$B$84,'Faturamento SP3'!$E$2:$E$692,'Infos Relatório'!$B120,'Faturamento SP3'!$Z$2:$Z$692,'Infos Relatório'!AG$1)</f>
        <v>0</v>
      </c>
      <c r="AI120" s="13">
        <f>SUMIFS('Faturamento SP3'!$J$2:$J$692,'Faturamento SP3'!$D$2:$D$692,'Infos Relatório'!$B$84,'Faturamento SP3'!$E$2:$E$692,'Infos Relatório'!$B120,'Faturamento SP3'!$Z$2:$Z$692,'Infos Relatório'!AG$1)</f>
        <v>0</v>
      </c>
      <c r="AJ120" s="14">
        <f>SUMIFS('Faturamento SP3'!$O$2:$O$692,'Faturamento SP3'!$D$2:$D$692,'Infos Relatório'!$B$84,'Faturamento SP3'!$E$2:$E$692,'Infos Relatório'!$B120,'Faturamento SP3'!$Z$2:$Z$692,'Infos Relatório'!AG$1,'Faturamento SP3'!$T$2:$T$692,"Sim")+SUMIFS('Faturamento SP3'!$P$2:$P$692,'Faturamento SP3'!$D$2:$D$692,'Infos Relatório'!$B$84,'Faturamento SP3'!$E$2:$E$692,'Infos Relatório'!$B120,'Faturamento SP3'!$Z$2:$Z$692,'Infos Relatório'!AG$1,'Faturamento SP3'!$T$2:$T$692,"Sim")</f>
        <v>0</v>
      </c>
      <c r="AK120" s="27" t="e">
        <f t="shared" si="42"/>
        <v>#DIV/0!</v>
      </c>
      <c r="AL120" s="24">
        <f>SUMIFS('Faturamento SP3'!$H$2:$H$692,'Faturamento SP3'!$D$2:$D$692,'Infos Relatório'!$B$84,'Faturamento SP3'!$E$2:$E$692,'Infos Relatório'!$B120,'Faturamento SP3'!$Z$2:$Z$692,'Infos Relatório'!AG$1)</f>
        <v>0</v>
      </c>
      <c r="AM120" s="23">
        <f>COUNTIFS('Faturamento SP3'!$D$2:$D$692,'Infos Relatório'!$B$84,'Faturamento SP3'!$E$2:$E$692,'Infos Relatório'!$B120,'Faturamento SP3'!$Z$2:$Z$692,'Infos Relatório'!AM$1)</f>
        <v>0</v>
      </c>
      <c r="AN120" s="13">
        <f>SUMIFS('Faturamento SP3'!$G$2:$G$692,'Faturamento SP3'!$D$2:$D$692,'Infos Relatório'!$B$84,'Faturamento SP3'!$E$2:$E$692,'Infos Relatório'!$B120,'Faturamento SP3'!$Z$2:$Z$692,'Infos Relatório'!AM$1)</f>
        <v>0</v>
      </c>
      <c r="AO120" s="13">
        <f>SUMIFS('Faturamento SP3'!$J$2:$J$692,'Faturamento SP3'!$D$2:$D$692,'Infos Relatório'!$B$84,'Faturamento SP3'!$E$2:$E$692,'Infos Relatório'!$B120,'Faturamento SP3'!$Z$2:$Z$692,'Infos Relatório'!AM$1)</f>
        <v>0</v>
      </c>
      <c r="AP120" s="14">
        <f>SUMIFS('Faturamento SP3'!$O$2:$O$692,'Faturamento SP3'!$D$2:$D$692,'Infos Relatório'!$B$84,'Faturamento SP3'!$E$2:$E$692,'Infos Relatório'!$B120,'Faturamento SP3'!$Z$2:$Z$692,'Infos Relatório'!AM$1,'Faturamento SP3'!$T$2:$T$692,"Sim")+SUMIFS('Faturamento SP3'!$P$2:$P$692,'Faturamento SP3'!$D$2:$D$692,'Infos Relatório'!$B$84,'Faturamento SP3'!$E$2:$E$692,'Infos Relatório'!$B120,'Faturamento SP3'!$Z$2:$Z$692,'Infos Relatório'!AM$1,'Faturamento SP3'!$T$2:$T$692,"Sim")</f>
        <v>0</v>
      </c>
      <c r="AQ120" s="27" t="e">
        <f t="shared" si="43"/>
        <v>#DIV/0!</v>
      </c>
      <c r="AR120" s="24">
        <f>SUMIFS('Faturamento SP3'!$H$2:$H$692,'Faturamento SP3'!$D$2:$D$692,'Infos Relatório'!$B$84,'Faturamento SP3'!$E$2:$E$692,'Infos Relatório'!$B120,'Faturamento SP3'!$Z$2:$Z$692,'Infos Relatório'!AM$1)</f>
        <v>0</v>
      </c>
      <c r="AS120" s="23">
        <f>COUNTIFS('Faturamento SP3'!$D$2:$D$692,'Infos Relatório'!$B$84,'Faturamento SP3'!$E$2:$E$692,'Infos Relatório'!$B120,'Faturamento SP3'!$Z$2:$Z$692,'Infos Relatório'!AS$1)</f>
        <v>0</v>
      </c>
      <c r="AT120" s="13">
        <f>SUMIFS('Faturamento SP3'!$G$2:$G$692,'Faturamento SP3'!$D$2:$D$692,'Infos Relatório'!$B$84,'Faturamento SP3'!$E$2:$E$692,'Infos Relatório'!$B120,'Faturamento SP3'!$Z$2:$Z$692,'Infos Relatório'!AS$1)</f>
        <v>0</v>
      </c>
      <c r="AU120" s="13">
        <f>SUMIFS('Faturamento SP3'!$J$2:$J$692,'Faturamento SP3'!$D$2:$D$692,'Infos Relatório'!$B$84,'Faturamento SP3'!$E$2:$E$692,'Infos Relatório'!$B120,'Faturamento SP3'!$Z$2:$Z$692,'Infos Relatório'!AS$1)</f>
        <v>0</v>
      </c>
      <c r="AV120" s="14">
        <f>SUMIFS('Faturamento SP3'!$O$2:$O$692,'Faturamento SP3'!$D$2:$D$692,'Infos Relatório'!$B$84,'Faturamento SP3'!$E$2:$E$692,'Infos Relatório'!$B120,'Faturamento SP3'!$Z$2:$Z$692,'Infos Relatório'!AS$1,'Faturamento SP3'!$T$2:$T$692,"Sim")+SUMIFS('Faturamento SP3'!$P$2:$P$692,'Faturamento SP3'!$D$2:$D$692,'Infos Relatório'!$B$84,'Faturamento SP3'!$E$2:$E$692,'Infos Relatório'!$B120,'Faturamento SP3'!$Z$2:$Z$692,'Infos Relatório'!AS$1,'Faturamento SP3'!$T$2:$T$692,"Sim")</f>
        <v>0</v>
      </c>
      <c r="AW120" s="27" t="e">
        <f t="shared" si="44"/>
        <v>#DIV/0!</v>
      </c>
      <c r="AX120" s="24">
        <f>SUMIFS('Faturamento SP3'!$H$2:$H$692,'Faturamento SP3'!$D$2:$D$692,'Infos Relatório'!$B$84,'Faturamento SP3'!$E$2:$E$692,'Infos Relatório'!$B120,'Faturamento SP3'!$Z$2:$Z$692,'Infos Relatório'!AS$1)</f>
        <v>0</v>
      </c>
      <c r="AY120" s="23">
        <f>COUNTIFS('Faturamento SP3'!$D$2:$D$692,'Infos Relatório'!$B$84,'Faturamento SP3'!$E$2:$E$692,'Infos Relatório'!$B120,'Faturamento SP3'!$Z$2:$Z$692,'Infos Relatório'!AY$1)</f>
        <v>0</v>
      </c>
      <c r="AZ120" s="13">
        <f>SUMIFS('Faturamento SP3'!$G$2:$G$692,'Faturamento SP3'!$D$2:$D$692,'Infos Relatório'!$B$84,'Faturamento SP3'!$E$2:$E$692,'Infos Relatório'!$B120,'Faturamento SP3'!$Z$2:$Z$692,'Infos Relatório'!AY$1)</f>
        <v>0</v>
      </c>
      <c r="BA120" s="13">
        <f>SUMIFS('Faturamento SP3'!$J$2:$J$692,'Faturamento SP3'!$D$2:$D$692,'Infos Relatório'!$B$84,'Faturamento SP3'!$E$2:$E$692,'Infos Relatório'!$B120,'Faturamento SP3'!$Z$2:$Z$692,'Infos Relatório'!AY$1)</f>
        <v>0</v>
      </c>
      <c r="BB120" s="14">
        <f>SUMIFS('Faturamento SP3'!$O$2:$O$692,'Faturamento SP3'!$D$2:$D$692,'Infos Relatório'!$B$84,'Faturamento SP3'!$E$2:$E$692,'Infos Relatório'!$B120,'Faturamento SP3'!$Z$2:$Z$692,'Infos Relatório'!AY$1,'Faturamento SP3'!$T$2:$T$692,"Sim")+SUMIFS('Faturamento SP3'!$P$2:$P$692,'Faturamento SP3'!$D$2:$D$692,'Infos Relatório'!$B$84,'Faturamento SP3'!$E$2:$E$692,'Infos Relatório'!$B120,'Faturamento SP3'!$Z$2:$Z$692,'Infos Relatório'!AY$1,'Faturamento SP3'!$T$2:$T$692,"Sim")</f>
        <v>0</v>
      </c>
      <c r="BC120" s="27" t="e">
        <f t="shared" si="45"/>
        <v>#DIV/0!</v>
      </c>
      <c r="BD120" s="24">
        <f>SUMIFS('Faturamento SP3'!$H$2:$H$692,'Faturamento SP3'!$D$2:$D$692,'Infos Relatório'!$B$84,'Faturamento SP3'!$E$2:$E$692,'Infos Relatório'!$B120,'Faturamento SP3'!$Z$2:$Z$692,'Infos Relatório'!AY$1)</f>
        <v>0</v>
      </c>
      <c r="BE120" s="23">
        <f>COUNTIFS('Faturamento SP3'!$D$2:$D$692,'Infos Relatório'!$B$84,'Faturamento SP3'!$E$2:$E$692,'Infos Relatório'!$B120,'Faturamento SP3'!$Z$2:$Z$692,'Infos Relatório'!BE$1)</f>
        <v>0</v>
      </c>
      <c r="BF120" s="13">
        <f>SUMIFS('Faturamento SP3'!$G$2:$G$692,'Faturamento SP3'!$D$2:$D$692,'Infos Relatório'!$B$84,'Faturamento SP3'!$E$2:$E$692,'Infos Relatório'!$B120,'Faturamento SP3'!$Z$2:$Z$692,'Infos Relatório'!BE$1)</f>
        <v>0</v>
      </c>
      <c r="BG120" s="13">
        <f>SUMIFS('Faturamento SP3'!$J$2:$J$692,'Faturamento SP3'!$D$2:$D$692,'Infos Relatório'!$B$84,'Faturamento SP3'!$E$2:$E$692,'Infos Relatório'!$B120,'Faturamento SP3'!$Z$2:$Z$692,'Infos Relatório'!BE$1)</f>
        <v>0</v>
      </c>
      <c r="BH120" s="14">
        <f>SUMIFS('Faturamento SP3'!$O$2:$O$692,'Faturamento SP3'!$D$2:$D$692,'Infos Relatório'!$B$84,'Faturamento SP3'!$E$2:$E$692,'Infos Relatório'!$B120,'Faturamento SP3'!$Z$2:$Z$692,'Infos Relatório'!BE$1,'Faturamento SP3'!$T$2:$T$692,"Sim")+SUMIFS('Faturamento SP3'!$P$2:$P$692,'Faturamento SP3'!$D$2:$D$692,'Infos Relatório'!$B$84,'Faturamento SP3'!$E$2:$E$692,'Infos Relatório'!$B120,'Faturamento SP3'!$Z$2:$Z$692,'Infos Relatório'!BE$1,'Faturamento SP3'!$T$2:$T$692,"Sim")</f>
        <v>0</v>
      </c>
      <c r="BI120" s="27" t="e">
        <f t="shared" si="46"/>
        <v>#DIV/0!</v>
      </c>
      <c r="BJ120" s="24">
        <f>SUMIFS('Faturamento SP3'!$H$2:$H$692,'Faturamento SP3'!$D$2:$D$692,'Infos Relatório'!$B$84,'Faturamento SP3'!$E$2:$E$692,'Infos Relatório'!$B120,'Faturamento SP3'!$Z$2:$Z$692,'Infos Relatório'!BE$1)</f>
        <v>0</v>
      </c>
      <c r="BK120" s="23">
        <f>COUNTIFS('Faturamento SP3'!$D$2:$D$692,'Infos Relatório'!$B$84,'Faturamento SP3'!$E$2:$E$692,'Infos Relatório'!$B120,'Faturamento SP3'!$Z$2:$Z$692,'Infos Relatório'!BK$1)</f>
        <v>0</v>
      </c>
      <c r="BL120" s="13">
        <f>SUMIFS('Faturamento SP3'!$G$2:$G$692,'Faturamento SP3'!$D$2:$D$692,'Infos Relatório'!$B$84,'Faturamento SP3'!$E$2:$E$692,'Infos Relatório'!$B120,'Faturamento SP3'!$Z$2:$Z$692,'Infos Relatório'!BK$1)</f>
        <v>0</v>
      </c>
      <c r="BM120" s="13">
        <f>SUMIFS('Faturamento SP3'!$J$2:$J$692,'Faturamento SP3'!$D$2:$D$692,'Infos Relatório'!$B$84,'Faturamento SP3'!$E$2:$E$692,'Infos Relatório'!$B120,'Faturamento SP3'!$Z$2:$Z$692,'Infos Relatório'!BK$1)</f>
        <v>0</v>
      </c>
      <c r="BN120" s="14">
        <f>SUMIFS('Faturamento SP3'!$O$2:$O$692,'Faturamento SP3'!$D$2:$D$692,'Infos Relatório'!$B$84,'Faturamento SP3'!$E$2:$E$692,'Infos Relatório'!$B120,'Faturamento SP3'!$Z$2:$Z$692,'Infos Relatório'!BK$1,'Faturamento SP3'!$T$2:$T$692,"Sim")+SUMIFS('Faturamento SP3'!$P$2:$P$692,'Faturamento SP3'!$D$2:$D$692,'Infos Relatório'!$B$84,'Faturamento SP3'!$E$2:$E$692,'Infos Relatório'!$B120,'Faturamento SP3'!$Z$2:$Z$692,'Infos Relatório'!BK$1,'Faturamento SP3'!$T$2:$T$692,"Sim")</f>
        <v>0</v>
      </c>
      <c r="BO120" s="27" t="e">
        <f t="shared" si="47"/>
        <v>#DIV/0!</v>
      </c>
      <c r="BP120" s="24">
        <f>SUMIFS('Faturamento SP3'!$H$2:$H$692,'Faturamento SP3'!$D$2:$D$692,'Infos Relatório'!$B$84,'Faturamento SP3'!$E$2:$E$692,'Infos Relatório'!$B120,'Faturamento SP3'!$Z$2:$Z$692,'Infos Relatório'!BK$1)</f>
        <v>0</v>
      </c>
      <c r="BQ120" s="23">
        <f>COUNTIFS('Faturamento SP3'!$D$2:$D$692,'Infos Relatório'!$B$84,'Faturamento SP3'!$E$2:$E$692,'Infos Relatório'!$B120,'Faturamento SP3'!$Z$2:$Z$692,'Infos Relatório'!BQ$1)</f>
        <v>0</v>
      </c>
      <c r="BR120" s="13">
        <f>SUMIFS('Faturamento SP3'!$G$2:$G$692,'Faturamento SP3'!$D$2:$D$692,'Infos Relatório'!$B$84,'Faturamento SP3'!$E$2:$E$692,'Infos Relatório'!$B120,'Faturamento SP3'!$Z$2:$Z$692,'Infos Relatório'!BQ$1)</f>
        <v>0</v>
      </c>
      <c r="BS120" s="13">
        <f>SUMIFS('Faturamento SP3'!$J$2:$J$692,'Faturamento SP3'!$D$2:$D$692,'Infos Relatório'!$B$84,'Faturamento SP3'!$E$2:$E$692,'Infos Relatório'!$B120,'Faturamento SP3'!$Z$2:$Z$692,'Infos Relatório'!BQ$1)</f>
        <v>0</v>
      </c>
      <c r="BT120" s="14">
        <f>SUMIFS('Faturamento SP3'!$O$2:$O$692,'Faturamento SP3'!$D$2:$D$692,'Infos Relatório'!$B$84,'Faturamento SP3'!$E$2:$E$692,'Infos Relatório'!$B120,'Faturamento SP3'!$Z$2:$Z$692,'Infos Relatório'!BQ$1,'Faturamento SP3'!$T$2:$T$692,"Sim")+SUMIFS('Faturamento SP3'!$P$2:$P$692,'Faturamento SP3'!$D$2:$D$692,'Infos Relatório'!$B$84,'Faturamento SP3'!$E$2:$E$692,'Infos Relatório'!$B120,'Faturamento SP3'!$Z$2:$Z$692,'Infos Relatório'!BQ$1,'Faturamento SP3'!$T$2:$T$692,"Sim")</f>
        <v>0</v>
      </c>
      <c r="BU120" s="27" t="e">
        <f t="shared" si="48"/>
        <v>#DIV/0!</v>
      </c>
      <c r="BV120" s="24">
        <f>SUMIFS('Faturamento SP3'!$H$2:$H$692,'Faturamento SP3'!$D$2:$D$692,'Infos Relatório'!$B$84,'Faturamento SP3'!$E$2:$E$692,'Infos Relatório'!$B120,'Faturamento SP3'!$Z$2:$Z$692,'Infos Relatório'!BQ$1)</f>
        <v>0</v>
      </c>
    </row>
    <row r="121" spans="2:74">
      <c r="B121" s="17" t="s">
        <v>43</v>
      </c>
      <c r="C121" s="23">
        <f>COUNTIFS('Faturamento SP3'!$D$2:$D$692,'Infos Relatório'!$B$84,'Faturamento SP3'!$E$2:$E$692,'Infos Relatório'!$B121,'Faturamento SP3'!$Z$2:$Z$692,'Infos Relatório'!C$1)</f>
        <v>0</v>
      </c>
      <c r="D121" s="13">
        <f>SUMIFS('Faturamento SP3'!$G$2:$G$692,'Faturamento SP3'!$D$2:$D$692,'Infos Relatório'!$B$84,'Faturamento SP3'!$E$2:$E$692,'Infos Relatório'!$B121,'Faturamento SP3'!$Z$2:$Z$692,'Infos Relatório'!C$1)</f>
        <v>0</v>
      </c>
      <c r="E121" s="13">
        <f>SUMIFS('Faturamento SP3'!$J$2:$J$692,'Faturamento SP3'!$D$2:$D$692,'Infos Relatório'!$B$84,'Faturamento SP3'!$E$2:$E$692,'Infos Relatório'!$B121,'Faturamento SP3'!$Z$2:$Z$692,'Infos Relatório'!C$1)</f>
        <v>0</v>
      </c>
      <c r="F121" s="14">
        <f>SUMIFS('Faturamento SP3'!$O$2:$O$692,'Faturamento SP3'!$D$2:$D$692,'Infos Relatório'!$B$84,'Faturamento SP3'!$E$2:$E$692,'Infos Relatório'!$B121,'Faturamento SP3'!$Z$2:$Z$692,'Infos Relatório'!C$1,'Faturamento SP3'!$T$2:$T$692,"Sim")+SUMIFS('Faturamento SP3'!$P$2:$P$692,'Faturamento SP3'!$D$2:$D$692,'Infos Relatório'!$B$84,'Faturamento SP3'!$E$2:$E$692,'Infos Relatório'!$B121,'Faturamento SP3'!$Z$2:$Z$692,'Infos Relatório'!C$1,'Faturamento SP3'!$T$2:$T$692,"Sim")</f>
        <v>0</v>
      </c>
      <c r="G121" s="27" t="e">
        <f t="shared" si="37"/>
        <v>#DIV/0!</v>
      </c>
      <c r="H121" s="24">
        <f>SUMIFS('Faturamento SP3'!$H$2:$H$692,'Faturamento SP3'!$D$2:$D$692,'Infos Relatório'!$B$84,'Faturamento SP3'!$E$2:$E$692,'Infos Relatório'!$B121,'Faturamento SP3'!$Z$2:$Z$692,'Infos Relatório'!C$1)</f>
        <v>0</v>
      </c>
      <c r="I121" s="23">
        <f>COUNTIFS('Faturamento SP3'!$D$2:$D$692,'Infos Relatório'!$B$84,'Faturamento SP3'!$E$2:$E$692,'Infos Relatório'!$B121,'Faturamento SP3'!$Z$2:$Z$692,'Infos Relatório'!I$1)</f>
        <v>0</v>
      </c>
      <c r="J121" s="13">
        <f>SUMIFS('Faturamento SP3'!$G$2:$G$692,'Faturamento SP3'!$D$2:$D$692,'Infos Relatório'!$B$84,'Faturamento SP3'!$E$2:$E$692,'Infos Relatório'!$B121,'Faturamento SP3'!$Z$2:$Z$692,'Infos Relatório'!I$1)</f>
        <v>0</v>
      </c>
      <c r="K121" s="13">
        <f>SUMIFS('Faturamento SP3'!$J$2:$J$692,'Faturamento SP3'!$D$2:$D$692,'Infos Relatório'!$B$84,'Faturamento SP3'!$E$2:$E$692,'Infos Relatório'!$B121,'Faturamento SP3'!$Z$2:$Z$692,'Infos Relatório'!I$1)</f>
        <v>0</v>
      </c>
      <c r="L121" s="14">
        <f>SUMIFS('Faturamento SP3'!$O$2:$O$692,'Faturamento SP3'!$D$2:$D$692,'Infos Relatório'!$B$84,'Faturamento SP3'!$E$2:$E$692,'Infos Relatório'!$B121,'Faturamento SP3'!$Z$2:$Z$692,'Infos Relatório'!I$1,'Faturamento SP3'!$T$2:$T$692,"Sim")+SUMIFS('Faturamento SP3'!$P$2:$P$692,'Faturamento SP3'!$D$2:$D$692,'Infos Relatório'!$B$84,'Faturamento SP3'!$E$2:$E$692,'Infos Relatório'!$B121,'Faturamento SP3'!$Z$2:$Z$692,'Infos Relatório'!I$1,'Faturamento SP3'!$T$2:$T$692,"Sim")</f>
        <v>0</v>
      </c>
      <c r="M121" s="27" t="e">
        <f t="shared" si="38"/>
        <v>#DIV/0!</v>
      </c>
      <c r="N121" s="24">
        <f>SUMIFS('Faturamento SP3'!$H$2:$H$692,'Faturamento SP3'!$D$2:$D$692,'Infos Relatório'!$B$84,'Faturamento SP3'!$E$2:$E$692,'Infos Relatório'!$B121,'Faturamento SP3'!$Z$2:$Z$692,'Infos Relatório'!I$1)</f>
        <v>0</v>
      </c>
      <c r="O121" s="23">
        <f>COUNTIFS('Faturamento SP3'!$D$2:$D$692,'Infos Relatório'!$B$84,'Faturamento SP3'!$E$2:$E$692,'Infos Relatório'!$B121,'Faturamento SP3'!$Z$2:$Z$692,'Infos Relatório'!O$1)</f>
        <v>0</v>
      </c>
      <c r="P121" s="13">
        <f>SUMIFS('Faturamento SP3'!$G$2:$G$692,'Faturamento SP3'!$D$2:$D$692,'Infos Relatório'!$B$84,'Faturamento SP3'!$E$2:$E$692,'Infos Relatório'!$B121,'Faturamento SP3'!$Z$2:$Z$692,'Infos Relatório'!O$1)</f>
        <v>0</v>
      </c>
      <c r="Q121" s="13">
        <f>SUMIFS('Faturamento SP3'!$J$2:$J$692,'Faturamento SP3'!$D$2:$D$692,'Infos Relatório'!$B$84,'Faturamento SP3'!$E$2:$E$692,'Infos Relatório'!$B121,'Faturamento SP3'!$Z$2:$Z$692,'Infos Relatório'!O$1)</f>
        <v>0</v>
      </c>
      <c r="R121" s="14">
        <f>SUMIFS('Faturamento SP3'!$O$2:$O$692,'Faturamento SP3'!$D$2:$D$692,'Infos Relatório'!$B$84,'Faturamento SP3'!$E$2:$E$692,'Infos Relatório'!$B121,'Faturamento SP3'!$Z$2:$Z$692,'Infos Relatório'!O$1,'Faturamento SP3'!$T$2:$T$692,"Sim")+SUMIFS('Faturamento SP3'!$P$2:$P$692,'Faturamento SP3'!$D$2:$D$692,'Infos Relatório'!$B$84,'Faturamento SP3'!$E$2:$E$692,'Infos Relatório'!$B121,'Faturamento SP3'!$Z$2:$Z$692,'Infos Relatório'!O$1,'Faturamento SP3'!$T$2:$T$692,"Sim")</f>
        <v>0</v>
      </c>
      <c r="S121" s="27" t="e">
        <f t="shared" si="39"/>
        <v>#DIV/0!</v>
      </c>
      <c r="T121" s="24">
        <f>SUMIFS('Faturamento SP3'!$H$2:$H$692,'Faturamento SP3'!$D$2:$D$692,'Infos Relatório'!$B$84,'Faturamento SP3'!$E$2:$E$692,'Infos Relatório'!$B121,'Faturamento SP3'!$Z$2:$Z$692,'Infos Relatório'!O$1)</f>
        <v>0</v>
      </c>
      <c r="U121" s="23">
        <f>COUNTIFS('Faturamento SP3'!$D$2:$D$692,'Infos Relatório'!$B$84,'Faturamento SP3'!$E$2:$E$692,'Infos Relatório'!$B121,'Faturamento SP3'!$Z$2:$Z$692,'Infos Relatório'!U$1)</f>
        <v>0</v>
      </c>
      <c r="V121" s="13">
        <f>SUMIFS('Faturamento SP3'!$G$2:$G$692,'Faturamento SP3'!$D$2:$D$692,'Infos Relatório'!$B$84,'Faturamento SP3'!$E$2:$E$692,'Infos Relatório'!$B121,'Faturamento SP3'!$Z$2:$Z$692,'Infos Relatório'!U$1)</f>
        <v>0</v>
      </c>
      <c r="W121" s="13">
        <f>SUMIFS('Faturamento SP3'!$J$2:$J$692,'Faturamento SP3'!$D$2:$D$692,'Infos Relatório'!$B$84,'Faturamento SP3'!$E$2:$E$692,'Infos Relatório'!$B121,'Faturamento SP3'!$Z$2:$Z$692,'Infos Relatório'!U$1)</f>
        <v>0</v>
      </c>
      <c r="X121" s="14">
        <f>SUMIFS('Faturamento SP3'!$O$2:$O$692,'Faturamento SP3'!$D$2:$D$692,'Infos Relatório'!$B$84,'Faturamento SP3'!$E$2:$E$692,'Infos Relatório'!$B121,'Faturamento SP3'!$Z$2:$Z$692,'Infos Relatório'!U$1,'Faturamento SP3'!$T$2:$T$692,"Sim")+SUMIFS('Faturamento SP3'!$P$2:$P$692,'Faturamento SP3'!$D$2:$D$692,'Infos Relatório'!$B$84,'Faturamento SP3'!$E$2:$E$692,'Infos Relatório'!$B121,'Faturamento SP3'!$Z$2:$Z$692,'Infos Relatório'!U$1,'Faturamento SP3'!$T$2:$T$692,"Sim")</f>
        <v>0</v>
      </c>
      <c r="Y121" s="27" t="e">
        <f t="shared" si="40"/>
        <v>#DIV/0!</v>
      </c>
      <c r="Z121" s="24">
        <f>SUMIFS('Faturamento SP3'!$H$2:$H$692,'Faturamento SP3'!$D$2:$D$692,'Infos Relatório'!$B$84,'Faturamento SP3'!$E$2:$E$692,'Infos Relatório'!$B121,'Faturamento SP3'!$Z$2:$Z$692,'Infos Relatório'!U$1)</f>
        <v>0</v>
      </c>
      <c r="AA121" s="23">
        <f>COUNTIFS('Faturamento SP3'!$D$2:$D$692,'Infos Relatório'!$B$84,'Faturamento SP3'!$E$2:$E$692,'Infos Relatório'!$B121,'Faturamento SP3'!$Z$2:$Z$692,'Infos Relatório'!AA$1)</f>
        <v>0</v>
      </c>
      <c r="AB121" s="13">
        <f>SUMIFS('Faturamento SP3'!$G$2:$G$692,'Faturamento SP3'!$D$2:$D$692,'Infos Relatório'!$B$84,'Faturamento SP3'!$E$2:$E$692,'Infos Relatório'!$B121,'Faturamento SP3'!$Z$2:$Z$692,'Infos Relatório'!AA$1)</f>
        <v>0</v>
      </c>
      <c r="AC121" s="13">
        <f>SUMIFS('Faturamento SP3'!$J$2:$J$692,'Faturamento SP3'!$D$2:$D$692,'Infos Relatório'!$B$84,'Faturamento SP3'!$E$2:$E$692,'Infos Relatório'!$B121,'Faturamento SP3'!$Z$2:$Z$692,'Infos Relatório'!AA$1)</f>
        <v>0</v>
      </c>
      <c r="AD121" s="14">
        <f>SUMIFS('Faturamento SP3'!$O$2:$O$692,'Faturamento SP3'!$D$2:$D$692,'Infos Relatório'!$B$84,'Faturamento SP3'!$E$2:$E$692,'Infos Relatório'!$B121,'Faturamento SP3'!$Z$2:$Z$692,'Infos Relatório'!AA$1,'Faturamento SP3'!$T$2:$T$692,"Sim")+SUMIFS('Faturamento SP3'!$P$2:$P$692,'Faturamento SP3'!$D$2:$D$692,'Infos Relatório'!$B$84,'Faturamento SP3'!$E$2:$E$692,'Infos Relatório'!$B121,'Faturamento SP3'!$Z$2:$Z$692,'Infos Relatório'!AA$1,'Faturamento SP3'!$T$2:$T$692,"Sim")</f>
        <v>0</v>
      </c>
      <c r="AE121" s="27" t="e">
        <f t="shared" si="41"/>
        <v>#DIV/0!</v>
      </c>
      <c r="AF121" s="24">
        <f>SUMIFS('Faturamento SP3'!$H$2:$H$692,'Faturamento SP3'!$D$2:$D$692,'Infos Relatório'!$B$84,'Faturamento SP3'!$E$2:$E$692,'Infos Relatório'!$B121,'Faturamento SP3'!$Z$2:$Z$692,'Infos Relatório'!AA$1)</f>
        <v>0</v>
      </c>
      <c r="AG121" s="23">
        <f>COUNTIFS('Faturamento SP3'!$D$2:$D$692,'Infos Relatório'!$B$84,'Faturamento SP3'!$E$2:$E$692,'Infos Relatório'!$B121,'Faturamento SP3'!$Z$2:$Z$692,'Infos Relatório'!AG$1)</f>
        <v>0</v>
      </c>
      <c r="AH121" s="13">
        <f>SUMIFS('Faturamento SP3'!$G$2:$G$692,'Faturamento SP3'!$D$2:$D$692,'Infos Relatório'!$B$84,'Faturamento SP3'!$E$2:$E$692,'Infos Relatório'!$B121,'Faturamento SP3'!$Z$2:$Z$692,'Infos Relatório'!AG$1)</f>
        <v>0</v>
      </c>
      <c r="AI121" s="13">
        <f>SUMIFS('Faturamento SP3'!$J$2:$J$692,'Faturamento SP3'!$D$2:$D$692,'Infos Relatório'!$B$84,'Faturamento SP3'!$E$2:$E$692,'Infos Relatório'!$B121,'Faturamento SP3'!$Z$2:$Z$692,'Infos Relatório'!AG$1)</f>
        <v>0</v>
      </c>
      <c r="AJ121" s="14">
        <f>SUMIFS('Faturamento SP3'!$O$2:$O$692,'Faturamento SP3'!$D$2:$D$692,'Infos Relatório'!$B$84,'Faturamento SP3'!$E$2:$E$692,'Infos Relatório'!$B121,'Faturamento SP3'!$Z$2:$Z$692,'Infos Relatório'!AG$1,'Faturamento SP3'!$T$2:$T$692,"Sim")+SUMIFS('Faturamento SP3'!$P$2:$P$692,'Faturamento SP3'!$D$2:$D$692,'Infos Relatório'!$B$84,'Faturamento SP3'!$E$2:$E$692,'Infos Relatório'!$B121,'Faturamento SP3'!$Z$2:$Z$692,'Infos Relatório'!AG$1,'Faturamento SP3'!$T$2:$T$692,"Sim")</f>
        <v>0</v>
      </c>
      <c r="AK121" s="27" t="e">
        <f t="shared" si="42"/>
        <v>#DIV/0!</v>
      </c>
      <c r="AL121" s="24">
        <f>SUMIFS('Faturamento SP3'!$H$2:$H$692,'Faturamento SP3'!$D$2:$D$692,'Infos Relatório'!$B$84,'Faturamento SP3'!$E$2:$E$692,'Infos Relatório'!$B121,'Faturamento SP3'!$Z$2:$Z$692,'Infos Relatório'!AG$1)</f>
        <v>0</v>
      </c>
      <c r="AM121" s="23">
        <f>COUNTIFS('Faturamento SP3'!$D$2:$D$692,'Infos Relatório'!$B$84,'Faturamento SP3'!$E$2:$E$692,'Infos Relatório'!$B121,'Faturamento SP3'!$Z$2:$Z$692,'Infos Relatório'!AM$1)</f>
        <v>0</v>
      </c>
      <c r="AN121" s="13">
        <f>SUMIFS('Faturamento SP3'!$G$2:$G$692,'Faturamento SP3'!$D$2:$D$692,'Infos Relatório'!$B$84,'Faturamento SP3'!$E$2:$E$692,'Infos Relatório'!$B121,'Faturamento SP3'!$Z$2:$Z$692,'Infos Relatório'!AM$1)</f>
        <v>0</v>
      </c>
      <c r="AO121" s="13">
        <f>SUMIFS('Faturamento SP3'!$J$2:$J$692,'Faturamento SP3'!$D$2:$D$692,'Infos Relatório'!$B$84,'Faturamento SP3'!$E$2:$E$692,'Infos Relatório'!$B121,'Faturamento SP3'!$Z$2:$Z$692,'Infos Relatório'!AM$1)</f>
        <v>0</v>
      </c>
      <c r="AP121" s="14">
        <f>SUMIFS('Faturamento SP3'!$O$2:$O$692,'Faturamento SP3'!$D$2:$D$692,'Infos Relatório'!$B$84,'Faturamento SP3'!$E$2:$E$692,'Infos Relatório'!$B121,'Faturamento SP3'!$Z$2:$Z$692,'Infos Relatório'!AM$1,'Faturamento SP3'!$T$2:$T$692,"Sim")+SUMIFS('Faturamento SP3'!$P$2:$P$692,'Faturamento SP3'!$D$2:$D$692,'Infos Relatório'!$B$84,'Faturamento SP3'!$E$2:$E$692,'Infos Relatório'!$B121,'Faturamento SP3'!$Z$2:$Z$692,'Infos Relatório'!AM$1,'Faturamento SP3'!$T$2:$T$692,"Sim")</f>
        <v>0</v>
      </c>
      <c r="AQ121" s="27" t="e">
        <f t="shared" si="43"/>
        <v>#DIV/0!</v>
      </c>
      <c r="AR121" s="24">
        <f>SUMIFS('Faturamento SP3'!$H$2:$H$692,'Faturamento SP3'!$D$2:$D$692,'Infos Relatório'!$B$84,'Faturamento SP3'!$E$2:$E$692,'Infos Relatório'!$B121,'Faturamento SP3'!$Z$2:$Z$692,'Infos Relatório'!AM$1)</f>
        <v>0</v>
      </c>
      <c r="AS121" s="23">
        <f>COUNTIFS('Faturamento SP3'!$D$2:$D$692,'Infos Relatório'!$B$84,'Faturamento SP3'!$E$2:$E$692,'Infos Relatório'!$B121,'Faturamento SP3'!$Z$2:$Z$692,'Infos Relatório'!AS$1)</f>
        <v>0</v>
      </c>
      <c r="AT121" s="13">
        <f>SUMIFS('Faturamento SP3'!$G$2:$G$692,'Faturamento SP3'!$D$2:$D$692,'Infos Relatório'!$B$84,'Faturamento SP3'!$E$2:$E$692,'Infos Relatório'!$B121,'Faturamento SP3'!$Z$2:$Z$692,'Infos Relatório'!AS$1)</f>
        <v>0</v>
      </c>
      <c r="AU121" s="13">
        <f>SUMIFS('Faturamento SP3'!$J$2:$J$692,'Faturamento SP3'!$D$2:$D$692,'Infos Relatório'!$B$84,'Faturamento SP3'!$E$2:$E$692,'Infos Relatório'!$B121,'Faturamento SP3'!$Z$2:$Z$692,'Infos Relatório'!AS$1)</f>
        <v>0</v>
      </c>
      <c r="AV121" s="14">
        <f>SUMIFS('Faturamento SP3'!$O$2:$O$692,'Faturamento SP3'!$D$2:$D$692,'Infos Relatório'!$B$84,'Faturamento SP3'!$E$2:$E$692,'Infos Relatório'!$B121,'Faturamento SP3'!$Z$2:$Z$692,'Infos Relatório'!AS$1,'Faturamento SP3'!$T$2:$T$692,"Sim")+SUMIFS('Faturamento SP3'!$P$2:$P$692,'Faturamento SP3'!$D$2:$D$692,'Infos Relatório'!$B$84,'Faturamento SP3'!$E$2:$E$692,'Infos Relatório'!$B121,'Faturamento SP3'!$Z$2:$Z$692,'Infos Relatório'!AS$1,'Faturamento SP3'!$T$2:$T$692,"Sim")</f>
        <v>0</v>
      </c>
      <c r="AW121" s="27" t="e">
        <f t="shared" si="44"/>
        <v>#DIV/0!</v>
      </c>
      <c r="AX121" s="24">
        <f>SUMIFS('Faturamento SP3'!$H$2:$H$692,'Faturamento SP3'!$D$2:$D$692,'Infos Relatório'!$B$84,'Faturamento SP3'!$E$2:$E$692,'Infos Relatório'!$B121,'Faturamento SP3'!$Z$2:$Z$692,'Infos Relatório'!AS$1)</f>
        <v>0</v>
      </c>
      <c r="AY121" s="23">
        <f>COUNTIFS('Faturamento SP3'!$D$2:$D$692,'Infos Relatório'!$B$84,'Faturamento SP3'!$E$2:$E$692,'Infos Relatório'!$B121,'Faturamento SP3'!$Z$2:$Z$692,'Infos Relatório'!AY$1)</f>
        <v>0</v>
      </c>
      <c r="AZ121" s="13">
        <f>SUMIFS('Faturamento SP3'!$G$2:$G$692,'Faturamento SP3'!$D$2:$D$692,'Infos Relatório'!$B$84,'Faturamento SP3'!$E$2:$E$692,'Infos Relatório'!$B121,'Faturamento SP3'!$Z$2:$Z$692,'Infos Relatório'!AY$1)</f>
        <v>0</v>
      </c>
      <c r="BA121" s="13">
        <f>SUMIFS('Faturamento SP3'!$J$2:$J$692,'Faturamento SP3'!$D$2:$D$692,'Infos Relatório'!$B$84,'Faturamento SP3'!$E$2:$E$692,'Infos Relatório'!$B121,'Faturamento SP3'!$Z$2:$Z$692,'Infos Relatório'!AY$1)</f>
        <v>0</v>
      </c>
      <c r="BB121" s="14">
        <f>SUMIFS('Faturamento SP3'!$O$2:$O$692,'Faturamento SP3'!$D$2:$D$692,'Infos Relatório'!$B$84,'Faturamento SP3'!$E$2:$E$692,'Infos Relatório'!$B121,'Faturamento SP3'!$Z$2:$Z$692,'Infos Relatório'!AY$1,'Faturamento SP3'!$T$2:$T$692,"Sim")+SUMIFS('Faturamento SP3'!$P$2:$P$692,'Faturamento SP3'!$D$2:$D$692,'Infos Relatório'!$B$84,'Faturamento SP3'!$E$2:$E$692,'Infos Relatório'!$B121,'Faturamento SP3'!$Z$2:$Z$692,'Infos Relatório'!AY$1,'Faturamento SP3'!$T$2:$T$692,"Sim")</f>
        <v>0</v>
      </c>
      <c r="BC121" s="27" t="e">
        <f t="shared" si="45"/>
        <v>#DIV/0!</v>
      </c>
      <c r="BD121" s="24">
        <f>SUMIFS('Faturamento SP3'!$H$2:$H$692,'Faturamento SP3'!$D$2:$D$692,'Infos Relatório'!$B$84,'Faturamento SP3'!$E$2:$E$692,'Infos Relatório'!$B121,'Faturamento SP3'!$Z$2:$Z$692,'Infos Relatório'!AY$1)</f>
        <v>0</v>
      </c>
      <c r="BE121" s="23">
        <f>COUNTIFS('Faturamento SP3'!$D$2:$D$692,'Infos Relatório'!$B$84,'Faturamento SP3'!$E$2:$E$692,'Infos Relatório'!$B121,'Faturamento SP3'!$Z$2:$Z$692,'Infos Relatório'!BE$1)</f>
        <v>0</v>
      </c>
      <c r="BF121" s="13">
        <f>SUMIFS('Faturamento SP3'!$G$2:$G$692,'Faturamento SP3'!$D$2:$D$692,'Infos Relatório'!$B$84,'Faturamento SP3'!$E$2:$E$692,'Infos Relatório'!$B121,'Faturamento SP3'!$Z$2:$Z$692,'Infos Relatório'!BE$1)</f>
        <v>0</v>
      </c>
      <c r="BG121" s="13">
        <f>SUMIFS('Faturamento SP3'!$J$2:$J$692,'Faturamento SP3'!$D$2:$D$692,'Infos Relatório'!$B$84,'Faturamento SP3'!$E$2:$E$692,'Infos Relatório'!$B121,'Faturamento SP3'!$Z$2:$Z$692,'Infos Relatório'!BE$1)</f>
        <v>0</v>
      </c>
      <c r="BH121" s="14">
        <f>SUMIFS('Faturamento SP3'!$O$2:$O$692,'Faturamento SP3'!$D$2:$D$692,'Infos Relatório'!$B$84,'Faturamento SP3'!$E$2:$E$692,'Infos Relatório'!$B121,'Faturamento SP3'!$Z$2:$Z$692,'Infos Relatório'!BE$1,'Faturamento SP3'!$T$2:$T$692,"Sim")+SUMIFS('Faturamento SP3'!$P$2:$P$692,'Faturamento SP3'!$D$2:$D$692,'Infos Relatório'!$B$84,'Faturamento SP3'!$E$2:$E$692,'Infos Relatório'!$B121,'Faturamento SP3'!$Z$2:$Z$692,'Infos Relatório'!BE$1,'Faturamento SP3'!$T$2:$T$692,"Sim")</f>
        <v>0</v>
      </c>
      <c r="BI121" s="27" t="e">
        <f t="shared" si="46"/>
        <v>#DIV/0!</v>
      </c>
      <c r="BJ121" s="24">
        <f>SUMIFS('Faturamento SP3'!$H$2:$H$692,'Faturamento SP3'!$D$2:$D$692,'Infos Relatório'!$B$84,'Faturamento SP3'!$E$2:$E$692,'Infos Relatório'!$B121,'Faturamento SP3'!$Z$2:$Z$692,'Infos Relatório'!BE$1)</f>
        <v>0</v>
      </c>
      <c r="BK121" s="23">
        <f>COUNTIFS('Faturamento SP3'!$D$2:$D$692,'Infos Relatório'!$B$84,'Faturamento SP3'!$E$2:$E$692,'Infos Relatório'!$B121,'Faturamento SP3'!$Z$2:$Z$692,'Infos Relatório'!BK$1)</f>
        <v>0</v>
      </c>
      <c r="BL121" s="13">
        <f>SUMIFS('Faturamento SP3'!$G$2:$G$692,'Faturamento SP3'!$D$2:$D$692,'Infos Relatório'!$B$84,'Faturamento SP3'!$E$2:$E$692,'Infos Relatório'!$B121,'Faturamento SP3'!$Z$2:$Z$692,'Infos Relatório'!BK$1)</f>
        <v>0</v>
      </c>
      <c r="BM121" s="13">
        <f>SUMIFS('Faturamento SP3'!$J$2:$J$692,'Faturamento SP3'!$D$2:$D$692,'Infos Relatório'!$B$84,'Faturamento SP3'!$E$2:$E$692,'Infos Relatório'!$B121,'Faturamento SP3'!$Z$2:$Z$692,'Infos Relatório'!BK$1)</f>
        <v>0</v>
      </c>
      <c r="BN121" s="14">
        <f>SUMIFS('Faturamento SP3'!$O$2:$O$692,'Faturamento SP3'!$D$2:$D$692,'Infos Relatório'!$B$84,'Faturamento SP3'!$E$2:$E$692,'Infos Relatório'!$B121,'Faturamento SP3'!$Z$2:$Z$692,'Infos Relatório'!BK$1,'Faturamento SP3'!$T$2:$T$692,"Sim")+SUMIFS('Faturamento SP3'!$P$2:$P$692,'Faturamento SP3'!$D$2:$D$692,'Infos Relatório'!$B$84,'Faturamento SP3'!$E$2:$E$692,'Infos Relatório'!$B121,'Faturamento SP3'!$Z$2:$Z$692,'Infos Relatório'!BK$1,'Faturamento SP3'!$T$2:$T$692,"Sim")</f>
        <v>0</v>
      </c>
      <c r="BO121" s="27" t="e">
        <f t="shared" si="47"/>
        <v>#DIV/0!</v>
      </c>
      <c r="BP121" s="24">
        <f>SUMIFS('Faturamento SP3'!$H$2:$H$692,'Faturamento SP3'!$D$2:$D$692,'Infos Relatório'!$B$84,'Faturamento SP3'!$E$2:$E$692,'Infos Relatório'!$B121,'Faturamento SP3'!$Z$2:$Z$692,'Infos Relatório'!BK$1)</f>
        <v>0</v>
      </c>
      <c r="BQ121" s="23">
        <f>COUNTIFS('Faturamento SP3'!$D$2:$D$692,'Infos Relatório'!$B$84,'Faturamento SP3'!$E$2:$E$692,'Infos Relatório'!$B121,'Faturamento SP3'!$Z$2:$Z$692,'Infos Relatório'!BQ$1)</f>
        <v>0</v>
      </c>
      <c r="BR121" s="13">
        <f>SUMIFS('Faturamento SP3'!$G$2:$G$692,'Faturamento SP3'!$D$2:$D$692,'Infos Relatório'!$B$84,'Faturamento SP3'!$E$2:$E$692,'Infos Relatório'!$B121,'Faturamento SP3'!$Z$2:$Z$692,'Infos Relatório'!BQ$1)</f>
        <v>0</v>
      </c>
      <c r="BS121" s="13">
        <f>SUMIFS('Faturamento SP3'!$J$2:$J$692,'Faturamento SP3'!$D$2:$D$692,'Infos Relatório'!$B$84,'Faturamento SP3'!$E$2:$E$692,'Infos Relatório'!$B121,'Faturamento SP3'!$Z$2:$Z$692,'Infos Relatório'!BQ$1)</f>
        <v>0</v>
      </c>
      <c r="BT121" s="14">
        <f>SUMIFS('Faturamento SP3'!$O$2:$O$692,'Faturamento SP3'!$D$2:$D$692,'Infos Relatório'!$B$84,'Faturamento SP3'!$E$2:$E$692,'Infos Relatório'!$B121,'Faturamento SP3'!$Z$2:$Z$692,'Infos Relatório'!BQ$1,'Faturamento SP3'!$T$2:$T$692,"Sim")+SUMIFS('Faturamento SP3'!$P$2:$P$692,'Faturamento SP3'!$D$2:$D$692,'Infos Relatório'!$B$84,'Faturamento SP3'!$E$2:$E$692,'Infos Relatório'!$B121,'Faturamento SP3'!$Z$2:$Z$692,'Infos Relatório'!BQ$1,'Faturamento SP3'!$T$2:$T$692,"Sim")</f>
        <v>0</v>
      </c>
      <c r="BU121" s="27" t="e">
        <f t="shared" si="48"/>
        <v>#DIV/0!</v>
      </c>
      <c r="BV121" s="24">
        <f>SUMIFS('Faturamento SP3'!$H$2:$H$692,'Faturamento SP3'!$D$2:$D$692,'Infos Relatório'!$B$84,'Faturamento SP3'!$E$2:$E$692,'Infos Relatório'!$B121,'Faturamento SP3'!$Z$2:$Z$692,'Infos Relatório'!BQ$1)</f>
        <v>0</v>
      </c>
    </row>
    <row r="122" spans="2:74">
      <c r="B122" s="17" t="s">
        <v>44</v>
      </c>
      <c r="C122" s="23">
        <f>COUNTIFS('Faturamento SP3'!$D$2:$D$692,'Infos Relatório'!$B$84,'Faturamento SP3'!$E$2:$E$692,'Infos Relatório'!$B122,'Faturamento SP3'!$Z$2:$Z$692,'Infos Relatório'!C$1)</f>
        <v>0</v>
      </c>
      <c r="D122" s="13">
        <f>SUMIFS('Faturamento SP3'!$G$2:$G$692,'Faturamento SP3'!$D$2:$D$692,'Infos Relatório'!$B$84,'Faturamento SP3'!$E$2:$E$692,'Infos Relatório'!$B122,'Faturamento SP3'!$Z$2:$Z$692,'Infos Relatório'!C$1)</f>
        <v>0</v>
      </c>
      <c r="E122" s="13">
        <f>SUMIFS('Faturamento SP3'!$J$2:$J$692,'Faturamento SP3'!$D$2:$D$692,'Infos Relatório'!$B$84,'Faturamento SP3'!$E$2:$E$692,'Infos Relatório'!$B122,'Faturamento SP3'!$Z$2:$Z$692,'Infos Relatório'!C$1)</f>
        <v>0</v>
      </c>
      <c r="F122" s="14">
        <f>SUMIFS('Faturamento SP3'!$O$2:$O$692,'Faturamento SP3'!$D$2:$D$692,'Infos Relatório'!$B$84,'Faturamento SP3'!$E$2:$E$692,'Infos Relatório'!$B122,'Faturamento SP3'!$Z$2:$Z$692,'Infos Relatório'!C$1,'Faturamento SP3'!$T$2:$T$692,"Sim")+SUMIFS('Faturamento SP3'!$P$2:$P$692,'Faturamento SP3'!$D$2:$D$692,'Infos Relatório'!$B$84,'Faturamento SP3'!$E$2:$E$692,'Infos Relatório'!$B122,'Faturamento SP3'!$Z$2:$Z$692,'Infos Relatório'!C$1,'Faturamento SP3'!$T$2:$T$692,"Sim")</f>
        <v>0</v>
      </c>
      <c r="G122" s="27" t="e">
        <f t="shared" si="37"/>
        <v>#DIV/0!</v>
      </c>
      <c r="H122" s="24">
        <f>SUMIFS('Faturamento SP3'!$H$2:$H$692,'Faturamento SP3'!$D$2:$D$692,'Infos Relatório'!$B$84,'Faturamento SP3'!$E$2:$E$692,'Infos Relatório'!$B122,'Faturamento SP3'!$Z$2:$Z$692,'Infos Relatório'!C$1)</f>
        <v>0</v>
      </c>
      <c r="I122" s="23">
        <f>COUNTIFS('Faturamento SP3'!$D$2:$D$692,'Infos Relatório'!$B$84,'Faturamento SP3'!$E$2:$E$692,'Infos Relatório'!$B122,'Faturamento SP3'!$Z$2:$Z$692,'Infos Relatório'!I$1)</f>
        <v>0</v>
      </c>
      <c r="J122" s="13">
        <f>SUMIFS('Faturamento SP3'!$G$2:$G$692,'Faturamento SP3'!$D$2:$D$692,'Infos Relatório'!$B$84,'Faturamento SP3'!$E$2:$E$692,'Infos Relatório'!$B122,'Faturamento SP3'!$Z$2:$Z$692,'Infos Relatório'!I$1)</f>
        <v>0</v>
      </c>
      <c r="K122" s="13">
        <f>SUMIFS('Faturamento SP3'!$J$2:$J$692,'Faturamento SP3'!$D$2:$D$692,'Infos Relatório'!$B$84,'Faturamento SP3'!$E$2:$E$692,'Infos Relatório'!$B122,'Faturamento SP3'!$Z$2:$Z$692,'Infos Relatório'!I$1)</f>
        <v>0</v>
      </c>
      <c r="L122" s="14">
        <f>SUMIFS('Faturamento SP3'!$O$2:$O$692,'Faturamento SP3'!$D$2:$D$692,'Infos Relatório'!$B$84,'Faturamento SP3'!$E$2:$E$692,'Infos Relatório'!$B122,'Faturamento SP3'!$Z$2:$Z$692,'Infos Relatório'!I$1,'Faturamento SP3'!$T$2:$T$692,"Sim")+SUMIFS('Faturamento SP3'!$P$2:$P$692,'Faturamento SP3'!$D$2:$D$692,'Infos Relatório'!$B$84,'Faturamento SP3'!$E$2:$E$692,'Infos Relatório'!$B122,'Faturamento SP3'!$Z$2:$Z$692,'Infos Relatório'!I$1,'Faturamento SP3'!$T$2:$T$692,"Sim")</f>
        <v>0</v>
      </c>
      <c r="M122" s="27" t="e">
        <f t="shared" si="38"/>
        <v>#DIV/0!</v>
      </c>
      <c r="N122" s="24">
        <f>SUMIFS('Faturamento SP3'!$H$2:$H$692,'Faturamento SP3'!$D$2:$D$692,'Infos Relatório'!$B$84,'Faturamento SP3'!$E$2:$E$692,'Infos Relatório'!$B122,'Faturamento SP3'!$Z$2:$Z$692,'Infos Relatório'!I$1)</f>
        <v>0</v>
      </c>
      <c r="O122" s="23">
        <f>COUNTIFS('Faturamento SP3'!$D$2:$D$692,'Infos Relatório'!$B$84,'Faturamento SP3'!$E$2:$E$692,'Infos Relatório'!$B122,'Faturamento SP3'!$Z$2:$Z$692,'Infos Relatório'!O$1)</f>
        <v>0</v>
      </c>
      <c r="P122" s="13">
        <f>SUMIFS('Faturamento SP3'!$G$2:$G$692,'Faturamento SP3'!$D$2:$D$692,'Infos Relatório'!$B$84,'Faturamento SP3'!$E$2:$E$692,'Infos Relatório'!$B122,'Faturamento SP3'!$Z$2:$Z$692,'Infos Relatório'!O$1)</f>
        <v>0</v>
      </c>
      <c r="Q122" s="13">
        <f>SUMIFS('Faturamento SP3'!$J$2:$J$692,'Faturamento SP3'!$D$2:$D$692,'Infos Relatório'!$B$84,'Faturamento SP3'!$E$2:$E$692,'Infos Relatório'!$B122,'Faturamento SP3'!$Z$2:$Z$692,'Infos Relatório'!O$1)</f>
        <v>0</v>
      </c>
      <c r="R122" s="14">
        <f>SUMIFS('Faturamento SP3'!$O$2:$O$692,'Faturamento SP3'!$D$2:$D$692,'Infos Relatório'!$B$84,'Faturamento SP3'!$E$2:$E$692,'Infos Relatório'!$B122,'Faturamento SP3'!$Z$2:$Z$692,'Infos Relatório'!O$1,'Faturamento SP3'!$T$2:$T$692,"Sim")+SUMIFS('Faturamento SP3'!$P$2:$P$692,'Faturamento SP3'!$D$2:$D$692,'Infos Relatório'!$B$84,'Faturamento SP3'!$E$2:$E$692,'Infos Relatório'!$B122,'Faturamento SP3'!$Z$2:$Z$692,'Infos Relatório'!O$1,'Faturamento SP3'!$T$2:$T$692,"Sim")</f>
        <v>0</v>
      </c>
      <c r="S122" s="27" t="e">
        <f t="shared" si="39"/>
        <v>#DIV/0!</v>
      </c>
      <c r="T122" s="24">
        <f>SUMIFS('Faturamento SP3'!$H$2:$H$692,'Faturamento SP3'!$D$2:$D$692,'Infos Relatório'!$B$84,'Faturamento SP3'!$E$2:$E$692,'Infos Relatório'!$B122,'Faturamento SP3'!$Z$2:$Z$692,'Infos Relatório'!O$1)</f>
        <v>0</v>
      </c>
      <c r="U122" s="23">
        <f>COUNTIFS('Faturamento SP3'!$D$2:$D$692,'Infos Relatório'!$B$84,'Faturamento SP3'!$E$2:$E$692,'Infos Relatório'!$B122,'Faturamento SP3'!$Z$2:$Z$692,'Infos Relatório'!U$1)</f>
        <v>0</v>
      </c>
      <c r="V122" s="13">
        <f>SUMIFS('Faturamento SP3'!$G$2:$G$692,'Faturamento SP3'!$D$2:$D$692,'Infos Relatório'!$B$84,'Faturamento SP3'!$E$2:$E$692,'Infos Relatório'!$B122,'Faturamento SP3'!$Z$2:$Z$692,'Infos Relatório'!U$1)</f>
        <v>0</v>
      </c>
      <c r="W122" s="13">
        <f>SUMIFS('Faturamento SP3'!$J$2:$J$692,'Faturamento SP3'!$D$2:$D$692,'Infos Relatório'!$B$84,'Faturamento SP3'!$E$2:$E$692,'Infos Relatório'!$B122,'Faturamento SP3'!$Z$2:$Z$692,'Infos Relatório'!U$1)</f>
        <v>0</v>
      </c>
      <c r="X122" s="14">
        <f>SUMIFS('Faturamento SP3'!$O$2:$O$692,'Faturamento SP3'!$D$2:$D$692,'Infos Relatório'!$B$84,'Faturamento SP3'!$E$2:$E$692,'Infos Relatório'!$B122,'Faturamento SP3'!$Z$2:$Z$692,'Infos Relatório'!U$1,'Faturamento SP3'!$T$2:$T$692,"Sim")+SUMIFS('Faturamento SP3'!$P$2:$P$692,'Faturamento SP3'!$D$2:$D$692,'Infos Relatório'!$B$84,'Faturamento SP3'!$E$2:$E$692,'Infos Relatório'!$B122,'Faturamento SP3'!$Z$2:$Z$692,'Infos Relatório'!U$1,'Faturamento SP3'!$T$2:$T$692,"Sim")</f>
        <v>0</v>
      </c>
      <c r="Y122" s="27" t="e">
        <f t="shared" si="40"/>
        <v>#DIV/0!</v>
      </c>
      <c r="Z122" s="24">
        <f>SUMIFS('Faturamento SP3'!$H$2:$H$692,'Faturamento SP3'!$D$2:$D$692,'Infos Relatório'!$B$84,'Faturamento SP3'!$E$2:$E$692,'Infos Relatório'!$B122,'Faturamento SP3'!$Z$2:$Z$692,'Infos Relatório'!U$1)</f>
        <v>0</v>
      </c>
      <c r="AA122" s="23">
        <f>COUNTIFS('Faturamento SP3'!$D$2:$D$692,'Infos Relatório'!$B$84,'Faturamento SP3'!$E$2:$E$692,'Infos Relatório'!$B122,'Faturamento SP3'!$Z$2:$Z$692,'Infos Relatório'!AA$1)</f>
        <v>0</v>
      </c>
      <c r="AB122" s="13">
        <f>SUMIFS('Faturamento SP3'!$G$2:$G$692,'Faturamento SP3'!$D$2:$D$692,'Infos Relatório'!$B$84,'Faturamento SP3'!$E$2:$E$692,'Infos Relatório'!$B122,'Faturamento SP3'!$Z$2:$Z$692,'Infos Relatório'!AA$1)</f>
        <v>0</v>
      </c>
      <c r="AC122" s="13">
        <f>SUMIFS('Faturamento SP3'!$J$2:$J$692,'Faturamento SP3'!$D$2:$D$692,'Infos Relatório'!$B$84,'Faturamento SP3'!$E$2:$E$692,'Infos Relatório'!$B122,'Faturamento SP3'!$Z$2:$Z$692,'Infos Relatório'!AA$1)</f>
        <v>0</v>
      </c>
      <c r="AD122" s="14">
        <f>SUMIFS('Faturamento SP3'!$O$2:$O$692,'Faturamento SP3'!$D$2:$D$692,'Infos Relatório'!$B$84,'Faturamento SP3'!$E$2:$E$692,'Infos Relatório'!$B122,'Faturamento SP3'!$Z$2:$Z$692,'Infos Relatório'!AA$1,'Faturamento SP3'!$T$2:$T$692,"Sim")+SUMIFS('Faturamento SP3'!$P$2:$P$692,'Faturamento SP3'!$D$2:$D$692,'Infos Relatório'!$B$84,'Faturamento SP3'!$E$2:$E$692,'Infos Relatório'!$B122,'Faturamento SP3'!$Z$2:$Z$692,'Infos Relatório'!AA$1,'Faturamento SP3'!$T$2:$T$692,"Sim")</f>
        <v>0</v>
      </c>
      <c r="AE122" s="27" t="e">
        <f t="shared" si="41"/>
        <v>#DIV/0!</v>
      </c>
      <c r="AF122" s="24">
        <f>SUMIFS('Faturamento SP3'!$H$2:$H$692,'Faturamento SP3'!$D$2:$D$692,'Infos Relatório'!$B$84,'Faturamento SP3'!$E$2:$E$692,'Infos Relatório'!$B122,'Faturamento SP3'!$Z$2:$Z$692,'Infos Relatório'!AA$1)</f>
        <v>0</v>
      </c>
      <c r="AG122" s="23">
        <f>COUNTIFS('Faturamento SP3'!$D$2:$D$692,'Infos Relatório'!$B$84,'Faturamento SP3'!$E$2:$E$692,'Infos Relatório'!$B122,'Faturamento SP3'!$Z$2:$Z$692,'Infos Relatório'!AG$1)</f>
        <v>0</v>
      </c>
      <c r="AH122" s="13">
        <f>SUMIFS('Faturamento SP3'!$G$2:$G$692,'Faturamento SP3'!$D$2:$D$692,'Infos Relatório'!$B$84,'Faturamento SP3'!$E$2:$E$692,'Infos Relatório'!$B122,'Faturamento SP3'!$Z$2:$Z$692,'Infos Relatório'!AG$1)</f>
        <v>0</v>
      </c>
      <c r="AI122" s="13">
        <f>SUMIFS('Faturamento SP3'!$J$2:$J$692,'Faturamento SP3'!$D$2:$D$692,'Infos Relatório'!$B$84,'Faturamento SP3'!$E$2:$E$692,'Infos Relatório'!$B122,'Faturamento SP3'!$Z$2:$Z$692,'Infos Relatório'!AG$1)</f>
        <v>0</v>
      </c>
      <c r="AJ122" s="14">
        <f>SUMIFS('Faturamento SP3'!$O$2:$O$692,'Faturamento SP3'!$D$2:$D$692,'Infos Relatório'!$B$84,'Faturamento SP3'!$E$2:$E$692,'Infos Relatório'!$B122,'Faturamento SP3'!$Z$2:$Z$692,'Infos Relatório'!AG$1,'Faturamento SP3'!$T$2:$T$692,"Sim")+SUMIFS('Faturamento SP3'!$P$2:$P$692,'Faturamento SP3'!$D$2:$D$692,'Infos Relatório'!$B$84,'Faturamento SP3'!$E$2:$E$692,'Infos Relatório'!$B122,'Faturamento SP3'!$Z$2:$Z$692,'Infos Relatório'!AG$1,'Faturamento SP3'!$T$2:$T$692,"Sim")</f>
        <v>0</v>
      </c>
      <c r="AK122" s="27" t="e">
        <f t="shared" si="42"/>
        <v>#DIV/0!</v>
      </c>
      <c r="AL122" s="24">
        <f>SUMIFS('Faturamento SP3'!$H$2:$H$692,'Faturamento SP3'!$D$2:$D$692,'Infos Relatório'!$B$84,'Faturamento SP3'!$E$2:$E$692,'Infos Relatório'!$B122,'Faturamento SP3'!$Z$2:$Z$692,'Infos Relatório'!AG$1)</f>
        <v>0</v>
      </c>
      <c r="AM122" s="23">
        <f>COUNTIFS('Faturamento SP3'!$D$2:$D$692,'Infos Relatório'!$B$84,'Faturamento SP3'!$E$2:$E$692,'Infos Relatório'!$B122,'Faturamento SP3'!$Z$2:$Z$692,'Infos Relatório'!AM$1)</f>
        <v>0</v>
      </c>
      <c r="AN122" s="13">
        <f>SUMIFS('Faturamento SP3'!$G$2:$G$692,'Faturamento SP3'!$D$2:$D$692,'Infos Relatório'!$B$84,'Faturamento SP3'!$E$2:$E$692,'Infos Relatório'!$B122,'Faturamento SP3'!$Z$2:$Z$692,'Infos Relatório'!AM$1)</f>
        <v>0</v>
      </c>
      <c r="AO122" s="13">
        <f>SUMIFS('Faturamento SP3'!$J$2:$J$692,'Faturamento SP3'!$D$2:$D$692,'Infos Relatório'!$B$84,'Faturamento SP3'!$E$2:$E$692,'Infos Relatório'!$B122,'Faturamento SP3'!$Z$2:$Z$692,'Infos Relatório'!AM$1)</f>
        <v>0</v>
      </c>
      <c r="AP122" s="14">
        <f>SUMIFS('Faturamento SP3'!$O$2:$O$692,'Faturamento SP3'!$D$2:$D$692,'Infos Relatório'!$B$84,'Faturamento SP3'!$E$2:$E$692,'Infos Relatório'!$B122,'Faturamento SP3'!$Z$2:$Z$692,'Infos Relatório'!AM$1,'Faturamento SP3'!$T$2:$T$692,"Sim")+SUMIFS('Faturamento SP3'!$P$2:$P$692,'Faturamento SP3'!$D$2:$D$692,'Infos Relatório'!$B$84,'Faturamento SP3'!$E$2:$E$692,'Infos Relatório'!$B122,'Faturamento SP3'!$Z$2:$Z$692,'Infos Relatório'!AM$1,'Faturamento SP3'!$T$2:$T$692,"Sim")</f>
        <v>0</v>
      </c>
      <c r="AQ122" s="27" t="e">
        <f t="shared" si="43"/>
        <v>#DIV/0!</v>
      </c>
      <c r="AR122" s="24">
        <f>SUMIFS('Faturamento SP3'!$H$2:$H$692,'Faturamento SP3'!$D$2:$D$692,'Infos Relatório'!$B$84,'Faturamento SP3'!$E$2:$E$692,'Infos Relatório'!$B122,'Faturamento SP3'!$Z$2:$Z$692,'Infos Relatório'!AM$1)</f>
        <v>0</v>
      </c>
      <c r="AS122" s="23">
        <f>COUNTIFS('Faturamento SP3'!$D$2:$D$692,'Infos Relatório'!$B$84,'Faturamento SP3'!$E$2:$E$692,'Infos Relatório'!$B122,'Faturamento SP3'!$Z$2:$Z$692,'Infos Relatório'!AS$1)</f>
        <v>0</v>
      </c>
      <c r="AT122" s="13">
        <f>SUMIFS('Faturamento SP3'!$G$2:$G$692,'Faturamento SP3'!$D$2:$D$692,'Infos Relatório'!$B$84,'Faturamento SP3'!$E$2:$E$692,'Infos Relatório'!$B122,'Faturamento SP3'!$Z$2:$Z$692,'Infos Relatório'!AS$1)</f>
        <v>0</v>
      </c>
      <c r="AU122" s="13">
        <f>SUMIFS('Faturamento SP3'!$J$2:$J$692,'Faturamento SP3'!$D$2:$D$692,'Infos Relatório'!$B$84,'Faturamento SP3'!$E$2:$E$692,'Infos Relatório'!$B122,'Faturamento SP3'!$Z$2:$Z$692,'Infos Relatório'!AS$1)</f>
        <v>0</v>
      </c>
      <c r="AV122" s="14">
        <f>SUMIFS('Faturamento SP3'!$O$2:$O$692,'Faturamento SP3'!$D$2:$D$692,'Infos Relatório'!$B$84,'Faturamento SP3'!$E$2:$E$692,'Infos Relatório'!$B122,'Faturamento SP3'!$Z$2:$Z$692,'Infos Relatório'!AS$1,'Faturamento SP3'!$T$2:$T$692,"Sim")+SUMIFS('Faturamento SP3'!$P$2:$P$692,'Faturamento SP3'!$D$2:$D$692,'Infos Relatório'!$B$84,'Faturamento SP3'!$E$2:$E$692,'Infos Relatório'!$B122,'Faturamento SP3'!$Z$2:$Z$692,'Infos Relatório'!AS$1,'Faturamento SP3'!$T$2:$T$692,"Sim")</f>
        <v>0</v>
      </c>
      <c r="AW122" s="27" t="e">
        <f t="shared" si="44"/>
        <v>#DIV/0!</v>
      </c>
      <c r="AX122" s="24">
        <f>SUMIFS('Faturamento SP3'!$H$2:$H$692,'Faturamento SP3'!$D$2:$D$692,'Infos Relatório'!$B$84,'Faturamento SP3'!$E$2:$E$692,'Infos Relatório'!$B122,'Faturamento SP3'!$Z$2:$Z$692,'Infos Relatório'!AS$1)</f>
        <v>0</v>
      </c>
      <c r="AY122" s="23">
        <f>COUNTIFS('Faturamento SP3'!$D$2:$D$692,'Infos Relatório'!$B$84,'Faturamento SP3'!$E$2:$E$692,'Infos Relatório'!$B122,'Faturamento SP3'!$Z$2:$Z$692,'Infos Relatório'!AY$1)</f>
        <v>0</v>
      </c>
      <c r="AZ122" s="13">
        <f>SUMIFS('Faturamento SP3'!$G$2:$G$692,'Faturamento SP3'!$D$2:$D$692,'Infos Relatório'!$B$84,'Faturamento SP3'!$E$2:$E$692,'Infos Relatório'!$B122,'Faturamento SP3'!$Z$2:$Z$692,'Infos Relatório'!AY$1)</f>
        <v>0</v>
      </c>
      <c r="BA122" s="13">
        <f>SUMIFS('Faturamento SP3'!$J$2:$J$692,'Faturamento SP3'!$D$2:$D$692,'Infos Relatório'!$B$84,'Faturamento SP3'!$E$2:$E$692,'Infos Relatório'!$B122,'Faturamento SP3'!$Z$2:$Z$692,'Infos Relatório'!AY$1)</f>
        <v>0</v>
      </c>
      <c r="BB122" s="14">
        <f>SUMIFS('Faturamento SP3'!$O$2:$O$692,'Faturamento SP3'!$D$2:$D$692,'Infos Relatório'!$B$84,'Faturamento SP3'!$E$2:$E$692,'Infos Relatório'!$B122,'Faturamento SP3'!$Z$2:$Z$692,'Infos Relatório'!AY$1,'Faturamento SP3'!$T$2:$T$692,"Sim")+SUMIFS('Faturamento SP3'!$P$2:$P$692,'Faturamento SP3'!$D$2:$D$692,'Infos Relatório'!$B$84,'Faturamento SP3'!$E$2:$E$692,'Infos Relatório'!$B122,'Faturamento SP3'!$Z$2:$Z$692,'Infos Relatório'!AY$1,'Faturamento SP3'!$T$2:$T$692,"Sim")</f>
        <v>0</v>
      </c>
      <c r="BC122" s="27" t="e">
        <f t="shared" si="45"/>
        <v>#DIV/0!</v>
      </c>
      <c r="BD122" s="24">
        <f>SUMIFS('Faturamento SP3'!$H$2:$H$692,'Faturamento SP3'!$D$2:$D$692,'Infos Relatório'!$B$84,'Faturamento SP3'!$E$2:$E$692,'Infos Relatório'!$B122,'Faturamento SP3'!$Z$2:$Z$692,'Infos Relatório'!AY$1)</f>
        <v>0</v>
      </c>
      <c r="BE122" s="23">
        <f>COUNTIFS('Faturamento SP3'!$D$2:$D$692,'Infos Relatório'!$B$84,'Faturamento SP3'!$E$2:$E$692,'Infos Relatório'!$B122,'Faturamento SP3'!$Z$2:$Z$692,'Infos Relatório'!BE$1)</f>
        <v>0</v>
      </c>
      <c r="BF122" s="13">
        <f>SUMIFS('Faturamento SP3'!$G$2:$G$692,'Faturamento SP3'!$D$2:$D$692,'Infos Relatório'!$B$84,'Faturamento SP3'!$E$2:$E$692,'Infos Relatório'!$B122,'Faturamento SP3'!$Z$2:$Z$692,'Infos Relatório'!BE$1)</f>
        <v>0</v>
      </c>
      <c r="BG122" s="13">
        <f>SUMIFS('Faturamento SP3'!$J$2:$J$692,'Faturamento SP3'!$D$2:$D$692,'Infos Relatório'!$B$84,'Faturamento SP3'!$E$2:$E$692,'Infos Relatório'!$B122,'Faturamento SP3'!$Z$2:$Z$692,'Infos Relatório'!BE$1)</f>
        <v>0</v>
      </c>
      <c r="BH122" s="14">
        <f>SUMIFS('Faturamento SP3'!$O$2:$O$692,'Faturamento SP3'!$D$2:$D$692,'Infos Relatório'!$B$84,'Faturamento SP3'!$E$2:$E$692,'Infos Relatório'!$B122,'Faturamento SP3'!$Z$2:$Z$692,'Infos Relatório'!BE$1,'Faturamento SP3'!$T$2:$T$692,"Sim")+SUMIFS('Faturamento SP3'!$P$2:$P$692,'Faturamento SP3'!$D$2:$D$692,'Infos Relatório'!$B$84,'Faturamento SP3'!$E$2:$E$692,'Infos Relatório'!$B122,'Faturamento SP3'!$Z$2:$Z$692,'Infos Relatório'!BE$1,'Faturamento SP3'!$T$2:$T$692,"Sim")</f>
        <v>0</v>
      </c>
      <c r="BI122" s="27" t="e">
        <f t="shared" si="46"/>
        <v>#DIV/0!</v>
      </c>
      <c r="BJ122" s="24">
        <f>SUMIFS('Faturamento SP3'!$H$2:$H$692,'Faturamento SP3'!$D$2:$D$692,'Infos Relatório'!$B$84,'Faturamento SP3'!$E$2:$E$692,'Infos Relatório'!$B122,'Faturamento SP3'!$Z$2:$Z$692,'Infos Relatório'!BE$1)</f>
        <v>0</v>
      </c>
      <c r="BK122" s="23">
        <f>COUNTIFS('Faturamento SP3'!$D$2:$D$692,'Infos Relatório'!$B$84,'Faturamento SP3'!$E$2:$E$692,'Infos Relatório'!$B122,'Faturamento SP3'!$Z$2:$Z$692,'Infos Relatório'!BK$1)</f>
        <v>0</v>
      </c>
      <c r="BL122" s="13">
        <f>SUMIFS('Faturamento SP3'!$G$2:$G$692,'Faturamento SP3'!$D$2:$D$692,'Infos Relatório'!$B$84,'Faturamento SP3'!$E$2:$E$692,'Infos Relatório'!$B122,'Faturamento SP3'!$Z$2:$Z$692,'Infos Relatório'!BK$1)</f>
        <v>0</v>
      </c>
      <c r="BM122" s="13">
        <f>SUMIFS('Faturamento SP3'!$J$2:$J$692,'Faturamento SP3'!$D$2:$D$692,'Infos Relatório'!$B$84,'Faturamento SP3'!$E$2:$E$692,'Infos Relatório'!$B122,'Faturamento SP3'!$Z$2:$Z$692,'Infos Relatório'!BK$1)</f>
        <v>0</v>
      </c>
      <c r="BN122" s="14">
        <f>SUMIFS('Faturamento SP3'!$O$2:$O$692,'Faturamento SP3'!$D$2:$D$692,'Infos Relatório'!$B$84,'Faturamento SP3'!$E$2:$E$692,'Infos Relatório'!$B122,'Faturamento SP3'!$Z$2:$Z$692,'Infos Relatório'!BK$1,'Faturamento SP3'!$T$2:$T$692,"Sim")+SUMIFS('Faturamento SP3'!$P$2:$P$692,'Faturamento SP3'!$D$2:$D$692,'Infos Relatório'!$B$84,'Faturamento SP3'!$E$2:$E$692,'Infos Relatório'!$B122,'Faturamento SP3'!$Z$2:$Z$692,'Infos Relatório'!BK$1,'Faturamento SP3'!$T$2:$T$692,"Sim")</f>
        <v>0</v>
      </c>
      <c r="BO122" s="27" t="e">
        <f t="shared" si="47"/>
        <v>#DIV/0!</v>
      </c>
      <c r="BP122" s="24">
        <f>SUMIFS('Faturamento SP3'!$H$2:$H$692,'Faturamento SP3'!$D$2:$D$692,'Infos Relatório'!$B$84,'Faturamento SP3'!$E$2:$E$692,'Infos Relatório'!$B122,'Faturamento SP3'!$Z$2:$Z$692,'Infos Relatório'!BK$1)</f>
        <v>0</v>
      </c>
      <c r="BQ122" s="23">
        <f>COUNTIFS('Faturamento SP3'!$D$2:$D$692,'Infos Relatório'!$B$84,'Faturamento SP3'!$E$2:$E$692,'Infos Relatório'!$B122,'Faturamento SP3'!$Z$2:$Z$692,'Infos Relatório'!BQ$1)</f>
        <v>0</v>
      </c>
      <c r="BR122" s="13">
        <f>SUMIFS('Faturamento SP3'!$G$2:$G$692,'Faturamento SP3'!$D$2:$D$692,'Infos Relatório'!$B$84,'Faturamento SP3'!$E$2:$E$692,'Infos Relatório'!$B122,'Faturamento SP3'!$Z$2:$Z$692,'Infos Relatório'!BQ$1)</f>
        <v>0</v>
      </c>
      <c r="BS122" s="13">
        <f>SUMIFS('Faturamento SP3'!$J$2:$J$692,'Faturamento SP3'!$D$2:$D$692,'Infos Relatório'!$B$84,'Faturamento SP3'!$E$2:$E$692,'Infos Relatório'!$B122,'Faturamento SP3'!$Z$2:$Z$692,'Infos Relatório'!BQ$1)</f>
        <v>0</v>
      </c>
      <c r="BT122" s="14">
        <f>SUMIFS('Faturamento SP3'!$O$2:$O$692,'Faturamento SP3'!$D$2:$D$692,'Infos Relatório'!$B$84,'Faturamento SP3'!$E$2:$E$692,'Infos Relatório'!$B122,'Faturamento SP3'!$Z$2:$Z$692,'Infos Relatório'!BQ$1,'Faturamento SP3'!$T$2:$T$692,"Sim")+SUMIFS('Faturamento SP3'!$P$2:$P$692,'Faturamento SP3'!$D$2:$D$692,'Infos Relatório'!$B$84,'Faturamento SP3'!$E$2:$E$692,'Infos Relatório'!$B122,'Faturamento SP3'!$Z$2:$Z$692,'Infos Relatório'!BQ$1,'Faturamento SP3'!$T$2:$T$692,"Sim")</f>
        <v>0</v>
      </c>
      <c r="BU122" s="27" t="e">
        <f t="shared" si="48"/>
        <v>#DIV/0!</v>
      </c>
      <c r="BV122" s="24">
        <f>SUMIFS('Faturamento SP3'!$H$2:$H$692,'Faturamento SP3'!$D$2:$D$692,'Infos Relatório'!$B$84,'Faturamento SP3'!$E$2:$E$692,'Infos Relatório'!$B122,'Faturamento SP3'!$Z$2:$Z$692,'Infos Relatório'!BQ$1)</f>
        <v>0</v>
      </c>
    </row>
    <row r="123" spans="2:74">
      <c r="B123" s="17" t="s">
        <v>45</v>
      </c>
      <c r="C123" s="23">
        <f>COUNTIFS('Faturamento SP3'!$D$2:$D$692,'Infos Relatório'!$B$84,'Faturamento SP3'!$E$2:$E$692,'Infos Relatório'!$B123,'Faturamento SP3'!$Z$2:$Z$692,'Infos Relatório'!C$1)</f>
        <v>0</v>
      </c>
      <c r="D123" s="13">
        <f>SUMIFS('Faturamento SP3'!$G$2:$G$692,'Faturamento SP3'!$D$2:$D$692,'Infos Relatório'!$B$84,'Faturamento SP3'!$E$2:$E$692,'Infos Relatório'!$B123,'Faturamento SP3'!$Z$2:$Z$692,'Infos Relatório'!C$1)</f>
        <v>0</v>
      </c>
      <c r="E123" s="13">
        <f>SUMIFS('Faturamento SP3'!$J$2:$J$692,'Faturamento SP3'!$D$2:$D$692,'Infos Relatório'!$B$84,'Faturamento SP3'!$E$2:$E$692,'Infos Relatório'!$B123,'Faturamento SP3'!$Z$2:$Z$692,'Infos Relatório'!C$1)</f>
        <v>0</v>
      </c>
      <c r="F123" s="14">
        <f>SUMIFS('Faturamento SP3'!$O$2:$O$692,'Faturamento SP3'!$D$2:$D$692,'Infos Relatório'!$B$84,'Faturamento SP3'!$E$2:$E$692,'Infos Relatório'!$B123,'Faturamento SP3'!$Z$2:$Z$692,'Infos Relatório'!C$1,'Faturamento SP3'!$T$2:$T$692,"Sim")+SUMIFS('Faturamento SP3'!$P$2:$P$692,'Faturamento SP3'!$D$2:$D$692,'Infos Relatório'!$B$84,'Faturamento SP3'!$E$2:$E$692,'Infos Relatório'!$B123,'Faturamento SP3'!$Z$2:$Z$692,'Infos Relatório'!C$1,'Faturamento SP3'!$T$2:$T$692,"Sim")</f>
        <v>0</v>
      </c>
      <c r="G123" s="27" t="e">
        <f t="shared" si="37"/>
        <v>#DIV/0!</v>
      </c>
      <c r="H123" s="24">
        <f>SUMIFS('Faturamento SP3'!$H$2:$H$692,'Faturamento SP3'!$D$2:$D$692,'Infos Relatório'!$B$84,'Faturamento SP3'!$E$2:$E$692,'Infos Relatório'!$B123,'Faturamento SP3'!$Z$2:$Z$692,'Infos Relatório'!C$1)</f>
        <v>0</v>
      </c>
      <c r="I123" s="23">
        <f>COUNTIFS('Faturamento SP3'!$D$2:$D$692,'Infos Relatório'!$B$84,'Faturamento SP3'!$E$2:$E$692,'Infos Relatório'!$B123,'Faturamento SP3'!$Z$2:$Z$692,'Infos Relatório'!I$1)</f>
        <v>0</v>
      </c>
      <c r="J123" s="13">
        <f>SUMIFS('Faturamento SP3'!$G$2:$G$692,'Faturamento SP3'!$D$2:$D$692,'Infos Relatório'!$B$84,'Faturamento SP3'!$E$2:$E$692,'Infos Relatório'!$B123,'Faturamento SP3'!$Z$2:$Z$692,'Infos Relatório'!I$1)</f>
        <v>0</v>
      </c>
      <c r="K123" s="13">
        <f>SUMIFS('Faturamento SP3'!$J$2:$J$692,'Faturamento SP3'!$D$2:$D$692,'Infos Relatório'!$B$84,'Faturamento SP3'!$E$2:$E$692,'Infos Relatório'!$B123,'Faturamento SP3'!$Z$2:$Z$692,'Infos Relatório'!I$1)</f>
        <v>0</v>
      </c>
      <c r="L123" s="14">
        <f>SUMIFS('Faturamento SP3'!$O$2:$O$692,'Faturamento SP3'!$D$2:$D$692,'Infos Relatório'!$B$84,'Faturamento SP3'!$E$2:$E$692,'Infos Relatório'!$B123,'Faturamento SP3'!$Z$2:$Z$692,'Infos Relatório'!I$1,'Faturamento SP3'!$T$2:$T$692,"Sim")+SUMIFS('Faturamento SP3'!$P$2:$P$692,'Faturamento SP3'!$D$2:$D$692,'Infos Relatório'!$B$84,'Faturamento SP3'!$E$2:$E$692,'Infos Relatório'!$B123,'Faturamento SP3'!$Z$2:$Z$692,'Infos Relatório'!I$1,'Faturamento SP3'!$T$2:$T$692,"Sim")</f>
        <v>0</v>
      </c>
      <c r="M123" s="27" t="e">
        <f t="shared" si="38"/>
        <v>#DIV/0!</v>
      </c>
      <c r="N123" s="24">
        <f>SUMIFS('Faturamento SP3'!$H$2:$H$692,'Faturamento SP3'!$D$2:$D$692,'Infos Relatório'!$B$84,'Faturamento SP3'!$E$2:$E$692,'Infos Relatório'!$B123,'Faturamento SP3'!$Z$2:$Z$692,'Infos Relatório'!I$1)</f>
        <v>0</v>
      </c>
      <c r="O123" s="23">
        <f>COUNTIFS('Faturamento SP3'!$D$2:$D$692,'Infos Relatório'!$B$84,'Faturamento SP3'!$E$2:$E$692,'Infos Relatório'!$B123,'Faturamento SP3'!$Z$2:$Z$692,'Infos Relatório'!O$1)</f>
        <v>0</v>
      </c>
      <c r="P123" s="13">
        <f>SUMIFS('Faturamento SP3'!$G$2:$G$692,'Faturamento SP3'!$D$2:$D$692,'Infos Relatório'!$B$84,'Faturamento SP3'!$E$2:$E$692,'Infos Relatório'!$B123,'Faturamento SP3'!$Z$2:$Z$692,'Infos Relatório'!O$1)</f>
        <v>0</v>
      </c>
      <c r="Q123" s="13">
        <f>SUMIFS('Faturamento SP3'!$J$2:$J$692,'Faturamento SP3'!$D$2:$D$692,'Infos Relatório'!$B$84,'Faturamento SP3'!$E$2:$E$692,'Infos Relatório'!$B123,'Faturamento SP3'!$Z$2:$Z$692,'Infos Relatório'!O$1)</f>
        <v>0</v>
      </c>
      <c r="R123" s="14">
        <f>SUMIFS('Faturamento SP3'!$O$2:$O$692,'Faturamento SP3'!$D$2:$D$692,'Infos Relatório'!$B$84,'Faturamento SP3'!$E$2:$E$692,'Infos Relatório'!$B123,'Faturamento SP3'!$Z$2:$Z$692,'Infos Relatório'!O$1,'Faturamento SP3'!$T$2:$T$692,"Sim")+SUMIFS('Faturamento SP3'!$P$2:$P$692,'Faturamento SP3'!$D$2:$D$692,'Infos Relatório'!$B$84,'Faturamento SP3'!$E$2:$E$692,'Infos Relatório'!$B123,'Faturamento SP3'!$Z$2:$Z$692,'Infos Relatório'!O$1,'Faturamento SP3'!$T$2:$T$692,"Sim")</f>
        <v>0</v>
      </c>
      <c r="S123" s="27" t="e">
        <f t="shared" si="39"/>
        <v>#DIV/0!</v>
      </c>
      <c r="T123" s="24">
        <f>SUMIFS('Faturamento SP3'!$H$2:$H$692,'Faturamento SP3'!$D$2:$D$692,'Infos Relatório'!$B$84,'Faturamento SP3'!$E$2:$E$692,'Infos Relatório'!$B123,'Faturamento SP3'!$Z$2:$Z$692,'Infos Relatório'!O$1)</f>
        <v>0</v>
      </c>
      <c r="U123" s="23">
        <f>COUNTIFS('Faturamento SP3'!$D$2:$D$692,'Infos Relatório'!$B$84,'Faturamento SP3'!$E$2:$E$692,'Infos Relatório'!$B123,'Faturamento SP3'!$Z$2:$Z$692,'Infos Relatório'!U$1)</f>
        <v>0</v>
      </c>
      <c r="V123" s="13">
        <f>SUMIFS('Faturamento SP3'!$G$2:$G$692,'Faturamento SP3'!$D$2:$D$692,'Infos Relatório'!$B$84,'Faturamento SP3'!$E$2:$E$692,'Infos Relatório'!$B123,'Faturamento SP3'!$Z$2:$Z$692,'Infos Relatório'!U$1)</f>
        <v>0</v>
      </c>
      <c r="W123" s="13">
        <f>SUMIFS('Faturamento SP3'!$J$2:$J$692,'Faturamento SP3'!$D$2:$D$692,'Infos Relatório'!$B$84,'Faturamento SP3'!$E$2:$E$692,'Infos Relatório'!$B123,'Faturamento SP3'!$Z$2:$Z$692,'Infos Relatório'!U$1)</f>
        <v>0</v>
      </c>
      <c r="X123" s="14">
        <f>SUMIFS('Faturamento SP3'!$O$2:$O$692,'Faturamento SP3'!$D$2:$D$692,'Infos Relatório'!$B$84,'Faturamento SP3'!$E$2:$E$692,'Infos Relatório'!$B123,'Faturamento SP3'!$Z$2:$Z$692,'Infos Relatório'!U$1,'Faturamento SP3'!$T$2:$T$692,"Sim")+SUMIFS('Faturamento SP3'!$P$2:$P$692,'Faturamento SP3'!$D$2:$D$692,'Infos Relatório'!$B$84,'Faturamento SP3'!$E$2:$E$692,'Infos Relatório'!$B123,'Faturamento SP3'!$Z$2:$Z$692,'Infos Relatório'!U$1,'Faturamento SP3'!$T$2:$T$692,"Sim")</f>
        <v>0</v>
      </c>
      <c r="Y123" s="27" t="e">
        <f t="shared" si="40"/>
        <v>#DIV/0!</v>
      </c>
      <c r="Z123" s="24">
        <f>SUMIFS('Faturamento SP3'!$H$2:$H$692,'Faturamento SP3'!$D$2:$D$692,'Infos Relatório'!$B$84,'Faturamento SP3'!$E$2:$E$692,'Infos Relatório'!$B123,'Faturamento SP3'!$Z$2:$Z$692,'Infos Relatório'!U$1)</f>
        <v>0</v>
      </c>
      <c r="AA123" s="23">
        <f>COUNTIFS('Faturamento SP3'!$D$2:$D$692,'Infos Relatório'!$B$84,'Faturamento SP3'!$E$2:$E$692,'Infos Relatório'!$B123,'Faturamento SP3'!$Z$2:$Z$692,'Infos Relatório'!AA$1)</f>
        <v>0</v>
      </c>
      <c r="AB123" s="13">
        <f>SUMIFS('Faturamento SP3'!$G$2:$G$692,'Faturamento SP3'!$D$2:$D$692,'Infos Relatório'!$B$84,'Faturamento SP3'!$E$2:$E$692,'Infos Relatório'!$B123,'Faturamento SP3'!$Z$2:$Z$692,'Infos Relatório'!AA$1)</f>
        <v>0</v>
      </c>
      <c r="AC123" s="13">
        <f>SUMIFS('Faturamento SP3'!$J$2:$J$692,'Faturamento SP3'!$D$2:$D$692,'Infos Relatório'!$B$84,'Faturamento SP3'!$E$2:$E$692,'Infos Relatório'!$B123,'Faturamento SP3'!$Z$2:$Z$692,'Infos Relatório'!AA$1)</f>
        <v>0</v>
      </c>
      <c r="AD123" s="14">
        <f>SUMIFS('Faturamento SP3'!$O$2:$O$692,'Faturamento SP3'!$D$2:$D$692,'Infos Relatório'!$B$84,'Faturamento SP3'!$E$2:$E$692,'Infos Relatório'!$B123,'Faturamento SP3'!$Z$2:$Z$692,'Infos Relatório'!AA$1,'Faturamento SP3'!$T$2:$T$692,"Sim")+SUMIFS('Faturamento SP3'!$P$2:$P$692,'Faturamento SP3'!$D$2:$D$692,'Infos Relatório'!$B$84,'Faturamento SP3'!$E$2:$E$692,'Infos Relatório'!$B123,'Faturamento SP3'!$Z$2:$Z$692,'Infos Relatório'!AA$1,'Faturamento SP3'!$T$2:$T$692,"Sim")</f>
        <v>0</v>
      </c>
      <c r="AE123" s="27" t="e">
        <f t="shared" si="41"/>
        <v>#DIV/0!</v>
      </c>
      <c r="AF123" s="24">
        <f>SUMIFS('Faturamento SP3'!$H$2:$H$692,'Faturamento SP3'!$D$2:$D$692,'Infos Relatório'!$B$84,'Faturamento SP3'!$E$2:$E$692,'Infos Relatório'!$B123,'Faturamento SP3'!$Z$2:$Z$692,'Infos Relatório'!AA$1)</f>
        <v>0</v>
      </c>
      <c r="AG123" s="23">
        <f>COUNTIFS('Faturamento SP3'!$D$2:$D$692,'Infos Relatório'!$B$84,'Faturamento SP3'!$E$2:$E$692,'Infos Relatório'!$B123,'Faturamento SP3'!$Z$2:$Z$692,'Infos Relatório'!AG$1)</f>
        <v>0</v>
      </c>
      <c r="AH123" s="13">
        <f>SUMIFS('Faturamento SP3'!$G$2:$G$692,'Faturamento SP3'!$D$2:$D$692,'Infos Relatório'!$B$84,'Faturamento SP3'!$E$2:$E$692,'Infos Relatório'!$B123,'Faturamento SP3'!$Z$2:$Z$692,'Infos Relatório'!AG$1)</f>
        <v>0</v>
      </c>
      <c r="AI123" s="13">
        <f>SUMIFS('Faturamento SP3'!$J$2:$J$692,'Faturamento SP3'!$D$2:$D$692,'Infos Relatório'!$B$84,'Faturamento SP3'!$E$2:$E$692,'Infos Relatório'!$B123,'Faturamento SP3'!$Z$2:$Z$692,'Infos Relatório'!AG$1)</f>
        <v>0</v>
      </c>
      <c r="AJ123" s="14">
        <f>SUMIFS('Faturamento SP3'!$O$2:$O$692,'Faturamento SP3'!$D$2:$D$692,'Infos Relatório'!$B$84,'Faturamento SP3'!$E$2:$E$692,'Infos Relatório'!$B123,'Faturamento SP3'!$Z$2:$Z$692,'Infos Relatório'!AG$1,'Faturamento SP3'!$T$2:$T$692,"Sim")+SUMIFS('Faturamento SP3'!$P$2:$P$692,'Faturamento SP3'!$D$2:$D$692,'Infos Relatório'!$B$84,'Faturamento SP3'!$E$2:$E$692,'Infos Relatório'!$B123,'Faturamento SP3'!$Z$2:$Z$692,'Infos Relatório'!AG$1,'Faturamento SP3'!$T$2:$T$692,"Sim")</f>
        <v>0</v>
      </c>
      <c r="AK123" s="27" t="e">
        <f t="shared" si="42"/>
        <v>#DIV/0!</v>
      </c>
      <c r="AL123" s="24">
        <f>SUMIFS('Faturamento SP3'!$H$2:$H$692,'Faturamento SP3'!$D$2:$D$692,'Infos Relatório'!$B$84,'Faturamento SP3'!$E$2:$E$692,'Infos Relatório'!$B123,'Faturamento SP3'!$Z$2:$Z$692,'Infos Relatório'!AG$1)</f>
        <v>0</v>
      </c>
      <c r="AM123" s="23">
        <f>COUNTIFS('Faturamento SP3'!$D$2:$D$692,'Infos Relatório'!$B$84,'Faturamento SP3'!$E$2:$E$692,'Infos Relatório'!$B123,'Faturamento SP3'!$Z$2:$Z$692,'Infos Relatório'!AM$1)</f>
        <v>0</v>
      </c>
      <c r="AN123" s="13">
        <f>SUMIFS('Faturamento SP3'!$G$2:$G$692,'Faturamento SP3'!$D$2:$D$692,'Infos Relatório'!$B$84,'Faturamento SP3'!$E$2:$E$692,'Infos Relatório'!$B123,'Faturamento SP3'!$Z$2:$Z$692,'Infos Relatório'!AM$1)</f>
        <v>0</v>
      </c>
      <c r="AO123" s="13">
        <f>SUMIFS('Faturamento SP3'!$J$2:$J$692,'Faturamento SP3'!$D$2:$D$692,'Infos Relatório'!$B$84,'Faturamento SP3'!$E$2:$E$692,'Infos Relatório'!$B123,'Faturamento SP3'!$Z$2:$Z$692,'Infos Relatório'!AM$1)</f>
        <v>0</v>
      </c>
      <c r="AP123" s="14">
        <f>SUMIFS('Faturamento SP3'!$O$2:$O$692,'Faturamento SP3'!$D$2:$D$692,'Infos Relatório'!$B$84,'Faturamento SP3'!$E$2:$E$692,'Infos Relatório'!$B123,'Faturamento SP3'!$Z$2:$Z$692,'Infos Relatório'!AM$1,'Faturamento SP3'!$T$2:$T$692,"Sim")+SUMIFS('Faturamento SP3'!$P$2:$P$692,'Faturamento SP3'!$D$2:$D$692,'Infos Relatório'!$B$84,'Faturamento SP3'!$E$2:$E$692,'Infos Relatório'!$B123,'Faturamento SP3'!$Z$2:$Z$692,'Infos Relatório'!AM$1,'Faturamento SP3'!$T$2:$T$692,"Sim")</f>
        <v>0</v>
      </c>
      <c r="AQ123" s="27" t="e">
        <f t="shared" si="43"/>
        <v>#DIV/0!</v>
      </c>
      <c r="AR123" s="24">
        <f>SUMIFS('Faturamento SP3'!$H$2:$H$692,'Faturamento SP3'!$D$2:$D$692,'Infos Relatório'!$B$84,'Faturamento SP3'!$E$2:$E$692,'Infos Relatório'!$B123,'Faturamento SP3'!$Z$2:$Z$692,'Infos Relatório'!AM$1)</f>
        <v>0</v>
      </c>
      <c r="AS123" s="23">
        <f>COUNTIFS('Faturamento SP3'!$D$2:$D$692,'Infos Relatório'!$B$84,'Faturamento SP3'!$E$2:$E$692,'Infos Relatório'!$B123,'Faturamento SP3'!$Z$2:$Z$692,'Infos Relatório'!AS$1)</f>
        <v>0</v>
      </c>
      <c r="AT123" s="13">
        <f>SUMIFS('Faturamento SP3'!$G$2:$G$692,'Faturamento SP3'!$D$2:$D$692,'Infos Relatório'!$B$84,'Faturamento SP3'!$E$2:$E$692,'Infos Relatório'!$B123,'Faturamento SP3'!$Z$2:$Z$692,'Infos Relatório'!AS$1)</f>
        <v>0</v>
      </c>
      <c r="AU123" s="13">
        <f>SUMIFS('Faturamento SP3'!$J$2:$J$692,'Faturamento SP3'!$D$2:$D$692,'Infos Relatório'!$B$84,'Faturamento SP3'!$E$2:$E$692,'Infos Relatório'!$B123,'Faturamento SP3'!$Z$2:$Z$692,'Infos Relatório'!AS$1)</f>
        <v>0</v>
      </c>
      <c r="AV123" s="14">
        <f>SUMIFS('Faturamento SP3'!$O$2:$O$692,'Faturamento SP3'!$D$2:$D$692,'Infos Relatório'!$B$84,'Faturamento SP3'!$E$2:$E$692,'Infos Relatório'!$B123,'Faturamento SP3'!$Z$2:$Z$692,'Infos Relatório'!AS$1,'Faturamento SP3'!$T$2:$T$692,"Sim")+SUMIFS('Faturamento SP3'!$P$2:$P$692,'Faturamento SP3'!$D$2:$D$692,'Infos Relatório'!$B$84,'Faturamento SP3'!$E$2:$E$692,'Infos Relatório'!$B123,'Faturamento SP3'!$Z$2:$Z$692,'Infos Relatório'!AS$1,'Faturamento SP3'!$T$2:$T$692,"Sim")</f>
        <v>0</v>
      </c>
      <c r="AW123" s="27" t="e">
        <f t="shared" si="44"/>
        <v>#DIV/0!</v>
      </c>
      <c r="AX123" s="24">
        <f>SUMIFS('Faturamento SP3'!$H$2:$H$692,'Faturamento SP3'!$D$2:$D$692,'Infos Relatório'!$B$84,'Faturamento SP3'!$E$2:$E$692,'Infos Relatório'!$B123,'Faturamento SP3'!$Z$2:$Z$692,'Infos Relatório'!AS$1)</f>
        <v>0</v>
      </c>
      <c r="AY123" s="23">
        <f>COUNTIFS('Faturamento SP3'!$D$2:$D$692,'Infos Relatório'!$B$84,'Faturamento SP3'!$E$2:$E$692,'Infos Relatório'!$B123,'Faturamento SP3'!$Z$2:$Z$692,'Infos Relatório'!AY$1)</f>
        <v>0</v>
      </c>
      <c r="AZ123" s="13">
        <f>SUMIFS('Faturamento SP3'!$G$2:$G$692,'Faturamento SP3'!$D$2:$D$692,'Infos Relatório'!$B$84,'Faturamento SP3'!$E$2:$E$692,'Infos Relatório'!$B123,'Faturamento SP3'!$Z$2:$Z$692,'Infos Relatório'!AY$1)</f>
        <v>0</v>
      </c>
      <c r="BA123" s="13">
        <f>SUMIFS('Faturamento SP3'!$J$2:$J$692,'Faturamento SP3'!$D$2:$D$692,'Infos Relatório'!$B$84,'Faturamento SP3'!$E$2:$E$692,'Infos Relatório'!$B123,'Faturamento SP3'!$Z$2:$Z$692,'Infos Relatório'!AY$1)</f>
        <v>0</v>
      </c>
      <c r="BB123" s="14">
        <f>SUMIFS('Faturamento SP3'!$O$2:$O$692,'Faturamento SP3'!$D$2:$D$692,'Infos Relatório'!$B$84,'Faturamento SP3'!$E$2:$E$692,'Infos Relatório'!$B123,'Faturamento SP3'!$Z$2:$Z$692,'Infos Relatório'!AY$1,'Faturamento SP3'!$T$2:$T$692,"Sim")+SUMIFS('Faturamento SP3'!$P$2:$P$692,'Faturamento SP3'!$D$2:$D$692,'Infos Relatório'!$B$84,'Faturamento SP3'!$E$2:$E$692,'Infos Relatório'!$B123,'Faturamento SP3'!$Z$2:$Z$692,'Infos Relatório'!AY$1,'Faturamento SP3'!$T$2:$T$692,"Sim")</f>
        <v>0</v>
      </c>
      <c r="BC123" s="27" t="e">
        <f t="shared" si="45"/>
        <v>#DIV/0!</v>
      </c>
      <c r="BD123" s="24">
        <f>SUMIFS('Faturamento SP3'!$H$2:$H$692,'Faturamento SP3'!$D$2:$D$692,'Infos Relatório'!$B$84,'Faturamento SP3'!$E$2:$E$692,'Infos Relatório'!$B123,'Faturamento SP3'!$Z$2:$Z$692,'Infos Relatório'!AY$1)</f>
        <v>0</v>
      </c>
      <c r="BE123" s="23">
        <f>COUNTIFS('Faturamento SP3'!$D$2:$D$692,'Infos Relatório'!$B$84,'Faturamento SP3'!$E$2:$E$692,'Infos Relatório'!$B123,'Faturamento SP3'!$Z$2:$Z$692,'Infos Relatório'!BE$1)</f>
        <v>0</v>
      </c>
      <c r="BF123" s="13">
        <f>SUMIFS('Faturamento SP3'!$G$2:$G$692,'Faturamento SP3'!$D$2:$D$692,'Infos Relatório'!$B$84,'Faturamento SP3'!$E$2:$E$692,'Infos Relatório'!$B123,'Faturamento SP3'!$Z$2:$Z$692,'Infos Relatório'!BE$1)</f>
        <v>0</v>
      </c>
      <c r="BG123" s="13">
        <f>SUMIFS('Faturamento SP3'!$J$2:$J$692,'Faturamento SP3'!$D$2:$D$692,'Infos Relatório'!$B$84,'Faturamento SP3'!$E$2:$E$692,'Infos Relatório'!$B123,'Faturamento SP3'!$Z$2:$Z$692,'Infos Relatório'!BE$1)</f>
        <v>0</v>
      </c>
      <c r="BH123" s="14">
        <f>SUMIFS('Faturamento SP3'!$O$2:$O$692,'Faturamento SP3'!$D$2:$D$692,'Infos Relatório'!$B$84,'Faturamento SP3'!$E$2:$E$692,'Infos Relatório'!$B123,'Faturamento SP3'!$Z$2:$Z$692,'Infos Relatório'!BE$1,'Faturamento SP3'!$T$2:$T$692,"Sim")+SUMIFS('Faturamento SP3'!$P$2:$P$692,'Faturamento SP3'!$D$2:$D$692,'Infos Relatório'!$B$84,'Faturamento SP3'!$E$2:$E$692,'Infos Relatório'!$B123,'Faturamento SP3'!$Z$2:$Z$692,'Infos Relatório'!BE$1,'Faturamento SP3'!$T$2:$T$692,"Sim")</f>
        <v>0</v>
      </c>
      <c r="BI123" s="27" t="e">
        <f t="shared" si="46"/>
        <v>#DIV/0!</v>
      </c>
      <c r="BJ123" s="24">
        <f>SUMIFS('Faturamento SP3'!$H$2:$H$692,'Faturamento SP3'!$D$2:$D$692,'Infos Relatório'!$B$84,'Faturamento SP3'!$E$2:$E$692,'Infos Relatório'!$B123,'Faturamento SP3'!$Z$2:$Z$692,'Infos Relatório'!BE$1)</f>
        <v>0</v>
      </c>
      <c r="BK123" s="23">
        <f>COUNTIFS('Faturamento SP3'!$D$2:$D$692,'Infos Relatório'!$B$84,'Faturamento SP3'!$E$2:$E$692,'Infos Relatório'!$B123,'Faturamento SP3'!$Z$2:$Z$692,'Infos Relatório'!BK$1)</f>
        <v>0</v>
      </c>
      <c r="BL123" s="13">
        <f>SUMIFS('Faturamento SP3'!$G$2:$G$692,'Faturamento SP3'!$D$2:$D$692,'Infos Relatório'!$B$84,'Faturamento SP3'!$E$2:$E$692,'Infos Relatório'!$B123,'Faturamento SP3'!$Z$2:$Z$692,'Infos Relatório'!BK$1)</f>
        <v>0</v>
      </c>
      <c r="BM123" s="13">
        <f>SUMIFS('Faturamento SP3'!$J$2:$J$692,'Faturamento SP3'!$D$2:$D$692,'Infos Relatório'!$B$84,'Faturamento SP3'!$E$2:$E$692,'Infos Relatório'!$B123,'Faturamento SP3'!$Z$2:$Z$692,'Infos Relatório'!BK$1)</f>
        <v>0</v>
      </c>
      <c r="BN123" s="14">
        <f>SUMIFS('Faturamento SP3'!$O$2:$O$692,'Faturamento SP3'!$D$2:$D$692,'Infos Relatório'!$B$84,'Faturamento SP3'!$E$2:$E$692,'Infos Relatório'!$B123,'Faturamento SP3'!$Z$2:$Z$692,'Infos Relatório'!BK$1,'Faturamento SP3'!$T$2:$T$692,"Sim")+SUMIFS('Faturamento SP3'!$P$2:$P$692,'Faturamento SP3'!$D$2:$D$692,'Infos Relatório'!$B$84,'Faturamento SP3'!$E$2:$E$692,'Infos Relatório'!$B123,'Faturamento SP3'!$Z$2:$Z$692,'Infos Relatório'!BK$1,'Faturamento SP3'!$T$2:$T$692,"Sim")</f>
        <v>0</v>
      </c>
      <c r="BO123" s="27" t="e">
        <f t="shared" si="47"/>
        <v>#DIV/0!</v>
      </c>
      <c r="BP123" s="24">
        <f>SUMIFS('Faturamento SP3'!$H$2:$H$692,'Faturamento SP3'!$D$2:$D$692,'Infos Relatório'!$B$84,'Faturamento SP3'!$E$2:$E$692,'Infos Relatório'!$B123,'Faturamento SP3'!$Z$2:$Z$692,'Infos Relatório'!BK$1)</f>
        <v>0</v>
      </c>
      <c r="BQ123" s="23">
        <f>COUNTIFS('Faturamento SP3'!$D$2:$D$692,'Infos Relatório'!$B$84,'Faturamento SP3'!$E$2:$E$692,'Infos Relatório'!$B123,'Faturamento SP3'!$Z$2:$Z$692,'Infos Relatório'!BQ$1)</f>
        <v>0</v>
      </c>
      <c r="BR123" s="13">
        <f>SUMIFS('Faturamento SP3'!$G$2:$G$692,'Faturamento SP3'!$D$2:$D$692,'Infos Relatório'!$B$84,'Faturamento SP3'!$E$2:$E$692,'Infos Relatório'!$B123,'Faturamento SP3'!$Z$2:$Z$692,'Infos Relatório'!BQ$1)</f>
        <v>0</v>
      </c>
      <c r="BS123" s="13">
        <f>SUMIFS('Faturamento SP3'!$J$2:$J$692,'Faturamento SP3'!$D$2:$D$692,'Infos Relatório'!$B$84,'Faturamento SP3'!$E$2:$E$692,'Infos Relatório'!$B123,'Faturamento SP3'!$Z$2:$Z$692,'Infos Relatório'!BQ$1)</f>
        <v>0</v>
      </c>
      <c r="BT123" s="14">
        <f>SUMIFS('Faturamento SP3'!$O$2:$O$692,'Faturamento SP3'!$D$2:$D$692,'Infos Relatório'!$B$84,'Faturamento SP3'!$E$2:$E$692,'Infos Relatório'!$B123,'Faturamento SP3'!$Z$2:$Z$692,'Infos Relatório'!BQ$1,'Faturamento SP3'!$T$2:$T$692,"Sim")+SUMIFS('Faturamento SP3'!$P$2:$P$692,'Faturamento SP3'!$D$2:$D$692,'Infos Relatório'!$B$84,'Faturamento SP3'!$E$2:$E$692,'Infos Relatório'!$B123,'Faturamento SP3'!$Z$2:$Z$692,'Infos Relatório'!BQ$1,'Faturamento SP3'!$T$2:$T$692,"Sim")</f>
        <v>0</v>
      </c>
      <c r="BU123" s="27" t="e">
        <f t="shared" si="48"/>
        <v>#DIV/0!</v>
      </c>
      <c r="BV123" s="24">
        <f>SUMIFS('Faturamento SP3'!$H$2:$H$692,'Faturamento SP3'!$D$2:$D$692,'Infos Relatório'!$B$84,'Faturamento SP3'!$E$2:$E$692,'Infos Relatório'!$B123,'Faturamento SP3'!$Z$2:$Z$692,'Infos Relatório'!BQ$1)</f>
        <v>0</v>
      </c>
    </row>
    <row r="124" spans="2:74">
      <c r="B124" s="17" t="s">
        <v>46</v>
      </c>
      <c r="C124" s="23">
        <f>COUNTIFS('Faturamento SP3'!$D$2:$D$692,'Infos Relatório'!$B$84,'Faturamento SP3'!$E$2:$E$692,'Infos Relatório'!$B124,'Faturamento SP3'!$Z$2:$Z$692,'Infos Relatório'!C$1)</f>
        <v>0</v>
      </c>
      <c r="D124" s="13">
        <f>SUMIFS('Faturamento SP3'!$G$2:$G$692,'Faturamento SP3'!$D$2:$D$692,'Infos Relatório'!$B$84,'Faturamento SP3'!$E$2:$E$692,'Infos Relatório'!$B124,'Faturamento SP3'!$Z$2:$Z$692,'Infos Relatório'!C$1)</f>
        <v>0</v>
      </c>
      <c r="E124" s="13">
        <f>SUMIFS('Faturamento SP3'!$J$2:$J$692,'Faturamento SP3'!$D$2:$D$692,'Infos Relatório'!$B$84,'Faturamento SP3'!$E$2:$E$692,'Infos Relatório'!$B124,'Faturamento SP3'!$Z$2:$Z$692,'Infos Relatório'!C$1)</f>
        <v>0</v>
      </c>
      <c r="F124" s="14">
        <f>SUMIFS('Faturamento SP3'!$O$2:$O$692,'Faturamento SP3'!$D$2:$D$692,'Infos Relatório'!$B$84,'Faturamento SP3'!$E$2:$E$692,'Infos Relatório'!$B124,'Faturamento SP3'!$Z$2:$Z$692,'Infos Relatório'!C$1,'Faturamento SP3'!$T$2:$T$692,"Sim")+SUMIFS('Faturamento SP3'!$P$2:$P$692,'Faturamento SP3'!$D$2:$D$692,'Infos Relatório'!$B$84,'Faturamento SP3'!$E$2:$E$692,'Infos Relatório'!$B124,'Faturamento SP3'!$Z$2:$Z$692,'Infos Relatório'!C$1,'Faturamento SP3'!$T$2:$T$692,"Sim")</f>
        <v>0</v>
      </c>
      <c r="G124" s="27" t="e">
        <f t="shared" si="37"/>
        <v>#DIV/0!</v>
      </c>
      <c r="H124" s="24">
        <f>SUMIFS('Faturamento SP3'!$H$2:$H$692,'Faturamento SP3'!$D$2:$D$692,'Infos Relatório'!$B$84,'Faturamento SP3'!$E$2:$E$692,'Infos Relatório'!$B124,'Faturamento SP3'!$Z$2:$Z$692,'Infos Relatório'!C$1)</f>
        <v>0</v>
      </c>
      <c r="I124" s="23">
        <f>COUNTIFS('Faturamento SP3'!$D$2:$D$692,'Infos Relatório'!$B$84,'Faturamento SP3'!$E$2:$E$692,'Infos Relatório'!$B124,'Faturamento SP3'!$Z$2:$Z$692,'Infos Relatório'!I$1)</f>
        <v>0</v>
      </c>
      <c r="J124" s="13">
        <f>SUMIFS('Faturamento SP3'!$G$2:$G$692,'Faturamento SP3'!$D$2:$D$692,'Infos Relatório'!$B$84,'Faturamento SP3'!$E$2:$E$692,'Infos Relatório'!$B124,'Faturamento SP3'!$Z$2:$Z$692,'Infos Relatório'!I$1)</f>
        <v>0</v>
      </c>
      <c r="K124" s="13">
        <f>SUMIFS('Faturamento SP3'!$J$2:$J$692,'Faturamento SP3'!$D$2:$D$692,'Infos Relatório'!$B$84,'Faturamento SP3'!$E$2:$E$692,'Infos Relatório'!$B124,'Faturamento SP3'!$Z$2:$Z$692,'Infos Relatório'!I$1)</f>
        <v>0</v>
      </c>
      <c r="L124" s="14">
        <f>SUMIFS('Faturamento SP3'!$O$2:$O$692,'Faturamento SP3'!$D$2:$D$692,'Infos Relatório'!$B$84,'Faturamento SP3'!$E$2:$E$692,'Infos Relatório'!$B124,'Faturamento SP3'!$Z$2:$Z$692,'Infos Relatório'!I$1,'Faturamento SP3'!$T$2:$T$692,"Sim")+SUMIFS('Faturamento SP3'!$P$2:$P$692,'Faturamento SP3'!$D$2:$D$692,'Infos Relatório'!$B$84,'Faturamento SP3'!$E$2:$E$692,'Infos Relatório'!$B124,'Faturamento SP3'!$Z$2:$Z$692,'Infos Relatório'!I$1,'Faturamento SP3'!$T$2:$T$692,"Sim")</f>
        <v>0</v>
      </c>
      <c r="M124" s="27" t="e">
        <f t="shared" si="38"/>
        <v>#DIV/0!</v>
      </c>
      <c r="N124" s="24">
        <f>SUMIFS('Faturamento SP3'!$H$2:$H$692,'Faturamento SP3'!$D$2:$D$692,'Infos Relatório'!$B$84,'Faturamento SP3'!$E$2:$E$692,'Infos Relatório'!$B124,'Faturamento SP3'!$Z$2:$Z$692,'Infos Relatório'!I$1)</f>
        <v>0</v>
      </c>
      <c r="O124" s="23">
        <f>COUNTIFS('Faturamento SP3'!$D$2:$D$692,'Infos Relatório'!$B$84,'Faturamento SP3'!$E$2:$E$692,'Infos Relatório'!$B124,'Faturamento SP3'!$Z$2:$Z$692,'Infos Relatório'!O$1)</f>
        <v>0</v>
      </c>
      <c r="P124" s="13">
        <f>SUMIFS('Faturamento SP3'!$G$2:$G$692,'Faturamento SP3'!$D$2:$D$692,'Infos Relatório'!$B$84,'Faturamento SP3'!$E$2:$E$692,'Infos Relatório'!$B124,'Faturamento SP3'!$Z$2:$Z$692,'Infos Relatório'!O$1)</f>
        <v>0</v>
      </c>
      <c r="Q124" s="13">
        <f>SUMIFS('Faturamento SP3'!$J$2:$J$692,'Faturamento SP3'!$D$2:$D$692,'Infos Relatório'!$B$84,'Faturamento SP3'!$E$2:$E$692,'Infos Relatório'!$B124,'Faturamento SP3'!$Z$2:$Z$692,'Infos Relatório'!O$1)</f>
        <v>0</v>
      </c>
      <c r="R124" s="14">
        <f>SUMIFS('Faturamento SP3'!$O$2:$O$692,'Faturamento SP3'!$D$2:$D$692,'Infos Relatório'!$B$84,'Faturamento SP3'!$E$2:$E$692,'Infos Relatório'!$B124,'Faturamento SP3'!$Z$2:$Z$692,'Infos Relatório'!O$1,'Faturamento SP3'!$T$2:$T$692,"Sim")+SUMIFS('Faturamento SP3'!$P$2:$P$692,'Faturamento SP3'!$D$2:$D$692,'Infos Relatório'!$B$84,'Faturamento SP3'!$E$2:$E$692,'Infos Relatório'!$B124,'Faturamento SP3'!$Z$2:$Z$692,'Infos Relatório'!O$1,'Faturamento SP3'!$T$2:$T$692,"Sim")</f>
        <v>0</v>
      </c>
      <c r="S124" s="27" t="e">
        <f t="shared" si="39"/>
        <v>#DIV/0!</v>
      </c>
      <c r="T124" s="24">
        <f>SUMIFS('Faturamento SP3'!$H$2:$H$692,'Faturamento SP3'!$D$2:$D$692,'Infos Relatório'!$B$84,'Faturamento SP3'!$E$2:$E$692,'Infos Relatório'!$B124,'Faturamento SP3'!$Z$2:$Z$692,'Infos Relatório'!O$1)</f>
        <v>0</v>
      </c>
      <c r="U124" s="23">
        <f>COUNTIFS('Faturamento SP3'!$D$2:$D$692,'Infos Relatório'!$B$84,'Faturamento SP3'!$E$2:$E$692,'Infos Relatório'!$B124,'Faturamento SP3'!$Z$2:$Z$692,'Infos Relatório'!U$1)</f>
        <v>0</v>
      </c>
      <c r="V124" s="13">
        <f>SUMIFS('Faturamento SP3'!$G$2:$G$692,'Faturamento SP3'!$D$2:$D$692,'Infos Relatório'!$B$84,'Faturamento SP3'!$E$2:$E$692,'Infos Relatório'!$B124,'Faturamento SP3'!$Z$2:$Z$692,'Infos Relatório'!U$1)</f>
        <v>0</v>
      </c>
      <c r="W124" s="13">
        <f>SUMIFS('Faturamento SP3'!$J$2:$J$692,'Faturamento SP3'!$D$2:$D$692,'Infos Relatório'!$B$84,'Faturamento SP3'!$E$2:$E$692,'Infos Relatório'!$B124,'Faturamento SP3'!$Z$2:$Z$692,'Infos Relatório'!U$1)</f>
        <v>0</v>
      </c>
      <c r="X124" s="14">
        <f>SUMIFS('Faturamento SP3'!$O$2:$O$692,'Faturamento SP3'!$D$2:$D$692,'Infos Relatório'!$B$84,'Faturamento SP3'!$E$2:$E$692,'Infos Relatório'!$B124,'Faturamento SP3'!$Z$2:$Z$692,'Infos Relatório'!U$1,'Faturamento SP3'!$T$2:$T$692,"Sim")+SUMIFS('Faturamento SP3'!$P$2:$P$692,'Faturamento SP3'!$D$2:$D$692,'Infos Relatório'!$B$84,'Faturamento SP3'!$E$2:$E$692,'Infos Relatório'!$B124,'Faturamento SP3'!$Z$2:$Z$692,'Infos Relatório'!U$1,'Faturamento SP3'!$T$2:$T$692,"Sim")</f>
        <v>0</v>
      </c>
      <c r="Y124" s="27" t="e">
        <f t="shared" si="40"/>
        <v>#DIV/0!</v>
      </c>
      <c r="Z124" s="24">
        <f>SUMIFS('Faturamento SP3'!$H$2:$H$692,'Faturamento SP3'!$D$2:$D$692,'Infos Relatório'!$B$84,'Faturamento SP3'!$E$2:$E$692,'Infos Relatório'!$B124,'Faturamento SP3'!$Z$2:$Z$692,'Infos Relatório'!U$1)</f>
        <v>0</v>
      </c>
      <c r="AA124" s="23">
        <f>COUNTIFS('Faturamento SP3'!$D$2:$D$692,'Infos Relatório'!$B$84,'Faturamento SP3'!$E$2:$E$692,'Infos Relatório'!$B124,'Faturamento SP3'!$Z$2:$Z$692,'Infos Relatório'!AA$1)</f>
        <v>0</v>
      </c>
      <c r="AB124" s="13">
        <f>SUMIFS('Faturamento SP3'!$G$2:$G$692,'Faturamento SP3'!$D$2:$D$692,'Infos Relatório'!$B$84,'Faturamento SP3'!$E$2:$E$692,'Infos Relatório'!$B124,'Faturamento SP3'!$Z$2:$Z$692,'Infos Relatório'!AA$1)</f>
        <v>0</v>
      </c>
      <c r="AC124" s="13">
        <f>SUMIFS('Faturamento SP3'!$J$2:$J$692,'Faturamento SP3'!$D$2:$D$692,'Infos Relatório'!$B$84,'Faturamento SP3'!$E$2:$E$692,'Infos Relatório'!$B124,'Faturamento SP3'!$Z$2:$Z$692,'Infos Relatório'!AA$1)</f>
        <v>0</v>
      </c>
      <c r="AD124" s="14">
        <f>SUMIFS('Faturamento SP3'!$O$2:$O$692,'Faturamento SP3'!$D$2:$D$692,'Infos Relatório'!$B$84,'Faturamento SP3'!$E$2:$E$692,'Infos Relatório'!$B124,'Faturamento SP3'!$Z$2:$Z$692,'Infos Relatório'!AA$1,'Faturamento SP3'!$T$2:$T$692,"Sim")+SUMIFS('Faturamento SP3'!$P$2:$P$692,'Faturamento SP3'!$D$2:$D$692,'Infos Relatório'!$B$84,'Faturamento SP3'!$E$2:$E$692,'Infos Relatório'!$B124,'Faturamento SP3'!$Z$2:$Z$692,'Infos Relatório'!AA$1,'Faturamento SP3'!$T$2:$T$692,"Sim")</f>
        <v>0</v>
      </c>
      <c r="AE124" s="27" t="e">
        <f t="shared" si="41"/>
        <v>#DIV/0!</v>
      </c>
      <c r="AF124" s="24">
        <f>SUMIFS('Faturamento SP3'!$H$2:$H$692,'Faturamento SP3'!$D$2:$D$692,'Infos Relatório'!$B$84,'Faturamento SP3'!$E$2:$E$692,'Infos Relatório'!$B124,'Faturamento SP3'!$Z$2:$Z$692,'Infos Relatório'!AA$1)</f>
        <v>0</v>
      </c>
      <c r="AG124" s="23">
        <f>COUNTIFS('Faturamento SP3'!$D$2:$D$692,'Infos Relatório'!$B$84,'Faturamento SP3'!$E$2:$E$692,'Infos Relatório'!$B124,'Faturamento SP3'!$Z$2:$Z$692,'Infos Relatório'!AG$1)</f>
        <v>0</v>
      </c>
      <c r="AH124" s="13">
        <f>SUMIFS('Faturamento SP3'!$G$2:$G$692,'Faturamento SP3'!$D$2:$D$692,'Infos Relatório'!$B$84,'Faturamento SP3'!$E$2:$E$692,'Infos Relatório'!$B124,'Faturamento SP3'!$Z$2:$Z$692,'Infos Relatório'!AG$1)</f>
        <v>0</v>
      </c>
      <c r="AI124" s="13">
        <f>SUMIFS('Faturamento SP3'!$J$2:$J$692,'Faturamento SP3'!$D$2:$D$692,'Infos Relatório'!$B$84,'Faturamento SP3'!$E$2:$E$692,'Infos Relatório'!$B124,'Faturamento SP3'!$Z$2:$Z$692,'Infos Relatório'!AG$1)</f>
        <v>0</v>
      </c>
      <c r="AJ124" s="14">
        <f>SUMIFS('Faturamento SP3'!$O$2:$O$692,'Faturamento SP3'!$D$2:$D$692,'Infos Relatório'!$B$84,'Faturamento SP3'!$E$2:$E$692,'Infos Relatório'!$B124,'Faturamento SP3'!$Z$2:$Z$692,'Infos Relatório'!AG$1,'Faturamento SP3'!$T$2:$T$692,"Sim")+SUMIFS('Faturamento SP3'!$P$2:$P$692,'Faturamento SP3'!$D$2:$D$692,'Infos Relatório'!$B$84,'Faturamento SP3'!$E$2:$E$692,'Infos Relatório'!$B124,'Faturamento SP3'!$Z$2:$Z$692,'Infos Relatório'!AG$1,'Faturamento SP3'!$T$2:$T$692,"Sim")</f>
        <v>0</v>
      </c>
      <c r="AK124" s="27" t="e">
        <f t="shared" si="42"/>
        <v>#DIV/0!</v>
      </c>
      <c r="AL124" s="24">
        <f>SUMIFS('Faturamento SP3'!$H$2:$H$692,'Faturamento SP3'!$D$2:$D$692,'Infos Relatório'!$B$84,'Faturamento SP3'!$E$2:$E$692,'Infos Relatório'!$B124,'Faturamento SP3'!$Z$2:$Z$692,'Infos Relatório'!AG$1)</f>
        <v>0</v>
      </c>
      <c r="AM124" s="23">
        <f>COUNTIFS('Faturamento SP3'!$D$2:$D$692,'Infos Relatório'!$B$84,'Faturamento SP3'!$E$2:$E$692,'Infos Relatório'!$B124,'Faturamento SP3'!$Z$2:$Z$692,'Infos Relatório'!AM$1)</f>
        <v>0</v>
      </c>
      <c r="AN124" s="13">
        <f>SUMIFS('Faturamento SP3'!$G$2:$G$692,'Faturamento SP3'!$D$2:$D$692,'Infos Relatório'!$B$84,'Faturamento SP3'!$E$2:$E$692,'Infos Relatório'!$B124,'Faturamento SP3'!$Z$2:$Z$692,'Infos Relatório'!AM$1)</f>
        <v>0</v>
      </c>
      <c r="AO124" s="13">
        <f>SUMIFS('Faturamento SP3'!$J$2:$J$692,'Faturamento SP3'!$D$2:$D$692,'Infos Relatório'!$B$84,'Faturamento SP3'!$E$2:$E$692,'Infos Relatório'!$B124,'Faturamento SP3'!$Z$2:$Z$692,'Infos Relatório'!AM$1)</f>
        <v>0</v>
      </c>
      <c r="AP124" s="14">
        <f>SUMIFS('Faturamento SP3'!$O$2:$O$692,'Faturamento SP3'!$D$2:$D$692,'Infos Relatório'!$B$84,'Faturamento SP3'!$E$2:$E$692,'Infos Relatório'!$B124,'Faturamento SP3'!$Z$2:$Z$692,'Infos Relatório'!AM$1,'Faturamento SP3'!$T$2:$T$692,"Sim")+SUMIFS('Faturamento SP3'!$P$2:$P$692,'Faturamento SP3'!$D$2:$D$692,'Infos Relatório'!$B$84,'Faturamento SP3'!$E$2:$E$692,'Infos Relatório'!$B124,'Faturamento SP3'!$Z$2:$Z$692,'Infos Relatório'!AM$1,'Faturamento SP3'!$T$2:$T$692,"Sim")</f>
        <v>0</v>
      </c>
      <c r="AQ124" s="27" t="e">
        <f t="shared" si="43"/>
        <v>#DIV/0!</v>
      </c>
      <c r="AR124" s="24">
        <f>SUMIFS('Faturamento SP3'!$H$2:$H$692,'Faturamento SP3'!$D$2:$D$692,'Infos Relatório'!$B$84,'Faturamento SP3'!$E$2:$E$692,'Infos Relatório'!$B124,'Faturamento SP3'!$Z$2:$Z$692,'Infos Relatório'!AM$1)</f>
        <v>0</v>
      </c>
      <c r="AS124" s="23">
        <f>COUNTIFS('Faturamento SP3'!$D$2:$D$692,'Infos Relatório'!$B$84,'Faturamento SP3'!$E$2:$E$692,'Infos Relatório'!$B124,'Faturamento SP3'!$Z$2:$Z$692,'Infos Relatório'!AS$1)</f>
        <v>0</v>
      </c>
      <c r="AT124" s="13">
        <f>SUMIFS('Faturamento SP3'!$G$2:$G$692,'Faturamento SP3'!$D$2:$D$692,'Infos Relatório'!$B$84,'Faturamento SP3'!$E$2:$E$692,'Infos Relatório'!$B124,'Faturamento SP3'!$Z$2:$Z$692,'Infos Relatório'!AS$1)</f>
        <v>0</v>
      </c>
      <c r="AU124" s="13">
        <f>SUMIFS('Faturamento SP3'!$J$2:$J$692,'Faturamento SP3'!$D$2:$D$692,'Infos Relatório'!$B$84,'Faturamento SP3'!$E$2:$E$692,'Infos Relatório'!$B124,'Faturamento SP3'!$Z$2:$Z$692,'Infos Relatório'!AS$1)</f>
        <v>0</v>
      </c>
      <c r="AV124" s="14">
        <f>SUMIFS('Faturamento SP3'!$O$2:$O$692,'Faturamento SP3'!$D$2:$D$692,'Infos Relatório'!$B$84,'Faturamento SP3'!$E$2:$E$692,'Infos Relatório'!$B124,'Faturamento SP3'!$Z$2:$Z$692,'Infos Relatório'!AS$1,'Faturamento SP3'!$T$2:$T$692,"Sim")+SUMIFS('Faturamento SP3'!$P$2:$P$692,'Faturamento SP3'!$D$2:$D$692,'Infos Relatório'!$B$84,'Faturamento SP3'!$E$2:$E$692,'Infos Relatório'!$B124,'Faturamento SP3'!$Z$2:$Z$692,'Infos Relatório'!AS$1,'Faturamento SP3'!$T$2:$T$692,"Sim")</f>
        <v>0</v>
      </c>
      <c r="AW124" s="27" t="e">
        <f t="shared" si="44"/>
        <v>#DIV/0!</v>
      </c>
      <c r="AX124" s="24">
        <f>SUMIFS('Faturamento SP3'!$H$2:$H$692,'Faturamento SP3'!$D$2:$D$692,'Infos Relatório'!$B$84,'Faturamento SP3'!$E$2:$E$692,'Infos Relatório'!$B124,'Faturamento SP3'!$Z$2:$Z$692,'Infos Relatório'!AS$1)</f>
        <v>0</v>
      </c>
      <c r="AY124" s="23">
        <f>COUNTIFS('Faturamento SP3'!$D$2:$D$692,'Infos Relatório'!$B$84,'Faturamento SP3'!$E$2:$E$692,'Infos Relatório'!$B124,'Faturamento SP3'!$Z$2:$Z$692,'Infos Relatório'!AY$1)</f>
        <v>0</v>
      </c>
      <c r="AZ124" s="13">
        <f>SUMIFS('Faturamento SP3'!$G$2:$G$692,'Faturamento SP3'!$D$2:$D$692,'Infos Relatório'!$B$84,'Faturamento SP3'!$E$2:$E$692,'Infos Relatório'!$B124,'Faturamento SP3'!$Z$2:$Z$692,'Infos Relatório'!AY$1)</f>
        <v>0</v>
      </c>
      <c r="BA124" s="13">
        <f>SUMIFS('Faturamento SP3'!$J$2:$J$692,'Faturamento SP3'!$D$2:$D$692,'Infos Relatório'!$B$84,'Faturamento SP3'!$E$2:$E$692,'Infos Relatório'!$B124,'Faturamento SP3'!$Z$2:$Z$692,'Infos Relatório'!AY$1)</f>
        <v>0</v>
      </c>
      <c r="BB124" s="14">
        <f>SUMIFS('Faturamento SP3'!$O$2:$O$692,'Faturamento SP3'!$D$2:$D$692,'Infos Relatório'!$B$84,'Faturamento SP3'!$E$2:$E$692,'Infos Relatório'!$B124,'Faturamento SP3'!$Z$2:$Z$692,'Infos Relatório'!AY$1,'Faturamento SP3'!$T$2:$T$692,"Sim")+SUMIFS('Faturamento SP3'!$P$2:$P$692,'Faturamento SP3'!$D$2:$D$692,'Infos Relatório'!$B$84,'Faturamento SP3'!$E$2:$E$692,'Infos Relatório'!$B124,'Faturamento SP3'!$Z$2:$Z$692,'Infos Relatório'!AY$1,'Faturamento SP3'!$T$2:$T$692,"Sim")</f>
        <v>0</v>
      </c>
      <c r="BC124" s="27" t="e">
        <f t="shared" si="45"/>
        <v>#DIV/0!</v>
      </c>
      <c r="BD124" s="24">
        <f>SUMIFS('Faturamento SP3'!$H$2:$H$692,'Faturamento SP3'!$D$2:$D$692,'Infos Relatório'!$B$84,'Faturamento SP3'!$E$2:$E$692,'Infos Relatório'!$B124,'Faturamento SP3'!$Z$2:$Z$692,'Infos Relatório'!AY$1)</f>
        <v>0</v>
      </c>
      <c r="BE124" s="23">
        <f>COUNTIFS('Faturamento SP3'!$D$2:$D$692,'Infos Relatório'!$B$84,'Faturamento SP3'!$E$2:$E$692,'Infos Relatório'!$B124,'Faturamento SP3'!$Z$2:$Z$692,'Infos Relatório'!BE$1)</f>
        <v>0</v>
      </c>
      <c r="BF124" s="13">
        <f>SUMIFS('Faturamento SP3'!$G$2:$G$692,'Faturamento SP3'!$D$2:$D$692,'Infos Relatório'!$B$84,'Faturamento SP3'!$E$2:$E$692,'Infos Relatório'!$B124,'Faturamento SP3'!$Z$2:$Z$692,'Infos Relatório'!BE$1)</f>
        <v>0</v>
      </c>
      <c r="BG124" s="13">
        <f>SUMIFS('Faturamento SP3'!$J$2:$J$692,'Faturamento SP3'!$D$2:$D$692,'Infos Relatório'!$B$84,'Faturamento SP3'!$E$2:$E$692,'Infos Relatório'!$B124,'Faturamento SP3'!$Z$2:$Z$692,'Infos Relatório'!BE$1)</f>
        <v>0</v>
      </c>
      <c r="BH124" s="14">
        <f>SUMIFS('Faturamento SP3'!$O$2:$O$692,'Faturamento SP3'!$D$2:$D$692,'Infos Relatório'!$B$84,'Faturamento SP3'!$E$2:$E$692,'Infos Relatório'!$B124,'Faturamento SP3'!$Z$2:$Z$692,'Infos Relatório'!BE$1,'Faturamento SP3'!$T$2:$T$692,"Sim")+SUMIFS('Faturamento SP3'!$P$2:$P$692,'Faturamento SP3'!$D$2:$D$692,'Infos Relatório'!$B$84,'Faturamento SP3'!$E$2:$E$692,'Infos Relatório'!$B124,'Faturamento SP3'!$Z$2:$Z$692,'Infos Relatório'!BE$1,'Faturamento SP3'!$T$2:$T$692,"Sim")</f>
        <v>0</v>
      </c>
      <c r="BI124" s="27" t="e">
        <f t="shared" si="46"/>
        <v>#DIV/0!</v>
      </c>
      <c r="BJ124" s="24">
        <f>SUMIFS('Faturamento SP3'!$H$2:$H$692,'Faturamento SP3'!$D$2:$D$692,'Infos Relatório'!$B$84,'Faturamento SP3'!$E$2:$E$692,'Infos Relatório'!$B124,'Faturamento SP3'!$Z$2:$Z$692,'Infos Relatório'!BE$1)</f>
        <v>0</v>
      </c>
      <c r="BK124" s="23">
        <f>COUNTIFS('Faturamento SP3'!$D$2:$D$692,'Infos Relatório'!$B$84,'Faturamento SP3'!$E$2:$E$692,'Infos Relatório'!$B124,'Faturamento SP3'!$Z$2:$Z$692,'Infos Relatório'!BK$1)</f>
        <v>0</v>
      </c>
      <c r="BL124" s="13">
        <f>SUMIFS('Faturamento SP3'!$G$2:$G$692,'Faturamento SP3'!$D$2:$D$692,'Infos Relatório'!$B$84,'Faturamento SP3'!$E$2:$E$692,'Infos Relatório'!$B124,'Faturamento SP3'!$Z$2:$Z$692,'Infos Relatório'!BK$1)</f>
        <v>0</v>
      </c>
      <c r="BM124" s="13">
        <f>SUMIFS('Faturamento SP3'!$J$2:$J$692,'Faturamento SP3'!$D$2:$D$692,'Infos Relatório'!$B$84,'Faturamento SP3'!$E$2:$E$692,'Infos Relatório'!$B124,'Faturamento SP3'!$Z$2:$Z$692,'Infos Relatório'!BK$1)</f>
        <v>0</v>
      </c>
      <c r="BN124" s="14">
        <f>SUMIFS('Faturamento SP3'!$O$2:$O$692,'Faturamento SP3'!$D$2:$D$692,'Infos Relatório'!$B$84,'Faturamento SP3'!$E$2:$E$692,'Infos Relatório'!$B124,'Faturamento SP3'!$Z$2:$Z$692,'Infos Relatório'!BK$1,'Faturamento SP3'!$T$2:$T$692,"Sim")+SUMIFS('Faturamento SP3'!$P$2:$P$692,'Faturamento SP3'!$D$2:$D$692,'Infos Relatório'!$B$84,'Faturamento SP3'!$E$2:$E$692,'Infos Relatório'!$B124,'Faturamento SP3'!$Z$2:$Z$692,'Infos Relatório'!BK$1,'Faturamento SP3'!$T$2:$T$692,"Sim")</f>
        <v>0</v>
      </c>
      <c r="BO124" s="27" t="e">
        <f t="shared" si="47"/>
        <v>#DIV/0!</v>
      </c>
      <c r="BP124" s="24">
        <f>SUMIFS('Faturamento SP3'!$H$2:$H$692,'Faturamento SP3'!$D$2:$D$692,'Infos Relatório'!$B$84,'Faturamento SP3'!$E$2:$E$692,'Infos Relatório'!$B124,'Faturamento SP3'!$Z$2:$Z$692,'Infos Relatório'!BK$1)</f>
        <v>0</v>
      </c>
      <c r="BQ124" s="23">
        <f>COUNTIFS('Faturamento SP3'!$D$2:$D$692,'Infos Relatório'!$B$84,'Faturamento SP3'!$E$2:$E$692,'Infos Relatório'!$B124,'Faturamento SP3'!$Z$2:$Z$692,'Infos Relatório'!BQ$1)</f>
        <v>0</v>
      </c>
      <c r="BR124" s="13">
        <f>SUMIFS('Faturamento SP3'!$G$2:$G$692,'Faturamento SP3'!$D$2:$D$692,'Infos Relatório'!$B$84,'Faturamento SP3'!$E$2:$E$692,'Infos Relatório'!$B124,'Faturamento SP3'!$Z$2:$Z$692,'Infos Relatório'!BQ$1)</f>
        <v>0</v>
      </c>
      <c r="BS124" s="13">
        <f>SUMIFS('Faturamento SP3'!$J$2:$J$692,'Faturamento SP3'!$D$2:$D$692,'Infos Relatório'!$B$84,'Faturamento SP3'!$E$2:$E$692,'Infos Relatório'!$B124,'Faturamento SP3'!$Z$2:$Z$692,'Infos Relatório'!BQ$1)</f>
        <v>0</v>
      </c>
      <c r="BT124" s="14">
        <f>SUMIFS('Faturamento SP3'!$O$2:$O$692,'Faturamento SP3'!$D$2:$D$692,'Infos Relatório'!$B$84,'Faturamento SP3'!$E$2:$E$692,'Infos Relatório'!$B124,'Faturamento SP3'!$Z$2:$Z$692,'Infos Relatório'!BQ$1,'Faturamento SP3'!$T$2:$T$692,"Sim")+SUMIFS('Faturamento SP3'!$P$2:$P$692,'Faturamento SP3'!$D$2:$D$692,'Infos Relatório'!$B$84,'Faturamento SP3'!$E$2:$E$692,'Infos Relatório'!$B124,'Faturamento SP3'!$Z$2:$Z$692,'Infos Relatório'!BQ$1,'Faturamento SP3'!$T$2:$T$692,"Sim")</f>
        <v>0</v>
      </c>
      <c r="BU124" s="27" t="e">
        <f t="shared" si="48"/>
        <v>#DIV/0!</v>
      </c>
      <c r="BV124" s="24">
        <f>SUMIFS('Faturamento SP3'!$H$2:$H$692,'Faturamento SP3'!$D$2:$D$692,'Infos Relatório'!$B$84,'Faturamento SP3'!$E$2:$E$692,'Infos Relatório'!$B124,'Faturamento SP3'!$Z$2:$Z$692,'Infos Relatório'!BQ$1)</f>
        <v>0</v>
      </c>
    </row>
    <row r="125" spans="2:74">
      <c r="B125" s="17" t="s">
        <v>47</v>
      </c>
      <c r="C125" s="23">
        <f>COUNTIFS('Faturamento SP3'!$D$2:$D$692,'Infos Relatório'!$B$84,'Faturamento SP3'!$E$2:$E$692,'Infos Relatório'!$B125,'Faturamento SP3'!$Z$2:$Z$692,'Infos Relatório'!C$1)</f>
        <v>0</v>
      </c>
      <c r="D125" s="13">
        <f>SUMIFS('Faturamento SP3'!$G$2:$G$692,'Faturamento SP3'!$D$2:$D$692,'Infos Relatório'!$B$84,'Faturamento SP3'!$E$2:$E$692,'Infos Relatório'!$B125,'Faturamento SP3'!$Z$2:$Z$692,'Infos Relatório'!C$1)</f>
        <v>0</v>
      </c>
      <c r="E125" s="13">
        <f>SUMIFS('Faturamento SP3'!$J$2:$J$692,'Faturamento SP3'!$D$2:$D$692,'Infos Relatório'!$B$84,'Faturamento SP3'!$E$2:$E$692,'Infos Relatório'!$B125,'Faturamento SP3'!$Z$2:$Z$692,'Infos Relatório'!C$1)</f>
        <v>0</v>
      </c>
      <c r="F125" s="14">
        <f>SUMIFS('Faturamento SP3'!$O$2:$O$692,'Faturamento SP3'!$D$2:$D$692,'Infos Relatório'!$B$84,'Faturamento SP3'!$E$2:$E$692,'Infos Relatório'!$B125,'Faturamento SP3'!$Z$2:$Z$692,'Infos Relatório'!C$1,'Faturamento SP3'!$T$2:$T$692,"Sim")+SUMIFS('Faturamento SP3'!$P$2:$P$692,'Faturamento SP3'!$D$2:$D$692,'Infos Relatório'!$B$84,'Faturamento SP3'!$E$2:$E$692,'Infos Relatório'!$B125,'Faturamento SP3'!$Z$2:$Z$692,'Infos Relatório'!C$1,'Faturamento SP3'!$T$2:$T$692,"Sim")</f>
        <v>0</v>
      </c>
      <c r="G125" s="27" t="e">
        <f t="shared" si="37"/>
        <v>#DIV/0!</v>
      </c>
      <c r="H125" s="24">
        <f>SUMIFS('Faturamento SP3'!$H$2:$H$692,'Faturamento SP3'!$D$2:$D$692,'Infos Relatório'!$B$84,'Faturamento SP3'!$E$2:$E$692,'Infos Relatório'!$B125,'Faturamento SP3'!$Z$2:$Z$692,'Infos Relatório'!C$1)</f>
        <v>0</v>
      </c>
      <c r="I125" s="23">
        <f>COUNTIFS('Faturamento SP3'!$D$2:$D$692,'Infos Relatório'!$B$84,'Faturamento SP3'!$E$2:$E$692,'Infos Relatório'!$B125,'Faturamento SP3'!$Z$2:$Z$692,'Infos Relatório'!I$1)</f>
        <v>0</v>
      </c>
      <c r="J125" s="13">
        <f>SUMIFS('Faturamento SP3'!$G$2:$G$692,'Faturamento SP3'!$D$2:$D$692,'Infos Relatório'!$B$84,'Faturamento SP3'!$E$2:$E$692,'Infos Relatório'!$B125,'Faturamento SP3'!$Z$2:$Z$692,'Infos Relatório'!I$1)</f>
        <v>0</v>
      </c>
      <c r="K125" s="13">
        <f>SUMIFS('Faturamento SP3'!$J$2:$J$692,'Faturamento SP3'!$D$2:$D$692,'Infos Relatório'!$B$84,'Faturamento SP3'!$E$2:$E$692,'Infos Relatório'!$B125,'Faturamento SP3'!$Z$2:$Z$692,'Infos Relatório'!I$1)</f>
        <v>0</v>
      </c>
      <c r="L125" s="14">
        <f>SUMIFS('Faturamento SP3'!$O$2:$O$692,'Faturamento SP3'!$D$2:$D$692,'Infos Relatório'!$B$84,'Faturamento SP3'!$E$2:$E$692,'Infos Relatório'!$B125,'Faturamento SP3'!$Z$2:$Z$692,'Infos Relatório'!I$1,'Faturamento SP3'!$T$2:$T$692,"Sim")+SUMIFS('Faturamento SP3'!$P$2:$P$692,'Faturamento SP3'!$D$2:$D$692,'Infos Relatório'!$B$84,'Faturamento SP3'!$E$2:$E$692,'Infos Relatório'!$B125,'Faturamento SP3'!$Z$2:$Z$692,'Infos Relatório'!I$1,'Faturamento SP3'!$T$2:$T$692,"Sim")</f>
        <v>0</v>
      </c>
      <c r="M125" s="27" t="e">
        <f t="shared" si="38"/>
        <v>#DIV/0!</v>
      </c>
      <c r="N125" s="24">
        <f>SUMIFS('Faturamento SP3'!$H$2:$H$692,'Faturamento SP3'!$D$2:$D$692,'Infos Relatório'!$B$84,'Faturamento SP3'!$E$2:$E$692,'Infos Relatório'!$B125,'Faturamento SP3'!$Z$2:$Z$692,'Infos Relatório'!I$1)</f>
        <v>0</v>
      </c>
      <c r="O125" s="23">
        <f>COUNTIFS('Faturamento SP3'!$D$2:$D$692,'Infos Relatório'!$B$84,'Faturamento SP3'!$E$2:$E$692,'Infos Relatório'!$B125,'Faturamento SP3'!$Z$2:$Z$692,'Infos Relatório'!O$1)</f>
        <v>0</v>
      </c>
      <c r="P125" s="13">
        <f>SUMIFS('Faturamento SP3'!$G$2:$G$692,'Faturamento SP3'!$D$2:$D$692,'Infos Relatório'!$B$84,'Faturamento SP3'!$E$2:$E$692,'Infos Relatório'!$B125,'Faturamento SP3'!$Z$2:$Z$692,'Infos Relatório'!O$1)</f>
        <v>0</v>
      </c>
      <c r="Q125" s="13">
        <f>SUMIFS('Faturamento SP3'!$J$2:$J$692,'Faturamento SP3'!$D$2:$D$692,'Infos Relatório'!$B$84,'Faturamento SP3'!$E$2:$E$692,'Infos Relatório'!$B125,'Faturamento SP3'!$Z$2:$Z$692,'Infos Relatório'!O$1)</f>
        <v>0</v>
      </c>
      <c r="R125" s="14">
        <f>SUMIFS('Faturamento SP3'!$O$2:$O$692,'Faturamento SP3'!$D$2:$D$692,'Infos Relatório'!$B$84,'Faturamento SP3'!$E$2:$E$692,'Infos Relatório'!$B125,'Faturamento SP3'!$Z$2:$Z$692,'Infos Relatório'!O$1,'Faturamento SP3'!$T$2:$T$692,"Sim")+SUMIFS('Faturamento SP3'!$P$2:$P$692,'Faturamento SP3'!$D$2:$D$692,'Infos Relatório'!$B$84,'Faturamento SP3'!$E$2:$E$692,'Infos Relatório'!$B125,'Faturamento SP3'!$Z$2:$Z$692,'Infos Relatório'!O$1,'Faturamento SP3'!$T$2:$T$692,"Sim")</f>
        <v>0</v>
      </c>
      <c r="S125" s="27" t="e">
        <f t="shared" si="39"/>
        <v>#DIV/0!</v>
      </c>
      <c r="T125" s="24">
        <f>SUMIFS('Faturamento SP3'!$H$2:$H$692,'Faturamento SP3'!$D$2:$D$692,'Infos Relatório'!$B$84,'Faturamento SP3'!$E$2:$E$692,'Infos Relatório'!$B125,'Faturamento SP3'!$Z$2:$Z$692,'Infos Relatório'!O$1)</f>
        <v>0</v>
      </c>
      <c r="U125" s="23">
        <f>COUNTIFS('Faturamento SP3'!$D$2:$D$692,'Infos Relatório'!$B$84,'Faturamento SP3'!$E$2:$E$692,'Infos Relatório'!$B125,'Faturamento SP3'!$Z$2:$Z$692,'Infos Relatório'!U$1)</f>
        <v>0</v>
      </c>
      <c r="V125" s="13">
        <f>SUMIFS('Faturamento SP3'!$G$2:$G$692,'Faturamento SP3'!$D$2:$D$692,'Infos Relatório'!$B$84,'Faturamento SP3'!$E$2:$E$692,'Infos Relatório'!$B125,'Faturamento SP3'!$Z$2:$Z$692,'Infos Relatório'!U$1)</f>
        <v>0</v>
      </c>
      <c r="W125" s="13">
        <f>SUMIFS('Faturamento SP3'!$J$2:$J$692,'Faturamento SP3'!$D$2:$D$692,'Infos Relatório'!$B$84,'Faturamento SP3'!$E$2:$E$692,'Infos Relatório'!$B125,'Faturamento SP3'!$Z$2:$Z$692,'Infos Relatório'!U$1)</f>
        <v>0</v>
      </c>
      <c r="X125" s="14">
        <f>SUMIFS('Faturamento SP3'!$O$2:$O$692,'Faturamento SP3'!$D$2:$D$692,'Infos Relatório'!$B$84,'Faturamento SP3'!$E$2:$E$692,'Infos Relatório'!$B125,'Faturamento SP3'!$Z$2:$Z$692,'Infos Relatório'!U$1,'Faturamento SP3'!$T$2:$T$692,"Sim")+SUMIFS('Faturamento SP3'!$P$2:$P$692,'Faturamento SP3'!$D$2:$D$692,'Infos Relatório'!$B$84,'Faturamento SP3'!$E$2:$E$692,'Infos Relatório'!$B125,'Faturamento SP3'!$Z$2:$Z$692,'Infos Relatório'!U$1,'Faturamento SP3'!$T$2:$T$692,"Sim")</f>
        <v>0</v>
      </c>
      <c r="Y125" s="27" t="e">
        <f t="shared" si="40"/>
        <v>#DIV/0!</v>
      </c>
      <c r="Z125" s="24">
        <f>SUMIFS('Faturamento SP3'!$H$2:$H$692,'Faturamento SP3'!$D$2:$D$692,'Infos Relatório'!$B$84,'Faturamento SP3'!$E$2:$E$692,'Infos Relatório'!$B125,'Faturamento SP3'!$Z$2:$Z$692,'Infos Relatório'!U$1)</f>
        <v>0</v>
      </c>
      <c r="AA125" s="23">
        <f>COUNTIFS('Faturamento SP3'!$D$2:$D$692,'Infos Relatório'!$B$84,'Faturamento SP3'!$E$2:$E$692,'Infos Relatório'!$B125,'Faturamento SP3'!$Z$2:$Z$692,'Infos Relatório'!AA$1)</f>
        <v>0</v>
      </c>
      <c r="AB125" s="13">
        <f>SUMIFS('Faturamento SP3'!$G$2:$G$692,'Faturamento SP3'!$D$2:$D$692,'Infos Relatório'!$B$84,'Faturamento SP3'!$E$2:$E$692,'Infos Relatório'!$B125,'Faturamento SP3'!$Z$2:$Z$692,'Infos Relatório'!AA$1)</f>
        <v>0</v>
      </c>
      <c r="AC125" s="13">
        <f>SUMIFS('Faturamento SP3'!$J$2:$J$692,'Faturamento SP3'!$D$2:$D$692,'Infos Relatório'!$B$84,'Faturamento SP3'!$E$2:$E$692,'Infos Relatório'!$B125,'Faturamento SP3'!$Z$2:$Z$692,'Infos Relatório'!AA$1)</f>
        <v>0</v>
      </c>
      <c r="AD125" s="14">
        <f>SUMIFS('Faturamento SP3'!$O$2:$O$692,'Faturamento SP3'!$D$2:$D$692,'Infos Relatório'!$B$84,'Faturamento SP3'!$E$2:$E$692,'Infos Relatório'!$B125,'Faturamento SP3'!$Z$2:$Z$692,'Infos Relatório'!AA$1,'Faturamento SP3'!$T$2:$T$692,"Sim")+SUMIFS('Faturamento SP3'!$P$2:$P$692,'Faturamento SP3'!$D$2:$D$692,'Infos Relatório'!$B$84,'Faturamento SP3'!$E$2:$E$692,'Infos Relatório'!$B125,'Faturamento SP3'!$Z$2:$Z$692,'Infos Relatório'!AA$1,'Faturamento SP3'!$T$2:$T$692,"Sim")</f>
        <v>0</v>
      </c>
      <c r="AE125" s="27" t="e">
        <f t="shared" si="41"/>
        <v>#DIV/0!</v>
      </c>
      <c r="AF125" s="24">
        <f>SUMIFS('Faturamento SP3'!$H$2:$H$692,'Faturamento SP3'!$D$2:$D$692,'Infos Relatório'!$B$84,'Faturamento SP3'!$E$2:$E$692,'Infos Relatório'!$B125,'Faturamento SP3'!$Z$2:$Z$692,'Infos Relatório'!AA$1)</f>
        <v>0</v>
      </c>
      <c r="AG125" s="23">
        <f>COUNTIFS('Faturamento SP3'!$D$2:$D$692,'Infos Relatório'!$B$84,'Faturamento SP3'!$E$2:$E$692,'Infos Relatório'!$B125,'Faturamento SP3'!$Z$2:$Z$692,'Infos Relatório'!AG$1)</f>
        <v>0</v>
      </c>
      <c r="AH125" s="13">
        <f>SUMIFS('Faturamento SP3'!$G$2:$G$692,'Faturamento SP3'!$D$2:$D$692,'Infos Relatório'!$B$84,'Faturamento SP3'!$E$2:$E$692,'Infos Relatório'!$B125,'Faturamento SP3'!$Z$2:$Z$692,'Infos Relatório'!AG$1)</f>
        <v>0</v>
      </c>
      <c r="AI125" s="13">
        <f>SUMIFS('Faturamento SP3'!$J$2:$J$692,'Faturamento SP3'!$D$2:$D$692,'Infos Relatório'!$B$84,'Faturamento SP3'!$E$2:$E$692,'Infos Relatório'!$B125,'Faturamento SP3'!$Z$2:$Z$692,'Infos Relatório'!AG$1)</f>
        <v>0</v>
      </c>
      <c r="AJ125" s="14">
        <f>SUMIFS('Faturamento SP3'!$O$2:$O$692,'Faturamento SP3'!$D$2:$D$692,'Infos Relatório'!$B$84,'Faturamento SP3'!$E$2:$E$692,'Infos Relatório'!$B125,'Faturamento SP3'!$Z$2:$Z$692,'Infos Relatório'!AG$1,'Faturamento SP3'!$T$2:$T$692,"Sim")+SUMIFS('Faturamento SP3'!$P$2:$P$692,'Faturamento SP3'!$D$2:$D$692,'Infos Relatório'!$B$84,'Faturamento SP3'!$E$2:$E$692,'Infos Relatório'!$B125,'Faturamento SP3'!$Z$2:$Z$692,'Infos Relatório'!AG$1,'Faturamento SP3'!$T$2:$T$692,"Sim")</f>
        <v>0</v>
      </c>
      <c r="AK125" s="27" t="e">
        <f t="shared" si="42"/>
        <v>#DIV/0!</v>
      </c>
      <c r="AL125" s="24">
        <f>SUMIFS('Faturamento SP3'!$H$2:$H$692,'Faturamento SP3'!$D$2:$D$692,'Infos Relatório'!$B$84,'Faturamento SP3'!$E$2:$E$692,'Infos Relatório'!$B125,'Faturamento SP3'!$Z$2:$Z$692,'Infos Relatório'!AG$1)</f>
        <v>0</v>
      </c>
      <c r="AM125" s="23">
        <f>COUNTIFS('Faturamento SP3'!$D$2:$D$692,'Infos Relatório'!$B$84,'Faturamento SP3'!$E$2:$E$692,'Infos Relatório'!$B125,'Faturamento SP3'!$Z$2:$Z$692,'Infos Relatório'!AM$1)</f>
        <v>0</v>
      </c>
      <c r="AN125" s="13">
        <f>SUMIFS('Faturamento SP3'!$G$2:$G$692,'Faturamento SP3'!$D$2:$D$692,'Infos Relatório'!$B$84,'Faturamento SP3'!$E$2:$E$692,'Infos Relatório'!$B125,'Faturamento SP3'!$Z$2:$Z$692,'Infos Relatório'!AM$1)</f>
        <v>0</v>
      </c>
      <c r="AO125" s="13">
        <f>SUMIFS('Faturamento SP3'!$J$2:$J$692,'Faturamento SP3'!$D$2:$D$692,'Infos Relatório'!$B$84,'Faturamento SP3'!$E$2:$E$692,'Infos Relatório'!$B125,'Faturamento SP3'!$Z$2:$Z$692,'Infos Relatório'!AM$1)</f>
        <v>0</v>
      </c>
      <c r="AP125" s="14">
        <f>SUMIFS('Faturamento SP3'!$O$2:$O$692,'Faturamento SP3'!$D$2:$D$692,'Infos Relatório'!$B$84,'Faturamento SP3'!$E$2:$E$692,'Infos Relatório'!$B125,'Faturamento SP3'!$Z$2:$Z$692,'Infos Relatório'!AM$1,'Faturamento SP3'!$T$2:$T$692,"Sim")+SUMIFS('Faturamento SP3'!$P$2:$P$692,'Faturamento SP3'!$D$2:$D$692,'Infos Relatório'!$B$84,'Faturamento SP3'!$E$2:$E$692,'Infos Relatório'!$B125,'Faturamento SP3'!$Z$2:$Z$692,'Infos Relatório'!AM$1,'Faturamento SP3'!$T$2:$T$692,"Sim")</f>
        <v>0</v>
      </c>
      <c r="AQ125" s="27" t="e">
        <f t="shared" si="43"/>
        <v>#DIV/0!</v>
      </c>
      <c r="AR125" s="24">
        <f>SUMIFS('Faturamento SP3'!$H$2:$H$692,'Faturamento SP3'!$D$2:$D$692,'Infos Relatório'!$B$84,'Faturamento SP3'!$E$2:$E$692,'Infos Relatório'!$B125,'Faturamento SP3'!$Z$2:$Z$692,'Infos Relatório'!AM$1)</f>
        <v>0</v>
      </c>
      <c r="AS125" s="23">
        <f>COUNTIFS('Faturamento SP3'!$D$2:$D$692,'Infos Relatório'!$B$84,'Faturamento SP3'!$E$2:$E$692,'Infos Relatório'!$B125,'Faturamento SP3'!$Z$2:$Z$692,'Infos Relatório'!AS$1)</f>
        <v>0</v>
      </c>
      <c r="AT125" s="13">
        <f>SUMIFS('Faturamento SP3'!$G$2:$G$692,'Faturamento SP3'!$D$2:$D$692,'Infos Relatório'!$B$84,'Faturamento SP3'!$E$2:$E$692,'Infos Relatório'!$B125,'Faturamento SP3'!$Z$2:$Z$692,'Infos Relatório'!AS$1)</f>
        <v>0</v>
      </c>
      <c r="AU125" s="13">
        <f>SUMIFS('Faturamento SP3'!$J$2:$J$692,'Faturamento SP3'!$D$2:$D$692,'Infos Relatório'!$B$84,'Faturamento SP3'!$E$2:$E$692,'Infos Relatório'!$B125,'Faturamento SP3'!$Z$2:$Z$692,'Infos Relatório'!AS$1)</f>
        <v>0</v>
      </c>
      <c r="AV125" s="14">
        <f>SUMIFS('Faturamento SP3'!$O$2:$O$692,'Faturamento SP3'!$D$2:$D$692,'Infos Relatório'!$B$84,'Faturamento SP3'!$E$2:$E$692,'Infos Relatório'!$B125,'Faturamento SP3'!$Z$2:$Z$692,'Infos Relatório'!AS$1,'Faturamento SP3'!$T$2:$T$692,"Sim")+SUMIFS('Faturamento SP3'!$P$2:$P$692,'Faturamento SP3'!$D$2:$D$692,'Infos Relatório'!$B$84,'Faturamento SP3'!$E$2:$E$692,'Infos Relatório'!$B125,'Faturamento SP3'!$Z$2:$Z$692,'Infos Relatório'!AS$1,'Faturamento SP3'!$T$2:$T$692,"Sim")</f>
        <v>0</v>
      </c>
      <c r="AW125" s="27" t="e">
        <f t="shared" si="44"/>
        <v>#DIV/0!</v>
      </c>
      <c r="AX125" s="24">
        <f>SUMIFS('Faturamento SP3'!$H$2:$H$692,'Faturamento SP3'!$D$2:$D$692,'Infos Relatório'!$B$84,'Faturamento SP3'!$E$2:$E$692,'Infos Relatório'!$B125,'Faturamento SP3'!$Z$2:$Z$692,'Infos Relatório'!AS$1)</f>
        <v>0</v>
      </c>
      <c r="AY125" s="23">
        <f>COUNTIFS('Faturamento SP3'!$D$2:$D$692,'Infos Relatório'!$B$84,'Faturamento SP3'!$E$2:$E$692,'Infos Relatório'!$B125,'Faturamento SP3'!$Z$2:$Z$692,'Infos Relatório'!AY$1)</f>
        <v>0</v>
      </c>
      <c r="AZ125" s="13">
        <f>SUMIFS('Faturamento SP3'!$G$2:$G$692,'Faturamento SP3'!$D$2:$D$692,'Infos Relatório'!$B$84,'Faturamento SP3'!$E$2:$E$692,'Infos Relatório'!$B125,'Faturamento SP3'!$Z$2:$Z$692,'Infos Relatório'!AY$1)</f>
        <v>0</v>
      </c>
      <c r="BA125" s="13">
        <f>SUMIFS('Faturamento SP3'!$J$2:$J$692,'Faturamento SP3'!$D$2:$D$692,'Infos Relatório'!$B$84,'Faturamento SP3'!$E$2:$E$692,'Infos Relatório'!$B125,'Faturamento SP3'!$Z$2:$Z$692,'Infos Relatório'!AY$1)</f>
        <v>0</v>
      </c>
      <c r="BB125" s="14">
        <f>SUMIFS('Faturamento SP3'!$O$2:$O$692,'Faturamento SP3'!$D$2:$D$692,'Infos Relatório'!$B$84,'Faturamento SP3'!$E$2:$E$692,'Infos Relatório'!$B125,'Faturamento SP3'!$Z$2:$Z$692,'Infos Relatório'!AY$1,'Faturamento SP3'!$T$2:$T$692,"Sim")+SUMIFS('Faturamento SP3'!$P$2:$P$692,'Faturamento SP3'!$D$2:$D$692,'Infos Relatório'!$B$84,'Faturamento SP3'!$E$2:$E$692,'Infos Relatório'!$B125,'Faturamento SP3'!$Z$2:$Z$692,'Infos Relatório'!AY$1,'Faturamento SP3'!$T$2:$T$692,"Sim")</f>
        <v>0</v>
      </c>
      <c r="BC125" s="27" t="e">
        <f t="shared" si="45"/>
        <v>#DIV/0!</v>
      </c>
      <c r="BD125" s="24">
        <f>SUMIFS('Faturamento SP3'!$H$2:$H$692,'Faturamento SP3'!$D$2:$D$692,'Infos Relatório'!$B$84,'Faturamento SP3'!$E$2:$E$692,'Infos Relatório'!$B125,'Faturamento SP3'!$Z$2:$Z$692,'Infos Relatório'!AY$1)</f>
        <v>0</v>
      </c>
      <c r="BE125" s="23">
        <f>COUNTIFS('Faturamento SP3'!$D$2:$D$692,'Infos Relatório'!$B$84,'Faturamento SP3'!$E$2:$E$692,'Infos Relatório'!$B125,'Faturamento SP3'!$Z$2:$Z$692,'Infos Relatório'!BE$1)</f>
        <v>0</v>
      </c>
      <c r="BF125" s="13">
        <f>SUMIFS('Faturamento SP3'!$G$2:$G$692,'Faturamento SP3'!$D$2:$D$692,'Infos Relatório'!$B$84,'Faturamento SP3'!$E$2:$E$692,'Infos Relatório'!$B125,'Faturamento SP3'!$Z$2:$Z$692,'Infos Relatório'!BE$1)</f>
        <v>0</v>
      </c>
      <c r="BG125" s="13">
        <f>SUMIFS('Faturamento SP3'!$J$2:$J$692,'Faturamento SP3'!$D$2:$D$692,'Infos Relatório'!$B$84,'Faturamento SP3'!$E$2:$E$692,'Infos Relatório'!$B125,'Faturamento SP3'!$Z$2:$Z$692,'Infos Relatório'!BE$1)</f>
        <v>0</v>
      </c>
      <c r="BH125" s="14">
        <f>SUMIFS('Faturamento SP3'!$O$2:$O$692,'Faturamento SP3'!$D$2:$D$692,'Infos Relatório'!$B$84,'Faturamento SP3'!$E$2:$E$692,'Infos Relatório'!$B125,'Faturamento SP3'!$Z$2:$Z$692,'Infos Relatório'!BE$1,'Faturamento SP3'!$T$2:$T$692,"Sim")+SUMIFS('Faturamento SP3'!$P$2:$P$692,'Faturamento SP3'!$D$2:$D$692,'Infos Relatório'!$B$84,'Faturamento SP3'!$E$2:$E$692,'Infos Relatório'!$B125,'Faturamento SP3'!$Z$2:$Z$692,'Infos Relatório'!BE$1,'Faturamento SP3'!$T$2:$T$692,"Sim")</f>
        <v>0</v>
      </c>
      <c r="BI125" s="27" t="e">
        <f t="shared" si="46"/>
        <v>#DIV/0!</v>
      </c>
      <c r="BJ125" s="24">
        <f>SUMIFS('Faturamento SP3'!$H$2:$H$692,'Faturamento SP3'!$D$2:$D$692,'Infos Relatório'!$B$84,'Faturamento SP3'!$E$2:$E$692,'Infos Relatório'!$B125,'Faturamento SP3'!$Z$2:$Z$692,'Infos Relatório'!BE$1)</f>
        <v>0</v>
      </c>
      <c r="BK125" s="23">
        <f>COUNTIFS('Faturamento SP3'!$D$2:$D$692,'Infos Relatório'!$B$84,'Faturamento SP3'!$E$2:$E$692,'Infos Relatório'!$B125,'Faturamento SP3'!$Z$2:$Z$692,'Infos Relatório'!BK$1)</f>
        <v>0</v>
      </c>
      <c r="BL125" s="13">
        <f>SUMIFS('Faturamento SP3'!$G$2:$G$692,'Faturamento SP3'!$D$2:$D$692,'Infos Relatório'!$B$84,'Faturamento SP3'!$E$2:$E$692,'Infos Relatório'!$B125,'Faturamento SP3'!$Z$2:$Z$692,'Infos Relatório'!BK$1)</f>
        <v>0</v>
      </c>
      <c r="BM125" s="13">
        <f>SUMIFS('Faturamento SP3'!$J$2:$J$692,'Faturamento SP3'!$D$2:$D$692,'Infos Relatório'!$B$84,'Faturamento SP3'!$E$2:$E$692,'Infos Relatório'!$B125,'Faturamento SP3'!$Z$2:$Z$692,'Infos Relatório'!BK$1)</f>
        <v>0</v>
      </c>
      <c r="BN125" s="14">
        <f>SUMIFS('Faturamento SP3'!$O$2:$O$692,'Faturamento SP3'!$D$2:$D$692,'Infos Relatório'!$B$84,'Faturamento SP3'!$E$2:$E$692,'Infos Relatório'!$B125,'Faturamento SP3'!$Z$2:$Z$692,'Infos Relatório'!BK$1,'Faturamento SP3'!$T$2:$T$692,"Sim")+SUMIFS('Faturamento SP3'!$P$2:$P$692,'Faturamento SP3'!$D$2:$D$692,'Infos Relatório'!$B$84,'Faturamento SP3'!$E$2:$E$692,'Infos Relatório'!$B125,'Faturamento SP3'!$Z$2:$Z$692,'Infos Relatório'!BK$1,'Faturamento SP3'!$T$2:$T$692,"Sim")</f>
        <v>0</v>
      </c>
      <c r="BO125" s="27" t="e">
        <f t="shared" si="47"/>
        <v>#DIV/0!</v>
      </c>
      <c r="BP125" s="24">
        <f>SUMIFS('Faturamento SP3'!$H$2:$H$692,'Faturamento SP3'!$D$2:$D$692,'Infos Relatório'!$B$84,'Faturamento SP3'!$E$2:$E$692,'Infos Relatório'!$B125,'Faturamento SP3'!$Z$2:$Z$692,'Infos Relatório'!BK$1)</f>
        <v>0</v>
      </c>
      <c r="BQ125" s="23">
        <f>COUNTIFS('Faturamento SP3'!$D$2:$D$692,'Infos Relatório'!$B$84,'Faturamento SP3'!$E$2:$E$692,'Infos Relatório'!$B125,'Faturamento SP3'!$Z$2:$Z$692,'Infos Relatório'!BQ$1)</f>
        <v>0</v>
      </c>
      <c r="BR125" s="13">
        <f>SUMIFS('Faturamento SP3'!$G$2:$G$692,'Faturamento SP3'!$D$2:$D$692,'Infos Relatório'!$B$84,'Faturamento SP3'!$E$2:$E$692,'Infos Relatório'!$B125,'Faturamento SP3'!$Z$2:$Z$692,'Infos Relatório'!BQ$1)</f>
        <v>0</v>
      </c>
      <c r="BS125" s="13">
        <f>SUMIFS('Faturamento SP3'!$J$2:$J$692,'Faturamento SP3'!$D$2:$D$692,'Infos Relatório'!$B$84,'Faturamento SP3'!$E$2:$E$692,'Infos Relatório'!$B125,'Faturamento SP3'!$Z$2:$Z$692,'Infos Relatório'!BQ$1)</f>
        <v>0</v>
      </c>
      <c r="BT125" s="14">
        <f>SUMIFS('Faturamento SP3'!$O$2:$O$692,'Faturamento SP3'!$D$2:$D$692,'Infos Relatório'!$B$84,'Faturamento SP3'!$E$2:$E$692,'Infos Relatório'!$B125,'Faturamento SP3'!$Z$2:$Z$692,'Infos Relatório'!BQ$1,'Faturamento SP3'!$T$2:$T$692,"Sim")+SUMIFS('Faturamento SP3'!$P$2:$P$692,'Faturamento SP3'!$D$2:$D$692,'Infos Relatório'!$B$84,'Faturamento SP3'!$E$2:$E$692,'Infos Relatório'!$B125,'Faturamento SP3'!$Z$2:$Z$692,'Infos Relatório'!BQ$1,'Faturamento SP3'!$T$2:$T$692,"Sim")</f>
        <v>0</v>
      </c>
      <c r="BU125" s="27" t="e">
        <f t="shared" si="48"/>
        <v>#DIV/0!</v>
      </c>
      <c r="BV125" s="24">
        <f>SUMIFS('Faturamento SP3'!$H$2:$H$692,'Faturamento SP3'!$D$2:$D$692,'Infos Relatório'!$B$84,'Faturamento SP3'!$E$2:$E$692,'Infos Relatório'!$B125,'Faturamento SP3'!$Z$2:$Z$692,'Infos Relatório'!BQ$1)</f>
        <v>0</v>
      </c>
    </row>
    <row r="126" spans="2:74">
      <c r="B126" s="17" t="s">
        <v>48</v>
      </c>
      <c r="C126" s="23">
        <f>COUNTIFS('Faturamento SP3'!$D$2:$D$692,'Infos Relatório'!$B$84,'Faturamento SP3'!$E$2:$E$692,'Infos Relatório'!$B126,'Faturamento SP3'!$Z$2:$Z$692,'Infos Relatório'!C$1)</f>
        <v>0</v>
      </c>
      <c r="D126" s="13">
        <f>SUMIFS('Faturamento SP3'!$G$2:$G$692,'Faturamento SP3'!$D$2:$D$692,'Infos Relatório'!$B$84,'Faturamento SP3'!$E$2:$E$692,'Infos Relatório'!$B126,'Faturamento SP3'!$Z$2:$Z$692,'Infos Relatório'!C$1)</f>
        <v>0</v>
      </c>
      <c r="E126" s="13">
        <f>SUMIFS('Faturamento SP3'!$J$2:$J$692,'Faturamento SP3'!$D$2:$D$692,'Infos Relatório'!$B$84,'Faturamento SP3'!$E$2:$E$692,'Infos Relatório'!$B126,'Faturamento SP3'!$Z$2:$Z$692,'Infos Relatório'!C$1)</f>
        <v>0</v>
      </c>
      <c r="F126" s="14">
        <f>SUMIFS('Faturamento SP3'!$O$2:$O$692,'Faturamento SP3'!$D$2:$D$692,'Infos Relatório'!$B$84,'Faturamento SP3'!$E$2:$E$692,'Infos Relatório'!$B126,'Faturamento SP3'!$Z$2:$Z$692,'Infos Relatório'!C$1,'Faturamento SP3'!$T$2:$T$692,"Sim")+SUMIFS('Faturamento SP3'!$P$2:$P$692,'Faturamento SP3'!$D$2:$D$692,'Infos Relatório'!$B$84,'Faturamento SP3'!$E$2:$E$692,'Infos Relatório'!$B126,'Faturamento SP3'!$Z$2:$Z$692,'Infos Relatório'!C$1,'Faturamento SP3'!$T$2:$T$692,"Sim")</f>
        <v>0</v>
      </c>
      <c r="G126" s="27" t="e">
        <f t="shared" si="37"/>
        <v>#DIV/0!</v>
      </c>
      <c r="H126" s="24">
        <f>SUMIFS('Faturamento SP3'!$H$2:$H$692,'Faturamento SP3'!$D$2:$D$692,'Infos Relatório'!$B$84,'Faturamento SP3'!$E$2:$E$692,'Infos Relatório'!$B126,'Faturamento SP3'!$Z$2:$Z$692,'Infos Relatório'!C$1)</f>
        <v>0</v>
      </c>
      <c r="I126" s="23">
        <f>COUNTIFS('Faturamento SP3'!$D$2:$D$692,'Infos Relatório'!$B$84,'Faturamento SP3'!$E$2:$E$692,'Infos Relatório'!$B126,'Faturamento SP3'!$Z$2:$Z$692,'Infos Relatório'!I$1)</f>
        <v>0</v>
      </c>
      <c r="J126" s="13">
        <f>SUMIFS('Faturamento SP3'!$G$2:$G$692,'Faturamento SP3'!$D$2:$D$692,'Infos Relatório'!$B$84,'Faturamento SP3'!$E$2:$E$692,'Infos Relatório'!$B126,'Faturamento SP3'!$Z$2:$Z$692,'Infos Relatório'!I$1)</f>
        <v>0</v>
      </c>
      <c r="K126" s="13">
        <f>SUMIFS('Faturamento SP3'!$J$2:$J$692,'Faturamento SP3'!$D$2:$D$692,'Infos Relatório'!$B$84,'Faturamento SP3'!$E$2:$E$692,'Infos Relatório'!$B126,'Faturamento SP3'!$Z$2:$Z$692,'Infos Relatório'!I$1)</f>
        <v>0</v>
      </c>
      <c r="L126" s="14">
        <f>SUMIFS('Faturamento SP3'!$O$2:$O$692,'Faturamento SP3'!$D$2:$D$692,'Infos Relatório'!$B$84,'Faturamento SP3'!$E$2:$E$692,'Infos Relatório'!$B126,'Faturamento SP3'!$Z$2:$Z$692,'Infos Relatório'!I$1,'Faturamento SP3'!$T$2:$T$692,"Sim")+SUMIFS('Faturamento SP3'!$P$2:$P$692,'Faturamento SP3'!$D$2:$D$692,'Infos Relatório'!$B$84,'Faturamento SP3'!$E$2:$E$692,'Infos Relatório'!$B126,'Faturamento SP3'!$Z$2:$Z$692,'Infos Relatório'!I$1,'Faturamento SP3'!$T$2:$T$692,"Sim")</f>
        <v>0</v>
      </c>
      <c r="M126" s="27" t="e">
        <f t="shared" si="38"/>
        <v>#DIV/0!</v>
      </c>
      <c r="N126" s="24">
        <f>SUMIFS('Faturamento SP3'!$H$2:$H$692,'Faturamento SP3'!$D$2:$D$692,'Infos Relatório'!$B$84,'Faturamento SP3'!$E$2:$E$692,'Infos Relatório'!$B126,'Faturamento SP3'!$Z$2:$Z$692,'Infos Relatório'!I$1)</f>
        <v>0</v>
      </c>
      <c r="O126" s="23">
        <f>COUNTIFS('Faturamento SP3'!$D$2:$D$692,'Infos Relatório'!$B$84,'Faturamento SP3'!$E$2:$E$692,'Infos Relatório'!$B126,'Faturamento SP3'!$Z$2:$Z$692,'Infos Relatório'!O$1)</f>
        <v>0</v>
      </c>
      <c r="P126" s="13">
        <f>SUMIFS('Faturamento SP3'!$G$2:$G$692,'Faturamento SP3'!$D$2:$D$692,'Infos Relatório'!$B$84,'Faturamento SP3'!$E$2:$E$692,'Infos Relatório'!$B126,'Faturamento SP3'!$Z$2:$Z$692,'Infos Relatório'!O$1)</f>
        <v>0</v>
      </c>
      <c r="Q126" s="13">
        <f>SUMIFS('Faturamento SP3'!$J$2:$J$692,'Faturamento SP3'!$D$2:$D$692,'Infos Relatório'!$B$84,'Faturamento SP3'!$E$2:$E$692,'Infos Relatório'!$B126,'Faturamento SP3'!$Z$2:$Z$692,'Infos Relatório'!O$1)</f>
        <v>0</v>
      </c>
      <c r="R126" s="14">
        <f>SUMIFS('Faturamento SP3'!$O$2:$O$692,'Faturamento SP3'!$D$2:$D$692,'Infos Relatório'!$B$84,'Faturamento SP3'!$E$2:$E$692,'Infos Relatório'!$B126,'Faturamento SP3'!$Z$2:$Z$692,'Infos Relatório'!O$1,'Faturamento SP3'!$T$2:$T$692,"Sim")+SUMIFS('Faturamento SP3'!$P$2:$P$692,'Faturamento SP3'!$D$2:$D$692,'Infos Relatório'!$B$84,'Faturamento SP3'!$E$2:$E$692,'Infos Relatório'!$B126,'Faturamento SP3'!$Z$2:$Z$692,'Infos Relatório'!O$1,'Faturamento SP3'!$T$2:$T$692,"Sim")</f>
        <v>0</v>
      </c>
      <c r="S126" s="27" t="e">
        <f t="shared" si="39"/>
        <v>#DIV/0!</v>
      </c>
      <c r="T126" s="24">
        <f>SUMIFS('Faturamento SP3'!$H$2:$H$692,'Faturamento SP3'!$D$2:$D$692,'Infos Relatório'!$B$84,'Faturamento SP3'!$E$2:$E$692,'Infos Relatório'!$B126,'Faturamento SP3'!$Z$2:$Z$692,'Infos Relatório'!O$1)</f>
        <v>0</v>
      </c>
      <c r="U126" s="23">
        <f>COUNTIFS('Faturamento SP3'!$D$2:$D$692,'Infos Relatório'!$B$84,'Faturamento SP3'!$E$2:$E$692,'Infos Relatório'!$B126,'Faturamento SP3'!$Z$2:$Z$692,'Infos Relatório'!U$1)</f>
        <v>0</v>
      </c>
      <c r="V126" s="13">
        <f>SUMIFS('Faturamento SP3'!$G$2:$G$692,'Faturamento SP3'!$D$2:$D$692,'Infos Relatório'!$B$84,'Faturamento SP3'!$E$2:$E$692,'Infos Relatório'!$B126,'Faturamento SP3'!$Z$2:$Z$692,'Infos Relatório'!U$1)</f>
        <v>0</v>
      </c>
      <c r="W126" s="13">
        <f>SUMIFS('Faturamento SP3'!$J$2:$J$692,'Faturamento SP3'!$D$2:$D$692,'Infos Relatório'!$B$84,'Faturamento SP3'!$E$2:$E$692,'Infos Relatório'!$B126,'Faturamento SP3'!$Z$2:$Z$692,'Infos Relatório'!U$1)</f>
        <v>0</v>
      </c>
      <c r="X126" s="14">
        <f>SUMIFS('Faturamento SP3'!$O$2:$O$692,'Faturamento SP3'!$D$2:$D$692,'Infos Relatório'!$B$84,'Faturamento SP3'!$E$2:$E$692,'Infos Relatório'!$B126,'Faturamento SP3'!$Z$2:$Z$692,'Infos Relatório'!U$1,'Faturamento SP3'!$T$2:$T$692,"Sim")+SUMIFS('Faturamento SP3'!$P$2:$P$692,'Faturamento SP3'!$D$2:$D$692,'Infos Relatório'!$B$84,'Faturamento SP3'!$E$2:$E$692,'Infos Relatório'!$B126,'Faturamento SP3'!$Z$2:$Z$692,'Infos Relatório'!U$1,'Faturamento SP3'!$T$2:$T$692,"Sim")</f>
        <v>0</v>
      </c>
      <c r="Y126" s="27" t="e">
        <f t="shared" si="40"/>
        <v>#DIV/0!</v>
      </c>
      <c r="Z126" s="24">
        <f>SUMIFS('Faturamento SP3'!$H$2:$H$692,'Faturamento SP3'!$D$2:$D$692,'Infos Relatório'!$B$84,'Faturamento SP3'!$E$2:$E$692,'Infos Relatório'!$B126,'Faturamento SP3'!$Z$2:$Z$692,'Infos Relatório'!U$1)</f>
        <v>0</v>
      </c>
      <c r="AA126" s="23">
        <f>COUNTIFS('Faturamento SP3'!$D$2:$D$692,'Infos Relatório'!$B$84,'Faturamento SP3'!$E$2:$E$692,'Infos Relatório'!$B126,'Faturamento SP3'!$Z$2:$Z$692,'Infos Relatório'!AA$1)</f>
        <v>0</v>
      </c>
      <c r="AB126" s="13">
        <f>SUMIFS('Faturamento SP3'!$G$2:$G$692,'Faturamento SP3'!$D$2:$D$692,'Infos Relatório'!$B$84,'Faturamento SP3'!$E$2:$E$692,'Infos Relatório'!$B126,'Faturamento SP3'!$Z$2:$Z$692,'Infos Relatório'!AA$1)</f>
        <v>0</v>
      </c>
      <c r="AC126" s="13">
        <f>SUMIFS('Faturamento SP3'!$J$2:$J$692,'Faturamento SP3'!$D$2:$D$692,'Infos Relatório'!$B$84,'Faturamento SP3'!$E$2:$E$692,'Infos Relatório'!$B126,'Faturamento SP3'!$Z$2:$Z$692,'Infos Relatório'!AA$1)</f>
        <v>0</v>
      </c>
      <c r="AD126" s="14">
        <f>SUMIFS('Faturamento SP3'!$O$2:$O$692,'Faturamento SP3'!$D$2:$D$692,'Infos Relatório'!$B$84,'Faturamento SP3'!$E$2:$E$692,'Infos Relatório'!$B126,'Faturamento SP3'!$Z$2:$Z$692,'Infos Relatório'!AA$1,'Faturamento SP3'!$T$2:$T$692,"Sim")+SUMIFS('Faturamento SP3'!$P$2:$P$692,'Faturamento SP3'!$D$2:$D$692,'Infos Relatório'!$B$84,'Faturamento SP3'!$E$2:$E$692,'Infos Relatório'!$B126,'Faturamento SP3'!$Z$2:$Z$692,'Infos Relatório'!AA$1,'Faturamento SP3'!$T$2:$T$692,"Sim")</f>
        <v>0</v>
      </c>
      <c r="AE126" s="27" t="e">
        <f t="shared" si="41"/>
        <v>#DIV/0!</v>
      </c>
      <c r="AF126" s="24">
        <f>SUMIFS('Faturamento SP3'!$H$2:$H$692,'Faturamento SP3'!$D$2:$D$692,'Infos Relatório'!$B$84,'Faturamento SP3'!$E$2:$E$692,'Infos Relatório'!$B126,'Faturamento SP3'!$Z$2:$Z$692,'Infos Relatório'!AA$1)</f>
        <v>0</v>
      </c>
      <c r="AG126" s="23">
        <f>COUNTIFS('Faturamento SP3'!$D$2:$D$692,'Infos Relatório'!$B$84,'Faturamento SP3'!$E$2:$E$692,'Infos Relatório'!$B126,'Faturamento SP3'!$Z$2:$Z$692,'Infos Relatório'!AG$1)</f>
        <v>0</v>
      </c>
      <c r="AH126" s="13">
        <f>SUMIFS('Faturamento SP3'!$G$2:$G$692,'Faturamento SP3'!$D$2:$D$692,'Infos Relatório'!$B$84,'Faturamento SP3'!$E$2:$E$692,'Infos Relatório'!$B126,'Faturamento SP3'!$Z$2:$Z$692,'Infos Relatório'!AG$1)</f>
        <v>0</v>
      </c>
      <c r="AI126" s="13">
        <f>SUMIFS('Faturamento SP3'!$J$2:$J$692,'Faturamento SP3'!$D$2:$D$692,'Infos Relatório'!$B$84,'Faturamento SP3'!$E$2:$E$692,'Infos Relatório'!$B126,'Faturamento SP3'!$Z$2:$Z$692,'Infos Relatório'!AG$1)</f>
        <v>0</v>
      </c>
      <c r="AJ126" s="14">
        <f>SUMIFS('Faturamento SP3'!$O$2:$O$692,'Faturamento SP3'!$D$2:$D$692,'Infos Relatório'!$B$84,'Faturamento SP3'!$E$2:$E$692,'Infos Relatório'!$B126,'Faturamento SP3'!$Z$2:$Z$692,'Infos Relatório'!AG$1,'Faturamento SP3'!$T$2:$T$692,"Sim")+SUMIFS('Faturamento SP3'!$P$2:$P$692,'Faturamento SP3'!$D$2:$D$692,'Infos Relatório'!$B$84,'Faturamento SP3'!$E$2:$E$692,'Infos Relatório'!$B126,'Faturamento SP3'!$Z$2:$Z$692,'Infos Relatório'!AG$1,'Faturamento SP3'!$T$2:$T$692,"Sim")</f>
        <v>0</v>
      </c>
      <c r="AK126" s="27" t="e">
        <f t="shared" si="42"/>
        <v>#DIV/0!</v>
      </c>
      <c r="AL126" s="24">
        <f>SUMIFS('Faturamento SP3'!$H$2:$H$692,'Faturamento SP3'!$D$2:$D$692,'Infos Relatório'!$B$84,'Faturamento SP3'!$E$2:$E$692,'Infos Relatório'!$B126,'Faturamento SP3'!$Z$2:$Z$692,'Infos Relatório'!AG$1)</f>
        <v>0</v>
      </c>
      <c r="AM126" s="23">
        <f>COUNTIFS('Faturamento SP3'!$D$2:$D$692,'Infos Relatório'!$B$84,'Faturamento SP3'!$E$2:$E$692,'Infos Relatório'!$B126,'Faturamento SP3'!$Z$2:$Z$692,'Infos Relatório'!AM$1)</f>
        <v>0</v>
      </c>
      <c r="AN126" s="13">
        <f>SUMIFS('Faturamento SP3'!$G$2:$G$692,'Faturamento SP3'!$D$2:$D$692,'Infos Relatório'!$B$84,'Faturamento SP3'!$E$2:$E$692,'Infos Relatório'!$B126,'Faturamento SP3'!$Z$2:$Z$692,'Infos Relatório'!AM$1)</f>
        <v>0</v>
      </c>
      <c r="AO126" s="13">
        <f>SUMIFS('Faturamento SP3'!$J$2:$J$692,'Faturamento SP3'!$D$2:$D$692,'Infos Relatório'!$B$84,'Faturamento SP3'!$E$2:$E$692,'Infos Relatório'!$B126,'Faturamento SP3'!$Z$2:$Z$692,'Infos Relatório'!AM$1)</f>
        <v>0</v>
      </c>
      <c r="AP126" s="14">
        <f>SUMIFS('Faturamento SP3'!$O$2:$O$692,'Faturamento SP3'!$D$2:$D$692,'Infos Relatório'!$B$84,'Faturamento SP3'!$E$2:$E$692,'Infos Relatório'!$B126,'Faturamento SP3'!$Z$2:$Z$692,'Infos Relatório'!AM$1,'Faturamento SP3'!$T$2:$T$692,"Sim")+SUMIFS('Faturamento SP3'!$P$2:$P$692,'Faturamento SP3'!$D$2:$D$692,'Infos Relatório'!$B$84,'Faturamento SP3'!$E$2:$E$692,'Infos Relatório'!$B126,'Faturamento SP3'!$Z$2:$Z$692,'Infos Relatório'!AM$1,'Faturamento SP3'!$T$2:$T$692,"Sim")</f>
        <v>0</v>
      </c>
      <c r="AQ126" s="27" t="e">
        <f t="shared" si="43"/>
        <v>#DIV/0!</v>
      </c>
      <c r="AR126" s="24">
        <f>SUMIFS('Faturamento SP3'!$H$2:$H$692,'Faturamento SP3'!$D$2:$D$692,'Infos Relatório'!$B$84,'Faturamento SP3'!$E$2:$E$692,'Infos Relatório'!$B126,'Faturamento SP3'!$Z$2:$Z$692,'Infos Relatório'!AM$1)</f>
        <v>0</v>
      </c>
      <c r="AS126" s="23">
        <f>COUNTIFS('Faturamento SP3'!$D$2:$D$692,'Infos Relatório'!$B$84,'Faturamento SP3'!$E$2:$E$692,'Infos Relatório'!$B126,'Faturamento SP3'!$Z$2:$Z$692,'Infos Relatório'!AS$1)</f>
        <v>0</v>
      </c>
      <c r="AT126" s="13">
        <f>SUMIFS('Faturamento SP3'!$G$2:$G$692,'Faturamento SP3'!$D$2:$D$692,'Infos Relatório'!$B$84,'Faturamento SP3'!$E$2:$E$692,'Infos Relatório'!$B126,'Faturamento SP3'!$Z$2:$Z$692,'Infos Relatório'!AS$1)</f>
        <v>0</v>
      </c>
      <c r="AU126" s="13">
        <f>SUMIFS('Faturamento SP3'!$J$2:$J$692,'Faturamento SP3'!$D$2:$D$692,'Infos Relatório'!$B$84,'Faturamento SP3'!$E$2:$E$692,'Infos Relatório'!$B126,'Faturamento SP3'!$Z$2:$Z$692,'Infos Relatório'!AS$1)</f>
        <v>0</v>
      </c>
      <c r="AV126" s="14">
        <f>SUMIFS('Faturamento SP3'!$O$2:$O$692,'Faturamento SP3'!$D$2:$D$692,'Infos Relatório'!$B$84,'Faturamento SP3'!$E$2:$E$692,'Infos Relatório'!$B126,'Faturamento SP3'!$Z$2:$Z$692,'Infos Relatório'!AS$1,'Faturamento SP3'!$T$2:$T$692,"Sim")+SUMIFS('Faturamento SP3'!$P$2:$P$692,'Faturamento SP3'!$D$2:$D$692,'Infos Relatório'!$B$84,'Faturamento SP3'!$E$2:$E$692,'Infos Relatório'!$B126,'Faturamento SP3'!$Z$2:$Z$692,'Infos Relatório'!AS$1,'Faturamento SP3'!$T$2:$T$692,"Sim")</f>
        <v>0</v>
      </c>
      <c r="AW126" s="27" t="e">
        <f t="shared" si="44"/>
        <v>#DIV/0!</v>
      </c>
      <c r="AX126" s="24">
        <f>SUMIFS('Faturamento SP3'!$H$2:$H$692,'Faturamento SP3'!$D$2:$D$692,'Infos Relatório'!$B$84,'Faturamento SP3'!$E$2:$E$692,'Infos Relatório'!$B126,'Faturamento SP3'!$Z$2:$Z$692,'Infos Relatório'!AS$1)</f>
        <v>0</v>
      </c>
      <c r="AY126" s="23">
        <f>COUNTIFS('Faturamento SP3'!$D$2:$D$692,'Infos Relatório'!$B$84,'Faturamento SP3'!$E$2:$E$692,'Infos Relatório'!$B126,'Faturamento SP3'!$Z$2:$Z$692,'Infos Relatório'!AY$1)</f>
        <v>0</v>
      </c>
      <c r="AZ126" s="13">
        <f>SUMIFS('Faturamento SP3'!$G$2:$G$692,'Faturamento SP3'!$D$2:$D$692,'Infos Relatório'!$B$84,'Faturamento SP3'!$E$2:$E$692,'Infos Relatório'!$B126,'Faturamento SP3'!$Z$2:$Z$692,'Infos Relatório'!AY$1)</f>
        <v>0</v>
      </c>
      <c r="BA126" s="13">
        <f>SUMIFS('Faturamento SP3'!$J$2:$J$692,'Faturamento SP3'!$D$2:$D$692,'Infos Relatório'!$B$84,'Faturamento SP3'!$E$2:$E$692,'Infos Relatório'!$B126,'Faturamento SP3'!$Z$2:$Z$692,'Infos Relatório'!AY$1)</f>
        <v>0</v>
      </c>
      <c r="BB126" s="14">
        <f>SUMIFS('Faturamento SP3'!$O$2:$O$692,'Faturamento SP3'!$D$2:$D$692,'Infos Relatório'!$B$84,'Faturamento SP3'!$E$2:$E$692,'Infos Relatório'!$B126,'Faturamento SP3'!$Z$2:$Z$692,'Infos Relatório'!AY$1,'Faturamento SP3'!$T$2:$T$692,"Sim")+SUMIFS('Faturamento SP3'!$P$2:$P$692,'Faturamento SP3'!$D$2:$D$692,'Infos Relatório'!$B$84,'Faturamento SP3'!$E$2:$E$692,'Infos Relatório'!$B126,'Faturamento SP3'!$Z$2:$Z$692,'Infos Relatório'!AY$1,'Faturamento SP3'!$T$2:$T$692,"Sim")</f>
        <v>0</v>
      </c>
      <c r="BC126" s="27" t="e">
        <f t="shared" si="45"/>
        <v>#DIV/0!</v>
      </c>
      <c r="BD126" s="24">
        <f>SUMIFS('Faturamento SP3'!$H$2:$H$692,'Faturamento SP3'!$D$2:$D$692,'Infos Relatório'!$B$84,'Faturamento SP3'!$E$2:$E$692,'Infos Relatório'!$B126,'Faturamento SP3'!$Z$2:$Z$692,'Infos Relatório'!AY$1)</f>
        <v>0</v>
      </c>
      <c r="BE126" s="23">
        <f>COUNTIFS('Faturamento SP3'!$D$2:$D$692,'Infos Relatório'!$B$84,'Faturamento SP3'!$E$2:$E$692,'Infos Relatório'!$B126,'Faturamento SP3'!$Z$2:$Z$692,'Infos Relatório'!BE$1)</f>
        <v>0</v>
      </c>
      <c r="BF126" s="13">
        <f>SUMIFS('Faturamento SP3'!$G$2:$G$692,'Faturamento SP3'!$D$2:$D$692,'Infos Relatório'!$B$84,'Faturamento SP3'!$E$2:$E$692,'Infos Relatório'!$B126,'Faturamento SP3'!$Z$2:$Z$692,'Infos Relatório'!BE$1)</f>
        <v>0</v>
      </c>
      <c r="BG126" s="13">
        <f>SUMIFS('Faturamento SP3'!$J$2:$J$692,'Faturamento SP3'!$D$2:$D$692,'Infos Relatório'!$B$84,'Faturamento SP3'!$E$2:$E$692,'Infos Relatório'!$B126,'Faturamento SP3'!$Z$2:$Z$692,'Infos Relatório'!BE$1)</f>
        <v>0</v>
      </c>
      <c r="BH126" s="14">
        <f>SUMIFS('Faturamento SP3'!$O$2:$O$692,'Faturamento SP3'!$D$2:$D$692,'Infos Relatório'!$B$84,'Faturamento SP3'!$E$2:$E$692,'Infos Relatório'!$B126,'Faturamento SP3'!$Z$2:$Z$692,'Infos Relatório'!BE$1,'Faturamento SP3'!$T$2:$T$692,"Sim")+SUMIFS('Faturamento SP3'!$P$2:$P$692,'Faturamento SP3'!$D$2:$D$692,'Infos Relatório'!$B$84,'Faturamento SP3'!$E$2:$E$692,'Infos Relatório'!$B126,'Faturamento SP3'!$Z$2:$Z$692,'Infos Relatório'!BE$1,'Faturamento SP3'!$T$2:$T$692,"Sim")</f>
        <v>0</v>
      </c>
      <c r="BI126" s="27" t="e">
        <f t="shared" si="46"/>
        <v>#DIV/0!</v>
      </c>
      <c r="BJ126" s="24">
        <f>SUMIFS('Faturamento SP3'!$H$2:$H$692,'Faturamento SP3'!$D$2:$D$692,'Infos Relatório'!$B$84,'Faturamento SP3'!$E$2:$E$692,'Infos Relatório'!$B126,'Faturamento SP3'!$Z$2:$Z$692,'Infos Relatório'!BE$1)</f>
        <v>0</v>
      </c>
      <c r="BK126" s="23">
        <f>COUNTIFS('Faturamento SP3'!$D$2:$D$692,'Infos Relatório'!$B$84,'Faturamento SP3'!$E$2:$E$692,'Infos Relatório'!$B126,'Faturamento SP3'!$Z$2:$Z$692,'Infos Relatório'!BK$1)</f>
        <v>0</v>
      </c>
      <c r="BL126" s="13">
        <f>SUMIFS('Faturamento SP3'!$G$2:$G$692,'Faturamento SP3'!$D$2:$D$692,'Infos Relatório'!$B$84,'Faturamento SP3'!$E$2:$E$692,'Infos Relatório'!$B126,'Faturamento SP3'!$Z$2:$Z$692,'Infos Relatório'!BK$1)</f>
        <v>0</v>
      </c>
      <c r="BM126" s="13">
        <f>SUMIFS('Faturamento SP3'!$J$2:$J$692,'Faturamento SP3'!$D$2:$D$692,'Infos Relatório'!$B$84,'Faturamento SP3'!$E$2:$E$692,'Infos Relatório'!$B126,'Faturamento SP3'!$Z$2:$Z$692,'Infos Relatório'!BK$1)</f>
        <v>0</v>
      </c>
      <c r="BN126" s="14">
        <f>SUMIFS('Faturamento SP3'!$O$2:$O$692,'Faturamento SP3'!$D$2:$D$692,'Infos Relatório'!$B$84,'Faturamento SP3'!$E$2:$E$692,'Infos Relatório'!$B126,'Faturamento SP3'!$Z$2:$Z$692,'Infos Relatório'!BK$1,'Faturamento SP3'!$T$2:$T$692,"Sim")+SUMIFS('Faturamento SP3'!$P$2:$P$692,'Faturamento SP3'!$D$2:$D$692,'Infos Relatório'!$B$84,'Faturamento SP3'!$E$2:$E$692,'Infos Relatório'!$B126,'Faturamento SP3'!$Z$2:$Z$692,'Infos Relatório'!BK$1,'Faturamento SP3'!$T$2:$T$692,"Sim")</f>
        <v>0</v>
      </c>
      <c r="BO126" s="27" t="e">
        <f t="shared" si="47"/>
        <v>#DIV/0!</v>
      </c>
      <c r="BP126" s="24">
        <f>SUMIFS('Faturamento SP3'!$H$2:$H$692,'Faturamento SP3'!$D$2:$D$692,'Infos Relatório'!$B$84,'Faturamento SP3'!$E$2:$E$692,'Infos Relatório'!$B126,'Faturamento SP3'!$Z$2:$Z$692,'Infos Relatório'!BK$1)</f>
        <v>0</v>
      </c>
      <c r="BQ126" s="23">
        <f>COUNTIFS('Faturamento SP3'!$D$2:$D$692,'Infos Relatório'!$B$84,'Faturamento SP3'!$E$2:$E$692,'Infos Relatório'!$B126,'Faturamento SP3'!$Z$2:$Z$692,'Infos Relatório'!BQ$1)</f>
        <v>0</v>
      </c>
      <c r="BR126" s="13">
        <f>SUMIFS('Faturamento SP3'!$G$2:$G$692,'Faturamento SP3'!$D$2:$D$692,'Infos Relatório'!$B$84,'Faturamento SP3'!$E$2:$E$692,'Infos Relatório'!$B126,'Faturamento SP3'!$Z$2:$Z$692,'Infos Relatório'!BQ$1)</f>
        <v>0</v>
      </c>
      <c r="BS126" s="13">
        <f>SUMIFS('Faturamento SP3'!$J$2:$J$692,'Faturamento SP3'!$D$2:$D$692,'Infos Relatório'!$B$84,'Faturamento SP3'!$E$2:$E$692,'Infos Relatório'!$B126,'Faturamento SP3'!$Z$2:$Z$692,'Infos Relatório'!BQ$1)</f>
        <v>0</v>
      </c>
      <c r="BT126" s="14">
        <f>SUMIFS('Faturamento SP3'!$O$2:$O$692,'Faturamento SP3'!$D$2:$D$692,'Infos Relatório'!$B$84,'Faturamento SP3'!$E$2:$E$692,'Infos Relatório'!$B126,'Faturamento SP3'!$Z$2:$Z$692,'Infos Relatório'!BQ$1,'Faturamento SP3'!$T$2:$T$692,"Sim")+SUMIFS('Faturamento SP3'!$P$2:$P$692,'Faturamento SP3'!$D$2:$D$692,'Infos Relatório'!$B$84,'Faturamento SP3'!$E$2:$E$692,'Infos Relatório'!$B126,'Faturamento SP3'!$Z$2:$Z$692,'Infos Relatório'!BQ$1,'Faturamento SP3'!$T$2:$T$692,"Sim")</f>
        <v>0</v>
      </c>
      <c r="BU126" s="27" t="e">
        <f t="shared" si="48"/>
        <v>#DIV/0!</v>
      </c>
      <c r="BV126" s="24">
        <f>SUMIFS('Faturamento SP3'!$H$2:$H$692,'Faturamento SP3'!$D$2:$D$692,'Infos Relatório'!$B$84,'Faturamento SP3'!$E$2:$E$692,'Infos Relatório'!$B126,'Faturamento SP3'!$Z$2:$Z$692,'Infos Relatório'!BQ$1)</f>
        <v>0</v>
      </c>
    </row>
    <row r="127" spans="2:74">
      <c r="B127" s="17" t="s">
        <v>49</v>
      </c>
      <c r="C127" s="23">
        <f>COUNTIFS('Faturamento SP3'!$D$2:$D$692,'Infos Relatório'!$B$84,'Faturamento SP3'!$E$2:$E$692,'Infos Relatório'!$B127,'Faturamento SP3'!$Z$2:$Z$692,'Infos Relatório'!C$1)</f>
        <v>0</v>
      </c>
      <c r="D127" s="13">
        <f>SUMIFS('Faturamento SP3'!$G$2:$G$692,'Faturamento SP3'!$D$2:$D$692,'Infos Relatório'!$B$84,'Faturamento SP3'!$E$2:$E$692,'Infos Relatório'!$B127,'Faturamento SP3'!$Z$2:$Z$692,'Infos Relatório'!C$1)</f>
        <v>0</v>
      </c>
      <c r="E127" s="13">
        <f>SUMIFS('Faturamento SP3'!$J$2:$J$692,'Faturamento SP3'!$D$2:$D$692,'Infos Relatório'!$B$84,'Faturamento SP3'!$E$2:$E$692,'Infos Relatório'!$B127,'Faturamento SP3'!$Z$2:$Z$692,'Infos Relatório'!C$1)</f>
        <v>0</v>
      </c>
      <c r="F127" s="14">
        <f>SUMIFS('Faturamento SP3'!$O$2:$O$692,'Faturamento SP3'!$D$2:$D$692,'Infos Relatório'!$B$84,'Faturamento SP3'!$E$2:$E$692,'Infos Relatório'!$B127,'Faturamento SP3'!$Z$2:$Z$692,'Infos Relatório'!C$1,'Faturamento SP3'!$T$2:$T$692,"Sim")+SUMIFS('Faturamento SP3'!$P$2:$P$692,'Faturamento SP3'!$D$2:$D$692,'Infos Relatório'!$B$84,'Faturamento SP3'!$E$2:$E$692,'Infos Relatório'!$B127,'Faturamento SP3'!$Z$2:$Z$692,'Infos Relatório'!C$1,'Faturamento SP3'!$T$2:$T$692,"Sim")</f>
        <v>0</v>
      </c>
      <c r="G127" s="27" t="e">
        <f t="shared" si="37"/>
        <v>#DIV/0!</v>
      </c>
      <c r="H127" s="24">
        <f>SUMIFS('Faturamento SP3'!$H$2:$H$692,'Faturamento SP3'!$D$2:$D$692,'Infos Relatório'!$B$84,'Faturamento SP3'!$E$2:$E$692,'Infos Relatório'!$B127,'Faturamento SP3'!$Z$2:$Z$692,'Infos Relatório'!C$1)</f>
        <v>0</v>
      </c>
      <c r="I127" s="23">
        <f>COUNTIFS('Faturamento SP3'!$D$2:$D$692,'Infos Relatório'!$B$84,'Faturamento SP3'!$E$2:$E$692,'Infos Relatório'!$B127,'Faturamento SP3'!$Z$2:$Z$692,'Infos Relatório'!I$1)</f>
        <v>0</v>
      </c>
      <c r="J127" s="13">
        <f>SUMIFS('Faturamento SP3'!$G$2:$G$692,'Faturamento SP3'!$D$2:$D$692,'Infos Relatório'!$B$84,'Faturamento SP3'!$E$2:$E$692,'Infos Relatório'!$B127,'Faturamento SP3'!$Z$2:$Z$692,'Infos Relatório'!I$1)</f>
        <v>0</v>
      </c>
      <c r="K127" s="13">
        <f>SUMIFS('Faturamento SP3'!$J$2:$J$692,'Faturamento SP3'!$D$2:$D$692,'Infos Relatório'!$B$84,'Faturamento SP3'!$E$2:$E$692,'Infos Relatório'!$B127,'Faturamento SP3'!$Z$2:$Z$692,'Infos Relatório'!I$1)</f>
        <v>0</v>
      </c>
      <c r="L127" s="14">
        <f>SUMIFS('Faturamento SP3'!$O$2:$O$692,'Faturamento SP3'!$D$2:$D$692,'Infos Relatório'!$B$84,'Faturamento SP3'!$E$2:$E$692,'Infos Relatório'!$B127,'Faturamento SP3'!$Z$2:$Z$692,'Infos Relatório'!I$1,'Faturamento SP3'!$T$2:$T$692,"Sim")+SUMIFS('Faturamento SP3'!$P$2:$P$692,'Faturamento SP3'!$D$2:$D$692,'Infos Relatório'!$B$84,'Faturamento SP3'!$E$2:$E$692,'Infos Relatório'!$B127,'Faturamento SP3'!$Z$2:$Z$692,'Infos Relatório'!I$1,'Faturamento SP3'!$T$2:$T$692,"Sim")</f>
        <v>0</v>
      </c>
      <c r="M127" s="27" t="e">
        <f t="shared" si="38"/>
        <v>#DIV/0!</v>
      </c>
      <c r="N127" s="24">
        <f>SUMIFS('Faturamento SP3'!$H$2:$H$692,'Faturamento SP3'!$D$2:$D$692,'Infos Relatório'!$B$84,'Faturamento SP3'!$E$2:$E$692,'Infos Relatório'!$B127,'Faturamento SP3'!$Z$2:$Z$692,'Infos Relatório'!I$1)</f>
        <v>0</v>
      </c>
      <c r="O127" s="23">
        <f>COUNTIFS('Faturamento SP3'!$D$2:$D$692,'Infos Relatório'!$B$84,'Faturamento SP3'!$E$2:$E$692,'Infos Relatório'!$B127,'Faturamento SP3'!$Z$2:$Z$692,'Infos Relatório'!O$1)</f>
        <v>0</v>
      </c>
      <c r="P127" s="13">
        <f>SUMIFS('Faturamento SP3'!$G$2:$G$692,'Faturamento SP3'!$D$2:$D$692,'Infos Relatório'!$B$84,'Faturamento SP3'!$E$2:$E$692,'Infos Relatório'!$B127,'Faturamento SP3'!$Z$2:$Z$692,'Infos Relatório'!O$1)</f>
        <v>0</v>
      </c>
      <c r="Q127" s="13">
        <f>SUMIFS('Faturamento SP3'!$J$2:$J$692,'Faturamento SP3'!$D$2:$D$692,'Infos Relatório'!$B$84,'Faturamento SP3'!$E$2:$E$692,'Infos Relatório'!$B127,'Faturamento SP3'!$Z$2:$Z$692,'Infos Relatório'!O$1)</f>
        <v>0</v>
      </c>
      <c r="R127" s="14">
        <f>SUMIFS('Faturamento SP3'!$O$2:$O$692,'Faturamento SP3'!$D$2:$D$692,'Infos Relatório'!$B$84,'Faturamento SP3'!$E$2:$E$692,'Infos Relatório'!$B127,'Faturamento SP3'!$Z$2:$Z$692,'Infos Relatório'!O$1,'Faturamento SP3'!$T$2:$T$692,"Sim")+SUMIFS('Faturamento SP3'!$P$2:$P$692,'Faturamento SP3'!$D$2:$D$692,'Infos Relatório'!$B$84,'Faturamento SP3'!$E$2:$E$692,'Infos Relatório'!$B127,'Faturamento SP3'!$Z$2:$Z$692,'Infos Relatório'!O$1,'Faturamento SP3'!$T$2:$T$692,"Sim")</f>
        <v>0</v>
      </c>
      <c r="S127" s="27" t="e">
        <f t="shared" si="39"/>
        <v>#DIV/0!</v>
      </c>
      <c r="T127" s="24">
        <f>SUMIFS('Faturamento SP3'!$H$2:$H$692,'Faturamento SP3'!$D$2:$D$692,'Infos Relatório'!$B$84,'Faturamento SP3'!$E$2:$E$692,'Infos Relatório'!$B127,'Faturamento SP3'!$Z$2:$Z$692,'Infos Relatório'!O$1)</f>
        <v>0</v>
      </c>
      <c r="U127" s="23">
        <f>COUNTIFS('Faturamento SP3'!$D$2:$D$692,'Infos Relatório'!$B$84,'Faturamento SP3'!$E$2:$E$692,'Infos Relatório'!$B127,'Faturamento SP3'!$Z$2:$Z$692,'Infos Relatório'!U$1)</f>
        <v>0</v>
      </c>
      <c r="V127" s="13">
        <f>SUMIFS('Faturamento SP3'!$G$2:$G$692,'Faturamento SP3'!$D$2:$D$692,'Infos Relatório'!$B$84,'Faturamento SP3'!$E$2:$E$692,'Infos Relatório'!$B127,'Faturamento SP3'!$Z$2:$Z$692,'Infos Relatório'!U$1)</f>
        <v>0</v>
      </c>
      <c r="W127" s="13">
        <f>SUMIFS('Faturamento SP3'!$J$2:$J$692,'Faturamento SP3'!$D$2:$D$692,'Infos Relatório'!$B$84,'Faturamento SP3'!$E$2:$E$692,'Infos Relatório'!$B127,'Faturamento SP3'!$Z$2:$Z$692,'Infos Relatório'!U$1)</f>
        <v>0</v>
      </c>
      <c r="X127" s="14">
        <f>SUMIFS('Faturamento SP3'!$O$2:$O$692,'Faturamento SP3'!$D$2:$D$692,'Infos Relatório'!$B$84,'Faturamento SP3'!$E$2:$E$692,'Infos Relatório'!$B127,'Faturamento SP3'!$Z$2:$Z$692,'Infos Relatório'!U$1,'Faturamento SP3'!$T$2:$T$692,"Sim")+SUMIFS('Faturamento SP3'!$P$2:$P$692,'Faturamento SP3'!$D$2:$D$692,'Infos Relatório'!$B$84,'Faturamento SP3'!$E$2:$E$692,'Infos Relatório'!$B127,'Faturamento SP3'!$Z$2:$Z$692,'Infos Relatório'!U$1,'Faturamento SP3'!$T$2:$T$692,"Sim")</f>
        <v>0</v>
      </c>
      <c r="Y127" s="27" t="e">
        <f t="shared" si="40"/>
        <v>#DIV/0!</v>
      </c>
      <c r="Z127" s="24">
        <f>SUMIFS('Faturamento SP3'!$H$2:$H$692,'Faturamento SP3'!$D$2:$D$692,'Infos Relatório'!$B$84,'Faturamento SP3'!$E$2:$E$692,'Infos Relatório'!$B127,'Faturamento SP3'!$Z$2:$Z$692,'Infos Relatório'!U$1)</f>
        <v>0</v>
      </c>
      <c r="AA127" s="23">
        <f>COUNTIFS('Faturamento SP3'!$D$2:$D$692,'Infos Relatório'!$B$84,'Faturamento SP3'!$E$2:$E$692,'Infos Relatório'!$B127,'Faturamento SP3'!$Z$2:$Z$692,'Infos Relatório'!AA$1)</f>
        <v>0</v>
      </c>
      <c r="AB127" s="13">
        <f>SUMIFS('Faturamento SP3'!$G$2:$G$692,'Faturamento SP3'!$D$2:$D$692,'Infos Relatório'!$B$84,'Faturamento SP3'!$E$2:$E$692,'Infos Relatório'!$B127,'Faturamento SP3'!$Z$2:$Z$692,'Infos Relatório'!AA$1)</f>
        <v>0</v>
      </c>
      <c r="AC127" s="13">
        <f>SUMIFS('Faturamento SP3'!$J$2:$J$692,'Faturamento SP3'!$D$2:$D$692,'Infos Relatório'!$B$84,'Faturamento SP3'!$E$2:$E$692,'Infos Relatório'!$B127,'Faturamento SP3'!$Z$2:$Z$692,'Infos Relatório'!AA$1)</f>
        <v>0</v>
      </c>
      <c r="AD127" s="14">
        <f>SUMIFS('Faturamento SP3'!$O$2:$O$692,'Faturamento SP3'!$D$2:$D$692,'Infos Relatório'!$B$84,'Faturamento SP3'!$E$2:$E$692,'Infos Relatório'!$B127,'Faturamento SP3'!$Z$2:$Z$692,'Infos Relatório'!AA$1,'Faturamento SP3'!$T$2:$T$692,"Sim")+SUMIFS('Faturamento SP3'!$P$2:$P$692,'Faturamento SP3'!$D$2:$D$692,'Infos Relatório'!$B$84,'Faturamento SP3'!$E$2:$E$692,'Infos Relatório'!$B127,'Faturamento SP3'!$Z$2:$Z$692,'Infos Relatório'!AA$1,'Faturamento SP3'!$T$2:$T$692,"Sim")</f>
        <v>0</v>
      </c>
      <c r="AE127" s="27" t="e">
        <f t="shared" si="41"/>
        <v>#DIV/0!</v>
      </c>
      <c r="AF127" s="24">
        <f>SUMIFS('Faturamento SP3'!$H$2:$H$692,'Faturamento SP3'!$D$2:$D$692,'Infos Relatório'!$B$84,'Faturamento SP3'!$E$2:$E$692,'Infos Relatório'!$B127,'Faturamento SP3'!$Z$2:$Z$692,'Infos Relatório'!AA$1)</f>
        <v>0</v>
      </c>
      <c r="AG127" s="23">
        <f>COUNTIFS('Faturamento SP3'!$D$2:$D$692,'Infos Relatório'!$B$84,'Faturamento SP3'!$E$2:$E$692,'Infos Relatório'!$B127,'Faturamento SP3'!$Z$2:$Z$692,'Infos Relatório'!AG$1)</f>
        <v>0</v>
      </c>
      <c r="AH127" s="13">
        <f>SUMIFS('Faturamento SP3'!$G$2:$G$692,'Faturamento SP3'!$D$2:$D$692,'Infos Relatório'!$B$84,'Faturamento SP3'!$E$2:$E$692,'Infos Relatório'!$B127,'Faturamento SP3'!$Z$2:$Z$692,'Infos Relatório'!AG$1)</f>
        <v>0</v>
      </c>
      <c r="AI127" s="13">
        <f>SUMIFS('Faturamento SP3'!$J$2:$J$692,'Faturamento SP3'!$D$2:$D$692,'Infos Relatório'!$B$84,'Faturamento SP3'!$E$2:$E$692,'Infos Relatório'!$B127,'Faturamento SP3'!$Z$2:$Z$692,'Infos Relatório'!AG$1)</f>
        <v>0</v>
      </c>
      <c r="AJ127" s="14">
        <f>SUMIFS('Faturamento SP3'!$O$2:$O$692,'Faturamento SP3'!$D$2:$D$692,'Infos Relatório'!$B$84,'Faturamento SP3'!$E$2:$E$692,'Infos Relatório'!$B127,'Faturamento SP3'!$Z$2:$Z$692,'Infos Relatório'!AG$1,'Faturamento SP3'!$T$2:$T$692,"Sim")+SUMIFS('Faturamento SP3'!$P$2:$P$692,'Faturamento SP3'!$D$2:$D$692,'Infos Relatório'!$B$84,'Faturamento SP3'!$E$2:$E$692,'Infos Relatório'!$B127,'Faturamento SP3'!$Z$2:$Z$692,'Infos Relatório'!AG$1,'Faturamento SP3'!$T$2:$T$692,"Sim")</f>
        <v>0</v>
      </c>
      <c r="AK127" s="27" t="e">
        <f t="shared" si="42"/>
        <v>#DIV/0!</v>
      </c>
      <c r="AL127" s="24">
        <f>SUMIFS('Faturamento SP3'!$H$2:$H$692,'Faturamento SP3'!$D$2:$D$692,'Infos Relatório'!$B$84,'Faturamento SP3'!$E$2:$E$692,'Infos Relatório'!$B127,'Faturamento SP3'!$Z$2:$Z$692,'Infos Relatório'!AG$1)</f>
        <v>0</v>
      </c>
      <c r="AM127" s="23">
        <f>COUNTIFS('Faturamento SP3'!$D$2:$D$692,'Infos Relatório'!$B$84,'Faturamento SP3'!$E$2:$E$692,'Infos Relatório'!$B127,'Faturamento SP3'!$Z$2:$Z$692,'Infos Relatório'!AM$1)</f>
        <v>0</v>
      </c>
      <c r="AN127" s="13">
        <f>SUMIFS('Faturamento SP3'!$G$2:$G$692,'Faturamento SP3'!$D$2:$D$692,'Infos Relatório'!$B$84,'Faturamento SP3'!$E$2:$E$692,'Infos Relatório'!$B127,'Faturamento SP3'!$Z$2:$Z$692,'Infos Relatório'!AM$1)</f>
        <v>0</v>
      </c>
      <c r="AO127" s="13">
        <f>SUMIFS('Faturamento SP3'!$J$2:$J$692,'Faturamento SP3'!$D$2:$D$692,'Infos Relatório'!$B$84,'Faturamento SP3'!$E$2:$E$692,'Infos Relatório'!$B127,'Faturamento SP3'!$Z$2:$Z$692,'Infos Relatório'!AM$1)</f>
        <v>0</v>
      </c>
      <c r="AP127" s="14">
        <f>SUMIFS('Faturamento SP3'!$O$2:$O$692,'Faturamento SP3'!$D$2:$D$692,'Infos Relatório'!$B$84,'Faturamento SP3'!$E$2:$E$692,'Infos Relatório'!$B127,'Faturamento SP3'!$Z$2:$Z$692,'Infos Relatório'!AM$1,'Faturamento SP3'!$T$2:$T$692,"Sim")+SUMIFS('Faturamento SP3'!$P$2:$P$692,'Faturamento SP3'!$D$2:$D$692,'Infos Relatório'!$B$84,'Faturamento SP3'!$E$2:$E$692,'Infos Relatório'!$B127,'Faturamento SP3'!$Z$2:$Z$692,'Infos Relatório'!AM$1,'Faturamento SP3'!$T$2:$T$692,"Sim")</f>
        <v>0</v>
      </c>
      <c r="AQ127" s="27" t="e">
        <f t="shared" si="43"/>
        <v>#DIV/0!</v>
      </c>
      <c r="AR127" s="24">
        <f>SUMIFS('Faturamento SP3'!$H$2:$H$692,'Faturamento SP3'!$D$2:$D$692,'Infos Relatório'!$B$84,'Faturamento SP3'!$E$2:$E$692,'Infos Relatório'!$B127,'Faturamento SP3'!$Z$2:$Z$692,'Infos Relatório'!AM$1)</f>
        <v>0</v>
      </c>
      <c r="AS127" s="23">
        <f>COUNTIFS('Faturamento SP3'!$D$2:$D$692,'Infos Relatório'!$B$84,'Faturamento SP3'!$E$2:$E$692,'Infos Relatório'!$B127,'Faturamento SP3'!$Z$2:$Z$692,'Infos Relatório'!AS$1)</f>
        <v>0</v>
      </c>
      <c r="AT127" s="13">
        <f>SUMIFS('Faturamento SP3'!$G$2:$G$692,'Faturamento SP3'!$D$2:$D$692,'Infos Relatório'!$B$84,'Faturamento SP3'!$E$2:$E$692,'Infos Relatório'!$B127,'Faturamento SP3'!$Z$2:$Z$692,'Infos Relatório'!AS$1)</f>
        <v>0</v>
      </c>
      <c r="AU127" s="13">
        <f>SUMIFS('Faturamento SP3'!$J$2:$J$692,'Faturamento SP3'!$D$2:$D$692,'Infos Relatório'!$B$84,'Faturamento SP3'!$E$2:$E$692,'Infos Relatório'!$B127,'Faturamento SP3'!$Z$2:$Z$692,'Infos Relatório'!AS$1)</f>
        <v>0</v>
      </c>
      <c r="AV127" s="14">
        <f>SUMIFS('Faturamento SP3'!$O$2:$O$692,'Faturamento SP3'!$D$2:$D$692,'Infos Relatório'!$B$84,'Faturamento SP3'!$E$2:$E$692,'Infos Relatório'!$B127,'Faturamento SP3'!$Z$2:$Z$692,'Infos Relatório'!AS$1,'Faturamento SP3'!$T$2:$T$692,"Sim")+SUMIFS('Faturamento SP3'!$P$2:$P$692,'Faturamento SP3'!$D$2:$D$692,'Infos Relatório'!$B$84,'Faturamento SP3'!$E$2:$E$692,'Infos Relatório'!$B127,'Faturamento SP3'!$Z$2:$Z$692,'Infos Relatório'!AS$1,'Faturamento SP3'!$T$2:$T$692,"Sim")</f>
        <v>0</v>
      </c>
      <c r="AW127" s="27" t="e">
        <f t="shared" si="44"/>
        <v>#DIV/0!</v>
      </c>
      <c r="AX127" s="24">
        <f>SUMIFS('Faturamento SP3'!$H$2:$H$692,'Faturamento SP3'!$D$2:$D$692,'Infos Relatório'!$B$84,'Faturamento SP3'!$E$2:$E$692,'Infos Relatório'!$B127,'Faturamento SP3'!$Z$2:$Z$692,'Infos Relatório'!AS$1)</f>
        <v>0</v>
      </c>
      <c r="AY127" s="23">
        <f>COUNTIFS('Faturamento SP3'!$D$2:$D$692,'Infos Relatório'!$B$84,'Faturamento SP3'!$E$2:$E$692,'Infos Relatório'!$B127,'Faturamento SP3'!$Z$2:$Z$692,'Infos Relatório'!AY$1)</f>
        <v>0</v>
      </c>
      <c r="AZ127" s="13">
        <f>SUMIFS('Faturamento SP3'!$G$2:$G$692,'Faturamento SP3'!$D$2:$D$692,'Infos Relatório'!$B$84,'Faturamento SP3'!$E$2:$E$692,'Infos Relatório'!$B127,'Faturamento SP3'!$Z$2:$Z$692,'Infos Relatório'!AY$1)</f>
        <v>0</v>
      </c>
      <c r="BA127" s="13">
        <f>SUMIFS('Faturamento SP3'!$J$2:$J$692,'Faturamento SP3'!$D$2:$D$692,'Infos Relatório'!$B$84,'Faturamento SP3'!$E$2:$E$692,'Infos Relatório'!$B127,'Faturamento SP3'!$Z$2:$Z$692,'Infos Relatório'!AY$1)</f>
        <v>0</v>
      </c>
      <c r="BB127" s="14">
        <f>SUMIFS('Faturamento SP3'!$O$2:$O$692,'Faturamento SP3'!$D$2:$D$692,'Infos Relatório'!$B$84,'Faturamento SP3'!$E$2:$E$692,'Infos Relatório'!$B127,'Faturamento SP3'!$Z$2:$Z$692,'Infos Relatório'!AY$1,'Faturamento SP3'!$T$2:$T$692,"Sim")+SUMIFS('Faturamento SP3'!$P$2:$P$692,'Faturamento SP3'!$D$2:$D$692,'Infos Relatório'!$B$84,'Faturamento SP3'!$E$2:$E$692,'Infos Relatório'!$B127,'Faturamento SP3'!$Z$2:$Z$692,'Infos Relatório'!AY$1,'Faturamento SP3'!$T$2:$T$692,"Sim")</f>
        <v>0</v>
      </c>
      <c r="BC127" s="27" t="e">
        <f t="shared" si="45"/>
        <v>#DIV/0!</v>
      </c>
      <c r="BD127" s="24">
        <f>SUMIFS('Faturamento SP3'!$H$2:$H$692,'Faturamento SP3'!$D$2:$D$692,'Infos Relatório'!$B$84,'Faturamento SP3'!$E$2:$E$692,'Infos Relatório'!$B127,'Faturamento SP3'!$Z$2:$Z$692,'Infos Relatório'!AY$1)</f>
        <v>0</v>
      </c>
      <c r="BE127" s="23">
        <f>COUNTIFS('Faturamento SP3'!$D$2:$D$692,'Infos Relatório'!$B$84,'Faturamento SP3'!$E$2:$E$692,'Infos Relatório'!$B127,'Faturamento SP3'!$Z$2:$Z$692,'Infos Relatório'!BE$1)</f>
        <v>0</v>
      </c>
      <c r="BF127" s="13">
        <f>SUMIFS('Faturamento SP3'!$G$2:$G$692,'Faturamento SP3'!$D$2:$D$692,'Infos Relatório'!$B$84,'Faturamento SP3'!$E$2:$E$692,'Infos Relatório'!$B127,'Faturamento SP3'!$Z$2:$Z$692,'Infos Relatório'!BE$1)</f>
        <v>0</v>
      </c>
      <c r="BG127" s="13">
        <f>SUMIFS('Faturamento SP3'!$J$2:$J$692,'Faturamento SP3'!$D$2:$D$692,'Infos Relatório'!$B$84,'Faturamento SP3'!$E$2:$E$692,'Infos Relatório'!$B127,'Faturamento SP3'!$Z$2:$Z$692,'Infos Relatório'!BE$1)</f>
        <v>0</v>
      </c>
      <c r="BH127" s="14">
        <f>SUMIFS('Faturamento SP3'!$O$2:$O$692,'Faturamento SP3'!$D$2:$D$692,'Infos Relatório'!$B$84,'Faturamento SP3'!$E$2:$E$692,'Infos Relatório'!$B127,'Faturamento SP3'!$Z$2:$Z$692,'Infos Relatório'!BE$1,'Faturamento SP3'!$T$2:$T$692,"Sim")+SUMIFS('Faturamento SP3'!$P$2:$P$692,'Faturamento SP3'!$D$2:$D$692,'Infos Relatório'!$B$84,'Faturamento SP3'!$E$2:$E$692,'Infos Relatório'!$B127,'Faturamento SP3'!$Z$2:$Z$692,'Infos Relatório'!BE$1,'Faturamento SP3'!$T$2:$T$692,"Sim")</f>
        <v>0</v>
      </c>
      <c r="BI127" s="27" t="e">
        <f t="shared" si="46"/>
        <v>#DIV/0!</v>
      </c>
      <c r="BJ127" s="24">
        <f>SUMIFS('Faturamento SP3'!$H$2:$H$692,'Faturamento SP3'!$D$2:$D$692,'Infos Relatório'!$B$84,'Faturamento SP3'!$E$2:$E$692,'Infos Relatório'!$B127,'Faturamento SP3'!$Z$2:$Z$692,'Infos Relatório'!BE$1)</f>
        <v>0</v>
      </c>
      <c r="BK127" s="23">
        <f>COUNTIFS('Faturamento SP3'!$D$2:$D$692,'Infos Relatório'!$B$84,'Faturamento SP3'!$E$2:$E$692,'Infos Relatório'!$B127,'Faturamento SP3'!$Z$2:$Z$692,'Infos Relatório'!BK$1)</f>
        <v>0</v>
      </c>
      <c r="BL127" s="13">
        <f>SUMIFS('Faturamento SP3'!$G$2:$G$692,'Faturamento SP3'!$D$2:$D$692,'Infos Relatório'!$B$84,'Faturamento SP3'!$E$2:$E$692,'Infos Relatório'!$B127,'Faturamento SP3'!$Z$2:$Z$692,'Infos Relatório'!BK$1)</f>
        <v>0</v>
      </c>
      <c r="BM127" s="13">
        <f>SUMIFS('Faturamento SP3'!$J$2:$J$692,'Faturamento SP3'!$D$2:$D$692,'Infos Relatório'!$B$84,'Faturamento SP3'!$E$2:$E$692,'Infos Relatório'!$B127,'Faturamento SP3'!$Z$2:$Z$692,'Infos Relatório'!BK$1)</f>
        <v>0</v>
      </c>
      <c r="BN127" s="14">
        <f>SUMIFS('Faturamento SP3'!$O$2:$O$692,'Faturamento SP3'!$D$2:$D$692,'Infos Relatório'!$B$84,'Faturamento SP3'!$E$2:$E$692,'Infos Relatório'!$B127,'Faturamento SP3'!$Z$2:$Z$692,'Infos Relatório'!BK$1,'Faturamento SP3'!$T$2:$T$692,"Sim")+SUMIFS('Faturamento SP3'!$P$2:$P$692,'Faturamento SP3'!$D$2:$D$692,'Infos Relatório'!$B$84,'Faturamento SP3'!$E$2:$E$692,'Infos Relatório'!$B127,'Faturamento SP3'!$Z$2:$Z$692,'Infos Relatório'!BK$1,'Faturamento SP3'!$T$2:$T$692,"Sim")</f>
        <v>0</v>
      </c>
      <c r="BO127" s="27" t="e">
        <f t="shared" si="47"/>
        <v>#DIV/0!</v>
      </c>
      <c r="BP127" s="24">
        <f>SUMIFS('Faturamento SP3'!$H$2:$H$692,'Faturamento SP3'!$D$2:$D$692,'Infos Relatório'!$B$84,'Faturamento SP3'!$E$2:$E$692,'Infos Relatório'!$B127,'Faturamento SP3'!$Z$2:$Z$692,'Infos Relatório'!BK$1)</f>
        <v>0</v>
      </c>
      <c r="BQ127" s="23">
        <f>COUNTIFS('Faturamento SP3'!$D$2:$D$692,'Infos Relatório'!$B$84,'Faturamento SP3'!$E$2:$E$692,'Infos Relatório'!$B127,'Faturamento SP3'!$Z$2:$Z$692,'Infos Relatório'!BQ$1)</f>
        <v>0</v>
      </c>
      <c r="BR127" s="13">
        <f>SUMIFS('Faturamento SP3'!$G$2:$G$692,'Faturamento SP3'!$D$2:$D$692,'Infos Relatório'!$B$84,'Faturamento SP3'!$E$2:$E$692,'Infos Relatório'!$B127,'Faturamento SP3'!$Z$2:$Z$692,'Infos Relatório'!BQ$1)</f>
        <v>0</v>
      </c>
      <c r="BS127" s="13">
        <f>SUMIFS('Faturamento SP3'!$J$2:$J$692,'Faturamento SP3'!$D$2:$D$692,'Infos Relatório'!$B$84,'Faturamento SP3'!$E$2:$E$692,'Infos Relatório'!$B127,'Faturamento SP3'!$Z$2:$Z$692,'Infos Relatório'!BQ$1)</f>
        <v>0</v>
      </c>
      <c r="BT127" s="14">
        <f>SUMIFS('Faturamento SP3'!$O$2:$O$692,'Faturamento SP3'!$D$2:$D$692,'Infos Relatório'!$B$84,'Faturamento SP3'!$E$2:$E$692,'Infos Relatório'!$B127,'Faturamento SP3'!$Z$2:$Z$692,'Infos Relatório'!BQ$1,'Faturamento SP3'!$T$2:$T$692,"Sim")+SUMIFS('Faturamento SP3'!$P$2:$P$692,'Faturamento SP3'!$D$2:$D$692,'Infos Relatório'!$B$84,'Faturamento SP3'!$E$2:$E$692,'Infos Relatório'!$B127,'Faturamento SP3'!$Z$2:$Z$692,'Infos Relatório'!BQ$1,'Faturamento SP3'!$T$2:$T$692,"Sim")</f>
        <v>0</v>
      </c>
      <c r="BU127" s="27" t="e">
        <f t="shared" si="48"/>
        <v>#DIV/0!</v>
      </c>
      <c r="BV127" s="24">
        <f>SUMIFS('Faturamento SP3'!$H$2:$H$692,'Faturamento SP3'!$D$2:$D$692,'Infos Relatório'!$B$84,'Faturamento SP3'!$E$2:$E$692,'Infos Relatório'!$B127,'Faturamento SP3'!$Z$2:$Z$692,'Infos Relatório'!BQ$1)</f>
        <v>0</v>
      </c>
    </row>
    <row r="128" spans="2:74">
      <c r="B128" s="17" t="s">
        <v>50</v>
      </c>
      <c r="C128" s="23">
        <f>COUNTIFS('Faturamento SP3'!$D$2:$D$692,'Infos Relatório'!$B$84,'Faturamento SP3'!$E$2:$E$692,'Infos Relatório'!$B128,'Faturamento SP3'!$Z$2:$Z$692,'Infos Relatório'!C$1)</f>
        <v>0</v>
      </c>
      <c r="D128" s="13">
        <f>SUMIFS('Faturamento SP3'!$G$2:$G$692,'Faturamento SP3'!$D$2:$D$692,'Infos Relatório'!$B$84,'Faturamento SP3'!$E$2:$E$692,'Infos Relatório'!$B128,'Faturamento SP3'!$Z$2:$Z$692,'Infos Relatório'!C$1)</f>
        <v>0</v>
      </c>
      <c r="E128" s="13">
        <f>SUMIFS('Faturamento SP3'!$J$2:$J$692,'Faturamento SP3'!$D$2:$D$692,'Infos Relatório'!$B$84,'Faturamento SP3'!$E$2:$E$692,'Infos Relatório'!$B128,'Faturamento SP3'!$Z$2:$Z$692,'Infos Relatório'!C$1)</f>
        <v>0</v>
      </c>
      <c r="F128" s="14">
        <f>SUMIFS('Faturamento SP3'!$O$2:$O$692,'Faturamento SP3'!$D$2:$D$692,'Infos Relatório'!$B$84,'Faturamento SP3'!$E$2:$E$692,'Infos Relatório'!$B128,'Faturamento SP3'!$Z$2:$Z$692,'Infos Relatório'!C$1,'Faturamento SP3'!$T$2:$T$692,"Sim")+SUMIFS('Faturamento SP3'!$P$2:$P$692,'Faturamento SP3'!$D$2:$D$692,'Infos Relatório'!$B$84,'Faturamento SP3'!$E$2:$E$692,'Infos Relatório'!$B128,'Faturamento SP3'!$Z$2:$Z$692,'Infos Relatório'!C$1,'Faturamento SP3'!$T$2:$T$692,"Sim")</f>
        <v>0</v>
      </c>
      <c r="G128" s="27" t="e">
        <f t="shared" si="37"/>
        <v>#DIV/0!</v>
      </c>
      <c r="H128" s="24">
        <f>SUMIFS('Faturamento SP3'!$H$2:$H$692,'Faturamento SP3'!$D$2:$D$692,'Infos Relatório'!$B$84,'Faturamento SP3'!$E$2:$E$692,'Infos Relatório'!$B128,'Faturamento SP3'!$Z$2:$Z$692,'Infos Relatório'!C$1)</f>
        <v>0</v>
      </c>
      <c r="I128" s="23">
        <f>COUNTIFS('Faturamento SP3'!$D$2:$D$692,'Infos Relatório'!$B$84,'Faturamento SP3'!$E$2:$E$692,'Infos Relatório'!$B128,'Faturamento SP3'!$Z$2:$Z$692,'Infos Relatório'!I$1)</f>
        <v>0</v>
      </c>
      <c r="J128" s="13">
        <f>SUMIFS('Faturamento SP3'!$G$2:$G$692,'Faturamento SP3'!$D$2:$D$692,'Infos Relatório'!$B$84,'Faturamento SP3'!$E$2:$E$692,'Infos Relatório'!$B128,'Faturamento SP3'!$Z$2:$Z$692,'Infos Relatório'!I$1)</f>
        <v>0</v>
      </c>
      <c r="K128" s="13">
        <f>SUMIFS('Faturamento SP3'!$J$2:$J$692,'Faturamento SP3'!$D$2:$D$692,'Infos Relatório'!$B$84,'Faturamento SP3'!$E$2:$E$692,'Infos Relatório'!$B128,'Faturamento SP3'!$Z$2:$Z$692,'Infos Relatório'!I$1)</f>
        <v>0</v>
      </c>
      <c r="L128" s="14">
        <f>SUMIFS('Faturamento SP3'!$O$2:$O$692,'Faturamento SP3'!$D$2:$D$692,'Infos Relatório'!$B$84,'Faturamento SP3'!$E$2:$E$692,'Infos Relatório'!$B128,'Faturamento SP3'!$Z$2:$Z$692,'Infos Relatório'!I$1,'Faturamento SP3'!$T$2:$T$692,"Sim")+SUMIFS('Faturamento SP3'!$P$2:$P$692,'Faturamento SP3'!$D$2:$D$692,'Infos Relatório'!$B$84,'Faturamento SP3'!$E$2:$E$692,'Infos Relatório'!$B128,'Faturamento SP3'!$Z$2:$Z$692,'Infos Relatório'!I$1,'Faturamento SP3'!$T$2:$T$692,"Sim")</f>
        <v>0</v>
      </c>
      <c r="M128" s="27" t="e">
        <f t="shared" si="38"/>
        <v>#DIV/0!</v>
      </c>
      <c r="N128" s="24">
        <f>SUMIFS('Faturamento SP3'!$H$2:$H$692,'Faturamento SP3'!$D$2:$D$692,'Infos Relatório'!$B$84,'Faturamento SP3'!$E$2:$E$692,'Infos Relatório'!$B128,'Faturamento SP3'!$Z$2:$Z$692,'Infos Relatório'!I$1)</f>
        <v>0</v>
      </c>
      <c r="O128" s="23">
        <f>COUNTIFS('Faturamento SP3'!$D$2:$D$692,'Infos Relatório'!$B$84,'Faturamento SP3'!$E$2:$E$692,'Infos Relatório'!$B128,'Faturamento SP3'!$Z$2:$Z$692,'Infos Relatório'!O$1)</f>
        <v>0</v>
      </c>
      <c r="P128" s="13">
        <f>SUMIFS('Faturamento SP3'!$G$2:$G$692,'Faturamento SP3'!$D$2:$D$692,'Infos Relatório'!$B$84,'Faturamento SP3'!$E$2:$E$692,'Infos Relatório'!$B128,'Faturamento SP3'!$Z$2:$Z$692,'Infos Relatório'!O$1)</f>
        <v>0</v>
      </c>
      <c r="Q128" s="13">
        <f>SUMIFS('Faturamento SP3'!$J$2:$J$692,'Faturamento SP3'!$D$2:$D$692,'Infos Relatório'!$B$84,'Faturamento SP3'!$E$2:$E$692,'Infos Relatório'!$B128,'Faturamento SP3'!$Z$2:$Z$692,'Infos Relatório'!O$1)</f>
        <v>0</v>
      </c>
      <c r="R128" s="14">
        <f>SUMIFS('Faturamento SP3'!$O$2:$O$692,'Faturamento SP3'!$D$2:$D$692,'Infos Relatório'!$B$84,'Faturamento SP3'!$E$2:$E$692,'Infos Relatório'!$B128,'Faturamento SP3'!$Z$2:$Z$692,'Infos Relatório'!O$1,'Faturamento SP3'!$T$2:$T$692,"Sim")+SUMIFS('Faturamento SP3'!$P$2:$P$692,'Faturamento SP3'!$D$2:$D$692,'Infos Relatório'!$B$84,'Faturamento SP3'!$E$2:$E$692,'Infos Relatório'!$B128,'Faturamento SP3'!$Z$2:$Z$692,'Infos Relatório'!O$1,'Faturamento SP3'!$T$2:$T$692,"Sim")</f>
        <v>0</v>
      </c>
      <c r="S128" s="27" t="e">
        <f t="shared" si="39"/>
        <v>#DIV/0!</v>
      </c>
      <c r="T128" s="24">
        <f>SUMIFS('Faturamento SP3'!$H$2:$H$692,'Faturamento SP3'!$D$2:$D$692,'Infos Relatório'!$B$84,'Faturamento SP3'!$E$2:$E$692,'Infos Relatório'!$B128,'Faturamento SP3'!$Z$2:$Z$692,'Infos Relatório'!O$1)</f>
        <v>0</v>
      </c>
      <c r="U128" s="23">
        <f>COUNTIFS('Faturamento SP3'!$D$2:$D$692,'Infos Relatório'!$B$84,'Faturamento SP3'!$E$2:$E$692,'Infos Relatório'!$B128,'Faturamento SP3'!$Z$2:$Z$692,'Infos Relatório'!U$1)</f>
        <v>0</v>
      </c>
      <c r="V128" s="13">
        <f>SUMIFS('Faturamento SP3'!$G$2:$G$692,'Faturamento SP3'!$D$2:$D$692,'Infos Relatório'!$B$84,'Faturamento SP3'!$E$2:$E$692,'Infos Relatório'!$B128,'Faturamento SP3'!$Z$2:$Z$692,'Infos Relatório'!U$1)</f>
        <v>0</v>
      </c>
      <c r="W128" s="13">
        <f>SUMIFS('Faturamento SP3'!$J$2:$J$692,'Faturamento SP3'!$D$2:$D$692,'Infos Relatório'!$B$84,'Faturamento SP3'!$E$2:$E$692,'Infos Relatório'!$B128,'Faturamento SP3'!$Z$2:$Z$692,'Infos Relatório'!U$1)</f>
        <v>0</v>
      </c>
      <c r="X128" s="14">
        <f>SUMIFS('Faturamento SP3'!$O$2:$O$692,'Faturamento SP3'!$D$2:$D$692,'Infos Relatório'!$B$84,'Faturamento SP3'!$E$2:$E$692,'Infos Relatório'!$B128,'Faturamento SP3'!$Z$2:$Z$692,'Infos Relatório'!U$1,'Faturamento SP3'!$T$2:$T$692,"Sim")+SUMIFS('Faturamento SP3'!$P$2:$P$692,'Faturamento SP3'!$D$2:$D$692,'Infos Relatório'!$B$84,'Faturamento SP3'!$E$2:$E$692,'Infos Relatório'!$B128,'Faturamento SP3'!$Z$2:$Z$692,'Infos Relatório'!U$1,'Faturamento SP3'!$T$2:$T$692,"Sim")</f>
        <v>0</v>
      </c>
      <c r="Y128" s="27" t="e">
        <f t="shared" si="40"/>
        <v>#DIV/0!</v>
      </c>
      <c r="Z128" s="24">
        <f>SUMIFS('Faturamento SP3'!$H$2:$H$692,'Faturamento SP3'!$D$2:$D$692,'Infos Relatório'!$B$84,'Faturamento SP3'!$E$2:$E$692,'Infos Relatório'!$B128,'Faturamento SP3'!$Z$2:$Z$692,'Infos Relatório'!U$1)</f>
        <v>0</v>
      </c>
      <c r="AA128" s="23">
        <f>COUNTIFS('Faturamento SP3'!$D$2:$D$692,'Infos Relatório'!$B$84,'Faturamento SP3'!$E$2:$E$692,'Infos Relatório'!$B128,'Faturamento SP3'!$Z$2:$Z$692,'Infos Relatório'!AA$1)</f>
        <v>0</v>
      </c>
      <c r="AB128" s="13">
        <f>SUMIFS('Faturamento SP3'!$G$2:$G$692,'Faturamento SP3'!$D$2:$D$692,'Infos Relatório'!$B$84,'Faturamento SP3'!$E$2:$E$692,'Infos Relatório'!$B128,'Faturamento SP3'!$Z$2:$Z$692,'Infos Relatório'!AA$1)</f>
        <v>0</v>
      </c>
      <c r="AC128" s="13">
        <f>SUMIFS('Faturamento SP3'!$J$2:$J$692,'Faturamento SP3'!$D$2:$D$692,'Infos Relatório'!$B$84,'Faturamento SP3'!$E$2:$E$692,'Infos Relatório'!$B128,'Faturamento SP3'!$Z$2:$Z$692,'Infos Relatório'!AA$1)</f>
        <v>0</v>
      </c>
      <c r="AD128" s="14">
        <f>SUMIFS('Faturamento SP3'!$O$2:$O$692,'Faturamento SP3'!$D$2:$D$692,'Infos Relatório'!$B$84,'Faturamento SP3'!$E$2:$E$692,'Infos Relatório'!$B128,'Faturamento SP3'!$Z$2:$Z$692,'Infos Relatório'!AA$1,'Faturamento SP3'!$T$2:$T$692,"Sim")+SUMIFS('Faturamento SP3'!$P$2:$P$692,'Faturamento SP3'!$D$2:$D$692,'Infos Relatório'!$B$84,'Faturamento SP3'!$E$2:$E$692,'Infos Relatório'!$B128,'Faturamento SP3'!$Z$2:$Z$692,'Infos Relatório'!AA$1,'Faturamento SP3'!$T$2:$T$692,"Sim")</f>
        <v>0</v>
      </c>
      <c r="AE128" s="27" t="e">
        <f t="shared" si="41"/>
        <v>#DIV/0!</v>
      </c>
      <c r="AF128" s="24">
        <f>SUMIFS('Faturamento SP3'!$H$2:$H$692,'Faturamento SP3'!$D$2:$D$692,'Infos Relatório'!$B$84,'Faturamento SP3'!$E$2:$E$692,'Infos Relatório'!$B128,'Faturamento SP3'!$Z$2:$Z$692,'Infos Relatório'!AA$1)</f>
        <v>0</v>
      </c>
      <c r="AG128" s="23">
        <f>COUNTIFS('Faturamento SP3'!$D$2:$D$692,'Infos Relatório'!$B$84,'Faturamento SP3'!$E$2:$E$692,'Infos Relatório'!$B128,'Faturamento SP3'!$Z$2:$Z$692,'Infos Relatório'!AG$1)</f>
        <v>0</v>
      </c>
      <c r="AH128" s="13">
        <f>SUMIFS('Faturamento SP3'!$G$2:$G$692,'Faturamento SP3'!$D$2:$D$692,'Infos Relatório'!$B$84,'Faturamento SP3'!$E$2:$E$692,'Infos Relatório'!$B128,'Faturamento SP3'!$Z$2:$Z$692,'Infos Relatório'!AG$1)</f>
        <v>0</v>
      </c>
      <c r="AI128" s="13">
        <f>SUMIFS('Faturamento SP3'!$J$2:$J$692,'Faturamento SP3'!$D$2:$D$692,'Infos Relatório'!$B$84,'Faturamento SP3'!$E$2:$E$692,'Infos Relatório'!$B128,'Faturamento SP3'!$Z$2:$Z$692,'Infos Relatório'!AG$1)</f>
        <v>0</v>
      </c>
      <c r="AJ128" s="14">
        <f>SUMIFS('Faturamento SP3'!$O$2:$O$692,'Faturamento SP3'!$D$2:$D$692,'Infos Relatório'!$B$84,'Faturamento SP3'!$E$2:$E$692,'Infos Relatório'!$B128,'Faturamento SP3'!$Z$2:$Z$692,'Infos Relatório'!AG$1,'Faturamento SP3'!$T$2:$T$692,"Sim")+SUMIFS('Faturamento SP3'!$P$2:$P$692,'Faturamento SP3'!$D$2:$D$692,'Infos Relatório'!$B$84,'Faturamento SP3'!$E$2:$E$692,'Infos Relatório'!$B128,'Faturamento SP3'!$Z$2:$Z$692,'Infos Relatório'!AG$1,'Faturamento SP3'!$T$2:$T$692,"Sim")</f>
        <v>0</v>
      </c>
      <c r="AK128" s="27" t="e">
        <f t="shared" si="42"/>
        <v>#DIV/0!</v>
      </c>
      <c r="AL128" s="24">
        <f>SUMIFS('Faturamento SP3'!$H$2:$H$692,'Faturamento SP3'!$D$2:$D$692,'Infos Relatório'!$B$84,'Faturamento SP3'!$E$2:$E$692,'Infos Relatório'!$B128,'Faturamento SP3'!$Z$2:$Z$692,'Infos Relatório'!AG$1)</f>
        <v>0</v>
      </c>
      <c r="AM128" s="23">
        <f>COUNTIFS('Faturamento SP3'!$D$2:$D$692,'Infos Relatório'!$B$84,'Faturamento SP3'!$E$2:$E$692,'Infos Relatório'!$B128,'Faturamento SP3'!$Z$2:$Z$692,'Infos Relatório'!AM$1)</f>
        <v>0</v>
      </c>
      <c r="AN128" s="13">
        <f>SUMIFS('Faturamento SP3'!$G$2:$G$692,'Faturamento SP3'!$D$2:$D$692,'Infos Relatório'!$B$84,'Faturamento SP3'!$E$2:$E$692,'Infos Relatório'!$B128,'Faturamento SP3'!$Z$2:$Z$692,'Infos Relatório'!AM$1)</f>
        <v>0</v>
      </c>
      <c r="AO128" s="13">
        <f>SUMIFS('Faturamento SP3'!$J$2:$J$692,'Faturamento SP3'!$D$2:$D$692,'Infos Relatório'!$B$84,'Faturamento SP3'!$E$2:$E$692,'Infos Relatório'!$B128,'Faturamento SP3'!$Z$2:$Z$692,'Infos Relatório'!AM$1)</f>
        <v>0</v>
      </c>
      <c r="AP128" s="14">
        <f>SUMIFS('Faturamento SP3'!$O$2:$O$692,'Faturamento SP3'!$D$2:$D$692,'Infos Relatório'!$B$84,'Faturamento SP3'!$E$2:$E$692,'Infos Relatório'!$B128,'Faturamento SP3'!$Z$2:$Z$692,'Infos Relatório'!AM$1,'Faturamento SP3'!$T$2:$T$692,"Sim")+SUMIFS('Faturamento SP3'!$P$2:$P$692,'Faturamento SP3'!$D$2:$D$692,'Infos Relatório'!$B$84,'Faturamento SP3'!$E$2:$E$692,'Infos Relatório'!$B128,'Faturamento SP3'!$Z$2:$Z$692,'Infos Relatório'!AM$1,'Faturamento SP3'!$T$2:$T$692,"Sim")</f>
        <v>0</v>
      </c>
      <c r="AQ128" s="27" t="e">
        <f t="shared" si="43"/>
        <v>#DIV/0!</v>
      </c>
      <c r="AR128" s="24">
        <f>SUMIFS('Faturamento SP3'!$H$2:$H$692,'Faturamento SP3'!$D$2:$D$692,'Infos Relatório'!$B$84,'Faturamento SP3'!$E$2:$E$692,'Infos Relatório'!$B128,'Faturamento SP3'!$Z$2:$Z$692,'Infos Relatório'!AM$1)</f>
        <v>0</v>
      </c>
      <c r="AS128" s="23">
        <f>COUNTIFS('Faturamento SP3'!$D$2:$D$692,'Infos Relatório'!$B$84,'Faturamento SP3'!$E$2:$E$692,'Infos Relatório'!$B128,'Faturamento SP3'!$Z$2:$Z$692,'Infos Relatório'!AS$1)</f>
        <v>0</v>
      </c>
      <c r="AT128" s="13">
        <f>SUMIFS('Faturamento SP3'!$G$2:$G$692,'Faturamento SP3'!$D$2:$D$692,'Infos Relatório'!$B$84,'Faturamento SP3'!$E$2:$E$692,'Infos Relatório'!$B128,'Faturamento SP3'!$Z$2:$Z$692,'Infos Relatório'!AS$1)</f>
        <v>0</v>
      </c>
      <c r="AU128" s="13">
        <f>SUMIFS('Faturamento SP3'!$J$2:$J$692,'Faturamento SP3'!$D$2:$D$692,'Infos Relatório'!$B$84,'Faturamento SP3'!$E$2:$E$692,'Infos Relatório'!$B128,'Faturamento SP3'!$Z$2:$Z$692,'Infos Relatório'!AS$1)</f>
        <v>0</v>
      </c>
      <c r="AV128" s="14">
        <f>SUMIFS('Faturamento SP3'!$O$2:$O$692,'Faturamento SP3'!$D$2:$D$692,'Infos Relatório'!$B$84,'Faturamento SP3'!$E$2:$E$692,'Infos Relatório'!$B128,'Faturamento SP3'!$Z$2:$Z$692,'Infos Relatório'!AS$1,'Faturamento SP3'!$T$2:$T$692,"Sim")+SUMIFS('Faturamento SP3'!$P$2:$P$692,'Faturamento SP3'!$D$2:$D$692,'Infos Relatório'!$B$84,'Faturamento SP3'!$E$2:$E$692,'Infos Relatório'!$B128,'Faturamento SP3'!$Z$2:$Z$692,'Infos Relatório'!AS$1,'Faturamento SP3'!$T$2:$T$692,"Sim")</f>
        <v>0</v>
      </c>
      <c r="AW128" s="27" t="e">
        <f t="shared" si="44"/>
        <v>#DIV/0!</v>
      </c>
      <c r="AX128" s="24">
        <f>SUMIFS('Faturamento SP3'!$H$2:$H$692,'Faturamento SP3'!$D$2:$D$692,'Infos Relatório'!$B$84,'Faturamento SP3'!$E$2:$E$692,'Infos Relatório'!$B128,'Faturamento SP3'!$Z$2:$Z$692,'Infos Relatório'!AS$1)</f>
        <v>0</v>
      </c>
      <c r="AY128" s="23">
        <f>COUNTIFS('Faturamento SP3'!$D$2:$D$692,'Infos Relatório'!$B$84,'Faturamento SP3'!$E$2:$E$692,'Infos Relatório'!$B128,'Faturamento SP3'!$Z$2:$Z$692,'Infos Relatório'!AY$1)</f>
        <v>0</v>
      </c>
      <c r="AZ128" s="13">
        <f>SUMIFS('Faturamento SP3'!$G$2:$G$692,'Faturamento SP3'!$D$2:$D$692,'Infos Relatório'!$B$84,'Faturamento SP3'!$E$2:$E$692,'Infos Relatório'!$B128,'Faturamento SP3'!$Z$2:$Z$692,'Infos Relatório'!AY$1)</f>
        <v>0</v>
      </c>
      <c r="BA128" s="13">
        <f>SUMIFS('Faturamento SP3'!$J$2:$J$692,'Faturamento SP3'!$D$2:$D$692,'Infos Relatório'!$B$84,'Faturamento SP3'!$E$2:$E$692,'Infos Relatório'!$B128,'Faturamento SP3'!$Z$2:$Z$692,'Infos Relatório'!AY$1)</f>
        <v>0</v>
      </c>
      <c r="BB128" s="14">
        <f>SUMIFS('Faturamento SP3'!$O$2:$O$692,'Faturamento SP3'!$D$2:$D$692,'Infos Relatório'!$B$84,'Faturamento SP3'!$E$2:$E$692,'Infos Relatório'!$B128,'Faturamento SP3'!$Z$2:$Z$692,'Infos Relatório'!AY$1,'Faturamento SP3'!$T$2:$T$692,"Sim")+SUMIFS('Faturamento SP3'!$P$2:$P$692,'Faturamento SP3'!$D$2:$D$692,'Infos Relatório'!$B$84,'Faturamento SP3'!$E$2:$E$692,'Infos Relatório'!$B128,'Faturamento SP3'!$Z$2:$Z$692,'Infos Relatório'!AY$1,'Faturamento SP3'!$T$2:$T$692,"Sim")</f>
        <v>0</v>
      </c>
      <c r="BC128" s="27" t="e">
        <f t="shared" si="45"/>
        <v>#DIV/0!</v>
      </c>
      <c r="BD128" s="24">
        <f>SUMIFS('Faturamento SP3'!$H$2:$H$692,'Faturamento SP3'!$D$2:$D$692,'Infos Relatório'!$B$84,'Faturamento SP3'!$E$2:$E$692,'Infos Relatório'!$B128,'Faturamento SP3'!$Z$2:$Z$692,'Infos Relatório'!AY$1)</f>
        <v>0</v>
      </c>
      <c r="BE128" s="23">
        <f>COUNTIFS('Faturamento SP3'!$D$2:$D$692,'Infos Relatório'!$B$84,'Faturamento SP3'!$E$2:$E$692,'Infos Relatório'!$B128,'Faturamento SP3'!$Z$2:$Z$692,'Infos Relatório'!BE$1)</f>
        <v>0</v>
      </c>
      <c r="BF128" s="13">
        <f>SUMIFS('Faturamento SP3'!$G$2:$G$692,'Faturamento SP3'!$D$2:$D$692,'Infos Relatório'!$B$84,'Faturamento SP3'!$E$2:$E$692,'Infos Relatório'!$B128,'Faturamento SP3'!$Z$2:$Z$692,'Infos Relatório'!BE$1)</f>
        <v>0</v>
      </c>
      <c r="BG128" s="13">
        <f>SUMIFS('Faturamento SP3'!$J$2:$J$692,'Faturamento SP3'!$D$2:$D$692,'Infos Relatório'!$B$84,'Faturamento SP3'!$E$2:$E$692,'Infos Relatório'!$B128,'Faturamento SP3'!$Z$2:$Z$692,'Infos Relatório'!BE$1)</f>
        <v>0</v>
      </c>
      <c r="BH128" s="14">
        <f>SUMIFS('Faturamento SP3'!$O$2:$O$692,'Faturamento SP3'!$D$2:$D$692,'Infos Relatório'!$B$84,'Faturamento SP3'!$E$2:$E$692,'Infos Relatório'!$B128,'Faturamento SP3'!$Z$2:$Z$692,'Infos Relatório'!BE$1,'Faturamento SP3'!$T$2:$T$692,"Sim")+SUMIFS('Faturamento SP3'!$P$2:$P$692,'Faturamento SP3'!$D$2:$D$692,'Infos Relatório'!$B$84,'Faturamento SP3'!$E$2:$E$692,'Infos Relatório'!$B128,'Faturamento SP3'!$Z$2:$Z$692,'Infos Relatório'!BE$1,'Faturamento SP3'!$T$2:$T$692,"Sim")</f>
        <v>0</v>
      </c>
      <c r="BI128" s="27" t="e">
        <f t="shared" si="46"/>
        <v>#DIV/0!</v>
      </c>
      <c r="BJ128" s="24">
        <f>SUMIFS('Faturamento SP3'!$H$2:$H$692,'Faturamento SP3'!$D$2:$D$692,'Infos Relatório'!$B$84,'Faturamento SP3'!$E$2:$E$692,'Infos Relatório'!$B128,'Faturamento SP3'!$Z$2:$Z$692,'Infos Relatório'!BE$1)</f>
        <v>0</v>
      </c>
      <c r="BK128" s="23">
        <f>COUNTIFS('Faturamento SP3'!$D$2:$D$692,'Infos Relatório'!$B$84,'Faturamento SP3'!$E$2:$E$692,'Infos Relatório'!$B128,'Faturamento SP3'!$Z$2:$Z$692,'Infos Relatório'!BK$1)</f>
        <v>0</v>
      </c>
      <c r="BL128" s="13">
        <f>SUMIFS('Faturamento SP3'!$G$2:$G$692,'Faturamento SP3'!$D$2:$D$692,'Infos Relatório'!$B$84,'Faturamento SP3'!$E$2:$E$692,'Infos Relatório'!$B128,'Faturamento SP3'!$Z$2:$Z$692,'Infos Relatório'!BK$1)</f>
        <v>0</v>
      </c>
      <c r="BM128" s="13">
        <f>SUMIFS('Faturamento SP3'!$J$2:$J$692,'Faturamento SP3'!$D$2:$D$692,'Infos Relatório'!$B$84,'Faturamento SP3'!$E$2:$E$692,'Infos Relatório'!$B128,'Faturamento SP3'!$Z$2:$Z$692,'Infos Relatório'!BK$1)</f>
        <v>0</v>
      </c>
      <c r="BN128" s="14">
        <f>SUMIFS('Faturamento SP3'!$O$2:$O$692,'Faturamento SP3'!$D$2:$D$692,'Infos Relatório'!$B$84,'Faturamento SP3'!$E$2:$E$692,'Infos Relatório'!$B128,'Faturamento SP3'!$Z$2:$Z$692,'Infos Relatório'!BK$1,'Faturamento SP3'!$T$2:$T$692,"Sim")+SUMIFS('Faturamento SP3'!$P$2:$P$692,'Faturamento SP3'!$D$2:$D$692,'Infos Relatório'!$B$84,'Faturamento SP3'!$E$2:$E$692,'Infos Relatório'!$B128,'Faturamento SP3'!$Z$2:$Z$692,'Infos Relatório'!BK$1,'Faturamento SP3'!$T$2:$T$692,"Sim")</f>
        <v>0</v>
      </c>
      <c r="BO128" s="27" t="e">
        <f t="shared" si="47"/>
        <v>#DIV/0!</v>
      </c>
      <c r="BP128" s="24">
        <f>SUMIFS('Faturamento SP3'!$H$2:$H$692,'Faturamento SP3'!$D$2:$D$692,'Infos Relatório'!$B$84,'Faturamento SP3'!$E$2:$E$692,'Infos Relatório'!$B128,'Faturamento SP3'!$Z$2:$Z$692,'Infos Relatório'!BK$1)</f>
        <v>0</v>
      </c>
      <c r="BQ128" s="23">
        <f>COUNTIFS('Faturamento SP3'!$D$2:$D$692,'Infos Relatório'!$B$84,'Faturamento SP3'!$E$2:$E$692,'Infos Relatório'!$B128,'Faturamento SP3'!$Z$2:$Z$692,'Infos Relatório'!BQ$1)</f>
        <v>0</v>
      </c>
      <c r="BR128" s="13">
        <f>SUMIFS('Faturamento SP3'!$G$2:$G$692,'Faturamento SP3'!$D$2:$D$692,'Infos Relatório'!$B$84,'Faturamento SP3'!$E$2:$E$692,'Infos Relatório'!$B128,'Faturamento SP3'!$Z$2:$Z$692,'Infos Relatório'!BQ$1)</f>
        <v>0</v>
      </c>
      <c r="BS128" s="13">
        <f>SUMIFS('Faturamento SP3'!$J$2:$J$692,'Faturamento SP3'!$D$2:$D$692,'Infos Relatório'!$B$84,'Faturamento SP3'!$E$2:$E$692,'Infos Relatório'!$B128,'Faturamento SP3'!$Z$2:$Z$692,'Infos Relatório'!BQ$1)</f>
        <v>0</v>
      </c>
      <c r="BT128" s="14">
        <f>SUMIFS('Faturamento SP3'!$O$2:$O$692,'Faturamento SP3'!$D$2:$D$692,'Infos Relatório'!$B$84,'Faturamento SP3'!$E$2:$E$692,'Infos Relatório'!$B128,'Faturamento SP3'!$Z$2:$Z$692,'Infos Relatório'!BQ$1,'Faturamento SP3'!$T$2:$T$692,"Sim")+SUMIFS('Faturamento SP3'!$P$2:$P$692,'Faturamento SP3'!$D$2:$D$692,'Infos Relatório'!$B$84,'Faturamento SP3'!$E$2:$E$692,'Infos Relatório'!$B128,'Faturamento SP3'!$Z$2:$Z$692,'Infos Relatório'!BQ$1,'Faturamento SP3'!$T$2:$T$692,"Sim")</f>
        <v>0</v>
      </c>
      <c r="BU128" s="27" t="e">
        <f t="shared" si="48"/>
        <v>#DIV/0!</v>
      </c>
      <c r="BV128" s="24">
        <f>SUMIFS('Faturamento SP3'!$H$2:$H$692,'Faturamento SP3'!$D$2:$D$692,'Infos Relatório'!$B$84,'Faturamento SP3'!$E$2:$E$692,'Infos Relatório'!$B128,'Faturamento SP3'!$Z$2:$Z$692,'Infos Relatório'!BQ$1)</f>
        <v>0</v>
      </c>
    </row>
    <row r="129" spans="2:74">
      <c r="B129" s="17" t="s">
        <v>51</v>
      </c>
      <c r="C129" s="23">
        <f>COUNTIFS('Faturamento SP3'!$D$2:$D$692,'Infos Relatório'!$B$84,'Faturamento SP3'!$E$2:$E$692,'Infos Relatório'!$B129,'Faturamento SP3'!$Z$2:$Z$692,'Infos Relatório'!C$1)</f>
        <v>0</v>
      </c>
      <c r="D129" s="13">
        <f>SUMIFS('Faturamento SP3'!$G$2:$G$692,'Faturamento SP3'!$D$2:$D$692,'Infos Relatório'!$B$84,'Faturamento SP3'!$E$2:$E$692,'Infos Relatório'!$B129,'Faturamento SP3'!$Z$2:$Z$692,'Infos Relatório'!C$1)</f>
        <v>0</v>
      </c>
      <c r="E129" s="13">
        <f>SUMIFS('Faturamento SP3'!$J$2:$J$692,'Faturamento SP3'!$D$2:$D$692,'Infos Relatório'!$B$84,'Faturamento SP3'!$E$2:$E$692,'Infos Relatório'!$B129,'Faturamento SP3'!$Z$2:$Z$692,'Infos Relatório'!C$1)</f>
        <v>0</v>
      </c>
      <c r="F129" s="14">
        <f>SUMIFS('Faturamento SP3'!$O$2:$O$692,'Faturamento SP3'!$D$2:$D$692,'Infos Relatório'!$B$84,'Faturamento SP3'!$E$2:$E$692,'Infos Relatório'!$B129,'Faturamento SP3'!$Z$2:$Z$692,'Infos Relatório'!C$1,'Faturamento SP3'!$T$2:$T$692,"Sim")+SUMIFS('Faturamento SP3'!$P$2:$P$692,'Faturamento SP3'!$D$2:$D$692,'Infos Relatório'!$B$84,'Faturamento SP3'!$E$2:$E$692,'Infos Relatório'!$B129,'Faturamento SP3'!$Z$2:$Z$692,'Infos Relatório'!C$1,'Faturamento SP3'!$T$2:$T$692,"Sim")</f>
        <v>0</v>
      </c>
      <c r="G129" s="27" t="e">
        <f t="shared" si="37"/>
        <v>#DIV/0!</v>
      </c>
      <c r="H129" s="24">
        <f>SUMIFS('Faturamento SP3'!$H$2:$H$692,'Faturamento SP3'!$D$2:$D$692,'Infos Relatório'!$B$84,'Faturamento SP3'!$E$2:$E$692,'Infos Relatório'!$B129,'Faturamento SP3'!$Z$2:$Z$692,'Infos Relatório'!C$1)</f>
        <v>0</v>
      </c>
      <c r="I129" s="23">
        <f>COUNTIFS('Faturamento SP3'!$D$2:$D$692,'Infos Relatório'!$B$84,'Faturamento SP3'!$E$2:$E$692,'Infos Relatório'!$B129,'Faturamento SP3'!$Z$2:$Z$692,'Infos Relatório'!I$1)</f>
        <v>0</v>
      </c>
      <c r="J129" s="13">
        <f>SUMIFS('Faturamento SP3'!$G$2:$G$692,'Faturamento SP3'!$D$2:$D$692,'Infos Relatório'!$B$84,'Faturamento SP3'!$E$2:$E$692,'Infos Relatório'!$B129,'Faturamento SP3'!$Z$2:$Z$692,'Infos Relatório'!I$1)</f>
        <v>0</v>
      </c>
      <c r="K129" s="13">
        <f>SUMIFS('Faturamento SP3'!$J$2:$J$692,'Faturamento SP3'!$D$2:$D$692,'Infos Relatório'!$B$84,'Faturamento SP3'!$E$2:$E$692,'Infos Relatório'!$B129,'Faturamento SP3'!$Z$2:$Z$692,'Infos Relatório'!I$1)</f>
        <v>0</v>
      </c>
      <c r="L129" s="14">
        <f>SUMIFS('Faturamento SP3'!$O$2:$O$692,'Faturamento SP3'!$D$2:$D$692,'Infos Relatório'!$B$84,'Faturamento SP3'!$E$2:$E$692,'Infos Relatório'!$B129,'Faturamento SP3'!$Z$2:$Z$692,'Infos Relatório'!I$1,'Faturamento SP3'!$T$2:$T$692,"Sim")+SUMIFS('Faturamento SP3'!$P$2:$P$692,'Faturamento SP3'!$D$2:$D$692,'Infos Relatório'!$B$84,'Faturamento SP3'!$E$2:$E$692,'Infos Relatório'!$B129,'Faturamento SP3'!$Z$2:$Z$692,'Infos Relatório'!I$1,'Faturamento SP3'!$T$2:$T$692,"Sim")</f>
        <v>0</v>
      </c>
      <c r="M129" s="27" t="e">
        <f t="shared" si="38"/>
        <v>#DIV/0!</v>
      </c>
      <c r="N129" s="24">
        <f>SUMIFS('Faturamento SP3'!$H$2:$H$692,'Faturamento SP3'!$D$2:$D$692,'Infos Relatório'!$B$84,'Faturamento SP3'!$E$2:$E$692,'Infos Relatório'!$B129,'Faturamento SP3'!$Z$2:$Z$692,'Infos Relatório'!I$1)</f>
        <v>0</v>
      </c>
      <c r="O129" s="23">
        <f>COUNTIFS('Faturamento SP3'!$D$2:$D$692,'Infos Relatório'!$B$84,'Faturamento SP3'!$E$2:$E$692,'Infos Relatório'!$B129,'Faturamento SP3'!$Z$2:$Z$692,'Infos Relatório'!O$1)</f>
        <v>0</v>
      </c>
      <c r="P129" s="13">
        <f>SUMIFS('Faturamento SP3'!$G$2:$G$692,'Faturamento SP3'!$D$2:$D$692,'Infos Relatório'!$B$84,'Faturamento SP3'!$E$2:$E$692,'Infos Relatório'!$B129,'Faturamento SP3'!$Z$2:$Z$692,'Infos Relatório'!O$1)</f>
        <v>0</v>
      </c>
      <c r="Q129" s="13">
        <f>SUMIFS('Faturamento SP3'!$J$2:$J$692,'Faturamento SP3'!$D$2:$D$692,'Infos Relatório'!$B$84,'Faturamento SP3'!$E$2:$E$692,'Infos Relatório'!$B129,'Faturamento SP3'!$Z$2:$Z$692,'Infos Relatório'!O$1)</f>
        <v>0</v>
      </c>
      <c r="R129" s="14">
        <f>SUMIFS('Faturamento SP3'!$O$2:$O$692,'Faturamento SP3'!$D$2:$D$692,'Infos Relatório'!$B$84,'Faturamento SP3'!$E$2:$E$692,'Infos Relatório'!$B129,'Faturamento SP3'!$Z$2:$Z$692,'Infos Relatório'!O$1,'Faturamento SP3'!$T$2:$T$692,"Sim")+SUMIFS('Faturamento SP3'!$P$2:$P$692,'Faturamento SP3'!$D$2:$D$692,'Infos Relatório'!$B$84,'Faturamento SP3'!$E$2:$E$692,'Infos Relatório'!$B129,'Faturamento SP3'!$Z$2:$Z$692,'Infos Relatório'!O$1,'Faturamento SP3'!$T$2:$T$692,"Sim")</f>
        <v>0</v>
      </c>
      <c r="S129" s="27" t="e">
        <f t="shared" si="39"/>
        <v>#DIV/0!</v>
      </c>
      <c r="T129" s="24">
        <f>SUMIFS('Faturamento SP3'!$H$2:$H$692,'Faturamento SP3'!$D$2:$D$692,'Infos Relatório'!$B$84,'Faturamento SP3'!$E$2:$E$692,'Infos Relatório'!$B129,'Faturamento SP3'!$Z$2:$Z$692,'Infos Relatório'!O$1)</f>
        <v>0</v>
      </c>
      <c r="U129" s="23">
        <f>COUNTIFS('Faturamento SP3'!$D$2:$D$692,'Infos Relatório'!$B$84,'Faturamento SP3'!$E$2:$E$692,'Infos Relatório'!$B129,'Faturamento SP3'!$Z$2:$Z$692,'Infos Relatório'!U$1)</f>
        <v>0</v>
      </c>
      <c r="V129" s="13">
        <f>SUMIFS('Faturamento SP3'!$G$2:$G$692,'Faturamento SP3'!$D$2:$D$692,'Infos Relatório'!$B$84,'Faturamento SP3'!$E$2:$E$692,'Infos Relatório'!$B129,'Faturamento SP3'!$Z$2:$Z$692,'Infos Relatório'!U$1)</f>
        <v>0</v>
      </c>
      <c r="W129" s="13">
        <f>SUMIFS('Faturamento SP3'!$J$2:$J$692,'Faturamento SP3'!$D$2:$D$692,'Infos Relatório'!$B$84,'Faturamento SP3'!$E$2:$E$692,'Infos Relatório'!$B129,'Faturamento SP3'!$Z$2:$Z$692,'Infos Relatório'!U$1)</f>
        <v>0</v>
      </c>
      <c r="X129" s="14">
        <f>SUMIFS('Faturamento SP3'!$O$2:$O$692,'Faturamento SP3'!$D$2:$D$692,'Infos Relatório'!$B$84,'Faturamento SP3'!$E$2:$E$692,'Infos Relatório'!$B129,'Faturamento SP3'!$Z$2:$Z$692,'Infos Relatório'!U$1,'Faturamento SP3'!$T$2:$T$692,"Sim")+SUMIFS('Faturamento SP3'!$P$2:$P$692,'Faturamento SP3'!$D$2:$D$692,'Infos Relatório'!$B$84,'Faturamento SP3'!$E$2:$E$692,'Infos Relatório'!$B129,'Faturamento SP3'!$Z$2:$Z$692,'Infos Relatório'!U$1,'Faturamento SP3'!$T$2:$T$692,"Sim")</f>
        <v>0</v>
      </c>
      <c r="Y129" s="27" t="e">
        <f t="shared" si="40"/>
        <v>#DIV/0!</v>
      </c>
      <c r="Z129" s="24">
        <f>SUMIFS('Faturamento SP3'!$H$2:$H$692,'Faturamento SP3'!$D$2:$D$692,'Infos Relatório'!$B$84,'Faturamento SP3'!$E$2:$E$692,'Infos Relatório'!$B129,'Faturamento SP3'!$Z$2:$Z$692,'Infos Relatório'!U$1)</f>
        <v>0</v>
      </c>
      <c r="AA129" s="23">
        <f>COUNTIFS('Faturamento SP3'!$D$2:$D$692,'Infos Relatório'!$B$84,'Faturamento SP3'!$E$2:$E$692,'Infos Relatório'!$B129,'Faturamento SP3'!$Z$2:$Z$692,'Infos Relatório'!AA$1)</f>
        <v>0</v>
      </c>
      <c r="AB129" s="13">
        <f>SUMIFS('Faturamento SP3'!$G$2:$G$692,'Faturamento SP3'!$D$2:$D$692,'Infos Relatório'!$B$84,'Faturamento SP3'!$E$2:$E$692,'Infos Relatório'!$B129,'Faturamento SP3'!$Z$2:$Z$692,'Infos Relatório'!AA$1)</f>
        <v>0</v>
      </c>
      <c r="AC129" s="13">
        <f>SUMIFS('Faturamento SP3'!$J$2:$J$692,'Faturamento SP3'!$D$2:$D$692,'Infos Relatório'!$B$84,'Faturamento SP3'!$E$2:$E$692,'Infos Relatório'!$B129,'Faturamento SP3'!$Z$2:$Z$692,'Infos Relatório'!AA$1)</f>
        <v>0</v>
      </c>
      <c r="AD129" s="14">
        <f>SUMIFS('Faturamento SP3'!$O$2:$O$692,'Faturamento SP3'!$D$2:$D$692,'Infos Relatório'!$B$84,'Faturamento SP3'!$E$2:$E$692,'Infos Relatório'!$B129,'Faturamento SP3'!$Z$2:$Z$692,'Infos Relatório'!AA$1,'Faturamento SP3'!$T$2:$T$692,"Sim")+SUMIFS('Faturamento SP3'!$P$2:$P$692,'Faturamento SP3'!$D$2:$D$692,'Infos Relatório'!$B$84,'Faturamento SP3'!$E$2:$E$692,'Infos Relatório'!$B129,'Faturamento SP3'!$Z$2:$Z$692,'Infos Relatório'!AA$1,'Faturamento SP3'!$T$2:$T$692,"Sim")</f>
        <v>0</v>
      </c>
      <c r="AE129" s="27" t="e">
        <f t="shared" si="41"/>
        <v>#DIV/0!</v>
      </c>
      <c r="AF129" s="24">
        <f>SUMIFS('Faturamento SP3'!$H$2:$H$692,'Faturamento SP3'!$D$2:$D$692,'Infos Relatório'!$B$84,'Faturamento SP3'!$E$2:$E$692,'Infos Relatório'!$B129,'Faturamento SP3'!$Z$2:$Z$692,'Infos Relatório'!AA$1)</f>
        <v>0</v>
      </c>
      <c r="AG129" s="23">
        <f>COUNTIFS('Faturamento SP3'!$D$2:$D$692,'Infos Relatório'!$B$84,'Faturamento SP3'!$E$2:$E$692,'Infos Relatório'!$B129,'Faturamento SP3'!$Z$2:$Z$692,'Infos Relatório'!AG$1)</f>
        <v>0</v>
      </c>
      <c r="AH129" s="13">
        <f>SUMIFS('Faturamento SP3'!$G$2:$G$692,'Faturamento SP3'!$D$2:$D$692,'Infos Relatório'!$B$84,'Faturamento SP3'!$E$2:$E$692,'Infos Relatório'!$B129,'Faturamento SP3'!$Z$2:$Z$692,'Infos Relatório'!AG$1)</f>
        <v>0</v>
      </c>
      <c r="AI129" s="13">
        <f>SUMIFS('Faturamento SP3'!$J$2:$J$692,'Faturamento SP3'!$D$2:$D$692,'Infos Relatório'!$B$84,'Faturamento SP3'!$E$2:$E$692,'Infos Relatório'!$B129,'Faturamento SP3'!$Z$2:$Z$692,'Infos Relatório'!AG$1)</f>
        <v>0</v>
      </c>
      <c r="AJ129" s="14">
        <f>SUMIFS('Faturamento SP3'!$O$2:$O$692,'Faturamento SP3'!$D$2:$D$692,'Infos Relatório'!$B$84,'Faturamento SP3'!$E$2:$E$692,'Infos Relatório'!$B129,'Faturamento SP3'!$Z$2:$Z$692,'Infos Relatório'!AG$1,'Faturamento SP3'!$T$2:$T$692,"Sim")+SUMIFS('Faturamento SP3'!$P$2:$P$692,'Faturamento SP3'!$D$2:$D$692,'Infos Relatório'!$B$84,'Faturamento SP3'!$E$2:$E$692,'Infos Relatório'!$B129,'Faturamento SP3'!$Z$2:$Z$692,'Infos Relatório'!AG$1,'Faturamento SP3'!$T$2:$T$692,"Sim")</f>
        <v>0</v>
      </c>
      <c r="AK129" s="27" t="e">
        <f t="shared" si="42"/>
        <v>#DIV/0!</v>
      </c>
      <c r="AL129" s="24">
        <f>SUMIFS('Faturamento SP3'!$H$2:$H$692,'Faturamento SP3'!$D$2:$D$692,'Infos Relatório'!$B$84,'Faturamento SP3'!$E$2:$E$692,'Infos Relatório'!$B129,'Faturamento SP3'!$Z$2:$Z$692,'Infos Relatório'!AG$1)</f>
        <v>0</v>
      </c>
      <c r="AM129" s="23">
        <f>COUNTIFS('Faturamento SP3'!$D$2:$D$692,'Infos Relatório'!$B$84,'Faturamento SP3'!$E$2:$E$692,'Infos Relatório'!$B129,'Faturamento SP3'!$Z$2:$Z$692,'Infos Relatório'!AM$1)</f>
        <v>0</v>
      </c>
      <c r="AN129" s="13">
        <f>SUMIFS('Faturamento SP3'!$G$2:$G$692,'Faturamento SP3'!$D$2:$D$692,'Infos Relatório'!$B$84,'Faturamento SP3'!$E$2:$E$692,'Infos Relatório'!$B129,'Faturamento SP3'!$Z$2:$Z$692,'Infos Relatório'!AM$1)</f>
        <v>0</v>
      </c>
      <c r="AO129" s="13">
        <f>SUMIFS('Faturamento SP3'!$J$2:$J$692,'Faturamento SP3'!$D$2:$D$692,'Infos Relatório'!$B$84,'Faturamento SP3'!$E$2:$E$692,'Infos Relatório'!$B129,'Faturamento SP3'!$Z$2:$Z$692,'Infos Relatório'!AM$1)</f>
        <v>0</v>
      </c>
      <c r="AP129" s="14">
        <f>SUMIFS('Faturamento SP3'!$O$2:$O$692,'Faturamento SP3'!$D$2:$D$692,'Infos Relatório'!$B$84,'Faturamento SP3'!$E$2:$E$692,'Infos Relatório'!$B129,'Faturamento SP3'!$Z$2:$Z$692,'Infos Relatório'!AM$1,'Faturamento SP3'!$T$2:$T$692,"Sim")+SUMIFS('Faturamento SP3'!$P$2:$P$692,'Faturamento SP3'!$D$2:$D$692,'Infos Relatório'!$B$84,'Faturamento SP3'!$E$2:$E$692,'Infos Relatório'!$B129,'Faturamento SP3'!$Z$2:$Z$692,'Infos Relatório'!AM$1,'Faturamento SP3'!$T$2:$T$692,"Sim")</f>
        <v>0</v>
      </c>
      <c r="AQ129" s="27" t="e">
        <f t="shared" si="43"/>
        <v>#DIV/0!</v>
      </c>
      <c r="AR129" s="24">
        <f>SUMIFS('Faturamento SP3'!$H$2:$H$692,'Faturamento SP3'!$D$2:$D$692,'Infos Relatório'!$B$84,'Faturamento SP3'!$E$2:$E$692,'Infos Relatório'!$B129,'Faturamento SP3'!$Z$2:$Z$692,'Infos Relatório'!AM$1)</f>
        <v>0</v>
      </c>
      <c r="AS129" s="23">
        <f>COUNTIFS('Faturamento SP3'!$D$2:$D$692,'Infos Relatório'!$B$84,'Faturamento SP3'!$E$2:$E$692,'Infos Relatório'!$B129,'Faturamento SP3'!$Z$2:$Z$692,'Infos Relatório'!AS$1)</f>
        <v>0</v>
      </c>
      <c r="AT129" s="13">
        <f>SUMIFS('Faturamento SP3'!$G$2:$G$692,'Faturamento SP3'!$D$2:$D$692,'Infos Relatório'!$B$84,'Faturamento SP3'!$E$2:$E$692,'Infos Relatório'!$B129,'Faturamento SP3'!$Z$2:$Z$692,'Infos Relatório'!AS$1)</f>
        <v>0</v>
      </c>
      <c r="AU129" s="13">
        <f>SUMIFS('Faturamento SP3'!$J$2:$J$692,'Faturamento SP3'!$D$2:$D$692,'Infos Relatório'!$B$84,'Faturamento SP3'!$E$2:$E$692,'Infos Relatório'!$B129,'Faturamento SP3'!$Z$2:$Z$692,'Infos Relatório'!AS$1)</f>
        <v>0</v>
      </c>
      <c r="AV129" s="14">
        <f>SUMIFS('Faturamento SP3'!$O$2:$O$692,'Faturamento SP3'!$D$2:$D$692,'Infos Relatório'!$B$84,'Faturamento SP3'!$E$2:$E$692,'Infos Relatório'!$B129,'Faturamento SP3'!$Z$2:$Z$692,'Infos Relatório'!AS$1,'Faturamento SP3'!$T$2:$T$692,"Sim")+SUMIFS('Faturamento SP3'!$P$2:$P$692,'Faturamento SP3'!$D$2:$D$692,'Infos Relatório'!$B$84,'Faturamento SP3'!$E$2:$E$692,'Infos Relatório'!$B129,'Faturamento SP3'!$Z$2:$Z$692,'Infos Relatório'!AS$1,'Faturamento SP3'!$T$2:$T$692,"Sim")</f>
        <v>0</v>
      </c>
      <c r="AW129" s="27" t="e">
        <f t="shared" si="44"/>
        <v>#DIV/0!</v>
      </c>
      <c r="AX129" s="24">
        <f>SUMIFS('Faturamento SP3'!$H$2:$H$692,'Faturamento SP3'!$D$2:$D$692,'Infos Relatório'!$B$84,'Faturamento SP3'!$E$2:$E$692,'Infos Relatório'!$B129,'Faturamento SP3'!$Z$2:$Z$692,'Infos Relatório'!AS$1)</f>
        <v>0</v>
      </c>
      <c r="AY129" s="23">
        <f>COUNTIFS('Faturamento SP3'!$D$2:$D$692,'Infos Relatório'!$B$84,'Faturamento SP3'!$E$2:$E$692,'Infos Relatório'!$B129,'Faturamento SP3'!$Z$2:$Z$692,'Infos Relatório'!AY$1)</f>
        <v>0</v>
      </c>
      <c r="AZ129" s="13">
        <f>SUMIFS('Faturamento SP3'!$G$2:$G$692,'Faturamento SP3'!$D$2:$D$692,'Infos Relatório'!$B$84,'Faturamento SP3'!$E$2:$E$692,'Infos Relatório'!$B129,'Faturamento SP3'!$Z$2:$Z$692,'Infos Relatório'!AY$1)</f>
        <v>0</v>
      </c>
      <c r="BA129" s="13">
        <f>SUMIFS('Faturamento SP3'!$J$2:$J$692,'Faturamento SP3'!$D$2:$D$692,'Infos Relatório'!$B$84,'Faturamento SP3'!$E$2:$E$692,'Infos Relatório'!$B129,'Faturamento SP3'!$Z$2:$Z$692,'Infos Relatório'!AY$1)</f>
        <v>0</v>
      </c>
      <c r="BB129" s="14">
        <f>SUMIFS('Faturamento SP3'!$O$2:$O$692,'Faturamento SP3'!$D$2:$D$692,'Infos Relatório'!$B$84,'Faturamento SP3'!$E$2:$E$692,'Infos Relatório'!$B129,'Faturamento SP3'!$Z$2:$Z$692,'Infos Relatório'!AY$1,'Faturamento SP3'!$T$2:$T$692,"Sim")+SUMIFS('Faturamento SP3'!$P$2:$P$692,'Faturamento SP3'!$D$2:$D$692,'Infos Relatório'!$B$84,'Faturamento SP3'!$E$2:$E$692,'Infos Relatório'!$B129,'Faturamento SP3'!$Z$2:$Z$692,'Infos Relatório'!AY$1,'Faturamento SP3'!$T$2:$T$692,"Sim")</f>
        <v>0</v>
      </c>
      <c r="BC129" s="27" t="e">
        <f t="shared" si="45"/>
        <v>#DIV/0!</v>
      </c>
      <c r="BD129" s="24">
        <f>SUMIFS('Faturamento SP3'!$H$2:$H$692,'Faturamento SP3'!$D$2:$D$692,'Infos Relatório'!$B$84,'Faturamento SP3'!$E$2:$E$692,'Infos Relatório'!$B129,'Faturamento SP3'!$Z$2:$Z$692,'Infos Relatório'!AY$1)</f>
        <v>0</v>
      </c>
      <c r="BE129" s="23">
        <f>COUNTIFS('Faturamento SP3'!$D$2:$D$692,'Infos Relatório'!$B$84,'Faturamento SP3'!$E$2:$E$692,'Infos Relatório'!$B129,'Faturamento SP3'!$Z$2:$Z$692,'Infos Relatório'!BE$1)</f>
        <v>0</v>
      </c>
      <c r="BF129" s="13">
        <f>SUMIFS('Faturamento SP3'!$G$2:$G$692,'Faturamento SP3'!$D$2:$D$692,'Infos Relatório'!$B$84,'Faturamento SP3'!$E$2:$E$692,'Infos Relatório'!$B129,'Faturamento SP3'!$Z$2:$Z$692,'Infos Relatório'!BE$1)</f>
        <v>0</v>
      </c>
      <c r="BG129" s="13">
        <f>SUMIFS('Faturamento SP3'!$J$2:$J$692,'Faturamento SP3'!$D$2:$D$692,'Infos Relatório'!$B$84,'Faturamento SP3'!$E$2:$E$692,'Infos Relatório'!$B129,'Faturamento SP3'!$Z$2:$Z$692,'Infos Relatório'!BE$1)</f>
        <v>0</v>
      </c>
      <c r="BH129" s="14">
        <f>SUMIFS('Faturamento SP3'!$O$2:$O$692,'Faturamento SP3'!$D$2:$D$692,'Infos Relatório'!$B$84,'Faturamento SP3'!$E$2:$E$692,'Infos Relatório'!$B129,'Faturamento SP3'!$Z$2:$Z$692,'Infos Relatório'!BE$1,'Faturamento SP3'!$T$2:$T$692,"Sim")+SUMIFS('Faturamento SP3'!$P$2:$P$692,'Faturamento SP3'!$D$2:$D$692,'Infos Relatório'!$B$84,'Faturamento SP3'!$E$2:$E$692,'Infos Relatório'!$B129,'Faturamento SP3'!$Z$2:$Z$692,'Infos Relatório'!BE$1,'Faturamento SP3'!$T$2:$T$692,"Sim")</f>
        <v>0</v>
      </c>
      <c r="BI129" s="27" t="e">
        <f t="shared" si="46"/>
        <v>#DIV/0!</v>
      </c>
      <c r="BJ129" s="24">
        <f>SUMIFS('Faturamento SP3'!$H$2:$H$692,'Faturamento SP3'!$D$2:$D$692,'Infos Relatório'!$B$84,'Faturamento SP3'!$E$2:$E$692,'Infos Relatório'!$B129,'Faturamento SP3'!$Z$2:$Z$692,'Infos Relatório'!BE$1)</f>
        <v>0</v>
      </c>
      <c r="BK129" s="23">
        <f>COUNTIFS('Faturamento SP3'!$D$2:$D$692,'Infos Relatório'!$B$84,'Faturamento SP3'!$E$2:$E$692,'Infos Relatório'!$B129,'Faturamento SP3'!$Z$2:$Z$692,'Infos Relatório'!BK$1)</f>
        <v>0</v>
      </c>
      <c r="BL129" s="13">
        <f>SUMIFS('Faturamento SP3'!$G$2:$G$692,'Faturamento SP3'!$D$2:$D$692,'Infos Relatório'!$B$84,'Faturamento SP3'!$E$2:$E$692,'Infos Relatório'!$B129,'Faturamento SP3'!$Z$2:$Z$692,'Infos Relatório'!BK$1)</f>
        <v>0</v>
      </c>
      <c r="BM129" s="13">
        <f>SUMIFS('Faturamento SP3'!$J$2:$J$692,'Faturamento SP3'!$D$2:$D$692,'Infos Relatório'!$B$84,'Faturamento SP3'!$E$2:$E$692,'Infos Relatório'!$B129,'Faturamento SP3'!$Z$2:$Z$692,'Infos Relatório'!BK$1)</f>
        <v>0</v>
      </c>
      <c r="BN129" s="14">
        <f>SUMIFS('Faturamento SP3'!$O$2:$O$692,'Faturamento SP3'!$D$2:$D$692,'Infos Relatório'!$B$84,'Faturamento SP3'!$E$2:$E$692,'Infos Relatório'!$B129,'Faturamento SP3'!$Z$2:$Z$692,'Infos Relatório'!BK$1,'Faturamento SP3'!$T$2:$T$692,"Sim")+SUMIFS('Faturamento SP3'!$P$2:$P$692,'Faturamento SP3'!$D$2:$D$692,'Infos Relatório'!$B$84,'Faturamento SP3'!$E$2:$E$692,'Infos Relatório'!$B129,'Faturamento SP3'!$Z$2:$Z$692,'Infos Relatório'!BK$1,'Faturamento SP3'!$T$2:$T$692,"Sim")</f>
        <v>0</v>
      </c>
      <c r="BO129" s="27" t="e">
        <f t="shared" si="47"/>
        <v>#DIV/0!</v>
      </c>
      <c r="BP129" s="24">
        <f>SUMIFS('Faturamento SP3'!$H$2:$H$692,'Faturamento SP3'!$D$2:$D$692,'Infos Relatório'!$B$84,'Faturamento SP3'!$E$2:$E$692,'Infos Relatório'!$B129,'Faturamento SP3'!$Z$2:$Z$692,'Infos Relatório'!BK$1)</f>
        <v>0</v>
      </c>
      <c r="BQ129" s="23">
        <f>COUNTIFS('Faturamento SP3'!$D$2:$D$692,'Infos Relatório'!$B$84,'Faturamento SP3'!$E$2:$E$692,'Infos Relatório'!$B129,'Faturamento SP3'!$Z$2:$Z$692,'Infos Relatório'!BQ$1)</f>
        <v>0</v>
      </c>
      <c r="BR129" s="13">
        <f>SUMIFS('Faturamento SP3'!$G$2:$G$692,'Faturamento SP3'!$D$2:$D$692,'Infos Relatório'!$B$84,'Faturamento SP3'!$E$2:$E$692,'Infos Relatório'!$B129,'Faturamento SP3'!$Z$2:$Z$692,'Infos Relatório'!BQ$1)</f>
        <v>0</v>
      </c>
      <c r="BS129" s="13">
        <f>SUMIFS('Faturamento SP3'!$J$2:$J$692,'Faturamento SP3'!$D$2:$D$692,'Infos Relatório'!$B$84,'Faturamento SP3'!$E$2:$E$692,'Infos Relatório'!$B129,'Faturamento SP3'!$Z$2:$Z$692,'Infos Relatório'!BQ$1)</f>
        <v>0</v>
      </c>
      <c r="BT129" s="14">
        <f>SUMIFS('Faturamento SP3'!$O$2:$O$692,'Faturamento SP3'!$D$2:$D$692,'Infos Relatório'!$B$84,'Faturamento SP3'!$E$2:$E$692,'Infos Relatório'!$B129,'Faturamento SP3'!$Z$2:$Z$692,'Infos Relatório'!BQ$1,'Faturamento SP3'!$T$2:$T$692,"Sim")+SUMIFS('Faturamento SP3'!$P$2:$P$692,'Faturamento SP3'!$D$2:$D$692,'Infos Relatório'!$B$84,'Faturamento SP3'!$E$2:$E$692,'Infos Relatório'!$B129,'Faturamento SP3'!$Z$2:$Z$692,'Infos Relatório'!BQ$1,'Faturamento SP3'!$T$2:$T$692,"Sim")</f>
        <v>0</v>
      </c>
      <c r="BU129" s="27" t="e">
        <f t="shared" si="48"/>
        <v>#DIV/0!</v>
      </c>
      <c r="BV129" s="24">
        <f>SUMIFS('Faturamento SP3'!$H$2:$H$692,'Faturamento SP3'!$D$2:$D$692,'Infos Relatório'!$B$84,'Faturamento SP3'!$E$2:$E$692,'Infos Relatório'!$B129,'Faturamento SP3'!$Z$2:$Z$692,'Infos Relatório'!BQ$1)</f>
        <v>0</v>
      </c>
    </row>
    <row r="130" spans="2:74">
      <c r="B130" s="17" t="s">
        <v>52</v>
      </c>
      <c r="C130" s="23">
        <f>COUNTIFS('Faturamento SP3'!$D$2:$D$692,'Infos Relatório'!$B$84,'Faturamento SP3'!$E$2:$E$692,'Infos Relatório'!$B130,'Faturamento SP3'!$Z$2:$Z$692,'Infos Relatório'!C$1)</f>
        <v>0</v>
      </c>
      <c r="D130" s="13">
        <f>SUMIFS('Faturamento SP3'!$G$2:$G$692,'Faturamento SP3'!$D$2:$D$692,'Infos Relatório'!$B$84,'Faturamento SP3'!$E$2:$E$692,'Infos Relatório'!$B130,'Faturamento SP3'!$Z$2:$Z$692,'Infos Relatório'!C$1)</f>
        <v>0</v>
      </c>
      <c r="E130" s="13">
        <f>SUMIFS('Faturamento SP3'!$J$2:$J$692,'Faturamento SP3'!$D$2:$D$692,'Infos Relatório'!$B$84,'Faturamento SP3'!$E$2:$E$692,'Infos Relatório'!$B130,'Faturamento SP3'!$Z$2:$Z$692,'Infos Relatório'!C$1)</f>
        <v>0</v>
      </c>
      <c r="F130" s="14">
        <f>SUMIFS('Faturamento SP3'!$O$2:$O$692,'Faturamento SP3'!$D$2:$D$692,'Infos Relatório'!$B$84,'Faturamento SP3'!$E$2:$E$692,'Infos Relatório'!$B130,'Faturamento SP3'!$Z$2:$Z$692,'Infos Relatório'!C$1,'Faturamento SP3'!$T$2:$T$692,"Sim")+SUMIFS('Faturamento SP3'!$P$2:$P$692,'Faturamento SP3'!$D$2:$D$692,'Infos Relatório'!$B$84,'Faturamento SP3'!$E$2:$E$692,'Infos Relatório'!$B130,'Faturamento SP3'!$Z$2:$Z$692,'Infos Relatório'!C$1,'Faturamento SP3'!$T$2:$T$692,"Sim")</f>
        <v>0</v>
      </c>
      <c r="G130" s="27" t="e">
        <f t="shared" si="37"/>
        <v>#DIV/0!</v>
      </c>
      <c r="H130" s="24">
        <f>SUMIFS('Faturamento SP3'!$H$2:$H$692,'Faturamento SP3'!$D$2:$D$692,'Infos Relatório'!$B$84,'Faturamento SP3'!$E$2:$E$692,'Infos Relatório'!$B130,'Faturamento SP3'!$Z$2:$Z$692,'Infos Relatório'!C$1)</f>
        <v>0</v>
      </c>
      <c r="I130" s="23">
        <f>COUNTIFS('Faturamento SP3'!$D$2:$D$692,'Infos Relatório'!$B$84,'Faturamento SP3'!$E$2:$E$692,'Infos Relatório'!$B130,'Faturamento SP3'!$Z$2:$Z$692,'Infos Relatório'!I$1)</f>
        <v>0</v>
      </c>
      <c r="J130" s="13">
        <f>SUMIFS('Faturamento SP3'!$G$2:$G$692,'Faturamento SP3'!$D$2:$D$692,'Infos Relatório'!$B$84,'Faturamento SP3'!$E$2:$E$692,'Infos Relatório'!$B130,'Faturamento SP3'!$Z$2:$Z$692,'Infos Relatório'!I$1)</f>
        <v>0</v>
      </c>
      <c r="K130" s="13">
        <f>SUMIFS('Faturamento SP3'!$J$2:$J$692,'Faturamento SP3'!$D$2:$D$692,'Infos Relatório'!$B$84,'Faturamento SP3'!$E$2:$E$692,'Infos Relatório'!$B130,'Faturamento SP3'!$Z$2:$Z$692,'Infos Relatório'!I$1)</f>
        <v>0</v>
      </c>
      <c r="L130" s="14">
        <f>SUMIFS('Faturamento SP3'!$O$2:$O$692,'Faturamento SP3'!$D$2:$D$692,'Infos Relatório'!$B$84,'Faturamento SP3'!$E$2:$E$692,'Infos Relatório'!$B130,'Faturamento SP3'!$Z$2:$Z$692,'Infos Relatório'!I$1,'Faturamento SP3'!$T$2:$T$692,"Sim")+SUMIFS('Faturamento SP3'!$P$2:$P$692,'Faturamento SP3'!$D$2:$D$692,'Infos Relatório'!$B$84,'Faturamento SP3'!$E$2:$E$692,'Infos Relatório'!$B130,'Faturamento SP3'!$Z$2:$Z$692,'Infos Relatório'!I$1,'Faturamento SP3'!$T$2:$T$692,"Sim")</f>
        <v>0</v>
      </c>
      <c r="M130" s="27" t="e">
        <f t="shared" si="38"/>
        <v>#DIV/0!</v>
      </c>
      <c r="N130" s="24">
        <f>SUMIFS('Faturamento SP3'!$H$2:$H$692,'Faturamento SP3'!$D$2:$D$692,'Infos Relatório'!$B$84,'Faturamento SP3'!$E$2:$E$692,'Infos Relatório'!$B130,'Faturamento SP3'!$Z$2:$Z$692,'Infos Relatório'!I$1)</f>
        <v>0</v>
      </c>
      <c r="O130" s="23">
        <f>COUNTIFS('Faturamento SP3'!$D$2:$D$692,'Infos Relatório'!$B$84,'Faturamento SP3'!$E$2:$E$692,'Infos Relatório'!$B130,'Faturamento SP3'!$Z$2:$Z$692,'Infos Relatório'!O$1)</f>
        <v>0</v>
      </c>
      <c r="P130" s="13">
        <f>SUMIFS('Faturamento SP3'!$G$2:$G$692,'Faturamento SP3'!$D$2:$D$692,'Infos Relatório'!$B$84,'Faturamento SP3'!$E$2:$E$692,'Infos Relatório'!$B130,'Faturamento SP3'!$Z$2:$Z$692,'Infos Relatório'!O$1)</f>
        <v>0</v>
      </c>
      <c r="Q130" s="13">
        <f>SUMIFS('Faturamento SP3'!$J$2:$J$692,'Faturamento SP3'!$D$2:$D$692,'Infos Relatório'!$B$84,'Faturamento SP3'!$E$2:$E$692,'Infos Relatório'!$B130,'Faturamento SP3'!$Z$2:$Z$692,'Infos Relatório'!O$1)</f>
        <v>0</v>
      </c>
      <c r="R130" s="14">
        <f>SUMIFS('Faturamento SP3'!$O$2:$O$692,'Faturamento SP3'!$D$2:$D$692,'Infos Relatório'!$B$84,'Faturamento SP3'!$E$2:$E$692,'Infos Relatório'!$B130,'Faturamento SP3'!$Z$2:$Z$692,'Infos Relatório'!O$1,'Faturamento SP3'!$T$2:$T$692,"Sim")+SUMIFS('Faturamento SP3'!$P$2:$P$692,'Faturamento SP3'!$D$2:$D$692,'Infos Relatório'!$B$84,'Faturamento SP3'!$E$2:$E$692,'Infos Relatório'!$B130,'Faturamento SP3'!$Z$2:$Z$692,'Infos Relatório'!O$1,'Faturamento SP3'!$T$2:$T$692,"Sim")</f>
        <v>0</v>
      </c>
      <c r="S130" s="27" t="e">
        <f t="shared" si="39"/>
        <v>#DIV/0!</v>
      </c>
      <c r="T130" s="24">
        <f>SUMIFS('Faturamento SP3'!$H$2:$H$692,'Faturamento SP3'!$D$2:$D$692,'Infos Relatório'!$B$84,'Faturamento SP3'!$E$2:$E$692,'Infos Relatório'!$B130,'Faturamento SP3'!$Z$2:$Z$692,'Infos Relatório'!O$1)</f>
        <v>0</v>
      </c>
      <c r="U130" s="23">
        <f>COUNTIFS('Faturamento SP3'!$D$2:$D$692,'Infos Relatório'!$B$84,'Faturamento SP3'!$E$2:$E$692,'Infos Relatório'!$B130,'Faturamento SP3'!$Z$2:$Z$692,'Infos Relatório'!U$1)</f>
        <v>0</v>
      </c>
      <c r="V130" s="13">
        <f>SUMIFS('Faturamento SP3'!$G$2:$G$692,'Faturamento SP3'!$D$2:$D$692,'Infos Relatório'!$B$84,'Faturamento SP3'!$E$2:$E$692,'Infos Relatório'!$B130,'Faturamento SP3'!$Z$2:$Z$692,'Infos Relatório'!U$1)</f>
        <v>0</v>
      </c>
      <c r="W130" s="13">
        <f>SUMIFS('Faturamento SP3'!$J$2:$J$692,'Faturamento SP3'!$D$2:$D$692,'Infos Relatório'!$B$84,'Faturamento SP3'!$E$2:$E$692,'Infos Relatório'!$B130,'Faturamento SP3'!$Z$2:$Z$692,'Infos Relatório'!U$1)</f>
        <v>0</v>
      </c>
      <c r="X130" s="14">
        <f>SUMIFS('Faturamento SP3'!$O$2:$O$692,'Faturamento SP3'!$D$2:$D$692,'Infos Relatório'!$B$84,'Faturamento SP3'!$E$2:$E$692,'Infos Relatório'!$B130,'Faturamento SP3'!$Z$2:$Z$692,'Infos Relatório'!U$1,'Faturamento SP3'!$T$2:$T$692,"Sim")+SUMIFS('Faturamento SP3'!$P$2:$P$692,'Faturamento SP3'!$D$2:$D$692,'Infos Relatório'!$B$84,'Faturamento SP3'!$E$2:$E$692,'Infos Relatório'!$B130,'Faturamento SP3'!$Z$2:$Z$692,'Infos Relatório'!U$1,'Faturamento SP3'!$T$2:$T$692,"Sim")</f>
        <v>0</v>
      </c>
      <c r="Y130" s="27" t="e">
        <f t="shared" si="40"/>
        <v>#DIV/0!</v>
      </c>
      <c r="Z130" s="24">
        <f>SUMIFS('Faturamento SP3'!$H$2:$H$692,'Faturamento SP3'!$D$2:$D$692,'Infos Relatório'!$B$84,'Faturamento SP3'!$E$2:$E$692,'Infos Relatório'!$B130,'Faturamento SP3'!$Z$2:$Z$692,'Infos Relatório'!U$1)</f>
        <v>0</v>
      </c>
      <c r="AA130" s="23">
        <f>COUNTIFS('Faturamento SP3'!$D$2:$D$692,'Infos Relatório'!$B$84,'Faturamento SP3'!$E$2:$E$692,'Infos Relatório'!$B130,'Faturamento SP3'!$Z$2:$Z$692,'Infos Relatório'!AA$1)</f>
        <v>0</v>
      </c>
      <c r="AB130" s="13">
        <f>SUMIFS('Faturamento SP3'!$G$2:$G$692,'Faturamento SP3'!$D$2:$D$692,'Infos Relatório'!$B$84,'Faturamento SP3'!$E$2:$E$692,'Infos Relatório'!$B130,'Faturamento SP3'!$Z$2:$Z$692,'Infos Relatório'!AA$1)</f>
        <v>0</v>
      </c>
      <c r="AC130" s="13">
        <f>SUMIFS('Faturamento SP3'!$J$2:$J$692,'Faturamento SP3'!$D$2:$D$692,'Infos Relatório'!$B$84,'Faturamento SP3'!$E$2:$E$692,'Infos Relatório'!$B130,'Faturamento SP3'!$Z$2:$Z$692,'Infos Relatório'!AA$1)</f>
        <v>0</v>
      </c>
      <c r="AD130" s="14">
        <f>SUMIFS('Faturamento SP3'!$O$2:$O$692,'Faturamento SP3'!$D$2:$D$692,'Infos Relatório'!$B$84,'Faturamento SP3'!$E$2:$E$692,'Infos Relatório'!$B130,'Faturamento SP3'!$Z$2:$Z$692,'Infos Relatório'!AA$1,'Faturamento SP3'!$T$2:$T$692,"Sim")+SUMIFS('Faturamento SP3'!$P$2:$P$692,'Faturamento SP3'!$D$2:$D$692,'Infos Relatório'!$B$84,'Faturamento SP3'!$E$2:$E$692,'Infos Relatório'!$B130,'Faturamento SP3'!$Z$2:$Z$692,'Infos Relatório'!AA$1,'Faturamento SP3'!$T$2:$T$692,"Sim")</f>
        <v>0</v>
      </c>
      <c r="AE130" s="27" t="e">
        <f t="shared" si="41"/>
        <v>#DIV/0!</v>
      </c>
      <c r="AF130" s="24">
        <f>SUMIFS('Faturamento SP3'!$H$2:$H$692,'Faturamento SP3'!$D$2:$D$692,'Infos Relatório'!$B$84,'Faturamento SP3'!$E$2:$E$692,'Infos Relatório'!$B130,'Faturamento SP3'!$Z$2:$Z$692,'Infos Relatório'!AA$1)</f>
        <v>0</v>
      </c>
      <c r="AG130" s="23">
        <f>COUNTIFS('Faturamento SP3'!$D$2:$D$692,'Infos Relatório'!$B$84,'Faturamento SP3'!$E$2:$E$692,'Infos Relatório'!$B130,'Faturamento SP3'!$Z$2:$Z$692,'Infos Relatório'!AG$1)</f>
        <v>0</v>
      </c>
      <c r="AH130" s="13">
        <f>SUMIFS('Faturamento SP3'!$G$2:$G$692,'Faturamento SP3'!$D$2:$D$692,'Infos Relatório'!$B$84,'Faturamento SP3'!$E$2:$E$692,'Infos Relatório'!$B130,'Faturamento SP3'!$Z$2:$Z$692,'Infos Relatório'!AG$1)</f>
        <v>0</v>
      </c>
      <c r="AI130" s="13">
        <f>SUMIFS('Faturamento SP3'!$J$2:$J$692,'Faturamento SP3'!$D$2:$D$692,'Infos Relatório'!$B$84,'Faturamento SP3'!$E$2:$E$692,'Infos Relatório'!$B130,'Faturamento SP3'!$Z$2:$Z$692,'Infos Relatório'!AG$1)</f>
        <v>0</v>
      </c>
      <c r="AJ130" s="14">
        <f>SUMIFS('Faturamento SP3'!$O$2:$O$692,'Faturamento SP3'!$D$2:$D$692,'Infos Relatório'!$B$84,'Faturamento SP3'!$E$2:$E$692,'Infos Relatório'!$B130,'Faturamento SP3'!$Z$2:$Z$692,'Infos Relatório'!AG$1,'Faturamento SP3'!$T$2:$T$692,"Sim")+SUMIFS('Faturamento SP3'!$P$2:$P$692,'Faturamento SP3'!$D$2:$D$692,'Infos Relatório'!$B$84,'Faturamento SP3'!$E$2:$E$692,'Infos Relatório'!$B130,'Faturamento SP3'!$Z$2:$Z$692,'Infos Relatório'!AG$1,'Faturamento SP3'!$T$2:$T$692,"Sim")</f>
        <v>0</v>
      </c>
      <c r="AK130" s="27" t="e">
        <f t="shared" si="42"/>
        <v>#DIV/0!</v>
      </c>
      <c r="AL130" s="24">
        <f>SUMIFS('Faturamento SP3'!$H$2:$H$692,'Faturamento SP3'!$D$2:$D$692,'Infos Relatório'!$B$84,'Faturamento SP3'!$E$2:$E$692,'Infos Relatório'!$B130,'Faturamento SP3'!$Z$2:$Z$692,'Infos Relatório'!AG$1)</f>
        <v>0</v>
      </c>
      <c r="AM130" s="23">
        <f>COUNTIFS('Faturamento SP3'!$D$2:$D$692,'Infos Relatório'!$B$84,'Faturamento SP3'!$E$2:$E$692,'Infos Relatório'!$B130,'Faturamento SP3'!$Z$2:$Z$692,'Infos Relatório'!AM$1)</f>
        <v>0</v>
      </c>
      <c r="AN130" s="13">
        <f>SUMIFS('Faturamento SP3'!$G$2:$G$692,'Faturamento SP3'!$D$2:$D$692,'Infos Relatório'!$B$84,'Faturamento SP3'!$E$2:$E$692,'Infos Relatório'!$B130,'Faturamento SP3'!$Z$2:$Z$692,'Infos Relatório'!AM$1)</f>
        <v>0</v>
      </c>
      <c r="AO130" s="13">
        <f>SUMIFS('Faturamento SP3'!$J$2:$J$692,'Faturamento SP3'!$D$2:$D$692,'Infos Relatório'!$B$84,'Faturamento SP3'!$E$2:$E$692,'Infos Relatório'!$B130,'Faturamento SP3'!$Z$2:$Z$692,'Infos Relatório'!AM$1)</f>
        <v>0</v>
      </c>
      <c r="AP130" s="14">
        <f>SUMIFS('Faturamento SP3'!$O$2:$O$692,'Faturamento SP3'!$D$2:$D$692,'Infos Relatório'!$B$84,'Faturamento SP3'!$E$2:$E$692,'Infos Relatório'!$B130,'Faturamento SP3'!$Z$2:$Z$692,'Infos Relatório'!AM$1,'Faturamento SP3'!$T$2:$T$692,"Sim")+SUMIFS('Faturamento SP3'!$P$2:$P$692,'Faturamento SP3'!$D$2:$D$692,'Infos Relatório'!$B$84,'Faturamento SP3'!$E$2:$E$692,'Infos Relatório'!$B130,'Faturamento SP3'!$Z$2:$Z$692,'Infos Relatório'!AM$1,'Faturamento SP3'!$T$2:$T$692,"Sim")</f>
        <v>0</v>
      </c>
      <c r="AQ130" s="27" t="e">
        <f t="shared" si="43"/>
        <v>#DIV/0!</v>
      </c>
      <c r="AR130" s="24">
        <f>SUMIFS('Faturamento SP3'!$H$2:$H$692,'Faturamento SP3'!$D$2:$D$692,'Infos Relatório'!$B$84,'Faturamento SP3'!$E$2:$E$692,'Infos Relatório'!$B130,'Faturamento SP3'!$Z$2:$Z$692,'Infos Relatório'!AM$1)</f>
        <v>0</v>
      </c>
      <c r="AS130" s="23">
        <f>COUNTIFS('Faturamento SP3'!$D$2:$D$692,'Infos Relatório'!$B$84,'Faturamento SP3'!$E$2:$E$692,'Infos Relatório'!$B130,'Faturamento SP3'!$Z$2:$Z$692,'Infos Relatório'!AS$1)</f>
        <v>0</v>
      </c>
      <c r="AT130" s="13">
        <f>SUMIFS('Faturamento SP3'!$G$2:$G$692,'Faturamento SP3'!$D$2:$D$692,'Infos Relatório'!$B$84,'Faturamento SP3'!$E$2:$E$692,'Infos Relatório'!$B130,'Faturamento SP3'!$Z$2:$Z$692,'Infos Relatório'!AS$1)</f>
        <v>0</v>
      </c>
      <c r="AU130" s="13">
        <f>SUMIFS('Faturamento SP3'!$J$2:$J$692,'Faturamento SP3'!$D$2:$D$692,'Infos Relatório'!$B$84,'Faturamento SP3'!$E$2:$E$692,'Infos Relatório'!$B130,'Faturamento SP3'!$Z$2:$Z$692,'Infos Relatório'!AS$1)</f>
        <v>0</v>
      </c>
      <c r="AV130" s="14">
        <f>SUMIFS('Faturamento SP3'!$O$2:$O$692,'Faturamento SP3'!$D$2:$D$692,'Infos Relatório'!$B$84,'Faturamento SP3'!$E$2:$E$692,'Infos Relatório'!$B130,'Faturamento SP3'!$Z$2:$Z$692,'Infos Relatório'!AS$1,'Faturamento SP3'!$T$2:$T$692,"Sim")+SUMIFS('Faturamento SP3'!$P$2:$P$692,'Faturamento SP3'!$D$2:$D$692,'Infos Relatório'!$B$84,'Faturamento SP3'!$E$2:$E$692,'Infos Relatório'!$B130,'Faturamento SP3'!$Z$2:$Z$692,'Infos Relatório'!AS$1,'Faturamento SP3'!$T$2:$T$692,"Sim")</f>
        <v>0</v>
      </c>
      <c r="AW130" s="27" t="e">
        <f t="shared" si="44"/>
        <v>#DIV/0!</v>
      </c>
      <c r="AX130" s="24">
        <f>SUMIFS('Faturamento SP3'!$H$2:$H$692,'Faturamento SP3'!$D$2:$D$692,'Infos Relatório'!$B$84,'Faturamento SP3'!$E$2:$E$692,'Infos Relatório'!$B130,'Faturamento SP3'!$Z$2:$Z$692,'Infos Relatório'!AS$1)</f>
        <v>0</v>
      </c>
      <c r="AY130" s="23">
        <f>COUNTIFS('Faturamento SP3'!$D$2:$D$692,'Infos Relatório'!$B$84,'Faturamento SP3'!$E$2:$E$692,'Infos Relatório'!$B130,'Faturamento SP3'!$Z$2:$Z$692,'Infos Relatório'!AY$1)</f>
        <v>0</v>
      </c>
      <c r="AZ130" s="13">
        <f>SUMIFS('Faturamento SP3'!$G$2:$G$692,'Faturamento SP3'!$D$2:$D$692,'Infos Relatório'!$B$84,'Faturamento SP3'!$E$2:$E$692,'Infos Relatório'!$B130,'Faturamento SP3'!$Z$2:$Z$692,'Infos Relatório'!AY$1)</f>
        <v>0</v>
      </c>
      <c r="BA130" s="13">
        <f>SUMIFS('Faturamento SP3'!$J$2:$J$692,'Faturamento SP3'!$D$2:$D$692,'Infos Relatório'!$B$84,'Faturamento SP3'!$E$2:$E$692,'Infos Relatório'!$B130,'Faturamento SP3'!$Z$2:$Z$692,'Infos Relatório'!AY$1)</f>
        <v>0</v>
      </c>
      <c r="BB130" s="14">
        <f>SUMIFS('Faturamento SP3'!$O$2:$O$692,'Faturamento SP3'!$D$2:$D$692,'Infos Relatório'!$B$84,'Faturamento SP3'!$E$2:$E$692,'Infos Relatório'!$B130,'Faturamento SP3'!$Z$2:$Z$692,'Infos Relatório'!AY$1,'Faturamento SP3'!$T$2:$T$692,"Sim")+SUMIFS('Faturamento SP3'!$P$2:$P$692,'Faturamento SP3'!$D$2:$D$692,'Infos Relatório'!$B$84,'Faturamento SP3'!$E$2:$E$692,'Infos Relatório'!$B130,'Faturamento SP3'!$Z$2:$Z$692,'Infos Relatório'!AY$1,'Faturamento SP3'!$T$2:$T$692,"Sim")</f>
        <v>0</v>
      </c>
      <c r="BC130" s="27" t="e">
        <f t="shared" si="45"/>
        <v>#DIV/0!</v>
      </c>
      <c r="BD130" s="24">
        <f>SUMIFS('Faturamento SP3'!$H$2:$H$692,'Faturamento SP3'!$D$2:$D$692,'Infos Relatório'!$B$84,'Faturamento SP3'!$E$2:$E$692,'Infos Relatório'!$B130,'Faturamento SP3'!$Z$2:$Z$692,'Infos Relatório'!AY$1)</f>
        <v>0</v>
      </c>
      <c r="BE130" s="23">
        <f>COUNTIFS('Faturamento SP3'!$D$2:$D$692,'Infos Relatório'!$B$84,'Faturamento SP3'!$E$2:$E$692,'Infos Relatório'!$B130,'Faturamento SP3'!$Z$2:$Z$692,'Infos Relatório'!BE$1)</f>
        <v>0</v>
      </c>
      <c r="BF130" s="13">
        <f>SUMIFS('Faturamento SP3'!$G$2:$G$692,'Faturamento SP3'!$D$2:$D$692,'Infos Relatório'!$B$84,'Faturamento SP3'!$E$2:$E$692,'Infos Relatório'!$B130,'Faturamento SP3'!$Z$2:$Z$692,'Infos Relatório'!BE$1)</f>
        <v>0</v>
      </c>
      <c r="BG130" s="13">
        <f>SUMIFS('Faturamento SP3'!$J$2:$J$692,'Faturamento SP3'!$D$2:$D$692,'Infos Relatório'!$B$84,'Faturamento SP3'!$E$2:$E$692,'Infos Relatório'!$B130,'Faturamento SP3'!$Z$2:$Z$692,'Infos Relatório'!BE$1)</f>
        <v>0</v>
      </c>
      <c r="BH130" s="14">
        <f>SUMIFS('Faturamento SP3'!$O$2:$O$692,'Faturamento SP3'!$D$2:$D$692,'Infos Relatório'!$B$84,'Faturamento SP3'!$E$2:$E$692,'Infos Relatório'!$B130,'Faturamento SP3'!$Z$2:$Z$692,'Infos Relatório'!BE$1,'Faturamento SP3'!$T$2:$T$692,"Sim")+SUMIFS('Faturamento SP3'!$P$2:$P$692,'Faturamento SP3'!$D$2:$D$692,'Infos Relatório'!$B$84,'Faturamento SP3'!$E$2:$E$692,'Infos Relatório'!$B130,'Faturamento SP3'!$Z$2:$Z$692,'Infos Relatório'!BE$1,'Faturamento SP3'!$T$2:$T$692,"Sim")</f>
        <v>0</v>
      </c>
      <c r="BI130" s="27" t="e">
        <f t="shared" si="46"/>
        <v>#DIV/0!</v>
      </c>
      <c r="BJ130" s="24">
        <f>SUMIFS('Faturamento SP3'!$H$2:$H$692,'Faturamento SP3'!$D$2:$D$692,'Infos Relatório'!$B$84,'Faturamento SP3'!$E$2:$E$692,'Infos Relatório'!$B130,'Faturamento SP3'!$Z$2:$Z$692,'Infos Relatório'!BE$1)</f>
        <v>0</v>
      </c>
      <c r="BK130" s="23">
        <f>COUNTIFS('Faturamento SP3'!$D$2:$D$692,'Infos Relatório'!$B$84,'Faturamento SP3'!$E$2:$E$692,'Infos Relatório'!$B130,'Faturamento SP3'!$Z$2:$Z$692,'Infos Relatório'!BK$1)</f>
        <v>0</v>
      </c>
      <c r="BL130" s="13">
        <f>SUMIFS('Faturamento SP3'!$G$2:$G$692,'Faturamento SP3'!$D$2:$D$692,'Infos Relatório'!$B$84,'Faturamento SP3'!$E$2:$E$692,'Infos Relatório'!$B130,'Faturamento SP3'!$Z$2:$Z$692,'Infos Relatório'!BK$1)</f>
        <v>0</v>
      </c>
      <c r="BM130" s="13">
        <f>SUMIFS('Faturamento SP3'!$J$2:$J$692,'Faturamento SP3'!$D$2:$D$692,'Infos Relatório'!$B$84,'Faturamento SP3'!$E$2:$E$692,'Infos Relatório'!$B130,'Faturamento SP3'!$Z$2:$Z$692,'Infos Relatório'!BK$1)</f>
        <v>0</v>
      </c>
      <c r="BN130" s="14">
        <f>SUMIFS('Faturamento SP3'!$O$2:$O$692,'Faturamento SP3'!$D$2:$D$692,'Infos Relatório'!$B$84,'Faturamento SP3'!$E$2:$E$692,'Infos Relatório'!$B130,'Faturamento SP3'!$Z$2:$Z$692,'Infos Relatório'!BK$1,'Faturamento SP3'!$T$2:$T$692,"Sim")+SUMIFS('Faturamento SP3'!$P$2:$P$692,'Faturamento SP3'!$D$2:$D$692,'Infos Relatório'!$B$84,'Faturamento SP3'!$E$2:$E$692,'Infos Relatório'!$B130,'Faturamento SP3'!$Z$2:$Z$692,'Infos Relatório'!BK$1,'Faturamento SP3'!$T$2:$T$692,"Sim")</f>
        <v>0</v>
      </c>
      <c r="BO130" s="27" t="e">
        <f t="shared" si="47"/>
        <v>#DIV/0!</v>
      </c>
      <c r="BP130" s="24">
        <f>SUMIFS('Faturamento SP3'!$H$2:$H$692,'Faturamento SP3'!$D$2:$D$692,'Infos Relatório'!$B$84,'Faturamento SP3'!$E$2:$E$692,'Infos Relatório'!$B130,'Faturamento SP3'!$Z$2:$Z$692,'Infos Relatório'!BK$1)</f>
        <v>0</v>
      </c>
      <c r="BQ130" s="23">
        <f>COUNTIFS('Faturamento SP3'!$D$2:$D$692,'Infos Relatório'!$B$84,'Faturamento SP3'!$E$2:$E$692,'Infos Relatório'!$B130,'Faturamento SP3'!$Z$2:$Z$692,'Infos Relatório'!BQ$1)</f>
        <v>0</v>
      </c>
      <c r="BR130" s="13">
        <f>SUMIFS('Faturamento SP3'!$G$2:$G$692,'Faturamento SP3'!$D$2:$D$692,'Infos Relatório'!$B$84,'Faturamento SP3'!$E$2:$E$692,'Infos Relatório'!$B130,'Faturamento SP3'!$Z$2:$Z$692,'Infos Relatório'!BQ$1)</f>
        <v>0</v>
      </c>
      <c r="BS130" s="13">
        <f>SUMIFS('Faturamento SP3'!$J$2:$J$692,'Faturamento SP3'!$D$2:$D$692,'Infos Relatório'!$B$84,'Faturamento SP3'!$E$2:$E$692,'Infos Relatório'!$B130,'Faturamento SP3'!$Z$2:$Z$692,'Infos Relatório'!BQ$1)</f>
        <v>0</v>
      </c>
      <c r="BT130" s="14">
        <f>SUMIFS('Faturamento SP3'!$O$2:$O$692,'Faturamento SP3'!$D$2:$D$692,'Infos Relatório'!$B$84,'Faturamento SP3'!$E$2:$E$692,'Infos Relatório'!$B130,'Faturamento SP3'!$Z$2:$Z$692,'Infos Relatório'!BQ$1,'Faturamento SP3'!$T$2:$T$692,"Sim")+SUMIFS('Faturamento SP3'!$P$2:$P$692,'Faturamento SP3'!$D$2:$D$692,'Infos Relatório'!$B$84,'Faturamento SP3'!$E$2:$E$692,'Infos Relatório'!$B130,'Faturamento SP3'!$Z$2:$Z$692,'Infos Relatório'!BQ$1,'Faturamento SP3'!$T$2:$T$692,"Sim")</f>
        <v>0</v>
      </c>
      <c r="BU130" s="27" t="e">
        <f t="shared" si="48"/>
        <v>#DIV/0!</v>
      </c>
      <c r="BV130" s="24">
        <f>SUMIFS('Faturamento SP3'!$H$2:$H$692,'Faturamento SP3'!$D$2:$D$692,'Infos Relatório'!$B$84,'Faturamento SP3'!$E$2:$E$692,'Infos Relatório'!$B130,'Faturamento SP3'!$Z$2:$Z$692,'Infos Relatório'!BQ$1)</f>
        <v>0</v>
      </c>
    </row>
    <row r="131" spans="2:74">
      <c r="B131" s="17" t="s">
        <v>53</v>
      </c>
      <c r="C131" s="23">
        <f>COUNTIFS('Faturamento SP3'!$D$2:$D$692,'Infos Relatório'!$B$84,'Faturamento SP3'!$E$2:$E$692,'Infos Relatório'!$B131,'Faturamento SP3'!$Z$2:$Z$692,'Infos Relatório'!C$1)</f>
        <v>0</v>
      </c>
      <c r="D131" s="13">
        <f>SUMIFS('Faturamento SP3'!$G$2:$G$692,'Faturamento SP3'!$D$2:$D$692,'Infos Relatório'!$B$84,'Faturamento SP3'!$E$2:$E$692,'Infos Relatório'!$B131,'Faturamento SP3'!$Z$2:$Z$692,'Infos Relatório'!C$1)</f>
        <v>0</v>
      </c>
      <c r="E131" s="13">
        <f>SUMIFS('Faturamento SP3'!$J$2:$J$692,'Faturamento SP3'!$D$2:$D$692,'Infos Relatório'!$B$84,'Faturamento SP3'!$E$2:$E$692,'Infos Relatório'!$B131,'Faturamento SP3'!$Z$2:$Z$692,'Infos Relatório'!C$1)</f>
        <v>0</v>
      </c>
      <c r="F131" s="14">
        <f>SUMIFS('Faturamento SP3'!$O$2:$O$692,'Faturamento SP3'!$D$2:$D$692,'Infos Relatório'!$B$84,'Faturamento SP3'!$E$2:$E$692,'Infos Relatório'!$B131,'Faturamento SP3'!$Z$2:$Z$692,'Infos Relatório'!C$1,'Faturamento SP3'!$T$2:$T$692,"Sim")+SUMIFS('Faturamento SP3'!$P$2:$P$692,'Faturamento SP3'!$D$2:$D$692,'Infos Relatório'!$B$84,'Faturamento SP3'!$E$2:$E$692,'Infos Relatório'!$B131,'Faturamento SP3'!$Z$2:$Z$692,'Infos Relatório'!C$1,'Faturamento SP3'!$T$2:$T$692,"Sim")</f>
        <v>0</v>
      </c>
      <c r="G131" s="27" t="e">
        <f t="shared" si="37"/>
        <v>#DIV/0!</v>
      </c>
      <c r="H131" s="24">
        <f>SUMIFS('Faturamento SP3'!$H$2:$H$692,'Faturamento SP3'!$D$2:$D$692,'Infos Relatório'!$B$84,'Faturamento SP3'!$E$2:$E$692,'Infos Relatório'!$B131,'Faturamento SP3'!$Z$2:$Z$692,'Infos Relatório'!C$1)</f>
        <v>0</v>
      </c>
      <c r="I131" s="23">
        <f>COUNTIFS('Faturamento SP3'!$D$2:$D$692,'Infos Relatório'!$B$84,'Faturamento SP3'!$E$2:$E$692,'Infos Relatório'!$B131,'Faturamento SP3'!$Z$2:$Z$692,'Infos Relatório'!I$1)</f>
        <v>0</v>
      </c>
      <c r="J131" s="13">
        <f>SUMIFS('Faturamento SP3'!$G$2:$G$692,'Faturamento SP3'!$D$2:$D$692,'Infos Relatório'!$B$84,'Faturamento SP3'!$E$2:$E$692,'Infos Relatório'!$B131,'Faturamento SP3'!$Z$2:$Z$692,'Infos Relatório'!I$1)</f>
        <v>0</v>
      </c>
      <c r="K131" s="13">
        <f>SUMIFS('Faturamento SP3'!$J$2:$J$692,'Faturamento SP3'!$D$2:$D$692,'Infos Relatório'!$B$84,'Faturamento SP3'!$E$2:$E$692,'Infos Relatório'!$B131,'Faturamento SP3'!$Z$2:$Z$692,'Infos Relatório'!I$1)</f>
        <v>0</v>
      </c>
      <c r="L131" s="14">
        <f>SUMIFS('Faturamento SP3'!$O$2:$O$692,'Faturamento SP3'!$D$2:$D$692,'Infos Relatório'!$B$84,'Faturamento SP3'!$E$2:$E$692,'Infos Relatório'!$B131,'Faturamento SP3'!$Z$2:$Z$692,'Infos Relatório'!I$1,'Faturamento SP3'!$T$2:$T$692,"Sim")+SUMIFS('Faturamento SP3'!$P$2:$P$692,'Faturamento SP3'!$D$2:$D$692,'Infos Relatório'!$B$84,'Faturamento SP3'!$E$2:$E$692,'Infos Relatório'!$B131,'Faturamento SP3'!$Z$2:$Z$692,'Infos Relatório'!I$1,'Faturamento SP3'!$T$2:$T$692,"Sim")</f>
        <v>0</v>
      </c>
      <c r="M131" s="27" t="e">
        <f t="shared" si="38"/>
        <v>#DIV/0!</v>
      </c>
      <c r="N131" s="24">
        <f>SUMIFS('Faturamento SP3'!$H$2:$H$692,'Faturamento SP3'!$D$2:$D$692,'Infos Relatório'!$B$84,'Faturamento SP3'!$E$2:$E$692,'Infos Relatório'!$B131,'Faturamento SP3'!$Z$2:$Z$692,'Infos Relatório'!I$1)</f>
        <v>0</v>
      </c>
      <c r="O131" s="23">
        <f>COUNTIFS('Faturamento SP3'!$D$2:$D$692,'Infos Relatório'!$B$84,'Faturamento SP3'!$E$2:$E$692,'Infos Relatório'!$B131,'Faturamento SP3'!$Z$2:$Z$692,'Infos Relatório'!O$1)</f>
        <v>0</v>
      </c>
      <c r="P131" s="13">
        <f>SUMIFS('Faturamento SP3'!$G$2:$G$692,'Faturamento SP3'!$D$2:$D$692,'Infos Relatório'!$B$84,'Faturamento SP3'!$E$2:$E$692,'Infos Relatório'!$B131,'Faturamento SP3'!$Z$2:$Z$692,'Infos Relatório'!O$1)</f>
        <v>0</v>
      </c>
      <c r="Q131" s="13">
        <f>SUMIFS('Faturamento SP3'!$J$2:$J$692,'Faturamento SP3'!$D$2:$D$692,'Infos Relatório'!$B$84,'Faturamento SP3'!$E$2:$E$692,'Infos Relatório'!$B131,'Faturamento SP3'!$Z$2:$Z$692,'Infos Relatório'!O$1)</f>
        <v>0</v>
      </c>
      <c r="R131" s="14">
        <f>SUMIFS('Faturamento SP3'!$O$2:$O$692,'Faturamento SP3'!$D$2:$D$692,'Infos Relatório'!$B$84,'Faturamento SP3'!$E$2:$E$692,'Infos Relatório'!$B131,'Faturamento SP3'!$Z$2:$Z$692,'Infos Relatório'!O$1,'Faturamento SP3'!$T$2:$T$692,"Sim")+SUMIFS('Faturamento SP3'!$P$2:$P$692,'Faturamento SP3'!$D$2:$D$692,'Infos Relatório'!$B$84,'Faturamento SP3'!$E$2:$E$692,'Infos Relatório'!$B131,'Faturamento SP3'!$Z$2:$Z$692,'Infos Relatório'!O$1,'Faturamento SP3'!$T$2:$T$692,"Sim")</f>
        <v>0</v>
      </c>
      <c r="S131" s="27" t="e">
        <f t="shared" si="39"/>
        <v>#DIV/0!</v>
      </c>
      <c r="T131" s="24">
        <f>SUMIFS('Faturamento SP3'!$H$2:$H$692,'Faturamento SP3'!$D$2:$D$692,'Infos Relatório'!$B$84,'Faturamento SP3'!$E$2:$E$692,'Infos Relatório'!$B131,'Faturamento SP3'!$Z$2:$Z$692,'Infos Relatório'!O$1)</f>
        <v>0</v>
      </c>
      <c r="U131" s="23">
        <f>COUNTIFS('Faturamento SP3'!$D$2:$D$692,'Infos Relatório'!$B$84,'Faturamento SP3'!$E$2:$E$692,'Infos Relatório'!$B131,'Faturamento SP3'!$Z$2:$Z$692,'Infos Relatório'!U$1)</f>
        <v>0</v>
      </c>
      <c r="V131" s="13">
        <f>SUMIFS('Faturamento SP3'!$G$2:$G$692,'Faturamento SP3'!$D$2:$D$692,'Infos Relatório'!$B$84,'Faturamento SP3'!$E$2:$E$692,'Infos Relatório'!$B131,'Faturamento SP3'!$Z$2:$Z$692,'Infos Relatório'!U$1)</f>
        <v>0</v>
      </c>
      <c r="W131" s="13">
        <f>SUMIFS('Faturamento SP3'!$J$2:$J$692,'Faturamento SP3'!$D$2:$D$692,'Infos Relatório'!$B$84,'Faturamento SP3'!$E$2:$E$692,'Infos Relatório'!$B131,'Faturamento SP3'!$Z$2:$Z$692,'Infos Relatório'!U$1)</f>
        <v>0</v>
      </c>
      <c r="X131" s="14">
        <f>SUMIFS('Faturamento SP3'!$O$2:$O$692,'Faturamento SP3'!$D$2:$D$692,'Infos Relatório'!$B$84,'Faturamento SP3'!$E$2:$E$692,'Infos Relatório'!$B131,'Faturamento SP3'!$Z$2:$Z$692,'Infos Relatório'!U$1,'Faturamento SP3'!$T$2:$T$692,"Sim")+SUMIFS('Faturamento SP3'!$P$2:$P$692,'Faturamento SP3'!$D$2:$D$692,'Infos Relatório'!$B$84,'Faturamento SP3'!$E$2:$E$692,'Infos Relatório'!$B131,'Faturamento SP3'!$Z$2:$Z$692,'Infos Relatório'!U$1,'Faturamento SP3'!$T$2:$T$692,"Sim")</f>
        <v>0</v>
      </c>
      <c r="Y131" s="27" t="e">
        <f t="shared" si="40"/>
        <v>#DIV/0!</v>
      </c>
      <c r="Z131" s="24">
        <f>SUMIFS('Faturamento SP3'!$H$2:$H$692,'Faturamento SP3'!$D$2:$D$692,'Infos Relatório'!$B$84,'Faturamento SP3'!$E$2:$E$692,'Infos Relatório'!$B131,'Faturamento SP3'!$Z$2:$Z$692,'Infos Relatório'!U$1)</f>
        <v>0</v>
      </c>
      <c r="AA131" s="23">
        <f>COUNTIFS('Faturamento SP3'!$D$2:$D$692,'Infos Relatório'!$B$84,'Faturamento SP3'!$E$2:$E$692,'Infos Relatório'!$B131,'Faturamento SP3'!$Z$2:$Z$692,'Infos Relatório'!AA$1)</f>
        <v>0</v>
      </c>
      <c r="AB131" s="13">
        <f>SUMIFS('Faturamento SP3'!$G$2:$G$692,'Faturamento SP3'!$D$2:$D$692,'Infos Relatório'!$B$84,'Faturamento SP3'!$E$2:$E$692,'Infos Relatório'!$B131,'Faturamento SP3'!$Z$2:$Z$692,'Infos Relatório'!AA$1)</f>
        <v>0</v>
      </c>
      <c r="AC131" s="13">
        <f>SUMIFS('Faturamento SP3'!$J$2:$J$692,'Faturamento SP3'!$D$2:$D$692,'Infos Relatório'!$B$84,'Faturamento SP3'!$E$2:$E$692,'Infos Relatório'!$B131,'Faturamento SP3'!$Z$2:$Z$692,'Infos Relatório'!AA$1)</f>
        <v>0</v>
      </c>
      <c r="AD131" s="14">
        <f>SUMIFS('Faturamento SP3'!$O$2:$O$692,'Faturamento SP3'!$D$2:$D$692,'Infos Relatório'!$B$84,'Faturamento SP3'!$E$2:$E$692,'Infos Relatório'!$B131,'Faturamento SP3'!$Z$2:$Z$692,'Infos Relatório'!AA$1,'Faturamento SP3'!$T$2:$T$692,"Sim")+SUMIFS('Faturamento SP3'!$P$2:$P$692,'Faturamento SP3'!$D$2:$D$692,'Infos Relatório'!$B$84,'Faturamento SP3'!$E$2:$E$692,'Infos Relatório'!$B131,'Faturamento SP3'!$Z$2:$Z$692,'Infos Relatório'!AA$1,'Faturamento SP3'!$T$2:$T$692,"Sim")</f>
        <v>0</v>
      </c>
      <c r="AE131" s="27" t="e">
        <f t="shared" si="41"/>
        <v>#DIV/0!</v>
      </c>
      <c r="AF131" s="24">
        <f>SUMIFS('Faturamento SP3'!$H$2:$H$692,'Faturamento SP3'!$D$2:$D$692,'Infos Relatório'!$B$84,'Faturamento SP3'!$E$2:$E$692,'Infos Relatório'!$B131,'Faturamento SP3'!$Z$2:$Z$692,'Infos Relatório'!AA$1)</f>
        <v>0</v>
      </c>
      <c r="AG131" s="23">
        <f>COUNTIFS('Faturamento SP3'!$D$2:$D$692,'Infos Relatório'!$B$84,'Faturamento SP3'!$E$2:$E$692,'Infos Relatório'!$B131,'Faturamento SP3'!$Z$2:$Z$692,'Infos Relatório'!AG$1)</f>
        <v>0</v>
      </c>
      <c r="AH131" s="13">
        <f>SUMIFS('Faturamento SP3'!$G$2:$G$692,'Faturamento SP3'!$D$2:$D$692,'Infos Relatório'!$B$84,'Faturamento SP3'!$E$2:$E$692,'Infos Relatório'!$B131,'Faturamento SP3'!$Z$2:$Z$692,'Infos Relatório'!AG$1)</f>
        <v>0</v>
      </c>
      <c r="AI131" s="13">
        <f>SUMIFS('Faturamento SP3'!$J$2:$J$692,'Faturamento SP3'!$D$2:$D$692,'Infos Relatório'!$B$84,'Faturamento SP3'!$E$2:$E$692,'Infos Relatório'!$B131,'Faturamento SP3'!$Z$2:$Z$692,'Infos Relatório'!AG$1)</f>
        <v>0</v>
      </c>
      <c r="AJ131" s="14">
        <f>SUMIFS('Faturamento SP3'!$O$2:$O$692,'Faturamento SP3'!$D$2:$D$692,'Infos Relatório'!$B$84,'Faturamento SP3'!$E$2:$E$692,'Infos Relatório'!$B131,'Faturamento SP3'!$Z$2:$Z$692,'Infos Relatório'!AG$1,'Faturamento SP3'!$T$2:$T$692,"Sim")+SUMIFS('Faturamento SP3'!$P$2:$P$692,'Faturamento SP3'!$D$2:$D$692,'Infos Relatório'!$B$84,'Faturamento SP3'!$E$2:$E$692,'Infos Relatório'!$B131,'Faturamento SP3'!$Z$2:$Z$692,'Infos Relatório'!AG$1,'Faturamento SP3'!$T$2:$T$692,"Sim")</f>
        <v>0</v>
      </c>
      <c r="AK131" s="27" t="e">
        <f t="shared" si="42"/>
        <v>#DIV/0!</v>
      </c>
      <c r="AL131" s="24">
        <f>SUMIFS('Faturamento SP3'!$H$2:$H$692,'Faturamento SP3'!$D$2:$D$692,'Infos Relatório'!$B$84,'Faturamento SP3'!$E$2:$E$692,'Infos Relatório'!$B131,'Faturamento SP3'!$Z$2:$Z$692,'Infos Relatório'!AG$1)</f>
        <v>0</v>
      </c>
      <c r="AM131" s="23">
        <f>COUNTIFS('Faturamento SP3'!$D$2:$D$692,'Infos Relatório'!$B$84,'Faturamento SP3'!$E$2:$E$692,'Infos Relatório'!$B131,'Faturamento SP3'!$Z$2:$Z$692,'Infos Relatório'!AM$1)</f>
        <v>0</v>
      </c>
      <c r="AN131" s="13">
        <f>SUMIFS('Faturamento SP3'!$G$2:$G$692,'Faturamento SP3'!$D$2:$D$692,'Infos Relatório'!$B$84,'Faturamento SP3'!$E$2:$E$692,'Infos Relatório'!$B131,'Faturamento SP3'!$Z$2:$Z$692,'Infos Relatório'!AM$1)</f>
        <v>0</v>
      </c>
      <c r="AO131" s="13">
        <f>SUMIFS('Faturamento SP3'!$J$2:$J$692,'Faturamento SP3'!$D$2:$D$692,'Infos Relatório'!$B$84,'Faturamento SP3'!$E$2:$E$692,'Infos Relatório'!$B131,'Faturamento SP3'!$Z$2:$Z$692,'Infos Relatório'!AM$1)</f>
        <v>0</v>
      </c>
      <c r="AP131" s="14">
        <f>SUMIFS('Faturamento SP3'!$O$2:$O$692,'Faturamento SP3'!$D$2:$D$692,'Infos Relatório'!$B$84,'Faturamento SP3'!$E$2:$E$692,'Infos Relatório'!$B131,'Faturamento SP3'!$Z$2:$Z$692,'Infos Relatório'!AM$1,'Faturamento SP3'!$T$2:$T$692,"Sim")+SUMIFS('Faturamento SP3'!$P$2:$P$692,'Faturamento SP3'!$D$2:$D$692,'Infos Relatório'!$B$84,'Faturamento SP3'!$E$2:$E$692,'Infos Relatório'!$B131,'Faturamento SP3'!$Z$2:$Z$692,'Infos Relatório'!AM$1,'Faturamento SP3'!$T$2:$T$692,"Sim")</f>
        <v>0</v>
      </c>
      <c r="AQ131" s="27" t="e">
        <f t="shared" si="43"/>
        <v>#DIV/0!</v>
      </c>
      <c r="AR131" s="24">
        <f>SUMIFS('Faturamento SP3'!$H$2:$H$692,'Faturamento SP3'!$D$2:$D$692,'Infos Relatório'!$B$84,'Faturamento SP3'!$E$2:$E$692,'Infos Relatório'!$B131,'Faturamento SP3'!$Z$2:$Z$692,'Infos Relatório'!AM$1)</f>
        <v>0</v>
      </c>
      <c r="AS131" s="23">
        <f>COUNTIFS('Faturamento SP3'!$D$2:$D$692,'Infos Relatório'!$B$84,'Faturamento SP3'!$E$2:$E$692,'Infos Relatório'!$B131,'Faturamento SP3'!$Z$2:$Z$692,'Infos Relatório'!AS$1)</f>
        <v>0</v>
      </c>
      <c r="AT131" s="13">
        <f>SUMIFS('Faturamento SP3'!$G$2:$G$692,'Faturamento SP3'!$D$2:$D$692,'Infos Relatório'!$B$84,'Faturamento SP3'!$E$2:$E$692,'Infos Relatório'!$B131,'Faturamento SP3'!$Z$2:$Z$692,'Infos Relatório'!AS$1)</f>
        <v>0</v>
      </c>
      <c r="AU131" s="13">
        <f>SUMIFS('Faturamento SP3'!$J$2:$J$692,'Faturamento SP3'!$D$2:$D$692,'Infos Relatório'!$B$84,'Faturamento SP3'!$E$2:$E$692,'Infos Relatório'!$B131,'Faturamento SP3'!$Z$2:$Z$692,'Infos Relatório'!AS$1)</f>
        <v>0</v>
      </c>
      <c r="AV131" s="14">
        <f>SUMIFS('Faturamento SP3'!$O$2:$O$692,'Faturamento SP3'!$D$2:$D$692,'Infos Relatório'!$B$84,'Faturamento SP3'!$E$2:$E$692,'Infos Relatório'!$B131,'Faturamento SP3'!$Z$2:$Z$692,'Infos Relatório'!AS$1,'Faturamento SP3'!$T$2:$T$692,"Sim")+SUMIFS('Faturamento SP3'!$P$2:$P$692,'Faturamento SP3'!$D$2:$D$692,'Infos Relatório'!$B$84,'Faturamento SP3'!$E$2:$E$692,'Infos Relatório'!$B131,'Faturamento SP3'!$Z$2:$Z$692,'Infos Relatório'!AS$1,'Faturamento SP3'!$T$2:$T$692,"Sim")</f>
        <v>0</v>
      </c>
      <c r="AW131" s="27" t="e">
        <f t="shared" si="44"/>
        <v>#DIV/0!</v>
      </c>
      <c r="AX131" s="24">
        <f>SUMIFS('Faturamento SP3'!$H$2:$H$692,'Faturamento SP3'!$D$2:$D$692,'Infos Relatório'!$B$84,'Faturamento SP3'!$E$2:$E$692,'Infos Relatório'!$B131,'Faturamento SP3'!$Z$2:$Z$692,'Infos Relatório'!AS$1)</f>
        <v>0</v>
      </c>
      <c r="AY131" s="23">
        <f>COUNTIFS('Faturamento SP3'!$D$2:$D$692,'Infos Relatório'!$B$84,'Faturamento SP3'!$E$2:$E$692,'Infos Relatório'!$B131,'Faturamento SP3'!$Z$2:$Z$692,'Infos Relatório'!AY$1)</f>
        <v>0</v>
      </c>
      <c r="AZ131" s="13">
        <f>SUMIFS('Faturamento SP3'!$G$2:$G$692,'Faturamento SP3'!$D$2:$D$692,'Infos Relatório'!$B$84,'Faturamento SP3'!$E$2:$E$692,'Infos Relatório'!$B131,'Faturamento SP3'!$Z$2:$Z$692,'Infos Relatório'!AY$1)</f>
        <v>0</v>
      </c>
      <c r="BA131" s="13">
        <f>SUMIFS('Faturamento SP3'!$J$2:$J$692,'Faturamento SP3'!$D$2:$D$692,'Infos Relatório'!$B$84,'Faturamento SP3'!$E$2:$E$692,'Infos Relatório'!$B131,'Faturamento SP3'!$Z$2:$Z$692,'Infos Relatório'!AY$1)</f>
        <v>0</v>
      </c>
      <c r="BB131" s="14">
        <f>SUMIFS('Faturamento SP3'!$O$2:$O$692,'Faturamento SP3'!$D$2:$D$692,'Infos Relatório'!$B$84,'Faturamento SP3'!$E$2:$E$692,'Infos Relatório'!$B131,'Faturamento SP3'!$Z$2:$Z$692,'Infos Relatório'!AY$1,'Faturamento SP3'!$T$2:$T$692,"Sim")+SUMIFS('Faturamento SP3'!$P$2:$P$692,'Faturamento SP3'!$D$2:$D$692,'Infos Relatório'!$B$84,'Faturamento SP3'!$E$2:$E$692,'Infos Relatório'!$B131,'Faturamento SP3'!$Z$2:$Z$692,'Infos Relatório'!AY$1,'Faturamento SP3'!$T$2:$T$692,"Sim")</f>
        <v>0</v>
      </c>
      <c r="BC131" s="27" t="e">
        <f t="shared" si="45"/>
        <v>#DIV/0!</v>
      </c>
      <c r="BD131" s="24">
        <f>SUMIFS('Faturamento SP3'!$H$2:$H$692,'Faturamento SP3'!$D$2:$D$692,'Infos Relatório'!$B$84,'Faturamento SP3'!$E$2:$E$692,'Infos Relatório'!$B131,'Faturamento SP3'!$Z$2:$Z$692,'Infos Relatório'!AY$1)</f>
        <v>0</v>
      </c>
      <c r="BE131" s="23">
        <f>COUNTIFS('Faturamento SP3'!$D$2:$D$692,'Infos Relatório'!$B$84,'Faturamento SP3'!$E$2:$E$692,'Infos Relatório'!$B131,'Faturamento SP3'!$Z$2:$Z$692,'Infos Relatório'!BE$1)</f>
        <v>0</v>
      </c>
      <c r="BF131" s="13">
        <f>SUMIFS('Faturamento SP3'!$G$2:$G$692,'Faturamento SP3'!$D$2:$D$692,'Infos Relatório'!$B$84,'Faturamento SP3'!$E$2:$E$692,'Infos Relatório'!$B131,'Faturamento SP3'!$Z$2:$Z$692,'Infos Relatório'!BE$1)</f>
        <v>0</v>
      </c>
      <c r="BG131" s="13">
        <f>SUMIFS('Faturamento SP3'!$J$2:$J$692,'Faturamento SP3'!$D$2:$D$692,'Infos Relatório'!$B$84,'Faturamento SP3'!$E$2:$E$692,'Infos Relatório'!$B131,'Faturamento SP3'!$Z$2:$Z$692,'Infos Relatório'!BE$1)</f>
        <v>0</v>
      </c>
      <c r="BH131" s="14">
        <f>SUMIFS('Faturamento SP3'!$O$2:$O$692,'Faturamento SP3'!$D$2:$D$692,'Infos Relatório'!$B$84,'Faturamento SP3'!$E$2:$E$692,'Infos Relatório'!$B131,'Faturamento SP3'!$Z$2:$Z$692,'Infos Relatório'!BE$1,'Faturamento SP3'!$T$2:$T$692,"Sim")+SUMIFS('Faturamento SP3'!$P$2:$P$692,'Faturamento SP3'!$D$2:$D$692,'Infos Relatório'!$B$84,'Faturamento SP3'!$E$2:$E$692,'Infos Relatório'!$B131,'Faturamento SP3'!$Z$2:$Z$692,'Infos Relatório'!BE$1,'Faturamento SP3'!$T$2:$T$692,"Sim")</f>
        <v>0</v>
      </c>
      <c r="BI131" s="27" t="e">
        <f t="shared" si="46"/>
        <v>#DIV/0!</v>
      </c>
      <c r="BJ131" s="24">
        <f>SUMIFS('Faturamento SP3'!$H$2:$H$692,'Faturamento SP3'!$D$2:$D$692,'Infos Relatório'!$B$84,'Faturamento SP3'!$E$2:$E$692,'Infos Relatório'!$B131,'Faturamento SP3'!$Z$2:$Z$692,'Infos Relatório'!BE$1)</f>
        <v>0</v>
      </c>
      <c r="BK131" s="23">
        <f>COUNTIFS('Faturamento SP3'!$D$2:$D$692,'Infos Relatório'!$B$84,'Faturamento SP3'!$E$2:$E$692,'Infos Relatório'!$B131,'Faturamento SP3'!$Z$2:$Z$692,'Infos Relatório'!BK$1)</f>
        <v>0</v>
      </c>
      <c r="BL131" s="13">
        <f>SUMIFS('Faturamento SP3'!$G$2:$G$692,'Faturamento SP3'!$D$2:$D$692,'Infos Relatório'!$B$84,'Faturamento SP3'!$E$2:$E$692,'Infos Relatório'!$B131,'Faturamento SP3'!$Z$2:$Z$692,'Infos Relatório'!BK$1)</f>
        <v>0</v>
      </c>
      <c r="BM131" s="13">
        <f>SUMIFS('Faturamento SP3'!$J$2:$J$692,'Faturamento SP3'!$D$2:$D$692,'Infos Relatório'!$B$84,'Faturamento SP3'!$E$2:$E$692,'Infos Relatório'!$B131,'Faturamento SP3'!$Z$2:$Z$692,'Infos Relatório'!BK$1)</f>
        <v>0</v>
      </c>
      <c r="BN131" s="14">
        <f>SUMIFS('Faturamento SP3'!$O$2:$O$692,'Faturamento SP3'!$D$2:$D$692,'Infos Relatório'!$B$84,'Faturamento SP3'!$E$2:$E$692,'Infos Relatório'!$B131,'Faturamento SP3'!$Z$2:$Z$692,'Infos Relatório'!BK$1,'Faturamento SP3'!$T$2:$T$692,"Sim")+SUMIFS('Faturamento SP3'!$P$2:$P$692,'Faturamento SP3'!$D$2:$D$692,'Infos Relatório'!$B$84,'Faturamento SP3'!$E$2:$E$692,'Infos Relatório'!$B131,'Faturamento SP3'!$Z$2:$Z$692,'Infos Relatório'!BK$1,'Faturamento SP3'!$T$2:$T$692,"Sim")</f>
        <v>0</v>
      </c>
      <c r="BO131" s="27" t="e">
        <f t="shared" si="47"/>
        <v>#DIV/0!</v>
      </c>
      <c r="BP131" s="24">
        <f>SUMIFS('Faturamento SP3'!$H$2:$H$692,'Faturamento SP3'!$D$2:$D$692,'Infos Relatório'!$B$84,'Faturamento SP3'!$E$2:$E$692,'Infos Relatório'!$B131,'Faturamento SP3'!$Z$2:$Z$692,'Infos Relatório'!BK$1)</f>
        <v>0</v>
      </c>
      <c r="BQ131" s="23">
        <f>COUNTIFS('Faturamento SP3'!$D$2:$D$692,'Infos Relatório'!$B$84,'Faturamento SP3'!$E$2:$E$692,'Infos Relatório'!$B131,'Faturamento SP3'!$Z$2:$Z$692,'Infos Relatório'!BQ$1)</f>
        <v>0</v>
      </c>
      <c r="BR131" s="13">
        <f>SUMIFS('Faturamento SP3'!$G$2:$G$692,'Faturamento SP3'!$D$2:$D$692,'Infos Relatório'!$B$84,'Faturamento SP3'!$E$2:$E$692,'Infos Relatório'!$B131,'Faturamento SP3'!$Z$2:$Z$692,'Infos Relatório'!BQ$1)</f>
        <v>0</v>
      </c>
      <c r="BS131" s="13">
        <f>SUMIFS('Faturamento SP3'!$J$2:$J$692,'Faturamento SP3'!$D$2:$D$692,'Infos Relatório'!$B$84,'Faturamento SP3'!$E$2:$E$692,'Infos Relatório'!$B131,'Faturamento SP3'!$Z$2:$Z$692,'Infos Relatório'!BQ$1)</f>
        <v>0</v>
      </c>
      <c r="BT131" s="14">
        <f>SUMIFS('Faturamento SP3'!$O$2:$O$692,'Faturamento SP3'!$D$2:$D$692,'Infos Relatório'!$B$84,'Faturamento SP3'!$E$2:$E$692,'Infos Relatório'!$B131,'Faturamento SP3'!$Z$2:$Z$692,'Infos Relatório'!BQ$1,'Faturamento SP3'!$T$2:$T$692,"Sim")+SUMIFS('Faturamento SP3'!$P$2:$P$692,'Faturamento SP3'!$D$2:$D$692,'Infos Relatório'!$B$84,'Faturamento SP3'!$E$2:$E$692,'Infos Relatório'!$B131,'Faturamento SP3'!$Z$2:$Z$692,'Infos Relatório'!BQ$1,'Faturamento SP3'!$T$2:$T$692,"Sim")</f>
        <v>0</v>
      </c>
      <c r="BU131" s="27" t="e">
        <f t="shared" si="48"/>
        <v>#DIV/0!</v>
      </c>
      <c r="BV131" s="24">
        <f>SUMIFS('Faturamento SP3'!$H$2:$H$692,'Faturamento SP3'!$D$2:$D$692,'Infos Relatório'!$B$84,'Faturamento SP3'!$E$2:$E$692,'Infos Relatório'!$B131,'Faturamento SP3'!$Z$2:$Z$692,'Infos Relatório'!BQ$1)</f>
        <v>0</v>
      </c>
    </row>
    <row r="132" spans="2:74">
      <c r="B132" s="17" t="s">
        <v>54</v>
      </c>
      <c r="C132" s="23">
        <f>COUNTIFS('Faturamento SP3'!$D$2:$D$692,'Infos Relatório'!$B$84,'Faturamento SP3'!$E$2:$E$692,'Infos Relatório'!$B132,'Faturamento SP3'!$Z$2:$Z$692,'Infos Relatório'!C$1)</f>
        <v>0</v>
      </c>
      <c r="D132" s="13">
        <f>SUMIFS('Faturamento SP3'!$G$2:$G$692,'Faturamento SP3'!$D$2:$D$692,'Infos Relatório'!$B$84,'Faturamento SP3'!$E$2:$E$692,'Infos Relatório'!$B132,'Faturamento SP3'!$Z$2:$Z$692,'Infos Relatório'!C$1)</f>
        <v>0</v>
      </c>
      <c r="E132" s="13">
        <f>SUMIFS('Faturamento SP3'!$J$2:$J$692,'Faturamento SP3'!$D$2:$D$692,'Infos Relatório'!$B$84,'Faturamento SP3'!$E$2:$E$692,'Infos Relatório'!$B132,'Faturamento SP3'!$Z$2:$Z$692,'Infos Relatório'!C$1)</f>
        <v>0</v>
      </c>
      <c r="F132" s="14">
        <f>SUMIFS('Faturamento SP3'!$O$2:$O$692,'Faturamento SP3'!$D$2:$D$692,'Infos Relatório'!$B$84,'Faturamento SP3'!$E$2:$E$692,'Infos Relatório'!$B132,'Faturamento SP3'!$Z$2:$Z$692,'Infos Relatório'!C$1,'Faturamento SP3'!$T$2:$T$692,"Sim")+SUMIFS('Faturamento SP3'!$P$2:$P$692,'Faturamento SP3'!$D$2:$D$692,'Infos Relatório'!$B$84,'Faturamento SP3'!$E$2:$E$692,'Infos Relatório'!$B132,'Faturamento SP3'!$Z$2:$Z$692,'Infos Relatório'!C$1,'Faturamento SP3'!$T$2:$T$692,"Sim")</f>
        <v>0</v>
      </c>
      <c r="G132" s="27" t="e">
        <f t="shared" si="37"/>
        <v>#DIV/0!</v>
      </c>
      <c r="H132" s="24">
        <f>SUMIFS('Faturamento SP3'!$H$2:$H$692,'Faturamento SP3'!$D$2:$D$692,'Infos Relatório'!$B$84,'Faturamento SP3'!$E$2:$E$692,'Infos Relatório'!$B132,'Faturamento SP3'!$Z$2:$Z$692,'Infos Relatório'!C$1)</f>
        <v>0</v>
      </c>
      <c r="I132" s="23">
        <f>COUNTIFS('Faturamento SP3'!$D$2:$D$692,'Infos Relatório'!$B$84,'Faturamento SP3'!$E$2:$E$692,'Infos Relatório'!$B132,'Faturamento SP3'!$Z$2:$Z$692,'Infos Relatório'!I$1)</f>
        <v>0</v>
      </c>
      <c r="J132" s="13">
        <f>SUMIFS('Faturamento SP3'!$G$2:$G$692,'Faturamento SP3'!$D$2:$D$692,'Infos Relatório'!$B$84,'Faturamento SP3'!$E$2:$E$692,'Infos Relatório'!$B132,'Faturamento SP3'!$Z$2:$Z$692,'Infos Relatório'!I$1)</f>
        <v>0</v>
      </c>
      <c r="K132" s="13">
        <f>SUMIFS('Faturamento SP3'!$J$2:$J$692,'Faturamento SP3'!$D$2:$D$692,'Infos Relatório'!$B$84,'Faturamento SP3'!$E$2:$E$692,'Infos Relatório'!$B132,'Faturamento SP3'!$Z$2:$Z$692,'Infos Relatório'!I$1)</f>
        <v>0</v>
      </c>
      <c r="L132" s="14">
        <f>SUMIFS('Faturamento SP3'!$O$2:$O$692,'Faturamento SP3'!$D$2:$D$692,'Infos Relatório'!$B$84,'Faturamento SP3'!$E$2:$E$692,'Infos Relatório'!$B132,'Faturamento SP3'!$Z$2:$Z$692,'Infos Relatório'!I$1,'Faturamento SP3'!$T$2:$T$692,"Sim")+SUMIFS('Faturamento SP3'!$P$2:$P$692,'Faturamento SP3'!$D$2:$D$692,'Infos Relatório'!$B$84,'Faturamento SP3'!$E$2:$E$692,'Infos Relatório'!$B132,'Faturamento SP3'!$Z$2:$Z$692,'Infos Relatório'!I$1,'Faturamento SP3'!$T$2:$T$692,"Sim")</f>
        <v>0</v>
      </c>
      <c r="M132" s="27" t="e">
        <f t="shared" si="38"/>
        <v>#DIV/0!</v>
      </c>
      <c r="N132" s="24">
        <f>SUMIFS('Faturamento SP3'!$H$2:$H$692,'Faturamento SP3'!$D$2:$D$692,'Infos Relatório'!$B$84,'Faturamento SP3'!$E$2:$E$692,'Infos Relatório'!$B132,'Faturamento SP3'!$Z$2:$Z$692,'Infos Relatório'!I$1)</f>
        <v>0</v>
      </c>
      <c r="O132" s="23">
        <f>COUNTIFS('Faturamento SP3'!$D$2:$D$692,'Infos Relatório'!$B$84,'Faturamento SP3'!$E$2:$E$692,'Infos Relatório'!$B132,'Faturamento SP3'!$Z$2:$Z$692,'Infos Relatório'!O$1)</f>
        <v>0</v>
      </c>
      <c r="P132" s="13">
        <f>SUMIFS('Faturamento SP3'!$G$2:$G$692,'Faturamento SP3'!$D$2:$D$692,'Infos Relatório'!$B$84,'Faturamento SP3'!$E$2:$E$692,'Infos Relatório'!$B132,'Faturamento SP3'!$Z$2:$Z$692,'Infos Relatório'!O$1)</f>
        <v>0</v>
      </c>
      <c r="Q132" s="13">
        <f>SUMIFS('Faturamento SP3'!$J$2:$J$692,'Faturamento SP3'!$D$2:$D$692,'Infos Relatório'!$B$84,'Faturamento SP3'!$E$2:$E$692,'Infos Relatório'!$B132,'Faturamento SP3'!$Z$2:$Z$692,'Infos Relatório'!O$1)</f>
        <v>0</v>
      </c>
      <c r="R132" s="14">
        <f>SUMIFS('Faturamento SP3'!$O$2:$O$692,'Faturamento SP3'!$D$2:$D$692,'Infos Relatório'!$B$84,'Faturamento SP3'!$E$2:$E$692,'Infos Relatório'!$B132,'Faturamento SP3'!$Z$2:$Z$692,'Infos Relatório'!O$1,'Faturamento SP3'!$T$2:$T$692,"Sim")+SUMIFS('Faturamento SP3'!$P$2:$P$692,'Faturamento SP3'!$D$2:$D$692,'Infos Relatório'!$B$84,'Faturamento SP3'!$E$2:$E$692,'Infos Relatório'!$B132,'Faturamento SP3'!$Z$2:$Z$692,'Infos Relatório'!O$1,'Faturamento SP3'!$T$2:$T$692,"Sim")</f>
        <v>0</v>
      </c>
      <c r="S132" s="27" t="e">
        <f t="shared" si="39"/>
        <v>#DIV/0!</v>
      </c>
      <c r="T132" s="24">
        <f>SUMIFS('Faturamento SP3'!$H$2:$H$692,'Faturamento SP3'!$D$2:$D$692,'Infos Relatório'!$B$84,'Faturamento SP3'!$E$2:$E$692,'Infos Relatório'!$B132,'Faturamento SP3'!$Z$2:$Z$692,'Infos Relatório'!O$1)</f>
        <v>0</v>
      </c>
      <c r="U132" s="23">
        <f>COUNTIFS('Faturamento SP3'!$D$2:$D$692,'Infos Relatório'!$B$84,'Faturamento SP3'!$E$2:$E$692,'Infos Relatório'!$B132,'Faturamento SP3'!$Z$2:$Z$692,'Infos Relatório'!U$1)</f>
        <v>0</v>
      </c>
      <c r="V132" s="13">
        <f>SUMIFS('Faturamento SP3'!$G$2:$G$692,'Faturamento SP3'!$D$2:$D$692,'Infos Relatório'!$B$84,'Faturamento SP3'!$E$2:$E$692,'Infos Relatório'!$B132,'Faturamento SP3'!$Z$2:$Z$692,'Infos Relatório'!U$1)</f>
        <v>0</v>
      </c>
      <c r="W132" s="13">
        <f>SUMIFS('Faturamento SP3'!$J$2:$J$692,'Faturamento SP3'!$D$2:$D$692,'Infos Relatório'!$B$84,'Faturamento SP3'!$E$2:$E$692,'Infos Relatório'!$B132,'Faturamento SP3'!$Z$2:$Z$692,'Infos Relatório'!U$1)</f>
        <v>0</v>
      </c>
      <c r="X132" s="14">
        <f>SUMIFS('Faturamento SP3'!$O$2:$O$692,'Faturamento SP3'!$D$2:$D$692,'Infos Relatório'!$B$84,'Faturamento SP3'!$E$2:$E$692,'Infos Relatório'!$B132,'Faturamento SP3'!$Z$2:$Z$692,'Infos Relatório'!U$1,'Faturamento SP3'!$T$2:$T$692,"Sim")+SUMIFS('Faturamento SP3'!$P$2:$P$692,'Faturamento SP3'!$D$2:$D$692,'Infos Relatório'!$B$84,'Faturamento SP3'!$E$2:$E$692,'Infos Relatório'!$B132,'Faturamento SP3'!$Z$2:$Z$692,'Infos Relatório'!U$1,'Faturamento SP3'!$T$2:$T$692,"Sim")</f>
        <v>0</v>
      </c>
      <c r="Y132" s="27" t="e">
        <f t="shared" si="40"/>
        <v>#DIV/0!</v>
      </c>
      <c r="Z132" s="24">
        <f>SUMIFS('Faturamento SP3'!$H$2:$H$692,'Faturamento SP3'!$D$2:$D$692,'Infos Relatório'!$B$84,'Faturamento SP3'!$E$2:$E$692,'Infos Relatório'!$B132,'Faturamento SP3'!$Z$2:$Z$692,'Infos Relatório'!U$1)</f>
        <v>0</v>
      </c>
      <c r="AA132" s="23">
        <f>COUNTIFS('Faturamento SP3'!$D$2:$D$692,'Infos Relatório'!$B$84,'Faturamento SP3'!$E$2:$E$692,'Infos Relatório'!$B132,'Faturamento SP3'!$Z$2:$Z$692,'Infos Relatório'!AA$1)</f>
        <v>0</v>
      </c>
      <c r="AB132" s="13">
        <f>SUMIFS('Faturamento SP3'!$G$2:$G$692,'Faturamento SP3'!$D$2:$D$692,'Infos Relatório'!$B$84,'Faturamento SP3'!$E$2:$E$692,'Infos Relatório'!$B132,'Faturamento SP3'!$Z$2:$Z$692,'Infos Relatório'!AA$1)</f>
        <v>0</v>
      </c>
      <c r="AC132" s="13">
        <f>SUMIFS('Faturamento SP3'!$J$2:$J$692,'Faturamento SP3'!$D$2:$D$692,'Infos Relatório'!$B$84,'Faturamento SP3'!$E$2:$E$692,'Infos Relatório'!$B132,'Faturamento SP3'!$Z$2:$Z$692,'Infos Relatório'!AA$1)</f>
        <v>0</v>
      </c>
      <c r="AD132" s="14">
        <f>SUMIFS('Faturamento SP3'!$O$2:$O$692,'Faturamento SP3'!$D$2:$D$692,'Infos Relatório'!$B$84,'Faturamento SP3'!$E$2:$E$692,'Infos Relatório'!$B132,'Faturamento SP3'!$Z$2:$Z$692,'Infos Relatório'!AA$1,'Faturamento SP3'!$T$2:$T$692,"Sim")+SUMIFS('Faturamento SP3'!$P$2:$P$692,'Faturamento SP3'!$D$2:$D$692,'Infos Relatório'!$B$84,'Faturamento SP3'!$E$2:$E$692,'Infos Relatório'!$B132,'Faturamento SP3'!$Z$2:$Z$692,'Infos Relatório'!AA$1,'Faturamento SP3'!$T$2:$T$692,"Sim")</f>
        <v>0</v>
      </c>
      <c r="AE132" s="27" t="e">
        <f t="shared" si="41"/>
        <v>#DIV/0!</v>
      </c>
      <c r="AF132" s="24">
        <f>SUMIFS('Faturamento SP3'!$H$2:$H$692,'Faturamento SP3'!$D$2:$D$692,'Infos Relatório'!$B$84,'Faturamento SP3'!$E$2:$E$692,'Infos Relatório'!$B132,'Faturamento SP3'!$Z$2:$Z$692,'Infos Relatório'!AA$1)</f>
        <v>0</v>
      </c>
      <c r="AG132" s="23">
        <f>COUNTIFS('Faturamento SP3'!$D$2:$D$692,'Infos Relatório'!$B$84,'Faturamento SP3'!$E$2:$E$692,'Infos Relatório'!$B132,'Faturamento SP3'!$Z$2:$Z$692,'Infos Relatório'!AG$1)</f>
        <v>0</v>
      </c>
      <c r="AH132" s="13">
        <f>SUMIFS('Faturamento SP3'!$G$2:$G$692,'Faturamento SP3'!$D$2:$D$692,'Infos Relatório'!$B$84,'Faturamento SP3'!$E$2:$E$692,'Infos Relatório'!$B132,'Faturamento SP3'!$Z$2:$Z$692,'Infos Relatório'!AG$1)</f>
        <v>0</v>
      </c>
      <c r="AI132" s="13">
        <f>SUMIFS('Faturamento SP3'!$J$2:$J$692,'Faturamento SP3'!$D$2:$D$692,'Infos Relatório'!$B$84,'Faturamento SP3'!$E$2:$E$692,'Infos Relatório'!$B132,'Faturamento SP3'!$Z$2:$Z$692,'Infos Relatório'!AG$1)</f>
        <v>0</v>
      </c>
      <c r="AJ132" s="14">
        <f>SUMIFS('Faturamento SP3'!$O$2:$O$692,'Faturamento SP3'!$D$2:$D$692,'Infos Relatório'!$B$84,'Faturamento SP3'!$E$2:$E$692,'Infos Relatório'!$B132,'Faturamento SP3'!$Z$2:$Z$692,'Infos Relatório'!AG$1,'Faturamento SP3'!$T$2:$T$692,"Sim")+SUMIFS('Faturamento SP3'!$P$2:$P$692,'Faturamento SP3'!$D$2:$D$692,'Infos Relatório'!$B$84,'Faturamento SP3'!$E$2:$E$692,'Infos Relatório'!$B132,'Faturamento SP3'!$Z$2:$Z$692,'Infos Relatório'!AG$1,'Faturamento SP3'!$T$2:$T$692,"Sim")</f>
        <v>0</v>
      </c>
      <c r="AK132" s="27" t="e">
        <f t="shared" si="42"/>
        <v>#DIV/0!</v>
      </c>
      <c r="AL132" s="24">
        <f>SUMIFS('Faturamento SP3'!$H$2:$H$692,'Faturamento SP3'!$D$2:$D$692,'Infos Relatório'!$B$84,'Faturamento SP3'!$E$2:$E$692,'Infos Relatório'!$B132,'Faturamento SP3'!$Z$2:$Z$692,'Infos Relatório'!AG$1)</f>
        <v>0</v>
      </c>
      <c r="AM132" s="23">
        <f>COUNTIFS('Faturamento SP3'!$D$2:$D$692,'Infos Relatório'!$B$84,'Faturamento SP3'!$E$2:$E$692,'Infos Relatório'!$B132,'Faturamento SP3'!$Z$2:$Z$692,'Infos Relatório'!AM$1)</f>
        <v>0</v>
      </c>
      <c r="AN132" s="13">
        <f>SUMIFS('Faturamento SP3'!$G$2:$G$692,'Faturamento SP3'!$D$2:$D$692,'Infos Relatório'!$B$84,'Faturamento SP3'!$E$2:$E$692,'Infos Relatório'!$B132,'Faturamento SP3'!$Z$2:$Z$692,'Infos Relatório'!AM$1)</f>
        <v>0</v>
      </c>
      <c r="AO132" s="13">
        <f>SUMIFS('Faturamento SP3'!$J$2:$J$692,'Faturamento SP3'!$D$2:$D$692,'Infos Relatório'!$B$84,'Faturamento SP3'!$E$2:$E$692,'Infos Relatório'!$B132,'Faturamento SP3'!$Z$2:$Z$692,'Infos Relatório'!AM$1)</f>
        <v>0</v>
      </c>
      <c r="AP132" s="14">
        <f>SUMIFS('Faturamento SP3'!$O$2:$O$692,'Faturamento SP3'!$D$2:$D$692,'Infos Relatório'!$B$84,'Faturamento SP3'!$E$2:$E$692,'Infos Relatório'!$B132,'Faturamento SP3'!$Z$2:$Z$692,'Infos Relatório'!AM$1,'Faturamento SP3'!$T$2:$T$692,"Sim")+SUMIFS('Faturamento SP3'!$P$2:$P$692,'Faturamento SP3'!$D$2:$D$692,'Infos Relatório'!$B$84,'Faturamento SP3'!$E$2:$E$692,'Infos Relatório'!$B132,'Faturamento SP3'!$Z$2:$Z$692,'Infos Relatório'!AM$1,'Faturamento SP3'!$T$2:$T$692,"Sim")</f>
        <v>0</v>
      </c>
      <c r="AQ132" s="27" t="e">
        <f t="shared" si="43"/>
        <v>#DIV/0!</v>
      </c>
      <c r="AR132" s="24">
        <f>SUMIFS('Faturamento SP3'!$H$2:$H$692,'Faturamento SP3'!$D$2:$D$692,'Infos Relatório'!$B$84,'Faturamento SP3'!$E$2:$E$692,'Infos Relatório'!$B132,'Faturamento SP3'!$Z$2:$Z$692,'Infos Relatório'!AM$1)</f>
        <v>0</v>
      </c>
      <c r="AS132" s="23">
        <f>COUNTIFS('Faturamento SP3'!$D$2:$D$692,'Infos Relatório'!$B$84,'Faturamento SP3'!$E$2:$E$692,'Infos Relatório'!$B132,'Faturamento SP3'!$Z$2:$Z$692,'Infos Relatório'!AS$1)</f>
        <v>0</v>
      </c>
      <c r="AT132" s="13">
        <f>SUMIFS('Faturamento SP3'!$G$2:$G$692,'Faturamento SP3'!$D$2:$D$692,'Infos Relatório'!$B$84,'Faturamento SP3'!$E$2:$E$692,'Infos Relatório'!$B132,'Faturamento SP3'!$Z$2:$Z$692,'Infos Relatório'!AS$1)</f>
        <v>0</v>
      </c>
      <c r="AU132" s="13">
        <f>SUMIFS('Faturamento SP3'!$J$2:$J$692,'Faturamento SP3'!$D$2:$D$692,'Infos Relatório'!$B$84,'Faturamento SP3'!$E$2:$E$692,'Infos Relatório'!$B132,'Faturamento SP3'!$Z$2:$Z$692,'Infos Relatório'!AS$1)</f>
        <v>0</v>
      </c>
      <c r="AV132" s="14">
        <f>SUMIFS('Faturamento SP3'!$O$2:$O$692,'Faturamento SP3'!$D$2:$D$692,'Infos Relatório'!$B$84,'Faturamento SP3'!$E$2:$E$692,'Infos Relatório'!$B132,'Faturamento SP3'!$Z$2:$Z$692,'Infos Relatório'!AS$1,'Faturamento SP3'!$T$2:$T$692,"Sim")+SUMIFS('Faturamento SP3'!$P$2:$P$692,'Faturamento SP3'!$D$2:$D$692,'Infos Relatório'!$B$84,'Faturamento SP3'!$E$2:$E$692,'Infos Relatório'!$B132,'Faturamento SP3'!$Z$2:$Z$692,'Infos Relatório'!AS$1,'Faturamento SP3'!$T$2:$T$692,"Sim")</f>
        <v>0</v>
      </c>
      <c r="AW132" s="27" t="e">
        <f t="shared" si="44"/>
        <v>#DIV/0!</v>
      </c>
      <c r="AX132" s="24">
        <f>SUMIFS('Faturamento SP3'!$H$2:$H$692,'Faturamento SP3'!$D$2:$D$692,'Infos Relatório'!$B$84,'Faturamento SP3'!$E$2:$E$692,'Infos Relatório'!$B132,'Faturamento SP3'!$Z$2:$Z$692,'Infos Relatório'!AS$1)</f>
        <v>0</v>
      </c>
      <c r="AY132" s="23">
        <f>COUNTIFS('Faturamento SP3'!$D$2:$D$692,'Infos Relatório'!$B$84,'Faturamento SP3'!$E$2:$E$692,'Infos Relatório'!$B132,'Faturamento SP3'!$Z$2:$Z$692,'Infos Relatório'!AY$1)</f>
        <v>0</v>
      </c>
      <c r="AZ132" s="13">
        <f>SUMIFS('Faturamento SP3'!$G$2:$G$692,'Faturamento SP3'!$D$2:$D$692,'Infos Relatório'!$B$84,'Faturamento SP3'!$E$2:$E$692,'Infos Relatório'!$B132,'Faturamento SP3'!$Z$2:$Z$692,'Infos Relatório'!AY$1)</f>
        <v>0</v>
      </c>
      <c r="BA132" s="13">
        <f>SUMIFS('Faturamento SP3'!$J$2:$J$692,'Faturamento SP3'!$D$2:$D$692,'Infos Relatório'!$B$84,'Faturamento SP3'!$E$2:$E$692,'Infos Relatório'!$B132,'Faturamento SP3'!$Z$2:$Z$692,'Infos Relatório'!AY$1)</f>
        <v>0</v>
      </c>
      <c r="BB132" s="14">
        <f>SUMIFS('Faturamento SP3'!$O$2:$O$692,'Faturamento SP3'!$D$2:$D$692,'Infos Relatório'!$B$84,'Faturamento SP3'!$E$2:$E$692,'Infos Relatório'!$B132,'Faturamento SP3'!$Z$2:$Z$692,'Infos Relatório'!AY$1,'Faturamento SP3'!$T$2:$T$692,"Sim")+SUMIFS('Faturamento SP3'!$P$2:$P$692,'Faturamento SP3'!$D$2:$D$692,'Infos Relatório'!$B$84,'Faturamento SP3'!$E$2:$E$692,'Infos Relatório'!$B132,'Faturamento SP3'!$Z$2:$Z$692,'Infos Relatório'!AY$1,'Faturamento SP3'!$T$2:$T$692,"Sim")</f>
        <v>0</v>
      </c>
      <c r="BC132" s="27" t="e">
        <f t="shared" si="45"/>
        <v>#DIV/0!</v>
      </c>
      <c r="BD132" s="24">
        <f>SUMIFS('Faturamento SP3'!$H$2:$H$692,'Faturamento SP3'!$D$2:$D$692,'Infos Relatório'!$B$84,'Faturamento SP3'!$E$2:$E$692,'Infos Relatório'!$B132,'Faturamento SP3'!$Z$2:$Z$692,'Infos Relatório'!AY$1)</f>
        <v>0</v>
      </c>
      <c r="BE132" s="23">
        <f>COUNTIFS('Faturamento SP3'!$D$2:$D$692,'Infos Relatório'!$B$84,'Faturamento SP3'!$E$2:$E$692,'Infos Relatório'!$B132,'Faturamento SP3'!$Z$2:$Z$692,'Infos Relatório'!BE$1)</f>
        <v>0</v>
      </c>
      <c r="BF132" s="13">
        <f>SUMIFS('Faturamento SP3'!$G$2:$G$692,'Faturamento SP3'!$D$2:$D$692,'Infos Relatório'!$B$84,'Faturamento SP3'!$E$2:$E$692,'Infos Relatório'!$B132,'Faturamento SP3'!$Z$2:$Z$692,'Infos Relatório'!BE$1)</f>
        <v>0</v>
      </c>
      <c r="BG132" s="13">
        <f>SUMIFS('Faturamento SP3'!$J$2:$J$692,'Faturamento SP3'!$D$2:$D$692,'Infos Relatório'!$B$84,'Faturamento SP3'!$E$2:$E$692,'Infos Relatório'!$B132,'Faturamento SP3'!$Z$2:$Z$692,'Infos Relatório'!BE$1)</f>
        <v>0</v>
      </c>
      <c r="BH132" s="14">
        <f>SUMIFS('Faturamento SP3'!$O$2:$O$692,'Faturamento SP3'!$D$2:$D$692,'Infos Relatório'!$B$84,'Faturamento SP3'!$E$2:$E$692,'Infos Relatório'!$B132,'Faturamento SP3'!$Z$2:$Z$692,'Infos Relatório'!BE$1,'Faturamento SP3'!$T$2:$T$692,"Sim")+SUMIFS('Faturamento SP3'!$P$2:$P$692,'Faturamento SP3'!$D$2:$D$692,'Infos Relatório'!$B$84,'Faturamento SP3'!$E$2:$E$692,'Infos Relatório'!$B132,'Faturamento SP3'!$Z$2:$Z$692,'Infos Relatório'!BE$1,'Faturamento SP3'!$T$2:$T$692,"Sim")</f>
        <v>0</v>
      </c>
      <c r="BI132" s="27" t="e">
        <f t="shared" si="46"/>
        <v>#DIV/0!</v>
      </c>
      <c r="BJ132" s="24">
        <f>SUMIFS('Faturamento SP3'!$H$2:$H$692,'Faturamento SP3'!$D$2:$D$692,'Infos Relatório'!$B$84,'Faturamento SP3'!$E$2:$E$692,'Infos Relatório'!$B132,'Faturamento SP3'!$Z$2:$Z$692,'Infos Relatório'!BE$1)</f>
        <v>0</v>
      </c>
      <c r="BK132" s="23">
        <f>COUNTIFS('Faturamento SP3'!$D$2:$D$692,'Infos Relatório'!$B$84,'Faturamento SP3'!$E$2:$E$692,'Infos Relatório'!$B132,'Faturamento SP3'!$Z$2:$Z$692,'Infos Relatório'!BK$1)</f>
        <v>0</v>
      </c>
      <c r="BL132" s="13">
        <f>SUMIFS('Faturamento SP3'!$G$2:$G$692,'Faturamento SP3'!$D$2:$D$692,'Infos Relatório'!$B$84,'Faturamento SP3'!$E$2:$E$692,'Infos Relatório'!$B132,'Faturamento SP3'!$Z$2:$Z$692,'Infos Relatório'!BK$1)</f>
        <v>0</v>
      </c>
      <c r="BM132" s="13">
        <f>SUMIFS('Faturamento SP3'!$J$2:$J$692,'Faturamento SP3'!$D$2:$D$692,'Infos Relatório'!$B$84,'Faturamento SP3'!$E$2:$E$692,'Infos Relatório'!$B132,'Faturamento SP3'!$Z$2:$Z$692,'Infos Relatório'!BK$1)</f>
        <v>0</v>
      </c>
      <c r="BN132" s="14">
        <f>SUMIFS('Faturamento SP3'!$O$2:$O$692,'Faturamento SP3'!$D$2:$D$692,'Infos Relatório'!$B$84,'Faturamento SP3'!$E$2:$E$692,'Infos Relatório'!$B132,'Faturamento SP3'!$Z$2:$Z$692,'Infos Relatório'!BK$1,'Faturamento SP3'!$T$2:$T$692,"Sim")+SUMIFS('Faturamento SP3'!$P$2:$P$692,'Faturamento SP3'!$D$2:$D$692,'Infos Relatório'!$B$84,'Faturamento SP3'!$E$2:$E$692,'Infos Relatório'!$B132,'Faturamento SP3'!$Z$2:$Z$692,'Infos Relatório'!BK$1,'Faturamento SP3'!$T$2:$T$692,"Sim")</f>
        <v>0</v>
      </c>
      <c r="BO132" s="27" t="e">
        <f t="shared" si="47"/>
        <v>#DIV/0!</v>
      </c>
      <c r="BP132" s="24">
        <f>SUMIFS('Faturamento SP3'!$H$2:$H$692,'Faturamento SP3'!$D$2:$D$692,'Infos Relatório'!$B$84,'Faturamento SP3'!$E$2:$E$692,'Infos Relatório'!$B132,'Faturamento SP3'!$Z$2:$Z$692,'Infos Relatório'!BK$1)</f>
        <v>0</v>
      </c>
      <c r="BQ132" s="23">
        <f>COUNTIFS('Faturamento SP3'!$D$2:$D$692,'Infos Relatório'!$B$84,'Faturamento SP3'!$E$2:$E$692,'Infos Relatório'!$B132,'Faturamento SP3'!$Z$2:$Z$692,'Infos Relatório'!BQ$1)</f>
        <v>0</v>
      </c>
      <c r="BR132" s="13">
        <f>SUMIFS('Faturamento SP3'!$G$2:$G$692,'Faturamento SP3'!$D$2:$D$692,'Infos Relatório'!$B$84,'Faturamento SP3'!$E$2:$E$692,'Infos Relatório'!$B132,'Faturamento SP3'!$Z$2:$Z$692,'Infos Relatório'!BQ$1)</f>
        <v>0</v>
      </c>
      <c r="BS132" s="13">
        <f>SUMIFS('Faturamento SP3'!$J$2:$J$692,'Faturamento SP3'!$D$2:$D$692,'Infos Relatório'!$B$84,'Faturamento SP3'!$E$2:$E$692,'Infos Relatório'!$B132,'Faturamento SP3'!$Z$2:$Z$692,'Infos Relatório'!BQ$1)</f>
        <v>0</v>
      </c>
      <c r="BT132" s="14">
        <f>SUMIFS('Faturamento SP3'!$O$2:$O$692,'Faturamento SP3'!$D$2:$D$692,'Infos Relatório'!$B$84,'Faturamento SP3'!$E$2:$E$692,'Infos Relatório'!$B132,'Faturamento SP3'!$Z$2:$Z$692,'Infos Relatório'!BQ$1,'Faturamento SP3'!$T$2:$T$692,"Sim")+SUMIFS('Faturamento SP3'!$P$2:$P$692,'Faturamento SP3'!$D$2:$D$692,'Infos Relatório'!$B$84,'Faturamento SP3'!$E$2:$E$692,'Infos Relatório'!$B132,'Faturamento SP3'!$Z$2:$Z$692,'Infos Relatório'!BQ$1,'Faturamento SP3'!$T$2:$T$692,"Sim")</f>
        <v>0</v>
      </c>
      <c r="BU132" s="27" t="e">
        <f t="shared" si="48"/>
        <v>#DIV/0!</v>
      </c>
      <c r="BV132" s="24">
        <f>SUMIFS('Faturamento SP3'!$H$2:$H$692,'Faturamento SP3'!$D$2:$D$692,'Infos Relatório'!$B$84,'Faturamento SP3'!$E$2:$E$692,'Infos Relatório'!$B132,'Faturamento SP3'!$Z$2:$Z$692,'Infos Relatório'!BQ$1)</f>
        <v>0</v>
      </c>
    </row>
    <row r="133" spans="2:74">
      <c r="B133" s="17" t="s">
        <v>55</v>
      </c>
      <c r="C133" s="23">
        <f>COUNTIFS('Faturamento SP3'!$D$2:$D$692,'Infos Relatório'!$B$84,'Faturamento SP3'!$E$2:$E$692,'Infos Relatório'!$B133,'Faturamento SP3'!$Z$2:$Z$692,'Infos Relatório'!C$1)</f>
        <v>0</v>
      </c>
      <c r="D133" s="13">
        <f>SUMIFS('Faturamento SP3'!$G$2:$G$692,'Faturamento SP3'!$D$2:$D$692,'Infos Relatório'!$B$84,'Faturamento SP3'!$E$2:$E$692,'Infos Relatório'!$B133,'Faturamento SP3'!$Z$2:$Z$692,'Infos Relatório'!C$1)</f>
        <v>0</v>
      </c>
      <c r="E133" s="13">
        <f>SUMIFS('Faturamento SP3'!$J$2:$J$692,'Faturamento SP3'!$D$2:$D$692,'Infos Relatório'!$B$84,'Faturamento SP3'!$E$2:$E$692,'Infos Relatório'!$B133,'Faturamento SP3'!$Z$2:$Z$692,'Infos Relatório'!C$1)</f>
        <v>0</v>
      </c>
      <c r="F133" s="14">
        <f>SUMIFS('Faturamento SP3'!$O$2:$O$692,'Faturamento SP3'!$D$2:$D$692,'Infos Relatório'!$B$84,'Faturamento SP3'!$E$2:$E$692,'Infos Relatório'!$B133,'Faturamento SP3'!$Z$2:$Z$692,'Infos Relatório'!C$1,'Faturamento SP3'!$T$2:$T$692,"Sim")+SUMIFS('Faturamento SP3'!$P$2:$P$692,'Faturamento SP3'!$D$2:$D$692,'Infos Relatório'!$B$84,'Faturamento SP3'!$E$2:$E$692,'Infos Relatório'!$B133,'Faturamento SP3'!$Z$2:$Z$692,'Infos Relatório'!C$1,'Faturamento SP3'!$T$2:$T$692,"Sim")</f>
        <v>0</v>
      </c>
      <c r="G133" s="27" t="e">
        <f t="shared" si="37"/>
        <v>#DIV/0!</v>
      </c>
      <c r="H133" s="24">
        <f>SUMIFS('Faturamento SP3'!$H$2:$H$692,'Faturamento SP3'!$D$2:$D$692,'Infos Relatório'!$B$84,'Faturamento SP3'!$E$2:$E$692,'Infos Relatório'!$B133,'Faturamento SP3'!$Z$2:$Z$692,'Infos Relatório'!C$1)</f>
        <v>0</v>
      </c>
      <c r="I133" s="23">
        <f>COUNTIFS('Faturamento SP3'!$D$2:$D$692,'Infos Relatório'!$B$84,'Faturamento SP3'!$E$2:$E$692,'Infos Relatório'!$B133,'Faturamento SP3'!$Z$2:$Z$692,'Infos Relatório'!I$1)</f>
        <v>0</v>
      </c>
      <c r="J133" s="13">
        <f>SUMIFS('Faturamento SP3'!$G$2:$G$692,'Faturamento SP3'!$D$2:$D$692,'Infos Relatório'!$B$84,'Faturamento SP3'!$E$2:$E$692,'Infos Relatório'!$B133,'Faturamento SP3'!$Z$2:$Z$692,'Infos Relatório'!I$1)</f>
        <v>0</v>
      </c>
      <c r="K133" s="13">
        <f>SUMIFS('Faturamento SP3'!$J$2:$J$692,'Faturamento SP3'!$D$2:$D$692,'Infos Relatório'!$B$84,'Faturamento SP3'!$E$2:$E$692,'Infos Relatório'!$B133,'Faturamento SP3'!$Z$2:$Z$692,'Infos Relatório'!I$1)</f>
        <v>0</v>
      </c>
      <c r="L133" s="14">
        <f>SUMIFS('Faturamento SP3'!$O$2:$O$692,'Faturamento SP3'!$D$2:$D$692,'Infos Relatório'!$B$84,'Faturamento SP3'!$E$2:$E$692,'Infos Relatório'!$B133,'Faturamento SP3'!$Z$2:$Z$692,'Infos Relatório'!I$1,'Faturamento SP3'!$T$2:$T$692,"Sim")+SUMIFS('Faturamento SP3'!$P$2:$P$692,'Faturamento SP3'!$D$2:$D$692,'Infos Relatório'!$B$84,'Faturamento SP3'!$E$2:$E$692,'Infos Relatório'!$B133,'Faturamento SP3'!$Z$2:$Z$692,'Infos Relatório'!I$1,'Faturamento SP3'!$T$2:$T$692,"Sim")</f>
        <v>0</v>
      </c>
      <c r="M133" s="27" t="e">
        <f t="shared" si="38"/>
        <v>#DIV/0!</v>
      </c>
      <c r="N133" s="24">
        <f>SUMIFS('Faturamento SP3'!$H$2:$H$692,'Faturamento SP3'!$D$2:$D$692,'Infos Relatório'!$B$84,'Faturamento SP3'!$E$2:$E$692,'Infos Relatório'!$B133,'Faturamento SP3'!$Z$2:$Z$692,'Infos Relatório'!I$1)</f>
        <v>0</v>
      </c>
      <c r="O133" s="23">
        <f>COUNTIFS('Faturamento SP3'!$D$2:$D$692,'Infos Relatório'!$B$84,'Faturamento SP3'!$E$2:$E$692,'Infos Relatório'!$B133,'Faturamento SP3'!$Z$2:$Z$692,'Infos Relatório'!O$1)</f>
        <v>0</v>
      </c>
      <c r="P133" s="13">
        <f>SUMIFS('Faturamento SP3'!$G$2:$G$692,'Faturamento SP3'!$D$2:$D$692,'Infos Relatório'!$B$84,'Faturamento SP3'!$E$2:$E$692,'Infos Relatório'!$B133,'Faturamento SP3'!$Z$2:$Z$692,'Infos Relatório'!O$1)</f>
        <v>0</v>
      </c>
      <c r="Q133" s="13">
        <f>SUMIFS('Faturamento SP3'!$J$2:$J$692,'Faturamento SP3'!$D$2:$D$692,'Infos Relatório'!$B$84,'Faturamento SP3'!$E$2:$E$692,'Infos Relatório'!$B133,'Faturamento SP3'!$Z$2:$Z$692,'Infos Relatório'!O$1)</f>
        <v>0</v>
      </c>
      <c r="R133" s="14">
        <f>SUMIFS('Faturamento SP3'!$O$2:$O$692,'Faturamento SP3'!$D$2:$D$692,'Infos Relatório'!$B$84,'Faturamento SP3'!$E$2:$E$692,'Infos Relatório'!$B133,'Faturamento SP3'!$Z$2:$Z$692,'Infos Relatório'!O$1,'Faturamento SP3'!$T$2:$T$692,"Sim")+SUMIFS('Faturamento SP3'!$P$2:$P$692,'Faturamento SP3'!$D$2:$D$692,'Infos Relatório'!$B$84,'Faturamento SP3'!$E$2:$E$692,'Infos Relatório'!$B133,'Faturamento SP3'!$Z$2:$Z$692,'Infos Relatório'!O$1,'Faturamento SP3'!$T$2:$T$692,"Sim")</f>
        <v>0</v>
      </c>
      <c r="S133" s="27" t="e">
        <f t="shared" si="39"/>
        <v>#DIV/0!</v>
      </c>
      <c r="T133" s="24">
        <f>SUMIFS('Faturamento SP3'!$H$2:$H$692,'Faturamento SP3'!$D$2:$D$692,'Infos Relatório'!$B$84,'Faturamento SP3'!$E$2:$E$692,'Infos Relatório'!$B133,'Faturamento SP3'!$Z$2:$Z$692,'Infos Relatório'!O$1)</f>
        <v>0</v>
      </c>
      <c r="U133" s="23">
        <f>COUNTIFS('Faturamento SP3'!$D$2:$D$692,'Infos Relatório'!$B$84,'Faturamento SP3'!$E$2:$E$692,'Infos Relatório'!$B133,'Faturamento SP3'!$Z$2:$Z$692,'Infos Relatório'!U$1)</f>
        <v>0</v>
      </c>
      <c r="V133" s="13">
        <f>SUMIFS('Faturamento SP3'!$G$2:$G$692,'Faturamento SP3'!$D$2:$D$692,'Infos Relatório'!$B$84,'Faturamento SP3'!$E$2:$E$692,'Infos Relatório'!$B133,'Faturamento SP3'!$Z$2:$Z$692,'Infos Relatório'!U$1)</f>
        <v>0</v>
      </c>
      <c r="W133" s="13">
        <f>SUMIFS('Faturamento SP3'!$J$2:$J$692,'Faturamento SP3'!$D$2:$D$692,'Infos Relatório'!$B$84,'Faturamento SP3'!$E$2:$E$692,'Infos Relatório'!$B133,'Faturamento SP3'!$Z$2:$Z$692,'Infos Relatório'!U$1)</f>
        <v>0</v>
      </c>
      <c r="X133" s="14">
        <f>SUMIFS('Faturamento SP3'!$O$2:$O$692,'Faturamento SP3'!$D$2:$D$692,'Infos Relatório'!$B$84,'Faturamento SP3'!$E$2:$E$692,'Infos Relatório'!$B133,'Faturamento SP3'!$Z$2:$Z$692,'Infos Relatório'!U$1,'Faturamento SP3'!$T$2:$T$692,"Sim")+SUMIFS('Faturamento SP3'!$P$2:$P$692,'Faturamento SP3'!$D$2:$D$692,'Infos Relatório'!$B$84,'Faturamento SP3'!$E$2:$E$692,'Infos Relatório'!$B133,'Faturamento SP3'!$Z$2:$Z$692,'Infos Relatório'!U$1,'Faturamento SP3'!$T$2:$T$692,"Sim")</f>
        <v>0</v>
      </c>
      <c r="Y133" s="27" t="e">
        <f t="shared" si="40"/>
        <v>#DIV/0!</v>
      </c>
      <c r="Z133" s="24">
        <f>SUMIFS('Faturamento SP3'!$H$2:$H$692,'Faturamento SP3'!$D$2:$D$692,'Infos Relatório'!$B$84,'Faturamento SP3'!$E$2:$E$692,'Infos Relatório'!$B133,'Faturamento SP3'!$Z$2:$Z$692,'Infos Relatório'!U$1)</f>
        <v>0</v>
      </c>
      <c r="AA133" s="23">
        <f>COUNTIFS('Faturamento SP3'!$D$2:$D$692,'Infos Relatório'!$B$84,'Faturamento SP3'!$E$2:$E$692,'Infos Relatório'!$B133,'Faturamento SP3'!$Z$2:$Z$692,'Infos Relatório'!AA$1)</f>
        <v>0</v>
      </c>
      <c r="AB133" s="13">
        <f>SUMIFS('Faturamento SP3'!$G$2:$G$692,'Faturamento SP3'!$D$2:$D$692,'Infos Relatório'!$B$84,'Faturamento SP3'!$E$2:$E$692,'Infos Relatório'!$B133,'Faturamento SP3'!$Z$2:$Z$692,'Infos Relatório'!AA$1)</f>
        <v>0</v>
      </c>
      <c r="AC133" s="13">
        <f>SUMIFS('Faturamento SP3'!$J$2:$J$692,'Faturamento SP3'!$D$2:$D$692,'Infos Relatório'!$B$84,'Faturamento SP3'!$E$2:$E$692,'Infos Relatório'!$B133,'Faturamento SP3'!$Z$2:$Z$692,'Infos Relatório'!AA$1)</f>
        <v>0</v>
      </c>
      <c r="AD133" s="14">
        <f>SUMIFS('Faturamento SP3'!$O$2:$O$692,'Faturamento SP3'!$D$2:$D$692,'Infos Relatório'!$B$84,'Faturamento SP3'!$E$2:$E$692,'Infos Relatório'!$B133,'Faturamento SP3'!$Z$2:$Z$692,'Infos Relatório'!AA$1,'Faturamento SP3'!$T$2:$T$692,"Sim")+SUMIFS('Faturamento SP3'!$P$2:$P$692,'Faturamento SP3'!$D$2:$D$692,'Infos Relatório'!$B$84,'Faturamento SP3'!$E$2:$E$692,'Infos Relatório'!$B133,'Faturamento SP3'!$Z$2:$Z$692,'Infos Relatório'!AA$1,'Faturamento SP3'!$T$2:$T$692,"Sim")</f>
        <v>0</v>
      </c>
      <c r="AE133" s="27" t="e">
        <f t="shared" si="41"/>
        <v>#DIV/0!</v>
      </c>
      <c r="AF133" s="24">
        <f>SUMIFS('Faturamento SP3'!$H$2:$H$692,'Faturamento SP3'!$D$2:$D$692,'Infos Relatório'!$B$84,'Faturamento SP3'!$E$2:$E$692,'Infos Relatório'!$B133,'Faturamento SP3'!$Z$2:$Z$692,'Infos Relatório'!AA$1)</f>
        <v>0</v>
      </c>
      <c r="AG133" s="23">
        <f>COUNTIFS('Faturamento SP3'!$D$2:$D$692,'Infos Relatório'!$B$84,'Faturamento SP3'!$E$2:$E$692,'Infos Relatório'!$B133,'Faturamento SP3'!$Z$2:$Z$692,'Infos Relatório'!AG$1)</f>
        <v>0</v>
      </c>
      <c r="AH133" s="13">
        <f>SUMIFS('Faturamento SP3'!$G$2:$G$692,'Faturamento SP3'!$D$2:$D$692,'Infos Relatório'!$B$84,'Faturamento SP3'!$E$2:$E$692,'Infos Relatório'!$B133,'Faturamento SP3'!$Z$2:$Z$692,'Infos Relatório'!AG$1)</f>
        <v>0</v>
      </c>
      <c r="AI133" s="13">
        <f>SUMIFS('Faturamento SP3'!$J$2:$J$692,'Faturamento SP3'!$D$2:$D$692,'Infos Relatório'!$B$84,'Faturamento SP3'!$E$2:$E$692,'Infos Relatório'!$B133,'Faturamento SP3'!$Z$2:$Z$692,'Infos Relatório'!AG$1)</f>
        <v>0</v>
      </c>
      <c r="AJ133" s="14">
        <f>SUMIFS('Faturamento SP3'!$O$2:$O$692,'Faturamento SP3'!$D$2:$D$692,'Infos Relatório'!$B$84,'Faturamento SP3'!$E$2:$E$692,'Infos Relatório'!$B133,'Faturamento SP3'!$Z$2:$Z$692,'Infos Relatório'!AG$1,'Faturamento SP3'!$T$2:$T$692,"Sim")+SUMIFS('Faturamento SP3'!$P$2:$P$692,'Faturamento SP3'!$D$2:$D$692,'Infos Relatório'!$B$84,'Faturamento SP3'!$E$2:$E$692,'Infos Relatório'!$B133,'Faturamento SP3'!$Z$2:$Z$692,'Infos Relatório'!AG$1,'Faturamento SP3'!$T$2:$T$692,"Sim")</f>
        <v>0</v>
      </c>
      <c r="AK133" s="27" t="e">
        <f t="shared" si="42"/>
        <v>#DIV/0!</v>
      </c>
      <c r="AL133" s="24">
        <f>SUMIFS('Faturamento SP3'!$H$2:$H$692,'Faturamento SP3'!$D$2:$D$692,'Infos Relatório'!$B$84,'Faturamento SP3'!$E$2:$E$692,'Infos Relatório'!$B133,'Faturamento SP3'!$Z$2:$Z$692,'Infos Relatório'!AG$1)</f>
        <v>0</v>
      </c>
      <c r="AM133" s="23">
        <f>COUNTIFS('Faturamento SP3'!$D$2:$D$692,'Infos Relatório'!$B$84,'Faturamento SP3'!$E$2:$E$692,'Infos Relatório'!$B133,'Faturamento SP3'!$Z$2:$Z$692,'Infos Relatório'!AM$1)</f>
        <v>0</v>
      </c>
      <c r="AN133" s="13">
        <f>SUMIFS('Faturamento SP3'!$G$2:$G$692,'Faturamento SP3'!$D$2:$D$692,'Infos Relatório'!$B$84,'Faturamento SP3'!$E$2:$E$692,'Infos Relatório'!$B133,'Faturamento SP3'!$Z$2:$Z$692,'Infos Relatório'!AM$1)</f>
        <v>0</v>
      </c>
      <c r="AO133" s="13">
        <f>SUMIFS('Faturamento SP3'!$J$2:$J$692,'Faturamento SP3'!$D$2:$D$692,'Infos Relatório'!$B$84,'Faturamento SP3'!$E$2:$E$692,'Infos Relatório'!$B133,'Faturamento SP3'!$Z$2:$Z$692,'Infos Relatório'!AM$1)</f>
        <v>0</v>
      </c>
      <c r="AP133" s="14">
        <f>SUMIFS('Faturamento SP3'!$O$2:$O$692,'Faturamento SP3'!$D$2:$D$692,'Infos Relatório'!$B$84,'Faturamento SP3'!$E$2:$E$692,'Infos Relatório'!$B133,'Faturamento SP3'!$Z$2:$Z$692,'Infos Relatório'!AM$1,'Faturamento SP3'!$T$2:$T$692,"Sim")+SUMIFS('Faturamento SP3'!$P$2:$P$692,'Faturamento SP3'!$D$2:$D$692,'Infos Relatório'!$B$84,'Faturamento SP3'!$E$2:$E$692,'Infos Relatório'!$B133,'Faturamento SP3'!$Z$2:$Z$692,'Infos Relatório'!AM$1,'Faturamento SP3'!$T$2:$T$692,"Sim")</f>
        <v>0</v>
      </c>
      <c r="AQ133" s="27" t="e">
        <f t="shared" si="43"/>
        <v>#DIV/0!</v>
      </c>
      <c r="AR133" s="24">
        <f>SUMIFS('Faturamento SP3'!$H$2:$H$692,'Faturamento SP3'!$D$2:$D$692,'Infos Relatório'!$B$84,'Faturamento SP3'!$E$2:$E$692,'Infos Relatório'!$B133,'Faturamento SP3'!$Z$2:$Z$692,'Infos Relatório'!AM$1)</f>
        <v>0</v>
      </c>
      <c r="AS133" s="23">
        <f>COUNTIFS('Faturamento SP3'!$D$2:$D$692,'Infos Relatório'!$B$84,'Faturamento SP3'!$E$2:$E$692,'Infos Relatório'!$B133,'Faturamento SP3'!$Z$2:$Z$692,'Infos Relatório'!AS$1)</f>
        <v>0</v>
      </c>
      <c r="AT133" s="13">
        <f>SUMIFS('Faturamento SP3'!$G$2:$G$692,'Faturamento SP3'!$D$2:$D$692,'Infos Relatório'!$B$84,'Faturamento SP3'!$E$2:$E$692,'Infos Relatório'!$B133,'Faturamento SP3'!$Z$2:$Z$692,'Infos Relatório'!AS$1)</f>
        <v>0</v>
      </c>
      <c r="AU133" s="13">
        <f>SUMIFS('Faturamento SP3'!$J$2:$J$692,'Faturamento SP3'!$D$2:$D$692,'Infos Relatório'!$B$84,'Faturamento SP3'!$E$2:$E$692,'Infos Relatório'!$B133,'Faturamento SP3'!$Z$2:$Z$692,'Infos Relatório'!AS$1)</f>
        <v>0</v>
      </c>
      <c r="AV133" s="14">
        <f>SUMIFS('Faturamento SP3'!$O$2:$O$692,'Faturamento SP3'!$D$2:$D$692,'Infos Relatório'!$B$84,'Faturamento SP3'!$E$2:$E$692,'Infos Relatório'!$B133,'Faturamento SP3'!$Z$2:$Z$692,'Infos Relatório'!AS$1,'Faturamento SP3'!$T$2:$T$692,"Sim")+SUMIFS('Faturamento SP3'!$P$2:$P$692,'Faturamento SP3'!$D$2:$D$692,'Infos Relatório'!$B$84,'Faturamento SP3'!$E$2:$E$692,'Infos Relatório'!$B133,'Faturamento SP3'!$Z$2:$Z$692,'Infos Relatório'!AS$1,'Faturamento SP3'!$T$2:$T$692,"Sim")</f>
        <v>0</v>
      </c>
      <c r="AW133" s="27" t="e">
        <f t="shared" si="44"/>
        <v>#DIV/0!</v>
      </c>
      <c r="AX133" s="24">
        <f>SUMIFS('Faturamento SP3'!$H$2:$H$692,'Faturamento SP3'!$D$2:$D$692,'Infos Relatório'!$B$84,'Faturamento SP3'!$E$2:$E$692,'Infos Relatório'!$B133,'Faturamento SP3'!$Z$2:$Z$692,'Infos Relatório'!AS$1)</f>
        <v>0</v>
      </c>
      <c r="AY133" s="23">
        <f>COUNTIFS('Faturamento SP3'!$D$2:$D$692,'Infos Relatório'!$B$84,'Faturamento SP3'!$E$2:$E$692,'Infos Relatório'!$B133,'Faturamento SP3'!$Z$2:$Z$692,'Infos Relatório'!AY$1)</f>
        <v>0</v>
      </c>
      <c r="AZ133" s="13">
        <f>SUMIFS('Faturamento SP3'!$G$2:$G$692,'Faturamento SP3'!$D$2:$D$692,'Infos Relatório'!$B$84,'Faturamento SP3'!$E$2:$E$692,'Infos Relatório'!$B133,'Faturamento SP3'!$Z$2:$Z$692,'Infos Relatório'!AY$1)</f>
        <v>0</v>
      </c>
      <c r="BA133" s="13">
        <f>SUMIFS('Faturamento SP3'!$J$2:$J$692,'Faturamento SP3'!$D$2:$D$692,'Infos Relatório'!$B$84,'Faturamento SP3'!$E$2:$E$692,'Infos Relatório'!$B133,'Faturamento SP3'!$Z$2:$Z$692,'Infos Relatório'!AY$1)</f>
        <v>0</v>
      </c>
      <c r="BB133" s="14">
        <f>SUMIFS('Faturamento SP3'!$O$2:$O$692,'Faturamento SP3'!$D$2:$D$692,'Infos Relatório'!$B$84,'Faturamento SP3'!$E$2:$E$692,'Infos Relatório'!$B133,'Faturamento SP3'!$Z$2:$Z$692,'Infos Relatório'!AY$1,'Faturamento SP3'!$T$2:$T$692,"Sim")+SUMIFS('Faturamento SP3'!$P$2:$P$692,'Faturamento SP3'!$D$2:$D$692,'Infos Relatório'!$B$84,'Faturamento SP3'!$E$2:$E$692,'Infos Relatório'!$B133,'Faturamento SP3'!$Z$2:$Z$692,'Infos Relatório'!AY$1,'Faturamento SP3'!$T$2:$T$692,"Sim")</f>
        <v>0</v>
      </c>
      <c r="BC133" s="27" t="e">
        <f t="shared" si="45"/>
        <v>#DIV/0!</v>
      </c>
      <c r="BD133" s="24">
        <f>SUMIFS('Faturamento SP3'!$H$2:$H$692,'Faturamento SP3'!$D$2:$D$692,'Infos Relatório'!$B$84,'Faturamento SP3'!$E$2:$E$692,'Infos Relatório'!$B133,'Faturamento SP3'!$Z$2:$Z$692,'Infos Relatório'!AY$1)</f>
        <v>0</v>
      </c>
      <c r="BE133" s="23">
        <f>COUNTIFS('Faturamento SP3'!$D$2:$D$692,'Infos Relatório'!$B$84,'Faturamento SP3'!$E$2:$E$692,'Infos Relatório'!$B133,'Faturamento SP3'!$Z$2:$Z$692,'Infos Relatório'!BE$1)</f>
        <v>0</v>
      </c>
      <c r="BF133" s="13">
        <f>SUMIFS('Faturamento SP3'!$G$2:$G$692,'Faturamento SP3'!$D$2:$D$692,'Infos Relatório'!$B$84,'Faturamento SP3'!$E$2:$E$692,'Infos Relatório'!$B133,'Faturamento SP3'!$Z$2:$Z$692,'Infos Relatório'!BE$1)</f>
        <v>0</v>
      </c>
      <c r="BG133" s="13">
        <f>SUMIFS('Faturamento SP3'!$J$2:$J$692,'Faturamento SP3'!$D$2:$D$692,'Infos Relatório'!$B$84,'Faturamento SP3'!$E$2:$E$692,'Infos Relatório'!$B133,'Faturamento SP3'!$Z$2:$Z$692,'Infos Relatório'!BE$1)</f>
        <v>0</v>
      </c>
      <c r="BH133" s="14">
        <f>SUMIFS('Faturamento SP3'!$O$2:$O$692,'Faturamento SP3'!$D$2:$D$692,'Infos Relatório'!$B$84,'Faturamento SP3'!$E$2:$E$692,'Infos Relatório'!$B133,'Faturamento SP3'!$Z$2:$Z$692,'Infos Relatório'!BE$1,'Faturamento SP3'!$T$2:$T$692,"Sim")+SUMIFS('Faturamento SP3'!$P$2:$P$692,'Faturamento SP3'!$D$2:$D$692,'Infos Relatório'!$B$84,'Faturamento SP3'!$E$2:$E$692,'Infos Relatório'!$B133,'Faturamento SP3'!$Z$2:$Z$692,'Infos Relatório'!BE$1,'Faturamento SP3'!$T$2:$T$692,"Sim")</f>
        <v>0</v>
      </c>
      <c r="BI133" s="27" t="e">
        <f t="shared" si="46"/>
        <v>#DIV/0!</v>
      </c>
      <c r="BJ133" s="24">
        <f>SUMIFS('Faturamento SP3'!$H$2:$H$692,'Faturamento SP3'!$D$2:$D$692,'Infos Relatório'!$B$84,'Faturamento SP3'!$E$2:$E$692,'Infos Relatório'!$B133,'Faturamento SP3'!$Z$2:$Z$692,'Infos Relatório'!BE$1)</f>
        <v>0</v>
      </c>
      <c r="BK133" s="23">
        <f>COUNTIFS('Faturamento SP3'!$D$2:$D$692,'Infos Relatório'!$B$84,'Faturamento SP3'!$E$2:$E$692,'Infos Relatório'!$B133,'Faturamento SP3'!$Z$2:$Z$692,'Infos Relatório'!BK$1)</f>
        <v>0</v>
      </c>
      <c r="BL133" s="13">
        <f>SUMIFS('Faturamento SP3'!$G$2:$G$692,'Faturamento SP3'!$D$2:$D$692,'Infos Relatório'!$B$84,'Faturamento SP3'!$E$2:$E$692,'Infos Relatório'!$B133,'Faturamento SP3'!$Z$2:$Z$692,'Infos Relatório'!BK$1)</f>
        <v>0</v>
      </c>
      <c r="BM133" s="13">
        <f>SUMIFS('Faturamento SP3'!$J$2:$J$692,'Faturamento SP3'!$D$2:$D$692,'Infos Relatório'!$B$84,'Faturamento SP3'!$E$2:$E$692,'Infos Relatório'!$B133,'Faturamento SP3'!$Z$2:$Z$692,'Infos Relatório'!BK$1)</f>
        <v>0</v>
      </c>
      <c r="BN133" s="14">
        <f>SUMIFS('Faturamento SP3'!$O$2:$O$692,'Faturamento SP3'!$D$2:$D$692,'Infos Relatório'!$B$84,'Faturamento SP3'!$E$2:$E$692,'Infos Relatório'!$B133,'Faturamento SP3'!$Z$2:$Z$692,'Infos Relatório'!BK$1,'Faturamento SP3'!$T$2:$T$692,"Sim")+SUMIFS('Faturamento SP3'!$P$2:$P$692,'Faturamento SP3'!$D$2:$D$692,'Infos Relatório'!$B$84,'Faturamento SP3'!$E$2:$E$692,'Infos Relatório'!$B133,'Faturamento SP3'!$Z$2:$Z$692,'Infos Relatório'!BK$1,'Faturamento SP3'!$T$2:$T$692,"Sim")</f>
        <v>0</v>
      </c>
      <c r="BO133" s="27" t="e">
        <f t="shared" si="47"/>
        <v>#DIV/0!</v>
      </c>
      <c r="BP133" s="24">
        <f>SUMIFS('Faturamento SP3'!$H$2:$H$692,'Faturamento SP3'!$D$2:$D$692,'Infos Relatório'!$B$84,'Faturamento SP3'!$E$2:$E$692,'Infos Relatório'!$B133,'Faturamento SP3'!$Z$2:$Z$692,'Infos Relatório'!BK$1)</f>
        <v>0</v>
      </c>
      <c r="BQ133" s="23">
        <f>COUNTIFS('Faturamento SP3'!$D$2:$D$692,'Infos Relatório'!$B$84,'Faturamento SP3'!$E$2:$E$692,'Infos Relatório'!$B133,'Faturamento SP3'!$Z$2:$Z$692,'Infos Relatório'!BQ$1)</f>
        <v>0</v>
      </c>
      <c r="BR133" s="13">
        <f>SUMIFS('Faturamento SP3'!$G$2:$G$692,'Faturamento SP3'!$D$2:$D$692,'Infos Relatório'!$B$84,'Faturamento SP3'!$E$2:$E$692,'Infos Relatório'!$B133,'Faturamento SP3'!$Z$2:$Z$692,'Infos Relatório'!BQ$1)</f>
        <v>0</v>
      </c>
      <c r="BS133" s="13">
        <f>SUMIFS('Faturamento SP3'!$J$2:$J$692,'Faturamento SP3'!$D$2:$D$692,'Infos Relatório'!$B$84,'Faturamento SP3'!$E$2:$E$692,'Infos Relatório'!$B133,'Faturamento SP3'!$Z$2:$Z$692,'Infos Relatório'!BQ$1)</f>
        <v>0</v>
      </c>
      <c r="BT133" s="14">
        <f>SUMIFS('Faturamento SP3'!$O$2:$O$692,'Faturamento SP3'!$D$2:$D$692,'Infos Relatório'!$B$84,'Faturamento SP3'!$E$2:$E$692,'Infos Relatório'!$B133,'Faturamento SP3'!$Z$2:$Z$692,'Infos Relatório'!BQ$1,'Faturamento SP3'!$T$2:$T$692,"Sim")+SUMIFS('Faturamento SP3'!$P$2:$P$692,'Faturamento SP3'!$D$2:$D$692,'Infos Relatório'!$B$84,'Faturamento SP3'!$E$2:$E$692,'Infos Relatório'!$B133,'Faturamento SP3'!$Z$2:$Z$692,'Infos Relatório'!BQ$1,'Faturamento SP3'!$T$2:$T$692,"Sim")</f>
        <v>0</v>
      </c>
      <c r="BU133" s="27" t="e">
        <f t="shared" si="48"/>
        <v>#DIV/0!</v>
      </c>
      <c r="BV133" s="24">
        <f>SUMIFS('Faturamento SP3'!$H$2:$H$692,'Faturamento SP3'!$D$2:$D$692,'Infos Relatório'!$B$84,'Faturamento SP3'!$E$2:$E$692,'Infos Relatório'!$B133,'Faturamento SP3'!$Z$2:$Z$692,'Infos Relatório'!BQ$1)</f>
        <v>0</v>
      </c>
    </row>
    <row r="134" spans="2:74">
      <c r="B134" s="17" t="s">
        <v>56</v>
      </c>
      <c r="C134" s="23">
        <f>COUNTIFS('Faturamento SP3'!$D$2:$D$692,'Infos Relatório'!$B$84,'Faturamento SP3'!$E$2:$E$692,'Infos Relatório'!$B134,'Faturamento SP3'!$Z$2:$Z$692,'Infos Relatório'!C$1)</f>
        <v>0</v>
      </c>
      <c r="D134" s="13">
        <f>SUMIFS('Faturamento SP3'!$G$2:$G$692,'Faturamento SP3'!$D$2:$D$692,'Infos Relatório'!$B$84,'Faturamento SP3'!$E$2:$E$692,'Infos Relatório'!$B134,'Faturamento SP3'!$Z$2:$Z$692,'Infos Relatório'!C$1)</f>
        <v>0</v>
      </c>
      <c r="E134" s="13">
        <f>SUMIFS('Faturamento SP3'!$J$2:$J$692,'Faturamento SP3'!$D$2:$D$692,'Infos Relatório'!$B$84,'Faturamento SP3'!$E$2:$E$692,'Infos Relatório'!$B134,'Faturamento SP3'!$Z$2:$Z$692,'Infos Relatório'!C$1)</f>
        <v>0</v>
      </c>
      <c r="F134" s="14">
        <f>SUMIFS('Faturamento SP3'!$O$2:$O$692,'Faturamento SP3'!$D$2:$D$692,'Infos Relatório'!$B$84,'Faturamento SP3'!$E$2:$E$692,'Infos Relatório'!$B134,'Faturamento SP3'!$Z$2:$Z$692,'Infos Relatório'!C$1,'Faturamento SP3'!$T$2:$T$692,"Sim")+SUMIFS('Faturamento SP3'!$P$2:$P$692,'Faturamento SP3'!$D$2:$D$692,'Infos Relatório'!$B$84,'Faturamento SP3'!$E$2:$E$692,'Infos Relatório'!$B134,'Faturamento SP3'!$Z$2:$Z$692,'Infos Relatório'!C$1,'Faturamento SP3'!$T$2:$T$692,"Sim")</f>
        <v>0</v>
      </c>
      <c r="G134" s="27" t="e">
        <f t="shared" si="37"/>
        <v>#DIV/0!</v>
      </c>
      <c r="H134" s="24">
        <f>SUMIFS('Faturamento SP3'!$H$2:$H$692,'Faturamento SP3'!$D$2:$D$692,'Infos Relatório'!$B$84,'Faturamento SP3'!$E$2:$E$692,'Infos Relatório'!$B134,'Faturamento SP3'!$Z$2:$Z$692,'Infos Relatório'!C$1)</f>
        <v>0</v>
      </c>
      <c r="I134" s="23">
        <f>COUNTIFS('Faturamento SP3'!$D$2:$D$692,'Infos Relatório'!$B$84,'Faturamento SP3'!$E$2:$E$692,'Infos Relatório'!$B134,'Faturamento SP3'!$Z$2:$Z$692,'Infos Relatório'!I$1)</f>
        <v>0</v>
      </c>
      <c r="J134" s="13">
        <f>SUMIFS('Faturamento SP3'!$G$2:$G$692,'Faturamento SP3'!$D$2:$D$692,'Infos Relatório'!$B$84,'Faturamento SP3'!$E$2:$E$692,'Infos Relatório'!$B134,'Faturamento SP3'!$Z$2:$Z$692,'Infos Relatório'!I$1)</f>
        <v>0</v>
      </c>
      <c r="K134" s="13">
        <f>SUMIFS('Faturamento SP3'!$J$2:$J$692,'Faturamento SP3'!$D$2:$D$692,'Infos Relatório'!$B$84,'Faturamento SP3'!$E$2:$E$692,'Infos Relatório'!$B134,'Faturamento SP3'!$Z$2:$Z$692,'Infos Relatório'!I$1)</f>
        <v>0</v>
      </c>
      <c r="L134" s="14">
        <f>SUMIFS('Faturamento SP3'!$O$2:$O$692,'Faturamento SP3'!$D$2:$D$692,'Infos Relatório'!$B$84,'Faturamento SP3'!$E$2:$E$692,'Infos Relatório'!$B134,'Faturamento SP3'!$Z$2:$Z$692,'Infos Relatório'!I$1,'Faturamento SP3'!$T$2:$T$692,"Sim")+SUMIFS('Faturamento SP3'!$P$2:$P$692,'Faturamento SP3'!$D$2:$D$692,'Infos Relatório'!$B$84,'Faturamento SP3'!$E$2:$E$692,'Infos Relatório'!$B134,'Faturamento SP3'!$Z$2:$Z$692,'Infos Relatório'!I$1,'Faturamento SP3'!$T$2:$T$692,"Sim")</f>
        <v>0</v>
      </c>
      <c r="M134" s="27" t="e">
        <f t="shared" si="38"/>
        <v>#DIV/0!</v>
      </c>
      <c r="N134" s="24">
        <f>SUMIFS('Faturamento SP3'!$H$2:$H$692,'Faturamento SP3'!$D$2:$D$692,'Infos Relatório'!$B$84,'Faturamento SP3'!$E$2:$E$692,'Infos Relatório'!$B134,'Faturamento SP3'!$Z$2:$Z$692,'Infos Relatório'!I$1)</f>
        <v>0</v>
      </c>
      <c r="O134" s="23">
        <f>COUNTIFS('Faturamento SP3'!$D$2:$D$692,'Infos Relatório'!$B$84,'Faturamento SP3'!$E$2:$E$692,'Infos Relatório'!$B134,'Faturamento SP3'!$Z$2:$Z$692,'Infos Relatório'!O$1)</f>
        <v>0</v>
      </c>
      <c r="P134" s="13">
        <f>SUMIFS('Faturamento SP3'!$G$2:$G$692,'Faturamento SP3'!$D$2:$D$692,'Infos Relatório'!$B$84,'Faturamento SP3'!$E$2:$E$692,'Infos Relatório'!$B134,'Faturamento SP3'!$Z$2:$Z$692,'Infos Relatório'!O$1)</f>
        <v>0</v>
      </c>
      <c r="Q134" s="13">
        <f>SUMIFS('Faturamento SP3'!$J$2:$J$692,'Faturamento SP3'!$D$2:$D$692,'Infos Relatório'!$B$84,'Faturamento SP3'!$E$2:$E$692,'Infos Relatório'!$B134,'Faturamento SP3'!$Z$2:$Z$692,'Infos Relatório'!O$1)</f>
        <v>0</v>
      </c>
      <c r="R134" s="14">
        <f>SUMIFS('Faturamento SP3'!$O$2:$O$692,'Faturamento SP3'!$D$2:$D$692,'Infos Relatório'!$B$84,'Faturamento SP3'!$E$2:$E$692,'Infos Relatório'!$B134,'Faturamento SP3'!$Z$2:$Z$692,'Infos Relatório'!O$1,'Faturamento SP3'!$T$2:$T$692,"Sim")+SUMIFS('Faturamento SP3'!$P$2:$P$692,'Faturamento SP3'!$D$2:$D$692,'Infos Relatório'!$B$84,'Faturamento SP3'!$E$2:$E$692,'Infos Relatório'!$B134,'Faturamento SP3'!$Z$2:$Z$692,'Infos Relatório'!O$1,'Faturamento SP3'!$T$2:$T$692,"Sim")</f>
        <v>0</v>
      </c>
      <c r="S134" s="27" t="e">
        <f t="shared" si="39"/>
        <v>#DIV/0!</v>
      </c>
      <c r="T134" s="24">
        <f>SUMIFS('Faturamento SP3'!$H$2:$H$692,'Faturamento SP3'!$D$2:$D$692,'Infos Relatório'!$B$84,'Faturamento SP3'!$E$2:$E$692,'Infos Relatório'!$B134,'Faturamento SP3'!$Z$2:$Z$692,'Infos Relatório'!O$1)</f>
        <v>0</v>
      </c>
      <c r="U134" s="23">
        <f>COUNTIFS('Faturamento SP3'!$D$2:$D$692,'Infos Relatório'!$B$84,'Faturamento SP3'!$E$2:$E$692,'Infos Relatório'!$B134,'Faturamento SP3'!$Z$2:$Z$692,'Infos Relatório'!U$1)</f>
        <v>0</v>
      </c>
      <c r="V134" s="13">
        <f>SUMIFS('Faturamento SP3'!$G$2:$G$692,'Faturamento SP3'!$D$2:$D$692,'Infos Relatório'!$B$84,'Faturamento SP3'!$E$2:$E$692,'Infos Relatório'!$B134,'Faturamento SP3'!$Z$2:$Z$692,'Infos Relatório'!U$1)</f>
        <v>0</v>
      </c>
      <c r="W134" s="13">
        <f>SUMIFS('Faturamento SP3'!$J$2:$J$692,'Faturamento SP3'!$D$2:$D$692,'Infos Relatório'!$B$84,'Faturamento SP3'!$E$2:$E$692,'Infos Relatório'!$B134,'Faturamento SP3'!$Z$2:$Z$692,'Infos Relatório'!U$1)</f>
        <v>0</v>
      </c>
      <c r="X134" s="14">
        <f>SUMIFS('Faturamento SP3'!$O$2:$O$692,'Faturamento SP3'!$D$2:$D$692,'Infos Relatório'!$B$84,'Faturamento SP3'!$E$2:$E$692,'Infos Relatório'!$B134,'Faturamento SP3'!$Z$2:$Z$692,'Infos Relatório'!U$1,'Faturamento SP3'!$T$2:$T$692,"Sim")+SUMIFS('Faturamento SP3'!$P$2:$P$692,'Faturamento SP3'!$D$2:$D$692,'Infos Relatório'!$B$84,'Faturamento SP3'!$E$2:$E$692,'Infos Relatório'!$B134,'Faturamento SP3'!$Z$2:$Z$692,'Infos Relatório'!U$1,'Faturamento SP3'!$T$2:$T$692,"Sim")</f>
        <v>0</v>
      </c>
      <c r="Y134" s="27" t="e">
        <f t="shared" si="40"/>
        <v>#DIV/0!</v>
      </c>
      <c r="Z134" s="24">
        <f>SUMIFS('Faturamento SP3'!$H$2:$H$692,'Faturamento SP3'!$D$2:$D$692,'Infos Relatório'!$B$84,'Faturamento SP3'!$E$2:$E$692,'Infos Relatório'!$B134,'Faturamento SP3'!$Z$2:$Z$692,'Infos Relatório'!U$1)</f>
        <v>0</v>
      </c>
      <c r="AA134" s="23">
        <f>COUNTIFS('Faturamento SP3'!$D$2:$D$692,'Infos Relatório'!$B$84,'Faturamento SP3'!$E$2:$E$692,'Infos Relatório'!$B134,'Faturamento SP3'!$Z$2:$Z$692,'Infos Relatório'!AA$1)</f>
        <v>0</v>
      </c>
      <c r="AB134" s="13">
        <f>SUMIFS('Faturamento SP3'!$G$2:$G$692,'Faturamento SP3'!$D$2:$D$692,'Infos Relatório'!$B$84,'Faturamento SP3'!$E$2:$E$692,'Infos Relatório'!$B134,'Faturamento SP3'!$Z$2:$Z$692,'Infos Relatório'!AA$1)</f>
        <v>0</v>
      </c>
      <c r="AC134" s="13">
        <f>SUMIFS('Faturamento SP3'!$J$2:$J$692,'Faturamento SP3'!$D$2:$D$692,'Infos Relatório'!$B$84,'Faturamento SP3'!$E$2:$E$692,'Infos Relatório'!$B134,'Faturamento SP3'!$Z$2:$Z$692,'Infos Relatório'!AA$1)</f>
        <v>0</v>
      </c>
      <c r="AD134" s="14">
        <f>SUMIFS('Faturamento SP3'!$O$2:$O$692,'Faturamento SP3'!$D$2:$D$692,'Infos Relatório'!$B$84,'Faturamento SP3'!$E$2:$E$692,'Infos Relatório'!$B134,'Faturamento SP3'!$Z$2:$Z$692,'Infos Relatório'!AA$1,'Faturamento SP3'!$T$2:$T$692,"Sim")+SUMIFS('Faturamento SP3'!$P$2:$P$692,'Faturamento SP3'!$D$2:$D$692,'Infos Relatório'!$B$84,'Faturamento SP3'!$E$2:$E$692,'Infos Relatório'!$B134,'Faturamento SP3'!$Z$2:$Z$692,'Infos Relatório'!AA$1,'Faturamento SP3'!$T$2:$T$692,"Sim")</f>
        <v>0</v>
      </c>
      <c r="AE134" s="27" t="e">
        <f t="shared" si="41"/>
        <v>#DIV/0!</v>
      </c>
      <c r="AF134" s="24">
        <f>SUMIFS('Faturamento SP3'!$H$2:$H$692,'Faturamento SP3'!$D$2:$D$692,'Infos Relatório'!$B$84,'Faturamento SP3'!$E$2:$E$692,'Infos Relatório'!$B134,'Faturamento SP3'!$Z$2:$Z$692,'Infos Relatório'!AA$1)</f>
        <v>0</v>
      </c>
      <c r="AG134" s="23">
        <f>COUNTIFS('Faturamento SP3'!$D$2:$D$692,'Infos Relatório'!$B$84,'Faturamento SP3'!$E$2:$E$692,'Infos Relatório'!$B134,'Faturamento SP3'!$Z$2:$Z$692,'Infos Relatório'!AG$1)</f>
        <v>0</v>
      </c>
      <c r="AH134" s="13">
        <f>SUMIFS('Faturamento SP3'!$G$2:$G$692,'Faturamento SP3'!$D$2:$D$692,'Infos Relatório'!$B$84,'Faturamento SP3'!$E$2:$E$692,'Infos Relatório'!$B134,'Faturamento SP3'!$Z$2:$Z$692,'Infos Relatório'!AG$1)</f>
        <v>0</v>
      </c>
      <c r="AI134" s="13">
        <f>SUMIFS('Faturamento SP3'!$J$2:$J$692,'Faturamento SP3'!$D$2:$D$692,'Infos Relatório'!$B$84,'Faturamento SP3'!$E$2:$E$692,'Infos Relatório'!$B134,'Faturamento SP3'!$Z$2:$Z$692,'Infos Relatório'!AG$1)</f>
        <v>0</v>
      </c>
      <c r="AJ134" s="14">
        <f>SUMIFS('Faturamento SP3'!$O$2:$O$692,'Faturamento SP3'!$D$2:$D$692,'Infos Relatório'!$B$84,'Faturamento SP3'!$E$2:$E$692,'Infos Relatório'!$B134,'Faturamento SP3'!$Z$2:$Z$692,'Infos Relatório'!AG$1,'Faturamento SP3'!$T$2:$T$692,"Sim")+SUMIFS('Faturamento SP3'!$P$2:$P$692,'Faturamento SP3'!$D$2:$D$692,'Infos Relatório'!$B$84,'Faturamento SP3'!$E$2:$E$692,'Infos Relatório'!$B134,'Faturamento SP3'!$Z$2:$Z$692,'Infos Relatório'!AG$1,'Faturamento SP3'!$T$2:$T$692,"Sim")</f>
        <v>0</v>
      </c>
      <c r="AK134" s="27" t="e">
        <f t="shared" si="42"/>
        <v>#DIV/0!</v>
      </c>
      <c r="AL134" s="24">
        <f>SUMIFS('Faturamento SP3'!$H$2:$H$692,'Faturamento SP3'!$D$2:$D$692,'Infos Relatório'!$B$84,'Faturamento SP3'!$E$2:$E$692,'Infos Relatório'!$B134,'Faturamento SP3'!$Z$2:$Z$692,'Infos Relatório'!AG$1)</f>
        <v>0</v>
      </c>
      <c r="AM134" s="23">
        <f>COUNTIFS('Faturamento SP3'!$D$2:$D$692,'Infos Relatório'!$B$84,'Faturamento SP3'!$E$2:$E$692,'Infos Relatório'!$B134,'Faturamento SP3'!$Z$2:$Z$692,'Infos Relatório'!AM$1)</f>
        <v>0</v>
      </c>
      <c r="AN134" s="13">
        <f>SUMIFS('Faturamento SP3'!$G$2:$G$692,'Faturamento SP3'!$D$2:$D$692,'Infos Relatório'!$B$84,'Faturamento SP3'!$E$2:$E$692,'Infos Relatório'!$B134,'Faturamento SP3'!$Z$2:$Z$692,'Infos Relatório'!AM$1)</f>
        <v>0</v>
      </c>
      <c r="AO134" s="13">
        <f>SUMIFS('Faturamento SP3'!$J$2:$J$692,'Faturamento SP3'!$D$2:$D$692,'Infos Relatório'!$B$84,'Faturamento SP3'!$E$2:$E$692,'Infos Relatório'!$B134,'Faturamento SP3'!$Z$2:$Z$692,'Infos Relatório'!AM$1)</f>
        <v>0</v>
      </c>
      <c r="AP134" s="14">
        <f>SUMIFS('Faturamento SP3'!$O$2:$O$692,'Faturamento SP3'!$D$2:$D$692,'Infos Relatório'!$B$84,'Faturamento SP3'!$E$2:$E$692,'Infos Relatório'!$B134,'Faturamento SP3'!$Z$2:$Z$692,'Infos Relatório'!AM$1,'Faturamento SP3'!$T$2:$T$692,"Sim")+SUMIFS('Faturamento SP3'!$P$2:$P$692,'Faturamento SP3'!$D$2:$D$692,'Infos Relatório'!$B$84,'Faturamento SP3'!$E$2:$E$692,'Infos Relatório'!$B134,'Faturamento SP3'!$Z$2:$Z$692,'Infos Relatório'!AM$1,'Faturamento SP3'!$T$2:$T$692,"Sim")</f>
        <v>0</v>
      </c>
      <c r="AQ134" s="27" t="e">
        <f t="shared" si="43"/>
        <v>#DIV/0!</v>
      </c>
      <c r="AR134" s="24">
        <f>SUMIFS('Faturamento SP3'!$H$2:$H$692,'Faturamento SP3'!$D$2:$D$692,'Infos Relatório'!$B$84,'Faturamento SP3'!$E$2:$E$692,'Infos Relatório'!$B134,'Faturamento SP3'!$Z$2:$Z$692,'Infos Relatório'!AM$1)</f>
        <v>0</v>
      </c>
      <c r="AS134" s="23">
        <f>COUNTIFS('Faturamento SP3'!$D$2:$D$692,'Infos Relatório'!$B$84,'Faturamento SP3'!$E$2:$E$692,'Infos Relatório'!$B134,'Faturamento SP3'!$Z$2:$Z$692,'Infos Relatório'!AS$1)</f>
        <v>0</v>
      </c>
      <c r="AT134" s="13">
        <f>SUMIFS('Faturamento SP3'!$G$2:$G$692,'Faturamento SP3'!$D$2:$D$692,'Infos Relatório'!$B$84,'Faturamento SP3'!$E$2:$E$692,'Infos Relatório'!$B134,'Faturamento SP3'!$Z$2:$Z$692,'Infos Relatório'!AS$1)</f>
        <v>0</v>
      </c>
      <c r="AU134" s="13">
        <f>SUMIFS('Faturamento SP3'!$J$2:$J$692,'Faturamento SP3'!$D$2:$D$692,'Infos Relatório'!$B$84,'Faturamento SP3'!$E$2:$E$692,'Infos Relatório'!$B134,'Faturamento SP3'!$Z$2:$Z$692,'Infos Relatório'!AS$1)</f>
        <v>0</v>
      </c>
      <c r="AV134" s="14">
        <f>SUMIFS('Faturamento SP3'!$O$2:$O$692,'Faturamento SP3'!$D$2:$D$692,'Infos Relatório'!$B$84,'Faturamento SP3'!$E$2:$E$692,'Infos Relatório'!$B134,'Faturamento SP3'!$Z$2:$Z$692,'Infos Relatório'!AS$1,'Faturamento SP3'!$T$2:$T$692,"Sim")+SUMIFS('Faturamento SP3'!$P$2:$P$692,'Faturamento SP3'!$D$2:$D$692,'Infos Relatório'!$B$84,'Faturamento SP3'!$E$2:$E$692,'Infos Relatório'!$B134,'Faturamento SP3'!$Z$2:$Z$692,'Infos Relatório'!AS$1,'Faturamento SP3'!$T$2:$T$692,"Sim")</f>
        <v>0</v>
      </c>
      <c r="AW134" s="27" t="e">
        <f t="shared" si="44"/>
        <v>#DIV/0!</v>
      </c>
      <c r="AX134" s="24">
        <f>SUMIFS('Faturamento SP3'!$H$2:$H$692,'Faturamento SP3'!$D$2:$D$692,'Infos Relatório'!$B$84,'Faturamento SP3'!$E$2:$E$692,'Infos Relatório'!$B134,'Faturamento SP3'!$Z$2:$Z$692,'Infos Relatório'!AS$1)</f>
        <v>0</v>
      </c>
      <c r="AY134" s="23">
        <f>COUNTIFS('Faturamento SP3'!$D$2:$D$692,'Infos Relatório'!$B$84,'Faturamento SP3'!$E$2:$E$692,'Infos Relatório'!$B134,'Faturamento SP3'!$Z$2:$Z$692,'Infos Relatório'!AY$1)</f>
        <v>0</v>
      </c>
      <c r="AZ134" s="13">
        <f>SUMIFS('Faturamento SP3'!$G$2:$G$692,'Faturamento SP3'!$D$2:$D$692,'Infos Relatório'!$B$84,'Faturamento SP3'!$E$2:$E$692,'Infos Relatório'!$B134,'Faturamento SP3'!$Z$2:$Z$692,'Infos Relatório'!AY$1)</f>
        <v>0</v>
      </c>
      <c r="BA134" s="13">
        <f>SUMIFS('Faturamento SP3'!$J$2:$J$692,'Faturamento SP3'!$D$2:$D$692,'Infos Relatório'!$B$84,'Faturamento SP3'!$E$2:$E$692,'Infos Relatório'!$B134,'Faturamento SP3'!$Z$2:$Z$692,'Infos Relatório'!AY$1)</f>
        <v>0</v>
      </c>
      <c r="BB134" s="14">
        <f>SUMIFS('Faturamento SP3'!$O$2:$O$692,'Faturamento SP3'!$D$2:$D$692,'Infos Relatório'!$B$84,'Faturamento SP3'!$E$2:$E$692,'Infos Relatório'!$B134,'Faturamento SP3'!$Z$2:$Z$692,'Infos Relatório'!AY$1,'Faturamento SP3'!$T$2:$T$692,"Sim")+SUMIFS('Faturamento SP3'!$P$2:$P$692,'Faturamento SP3'!$D$2:$D$692,'Infos Relatório'!$B$84,'Faturamento SP3'!$E$2:$E$692,'Infos Relatório'!$B134,'Faturamento SP3'!$Z$2:$Z$692,'Infos Relatório'!AY$1,'Faturamento SP3'!$T$2:$T$692,"Sim")</f>
        <v>0</v>
      </c>
      <c r="BC134" s="27" t="e">
        <f t="shared" si="45"/>
        <v>#DIV/0!</v>
      </c>
      <c r="BD134" s="24">
        <f>SUMIFS('Faturamento SP3'!$H$2:$H$692,'Faturamento SP3'!$D$2:$D$692,'Infos Relatório'!$B$84,'Faturamento SP3'!$E$2:$E$692,'Infos Relatório'!$B134,'Faturamento SP3'!$Z$2:$Z$692,'Infos Relatório'!AY$1)</f>
        <v>0</v>
      </c>
      <c r="BE134" s="23">
        <f>COUNTIFS('Faturamento SP3'!$D$2:$D$692,'Infos Relatório'!$B$84,'Faturamento SP3'!$E$2:$E$692,'Infos Relatório'!$B134,'Faturamento SP3'!$Z$2:$Z$692,'Infos Relatório'!BE$1)</f>
        <v>0</v>
      </c>
      <c r="BF134" s="13">
        <f>SUMIFS('Faturamento SP3'!$G$2:$G$692,'Faturamento SP3'!$D$2:$D$692,'Infos Relatório'!$B$84,'Faturamento SP3'!$E$2:$E$692,'Infos Relatório'!$B134,'Faturamento SP3'!$Z$2:$Z$692,'Infos Relatório'!BE$1)</f>
        <v>0</v>
      </c>
      <c r="BG134" s="13">
        <f>SUMIFS('Faturamento SP3'!$J$2:$J$692,'Faturamento SP3'!$D$2:$D$692,'Infos Relatório'!$B$84,'Faturamento SP3'!$E$2:$E$692,'Infos Relatório'!$B134,'Faturamento SP3'!$Z$2:$Z$692,'Infos Relatório'!BE$1)</f>
        <v>0</v>
      </c>
      <c r="BH134" s="14">
        <f>SUMIFS('Faturamento SP3'!$O$2:$O$692,'Faturamento SP3'!$D$2:$D$692,'Infos Relatório'!$B$84,'Faturamento SP3'!$E$2:$E$692,'Infos Relatório'!$B134,'Faturamento SP3'!$Z$2:$Z$692,'Infos Relatório'!BE$1,'Faturamento SP3'!$T$2:$T$692,"Sim")+SUMIFS('Faturamento SP3'!$P$2:$P$692,'Faturamento SP3'!$D$2:$D$692,'Infos Relatório'!$B$84,'Faturamento SP3'!$E$2:$E$692,'Infos Relatório'!$B134,'Faturamento SP3'!$Z$2:$Z$692,'Infos Relatório'!BE$1,'Faturamento SP3'!$T$2:$T$692,"Sim")</f>
        <v>0</v>
      </c>
      <c r="BI134" s="27" t="e">
        <f t="shared" si="46"/>
        <v>#DIV/0!</v>
      </c>
      <c r="BJ134" s="24">
        <f>SUMIFS('Faturamento SP3'!$H$2:$H$692,'Faturamento SP3'!$D$2:$D$692,'Infos Relatório'!$B$84,'Faturamento SP3'!$E$2:$E$692,'Infos Relatório'!$B134,'Faturamento SP3'!$Z$2:$Z$692,'Infos Relatório'!BE$1)</f>
        <v>0</v>
      </c>
      <c r="BK134" s="23">
        <f>COUNTIFS('Faturamento SP3'!$D$2:$D$692,'Infos Relatório'!$B$84,'Faturamento SP3'!$E$2:$E$692,'Infos Relatório'!$B134,'Faturamento SP3'!$Z$2:$Z$692,'Infos Relatório'!BK$1)</f>
        <v>0</v>
      </c>
      <c r="BL134" s="13">
        <f>SUMIFS('Faturamento SP3'!$G$2:$G$692,'Faturamento SP3'!$D$2:$D$692,'Infos Relatório'!$B$84,'Faturamento SP3'!$E$2:$E$692,'Infos Relatório'!$B134,'Faturamento SP3'!$Z$2:$Z$692,'Infos Relatório'!BK$1)</f>
        <v>0</v>
      </c>
      <c r="BM134" s="13">
        <f>SUMIFS('Faturamento SP3'!$J$2:$J$692,'Faturamento SP3'!$D$2:$D$692,'Infos Relatório'!$B$84,'Faturamento SP3'!$E$2:$E$692,'Infos Relatório'!$B134,'Faturamento SP3'!$Z$2:$Z$692,'Infos Relatório'!BK$1)</f>
        <v>0</v>
      </c>
      <c r="BN134" s="14">
        <f>SUMIFS('Faturamento SP3'!$O$2:$O$692,'Faturamento SP3'!$D$2:$D$692,'Infos Relatório'!$B$84,'Faturamento SP3'!$E$2:$E$692,'Infos Relatório'!$B134,'Faturamento SP3'!$Z$2:$Z$692,'Infos Relatório'!BK$1,'Faturamento SP3'!$T$2:$T$692,"Sim")+SUMIFS('Faturamento SP3'!$P$2:$P$692,'Faturamento SP3'!$D$2:$D$692,'Infos Relatório'!$B$84,'Faturamento SP3'!$E$2:$E$692,'Infos Relatório'!$B134,'Faturamento SP3'!$Z$2:$Z$692,'Infos Relatório'!BK$1,'Faturamento SP3'!$T$2:$T$692,"Sim")</f>
        <v>0</v>
      </c>
      <c r="BO134" s="27" t="e">
        <f t="shared" si="47"/>
        <v>#DIV/0!</v>
      </c>
      <c r="BP134" s="24">
        <f>SUMIFS('Faturamento SP3'!$H$2:$H$692,'Faturamento SP3'!$D$2:$D$692,'Infos Relatório'!$B$84,'Faturamento SP3'!$E$2:$E$692,'Infos Relatório'!$B134,'Faturamento SP3'!$Z$2:$Z$692,'Infos Relatório'!BK$1)</f>
        <v>0</v>
      </c>
      <c r="BQ134" s="23">
        <f>COUNTIFS('Faturamento SP3'!$D$2:$D$692,'Infos Relatório'!$B$84,'Faturamento SP3'!$E$2:$E$692,'Infos Relatório'!$B134,'Faturamento SP3'!$Z$2:$Z$692,'Infos Relatório'!BQ$1)</f>
        <v>0</v>
      </c>
      <c r="BR134" s="13">
        <f>SUMIFS('Faturamento SP3'!$G$2:$G$692,'Faturamento SP3'!$D$2:$D$692,'Infos Relatório'!$B$84,'Faturamento SP3'!$E$2:$E$692,'Infos Relatório'!$B134,'Faturamento SP3'!$Z$2:$Z$692,'Infos Relatório'!BQ$1)</f>
        <v>0</v>
      </c>
      <c r="BS134" s="13">
        <f>SUMIFS('Faturamento SP3'!$J$2:$J$692,'Faturamento SP3'!$D$2:$D$692,'Infos Relatório'!$B$84,'Faturamento SP3'!$E$2:$E$692,'Infos Relatório'!$B134,'Faturamento SP3'!$Z$2:$Z$692,'Infos Relatório'!BQ$1)</f>
        <v>0</v>
      </c>
      <c r="BT134" s="14">
        <f>SUMIFS('Faturamento SP3'!$O$2:$O$692,'Faturamento SP3'!$D$2:$D$692,'Infos Relatório'!$B$84,'Faturamento SP3'!$E$2:$E$692,'Infos Relatório'!$B134,'Faturamento SP3'!$Z$2:$Z$692,'Infos Relatório'!BQ$1,'Faturamento SP3'!$T$2:$T$692,"Sim")+SUMIFS('Faturamento SP3'!$P$2:$P$692,'Faturamento SP3'!$D$2:$D$692,'Infos Relatório'!$B$84,'Faturamento SP3'!$E$2:$E$692,'Infos Relatório'!$B134,'Faturamento SP3'!$Z$2:$Z$692,'Infos Relatório'!BQ$1,'Faturamento SP3'!$T$2:$T$692,"Sim")</f>
        <v>0</v>
      </c>
      <c r="BU134" s="27" t="e">
        <f t="shared" si="48"/>
        <v>#DIV/0!</v>
      </c>
      <c r="BV134" s="24">
        <f>SUMIFS('Faturamento SP3'!$H$2:$H$692,'Faturamento SP3'!$D$2:$D$692,'Infos Relatório'!$B$84,'Faturamento SP3'!$E$2:$E$692,'Infos Relatório'!$B134,'Faturamento SP3'!$Z$2:$Z$692,'Infos Relatório'!BQ$1)</f>
        <v>0</v>
      </c>
    </row>
    <row r="135" spans="2:74">
      <c r="B135" s="17" t="s">
        <v>57</v>
      </c>
      <c r="C135" s="23">
        <f>COUNTIFS('Faturamento SP3'!$D$2:$D$692,'Infos Relatório'!$B$84,'Faturamento SP3'!$E$2:$E$692,'Infos Relatório'!$B135,'Faturamento SP3'!$Z$2:$Z$692,'Infos Relatório'!C$1)</f>
        <v>0</v>
      </c>
      <c r="D135" s="13">
        <f>SUMIFS('Faturamento SP3'!$G$2:$G$692,'Faturamento SP3'!$D$2:$D$692,'Infos Relatório'!$B$84,'Faturamento SP3'!$E$2:$E$692,'Infos Relatório'!$B135,'Faturamento SP3'!$Z$2:$Z$692,'Infos Relatório'!C$1)</f>
        <v>0</v>
      </c>
      <c r="E135" s="13">
        <f>SUMIFS('Faturamento SP3'!$J$2:$J$692,'Faturamento SP3'!$D$2:$D$692,'Infos Relatório'!$B$84,'Faturamento SP3'!$E$2:$E$692,'Infos Relatório'!$B135,'Faturamento SP3'!$Z$2:$Z$692,'Infos Relatório'!C$1)</f>
        <v>0</v>
      </c>
      <c r="F135" s="14">
        <f>SUMIFS('Faturamento SP3'!$O$2:$O$692,'Faturamento SP3'!$D$2:$D$692,'Infos Relatório'!$B$84,'Faturamento SP3'!$E$2:$E$692,'Infos Relatório'!$B135,'Faturamento SP3'!$Z$2:$Z$692,'Infos Relatório'!C$1,'Faturamento SP3'!$T$2:$T$692,"Sim")+SUMIFS('Faturamento SP3'!$P$2:$P$692,'Faturamento SP3'!$D$2:$D$692,'Infos Relatório'!$B$84,'Faturamento SP3'!$E$2:$E$692,'Infos Relatório'!$B135,'Faturamento SP3'!$Z$2:$Z$692,'Infos Relatório'!C$1,'Faturamento SP3'!$T$2:$T$692,"Sim")</f>
        <v>0</v>
      </c>
      <c r="G135" s="27" t="e">
        <f t="shared" si="37"/>
        <v>#DIV/0!</v>
      </c>
      <c r="H135" s="24">
        <f>SUMIFS('Faturamento SP3'!$H$2:$H$692,'Faturamento SP3'!$D$2:$D$692,'Infos Relatório'!$B$84,'Faturamento SP3'!$E$2:$E$692,'Infos Relatório'!$B135,'Faturamento SP3'!$Z$2:$Z$692,'Infos Relatório'!C$1)</f>
        <v>0</v>
      </c>
      <c r="I135" s="23">
        <f>COUNTIFS('Faturamento SP3'!$D$2:$D$692,'Infos Relatório'!$B$84,'Faturamento SP3'!$E$2:$E$692,'Infos Relatório'!$B135,'Faturamento SP3'!$Z$2:$Z$692,'Infos Relatório'!I$1)</f>
        <v>0</v>
      </c>
      <c r="J135" s="13">
        <f>SUMIFS('Faturamento SP3'!$G$2:$G$692,'Faturamento SP3'!$D$2:$D$692,'Infos Relatório'!$B$84,'Faturamento SP3'!$E$2:$E$692,'Infos Relatório'!$B135,'Faturamento SP3'!$Z$2:$Z$692,'Infos Relatório'!I$1)</f>
        <v>0</v>
      </c>
      <c r="K135" s="13">
        <f>SUMIFS('Faturamento SP3'!$J$2:$J$692,'Faturamento SP3'!$D$2:$D$692,'Infos Relatório'!$B$84,'Faturamento SP3'!$E$2:$E$692,'Infos Relatório'!$B135,'Faturamento SP3'!$Z$2:$Z$692,'Infos Relatório'!I$1)</f>
        <v>0</v>
      </c>
      <c r="L135" s="14">
        <f>SUMIFS('Faturamento SP3'!$O$2:$O$692,'Faturamento SP3'!$D$2:$D$692,'Infos Relatório'!$B$84,'Faturamento SP3'!$E$2:$E$692,'Infos Relatório'!$B135,'Faturamento SP3'!$Z$2:$Z$692,'Infos Relatório'!I$1,'Faturamento SP3'!$T$2:$T$692,"Sim")+SUMIFS('Faturamento SP3'!$P$2:$P$692,'Faturamento SP3'!$D$2:$D$692,'Infos Relatório'!$B$84,'Faturamento SP3'!$E$2:$E$692,'Infos Relatório'!$B135,'Faturamento SP3'!$Z$2:$Z$692,'Infos Relatório'!I$1,'Faturamento SP3'!$T$2:$T$692,"Sim")</f>
        <v>0</v>
      </c>
      <c r="M135" s="27" t="e">
        <f t="shared" si="38"/>
        <v>#DIV/0!</v>
      </c>
      <c r="N135" s="24">
        <f>SUMIFS('Faturamento SP3'!$H$2:$H$692,'Faturamento SP3'!$D$2:$D$692,'Infos Relatório'!$B$84,'Faturamento SP3'!$E$2:$E$692,'Infos Relatório'!$B135,'Faturamento SP3'!$Z$2:$Z$692,'Infos Relatório'!I$1)</f>
        <v>0</v>
      </c>
      <c r="O135" s="23">
        <f>COUNTIFS('Faturamento SP3'!$D$2:$D$692,'Infos Relatório'!$B$84,'Faturamento SP3'!$E$2:$E$692,'Infos Relatório'!$B135,'Faturamento SP3'!$Z$2:$Z$692,'Infos Relatório'!O$1)</f>
        <v>0</v>
      </c>
      <c r="P135" s="13">
        <f>SUMIFS('Faturamento SP3'!$G$2:$G$692,'Faturamento SP3'!$D$2:$D$692,'Infos Relatório'!$B$84,'Faturamento SP3'!$E$2:$E$692,'Infos Relatório'!$B135,'Faturamento SP3'!$Z$2:$Z$692,'Infos Relatório'!O$1)</f>
        <v>0</v>
      </c>
      <c r="Q135" s="13">
        <f>SUMIFS('Faturamento SP3'!$J$2:$J$692,'Faturamento SP3'!$D$2:$D$692,'Infos Relatório'!$B$84,'Faturamento SP3'!$E$2:$E$692,'Infos Relatório'!$B135,'Faturamento SP3'!$Z$2:$Z$692,'Infos Relatório'!O$1)</f>
        <v>0</v>
      </c>
      <c r="R135" s="14">
        <f>SUMIFS('Faturamento SP3'!$O$2:$O$692,'Faturamento SP3'!$D$2:$D$692,'Infos Relatório'!$B$84,'Faturamento SP3'!$E$2:$E$692,'Infos Relatório'!$B135,'Faturamento SP3'!$Z$2:$Z$692,'Infos Relatório'!O$1,'Faturamento SP3'!$T$2:$T$692,"Sim")+SUMIFS('Faturamento SP3'!$P$2:$P$692,'Faturamento SP3'!$D$2:$D$692,'Infos Relatório'!$B$84,'Faturamento SP3'!$E$2:$E$692,'Infos Relatório'!$B135,'Faturamento SP3'!$Z$2:$Z$692,'Infos Relatório'!O$1,'Faturamento SP3'!$T$2:$T$692,"Sim")</f>
        <v>0</v>
      </c>
      <c r="S135" s="27" t="e">
        <f t="shared" si="39"/>
        <v>#DIV/0!</v>
      </c>
      <c r="T135" s="24">
        <f>SUMIFS('Faturamento SP3'!$H$2:$H$692,'Faturamento SP3'!$D$2:$D$692,'Infos Relatório'!$B$84,'Faturamento SP3'!$E$2:$E$692,'Infos Relatório'!$B135,'Faturamento SP3'!$Z$2:$Z$692,'Infos Relatório'!O$1)</f>
        <v>0</v>
      </c>
      <c r="U135" s="23">
        <f>COUNTIFS('Faturamento SP3'!$D$2:$D$692,'Infos Relatório'!$B$84,'Faturamento SP3'!$E$2:$E$692,'Infos Relatório'!$B135,'Faturamento SP3'!$Z$2:$Z$692,'Infos Relatório'!U$1)</f>
        <v>0</v>
      </c>
      <c r="V135" s="13">
        <f>SUMIFS('Faturamento SP3'!$G$2:$G$692,'Faturamento SP3'!$D$2:$D$692,'Infos Relatório'!$B$84,'Faturamento SP3'!$E$2:$E$692,'Infos Relatório'!$B135,'Faturamento SP3'!$Z$2:$Z$692,'Infos Relatório'!U$1)</f>
        <v>0</v>
      </c>
      <c r="W135" s="13">
        <f>SUMIFS('Faturamento SP3'!$J$2:$J$692,'Faturamento SP3'!$D$2:$D$692,'Infos Relatório'!$B$84,'Faturamento SP3'!$E$2:$E$692,'Infos Relatório'!$B135,'Faturamento SP3'!$Z$2:$Z$692,'Infos Relatório'!U$1)</f>
        <v>0</v>
      </c>
      <c r="X135" s="14">
        <f>SUMIFS('Faturamento SP3'!$O$2:$O$692,'Faturamento SP3'!$D$2:$D$692,'Infos Relatório'!$B$84,'Faturamento SP3'!$E$2:$E$692,'Infos Relatório'!$B135,'Faturamento SP3'!$Z$2:$Z$692,'Infos Relatório'!U$1,'Faturamento SP3'!$T$2:$T$692,"Sim")+SUMIFS('Faturamento SP3'!$P$2:$P$692,'Faturamento SP3'!$D$2:$D$692,'Infos Relatório'!$B$84,'Faturamento SP3'!$E$2:$E$692,'Infos Relatório'!$B135,'Faturamento SP3'!$Z$2:$Z$692,'Infos Relatório'!U$1,'Faturamento SP3'!$T$2:$T$692,"Sim")</f>
        <v>0</v>
      </c>
      <c r="Y135" s="27" t="e">
        <f t="shared" si="40"/>
        <v>#DIV/0!</v>
      </c>
      <c r="Z135" s="24">
        <f>SUMIFS('Faturamento SP3'!$H$2:$H$692,'Faturamento SP3'!$D$2:$D$692,'Infos Relatório'!$B$84,'Faturamento SP3'!$E$2:$E$692,'Infos Relatório'!$B135,'Faturamento SP3'!$Z$2:$Z$692,'Infos Relatório'!U$1)</f>
        <v>0</v>
      </c>
      <c r="AA135" s="23">
        <f>COUNTIFS('Faturamento SP3'!$D$2:$D$692,'Infos Relatório'!$B$84,'Faturamento SP3'!$E$2:$E$692,'Infos Relatório'!$B135,'Faturamento SP3'!$Z$2:$Z$692,'Infos Relatório'!AA$1)</f>
        <v>0</v>
      </c>
      <c r="AB135" s="13">
        <f>SUMIFS('Faturamento SP3'!$G$2:$G$692,'Faturamento SP3'!$D$2:$D$692,'Infos Relatório'!$B$84,'Faturamento SP3'!$E$2:$E$692,'Infos Relatório'!$B135,'Faturamento SP3'!$Z$2:$Z$692,'Infos Relatório'!AA$1)</f>
        <v>0</v>
      </c>
      <c r="AC135" s="13">
        <f>SUMIFS('Faturamento SP3'!$J$2:$J$692,'Faturamento SP3'!$D$2:$D$692,'Infos Relatório'!$B$84,'Faturamento SP3'!$E$2:$E$692,'Infos Relatório'!$B135,'Faturamento SP3'!$Z$2:$Z$692,'Infos Relatório'!AA$1)</f>
        <v>0</v>
      </c>
      <c r="AD135" s="14">
        <f>SUMIFS('Faturamento SP3'!$O$2:$O$692,'Faturamento SP3'!$D$2:$D$692,'Infos Relatório'!$B$84,'Faturamento SP3'!$E$2:$E$692,'Infos Relatório'!$B135,'Faturamento SP3'!$Z$2:$Z$692,'Infos Relatório'!AA$1,'Faturamento SP3'!$T$2:$T$692,"Sim")+SUMIFS('Faturamento SP3'!$P$2:$P$692,'Faturamento SP3'!$D$2:$D$692,'Infos Relatório'!$B$84,'Faturamento SP3'!$E$2:$E$692,'Infos Relatório'!$B135,'Faturamento SP3'!$Z$2:$Z$692,'Infos Relatório'!AA$1,'Faturamento SP3'!$T$2:$T$692,"Sim")</f>
        <v>0</v>
      </c>
      <c r="AE135" s="27" t="e">
        <f t="shared" si="41"/>
        <v>#DIV/0!</v>
      </c>
      <c r="AF135" s="24">
        <f>SUMIFS('Faturamento SP3'!$H$2:$H$692,'Faturamento SP3'!$D$2:$D$692,'Infos Relatório'!$B$84,'Faturamento SP3'!$E$2:$E$692,'Infos Relatório'!$B135,'Faturamento SP3'!$Z$2:$Z$692,'Infos Relatório'!AA$1)</f>
        <v>0</v>
      </c>
      <c r="AG135" s="23">
        <f>COUNTIFS('Faturamento SP3'!$D$2:$D$692,'Infos Relatório'!$B$84,'Faturamento SP3'!$E$2:$E$692,'Infos Relatório'!$B135,'Faturamento SP3'!$Z$2:$Z$692,'Infos Relatório'!AG$1)</f>
        <v>0</v>
      </c>
      <c r="AH135" s="13">
        <f>SUMIFS('Faturamento SP3'!$G$2:$G$692,'Faturamento SP3'!$D$2:$D$692,'Infos Relatório'!$B$84,'Faturamento SP3'!$E$2:$E$692,'Infos Relatório'!$B135,'Faturamento SP3'!$Z$2:$Z$692,'Infos Relatório'!AG$1)</f>
        <v>0</v>
      </c>
      <c r="AI135" s="13">
        <f>SUMIFS('Faturamento SP3'!$J$2:$J$692,'Faturamento SP3'!$D$2:$D$692,'Infos Relatório'!$B$84,'Faturamento SP3'!$E$2:$E$692,'Infos Relatório'!$B135,'Faturamento SP3'!$Z$2:$Z$692,'Infos Relatório'!AG$1)</f>
        <v>0</v>
      </c>
      <c r="AJ135" s="14">
        <f>SUMIFS('Faturamento SP3'!$O$2:$O$692,'Faturamento SP3'!$D$2:$D$692,'Infos Relatório'!$B$84,'Faturamento SP3'!$E$2:$E$692,'Infos Relatório'!$B135,'Faturamento SP3'!$Z$2:$Z$692,'Infos Relatório'!AG$1,'Faturamento SP3'!$T$2:$T$692,"Sim")+SUMIFS('Faturamento SP3'!$P$2:$P$692,'Faturamento SP3'!$D$2:$D$692,'Infos Relatório'!$B$84,'Faturamento SP3'!$E$2:$E$692,'Infos Relatório'!$B135,'Faturamento SP3'!$Z$2:$Z$692,'Infos Relatório'!AG$1,'Faturamento SP3'!$T$2:$T$692,"Sim")</f>
        <v>0</v>
      </c>
      <c r="AK135" s="27" t="e">
        <f t="shared" si="42"/>
        <v>#DIV/0!</v>
      </c>
      <c r="AL135" s="24">
        <f>SUMIFS('Faturamento SP3'!$H$2:$H$692,'Faturamento SP3'!$D$2:$D$692,'Infos Relatório'!$B$84,'Faturamento SP3'!$E$2:$E$692,'Infos Relatório'!$B135,'Faturamento SP3'!$Z$2:$Z$692,'Infos Relatório'!AG$1)</f>
        <v>0</v>
      </c>
      <c r="AM135" s="23">
        <f>COUNTIFS('Faturamento SP3'!$D$2:$D$692,'Infos Relatório'!$B$84,'Faturamento SP3'!$E$2:$E$692,'Infos Relatório'!$B135,'Faturamento SP3'!$Z$2:$Z$692,'Infos Relatório'!AM$1)</f>
        <v>0</v>
      </c>
      <c r="AN135" s="13">
        <f>SUMIFS('Faturamento SP3'!$G$2:$G$692,'Faturamento SP3'!$D$2:$D$692,'Infos Relatório'!$B$84,'Faturamento SP3'!$E$2:$E$692,'Infos Relatório'!$B135,'Faturamento SP3'!$Z$2:$Z$692,'Infos Relatório'!AM$1)</f>
        <v>0</v>
      </c>
      <c r="AO135" s="13">
        <f>SUMIFS('Faturamento SP3'!$J$2:$J$692,'Faturamento SP3'!$D$2:$D$692,'Infos Relatório'!$B$84,'Faturamento SP3'!$E$2:$E$692,'Infos Relatório'!$B135,'Faturamento SP3'!$Z$2:$Z$692,'Infos Relatório'!AM$1)</f>
        <v>0</v>
      </c>
      <c r="AP135" s="14">
        <f>SUMIFS('Faturamento SP3'!$O$2:$O$692,'Faturamento SP3'!$D$2:$D$692,'Infos Relatório'!$B$84,'Faturamento SP3'!$E$2:$E$692,'Infos Relatório'!$B135,'Faturamento SP3'!$Z$2:$Z$692,'Infos Relatório'!AM$1,'Faturamento SP3'!$T$2:$T$692,"Sim")+SUMIFS('Faturamento SP3'!$P$2:$P$692,'Faturamento SP3'!$D$2:$D$692,'Infos Relatório'!$B$84,'Faturamento SP3'!$E$2:$E$692,'Infos Relatório'!$B135,'Faturamento SP3'!$Z$2:$Z$692,'Infos Relatório'!AM$1,'Faturamento SP3'!$T$2:$T$692,"Sim")</f>
        <v>0</v>
      </c>
      <c r="AQ135" s="27" t="e">
        <f t="shared" si="43"/>
        <v>#DIV/0!</v>
      </c>
      <c r="AR135" s="24">
        <f>SUMIFS('Faturamento SP3'!$H$2:$H$692,'Faturamento SP3'!$D$2:$D$692,'Infos Relatório'!$B$84,'Faturamento SP3'!$E$2:$E$692,'Infos Relatório'!$B135,'Faturamento SP3'!$Z$2:$Z$692,'Infos Relatório'!AM$1)</f>
        <v>0</v>
      </c>
      <c r="AS135" s="23">
        <f>COUNTIFS('Faturamento SP3'!$D$2:$D$692,'Infos Relatório'!$B$84,'Faturamento SP3'!$E$2:$E$692,'Infos Relatório'!$B135,'Faturamento SP3'!$Z$2:$Z$692,'Infos Relatório'!AS$1)</f>
        <v>0</v>
      </c>
      <c r="AT135" s="13">
        <f>SUMIFS('Faturamento SP3'!$G$2:$G$692,'Faturamento SP3'!$D$2:$D$692,'Infos Relatório'!$B$84,'Faturamento SP3'!$E$2:$E$692,'Infos Relatório'!$B135,'Faturamento SP3'!$Z$2:$Z$692,'Infos Relatório'!AS$1)</f>
        <v>0</v>
      </c>
      <c r="AU135" s="13">
        <f>SUMIFS('Faturamento SP3'!$J$2:$J$692,'Faturamento SP3'!$D$2:$D$692,'Infos Relatório'!$B$84,'Faturamento SP3'!$E$2:$E$692,'Infos Relatório'!$B135,'Faturamento SP3'!$Z$2:$Z$692,'Infos Relatório'!AS$1)</f>
        <v>0</v>
      </c>
      <c r="AV135" s="14">
        <f>SUMIFS('Faturamento SP3'!$O$2:$O$692,'Faturamento SP3'!$D$2:$D$692,'Infos Relatório'!$B$84,'Faturamento SP3'!$E$2:$E$692,'Infos Relatório'!$B135,'Faturamento SP3'!$Z$2:$Z$692,'Infos Relatório'!AS$1,'Faturamento SP3'!$T$2:$T$692,"Sim")+SUMIFS('Faturamento SP3'!$P$2:$P$692,'Faturamento SP3'!$D$2:$D$692,'Infos Relatório'!$B$84,'Faturamento SP3'!$E$2:$E$692,'Infos Relatório'!$B135,'Faturamento SP3'!$Z$2:$Z$692,'Infos Relatório'!AS$1,'Faturamento SP3'!$T$2:$T$692,"Sim")</f>
        <v>0</v>
      </c>
      <c r="AW135" s="27" t="e">
        <f t="shared" si="44"/>
        <v>#DIV/0!</v>
      </c>
      <c r="AX135" s="24">
        <f>SUMIFS('Faturamento SP3'!$H$2:$H$692,'Faturamento SP3'!$D$2:$D$692,'Infos Relatório'!$B$84,'Faturamento SP3'!$E$2:$E$692,'Infos Relatório'!$B135,'Faturamento SP3'!$Z$2:$Z$692,'Infos Relatório'!AS$1)</f>
        <v>0</v>
      </c>
      <c r="AY135" s="23">
        <f>COUNTIFS('Faturamento SP3'!$D$2:$D$692,'Infos Relatório'!$B$84,'Faturamento SP3'!$E$2:$E$692,'Infos Relatório'!$B135,'Faturamento SP3'!$Z$2:$Z$692,'Infos Relatório'!AY$1)</f>
        <v>0</v>
      </c>
      <c r="AZ135" s="13">
        <f>SUMIFS('Faturamento SP3'!$G$2:$G$692,'Faturamento SP3'!$D$2:$D$692,'Infos Relatório'!$B$84,'Faturamento SP3'!$E$2:$E$692,'Infos Relatório'!$B135,'Faturamento SP3'!$Z$2:$Z$692,'Infos Relatório'!AY$1)</f>
        <v>0</v>
      </c>
      <c r="BA135" s="13">
        <f>SUMIFS('Faturamento SP3'!$J$2:$J$692,'Faturamento SP3'!$D$2:$D$692,'Infos Relatório'!$B$84,'Faturamento SP3'!$E$2:$E$692,'Infos Relatório'!$B135,'Faturamento SP3'!$Z$2:$Z$692,'Infos Relatório'!AY$1)</f>
        <v>0</v>
      </c>
      <c r="BB135" s="14">
        <f>SUMIFS('Faturamento SP3'!$O$2:$O$692,'Faturamento SP3'!$D$2:$D$692,'Infos Relatório'!$B$84,'Faturamento SP3'!$E$2:$E$692,'Infos Relatório'!$B135,'Faturamento SP3'!$Z$2:$Z$692,'Infos Relatório'!AY$1,'Faturamento SP3'!$T$2:$T$692,"Sim")+SUMIFS('Faturamento SP3'!$P$2:$P$692,'Faturamento SP3'!$D$2:$D$692,'Infos Relatório'!$B$84,'Faturamento SP3'!$E$2:$E$692,'Infos Relatório'!$B135,'Faturamento SP3'!$Z$2:$Z$692,'Infos Relatório'!AY$1,'Faturamento SP3'!$T$2:$T$692,"Sim")</f>
        <v>0</v>
      </c>
      <c r="BC135" s="27" t="e">
        <f t="shared" si="45"/>
        <v>#DIV/0!</v>
      </c>
      <c r="BD135" s="24">
        <f>SUMIFS('Faturamento SP3'!$H$2:$H$692,'Faturamento SP3'!$D$2:$D$692,'Infos Relatório'!$B$84,'Faturamento SP3'!$E$2:$E$692,'Infos Relatório'!$B135,'Faturamento SP3'!$Z$2:$Z$692,'Infos Relatório'!AY$1)</f>
        <v>0</v>
      </c>
      <c r="BE135" s="23">
        <f>COUNTIFS('Faturamento SP3'!$D$2:$D$692,'Infos Relatório'!$B$84,'Faturamento SP3'!$E$2:$E$692,'Infos Relatório'!$B135,'Faturamento SP3'!$Z$2:$Z$692,'Infos Relatório'!BE$1)</f>
        <v>0</v>
      </c>
      <c r="BF135" s="13">
        <f>SUMIFS('Faturamento SP3'!$G$2:$G$692,'Faturamento SP3'!$D$2:$D$692,'Infos Relatório'!$B$84,'Faturamento SP3'!$E$2:$E$692,'Infos Relatório'!$B135,'Faturamento SP3'!$Z$2:$Z$692,'Infos Relatório'!BE$1)</f>
        <v>0</v>
      </c>
      <c r="BG135" s="13">
        <f>SUMIFS('Faturamento SP3'!$J$2:$J$692,'Faturamento SP3'!$D$2:$D$692,'Infos Relatório'!$B$84,'Faturamento SP3'!$E$2:$E$692,'Infos Relatório'!$B135,'Faturamento SP3'!$Z$2:$Z$692,'Infos Relatório'!BE$1)</f>
        <v>0</v>
      </c>
      <c r="BH135" s="14">
        <f>SUMIFS('Faturamento SP3'!$O$2:$O$692,'Faturamento SP3'!$D$2:$D$692,'Infos Relatório'!$B$84,'Faturamento SP3'!$E$2:$E$692,'Infos Relatório'!$B135,'Faturamento SP3'!$Z$2:$Z$692,'Infos Relatório'!BE$1,'Faturamento SP3'!$T$2:$T$692,"Sim")+SUMIFS('Faturamento SP3'!$P$2:$P$692,'Faturamento SP3'!$D$2:$D$692,'Infos Relatório'!$B$84,'Faturamento SP3'!$E$2:$E$692,'Infos Relatório'!$B135,'Faturamento SP3'!$Z$2:$Z$692,'Infos Relatório'!BE$1,'Faturamento SP3'!$T$2:$T$692,"Sim")</f>
        <v>0</v>
      </c>
      <c r="BI135" s="27" t="e">
        <f t="shared" si="46"/>
        <v>#DIV/0!</v>
      </c>
      <c r="BJ135" s="24">
        <f>SUMIFS('Faturamento SP3'!$H$2:$H$692,'Faturamento SP3'!$D$2:$D$692,'Infos Relatório'!$B$84,'Faturamento SP3'!$E$2:$E$692,'Infos Relatório'!$B135,'Faturamento SP3'!$Z$2:$Z$692,'Infos Relatório'!BE$1)</f>
        <v>0</v>
      </c>
      <c r="BK135" s="23">
        <f>COUNTIFS('Faturamento SP3'!$D$2:$D$692,'Infos Relatório'!$B$84,'Faturamento SP3'!$E$2:$E$692,'Infos Relatório'!$B135,'Faturamento SP3'!$Z$2:$Z$692,'Infos Relatório'!BK$1)</f>
        <v>0</v>
      </c>
      <c r="BL135" s="13">
        <f>SUMIFS('Faturamento SP3'!$G$2:$G$692,'Faturamento SP3'!$D$2:$D$692,'Infos Relatório'!$B$84,'Faturamento SP3'!$E$2:$E$692,'Infos Relatório'!$B135,'Faturamento SP3'!$Z$2:$Z$692,'Infos Relatório'!BK$1)</f>
        <v>0</v>
      </c>
      <c r="BM135" s="13">
        <f>SUMIFS('Faturamento SP3'!$J$2:$J$692,'Faturamento SP3'!$D$2:$D$692,'Infos Relatório'!$B$84,'Faturamento SP3'!$E$2:$E$692,'Infos Relatório'!$B135,'Faturamento SP3'!$Z$2:$Z$692,'Infos Relatório'!BK$1)</f>
        <v>0</v>
      </c>
      <c r="BN135" s="14">
        <f>SUMIFS('Faturamento SP3'!$O$2:$O$692,'Faturamento SP3'!$D$2:$D$692,'Infos Relatório'!$B$84,'Faturamento SP3'!$E$2:$E$692,'Infos Relatório'!$B135,'Faturamento SP3'!$Z$2:$Z$692,'Infos Relatório'!BK$1,'Faturamento SP3'!$T$2:$T$692,"Sim")+SUMIFS('Faturamento SP3'!$P$2:$P$692,'Faturamento SP3'!$D$2:$D$692,'Infos Relatório'!$B$84,'Faturamento SP3'!$E$2:$E$692,'Infos Relatório'!$B135,'Faturamento SP3'!$Z$2:$Z$692,'Infos Relatório'!BK$1,'Faturamento SP3'!$T$2:$T$692,"Sim")</f>
        <v>0</v>
      </c>
      <c r="BO135" s="27" t="e">
        <f t="shared" si="47"/>
        <v>#DIV/0!</v>
      </c>
      <c r="BP135" s="24">
        <f>SUMIFS('Faturamento SP3'!$H$2:$H$692,'Faturamento SP3'!$D$2:$D$692,'Infos Relatório'!$B$84,'Faturamento SP3'!$E$2:$E$692,'Infos Relatório'!$B135,'Faturamento SP3'!$Z$2:$Z$692,'Infos Relatório'!BK$1)</f>
        <v>0</v>
      </c>
      <c r="BQ135" s="23">
        <f>COUNTIFS('Faturamento SP3'!$D$2:$D$692,'Infos Relatório'!$B$84,'Faturamento SP3'!$E$2:$E$692,'Infos Relatório'!$B135,'Faturamento SP3'!$Z$2:$Z$692,'Infos Relatório'!BQ$1)</f>
        <v>0</v>
      </c>
      <c r="BR135" s="13">
        <f>SUMIFS('Faturamento SP3'!$G$2:$G$692,'Faturamento SP3'!$D$2:$D$692,'Infos Relatório'!$B$84,'Faturamento SP3'!$E$2:$E$692,'Infos Relatório'!$B135,'Faturamento SP3'!$Z$2:$Z$692,'Infos Relatório'!BQ$1)</f>
        <v>0</v>
      </c>
      <c r="BS135" s="13">
        <f>SUMIFS('Faturamento SP3'!$J$2:$J$692,'Faturamento SP3'!$D$2:$D$692,'Infos Relatório'!$B$84,'Faturamento SP3'!$E$2:$E$692,'Infos Relatório'!$B135,'Faturamento SP3'!$Z$2:$Z$692,'Infos Relatório'!BQ$1)</f>
        <v>0</v>
      </c>
      <c r="BT135" s="14">
        <f>SUMIFS('Faturamento SP3'!$O$2:$O$692,'Faturamento SP3'!$D$2:$D$692,'Infos Relatório'!$B$84,'Faturamento SP3'!$E$2:$E$692,'Infos Relatório'!$B135,'Faturamento SP3'!$Z$2:$Z$692,'Infos Relatório'!BQ$1,'Faturamento SP3'!$T$2:$T$692,"Sim")+SUMIFS('Faturamento SP3'!$P$2:$P$692,'Faturamento SP3'!$D$2:$D$692,'Infos Relatório'!$B$84,'Faturamento SP3'!$E$2:$E$692,'Infos Relatório'!$B135,'Faturamento SP3'!$Z$2:$Z$692,'Infos Relatório'!BQ$1,'Faturamento SP3'!$T$2:$T$692,"Sim")</f>
        <v>0</v>
      </c>
      <c r="BU135" s="27" t="e">
        <f t="shared" si="48"/>
        <v>#DIV/0!</v>
      </c>
      <c r="BV135" s="24">
        <f>SUMIFS('Faturamento SP3'!$H$2:$H$692,'Faturamento SP3'!$D$2:$D$692,'Infos Relatório'!$B$84,'Faturamento SP3'!$E$2:$E$692,'Infos Relatório'!$B135,'Faturamento SP3'!$Z$2:$Z$692,'Infos Relatório'!BQ$1)</f>
        <v>0</v>
      </c>
    </row>
    <row r="136" spans="2:74">
      <c r="B136" s="17" t="s">
        <v>58</v>
      </c>
      <c r="C136" s="23">
        <f>COUNTIFS('Faturamento SP3'!$D$2:$D$692,'Infos Relatório'!$B$84,'Faturamento SP3'!$E$2:$E$692,'Infos Relatório'!$B136,'Faturamento SP3'!$Z$2:$Z$692,'Infos Relatório'!C$1)</f>
        <v>0</v>
      </c>
      <c r="D136" s="13">
        <f>SUMIFS('Faturamento SP3'!$G$2:$G$692,'Faturamento SP3'!$D$2:$D$692,'Infos Relatório'!$B$84,'Faturamento SP3'!$E$2:$E$692,'Infos Relatório'!$B136,'Faturamento SP3'!$Z$2:$Z$692,'Infos Relatório'!C$1)</f>
        <v>0</v>
      </c>
      <c r="E136" s="13">
        <f>SUMIFS('Faturamento SP3'!$J$2:$J$692,'Faturamento SP3'!$D$2:$D$692,'Infos Relatório'!$B$84,'Faturamento SP3'!$E$2:$E$692,'Infos Relatório'!$B136,'Faturamento SP3'!$Z$2:$Z$692,'Infos Relatório'!C$1)</f>
        <v>0</v>
      </c>
      <c r="F136" s="14">
        <f>SUMIFS('Faturamento SP3'!$O$2:$O$692,'Faturamento SP3'!$D$2:$D$692,'Infos Relatório'!$B$84,'Faturamento SP3'!$E$2:$E$692,'Infos Relatório'!$B136,'Faturamento SP3'!$Z$2:$Z$692,'Infos Relatório'!C$1,'Faturamento SP3'!$T$2:$T$692,"Sim")+SUMIFS('Faturamento SP3'!$P$2:$P$692,'Faturamento SP3'!$D$2:$D$692,'Infos Relatório'!$B$84,'Faturamento SP3'!$E$2:$E$692,'Infos Relatório'!$B136,'Faturamento SP3'!$Z$2:$Z$692,'Infos Relatório'!C$1,'Faturamento SP3'!$T$2:$T$692,"Sim")</f>
        <v>0</v>
      </c>
      <c r="G136" s="27" t="e">
        <f t="shared" si="37"/>
        <v>#DIV/0!</v>
      </c>
      <c r="H136" s="24">
        <f>SUMIFS('Faturamento SP3'!$H$2:$H$692,'Faturamento SP3'!$D$2:$D$692,'Infos Relatório'!$B$84,'Faturamento SP3'!$E$2:$E$692,'Infos Relatório'!$B136,'Faturamento SP3'!$Z$2:$Z$692,'Infos Relatório'!C$1)</f>
        <v>0</v>
      </c>
      <c r="I136" s="23">
        <f>COUNTIFS('Faturamento SP3'!$D$2:$D$692,'Infos Relatório'!$B$84,'Faturamento SP3'!$E$2:$E$692,'Infos Relatório'!$B136,'Faturamento SP3'!$Z$2:$Z$692,'Infos Relatório'!I$1)</f>
        <v>0</v>
      </c>
      <c r="J136" s="13">
        <f>SUMIFS('Faturamento SP3'!$G$2:$G$692,'Faturamento SP3'!$D$2:$D$692,'Infos Relatório'!$B$84,'Faturamento SP3'!$E$2:$E$692,'Infos Relatório'!$B136,'Faturamento SP3'!$Z$2:$Z$692,'Infos Relatório'!I$1)</f>
        <v>0</v>
      </c>
      <c r="K136" s="13">
        <f>SUMIFS('Faturamento SP3'!$J$2:$J$692,'Faturamento SP3'!$D$2:$D$692,'Infos Relatório'!$B$84,'Faturamento SP3'!$E$2:$E$692,'Infos Relatório'!$B136,'Faturamento SP3'!$Z$2:$Z$692,'Infos Relatório'!I$1)</f>
        <v>0</v>
      </c>
      <c r="L136" s="14">
        <f>SUMIFS('Faturamento SP3'!$O$2:$O$692,'Faturamento SP3'!$D$2:$D$692,'Infos Relatório'!$B$84,'Faturamento SP3'!$E$2:$E$692,'Infos Relatório'!$B136,'Faturamento SP3'!$Z$2:$Z$692,'Infos Relatório'!I$1,'Faturamento SP3'!$T$2:$T$692,"Sim")+SUMIFS('Faturamento SP3'!$P$2:$P$692,'Faturamento SP3'!$D$2:$D$692,'Infos Relatório'!$B$84,'Faturamento SP3'!$E$2:$E$692,'Infos Relatório'!$B136,'Faturamento SP3'!$Z$2:$Z$692,'Infos Relatório'!I$1,'Faturamento SP3'!$T$2:$T$692,"Sim")</f>
        <v>0</v>
      </c>
      <c r="M136" s="27" t="e">
        <f t="shared" si="38"/>
        <v>#DIV/0!</v>
      </c>
      <c r="N136" s="24">
        <f>SUMIFS('Faturamento SP3'!$H$2:$H$692,'Faturamento SP3'!$D$2:$D$692,'Infos Relatório'!$B$84,'Faturamento SP3'!$E$2:$E$692,'Infos Relatório'!$B136,'Faturamento SP3'!$Z$2:$Z$692,'Infos Relatório'!I$1)</f>
        <v>0</v>
      </c>
      <c r="O136" s="23">
        <f>COUNTIFS('Faturamento SP3'!$D$2:$D$692,'Infos Relatório'!$B$84,'Faturamento SP3'!$E$2:$E$692,'Infos Relatório'!$B136,'Faturamento SP3'!$Z$2:$Z$692,'Infos Relatório'!O$1)</f>
        <v>0</v>
      </c>
      <c r="P136" s="13">
        <f>SUMIFS('Faturamento SP3'!$G$2:$G$692,'Faturamento SP3'!$D$2:$D$692,'Infos Relatório'!$B$84,'Faturamento SP3'!$E$2:$E$692,'Infos Relatório'!$B136,'Faturamento SP3'!$Z$2:$Z$692,'Infos Relatório'!O$1)</f>
        <v>0</v>
      </c>
      <c r="Q136" s="13">
        <f>SUMIFS('Faturamento SP3'!$J$2:$J$692,'Faturamento SP3'!$D$2:$D$692,'Infos Relatório'!$B$84,'Faturamento SP3'!$E$2:$E$692,'Infos Relatório'!$B136,'Faturamento SP3'!$Z$2:$Z$692,'Infos Relatório'!O$1)</f>
        <v>0</v>
      </c>
      <c r="R136" s="14">
        <f>SUMIFS('Faturamento SP3'!$O$2:$O$692,'Faturamento SP3'!$D$2:$D$692,'Infos Relatório'!$B$84,'Faturamento SP3'!$E$2:$E$692,'Infos Relatório'!$B136,'Faturamento SP3'!$Z$2:$Z$692,'Infos Relatório'!O$1,'Faturamento SP3'!$T$2:$T$692,"Sim")+SUMIFS('Faturamento SP3'!$P$2:$P$692,'Faturamento SP3'!$D$2:$D$692,'Infos Relatório'!$B$84,'Faturamento SP3'!$E$2:$E$692,'Infos Relatório'!$B136,'Faturamento SP3'!$Z$2:$Z$692,'Infos Relatório'!O$1,'Faturamento SP3'!$T$2:$T$692,"Sim")</f>
        <v>0</v>
      </c>
      <c r="S136" s="27" t="e">
        <f t="shared" si="39"/>
        <v>#DIV/0!</v>
      </c>
      <c r="T136" s="24">
        <f>SUMIFS('Faturamento SP3'!$H$2:$H$692,'Faturamento SP3'!$D$2:$D$692,'Infos Relatório'!$B$84,'Faturamento SP3'!$E$2:$E$692,'Infos Relatório'!$B136,'Faturamento SP3'!$Z$2:$Z$692,'Infos Relatório'!O$1)</f>
        <v>0</v>
      </c>
      <c r="U136" s="23">
        <f>COUNTIFS('Faturamento SP3'!$D$2:$D$692,'Infos Relatório'!$B$84,'Faturamento SP3'!$E$2:$E$692,'Infos Relatório'!$B136,'Faturamento SP3'!$Z$2:$Z$692,'Infos Relatório'!U$1)</f>
        <v>0</v>
      </c>
      <c r="V136" s="13">
        <f>SUMIFS('Faturamento SP3'!$G$2:$G$692,'Faturamento SP3'!$D$2:$D$692,'Infos Relatório'!$B$84,'Faturamento SP3'!$E$2:$E$692,'Infos Relatório'!$B136,'Faturamento SP3'!$Z$2:$Z$692,'Infos Relatório'!U$1)</f>
        <v>0</v>
      </c>
      <c r="W136" s="13">
        <f>SUMIFS('Faturamento SP3'!$J$2:$J$692,'Faturamento SP3'!$D$2:$D$692,'Infos Relatório'!$B$84,'Faturamento SP3'!$E$2:$E$692,'Infos Relatório'!$B136,'Faturamento SP3'!$Z$2:$Z$692,'Infos Relatório'!U$1)</f>
        <v>0</v>
      </c>
      <c r="X136" s="14">
        <f>SUMIFS('Faturamento SP3'!$O$2:$O$692,'Faturamento SP3'!$D$2:$D$692,'Infos Relatório'!$B$84,'Faturamento SP3'!$E$2:$E$692,'Infos Relatório'!$B136,'Faturamento SP3'!$Z$2:$Z$692,'Infos Relatório'!U$1,'Faturamento SP3'!$T$2:$T$692,"Sim")+SUMIFS('Faturamento SP3'!$P$2:$P$692,'Faturamento SP3'!$D$2:$D$692,'Infos Relatório'!$B$84,'Faturamento SP3'!$E$2:$E$692,'Infos Relatório'!$B136,'Faturamento SP3'!$Z$2:$Z$692,'Infos Relatório'!U$1,'Faturamento SP3'!$T$2:$T$692,"Sim")</f>
        <v>0</v>
      </c>
      <c r="Y136" s="27" t="e">
        <f t="shared" si="40"/>
        <v>#DIV/0!</v>
      </c>
      <c r="Z136" s="24">
        <f>SUMIFS('Faturamento SP3'!$H$2:$H$692,'Faturamento SP3'!$D$2:$D$692,'Infos Relatório'!$B$84,'Faturamento SP3'!$E$2:$E$692,'Infos Relatório'!$B136,'Faturamento SP3'!$Z$2:$Z$692,'Infos Relatório'!U$1)</f>
        <v>0</v>
      </c>
      <c r="AA136" s="23">
        <f>COUNTIFS('Faturamento SP3'!$D$2:$D$692,'Infos Relatório'!$B$84,'Faturamento SP3'!$E$2:$E$692,'Infos Relatório'!$B136,'Faturamento SP3'!$Z$2:$Z$692,'Infos Relatório'!AA$1)</f>
        <v>0</v>
      </c>
      <c r="AB136" s="13">
        <f>SUMIFS('Faturamento SP3'!$G$2:$G$692,'Faturamento SP3'!$D$2:$D$692,'Infos Relatório'!$B$84,'Faturamento SP3'!$E$2:$E$692,'Infos Relatório'!$B136,'Faturamento SP3'!$Z$2:$Z$692,'Infos Relatório'!AA$1)</f>
        <v>0</v>
      </c>
      <c r="AC136" s="13">
        <f>SUMIFS('Faturamento SP3'!$J$2:$J$692,'Faturamento SP3'!$D$2:$D$692,'Infos Relatório'!$B$84,'Faturamento SP3'!$E$2:$E$692,'Infos Relatório'!$B136,'Faturamento SP3'!$Z$2:$Z$692,'Infos Relatório'!AA$1)</f>
        <v>0</v>
      </c>
      <c r="AD136" s="14">
        <f>SUMIFS('Faturamento SP3'!$O$2:$O$692,'Faturamento SP3'!$D$2:$D$692,'Infos Relatório'!$B$84,'Faturamento SP3'!$E$2:$E$692,'Infos Relatório'!$B136,'Faturamento SP3'!$Z$2:$Z$692,'Infos Relatório'!AA$1,'Faturamento SP3'!$T$2:$T$692,"Sim")+SUMIFS('Faturamento SP3'!$P$2:$P$692,'Faturamento SP3'!$D$2:$D$692,'Infos Relatório'!$B$84,'Faturamento SP3'!$E$2:$E$692,'Infos Relatório'!$B136,'Faturamento SP3'!$Z$2:$Z$692,'Infos Relatório'!AA$1,'Faturamento SP3'!$T$2:$T$692,"Sim")</f>
        <v>0</v>
      </c>
      <c r="AE136" s="27" t="e">
        <f t="shared" si="41"/>
        <v>#DIV/0!</v>
      </c>
      <c r="AF136" s="24">
        <f>SUMIFS('Faturamento SP3'!$H$2:$H$692,'Faturamento SP3'!$D$2:$D$692,'Infos Relatório'!$B$84,'Faturamento SP3'!$E$2:$E$692,'Infos Relatório'!$B136,'Faturamento SP3'!$Z$2:$Z$692,'Infos Relatório'!AA$1)</f>
        <v>0</v>
      </c>
      <c r="AG136" s="23">
        <f>COUNTIFS('Faturamento SP3'!$D$2:$D$692,'Infos Relatório'!$B$84,'Faturamento SP3'!$E$2:$E$692,'Infos Relatório'!$B136,'Faturamento SP3'!$Z$2:$Z$692,'Infos Relatório'!AG$1)</f>
        <v>0</v>
      </c>
      <c r="AH136" s="13">
        <f>SUMIFS('Faturamento SP3'!$G$2:$G$692,'Faturamento SP3'!$D$2:$D$692,'Infos Relatório'!$B$84,'Faturamento SP3'!$E$2:$E$692,'Infos Relatório'!$B136,'Faturamento SP3'!$Z$2:$Z$692,'Infos Relatório'!AG$1)</f>
        <v>0</v>
      </c>
      <c r="AI136" s="13">
        <f>SUMIFS('Faturamento SP3'!$J$2:$J$692,'Faturamento SP3'!$D$2:$D$692,'Infos Relatório'!$B$84,'Faturamento SP3'!$E$2:$E$692,'Infos Relatório'!$B136,'Faturamento SP3'!$Z$2:$Z$692,'Infos Relatório'!AG$1)</f>
        <v>0</v>
      </c>
      <c r="AJ136" s="14">
        <f>SUMIFS('Faturamento SP3'!$O$2:$O$692,'Faturamento SP3'!$D$2:$D$692,'Infos Relatório'!$B$84,'Faturamento SP3'!$E$2:$E$692,'Infos Relatório'!$B136,'Faturamento SP3'!$Z$2:$Z$692,'Infos Relatório'!AG$1,'Faturamento SP3'!$T$2:$T$692,"Sim")+SUMIFS('Faturamento SP3'!$P$2:$P$692,'Faturamento SP3'!$D$2:$D$692,'Infos Relatório'!$B$84,'Faturamento SP3'!$E$2:$E$692,'Infos Relatório'!$B136,'Faturamento SP3'!$Z$2:$Z$692,'Infos Relatório'!AG$1,'Faturamento SP3'!$T$2:$T$692,"Sim")</f>
        <v>0</v>
      </c>
      <c r="AK136" s="27" t="e">
        <f t="shared" si="42"/>
        <v>#DIV/0!</v>
      </c>
      <c r="AL136" s="24">
        <f>SUMIFS('Faturamento SP3'!$H$2:$H$692,'Faturamento SP3'!$D$2:$D$692,'Infos Relatório'!$B$84,'Faturamento SP3'!$E$2:$E$692,'Infos Relatório'!$B136,'Faturamento SP3'!$Z$2:$Z$692,'Infos Relatório'!AG$1)</f>
        <v>0</v>
      </c>
      <c r="AM136" s="23">
        <f>COUNTIFS('Faturamento SP3'!$D$2:$D$692,'Infos Relatório'!$B$84,'Faturamento SP3'!$E$2:$E$692,'Infos Relatório'!$B136,'Faturamento SP3'!$Z$2:$Z$692,'Infos Relatório'!AM$1)</f>
        <v>0</v>
      </c>
      <c r="AN136" s="13">
        <f>SUMIFS('Faturamento SP3'!$G$2:$G$692,'Faturamento SP3'!$D$2:$D$692,'Infos Relatório'!$B$84,'Faturamento SP3'!$E$2:$E$692,'Infos Relatório'!$B136,'Faturamento SP3'!$Z$2:$Z$692,'Infos Relatório'!AM$1)</f>
        <v>0</v>
      </c>
      <c r="AO136" s="13">
        <f>SUMIFS('Faturamento SP3'!$J$2:$J$692,'Faturamento SP3'!$D$2:$D$692,'Infos Relatório'!$B$84,'Faturamento SP3'!$E$2:$E$692,'Infos Relatório'!$B136,'Faturamento SP3'!$Z$2:$Z$692,'Infos Relatório'!AM$1)</f>
        <v>0</v>
      </c>
      <c r="AP136" s="14">
        <f>SUMIFS('Faturamento SP3'!$O$2:$O$692,'Faturamento SP3'!$D$2:$D$692,'Infos Relatório'!$B$84,'Faturamento SP3'!$E$2:$E$692,'Infos Relatório'!$B136,'Faturamento SP3'!$Z$2:$Z$692,'Infos Relatório'!AM$1,'Faturamento SP3'!$T$2:$T$692,"Sim")+SUMIFS('Faturamento SP3'!$P$2:$P$692,'Faturamento SP3'!$D$2:$D$692,'Infos Relatório'!$B$84,'Faturamento SP3'!$E$2:$E$692,'Infos Relatório'!$B136,'Faturamento SP3'!$Z$2:$Z$692,'Infos Relatório'!AM$1,'Faturamento SP3'!$T$2:$T$692,"Sim")</f>
        <v>0</v>
      </c>
      <c r="AQ136" s="27" t="e">
        <f t="shared" si="43"/>
        <v>#DIV/0!</v>
      </c>
      <c r="AR136" s="24">
        <f>SUMIFS('Faturamento SP3'!$H$2:$H$692,'Faturamento SP3'!$D$2:$D$692,'Infos Relatório'!$B$84,'Faturamento SP3'!$E$2:$E$692,'Infos Relatório'!$B136,'Faturamento SP3'!$Z$2:$Z$692,'Infos Relatório'!AM$1)</f>
        <v>0</v>
      </c>
      <c r="AS136" s="23">
        <f>COUNTIFS('Faturamento SP3'!$D$2:$D$692,'Infos Relatório'!$B$84,'Faturamento SP3'!$E$2:$E$692,'Infos Relatório'!$B136,'Faturamento SP3'!$Z$2:$Z$692,'Infos Relatório'!AS$1)</f>
        <v>0</v>
      </c>
      <c r="AT136" s="13">
        <f>SUMIFS('Faturamento SP3'!$G$2:$G$692,'Faturamento SP3'!$D$2:$D$692,'Infos Relatório'!$B$84,'Faturamento SP3'!$E$2:$E$692,'Infos Relatório'!$B136,'Faturamento SP3'!$Z$2:$Z$692,'Infos Relatório'!AS$1)</f>
        <v>0</v>
      </c>
      <c r="AU136" s="13">
        <f>SUMIFS('Faturamento SP3'!$J$2:$J$692,'Faturamento SP3'!$D$2:$D$692,'Infos Relatório'!$B$84,'Faturamento SP3'!$E$2:$E$692,'Infos Relatório'!$B136,'Faturamento SP3'!$Z$2:$Z$692,'Infos Relatório'!AS$1)</f>
        <v>0</v>
      </c>
      <c r="AV136" s="14">
        <f>SUMIFS('Faturamento SP3'!$O$2:$O$692,'Faturamento SP3'!$D$2:$D$692,'Infos Relatório'!$B$84,'Faturamento SP3'!$E$2:$E$692,'Infos Relatório'!$B136,'Faturamento SP3'!$Z$2:$Z$692,'Infos Relatório'!AS$1,'Faturamento SP3'!$T$2:$T$692,"Sim")+SUMIFS('Faturamento SP3'!$P$2:$P$692,'Faturamento SP3'!$D$2:$D$692,'Infos Relatório'!$B$84,'Faturamento SP3'!$E$2:$E$692,'Infos Relatório'!$B136,'Faturamento SP3'!$Z$2:$Z$692,'Infos Relatório'!AS$1,'Faturamento SP3'!$T$2:$T$692,"Sim")</f>
        <v>0</v>
      </c>
      <c r="AW136" s="27" t="e">
        <f t="shared" si="44"/>
        <v>#DIV/0!</v>
      </c>
      <c r="AX136" s="24">
        <f>SUMIFS('Faturamento SP3'!$H$2:$H$692,'Faturamento SP3'!$D$2:$D$692,'Infos Relatório'!$B$84,'Faturamento SP3'!$E$2:$E$692,'Infos Relatório'!$B136,'Faturamento SP3'!$Z$2:$Z$692,'Infos Relatório'!AS$1)</f>
        <v>0</v>
      </c>
      <c r="AY136" s="23">
        <f>COUNTIFS('Faturamento SP3'!$D$2:$D$692,'Infos Relatório'!$B$84,'Faturamento SP3'!$E$2:$E$692,'Infos Relatório'!$B136,'Faturamento SP3'!$Z$2:$Z$692,'Infos Relatório'!AY$1)</f>
        <v>0</v>
      </c>
      <c r="AZ136" s="13">
        <f>SUMIFS('Faturamento SP3'!$G$2:$G$692,'Faturamento SP3'!$D$2:$D$692,'Infos Relatório'!$B$84,'Faturamento SP3'!$E$2:$E$692,'Infos Relatório'!$B136,'Faturamento SP3'!$Z$2:$Z$692,'Infos Relatório'!AY$1)</f>
        <v>0</v>
      </c>
      <c r="BA136" s="13">
        <f>SUMIFS('Faturamento SP3'!$J$2:$J$692,'Faturamento SP3'!$D$2:$D$692,'Infos Relatório'!$B$84,'Faturamento SP3'!$E$2:$E$692,'Infos Relatório'!$B136,'Faturamento SP3'!$Z$2:$Z$692,'Infos Relatório'!AY$1)</f>
        <v>0</v>
      </c>
      <c r="BB136" s="14">
        <f>SUMIFS('Faturamento SP3'!$O$2:$O$692,'Faturamento SP3'!$D$2:$D$692,'Infos Relatório'!$B$84,'Faturamento SP3'!$E$2:$E$692,'Infos Relatório'!$B136,'Faturamento SP3'!$Z$2:$Z$692,'Infos Relatório'!AY$1,'Faturamento SP3'!$T$2:$T$692,"Sim")+SUMIFS('Faturamento SP3'!$P$2:$P$692,'Faturamento SP3'!$D$2:$D$692,'Infos Relatório'!$B$84,'Faturamento SP3'!$E$2:$E$692,'Infos Relatório'!$B136,'Faturamento SP3'!$Z$2:$Z$692,'Infos Relatório'!AY$1,'Faturamento SP3'!$T$2:$T$692,"Sim")</f>
        <v>0</v>
      </c>
      <c r="BC136" s="27" t="e">
        <f t="shared" si="45"/>
        <v>#DIV/0!</v>
      </c>
      <c r="BD136" s="24">
        <f>SUMIFS('Faturamento SP3'!$H$2:$H$692,'Faturamento SP3'!$D$2:$D$692,'Infos Relatório'!$B$84,'Faturamento SP3'!$E$2:$E$692,'Infos Relatório'!$B136,'Faturamento SP3'!$Z$2:$Z$692,'Infos Relatório'!AY$1)</f>
        <v>0</v>
      </c>
      <c r="BE136" s="23">
        <f>COUNTIFS('Faturamento SP3'!$D$2:$D$692,'Infos Relatório'!$B$84,'Faturamento SP3'!$E$2:$E$692,'Infos Relatório'!$B136,'Faturamento SP3'!$Z$2:$Z$692,'Infos Relatório'!BE$1)</f>
        <v>0</v>
      </c>
      <c r="BF136" s="13">
        <f>SUMIFS('Faturamento SP3'!$G$2:$G$692,'Faturamento SP3'!$D$2:$D$692,'Infos Relatório'!$B$84,'Faturamento SP3'!$E$2:$E$692,'Infos Relatório'!$B136,'Faturamento SP3'!$Z$2:$Z$692,'Infos Relatório'!BE$1)</f>
        <v>0</v>
      </c>
      <c r="BG136" s="13">
        <f>SUMIFS('Faturamento SP3'!$J$2:$J$692,'Faturamento SP3'!$D$2:$D$692,'Infos Relatório'!$B$84,'Faturamento SP3'!$E$2:$E$692,'Infos Relatório'!$B136,'Faturamento SP3'!$Z$2:$Z$692,'Infos Relatório'!BE$1)</f>
        <v>0</v>
      </c>
      <c r="BH136" s="14">
        <f>SUMIFS('Faturamento SP3'!$O$2:$O$692,'Faturamento SP3'!$D$2:$D$692,'Infos Relatório'!$B$84,'Faturamento SP3'!$E$2:$E$692,'Infos Relatório'!$B136,'Faturamento SP3'!$Z$2:$Z$692,'Infos Relatório'!BE$1,'Faturamento SP3'!$T$2:$T$692,"Sim")+SUMIFS('Faturamento SP3'!$P$2:$P$692,'Faturamento SP3'!$D$2:$D$692,'Infos Relatório'!$B$84,'Faturamento SP3'!$E$2:$E$692,'Infos Relatório'!$B136,'Faturamento SP3'!$Z$2:$Z$692,'Infos Relatório'!BE$1,'Faturamento SP3'!$T$2:$T$692,"Sim")</f>
        <v>0</v>
      </c>
      <c r="BI136" s="27" t="e">
        <f t="shared" si="46"/>
        <v>#DIV/0!</v>
      </c>
      <c r="BJ136" s="24">
        <f>SUMIFS('Faturamento SP3'!$H$2:$H$692,'Faturamento SP3'!$D$2:$D$692,'Infos Relatório'!$B$84,'Faturamento SP3'!$E$2:$E$692,'Infos Relatório'!$B136,'Faturamento SP3'!$Z$2:$Z$692,'Infos Relatório'!BE$1)</f>
        <v>0</v>
      </c>
      <c r="BK136" s="23">
        <f>COUNTIFS('Faturamento SP3'!$D$2:$D$692,'Infos Relatório'!$B$84,'Faturamento SP3'!$E$2:$E$692,'Infos Relatório'!$B136,'Faturamento SP3'!$Z$2:$Z$692,'Infos Relatório'!BK$1)</f>
        <v>0</v>
      </c>
      <c r="BL136" s="13">
        <f>SUMIFS('Faturamento SP3'!$G$2:$G$692,'Faturamento SP3'!$D$2:$D$692,'Infos Relatório'!$B$84,'Faturamento SP3'!$E$2:$E$692,'Infos Relatório'!$B136,'Faturamento SP3'!$Z$2:$Z$692,'Infos Relatório'!BK$1)</f>
        <v>0</v>
      </c>
      <c r="BM136" s="13">
        <f>SUMIFS('Faturamento SP3'!$J$2:$J$692,'Faturamento SP3'!$D$2:$D$692,'Infos Relatório'!$B$84,'Faturamento SP3'!$E$2:$E$692,'Infos Relatório'!$B136,'Faturamento SP3'!$Z$2:$Z$692,'Infos Relatório'!BK$1)</f>
        <v>0</v>
      </c>
      <c r="BN136" s="14">
        <f>SUMIFS('Faturamento SP3'!$O$2:$O$692,'Faturamento SP3'!$D$2:$D$692,'Infos Relatório'!$B$84,'Faturamento SP3'!$E$2:$E$692,'Infos Relatório'!$B136,'Faturamento SP3'!$Z$2:$Z$692,'Infos Relatório'!BK$1,'Faturamento SP3'!$T$2:$T$692,"Sim")+SUMIFS('Faturamento SP3'!$P$2:$P$692,'Faturamento SP3'!$D$2:$D$692,'Infos Relatório'!$B$84,'Faturamento SP3'!$E$2:$E$692,'Infos Relatório'!$B136,'Faturamento SP3'!$Z$2:$Z$692,'Infos Relatório'!BK$1,'Faturamento SP3'!$T$2:$T$692,"Sim")</f>
        <v>0</v>
      </c>
      <c r="BO136" s="27" t="e">
        <f t="shared" si="47"/>
        <v>#DIV/0!</v>
      </c>
      <c r="BP136" s="24">
        <f>SUMIFS('Faturamento SP3'!$H$2:$H$692,'Faturamento SP3'!$D$2:$D$692,'Infos Relatório'!$B$84,'Faturamento SP3'!$E$2:$E$692,'Infos Relatório'!$B136,'Faturamento SP3'!$Z$2:$Z$692,'Infos Relatório'!BK$1)</f>
        <v>0</v>
      </c>
      <c r="BQ136" s="23">
        <f>COUNTIFS('Faturamento SP3'!$D$2:$D$692,'Infos Relatório'!$B$84,'Faturamento SP3'!$E$2:$E$692,'Infos Relatório'!$B136,'Faturamento SP3'!$Z$2:$Z$692,'Infos Relatório'!BQ$1)</f>
        <v>0</v>
      </c>
      <c r="BR136" s="13">
        <f>SUMIFS('Faturamento SP3'!$G$2:$G$692,'Faturamento SP3'!$D$2:$D$692,'Infos Relatório'!$B$84,'Faturamento SP3'!$E$2:$E$692,'Infos Relatório'!$B136,'Faturamento SP3'!$Z$2:$Z$692,'Infos Relatório'!BQ$1)</f>
        <v>0</v>
      </c>
      <c r="BS136" s="13">
        <f>SUMIFS('Faturamento SP3'!$J$2:$J$692,'Faturamento SP3'!$D$2:$D$692,'Infos Relatório'!$B$84,'Faturamento SP3'!$E$2:$E$692,'Infos Relatório'!$B136,'Faturamento SP3'!$Z$2:$Z$692,'Infos Relatório'!BQ$1)</f>
        <v>0</v>
      </c>
      <c r="BT136" s="14">
        <f>SUMIFS('Faturamento SP3'!$O$2:$O$692,'Faturamento SP3'!$D$2:$D$692,'Infos Relatório'!$B$84,'Faturamento SP3'!$E$2:$E$692,'Infos Relatório'!$B136,'Faturamento SP3'!$Z$2:$Z$692,'Infos Relatório'!BQ$1,'Faturamento SP3'!$T$2:$T$692,"Sim")+SUMIFS('Faturamento SP3'!$P$2:$P$692,'Faturamento SP3'!$D$2:$D$692,'Infos Relatório'!$B$84,'Faturamento SP3'!$E$2:$E$692,'Infos Relatório'!$B136,'Faturamento SP3'!$Z$2:$Z$692,'Infos Relatório'!BQ$1,'Faturamento SP3'!$T$2:$T$692,"Sim")</f>
        <v>0</v>
      </c>
      <c r="BU136" s="27" t="e">
        <f t="shared" si="48"/>
        <v>#DIV/0!</v>
      </c>
      <c r="BV136" s="24">
        <f>SUMIFS('Faturamento SP3'!$H$2:$H$692,'Faturamento SP3'!$D$2:$D$692,'Infos Relatório'!$B$84,'Faturamento SP3'!$E$2:$E$692,'Infos Relatório'!$B136,'Faturamento SP3'!$Z$2:$Z$692,'Infos Relatório'!BQ$1)</f>
        <v>0</v>
      </c>
    </row>
    <row r="137" spans="2:74">
      <c r="B137" s="17" t="s">
        <v>59</v>
      </c>
      <c r="C137" s="23">
        <f>COUNTIFS('Faturamento SP3'!$D$2:$D$692,'Infos Relatório'!$B$84,'Faturamento SP3'!$E$2:$E$692,'Infos Relatório'!$B137,'Faturamento SP3'!$Z$2:$Z$692,'Infos Relatório'!C$1)</f>
        <v>0</v>
      </c>
      <c r="D137" s="13">
        <f>SUMIFS('Faturamento SP3'!$G$2:$G$692,'Faturamento SP3'!$D$2:$D$692,'Infos Relatório'!$B$84,'Faturamento SP3'!$E$2:$E$692,'Infos Relatório'!$B137,'Faturamento SP3'!$Z$2:$Z$692,'Infos Relatório'!C$1)</f>
        <v>0</v>
      </c>
      <c r="E137" s="13">
        <f>SUMIFS('Faturamento SP3'!$J$2:$J$692,'Faturamento SP3'!$D$2:$D$692,'Infos Relatório'!$B$84,'Faturamento SP3'!$E$2:$E$692,'Infos Relatório'!$B137,'Faturamento SP3'!$Z$2:$Z$692,'Infos Relatório'!C$1)</f>
        <v>0</v>
      </c>
      <c r="F137" s="14">
        <f>SUMIFS('Faturamento SP3'!$O$2:$O$692,'Faturamento SP3'!$D$2:$D$692,'Infos Relatório'!$B$84,'Faturamento SP3'!$E$2:$E$692,'Infos Relatório'!$B137,'Faturamento SP3'!$Z$2:$Z$692,'Infos Relatório'!C$1,'Faturamento SP3'!$T$2:$T$692,"Sim")+SUMIFS('Faturamento SP3'!$P$2:$P$692,'Faturamento SP3'!$D$2:$D$692,'Infos Relatório'!$B$84,'Faturamento SP3'!$E$2:$E$692,'Infos Relatório'!$B137,'Faturamento SP3'!$Z$2:$Z$692,'Infos Relatório'!C$1,'Faturamento SP3'!$T$2:$T$692,"Sim")</f>
        <v>0</v>
      </c>
      <c r="G137" s="27" t="e">
        <f t="shared" si="37"/>
        <v>#DIV/0!</v>
      </c>
      <c r="H137" s="24">
        <f>SUMIFS('Faturamento SP3'!$H$2:$H$692,'Faturamento SP3'!$D$2:$D$692,'Infos Relatório'!$B$84,'Faturamento SP3'!$E$2:$E$692,'Infos Relatório'!$B137,'Faturamento SP3'!$Z$2:$Z$692,'Infos Relatório'!C$1)</f>
        <v>0</v>
      </c>
      <c r="I137" s="23">
        <f>COUNTIFS('Faturamento SP3'!$D$2:$D$692,'Infos Relatório'!$B$84,'Faturamento SP3'!$E$2:$E$692,'Infos Relatório'!$B137,'Faturamento SP3'!$Z$2:$Z$692,'Infos Relatório'!I$1)</f>
        <v>0</v>
      </c>
      <c r="J137" s="13">
        <f>SUMIFS('Faturamento SP3'!$G$2:$G$692,'Faturamento SP3'!$D$2:$D$692,'Infos Relatório'!$B$84,'Faturamento SP3'!$E$2:$E$692,'Infos Relatório'!$B137,'Faturamento SP3'!$Z$2:$Z$692,'Infos Relatório'!I$1)</f>
        <v>0</v>
      </c>
      <c r="K137" s="13">
        <f>SUMIFS('Faturamento SP3'!$J$2:$J$692,'Faturamento SP3'!$D$2:$D$692,'Infos Relatório'!$B$84,'Faturamento SP3'!$E$2:$E$692,'Infos Relatório'!$B137,'Faturamento SP3'!$Z$2:$Z$692,'Infos Relatório'!I$1)</f>
        <v>0</v>
      </c>
      <c r="L137" s="14">
        <f>SUMIFS('Faturamento SP3'!$O$2:$O$692,'Faturamento SP3'!$D$2:$D$692,'Infos Relatório'!$B$84,'Faturamento SP3'!$E$2:$E$692,'Infos Relatório'!$B137,'Faturamento SP3'!$Z$2:$Z$692,'Infos Relatório'!I$1,'Faturamento SP3'!$T$2:$T$692,"Sim")+SUMIFS('Faturamento SP3'!$P$2:$P$692,'Faturamento SP3'!$D$2:$D$692,'Infos Relatório'!$B$84,'Faturamento SP3'!$E$2:$E$692,'Infos Relatório'!$B137,'Faturamento SP3'!$Z$2:$Z$692,'Infos Relatório'!I$1,'Faturamento SP3'!$T$2:$T$692,"Sim")</f>
        <v>0</v>
      </c>
      <c r="M137" s="27" t="e">
        <f t="shared" si="38"/>
        <v>#DIV/0!</v>
      </c>
      <c r="N137" s="24">
        <f>SUMIFS('Faturamento SP3'!$H$2:$H$692,'Faturamento SP3'!$D$2:$D$692,'Infos Relatório'!$B$84,'Faturamento SP3'!$E$2:$E$692,'Infos Relatório'!$B137,'Faturamento SP3'!$Z$2:$Z$692,'Infos Relatório'!I$1)</f>
        <v>0</v>
      </c>
      <c r="O137" s="23">
        <f>COUNTIFS('Faturamento SP3'!$D$2:$D$692,'Infos Relatório'!$B$84,'Faturamento SP3'!$E$2:$E$692,'Infos Relatório'!$B137,'Faturamento SP3'!$Z$2:$Z$692,'Infos Relatório'!O$1)</f>
        <v>0</v>
      </c>
      <c r="P137" s="13">
        <f>SUMIFS('Faturamento SP3'!$G$2:$G$692,'Faturamento SP3'!$D$2:$D$692,'Infos Relatório'!$B$84,'Faturamento SP3'!$E$2:$E$692,'Infos Relatório'!$B137,'Faturamento SP3'!$Z$2:$Z$692,'Infos Relatório'!O$1)</f>
        <v>0</v>
      </c>
      <c r="Q137" s="13">
        <f>SUMIFS('Faturamento SP3'!$J$2:$J$692,'Faturamento SP3'!$D$2:$D$692,'Infos Relatório'!$B$84,'Faturamento SP3'!$E$2:$E$692,'Infos Relatório'!$B137,'Faturamento SP3'!$Z$2:$Z$692,'Infos Relatório'!O$1)</f>
        <v>0</v>
      </c>
      <c r="R137" s="14">
        <f>SUMIFS('Faturamento SP3'!$O$2:$O$692,'Faturamento SP3'!$D$2:$D$692,'Infos Relatório'!$B$84,'Faturamento SP3'!$E$2:$E$692,'Infos Relatório'!$B137,'Faturamento SP3'!$Z$2:$Z$692,'Infos Relatório'!O$1,'Faturamento SP3'!$T$2:$T$692,"Sim")+SUMIFS('Faturamento SP3'!$P$2:$P$692,'Faturamento SP3'!$D$2:$D$692,'Infos Relatório'!$B$84,'Faturamento SP3'!$E$2:$E$692,'Infos Relatório'!$B137,'Faturamento SP3'!$Z$2:$Z$692,'Infos Relatório'!O$1,'Faturamento SP3'!$T$2:$T$692,"Sim")</f>
        <v>0</v>
      </c>
      <c r="S137" s="27" t="e">
        <f t="shared" si="39"/>
        <v>#DIV/0!</v>
      </c>
      <c r="T137" s="24">
        <f>SUMIFS('Faturamento SP3'!$H$2:$H$692,'Faturamento SP3'!$D$2:$D$692,'Infos Relatório'!$B$84,'Faturamento SP3'!$E$2:$E$692,'Infos Relatório'!$B137,'Faturamento SP3'!$Z$2:$Z$692,'Infos Relatório'!O$1)</f>
        <v>0</v>
      </c>
      <c r="U137" s="23">
        <f>COUNTIFS('Faturamento SP3'!$D$2:$D$692,'Infos Relatório'!$B$84,'Faturamento SP3'!$E$2:$E$692,'Infos Relatório'!$B137,'Faturamento SP3'!$Z$2:$Z$692,'Infos Relatório'!U$1)</f>
        <v>0</v>
      </c>
      <c r="V137" s="13">
        <f>SUMIFS('Faturamento SP3'!$G$2:$G$692,'Faturamento SP3'!$D$2:$D$692,'Infos Relatório'!$B$84,'Faturamento SP3'!$E$2:$E$692,'Infos Relatório'!$B137,'Faturamento SP3'!$Z$2:$Z$692,'Infos Relatório'!U$1)</f>
        <v>0</v>
      </c>
      <c r="W137" s="13">
        <f>SUMIFS('Faturamento SP3'!$J$2:$J$692,'Faturamento SP3'!$D$2:$D$692,'Infos Relatório'!$B$84,'Faturamento SP3'!$E$2:$E$692,'Infos Relatório'!$B137,'Faturamento SP3'!$Z$2:$Z$692,'Infos Relatório'!U$1)</f>
        <v>0</v>
      </c>
      <c r="X137" s="14">
        <f>SUMIFS('Faturamento SP3'!$O$2:$O$692,'Faturamento SP3'!$D$2:$D$692,'Infos Relatório'!$B$84,'Faturamento SP3'!$E$2:$E$692,'Infos Relatório'!$B137,'Faturamento SP3'!$Z$2:$Z$692,'Infos Relatório'!U$1,'Faturamento SP3'!$T$2:$T$692,"Sim")+SUMIFS('Faturamento SP3'!$P$2:$P$692,'Faturamento SP3'!$D$2:$D$692,'Infos Relatório'!$B$84,'Faturamento SP3'!$E$2:$E$692,'Infos Relatório'!$B137,'Faturamento SP3'!$Z$2:$Z$692,'Infos Relatório'!U$1,'Faturamento SP3'!$T$2:$T$692,"Sim")</f>
        <v>0</v>
      </c>
      <c r="Y137" s="27" t="e">
        <f t="shared" si="40"/>
        <v>#DIV/0!</v>
      </c>
      <c r="Z137" s="24">
        <f>SUMIFS('Faturamento SP3'!$H$2:$H$692,'Faturamento SP3'!$D$2:$D$692,'Infos Relatório'!$B$84,'Faturamento SP3'!$E$2:$E$692,'Infos Relatório'!$B137,'Faturamento SP3'!$Z$2:$Z$692,'Infos Relatório'!U$1)</f>
        <v>0</v>
      </c>
      <c r="AA137" s="23">
        <f>COUNTIFS('Faturamento SP3'!$D$2:$D$692,'Infos Relatório'!$B$84,'Faturamento SP3'!$E$2:$E$692,'Infos Relatório'!$B137,'Faturamento SP3'!$Z$2:$Z$692,'Infos Relatório'!AA$1)</f>
        <v>0</v>
      </c>
      <c r="AB137" s="13">
        <f>SUMIFS('Faturamento SP3'!$G$2:$G$692,'Faturamento SP3'!$D$2:$D$692,'Infos Relatório'!$B$84,'Faturamento SP3'!$E$2:$E$692,'Infos Relatório'!$B137,'Faturamento SP3'!$Z$2:$Z$692,'Infos Relatório'!AA$1)</f>
        <v>0</v>
      </c>
      <c r="AC137" s="13">
        <f>SUMIFS('Faturamento SP3'!$J$2:$J$692,'Faturamento SP3'!$D$2:$D$692,'Infos Relatório'!$B$84,'Faturamento SP3'!$E$2:$E$692,'Infos Relatório'!$B137,'Faturamento SP3'!$Z$2:$Z$692,'Infos Relatório'!AA$1)</f>
        <v>0</v>
      </c>
      <c r="AD137" s="14">
        <f>SUMIFS('Faturamento SP3'!$O$2:$O$692,'Faturamento SP3'!$D$2:$D$692,'Infos Relatório'!$B$84,'Faturamento SP3'!$E$2:$E$692,'Infos Relatório'!$B137,'Faturamento SP3'!$Z$2:$Z$692,'Infos Relatório'!AA$1,'Faturamento SP3'!$T$2:$T$692,"Sim")+SUMIFS('Faturamento SP3'!$P$2:$P$692,'Faturamento SP3'!$D$2:$D$692,'Infos Relatório'!$B$84,'Faturamento SP3'!$E$2:$E$692,'Infos Relatório'!$B137,'Faturamento SP3'!$Z$2:$Z$692,'Infos Relatório'!AA$1,'Faturamento SP3'!$T$2:$T$692,"Sim")</f>
        <v>0</v>
      </c>
      <c r="AE137" s="27" t="e">
        <f t="shared" si="41"/>
        <v>#DIV/0!</v>
      </c>
      <c r="AF137" s="24">
        <f>SUMIFS('Faturamento SP3'!$H$2:$H$692,'Faturamento SP3'!$D$2:$D$692,'Infos Relatório'!$B$84,'Faturamento SP3'!$E$2:$E$692,'Infos Relatório'!$B137,'Faturamento SP3'!$Z$2:$Z$692,'Infos Relatório'!AA$1)</f>
        <v>0</v>
      </c>
      <c r="AG137" s="23">
        <f>COUNTIFS('Faturamento SP3'!$D$2:$D$692,'Infos Relatório'!$B$84,'Faturamento SP3'!$E$2:$E$692,'Infos Relatório'!$B137,'Faturamento SP3'!$Z$2:$Z$692,'Infos Relatório'!AG$1)</f>
        <v>0</v>
      </c>
      <c r="AH137" s="13">
        <f>SUMIFS('Faturamento SP3'!$G$2:$G$692,'Faturamento SP3'!$D$2:$D$692,'Infos Relatório'!$B$84,'Faturamento SP3'!$E$2:$E$692,'Infos Relatório'!$B137,'Faturamento SP3'!$Z$2:$Z$692,'Infos Relatório'!AG$1)</f>
        <v>0</v>
      </c>
      <c r="AI137" s="13">
        <f>SUMIFS('Faturamento SP3'!$J$2:$J$692,'Faturamento SP3'!$D$2:$D$692,'Infos Relatório'!$B$84,'Faturamento SP3'!$E$2:$E$692,'Infos Relatório'!$B137,'Faturamento SP3'!$Z$2:$Z$692,'Infos Relatório'!AG$1)</f>
        <v>0</v>
      </c>
      <c r="AJ137" s="14">
        <f>SUMIFS('Faturamento SP3'!$O$2:$O$692,'Faturamento SP3'!$D$2:$D$692,'Infos Relatório'!$B$84,'Faturamento SP3'!$E$2:$E$692,'Infos Relatório'!$B137,'Faturamento SP3'!$Z$2:$Z$692,'Infos Relatório'!AG$1,'Faturamento SP3'!$T$2:$T$692,"Sim")+SUMIFS('Faturamento SP3'!$P$2:$P$692,'Faturamento SP3'!$D$2:$D$692,'Infos Relatório'!$B$84,'Faturamento SP3'!$E$2:$E$692,'Infos Relatório'!$B137,'Faturamento SP3'!$Z$2:$Z$692,'Infos Relatório'!AG$1,'Faturamento SP3'!$T$2:$T$692,"Sim")</f>
        <v>0</v>
      </c>
      <c r="AK137" s="27" t="e">
        <f t="shared" si="42"/>
        <v>#DIV/0!</v>
      </c>
      <c r="AL137" s="24">
        <f>SUMIFS('Faturamento SP3'!$H$2:$H$692,'Faturamento SP3'!$D$2:$D$692,'Infos Relatório'!$B$84,'Faturamento SP3'!$E$2:$E$692,'Infos Relatório'!$B137,'Faturamento SP3'!$Z$2:$Z$692,'Infos Relatório'!AG$1)</f>
        <v>0</v>
      </c>
      <c r="AM137" s="23">
        <f>COUNTIFS('Faturamento SP3'!$D$2:$D$692,'Infos Relatório'!$B$84,'Faturamento SP3'!$E$2:$E$692,'Infos Relatório'!$B137,'Faturamento SP3'!$Z$2:$Z$692,'Infos Relatório'!AM$1)</f>
        <v>0</v>
      </c>
      <c r="AN137" s="13">
        <f>SUMIFS('Faturamento SP3'!$G$2:$G$692,'Faturamento SP3'!$D$2:$D$692,'Infos Relatório'!$B$84,'Faturamento SP3'!$E$2:$E$692,'Infos Relatório'!$B137,'Faturamento SP3'!$Z$2:$Z$692,'Infos Relatório'!AM$1)</f>
        <v>0</v>
      </c>
      <c r="AO137" s="13">
        <f>SUMIFS('Faturamento SP3'!$J$2:$J$692,'Faturamento SP3'!$D$2:$D$692,'Infos Relatório'!$B$84,'Faturamento SP3'!$E$2:$E$692,'Infos Relatório'!$B137,'Faturamento SP3'!$Z$2:$Z$692,'Infos Relatório'!AM$1)</f>
        <v>0</v>
      </c>
      <c r="AP137" s="14">
        <f>SUMIFS('Faturamento SP3'!$O$2:$O$692,'Faturamento SP3'!$D$2:$D$692,'Infos Relatório'!$B$84,'Faturamento SP3'!$E$2:$E$692,'Infos Relatório'!$B137,'Faturamento SP3'!$Z$2:$Z$692,'Infos Relatório'!AM$1,'Faturamento SP3'!$T$2:$T$692,"Sim")+SUMIFS('Faturamento SP3'!$P$2:$P$692,'Faturamento SP3'!$D$2:$D$692,'Infos Relatório'!$B$84,'Faturamento SP3'!$E$2:$E$692,'Infos Relatório'!$B137,'Faturamento SP3'!$Z$2:$Z$692,'Infos Relatório'!AM$1,'Faturamento SP3'!$T$2:$T$692,"Sim")</f>
        <v>0</v>
      </c>
      <c r="AQ137" s="27" t="e">
        <f t="shared" si="43"/>
        <v>#DIV/0!</v>
      </c>
      <c r="AR137" s="24">
        <f>SUMIFS('Faturamento SP3'!$H$2:$H$692,'Faturamento SP3'!$D$2:$D$692,'Infos Relatório'!$B$84,'Faturamento SP3'!$E$2:$E$692,'Infos Relatório'!$B137,'Faturamento SP3'!$Z$2:$Z$692,'Infos Relatório'!AM$1)</f>
        <v>0</v>
      </c>
      <c r="AS137" s="23">
        <f>COUNTIFS('Faturamento SP3'!$D$2:$D$692,'Infos Relatório'!$B$84,'Faturamento SP3'!$E$2:$E$692,'Infos Relatório'!$B137,'Faturamento SP3'!$Z$2:$Z$692,'Infos Relatório'!AS$1)</f>
        <v>0</v>
      </c>
      <c r="AT137" s="13">
        <f>SUMIFS('Faturamento SP3'!$G$2:$G$692,'Faturamento SP3'!$D$2:$D$692,'Infos Relatório'!$B$84,'Faturamento SP3'!$E$2:$E$692,'Infos Relatório'!$B137,'Faturamento SP3'!$Z$2:$Z$692,'Infos Relatório'!AS$1)</f>
        <v>0</v>
      </c>
      <c r="AU137" s="13">
        <f>SUMIFS('Faturamento SP3'!$J$2:$J$692,'Faturamento SP3'!$D$2:$D$692,'Infos Relatório'!$B$84,'Faturamento SP3'!$E$2:$E$692,'Infos Relatório'!$B137,'Faturamento SP3'!$Z$2:$Z$692,'Infos Relatório'!AS$1)</f>
        <v>0</v>
      </c>
      <c r="AV137" s="14">
        <f>SUMIFS('Faturamento SP3'!$O$2:$O$692,'Faturamento SP3'!$D$2:$D$692,'Infos Relatório'!$B$84,'Faturamento SP3'!$E$2:$E$692,'Infos Relatório'!$B137,'Faturamento SP3'!$Z$2:$Z$692,'Infos Relatório'!AS$1,'Faturamento SP3'!$T$2:$T$692,"Sim")+SUMIFS('Faturamento SP3'!$P$2:$P$692,'Faturamento SP3'!$D$2:$D$692,'Infos Relatório'!$B$84,'Faturamento SP3'!$E$2:$E$692,'Infos Relatório'!$B137,'Faturamento SP3'!$Z$2:$Z$692,'Infos Relatório'!AS$1,'Faturamento SP3'!$T$2:$T$692,"Sim")</f>
        <v>0</v>
      </c>
      <c r="AW137" s="27" t="e">
        <f t="shared" si="44"/>
        <v>#DIV/0!</v>
      </c>
      <c r="AX137" s="24">
        <f>SUMIFS('Faturamento SP3'!$H$2:$H$692,'Faturamento SP3'!$D$2:$D$692,'Infos Relatório'!$B$84,'Faturamento SP3'!$E$2:$E$692,'Infos Relatório'!$B137,'Faturamento SP3'!$Z$2:$Z$692,'Infos Relatório'!AS$1)</f>
        <v>0</v>
      </c>
      <c r="AY137" s="23">
        <f>COUNTIFS('Faturamento SP3'!$D$2:$D$692,'Infos Relatório'!$B$84,'Faturamento SP3'!$E$2:$E$692,'Infos Relatório'!$B137,'Faturamento SP3'!$Z$2:$Z$692,'Infos Relatório'!AY$1)</f>
        <v>0</v>
      </c>
      <c r="AZ137" s="13">
        <f>SUMIFS('Faturamento SP3'!$G$2:$G$692,'Faturamento SP3'!$D$2:$D$692,'Infos Relatório'!$B$84,'Faturamento SP3'!$E$2:$E$692,'Infos Relatório'!$B137,'Faturamento SP3'!$Z$2:$Z$692,'Infos Relatório'!AY$1)</f>
        <v>0</v>
      </c>
      <c r="BA137" s="13">
        <f>SUMIFS('Faturamento SP3'!$J$2:$J$692,'Faturamento SP3'!$D$2:$D$692,'Infos Relatório'!$B$84,'Faturamento SP3'!$E$2:$E$692,'Infos Relatório'!$B137,'Faturamento SP3'!$Z$2:$Z$692,'Infos Relatório'!AY$1)</f>
        <v>0</v>
      </c>
      <c r="BB137" s="14">
        <f>SUMIFS('Faturamento SP3'!$O$2:$O$692,'Faturamento SP3'!$D$2:$D$692,'Infos Relatório'!$B$84,'Faturamento SP3'!$E$2:$E$692,'Infos Relatório'!$B137,'Faturamento SP3'!$Z$2:$Z$692,'Infos Relatório'!AY$1,'Faturamento SP3'!$T$2:$T$692,"Sim")+SUMIFS('Faturamento SP3'!$P$2:$P$692,'Faturamento SP3'!$D$2:$D$692,'Infos Relatório'!$B$84,'Faturamento SP3'!$E$2:$E$692,'Infos Relatório'!$B137,'Faturamento SP3'!$Z$2:$Z$692,'Infos Relatório'!AY$1,'Faturamento SP3'!$T$2:$T$692,"Sim")</f>
        <v>0</v>
      </c>
      <c r="BC137" s="27" t="e">
        <f t="shared" si="45"/>
        <v>#DIV/0!</v>
      </c>
      <c r="BD137" s="24">
        <f>SUMIFS('Faturamento SP3'!$H$2:$H$692,'Faturamento SP3'!$D$2:$D$692,'Infos Relatório'!$B$84,'Faturamento SP3'!$E$2:$E$692,'Infos Relatório'!$B137,'Faturamento SP3'!$Z$2:$Z$692,'Infos Relatório'!AY$1)</f>
        <v>0</v>
      </c>
      <c r="BE137" s="23">
        <f>COUNTIFS('Faturamento SP3'!$D$2:$D$692,'Infos Relatório'!$B$84,'Faturamento SP3'!$E$2:$E$692,'Infos Relatório'!$B137,'Faturamento SP3'!$Z$2:$Z$692,'Infos Relatório'!BE$1)</f>
        <v>0</v>
      </c>
      <c r="BF137" s="13">
        <f>SUMIFS('Faturamento SP3'!$G$2:$G$692,'Faturamento SP3'!$D$2:$D$692,'Infos Relatório'!$B$84,'Faturamento SP3'!$E$2:$E$692,'Infos Relatório'!$B137,'Faturamento SP3'!$Z$2:$Z$692,'Infos Relatório'!BE$1)</f>
        <v>0</v>
      </c>
      <c r="BG137" s="13">
        <f>SUMIFS('Faturamento SP3'!$J$2:$J$692,'Faturamento SP3'!$D$2:$D$692,'Infos Relatório'!$B$84,'Faturamento SP3'!$E$2:$E$692,'Infos Relatório'!$B137,'Faturamento SP3'!$Z$2:$Z$692,'Infos Relatório'!BE$1)</f>
        <v>0</v>
      </c>
      <c r="BH137" s="14">
        <f>SUMIFS('Faturamento SP3'!$O$2:$O$692,'Faturamento SP3'!$D$2:$D$692,'Infos Relatório'!$B$84,'Faturamento SP3'!$E$2:$E$692,'Infos Relatório'!$B137,'Faturamento SP3'!$Z$2:$Z$692,'Infos Relatório'!BE$1,'Faturamento SP3'!$T$2:$T$692,"Sim")+SUMIFS('Faturamento SP3'!$P$2:$P$692,'Faturamento SP3'!$D$2:$D$692,'Infos Relatório'!$B$84,'Faturamento SP3'!$E$2:$E$692,'Infos Relatório'!$B137,'Faturamento SP3'!$Z$2:$Z$692,'Infos Relatório'!BE$1,'Faturamento SP3'!$T$2:$T$692,"Sim")</f>
        <v>0</v>
      </c>
      <c r="BI137" s="27" t="e">
        <f t="shared" si="46"/>
        <v>#DIV/0!</v>
      </c>
      <c r="BJ137" s="24">
        <f>SUMIFS('Faturamento SP3'!$H$2:$H$692,'Faturamento SP3'!$D$2:$D$692,'Infos Relatório'!$B$84,'Faturamento SP3'!$E$2:$E$692,'Infos Relatório'!$B137,'Faturamento SP3'!$Z$2:$Z$692,'Infos Relatório'!BE$1)</f>
        <v>0</v>
      </c>
      <c r="BK137" s="23">
        <f>COUNTIFS('Faturamento SP3'!$D$2:$D$692,'Infos Relatório'!$B$84,'Faturamento SP3'!$E$2:$E$692,'Infos Relatório'!$B137,'Faturamento SP3'!$Z$2:$Z$692,'Infos Relatório'!BK$1)</f>
        <v>0</v>
      </c>
      <c r="BL137" s="13">
        <f>SUMIFS('Faturamento SP3'!$G$2:$G$692,'Faturamento SP3'!$D$2:$D$692,'Infos Relatório'!$B$84,'Faturamento SP3'!$E$2:$E$692,'Infos Relatório'!$B137,'Faturamento SP3'!$Z$2:$Z$692,'Infos Relatório'!BK$1)</f>
        <v>0</v>
      </c>
      <c r="BM137" s="13">
        <f>SUMIFS('Faturamento SP3'!$J$2:$J$692,'Faturamento SP3'!$D$2:$D$692,'Infos Relatório'!$B$84,'Faturamento SP3'!$E$2:$E$692,'Infos Relatório'!$B137,'Faturamento SP3'!$Z$2:$Z$692,'Infos Relatório'!BK$1)</f>
        <v>0</v>
      </c>
      <c r="BN137" s="14">
        <f>SUMIFS('Faturamento SP3'!$O$2:$O$692,'Faturamento SP3'!$D$2:$D$692,'Infos Relatório'!$B$84,'Faturamento SP3'!$E$2:$E$692,'Infos Relatório'!$B137,'Faturamento SP3'!$Z$2:$Z$692,'Infos Relatório'!BK$1,'Faturamento SP3'!$T$2:$T$692,"Sim")+SUMIFS('Faturamento SP3'!$P$2:$P$692,'Faturamento SP3'!$D$2:$D$692,'Infos Relatório'!$B$84,'Faturamento SP3'!$E$2:$E$692,'Infos Relatório'!$B137,'Faturamento SP3'!$Z$2:$Z$692,'Infos Relatório'!BK$1,'Faturamento SP3'!$T$2:$T$692,"Sim")</f>
        <v>0</v>
      </c>
      <c r="BO137" s="27" t="e">
        <f t="shared" si="47"/>
        <v>#DIV/0!</v>
      </c>
      <c r="BP137" s="24">
        <f>SUMIFS('Faturamento SP3'!$H$2:$H$692,'Faturamento SP3'!$D$2:$D$692,'Infos Relatório'!$B$84,'Faturamento SP3'!$E$2:$E$692,'Infos Relatório'!$B137,'Faturamento SP3'!$Z$2:$Z$692,'Infos Relatório'!BK$1)</f>
        <v>0</v>
      </c>
      <c r="BQ137" s="23">
        <f>COUNTIFS('Faturamento SP3'!$D$2:$D$692,'Infos Relatório'!$B$84,'Faturamento SP3'!$E$2:$E$692,'Infos Relatório'!$B137,'Faturamento SP3'!$Z$2:$Z$692,'Infos Relatório'!BQ$1)</f>
        <v>0</v>
      </c>
      <c r="BR137" s="13">
        <f>SUMIFS('Faturamento SP3'!$G$2:$G$692,'Faturamento SP3'!$D$2:$D$692,'Infos Relatório'!$B$84,'Faturamento SP3'!$E$2:$E$692,'Infos Relatório'!$B137,'Faturamento SP3'!$Z$2:$Z$692,'Infos Relatório'!BQ$1)</f>
        <v>0</v>
      </c>
      <c r="BS137" s="13">
        <f>SUMIFS('Faturamento SP3'!$J$2:$J$692,'Faturamento SP3'!$D$2:$D$692,'Infos Relatório'!$B$84,'Faturamento SP3'!$E$2:$E$692,'Infos Relatório'!$B137,'Faturamento SP3'!$Z$2:$Z$692,'Infos Relatório'!BQ$1)</f>
        <v>0</v>
      </c>
      <c r="BT137" s="14">
        <f>SUMIFS('Faturamento SP3'!$O$2:$O$692,'Faturamento SP3'!$D$2:$D$692,'Infos Relatório'!$B$84,'Faturamento SP3'!$E$2:$E$692,'Infos Relatório'!$B137,'Faturamento SP3'!$Z$2:$Z$692,'Infos Relatório'!BQ$1,'Faturamento SP3'!$T$2:$T$692,"Sim")+SUMIFS('Faturamento SP3'!$P$2:$P$692,'Faturamento SP3'!$D$2:$D$692,'Infos Relatório'!$B$84,'Faturamento SP3'!$E$2:$E$692,'Infos Relatório'!$B137,'Faturamento SP3'!$Z$2:$Z$692,'Infos Relatório'!BQ$1,'Faturamento SP3'!$T$2:$T$692,"Sim")</f>
        <v>0</v>
      </c>
      <c r="BU137" s="27" t="e">
        <f t="shared" si="48"/>
        <v>#DIV/0!</v>
      </c>
      <c r="BV137" s="24">
        <f>SUMIFS('Faturamento SP3'!$H$2:$H$692,'Faturamento SP3'!$D$2:$D$692,'Infos Relatório'!$B$84,'Faturamento SP3'!$E$2:$E$692,'Infos Relatório'!$B137,'Faturamento SP3'!$Z$2:$Z$692,'Infos Relatório'!BQ$1)</f>
        <v>0</v>
      </c>
    </row>
    <row r="138" spans="2:74">
      <c r="B138" s="17" t="s">
        <v>60</v>
      </c>
      <c r="C138" s="23">
        <f>COUNTIFS('Faturamento SP3'!$D$2:$D$692,'Infos Relatório'!$B$84,'Faturamento SP3'!$E$2:$E$692,'Infos Relatório'!$B138,'Faturamento SP3'!$Z$2:$Z$692,'Infos Relatório'!C$1)</f>
        <v>0</v>
      </c>
      <c r="D138" s="13">
        <f>SUMIFS('Faturamento SP3'!$G$2:$G$692,'Faturamento SP3'!$D$2:$D$692,'Infos Relatório'!$B$84,'Faturamento SP3'!$E$2:$E$692,'Infos Relatório'!$B138,'Faturamento SP3'!$Z$2:$Z$692,'Infos Relatório'!C$1)</f>
        <v>0</v>
      </c>
      <c r="E138" s="13">
        <f>SUMIFS('Faturamento SP3'!$J$2:$J$692,'Faturamento SP3'!$D$2:$D$692,'Infos Relatório'!$B$84,'Faturamento SP3'!$E$2:$E$692,'Infos Relatório'!$B138,'Faturamento SP3'!$Z$2:$Z$692,'Infos Relatório'!C$1)</f>
        <v>0</v>
      </c>
      <c r="F138" s="14">
        <f>SUMIFS('Faturamento SP3'!$O$2:$O$692,'Faturamento SP3'!$D$2:$D$692,'Infos Relatório'!$B$84,'Faturamento SP3'!$E$2:$E$692,'Infos Relatório'!$B138,'Faturamento SP3'!$Z$2:$Z$692,'Infos Relatório'!C$1,'Faturamento SP3'!$T$2:$T$692,"Sim")+SUMIFS('Faturamento SP3'!$P$2:$P$692,'Faturamento SP3'!$D$2:$D$692,'Infos Relatório'!$B$84,'Faturamento SP3'!$E$2:$E$692,'Infos Relatório'!$B138,'Faturamento SP3'!$Z$2:$Z$692,'Infos Relatório'!C$1,'Faturamento SP3'!$T$2:$T$692,"Sim")</f>
        <v>0</v>
      </c>
      <c r="G138" s="27" t="e">
        <f t="shared" si="37"/>
        <v>#DIV/0!</v>
      </c>
      <c r="H138" s="24">
        <f>SUMIFS('Faturamento SP3'!$H$2:$H$692,'Faturamento SP3'!$D$2:$D$692,'Infos Relatório'!$B$84,'Faturamento SP3'!$E$2:$E$692,'Infos Relatório'!$B138,'Faturamento SP3'!$Z$2:$Z$692,'Infos Relatório'!C$1)</f>
        <v>0</v>
      </c>
      <c r="I138" s="23">
        <f>COUNTIFS('Faturamento SP3'!$D$2:$D$692,'Infos Relatório'!$B$84,'Faturamento SP3'!$E$2:$E$692,'Infos Relatório'!$B138,'Faturamento SP3'!$Z$2:$Z$692,'Infos Relatório'!I$1)</f>
        <v>0</v>
      </c>
      <c r="J138" s="13">
        <f>SUMIFS('Faturamento SP3'!$G$2:$G$692,'Faturamento SP3'!$D$2:$D$692,'Infos Relatório'!$B$84,'Faturamento SP3'!$E$2:$E$692,'Infos Relatório'!$B138,'Faturamento SP3'!$Z$2:$Z$692,'Infos Relatório'!I$1)</f>
        <v>0</v>
      </c>
      <c r="K138" s="13">
        <f>SUMIFS('Faturamento SP3'!$J$2:$J$692,'Faturamento SP3'!$D$2:$D$692,'Infos Relatório'!$B$84,'Faturamento SP3'!$E$2:$E$692,'Infos Relatório'!$B138,'Faturamento SP3'!$Z$2:$Z$692,'Infos Relatório'!I$1)</f>
        <v>0</v>
      </c>
      <c r="L138" s="14">
        <f>SUMIFS('Faturamento SP3'!$O$2:$O$692,'Faturamento SP3'!$D$2:$D$692,'Infos Relatório'!$B$84,'Faturamento SP3'!$E$2:$E$692,'Infos Relatório'!$B138,'Faturamento SP3'!$Z$2:$Z$692,'Infos Relatório'!I$1,'Faturamento SP3'!$T$2:$T$692,"Sim")+SUMIFS('Faturamento SP3'!$P$2:$P$692,'Faturamento SP3'!$D$2:$D$692,'Infos Relatório'!$B$84,'Faturamento SP3'!$E$2:$E$692,'Infos Relatório'!$B138,'Faturamento SP3'!$Z$2:$Z$692,'Infos Relatório'!I$1,'Faturamento SP3'!$T$2:$T$692,"Sim")</f>
        <v>0</v>
      </c>
      <c r="M138" s="27" t="e">
        <f t="shared" si="38"/>
        <v>#DIV/0!</v>
      </c>
      <c r="N138" s="24">
        <f>SUMIFS('Faturamento SP3'!$H$2:$H$692,'Faturamento SP3'!$D$2:$D$692,'Infos Relatório'!$B$84,'Faturamento SP3'!$E$2:$E$692,'Infos Relatório'!$B138,'Faturamento SP3'!$Z$2:$Z$692,'Infos Relatório'!I$1)</f>
        <v>0</v>
      </c>
      <c r="O138" s="23">
        <f>COUNTIFS('Faturamento SP3'!$D$2:$D$692,'Infos Relatório'!$B$84,'Faturamento SP3'!$E$2:$E$692,'Infos Relatório'!$B138,'Faturamento SP3'!$Z$2:$Z$692,'Infos Relatório'!O$1)</f>
        <v>0</v>
      </c>
      <c r="P138" s="13">
        <f>SUMIFS('Faturamento SP3'!$G$2:$G$692,'Faturamento SP3'!$D$2:$D$692,'Infos Relatório'!$B$84,'Faturamento SP3'!$E$2:$E$692,'Infos Relatório'!$B138,'Faturamento SP3'!$Z$2:$Z$692,'Infos Relatório'!O$1)</f>
        <v>0</v>
      </c>
      <c r="Q138" s="13">
        <f>SUMIFS('Faturamento SP3'!$J$2:$J$692,'Faturamento SP3'!$D$2:$D$692,'Infos Relatório'!$B$84,'Faturamento SP3'!$E$2:$E$692,'Infos Relatório'!$B138,'Faturamento SP3'!$Z$2:$Z$692,'Infos Relatório'!O$1)</f>
        <v>0</v>
      </c>
      <c r="R138" s="14">
        <f>SUMIFS('Faturamento SP3'!$O$2:$O$692,'Faturamento SP3'!$D$2:$D$692,'Infos Relatório'!$B$84,'Faturamento SP3'!$E$2:$E$692,'Infos Relatório'!$B138,'Faturamento SP3'!$Z$2:$Z$692,'Infos Relatório'!O$1,'Faturamento SP3'!$T$2:$T$692,"Sim")+SUMIFS('Faturamento SP3'!$P$2:$P$692,'Faturamento SP3'!$D$2:$D$692,'Infos Relatório'!$B$84,'Faturamento SP3'!$E$2:$E$692,'Infos Relatório'!$B138,'Faturamento SP3'!$Z$2:$Z$692,'Infos Relatório'!O$1,'Faturamento SP3'!$T$2:$T$692,"Sim")</f>
        <v>0</v>
      </c>
      <c r="S138" s="27" t="e">
        <f t="shared" si="39"/>
        <v>#DIV/0!</v>
      </c>
      <c r="T138" s="24">
        <f>SUMIFS('Faturamento SP3'!$H$2:$H$692,'Faturamento SP3'!$D$2:$D$692,'Infos Relatório'!$B$84,'Faturamento SP3'!$E$2:$E$692,'Infos Relatório'!$B138,'Faturamento SP3'!$Z$2:$Z$692,'Infos Relatório'!O$1)</f>
        <v>0</v>
      </c>
      <c r="U138" s="23">
        <f>COUNTIFS('Faturamento SP3'!$D$2:$D$692,'Infos Relatório'!$B$84,'Faturamento SP3'!$E$2:$E$692,'Infos Relatório'!$B138,'Faturamento SP3'!$Z$2:$Z$692,'Infos Relatório'!U$1)</f>
        <v>0</v>
      </c>
      <c r="V138" s="13">
        <f>SUMIFS('Faturamento SP3'!$G$2:$G$692,'Faturamento SP3'!$D$2:$D$692,'Infos Relatório'!$B$84,'Faturamento SP3'!$E$2:$E$692,'Infos Relatório'!$B138,'Faturamento SP3'!$Z$2:$Z$692,'Infos Relatório'!U$1)</f>
        <v>0</v>
      </c>
      <c r="W138" s="13">
        <f>SUMIFS('Faturamento SP3'!$J$2:$J$692,'Faturamento SP3'!$D$2:$D$692,'Infos Relatório'!$B$84,'Faturamento SP3'!$E$2:$E$692,'Infos Relatório'!$B138,'Faturamento SP3'!$Z$2:$Z$692,'Infos Relatório'!U$1)</f>
        <v>0</v>
      </c>
      <c r="X138" s="14">
        <f>SUMIFS('Faturamento SP3'!$O$2:$O$692,'Faturamento SP3'!$D$2:$D$692,'Infos Relatório'!$B$84,'Faturamento SP3'!$E$2:$E$692,'Infos Relatório'!$B138,'Faturamento SP3'!$Z$2:$Z$692,'Infos Relatório'!U$1,'Faturamento SP3'!$T$2:$T$692,"Sim")+SUMIFS('Faturamento SP3'!$P$2:$P$692,'Faturamento SP3'!$D$2:$D$692,'Infos Relatório'!$B$84,'Faturamento SP3'!$E$2:$E$692,'Infos Relatório'!$B138,'Faturamento SP3'!$Z$2:$Z$692,'Infos Relatório'!U$1,'Faturamento SP3'!$T$2:$T$692,"Sim")</f>
        <v>0</v>
      </c>
      <c r="Y138" s="27" t="e">
        <f t="shared" si="40"/>
        <v>#DIV/0!</v>
      </c>
      <c r="Z138" s="24">
        <f>SUMIFS('Faturamento SP3'!$H$2:$H$692,'Faturamento SP3'!$D$2:$D$692,'Infos Relatório'!$B$84,'Faturamento SP3'!$E$2:$E$692,'Infos Relatório'!$B138,'Faturamento SP3'!$Z$2:$Z$692,'Infos Relatório'!U$1)</f>
        <v>0</v>
      </c>
      <c r="AA138" s="23">
        <f>COUNTIFS('Faturamento SP3'!$D$2:$D$692,'Infos Relatório'!$B$84,'Faturamento SP3'!$E$2:$E$692,'Infos Relatório'!$B138,'Faturamento SP3'!$Z$2:$Z$692,'Infos Relatório'!AA$1)</f>
        <v>0</v>
      </c>
      <c r="AB138" s="13">
        <f>SUMIFS('Faturamento SP3'!$G$2:$G$692,'Faturamento SP3'!$D$2:$D$692,'Infos Relatório'!$B$84,'Faturamento SP3'!$E$2:$E$692,'Infos Relatório'!$B138,'Faturamento SP3'!$Z$2:$Z$692,'Infos Relatório'!AA$1)</f>
        <v>0</v>
      </c>
      <c r="AC138" s="13">
        <f>SUMIFS('Faturamento SP3'!$J$2:$J$692,'Faturamento SP3'!$D$2:$D$692,'Infos Relatório'!$B$84,'Faturamento SP3'!$E$2:$E$692,'Infos Relatório'!$B138,'Faturamento SP3'!$Z$2:$Z$692,'Infos Relatório'!AA$1)</f>
        <v>0</v>
      </c>
      <c r="AD138" s="14">
        <f>SUMIFS('Faturamento SP3'!$O$2:$O$692,'Faturamento SP3'!$D$2:$D$692,'Infos Relatório'!$B$84,'Faturamento SP3'!$E$2:$E$692,'Infos Relatório'!$B138,'Faturamento SP3'!$Z$2:$Z$692,'Infos Relatório'!AA$1,'Faturamento SP3'!$T$2:$T$692,"Sim")+SUMIFS('Faturamento SP3'!$P$2:$P$692,'Faturamento SP3'!$D$2:$D$692,'Infos Relatório'!$B$84,'Faturamento SP3'!$E$2:$E$692,'Infos Relatório'!$B138,'Faturamento SP3'!$Z$2:$Z$692,'Infos Relatório'!AA$1,'Faturamento SP3'!$T$2:$T$692,"Sim")</f>
        <v>0</v>
      </c>
      <c r="AE138" s="27" t="e">
        <f t="shared" si="41"/>
        <v>#DIV/0!</v>
      </c>
      <c r="AF138" s="24">
        <f>SUMIFS('Faturamento SP3'!$H$2:$H$692,'Faturamento SP3'!$D$2:$D$692,'Infos Relatório'!$B$84,'Faturamento SP3'!$E$2:$E$692,'Infos Relatório'!$B138,'Faturamento SP3'!$Z$2:$Z$692,'Infos Relatório'!AA$1)</f>
        <v>0</v>
      </c>
      <c r="AG138" s="23">
        <f>COUNTIFS('Faturamento SP3'!$D$2:$D$692,'Infos Relatório'!$B$84,'Faturamento SP3'!$E$2:$E$692,'Infos Relatório'!$B138,'Faturamento SP3'!$Z$2:$Z$692,'Infos Relatório'!AG$1)</f>
        <v>0</v>
      </c>
      <c r="AH138" s="13">
        <f>SUMIFS('Faturamento SP3'!$G$2:$G$692,'Faturamento SP3'!$D$2:$D$692,'Infos Relatório'!$B$84,'Faturamento SP3'!$E$2:$E$692,'Infos Relatório'!$B138,'Faturamento SP3'!$Z$2:$Z$692,'Infos Relatório'!AG$1)</f>
        <v>0</v>
      </c>
      <c r="AI138" s="13">
        <f>SUMIFS('Faturamento SP3'!$J$2:$J$692,'Faturamento SP3'!$D$2:$D$692,'Infos Relatório'!$B$84,'Faturamento SP3'!$E$2:$E$692,'Infos Relatório'!$B138,'Faturamento SP3'!$Z$2:$Z$692,'Infos Relatório'!AG$1)</f>
        <v>0</v>
      </c>
      <c r="AJ138" s="14">
        <f>SUMIFS('Faturamento SP3'!$O$2:$O$692,'Faturamento SP3'!$D$2:$D$692,'Infos Relatório'!$B$84,'Faturamento SP3'!$E$2:$E$692,'Infos Relatório'!$B138,'Faturamento SP3'!$Z$2:$Z$692,'Infos Relatório'!AG$1,'Faturamento SP3'!$T$2:$T$692,"Sim")+SUMIFS('Faturamento SP3'!$P$2:$P$692,'Faturamento SP3'!$D$2:$D$692,'Infos Relatório'!$B$84,'Faturamento SP3'!$E$2:$E$692,'Infos Relatório'!$B138,'Faturamento SP3'!$Z$2:$Z$692,'Infos Relatório'!AG$1,'Faturamento SP3'!$T$2:$T$692,"Sim")</f>
        <v>0</v>
      </c>
      <c r="AK138" s="27" t="e">
        <f t="shared" si="42"/>
        <v>#DIV/0!</v>
      </c>
      <c r="AL138" s="24">
        <f>SUMIFS('Faturamento SP3'!$H$2:$H$692,'Faturamento SP3'!$D$2:$D$692,'Infos Relatório'!$B$84,'Faturamento SP3'!$E$2:$E$692,'Infos Relatório'!$B138,'Faturamento SP3'!$Z$2:$Z$692,'Infos Relatório'!AG$1)</f>
        <v>0</v>
      </c>
      <c r="AM138" s="23">
        <f>COUNTIFS('Faturamento SP3'!$D$2:$D$692,'Infos Relatório'!$B$84,'Faturamento SP3'!$E$2:$E$692,'Infos Relatório'!$B138,'Faturamento SP3'!$Z$2:$Z$692,'Infos Relatório'!AM$1)</f>
        <v>0</v>
      </c>
      <c r="AN138" s="13">
        <f>SUMIFS('Faturamento SP3'!$G$2:$G$692,'Faturamento SP3'!$D$2:$D$692,'Infos Relatório'!$B$84,'Faturamento SP3'!$E$2:$E$692,'Infos Relatório'!$B138,'Faturamento SP3'!$Z$2:$Z$692,'Infos Relatório'!AM$1)</f>
        <v>0</v>
      </c>
      <c r="AO138" s="13">
        <f>SUMIFS('Faturamento SP3'!$J$2:$J$692,'Faturamento SP3'!$D$2:$D$692,'Infos Relatório'!$B$84,'Faturamento SP3'!$E$2:$E$692,'Infos Relatório'!$B138,'Faturamento SP3'!$Z$2:$Z$692,'Infos Relatório'!AM$1)</f>
        <v>0</v>
      </c>
      <c r="AP138" s="14">
        <f>SUMIFS('Faturamento SP3'!$O$2:$O$692,'Faturamento SP3'!$D$2:$D$692,'Infos Relatório'!$B$84,'Faturamento SP3'!$E$2:$E$692,'Infos Relatório'!$B138,'Faturamento SP3'!$Z$2:$Z$692,'Infos Relatório'!AM$1,'Faturamento SP3'!$T$2:$T$692,"Sim")+SUMIFS('Faturamento SP3'!$P$2:$P$692,'Faturamento SP3'!$D$2:$D$692,'Infos Relatório'!$B$84,'Faturamento SP3'!$E$2:$E$692,'Infos Relatório'!$B138,'Faturamento SP3'!$Z$2:$Z$692,'Infos Relatório'!AM$1,'Faturamento SP3'!$T$2:$T$692,"Sim")</f>
        <v>0</v>
      </c>
      <c r="AQ138" s="27" t="e">
        <f t="shared" si="43"/>
        <v>#DIV/0!</v>
      </c>
      <c r="AR138" s="24">
        <f>SUMIFS('Faturamento SP3'!$H$2:$H$692,'Faturamento SP3'!$D$2:$D$692,'Infos Relatório'!$B$84,'Faturamento SP3'!$E$2:$E$692,'Infos Relatório'!$B138,'Faturamento SP3'!$Z$2:$Z$692,'Infos Relatório'!AM$1)</f>
        <v>0</v>
      </c>
      <c r="AS138" s="23">
        <f>COUNTIFS('Faturamento SP3'!$D$2:$D$692,'Infos Relatório'!$B$84,'Faturamento SP3'!$E$2:$E$692,'Infos Relatório'!$B138,'Faturamento SP3'!$Z$2:$Z$692,'Infos Relatório'!AS$1)</f>
        <v>0</v>
      </c>
      <c r="AT138" s="13">
        <f>SUMIFS('Faturamento SP3'!$G$2:$G$692,'Faturamento SP3'!$D$2:$D$692,'Infos Relatório'!$B$84,'Faturamento SP3'!$E$2:$E$692,'Infos Relatório'!$B138,'Faturamento SP3'!$Z$2:$Z$692,'Infos Relatório'!AS$1)</f>
        <v>0</v>
      </c>
      <c r="AU138" s="13">
        <f>SUMIFS('Faturamento SP3'!$J$2:$J$692,'Faturamento SP3'!$D$2:$D$692,'Infos Relatório'!$B$84,'Faturamento SP3'!$E$2:$E$692,'Infos Relatório'!$B138,'Faturamento SP3'!$Z$2:$Z$692,'Infos Relatório'!AS$1)</f>
        <v>0</v>
      </c>
      <c r="AV138" s="14">
        <f>SUMIFS('Faturamento SP3'!$O$2:$O$692,'Faturamento SP3'!$D$2:$D$692,'Infos Relatório'!$B$84,'Faturamento SP3'!$E$2:$E$692,'Infos Relatório'!$B138,'Faturamento SP3'!$Z$2:$Z$692,'Infos Relatório'!AS$1,'Faturamento SP3'!$T$2:$T$692,"Sim")+SUMIFS('Faturamento SP3'!$P$2:$P$692,'Faturamento SP3'!$D$2:$D$692,'Infos Relatório'!$B$84,'Faturamento SP3'!$E$2:$E$692,'Infos Relatório'!$B138,'Faturamento SP3'!$Z$2:$Z$692,'Infos Relatório'!AS$1,'Faturamento SP3'!$T$2:$T$692,"Sim")</f>
        <v>0</v>
      </c>
      <c r="AW138" s="27" t="e">
        <f t="shared" si="44"/>
        <v>#DIV/0!</v>
      </c>
      <c r="AX138" s="24">
        <f>SUMIFS('Faturamento SP3'!$H$2:$H$692,'Faturamento SP3'!$D$2:$D$692,'Infos Relatório'!$B$84,'Faturamento SP3'!$E$2:$E$692,'Infos Relatório'!$B138,'Faturamento SP3'!$Z$2:$Z$692,'Infos Relatório'!AS$1)</f>
        <v>0</v>
      </c>
      <c r="AY138" s="23">
        <f>COUNTIFS('Faturamento SP3'!$D$2:$D$692,'Infos Relatório'!$B$84,'Faturamento SP3'!$E$2:$E$692,'Infos Relatório'!$B138,'Faturamento SP3'!$Z$2:$Z$692,'Infos Relatório'!AY$1)</f>
        <v>0</v>
      </c>
      <c r="AZ138" s="13">
        <f>SUMIFS('Faturamento SP3'!$G$2:$G$692,'Faturamento SP3'!$D$2:$D$692,'Infos Relatório'!$B$84,'Faturamento SP3'!$E$2:$E$692,'Infos Relatório'!$B138,'Faturamento SP3'!$Z$2:$Z$692,'Infos Relatório'!AY$1)</f>
        <v>0</v>
      </c>
      <c r="BA138" s="13">
        <f>SUMIFS('Faturamento SP3'!$J$2:$J$692,'Faturamento SP3'!$D$2:$D$692,'Infos Relatório'!$B$84,'Faturamento SP3'!$E$2:$E$692,'Infos Relatório'!$B138,'Faturamento SP3'!$Z$2:$Z$692,'Infos Relatório'!AY$1)</f>
        <v>0</v>
      </c>
      <c r="BB138" s="14">
        <f>SUMIFS('Faturamento SP3'!$O$2:$O$692,'Faturamento SP3'!$D$2:$D$692,'Infos Relatório'!$B$84,'Faturamento SP3'!$E$2:$E$692,'Infos Relatório'!$B138,'Faturamento SP3'!$Z$2:$Z$692,'Infos Relatório'!AY$1,'Faturamento SP3'!$T$2:$T$692,"Sim")+SUMIFS('Faturamento SP3'!$P$2:$P$692,'Faturamento SP3'!$D$2:$D$692,'Infos Relatório'!$B$84,'Faturamento SP3'!$E$2:$E$692,'Infos Relatório'!$B138,'Faturamento SP3'!$Z$2:$Z$692,'Infos Relatório'!AY$1,'Faturamento SP3'!$T$2:$T$692,"Sim")</f>
        <v>0</v>
      </c>
      <c r="BC138" s="27" t="e">
        <f t="shared" si="45"/>
        <v>#DIV/0!</v>
      </c>
      <c r="BD138" s="24">
        <f>SUMIFS('Faturamento SP3'!$H$2:$H$692,'Faturamento SP3'!$D$2:$D$692,'Infos Relatório'!$B$84,'Faturamento SP3'!$E$2:$E$692,'Infos Relatório'!$B138,'Faturamento SP3'!$Z$2:$Z$692,'Infos Relatório'!AY$1)</f>
        <v>0</v>
      </c>
      <c r="BE138" s="23">
        <f>COUNTIFS('Faturamento SP3'!$D$2:$D$692,'Infos Relatório'!$B$84,'Faturamento SP3'!$E$2:$E$692,'Infos Relatório'!$B138,'Faturamento SP3'!$Z$2:$Z$692,'Infos Relatório'!BE$1)</f>
        <v>0</v>
      </c>
      <c r="BF138" s="13">
        <f>SUMIFS('Faturamento SP3'!$G$2:$G$692,'Faturamento SP3'!$D$2:$D$692,'Infos Relatório'!$B$84,'Faturamento SP3'!$E$2:$E$692,'Infos Relatório'!$B138,'Faturamento SP3'!$Z$2:$Z$692,'Infos Relatório'!BE$1)</f>
        <v>0</v>
      </c>
      <c r="BG138" s="13">
        <f>SUMIFS('Faturamento SP3'!$J$2:$J$692,'Faturamento SP3'!$D$2:$D$692,'Infos Relatório'!$B$84,'Faturamento SP3'!$E$2:$E$692,'Infos Relatório'!$B138,'Faturamento SP3'!$Z$2:$Z$692,'Infos Relatório'!BE$1)</f>
        <v>0</v>
      </c>
      <c r="BH138" s="14">
        <f>SUMIFS('Faturamento SP3'!$O$2:$O$692,'Faturamento SP3'!$D$2:$D$692,'Infos Relatório'!$B$84,'Faturamento SP3'!$E$2:$E$692,'Infos Relatório'!$B138,'Faturamento SP3'!$Z$2:$Z$692,'Infos Relatório'!BE$1,'Faturamento SP3'!$T$2:$T$692,"Sim")+SUMIFS('Faturamento SP3'!$P$2:$P$692,'Faturamento SP3'!$D$2:$D$692,'Infos Relatório'!$B$84,'Faturamento SP3'!$E$2:$E$692,'Infos Relatório'!$B138,'Faturamento SP3'!$Z$2:$Z$692,'Infos Relatório'!BE$1,'Faturamento SP3'!$T$2:$T$692,"Sim")</f>
        <v>0</v>
      </c>
      <c r="BI138" s="27" t="e">
        <f t="shared" si="46"/>
        <v>#DIV/0!</v>
      </c>
      <c r="BJ138" s="24">
        <f>SUMIFS('Faturamento SP3'!$H$2:$H$692,'Faturamento SP3'!$D$2:$D$692,'Infos Relatório'!$B$84,'Faturamento SP3'!$E$2:$E$692,'Infos Relatório'!$B138,'Faturamento SP3'!$Z$2:$Z$692,'Infos Relatório'!BE$1)</f>
        <v>0</v>
      </c>
      <c r="BK138" s="23">
        <f>COUNTIFS('Faturamento SP3'!$D$2:$D$692,'Infos Relatório'!$B$84,'Faturamento SP3'!$E$2:$E$692,'Infos Relatório'!$B138,'Faturamento SP3'!$Z$2:$Z$692,'Infos Relatório'!BK$1)</f>
        <v>0</v>
      </c>
      <c r="BL138" s="13">
        <f>SUMIFS('Faturamento SP3'!$G$2:$G$692,'Faturamento SP3'!$D$2:$D$692,'Infos Relatório'!$B$84,'Faturamento SP3'!$E$2:$E$692,'Infos Relatório'!$B138,'Faturamento SP3'!$Z$2:$Z$692,'Infos Relatório'!BK$1)</f>
        <v>0</v>
      </c>
      <c r="BM138" s="13">
        <f>SUMIFS('Faturamento SP3'!$J$2:$J$692,'Faturamento SP3'!$D$2:$D$692,'Infos Relatório'!$B$84,'Faturamento SP3'!$E$2:$E$692,'Infos Relatório'!$B138,'Faturamento SP3'!$Z$2:$Z$692,'Infos Relatório'!BK$1)</f>
        <v>0</v>
      </c>
      <c r="BN138" s="14">
        <f>SUMIFS('Faturamento SP3'!$O$2:$O$692,'Faturamento SP3'!$D$2:$D$692,'Infos Relatório'!$B$84,'Faturamento SP3'!$E$2:$E$692,'Infos Relatório'!$B138,'Faturamento SP3'!$Z$2:$Z$692,'Infos Relatório'!BK$1,'Faturamento SP3'!$T$2:$T$692,"Sim")+SUMIFS('Faturamento SP3'!$P$2:$P$692,'Faturamento SP3'!$D$2:$D$692,'Infos Relatório'!$B$84,'Faturamento SP3'!$E$2:$E$692,'Infos Relatório'!$B138,'Faturamento SP3'!$Z$2:$Z$692,'Infos Relatório'!BK$1,'Faturamento SP3'!$T$2:$T$692,"Sim")</f>
        <v>0</v>
      </c>
      <c r="BO138" s="27" t="e">
        <f t="shared" si="47"/>
        <v>#DIV/0!</v>
      </c>
      <c r="BP138" s="24">
        <f>SUMIFS('Faturamento SP3'!$H$2:$H$692,'Faturamento SP3'!$D$2:$D$692,'Infos Relatório'!$B$84,'Faturamento SP3'!$E$2:$E$692,'Infos Relatório'!$B138,'Faturamento SP3'!$Z$2:$Z$692,'Infos Relatório'!BK$1)</f>
        <v>0</v>
      </c>
      <c r="BQ138" s="23">
        <f>COUNTIFS('Faturamento SP3'!$D$2:$D$692,'Infos Relatório'!$B$84,'Faturamento SP3'!$E$2:$E$692,'Infos Relatório'!$B138,'Faturamento SP3'!$Z$2:$Z$692,'Infos Relatório'!BQ$1)</f>
        <v>0</v>
      </c>
      <c r="BR138" s="13">
        <f>SUMIFS('Faturamento SP3'!$G$2:$G$692,'Faturamento SP3'!$D$2:$D$692,'Infos Relatório'!$B$84,'Faturamento SP3'!$E$2:$E$692,'Infos Relatório'!$B138,'Faturamento SP3'!$Z$2:$Z$692,'Infos Relatório'!BQ$1)</f>
        <v>0</v>
      </c>
      <c r="BS138" s="13">
        <f>SUMIFS('Faturamento SP3'!$J$2:$J$692,'Faturamento SP3'!$D$2:$D$692,'Infos Relatório'!$B$84,'Faturamento SP3'!$E$2:$E$692,'Infos Relatório'!$B138,'Faturamento SP3'!$Z$2:$Z$692,'Infos Relatório'!BQ$1)</f>
        <v>0</v>
      </c>
      <c r="BT138" s="14">
        <f>SUMIFS('Faturamento SP3'!$O$2:$O$692,'Faturamento SP3'!$D$2:$D$692,'Infos Relatório'!$B$84,'Faturamento SP3'!$E$2:$E$692,'Infos Relatório'!$B138,'Faturamento SP3'!$Z$2:$Z$692,'Infos Relatório'!BQ$1,'Faturamento SP3'!$T$2:$T$692,"Sim")+SUMIFS('Faturamento SP3'!$P$2:$P$692,'Faturamento SP3'!$D$2:$D$692,'Infos Relatório'!$B$84,'Faturamento SP3'!$E$2:$E$692,'Infos Relatório'!$B138,'Faturamento SP3'!$Z$2:$Z$692,'Infos Relatório'!BQ$1,'Faturamento SP3'!$T$2:$T$692,"Sim")</f>
        <v>0</v>
      </c>
      <c r="BU138" s="27" t="e">
        <f t="shared" si="48"/>
        <v>#DIV/0!</v>
      </c>
      <c r="BV138" s="24">
        <f>SUMIFS('Faturamento SP3'!$H$2:$H$692,'Faturamento SP3'!$D$2:$D$692,'Infos Relatório'!$B$84,'Faturamento SP3'!$E$2:$E$692,'Infos Relatório'!$B138,'Faturamento SP3'!$Z$2:$Z$692,'Infos Relatório'!BQ$1)</f>
        <v>0</v>
      </c>
    </row>
    <row r="139" spans="2:74">
      <c r="B139" s="17" t="s">
        <v>61</v>
      </c>
      <c r="C139" s="23">
        <f>COUNTIFS('Faturamento SP3'!$D$2:$D$692,'Infos Relatório'!$B$84,'Faturamento SP3'!$E$2:$E$692,'Infos Relatório'!$B139,'Faturamento SP3'!$Z$2:$Z$692,'Infos Relatório'!C$1)</f>
        <v>0</v>
      </c>
      <c r="D139" s="13">
        <f>SUMIFS('Faturamento SP3'!$G$2:$G$692,'Faturamento SP3'!$D$2:$D$692,'Infos Relatório'!$B$84,'Faturamento SP3'!$E$2:$E$692,'Infos Relatório'!$B139,'Faturamento SP3'!$Z$2:$Z$692,'Infos Relatório'!C$1)</f>
        <v>0</v>
      </c>
      <c r="E139" s="13">
        <f>SUMIFS('Faturamento SP3'!$J$2:$J$692,'Faturamento SP3'!$D$2:$D$692,'Infos Relatório'!$B$84,'Faturamento SP3'!$E$2:$E$692,'Infos Relatório'!$B139,'Faturamento SP3'!$Z$2:$Z$692,'Infos Relatório'!C$1)</f>
        <v>0</v>
      </c>
      <c r="F139" s="14">
        <f>SUMIFS('Faturamento SP3'!$O$2:$O$692,'Faturamento SP3'!$D$2:$D$692,'Infos Relatório'!$B$84,'Faturamento SP3'!$E$2:$E$692,'Infos Relatório'!$B139,'Faturamento SP3'!$Z$2:$Z$692,'Infos Relatório'!C$1,'Faturamento SP3'!$T$2:$T$692,"Sim")+SUMIFS('Faturamento SP3'!$P$2:$P$692,'Faturamento SP3'!$D$2:$D$692,'Infos Relatório'!$B$84,'Faturamento SP3'!$E$2:$E$692,'Infos Relatório'!$B139,'Faturamento SP3'!$Z$2:$Z$692,'Infos Relatório'!C$1,'Faturamento SP3'!$T$2:$T$692,"Sim")</f>
        <v>0</v>
      </c>
      <c r="G139" s="27" t="e">
        <f t="shared" si="37"/>
        <v>#DIV/0!</v>
      </c>
      <c r="H139" s="24">
        <f>SUMIFS('Faturamento SP3'!$H$2:$H$692,'Faturamento SP3'!$D$2:$D$692,'Infos Relatório'!$B$84,'Faturamento SP3'!$E$2:$E$692,'Infos Relatório'!$B139,'Faturamento SP3'!$Z$2:$Z$692,'Infos Relatório'!C$1)</f>
        <v>0</v>
      </c>
      <c r="I139" s="23">
        <f>COUNTIFS('Faturamento SP3'!$D$2:$D$692,'Infos Relatório'!$B$84,'Faturamento SP3'!$E$2:$E$692,'Infos Relatório'!$B139,'Faturamento SP3'!$Z$2:$Z$692,'Infos Relatório'!I$1)</f>
        <v>0</v>
      </c>
      <c r="J139" s="13">
        <f>SUMIFS('Faturamento SP3'!$G$2:$G$692,'Faturamento SP3'!$D$2:$D$692,'Infos Relatório'!$B$84,'Faturamento SP3'!$E$2:$E$692,'Infos Relatório'!$B139,'Faturamento SP3'!$Z$2:$Z$692,'Infos Relatório'!I$1)</f>
        <v>0</v>
      </c>
      <c r="K139" s="13">
        <f>SUMIFS('Faturamento SP3'!$J$2:$J$692,'Faturamento SP3'!$D$2:$D$692,'Infos Relatório'!$B$84,'Faturamento SP3'!$E$2:$E$692,'Infos Relatório'!$B139,'Faturamento SP3'!$Z$2:$Z$692,'Infos Relatório'!I$1)</f>
        <v>0</v>
      </c>
      <c r="L139" s="14">
        <f>SUMIFS('Faturamento SP3'!$O$2:$O$692,'Faturamento SP3'!$D$2:$D$692,'Infos Relatório'!$B$84,'Faturamento SP3'!$E$2:$E$692,'Infos Relatório'!$B139,'Faturamento SP3'!$Z$2:$Z$692,'Infos Relatório'!I$1,'Faturamento SP3'!$T$2:$T$692,"Sim")+SUMIFS('Faturamento SP3'!$P$2:$P$692,'Faturamento SP3'!$D$2:$D$692,'Infos Relatório'!$B$84,'Faturamento SP3'!$E$2:$E$692,'Infos Relatório'!$B139,'Faturamento SP3'!$Z$2:$Z$692,'Infos Relatório'!I$1,'Faturamento SP3'!$T$2:$T$692,"Sim")</f>
        <v>0</v>
      </c>
      <c r="M139" s="27" t="e">
        <f t="shared" si="38"/>
        <v>#DIV/0!</v>
      </c>
      <c r="N139" s="24">
        <f>SUMIFS('Faturamento SP3'!$H$2:$H$692,'Faturamento SP3'!$D$2:$D$692,'Infos Relatório'!$B$84,'Faturamento SP3'!$E$2:$E$692,'Infos Relatório'!$B139,'Faturamento SP3'!$Z$2:$Z$692,'Infos Relatório'!I$1)</f>
        <v>0</v>
      </c>
      <c r="O139" s="23">
        <f>COUNTIFS('Faturamento SP3'!$D$2:$D$692,'Infos Relatório'!$B$84,'Faturamento SP3'!$E$2:$E$692,'Infos Relatório'!$B139,'Faturamento SP3'!$Z$2:$Z$692,'Infos Relatório'!O$1)</f>
        <v>0</v>
      </c>
      <c r="P139" s="13">
        <f>SUMIFS('Faturamento SP3'!$G$2:$G$692,'Faturamento SP3'!$D$2:$D$692,'Infos Relatório'!$B$84,'Faturamento SP3'!$E$2:$E$692,'Infos Relatório'!$B139,'Faturamento SP3'!$Z$2:$Z$692,'Infos Relatório'!O$1)</f>
        <v>0</v>
      </c>
      <c r="Q139" s="13">
        <f>SUMIFS('Faturamento SP3'!$J$2:$J$692,'Faturamento SP3'!$D$2:$D$692,'Infos Relatório'!$B$84,'Faturamento SP3'!$E$2:$E$692,'Infos Relatório'!$B139,'Faturamento SP3'!$Z$2:$Z$692,'Infos Relatório'!O$1)</f>
        <v>0</v>
      </c>
      <c r="R139" s="14">
        <f>SUMIFS('Faturamento SP3'!$O$2:$O$692,'Faturamento SP3'!$D$2:$D$692,'Infos Relatório'!$B$84,'Faturamento SP3'!$E$2:$E$692,'Infos Relatório'!$B139,'Faturamento SP3'!$Z$2:$Z$692,'Infos Relatório'!O$1,'Faturamento SP3'!$T$2:$T$692,"Sim")+SUMIFS('Faturamento SP3'!$P$2:$P$692,'Faturamento SP3'!$D$2:$D$692,'Infos Relatório'!$B$84,'Faturamento SP3'!$E$2:$E$692,'Infos Relatório'!$B139,'Faturamento SP3'!$Z$2:$Z$692,'Infos Relatório'!O$1,'Faturamento SP3'!$T$2:$T$692,"Sim")</f>
        <v>0</v>
      </c>
      <c r="S139" s="27" t="e">
        <f t="shared" si="39"/>
        <v>#DIV/0!</v>
      </c>
      <c r="T139" s="24">
        <f>SUMIFS('Faturamento SP3'!$H$2:$H$692,'Faturamento SP3'!$D$2:$D$692,'Infos Relatório'!$B$84,'Faturamento SP3'!$E$2:$E$692,'Infos Relatório'!$B139,'Faturamento SP3'!$Z$2:$Z$692,'Infos Relatório'!O$1)</f>
        <v>0</v>
      </c>
      <c r="U139" s="23">
        <f>COUNTIFS('Faturamento SP3'!$D$2:$D$692,'Infos Relatório'!$B$84,'Faturamento SP3'!$E$2:$E$692,'Infos Relatório'!$B139,'Faturamento SP3'!$Z$2:$Z$692,'Infos Relatório'!U$1)</f>
        <v>0</v>
      </c>
      <c r="V139" s="13">
        <f>SUMIFS('Faturamento SP3'!$G$2:$G$692,'Faturamento SP3'!$D$2:$D$692,'Infos Relatório'!$B$84,'Faturamento SP3'!$E$2:$E$692,'Infos Relatório'!$B139,'Faturamento SP3'!$Z$2:$Z$692,'Infos Relatório'!U$1)</f>
        <v>0</v>
      </c>
      <c r="W139" s="13">
        <f>SUMIFS('Faturamento SP3'!$J$2:$J$692,'Faturamento SP3'!$D$2:$D$692,'Infos Relatório'!$B$84,'Faturamento SP3'!$E$2:$E$692,'Infos Relatório'!$B139,'Faturamento SP3'!$Z$2:$Z$692,'Infos Relatório'!U$1)</f>
        <v>0</v>
      </c>
      <c r="X139" s="14">
        <f>SUMIFS('Faturamento SP3'!$O$2:$O$692,'Faturamento SP3'!$D$2:$D$692,'Infos Relatório'!$B$84,'Faturamento SP3'!$E$2:$E$692,'Infos Relatório'!$B139,'Faturamento SP3'!$Z$2:$Z$692,'Infos Relatório'!U$1,'Faturamento SP3'!$T$2:$T$692,"Sim")+SUMIFS('Faturamento SP3'!$P$2:$P$692,'Faturamento SP3'!$D$2:$D$692,'Infos Relatório'!$B$84,'Faturamento SP3'!$E$2:$E$692,'Infos Relatório'!$B139,'Faturamento SP3'!$Z$2:$Z$692,'Infos Relatório'!U$1,'Faturamento SP3'!$T$2:$T$692,"Sim")</f>
        <v>0</v>
      </c>
      <c r="Y139" s="27" t="e">
        <f t="shared" si="40"/>
        <v>#DIV/0!</v>
      </c>
      <c r="Z139" s="24">
        <f>SUMIFS('Faturamento SP3'!$H$2:$H$692,'Faturamento SP3'!$D$2:$D$692,'Infos Relatório'!$B$84,'Faturamento SP3'!$E$2:$E$692,'Infos Relatório'!$B139,'Faturamento SP3'!$Z$2:$Z$692,'Infos Relatório'!U$1)</f>
        <v>0</v>
      </c>
      <c r="AA139" s="23">
        <f>COUNTIFS('Faturamento SP3'!$D$2:$D$692,'Infos Relatório'!$B$84,'Faturamento SP3'!$E$2:$E$692,'Infos Relatório'!$B139,'Faturamento SP3'!$Z$2:$Z$692,'Infos Relatório'!AA$1)</f>
        <v>0</v>
      </c>
      <c r="AB139" s="13">
        <f>SUMIFS('Faturamento SP3'!$G$2:$G$692,'Faturamento SP3'!$D$2:$D$692,'Infos Relatório'!$B$84,'Faturamento SP3'!$E$2:$E$692,'Infos Relatório'!$B139,'Faturamento SP3'!$Z$2:$Z$692,'Infos Relatório'!AA$1)</f>
        <v>0</v>
      </c>
      <c r="AC139" s="13">
        <f>SUMIFS('Faturamento SP3'!$J$2:$J$692,'Faturamento SP3'!$D$2:$D$692,'Infos Relatório'!$B$84,'Faturamento SP3'!$E$2:$E$692,'Infos Relatório'!$B139,'Faturamento SP3'!$Z$2:$Z$692,'Infos Relatório'!AA$1)</f>
        <v>0</v>
      </c>
      <c r="AD139" s="14">
        <f>SUMIFS('Faturamento SP3'!$O$2:$O$692,'Faturamento SP3'!$D$2:$D$692,'Infos Relatório'!$B$84,'Faturamento SP3'!$E$2:$E$692,'Infos Relatório'!$B139,'Faturamento SP3'!$Z$2:$Z$692,'Infos Relatório'!AA$1,'Faturamento SP3'!$T$2:$T$692,"Sim")+SUMIFS('Faturamento SP3'!$P$2:$P$692,'Faturamento SP3'!$D$2:$D$692,'Infos Relatório'!$B$84,'Faturamento SP3'!$E$2:$E$692,'Infos Relatório'!$B139,'Faturamento SP3'!$Z$2:$Z$692,'Infos Relatório'!AA$1,'Faturamento SP3'!$T$2:$T$692,"Sim")</f>
        <v>0</v>
      </c>
      <c r="AE139" s="27" t="e">
        <f t="shared" si="41"/>
        <v>#DIV/0!</v>
      </c>
      <c r="AF139" s="24">
        <f>SUMIFS('Faturamento SP3'!$H$2:$H$692,'Faturamento SP3'!$D$2:$D$692,'Infos Relatório'!$B$84,'Faturamento SP3'!$E$2:$E$692,'Infos Relatório'!$B139,'Faturamento SP3'!$Z$2:$Z$692,'Infos Relatório'!AA$1)</f>
        <v>0</v>
      </c>
      <c r="AG139" s="23">
        <f>COUNTIFS('Faturamento SP3'!$D$2:$D$692,'Infos Relatório'!$B$84,'Faturamento SP3'!$E$2:$E$692,'Infos Relatório'!$B139,'Faturamento SP3'!$Z$2:$Z$692,'Infos Relatório'!AG$1)</f>
        <v>0</v>
      </c>
      <c r="AH139" s="13">
        <f>SUMIFS('Faturamento SP3'!$G$2:$G$692,'Faturamento SP3'!$D$2:$D$692,'Infos Relatório'!$B$84,'Faturamento SP3'!$E$2:$E$692,'Infos Relatório'!$B139,'Faturamento SP3'!$Z$2:$Z$692,'Infos Relatório'!AG$1)</f>
        <v>0</v>
      </c>
      <c r="AI139" s="13">
        <f>SUMIFS('Faturamento SP3'!$J$2:$J$692,'Faturamento SP3'!$D$2:$D$692,'Infos Relatório'!$B$84,'Faturamento SP3'!$E$2:$E$692,'Infos Relatório'!$B139,'Faturamento SP3'!$Z$2:$Z$692,'Infos Relatório'!AG$1)</f>
        <v>0</v>
      </c>
      <c r="AJ139" s="14">
        <f>SUMIFS('Faturamento SP3'!$O$2:$O$692,'Faturamento SP3'!$D$2:$D$692,'Infos Relatório'!$B$84,'Faturamento SP3'!$E$2:$E$692,'Infos Relatório'!$B139,'Faturamento SP3'!$Z$2:$Z$692,'Infos Relatório'!AG$1,'Faturamento SP3'!$T$2:$T$692,"Sim")+SUMIFS('Faturamento SP3'!$P$2:$P$692,'Faturamento SP3'!$D$2:$D$692,'Infos Relatório'!$B$84,'Faturamento SP3'!$E$2:$E$692,'Infos Relatório'!$B139,'Faturamento SP3'!$Z$2:$Z$692,'Infos Relatório'!AG$1,'Faturamento SP3'!$T$2:$T$692,"Sim")</f>
        <v>0</v>
      </c>
      <c r="AK139" s="27" t="e">
        <f t="shared" si="42"/>
        <v>#DIV/0!</v>
      </c>
      <c r="AL139" s="24">
        <f>SUMIFS('Faturamento SP3'!$H$2:$H$692,'Faturamento SP3'!$D$2:$D$692,'Infos Relatório'!$B$84,'Faturamento SP3'!$E$2:$E$692,'Infos Relatório'!$B139,'Faturamento SP3'!$Z$2:$Z$692,'Infos Relatório'!AG$1)</f>
        <v>0</v>
      </c>
      <c r="AM139" s="23">
        <f>COUNTIFS('Faturamento SP3'!$D$2:$D$692,'Infos Relatório'!$B$84,'Faturamento SP3'!$E$2:$E$692,'Infos Relatório'!$B139,'Faturamento SP3'!$Z$2:$Z$692,'Infos Relatório'!AM$1)</f>
        <v>0</v>
      </c>
      <c r="AN139" s="13">
        <f>SUMIFS('Faturamento SP3'!$G$2:$G$692,'Faturamento SP3'!$D$2:$D$692,'Infos Relatório'!$B$84,'Faturamento SP3'!$E$2:$E$692,'Infos Relatório'!$B139,'Faturamento SP3'!$Z$2:$Z$692,'Infos Relatório'!AM$1)</f>
        <v>0</v>
      </c>
      <c r="AO139" s="13">
        <f>SUMIFS('Faturamento SP3'!$J$2:$J$692,'Faturamento SP3'!$D$2:$D$692,'Infos Relatório'!$B$84,'Faturamento SP3'!$E$2:$E$692,'Infos Relatório'!$B139,'Faturamento SP3'!$Z$2:$Z$692,'Infos Relatório'!AM$1)</f>
        <v>0</v>
      </c>
      <c r="AP139" s="14">
        <f>SUMIFS('Faturamento SP3'!$O$2:$O$692,'Faturamento SP3'!$D$2:$D$692,'Infos Relatório'!$B$84,'Faturamento SP3'!$E$2:$E$692,'Infos Relatório'!$B139,'Faturamento SP3'!$Z$2:$Z$692,'Infos Relatório'!AM$1,'Faturamento SP3'!$T$2:$T$692,"Sim")+SUMIFS('Faturamento SP3'!$P$2:$P$692,'Faturamento SP3'!$D$2:$D$692,'Infos Relatório'!$B$84,'Faturamento SP3'!$E$2:$E$692,'Infos Relatório'!$B139,'Faturamento SP3'!$Z$2:$Z$692,'Infos Relatório'!AM$1,'Faturamento SP3'!$T$2:$T$692,"Sim")</f>
        <v>0</v>
      </c>
      <c r="AQ139" s="27" t="e">
        <f t="shared" si="43"/>
        <v>#DIV/0!</v>
      </c>
      <c r="AR139" s="24">
        <f>SUMIFS('Faturamento SP3'!$H$2:$H$692,'Faturamento SP3'!$D$2:$D$692,'Infos Relatório'!$B$84,'Faturamento SP3'!$E$2:$E$692,'Infos Relatório'!$B139,'Faturamento SP3'!$Z$2:$Z$692,'Infos Relatório'!AM$1)</f>
        <v>0</v>
      </c>
      <c r="AS139" s="23">
        <f>COUNTIFS('Faturamento SP3'!$D$2:$D$692,'Infos Relatório'!$B$84,'Faturamento SP3'!$E$2:$E$692,'Infos Relatório'!$B139,'Faturamento SP3'!$Z$2:$Z$692,'Infos Relatório'!AS$1)</f>
        <v>0</v>
      </c>
      <c r="AT139" s="13">
        <f>SUMIFS('Faturamento SP3'!$G$2:$G$692,'Faturamento SP3'!$D$2:$D$692,'Infos Relatório'!$B$84,'Faturamento SP3'!$E$2:$E$692,'Infos Relatório'!$B139,'Faturamento SP3'!$Z$2:$Z$692,'Infos Relatório'!AS$1)</f>
        <v>0</v>
      </c>
      <c r="AU139" s="13">
        <f>SUMIFS('Faturamento SP3'!$J$2:$J$692,'Faturamento SP3'!$D$2:$D$692,'Infos Relatório'!$B$84,'Faturamento SP3'!$E$2:$E$692,'Infos Relatório'!$B139,'Faturamento SP3'!$Z$2:$Z$692,'Infos Relatório'!AS$1)</f>
        <v>0</v>
      </c>
      <c r="AV139" s="14">
        <f>SUMIFS('Faturamento SP3'!$O$2:$O$692,'Faturamento SP3'!$D$2:$D$692,'Infos Relatório'!$B$84,'Faturamento SP3'!$E$2:$E$692,'Infos Relatório'!$B139,'Faturamento SP3'!$Z$2:$Z$692,'Infos Relatório'!AS$1,'Faturamento SP3'!$T$2:$T$692,"Sim")+SUMIFS('Faturamento SP3'!$P$2:$P$692,'Faturamento SP3'!$D$2:$D$692,'Infos Relatório'!$B$84,'Faturamento SP3'!$E$2:$E$692,'Infos Relatório'!$B139,'Faturamento SP3'!$Z$2:$Z$692,'Infos Relatório'!AS$1,'Faturamento SP3'!$T$2:$T$692,"Sim")</f>
        <v>0</v>
      </c>
      <c r="AW139" s="27" t="e">
        <f t="shared" si="44"/>
        <v>#DIV/0!</v>
      </c>
      <c r="AX139" s="24">
        <f>SUMIFS('Faturamento SP3'!$H$2:$H$692,'Faturamento SP3'!$D$2:$D$692,'Infos Relatório'!$B$84,'Faturamento SP3'!$E$2:$E$692,'Infos Relatório'!$B139,'Faturamento SP3'!$Z$2:$Z$692,'Infos Relatório'!AS$1)</f>
        <v>0</v>
      </c>
      <c r="AY139" s="23">
        <f>COUNTIFS('Faturamento SP3'!$D$2:$D$692,'Infos Relatório'!$B$84,'Faturamento SP3'!$E$2:$E$692,'Infos Relatório'!$B139,'Faturamento SP3'!$Z$2:$Z$692,'Infos Relatório'!AY$1)</f>
        <v>0</v>
      </c>
      <c r="AZ139" s="13">
        <f>SUMIFS('Faturamento SP3'!$G$2:$G$692,'Faturamento SP3'!$D$2:$D$692,'Infos Relatório'!$B$84,'Faturamento SP3'!$E$2:$E$692,'Infos Relatório'!$B139,'Faturamento SP3'!$Z$2:$Z$692,'Infos Relatório'!AY$1)</f>
        <v>0</v>
      </c>
      <c r="BA139" s="13">
        <f>SUMIFS('Faturamento SP3'!$J$2:$J$692,'Faturamento SP3'!$D$2:$D$692,'Infos Relatório'!$B$84,'Faturamento SP3'!$E$2:$E$692,'Infos Relatório'!$B139,'Faturamento SP3'!$Z$2:$Z$692,'Infos Relatório'!AY$1)</f>
        <v>0</v>
      </c>
      <c r="BB139" s="14">
        <f>SUMIFS('Faturamento SP3'!$O$2:$O$692,'Faturamento SP3'!$D$2:$D$692,'Infos Relatório'!$B$84,'Faturamento SP3'!$E$2:$E$692,'Infos Relatório'!$B139,'Faturamento SP3'!$Z$2:$Z$692,'Infos Relatório'!AY$1,'Faturamento SP3'!$T$2:$T$692,"Sim")+SUMIFS('Faturamento SP3'!$P$2:$P$692,'Faturamento SP3'!$D$2:$D$692,'Infos Relatório'!$B$84,'Faturamento SP3'!$E$2:$E$692,'Infos Relatório'!$B139,'Faturamento SP3'!$Z$2:$Z$692,'Infos Relatório'!AY$1,'Faturamento SP3'!$T$2:$T$692,"Sim")</f>
        <v>0</v>
      </c>
      <c r="BC139" s="27" t="e">
        <f t="shared" si="45"/>
        <v>#DIV/0!</v>
      </c>
      <c r="BD139" s="24">
        <f>SUMIFS('Faturamento SP3'!$H$2:$H$692,'Faturamento SP3'!$D$2:$D$692,'Infos Relatório'!$B$84,'Faturamento SP3'!$E$2:$E$692,'Infos Relatório'!$B139,'Faturamento SP3'!$Z$2:$Z$692,'Infos Relatório'!AY$1)</f>
        <v>0</v>
      </c>
      <c r="BE139" s="23">
        <f>COUNTIFS('Faturamento SP3'!$D$2:$D$692,'Infos Relatório'!$B$84,'Faturamento SP3'!$E$2:$E$692,'Infos Relatório'!$B139,'Faturamento SP3'!$Z$2:$Z$692,'Infos Relatório'!BE$1)</f>
        <v>0</v>
      </c>
      <c r="BF139" s="13">
        <f>SUMIFS('Faturamento SP3'!$G$2:$G$692,'Faturamento SP3'!$D$2:$D$692,'Infos Relatório'!$B$84,'Faturamento SP3'!$E$2:$E$692,'Infos Relatório'!$B139,'Faturamento SP3'!$Z$2:$Z$692,'Infos Relatório'!BE$1)</f>
        <v>0</v>
      </c>
      <c r="BG139" s="13">
        <f>SUMIFS('Faturamento SP3'!$J$2:$J$692,'Faturamento SP3'!$D$2:$D$692,'Infos Relatório'!$B$84,'Faturamento SP3'!$E$2:$E$692,'Infos Relatório'!$B139,'Faturamento SP3'!$Z$2:$Z$692,'Infos Relatório'!BE$1)</f>
        <v>0</v>
      </c>
      <c r="BH139" s="14">
        <f>SUMIFS('Faturamento SP3'!$O$2:$O$692,'Faturamento SP3'!$D$2:$D$692,'Infos Relatório'!$B$84,'Faturamento SP3'!$E$2:$E$692,'Infos Relatório'!$B139,'Faturamento SP3'!$Z$2:$Z$692,'Infos Relatório'!BE$1,'Faturamento SP3'!$T$2:$T$692,"Sim")+SUMIFS('Faturamento SP3'!$P$2:$P$692,'Faturamento SP3'!$D$2:$D$692,'Infos Relatório'!$B$84,'Faturamento SP3'!$E$2:$E$692,'Infos Relatório'!$B139,'Faturamento SP3'!$Z$2:$Z$692,'Infos Relatório'!BE$1,'Faturamento SP3'!$T$2:$T$692,"Sim")</f>
        <v>0</v>
      </c>
      <c r="BI139" s="27" t="e">
        <f t="shared" si="46"/>
        <v>#DIV/0!</v>
      </c>
      <c r="BJ139" s="24">
        <f>SUMIFS('Faturamento SP3'!$H$2:$H$692,'Faturamento SP3'!$D$2:$D$692,'Infos Relatório'!$B$84,'Faturamento SP3'!$E$2:$E$692,'Infos Relatório'!$B139,'Faturamento SP3'!$Z$2:$Z$692,'Infos Relatório'!BE$1)</f>
        <v>0</v>
      </c>
      <c r="BK139" s="23">
        <f>COUNTIFS('Faturamento SP3'!$D$2:$D$692,'Infos Relatório'!$B$84,'Faturamento SP3'!$E$2:$E$692,'Infos Relatório'!$B139,'Faturamento SP3'!$Z$2:$Z$692,'Infos Relatório'!BK$1)</f>
        <v>0</v>
      </c>
      <c r="BL139" s="13">
        <f>SUMIFS('Faturamento SP3'!$G$2:$G$692,'Faturamento SP3'!$D$2:$D$692,'Infos Relatório'!$B$84,'Faturamento SP3'!$E$2:$E$692,'Infos Relatório'!$B139,'Faturamento SP3'!$Z$2:$Z$692,'Infos Relatório'!BK$1)</f>
        <v>0</v>
      </c>
      <c r="BM139" s="13">
        <f>SUMIFS('Faturamento SP3'!$J$2:$J$692,'Faturamento SP3'!$D$2:$D$692,'Infos Relatório'!$B$84,'Faturamento SP3'!$E$2:$E$692,'Infos Relatório'!$B139,'Faturamento SP3'!$Z$2:$Z$692,'Infos Relatório'!BK$1)</f>
        <v>0</v>
      </c>
      <c r="BN139" s="14">
        <f>SUMIFS('Faturamento SP3'!$O$2:$O$692,'Faturamento SP3'!$D$2:$D$692,'Infos Relatório'!$B$84,'Faturamento SP3'!$E$2:$E$692,'Infos Relatório'!$B139,'Faturamento SP3'!$Z$2:$Z$692,'Infos Relatório'!BK$1,'Faturamento SP3'!$T$2:$T$692,"Sim")+SUMIFS('Faturamento SP3'!$P$2:$P$692,'Faturamento SP3'!$D$2:$D$692,'Infos Relatório'!$B$84,'Faturamento SP3'!$E$2:$E$692,'Infos Relatório'!$B139,'Faturamento SP3'!$Z$2:$Z$692,'Infos Relatório'!BK$1,'Faturamento SP3'!$T$2:$T$692,"Sim")</f>
        <v>0</v>
      </c>
      <c r="BO139" s="27" t="e">
        <f t="shared" si="47"/>
        <v>#DIV/0!</v>
      </c>
      <c r="BP139" s="24">
        <f>SUMIFS('Faturamento SP3'!$H$2:$H$692,'Faturamento SP3'!$D$2:$D$692,'Infos Relatório'!$B$84,'Faturamento SP3'!$E$2:$E$692,'Infos Relatório'!$B139,'Faturamento SP3'!$Z$2:$Z$692,'Infos Relatório'!BK$1)</f>
        <v>0</v>
      </c>
      <c r="BQ139" s="23">
        <f>COUNTIFS('Faturamento SP3'!$D$2:$D$692,'Infos Relatório'!$B$84,'Faturamento SP3'!$E$2:$E$692,'Infos Relatório'!$B139,'Faturamento SP3'!$Z$2:$Z$692,'Infos Relatório'!BQ$1)</f>
        <v>0</v>
      </c>
      <c r="BR139" s="13">
        <f>SUMIFS('Faturamento SP3'!$G$2:$G$692,'Faturamento SP3'!$D$2:$D$692,'Infos Relatório'!$B$84,'Faturamento SP3'!$E$2:$E$692,'Infos Relatório'!$B139,'Faturamento SP3'!$Z$2:$Z$692,'Infos Relatório'!BQ$1)</f>
        <v>0</v>
      </c>
      <c r="BS139" s="13">
        <f>SUMIFS('Faturamento SP3'!$J$2:$J$692,'Faturamento SP3'!$D$2:$D$692,'Infos Relatório'!$B$84,'Faturamento SP3'!$E$2:$E$692,'Infos Relatório'!$B139,'Faturamento SP3'!$Z$2:$Z$692,'Infos Relatório'!BQ$1)</f>
        <v>0</v>
      </c>
      <c r="BT139" s="14">
        <f>SUMIFS('Faturamento SP3'!$O$2:$O$692,'Faturamento SP3'!$D$2:$D$692,'Infos Relatório'!$B$84,'Faturamento SP3'!$E$2:$E$692,'Infos Relatório'!$B139,'Faturamento SP3'!$Z$2:$Z$692,'Infos Relatório'!BQ$1,'Faturamento SP3'!$T$2:$T$692,"Sim")+SUMIFS('Faturamento SP3'!$P$2:$P$692,'Faturamento SP3'!$D$2:$D$692,'Infos Relatório'!$B$84,'Faturamento SP3'!$E$2:$E$692,'Infos Relatório'!$B139,'Faturamento SP3'!$Z$2:$Z$692,'Infos Relatório'!BQ$1,'Faturamento SP3'!$T$2:$T$692,"Sim")</f>
        <v>0</v>
      </c>
      <c r="BU139" s="27" t="e">
        <f t="shared" si="48"/>
        <v>#DIV/0!</v>
      </c>
      <c r="BV139" s="24">
        <f>SUMIFS('Faturamento SP3'!$H$2:$H$692,'Faturamento SP3'!$D$2:$D$692,'Infos Relatório'!$B$84,'Faturamento SP3'!$E$2:$E$692,'Infos Relatório'!$B139,'Faturamento SP3'!$Z$2:$Z$692,'Infos Relatório'!BQ$1)</f>
        <v>0</v>
      </c>
    </row>
    <row r="140" spans="2:74">
      <c r="B140" s="17" t="s">
        <v>62</v>
      </c>
      <c r="C140" s="23">
        <f>COUNTIFS('Faturamento SP3'!$D$2:$D$692,'Infos Relatório'!$B$84,'Faturamento SP3'!$E$2:$E$692,'Infos Relatório'!$B140,'Faturamento SP3'!$Z$2:$Z$692,'Infos Relatório'!C$1)</f>
        <v>0</v>
      </c>
      <c r="D140" s="13">
        <f>SUMIFS('Faturamento SP3'!$G$2:$G$692,'Faturamento SP3'!$D$2:$D$692,'Infos Relatório'!$B$84,'Faturamento SP3'!$E$2:$E$692,'Infos Relatório'!$B140,'Faturamento SP3'!$Z$2:$Z$692,'Infos Relatório'!C$1)</f>
        <v>0</v>
      </c>
      <c r="E140" s="13">
        <f>SUMIFS('Faturamento SP3'!$J$2:$J$692,'Faturamento SP3'!$D$2:$D$692,'Infos Relatório'!$B$84,'Faturamento SP3'!$E$2:$E$692,'Infos Relatório'!$B140,'Faturamento SP3'!$Z$2:$Z$692,'Infos Relatório'!C$1)</f>
        <v>0</v>
      </c>
      <c r="F140" s="14">
        <f>SUMIFS('Faturamento SP3'!$O$2:$O$692,'Faturamento SP3'!$D$2:$D$692,'Infos Relatório'!$B$84,'Faturamento SP3'!$E$2:$E$692,'Infos Relatório'!$B140,'Faturamento SP3'!$Z$2:$Z$692,'Infos Relatório'!C$1,'Faturamento SP3'!$T$2:$T$692,"Sim")+SUMIFS('Faturamento SP3'!$P$2:$P$692,'Faturamento SP3'!$D$2:$D$692,'Infos Relatório'!$B$84,'Faturamento SP3'!$E$2:$E$692,'Infos Relatório'!$B140,'Faturamento SP3'!$Z$2:$Z$692,'Infos Relatório'!C$1,'Faturamento SP3'!$T$2:$T$692,"Sim")</f>
        <v>0</v>
      </c>
      <c r="G140" s="27" t="e">
        <f t="shared" si="37"/>
        <v>#DIV/0!</v>
      </c>
      <c r="H140" s="24">
        <f>SUMIFS('Faturamento SP3'!$H$2:$H$692,'Faturamento SP3'!$D$2:$D$692,'Infos Relatório'!$B$84,'Faturamento SP3'!$E$2:$E$692,'Infos Relatório'!$B140,'Faturamento SP3'!$Z$2:$Z$692,'Infos Relatório'!C$1)</f>
        <v>0</v>
      </c>
      <c r="I140" s="23">
        <f>COUNTIFS('Faturamento SP3'!$D$2:$D$692,'Infos Relatório'!$B$84,'Faturamento SP3'!$E$2:$E$692,'Infos Relatório'!$B140,'Faturamento SP3'!$Z$2:$Z$692,'Infos Relatório'!I$1)</f>
        <v>0</v>
      </c>
      <c r="J140" s="13">
        <f>SUMIFS('Faturamento SP3'!$G$2:$G$692,'Faturamento SP3'!$D$2:$D$692,'Infos Relatório'!$B$84,'Faturamento SP3'!$E$2:$E$692,'Infos Relatório'!$B140,'Faturamento SP3'!$Z$2:$Z$692,'Infos Relatório'!I$1)</f>
        <v>0</v>
      </c>
      <c r="K140" s="13">
        <f>SUMIFS('Faturamento SP3'!$J$2:$J$692,'Faturamento SP3'!$D$2:$D$692,'Infos Relatório'!$B$84,'Faturamento SP3'!$E$2:$E$692,'Infos Relatório'!$B140,'Faturamento SP3'!$Z$2:$Z$692,'Infos Relatório'!I$1)</f>
        <v>0</v>
      </c>
      <c r="L140" s="14">
        <f>SUMIFS('Faturamento SP3'!$O$2:$O$692,'Faturamento SP3'!$D$2:$D$692,'Infos Relatório'!$B$84,'Faturamento SP3'!$E$2:$E$692,'Infos Relatório'!$B140,'Faturamento SP3'!$Z$2:$Z$692,'Infos Relatório'!I$1,'Faturamento SP3'!$T$2:$T$692,"Sim")+SUMIFS('Faturamento SP3'!$P$2:$P$692,'Faturamento SP3'!$D$2:$D$692,'Infos Relatório'!$B$84,'Faturamento SP3'!$E$2:$E$692,'Infos Relatório'!$B140,'Faturamento SP3'!$Z$2:$Z$692,'Infos Relatório'!I$1,'Faturamento SP3'!$T$2:$T$692,"Sim")</f>
        <v>0</v>
      </c>
      <c r="M140" s="27" t="e">
        <f t="shared" si="38"/>
        <v>#DIV/0!</v>
      </c>
      <c r="N140" s="24">
        <f>SUMIFS('Faturamento SP3'!$H$2:$H$692,'Faturamento SP3'!$D$2:$D$692,'Infos Relatório'!$B$84,'Faturamento SP3'!$E$2:$E$692,'Infos Relatório'!$B140,'Faturamento SP3'!$Z$2:$Z$692,'Infos Relatório'!I$1)</f>
        <v>0</v>
      </c>
      <c r="O140" s="23">
        <f>COUNTIFS('Faturamento SP3'!$D$2:$D$692,'Infos Relatório'!$B$84,'Faturamento SP3'!$E$2:$E$692,'Infos Relatório'!$B140,'Faturamento SP3'!$Z$2:$Z$692,'Infos Relatório'!O$1)</f>
        <v>0</v>
      </c>
      <c r="P140" s="13">
        <f>SUMIFS('Faturamento SP3'!$G$2:$G$692,'Faturamento SP3'!$D$2:$D$692,'Infos Relatório'!$B$84,'Faturamento SP3'!$E$2:$E$692,'Infos Relatório'!$B140,'Faturamento SP3'!$Z$2:$Z$692,'Infos Relatório'!O$1)</f>
        <v>0</v>
      </c>
      <c r="Q140" s="13">
        <f>SUMIFS('Faturamento SP3'!$J$2:$J$692,'Faturamento SP3'!$D$2:$D$692,'Infos Relatório'!$B$84,'Faturamento SP3'!$E$2:$E$692,'Infos Relatório'!$B140,'Faturamento SP3'!$Z$2:$Z$692,'Infos Relatório'!O$1)</f>
        <v>0</v>
      </c>
      <c r="R140" s="14">
        <f>SUMIFS('Faturamento SP3'!$O$2:$O$692,'Faturamento SP3'!$D$2:$D$692,'Infos Relatório'!$B$84,'Faturamento SP3'!$E$2:$E$692,'Infos Relatório'!$B140,'Faturamento SP3'!$Z$2:$Z$692,'Infos Relatório'!O$1,'Faturamento SP3'!$T$2:$T$692,"Sim")+SUMIFS('Faturamento SP3'!$P$2:$P$692,'Faturamento SP3'!$D$2:$D$692,'Infos Relatório'!$B$84,'Faturamento SP3'!$E$2:$E$692,'Infos Relatório'!$B140,'Faturamento SP3'!$Z$2:$Z$692,'Infos Relatório'!O$1,'Faturamento SP3'!$T$2:$T$692,"Sim")</f>
        <v>0</v>
      </c>
      <c r="S140" s="27" t="e">
        <f t="shared" si="39"/>
        <v>#DIV/0!</v>
      </c>
      <c r="T140" s="24">
        <f>SUMIFS('Faturamento SP3'!$H$2:$H$692,'Faturamento SP3'!$D$2:$D$692,'Infos Relatório'!$B$84,'Faturamento SP3'!$E$2:$E$692,'Infos Relatório'!$B140,'Faturamento SP3'!$Z$2:$Z$692,'Infos Relatório'!O$1)</f>
        <v>0</v>
      </c>
      <c r="U140" s="23">
        <f>COUNTIFS('Faturamento SP3'!$D$2:$D$692,'Infos Relatório'!$B$84,'Faturamento SP3'!$E$2:$E$692,'Infos Relatório'!$B140,'Faturamento SP3'!$Z$2:$Z$692,'Infos Relatório'!U$1)</f>
        <v>0</v>
      </c>
      <c r="V140" s="13">
        <f>SUMIFS('Faturamento SP3'!$G$2:$G$692,'Faturamento SP3'!$D$2:$D$692,'Infos Relatório'!$B$84,'Faturamento SP3'!$E$2:$E$692,'Infos Relatório'!$B140,'Faturamento SP3'!$Z$2:$Z$692,'Infos Relatório'!U$1)</f>
        <v>0</v>
      </c>
      <c r="W140" s="13">
        <f>SUMIFS('Faturamento SP3'!$J$2:$J$692,'Faturamento SP3'!$D$2:$D$692,'Infos Relatório'!$B$84,'Faturamento SP3'!$E$2:$E$692,'Infos Relatório'!$B140,'Faturamento SP3'!$Z$2:$Z$692,'Infos Relatório'!U$1)</f>
        <v>0</v>
      </c>
      <c r="X140" s="14">
        <f>SUMIFS('Faturamento SP3'!$O$2:$O$692,'Faturamento SP3'!$D$2:$D$692,'Infos Relatório'!$B$84,'Faturamento SP3'!$E$2:$E$692,'Infos Relatório'!$B140,'Faturamento SP3'!$Z$2:$Z$692,'Infos Relatório'!U$1,'Faturamento SP3'!$T$2:$T$692,"Sim")+SUMIFS('Faturamento SP3'!$P$2:$P$692,'Faturamento SP3'!$D$2:$D$692,'Infos Relatório'!$B$84,'Faturamento SP3'!$E$2:$E$692,'Infos Relatório'!$B140,'Faturamento SP3'!$Z$2:$Z$692,'Infos Relatório'!U$1,'Faturamento SP3'!$T$2:$T$692,"Sim")</f>
        <v>0</v>
      </c>
      <c r="Y140" s="27" t="e">
        <f t="shared" si="40"/>
        <v>#DIV/0!</v>
      </c>
      <c r="Z140" s="24">
        <f>SUMIFS('Faturamento SP3'!$H$2:$H$692,'Faturamento SP3'!$D$2:$D$692,'Infos Relatório'!$B$84,'Faturamento SP3'!$E$2:$E$692,'Infos Relatório'!$B140,'Faturamento SP3'!$Z$2:$Z$692,'Infos Relatório'!U$1)</f>
        <v>0</v>
      </c>
      <c r="AA140" s="23">
        <f>COUNTIFS('Faturamento SP3'!$D$2:$D$692,'Infos Relatório'!$B$84,'Faturamento SP3'!$E$2:$E$692,'Infos Relatório'!$B140,'Faturamento SP3'!$Z$2:$Z$692,'Infos Relatório'!AA$1)</f>
        <v>0</v>
      </c>
      <c r="AB140" s="13">
        <f>SUMIFS('Faturamento SP3'!$G$2:$G$692,'Faturamento SP3'!$D$2:$D$692,'Infos Relatório'!$B$84,'Faturamento SP3'!$E$2:$E$692,'Infos Relatório'!$B140,'Faturamento SP3'!$Z$2:$Z$692,'Infos Relatório'!AA$1)</f>
        <v>0</v>
      </c>
      <c r="AC140" s="13">
        <f>SUMIFS('Faturamento SP3'!$J$2:$J$692,'Faturamento SP3'!$D$2:$D$692,'Infos Relatório'!$B$84,'Faturamento SP3'!$E$2:$E$692,'Infos Relatório'!$B140,'Faturamento SP3'!$Z$2:$Z$692,'Infos Relatório'!AA$1)</f>
        <v>0</v>
      </c>
      <c r="AD140" s="14">
        <f>SUMIFS('Faturamento SP3'!$O$2:$O$692,'Faturamento SP3'!$D$2:$D$692,'Infos Relatório'!$B$84,'Faturamento SP3'!$E$2:$E$692,'Infos Relatório'!$B140,'Faturamento SP3'!$Z$2:$Z$692,'Infos Relatório'!AA$1,'Faturamento SP3'!$T$2:$T$692,"Sim")+SUMIFS('Faturamento SP3'!$P$2:$P$692,'Faturamento SP3'!$D$2:$D$692,'Infos Relatório'!$B$84,'Faturamento SP3'!$E$2:$E$692,'Infos Relatório'!$B140,'Faturamento SP3'!$Z$2:$Z$692,'Infos Relatório'!AA$1,'Faturamento SP3'!$T$2:$T$692,"Sim")</f>
        <v>0</v>
      </c>
      <c r="AE140" s="27" t="e">
        <f t="shared" si="41"/>
        <v>#DIV/0!</v>
      </c>
      <c r="AF140" s="24">
        <f>SUMIFS('Faturamento SP3'!$H$2:$H$692,'Faturamento SP3'!$D$2:$D$692,'Infos Relatório'!$B$84,'Faturamento SP3'!$E$2:$E$692,'Infos Relatório'!$B140,'Faturamento SP3'!$Z$2:$Z$692,'Infos Relatório'!AA$1)</f>
        <v>0</v>
      </c>
      <c r="AG140" s="23">
        <f>COUNTIFS('Faturamento SP3'!$D$2:$D$692,'Infos Relatório'!$B$84,'Faturamento SP3'!$E$2:$E$692,'Infos Relatório'!$B140,'Faturamento SP3'!$Z$2:$Z$692,'Infos Relatório'!AG$1)</f>
        <v>0</v>
      </c>
      <c r="AH140" s="13">
        <f>SUMIFS('Faturamento SP3'!$G$2:$G$692,'Faturamento SP3'!$D$2:$D$692,'Infos Relatório'!$B$84,'Faturamento SP3'!$E$2:$E$692,'Infos Relatório'!$B140,'Faturamento SP3'!$Z$2:$Z$692,'Infos Relatório'!AG$1)</f>
        <v>0</v>
      </c>
      <c r="AI140" s="13">
        <f>SUMIFS('Faturamento SP3'!$J$2:$J$692,'Faturamento SP3'!$D$2:$D$692,'Infos Relatório'!$B$84,'Faturamento SP3'!$E$2:$E$692,'Infos Relatório'!$B140,'Faturamento SP3'!$Z$2:$Z$692,'Infos Relatório'!AG$1)</f>
        <v>0</v>
      </c>
      <c r="AJ140" s="14">
        <f>SUMIFS('Faturamento SP3'!$O$2:$O$692,'Faturamento SP3'!$D$2:$D$692,'Infos Relatório'!$B$84,'Faturamento SP3'!$E$2:$E$692,'Infos Relatório'!$B140,'Faturamento SP3'!$Z$2:$Z$692,'Infos Relatório'!AG$1,'Faturamento SP3'!$T$2:$T$692,"Sim")+SUMIFS('Faturamento SP3'!$P$2:$P$692,'Faturamento SP3'!$D$2:$D$692,'Infos Relatório'!$B$84,'Faturamento SP3'!$E$2:$E$692,'Infos Relatório'!$B140,'Faturamento SP3'!$Z$2:$Z$692,'Infos Relatório'!AG$1,'Faturamento SP3'!$T$2:$T$692,"Sim")</f>
        <v>0</v>
      </c>
      <c r="AK140" s="27" t="e">
        <f t="shared" si="42"/>
        <v>#DIV/0!</v>
      </c>
      <c r="AL140" s="24">
        <f>SUMIFS('Faturamento SP3'!$H$2:$H$692,'Faturamento SP3'!$D$2:$D$692,'Infos Relatório'!$B$84,'Faturamento SP3'!$E$2:$E$692,'Infos Relatório'!$B140,'Faturamento SP3'!$Z$2:$Z$692,'Infos Relatório'!AG$1)</f>
        <v>0</v>
      </c>
      <c r="AM140" s="23">
        <f>COUNTIFS('Faturamento SP3'!$D$2:$D$692,'Infos Relatório'!$B$84,'Faturamento SP3'!$E$2:$E$692,'Infos Relatório'!$B140,'Faturamento SP3'!$Z$2:$Z$692,'Infos Relatório'!AM$1)</f>
        <v>0</v>
      </c>
      <c r="AN140" s="13">
        <f>SUMIFS('Faturamento SP3'!$G$2:$G$692,'Faturamento SP3'!$D$2:$D$692,'Infos Relatório'!$B$84,'Faturamento SP3'!$E$2:$E$692,'Infos Relatório'!$B140,'Faturamento SP3'!$Z$2:$Z$692,'Infos Relatório'!AM$1)</f>
        <v>0</v>
      </c>
      <c r="AO140" s="13">
        <f>SUMIFS('Faturamento SP3'!$J$2:$J$692,'Faturamento SP3'!$D$2:$D$692,'Infos Relatório'!$B$84,'Faturamento SP3'!$E$2:$E$692,'Infos Relatório'!$B140,'Faturamento SP3'!$Z$2:$Z$692,'Infos Relatório'!AM$1)</f>
        <v>0</v>
      </c>
      <c r="AP140" s="14">
        <f>SUMIFS('Faturamento SP3'!$O$2:$O$692,'Faturamento SP3'!$D$2:$D$692,'Infos Relatório'!$B$84,'Faturamento SP3'!$E$2:$E$692,'Infos Relatório'!$B140,'Faturamento SP3'!$Z$2:$Z$692,'Infos Relatório'!AM$1,'Faturamento SP3'!$T$2:$T$692,"Sim")+SUMIFS('Faturamento SP3'!$P$2:$P$692,'Faturamento SP3'!$D$2:$D$692,'Infos Relatório'!$B$84,'Faturamento SP3'!$E$2:$E$692,'Infos Relatório'!$B140,'Faturamento SP3'!$Z$2:$Z$692,'Infos Relatório'!AM$1,'Faturamento SP3'!$T$2:$T$692,"Sim")</f>
        <v>0</v>
      </c>
      <c r="AQ140" s="27" t="e">
        <f t="shared" si="43"/>
        <v>#DIV/0!</v>
      </c>
      <c r="AR140" s="24">
        <f>SUMIFS('Faturamento SP3'!$H$2:$H$692,'Faturamento SP3'!$D$2:$D$692,'Infos Relatório'!$B$84,'Faturamento SP3'!$E$2:$E$692,'Infos Relatório'!$B140,'Faturamento SP3'!$Z$2:$Z$692,'Infos Relatório'!AM$1)</f>
        <v>0</v>
      </c>
      <c r="AS140" s="23">
        <f>COUNTIFS('Faturamento SP3'!$D$2:$D$692,'Infos Relatório'!$B$84,'Faturamento SP3'!$E$2:$E$692,'Infos Relatório'!$B140,'Faturamento SP3'!$Z$2:$Z$692,'Infos Relatório'!AS$1)</f>
        <v>0</v>
      </c>
      <c r="AT140" s="13">
        <f>SUMIFS('Faturamento SP3'!$G$2:$G$692,'Faturamento SP3'!$D$2:$D$692,'Infos Relatório'!$B$84,'Faturamento SP3'!$E$2:$E$692,'Infos Relatório'!$B140,'Faturamento SP3'!$Z$2:$Z$692,'Infos Relatório'!AS$1)</f>
        <v>0</v>
      </c>
      <c r="AU140" s="13">
        <f>SUMIFS('Faturamento SP3'!$J$2:$J$692,'Faturamento SP3'!$D$2:$D$692,'Infos Relatório'!$B$84,'Faturamento SP3'!$E$2:$E$692,'Infos Relatório'!$B140,'Faturamento SP3'!$Z$2:$Z$692,'Infos Relatório'!AS$1)</f>
        <v>0</v>
      </c>
      <c r="AV140" s="14">
        <f>SUMIFS('Faturamento SP3'!$O$2:$O$692,'Faturamento SP3'!$D$2:$D$692,'Infos Relatório'!$B$84,'Faturamento SP3'!$E$2:$E$692,'Infos Relatório'!$B140,'Faturamento SP3'!$Z$2:$Z$692,'Infos Relatório'!AS$1,'Faturamento SP3'!$T$2:$T$692,"Sim")+SUMIFS('Faturamento SP3'!$P$2:$P$692,'Faturamento SP3'!$D$2:$D$692,'Infos Relatório'!$B$84,'Faturamento SP3'!$E$2:$E$692,'Infos Relatório'!$B140,'Faturamento SP3'!$Z$2:$Z$692,'Infos Relatório'!AS$1,'Faturamento SP3'!$T$2:$T$692,"Sim")</f>
        <v>0</v>
      </c>
      <c r="AW140" s="27" t="e">
        <f t="shared" si="44"/>
        <v>#DIV/0!</v>
      </c>
      <c r="AX140" s="24">
        <f>SUMIFS('Faturamento SP3'!$H$2:$H$692,'Faturamento SP3'!$D$2:$D$692,'Infos Relatório'!$B$84,'Faturamento SP3'!$E$2:$E$692,'Infos Relatório'!$B140,'Faturamento SP3'!$Z$2:$Z$692,'Infos Relatório'!AS$1)</f>
        <v>0</v>
      </c>
      <c r="AY140" s="23">
        <f>COUNTIFS('Faturamento SP3'!$D$2:$D$692,'Infos Relatório'!$B$84,'Faturamento SP3'!$E$2:$E$692,'Infos Relatório'!$B140,'Faturamento SP3'!$Z$2:$Z$692,'Infos Relatório'!AY$1)</f>
        <v>0</v>
      </c>
      <c r="AZ140" s="13">
        <f>SUMIFS('Faturamento SP3'!$G$2:$G$692,'Faturamento SP3'!$D$2:$D$692,'Infos Relatório'!$B$84,'Faturamento SP3'!$E$2:$E$692,'Infos Relatório'!$B140,'Faturamento SP3'!$Z$2:$Z$692,'Infos Relatório'!AY$1)</f>
        <v>0</v>
      </c>
      <c r="BA140" s="13">
        <f>SUMIFS('Faturamento SP3'!$J$2:$J$692,'Faturamento SP3'!$D$2:$D$692,'Infos Relatório'!$B$84,'Faturamento SP3'!$E$2:$E$692,'Infos Relatório'!$B140,'Faturamento SP3'!$Z$2:$Z$692,'Infos Relatório'!AY$1)</f>
        <v>0</v>
      </c>
      <c r="BB140" s="14">
        <f>SUMIFS('Faturamento SP3'!$O$2:$O$692,'Faturamento SP3'!$D$2:$D$692,'Infos Relatório'!$B$84,'Faturamento SP3'!$E$2:$E$692,'Infos Relatório'!$B140,'Faturamento SP3'!$Z$2:$Z$692,'Infos Relatório'!AY$1,'Faturamento SP3'!$T$2:$T$692,"Sim")+SUMIFS('Faturamento SP3'!$P$2:$P$692,'Faturamento SP3'!$D$2:$D$692,'Infos Relatório'!$B$84,'Faturamento SP3'!$E$2:$E$692,'Infos Relatório'!$B140,'Faturamento SP3'!$Z$2:$Z$692,'Infos Relatório'!AY$1,'Faturamento SP3'!$T$2:$T$692,"Sim")</f>
        <v>0</v>
      </c>
      <c r="BC140" s="27" t="e">
        <f t="shared" si="45"/>
        <v>#DIV/0!</v>
      </c>
      <c r="BD140" s="24">
        <f>SUMIFS('Faturamento SP3'!$H$2:$H$692,'Faturamento SP3'!$D$2:$D$692,'Infos Relatório'!$B$84,'Faturamento SP3'!$E$2:$E$692,'Infos Relatório'!$B140,'Faturamento SP3'!$Z$2:$Z$692,'Infos Relatório'!AY$1)</f>
        <v>0</v>
      </c>
      <c r="BE140" s="23">
        <f>COUNTIFS('Faturamento SP3'!$D$2:$D$692,'Infos Relatório'!$B$84,'Faturamento SP3'!$E$2:$E$692,'Infos Relatório'!$B140,'Faturamento SP3'!$Z$2:$Z$692,'Infos Relatório'!BE$1)</f>
        <v>0</v>
      </c>
      <c r="BF140" s="13">
        <f>SUMIFS('Faturamento SP3'!$G$2:$G$692,'Faturamento SP3'!$D$2:$D$692,'Infos Relatório'!$B$84,'Faturamento SP3'!$E$2:$E$692,'Infos Relatório'!$B140,'Faturamento SP3'!$Z$2:$Z$692,'Infos Relatório'!BE$1)</f>
        <v>0</v>
      </c>
      <c r="BG140" s="13">
        <f>SUMIFS('Faturamento SP3'!$J$2:$J$692,'Faturamento SP3'!$D$2:$D$692,'Infos Relatório'!$B$84,'Faturamento SP3'!$E$2:$E$692,'Infos Relatório'!$B140,'Faturamento SP3'!$Z$2:$Z$692,'Infos Relatório'!BE$1)</f>
        <v>0</v>
      </c>
      <c r="BH140" s="14">
        <f>SUMIFS('Faturamento SP3'!$O$2:$O$692,'Faturamento SP3'!$D$2:$D$692,'Infos Relatório'!$B$84,'Faturamento SP3'!$E$2:$E$692,'Infos Relatório'!$B140,'Faturamento SP3'!$Z$2:$Z$692,'Infos Relatório'!BE$1,'Faturamento SP3'!$T$2:$T$692,"Sim")+SUMIFS('Faturamento SP3'!$P$2:$P$692,'Faturamento SP3'!$D$2:$D$692,'Infos Relatório'!$B$84,'Faturamento SP3'!$E$2:$E$692,'Infos Relatório'!$B140,'Faturamento SP3'!$Z$2:$Z$692,'Infos Relatório'!BE$1,'Faturamento SP3'!$T$2:$T$692,"Sim")</f>
        <v>0</v>
      </c>
      <c r="BI140" s="27" t="e">
        <f t="shared" si="46"/>
        <v>#DIV/0!</v>
      </c>
      <c r="BJ140" s="24">
        <f>SUMIFS('Faturamento SP3'!$H$2:$H$692,'Faturamento SP3'!$D$2:$D$692,'Infos Relatório'!$B$84,'Faturamento SP3'!$E$2:$E$692,'Infos Relatório'!$B140,'Faturamento SP3'!$Z$2:$Z$692,'Infos Relatório'!BE$1)</f>
        <v>0</v>
      </c>
      <c r="BK140" s="23">
        <f>COUNTIFS('Faturamento SP3'!$D$2:$D$692,'Infos Relatório'!$B$84,'Faturamento SP3'!$E$2:$E$692,'Infos Relatório'!$B140,'Faturamento SP3'!$Z$2:$Z$692,'Infos Relatório'!BK$1)</f>
        <v>0</v>
      </c>
      <c r="BL140" s="13">
        <f>SUMIFS('Faturamento SP3'!$G$2:$G$692,'Faturamento SP3'!$D$2:$D$692,'Infos Relatório'!$B$84,'Faturamento SP3'!$E$2:$E$692,'Infos Relatório'!$B140,'Faturamento SP3'!$Z$2:$Z$692,'Infos Relatório'!BK$1)</f>
        <v>0</v>
      </c>
      <c r="BM140" s="13">
        <f>SUMIFS('Faturamento SP3'!$J$2:$J$692,'Faturamento SP3'!$D$2:$D$692,'Infos Relatório'!$B$84,'Faturamento SP3'!$E$2:$E$692,'Infos Relatório'!$B140,'Faturamento SP3'!$Z$2:$Z$692,'Infos Relatório'!BK$1)</f>
        <v>0</v>
      </c>
      <c r="BN140" s="14">
        <f>SUMIFS('Faturamento SP3'!$O$2:$O$692,'Faturamento SP3'!$D$2:$D$692,'Infos Relatório'!$B$84,'Faturamento SP3'!$E$2:$E$692,'Infos Relatório'!$B140,'Faturamento SP3'!$Z$2:$Z$692,'Infos Relatório'!BK$1,'Faturamento SP3'!$T$2:$T$692,"Sim")+SUMIFS('Faturamento SP3'!$P$2:$P$692,'Faturamento SP3'!$D$2:$D$692,'Infos Relatório'!$B$84,'Faturamento SP3'!$E$2:$E$692,'Infos Relatório'!$B140,'Faturamento SP3'!$Z$2:$Z$692,'Infos Relatório'!BK$1,'Faturamento SP3'!$T$2:$T$692,"Sim")</f>
        <v>0</v>
      </c>
      <c r="BO140" s="27" t="e">
        <f t="shared" si="47"/>
        <v>#DIV/0!</v>
      </c>
      <c r="BP140" s="24">
        <f>SUMIFS('Faturamento SP3'!$H$2:$H$692,'Faturamento SP3'!$D$2:$D$692,'Infos Relatório'!$B$84,'Faturamento SP3'!$E$2:$E$692,'Infos Relatório'!$B140,'Faturamento SP3'!$Z$2:$Z$692,'Infos Relatório'!BK$1)</f>
        <v>0</v>
      </c>
      <c r="BQ140" s="23">
        <f>COUNTIFS('Faturamento SP3'!$D$2:$D$692,'Infos Relatório'!$B$84,'Faturamento SP3'!$E$2:$E$692,'Infos Relatório'!$B140,'Faturamento SP3'!$Z$2:$Z$692,'Infos Relatório'!BQ$1)</f>
        <v>0</v>
      </c>
      <c r="BR140" s="13">
        <f>SUMIFS('Faturamento SP3'!$G$2:$G$692,'Faturamento SP3'!$D$2:$D$692,'Infos Relatório'!$B$84,'Faturamento SP3'!$E$2:$E$692,'Infos Relatório'!$B140,'Faturamento SP3'!$Z$2:$Z$692,'Infos Relatório'!BQ$1)</f>
        <v>0</v>
      </c>
      <c r="BS140" s="13">
        <f>SUMIFS('Faturamento SP3'!$J$2:$J$692,'Faturamento SP3'!$D$2:$D$692,'Infos Relatório'!$B$84,'Faturamento SP3'!$E$2:$E$692,'Infos Relatório'!$B140,'Faturamento SP3'!$Z$2:$Z$692,'Infos Relatório'!BQ$1)</f>
        <v>0</v>
      </c>
      <c r="BT140" s="14">
        <f>SUMIFS('Faturamento SP3'!$O$2:$O$692,'Faturamento SP3'!$D$2:$D$692,'Infos Relatório'!$B$84,'Faturamento SP3'!$E$2:$E$692,'Infos Relatório'!$B140,'Faturamento SP3'!$Z$2:$Z$692,'Infos Relatório'!BQ$1,'Faturamento SP3'!$T$2:$T$692,"Sim")+SUMIFS('Faturamento SP3'!$P$2:$P$692,'Faturamento SP3'!$D$2:$D$692,'Infos Relatório'!$B$84,'Faturamento SP3'!$E$2:$E$692,'Infos Relatório'!$B140,'Faturamento SP3'!$Z$2:$Z$692,'Infos Relatório'!BQ$1,'Faturamento SP3'!$T$2:$T$692,"Sim")</f>
        <v>0</v>
      </c>
      <c r="BU140" s="27" t="e">
        <f t="shared" si="48"/>
        <v>#DIV/0!</v>
      </c>
      <c r="BV140" s="24">
        <f>SUMIFS('Faturamento SP3'!$H$2:$H$692,'Faturamento SP3'!$D$2:$D$692,'Infos Relatório'!$B$84,'Faturamento SP3'!$E$2:$E$692,'Infos Relatório'!$B140,'Faturamento SP3'!$Z$2:$Z$692,'Infos Relatório'!BQ$1)</f>
        <v>0</v>
      </c>
    </row>
    <row r="141" spans="2:74">
      <c r="B141" s="17" t="s">
        <v>63</v>
      </c>
      <c r="C141" s="23">
        <f>COUNTIFS('Faturamento SP3'!$D$2:$D$692,'Infos Relatório'!$B$84,'Faturamento SP3'!$E$2:$E$692,'Infos Relatório'!$B141,'Faturamento SP3'!$Z$2:$Z$692,'Infos Relatório'!C$1)</f>
        <v>0</v>
      </c>
      <c r="D141" s="13">
        <f>SUMIFS('Faturamento SP3'!$G$2:$G$692,'Faturamento SP3'!$D$2:$D$692,'Infos Relatório'!$B$84,'Faturamento SP3'!$E$2:$E$692,'Infos Relatório'!$B141,'Faturamento SP3'!$Z$2:$Z$692,'Infos Relatório'!C$1)</f>
        <v>0</v>
      </c>
      <c r="E141" s="13">
        <f>SUMIFS('Faturamento SP3'!$J$2:$J$692,'Faturamento SP3'!$D$2:$D$692,'Infos Relatório'!$B$84,'Faturamento SP3'!$E$2:$E$692,'Infos Relatório'!$B141,'Faturamento SP3'!$Z$2:$Z$692,'Infos Relatório'!C$1)</f>
        <v>0</v>
      </c>
      <c r="F141" s="14">
        <f>SUMIFS('Faturamento SP3'!$O$2:$O$692,'Faturamento SP3'!$D$2:$D$692,'Infos Relatório'!$B$84,'Faturamento SP3'!$E$2:$E$692,'Infos Relatório'!$B141,'Faturamento SP3'!$Z$2:$Z$692,'Infos Relatório'!C$1,'Faturamento SP3'!$T$2:$T$692,"Sim")+SUMIFS('Faturamento SP3'!$P$2:$P$692,'Faturamento SP3'!$D$2:$D$692,'Infos Relatório'!$B$84,'Faturamento SP3'!$E$2:$E$692,'Infos Relatório'!$B141,'Faturamento SP3'!$Z$2:$Z$692,'Infos Relatório'!C$1,'Faturamento SP3'!$T$2:$T$692,"Sim")</f>
        <v>0</v>
      </c>
      <c r="G141" s="27" t="e">
        <f t="shared" si="37"/>
        <v>#DIV/0!</v>
      </c>
      <c r="H141" s="24">
        <f>SUMIFS('Faturamento SP3'!$H$2:$H$692,'Faturamento SP3'!$D$2:$D$692,'Infos Relatório'!$B$84,'Faturamento SP3'!$E$2:$E$692,'Infos Relatório'!$B141,'Faturamento SP3'!$Z$2:$Z$692,'Infos Relatório'!C$1)</f>
        <v>0</v>
      </c>
      <c r="I141" s="23">
        <f>COUNTIFS('Faturamento SP3'!$D$2:$D$692,'Infos Relatório'!$B$84,'Faturamento SP3'!$E$2:$E$692,'Infos Relatório'!$B141,'Faturamento SP3'!$Z$2:$Z$692,'Infos Relatório'!I$1)</f>
        <v>0</v>
      </c>
      <c r="J141" s="13">
        <f>SUMIFS('Faturamento SP3'!$G$2:$G$692,'Faturamento SP3'!$D$2:$D$692,'Infos Relatório'!$B$84,'Faturamento SP3'!$E$2:$E$692,'Infos Relatório'!$B141,'Faturamento SP3'!$Z$2:$Z$692,'Infos Relatório'!I$1)</f>
        <v>0</v>
      </c>
      <c r="K141" s="13">
        <f>SUMIFS('Faturamento SP3'!$J$2:$J$692,'Faturamento SP3'!$D$2:$D$692,'Infos Relatório'!$B$84,'Faturamento SP3'!$E$2:$E$692,'Infos Relatório'!$B141,'Faturamento SP3'!$Z$2:$Z$692,'Infos Relatório'!I$1)</f>
        <v>0</v>
      </c>
      <c r="L141" s="14">
        <f>SUMIFS('Faturamento SP3'!$O$2:$O$692,'Faturamento SP3'!$D$2:$D$692,'Infos Relatório'!$B$84,'Faturamento SP3'!$E$2:$E$692,'Infos Relatório'!$B141,'Faturamento SP3'!$Z$2:$Z$692,'Infos Relatório'!I$1,'Faturamento SP3'!$T$2:$T$692,"Sim")+SUMIFS('Faturamento SP3'!$P$2:$P$692,'Faturamento SP3'!$D$2:$D$692,'Infos Relatório'!$B$84,'Faturamento SP3'!$E$2:$E$692,'Infos Relatório'!$B141,'Faturamento SP3'!$Z$2:$Z$692,'Infos Relatório'!I$1,'Faturamento SP3'!$T$2:$T$692,"Sim")</f>
        <v>0</v>
      </c>
      <c r="M141" s="27" t="e">
        <f t="shared" si="38"/>
        <v>#DIV/0!</v>
      </c>
      <c r="N141" s="24">
        <f>SUMIFS('Faturamento SP3'!$H$2:$H$692,'Faturamento SP3'!$D$2:$D$692,'Infos Relatório'!$B$84,'Faturamento SP3'!$E$2:$E$692,'Infos Relatório'!$B141,'Faturamento SP3'!$Z$2:$Z$692,'Infos Relatório'!I$1)</f>
        <v>0</v>
      </c>
      <c r="O141" s="23">
        <f>COUNTIFS('Faturamento SP3'!$D$2:$D$692,'Infos Relatório'!$B$84,'Faturamento SP3'!$E$2:$E$692,'Infos Relatório'!$B141,'Faturamento SP3'!$Z$2:$Z$692,'Infos Relatório'!O$1)</f>
        <v>0</v>
      </c>
      <c r="P141" s="13">
        <f>SUMIFS('Faturamento SP3'!$G$2:$G$692,'Faturamento SP3'!$D$2:$D$692,'Infos Relatório'!$B$84,'Faturamento SP3'!$E$2:$E$692,'Infos Relatório'!$B141,'Faturamento SP3'!$Z$2:$Z$692,'Infos Relatório'!O$1)</f>
        <v>0</v>
      </c>
      <c r="Q141" s="13">
        <f>SUMIFS('Faturamento SP3'!$J$2:$J$692,'Faturamento SP3'!$D$2:$D$692,'Infos Relatório'!$B$84,'Faturamento SP3'!$E$2:$E$692,'Infos Relatório'!$B141,'Faturamento SP3'!$Z$2:$Z$692,'Infos Relatório'!O$1)</f>
        <v>0</v>
      </c>
      <c r="R141" s="14">
        <f>SUMIFS('Faturamento SP3'!$O$2:$O$692,'Faturamento SP3'!$D$2:$D$692,'Infos Relatório'!$B$84,'Faturamento SP3'!$E$2:$E$692,'Infos Relatório'!$B141,'Faturamento SP3'!$Z$2:$Z$692,'Infos Relatório'!O$1,'Faturamento SP3'!$T$2:$T$692,"Sim")+SUMIFS('Faturamento SP3'!$P$2:$P$692,'Faturamento SP3'!$D$2:$D$692,'Infos Relatório'!$B$84,'Faturamento SP3'!$E$2:$E$692,'Infos Relatório'!$B141,'Faturamento SP3'!$Z$2:$Z$692,'Infos Relatório'!O$1,'Faturamento SP3'!$T$2:$T$692,"Sim")</f>
        <v>0</v>
      </c>
      <c r="S141" s="27" t="e">
        <f t="shared" si="39"/>
        <v>#DIV/0!</v>
      </c>
      <c r="T141" s="24">
        <f>SUMIFS('Faturamento SP3'!$H$2:$H$692,'Faturamento SP3'!$D$2:$D$692,'Infos Relatório'!$B$84,'Faturamento SP3'!$E$2:$E$692,'Infos Relatório'!$B141,'Faturamento SP3'!$Z$2:$Z$692,'Infos Relatório'!O$1)</f>
        <v>0</v>
      </c>
      <c r="U141" s="23">
        <f>COUNTIFS('Faturamento SP3'!$D$2:$D$692,'Infos Relatório'!$B$84,'Faturamento SP3'!$E$2:$E$692,'Infos Relatório'!$B141,'Faturamento SP3'!$Z$2:$Z$692,'Infos Relatório'!U$1)</f>
        <v>0</v>
      </c>
      <c r="V141" s="13">
        <f>SUMIFS('Faturamento SP3'!$G$2:$G$692,'Faturamento SP3'!$D$2:$D$692,'Infos Relatório'!$B$84,'Faturamento SP3'!$E$2:$E$692,'Infos Relatório'!$B141,'Faturamento SP3'!$Z$2:$Z$692,'Infos Relatório'!U$1)</f>
        <v>0</v>
      </c>
      <c r="W141" s="13">
        <f>SUMIFS('Faturamento SP3'!$J$2:$J$692,'Faturamento SP3'!$D$2:$D$692,'Infos Relatório'!$B$84,'Faturamento SP3'!$E$2:$E$692,'Infos Relatório'!$B141,'Faturamento SP3'!$Z$2:$Z$692,'Infos Relatório'!U$1)</f>
        <v>0</v>
      </c>
      <c r="X141" s="14">
        <f>SUMIFS('Faturamento SP3'!$O$2:$O$692,'Faturamento SP3'!$D$2:$D$692,'Infos Relatório'!$B$84,'Faturamento SP3'!$E$2:$E$692,'Infos Relatório'!$B141,'Faturamento SP3'!$Z$2:$Z$692,'Infos Relatório'!U$1,'Faturamento SP3'!$T$2:$T$692,"Sim")+SUMIFS('Faturamento SP3'!$P$2:$P$692,'Faturamento SP3'!$D$2:$D$692,'Infos Relatório'!$B$84,'Faturamento SP3'!$E$2:$E$692,'Infos Relatório'!$B141,'Faturamento SP3'!$Z$2:$Z$692,'Infos Relatório'!U$1,'Faturamento SP3'!$T$2:$T$692,"Sim")</f>
        <v>0</v>
      </c>
      <c r="Y141" s="27" t="e">
        <f t="shared" si="40"/>
        <v>#DIV/0!</v>
      </c>
      <c r="Z141" s="24">
        <f>SUMIFS('Faturamento SP3'!$H$2:$H$692,'Faturamento SP3'!$D$2:$D$692,'Infos Relatório'!$B$84,'Faturamento SP3'!$E$2:$E$692,'Infos Relatório'!$B141,'Faturamento SP3'!$Z$2:$Z$692,'Infos Relatório'!U$1)</f>
        <v>0</v>
      </c>
      <c r="AA141" s="23">
        <f>COUNTIFS('Faturamento SP3'!$D$2:$D$692,'Infos Relatório'!$B$84,'Faturamento SP3'!$E$2:$E$692,'Infos Relatório'!$B141,'Faturamento SP3'!$Z$2:$Z$692,'Infos Relatório'!AA$1)</f>
        <v>0</v>
      </c>
      <c r="AB141" s="13">
        <f>SUMIFS('Faturamento SP3'!$G$2:$G$692,'Faturamento SP3'!$D$2:$D$692,'Infos Relatório'!$B$84,'Faturamento SP3'!$E$2:$E$692,'Infos Relatório'!$B141,'Faturamento SP3'!$Z$2:$Z$692,'Infos Relatório'!AA$1)</f>
        <v>0</v>
      </c>
      <c r="AC141" s="13">
        <f>SUMIFS('Faturamento SP3'!$J$2:$J$692,'Faturamento SP3'!$D$2:$D$692,'Infos Relatório'!$B$84,'Faturamento SP3'!$E$2:$E$692,'Infos Relatório'!$B141,'Faturamento SP3'!$Z$2:$Z$692,'Infos Relatório'!AA$1)</f>
        <v>0</v>
      </c>
      <c r="AD141" s="14">
        <f>SUMIFS('Faturamento SP3'!$O$2:$O$692,'Faturamento SP3'!$D$2:$D$692,'Infos Relatório'!$B$84,'Faturamento SP3'!$E$2:$E$692,'Infos Relatório'!$B141,'Faturamento SP3'!$Z$2:$Z$692,'Infos Relatório'!AA$1,'Faturamento SP3'!$T$2:$T$692,"Sim")+SUMIFS('Faturamento SP3'!$P$2:$P$692,'Faturamento SP3'!$D$2:$D$692,'Infos Relatório'!$B$84,'Faturamento SP3'!$E$2:$E$692,'Infos Relatório'!$B141,'Faturamento SP3'!$Z$2:$Z$692,'Infos Relatório'!AA$1,'Faturamento SP3'!$T$2:$T$692,"Sim")</f>
        <v>0</v>
      </c>
      <c r="AE141" s="27" t="e">
        <f t="shared" si="41"/>
        <v>#DIV/0!</v>
      </c>
      <c r="AF141" s="24">
        <f>SUMIFS('Faturamento SP3'!$H$2:$H$692,'Faturamento SP3'!$D$2:$D$692,'Infos Relatório'!$B$84,'Faturamento SP3'!$E$2:$E$692,'Infos Relatório'!$B141,'Faturamento SP3'!$Z$2:$Z$692,'Infos Relatório'!AA$1)</f>
        <v>0</v>
      </c>
      <c r="AG141" s="23">
        <f>COUNTIFS('Faturamento SP3'!$D$2:$D$692,'Infos Relatório'!$B$84,'Faturamento SP3'!$E$2:$E$692,'Infos Relatório'!$B141,'Faturamento SP3'!$Z$2:$Z$692,'Infos Relatório'!AG$1)</f>
        <v>0</v>
      </c>
      <c r="AH141" s="13">
        <f>SUMIFS('Faturamento SP3'!$G$2:$G$692,'Faturamento SP3'!$D$2:$D$692,'Infos Relatório'!$B$84,'Faturamento SP3'!$E$2:$E$692,'Infos Relatório'!$B141,'Faturamento SP3'!$Z$2:$Z$692,'Infos Relatório'!AG$1)</f>
        <v>0</v>
      </c>
      <c r="AI141" s="13">
        <f>SUMIFS('Faturamento SP3'!$J$2:$J$692,'Faturamento SP3'!$D$2:$D$692,'Infos Relatório'!$B$84,'Faturamento SP3'!$E$2:$E$692,'Infos Relatório'!$B141,'Faturamento SP3'!$Z$2:$Z$692,'Infos Relatório'!AG$1)</f>
        <v>0</v>
      </c>
      <c r="AJ141" s="14">
        <f>SUMIFS('Faturamento SP3'!$O$2:$O$692,'Faturamento SP3'!$D$2:$D$692,'Infos Relatório'!$B$84,'Faturamento SP3'!$E$2:$E$692,'Infos Relatório'!$B141,'Faturamento SP3'!$Z$2:$Z$692,'Infos Relatório'!AG$1,'Faturamento SP3'!$T$2:$T$692,"Sim")+SUMIFS('Faturamento SP3'!$P$2:$P$692,'Faturamento SP3'!$D$2:$D$692,'Infos Relatório'!$B$84,'Faturamento SP3'!$E$2:$E$692,'Infos Relatório'!$B141,'Faturamento SP3'!$Z$2:$Z$692,'Infos Relatório'!AG$1,'Faturamento SP3'!$T$2:$T$692,"Sim")</f>
        <v>0</v>
      </c>
      <c r="AK141" s="27" t="e">
        <f t="shared" si="42"/>
        <v>#DIV/0!</v>
      </c>
      <c r="AL141" s="24">
        <f>SUMIFS('Faturamento SP3'!$H$2:$H$692,'Faturamento SP3'!$D$2:$D$692,'Infos Relatório'!$B$84,'Faturamento SP3'!$E$2:$E$692,'Infos Relatório'!$B141,'Faturamento SP3'!$Z$2:$Z$692,'Infos Relatório'!AG$1)</f>
        <v>0</v>
      </c>
      <c r="AM141" s="23">
        <f>COUNTIFS('Faturamento SP3'!$D$2:$D$692,'Infos Relatório'!$B$84,'Faturamento SP3'!$E$2:$E$692,'Infos Relatório'!$B141,'Faturamento SP3'!$Z$2:$Z$692,'Infos Relatório'!AM$1)</f>
        <v>0</v>
      </c>
      <c r="AN141" s="13">
        <f>SUMIFS('Faturamento SP3'!$G$2:$G$692,'Faturamento SP3'!$D$2:$D$692,'Infos Relatório'!$B$84,'Faturamento SP3'!$E$2:$E$692,'Infos Relatório'!$B141,'Faturamento SP3'!$Z$2:$Z$692,'Infos Relatório'!AM$1)</f>
        <v>0</v>
      </c>
      <c r="AO141" s="13">
        <f>SUMIFS('Faturamento SP3'!$J$2:$J$692,'Faturamento SP3'!$D$2:$D$692,'Infos Relatório'!$B$84,'Faturamento SP3'!$E$2:$E$692,'Infos Relatório'!$B141,'Faturamento SP3'!$Z$2:$Z$692,'Infos Relatório'!AM$1)</f>
        <v>0</v>
      </c>
      <c r="AP141" s="14">
        <f>SUMIFS('Faturamento SP3'!$O$2:$O$692,'Faturamento SP3'!$D$2:$D$692,'Infos Relatório'!$B$84,'Faturamento SP3'!$E$2:$E$692,'Infos Relatório'!$B141,'Faturamento SP3'!$Z$2:$Z$692,'Infos Relatório'!AM$1,'Faturamento SP3'!$T$2:$T$692,"Sim")+SUMIFS('Faturamento SP3'!$P$2:$P$692,'Faturamento SP3'!$D$2:$D$692,'Infos Relatório'!$B$84,'Faturamento SP3'!$E$2:$E$692,'Infos Relatório'!$B141,'Faturamento SP3'!$Z$2:$Z$692,'Infos Relatório'!AM$1,'Faturamento SP3'!$T$2:$T$692,"Sim")</f>
        <v>0</v>
      </c>
      <c r="AQ141" s="27" t="e">
        <f t="shared" si="43"/>
        <v>#DIV/0!</v>
      </c>
      <c r="AR141" s="24">
        <f>SUMIFS('Faturamento SP3'!$H$2:$H$692,'Faturamento SP3'!$D$2:$D$692,'Infos Relatório'!$B$84,'Faturamento SP3'!$E$2:$E$692,'Infos Relatório'!$B141,'Faturamento SP3'!$Z$2:$Z$692,'Infos Relatório'!AM$1)</f>
        <v>0</v>
      </c>
      <c r="AS141" s="23">
        <f>COUNTIFS('Faturamento SP3'!$D$2:$D$692,'Infos Relatório'!$B$84,'Faturamento SP3'!$E$2:$E$692,'Infos Relatório'!$B141,'Faturamento SP3'!$Z$2:$Z$692,'Infos Relatório'!AS$1)</f>
        <v>0</v>
      </c>
      <c r="AT141" s="13">
        <f>SUMIFS('Faturamento SP3'!$G$2:$G$692,'Faturamento SP3'!$D$2:$D$692,'Infos Relatório'!$B$84,'Faturamento SP3'!$E$2:$E$692,'Infos Relatório'!$B141,'Faturamento SP3'!$Z$2:$Z$692,'Infos Relatório'!AS$1)</f>
        <v>0</v>
      </c>
      <c r="AU141" s="13">
        <f>SUMIFS('Faturamento SP3'!$J$2:$J$692,'Faturamento SP3'!$D$2:$D$692,'Infos Relatório'!$B$84,'Faturamento SP3'!$E$2:$E$692,'Infos Relatório'!$B141,'Faturamento SP3'!$Z$2:$Z$692,'Infos Relatório'!AS$1)</f>
        <v>0</v>
      </c>
      <c r="AV141" s="14">
        <f>SUMIFS('Faturamento SP3'!$O$2:$O$692,'Faturamento SP3'!$D$2:$D$692,'Infos Relatório'!$B$84,'Faturamento SP3'!$E$2:$E$692,'Infos Relatório'!$B141,'Faturamento SP3'!$Z$2:$Z$692,'Infos Relatório'!AS$1,'Faturamento SP3'!$T$2:$T$692,"Sim")+SUMIFS('Faturamento SP3'!$P$2:$P$692,'Faturamento SP3'!$D$2:$D$692,'Infos Relatório'!$B$84,'Faturamento SP3'!$E$2:$E$692,'Infos Relatório'!$B141,'Faturamento SP3'!$Z$2:$Z$692,'Infos Relatório'!AS$1,'Faturamento SP3'!$T$2:$T$692,"Sim")</f>
        <v>0</v>
      </c>
      <c r="AW141" s="27" t="e">
        <f t="shared" si="44"/>
        <v>#DIV/0!</v>
      </c>
      <c r="AX141" s="24">
        <f>SUMIFS('Faturamento SP3'!$H$2:$H$692,'Faturamento SP3'!$D$2:$D$692,'Infos Relatório'!$B$84,'Faturamento SP3'!$E$2:$E$692,'Infos Relatório'!$B141,'Faturamento SP3'!$Z$2:$Z$692,'Infos Relatório'!AS$1)</f>
        <v>0</v>
      </c>
      <c r="AY141" s="23">
        <f>COUNTIFS('Faturamento SP3'!$D$2:$D$692,'Infos Relatório'!$B$84,'Faturamento SP3'!$E$2:$E$692,'Infos Relatório'!$B141,'Faturamento SP3'!$Z$2:$Z$692,'Infos Relatório'!AY$1)</f>
        <v>0</v>
      </c>
      <c r="AZ141" s="13">
        <f>SUMIFS('Faturamento SP3'!$G$2:$G$692,'Faturamento SP3'!$D$2:$D$692,'Infos Relatório'!$B$84,'Faturamento SP3'!$E$2:$E$692,'Infos Relatório'!$B141,'Faturamento SP3'!$Z$2:$Z$692,'Infos Relatório'!AY$1)</f>
        <v>0</v>
      </c>
      <c r="BA141" s="13">
        <f>SUMIFS('Faturamento SP3'!$J$2:$J$692,'Faturamento SP3'!$D$2:$D$692,'Infos Relatório'!$B$84,'Faturamento SP3'!$E$2:$E$692,'Infos Relatório'!$B141,'Faturamento SP3'!$Z$2:$Z$692,'Infos Relatório'!AY$1)</f>
        <v>0</v>
      </c>
      <c r="BB141" s="14">
        <f>SUMIFS('Faturamento SP3'!$O$2:$O$692,'Faturamento SP3'!$D$2:$D$692,'Infos Relatório'!$B$84,'Faturamento SP3'!$E$2:$E$692,'Infos Relatório'!$B141,'Faturamento SP3'!$Z$2:$Z$692,'Infos Relatório'!AY$1,'Faturamento SP3'!$T$2:$T$692,"Sim")+SUMIFS('Faturamento SP3'!$P$2:$P$692,'Faturamento SP3'!$D$2:$D$692,'Infos Relatório'!$B$84,'Faturamento SP3'!$E$2:$E$692,'Infos Relatório'!$B141,'Faturamento SP3'!$Z$2:$Z$692,'Infos Relatório'!AY$1,'Faturamento SP3'!$T$2:$T$692,"Sim")</f>
        <v>0</v>
      </c>
      <c r="BC141" s="27" t="e">
        <f t="shared" si="45"/>
        <v>#DIV/0!</v>
      </c>
      <c r="BD141" s="24">
        <f>SUMIFS('Faturamento SP3'!$H$2:$H$692,'Faturamento SP3'!$D$2:$D$692,'Infos Relatório'!$B$84,'Faturamento SP3'!$E$2:$E$692,'Infos Relatório'!$B141,'Faturamento SP3'!$Z$2:$Z$692,'Infos Relatório'!AY$1)</f>
        <v>0</v>
      </c>
      <c r="BE141" s="23">
        <f>COUNTIFS('Faturamento SP3'!$D$2:$D$692,'Infos Relatório'!$B$84,'Faturamento SP3'!$E$2:$E$692,'Infos Relatório'!$B141,'Faturamento SP3'!$Z$2:$Z$692,'Infos Relatório'!BE$1)</f>
        <v>0</v>
      </c>
      <c r="BF141" s="13">
        <f>SUMIFS('Faturamento SP3'!$G$2:$G$692,'Faturamento SP3'!$D$2:$D$692,'Infos Relatório'!$B$84,'Faturamento SP3'!$E$2:$E$692,'Infos Relatório'!$B141,'Faturamento SP3'!$Z$2:$Z$692,'Infos Relatório'!BE$1)</f>
        <v>0</v>
      </c>
      <c r="BG141" s="13">
        <f>SUMIFS('Faturamento SP3'!$J$2:$J$692,'Faturamento SP3'!$D$2:$D$692,'Infos Relatório'!$B$84,'Faturamento SP3'!$E$2:$E$692,'Infos Relatório'!$B141,'Faturamento SP3'!$Z$2:$Z$692,'Infos Relatório'!BE$1)</f>
        <v>0</v>
      </c>
      <c r="BH141" s="14">
        <f>SUMIFS('Faturamento SP3'!$O$2:$O$692,'Faturamento SP3'!$D$2:$D$692,'Infos Relatório'!$B$84,'Faturamento SP3'!$E$2:$E$692,'Infos Relatório'!$B141,'Faturamento SP3'!$Z$2:$Z$692,'Infos Relatório'!BE$1,'Faturamento SP3'!$T$2:$T$692,"Sim")+SUMIFS('Faturamento SP3'!$P$2:$P$692,'Faturamento SP3'!$D$2:$D$692,'Infos Relatório'!$B$84,'Faturamento SP3'!$E$2:$E$692,'Infos Relatório'!$B141,'Faturamento SP3'!$Z$2:$Z$692,'Infos Relatório'!BE$1,'Faturamento SP3'!$T$2:$T$692,"Sim")</f>
        <v>0</v>
      </c>
      <c r="BI141" s="27" t="e">
        <f t="shared" si="46"/>
        <v>#DIV/0!</v>
      </c>
      <c r="BJ141" s="24">
        <f>SUMIFS('Faturamento SP3'!$H$2:$H$692,'Faturamento SP3'!$D$2:$D$692,'Infos Relatório'!$B$84,'Faturamento SP3'!$E$2:$E$692,'Infos Relatório'!$B141,'Faturamento SP3'!$Z$2:$Z$692,'Infos Relatório'!BE$1)</f>
        <v>0</v>
      </c>
      <c r="BK141" s="23">
        <f>COUNTIFS('Faturamento SP3'!$D$2:$D$692,'Infos Relatório'!$B$84,'Faturamento SP3'!$E$2:$E$692,'Infos Relatório'!$B141,'Faturamento SP3'!$Z$2:$Z$692,'Infos Relatório'!BK$1)</f>
        <v>0</v>
      </c>
      <c r="BL141" s="13">
        <f>SUMIFS('Faturamento SP3'!$G$2:$G$692,'Faturamento SP3'!$D$2:$D$692,'Infos Relatório'!$B$84,'Faturamento SP3'!$E$2:$E$692,'Infos Relatório'!$B141,'Faturamento SP3'!$Z$2:$Z$692,'Infos Relatório'!BK$1)</f>
        <v>0</v>
      </c>
      <c r="BM141" s="13">
        <f>SUMIFS('Faturamento SP3'!$J$2:$J$692,'Faturamento SP3'!$D$2:$D$692,'Infos Relatório'!$B$84,'Faturamento SP3'!$E$2:$E$692,'Infos Relatório'!$B141,'Faturamento SP3'!$Z$2:$Z$692,'Infos Relatório'!BK$1)</f>
        <v>0</v>
      </c>
      <c r="BN141" s="14">
        <f>SUMIFS('Faturamento SP3'!$O$2:$O$692,'Faturamento SP3'!$D$2:$D$692,'Infos Relatório'!$B$84,'Faturamento SP3'!$E$2:$E$692,'Infos Relatório'!$B141,'Faturamento SP3'!$Z$2:$Z$692,'Infos Relatório'!BK$1,'Faturamento SP3'!$T$2:$T$692,"Sim")+SUMIFS('Faturamento SP3'!$P$2:$P$692,'Faturamento SP3'!$D$2:$D$692,'Infos Relatório'!$B$84,'Faturamento SP3'!$E$2:$E$692,'Infos Relatório'!$B141,'Faturamento SP3'!$Z$2:$Z$692,'Infos Relatório'!BK$1,'Faturamento SP3'!$T$2:$T$692,"Sim")</f>
        <v>0</v>
      </c>
      <c r="BO141" s="27" t="e">
        <f t="shared" si="47"/>
        <v>#DIV/0!</v>
      </c>
      <c r="BP141" s="24">
        <f>SUMIFS('Faturamento SP3'!$H$2:$H$692,'Faturamento SP3'!$D$2:$D$692,'Infos Relatório'!$B$84,'Faturamento SP3'!$E$2:$E$692,'Infos Relatório'!$B141,'Faturamento SP3'!$Z$2:$Z$692,'Infos Relatório'!BK$1)</f>
        <v>0</v>
      </c>
      <c r="BQ141" s="23">
        <f>COUNTIFS('Faturamento SP3'!$D$2:$D$692,'Infos Relatório'!$B$84,'Faturamento SP3'!$E$2:$E$692,'Infos Relatório'!$B141,'Faturamento SP3'!$Z$2:$Z$692,'Infos Relatório'!BQ$1)</f>
        <v>0</v>
      </c>
      <c r="BR141" s="13">
        <f>SUMIFS('Faturamento SP3'!$G$2:$G$692,'Faturamento SP3'!$D$2:$D$692,'Infos Relatório'!$B$84,'Faturamento SP3'!$E$2:$E$692,'Infos Relatório'!$B141,'Faturamento SP3'!$Z$2:$Z$692,'Infos Relatório'!BQ$1)</f>
        <v>0</v>
      </c>
      <c r="BS141" s="13">
        <f>SUMIFS('Faturamento SP3'!$J$2:$J$692,'Faturamento SP3'!$D$2:$D$692,'Infos Relatório'!$B$84,'Faturamento SP3'!$E$2:$E$692,'Infos Relatório'!$B141,'Faturamento SP3'!$Z$2:$Z$692,'Infos Relatório'!BQ$1)</f>
        <v>0</v>
      </c>
      <c r="BT141" s="14">
        <f>SUMIFS('Faturamento SP3'!$O$2:$O$692,'Faturamento SP3'!$D$2:$D$692,'Infos Relatório'!$B$84,'Faturamento SP3'!$E$2:$E$692,'Infos Relatório'!$B141,'Faturamento SP3'!$Z$2:$Z$692,'Infos Relatório'!BQ$1,'Faturamento SP3'!$T$2:$T$692,"Sim")+SUMIFS('Faturamento SP3'!$P$2:$P$692,'Faturamento SP3'!$D$2:$D$692,'Infos Relatório'!$B$84,'Faturamento SP3'!$E$2:$E$692,'Infos Relatório'!$B141,'Faturamento SP3'!$Z$2:$Z$692,'Infos Relatório'!BQ$1,'Faturamento SP3'!$T$2:$T$692,"Sim")</f>
        <v>0</v>
      </c>
      <c r="BU141" s="27" t="e">
        <f t="shared" si="48"/>
        <v>#DIV/0!</v>
      </c>
      <c r="BV141" s="24">
        <f>SUMIFS('Faturamento SP3'!$H$2:$H$692,'Faturamento SP3'!$D$2:$D$692,'Infos Relatório'!$B$84,'Faturamento SP3'!$E$2:$E$692,'Infos Relatório'!$B141,'Faturamento SP3'!$Z$2:$Z$692,'Infos Relatório'!BQ$1)</f>
        <v>0</v>
      </c>
    </row>
    <row r="142" spans="2:74">
      <c r="B142" s="17" t="s">
        <v>64</v>
      </c>
      <c r="C142" s="23">
        <f>COUNTIFS('Faturamento SP3'!$D$2:$D$692,'Infos Relatório'!$B$84,'Faturamento SP3'!$E$2:$E$692,'Infos Relatório'!$B142,'Faturamento SP3'!$Z$2:$Z$692,'Infos Relatório'!C$1)</f>
        <v>0</v>
      </c>
      <c r="D142" s="13">
        <f>SUMIFS('Faturamento SP3'!$G$2:$G$692,'Faturamento SP3'!$D$2:$D$692,'Infos Relatório'!$B$84,'Faturamento SP3'!$E$2:$E$692,'Infos Relatório'!$B142,'Faturamento SP3'!$Z$2:$Z$692,'Infos Relatório'!C$1)</f>
        <v>0</v>
      </c>
      <c r="E142" s="13">
        <f>SUMIFS('Faturamento SP3'!$J$2:$J$692,'Faturamento SP3'!$D$2:$D$692,'Infos Relatório'!$B$84,'Faturamento SP3'!$E$2:$E$692,'Infos Relatório'!$B142,'Faturamento SP3'!$Z$2:$Z$692,'Infos Relatório'!C$1)</f>
        <v>0</v>
      </c>
      <c r="F142" s="14">
        <f>SUMIFS('Faturamento SP3'!$O$2:$O$692,'Faturamento SP3'!$D$2:$D$692,'Infos Relatório'!$B$84,'Faturamento SP3'!$E$2:$E$692,'Infos Relatório'!$B142,'Faturamento SP3'!$Z$2:$Z$692,'Infos Relatório'!C$1,'Faturamento SP3'!$T$2:$T$692,"Sim")+SUMIFS('Faturamento SP3'!$P$2:$P$692,'Faturamento SP3'!$D$2:$D$692,'Infos Relatório'!$B$84,'Faturamento SP3'!$E$2:$E$692,'Infos Relatório'!$B142,'Faturamento SP3'!$Z$2:$Z$692,'Infos Relatório'!C$1,'Faturamento SP3'!$T$2:$T$692,"Sim")</f>
        <v>0</v>
      </c>
      <c r="G142" s="27" t="e">
        <f t="shared" si="37"/>
        <v>#DIV/0!</v>
      </c>
      <c r="H142" s="24">
        <f>SUMIFS('Faturamento SP3'!$H$2:$H$692,'Faturamento SP3'!$D$2:$D$692,'Infos Relatório'!$B$84,'Faturamento SP3'!$E$2:$E$692,'Infos Relatório'!$B142,'Faturamento SP3'!$Z$2:$Z$692,'Infos Relatório'!C$1)</f>
        <v>0</v>
      </c>
      <c r="I142" s="23">
        <f>COUNTIFS('Faturamento SP3'!$D$2:$D$692,'Infos Relatório'!$B$84,'Faturamento SP3'!$E$2:$E$692,'Infos Relatório'!$B142,'Faturamento SP3'!$Z$2:$Z$692,'Infos Relatório'!I$1)</f>
        <v>0</v>
      </c>
      <c r="J142" s="13">
        <f>SUMIFS('Faturamento SP3'!$G$2:$G$692,'Faturamento SP3'!$D$2:$D$692,'Infos Relatório'!$B$84,'Faturamento SP3'!$E$2:$E$692,'Infos Relatório'!$B142,'Faturamento SP3'!$Z$2:$Z$692,'Infos Relatório'!I$1)</f>
        <v>0</v>
      </c>
      <c r="K142" s="13">
        <f>SUMIFS('Faturamento SP3'!$J$2:$J$692,'Faturamento SP3'!$D$2:$D$692,'Infos Relatório'!$B$84,'Faturamento SP3'!$E$2:$E$692,'Infos Relatório'!$B142,'Faturamento SP3'!$Z$2:$Z$692,'Infos Relatório'!I$1)</f>
        <v>0</v>
      </c>
      <c r="L142" s="14">
        <f>SUMIFS('Faturamento SP3'!$O$2:$O$692,'Faturamento SP3'!$D$2:$D$692,'Infos Relatório'!$B$84,'Faturamento SP3'!$E$2:$E$692,'Infos Relatório'!$B142,'Faturamento SP3'!$Z$2:$Z$692,'Infos Relatório'!I$1,'Faturamento SP3'!$T$2:$T$692,"Sim")+SUMIFS('Faturamento SP3'!$P$2:$P$692,'Faturamento SP3'!$D$2:$D$692,'Infos Relatório'!$B$84,'Faturamento SP3'!$E$2:$E$692,'Infos Relatório'!$B142,'Faturamento SP3'!$Z$2:$Z$692,'Infos Relatório'!I$1,'Faturamento SP3'!$T$2:$T$692,"Sim")</f>
        <v>0</v>
      </c>
      <c r="M142" s="27" t="e">
        <f t="shared" si="38"/>
        <v>#DIV/0!</v>
      </c>
      <c r="N142" s="24">
        <f>SUMIFS('Faturamento SP3'!$H$2:$H$692,'Faturamento SP3'!$D$2:$D$692,'Infos Relatório'!$B$84,'Faturamento SP3'!$E$2:$E$692,'Infos Relatório'!$B142,'Faturamento SP3'!$Z$2:$Z$692,'Infos Relatório'!I$1)</f>
        <v>0</v>
      </c>
      <c r="O142" s="23">
        <f>COUNTIFS('Faturamento SP3'!$D$2:$D$692,'Infos Relatório'!$B$84,'Faturamento SP3'!$E$2:$E$692,'Infos Relatório'!$B142,'Faturamento SP3'!$Z$2:$Z$692,'Infos Relatório'!O$1)</f>
        <v>0</v>
      </c>
      <c r="P142" s="13">
        <f>SUMIFS('Faturamento SP3'!$G$2:$G$692,'Faturamento SP3'!$D$2:$D$692,'Infos Relatório'!$B$84,'Faturamento SP3'!$E$2:$E$692,'Infos Relatório'!$B142,'Faturamento SP3'!$Z$2:$Z$692,'Infos Relatório'!O$1)</f>
        <v>0</v>
      </c>
      <c r="Q142" s="13">
        <f>SUMIFS('Faturamento SP3'!$J$2:$J$692,'Faturamento SP3'!$D$2:$D$692,'Infos Relatório'!$B$84,'Faturamento SP3'!$E$2:$E$692,'Infos Relatório'!$B142,'Faturamento SP3'!$Z$2:$Z$692,'Infos Relatório'!O$1)</f>
        <v>0</v>
      </c>
      <c r="R142" s="14">
        <f>SUMIFS('Faturamento SP3'!$O$2:$O$692,'Faturamento SP3'!$D$2:$D$692,'Infos Relatório'!$B$84,'Faturamento SP3'!$E$2:$E$692,'Infos Relatório'!$B142,'Faturamento SP3'!$Z$2:$Z$692,'Infos Relatório'!O$1,'Faturamento SP3'!$T$2:$T$692,"Sim")+SUMIFS('Faturamento SP3'!$P$2:$P$692,'Faturamento SP3'!$D$2:$D$692,'Infos Relatório'!$B$84,'Faturamento SP3'!$E$2:$E$692,'Infos Relatório'!$B142,'Faturamento SP3'!$Z$2:$Z$692,'Infos Relatório'!O$1,'Faturamento SP3'!$T$2:$T$692,"Sim")</f>
        <v>0</v>
      </c>
      <c r="S142" s="27" t="e">
        <f t="shared" si="39"/>
        <v>#DIV/0!</v>
      </c>
      <c r="T142" s="24">
        <f>SUMIFS('Faturamento SP3'!$H$2:$H$692,'Faturamento SP3'!$D$2:$D$692,'Infos Relatório'!$B$84,'Faturamento SP3'!$E$2:$E$692,'Infos Relatório'!$B142,'Faturamento SP3'!$Z$2:$Z$692,'Infos Relatório'!O$1)</f>
        <v>0</v>
      </c>
      <c r="U142" s="23">
        <f>COUNTIFS('Faturamento SP3'!$D$2:$D$692,'Infos Relatório'!$B$84,'Faturamento SP3'!$E$2:$E$692,'Infos Relatório'!$B142,'Faturamento SP3'!$Z$2:$Z$692,'Infos Relatório'!U$1)</f>
        <v>0</v>
      </c>
      <c r="V142" s="13">
        <f>SUMIFS('Faturamento SP3'!$G$2:$G$692,'Faturamento SP3'!$D$2:$D$692,'Infos Relatório'!$B$84,'Faturamento SP3'!$E$2:$E$692,'Infos Relatório'!$B142,'Faturamento SP3'!$Z$2:$Z$692,'Infos Relatório'!U$1)</f>
        <v>0</v>
      </c>
      <c r="W142" s="13">
        <f>SUMIFS('Faturamento SP3'!$J$2:$J$692,'Faturamento SP3'!$D$2:$D$692,'Infos Relatório'!$B$84,'Faturamento SP3'!$E$2:$E$692,'Infos Relatório'!$B142,'Faturamento SP3'!$Z$2:$Z$692,'Infos Relatório'!U$1)</f>
        <v>0</v>
      </c>
      <c r="X142" s="14">
        <f>SUMIFS('Faturamento SP3'!$O$2:$O$692,'Faturamento SP3'!$D$2:$D$692,'Infos Relatório'!$B$84,'Faturamento SP3'!$E$2:$E$692,'Infos Relatório'!$B142,'Faturamento SP3'!$Z$2:$Z$692,'Infos Relatório'!U$1,'Faturamento SP3'!$T$2:$T$692,"Sim")+SUMIFS('Faturamento SP3'!$P$2:$P$692,'Faturamento SP3'!$D$2:$D$692,'Infos Relatório'!$B$84,'Faturamento SP3'!$E$2:$E$692,'Infos Relatório'!$B142,'Faturamento SP3'!$Z$2:$Z$692,'Infos Relatório'!U$1,'Faturamento SP3'!$T$2:$T$692,"Sim")</f>
        <v>0</v>
      </c>
      <c r="Y142" s="27" t="e">
        <f t="shared" si="40"/>
        <v>#DIV/0!</v>
      </c>
      <c r="Z142" s="24">
        <f>SUMIFS('Faturamento SP3'!$H$2:$H$692,'Faturamento SP3'!$D$2:$D$692,'Infos Relatório'!$B$84,'Faturamento SP3'!$E$2:$E$692,'Infos Relatório'!$B142,'Faturamento SP3'!$Z$2:$Z$692,'Infos Relatório'!U$1)</f>
        <v>0</v>
      </c>
      <c r="AA142" s="23">
        <f>COUNTIFS('Faturamento SP3'!$D$2:$D$692,'Infos Relatório'!$B$84,'Faturamento SP3'!$E$2:$E$692,'Infos Relatório'!$B142,'Faturamento SP3'!$Z$2:$Z$692,'Infos Relatório'!AA$1)</f>
        <v>0</v>
      </c>
      <c r="AB142" s="13">
        <f>SUMIFS('Faturamento SP3'!$G$2:$G$692,'Faturamento SP3'!$D$2:$D$692,'Infos Relatório'!$B$84,'Faturamento SP3'!$E$2:$E$692,'Infos Relatório'!$B142,'Faturamento SP3'!$Z$2:$Z$692,'Infos Relatório'!AA$1)</f>
        <v>0</v>
      </c>
      <c r="AC142" s="13">
        <f>SUMIFS('Faturamento SP3'!$J$2:$J$692,'Faturamento SP3'!$D$2:$D$692,'Infos Relatório'!$B$84,'Faturamento SP3'!$E$2:$E$692,'Infos Relatório'!$B142,'Faturamento SP3'!$Z$2:$Z$692,'Infos Relatório'!AA$1)</f>
        <v>0</v>
      </c>
      <c r="AD142" s="14">
        <f>SUMIFS('Faturamento SP3'!$O$2:$O$692,'Faturamento SP3'!$D$2:$D$692,'Infos Relatório'!$B$84,'Faturamento SP3'!$E$2:$E$692,'Infos Relatório'!$B142,'Faturamento SP3'!$Z$2:$Z$692,'Infos Relatório'!AA$1,'Faturamento SP3'!$T$2:$T$692,"Sim")+SUMIFS('Faturamento SP3'!$P$2:$P$692,'Faturamento SP3'!$D$2:$D$692,'Infos Relatório'!$B$84,'Faturamento SP3'!$E$2:$E$692,'Infos Relatório'!$B142,'Faturamento SP3'!$Z$2:$Z$692,'Infos Relatório'!AA$1,'Faturamento SP3'!$T$2:$T$692,"Sim")</f>
        <v>0</v>
      </c>
      <c r="AE142" s="27" t="e">
        <f t="shared" si="41"/>
        <v>#DIV/0!</v>
      </c>
      <c r="AF142" s="24">
        <f>SUMIFS('Faturamento SP3'!$H$2:$H$692,'Faturamento SP3'!$D$2:$D$692,'Infos Relatório'!$B$84,'Faturamento SP3'!$E$2:$E$692,'Infos Relatório'!$B142,'Faturamento SP3'!$Z$2:$Z$692,'Infos Relatório'!AA$1)</f>
        <v>0</v>
      </c>
      <c r="AG142" s="23">
        <f>COUNTIFS('Faturamento SP3'!$D$2:$D$692,'Infos Relatório'!$B$84,'Faturamento SP3'!$E$2:$E$692,'Infos Relatório'!$B142,'Faturamento SP3'!$Z$2:$Z$692,'Infos Relatório'!AG$1)</f>
        <v>0</v>
      </c>
      <c r="AH142" s="13">
        <f>SUMIFS('Faturamento SP3'!$G$2:$G$692,'Faturamento SP3'!$D$2:$D$692,'Infos Relatório'!$B$84,'Faturamento SP3'!$E$2:$E$692,'Infos Relatório'!$B142,'Faturamento SP3'!$Z$2:$Z$692,'Infos Relatório'!AG$1)</f>
        <v>0</v>
      </c>
      <c r="AI142" s="13">
        <f>SUMIFS('Faturamento SP3'!$J$2:$J$692,'Faturamento SP3'!$D$2:$D$692,'Infos Relatório'!$B$84,'Faturamento SP3'!$E$2:$E$692,'Infos Relatório'!$B142,'Faturamento SP3'!$Z$2:$Z$692,'Infos Relatório'!AG$1)</f>
        <v>0</v>
      </c>
      <c r="AJ142" s="14">
        <f>SUMIFS('Faturamento SP3'!$O$2:$O$692,'Faturamento SP3'!$D$2:$D$692,'Infos Relatório'!$B$84,'Faturamento SP3'!$E$2:$E$692,'Infos Relatório'!$B142,'Faturamento SP3'!$Z$2:$Z$692,'Infos Relatório'!AG$1,'Faturamento SP3'!$T$2:$T$692,"Sim")+SUMIFS('Faturamento SP3'!$P$2:$P$692,'Faturamento SP3'!$D$2:$D$692,'Infos Relatório'!$B$84,'Faturamento SP3'!$E$2:$E$692,'Infos Relatório'!$B142,'Faturamento SP3'!$Z$2:$Z$692,'Infos Relatório'!AG$1,'Faturamento SP3'!$T$2:$T$692,"Sim")</f>
        <v>0</v>
      </c>
      <c r="AK142" s="27" t="e">
        <f t="shared" si="42"/>
        <v>#DIV/0!</v>
      </c>
      <c r="AL142" s="24">
        <f>SUMIFS('Faturamento SP3'!$H$2:$H$692,'Faturamento SP3'!$D$2:$D$692,'Infos Relatório'!$B$84,'Faturamento SP3'!$E$2:$E$692,'Infos Relatório'!$B142,'Faturamento SP3'!$Z$2:$Z$692,'Infos Relatório'!AG$1)</f>
        <v>0</v>
      </c>
      <c r="AM142" s="23">
        <f>COUNTIFS('Faturamento SP3'!$D$2:$D$692,'Infos Relatório'!$B$84,'Faturamento SP3'!$E$2:$E$692,'Infos Relatório'!$B142,'Faturamento SP3'!$Z$2:$Z$692,'Infos Relatório'!AM$1)</f>
        <v>0</v>
      </c>
      <c r="AN142" s="13">
        <f>SUMIFS('Faturamento SP3'!$G$2:$G$692,'Faturamento SP3'!$D$2:$D$692,'Infos Relatório'!$B$84,'Faturamento SP3'!$E$2:$E$692,'Infos Relatório'!$B142,'Faturamento SP3'!$Z$2:$Z$692,'Infos Relatório'!AM$1)</f>
        <v>0</v>
      </c>
      <c r="AO142" s="13">
        <f>SUMIFS('Faturamento SP3'!$J$2:$J$692,'Faturamento SP3'!$D$2:$D$692,'Infos Relatório'!$B$84,'Faturamento SP3'!$E$2:$E$692,'Infos Relatório'!$B142,'Faturamento SP3'!$Z$2:$Z$692,'Infos Relatório'!AM$1)</f>
        <v>0</v>
      </c>
      <c r="AP142" s="14">
        <f>SUMIFS('Faturamento SP3'!$O$2:$O$692,'Faturamento SP3'!$D$2:$D$692,'Infos Relatório'!$B$84,'Faturamento SP3'!$E$2:$E$692,'Infos Relatório'!$B142,'Faturamento SP3'!$Z$2:$Z$692,'Infos Relatório'!AM$1,'Faturamento SP3'!$T$2:$T$692,"Sim")+SUMIFS('Faturamento SP3'!$P$2:$P$692,'Faturamento SP3'!$D$2:$D$692,'Infos Relatório'!$B$84,'Faturamento SP3'!$E$2:$E$692,'Infos Relatório'!$B142,'Faturamento SP3'!$Z$2:$Z$692,'Infos Relatório'!AM$1,'Faturamento SP3'!$T$2:$T$692,"Sim")</f>
        <v>0</v>
      </c>
      <c r="AQ142" s="27" t="e">
        <f t="shared" si="43"/>
        <v>#DIV/0!</v>
      </c>
      <c r="AR142" s="24">
        <f>SUMIFS('Faturamento SP3'!$H$2:$H$692,'Faturamento SP3'!$D$2:$D$692,'Infos Relatório'!$B$84,'Faturamento SP3'!$E$2:$E$692,'Infos Relatório'!$B142,'Faturamento SP3'!$Z$2:$Z$692,'Infos Relatório'!AM$1)</f>
        <v>0</v>
      </c>
      <c r="AS142" s="23">
        <f>COUNTIFS('Faturamento SP3'!$D$2:$D$692,'Infos Relatório'!$B$84,'Faturamento SP3'!$E$2:$E$692,'Infos Relatório'!$B142,'Faturamento SP3'!$Z$2:$Z$692,'Infos Relatório'!AS$1)</f>
        <v>0</v>
      </c>
      <c r="AT142" s="13">
        <f>SUMIFS('Faturamento SP3'!$G$2:$G$692,'Faturamento SP3'!$D$2:$D$692,'Infos Relatório'!$B$84,'Faturamento SP3'!$E$2:$E$692,'Infos Relatório'!$B142,'Faturamento SP3'!$Z$2:$Z$692,'Infos Relatório'!AS$1)</f>
        <v>0</v>
      </c>
      <c r="AU142" s="13">
        <f>SUMIFS('Faturamento SP3'!$J$2:$J$692,'Faturamento SP3'!$D$2:$D$692,'Infos Relatório'!$B$84,'Faturamento SP3'!$E$2:$E$692,'Infos Relatório'!$B142,'Faturamento SP3'!$Z$2:$Z$692,'Infos Relatório'!AS$1)</f>
        <v>0</v>
      </c>
      <c r="AV142" s="14">
        <f>SUMIFS('Faturamento SP3'!$O$2:$O$692,'Faturamento SP3'!$D$2:$D$692,'Infos Relatório'!$B$84,'Faturamento SP3'!$E$2:$E$692,'Infos Relatório'!$B142,'Faturamento SP3'!$Z$2:$Z$692,'Infos Relatório'!AS$1,'Faturamento SP3'!$T$2:$T$692,"Sim")+SUMIFS('Faturamento SP3'!$P$2:$P$692,'Faturamento SP3'!$D$2:$D$692,'Infos Relatório'!$B$84,'Faturamento SP3'!$E$2:$E$692,'Infos Relatório'!$B142,'Faturamento SP3'!$Z$2:$Z$692,'Infos Relatório'!AS$1,'Faturamento SP3'!$T$2:$T$692,"Sim")</f>
        <v>0</v>
      </c>
      <c r="AW142" s="27" t="e">
        <f t="shared" si="44"/>
        <v>#DIV/0!</v>
      </c>
      <c r="AX142" s="24">
        <f>SUMIFS('Faturamento SP3'!$H$2:$H$692,'Faturamento SP3'!$D$2:$D$692,'Infos Relatório'!$B$84,'Faturamento SP3'!$E$2:$E$692,'Infos Relatório'!$B142,'Faturamento SP3'!$Z$2:$Z$692,'Infos Relatório'!AS$1)</f>
        <v>0</v>
      </c>
      <c r="AY142" s="23">
        <f>COUNTIFS('Faturamento SP3'!$D$2:$D$692,'Infos Relatório'!$B$84,'Faturamento SP3'!$E$2:$E$692,'Infos Relatório'!$B142,'Faturamento SP3'!$Z$2:$Z$692,'Infos Relatório'!AY$1)</f>
        <v>0</v>
      </c>
      <c r="AZ142" s="13">
        <f>SUMIFS('Faturamento SP3'!$G$2:$G$692,'Faturamento SP3'!$D$2:$D$692,'Infos Relatório'!$B$84,'Faturamento SP3'!$E$2:$E$692,'Infos Relatório'!$B142,'Faturamento SP3'!$Z$2:$Z$692,'Infos Relatório'!AY$1)</f>
        <v>0</v>
      </c>
      <c r="BA142" s="13">
        <f>SUMIFS('Faturamento SP3'!$J$2:$J$692,'Faturamento SP3'!$D$2:$D$692,'Infos Relatório'!$B$84,'Faturamento SP3'!$E$2:$E$692,'Infos Relatório'!$B142,'Faturamento SP3'!$Z$2:$Z$692,'Infos Relatório'!AY$1)</f>
        <v>0</v>
      </c>
      <c r="BB142" s="14">
        <f>SUMIFS('Faturamento SP3'!$O$2:$O$692,'Faturamento SP3'!$D$2:$D$692,'Infos Relatório'!$B$84,'Faturamento SP3'!$E$2:$E$692,'Infos Relatório'!$B142,'Faturamento SP3'!$Z$2:$Z$692,'Infos Relatório'!AY$1,'Faturamento SP3'!$T$2:$T$692,"Sim")+SUMIFS('Faturamento SP3'!$P$2:$P$692,'Faturamento SP3'!$D$2:$D$692,'Infos Relatório'!$B$84,'Faturamento SP3'!$E$2:$E$692,'Infos Relatório'!$B142,'Faturamento SP3'!$Z$2:$Z$692,'Infos Relatório'!AY$1,'Faturamento SP3'!$T$2:$T$692,"Sim")</f>
        <v>0</v>
      </c>
      <c r="BC142" s="27" t="e">
        <f t="shared" si="45"/>
        <v>#DIV/0!</v>
      </c>
      <c r="BD142" s="24">
        <f>SUMIFS('Faturamento SP3'!$H$2:$H$692,'Faturamento SP3'!$D$2:$D$692,'Infos Relatório'!$B$84,'Faturamento SP3'!$E$2:$E$692,'Infos Relatório'!$B142,'Faturamento SP3'!$Z$2:$Z$692,'Infos Relatório'!AY$1)</f>
        <v>0</v>
      </c>
      <c r="BE142" s="23">
        <f>COUNTIFS('Faturamento SP3'!$D$2:$D$692,'Infos Relatório'!$B$84,'Faturamento SP3'!$E$2:$E$692,'Infos Relatório'!$B142,'Faturamento SP3'!$Z$2:$Z$692,'Infos Relatório'!BE$1)</f>
        <v>0</v>
      </c>
      <c r="BF142" s="13">
        <f>SUMIFS('Faturamento SP3'!$G$2:$G$692,'Faturamento SP3'!$D$2:$D$692,'Infos Relatório'!$B$84,'Faturamento SP3'!$E$2:$E$692,'Infos Relatório'!$B142,'Faturamento SP3'!$Z$2:$Z$692,'Infos Relatório'!BE$1)</f>
        <v>0</v>
      </c>
      <c r="BG142" s="13">
        <f>SUMIFS('Faturamento SP3'!$J$2:$J$692,'Faturamento SP3'!$D$2:$D$692,'Infos Relatório'!$B$84,'Faturamento SP3'!$E$2:$E$692,'Infos Relatório'!$B142,'Faturamento SP3'!$Z$2:$Z$692,'Infos Relatório'!BE$1)</f>
        <v>0</v>
      </c>
      <c r="BH142" s="14">
        <f>SUMIFS('Faturamento SP3'!$O$2:$O$692,'Faturamento SP3'!$D$2:$D$692,'Infos Relatório'!$B$84,'Faturamento SP3'!$E$2:$E$692,'Infos Relatório'!$B142,'Faturamento SP3'!$Z$2:$Z$692,'Infos Relatório'!BE$1,'Faturamento SP3'!$T$2:$T$692,"Sim")+SUMIFS('Faturamento SP3'!$P$2:$P$692,'Faturamento SP3'!$D$2:$D$692,'Infos Relatório'!$B$84,'Faturamento SP3'!$E$2:$E$692,'Infos Relatório'!$B142,'Faturamento SP3'!$Z$2:$Z$692,'Infos Relatório'!BE$1,'Faturamento SP3'!$T$2:$T$692,"Sim")</f>
        <v>0</v>
      </c>
      <c r="BI142" s="27" t="e">
        <f t="shared" si="46"/>
        <v>#DIV/0!</v>
      </c>
      <c r="BJ142" s="24">
        <f>SUMIFS('Faturamento SP3'!$H$2:$H$692,'Faturamento SP3'!$D$2:$D$692,'Infos Relatório'!$B$84,'Faturamento SP3'!$E$2:$E$692,'Infos Relatório'!$B142,'Faturamento SP3'!$Z$2:$Z$692,'Infos Relatório'!BE$1)</f>
        <v>0</v>
      </c>
      <c r="BK142" s="23">
        <f>COUNTIFS('Faturamento SP3'!$D$2:$D$692,'Infos Relatório'!$B$84,'Faturamento SP3'!$E$2:$E$692,'Infos Relatório'!$B142,'Faturamento SP3'!$Z$2:$Z$692,'Infos Relatório'!BK$1)</f>
        <v>0</v>
      </c>
      <c r="BL142" s="13">
        <f>SUMIFS('Faturamento SP3'!$G$2:$G$692,'Faturamento SP3'!$D$2:$D$692,'Infos Relatório'!$B$84,'Faturamento SP3'!$E$2:$E$692,'Infos Relatório'!$B142,'Faturamento SP3'!$Z$2:$Z$692,'Infos Relatório'!BK$1)</f>
        <v>0</v>
      </c>
      <c r="BM142" s="13">
        <f>SUMIFS('Faturamento SP3'!$J$2:$J$692,'Faturamento SP3'!$D$2:$D$692,'Infos Relatório'!$B$84,'Faturamento SP3'!$E$2:$E$692,'Infos Relatório'!$B142,'Faturamento SP3'!$Z$2:$Z$692,'Infos Relatório'!BK$1)</f>
        <v>0</v>
      </c>
      <c r="BN142" s="14">
        <f>SUMIFS('Faturamento SP3'!$O$2:$O$692,'Faturamento SP3'!$D$2:$D$692,'Infos Relatório'!$B$84,'Faturamento SP3'!$E$2:$E$692,'Infos Relatório'!$B142,'Faturamento SP3'!$Z$2:$Z$692,'Infos Relatório'!BK$1,'Faturamento SP3'!$T$2:$T$692,"Sim")+SUMIFS('Faturamento SP3'!$P$2:$P$692,'Faturamento SP3'!$D$2:$D$692,'Infos Relatório'!$B$84,'Faturamento SP3'!$E$2:$E$692,'Infos Relatório'!$B142,'Faturamento SP3'!$Z$2:$Z$692,'Infos Relatório'!BK$1,'Faturamento SP3'!$T$2:$T$692,"Sim")</f>
        <v>0</v>
      </c>
      <c r="BO142" s="27" t="e">
        <f t="shared" si="47"/>
        <v>#DIV/0!</v>
      </c>
      <c r="BP142" s="24">
        <f>SUMIFS('Faturamento SP3'!$H$2:$H$692,'Faturamento SP3'!$D$2:$D$692,'Infos Relatório'!$B$84,'Faturamento SP3'!$E$2:$E$692,'Infos Relatório'!$B142,'Faturamento SP3'!$Z$2:$Z$692,'Infos Relatório'!BK$1)</f>
        <v>0</v>
      </c>
      <c r="BQ142" s="23">
        <f>COUNTIFS('Faturamento SP3'!$D$2:$D$692,'Infos Relatório'!$B$84,'Faturamento SP3'!$E$2:$E$692,'Infos Relatório'!$B142,'Faturamento SP3'!$Z$2:$Z$692,'Infos Relatório'!BQ$1)</f>
        <v>0</v>
      </c>
      <c r="BR142" s="13">
        <f>SUMIFS('Faturamento SP3'!$G$2:$G$692,'Faturamento SP3'!$D$2:$D$692,'Infos Relatório'!$B$84,'Faturamento SP3'!$E$2:$E$692,'Infos Relatório'!$B142,'Faturamento SP3'!$Z$2:$Z$692,'Infos Relatório'!BQ$1)</f>
        <v>0</v>
      </c>
      <c r="BS142" s="13">
        <f>SUMIFS('Faturamento SP3'!$J$2:$J$692,'Faturamento SP3'!$D$2:$D$692,'Infos Relatório'!$B$84,'Faturamento SP3'!$E$2:$E$692,'Infos Relatório'!$B142,'Faturamento SP3'!$Z$2:$Z$692,'Infos Relatório'!BQ$1)</f>
        <v>0</v>
      </c>
      <c r="BT142" s="14">
        <f>SUMIFS('Faturamento SP3'!$O$2:$O$692,'Faturamento SP3'!$D$2:$D$692,'Infos Relatório'!$B$84,'Faturamento SP3'!$E$2:$E$692,'Infos Relatório'!$B142,'Faturamento SP3'!$Z$2:$Z$692,'Infos Relatório'!BQ$1,'Faturamento SP3'!$T$2:$T$692,"Sim")+SUMIFS('Faturamento SP3'!$P$2:$P$692,'Faturamento SP3'!$D$2:$D$692,'Infos Relatório'!$B$84,'Faturamento SP3'!$E$2:$E$692,'Infos Relatório'!$B142,'Faturamento SP3'!$Z$2:$Z$692,'Infos Relatório'!BQ$1,'Faturamento SP3'!$T$2:$T$692,"Sim")</f>
        <v>0</v>
      </c>
      <c r="BU142" s="27" t="e">
        <f t="shared" si="48"/>
        <v>#DIV/0!</v>
      </c>
      <c r="BV142" s="24">
        <f>SUMIFS('Faturamento SP3'!$H$2:$H$692,'Faturamento SP3'!$D$2:$D$692,'Infos Relatório'!$B$84,'Faturamento SP3'!$E$2:$E$692,'Infos Relatório'!$B142,'Faturamento SP3'!$Z$2:$Z$692,'Infos Relatório'!BQ$1)</f>
        <v>0</v>
      </c>
    </row>
    <row r="143" spans="2:74">
      <c r="B143" s="17" t="s">
        <v>65</v>
      </c>
      <c r="C143" s="23">
        <f>COUNTIFS('Faturamento SP3'!$D$2:$D$692,'Infos Relatório'!$B$84,'Faturamento SP3'!$E$2:$E$692,'Infos Relatório'!$B143,'Faturamento SP3'!$Z$2:$Z$692,'Infos Relatório'!C$1)</f>
        <v>0</v>
      </c>
      <c r="D143" s="13">
        <f>SUMIFS('Faturamento SP3'!$G$2:$G$692,'Faturamento SP3'!$D$2:$D$692,'Infos Relatório'!$B$84,'Faturamento SP3'!$E$2:$E$692,'Infos Relatório'!$B143,'Faturamento SP3'!$Z$2:$Z$692,'Infos Relatório'!C$1)</f>
        <v>0</v>
      </c>
      <c r="E143" s="13">
        <f>SUMIFS('Faturamento SP3'!$J$2:$J$692,'Faturamento SP3'!$D$2:$D$692,'Infos Relatório'!$B$84,'Faturamento SP3'!$E$2:$E$692,'Infos Relatório'!$B143,'Faturamento SP3'!$Z$2:$Z$692,'Infos Relatório'!C$1)</f>
        <v>0</v>
      </c>
      <c r="F143" s="14">
        <f>SUMIFS('Faturamento SP3'!$O$2:$O$692,'Faturamento SP3'!$D$2:$D$692,'Infos Relatório'!$B$84,'Faturamento SP3'!$E$2:$E$692,'Infos Relatório'!$B143,'Faturamento SP3'!$Z$2:$Z$692,'Infos Relatório'!C$1,'Faturamento SP3'!$T$2:$T$692,"Sim")+SUMIFS('Faturamento SP3'!$P$2:$P$692,'Faturamento SP3'!$D$2:$D$692,'Infos Relatório'!$B$84,'Faturamento SP3'!$E$2:$E$692,'Infos Relatório'!$B143,'Faturamento SP3'!$Z$2:$Z$692,'Infos Relatório'!C$1,'Faturamento SP3'!$T$2:$T$692,"Sim")</f>
        <v>0</v>
      </c>
      <c r="G143" s="27" t="e">
        <f t="shared" si="37"/>
        <v>#DIV/0!</v>
      </c>
      <c r="H143" s="24">
        <f>SUMIFS('Faturamento SP3'!$H$2:$H$692,'Faturamento SP3'!$D$2:$D$692,'Infos Relatório'!$B$84,'Faturamento SP3'!$E$2:$E$692,'Infos Relatório'!$B143,'Faturamento SP3'!$Z$2:$Z$692,'Infos Relatório'!C$1)</f>
        <v>0</v>
      </c>
      <c r="I143" s="23">
        <f>COUNTIFS('Faturamento SP3'!$D$2:$D$692,'Infos Relatório'!$B$84,'Faturamento SP3'!$E$2:$E$692,'Infos Relatório'!$B143,'Faturamento SP3'!$Z$2:$Z$692,'Infos Relatório'!I$1)</f>
        <v>0</v>
      </c>
      <c r="J143" s="13">
        <f>SUMIFS('Faturamento SP3'!$G$2:$G$692,'Faturamento SP3'!$D$2:$D$692,'Infos Relatório'!$B$84,'Faturamento SP3'!$E$2:$E$692,'Infos Relatório'!$B143,'Faturamento SP3'!$Z$2:$Z$692,'Infos Relatório'!I$1)</f>
        <v>0</v>
      </c>
      <c r="K143" s="13">
        <f>SUMIFS('Faturamento SP3'!$J$2:$J$692,'Faturamento SP3'!$D$2:$D$692,'Infos Relatório'!$B$84,'Faturamento SP3'!$E$2:$E$692,'Infos Relatório'!$B143,'Faturamento SP3'!$Z$2:$Z$692,'Infos Relatório'!I$1)</f>
        <v>0</v>
      </c>
      <c r="L143" s="14">
        <f>SUMIFS('Faturamento SP3'!$O$2:$O$692,'Faturamento SP3'!$D$2:$D$692,'Infos Relatório'!$B$84,'Faturamento SP3'!$E$2:$E$692,'Infos Relatório'!$B143,'Faturamento SP3'!$Z$2:$Z$692,'Infos Relatório'!I$1,'Faturamento SP3'!$T$2:$T$692,"Sim")+SUMIFS('Faturamento SP3'!$P$2:$P$692,'Faturamento SP3'!$D$2:$D$692,'Infos Relatório'!$B$84,'Faturamento SP3'!$E$2:$E$692,'Infos Relatório'!$B143,'Faturamento SP3'!$Z$2:$Z$692,'Infos Relatório'!I$1,'Faturamento SP3'!$T$2:$T$692,"Sim")</f>
        <v>0</v>
      </c>
      <c r="M143" s="27" t="e">
        <f t="shared" si="38"/>
        <v>#DIV/0!</v>
      </c>
      <c r="N143" s="24">
        <f>SUMIFS('Faturamento SP3'!$H$2:$H$692,'Faturamento SP3'!$D$2:$D$692,'Infos Relatório'!$B$84,'Faturamento SP3'!$E$2:$E$692,'Infos Relatório'!$B143,'Faturamento SP3'!$Z$2:$Z$692,'Infos Relatório'!I$1)</f>
        <v>0</v>
      </c>
      <c r="O143" s="23">
        <f>COUNTIFS('Faturamento SP3'!$D$2:$D$692,'Infos Relatório'!$B$84,'Faturamento SP3'!$E$2:$E$692,'Infos Relatório'!$B143,'Faturamento SP3'!$Z$2:$Z$692,'Infos Relatório'!O$1)</f>
        <v>0</v>
      </c>
      <c r="P143" s="13">
        <f>SUMIFS('Faturamento SP3'!$G$2:$G$692,'Faturamento SP3'!$D$2:$D$692,'Infos Relatório'!$B$84,'Faturamento SP3'!$E$2:$E$692,'Infos Relatório'!$B143,'Faturamento SP3'!$Z$2:$Z$692,'Infos Relatório'!O$1)</f>
        <v>0</v>
      </c>
      <c r="Q143" s="13">
        <f>SUMIFS('Faturamento SP3'!$J$2:$J$692,'Faturamento SP3'!$D$2:$D$692,'Infos Relatório'!$B$84,'Faturamento SP3'!$E$2:$E$692,'Infos Relatório'!$B143,'Faturamento SP3'!$Z$2:$Z$692,'Infos Relatório'!O$1)</f>
        <v>0</v>
      </c>
      <c r="R143" s="14">
        <f>SUMIFS('Faturamento SP3'!$O$2:$O$692,'Faturamento SP3'!$D$2:$D$692,'Infos Relatório'!$B$84,'Faturamento SP3'!$E$2:$E$692,'Infos Relatório'!$B143,'Faturamento SP3'!$Z$2:$Z$692,'Infos Relatório'!O$1,'Faturamento SP3'!$T$2:$T$692,"Sim")+SUMIFS('Faturamento SP3'!$P$2:$P$692,'Faturamento SP3'!$D$2:$D$692,'Infos Relatório'!$B$84,'Faturamento SP3'!$E$2:$E$692,'Infos Relatório'!$B143,'Faturamento SP3'!$Z$2:$Z$692,'Infos Relatório'!O$1,'Faturamento SP3'!$T$2:$T$692,"Sim")</f>
        <v>0</v>
      </c>
      <c r="S143" s="27" t="e">
        <f t="shared" si="39"/>
        <v>#DIV/0!</v>
      </c>
      <c r="T143" s="24">
        <f>SUMIFS('Faturamento SP3'!$H$2:$H$692,'Faturamento SP3'!$D$2:$D$692,'Infos Relatório'!$B$84,'Faturamento SP3'!$E$2:$E$692,'Infos Relatório'!$B143,'Faturamento SP3'!$Z$2:$Z$692,'Infos Relatório'!O$1)</f>
        <v>0</v>
      </c>
      <c r="U143" s="23">
        <f>COUNTIFS('Faturamento SP3'!$D$2:$D$692,'Infos Relatório'!$B$84,'Faturamento SP3'!$E$2:$E$692,'Infos Relatório'!$B143,'Faturamento SP3'!$Z$2:$Z$692,'Infos Relatório'!U$1)</f>
        <v>0</v>
      </c>
      <c r="V143" s="13">
        <f>SUMIFS('Faturamento SP3'!$G$2:$G$692,'Faturamento SP3'!$D$2:$D$692,'Infos Relatório'!$B$84,'Faturamento SP3'!$E$2:$E$692,'Infos Relatório'!$B143,'Faturamento SP3'!$Z$2:$Z$692,'Infos Relatório'!U$1)</f>
        <v>0</v>
      </c>
      <c r="W143" s="13">
        <f>SUMIFS('Faturamento SP3'!$J$2:$J$692,'Faturamento SP3'!$D$2:$D$692,'Infos Relatório'!$B$84,'Faturamento SP3'!$E$2:$E$692,'Infos Relatório'!$B143,'Faturamento SP3'!$Z$2:$Z$692,'Infos Relatório'!U$1)</f>
        <v>0</v>
      </c>
      <c r="X143" s="14">
        <f>SUMIFS('Faturamento SP3'!$O$2:$O$692,'Faturamento SP3'!$D$2:$D$692,'Infos Relatório'!$B$84,'Faturamento SP3'!$E$2:$E$692,'Infos Relatório'!$B143,'Faturamento SP3'!$Z$2:$Z$692,'Infos Relatório'!U$1,'Faturamento SP3'!$T$2:$T$692,"Sim")+SUMIFS('Faturamento SP3'!$P$2:$P$692,'Faturamento SP3'!$D$2:$D$692,'Infos Relatório'!$B$84,'Faturamento SP3'!$E$2:$E$692,'Infos Relatório'!$B143,'Faturamento SP3'!$Z$2:$Z$692,'Infos Relatório'!U$1,'Faturamento SP3'!$T$2:$T$692,"Sim")</f>
        <v>0</v>
      </c>
      <c r="Y143" s="27" t="e">
        <f t="shared" si="40"/>
        <v>#DIV/0!</v>
      </c>
      <c r="Z143" s="24">
        <f>SUMIFS('Faturamento SP3'!$H$2:$H$692,'Faturamento SP3'!$D$2:$D$692,'Infos Relatório'!$B$84,'Faturamento SP3'!$E$2:$E$692,'Infos Relatório'!$B143,'Faturamento SP3'!$Z$2:$Z$692,'Infos Relatório'!U$1)</f>
        <v>0</v>
      </c>
      <c r="AA143" s="23">
        <f>COUNTIFS('Faturamento SP3'!$D$2:$D$692,'Infos Relatório'!$B$84,'Faturamento SP3'!$E$2:$E$692,'Infos Relatório'!$B143,'Faturamento SP3'!$Z$2:$Z$692,'Infos Relatório'!AA$1)</f>
        <v>0</v>
      </c>
      <c r="AB143" s="13">
        <f>SUMIFS('Faturamento SP3'!$G$2:$G$692,'Faturamento SP3'!$D$2:$D$692,'Infos Relatório'!$B$84,'Faturamento SP3'!$E$2:$E$692,'Infos Relatório'!$B143,'Faturamento SP3'!$Z$2:$Z$692,'Infos Relatório'!AA$1)</f>
        <v>0</v>
      </c>
      <c r="AC143" s="13">
        <f>SUMIFS('Faturamento SP3'!$J$2:$J$692,'Faturamento SP3'!$D$2:$D$692,'Infos Relatório'!$B$84,'Faturamento SP3'!$E$2:$E$692,'Infos Relatório'!$B143,'Faturamento SP3'!$Z$2:$Z$692,'Infos Relatório'!AA$1)</f>
        <v>0</v>
      </c>
      <c r="AD143" s="14">
        <f>SUMIFS('Faturamento SP3'!$O$2:$O$692,'Faturamento SP3'!$D$2:$D$692,'Infos Relatório'!$B$84,'Faturamento SP3'!$E$2:$E$692,'Infos Relatório'!$B143,'Faturamento SP3'!$Z$2:$Z$692,'Infos Relatório'!AA$1,'Faturamento SP3'!$T$2:$T$692,"Sim")+SUMIFS('Faturamento SP3'!$P$2:$P$692,'Faturamento SP3'!$D$2:$D$692,'Infos Relatório'!$B$84,'Faturamento SP3'!$E$2:$E$692,'Infos Relatório'!$B143,'Faturamento SP3'!$Z$2:$Z$692,'Infos Relatório'!AA$1,'Faturamento SP3'!$T$2:$T$692,"Sim")</f>
        <v>0</v>
      </c>
      <c r="AE143" s="27" t="e">
        <f t="shared" si="41"/>
        <v>#DIV/0!</v>
      </c>
      <c r="AF143" s="24">
        <f>SUMIFS('Faturamento SP3'!$H$2:$H$692,'Faturamento SP3'!$D$2:$D$692,'Infos Relatório'!$B$84,'Faturamento SP3'!$E$2:$E$692,'Infos Relatório'!$B143,'Faturamento SP3'!$Z$2:$Z$692,'Infos Relatório'!AA$1)</f>
        <v>0</v>
      </c>
      <c r="AG143" s="23">
        <f>COUNTIFS('Faturamento SP3'!$D$2:$D$692,'Infos Relatório'!$B$84,'Faturamento SP3'!$E$2:$E$692,'Infos Relatório'!$B143,'Faturamento SP3'!$Z$2:$Z$692,'Infos Relatório'!AG$1)</f>
        <v>0</v>
      </c>
      <c r="AH143" s="13">
        <f>SUMIFS('Faturamento SP3'!$G$2:$G$692,'Faturamento SP3'!$D$2:$D$692,'Infos Relatório'!$B$84,'Faturamento SP3'!$E$2:$E$692,'Infos Relatório'!$B143,'Faturamento SP3'!$Z$2:$Z$692,'Infos Relatório'!AG$1)</f>
        <v>0</v>
      </c>
      <c r="AI143" s="13">
        <f>SUMIFS('Faturamento SP3'!$J$2:$J$692,'Faturamento SP3'!$D$2:$D$692,'Infos Relatório'!$B$84,'Faturamento SP3'!$E$2:$E$692,'Infos Relatório'!$B143,'Faturamento SP3'!$Z$2:$Z$692,'Infos Relatório'!AG$1)</f>
        <v>0</v>
      </c>
      <c r="AJ143" s="14">
        <f>SUMIFS('Faturamento SP3'!$O$2:$O$692,'Faturamento SP3'!$D$2:$D$692,'Infos Relatório'!$B$84,'Faturamento SP3'!$E$2:$E$692,'Infos Relatório'!$B143,'Faturamento SP3'!$Z$2:$Z$692,'Infos Relatório'!AG$1,'Faturamento SP3'!$T$2:$T$692,"Sim")+SUMIFS('Faturamento SP3'!$P$2:$P$692,'Faturamento SP3'!$D$2:$D$692,'Infos Relatório'!$B$84,'Faturamento SP3'!$E$2:$E$692,'Infos Relatório'!$B143,'Faturamento SP3'!$Z$2:$Z$692,'Infos Relatório'!AG$1,'Faturamento SP3'!$T$2:$T$692,"Sim")</f>
        <v>0</v>
      </c>
      <c r="AK143" s="27" t="e">
        <f t="shared" si="42"/>
        <v>#DIV/0!</v>
      </c>
      <c r="AL143" s="24">
        <f>SUMIFS('Faturamento SP3'!$H$2:$H$692,'Faturamento SP3'!$D$2:$D$692,'Infos Relatório'!$B$84,'Faturamento SP3'!$E$2:$E$692,'Infos Relatório'!$B143,'Faturamento SP3'!$Z$2:$Z$692,'Infos Relatório'!AG$1)</f>
        <v>0</v>
      </c>
      <c r="AM143" s="23">
        <f>COUNTIFS('Faturamento SP3'!$D$2:$D$692,'Infos Relatório'!$B$84,'Faturamento SP3'!$E$2:$E$692,'Infos Relatório'!$B143,'Faturamento SP3'!$Z$2:$Z$692,'Infos Relatório'!AM$1)</f>
        <v>0</v>
      </c>
      <c r="AN143" s="13">
        <f>SUMIFS('Faturamento SP3'!$G$2:$G$692,'Faturamento SP3'!$D$2:$D$692,'Infos Relatório'!$B$84,'Faturamento SP3'!$E$2:$E$692,'Infos Relatório'!$B143,'Faturamento SP3'!$Z$2:$Z$692,'Infos Relatório'!AM$1)</f>
        <v>0</v>
      </c>
      <c r="AO143" s="13">
        <f>SUMIFS('Faturamento SP3'!$J$2:$J$692,'Faturamento SP3'!$D$2:$D$692,'Infos Relatório'!$B$84,'Faturamento SP3'!$E$2:$E$692,'Infos Relatório'!$B143,'Faturamento SP3'!$Z$2:$Z$692,'Infos Relatório'!AM$1)</f>
        <v>0</v>
      </c>
      <c r="AP143" s="14">
        <f>SUMIFS('Faturamento SP3'!$O$2:$O$692,'Faturamento SP3'!$D$2:$D$692,'Infos Relatório'!$B$84,'Faturamento SP3'!$E$2:$E$692,'Infos Relatório'!$B143,'Faturamento SP3'!$Z$2:$Z$692,'Infos Relatório'!AM$1,'Faturamento SP3'!$T$2:$T$692,"Sim")+SUMIFS('Faturamento SP3'!$P$2:$P$692,'Faturamento SP3'!$D$2:$D$692,'Infos Relatório'!$B$84,'Faturamento SP3'!$E$2:$E$692,'Infos Relatório'!$B143,'Faturamento SP3'!$Z$2:$Z$692,'Infos Relatório'!AM$1,'Faturamento SP3'!$T$2:$T$692,"Sim")</f>
        <v>0</v>
      </c>
      <c r="AQ143" s="27" t="e">
        <f t="shared" si="43"/>
        <v>#DIV/0!</v>
      </c>
      <c r="AR143" s="24">
        <f>SUMIFS('Faturamento SP3'!$H$2:$H$692,'Faturamento SP3'!$D$2:$D$692,'Infos Relatório'!$B$84,'Faturamento SP3'!$E$2:$E$692,'Infos Relatório'!$B143,'Faturamento SP3'!$Z$2:$Z$692,'Infos Relatório'!AM$1)</f>
        <v>0</v>
      </c>
      <c r="AS143" s="23">
        <f>COUNTIFS('Faturamento SP3'!$D$2:$D$692,'Infos Relatório'!$B$84,'Faturamento SP3'!$E$2:$E$692,'Infos Relatório'!$B143,'Faturamento SP3'!$Z$2:$Z$692,'Infos Relatório'!AS$1)</f>
        <v>0</v>
      </c>
      <c r="AT143" s="13">
        <f>SUMIFS('Faturamento SP3'!$G$2:$G$692,'Faturamento SP3'!$D$2:$D$692,'Infos Relatório'!$B$84,'Faturamento SP3'!$E$2:$E$692,'Infos Relatório'!$B143,'Faturamento SP3'!$Z$2:$Z$692,'Infos Relatório'!AS$1)</f>
        <v>0</v>
      </c>
      <c r="AU143" s="13">
        <f>SUMIFS('Faturamento SP3'!$J$2:$J$692,'Faturamento SP3'!$D$2:$D$692,'Infos Relatório'!$B$84,'Faturamento SP3'!$E$2:$E$692,'Infos Relatório'!$B143,'Faturamento SP3'!$Z$2:$Z$692,'Infos Relatório'!AS$1)</f>
        <v>0</v>
      </c>
      <c r="AV143" s="14">
        <f>SUMIFS('Faturamento SP3'!$O$2:$O$692,'Faturamento SP3'!$D$2:$D$692,'Infos Relatório'!$B$84,'Faturamento SP3'!$E$2:$E$692,'Infos Relatório'!$B143,'Faturamento SP3'!$Z$2:$Z$692,'Infos Relatório'!AS$1,'Faturamento SP3'!$T$2:$T$692,"Sim")+SUMIFS('Faturamento SP3'!$P$2:$P$692,'Faturamento SP3'!$D$2:$D$692,'Infos Relatório'!$B$84,'Faturamento SP3'!$E$2:$E$692,'Infos Relatório'!$B143,'Faturamento SP3'!$Z$2:$Z$692,'Infos Relatório'!AS$1,'Faturamento SP3'!$T$2:$T$692,"Sim")</f>
        <v>0</v>
      </c>
      <c r="AW143" s="27" t="e">
        <f t="shared" si="44"/>
        <v>#DIV/0!</v>
      </c>
      <c r="AX143" s="24">
        <f>SUMIFS('Faturamento SP3'!$H$2:$H$692,'Faturamento SP3'!$D$2:$D$692,'Infos Relatório'!$B$84,'Faturamento SP3'!$E$2:$E$692,'Infos Relatório'!$B143,'Faturamento SP3'!$Z$2:$Z$692,'Infos Relatório'!AS$1)</f>
        <v>0</v>
      </c>
      <c r="AY143" s="23">
        <f>COUNTIFS('Faturamento SP3'!$D$2:$D$692,'Infos Relatório'!$B$84,'Faturamento SP3'!$E$2:$E$692,'Infos Relatório'!$B143,'Faturamento SP3'!$Z$2:$Z$692,'Infos Relatório'!AY$1)</f>
        <v>0</v>
      </c>
      <c r="AZ143" s="13">
        <f>SUMIFS('Faturamento SP3'!$G$2:$G$692,'Faturamento SP3'!$D$2:$D$692,'Infos Relatório'!$B$84,'Faturamento SP3'!$E$2:$E$692,'Infos Relatório'!$B143,'Faturamento SP3'!$Z$2:$Z$692,'Infos Relatório'!AY$1)</f>
        <v>0</v>
      </c>
      <c r="BA143" s="13">
        <f>SUMIFS('Faturamento SP3'!$J$2:$J$692,'Faturamento SP3'!$D$2:$D$692,'Infos Relatório'!$B$84,'Faturamento SP3'!$E$2:$E$692,'Infos Relatório'!$B143,'Faturamento SP3'!$Z$2:$Z$692,'Infos Relatório'!AY$1)</f>
        <v>0</v>
      </c>
      <c r="BB143" s="14">
        <f>SUMIFS('Faturamento SP3'!$O$2:$O$692,'Faturamento SP3'!$D$2:$D$692,'Infos Relatório'!$B$84,'Faturamento SP3'!$E$2:$E$692,'Infos Relatório'!$B143,'Faturamento SP3'!$Z$2:$Z$692,'Infos Relatório'!AY$1,'Faturamento SP3'!$T$2:$T$692,"Sim")+SUMIFS('Faturamento SP3'!$P$2:$P$692,'Faturamento SP3'!$D$2:$D$692,'Infos Relatório'!$B$84,'Faturamento SP3'!$E$2:$E$692,'Infos Relatório'!$B143,'Faturamento SP3'!$Z$2:$Z$692,'Infos Relatório'!AY$1,'Faturamento SP3'!$T$2:$T$692,"Sim")</f>
        <v>0</v>
      </c>
      <c r="BC143" s="27" t="e">
        <f t="shared" si="45"/>
        <v>#DIV/0!</v>
      </c>
      <c r="BD143" s="24">
        <f>SUMIFS('Faturamento SP3'!$H$2:$H$692,'Faturamento SP3'!$D$2:$D$692,'Infos Relatório'!$B$84,'Faturamento SP3'!$E$2:$E$692,'Infos Relatório'!$B143,'Faturamento SP3'!$Z$2:$Z$692,'Infos Relatório'!AY$1)</f>
        <v>0</v>
      </c>
      <c r="BE143" s="23">
        <f>COUNTIFS('Faturamento SP3'!$D$2:$D$692,'Infos Relatório'!$B$84,'Faturamento SP3'!$E$2:$E$692,'Infos Relatório'!$B143,'Faturamento SP3'!$Z$2:$Z$692,'Infos Relatório'!BE$1)</f>
        <v>0</v>
      </c>
      <c r="BF143" s="13">
        <f>SUMIFS('Faturamento SP3'!$G$2:$G$692,'Faturamento SP3'!$D$2:$D$692,'Infos Relatório'!$B$84,'Faturamento SP3'!$E$2:$E$692,'Infos Relatório'!$B143,'Faturamento SP3'!$Z$2:$Z$692,'Infos Relatório'!BE$1)</f>
        <v>0</v>
      </c>
      <c r="BG143" s="13">
        <f>SUMIFS('Faturamento SP3'!$J$2:$J$692,'Faturamento SP3'!$D$2:$D$692,'Infos Relatório'!$B$84,'Faturamento SP3'!$E$2:$E$692,'Infos Relatório'!$B143,'Faturamento SP3'!$Z$2:$Z$692,'Infos Relatório'!BE$1)</f>
        <v>0</v>
      </c>
      <c r="BH143" s="14">
        <f>SUMIFS('Faturamento SP3'!$O$2:$O$692,'Faturamento SP3'!$D$2:$D$692,'Infos Relatório'!$B$84,'Faturamento SP3'!$E$2:$E$692,'Infos Relatório'!$B143,'Faturamento SP3'!$Z$2:$Z$692,'Infos Relatório'!BE$1,'Faturamento SP3'!$T$2:$T$692,"Sim")+SUMIFS('Faturamento SP3'!$P$2:$P$692,'Faturamento SP3'!$D$2:$D$692,'Infos Relatório'!$B$84,'Faturamento SP3'!$E$2:$E$692,'Infos Relatório'!$B143,'Faturamento SP3'!$Z$2:$Z$692,'Infos Relatório'!BE$1,'Faturamento SP3'!$T$2:$T$692,"Sim")</f>
        <v>0</v>
      </c>
      <c r="BI143" s="27" t="e">
        <f t="shared" si="46"/>
        <v>#DIV/0!</v>
      </c>
      <c r="BJ143" s="24">
        <f>SUMIFS('Faturamento SP3'!$H$2:$H$692,'Faturamento SP3'!$D$2:$D$692,'Infos Relatório'!$B$84,'Faturamento SP3'!$E$2:$E$692,'Infos Relatório'!$B143,'Faturamento SP3'!$Z$2:$Z$692,'Infos Relatório'!BE$1)</f>
        <v>0</v>
      </c>
      <c r="BK143" s="23">
        <f>COUNTIFS('Faturamento SP3'!$D$2:$D$692,'Infos Relatório'!$B$84,'Faturamento SP3'!$E$2:$E$692,'Infos Relatório'!$B143,'Faturamento SP3'!$Z$2:$Z$692,'Infos Relatório'!BK$1)</f>
        <v>0</v>
      </c>
      <c r="BL143" s="13">
        <f>SUMIFS('Faturamento SP3'!$G$2:$G$692,'Faturamento SP3'!$D$2:$D$692,'Infos Relatório'!$B$84,'Faturamento SP3'!$E$2:$E$692,'Infos Relatório'!$B143,'Faturamento SP3'!$Z$2:$Z$692,'Infos Relatório'!BK$1)</f>
        <v>0</v>
      </c>
      <c r="BM143" s="13">
        <f>SUMIFS('Faturamento SP3'!$J$2:$J$692,'Faturamento SP3'!$D$2:$D$692,'Infos Relatório'!$B$84,'Faturamento SP3'!$E$2:$E$692,'Infos Relatório'!$B143,'Faturamento SP3'!$Z$2:$Z$692,'Infos Relatório'!BK$1)</f>
        <v>0</v>
      </c>
      <c r="BN143" s="14">
        <f>SUMIFS('Faturamento SP3'!$O$2:$O$692,'Faturamento SP3'!$D$2:$D$692,'Infos Relatório'!$B$84,'Faturamento SP3'!$E$2:$E$692,'Infos Relatório'!$B143,'Faturamento SP3'!$Z$2:$Z$692,'Infos Relatório'!BK$1,'Faturamento SP3'!$T$2:$T$692,"Sim")+SUMIFS('Faturamento SP3'!$P$2:$P$692,'Faturamento SP3'!$D$2:$D$692,'Infos Relatório'!$B$84,'Faturamento SP3'!$E$2:$E$692,'Infos Relatório'!$B143,'Faturamento SP3'!$Z$2:$Z$692,'Infos Relatório'!BK$1,'Faturamento SP3'!$T$2:$T$692,"Sim")</f>
        <v>0</v>
      </c>
      <c r="BO143" s="27" t="e">
        <f t="shared" si="47"/>
        <v>#DIV/0!</v>
      </c>
      <c r="BP143" s="24">
        <f>SUMIFS('Faturamento SP3'!$H$2:$H$692,'Faturamento SP3'!$D$2:$D$692,'Infos Relatório'!$B$84,'Faturamento SP3'!$E$2:$E$692,'Infos Relatório'!$B143,'Faturamento SP3'!$Z$2:$Z$692,'Infos Relatório'!BK$1)</f>
        <v>0</v>
      </c>
      <c r="BQ143" s="23">
        <f>COUNTIFS('Faturamento SP3'!$D$2:$D$692,'Infos Relatório'!$B$84,'Faturamento SP3'!$E$2:$E$692,'Infos Relatório'!$B143,'Faturamento SP3'!$Z$2:$Z$692,'Infos Relatório'!BQ$1)</f>
        <v>0</v>
      </c>
      <c r="BR143" s="13">
        <f>SUMIFS('Faturamento SP3'!$G$2:$G$692,'Faturamento SP3'!$D$2:$D$692,'Infos Relatório'!$B$84,'Faturamento SP3'!$E$2:$E$692,'Infos Relatório'!$B143,'Faturamento SP3'!$Z$2:$Z$692,'Infos Relatório'!BQ$1)</f>
        <v>0</v>
      </c>
      <c r="BS143" s="13">
        <f>SUMIFS('Faturamento SP3'!$J$2:$J$692,'Faturamento SP3'!$D$2:$D$692,'Infos Relatório'!$B$84,'Faturamento SP3'!$E$2:$E$692,'Infos Relatório'!$B143,'Faturamento SP3'!$Z$2:$Z$692,'Infos Relatório'!BQ$1)</f>
        <v>0</v>
      </c>
      <c r="BT143" s="14">
        <f>SUMIFS('Faturamento SP3'!$O$2:$O$692,'Faturamento SP3'!$D$2:$D$692,'Infos Relatório'!$B$84,'Faturamento SP3'!$E$2:$E$692,'Infos Relatório'!$B143,'Faturamento SP3'!$Z$2:$Z$692,'Infos Relatório'!BQ$1,'Faturamento SP3'!$T$2:$T$692,"Sim")+SUMIFS('Faturamento SP3'!$P$2:$P$692,'Faturamento SP3'!$D$2:$D$692,'Infos Relatório'!$B$84,'Faturamento SP3'!$E$2:$E$692,'Infos Relatório'!$B143,'Faturamento SP3'!$Z$2:$Z$692,'Infos Relatório'!BQ$1,'Faturamento SP3'!$T$2:$T$692,"Sim")</f>
        <v>0</v>
      </c>
      <c r="BU143" s="27" t="e">
        <f t="shared" si="48"/>
        <v>#DIV/0!</v>
      </c>
      <c r="BV143" s="24">
        <f>SUMIFS('Faturamento SP3'!$H$2:$H$692,'Faturamento SP3'!$D$2:$D$692,'Infos Relatório'!$B$84,'Faturamento SP3'!$E$2:$E$692,'Infos Relatório'!$B143,'Faturamento SP3'!$Z$2:$Z$692,'Infos Relatório'!BQ$1)</f>
        <v>0</v>
      </c>
    </row>
    <row r="144" spans="2:74">
      <c r="B144" s="17" t="s">
        <v>66</v>
      </c>
      <c r="C144" s="23">
        <f>COUNTIFS('Faturamento SP3'!$D$2:$D$692,'Infos Relatório'!$B$84,'Faturamento SP3'!$E$2:$E$692,'Infos Relatório'!$B144,'Faturamento SP3'!$Z$2:$Z$692,'Infos Relatório'!C$1)</f>
        <v>0</v>
      </c>
      <c r="D144" s="13">
        <f>SUMIFS('Faturamento SP3'!$G$2:$G$692,'Faturamento SP3'!$D$2:$D$692,'Infos Relatório'!$B$84,'Faturamento SP3'!$E$2:$E$692,'Infos Relatório'!$B144,'Faturamento SP3'!$Z$2:$Z$692,'Infos Relatório'!C$1)</f>
        <v>0</v>
      </c>
      <c r="E144" s="13">
        <f>SUMIFS('Faturamento SP3'!$J$2:$J$692,'Faturamento SP3'!$D$2:$D$692,'Infos Relatório'!$B$84,'Faturamento SP3'!$E$2:$E$692,'Infos Relatório'!$B144,'Faturamento SP3'!$Z$2:$Z$692,'Infos Relatório'!C$1)</f>
        <v>0</v>
      </c>
      <c r="F144" s="14">
        <f>SUMIFS('Faturamento SP3'!$O$2:$O$692,'Faturamento SP3'!$D$2:$D$692,'Infos Relatório'!$B$84,'Faturamento SP3'!$E$2:$E$692,'Infos Relatório'!$B144,'Faturamento SP3'!$Z$2:$Z$692,'Infos Relatório'!C$1,'Faturamento SP3'!$T$2:$T$692,"Sim")+SUMIFS('Faturamento SP3'!$P$2:$P$692,'Faturamento SP3'!$D$2:$D$692,'Infos Relatório'!$B$84,'Faturamento SP3'!$E$2:$E$692,'Infos Relatório'!$B144,'Faturamento SP3'!$Z$2:$Z$692,'Infos Relatório'!C$1,'Faturamento SP3'!$T$2:$T$692,"Sim")</f>
        <v>0</v>
      </c>
      <c r="G144" s="27" t="e">
        <f t="shared" si="37"/>
        <v>#DIV/0!</v>
      </c>
      <c r="H144" s="24">
        <f>SUMIFS('Faturamento SP3'!$H$2:$H$692,'Faturamento SP3'!$D$2:$D$692,'Infos Relatório'!$B$84,'Faturamento SP3'!$E$2:$E$692,'Infos Relatório'!$B144,'Faturamento SP3'!$Z$2:$Z$692,'Infos Relatório'!C$1)</f>
        <v>0</v>
      </c>
      <c r="I144" s="23">
        <f>COUNTIFS('Faturamento SP3'!$D$2:$D$692,'Infos Relatório'!$B$84,'Faturamento SP3'!$E$2:$E$692,'Infos Relatório'!$B144,'Faturamento SP3'!$Z$2:$Z$692,'Infos Relatório'!I$1)</f>
        <v>0</v>
      </c>
      <c r="J144" s="13">
        <f>SUMIFS('Faturamento SP3'!$G$2:$G$692,'Faturamento SP3'!$D$2:$D$692,'Infos Relatório'!$B$84,'Faturamento SP3'!$E$2:$E$692,'Infos Relatório'!$B144,'Faturamento SP3'!$Z$2:$Z$692,'Infos Relatório'!I$1)</f>
        <v>0</v>
      </c>
      <c r="K144" s="13">
        <f>SUMIFS('Faturamento SP3'!$J$2:$J$692,'Faturamento SP3'!$D$2:$D$692,'Infos Relatório'!$B$84,'Faturamento SP3'!$E$2:$E$692,'Infos Relatório'!$B144,'Faturamento SP3'!$Z$2:$Z$692,'Infos Relatório'!I$1)</f>
        <v>0</v>
      </c>
      <c r="L144" s="14">
        <f>SUMIFS('Faturamento SP3'!$O$2:$O$692,'Faturamento SP3'!$D$2:$D$692,'Infos Relatório'!$B$84,'Faturamento SP3'!$E$2:$E$692,'Infos Relatório'!$B144,'Faturamento SP3'!$Z$2:$Z$692,'Infos Relatório'!I$1,'Faturamento SP3'!$T$2:$T$692,"Sim")+SUMIFS('Faturamento SP3'!$P$2:$P$692,'Faturamento SP3'!$D$2:$D$692,'Infos Relatório'!$B$84,'Faturamento SP3'!$E$2:$E$692,'Infos Relatório'!$B144,'Faturamento SP3'!$Z$2:$Z$692,'Infos Relatório'!I$1,'Faturamento SP3'!$T$2:$T$692,"Sim")</f>
        <v>0</v>
      </c>
      <c r="M144" s="27" t="e">
        <f t="shared" si="38"/>
        <v>#DIV/0!</v>
      </c>
      <c r="N144" s="24">
        <f>SUMIFS('Faturamento SP3'!$H$2:$H$692,'Faturamento SP3'!$D$2:$D$692,'Infos Relatório'!$B$84,'Faturamento SP3'!$E$2:$E$692,'Infos Relatório'!$B144,'Faturamento SP3'!$Z$2:$Z$692,'Infos Relatório'!I$1)</f>
        <v>0</v>
      </c>
      <c r="O144" s="23">
        <f>COUNTIFS('Faturamento SP3'!$D$2:$D$692,'Infos Relatório'!$B$84,'Faturamento SP3'!$E$2:$E$692,'Infos Relatório'!$B144,'Faturamento SP3'!$Z$2:$Z$692,'Infos Relatório'!O$1)</f>
        <v>0</v>
      </c>
      <c r="P144" s="13">
        <f>SUMIFS('Faturamento SP3'!$G$2:$G$692,'Faturamento SP3'!$D$2:$D$692,'Infos Relatório'!$B$84,'Faturamento SP3'!$E$2:$E$692,'Infos Relatório'!$B144,'Faturamento SP3'!$Z$2:$Z$692,'Infos Relatório'!O$1)</f>
        <v>0</v>
      </c>
      <c r="Q144" s="13">
        <f>SUMIFS('Faturamento SP3'!$J$2:$J$692,'Faturamento SP3'!$D$2:$D$692,'Infos Relatório'!$B$84,'Faturamento SP3'!$E$2:$E$692,'Infos Relatório'!$B144,'Faturamento SP3'!$Z$2:$Z$692,'Infos Relatório'!O$1)</f>
        <v>0</v>
      </c>
      <c r="R144" s="14">
        <f>SUMIFS('Faturamento SP3'!$O$2:$O$692,'Faturamento SP3'!$D$2:$D$692,'Infos Relatório'!$B$84,'Faturamento SP3'!$E$2:$E$692,'Infos Relatório'!$B144,'Faturamento SP3'!$Z$2:$Z$692,'Infos Relatório'!O$1,'Faturamento SP3'!$T$2:$T$692,"Sim")+SUMIFS('Faturamento SP3'!$P$2:$P$692,'Faturamento SP3'!$D$2:$D$692,'Infos Relatório'!$B$84,'Faturamento SP3'!$E$2:$E$692,'Infos Relatório'!$B144,'Faturamento SP3'!$Z$2:$Z$692,'Infos Relatório'!O$1,'Faturamento SP3'!$T$2:$T$692,"Sim")</f>
        <v>0</v>
      </c>
      <c r="S144" s="27" t="e">
        <f t="shared" si="39"/>
        <v>#DIV/0!</v>
      </c>
      <c r="T144" s="24">
        <f>SUMIFS('Faturamento SP3'!$H$2:$H$692,'Faturamento SP3'!$D$2:$D$692,'Infos Relatório'!$B$84,'Faturamento SP3'!$E$2:$E$692,'Infos Relatório'!$B144,'Faturamento SP3'!$Z$2:$Z$692,'Infos Relatório'!O$1)</f>
        <v>0</v>
      </c>
      <c r="U144" s="23">
        <f>COUNTIFS('Faturamento SP3'!$D$2:$D$692,'Infos Relatório'!$B$84,'Faturamento SP3'!$E$2:$E$692,'Infos Relatório'!$B144,'Faturamento SP3'!$Z$2:$Z$692,'Infos Relatório'!U$1)</f>
        <v>0</v>
      </c>
      <c r="V144" s="13">
        <f>SUMIFS('Faturamento SP3'!$G$2:$G$692,'Faturamento SP3'!$D$2:$D$692,'Infos Relatório'!$B$84,'Faturamento SP3'!$E$2:$E$692,'Infos Relatório'!$B144,'Faturamento SP3'!$Z$2:$Z$692,'Infos Relatório'!U$1)</f>
        <v>0</v>
      </c>
      <c r="W144" s="13">
        <f>SUMIFS('Faturamento SP3'!$J$2:$J$692,'Faturamento SP3'!$D$2:$D$692,'Infos Relatório'!$B$84,'Faturamento SP3'!$E$2:$E$692,'Infos Relatório'!$B144,'Faturamento SP3'!$Z$2:$Z$692,'Infos Relatório'!U$1)</f>
        <v>0</v>
      </c>
      <c r="X144" s="14">
        <f>SUMIFS('Faturamento SP3'!$O$2:$O$692,'Faturamento SP3'!$D$2:$D$692,'Infos Relatório'!$B$84,'Faturamento SP3'!$E$2:$E$692,'Infos Relatório'!$B144,'Faturamento SP3'!$Z$2:$Z$692,'Infos Relatório'!U$1,'Faturamento SP3'!$T$2:$T$692,"Sim")+SUMIFS('Faturamento SP3'!$P$2:$P$692,'Faturamento SP3'!$D$2:$D$692,'Infos Relatório'!$B$84,'Faturamento SP3'!$E$2:$E$692,'Infos Relatório'!$B144,'Faturamento SP3'!$Z$2:$Z$692,'Infos Relatório'!U$1,'Faturamento SP3'!$T$2:$T$692,"Sim")</f>
        <v>0</v>
      </c>
      <c r="Y144" s="27" t="e">
        <f t="shared" si="40"/>
        <v>#DIV/0!</v>
      </c>
      <c r="Z144" s="24">
        <f>SUMIFS('Faturamento SP3'!$H$2:$H$692,'Faturamento SP3'!$D$2:$D$692,'Infos Relatório'!$B$84,'Faturamento SP3'!$E$2:$E$692,'Infos Relatório'!$B144,'Faturamento SP3'!$Z$2:$Z$692,'Infos Relatório'!U$1)</f>
        <v>0</v>
      </c>
      <c r="AA144" s="23">
        <f>COUNTIFS('Faturamento SP3'!$D$2:$D$692,'Infos Relatório'!$B$84,'Faturamento SP3'!$E$2:$E$692,'Infos Relatório'!$B144,'Faturamento SP3'!$Z$2:$Z$692,'Infos Relatório'!AA$1)</f>
        <v>0</v>
      </c>
      <c r="AB144" s="13">
        <f>SUMIFS('Faturamento SP3'!$G$2:$G$692,'Faturamento SP3'!$D$2:$D$692,'Infos Relatório'!$B$84,'Faturamento SP3'!$E$2:$E$692,'Infos Relatório'!$B144,'Faturamento SP3'!$Z$2:$Z$692,'Infos Relatório'!AA$1)</f>
        <v>0</v>
      </c>
      <c r="AC144" s="13">
        <f>SUMIFS('Faturamento SP3'!$J$2:$J$692,'Faturamento SP3'!$D$2:$D$692,'Infos Relatório'!$B$84,'Faturamento SP3'!$E$2:$E$692,'Infos Relatório'!$B144,'Faturamento SP3'!$Z$2:$Z$692,'Infos Relatório'!AA$1)</f>
        <v>0</v>
      </c>
      <c r="AD144" s="14">
        <f>SUMIFS('Faturamento SP3'!$O$2:$O$692,'Faturamento SP3'!$D$2:$D$692,'Infos Relatório'!$B$84,'Faturamento SP3'!$E$2:$E$692,'Infos Relatório'!$B144,'Faturamento SP3'!$Z$2:$Z$692,'Infos Relatório'!AA$1,'Faturamento SP3'!$T$2:$T$692,"Sim")+SUMIFS('Faturamento SP3'!$P$2:$P$692,'Faturamento SP3'!$D$2:$D$692,'Infos Relatório'!$B$84,'Faturamento SP3'!$E$2:$E$692,'Infos Relatório'!$B144,'Faturamento SP3'!$Z$2:$Z$692,'Infos Relatório'!AA$1,'Faturamento SP3'!$T$2:$T$692,"Sim")</f>
        <v>0</v>
      </c>
      <c r="AE144" s="27" t="e">
        <f t="shared" si="41"/>
        <v>#DIV/0!</v>
      </c>
      <c r="AF144" s="24">
        <f>SUMIFS('Faturamento SP3'!$H$2:$H$692,'Faturamento SP3'!$D$2:$D$692,'Infos Relatório'!$B$84,'Faturamento SP3'!$E$2:$E$692,'Infos Relatório'!$B144,'Faturamento SP3'!$Z$2:$Z$692,'Infos Relatório'!AA$1)</f>
        <v>0</v>
      </c>
      <c r="AG144" s="23">
        <f>COUNTIFS('Faturamento SP3'!$D$2:$D$692,'Infos Relatório'!$B$84,'Faturamento SP3'!$E$2:$E$692,'Infos Relatório'!$B144,'Faturamento SP3'!$Z$2:$Z$692,'Infos Relatório'!AG$1)</f>
        <v>0</v>
      </c>
      <c r="AH144" s="13">
        <f>SUMIFS('Faturamento SP3'!$G$2:$G$692,'Faturamento SP3'!$D$2:$D$692,'Infos Relatório'!$B$84,'Faturamento SP3'!$E$2:$E$692,'Infos Relatório'!$B144,'Faturamento SP3'!$Z$2:$Z$692,'Infos Relatório'!AG$1)</f>
        <v>0</v>
      </c>
      <c r="AI144" s="13">
        <f>SUMIFS('Faturamento SP3'!$J$2:$J$692,'Faturamento SP3'!$D$2:$D$692,'Infos Relatório'!$B$84,'Faturamento SP3'!$E$2:$E$692,'Infos Relatório'!$B144,'Faturamento SP3'!$Z$2:$Z$692,'Infos Relatório'!AG$1)</f>
        <v>0</v>
      </c>
      <c r="AJ144" s="14">
        <f>SUMIFS('Faturamento SP3'!$O$2:$O$692,'Faturamento SP3'!$D$2:$D$692,'Infos Relatório'!$B$84,'Faturamento SP3'!$E$2:$E$692,'Infos Relatório'!$B144,'Faturamento SP3'!$Z$2:$Z$692,'Infos Relatório'!AG$1,'Faturamento SP3'!$T$2:$T$692,"Sim")+SUMIFS('Faturamento SP3'!$P$2:$P$692,'Faturamento SP3'!$D$2:$D$692,'Infos Relatório'!$B$84,'Faturamento SP3'!$E$2:$E$692,'Infos Relatório'!$B144,'Faturamento SP3'!$Z$2:$Z$692,'Infos Relatório'!AG$1,'Faturamento SP3'!$T$2:$T$692,"Sim")</f>
        <v>0</v>
      </c>
      <c r="AK144" s="27" t="e">
        <f t="shared" si="42"/>
        <v>#DIV/0!</v>
      </c>
      <c r="AL144" s="24">
        <f>SUMIFS('Faturamento SP3'!$H$2:$H$692,'Faturamento SP3'!$D$2:$D$692,'Infos Relatório'!$B$84,'Faturamento SP3'!$E$2:$E$692,'Infos Relatório'!$B144,'Faturamento SP3'!$Z$2:$Z$692,'Infos Relatório'!AG$1)</f>
        <v>0</v>
      </c>
      <c r="AM144" s="23">
        <f>COUNTIFS('Faturamento SP3'!$D$2:$D$692,'Infos Relatório'!$B$84,'Faturamento SP3'!$E$2:$E$692,'Infos Relatório'!$B144,'Faturamento SP3'!$Z$2:$Z$692,'Infos Relatório'!AM$1)</f>
        <v>0</v>
      </c>
      <c r="AN144" s="13">
        <f>SUMIFS('Faturamento SP3'!$G$2:$G$692,'Faturamento SP3'!$D$2:$D$692,'Infos Relatório'!$B$84,'Faturamento SP3'!$E$2:$E$692,'Infos Relatório'!$B144,'Faturamento SP3'!$Z$2:$Z$692,'Infos Relatório'!AM$1)</f>
        <v>0</v>
      </c>
      <c r="AO144" s="13">
        <f>SUMIFS('Faturamento SP3'!$J$2:$J$692,'Faturamento SP3'!$D$2:$D$692,'Infos Relatório'!$B$84,'Faturamento SP3'!$E$2:$E$692,'Infos Relatório'!$B144,'Faturamento SP3'!$Z$2:$Z$692,'Infos Relatório'!AM$1)</f>
        <v>0</v>
      </c>
      <c r="AP144" s="14">
        <f>SUMIFS('Faturamento SP3'!$O$2:$O$692,'Faturamento SP3'!$D$2:$D$692,'Infos Relatório'!$B$84,'Faturamento SP3'!$E$2:$E$692,'Infos Relatório'!$B144,'Faturamento SP3'!$Z$2:$Z$692,'Infos Relatório'!AM$1,'Faturamento SP3'!$T$2:$T$692,"Sim")+SUMIFS('Faturamento SP3'!$P$2:$P$692,'Faturamento SP3'!$D$2:$D$692,'Infos Relatório'!$B$84,'Faturamento SP3'!$E$2:$E$692,'Infos Relatório'!$B144,'Faturamento SP3'!$Z$2:$Z$692,'Infos Relatório'!AM$1,'Faturamento SP3'!$T$2:$T$692,"Sim")</f>
        <v>0</v>
      </c>
      <c r="AQ144" s="27" t="e">
        <f t="shared" si="43"/>
        <v>#DIV/0!</v>
      </c>
      <c r="AR144" s="24">
        <f>SUMIFS('Faturamento SP3'!$H$2:$H$692,'Faturamento SP3'!$D$2:$D$692,'Infos Relatório'!$B$84,'Faturamento SP3'!$E$2:$E$692,'Infos Relatório'!$B144,'Faturamento SP3'!$Z$2:$Z$692,'Infos Relatório'!AM$1)</f>
        <v>0</v>
      </c>
      <c r="AS144" s="23">
        <f>COUNTIFS('Faturamento SP3'!$D$2:$D$692,'Infos Relatório'!$B$84,'Faturamento SP3'!$E$2:$E$692,'Infos Relatório'!$B144,'Faturamento SP3'!$Z$2:$Z$692,'Infos Relatório'!AS$1)</f>
        <v>0</v>
      </c>
      <c r="AT144" s="13">
        <f>SUMIFS('Faturamento SP3'!$G$2:$G$692,'Faturamento SP3'!$D$2:$D$692,'Infos Relatório'!$B$84,'Faturamento SP3'!$E$2:$E$692,'Infos Relatório'!$B144,'Faturamento SP3'!$Z$2:$Z$692,'Infos Relatório'!AS$1)</f>
        <v>0</v>
      </c>
      <c r="AU144" s="13">
        <f>SUMIFS('Faturamento SP3'!$J$2:$J$692,'Faturamento SP3'!$D$2:$D$692,'Infos Relatório'!$B$84,'Faturamento SP3'!$E$2:$E$692,'Infos Relatório'!$B144,'Faturamento SP3'!$Z$2:$Z$692,'Infos Relatório'!AS$1)</f>
        <v>0</v>
      </c>
      <c r="AV144" s="14">
        <f>SUMIFS('Faturamento SP3'!$O$2:$O$692,'Faturamento SP3'!$D$2:$D$692,'Infos Relatório'!$B$84,'Faturamento SP3'!$E$2:$E$692,'Infos Relatório'!$B144,'Faturamento SP3'!$Z$2:$Z$692,'Infos Relatório'!AS$1,'Faturamento SP3'!$T$2:$T$692,"Sim")+SUMIFS('Faturamento SP3'!$P$2:$P$692,'Faturamento SP3'!$D$2:$D$692,'Infos Relatório'!$B$84,'Faturamento SP3'!$E$2:$E$692,'Infos Relatório'!$B144,'Faturamento SP3'!$Z$2:$Z$692,'Infos Relatório'!AS$1,'Faturamento SP3'!$T$2:$T$692,"Sim")</f>
        <v>0</v>
      </c>
      <c r="AW144" s="27" t="e">
        <f t="shared" si="44"/>
        <v>#DIV/0!</v>
      </c>
      <c r="AX144" s="24">
        <f>SUMIFS('Faturamento SP3'!$H$2:$H$692,'Faturamento SP3'!$D$2:$D$692,'Infos Relatório'!$B$84,'Faturamento SP3'!$E$2:$E$692,'Infos Relatório'!$B144,'Faturamento SP3'!$Z$2:$Z$692,'Infos Relatório'!AS$1)</f>
        <v>0</v>
      </c>
      <c r="AY144" s="23">
        <f>COUNTIFS('Faturamento SP3'!$D$2:$D$692,'Infos Relatório'!$B$84,'Faturamento SP3'!$E$2:$E$692,'Infos Relatório'!$B144,'Faturamento SP3'!$Z$2:$Z$692,'Infos Relatório'!AY$1)</f>
        <v>0</v>
      </c>
      <c r="AZ144" s="13">
        <f>SUMIFS('Faturamento SP3'!$G$2:$G$692,'Faturamento SP3'!$D$2:$D$692,'Infos Relatório'!$B$84,'Faturamento SP3'!$E$2:$E$692,'Infos Relatório'!$B144,'Faturamento SP3'!$Z$2:$Z$692,'Infos Relatório'!AY$1)</f>
        <v>0</v>
      </c>
      <c r="BA144" s="13">
        <f>SUMIFS('Faturamento SP3'!$J$2:$J$692,'Faturamento SP3'!$D$2:$D$692,'Infos Relatório'!$B$84,'Faturamento SP3'!$E$2:$E$692,'Infos Relatório'!$B144,'Faturamento SP3'!$Z$2:$Z$692,'Infos Relatório'!AY$1)</f>
        <v>0</v>
      </c>
      <c r="BB144" s="14">
        <f>SUMIFS('Faturamento SP3'!$O$2:$O$692,'Faturamento SP3'!$D$2:$D$692,'Infos Relatório'!$B$84,'Faturamento SP3'!$E$2:$E$692,'Infos Relatório'!$B144,'Faturamento SP3'!$Z$2:$Z$692,'Infos Relatório'!AY$1,'Faturamento SP3'!$T$2:$T$692,"Sim")+SUMIFS('Faturamento SP3'!$P$2:$P$692,'Faturamento SP3'!$D$2:$D$692,'Infos Relatório'!$B$84,'Faturamento SP3'!$E$2:$E$692,'Infos Relatório'!$B144,'Faturamento SP3'!$Z$2:$Z$692,'Infos Relatório'!AY$1,'Faturamento SP3'!$T$2:$T$692,"Sim")</f>
        <v>0</v>
      </c>
      <c r="BC144" s="27" t="e">
        <f t="shared" si="45"/>
        <v>#DIV/0!</v>
      </c>
      <c r="BD144" s="24">
        <f>SUMIFS('Faturamento SP3'!$H$2:$H$692,'Faturamento SP3'!$D$2:$D$692,'Infos Relatório'!$B$84,'Faturamento SP3'!$E$2:$E$692,'Infos Relatório'!$B144,'Faturamento SP3'!$Z$2:$Z$692,'Infos Relatório'!AY$1)</f>
        <v>0</v>
      </c>
      <c r="BE144" s="23">
        <f>COUNTIFS('Faturamento SP3'!$D$2:$D$692,'Infos Relatório'!$B$84,'Faturamento SP3'!$E$2:$E$692,'Infos Relatório'!$B144,'Faturamento SP3'!$Z$2:$Z$692,'Infos Relatório'!BE$1)</f>
        <v>0</v>
      </c>
      <c r="BF144" s="13">
        <f>SUMIFS('Faturamento SP3'!$G$2:$G$692,'Faturamento SP3'!$D$2:$D$692,'Infos Relatório'!$B$84,'Faturamento SP3'!$E$2:$E$692,'Infos Relatório'!$B144,'Faturamento SP3'!$Z$2:$Z$692,'Infos Relatório'!BE$1)</f>
        <v>0</v>
      </c>
      <c r="BG144" s="13">
        <f>SUMIFS('Faturamento SP3'!$J$2:$J$692,'Faturamento SP3'!$D$2:$D$692,'Infos Relatório'!$B$84,'Faturamento SP3'!$E$2:$E$692,'Infos Relatório'!$B144,'Faturamento SP3'!$Z$2:$Z$692,'Infos Relatório'!BE$1)</f>
        <v>0</v>
      </c>
      <c r="BH144" s="14">
        <f>SUMIFS('Faturamento SP3'!$O$2:$O$692,'Faturamento SP3'!$D$2:$D$692,'Infos Relatório'!$B$84,'Faturamento SP3'!$E$2:$E$692,'Infos Relatório'!$B144,'Faturamento SP3'!$Z$2:$Z$692,'Infos Relatório'!BE$1,'Faturamento SP3'!$T$2:$T$692,"Sim")+SUMIFS('Faturamento SP3'!$P$2:$P$692,'Faturamento SP3'!$D$2:$D$692,'Infos Relatório'!$B$84,'Faturamento SP3'!$E$2:$E$692,'Infos Relatório'!$B144,'Faturamento SP3'!$Z$2:$Z$692,'Infos Relatório'!BE$1,'Faturamento SP3'!$T$2:$T$692,"Sim")</f>
        <v>0</v>
      </c>
      <c r="BI144" s="27" t="e">
        <f t="shared" si="46"/>
        <v>#DIV/0!</v>
      </c>
      <c r="BJ144" s="24">
        <f>SUMIFS('Faturamento SP3'!$H$2:$H$692,'Faturamento SP3'!$D$2:$D$692,'Infos Relatório'!$B$84,'Faturamento SP3'!$E$2:$E$692,'Infos Relatório'!$B144,'Faturamento SP3'!$Z$2:$Z$692,'Infos Relatório'!BE$1)</f>
        <v>0</v>
      </c>
      <c r="BK144" s="23">
        <f>COUNTIFS('Faturamento SP3'!$D$2:$D$692,'Infos Relatório'!$B$84,'Faturamento SP3'!$E$2:$E$692,'Infos Relatório'!$B144,'Faturamento SP3'!$Z$2:$Z$692,'Infos Relatório'!BK$1)</f>
        <v>0</v>
      </c>
      <c r="BL144" s="13">
        <f>SUMIFS('Faturamento SP3'!$G$2:$G$692,'Faturamento SP3'!$D$2:$D$692,'Infos Relatório'!$B$84,'Faturamento SP3'!$E$2:$E$692,'Infos Relatório'!$B144,'Faturamento SP3'!$Z$2:$Z$692,'Infos Relatório'!BK$1)</f>
        <v>0</v>
      </c>
      <c r="BM144" s="13">
        <f>SUMIFS('Faturamento SP3'!$J$2:$J$692,'Faturamento SP3'!$D$2:$D$692,'Infos Relatório'!$B$84,'Faturamento SP3'!$E$2:$E$692,'Infos Relatório'!$B144,'Faturamento SP3'!$Z$2:$Z$692,'Infos Relatório'!BK$1)</f>
        <v>0</v>
      </c>
      <c r="BN144" s="14">
        <f>SUMIFS('Faturamento SP3'!$O$2:$O$692,'Faturamento SP3'!$D$2:$D$692,'Infos Relatório'!$B$84,'Faturamento SP3'!$E$2:$E$692,'Infos Relatório'!$B144,'Faturamento SP3'!$Z$2:$Z$692,'Infos Relatório'!BK$1,'Faturamento SP3'!$T$2:$T$692,"Sim")+SUMIFS('Faturamento SP3'!$P$2:$P$692,'Faturamento SP3'!$D$2:$D$692,'Infos Relatório'!$B$84,'Faturamento SP3'!$E$2:$E$692,'Infos Relatório'!$B144,'Faturamento SP3'!$Z$2:$Z$692,'Infos Relatório'!BK$1,'Faturamento SP3'!$T$2:$T$692,"Sim")</f>
        <v>0</v>
      </c>
      <c r="BO144" s="27" t="e">
        <f t="shared" si="47"/>
        <v>#DIV/0!</v>
      </c>
      <c r="BP144" s="24">
        <f>SUMIFS('Faturamento SP3'!$H$2:$H$692,'Faturamento SP3'!$D$2:$D$692,'Infos Relatório'!$B$84,'Faturamento SP3'!$E$2:$E$692,'Infos Relatório'!$B144,'Faturamento SP3'!$Z$2:$Z$692,'Infos Relatório'!BK$1)</f>
        <v>0</v>
      </c>
      <c r="BQ144" s="23">
        <f>COUNTIFS('Faturamento SP3'!$D$2:$D$692,'Infos Relatório'!$B$84,'Faturamento SP3'!$E$2:$E$692,'Infos Relatório'!$B144,'Faturamento SP3'!$Z$2:$Z$692,'Infos Relatório'!BQ$1)</f>
        <v>0</v>
      </c>
      <c r="BR144" s="13">
        <f>SUMIFS('Faturamento SP3'!$G$2:$G$692,'Faturamento SP3'!$D$2:$D$692,'Infos Relatório'!$B$84,'Faturamento SP3'!$E$2:$E$692,'Infos Relatório'!$B144,'Faturamento SP3'!$Z$2:$Z$692,'Infos Relatório'!BQ$1)</f>
        <v>0</v>
      </c>
      <c r="BS144" s="13">
        <f>SUMIFS('Faturamento SP3'!$J$2:$J$692,'Faturamento SP3'!$D$2:$D$692,'Infos Relatório'!$B$84,'Faturamento SP3'!$E$2:$E$692,'Infos Relatório'!$B144,'Faturamento SP3'!$Z$2:$Z$692,'Infos Relatório'!BQ$1)</f>
        <v>0</v>
      </c>
      <c r="BT144" s="14">
        <f>SUMIFS('Faturamento SP3'!$O$2:$O$692,'Faturamento SP3'!$D$2:$D$692,'Infos Relatório'!$B$84,'Faturamento SP3'!$E$2:$E$692,'Infos Relatório'!$B144,'Faturamento SP3'!$Z$2:$Z$692,'Infos Relatório'!BQ$1,'Faturamento SP3'!$T$2:$T$692,"Sim")+SUMIFS('Faturamento SP3'!$P$2:$P$692,'Faturamento SP3'!$D$2:$D$692,'Infos Relatório'!$B$84,'Faturamento SP3'!$E$2:$E$692,'Infos Relatório'!$B144,'Faturamento SP3'!$Z$2:$Z$692,'Infos Relatório'!BQ$1,'Faturamento SP3'!$T$2:$T$692,"Sim")</f>
        <v>0</v>
      </c>
      <c r="BU144" s="27" t="e">
        <f t="shared" si="48"/>
        <v>#DIV/0!</v>
      </c>
      <c r="BV144" s="24">
        <f>SUMIFS('Faturamento SP3'!$H$2:$H$692,'Faturamento SP3'!$D$2:$D$692,'Infos Relatório'!$B$84,'Faturamento SP3'!$E$2:$E$692,'Infos Relatório'!$B144,'Faturamento SP3'!$Z$2:$Z$692,'Infos Relatório'!BQ$1)</f>
        <v>0</v>
      </c>
    </row>
    <row r="145" spans="2:74">
      <c r="B145" s="17" t="s">
        <v>67</v>
      </c>
      <c r="C145" s="23">
        <f>COUNTIFS('Faturamento SP3'!$D$2:$D$692,'Infos Relatório'!$B$84,'Faturamento SP3'!$E$2:$E$692,'Infos Relatório'!$B145,'Faturamento SP3'!$Z$2:$Z$692,'Infos Relatório'!C$1)</f>
        <v>0</v>
      </c>
      <c r="D145" s="13">
        <f>SUMIFS('Faturamento SP3'!$G$2:$G$692,'Faturamento SP3'!$D$2:$D$692,'Infos Relatório'!$B$84,'Faturamento SP3'!$E$2:$E$692,'Infos Relatório'!$B145,'Faturamento SP3'!$Z$2:$Z$692,'Infos Relatório'!C$1)</f>
        <v>0</v>
      </c>
      <c r="E145" s="13">
        <f>SUMIFS('Faturamento SP3'!$J$2:$J$692,'Faturamento SP3'!$D$2:$D$692,'Infos Relatório'!$B$84,'Faturamento SP3'!$E$2:$E$692,'Infos Relatório'!$B145,'Faturamento SP3'!$Z$2:$Z$692,'Infos Relatório'!C$1)</f>
        <v>0</v>
      </c>
      <c r="F145" s="14">
        <f>SUMIFS('Faturamento SP3'!$O$2:$O$692,'Faturamento SP3'!$D$2:$D$692,'Infos Relatório'!$B$84,'Faturamento SP3'!$E$2:$E$692,'Infos Relatório'!$B145,'Faturamento SP3'!$Z$2:$Z$692,'Infos Relatório'!C$1,'Faturamento SP3'!$T$2:$T$692,"Sim")+SUMIFS('Faturamento SP3'!$P$2:$P$692,'Faturamento SP3'!$D$2:$D$692,'Infos Relatório'!$B$84,'Faturamento SP3'!$E$2:$E$692,'Infos Relatório'!$B145,'Faturamento SP3'!$Z$2:$Z$692,'Infos Relatório'!C$1,'Faturamento SP3'!$T$2:$T$692,"Sim")</f>
        <v>0</v>
      </c>
      <c r="G145" s="27" t="e">
        <f t="shared" si="37"/>
        <v>#DIV/0!</v>
      </c>
      <c r="H145" s="24">
        <f>SUMIFS('Faturamento SP3'!$H$2:$H$692,'Faturamento SP3'!$D$2:$D$692,'Infos Relatório'!$B$84,'Faturamento SP3'!$E$2:$E$692,'Infos Relatório'!$B145,'Faturamento SP3'!$Z$2:$Z$692,'Infos Relatório'!C$1)</f>
        <v>0</v>
      </c>
      <c r="I145" s="23">
        <f>COUNTIFS('Faturamento SP3'!$D$2:$D$692,'Infos Relatório'!$B$84,'Faturamento SP3'!$E$2:$E$692,'Infos Relatório'!$B145,'Faturamento SP3'!$Z$2:$Z$692,'Infos Relatório'!I$1)</f>
        <v>0</v>
      </c>
      <c r="J145" s="13">
        <f>SUMIFS('Faturamento SP3'!$G$2:$G$692,'Faturamento SP3'!$D$2:$D$692,'Infos Relatório'!$B$84,'Faturamento SP3'!$E$2:$E$692,'Infos Relatório'!$B145,'Faturamento SP3'!$Z$2:$Z$692,'Infos Relatório'!I$1)</f>
        <v>0</v>
      </c>
      <c r="K145" s="13">
        <f>SUMIFS('Faturamento SP3'!$J$2:$J$692,'Faturamento SP3'!$D$2:$D$692,'Infos Relatório'!$B$84,'Faturamento SP3'!$E$2:$E$692,'Infos Relatório'!$B145,'Faturamento SP3'!$Z$2:$Z$692,'Infos Relatório'!I$1)</f>
        <v>0</v>
      </c>
      <c r="L145" s="14">
        <f>SUMIFS('Faturamento SP3'!$O$2:$O$692,'Faturamento SP3'!$D$2:$D$692,'Infos Relatório'!$B$84,'Faturamento SP3'!$E$2:$E$692,'Infos Relatório'!$B145,'Faturamento SP3'!$Z$2:$Z$692,'Infos Relatório'!I$1,'Faturamento SP3'!$T$2:$T$692,"Sim")+SUMIFS('Faturamento SP3'!$P$2:$P$692,'Faturamento SP3'!$D$2:$D$692,'Infos Relatório'!$B$84,'Faturamento SP3'!$E$2:$E$692,'Infos Relatório'!$B145,'Faturamento SP3'!$Z$2:$Z$692,'Infos Relatório'!I$1,'Faturamento SP3'!$T$2:$T$692,"Sim")</f>
        <v>0</v>
      </c>
      <c r="M145" s="27" t="e">
        <f t="shared" si="38"/>
        <v>#DIV/0!</v>
      </c>
      <c r="N145" s="24">
        <f>SUMIFS('Faturamento SP3'!$H$2:$H$692,'Faturamento SP3'!$D$2:$D$692,'Infos Relatório'!$B$84,'Faturamento SP3'!$E$2:$E$692,'Infos Relatório'!$B145,'Faturamento SP3'!$Z$2:$Z$692,'Infos Relatório'!I$1)</f>
        <v>0</v>
      </c>
      <c r="O145" s="23">
        <f>COUNTIFS('Faturamento SP3'!$D$2:$D$692,'Infos Relatório'!$B$84,'Faturamento SP3'!$E$2:$E$692,'Infos Relatório'!$B145,'Faturamento SP3'!$Z$2:$Z$692,'Infos Relatório'!O$1)</f>
        <v>0</v>
      </c>
      <c r="P145" s="13">
        <f>SUMIFS('Faturamento SP3'!$G$2:$G$692,'Faturamento SP3'!$D$2:$D$692,'Infos Relatório'!$B$84,'Faturamento SP3'!$E$2:$E$692,'Infos Relatório'!$B145,'Faturamento SP3'!$Z$2:$Z$692,'Infos Relatório'!O$1)</f>
        <v>0</v>
      </c>
      <c r="Q145" s="13">
        <f>SUMIFS('Faturamento SP3'!$J$2:$J$692,'Faturamento SP3'!$D$2:$D$692,'Infos Relatório'!$B$84,'Faturamento SP3'!$E$2:$E$692,'Infos Relatório'!$B145,'Faturamento SP3'!$Z$2:$Z$692,'Infos Relatório'!O$1)</f>
        <v>0</v>
      </c>
      <c r="R145" s="14">
        <f>SUMIFS('Faturamento SP3'!$O$2:$O$692,'Faturamento SP3'!$D$2:$D$692,'Infos Relatório'!$B$84,'Faturamento SP3'!$E$2:$E$692,'Infos Relatório'!$B145,'Faturamento SP3'!$Z$2:$Z$692,'Infos Relatório'!O$1,'Faturamento SP3'!$T$2:$T$692,"Sim")+SUMIFS('Faturamento SP3'!$P$2:$P$692,'Faturamento SP3'!$D$2:$D$692,'Infos Relatório'!$B$84,'Faturamento SP3'!$E$2:$E$692,'Infos Relatório'!$B145,'Faturamento SP3'!$Z$2:$Z$692,'Infos Relatório'!O$1,'Faturamento SP3'!$T$2:$T$692,"Sim")</f>
        <v>0</v>
      </c>
      <c r="S145" s="27" t="e">
        <f t="shared" si="39"/>
        <v>#DIV/0!</v>
      </c>
      <c r="T145" s="24">
        <f>SUMIFS('Faturamento SP3'!$H$2:$H$692,'Faturamento SP3'!$D$2:$D$692,'Infos Relatório'!$B$84,'Faturamento SP3'!$E$2:$E$692,'Infos Relatório'!$B145,'Faturamento SP3'!$Z$2:$Z$692,'Infos Relatório'!O$1)</f>
        <v>0</v>
      </c>
      <c r="U145" s="23">
        <f>COUNTIFS('Faturamento SP3'!$D$2:$D$692,'Infos Relatório'!$B$84,'Faturamento SP3'!$E$2:$E$692,'Infos Relatório'!$B145,'Faturamento SP3'!$Z$2:$Z$692,'Infos Relatório'!U$1)</f>
        <v>0</v>
      </c>
      <c r="V145" s="13">
        <f>SUMIFS('Faturamento SP3'!$G$2:$G$692,'Faturamento SP3'!$D$2:$D$692,'Infos Relatório'!$B$84,'Faturamento SP3'!$E$2:$E$692,'Infos Relatório'!$B145,'Faturamento SP3'!$Z$2:$Z$692,'Infos Relatório'!U$1)</f>
        <v>0</v>
      </c>
      <c r="W145" s="13">
        <f>SUMIFS('Faturamento SP3'!$J$2:$J$692,'Faturamento SP3'!$D$2:$D$692,'Infos Relatório'!$B$84,'Faturamento SP3'!$E$2:$E$692,'Infos Relatório'!$B145,'Faturamento SP3'!$Z$2:$Z$692,'Infos Relatório'!U$1)</f>
        <v>0</v>
      </c>
      <c r="X145" s="14">
        <f>SUMIFS('Faturamento SP3'!$O$2:$O$692,'Faturamento SP3'!$D$2:$D$692,'Infos Relatório'!$B$84,'Faturamento SP3'!$E$2:$E$692,'Infos Relatório'!$B145,'Faturamento SP3'!$Z$2:$Z$692,'Infos Relatório'!U$1,'Faturamento SP3'!$T$2:$T$692,"Sim")+SUMIFS('Faturamento SP3'!$P$2:$P$692,'Faturamento SP3'!$D$2:$D$692,'Infos Relatório'!$B$84,'Faturamento SP3'!$E$2:$E$692,'Infos Relatório'!$B145,'Faturamento SP3'!$Z$2:$Z$692,'Infos Relatório'!U$1,'Faturamento SP3'!$T$2:$T$692,"Sim")</f>
        <v>0</v>
      </c>
      <c r="Y145" s="27" t="e">
        <f t="shared" si="40"/>
        <v>#DIV/0!</v>
      </c>
      <c r="Z145" s="24">
        <f>SUMIFS('Faturamento SP3'!$H$2:$H$692,'Faturamento SP3'!$D$2:$D$692,'Infos Relatório'!$B$84,'Faturamento SP3'!$E$2:$E$692,'Infos Relatório'!$B145,'Faturamento SP3'!$Z$2:$Z$692,'Infos Relatório'!U$1)</f>
        <v>0</v>
      </c>
      <c r="AA145" s="23">
        <f>COUNTIFS('Faturamento SP3'!$D$2:$D$692,'Infos Relatório'!$B$84,'Faturamento SP3'!$E$2:$E$692,'Infos Relatório'!$B145,'Faturamento SP3'!$Z$2:$Z$692,'Infos Relatório'!AA$1)</f>
        <v>0</v>
      </c>
      <c r="AB145" s="13">
        <f>SUMIFS('Faturamento SP3'!$G$2:$G$692,'Faturamento SP3'!$D$2:$D$692,'Infos Relatório'!$B$84,'Faturamento SP3'!$E$2:$E$692,'Infos Relatório'!$B145,'Faturamento SP3'!$Z$2:$Z$692,'Infos Relatório'!AA$1)</f>
        <v>0</v>
      </c>
      <c r="AC145" s="13">
        <f>SUMIFS('Faturamento SP3'!$J$2:$J$692,'Faturamento SP3'!$D$2:$D$692,'Infos Relatório'!$B$84,'Faturamento SP3'!$E$2:$E$692,'Infos Relatório'!$B145,'Faturamento SP3'!$Z$2:$Z$692,'Infos Relatório'!AA$1)</f>
        <v>0</v>
      </c>
      <c r="AD145" s="14">
        <f>SUMIFS('Faturamento SP3'!$O$2:$O$692,'Faturamento SP3'!$D$2:$D$692,'Infos Relatório'!$B$84,'Faturamento SP3'!$E$2:$E$692,'Infos Relatório'!$B145,'Faturamento SP3'!$Z$2:$Z$692,'Infos Relatório'!AA$1,'Faturamento SP3'!$T$2:$T$692,"Sim")+SUMIFS('Faturamento SP3'!$P$2:$P$692,'Faturamento SP3'!$D$2:$D$692,'Infos Relatório'!$B$84,'Faturamento SP3'!$E$2:$E$692,'Infos Relatório'!$B145,'Faturamento SP3'!$Z$2:$Z$692,'Infos Relatório'!AA$1,'Faturamento SP3'!$T$2:$T$692,"Sim")</f>
        <v>0</v>
      </c>
      <c r="AE145" s="27" t="e">
        <f t="shared" si="41"/>
        <v>#DIV/0!</v>
      </c>
      <c r="AF145" s="24">
        <f>SUMIFS('Faturamento SP3'!$H$2:$H$692,'Faturamento SP3'!$D$2:$D$692,'Infos Relatório'!$B$84,'Faturamento SP3'!$E$2:$E$692,'Infos Relatório'!$B145,'Faturamento SP3'!$Z$2:$Z$692,'Infos Relatório'!AA$1)</f>
        <v>0</v>
      </c>
      <c r="AG145" s="23">
        <f>COUNTIFS('Faturamento SP3'!$D$2:$D$692,'Infos Relatório'!$B$84,'Faturamento SP3'!$E$2:$E$692,'Infos Relatório'!$B145,'Faturamento SP3'!$Z$2:$Z$692,'Infos Relatório'!AG$1)</f>
        <v>0</v>
      </c>
      <c r="AH145" s="13">
        <f>SUMIFS('Faturamento SP3'!$G$2:$G$692,'Faturamento SP3'!$D$2:$D$692,'Infos Relatório'!$B$84,'Faturamento SP3'!$E$2:$E$692,'Infos Relatório'!$B145,'Faturamento SP3'!$Z$2:$Z$692,'Infos Relatório'!AG$1)</f>
        <v>0</v>
      </c>
      <c r="AI145" s="13">
        <f>SUMIFS('Faturamento SP3'!$J$2:$J$692,'Faturamento SP3'!$D$2:$D$692,'Infos Relatório'!$B$84,'Faturamento SP3'!$E$2:$E$692,'Infos Relatório'!$B145,'Faturamento SP3'!$Z$2:$Z$692,'Infos Relatório'!AG$1)</f>
        <v>0</v>
      </c>
      <c r="AJ145" s="14">
        <f>SUMIFS('Faturamento SP3'!$O$2:$O$692,'Faturamento SP3'!$D$2:$D$692,'Infos Relatório'!$B$84,'Faturamento SP3'!$E$2:$E$692,'Infos Relatório'!$B145,'Faturamento SP3'!$Z$2:$Z$692,'Infos Relatório'!AG$1,'Faturamento SP3'!$T$2:$T$692,"Sim")+SUMIFS('Faturamento SP3'!$P$2:$P$692,'Faturamento SP3'!$D$2:$D$692,'Infos Relatório'!$B$84,'Faturamento SP3'!$E$2:$E$692,'Infos Relatório'!$B145,'Faturamento SP3'!$Z$2:$Z$692,'Infos Relatório'!AG$1,'Faturamento SP3'!$T$2:$T$692,"Sim")</f>
        <v>0</v>
      </c>
      <c r="AK145" s="27" t="e">
        <f t="shared" si="42"/>
        <v>#DIV/0!</v>
      </c>
      <c r="AL145" s="24">
        <f>SUMIFS('Faturamento SP3'!$H$2:$H$692,'Faturamento SP3'!$D$2:$D$692,'Infos Relatório'!$B$84,'Faturamento SP3'!$E$2:$E$692,'Infos Relatório'!$B145,'Faturamento SP3'!$Z$2:$Z$692,'Infos Relatório'!AG$1)</f>
        <v>0</v>
      </c>
      <c r="AM145" s="23">
        <f>COUNTIFS('Faturamento SP3'!$D$2:$D$692,'Infos Relatório'!$B$84,'Faturamento SP3'!$E$2:$E$692,'Infos Relatório'!$B145,'Faturamento SP3'!$Z$2:$Z$692,'Infos Relatório'!AM$1)</f>
        <v>0</v>
      </c>
      <c r="AN145" s="13">
        <f>SUMIFS('Faturamento SP3'!$G$2:$G$692,'Faturamento SP3'!$D$2:$D$692,'Infos Relatório'!$B$84,'Faturamento SP3'!$E$2:$E$692,'Infos Relatório'!$B145,'Faturamento SP3'!$Z$2:$Z$692,'Infos Relatório'!AM$1)</f>
        <v>0</v>
      </c>
      <c r="AO145" s="13">
        <f>SUMIFS('Faturamento SP3'!$J$2:$J$692,'Faturamento SP3'!$D$2:$D$692,'Infos Relatório'!$B$84,'Faturamento SP3'!$E$2:$E$692,'Infos Relatório'!$B145,'Faturamento SP3'!$Z$2:$Z$692,'Infos Relatório'!AM$1)</f>
        <v>0</v>
      </c>
      <c r="AP145" s="14">
        <f>SUMIFS('Faturamento SP3'!$O$2:$O$692,'Faturamento SP3'!$D$2:$D$692,'Infos Relatório'!$B$84,'Faturamento SP3'!$E$2:$E$692,'Infos Relatório'!$B145,'Faturamento SP3'!$Z$2:$Z$692,'Infos Relatório'!AM$1,'Faturamento SP3'!$T$2:$T$692,"Sim")+SUMIFS('Faturamento SP3'!$P$2:$P$692,'Faturamento SP3'!$D$2:$D$692,'Infos Relatório'!$B$84,'Faturamento SP3'!$E$2:$E$692,'Infos Relatório'!$B145,'Faturamento SP3'!$Z$2:$Z$692,'Infos Relatório'!AM$1,'Faturamento SP3'!$T$2:$T$692,"Sim")</f>
        <v>0</v>
      </c>
      <c r="AQ145" s="27" t="e">
        <f t="shared" si="43"/>
        <v>#DIV/0!</v>
      </c>
      <c r="AR145" s="24">
        <f>SUMIFS('Faturamento SP3'!$H$2:$H$692,'Faturamento SP3'!$D$2:$D$692,'Infos Relatório'!$B$84,'Faturamento SP3'!$E$2:$E$692,'Infos Relatório'!$B145,'Faturamento SP3'!$Z$2:$Z$692,'Infos Relatório'!AM$1)</f>
        <v>0</v>
      </c>
      <c r="AS145" s="23">
        <f>COUNTIFS('Faturamento SP3'!$D$2:$D$692,'Infos Relatório'!$B$84,'Faturamento SP3'!$E$2:$E$692,'Infos Relatório'!$B145,'Faturamento SP3'!$Z$2:$Z$692,'Infos Relatório'!AS$1)</f>
        <v>0</v>
      </c>
      <c r="AT145" s="13">
        <f>SUMIFS('Faturamento SP3'!$G$2:$G$692,'Faturamento SP3'!$D$2:$D$692,'Infos Relatório'!$B$84,'Faturamento SP3'!$E$2:$E$692,'Infos Relatório'!$B145,'Faturamento SP3'!$Z$2:$Z$692,'Infos Relatório'!AS$1)</f>
        <v>0</v>
      </c>
      <c r="AU145" s="13">
        <f>SUMIFS('Faturamento SP3'!$J$2:$J$692,'Faturamento SP3'!$D$2:$D$692,'Infos Relatório'!$B$84,'Faturamento SP3'!$E$2:$E$692,'Infos Relatório'!$B145,'Faturamento SP3'!$Z$2:$Z$692,'Infos Relatório'!AS$1)</f>
        <v>0</v>
      </c>
      <c r="AV145" s="14">
        <f>SUMIFS('Faturamento SP3'!$O$2:$O$692,'Faturamento SP3'!$D$2:$D$692,'Infos Relatório'!$B$84,'Faturamento SP3'!$E$2:$E$692,'Infos Relatório'!$B145,'Faturamento SP3'!$Z$2:$Z$692,'Infos Relatório'!AS$1,'Faturamento SP3'!$T$2:$T$692,"Sim")+SUMIFS('Faturamento SP3'!$P$2:$P$692,'Faturamento SP3'!$D$2:$D$692,'Infos Relatório'!$B$84,'Faturamento SP3'!$E$2:$E$692,'Infos Relatório'!$B145,'Faturamento SP3'!$Z$2:$Z$692,'Infos Relatório'!AS$1,'Faturamento SP3'!$T$2:$T$692,"Sim")</f>
        <v>0</v>
      </c>
      <c r="AW145" s="27" t="e">
        <f t="shared" si="44"/>
        <v>#DIV/0!</v>
      </c>
      <c r="AX145" s="24">
        <f>SUMIFS('Faturamento SP3'!$H$2:$H$692,'Faturamento SP3'!$D$2:$D$692,'Infos Relatório'!$B$84,'Faturamento SP3'!$E$2:$E$692,'Infos Relatório'!$B145,'Faturamento SP3'!$Z$2:$Z$692,'Infos Relatório'!AS$1)</f>
        <v>0</v>
      </c>
      <c r="AY145" s="23">
        <f>COUNTIFS('Faturamento SP3'!$D$2:$D$692,'Infos Relatório'!$B$84,'Faturamento SP3'!$E$2:$E$692,'Infos Relatório'!$B145,'Faturamento SP3'!$Z$2:$Z$692,'Infos Relatório'!AY$1)</f>
        <v>0</v>
      </c>
      <c r="AZ145" s="13">
        <f>SUMIFS('Faturamento SP3'!$G$2:$G$692,'Faturamento SP3'!$D$2:$D$692,'Infos Relatório'!$B$84,'Faturamento SP3'!$E$2:$E$692,'Infos Relatório'!$B145,'Faturamento SP3'!$Z$2:$Z$692,'Infos Relatório'!AY$1)</f>
        <v>0</v>
      </c>
      <c r="BA145" s="13">
        <f>SUMIFS('Faturamento SP3'!$J$2:$J$692,'Faturamento SP3'!$D$2:$D$692,'Infos Relatório'!$B$84,'Faturamento SP3'!$E$2:$E$692,'Infos Relatório'!$B145,'Faturamento SP3'!$Z$2:$Z$692,'Infos Relatório'!AY$1)</f>
        <v>0</v>
      </c>
      <c r="BB145" s="14">
        <f>SUMIFS('Faturamento SP3'!$O$2:$O$692,'Faturamento SP3'!$D$2:$D$692,'Infos Relatório'!$B$84,'Faturamento SP3'!$E$2:$E$692,'Infos Relatório'!$B145,'Faturamento SP3'!$Z$2:$Z$692,'Infos Relatório'!AY$1,'Faturamento SP3'!$T$2:$T$692,"Sim")+SUMIFS('Faturamento SP3'!$P$2:$P$692,'Faturamento SP3'!$D$2:$D$692,'Infos Relatório'!$B$84,'Faturamento SP3'!$E$2:$E$692,'Infos Relatório'!$B145,'Faturamento SP3'!$Z$2:$Z$692,'Infos Relatório'!AY$1,'Faturamento SP3'!$T$2:$T$692,"Sim")</f>
        <v>0</v>
      </c>
      <c r="BC145" s="27" t="e">
        <f t="shared" si="45"/>
        <v>#DIV/0!</v>
      </c>
      <c r="BD145" s="24">
        <f>SUMIFS('Faturamento SP3'!$H$2:$H$692,'Faturamento SP3'!$D$2:$D$692,'Infos Relatório'!$B$84,'Faturamento SP3'!$E$2:$E$692,'Infos Relatório'!$B145,'Faturamento SP3'!$Z$2:$Z$692,'Infos Relatório'!AY$1)</f>
        <v>0</v>
      </c>
      <c r="BE145" s="23">
        <f>COUNTIFS('Faturamento SP3'!$D$2:$D$692,'Infos Relatório'!$B$84,'Faturamento SP3'!$E$2:$E$692,'Infos Relatório'!$B145,'Faturamento SP3'!$Z$2:$Z$692,'Infos Relatório'!BE$1)</f>
        <v>0</v>
      </c>
      <c r="BF145" s="13">
        <f>SUMIFS('Faturamento SP3'!$G$2:$G$692,'Faturamento SP3'!$D$2:$D$692,'Infos Relatório'!$B$84,'Faturamento SP3'!$E$2:$E$692,'Infos Relatório'!$B145,'Faturamento SP3'!$Z$2:$Z$692,'Infos Relatório'!BE$1)</f>
        <v>0</v>
      </c>
      <c r="BG145" s="13">
        <f>SUMIFS('Faturamento SP3'!$J$2:$J$692,'Faturamento SP3'!$D$2:$D$692,'Infos Relatório'!$B$84,'Faturamento SP3'!$E$2:$E$692,'Infos Relatório'!$B145,'Faturamento SP3'!$Z$2:$Z$692,'Infos Relatório'!BE$1)</f>
        <v>0</v>
      </c>
      <c r="BH145" s="14">
        <f>SUMIFS('Faturamento SP3'!$O$2:$O$692,'Faturamento SP3'!$D$2:$D$692,'Infos Relatório'!$B$84,'Faturamento SP3'!$E$2:$E$692,'Infos Relatório'!$B145,'Faturamento SP3'!$Z$2:$Z$692,'Infos Relatório'!BE$1,'Faturamento SP3'!$T$2:$T$692,"Sim")+SUMIFS('Faturamento SP3'!$P$2:$P$692,'Faturamento SP3'!$D$2:$D$692,'Infos Relatório'!$B$84,'Faturamento SP3'!$E$2:$E$692,'Infos Relatório'!$B145,'Faturamento SP3'!$Z$2:$Z$692,'Infos Relatório'!BE$1,'Faturamento SP3'!$T$2:$T$692,"Sim")</f>
        <v>0</v>
      </c>
      <c r="BI145" s="27" t="e">
        <f t="shared" si="46"/>
        <v>#DIV/0!</v>
      </c>
      <c r="BJ145" s="24">
        <f>SUMIFS('Faturamento SP3'!$H$2:$H$692,'Faturamento SP3'!$D$2:$D$692,'Infos Relatório'!$B$84,'Faturamento SP3'!$E$2:$E$692,'Infos Relatório'!$B145,'Faturamento SP3'!$Z$2:$Z$692,'Infos Relatório'!BE$1)</f>
        <v>0</v>
      </c>
      <c r="BK145" s="23">
        <f>COUNTIFS('Faturamento SP3'!$D$2:$D$692,'Infos Relatório'!$B$84,'Faturamento SP3'!$E$2:$E$692,'Infos Relatório'!$B145,'Faturamento SP3'!$Z$2:$Z$692,'Infos Relatório'!BK$1)</f>
        <v>0</v>
      </c>
      <c r="BL145" s="13">
        <f>SUMIFS('Faturamento SP3'!$G$2:$G$692,'Faturamento SP3'!$D$2:$D$692,'Infos Relatório'!$B$84,'Faturamento SP3'!$E$2:$E$692,'Infos Relatório'!$B145,'Faturamento SP3'!$Z$2:$Z$692,'Infos Relatório'!BK$1)</f>
        <v>0</v>
      </c>
      <c r="BM145" s="13">
        <f>SUMIFS('Faturamento SP3'!$J$2:$J$692,'Faturamento SP3'!$D$2:$D$692,'Infos Relatório'!$B$84,'Faturamento SP3'!$E$2:$E$692,'Infos Relatório'!$B145,'Faturamento SP3'!$Z$2:$Z$692,'Infos Relatório'!BK$1)</f>
        <v>0</v>
      </c>
      <c r="BN145" s="14">
        <f>SUMIFS('Faturamento SP3'!$O$2:$O$692,'Faturamento SP3'!$D$2:$D$692,'Infos Relatório'!$B$84,'Faturamento SP3'!$E$2:$E$692,'Infos Relatório'!$B145,'Faturamento SP3'!$Z$2:$Z$692,'Infos Relatório'!BK$1,'Faturamento SP3'!$T$2:$T$692,"Sim")+SUMIFS('Faturamento SP3'!$P$2:$P$692,'Faturamento SP3'!$D$2:$D$692,'Infos Relatório'!$B$84,'Faturamento SP3'!$E$2:$E$692,'Infos Relatório'!$B145,'Faturamento SP3'!$Z$2:$Z$692,'Infos Relatório'!BK$1,'Faturamento SP3'!$T$2:$T$692,"Sim")</f>
        <v>0</v>
      </c>
      <c r="BO145" s="27" t="e">
        <f t="shared" si="47"/>
        <v>#DIV/0!</v>
      </c>
      <c r="BP145" s="24">
        <f>SUMIFS('Faturamento SP3'!$H$2:$H$692,'Faturamento SP3'!$D$2:$D$692,'Infos Relatório'!$B$84,'Faturamento SP3'!$E$2:$E$692,'Infos Relatório'!$B145,'Faturamento SP3'!$Z$2:$Z$692,'Infos Relatório'!BK$1)</f>
        <v>0</v>
      </c>
      <c r="BQ145" s="23">
        <f>COUNTIFS('Faturamento SP3'!$D$2:$D$692,'Infos Relatório'!$B$84,'Faturamento SP3'!$E$2:$E$692,'Infos Relatório'!$B145,'Faturamento SP3'!$Z$2:$Z$692,'Infos Relatório'!BQ$1)</f>
        <v>0</v>
      </c>
      <c r="BR145" s="13">
        <f>SUMIFS('Faturamento SP3'!$G$2:$G$692,'Faturamento SP3'!$D$2:$D$692,'Infos Relatório'!$B$84,'Faturamento SP3'!$E$2:$E$692,'Infos Relatório'!$B145,'Faturamento SP3'!$Z$2:$Z$692,'Infos Relatório'!BQ$1)</f>
        <v>0</v>
      </c>
      <c r="BS145" s="13">
        <f>SUMIFS('Faturamento SP3'!$J$2:$J$692,'Faturamento SP3'!$D$2:$D$692,'Infos Relatório'!$B$84,'Faturamento SP3'!$E$2:$E$692,'Infos Relatório'!$B145,'Faturamento SP3'!$Z$2:$Z$692,'Infos Relatório'!BQ$1)</f>
        <v>0</v>
      </c>
      <c r="BT145" s="14">
        <f>SUMIFS('Faturamento SP3'!$O$2:$O$692,'Faturamento SP3'!$D$2:$D$692,'Infos Relatório'!$B$84,'Faturamento SP3'!$E$2:$E$692,'Infos Relatório'!$B145,'Faturamento SP3'!$Z$2:$Z$692,'Infos Relatório'!BQ$1,'Faturamento SP3'!$T$2:$T$692,"Sim")+SUMIFS('Faturamento SP3'!$P$2:$P$692,'Faturamento SP3'!$D$2:$D$692,'Infos Relatório'!$B$84,'Faturamento SP3'!$E$2:$E$692,'Infos Relatório'!$B145,'Faturamento SP3'!$Z$2:$Z$692,'Infos Relatório'!BQ$1,'Faturamento SP3'!$T$2:$T$692,"Sim")</f>
        <v>0</v>
      </c>
      <c r="BU145" s="27" t="e">
        <f t="shared" si="48"/>
        <v>#DIV/0!</v>
      </c>
      <c r="BV145" s="24">
        <f>SUMIFS('Faturamento SP3'!$H$2:$H$692,'Faturamento SP3'!$D$2:$D$692,'Infos Relatório'!$B$84,'Faturamento SP3'!$E$2:$E$692,'Infos Relatório'!$B145,'Faturamento SP3'!$Z$2:$Z$692,'Infos Relatório'!BQ$1)</f>
        <v>0</v>
      </c>
    </row>
    <row r="146" spans="2:74">
      <c r="B146" s="17" t="s">
        <v>68</v>
      </c>
      <c r="C146" s="23">
        <f>COUNTIFS('Faturamento SP3'!$D$2:$D$692,'Infos Relatório'!$B$84,'Faturamento SP3'!$E$2:$E$692,'Infos Relatório'!$B146,'Faturamento SP3'!$Z$2:$Z$692,'Infos Relatório'!C$1)</f>
        <v>0</v>
      </c>
      <c r="D146" s="13">
        <f>SUMIFS('Faturamento SP3'!$G$2:$G$692,'Faturamento SP3'!$D$2:$D$692,'Infos Relatório'!$B$84,'Faturamento SP3'!$E$2:$E$692,'Infos Relatório'!$B146,'Faturamento SP3'!$Z$2:$Z$692,'Infos Relatório'!C$1)</f>
        <v>0</v>
      </c>
      <c r="E146" s="13">
        <f>SUMIFS('Faturamento SP3'!$J$2:$J$692,'Faturamento SP3'!$D$2:$D$692,'Infos Relatório'!$B$84,'Faturamento SP3'!$E$2:$E$692,'Infos Relatório'!$B146,'Faturamento SP3'!$Z$2:$Z$692,'Infos Relatório'!C$1)</f>
        <v>0</v>
      </c>
      <c r="F146" s="14">
        <f>SUMIFS('Faturamento SP3'!$O$2:$O$692,'Faturamento SP3'!$D$2:$D$692,'Infos Relatório'!$B$84,'Faturamento SP3'!$E$2:$E$692,'Infos Relatório'!$B146,'Faturamento SP3'!$Z$2:$Z$692,'Infos Relatório'!C$1,'Faturamento SP3'!$T$2:$T$692,"Sim")+SUMIFS('Faturamento SP3'!$P$2:$P$692,'Faturamento SP3'!$D$2:$D$692,'Infos Relatório'!$B$84,'Faturamento SP3'!$E$2:$E$692,'Infos Relatório'!$B146,'Faturamento SP3'!$Z$2:$Z$692,'Infos Relatório'!C$1,'Faturamento SP3'!$T$2:$T$692,"Sim")</f>
        <v>0</v>
      </c>
      <c r="G146" s="27" t="e">
        <f t="shared" si="37"/>
        <v>#DIV/0!</v>
      </c>
      <c r="H146" s="24">
        <f>SUMIFS('Faturamento SP3'!$H$2:$H$692,'Faturamento SP3'!$D$2:$D$692,'Infos Relatório'!$B$84,'Faturamento SP3'!$E$2:$E$692,'Infos Relatório'!$B146,'Faturamento SP3'!$Z$2:$Z$692,'Infos Relatório'!C$1)</f>
        <v>0</v>
      </c>
      <c r="I146" s="23">
        <f>COUNTIFS('Faturamento SP3'!$D$2:$D$692,'Infos Relatório'!$B$84,'Faturamento SP3'!$E$2:$E$692,'Infos Relatório'!$B146,'Faturamento SP3'!$Z$2:$Z$692,'Infos Relatório'!I$1)</f>
        <v>0</v>
      </c>
      <c r="J146" s="13">
        <f>SUMIFS('Faturamento SP3'!$G$2:$G$692,'Faturamento SP3'!$D$2:$D$692,'Infos Relatório'!$B$84,'Faturamento SP3'!$E$2:$E$692,'Infos Relatório'!$B146,'Faturamento SP3'!$Z$2:$Z$692,'Infos Relatório'!I$1)</f>
        <v>0</v>
      </c>
      <c r="K146" s="13">
        <f>SUMIFS('Faturamento SP3'!$J$2:$J$692,'Faturamento SP3'!$D$2:$D$692,'Infos Relatório'!$B$84,'Faturamento SP3'!$E$2:$E$692,'Infos Relatório'!$B146,'Faturamento SP3'!$Z$2:$Z$692,'Infos Relatório'!I$1)</f>
        <v>0</v>
      </c>
      <c r="L146" s="14">
        <f>SUMIFS('Faturamento SP3'!$O$2:$O$692,'Faturamento SP3'!$D$2:$D$692,'Infos Relatório'!$B$84,'Faturamento SP3'!$E$2:$E$692,'Infos Relatório'!$B146,'Faturamento SP3'!$Z$2:$Z$692,'Infos Relatório'!I$1,'Faturamento SP3'!$T$2:$T$692,"Sim")+SUMIFS('Faturamento SP3'!$P$2:$P$692,'Faturamento SP3'!$D$2:$D$692,'Infos Relatório'!$B$84,'Faturamento SP3'!$E$2:$E$692,'Infos Relatório'!$B146,'Faturamento SP3'!$Z$2:$Z$692,'Infos Relatório'!I$1,'Faturamento SP3'!$T$2:$T$692,"Sim")</f>
        <v>0</v>
      </c>
      <c r="M146" s="27" t="e">
        <f t="shared" si="38"/>
        <v>#DIV/0!</v>
      </c>
      <c r="N146" s="24">
        <f>SUMIFS('Faturamento SP3'!$H$2:$H$692,'Faturamento SP3'!$D$2:$D$692,'Infos Relatório'!$B$84,'Faturamento SP3'!$E$2:$E$692,'Infos Relatório'!$B146,'Faturamento SP3'!$Z$2:$Z$692,'Infos Relatório'!I$1)</f>
        <v>0</v>
      </c>
      <c r="O146" s="23">
        <f>COUNTIFS('Faturamento SP3'!$D$2:$D$692,'Infos Relatório'!$B$84,'Faturamento SP3'!$E$2:$E$692,'Infos Relatório'!$B146,'Faturamento SP3'!$Z$2:$Z$692,'Infos Relatório'!O$1)</f>
        <v>0</v>
      </c>
      <c r="P146" s="13">
        <f>SUMIFS('Faturamento SP3'!$G$2:$G$692,'Faturamento SP3'!$D$2:$D$692,'Infos Relatório'!$B$84,'Faturamento SP3'!$E$2:$E$692,'Infos Relatório'!$B146,'Faturamento SP3'!$Z$2:$Z$692,'Infos Relatório'!O$1)</f>
        <v>0</v>
      </c>
      <c r="Q146" s="13">
        <f>SUMIFS('Faturamento SP3'!$J$2:$J$692,'Faturamento SP3'!$D$2:$D$692,'Infos Relatório'!$B$84,'Faturamento SP3'!$E$2:$E$692,'Infos Relatório'!$B146,'Faturamento SP3'!$Z$2:$Z$692,'Infos Relatório'!O$1)</f>
        <v>0</v>
      </c>
      <c r="R146" s="14">
        <f>SUMIFS('Faturamento SP3'!$O$2:$O$692,'Faturamento SP3'!$D$2:$D$692,'Infos Relatório'!$B$84,'Faturamento SP3'!$E$2:$E$692,'Infos Relatório'!$B146,'Faturamento SP3'!$Z$2:$Z$692,'Infos Relatório'!O$1,'Faturamento SP3'!$T$2:$T$692,"Sim")+SUMIFS('Faturamento SP3'!$P$2:$P$692,'Faturamento SP3'!$D$2:$D$692,'Infos Relatório'!$B$84,'Faturamento SP3'!$E$2:$E$692,'Infos Relatório'!$B146,'Faturamento SP3'!$Z$2:$Z$692,'Infos Relatório'!O$1,'Faturamento SP3'!$T$2:$T$692,"Sim")</f>
        <v>0</v>
      </c>
      <c r="S146" s="27" t="e">
        <f t="shared" si="39"/>
        <v>#DIV/0!</v>
      </c>
      <c r="T146" s="24">
        <f>SUMIFS('Faturamento SP3'!$H$2:$H$692,'Faturamento SP3'!$D$2:$D$692,'Infos Relatório'!$B$84,'Faturamento SP3'!$E$2:$E$692,'Infos Relatório'!$B146,'Faturamento SP3'!$Z$2:$Z$692,'Infos Relatório'!O$1)</f>
        <v>0</v>
      </c>
      <c r="U146" s="23">
        <f>COUNTIFS('Faturamento SP3'!$D$2:$D$692,'Infos Relatório'!$B$84,'Faturamento SP3'!$E$2:$E$692,'Infos Relatório'!$B146,'Faturamento SP3'!$Z$2:$Z$692,'Infos Relatório'!U$1)</f>
        <v>0</v>
      </c>
      <c r="V146" s="13">
        <f>SUMIFS('Faturamento SP3'!$G$2:$G$692,'Faturamento SP3'!$D$2:$D$692,'Infos Relatório'!$B$84,'Faturamento SP3'!$E$2:$E$692,'Infos Relatório'!$B146,'Faturamento SP3'!$Z$2:$Z$692,'Infos Relatório'!U$1)</f>
        <v>0</v>
      </c>
      <c r="W146" s="13">
        <f>SUMIFS('Faturamento SP3'!$J$2:$J$692,'Faturamento SP3'!$D$2:$D$692,'Infos Relatório'!$B$84,'Faturamento SP3'!$E$2:$E$692,'Infos Relatório'!$B146,'Faturamento SP3'!$Z$2:$Z$692,'Infos Relatório'!U$1)</f>
        <v>0</v>
      </c>
      <c r="X146" s="14">
        <f>SUMIFS('Faturamento SP3'!$O$2:$O$692,'Faturamento SP3'!$D$2:$D$692,'Infos Relatório'!$B$84,'Faturamento SP3'!$E$2:$E$692,'Infos Relatório'!$B146,'Faturamento SP3'!$Z$2:$Z$692,'Infos Relatório'!U$1,'Faturamento SP3'!$T$2:$T$692,"Sim")+SUMIFS('Faturamento SP3'!$P$2:$P$692,'Faturamento SP3'!$D$2:$D$692,'Infos Relatório'!$B$84,'Faturamento SP3'!$E$2:$E$692,'Infos Relatório'!$B146,'Faturamento SP3'!$Z$2:$Z$692,'Infos Relatório'!U$1,'Faturamento SP3'!$T$2:$T$692,"Sim")</f>
        <v>0</v>
      </c>
      <c r="Y146" s="27" t="e">
        <f t="shared" si="40"/>
        <v>#DIV/0!</v>
      </c>
      <c r="Z146" s="24">
        <f>SUMIFS('Faturamento SP3'!$H$2:$H$692,'Faturamento SP3'!$D$2:$D$692,'Infos Relatório'!$B$84,'Faturamento SP3'!$E$2:$E$692,'Infos Relatório'!$B146,'Faturamento SP3'!$Z$2:$Z$692,'Infos Relatório'!U$1)</f>
        <v>0</v>
      </c>
      <c r="AA146" s="23">
        <f>COUNTIFS('Faturamento SP3'!$D$2:$D$692,'Infos Relatório'!$B$84,'Faturamento SP3'!$E$2:$E$692,'Infos Relatório'!$B146,'Faturamento SP3'!$Z$2:$Z$692,'Infos Relatório'!AA$1)</f>
        <v>0</v>
      </c>
      <c r="AB146" s="13">
        <f>SUMIFS('Faturamento SP3'!$G$2:$G$692,'Faturamento SP3'!$D$2:$D$692,'Infos Relatório'!$B$84,'Faturamento SP3'!$E$2:$E$692,'Infos Relatório'!$B146,'Faturamento SP3'!$Z$2:$Z$692,'Infos Relatório'!AA$1)</f>
        <v>0</v>
      </c>
      <c r="AC146" s="13">
        <f>SUMIFS('Faturamento SP3'!$J$2:$J$692,'Faturamento SP3'!$D$2:$D$692,'Infos Relatório'!$B$84,'Faturamento SP3'!$E$2:$E$692,'Infos Relatório'!$B146,'Faturamento SP3'!$Z$2:$Z$692,'Infos Relatório'!AA$1)</f>
        <v>0</v>
      </c>
      <c r="AD146" s="14">
        <f>SUMIFS('Faturamento SP3'!$O$2:$O$692,'Faturamento SP3'!$D$2:$D$692,'Infos Relatório'!$B$84,'Faturamento SP3'!$E$2:$E$692,'Infos Relatório'!$B146,'Faturamento SP3'!$Z$2:$Z$692,'Infos Relatório'!AA$1,'Faturamento SP3'!$T$2:$T$692,"Sim")+SUMIFS('Faturamento SP3'!$P$2:$P$692,'Faturamento SP3'!$D$2:$D$692,'Infos Relatório'!$B$84,'Faturamento SP3'!$E$2:$E$692,'Infos Relatório'!$B146,'Faturamento SP3'!$Z$2:$Z$692,'Infos Relatório'!AA$1,'Faturamento SP3'!$T$2:$T$692,"Sim")</f>
        <v>0</v>
      </c>
      <c r="AE146" s="27" t="e">
        <f t="shared" si="41"/>
        <v>#DIV/0!</v>
      </c>
      <c r="AF146" s="24">
        <f>SUMIFS('Faturamento SP3'!$H$2:$H$692,'Faturamento SP3'!$D$2:$D$692,'Infos Relatório'!$B$84,'Faturamento SP3'!$E$2:$E$692,'Infos Relatório'!$B146,'Faturamento SP3'!$Z$2:$Z$692,'Infos Relatório'!AA$1)</f>
        <v>0</v>
      </c>
      <c r="AG146" s="23">
        <f>COUNTIFS('Faturamento SP3'!$D$2:$D$692,'Infos Relatório'!$B$84,'Faturamento SP3'!$E$2:$E$692,'Infos Relatório'!$B146,'Faturamento SP3'!$Z$2:$Z$692,'Infos Relatório'!AG$1)</f>
        <v>0</v>
      </c>
      <c r="AH146" s="13">
        <f>SUMIFS('Faturamento SP3'!$G$2:$G$692,'Faturamento SP3'!$D$2:$D$692,'Infos Relatório'!$B$84,'Faturamento SP3'!$E$2:$E$692,'Infos Relatório'!$B146,'Faturamento SP3'!$Z$2:$Z$692,'Infos Relatório'!AG$1)</f>
        <v>0</v>
      </c>
      <c r="AI146" s="13">
        <f>SUMIFS('Faturamento SP3'!$J$2:$J$692,'Faturamento SP3'!$D$2:$D$692,'Infos Relatório'!$B$84,'Faturamento SP3'!$E$2:$E$692,'Infos Relatório'!$B146,'Faturamento SP3'!$Z$2:$Z$692,'Infos Relatório'!AG$1)</f>
        <v>0</v>
      </c>
      <c r="AJ146" s="14">
        <f>SUMIFS('Faturamento SP3'!$O$2:$O$692,'Faturamento SP3'!$D$2:$D$692,'Infos Relatório'!$B$84,'Faturamento SP3'!$E$2:$E$692,'Infos Relatório'!$B146,'Faturamento SP3'!$Z$2:$Z$692,'Infos Relatório'!AG$1,'Faturamento SP3'!$T$2:$T$692,"Sim")+SUMIFS('Faturamento SP3'!$P$2:$P$692,'Faturamento SP3'!$D$2:$D$692,'Infos Relatório'!$B$84,'Faturamento SP3'!$E$2:$E$692,'Infos Relatório'!$B146,'Faturamento SP3'!$Z$2:$Z$692,'Infos Relatório'!AG$1,'Faturamento SP3'!$T$2:$T$692,"Sim")</f>
        <v>0</v>
      </c>
      <c r="AK146" s="27" t="e">
        <f t="shared" si="42"/>
        <v>#DIV/0!</v>
      </c>
      <c r="AL146" s="24">
        <f>SUMIFS('Faturamento SP3'!$H$2:$H$692,'Faturamento SP3'!$D$2:$D$692,'Infos Relatório'!$B$84,'Faturamento SP3'!$E$2:$E$692,'Infos Relatório'!$B146,'Faturamento SP3'!$Z$2:$Z$692,'Infos Relatório'!AG$1)</f>
        <v>0</v>
      </c>
      <c r="AM146" s="23">
        <f>COUNTIFS('Faturamento SP3'!$D$2:$D$692,'Infos Relatório'!$B$84,'Faturamento SP3'!$E$2:$E$692,'Infos Relatório'!$B146,'Faturamento SP3'!$Z$2:$Z$692,'Infos Relatório'!AM$1)</f>
        <v>0</v>
      </c>
      <c r="AN146" s="13">
        <f>SUMIFS('Faturamento SP3'!$G$2:$G$692,'Faturamento SP3'!$D$2:$D$692,'Infos Relatório'!$B$84,'Faturamento SP3'!$E$2:$E$692,'Infos Relatório'!$B146,'Faturamento SP3'!$Z$2:$Z$692,'Infos Relatório'!AM$1)</f>
        <v>0</v>
      </c>
      <c r="AO146" s="13">
        <f>SUMIFS('Faturamento SP3'!$J$2:$J$692,'Faturamento SP3'!$D$2:$D$692,'Infos Relatório'!$B$84,'Faturamento SP3'!$E$2:$E$692,'Infos Relatório'!$B146,'Faturamento SP3'!$Z$2:$Z$692,'Infos Relatório'!AM$1)</f>
        <v>0</v>
      </c>
      <c r="AP146" s="14">
        <f>SUMIFS('Faturamento SP3'!$O$2:$O$692,'Faturamento SP3'!$D$2:$D$692,'Infos Relatório'!$B$84,'Faturamento SP3'!$E$2:$E$692,'Infos Relatório'!$B146,'Faturamento SP3'!$Z$2:$Z$692,'Infos Relatório'!AM$1,'Faturamento SP3'!$T$2:$T$692,"Sim")+SUMIFS('Faturamento SP3'!$P$2:$P$692,'Faturamento SP3'!$D$2:$D$692,'Infos Relatório'!$B$84,'Faturamento SP3'!$E$2:$E$692,'Infos Relatório'!$B146,'Faturamento SP3'!$Z$2:$Z$692,'Infos Relatório'!AM$1,'Faturamento SP3'!$T$2:$T$692,"Sim")</f>
        <v>0</v>
      </c>
      <c r="AQ146" s="27" t="e">
        <f t="shared" si="43"/>
        <v>#DIV/0!</v>
      </c>
      <c r="AR146" s="24">
        <f>SUMIFS('Faturamento SP3'!$H$2:$H$692,'Faturamento SP3'!$D$2:$D$692,'Infos Relatório'!$B$84,'Faturamento SP3'!$E$2:$E$692,'Infos Relatório'!$B146,'Faturamento SP3'!$Z$2:$Z$692,'Infos Relatório'!AM$1)</f>
        <v>0</v>
      </c>
      <c r="AS146" s="23">
        <f>COUNTIFS('Faturamento SP3'!$D$2:$D$692,'Infos Relatório'!$B$84,'Faturamento SP3'!$E$2:$E$692,'Infos Relatório'!$B146,'Faturamento SP3'!$Z$2:$Z$692,'Infos Relatório'!AS$1)</f>
        <v>0</v>
      </c>
      <c r="AT146" s="13">
        <f>SUMIFS('Faturamento SP3'!$G$2:$G$692,'Faturamento SP3'!$D$2:$D$692,'Infos Relatório'!$B$84,'Faturamento SP3'!$E$2:$E$692,'Infos Relatório'!$B146,'Faturamento SP3'!$Z$2:$Z$692,'Infos Relatório'!AS$1)</f>
        <v>0</v>
      </c>
      <c r="AU146" s="13">
        <f>SUMIFS('Faturamento SP3'!$J$2:$J$692,'Faturamento SP3'!$D$2:$D$692,'Infos Relatório'!$B$84,'Faturamento SP3'!$E$2:$E$692,'Infos Relatório'!$B146,'Faturamento SP3'!$Z$2:$Z$692,'Infos Relatório'!AS$1)</f>
        <v>0</v>
      </c>
      <c r="AV146" s="14">
        <f>SUMIFS('Faturamento SP3'!$O$2:$O$692,'Faturamento SP3'!$D$2:$D$692,'Infos Relatório'!$B$84,'Faturamento SP3'!$E$2:$E$692,'Infos Relatório'!$B146,'Faturamento SP3'!$Z$2:$Z$692,'Infos Relatório'!AS$1,'Faturamento SP3'!$T$2:$T$692,"Sim")+SUMIFS('Faturamento SP3'!$P$2:$P$692,'Faturamento SP3'!$D$2:$D$692,'Infos Relatório'!$B$84,'Faturamento SP3'!$E$2:$E$692,'Infos Relatório'!$B146,'Faturamento SP3'!$Z$2:$Z$692,'Infos Relatório'!AS$1,'Faturamento SP3'!$T$2:$T$692,"Sim")</f>
        <v>0</v>
      </c>
      <c r="AW146" s="27" t="e">
        <f t="shared" si="44"/>
        <v>#DIV/0!</v>
      </c>
      <c r="AX146" s="24">
        <f>SUMIFS('Faturamento SP3'!$H$2:$H$692,'Faturamento SP3'!$D$2:$D$692,'Infos Relatório'!$B$84,'Faturamento SP3'!$E$2:$E$692,'Infos Relatório'!$B146,'Faturamento SP3'!$Z$2:$Z$692,'Infos Relatório'!AS$1)</f>
        <v>0</v>
      </c>
      <c r="AY146" s="23">
        <f>COUNTIFS('Faturamento SP3'!$D$2:$D$692,'Infos Relatório'!$B$84,'Faturamento SP3'!$E$2:$E$692,'Infos Relatório'!$B146,'Faturamento SP3'!$Z$2:$Z$692,'Infos Relatório'!AY$1)</f>
        <v>0</v>
      </c>
      <c r="AZ146" s="13">
        <f>SUMIFS('Faturamento SP3'!$G$2:$G$692,'Faturamento SP3'!$D$2:$D$692,'Infos Relatório'!$B$84,'Faturamento SP3'!$E$2:$E$692,'Infos Relatório'!$B146,'Faturamento SP3'!$Z$2:$Z$692,'Infos Relatório'!AY$1)</f>
        <v>0</v>
      </c>
      <c r="BA146" s="13">
        <f>SUMIFS('Faturamento SP3'!$J$2:$J$692,'Faturamento SP3'!$D$2:$D$692,'Infos Relatório'!$B$84,'Faturamento SP3'!$E$2:$E$692,'Infos Relatório'!$B146,'Faturamento SP3'!$Z$2:$Z$692,'Infos Relatório'!AY$1)</f>
        <v>0</v>
      </c>
      <c r="BB146" s="14">
        <f>SUMIFS('Faturamento SP3'!$O$2:$O$692,'Faturamento SP3'!$D$2:$D$692,'Infos Relatório'!$B$84,'Faturamento SP3'!$E$2:$E$692,'Infos Relatório'!$B146,'Faturamento SP3'!$Z$2:$Z$692,'Infos Relatório'!AY$1,'Faturamento SP3'!$T$2:$T$692,"Sim")+SUMIFS('Faturamento SP3'!$P$2:$P$692,'Faturamento SP3'!$D$2:$D$692,'Infos Relatório'!$B$84,'Faturamento SP3'!$E$2:$E$692,'Infos Relatório'!$B146,'Faturamento SP3'!$Z$2:$Z$692,'Infos Relatório'!AY$1,'Faturamento SP3'!$T$2:$T$692,"Sim")</f>
        <v>0</v>
      </c>
      <c r="BC146" s="27" t="e">
        <f t="shared" si="45"/>
        <v>#DIV/0!</v>
      </c>
      <c r="BD146" s="24">
        <f>SUMIFS('Faturamento SP3'!$H$2:$H$692,'Faturamento SP3'!$D$2:$D$692,'Infos Relatório'!$B$84,'Faturamento SP3'!$E$2:$E$692,'Infos Relatório'!$B146,'Faturamento SP3'!$Z$2:$Z$692,'Infos Relatório'!AY$1)</f>
        <v>0</v>
      </c>
      <c r="BE146" s="23">
        <f>COUNTIFS('Faturamento SP3'!$D$2:$D$692,'Infos Relatório'!$B$84,'Faturamento SP3'!$E$2:$E$692,'Infos Relatório'!$B146,'Faturamento SP3'!$Z$2:$Z$692,'Infos Relatório'!BE$1)</f>
        <v>0</v>
      </c>
      <c r="BF146" s="13">
        <f>SUMIFS('Faturamento SP3'!$G$2:$G$692,'Faturamento SP3'!$D$2:$D$692,'Infos Relatório'!$B$84,'Faturamento SP3'!$E$2:$E$692,'Infos Relatório'!$B146,'Faturamento SP3'!$Z$2:$Z$692,'Infos Relatório'!BE$1)</f>
        <v>0</v>
      </c>
      <c r="BG146" s="13">
        <f>SUMIFS('Faturamento SP3'!$J$2:$J$692,'Faturamento SP3'!$D$2:$D$692,'Infos Relatório'!$B$84,'Faturamento SP3'!$E$2:$E$692,'Infos Relatório'!$B146,'Faturamento SP3'!$Z$2:$Z$692,'Infos Relatório'!BE$1)</f>
        <v>0</v>
      </c>
      <c r="BH146" s="14">
        <f>SUMIFS('Faturamento SP3'!$O$2:$O$692,'Faturamento SP3'!$D$2:$D$692,'Infos Relatório'!$B$84,'Faturamento SP3'!$E$2:$E$692,'Infos Relatório'!$B146,'Faturamento SP3'!$Z$2:$Z$692,'Infos Relatório'!BE$1,'Faturamento SP3'!$T$2:$T$692,"Sim")+SUMIFS('Faturamento SP3'!$P$2:$P$692,'Faturamento SP3'!$D$2:$D$692,'Infos Relatório'!$B$84,'Faturamento SP3'!$E$2:$E$692,'Infos Relatório'!$B146,'Faturamento SP3'!$Z$2:$Z$692,'Infos Relatório'!BE$1,'Faturamento SP3'!$T$2:$T$692,"Sim")</f>
        <v>0</v>
      </c>
      <c r="BI146" s="27" t="e">
        <f t="shared" si="46"/>
        <v>#DIV/0!</v>
      </c>
      <c r="BJ146" s="24">
        <f>SUMIFS('Faturamento SP3'!$H$2:$H$692,'Faturamento SP3'!$D$2:$D$692,'Infos Relatório'!$B$84,'Faturamento SP3'!$E$2:$E$692,'Infos Relatório'!$B146,'Faturamento SP3'!$Z$2:$Z$692,'Infos Relatório'!BE$1)</f>
        <v>0</v>
      </c>
      <c r="BK146" s="23">
        <f>COUNTIFS('Faturamento SP3'!$D$2:$D$692,'Infos Relatório'!$B$84,'Faturamento SP3'!$E$2:$E$692,'Infos Relatório'!$B146,'Faturamento SP3'!$Z$2:$Z$692,'Infos Relatório'!BK$1)</f>
        <v>0</v>
      </c>
      <c r="BL146" s="13">
        <f>SUMIFS('Faturamento SP3'!$G$2:$G$692,'Faturamento SP3'!$D$2:$D$692,'Infos Relatório'!$B$84,'Faturamento SP3'!$E$2:$E$692,'Infos Relatório'!$B146,'Faturamento SP3'!$Z$2:$Z$692,'Infos Relatório'!BK$1)</f>
        <v>0</v>
      </c>
      <c r="BM146" s="13">
        <f>SUMIFS('Faturamento SP3'!$J$2:$J$692,'Faturamento SP3'!$D$2:$D$692,'Infos Relatório'!$B$84,'Faturamento SP3'!$E$2:$E$692,'Infos Relatório'!$B146,'Faturamento SP3'!$Z$2:$Z$692,'Infos Relatório'!BK$1)</f>
        <v>0</v>
      </c>
      <c r="BN146" s="14">
        <f>SUMIFS('Faturamento SP3'!$O$2:$O$692,'Faturamento SP3'!$D$2:$D$692,'Infos Relatório'!$B$84,'Faturamento SP3'!$E$2:$E$692,'Infos Relatório'!$B146,'Faturamento SP3'!$Z$2:$Z$692,'Infos Relatório'!BK$1,'Faturamento SP3'!$T$2:$T$692,"Sim")+SUMIFS('Faturamento SP3'!$P$2:$P$692,'Faturamento SP3'!$D$2:$D$692,'Infos Relatório'!$B$84,'Faturamento SP3'!$E$2:$E$692,'Infos Relatório'!$B146,'Faturamento SP3'!$Z$2:$Z$692,'Infos Relatório'!BK$1,'Faturamento SP3'!$T$2:$T$692,"Sim")</f>
        <v>0</v>
      </c>
      <c r="BO146" s="27" t="e">
        <f t="shared" si="47"/>
        <v>#DIV/0!</v>
      </c>
      <c r="BP146" s="24">
        <f>SUMIFS('Faturamento SP3'!$H$2:$H$692,'Faturamento SP3'!$D$2:$D$692,'Infos Relatório'!$B$84,'Faturamento SP3'!$E$2:$E$692,'Infos Relatório'!$B146,'Faturamento SP3'!$Z$2:$Z$692,'Infos Relatório'!BK$1)</f>
        <v>0</v>
      </c>
      <c r="BQ146" s="23">
        <f>COUNTIFS('Faturamento SP3'!$D$2:$D$692,'Infos Relatório'!$B$84,'Faturamento SP3'!$E$2:$E$692,'Infos Relatório'!$B146,'Faturamento SP3'!$Z$2:$Z$692,'Infos Relatório'!BQ$1)</f>
        <v>0</v>
      </c>
      <c r="BR146" s="13">
        <f>SUMIFS('Faturamento SP3'!$G$2:$G$692,'Faturamento SP3'!$D$2:$D$692,'Infos Relatório'!$B$84,'Faturamento SP3'!$E$2:$E$692,'Infos Relatório'!$B146,'Faturamento SP3'!$Z$2:$Z$692,'Infos Relatório'!BQ$1)</f>
        <v>0</v>
      </c>
      <c r="BS146" s="13">
        <f>SUMIFS('Faturamento SP3'!$J$2:$J$692,'Faturamento SP3'!$D$2:$D$692,'Infos Relatório'!$B$84,'Faturamento SP3'!$E$2:$E$692,'Infos Relatório'!$B146,'Faturamento SP3'!$Z$2:$Z$692,'Infos Relatório'!BQ$1)</f>
        <v>0</v>
      </c>
      <c r="BT146" s="14">
        <f>SUMIFS('Faturamento SP3'!$O$2:$O$692,'Faturamento SP3'!$D$2:$D$692,'Infos Relatório'!$B$84,'Faturamento SP3'!$E$2:$E$692,'Infos Relatório'!$B146,'Faturamento SP3'!$Z$2:$Z$692,'Infos Relatório'!BQ$1,'Faturamento SP3'!$T$2:$T$692,"Sim")+SUMIFS('Faturamento SP3'!$P$2:$P$692,'Faturamento SP3'!$D$2:$D$692,'Infos Relatório'!$B$84,'Faturamento SP3'!$E$2:$E$692,'Infos Relatório'!$B146,'Faturamento SP3'!$Z$2:$Z$692,'Infos Relatório'!BQ$1,'Faturamento SP3'!$T$2:$T$692,"Sim")</f>
        <v>0</v>
      </c>
      <c r="BU146" s="27" t="e">
        <f t="shared" si="48"/>
        <v>#DIV/0!</v>
      </c>
      <c r="BV146" s="24">
        <f>SUMIFS('Faturamento SP3'!$H$2:$H$692,'Faturamento SP3'!$D$2:$D$692,'Infos Relatório'!$B$84,'Faturamento SP3'!$E$2:$E$692,'Infos Relatório'!$B146,'Faturamento SP3'!$Z$2:$Z$692,'Infos Relatório'!BQ$1)</f>
        <v>0</v>
      </c>
    </row>
    <row r="147" spans="2:74">
      <c r="B147" s="17" t="s">
        <v>69</v>
      </c>
      <c r="C147" s="23">
        <f>COUNTIFS('Faturamento SP3'!$D$2:$D$692,'Infos Relatório'!$B$84,'Faturamento SP3'!$E$2:$E$692,'Infos Relatório'!$B147,'Faturamento SP3'!$Z$2:$Z$692,'Infos Relatório'!C$1)</f>
        <v>0</v>
      </c>
      <c r="D147" s="13">
        <f>SUMIFS('Faturamento SP3'!$G$2:$G$692,'Faturamento SP3'!$D$2:$D$692,'Infos Relatório'!$B$84,'Faturamento SP3'!$E$2:$E$692,'Infos Relatório'!$B147,'Faturamento SP3'!$Z$2:$Z$692,'Infos Relatório'!C$1)</f>
        <v>0</v>
      </c>
      <c r="E147" s="13">
        <f>SUMIFS('Faturamento SP3'!$J$2:$J$692,'Faturamento SP3'!$D$2:$D$692,'Infos Relatório'!$B$84,'Faturamento SP3'!$E$2:$E$692,'Infos Relatório'!$B147,'Faturamento SP3'!$Z$2:$Z$692,'Infos Relatório'!C$1)</f>
        <v>0</v>
      </c>
      <c r="F147" s="14">
        <f>SUMIFS('Faturamento SP3'!$O$2:$O$692,'Faturamento SP3'!$D$2:$D$692,'Infos Relatório'!$B$84,'Faturamento SP3'!$E$2:$E$692,'Infos Relatório'!$B147,'Faturamento SP3'!$Z$2:$Z$692,'Infos Relatório'!C$1,'Faturamento SP3'!$T$2:$T$692,"Sim")+SUMIFS('Faturamento SP3'!$P$2:$P$692,'Faturamento SP3'!$D$2:$D$692,'Infos Relatório'!$B$84,'Faturamento SP3'!$E$2:$E$692,'Infos Relatório'!$B147,'Faturamento SP3'!$Z$2:$Z$692,'Infos Relatório'!C$1,'Faturamento SP3'!$T$2:$T$692,"Sim")</f>
        <v>0</v>
      </c>
      <c r="G147" s="27" t="e">
        <f t="shared" si="37"/>
        <v>#DIV/0!</v>
      </c>
      <c r="H147" s="24">
        <f>SUMIFS('Faturamento SP3'!$H$2:$H$692,'Faturamento SP3'!$D$2:$D$692,'Infos Relatório'!$B$84,'Faturamento SP3'!$E$2:$E$692,'Infos Relatório'!$B147,'Faturamento SP3'!$Z$2:$Z$692,'Infos Relatório'!C$1)</f>
        <v>0</v>
      </c>
      <c r="I147" s="23">
        <f>COUNTIFS('Faturamento SP3'!$D$2:$D$692,'Infos Relatório'!$B$84,'Faturamento SP3'!$E$2:$E$692,'Infos Relatório'!$B147,'Faturamento SP3'!$Z$2:$Z$692,'Infos Relatório'!I$1)</f>
        <v>0</v>
      </c>
      <c r="J147" s="13">
        <f>SUMIFS('Faturamento SP3'!$G$2:$G$692,'Faturamento SP3'!$D$2:$D$692,'Infos Relatório'!$B$84,'Faturamento SP3'!$E$2:$E$692,'Infos Relatório'!$B147,'Faturamento SP3'!$Z$2:$Z$692,'Infos Relatório'!I$1)</f>
        <v>0</v>
      </c>
      <c r="K147" s="13">
        <f>SUMIFS('Faturamento SP3'!$J$2:$J$692,'Faturamento SP3'!$D$2:$D$692,'Infos Relatório'!$B$84,'Faturamento SP3'!$E$2:$E$692,'Infos Relatório'!$B147,'Faturamento SP3'!$Z$2:$Z$692,'Infos Relatório'!I$1)</f>
        <v>0</v>
      </c>
      <c r="L147" s="14">
        <f>SUMIFS('Faturamento SP3'!$O$2:$O$692,'Faturamento SP3'!$D$2:$D$692,'Infos Relatório'!$B$84,'Faturamento SP3'!$E$2:$E$692,'Infos Relatório'!$B147,'Faturamento SP3'!$Z$2:$Z$692,'Infos Relatório'!I$1,'Faturamento SP3'!$T$2:$T$692,"Sim")+SUMIFS('Faturamento SP3'!$P$2:$P$692,'Faturamento SP3'!$D$2:$D$692,'Infos Relatório'!$B$84,'Faturamento SP3'!$E$2:$E$692,'Infos Relatório'!$B147,'Faturamento SP3'!$Z$2:$Z$692,'Infos Relatório'!I$1,'Faturamento SP3'!$T$2:$T$692,"Sim")</f>
        <v>0</v>
      </c>
      <c r="M147" s="27" t="e">
        <f t="shared" si="38"/>
        <v>#DIV/0!</v>
      </c>
      <c r="N147" s="24">
        <f>SUMIFS('Faturamento SP3'!$H$2:$H$692,'Faturamento SP3'!$D$2:$D$692,'Infos Relatório'!$B$84,'Faturamento SP3'!$E$2:$E$692,'Infos Relatório'!$B147,'Faturamento SP3'!$Z$2:$Z$692,'Infos Relatório'!I$1)</f>
        <v>0</v>
      </c>
      <c r="O147" s="23">
        <f>COUNTIFS('Faturamento SP3'!$D$2:$D$692,'Infos Relatório'!$B$84,'Faturamento SP3'!$E$2:$E$692,'Infos Relatório'!$B147,'Faturamento SP3'!$Z$2:$Z$692,'Infos Relatório'!O$1)</f>
        <v>0</v>
      </c>
      <c r="P147" s="13">
        <f>SUMIFS('Faturamento SP3'!$G$2:$G$692,'Faturamento SP3'!$D$2:$D$692,'Infos Relatório'!$B$84,'Faturamento SP3'!$E$2:$E$692,'Infos Relatório'!$B147,'Faturamento SP3'!$Z$2:$Z$692,'Infos Relatório'!O$1)</f>
        <v>0</v>
      </c>
      <c r="Q147" s="13">
        <f>SUMIFS('Faturamento SP3'!$J$2:$J$692,'Faturamento SP3'!$D$2:$D$692,'Infos Relatório'!$B$84,'Faturamento SP3'!$E$2:$E$692,'Infos Relatório'!$B147,'Faturamento SP3'!$Z$2:$Z$692,'Infos Relatório'!O$1)</f>
        <v>0</v>
      </c>
      <c r="R147" s="14">
        <f>SUMIFS('Faturamento SP3'!$O$2:$O$692,'Faturamento SP3'!$D$2:$D$692,'Infos Relatório'!$B$84,'Faturamento SP3'!$E$2:$E$692,'Infos Relatório'!$B147,'Faturamento SP3'!$Z$2:$Z$692,'Infos Relatório'!O$1,'Faturamento SP3'!$T$2:$T$692,"Sim")+SUMIFS('Faturamento SP3'!$P$2:$P$692,'Faturamento SP3'!$D$2:$D$692,'Infos Relatório'!$B$84,'Faturamento SP3'!$E$2:$E$692,'Infos Relatório'!$B147,'Faturamento SP3'!$Z$2:$Z$692,'Infos Relatório'!O$1,'Faturamento SP3'!$T$2:$T$692,"Sim")</f>
        <v>0</v>
      </c>
      <c r="S147" s="27" t="e">
        <f t="shared" si="39"/>
        <v>#DIV/0!</v>
      </c>
      <c r="T147" s="24">
        <f>SUMIFS('Faturamento SP3'!$H$2:$H$692,'Faturamento SP3'!$D$2:$D$692,'Infos Relatório'!$B$84,'Faturamento SP3'!$E$2:$E$692,'Infos Relatório'!$B147,'Faturamento SP3'!$Z$2:$Z$692,'Infos Relatório'!O$1)</f>
        <v>0</v>
      </c>
      <c r="U147" s="23">
        <f>COUNTIFS('Faturamento SP3'!$D$2:$D$692,'Infos Relatório'!$B$84,'Faturamento SP3'!$E$2:$E$692,'Infos Relatório'!$B147,'Faturamento SP3'!$Z$2:$Z$692,'Infos Relatório'!U$1)</f>
        <v>0</v>
      </c>
      <c r="V147" s="13">
        <f>SUMIFS('Faturamento SP3'!$G$2:$G$692,'Faturamento SP3'!$D$2:$D$692,'Infos Relatório'!$B$84,'Faturamento SP3'!$E$2:$E$692,'Infos Relatório'!$B147,'Faturamento SP3'!$Z$2:$Z$692,'Infos Relatório'!U$1)</f>
        <v>0</v>
      </c>
      <c r="W147" s="13">
        <f>SUMIFS('Faturamento SP3'!$J$2:$J$692,'Faturamento SP3'!$D$2:$D$692,'Infos Relatório'!$B$84,'Faturamento SP3'!$E$2:$E$692,'Infos Relatório'!$B147,'Faturamento SP3'!$Z$2:$Z$692,'Infos Relatório'!U$1)</f>
        <v>0</v>
      </c>
      <c r="X147" s="14">
        <f>SUMIFS('Faturamento SP3'!$O$2:$O$692,'Faturamento SP3'!$D$2:$D$692,'Infos Relatório'!$B$84,'Faturamento SP3'!$E$2:$E$692,'Infos Relatório'!$B147,'Faturamento SP3'!$Z$2:$Z$692,'Infos Relatório'!U$1,'Faturamento SP3'!$T$2:$T$692,"Sim")+SUMIFS('Faturamento SP3'!$P$2:$P$692,'Faturamento SP3'!$D$2:$D$692,'Infos Relatório'!$B$84,'Faturamento SP3'!$E$2:$E$692,'Infos Relatório'!$B147,'Faturamento SP3'!$Z$2:$Z$692,'Infos Relatório'!U$1,'Faturamento SP3'!$T$2:$T$692,"Sim")</f>
        <v>0</v>
      </c>
      <c r="Y147" s="27" t="e">
        <f t="shared" si="40"/>
        <v>#DIV/0!</v>
      </c>
      <c r="Z147" s="24">
        <f>SUMIFS('Faturamento SP3'!$H$2:$H$692,'Faturamento SP3'!$D$2:$D$692,'Infos Relatório'!$B$84,'Faturamento SP3'!$E$2:$E$692,'Infos Relatório'!$B147,'Faturamento SP3'!$Z$2:$Z$692,'Infos Relatório'!U$1)</f>
        <v>0</v>
      </c>
      <c r="AA147" s="23">
        <f>COUNTIFS('Faturamento SP3'!$D$2:$D$692,'Infos Relatório'!$B$84,'Faturamento SP3'!$E$2:$E$692,'Infos Relatório'!$B147,'Faturamento SP3'!$Z$2:$Z$692,'Infos Relatório'!AA$1)</f>
        <v>0</v>
      </c>
      <c r="AB147" s="13">
        <f>SUMIFS('Faturamento SP3'!$G$2:$G$692,'Faturamento SP3'!$D$2:$D$692,'Infos Relatório'!$B$84,'Faturamento SP3'!$E$2:$E$692,'Infos Relatório'!$B147,'Faturamento SP3'!$Z$2:$Z$692,'Infos Relatório'!AA$1)</f>
        <v>0</v>
      </c>
      <c r="AC147" s="13">
        <f>SUMIFS('Faturamento SP3'!$J$2:$J$692,'Faturamento SP3'!$D$2:$D$692,'Infos Relatório'!$B$84,'Faturamento SP3'!$E$2:$E$692,'Infos Relatório'!$B147,'Faturamento SP3'!$Z$2:$Z$692,'Infos Relatório'!AA$1)</f>
        <v>0</v>
      </c>
      <c r="AD147" s="14">
        <f>SUMIFS('Faturamento SP3'!$O$2:$O$692,'Faturamento SP3'!$D$2:$D$692,'Infos Relatório'!$B$84,'Faturamento SP3'!$E$2:$E$692,'Infos Relatório'!$B147,'Faturamento SP3'!$Z$2:$Z$692,'Infos Relatório'!AA$1,'Faturamento SP3'!$T$2:$T$692,"Sim")+SUMIFS('Faturamento SP3'!$P$2:$P$692,'Faturamento SP3'!$D$2:$D$692,'Infos Relatório'!$B$84,'Faturamento SP3'!$E$2:$E$692,'Infos Relatório'!$B147,'Faturamento SP3'!$Z$2:$Z$692,'Infos Relatório'!AA$1,'Faturamento SP3'!$T$2:$T$692,"Sim")</f>
        <v>0</v>
      </c>
      <c r="AE147" s="27" t="e">
        <f t="shared" si="41"/>
        <v>#DIV/0!</v>
      </c>
      <c r="AF147" s="24">
        <f>SUMIFS('Faturamento SP3'!$H$2:$H$692,'Faturamento SP3'!$D$2:$D$692,'Infos Relatório'!$B$84,'Faturamento SP3'!$E$2:$E$692,'Infos Relatório'!$B147,'Faturamento SP3'!$Z$2:$Z$692,'Infos Relatório'!AA$1)</f>
        <v>0</v>
      </c>
      <c r="AG147" s="23">
        <f>COUNTIFS('Faturamento SP3'!$D$2:$D$692,'Infos Relatório'!$B$84,'Faturamento SP3'!$E$2:$E$692,'Infos Relatório'!$B147,'Faturamento SP3'!$Z$2:$Z$692,'Infos Relatório'!AG$1)</f>
        <v>0</v>
      </c>
      <c r="AH147" s="13">
        <f>SUMIFS('Faturamento SP3'!$G$2:$G$692,'Faturamento SP3'!$D$2:$D$692,'Infos Relatório'!$B$84,'Faturamento SP3'!$E$2:$E$692,'Infos Relatório'!$B147,'Faturamento SP3'!$Z$2:$Z$692,'Infos Relatório'!AG$1)</f>
        <v>0</v>
      </c>
      <c r="AI147" s="13">
        <f>SUMIFS('Faturamento SP3'!$J$2:$J$692,'Faturamento SP3'!$D$2:$D$692,'Infos Relatório'!$B$84,'Faturamento SP3'!$E$2:$E$692,'Infos Relatório'!$B147,'Faturamento SP3'!$Z$2:$Z$692,'Infos Relatório'!AG$1)</f>
        <v>0</v>
      </c>
      <c r="AJ147" s="14">
        <f>SUMIFS('Faturamento SP3'!$O$2:$O$692,'Faturamento SP3'!$D$2:$D$692,'Infos Relatório'!$B$84,'Faturamento SP3'!$E$2:$E$692,'Infos Relatório'!$B147,'Faturamento SP3'!$Z$2:$Z$692,'Infos Relatório'!AG$1,'Faturamento SP3'!$T$2:$T$692,"Sim")+SUMIFS('Faturamento SP3'!$P$2:$P$692,'Faturamento SP3'!$D$2:$D$692,'Infos Relatório'!$B$84,'Faturamento SP3'!$E$2:$E$692,'Infos Relatório'!$B147,'Faturamento SP3'!$Z$2:$Z$692,'Infos Relatório'!AG$1,'Faturamento SP3'!$T$2:$T$692,"Sim")</f>
        <v>0</v>
      </c>
      <c r="AK147" s="27" t="e">
        <f t="shared" si="42"/>
        <v>#DIV/0!</v>
      </c>
      <c r="AL147" s="24">
        <f>SUMIFS('Faturamento SP3'!$H$2:$H$692,'Faturamento SP3'!$D$2:$D$692,'Infos Relatório'!$B$84,'Faturamento SP3'!$E$2:$E$692,'Infos Relatório'!$B147,'Faturamento SP3'!$Z$2:$Z$692,'Infos Relatório'!AG$1)</f>
        <v>0</v>
      </c>
      <c r="AM147" s="23">
        <f>COUNTIFS('Faturamento SP3'!$D$2:$D$692,'Infos Relatório'!$B$84,'Faturamento SP3'!$E$2:$E$692,'Infos Relatório'!$B147,'Faturamento SP3'!$Z$2:$Z$692,'Infos Relatório'!AM$1)</f>
        <v>0</v>
      </c>
      <c r="AN147" s="13">
        <f>SUMIFS('Faturamento SP3'!$G$2:$G$692,'Faturamento SP3'!$D$2:$D$692,'Infos Relatório'!$B$84,'Faturamento SP3'!$E$2:$E$692,'Infos Relatório'!$B147,'Faturamento SP3'!$Z$2:$Z$692,'Infos Relatório'!AM$1)</f>
        <v>0</v>
      </c>
      <c r="AO147" s="13">
        <f>SUMIFS('Faturamento SP3'!$J$2:$J$692,'Faturamento SP3'!$D$2:$D$692,'Infos Relatório'!$B$84,'Faturamento SP3'!$E$2:$E$692,'Infos Relatório'!$B147,'Faturamento SP3'!$Z$2:$Z$692,'Infos Relatório'!AM$1)</f>
        <v>0</v>
      </c>
      <c r="AP147" s="14">
        <f>SUMIFS('Faturamento SP3'!$O$2:$O$692,'Faturamento SP3'!$D$2:$D$692,'Infos Relatório'!$B$84,'Faturamento SP3'!$E$2:$E$692,'Infos Relatório'!$B147,'Faturamento SP3'!$Z$2:$Z$692,'Infos Relatório'!AM$1,'Faturamento SP3'!$T$2:$T$692,"Sim")+SUMIFS('Faturamento SP3'!$P$2:$P$692,'Faturamento SP3'!$D$2:$D$692,'Infos Relatório'!$B$84,'Faturamento SP3'!$E$2:$E$692,'Infos Relatório'!$B147,'Faturamento SP3'!$Z$2:$Z$692,'Infos Relatório'!AM$1,'Faturamento SP3'!$T$2:$T$692,"Sim")</f>
        <v>0</v>
      </c>
      <c r="AQ147" s="27" t="e">
        <f t="shared" si="43"/>
        <v>#DIV/0!</v>
      </c>
      <c r="AR147" s="24">
        <f>SUMIFS('Faturamento SP3'!$H$2:$H$692,'Faturamento SP3'!$D$2:$D$692,'Infos Relatório'!$B$84,'Faturamento SP3'!$E$2:$E$692,'Infos Relatório'!$B147,'Faturamento SP3'!$Z$2:$Z$692,'Infos Relatório'!AM$1)</f>
        <v>0</v>
      </c>
      <c r="AS147" s="23">
        <f>COUNTIFS('Faturamento SP3'!$D$2:$D$692,'Infos Relatório'!$B$84,'Faturamento SP3'!$E$2:$E$692,'Infos Relatório'!$B147,'Faturamento SP3'!$Z$2:$Z$692,'Infos Relatório'!AS$1)</f>
        <v>0</v>
      </c>
      <c r="AT147" s="13">
        <f>SUMIFS('Faturamento SP3'!$G$2:$G$692,'Faturamento SP3'!$D$2:$D$692,'Infos Relatório'!$B$84,'Faturamento SP3'!$E$2:$E$692,'Infos Relatório'!$B147,'Faturamento SP3'!$Z$2:$Z$692,'Infos Relatório'!AS$1)</f>
        <v>0</v>
      </c>
      <c r="AU147" s="13">
        <f>SUMIFS('Faturamento SP3'!$J$2:$J$692,'Faturamento SP3'!$D$2:$D$692,'Infos Relatório'!$B$84,'Faturamento SP3'!$E$2:$E$692,'Infos Relatório'!$B147,'Faturamento SP3'!$Z$2:$Z$692,'Infos Relatório'!AS$1)</f>
        <v>0</v>
      </c>
      <c r="AV147" s="14">
        <f>SUMIFS('Faturamento SP3'!$O$2:$O$692,'Faturamento SP3'!$D$2:$D$692,'Infos Relatório'!$B$84,'Faturamento SP3'!$E$2:$E$692,'Infos Relatório'!$B147,'Faturamento SP3'!$Z$2:$Z$692,'Infos Relatório'!AS$1,'Faturamento SP3'!$T$2:$T$692,"Sim")+SUMIFS('Faturamento SP3'!$P$2:$P$692,'Faturamento SP3'!$D$2:$D$692,'Infos Relatório'!$B$84,'Faturamento SP3'!$E$2:$E$692,'Infos Relatório'!$B147,'Faturamento SP3'!$Z$2:$Z$692,'Infos Relatório'!AS$1,'Faturamento SP3'!$T$2:$T$692,"Sim")</f>
        <v>0</v>
      </c>
      <c r="AW147" s="27" t="e">
        <f t="shared" si="44"/>
        <v>#DIV/0!</v>
      </c>
      <c r="AX147" s="24">
        <f>SUMIFS('Faturamento SP3'!$H$2:$H$692,'Faturamento SP3'!$D$2:$D$692,'Infos Relatório'!$B$84,'Faturamento SP3'!$E$2:$E$692,'Infos Relatório'!$B147,'Faturamento SP3'!$Z$2:$Z$692,'Infos Relatório'!AS$1)</f>
        <v>0</v>
      </c>
      <c r="AY147" s="23">
        <f>COUNTIFS('Faturamento SP3'!$D$2:$D$692,'Infos Relatório'!$B$84,'Faturamento SP3'!$E$2:$E$692,'Infos Relatório'!$B147,'Faturamento SP3'!$Z$2:$Z$692,'Infos Relatório'!AY$1)</f>
        <v>0</v>
      </c>
      <c r="AZ147" s="13">
        <f>SUMIFS('Faturamento SP3'!$G$2:$G$692,'Faturamento SP3'!$D$2:$D$692,'Infos Relatório'!$B$84,'Faturamento SP3'!$E$2:$E$692,'Infos Relatório'!$B147,'Faturamento SP3'!$Z$2:$Z$692,'Infos Relatório'!AY$1)</f>
        <v>0</v>
      </c>
      <c r="BA147" s="13">
        <f>SUMIFS('Faturamento SP3'!$J$2:$J$692,'Faturamento SP3'!$D$2:$D$692,'Infos Relatório'!$B$84,'Faturamento SP3'!$E$2:$E$692,'Infos Relatório'!$B147,'Faturamento SP3'!$Z$2:$Z$692,'Infos Relatório'!AY$1)</f>
        <v>0</v>
      </c>
      <c r="BB147" s="14">
        <f>SUMIFS('Faturamento SP3'!$O$2:$O$692,'Faturamento SP3'!$D$2:$D$692,'Infos Relatório'!$B$84,'Faturamento SP3'!$E$2:$E$692,'Infos Relatório'!$B147,'Faturamento SP3'!$Z$2:$Z$692,'Infos Relatório'!AY$1,'Faturamento SP3'!$T$2:$T$692,"Sim")+SUMIFS('Faturamento SP3'!$P$2:$P$692,'Faturamento SP3'!$D$2:$D$692,'Infos Relatório'!$B$84,'Faturamento SP3'!$E$2:$E$692,'Infos Relatório'!$B147,'Faturamento SP3'!$Z$2:$Z$692,'Infos Relatório'!AY$1,'Faturamento SP3'!$T$2:$T$692,"Sim")</f>
        <v>0</v>
      </c>
      <c r="BC147" s="27" t="e">
        <f t="shared" si="45"/>
        <v>#DIV/0!</v>
      </c>
      <c r="BD147" s="24">
        <f>SUMIFS('Faturamento SP3'!$H$2:$H$692,'Faturamento SP3'!$D$2:$D$692,'Infos Relatório'!$B$84,'Faturamento SP3'!$E$2:$E$692,'Infos Relatório'!$B147,'Faturamento SP3'!$Z$2:$Z$692,'Infos Relatório'!AY$1)</f>
        <v>0</v>
      </c>
      <c r="BE147" s="23">
        <f>COUNTIFS('Faturamento SP3'!$D$2:$D$692,'Infos Relatório'!$B$84,'Faturamento SP3'!$E$2:$E$692,'Infos Relatório'!$B147,'Faturamento SP3'!$Z$2:$Z$692,'Infos Relatório'!BE$1)</f>
        <v>0</v>
      </c>
      <c r="BF147" s="13">
        <f>SUMIFS('Faturamento SP3'!$G$2:$G$692,'Faturamento SP3'!$D$2:$D$692,'Infos Relatório'!$B$84,'Faturamento SP3'!$E$2:$E$692,'Infos Relatório'!$B147,'Faturamento SP3'!$Z$2:$Z$692,'Infos Relatório'!BE$1)</f>
        <v>0</v>
      </c>
      <c r="BG147" s="13">
        <f>SUMIFS('Faturamento SP3'!$J$2:$J$692,'Faturamento SP3'!$D$2:$D$692,'Infos Relatório'!$B$84,'Faturamento SP3'!$E$2:$E$692,'Infos Relatório'!$B147,'Faturamento SP3'!$Z$2:$Z$692,'Infos Relatório'!BE$1)</f>
        <v>0</v>
      </c>
      <c r="BH147" s="14">
        <f>SUMIFS('Faturamento SP3'!$O$2:$O$692,'Faturamento SP3'!$D$2:$D$692,'Infos Relatório'!$B$84,'Faturamento SP3'!$E$2:$E$692,'Infos Relatório'!$B147,'Faturamento SP3'!$Z$2:$Z$692,'Infos Relatório'!BE$1,'Faturamento SP3'!$T$2:$T$692,"Sim")+SUMIFS('Faturamento SP3'!$P$2:$P$692,'Faturamento SP3'!$D$2:$D$692,'Infos Relatório'!$B$84,'Faturamento SP3'!$E$2:$E$692,'Infos Relatório'!$B147,'Faturamento SP3'!$Z$2:$Z$692,'Infos Relatório'!BE$1,'Faturamento SP3'!$T$2:$T$692,"Sim")</f>
        <v>0</v>
      </c>
      <c r="BI147" s="27" t="e">
        <f t="shared" si="46"/>
        <v>#DIV/0!</v>
      </c>
      <c r="BJ147" s="24">
        <f>SUMIFS('Faturamento SP3'!$H$2:$H$692,'Faturamento SP3'!$D$2:$D$692,'Infos Relatório'!$B$84,'Faturamento SP3'!$E$2:$E$692,'Infos Relatório'!$B147,'Faturamento SP3'!$Z$2:$Z$692,'Infos Relatório'!BE$1)</f>
        <v>0</v>
      </c>
      <c r="BK147" s="23">
        <f>COUNTIFS('Faturamento SP3'!$D$2:$D$692,'Infos Relatório'!$B$84,'Faturamento SP3'!$E$2:$E$692,'Infos Relatório'!$B147,'Faturamento SP3'!$Z$2:$Z$692,'Infos Relatório'!BK$1)</f>
        <v>0</v>
      </c>
      <c r="BL147" s="13">
        <f>SUMIFS('Faturamento SP3'!$G$2:$G$692,'Faturamento SP3'!$D$2:$D$692,'Infos Relatório'!$B$84,'Faturamento SP3'!$E$2:$E$692,'Infos Relatório'!$B147,'Faturamento SP3'!$Z$2:$Z$692,'Infos Relatório'!BK$1)</f>
        <v>0</v>
      </c>
      <c r="BM147" s="13">
        <f>SUMIFS('Faturamento SP3'!$J$2:$J$692,'Faturamento SP3'!$D$2:$D$692,'Infos Relatório'!$B$84,'Faturamento SP3'!$E$2:$E$692,'Infos Relatório'!$B147,'Faturamento SP3'!$Z$2:$Z$692,'Infos Relatório'!BK$1)</f>
        <v>0</v>
      </c>
      <c r="BN147" s="14">
        <f>SUMIFS('Faturamento SP3'!$O$2:$O$692,'Faturamento SP3'!$D$2:$D$692,'Infos Relatório'!$B$84,'Faturamento SP3'!$E$2:$E$692,'Infos Relatório'!$B147,'Faturamento SP3'!$Z$2:$Z$692,'Infos Relatório'!BK$1,'Faturamento SP3'!$T$2:$T$692,"Sim")+SUMIFS('Faturamento SP3'!$P$2:$P$692,'Faturamento SP3'!$D$2:$D$692,'Infos Relatório'!$B$84,'Faturamento SP3'!$E$2:$E$692,'Infos Relatório'!$B147,'Faturamento SP3'!$Z$2:$Z$692,'Infos Relatório'!BK$1,'Faturamento SP3'!$T$2:$T$692,"Sim")</f>
        <v>0</v>
      </c>
      <c r="BO147" s="27" t="e">
        <f t="shared" si="47"/>
        <v>#DIV/0!</v>
      </c>
      <c r="BP147" s="24">
        <f>SUMIFS('Faturamento SP3'!$H$2:$H$692,'Faturamento SP3'!$D$2:$D$692,'Infos Relatório'!$B$84,'Faturamento SP3'!$E$2:$E$692,'Infos Relatório'!$B147,'Faturamento SP3'!$Z$2:$Z$692,'Infos Relatório'!BK$1)</f>
        <v>0</v>
      </c>
      <c r="BQ147" s="23">
        <f>COUNTIFS('Faturamento SP3'!$D$2:$D$692,'Infos Relatório'!$B$84,'Faturamento SP3'!$E$2:$E$692,'Infos Relatório'!$B147,'Faturamento SP3'!$Z$2:$Z$692,'Infos Relatório'!BQ$1)</f>
        <v>0</v>
      </c>
      <c r="BR147" s="13">
        <f>SUMIFS('Faturamento SP3'!$G$2:$G$692,'Faturamento SP3'!$D$2:$D$692,'Infos Relatório'!$B$84,'Faturamento SP3'!$E$2:$E$692,'Infos Relatório'!$B147,'Faturamento SP3'!$Z$2:$Z$692,'Infos Relatório'!BQ$1)</f>
        <v>0</v>
      </c>
      <c r="BS147" s="13">
        <f>SUMIFS('Faturamento SP3'!$J$2:$J$692,'Faturamento SP3'!$D$2:$D$692,'Infos Relatório'!$B$84,'Faturamento SP3'!$E$2:$E$692,'Infos Relatório'!$B147,'Faturamento SP3'!$Z$2:$Z$692,'Infos Relatório'!BQ$1)</f>
        <v>0</v>
      </c>
      <c r="BT147" s="14">
        <f>SUMIFS('Faturamento SP3'!$O$2:$O$692,'Faturamento SP3'!$D$2:$D$692,'Infos Relatório'!$B$84,'Faturamento SP3'!$E$2:$E$692,'Infos Relatório'!$B147,'Faturamento SP3'!$Z$2:$Z$692,'Infos Relatório'!BQ$1,'Faturamento SP3'!$T$2:$T$692,"Sim")+SUMIFS('Faturamento SP3'!$P$2:$P$692,'Faturamento SP3'!$D$2:$D$692,'Infos Relatório'!$B$84,'Faturamento SP3'!$E$2:$E$692,'Infos Relatório'!$B147,'Faturamento SP3'!$Z$2:$Z$692,'Infos Relatório'!BQ$1,'Faturamento SP3'!$T$2:$T$692,"Sim")</f>
        <v>0</v>
      </c>
      <c r="BU147" s="27" t="e">
        <f t="shared" si="48"/>
        <v>#DIV/0!</v>
      </c>
      <c r="BV147" s="24">
        <f>SUMIFS('Faturamento SP3'!$H$2:$H$692,'Faturamento SP3'!$D$2:$D$692,'Infos Relatório'!$B$84,'Faturamento SP3'!$E$2:$E$692,'Infos Relatório'!$B147,'Faturamento SP3'!$Z$2:$Z$692,'Infos Relatório'!BQ$1)</f>
        <v>0</v>
      </c>
    </row>
    <row r="148" spans="2:74">
      <c r="B148" s="17" t="s">
        <v>70</v>
      </c>
      <c r="C148" s="23">
        <f>COUNTIFS('Faturamento SP3'!$D$2:$D$692,'Infos Relatório'!$B$84,'Faturamento SP3'!$E$2:$E$692,'Infos Relatório'!$B148,'Faturamento SP3'!$Z$2:$Z$692,'Infos Relatório'!C$1)</f>
        <v>0</v>
      </c>
      <c r="D148" s="13">
        <f>SUMIFS('Faturamento SP3'!$G$2:$G$692,'Faturamento SP3'!$D$2:$D$692,'Infos Relatório'!$B$84,'Faturamento SP3'!$E$2:$E$692,'Infos Relatório'!$B148,'Faturamento SP3'!$Z$2:$Z$692,'Infos Relatório'!C$1)</f>
        <v>0</v>
      </c>
      <c r="E148" s="13">
        <f>SUMIFS('Faturamento SP3'!$J$2:$J$692,'Faturamento SP3'!$D$2:$D$692,'Infos Relatório'!$B$84,'Faturamento SP3'!$E$2:$E$692,'Infos Relatório'!$B148,'Faturamento SP3'!$Z$2:$Z$692,'Infos Relatório'!C$1)</f>
        <v>0</v>
      </c>
      <c r="F148" s="14">
        <f>SUMIFS('Faturamento SP3'!$O$2:$O$692,'Faturamento SP3'!$D$2:$D$692,'Infos Relatório'!$B$84,'Faturamento SP3'!$E$2:$E$692,'Infos Relatório'!$B148,'Faturamento SP3'!$Z$2:$Z$692,'Infos Relatório'!C$1,'Faturamento SP3'!$T$2:$T$692,"Sim")+SUMIFS('Faturamento SP3'!$P$2:$P$692,'Faturamento SP3'!$D$2:$D$692,'Infos Relatório'!$B$84,'Faturamento SP3'!$E$2:$E$692,'Infos Relatório'!$B148,'Faturamento SP3'!$Z$2:$Z$692,'Infos Relatório'!C$1,'Faturamento SP3'!$T$2:$T$692,"Sim")</f>
        <v>0</v>
      </c>
      <c r="G148" s="27" t="e">
        <f t="shared" si="37"/>
        <v>#DIV/0!</v>
      </c>
      <c r="H148" s="24">
        <f>SUMIFS('Faturamento SP3'!$H$2:$H$692,'Faturamento SP3'!$D$2:$D$692,'Infos Relatório'!$B$84,'Faturamento SP3'!$E$2:$E$692,'Infos Relatório'!$B148,'Faturamento SP3'!$Z$2:$Z$692,'Infos Relatório'!C$1)</f>
        <v>0</v>
      </c>
      <c r="I148" s="23">
        <f>COUNTIFS('Faturamento SP3'!$D$2:$D$692,'Infos Relatório'!$B$84,'Faturamento SP3'!$E$2:$E$692,'Infos Relatório'!$B148,'Faturamento SP3'!$Z$2:$Z$692,'Infos Relatório'!I$1)</f>
        <v>0</v>
      </c>
      <c r="J148" s="13">
        <f>SUMIFS('Faturamento SP3'!$G$2:$G$692,'Faturamento SP3'!$D$2:$D$692,'Infos Relatório'!$B$84,'Faturamento SP3'!$E$2:$E$692,'Infos Relatório'!$B148,'Faturamento SP3'!$Z$2:$Z$692,'Infos Relatório'!I$1)</f>
        <v>0</v>
      </c>
      <c r="K148" s="13">
        <f>SUMIFS('Faturamento SP3'!$J$2:$J$692,'Faturamento SP3'!$D$2:$D$692,'Infos Relatório'!$B$84,'Faturamento SP3'!$E$2:$E$692,'Infos Relatório'!$B148,'Faturamento SP3'!$Z$2:$Z$692,'Infos Relatório'!I$1)</f>
        <v>0</v>
      </c>
      <c r="L148" s="14">
        <f>SUMIFS('Faturamento SP3'!$O$2:$O$692,'Faturamento SP3'!$D$2:$D$692,'Infos Relatório'!$B$84,'Faturamento SP3'!$E$2:$E$692,'Infos Relatório'!$B148,'Faturamento SP3'!$Z$2:$Z$692,'Infos Relatório'!I$1,'Faturamento SP3'!$T$2:$T$692,"Sim")+SUMIFS('Faturamento SP3'!$P$2:$P$692,'Faturamento SP3'!$D$2:$D$692,'Infos Relatório'!$B$84,'Faturamento SP3'!$E$2:$E$692,'Infos Relatório'!$B148,'Faturamento SP3'!$Z$2:$Z$692,'Infos Relatório'!I$1,'Faturamento SP3'!$T$2:$T$692,"Sim")</f>
        <v>0</v>
      </c>
      <c r="M148" s="27" t="e">
        <f t="shared" si="38"/>
        <v>#DIV/0!</v>
      </c>
      <c r="N148" s="24">
        <f>SUMIFS('Faturamento SP3'!$H$2:$H$692,'Faturamento SP3'!$D$2:$D$692,'Infos Relatório'!$B$84,'Faturamento SP3'!$E$2:$E$692,'Infos Relatório'!$B148,'Faturamento SP3'!$Z$2:$Z$692,'Infos Relatório'!I$1)</f>
        <v>0</v>
      </c>
      <c r="O148" s="23">
        <f>COUNTIFS('Faturamento SP3'!$D$2:$D$692,'Infos Relatório'!$B$84,'Faturamento SP3'!$E$2:$E$692,'Infos Relatório'!$B148,'Faturamento SP3'!$Z$2:$Z$692,'Infos Relatório'!O$1)</f>
        <v>0</v>
      </c>
      <c r="P148" s="13">
        <f>SUMIFS('Faturamento SP3'!$G$2:$G$692,'Faturamento SP3'!$D$2:$D$692,'Infos Relatório'!$B$84,'Faturamento SP3'!$E$2:$E$692,'Infos Relatório'!$B148,'Faturamento SP3'!$Z$2:$Z$692,'Infos Relatório'!O$1)</f>
        <v>0</v>
      </c>
      <c r="Q148" s="13">
        <f>SUMIFS('Faturamento SP3'!$J$2:$J$692,'Faturamento SP3'!$D$2:$D$692,'Infos Relatório'!$B$84,'Faturamento SP3'!$E$2:$E$692,'Infos Relatório'!$B148,'Faturamento SP3'!$Z$2:$Z$692,'Infos Relatório'!O$1)</f>
        <v>0</v>
      </c>
      <c r="R148" s="14">
        <f>SUMIFS('Faturamento SP3'!$O$2:$O$692,'Faturamento SP3'!$D$2:$D$692,'Infos Relatório'!$B$84,'Faturamento SP3'!$E$2:$E$692,'Infos Relatório'!$B148,'Faturamento SP3'!$Z$2:$Z$692,'Infos Relatório'!O$1,'Faturamento SP3'!$T$2:$T$692,"Sim")+SUMIFS('Faturamento SP3'!$P$2:$P$692,'Faturamento SP3'!$D$2:$D$692,'Infos Relatório'!$B$84,'Faturamento SP3'!$E$2:$E$692,'Infos Relatório'!$B148,'Faturamento SP3'!$Z$2:$Z$692,'Infos Relatório'!O$1,'Faturamento SP3'!$T$2:$T$692,"Sim")</f>
        <v>0</v>
      </c>
      <c r="S148" s="27" t="e">
        <f t="shared" si="39"/>
        <v>#DIV/0!</v>
      </c>
      <c r="T148" s="24">
        <f>SUMIFS('Faturamento SP3'!$H$2:$H$692,'Faturamento SP3'!$D$2:$D$692,'Infos Relatório'!$B$84,'Faturamento SP3'!$E$2:$E$692,'Infos Relatório'!$B148,'Faturamento SP3'!$Z$2:$Z$692,'Infos Relatório'!O$1)</f>
        <v>0</v>
      </c>
      <c r="U148" s="23">
        <f>COUNTIFS('Faturamento SP3'!$D$2:$D$692,'Infos Relatório'!$B$84,'Faturamento SP3'!$E$2:$E$692,'Infos Relatório'!$B148,'Faturamento SP3'!$Z$2:$Z$692,'Infos Relatório'!U$1)</f>
        <v>0</v>
      </c>
      <c r="V148" s="13">
        <f>SUMIFS('Faturamento SP3'!$G$2:$G$692,'Faturamento SP3'!$D$2:$D$692,'Infos Relatório'!$B$84,'Faturamento SP3'!$E$2:$E$692,'Infos Relatório'!$B148,'Faturamento SP3'!$Z$2:$Z$692,'Infos Relatório'!U$1)</f>
        <v>0</v>
      </c>
      <c r="W148" s="13">
        <f>SUMIFS('Faturamento SP3'!$J$2:$J$692,'Faturamento SP3'!$D$2:$D$692,'Infos Relatório'!$B$84,'Faturamento SP3'!$E$2:$E$692,'Infos Relatório'!$B148,'Faturamento SP3'!$Z$2:$Z$692,'Infos Relatório'!U$1)</f>
        <v>0</v>
      </c>
      <c r="X148" s="14">
        <f>SUMIFS('Faturamento SP3'!$O$2:$O$692,'Faturamento SP3'!$D$2:$D$692,'Infos Relatório'!$B$84,'Faturamento SP3'!$E$2:$E$692,'Infos Relatório'!$B148,'Faturamento SP3'!$Z$2:$Z$692,'Infos Relatório'!U$1,'Faturamento SP3'!$T$2:$T$692,"Sim")+SUMIFS('Faturamento SP3'!$P$2:$P$692,'Faturamento SP3'!$D$2:$D$692,'Infos Relatório'!$B$84,'Faturamento SP3'!$E$2:$E$692,'Infos Relatório'!$B148,'Faturamento SP3'!$Z$2:$Z$692,'Infos Relatório'!U$1,'Faturamento SP3'!$T$2:$T$692,"Sim")</f>
        <v>0</v>
      </c>
      <c r="Y148" s="27" t="e">
        <f t="shared" si="40"/>
        <v>#DIV/0!</v>
      </c>
      <c r="Z148" s="24">
        <f>SUMIFS('Faturamento SP3'!$H$2:$H$692,'Faturamento SP3'!$D$2:$D$692,'Infos Relatório'!$B$84,'Faturamento SP3'!$E$2:$E$692,'Infos Relatório'!$B148,'Faturamento SP3'!$Z$2:$Z$692,'Infos Relatório'!U$1)</f>
        <v>0</v>
      </c>
      <c r="AA148" s="23">
        <f>COUNTIFS('Faturamento SP3'!$D$2:$D$692,'Infos Relatório'!$B$84,'Faturamento SP3'!$E$2:$E$692,'Infos Relatório'!$B148,'Faturamento SP3'!$Z$2:$Z$692,'Infos Relatório'!AA$1)</f>
        <v>0</v>
      </c>
      <c r="AB148" s="13">
        <f>SUMIFS('Faturamento SP3'!$G$2:$G$692,'Faturamento SP3'!$D$2:$D$692,'Infos Relatório'!$B$84,'Faturamento SP3'!$E$2:$E$692,'Infos Relatório'!$B148,'Faturamento SP3'!$Z$2:$Z$692,'Infos Relatório'!AA$1)</f>
        <v>0</v>
      </c>
      <c r="AC148" s="13">
        <f>SUMIFS('Faturamento SP3'!$J$2:$J$692,'Faturamento SP3'!$D$2:$D$692,'Infos Relatório'!$B$84,'Faturamento SP3'!$E$2:$E$692,'Infos Relatório'!$B148,'Faturamento SP3'!$Z$2:$Z$692,'Infos Relatório'!AA$1)</f>
        <v>0</v>
      </c>
      <c r="AD148" s="14">
        <f>SUMIFS('Faturamento SP3'!$O$2:$O$692,'Faturamento SP3'!$D$2:$D$692,'Infos Relatório'!$B$84,'Faturamento SP3'!$E$2:$E$692,'Infos Relatório'!$B148,'Faturamento SP3'!$Z$2:$Z$692,'Infos Relatório'!AA$1,'Faturamento SP3'!$T$2:$T$692,"Sim")+SUMIFS('Faturamento SP3'!$P$2:$P$692,'Faturamento SP3'!$D$2:$D$692,'Infos Relatório'!$B$84,'Faturamento SP3'!$E$2:$E$692,'Infos Relatório'!$B148,'Faturamento SP3'!$Z$2:$Z$692,'Infos Relatório'!AA$1,'Faturamento SP3'!$T$2:$T$692,"Sim")</f>
        <v>0</v>
      </c>
      <c r="AE148" s="27" t="e">
        <f t="shared" si="41"/>
        <v>#DIV/0!</v>
      </c>
      <c r="AF148" s="24">
        <f>SUMIFS('Faturamento SP3'!$H$2:$H$692,'Faturamento SP3'!$D$2:$D$692,'Infos Relatório'!$B$84,'Faturamento SP3'!$E$2:$E$692,'Infos Relatório'!$B148,'Faturamento SP3'!$Z$2:$Z$692,'Infos Relatório'!AA$1)</f>
        <v>0</v>
      </c>
      <c r="AG148" s="23">
        <f>COUNTIFS('Faturamento SP3'!$D$2:$D$692,'Infos Relatório'!$B$84,'Faturamento SP3'!$E$2:$E$692,'Infos Relatório'!$B148,'Faturamento SP3'!$Z$2:$Z$692,'Infos Relatório'!AG$1)</f>
        <v>0</v>
      </c>
      <c r="AH148" s="13">
        <f>SUMIFS('Faturamento SP3'!$G$2:$G$692,'Faturamento SP3'!$D$2:$D$692,'Infos Relatório'!$B$84,'Faturamento SP3'!$E$2:$E$692,'Infos Relatório'!$B148,'Faturamento SP3'!$Z$2:$Z$692,'Infos Relatório'!AG$1)</f>
        <v>0</v>
      </c>
      <c r="AI148" s="13">
        <f>SUMIFS('Faturamento SP3'!$J$2:$J$692,'Faturamento SP3'!$D$2:$D$692,'Infos Relatório'!$B$84,'Faturamento SP3'!$E$2:$E$692,'Infos Relatório'!$B148,'Faturamento SP3'!$Z$2:$Z$692,'Infos Relatório'!AG$1)</f>
        <v>0</v>
      </c>
      <c r="AJ148" s="14">
        <f>SUMIFS('Faturamento SP3'!$O$2:$O$692,'Faturamento SP3'!$D$2:$D$692,'Infos Relatório'!$B$84,'Faturamento SP3'!$E$2:$E$692,'Infos Relatório'!$B148,'Faturamento SP3'!$Z$2:$Z$692,'Infos Relatório'!AG$1,'Faturamento SP3'!$T$2:$T$692,"Sim")+SUMIFS('Faturamento SP3'!$P$2:$P$692,'Faturamento SP3'!$D$2:$D$692,'Infos Relatório'!$B$84,'Faturamento SP3'!$E$2:$E$692,'Infos Relatório'!$B148,'Faturamento SP3'!$Z$2:$Z$692,'Infos Relatório'!AG$1,'Faturamento SP3'!$T$2:$T$692,"Sim")</f>
        <v>0</v>
      </c>
      <c r="AK148" s="27" t="e">
        <f t="shared" si="42"/>
        <v>#DIV/0!</v>
      </c>
      <c r="AL148" s="24">
        <f>SUMIFS('Faturamento SP3'!$H$2:$H$692,'Faturamento SP3'!$D$2:$D$692,'Infos Relatório'!$B$84,'Faturamento SP3'!$E$2:$E$692,'Infos Relatório'!$B148,'Faturamento SP3'!$Z$2:$Z$692,'Infos Relatório'!AG$1)</f>
        <v>0</v>
      </c>
      <c r="AM148" s="23">
        <f>COUNTIFS('Faturamento SP3'!$D$2:$D$692,'Infos Relatório'!$B$84,'Faturamento SP3'!$E$2:$E$692,'Infos Relatório'!$B148,'Faturamento SP3'!$Z$2:$Z$692,'Infos Relatório'!AM$1)</f>
        <v>0</v>
      </c>
      <c r="AN148" s="13">
        <f>SUMIFS('Faturamento SP3'!$G$2:$G$692,'Faturamento SP3'!$D$2:$D$692,'Infos Relatório'!$B$84,'Faturamento SP3'!$E$2:$E$692,'Infos Relatório'!$B148,'Faturamento SP3'!$Z$2:$Z$692,'Infos Relatório'!AM$1)</f>
        <v>0</v>
      </c>
      <c r="AO148" s="13">
        <f>SUMIFS('Faturamento SP3'!$J$2:$J$692,'Faturamento SP3'!$D$2:$D$692,'Infos Relatório'!$B$84,'Faturamento SP3'!$E$2:$E$692,'Infos Relatório'!$B148,'Faturamento SP3'!$Z$2:$Z$692,'Infos Relatório'!AM$1)</f>
        <v>0</v>
      </c>
      <c r="AP148" s="14">
        <f>SUMIFS('Faturamento SP3'!$O$2:$O$692,'Faturamento SP3'!$D$2:$D$692,'Infos Relatório'!$B$84,'Faturamento SP3'!$E$2:$E$692,'Infos Relatório'!$B148,'Faturamento SP3'!$Z$2:$Z$692,'Infos Relatório'!AM$1,'Faturamento SP3'!$T$2:$T$692,"Sim")+SUMIFS('Faturamento SP3'!$P$2:$P$692,'Faturamento SP3'!$D$2:$D$692,'Infos Relatório'!$B$84,'Faturamento SP3'!$E$2:$E$692,'Infos Relatório'!$B148,'Faturamento SP3'!$Z$2:$Z$692,'Infos Relatório'!AM$1,'Faturamento SP3'!$T$2:$T$692,"Sim")</f>
        <v>0</v>
      </c>
      <c r="AQ148" s="27" t="e">
        <f t="shared" si="43"/>
        <v>#DIV/0!</v>
      </c>
      <c r="AR148" s="24">
        <f>SUMIFS('Faturamento SP3'!$H$2:$H$692,'Faturamento SP3'!$D$2:$D$692,'Infos Relatório'!$B$84,'Faturamento SP3'!$E$2:$E$692,'Infos Relatório'!$B148,'Faturamento SP3'!$Z$2:$Z$692,'Infos Relatório'!AM$1)</f>
        <v>0</v>
      </c>
      <c r="AS148" s="23">
        <f>COUNTIFS('Faturamento SP3'!$D$2:$D$692,'Infos Relatório'!$B$84,'Faturamento SP3'!$E$2:$E$692,'Infos Relatório'!$B148,'Faturamento SP3'!$Z$2:$Z$692,'Infos Relatório'!AS$1)</f>
        <v>0</v>
      </c>
      <c r="AT148" s="13">
        <f>SUMIFS('Faturamento SP3'!$G$2:$G$692,'Faturamento SP3'!$D$2:$D$692,'Infos Relatório'!$B$84,'Faturamento SP3'!$E$2:$E$692,'Infos Relatório'!$B148,'Faturamento SP3'!$Z$2:$Z$692,'Infos Relatório'!AS$1)</f>
        <v>0</v>
      </c>
      <c r="AU148" s="13">
        <f>SUMIFS('Faturamento SP3'!$J$2:$J$692,'Faturamento SP3'!$D$2:$D$692,'Infos Relatório'!$B$84,'Faturamento SP3'!$E$2:$E$692,'Infos Relatório'!$B148,'Faturamento SP3'!$Z$2:$Z$692,'Infos Relatório'!AS$1)</f>
        <v>0</v>
      </c>
      <c r="AV148" s="14">
        <f>SUMIFS('Faturamento SP3'!$O$2:$O$692,'Faturamento SP3'!$D$2:$D$692,'Infos Relatório'!$B$84,'Faturamento SP3'!$E$2:$E$692,'Infos Relatório'!$B148,'Faturamento SP3'!$Z$2:$Z$692,'Infos Relatório'!AS$1,'Faturamento SP3'!$T$2:$T$692,"Sim")+SUMIFS('Faturamento SP3'!$P$2:$P$692,'Faturamento SP3'!$D$2:$D$692,'Infos Relatório'!$B$84,'Faturamento SP3'!$E$2:$E$692,'Infos Relatório'!$B148,'Faturamento SP3'!$Z$2:$Z$692,'Infos Relatório'!AS$1,'Faturamento SP3'!$T$2:$T$692,"Sim")</f>
        <v>0</v>
      </c>
      <c r="AW148" s="27" t="e">
        <f t="shared" si="44"/>
        <v>#DIV/0!</v>
      </c>
      <c r="AX148" s="24">
        <f>SUMIFS('Faturamento SP3'!$H$2:$H$692,'Faturamento SP3'!$D$2:$D$692,'Infos Relatório'!$B$84,'Faturamento SP3'!$E$2:$E$692,'Infos Relatório'!$B148,'Faturamento SP3'!$Z$2:$Z$692,'Infos Relatório'!AS$1)</f>
        <v>0</v>
      </c>
      <c r="AY148" s="23">
        <f>COUNTIFS('Faturamento SP3'!$D$2:$D$692,'Infos Relatório'!$B$84,'Faturamento SP3'!$E$2:$E$692,'Infos Relatório'!$B148,'Faturamento SP3'!$Z$2:$Z$692,'Infos Relatório'!AY$1)</f>
        <v>0</v>
      </c>
      <c r="AZ148" s="13">
        <f>SUMIFS('Faturamento SP3'!$G$2:$G$692,'Faturamento SP3'!$D$2:$D$692,'Infos Relatório'!$B$84,'Faturamento SP3'!$E$2:$E$692,'Infos Relatório'!$B148,'Faturamento SP3'!$Z$2:$Z$692,'Infos Relatório'!AY$1)</f>
        <v>0</v>
      </c>
      <c r="BA148" s="13">
        <f>SUMIFS('Faturamento SP3'!$J$2:$J$692,'Faturamento SP3'!$D$2:$D$692,'Infos Relatório'!$B$84,'Faturamento SP3'!$E$2:$E$692,'Infos Relatório'!$B148,'Faturamento SP3'!$Z$2:$Z$692,'Infos Relatório'!AY$1)</f>
        <v>0</v>
      </c>
      <c r="BB148" s="14">
        <f>SUMIFS('Faturamento SP3'!$O$2:$O$692,'Faturamento SP3'!$D$2:$D$692,'Infos Relatório'!$B$84,'Faturamento SP3'!$E$2:$E$692,'Infos Relatório'!$B148,'Faturamento SP3'!$Z$2:$Z$692,'Infos Relatório'!AY$1,'Faturamento SP3'!$T$2:$T$692,"Sim")+SUMIFS('Faturamento SP3'!$P$2:$P$692,'Faturamento SP3'!$D$2:$D$692,'Infos Relatório'!$B$84,'Faturamento SP3'!$E$2:$E$692,'Infos Relatório'!$B148,'Faturamento SP3'!$Z$2:$Z$692,'Infos Relatório'!AY$1,'Faturamento SP3'!$T$2:$T$692,"Sim")</f>
        <v>0</v>
      </c>
      <c r="BC148" s="27" t="e">
        <f t="shared" si="45"/>
        <v>#DIV/0!</v>
      </c>
      <c r="BD148" s="24">
        <f>SUMIFS('Faturamento SP3'!$H$2:$H$692,'Faturamento SP3'!$D$2:$D$692,'Infos Relatório'!$B$84,'Faturamento SP3'!$E$2:$E$692,'Infos Relatório'!$B148,'Faturamento SP3'!$Z$2:$Z$692,'Infos Relatório'!AY$1)</f>
        <v>0</v>
      </c>
      <c r="BE148" s="23">
        <f>COUNTIFS('Faturamento SP3'!$D$2:$D$692,'Infos Relatório'!$B$84,'Faturamento SP3'!$E$2:$E$692,'Infos Relatório'!$B148,'Faturamento SP3'!$Z$2:$Z$692,'Infos Relatório'!BE$1)</f>
        <v>0</v>
      </c>
      <c r="BF148" s="13">
        <f>SUMIFS('Faturamento SP3'!$G$2:$G$692,'Faturamento SP3'!$D$2:$D$692,'Infos Relatório'!$B$84,'Faturamento SP3'!$E$2:$E$692,'Infos Relatório'!$B148,'Faturamento SP3'!$Z$2:$Z$692,'Infos Relatório'!BE$1)</f>
        <v>0</v>
      </c>
      <c r="BG148" s="13">
        <f>SUMIFS('Faturamento SP3'!$J$2:$J$692,'Faturamento SP3'!$D$2:$D$692,'Infos Relatório'!$B$84,'Faturamento SP3'!$E$2:$E$692,'Infos Relatório'!$B148,'Faturamento SP3'!$Z$2:$Z$692,'Infos Relatório'!BE$1)</f>
        <v>0</v>
      </c>
      <c r="BH148" s="14">
        <f>SUMIFS('Faturamento SP3'!$O$2:$O$692,'Faturamento SP3'!$D$2:$D$692,'Infos Relatório'!$B$84,'Faturamento SP3'!$E$2:$E$692,'Infos Relatório'!$B148,'Faturamento SP3'!$Z$2:$Z$692,'Infos Relatório'!BE$1,'Faturamento SP3'!$T$2:$T$692,"Sim")+SUMIFS('Faturamento SP3'!$P$2:$P$692,'Faturamento SP3'!$D$2:$D$692,'Infos Relatório'!$B$84,'Faturamento SP3'!$E$2:$E$692,'Infos Relatório'!$B148,'Faturamento SP3'!$Z$2:$Z$692,'Infos Relatório'!BE$1,'Faturamento SP3'!$T$2:$T$692,"Sim")</f>
        <v>0</v>
      </c>
      <c r="BI148" s="27" t="e">
        <f t="shared" si="46"/>
        <v>#DIV/0!</v>
      </c>
      <c r="BJ148" s="24">
        <f>SUMIFS('Faturamento SP3'!$H$2:$H$692,'Faturamento SP3'!$D$2:$D$692,'Infos Relatório'!$B$84,'Faturamento SP3'!$E$2:$E$692,'Infos Relatório'!$B148,'Faturamento SP3'!$Z$2:$Z$692,'Infos Relatório'!BE$1)</f>
        <v>0</v>
      </c>
      <c r="BK148" s="23">
        <f>COUNTIFS('Faturamento SP3'!$D$2:$D$692,'Infos Relatório'!$B$84,'Faturamento SP3'!$E$2:$E$692,'Infos Relatório'!$B148,'Faturamento SP3'!$Z$2:$Z$692,'Infos Relatório'!BK$1)</f>
        <v>0</v>
      </c>
      <c r="BL148" s="13">
        <f>SUMIFS('Faturamento SP3'!$G$2:$G$692,'Faturamento SP3'!$D$2:$D$692,'Infos Relatório'!$B$84,'Faturamento SP3'!$E$2:$E$692,'Infos Relatório'!$B148,'Faturamento SP3'!$Z$2:$Z$692,'Infos Relatório'!BK$1)</f>
        <v>0</v>
      </c>
      <c r="BM148" s="13">
        <f>SUMIFS('Faturamento SP3'!$J$2:$J$692,'Faturamento SP3'!$D$2:$D$692,'Infos Relatório'!$B$84,'Faturamento SP3'!$E$2:$E$692,'Infos Relatório'!$B148,'Faturamento SP3'!$Z$2:$Z$692,'Infos Relatório'!BK$1)</f>
        <v>0</v>
      </c>
      <c r="BN148" s="14">
        <f>SUMIFS('Faturamento SP3'!$O$2:$O$692,'Faturamento SP3'!$D$2:$D$692,'Infos Relatório'!$B$84,'Faturamento SP3'!$E$2:$E$692,'Infos Relatório'!$B148,'Faturamento SP3'!$Z$2:$Z$692,'Infos Relatório'!BK$1,'Faturamento SP3'!$T$2:$T$692,"Sim")+SUMIFS('Faturamento SP3'!$P$2:$P$692,'Faturamento SP3'!$D$2:$D$692,'Infos Relatório'!$B$84,'Faturamento SP3'!$E$2:$E$692,'Infos Relatório'!$B148,'Faturamento SP3'!$Z$2:$Z$692,'Infos Relatório'!BK$1,'Faturamento SP3'!$T$2:$T$692,"Sim")</f>
        <v>0</v>
      </c>
      <c r="BO148" s="27" t="e">
        <f t="shared" si="47"/>
        <v>#DIV/0!</v>
      </c>
      <c r="BP148" s="24">
        <f>SUMIFS('Faturamento SP3'!$H$2:$H$692,'Faturamento SP3'!$D$2:$D$692,'Infos Relatório'!$B$84,'Faturamento SP3'!$E$2:$E$692,'Infos Relatório'!$B148,'Faturamento SP3'!$Z$2:$Z$692,'Infos Relatório'!BK$1)</f>
        <v>0</v>
      </c>
      <c r="BQ148" s="23">
        <f>COUNTIFS('Faturamento SP3'!$D$2:$D$692,'Infos Relatório'!$B$84,'Faturamento SP3'!$E$2:$E$692,'Infos Relatório'!$B148,'Faturamento SP3'!$Z$2:$Z$692,'Infos Relatório'!BQ$1)</f>
        <v>0</v>
      </c>
      <c r="BR148" s="13">
        <f>SUMIFS('Faturamento SP3'!$G$2:$G$692,'Faturamento SP3'!$D$2:$D$692,'Infos Relatório'!$B$84,'Faturamento SP3'!$E$2:$E$692,'Infos Relatório'!$B148,'Faturamento SP3'!$Z$2:$Z$692,'Infos Relatório'!BQ$1)</f>
        <v>0</v>
      </c>
      <c r="BS148" s="13">
        <f>SUMIFS('Faturamento SP3'!$J$2:$J$692,'Faturamento SP3'!$D$2:$D$692,'Infos Relatório'!$B$84,'Faturamento SP3'!$E$2:$E$692,'Infos Relatório'!$B148,'Faturamento SP3'!$Z$2:$Z$692,'Infos Relatório'!BQ$1)</f>
        <v>0</v>
      </c>
      <c r="BT148" s="14">
        <f>SUMIFS('Faturamento SP3'!$O$2:$O$692,'Faturamento SP3'!$D$2:$D$692,'Infos Relatório'!$B$84,'Faturamento SP3'!$E$2:$E$692,'Infos Relatório'!$B148,'Faturamento SP3'!$Z$2:$Z$692,'Infos Relatório'!BQ$1,'Faturamento SP3'!$T$2:$T$692,"Sim")+SUMIFS('Faturamento SP3'!$P$2:$P$692,'Faturamento SP3'!$D$2:$D$692,'Infos Relatório'!$B$84,'Faturamento SP3'!$E$2:$E$692,'Infos Relatório'!$B148,'Faturamento SP3'!$Z$2:$Z$692,'Infos Relatório'!BQ$1,'Faturamento SP3'!$T$2:$T$692,"Sim")</f>
        <v>0</v>
      </c>
      <c r="BU148" s="27" t="e">
        <f t="shared" si="48"/>
        <v>#DIV/0!</v>
      </c>
      <c r="BV148" s="24">
        <f>SUMIFS('Faturamento SP3'!$H$2:$H$692,'Faturamento SP3'!$D$2:$D$692,'Infos Relatório'!$B$84,'Faturamento SP3'!$E$2:$E$692,'Infos Relatório'!$B148,'Faturamento SP3'!$Z$2:$Z$692,'Infos Relatório'!BQ$1)</f>
        <v>0</v>
      </c>
    </row>
    <row r="149" spans="2:74">
      <c r="B149" s="17" t="s">
        <v>71</v>
      </c>
      <c r="C149" s="23">
        <f>COUNTIFS('Faturamento SP3'!$D$2:$D$692,'Infos Relatório'!$B$84,'Faturamento SP3'!$E$2:$E$692,'Infos Relatório'!$B149,'Faturamento SP3'!$Z$2:$Z$692,'Infos Relatório'!C$1)</f>
        <v>0</v>
      </c>
      <c r="D149" s="13">
        <f>SUMIFS('Faturamento SP3'!$G$2:$G$692,'Faturamento SP3'!$D$2:$D$692,'Infos Relatório'!$B$84,'Faturamento SP3'!$E$2:$E$692,'Infos Relatório'!$B149,'Faturamento SP3'!$Z$2:$Z$692,'Infos Relatório'!C$1)</f>
        <v>0</v>
      </c>
      <c r="E149" s="13">
        <f>SUMIFS('Faturamento SP3'!$J$2:$J$692,'Faturamento SP3'!$D$2:$D$692,'Infos Relatório'!$B$84,'Faturamento SP3'!$E$2:$E$692,'Infos Relatório'!$B149,'Faturamento SP3'!$Z$2:$Z$692,'Infos Relatório'!C$1)</f>
        <v>0</v>
      </c>
      <c r="F149" s="14">
        <f>SUMIFS('Faturamento SP3'!$O$2:$O$692,'Faturamento SP3'!$D$2:$D$692,'Infos Relatório'!$B$84,'Faturamento SP3'!$E$2:$E$692,'Infos Relatório'!$B149,'Faturamento SP3'!$Z$2:$Z$692,'Infos Relatório'!C$1,'Faturamento SP3'!$T$2:$T$692,"Sim")+SUMIFS('Faturamento SP3'!$P$2:$P$692,'Faturamento SP3'!$D$2:$D$692,'Infos Relatório'!$B$84,'Faturamento SP3'!$E$2:$E$692,'Infos Relatório'!$B149,'Faturamento SP3'!$Z$2:$Z$692,'Infos Relatório'!C$1,'Faturamento SP3'!$T$2:$T$692,"Sim")</f>
        <v>0</v>
      </c>
      <c r="G149" s="27" t="e">
        <f t="shared" si="37"/>
        <v>#DIV/0!</v>
      </c>
      <c r="H149" s="24">
        <f>SUMIFS('Faturamento SP3'!$H$2:$H$692,'Faturamento SP3'!$D$2:$D$692,'Infos Relatório'!$B$84,'Faturamento SP3'!$E$2:$E$692,'Infos Relatório'!$B149,'Faturamento SP3'!$Z$2:$Z$692,'Infos Relatório'!C$1)</f>
        <v>0</v>
      </c>
      <c r="I149" s="23">
        <f>COUNTIFS('Faturamento SP3'!$D$2:$D$692,'Infos Relatório'!$B$84,'Faturamento SP3'!$E$2:$E$692,'Infos Relatório'!$B149,'Faturamento SP3'!$Z$2:$Z$692,'Infos Relatório'!I$1)</f>
        <v>0</v>
      </c>
      <c r="J149" s="13">
        <f>SUMIFS('Faturamento SP3'!$G$2:$G$692,'Faturamento SP3'!$D$2:$D$692,'Infos Relatório'!$B$84,'Faturamento SP3'!$E$2:$E$692,'Infos Relatório'!$B149,'Faturamento SP3'!$Z$2:$Z$692,'Infos Relatório'!I$1)</f>
        <v>0</v>
      </c>
      <c r="K149" s="13">
        <f>SUMIFS('Faturamento SP3'!$J$2:$J$692,'Faturamento SP3'!$D$2:$D$692,'Infos Relatório'!$B$84,'Faturamento SP3'!$E$2:$E$692,'Infos Relatório'!$B149,'Faturamento SP3'!$Z$2:$Z$692,'Infos Relatório'!I$1)</f>
        <v>0</v>
      </c>
      <c r="L149" s="14">
        <f>SUMIFS('Faturamento SP3'!$O$2:$O$692,'Faturamento SP3'!$D$2:$D$692,'Infos Relatório'!$B$84,'Faturamento SP3'!$E$2:$E$692,'Infos Relatório'!$B149,'Faturamento SP3'!$Z$2:$Z$692,'Infos Relatório'!I$1,'Faturamento SP3'!$T$2:$T$692,"Sim")+SUMIFS('Faturamento SP3'!$P$2:$P$692,'Faturamento SP3'!$D$2:$D$692,'Infos Relatório'!$B$84,'Faturamento SP3'!$E$2:$E$692,'Infos Relatório'!$B149,'Faturamento SP3'!$Z$2:$Z$692,'Infos Relatório'!I$1,'Faturamento SP3'!$T$2:$T$692,"Sim")</f>
        <v>0</v>
      </c>
      <c r="M149" s="27" t="e">
        <f t="shared" si="38"/>
        <v>#DIV/0!</v>
      </c>
      <c r="N149" s="24">
        <f>SUMIFS('Faturamento SP3'!$H$2:$H$692,'Faturamento SP3'!$D$2:$D$692,'Infos Relatório'!$B$84,'Faturamento SP3'!$E$2:$E$692,'Infos Relatório'!$B149,'Faturamento SP3'!$Z$2:$Z$692,'Infos Relatório'!I$1)</f>
        <v>0</v>
      </c>
      <c r="O149" s="23">
        <f>COUNTIFS('Faturamento SP3'!$D$2:$D$692,'Infos Relatório'!$B$84,'Faturamento SP3'!$E$2:$E$692,'Infos Relatório'!$B149,'Faturamento SP3'!$Z$2:$Z$692,'Infos Relatório'!O$1)</f>
        <v>0</v>
      </c>
      <c r="P149" s="13">
        <f>SUMIFS('Faturamento SP3'!$G$2:$G$692,'Faturamento SP3'!$D$2:$D$692,'Infos Relatório'!$B$84,'Faturamento SP3'!$E$2:$E$692,'Infos Relatório'!$B149,'Faturamento SP3'!$Z$2:$Z$692,'Infos Relatório'!O$1)</f>
        <v>0</v>
      </c>
      <c r="Q149" s="13">
        <f>SUMIFS('Faturamento SP3'!$J$2:$J$692,'Faturamento SP3'!$D$2:$D$692,'Infos Relatório'!$B$84,'Faturamento SP3'!$E$2:$E$692,'Infos Relatório'!$B149,'Faturamento SP3'!$Z$2:$Z$692,'Infos Relatório'!O$1)</f>
        <v>0</v>
      </c>
      <c r="R149" s="14">
        <f>SUMIFS('Faturamento SP3'!$O$2:$O$692,'Faturamento SP3'!$D$2:$D$692,'Infos Relatório'!$B$84,'Faturamento SP3'!$E$2:$E$692,'Infos Relatório'!$B149,'Faturamento SP3'!$Z$2:$Z$692,'Infos Relatório'!O$1,'Faturamento SP3'!$T$2:$T$692,"Sim")+SUMIFS('Faturamento SP3'!$P$2:$P$692,'Faturamento SP3'!$D$2:$D$692,'Infos Relatório'!$B$84,'Faturamento SP3'!$E$2:$E$692,'Infos Relatório'!$B149,'Faturamento SP3'!$Z$2:$Z$692,'Infos Relatório'!O$1,'Faturamento SP3'!$T$2:$T$692,"Sim")</f>
        <v>0</v>
      </c>
      <c r="S149" s="27" t="e">
        <f t="shared" si="39"/>
        <v>#DIV/0!</v>
      </c>
      <c r="T149" s="24">
        <f>SUMIFS('Faturamento SP3'!$H$2:$H$692,'Faturamento SP3'!$D$2:$D$692,'Infos Relatório'!$B$84,'Faturamento SP3'!$E$2:$E$692,'Infos Relatório'!$B149,'Faturamento SP3'!$Z$2:$Z$692,'Infos Relatório'!O$1)</f>
        <v>0</v>
      </c>
      <c r="U149" s="23">
        <f>COUNTIFS('Faturamento SP3'!$D$2:$D$692,'Infos Relatório'!$B$84,'Faturamento SP3'!$E$2:$E$692,'Infos Relatório'!$B149,'Faturamento SP3'!$Z$2:$Z$692,'Infos Relatório'!U$1)</f>
        <v>0</v>
      </c>
      <c r="V149" s="13">
        <f>SUMIFS('Faturamento SP3'!$G$2:$G$692,'Faturamento SP3'!$D$2:$D$692,'Infos Relatório'!$B$84,'Faturamento SP3'!$E$2:$E$692,'Infos Relatório'!$B149,'Faturamento SP3'!$Z$2:$Z$692,'Infos Relatório'!U$1)</f>
        <v>0</v>
      </c>
      <c r="W149" s="13">
        <f>SUMIFS('Faturamento SP3'!$J$2:$J$692,'Faturamento SP3'!$D$2:$D$692,'Infos Relatório'!$B$84,'Faturamento SP3'!$E$2:$E$692,'Infos Relatório'!$B149,'Faturamento SP3'!$Z$2:$Z$692,'Infos Relatório'!U$1)</f>
        <v>0</v>
      </c>
      <c r="X149" s="14">
        <f>SUMIFS('Faturamento SP3'!$O$2:$O$692,'Faturamento SP3'!$D$2:$D$692,'Infos Relatório'!$B$84,'Faturamento SP3'!$E$2:$E$692,'Infos Relatório'!$B149,'Faturamento SP3'!$Z$2:$Z$692,'Infos Relatório'!U$1,'Faturamento SP3'!$T$2:$T$692,"Sim")+SUMIFS('Faturamento SP3'!$P$2:$P$692,'Faturamento SP3'!$D$2:$D$692,'Infos Relatório'!$B$84,'Faturamento SP3'!$E$2:$E$692,'Infos Relatório'!$B149,'Faturamento SP3'!$Z$2:$Z$692,'Infos Relatório'!U$1,'Faturamento SP3'!$T$2:$T$692,"Sim")</f>
        <v>0</v>
      </c>
      <c r="Y149" s="27" t="e">
        <f t="shared" si="40"/>
        <v>#DIV/0!</v>
      </c>
      <c r="Z149" s="24">
        <f>SUMIFS('Faturamento SP3'!$H$2:$H$692,'Faturamento SP3'!$D$2:$D$692,'Infos Relatório'!$B$84,'Faturamento SP3'!$E$2:$E$692,'Infos Relatório'!$B149,'Faturamento SP3'!$Z$2:$Z$692,'Infos Relatório'!U$1)</f>
        <v>0</v>
      </c>
      <c r="AA149" s="23">
        <f>COUNTIFS('Faturamento SP3'!$D$2:$D$692,'Infos Relatório'!$B$84,'Faturamento SP3'!$E$2:$E$692,'Infos Relatório'!$B149,'Faturamento SP3'!$Z$2:$Z$692,'Infos Relatório'!AA$1)</f>
        <v>0</v>
      </c>
      <c r="AB149" s="13">
        <f>SUMIFS('Faturamento SP3'!$G$2:$G$692,'Faturamento SP3'!$D$2:$D$692,'Infos Relatório'!$B$84,'Faturamento SP3'!$E$2:$E$692,'Infos Relatório'!$B149,'Faturamento SP3'!$Z$2:$Z$692,'Infos Relatório'!AA$1)</f>
        <v>0</v>
      </c>
      <c r="AC149" s="13">
        <f>SUMIFS('Faturamento SP3'!$J$2:$J$692,'Faturamento SP3'!$D$2:$D$692,'Infos Relatório'!$B$84,'Faturamento SP3'!$E$2:$E$692,'Infos Relatório'!$B149,'Faturamento SP3'!$Z$2:$Z$692,'Infos Relatório'!AA$1)</f>
        <v>0</v>
      </c>
      <c r="AD149" s="14">
        <f>SUMIFS('Faturamento SP3'!$O$2:$O$692,'Faturamento SP3'!$D$2:$D$692,'Infos Relatório'!$B$84,'Faturamento SP3'!$E$2:$E$692,'Infos Relatório'!$B149,'Faturamento SP3'!$Z$2:$Z$692,'Infos Relatório'!AA$1,'Faturamento SP3'!$T$2:$T$692,"Sim")+SUMIFS('Faturamento SP3'!$P$2:$P$692,'Faturamento SP3'!$D$2:$D$692,'Infos Relatório'!$B$84,'Faturamento SP3'!$E$2:$E$692,'Infos Relatório'!$B149,'Faturamento SP3'!$Z$2:$Z$692,'Infos Relatório'!AA$1,'Faturamento SP3'!$T$2:$T$692,"Sim")</f>
        <v>0</v>
      </c>
      <c r="AE149" s="27" t="e">
        <f t="shared" si="41"/>
        <v>#DIV/0!</v>
      </c>
      <c r="AF149" s="24">
        <f>SUMIFS('Faturamento SP3'!$H$2:$H$692,'Faturamento SP3'!$D$2:$D$692,'Infos Relatório'!$B$84,'Faturamento SP3'!$E$2:$E$692,'Infos Relatório'!$B149,'Faturamento SP3'!$Z$2:$Z$692,'Infos Relatório'!AA$1)</f>
        <v>0</v>
      </c>
      <c r="AG149" s="23">
        <f>COUNTIFS('Faturamento SP3'!$D$2:$D$692,'Infos Relatório'!$B$84,'Faturamento SP3'!$E$2:$E$692,'Infos Relatório'!$B149,'Faturamento SP3'!$Z$2:$Z$692,'Infos Relatório'!AG$1)</f>
        <v>0</v>
      </c>
      <c r="AH149" s="13">
        <f>SUMIFS('Faturamento SP3'!$G$2:$G$692,'Faturamento SP3'!$D$2:$D$692,'Infos Relatório'!$B$84,'Faturamento SP3'!$E$2:$E$692,'Infos Relatório'!$B149,'Faturamento SP3'!$Z$2:$Z$692,'Infos Relatório'!AG$1)</f>
        <v>0</v>
      </c>
      <c r="AI149" s="13">
        <f>SUMIFS('Faturamento SP3'!$J$2:$J$692,'Faturamento SP3'!$D$2:$D$692,'Infos Relatório'!$B$84,'Faturamento SP3'!$E$2:$E$692,'Infos Relatório'!$B149,'Faturamento SP3'!$Z$2:$Z$692,'Infos Relatório'!AG$1)</f>
        <v>0</v>
      </c>
      <c r="AJ149" s="14">
        <f>SUMIFS('Faturamento SP3'!$O$2:$O$692,'Faturamento SP3'!$D$2:$D$692,'Infos Relatório'!$B$84,'Faturamento SP3'!$E$2:$E$692,'Infos Relatório'!$B149,'Faturamento SP3'!$Z$2:$Z$692,'Infos Relatório'!AG$1,'Faturamento SP3'!$T$2:$T$692,"Sim")+SUMIFS('Faturamento SP3'!$P$2:$P$692,'Faturamento SP3'!$D$2:$D$692,'Infos Relatório'!$B$84,'Faturamento SP3'!$E$2:$E$692,'Infos Relatório'!$B149,'Faturamento SP3'!$Z$2:$Z$692,'Infos Relatório'!AG$1,'Faturamento SP3'!$T$2:$T$692,"Sim")</f>
        <v>0</v>
      </c>
      <c r="AK149" s="27" t="e">
        <f t="shared" si="42"/>
        <v>#DIV/0!</v>
      </c>
      <c r="AL149" s="24">
        <f>SUMIFS('Faturamento SP3'!$H$2:$H$692,'Faturamento SP3'!$D$2:$D$692,'Infos Relatório'!$B$84,'Faturamento SP3'!$E$2:$E$692,'Infos Relatório'!$B149,'Faturamento SP3'!$Z$2:$Z$692,'Infos Relatório'!AG$1)</f>
        <v>0</v>
      </c>
      <c r="AM149" s="23">
        <f>COUNTIFS('Faturamento SP3'!$D$2:$D$692,'Infos Relatório'!$B$84,'Faturamento SP3'!$E$2:$E$692,'Infos Relatório'!$B149,'Faturamento SP3'!$Z$2:$Z$692,'Infos Relatório'!AM$1)</f>
        <v>0</v>
      </c>
      <c r="AN149" s="13">
        <f>SUMIFS('Faturamento SP3'!$G$2:$G$692,'Faturamento SP3'!$D$2:$D$692,'Infos Relatório'!$B$84,'Faturamento SP3'!$E$2:$E$692,'Infos Relatório'!$B149,'Faturamento SP3'!$Z$2:$Z$692,'Infos Relatório'!AM$1)</f>
        <v>0</v>
      </c>
      <c r="AO149" s="13">
        <f>SUMIFS('Faturamento SP3'!$J$2:$J$692,'Faturamento SP3'!$D$2:$D$692,'Infos Relatório'!$B$84,'Faturamento SP3'!$E$2:$E$692,'Infos Relatório'!$B149,'Faturamento SP3'!$Z$2:$Z$692,'Infos Relatório'!AM$1)</f>
        <v>0</v>
      </c>
      <c r="AP149" s="14">
        <f>SUMIFS('Faturamento SP3'!$O$2:$O$692,'Faturamento SP3'!$D$2:$D$692,'Infos Relatório'!$B$84,'Faturamento SP3'!$E$2:$E$692,'Infos Relatório'!$B149,'Faturamento SP3'!$Z$2:$Z$692,'Infos Relatório'!AM$1,'Faturamento SP3'!$T$2:$T$692,"Sim")+SUMIFS('Faturamento SP3'!$P$2:$P$692,'Faturamento SP3'!$D$2:$D$692,'Infos Relatório'!$B$84,'Faturamento SP3'!$E$2:$E$692,'Infos Relatório'!$B149,'Faturamento SP3'!$Z$2:$Z$692,'Infos Relatório'!AM$1,'Faturamento SP3'!$T$2:$T$692,"Sim")</f>
        <v>0</v>
      </c>
      <c r="AQ149" s="27" t="e">
        <f t="shared" si="43"/>
        <v>#DIV/0!</v>
      </c>
      <c r="AR149" s="24">
        <f>SUMIFS('Faturamento SP3'!$H$2:$H$692,'Faturamento SP3'!$D$2:$D$692,'Infos Relatório'!$B$84,'Faturamento SP3'!$E$2:$E$692,'Infos Relatório'!$B149,'Faturamento SP3'!$Z$2:$Z$692,'Infos Relatório'!AM$1)</f>
        <v>0</v>
      </c>
      <c r="AS149" s="23">
        <f>COUNTIFS('Faturamento SP3'!$D$2:$D$692,'Infos Relatório'!$B$84,'Faturamento SP3'!$E$2:$E$692,'Infos Relatório'!$B149,'Faturamento SP3'!$Z$2:$Z$692,'Infos Relatório'!AS$1)</f>
        <v>0</v>
      </c>
      <c r="AT149" s="13">
        <f>SUMIFS('Faturamento SP3'!$G$2:$G$692,'Faturamento SP3'!$D$2:$D$692,'Infos Relatório'!$B$84,'Faturamento SP3'!$E$2:$E$692,'Infos Relatório'!$B149,'Faturamento SP3'!$Z$2:$Z$692,'Infos Relatório'!AS$1)</f>
        <v>0</v>
      </c>
      <c r="AU149" s="13">
        <f>SUMIFS('Faturamento SP3'!$J$2:$J$692,'Faturamento SP3'!$D$2:$D$692,'Infos Relatório'!$B$84,'Faturamento SP3'!$E$2:$E$692,'Infos Relatório'!$B149,'Faturamento SP3'!$Z$2:$Z$692,'Infos Relatório'!AS$1)</f>
        <v>0</v>
      </c>
      <c r="AV149" s="14">
        <f>SUMIFS('Faturamento SP3'!$O$2:$O$692,'Faturamento SP3'!$D$2:$D$692,'Infos Relatório'!$B$84,'Faturamento SP3'!$E$2:$E$692,'Infos Relatório'!$B149,'Faturamento SP3'!$Z$2:$Z$692,'Infos Relatório'!AS$1,'Faturamento SP3'!$T$2:$T$692,"Sim")+SUMIFS('Faturamento SP3'!$P$2:$P$692,'Faturamento SP3'!$D$2:$D$692,'Infos Relatório'!$B$84,'Faturamento SP3'!$E$2:$E$692,'Infos Relatório'!$B149,'Faturamento SP3'!$Z$2:$Z$692,'Infos Relatório'!AS$1,'Faturamento SP3'!$T$2:$T$692,"Sim")</f>
        <v>0</v>
      </c>
      <c r="AW149" s="27" t="e">
        <f t="shared" si="44"/>
        <v>#DIV/0!</v>
      </c>
      <c r="AX149" s="24">
        <f>SUMIFS('Faturamento SP3'!$H$2:$H$692,'Faturamento SP3'!$D$2:$D$692,'Infos Relatório'!$B$84,'Faturamento SP3'!$E$2:$E$692,'Infos Relatório'!$B149,'Faturamento SP3'!$Z$2:$Z$692,'Infos Relatório'!AS$1)</f>
        <v>0</v>
      </c>
      <c r="AY149" s="23">
        <f>COUNTIFS('Faturamento SP3'!$D$2:$D$692,'Infos Relatório'!$B$84,'Faturamento SP3'!$E$2:$E$692,'Infos Relatório'!$B149,'Faturamento SP3'!$Z$2:$Z$692,'Infos Relatório'!AY$1)</f>
        <v>0</v>
      </c>
      <c r="AZ149" s="13">
        <f>SUMIFS('Faturamento SP3'!$G$2:$G$692,'Faturamento SP3'!$D$2:$D$692,'Infos Relatório'!$B$84,'Faturamento SP3'!$E$2:$E$692,'Infos Relatório'!$B149,'Faturamento SP3'!$Z$2:$Z$692,'Infos Relatório'!AY$1)</f>
        <v>0</v>
      </c>
      <c r="BA149" s="13">
        <f>SUMIFS('Faturamento SP3'!$J$2:$J$692,'Faturamento SP3'!$D$2:$D$692,'Infos Relatório'!$B$84,'Faturamento SP3'!$E$2:$E$692,'Infos Relatório'!$B149,'Faturamento SP3'!$Z$2:$Z$692,'Infos Relatório'!AY$1)</f>
        <v>0</v>
      </c>
      <c r="BB149" s="14">
        <f>SUMIFS('Faturamento SP3'!$O$2:$O$692,'Faturamento SP3'!$D$2:$D$692,'Infos Relatório'!$B$84,'Faturamento SP3'!$E$2:$E$692,'Infos Relatório'!$B149,'Faturamento SP3'!$Z$2:$Z$692,'Infos Relatório'!AY$1,'Faturamento SP3'!$T$2:$T$692,"Sim")+SUMIFS('Faturamento SP3'!$P$2:$P$692,'Faturamento SP3'!$D$2:$D$692,'Infos Relatório'!$B$84,'Faturamento SP3'!$E$2:$E$692,'Infos Relatório'!$B149,'Faturamento SP3'!$Z$2:$Z$692,'Infos Relatório'!AY$1,'Faturamento SP3'!$T$2:$T$692,"Sim")</f>
        <v>0</v>
      </c>
      <c r="BC149" s="27" t="e">
        <f t="shared" si="45"/>
        <v>#DIV/0!</v>
      </c>
      <c r="BD149" s="24">
        <f>SUMIFS('Faturamento SP3'!$H$2:$H$692,'Faturamento SP3'!$D$2:$D$692,'Infos Relatório'!$B$84,'Faturamento SP3'!$E$2:$E$692,'Infos Relatório'!$B149,'Faturamento SP3'!$Z$2:$Z$692,'Infos Relatório'!AY$1)</f>
        <v>0</v>
      </c>
      <c r="BE149" s="23">
        <f>COUNTIFS('Faturamento SP3'!$D$2:$D$692,'Infos Relatório'!$B$84,'Faturamento SP3'!$E$2:$E$692,'Infos Relatório'!$B149,'Faturamento SP3'!$Z$2:$Z$692,'Infos Relatório'!BE$1)</f>
        <v>0</v>
      </c>
      <c r="BF149" s="13">
        <f>SUMIFS('Faturamento SP3'!$G$2:$G$692,'Faturamento SP3'!$D$2:$D$692,'Infos Relatório'!$B$84,'Faturamento SP3'!$E$2:$E$692,'Infos Relatório'!$B149,'Faturamento SP3'!$Z$2:$Z$692,'Infos Relatório'!BE$1)</f>
        <v>0</v>
      </c>
      <c r="BG149" s="13">
        <f>SUMIFS('Faturamento SP3'!$J$2:$J$692,'Faturamento SP3'!$D$2:$D$692,'Infos Relatório'!$B$84,'Faturamento SP3'!$E$2:$E$692,'Infos Relatório'!$B149,'Faturamento SP3'!$Z$2:$Z$692,'Infos Relatório'!BE$1)</f>
        <v>0</v>
      </c>
      <c r="BH149" s="14">
        <f>SUMIFS('Faturamento SP3'!$O$2:$O$692,'Faturamento SP3'!$D$2:$D$692,'Infos Relatório'!$B$84,'Faturamento SP3'!$E$2:$E$692,'Infos Relatório'!$B149,'Faturamento SP3'!$Z$2:$Z$692,'Infos Relatório'!BE$1,'Faturamento SP3'!$T$2:$T$692,"Sim")+SUMIFS('Faturamento SP3'!$P$2:$P$692,'Faturamento SP3'!$D$2:$D$692,'Infos Relatório'!$B$84,'Faturamento SP3'!$E$2:$E$692,'Infos Relatório'!$B149,'Faturamento SP3'!$Z$2:$Z$692,'Infos Relatório'!BE$1,'Faturamento SP3'!$T$2:$T$692,"Sim")</f>
        <v>0</v>
      </c>
      <c r="BI149" s="27" t="e">
        <f t="shared" si="46"/>
        <v>#DIV/0!</v>
      </c>
      <c r="BJ149" s="24">
        <f>SUMIFS('Faturamento SP3'!$H$2:$H$692,'Faturamento SP3'!$D$2:$D$692,'Infos Relatório'!$B$84,'Faturamento SP3'!$E$2:$E$692,'Infos Relatório'!$B149,'Faturamento SP3'!$Z$2:$Z$692,'Infos Relatório'!BE$1)</f>
        <v>0</v>
      </c>
      <c r="BK149" s="23">
        <f>COUNTIFS('Faturamento SP3'!$D$2:$D$692,'Infos Relatório'!$B$84,'Faturamento SP3'!$E$2:$E$692,'Infos Relatório'!$B149,'Faturamento SP3'!$Z$2:$Z$692,'Infos Relatório'!BK$1)</f>
        <v>0</v>
      </c>
      <c r="BL149" s="13">
        <f>SUMIFS('Faturamento SP3'!$G$2:$G$692,'Faturamento SP3'!$D$2:$D$692,'Infos Relatório'!$B$84,'Faturamento SP3'!$E$2:$E$692,'Infos Relatório'!$B149,'Faturamento SP3'!$Z$2:$Z$692,'Infos Relatório'!BK$1)</f>
        <v>0</v>
      </c>
      <c r="BM149" s="13">
        <f>SUMIFS('Faturamento SP3'!$J$2:$J$692,'Faturamento SP3'!$D$2:$D$692,'Infos Relatório'!$B$84,'Faturamento SP3'!$E$2:$E$692,'Infos Relatório'!$B149,'Faturamento SP3'!$Z$2:$Z$692,'Infos Relatório'!BK$1)</f>
        <v>0</v>
      </c>
      <c r="BN149" s="14">
        <f>SUMIFS('Faturamento SP3'!$O$2:$O$692,'Faturamento SP3'!$D$2:$D$692,'Infos Relatório'!$B$84,'Faturamento SP3'!$E$2:$E$692,'Infos Relatório'!$B149,'Faturamento SP3'!$Z$2:$Z$692,'Infos Relatório'!BK$1,'Faturamento SP3'!$T$2:$T$692,"Sim")+SUMIFS('Faturamento SP3'!$P$2:$P$692,'Faturamento SP3'!$D$2:$D$692,'Infos Relatório'!$B$84,'Faturamento SP3'!$E$2:$E$692,'Infos Relatório'!$B149,'Faturamento SP3'!$Z$2:$Z$692,'Infos Relatório'!BK$1,'Faturamento SP3'!$T$2:$T$692,"Sim")</f>
        <v>0</v>
      </c>
      <c r="BO149" s="27" t="e">
        <f t="shared" si="47"/>
        <v>#DIV/0!</v>
      </c>
      <c r="BP149" s="24">
        <f>SUMIFS('Faturamento SP3'!$H$2:$H$692,'Faturamento SP3'!$D$2:$D$692,'Infos Relatório'!$B$84,'Faturamento SP3'!$E$2:$E$692,'Infos Relatório'!$B149,'Faturamento SP3'!$Z$2:$Z$692,'Infos Relatório'!BK$1)</f>
        <v>0</v>
      </c>
      <c r="BQ149" s="23">
        <f>COUNTIFS('Faturamento SP3'!$D$2:$D$692,'Infos Relatório'!$B$84,'Faturamento SP3'!$E$2:$E$692,'Infos Relatório'!$B149,'Faturamento SP3'!$Z$2:$Z$692,'Infos Relatório'!BQ$1)</f>
        <v>0</v>
      </c>
      <c r="BR149" s="13">
        <f>SUMIFS('Faturamento SP3'!$G$2:$G$692,'Faturamento SP3'!$D$2:$D$692,'Infos Relatório'!$B$84,'Faturamento SP3'!$E$2:$E$692,'Infos Relatório'!$B149,'Faturamento SP3'!$Z$2:$Z$692,'Infos Relatório'!BQ$1)</f>
        <v>0</v>
      </c>
      <c r="BS149" s="13">
        <f>SUMIFS('Faturamento SP3'!$J$2:$J$692,'Faturamento SP3'!$D$2:$D$692,'Infos Relatório'!$B$84,'Faturamento SP3'!$E$2:$E$692,'Infos Relatório'!$B149,'Faturamento SP3'!$Z$2:$Z$692,'Infos Relatório'!BQ$1)</f>
        <v>0</v>
      </c>
      <c r="BT149" s="14">
        <f>SUMIFS('Faturamento SP3'!$O$2:$O$692,'Faturamento SP3'!$D$2:$D$692,'Infos Relatório'!$B$84,'Faturamento SP3'!$E$2:$E$692,'Infos Relatório'!$B149,'Faturamento SP3'!$Z$2:$Z$692,'Infos Relatório'!BQ$1,'Faturamento SP3'!$T$2:$T$692,"Sim")+SUMIFS('Faturamento SP3'!$P$2:$P$692,'Faturamento SP3'!$D$2:$D$692,'Infos Relatório'!$B$84,'Faturamento SP3'!$E$2:$E$692,'Infos Relatório'!$B149,'Faturamento SP3'!$Z$2:$Z$692,'Infos Relatório'!BQ$1,'Faturamento SP3'!$T$2:$T$692,"Sim")</f>
        <v>0</v>
      </c>
      <c r="BU149" s="27" t="e">
        <f t="shared" si="48"/>
        <v>#DIV/0!</v>
      </c>
      <c r="BV149" s="24">
        <f>SUMIFS('Faturamento SP3'!$H$2:$H$692,'Faturamento SP3'!$D$2:$D$692,'Infos Relatório'!$B$84,'Faturamento SP3'!$E$2:$E$692,'Infos Relatório'!$B149,'Faturamento SP3'!$Z$2:$Z$692,'Infos Relatório'!BQ$1)</f>
        <v>0</v>
      </c>
    </row>
    <row r="150" spans="2:74">
      <c r="B150" s="17" t="s">
        <v>72</v>
      </c>
      <c r="C150" s="23">
        <f>COUNTIFS('Faturamento SP3'!$D$2:$D$692,'Infos Relatório'!$B$84,'Faturamento SP3'!$E$2:$E$692,'Infos Relatório'!$B150,'Faturamento SP3'!$Z$2:$Z$692,'Infos Relatório'!C$1)</f>
        <v>0</v>
      </c>
      <c r="D150" s="13">
        <f>SUMIFS('Faturamento SP3'!$G$2:$G$692,'Faturamento SP3'!$D$2:$D$692,'Infos Relatório'!$B$84,'Faturamento SP3'!$E$2:$E$692,'Infos Relatório'!$B150,'Faturamento SP3'!$Z$2:$Z$692,'Infos Relatório'!C$1)</f>
        <v>0</v>
      </c>
      <c r="E150" s="13">
        <f>SUMIFS('Faturamento SP3'!$J$2:$J$692,'Faturamento SP3'!$D$2:$D$692,'Infos Relatório'!$B$84,'Faturamento SP3'!$E$2:$E$692,'Infos Relatório'!$B150,'Faturamento SP3'!$Z$2:$Z$692,'Infos Relatório'!C$1)</f>
        <v>0</v>
      </c>
      <c r="F150" s="14">
        <f>SUMIFS('Faturamento SP3'!$O$2:$O$692,'Faturamento SP3'!$D$2:$D$692,'Infos Relatório'!$B$84,'Faturamento SP3'!$E$2:$E$692,'Infos Relatório'!$B150,'Faturamento SP3'!$Z$2:$Z$692,'Infos Relatório'!C$1,'Faturamento SP3'!$T$2:$T$692,"Sim")+SUMIFS('Faturamento SP3'!$P$2:$P$692,'Faturamento SP3'!$D$2:$D$692,'Infos Relatório'!$B$84,'Faturamento SP3'!$E$2:$E$692,'Infos Relatório'!$B150,'Faturamento SP3'!$Z$2:$Z$692,'Infos Relatório'!C$1,'Faturamento SP3'!$T$2:$T$692,"Sim")</f>
        <v>0</v>
      </c>
      <c r="G150" s="27" t="e">
        <f t="shared" si="37"/>
        <v>#DIV/0!</v>
      </c>
      <c r="H150" s="24">
        <f>SUMIFS('Faturamento SP3'!$H$2:$H$692,'Faturamento SP3'!$D$2:$D$692,'Infos Relatório'!$B$84,'Faturamento SP3'!$E$2:$E$692,'Infos Relatório'!$B150,'Faturamento SP3'!$Z$2:$Z$692,'Infos Relatório'!C$1)</f>
        <v>0</v>
      </c>
      <c r="I150" s="23">
        <f>COUNTIFS('Faturamento SP3'!$D$2:$D$692,'Infos Relatório'!$B$84,'Faturamento SP3'!$E$2:$E$692,'Infos Relatório'!$B150,'Faturamento SP3'!$Z$2:$Z$692,'Infos Relatório'!I$1)</f>
        <v>0</v>
      </c>
      <c r="J150" s="13">
        <f>SUMIFS('Faturamento SP3'!$G$2:$G$692,'Faturamento SP3'!$D$2:$D$692,'Infos Relatório'!$B$84,'Faturamento SP3'!$E$2:$E$692,'Infos Relatório'!$B150,'Faturamento SP3'!$Z$2:$Z$692,'Infos Relatório'!I$1)</f>
        <v>0</v>
      </c>
      <c r="K150" s="13">
        <f>SUMIFS('Faturamento SP3'!$J$2:$J$692,'Faturamento SP3'!$D$2:$D$692,'Infos Relatório'!$B$84,'Faturamento SP3'!$E$2:$E$692,'Infos Relatório'!$B150,'Faturamento SP3'!$Z$2:$Z$692,'Infos Relatório'!I$1)</f>
        <v>0</v>
      </c>
      <c r="L150" s="14">
        <f>SUMIFS('Faturamento SP3'!$O$2:$O$692,'Faturamento SP3'!$D$2:$D$692,'Infos Relatório'!$B$84,'Faturamento SP3'!$E$2:$E$692,'Infos Relatório'!$B150,'Faturamento SP3'!$Z$2:$Z$692,'Infos Relatório'!I$1,'Faturamento SP3'!$T$2:$T$692,"Sim")+SUMIFS('Faturamento SP3'!$P$2:$P$692,'Faturamento SP3'!$D$2:$D$692,'Infos Relatório'!$B$84,'Faturamento SP3'!$E$2:$E$692,'Infos Relatório'!$B150,'Faturamento SP3'!$Z$2:$Z$692,'Infos Relatório'!I$1,'Faturamento SP3'!$T$2:$T$692,"Sim")</f>
        <v>0</v>
      </c>
      <c r="M150" s="27" t="e">
        <f t="shared" si="38"/>
        <v>#DIV/0!</v>
      </c>
      <c r="N150" s="24">
        <f>SUMIFS('Faturamento SP3'!$H$2:$H$692,'Faturamento SP3'!$D$2:$D$692,'Infos Relatório'!$B$84,'Faturamento SP3'!$E$2:$E$692,'Infos Relatório'!$B150,'Faturamento SP3'!$Z$2:$Z$692,'Infos Relatório'!I$1)</f>
        <v>0</v>
      </c>
      <c r="O150" s="23">
        <f>COUNTIFS('Faturamento SP3'!$D$2:$D$692,'Infos Relatório'!$B$84,'Faturamento SP3'!$E$2:$E$692,'Infos Relatório'!$B150,'Faturamento SP3'!$Z$2:$Z$692,'Infos Relatório'!O$1)</f>
        <v>0</v>
      </c>
      <c r="P150" s="13">
        <f>SUMIFS('Faturamento SP3'!$G$2:$G$692,'Faturamento SP3'!$D$2:$D$692,'Infos Relatório'!$B$84,'Faturamento SP3'!$E$2:$E$692,'Infos Relatório'!$B150,'Faturamento SP3'!$Z$2:$Z$692,'Infos Relatório'!O$1)</f>
        <v>0</v>
      </c>
      <c r="Q150" s="13">
        <f>SUMIFS('Faturamento SP3'!$J$2:$J$692,'Faturamento SP3'!$D$2:$D$692,'Infos Relatório'!$B$84,'Faturamento SP3'!$E$2:$E$692,'Infos Relatório'!$B150,'Faturamento SP3'!$Z$2:$Z$692,'Infos Relatório'!O$1)</f>
        <v>0</v>
      </c>
      <c r="R150" s="14">
        <f>SUMIFS('Faturamento SP3'!$O$2:$O$692,'Faturamento SP3'!$D$2:$D$692,'Infos Relatório'!$B$84,'Faturamento SP3'!$E$2:$E$692,'Infos Relatório'!$B150,'Faturamento SP3'!$Z$2:$Z$692,'Infos Relatório'!O$1,'Faturamento SP3'!$T$2:$T$692,"Sim")+SUMIFS('Faturamento SP3'!$P$2:$P$692,'Faturamento SP3'!$D$2:$D$692,'Infos Relatório'!$B$84,'Faturamento SP3'!$E$2:$E$692,'Infos Relatório'!$B150,'Faturamento SP3'!$Z$2:$Z$692,'Infos Relatório'!O$1,'Faturamento SP3'!$T$2:$T$692,"Sim")</f>
        <v>0</v>
      </c>
      <c r="S150" s="27" t="e">
        <f t="shared" si="39"/>
        <v>#DIV/0!</v>
      </c>
      <c r="T150" s="24">
        <f>SUMIFS('Faturamento SP3'!$H$2:$H$692,'Faturamento SP3'!$D$2:$D$692,'Infos Relatório'!$B$84,'Faturamento SP3'!$E$2:$E$692,'Infos Relatório'!$B150,'Faturamento SP3'!$Z$2:$Z$692,'Infos Relatório'!O$1)</f>
        <v>0</v>
      </c>
      <c r="U150" s="23">
        <f>COUNTIFS('Faturamento SP3'!$D$2:$D$692,'Infos Relatório'!$B$84,'Faturamento SP3'!$E$2:$E$692,'Infos Relatório'!$B150,'Faturamento SP3'!$Z$2:$Z$692,'Infos Relatório'!U$1)</f>
        <v>0</v>
      </c>
      <c r="V150" s="13">
        <f>SUMIFS('Faturamento SP3'!$G$2:$G$692,'Faturamento SP3'!$D$2:$D$692,'Infos Relatório'!$B$84,'Faturamento SP3'!$E$2:$E$692,'Infos Relatório'!$B150,'Faturamento SP3'!$Z$2:$Z$692,'Infos Relatório'!U$1)</f>
        <v>0</v>
      </c>
      <c r="W150" s="13">
        <f>SUMIFS('Faturamento SP3'!$J$2:$J$692,'Faturamento SP3'!$D$2:$D$692,'Infos Relatório'!$B$84,'Faturamento SP3'!$E$2:$E$692,'Infos Relatório'!$B150,'Faturamento SP3'!$Z$2:$Z$692,'Infos Relatório'!U$1)</f>
        <v>0</v>
      </c>
      <c r="X150" s="14">
        <f>SUMIFS('Faturamento SP3'!$O$2:$O$692,'Faturamento SP3'!$D$2:$D$692,'Infos Relatório'!$B$84,'Faturamento SP3'!$E$2:$E$692,'Infos Relatório'!$B150,'Faturamento SP3'!$Z$2:$Z$692,'Infos Relatório'!U$1,'Faturamento SP3'!$T$2:$T$692,"Sim")+SUMIFS('Faturamento SP3'!$P$2:$P$692,'Faturamento SP3'!$D$2:$D$692,'Infos Relatório'!$B$84,'Faturamento SP3'!$E$2:$E$692,'Infos Relatório'!$B150,'Faturamento SP3'!$Z$2:$Z$692,'Infos Relatório'!U$1,'Faturamento SP3'!$T$2:$T$692,"Sim")</f>
        <v>0</v>
      </c>
      <c r="Y150" s="27" t="e">
        <f t="shared" si="40"/>
        <v>#DIV/0!</v>
      </c>
      <c r="Z150" s="24">
        <f>SUMIFS('Faturamento SP3'!$H$2:$H$692,'Faturamento SP3'!$D$2:$D$692,'Infos Relatório'!$B$84,'Faturamento SP3'!$E$2:$E$692,'Infos Relatório'!$B150,'Faturamento SP3'!$Z$2:$Z$692,'Infos Relatório'!U$1)</f>
        <v>0</v>
      </c>
      <c r="AA150" s="23">
        <f>COUNTIFS('Faturamento SP3'!$D$2:$D$692,'Infos Relatório'!$B$84,'Faturamento SP3'!$E$2:$E$692,'Infos Relatório'!$B150,'Faturamento SP3'!$Z$2:$Z$692,'Infos Relatório'!AA$1)</f>
        <v>0</v>
      </c>
      <c r="AB150" s="13">
        <f>SUMIFS('Faturamento SP3'!$G$2:$G$692,'Faturamento SP3'!$D$2:$D$692,'Infos Relatório'!$B$84,'Faturamento SP3'!$E$2:$E$692,'Infos Relatório'!$B150,'Faturamento SP3'!$Z$2:$Z$692,'Infos Relatório'!AA$1)</f>
        <v>0</v>
      </c>
      <c r="AC150" s="13">
        <f>SUMIFS('Faturamento SP3'!$J$2:$J$692,'Faturamento SP3'!$D$2:$D$692,'Infos Relatório'!$B$84,'Faturamento SP3'!$E$2:$E$692,'Infos Relatório'!$B150,'Faturamento SP3'!$Z$2:$Z$692,'Infos Relatório'!AA$1)</f>
        <v>0</v>
      </c>
      <c r="AD150" s="14">
        <f>SUMIFS('Faturamento SP3'!$O$2:$O$692,'Faturamento SP3'!$D$2:$D$692,'Infos Relatório'!$B$84,'Faturamento SP3'!$E$2:$E$692,'Infos Relatório'!$B150,'Faturamento SP3'!$Z$2:$Z$692,'Infos Relatório'!AA$1,'Faturamento SP3'!$T$2:$T$692,"Sim")+SUMIFS('Faturamento SP3'!$P$2:$P$692,'Faturamento SP3'!$D$2:$D$692,'Infos Relatório'!$B$84,'Faturamento SP3'!$E$2:$E$692,'Infos Relatório'!$B150,'Faturamento SP3'!$Z$2:$Z$692,'Infos Relatório'!AA$1,'Faturamento SP3'!$T$2:$T$692,"Sim")</f>
        <v>0</v>
      </c>
      <c r="AE150" s="27" t="e">
        <f t="shared" si="41"/>
        <v>#DIV/0!</v>
      </c>
      <c r="AF150" s="24">
        <f>SUMIFS('Faturamento SP3'!$H$2:$H$692,'Faturamento SP3'!$D$2:$D$692,'Infos Relatório'!$B$84,'Faturamento SP3'!$E$2:$E$692,'Infos Relatório'!$B150,'Faturamento SP3'!$Z$2:$Z$692,'Infos Relatório'!AA$1)</f>
        <v>0</v>
      </c>
      <c r="AG150" s="23">
        <f>COUNTIFS('Faturamento SP3'!$D$2:$D$692,'Infos Relatório'!$B$84,'Faturamento SP3'!$E$2:$E$692,'Infos Relatório'!$B150,'Faturamento SP3'!$Z$2:$Z$692,'Infos Relatório'!AG$1)</f>
        <v>0</v>
      </c>
      <c r="AH150" s="13">
        <f>SUMIFS('Faturamento SP3'!$G$2:$G$692,'Faturamento SP3'!$D$2:$D$692,'Infos Relatório'!$B$84,'Faturamento SP3'!$E$2:$E$692,'Infos Relatório'!$B150,'Faturamento SP3'!$Z$2:$Z$692,'Infos Relatório'!AG$1)</f>
        <v>0</v>
      </c>
      <c r="AI150" s="13">
        <f>SUMIFS('Faturamento SP3'!$J$2:$J$692,'Faturamento SP3'!$D$2:$D$692,'Infos Relatório'!$B$84,'Faturamento SP3'!$E$2:$E$692,'Infos Relatório'!$B150,'Faturamento SP3'!$Z$2:$Z$692,'Infos Relatório'!AG$1)</f>
        <v>0</v>
      </c>
      <c r="AJ150" s="14">
        <f>SUMIFS('Faturamento SP3'!$O$2:$O$692,'Faturamento SP3'!$D$2:$D$692,'Infos Relatório'!$B$84,'Faturamento SP3'!$E$2:$E$692,'Infos Relatório'!$B150,'Faturamento SP3'!$Z$2:$Z$692,'Infos Relatório'!AG$1,'Faturamento SP3'!$T$2:$T$692,"Sim")+SUMIFS('Faturamento SP3'!$P$2:$P$692,'Faturamento SP3'!$D$2:$D$692,'Infos Relatório'!$B$84,'Faturamento SP3'!$E$2:$E$692,'Infos Relatório'!$B150,'Faturamento SP3'!$Z$2:$Z$692,'Infos Relatório'!AG$1,'Faturamento SP3'!$T$2:$T$692,"Sim")</f>
        <v>0</v>
      </c>
      <c r="AK150" s="27" t="e">
        <f t="shared" si="42"/>
        <v>#DIV/0!</v>
      </c>
      <c r="AL150" s="24">
        <f>SUMIFS('Faturamento SP3'!$H$2:$H$692,'Faturamento SP3'!$D$2:$D$692,'Infos Relatório'!$B$84,'Faturamento SP3'!$E$2:$E$692,'Infos Relatório'!$B150,'Faturamento SP3'!$Z$2:$Z$692,'Infos Relatório'!AG$1)</f>
        <v>0</v>
      </c>
      <c r="AM150" s="23">
        <f>COUNTIFS('Faturamento SP3'!$D$2:$D$692,'Infos Relatório'!$B$84,'Faturamento SP3'!$E$2:$E$692,'Infos Relatório'!$B150,'Faturamento SP3'!$Z$2:$Z$692,'Infos Relatório'!AM$1)</f>
        <v>0</v>
      </c>
      <c r="AN150" s="13">
        <f>SUMIFS('Faturamento SP3'!$G$2:$G$692,'Faturamento SP3'!$D$2:$D$692,'Infos Relatório'!$B$84,'Faturamento SP3'!$E$2:$E$692,'Infos Relatório'!$B150,'Faturamento SP3'!$Z$2:$Z$692,'Infos Relatório'!AM$1)</f>
        <v>0</v>
      </c>
      <c r="AO150" s="13">
        <f>SUMIFS('Faturamento SP3'!$J$2:$J$692,'Faturamento SP3'!$D$2:$D$692,'Infos Relatório'!$B$84,'Faturamento SP3'!$E$2:$E$692,'Infos Relatório'!$B150,'Faturamento SP3'!$Z$2:$Z$692,'Infos Relatório'!AM$1)</f>
        <v>0</v>
      </c>
      <c r="AP150" s="14">
        <f>SUMIFS('Faturamento SP3'!$O$2:$O$692,'Faturamento SP3'!$D$2:$D$692,'Infos Relatório'!$B$84,'Faturamento SP3'!$E$2:$E$692,'Infos Relatório'!$B150,'Faturamento SP3'!$Z$2:$Z$692,'Infos Relatório'!AM$1,'Faturamento SP3'!$T$2:$T$692,"Sim")+SUMIFS('Faturamento SP3'!$P$2:$P$692,'Faturamento SP3'!$D$2:$D$692,'Infos Relatório'!$B$84,'Faturamento SP3'!$E$2:$E$692,'Infos Relatório'!$B150,'Faturamento SP3'!$Z$2:$Z$692,'Infos Relatório'!AM$1,'Faturamento SP3'!$T$2:$T$692,"Sim")</f>
        <v>0</v>
      </c>
      <c r="AQ150" s="27" t="e">
        <f t="shared" si="43"/>
        <v>#DIV/0!</v>
      </c>
      <c r="AR150" s="24">
        <f>SUMIFS('Faturamento SP3'!$H$2:$H$692,'Faturamento SP3'!$D$2:$D$692,'Infos Relatório'!$B$84,'Faturamento SP3'!$E$2:$E$692,'Infos Relatório'!$B150,'Faturamento SP3'!$Z$2:$Z$692,'Infos Relatório'!AM$1)</f>
        <v>0</v>
      </c>
      <c r="AS150" s="23">
        <f>COUNTIFS('Faturamento SP3'!$D$2:$D$692,'Infos Relatório'!$B$84,'Faturamento SP3'!$E$2:$E$692,'Infos Relatório'!$B150,'Faturamento SP3'!$Z$2:$Z$692,'Infos Relatório'!AS$1)</f>
        <v>0</v>
      </c>
      <c r="AT150" s="13">
        <f>SUMIFS('Faturamento SP3'!$G$2:$G$692,'Faturamento SP3'!$D$2:$D$692,'Infos Relatório'!$B$84,'Faturamento SP3'!$E$2:$E$692,'Infos Relatório'!$B150,'Faturamento SP3'!$Z$2:$Z$692,'Infos Relatório'!AS$1)</f>
        <v>0</v>
      </c>
      <c r="AU150" s="13">
        <f>SUMIFS('Faturamento SP3'!$J$2:$J$692,'Faturamento SP3'!$D$2:$D$692,'Infos Relatório'!$B$84,'Faturamento SP3'!$E$2:$E$692,'Infos Relatório'!$B150,'Faturamento SP3'!$Z$2:$Z$692,'Infos Relatório'!AS$1)</f>
        <v>0</v>
      </c>
      <c r="AV150" s="14">
        <f>SUMIFS('Faturamento SP3'!$O$2:$O$692,'Faturamento SP3'!$D$2:$D$692,'Infos Relatório'!$B$84,'Faturamento SP3'!$E$2:$E$692,'Infos Relatório'!$B150,'Faturamento SP3'!$Z$2:$Z$692,'Infos Relatório'!AS$1,'Faturamento SP3'!$T$2:$T$692,"Sim")+SUMIFS('Faturamento SP3'!$P$2:$P$692,'Faturamento SP3'!$D$2:$D$692,'Infos Relatório'!$B$84,'Faturamento SP3'!$E$2:$E$692,'Infos Relatório'!$B150,'Faturamento SP3'!$Z$2:$Z$692,'Infos Relatório'!AS$1,'Faturamento SP3'!$T$2:$T$692,"Sim")</f>
        <v>0</v>
      </c>
      <c r="AW150" s="27" t="e">
        <f t="shared" si="44"/>
        <v>#DIV/0!</v>
      </c>
      <c r="AX150" s="24">
        <f>SUMIFS('Faturamento SP3'!$H$2:$H$692,'Faturamento SP3'!$D$2:$D$692,'Infos Relatório'!$B$84,'Faturamento SP3'!$E$2:$E$692,'Infos Relatório'!$B150,'Faturamento SP3'!$Z$2:$Z$692,'Infos Relatório'!AS$1)</f>
        <v>0</v>
      </c>
      <c r="AY150" s="23">
        <f>COUNTIFS('Faturamento SP3'!$D$2:$D$692,'Infos Relatório'!$B$84,'Faturamento SP3'!$E$2:$E$692,'Infos Relatório'!$B150,'Faturamento SP3'!$Z$2:$Z$692,'Infos Relatório'!AY$1)</f>
        <v>0</v>
      </c>
      <c r="AZ150" s="13">
        <f>SUMIFS('Faturamento SP3'!$G$2:$G$692,'Faturamento SP3'!$D$2:$D$692,'Infos Relatório'!$B$84,'Faturamento SP3'!$E$2:$E$692,'Infos Relatório'!$B150,'Faturamento SP3'!$Z$2:$Z$692,'Infos Relatório'!AY$1)</f>
        <v>0</v>
      </c>
      <c r="BA150" s="13">
        <f>SUMIFS('Faturamento SP3'!$J$2:$J$692,'Faturamento SP3'!$D$2:$D$692,'Infos Relatório'!$B$84,'Faturamento SP3'!$E$2:$E$692,'Infos Relatório'!$B150,'Faturamento SP3'!$Z$2:$Z$692,'Infos Relatório'!AY$1)</f>
        <v>0</v>
      </c>
      <c r="BB150" s="14">
        <f>SUMIFS('Faturamento SP3'!$O$2:$O$692,'Faturamento SP3'!$D$2:$D$692,'Infos Relatório'!$B$84,'Faturamento SP3'!$E$2:$E$692,'Infos Relatório'!$B150,'Faturamento SP3'!$Z$2:$Z$692,'Infos Relatório'!AY$1,'Faturamento SP3'!$T$2:$T$692,"Sim")+SUMIFS('Faturamento SP3'!$P$2:$P$692,'Faturamento SP3'!$D$2:$D$692,'Infos Relatório'!$B$84,'Faturamento SP3'!$E$2:$E$692,'Infos Relatório'!$B150,'Faturamento SP3'!$Z$2:$Z$692,'Infos Relatório'!AY$1,'Faturamento SP3'!$T$2:$T$692,"Sim")</f>
        <v>0</v>
      </c>
      <c r="BC150" s="27" t="e">
        <f t="shared" si="45"/>
        <v>#DIV/0!</v>
      </c>
      <c r="BD150" s="24">
        <f>SUMIFS('Faturamento SP3'!$H$2:$H$692,'Faturamento SP3'!$D$2:$D$692,'Infos Relatório'!$B$84,'Faturamento SP3'!$E$2:$E$692,'Infos Relatório'!$B150,'Faturamento SP3'!$Z$2:$Z$692,'Infos Relatório'!AY$1)</f>
        <v>0</v>
      </c>
      <c r="BE150" s="23">
        <f>COUNTIFS('Faturamento SP3'!$D$2:$D$692,'Infos Relatório'!$B$84,'Faturamento SP3'!$E$2:$E$692,'Infos Relatório'!$B150,'Faturamento SP3'!$Z$2:$Z$692,'Infos Relatório'!BE$1)</f>
        <v>0</v>
      </c>
      <c r="BF150" s="13">
        <f>SUMIFS('Faturamento SP3'!$G$2:$G$692,'Faturamento SP3'!$D$2:$D$692,'Infos Relatório'!$B$84,'Faturamento SP3'!$E$2:$E$692,'Infos Relatório'!$B150,'Faturamento SP3'!$Z$2:$Z$692,'Infos Relatório'!BE$1)</f>
        <v>0</v>
      </c>
      <c r="BG150" s="13">
        <f>SUMIFS('Faturamento SP3'!$J$2:$J$692,'Faturamento SP3'!$D$2:$D$692,'Infos Relatório'!$B$84,'Faturamento SP3'!$E$2:$E$692,'Infos Relatório'!$B150,'Faturamento SP3'!$Z$2:$Z$692,'Infos Relatório'!BE$1)</f>
        <v>0</v>
      </c>
      <c r="BH150" s="14">
        <f>SUMIFS('Faturamento SP3'!$O$2:$O$692,'Faturamento SP3'!$D$2:$D$692,'Infos Relatório'!$B$84,'Faturamento SP3'!$E$2:$E$692,'Infos Relatório'!$B150,'Faturamento SP3'!$Z$2:$Z$692,'Infos Relatório'!BE$1,'Faturamento SP3'!$T$2:$T$692,"Sim")+SUMIFS('Faturamento SP3'!$P$2:$P$692,'Faturamento SP3'!$D$2:$D$692,'Infos Relatório'!$B$84,'Faturamento SP3'!$E$2:$E$692,'Infos Relatório'!$B150,'Faturamento SP3'!$Z$2:$Z$692,'Infos Relatório'!BE$1,'Faturamento SP3'!$T$2:$T$692,"Sim")</f>
        <v>0</v>
      </c>
      <c r="BI150" s="27" t="e">
        <f t="shared" si="46"/>
        <v>#DIV/0!</v>
      </c>
      <c r="BJ150" s="24">
        <f>SUMIFS('Faturamento SP3'!$H$2:$H$692,'Faturamento SP3'!$D$2:$D$692,'Infos Relatório'!$B$84,'Faturamento SP3'!$E$2:$E$692,'Infos Relatório'!$B150,'Faturamento SP3'!$Z$2:$Z$692,'Infos Relatório'!BE$1)</f>
        <v>0</v>
      </c>
      <c r="BK150" s="23">
        <f>COUNTIFS('Faturamento SP3'!$D$2:$D$692,'Infos Relatório'!$B$84,'Faturamento SP3'!$E$2:$E$692,'Infos Relatório'!$B150,'Faturamento SP3'!$Z$2:$Z$692,'Infos Relatório'!BK$1)</f>
        <v>0</v>
      </c>
      <c r="BL150" s="13">
        <f>SUMIFS('Faturamento SP3'!$G$2:$G$692,'Faturamento SP3'!$D$2:$D$692,'Infos Relatório'!$B$84,'Faturamento SP3'!$E$2:$E$692,'Infos Relatório'!$B150,'Faturamento SP3'!$Z$2:$Z$692,'Infos Relatório'!BK$1)</f>
        <v>0</v>
      </c>
      <c r="BM150" s="13">
        <f>SUMIFS('Faturamento SP3'!$J$2:$J$692,'Faturamento SP3'!$D$2:$D$692,'Infos Relatório'!$B$84,'Faturamento SP3'!$E$2:$E$692,'Infos Relatório'!$B150,'Faturamento SP3'!$Z$2:$Z$692,'Infos Relatório'!BK$1)</f>
        <v>0</v>
      </c>
      <c r="BN150" s="14">
        <f>SUMIFS('Faturamento SP3'!$O$2:$O$692,'Faturamento SP3'!$D$2:$D$692,'Infos Relatório'!$B$84,'Faturamento SP3'!$E$2:$E$692,'Infos Relatório'!$B150,'Faturamento SP3'!$Z$2:$Z$692,'Infos Relatório'!BK$1,'Faturamento SP3'!$T$2:$T$692,"Sim")+SUMIFS('Faturamento SP3'!$P$2:$P$692,'Faturamento SP3'!$D$2:$D$692,'Infos Relatório'!$B$84,'Faturamento SP3'!$E$2:$E$692,'Infos Relatório'!$B150,'Faturamento SP3'!$Z$2:$Z$692,'Infos Relatório'!BK$1,'Faturamento SP3'!$T$2:$T$692,"Sim")</f>
        <v>0</v>
      </c>
      <c r="BO150" s="27" t="e">
        <f t="shared" si="47"/>
        <v>#DIV/0!</v>
      </c>
      <c r="BP150" s="24">
        <f>SUMIFS('Faturamento SP3'!$H$2:$H$692,'Faturamento SP3'!$D$2:$D$692,'Infos Relatório'!$B$84,'Faturamento SP3'!$E$2:$E$692,'Infos Relatório'!$B150,'Faturamento SP3'!$Z$2:$Z$692,'Infos Relatório'!BK$1)</f>
        <v>0</v>
      </c>
      <c r="BQ150" s="23">
        <f>COUNTIFS('Faturamento SP3'!$D$2:$D$692,'Infos Relatório'!$B$84,'Faturamento SP3'!$E$2:$E$692,'Infos Relatório'!$B150,'Faturamento SP3'!$Z$2:$Z$692,'Infos Relatório'!BQ$1)</f>
        <v>0</v>
      </c>
      <c r="BR150" s="13">
        <f>SUMIFS('Faturamento SP3'!$G$2:$G$692,'Faturamento SP3'!$D$2:$D$692,'Infos Relatório'!$B$84,'Faturamento SP3'!$E$2:$E$692,'Infos Relatório'!$B150,'Faturamento SP3'!$Z$2:$Z$692,'Infos Relatório'!BQ$1)</f>
        <v>0</v>
      </c>
      <c r="BS150" s="13">
        <f>SUMIFS('Faturamento SP3'!$J$2:$J$692,'Faturamento SP3'!$D$2:$D$692,'Infos Relatório'!$B$84,'Faturamento SP3'!$E$2:$E$692,'Infos Relatório'!$B150,'Faturamento SP3'!$Z$2:$Z$692,'Infos Relatório'!BQ$1)</f>
        <v>0</v>
      </c>
      <c r="BT150" s="14">
        <f>SUMIFS('Faturamento SP3'!$O$2:$O$692,'Faturamento SP3'!$D$2:$D$692,'Infos Relatório'!$B$84,'Faturamento SP3'!$E$2:$E$692,'Infos Relatório'!$B150,'Faturamento SP3'!$Z$2:$Z$692,'Infos Relatório'!BQ$1,'Faturamento SP3'!$T$2:$T$692,"Sim")+SUMIFS('Faturamento SP3'!$P$2:$P$692,'Faturamento SP3'!$D$2:$D$692,'Infos Relatório'!$B$84,'Faturamento SP3'!$E$2:$E$692,'Infos Relatório'!$B150,'Faturamento SP3'!$Z$2:$Z$692,'Infos Relatório'!BQ$1,'Faturamento SP3'!$T$2:$T$692,"Sim")</f>
        <v>0</v>
      </c>
      <c r="BU150" s="27" t="e">
        <f t="shared" si="48"/>
        <v>#DIV/0!</v>
      </c>
      <c r="BV150" s="24">
        <f>SUMIFS('Faturamento SP3'!$H$2:$H$692,'Faturamento SP3'!$D$2:$D$692,'Infos Relatório'!$B$84,'Faturamento SP3'!$E$2:$E$692,'Infos Relatório'!$B150,'Faturamento SP3'!$Z$2:$Z$692,'Infos Relatório'!BQ$1)</f>
        <v>0</v>
      </c>
    </row>
    <row r="151" spans="2:74">
      <c r="B151" s="17" t="s">
        <v>73</v>
      </c>
      <c r="C151" s="23">
        <f>COUNTIFS('Faturamento SP3'!$D$2:$D$692,'Infos Relatório'!$B$84,'Faturamento SP3'!$E$2:$E$692,'Infos Relatório'!$B151,'Faturamento SP3'!$Z$2:$Z$692,'Infos Relatório'!C$1)</f>
        <v>0</v>
      </c>
      <c r="D151" s="13">
        <f>SUMIFS('Faturamento SP3'!$G$2:$G$692,'Faturamento SP3'!$D$2:$D$692,'Infos Relatório'!$B$84,'Faturamento SP3'!$E$2:$E$692,'Infos Relatório'!$B151,'Faturamento SP3'!$Z$2:$Z$692,'Infos Relatório'!C$1)</f>
        <v>0</v>
      </c>
      <c r="E151" s="13">
        <f>SUMIFS('Faturamento SP3'!$J$2:$J$692,'Faturamento SP3'!$D$2:$D$692,'Infos Relatório'!$B$84,'Faturamento SP3'!$E$2:$E$692,'Infos Relatório'!$B151,'Faturamento SP3'!$Z$2:$Z$692,'Infos Relatório'!C$1)</f>
        <v>0</v>
      </c>
      <c r="F151" s="14">
        <f>SUMIFS('Faturamento SP3'!$O$2:$O$692,'Faturamento SP3'!$D$2:$D$692,'Infos Relatório'!$B$84,'Faturamento SP3'!$E$2:$E$692,'Infos Relatório'!$B151,'Faturamento SP3'!$Z$2:$Z$692,'Infos Relatório'!C$1,'Faturamento SP3'!$T$2:$T$692,"Sim")+SUMIFS('Faturamento SP3'!$P$2:$P$692,'Faturamento SP3'!$D$2:$D$692,'Infos Relatório'!$B$84,'Faturamento SP3'!$E$2:$E$692,'Infos Relatório'!$B151,'Faturamento SP3'!$Z$2:$Z$692,'Infos Relatório'!C$1,'Faturamento SP3'!$T$2:$T$692,"Sim")</f>
        <v>0</v>
      </c>
      <c r="G151" s="27" t="e">
        <f t="shared" ref="G151:G161" si="49">F151/E151</f>
        <v>#DIV/0!</v>
      </c>
      <c r="H151" s="24">
        <f>SUMIFS('Faturamento SP3'!$H$2:$H$692,'Faturamento SP3'!$D$2:$D$692,'Infos Relatório'!$B$84,'Faturamento SP3'!$E$2:$E$692,'Infos Relatório'!$B151,'Faturamento SP3'!$Z$2:$Z$692,'Infos Relatório'!C$1)</f>
        <v>0</v>
      </c>
      <c r="I151" s="23">
        <f>COUNTIFS('Faturamento SP3'!$D$2:$D$692,'Infos Relatório'!$B$84,'Faturamento SP3'!$E$2:$E$692,'Infos Relatório'!$B151,'Faturamento SP3'!$Z$2:$Z$692,'Infos Relatório'!I$1)</f>
        <v>0</v>
      </c>
      <c r="J151" s="13">
        <f>SUMIFS('Faturamento SP3'!$G$2:$G$692,'Faturamento SP3'!$D$2:$D$692,'Infos Relatório'!$B$84,'Faturamento SP3'!$E$2:$E$692,'Infos Relatório'!$B151,'Faturamento SP3'!$Z$2:$Z$692,'Infos Relatório'!I$1)</f>
        <v>0</v>
      </c>
      <c r="K151" s="13">
        <f>SUMIFS('Faturamento SP3'!$J$2:$J$692,'Faturamento SP3'!$D$2:$D$692,'Infos Relatório'!$B$84,'Faturamento SP3'!$E$2:$E$692,'Infos Relatório'!$B151,'Faturamento SP3'!$Z$2:$Z$692,'Infos Relatório'!I$1)</f>
        <v>0</v>
      </c>
      <c r="L151" s="14">
        <f>SUMIFS('Faturamento SP3'!$O$2:$O$692,'Faturamento SP3'!$D$2:$D$692,'Infos Relatório'!$B$84,'Faturamento SP3'!$E$2:$E$692,'Infos Relatório'!$B151,'Faturamento SP3'!$Z$2:$Z$692,'Infos Relatório'!I$1,'Faturamento SP3'!$T$2:$T$692,"Sim")+SUMIFS('Faturamento SP3'!$P$2:$P$692,'Faturamento SP3'!$D$2:$D$692,'Infos Relatório'!$B$84,'Faturamento SP3'!$E$2:$E$692,'Infos Relatório'!$B151,'Faturamento SP3'!$Z$2:$Z$692,'Infos Relatório'!I$1,'Faturamento SP3'!$T$2:$T$692,"Sim")</f>
        <v>0</v>
      </c>
      <c r="M151" s="27" t="e">
        <f t="shared" ref="M151:M161" si="50">L151/K151</f>
        <v>#DIV/0!</v>
      </c>
      <c r="N151" s="24">
        <f>SUMIFS('Faturamento SP3'!$H$2:$H$692,'Faturamento SP3'!$D$2:$D$692,'Infos Relatório'!$B$84,'Faturamento SP3'!$E$2:$E$692,'Infos Relatório'!$B151,'Faturamento SP3'!$Z$2:$Z$692,'Infos Relatório'!I$1)</f>
        <v>0</v>
      </c>
      <c r="O151" s="23">
        <f>COUNTIFS('Faturamento SP3'!$D$2:$D$692,'Infos Relatório'!$B$84,'Faturamento SP3'!$E$2:$E$692,'Infos Relatório'!$B151,'Faturamento SP3'!$Z$2:$Z$692,'Infos Relatório'!O$1)</f>
        <v>0</v>
      </c>
      <c r="P151" s="13">
        <f>SUMIFS('Faturamento SP3'!$G$2:$G$692,'Faturamento SP3'!$D$2:$D$692,'Infos Relatório'!$B$84,'Faturamento SP3'!$E$2:$E$692,'Infos Relatório'!$B151,'Faturamento SP3'!$Z$2:$Z$692,'Infos Relatório'!O$1)</f>
        <v>0</v>
      </c>
      <c r="Q151" s="13">
        <f>SUMIFS('Faturamento SP3'!$J$2:$J$692,'Faturamento SP3'!$D$2:$D$692,'Infos Relatório'!$B$84,'Faturamento SP3'!$E$2:$E$692,'Infos Relatório'!$B151,'Faturamento SP3'!$Z$2:$Z$692,'Infos Relatório'!O$1)</f>
        <v>0</v>
      </c>
      <c r="R151" s="14">
        <f>SUMIFS('Faturamento SP3'!$O$2:$O$692,'Faturamento SP3'!$D$2:$D$692,'Infos Relatório'!$B$84,'Faturamento SP3'!$E$2:$E$692,'Infos Relatório'!$B151,'Faturamento SP3'!$Z$2:$Z$692,'Infos Relatório'!O$1,'Faturamento SP3'!$T$2:$T$692,"Sim")+SUMIFS('Faturamento SP3'!$P$2:$P$692,'Faturamento SP3'!$D$2:$D$692,'Infos Relatório'!$B$84,'Faturamento SP3'!$E$2:$E$692,'Infos Relatório'!$B151,'Faturamento SP3'!$Z$2:$Z$692,'Infos Relatório'!O$1,'Faturamento SP3'!$T$2:$T$692,"Sim")</f>
        <v>0</v>
      </c>
      <c r="S151" s="27" t="e">
        <f t="shared" ref="S151:S161" si="51">R151/Q151</f>
        <v>#DIV/0!</v>
      </c>
      <c r="T151" s="24">
        <f>SUMIFS('Faturamento SP3'!$H$2:$H$692,'Faturamento SP3'!$D$2:$D$692,'Infos Relatório'!$B$84,'Faturamento SP3'!$E$2:$E$692,'Infos Relatório'!$B151,'Faturamento SP3'!$Z$2:$Z$692,'Infos Relatório'!O$1)</f>
        <v>0</v>
      </c>
      <c r="U151" s="23">
        <f>COUNTIFS('Faturamento SP3'!$D$2:$D$692,'Infos Relatório'!$B$84,'Faturamento SP3'!$E$2:$E$692,'Infos Relatório'!$B151,'Faturamento SP3'!$Z$2:$Z$692,'Infos Relatório'!U$1)</f>
        <v>0</v>
      </c>
      <c r="V151" s="13">
        <f>SUMIFS('Faturamento SP3'!$G$2:$G$692,'Faturamento SP3'!$D$2:$D$692,'Infos Relatório'!$B$84,'Faturamento SP3'!$E$2:$E$692,'Infos Relatório'!$B151,'Faturamento SP3'!$Z$2:$Z$692,'Infos Relatório'!U$1)</f>
        <v>0</v>
      </c>
      <c r="W151" s="13">
        <f>SUMIFS('Faturamento SP3'!$J$2:$J$692,'Faturamento SP3'!$D$2:$D$692,'Infos Relatório'!$B$84,'Faturamento SP3'!$E$2:$E$692,'Infos Relatório'!$B151,'Faturamento SP3'!$Z$2:$Z$692,'Infos Relatório'!U$1)</f>
        <v>0</v>
      </c>
      <c r="X151" s="14">
        <f>SUMIFS('Faturamento SP3'!$O$2:$O$692,'Faturamento SP3'!$D$2:$D$692,'Infos Relatório'!$B$84,'Faturamento SP3'!$E$2:$E$692,'Infos Relatório'!$B151,'Faturamento SP3'!$Z$2:$Z$692,'Infos Relatório'!U$1,'Faturamento SP3'!$T$2:$T$692,"Sim")+SUMIFS('Faturamento SP3'!$P$2:$P$692,'Faturamento SP3'!$D$2:$D$692,'Infos Relatório'!$B$84,'Faturamento SP3'!$E$2:$E$692,'Infos Relatório'!$B151,'Faturamento SP3'!$Z$2:$Z$692,'Infos Relatório'!U$1,'Faturamento SP3'!$T$2:$T$692,"Sim")</f>
        <v>0</v>
      </c>
      <c r="Y151" s="27" t="e">
        <f t="shared" ref="Y151:Y161" si="52">X151/W151</f>
        <v>#DIV/0!</v>
      </c>
      <c r="Z151" s="24">
        <f>SUMIFS('Faturamento SP3'!$H$2:$H$692,'Faturamento SP3'!$D$2:$D$692,'Infos Relatório'!$B$84,'Faturamento SP3'!$E$2:$E$692,'Infos Relatório'!$B151,'Faturamento SP3'!$Z$2:$Z$692,'Infos Relatório'!U$1)</f>
        <v>0</v>
      </c>
      <c r="AA151" s="23">
        <f>COUNTIFS('Faturamento SP3'!$D$2:$D$692,'Infos Relatório'!$B$84,'Faturamento SP3'!$E$2:$E$692,'Infos Relatório'!$B151,'Faturamento SP3'!$Z$2:$Z$692,'Infos Relatório'!AA$1)</f>
        <v>0</v>
      </c>
      <c r="AB151" s="13">
        <f>SUMIFS('Faturamento SP3'!$G$2:$G$692,'Faturamento SP3'!$D$2:$D$692,'Infos Relatório'!$B$84,'Faturamento SP3'!$E$2:$E$692,'Infos Relatório'!$B151,'Faturamento SP3'!$Z$2:$Z$692,'Infos Relatório'!AA$1)</f>
        <v>0</v>
      </c>
      <c r="AC151" s="13">
        <f>SUMIFS('Faturamento SP3'!$J$2:$J$692,'Faturamento SP3'!$D$2:$D$692,'Infos Relatório'!$B$84,'Faturamento SP3'!$E$2:$E$692,'Infos Relatório'!$B151,'Faturamento SP3'!$Z$2:$Z$692,'Infos Relatório'!AA$1)</f>
        <v>0</v>
      </c>
      <c r="AD151" s="14">
        <f>SUMIFS('Faturamento SP3'!$O$2:$O$692,'Faturamento SP3'!$D$2:$D$692,'Infos Relatório'!$B$84,'Faturamento SP3'!$E$2:$E$692,'Infos Relatório'!$B151,'Faturamento SP3'!$Z$2:$Z$692,'Infos Relatório'!AA$1,'Faturamento SP3'!$T$2:$T$692,"Sim")+SUMIFS('Faturamento SP3'!$P$2:$P$692,'Faturamento SP3'!$D$2:$D$692,'Infos Relatório'!$B$84,'Faturamento SP3'!$E$2:$E$692,'Infos Relatório'!$B151,'Faturamento SP3'!$Z$2:$Z$692,'Infos Relatório'!AA$1,'Faturamento SP3'!$T$2:$T$692,"Sim")</f>
        <v>0</v>
      </c>
      <c r="AE151" s="27" t="e">
        <f t="shared" ref="AE151:AE161" si="53">AD151/AC151</f>
        <v>#DIV/0!</v>
      </c>
      <c r="AF151" s="24">
        <f>SUMIFS('Faturamento SP3'!$H$2:$H$692,'Faturamento SP3'!$D$2:$D$692,'Infos Relatório'!$B$84,'Faturamento SP3'!$E$2:$E$692,'Infos Relatório'!$B151,'Faturamento SP3'!$Z$2:$Z$692,'Infos Relatório'!AA$1)</f>
        <v>0</v>
      </c>
      <c r="AG151" s="23">
        <f>COUNTIFS('Faturamento SP3'!$D$2:$D$692,'Infos Relatório'!$B$84,'Faturamento SP3'!$E$2:$E$692,'Infos Relatório'!$B151,'Faturamento SP3'!$Z$2:$Z$692,'Infos Relatório'!AG$1)</f>
        <v>0</v>
      </c>
      <c r="AH151" s="13">
        <f>SUMIFS('Faturamento SP3'!$G$2:$G$692,'Faturamento SP3'!$D$2:$D$692,'Infos Relatório'!$B$84,'Faturamento SP3'!$E$2:$E$692,'Infos Relatório'!$B151,'Faturamento SP3'!$Z$2:$Z$692,'Infos Relatório'!AG$1)</f>
        <v>0</v>
      </c>
      <c r="AI151" s="13">
        <f>SUMIFS('Faturamento SP3'!$J$2:$J$692,'Faturamento SP3'!$D$2:$D$692,'Infos Relatório'!$B$84,'Faturamento SP3'!$E$2:$E$692,'Infos Relatório'!$B151,'Faturamento SP3'!$Z$2:$Z$692,'Infos Relatório'!AG$1)</f>
        <v>0</v>
      </c>
      <c r="AJ151" s="14">
        <f>SUMIFS('Faturamento SP3'!$O$2:$O$692,'Faturamento SP3'!$D$2:$D$692,'Infos Relatório'!$B$84,'Faturamento SP3'!$E$2:$E$692,'Infos Relatório'!$B151,'Faturamento SP3'!$Z$2:$Z$692,'Infos Relatório'!AG$1,'Faturamento SP3'!$T$2:$T$692,"Sim")+SUMIFS('Faturamento SP3'!$P$2:$P$692,'Faturamento SP3'!$D$2:$D$692,'Infos Relatório'!$B$84,'Faturamento SP3'!$E$2:$E$692,'Infos Relatório'!$B151,'Faturamento SP3'!$Z$2:$Z$692,'Infos Relatório'!AG$1,'Faturamento SP3'!$T$2:$T$692,"Sim")</f>
        <v>0</v>
      </c>
      <c r="AK151" s="27" t="e">
        <f t="shared" ref="AK151:AK161" si="54">AJ151/AI151</f>
        <v>#DIV/0!</v>
      </c>
      <c r="AL151" s="24">
        <f>SUMIFS('Faturamento SP3'!$H$2:$H$692,'Faturamento SP3'!$D$2:$D$692,'Infos Relatório'!$B$84,'Faturamento SP3'!$E$2:$E$692,'Infos Relatório'!$B151,'Faturamento SP3'!$Z$2:$Z$692,'Infos Relatório'!AG$1)</f>
        <v>0</v>
      </c>
      <c r="AM151" s="23">
        <f>COUNTIFS('Faturamento SP3'!$D$2:$D$692,'Infos Relatório'!$B$84,'Faturamento SP3'!$E$2:$E$692,'Infos Relatório'!$B151,'Faturamento SP3'!$Z$2:$Z$692,'Infos Relatório'!AM$1)</f>
        <v>0</v>
      </c>
      <c r="AN151" s="13">
        <f>SUMIFS('Faturamento SP3'!$G$2:$G$692,'Faturamento SP3'!$D$2:$D$692,'Infos Relatório'!$B$84,'Faturamento SP3'!$E$2:$E$692,'Infos Relatório'!$B151,'Faturamento SP3'!$Z$2:$Z$692,'Infos Relatório'!AM$1)</f>
        <v>0</v>
      </c>
      <c r="AO151" s="13">
        <f>SUMIFS('Faturamento SP3'!$J$2:$J$692,'Faturamento SP3'!$D$2:$D$692,'Infos Relatório'!$B$84,'Faturamento SP3'!$E$2:$E$692,'Infos Relatório'!$B151,'Faturamento SP3'!$Z$2:$Z$692,'Infos Relatório'!AM$1)</f>
        <v>0</v>
      </c>
      <c r="AP151" s="14">
        <f>SUMIFS('Faturamento SP3'!$O$2:$O$692,'Faturamento SP3'!$D$2:$D$692,'Infos Relatório'!$B$84,'Faturamento SP3'!$E$2:$E$692,'Infos Relatório'!$B151,'Faturamento SP3'!$Z$2:$Z$692,'Infos Relatório'!AM$1,'Faturamento SP3'!$T$2:$T$692,"Sim")+SUMIFS('Faturamento SP3'!$P$2:$P$692,'Faturamento SP3'!$D$2:$D$692,'Infos Relatório'!$B$84,'Faturamento SP3'!$E$2:$E$692,'Infos Relatório'!$B151,'Faturamento SP3'!$Z$2:$Z$692,'Infos Relatório'!AM$1,'Faturamento SP3'!$T$2:$T$692,"Sim")</f>
        <v>0</v>
      </c>
      <c r="AQ151" s="27" t="e">
        <f t="shared" ref="AQ151:AQ161" si="55">AP151/AO151</f>
        <v>#DIV/0!</v>
      </c>
      <c r="AR151" s="24">
        <f>SUMIFS('Faturamento SP3'!$H$2:$H$692,'Faturamento SP3'!$D$2:$D$692,'Infos Relatório'!$B$84,'Faturamento SP3'!$E$2:$E$692,'Infos Relatório'!$B151,'Faturamento SP3'!$Z$2:$Z$692,'Infos Relatório'!AM$1)</f>
        <v>0</v>
      </c>
      <c r="AS151" s="23">
        <f>COUNTIFS('Faturamento SP3'!$D$2:$D$692,'Infos Relatório'!$B$84,'Faturamento SP3'!$E$2:$E$692,'Infos Relatório'!$B151,'Faturamento SP3'!$Z$2:$Z$692,'Infos Relatório'!AS$1)</f>
        <v>0</v>
      </c>
      <c r="AT151" s="13">
        <f>SUMIFS('Faturamento SP3'!$G$2:$G$692,'Faturamento SP3'!$D$2:$D$692,'Infos Relatório'!$B$84,'Faturamento SP3'!$E$2:$E$692,'Infos Relatório'!$B151,'Faturamento SP3'!$Z$2:$Z$692,'Infos Relatório'!AS$1)</f>
        <v>0</v>
      </c>
      <c r="AU151" s="13">
        <f>SUMIFS('Faturamento SP3'!$J$2:$J$692,'Faturamento SP3'!$D$2:$D$692,'Infos Relatório'!$B$84,'Faturamento SP3'!$E$2:$E$692,'Infos Relatório'!$B151,'Faturamento SP3'!$Z$2:$Z$692,'Infos Relatório'!AS$1)</f>
        <v>0</v>
      </c>
      <c r="AV151" s="14">
        <f>SUMIFS('Faturamento SP3'!$O$2:$O$692,'Faturamento SP3'!$D$2:$D$692,'Infos Relatório'!$B$84,'Faturamento SP3'!$E$2:$E$692,'Infos Relatório'!$B151,'Faturamento SP3'!$Z$2:$Z$692,'Infos Relatório'!AS$1,'Faturamento SP3'!$T$2:$T$692,"Sim")+SUMIFS('Faturamento SP3'!$P$2:$P$692,'Faturamento SP3'!$D$2:$D$692,'Infos Relatório'!$B$84,'Faturamento SP3'!$E$2:$E$692,'Infos Relatório'!$B151,'Faturamento SP3'!$Z$2:$Z$692,'Infos Relatório'!AS$1,'Faturamento SP3'!$T$2:$T$692,"Sim")</f>
        <v>0</v>
      </c>
      <c r="AW151" s="27" t="e">
        <f t="shared" ref="AW151:AW161" si="56">AV151/AU151</f>
        <v>#DIV/0!</v>
      </c>
      <c r="AX151" s="24">
        <f>SUMIFS('Faturamento SP3'!$H$2:$H$692,'Faturamento SP3'!$D$2:$D$692,'Infos Relatório'!$B$84,'Faturamento SP3'!$E$2:$E$692,'Infos Relatório'!$B151,'Faturamento SP3'!$Z$2:$Z$692,'Infos Relatório'!AS$1)</f>
        <v>0</v>
      </c>
      <c r="AY151" s="23">
        <f>COUNTIFS('Faturamento SP3'!$D$2:$D$692,'Infos Relatório'!$B$84,'Faturamento SP3'!$E$2:$E$692,'Infos Relatório'!$B151,'Faturamento SP3'!$Z$2:$Z$692,'Infos Relatório'!AY$1)</f>
        <v>0</v>
      </c>
      <c r="AZ151" s="13">
        <f>SUMIFS('Faturamento SP3'!$G$2:$G$692,'Faturamento SP3'!$D$2:$D$692,'Infos Relatório'!$B$84,'Faturamento SP3'!$E$2:$E$692,'Infos Relatório'!$B151,'Faturamento SP3'!$Z$2:$Z$692,'Infos Relatório'!AY$1)</f>
        <v>0</v>
      </c>
      <c r="BA151" s="13">
        <f>SUMIFS('Faturamento SP3'!$J$2:$J$692,'Faturamento SP3'!$D$2:$D$692,'Infos Relatório'!$B$84,'Faturamento SP3'!$E$2:$E$692,'Infos Relatório'!$B151,'Faturamento SP3'!$Z$2:$Z$692,'Infos Relatório'!AY$1)</f>
        <v>0</v>
      </c>
      <c r="BB151" s="14">
        <f>SUMIFS('Faturamento SP3'!$O$2:$O$692,'Faturamento SP3'!$D$2:$D$692,'Infos Relatório'!$B$84,'Faturamento SP3'!$E$2:$E$692,'Infos Relatório'!$B151,'Faturamento SP3'!$Z$2:$Z$692,'Infos Relatório'!AY$1,'Faturamento SP3'!$T$2:$T$692,"Sim")+SUMIFS('Faturamento SP3'!$P$2:$P$692,'Faturamento SP3'!$D$2:$D$692,'Infos Relatório'!$B$84,'Faturamento SP3'!$E$2:$E$692,'Infos Relatório'!$B151,'Faturamento SP3'!$Z$2:$Z$692,'Infos Relatório'!AY$1,'Faturamento SP3'!$T$2:$T$692,"Sim")</f>
        <v>0</v>
      </c>
      <c r="BC151" s="27" t="e">
        <f t="shared" ref="BC151:BC161" si="57">BB151/BA151</f>
        <v>#DIV/0!</v>
      </c>
      <c r="BD151" s="24">
        <f>SUMIFS('Faturamento SP3'!$H$2:$H$692,'Faturamento SP3'!$D$2:$D$692,'Infos Relatório'!$B$84,'Faturamento SP3'!$E$2:$E$692,'Infos Relatório'!$B151,'Faturamento SP3'!$Z$2:$Z$692,'Infos Relatório'!AY$1)</f>
        <v>0</v>
      </c>
      <c r="BE151" s="23">
        <f>COUNTIFS('Faturamento SP3'!$D$2:$D$692,'Infos Relatório'!$B$84,'Faturamento SP3'!$E$2:$E$692,'Infos Relatório'!$B151,'Faturamento SP3'!$Z$2:$Z$692,'Infos Relatório'!BE$1)</f>
        <v>0</v>
      </c>
      <c r="BF151" s="13">
        <f>SUMIFS('Faturamento SP3'!$G$2:$G$692,'Faturamento SP3'!$D$2:$D$692,'Infos Relatório'!$B$84,'Faturamento SP3'!$E$2:$E$692,'Infos Relatório'!$B151,'Faturamento SP3'!$Z$2:$Z$692,'Infos Relatório'!BE$1)</f>
        <v>0</v>
      </c>
      <c r="BG151" s="13">
        <f>SUMIFS('Faturamento SP3'!$J$2:$J$692,'Faturamento SP3'!$D$2:$D$692,'Infos Relatório'!$B$84,'Faturamento SP3'!$E$2:$E$692,'Infos Relatório'!$B151,'Faturamento SP3'!$Z$2:$Z$692,'Infos Relatório'!BE$1)</f>
        <v>0</v>
      </c>
      <c r="BH151" s="14">
        <f>SUMIFS('Faturamento SP3'!$O$2:$O$692,'Faturamento SP3'!$D$2:$D$692,'Infos Relatório'!$B$84,'Faturamento SP3'!$E$2:$E$692,'Infos Relatório'!$B151,'Faturamento SP3'!$Z$2:$Z$692,'Infos Relatório'!BE$1,'Faturamento SP3'!$T$2:$T$692,"Sim")+SUMIFS('Faturamento SP3'!$P$2:$P$692,'Faturamento SP3'!$D$2:$D$692,'Infos Relatório'!$B$84,'Faturamento SP3'!$E$2:$E$692,'Infos Relatório'!$B151,'Faturamento SP3'!$Z$2:$Z$692,'Infos Relatório'!BE$1,'Faturamento SP3'!$T$2:$T$692,"Sim")</f>
        <v>0</v>
      </c>
      <c r="BI151" s="27" t="e">
        <f t="shared" ref="BI151:BI161" si="58">BH151/BG151</f>
        <v>#DIV/0!</v>
      </c>
      <c r="BJ151" s="24">
        <f>SUMIFS('Faturamento SP3'!$H$2:$H$692,'Faturamento SP3'!$D$2:$D$692,'Infos Relatório'!$B$84,'Faturamento SP3'!$E$2:$E$692,'Infos Relatório'!$B151,'Faturamento SP3'!$Z$2:$Z$692,'Infos Relatório'!BE$1)</f>
        <v>0</v>
      </c>
      <c r="BK151" s="23">
        <f>COUNTIFS('Faturamento SP3'!$D$2:$D$692,'Infos Relatório'!$B$84,'Faturamento SP3'!$E$2:$E$692,'Infos Relatório'!$B151,'Faturamento SP3'!$Z$2:$Z$692,'Infos Relatório'!BK$1)</f>
        <v>0</v>
      </c>
      <c r="BL151" s="13">
        <f>SUMIFS('Faturamento SP3'!$G$2:$G$692,'Faturamento SP3'!$D$2:$D$692,'Infos Relatório'!$B$84,'Faturamento SP3'!$E$2:$E$692,'Infos Relatório'!$B151,'Faturamento SP3'!$Z$2:$Z$692,'Infos Relatório'!BK$1)</f>
        <v>0</v>
      </c>
      <c r="BM151" s="13">
        <f>SUMIFS('Faturamento SP3'!$J$2:$J$692,'Faturamento SP3'!$D$2:$D$692,'Infos Relatório'!$B$84,'Faturamento SP3'!$E$2:$E$692,'Infos Relatório'!$B151,'Faturamento SP3'!$Z$2:$Z$692,'Infos Relatório'!BK$1)</f>
        <v>0</v>
      </c>
      <c r="BN151" s="14">
        <f>SUMIFS('Faturamento SP3'!$O$2:$O$692,'Faturamento SP3'!$D$2:$D$692,'Infos Relatório'!$B$84,'Faturamento SP3'!$E$2:$E$692,'Infos Relatório'!$B151,'Faturamento SP3'!$Z$2:$Z$692,'Infos Relatório'!BK$1,'Faturamento SP3'!$T$2:$T$692,"Sim")+SUMIFS('Faturamento SP3'!$P$2:$P$692,'Faturamento SP3'!$D$2:$D$692,'Infos Relatório'!$B$84,'Faturamento SP3'!$E$2:$E$692,'Infos Relatório'!$B151,'Faturamento SP3'!$Z$2:$Z$692,'Infos Relatório'!BK$1,'Faturamento SP3'!$T$2:$T$692,"Sim")</f>
        <v>0</v>
      </c>
      <c r="BO151" s="27" t="e">
        <f t="shared" ref="BO151:BO161" si="59">BN151/BM151</f>
        <v>#DIV/0!</v>
      </c>
      <c r="BP151" s="24">
        <f>SUMIFS('Faturamento SP3'!$H$2:$H$692,'Faturamento SP3'!$D$2:$D$692,'Infos Relatório'!$B$84,'Faturamento SP3'!$E$2:$E$692,'Infos Relatório'!$B151,'Faturamento SP3'!$Z$2:$Z$692,'Infos Relatório'!BK$1)</f>
        <v>0</v>
      </c>
      <c r="BQ151" s="23">
        <f>COUNTIFS('Faturamento SP3'!$D$2:$D$692,'Infos Relatório'!$B$84,'Faturamento SP3'!$E$2:$E$692,'Infos Relatório'!$B151,'Faturamento SP3'!$Z$2:$Z$692,'Infos Relatório'!BQ$1)</f>
        <v>0</v>
      </c>
      <c r="BR151" s="13">
        <f>SUMIFS('Faturamento SP3'!$G$2:$G$692,'Faturamento SP3'!$D$2:$D$692,'Infos Relatório'!$B$84,'Faturamento SP3'!$E$2:$E$692,'Infos Relatório'!$B151,'Faturamento SP3'!$Z$2:$Z$692,'Infos Relatório'!BQ$1)</f>
        <v>0</v>
      </c>
      <c r="BS151" s="13">
        <f>SUMIFS('Faturamento SP3'!$J$2:$J$692,'Faturamento SP3'!$D$2:$D$692,'Infos Relatório'!$B$84,'Faturamento SP3'!$E$2:$E$692,'Infos Relatório'!$B151,'Faturamento SP3'!$Z$2:$Z$692,'Infos Relatório'!BQ$1)</f>
        <v>0</v>
      </c>
      <c r="BT151" s="14">
        <f>SUMIFS('Faturamento SP3'!$O$2:$O$692,'Faturamento SP3'!$D$2:$D$692,'Infos Relatório'!$B$84,'Faturamento SP3'!$E$2:$E$692,'Infos Relatório'!$B151,'Faturamento SP3'!$Z$2:$Z$692,'Infos Relatório'!BQ$1,'Faturamento SP3'!$T$2:$T$692,"Sim")+SUMIFS('Faturamento SP3'!$P$2:$P$692,'Faturamento SP3'!$D$2:$D$692,'Infos Relatório'!$B$84,'Faturamento SP3'!$E$2:$E$692,'Infos Relatório'!$B151,'Faturamento SP3'!$Z$2:$Z$692,'Infos Relatório'!BQ$1,'Faturamento SP3'!$T$2:$T$692,"Sim")</f>
        <v>0</v>
      </c>
      <c r="BU151" s="27" t="e">
        <f t="shared" ref="BU151:BU161" si="60">BT151/BS151</f>
        <v>#DIV/0!</v>
      </c>
      <c r="BV151" s="24">
        <f>SUMIFS('Faturamento SP3'!$H$2:$H$692,'Faturamento SP3'!$D$2:$D$692,'Infos Relatório'!$B$84,'Faturamento SP3'!$E$2:$E$692,'Infos Relatório'!$B151,'Faturamento SP3'!$Z$2:$Z$692,'Infos Relatório'!BQ$1)</f>
        <v>0</v>
      </c>
    </row>
    <row r="152" spans="2:74">
      <c r="B152" s="17" t="s">
        <v>74</v>
      </c>
      <c r="C152" s="23">
        <f>COUNTIFS('Faturamento SP3'!$D$2:$D$692,'Infos Relatório'!$B$84,'Faturamento SP3'!$E$2:$E$692,'Infos Relatório'!$B152,'Faturamento SP3'!$Z$2:$Z$692,'Infos Relatório'!C$1)</f>
        <v>0</v>
      </c>
      <c r="D152" s="13">
        <f>SUMIFS('Faturamento SP3'!$G$2:$G$692,'Faturamento SP3'!$D$2:$D$692,'Infos Relatório'!$B$84,'Faturamento SP3'!$E$2:$E$692,'Infos Relatório'!$B152,'Faturamento SP3'!$Z$2:$Z$692,'Infos Relatório'!C$1)</f>
        <v>0</v>
      </c>
      <c r="E152" s="13">
        <f>SUMIFS('Faturamento SP3'!$J$2:$J$692,'Faturamento SP3'!$D$2:$D$692,'Infos Relatório'!$B$84,'Faturamento SP3'!$E$2:$E$692,'Infos Relatório'!$B152,'Faturamento SP3'!$Z$2:$Z$692,'Infos Relatório'!C$1)</f>
        <v>0</v>
      </c>
      <c r="F152" s="14">
        <f>SUMIFS('Faturamento SP3'!$O$2:$O$692,'Faturamento SP3'!$D$2:$D$692,'Infos Relatório'!$B$84,'Faturamento SP3'!$E$2:$E$692,'Infos Relatório'!$B152,'Faturamento SP3'!$Z$2:$Z$692,'Infos Relatório'!C$1,'Faturamento SP3'!$T$2:$T$692,"Sim")+SUMIFS('Faturamento SP3'!$P$2:$P$692,'Faturamento SP3'!$D$2:$D$692,'Infos Relatório'!$B$84,'Faturamento SP3'!$E$2:$E$692,'Infos Relatório'!$B152,'Faturamento SP3'!$Z$2:$Z$692,'Infos Relatório'!C$1,'Faturamento SP3'!$T$2:$T$692,"Sim")</f>
        <v>0</v>
      </c>
      <c r="G152" s="27" t="e">
        <f t="shared" si="49"/>
        <v>#DIV/0!</v>
      </c>
      <c r="H152" s="24">
        <f>SUMIFS('Faturamento SP3'!$H$2:$H$692,'Faturamento SP3'!$D$2:$D$692,'Infos Relatório'!$B$84,'Faturamento SP3'!$E$2:$E$692,'Infos Relatório'!$B152,'Faturamento SP3'!$Z$2:$Z$692,'Infos Relatório'!C$1)</f>
        <v>0</v>
      </c>
      <c r="I152" s="23">
        <f>COUNTIFS('Faturamento SP3'!$D$2:$D$692,'Infos Relatório'!$B$84,'Faturamento SP3'!$E$2:$E$692,'Infos Relatório'!$B152,'Faturamento SP3'!$Z$2:$Z$692,'Infos Relatório'!I$1)</f>
        <v>0</v>
      </c>
      <c r="J152" s="13">
        <f>SUMIFS('Faturamento SP3'!$G$2:$G$692,'Faturamento SP3'!$D$2:$D$692,'Infos Relatório'!$B$84,'Faturamento SP3'!$E$2:$E$692,'Infos Relatório'!$B152,'Faturamento SP3'!$Z$2:$Z$692,'Infos Relatório'!I$1)</f>
        <v>0</v>
      </c>
      <c r="K152" s="13">
        <f>SUMIFS('Faturamento SP3'!$J$2:$J$692,'Faturamento SP3'!$D$2:$D$692,'Infos Relatório'!$B$84,'Faturamento SP3'!$E$2:$E$692,'Infos Relatório'!$B152,'Faturamento SP3'!$Z$2:$Z$692,'Infos Relatório'!I$1)</f>
        <v>0</v>
      </c>
      <c r="L152" s="14">
        <f>SUMIFS('Faturamento SP3'!$O$2:$O$692,'Faturamento SP3'!$D$2:$D$692,'Infos Relatório'!$B$84,'Faturamento SP3'!$E$2:$E$692,'Infos Relatório'!$B152,'Faturamento SP3'!$Z$2:$Z$692,'Infos Relatório'!I$1,'Faturamento SP3'!$T$2:$T$692,"Sim")+SUMIFS('Faturamento SP3'!$P$2:$P$692,'Faturamento SP3'!$D$2:$D$692,'Infos Relatório'!$B$84,'Faturamento SP3'!$E$2:$E$692,'Infos Relatório'!$B152,'Faturamento SP3'!$Z$2:$Z$692,'Infos Relatório'!I$1,'Faturamento SP3'!$T$2:$T$692,"Sim")</f>
        <v>0</v>
      </c>
      <c r="M152" s="27" t="e">
        <f t="shared" si="50"/>
        <v>#DIV/0!</v>
      </c>
      <c r="N152" s="24">
        <f>SUMIFS('Faturamento SP3'!$H$2:$H$692,'Faturamento SP3'!$D$2:$D$692,'Infos Relatório'!$B$84,'Faturamento SP3'!$E$2:$E$692,'Infos Relatório'!$B152,'Faturamento SP3'!$Z$2:$Z$692,'Infos Relatório'!I$1)</f>
        <v>0</v>
      </c>
      <c r="O152" s="23">
        <f>COUNTIFS('Faturamento SP3'!$D$2:$D$692,'Infos Relatório'!$B$84,'Faturamento SP3'!$E$2:$E$692,'Infos Relatório'!$B152,'Faturamento SP3'!$Z$2:$Z$692,'Infos Relatório'!O$1)</f>
        <v>0</v>
      </c>
      <c r="P152" s="13">
        <f>SUMIFS('Faturamento SP3'!$G$2:$G$692,'Faturamento SP3'!$D$2:$D$692,'Infos Relatório'!$B$84,'Faturamento SP3'!$E$2:$E$692,'Infos Relatório'!$B152,'Faturamento SP3'!$Z$2:$Z$692,'Infos Relatório'!O$1)</f>
        <v>0</v>
      </c>
      <c r="Q152" s="13">
        <f>SUMIFS('Faturamento SP3'!$J$2:$J$692,'Faturamento SP3'!$D$2:$D$692,'Infos Relatório'!$B$84,'Faturamento SP3'!$E$2:$E$692,'Infos Relatório'!$B152,'Faturamento SP3'!$Z$2:$Z$692,'Infos Relatório'!O$1)</f>
        <v>0</v>
      </c>
      <c r="R152" s="14">
        <f>SUMIFS('Faturamento SP3'!$O$2:$O$692,'Faturamento SP3'!$D$2:$D$692,'Infos Relatório'!$B$84,'Faturamento SP3'!$E$2:$E$692,'Infos Relatório'!$B152,'Faturamento SP3'!$Z$2:$Z$692,'Infos Relatório'!O$1,'Faturamento SP3'!$T$2:$T$692,"Sim")+SUMIFS('Faturamento SP3'!$P$2:$P$692,'Faturamento SP3'!$D$2:$D$692,'Infos Relatório'!$B$84,'Faturamento SP3'!$E$2:$E$692,'Infos Relatório'!$B152,'Faturamento SP3'!$Z$2:$Z$692,'Infos Relatório'!O$1,'Faturamento SP3'!$T$2:$T$692,"Sim")</f>
        <v>0</v>
      </c>
      <c r="S152" s="27" t="e">
        <f t="shared" si="51"/>
        <v>#DIV/0!</v>
      </c>
      <c r="T152" s="24">
        <f>SUMIFS('Faturamento SP3'!$H$2:$H$692,'Faturamento SP3'!$D$2:$D$692,'Infos Relatório'!$B$84,'Faturamento SP3'!$E$2:$E$692,'Infos Relatório'!$B152,'Faturamento SP3'!$Z$2:$Z$692,'Infos Relatório'!O$1)</f>
        <v>0</v>
      </c>
      <c r="U152" s="23">
        <f>COUNTIFS('Faturamento SP3'!$D$2:$D$692,'Infos Relatório'!$B$84,'Faturamento SP3'!$E$2:$E$692,'Infos Relatório'!$B152,'Faturamento SP3'!$Z$2:$Z$692,'Infos Relatório'!U$1)</f>
        <v>0</v>
      </c>
      <c r="V152" s="13">
        <f>SUMIFS('Faturamento SP3'!$G$2:$G$692,'Faturamento SP3'!$D$2:$D$692,'Infos Relatório'!$B$84,'Faturamento SP3'!$E$2:$E$692,'Infos Relatório'!$B152,'Faturamento SP3'!$Z$2:$Z$692,'Infos Relatório'!U$1)</f>
        <v>0</v>
      </c>
      <c r="W152" s="13">
        <f>SUMIFS('Faturamento SP3'!$J$2:$J$692,'Faturamento SP3'!$D$2:$D$692,'Infos Relatório'!$B$84,'Faturamento SP3'!$E$2:$E$692,'Infos Relatório'!$B152,'Faturamento SP3'!$Z$2:$Z$692,'Infos Relatório'!U$1)</f>
        <v>0</v>
      </c>
      <c r="X152" s="14">
        <f>SUMIFS('Faturamento SP3'!$O$2:$O$692,'Faturamento SP3'!$D$2:$D$692,'Infos Relatório'!$B$84,'Faturamento SP3'!$E$2:$E$692,'Infos Relatório'!$B152,'Faturamento SP3'!$Z$2:$Z$692,'Infos Relatório'!U$1,'Faturamento SP3'!$T$2:$T$692,"Sim")+SUMIFS('Faturamento SP3'!$P$2:$P$692,'Faturamento SP3'!$D$2:$D$692,'Infos Relatório'!$B$84,'Faturamento SP3'!$E$2:$E$692,'Infos Relatório'!$B152,'Faturamento SP3'!$Z$2:$Z$692,'Infos Relatório'!U$1,'Faturamento SP3'!$T$2:$T$692,"Sim")</f>
        <v>0</v>
      </c>
      <c r="Y152" s="27" t="e">
        <f t="shared" si="52"/>
        <v>#DIV/0!</v>
      </c>
      <c r="Z152" s="24">
        <f>SUMIFS('Faturamento SP3'!$H$2:$H$692,'Faturamento SP3'!$D$2:$D$692,'Infos Relatório'!$B$84,'Faturamento SP3'!$E$2:$E$692,'Infos Relatório'!$B152,'Faturamento SP3'!$Z$2:$Z$692,'Infos Relatório'!U$1)</f>
        <v>0</v>
      </c>
      <c r="AA152" s="23">
        <f>COUNTIFS('Faturamento SP3'!$D$2:$D$692,'Infos Relatório'!$B$84,'Faturamento SP3'!$E$2:$E$692,'Infos Relatório'!$B152,'Faturamento SP3'!$Z$2:$Z$692,'Infos Relatório'!AA$1)</f>
        <v>0</v>
      </c>
      <c r="AB152" s="13">
        <f>SUMIFS('Faturamento SP3'!$G$2:$G$692,'Faturamento SP3'!$D$2:$D$692,'Infos Relatório'!$B$84,'Faturamento SP3'!$E$2:$E$692,'Infos Relatório'!$B152,'Faturamento SP3'!$Z$2:$Z$692,'Infos Relatório'!AA$1)</f>
        <v>0</v>
      </c>
      <c r="AC152" s="13">
        <f>SUMIFS('Faturamento SP3'!$J$2:$J$692,'Faturamento SP3'!$D$2:$D$692,'Infos Relatório'!$B$84,'Faturamento SP3'!$E$2:$E$692,'Infos Relatório'!$B152,'Faturamento SP3'!$Z$2:$Z$692,'Infos Relatório'!AA$1)</f>
        <v>0</v>
      </c>
      <c r="AD152" s="14">
        <f>SUMIFS('Faturamento SP3'!$O$2:$O$692,'Faturamento SP3'!$D$2:$D$692,'Infos Relatório'!$B$84,'Faturamento SP3'!$E$2:$E$692,'Infos Relatório'!$B152,'Faturamento SP3'!$Z$2:$Z$692,'Infos Relatório'!AA$1,'Faturamento SP3'!$T$2:$T$692,"Sim")+SUMIFS('Faturamento SP3'!$P$2:$P$692,'Faturamento SP3'!$D$2:$D$692,'Infos Relatório'!$B$84,'Faturamento SP3'!$E$2:$E$692,'Infos Relatório'!$B152,'Faturamento SP3'!$Z$2:$Z$692,'Infos Relatório'!AA$1,'Faturamento SP3'!$T$2:$T$692,"Sim")</f>
        <v>0</v>
      </c>
      <c r="AE152" s="27" t="e">
        <f t="shared" si="53"/>
        <v>#DIV/0!</v>
      </c>
      <c r="AF152" s="24">
        <f>SUMIFS('Faturamento SP3'!$H$2:$H$692,'Faturamento SP3'!$D$2:$D$692,'Infos Relatório'!$B$84,'Faturamento SP3'!$E$2:$E$692,'Infos Relatório'!$B152,'Faturamento SP3'!$Z$2:$Z$692,'Infos Relatório'!AA$1)</f>
        <v>0</v>
      </c>
      <c r="AG152" s="23">
        <f>COUNTIFS('Faturamento SP3'!$D$2:$D$692,'Infos Relatório'!$B$84,'Faturamento SP3'!$E$2:$E$692,'Infos Relatório'!$B152,'Faturamento SP3'!$Z$2:$Z$692,'Infos Relatório'!AG$1)</f>
        <v>0</v>
      </c>
      <c r="AH152" s="13">
        <f>SUMIFS('Faturamento SP3'!$G$2:$G$692,'Faturamento SP3'!$D$2:$D$692,'Infos Relatório'!$B$84,'Faturamento SP3'!$E$2:$E$692,'Infos Relatório'!$B152,'Faturamento SP3'!$Z$2:$Z$692,'Infos Relatório'!AG$1)</f>
        <v>0</v>
      </c>
      <c r="AI152" s="13">
        <f>SUMIFS('Faturamento SP3'!$J$2:$J$692,'Faturamento SP3'!$D$2:$D$692,'Infos Relatório'!$B$84,'Faturamento SP3'!$E$2:$E$692,'Infos Relatório'!$B152,'Faturamento SP3'!$Z$2:$Z$692,'Infos Relatório'!AG$1)</f>
        <v>0</v>
      </c>
      <c r="AJ152" s="14">
        <f>SUMIFS('Faturamento SP3'!$O$2:$O$692,'Faturamento SP3'!$D$2:$D$692,'Infos Relatório'!$B$84,'Faturamento SP3'!$E$2:$E$692,'Infos Relatório'!$B152,'Faturamento SP3'!$Z$2:$Z$692,'Infos Relatório'!AG$1,'Faturamento SP3'!$T$2:$T$692,"Sim")+SUMIFS('Faturamento SP3'!$P$2:$P$692,'Faturamento SP3'!$D$2:$D$692,'Infos Relatório'!$B$84,'Faturamento SP3'!$E$2:$E$692,'Infos Relatório'!$B152,'Faturamento SP3'!$Z$2:$Z$692,'Infos Relatório'!AG$1,'Faturamento SP3'!$T$2:$T$692,"Sim")</f>
        <v>0</v>
      </c>
      <c r="AK152" s="27" t="e">
        <f t="shared" si="54"/>
        <v>#DIV/0!</v>
      </c>
      <c r="AL152" s="24">
        <f>SUMIFS('Faturamento SP3'!$H$2:$H$692,'Faturamento SP3'!$D$2:$D$692,'Infos Relatório'!$B$84,'Faturamento SP3'!$E$2:$E$692,'Infos Relatório'!$B152,'Faturamento SP3'!$Z$2:$Z$692,'Infos Relatório'!AG$1)</f>
        <v>0</v>
      </c>
      <c r="AM152" s="23">
        <f>COUNTIFS('Faturamento SP3'!$D$2:$D$692,'Infos Relatório'!$B$84,'Faturamento SP3'!$E$2:$E$692,'Infos Relatório'!$B152,'Faturamento SP3'!$Z$2:$Z$692,'Infos Relatório'!AM$1)</f>
        <v>0</v>
      </c>
      <c r="AN152" s="13">
        <f>SUMIFS('Faturamento SP3'!$G$2:$G$692,'Faturamento SP3'!$D$2:$D$692,'Infos Relatório'!$B$84,'Faturamento SP3'!$E$2:$E$692,'Infos Relatório'!$B152,'Faturamento SP3'!$Z$2:$Z$692,'Infos Relatório'!AM$1)</f>
        <v>0</v>
      </c>
      <c r="AO152" s="13">
        <f>SUMIFS('Faturamento SP3'!$J$2:$J$692,'Faturamento SP3'!$D$2:$D$692,'Infos Relatório'!$B$84,'Faturamento SP3'!$E$2:$E$692,'Infos Relatório'!$B152,'Faturamento SP3'!$Z$2:$Z$692,'Infos Relatório'!AM$1)</f>
        <v>0</v>
      </c>
      <c r="AP152" s="14">
        <f>SUMIFS('Faturamento SP3'!$O$2:$O$692,'Faturamento SP3'!$D$2:$D$692,'Infos Relatório'!$B$84,'Faturamento SP3'!$E$2:$E$692,'Infos Relatório'!$B152,'Faturamento SP3'!$Z$2:$Z$692,'Infos Relatório'!AM$1,'Faturamento SP3'!$T$2:$T$692,"Sim")+SUMIFS('Faturamento SP3'!$P$2:$P$692,'Faturamento SP3'!$D$2:$D$692,'Infos Relatório'!$B$84,'Faturamento SP3'!$E$2:$E$692,'Infos Relatório'!$B152,'Faturamento SP3'!$Z$2:$Z$692,'Infos Relatório'!AM$1,'Faturamento SP3'!$T$2:$T$692,"Sim")</f>
        <v>0</v>
      </c>
      <c r="AQ152" s="27" t="e">
        <f t="shared" si="55"/>
        <v>#DIV/0!</v>
      </c>
      <c r="AR152" s="24">
        <f>SUMIFS('Faturamento SP3'!$H$2:$H$692,'Faturamento SP3'!$D$2:$D$692,'Infos Relatório'!$B$84,'Faturamento SP3'!$E$2:$E$692,'Infos Relatório'!$B152,'Faturamento SP3'!$Z$2:$Z$692,'Infos Relatório'!AM$1)</f>
        <v>0</v>
      </c>
      <c r="AS152" s="23">
        <f>COUNTIFS('Faturamento SP3'!$D$2:$D$692,'Infos Relatório'!$B$84,'Faturamento SP3'!$E$2:$E$692,'Infos Relatório'!$B152,'Faturamento SP3'!$Z$2:$Z$692,'Infos Relatório'!AS$1)</f>
        <v>0</v>
      </c>
      <c r="AT152" s="13">
        <f>SUMIFS('Faturamento SP3'!$G$2:$G$692,'Faturamento SP3'!$D$2:$D$692,'Infos Relatório'!$B$84,'Faturamento SP3'!$E$2:$E$692,'Infos Relatório'!$B152,'Faturamento SP3'!$Z$2:$Z$692,'Infos Relatório'!AS$1)</f>
        <v>0</v>
      </c>
      <c r="AU152" s="13">
        <f>SUMIFS('Faturamento SP3'!$J$2:$J$692,'Faturamento SP3'!$D$2:$D$692,'Infos Relatório'!$B$84,'Faturamento SP3'!$E$2:$E$692,'Infos Relatório'!$B152,'Faturamento SP3'!$Z$2:$Z$692,'Infos Relatório'!AS$1)</f>
        <v>0</v>
      </c>
      <c r="AV152" s="14">
        <f>SUMIFS('Faturamento SP3'!$O$2:$O$692,'Faturamento SP3'!$D$2:$D$692,'Infos Relatório'!$B$84,'Faturamento SP3'!$E$2:$E$692,'Infos Relatório'!$B152,'Faturamento SP3'!$Z$2:$Z$692,'Infos Relatório'!AS$1,'Faturamento SP3'!$T$2:$T$692,"Sim")+SUMIFS('Faturamento SP3'!$P$2:$P$692,'Faturamento SP3'!$D$2:$D$692,'Infos Relatório'!$B$84,'Faturamento SP3'!$E$2:$E$692,'Infos Relatório'!$B152,'Faturamento SP3'!$Z$2:$Z$692,'Infos Relatório'!AS$1,'Faturamento SP3'!$T$2:$T$692,"Sim")</f>
        <v>0</v>
      </c>
      <c r="AW152" s="27" t="e">
        <f t="shared" si="56"/>
        <v>#DIV/0!</v>
      </c>
      <c r="AX152" s="24">
        <f>SUMIFS('Faturamento SP3'!$H$2:$H$692,'Faturamento SP3'!$D$2:$D$692,'Infos Relatório'!$B$84,'Faturamento SP3'!$E$2:$E$692,'Infos Relatório'!$B152,'Faturamento SP3'!$Z$2:$Z$692,'Infos Relatório'!AS$1)</f>
        <v>0</v>
      </c>
      <c r="AY152" s="23">
        <f>COUNTIFS('Faturamento SP3'!$D$2:$D$692,'Infos Relatório'!$B$84,'Faturamento SP3'!$E$2:$E$692,'Infos Relatório'!$B152,'Faturamento SP3'!$Z$2:$Z$692,'Infos Relatório'!AY$1)</f>
        <v>0</v>
      </c>
      <c r="AZ152" s="13">
        <f>SUMIFS('Faturamento SP3'!$G$2:$G$692,'Faturamento SP3'!$D$2:$D$692,'Infos Relatório'!$B$84,'Faturamento SP3'!$E$2:$E$692,'Infos Relatório'!$B152,'Faturamento SP3'!$Z$2:$Z$692,'Infos Relatório'!AY$1)</f>
        <v>0</v>
      </c>
      <c r="BA152" s="13">
        <f>SUMIFS('Faturamento SP3'!$J$2:$J$692,'Faturamento SP3'!$D$2:$D$692,'Infos Relatório'!$B$84,'Faturamento SP3'!$E$2:$E$692,'Infos Relatório'!$B152,'Faturamento SP3'!$Z$2:$Z$692,'Infos Relatório'!AY$1)</f>
        <v>0</v>
      </c>
      <c r="BB152" s="14">
        <f>SUMIFS('Faturamento SP3'!$O$2:$O$692,'Faturamento SP3'!$D$2:$D$692,'Infos Relatório'!$B$84,'Faturamento SP3'!$E$2:$E$692,'Infos Relatório'!$B152,'Faturamento SP3'!$Z$2:$Z$692,'Infos Relatório'!AY$1,'Faturamento SP3'!$T$2:$T$692,"Sim")+SUMIFS('Faturamento SP3'!$P$2:$P$692,'Faturamento SP3'!$D$2:$D$692,'Infos Relatório'!$B$84,'Faturamento SP3'!$E$2:$E$692,'Infos Relatório'!$B152,'Faturamento SP3'!$Z$2:$Z$692,'Infos Relatório'!AY$1,'Faturamento SP3'!$T$2:$T$692,"Sim")</f>
        <v>0</v>
      </c>
      <c r="BC152" s="27" t="e">
        <f t="shared" si="57"/>
        <v>#DIV/0!</v>
      </c>
      <c r="BD152" s="24">
        <f>SUMIFS('Faturamento SP3'!$H$2:$H$692,'Faturamento SP3'!$D$2:$D$692,'Infos Relatório'!$B$84,'Faturamento SP3'!$E$2:$E$692,'Infos Relatório'!$B152,'Faturamento SP3'!$Z$2:$Z$692,'Infos Relatório'!AY$1)</f>
        <v>0</v>
      </c>
      <c r="BE152" s="23">
        <f>COUNTIFS('Faturamento SP3'!$D$2:$D$692,'Infos Relatório'!$B$84,'Faturamento SP3'!$E$2:$E$692,'Infos Relatório'!$B152,'Faturamento SP3'!$Z$2:$Z$692,'Infos Relatório'!BE$1)</f>
        <v>0</v>
      </c>
      <c r="BF152" s="13">
        <f>SUMIFS('Faturamento SP3'!$G$2:$G$692,'Faturamento SP3'!$D$2:$D$692,'Infos Relatório'!$B$84,'Faturamento SP3'!$E$2:$E$692,'Infos Relatório'!$B152,'Faturamento SP3'!$Z$2:$Z$692,'Infos Relatório'!BE$1)</f>
        <v>0</v>
      </c>
      <c r="BG152" s="13">
        <f>SUMIFS('Faturamento SP3'!$J$2:$J$692,'Faturamento SP3'!$D$2:$D$692,'Infos Relatório'!$B$84,'Faturamento SP3'!$E$2:$E$692,'Infos Relatório'!$B152,'Faturamento SP3'!$Z$2:$Z$692,'Infos Relatório'!BE$1)</f>
        <v>0</v>
      </c>
      <c r="BH152" s="14">
        <f>SUMIFS('Faturamento SP3'!$O$2:$O$692,'Faturamento SP3'!$D$2:$D$692,'Infos Relatório'!$B$84,'Faturamento SP3'!$E$2:$E$692,'Infos Relatório'!$B152,'Faturamento SP3'!$Z$2:$Z$692,'Infos Relatório'!BE$1,'Faturamento SP3'!$T$2:$T$692,"Sim")+SUMIFS('Faturamento SP3'!$P$2:$P$692,'Faturamento SP3'!$D$2:$D$692,'Infos Relatório'!$B$84,'Faturamento SP3'!$E$2:$E$692,'Infos Relatório'!$B152,'Faturamento SP3'!$Z$2:$Z$692,'Infos Relatório'!BE$1,'Faturamento SP3'!$T$2:$T$692,"Sim")</f>
        <v>0</v>
      </c>
      <c r="BI152" s="27" t="e">
        <f t="shared" si="58"/>
        <v>#DIV/0!</v>
      </c>
      <c r="BJ152" s="24">
        <f>SUMIFS('Faturamento SP3'!$H$2:$H$692,'Faturamento SP3'!$D$2:$D$692,'Infos Relatório'!$B$84,'Faturamento SP3'!$E$2:$E$692,'Infos Relatório'!$B152,'Faturamento SP3'!$Z$2:$Z$692,'Infos Relatório'!BE$1)</f>
        <v>0</v>
      </c>
      <c r="BK152" s="23">
        <f>COUNTIFS('Faturamento SP3'!$D$2:$D$692,'Infos Relatório'!$B$84,'Faturamento SP3'!$E$2:$E$692,'Infos Relatório'!$B152,'Faturamento SP3'!$Z$2:$Z$692,'Infos Relatório'!BK$1)</f>
        <v>0</v>
      </c>
      <c r="BL152" s="13">
        <f>SUMIFS('Faturamento SP3'!$G$2:$G$692,'Faturamento SP3'!$D$2:$D$692,'Infos Relatório'!$B$84,'Faturamento SP3'!$E$2:$E$692,'Infos Relatório'!$B152,'Faturamento SP3'!$Z$2:$Z$692,'Infos Relatório'!BK$1)</f>
        <v>0</v>
      </c>
      <c r="BM152" s="13">
        <f>SUMIFS('Faturamento SP3'!$J$2:$J$692,'Faturamento SP3'!$D$2:$D$692,'Infos Relatório'!$B$84,'Faturamento SP3'!$E$2:$E$692,'Infos Relatório'!$B152,'Faturamento SP3'!$Z$2:$Z$692,'Infos Relatório'!BK$1)</f>
        <v>0</v>
      </c>
      <c r="BN152" s="14">
        <f>SUMIFS('Faturamento SP3'!$O$2:$O$692,'Faturamento SP3'!$D$2:$D$692,'Infos Relatório'!$B$84,'Faturamento SP3'!$E$2:$E$692,'Infos Relatório'!$B152,'Faturamento SP3'!$Z$2:$Z$692,'Infos Relatório'!BK$1,'Faturamento SP3'!$T$2:$T$692,"Sim")+SUMIFS('Faturamento SP3'!$P$2:$P$692,'Faturamento SP3'!$D$2:$D$692,'Infos Relatório'!$B$84,'Faturamento SP3'!$E$2:$E$692,'Infos Relatório'!$B152,'Faturamento SP3'!$Z$2:$Z$692,'Infos Relatório'!BK$1,'Faturamento SP3'!$T$2:$T$692,"Sim")</f>
        <v>0</v>
      </c>
      <c r="BO152" s="27" t="e">
        <f t="shared" si="59"/>
        <v>#DIV/0!</v>
      </c>
      <c r="BP152" s="24">
        <f>SUMIFS('Faturamento SP3'!$H$2:$H$692,'Faturamento SP3'!$D$2:$D$692,'Infos Relatório'!$B$84,'Faturamento SP3'!$E$2:$E$692,'Infos Relatório'!$B152,'Faturamento SP3'!$Z$2:$Z$692,'Infos Relatório'!BK$1)</f>
        <v>0</v>
      </c>
      <c r="BQ152" s="23">
        <f>COUNTIFS('Faturamento SP3'!$D$2:$D$692,'Infos Relatório'!$B$84,'Faturamento SP3'!$E$2:$E$692,'Infos Relatório'!$B152,'Faturamento SP3'!$Z$2:$Z$692,'Infos Relatório'!BQ$1)</f>
        <v>0</v>
      </c>
      <c r="BR152" s="13">
        <f>SUMIFS('Faturamento SP3'!$G$2:$G$692,'Faturamento SP3'!$D$2:$D$692,'Infos Relatório'!$B$84,'Faturamento SP3'!$E$2:$E$692,'Infos Relatório'!$B152,'Faturamento SP3'!$Z$2:$Z$692,'Infos Relatório'!BQ$1)</f>
        <v>0</v>
      </c>
      <c r="BS152" s="13">
        <f>SUMIFS('Faturamento SP3'!$J$2:$J$692,'Faturamento SP3'!$D$2:$D$692,'Infos Relatório'!$B$84,'Faturamento SP3'!$E$2:$E$692,'Infos Relatório'!$B152,'Faturamento SP3'!$Z$2:$Z$692,'Infos Relatório'!BQ$1)</f>
        <v>0</v>
      </c>
      <c r="BT152" s="14">
        <f>SUMIFS('Faturamento SP3'!$O$2:$O$692,'Faturamento SP3'!$D$2:$D$692,'Infos Relatório'!$B$84,'Faturamento SP3'!$E$2:$E$692,'Infos Relatório'!$B152,'Faturamento SP3'!$Z$2:$Z$692,'Infos Relatório'!BQ$1,'Faturamento SP3'!$T$2:$T$692,"Sim")+SUMIFS('Faturamento SP3'!$P$2:$P$692,'Faturamento SP3'!$D$2:$D$692,'Infos Relatório'!$B$84,'Faturamento SP3'!$E$2:$E$692,'Infos Relatório'!$B152,'Faturamento SP3'!$Z$2:$Z$692,'Infos Relatório'!BQ$1,'Faturamento SP3'!$T$2:$T$692,"Sim")</f>
        <v>0</v>
      </c>
      <c r="BU152" s="27" t="e">
        <f t="shared" si="60"/>
        <v>#DIV/0!</v>
      </c>
      <c r="BV152" s="24">
        <f>SUMIFS('Faturamento SP3'!$H$2:$H$692,'Faturamento SP3'!$D$2:$D$692,'Infos Relatório'!$B$84,'Faturamento SP3'!$E$2:$E$692,'Infos Relatório'!$B152,'Faturamento SP3'!$Z$2:$Z$692,'Infos Relatório'!BQ$1)</f>
        <v>0</v>
      </c>
    </row>
    <row r="153" spans="2:74">
      <c r="B153" s="17" t="s">
        <v>75</v>
      </c>
      <c r="C153" s="23">
        <f>COUNTIFS('Faturamento SP3'!$D$2:$D$692,'Infos Relatório'!$B$84,'Faturamento SP3'!$E$2:$E$692,'Infos Relatório'!$B153,'Faturamento SP3'!$Z$2:$Z$692,'Infos Relatório'!C$1)</f>
        <v>0</v>
      </c>
      <c r="D153" s="13">
        <f>SUMIFS('Faturamento SP3'!$G$2:$G$692,'Faturamento SP3'!$D$2:$D$692,'Infos Relatório'!$B$84,'Faturamento SP3'!$E$2:$E$692,'Infos Relatório'!$B153,'Faturamento SP3'!$Z$2:$Z$692,'Infos Relatório'!C$1)</f>
        <v>0</v>
      </c>
      <c r="E153" s="13">
        <f>SUMIFS('Faturamento SP3'!$J$2:$J$692,'Faturamento SP3'!$D$2:$D$692,'Infos Relatório'!$B$84,'Faturamento SP3'!$E$2:$E$692,'Infos Relatório'!$B153,'Faturamento SP3'!$Z$2:$Z$692,'Infos Relatório'!C$1)</f>
        <v>0</v>
      </c>
      <c r="F153" s="14">
        <f>SUMIFS('Faturamento SP3'!$O$2:$O$692,'Faturamento SP3'!$D$2:$D$692,'Infos Relatório'!$B$84,'Faturamento SP3'!$E$2:$E$692,'Infos Relatório'!$B153,'Faturamento SP3'!$Z$2:$Z$692,'Infos Relatório'!C$1,'Faturamento SP3'!$T$2:$T$692,"Sim")+SUMIFS('Faturamento SP3'!$P$2:$P$692,'Faturamento SP3'!$D$2:$D$692,'Infos Relatório'!$B$84,'Faturamento SP3'!$E$2:$E$692,'Infos Relatório'!$B153,'Faturamento SP3'!$Z$2:$Z$692,'Infos Relatório'!C$1,'Faturamento SP3'!$T$2:$T$692,"Sim")</f>
        <v>0</v>
      </c>
      <c r="G153" s="27" t="e">
        <f t="shared" si="49"/>
        <v>#DIV/0!</v>
      </c>
      <c r="H153" s="24">
        <f>SUMIFS('Faturamento SP3'!$H$2:$H$692,'Faturamento SP3'!$D$2:$D$692,'Infos Relatório'!$B$84,'Faturamento SP3'!$E$2:$E$692,'Infos Relatório'!$B153,'Faturamento SP3'!$Z$2:$Z$692,'Infos Relatório'!C$1)</f>
        <v>0</v>
      </c>
      <c r="I153" s="23">
        <f>COUNTIFS('Faturamento SP3'!$D$2:$D$692,'Infos Relatório'!$B$84,'Faturamento SP3'!$E$2:$E$692,'Infos Relatório'!$B153,'Faturamento SP3'!$Z$2:$Z$692,'Infos Relatório'!I$1)</f>
        <v>0</v>
      </c>
      <c r="J153" s="13">
        <f>SUMIFS('Faturamento SP3'!$G$2:$G$692,'Faturamento SP3'!$D$2:$D$692,'Infos Relatório'!$B$84,'Faturamento SP3'!$E$2:$E$692,'Infos Relatório'!$B153,'Faturamento SP3'!$Z$2:$Z$692,'Infos Relatório'!I$1)</f>
        <v>0</v>
      </c>
      <c r="K153" s="13">
        <f>SUMIFS('Faturamento SP3'!$J$2:$J$692,'Faturamento SP3'!$D$2:$D$692,'Infos Relatório'!$B$84,'Faturamento SP3'!$E$2:$E$692,'Infos Relatório'!$B153,'Faturamento SP3'!$Z$2:$Z$692,'Infos Relatório'!I$1)</f>
        <v>0</v>
      </c>
      <c r="L153" s="14">
        <f>SUMIFS('Faturamento SP3'!$O$2:$O$692,'Faturamento SP3'!$D$2:$D$692,'Infos Relatório'!$B$84,'Faturamento SP3'!$E$2:$E$692,'Infos Relatório'!$B153,'Faturamento SP3'!$Z$2:$Z$692,'Infos Relatório'!I$1,'Faturamento SP3'!$T$2:$T$692,"Sim")+SUMIFS('Faturamento SP3'!$P$2:$P$692,'Faturamento SP3'!$D$2:$D$692,'Infos Relatório'!$B$84,'Faturamento SP3'!$E$2:$E$692,'Infos Relatório'!$B153,'Faturamento SP3'!$Z$2:$Z$692,'Infos Relatório'!I$1,'Faturamento SP3'!$T$2:$T$692,"Sim")</f>
        <v>0</v>
      </c>
      <c r="M153" s="27" t="e">
        <f t="shared" si="50"/>
        <v>#DIV/0!</v>
      </c>
      <c r="N153" s="24">
        <f>SUMIFS('Faturamento SP3'!$H$2:$H$692,'Faturamento SP3'!$D$2:$D$692,'Infos Relatório'!$B$84,'Faturamento SP3'!$E$2:$E$692,'Infos Relatório'!$B153,'Faturamento SP3'!$Z$2:$Z$692,'Infos Relatório'!I$1)</f>
        <v>0</v>
      </c>
      <c r="O153" s="23">
        <f>COUNTIFS('Faturamento SP3'!$D$2:$D$692,'Infos Relatório'!$B$84,'Faturamento SP3'!$E$2:$E$692,'Infos Relatório'!$B153,'Faturamento SP3'!$Z$2:$Z$692,'Infos Relatório'!O$1)</f>
        <v>0</v>
      </c>
      <c r="P153" s="13">
        <f>SUMIFS('Faturamento SP3'!$G$2:$G$692,'Faturamento SP3'!$D$2:$D$692,'Infos Relatório'!$B$84,'Faturamento SP3'!$E$2:$E$692,'Infos Relatório'!$B153,'Faturamento SP3'!$Z$2:$Z$692,'Infos Relatório'!O$1)</f>
        <v>0</v>
      </c>
      <c r="Q153" s="13">
        <f>SUMIFS('Faturamento SP3'!$J$2:$J$692,'Faturamento SP3'!$D$2:$D$692,'Infos Relatório'!$B$84,'Faturamento SP3'!$E$2:$E$692,'Infos Relatório'!$B153,'Faturamento SP3'!$Z$2:$Z$692,'Infos Relatório'!O$1)</f>
        <v>0</v>
      </c>
      <c r="R153" s="14">
        <f>SUMIFS('Faturamento SP3'!$O$2:$O$692,'Faturamento SP3'!$D$2:$D$692,'Infos Relatório'!$B$84,'Faturamento SP3'!$E$2:$E$692,'Infos Relatório'!$B153,'Faturamento SP3'!$Z$2:$Z$692,'Infos Relatório'!O$1,'Faturamento SP3'!$T$2:$T$692,"Sim")+SUMIFS('Faturamento SP3'!$P$2:$P$692,'Faturamento SP3'!$D$2:$D$692,'Infos Relatório'!$B$84,'Faturamento SP3'!$E$2:$E$692,'Infos Relatório'!$B153,'Faturamento SP3'!$Z$2:$Z$692,'Infos Relatório'!O$1,'Faturamento SP3'!$T$2:$T$692,"Sim")</f>
        <v>0</v>
      </c>
      <c r="S153" s="27" t="e">
        <f t="shared" si="51"/>
        <v>#DIV/0!</v>
      </c>
      <c r="T153" s="24">
        <f>SUMIFS('Faturamento SP3'!$H$2:$H$692,'Faturamento SP3'!$D$2:$D$692,'Infos Relatório'!$B$84,'Faturamento SP3'!$E$2:$E$692,'Infos Relatório'!$B153,'Faturamento SP3'!$Z$2:$Z$692,'Infos Relatório'!O$1)</f>
        <v>0</v>
      </c>
      <c r="U153" s="23">
        <f>COUNTIFS('Faturamento SP3'!$D$2:$D$692,'Infos Relatório'!$B$84,'Faturamento SP3'!$E$2:$E$692,'Infos Relatório'!$B153,'Faturamento SP3'!$Z$2:$Z$692,'Infos Relatório'!U$1)</f>
        <v>0</v>
      </c>
      <c r="V153" s="13">
        <f>SUMIFS('Faturamento SP3'!$G$2:$G$692,'Faturamento SP3'!$D$2:$D$692,'Infos Relatório'!$B$84,'Faturamento SP3'!$E$2:$E$692,'Infos Relatório'!$B153,'Faturamento SP3'!$Z$2:$Z$692,'Infos Relatório'!U$1)</f>
        <v>0</v>
      </c>
      <c r="W153" s="13">
        <f>SUMIFS('Faturamento SP3'!$J$2:$J$692,'Faturamento SP3'!$D$2:$D$692,'Infos Relatório'!$B$84,'Faturamento SP3'!$E$2:$E$692,'Infos Relatório'!$B153,'Faturamento SP3'!$Z$2:$Z$692,'Infos Relatório'!U$1)</f>
        <v>0</v>
      </c>
      <c r="X153" s="14">
        <f>SUMIFS('Faturamento SP3'!$O$2:$O$692,'Faturamento SP3'!$D$2:$D$692,'Infos Relatório'!$B$84,'Faturamento SP3'!$E$2:$E$692,'Infos Relatório'!$B153,'Faturamento SP3'!$Z$2:$Z$692,'Infos Relatório'!U$1,'Faturamento SP3'!$T$2:$T$692,"Sim")+SUMIFS('Faturamento SP3'!$P$2:$P$692,'Faturamento SP3'!$D$2:$D$692,'Infos Relatório'!$B$84,'Faturamento SP3'!$E$2:$E$692,'Infos Relatório'!$B153,'Faturamento SP3'!$Z$2:$Z$692,'Infos Relatório'!U$1,'Faturamento SP3'!$T$2:$T$692,"Sim")</f>
        <v>0</v>
      </c>
      <c r="Y153" s="27" t="e">
        <f t="shared" si="52"/>
        <v>#DIV/0!</v>
      </c>
      <c r="Z153" s="24">
        <f>SUMIFS('Faturamento SP3'!$H$2:$H$692,'Faturamento SP3'!$D$2:$D$692,'Infos Relatório'!$B$84,'Faturamento SP3'!$E$2:$E$692,'Infos Relatório'!$B153,'Faturamento SP3'!$Z$2:$Z$692,'Infos Relatório'!U$1)</f>
        <v>0</v>
      </c>
      <c r="AA153" s="23">
        <f>COUNTIFS('Faturamento SP3'!$D$2:$D$692,'Infos Relatório'!$B$84,'Faturamento SP3'!$E$2:$E$692,'Infos Relatório'!$B153,'Faturamento SP3'!$Z$2:$Z$692,'Infos Relatório'!AA$1)</f>
        <v>0</v>
      </c>
      <c r="AB153" s="13">
        <f>SUMIFS('Faturamento SP3'!$G$2:$G$692,'Faturamento SP3'!$D$2:$D$692,'Infos Relatório'!$B$84,'Faturamento SP3'!$E$2:$E$692,'Infos Relatório'!$B153,'Faturamento SP3'!$Z$2:$Z$692,'Infos Relatório'!AA$1)</f>
        <v>0</v>
      </c>
      <c r="AC153" s="13">
        <f>SUMIFS('Faturamento SP3'!$J$2:$J$692,'Faturamento SP3'!$D$2:$D$692,'Infos Relatório'!$B$84,'Faturamento SP3'!$E$2:$E$692,'Infos Relatório'!$B153,'Faturamento SP3'!$Z$2:$Z$692,'Infos Relatório'!AA$1)</f>
        <v>0</v>
      </c>
      <c r="AD153" s="14">
        <f>SUMIFS('Faturamento SP3'!$O$2:$O$692,'Faturamento SP3'!$D$2:$D$692,'Infos Relatório'!$B$84,'Faturamento SP3'!$E$2:$E$692,'Infos Relatório'!$B153,'Faturamento SP3'!$Z$2:$Z$692,'Infos Relatório'!AA$1,'Faturamento SP3'!$T$2:$T$692,"Sim")+SUMIFS('Faturamento SP3'!$P$2:$P$692,'Faturamento SP3'!$D$2:$D$692,'Infos Relatório'!$B$84,'Faturamento SP3'!$E$2:$E$692,'Infos Relatório'!$B153,'Faturamento SP3'!$Z$2:$Z$692,'Infos Relatório'!AA$1,'Faturamento SP3'!$T$2:$T$692,"Sim")</f>
        <v>0</v>
      </c>
      <c r="AE153" s="27" t="e">
        <f t="shared" si="53"/>
        <v>#DIV/0!</v>
      </c>
      <c r="AF153" s="24">
        <f>SUMIFS('Faturamento SP3'!$H$2:$H$692,'Faturamento SP3'!$D$2:$D$692,'Infos Relatório'!$B$84,'Faturamento SP3'!$E$2:$E$692,'Infos Relatório'!$B153,'Faturamento SP3'!$Z$2:$Z$692,'Infos Relatório'!AA$1)</f>
        <v>0</v>
      </c>
      <c r="AG153" s="23">
        <f>COUNTIFS('Faturamento SP3'!$D$2:$D$692,'Infos Relatório'!$B$84,'Faturamento SP3'!$E$2:$E$692,'Infos Relatório'!$B153,'Faturamento SP3'!$Z$2:$Z$692,'Infos Relatório'!AG$1)</f>
        <v>0</v>
      </c>
      <c r="AH153" s="13">
        <f>SUMIFS('Faturamento SP3'!$G$2:$G$692,'Faturamento SP3'!$D$2:$D$692,'Infos Relatório'!$B$84,'Faturamento SP3'!$E$2:$E$692,'Infos Relatório'!$B153,'Faturamento SP3'!$Z$2:$Z$692,'Infos Relatório'!AG$1)</f>
        <v>0</v>
      </c>
      <c r="AI153" s="13">
        <f>SUMIFS('Faturamento SP3'!$J$2:$J$692,'Faturamento SP3'!$D$2:$D$692,'Infos Relatório'!$B$84,'Faturamento SP3'!$E$2:$E$692,'Infos Relatório'!$B153,'Faturamento SP3'!$Z$2:$Z$692,'Infos Relatório'!AG$1)</f>
        <v>0</v>
      </c>
      <c r="AJ153" s="14">
        <f>SUMIFS('Faturamento SP3'!$O$2:$O$692,'Faturamento SP3'!$D$2:$D$692,'Infos Relatório'!$B$84,'Faturamento SP3'!$E$2:$E$692,'Infos Relatório'!$B153,'Faturamento SP3'!$Z$2:$Z$692,'Infos Relatório'!AG$1,'Faturamento SP3'!$T$2:$T$692,"Sim")+SUMIFS('Faturamento SP3'!$P$2:$P$692,'Faturamento SP3'!$D$2:$D$692,'Infos Relatório'!$B$84,'Faturamento SP3'!$E$2:$E$692,'Infos Relatório'!$B153,'Faturamento SP3'!$Z$2:$Z$692,'Infos Relatório'!AG$1,'Faturamento SP3'!$T$2:$T$692,"Sim")</f>
        <v>0</v>
      </c>
      <c r="AK153" s="27" t="e">
        <f t="shared" si="54"/>
        <v>#DIV/0!</v>
      </c>
      <c r="AL153" s="24">
        <f>SUMIFS('Faturamento SP3'!$H$2:$H$692,'Faturamento SP3'!$D$2:$D$692,'Infos Relatório'!$B$84,'Faturamento SP3'!$E$2:$E$692,'Infos Relatório'!$B153,'Faturamento SP3'!$Z$2:$Z$692,'Infos Relatório'!AG$1)</f>
        <v>0</v>
      </c>
      <c r="AM153" s="23">
        <f>COUNTIFS('Faturamento SP3'!$D$2:$D$692,'Infos Relatório'!$B$84,'Faturamento SP3'!$E$2:$E$692,'Infos Relatório'!$B153,'Faturamento SP3'!$Z$2:$Z$692,'Infos Relatório'!AM$1)</f>
        <v>0</v>
      </c>
      <c r="AN153" s="13">
        <f>SUMIFS('Faturamento SP3'!$G$2:$G$692,'Faturamento SP3'!$D$2:$D$692,'Infos Relatório'!$B$84,'Faturamento SP3'!$E$2:$E$692,'Infos Relatório'!$B153,'Faturamento SP3'!$Z$2:$Z$692,'Infos Relatório'!AM$1)</f>
        <v>0</v>
      </c>
      <c r="AO153" s="13">
        <f>SUMIFS('Faturamento SP3'!$J$2:$J$692,'Faturamento SP3'!$D$2:$D$692,'Infos Relatório'!$B$84,'Faturamento SP3'!$E$2:$E$692,'Infos Relatório'!$B153,'Faturamento SP3'!$Z$2:$Z$692,'Infos Relatório'!AM$1)</f>
        <v>0</v>
      </c>
      <c r="AP153" s="14">
        <f>SUMIFS('Faturamento SP3'!$O$2:$O$692,'Faturamento SP3'!$D$2:$D$692,'Infos Relatório'!$B$84,'Faturamento SP3'!$E$2:$E$692,'Infos Relatório'!$B153,'Faturamento SP3'!$Z$2:$Z$692,'Infos Relatório'!AM$1,'Faturamento SP3'!$T$2:$T$692,"Sim")+SUMIFS('Faturamento SP3'!$P$2:$P$692,'Faturamento SP3'!$D$2:$D$692,'Infos Relatório'!$B$84,'Faturamento SP3'!$E$2:$E$692,'Infos Relatório'!$B153,'Faturamento SP3'!$Z$2:$Z$692,'Infos Relatório'!AM$1,'Faturamento SP3'!$T$2:$T$692,"Sim")</f>
        <v>0</v>
      </c>
      <c r="AQ153" s="27" t="e">
        <f t="shared" si="55"/>
        <v>#DIV/0!</v>
      </c>
      <c r="AR153" s="24">
        <f>SUMIFS('Faturamento SP3'!$H$2:$H$692,'Faturamento SP3'!$D$2:$D$692,'Infos Relatório'!$B$84,'Faturamento SP3'!$E$2:$E$692,'Infos Relatório'!$B153,'Faturamento SP3'!$Z$2:$Z$692,'Infos Relatório'!AM$1)</f>
        <v>0</v>
      </c>
      <c r="AS153" s="23">
        <f>COUNTIFS('Faturamento SP3'!$D$2:$D$692,'Infos Relatório'!$B$84,'Faturamento SP3'!$E$2:$E$692,'Infos Relatório'!$B153,'Faturamento SP3'!$Z$2:$Z$692,'Infos Relatório'!AS$1)</f>
        <v>0</v>
      </c>
      <c r="AT153" s="13">
        <f>SUMIFS('Faturamento SP3'!$G$2:$G$692,'Faturamento SP3'!$D$2:$D$692,'Infos Relatório'!$B$84,'Faturamento SP3'!$E$2:$E$692,'Infos Relatório'!$B153,'Faturamento SP3'!$Z$2:$Z$692,'Infos Relatório'!AS$1)</f>
        <v>0</v>
      </c>
      <c r="AU153" s="13">
        <f>SUMIFS('Faturamento SP3'!$J$2:$J$692,'Faturamento SP3'!$D$2:$D$692,'Infos Relatório'!$B$84,'Faturamento SP3'!$E$2:$E$692,'Infos Relatório'!$B153,'Faturamento SP3'!$Z$2:$Z$692,'Infos Relatório'!AS$1)</f>
        <v>0</v>
      </c>
      <c r="AV153" s="14">
        <f>SUMIFS('Faturamento SP3'!$O$2:$O$692,'Faturamento SP3'!$D$2:$D$692,'Infos Relatório'!$B$84,'Faturamento SP3'!$E$2:$E$692,'Infos Relatório'!$B153,'Faturamento SP3'!$Z$2:$Z$692,'Infos Relatório'!AS$1,'Faturamento SP3'!$T$2:$T$692,"Sim")+SUMIFS('Faturamento SP3'!$P$2:$P$692,'Faturamento SP3'!$D$2:$D$692,'Infos Relatório'!$B$84,'Faturamento SP3'!$E$2:$E$692,'Infos Relatório'!$B153,'Faturamento SP3'!$Z$2:$Z$692,'Infos Relatório'!AS$1,'Faturamento SP3'!$T$2:$T$692,"Sim")</f>
        <v>0</v>
      </c>
      <c r="AW153" s="27" t="e">
        <f t="shared" si="56"/>
        <v>#DIV/0!</v>
      </c>
      <c r="AX153" s="24">
        <f>SUMIFS('Faturamento SP3'!$H$2:$H$692,'Faturamento SP3'!$D$2:$D$692,'Infos Relatório'!$B$84,'Faturamento SP3'!$E$2:$E$692,'Infos Relatório'!$B153,'Faturamento SP3'!$Z$2:$Z$692,'Infos Relatório'!AS$1)</f>
        <v>0</v>
      </c>
      <c r="AY153" s="23">
        <f>COUNTIFS('Faturamento SP3'!$D$2:$D$692,'Infos Relatório'!$B$84,'Faturamento SP3'!$E$2:$E$692,'Infos Relatório'!$B153,'Faturamento SP3'!$Z$2:$Z$692,'Infos Relatório'!AY$1)</f>
        <v>0</v>
      </c>
      <c r="AZ153" s="13">
        <f>SUMIFS('Faturamento SP3'!$G$2:$G$692,'Faturamento SP3'!$D$2:$D$692,'Infos Relatório'!$B$84,'Faturamento SP3'!$E$2:$E$692,'Infos Relatório'!$B153,'Faturamento SP3'!$Z$2:$Z$692,'Infos Relatório'!AY$1)</f>
        <v>0</v>
      </c>
      <c r="BA153" s="13">
        <f>SUMIFS('Faturamento SP3'!$J$2:$J$692,'Faturamento SP3'!$D$2:$D$692,'Infos Relatório'!$B$84,'Faturamento SP3'!$E$2:$E$692,'Infos Relatório'!$B153,'Faturamento SP3'!$Z$2:$Z$692,'Infos Relatório'!AY$1)</f>
        <v>0</v>
      </c>
      <c r="BB153" s="14">
        <f>SUMIFS('Faturamento SP3'!$O$2:$O$692,'Faturamento SP3'!$D$2:$D$692,'Infos Relatório'!$B$84,'Faturamento SP3'!$E$2:$E$692,'Infos Relatório'!$B153,'Faturamento SP3'!$Z$2:$Z$692,'Infos Relatório'!AY$1,'Faturamento SP3'!$T$2:$T$692,"Sim")+SUMIFS('Faturamento SP3'!$P$2:$P$692,'Faturamento SP3'!$D$2:$D$692,'Infos Relatório'!$B$84,'Faturamento SP3'!$E$2:$E$692,'Infos Relatório'!$B153,'Faturamento SP3'!$Z$2:$Z$692,'Infos Relatório'!AY$1,'Faturamento SP3'!$T$2:$T$692,"Sim")</f>
        <v>0</v>
      </c>
      <c r="BC153" s="27" t="e">
        <f t="shared" si="57"/>
        <v>#DIV/0!</v>
      </c>
      <c r="BD153" s="24">
        <f>SUMIFS('Faturamento SP3'!$H$2:$H$692,'Faturamento SP3'!$D$2:$D$692,'Infos Relatório'!$B$84,'Faturamento SP3'!$E$2:$E$692,'Infos Relatório'!$B153,'Faturamento SP3'!$Z$2:$Z$692,'Infos Relatório'!AY$1)</f>
        <v>0</v>
      </c>
      <c r="BE153" s="23">
        <f>COUNTIFS('Faturamento SP3'!$D$2:$D$692,'Infos Relatório'!$B$84,'Faturamento SP3'!$E$2:$E$692,'Infos Relatório'!$B153,'Faturamento SP3'!$Z$2:$Z$692,'Infos Relatório'!BE$1)</f>
        <v>0</v>
      </c>
      <c r="BF153" s="13">
        <f>SUMIFS('Faturamento SP3'!$G$2:$G$692,'Faturamento SP3'!$D$2:$D$692,'Infos Relatório'!$B$84,'Faturamento SP3'!$E$2:$E$692,'Infos Relatório'!$B153,'Faturamento SP3'!$Z$2:$Z$692,'Infos Relatório'!BE$1)</f>
        <v>0</v>
      </c>
      <c r="BG153" s="13">
        <f>SUMIFS('Faturamento SP3'!$J$2:$J$692,'Faturamento SP3'!$D$2:$D$692,'Infos Relatório'!$B$84,'Faturamento SP3'!$E$2:$E$692,'Infos Relatório'!$B153,'Faturamento SP3'!$Z$2:$Z$692,'Infos Relatório'!BE$1)</f>
        <v>0</v>
      </c>
      <c r="BH153" s="14">
        <f>SUMIFS('Faturamento SP3'!$O$2:$O$692,'Faturamento SP3'!$D$2:$D$692,'Infos Relatório'!$B$84,'Faturamento SP3'!$E$2:$E$692,'Infos Relatório'!$B153,'Faturamento SP3'!$Z$2:$Z$692,'Infos Relatório'!BE$1,'Faturamento SP3'!$T$2:$T$692,"Sim")+SUMIFS('Faturamento SP3'!$P$2:$P$692,'Faturamento SP3'!$D$2:$D$692,'Infos Relatório'!$B$84,'Faturamento SP3'!$E$2:$E$692,'Infos Relatório'!$B153,'Faturamento SP3'!$Z$2:$Z$692,'Infos Relatório'!BE$1,'Faturamento SP3'!$T$2:$T$692,"Sim")</f>
        <v>0</v>
      </c>
      <c r="BI153" s="27" t="e">
        <f t="shared" si="58"/>
        <v>#DIV/0!</v>
      </c>
      <c r="BJ153" s="24">
        <f>SUMIFS('Faturamento SP3'!$H$2:$H$692,'Faturamento SP3'!$D$2:$D$692,'Infos Relatório'!$B$84,'Faturamento SP3'!$E$2:$E$692,'Infos Relatório'!$B153,'Faturamento SP3'!$Z$2:$Z$692,'Infos Relatório'!BE$1)</f>
        <v>0</v>
      </c>
      <c r="BK153" s="23">
        <f>COUNTIFS('Faturamento SP3'!$D$2:$D$692,'Infos Relatório'!$B$84,'Faturamento SP3'!$E$2:$E$692,'Infos Relatório'!$B153,'Faturamento SP3'!$Z$2:$Z$692,'Infos Relatório'!BK$1)</f>
        <v>0</v>
      </c>
      <c r="BL153" s="13">
        <f>SUMIFS('Faturamento SP3'!$G$2:$G$692,'Faturamento SP3'!$D$2:$D$692,'Infos Relatório'!$B$84,'Faturamento SP3'!$E$2:$E$692,'Infos Relatório'!$B153,'Faturamento SP3'!$Z$2:$Z$692,'Infos Relatório'!BK$1)</f>
        <v>0</v>
      </c>
      <c r="BM153" s="13">
        <f>SUMIFS('Faturamento SP3'!$J$2:$J$692,'Faturamento SP3'!$D$2:$D$692,'Infos Relatório'!$B$84,'Faturamento SP3'!$E$2:$E$692,'Infos Relatório'!$B153,'Faturamento SP3'!$Z$2:$Z$692,'Infos Relatório'!BK$1)</f>
        <v>0</v>
      </c>
      <c r="BN153" s="14">
        <f>SUMIFS('Faturamento SP3'!$O$2:$O$692,'Faturamento SP3'!$D$2:$D$692,'Infos Relatório'!$B$84,'Faturamento SP3'!$E$2:$E$692,'Infos Relatório'!$B153,'Faturamento SP3'!$Z$2:$Z$692,'Infos Relatório'!BK$1,'Faturamento SP3'!$T$2:$T$692,"Sim")+SUMIFS('Faturamento SP3'!$P$2:$P$692,'Faturamento SP3'!$D$2:$D$692,'Infos Relatório'!$B$84,'Faturamento SP3'!$E$2:$E$692,'Infos Relatório'!$B153,'Faturamento SP3'!$Z$2:$Z$692,'Infos Relatório'!BK$1,'Faturamento SP3'!$T$2:$T$692,"Sim")</f>
        <v>0</v>
      </c>
      <c r="BO153" s="27" t="e">
        <f t="shared" si="59"/>
        <v>#DIV/0!</v>
      </c>
      <c r="BP153" s="24">
        <f>SUMIFS('Faturamento SP3'!$H$2:$H$692,'Faturamento SP3'!$D$2:$D$692,'Infos Relatório'!$B$84,'Faturamento SP3'!$E$2:$E$692,'Infos Relatório'!$B153,'Faturamento SP3'!$Z$2:$Z$692,'Infos Relatório'!BK$1)</f>
        <v>0</v>
      </c>
      <c r="BQ153" s="23">
        <f>COUNTIFS('Faturamento SP3'!$D$2:$D$692,'Infos Relatório'!$B$84,'Faturamento SP3'!$E$2:$E$692,'Infos Relatório'!$B153,'Faturamento SP3'!$Z$2:$Z$692,'Infos Relatório'!BQ$1)</f>
        <v>0</v>
      </c>
      <c r="BR153" s="13">
        <f>SUMIFS('Faturamento SP3'!$G$2:$G$692,'Faturamento SP3'!$D$2:$D$692,'Infos Relatório'!$B$84,'Faturamento SP3'!$E$2:$E$692,'Infos Relatório'!$B153,'Faturamento SP3'!$Z$2:$Z$692,'Infos Relatório'!BQ$1)</f>
        <v>0</v>
      </c>
      <c r="BS153" s="13">
        <f>SUMIFS('Faturamento SP3'!$J$2:$J$692,'Faturamento SP3'!$D$2:$D$692,'Infos Relatório'!$B$84,'Faturamento SP3'!$E$2:$E$692,'Infos Relatório'!$B153,'Faturamento SP3'!$Z$2:$Z$692,'Infos Relatório'!BQ$1)</f>
        <v>0</v>
      </c>
      <c r="BT153" s="14">
        <f>SUMIFS('Faturamento SP3'!$O$2:$O$692,'Faturamento SP3'!$D$2:$D$692,'Infos Relatório'!$B$84,'Faturamento SP3'!$E$2:$E$692,'Infos Relatório'!$B153,'Faturamento SP3'!$Z$2:$Z$692,'Infos Relatório'!BQ$1,'Faturamento SP3'!$T$2:$T$692,"Sim")+SUMIFS('Faturamento SP3'!$P$2:$P$692,'Faturamento SP3'!$D$2:$D$692,'Infos Relatório'!$B$84,'Faturamento SP3'!$E$2:$E$692,'Infos Relatório'!$B153,'Faturamento SP3'!$Z$2:$Z$692,'Infos Relatório'!BQ$1,'Faturamento SP3'!$T$2:$T$692,"Sim")</f>
        <v>0</v>
      </c>
      <c r="BU153" s="27" t="e">
        <f t="shared" si="60"/>
        <v>#DIV/0!</v>
      </c>
      <c r="BV153" s="24">
        <f>SUMIFS('Faturamento SP3'!$H$2:$H$692,'Faturamento SP3'!$D$2:$D$692,'Infos Relatório'!$B$84,'Faturamento SP3'!$E$2:$E$692,'Infos Relatório'!$B153,'Faturamento SP3'!$Z$2:$Z$692,'Infos Relatório'!BQ$1)</f>
        <v>0</v>
      </c>
    </row>
    <row r="154" spans="2:74">
      <c r="B154" s="17" t="s">
        <v>76</v>
      </c>
      <c r="C154" s="23">
        <f>COUNTIFS('Faturamento SP3'!$D$2:$D$692,'Infos Relatório'!$B$84,'Faturamento SP3'!$E$2:$E$692,'Infos Relatório'!$B154,'Faturamento SP3'!$Z$2:$Z$692,'Infos Relatório'!C$1)</f>
        <v>0</v>
      </c>
      <c r="D154" s="13">
        <f>SUMIFS('Faturamento SP3'!$G$2:$G$692,'Faturamento SP3'!$D$2:$D$692,'Infos Relatório'!$B$84,'Faturamento SP3'!$E$2:$E$692,'Infos Relatório'!$B154,'Faturamento SP3'!$Z$2:$Z$692,'Infos Relatório'!C$1)</f>
        <v>0</v>
      </c>
      <c r="E154" s="13">
        <f>SUMIFS('Faturamento SP3'!$J$2:$J$692,'Faturamento SP3'!$D$2:$D$692,'Infos Relatório'!$B$84,'Faturamento SP3'!$E$2:$E$692,'Infos Relatório'!$B154,'Faturamento SP3'!$Z$2:$Z$692,'Infos Relatório'!C$1)</f>
        <v>0</v>
      </c>
      <c r="F154" s="14">
        <f>SUMIFS('Faturamento SP3'!$O$2:$O$692,'Faturamento SP3'!$D$2:$D$692,'Infos Relatório'!$B$84,'Faturamento SP3'!$E$2:$E$692,'Infos Relatório'!$B154,'Faturamento SP3'!$Z$2:$Z$692,'Infos Relatório'!C$1,'Faturamento SP3'!$T$2:$T$692,"Sim")+SUMIFS('Faturamento SP3'!$P$2:$P$692,'Faturamento SP3'!$D$2:$D$692,'Infos Relatório'!$B$84,'Faturamento SP3'!$E$2:$E$692,'Infos Relatório'!$B154,'Faturamento SP3'!$Z$2:$Z$692,'Infos Relatório'!C$1,'Faturamento SP3'!$T$2:$T$692,"Sim")</f>
        <v>0</v>
      </c>
      <c r="G154" s="27" t="e">
        <f t="shared" si="49"/>
        <v>#DIV/0!</v>
      </c>
      <c r="H154" s="24">
        <f>SUMIFS('Faturamento SP3'!$H$2:$H$692,'Faturamento SP3'!$D$2:$D$692,'Infos Relatório'!$B$84,'Faturamento SP3'!$E$2:$E$692,'Infos Relatório'!$B154,'Faturamento SP3'!$Z$2:$Z$692,'Infos Relatório'!C$1)</f>
        <v>0</v>
      </c>
      <c r="I154" s="23">
        <f>COUNTIFS('Faturamento SP3'!$D$2:$D$692,'Infos Relatório'!$B$84,'Faturamento SP3'!$E$2:$E$692,'Infos Relatório'!$B154,'Faturamento SP3'!$Z$2:$Z$692,'Infos Relatório'!I$1)</f>
        <v>0</v>
      </c>
      <c r="J154" s="13">
        <f>SUMIFS('Faturamento SP3'!$G$2:$G$692,'Faturamento SP3'!$D$2:$D$692,'Infos Relatório'!$B$84,'Faturamento SP3'!$E$2:$E$692,'Infos Relatório'!$B154,'Faturamento SP3'!$Z$2:$Z$692,'Infos Relatório'!I$1)</f>
        <v>0</v>
      </c>
      <c r="K154" s="13">
        <f>SUMIFS('Faturamento SP3'!$J$2:$J$692,'Faturamento SP3'!$D$2:$D$692,'Infos Relatório'!$B$84,'Faturamento SP3'!$E$2:$E$692,'Infos Relatório'!$B154,'Faturamento SP3'!$Z$2:$Z$692,'Infos Relatório'!I$1)</f>
        <v>0</v>
      </c>
      <c r="L154" s="14">
        <f>SUMIFS('Faturamento SP3'!$O$2:$O$692,'Faturamento SP3'!$D$2:$D$692,'Infos Relatório'!$B$84,'Faturamento SP3'!$E$2:$E$692,'Infos Relatório'!$B154,'Faturamento SP3'!$Z$2:$Z$692,'Infos Relatório'!I$1,'Faturamento SP3'!$T$2:$T$692,"Sim")+SUMIFS('Faturamento SP3'!$P$2:$P$692,'Faturamento SP3'!$D$2:$D$692,'Infos Relatório'!$B$84,'Faturamento SP3'!$E$2:$E$692,'Infos Relatório'!$B154,'Faturamento SP3'!$Z$2:$Z$692,'Infos Relatório'!I$1,'Faturamento SP3'!$T$2:$T$692,"Sim")</f>
        <v>0</v>
      </c>
      <c r="M154" s="27" t="e">
        <f t="shared" si="50"/>
        <v>#DIV/0!</v>
      </c>
      <c r="N154" s="24">
        <f>SUMIFS('Faturamento SP3'!$H$2:$H$692,'Faturamento SP3'!$D$2:$D$692,'Infos Relatório'!$B$84,'Faturamento SP3'!$E$2:$E$692,'Infos Relatório'!$B154,'Faturamento SP3'!$Z$2:$Z$692,'Infos Relatório'!I$1)</f>
        <v>0</v>
      </c>
      <c r="O154" s="23">
        <f>COUNTIFS('Faturamento SP3'!$D$2:$D$692,'Infos Relatório'!$B$84,'Faturamento SP3'!$E$2:$E$692,'Infos Relatório'!$B154,'Faturamento SP3'!$Z$2:$Z$692,'Infos Relatório'!O$1)</f>
        <v>0</v>
      </c>
      <c r="P154" s="13">
        <f>SUMIFS('Faturamento SP3'!$G$2:$G$692,'Faturamento SP3'!$D$2:$D$692,'Infos Relatório'!$B$84,'Faturamento SP3'!$E$2:$E$692,'Infos Relatório'!$B154,'Faturamento SP3'!$Z$2:$Z$692,'Infos Relatório'!O$1)</f>
        <v>0</v>
      </c>
      <c r="Q154" s="13">
        <f>SUMIFS('Faturamento SP3'!$J$2:$J$692,'Faturamento SP3'!$D$2:$D$692,'Infos Relatório'!$B$84,'Faturamento SP3'!$E$2:$E$692,'Infos Relatório'!$B154,'Faturamento SP3'!$Z$2:$Z$692,'Infos Relatório'!O$1)</f>
        <v>0</v>
      </c>
      <c r="R154" s="14">
        <f>SUMIFS('Faturamento SP3'!$O$2:$O$692,'Faturamento SP3'!$D$2:$D$692,'Infos Relatório'!$B$84,'Faturamento SP3'!$E$2:$E$692,'Infos Relatório'!$B154,'Faturamento SP3'!$Z$2:$Z$692,'Infos Relatório'!O$1,'Faturamento SP3'!$T$2:$T$692,"Sim")+SUMIFS('Faturamento SP3'!$P$2:$P$692,'Faturamento SP3'!$D$2:$D$692,'Infos Relatório'!$B$84,'Faturamento SP3'!$E$2:$E$692,'Infos Relatório'!$B154,'Faturamento SP3'!$Z$2:$Z$692,'Infos Relatório'!O$1,'Faturamento SP3'!$T$2:$T$692,"Sim")</f>
        <v>0</v>
      </c>
      <c r="S154" s="27" t="e">
        <f t="shared" si="51"/>
        <v>#DIV/0!</v>
      </c>
      <c r="T154" s="24">
        <f>SUMIFS('Faturamento SP3'!$H$2:$H$692,'Faturamento SP3'!$D$2:$D$692,'Infos Relatório'!$B$84,'Faturamento SP3'!$E$2:$E$692,'Infos Relatório'!$B154,'Faturamento SP3'!$Z$2:$Z$692,'Infos Relatório'!O$1)</f>
        <v>0</v>
      </c>
      <c r="U154" s="23">
        <f>COUNTIFS('Faturamento SP3'!$D$2:$D$692,'Infos Relatório'!$B$84,'Faturamento SP3'!$E$2:$E$692,'Infos Relatório'!$B154,'Faturamento SP3'!$Z$2:$Z$692,'Infos Relatório'!U$1)</f>
        <v>0</v>
      </c>
      <c r="V154" s="13">
        <f>SUMIFS('Faturamento SP3'!$G$2:$G$692,'Faturamento SP3'!$D$2:$D$692,'Infos Relatório'!$B$84,'Faturamento SP3'!$E$2:$E$692,'Infos Relatório'!$B154,'Faturamento SP3'!$Z$2:$Z$692,'Infos Relatório'!U$1)</f>
        <v>0</v>
      </c>
      <c r="W154" s="13">
        <f>SUMIFS('Faturamento SP3'!$J$2:$J$692,'Faturamento SP3'!$D$2:$D$692,'Infos Relatório'!$B$84,'Faturamento SP3'!$E$2:$E$692,'Infos Relatório'!$B154,'Faturamento SP3'!$Z$2:$Z$692,'Infos Relatório'!U$1)</f>
        <v>0</v>
      </c>
      <c r="X154" s="14">
        <f>SUMIFS('Faturamento SP3'!$O$2:$O$692,'Faturamento SP3'!$D$2:$D$692,'Infos Relatório'!$B$84,'Faturamento SP3'!$E$2:$E$692,'Infos Relatório'!$B154,'Faturamento SP3'!$Z$2:$Z$692,'Infos Relatório'!U$1,'Faturamento SP3'!$T$2:$T$692,"Sim")+SUMIFS('Faturamento SP3'!$P$2:$P$692,'Faturamento SP3'!$D$2:$D$692,'Infos Relatório'!$B$84,'Faturamento SP3'!$E$2:$E$692,'Infos Relatório'!$B154,'Faturamento SP3'!$Z$2:$Z$692,'Infos Relatório'!U$1,'Faturamento SP3'!$T$2:$T$692,"Sim")</f>
        <v>0</v>
      </c>
      <c r="Y154" s="27" t="e">
        <f t="shared" si="52"/>
        <v>#DIV/0!</v>
      </c>
      <c r="Z154" s="24">
        <f>SUMIFS('Faturamento SP3'!$H$2:$H$692,'Faturamento SP3'!$D$2:$D$692,'Infos Relatório'!$B$84,'Faturamento SP3'!$E$2:$E$692,'Infos Relatório'!$B154,'Faturamento SP3'!$Z$2:$Z$692,'Infos Relatório'!U$1)</f>
        <v>0</v>
      </c>
      <c r="AA154" s="23">
        <f>COUNTIFS('Faturamento SP3'!$D$2:$D$692,'Infos Relatório'!$B$84,'Faturamento SP3'!$E$2:$E$692,'Infos Relatório'!$B154,'Faturamento SP3'!$Z$2:$Z$692,'Infos Relatório'!AA$1)</f>
        <v>0</v>
      </c>
      <c r="AB154" s="13">
        <f>SUMIFS('Faturamento SP3'!$G$2:$G$692,'Faturamento SP3'!$D$2:$D$692,'Infos Relatório'!$B$84,'Faturamento SP3'!$E$2:$E$692,'Infos Relatório'!$B154,'Faturamento SP3'!$Z$2:$Z$692,'Infos Relatório'!AA$1)</f>
        <v>0</v>
      </c>
      <c r="AC154" s="13">
        <f>SUMIFS('Faturamento SP3'!$J$2:$J$692,'Faturamento SP3'!$D$2:$D$692,'Infos Relatório'!$B$84,'Faturamento SP3'!$E$2:$E$692,'Infos Relatório'!$B154,'Faturamento SP3'!$Z$2:$Z$692,'Infos Relatório'!AA$1)</f>
        <v>0</v>
      </c>
      <c r="AD154" s="14">
        <f>SUMIFS('Faturamento SP3'!$O$2:$O$692,'Faturamento SP3'!$D$2:$D$692,'Infos Relatório'!$B$84,'Faturamento SP3'!$E$2:$E$692,'Infos Relatório'!$B154,'Faturamento SP3'!$Z$2:$Z$692,'Infos Relatório'!AA$1,'Faturamento SP3'!$T$2:$T$692,"Sim")+SUMIFS('Faturamento SP3'!$P$2:$P$692,'Faturamento SP3'!$D$2:$D$692,'Infos Relatório'!$B$84,'Faturamento SP3'!$E$2:$E$692,'Infos Relatório'!$B154,'Faturamento SP3'!$Z$2:$Z$692,'Infos Relatório'!AA$1,'Faturamento SP3'!$T$2:$T$692,"Sim")</f>
        <v>0</v>
      </c>
      <c r="AE154" s="27" t="e">
        <f t="shared" si="53"/>
        <v>#DIV/0!</v>
      </c>
      <c r="AF154" s="24">
        <f>SUMIFS('Faturamento SP3'!$H$2:$H$692,'Faturamento SP3'!$D$2:$D$692,'Infos Relatório'!$B$84,'Faturamento SP3'!$E$2:$E$692,'Infos Relatório'!$B154,'Faturamento SP3'!$Z$2:$Z$692,'Infos Relatório'!AA$1)</f>
        <v>0</v>
      </c>
      <c r="AG154" s="23">
        <f>COUNTIFS('Faturamento SP3'!$D$2:$D$692,'Infos Relatório'!$B$84,'Faturamento SP3'!$E$2:$E$692,'Infos Relatório'!$B154,'Faturamento SP3'!$Z$2:$Z$692,'Infos Relatório'!AG$1)</f>
        <v>0</v>
      </c>
      <c r="AH154" s="13">
        <f>SUMIFS('Faturamento SP3'!$G$2:$G$692,'Faturamento SP3'!$D$2:$D$692,'Infos Relatório'!$B$84,'Faturamento SP3'!$E$2:$E$692,'Infos Relatório'!$B154,'Faturamento SP3'!$Z$2:$Z$692,'Infos Relatório'!AG$1)</f>
        <v>0</v>
      </c>
      <c r="AI154" s="13">
        <f>SUMIFS('Faturamento SP3'!$J$2:$J$692,'Faturamento SP3'!$D$2:$D$692,'Infos Relatório'!$B$84,'Faturamento SP3'!$E$2:$E$692,'Infos Relatório'!$B154,'Faturamento SP3'!$Z$2:$Z$692,'Infos Relatório'!AG$1)</f>
        <v>0</v>
      </c>
      <c r="AJ154" s="14">
        <f>SUMIFS('Faturamento SP3'!$O$2:$O$692,'Faturamento SP3'!$D$2:$D$692,'Infos Relatório'!$B$84,'Faturamento SP3'!$E$2:$E$692,'Infos Relatório'!$B154,'Faturamento SP3'!$Z$2:$Z$692,'Infos Relatório'!AG$1,'Faturamento SP3'!$T$2:$T$692,"Sim")+SUMIFS('Faturamento SP3'!$P$2:$P$692,'Faturamento SP3'!$D$2:$D$692,'Infos Relatório'!$B$84,'Faturamento SP3'!$E$2:$E$692,'Infos Relatório'!$B154,'Faturamento SP3'!$Z$2:$Z$692,'Infos Relatório'!AG$1,'Faturamento SP3'!$T$2:$T$692,"Sim")</f>
        <v>0</v>
      </c>
      <c r="AK154" s="27" t="e">
        <f t="shared" si="54"/>
        <v>#DIV/0!</v>
      </c>
      <c r="AL154" s="24">
        <f>SUMIFS('Faturamento SP3'!$H$2:$H$692,'Faturamento SP3'!$D$2:$D$692,'Infos Relatório'!$B$84,'Faturamento SP3'!$E$2:$E$692,'Infos Relatório'!$B154,'Faturamento SP3'!$Z$2:$Z$692,'Infos Relatório'!AG$1)</f>
        <v>0</v>
      </c>
      <c r="AM154" s="23">
        <f>COUNTIFS('Faturamento SP3'!$D$2:$D$692,'Infos Relatório'!$B$84,'Faturamento SP3'!$E$2:$E$692,'Infos Relatório'!$B154,'Faturamento SP3'!$Z$2:$Z$692,'Infos Relatório'!AM$1)</f>
        <v>0</v>
      </c>
      <c r="AN154" s="13">
        <f>SUMIFS('Faturamento SP3'!$G$2:$G$692,'Faturamento SP3'!$D$2:$D$692,'Infos Relatório'!$B$84,'Faturamento SP3'!$E$2:$E$692,'Infos Relatório'!$B154,'Faturamento SP3'!$Z$2:$Z$692,'Infos Relatório'!AM$1)</f>
        <v>0</v>
      </c>
      <c r="AO154" s="13">
        <f>SUMIFS('Faturamento SP3'!$J$2:$J$692,'Faturamento SP3'!$D$2:$D$692,'Infos Relatório'!$B$84,'Faturamento SP3'!$E$2:$E$692,'Infos Relatório'!$B154,'Faturamento SP3'!$Z$2:$Z$692,'Infos Relatório'!AM$1)</f>
        <v>0</v>
      </c>
      <c r="AP154" s="14">
        <f>SUMIFS('Faturamento SP3'!$O$2:$O$692,'Faturamento SP3'!$D$2:$D$692,'Infos Relatório'!$B$84,'Faturamento SP3'!$E$2:$E$692,'Infos Relatório'!$B154,'Faturamento SP3'!$Z$2:$Z$692,'Infos Relatório'!AM$1,'Faturamento SP3'!$T$2:$T$692,"Sim")+SUMIFS('Faturamento SP3'!$P$2:$P$692,'Faturamento SP3'!$D$2:$D$692,'Infos Relatório'!$B$84,'Faturamento SP3'!$E$2:$E$692,'Infos Relatório'!$B154,'Faturamento SP3'!$Z$2:$Z$692,'Infos Relatório'!AM$1,'Faturamento SP3'!$T$2:$T$692,"Sim")</f>
        <v>0</v>
      </c>
      <c r="AQ154" s="27" t="e">
        <f t="shared" si="55"/>
        <v>#DIV/0!</v>
      </c>
      <c r="AR154" s="24">
        <f>SUMIFS('Faturamento SP3'!$H$2:$H$692,'Faturamento SP3'!$D$2:$D$692,'Infos Relatório'!$B$84,'Faturamento SP3'!$E$2:$E$692,'Infos Relatório'!$B154,'Faturamento SP3'!$Z$2:$Z$692,'Infos Relatório'!AM$1)</f>
        <v>0</v>
      </c>
      <c r="AS154" s="23">
        <f>COUNTIFS('Faturamento SP3'!$D$2:$D$692,'Infos Relatório'!$B$84,'Faturamento SP3'!$E$2:$E$692,'Infos Relatório'!$B154,'Faturamento SP3'!$Z$2:$Z$692,'Infos Relatório'!AS$1)</f>
        <v>0</v>
      </c>
      <c r="AT154" s="13">
        <f>SUMIFS('Faturamento SP3'!$G$2:$G$692,'Faturamento SP3'!$D$2:$D$692,'Infos Relatório'!$B$84,'Faturamento SP3'!$E$2:$E$692,'Infos Relatório'!$B154,'Faturamento SP3'!$Z$2:$Z$692,'Infos Relatório'!AS$1)</f>
        <v>0</v>
      </c>
      <c r="AU154" s="13">
        <f>SUMIFS('Faturamento SP3'!$J$2:$J$692,'Faturamento SP3'!$D$2:$D$692,'Infos Relatório'!$B$84,'Faturamento SP3'!$E$2:$E$692,'Infos Relatório'!$B154,'Faturamento SP3'!$Z$2:$Z$692,'Infos Relatório'!AS$1)</f>
        <v>0</v>
      </c>
      <c r="AV154" s="14">
        <f>SUMIFS('Faturamento SP3'!$O$2:$O$692,'Faturamento SP3'!$D$2:$D$692,'Infos Relatório'!$B$84,'Faturamento SP3'!$E$2:$E$692,'Infos Relatório'!$B154,'Faturamento SP3'!$Z$2:$Z$692,'Infos Relatório'!AS$1,'Faturamento SP3'!$T$2:$T$692,"Sim")+SUMIFS('Faturamento SP3'!$P$2:$P$692,'Faturamento SP3'!$D$2:$D$692,'Infos Relatório'!$B$84,'Faturamento SP3'!$E$2:$E$692,'Infos Relatório'!$B154,'Faturamento SP3'!$Z$2:$Z$692,'Infos Relatório'!AS$1,'Faturamento SP3'!$T$2:$T$692,"Sim")</f>
        <v>0</v>
      </c>
      <c r="AW154" s="27" t="e">
        <f t="shared" si="56"/>
        <v>#DIV/0!</v>
      </c>
      <c r="AX154" s="24">
        <f>SUMIFS('Faturamento SP3'!$H$2:$H$692,'Faturamento SP3'!$D$2:$D$692,'Infos Relatório'!$B$84,'Faturamento SP3'!$E$2:$E$692,'Infos Relatório'!$B154,'Faturamento SP3'!$Z$2:$Z$692,'Infos Relatório'!AS$1)</f>
        <v>0</v>
      </c>
      <c r="AY154" s="23">
        <f>COUNTIFS('Faturamento SP3'!$D$2:$D$692,'Infos Relatório'!$B$84,'Faturamento SP3'!$E$2:$E$692,'Infos Relatório'!$B154,'Faturamento SP3'!$Z$2:$Z$692,'Infos Relatório'!AY$1)</f>
        <v>0</v>
      </c>
      <c r="AZ154" s="13">
        <f>SUMIFS('Faturamento SP3'!$G$2:$G$692,'Faturamento SP3'!$D$2:$D$692,'Infos Relatório'!$B$84,'Faturamento SP3'!$E$2:$E$692,'Infos Relatório'!$B154,'Faturamento SP3'!$Z$2:$Z$692,'Infos Relatório'!AY$1)</f>
        <v>0</v>
      </c>
      <c r="BA154" s="13">
        <f>SUMIFS('Faturamento SP3'!$J$2:$J$692,'Faturamento SP3'!$D$2:$D$692,'Infos Relatório'!$B$84,'Faturamento SP3'!$E$2:$E$692,'Infos Relatório'!$B154,'Faturamento SP3'!$Z$2:$Z$692,'Infos Relatório'!AY$1)</f>
        <v>0</v>
      </c>
      <c r="BB154" s="14">
        <f>SUMIFS('Faturamento SP3'!$O$2:$O$692,'Faturamento SP3'!$D$2:$D$692,'Infos Relatório'!$B$84,'Faturamento SP3'!$E$2:$E$692,'Infos Relatório'!$B154,'Faturamento SP3'!$Z$2:$Z$692,'Infos Relatório'!AY$1,'Faturamento SP3'!$T$2:$T$692,"Sim")+SUMIFS('Faturamento SP3'!$P$2:$P$692,'Faturamento SP3'!$D$2:$D$692,'Infos Relatório'!$B$84,'Faturamento SP3'!$E$2:$E$692,'Infos Relatório'!$B154,'Faturamento SP3'!$Z$2:$Z$692,'Infos Relatório'!AY$1,'Faturamento SP3'!$T$2:$T$692,"Sim")</f>
        <v>0</v>
      </c>
      <c r="BC154" s="27" t="e">
        <f t="shared" si="57"/>
        <v>#DIV/0!</v>
      </c>
      <c r="BD154" s="24">
        <f>SUMIFS('Faturamento SP3'!$H$2:$H$692,'Faturamento SP3'!$D$2:$D$692,'Infos Relatório'!$B$84,'Faturamento SP3'!$E$2:$E$692,'Infos Relatório'!$B154,'Faturamento SP3'!$Z$2:$Z$692,'Infos Relatório'!AY$1)</f>
        <v>0</v>
      </c>
      <c r="BE154" s="23">
        <f>COUNTIFS('Faturamento SP3'!$D$2:$D$692,'Infos Relatório'!$B$84,'Faturamento SP3'!$E$2:$E$692,'Infos Relatório'!$B154,'Faturamento SP3'!$Z$2:$Z$692,'Infos Relatório'!BE$1)</f>
        <v>0</v>
      </c>
      <c r="BF154" s="13">
        <f>SUMIFS('Faturamento SP3'!$G$2:$G$692,'Faturamento SP3'!$D$2:$D$692,'Infos Relatório'!$B$84,'Faturamento SP3'!$E$2:$E$692,'Infos Relatório'!$B154,'Faturamento SP3'!$Z$2:$Z$692,'Infos Relatório'!BE$1)</f>
        <v>0</v>
      </c>
      <c r="BG154" s="13">
        <f>SUMIFS('Faturamento SP3'!$J$2:$J$692,'Faturamento SP3'!$D$2:$D$692,'Infos Relatório'!$B$84,'Faturamento SP3'!$E$2:$E$692,'Infos Relatório'!$B154,'Faturamento SP3'!$Z$2:$Z$692,'Infos Relatório'!BE$1)</f>
        <v>0</v>
      </c>
      <c r="BH154" s="14">
        <f>SUMIFS('Faturamento SP3'!$O$2:$O$692,'Faturamento SP3'!$D$2:$D$692,'Infos Relatório'!$B$84,'Faturamento SP3'!$E$2:$E$692,'Infos Relatório'!$B154,'Faturamento SP3'!$Z$2:$Z$692,'Infos Relatório'!BE$1,'Faturamento SP3'!$T$2:$T$692,"Sim")+SUMIFS('Faturamento SP3'!$P$2:$P$692,'Faturamento SP3'!$D$2:$D$692,'Infos Relatório'!$B$84,'Faturamento SP3'!$E$2:$E$692,'Infos Relatório'!$B154,'Faturamento SP3'!$Z$2:$Z$692,'Infos Relatório'!BE$1,'Faturamento SP3'!$T$2:$T$692,"Sim")</f>
        <v>0</v>
      </c>
      <c r="BI154" s="27" t="e">
        <f t="shared" si="58"/>
        <v>#DIV/0!</v>
      </c>
      <c r="BJ154" s="24">
        <f>SUMIFS('Faturamento SP3'!$H$2:$H$692,'Faturamento SP3'!$D$2:$D$692,'Infos Relatório'!$B$84,'Faturamento SP3'!$E$2:$E$692,'Infos Relatório'!$B154,'Faturamento SP3'!$Z$2:$Z$692,'Infos Relatório'!BE$1)</f>
        <v>0</v>
      </c>
      <c r="BK154" s="23">
        <f>COUNTIFS('Faturamento SP3'!$D$2:$D$692,'Infos Relatório'!$B$84,'Faturamento SP3'!$E$2:$E$692,'Infos Relatório'!$B154,'Faturamento SP3'!$Z$2:$Z$692,'Infos Relatório'!BK$1)</f>
        <v>0</v>
      </c>
      <c r="BL154" s="13">
        <f>SUMIFS('Faturamento SP3'!$G$2:$G$692,'Faturamento SP3'!$D$2:$D$692,'Infos Relatório'!$B$84,'Faturamento SP3'!$E$2:$E$692,'Infos Relatório'!$B154,'Faturamento SP3'!$Z$2:$Z$692,'Infos Relatório'!BK$1)</f>
        <v>0</v>
      </c>
      <c r="BM154" s="13">
        <f>SUMIFS('Faturamento SP3'!$J$2:$J$692,'Faturamento SP3'!$D$2:$D$692,'Infos Relatório'!$B$84,'Faturamento SP3'!$E$2:$E$692,'Infos Relatório'!$B154,'Faturamento SP3'!$Z$2:$Z$692,'Infos Relatório'!BK$1)</f>
        <v>0</v>
      </c>
      <c r="BN154" s="14">
        <f>SUMIFS('Faturamento SP3'!$O$2:$O$692,'Faturamento SP3'!$D$2:$D$692,'Infos Relatório'!$B$84,'Faturamento SP3'!$E$2:$E$692,'Infos Relatório'!$B154,'Faturamento SP3'!$Z$2:$Z$692,'Infos Relatório'!BK$1,'Faturamento SP3'!$T$2:$T$692,"Sim")+SUMIFS('Faturamento SP3'!$P$2:$P$692,'Faturamento SP3'!$D$2:$D$692,'Infos Relatório'!$B$84,'Faturamento SP3'!$E$2:$E$692,'Infos Relatório'!$B154,'Faturamento SP3'!$Z$2:$Z$692,'Infos Relatório'!BK$1,'Faturamento SP3'!$T$2:$T$692,"Sim")</f>
        <v>0</v>
      </c>
      <c r="BO154" s="27" t="e">
        <f t="shared" si="59"/>
        <v>#DIV/0!</v>
      </c>
      <c r="BP154" s="24">
        <f>SUMIFS('Faturamento SP3'!$H$2:$H$692,'Faturamento SP3'!$D$2:$D$692,'Infos Relatório'!$B$84,'Faturamento SP3'!$E$2:$E$692,'Infos Relatório'!$B154,'Faturamento SP3'!$Z$2:$Z$692,'Infos Relatório'!BK$1)</f>
        <v>0</v>
      </c>
      <c r="BQ154" s="23">
        <f>COUNTIFS('Faturamento SP3'!$D$2:$D$692,'Infos Relatório'!$B$84,'Faturamento SP3'!$E$2:$E$692,'Infos Relatório'!$B154,'Faturamento SP3'!$Z$2:$Z$692,'Infos Relatório'!BQ$1)</f>
        <v>0</v>
      </c>
      <c r="BR154" s="13">
        <f>SUMIFS('Faturamento SP3'!$G$2:$G$692,'Faturamento SP3'!$D$2:$D$692,'Infos Relatório'!$B$84,'Faturamento SP3'!$E$2:$E$692,'Infos Relatório'!$B154,'Faturamento SP3'!$Z$2:$Z$692,'Infos Relatório'!BQ$1)</f>
        <v>0</v>
      </c>
      <c r="BS154" s="13">
        <f>SUMIFS('Faturamento SP3'!$J$2:$J$692,'Faturamento SP3'!$D$2:$D$692,'Infos Relatório'!$B$84,'Faturamento SP3'!$E$2:$E$692,'Infos Relatório'!$B154,'Faturamento SP3'!$Z$2:$Z$692,'Infos Relatório'!BQ$1)</f>
        <v>0</v>
      </c>
      <c r="BT154" s="14">
        <f>SUMIFS('Faturamento SP3'!$O$2:$O$692,'Faturamento SP3'!$D$2:$D$692,'Infos Relatório'!$B$84,'Faturamento SP3'!$E$2:$E$692,'Infos Relatório'!$B154,'Faturamento SP3'!$Z$2:$Z$692,'Infos Relatório'!BQ$1,'Faturamento SP3'!$T$2:$T$692,"Sim")+SUMIFS('Faturamento SP3'!$P$2:$P$692,'Faturamento SP3'!$D$2:$D$692,'Infos Relatório'!$B$84,'Faturamento SP3'!$E$2:$E$692,'Infos Relatório'!$B154,'Faturamento SP3'!$Z$2:$Z$692,'Infos Relatório'!BQ$1,'Faturamento SP3'!$T$2:$T$692,"Sim")</f>
        <v>0</v>
      </c>
      <c r="BU154" s="27" t="e">
        <f t="shared" si="60"/>
        <v>#DIV/0!</v>
      </c>
      <c r="BV154" s="24">
        <f>SUMIFS('Faturamento SP3'!$H$2:$H$692,'Faturamento SP3'!$D$2:$D$692,'Infos Relatório'!$B$84,'Faturamento SP3'!$E$2:$E$692,'Infos Relatório'!$B154,'Faturamento SP3'!$Z$2:$Z$692,'Infos Relatório'!BQ$1)</f>
        <v>0</v>
      </c>
    </row>
    <row r="155" spans="2:74">
      <c r="B155" s="17" t="s">
        <v>77</v>
      </c>
      <c r="C155" s="23">
        <f>COUNTIFS('Faturamento SP3'!$D$2:$D$692,'Infos Relatório'!$B$84,'Faturamento SP3'!$E$2:$E$692,'Infos Relatório'!$B155,'Faturamento SP3'!$Z$2:$Z$692,'Infos Relatório'!C$1)</f>
        <v>0</v>
      </c>
      <c r="D155" s="13">
        <f>SUMIFS('Faturamento SP3'!$G$2:$G$692,'Faturamento SP3'!$D$2:$D$692,'Infos Relatório'!$B$84,'Faturamento SP3'!$E$2:$E$692,'Infos Relatório'!$B155,'Faturamento SP3'!$Z$2:$Z$692,'Infos Relatório'!C$1)</f>
        <v>0</v>
      </c>
      <c r="E155" s="13">
        <f>SUMIFS('Faturamento SP3'!$J$2:$J$692,'Faturamento SP3'!$D$2:$D$692,'Infos Relatório'!$B$84,'Faturamento SP3'!$E$2:$E$692,'Infos Relatório'!$B155,'Faturamento SP3'!$Z$2:$Z$692,'Infos Relatório'!C$1)</f>
        <v>0</v>
      </c>
      <c r="F155" s="14">
        <f>SUMIFS('Faturamento SP3'!$O$2:$O$692,'Faturamento SP3'!$D$2:$D$692,'Infos Relatório'!$B$84,'Faturamento SP3'!$E$2:$E$692,'Infos Relatório'!$B155,'Faturamento SP3'!$Z$2:$Z$692,'Infos Relatório'!C$1,'Faturamento SP3'!$T$2:$T$692,"Sim")+SUMIFS('Faturamento SP3'!$P$2:$P$692,'Faturamento SP3'!$D$2:$D$692,'Infos Relatório'!$B$84,'Faturamento SP3'!$E$2:$E$692,'Infos Relatório'!$B155,'Faturamento SP3'!$Z$2:$Z$692,'Infos Relatório'!C$1,'Faturamento SP3'!$T$2:$T$692,"Sim")</f>
        <v>0</v>
      </c>
      <c r="G155" s="27" t="e">
        <f t="shared" si="49"/>
        <v>#DIV/0!</v>
      </c>
      <c r="H155" s="24">
        <f>SUMIFS('Faturamento SP3'!$H$2:$H$692,'Faturamento SP3'!$D$2:$D$692,'Infos Relatório'!$B$84,'Faturamento SP3'!$E$2:$E$692,'Infos Relatório'!$B155,'Faturamento SP3'!$Z$2:$Z$692,'Infos Relatório'!C$1)</f>
        <v>0</v>
      </c>
      <c r="I155" s="23">
        <f>COUNTIFS('Faturamento SP3'!$D$2:$D$692,'Infos Relatório'!$B$84,'Faturamento SP3'!$E$2:$E$692,'Infos Relatório'!$B155,'Faturamento SP3'!$Z$2:$Z$692,'Infos Relatório'!I$1)</f>
        <v>0</v>
      </c>
      <c r="J155" s="13">
        <f>SUMIFS('Faturamento SP3'!$G$2:$G$692,'Faturamento SP3'!$D$2:$D$692,'Infos Relatório'!$B$84,'Faturamento SP3'!$E$2:$E$692,'Infos Relatório'!$B155,'Faturamento SP3'!$Z$2:$Z$692,'Infos Relatório'!I$1)</f>
        <v>0</v>
      </c>
      <c r="K155" s="13">
        <f>SUMIFS('Faturamento SP3'!$J$2:$J$692,'Faturamento SP3'!$D$2:$D$692,'Infos Relatório'!$B$84,'Faturamento SP3'!$E$2:$E$692,'Infos Relatório'!$B155,'Faturamento SP3'!$Z$2:$Z$692,'Infos Relatório'!I$1)</f>
        <v>0</v>
      </c>
      <c r="L155" s="14">
        <f>SUMIFS('Faturamento SP3'!$O$2:$O$692,'Faturamento SP3'!$D$2:$D$692,'Infos Relatório'!$B$84,'Faturamento SP3'!$E$2:$E$692,'Infos Relatório'!$B155,'Faturamento SP3'!$Z$2:$Z$692,'Infos Relatório'!I$1,'Faturamento SP3'!$T$2:$T$692,"Sim")+SUMIFS('Faturamento SP3'!$P$2:$P$692,'Faturamento SP3'!$D$2:$D$692,'Infos Relatório'!$B$84,'Faturamento SP3'!$E$2:$E$692,'Infos Relatório'!$B155,'Faturamento SP3'!$Z$2:$Z$692,'Infos Relatório'!I$1,'Faturamento SP3'!$T$2:$T$692,"Sim")</f>
        <v>0</v>
      </c>
      <c r="M155" s="27" t="e">
        <f t="shared" si="50"/>
        <v>#DIV/0!</v>
      </c>
      <c r="N155" s="24">
        <f>SUMIFS('Faturamento SP3'!$H$2:$H$692,'Faturamento SP3'!$D$2:$D$692,'Infos Relatório'!$B$84,'Faturamento SP3'!$E$2:$E$692,'Infos Relatório'!$B155,'Faturamento SP3'!$Z$2:$Z$692,'Infos Relatório'!I$1)</f>
        <v>0</v>
      </c>
      <c r="O155" s="23">
        <f>COUNTIFS('Faturamento SP3'!$D$2:$D$692,'Infos Relatório'!$B$84,'Faturamento SP3'!$E$2:$E$692,'Infos Relatório'!$B155,'Faturamento SP3'!$Z$2:$Z$692,'Infos Relatório'!O$1)</f>
        <v>0</v>
      </c>
      <c r="P155" s="13">
        <f>SUMIFS('Faturamento SP3'!$G$2:$G$692,'Faturamento SP3'!$D$2:$D$692,'Infos Relatório'!$B$84,'Faturamento SP3'!$E$2:$E$692,'Infos Relatório'!$B155,'Faturamento SP3'!$Z$2:$Z$692,'Infos Relatório'!O$1)</f>
        <v>0</v>
      </c>
      <c r="Q155" s="13">
        <f>SUMIFS('Faturamento SP3'!$J$2:$J$692,'Faturamento SP3'!$D$2:$D$692,'Infos Relatório'!$B$84,'Faturamento SP3'!$E$2:$E$692,'Infos Relatório'!$B155,'Faturamento SP3'!$Z$2:$Z$692,'Infos Relatório'!O$1)</f>
        <v>0</v>
      </c>
      <c r="R155" s="14">
        <f>SUMIFS('Faturamento SP3'!$O$2:$O$692,'Faturamento SP3'!$D$2:$D$692,'Infos Relatório'!$B$84,'Faturamento SP3'!$E$2:$E$692,'Infos Relatório'!$B155,'Faturamento SP3'!$Z$2:$Z$692,'Infos Relatório'!O$1,'Faturamento SP3'!$T$2:$T$692,"Sim")+SUMIFS('Faturamento SP3'!$P$2:$P$692,'Faturamento SP3'!$D$2:$D$692,'Infos Relatório'!$B$84,'Faturamento SP3'!$E$2:$E$692,'Infos Relatório'!$B155,'Faturamento SP3'!$Z$2:$Z$692,'Infos Relatório'!O$1,'Faturamento SP3'!$T$2:$T$692,"Sim")</f>
        <v>0</v>
      </c>
      <c r="S155" s="27" t="e">
        <f t="shared" si="51"/>
        <v>#DIV/0!</v>
      </c>
      <c r="T155" s="24">
        <f>SUMIFS('Faturamento SP3'!$H$2:$H$692,'Faturamento SP3'!$D$2:$D$692,'Infos Relatório'!$B$84,'Faturamento SP3'!$E$2:$E$692,'Infos Relatório'!$B155,'Faturamento SP3'!$Z$2:$Z$692,'Infos Relatório'!O$1)</f>
        <v>0</v>
      </c>
      <c r="U155" s="23">
        <f>COUNTIFS('Faturamento SP3'!$D$2:$D$692,'Infos Relatório'!$B$84,'Faturamento SP3'!$E$2:$E$692,'Infos Relatório'!$B155,'Faturamento SP3'!$Z$2:$Z$692,'Infos Relatório'!U$1)</f>
        <v>0</v>
      </c>
      <c r="V155" s="13">
        <f>SUMIFS('Faturamento SP3'!$G$2:$G$692,'Faturamento SP3'!$D$2:$D$692,'Infos Relatório'!$B$84,'Faturamento SP3'!$E$2:$E$692,'Infos Relatório'!$B155,'Faturamento SP3'!$Z$2:$Z$692,'Infos Relatório'!U$1)</f>
        <v>0</v>
      </c>
      <c r="W155" s="13">
        <f>SUMIFS('Faturamento SP3'!$J$2:$J$692,'Faturamento SP3'!$D$2:$D$692,'Infos Relatório'!$B$84,'Faturamento SP3'!$E$2:$E$692,'Infos Relatório'!$B155,'Faturamento SP3'!$Z$2:$Z$692,'Infos Relatório'!U$1)</f>
        <v>0</v>
      </c>
      <c r="X155" s="14">
        <f>SUMIFS('Faturamento SP3'!$O$2:$O$692,'Faturamento SP3'!$D$2:$D$692,'Infos Relatório'!$B$84,'Faturamento SP3'!$E$2:$E$692,'Infos Relatório'!$B155,'Faturamento SP3'!$Z$2:$Z$692,'Infos Relatório'!U$1,'Faturamento SP3'!$T$2:$T$692,"Sim")+SUMIFS('Faturamento SP3'!$P$2:$P$692,'Faturamento SP3'!$D$2:$D$692,'Infos Relatório'!$B$84,'Faturamento SP3'!$E$2:$E$692,'Infos Relatório'!$B155,'Faturamento SP3'!$Z$2:$Z$692,'Infos Relatório'!U$1,'Faturamento SP3'!$T$2:$T$692,"Sim")</f>
        <v>0</v>
      </c>
      <c r="Y155" s="27" t="e">
        <f t="shared" si="52"/>
        <v>#DIV/0!</v>
      </c>
      <c r="Z155" s="24">
        <f>SUMIFS('Faturamento SP3'!$H$2:$H$692,'Faturamento SP3'!$D$2:$D$692,'Infos Relatório'!$B$84,'Faturamento SP3'!$E$2:$E$692,'Infos Relatório'!$B155,'Faturamento SP3'!$Z$2:$Z$692,'Infos Relatório'!U$1)</f>
        <v>0</v>
      </c>
      <c r="AA155" s="23">
        <f>COUNTIFS('Faturamento SP3'!$D$2:$D$692,'Infos Relatório'!$B$84,'Faturamento SP3'!$E$2:$E$692,'Infos Relatório'!$B155,'Faturamento SP3'!$Z$2:$Z$692,'Infos Relatório'!AA$1)</f>
        <v>0</v>
      </c>
      <c r="AB155" s="13">
        <f>SUMIFS('Faturamento SP3'!$G$2:$G$692,'Faturamento SP3'!$D$2:$D$692,'Infos Relatório'!$B$84,'Faturamento SP3'!$E$2:$E$692,'Infos Relatório'!$B155,'Faturamento SP3'!$Z$2:$Z$692,'Infos Relatório'!AA$1)</f>
        <v>0</v>
      </c>
      <c r="AC155" s="13">
        <f>SUMIFS('Faturamento SP3'!$J$2:$J$692,'Faturamento SP3'!$D$2:$D$692,'Infos Relatório'!$B$84,'Faturamento SP3'!$E$2:$E$692,'Infos Relatório'!$B155,'Faturamento SP3'!$Z$2:$Z$692,'Infos Relatório'!AA$1)</f>
        <v>0</v>
      </c>
      <c r="AD155" s="14">
        <f>SUMIFS('Faturamento SP3'!$O$2:$O$692,'Faturamento SP3'!$D$2:$D$692,'Infos Relatório'!$B$84,'Faturamento SP3'!$E$2:$E$692,'Infos Relatório'!$B155,'Faturamento SP3'!$Z$2:$Z$692,'Infos Relatório'!AA$1,'Faturamento SP3'!$T$2:$T$692,"Sim")+SUMIFS('Faturamento SP3'!$P$2:$P$692,'Faturamento SP3'!$D$2:$D$692,'Infos Relatório'!$B$84,'Faturamento SP3'!$E$2:$E$692,'Infos Relatório'!$B155,'Faturamento SP3'!$Z$2:$Z$692,'Infos Relatório'!AA$1,'Faturamento SP3'!$T$2:$T$692,"Sim")</f>
        <v>0</v>
      </c>
      <c r="AE155" s="27" t="e">
        <f t="shared" si="53"/>
        <v>#DIV/0!</v>
      </c>
      <c r="AF155" s="24">
        <f>SUMIFS('Faturamento SP3'!$H$2:$H$692,'Faturamento SP3'!$D$2:$D$692,'Infos Relatório'!$B$84,'Faturamento SP3'!$E$2:$E$692,'Infos Relatório'!$B155,'Faturamento SP3'!$Z$2:$Z$692,'Infos Relatório'!AA$1)</f>
        <v>0</v>
      </c>
      <c r="AG155" s="23">
        <f>COUNTIFS('Faturamento SP3'!$D$2:$D$692,'Infos Relatório'!$B$84,'Faturamento SP3'!$E$2:$E$692,'Infos Relatório'!$B155,'Faturamento SP3'!$Z$2:$Z$692,'Infos Relatório'!AG$1)</f>
        <v>0</v>
      </c>
      <c r="AH155" s="13">
        <f>SUMIFS('Faturamento SP3'!$G$2:$G$692,'Faturamento SP3'!$D$2:$D$692,'Infos Relatório'!$B$84,'Faturamento SP3'!$E$2:$E$692,'Infos Relatório'!$B155,'Faturamento SP3'!$Z$2:$Z$692,'Infos Relatório'!AG$1)</f>
        <v>0</v>
      </c>
      <c r="AI155" s="13">
        <f>SUMIFS('Faturamento SP3'!$J$2:$J$692,'Faturamento SP3'!$D$2:$D$692,'Infos Relatório'!$B$84,'Faturamento SP3'!$E$2:$E$692,'Infos Relatório'!$B155,'Faturamento SP3'!$Z$2:$Z$692,'Infos Relatório'!AG$1)</f>
        <v>0</v>
      </c>
      <c r="AJ155" s="14">
        <f>SUMIFS('Faturamento SP3'!$O$2:$O$692,'Faturamento SP3'!$D$2:$D$692,'Infos Relatório'!$B$84,'Faturamento SP3'!$E$2:$E$692,'Infos Relatório'!$B155,'Faturamento SP3'!$Z$2:$Z$692,'Infos Relatório'!AG$1,'Faturamento SP3'!$T$2:$T$692,"Sim")+SUMIFS('Faturamento SP3'!$P$2:$P$692,'Faturamento SP3'!$D$2:$D$692,'Infos Relatório'!$B$84,'Faturamento SP3'!$E$2:$E$692,'Infos Relatório'!$B155,'Faturamento SP3'!$Z$2:$Z$692,'Infos Relatório'!AG$1,'Faturamento SP3'!$T$2:$T$692,"Sim")</f>
        <v>0</v>
      </c>
      <c r="AK155" s="27" t="e">
        <f t="shared" si="54"/>
        <v>#DIV/0!</v>
      </c>
      <c r="AL155" s="24">
        <f>SUMIFS('Faturamento SP3'!$H$2:$H$692,'Faturamento SP3'!$D$2:$D$692,'Infos Relatório'!$B$84,'Faturamento SP3'!$E$2:$E$692,'Infos Relatório'!$B155,'Faturamento SP3'!$Z$2:$Z$692,'Infos Relatório'!AG$1)</f>
        <v>0</v>
      </c>
      <c r="AM155" s="23">
        <f>COUNTIFS('Faturamento SP3'!$D$2:$D$692,'Infos Relatório'!$B$84,'Faturamento SP3'!$E$2:$E$692,'Infos Relatório'!$B155,'Faturamento SP3'!$Z$2:$Z$692,'Infos Relatório'!AM$1)</f>
        <v>0</v>
      </c>
      <c r="AN155" s="13">
        <f>SUMIFS('Faturamento SP3'!$G$2:$G$692,'Faturamento SP3'!$D$2:$D$692,'Infos Relatório'!$B$84,'Faturamento SP3'!$E$2:$E$692,'Infos Relatório'!$B155,'Faturamento SP3'!$Z$2:$Z$692,'Infos Relatório'!AM$1)</f>
        <v>0</v>
      </c>
      <c r="AO155" s="13">
        <f>SUMIFS('Faturamento SP3'!$J$2:$J$692,'Faturamento SP3'!$D$2:$D$692,'Infos Relatório'!$B$84,'Faturamento SP3'!$E$2:$E$692,'Infos Relatório'!$B155,'Faturamento SP3'!$Z$2:$Z$692,'Infos Relatório'!AM$1)</f>
        <v>0</v>
      </c>
      <c r="AP155" s="14">
        <f>SUMIFS('Faturamento SP3'!$O$2:$O$692,'Faturamento SP3'!$D$2:$D$692,'Infos Relatório'!$B$84,'Faturamento SP3'!$E$2:$E$692,'Infos Relatório'!$B155,'Faturamento SP3'!$Z$2:$Z$692,'Infos Relatório'!AM$1,'Faturamento SP3'!$T$2:$T$692,"Sim")+SUMIFS('Faturamento SP3'!$P$2:$P$692,'Faturamento SP3'!$D$2:$D$692,'Infos Relatório'!$B$84,'Faturamento SP3'!$E$2:$E$692,'Infos Relatório'!$B155,'Faturamento SP3'!$Z$2:$Z$692,'Infos Relatório'!AM$1,'Faturamento SP3'!$T$2:$T$692,"Sim")</f>
        <v>0</v>
      </c>
      <c r="AQ155" s="27" t="e">
        <f t="shared" si="55"/>
        <v>#DIV/0!</v>
      </c>
      <c r="AR155" s="24">
        <f>SUMIFS('Faturamento SP3'!$H$2:$H$692,'Faturamento SP3'!$D$2:$D$692,'Infos Relatório'!$B$84,'Faturamento SP3'!$E$2:$E$692,'Infos Relatório'!$B155,'Faturamento SP3'!$Z$2:$Z$692,'Infos Relatório'!AM$1)</f>
        <v>0</v>
      </c>
      <c r="AS155" s="23">
        <f>COUNTIFS('Faturamento SP3'!$D$2:$D$692,'Infos Relatório'!$B$84,'Faturamento SP3'!$E$2:$E$692,'Infos Relatório'!$B155,'Faturamento SP3'!$Z$2:$Z$692,'Infos Relatório'!AS$1)</f>
        <v>0</v>
      </c>
      <c r="AT155" s="13">
        <f>SUMIFS('Faturamento SP3'!$G$2:$G$692,'Faturamento SP3'!$D$2:$D$692,'Infos Relatório'!$B$84,'Faturamento SP3'!$E$2:$E$692,'Infos Relatório'!$B155,'Faturamento SP3'!$Z$2:$Z$692,'Infos Relatório'!AS$1)</f>
        <v>0</v>
      </c>
      <c r="AU155" s="13">
        <f>SUMIFS('Faturamento SP3'!$J$2:$J$692,'Faturamento SP3'!$D$2:$D$692,'Infos Relatório'!$B$84,'Faturamento SP3'!$E$2:$E$692,'Infos Relatório'!$B155,'Faturamento SP3'!$Z$2:$Z$692,'Infos Relatório'!AS$1)</f>
        <v>0</v>
      </c>
      <c r="AV155" s="14">
        <f>SUMIFS('Faturamento SP3'!$O$2:$O$692,'Faturamento SP3'!$D$2:$D$692,'Infos Relatório'!$B$84,'Faturamento SP3'!$E$2:$E$692,'Infos Relatório'!$B155,'Faturamento SP3'!$Z$2:$Z$692,'Infos Relatório'!AS$1,'Faturamento SP3'!$T$2:$T$692,"Sim")+SUMIFS('Faturamento SP3'!$P$2:$P$692,'Faturamento SP3'!$D$2:$D$692,'Infos Relatório'!$B$84,'Faturamento SP3'!$E$2:$E$692,'Infos Relatório'!$B155,'Faturamento SP3'!$Z$2:$Z$692,'Infos Relatório'!AS$1,'Faturamento SP3'!$T$2:$T$692,"Sim")</f>
        <v>0</v>
      </c>
      <c r="AW155" s="27" t="e">
        <f t="shared" si="56"/>
        <v>#DIV/0!</v>
      </c>
      <c r="AX155" s="24">
        <f>SUMIFS('Faturamento SP3'!$H$2:$H$692,'Faturamento SP3'!$D$2:$D$692,'Infos Relatório'!$B$84,'Faturamento SP3'!$E$2:$E$692,'Infos Relatório'!$B155,'Faturamento SP3'!$Z$2:$Z$692,'Infos Relatório'!AS$1)</f>
        <v>0</v>
      </c>
      <c r="AY155" s="23">
        <f>COUNTIFS('Faturamento SP3'!$D$2:$D$692,'Infos Relatório'!$B$84,'Faturamento SP3'!$E$2:$E$692,'Infos Relatório'!$B155,'Faturamento SP3'!$Z$2:$Z$692,'Infos Relatório'!AY$1)</f>
        <v>0</v>
      </c>
      <c r="AZ155" s="13">
        <f>SUMIFS('Faturamento SP3'!$G$2:$G$692,'Faturamento SP3'!$D$2:$D$692,'Infos Relatório'!$B$84,'Faturamento SP3'!$E$2:$E$692,'Infos Relatório'!$B155,'Faturamento SP3'!$Z$2:$Z$692,'Infos Relatório'!AY$1)</f>
        <v>0</v>
      </c>
      <c r="BA155" s="13">
        <f>SUMIFS('Faturamento SP3'!$J$2:$J$692,'Faturamento SP3'!$D$2:$D$692,'Infos Relatório'!$B$84,'Faturamento SP3'!$E$2:$E$692,'Infos Relatório'!$B155,'Faturamento SP3'!$Z$2:$Z$692,'Infos Relatório'!AY$1)</f>
        <v>0</v>
      </c>
      <c r="BB155" s="14">
        <f>SUMIFS('Faturamento SP3'!$O$2:$O$692,'Faturamento SP3'!$D$2:$D$692,'Infos Relatório'!$B$84,'Faturamento SP3'!$E$2:$E$692,'Infos Relatório'!$B155,'Faturamento SP3'!$Z$2:$Z$692,'Infos Relatório'!AY$1,'Faturamento SP3'!$T$2:$T$692,"Sim")+SUMIFS('Faturamento SP3'!$P$2:$P$692,'Faturamento SP3'!$D$2:$D$692,'Infos Relatório'!$B$84,'Faturamento SP3'!$E$2:$E$692,'Infos Relatório'!$B155,'Faturamento SP3'!$Z$2:$Z$692,'Infos Relatório'!AY$1,'Faturamento SP3'!$T$2:$T$692,"Sim")</f>
        <v>0</v>
      </c>
      <c r="BC155" s="27" t="e">
        <f t="shared" si="57"/>
        <v>#DIV/0!</v>
      </c>
      <c r="BD155" s="24">
        <f>SUMIFS('Faturamento SP3'!$H$2:$H$692,'Faturamento SP3'!$D$2:$D$692,'Infos Relatório'!$B$84,'Faturamento SP3'!$E$2:$E$692,'Infos Relatório'!$B155,'Faturamento SP3'!$Z$2:$Z$692,'Infos Relatório'!AY$1)</f>
        <v>0</v>
      </c>
      <c r="BE155" s="23">
        <f>COUNTIFS('Faturamento SP3'!$D$2:$D$692,'Infos Relatório'!$B$84,'Faturamento SP3'!$E$2:$E$692,'Infos Relatório'!$B155,'Faturamento SP3'!$Z$2:$Z$692,'Infos Relatório'!BE$1)</f>
        <v>0</v>
      </c>
      <c r="BF155" s="13">
        <f>SUMIFS('Faturamento SP3'!$G$2:$G$692,'Faturamento SP3'!$D$2:$D$692,'Infos Relatório'!$B$84,'Faturamento SP3'!$E$2:$E$692,'Infos Relatório'!$B155,'Faturamento SP3'!$Z$2:$Z$692,'Infos Relatório'!BE$1)</f>
        <v>0</v>
      </c>
      <c r="BG155" s="13">
        <f>SUMIFS('Faturamento SP3'!$J$2:$J$692,'Faturamento SP3'!$D$2:$D$692,'Infos Relatório'!$B$84,'Faturamento SP3'!$E$2:$E$692,'Infos Relatório'!$B155,'Faturamento SP3'!$Z$2:$Z$692,'Infos Relatório'!BE$1)</f>
        <v>0</v>
      </c>
      <c r="BH155" s="14">
        <f>SUMIFS('Faturamento SP3'!$O$2:$O$692,'Faturamento SP3'!$D$2:$D$692,'Infos Relatório'!$B$84,'Faturamento SP3'!$E$2:$E$692,'Infos Relatório'!$B155,'Faturamento SP3'!$Z$2:$Z$692,'Infos Relatório'!BE$1,'Faturamento SP3'!$T$2:$T$692,"Sim")+SUMIFS('Faturamento SP3'!$P$2:$P$692,'Faturamento SP3'!$D$2:$D$692,'Infos Relatório'!$B$84,'Faturamento SP3'!$E$2:$E$692,'Infos Relatório'!$B155,'Faturamento SP3'!$Z$2:$Z$692,'Infos Relatório'!BE$1,'Faturamento SP3'!$T$2:$T$692,"Sim")</f>
        <v>0</v>
      </c>
      <c r="BI155" s="27" t="e">
        <f t="shared" si="58"/>
        <v>#DIV/0!</v>
      </c>
      <c r="BJ155" s="24">
        <f>SUMIFS('Faturamento SP3'!$H$2:$H$692,'Faturamento SP3'!$D$2:$D$692,'Infos Relatório'!$B$84,'Faturamento SP3'!$E$2:$E$692,'Infos Relatório'!$B155,'Faturamento SP3'!$Z$2:$Z$692,'Infos Relatório'!BE$1)</f>
        <v>0</v>
      </c>
      <c r="BK155" s="23">
        <f>COUNTIFS('Faturamento SP3'!$D$2:$D$692,'Infos Relatório'!$B$84,'Faturamento SP3'!$E$2:$E$692,'Infos Relatório'!$B155,'Faturamento SP3'!$Z$2:$Z$692,'Infos Relatório'!BK$1)</f>
        <v>0</v>
      </c>
      <c r="BL155" s="13">
        <f>SUMIFS('Faturamento SP3'!$G$2:$G$692,'Faturamento SP3'!$D$2:$D$692,'Infos Relatório'!$B$84,'Faturamento SP3'!$E$2:$E$692,'Infos Relatório'!$B155,'Faturamento SP3'!$Z$2:$Z$692,'Infos Relatório'!BK$1)</f>
        <v>0</v>
      </c>
      <c r="BM155" s="13">
        <f>SUMIFS('Faturamento SP3'!$J$2:$J$692,'Faturamento SP3'!$D$2:$D$692,'Infos Relatório'!$B$84,'Faturamento SP3'!$E$2:$E$692,'Infos Relatório'!$B155,'Faturamento SP3'!$Z$2:$Z$692,'Infos Relatório'!BK$1)</f>
        <v>0</v>
      </c>
      <c r="BN155" s="14">
        <f>SUMIFS('Faturamento SP3'!$O$2:$O$692,'Faturamento SP3'!$D$2:$D$692,'Infos Relatório'!$B$84,'Faturamento SP3'!$E$2:$E$692,'Infos Relatório'!$B155,'Faturamento SP3'!$Z$2:$Z$692,'Infos Relatório'!BK$1,'Faturamento SP3'!$T$2:$T$692,"Sim")+SUMIFS('Faturamento SP3'!$P$2:$P$692,'Faturamento SP3'!$D$2:$D$692,'Infos Relatório'!$B$84,'Faturamento SP3'!$E$2:$E$692,'Infos Relatório'!$B155,'Faturamento SP3'!$Z$2:$Z$692,'Infos Relatório'!BK$1,'Faturamento SP3'!$T$2:$T$692,"Sim")</f>
        <v>0</v>
      </c>
      <c r="BO155" s="27" t="e">
        <f t="shared" si="59"/>
        <v>#DIV/0!</v>
      </c>
      <c r="BP155" s="24">
        <f>SUMIFS('Faturamento SP3'!$H$2:$H$692,'Faturamento SP3'!$D$2:$D$692,'Infos Relatório'!$B$84,'Faturamento SP3'!$E$2:$E$692,'Infos Relatório'!$B155,'Faturamento SP3'!$Z$2:$Z$692,'Infos Relatório'!BK$1)</f>
        <v>0</v>
      </c>
      <c r="BQ155" s="23">
        <f>COUNTIFS('Faturamento SP3'!$D$2:$D$692,'Infos Relatório'!$B$84,'Faturamento SP3'!$E$2:$E$692,'Infos Relatório'!$B155,'Faturamento SP3'!$Z$2:$Z$692,'Infos Relatório'!BQ$1)</f>
        <v>0</v>
      </c>
      <c r="BR155" s="13">
        <f>SUMIFS('Faturamento SP3'!$G$2:$G$692,'Faturamento SP3'!$D$2:$D$692,'Infos Relatório'!$B$84,'Faturamento SP3'!$E$2:$E$692,'Infos Relatório'!$B155,'Faturamento SP3'!$Z$2:$Z$692,'Infos Relatório'!BQ$1)</f>
        <v>0</v>
      </c>
      <c r="BS155" s="13">
        <f>SUMIFS('Faturamento SP3'!$J$2:$J$692,'Faturamento SP3'!$D$2:$D$692,'Infos Relatório'!$B$84,'Faturamento SP3'!$E$2:$E$692,'Infos Relatório'!$B155,'Faturamento SP3'!$Z$2:$Z$692,'Infos Relatório'!BQ$1)</f>
        <v>0</v>
      </c>
      <c r="BT155" s="14">
        <f>SUMIFS('Faturamento SP3'!$O$2:$O$692,'Faturamento SP3'!$D$2:$D$692,'Infos Relatório'!$B$84,'Faturamento SP3'!$E$2:$E$692,'Infos Relatório'!$B155,'Faturamento SP3'!$Z$2:$Z$692,'Infos Relatório'!BQ$1,'Faturamento SP3'!$T$2:$T$692,"Sim")+SUMIFS('Faturamento SP3'!$P$2:$P$692,'Faturamento SP3'!$D$2:$D$692,'Infos Relatório'!$B$84,'Faturamento SP3'!$E$2:$E$692,'Infos Relatório'!$B155,'Faturamento SP3'!$Z$2:$Z$692,'Infos Relatório'!BQ$1,'Faturamento SP3'!$T$2:$T$692,"Sim")</f>
        <v>0</v>
      </c>
      <c r="BU155" s="27" t="e">
        <f t="shared" si="60"/>
        <v>#DIV/0!</v>
      </c>
      <c r="BV155" s="24">
        <f>SUMIFS('Faturamento SP3'!$H$2:$H$692,'Faturamento SP3'!$D$2:$D$692,'Infos Relatório'!$B$84,'Faturamento SP3'!$E$2:$E$692,'Infos Relatório'!$B155,'Faturamento SP3'!$Z$2:$Z$692,'Infos Relatório'!BQ$1)</f>
        <v>0</v>
      </c>
    </row>
    <row r="156" spans="2:74">
      <c r="B156" s="17" t="s">
        <v>78</v>
      </c>
      <c r="C156" s="23">
        <f>COUNTIFS('Faturamento SP3'!$D$2:$D$692,'Infos Relatório'!$B$84,'Faturamento SP3'!$E$2:$E$692,'Infos Relatório'!$B156,'Faturamento SP3'!$Z$2:$Z$692,'Infos Relatório'!C$1)</f>
        <v>0</v>
      </c>
      <c r="D156" s="13">
        <f>SUMIFS('Faturamento SP3'!$G$2:$G$692,'Faturamento SP3'!$D$2:$D$692,'Infos Relatório'!$B$84,'Faturamento SP3'!$E$2:$E$692,'Infos Relatório'!$B156,'Faturamento SP3'!$Z$2:$Z$692,'Infos Relatório'!C$1)</f>
        <v>0</v>
      </c>
      <c r="E156" s="13">
        <f>SUMIFS('Faturamento SP3'!$J$2:$J$692,'Faturamento SP3'!$D$2:$D$692,'Infos Relatório'!$B$84,'Faturamento SP3'!$E$2:$E$692,'Infos Relatório'!$B156,'Faturamento SP3'!$Z$2:$Z$692,'Infos Relatório'!C$1)</f>
        <v>0</v>
      </c>
      <c r="F156" s="14">
        <f>SUMIFS('Faturamento SP3'!$O$2:$O$692,'Faturamento SP3'!$D$2:$D$692,'Infos Relatório'!$B$84,'Faturamento SP3'!$E$2:$E$692,'Infos Relatório'!$B156,'Faturamento SP3'!$Z$2:$Z$692,'Infos Relatório'!C$1,'Faturamento SP3'!$T$2:$T$692,"Sim")+SUMIFS('Faturamento SP3'!$P$2:$P$692,'Faturamento SP3'!$D$2:$D$692,'Infos Relatório'!$B$84,'Faturamento SP3'!$E$2:$E$692,'Infos Relatório'!$B156,'Faturamento SP3'!$Z$2:$Z$692,'Infos Relatório'!C$1,'Faturamento SP3'!$T$2:$T$692,"Sim")</f>
        <v>0</v>
      </c>
      <c r="G156" s="27" t="e">
        <f t="shared" si="49"/>
        <v>#DIV/0!</v>
      </c>
      <c r="H156" s="24">
        <f>SUMIFS('Faturamento SP3'!$H$2:$H$692,'Faturamento SP3'!$D$2:$D$692,'Infos Relatório'!$B$84,'Faturamento SP3'!$E$2:$E$692,'Infos Relatório'!$B156,'Faturamento SP3'!$Z$2:$Z$692,'Infos Relatório'!C$1)</f>
        <v>0</v>
      </c>
      <c r="I156" s="23">
        <f>COUNTIFS('Faturamento SP3'!$D$2:$D$692,'Infos Relatório'!$B$84,'Faturamento SP3'!$E$2:$E$692,'Infos Relatório'!$B156,'Faturamento SP3'!$Z$2:$Z$692,'Infos Relatório'!I$1)</f>
        <v>0</v>
      </c>
      <c r="J156" s="13">
        <f>SUMIFS('Faturamento SP3'!$G$2:$G$692,'Faturamento SP3'!$D$2:$D$692,'Infos Relatório'!$B$84,'Faturamento SP3'!$E$2:$E$692,'Infos Relatório'!$B156,'Faturamento SP3'!$Z$2:$Z$692,'Infos Relatório'!I$1)</f>
        <v>0</v>
      </c>
      <c r="K156" s="13">
        <f>SUMIFS('Faturamento SP3'!$J$2:$J$692,'Faturamento SP3'!$D$2:$D$692,'Infos Relatório'!$B$84,'Faturamento SP3'!$E$2:$E$692,'Infos Relatório'!$B156,'Faturamento SP3'!$Z$2:$Z$692,'Infos Relatório'!I$1)</f>
        <v>0</v>
      </c>
      <c r="L156" s="14">
        <f>SUMIFS('Faturamento SP3'!$O$2:$O$692,'Faturamento SP3'!$D$2:$D$692,'Infos Relatório'!$B$84,'Faturamento SP3'!$E$2:$E$692,'Infos Relatório'!$B156,'Faturamento SP3'!$Z$2:$Z$692,'Infos Relatório'!I$1,'Faturamento SP3'!$T$2:$T$692,"Sim")+SUMIFS('Faturamento SP3'!$P$2:$P$692,'Faturamento SP3'!$D$2:$D$692,'Infos Relatório'!$B$84,'Faturamento SP3'!$E$2:$E$692,'Infos Relatório'!$B156,'Faturamento SP3'!$Z$2:$Z$692,'Infos Relatório'!I$1,'Faturamento SP3'!$T$2:$T$692,"Sim")</f>
        <v>0</v>
      </c>
      <c r="M156" s="27" t="e">
        <f t="shared" si="50"/>
        <v>#DIV/0!</v>
      </c>
      <c r="N156" s="24">
        <f>SUMIFS('Faturamento SP3'!$H$2:$H$692,'Faturamento SP3'!$D$2:$D$692,'Infos Relatório'!$B$84,'Faturamento SP3'!$E$2:$E$692,'Infos Relatório'!$B156,'Faturamento SP3'!$Z$2:$Z$692,'Infos Relatório'!I$1)</f>
        <v>0</v>
      </c>
      <c r="O156" s="23">
        <f>COUNTIFS('Faturamento SP3'!$D$2:$D$692,'Infos Relatório'!$B$84,'Faturamento SP3'!$E$2:$E$692,'Infos Relatório'!$B156,'Faturamento SP3'!$Z$2:$Z$692,'Infos Relatório'!O$1)</f>
        <v>0</v>
      </c>
      <c r="P156" s="13">
        <f>SUMIFS('Faturamento SP3'!$G$2:$G$692,'Faturamento SP3'!$D$2:$D$692,'Infos Relatório'!$B$84,'Faturamento SP3'!$E$2:$E$692,'Infos Relatório'!$B156,'Faturamento SP3'!$Z$2:$Z$692,'Infos Relatório'!O$1)</f>
        <v>0</v>
      </c>
      <c r="Q156" s="13">
        <f>SUMIFS('Faturamento SP3'!$J$2:$J$692,'Faturamento SP3'!$D$2:$D$692,'Infos Relatório'!$B$84,'Faturamento SP3'!$E$2:$E$692,'Infos Relatório'!$B156,'Faturamento SP3'!$Z$2:$Z$692,'Infos Relatório'!O$1)</f>
        <v>0</v>
      </c>
      <c r="R156" s="14">
        <f>SUMIFS('Faturamento SP3'!$O$2:$O$692,'Faturamento SP3'!$D$2:$D$692,'Infos Relatório'!$B$84,'Faturamento SP3'!$E$2:$E$692,'Infos Relatório'!$B156,'Faturamento SP3'!$Z$2:$Z$692,'Infos Relatório'!O$1,'Faturamento SP3'!$T$2:$T$692,"Sim")+SUMIFS('Faturamento SP3'!$P$2:$P$692,'Faturamento SP3'!$D$2:$D$692,'Infos Relatório'!$B$84,'Faturamento SP3'!$E$2:$E$692,'Infos Relatório'!$B156,'Faturamento SP3'!$Z$2:$Z$692,'Infos Relatório'!O$1,'Faturamento SP3'!$T$2:$T$692,"Sim")</f>
        <v>0</v>
      </c>
      <c r="S156" s="27" t="e">
        <f t="shared" si="51"/>
        <v>#DIV/0!</v>
      </c>
      <c r="T156" s="24">
        <f>SUMIFS('Faturamento SP3'!$H$2:$H$692,'Faturamento SP3'!$D$2:$D$692,'Infos Relatório'!$B$84,'Faturamento SP3'!$E$2:$E$692,'Infos Relatório'!$B156,'Faturamento SP3'!$Z$2:$Z$692,'Infos Relatório'!O$1)</f>
        <v>0</v>
      </c>
      <c r="U156" s="23">
        <f>COUNTIFS('Faturamento SP3'!$D$2:$D$692,'Infos Relatório'!$B$84,'Faturamento SP3'!$E$2:$E$692,'Infos Relatório'!$B156,'Faturamento SP3'!$Z$2:$Z$692,'Infos Relatório'!U$1)</f>
        <v>0</v>
      </c>
      <c r="V156" s="13">
        <f>SUMIFS('Faturamento SP3'!$G$2:$G$692,'Faturamento SP3'!$D$2:$D$692,'Infos Relatório'!$B$84,'Faturamento SP3'!$E$2:$E$692,'Infos Relatório'!$B156,'Faturamento SP3'!$Z$2:$Z$692,'Infos Relatório'!U$1)</f>
        <v>0</v>
      </c>
      <c r="W156" s="13">
        <f>SUMIFS('Faturamento SP3'!$J$2:$J$692,'Faturamento SP3'!$D$2:$D$692,'Infos Relatório'!$B$84,'Faturamento SP3'!$E$2:$E$692,'Infos Relatório'!$B156,'Faturamento SP3'!$Z$2:$Z$692,'Infos Relatório'!U$1)</f>
        <v>0</v>
      </c>
      <c r="X156" s="14">
        <f>SUMIFS('Faturamento SP3'!$O$2:$O$692,'Faturamento SP3'!$D$2:$D$692,'Infos Relatório'!$B$84,'Faturamento SP3'!$E$2:$E$692,'Infos Relatório'!$B156,'Faturamento SP3'!$Z$2:$Z$692,'Infos Relatório'!U$1,'Faturamento SP3'!$T$2:$T$692,"Sim")+SUMIFS('Faturamento SP3'!$P$2:$P$692,'Faturamento SP3'!$D$2:$D$692,'Infos Relatório'!$B$84,'Faturamento SP3'!$E$2:$E$692,'Infos Relatório'!$B156,'Faturamento SP3'!$Z$2:$Z$692,'Infos Relatório'!U$1,'Faturamento SP3'!$T$2:$T$692,"Sim")</f>
        <v>0</v>
      </c>
      <c r="Y156" s="27" t="e">
        <f t="shared" si="52"/>
        <v>#DIV/0!</v>
      </c>
      <c r="Z156" s="24">
        <f>SUMIFS('Faturamento SP3'!$H$2:$H$692,'Faturamento SP3'!$D$2:$D$692,'Infos Relatório'!$B$84,'Faturamento SP3'!$E$2:$E$692,'Infos Relatório'!$B156,'Faturamento SP3'!$Z$2:$Z$692,'Infos Relatório'!U$1)</f>
        <v>0</v>
      </c>
      <c r="AA156" s="23">
        <f>COUNTIFS('Faturamento SP3'!$D$2:$D$692,'Infos Relatório'!$B$84,'Faturamento SP3'!$E$2:$E$692,'Infos Relatório'!$B156,'Faturamento SP3'!$Z$2:$Z$692,'Infos Relatório'!AA$1)</f>
        <v>0</v>
      </c>
      <c r="AB156" s="13">
        <f>SUMIFS('Faturamento SP3'!$G$2:$G$692,'Faturamento SP3'!$D$2:$D$692,'Infos Relatório'!$B$84,'Faturamento SP3'!$E$2:$E$692,'Infos Relatório'!$B156,'Faturamento SP3'!$Z$2:$Z$692,'Infos Relatório'!AA$1)</f>
        <v>0</v>
      </c>
      <c r="AC156" s="13">
        <f>SUMIFS('Faturamento SP3'!$J$2:$J$692,'Faturamento SP3'!$D$2:$D$692,'Infos Relatório'!$B$84,'Faturamento SP3'!$E$2:$E$692,'Infos Relatório'!$B156,'Faturamento SP3'!$Z$2:$Z$692,'Infos Relatório'!AA$1)</f>
        <v>0</v>
      </c>
      <c r="AD156" s="14">
        <f>SUMIFS('Faturamento SP3'!$O$2:$O$692,'Faturamento SP3'!$D$2:$D$692,'Infos Relatório'!$B$84,'Faturamento SP3'!$E$2:$E$692,'Infos Relatório'!$B156,'Faturamento SP3'!$Z$2:$Z$692,'Infos Relatório'!AA$1,'Faturamento SP3'!$T$2:$T$692,"Sim")+SUMIFS('Faturamento SP3'!$P$2:$P$692,'Faturamento SP3'!$D$2:$D$692,'Infos Relatório'!$B$84,'Faturamento SP3'!$E$2:$E$692,'Infos Relatório'!$B156,'Faturamento SP3'!$Z$2:$Z$692,'Infos Relatório'!AA$1,'Faturamento SP3'!$T$2:$T$692,"Sim")</f>
        <v>0</v>
      </c>
      <c r="AE156" s="27" t="e">
        <f t="shared" si="53"/>
        <v>#DIV/0!</v>
      </c>
      <c r="AF156" s="24">
        <f>SUMIFS('Faturamento SP3'!$H$2:$H$692,'Faturamento SP3'!$D$2:$D$692,'Infos Relatório'!$B$84,'Faturamento SP3'!$E$2:$E$692,'Infos Relatório'!$B156,'Faturamento SP3'!$Z$2:$Z$692,'Infos Relatório'!AA$1)</f>
        <v>0</v>
      </c>
      <c r="AG156" s="23">
        <f>COUNTIFS('Faturamento SP3'!$D$2:$D$692,'Infos Relatório'!$B$84,'Faturamento SP3'!$E$2:$E$692,'Infos Relatório'!$B156,'Faturamento SP3'!$Z$2:$Z$692,'Infos Relatório'!AG$1)</f>
        <v>0</v>
      </c>
      <c r="AH156" s="13">
        <f>SUMIFS('Faturamento SP3'!$G$2:$G$692,'Faturamento SP3'!$D$2:$D$692,'Infos Relatório'!$B$84,'Faturamento SP3'!$E$2:$E$692,'Infos Relatório'!$B156,'Faturamento SP3'!$Z$2:$Z$692,'Infos Relatório'!AG$1)</f>
        <v>0</v>
      </c>
      <c r="AI156" s="13">
        <f>SUMIFS('Faturamento SP3'!$J$2:$J$692,'Faturamento SP3'!$D$2:$D$692,'Infos Relatório'!$B$84,'Faturamento SP3'!$E$2:$E$692,'Infos Relatório'!$B156,'Faturamento SP3'!$Z$2:$Z$692,'Infos Relatório'!AG$1)</f>
        <v>0</v>
      </c>
      <c r="AJ156" s="14">
        <f>SUMIFS('Faturamento SP3'!$O$2:$O$692,'Faturamento SP3'!$D$2:$D$692,'Infos Relatório'!$B$84,'Faturamento SP3'!$E$2:$E$692,'Infos Relatório'!$B156,'Faturamento SP3'!$Z$2:$Z$692,'Infos Relatório'!AG$1,'Faturamento SP3'!$T$2:$T$692,"Sim")+SUMIFS('Faturamento SP3'!$P$2:$P$692,'Faturamento SP3'!$D$2:$D$692,'Infos Relatório'!$B$84,'Faturamento SP3'!$E$2:$E$692,'Infos Relatório'!$B156,'Faturamento SP3'!$Z$2:$Z$692,'Infos Relatório'!AG$1,'Faturamento SP3'!$T$2:$T$692,"Sim")</f>
        <v>0</v>
      </c>
      <c r="AK156" s="27" t="e">
        <f t="shared" si="54"/>
        <v>#DIV/0!</v>
      </c>
      <c r="AL156" s="24">
        <f>SUMIFS('Faturamento SP3'!$H$2:$H$692,'Faturamento SP3'!$D$2:$D$692,'Infos Relatório'!$B$84,'Faturamento SP3'!$E$2:$E$692,'Infos Relatório'!$B156,'Faturamento SP3'!$Z$2:$Z$692,'Infos Relatório'!AG$1)</f>
        <v>0</v>
      </c>
      <c r="AM156" s="23">
        <f>COUNTIFS('Faturamento SP3'!$D$2:$D$692,'Infos Relatório'!$B$84,'Faturamento SP3'!$E$2:$E$692,'Infos Relatório'!$B156,'Faturamento SP3'!$Z$2:$Z$692,'Infos Relatório'!AM$1)</f>
        <v>0</v>
      </c>
      <c r="AN156" s="13">
        <f>SUMIFS('Faturamento SP3'!$G$2:$G$692,'Faturamento SP3'!$D$2:$D$692,'Infos Relatório'!$B$84,'Faturamento SP3'!$E$2:$E$692,'Infos Relatório'!$B156,'Faturamento SP3'!$Z$2:$Z$692,'Infos Relatório'!AM$1)</f>
        <v>0</v>
      </c>
      <c r="AO156" s="13">
        <f>SUMIFS('Faturamento SP3'!$J$2:$J$692,'Faturamento SP3'!$D$2:$D$692,'Infos Relatório'!$B$84,'Faturamento SP3'!$E$2:$E$692,'Infos Relatório'!$B156,'Faturamento SP3'!$Z$2:$Z$692,'Infos Relatório'!AM$1)</f>
        <v>0</v>
      </c>
      <c r="AP156" s="14">
        <f>SUMIFS('Faturamento SP3'!$O$2:$O$692,'Faturamento SP3'!$D$2:$D$692,'Infos Relatório'!$B$84,'Faturamento SP3'!$E$2:$E$692,'Infos Relatório'!$B156,'Faturamento SP3'!$Z$2:$Z$692,'Infos Relatório'!AM$1,'Faturamento SP3'!$T$2:$T$692,"Sim")+SUMIFS('Faturamento SP3'!$P$2:$P$692,'Faturamento SP3'!$D$2:$D$692,'Infos Relatório'!$B$84,'Faturamento SP3'!$E$2:$E$692,'Infos Relatório'!$B156,'Faturamento SP3'!$Z$2:$Z$692,'Infos Relatório'!AM$1,'Faturamento SP3'!$T$2:$T$692,"Sim")</f>
        <v>0</v>
      </c>
      <c r="AQ156" s="27" t="e">
        <f t="shared" si="55"/>
        <v>#DIV/0!</v>
      </c>
      <c r="AR156" s="24">
        <f>SUMIFS('Faturamento SP3'!$H$2:$H$692,'Faturamento SP3'!$D$2:$D$692,'Infos Relatório'!$B$84,'Faturamento SP3'!$E$2:$E$692,'Infos Relatório'!$B156,'Faturamento SP3'!$Z$2:$Z$692,'Infos Relatório'!AM$1)</f>
        <v>0</v>
      </c>
      <c r="AS156" s="23">
        <f>COUNTIFS('Faturamento SP3'!$D$2:$D$692,'Infos Relatório'!$B$84,'Faturamento SP3'!$E$2:$E$692,'Infos Relatório'!$B156,'Faturamento SP3'!$Z$2:$Z$692,'Infos Relatório'!AS$1)</f>
        <v>0</v>
      </c>
      <c r="AT156" s="13">
        <f>SUMIFS('Faturamento SP3'!$G$2:$G$692,'Faturamento SP3'!$D$2:$D$692,'Infos Relatório'!$B$84,'Faturamento SP3'!$E$2:$E$692,'Infos Relatório'!$B156,'Faturamento SP3'!$Z$2:$Z$692,'Infos Relatório'!AS$1)</f>
        <v>0</v>
      </c>
      <c r="AU156" s="13">
        <f>SUMIFS('Faturamento SP3'!$J$2:$J$692,'Faturamento SP3'!$D$2:$D$692,'Infos Relatório'!$B$84,'Faturamento SP3'!$E$2:$E$692,'Infos Relatório'!$B156,'Faturamento SP3'!$Z$2:$Z$692,'Infos Relatório'!AS$1)</f>
        <v>0</v>
      </c>
      <c r="AV156" s="14">
        <f>SUMIFS('Faturamento SP3'!$O$2:$O$692,'Faturamento SP3'!$D$2:$D$692,'Infos Relatório'!$B$84,'Faturamento SP3'!$E$2:$E$692,'Infos Relatório'!$B156,'Faturamento SP3'!$Z$2:$Z$692,'Infos Relatório'!AS$1,'Faturamento SP3'!$T$2:$T$692,"Sim")+SUMIFS('Faturamento SP3'!$P$2:$P$692,'Faturamento SP3'!$D$2:$D$692,'Infos Relatório'!$B$84,'Faturamento SP3'!$E$2:$E$692,'Infos Relatório'!$B156,'Faturamento SP3'!$Z$2:$Z$692,'Infos Relatório'!AS$1,'Faturamento SP3'!$T$2:$T$692,"Sim")</f>
        <v>0</v>
      </c>
      <c r="AW156" s="27" t="e">
        <f t="shared" si="56"/>
        <v>#DIV/0!</v>
      </c>
      <c r="AX156" s="24">
        <f>SUMIFS('Faturamento SP3'!$H$2:$H$692,'Faturamento SP3'!$D$2:$D$692,'Infos Relatório'!$B$84,'Faturamento SP3'!$E$2:$E$692,'Infos Relatório'!$B156,'Faturamento SP3'!$Z$2:$Z$692,'Infos Relatório'!AS$1)</f>
        <v>0</v>
      </c>
      <c r="AY156" s="23">
        <f>COUNTIFS('Faturamento SP3'!$D$2:$D$692,'Infos Relatório'!$B$84,'Faturamento SP3'!$E$2:$E$692,'Infos Relatório'!$B156,'Faturamento SP3'!$Z$2:$Z$692,'Infos Relatório'!AY$1)</f>
        <v>0</v>
      </c>
      <c r="AZ156" s="13">
        <f>SUMIFS('Faturamento SP3'!$G$2:$G$692,'Faturamento SP3'!$D$2:$D$692,'Infos Relatório'!$B$84,'Faturamento SP3'!$E$2:$E$692,'Infos Relatório'!$B156,'Faturamento SP3'!$Z$2:$Z$692,'Infos Relatório'!AY$1)</f>
        <v>0</v>
      </c>
      <c r="BA156" s="13">
        <f>SUMIFS('Faturamento SP3'!$J$2:$J$692,'Faturamento SP3'!$D$2:$D$692,'Infos Relatório'!$B$84,'Faturamento SP3'!$E$2:$E$692,'Infos Relatório'!$B156,'Faturamento SP3'!$Z$2:$Z$692,'Infos Relatório'!AY$1)</f>
        <v>0</v>
      </c>
      <c r="BB156" s="14">
        <f>SUMIFS('Faturamento SP3'!$O$2:$O$692,'Faturamento SP3'!$D$2:$D$692,'Infos Relatório'!$B$84,'Faturamento SP3'!$E$2:$E$692,'Infos Relatório'!$B156,'Faturamento SP3'!$Z$2:$Z$692,'Infos Relatório'!AY$1,'Faturamento SP3'!$T$2:$T$692,"Sim")+SUMIFS('Faturamento SP3'!$P$2:$P$692,'Faturamento SP3'!$D$2:$D$692,'Infos Relatório'!$B$84,'Faturamento SP3'!$E$2:$E$692,'Infos Relatório'!$B156,'Faturamento SP3'!$Z$2:$Z$692,'Infos Relatório'!AY$1,'Faturamento SP3'!$T$2:$T$692,"Sim")</f>
        <v>0</v>
      </c>
      <c r="BC156" s="27" t="e">
        <f t="shared" si="57"/>
        <v>#DIV/0!</v>
      </c>
      <c r="BD156" s="24">
        <f>SUMIFS('Faturamento SP3'!$H$2:$H$692,'Faturamento SP3'!$D$2:$D$692,'Infos Relatório'!$B$84,'Faturamento SP3'!$E$2:$E$692,'Infos Relatório'!$B156,'Faturamento SP3'!$Z$2:$Z$692,'Infos Relatório'!AY$1)</f>
        <v>0</v>
      </c>
      <c r="BE156" s="23">
        <f>COUNTIFS('Faturamento SP3'!$D$2:$D$692,'Infos Relatório'!$B$84,'Faturamento SP3'!$E$2:$E$692,'Infos Relatório'!$B156,'Faturamento SP3'!$Z$2:$Z$692,'Infos Relatório'!BE$1)</f>
        <v>0</v>
      </c>
      <c r="BF156" s="13">
        <f>SUMIFS('Faturamento SP3'!$G$2:$G$692,'Faturamento SP3'!$D$2:$D$692,'Infos Relatório'!$B$84,'Faturamento SP3'!$E$2:$E$692,'Infos Relatório'!$B156,'Faturamento SP3'!$Z$2:$Z$692,'Infos Relatório'!BE$1)</f>
        <v>0</v>
      </c>
      <c r="BG156" s="13">
        <f>SUMIFS('Faturamento SP3'!$J$2:$J$692,'Faturamento SP3'!$D$2:$D$692,'Infos Relatório'!$B$84,'Faturamento SP3'!$E$2:$E$692,'Infos Relatório'!$B156,'Faturamento SP3'!$Z$2:$Z$692,'Infos Relatório'!BE$1)</f>
        <v>0</v>
      </c>
      <c r="BH156" s="14">
        <f>SUMIFS('Faturamento SP3'!$O$2:$O$692,'Faturamento SP3'!$D$2:$D$692,'Infos Relatório'!$B$84,'Faturamento SP3'!$E$2:$E$692,'Infos Relatório'!$B156,'Faturamento SP3'!$Z$2:$Z$692,'Infos Relatório'!BE$1,'Faturamento SP3'!$T$2:$T$692,"Sim")+SUMIFS('Faturamento SP3'!$P$2:$P$692,'Faturamento SP3'!$D$2:$D$692,'Infos Relatório'!$B$84,'Faturamento SP3'!$E$2:$E$692,'Infos Relatório'!$B156,'Faturamento SP3'!$Z$2:$Z$692,'Infos Relatório'!BE$1,'Faturamento SP3'!$T$2:$T$692,"Sim")</f>
        <v>0</v>
      </c>
      <c r="BI156" s="27" t="e">
        <f t="shared" si="58"/>
        <v>#DIV/0!</v>
      </c>
      <c r="BJ156" s="24">
        <f>SUMIFS('Faturamento SP3'!$H$2:$H$692,'Faturamento SP3'!$D$2:$D$692,'Infos Relatório'!$B$84,'Faturamento SP3'!$E$2:$E$692,'Infos Relatório'!$B156,'Faturamento SP3'!$Z$2:$Z$692,'Infos Relatório'!BE$1)</f>
        <v>0</v>
      </c>
      <c r="BK156" s="23">
        <f>COUNTIFS('Faturamento SP3'!$D$2:$D$692,'Infos Relatório'!$B$84,'Faturamento SP3'!$E$2:$E$692,'Infos Relatório'!$B156,'Faturamento SP3'!$Z$2:$Z$692,'Infos Relatório'!BK$1)</f>
        <v>0</v>
      </c>
      <c r="BL156" s="13">
        <f>SUMIFS('Faturamento SP3'!$G$2:$G$692,'Faturamento SP3'!$D$2:$D$692,'Infos Relatório'!$B$84,'Faturamento SP3'!$E$2:$E$692,'Infos Relatório'!$B156,'Faturamento SP3'!$Z$2:$Z$692,'Infos Relatório'!BK$1)</f>
        <v>0</v>
      </c>
      <c r="BM156" s="13">
        <f>SUMIFS('Faturamento SP3'!$J$2:$J$692,'Faturamento SP3'!$D$2:$D$692,'Infos Relatório'!$B$84,'Faturamento SP3'!$E$2:$E$692,'Infos Relatório'!$B156,'Faturamento SP3'!$Z$2:$Z$692,'Infos Relatório'!BK$1)</f>
        <v>0</v>
      </c>
      <c r="BN156" s="14">
        <f>SUMIFS('Faturamento SP3'!$O$2:$O$692,'Faturamento SP3'!$D$2:$D$692,'Infos Relatório'!$B$84,'Faturamento SP3'!$E$2:$E$692,'Infos Relatório'!$B156,'Faturamento SP3'!$Z$2:$Z$692,'Infos Relatório'!BK$1,'Faturamento SP3'!$T$2:$T$692,"Sim")+SUMIFS('Faturamento SP3'!$P$2:$P$692,'Faturamento SP3'!$D$2:$D$692,'Infos Relatório'!$B$84,'Faturamento SP3'!$E$2:$E$692,'Infos Relatório'!$B156,'Faturamento SP3'!$Z$2:$Z$692,'Infos Relatório'!BK$1,'Faturamento SP3'!$T$2:$T$692,"Sim")</f>
        <v>0</v>
      </c>
      <c r="BO156" s="27" t="e">
        <f t="shared" si="59"/>
        <v>#DIV/0!</v>
      </c>
      <c r="BP156" s="24">
        <f>SUMIFS('Faturamento SP3'!$H$2:$H$692,'Faturamento SP3'!$D$2:$D$692,'Infos Relatório'!$B$84,'Faturamento SP3'!$E$2:$E$692,'Infos Relatório'!$B156,'Faturamento SP3'!$Z$2:$Z$692,'Infos Relatório'!BK$1)</f>
        <v>0</v>
      </c>
      <c r="BQ156" s="23">
        <f>COUNTIFS('Faturamento SP3'!$D$2:$D$692,'Infos Relatório'!$B$84,'Faturamento SP3'!$E$2:$E$692,'Infos Relatório'!$B156,'Faturamento SP3'!$Z$2:$Z$692,'Infos Relatório'!BQ$1)</f>
        <v>0</v>
      </c>
      <c r="BR156" s="13">
        <f>SUMIFS('Faturamento SP3'!$G$2:$G$692,'Faturamento SP3'!$D$2:$D$692,'Infos Relatório'!$B$84,'Faturamento SP3'!$E$2:$E$692,'Infos Relatório'!$B156,'Faturamento SP3'!$Z$2:$Z$692,'Infos Relatório'!BQ$1)</f>
        <v>0</v>
      </c>
      <c r="BS156" s="13">
        <f>SUMIFS('Faturamento SP3'!$J$2:$J$692,'Faturamento SP3'!$D$2:$D$692,'Infos Relatório'!$B$84,'Faturamento SP3'!$E$2:$E$692,'Infos Relatório'!$B156,'Faturamento SP3'!$Z$2:$Z$692,'Infos Relatório'!BQ$1)</f>
        <v>0</v>
      </c>
      <c r="BT156" s="14">
        <f>SUMIFS('Faturamento SP3'!$O$2:$O$692,'Faturamento SP3'!$D$2:$D$692,'Infos Relatório'!$B$84,'Faturamento SP3'!$E$2:$E$692,'Infos Relatório'!$B156,'Faturamento SP3'!$Z$2:$Z$692,'Infos Relatório'!BQ$1,'Faturamento SP3'!$T$2:$T$692,"Sim")+SUMIFS('Faturamento SP3'!$P$2:$P$692,'Faturamento SP3'!$D$2:$D$692,'Infos Relatório'!$B$84,'Faturamento SP3'!$E$2:$E$692,'Infos Relatório'!$B156,'Faturamento SP3'!$Z$2:$Z$692,'Infos Relatório'!BQ$1,'Faturamento SP3'!$T$2:$T$692,"Sim")</f>
        <v>0</v>
      </c>
      <c r="BU156" s="27" t="e">
        <f t="shared" si="60"/>
        <v>#DIV/0!</v>
      </c>
      <c r="BV156" s="24">
        <f>SUMIFS('Faturamento SP3'!$H$2:$H$692,'Faturamento SP3'!$D$2:$D$692,'Infos Relatório'!$B$84,'Faturamento SP3'!$E$2:$E$692,'Infos Relatório'!$B156,'Faturamento SP3'!$Z$2:$Z$692,'Infos Relatório'!BQ$1)</f>
        <v>0</v>
      </c>
    </row>
    <row r="157" spans="2:74">
      <c r="B157" s="17" t="s">
        <v>79</v>
      </c>
      <c r="C157" s="23">
        <f>COUNTIFS('Faturamento SP3'!$D$2:$D$692,'Infos Relatório'!$B$84,'Faturamento SP3'!$E$2:$E$692,'Infos Relatório'!$B157,'Faturamento SP3'!$Z$2:$Z$692,'Infos Relatório'!C$1)</f>
        <v>0</v>
      </c>
      <c r="D157" s="13">
        <f>SUMIFS('Faturamento SP3'!$G$2:$G$692,'Faturamento SP3'!$D$2:$D$692,'Infos Relatório'!$B$84,'Faturamento SP3'!$E$2:$E$692,'Infos Relatório'!$B157,'Faturamento SP3'!$Z$2:$Z$692,'Infos Relatório'!C$1)</f>
        <v>0</v>
      </c>
      <c r="E157" s="13">
        <f>SUMIFS('Faturamento SP3'!$J$2:$J$692,'Faturamento SP3'!$D$2:$D$692,'Infos Relatório'!$B$84,'Faturamento SP3'!$E$2:$E$692,'Infos Relatório'!$B157,'Faturamento SP3'!$Z$2:$Z$692,'Infos Relatório'!C$1)</f>
        <v>0</v>
      </c>
      <c r="F157" s="14">
        <f>SUMIFS('Faturamento SP3'!$O$2:$O$692,'Faturamento SP3'!$D$2:$D$692,'Infos Relatório'!$B$84,'Faturamento SP3'!$E$2:$E$692,'Infos Relatório'!$B157,'Faturamento SP3'!$Z$2:$Z$692,'Infos Relatório'!C$1,'Faturamento SP3'!$T$2:$T$692,"Sim")+SUMIFS('Faturamento SP3'!$P$2:$P$692,'Faturamento SP3'!$D$2:$D$692,'Infos Relatório'!$B$84,'Faturamento SP3'!$E$2:$E$692,'Infos Relatório'!$B157,'Faturamento SP3'!$Z$2:$Z$692,'Infos Relatório'!C$1,'Faturamento SP3'!$T$2:$T$692,"Sim")</f>
        <v>0</v>
      </c>
      <c r="G157" s="27" t="e">
        <f t="shared" si="49"/>
        <v>#DIV/0!</v>
      </c>
      <c r="H157" s="24">
        <f>SUMIFS('Faturamento SP3'!$H$2:$H$692,'Faturamento SP3'!$D$2:$D$692,'Infos Relatório'!$B$84,'Faturamento SP3'!$E$2:$E$692,'Infos Relatório'!$B157,'Faturamento SP3'!$Z$2:$Z$692,'Infos Relatório'!C$1)</f>
        <v>0</v>
      </c>
      <c r="I157" s="23">
        <f>COUNTIFS('Faturamento SP3'!$D$2:$D$692,'Infos Relatório'!$B$84,'Faturamento SP3'!$E$2:$E$692,'Infos Relatório'!$B157,'Faturamento SP3'!$Z$2:$Z$692,'Infos Relatório'!I$1)</f>
        <v>0</v>
      </c>
      <c r="J157" s="13">
        <f>SUMIFS('Faturamento SP3'!$G$2:$G$692,'Faturamento SP3'!$D$2:$D$692,'Infos Relatório'!$B$84,'Faturamento SP3'!$E$2:$E$692,'Infos Relatório'!$B157,'Faturamento SP3'!$Z$2:$Z$692,'Infos Relatório'!I$1)</f>
        <v>0</v>
      </c>
      <c r="K157" s="13">
        <f>SUMIFS('Faturamento SP3'!$J$2:$J$692,'Faturamento SP3'!$D$2:$D$692,'Infos Relatório'!$B$84,'Faturamento SP3'!$E$2:$E$692,'Infos Relatório'!$B157,'Faturamento SP3'!$Z$2:$Z$692,'Infos Relatório'!I$1)</f>
        <v>0</v>
      </c>
      <c r="L157" s="14">
        <f>SUMIFS('Faturamento SP3'!$O$2:$O$692,'Faturamento SP3'!$D$2:$D$692,'Infos Relatório'!$B$84,'Faturamento SP3'!$E$2:$E$692,'Infos Relatório'!$B157,'Faturamento SP3'!$Z$2:$Z$692,'Infos Relatório'!I$1,'Faturamento SP3'!$T$2:$T$692,"Sim")+SUMIFS('Faturamento SP3'!$P$2:$P$692,'Faturamento SP3'!$D$2:$D$692,'Infos Relatório'!$B$84,'Faturamento SP3'!$E$2:$E$692,'Infos Relatório'!$B157,'Faturamento SP3'!$Z$2:$Z$692,'Infos Relatório'!I$1,'Faturamento SP3'!$T$2:$T$692,"Sim")</f>
        <v>0</v>
      </c>
      <c r="M157" s="27" t="e">
        <f t="shared" si="50"/>
        <v>#DIV/0!</v>
      </c>
      <c r="N157" s="24">
        <f>SUMIFS('Faturamento SP3'!$H$2:$H$692,'Faturamento SP3'!$D$2:$D$692,'Infos Relatório'!$B$84,'Faturamento SP3'!$E$2:$E$692,'Infos Relatório'!$B157,'Faturamento SP3'!$Z$2:$Z$692,'Infos Relatório'!I$1)</f>
        <v>0</v>
      </c>
      <c r="O157" s="23">
        <f>COUNTIFS('Faturamento SP3'!$D$2:$D$692,'Infos Relatório'!$B$84,'Faturamento SP3'!$E$2:$E$692,'Infos Relatório'!$B157,'Faturamento SP3'!$Z$2:$Z$692,'Infos Relatório'!O$1)</f>
        <v>0</v>
      </c>
      <c r="P157" s="13">
        <f>SUMIFS('Faturamento SP3'!$G$2:$G$692,'Faturamento SP3'!$D$2:$D$692,'Infos Relatório'!$B$84,'Faturamento SP3'!$E$2:$E$692,'Infos Relatório'!$B157,'Faturamento SP3'!$Z$2:$Z$692,'Infos Relatório'!O$1)</f>
        <v>0</v>
      </c>
      <c r="Q157" s="13">
        <f>SUMIFS('Faturamento SP3'!$J$2:$J$692,'Faturamento SP3'!$D$2:$D$692,'Infos Relatório'!$B$84,'Faturamento SP3'!$E$2:$E$692,'Infos Relatório'!$B157,'Faturamento SP3'!$Z$2:$Z$692,'Infos Relatório'!O$1)</f>
        <v>0</v>
      </c>
      <c r="R157" s="14">
        <f>SUMIFS('Faturamento SP3'!$O$2:$O$692,'Faturamento SP3'!$D$2:$D$692,'Infos Relatório'!$B$84,'Faturamento SP3'!$E$2:$E$692,'Infos Relatório'!$B157,'Faturamento SP3'!$Z$2:$Z$692,'Infos Relatório'!O$1,'Faturamento SP3'!$T$2:$T$692,"Sim")+SUMIFS('Faturamento SP3'!$P$2:$P$692,'Faturamento SP3'!$D$2:$D$692,'Infos Relatório'!$B$84,'Faturamento SP3'!$E$2:$E$692,'Infos Relatório'!$B157,'Faturamento SP3'!$Z$2:$Z$692,'Infos Relatório'!O$1,'Faturamento SP3'!$T$2:$T$692,"Sim")</f>
        <v>0</v>
      </c>
      <c r="S157" s="27" t="e">
        <f t="shared" si="51"/>
        <v>#DIV/0!</v>
      </c>
      <c r="T157" s="24">
        <f>SUMIFS('Faturamento SP3'!$H$2:$H$692,'Faturamento SP3'!$D$2:$D$692,'Infos Relatório'!$B$84,'Faturamento SP3'!$E$2:$E$692,'Infos Relatório'!$B157,'Faturamento SP3'!$Z$2:$Z$692,'Infos Relatório'!O$1)</f>
        <v>0</v>
      </c>
      <c r="U157" s="23">
        <f>COUNTIFS('Faturamento SP3'!$D$2:$D$692,'Infos Relatório'!$B$84,'Faturamento SP3'!$E$2:$E$692,'Infos Relatório'!$B157,'Faturamento SP3'!$Z$2:$Z$692,'Infos Relatório'!U$1)</f>
        <v>0</v>
      </c>
      <c r="V157" s="13">
        <f>SUMIFS('Faturamento SP3'!$G$2:$G$692,'Faturamento SP3'!$D$2:$D$692,'Infos Relatório'!$B$84,'Faturamento SP3'!$E$2:$E$692,'Infos Relatório'!$B157,'Faturamento SP3'!$Z$2:$Z$692,'Infos Relatório'!U$1)</f>
        <v>0</v>
      </c>
      <c r="W157" s="13">
        <f>SUMIFS('Faturamento SP3'!$J$2:$J$692,'Faturamento SP3'!$D$2:$D$692,'Infos Relatório'!$B$84,'Faturamento SP3'!$E$2:$E$692,'Infos Relatório'!$B157,'Faturamento SP3'!$Z$2:$Z$692,'Infos Relatório'!U$1)</f>
        <v>0</v>
      </c>
      <c r="X157" s="14">
        <f>SUMIFS('Faturamento SP3'!$O$2:$O$692,'Faturamento SP3'!$D$2:$D$692,'Infos Relatório'!$B$84,'Faturamento SP3'!$E$2:$E$692,'Infos Relatório'!$B157,'Faturamento SP3'!$Z$2:$Z$692,'Infos Relatório'!U$1,'Faturamento SP3'!$T$2:$T$692,"Sim")+SUMIFS('Faturamento SP3'!$P$2:$P$692,'Faturamento SP3'!$D$2:$D$692,'Infos Relatório'!$B$84,'Faturamento SP3'!$E$2:$E$692,'Infos Relatório'!$B157,'Faturamento SP3'!$Z$2:$Z$692,'Infos Relatório'!U$1,'Faturamento SP3'!$T$2:$T$692,"Sim")</f>
        <v>0</v>
      </c>
      <c r="Y157" s="27" t="e">
        <f t="shared" si="52"/>
        <v>#DIV/0!</v>
      </c>
      <c r="Z157" s="24">
        <f>SUMIFS('Faturamento SP3'!$H$2:$H$692,'Faturamento SP3'!$D$2:$D$692,'Infos Relatório'!$B$84,'Faturamento SP3'!$E$2:$E$692,'Infos Relatório'!$B157,'Faturamento SP3'!$Z$2:$Z$692,'Infos Relatório'!U$1)</f>
        <v>0</v>
      </c>
      <c r="AA157" s="23">
        <f>COUNTIFS('Faturamento SP3'!$D$2:$D$692,'Infos Relatório'!$B$84,'Faturamento SP3'!$E$2:$E$692,'Infos Relatório'!$B157,'Faturamento SP3'!$Z$2:$Z$692,'Infos Relatório'!AA$1)</f>
        <v>0</v>
      </c>
      <c r="AB157" s="13">
        <f>SUMIFS('Faturamento SP3'!$G$2:$G$692,'Faturamento SP3'!$D$2:$D$692,'Infos Relatório'!$B$84,'Faturamento SP3'!$E$2:$E$692,'Infos Relatório'!$B157,'Faturamento SP3'!$Z$2:$Z$692,'Infos Relatório'!AA$1)</f>
        <v>0</v>
      </c>
      <c r="AC157" s="13">
        <f>SUMIFS('Faturamento SP3'!$J$2:$J$692,'Faturamento SP3'!$D$2:$D$692,'Infos Relatório'!$B$84,'Faturamento SP3'!$E$2:$E$692,'Infos Relatório'!$B157,'Faturamento SP3'!$Z$2:$Z$692,'Infos Relatório'!AA$1)</f>
        <v>0</v>
      </c>
      <c r="AD157" s="14">
        <f>SUMIFS('Faturamento SP3'!$O$2:$O$692,'Faturamento SP3'!$D$2:$D$692,'Infos Relatório'!$B$84,'Faturamento SP3'!$E$2:$E$692,'Infos Relatório'!$B157,'Faturamento SP3'!$Z$2:$Z$692,'Infos Relatório'!AA$1,'Faturamento SP3'!$T$2:$T$692,"Sim")+SUMIFS('Faturamento SP3'!$P$2:$P$692,'Faturamento SP3'!$D$2:$D$692,'Infos Relatório'!$B$84,'Faturamento SP3'!$E$2:$E$692,'Infos Relatório'!$B157,'Faturamento SP3'!$Z$2:$Z$692,'Infos Relatório'!AA$1,'Faturamento SP3'!$T$2:$T$692,"Sim")</f>
        <v>0</v>
      </c>
      <c r="AE157" s="27" t="e">
        <f t="shared" si="53"/>
        <v>#DIV/0!</v>
      </c>
      <c r="AF157" s="24">
        <f>SUMIFS('Faturamento SP3'!$H$2:$H$692,'Faturamento SP3'!$D$2:$D$692,'Infos Relatório'!$B$84,'Faturamento SP3'!$E$2:$E$692,'Infos Relatório'!$B157,'Faturamento SP3'!$Z$2:$Z$692,'Infos Relatório'!AA$1)</f>
        <v>0</v>
      </c>
      <c r="AG157" s="23">
        <f>COUNTIFS('Faturamento SP3'!$D$2:$D$692,'Infos Relatório'!$B$84,'Faturamento SP3'!$E$2:$E$692,'Infos Relatório'!$B157,'Faturamento SP3'!$Z$2:$Z$692,'Infos Relatório'!AG$1)</f>
        <v>0</v>
      </c>
      <c r="AH157" s="13">
        <f>SUMIFS('Faturamento SP3'!$G$2:$G$692,'Faturamento SP3'!$D$2:$D$692,'Infos Relatório'!$B$84,'Faturamento SP3'!$E$2:$E$692,'Infos Relatório'!$B157,'Faturamento SP3'!$Z$2:$Z$692,'Infos Relatório'!AG$1)</f>
        <v>0</v>
      </c>
      <c r="AI157" s="13">
        <f>SUMIFS('Faturamento SP3'!$J$2:$J$692,'Faturamento SP3'!$D$2:$D$692,'Infos Relatório'!$B$84,'Faturamento SP3'!$E$2:$E$692,'Infos Relatório'!$B157,'Faturamento SP3'!$Z$2:$Z$692,'Infos Relatório'!AG$1)</f>
        <v>0</v>
      </c>
      <c r="AJ157" s="14">
        <f>SUMIFS('Faturamento SP3'!$O$2:$O$692,'Faturamento SP3'!$D$2:$D$692,'Infos Relatório'!$B$84,'Faturamento SP3'!$E$2:$E$692,'Infos Relatório'!$B157,'Faturamento SP3'!$Z$2:$Z$692,'Infos Relatório'!AG$1,'Faturamento SP3'!$T$2:$T$692,"Sim")+SUMIFS('Faturamento SP3'!$P$2:$P$692,'Faturamento SP3'!$D$2:$D$692,'Infos Relatório'!$B$84,'Faturamento SP3'!$E$2:$E$692,'Infos Relatório'!$B157,'Faturamento SP3'!$Z$2:$Z$692,'Infos Relatório'!AG$1,'Faturamento SP3'!$T$2:$T$692,"Sim")</f>
        <v>0</v>
      </c>
      <c r="AK157" s="27" t="e">
        <f t="shared" si="54"/>
        <v>#DIV/0!</v>
      </c>
      <c r="AL157" s="24">
        <f>SUMIFS('Faturamento SP3'!$H$2:$H$692,'Faturamento SP3'!$D$2:$D$692,'Infos Relatório'!$B$84,'Faturamento SP3'!$E$2:$E$692,'Infos Relatório'!$B157,'Faturamento SP3'!$Z$2:$Z$692,'Infos Relatório'!AG$1)</f>
        <v>0</v>
      </c>
      <c r="AM157" s="23">
        <f>COUNTIFS('Faturamento SP3'!$D$2:$D$692,'Infos Relatório'!$B$84,'Faturamento SP3'!$E$2:$E$692,'Infos Relatório'!$B157,'Faturamento SP3'!$Z$2:$Z$692,'Infos Relatório'!AM$1)</f>
        <v>0</v>
      </c>
      <c r="AN157" s="13">
        <f>SUMIFS('Faturamento SP3'!$G$2:$G$692,'Faturamento SP3'!$D$2:$D$692,'Infos Relatório'!$B$84,'Faturamento SP3'!$E$2:$E$692,'Infos Relatório'!$B157,'Faturamento SP3'!$Z$2:$Z$692,'Infos Relatório'!AM$1)</f>
        <v>0</v>
      </c>
      <c r="AO157" s="13">
        <f>SUMIFS('Faturamento SP3'!$J$2:$J$692,'Faturamento SP3'!$D$2:$D$692,'Infos Relatório'!$B$84,'Faturamento SP3'!$E$2:$E$692,'Infos Relatório'!$B157,'Faturamento SP3'!$Z$2:$Z$692,'Infos Relatório'!AM$1)</f>
        <v>0</v>
      </c>
      <c r="AP157" s="14">
        <f>SUMIFS('Faturamento SP3'!$O$2:$O$692,'Faturamento SP3'!$D$2:$D$692,'Infos Relatório'!$B$84,'Faturamento SP3'!$E$2:$E$692,'Infos Relatório'!$B157,'Faturamento SP3'!$Z$2:$Z$692,'Infos Relatório'!AM$1,'Faturamento SP3'!$T$2:$T$692,"Sim")+SUMIFS('Faturamento SP3'!$P$2:$P$692,'Faturamento SP3'!$D$2:$D$692,'Infos Relatório'!$B$84,'Faturamento SP3'!$E$2:$E$692,'Infos Relatório'!$B157,'Faturamento SP3'!$Z$2:$Z$692,'Infos Relatório'!AM$1,'Faturamento SP3'!$T$2:$T$692,"Sim")</f>
        <v>0</v>
      </c>
      <c r="AQ157" s="27" t="e">
        <f t="shared" si="55"/>
        <v>#DIV/0!</v>
      </c>
      <c r="AR157" s="24">
        <f>SUMIFS('Faturamento SP3'!$H$2:$H$692,'Faturamento SP3'!$D$2:$D$692,'Infos Relatório'!$B$84,'Faturamento SP3'!$E$2:$E$692,'Infos Relatório'!$B157,'Faturamento SP3'!$Z$2:$Z$692,'Infos Relatório'!AM$1)</f>
        <v>0</v>
      </c>
      <c r="AS157" s="23">
        <f>COUNTIFS('Faturamento SP3'!$D$2:$D$692,'Infos Relatório'!$B$84,'Faturamento SP3'!$E$2:$E$692,'Infos Relatório'!$B157,'Faturamento SP3'!$Z$2:$Z$692,'Infos Relatório'!AS$1)</f>
        <v>0</v>
      </c>
      <c r="AT157" s="13">
        <f>SUMIFS('Faturamento SP3'!$G$2:$G$692,'Faturamento SP3'!$D$2:$D$692,'Infos Relatório'!$B$84,'Faturamento SP3'!$E$2:$E$692,'Infos Relatório'!$B157,'Faturamento SP3'!$Z$2:$Z$692,'Infos Relatório'!AS$1)</f>
        <v>0</v>
      </c>
      <c r="AU157" s="13">
        <f>SUMIFS('Faturamento SP3'!$J$2:$J$692,'Faturamento SP3'!$D$2:$D$692,'Infos Relatório'!$B$84,'Faturamento SP3'!$E$2:$E$692,'Infos Relatório'!$B157,'Faturamento SP3'!$Z$2:$Z$692,'Infos Relatório'!AS$1)</f>
        <v>0</v>
      </c>
      <c r="AV157" s="14">
        <f>SUMIFS('Faturamento SP3'!$O$2:$O$692,'Faturamento SP3'!$D$2:$D$692,'Infos Relatório'!$B$84,'Faturamento SP3'!$E$2:$E$692,'Infos Relatório'!$B157,'Faturamento SP3'!$Z$2:$Z$692,'Infos Relatório'!AS$1,'Faturamento SP3'!$T$2:$T$692,"Sim")+SUMIFS('Faturamento SP3'!$P$2:$P$692,'Faturamento SP3'!$D$2:$D$692,'Infos Relatório'!$B$84,'Faturamento SP3'!$E$2:$E$692,'Infos Relatório'!$B157,'Faturamento SP3'!$Z$2:$Z$692,'Infos Relatório'!AS$1,'Faturamento SP3'!$T$2:$T$692,"Sim")</f>
        <v>0</v>
      </c>
      <c r="AW157" s="27" t="e">
        <f t="shared" si="56"/>
        <v>#DIV/0!</v>
      </c>
      <c r="AX157" s="24">
        <f>SUMIFS('Faturamento SP3'!$H$2:$H$692,'Faturamento SP3'!$D$2:$D$692,'Infos Relatório'!$B$84,'Faturamento SP3'!$E$2:$E$692,'Infos Relatório'!$B157,'Faturamento SP3'!$Z$2:$Z$692,'Infos Relatório'!AS$1)</f>
        <v>0</v>
      </c>
      <c r="AY157" s="23">
        <f>COUNTIFS('Faturamento SP3'!$D$2:$D$692,'Infos Relatório'!$B$84,'Faturamento SP3'!$E$2:$E$692,'Infos Relatório'!$B157,'Faturamento SP3'!$Z$2:$Z$692,'Infos Relatório'!AY$1)</f>
        <v>0</v>
      </c>
      <c r="AZ157" s="13">
        <f>SUMIFS('Faturamento SP3'!$G$2:$G$692,'Faturamento SP3'!$D$2:$D$692,'Infos Relatório'!$B$84,'Faturamento SP3'!$E$2:$E$692,'Infos Relatório'!$B157,'Faturamento SP3'!$Z$2:$Z$692,'Infos Relatório'!AY$1)</f>
        <v>0</v>
      </c>
      <c r="BA157" s="13">
        <f>SUMIFS('Faturamento SP3'!$J$2:$J$692,'Faturamento SP3'!$D$2:$D$692,'Infos Relatório'!$B$84,'Faturamento SP3'!$E$2:$E$692,'Infos Relatório'!$B157,'Faturamento SP3'!$Z$2:$Z$692,'Infos Relatório'!AY$1)</f>
        <v>0</v>
      </c>
      <c r="BB157" s="14">
        <f>SUMIFS('Faturamento SP3'!$O$2:$O$692,'Faturamento SP3'!$D$2:$D$692,'Infos Relatório'!$B$84,'Faturamento SP3'!$E$2:$E$692,'Infos Relatório'!$B157,'Faturamento SP3'!$Z$2:$Z$692,'Infos Relatório'!AY$1,'Faturamento SP3'!$T$2:$T$692,"Sim")+SUMIFS('Faturamento SP3'!$P$2:$P$692,'Faturamento SP3'!$D$2:$D$692,'Infos Relatório'!$B$84,'Faturamento SP3'!$E$2:$E$692,'Infos Relatório'!$B157,'Faturamento SP3'!$Z$2:$Z$692,'Infos Relatório'!AY$1,'Faturamento SP3'!$T$2:$T$692,"Sim")</f>
        <v>0</v>
      </c>
      <c r="BC157" s="27" t="e">
        <f t="shared" si="57"/>
        <v>#DIV/0!</v>
      </c>
      <c r="BD157" s="24">
        <f>SUMIFS('Faturamento SP3'!$H$2:$H$692,'Faturamento SP3'!$D$2:$D$692,'Infos Relatório'!$B$84,'Faturamento SP3'!$E$2:$E$692,'Infos Relatório'!$B157,'Faturamento SP3'!$Z$2:$Z$692,'Infos Relatório'!AY$1)</f>
        <v>0</v>
      </c>
      <c r="BE157" s="23">
        <f>COUNTIFS('Faturamento SP3'!$D$2:$D$692,'Infos Relatório'!$B$84,'Faturamento SP3'!$E$2:$E$692,'Infos Relatório'!$B157,'Faturamento SP3'!$Z$2:$Z$692,'Infos Relatório'!BE$1)</f>
        <v>0</v>
      </c>
      <c r="BF157" s="13">
        <f>SUMIFS('Faturamento SP3'!$G$2:$G$692,'Faturamento SP3'!$D$2:$D$692,'Infos Relatório'!$B$84,'Faturamento SP3'!$E$2:$E$692,'Infos Relatório'!$B157,'Faturamento SP3'!$Z$2:$Z$692,'Infos Relatório'!BE$1)</f>
        <v>0</v>
      </c>
      <c r="BG157" s="13">
        <f>SUMIFS('Faturamento SP3'!$J$2:$J$692,'Faturamento SP3'!$D$2:$D$692,'Infos Relatório'!$B$84,'Faturamento SP3'!$E$2:$E$692,'Infos Relatório'!$B157,'Faturamento SP3'!$Z$2:$Z$692,'Infos Relatório'!BE$1)</f>
        <v>0</v>
      </c>
      <c r="BH157" s="14">
        <f>SUMIFS('Faturamento SP3'!$O$2:$O$692,'Faturamento SP3'!$D$2:$D$692,'Infos Relatório'!$B$84,'Faturamento SP3'!$E$2:$E$692,'Infos Relatório'!$B157,'Faturamento SP3'!$Z$2:$Z$692,'Infos Relatório'!BE$1,'Faturamento SP3'!$T$2:$T$692,"Sim")+SUMIFS('Faturamento SP3'!$P$2:$P$692,'Faturamento SP3'!$D$2:$D$692,'Infos Relatório'!$B$84,'Faturamento SP3'!$E$2:$E$692,'Infos Relatório'!$B157,'Faturamento SP3'!$Z$2:$Z$692,'Infos Relatório'!BE$1,'Faturamento SP3'!$T$2:$T$692,"Sim")</f>
        <v>0</v>
      </c>
      <c r="BI157" s="27" t="e">
        <f t="shared" si="58"/>
        <v>#DIV/0!</v>
      </c>
      <c r="BJ157" s="24">
        <f>SUMIFS('Faturamento SP3'!$H$2:$H$692,'Faturamento SP3'!$D$2:$D$692,'Infos Relatório'!$B$84,'Faturamento SP3'!$E$2:$E$692,'Infos Relatório'!$B157,'Faturamento SP3'!$Z$2:$Z$692,'Infos Relatório'!BE$1)</f>
        <v>0</v>
      </c>
      <c r="BK157" s="23">
        <f>COUNTIFS('Faturamento SP3'!$D$2:$D$692,'Infos Relatório'!$B$84,'Faturamento SP3'!$E$2:$E$692,'Infos Relatório'!$B157,'Faturamento SP3'!$Z$2:$Z$692,'Infos Relatório'!BK$1)</f>
        <v>0</v>
      </c>
      <c r="BL157" s="13">
        <f>SUMIFS('Faturamento SP3'!$G$2:$G$692,'Faturamento SP3'!$D$2:$D$692,'Infos Relatório'!$B$84,'Faturamento SP3'!$E$2:$E$692,'Infos Relatório'!$B157,'Faturamento SP3'!$Z$2:$Z$692,'Infos Relatório'!BK$1)</f>
        <v>0</v>
      </c>
      <c r="BM157" s="13">
        <f>SUMIFS('Faturamento SP3'!$J$2:$J$692,'Faturamento SP3'!$D$2:$D$692,'Infos Relatório'!$B$84,'Faturamento SP3'!$E$2:$E$692,'Infos Relatório'!$B157,'Faturamento SP3'!$Z$2:$Z$692,'Infos Relatório'!BK$1)</f>
        <v>0</v>
      </c>
      <c r="BN157" s="14">
        <f>SUMIFS('Faturamento SP3'!$O$2:$O$692,'Faturamento SP3'!$D$2:$D$692,'Infos Relatório'!$B$84,'Faturamento SP3'!$E$2:$E$692,'Infos Relatório'!$B157,'Faturamento SP3'!$Z$2:$Z$692,'Infos Relatório'!BK$1,'Faturamento SP3'!$T$2:$T$692,"Sim")+SUMIFS('Faturamento SP3'!$P$2:$P$692,'Faturamento SP3'!$D$2:$D$692,'Infos Relatório'!$B$84,'Faturamento SP3'!$E$2:$E$692,'Infos Relatório'!$B157,'Faturamento SP3'!$Z$2:$Z$692,'Infos Relatório'!BK$1,'Faturamento SP3'!$T$2:$T$692,"Sim")</f>
        <v>0</v>
      </c>
      <c r="BO157" s="27" t="e">
        <f t="shared" si="59"/>
        <v>#DIV/0!</v>
      </c>
      <c r="BP157" s="24">
        <f>SUMIFS('Faturamento SP3'!$H$2:$H$692,'Faturamento SP3'!$D$2:$D$692,'Infos Relatório'!$B$84,'Faturamento SP3'!$E$2:$E$692,'Infos Relatório'!$B157,'Faturamento SP3'!$Z$2:$Z$692,'Infos Relatório'!BK$1)</f>
        <v>0</v>
      </c>
      <c r="BQ157" s="23">
        <f>COUNTIFS('Faturamento SP3'!$D$2:$D$692,'Infos Relatório'!$B$84,'Faturamento SP3'!$E$2:$E$692,'Infos Relatório'!$B157,'Faturamento SP3'!$Z$2:$Z$692,'Infos Relatório'!BQ$1)</f>
        <v>0</v>
      </c>
      <c r="BR157" s="13">
        <f>SUMIFS('Faturamento SP3'!$G$2:$G$692,'Faturamento SP3'!$D$2:$D$692,'Infos Relatório'!$B$84,'Faturamento SP3'!$E$2:$E$692,'Infos Relatório'!$B157,'Faturamento SP3'!$Z$2:$Z$692,'Infos Relatório'!BQ$1)</f>
        <v>0</v>
      </c>
      <c r="BS157" s="13">
        <f>SUMIFS('Faturamento SP3'!$J$2:$J$692,'Faturamento SP3'!$D$2:$D$692,'Infos Relatório'!$B$84,'Faturamento SP3'!$E$2:$E$692,'Infos Relatório'!$B157,'Faturamento SP3'!$Z$2:$Z$692,'Infos Relatório'!BQ$1)</f>
        <v>0</v>
      </c>
      <c r="BT157" s="14">
        <f>SUMIFS('Faturamento SP3'!$O$2:$O$692,'Faturamento SP3'!$D$2:$D$692,'Infos Relatório'!$B$84,'Faturamento SP3'!$E$2:$E$692,'Infos Relatório'!$B157,'Faturamento SP3'!$Z$2:$Z$692,'Infos Relatório'!BQ$1,'Faturamento SP3'!$T$2:$T$692,"Sim")+SUMIFS('Faturamento SP3'!$P$2:$P$692,'Faturamento SP3'!$D$2:$D$692,'Infos Relatório'!$B$84,'Faturamento SP3'!$E$2:$E$692,'Infos Relatório'!$B157,'Faturamento SP3'!$Z$2:$Z$692,'Infos Relatório'!BQ$1,'Faturamento SP3'!$T$2:$T$692,"Sim")</f>
        <v>0</v>
      </c>
      <c r="BU157" s="27" t="e">
        <f t="shared" si="60"/>
        <v>#DIV/0!</v>
      </c>
      <c r="BV157" s="24">
        <f>SUMIFS('Faturamento SP3'!$H$2:$H$692,'Faturamento SP3'!$D$2:$D$692,'Infos Relatório'!$B$84,'Faturamento SP3'!$E$2:$E$692,'Infos Relatório'!$B157,'Faturamento SP3'!$Z$2:$Z$692,'Infos Relatório'!BQ$1)</f>
        <v>0</v>
      </c>
    </row>
    <row r="158" spans="2:74">
      <c r="B158" s="17" t="s">
        <v>80</v>
      </c>
      <c r="C158" s="23">
        <f>COUNTIFS('Faturamento SP3'!$D$2:$D$692,'Infos Relatório'!$B$84,'Faturamento SP3'!$E$2:$E$692,'Infos Relatório'!$B158,'Faturamento SP3'!$Z$2:$Z$692,'Infos Relatório'!C$1)</f>
        <v>0</v>
      </c>
      <c r="D158" s="13">
        <f>SUMIFS('Faturamento SP3'!$G$2:$G$692,'Faturamento SP3'!$D$2:$D$692,'Infos Relatório'!$B$84,'Faturamento SP3'!$E$2:$E$692,'Infos Relatório'!$B158,'Faturamento SP3'!$Z$2:$Z$692,'Infos Relatório'!C$1)</f>
        <v>0</v>
      </c>
      <c r="E158" s="13">
        <f>SUMIFS('Faturamento SP3'!$J$2:$J$692,'Faturamento SP3'!$D$2:$D$692,'Infos Relatório'!$B$84,'Faturamento SP3'!$E$2:$E$692,'Infos Relatório'!$B158,'Faturamento SP3'!$Z$2:$Z$692,'Infos Relatório'!C$1)</f>
        <v>0</v>
      </c>
      <c r="F158" s="14">
        <f>SUMIFS('Faturamento SP3'!$O$2:$O$692,'Faturamento SP3'!$D$2:$D$692,'Infos Relatório'!$B$84,'Faturamento SP3'!$E$2:$E$692,'Infos Relatório'!$B158,'Faturamento SP3'!$Z$2:$Z$692,'Infos Relatório'!C$1,'Faturamento SP3'!$T$2:$T$692,"Sim")+SUMIFS('Faturamento SP3'!$P$2:$P$692,'Faturamento SP3'!$D$2:$D$692,'Infos Relatório'!$B$84,'Faturamento SP3'!$E$2:$E$692,'Infos Relatório'!$B158,'Faturamento SP3'!$Z$2:$Z$692,'Infos Relatório'!C$1,'Faturamento SP3'!$T$2:$T$692,"Sim")</f>
        <v>0</v>
      </c>
      <c r="G158" s="27" t="e">
        <f t="shared" si="49"/>
        <v>#DIV/0!</v>
      </c>
      <c r="H158" s="24">
        <f>SUMIFS('Faturamento SP3'!$H$2:$H$692,'Faturamento SP3'!$D$2:$D$692,'Infos Relatório'!$B$84,'Faturamento SP3'!$E$2:$E$692,'Infos Relatório'!$B158,'Faturamento SP3'!$Z$2:$Z$692,'Infos Relatório'!C$1)</f>
        <v>0</v>
      </c>
      <c r="I158" s="23">
        <f>COUNTIFS('Faturamento SP3'!$D$2:$D$692,'Infos Relatório'!$B$84,'Faturamento SP3'!$E$2:$E$692,'Infos Relatório'!$B158,'Faturamento SP3'!$Z$2:$Z$692,'Infos Relatório'!I$1)</f>
        <v>0</v>
      </c>
      <c r="J158" s="13">
        <f>SUMIFS('Faturamento SP3'!$G$2:$G$692,'Faturamento SP3'!$D$2:$D$692,'Infos Relatório'!$B$84,'Faturamento SP3'!$E$2:$E$692,'Infos Relatório'!$B158,'Faturamento SP3'!$Z$2:$Z$692,'Infos Relatório'!I$1)</f>
        <v>0</v>
      </c>
      <c r="K158" s="13">
        <f>SUMIFS('Faturamento SP3'!$J$2:$J$692,'Faturamento SP3'!$D$2:$D$692,'Infos Relatório'!$B$84,'Faturamento SP3'!$E$2:$E$692,'Infos Relatório'!$B158,'Faturamento SP3'!$Z$2:$Z$692,'Infos Relatório'!I$1)</f>
        <v>0</v>
      </c>
      <c r="L158" s="14">
        <f>SUMIFS('Faturamento SP3'!$O$2:$O$692,'Faturamento SP3'!$D$2:$D$692,'Infos Relatório'!$B$84,'Faturamento SP3'!$E$2:$E$692,'Infos Relatório'!$B158,'Faturamento SP3'!$Z$2:$Z$692,'Infos Relatório'!I$1,'Faturamento SP3'!$T$2:$T$692,"Sim")+SUMIFS('Faturamento SP3'!$P$2:$P$692,'Faturamento SP3'!$D$2:$D$692,'Infos Relatório'!$B$84,'Faturamento SP3'!$E$2:$E$692,'Infos Relatório'!$B158,'Faturamento SP3'!$Z$2:$Z$692,'Infos Relatório'!I$1,'Faturamento SP3'!$T$2:$T$692,"Sim")</f>
        <v>0</v>
      </c>
      <c r="M158" s="27" t="e">
        <f t="shared" si="50"/>
        <v>#DIV/0!</v>
      </c>
      <c r="N158" s="24">
        <f>SUMIFS('Faturamento SP3'!$H$2:$H$692,'Faturamento SP3'!$D$2:$D$692,'Infos Relatório'!$B$84,'Faturamento SP3'!$E$2:$E$692,'Infos Relatório'!$B158,'Faturamento SP3'!$Z$2:$Z$692,'Infos Relatório'!I$1)</f>
        <v>0</v>
      </c>
      <c r="O158" s="23">
        <f>COUNTIFS('Faturamento SP3'!$D$2:$D$692,'Infos Relatório'!$B$84,'Faturamento SP3'!$E$2:$E$692,'Infos Relatório'!$B158,'Faturamento SP3'!$Z$2:$Z$692,'Infos Relatório'!O$1)</f>
        <v>0</v>
      </c>
      <c r="P158" s="13">
        <f>SUMIFS('Faturamento SP3'!$G$2:$G$692,'Faturamento SP3'!$D$2:$D$692,'Infos Relatório'!$B$84,'Faturamento SP3'!$E$2:$E$692,'Infos Relatório'!$B158,'Faturamento SP3'!$Z$2:$Z$692,'Infos Relatório'!O$1)</f>
        <v>0</v>
      </c>
      <c r="Q158" s="13">
        <f>SUMIFS('Faturamento SP3'!$J$2:$J$692,'Faturamento SP3'!$D$2:$D$692,'Infos Relatório'!$B$84,'Faturamento SP3'!$E$2:$E$692,'Infos Relatório'!$B158,'Faturamento SP3'!$Z$2:$Z$692,'Infos Relatório'!O$1)</f>
        <v>0</v>
      </c>
      <c r="R158" s="14">
        <f>SUMIFS('Faturamento SP3'!$O$2:$O$692,'Faturamento SP3'!$D$2:$D$692,'Infos Relatório'!$B$84,'Faturamento SP3'!$E$2:$E$692,'Infos Relatório'!$B158,'Faturamento SP3'!$Z$2:$Z$692,'Infos Relatório'!O$1,'Faturamento SP3'!$T$2:$T$692,"Sim")+SUMIFS('Faturamento SP3'!$P$2:$P$692,'Faturamento SP3'!$D$2:$D$692,'Infos Relatório'!$B$84,'Faturamento SP3'!$E$2:$E$692,'Infos Relatório'!$B158,'Faturamento SP3'!$Z$2:$Z$692,'Infos Relatório'!O$1,'Faturamento SP3'!$T$2:$T$692,"Sim")</f>
        <v>0</v>
      </c>
      <c r="S158" s="27" t="e">
        <f t="shared" si="51"/>
        <v>#DIV/0!</v>
      </c>
      <c r="T158" s="24">
        <f>SUMIFS('Faturamento SP3'!$H$2:$H$692,'Faturamento SP3'!$D$2:$D$692,'Infos Relatório'!$B$84,'Faturamento SP3'!$E$2:$E$692,'Infos Relatório'!$B158,'Faturamento SP3'!$Z$2:$Z$692,'Infos Relatório'!O$1)</f>
        <v>0</v>
      </c>
      <c r="U158" s="23">
        <f>COUNTIFS('Faturamento SP3'!$D$2:$D$692,'Infos Relatório'!$B$84,'Faturamento SP3'!$E$2:$E$692,'Infos Relatório'!$B158,'Faturamento SP3'!$Z$2:$Z$692,'Infos Relatório'!U$1)</f>
        <v>0</v>
      </c>
      <c r="V158" s="13">
        <f>SUMIFS('Faturamento SP3'!$G$2:$G$692,'Faturamento SP3'!$D$2:$D$692,'Infos Relatório'!$B$84,'Faturamento SP3'!$E$2:$E$692,'Infos Relatório'!$B158,'Faturamento SP3'!$Z$2:$Z$692,'Infos Relatório'!U$1)</f>
        <v>0</v>
      </c>
      <c r="W158" s="13">
        <f>SUMIFS('Faturamento SP3'!$J$2:$J$692,'Faturamento SP3'!$D$2:$D$692,'Infos Relatório'!$B$84,'Faturamento SP3'!$E$2:$E$692,'Infos Relatório'!$B158,'Faturamento SP3'!$Z$2:$Z$692,'Infos Relatório'!U$1)</f>
        <v>0</v>
      </c>
      <c r="X158" s="14">
        <f>SUMIFS('Faturamento SP3'!$O$2:$O$692,'Faturamento SP3'!$D$2:$D$692,'Infos Relatório'!$B$84,'Faturamento SP3'!$E$2:$E$692,'Infos Relatório'!$B158,'Faturamento SP3'!$Z$2:$Z$692,'Infos Relatório'!U$1,'Faturamento SP3'!$T$2:$T$692,"Sim")+SUMIFS('Faturamento SP3'!$P$2:$P$692,'Faturamento SP3'!$D$2:$D$692,'Infos Relatório'!$B$84,'Faturamento SP3'!$E$2:$E$692,'Infos Relatório'!$B158,'Faturamento SP3'!$Z$2:$Z$692,'Infos Relatório'!U$1,'Faturamento SP3'!$T$2:$T$692,"Sim")</f>
        <v>0</v>
      </c>
      <c r="Y158" s="27" t="e">
        <f t="shared" si="52"/>
        <v>#DIV/0!</v>
      </c>
      <c r="Z158" s="24">
        <f>SUMIFS('Faturamento SP3'!$H$2:$H$692,'Faturamento SP3'!$D$2:$D$692,'Infos Relatório'!$B$84,'Faturamento SP3'!$E$2:$E$692,'Infos Relatório'!$B158,'Faturamento SP3'!$Z$2:$Z$692,'Infos Relatório'!U$1)</f>
        <v>0</v>
      </c>
      <c r="AA158" s="23">
        <f>COUNTIFS('Faturamento SP3'!$D$2:$D$692,'Infos Relatório'!$B$84,'Faturamento SP3'!$E$2:$E$692,'Infos Relatório'!$B158,'Faturamento SP3'!$Z$2:$Z$692,'Infos Relatório'!AA$1)</f>
        <v>0</v>
      </c>
      <c r="AB158" s="13">
        <f>SUMIFS('Faturamento SP3'!$G$2:$G$692,'Faturamento SP3'!$D$2:$D$692,'Infos Relatório'!$B$84,'Faturamento SP3'!$E$2:$E$692,'Infos Relatório'!$B158,'Faturamento SP3'!$Z$2:$Z$692,'Infos Relatório'!AA$1)</f>
        <v>0</v>
      </c>
      <c r="AC158" s="13">
        <f>SUMIFS('Faturamento SP3'!$J$2:$J$692,'Faturamento SP3'!$D$2:$D$692,'Infos Relatório'!$B$84,'Faturamento SP3'!$E$2:$E$692,'Infos Relatório'!$B158,'Faturamento SP3'!$Z$2:$Z$692,'Infos Relatório'!AA$1)</f>
        <v>0</v>
      </c>
      <c r="AD158" s="14">
        <f>SUMIFS('Faturamento SP3'!$O$2:$O$692,'Faturamento SP3'!$D$2:$D$692,'Infos Relatório'!$B$84,'Faturamento SP3'!$E$2:$E$692,'Infos Relatório'!$B158,'Faturamento SP3'!$Z$2:$Z$692,'Infos Relatório'!AA$1,'Faturamento SP3'!$T$2:$T$692,"Sim")+SUMIFS('Faturamento SP3'!$P$2:$P$692,'Faturamento SP3'!$D$2:$D$692,'Infos Relatório'!$B$84,'Faturamento SP3'!$E$2:$E$692,'Infos Relatório'!$B158,'Faturamento SP3'!$Z$2:$Z$692,'Infos Relatório'!AA$1,'Faturamento SP3'!$T$2:$T$692,"Sim")</f>
        <v>0</v>
      </c>
      <c r="AE158" s="27" t="e">
        <f t="shared" si="53"/>
        <v>#DIV/0!</v>
      </c>
      <c r="AF158" s="24">
        <f>SUMIFS('Faturamento SP3'!$H$2:$H$692,'Faturamento SP3'!$D$2:$D$692,'Infos Relatório'!$B$84,'Faturamento SP3'!$E$2:$E$692,'Infos Relatório'!$B158,'Faturamento SP3'!$Z$2:$Z$692,'Infos Relatório'!AA$1)</f>
        <v>0</v>
      </c>
      <c r="AG158" s="23">
        <f>COUNTIFS('Faturamento SP3'!$D$2:$D$692,'Infos Relatório'!$B$84,'Faturamento SP3'!$E$2:$E$692,'Infos Relatório'!$B158,'Faturamento SP3'!$Z$2:$Z$692,'Infos Relatório'!AG$1)</f>
        <v>0</v>
      </c>
      <c r="AH158" s="13">
        <f>SUMIFS('Faturamento SP3'!$G$2:$G$692,'Faturamento SP3'!$D$2:$D$692,'Infos Relatório'!$B$84,'Faturamento SP3'!$E$2:$E$692,'Infos Relatório'!$B158,'Faturamento SP3'!$Z$2:$Z$692,'Infos Relatório'!AG$1)</f>
        <v>0</v>
      </c>
      <c r="AI158" s="13">
        <f>SUMIFS('Faturamento SP3'!$J$2:$J$692,'Faturamento SP3'!$D$2:$D$692,'Infos Relatório'!$B$84,'Faturamento SP3'!$E$2:$E$692,'Infos Relatório'!$B158,'Faturamento SP3'!$Z$2:$Z$692,'Infos Relatório'!AG$1)</f>
        <v>0</v>
      </c>
      <c r="AJ158" s="14">
        <f>SUMIFS('Faturamento SP3'!$O$2:$O$692,'Faturamento SP3'!$D$2:$D$692,'Infos Relatório'!$B$84,'Faturamento SP3'!$E$2:$E$692,'Infos Relatório'!$B158,'Faturamento SP3'!$Z$2:$Z$692,'Infos Relatório'!AG$1,'Faturamento SP3'!$T$2:$T$692,"Sim")+SUMIFS('Faturamento SP3'!$P$2:$P$692,'Faturamento SP3'!$D$2:$D$692,'Infos Relatório'!$B$84,'Faturamento SP3'!$E$2:$E$692,'Infos Relatório'!$B158,'Faturamento SP3'!$Z$2:$Z$692,'Infos Relatório'!AG$1,'Faturamento SP3'!$T$2:$T$692,"Sim")</f>
        <v>0</v>
      </c>
      <c r="AK158" s="27" t="e">
        <f t="shared" si="54"/>
        <v>#DIV/0!</v>
      </c>
      <c r="AL158" s="24">
        <f>SUMIFS('Faturamento SP3'!$H$2:$H$692,'Faturamento SP3'!$D$2:$D$692,'Infos Relatório'!$B$84,'Faturamento SP3'!$E$2:$E$692,'Infos Relatório'!$B158,'Faturamento SP3'!$Z$2:$Z$692,'Infos Relatório'!AG$1)</f>
        <v>0</v>
      </c>
      <c r="AM158" s="23">
        <f>COUNTIFS('Faturamento SP3'!$D$2:$D$692,'Infos Relatório'!$B$84,'Faturamento SP3'!$E$2:$E$692,'Infos Relatório'!$B158,'Faturamento SP3'!$Z$2:$Z$692,'Infos Relatório'!AM$1)</f>
        <v>0</v>
      </c>
      <c r="AN158" s="13">
        <f>SUMIFS('Faturamento SP3'!$G$2:$G$692,'Faturamento SP3'!$D$2:$D$692,'Infos Relatório'!$B$84,'Faturamento SP3'!$E$2:$E$692,'Infos Relatório'!$B158,'Faturamento SP3'!$Z$2:$Z$692,'Infos Relatório'!AM$1)</f>
        <v>0</v>
      </c>
      <c r="AO158" s="13">
        <f>SUMIFS('Faturamento SP3'!$J$2:$J$692,'Faturamento SP3'!$D$2:$D$692,'Infos Relatório'!$B$84,'Faturamento SP3'!$E$2:$E$692,'Infos Relatório'!$B158,'Faturamento SP3'!$Z$2:$Z$692,'Infos Relatório'!AM$1)</f>
        <v>0</v>
      </c>
      <c r="AP158" s="14">
        <f>SUMIFS('Faturamento SP3'!$O$2:$O$692,'Faturamento SP3'!$D$2:$D$692,'Infos Relatório'!$B$84,'Faturamento SP3'!$E$2:$E$692,'Infos Relatório'!$B158,'Faturamento SP3'!$Z$2:$Z$692,'Infos Relatório'!AM$1,'Faturamento SP3'!$T$2:$T$692,"Sim")+SUMIFS('Faturamento SP3'!$P$2:$P$692,'Faturamento SP3'!$D$2:$D$692,'Infos Relatório'!$B$84,'Faturamento SP3'!$E$2:$E$692,'Infos Relatório'!$B158,'Faturamento SP3'!$Z$2:$Z$692,'Infos Relatório'!AM$1,'Faturamento SP3'!$T$2:$T$692,"Sim")</f>
        <v>0</v>
      </c>
      <c r="AQ158" s="27" t="e">
        <f t="shared" si="55"/>
        <v>#DIV/0!</v>
      </c>
      <c r="AR158" s="24">
        <f>SUMIFS('Faturamento SP3'!$H$2:$H$692,'Faturamento SP3'!$D$2:$D$692,'Infos Relatório'!$B$84,'Faturamento SP3'!$E$2:$E$692,'Infos Relatório'!$B158,'Faturamento SP3'!$Z$2:$Z$692,'Infos Relatório'!AM$1)</f>
        <v>0</v>
      </c>
      <c r="AS158" s="23">
        <f>COUNTIFS('Faturamento SP3'!$D$2:$D$692,'Infos Relatório'!$B$84,'Faturamento SP3'!$E$2:$E$692,'Infos Relatório'!$B158,'Faturamento SP3'!$Z$2:$Z$692,'Infos Relatório'!AS$1)</f>
        <v>0</v>
      </c>
      <c r="AT158" s="13">
        <f>SUMIFS('Faturamento SP3'!$G$2:$G$692,'Faturamento SP3'!$D$2:$D$692,'Infos Relatório'!$B$84,'Faturamento SP3'!$E$2:$E$692,'Infos Relatório'!$B158,'Faturamento SP3'!$Z$2:$Z$692,'Infos Relatório'!AS$1)</f>
        <v>0</v>
      </c>
      <c r="AU158" s="13">
        <f>SUMIFS('Faturamento SP3'!$J$2:$J$692,'Faturamento SP3'!$D$2:$D$692,'Infos Relatório'!$B$84,'Faturamento SP3'!$E$2:$E$692,'Infos Relatório'!$B158,'Faturamento SP3'!$Z$2:$Z$692,'Infos Relatório'!AS$1)</f>
        <v>0</v>
      </c>
      <c r="AV158" s="14">
        <f>SUMIFS('Faturamento SP3'!$O$2:$O$692,'Faturamento SP3'!$D$2:$D$692,'Infos Relatório'!$B$84,'Faturamento SP3'!$E$2:$E$692,'Infos Relatório'!$B158,'Faturamento SP3'!$Z$2:$Z$692,'Infos Relatório'!AS$1,'Faturamento SP3'!$T$2:$T$692,"Sim")+SUMIFS('Faturamento SP3'!$P$2:$P$692,'Faturamento SP3'!$D$2:$D$692,'Infos Relatório'!$B$84,'Faturamento SP3'!$E$2:$E$692,'Infos Relatório'!$B158,'Faturamento SP3'!$Z$2:$Z$692,'Infos Relatório'!AS$1,'Faturamento SP3'!$T$2:$T$692,"Sim")</f>
        <v>0</v>
      </c>
      <c r="AW158" s="27" t="e">
        <f t="shared" si="56"/>
        <v>#DIV/0!</v>
      </c>
      <c r="AX158" s="24">
        <f>SUMIFS('Faturamento SP3'!$H$2:$H$692,'Faturamento SP3'!$D$2:$D$692,'Infos Relatório'!$B$84,'Faturamento SP3'!$E$2:$E$692,'Infos Relatório'!$B158,'Faturamento SP3'!$Z$2:$Z$692,'Infos Relatório'!AS$1)</f>
        <v>0</v>
      </c>
      <c r="AY158" s="23">
        <f>COUNTIFS('Faturamento SP3'!$D$2:$D$692,'Infos Relatório'!$B$84,'Faturamento SP3'!$E$2:$E$692,'Infos Relatório'!$B158,'Faturamento SP3'!$Z$2:$Z$692,'Infos Relatório'!AY$1)</f>
        <v>0</v>
      </c>
      <c r="AZ158" s="13">
        <f>SUMIFS('Faturamento SP3'!$G$2:$G$692,'Faturamento SP3'!$D$2:$D$692,'Infos Relatório'!$B$84,'Faturamento SP3'!$E$2:$E$692,'Infos Relatório'!$B158,'Faturamento SP3'!$Z$2:$Z$692,'Infos Relatório'!AY$1)</f>
        <v>0</v>
      </c>
      <c r="BA158" s="13">
        <f>SUMIFS('Faturamento SP3'!$J$2:$J$692,'Faturamento SP3'!$D$2:$D$692,'Infos Relatório'!$B$84,'Faturamento SP3'!$E$2:$E$692,'Infos Relatório'!$B158,'Faturamento SP3'!$Z$2:$Z$692,'Infos Relatório'!AY$1)</f>
        <v>0</v>
      </c>
      <c r="BB158" s="14">
        <f>SUMIFS('Faturamento SP3'!$O$2:$O$692,'Faturamento SP3'!$D$2:$D$692,'Infos Relatório'!$B$84,'Faturamento SP3'!$E$2:$E$692,'Infos Relatório'!$B158,'Faturamento SP3'!$Z$2:$Z$692,'Infos Relatório'!AY$1,'Faturamento SP3'!$T$2:$T$692,"Sim")+SUMIFS('Faturamento SP3'!$P$2:$P$692,'Faturamento SP3'!$D$2:$D$692,'Infos Relatório'!$B$84,'Faturamento SP3'!$E$2:$E$692,'Infos Relatório'!$B158,'Faturamento SP3'!$Z$2:$Z$692,'Infos Relatório'!AY$1,'Faturamento SP3'!$T$2:$T$692,"Sim")</f>
        <v>0</v>
      </c>
      <c r="BC158" s="27" t="e">
        <f t="shared" si="57"/>
        <v>#DIV/0!</v>
      </c>
      <c r="BD158" s="24">
        <f>SUMIFS('Faturamento SP3'!$H$2:$H$692,'Faturamento SP3'!$D$2:$D$692,'Infos Relatório'!$B$84,'Faturamento SP3'!$E$2:$E$692,'Infos Relatório'!$B158,'Faturamento SP3'!$Z$2:$Z$692,'Infos Relatório'!AY$1)</f>
        <v>0</v>
      </c>
      <c r="BE158" s="23">
        <f>COUNTIFS('Faturamento SP3'!$D$2:$D$692,'Infos Relatório'!$B$84,'Faturamento SP3'!$E$2:$E$692,'Infos Relatório'!$B158,'Faturamento SP3'!$Z$2:$Z$692,'Infos Relatório'!BE$1)</f>
        <v>0</v>
      </c>
      <c r="BF158" s="13">
        <f>SUMIFS('Faturamento SP3'!$G$2:$G$692,'Faturamento SP3'!$D$2:$D$692,'Infos Relatório'!$B$84,'Faturamento SP3'!$E$2:$E$692,'Infos Relatório'!$B158,'Faturamento SP3'!$Z$2:$Z$692,'Infos Relatório'!BE$1)</f>
        <v>0</v>
      </c>
      <c r="BG158" s="13">
        <f>SUMIFS('Faturamento SP3'!$J$2:$J$692,'Faturamento SP3'!$D$2:$D$692,'Infos Relatório'!$B$84,'Faturamento SP3'!$E$2:$E$692,'Infos Relatório'!$B158,'Faturamento SP3'!$Z$2:$Z$692,'Infos Relatório'!BE$1)</f>
        <v>0</v>
      </c>
      <c r="BH158" s="14">
        <f>SUMIFS('Faturamento SP3'!$O$2:$O$692,'Faturamento SP3'!$D$2:$D$692,'Infos Relatório'!$B$84,'Faturamento SP3'!$E$2:$E$692,'Infos Relatório'!$B158,'Faturamento SP3'!$Z$2:$Z$692,'Infos Relatório'!BE$1,'Faturamento SP3'!$T$2:$T$692,"Sim")+SUMIFS('Faturamento SP3'!$P$2:$P$692,'Faturamento SP3'!$D$2:$D$692,'Infos Relatório'!$B$84,'Faturamento SP3'!$E$2:$E$692,'Infos Relatório'!$B158,'Faturamento SP3'!$Z$2:$Z$692,'Infos Relatório'!BE$1,'Faturamento SP3'!$T$2:$T$692,"Sim")</f>
        <v>0</v>
      </c>
      <c r="BI158" s="27" t="e">
        <f t="shared" si="58"/>
        <v>#DIV/0!</v>
      </c>
      <c r="BJ158" s="24">
        <f>SUMIFS('Faturamento SP3'!$H$2:$H$692,'Faturamento SP3'!$D$2:$D$692,'Infos Relatório'!$B$84,'Faturamento SP3'!$E$2:$E$692,'Infos Relatório'!$B158,'Faturamento SP3'!$Z$2:$Z$692,'Infos Relatório'!BE$1)</f>
        <v>0</v>
      </c>
      <c r="BK158" s="23">
        <f>COUNTIFS('Faturamento SP3'!$D$2:$D$692,'Infos Relatório'!$B$84,'Faturamento SP3'!$E$2:$E$692,'Infos Relatório'!$B158,'Faturamento SP3'!$Z$2:$Z$692,'Infos Relatório'!BK$1)</f>
        <v>0</v>
      </c>
      <c r="BL158" s="13">
        <f>SUMIFS('Faturamento SP3'!$G$2:$G$692,'Faturamento SP3'!$D$2:$D$692,'Infos Relatório'!$B$84,'Faturamento SP3'!$E$2:$E$692,'Infos Relatório'!$B158,'Faturamento SP3'!$Z$2:$Z$692,'Infos Relatório'!BK$1)</f>
        <v>0</v>
      </c>
      <c r="BM158" s="13">
        <f>SUMIFS('Faturamento SP3'!$J$2:$J$692,'Faturamento SP3'!$D$2:$D$692,'Infos Relatório'!$B$84,'Faturamento SP3'!$E$2:$E$692,'Infos Relatório'!$B158,'Faturamento SP3'!$Z$2:$Z$692,'Infos Relatório'!BK$1)</f>
        <v>0</v>
      </c>
      <c r="BN158" s="14">
        <f>SUMIFS('Faturamento SP3'!$O$2:$O$692,'Faturamento SP3'!$D$2:$D$692,'Infos Relatório'!$B$84,'Faturamento SP3'!$E$2:$E$692,'Infos Relatório'!$B158,'Faturamento SP3'!$Z$2:$Z$692,'Infos Relatório'!BK$1,'Faturamento SP3'!$T$2:$T$692,"Sim")+SUMIFS('Faturamento SP3'!$P$2:$P$692,'Faturamento SP3'!$D$2:$D$692,'Infos Relatório'!$B$84,'Faturamento SP3'!$E$2:$E$692,'Infos Relatório'!$B158,'Faturamento SP3'!$Z$2:$Z$692,'Infos Relatório'!BK$1,'Faturamento SP3'!$T$2:$T$692,"Sim")</f>
        <v>0</v>
      </c>
      <c r="BO158" s="27" t="e">
        <f t="shared" si="59"/>
        <v>#DIV/0!</v>
      </c>
      <c r="BP158" s="24">
        <f>SUMIFS('Faturamento SP3'!$H$2:$H$692,'Faturamento SP3'!$D$2:$D$692,'Infos Relatório'!$B$84,'Faturamento SP3'!$E$2:$E$692,'Infos Relatório'!$B158,'Faturamento SP3'!$Z$2:$Z$692,'Infos Relatório'!BK$1)</f>
        <v>0</v>
      </c>
      <c r="BQ158" s="23">
        <f>COUNTIFS('Faturamento SP3'!$D$2:$D$692,'Infos Relatório'!$B$84,'Faturamento SP3'!$E$2:$E$692,'Infos Relatório'!$B158,'Faturamento SP3'!$Z$2:$Z$692,'Infos Relatório'!BQ$1)</f>
        <v>0</v>
      </c>
      <c r="BR158" s="13">
        <f>SUMIFS('Faturamento SP3'!$G$2:$G$692,'Faturamento SP3'!$D$2:$D$692,'Infos Relatório'!$B$84,'Faturamento SP3'!$E$2:$E$692,'Infos Relatório'!$B158,'Faturamento SP3'!$Z$2:$Z$692,'Infos Relatório'!BQ$1)</f>
        <v>0</v>
      </c>
      <c r="BS158" s="13">
        <f>SUMIFS('Faturamento SP3'!$J$2:$J$692,'Faturamento SP3'!$D$2:$D$692,'Infos Relatório'!$B$84,'Faturamento SP3'!$E$2:$E$692,'Infos Relatório'!$B158,'Faturamento SP3'!$Z$2:$Z$692,'Infos Relatório'!BQ$1)</f>
        <v>0</v>
      </c>
      <c r="BT158" s="14">
        <f>SUMIFS('Faturamento SP3'!$O$2:$O$692,'Faturamento SP3'!$D$2:$D$692,'Infos Relatório'!$B$84,'Faturamento SP3'!$E$2:$E$692,'Infos Relatório'!$B158,'Faturamento SP3'!$Z$2:$Z$692,'Infos Relatório'!BQ$1,'Faturamento SP3'!$T$2:$T$692,"Sim")+SUMIFS('Faturamento SP3'!$P$2:$P$692,'Faturamento SP3'!$D$2:$D$692,'Infos Relatório'!$B$84,'Faturamento SP3'!$E$2:$E$692,'Infos Relatório'!$B158,'Faturamento SP3'!$Z$2:$Z$692,'Infos Relatório'!BQ$1,'Faturamento SP3'!$T$2:$T$692,"Sim")</f>
        <v>0</v>
      </c>
      <c r="BU158" s="27" t="e">
        <f t="shared" si="60"/>
        <v>#DIV/0!</v>
      </c>
      <c r="BV158" s="24">
        <f>SUMIFS('Faturamento SP3'!$H$2:$H$692,'Faturamento SP3'!$D$2:$D$692,'Infos Relatório'!$B$84,'Faturamento SP3'!$E$2:$E$692,'Infos Relatório'!$B158,'Faturamento SP3'!$Z$2:$Z$692,'Infos Relatório'!BQ$1)</f>
        <v>0</v>
      </c>
    </row>
    <row r="159" spans="2:74">
      <c r="B159" s="17" t="s">
        <v>81</v>
      </c>
      <c r="C159" s="23">
        <f>COUNTIFS('Faturamento SP3'!$D$2:$D$692,'Infos Relatório'!$B$84,'Faturamento SP3'!$E$2:$E$692,'Infos Relatório'!$B159,'Faturamento SP3'!$Z$2:$Z$692,'Infos Relatório'!C$1)</f>
        <v>0</v>
      </c>
      <c r="D159" s="13">
        <f>SUMIFS('Faturamento SP3'!$G$2:$G$692,'Faturamento SP3'!$D$2:$D$692,'Infos Relatório'!$B$84,'Faturamento SP3'!$E$2:$E$692,'Infos Relatório'!$B159,'Faturamento SP3'!$Z$2:$Z$692,'Infos Relatório'!C$1)</f>
        <v>0</v>
      </c>
      <c r="E159" s="13">
        <f>SUMIFS('Faturamento SP3'!$J$2:$J$692,'Faturamento SP3'!$D$2:$D$692,'Infos Relatório'!$B$84,'Faturamento SP3'!$E$2:$E$692,'Infos Relatório'!$B159,'Faturamento SP3'!$Z$2:$Z$692,'Infos Relatório'!C$1)</f>
        <v>0</v>
      </c>
      <c r="F159" s="14">
        <f>SUMIFS('Faturamento SP3'!$O$2:$O$692,'Faturamento SP3'!$D$2:$D$692,'Infos Relatório'!$B$84,'Faturamento SP3'!$E$2:$E$692,'Infos Relatório'!$B159,'Faturamento SP3'!$Z$2:$Z$692,'Infos Relatório'!C$1,'Faturamento SP3'!$T$2:$T$692,"Sim")+SUMIFS('Faturamento SP3'!$P$2:$P$692,'Faturamento SP3'!$D$2:$D$692,'Infos Relatório'!$B$84,'Faturamento SP3'!$E$2:$E$692,'Infos Relatório'!$B159,'Faturamento SP3'!$Z$2:$Z$692,'Infos Relatório'!C$1,'Faturamento SP3'!$T$2:$T$692,"Sim")</f>
        <v>0</v>
      </c>
      <c r="G159" s="27" t="e">
        <f t="shared" si="49"/>
        <v>#DIV/0!</v>
      </c>
      <c r="H159" s="24">
        <f>SUMIFS('Faturamento SP3'!$H$2:$H$692,'Faturamento SP3'!$D$2:$D$692,'Infos Relatório'!$B$84,'Faturamento SP3'!$E$2:$E$692,'Infos Relatório'!$B159,'Faturamento SP3'!$Z$2:$Z$692,'Infos Relatório'!C$1)</f>
        <v>0</v>
      </c>
      <c r="I159" s="23">
        <f>COUNTIFS('Faturamento SP3'!$D$2:$D$692,'Infos Relatório'!$B$84,'Faturamento SP3'!$E$2:$E$692,'Infos Relatório'!$B159,'Faturamento SP3'!$Z$2:$Z$692,'Infos Relatório'!I$1)</f>
        <v>0</v>
      </c>
      <c r="J159" s="13">
        <f>SUMIFS('Faturamento SP3'!$G$2:$G$692,'Faturamento SP3'!$D$2:$D$692,'Infos Relatório'!$B$84,'Faturamento SP3'!$E$2:$E$692,'Infos Relatório'!$B159,'Faturamento SP3'!$Z$2:$Z$692,'Infos Relatório'!I$1)</f>
        <v>0</v>
      </c>
      <c r="K159" s="13">
        <f>SUMIFS('Faturamento SP3'!$J$2:$J$692,'Faturamento SP3'!$D$2:$D$692,'Infos Relatório'!$B$84,'Faturamento SP3'!$E$2:$E$692,'Infos Relatório'!$B159,'Faturamento SP3'!$Z$2:$Z$692,'Infos Relatório'!I$1)</f>
        <v>0</v>
      </c>
      <c r="L159" s="14">
        <f>SUMIFS('Faturamento SP3'!$O$2:$O$692,'Faturamento SP3'!$D$2:$D$692,'Infos Relatório'!$B$84,'Faturamento SP3'!$E$2:$E$692,'Infos Relatório'!$B159,'Faturamento SP3'!$Z$2:$Z$692,'Infos Relatório'!I$1,'Faturamento SP3'!$T$2:$T$692,"Sim")+SUMIFS('Faturamento SP3'!$P$2:$P$692,'Faturamento SP3'!$D$2:$D$692,'Infos Relatório'!$B$84,'Faturamento SP3'!$E$2:$E$692,'Infos Relatório'!$B159,'Faturamento SP3'!$Z$2:$Z$692,'Infos Relatório'!I$1,'Faturamento SP3'!$T$2:$T$692,"Sim")</f>
        <v>0</v>
      </c>
      <c r="M159" s="27" t="e">
        <f t="shared" si="50"/>
        <v>#DIV/0!</v>
      </c>
      <c r="N159" s="24">
        <f>SUMIFS('Faturamento SP3'!$H$2:$H$692,'Faturamento SP3'!$D$2:$D$692,'Infos Relatório'!$B$84,'Faturamento SP3'!$E$2:$E$692,'Infos Relatório'!$B159,'Faturamento SP3'!$Z$2:$Z$692,'Infos Relatório'!I$1)</f>
        <v>0</v>
      </c>
      <c r="O159" s="23">
        <f>COUNTIFS('Faturamento SP3'!$D$2:$D$692,'Infos Relatório'!$B$84,'Faturamento SP3'!$E$2:$E$692,'Infos Relatório'!$B159,'Faturamento SP3'!$Z$2:$Z$692,'Infos Relatório'!O$1)</f>
        <v>0</v>
      </c>
      <c r="P159" s="13">
        <f>SUMIFS('Faturamento SP3'!$G$2:$G$692,'Faturamento SP3'!$D$2:$D$692,'Infos Relatório'!$B$84,'Faturamento SP3'!$E$2:$E$692,'Infos Relatório'!$B159,'Faturamento SP3'!$Z$2:$Z$692,'Infos Relatório'!O$1)</f>
        <v>0</v>
      </c>
      <c r="Q159" s="13">
        <f>SUMIFS('Faturamento SP3'!$J$2:$J$692,'Faturamento SP3'!$D$2:$D$692,'Infos Relatório'!$B$84,'Faturamento SP3'!$E$2:$E$692,'Infos Relatório'!$B159,'Faturamento SP3'!$Z$2:$Z$692,'Infos Relatório'!O$1)</f>
        <v>0</v>
      </c>
      <c r="R159" s="14">
        <f>SUMIFS('Faturamento SP3'!$O$2:$O$692,'Faturamento SP3'!$D$2:$D$692,'Infos Relatório'!$B$84,'Faturamento SP3'!$E$2:$E$692,'Infos Relatório'!$B159,'Faturamento SP3'!$Z$2:$Z$692,'Infos Relatório'!O$1,'Faturamento SP3'!$T$2:$T$692,"Sim")+SUMIFS('Faturamento SP3'!$P$2:$P$692,'Faturamento SP3'!$D$2:$D$692,'Infos Relatório'!$B$84,'Faturamento SP3'!$E$2:$E$692,'Infos Relatório'!$B159,'Faturamento SP3'!$Z$2:$Z$692,'Infos Relatório'!O$1,'Faturamento SP3'!$T$2:$T$692,"Sim")</f>
        <v>0</v>
      </c>
      <c r="S159" s="27" t="e">
        <f t="shared" si="51"/>
        <v>#DIV/0!</v>
      </c>
      <c r="T159" s="24">
        <f>SUMIFS('Faturamento SP3'!$H$2:$H$692,'Faturamento SP3'!$D$2:$D$692,'Infos Relatório'!$B$84,'Faturamento SP3'!$E$2:$E$692,'Infos Relatório'!$B159,'Faturamento SP3'!$Z$2:$Z$692,'Infos Relatório'!O$1)</f>
        <v>0</v>
      </c>
      <c r="U159" s="23">
        <f>COUNTIFS('Faturamento SP3'!$D$2:$D$692,'Infos Relatório'!$B$84,'Faturamento SP3'!$E$2:$E$692,'Infos Relatório'!$B159,'Faturamento SP3'!$Z$2:$Z$692,'Infos Relatório'!U$1)</f>
        <v>0</v>
      </c>
      <c r="V159" s="13">
        <f>SUMIFS('Faturamento SP3'!$G$2:$G$692,'Faturamento SP3'!$D$2:$D$692,'Infos Relatório'!$B$84,'Faturamento SP3'!$E$2:$E$692,'Infos Relatório'!$B159,'Faturamento SP3'!$Z$2:$Z$692,'Infos Relatório'!U$1)</f>
        <v>0</v>
      </c>
      <c r="W159" s="13">
        <f>SUMIFS('Faturamento SP3'!$J$2:$J$692,'Faturamento SP3'!$D$2:$D$692,'Infos Relatório'!$B$84,'Faturamento SP3'!$E$2:$E$692,'Infos Relatório'!$B159,'Faturamento SP3'!$Z$2:$Z$692,'Infos Relatório'!U$1)</f>
        <v>0</v>
      </c>
      <c r="X159" s="14">
        <f>SUMIFS('Faturamento SP3'!$O$2:$O$692,'Faturamento SP3'!$D$2:$D$692,'Infos Relatório'!$B$84,'Faturamento SP3'!$E$2:$E$692,'Infos Relatório'!$B159,'Faturamento SP3'!$Z$2:$Z$692,'Infos Relatório'!U$1,'Faturamento SP3'!$T$2:$T$692,"Sim")+SUMIFS('Faturamento SP3'!$P$2:$P$692,'Faturamento SP3'!$D$2:$D$692,'Infos Relatório'!$B$84,'Faturamento SP3'!$E$2:$E$692,'Infos Relatório'!$B159,'Faturamento SP3'!$Z$2:$Z$692,'Infos Relatório'!U$1,'Faturamento SP3'!$T$2:$T$692,"Sim")</f>
        <v>0</v>
      </c>
      <c r="Y159" s="27" t="e">
        <f t="shared" si="52"/>
        <v>#DIV/0!</v>
      </c>
      <c r="Z159" s="24">
        <f>SUMIFS('Faturamento SP3'!$H$2:$H$692,'Faturamento SP3'!$D$2:$D$692,'Infos Relatório'!$B$84,'Faturamento SP3'!$E$2:$E$692,'Infos Relatório'!$B159,'Faturamento SP3'!$Z$2:$Z$692,'Infos Relatório'!U$1)</f>
        <v>0</v>
      </c>
      <c r="AA159" s="23">
        <f>COUNTIFS('Faturamento SP3'!$D$2:$D$692,'Infos Relatório'!$B$84,'Faturamento SP3'!$E$2:$E$692,'Infos Relatório'!$B159,'Faturamento SP3'!$Z$2:$Z$692,'Infos Relatório'!AA$1)</f>
        <v>0</v>
      </c>
      <c r="AB159" s="13">
        <f>SUMIFS('Faturamento SP3'!$G$2:$G$692,'Faturamento SP3'!$D$2:$D$692,'Infos Relatório'!$B$84,'Faturamento SP3'!$E$2:$E$692,'Infos Relatório'!$B159,'Faturamento SP3'!$Z$2:$Z$692,'Infos Relatório'!AA$1)</f>
        <v>0</v>
      </c>
      <c r="AC159" s="13">
        <f>SUMIFS('Faturamento SP3'!$J$2:$J$692,'Faturamento SP3'!$D$2:$D$692,'Infos Relatório'!$B$84,'Faturamento SP3'!$E$2:$E$692,'Infos Relatório'!$B159,'Faturamento SP3'!$Z$2:$Z$692,'Infos Relatório'!AA$1)</f>
        <v>0</v>
      </c>
      <c r="AD159" s="14">
        <f>SUMIFS('Faturamento SP3'!$O$2:$O$692,'Faturamento SP3'!$D$2:$D$692,'Infos Relatório'!$B$84,'Faturamento SP3'!$E$2:$E$692,'Infos Relatório'!$B159,'Faturamento SP3'!$Z$2:$Z$692,'Infos Relatório'!AA$1,'Faturamento SP3'!$T$2:$T$692,"Sim")+SUMIFS('Faturamento SP3'!$P$2:$P$692,'Faturamento SP3'!$D$2:$D$692,'Infos Relatório'!$B$84,'Faturamento SP3'!$E$2:$E$692,'Infos Relatório'!$B159,'Faturamento SP3'!$Z$2:$Z$692,'Infos Relatório'!AA$1,'Faturamento SP3'!$T$2:$T$692,"Sim")</f>
        <v>0</v>
      </c>
      <c r="AE159" s="27" t="e">
        <f t="shared" si="53"/>
        <v>#DIV/0!</v>
      </c>
      <c r="AF159" s="24">
        <f>SUMIFS('Faturamento SP3'!$H$2:$H$692,'Faturamento SP3'!$D$2:$D$692,'Infos Relatório'!$B$84,'Faturamento SP3'!$E$2:$E$692,'Infos Relatório'!$B159,'Faturamento SP3'!$Z$2:$Z$692,'Infos Relatório'!AA$1)</f>
        <v>0</v>
      </c>
      <c r="AG159" s="23">
        <f>COUNTIFS('Faturamento SP3'!$D$2:$D$692,'Infos Relatório'!$B$84,'Faturamento SP3'!$E$2:$E$692,'Infos Relatório'!$B159,'Faturamento SP3'!$Z$2:$Z$692,'Infos Relatório'!AG$1)</f>
        <v>0</v>
      </c>
      <c r="AH159" s="13">
        <f>SUMIFS('Faturamento SP3'!$G$2:$G$692,'Faturamento SP3'!$D$2:$D$692,'Infos Relatório'!$B$84,'Faturamento SP3'!$E$2:$E$692,'Infos Relatório'!$B159,'Faturamento SP3'!$Z$2:$Z$692,'Infos Relatório'!AG$1)</f>
        <v>0</v>
      </c>
      <c r="AI159" s="13">
        <f>SUMIFS('Faturamento SP3'!$J$2:$J$692,'Faturamento SP3'!$D$2:$D$692,'Infos Relatório'!$B$84,'Faturamento SP3'!$E$2:$E$692,'Infos Relatório'!$B159,'Faturamento SP3'!$Z$2:$Z$692,'Infos Relatório'!AG$1)</f>
        <v>0</v>
      </c>
      <c r="AJ159" s="14">
        <f>SUMIFS('Faturamento SP3'!$O$2:$O$692,'Faturamento SP3'!$D$2:$D$692,'Infos Relatório'!$B$84,'Faturamento SP3'!$E$2:$E$692,'Infos Relatório'!$B159,'Faturamento SP3'!$Z$2:$Z$692,'Infos Relatório'!AG$1,'Faturamento SP3'!$T$2:$T$692,"Sim")+SUMIFS('Faturamento SP3'!$P$2:$P$692,'Faturamento SP3'!$D$2:$D$692,'Infos Relatório'!$B$84,'Faturamento SP3'!$E$2:$E$692,'Infos Relatório'!$B159,'Faturamento SP3'!$Z$2:$Z$692,'Infos Relatório'!AG$1,'Faturamento SP3'!$T$2:$T$692,"Sim")</f>
        <v>0</v>
      </c>
      <c r="AK159" s="27" t="e">
        <f t="shared" si="54"/>
        <v>#DIV/0!</v>
      </c>
      <c r="AL159" s="24">
        <f>SUMIFS('Faturamento SP3'!$H$2:$H$692,'Faturamento SP3'!$D$2:$D$692,'Infos Relatório'!$B$84,'Faturamento SP3'!$E$2:$E$692,'Infos Relatório'!$B159,'Faturamento SP3'!$Z$2:$Z$692,'Infos Relatório'!AG$1)</f>
        <v>0</v>
      </c>
      <c r="AM159" s="23">
        <f>COUNTIFS('Faturamento SP3'!$D$2:$D$692,'Infos Relatório'!$B$84,'Faturamento SP3'!$E$2:$E$692,'Infos Relatório'!$B159,'Faturamento SP3'!$Z$2:$Z$692,'Infos Relatório'!AM$1)</f>
        <v>0</v>
      </c>
      <c r="AN159" s="13">
        <f>SUMIFS('Faturamento SP3'!$G$2:$G$692,'Faturamento SP3'!$D$2:$D$692,'Infos Relatório'!$B$84,'Faturamento SP3'!$E$2:$E$692,'Infos Relatório'!$B159,'Faturamento SP3'!$Z$2:$Z$692,'Infos Relatório'!AM$1)</f>
        <v>0</v>
      </c>
      <c r="AO159" s="13">
        <f>SUMIFS('Faturamento SP3'!$J$2:$J$692,'Faturamento SP3'!$D$2:$D$692,'Infos Relatório'!$B$84,'Faturamento SP3'!$E$2:$E$692,'Infos Relatório'!$B159,'Faturamento SP3'!$Z$2:$Z$692,'Infos Relatório'!AM$1)</f>
        <v>0</v>
      </c>
      <c r="AP159" s="14">
        <f>SUMIFS('Faturamento SP3'!$O$2:$O$692,'Faturamento SP3'!$D$2:$D$692,'Infos Relatório'!$B$84,'Faturamento SP3'!$E$2:$E$692,'Infos Relatório'!$B159,'Faturamento SP3'!$Z$2:$Z$692,'Infos Relatório'!AM$1,'Faturamento SP3'!$T$2:$T$692,"Sim")+SUMIFS('Faturamento SP3'!$P$2:$P$692,'Faturamento SP3'!$D$2:$D$692,'Infos Relatório'!$B$84,'Faturamento SP3'!$E$2:$E$692,'Infos Relatório'!$B159,'Faturamento SP3'!$Z$2:$Z$692,'Infos Relatório'!AM$1,'Faturamento SP3'!$T$2:$T$692,"Sim")</f>
        <v>0</v>
      </c>
      <c r="AQ159" s="27" t="e">
        <f t="shared" si="55"/>
        <v>#DIV/0!</v>
      </c>
      <c r="AR159" s="24">
        <f>SUMIFS('Faturamento SP3'!$H$2:$H$692,'Faturamento SP3'!$D$2:$D$692,'Infos Relatório'!$B$84,'Faturamento SP3'!$E$2:$E$692,'Infos Relatório'!$B159,'Faturamento SP3'!$Z$2:$Z$692,'Infos Relatório'!AM$1)</f>
        <v>0</v>
      </c>
      <c r="AS159" s="23">
        <f>COUNTIFS('Faturamento SP3'!$D$2:$D$692,'Infos Relatório'!$B$84,'Faturamento SP3'!$E$2:$E$692,'Infos Relatório'!$B159,'Faturamento SP3'!$Z$2:$Z$692,'Infos Relatório'!AS$1)</f>
        <v>0</v>
      </c>
      <c r="AT159" s="13">
        <f>SUMIFS('Faturamento SP3'!$G$2:$G$692,'Faturamento SP3'!$D$2:$D$692,'Infos Relatório'!$B$84,'Faturamento SP3'!$E$2:$E$692,'Infos Relatório'!$B159,'Faturamento SP3'!$Z$2:$Z$692,'Infos Relatório'!AS$1)</f>
        <v>0</v>
      </c>
      <c r="AU159" s="13">
        <f>SUMIFS('Faturamento SP3'!$J$2:$J$692,'Faturamento SP3'!$D$2:$D$692,'Infos Relatório'!$B$84,'Faturamento SP3'!$E$2:$E$692,'Infos Relatório'!$B159,'Faturamento SP3'!$Z$2:$Z$692,'Infos Relatório'!AS$1)</f>
        <v>0</v>
      </c>
      <c r="AV159" s="14">
        <f>SUMIFS('Faturamento SP3'!$O$2:$O$692,'Faturamento SP3'!$D$2:$D$692,'Infos Relatório'!$B$84,'Faturamento SP3'!$E$2:$E$692,'Infos Relatório'!$B159,'Faturamento SP3'!$Z$2:$Z$692,'Infos Relatório'!AS$1,'Faturamento SP3'!$T$2:$T$692,"Sim")+SUMIFS('Faturamento SP3'!$P$2:$P$692,'Faturamento SP3'!$D$2:$D$692,'Infos Relatório'!$B$84,'Faturamento SP3'!$E$2:$E$692,'Infos Relatório'!$B159,'Faturamento SP3'!$Z$2:$Z$692,'Infos Relatório'!AS$1,'Faturamento SP3'!$T$2:$T$692,"Sim")</f>
        <v>0</v>
      </c>
      <c r="AW159" s="27" t="e">
        <f t="shared" si="56"/>
        <v>#DIV/0!</v>
      </c>
      <c r="AX159" s="24">
        <f>SUMIFS('Faturamento SP3'!$H$2:$H$692,'Faturamento SP3'!$D$2:$D$692,'Infos Relatório'!$B$84,'Faturamento SP3'!$E$2:$E$692,'Infos Relatório'!$B159,'Faturamento SP3'!$Z$2:$Z$692,'Infos Relatório'!AS$1)</f>
        <v>0</v>
      </c>
      <c r="AY159" s="23">
        <f>COUNTIFS('Faturamento SP3'!$D$2:$D$692,'Infos Relatório'!$B$84,'Faturamento SP3'!$E$2:$E$692,'Infos Relatório'!$B159,'Faturamento SP3'!$Z$2:$Z$692,'Infos Relatório'!AY$1)</f>
        <v>0</v>
      </c>
      <c r="AZ159" s="13">
        <f>SUMIFS('Faturamento SP3'!$G$2:$G$692,'Faturamento SP3'!$D$2:$D$692,'Infos Relatório'!$B$84,'Faturamento SP3'!$E$2:$E$692,'Infos Relatório'!$B159,'Faturamento SP3'!$Z$2:$Z$692,'Infos Relatório'!AY$1)</f>
        <v>0</v>
      </c>
      <c r="BA159" s="13">
        <f>SUMIFS('Faturamento SP3'!$J$2:$J$692,'Faturamento SP3'!$D$2:$D$692,'Infos Relatório'!$B$84,'Faturamento SP3'!$E$2:$E$692,'Infos Relatório'!$B159,'Faturamento SP3'!$Z$2:$Z$692,'Infos Relatório'!AY$1)</f>
        <v>0</v>
      </c>
      <c r="BB159" s="14">
        <f>SUMIFS('Faturamento SP3'!$O$2:$O$692,'Faturamento SP3'!$D$2:$D$692,'Infos Relatório'!$B$84,'Faturamento SP3'!$E$2:$E$692,'Infos Relatório'!$B159,'Faturamento SP3'!$Z$2:$Z$692,'Infos Relatório'!AY$1,'Faturamento SP3'!$T$2:$T$692,"Sim")+SUMIFS('Faturamento SP3'!$P$2:$P$692,'Faturamento SP3'!$D$2:$D$692,'Infos Relatório'!$B$84,'Faturamento SP3'!$E$2:$E$692,'Infos Relatório'!$B159,'Faturamento SP3'!$Z$2:$Z$692,'Infos Relatório'!AY$1,'Faturamento SP3'!$T$2:$T$692,"Sim")</f>
        <v>0</v>
      </c>
      <c r="BC159" s="27" t="e">
        <f t="shared" si="57"/>
        <v>#DIV/0!</v>
      </c>
      <c r="BD159" s="24">
        <f>SUMIFS('Faturamento SP3'!$H$2:$H$692,'Faturamento SP3'!$D$2:$D$692,'Infos Relatório'!$B$84,'Faturamento SP3'!$E$2:$E$692,'Infos Relatório'!$B159,'Faturamento SP3'!$Z$2:$Z$692,'Infos Relatório'!AY$1)</f>
        <v>0</v>
      </c>
      <c r="BE159" s="23">
        <f>COUNTIFS('Faturamento SP3'!$D$2:$D$692,'Infos Relatório'!$B$84,'Faturamento SP3'!$E$2:$E$692,'Infos Relatório'!$B159,'Faturamento SP3'!$Z$2:$Z$692,'Infos Relatório'!BE$1)</f>
        <v>0</v>
      </c>
      <c r="BF159" s="13">
        <f>SUMIFS('Faturamento SP3'!$G$2:$G$692,'Faturamento SP3'!$D$2:$D$692,'Infos Relatório'!$B$84,'Faturamento SP3'!$E$2:$E$692,'Infos Relatório'!$B159,'Faturamento SP3'!$Z$2:$Z$692,'Infos Relatório'!BE$1)</f>
        <v>0</v>
      </c>
      <c r="BG159" s="13">
        <f>SUMIFS('Faturamento SP3'!$J$2:$J$692,'Faturamento SP3'!$D$2:$D$692,'Infos Relatório'!$B$84,'Faturamento SP3'!$E$2:$E$692,'Infos Relatório'!$B159,'Faturamento SP3'!$Z$2:$Z$692,'Infos Relatório'!BE$1)</f>
        <v>0</v>
      </c>
      <c r="BH159" s="14">
        <f>SUMIFS('Faturamento SP3'!$O$2:$O$692,'Faturamento SP3'!$D$2:$D$692,'Infos Relatório'!$B$84,'Faturamento SP3'!$E$2:$E$692,'Infos Relatório'!$B159,'Faturamento SP3'!$Z$2:$Z$692,'Infos Relatório'!BE$1,'Faturamento SP3'!$T$2:$T$692,"Sim")+SUMIFS('Faturamento SP3'!$P$2:$P$692,'Faturamento SP3'!$D$2:$D$692,'Infos Relatório'!$B$84,'Faturamento SP3'!$E$2:$E$692,'Infos Relatório'!$B159,'Faturamento SP3'!$Z$2:$Z$692,'Infos Relatório'!BE$1,'Faturamento SP3'!$T$2:$T$692,"Sim")</f>
        <v>0</v>
      </c>
      <c r="BI159" s="27" t="e">
        <f t="shared" si="58"/>
        <v>#DIV/0!</v>
      </c>
      <c r="BJ159" s="24">
        <f>SUMIFS('Faturamento SP3'!$H$2:$H$692,'Faturamento SP3'!$D$2:$D$692,'Infos Relatório'!$B$84,'Faturamento SP3'!$E$2:$E$692,'Infos Relatório'!$B159,'Faturamento SP3'!$Z$2:$Z$692,'Infos Relatório'!BE$1)</f>
        <v>0</v>
      </c>
      <c r="BK159" s="23">
        <f>COUNTIFS('Faturamento SP3'!$D$2:$D$692,'Infos Relatório'!$B$84,'Faturamento SP3'!$E$2:$E$692,'Infos Relatório'!$B159,'Faturamento SP3'!$Z$2:$Z$692,'Infos Relatório'!BK$1)</f>
        <v>0</v>
      </c>
      <c r="BL159" s="13">
        <f>SUMIFS('Faturamento SP3'!$G$2:$G$692,'Faturamento SP3'!$D$2:$D$692,'Infos Relatório'!$B$84,'Faturamento SP3'!$E$2:$E$692,'Infos Relatório'!$B159,'Faturamento SP3'!$Z$2:$Z$692,'Infos Relatório'!BK$1)</f>
        <v>0</v>
      </c>
      <c r="BM159" s="13">
        <f>SUMIFS('Faturamento SP3'!$J$2:$J$692,'Faturamento SP3'!$D$2:$D$692,'Infos Relatório'!$B$84,'Faturamento SP3'!$E$2:$E$692,'Infos Relatório'!$B159,'Faturamento SP3'!$Z$2:$Z$692,'Infos Relatório'!BK$1)</f>
        <v>0</v>
      </c>
      <c r="BN159" s="14">
        <f>SUMIFS('Faturamento SP3'!$O$2:$O$692,'Faturamento SP3'!$D$2:$D$692,'Infos Relatório'!$B$84,'Faturamento SP3'!$E$2:$E$692,'Infos Relatório'!$B159,'Faturamento SP3'!$Z$2:$Z$692,'Infos Relatório'!BK$1,'Faturamento SP3'!$T$2:$T$692,"Sim")+SUMIFS('Faturamento SP3'!$P$2:$P$692,'Faturamento SP3'!$D$2:$D$692,'Infos Relatório'!$B$84,'Faturamento SP3'!$E$2:$E$692,'Infos Relatório'!$B159,'Faturamento SP3'!$Z$2:$Z$692,'Infos Relatório'!BK$1,'Faturamento SP3'!$T$2:$T$692,"Sim")</f>
        <v>0</v>
      </c>
      <c r="BO159" s="27" t="e">
        <f t="shared" si="59"/>
        <v>#DIV/0!</v>
      </c>
      <c r="BP159" s="24">
        <f>SUMIFS('Faturamento SP3'!$H$2:$H$692,'Faturamento SP3'!$D$2:$D$692,'Infos Relatório'!$B$84,'Faturamento SP3'!$E$2:$E$692,'Infos Relatório'!$B159,'Faturamento SP3'!$Z$2:$Z$692,'Infos Relatório'!BK$1)</f>
        <v>0</v>
      </c>
      <c r="BQ159" s="23">
        <f>COUNTIFS('Faturamento SP3'!$D$2:$D$692,'Infos Relatório'!$B$84,'Faturamento SP3'!$E$2:$E$692,'Infos Relatório'!$B159,'Faturamento SP3'!$Z$2:$Z$692,'Infos Relatório'!BQ$1)</f>
        <v>0</v>
      </c>
      <c r="BR159" s="13">
        <f>SUMIFS('Faturamento SP3'!$G$2:$G$692,'Faturamento SP3'!$D$2:$D$692,'Infos Relatório'!$B$84,'Faturamento SP3'!$E$2:$E$692,'Infos Relatório'!$B159,'Faturamento SP3'!$Z$2:$Z$692,'Infos Relatório'!BQ$1)</f>
        <v>0</v>
      </c>
      <c r="BS159" s="13">
        <f>SUMIFS('Faturamento SP3'!$J$2:$J$692,'Faturamento SP3'!$D$2:$D$692,'Infos Relatório'!$B$84,'Faturamento SP3'!$E$2:$E$692,'Infos Relatório'!$B159,'Faturamento SP3'!$Z$2:$Z$692,'Infos Relatório'!BQ$1)</f>
        <v>0</v>
      </c>
      <c r="BT159" s="14">
        <f>SUMIFS('Faturamento SP3'!$O$2:$O$692,'Faturamento SP3'!$D$2:$D$692,'Infos Relatório'!$B$84,'Faturamento SP3'!$E$2:$E$692,'Infos Relatório'!$B159,'Faturamento SP3'!$Z$2:$Z$692,'Infos Relatório'!BQ$1,'Faturamento SP3'!$T$2:$T$692,"Sim")+SUMIFS('Faturamento SP3'!$P$2:$P$692,'Faturamento SP3'!$D$2:$D$692,'Infos Relatório'!$B$84,'Faturamento SP3'!$E$2:$E$692,'Infos Relatório'!$B159,'Faturamento SP3'!$Z$2:$Z$692,'Infos Relatório'!BQ$1,'Faturamento SP3'!$T$2:$T$692,"Sim")</f>
        <v>0</v>
      </c>
      <c r="BU159" s="27" t="e">
        <f t="shared" si="60"/>
        <v>#DIV/0!</v>
      </c>
      <c r="BV159" s="24">
        <f>SUMIFS('Faturamento SP3'!$H$2:$H$692,'Faturamento SP3'!$D$2:$D$692,'Infos Relatório'!$B$84,'Faturamento SP3'!$E$2:$E$692,'Infos Relatório'!$B159,'Faturamento SP3'!$Z$2:$Z$692,'Infos Relatório'!BQ$1)</f>
        <v>0</v>
      </c>
    </row>
    <row r="160" spans="2:74">
      <c r="B160" s="17" t="s">
        <v>82</v>
      </c>
      <c r="C160" s="23">
        <f>COUNTIFS('Faturamento SP3'!$D$2:$D$692,'Infos Relatório'!$B$84,'Faturamento SP3'!$E$2:$E$692,'Infos Relatório'!$B160,'Faturamento SP3'!$Z$2:$Z$692,'Infos Relatório'!C$1)</f>
        <v>0</v>
      </c>
      <c r="D160" s="13">
        <f>SUMIFS('Faturamento SP3'!$G$2:$G$692,'Faturamento SP3'!$D$2:$D$692,'Infos Relatório'!$B$84,'Faturamento SP3'!$E$2:$E$692,'Infos Relatório'!$B160,'Faturamento SP3'!$Z$2:$Z$692,'Infos Relatório'!C$1)</f>
        <v>0</v>
      </c>
      <c r="E160" s="13">
        <f>SUMIFS('Faturamento SP3'!$J$2:$J$692,'Faturamento SP3'!$D$2:$D$692,'Infos Relatório'!$B$84,'Faturamento SP3'!$E$2:$E$692,'Infos Relatório'!$B160,'Faturamento SP3'!$Z$2:$Z$692,'Infos Relatório'!C$1)</f>
        <v>0</v>
      </c>
      <c r="F160" s="14">
        <f>SUMIFS('Faturamento SP3'!$O$2:$O$692,'Faturamento SP3'!$D$2:$D$692,'Infos Relatório'!$B$84,'Faturamento SP3'!$E$2:$E$692,'Infos Relatório'!$B160,'Faturamento SP3'!$Z$2:$Z$692,'Infos Relatório'!C$1,'Faturamento SP3'!$T$2:$T$692,"Sim")+SUMIFS('Faturamento SP3'!$P$2:$P$692,'Faturamento SP3'!$D$2:$D$692,'Infos Relatório'!$B$84,'Faturamento SP3'!$E$2:$E$692,'Infos Relatório'!$B160,'Faturamento SP3'!$Z$2:$Z$692,'Infos Relatório'!C$1,'Faturamento SP3'!$T$2:$T$692,"Sim")</f>
        <v>0</v>
      </c>
      <c r="G160" s="27" t="e">
        <f t="shared" si="49"/>
        <v>#DIV/0!</v>
      </c>
      <c r="H160" s="24">
        <f>SUMIFS('Faturamento SP3'!$H$2:$H$692,'Faturamento SP3'!$D$2:$D$692,'Infos Relatório'!$B$84,'Faturamento SP3'!$E$2:$E$692,'Infos Relatório'!$B160,'Faturamento SP3'!$Z$2:$Z$692,'Infos Relatório'!C$1)</f>
        <v>0</v>
      </c>
      <c r="I160" s="23">
        <f>COUNTIFS('Faturamento SP3'!$D$2:$D$692,'Infos Relatório'!$B$84,'Faturamento SP3'!$E$2:$E$692,'Infos Relatório'!$B160,'Faturamento SP3'!$Z$2:$Z$692,'Infos Relatório'!I$1)</f>
        <v>0</v>
      </c>
      <c r="J160" s="13">
        <f>SUMIFS('Faturamento SP3'!$G$2:$G$692,'Faturamento SP3'!$D$2:$D$692,'Infos Relatório'!$B$84,'Faturamento SP3'!$E$2:$E$692,'Infos Relatório'!$B160,'Faturamento SP3'!$Z$2:$Z$692,'Infos Relatório'!I$1)</f>
        <v>0</v>
      </c>
      <c r="K160" s="13">
        <f>SUMIFS('Faturamento SP3'!$J$2:$J$692,'Faturamento SP3'!$D$2:$D$692,'Infos Relatório'!$B$84,'Faturamento SP3'!$E$2:$E$692,'Infos Relatório'!$B160,'Faturamento SP3'!$Z$2:$Z$692,'Infos Relatório'!I$1)</f>
        <v>0</v>
      </c>
      <c r="L160" s="14">
        <f>SUMIFS('Faturamento SP3'!$O$2:$O$692,'Faturamento SP3'!$D$2:$D$692,'Infos Relatório'!$B$84,'Faturamento SP3'!$E$2:$E$692,'Infos Relatório'!$B160,'Faturamento SP3'!$Z$2:$Z$692,'Infos Relatório'!I$1,'Faturamento SP3'!$T$2:$T$692,"Sim")+SUMIFS('Faturamento SP3'!$P$2:$P$692,'Faturamento SP3'!$D$2:$D$692,'Infos Relatório'!$B$84,'Faturamento SP3'!$E$2:$E$692,'Infos Relatório'!$B160,'Faturamento SP3'!$Z$2:$Z$692,'Infos Relatório'!I$1,'Faturamento SP3'!$T$2:$T$692,"Sim")</f>
        <v>0</v>
      </c>
      <c r="M160" s="27" t="e">
        <f t="shared" si="50"/>
        <v>#DIV/0!</v>
      </c>
      <c r="N160" s="24">
        <f>SUMIFS('Faturamento SP3'!$H$2:$H$692,'Faturamento SP3'!$D$2:$D$692,'Infos Relatório'!$B$84,'Faturamento SP3'!$E$2:$E$692,'Infos Relatório'!$B160,'Faturamento SP3'!$Z$2:$Z$692,'Infos Relatório'!I$1)</f>
        <v>0</v>
      </c>
      <c r="O160" s="23">
        <f>COUNTIFS('Faturamento SP3'!$D$2:$D$692,'Infos Relatório'!$B$84,'Faturamento SP3'!$E$2:$E$692,'Infos Relatório'!$B160,'Faturamento SP3'!$Z$2:$Z$692,'Infos Relatório'!O$1)</f>
        <v>0</v>
      </c>
      <c r="P160" s="13">
        <f>SUMIFS('Faturamento SP3'!$G$2:$G$692,'Faturamento SP3'!$D$2:$D$692,'Infos Relatório'!$B$84,'Faturamento SP3'!$E$2:$E$692,'Infos Relatório'!$B160,'Faturamento SP3'!$Z$2:$Z$692,'Infos Relatório'!O$1)</f>
        <v>0</v>
      </c>
      <c r="Q160" s="13">
        <f>SUMIFS('Faturamento SP3'!$J$2:$J$692,'Faturamento SP3'!$D$2:$D$692,'Infos Relatório'!$B$84,'Faturamento SP3'!$E$2:$E$692,'Infos Relatório'!$B160,'Faturamento SP3'!$Z$2:$Z$692,'Infos Relatório'!O$1)</f>
        <v>0</v>
      </c>
      <c r="R160" s="14">
        <f>SUMIFS('Faturamento SP3'!$O$2:$O$692,'Faturamento SP3'!$D$2:$D$692,'Infos Relatório'!$B$84,'Faturamento SP3'!$E$2:$E$692,'Infos Relatório'!$B160,'Faturamento SP3'!$Z$2:$Z$692,'Infos Relatório'!O$1,'Faturamento SP3'!$T$2:$T$692,"Sim")+SUMIFS('Faturamento SP3'!$P$2:$P$692,'Faturamento SP3'!$D$2:$D$692,'Infos Relatório'!$B$84,'Faturamento SP3'!$E$2:$E$692,'Infos Relatório'!$B160,'Faturamento SP3'!$Z$2:$Z$692,'Infos Relatório'!O$1,'Faturamento SP3'!$T$2:$T$692,"Sim")</f>
        <v>0</v>
      </c>
      <c r="S160" s="27" t="e">
        <f t="shared" si="51"/>
        <v>#DIV/0!</v>
      </c>
      <c r="T160" s="24">
        <f>SUMIFS('Faturamento SP3'!$H$2:$H$692,'Faturamento SP3'!$D$2:$D$692,'Infos Relatório'!$B$84,'Faturamento SP3'!$E$2:$E$692,'Infos Relatório'!$B160,'Faturamento SP3'!$Z$2:$Z$692,'Infos Relatório'!O$1)</f>
        <v>0</v>
      </c>
      <c r="U160" s="23">
        <f>COUNTIFS('Faturamento SP3'!$D$2:$D$692,'Infos Relatório'!$B$84,'Faturamento SP3'!$E$2:$E$692,'Infos Relatório'!$B160,'Faturamento SP3'!$Z$2:$Z$692,'Infos Relatório'!U$1)</f>
        <v>0</v>
      </c>
      <c r="V160" s="13">
        <f>SUMIFS('Faturamento SP3'!$G$2:$G$692,'Faturamento SP3'!$D$2:$D$692,'Infos Relatório'!$B$84,'Faturamento SP3'!$E$2:$E$692,'Infos Relatório'!$B160,'Faturamento SP3'!$Z$2:$Z$692,'Infos Relatório'!U$1)</f>
        <v>0</v>
      </c>
      <c r="W160" s="13">
        <f>SUMIFS('Faturamento SP3'!$J$2:$J$692,'Faturamento SP3'!$D$2:$D$692,'Infos Relatório'!$B$84,'Faturamento SP3'!$E$2:$E$692,'Infos Relatório'!$B160,'Faturamento SP3'!$Z$2:$Z$692,'Infos Relatório'!U$1)</f>
        <v>0</v>
      </c>
      <c r="X160" s="14">
        <f>SUMIFS('Faturamento SP3'!$O$2:$O$692,'Faturamento SP3'!$D$2:$D$692,'Infos Relatório'!$B$84,'Faturamento SP3'!$E$2:$E$692,'Infos Relatório'!$B160,'Faturamento SP3'!$Z$2:$Z$692,'Infos Relatório'!U$1,'Faturamento SP3'!$T$2:$T$692,"Sim")+SUMIFS('Faturamento SP3'!$P$2:$P$692,'Faturamento SP3'!$D$2:$D$692,'Infos Relatório'!$B$84,'Faturamento SP3'!$E$2:$E$692,'Infos Relatório'!$B160,'Faturamento SP3'!$Z$2:$Z$692,'Infos Relatório'!U$1,'Faturamento SP3'!$T$2:$T$692,"Sim")</f>
        <v>0</v>
      </c>
      <c r="Y160" s="27" t="e">
        <f t="shared" si="52"/>
        <v>#DIV/0!</v>
      </c>
      <c r="Z160" s="24">
        <f>SUMIFS('Faturamento SP3'!$H$2:$H$692,'Faturamento SP3'!$D$2:$D$692,'Infos Relatório'!$B$84,'Faturamento SP3'!$E$2:$E$692,'Infos Relatório'!$B160,'Faturamento SP3'!$Z$2:$Z$692,'Infos Relatório'!U$1)</f>
        <v>0</v>
      </c>
      <c r="AA160" s="23">
        <f>COUNTIFS('Faturamento SP3'!$D$2:$D$692,'Infos Relatório'!$B$84,'Faturamento SP3'!$E$2:$E$692,'Infos Relatório'!$B160,'Faturamento SP3'!$Z$2:$Z$692,'Infos Relatório'!AA$1)</f>
        <v>0</v>
      </c>
      <c r="AB160" s="13">
        <f>SUMIFS('Faturamento SP3'!$G$2:$G$692,'Faturamento SP3'!$D$2:$D$692,'Infos Relatório'!$B$84,'Faturamento SP3'!$E$2:$E$692,'Infos Relatório'!$B160,'Faturamento SP3'!$Z$2:$Z$692,'Infos Relatório'!AA$1)</f>
        <v>0</v>
      </c>
      <c r="AC160" s="13">
        <f>SUMIFS('Faturamento SP3'!$J$2:$J$692,'Faturamento SP3'!$D$2:$D$692,'Infos Relatório'!$B$84,'Faturamento SP3'!$E$2:$E$692,'Infos Relatório'!$B160,'Faturamento SP3'!$Z$2:$Z$692,'Infos Relatório'!AA$1)</f>
        <v>0</v>
      </c>
      <c r="AD160" s="14">
        <f>SUMIFS('Faturamento SP3'!$O$2:$O$692,'Faturamento SP3'!$D$2:$D$692,'Infos Relatório'!$B$84,'Faturamento SP3'!$E$2:$E$692,'Infos Relatório'!$B160,'Faturamento SP3'!$Z$2:$Z$692,'Infos Relatório'!AA$1,'Faturamento SP3'!$T$2:$T$692,"Sim")+SUMIFS('Faturamento SP3'!$P$2:$P$692,'Faturamento SP3'!$D$2:$D$692,'Infos Relatório'!$B$84,'Faturamento SP3'!$E$2:$E$692,'Infos Relatório'!$B160,'Faturamento SP3'!$Z$2:$Z$692,'Infos Relatório'!AA$1,'Faturamento SP3'!$T$2:$T$692,"Sim")</f>
        <v>0</v>
      </c>
      <c r="AE160" s="27" t="e">
        <f t="shared" si="53"/>
        <v>#DIV/0!</v>
      </c>
      <c r="AF160" s="24">
        <f>SUMIFS('Faturamento SP3'!$H$2:$H$692,'Faturamento SP3'!$D$2:$D$692,'Infos Relatório'!$B$84,'Faturamento SP3'!$E$2:$E$692,'Infos Relatório'!$B160,'Faturamento SP3'!$Z$2:$Z$692,'Infos Relatório'!AA$1)</f>
        <v>0</v>
      </c>
      <c r="AG160" s="23">
        <f>COUNTIFS('Faturamento SP3'!$D$2:$D$692,'Infos Relatório'!$B$84,'Faturamento SP3'!$E$2:$E$692,'Infos Relatório'!$B160,'Faturamento SP3'!$Z$2:$Z$692,'Infos Relatório'!AG$1)</f>
        <v>0</v>
      </c>
      <c r="AH160" s="13">
        <f>SUMIFS('Faturamento SP3'!$G$2:$G$692,'Faturamento SP3'!$D$2:$D$692,'Infos Relatório'!$B$84,'Faturamento SP3'!$E$2:$E$692,'Infos Relatório'!$B160,'Faturamento SP3'!$Z$2:$Z$692,'Infos Relatório'!AG$1)</f>
        <v>0</v>
      </c>
      <c r="AI160" s="13">
        <f>SUMIFS('Faturamento SP3'!$J$2:$J$692,'Faturamento SP3'!$D$2:$D$692,'Infos Relatório'!$B$84,'Faturamento SP3'!$E$2:$E$692,'Infos Relatório'!$B160,'Faturamento SP3'!$Z$2:$Z$692,'Infos Relatório'!AG$1)</f>
        <v>0</v>
      </c>
      <c r="AJ160" s="14">
        <f>SUMIFS('Faturamento SP3'!$O$2:$O$692,'Faturamento SP3'!$D$2:$D$692,'Infos Relatório'!$B$84,'Faturamento SP3'!$E$2:$E$692,'Infos Relatório'!$B160,'Faturamento SP3'!$Z$2:$Z$692,'Infos Relatório'!AG$1,'Faturamento SP3'!$T$2:$T$692,"Sim")+SUMIFS('Faturamento SP3'!$P$2:$P$692,'Faturamento SP3'!$D$2:$D$692,'Infos Relatório'!$B$84,'Faturamento SP3'!$E$2:$E$692,'Infos Relatório'!$B160,'Faturamento SP3'!$Z$2:$Z$692,'Infos Relatório'!AG$1,'Faturamento SP3'!$T$2:$T$692,"Sim")</f>
        <v>0</v>
      </c>
      <c r="AK160" s="27" t="e">
        <f t="shared" si="54"/>
        <v>#DIV/0!</v>
      </c>
      <c r="AL160" s="24">
        <f>SUMIFS('Faturamento SP3'!$H$2:$H$692,'Faturamento SP3'!$D$2:$D$692,'Infos Relatório'!$B$84,'Faturamento SP3'!$E$2:$E$692,'Infos Relatório'!$B160,'Faturamento SP3'!$Z$2:$Z$692,'Infos Relatório'!AG$1)</f>
        <v>0</v>
      </c>
      <c r="AM160" s="23">
        <f>COUNTIFS('Faturamento SP3'!$D$2:$D$692,'Infos Relatório'!$B$84,'Faturamento SP3'!$E$2:$E$692,'Infos Relatório'!$B160,'Faturamento SP3'!$Z$2:$Z$692,'Infos Relatório'!AM$1)</f>
        <v>0</v>
      </c>
      <c r="AN160" s="13">
        <f>SUMIFS('Faturamento SP3'!$G$2:$G$692,'Faturamento SP3'!$D$2:$D$692,'Infos Relatório'!$B$84,'Faturamento SP3'!$E$2:$E$692,'Infos Relatório'!$B160,'Faturamento SP3'!$Z$2:$Z$692,'Infos Relatório'!AM$1)</f>
        <v>0</v>
      </c>
      <c r="AO160" s="13">
        <f>SUMIFS('Faturamento SP3'!$J$2:$J$692,'Faturamento SP3'!$D$2:$D$692,'Infos Relatório'!$B$84,'Faturamento SP3'!$E$2:$E$692,'Infos Relatório'!$B160,'Faturamento SP3'!$Z$2:$Z$692,'Infos Relatório'!AM$1)</f>
        <v>0</v>
      </c>
      <c r="AP160" s="14">
        <f>SUMIFS('Faturamento SP3'!$O$2:$O$692,'Faturamento SP3'!$D$2:$D$692,'Infos Relatório'!$B$84,'Faturamento SP3'!$E$2:$E$692,'Infos Relatório'!$B160,'Faturamento SP3'!$Z$2:$Z$692,'Infos Relatório'!AM$1,'Faturamento SP3'!$T$2:$T$692,"Sim")+SUMIFS('Faturamento SP3'!$P$2:$P$692,'Faturamento SP3'!$D$2:$D$692,'Infos Relatório'!$B$84,'Faturamento SP3'!$E$2:$E$692,'Infos Relatório'!$B160,'Faturamento SP3'!$Z$2:$Z$692,'Infos Relatório'!AM$1,'Faturamento SP3'!$T$2:$T$692,"Sim")</f>
        <v>0</v>
      </c>
      <c r="AQ160" s="27" t="e">
        <f t="shared" si="55"/>
        <v>#DIV/0!</v>
      </c>
      <c r="AR160" s="24">
        <f>SUMIFS('Faturamento SP3'!$H$2:$H$692,'Faturamento SP3'!$D$2:$D$692,'Infos Relatório'!$B$84,'Faturamento SP3'!$E$2:$E$692,'Infos Relatório'!$B160,'Faturamento SP3'!$Z$2:$Z$692,'Infos Relatório'!AM$1)</f>
        <v>0</v>
      </c>
      <c r="AS160" s="23">
        <f>COUNTIFS('Faturamento SP3'!$D$2:$D$692,'Infos Relatório'!$B$84,'Faturamento SP3'!$E$2:$E$692,'Infos Relatório'!$B160,'Faturamento SP3'!$Z$2:$Z$692,'Infos Relatório'!AS$1)</f>
        <v>0</v>
      </c>
      <c r="AT160" s="13">
        <f>SUMIFS('Faturamento SP3'!$G$2:$G$692,'Faturamento SP3'!$D$2:$D$692,'Infos Relatório'!$B$84,'Faturamento SP3'!$E$2:$E$692,'Infos Relatório'!$B160,'Faturamento SP3'!$Z$2:$Z$692,'Infos Relatório'!AS$1)</f>
        <v>0</v>
      </c>
      <c r="AU160" s="13">
        <f>SUMIFS('Faturamento SP3'!$J$2:$J$692,'Faturamento SP3'!$D$2:$D$692,'Infos Relatório'!$B$84,'Faturamento SP3'!$E$2:$E$692,'Infos Relatório'!$B160,'Faturamento SP3'!$Z$2:$Z$692,'Infos Relatório'!AS$1)</f>
        <v>0</v>
      </c>
      <c r="AV160" s="14">
        <f>SUMIFS('Faturamento SP3'!$O$2:$O$692,'Faturamento SP3'!$D$2:$D$692,'Infos Relatório'!$B$84,'Faturamento SP3'!$E$2:$E$692,'Infos Relatório'!$B160,'Faturamento SP3'!$Z$2:$Z$692,'Infos Relatório'!AS$1,'Faturamento SP3'!$T$2:$T$692,"Sim")+SUMIFS('Faturamento SP3'!$P$2:$P$692,'Faturamento SP3'!$D$2:$D$692,'Infos Relatório'!$B$84,'Faturamento SP3'!$E$2:$E$692,'Infos Relatório'!$B160,'Faturamento SP3'!$Z$2:$Z$692,'Infos Relatório'!AS$1,'Faturamento SP3'!$T$2:$T$692,"Sim")</f>
        <v>0</v>
      </c>
      <c r="AW160" s="27" t="e">
        <f t="shared" si="56"/>
        <v>#DIV/0!</v>
      </c>
      <c r="AX160" s="24">
        <f>SUMIFS('Faturamento SP3'!$H$2:$H$692,'Faturamento SP3'!$D$2:$D$692,'Infos Relatório'!$B$84,'Faturamento SP3'!$E$2:$E$692,'Infos Relatório'!$B160,'Faturamento SP3'!$Z$2:$Z$692,'Infos Relatório'!AS$1)</f>
        <v>0</v>
      </c>
      <c r="AY160" s="23">
        <f>COUNTIFS('Faturamento SP3'!$D$2:$D$692,'Infos Relatório'!$B$84,'Faturamento SP3'!$E$2:$E$692,'Infos Relatório'!$B160,'Faturamento SP3'!$Z$2:$Z$692,'Infos Relatório'!AY$1)</f>
        <v>0</v>
      </c>
      <c r="AZ160" s="13">
        <f>SUMIFS('Faturamento SP3'!$G$2:$G$692,'Faturamento SP3'!$D$2:$D$692,'Infos Relatório'!$B$84,'Faturamento SP3'!$E$2:$E$692,'Infos Relatório'!$B160,'Faturamento SP3'!$Z$2:$Z$692,'Infos Relatório'!AY$1)</f>
        <v>0</v>
      </c>
      <c r="BA160" s="13">
        <f>SUMIFS('Faturamento SP3'!$J$2:$J$692,'Faturamento SP3'!$D$2:$D$692,'Infos Relatório'!$B$84,'Faturamento SP3'!$E$2:$E$692,'Infos Relatório'!$B160,'Faturamento SP3'!$Z$2:$Z$692,'Infos Relatório'!AY$1)</f>
        <v>0</v>
      </c>
      <c r="BB160" s="14">
        <f>SUMIFS('Faturamento SP3'!$O$2:$O$692,'Faturamento SP3'!$D$2:$D$692,'Infos Relatório'!$B$84,'Faturamento SP3'!$E$2:$E$692,'Infos Relatório'!$B160,'Faturamento SP3'!$Z$2:$Z$692,'Infos Relatório'!AY$1,'Faturamento SP3'!$T$2:$T$692,"Sim")+SUMIFS('Faturamento SP3'!$P$2:$P$692,'Faturamento SP3'!$D$2:$D$692,'Infos Relatório'!$B$84,'Faturamento SP3'!$E$2:$E$692,'Infos Relatório'!$B160,'Faturamento SP3'!$Z$2:$Z$692,'Infos Relatório'!AY$1,'Faturamento SP3'!$T$2:$T$692,"Sim")</f>
        <v>0</v>
      </c>
      <c r="BC160" s="27" t="e">
        <f t="shared" si="57"/>
        <v>#DIV/0!</v>
      </c>
      <c r="BD160" s="24">
        <f>SUMIFS('Faturamento SP3'!$H$2:$H$692,'Faturamento SP3'!$D$2:$D$692,'Infos Relatório'!$B$84,'Faturamento SP3'!$E$2:$E$692,'Infos Relatório'!$B160,'Faturamento SP3'!$Z$2:$Z$692,'Infos Relatório'!AY$1)</f>
        <v>0</v>
      </c>
      <c r="BE160" s="23">
        <f>COUNTIFS('Faturamento SP3'!$D$2:$D$692,'Infos Relatório'!$B$84,'Faturamento SP3'!$E$2:$E$692,'Infos Relatório'!$B160,'Faturamento SP3'!$Z$2:$Z$692,'Infos Relatório'!BE$1)</f>
        <v>0</v>
      </c>
      <c r="BF160" s="13">
        <f>SUMIFS('Faturamento SP3'!$G$2:$G$692,'Faturamento SP3'!$D$2:$D$692,'Infos Relatório'!$B$84,'Faturamento SP3'!$E$2:$E$692,'Infos Relatório'!$B160,'Faturamento SP3'!$Z$2:$Z$692,'Infos Relatório'!BE$1)</f>
        <v>0</v>
      </c>
      <c r="BG160" s="13">
        <f>SUMIFS('Faturamento SP3'!$J$2:$J$692,'Faturamento SP3'!$D$2:$D$692,'Infos Relatório'!$B$84,'Faturamento SP3'!$E$2:$E$692,'Infos Relatório'!$B160,'Faturamento SP3'!$Z$2:$Z$692,'Infos Relatório'!BE$1)</f>
        <v>0</v>
      </c>
      <c r="BH160" s="14">
        <f>SUMIFS('Faturamento SP3'!$O$2:$O$692,'Faturamento SP3'!$D$2:$D$692,'Infos Relatório'!$B$84,'Faturamento SP3'!$E$2:$E$692,'Infos Relatório'!$B160,'Faturamento SP3'!$Z$2:$Z$692,'Infos Relatório'!BE$1,'Faturamento SP3'!$T$2:$T$692,"Sim")+SUMIFS('Faturamento SP3'!$P$2:$P$692,'Faturamento SP3'!$D$2:$D$692,'Infos Relatório'!$B$84,'Faturamento SP3'!$E$2:$E$692,'Infos Relatório'!$B160,'Faturamento SP3'!$Z$2:$Z$692,'Infos Relatório'!BE$1,'Faturamento SP3'!$T$2:$T$692,"Sim")</f>
        <v>0</v>
      </c>
      <c r="BI160" s="27" t="e">
        <f t="shared" si="58"/>
        <v>#DIV/0!</v>
      </c>
      <c r="BJ160" s="24">
        <f>SUMIFS('Faturamento SP3'!$H$2:$H$692,'Faturamento SP3'!$D$2:$D$692,'Infos Relatório'!$B$84,'Faturamento SP3'!$E$2:$E$692,'Infos Relatório'!$B160,'Faturamento SP3'!$Z$2:$Z$692,'Infos Relatório'!BE$1)</f>
        <v>0</v>
      </c>
      <c r="BK160" s="23">
        <f>COUNTIFS('Faturamento SP3'!$D$2:$D$692,'Infos Relatório'!$B$84,'Faturamento SP3'!$E$2:$E$692,'Infos Relatório'!$B160,'Faturamento SP3'!$Z$2:$Z$692,'Infos Relatório'!BK$1)</f>
        <v>0</v>
      </c>
      <c r="BL160" s="13">
        <f>SUMIFS('Faturamento SP3'!$G$2:$G$692,'Faturamento SP3'!$D$2:$D$692,'Infos Relatório'!$B$84,'Faturamento SP3'!$E$2:$E$692,'Infos Relatório'!$B160,'Faturamento SP3'!$Z$2:$Z$692,'Infos Relatório'!BK$1)</f>
        <v>0</v>
      </c>
      <c r="BM160" s="13">
        <f>SUMIFS('Faturamento SP3'!$J$2:$J$692,'Faturamento SP3'!$D$2:$D$692,'Infos Relatório'!$B$84,'Faturamento SP3'!$E$2:$E$692,'Infos Relatório'!$B160,'Faturamento SP3'!$Z$2:$Z$692,'Infos Relatório'!BK$1)</f>
        <v>0</v>
      </c>
      <c r="BN160" s="14">
        <f>SUMIFS('Faturamento SP3'!$O$2:$O$692,'Faturamento SP3'!$D$2:$D$692,'Infos Relatório'!$B$84,'Faturamento SP3'!$E$2:$E$692,'Infos Relatório'!$B160,'Faturamento SP3'!$Z$2:$Z$692,'Infos Relatório'!BK$1,'Faturamento SP3'!$T$2:$T$692,"Sim")+SUMIFS('Faturamento SP3'!$P$2:$P$692,'Faturamento SP3'!$D$2:$D$692,'Infos Relatório'!$B$84,'Faturamento SP3'!$E$2:$E$692,'Infos Relatório'!$B160,'Faturamento SP3'!$Z$2:$Z$692,'Infos Relatório'!BK$1,'Faturamento SP3'!$T$2:$T$692,"Sim")</f>
        <v>0</v>
      </c>
      <c r="BO160" s="27" t="e">
        <f t="shared" si="59"/>
        <v>#DIV/0!</v>
      </c>
      <c r="BP160" s="24">
        <f>SUMIFS('Faturamento SP3'!$H$2:$H$692,'Faturamento SP3'!$D$2:$D$692,'Infos Relatório'!$B$84,'Faturamento SP3'!$E$2:$E$692,'Infos Relatório'!$B160,'Faturamento SP3'!$Z$2:$Z$692,'Infos Relatório'!BK$1)</f>
        <v>0</v>
      </c>
      <c r="BQ160" s="23">
        <f>COUNTIFS('Faturamento SP3'!$D$2:$D$692,'Infos Relatório'!$B$84,'Faturamento SP3'!$E$2:$E$692,'Infos Relatório'!$B160,'Faturamento SP3'!$Z$2:$Z$692,'Infos Relatório'!BQ$1)</f>
        <v>0</v>
      </c>
      <c r="BR160" s="13">
        <f>SUMIFS('Faturamento SP3'!$G$2:$G$692,'Faturamento SP3'!$D$2:$D$692,'Infos Relatório'!$B$84,'Faturamento SP3'!$E$2:$E$692,'Infos Relatório'!$B160,'Faturamento SP3'!$Z$2:$Z$692,'Infos Relatório'!BQ$1)</f>
        <v>0</v>
      </c>
      <c r="BS160" s="13">
        <f>SUMIFS('Faturamento SP3'!$J$2:$J$692,'Faturamento SP3'!$D$2:$D$692,'Infos Relatório'!$B$84,'Faturamento SP3'!$E$2:$E$692,'Infos Relatório'!$B160,'Faturamento SP3'!$Z$2:$Z$692,'Infos Relatório'!BQ$1)</f>
        <v>0</v>
      </c>
      <c r="BT160" s="14">
        <f>SUMIFS('Faturamento SP3'!$O$2:$O$692,'Faturamento SP3'!$D$2:$D$692,'Infos Relatório'!$B$84,'Faturamento SP3'!$E$2:$E$692,'Infos Relatório'!$B160,'Faturamento SP3'!$Z$2:$Z$692,'Infos Relatório'!BQ$1,'Faturamento SP3'!$T$2:$T$692,"Sim")+SUMIFS('Faturamento SP3'!$P$2:$P$692,'Faturamento SP3'!$D$2:$D$692,'Infos Relatório'!$B$84,'Faturamento SP3'!$E$2:$E$692,'Infos Relatório'!$B160,'Faturamento SP3'!$Z$2:$Z$692,'Infos Relatório'!BQ$1,'Faturamento SP3'!$T$2:$T$692,"Sim")</f>
        <v>0</v>
      </c>
      <c r="BU160" s="27" t="e">
        <f t="shared" si="60"/>
        <v>#DIV/0!</v>
      </c>
      <c r="BV160" s="24">
        <f>SUMIFS('Faturamento SP3'!$H$2:$H$692,'Faturamento SP3'!$D$2:$D$692,'Infos Relatório'!$B$84,'Faturamento SP3'!$E$2:$E$692,'Infos Relatório'!$B160,'Faturamento SP3'!$Z$2:$Z$692,'Infos Relatório'!BQ$1)</f>
        <v>0</v>
      </c>
    </row>
    <row r="161" spans="2:74">
      <c r="B161" s="17" t="s">
        <v>83</v>
      </c>
      <c r="C161" s="23">
        <f>COUNTIFS('Faturamento SP3'!$D$2:$D$692,'Infos Relatório'!$B$84,'Faturamento SP3'!$E$2:$E$692,'Infos Relatório'!$B161,'Faturamento SP3'!$Z$2:$Z$692,'Infos Relatório'!C$1)</f>
        <v>0</v>
      </c>
      <c r="D161" s="13">
        <f>SUMIFS('Faturamento SP3'!$G$2:$G$692,'Faturamento SP3'!$D$2:$D$692,'Infos Relatório'!$B$84,'Faturamento SP3'!$E$2:$E$692,'Infos Relatório'!$B161,'Faturamento SP3'!$Z$2:$Z$692,'Infos Relatório'!C$1)</f>
        <v>0</v>
      </c>
      <c r="E161" s="13">
        <f>SUMIFS('Faturamento SP3'!$J$2:$J$692,'Faturamento SP3'!$D$2:$D$692,'Infos Relatório'!$B$84,'Faturamento SP3'!$E$2:$E$692,'Infos Relatório'!$B161,'Faturamento SP3'!$Z$2:$Z$692,'Infos Relatório'!C$1)</f>
        <v>0</v>
      </c>
      <c r="F161" s="14">
        <f>SUMIFS('Faturamento SP3'!$O$2:$O$692,'Faturamento SP3'!$D$2:$D$692,'Infos Relatório'!$B$84,'Faturamento SP3'!$E$2:$E$692,'Infos Relatório'!$B161,'Faturamento SP3'!$Z$2:$Z$692,'Infos Relatório'!C$1,'Faturamento SP3'!$T$2:$T$692,"Sim")+SUMIFS('Faturamento SP3'!$P$2:$P$692,'Faturamento SP3'!$D$2:$D$692,'Infos Relatório'!$B$84,'Faturamento SP3'!$E$2:$E$692,'Infos Relatório'!$B161,'Faturamento SP3'!$Z$2:$Z$692,'Infos Relatório'!C$1,'Faturamento SP3'!$T$2:$T$692,"Sim")</f>
        <v>0</v>
      </c>
      <c r="G161" s="27" t="e">
        <f t="shared" si="49"/>
        <v>#DIV/0!</v>
      </c>
      <c r="H161" s="24">
        <f>SUMIFS('Faturamento SP3'!$H$2:$H$692,'Faturamento SP3'!$D$2:$D$692,'Infos Relatório'!$B$84,'Faturamento SP3'!$E$2:$E$692,'Infos Relatório'!$B161,'Faturamento SP3'!$Z$2:$Z$692,'Infos Relatório'!C$1)</f>
        <v>0</v>
      </c>
      <c r="I161" s="23">
        <f>COUNTIFS('Faturamento SP3'!$D$2:$D$692,'Infos Relatório'!$B$84,'Faturamento SP3'!$E$2:$E$692,'Infos Relatório'!$B161,'Faturamento SP3'!$Z$2:$Z$692,'Infos Relatório'!I$1)</f>
        <v>0</v>
      </c>
      <c r="J161" s="13">
        <f>SUMIFS('Faturamento SP3'!$G$2:$G$692,'Faturamento SP3'!$D$2:$D$692,'Infos Relatório'!$B$84,'Faturamento SP3'!$E$2:$E$692,'Infos Relatório'!$B161,'Faturamento SP3'!$Z$2:$Z$692,'Infos Relatório'!I$1)</f>
        <v>0</v>
      </c>
      <c r="K161" s="13">
        <f>SUMIFS('Faturamento SP3'!$J$2:$J$692,'Faturamento SP3'!$D$2:$D$692,'Infos Relatório'!$B$84,'Faturamento SP3'!$E$2:$E$692,'Infos Relatório'!$B161,'Faturamento SP3'!$Z$2:$Z$692,'Infos Relatório'!I$1)</f>
        <v>0</v>
      </c>
      <c r="L161" s="14">
        <f>SUMIFS('Faturamento SP3'!$O$2:$O$692,'Faturamento SP3'!$D$2:$D$692,'Infos Relatório'!$B$84,'Faturamento SP3'!$E$2:$E$692,'Infos Relatório'!$B161,'Faturamento SP3'!$Z$2:$Z$692,'Infos Relatório'!I$1,'Faturamento SP3'!$T$2:$T$692,"Sim")+SUMIFS('Faturamento SP3'!$P$2:$P$692,'Faturamento SP3'!$D$2:$D$692,'Infos Relatório'!$B$84,'Faturamento SP3'!$E$2:$E$692,'Infos Relatório'!$B161,'Faturamento SP3'!$Z$2:$Z$692,'Infos Relatório'!I$1,'Faturamento SP3'!$T$2:$T$692,"Sim")</f>
        <v>0</v>
      </c>
      <c r="M161" s="27" t="e">
        <f t="shared" si="50"/>
        <v>#DIV/0!</v>
      </c>
      <c r="N161" s="24">
        <f>SUMIFS('Faturamento SP3'!$H$2:$H$692,'Faturamento SP3'!$D$2:$D$692,'Infos Relatório'!$B$84,'Faturamento SP3'!$E$2:$E$692,'Infos Relatório'!$B161,'Faturamento SP3'!$Z$2:$Z$692,'Infos Relatório'!I$1)</f>
        <v>0</v>
      </c>
      <c r="O161" s="23">
        <f>COUNTIFS('Faturamento SP3'!$D$2:$D$692,'Infos Relatório'!$B$84,'Faturamento SP3'!$E$2:$E$692,'Infos Relatório'!$B161,'Faturamento SP3'!$Z$2:$Z$692,'Infos Relatório'!O$1)</f>
        <v>0</v>
      </c>
      <c r="P161" s="13">
        <f>SUMIFS('Faturamento SP3'!$G$2:$G$692,'Faturamento SP3'!$D$2:$D$692,'Infos Relatório'!$B$84,'Faturamento SP3'!$E$2:$E$692,'Infos Relatório'!$B161,'Faturamento SP3'!$Z$2:$Z$692,'Infos Relatório'!O$1)</f>
        <v>0</v>
      </c>
      <c r="Q161" s="13">
        <f>SUMIFS('Faturamento SP3'!$J$2:$J$692,'Faturamento SP3'!$D$2:$D$692,'Infos Relatório'!$B$84,'Faturamento SP3'!$E$2:$E$692,'Infos Relatório'!$B161,'Faturamento SP3'!$Z$2:$Z$692,'Infos Relatório'!O$1)</f>
        <v>0</v>
      </c>
      <c r="R161" s="14">
        <f>SUMIFS('Faturamento SP3'!$O$2:$O$692,'Faturamento SP3'!$D$2:$D$692,'Infos Relatório'!$B$84,'Faturamento SP3'!$E$2:$E$692,'Infos Relatório'!$B161,'Faturamento SP3'!$Z$2:$Z$692,'Infos Relatório'!O$1,'Faturamento SP3'!$T$2:$T$692,"Sim")+SUMIFS('Faturamento SP3'!$P$2:$P$692,'Faturamento SP3'!$D$2:$D$692,'Infos Relatório'!$B$84,'Faturamento SP3'!$E$2:$E$692,'Infos Relatório'!$B161,'Faturamento SP3'!$Z$2:$Z$692,'Infos Relatório'!O$1,'Faturamento SP3'!$T$2:$T$692,"Sim")</f>
        <v>0</v>
      </c>
      <c r="S161" s="27" t="e">
        <f t="shared" si="51"/>
        <v>#DIV/0!</v>
      </c>
      <c r="T161" s="24">
        <f>SUMIFS('Faturamento SP3'!$H$2:$H$692,'Faturamento SP3'!$D$2:$D$692,'Infos Relatório'!$B$84,'Faturamento SP3'!$E$2:$E$692,'Infos Relatório'!$B161,'Faturamento SP3'!$Z$2:$Z$692,'Infos Relatório'!O$1)</f>
        <v>0</v>
      </c>
      <c r="U161" s="23">
        <f>COUNTIFS('Faturamento SP3'!$D$2:$D$692,'Infos Relatório'!$B$84,'Faturamento SP3'!$E$2:$E$692,'Infos Relatório'!$B161,'Faturamento SP3'!$Z$2:$Z$692,'Infos Relatório'!U$1)</f>
        <v>0</v>
      </c>
      <c r="V161" s="13">
        <f>SUMIFS('Faturamento SP3'!$G$2:$G$692,'Faturamento SP3'!$D$2:$D$692,'Infos Relatório'!$B$84,'Faturamento SP3'!$E$2:$E$692,'Infos Relatório'!$B161,'Faturamento SP3'!$Z$2:$Z$692,'Infos Relatório'!U$1)</f>
        <v>0</v>
      </c>
      <c r="W161" s="13">
        <f>SUMIFS('Faturamento SP3'!$J$2:$J$692,'Faturamento SP3'!$D$2:$D$692,'Infos Relatório'!$B$84,'Faturamento SP3'!$E$2:$E$692,'Infos Relatório'!$B161,'Faturamento SP3'!$Z$2:$Z$692,'Infos Relatório'!U$1)</f>
        <v>0</v>
      </c>
      <c r="X161" s="14">
        <f>SUMIFS('Faturamento SP3'!$O$2:$O$692,'Faturamento SP3'!$D$2:$D$692,'Infos Relatório'!$B$84,'Faturamento SP3'!$E$2:$E$692,'Infos Relatório'!$B161,'Faturamento SP3'!$Z$2:$Z$692,'Infos Relatório'!U$1,'Faturamento SP3'!$T$2:$T$692,"Sim")+SUMIFS('Faturamento SP3'!$P$2:$P$692,'Faturamento SP3'!$D$2:$D$692,'Infos Relatório'!$B$84,'Faturamento SP3'!$E$2:$E$692,'Infos Relatório'!$B161,'Faturamento SP3'!$Z$2:$Z$692,'Infos Relatório'!U$1,'Faturamento SP3'!$T$2:$T$692,"Sim")</f>
        <v>0</v>
      </c>
      <c r="Y161" s="27" t="e">
        <f t="shared" si="52"/>
        <v>#DIV/0!</v>
      </c>
      <c r="Z161" s="24">
        <f>SUMIFS('Faturamento SP3'!$H$2:$H$692,'Faturamento SP3'!$D$2:$D$692,'Infos Relatório'!$B$84,'Faturamento SP3'!$E$2:$E$692,'Infos Relatório'!$B161,'Faturamento SP3'!$Z$2:$Z$692,'Infos Relatório'!U$1)</f>
        <v>0</v>
      </c>
      <c r="AA161" s="23">
        <f>COUNTIFS('Faturamento SP3'!$D$2:$D$692,'Infos Relatório'!$B$84,'Faturamento SP3'!$E$2:$E$692,'Infos Relatório'!$B161,'Faturamento SP3'!$Z$2:$Z$692,'Infos Relatório'!AA$1)</f>
        <v>0</v>
      </c>
      <c r="AB161" s="13">
        <f>SUMIFS('Faturamento SP3'!$G$2:$G$692,'Faturamento SP3'!$D$2:$D$692,'Infos Relatório'!$B$84,'Faturamento SP3'!$E$2:$E$692,'Infos Relatório'!$B161,'Faturamento SP3'!$Z$2:$Z$692,'Infos Relatório'!AA$1)</f>
        <v>0</v>
      </c>
      <c r="AC161" s="13">
        <f>SUMIFS('Faturamento SP3'!$J$2:$J$692,'Faturamento SP3'!$D$2:$D$692,'Infos Relatório'!$B$84,'Faturamento SP3'!$E$2:$E$692,'Infos Relatório'!$B161,'Faturamento SP3'!$Z$2:$Z$692,'Infos Relatório'!AA$1)</f>
        <v>0</v>
      </c>
      <c r="AD161" s="14">
        <f>SUMIFS('Faturamento SP3'!$O$2:$O$692,'Faturamento SP3'!$D$2:$D$692,'Infos Relatório'!$B$84,'Faturamento SP3'!$E$2:$E$692,'Infos Relatório'!$B161,'Faturamento SP3'!$Z$2:$Z$692,'Infos Relatório'!AA$1,'Faturamento SP3'!$T$2:$T$692,"Sim")+SUMIFS('Faturamento SP3'!$P$2:$P$692,'Faturamento SP3'!$D$2:$D$692,'Infos Relatório'!$B$84,'Faturamento SP3'!$E$2:$E$692,'Infos Relatório'!$B161,'Faturamento SP3'!$Z$2:$Z$692,'Infos Relatório'!AA$1,'Faturamento SP3'!$T$2:$T$692,"Sim")</f>
        <v>0</v>
      </c>
      <c r="AE161" s="27" t="e">
        <f t="shared" si="53"/>
        <v>#DIV/0!</v>
      </c>
      <c r="AF161" s="24">
        <f>SUMIFS('Faturamento SP3'!$H$2:$H$692,'Faturamento SP3'!$D$2:$D$692,'Infos Relatório'!$B$84,'Faturamento SP3'!$E$2:$E$692,'Infos Relatório'!$B161,'Faturamento SP3'!$Z$2:$Z$692,'Infos Relatório'!AA$1)</f>
        <v>0</v>
      </c>
      <c r="AG161" s="23">
        <f>COUNTIFS('Faturamento SP3'!$D$2:$D$692,'Infos Relatório'!$B$84,'Faturamento SP3'!$E$2:$E$692,'Infos Relatório'!$B161,'Faturamento SP3'!$Z$2:$Z$692,'Infos Relatório'!AG$1)</f>
        <v>0</v>
      </c>
      <c r="AH161" s="13">
        <f>SUMIFS('Faturamento SP3'!$G$2:$G$692,'Faturamento SP3'!$D$2:$D$692,'Infos Relatório'!$B$84,'Faturamento SP3'!$E$2:$E$692,'Infos Relatório'!$B161,'Faturamento SP3'!$Z$2:$Z$692,'Infos Relatório'!AG$1)</f>
        <v>0</v>
      </c>
      <c r="AI161" s="13">
        <f>SUMIFS('Faturamento SP3'!$J$2:$J$692,'Faturamento SP3'!$D$2:$D$692,'Infos Relatório'!$B$84,'Faturamento SP3'!$E$2:$E$692,'Infos Relatório'!$B161,'Faturamento SP3'!$Z$2:$Z$692,'Infos Relatório'!AG$1)</f>
        <v>0</v>
      </c>
      <c r="AJ161" s="14">
        <f>SUMIFS('Faturamento SP3'!$O$2:$O$692,'Faturamento SP3'!$D$2:$D$692,'Infos Relatório'!$B$84,'Faturamento SP3'!$E$2:$E$692,'Infos Relatório'!$B161,'Faturamento SP3'!$Z$2:$Z$692,'Infos Relatório'!AG$1,'Faturamento SP3'!$T$2:$T$692,"Sim")+SUMIFS('Faturamento SP3'!$P$2:$P$692,'Faturamento SP3'!$D$2:$D$692,'Infos Relatório'!$B$84,'Faturamento SP3'!$E$2:$E$692,'Infos Relatório'!$B161,'Faturamento SP3'!$Z$2:$Z$692,'Infos Relatório'!AG$1,'Faturamento SP3'!$T$2:$T$692,"Sim")</f>
        <v>0</v>
      </c>
      <c r="AK161" s="27" t="e">
        <f t="shared" si="54"/>
        <v>#DIV/0!</v>
      </c>
      <c r="AL161" s="24">
        <f>SUMIFS('Faturamento SP3'!$H$2:$H$692,'Faturamento SP3'!$D$2:$D$692,'Infos Relatório'!$B$84,'Faturamento SP3'!$E$2:$E$692,'Infos Relatório'!$B161,'Faturamento SP3'!$Z$2:$Z$692,'Infos Relatório'!AG$1)</f>
        <v>0</v>
      </c>
      <c r="AM161" s="23">
        <f>COUNTIFS('Faturamento SP3'!$D$2:$D$692,'Infos Relatório'!$B$84,'Faturamento SP3'!$E$2:$E$692,'Infos Relatório'!$B161,'Faturamento SP3'!$Z$2:$Z$692,'Infos Relatório'!AM$1)</f>
        <v>0</v>
      </c>
      <c r="AN161" s="13">
        <f>SUMIFS('Faturamento SP3'!$G$2:$G$692,'Faturamento SP3'!$D$2:$D$692,'Infos Relatório'!$B$84,'Faturamento SP3'!$E$2:$E$692,'Infos Relatório'!$B161,'Faturamento SP3'!$Z$2:$Z$692,'Infos Relatório'!AM$1)</f>
        <v>0</v>
      </c>
      <c r="AO161" s="13">
        <f>SUMIFS('Faturamento SP3'!$J$2:$J$692,'Faturamento SP3'!$D$2:$D$692,'Infos Relatório'!$B$84,'Faturamento SP3'!$E$2:$E$692,'Infos Relatório'!$B161,'Faturamento SP3'!$Z$2:$Z$692,'Infos Relatório'!AM$1)</f>
        <v>0</v>
      </c>
      <c r="AP161" s="14">
        <f>SUMIFS('Faturamento SP3'!$O$2:$O$692,'Faturamento SP3'!$D$2:$D$692,'Infos Relatório'!$B$84,'Faturamento SP3'!$E$2:$E$692,'Infos Relatório'!$B161,'Faturamento SP3'!$Z$2:$Z$692,'Infos Relatório'!AM$1,'Faturamento SP3'!$T$2:$T$692,"Sim")+SUMIFS('Faturamento SP3'!$P$2:$P$692,'Faturamento SP3'!$D$2:$D$692,'Infos Relatório'!$B$84,'Faturamento SP3'!$E$2:$E$692,'Infos Relatório'!$B161,'Faturamento SP3'!$Z$2:$Z$692,'Infos Relatório'!AM$1,'Faturamento SP3'!$T$2:$T$692,"Sim")</f>
        <v>0</v>
      </c>
      <c r="AQ161" s="27" t="e">
        <f t="shared" si="55"/>
        <v>#DIV/0!</v>
      </c>
      <c r="AR161" s="24">
        <f>SUMIFS('Faturamento SP3'!$H$2:$H$692,'Faturamento SP3'!$D$2:$D$692,'Infos Relatório'!$B$84,'Faturamento SP3'!$E$2:$E$692,'Infos Relatório'!$B161,'Faturamento SP3'!$Z$2:$Z$692,'Infos Relatório'!AM$1)</f>
        <v>0</v>
      </c>
      <c r="AS161" s="23">
        <f>COUNTIFS('Faturamento SP3'!$D$2:$D$692,'Infos Relatório'!$B$84,'Faturamento SP3'!$E$2:$E$692,'Infos Relatório'!$B161,'Faturamento SP3'!$Z$2:$Z$692,'Infos Relatório'!AS$1)</f>
        <v>0</v>
      </c>
      <c r="AT161" s="13">
        <f>SUMIFS('Faturamento SP3'!$G$2:$G$692,'Faturamento SP3'!$D$2:$D$692,'Infos Relatório'!$B$84,'Faturamento SP3'!$E$2:$E$692,'Infos Relatório'!$B161,'Faturamento SP3'!$Z$2:$Z$692,'Infos Relatório'!AS$1)</f>
        <v>0</v>
      </c>
      <c r="AU161" s="13">
        <f>SUMIFS('Faturamento SP3'!$J$2:$J$692,'Faturamento SP3'!$D$2:$D$692,'Infos Relatório'!$B$84,'Faturamento SP3'!$E$2:$E$692,'Infos Relatório'!$B161,'Faturamento SP3'!$Z$2:$Z$692,'Infos Relatório'!AS$1)</f>
        <v>0</v>
      </c>
      <c r="AV161" s="14">
        <f>SUMIFS('Faturamento SP3'!$O$2:$O$692,'Faturamento SP3'!$D$2:$D$692,'Infos Relatório'!$B$84,'Faturamento SP3'!$E$2:$E$692,'Infos Relatório'!$B161,'Faturamento SP3'!$Z$2:$Z$692,'Infos Relatório'!AS$1,'Faturamento SP3'!$T$2:$T$692,"Sim")+SUMIFS('Faturamento SP3'!$P$2:$P$692,'Faturamento SP3'!$D$2:$D$692,'Infos Relatório'!$B$84,'Faturamento SP3'!$E$2:$E$692,'Infos Relatório'!$B161,'Faturamento SP3'!$Z$2:$Z$692,'Infos Relatório'!AS$1,'Faturamento SP3'!$T$2:$T$692,"Sim")</f>
        <v>0</v>
      </c>
      <c r="AW161" s="27" t="e">
        <f t="shared" si="56"/>
        <v>#DIV/0!</v>
      </c>
      <c r="AX161" s="24">
        <f>SUMIFS('Faturamento SP3'!$H$2:$H$692,'Faturamento SP3'!$D$2:$D$692,'Infos Relatório'!$B$84,'Faturamento SP3'!$E$2:$E$692,'Infos Relatório'!$B161,'Faturamento SP3'!$Z$2:$Z$692,'Infos Relatório'!AS$1)</f>
        <v>0</v>
      </c>
      <c r="AY161" s="23">
        <f>COUNTIFS('Faturamento SP3'!$D$2:$D$692,'Infos Relatório'!$B$84,'Faturamento SP3'!$E$2:$E$692,'Infos Relatório'!$B161,'Faturamento SP3'!$Z$2:$Z$692,'Infos Relatório'!AY$1)</f>
        <v>0</v>
      </c>
      <c r="AZ161" s="13">
        <f>SUMIFS('Faturamento SP3'!$G$2:$G$692,'Faturamento SP3'!$D$2:$D$692,'Infos Relatório'!$B$84,'Faturamento SP3'!$E$2:$E$692,'Infos Relatório'!$B161,'Faturamento SP3'!$Z$2:$Z$692,'Infos Relatório'!AY$1)</f>
        <v>0</v>
      </c>
      <c r="BA161" s="13">
        <f>SUMIFS('Faturamento SP3'!$J$2:$J$692,'Faturamento SP3'!$D$2:$D$692,'Infos Relatório'!$B$84,'Faturamento SP3'!$E$2:$E$692,'Infos Relatório'!$B161,'Faturamento SP3'!$Z$2:$Z$692,'Infos Relatório'!AY$1)</f>
        <v>0</v>
      </c>
      <c r="BB161" s="14">
        <f>SUMIFS('Faturamento SP3'!$O$2:$O$692,'Faturamento SP3'!$D$2:$D$692,'Infos Relatório'!$B$84,'Faturamento SP3'!$E$2:$E$692,'Infos Relatório'!$B161,'Faturamento SP3'!$Z$2:$Z$692,'Infos Relatório'!AY$1,'Faturamento SP3'!$T$2:$T$692,"Sim")+SUMIFS('Faturamento SP3'!$P$2:$P$692,'Faturamento SP3'!$D$2:$D$692,'Infos Relatório'!$B$84,'Faturamento SP3'!$E$2:$E$692,'Infos Relatório'!$B161,'Faturamento SP3'!$Z$2:$Z$692,'Infos Relatório'!AY$1,'Faturamento SP3'!$T$2:$T$692,"Sim")</f>
        <v>0</v>
      </c>
      <c r="BC161" s="27" t="e">
        <f t="shared" si="57"/>
        <v>#DIV/0!</v>
      </c>
      <c r="BD161" s="24">
        <f>SUMIFS('Faturamento SP3'!$H$2:$H$692,'Faturamento SP3'!$D$2:$D$692,'Infos Relatório'!$B$84,'Faturamento SP3'!$E$2:$E$692,'Infos Relatório'!$B161,'Faturamento SP3'!$Z$2:$Z$692,'Infos Relatório'!AY$1)</f>
        <v>0</v>
      </c>
      <c r="BE161" s="23">
        <f>COUNTIFS('Faturamento SP3'!$D$2:$D$692,'Infos Relatório'!$B$84,'Faturamento SP3'!$E$2:$E$692,'Infos Relatório'!$B161,'Faturamento SP3'!$Z$2:$Z$692,'Infos Relatório'!BE$1)</f>
        <v>0</v>
      </c>
      <c r="BF161" s="13">
        <f>SUMIFS('Faturamento SP3'!$G$2:$G$692,'Faturamento SP3'!$D$2:$D$692,'Infos Relatório'!$B$84,'Faturamento SP3'!$E$2:$E$692,'Infos Relatório'!$B161,'Faturamento SP3'!$Z$2:$Z$692,'Infos Relatório'!BE$1)</f>
        <v>0</v>
      </c>
      <c r="BG161" s="13">
        <f>SUMIFS('Faturamento SP3'!$J$2:$J$692,'Faturamento SP3'!$D$2:$D$692,'Infos Relatório'!$B$84,'Faturamento SP3'!$E$2:$E$692,'Infos Relatório'!$B161,'Faturamento SP3'!$Z$2:$Z$692,'Infos Relatório'!BE$1)</f>
        <v>0</v>
      </c>
      <c r="BH161" s="14">
        <f>SUMIFS('Faturamento SP3'!$O$2:$O$692,'Faturamento SP3'!$D$2:$D$692,'Infos Relatório'!$B$84,'Faturamento SP3'!$E$2:$E$692,'Infos Relatório'!$B161,'Faturamento SP3'!$Z$2:$Z$692,'Infos Relatório'!BE$1,'Faturamento SP3'!$T$2:$T$692,"Sim")+SUMIFS('Faturamento SP3'!$P$2:$P$692,'Faturamento SP3'!$D$2:$D$692,'Infos Relatório'!$B$84,'Faturamento SP3'!$E$2:$E$692,'Infos Relatório'!$B161,'Faturamento SP3'!$Z$2:$Z$692,'Infos Relatório'!BE$1,'Faturamento SP3'!$T$2:$T$692,"Sim")</f>
        <v>0</v>
      </c>
      <c r="BI161" s="27" t="e">
        <f t="shared" si="58"/>
        <v>#DIV/0!</v>
      </c>
      <c r="BJ161" s="24">
        <f>SUMIFS('Faturamento SP3'!$H$2:$H$692,'Faturamento SP3'!$D$2:$D$692,'Infos Relatório'!$B$84,'Faturamento SP3'!$E$2:$E$692,'Infos Relatório'!$B161,'Faturamento SP3'!$Z$2:$Z$692,'Infos Relatório'!BE$1)</f>
        <v>0</v>
      </c>
      <c r="BK161" s="23">
        <f>COUNTIFS('Faturamento SP3'!$D$2:$D$692,'Infos Relatório'!$B$84,'Faturamento SP3'!$E$2:$E$692,'Infos Relatório'!$B161,'Faturamento SP3'!$Z$2:$Z$692,'Infos Relatório'!BK$1)</f>
        <v>0</v>
      </c>
      <c r="BL161" s="13">
        <f>SUMIFS('Faturamento SP3'!$G$2:$G$692,'Faturamento SP3'!$D$2:$D$692,'Infos Relatório'!$B$84,'Faturamento SP3'!$E$2:$E$692,'Infos Relatório'!$B161,'Faturamento SP3'!$Z$2:$Z$692,'Infos Relatório'!BK$1)</f>
        <v>0</v>
      </c>
      <c r="BM161" s="13">
        <f>SUMIFS('Faturamento SP3'!$J$2:$J$692,'Faturamento SP3'!$D$2:$D$692,'Infos Relatório'!$B$84,'Faturamento SP3'!$E$2:$E$692,'Infos Relatório'!$B161,'Faturamento SP3'!$Z$2:$Z$692,'Infos Relatório'!BK$1)</f>
        <v>0</v>
      </c>
      <c r="BN161" s="14">
        <f>SUMIFS('Faturamento SP3'!$O$2:$O$692,'Faturamento SP3'!$D$2:$D$692,'Infos Relatório'!$B$84,'Faturamento SP3'!$E$2:$E$692,'Infos Relatório'!$B161,'Faturamento SP3'!$Z$2:$Z$692,'Infos Relatório'!BK$1,'Faturamento SP3'!$T$2:$T$692,"Sim")+SUMIFS('Faturamento SP3'!$P$2:$P$692,'Faturamento SP3'!$D$2:$D$692,'Infos Relatório'!$B$84,'Faturamento SP3'!$E$2:$E$692,'Infos Relatório'!$B161,'Faturamento SP3'!$Z$2:$Z$692,'Infos Relatório'!BK$1,'Faturamento SP3'!$T$2:$T$692,"Sim")</f>
        <v>0</v>
      </c>
      <c r="BO161" s="27" t="e">
        <f t="shared" si="59"/>
        <v>#DIV/0!</v>
      </c>
      <c r="BP161" s="24">
        <f>SUMIFS('Faturamento SP3'!$H$2:$H$692,'Faturamento SP3'!$D$2:$D$692,'Infos Relatório'!$B$84,'Faturamento SP3'!$E$2:$E$692,'Infos Relatório'!$B161,'Faturamento SP3'!$Z$2:$Z$692,'Infos Relatório'!BK$1)</f>
        <v>0</v>
      </c>
      <c r="BQ161" s="23">
        <f>COUNTIFS('Faturamento SP3'!$D$2:$D$692,'Infos Relatório'!$B$84,'Faturamento SP3'!$E$2:$E$692,'Infos Relatório'!$B161,'Faturamento SP3'!$Z$2:$Z$692,'Infos Relatório'!BQ$1)</f>
        <v>0</v>
      </c>
      <c r="BR161" s="13">
        <f>SUMIFS('Faturamento SP3'!$G$2:$G$692,'Faturamento SP3'!$D$2:$D$692,'Infos Relatório'!$B$84,'Faturamento SP3'!$E$2:$E$692,'Infos Relatório'!$B161,'Faturamento SP3'!$Z$2:$Z$692,'Infos Relatório'!BQ$1)</f>
        <v>0</v>
      </c>
      <c r="BS161" s="13">
        <f>SUMIFS('Faturamento SP3'!$J$2:$J$692,'Faturamento SP3'!$D$2:$D$692,'Infos Relatório'!$B$84,'Faturamento SP3'!$E$2:$E$692,'Infos Relatório'!$B161,'Faturamento SP3'!$Z$2:$Z$692,'Infos Relatório'!BQ$1)</f>
        <v>0</v>
      </c>
      <c r="BT161" s="14">
        <f>SUMIFS('Faturamento SP3'!$O$2:$O$692,'Faturamento SP3'!$D$2:$D$692,'Infos Relatório'!$B$84,'Faturamento SP3'!$E$2:$E$692,'Infos Relatório'!$B161,'Faturamento SP3'!$Z$2:$Z$692,'Infos Relatório'!BQ$1,'Faturamento SP3'!$T$2:$T$692,"Sim")+SUMIFS('Faturamento SP3'!$P$2:$P$692,'Faturamento SP3'!$D$2:$D$692,'Infos Relatório'!$B$84,'Faturamento SP3'!$E$2:$E$692,'Infos Relatório'!$B161,'Faturamento SP3'!$Z$2:$Z$692,'Infos Relatório'!BQ$1,'Faturamento SP3'!$T$2:$T$692,"Sim")</f>
        <v>0</v>
      </c>
      <c r="BU161" s="27" t="e">
        <f t="shared" si="60"/>
        <v>#DIV/0!</v>
      </c>
      <c r="BV161" s="24">
        <f>SUMIFS('Faturamento SP3'!$H$2:$H$692,'Faturamento SP3'!$D$2:$D$692,'Infos Relatório'!$B$84,'Faturamento SP3'!$E$2:$E$692,'Infos Relatório'!$B161,'Faturamento SP3'!$Z$2:$Z$692,'Infos Relatório'!BQ$1)</f>
        <v>0</v>
      </c>
    </row>
    <row r="162" spans="2:74">
      <c r="C162" s="25"/>
      <c r="H162" s="26"/>
      <c r="I162" s="25"/>
      <c r="N162" s="26"/>
      <c r="O162" s="25"/>
      <c r="T162" s="26"/>
      <c r="U162" s="25"/>
      <c r="Z162" s="26"/>
      <c r="AA162" s="25"/>
      <c r="AF162" s="26"/>
      <c r="AG162" s="25"/>
      <c r="AL162" s="26"/>
      <c r="AM162" s="25"/>
      <c r="AR162" s="26"/>
      <c r="AS162" s="25"/>
      <c r="AX162" s="26"/>
      <c r="AY162" s="25"/>
      <c r="BD162" s="26"/>
      <c r="BE162" s="25"/>
      <c r="BJ162" s="26"/>
      <c r="BK162" s="25"/>
      <c r="BP162" s="26"/>
      <c r="BQ162" s="25"/>
      <c r="BV162" s="26"/>
    </row>
    <row r="163" spans="2:74">
      <c r="C163" s="25"/>
      <c r="H163" s="26"/>
      <c r="I163" s="25"/>
      <c r="N163" s="26"/>
      <c r="O163" s="25"/>
      <c r="T163" s="26"/>
      <c r="U163" s="25"/>
      <c r="Z163" s="26"/>
      <c r="AA163" s="25"/>
      <c r="AF163" s="26"/>
      <c r="AG163" s="25"/>
      <c r="AL163" s="26"/>
      <c r="AM163" s="25"/>
      <c r="AR163" s="26"/>
      <c r="AS163" s="25"/>
      <c r="AX163" s="26"/>
      <c r="AY163" s="25"/>
      <c r="BD163" s="26"/>
      <c r="BE163" s="25"/>
      <c r="BJ163" s="26"/>
      <c r="BK163" s="25"/>
      <c r="BP163" s="26"/>
      <c r="BQ163" s="25"/>
      <c r="BV163" s="26"/>
    </row>
    <row r="164" spans="2:74">
      <c r="B164" t="s">
        <v>87</v>
      </c>
      <c r="C164" s="318">
        <v>45292</v>
      </c>
      <c r="D164" s="319"/>
      <c r="E164" s="319"/>
      <c r="F164" s="319"/>
      <c r="G164" s="319"/>
      <c r="H164" s="320"/>
      <c r="I164" s="318">
        <v>45323</v>
      </c>
      <c r="J164" s="319"/>
      <c r="K164" s="319"/>
      <c r="L164" s="319"/>
      <c r="M164" s="319"/>
      <c r="N164" s="320"/>
      <c r="O164" s="318">
        <v>45352</v>
      </c>
      <c r="P164" s="319"/>
      <c r="Q164" s="319"/>
      <c r="R164" s="319"/>
      <c r="S164" s="319"/>
      <c r="T164" s="320"/>
      <c r="U164" s="318">
        <v>45383</v>
      </c>
      <c r="V164" s="319"/>
      <c r="W164" s="319"/>
      <c r="X164" s="319"/>
      <c r="Y164" s="319"/>
      <c r="Z164" s="320"/>
      <c r="AA164" s="318">
        <v>45413</v>
      </c>
      <c r="AB164" s="319"/>
      <c r="AC164" s="319"/>
      <c r="AD164" s="319"/>
      <c r="AE164" s="319"/>
      <c r="AF164" s="320"/>
      <c r="AG164" s="318">
        <v>45444</v>
      </c>
      <c r="AH164" s="319"/>
      <c r="AI164" s="319"/>
      <c r="AJ164" s="319"/>
      <c r="AK164" s="319"/>
      <c r="AL164" s="320"/>
      <c r="AM164" s="318">
        <v>45474</v>
      </c>
      <c r="AN164" s="319"/>
      <c r="AO164" s="319"/>
      <c r="AP164" s="319"/>
      <c r="AQ164" s="319"/>
      <c r="AR164" s="320"/>
      <c r="AS164" s="318">
        <v>45505</v>
      </c>
      <c r="AT164" s="319"/>
      <c r="AU164" s="319"/>
      <c r="AV164" s="319"/>
      <c r="AW164" s="319"/>
      <c r="AX164" s="320"/>
      <c r="AY164" s="318">
        <v>45536</v>
      </c>
      <c r="AZ164" s="319"/>
      <c r="BA164" s="319"/>
      <c r="BB164" s="319"/>
      <c r="BC164" s="319"/>
      <c r="BD164" s="320"/>
      <c r="BE164" s="318">
        <v>45566</v>
      </c>
      <c r="BF164" s="319"/>
      <c r="BG164" s="319"/>
      <c r="BH164" s="319"/>
      <c r="BI164" s="319"/>
      <c r="BJ164" s="320"/>
      <c r="BK164" s="318">
        <v>45597</v>
      </c>
      <c r="BL164" s="319"/>
      <c r="BM164" s="319"/>
      <c r="BN164" s="319"/>
      <c r="BO164" s="319"/>
      <c r="BP164" s="320"/>
      <c r="BQ164" s="318">
        <v>45627</v>
      </c>
      <c r="BR164" s="319"/>
      <c r="BS164" s="319"/>
      <c r="BT164" s="319"/>
      <c r="BU164" s="319"/>
      <c r="BV164" s="320"/>
    </row>
    <row r="165" spans="2:74" ht="60">
      <c r="B165" s="16" t="s">
        <v>1</v>
      </c>
      <c r="C165" s="21" t="s">
        <v>2</v>
      </c>
      <c r="D165" s="12" t="s">
        <v>3</v>
      </c>
      <c r="E165" s="12" t="s">
        <v>4</v>
      </c>
      <c r="F165" s="12" t="s">
        <v>86</v>
      </c>
      <c r="G165" s="12" t="s">
        <v>6</v>
      </c>
      <c r="H165" s="22" t="s">
        <v>7</v>
      </c>
      <c r="I165" s="21" t="s">
        <v>2</v>
      </c>
      <c r="J165" s="12" t="s">
        <v>3</v>
      </c>
      <c r="K165" s="12" t="s">
        <v>4</v>
      </c>
      <c r="L165" s="12" t="s">
        <v>86</v>
      </c>
      <c r="M165" s="12" t="s">
        <v>6</v>
      </c>
      <c r="N165" s="22" t="s">
        <v>7</v>
      </c>
      <c r="O165" s="21" t="s">
        <v>2</v>
      </c>
      <c r="P165" s="12" t="s">
        <v>3</v>
      </c>
      <c r="Q165" s="12" t="s">
        <v>4</v>
      </c>
      <c r="R165" s="12" t="s">
        <v>86</v>
      </c>
      <c r="S165" s="12" t="s">
        <v>6</v>
      </c>
      <c r="T165" s="22" t="s">
        <v>7</v>
      </c>
      <c r="U165" s="21" t="s">
        <v>2</v>
      </c>
      <c r="V165" s="12" t="s">
        <v>3</v>
      </c>
      <c r="W165" s="12" t="s">
        <v>4</v>
      </c>
      <c r="X165" s="12" t="s">
        <v>86</v>
      </c>
      <c r="Y165" s="12" t="s">
        <v>6</v>
      </c>
      <c r="Z165" s="22" t="s">
        <v>7</v>
      </c>
      <c r="AA165" s="21" t="s">
        <v>2</v>
      </c>
      <c r="AB165" s="12" t="s">
        <v>3</v>
      </c>
      <c r="AC165" s="12" t="s">
        <v>4</v>
      </c>
      <c r="AD165" s="12" t="s">
        <v>86</v>
      </c>
      <c r="AE165" s="12" t="s">
        <v>6</v>
      </c>
      <c r="AF165" s="22" t="s">
        <v>7</v>
      </c>
      <c r="AG165" s="21" t="s">
        <v>2</v>
      </c>
      <c r="AH165" s="12" t="s">
        <v>3</v>
      </c>
      <c r="AI165" s="12" t="s">
        <v>4</v>
      </c>
      <c r="AJ165" s="12" t="s">
        <v>86</v>
      </c>
      <c r="AK165" s="12" t="s">
        <v>6</v>
      </c>
      <c r="AL165" s="22" t="s">
        <v>7</v>
      </c>
      <c r="AM165" s="21" t="s">
        <v>2</v>
      </c>
      <c r="AN165" s="12" t="s">
        <v>3</v>
      </c>
      <c r="AO165" s="12" t="s">
        <v>4</v>
      </c>
      <c r="AP165" s="12" t="s">
        <v>86</v>
      </c>
      <c r="AQ165" s="12" t="s">
        <v>6</v>
      </c>
      <c r="AR165" s="22" t="s">
        <v>7</v>
      </c>
      <c r="AS165" s="21" t="s">
        <v>2</v>
      </c>
      <c r="AT165" s="12" t="s">
        <v>3</v>
      </c>
      <c r="AU165" s="12" t="s">
        <v>4</v>
      </c>
      <c r="AV165" s="12" t="s">
        <v>86</v>
      </c>
      <c r="AW165" s="12" t="s">
        <v>6</v>
      </c>
      <c r="AX165" s="22" t="s">
        <v>7</v>
      </c>
      <c r="AY165" s="21" t="s">
        <v>2</v>
      </c>
      <c r="AZ165" s="12" t="s">
        <v>3</v>
      </c>
      <c r="BA165" s="12" t="s">
        <v>4</v>
      </c>
      <c r="BB165" s="12" t="s">
        <v>86</v>
      </c>
      <c r="BC165" s="12" t="s">
        <v>6</v>
      </c>
      <c r="BD165" s="22" t="s">
        <v>7</v>
      </c>
      <c r="BE165" s="21" t="s">
        <v>2</v>
      </c>
      <c r="BF165" s="12" t="s">
        <v>3</v>
      </c>
      <c r="BG165" s="12" t="s">
        <v>4</v>
      </c>
      <c r="BH165" s="12" t="s">
        <v>86</v>
      </c>
      <c r="BI165" s="12" t="s">
        <v>6</v>
      </c>
      <c r="BJ165" s="22" t="s">
        <v>7</v>
      </c>
      <c r="BK165" s="21" t="s">
        <v>2</v>
      </c>
      <c r="BL165" s="12" t="s">
        <v>3</v>
      </c>
      <c r="BM165" s="12" t="s">
        <v>4</v>
      </c>
      <c r="BN165" s="12" t="s">
        <v>86</v>
      </c>
      <c r="BO165" s="12" t="s">
        <v>6</v>
      </c>
      <c r="BP165" s="22" t="s">
        <v>7</v>
      </c>
      <c r="BQ165" s="21" t="s">
        <v>2</v>
      </c>
      <c r="BR165" s="12" t="s">
        <v>3</v>
      </c>
      <c r="BS165" s="12" t="s">
        <v>4</v>
      </c>
      <c r="BT165" s="12" t="s">
        <v>86</v>
      </c>
      <c r="BU165" s="12" t="s">
        <v>6</v>
      </c>
      <c r="BV165" s="22" t="s">
        <v>7</v>
      </c>
    </row>
    <row r="166" spans="2:74">
      <c r="B166" s="17" t="s">
        <v>8</v>
      </c>
      <c r="C166" s="23">
        <f>COUNTIFS('Faturamento SP3'!$D$2:$D$692,'Infos Relatório'!$B$164,'Faturamento SP3'!$E$2:$E$692,'Infos Relatório'!$B166,'Faturamento SP3'!$Z$2:$Z$692,'Infos Relatório'!C$1)</f>
        <v>0</v>
      </c>
      <c r="D166" s="13">
        <f>SUMIFS('Faturamento SP3'!$G$2:$G$692,'Faturamento SP3'!$D$2:$D$692,'Infos Relatório'!$B$164,'Faturamento SP3'!$E$2:$E$692,'Infos Relatório'!$B166,'Faturamento SP3'!$Z$2:$Z$692,'Infos Relatório'!C$1)</f>
        <v>0</v>
      </c>
      <c r="E166" s="13">
        <f>SUMIFS('Faturamento SP3'!$J$2:$J$692,'Faturamento SP3'!$D$2:$D$692,'Infos Relatório'!$B$164,'Faturamento SP3'!$E$2:$E$692,'Infos Relatório'!$B166,'Faturamento SP3'!$Z$2:$Z$692,'Infos Relatório'!C$1)</f>
        <v>0</v>
      </c>
      <c r="F166" s="14">
        <f>SUMIFS('Faturamento SP3'!$O$2:$O$692,'Faturamento SP3'!$D$2:$D$692,'Infos Relatório'!$B$164,'Faturamento SP3'!$E$2:$E$692,'Infos Relatório'!$B166,'Faturamento SP3'!$Z$2:$Z$692,'Infos Relatório'!C$1,'Faturamento SP3'!$T$2:$T$692,"Sim")+SUMIFS('Faturamento SP3'!$P$2:$P$692,'Faturamento SP3'!$D$2:$D$692,'Infos Relatório'!$B$164,'Faturamento SP3'!$E$2:$E$692,'Infos Relatório'!$B166,'Faturamento SP3'!$Z$2:$Z$692,'Infos Relatório'!C$1,'Faturamento SP3'!$T$2:$T$692,"Sim")</f>
        <v>0</v>
      </c>
      <c r="G166" s="27" t="e">
        <f>F166/E166</f>
        <v>#DIV/0!</v>
      </c>
      <c r="H166" s="24">
        <f>SUMIFS('Faturamento SP3'!$H$2:$H$692,'Faturamento SP3'!$D$2:$D$692,'Infos Relatório'!$B$164,'Faturamento SP3'!$E$2:$E$692,'Infos Relatório'!$B166,'Faturamento SP3'!$Z$2:$Z$692,'Infos Relatório'!C$1)</f>
        <v>0</v>
      </c>
      <c r="I166" s="23">
        <f>COUNTIFS('Faturamento SP3'!$D$2:$D$692,'Infos Relatório'!$B$164,'Faturamento SP3'!$E$2:$E$692,'Infos Relatório'!$B166,'Faturamento SP3'!$Z$2:$Z$692,'Infos Relatório'!I$1)</f>
        <v>0</v>
      </c>
      <c r="J166" s="13">
        <f>SUMIFS('Faturamento SP3'!$G$2:$G$692,'Faturamento SP3'!$D$2:$D$692,'Infos Relatório'!$B$164,'Faturamento SP3'!$E$2:$E$692,'Infos Relatório'!$B166,'Faturamento SP3'!$Z$2:$Z$692,'Infos Relatório'!I$1)</f>
        <v>0</v>
      </c>
      <c r="K166" s="13">
        <f>SUMIFS('Faturamento SP3'!$J$2:$J$692,'Faturamento SP3'!$D$2:$D$692,'Infos Relatório'!$B$164,'Faturamento SP3'!$E$2:$E$692,'Infos Relatório'!$B166,'Faturamento SP3'!$Z$2:$Z$692,'Infos Relatório'!I$1)</f>
        <v>0</v>
      </c>
      <c r="L166" s="14">
        <f>SUMIFS('Faturamento SP3'!$O$2:$O$692,'Faturamento SP3'!$D$2:$D$692,'Infos Relatório'!$B$164,'Faturamento SP3'!$E$2:$E$692,'Infos Relatório'!$B166,'Faturamento SP3'!$Z$2:$Z$692,'Infos Relatório'!I$1,'Faturamento SP3'!$T$2:$T$692,"Sim")+SUMIFS('Faturamento SP3'!$P$2:$P$692,'Faturamento SP3'!$D$2:$D$692,'Infos Relatório'!$B$164,'Faturamento SP3'!$E$2:$E$692,'Infos Relatório'!$B166,'Faturamento SP3'!$Z$2:$Z$692,'Infos Relatório'!I$1,'Faturamento SP3'!$T$2:$T$692,"Sim")</f>
        <v>0</v>
      </c>
      <c r="M166" s="27" t="e">
        <f>L166/K166</f>
        <v>#DIV/0!</v>
      </c>
      <c r="N166" s="24">
        <f>SUMIFS('Faturamento SP3'!$H$2:$H$692,'Faturamento SP3'!$D$2:$D$692,'Infos Relatório'!$B$164,'Faturamento SP3'!$E$2:$E$692,'Infos Relatório'!$B166,'Faturamento SP3'!$Z$2:$Z$692,'Infos Relatório'!I$1)</f>
        <v>0</v>
      </c>
      <c r="O166" s="23">
        <f>COUNTIFS('Faturamento SP3'!$D$2:$D$692,'Infos Relatório'!$B$164,'Faturamento SP3'!$E$2:$E$692,'Infos Relatório'!$B166,'Faturamento SP3'!$Z$2:$Z$692,'Infos Relatório'!O$1)</f>
        <v>0</v>
      </c>
      <c r="P166" s="13">
        <f>SUMIFS('Faturamento SP3'!$G$2:$G$692,'Faturamento SP3'!$D$2:$D$692,'Infos Relatório'!$B$164,'Faturamento SP3'!$E$2:$E$692,'Infos Relatório'!$B166,'Faturamento SP3'!$Z$2:$Z$692,'Infos Relatório'!O$1)</f>
        <v>0</v>
      </c>
      <c r="Q166" s="13">
        <f>SUMIFS('Faturamento SP3'!$J$2:$J$692,'Faturamento SP3'!$D$2:$D$692,'Infos Relatório'!$B$164,'Faturamento SP3'!$E$2:$E$692,'Infos Relatório'!$B166,'Faturamento SP3'!$Z$2:$Z$692,'Infos Relatório'!O$1)</f>
        <v>0</v>
      </c>
      <c r="R166" s="14">
        <f>SUMIFS('Faturamento SP3'!$O$2:$O$692,'Faturamento SP3'!$D$2:$D$692,'Infos Relatório'!$B$164,'Faturamento SP3'!$E$2:$E$692,'Infos Relatório'!$B166,'Faturamento SP3'!$Z$2:$Z$692,'Infos Relatório'!O$1,'Faturamento SP3'!$T$2:$T$692,"Sim")+SUMIFS('Faturamento SP3'!$P$2:$P$692,'Faturamento SP3'!$D$2:$D$692,'Infos Relatório'!$B$164,'Faturamento SP3'!$E$2:$E$692,'Infos Relatório'!$B166,'Faturamento SP3'!$Z$2:$Z$692,'Infos Relatório'!O$1,'Faturamento SP3'!$T$2:$T$692,"Sim")</f>
        <v>0</v>
      </c>
      <c r="S166" s="27" t="e">
        <f>R166/Q166</f>
        <v>#DIV/0!</v>
      </c>
      <c r="T166" s="24">
        <f>SUMIFS('Faturamento SP3'!$H$2:$H$692,'Faturamento SP3'!$D$2:$D$692,'Infos Relatório'!$B$164,'Faturamento SP3'!$E$2:$E$692,'Infos Relatório'!$B166,'Faturamento SP3'!$Z$2:$Z$692,'Infos Relatório'!O$1)</f>
        <v>0</v>
      </c>
      <c r="U166" s="23">
        <f>COUNTIFS('Faturamento SP3'!$D$2:$D$692,'Infos Relatório'!$B$164,'Faturamento SP3'!$E$2:$E$692,'Infos Relatório'!$B166,'Faturamento SP3'!$Z$2:$Z$692,'Infos Relatório'!U$1)</f>
        <v>0</v>
      </c>
      <c r="V166" s="13">
        <f>SUMIFS('Faturamento SP3'!$G$2:$G$692,'Faturamento SP3'!$D$2:$D$692,'Infos Relatório'!$B$164,'Faturamento SP3'!$E$2:$E$692,'Infos Relatório'!$B166,'Faturamento SP3'!$Z$2:$Z$692,'Infos Relatório'!U$1)</f>
        <v>0</v>
      </c>
      <c r="W166" s="13">
        <f>SUMIFS('Faturamento SP3'!$J$2:$J$692,'Faturamento SP3'!$D$2:$D$692,'Infos Relatório'!$B$164,'Faturamento SP3'!$E$2:$E$692,'Infos Relatório'!$B166,'Faturamento SP3'!$Z$2:$Z$692,'Infos Relatório'!U$1)</f>
        <v>0</v>
      </c>
      <c r="X166" s="14">
        <f>SUMIFS('Faturamento SP3'!$O$2:$O$692,'Faturamento SP3'!$D$2:$D$692,'Infos Relatório'!$B$164,'Faturamento SP3'!$E$2:$E$692,'Infos Relatório'!$B166,'Faturamento SP3'!$Z$2:$Z$692,'Infos Relatório'!U$1,'Faturamento SP3'!$T$2:$T$692,"Sim")+SUMIFS('Faturamento SP3'!$P$2:$P$692,'Faturamento SP3'!$D$2:$D$692,'Infos Relatório'!$B$164,'Faturamento SP3'!$E$2:$E$692,'Infos Relatório'!$B166,'Faturamento SP3'!$Z$2:$Z$692,'Infos Relatório'!U$1,'Faturamento SP3'!$T$2:$T$692,"Sim")</f>
        <v>0</v>
      </c>
      <c r="Y166" s="27" t="e">
        <f>X166/W166</f>
        <v>#DIV/0!</v>
      </c>
      <c r="Z166" s="24">
        <f>SUMIFS('Faturamento SP3'!$H$2:$H$692,'Faturamento SP3'!$D$2:$D$692,'Infos Relatório'!$B$164,'Faturamento SP3'!$E$2:$E$692,'Infos Relatório'!$B166,'Faturamento SP3'!$Z$2:$Z$692,'Infos Relatório'!U$1)</f>
        <v>0</v>
      </c>
      <c r="AA166" s="23">
        <f>COUNTIFS('Faturamento SP3'!$D$2:$D$692,'Infos Relatório'!$B$164,'Faturamento SP3'!$E$2:$E$692,'Infos Relatório'!$B166,'Faturamento SP3'!$Z$2:$Z$692,'Infos Relatório'!AA$1)</f>
        <v>0</v>
      </c>
      <c r="AB166" s="13">
        <f>SUMIFS('Faturamento SP3'!$G$2:$G$692,'Faturamento SP3'!$D$2:$D$692,'Infos Relatório'!$B$164,'Faturamento SP3'!$E$2:$E$692,'Infos Relatório'!$B166,'Faturamento SP3'!$Z$2:$Z$692,'Infos Relatório'!AA$1)</f>
        <v>0</v>
      </c>
      <c r="AC166" s="13">
        <f>SUMIFS('Faturamento SP3'!$J$2:$J$692,'Faturamento SP3'!$D$2:$D$692,'Infos Relatório'!$B$164,'Faturamento SP3'!$E$2:$E$692,'Infos Relatório'!$B166,'Faturamento SP3'!$Z$2:$Z$692,'Infos Relatório'!AA$1)</f>
        <v>0</v>
      </c>
      <c r="AD166" s="14">
        <f>SUMIFS('Faturamento SP3'!$O$2:$O$692,'Faturamento SP3'!$D$2:$D$692,'Infos Relatório'!$B$164,'Faturamento SP3'!$E$2:$E$692,'Infos Relatório'!$B166,'Faturamento SP3'!$Z$2:$Z$692,'Infos Relatório'!AA$1,'Faturamento SP3'!$T$2:$T$692,"Sim")+SUMIFS('Faturamento SP3'!$P$2:$P$692,'Faturamento SP3'!$D$2:$D$692,'Infos Relatório'!$B$164,'Faturamento SP3'!$E$2:$E$692,'Infos Relatório'!$B166,'Faturamento SP3'!$Z$2:$Z$692,'Infos Relatório'!AA$1,'Faturamento SP3'!$T$2:$T$692,"Sim")</f>
        <v>0</v>
      </c>
      <c r="AE166" s="27" t="e">
        <f>AD166/AC166</f>
        <v>#DIV/0!</v>
      </c>
      <c r="AF166" s="24">
        <f>SUMIFS('Faturamento SP3'!$H$2:$H$692,'Faturamento SP3'!$D$2:$D$692,'Infos Relatório'!$B$164,'Faturamento SP3'!$E$2:$E$692,'Infos Relatório'!$B166,'Faturamento SP3'!$Z$2:$Z$692,'Infos Relatório'!AA$1)</f>
        <v>0</v>
      </c>
      <c r="AG166" s="23">
        <f>COUNTIFS('Faturamento SP3'!$D$2:$D$692,'Infos Relatório'!$B$164,'Faturamento SP3'!$E$2:$E$692,'Infos Relatório'!$B166,'Faturamento SP3'!$Z$2:$Z$692,'Infos Relatório'!AG$1)</f>
        <v>0</v>
      </c>
      <c r="AH166" s="13">
        <f>SUMIFS('Faturamento SP3'!$G$2:$G$692,'Faturamento SP3'!$D$2:$D$692,'Infos Relatório'!$B$164,'Faturamento SP3'!$E$2:$E$692,'Infos Relatório'!$B166,'Faturamento SP3'!$Z$2:$Z$692,'Infos Relatório'!AG$1)</f>
        <v>0</v>
      </c>
      <c r="AI166" s="13">
        <f>SUMIFS('Faturamento SP3'!$J$2:$J$692,'Faturamento SP3'!$D$2:$D$692,'Infos Relatório'!$B$164,'Faturamento SP3'!$E$2:$E$692,'Infos Relatório'!$B166,'Faturamento SP3'!$Z$2:$Z$692,'Infos Relatório'!AG$1)</f>
        <v>0</v>
      </c>
      <c r="AJ166" s="14">
        <f>SUMIFS('Faturamento SP3'!$O$2:$O$692,'Faturamento SP3'!$D$2:$D$692,'Infos Relatório'!$B$164,'Faturamento SP3'!$E$2:$E$692,'Infos Relatório'!$B166,'Faturamento SP3'!$Z$2:$Z$692,'Infos Relatório'!AG$1,'Faturamento SP3'!$T$2:$T$692,"Sim")+SUMIFS('Faturamento SP3'!$P$2:$P$692,'Faturamento SP3'!$D$2:$D$692,'Infos Relatório'!$B$164,'Faturamento SP3'!$E$2:$E$692,'Infos Relatório'!$B166,'Faturamento SP3'!$Z$2:$Z$692,'Infos Relatório'!AG$1,'Faturamento SP3'!$T$2:$T$692,"Sim")</f>
        <v>0</v>
      </c>
      <c r="AK166" s="27" t="e">
        <f>AJ166/AI166</f>
        <v>#DIV/0!</v>
      </c>
      <c r="AL166" s="24">
        <f>SUMIFS('Faturamento SP3'!$H$2:$H$692,'Faturamento SP3'!$D$2:$D$692,'Infos Relatório'!$B$164,'Faturamento SP3'!$E$2:$E$692,'Infos Relatório'!$B166,'Faturamento SP3'!$Z$2:$Z$692,'Infos Relatório'!AG$1)</f>
        <v>0</v>
      </c>
      <c r="AM166" s="23">
        <f>COUNTIFS('Faturamento SP3'!$D$2:$D$692,'Infos Relatório'!$B$164,'Faturamento SP3'!$E$2:$E$692,'Infos Relatório'!$B166,'Faturamento SP3'!$Z$2:$Z$692,'Infos Relatório'!AM$1)</f>
        <v>0</v>
      </c>
      <c r="AN166" s="13">
        <f>SUMIFS('Faturamento SP3'!$G$2:$G$692,'Faturamento SP3'!$D$2:$D$692,'Infos Relatório'!$B$164,'Faturamento SP3'!$E$2:$E$692,'Infos Relatório'!$B166,'Faturamento SP3'!$Z$2:$Z$692,'Infos Relatório'!AM$1)</f>
        <v>0</v>
      </c>
      <c r="AO166" s="13">
        <f>SUMIFS('Faturamento SP3'!$J$2:$J$692,'Faturamento SP3'!$D$2:$D$692,'Infos Relatório'!$B$164,'Faturamento SP3'!$E$2:$E$692,'Infos Relatório'!$B166,'Faturamento SP3'!$Z$2:$Z$692,'Infos Relatório'!AM$1)</f>
        <v>0</v>
      </c>
      <c r="AP166" s="14">
        <f>SUMIFS('Faturamento SP3'!$O$2:$O$692,'Faturamento SP3'!$D$2:$D$692,'Infos Relatório'!$B$164,'Faturamento SP3'!$E$2:$E$692,'Infos Relatório'!$B166,'Faturamento SP3'!$Z$2:$Z$692,'Infos Relatório'!AM$1,'Faturamento SP3'!$T$2:$T$692,"Sim")+SUMIFS('Faturamento SP3'!$P$2:$P$692,'Faturamento SP3'!$D$2:$D$692,'Infos Relatório'!$B$164,'Faturamento SP3'!$E$2:$E$692,'Infos Relatório'!$B166,'Faturamento SP3'!$Z$2:$Z$692,'Infos Relatório'!AM$1,'Faturamento SP3'!$T$2:$T$692,"Sim")</f>
        <v>0</v>
      </c>
      <c r="AQ166" s="27" t="e">
        <f>AP166/AO166</f>
        <v>#DIV/0!</v>
      </c>
      <c r="AR166" s="24">
        <f>SUMIFS('Faturamento SP3'!$H$2:$H$692,'Faturamento SP3'!$D$2:$D$692,'Infos Relatório'!$B$164,'Faturamento SP3'!$E$2:$E$692,'Infos Relatório'!$B166,'Faturamento SP3'!$Z$2:$Z$692,'Infos Relatório'!AM$1)</f>
        <v>0</v>
      </c>
      <c r="AS166" s="23">
        <f>COUNTIFS('Faturamento SP3'!$D$2:$D$692,'Infos Relatório'!$B$164,'Faturamento SP3'!$E$2:$E$692,'Infos Relatório'!$B166,'Faturamento SP3'!$Z$2:$Z$692,'Infos Relatório'!AS$1)</f>
        <v>0</v>
      </c>
      <c r="AT166" s="13">
        <f>SUMIFS('Faturamento SP3'!$G$2:$G$692,'Faturamento SP3'!$D$2:$D$692,'Infos Relatório'!$B$164,'Faturamento SP3'!$E$2:$E$692,'Infos Relatório'!$B166,'Faturamento SP3'!$Z$2:$Z$692,'Infos Relatório'!AS$1)</f>
        <v>0</v>
      </c>
      <c r="AU166" s="13">
        <f>SUMIFS('Faturamento SP3'!$J$2:$J$692,'Faturamento SP3'!$D$2:$D$692,'Infos Relatório'!$B$164,'Faturamento SP3'!$E$2:$E$692,'Infos Relatório'!$B166,'Faturamento SP3'!$Z$2:$Z$692,'Infos Relatório'!AS$1)</f>
        <v>0</v>
      </c>
      <c r="AV166" s="14">
        <f>SUMIFS('Faturamento SP3'!$O$2:$O$692,'Faturamento SP3'!$D$2:$D$692,'Infos Relatório'!$B$164,'Faturamento SP3'!$E$2:$E$692,'Infos Relatório'!$B166,'Faturamento SP3'!$Z$2:$Z$692,'Infos Relatório'!AS$1,'Faturamento SP3'!$T$2:$T$692,"Sim")+SUMIFS('Faturamento SP3'!$P$2:$P$692,'Faturamento SP3'!$D$2:$D$692,'Infos Relatório'!$B$164,'Faturamento SP3'!$E$2:$E$692,'Infos Relatório'!$B166,'Faturamento SP3'!$Z$2:$Z$692,'Infos Relatório'!AS$1,'Faturamento SP3'!$T$2:$T$692,"Sim")</f>
        <v>0</v>
      </c>
      <c r="AW166" s="27" t="e">
        <f>AV166/AU166</f>
        <v>#DIV/0!</v>
      </c>
      <c r="AX166" s="24">
        <f>SUMIFS('Faturamento SP3'!$H$2:$H$692,'Faturamento SP3'!$D$2:$D$692,'Infos Relatório'!$B$164,'Faturamento SP3'!$E$2:$E$692,'Infos Relatório'!$B166,'Faturamento SP3'!$Z$2:$Z$692,'Infos Relatório'!AS$1)</f>
        <v>0</v>
      </c>
      <c r="AY166" s="23">
        <f>COUNTIFS('Faturamento SP3'!$D$2:$D$692,'Infos Relatório'!$B$164,'Faturamento SP3'!$E$2:$E$692,'Infos Relatório'!$B166,'Faturamento SP3'!$Z$2:$Z$692,'Infos Relatório'!AY$1)</f>
        <v>0</v>
      </c>
      <c r="AZ166" s="13">
        <f>SUMIFS('Faturamento SP3'!$G$2:$G$692,'Faturamento SP3'!$D$2:$D$692,'Infos Relatório'!$B$164,'Faturamento SP3'!$E$2:$E$692,'Infos Relatório'!$B166,'Faturamento SP3'!$Z$2:$Z$692,'Infos Relatório'!AY$1)</f>
        <v>0</v>
      </c>
      <c r="BA166" s="13">
        <f>SUMIFS('Faturamento SP3'!$J$2:$J$692,'Faturamento SP3'!$D$2:$D$692,'Infos Relatório'!$B$164,'Faturamento SP3'!$E$2:$E$692,'Infos Relatório'!$B166,'Faturamento SP3'!$Z$2:$Z$692,'Infos Relatório'!AY$1)</f>
        <v>0</v>
      </c>
      <c r="BB166" s="14">
        <f>SUMIFS('Faturamento SP3'!$O$2:$O$692,'Faturamento SP3'!$D$2:$D$692,'Infos Relatório'!$B$164,'Faturamento SP3'!$E$2:$E$692,'Infos Relatório'!$B166,'Faturamento SP3'!$Z$2:$Z$692,'Infos Relatório'!AY$1,'Faturamento SP3'!$T$2:$T$692,"Sim")+SUMIFS('Faturamento SP3'!$P$2:$P$692,'Faturamento SP3'!$D$2:$D$692,'Infos Relatório'!$B$164,'Faturamento SP3'!$E$2:$E$692,'Infos Relatório'!$B166,'Faturamento SP3'!$Z$2:$Z$692,'Infos Relatório'!AY$1,'Faturamento SP3'!$T$2:$T$692,"Sim")</f>
        <v>0</v>
      </c>
      <c r="BC166" s="27" t="e">
        <f>BB166/BA166</f>
        <v>#DIV/0!</v>
      </c>
      <c r="BD166" s="24">
        <f>SUMIFS('Faturamento SP3'!$H$2:$H$692,'Faturamento SP3'!$D$2:$D$692,'Infos Relatório'!$B$164,'Faturamento SP3'!$E$2:$E$692,'Infos Relatório'!$B166,'Faturamento SP3'!$Z$2:$Z$692,'Infos Relatório'!AY$1)</f>
        <v>0</v>
      </c>
      <c r="BE166" s="23">
        <f>COUNTIFS('Faturamento SP3'!$D$2:$D$692,'Infos Relatório'!$B$164,'Faturamento SP3'!$E$2:$E$692,'Infos Relatório'!$B166,'Faturamento SP3'!$Z$2:$Z$692,'Infos Relatório'!BE$1)</f>
        <v>0</v>
      </c>
      <c r="BF166" s="13">
        <f>SUMIFS('Faturamento SP3'!$G$2:$G$692,'Faturamento SP3'!$D$2:$D$692,'Infos Relatório'!$B$164,'Faturamento SP3'!$E$2:$E$692,'Infos Relatório'!$B166,'Faturamento SP3'!$Z$2:$Z$692,'Infos Relatório'!BE$1)</f>
        <v>0</v>
      </c>
      <c r="BG166" s="13">
        <f>SUMIFS('Faturamento SP3'!$J$2:$J$692,'Faturamento SP3'!$D$2:$D$692,'Infos Relatório'!$B$164,'Faturamento SP3'!$E$2:$E$692,'Infos Relatório'!$B166,'Faturamento SP3'!$Z$2:$Z$692,'Infos Relatório'!BE$1)</f>
        <v>0</v>
      </c>
      <c r="BH166" s="14">
        <f>SUMIFS('Faturamento SP3'!$O$2:$O$692,'Faturamento SP3'!$D$2:$D$692,'Infos Relatório'!$B$164,'Faturamento SP3'!$E$2:$E$692,'Infos Relatório'!$B166,'Faturamento SP3'!$Z$2:$Z$692,'Infos Relatório'!BE$1,'Faturamento SP3'!$T$2:$T$692,"Sim")+SUMIFS('Faturamento SP3'!$P$2:$P$692,'Faturamento SP3'!$D$2:$D$692,'Infos Relatório'!$B$164,'Faturamento SP3'!$E$2:$E$692,'Infos Relatório'!$B166,'Faturamento SP3'!$Z$2:$Z$692,'Infos Relatório'!BE$1,'Faturamento SP3'!$T$2:$T$692,"Sim")</f>
        <v>0</v>
      </c>
      <c r="BI166" s="27" t="e">
        <f>BH166/BG166</f>
        <v>#DIV/0!</v>
      </c>
      <c r="BJ166" s="24">
        <f>SUMIFS('Faturamento SP3'!$H$2:$H$692,'Faturamento SP3'!$D$2:$D$692,'Infos Relatório'!$B$164,'Faturamento SP3'!$E$2:$E$692,'Infos Relatório'!$B166,'Faturamento SP3'!$Z$2:$Z$692,'Infos Relatório'!BE$1)</f>
        <v>0</v>
      </c>
      <c r="BK166" s="23">
        <f>COUNTIFS('Faturamento SP3'!$D$2:$D$692,'Infos Relatório'!$B$164,'Faturamento SP3'!$E$2:$E$692,'Infos Relatório'!$B166,'Faturamento SP3'!$Z$2:$Z$692,'Infos Relatório'!BK$1)</f>
        <v>0</v>
      </c>
      <c r="BL166" s="13">
        <f>SUMIFS('Faturamento SP3'!$G$2:$G$692,'Faturamento SP3'!$D$2:$D$692,'Infos Relatório'!$B$164,'Faturamento SP3'!$E$2:$E$692,'Infos Relatório'!$B166,'Faturamento SP3'!$Z$2:$Z$692,'Infos Relatório'!BK$1)</f>
        <v>0</v>
      </c>
      <c r="BM166" s="13">
        <f>SUMIFS('Faturamento SP3'!$J$2:$J$692,'Faturamento SP3'!$D$2:$D$692,'Infos Relatório'!$B$164,'Faturamento SP3'!$E$2:$E$692,'Infos Relatório'!$B166,'Faturamento SP3'!$Z$2:$Z$692,'Infos Relatório'!BK$1)</f>
        <v>0</v>
      </c>
      <c r="BN166" s="14">
        <f>SUMIFS('Faturamento SP3'!$O$2:$O$692,'Faturamento SP3'!$D$2:$D$692,'Infos Relatório'!$B$164,'Faturamento SP3'!$E$2:$E$692,'Infos Relatório'!$B166,'Faturamento SP3'!$Z$2:$Z$692,'Infos Relatório'!BK$1,'Faturamento SP3'!$T$2:$T$692,"Sim")+SUMIFS('Faturamento SP3'!$P$2:$P$692,'Faturamento SP3'!$D$2:$D$692,'Infos Relatório'!$B$164,'Faturamento SP3'!$E$2:$E$692,'Infos Relatório'!$B166,'Faturamento SP3'!$Z$2:$Z$692,'Infos Relatório'!BK$1,'Faturamento SP3'!$T$2:$T$692,"Sim")</f>
        <v>0</v>
      </c>
      <c r="BO166" s="27" t="e">
        <f>BN166/BM166</f>
        <v>#DIV/0!</v>
      </c>
      <c r="BP166" s="24">
        <f>SUMIFS('Faturamento SP3'!$H$2:$H$692,'Faturamento SP3'!$D$2:$D$692,'Infos Relatório'!$B$164,'Faturamento SP3'!$E$2:$E$692,'Infos Relatório'!$B166,'Faturamento SP3'!$Z$2:$Z$692,'Infos Relatório'!BK$1)</f>
        <v>0</v>
      </c>
      <c r="BQ166" s="23">
        <f>COUNTIFS('Faturamento SP3'!$D$2:$D$692,'Infos Relatório'!$B$164,'Faturamento SP3'!$E$2:$E$692,'Infos Relatório'!$B166,'Faturamento SP3'!$Z$2:$Z$692,'Infos Relatório'!BQ$1)</f>
        <v>0</v>
      </c>
      <c r="BR166" s="13">
        <f>SUMIFS('Faturamento SP3'!$G$2:$G$692,'Faturamento SP3'!$D$2:$D$692,'Infos Relatório'!$B$164,'Faturamento SP3'!$E$2:$E$692,'Infos Relatório'!$B166,'Faturamento SP3'!$Z$2:$Z$692,'Infos Relatório'!BQ$1)</f>
        <v>0</v>
      </c>
      <c r="BS166" s="13">
        <f>SUMIFS('Faturamento SP3'!$J$2:$J$692,'Faturamento SP3'!$D$2:$D$692,'Infos Relatório'!$B$164,'Faturamento SP3'!$E$2:$E$692,'Infos Relatório'!$B166,'Faturamento SP3'!$Z$2:$Z$692,'Infos Relatório'!BQ$1)</f>
        <v>0</v>
      </c>
      <c r="BT166" s="14">
        <f>SUMIFS('Faturamento SP3'!$O$2:$O$692,'Faturamento SP3'!$D$2:$D$692,'Infos Relatório'!$B$164,'Faturamento SP3'!$E$2:$E$692,'Infos Relatório'!$B166,'Faturamento SP3'!$Z$2:$Z$692,'Infos Relatório'!BQ$1,'Faturamento SP3'!$T$2:$T$692,"Sim")+SUMIFS('Faturamento SP3'!$P$2:$P$692,'Faturamento SP3'!$D$2:$D$692,'Infos Relatório'!$B$164,'Faturamento SP3'!$E$2:$E$692,'Infos Relatório'!$B166,'Faturamento SP3'!$Z$2:$Z$692,'Infos Relatório'!BQ$1,'Faturamento SP3'!$T$2:$T$692,"Sim")</f>
        <v>0</v>
      </c>
      <c r="BU166" s="27" t="e">
        <f>BT166/BS166</f>
        <v>#DIV/0!</v>
      </c>
      <c r="BV166" s="24">
        <f>SUMIFS('Faturamento SP3'!$H$2:$H$692,'Faturamento SP3'!$D$2:$D$692,'Infos Relatório'!$B$164,'Faturamento SP3'!$E$2:$E$692,'Infos Relatório'!$B166,'Faturamento SP3'!$Z$2:$Z$692,'Infos Relatório'!BQ$1)</f>
        <v>0</v>
      </c>
    </row>
    <row r="167" spans="2:74">
      <c r="B167" s="17" t="s">
        <v>9</v>
      </c>
      <c r="C167" s="23">
        <f>COUNTIFS('Faturamento SP3'!$D$2:$D$692,'Infos Relatório'!$B$164,'Faturamento SP3'!$E$2:$E$692,'Infos Relatório'!$B167,'Faturamento SP3'!$Z$2:$Z$692,'Infos Relatório'!C$1)</f>
        <v>0</v>
      </c>
      <c r="D167" s="13">
        <f>SUMIFS('Faturamento SP3'!$G$2:$G$692,'Faturamento SP3'!$D$2:$D$692,'Infos Relatório'!$B$164,'Faturamento SP3'!$E$2:$E$692,'Infos Relatório'!$B167,'Faturamento SP3'!$Z$2:$Z$692,'Infos Relatório'!C$1)</f>
        <v>0</v>
      </c>
      <c r="E167" s="13">
        <f>SUMIFS('Faturamento SP3'!$J$2:$J$692,'Faturamento SP3'!$D$2:$D$692,'Infos Relatório'!$B$164,'Faturamento SP3'!$E$2:$E$692,'Infos Relatório'!$B167,'Faturamento SP3'!$Z$2:$Z$692,'Infos Relatório'!C$1)</f>
        <v>0</v>
      </c>
      <c r="F167" s="14">
        <f>SUMIFS('Faturamento SP3'!$O$2:$O$692,'Faturamento SP3'!$D$2:$D$692,'Infos Relatório'!$B$164,'Faturamento SP3'!$E$2:$E$692,'Infos Relatório'!$B167,'Faturamento SP3'!$Z$2:$Z$692,'Infos Relatório'!C$1,'Faturamento SP3'!$T$2:$T$692,"Sim")+SUMIFS('Faturamento SP3'!$P$2:$P$692,'Faturamento SP3'!$D$2:$D$692,'Infos Relatório'!$B$164,'Faturamento SP3'!$E$2:$E$692,'Infos Relatório'!$B167,'Faturamento SP3'!$Z$2:$Z$692,'Infos Relatório'!C$1,'Faturamento SP3'!$T$2:$T$692,"Sim")</f>
        <v>0</v>
      </c>
      <c r="G167" s="27" t="e">
        <f t="shared" ref="G167:G230" si="61">F167/E167</f>
        <v>#DIV/0!</v>
      </c>
      <c r="H167" s="24">
        <f>SUMIFS('Faturamento SP3'!$H$2:$H$692,'Faturamento SP3'!$D$2:$D$692,'Infos Relatório'!$B$164,'Faturamento SP3'!$E$2:$E$692,'Infos Relatório'!$B167,'Faturamento SP3'!$Z$2:$Z$692,'Infos Relatório'!C$1)</f>
        <v>0</v>
      </c>
      <c r="I167" s="23">
        <f>COUNTIFS('Faturamento SP3'!$D$2:$D$692,'Infos Relatório'!$B$164,'Faturamento SP3'!$E$2:$E$692,'Infos Relatório'!$B167,'Faturamento SP3'!$Z$2:$Z$692,'Infos Relatório'!I$1)</f>
        <v>0</v>
      </c>
      <c r="J167" s="13">
        <f>SUMIFS('Faturamento SP3'!$G$2:$G$692,'Faturamento SP3'!$D$2:$D$692,'Infos Relatório'!$B$164,'Faturamento SP3'!$E$2:$E$692,'Infos Relatório'!$B167,'Faturamento SP3'!$Z$2:$Z$692,'Infos Relatório'!I$1)</f>
        <v>0</v>
      </c>
      <c r="K167" s="13">
        <f>SUMIFS('Faturamento SP3'!$J$2:$J$692,'Faturamento SP3'!$D$2:$D$692,'Infos Relatório'!$B$164,'Faturamento SP3'!$E$2:$E$692,'Infos Relatório'!$B167,'Faturamento SP3'!$Z$2:$Z$692,'Infos Relatório'!I$1)</f>
        <v>0</v>
      </c>
      <c r="L167" s="14">
        <f>SUMIFS('Faturamento SP3'!$O$2:$O$692,'Faturamento SP3'!$D$2:$D$692,'Infos Relatório'!$B$164,'Faturamento SP3'!$E$2:$E$692,'Infos Relatório'!$B167,'Faturamento SP3'!$Z$2:$Z$692,'Infos Relatório'!I$1,'Faturamento SP3'!$T$2:$T$692,"Sim")+SUMIFS('Faturamento SP3'!$P$2:$P$692,'Faturamento SP3'!$D$2:$D$692,'Infos Relatório'!$B$164,'Faturamento SP3'!$E$2:$E$692,'Infos Relatório'!$B167,'Faturamento SP3'!$Z$2:$Z$692,'Infos Relatório'!I$1,'Faturamento SP3'!$T$2:$T$692,"Sim")</f>
        <v>0</v>
      </c>
      <c r="M167" s="27" t="e">
        <f t="shared" ref="M167:M230" si="62">L167/K167</f>
        <v>#DIV/0!</v>
      </c>
      <c r="N167" s="24">
        <f>SUMIFS('Faturamento SP3'!$H$2:$H$692,'Faturamento SP3'!$D$2:$D$692,'Infos Relatório'!$B$164,'Faturamento SP3'!$E$2:$E$692,'Infos Relatório'!$B167,'Faturamento SP3'!$Z$2:$Z$692,'Infos Relatório'!I$1)</f>
        <v>0</v>
      </c>
      <c r="O167" s="23">
        <f>COUNTIFS('Faturamento SP3'!$D$2:$D$692,'Infos Relatório'!$B$164,'Faturamento SP3'!$E$2:$E$692,'Infos Relatório'!$B167,'Faturamento SP3'!$Z$2:$Z$692,'Infos Relatório'!O$1)</f>
        <v>0</v>
      </c>
      <c r="P167" s="13">
        <f>SUMIFS('Faturamento SP3'!$G$2:$G$692,'Faturamento SP3'!$D$2:$D$692,'Infos Relatório'!$B$164,'Faturamento SP3'!$E$2:$E$692,'Infos Relatório'!$B167,'Faturamento SP3'!$Z$2:$Z$692,'Infos Relatório'!O$1)</f>
        <v>0</v>
      </c>
      <c r="Q167" s="13">
        <f>SUMIFS('Faturamento SP3'!$J$2:$J$692,'Faturamento SP3'!$D$2:$D$692,'Infos Relatório'!$B$164,'Faturamento SP3'!$E$2:$E$692,'Infos Relatório'!$B167,'Faturamento SP3'!$Z$2:$Z$692,'Infos Relatório'!O$1)</f>
        <v>0</v>
      </c>
      <c r="R167" s="14">
        <f>SUMIFS('Faturamento SP3'!$O$2:$O$692,'Faturamento SP3'!$D$2:$D$692,'Infos Relatório'!$B$164,'Faturamento SP3'!$E$2:$E$692,'Infos Relatório'!$B167,'Faturamento SP3'!$Z$2:$Z$692,'Infos Relatório'!O$1,'Faturamento SP3'!$T$2:$T$692,"Sim")+SUMIFS('Faturamento SP3'!$P$2:$P$692,'Faturamento SP3'!$D$2:$D$692,'Infos Relatório'!$B$164,'Faturamento SP3'!$E$2:$E$692,'Infos Relatório'!$B167,'Faturamento SP3'!$Z$2:$Z$692,'Infos Relatório'!O$1,'Faturamento SP3'!$T$2:$T$692,"Sim")</f>
        <v>0</v>
      </c>
      <c r="S167" s="27" t="e">
        <f t="shared" ref="S167:S230" si="63">R167/Q167</f>
        <v>#DIV/0!</v>
      </c>
      <c r="T167" s="24">
        <f>SUMIFS('Faturamento SP3'!$H$2:$H$692,'Faturamento SP3'!$D$2:$D$692,'Infos Relatório'!$B$164,'Faturamento SP3'!$E$2:$E$692,'Infos Relatório'!$B167,'Faturamento SP3'!$Z$2:$Z$692,'Infos Relatório'!O$1)</f>
        <v>0</v>
      </c>
      <c r="U167" s="23">
        <f>COUNTIFS('Faturamento SP3'!$D$2:$D$692,'Infos Relatório'!$B$164,'Faturamento SP3'!$E$2:$E$692,'Infos Relatório'!$B167,'Faturamento SP3'!$Z$2:$Z$692,'Infos Relatório'!U$1)</f>
        <v>0</v>
      </c>
      <c r="V167" s="13">
        <f>SUMIFS('Faturamento SP3'!$G$2:$G$692,'Faturamento SP3'!$D$2:$D$692,'Infos Relatório'!$B$164,'Faturamento SP3'!$E$2:$E$692,'Infos Relatório'!$B167,'Faturamento SP3'!$Z$2:$Z$692,'Infos Relatório'!U$1)</f>
        <v>0</v>
      </c>
      <c r="W167" s="13">
        <f>SUMIFS('Faturamento SP3'!$J$2:$J$692,'Faturamento SP3'!$D$2:$D$692,'Infos Relatório'!$B$164,'Faturamento SP3'!$E$2:$E$692,'Infos Relatório'!$B167,'Faturamento SP3'!$Z$2:$Z$692,'Infos Relatório'!U$1)</f>
        <v>0</v>
      </c>
      <c r="X167" s="14">
        <f>SUMIFS('Faturamento SP3'!$O$2:$O$692,'Faturamento SP3'!$D$2:$D$692,'Infos Relatório'!$B$164,'Faturamento SP3'!$E$2:$E$692,'Infos Relatório'!$B167,'Faturamento SP3'!$Z$2:$Z$692,'Infos Relatório'!U$1,'Faturamento SP3'!$T$2:$T$692,"Sim")+SUMIFS('Faturamento SP3'!$P$2:$P$692,'Faturamento SP3'!$D$2:$D$692,'Infos Relatório'!$B$164,'Faturamento SP3'!$E$2:$E$692,'Infos Relatório'!$B167,'Faturamento SP3'!$Z$2:$Z$692,'Infos Relatório'!U$1,'Faturamento SP3'!$T$2:$T$692,"Sim")</f>
        <v>0</v>
      </c>
      <c r="Y167" s="27" t="e">
        <f t="shared" ref="Y167:Y230" si="64">X167/W167</f>
        <v>#DIV/0!</v>
      </c>
      <c r="Z167" s="24">
        <f>SUMIFS('Faturamento SP3'!$H$2:$H$692,'Faturamento SP3'!$D$2:$D$692,'Infos Relatório'!$B$164,'Faturamento SP3'!$E$2:$E$692,'Infos Relatório'!$B167,'Faturamento SP3'!$Z$2:$Z$692,'Infos Relatório'!U$1)</f>
        <v>0</v>
      </c>
      <c r="AA167" s="23">
        <f>COUNTIFS('Faturamento SP3'!$D$2:$D$692,'Infos Relatório'!$B$164,'Faturamento SP3'!$E$2:$E$692,'Infos Relatório'!$B167,'Faturamento SP3'!$Z$2:$Z$692,'Infos Relatório'!AA$1)</f>
        <v>0</v>
      </c>
      <c r="AB167" s="13">
        <f>SUMIFS('Faturamento SP3'!$G$2:$G$692,'Faturamento SP3'!$D$2:$D$692,'Infos Relatório'!$B$164,'Faturamento SP3'!$E$2:$E$692,'Infos Relatório'!$B167,'Faturamento SP3'!$Z$2:$Z$692,'Infos Relatório'!AA$1)</f>
        <v>0</v>
      </c>
      <c r="AC167" s="13">
        <f>SUMIFS('Faturamento SP3'!$J$2:$J$692,'Faturamento SP3'!$D$2:$D$692,'Infos Relatório'!$B$164,'Faturamento SP3'!$E$2:$E$692,'Infos Relatório'!$B167,'Faturamento SP3'!$Z$2:$Z$692,'Infos Relatório'!AA$1)</f>
        <v>0</v>
      </c>
      <c r="AD167" s="14">
        <f>SUMIFS('Faturamento SP3'!$O$2:$O$692,'Faturamento SP3'!$D$2:$D$692,'Infos Relatório'!$B$164,'Faturamento SP3'!$E$2:$E$692,'Infos Relatório'!$B167,'Faturamento SP3'!$Z$2:$Z$692,'Infos Relatório'!AA$1,'Faturamento SP3'!$T$2:$T$692,"Sim")+SUMIFS('Faturamento SP3'!$P$2:$P$692,'Faturamento SP3'!$D$2:$D$692,'Infos Relatório'!$B$164,'Faturamento SP3'!$E$2:$E$692,'Infos Relatório'!$B167,'Faturamento SP3'!$Z$2:$Z$692,'Infos Relatório'!AA$1,'Faturamento SP3'!$T$2:$T$692,"Sim")</f>
        <v>0</v>
      </c>
      <c r="AE167" s="27" t="e">
        <f t="shared" ref="AE167:AE230" si="65">AD167/AC167</f>
        <v>#DIV/0!</v>
      </c>
      <c r="AF167" s="24">
        <f>SUMIFS('Faturamento SP3'!$H$2:$H$692,'Faturamento SP3'!$D$2:$D$692,'Infos Relatório'!$B$164,'Faturamento SP3'!$E$2:$E$692,'Infos Relatório'!$B167,'Faturamento SP3'!$Z$2:$Z$692,'Infos Relatório'!AA$1)</f>
        <v>0</v>
      </c>
      <c r="AG167" s="23">
        <f>COUNTIFS('Faturamento SP3'!$D$2:$D$692,'Infos Relatório'!$B$164,'Faturamento SP3'!$E$2:$E$692,'Infos Relatório'!$B167,'Faturamento SP3'!$Z$2:$Z$692,'Infos Relatório'!AG$1)</f>
        <v>0</v>
      </c>
      <c r="AH167" s="13">
        <f>SUMIFS('Faturamento SP3'!$G$2:$G$692,'Faturamento SP3'!$D$2:$D$692,'Infos Relatório'!$B$164,'Faturamento SP3'!$E$2:$E$692,'Infos Relatório'!$B167,'Faturamento SP3'!$Z$2:$Z$692,'Infos Relatório'!AG$1)</f>
        <v>0</v>
      </c>
      <c r="AI167" s="13">
        <f>SUMIFS('Faturamento SP3'!$J$2:$J$692,'Faturamento SP3'!$D$2:$D$692,'Infos Relatório'!$B$164,'Faturamento SP3'!$E$2:$E$692,'Infos Relatório'!$B167,'Faturamento SP3'!$Z$2:$Z$692,'Infos Relatório'!AG$1)</f>
        <v>0</v>
      </c>
      <c r="AJ167" s="14">
        <f>SUMIFS('Faturamento SP3'!$O$2:$O$692,'Faturamento SP3'!$D$2:$D$692,'Infos Relatório'!$B$164,'Faturamento SP3'!$E$2:$E$692,'Infos Relatório'!$B167,'Faturamento SP3'!$Z$2:$Z$692,'Infos Relatório'!AG$1,'Faturamento SP3'!$T$2:$T$692,"Sim")+SUMIFS('Faturamento SP3'!$P$2:$P$692,'Faturamento SP3'!$D$2:$D$692,'Infos Relatório'!$B$164,'Faturamento SP3'!$E$2:$E$692,'Infos Relatório'!$B167,'Faturamento SP3'!$Z$2:$Z$692,'Infos Relatório'!AG$1,'Faturamento SP3'!$T$2:$T$692,"Sim")</f>
        <v>0</v>
      </c>
      <c r="AK167" s="27" t="e">
        <f t="shared" ref="AK167:AK230" si="66">AJ167/AI167</f>
        <v>#DIV/0!</v>
      </c>
      <c r="AL167" s="24">
        <f>SUMIFS('Faturamento SP3'!$H$2:$H$692,'Faturamento SP3'!$D$2:$D$692,'Infos Relatório'!$B$164,'Faturamento SP3'!$E$2:$E$692,'Infos Relatório'!$B167,'Faturamento SP3'!$Z$2:$Z$692,'Infos Relatório'!AG$1)</f>
        <v>0</v>
      </c>
      <c r="AM167" s="23">
        <f>COUNTIFS('Faturamento SP3'!$D$2:$D$692,'Infos Relatório'!$B$164,'Faturamento SP3'!$E$2:$E$692,'Infos Relatório'!$B167,'Faturamento SP3'!$Z$2:$Z$692,'Infos Relatório'!AM$1)</f>
        <v>0</v>
      </c>
      <c r="AN167" s="13">
        <f>SUMIFS('Faturamento SP3'!$G$2:$G$692,'Faturamento SP3'!$D$2:$D$692,'Infos Relatório'!$B$164,'Faturamento SP3'!$E$2:$E$692,'Infos Relatório'!$B167,'Faturamento SP3'!$Z$2:$Z$692,'Infos Relatório'!AM$1)</f>
        <v>0</v>
      </c>
      <c r="AO167" s="13">
        <f>SUMIFS('Faturamento SP3'!$J$2:$J$692,'Faturamento SP3'!$D$2:$D$692,'Infos Relatório'!$B$164,'Faturamento SP3'!$E$2:$E$692,'Infos Relatório'!$B167,'Faturamento SP3'!$Z$2:$Z$692,'Infos Relatório'!AM$1)</f>
        <v>0</v>
      </c>
      <c r="AP167" s="14">
        <f>SUMIFS('Faturamento SP3'!$O$2:$O$692,'Faturamento SP3'!$D$2:$D$692,'Infos Relatório'!$B$164,'Faturamento SP3'!$E$2:$E$692,'Infos Relatório'!$B167,'Faturamento SP3'!$Z$2:$Z$692,'Infos Relatório'!AM$1,'Faturamento SP3'!$T$2:$T$692,"Sim")+SUMIFS('Faturamento SP3'!$P$2:$P$692,'Faturamento SP3'!$D$2:$D$692,'Infos Relatório'!$B$164,'Faturamento SP3'!$E$2:$E$692,'Infos Relatório'!$B167,'Faturamento SP3'!$Z$2:$Z$692,'Infos Relatório'!AM$1,'Faturamento SP3'!$T$2:$T$692,"Sim")</f>
        <v>0</v>
      </c>
      <c r="AQ167" s="27" t="e">
        <f t="shared" ref="AQ167:AQ230" si="67">AP167/AO167</f>
        <v>#DIV/0!</v>
      </c>
      <c r="AR167" s="24">
        <f>SUMIFS('Faturamento SP3'!$H$2:$H$692,'Faturamento SP3'!$D$2:$D$692,'Infos Relatório'!$B$164,'Faturamento SP3'!$E$2:$E$692,'Infos Relatório'!$B167,'Faturamento SP3'!$Z$2:$Z$692,'Infos Relatório'!AM$1)</f>
        <v>0</v>
      </c>
      <c r="AS167" s="23">
        <f>COUNTIFS('Faturamento SP3'!$D$2:$D$692,'Infos Relatório'!$B$164,'Faturamento SP3'!$E$2:$E$692,'Infos Relatório'!$B167,'Faturamento SP3'!$Z$2:$Z$692,'Infos Relatório'!AS$1)</f>
        <v>0</v>
      </c>
      <c r="AT167" s="13">
        <f>SUMIFS('Faturamento SP3'!$G$2:$G$692,'Faturamento SP3'!$D$2:$D$692,'Infos Relatório'!$B$164,'Faturamento SP3'!$E$2:$E$692,'Infos Relatório'!$B167,'Faturamento SP3'!$Z$2:$Z$692,'Infos Relatório'!AS$1)</f>
        <v>0</v>
      </c>
      <c r="AU167" s="13">
        <f>SUMIFS('Faturamento SP3'!$J$2:$J$692,'Faturamento SP3'!$D$2:$D$692,'Infos Relatório'!$B$164,'Faturamento SP3'!$E$2:$E$692,'Infos Relatório'!$B167,'Faturamento SP3'!$Z$2:$Z$692,'Infos Relatório'!AS$1)</f>
        <v>0</v>
      </c>
      <c r="AV167" s="14">
        <f>SUMIFS('Faturamento SP3'!$O$2:$O$692,'Faturamento SP3'!$D$2:$D$692,'Infos Relatório'!$B$164,'Faturamento SP3'!$E$2:$E$692,'Infos Relatório'!$B167,'Faturamento SP3'!$Z$2:$Z$692,'Infos Relatório'!AS$1,'Faturamento SP3'!$T$2:$T$692,"Sim")+SUMIFS('Faturamento SP3'!$P$2:$P$692,'Faturamento SP3'!$D$2:$D$692,'Infos Relatório'!$B$164,'Faturamento SP3'!$E$2:$E$692,'Infos Relatório'!$B167,'Faturamento SP3'!$Z$2:$Z$692,'Infos Relatório'!AS$1,'Faturamento SP3'!$T$2:$T$692,"Sim")</f>
        <v>0</v>
      </c>
      <c r="AW167" s="27" t="e">
        <f t="shared" ref="AW167:AW230" si="68">AV167/AU167</f>
        <v>#DIV/0!</v>
      </c>
      <c r="AX167" s="24">
        <f>SUMIFS('Faturamento SP3'!$H$2:$H$692,'Faturamento SP3'!$D$2:$D$692,'Infos Relatório'!$B$164,'Faturamento SP3'!$E$2:$E$692,'Infos Relatório'!$B167,'Faturamento SP3'!$Z$2:$Z$692,'Infos Relatório'!AS$1)</f>
        <v>0</v>
      </c>
      <c r="AY167" s="23">
        <f>COUNTIFS('Faturamento SP3'!$D$2:$D$692,'Infos Relatório'!$B$164,'Faturamento SP3'!$E$2:$E$692,'Infos Relatório'!$B167,'Faturamento SP3'!$Z$2:$Z$692,'Infos Relatório'!AY$1)</f>
        <v>0</v>
      </c>
      <c r="AZ167" s="13">
        <f>SUMIFS('Faturamento SP3'!$G$2:$G$692,'Faturamento SP3'!$D$2:$D$692,'Infos Relatório'!$B$164,'Faturamento SP3'!$E$2:$E$692,'Infos Relatório'!$B167,'Faturamento SP3'!$Z$2:$Z$692,'Infos Relatório'!AY$1)</f>
        <v>0</v>
      </c>
      <c r="BA167" s="13">
        <f>SUMIFS('Faturamento SP3'!$J$2:$J$692,'Faturamento SP3'!$D$2:$D$692,'Infos Relatório'!$B$164,'Faturamento SP3'!$E$2:$E$692,'Infos Relatório'!$B167,'Faturamento SP3'!$Z$2:$Z$692,'Infos Relatório'!AY$1)</f>
        <v>0</v>
      </c>
      <c r="BB167" s="14">
        <f>SUMIFS('Faturamento SP3'!$O$2:$O$692,'Faturamento SP3'!$D$2:$D$692,'Infos Relatório'!$B$164,'Faturamento SP3'!$E$2:$E$692,'Infos Relatório'!$B167,'Faturamento SP3'!$Z$2:$Z$692,'Infos Relatório'!AY$1,'Faturamento SP3'!$T$2:$T$692,"Sim")+SUMIFS('Faturamento SP3'!$P$2:$P$692,'Faturamento SP3'!$D$2:$D$692,'Infos Relatório'!$B$164,'Faturamento SP3'!$E$2:$E$692,'Infos Relatório'!$B167,'Faturamento SP3'!$Z$2:$Z$692,'Infos Relatório'!AY$1,'Faturamento SP3'!$T$2:$T$692,"Sim")</f>
        <v>0</v>
      </c>
      <c r="BC167" s="27" t="e">
        <f t="shared" ref="BC167:BC230" si="69">BB167/BA167</f>
        <v>#DIV/0!</v>
      </c>
      <c r="BD167" s="24">
        <f>SUMIFS('Faturamento SP3'!$H$2:$H$692,'Faturamento SP3'!$D$2:$D$692,'Infos Relatório'!$B$164,'Faturamento SP3'!$E$2:$E$692,'Infos Relatório'!$B167,'Faturamento SP3'!$Z$2:$Z$692,'Infos Relatório'!AY$1)</f>
        <v>0</v>
      </c>
      <c r="BE167" s="23">
        <f>COUNTIFS('Faturamento SP3'!$D$2:$D$692,'Infos Relatório'!$B$164,'Faturamento SP3'!$E$2:$E$692,'Infos Relatório'!$B167,'Faturamento SP3'!$Z$2:$Z$692,'Infos Relatório'!BE$1)</f>
        <v>0</v>
      </c>
      <c r="BF167" s="13">
        <f>SUMIFS('Faturamento SP3'!$G$2:$G$692,'Faturamento SP3'!$D$2:$D$692,'Infos Relatório'!$B$164,'Faturamento SP3'!$E$2:$E$692,'Infos Relatório'!$B167,'Faturamento SP3'!$Z$2:$Z$692,'Infos Relatório'!BE$1)</f>
        <v>0</v>
      </c>
      <c r="BG167" s="13">
        <f>SUMIFS('Faturamento SP3'!$J$2:$J$692,'Faturamento SP3'!$D$2:$D$692,'Infos Relatório'!$B$164,'Faturamento SP3'!$E$2:$E$692,'Infos Relatório'!$B167,'Faturamento SP3'!$Z$2:$Z$692,'Infos Relatório'!BE$1)</f>
        <v>0</v>
      </c>
      <c r="BH167" s="14">
        <f>SUMIFS('Faturamento SP3'!$O$2:$O$692,'Faturamento SP3'!$D$2:$D$692,'Infos Relatório'!$B$164,'Faturamento SP3'!$E$2:$E$692,'Infos Relatório'!$B167,'Faturamento SP3'!$Z$2:$Z$692,'Infos Relatório'!BE$1,'Faturamento SP3'!$T$2:$T$692,"Sim")+SUMIFS('Faturamento SP3'!$P$2:$P$692,'Faturamento SP3'!$D$2:$D$692,'Infos Relatório'!$B$164,'Faturamento SP3'!$E$2:$E$692,'Infos Relatório'!$B167,'Faturamento SP3'!$Z$2:$Z$692,'Infos Relatório'!BE$1,'Faturamento SP3'!$T$2:$T$692,"Sim")</f>
        <v>0</v>
      </c>
      <c r="BI167" s="27" t="e">
        <f t="shared" ref="BI167:BI230" si="70">BH167/BG167</f>
        <v>#DIV/0!</v>
      </c>
      <c r="BJ167" s="24">
        <f>SUMIFS('Faturamento SP3'!$H$2:$H$692,'Faturamento SP3'!$D$2:$D$692,'Infos Relatório'!$B$164,'Faturamento SP3'!$E$2:$E$692,'Infos Relatório'!$B167,'Faturamento SP3'!$Z$2:$Z$692,'Infos Relatório'!BE$1)</f>
        <v>0</v>
      </c>
      <c r="BK167" s="23">
        <f>COUNTIFS('Faturamento SP3'!$D$2:$D$692,'Infos Relatório'!$B$164,'Faturamento SP3'!$E$2:$E$692,'Infos Relatório'!$B167,'Faturamento SP3'!$Z$2:$Z$692,'Infos Relatório'!BK$1)</f>
        <v>0</v>
      </c>
      <c r="BL167" s="13">
        <f>SUMIFS('Faturamento SP3'!$G$2:$G$692,'Faturamento SP3'!$D$2:$D$692,'Infos Relatório'!$B$164,'Faturamento SP3'!$E$2:$E$692,'Infos Relatório'!$B167,'Faturamento SP3'!$Z$2:$Z$692,'Infos Relatório'!BK$1)</f>
        <v>0</v>
      </c>
      <c r="BM167" s="13">
        <f>SUMIFS('Faturamento SP3'!$J$2:$J$692,'Faturamento SP3'!$D$2:$D$692,'Infos Relatório'!$B$164,'Faturamento SP3'!$E$2:$E$692,'Infos Relatório'!$B167,'Faturamento SP3'!$Z$2:$Z$692,'Infos Relatório'!BK$1)</f>
        <v>0</v>
      </c>
      <c r="BN167" s="14">
        <f>SUMIFS('Faturamento SP3'!$O$2:$O$692,'Faturamento SP3'!$D$2:$D$692,'Infos Relatório'!$B$164,'Faturamento SP3'!$E$2:$E$692,'Infos Relatório'!$B167,'Faturamento SP3'!$Z$2:$Z$692,'Infos Relatório'!BK$1,'Faturamento SP3'!$T$2:$T$692,"Sim")+SUMIFS('Faturamento SP3'!$P$2:$P$692,'Faturamento SP3'!$D$2:$D$692,'Infos Relatório'!$B$164,'Faturamento SP3'!$E$2:$E$692,'Infos Relatório'!$B167,'Faturamento SP3'!$Z$2:$Z$692,'Infos Relatório'!BK$1,'Faturamento SP3'!$T$2:$T$692,"Sim")</f>
        <v>0</v>
      </c>
      <c r="BO167" s="27" t="e">
        <f t="shared" ref="BO167:BO230" si="71">BN167/BM167</f>
        <v>#DIV/0!</v>
      </c>
      <c r="BP167" s="24">
        <f>SUMIFS('Faturamento SP3'!$H$2:$H$692,'Faturamento SP3'!$D$2:$D$692,'Infos Relatório'!$B$164,'Faturamento SP3'!$E$2:$E$692,'Infos Relatório'!$B167,'Faturamento SP3'!$Z$2:$Z$692,'Infos Relatório'!BK$1)</f>
        <v>0</v>
      </c>
      <c r="BQ167" s="23">
        <f>COUNTIFS('Faturamento SP3'!$D$2:$D$692,'Infos Relatório'!$B$164,'Faturamento SP3'!$E$2:$E$692,'Infos Relatório'!$B167,'Faturamento SP3'!$Z$2:$Z$692,'Infos Relatório'!BQ$1)</f>
        <v>0</v>
      </c>
      <c r="BR167" s="13">
        <f>SUMIFS('Faturamento SP3'!$G$2:$G$692,'Faturamento SP3'!$D$2:$D$692,'Infos Relatório'!$B$164,'Faturamento SP3'!$E$2:$E$692,'Infos Relatório'!$B167,'Faturamento SP3'!$Z$2:$Z$692,'Infos Relatório'!BQ$1)</f>
        <v>0</v>
      </c>
      <c r="BS167" s="13">
        <f>SUMIFS('Faturamento SP3'!$J$2:$J$692,'Faturamento SP3'!$D$2:$D$692,'Infos Relatório'!$B$164,'Faturamento SP3'!$E$2:$E$692,'Infos Relatório'!$B167,'Faturamento SP3'!$Z$2:$Z$692,'Infos Relatório'!BQ$1)</f>
        <v>0</v>
      </c>
      <c r="BT167" s="14">
        <f>SUMIFS('Faturamento SP3'!$O$2:$O$692,'Faturamento SP3'!$D$2:$D$692,'Infos Relatório'!$B$164,'Faturamento SP3'!$E$2:$E$692,'Infos Relatório'!$B167,'Faturamento SP3'!$Z$2:$Z$692,'Infos Relatório'!BQ$1,'Faturamento SP3'!$T$2:$T$692,"Sim")+SUMIFS('Faturamento SP3'!$P$2:$P$692,'Faturamento SP3'!$D$2:$D$692,'Infos Relatório'!$B$164,'Faturamento SP3'!$E$2:$E$692,'Infos Relatório'!$B167,'Faturamento SP3'!$Z$2:$Z$692,'Infos Relatório'!BQ$1,'Faturamento SP3'!$T$2:$T$692,"Sim")</f>
        <v>0</v>
      </c>
      <c r="BU167" s="27" t="e">
        <f t="shared" ref="BU167:BU230" si="72">BT167/BS167</f>
        <v>#DIV/0!</v>
      </c>
      <c r="BV167" s="24">
        <f>SUMIFS('Faturamento SP3'!$H$2:$H$692,'Faturamento SP3'!$D$2:$D$692,'Infos Relatório'!$B$164,'Faturamento SP3'!$E$2:$E$692,'Infos Relatório'!$B167,'Faturamento SP3'!$Z$2:$Z$692,'Infos Relatório'!BQ$1)</f>
        <v>0</v>
      </c>
    </row>
    <row r="168" spans="2:74">
      <c r="B168" s="17" t="s">
        <v>10</v>
      </c>
      <c r="C168" s="23">
        <f>COUNTIFS('Faturamento SP3'!$D$2:$D$692,'Infos Relatório'!$B$164,'Faturamento SP3'!$E$2:$E$692,'Infos Relatório'!$B168,'Faturamento SP3'!$Z$2:$Z$692,'Infos Relatório'!C$1)</f>
        <v>0</v>
      </c>
      <c r="D168" s="13">
        <f>SUMIFS('Faturamento SP3'!$G$2:$G$692,'Faturamento SP3'!$D$2:$D$692,'Infos Relatório'!$B$164,'Faturamento SP3'!$E$2:$E$692,'Infos Relatório'!$B168,'Faturamento SP3'!$Z$2:$Z$692,'Infos Relatório'!C$1)</f>
        <v>0</v>
      </c>
      <c r="E168" s="13">
        <f>SUMIFS('Faturamento SP3'!$J$2:$J$692,'Faturamento SP3'!$D$2:$D$692,'Infos Relatório'!$B$164,'Faturamento SP3'!$E$2:$E$692,'Infos Relatório'!$B168,'Faturamento SP3'!$Z$2:$Z$692,'Infos Relatório'!C$1)</f>
        <v>0</v>
      </c>
      <c r="F168" s="14">
        <f>SUMIFS('Faturamento SP3'!$O$2:$O$692,'Faturamento SP3'!$D$2:$D$692,'Infos Relatório'!$B$164,'Faturamento SP3'!$E$2:$E$692,'Infos Relatório'!$B168,'Faturamento SP3'!$Z$2:$Z$692,'Infos Relatório'!C$1,'Faturamento SP3'!$T$2:$T$692,"Sim")+SUMIFS('Faturamento SP3'!$P$2:$P$692,'Faturamento SP3'!$D$2:$D$692,'Infos Relatório'!$B$164,'Faturamento SP3'!$E$2:$E$692,'Infos Relatório'!$B168,'Faturamento SP3'!$Z$2:$Z$692,'Infos Relatório'!C$1,'Faturamento SP3'!$T$2:$T$692,"Sim")</f>
        <v>0</v>
      </c>
      <c r="G168" s="27" t="e">
        <f t="shared" si="61"/>
        <v>#DIV/0!</v>
      </c>
      <c r="H168" s="24">
        <f>SUMIFS('Faturamento SP3'!$H$2:$H$692,'Faturamento SP3'!$D$2:$D$692,'Infos Relatório'!$B$164,'Faturamento SP3'!$E$2:$E$692,'Infos Relatório'!$B168,'Faturamento SP3'!$Z$2:$Z$692,'Infos Relatório'!C$1)</f>
        <v>0</v>
      </c>
      <c r="I168" s="23">
        <f>COUNTIFS('Faturamento SP3'!$D$2:$D$692,'Infos Relatório'!$B$164,'Faturamento SP3'!$E$2:$E$692,'Infos Relatório'!$B168,'Faturamento SP3'!$Z$2:$Z$692,'Infos Relatório'!I$1)</f>
        <v>0</v>
      </c>
      <c r="J168" s="13">
        <f>SUMIFS('Faturamento SP3'!$G$2:$G$692,'Faturamento SP3'!$D$2:$D$692,'Infos Relatório'!$B$164,'Faturamento SP3'!$E$2:$E$692,'Infos Relatório'!$B168,'Faturamento SP3'!$Z$2:$Z$692,'Infos Relatório'!I$1)</f>
        <v>0</v>
      </c>
      <c r="K168" s="13">
        <f>SUMIFS('Faturamento SP3'!$J$2:$J$692,'Faturamento SP3'!$D$2:$D$692,'Infos Relatório'!$B$164,'Faturamento SP3'!$E$2:$E$692,'Infos Relatório'!$B168,'Faturamento SP3'!$Z$2:$Z$692,'Infos Relatório'!I$1)</f>
        <v>0</v>
      </c>
      <c r="L168" s="14">
        <f>SUMIFS('Faturamento SP3'!$O$2:$O$692,'Faturamento SP3'!$D$2:$D$692,'Infos Relatório'!$B$164,'Faturamento SP3'!$E$2:$E$692,'Infos Relatório'!$B168,'Faturamento SP3'!$Z$2:$Z$692,'Infos Relatório'!I$1,'Faturamento SP3'!$T$2:$T$692,"Sim")+SUMIFS('Faturamento SP3'!$P$2:$P$692,'Faturamento SP3'!$D$2:$D$692,'Infos Relatório'!$B$164,'Faturamento SP3'!$E$2:$E$692,'Infos Relatório'!$B168,'Faturamento SP3'!$Z$2:$Z$692,'Infos Relatório'!I$1,'Faturamento SP3'!$T$2:$T$692,"Sim")</f>
        <v>0</v>
      </c>
      <c r="M168" s="27" t="e">
        <f t="shared" si="62"/>
        <v>#DIV/0!</v>
      </c>
      <c r="N168" s="24">
        <f>SUMIFS('Faturamento SP3'!$H$2:$H$692,'Faturamento SP3'!$D$2:$D$692,'Infos Relatório'!$B$164,'Faturamento SP3'!$E$2:$E$692,'Infos Relatório'!$B168,'Faturamento SP3'!$Z$2:$Z$692,'Infos Relatório'!I$1)</f>
        <v>0</v>
      </c>
      <c r="O168" s="23">
        <f>COUNTIFS('Faturamento SP3'!$D$2:$D$692,'Infos Relatório'!$B$164,'Faturamento SP3'!$E$2:$E$692,'Infos Relatório'!$B168,'Faturamento SP3'!$Z$2:$Z$692,'Infos Relatório'!O$1)</f>
        <v>0</v>
      </c>
      <c r="P168" s="13">
        <f>SUMIFS('Faturamento SP3'!$G$2:$G$692,'Faturamento SP3'!$D$2:$D$692,'Infos Relatório'!$B$164,'Faturamento SP3'!$E$2:$E$692,'Infos Relatório'!$B168,'Faturamento SP3'!$Z$2:$Z$692,'Infos Relatório'!O$1)</f>
        <v>0</v>
      </c>
      <c r="Q168" s="13">
        <f>SUMIFS('Faturamento SP3'!$J$2:$J$692,'Faturamento SP3'!$D$2:$D$692,'Infos Relatório'!$B$164,'Faturamento SP3'!$E$2:$E$692,'Infos Relatório'!$B168,'Faturamento SP3'!$Z$2:$Z$692,'Infos Relatório'!O$1)</f>
        <v>0</v>
      </c>
      <c r="R168" s="14">
        <f>SUMIFS('Faturamento SP3'!$O$2:$O$692,'Faturamento SP3'!$D$2:$D$692,'Infos Relatório'!$B$164,'Faturamento SP3'!$E$2:$E$692,'Infos Relatório'!$B168,'Faturamento SP3'!$Z$2:$Z$692,'Infos Relatório'!O$1,'Faturamento SP3'!$T$2:$T$692,"Sim")+SUMIFS('Faturamento SP3'!$P$2:$P$692,'Faturamento SP3'!$D$2:$D$692,'Infos Relatório'!$B$164,'Faturamento SP3'!$E$2:$E$692,'Infos Relatório'!$B168,'Faturamento SP3'!$Z$2:$Z$692,'Infos Relatório'!O$1,'Faturamento SP3'!$T$2:$T$692,"Sim")</f>
        <v>0</v>
      </c>
      <c r="S168" s="27" t="e">
        <f t="shared" si="63"/>
        <v>#DIV/0!</v>
      </c>
      <c r="T168" s="24">
        <f>SUMIFS('Faturamento SP3'!$H$2:$H$692,'Faturamento SP3'!$D$2:$D$692,'Infos Relatório'!$B$164,'Faturamento SP3'!$E$2:$E$692,'Infos Relatório'!$B168,'Faturamento SP3'!$Z$2:$Z$692,'Infos Relatório'!O$1)</f>
        <v>0</v>
      </c>
      <c r="U168" s="23">
        <f>COUNTIFS('Faturamento SP3'!$D$2:$D$692,'Infos Relatório'!$B$164,'Faturamento SP3'!$E$2:$E$692,'Infos Relatório'!$B168,'Faturamento SP3'!$Z$2:$Z$692,'Infos Relatório'!U$1)</f>
        <v>0</v>
      </c>
      <c r="V168" s="13">
        <f>SUMIFS('Faturamento SP3'!$G$2:$G$692,'Faturamento SP3'!$D$2:$D$692,'Infos Relatório'!$B$164,'Faturamento SP3'!$E$2:$E$692,'Infos Relatório'!$B168,'Faturamento SP3'!$Z$2:$Z$692,'Infos Relatório'!U$1)</f>
        <v>0</v>
      </c>
      <c r="W168" s="13">
        <f>SUMIFS('Faturamento SP3'!$J$2:$J$692,'Faturamento SP3'!$D$2:$D$692,'Infos Relatório'!$B$164,'Faturamento SP3'!$E$2:$E$692,'Infos Relatório'!$B168,'Faturamento SP3'!$Z$2:$Z$692,'Infos Relatório'!U$1)</f>
        <v>0</v>
      </c>
      <c r="X168" s="14">
        <f>SUMIFS('Faturamento SP3'!$O$2:$O$692,'Faturamento SP3'!$D$2:$D$692,'Infos Relatório'!$B$164,'Faturamento SP3'!$E$2:$E$692,'Infos Relatório'!$B168,'Faturamento SP3'!$Z$2:$Z$692,'Infos Relatório'!U$1,'Faturamento SP3'!$T$2:$T$692,"Sim")+SUMIFS('Faturamento SP3'!$P$2:$P$692,'Faturamento SP3'!$D$2:$D$692,'Infos Relatório'!$B$164,'Faturamento SP3'!$E$2:$E$692,'Infos Relatório'!$B168,'Faturamento SP3'!$Z$2:$Z$692,'Infos Relatório'!U$1,'Faturamento SP3'!$T$2:$T$692,"Sim")</f>
        <v>0</v>
      </c>
      <c r="Y168" s="27" t="e">
        <f t="shared" si="64"/>
        <v>#DIV/0!</v>
      </c>
      <c r="Z168" s="24">
        <f>SUMIFS('Faturamento SP3'!$H$2:$H$692,'Faturamento SP3'!$D$2:$D$692,'Infos Relatório'!$B$164,'Faturamento SP3'!$E$2:$E$692,'Infos Relatório'!$B168,'Faturamento SP3'!$Z$2:$Z$692,'Infos Relatório'!U$1)</f>
        <v>0</v>
      </c>
      <c r="AA168" s="23">
        <f>COUNTIFS('Faturamento SP3'!$D$2:$D$692,'Infos Relatório'!$B$164,'Faturamento SP3'!$E$2:$E$692,'Infos Relatório'!$B168,'Faturamento SP3'!$Z$2:$Z$692,'Infos Relatório'!AA$1)</f>
        <v>0</v>
      </c>
      <c r="AB168" s="13">
        <f>SUMIFS('Faturamento SP3'!$G$2:$G$692,'Faturamento SP3'!$D$2:$D$692,'Infos Relatório'!$B$164,'Faturamento SP3'!$E$2:$E$692,'Infos Relatório'!$B168,'Faturamento SP3'!$Z$2:$Z$692,'Infos Relatório'!AA$1)</f>
        <v>0</v>
      </c>
      <c r="AC168" s="13">
        <f>SUMIFS('Faturamento SP3'!$J$2:$J$692,'Faturamento SP3'!$D$2:$D$692,'Infos Relatório'!$B$164,'Faturamento SP3'!$E$2:$E$692,'Infos Relatório'!$B168,'Faturamento SP3'!$Z$2:$Z$692,'Infos Relatório'!AA$1)</f>
        <v>0</v>
      </c>
      <c r="AD168" s="14">
        <f>SUMIFS('Faturamento SP3'!$O$2:$O$692,'Faturamento SP3'!$D$2:$D$692,'Infos Relatório'!$B$164,'Faturamento SP3'!$E$2:$E$692,'Infos Relatório'!$B168,'Faturamento SP3'!$Z$2:$Z$692,'Infos Relatório'!AA$1,'Faturamento SP3'!$T$2:$T$692,"Sim")+SUMIFS('Faturamento SP3'!$P$2:$P$692,'Faturamento SP3'!$D$2:$D$692,'Infos Relatório'!$B$164,'Faturamento SP3'!$E$2:$E$692,'Infos Relatório'!$B168,'Faturamento SP3'!$Z$2:$Z$692,'Infos Relatório'!AA$1,'Faturamento SP3'!$T$2:$T$692,"Sim")</f>
        <v>0</v>
      </c>
      <c r="AE168" s="27" t="e">
        <f t="shared" si="65"/>
        <v>#DIV/0!</v>
      </c>
      <c r="AF168" s="24">
        <f>SUMIFS('Faturamento SP3'!$H$2:$H$692,'Faturamento SP3'!$D$2:$D$692,'Infos Relatório'!$B$164,'Faturamento SP3'!$E$2:$E$692,'Infos Relatório'!$B168,'Faturamento SP3'!$Z$2:$Z$692,'Infos Relatório'!AA$1)</f>
        <v>0</v>
      </c>
      <c r="AG168" s="23">
        <f>COUNTIFS('Faturamento SP3'!$D$2:$D$692,'Infos Relatório'!$B$164,'Faturamento SP3'!$E$2:$E$692,'Infos Relatório'!$B168,'Faturamento SP3'!$Z$2:$Z$692,'Infos Relatório'!AG$1)</f>
        <v>0</v>
      </c>
      <c r="AH168" s="13">
        <f>SUMIFS('Faturamento SP3'!$G$2:$G$692,'Faturamento SP3'!$D$2:$D$692,'Infos Relatório'!$B$164,'Faturamento SP3'!$E$2:$E$692,'Infos Relatório'!$B168,'Faturamento SP3'!$Z$2:$Z$692,'Infos Relatório'!AG$1)</f>
        <v>0</v>
      </c>
      <c r="AI168" s="13">
        <f>SUMIFS('Faturamento SP3'!$J$2:$J$692,'Faturamento SP3'!$D$2:$D$692,'Infos Relatório'!$B$164,'Faturamento SP3'!$E$2:$E$692,'Infos Relatório'!$B168,'Faturamento SP3'!$Z$2:$Z$692,'Infos Relatório'!AG$1)</f>
        <v>0</v>
      </c>
      <c r="AJ168" s="14">
        <f>SUMIFS('Faturamento SP3'!$O$2:$O$692,'Faturamento SP3'!$D$2:$D$692,'Infos Relatório'!$B$164,'Faturamento SP3'!$E$2:$E$692,'Infos Relatório'!$B168,'Faturamento SP3'!$Z$2:$Z$692,'Infos Relatório'!AG$1,'Faturamento SP3'!$T$2:$T$692,"Sim")+SUMIFS('Faturamento SP3'!$P$2:$P$692,'Faturamento SP3'!$D$2:$D$692,'Infos Relatório'!$B$164,'Faturamento SP3'!$E$2:$E$692,'Infos Relatório'!$B168,'Faturamento SP3'!$Z$2:$Z$692,'Infos Relatório'!AG$1,'Faturamento SP3'!$T$2:$T$692,"Sim")</f>
        <v>0</v>
      </c>
      <c r="AK168" s="27" t="e">
        <f t="shared" si="66"/>
        <v>#DIV/0!</v>
      </c>
      <c r="AL168" s="24">
        <f>SUMIFS('Faturamento SP3'!$H$2:$H$692,'Faturamento SP3'!$D$2:$D$692,'Infos Relatório'!$B$164,'Faturamento SP3'!$E$2:$E$692,'Infos Relatório'!$B168,'Faturamento SP3'!$Z$2:$Z$692,'Infos Relatório'!AG$1)</f>
        <v>0</v>
      </c>
      <c r="AM168" s="23">
        <f>COUNTIFS('Faturamento SP3'!$D$2:$D$692,'Infos Relatório'!$B$164,'Faturamento SP3'!$E$2:$E$692,'Infos Relatório'!$B168,'Faturamento SP3'!$Z$2:$Z$692,'Infos Relatório'!AM$1)</f>
        <v>0</v>
      </c>
      <c r="AN168" s="13">
        <f>SUMIFS('Faturamento SP3'!$G$2:$G$692,'Faturamento SP3'!$D$2:$D$692,'Infos Relatório'!$B$164,'Faturamento SP3'!$E$2:$E$692,'Infos Relatório'!$B168,'Faturamento SP3'!$Z$2:$Z$692,'Infos Relatório'!AM$1)</f>
        <v>0</v>
      </c>
      <c r="AO168" s="13">
        <f>SUMIFS('Faturamento SP3'!$J$2:$J$692,'Faturamento SP3'!$D$2:$D$692,'Infos Relatório'!$B$164,'Faturamento SP3'!$E$2:$E$692,'Infos Relatório'!$B168,'Faturamento SP3'!$Z$2:$Z$692,'Infos Relatório'!AM$1)</f>
        <v>0</v>
      </c>
      <c r="AP168" s="14">
        <f>SUMIFS('Faturamento SP3'!$O$2:$O$692,'Faturamento SP3'!$D$2:$D$692,'Infos Relatório'!$B$164,'Faturamento SP3'!$E$2:$E$692,'Infos Relatório'!$B168,'Faturamento SP3'!$Z$2:$Z$692,'Infos Relatório'!AM$1,'Faturamento SP3'!$T$2:$T$692,"Sim")+SUMIFS('Faturamento SP3'!$P$2:$P$692,'Faturamento SP3'!$D$2:$D$692,'Infos Relatório'!$B$164,'Faturamento SP3'!$E$2:$E$692,'Infos Relatório'!$B168,'Faturamento SP3'!$Z$2:$Z$692,'Infos Relatório'!AM$1,'Faturamento SP3'!$T$2:$T$692,"Sim")</f>
        <v>0</v>
      </c>
      <c r="AQ168" s="27" t="e">
        <f t="shared" si="67"/>
        <v>#DIV/0!</v>
      </c>
      <c r="AR168" s="24">
        <f>SUMIFS('Faturamento SP3'!$H$2:$H$692,'Faturamento SP3'!$D$2:$D$692,'Infos Relatório'!$B$164,'Faturamento SP3'!$E$2:$E$692,'Infos Relatório'!$B168,'Faturamento SP3'!$Z$2:$Z$692,'Infos Relatório'!AM$1)</f>
        <v>0</v>
      </c>
      <c r="AS168" s="23">
        <f>COUNTIFS('Faturamento SP3'!$D$2:$D$692,'Infos Relatório'!$B$164,'Faturamento SP3'!$E$2:$E$692,'Infos Relatório'!$B168,'Faturamento SP3'!$Z$2:$Z$692,'Infos Relatório'!AS$1)</f>
        <v>0</v>
      </c>
      <c r="AT168" s="13">
        <f>SUMIFS('Faturamento SP3'!$G$2:$G$692,'Faturamento SP3'!$D$2:$D$692,'Infos Relatório'!$B$164,'Faturamento SP3'!$E$2:$E$692,'Infos Relatório'!$B168,'Faturamento SP3'!$Z$2:$Z$692,'Infos Relatório'!AS$1)</f>
        <v>0</v>
      </c>
      <c r="AU168" s="13">
        <f>SUMIFS('Faturamento SP3'!$J$2:$J$692,'Faturamento SP3'!$D$2:$D$692,'Infos Relatório'!$B$164,'Faturamento SP3'!$E$2:$E$692,'Infos Relatório'!$B168,'Faturamento SP3'!$Z$2:$Z$692,'Infos Relatório'!AS$1)</f>
        <v>0</v>
      </c>
      <c r="AV168" s="14">
        <f>SUMIFS('Faturamento SP3'!$O$2:$O$692,'Faturamento SP3'!$D$2:$D$692,'Infos Relatório'!$B$164,'Faturamento SP3'!$E$2:$E$692,'Infos Relatório'!$B168,'Faturamento SP3'!$Z$2:$Z$692,'Infos Relatório'!AS$1,'Faturamento SP3'!$T$2:$T$692,"Sim")+SUMIFS('Faturamento SP3'!$P$2:$P$692,'Faturamento SP3'!$D$2:$D$692,'Infos Relatório'!$B$164,'Faturamento SP3'!$E$2:$E$692,'Infos Relatório'!$B168,'Faturamento SP3'!$Z$2:$Z$692,'Infos Relatório'!AS$1,'Faturamento SP3'!$T$2:$T$692,"Sim")</f>
        <v>0</v>
      </c>
      <c r="AW168" s="27" t="e">
        <f t="shared" si="68"/>
        <v>#DIV/0!</v>
      </c>
      <c r="AX168" s="24">
        <f>SUMIFS('Faturamento SP3'!$H$2:$H$692,'Faturamento SP3'!$D$2:$D$692,'Infos Relatório'!$B$164,'Faturamento SP3'!$E$2:$E$692,'Infos Relatório'!$B168,'Faturamento SP3'!$Z$2:$Z$692,'Infos Relatório'!AS$1)</f>
        <v>0</v>
      </c>
      <c r="AY168" s="23">
        <f>COUNTIFS('Faturamento SP3'!$D$2:$D$692,'Infos Relatório'!$B$164,'Faturamento SP3'!$E$2:$E$692,'Infos Relatório'!$B168,'Faturamento SP3'!$Z$2:$Z$692,'Infos Relatório'!AY$1)</f>
        <v>0</v>
      </c>
      <c r="AZ168" s="13">
        <f>SUMIFS('Faturamento SP3'!$G$2:$G$692,'Faturamento SP3'!$D$2:$D$692,'Infos Relatório'!$B$164,'Faturamento SP3'!$E$2:$E$692,'Infos Relatório'!$B168,'Faturamento SP3'!$Z$2:$Z$692,'Infos Relatório'!AY$1)</f>
        <v>0</v>
      </c>
      <c r="BA168" s="13">
        <f>SUMIFS('Faturamento SP3'!$J$2:$J$692,'Faturamento SP3'!$D$2:$D$692,'Infos Relatório'!$B$164,'Faturamento SP3'!$E$2:$E$692,'Infos Relatório'!$B168,'Faturamento SP3'!$Z$2:$Z$692,'Infos Relatório'!AY$1)</f>
        <v>0</v>
      </c>
      <c r="BB168" s="14">
        <f>SUMIFS('Faturamento SP3'!$O$2:$O$692,'Faturamento SP3'!$D$2:$D$692,'Infos Relatório'!$B$164,'Faturamento SP3'!$E$2:$E$692,'Infos Relatório'!$B168,'Faturamento SP3'!$Z$2:$Z$692,'Infos Relatório'!AY$1,'Faturamento SP3'!$T$2:$T$692,"Sim")+SUMIFS('Faturamento SP3'!$P$2:$P$692,'Faturamento SP3'!$D$2:$D$692,'Infos Relatório'!$B$164,'Faturamento SP3'!$E$2:$E$692,'Infos Relatório'!$B168,'Faturamento SP3'!$Z$2:$Z$692,'Infos Relatório'!AY$1,'Faturamento SP3'!$T$2:$T$692,"Sim")</f>
        <v>0</v>
      </c>
      <c r="BC168" s="27" t="e">
        <f t="shared" si="69"/>
        <v>#DIV/0!</v>
      </c>
      <c r="BD168" s="24">
        <f>SUMIFS('Faturamento SP3'!$H$2:$H$692,'Faturamento SP3'!$D$2:$D$692,'Infos Relatório'!$B$164,'Faturamento SP3'!$E$2:$E$692,'Infos Relatório'!$B168,'Faturamento SP3'!$Z$2:$Z$692,'Infos Relatório'!AY$1)</f>
        <v>0</v>
      </c>
      <c r="BE168" s="23">
        <f>COUNTIFS('Faturamento SP3'!$D$2:$D$692,'Infos Relatório'!$B$164,'Faturamento SP3'!$E$2:$E$692,'Infos Relatório'!$B168,'Faturamento SP3'!$Z$2:$Z$692,'Infos Relatório'!BE$1)</f>
        <v>0</v>
      </c>
      <c r="BF168" s="13">
        <f>SUMIFS('Faturamento SP3'!$G$2:$G$692,'Faturamento SP3'!$D$2:$D$692,'Infos Relatório'!$B$164,'Faturamento SP3'!$E$2:$E$692,'Infos Relatório'!$B168,'Faturamento SP3'!$Z$2:$Z$692,'Infos Relatório'!BE$1)</f>
        <v>0</v>
      </c>
      <c r="BG168" s="13">
        <f>SUMIFS('Faturamento SP3'!$J$2:$J$692,'Faturamento SP3'!$D$2:$D$692,'Infos Relatório'!$B$164,'Faturamento SP3'!$E$2:$E$692,'Infos Relatório'!$B168,'Faturamento SP3'!$Z$2:$Z$692,'Infos Relatório'!BE$1)</f>
        <v>0</v>
      </c>
      <c r="BH168" s="14">
        <f>SUMIFS('Faturamento SP3'!$O$2:$O$692,'Faturamento SP3'!$D$2:$D$692,'Infos Relatório'!$B$164,'Faturamento SP3'!$E$2:$E$692,'Infos Relatório'!$B168,'Faturamento SP3'!$Z$2:$Z$692,'Infos Relatório'!BE$1,'Faturamento SP3'!$T$2:$T$692,"Sim")+SUMIFS('Faturamento SP3'!$P$2:$P$692,'Faturamento SP3'!$D$2:$D$692,'Infos Relatório'!$B$164,'Faturamento SP3'!$E$2:$E$692,'Infos Relatório'!$B168,'Faturamento SP3'!$Z$2:$Z$692,'Infos Relatório'!BE$1,'Faturamento SP3'!$T$2:$T$692,"Sim")</f>
        <v>0</v>
      </c>
      <c r="BI168" s="27" t="e">
        <f t="shared" si="70"/>
        <v>#DIV/0!</v>
      </c>
      <c r="BJ168" s="24">
        <f>SUMIFS('Faturamento SP3'!$H$2:$H$692,'Faturamento SP3'!$D$2:$D$692,'Infos Relatório'!$B$164,'Faturamento SP3'!$E$2:$E$692,'Infos Relatório'!$B168,'Faturamento SP3'!$Z$2:$Z$692,'Infos Relatório'!BE$1)</f>
        <v>0</v>
      </c>
      <c r="BK168" s="23">
        <f>COUNTIFS('Faturamento SP3'!$D$2:$D$692,'Infos Relatório'!$B$164,'Faturamento SP3'!$E$2:$E$692,'Infos Relatório'!$B168,'Faturamento SP3'!$Z$2:$Z$692,'Infos Relatório'!BK$1)</f>
        <v>0</v>
      </c>
      <c r="BL168" s="13">
        <f>SUMIFS('Faturamento SP3'!$G$2:$G$692,'Faturamento SP3'!$D$2:$D$692,'Infos Relatório'!$B$164,'Faturamento SP3'!$E$2:$E$692,'Infos Relatório'!$B168,'Faturamento SP3'!$Z$2:$Z$692,'Infos Relatório'!BK$1)</f>
        <v>0</v>
      </c>
      <c r="BM168" s="13">
        <f>SUMIFS('Faturamento SP3'!$J$2:$J$692,'Faturamento SP3'!$D$2:$D$692,'Infos Relatório'!$B$164,'Faturamento SP3'!$E$2:$E$692,'Infos Relatório'!$B168,'Faturamento SP3'!$Z$2:$Z$692,'Infos Relatório'!BK$1)</f>
        <v>0</v>
      </c>
      <c r="BN168" s="14">
        <f>SUMIFS('Faturamento SP3'!$O$2:$O$692,'Faturamento SP3'!$D$2:$D$692,'Infos Relatório'!$B$164,'Faturamento SP3'!$E$2:$E$692,'Infos Relatório'!$B168,'Faturamento SP3'!$Z$2:$Z$692,'Infos Relatório'!BK$1,'Faturamento SP3'!$T$2:$T$692,"Sim")+SUMIFS('Faturamento SP3'!$P$2:$P$692,'Faturamento SP3'!$D$2:$D$692,'Infos Relatório'!$B$164,'Faturamento SP3'!$E$2:$E$692,'Infos Relatório'!$B168,'Faturamento SP3'!$Z$2:$Z$692,'Infos Relatório'!BK$1,'Faturamento SP3'!$T$2:$T$692,"Sim")</f>
        <v>0</v>
      </c>
      <c r="BO168" s="27" t="e">
        <f t="shared" si="71"/>
        <v>#DIV/0!</v>
      </c>
      <c r="BP168" s="24">
        <f>SUMIFS('Faturamento SP3'!$H$2:$H$692,'Faturamento SP3'!$D$2:$D$692,'Infos Relatório'!$B$164,'Faturamento SP3'!$E$2:$E$692,'Infos Relatório'!$B168,'Faturamento SP3'!$Z$2:$Z$692,'Infos Relatório'!BK$1)</f>
        <v>0</v>
      </c>
      <c r="BQ168" s="23">
        <f>COUNTIFS('Faturamento SP3'!$D$2:$D$692,'Infos Relatório'!$B$164,'Faturamento SP3'!$E$2:$E$692,'Infos Relatório'!$B168,'Faturamento SP3'!$Z$2:$Z$692,'Infos Relatório'!BQ$1)</f>
        <v>0</v>
      </c>
      <c r="BR168" s="13">
        <f>SUMIFS('Faturamento SP3'!$G$2:$G$692,'Faturamento SP3'!$D$2:$D$692,'Infos Relatório'!$B$164,'Faturamento SP3'!$E$2:$E$692,'Infos Relatório'!$B168,'Faturamento SP3'!$Z$2:$Z$692,'Infos Relatório'!BQ$1)</f>
        <v>0</v>
      </c>
      <c r="BS168" s="13">
        <f>SUMIFS('Faturamento SP3'!$J$2:$J$692,'Faturamento SP3'!$D$2:$D$692,'Infos Relatório'!$B$164,'Faturamento SP3'!$E$2:$E$692,'Infos Relatório'!$B168,'Faturamento SP3'!$Z$2:$Z$692,'Infos Relatório'!BQ$1)</f>
        <v>0</v>
      </c>
      <c r="BT168" s="14">
        <f>SUMIFS('Faturamento SP3'!$O$2:$O$692,'Faturamento SP3'!$D$2:$D$692,'Infos Relatório'!$B$164,'Faturamento SP3'!$E$2:$E$692,'Infos Relatório'!$B168,'Faturamento SP3'!$Z$2:$Z$692,'Infos Relatório'!BQ$1,'Faturamento SP3'!$T$2:$T$692,"Sim")+SUMIFS('Faturamento SP3'!$P$2:$P$692,'Faturamento SP3'!$D$2:$D$692,'Infos Relatório'!$B$164,'Faturamento SP3'!$E$2:$E$692,'Infos Relatório'!$B168,'Faturamento SP3'!$Z$2:$Z$692,'Infos Relatório'!BQ$1,'Faturamento SP3'!$T$2:$T$692,"Sim")</f>
        <v>0</v>
      </c>
      <c r="BU168" s="27" t="e">
        <f t="shared" si="72"/>
        <v>#DIV/0!</v>
      </c>
      <c r="BV168" s="24">
        <f>SUMIFS('Faturamento SP3'!$H$2:$H$692,'Faturamento SP3'!$D$2:$D$692,'Infos Relatório'!$B$164,'Faturamento SP3'!$E$2:$E$692,'Infos Relatório'!$B168,'Faturamento SP3'!$Z$2:$Z$692,'Infos Relatório'!BQ$1)</f>
        <v>0</v>
      </c>
    </row>
    <row r="169" spans="2:74">
      <c r="B169" s="17" t="s">
        <v>11</v>
      </c>
      <c r="C169" s="23">
        <f>COUNTIFS('Faturamento SP3'!$D$2:$D$692,'Infos Relatório'!$B$164,'Faturamento SP3'!$E$2:$E$692,'Infos Relatório'!$B169,'Faturamento SP3'!$Z$2:$Z$692,'Infos Relatório'!C$1)</f>
        <v>0</v>
      </c>
      <c r="D169" s="13">
        <f>SUMIFS('Faturamento SP3'!$G$2:$G$692,'Faturamento SP3'!$D$2:$D$692,'Infos Relatório'!$B$164,'Faturamento SP3'!$E$2:$E$692,'Infos Relatório'!$B169,'Faturamento SP3'!$Z$2:$Z$692,'Infos Relatório'!C$1)</f>
        <v>0</v>
      </c>
      <c r="E169" s="13">
        <f>SUMIFS('Faturamento SP3'!$J$2:$J$692,'Faturamento SP3'!$D$2:$D$692,'Infos Relatório'!$B$164,'Faturamento SP3'!$E$2:$E$692,'Infos Relatório'!$B169,'Faturamento SP3'!$Z$2:$Z$692,'Infos Relatório'!C$1)</f>
        <v>0</v>
      </c>
      <c r="F169" s="14">
        <f>SUMIFS('Faturamento SP3'!$O$2:$O$692,'Faturamento SP3'!$D$2:$D$692,'Infos Relatório'!$B$164,'Faturamento SP3'!$E$2:$E$692,'Infos Relatório'!$B169,'Faturamento SP3'!$Z$2:$Z$692,'Infos Relatório'!C$1,'Faturamento SP3'!$T$2:$T$692,"Sim")+SUMIFS('Faturamento SP3'!$P$2:$P$692,'Faturamento SP3'!$D$2:$D$692,'Infos Relatório'!$B$164,'Faturamento SP3'!$E$2:$E$692,'Infos Relatório'!$B169,'Faturamento SP3'!$Z$2:$Z$692,'Infos Relatório'!C$1,'Faturamento SP3'!$T$2:$T$692,"Sim")</f>
        <v>0</v>
      </c>
      <c r="G169" s="27" t="e">
        <f t="shared" si="61"/>
        <v>#DIV/0!</v>
      </c>
      <c r="H169" s="24">
        <f>SUMIFS('Faturamento SP3'!$H$2:$H$692,'Faturamento SP3'!$D$2:$D$692,'Infos Relatório'!$B$164,'Faturamento SP3'!$E$2:$E$692,'Infos Relatório'!$B169,'Faturamento SP3'!$Z$2:$Z$692,'Infos Relatório'!C$1)</f>
        <v>0</v>
      </c>
      <c r="I169" s="23">
        <f>COUNTIFS('Faturamento SP3'!$D$2:$D$692,'Infos Relatório'!$B$164,'Faturamento SP3'!$E$2:$E$692,'Infos Relatório'!$B169,'Faturamento SP3'!$Z$2:$Z$692,'Infos Relatório'!I$1)</f>
        <v>0</v>
      </c>
      <c r="J169" s="13">
        <f>SUMIFS('Faturamento SP3'!$G$2:$G$692,'Faturamento SP3'!$D$2:$D$692,'Infos Relatório'!$B$164,'Faturamento SP3'!$E$2:$E$692,'Infos Relatório'!$B169,'Faturamento SP3'!$Z$2:$Z$692,'Infos Relatório'!I$1)</f>
        <v>0</v>
      </c>
      <c r="K169" s="13">
        <f>SUMIFS('Faturamento SP3'!$J$2:$J$692,'Faturamento SP3'!$D$2:$D$692,'Infos Relatório'!$B$164,'Faturamento SP3'!$E$2:$E$692,'Infos Relatório'!$B169,'Faturamento SP3'!$Z$2:$Z$692,'Infos Relatório'!I$1)</f>
        <v>0</v>
      </c>
      <c r="L169" s="14">
        <f>SUMIFS('Faturamento SP3'!$O$2:$O$692,'Faturamento SP3'!$D$2:$D$692,'Infos Relatório'!$B$164,'Faturamento SP3'!$E$2:$E$692,'Infos Relatório'!$B169,'Faturamento SP3'!$Z$2:$Z$692,'Infos Relatório'!I$1,'Faturamento SP3'!$T$2:$T$692,"Sim")+SUMIFS('Faturamento SP3'!$P$2:$P$692,'Faturamento SP3'!$D$2:$D$692,'Infos Relatório'!$B$164,'Faturamento SP3'!$E$2:$E$692,'Infos Relatório'!$B169,'Faturamento SP3'!$Z$2:$Z$692,'Infos Relatório'!I$1,'Faturamento SP3'!$T$2:$T$692,"Sim")</f>
        <v>0</v>
      </c>
      <c r="M169" s="27" t="e">
        <f t="shared" si="62"/>
        <v>#DIV/0!</v>
      </c>
      <c r="N169" s="24">
        <f>SUMIFS('Faturamento SP3'!$H$2:$H$692,'Faturamento SP3'!$D$2:$D$692,'Infos Relatório'!$B$164,'Faturamento SP3'!$E$2:$E$692,'Infos Relatório'!$B169,'Faturamento SP3'!$Z$2:$Z$692,'Infos Relatório'!I$1)</f>
        <v>0</v>
      </c>
      <c r="O169" s="23">
        <f>COUNTIFS('Faturamento SP3'!$D$2:$D$692,'Infos Relatório'!$B$164,'Faturamento SP3'!$E$2:$E$692,'Infos Relatório'!$B169,'Faturamento SP3'!$Z$2:$Z$692,'Infos Relatório'!O$1)</f>
        <v>0</v>
      </c>
      <c r="P169" s="13">
        <f>SUMIFS('Faturamento SP3'!$G$2:$G$692,'Faturamento SP3'!$D$2:$D$692,'Infos Relatório'!$B$164,'Faturamento SP3'!$E$2:$E$692,'Infos Relatório'!$B169,'Faturamento SP3'!$Z$2:$Z$692,'Infos Relatório'!O$1)</f>
        <v>0</v>
      </c>
      <c r="Q169" s="13">
        <f>SUMIFS('Faturamento SP3'!$J$2:$J$692,'Faturamento SP3'!$D$2:$D$692,'Infos Relatório'!$B$164,'Faturamento SP3'!$E$2:$E$692,'Infos Relatório'!$B169,'Faturamento SP3'!$Z$2:$Z$692,'Infos Relatório'!O$1)</f>
        <v>0</v>
      </c>
      <c r="R169" s="14">
        <f>SUMIFS('Faturamento SP3'!$O$2:$O$692,'Faturamento SP3'!$D$2:$D$692,'Infos Relatório'!$B$164,'Faturamento SP3'!$E$2:$E$692,'Infos Relatório'!$B169,'Faturamento SP3'!$Z$2:$Z$692,'Infos Relatório'!O$1,'Faturamento SP3'!$T$2:$T$692,"Sim")+SUMIFS('Faturamento SP3'!$P$2:$P$692,'Faturamento SP3'!$D$2:$D$692,'Infos Relatório'!$B$164,'Faturamento SP3'!$E$2:$E$692,'Infos Relatório'!$B169,'Faturamento SP3'!$Z$2:$Z$692,'Infos Relatório'!O$1,'Faturamento SP3'!$T$2:$T$692,"Sim")</f>
        <v>0</v>
      </c>
      <c r="S169" s="27" t="e">
        <f t="shared" si="63"/>
        <v>#DIV/0!</v>
      </c>
      <c r="T169" s="24">
        <f>SUMIFS('Faturamento SP3'!$H$2:$H$692,'Faturamento SP3'!$D$2:$D$692,'Infos Relatório'!$B$164,'Faturamento SP3'!$E$2:$E$692,'Infos Relatório'!$B169,'Faturamento SP3'!$Z$2:$Z$692,'Infos Relatório'!O$1)</f>
        <v>0</v>
      </c>
      <c r="U169" s="23">
        <f>COUNTIFS('Faturamento SP3'!$D$2:$D$692,'Infos Relatório'!$B$164,'Faturamento SP3'!$E$2:$E$692,'Infos Relatório'!$B169,'Faturamento SP3'!$Z$2:$Z$692,'Infos Relatório'!U$1)</f>
        <v>0</v>
      </c>
      <c r="V169" s="13">
        <f>SUMIFS('Faturamento SP3'!$G$2:$G$692,'Faturamento SP3'!$D$2:$D$692,'Infos Relatório'!$B$164,'Faturamento SP3'!$E$2:$E$692,'Infos Relatório'!$B169,'Faturamento SP3'!$Z$2:$Z$692,'Infos Relatório'!U$1)</f>
        <v>0</v>
      </c>
      <c r="W169" s="13">
        <f>SUMIFS('Faturamento SP3'!$J$2:$J$692,'Faturamento SP3'!$D$2:$D$692,'Infos Relatório'!$B$164,'Faturamento SP3'!$E$2:$E$692,'Infos Relatório'!$B169,'Faturamento SP3'!$Z$2:$Z$692,'Infos Relatório'!U$1)</f>
        <v>0</v>
      </c>
      <c r="X169" s="14">
        <f>SUMIFS('Faturamento SP3'!$O$2:$O$692,'Faturamento SP3'!$D$2:$D$692,'Infos Relatório'!$B$164,'Faturamento SP3'!$E$2:$E$692,'Infos Relatório'!$B169,'Faturamento SP3'!$Z$2:$Z$692,'Infos Relatório'!U$1,'Faturamento SP3'!$T$2:$T$692,"Sim")+SUMIFS('Faturamento SP3'!$P$2:$P$692,'Faturamento SP3'!$D$2:$D$692,'Infos Relatório'!$B$164,'Faturamento SP3'!$E$2:$E$692,'Infos Relatório'!$B169,'Faturamento SP3'!$Z$2:$Z$692,'Infos Relatório'!U$1,'Faturamento SP3'!$T$2:$T$692,"Sim")</f>
        <v>0</v>
      </c>
      <c r="Y169" s="27" t="e">
        <f t="shared" si="64"/>
        <v>#DIV/0!</v>
      </c>
      <c r="Z169" s="24">
        <f>SUMIFS('Faturamento SP3'!$H$2:$H$692,'Faturamento SP3'!$D$2:$D$692,'Infos Relatório'!$B$164,'Faturamento SP3'!$E$2:$E$692,'Infos Relatório'!$B169,'Faturamento SP3'!$Z$2:$Z$692,'Infos Relatório'!U$1)</f>
        <v>0</v>
      </c>
      <c r="AA169" s="23">
        <f>COUNTIFS('Faturamento SP3'!$D$2:$D$692,'Infos Relatório'!$B$164,'Faturamento SP3'!$E$2:$E$692,'Infos Relatório'!$B169,'Faturamento SP3'!$Z$2:$Z$692,'Infos Relatório'!AA$1)</f>
        <v>0</v>
      </c>
      <c r="AB169" s="13">
        <f>SUMIFS('Faturamento SP3'!$G$2:$G$692,'Faturamento SP3'!$D$2:$D$692,'Infos Relatório'!$B$164,'Faturamento SP3'!$E$2:$E$692,'Infos Relatório'!$B169,'Faturamento SP3'!$Z$2:$Z$692,'Infos Relatório'!AA$1)</f>
        <v>0</v>
      </c>
      <c r="AC169" s="13">
        <f>SUMIFS('Faturamento SP3'!$J$2:$J$692,'Faturamento SP3'!$D$2:$D$692,'Infos Relatório'!$B$164,'Faturamento SP3'!$E$2:$E$692,'Infos Relatório'!$B169,'Faturamento SP3'!$Z$2:$Z$692,'Infos Relatório'!AA$1)</f>
        <v>0</v>
      </c>
      <c r="AD169" s="14">
        <f>SUMIFS('Faturamento SP3'!$O$2:$O$692,'Faturamento SP3'!$D$2:$D$692,'Infos Relatório'!$B$164,'Faturamento SP3'!$E$2:$E$692,'Infos Relatório'!$B169,'Faturamento SP3'!$Z$2:$Z$692,'Infos Relatório'!AA$1,'Faturamento SP3'!$T$2:$T$692,"Sim")+SUMIFS('Faturamento SP3'!$P$2:$P$692,'Faturamento SP3'!$D$2:$D$692,'Infos Relatório'!$B$164,'Faturamento SP3'!$E$2:$E$692,'Infos Relatório'!$B169,'Faturamento SP3'!$Z$2:$Z$692,'Infos Relatório'!AA$1,'Faturamento SP3'!$T$2:$T$692,"Sim")</f>
        <v>0</v>
      </c>
      <c r="AE169" s="27" t="e">
        <f t="shared" si="65"/>
        <v>#DIV/0!</v>
      </c>
      <c r="AF169" s="24">
        <f>SUMIFS('Faturamento SP3'!$H$2:$H$692,'Faturamento SP3'!$D$2:$D$692,'Infos Relatório'!$B$164,'Faturamento SP3'!$E$2:$E$692,'Infos Relatório'!$B169,'Faturamento SP3'!$Z$2:$Z$692,'Infos Relatório'!AA$1)</f>
        <v>0</v>
      </c>
      <c r="AG169" s="23">
        <f>COUNTIFS('Faturamento SP3'!$D$2:$D$692,'Infos Relatório'!$B$164,'Faturamento SP3'!$E$2:$E$692,'Infos Relatório'!$B169,'Faturamento SP3'!$Z$2:$Z$692,'Infos Relatório'!AG$1)</f>
        <v>0</v>
      </c>
      <c r="AH169" s="13">
        <f>SUMIFS('Faturamento SP3'!$G$2:$G$692,'Faturamento SP3'!$D$2:$D$692,'Infos Relatório'!$B$164,'Faturamento SP3'!$E$2:$E$692,'Infos Relatório'!$B169,'Faturamento SP3'!$Z$2:$Z$692,'Infos Relatório'!AG$1)</f>
        <v>0</v>
      </c>
      <c r="AI169" s="13">
        <f>SUMIFS('Faturamento SP3'!$J$2:$J$692,'Faturamento SP3'!$D$2:$D$692,'Infos Relatório'!$B$164,'Faturamento SP3'!$E$2:$E$692,'Infos Relatório'!$B169,'Faturamento SP3'!$Z$2:$Z$692,'Infos Relatório'!AG$1)</f>
        <v>0</v>
      </c>
      <c r="AJ169" s="14">
        <f>SUMIFS('Faturamento SP3'!$O$2:$O$692,'Faturamento SP3'!$D$2:$D$692,'Infos Relatório'!$B$164,'Faturamento SP3'!$E$2:$E$692,'Infos Relatório'!$B169,'Faturamento SP3'!$Z$2:$Z$692,'Infos Relatório'!AG$1,'Faturamento SP3'!$T$2:$T$692,"Sim")+SUMIFS('Faturamento SP3'!$P$2:$P$692,'Faturamento SP3'!$D$2:$D$692,'Infos Relatório'!$B$164,'Faturamento SP3'!$E$2:$E$692,'Infos Relatório'!$B169,'Faturamento SP3'!$Z$2:$Z$692,'Infos Relatório'!AG$1,'Faturamento SP3'!$T$2:$T$692,"Sim")</f>
        <v>0</v>
      </c>
      <c r="AK169" s="27" t="e">
        <f t="shared" si="66"/>
        <v>#DIV/0!</v>
      </c>
      <c r="AL169" s="24">
        <f>SUMIFS('Faturamento SP3'!$H$2:$H$692,'Faturamento SP3'!$D$2:$D$692,'Infos Relatório'!$B$164,'Faturamento SP3'!$E$2:$E$692,'Infos Relatório'!$B169,'Faturamento SP3'!$Z$2:$Z$692,'Infos Relatório'!AG$1)</f>
        <v>0</v>
      </c>
      <c r="AM169" s="23">
        <f>COUNTIFS('Faturamento SP3'!$D$2:$D$692,'Infos Relatório'!$B$164,'Faturamento SP3'!$E$2:$E$692,'Infos Relatório'!$B169,'Faturamento SP3'!$Z$2:$Z$692,'Infos Relatório'!AM$1)</f>
        <v>0</v>
      </c>
      <c r="AN169" s="13">
        <f>SUMIFS('Faturamento SP3'!$G$2:$G$692,'Faturamento SP3'!$D$2:$D$692,'Infos Relatório'!$B$164,'Faturamento SP3'!$E$2:$E$692,'Infos Relatório'!$B169,'Faturamento SP3'!$Z$2:$Z$692,'Infos Relatório'!AM$1)</f>
        <v>0</v>
      </c>
      <c r="AO169" s="13">
        <f>SUMIFS('Faturamento SP3'!$J$2:$J$692,'Faturamento SP3'!$D$2:$D$692,'Infos Relatório'!$B$164,'Faturamento SP3'!$E$2:$E$692,'Infos Relatório'!$B169,'Faturamento SP3'!$Z$2:$Z$692,'Infos Relatório'!AM$1)</f>
        <v>0</v>
      </c>
      <c r="AP169" s="14">
        <f>SUMIFS('Faturamento SP3'!$O$2:$O$692,'Faturamento SP3'!$D$2:$D$692,'Infos Relatório'!$B$164,'Faturamento SP3'!$E$2:$E$692,'Infos Relatório'!$B169,'Faturamento SP3'!$Z$2:$Z$692,'Infos Relatório'!AM$1,'Faturamento SP3'!$T$2:$T$692,"Sim")+SUMIFS('Faturamento SP3'!$P$2:$P$692,'Faturamento SP3'!$D$2:$D$692,'Infos Relatório'!$B$164,'Faturamento SP3'!$E$2:$E$692,'Infos Relatório'!$B169,'Faturamento SP3'!$Z$2:$Z$692,'Infos Relatório'!AM$1,'Faturamento SP3'!$T$2:$T$692,"Sim")</f>
        <v>0</v>
      </c>
      <c r="AQ169" s="27" t="e">
        <f t="shared" si="67"/>
        <v>#DIV/0!</v>
      </c>
      <c r="AR169" s="24">
        <f>SUMIFS('Faturamento SP3'!$H$2:$H$692,'Faturamento SP3'!$D$2:$D$692,'Infos Relatório'!$B$164,'Faturamento SP3'!$E$2:$E$692,'Infos Relatório'!$B169,'Faturamento SP3'!$Z$2:$Z$692,'Infos Relatório'!AM$1)</f>
        <v>0</v>
      </c>
      <c r="AS169" s="23">
        <f>COUNTIFS('Faturamento SP3'!$D$2:$D$692,'Infos Relatório'!$B$164,'Faturamento SP3'!$E$2:$E$692,'Infos Relatório'!$B169,'Faturamento SP3'!$Z$2:$Z$692,'Infos Relatório'!AS$1)</f>
        <v>0</v>
      </c>
      <c r="AT169" s="13">
        <f>SUMIFS('Faturamento SP3'!$G$2:$G$692,'Faturamento SP3'!$D$2:$D$692,'Infos Relatório'!$B$164,'Faturamento SP3'!$E$2:$E$692,'Infos Relatório'!$B169,'Faturamento SP3'!$Z$2:$Z$692,'Infos Relatório'!AS$1)</f>
        <v>0</v>
      </c>
      <c r="AU169" s="13">
        <f>SUMIFS('Faturamento SP3'!$J$2:$J$692,'Faturamento SP3'!$D$2:$D$692,'Infos Relatório'!$B$164,'Faturamento SP3'!$E$2:$E$692,'Infos Relatório'!$B169,'Faturamento SP3'!$Z$2:$Z$692,'Infos Relatório'!AS$1)</f>
        <v>0</v>
      </c>
      <c r="AV169" s="14">
        <f>SUMIFS('Faturamento SP3'!$O$2:$O$692,'Faturamento SP3'!$D$2:$D$692,'Infos Relatório'!$B$164,'Faturamento SP3'!$E$2:$E$692,'Infos Relatório'!$B169,'Faturamento SP3'!$Z$2:$Z$692,'Infos Relatório'!AS$1,'Faturamento SP3'!$T$2:$T$692,"Sim")+SUMIFS('Faturamento SP3'!$P$2:$P$692,'Faturamento SP3'!$D$2:$D$692,'Infos Relatório'!$B$164,'Faturamento SP3'!$E$2:$E$692,'Infos Relatório'!$B169,'Faturamento SP3'!$Z$2:$Z$692,'Infos Relatório'!AS$1,'Faturamento SP3'!$T$2:$T$692,"Sim")</f>
        <v>0</v>
      </c>
      <c r="AW169" s="27" t="e">
        <f t="shared" si="68"/>
        <v>#DIV/0!</v>
      </c>
      <c r="AX169" s="24">
        <f>SUMIFS('Faturamento SP3'!$H$2:$H$692,'Faturamento SP3'!$D$2:$D$692,'Infos Relatório'!$B$164,'Faturamento SP3'!$E$2:$E$692,'Infos Relatório'!$B169,'Faturamento SP3'!$Z$2:$Z$692,'Infos Relatório'!AS$1)</f>
        <v>0</v>
      </c>
      <c r="AY169" s="23">
        <f>COUNTIFS('Faturamento SP3'!$D$2:$D$692,'Infos Relatório'!$B$164,'Faturamento SP3'!$E$2:$E$692,'Infos Relatório'!$B169,'Faturamento SP3'!$Z$2:$Z$692,'Infos Relatório'!AY$1)</f>
        <v>0</v>
      </c>
      <c r="AZ169" s="13">
        <f>SUMIFS('Faturamento SP3'!$G$2:$G$692,'Faturamento SP3'!$D$2:$D$692,'Infos Relatório'!$B$164,'Faturamento SP3'!$E$2:$E$692,'Infos Relatório'!$B169,'Faturamento SP3'!$Z$2:$Z$692,'Infos Relatório'!AY$1)</f>
        <v>0</v>
      </c>
      <c r="BA169" s="13">
        <f>SUMIFS('Faturamento SP3'!$J$2:$J$692,'Faturamento SP3'!$D$2:$D$692,'Infos Relatório'!$B$164,'Faturamento SP3'!$E$2:$E$692,'Infos Relatório'!$B169,'Faturamento SP3'!$Z$2:$Z$692,'Infos Relatório'!AY$1)</f>
        <v>0</v>
      </c>
      <c r="BB169" s="14">
        <f>SUMIFS('Faturamento SP3'!$O$2:$O$692,'Faturamento SP3'!$D$2:$D$692,'Infos Relatório'!$B$164,'Faturamento SP3'!$E$2:$E$692,'Infos Relatório'!$B169,'Faturamento SP3'!$Z$2:$Z$692,'Infos Relatório'!AY$1,'Faturamento SP3'!$T$2:$T$692,"Sim")+SUMIFS('Faturamento SP3'!$P$2:$P$692,'Faturamento SP3'!$D$2:$D$692,'Infos Relatório'!$B$164,'Faturamento SP3'!$E$2:$E$692,'Infos Relatório'!$B169,'Faturamento SP3'!$Z$2:$Z$692,'Infos Relatório'!AY$1,'Faturamento SP3'!$T$2:$T$692,"Sim")</f>
        <v>0</v>
      </c>
      <c r="BC169" s="27" t="e">
        <f t="shared" si="69"/>
        <v>#DIV/0!</v>
      </c>
      <c r="BD169" s="24">
        <f>SUMIFS('Faturamento SP3'!$H$2:$H$692,'Faturamento SP3'!$D$2:$D$692,'Infos Relatório'!$B$164,'Faturamento SP3'!$E$2:$E$692,'Infos Relatório'!$B169,'Faturamento SP3'!$Z$2:$Z$692,'Infos Relatório'!AY$1)</f>
        <v>0</v>
      </c>
      <c r="BE169" s="23">
        <f>COUNTIFS('Faturamento SP3'!$D$2:$D$692,'Infos Relatório'!$B$164,'Faturamento SP3'!$E$2:$E$692,'Infos Relatório'!$B169,'Faturamento SP3'!$Z$2:$Z$692,'Infos Relatório'!BE$1)</f>
        <v>0</v>
      </c>
      <c r="BF169" s="13">
        <f>SUMIFS('Faturamento SP3'!$G$2:$G$692,'Faturamento SP3'!$D$2:$D$692,'Infos Relatório'!$B$164,'Faturamento SP3'!$E$2:$E$692,'Infos Relatório'!$B169,'Faturamento SP3'!$Z$2:$Z$692,'Infos Relatório'!BE$1)</f>
        <v>0</v>
      </c>
      <c r="BG169" s="13">
        <f>SUMIFS('Faturamento SP3'!$J$2:$J$692,'Faturamento SP3'!$D$2:$D$692,'Infos Relatório'!$B$164,'Faturamento SP3'!$E$2:$E$692,'Infos Relatório'!$B169,'Faturamento SP3'!$Z$2:$Z$692,'Infos Relatório'!BE$1)</f>
        <v>0</v>
      </c>
      <c r="BH169" s="14">
        <f>SUMIFS('Faturamento SP3'!$O$2:$O$692,'Faturamento SP3'!$D$2:$D$692,'Infos Relatório'!$B$164,'Faturamento SP3'!$E$2:$E$692,'Infos Relatório'!$B169,'Faturamento SP3'!$Z$2:$Z$692,'Infos Relatório'!BE$1,'Faturamento SP3'!$T$2:$T$692,"Sim")+SUMIFS('Faturamento SP3'!$P$2:$P$692,'Faturamento SP3'!$D$2:$D$692,'Infos Relatório'!$B$164,'Faturamento SP3'!$E$2:$E$692,'Infos Relatório'!$B169,'Faturamento SP3'!$Z$2:$Z$692,'Infos Relatório'!BE$1,'Faturamento SP3'!$T$2:$T$692,"Sim")</f>
        <v>0</v>
      </c>
      <c r="BI169" s="27" t="e">
        <f t="shared" si="70"/>
        <v>#DIV/0!</v>
      </c>
      <c r="BJ169" s="24">
        <f>SUMIFS('Faturamento SP3'!$H$2:$H$692,'Faturamento SP3'!$D$2:$D$692,'Infos Relatório'!$B$164,'Faturamento SP3'!$E$2:$E$692,'Infos Relatório'!$B169,'Faturamento SP3'!$Z$2:$Z$692,'Infos Relatório'!BE$1)</f>
        <v>0</v>
      </c>
      <c r="BK169" s="23">
        <f>COUNTIFS('Faturamento SP3'!$D$2:$D$692,'Infos Relatório'!$B$164,'Faturamento SP3'!$E$2:$E$692,'Infos Relatório'!$B169,'Faturamento SP3'!$Z$2:$Z$692,'Infos Relatório'!BK$1)</f>
        <v>0</v>
      </c>
      <c r="BL169" s="13">
        <f>SUMIFS('Faturamento SP3'!$G$2:$G$692,'Faturamento SP3'!$D$2:$D$692,'Infos Relatório'!$B$164,'Faturamento SP3'!$E$2:$E$692,'Infos Relatório'!$B169,'Faturamento SP3'!$Z$2:$Z$692,'Infos Relatório'!BK$1)</f>
        <v>0</v>
      </c>
      <c r="BM169" s="13">
        <f>SUMIFS('Faturamento SP3'!$J$2:$J$692,'Faturamento SP3'!$D$2:$D$692,'Infos Relatório'!$B$164,'Faturamento SP3'!$E$2:$E$692,'Infos Relatório'!$B169,'Faturamento SP3'!$Z$2:$Z$692,'Infos Relatório'!BK$1)</f>
        <v>0</v>
      </c>
      <c r="BN169" s="14">
        <f>SUMIFS('Faturamento SP3'!$O$2:$O$692,'Faturamento SP3'!$D$2:$D$692,'Infos Relatório'!$B$164,'Faturamento SP3'!$E$2:$E$692,'Infos Relatório'!$B169,'Faturamento SP3'!$Z$2:$Z$692,'Infos Relatório'!BK$1,'Faturamento SP3'!$T$2:$T$692,"Sim")+SUMIFS('Faturamento SP3'!$P$2:$P$692,'Faturamento SP3'!$D$2:$D$692,'Infos Relatório'!$B$164,'Faturamento SP3'!$E$2:$E$692,'Infos Relatório'!$B169,'Faturamento SP3'!$Z$2:$Z$692,'Infos Relatório'!BK$1,'Faturamento SP3'!$T$2:$T$692,"Sim")</f>
        <v>0</v>
      </c>
      <c r="BO169" s="27" t="e">
        <f t="shared" si="71"/>
        <v>#DIV/0!</v>
      </c>
      <c r="BP169" s="24">
        <f>SUMIFS('Faturamento SP3'!$H$2:$H$692,'Faturamento SP3'!$D$2:$D$692,'Infos Relatório'!$B$164,'Faturamento SP3'!$E$2:$E$692,'Infos Relatório'!$B169,'Faturamento SP3'!$Z$2:$Z$692,'Infos Relatório'!BK$1)</f>
        <v>0</v>
      </c>
      <c r="BQ169" s="23">
        <f>COUNTIFS('Faturamento SP3'!$D$2:$D$692,'Infos Relatório'!$B$164,'Faturamento SP3'!$E$2:$E$692,'Infos Relatório'!$B169,'Faturamento SP3'!$Z$2:$Z$692,'Infos Relatório'!BQ$1)</f>
        <v>0</v>
      </c>
      <c r="BR169" s="13">
        <f>SUMIFS('Faturamento SP3'!$G$2:$G$692,'Faturamento SP3'!$D$2:$D$692,'Infos Relatório'!$B$164,'Faturamento SP3'!$E$2:$E$692,'Infos Relatório'!$B169,'Faturamento SP3'!$Z$2:$Z$692,'Infos Relatório'!BQ$1)</f>
        <v>0</v>
      </c>
      <c r="BS169" s="13">
        <f>SUMIFS('Faturamento SP3'!$J$2:$J$692,'Faturamento SP3'!$D$2:$D$692,'Infos Relatório'!$B$164,'Faturamento SP3'!$E$2:$E$692,'Infos Relatório'!$B169,'Faturamento SP3'!$Z$2:$Z$692,'Infos Relatório'!BQ$1)</f>
        <v>0</v>
      </c>
      <c r="BT169" s="14">
        <f>SUMIFS('Faturamento SP3'!$O$2:$O$692,'Faturamento SP3'!$D$2:$D$692,'Infos Relatório'!$B$164,'Faturamento SP3'!$E$2:$E$692,'Infos Relatório'!$B169,'Faturamento SP3'!$Z$2:$Z$692,'Infos Relatório'!BQ$1,'Faturamento SP3'!$T$2:$T$692,"Sim")+SUMIFS('Faturamento SP3'!$P$2:$P$692,'Faturamento SP3'!$D$2:$D$692,'Infos Relatório'!$B$164,'Faturamento SP3'!$E$2:$E$692,'Infos Relatório'!$B169,'Faturamento SP3'!$Z$2:$Z$692,'Infos Relatório'!BQ$1,'Faturamento SP3'!$T$2:$T$692,"Sim")</f>
        <v>0</v>
      </c>
      <c r="BU169" s="27" t="e">
        <f t="shared" si="72"/>
        <v>#DIV/0!</v>
      </c>
      <c r="BV169" s="24">
        <f>SUMIFS('Faturamento SP3'!$H$2:$H$692,'Faturamento SP3'!$D$2:$D$692,'Infos Relatório'!$B$164,'Faturamento SP3'!$E$2:$E$692,'Infos Relatório'!$B169,'Faturamento SP3'!$Z$2:$Z$692,'Infos Relatório'!BQ$1)</f>
        <v>0</v>
      </c>
    </row>
    <row r="170" spans="2:74">
      <c r="B170" s="17" t="s">
        <v>12</v>
      </c>
      <c r="C170" s="23">
        <f>COUNTIFS('Faturamento SP3'!$D$2:$D$692,'Infos Relatório'!$B$164,'Faturamento SP3'!$E$2:$E$692,'Infos Relatório'!$B170,'Faturamento SP3'!$Z$2:$Z$692,'Infos Relatório'!C$1)</f>
        <v>0</v>
      </c>
      <c r="D170" s="13">
        <f>SUMIFS('Faturamento SP3'!$G$2:$G$692,'Faturamento SP3'!$D$2:$D$692,'Infos Relatório'!$B$164,'Faturamento SP3'!$E$2:$E$692,'Infos Relatório'!$B170,'Faturamento SP3'!$Z$2:$Z$692,'Infos Relatório'!C$1)</f>
        <v>0</v>
      </c>
      <c r="E170" s="13">
        <f>SUMIFS('Faturamento SP3'!$J$2:$J$692,'Faturamento SP3'!$D$2:$D$692,'Infos Relatório'!$B$164,'Faturamento SP3'!$E$2:$E$692,'Infos Relatório'!$B170,'Faturamento SP3'!$Z$2:$Z$692,'Infos Relatório'!C$1)</f>
        <v>0</v>
      </c>
      <c r="F170" s="14">
        <f>SUMIFS('Faturamento SP3'!$O$2:$O$692,'Faturamento SP3'!$D$2:$D$692,'Infos Relatório'!$B$164,'Faturamento SP3'!$E$2:$E$692,'Infos Relatório'!$B170,'Faturamento SP3'!$Z$2:$Z$692,'Infos Relatório'!C$1,'Faturamento SP3'!$T$2:$T$692,"Sim")+SUMIFS('Faturamento SP3'!$P$2:$P$692,'Faturamento SP3'!$D$2:$D$692,'Infos Relatório'!$B$164,'Faturamento SP3'!$E$2:$E$692,'Infos Relatório'!$B170,'Faturamento SP3'!$Z$2:$Z$692,'Infos Relatório'!C$1,'Faturamento SP3'!$T$2:$T$692,"Sim")</f>
        <v>0</v>
      </c>
      <c r="G170" s="27" t="e">
        <f t="shared" si="61"/>
        <v>#DIV/0!</v>
      </c>
      <c r="H170" s="24">
        <f>SUMIFS('Faturamento SP3'!$H$2:$H$692,'Faturamento SP3'!$D$2:$D$692,'Infos Relatório'!$B$164,'Faturamento SP3'!$E$2:$E$692,'Infos Relatório'!$B170,'Faturamento SP3'!$Z$2:$Z$692,'Infos Relatório'!C$1)</f>
        <v>0</v>
      </c>
      <c r="I170" s="23">
        <f>COUNTIFS('Faturamento SP3'!$D$2:$D$692,'Infos Relatório'!$B$164,'Faturamento SP3'!$E$2:$E$692,'Infos Relatório'!$B170,'Faturamento SP3'!$Z$2:$Z$692,'Infos Relatório'!I$1)</f>
        <v>0</v>
      </c>
      <c r="J170" s="13">
        <f>SUMIFS('Faturamento SP3'!$G$2:$G$692,'Faturamento SP3'!$D$2:$D$692,'Infos Relatório'!$B$164,'Faturamento SP3'!$E$2:$E$692,'Infos Relatório'!$B170,'Faturamento SP3'!$Z$2:$Z$692,'Infos Relatório'!I$1)</f>
        <v>0</v>
      </c>
      <c r="K170" s="13">
        <f>SUMIFS('Faturamento SP3'!$J$2:$J$692,'Faturamento SP3'!$D$2:$D$692,'Infos Relatório'!$B$164,'Faturamento SP3'!$E$2:$E$692,'Infos Relatório'!$B170,'Faturamento SP3'!$Z$2:$Z$692,'Infos Relatório'!I$1)</f>
        <v>0</v>
      </c>
      <c r="L170" s="14">
        <f>SUMIFS('Faturamento SP3'!$O$2:$O$692,'Faturamento SP3'!$D$2:$D$692,'Infos Relatório'!$B$164,'Faturamento SP3'!$E$2:$E$692,'Infos Relatório'!$B170,'Faturamento SP3'!$Z$2:$Z$692,'Infos Relatório'!I$1,'Faturamento SP3'!$T$2:$T$692,"Sim")+SUMIFS('Faturamento SP3'!$P$2:$P$692,'Faturamento SP3'!$D$2:$D$692,'Infos Relatório'!$B$164,'Faturamento SP3'!$E$2:$E$692,'Infos Relatório'!$B170,'Faturamento SP3'!$Z$2:$Z$692,'Infos Relatório'!I$1,'Faturamento SP3'!$T$2:$T$692,"Sim")</f>
        <v>0</v>
      </c>
      <c r="M170" s="27" t="e">
        <f t="shared" si="62"/>
        <v>#DIV/0!</v>
      </c>
      <c r="N170" s="24">
        <f>SUMIFS('Faturamento SP3'!$H$2:$H$692,'Faturamento SP3'!$D$2:$D$692,'Infos Relatório'!$B$164,'Faturamento SP3'!$E$2:$E$692,'Infos Relatório'!$B170,'Faturamento SP3'!$Z$2:$Z$692,'Infos Relatório'!I$1)</f>
        <v>0</v>
      </c>
      <c r="O170" s="23">
        <f>COUNTIFS('Faturamento SP3'!$D$2:$D$692,'Infos Relatório'!$B$164,'Faturamento SP3'!$E$2:$E$692,'Infos Relatório'!$B170,'Faturamento SP3'!$Z$2:$Z$692,'Infos Relatório'!O$1)</f>
        <v>0</v>
      </c>
      <c r="P170" s="13">
        <f>SUMIFS('Faturamento SP3'!$G$2:$G$692,'Faturamento SP3'!$D$2:$D$692,'Infos Relatório'!$B$164,'Faturamento SP3'!$E$2:$E$692,'Infos Relatório'!$B170,'Faturamento SP3'!$Z$2:$Z$692,'Infos Relatório'!O$1)</f>
        <v>0</v>
      </c>
      <c r="Q170" s="13">
        <f>SUMIFS('Faturamento SP3'!$J$2:$J$692,'Faturamento SP3'!$D$2:$D$692,'Infos Relatório'!$B$164,'Faturamento SP3'!$E$2:$E$692,'Infos Relatório'!$B170,'Faturamento SP3'!$Z$2:$Z$692,'Infos Relatório'!O$1)</f>
        <v>0</v>
      </c>
      <c r="R170" s="14">
        <f>SUMIFS('Faturamento SP3'!$O$2:$O$692,'Faturamento SP3'!$D$2:$D$692,'Infos Relatório'!$B$164,'Faturamento SP3'!$E$2:$E$692,'Infos Relatório'!$B170,'Faturamento SP3'!$Z$2:$Z$692,'Infos Relatório'!O$1,'Faturamento SP3'!$T$2:$T$692,"Sim")+SUMIFS('Faturamento SP3'!$P$2:$P$692,'Faturamento SP3'!$D$2:$D$692,'Infos Relatório'!$B$164,'Faturamento SP3'!$E$2:$E$692,'Infos Relatório'!$B170,'Faturamento SP3'!$Z$2:$Z$692,'Infos Relatório'!O$1,'Faturamento SP3'!$T$2:$T$692,"Sim")</f>
        <v>0</v>
      </c>
      <c r="S170" s="27" t="e">
        <f t="shared" si="63"/>
        <v>#DIV/0!</v>
      </c>
      <c r="T170" s="24">
        <f>SUMIFS('Faturamento SP3'!$H$2:$H$692,'Faturamento SP3'!$D$2:$D$692,'Infos Relatório'!$B$164,'Faturamento SP3'!$E$2:$E$692,'Infos Relatório'!$B170,'Faturamento SP3'!$Z$2:$Z$692,'Infos Relatório'!O$1)</f>
        <v>0</v>
      </c>
      <c r="U170" s="23">
        <f>COUNTIFS('Faturamento SP3'!$D$2:$D$692,'Infos Relatório'!$B$164,'Faturamento SP3'!$E$2:$E$692,'Infos Relatório'!$B170,'Faturamento SP3'!$Z$2:$Z$692,'Infos Relatório'!U$1)</f>
        <v>0</v>
      </c>
      <c r="V170" s="13">
        <f>SUMIFS('Faturamento SP3'!$G$2:$G$692,'Faturamento SP3'!$D$2:$D$692,'Infos Relatório'!$B$164,'Faturamento SP3'!$E$2:$E$692,'Infos Relatório'!$B170,'Faturamento SP3'!$Z$2:$Z$692,'Infos Relatório'!U$1)</f>
        <v>0</v>
      </c>
      <c r="W170" s="13">
        <f>SUMIFS('Faturamento SP3'!$J$2:$J$692,'Faturamento SP3'!$D$2:$D$692,'Infos Relatório'!$B$164,'Faturamento SP3'!$E$2:$E$692,'Infos Relatório'!$B170,'Faturamento SP3'!$Z$2:$Z$692,'Infos Relatório'!U$1)</f>
        <v>0</v>
      </c>
      <c r="X170" s="14">
        <f>SUMIFS('Faturamento SP3'!$O$2:$O$692,'Faturamento SP3'!$D$2:$D$692,'Infos Relatório'!$B$164,'Faturamento SP3'!$E$2:$E$692,'Infos Relatório'!$B170,'Faturamento SP3'!$Z$2:$Z$692,'Infos Relatório'!U$1,'Faturamento SP3'!$T$2:$T$692,"Sim")+SUMIFS('Faturamento SP3'!$P$2:$P$692,'Faturamento SP3'!$D$2:$D$692,'Infos Relatório'!$B$164,'Faturamento SP3'!$E$2:$E$692,'Infos Relatório'!$B170,'Faturamento SP3'!$Z$2:$Z$692,'Infos Relatório'!U$1,'Faturamento SP3'!$T$2:$T$692,"Sim")</f>
        <v>0</v>
      </c>
      <c r="Y170" s="27" t="e">
        <f t="shared" si="64"/>
        <v>#DIV/0!</v>
      </c>
      <c r="Z170" s="24">
        <f>SUMIFS('Faturamento SP3'!$H$2:$H$692,'Faturamento SP3'!$D$2:$D$692,'Infos Relatório'!$B$164,'Faturamento SP3'!$E$2:$E$692,'Infos Relatório'!$B170,'Faturamento SP3'!$Z$2:$Z$692,'Infos Relatório'!U$1)</f>
        <v>0</v>
      </c>
      <c r="AA170" s="23">
        <f>COUNTIFS('Faturamento SP3'!$D$2:$D$692,'Infos Relatório'!$B$164,'Faturamento SP3'!$E$2:$E$692,'Infos Relatório'!$B170,'Faturamento SP3'!$Z$2:$Z$692,'Infos Relatório'!AA$1)</f>
        <v>0</v>
      </c>
      <c r="AB170" s="13">
        <f>SUMIFS('Faturamento SP3'!$G$2:$G$692,'Faturamento SP3'!$D$2:$D$692,'Infos Relatório'!$B$164,'Faturamento SP3'!$E$2:$E$692,'Infos Relatório'!$B170,'Faturamento SP3'!$Z$2:$Z$692,'Infos Relatório'!AA$1)</f>
        <v>0</v>
      </c>
      <c r="AC170" s="13">
        <f>SUMIFS('Faturamento SP3'!$J$2:$J$692,'Faturamento SP3'!$D$2:$D$692,'Infos Relatório'!$B$164,'Faturamento SP3'!$E$2:$E$692,'Infos Relatório'!$B170,'Faturamento SP3'!$Z$2:$Z$692,'Infos Relatório'!AA$1)</f>
        <v>0</v>
      </c>
      <c r="AD170" s="14">
        <f>SUMIFS('Faturamento SP3'!$O$2:$O$692,'Faturamento SP3'!$D$2:$D$692,'Infos Relatório'!$B$164,'Faturamento SP3'!$E$2:$E$692,'Infos Relatório'!$B170,'Faturamento SP3'!$Z$2:$Z$692,'Infos Relatório'!AA$1,'Faturamento SP3'!$T$2:$T$692,"Sim")+SUMIFS('Faturamento SP3'!$P$2:$P$692,'Faturamento SP3'!$D$2:$D$692,'Infos Relatório'!$B$164,'Faturamento SP3'!$E$2:$E$692,'Infos Relatório'!$B170,'Faturamento SP3'!$Z$2:$Z$692,'Infos Relatório'!AA$1,'Faturamento SP3'!$T$2:$T$692,"Sim")</f>
        <v>0</v>
      </c>
      <c r="AE170" s="27" t="e">
        <f t="shared" si="65"/>
        <v>#DIV/0!</v>
      </c>
      <c r="AF170" s="24">
        <f>SUMIFS('Faturamento SP3'!$H$2:$H$692,'Faturamento SP3'!$D$2:$D$692,'Infos Relatório'!$B$164,'Faturamento SP3'!$E$2:$E$692,'Infos Relatório'!$B170,'Faturamento SP3'!$Z$2:$Z$692,'Infos Relatório'!AA$1)</f>
        <v>0</v>
      </c>
      <c r="AG170" s="23">
        <f>COUNTIFS('Faturamento SP3'!$D$2:$D$692,'Infos Relatório'!$B$164,'Faturamento SP3'!$E$2:$E$692,'Infos Relatório'!$B170,'Faturamento SP3'!$Z$2:$Z$692,'Infos Relatório'!AG$1)</f>
        <v>0</v>
      </c>
      <c r="AH170" s="13">
        <f>SUMIFS('Faturamento SP3'!$G$2:$G$692,'Faturamento SP3'!$D$2:$D$692,'Infos Relatório'!$B$164,'Faturamento SP3'!$E$2:$E$692,'Infos Relatório'!$B170,'Faturamento SP3'!$Z$2:$Z$692,'Infos Relatório'!AG$1)</f>
        <v>0</v>
      </c>
      <c r="AI170" s="13">
        <f>SUMIFS('Faturamento SP3'!$J$2:$J$692,'Faturamento SP3'!$D$2:$D$692,'Infos Relatório'!$B$164,'Faturamento SP3'!$E$2:$E$692,'Infos Relatório'!$B170,'Faturamento SP3'!$Z$2:$Z$692,'Infos Relatório'!AG$1)</f>
        <v>0</v>
      </c>
      <c r="AJ170" s="14">
        <f>SUMIFS('Faturamento SP3'!$O$2:$O$692,'Faturamento SP3'!$D$2:$D$692,'Infos Relatório'!$B$164,'Faturamento SP3'!$E$2:$E$692,'Infos Relatório'!$B170,'Faturamento SP3'!$Z$2:$Z$692,'Infos Relatório'!AG$1,'Faturamento SP3'!$T$2:$T$692,"Sim")+SUMIFS('Faturamento SP3'!$P$2:$P$692,'Faturamento SP3'!$D$2:$D$692,'Infos Relatório'!$B$164,'Faturamento SP3'!$E$2:$E$692,'Infos Relatório'!$B170,'Faturamento SP3'!$Z$2:$Z$692,'Infos Relatório'!AG$1,'Faturamento SP3'!$T$2:$T$692,"Sim")</f>
        <v>0</v>
      </c>
      <c r="AK170" s="27" t="e">
        <f t="shared" si="66"/>
        <v>#DIV/0!</v>
      </c>
      <c r="AL170" s="24">
        <f>SUMIFS('Faturamento SP3'!$H$2:$H$692,'Faturamento SP3'!$D$2:$D$692,'Infos Relatório'!$B$164,'Faturamento SP3'!$E$2:$E$692,'Infos Relatório'!$B170,'Faturamento SP3'!$Z$2:$Z$692,'Infos Relatório'!AG$1)</f>
        <v>0</v>
      </c>
      <c r="AM170" s="23">
        <f>COUNTIFS('Faturamento SP3'!$D$2:$D$692,'Infos Relatório'!$B$164,'Faturamento SP3'!$E$2:$E$692,'Infos Relatório'!$B170,'Faturamento SP3'!$Z$2:$Z$692,'Infos Relatório'!AM$1)</f>
        <v>0</v>
      </c>
      <c r="AN170" s="13">
        <f>SUMIFS('Faturamento SP3'!$G$2:$G$692,'Faturamento SP3'!$D$2:$D$692,'Infos Relatório'!$B$164,'Faturamento SP3'!$E$2:$E$692,'Infos Relatório'!$B170,'Faturamento SP3'!$Z$2:$Z$692,'Infos Relatório'!AM$1)</f>
        <v>0</v>
      </c>
      <c r="AO170" s="13">
        <f>SUMIFS('Faturamento SP3'!$J$2:$J$692,'Faturamento SP3'!$D$2:$D$692,'Infos Relatório'!$B$164,'Faturamento SP3'!$E$2:$E$692,'Infos Relatório'!$B170,'Faturamento SP3'!$Z$2:$Z$692,'Infos Relatório'!AM$1)</f>
        <v>0</v>
      </c>
      <c r="AP170" s="14">
        <f>SUMIFS('Faturamento SP3'!$O$2:$O$692,'Faturamento SP3'!$D$2:$D$692,'Infos Relatório'!$B$164,'Faturamento SP3'!$E$2:$E$692,'Infos Relatório'!$B170,'Faturamento SP3'!$Z$2:$Z$692,'Infos Relatório'!AM$1,'Faturamento SP3'!$T$2:$T$692,"Sim")+SUMIFS('Faturamento SP3'!$P$2:$P$692,'Faturamento SP3'!$D$2:$D$692,'Infos Relatório'!$B$164,'Faturamento SP3'!$E$2:$E$692,'Infos Relatório'!$B170,'Faturamento SP3'!$Z$2:$Z$692,'Infos Relatório'!AM$1,'Faturamento SP3'!$T$2:$T$692,"Sim")</f>
        <v>0</v>
      </c>
      <c r="AQ170" s="27" t="e">
        <f t="shared" si="67"/>
        <v>#DIV/0!</v>
      </c>
      <c r="AR170" s="24">
        <f>SUMIFS('Faturamento SP3'!$H$2:$H$692,'Faturamento SP3'!$D$2:$D$692,'Infos Relatório'!$B$164,'Faturamento SP3'!$E$2:$E$692,'Infos Relatório'!$B170,'Faturamento SP3'!$Z$2:$Z$692,'Infos Relatório'!AM$1)</f>
        <v>0</v>
      </c>
      <c r="AS170" s="23">
        <f>COUNTIFS('Faturamento SP3'!$D$2:$D$692,'Infos Relatório'!$B$164,'Faturamento SP3'!$E$2:$E$692,'Infos Relatório'!$B170,'Faturamento SP3'!$Z$2:$Z$692,'Infos Relatório'!AS$1)</f>
        <v>0</v>
      </c>
      <c r="AT170" s="13">
        <f>SUMIFS('Faturamento SP3'!$G$2:$G$692,'Faturamento SP3'!$D$2:$D$692,'Infos Relatório'!$B$164,'Faturamento SP3'!$E$2:$E$692,'Infos Relatório'!$B170,'Faturamento SP3'!$Z$2:$Z$692,'Infos Relatório'!AS$1)</f>
        <v>0</v>
      </c>
      <c r="AU170" s="13">
        <f>SUMIFS('Faturamento SP3'!$J$2:$J$692,'Faturamento SP3'!$D$2:$D$692,'Infos Relatório'!$B$164,'Faturamento SP3'!$E$2:$E$692,'Infos Relatório'!$B170,'Faturamento SP3'!$Z$2:$Z$692,'Infos Relatório'!AS$1)</f>
        <v>0</v>
      </c>
      <c r="AV170" s="14">
        <f>SUMIFS('Faturamento SP3'!$O$2:$O$692,'Faturamento SP3'!$D$2:$D$692,'Infos Relatório'!$B$164,'Faturamento SP3'!$E$2:$E$692,'Infos Relatório'!$B170,'Faturamento SP3'!$Z$2:$Z$692,'Infos Relatório'!AS$1,'Faturamento SP3'!$T$2:$T$692,"Sim")+SUMIFS('Faturamento SP3'!$P$2:$P$692,'Faturamento SP3'!$D$2:$D$692,'Infos Relatório'!$B$164,'Faturamento SP3'!$E$2:$E$692,'Infos Relatório'!$B170,'Faturamento SP3'!$Z$2:$Z$692,'Infos Relatório'!AS$1,'Faturamento SP3'!$T$2:$T$692,"Sim")</f>
        <v>0</v>
      </c>
      <c r="AW170" s="27" t="e">
        <f t="shared" si="68"/>
        <v>#DIV/0!</v>
      </c>
      <c r="AX170" s="24">
        <f>SUMIFS('Faturamento SP3'!$H$2:$H$692,'Faturamento SP3'!$D$2:$D$692,'Infos Relatório'!$B$164,'Faturamento SP3'!$E$2:$E$692,'Infos Relatório'!$B170,'Faturamento SP3'!$Z$2:$Z$692,'Infos Relatório'!AS$1)</f>
        <v>0</v>
      </c>
      <c r="AY170" s="23">
        <f>COUNTIFS('Faturamento SP3'!$D$2:$D$692,'Infos Relatório'!$B$164,'Faturamento SP3'!$E$2:$E$692,'Infos Relatório'!$B170,'Faturamento SP3'!$Z$2:$Z$692,'Infos Relatório'!AY$1)</f>
        <v>0</v>
      </c>
      <c r="AZ170" s="13">
        <f>SUMIFS('Faturamento SP3'!$G$2:$G$692,'Faturamento SP3'!$D$2:$D$692,'Infos Relatório'!$B$164,'Faturamento SP3'!$E$2:$E$692,'Infos Relatório'!$B170,'Faturamento SP3'!$Z$2:$Z$692,'Infos Relatório'!AY$1)</f>
        <v>0</v>
      </c>
      <c r="BA170" s="13">
        <f>SUMIFS('Faturamento SP3'!$J$2:$J$692,'Faturamento SP3'!$D$2:$D$692,'Infos Relatório'!$B$164,'Faturamento SP3'!$E$2:$E$692,'Infos Relatório'!$B170,'Faturamento SP3'!$Z$2:$Z$692,'Infos Relatório'!AY$1)</f>
        <v>0</v>
      </c>
      <c r="BB170" s="14">
        <f>SUMIFS('Faturamento SP3'!$O$2:$O$692,'Faturamento SP3'!$D$2:$D$692,'Infos Relatório'!$B$164,'Faturamento SP3'!$E$2:$E$692,'Infos Relatório'!$B170,'Faturamento SP3'!$Z$2:$Z$692,'Infos Relatório'!AY$1,'Faturamento SP3'!$T$2:$T$692,"Sim")+SUMIFS('Faturamento SP3'!$P$2:$P$692,'Faturamento SP3'!$D$2:$D$692,'Infos Relatório'!$B$164,'Faturamento SP3'!$E$2:$E$692,'Infos Relatório'!$B170,'Faturamento SP3'!$Z$2:$Z$692,'Infos Relatório'!AY$1,'Faturamento SP3'!$T$2:$T$692,"Sim")</f>
        <v>0</v>
      </c>
      <c r="BC170" s="27" t="e">
        <f t="shared" si="69"/>
        <v>#DIV/0!</v>
      </c>
      <c r="BD170" s="24">
        <f>SUMIFS('Faturamento SP3'!$H$2:$H$692,'Faturamento SP3'!$D$2:$D$692,'Infos Relatório'!$B$164,'Faturamento SP3'!$E$2:$E$692,'Infos Relatório'!$B170,'Faturamento SP3'!$Z$2:$Z$692,'Infos Relatório'!AY$1)</f>
        <v>0</v>
      </c>
      <c r="BE170" s="23">
        <f>COUNTIFS('Faturamento SP3'!$D$2:$D$692,'Infos Relatório'!$B$164,'Faturamento SP3'!$E$2:$E$692,'Infos Relatório'!$B170,'Faturamento SP3'!$Z$2:$Z$692,'Infos Relatório'!BE$1)</f>
        <v>0</v>
      </c>
      <c r="BF170" s="13">
        <f>SUMIFS('Faturamento SP3'!$G$2:$G$692,'Faturamento SP3'!$D$2:$D$692,'Infos Relatório'!$B$164,'Faturamento SP3'!$E$2:$E$692,'Infos Relatório'!$B170,'Faturamento SP3'!$Z$2:$Z$692,'Infos Relatório'!BE$1)</f>
        <v>0</v>
      </c>
      <c r="BG170" s="13">
        <f>SUMIFS('Faturamento SP3'!$J$2:$J$692,'Faturamento SP3'!$D$2:$D$692,'Infos Relatório'!$B$164,'Faturamento SP3'!$E$2:$E$692,'Infos Relatório'!$B170,'Faturamento SP3'!$Z$2:$Z$692,'Infos Relatório'!BE$1)</f>
        <v>0</v>
      </c>
      <c r="BH170" s="14">
        <f>SUMIFS('Faturamento SP3'!$O$2:$O$692,'Faturamento SP3'!$D$2:$D$692,'Infos Relatório'!$B$164,'Faturamento SP3'!$E$2:$E$692,'Infos Relatório'!$B170,'Faturamento SP3'!$Z$2:$Z$692,'Infos Relatório'!BE$1,'Faturamento SP3'!$T$2:$T$692,"Sim")+SUMIFS('Faturamento SP3'!$P$2:$P$692,'Faturamento SP3'!$D$2:$D$692,'Infos Relatório'!$B$164,'Faturamento SP3'!$E$2:$E$692,'Infos Relatório'!$B170,'Faturamento SP3'!$Z$2:$Z$692,'Infos Relatório'!BE$1,'Faturamento SP3'!$T$2:$T$692,"Sim")</f>
        <v>0</v>
      </c>
      <c r="BI170" s="27" t="e">
        <f t="shared" si="70"/>
        <v>#DIV/0!</v>
      </c>
      <c r="BJ170" s="24">
        <f>SUMIFS('Faturamento SP3'!$H$2:$H$692,'Faturamento SP3'!$D$2:$D$692,'Infos Relatório'!$B$164,'Faturamento SP3'!$E$2:$E$692,'Infos Relatório'!$B170,'Faturamento SP3'!$Z$2:$Z$692,'Infos Relatório'!BE$1)</f>
        <v>0</v>
      </c>
      <c r="BK170" s="23">
        <f>COUNTIFS('Faturamento SP3'!$D$2:$D$692,'Infos Relatório'!$B$164,'Faturamento SP3'!$E$2:$E$692,'Infos Relatório'!$B170,'Faturamento SP3'!$Z$2:$Z$692,'Infos Relatório'!BK$1)</f>
        <v>0</v>
      </c>
      <c r="BL170" s="13">
        <f>SUMIFS('Faturamento SP3'!$G$2:$G$692,'Faturamento SP3'!$D$2:$D$692,'Infos Relatório'!$B$164,'Faturamento SP3'!$E$2:$E$692,'Infos Relatório'!$B170,'Faturamento SP3'!$Z$2:$Z$692,'Infos Relatório'!BK$1)</f>
        <v>0</v>
      </c>
      <c r="BM170" s="13">
        <f>SUMIFS('Faturamento SP3'!$J$2:$J$692,'Faturamento SP3'!$D$2:$D$692,'Infos Relatório'!$B$164,'Faturamento SP3'!$E$2:$E$692,'Infos Relatório'!$B170,'Faturamento SP3'!$Z$2:$Z$692,'Infos Relatório'!BK$1)</f>
        <v>0</v>
      </c>
      <c r="BN170" s="14">
        <f>SUMIFS('Faturamento SP3'!$O$2:$O$692,'Faturamento SP3'!$D$2:$D$692,'Infos Relatório'!$B$164,'Faturamento SP3'!$E$2:$E$692,'Infos Relatório'!$B170,'Faturamento SP3'!$Z$2:$Z$692,'Infos Relatório'!BK$1,'Faturamento SP3'!$T$2:$T$692,"Sim")+SUMIFS('Faturamento SP3'!$P$2:$P$692,'Faturamento SP3'!$D$2:$D$692,'Infos Relatório'!$B$164,'Faturamento SP3'!$E$2:$E$692,'Infos Relatório'!$B170,'Faturamento SP3'!$Z$2:$Z$692,'Infos Relatório'!BK$1,'Faturamento SP3'!$T$2:$T$692,"Sim")</f>
        <v>0</v>
      </c>
      <c r="BO170" s="27" t="e">
        <f t="shared" si="71"/>
        <v>#DIV/0!</v>
      </c>
      <c r="BP170" s="24">
        <f>SUMIFS('Faturamento SP3'!$H$2:$H$692,'Faturamento SP3'!$D$2:$D$692,'Infos Relatório'!$B$164,'Faturamento SP3'!$E$2:$E$692,'Infos Relatório'!$B170,'Faturamento SP3'!$Z$2:$Z$692,'Infos Relatório'!BK$1)</f>
        <v>0</v>
      </c>
      <c r="BQ170" s="23">
        <f>COUNTIFS('Faturamento SP3'!$D$2:$D$692,'Infos Relatório'!$B$164,'Faturamento SP3'!$E$2:$E$692,'Infos Relatório'!$B170,'Faturamento SP3'!$Z$2:$Z$692,'Infos Relatório'!BQ$1)</f>
        <v>0</v>
      </c>
      <c r="BR170" s="13">
        <f>SUMIFS('Faturamento SP3'!$G$2:$G$692,'Faturamento SP3'!$D$2:$D$692,'Infos Relatório'!$B$164,'Faturamento SP3'!$E$2:$E$692,'Infos Relatório'!$B170,'Faturamento SP3'!$Z$2:$Z$692,'Infos Relatório'!BQ$1)</f>
        <v>0</v>
      </c>
      <c r="BS170" s="13">
        <f>SUMIFS('Faturamento SP3'!$J$2:$J$692,'Faturamento SP3'!$D$2:$D$692,'Infos Relatório'!$B$164,'Faturamento SP3'!$E$2:$E$692,'Infos Relatório'!$B170,'Faturamento SP3'!$Z$2:$Z$692,'Infos Relatório'!BQ$1)</f>
        <v>0</v>
      </c>
      <c r="BT170" s="14">
        <f>SUMIFS('Faturamento SP3'!$O$2:$O$692,'Faturamento SP3'!$D$2:$D$692,'Infos Relatório'!$B$164,'Faturamento SP3'!$E$2:$E$692,'Infos Relatório'!$B170,'Faturamento SP3'!$Z$2:$Z$692,'Infos Relatório'!BQ$1,'Faturamento SP3'!$T$2:$T$692,"Sim")+SUMIFS('Faturamento SP3'!$P$2:$P$692,'Faturamento SP3'!$D$2:$D$692,'Infos Relatório'!$B$164,'Faturamento SP3'!$E$2:$E$692,'Infos Relatório'!$B170,'Faturamento SP3'!$Z$2:$Z$692,'Infos Relatório'!BQ$1,'Faturamento SP3'!$T$2:$T$692,"Sim")</f>
        <v>0</v>
      </c>
      <c r="BU170" s="27" t="e">
        <f t="shared" si="72"/>
        <v>#DIV/0!</v>
      </c>
      <c r="BV170" s="24">
        <f>SUMIFS('Faturamento SP3'!$H$2:$H$692,'Faturamento SP3'!$D$2:$D$692,'Infos Relatório'!$B$164,'Faturamento SP3'!$E$2:$E$692,'Infos Relatório'!$B170,'Faturamento SP3'!$Z$2:$Z$692,'Infos Relatório'!BQ$1)</f>
        <v>0</v>
      </c>
    </row>
    <row r="171" spans="2:74">
      <c r="B171" s="17" t="s">
        <v>13</v>
      </c>
      <c r="C171" s="23">
        <f>COUNTIFS('Faturamento SP3'!$D$2:$D$692,'Infos Relatório'!$B$164,'Faturamento SP3'!$E$2:$E$692,'Infos Relatório'!$B171,'Faturamento SP3'!$Z$2:$Z$692,'Infos Relatório'!C$1)</f>
        <v>0</v>
      </c>
      <c r="D171" s="13">
        <f>SUMIFS('Faturamento SP3'!$G$2:$G$692,'Faturamento SP3'!$D$2:$D$692,'Infos Relatório'!$B$164,'Faturamento SP3'!$E$2:$E$692,'Infos Relatório'!$B171,'Faturamento SP3'!$Z$2:$Z$692,'Infos Relatório'!C$1)</f>
        <v>0</v>
      </c>
      <c r="E171" s="13">
        <f>SUMIFS('Faturamento SP3'!$J$2:$J$692,'Faturamento SP3'!$D$2:$D$692,'Infos Relatório'!$B$164,'Faturamento SP3'!$E$2:$E$692,'Infos Relatório'!$B171,'Faturamento SP3'!$Z$2:$Z$692,'Infos Relatório'!C$1)</f>
        <v>0</v>
      </c>
      <c r="F171" s="14">
        <f>SUMIFS('Faturamento SP3'!$O$2:$O$692,'Faturamento SP3'!$D$2:$D$692,'Infos Relatório'!$B$164,'Faturamento SP3'!$E$2:$E$692,'Infos Relatório'!$B171,'Faturamento SP3'!$Z$2:$Z$692,'Infos Relatório'!C$1,'Faturamento SP3'!$T$2:$T$692,"Sim")+SUMIFS('Faturamento SP3'!$P$2:$P$692,'Faturamento SP3'!$D$2:$D$692,'Infos Relatório'!$B$164,'Faturamento SP3'!$E$2:$E$692,'Infos Relatório'!$B171,'Faturamento SP3'!$Z$2:$Z$692,'Infos Relatório'!C$1,'Faturamento SP3'!$T$2:$T$692,"Sim")</f>
        <v>0</v>
      </c>
      <c r="G171" s="27" t="e">
        <f t="shared" si="61"/>
        <v>#DIV/0!</v>
      </c>
      <c r="H171" s="24">
        <f>SUMIFS('Faturamento SP3'!$H$2:$H$692,'Faturamento SP3'!$D$2:$D$692,'Infos Relatório'!$B$164,'Faturamento SP3'!$E$2:$E$692,'Infos Relatório'!$B171,'Faturamento SP3'!$Z$2:$Z$692,'Infos Relatório'!C$1)</f>
        <v>0</v>
      </c>
      <c r="I171" s="23">
        <f>COUNTIFS('Faturamento SP3'!$D$2:$D$692,'Infos Relatório'!$B$164,'Faturamento SP3'!$E$2:$E$692,'Infos Relatório'!$B171,'Faturamento SP3'!$Z$2:$Z$692,'Infos Relatório'!I$1)</f>
        <v>0</v>
      </c>
      <c r="J171" s="13">
        <f>SUMIFS('Faturamento SP3'!$G$2:$G$692,'Faturamento SP3'!$D$2:$D$692,'Infos Relatório'!$B$164,'Faturamento SP3'!$E$2:$E$692,'Infos Relatório'!$B171,'Faturamento SP3'!$Z$2:$Z$692,'Infos Relatório'!I$1)</f>
        <v>0</v>
      </c>
      <c r="K171" s="13">
        <f>SUMIFS('Faturamento SP3'!$J$2:$J$692,'Faturamento SP3'!$D$2:$D$692,'Infos Relatório'!$B$164,'Faturamento SP3'!$E$2:$E$692,'Infos Relatório'!$B171,'Faturamento SP3'!$Z$2:$Z$692,'Infos Relatório'!I$1)</f>
        <v>0</v>
      </c>
      <c r="L171" s="14">
        <f>SUMIFS('Faturamento SP3'!$O$2:$O$692,'Faturamento SP3'!$D$2:$D$692,'Infos Relatório'!$B$164,'Faturamento SP3'!$E$2:$E$692,'Infos Relatório'!$B171,'Faturamento SP3'!$Z$2:$Z$692,'Infos Relatório'!I$1,'Faturamento SP3'!$T$2:$T$692,"Sim")+SUMIFS('Faturamento SP3'!$P$2:$P$692,'Faturamento SP3'!$D$2:$D$692,'Infos Relatório'!$B$164,'Faturamento SP3'!$E$2:$E$692,'Infos Relatório'!$B171,'Faturamento SP3'!$Z$2:$Z$692,'Infos Relatório'!I$1,'Faturamento SP3'!$T$2:$T$692,"Sim")</f>
        <v>0</v>
      </c>
      <c r="M171" s="27" t="e">
        <f t="shared" si="62"/>
        <v>#DIV/0!</v>
      </c>
      <c r="N171" s="24">
        <f>SUMIFS('Faturamento SP3'!$H$2:$H$692,'Faturamento SP3'!$D$2:$D$692,'Infos Relatório'!$B$164,'Faturamento SP3'!$E$2:$E$692,'Infos Relatório'!$B171,'Faturamento SP3'!$Z$2:$Z$692,'Infos Relatório'!I$1)</f>
        <v>0</v>
      </c>
      <c r="O171" s="23">
        <f>COUNTIFS('Faturamento SP3'!$D$2:$D$692,'Infos Relatório'!$B$164,'Faturamento SP3'!$E$2:$E$692,'Infos Relatório'!$B171,'Faturamento SP3'!$Z$2:$Z$692,'Infos Relatório'!O$1)</f>
        <v>0</v>
      </c>
      <c r="P171" s="13">
        <f>SUMIFS('Faturamento SP3'!$G$2:$G$692,'Faturamento SP3'!$D$2:$D$692,'Infos Relatório'!$B$164,'Faturamento SP3'!$E$2:$E$692,'Infos Relatório'!$B171,'Faturamento SP3'!$Z$2:$Z$692,'Infos Relatório'!O$1)</f>
        <v>0</v>
      </c>
      <c r="Q171" s="13">
        <f>SUMIFS('Faturamento SP3'!$J$2:$J$692,'Faturamento SP3'!$D$2:$D$692,'Infos Relatório'!$B$164,'Faturamento SP3'!$E$2:$E$692,'Infos Relatório'!$B171,'Faturamento SP3'!$Z$2:$Z$692,'Infos Relatório'!O$1)</f>
        <v>0</v>
      </c>
      <c r="R171" s="14">
        <f>SUMIFS('Faturamento SP3'!$O$2:$O$692,'Faturamento SP3'!$D$2:$D$692,'Infos Relatório'!$B$164,'Faturamento SP3'!$E$2:$E$692,'Infos Relatório'!$B171,'Faturamento SP3'!$Z$2:$Z$692,'Infos Relatório'!O$1,'Faturamento SP3'!$T$2:$T$692,"Sim")+SUMIFS('Faturamento SP3'!$P$2:$P$692,'Faturamento SP3'!$D$2:$D$692,'Infos Relatório'!$B$164,'Faturamento SP3'!$E$2:$E$692,'Infos Relatório'!$B171,'Faturamento SP3'!$Z$2:$Z$692,'Infos Relatório'!O$1,'Faturamento SP3'!$T$2:$T$692,"Sim")</f>
        <v>0</v>
      </c>
      <c r="S171" s="27" t="e">
        <f t="shared" si="63"/>
        <v>#DIV/0!</v>
      </c>
      <c r="T171" s="24">
        <f>SUMIFS('Faturamento SP3'!$H$2:$H$692,'Faturamento SP3'!$D$2:$D$692,'Infos Relatório'!$B$164,'Faturamento SP3'!$E$2:$E$692,'Infos Relatório'!$B171,'Faturamento SP3'!$Z$2:$Z$692,'Infos Relatório'!O$1)</f>
        <v>0</v>
      </c>
      <c r="U171" s="23">
        <f>COUNTIFS('Faturamento SP3'!$D$2:$D$692,'Infos Relatório'!$B$164,'Faturamento SP3'!$E$2:$E$692,'Infos Relatório'!$B171,'Faturamento SP3'!$Z$2:$Z$692,'Infos Relatório'!U$1)</f>
        <v>0</v>
      </c>
      <c r="V171" s="13">
        <f>SUMIFS('Faturamento SP3'!$G$2:$G$692,'Faturamento SP3'!$D$2:$D$692,'Infos Relatório'!$B$164,'Faturamento SP3'!$E$2:$E$692,'Infos Relatório'!$B171,'Faturamento SP3'!$Z$2:$Z$692,'Infos Relatório'!U$1)</f>
        <v>0</v>
      </c>
      <c r="W171" s="13">
        <f>SUMIFS('Faturamento SP3'!$J$2:$J$692,'Faturamento SP3'!$D$2:$D$692,'Infos Relatório'!$B$164,'Faturamento SP3'!$E$2:$E$692,'Infos Relatório'!$B171,'Faturamento SP3'!$Z$2:$Z$692,'Infos Relatório'!U$1)</f>
        <v>0</v>
      </c>
      <c r="X171" s="14">
        <f>SUMIFS('Faturamento SP3'!$O$2:$O$692,'Faturamento SP3'!$D$2:$D$692,'Infos Relatório'!$B$164,'Faturamento SP3'!$E$2:$E$692,'Infos Relatório'!$B171,'Faturamento SP3'!$Z$2:$Z$692,'Infos Relatório'!U$1,'Faturamento SP3'!$T$2:$T$692,"Sim")+SUMIFS('Faturamento SP3'!$P$2:$P$692,'Faturamento SP3'!$D$2:$D$692,'Infos Relatório'!$B$164,'Faturamento SP3'!$E$2:$E$692,'Infos Relatório'!$B171,'Faturamento SP3'!$Z$2:$Z$692,'Infos Relatório'!U$1,'Faturamento SP3'!$T$2:$T$692,"Sim")</f>
        <v>0</v>
      </c>
      <c r="Y171" s="27" t="e">
        <f t="shared" si="64"/>
        <v>#DIV/0!</v>
      </c>
      <c r="Z171" s="24">
        <f>SUMIFS('Faturamento SP3'!$H$2:$H$692,'Faturamento SP3'!$D$2:$D$692,'Infos Relatório'!$B$164,'Faturamento SP3'!$E$2:$E$692,'Infos Relatório'!$B171,'Faturamento SP3'!$Z$2:$Z$692,'Infos Relatório'!U$1)</f>
        <v>0</v>
      </c>
      <c r="AA171" s="23">
        <f>COUNTIFS('Faturamento SP3'!$D$2:$D$692,'Infos Relatório'!$B$164,'Faturamento SP3'!$E$2:$E$692,'Infos Relatório'!$B171,'Faturamento SP3'!$Z$2:$Z$692,'Infos Relatório'!AA$1)</f>
        <v>0</v>
      </c>
      <c r="AB171" s="13">
        <f>SUMIFS('Faturamento SP3'!$G$2:$G$692,'Faturamento SP3'!$D$2:$D$692,'Infos Relatório'!$B$164,'Faturamento SP3'!$E$2:$E$692,'Infos Relatório'!$B171,'Faturamento SP3'!$Z$2:$Z$692,'Infos Relatório'!AA$1)</f>
        <v>0</v>
      </c>
      <c r="AC171" s="13">
        <f>SUMIFS('Faturamento SP3'!$J$2:$J$692,'Faturamento SP3'!$D$2:$D$692,'Infos Relatório'!$B$164,'Faturamento SP3'!$E$2:$E$692,'Infos Relatório'!$B171,'Faturamento SP3'!$Z$2:$Z$692,'Infos Relatório'!AA$1)</f>
        <v>0</v>
      </c>
      <c r="AD171" s="14">
        <f>SUMIFS('Faturamento SP3'!$O$2:$O$692,'Faturamento SP3'!$D$2:$D$692,'Infos Relatório'!$B$164,'Faturamento SP3'!$E$2:$E$692,'Infos Relatório'!$B171,'Faturamento SP3'!$Z$2:$Z$692,'Infos Relatório'!AA$1,'Faturamento SP3'!$T$2:$T$692,"Sim")+SUMIFS('Faturamento SP3'!$P$2:$P$692,'Faturamento SP3'!$D$2:$D$692,'Infos Relatório'!$B$164,'Faturamento SP3'!$E$2:$E$692,'Infos Relatório'!$B171,'Faturamento SP3'!$Z$2:$Z$692,'Infos Relatório'!AA$1,'Faturamento SP3'!$T$2:$T$692,"Sim")</f>
        <v>0</v>
      </c>
      <c r="AE171" s="27" t="e">
        <f t="shared" si="65"/>
        <v>#DIV/0!</v>
      </c>
      <c r="AF171" s="24">
        <f>SUMIFS('Faturamento SP3'!$H$2:$H$692,'Faturamento SP3'!$D$2:$D$692,'Infos Relatório'!$B$164,'Faturamento SP3'!$E$2:$E$692,'Infos Relatório'!$B171,'Faturamento SP3'!$Z$2:$Z$692,'Infos Relatório'!AA$1)</f>
        <v>0</v>
      </c>
      <c r="AG171" s="23">
        <f>COUNTIFS('Faturamento SP3'!$D$2:$D$692,'Infos Relatório'!$B$164,'Faturamento SP3'!$E$2:$E$692,'Infos Relatório'!$B171,'Faturamento SP3'!$Z$2:$Z$692,'Infos Relatório'!AG$1)</f>
        <v>0</v>
      </c>
      <c r="AH171" s="13">
        <f>SUMIFS('Faturamento SP3'!$G$2:$G$692,'Faturamento SP3'!$D$2:$D$692,'Infos Relatório'!$B$164,'Faturamento SP3'!$E$2:$E$692,'Infos Relatório'!$B171,'Faturamento SP3'!$Z$2:$Z$692,'Infos Relatório'!AG$1)</f>
        <v>0</v>
      </c>
      <c r="AI171" s="13">
        <f>SUMIFS('Faturamento SP3'!$J$2:$J$692,'Faturamento SP3'!$D$2:$D$692,'Infos Relatório'!$B$164,'Faturamento SP3'!$E$2:$E$692,'Infos Relatório'!$B171,'Faturamento SP3'!$Z$2:$Z$692,'Infos Relatório'!AG$1)</f>
        <v>0</v>
      </c>
      <c r="AJ171" s="14">
        <f>SUMIFS('Faturamento SP3'!$O$2:$O$692,'Faturamento SP3'!$D$2:$D$692,'Infos Relatório'!$B$164,'Faturamento SP3'!$E$2:$E$692,'Infos Relatório'!$B171,'Faturamento SP3'!$Z$2:$Z$692,'Infos Relatório'!AG$1,'Faturamento SP3'!$T$2:$T$692,"Sim")+SUMIFS('Faturamento SP3'!$P$2:$P$692,'Faturamento SP3'!$D$2:$D$692,'Infos Relatório'!$B$164,'Faturamento SP3'!$E$2:$E$692,'Infos Relatório'!$B171,'Faturamento SP3'!$Z$2:$Z$692,'Infos Relatório'!AG$1,'Faturamento SP3'!$T$2:$T$692,"Sim")</f>
        <v>0</v>
      </c>
      <c r="AK171" s="27" t="e">
        <f t="shared" si="66"/>
        <v>#DIV/0!</v>
      </c>
      <c r="AL171" s="24">
        <f>SUMIFS('Faturamento SP3'!$H$2:$H$692,'Faturamento SP3'!$D$2:$D$692,'Infos Relatório'!$B$164,'Faturamento SP3'!$E$2:$E$692,'Infos Relatório'!$B171,'Faturamento SP3'!$Z$2:$Z$692,'Infos Relatório'!AG$1)</f>
        <v>0</v>
      </c>
      <c r="AM171" s="23">
        <f>COUNTIFS('Faturamento SP3'!$D$2:$D$692,'Infos Relatório'!$B$164,'Faturamento SP3'!$E$2:$E$692,'Infos Relatório'!$B171,'Faturamento SP3'!$Z$2:$Z$692,'Infos Relatório'!AM$1)</f>
        <v>0</v>
      </c>
      <c r="AN171" s="13">
        <f>SUMIFS('Faturamento SP3'!$G$2:$G$692,'Faturamento SP3'!$D$2:$D$692,'Infos Relatório'!$B$164,'Faturamento SP3'!$E$2:$E$692,'Infos Relatório'!$B171,'Faturamento SP3'!$Z$2:$Z$692,'Infos Relatório'!AM$1)</f>
        <v>0</v>
      </c>
      <c r="AO171" s="13">
        <f>SUMIFS('Faturamento SP3'!$J$2:$J$692,'Faturamento SP3'!$D$2:$D$692,'Infos Relatório'!$B$164,'Faturamento SP3'!$E$2:$E$692,'Infos Relatório'!$B171,'Faturamento SP3'!$Z$2:$Z$692,'Infos Relatório'!AM$1)</f>
        <v>0</v>
      </c>
      <c r="AP171" s="14">
        <f>SUMIFS('Faturamento SP3'!$O$2:$O$692,'Faturamento SP3'!$D$2:$D$692,'Infos Relatório'!$B$164,'Faturamento SP3'!$E$2:$E$692,'Infos Relatório'!$B171,'Faturamento SP3'!$Z$2:$Z$692,'Infos Relatório'!AM$1,'Faturamento SP3'!$T$2:$T$692,"Sim")+SUMIFS('Faturamento SP3'!$P$2:$P$692,'Faturamento SP3'!$D$2:$D$692,'Infos Relatório'!$B$164,'Faturamento SP3'!$E$2:$E$692,'Infos Relatório'!$B171,'Faturamento SP3'!$Z$2:$Z$692,'Infos Relatório'!AM$1,'Faturamento SP3'!$T$2:$T$692,"Sim")</f>
        <v>0</v>
      </c>
      <c r="AQ171" s="27" t="e">
        <f t="shared" si="67"/>
        <v>#DIV/0!</v>
      </c>
      <c r="AR171" s="24">
        <f>SUMIFS('Faturamento SP3'!$H$2:$H$692,'Faturamento SP3'!$D$2:$D$692,'Infos Relatório'!$B$164,'Faturamento SP3'!$E$2:$E$692,'Infos Relatório'!$B171,'Faturamento SP3'!$Z$2:$Z$692,'Infos Relatório'!AM$1)</f>
        <v>0</v>
      </c>
      <c r="AS171" s="23">
        <f>COUNTIFS('Faturamento SP3'!$D$2:$D$692,'Infos Relatório'!$B$164,'Faturamento SP3'!$E$2:$E$692,'Infos Relatório'!$B171,'Faturamento SP3'!$Z$2:$Z$692,'Infos Relatório'!AS$1)</f>
        <v>0</v>
      </c>
      <c r="AT171" s="13">
        <f>SUMIFS('Faturamento SP3'!$G$2:$G$692,'Faturamento SP3'!$D$2:$D$692,'Infos Relatório'!$B$164,'Faturamento SP3'!$E$2:$E$692,'Infos Relatório'!$B171,'Faturamento SP3'!$Z$2:$Z$692,'Infos Relatório'!AS$1)</f>
        <v>0</v>
      </c>
      <c r="AU171" s="13">
        <f>SUMIFS('Faturamento SP3'!$J$2:$J$692,'Faturamento SP3'!$D$2:$D$692,'Infos Relatório'!$B$164,'Faturamento SP3'!$E$2:$E$692,'Infos Relatório'!$B171,'Faturamento SP3'!$Z$2:$Z$692,'Infos Relatório'!AS$1)</f>
        <v>0</v>
      </c>
      <c r="AV171" s="14">
        <f>SUMIFS('Faturamento SP3'!$O$2:$O$692,'Faturamento SP3'!$D$2:$D$692,'Infos Relatório'!$B$164,'Faturamento SP3'!$E$2:$E$692,'Infos Relatório'!$B171,'Faturamento SP3'!$Z$2:$Z$692,'Infos Relatório'!AS$1,'Faturamento SP3'!$T$2:$T$692,"Sim")+SUMIFS('Faturamento SP3'!$P$2:$P$692,'Faturamento SP3'!$D$2:$D$692,'Infos Relatório'!$B$164,'Faturamento SP3'!$E$2:$E$692,'Infos Relatório'!$B171,'Faturamento SP3'!$Z$2:$Z$692,'Infos Relatório'!AS$1,'Faturamento SP3'!$T$2:$T$692,"Sim")</f>
        <v>0</v>
      </c>
      <c r="AW171" s="27" t="e">
        <f t="shared" si="68"/>
        <v>#DIV/0!</v>
      </c>
      <c r="AX171" s="24">
        <f>SUMIFS('Faturamento SP3'!$H$2:$H$692,'Faturamento SP3'!$D$2:$D$692,'Infos Relatório'!$B$164,'Faturamento SP3'!$E$2:$E$692,'Infos Relatório'!$B171,'Faturamento SP3'!$Z$2:$Z$692,'Infos Relatório'!AS$1)</f>
        <v>0</v>
      </c>
      <c r="AY171" s="23">
        <f>COUNTIFS('Faturamento SP3'!$D$2:$D$692,'Infos Relatório'!$B$164,'Faturamento SP3'!$E$2:$E$692,'Infos Relatório'!$B171,'Faturamento SP3'!$Z$2:$Z$692,'Infos Relatório'!AY$1)</f>
        <v>0</v>
      </c>
      <c r="AZ171" s="13">
        <f>SUMIFS('Faturamento SP3'!$G$2:$G$692,'Faturamento SP3'!$D$2:$D$692,'Infos Relatório'!$B$164,'Faturamento SP3'!$E$2:$E$692,'Infos Relatório'!$B171,'Faturamento SP3'!$Z$2:$Z$692,'Infos Relatório'!AY$1)</f>
        <v>0</v>
      </c>
      <c r="BA171" s="13">
        <f>SUMIFS('Faturamento SP3'!$J$2:$J$692,'Faturamento SP3'!$D$2:$D$692,'Infos Relatório'!$B$164,'Faturamento SP3'!$E$2:$E$692,'Infos Relatório'!$B171,'Faturamento SP3'!$Z$2:$Z$692,'Infos Relatório'!AY$1)</f>
        <v>0</v>
      </c>
      <c r="BB171" s="14">
        <f>SUMIFS('Faturamento SP3'!$O$2:$O$692,'Faturamento SP3'!$D$2:$D$692,'Infos Relatório'!$B$164,'Faturamento SP3'!$E$2:$E$692,'Infos Relatório'!$B171,'Faturamento SP3'!$Z$2:$Z$692,'Infos Relatório'!AY$1,'Faturamento SP3'!$T$2:$T$692,"Sim")+SUMIFS('Faturamento SP3'!$P$2:$P$692,'Faturamento SP3'!$D$2:$D$692,'Infos Relatório'!$B$164,'Faturamento SP3'!$E$2:$E$692,'Infos Relatório'!$B171,'Faturamento SP3'!$Z$2:$Z$692,'Infos Relatório'!AY$1,'Faturamento SP3'!$T$2:$T$692,"Sim")</f>
        <v>0</v>
      </c>
      <c r="BC171" s="27" t="e">
        <f t="shared" si="69"/>
        <v>#DIV/0!</v>
      </c>
      <c r="BD171" s="24">
        <f>SUMIFS('Faturamento SP3'!$H$2:$H$692,'Faturamento SP3'!$D$2:$D$692,'Infos Relatório'!$B$164,'Faturamento SP3'!$E$2:$E$692,'Infos Relatório'!$B171,'Faturamento SP3'!$Z$2:$Z$692,'Infos Relatório'!AY$1)</f>
        <v>0</v>
      </c>
      <c r="BE171" s="23">
        <f>COUNTIFS('Faturamento SP3'!$D$2:$D$692,'Infos Relatório'!$B$164,'Faturamento SP3'!$E$2:$E$692,'Infos Relatório'!$B171,'Faturamento SP3'!$Z$2:$Z$692,'Infos Relatório'!BE$1)</f>
        <v>0</v>
      </c>
      <c r="BF171" s="13">
        <f>SUMIFS('Faturamento SP3'!$G$2:$G$692,'Faturamento SP3'!$D$2:$D$692,'Infos Relatório'!$B$164,'Faturamento SP3'!$E$2:$E$692,'Infos Relatório'!$B171,'Faturamento SP3'!$Z$2:$Z$692,'Infos Relatório'!BE$1)</f>
        <v>0</v>
      </c>
      <c r="BG171" s="13">
        <f>SUMIFS('Faturamento SP3'!$J$2:$J$692,'Faturamento SP3'!$D$2:$D$692,'Infos Relatório'!$B$164,'Faturamento SP3'!$E$2:$E$692,'Infos Relatório'!$B171,'Faturamento SP3'!$Z$2:$Z$692,'Infos Relatório'!BE$1)</f>
        <v>0</v>
      </c>
      <c r="BH171" s="14">
        <f>SUMIFS('Faturamento SP3'!$O$2:$O$692,'Faturamento SP3'!$D$2:$D$692,'Infos Relatório'!$B$164,'Faturamento SP3'!$E$2:$E$692,'Infos Relatório'!$B171,'Faturamento SP3'!$Z$2:$Z$692,'Infos Relatório'!BE$1,'Faturamento SP3'!$T$2:$T$692,"Sim")+SUMIFS('Faturamento SP3'!$P$2:$P$692,'Faturamento SP3'!$D$2:$D$692,'Infos Relatório'!$B$164,'Faturamento SP3'!$E$2:$E$692,'Infos Relatório'!$B171,'Faturamento SP3'!$Z$2:$Z$692,'Infos Relatório'!BE$1,'Faturamento SP3'!$T$2:$T$692,"Sim")</f>
        <v>0</v>
      </c>
      <c r="BI171" s="27" t="e">
        <f t="shared" si="70"/>
        <v>#DIV/0!</v>
      </c>
      <c r="BJ171" s="24">
        <f>SUMIFS('Faturamento SP3'!$H$2:$H$692,'Faturamento SP3'!$D$2:$D$692,'Infos Relatório'!$B$164,'Faturamento SP3'!$E$2:$E$692,'Infos Relatório'!$B171,'Faturamento SP3'!$Z$2:$Z$692,'Infos Relatório'!BE$1)</f>
        <v>0</v>
      </c>
      <c r="BK171" s="23">
        <f>COUNTIFS('Faturamento SP3'!$D$2:$D$692,'Infos Relatório'!$B$164,'Faturamento SP3'!$E$2:$E$692,'Infos Relatório'!$B171,'Faturamento SP3'!$Z$2:$Z$692,'Infos Relatório'!BK$1)</f>
        <v>0</v>
      </c>
      <c r="BL171" s="13">
        <f>SUMIFS('Faturamento SP3'!$G$2:$G$692,'Faturamento SP3'!$D$2:$D$692,'Infos Relatório'!$B$164,'Faturamento SP3'!$E$2:$E$692,'Infos Relatório'!$B171,'Faturamento SP3'!$Z$2:$Z$692,'Infos Relatório'!BK$1)</f>
        <v>0</v>
      </c>
      <c r="BM171" s="13">
        <f>SUMIFS('Faturamento SP3'!$J$2:$J$692,'Faturamento SP3'!$D$2:$D$692,'Infos Relatório'!$B$164,'Faturamento SP3'!$E$2:$E$692,'Infos Relatório'!$B171,'Faturamento SP3'!$Z$2:$Z$692,'Infos Relatório'!BK$1)</f>
        <v>0</v>
      </c>
      <c r="BN171" s="14">
        <f>SUMIFS('Faturamento SP3'!$O$2:$O$692,'Faturamento SP3'!$D$2:$D$692,'Infos Relatório'!$B$164,'Faturamento SP3'!$E$2:$E$692,'Infos Relatório'!$B171,'Faturamento SP3'!$Z$2:$Z$692,'Infos Relatório'!BK$1,'Faturamento SP3'!$T$2:$T$692,"Sim")+SUMIFS('Faturamento SP3'!$P$2:$P$692,'Faturamento SP3'!$D$2:$D$692,'Infos Relatório'!$B$164,'Faturamento SP3'!$E$2:$E$692,'Infos Relatório'!$B171,'Faturamento SP3'!$Z$2:$Z$692,'Infos Relatório'!BK$1,'Faturamento SP3'!$T$2:$T$692,"Sim")</f>
        <v>0</v>
      </c>
      <c r="BO171" s="27" t="e">
        <f t="shared" si="71"/>
        <v>#DIV/0!</v>
      </c>
      <c r="BP171" s="24">
        <f>SUMIFS('Faturamento SP3'!$H$2:$H$692,'Faturamento SP3'!$D$2:$D$692,'Infos Relatório'!$B$164,'Faturamento SP3'!$E$2:$E$692,'Infos Relatório'!$B171,'Faturamento SP3'!$Z$2:$Z$692,'Infos Relatório'!BK$1)</f>
        <v>0</v>
      </c>
      <c r="BQ171" s="23">
        <f>COUNTIFS('Faturamento SP3'!$D$2:$D$692,'Infos Relatório'!$B$164,'Faturamento SP3'!$E$2:$E$692,'Infos Relatório'!$B171,'Faturamento SP3'!$Z$2:$Z$692,'Infos Relatório'!BQ$1)</f>
        <v>0</v>
      </c>
      <c r="BR171" s="13">
        <f>SUMIFS('Faturamento SP3'!$G$2:$G$692,'Faturamento SP3'!$D$2:$D$692,'Infos Relatório'!$B$164,'Faturamento SP3'!$E$2:$E$692,'Infos Relatório'!$B171,'Faturamento SP3'!$Z$2:$Z$692,'Infos Relatório'!BQ$1)</f>
        <v>0</v>
      </c>
      <c r="BS171" s="13">
        <f>SUMIFS('Faturamento SP3'!$J$2:$J$692,'Faturamento SP3'!$D$2:$D$692,'Infos Relatório'!$B$164,'Faturamento SP3'!$E$2:$E$692,'Infos Relatório'!$B171,'Faturamento SP3'!$Z$2:$Z$692,'Infos Relatório'!BQ$1)</f>
        <v>0</v>
      </c>
      <c r="BT171" s="14">
        <f>SUMIFS('Faturamento SP3'!$O$2:$O$692,'Faturamento SP3'!$D$2:$D$692,'Infos Relatório'!$B$164,'Faturamento SP3'!$E$2:$E$692,'Infos Relatório'!$B171,'Faturamento SP3'!$Z$2:$Z$692,'Infos Relatório'!BQ$1,'Faturamento SP3'!$T$2:$T$692,"Sim")+SUMIFS('Faturamento SP3'!$P$2:$P$692,'Faturamento SP3'!$D$2:$D$692,'Infos Relatório'!$B$164,'Faturamento SP3'!$E$2:$E$692,'Infos Relatório'!$B171,'Faturamento SP3'!$Z$2:$Z$692,'Infos Relatório'!BQ$1,'Faturamento SP3'!$T$2:$T$692,"Sim")</f>
        <v>0</v>
      </c>
      <c r="BU171" s="27" t="e">
        <f t="shared" si="72"/>
        <v>#DIV/0!</v>
      </c>
      <c r="BV171" s="24">
        <f>SUMIFS('Faturamento SP3'!$H$2:$H$692,'Faturamento SP3'!$D$2:$D$692,'Infos Relatório'!$B$164,'Faturamento SP3'!$E$2:$E$692,'Infos Relatório'!$B171,'Faturamento SP3'!$Z$2:$Z$692,'Infos Relatório'!BQ$1)</f>
        <v>0</v>
      </c>
    </row>
    <row r="172" spans="2:74">
      <c r="B172" s="17" t="s">
        <v>14</v>
      </c>
      <c r="C172" s="23">
        <f>COUNTIFS('Faturamento SP3'!$D$2:$D$692,'Infos Relatório'!$B$164,'Faturamento SP3'!$E$2:$E$692,'Infos Relatório'!$B172,'Faturamento SP3'!$Z$2:$Z$692,'Infos Relatório'!C$1)</f>
        <v>0</v>
      </c>
      <c r="D172" s="13">
        <f>SUMIFS('Faturamento SP3'!$G$2:$G$692,'Faturamento SP3'!$D$2:$D$692,'Infos Relatório'!$B$164,'Faturamento SP3'!$E$2:$E$692,'Infos Relatório'!$B172,'Faturamento SP3'!$Z$2:$Z$692,'Infos Relatório'!C$1)</f>
        <v>0</v>
      </c>
      <c r="E172" s="13">
        <f>SUMIFS('Faturamento SP3'!$J$2:$J$692,'Faturamento SP3'!$D$2:$D$692,'Infos Relatório'!$B$164,'Faturamento SP3'!$E$2:$E$692,'Infos Relatório'!$B172,'Faturamento SP3'!$Z$2:$Z$692,'Infos Relatório'!C$1)</f>
        <v>0</v>
      </c>
      <c r="F172" s="14">
        <f>SUMIFS('Faturamento SP3'!$O$2:$O$692,'Faturamento SP3'!$D$2:$D$692,'Infos Relatório'!$B$164,'Faturamento SP3'!$E$2:$E$692,'Infos Relatório'!$B172,'Faturamento SP3'!$Z$2:$Z$692,'Infos Relatório'!C$1,'Faturamento SP3'!$T$2:$T$692,"Sim")+SUMIFS('Faturamento SP3'!$P$2:$P$692,'Faturamento SP3'!$D$2:$D$692,'Infos Relatório'!$B$164,'Faturamento SP3'!$E$2:$E$692,'Infos Relatório'!$B172,'Faturamento SP3'!$Z$2:$Z$692,'Infos Relatório'!C$1,'Faturamento SP3'!$T$2:$T$692,"Sim")</f>
        <v>0</v>
      </c>
      <c r="G172" s="27" t="e">
        <f t="shared" si="61"/>
        <v>#DIV/0!</v>
      </c>
      <c r="H172" s="24">
        <f>SUMIFS('Faturamento SP3'!$H$2:$H$692,'Faturamento SP3'!$D$2:$D$692,'Infos Relatório'!$B$164,'Faturamento SP3'!$E$2:$E$692,'Infos Relatório'!$B172,'Faturamento SP3'!$Z$2:$Z$692,'Infos Relatório'!C$1)</f>
        <v>0</v>
      </c>
      <c r="I172" s="23">
        <f>COUNTIFS('Faturamento SP3'!$D$2:$D$692,'Infos Relatório'!$B$164,'Faturamento SP3'!$E$2:$E$692,'Infos Relatório'!$B172,'Faturamento SP3'!$Z$2:$Z$692,'Infos Relatório'!I$1)</f>
        <v>0</v>
      </c>
      <c r="J172" s="13">
        <f>SUMIFS('Faturamento SP3'!$G$2:$G$692,'Faturamento SP3'!$D$2:$D$692,'Infos Relatório'!$B$164,'Faturamento SP3'!$E$2:$E$692,'Infos Relatório'!$B172,'Faturamento SP3'!$Z$2:$Z$692,'Infos Relatório'!I$1)</f>
        <v>0</v>
      </c>
      <c r="K172" s="13">
        <f>SUMIFS('Faturamento SP3'!$J$2:$J$692,'Faturamento SP3'!$D$2:$D$692,'Infos Relatório'!$B$164,'Faturamento SP3'!$E$2:$E$692,'Infos Relatório'!$B172,'Faturamento SP3'!$Z$2:$Z$692,'Infos Relatório'!I$1)</f>
        <v>0</v>
      </c>
      <c r="L172" s="14">
        <f>SUMIFS('Faturamento SP3'!$O$2:$O$692,'Faturamento SP3'!$D$2:$D$692,'Infos Relatório'!$B$164,'Faturamento SP3'!$E$2:$E$692,'Infos Relatório'!$B172,'Faturamento SP3'!$Z$2:$Z$692,'Infos Relatório'!I$1,'Faturamento SP3'!$T$2:$T$692,"Sim")+SUMIFS('Faturamento SP3'!$P$2:$P$692,'Faturamento SP3'!$D$2:$D$692,'Infos Relatório'!$B$164,'Faturamento SP3'!$E$2:$E$692,'Infos Relatório'!$B172,'Faturamento SP3'!$Z$2:$Z$692,'Infos Relatório'!I$1,'Faturamento SP3'!$T$2:$T$692,"Sim")</f>
        <v>0</v>
      </c>
      <c r="M172" s="27" t="e">
        <f t="shared" si="62"/>
        <v>#DIV/0!</v>
      </c>
      <c r="N172" s="24">
        <f>SUMIFS('Faturamento SP3'!$H$2:$H$692,'Faturamento SP3'!$D$2:$D$692,'Infos Relatório'!$B$164,'Faturamento SP3'!$E$2:$E$692,'Infos Relatório'!$B172,'Faturamento SP3'!$Z$2:$Z$692,'Infos Relatório'!I$1)</f>
        <v>0</v>
      </c>
      <c r="O172" s="23">
        <f>COUNTIFS('Faturamento SP3'!$D$2:$D$692,'Infos Relatório'!$B$164,'Faturamento SP3'!$E$2:$E$692,'Infos Relatório'!$B172,'Faturamento SP3'!$Z$2:$Z$692,'Infos Relatório'!O$1)</f>
        <v>0</v>
      </c>
      <c r="P172" s="13">
        <f>SUMIFS('Faturamento SP3'!$G$2:$G$692,'Faturamento SP3'!$D$2:$D$692,'Infos Relatório'!$B$164,'Faturamento SP3'!$E$2:$E$692,'Infos Relatório'!$B172,'Faturamento SP3'!$Z$2:$Z$692,'Infos Relatório'!O$1)</f>
        <v>0</v>
      </c>
      <c r="Q172" s="13">
        <f>SUMIFS('Faturamento SP3'!$J$2:$J$692,'Faturamento SP3'!$D$2:$D$692,'Infos Relatório'!$B$164,'Faturamento SP3'!$E$2:$E$692,'Infos Relatório'!$B172,'Faturamento SP3'!$Z$2:$Z$692,'Infos Relatório'!O$1)</f>
        <v>0</v>
      </c>
      <c r="R172" s="14">
        <f>SUMIFS('Faturamento SP3'!$O$2:$O$692,'Faturamento SP3'!$D$2:$D$692,'Infos Relatório'!$B$164,'Faturamento SP3'!$E$2:$E$692,'Infos Relatório'!$B172,'Faturamento SP3'!$Z$2:$Z$692,'Infos Relatório'!O$1,'Faturamento SP3'!$T$2:$T$692,"Sim")+SUMIFS('Faturamento SP3'!$P$2:$P$692,'Faturamento SP3'!$D$2:$D$692,'Infos Relatório'!$B$164,'Faturamento SP3'!$E$2:$E$692,'Infos Relatório'!$B172,'Faturamento SP3'!$Z$2:$Z$692,'Infos Relatório'!O$1,'Faturamento SP3'!$T$2:$T$692,"Sim")</f>
        <v>0</v>
      </c>
      <c r="S172" s="27" t="e">
        <f t="shared" si="63"/>
        <v>#DIV/0!</v>
      </c>
      <c r="T172" s="24">
        <f>SUMIFS('Faturamento SP3'!$H$2:$H$692,'Faturamento SP3'!$D$2:$D$692,'Infos Relatório'!$B$164,'Faturamento SP3'!$E$2:$E$692,'Infos Relatório'!$B172,'Faturamento SP3'!$Z$2:$Z$692,'Infos Relatório'!O$1)</f>
        <v>0</v>
      </c>
      <c r="U172" s="23">
        <f>COUNTIFS('Faturamento SP3'!$D$2:$D$692,'Infos Relatório'!$B$164,'Faturamento SP3'!$E$2:$E$692,'Infos Relatório'!$B172,'Faturamento SP3'!$Z$2:$Z$692,'Infos Relatório'!U$1)</f>
        <v>0</v>
      </c>
      <c r="V172" s="13">
        <f>SUMIFS('Faturamento SP3'!$G$2:$G$692,'Faturamento SP3'!$D$2:$D$692,'Infos Relatório'!$B$164,'Faturamento SP3'!$E$2:$E$692,'Infos Relatório'!$B172,'Faturamento SP3'!$Z$2:$Z$692,'Infos Relatório'!U$1)</f>
        <v>0</v>
      </c>
      <c r="W172" s="13">
        <f>SUMIFS('Faturamento SP3'!$J$2:$J$692,'Faturamento SP3'!$D$2:$D$692,'Infos Relatório'!$B$164,'Faturamento SP3'!$E$2:$E$692,'Infos Relatório'!$B172,'Faturamento SP3'!$Z$2:$Z$692,'Infos Relatório'!U$1)</f>
        <v>0</v>
      </c>
      <c r="X172" s="14">
        <f>SUMIFS('Faturamento SP3'!$O$2:$O$692,'Faturamento SP3'!$D$2:$D$692,'Infos Relatório'!$B$164,'Faturamento SP3'!$E$2:$E$692,'Infos Relatório'!$B172,'Faturamento SP3'!$Z$2:$Z$692,'Infos Relatório'!U$1,'Faturamento SP3'!$T$2:$T$692,"Sim")+SUMIFS('Faturamento SP3'!$P$2:$P$692,'Faturamento SP3'!$D$2:$D$692,'Infos Relatório'!$B$164,'Faturamento SP3'!$E$2:$E$692,'Infos Relatório'!$B172,'Faturamento SP3'!$Z$2:$Z$692,'Infos Relatório'!U$1,'Faturamento SP3'!$T$2:$T$692,"Sim")</f>
        <v>0</v>
      </c>
      <c r="Y172" s="27" t="e">
        <f t="shared" si="64"/>
        <v>#DIV/0!</v>
      </c>
      <c r="Z172" s="24">
        <f>SUMIFS('Faturamento SP3'!$H$2:$H$692,'Faturamento SP3'!$D$2:$D$692,'Infos Relatório'!$B$164,'Faturamento SP3'!$E$2:$E$692,'Infos Relatório'!$B172,'Faturamento SP3'!$Z$2:$Z$692,'Infos Relatório'!U$1)</f>
        <v>0</v>
      </c>
      <c r="AA172" s="23">
        <f>COUNTIFS('Faturamento SP3'!$D$2:$D$692,'Infos Relatório'!$B$164,'Faturamento SP3'!$E$2:$E$692,'Infos Relatório'!$B172,'Faturamento SP3'!$Z$2:$Z$692,'Infos Relatório'!AA$1)</f>
        <v>0</v>
      </c>
      <c r="AB172" s="13">
        <f>SUMIFS('Faturamento SP3'!$G$2:$G$692,'Faturamento SP3'!$D$2:$D$692,'Infos Relatório'!$B$164,'Faturamento SP3'!$E$2:$E$692,'Infos Relatório'!$B172,'Faturamento SP3'!$Z$2:$Z$692,'Infos Relatório'!AA$1)</f>
        <v>0</v>
      </c>
      <c r="AC172" s="13">
        <f>SUMIFS('Faturamento SP3'!$J$2:$J$692,'Faturamento SP3'!$D$2:$D$692,'Infos Relatório'!$B$164,'Faturamento SP3'!$E$2:$E$692,'Infos Relatório'!$B172,'Faturamento SP3'!$Z$2:$Z$692,'Infos Relatório'!AA$1)</f>
        <v>0</v>
      </c>
      <c r="AD172" s="14">
        <f>SUMIFS('Faturamento SP3'!$O$2:$O$692,'Faturamento SP3'!$D$2:$D$692,'Infos Relatório'!$B$164,'Faturamento SP3'!$E$2:$E$692,'Infos Relatório'!$B172,'Faturamento SP3'!$Z$2:$Z$692,'Infos Relatório'!AA$1,'Faturamento SP3'!$T$2:$T$692,"Sim")+SUMIFS('Faturamento SP3'!$P$2:$P$692,'Faturamento SP3'!$D$2:$D$692,'Infos Relatório'!$B$164,'Faturamento SP3'!$E$2:$E$692,'Infos Relatório'!$B172,'Faturamento SP3'!$Z$2:$Z$692,'Infos Relatório'!AA$1,'Faturamento SP3'!$T$2:$T$692,"Sim")</f>
        <v>0</v>
      </c>
      <c r="AE172" s="27" t="e">
        <f t="shared" si="65"/>
        <v>#DIV/0!</v>
      </c>
      <c r="AF172" s="24">
        <f>SUMIFS('Faturamento SP3'!$H$2:$H$692,'Faturamento SP3'!$D$2:$D$692,'Infos Relatório'!$B$164,'Faturamento SP3'!$E$2:$E$692,'Infos Relatório'!$B172,'Faturamento SP3'!$Z$2:$Z$692,'Infos Relatório'!AA$1)</f>
        <v>0</v>
      </c>
      <c r="AG172" s="23">
        <f>COUNTIFS('Faturamento SP3'!$D$2:$D$692,'Infos Relatório'!$B$164,'Faturamento SP3'!$E$2:$E$692,'Infos Relatório'!$B172,'Faturamento SP3'!$Z$2:$Z$692,'Infos Relatório'!AG$1)</f>
        <v>0</v>
      </c>
      <c r="AH172" s="13">
        <f>SUMIFS('Faturamento SP3'!$G$2:$G$692,'Faturamento SP3'!$D$2:$D$692,'Infos Relatório'!$B$164,'Faturamento SP3'!$E$2:$E$692,'Infos Relatório'!$B172,'Faturamento SP3'!$Z$2:$Z$692,'Infos Relatório'!AG$1)</f>
        <v>0</v>
      </c>
      <c r="AI172" s="13">
        <f>SUMIFS('Faturamento SP3'!$J$2:$J$692,'Faturamento SP3'!$D$2:$D$692,'Infos Relatório'!$B$164,'Faturamento SP3'!$E$2:$E$692,'Infos Relatório'!$B172,'Faturamento SP3'!$Z$2:$Z$692,'Infos Relatório'!AG$1)</f>
        <v>0</v>
      </c>
      <c r="AJ172" s="14">
        <f>SUMIFS('Faturamento SP3'!$O$2:$O$692,'Faturamento SP3'!$D$2:$D$692,'Infos Relatório'!$B$164,'Faturamento SP3'!$E$2:$E$692,'Infos Relatório'!$B172,'Faturamento SP3'!$Z$2:$Z$692,'Infos Relatório'!AG$1,'Faturamento SP3'!$T$2:$T$692,"Sim")+SUMIFS('Faturamento SP3'!$P$2:$P$692,'Faturamento SP3'!$D$2:$D$692,'Infos Relatório'!$B$164,'Faturamento SP3'!$E$2:$E$692,'Infos Relatório'!$B172,'Faturamento SP3'!$Z$2:$Z$692,'Infos Relatório'!AG$1,'Faturamento SP3'!$T$2:$T$692,"Sim")</f>
        <v>0</v>
      </c>
      <c r="AK172" s="27" t="e">
        <f t="shared" si="66"/>
        <v>#DIV/0!</v>
      </c>
      <c r="AL172" s="24">
        <f>SUMIFS('Faturamento SP3'!$H$2:$H$692,'Faturamento SP3'!$D$2:$D$692,'Infos Relatório'!$B$164,'Faturamento SP3'!$E$2:$E$692,'Infos Relatório'!$B172,'Faturamento SP3'!$Z$2:$Z$692,'Infos Relatório'!AG$1)</f>
        <v>0</v>
      </c>
      <c r="AM172" s="23">
        <f>COUNTIFS('Faturamento SP3'!$D$2:$D$692,'Infos Relatório'!$B$164,'Faturamento SP3'!$E$2:$E$692,'Infos Relatório'!$B172,'Faturamento SP3'!$Z$2:$Z$692,'Infos Relatório'!AM$1)</f>
        <v>0</v>
      </c>
      <c r="AN172" s="13">
        <f>SUMIFS('Faturamento SP3'!$G$2:$G$692,'Faturamento SP3'!$D$2:$D$692,'Infos Relatório'!$B$164,'Faturamento SP3'!$E$2:$E$692,'Infos Relatório'!$B172,'Faturamento SP3'!$Z$2:$Z$692,'Infos Relatório'!AM$1)</f>
        <v>0</v>
      </c>
      <c r="AO172" s="13">
        <f>SUMIFS('Faturamento SP3'!$J$2:$J$692,'Faturamento SP3'!$D$2:$D$692,'Infos Relatório'!$B$164,'Faturamento SP3'!$E$2:$E$692,'Infos Relatório'!$B172,'Faturamento SP3'!$Z$2:$Z$692,'Infos Relatório'!AM$1)</f>
        <v>0</v>
      </c>
      <c r="AP172" s="14">
        <f>SUMIFS('Faturamento SP3'!$O$2:$O$692,'Faturamento SP3'!$D$2:$D$692,'Infos Relatório'!$B$164,'Faturamento SP3'!$E$2:$E$692,'Infos Relatório'!$B172,'Faturamento SP3'!$Z$2:$Z$692,'Infos Relatório'!AM$1,'Faturamento SP3'!$T$2:$T$692,"Sim")+SUMIFS('Faturamento SP3'!$P$2:$P$692,'Faturamento SP3'!$D$2:$D$692,'Infos Relatório'!$B$164,'Faturamento SP3'!$E$2:$E$692,'Infos Relatório'!$B172,'Faturamento SP3'!$Z$2:$Z$692,'Infos Relatório'!AM$1,'Faturamento SP3'!$T$2:$T$692,"Sim")</f>
        <v>0</v>
      </c>
      <c r="AQ172" s="27" t="e">
        <f t="shared" si="67"/>
        <v>#DIV/0!</v>
      </c>
      <c r="AR172" s="24">
        <f>SUMIFS('Faturamento SP3'!$H$2:$H$692,'Faturamento SP3'!$D$2:$D$692,'Infos Relatório'!$B$164,'Faturamento SP3'!$E$2:$E$692,'Infos Relatório'!$B172,'Faturamento SP3'!$Z$2:$Z$692,'Infos Relatório'!AM$1)</f>
        <v>0</v>
      </c>
      <c r="AS172" s="23">
        <f>COUNTIFS('Faturamento SP3'!$D$2:$D$692,'Infos Relatório'!$B$164,'Faturamento SP3'!$E$2:$E$692,'Infos Relatório'!$B172,'Faturamento SP3'!$Z$2:$Z$692,'Infos Relatório'!AS$1)</f>
        <v>0</v>
      </c>
      <c r="AT172" s="13">
        <f>SUMIFS('Faturamento SP3'!$G$2:$G$692,'Faturamento SP3'!$D$2:$D$692,'Infos Relatório'!$B$164,'Faturamento SP3'!$E$2:$E$692,'Infos Relatório'!$B172,'Faturamento SP3'!$Z$2:$Z$692,'Infos Relatório'!AS$1)</f>
        <v>0</v>
      </c>
      <c r="AU172" s="13">
        <f>SUMIFS('Faturamento SP3'!$J$2:$J$692,'Faturamento SP3'!$D$2:$D$692,'Infos Relatório'!$B$164,'Faturamento SP3'!$E$2:$E$692,'Infos Relatório'!$B172,'Faturamento SP3'!$Z$2:$Z$692,'Infos Relatório'!AS$1)</f>
        <v>0</v>
      </c>
      <c r="AV172" s="14">
        <f>SUMIFS('Faturamento SP3'!$O$2:$O$692,'Faturamento SP3'!$D$2:$D$692,'Infos Relatório'!$B$164,'Faturamento SP3'!$E$2:$E$692,'Infos Relatório'!$B172,'Faturamento SP3'!$Z$2:$Z$692,'Infos Relatório'!AS$1,'Faturamento SP3'!$T$2:$T$692,"Sim")+SUMIFS('Faturamento SP3'!$P$2:$P$692,'Faturamento SP3'!$D$2:$D$692,'Infos Relatório'!$B$164,'Faturamento SP3'!$E$2:$E$692,'Infos Relatório'!$B172,'Faturamento SP3'!$Z$2:$Z$692,'Infos Relatório'!AS$1,'Faturamento SP3'!$T$2:$T$692,"Sim")</f>
        <v>0</v>
      </c>
      <c r="AW172" s="27" t="e">
        <f t="shared" si="68"/>
        <v>#DIV/0!</v>
      </c>
      <c r="AX172" s="24">
        <f>SUMIFS('Faturamento SP3'!$H$2:$H$692,'Faturamento SP3'!$D$2:$D$692,'Infos Relatório'!$B$164,'Faturamento SP3'!$E$2:$E$692,'Infos Relatório'!$B172,'Faturamento SP3'!$Z$2:$Z$692,'Infos Relatório'!AS$1)</f>
        <v>0</v>
      </c>
      <c r="AY172" s="23">
        <f>COUNTIFS('Faturamento SP3'!$D$2:$D$692,'Infos Relatório'!$B$164,'Faturamento SP3'!$E$2:$E$692,'Infos Relatório'!$B172,'Faturamento SP3'!$Z$2:$Z$692,'Infos Relatório'!AY$1)</f>
        <v>0</v>
      </c>
      <c r="AZ172" s="13">
        <f>SUMIFS('Faturamento SP3'!$G$2:$G$692,'Faturamento SP3'!$D$2:$D$692,'Infos Relatório'!$B$164,'Faturamento SP3'!$E$2:$E$692,'Infos Relatório'!$B172,'Faturamento SP3'!$Z$2:$Z$692,'Infos Relatório'!AY$1)</f>
        <v>0</v>
      </c>
      <c r="BA172" s="13">
        <f>SUMIFS('Faturamento SP3'!$J$2:$J$692,'Faturamento SP3'!$D$2:$D$692,'Infos Relatório'!$B$164,'Faturamento SP3'!$E$2:$E$692,'Infos Relatório'!$B172,'Faturamento SP3'!$Z$2:$Z$692,'Infos Relatório'!AY$1)</f>
        <v>0</v>
      </c>
      <c r="BB172" s="14">
        <f>SUMIFS('Faturamento SP3'!$O$2:$O$692,'Faturamento SP3'!$D$2:$D$692,'Infos Relatório'!$B$164,'Faturamento SP3'!$E$2:$E$692,'Infos Relatório'!$B172,'Faturamento SP3'!$Z$2:$Z$692,'Infos Relatório'!AY$1,'Faturamento SP3'!$T$2:$T$692,"Sim")+SUMIFS('Faturamento SP3'!$P$2:$P$692,'Faturamento SP3'!$D$2:$D$692,'Infos Relatório'!$B$164,'Faturamento SP3'!$E$2:$E$692,'Infos Relatório'!$B172,'Faturamento SP3'!$Z$2:$Z$692,'Infos Relatório'!AY$1,'Faturamento SP3'!$T$2:$T$692,"Sim")</f>
        <v>0</v>
      </c>
      <c r="BC172" s="27" t="e">
        <f t="shared" si="69"/>
        <v>#DIV/0!</v>
      </c>
      <c r="BD172" s="24">
        <f>SUMIFS('Faturamento SP3'!$H$2:$H$692,'Faturamento SP3'!$D$2:$D$692,'Infos Relatório'!$B$164,'Faturamento SP3'!$E$2:$E$692,'Infos Relatório'!$B172,'Faturamento SP3'!$Z$2:$Z$692,'Infos Relatório'!AY$1)</f>
        <v>0</v>
      </c>
      <c r="BE172" s="23">
        <f>COUNTIFS('Faturamento SP3'!$D$2:$D$692,'Infos Relatório'!$B$164,'Faturamento SP3'!$E$2:$E$692,'Infos Relatório'!$B172,'Faturamento SP3'!$Z$2:$Z$692,'Infos Relatório'!BE$1)</f>
        <v>0</v>
      </c>
      <c r="BF172" s="13">
        <f>SUMIFS('Faturamento SP3'!$G$2:$G$692,'Faturamento SP3'!$D$2:$D$692,'Infos Relatório'!$B$164,'Faturamento SP3'!$E$2:$E$692,'Infos Relatório'!$B172,'Faturamento SP3'!$Z$2:$Z$692,'Infos Relatório'!BE$1)</f>
        <v>0</v>
      </c>
      <c r="BG172" s="13">
        <f>SUMIFS('Faturamento SP3'!$J$2:$J$692,'Faturamento SP3'!$D$2:$D$692,'Infos Relatório'!$B$164,'Faturamento SP3'!$E$2:$E$692,'Infos Relatório'!$B172,'Faturamento SP3'!$Z$2:$Z$692,'Infos Relatório'!BE$1)</f>
        <v>0</v>
      </c>
      <c r="BH172" s="14">
        <f>SUMIFS('Faturamento SP3'!$O$2:$O$692,'Faturamento SP3'!$D$2:$D$692,'Infos Relatório'!$B$164,'Faturamento SP3'!$E$2:$E$692,'Infos Relatório'!$B172,'Faturamento SP3'!$Z$2:$Z$692,'Infos Relatório'!BE$1,'Faturamento SP3'!$T$2:$T$692,"Sim")+SUMIFS('Faturamento SP3'!$P$2:$P$692,'Faturamento SP3'!$D$2:$D$692,'Infos Relatório'!$B$164,'Faturamento SP3'!$E$2:$E$692,'Infos Relatório'!$B172,'Faturamento SP3'!$Z$2:$Z$692,'Infos Relatório'!BE$1,'Faturamento SP3'!$T$2:$T$692,"Sim")</f>
        <v>0</v>
      </c>
      <c r="BI172" s="27" t="e">
        <f t="shared" si="70"/>
        <v>#DIV/0!</v>
      </c>
      <c r="BJ172" s="24">
        <f>SUMIFS('Faturamento SP3'!$H$2:$H$692,'Faturamento SP3'!$D$2:$D$692,'Infos Relatório'!$B$164,'Faturamento SP3'!$E$2:$E$692,'Infos Relatório'!$B172,'Faturamento SP3'!$Z$2:$Z$692,'Infos Relatório'!BE$1)</f>
        <v>0</v>
      </c>
      <c r="BK172" s="23">
        <f>COUNTIFS('Faturamento SP3'!$D$2:$D$692,'Infos Relatório'!$B$164,'Faturamento SP3'!$E$2:$E$692,'Infos Relatório'!$B172,'Faturamento SP3'!$Z$2:$Z$692,'Infos Relatório'!BK$1)</f>
        <v>0</v>
      </c>
      <c r="BL172" s="13">
        <f>SUMIFS('Faturamento SP3'!$G$2:$G$692,'Faturamento SP3'!$D$2:$D$692,'Infos Relatório'!$B$164,'Faturamento SP3'!$E$2:$E$692,'Infos Relatório'!$B172,'Faturamento SP3'!$Z$2:$Z$692,'Infos Relatório'!BK$1)</f>
        <v>0</v>
      </c>
      <c r="BM172" s="13">
        <f>SUMIFS('Faturamento SP3'!$J$2:$J$692,'Faturamento SP3'!$D$2:$D$692,'Infos Relatório'!$B$164,'Faturamento SP3'!$E$2:$E$692,'Infos Relatório'!$B172,'Faturamento SP3'!$Z$2:$Z$692,'Infos Relatório'!BK$1)</f>
        <v>0</v>
      </c>
      <c r="BN172" s="14">
        <f>SUMIFS('Faturamento SP3'!$O$2:$O$692,'Faturamento SP3'!$D$2:$D$692,'Infos Relatório'!$B$164,'Faturamento SP3'!$E$2:$E$692,'Infos Relatório'!$B172,'Faturamento SP3'!$Z$2:$Z$692,'Infos Relatório'!BK$1,'Faturamento SP3'!$T$2:$T$692,"Sim")+SUMIFS('Faturamento SP3'!$P$2:$P$692,'Faturamento SP3'!$D$2:$D$692,'Infos Relatório'!$B$164,'Faturamento SP3'!$E$2:$E$692,'Infos Relatório'!$B172,'Faturamento SP3'!$Z$2:$Z$692,'Infos Relatório'!BK$1,'Faturamento SP3'!$T$2:$T$692,"Sim")</f>
        <v>0</v>
      </c>
      <c r="BO172" s="27" t="e">
        <f t="shared" si="71"/>
        <v>#DIV/0!</v>
      </c>
      <c r="BP172" s="24">
        <f>SUMIFS('Faturamento SP3'!$H$2:$H$692,'Faturamento SP3'!$D$2:$D$692,'Infos Relatório'!$B$164,'Faturamento SP3'!$E$2:$E$692,'Infos Relatório'!$B172,'Faturamento SP3'!$Z$2:$Z$692,'Infos Relatório'!BK$1)</f>
        <v>0</v>
      </c>
      <c r="BQ172" s="23">
        <f>COUNTIFS('Faturamento SP3'!$D$2:$D$692,'Infos Relatório'!$B$164,'Faturamento SP3'!$E$2:$E$692,'Infos Relatório'!$B172,'Faturamento SP3'!$Z$2:$Z$692,'Infos Relatório'!BQ$1)</f>
        <v>0</v>
      </c>
      <c r="BR172" s="13">
        <f>SUMIFS('Faturamento SP3'!$G$2:$G$692,'Faturamento SP3'!$D$2:$D$692,'Infos Relatório'!$B$164,'Faturamento SP3'!$E$2:$E$692,'Infos Relatório'!$B172,'Faturamento SP3'!$Z$2:$Z$692,'Infos Relatório'!BQ$1)</f>
        <v>0</v>
      </c>
      <c r="BS172" s="13">
        <f>SUMIFS('Faturamento SP3'!$J$2:$J$692,'Faturamento SP3'!$D$2:$D$692,'Infos Relatório'!$B$164,'Faturamento SP3'!$E$2:$E$692,'Infos Relatório'!$B172,'Faturamento SP3'!$Z$2:$Z$692,'Infos Relatório'!BQ$1)</f>
        <v>0</v>
      </c>
      <c r="BT172" s="14">
        <f>SUMIFS('Faturamento SP3'!$O$2:$O$692,'Faturamento SP3'!$D$2:$D$692,'Infos Relatório'!$B$164,'Faturamento SP3'!$E$2:$E$692,'Infos Relatório'!$B172,'Faturamento SP3'!$Z$2:$Z$692,'Infos Relatório'!BQ$1,'Faturamento SP3'!$T$2:$T$692,"Sim")+SUMIFS('Faturamento SP3'!$P$2:$P$692,'Faturamento SP3'!$D$2:$D$692,'Infos Relatório'!$B$164,'Faturamento SP3'!$E$2:$E$692,'Infos Relatório'!$B172,'Faturamento SP3'!$Z$2:$Z$692,'Infos Relatório'!BQ$1,'Faturamento SP3'!$T$2:$T$692,"Sim")</f>
        <v>0</v>
      </c>
      <c r="BU172" s="27" t="e">
        <f t="shared" si="72"/>
        <v>#DIV/0!</v>
      </c>
      <c r="BV172" s="24">
        <f>SUMIFS('Faturamento SP3'!$H$2:$H$692,'Faturamento SP3'!$D$2:$D$692,'Infos Relatório'!$B$164,'Faturamento SP3'!$E$2:$E$692,'Infos Relatório'!$B172,'Faturamento SP3'!$Z$2:$Z$692,'Infos Relatório'!BQ$1)</f>
        <v>0</v>
      </c>
    </row>
    <row r="173" spans="2:74">
      <c r="B173" s="17" t="s">
        <v>15</v>
      </c>
      <c r="C173" s="23">
        <f>COUNTIFS('Faturamento SP3'!$D$2:$D$692,'Infos Relatório'!$B$164,'Faturamento SP3'!$E$2:$E$692,'Infos Relatório'!$B173,'Faturamento SP3'!$Z$2:$Z$692,'Infos Relatório'!C$1)</f>
        <v>0</v>
      </c>
      <c r="D173" s="13">
        <f>SUMIFS('Faturamento SP3'!$G$2:$G$692,'Faturamento SP3'!$D$2:$D$692,'Infos Relatório'!$B$164,'Faturamento SP3'!$E$2:$E$692,'Infos Relatório'!$B173,'Faturamento SP3'!$Z$2:$Z$692,'Infos Relatório'!C$1)</f>
        <v>0</v>
      </c>
      <c r="E173" s="13">
        <f>SUMIFS('Faturamento SP3'!$J$2:$J$692,'Faturamento SP3'!$D$2:$D$692,'Infos Relatório'!$B$164,'Faturamento SP3'!$E$2:$E$692,'Infos Relatório'!$B173,'Faturamento SP3'!$Z$2:$Z$692,'Infos Relatório'!C$1)</f>
        <v>0</v>
      </c>
      <c r="F173" s="14">
        <f>SUMIFS('Faturamento SP3'!$O$2:$O$692,'Faturamento SP3'!$D$2:$D$692,'Infos Relatório'!$B$164,'Faturamento SP3'!$E$2:$E$692,'Infos Relatório'!$B173,'Faturamento SP3'!$Z$2:$Z$692,'Infos Relatório'!C$1,'Faturamento SP3'!$T$2:$T$692,"Sim")+SUMIFS('Faturamento SP3'!$P$2:$P$692,'Faturamento SP3'!$D$2:$D$692,'Infos Relatório'!$B$164,'Faturamento SP3'!$E$2:$E$692,'Infos Relatório'!$B173,'Faturamento SP3'!$Z$2:$Z$692,'Infos Relatório'!C$1,'Faturamento SP3'!$T$2:$T$692,"Sim")</f>
        <v>0</v>
      </c>
      <c r="G173" s="27" t="e">
        <f t="shared" si="61"/>
        <v>#DIV/0!</v>
      </c>
      <c r="H173" s="24">
        <f>SUMIFS('Faturamento SP3'!$H$2:$H$692,'Faturamento SP3'!$D$2:$D$692,'Infos Relatório'!$B$164,'Faturamento SP3'!$E$2:$E$692,'Infos Relatório'!$B173,'Faturamento SP3'!$Z$2:$Z$692,'Infos Relatório'!C$1)</f>
        <v>0</v>
      </c>
      <c r="I173" s="23">
        <f>COUNTIFS('Faturamento SP3'!$D$2:$D$692,'Infos Relatório'!$B$164,'Faturamento SP3'!$E$2:$E$692,'Infos Relatório'!$B173,'Faturamento SP3'!$Z$2:$Z$692,'Infos Relatório'!I$1)</f>
        <v>0</v>
      </c>
      <c r="J173" s="13">
        <f>SUMIFS('Faturamento SP3'!$G$2:$G$692,'Faturamento SP3'!$D$2:$D$692,'Infos Relatório'!$B$164,'Faturamento SP3'!$E$2:$E$692,'Infos Relatório'!$B173,'Faturamento SP3'!$Z$2:$Z$692,'Infos Relatório'!I$1)</f>
        <v>0</v>
      </c>
      <c r="K173" s="13">
        <f>SUMIFS('Faturamento SP3'!$J$2:$J$692,'Faturamento SP3'!$D$2:$D$692,'Infos Relatório'!$B$164,'Faturamento SP3'!$E$2:$E$692,'Infos Relatório'!$B173,'Faturamento SP3'!$Z$2:$Z$692,'Infos Relatório'!I$1)</f>
        <v>0</v>
      </c>
      <c r="L173" s="14">
        <f>SUMIFS('Faturamento SP3'!$O$2:$O$692,'Faturamento SP3'!$D$2:$D$692,'Infos Relatório'!$B$164,'Faturamento SP3'!$E$2:$E$692,'Infos Relatório'!$B173,'Faturamento SP3'!$Z$2:$Z$692,'Infos Relatório'!I$1,'Faturamento SP3'!$T$2:$T$692,"Sim")+SUMIFS('Faturamento SP3'!$P$2:$P$692,'Faturamento SP3'!$D$2:$D$692,'Infos Relatório'!$B$164,'Faturamento SP3'!$E$2:$E$692,'Infos Relatório'!$B173,'Faturamento SP3'!$Z$2:$Z$692,'Infos Relatório'!I$1,'Faturamento SP3'!$T$2:$T$692,"Sim")</f>
        <v>0</v>
      </c>
      <c r="M173" s="27" t="e">
        <f t="shared" si="62"/>
        <v>#DIV/0!</v>
      </c>
      <c r="N173" s="24">
        <f>SUMIFS('Faturamento SP3'!$H$2:$H$692,'Faturamento SP3'!$D$2:$D$692,'Infos Relatório'!$B$164,'Faturamento SP3'!$E$2:$E$692,'Infos Relatório'!$B173,'Faturamento SP3'!$Z$2:$Z$692,'Infos Relatório'!I$1)</f>
        <v>0</v>
      </c>
      <c r="O173" s="23">
        <f>COUNTIFS('Faturamento SP3'!$D$2:$D$692,'Infos Relatório'!$B$164,'Faturamento SP3'!$E$2:$E$692,'Infos Relatório'!$B173,'Faturamento SP3'!$Z$2:$Z$692,'Infos Relatório'!O$1)</f>
        <v>0</v>
      </c>
      <c r="P173" s="13">
        <f>SUMIFS('Faturamento SP3'!$G$2:$G$692,'Faturamento SP3'!$D$2:$D$692,'Infos Relatório'!$B$164,'Faturamento SP3'!$E$2:$E$692,'Infos Relatório'!$B173,'Faturamento SP3'!$Z$2:$Z$692,'Infos Relatório'!O$1)</f>
        <v>0</v>
      </c>
      <c r="Q173" s="13">
        <f>SUMIFS('Faturamento SP3'!$J$2:$J$692,'Faturamento SP3'!$D$2:$D$692,'Infos Relatório'!$B$164,'Faturamento SP3'!$E$2:$E$692,'Infos Relatório'!$B173,'Faturamento SP3'!$Z$2:$Z$692,'Infos Relatório'!O$1)</f>
        <v>0</v>
      </c>
      <c r="R173" s="14">
        <f>SUMIFS('Faturamento SP3'!$O$2:$O$692,'Faturamento SP3'!$D$2:$D$692,'Infos Relatório'!$B$164,'Faturamento SP3'!$E$2:$E$692,'Infos Relatório'!$B173,'Faturamento SP3'!$Z$2:$Z$692,'Infos Relatório'!O$1,'Faturamento SP3'!$T$2:$T$692,"Sim")+SUMIFS('Faturamento SP3'!$P$2:$P$692,'Faturamento SP3'!$D$2:$D$692,'Infos Relatório'!$B$164,'Faturamento SP3'!$E$2:$E$692,'Infos Relatório'!$B173,'Faturamento SP3'!$Z$2:$Z$692,'Infos Relatório'!O$1,'Faturamento SP3'!$T$2:$T$692,"Sim")</f>
        <v>0</v>
      </c>
      <c r="S173" s="27" t="e">
        <f t="shared" si="63"/>
        <v>#DIV/0!</v>
      </c>
      <c r="T173" s="24">
        <f>SUMIFS('Faturamento SP3'!$H$2:$H$692,'Faturamento SP3'!$D$2:$D$692,'Infos Relatório'!$B$164,'Faturamento SP3'!$E$2:$E$692,'Infos Relatório'!$B173,'Faturamento SP3'!$Z$2:$Z$692,'Infos Relatório'!O$1)</f>
        <v>0</v>
      </c>
      <c r="U173" s="23">
        <f>COUNTIFS('Faturamento SP3'!$D$2:$D$692,'Infos Relatório'!$B$164,'Faturamento SP3'!$E$2:$E$692,'Infos Relatório'!$B173,'Faturamento SP3'!$Z$2:$Z$692,'Infos Relatório'!U$1)</f>
        <v>0</v>
      </c>
      <c r="V173" s="13">
        <f>SUMIFS('Faturamento SP3'!$G$2:$G$692,'Faturamento SP3'!$D$2:$D$692,'Infos Relatório'!$B$164,'Faturamento SP3'!$E$2:$E$692,'Infos Relatório'!$B173,'Faturamento SP3'!$Z$2:$Z$692,'Infos Relatório'!U$1)</f>
        <v>0</v>
      </c>
      <c r="W173" s="13">
        <f>SUMIFS('Faturamento SP3'!$J$2:$J$692,'Faturamento SP3'!$D$2:$D$692,'Infos Relatório'!$B$164,'Faturamento SP3'!$E$2:$E$692,'Infos Relatório'!$B173,'Faturamento SP3'!$Z$2:$Z$692,'Infos Relatório'!U$1)</f>
        <v>0</v>
      </c>
      <c r="X173" s="14">
        <f>SUMIFS('Faturamento SP3'!$O$2:$O$692,'Faturamento SP3'!$D$2:$D$692,'Infos Relatório'!$B$164,'Faturamento SP3'!$E$2:$E$692,'Infos Relatório'!$B173,'Faturamento SP3'!$Z$2:$Z$692,'Infos Relatório'!U$1,'Faturamento SP3'!$T$2:$T$692,"Sim")+SUMIFS('Faturamento SP3'!$P$2:$P$692,'Faturamento SP3'!$D$2:$D$692,'Infos Relatório'!$B$164,'Faturamento SP3'!$E$2:$E$692,'Infos Relatório'!$B173,'Faturamento SP3'!$Z$2:$Z$692,'Infos Relatório'!U$1,'Faturamento SP3'!$T$2:$T$692,"Sim")</f>
        <v>0</v>
      </c>
      <c r="Y173" s="27" t="e">
        <f t="shared" si="64"/>
        <v>#DIV/0!</v>
      </c>
      <c r="Z173" s="24">
        <f>SUMIFS('Faturamento SP3'!$H$2:$H$692,'Faturamento SP3'!$D$2:$D$692,'Infos Relatório'!$B$164,'Faturamento SP3'!$E$2:$E$692,'Infos Relatório'!$B173,'Faturamento SP3'!$Z$2:$Z$692,'Infos Relatório'!U$1)</f>
        <v>0</v>
      </c>
      <c r="AA173" s="23">
        <f>COUNTIFS('Faturamento SP3'!$D$2:$D$692,'Infos Relatório'!$B$164,'Faturamento SP3'!$E$2:$E$692,'Infos Relatório'!$B173,'Faturamento SP3'!$Z$2:$Z$692,'Infos Relatório'!AA$1)</f>
        <v>0</v>
      </c>
      <c r="AB173" s="13">
        <f>SUMIFS('Faturamento SP3'!$G$2:$G$692,'Faturamento SP3'!$D$2:$D$692,'Infos Relatório'!$B$164,'Faturamento SP3'!$E$2:$E$692,'Infos Relatório'!$B173,'Faturamento SP3'!$Z$2:$Z$692,'Infos Relatório'!AA$1)</f>
        <v>0</v>
      </c>
      <c r="AC173" s="13">
        <f>SUMIFS('Faturamento SP3'!$J$2:$J$692,'Faturamento SP3'!$D$2:$D$692,'Infos Relatório'!$B$164,'Faturamento SP3'!$E$2:$E$692,'Infos Relatório'!$B173,'Faturamento SP3'!$Z$2:$Z$692,'Infos Relatório'!AA$1)</f>
        <v>0</v>
      </c>
      <c r="AD173" s="14">
        <f>SUMIFS('Faturamento SP3'!$O$2:$O$692,'Faturamento SP3'!$D$2:$D$692,'Infos Relatório'!$B$164,'Faturamento SP3'!$E$2:$E$692,'Infos Relatório'!$B173,'Faturamento SP3'!$Z$2:$Z$692,'Infos Relatório'!AA$1,'Faturamento SP3'!$T$2:$T$692,"Sim")+SUMIFS('Faturamento SP3'!$P$2:$P$692,'Faturamento SP3'!$D$2:$D$692,'Infos Relatório'!$B$164,'Faturamento SP3'!$E$2:$E$692,'Infos Relatório'!$B173,'Faturamento SP3'!$Z$2:$Z$692,'Infos Relatório'!AA$1,'Faturamento SP3'!$T$2:$T$692,"Sim")</f>
        <v>0</v>
      </c>
      <c r="AE173" s="27" t="e">
        <f t="shared" si="65"/>
        <v>#DIV/0!</v>
      </c>
      <c r="AF173" s="24">
        <f>SUMIFS('Faturamento SP3'!$H$2:$H$692,'Faturamento SP3'!$D$2:$D$692,'Infos Relatório'!$B$164,'Faturamento SP3'!$E$2:$E$692,'Infos Relatório'!$B173,'Faturamento SP3'!$Z$2:$Z$692,'Infos Relatório'!AA$1)</f>
        <v>0</v>
      </c>
      <c r="AG173" s="23">
        <f>COUNTIFS('Faturamento SP3'!$D$2:$D$692,'Infos Relatório'!$B$164,'Faturamento SP3'!$E$2:$E$692,'Infos Relatório'!$B173,'Faturamento SP3'!$Z$2:$Z$692,'Infos Relatório'!AG$1)</f>
        <v>0</v>
      </c>
      <c r="AH173" s="13">
        <f>SUMIFS('Faturamento SP3'!$G$2:$G$692,'Faturamento SP3'!$D$2:$D$692,'Infos Relatório'!$B$164,'Faturamento SP3'!$E$2:$E$692,'Infos Relatório'!$B173,'Faturamento SP3'!$Z$2:$Z$692,'Infos Relatório'!AG$1)</f>
        <v>0</v>
      </c>
      <c r="AI173" s="13">
        <f>SUMIFS('Faturamento SP3'!$J$2:$J$692,'Faturamento SP3'!$D$2:$D$692,'Infos Relatório'!$B$164,'Faturamento SP3'!$E$2:$E$692,'Infos Relatório'!$B173,'Faturamento SP3'!$Z$2:$Z$692,'Infos Relatório'!AG$1)</f>
        <v>0</v>
      </c>
      <c r="AJ173" s="14">
        <f>SUMIFS('Faturamento SP3'!$O$2:$O$692,'Faturamento SP3'!$D$2:$D$692,'Infos Relatório'!$B$164,'Faturamento SP3'!$E$2:$E$692,'Infos Relatório'!$B173,'Faturamento SP3'!$Z$2:$Z$692,'Infos Relatório'!AG$1,'Faturamento SP3'!$T$2:$T$692,"Sim")+SUMIFS('Faturamento SP3'!$P$2:$P$692,'Faturamento SP3'!$D$2:$D$692,'Infos Relatório'!$B$164,'Faturamento SP3'!$E$2:$E$692,'Infos Relatório'!$B173,'Faturamento SP3'!$Z$2:$Z$692,'Infos Relatório'!AG$1,'Faturamento SP3'!$T$2:$T$692,"Sim")</f>
        <v>0</v>
      </c>
      <c r="AK173" s="27" t="e">
        <f t="shared" si="66"/>
        <v>#DIV/0!</v>
      </c>
      <c r="AL173" s="24">
        <f>SUMIFS('Faturamento SP3'!$H$2:$H$692,'Faturamento SP3'!$D$2:$D$692,'Infos Relatório'!$B$164,'Faturamento SP3'!$E$2:$E$692,'Infos Relatório'!$B173,'Faturamento SP3'!$Z$2:$Z$692,'Infos Relatório'!AG$1)</f>
        <v>0</v>
      </c>
      <c r="AM173" s="23">
        <f>COUNTIFS('Faturamento SP3'!$D$2:$D$692,'Infos Relatório'!$B$164,'Faturamento SP3'!$E$2:$E$692,'Infos Relatório'!$B173,'Faturamento SP3'!$Z$2:$Z$692,'Infos Relatório'!AM$1)</f>
        <v>0</v>
      </c>
      <c r="AN173" s="13">
        <f>SUMIFS('Faturamento SP3'!$G$2:$G$692,'Faturamento SP3'!$D$2:$D$692,'Infos Relatório'!$B$164,'Faturamento SP3'!$E$2:$E$692,'Infos Relatório'!$B173,'Faturamento SP3'!$Z$2:$Z$692,'Infos Relatório'!AM$1)</f>
        <v>0</v>
      </c>
      <c r="AO173" s="13">
        <f>SUMIFS('Faturamento SP3'!$J$2:$J$692,'Faturamento SP3'!$D$2:$D$692,'Infos Relatório'!$B$164,'Faturamento SP3'!$E$2:$E$692,'Infos Relatório'!$B173,'Faturamento SP3'!$Z$2:$Z$692,'Infos Relatório'!AM$1)</f>
        <v>0</v>
      </c>
      <c r="AP173" s="14">
        <f>SUMIFS('Faturamento SP3'!$O$2:$O$692,'Faturamento SP3'!$D$2:$D$692,'Infos Relatório'!$B$164,'Faturamento SP3'!$E$2:$E$692,'Infos Relatório'!$B173,'Faturamento SP3'!$Z$2:$Z$692,'Infos Relatório'!AM$1,'Faturamento SP3'!$T$2:$T$692,"Sim")+SUMIFS('Faturamento SP3'!$P$2:$P$692,'Faturamento SP3'!$D$2:$D$692,'Infos Relatório'!$B$164,'Faturamento SP3'!$E$2:$E$692,'Infos Relatório'!$B173,'Faturamento SP3'!$Z$2:$Z$692,'Infos Relatório'!AM$1,'Faturamento SP3'!$T$2:$T$692,"Sim")</f>
        <v>0</v>
      </c>
      <c r="AQ173" s="27" t="e">
        <f t="shared" si="67"/>
        <v>#DIV/0!</v>
      </c>
      <c r="AR173" s="24">
        <f>SUMIFS('Faturamento SP3'!$H$2:$H$692,'Faturamento SP3'!$D$2:$D$692,'Infos Relatório'!$B$164,'Faturamento SP3'!$E$2:$E$692,'Infos Relatório'!$B173,'Faturamento SP3'!$Z$2:$Z$692,'Infos Relatório'!AM$1)</f>
        <v>0</v>
      </c>
      <c r="AS173" s="23">
        <f>COUNTIFS('Faturamento SP3'!$D$2:$D$692,'Infos Relatório'!$B$164,'Faturamento SP3'!$E$2:$E$692,'Infos Relatório'!$B173,'Faturamento SP3'!$Z$2:$Z$692,'Infos Relatório'!AS$1)</f>
        <v>0</v>
      </c>
      <c r="AT173" s="13">
        <f>SUMIFS('Faturamento SP3'!$G$2:$G$692,'Faturamento SP3'!$D$2:$D$692,'Infos Relatório'!$B$164,'Faturamento SP3'!$E$2:$E$692,'Infos Relatório'!$B173,'Faturamento SP3'!$Z$2:$Z$692,'Infos Relatório'!AS$1)</f>
        <v>0</v>
      </c>
      <c r="AU173" s="13">
        <f>SUMIFS('Faturamento SP3'!$J$2:$J$692,'Faturamento SP3'!$D$2:$D$692,'Infos Relatório'!$B$164,'Faturamento SP3'!$E$2:$E$692,'Infos Relatório'!$B173,'Faturamento SP3'!$Z$2:$Z$692,'Infos Relatório'!AS$1)</f>
        <v>0</v>
      </c>
      <c r="AV173" s="14">
        <f>SUMIFS('Faturamento SP3'!$O$2:$O$692,'Faturamento SP3'!$D$2:$D$692,'Infos Relatório'!$B$164,'Faturamento SP3'!$E$2:$E$692,'Infos Relatório'!$B173,'Faturamento SP3'!$Z$2:$Z$692,'Infos Relatório'!AS$1,'Faturamento SP3'!$T$2:$T$692,"Sim")+SUMIFS('Faturamento SP3'!$P$2:$P$692,'Faturamento SP3'!$D$2:$D$692,'Infos Relatório'!$B$164,'Faturamento SP3'!$E$2:$E$692,'Infos Relatório'!$B173,'Faturamento SP3'!$Z$2:$Z$692,'Infos Relatório'!AS$1,'Faturamento SP3'!$T$2:$T$692,"Sim")</f>
        <v>0</v>
      </c>
      <c r="AW173" s="27" t="e">
        <f t="shared" si="68"/>
        <v>#DIV/0!</v>
      </c>
      <c r="AX173" s="24">
        <f>SUMIFS('Faturamento SP3'!$H$2:$H$692,'Faturamento SP3'!$D$2:$D$692,'Infos Relatório'!$B$164,'Faturamento SP3'!$E$2:$E$692,'Infos Relatório'!$B173,'Faturamento SP3'!$Z$2:$Z$692,'Infos Relatório'!AS$1)</f>
        <v>0</v>
      </c>
      <c r="AY173" s="23">
        <f>COUNTIFS('Faturamento SP3'!$D$2:$D$692,'Infos Relatório'!$B$164,'Faturamento SP3'!$E$2:$E$692,'Infos Relatório'!$B173,'Faturamento SP3'!$Z$2:$Z$692,'Infos Relatório'!AY$1)</f>
        <v>0</v>
      </c>
      <c r="AZ173" s="13">
        <f>SUMIFS('Faturamento SP3'!$G$2:$G$692,'Faturamento SP3'!$D$2:$D$692,'Infos Relatório'!$B$164,'Faturamento SP3'!$E$2:$E$692,'Infos Relatório'!$B173,'Faturamento SP3'!$Z$2:$Z$692,'Infos Relatório'!AY$1)</f>
        <v>0</v>
      </c>
      <c r="BA173" s="13">
        <f>SUMIFS('Faturamento SP3'!$J$2:$J$692,'Faturamento SP3'!$D$2:$D$692,'Infos Relatório'!$B$164,'Faturamento SP3'!$E$2:$E$692,'Infos Relatório'!$B173,'Faturamento SP3'!$Z$2:$Z$692,'Infos Relatório'!AY$1)</f>
        <v>0</v>
      </c>
      <c r="BB173" s="14">
        <f>SUMIFS('Faturamento SP3'!$O$2:$O$692,'Faturamento SP3'!$D$2:$D$692,'Infos Relatório'!$B$164,'Faturamento SP3'!$E$2:$E$692,'Infos Relatório'!$B173,'Faturamento SP3'!$Z$2:$Z$692,'Infos Relatório'!AY$1,'Faturamento SP3'!$T$2:$T$692,"Sim")+SUMIFS('Faturamento SP3'!$P$2:$P$692,'Faturamento SP3'!$D$2:$D$692,'Infos Relatório'!$B$164,'Faturamento SP3'!$E$2:$E$692,'Infos Relatório'!$B173,'Faturamento SP3'!$Z$2:$Z$692,'Infos Relatório'!AY$1,'Faturamento SP3'!$T$2:$T$692,"Sim")</f>
        <v>0</v>
      </c>
      <c r="BC173" s="27" t="e">
        <f t="shared" si="69"/>
        <v>#DIV/0!</v>
      </c>
      <c r="BD173" s="24">
        <f>SUMIFS('Faturamento SP3'!$H$2:$H$692,'Faturamento SP3'!$D$2:$D$692,'Infos Relatório'!$B$164,'Faturamento SP3'!$E$2:$E$692,'Infos Relatório'!$B173,'Faturamento SP3'!$Z$2:$Z$692,'Infos Relatório'!AY$1)</f>
        <v>0</v>
      </c>
      <c r="BE173" s="23">
        <f>COUNTIFS('Faturamento SP3'!$D$2:$D$692,'Infos Relatório'!$B$164,'Faturamento SP3'!$E$2:$E$692,'Infos Relatório'!$B173,'Faturamento SP3'!$Z$2:$Z$692,'Infos Relatório'!BE$1)</f>
        <v>0</v>
      </c>
      <c r="BF173" s="13">
        <f>SUMIFS('Faturamento SP3'!$G$2:$G$692,'Faturamento SP3'!$D$2:$D$692,'Infos Relatório'!$B$164,'Faturamento SP3'!$E$2:$E$692,'Infos Relatório'!$B173,'Faturamento SP3'!$Z$2:$Z$692,'Infos Relatório'!BE$1)</f>
        <v>0</v>
      </c>
      <c r="BG173" s="13">
        <f>SUMIFS('Faturamento SP3'!$J$2:$J$692,'Faturamento SP3'!$D$2:$D$692,'Infos Relatório'!$B$164,'Faturamento SP3'!$E$2:$E$692,'Infos Relatório'!$B173,'Faturamento SP3'!$Z$2:$Z$692,'Infos Relatório'!BE$1)</f>
        <v>0</v>
      </c>
      <c r="BH173" s="14">
        <f>SUMIFS('Faturamento SP3'!$O$2:$O$692,'Faturamento SP3'!$D$2:$D$692,'Infos Relatório'!$B$164,'Faturamento SP3'!$E$2:$E$692,'Infos Relatório'!$B173,'Faturamento SP3'!$Z$2:$Z$692,'Infos Relatório'!BE$1,'Faturamento SP3'!$T$2:$T$692,"Sim")+SUMIFS('Faturamento SP3'!$P$2:$P$692,'Faturamento SP3'!$D$2:$D$692,'Infos Relatório'!$B$164,'Faturamento SP3'!$E$2:$E$692,'Infos Relatório'!$B173,'Faturamento SP3'!$Z$2:$Z$692,'Infos Relatório'!BE$1,'Faturamento SP3'!$T$2:$T$692,"Sim")</f>
        <v>0</v>
      </c>
      <c r="BI173" s="27" t="e">
        <f t="shared" si="70"/>
        <v>#DIV/0!</v>
      </c>
      <c r="BJ173" s="24">
        <f>SUMIFS('Faturamento SP3'!$H$2:$H$692,'Faturamento SP3'!$D$2:$D$692,'Infos Relatório'!$B$164,'Faturamento SP3'!$E$2:$E$692,'Infos Relatório'!$B173,'Faturamento SP3'!$Z$2:$Z$692,'Infos Relatório'!BE$1)</f>
        <v>0</v>
      </c>
      <c r="BK173" s="23">
        <f>COUNTIFS('Faturamento SP3'!$D$2:$D$692,'Infos Relatório'!$B$164,'Faturamento SP3'!$E$2:$E$692,'Infos Relatório'!$B173,'Faturamento SP3'!$Z$2:$Z$692,'Infos Relatório'!BK$1)</f>
        <v>0</v>
      </c>
      <c r="BL173" s="13">
        <f>SUMIFS('Faturamento SP3'!$G$2:$G$692,'Faturamento SP3'!$D$2:$D$692,'Infos Relatório'!$B$164,'Faturamento SP3'!$E$2:$E$692,'Infos Relatório'!$B173,'Faturamento SP3'!$Z$2:$Z$692,'Infos Relatório'!BK$1)</f>
        <v>0</v>
      </c>
      <c r="BM173" s="13">
        <f>SUMIFS('Faturamento SP3'!$J$2:$J$692,'Faturamento SP3'!$D$2:$D$692,'Infos Relatório'!$B$164,'Faturamento SP3'!$E$2:$E$692,'Infos Relatório'!$B173,'Faturamento SP3'!$Z$2:$Z$692,'Infos Relatório'!BK$1)</f>
        <v>0</v>
      </c>
      <c r="BN173" s="14">
        <f>SUMIFS('Faturamento SP3'!$O$2:$O$692,'Faturamento SP3'!$D$2:$D$692,'Infos Relatório'!$B$164,'Faturamento SP3'!$E$2:$E$692,'Infos Relatório'!$B173,'Faturamento SP3'!$Z$2:$Z$692,'Infos Relatório'!BK$1,'Faturamento SP3'!$T$2:$T$692,"Sim")+SUMIFS('Faturamento SP3'!$P$2:$P$692,'Faturamento SP3'!$D$2:$D$692,'Infos Relatório'!$B$164,'Faturamento SP3'!$E$2:$E$692,'Infos Relatório'!$B173,'Faturamento SP3'!$Z$2:$Z$692,'Infos Relatório'!BK$1,'Faturamento SP3'!$T$2:$T$692,"Sim")</f>
        <v>0</v>
      </c>
      <c r="BO173" s="27" t="e">
        <f t="shared" si="71"/>
        <v>#DIV/0!</v>
      </c>
      <c r="BP173" s="24">
        <f>SUMIFS('Faturamento SP3'!$H$2:$H$692,'Faturamento SP3'!$D$2:$D$692,'Infos Relatório'!$B$164,'Faturamento SP3'!$E$2:$E$692,'Infos Relatório'!$B173,'Faturamento SP3'!$Z$2:$Z$692,'Infos Relatório'!BK$1)</f>
        <v>0</v>
      </c>
      <c r="BQ173" s="23">
        <f>COUNTIFS('Faturamento SP3'!$D$2:$D$692,'Infos Relatório'!$B$164,'Faturamento SP3'!$E$2:$E$692,'Infos Relatório'!$B173,'Faturamento SP3'!$Z$2:$Z$692,'Infos Relatório'!BQ$1)</f>
        <v>0</v>
      </c>
      <c r="BR173" s="13">
        <f>SUMIFS('Faturamento SP3'!$G$2:$G$692,'Faturamento SP3'!$D$2:$D$692,'Infos Relatório'!$B$164,'Faturamento SP3'!$E$2:$E$692,'Infos Relatório'!$B173,'Faturamento SP3'!$Z$2:$Z$692,'Infos Relatório'!BQ$1)</f>
        <v>0</v>
      </c>
      <c r="BS173" s="13">
        <f>SUMIFS('Faturamento SP3'!$J$2:$J$692,'Faturamento SP3'!$D$2:$D$692,'Infos Relatório'!$B$164,'Faturamento SP3'!$E$2:$E$692,'Infos Relatório'!$B173,'Faturamento SP3'!$Z$2:$Z$692,'Infos Relatório'!BQ$1)</f>
        <v>0</v>
      </c>
      <c r="BT173" s="14">
        <f>SUMIFS('Faturamento SP3'!$O$2:$O$692,'Faturamento SP3'!$D$2:$D$692,'Infos Relatório'!$B$164,'Faturamento SP3'!$E$2:$E$692,'Infos Relatório'!$B173,'Faturamento SP3'!$Z$2:$Z$692,'Infos Relatório'!BQ$1,'Faturamento SP3'!$T$2:$T$692,"Sim")+SUMIFS('Faturamento SP3'!$P$2:$P$692,'Faturamento SP3'!$D$2:$D$692,'Infos Relatório'!$B$164,'Faturamento SP3'!$E$2:$E$692,'Infos Relatório'!$B173,'Faturamento SP3'!$Z$2:$Z$692,'Infos Relatório'!BQ$1,'Faturamento SP3'!$T$2:$T$692,"Sim")</f>
        <v>0</v>
      </c>
      <c r="BU173" s="27" t="e">
        <f t="shared" si="72"/>
        <v>#DIV/0!</v>
      </c>
      <c r="BV173" s="24">
        <f>SUMIFS('Faturamento SP3'!$H$2:$H$692,'Faturamento SP3'!$D$2:$D$692,'Infos Relatório'!$B$164,'Faturamento SP3'!$E$2:$E$692,'Infos Relatório'!$B173,'Faturamento SP3'!$Z$2:$Z$692,'Infos Relatório'!BQ$1)</f>
        <v>0</v>
      </c>
    </row>
    <row r="174" spans="2:74">
      <c r="B174" s="17" t="s">
        <v>16</v>
      </c>
      <c r="C174" s="23">
        <f>COUNTIFS('Faturamento SP3'!$D$2:$D$692,'Infos Relatório'!$B$164,'Faturamento SP3'!$E$2:$E$692,'Infos Relatório'!$B174,'Faturamento SP3'!$Z$2:$Z$692,'Infos Relatório'!C$1)</f>
        <v>0</v>
      </c>
      <c r="D174" s="13">
        <f>SUMIFS('Faturamento SP3'!$G$2:$G$692,'Faturamento SP3'!$D$2:$D$692,'Infos Relatório'!$B$164,'Faturamento SP3'!$E$2:$E$692,'Infos Relatório'!$B174,'Faturamento SP3'!$Z$2:$Z$692,'Infos Relatório'!C$1)</f>
        <v>0</v>
      </c>
      <c r="E174" s="13">
        <f>SUMIFS('Faturamento SP3'!$J$2:$J$692,'Faturamento SP3'!$D$2:$D$692,'Infos Relatório'!$B$164,'Faturamento SP3'!$E$2:$E$692,'Infos Relatório'!$B174,'Faturamento SP3'!$Z$2:$Z$692,'Infos Relatório'!C$1)</f>
        <v>0</v>
      </c>
      <c r="F174" s="14">
        <f>SUMIFS('Faturamento SP3'!$O$2:$O$692,'Faturamento SP3'!$D$2:$D$692,'Infos Relatório'!$B$164,'Faturamento SP3'!$E$2:$E$692,'Infos Relatório'!$B174,'Faturamento SP3'!$Z$2:$Z$692,'Infos Relatório'!C$1,'Faturamento SP3'!$T$2:$T$692,"Sim")+SUMIFS('Faturamento SP3'!$P$2:$P$692,'Faturamento SP3'!$D$2:$D$692,'Infos Relatório'!$B$164,'Faturamento SP3'!$E$2:$E$692,'Infos Relatório'!$B174,'Faturamento SP3'!$Z$2:$Z$692,'Infos Relatório'!C$1,'Faturamento SP3'!$T$2:$T$692,"Sim")</f>
        <v>0</v>
      </c>
      <c r="G174" s="27" t="e">
        <f t="shared" si="61"/>
        <v>#DIV/0!</v>
      </c>
      <c r="H174" s="24">
        <f>SUMIFS('Faturamento SP3'!$H$2:$H$692,'Faturamento SP3'!$D$2:$D$692,'Infos Relatório'!$B$164,'Faturamento SP3'!$E$2:$E$692,'Infos Relatório'!$B174,'Faturamento SP3'!$Z$2:$Z$692,'Infos Relatório'!C$1)</f>
        <v>0</v>
      </c>
      <c r="I174" s="23">
        <f>COUNTIFS('Faturamento SP3'!$D$2:$D$692,'Infos Relatório'!$B$164,'Faturamento SP3'!$E$2:$E$692,'Infos Relatório'!$B174,'Faturamento SP3'!$Z$2:$Z$692,'Infos Relatório'!I$1)</f>
        <v>0</v>
      </c>
      <c r="J174" s="13">
        <f>SUMIFS('Faturamento SP3'!$G$2:$G$692,'Faturamento SP3'!$D$2:$D$692,'Infos Relatório'!$B$164,'Faturamento SP3'!$E$2:$E$692,'Infos Relatório'!$B174,'Faturamento SP3'!$Z$2:$Z$692,'Infos Relatório'!I$1)</f>
        <v>0</v>
      </c>
      <c r="K174" s="13">
        <f>SUMIFS('Faturamento SP3'!$J$2:$J$692,'Faturamento SP3'!$D$2:$D$692,'Infos Relatório'!$B$164,'Faturamento SP3'!$E$2:$E$692,'Infos Relatório'!$B174,'Faturamento SP3'!$Z$2:$Z$692,'Infos Relatório'!I$1)</f>
        <v>0</v>
      </c>
      <c r="L174" s="14">
        <f>SUMIFS('Faturamento SP3'!$O$2:$O$692,'Faturamento SP3'!$D$2:$D$692,'Infos Relatório'!$B$164,'Faturamento SP3'!$E$2:$E$692,'Infos Relatório'!$B174,'Faturamento SP3'!$Z$2:$Z$692,'Infos Relatório'!I$1,'Faturamento SP3'!$T$2:$T$692,"Sim")+SUMIFS('Faturamento SP3'!$P$2:$P$692,'Faturamento SP3'!$D$2:$D$692,'Infos Relatório'!$B$164,'Faturamento SP3'!$E$2:$E$692,'Infos Relatório'!$B174,'Faturamento SP3'!$Z$2:$Z$692,'Infos Relatório'!I$1,'Faturamento SP3'!$T$2:$T$692,"Sim")</f>
        <v>0</v>
      </c>
      <c r="M174" s="27" t="e">
        <f t="shared" si="62"/>
        <v>#DIV/0!</v>
      </c>
      <c r="N174" s="24">
        <f>SUMIFS('Faturamento SP3'!$H$2:$H$692,'Faturamento SP3'!$D$2:$D$692,'Infos Relatório'!$B$164,'Faturamento SP3'!$E$2:$E$692,'Infos Relatório'!$B174,'Faturamento SP3'!$Z$2:$Z$692,'Infos Relatório'!I$1)</f>
        <v>0</v>
      </c>
      <c r="O174" s="23">
        <f>COUNTIFS('Faturamento SP3'!$D$2:$D$692,'Infos Relatório'!$B$164,'Faturamento SP3'!$E$2:$E$692,'Infos Relatório'!$B174,'Faturamento SP3'!$Z$2:$Z$692,'Infos Relatório'!O$1)</f>
        <v>0</v>
      </c>
      <c r="P174" s="13">
        <f>SUMIFS('Faturamento SP3'!$G$2:$G$692,'Faturamento SP3'!$D$2:$D$692,'Infos Relatório'!$B$164,'Faturamento SP3'!$E$2:$E$692,'Infos Relatório'!$B174,'Faturamento SP3'!$Z$2:$Z$692,'Infos Relatório'!O$1)</f>
        <v>0</v>
      </c>
      <c r="Q174" s="13">
        <f>SUMIFS('Faturamento SP3'!$J$2:$J$692,'Faturamento SP3'!$D$2:$D$692,'Infos Relatório'!$B$164,'Faturamento SP3'!$E$2:$E$692,'Infos Relatório'!$B174,'Faturamento SP3'!$Z$2:$Z$692,'Infos Relatório'!O$1)</f>
        <v>0</v>
      </c>
      <c r="R174" s="14">
        <f>SUMIFS('Faturamento SP3'!$O$2:$O$692,'Faturamento SP3'!$D$2:$D$692,'Infos Relatório'!$B$164,'Faturamento SP3'!$E$2:$E$692,'Infos Relatório'!$B174,'Faturamento SP3'!$Z$2:$Z$692,'Infos Relatório'!O$1,'Faturamento SP3'!$T$2:$T$692,"Sim")+SUMIFS('Faturamento SP3'!$P$2:$P$692,'Faturamento SP3'!$D$2:$D$692,'Infos Relatório'!$B$164,'Faturamento SP3'!$E$2:$E$692,'Infos Relatório'!$B174,'Faturamento SP3'!$Z$2:$Z$692,'Infos Relatório'!O$1,'Faturamento SP3'!$T$2:$T$692,"Sim")</f>
        <v>0</v>
      </c>
      <c r="S174" s="27" t="e">
        <f t="shared" si="63"/>
        <v>#DIV/0!</v>
      </c>
      <c r="T174" s="24">
        <f>SUMIFS('Faturamento SP3'!$H$2:$H$692,'Faturamento SP3'!$D$2:$D$692,'Infos Relatório'!$B$164,'Faturamento SP3'!$E$2:$E$692,'Infos Relatório'!$B174,'Faturamento SP3'!$Z$2:$Z$692,'Infos Relatório'!O$1)</f>
        <v>0</v>
      </c>
      <c r="U174" s="23">
        <f>COUNTIFS('Faturamento SP3'!$D$2:$D$692,'Infos Relatório'!$B$164,'Faturamento SP3'!$E$2:$E$692,'Infos Relatório'!$B174,'Faturamento SP3'!$Z$2:$Z$692,'Infos Relatório'!U$1)</f>
        <v>0</v>
      </c>
      <c r="V174" s="13">
        <f>SUMIFS('Faturamento SP3'!$G$2:$G$692,'Faturamento SP3'!$D$2:$D$692,'Infos Relatório'!$B$164,'Faturamento SP3'!$E$2:$E$692,'Infos Relatório'!$B174,'Faturamento SP3'!$Z$2:$Z$692,'Infos Relatório'!U$1)</f>
        <v>0</v>
      </c>
      <c r="W174" s="13">
        <f>SUMIFS('Faturamento SP3'!$J$2:$J$692,'Faturamento SP3'!$D$2:$D$692,'Infos Relatório'!$B$164,'Faturamento SP3'!$E$2:$E$692,'Infos Relatório'!$B174,'Faturamento SP3'!$Z$2:$Z$692,'Infos Relatório'!U$1)</f>
        <v>0</v>
      </c>
      <c r="X174" s="14">
        <f>SUMIFS('Faturamento SP3'!$O$2:$O$692,'Faturamento SP3'!$D$2:$D$692,'Infos Relatório'!$B$164,'Faturamento SP3'!$E$2:$E$692,'Infos Relatório'!$B174,'Faturamento SP3'!$Z$2:$Z$692,'Infos Relatório'!U$1,'Faturamento SP3'!$T$2:$T$692,"Sim")+SUMIFS('Faturamento SP3'!$P$2:$P$692,'Faturamento SP3'!$D$2:$D$692,'Infos Relatório'!$B$164,'Faturamento SP3'!$E$2:$E$692,'Infos Relatório'!$B174,'Faturamento SP3'!$Z$2:$Z$692,'Infos Relatório'!U$1,'Faturamento SP3'!$T$2:$T$692,"Sim")</f>
        <v>0</v>
      </c>
      <c r="Y174" s="27" t="e">
        <f t="shared" si="64"/>
        <v>#DIV/0!</v>
      </c>
      <c r="Z174" s="24">
        <f>SUMIFS('Faturamento SP3'!$H$2:$H$692,'Faturamento SP3'!$D$2:$D$692,'Infos Relatório'!$B$164,'Faturamento SP3'!$E$2:$E$692,'Infos Relatório'!$B174,'Faturamento SP3'!$Z$2:$Z$692,'Infos Relatório'!U$1)</f>
        <v>0</v>
      </c>
      <c r="AA174" s="23">
        <f>COUNTIFS('Faturamento SP3'!$D$2:$D$692,'Infos Relatório'!$B$164,'Faturamento SP3'!$E$2:$E$692,'Infos Relatório'!$B174,'Faturamento SP3'!$Z$2:$Z$692,'Infos Relatório'!AA$1)</f>
        <v>0</v>
      </c>
      <c r="AB174" s="13">
        <f>SUMIFS('Faturamento SP3'!$G$2:$G$692,'Faturamento SP3'!$D$2:$D$692,'Infos Relatório'!$B$164,'Faturamento SP3'!$E$2:$E$692,'Infos Relatório'!$B174,'Faturamento SP3'!$Z$2:$Z$692,'Infos Relatório'!AA$1)</f>
        <v>0</v>
      </c>
      <c r="AC174" s="13">
        <f>SUMIFS('Faturamento SP3'!$J$2:$J$692,'Faturamento SP3'!$D$2:$D$692,'Infos Relatório'!$B$164,'Faturamento SP3'!$E$2:$E$692,'Infos Relatório'!$B174,'Faturamento SP3'!$Z$2:$Z$692,'Infos Relatório'!AA$1)</f>
        <v>0</v>
      </c>
      <c r="AD174" s="14">
        <f>SUMIFS('Faturamento SP3'!$O$2:$O$692,'Faturamento SP3'!$D$2:$D$692,'Infos Relatório'!$B$164,'Faturamento SP3'!$E$2:$E$692,'Infos Relatório'!$B174,'Faturamento SP3'!$Z$2:$Z$692,'Infos Relatório'!AA$1,'Faturamento SP3'!$T$2:$T$692,"Sim")+SUMIFS('Faturamento SP3'!$P$2:$P$692,'Faturamento SP3'!$D$2:$D$692,'Infos Relatório'!$B$164,'Faturamento SP3'!$E$2:$E$692,'Infos Relatório'!$B174,'Faturamento SP3'!$Z$2:$Z$692,'Infos Relatório'!AA$1,'Faturamento SP3'!$T$2:$T$692,"Sim")</f>
        <v>0</v>
      </c>
      <c r="AE174" s="27" t="e">
        <f t="shared" si="65"/>
        <v>#DIV/0!</v>
      </c>
      <c r="AF174" s="24">
        <f>SUMIFS('Faturamento SP3'!$H$2:$H$692,'Faturamento SP3'!$D$2:$D$692,'Infos Relatório'!$B$164,'Faturamento SP3'!$E$2:$E$692,'Infos Relatório'!$B174,'Faturamento SP3'!$Z$2:$Z$692,'Infos Relatório'!AA$1)</f>
        <v>0</v>
      </c>
      <c r="AG174" s="23">
        <f>COUNTIFS('Faturamento SP3'!$D$2:$D$692,'Infos Relatório'!$B$164,'Faturamento SP3'!$E$2:$E$692,'Infos Relatório'!$B174,'Faturamento SP3'!$Z$2:$Z$692,'Infos Relatório'!AG$1)</f>
        <v>0</v>
      </c>
      <c r="AH174" s="13">
        <f>SUMIFS('Faturamento SP3'!$G$2:$G$692,'Faturamento SP3'!$D$2:$D$692,'Infos Relatório'!$B$164,'Faturamento SP3'!$E$2:$E$692,'Infos Relatório'!$B174,'Faturamento SP3'!$Z$2:$Z$692,'Infos Relatório'!AG$1)</f>
        <v>0</v>
      </c>
      <c r="AI174" s="13">
        <f>SUMIFS('Faturamento SP3'!$J$2:$J$692,'Faturamento SP3'!$D$2:$D$692,'Infos Relatório'!$B$164,'Faturamento SP3'!$E$2:$E$692,'Infos Relatório'!$B174,'Faturamento SP3'!$Z$2:$Z$692,'Infos Relatório'!AG$1)</f>
        <v>0</v>
      </c>
      <c r="AJ174" s="14">
        <f>SUMIFS('Faturamento SP3'!$O$2:$O$692,'Faturamento SP3'!$D$2:$D$692,'Infos Relatório'!$B$164,'Faturamento SP3'!$E$2:$E$692,'Infos Relatório'!$B174,'Faturamento SP3'!$Z$2:$Z$692,'Infos Relatório'!AG$1,'Faturamento SP3'!$T$2:$T$692,"Sim")+SUMIFS('Faturamento SP3'!$P$2:$P$692,'Faturamento SP3'!$D$2:$D$692,'Infos Relatório'!$B$164,'Faturamento SP3'!$E$2:$E$692,'Infos Relatório'!$B174,'Faturamento SP3'!$Z$2:$Z$692,'Infos Relatório'!AG$1,'Faturamento SP3'!$T$2:$T$692,"Sim")</f>
        <v>0</v>
      </c>
      <c r="AK174" s="27" t="e">
        <f t="shared" si="66"/>
        <v>#DIV/0!</v>
      </c>
      <c r="AL174" s="24">
        <f>SUMIFS('Faturamento SP3'!$H$2:$H$692,'Faturamento SP3'!$D$2:$D$692,'Infos Relatório'!$B$164,'Faturamento SP3'!$E$2:$E$692,'Infos Relatório'!$B174,'Faturamento SP3'!$Z$2:$Z$692,'Infos Relatório'!AG$1)</f>
        <v>0</v>
      </c>
      <c r="AM174" s="23">
        <f>COUNTIFS('Faturamento SP3'!$D$2:$D$692,'Infos Relatório'!$B$164,'Faturamento SP3'!$E$2:$E$692,'Infos Relatório'!$B174,'Faturamento SP3'!$Z$2:$Z$692,'Infos Relatório'!AM$1)</f>
        <v>0</v>
      </c>
      <c r="AN174" s="13">
        <f>SUMIFS('Faturamento SP3'!$G$2:$G$692,'Faturamento SP3'!$D$2:$D$692,'Infos Relatório'!$B$164,'Faturamento SP3'!$E$2:$E$692,'Infos Relatório'!$B174,'Faturamento SP3'!$Z$2:$Z$692,'Infos Relatório'!AM$1)</f>
        <v>0</v>
      </c>
      <c r="AO174" s="13">
        <f>SUMIFS('Faturamento SP3'!$J$2:$J$692,'Faturamento SP3'!$D$2:$D$692,'Infos Relatório'!$B$164,'Faturamento SP3'!$E$2:$E$692,'Infos Relatório'!$B174,'Faturamento SP3'!$Z$2:$Z$692,'Infos Relatório'!AM$1)</f>
        <v>0</v>
      </c>
      <c r="AP174" s="14">
        <f>SUMIFS('Faturamento SP3'!$O$2:$O$692,'Faturamento SP3'!$D$2:$D$692,'Infos Relatório'!$B$164,'Faturamento SP3'!$E$2:$E$692,'Infos Relatório'!$B174,'Faturamento SP3'!$Z$2:$Z$692,'Infos Relatório'!AM$1,'Faturamento SP3'!$T$2:$T$692,"Sim")+SUMIFS('Faturamento SP3'!$P$2:$P$692,'Faturamento SP3'!$D$2:$D$692,'Infos Relatório'!$B$164,'Faturamento SP3'!$E$2:$E$692,'Infos Relatório'!$B174,'Faturamento SP3'!$Z$2:$Z$692,'Infos Relatório'!AM$1,'Faturamento SP3'!$T$2:$T$692,"Sim")</f>
        <v>0</v>
      </c>
      <c r="AQ174" s="27" t="e">
        <f t="shared" si="67"/>
        <v>#DIV/0!</v>
      </c>
      <c r="AR174" s="24">
        <f>SUMIFS('Faturamento SP3'!$H$2:$H$692,'Faturamento SP3'!$D$2:$D$692,'Infos Relatório'!$B$164,'Faturamento SP3'!$E$2:$E$692,'Infos Relatório'!$B174,'Faturamento SP3'!$Z$2:$Z$692,'Infos Relatório'!AM$1)</f>
        <v>0</v>
      </c>
      <c r="AS174" s="23">
        <f>COUNTIFS('Faturamento SP3'!$D$2:$D$692,'Infos Relatório'!$B$164,'Faturamento SP3'!$E$2:$E$692,'Infos Relatório'!$B174,'Faturamento SP3'!$Z$2:$Z$692,'Infos Relatório'!AS$1)</f>
        <v>0</v>
      </c>
      <c r="AT174" s="13">
        <f>SUMIFS('Faturamento SP3'!$G$2:$G$692,'Faturamento SP3'!$D$2:$D$692,'Infos Relatório'!$B$164,'Faturamento SP3'!$E$2:$E$692,'Infos Relatório'!$B174,'Faturamento SP3'!$Z$2:$Z$692,'Infos Relatório'!AS$1)</f>
        <v>0</v>
      </c>
      <c r="AU174" s="13">
        <f>SUMIFS('Faturamento SP3'!$J$2:$J$692,'Faturamento SP3'!$D$2:$D$692,'Infos Relatório'!$B$164,'Faturamento SP3'!$E$2:$E$692,'Infos Relatório'!$B174,'Faturamento SP3'!$Z$2:$Z$692,'Infos Relatório'!AS$1)</f>
        <v>0</v>
      </c>
      <c r="AV174" s="14">
        <f>SUMIFS('Faturamento SP3'!$O$2:$O$692,'Faturamento SP3'!$D$2:$D$692,'Infos Relatório'!$B$164,'Faturamento SP3'!$E$2:$E$692,'Infos Relatório'!$B174,'Faturamento SP3'!$Z$2:$Z$692,'Infos Relatório'!AS$1,'Faturamento SP3'!$T$2:$T$692,"Sim")+SUMIFS('Faturamento SP3'!$P$2:$P$692,'Faturamento SP3'!$D$2:$D$692,'Infos Relatório'!$B$164,'Faturamento SP3'!$E$2:$E$692,'Infos Relatório'!$B174,'Faturamento SP3'!$Z$2:$Z$692,'Infos Relatório'!AS$1,'Faturamento SP3'!$T$2:$T$692,"Sim")</f>
        <v>0</v>
      </c>
      <c r="AW174" s="27" t="e">
        <f t="shared" si="68"/>
        <v>#DIV/0!</v>
      </c>
      <c r="AX174" s="24">
        <f>SUMIFS('Faturamento SP3'!$H$2:$H$692,'Faturamento SP3'!$D$2:$D$692,'Infos Relatório'!$B$164,'Faturamento SP3'!$E$2:$E$692,'Infos Relatório'!$B174,'Faturamento SP3'!$Z$2:$Z$692,'Infos Relatório'!AS$1)</f>
        <v>0</v>
      </c>
      <c r="AY174" s="23">
        <f>COUNTIFS('Faturamento SP3'!$D$2:$D$692,'Infos Relatório'!$B$164,'Faturamento SP3'!$E$2:$E$692,'Infos Relatório'!$B174,'Faturamento SP3'!$Z$2:$Z$692,'Infos Relatório'!AY$1)</f>
        <v>0</v>
      </c>
      <c r="AZ174" s="13">
        <f>SUMIFS('Faturamento SP3'!$G$2:$G$692,'Faturamento SP3'!$D$2:$D$692,'Infos Relatório'!$B$164,'Faturamento SP3'!$E$2:$E$692,'Infos Relatório'!$B174,'Faturamento SP3'!$Z$2:$Z$692,'Infos Relatório'!AY$1)</f>
        <v>0</v>
      </c>
      <c r="BA174" s="13">
        <f>SUMIFS('Faturamento SP3'!$J$2:$J$692,'Faturamento SP3'!$D$2:$D$692,'Infos Relatório'!$B$164,'Faturamento SP3'!$E$2:$E$692,'Infos Relatório'!$B174,'Faturamento SP3'!$Z$2:$Z$692,'Infos Relatório'!AY$1)</f>
        <v>0</v>
      </c>
      <c r="BB174" s="14">
        <f>SUMIFS('Faturamento SP3'!$O$2:$O$692,'Faturamento SP3'!$D$2:$D$692,'Infos Relatório'!$B$164,'Faturamento SP3'!$E$2:$E$692,'Infos Relatório'!$B174,'Faturamento SP3'!$Z$2:$Z$692,'Infos Relatório'!AY$1,'Faturamento SP3'!$T$2:$T$692,"Sim")+SUMIFS('Faturamento SP3'!$P$2:$P$692,'Faturamento SP3'!$D$2:$D$692,'Infos Relatório'!$B$164,'Faturamento SP3'!$E$2:$E$692,'Infos Relatório'!$B174,'Faturamento SP3'!$Z$2:$Z$692,'Infos Relatório'!AY$1,'Faturamento SP3'!$T$2:$T$692,"Sim")</f>
        <v>0</v>
      </c>
      <c r="BC174" s="27" t="e">
        <f t="shared" si="69"/>
        <v>#DIV/0!</v>
      </c>
      <c r="BD174" s="24">
        <f>SUMIFS('Faturamento SP3'!$H$2:$H$692,'Faturamento SP3'!$D$2:$D$692,'Infos Relatório'!$B$164,'Faturamento SP3'!$E$2:$E$692,'Infos Relatório'!$B174,'Faturamento SP3'!$Z$2:$Z$692,'Infos Relatório'!AY$1)</f>
        <v>0</v>
      </c>
      <c r="BE174" s="23">
        <f>COUNTIFS('Faturamento SP3'!$D$2:$D$692,'Infos Relatório'!$B$164,'Faturamento SP3'!$E$2:$E$692,'Infos Relatório'!$B174,'Faturamento SP3'!$Z$2:$Z$692,'Infos Relatório'!BE$1)</f>
        <v>0</v>
      </c>
      <c r="BF174" s="13">
        <f>SUMIFS('Faturamento SP3'!$G$2:$G$692,'Faturamento SP3'!$D$2:$D$692,'Infos Relatório'!$B$164,'Faturamento SP3'!$E$2:$E$692,'Infos Relatório'!$B174,'Faturamento SP3'!$Z$2:$Z$692,'Infos Relatório'!BE$1)</f>
        <v>0</v>
      </c>
      <c r="BG174" s="13">
        <f>SUMIFS('Faturamento SP3'!$J$2:$J$692,'Faturamento SP3'!$D$2:$D$692,'Infos Relatório'!$B$164,'Faturamento SP3'!$E$2:$E$692,'Infos Relatório'!$B174,'Faturamento SP3'!$Z$2:$Z$692,'Infos Relatório'!BE$1)</f>
        <v>0</v>
      </c>
      <c r="BH174" s="14">
        <f>SUMIFS('Faturamento SP3'!$O$2:$O$692,'Faturamento SP3'!$D$2:$D$692,'Infos Relatório'!$B$164,'Faturamento SP3'!$E$2:$E$692,'Infos Relatório'!$B174,'Faturamento SP3'!$Z$2:$Z$692,'Infos Relatório'!BE$1,'Faturamento SP3'!$T$2:$T$692,"Sim")+SUMIFS('Faturamento SP3'!$P$2:$P$692,'Faturamento SP3'!$D$2:$D$692,'Infos Relatório'!$B$164,'Faturamento SP3'!$E$2:$E$692,'Infos Relatório'!$B174,'Faturamento SP3'!$Z$2:$Z$692,'Infos Relatório'!BE$1,'Faturamento SP3'!$T$2:$T$692,"Sim")</f>
        <v>0</v>
      </c>
      <c r="BI174" s="27" t="e">
        <f t="shared" si="70"/>
        <v>#DIV/0!</v>
      </c>
      <c r="BJ174" s="24">
        <f>SUMIFS('Faturamento SP3'!$H$2:$H$692,'Faturamento SP3'!$D$2:$D$692,'Infos Relatório'!$B$164,'Faturamento SP3'!$E$2:$E$692,'Infos Relatório'!$B174,'Faturamento SP3'!$Z$2:$Z$692,'Infos Relatório'!BE$1)</f>
        <v>0</v>
      </c>
      <c r="BK174" s="23">
        <f>COUNTIFS('Faturamento SP3'!$D$2:$D$692,'Infos Relatório'!$B$164,'Faturamento SP3'!$E$2:$E$692,'Infos Relatório'!$B174,'Faturamento SP3'!$Z$2:$Z$692,'Infos Relatório'!BK$1)</f>
        <v>0</v>
      </c>
      <c r="BL174" s="13">
        <f>SUMIFS('Faturamento SP3'!$G$2:$G$692,'Faturamento SP3'!$D$2:$D$692,'Infos Relatório'!$B$164,'Faturamento SP3'!$E$2:$E$692,'Infos Relatório'!$B174,'Faturamento SP3'!$Z$2:$Z$692,'Infos Relatório'!BK$1)</f>
        <v>0</v>
      </c>
      <c r="BM174" s="13">
        <f>SUMIFS('Faturamento SP3'!$J$2:$J$692,'Faturamento SP3'!$D$2:$D$692,'Infos Relatório'!$B$164,'Faturamento SP3'!$E$2:$E$692,'Infos Relatório'!$B174,'Faturamento SP3'!$Z$2:$Z$692,'Infos Relatório'!BK$1)</f>
        <v>0</v>
      </c>
      <c r="BN174" s="14">
        <f>SUMIFS('Faturamento SP3'!$O$2:$O$692,'Faturamento SP3'!$D$2:$D$692,'Infos Relatório'!$B$164,'Faturamento SP3'!$E$2:$E$692,'Infos Relatório'!$B174,'Faturamento SP3'!$Z$2:$Z$692,'Infos Relatório'!BK$1,'Faturamento SP3'!$T$2:$T$692,"Sim")+SUMIFS('Faturamento SP3'!$P$2:$P$692,'Faturamento SP3'!$D$2:$D$692,'Infos Relatório'!$B$164,'Faturamento SP3'!$E$2:$E$692,'Infos Relatório'!$B174,'Faturamento SP3'!$Z$2:$Z$692,'Infos Relatório'!BK$1,'Faturamento SP3'!$T$2:$T$692,"Sim")</f>
        <v>0</v>
      </c>
      <c r="BO174" s="27" t="e">
        <f t="shared" si="71"/>
        <v>#DIV/0!</v>
      </c>
      <c r="BP174" s="24">
        <f>SUMIFS('Faturamento SP3'!$H$2:$H$692,'Faturamento SP3'!$D$2:$D$692,'Infos Relatório'!$B$164,'Faturamento SP3'!$E$2:$E$692,'Infos Relatório'!$B174,'Faturamento SP3'!$Z$2:$Z$692,'Infos Relatório'!BK$1)</f>
        <v>0</v>
      </c>
      <c r="BQ174" s="23">
        <f>COUNTIFS('Faturamento SP3'!$D$2:$D$692,'Infos Relatório'!$B$164,'Faturamento SP3'!$E$2:$E$692,'Infos Relatório'!$B174,'Faturamento SP3'!$Z$2:$Z$692,'Infos Relatório'!BQ$1)</f>
        <v>0</v>
      </c>
      <c r="BR174" s="13">
        <f>SUMIFS('Faturamento SP3'!$G$2:$G$692,'Faturamento SP3'!$D$2:$D$692,'Infos Relatório'!$B$164,'Faturamento SP3'!$E$2:$E$692,'Infos Relatório'!$B174,'Faturamento SP3'!$Z$2:$Z$692,'Infos Relatório'!BQ$1)</f>
        <v>0</v>
      </c>
      <c r="BS174" s="13">
        <f>SUMIFS('Faturamento SP3'!$J$2:$J$692,'Faturamento SP3'!$D$2:$D$692,'Infos Relatório'!$B$164,'Faturamento SP3'!$E$2:$E$692,'Infos Relatório'!$B174,'Faturamento SP3'!$Z$2:$Z$692,'Infos Relatório'!BQ$1)</f>
        <v>0</v>
      </c>
      <c r="BT174" s="14">
        <f>SUMIFS('Faturamento SP3'!$O$2:$O$692,'Faturamento SP3'!$D$2:$D$692,'Infos Relatório'!$B$164,'Faturamento SP3'!$E$2:$E$692,'Infos Relatório'!$B174,'Faturamento SP3'!$Z$2:$Z$692,'Infos Relatório'!BQ$1,'Faturamento SP3'!$T$2:$T$692,"Sim")+SUMIFS('Faturamento SP3'!$P$2:$P$692,'Faturamento SP3'!$D$2:$D$692,'Infos Relatório'!$B$164,'Faturamento SP3'!$E$2:$E$692,'Infos Relatório'!$B174,'Faturamento SP3'!$Z$2:$Z$692,'Infos Relatório'!BQ$1,'Faturamento SP3'!$T$2:$T$692,"Sim")</f>
        <v>0</v>
      </c>
      <c r="BU174" s="27" t="e">
        <f t="shared" si="72"/>
        <v>#DIV/0!</v>
      </c>
      <c r="BV174" s="24">
        <f>SUMIFS('Faturamento SP3'!$H$2:$H$692,'Faturamento SP3'!$D$2:$D$692,'Infos Relatório'!$B$164,'Faturamento SP3'!$E$2:$E$692,'Infos Relatório'!$B174,'Faturamento SP3'!$Z$2:$Z$692,'Infos Relatório'!BQ$1)</f>
        <v>0</v>
      </c>
    </row>
    <row r="175" spans="2:74">
      <c r="B175" s="17" t="s">
        <v>17</v>
      </c>
      <c r="C175" s="23">
        <f>COUNTIFS('Faturamento SP3'!$D$2:$D$692,'Infos Relatório'!$B$164,'Faturamento SP3'!$E$2:$E$692,'Infos Relatório'!$B175,'Faturamento SP3'!$Z$2:$Z$692,'Infos Relatório'!C$1)</f>
        <v>0</v>
      </c>
      <c r="D175" s="13">
        <f>SUMIFS('Faturamento SP3'!$G$2:$G$692,'Faturamento SP3'!$D$2:$D$692,'Infos Relatório'!$B$164,'Faturamento SP3'!$E$2:$E$692,'Infos Relatório'!$B175,'Faturamento SP3'!$Z$2:$Z$692,'Infos Relatório'!C$1)</f>
        <v>0</v>
      </c>
      <c r="E175" s="13">
        <f>SUMIFS('Faturamento SP3'!$J$2:$J$692,'Faturamento SP3'!$D$2:$D$692,'Infos Relatório'!$B$164,'Faturamento SP3'!$E$2:$E$692,'Infos Relatório'!$B175,'Faturamento SP3'!$Z$2:$Z$692,'Infos Relatório'!C$1)</f>
        <v>0</v>
      </c>
      <c r="F175" s="14">
        <f>SUMIFS('Faturamento SP3'!$O$2:$O$692,'Faturamento SP3'!$D$2:$D$692,'Infos Relatório'!$B$164,'Faturamento SP3'!$E$2:$E$692,'Infos Relatório'!$B175,'Faturamento SP3'!$Z$2:$Z$692,'Infos Relatório'!C$1,'Faturamento SP3'!$T$2:$T$692,"Sim")+SUMIFS('Faturamento SP3'!$P$2:$P$692,'Faturamento SP3'!$D$2:$D$692,'Infos Relatório'!$B$164,'Faturamento SP3'!$E$2:$E$692,'Infos Relatório'!$B175,'Faturamento SP3'!$Z$2:$Z$692,'Infos Relatório'!C$1,'Faturamento SP3'!$T$2:$T$692,"Sim")</f>
        <v>0</v>
      </c>
      <c r="G175" s="27" t="e">
        <f t="shared" si="61"/>
        <v>#DIV/0!</v>
      </c>
      <c r="H175" s="24">
        <f>SUMIFS('Faturamento SP3'!$H$2:$H$692,'Faturamento SP3'!$D$2:$D$692,'Infos Relatório'!$B$164,'Faturamento SP3'!$E$2:$E$692,'Infos Relatório'!$B175,'Faturamento SP3'!$Z$2:$Z$692,'Infos Relatório'!C$1)</f>
        <v>0</v>
      </c>
      <c r="I175" s="23">
        <f>COUNTIFS('Faturamento SP3'!$D$2:$D$692,'Infos Relatório'!$B$164,'Faturamento SP3'!$E$2:$E$692,'Infos Relatório'!$B175,'Faturamento SP3'!$Z$2:$Z$692,'Infos Relatório'!I$1)</f>
        <v>0</v>
      </c>
      <c r="J175" s="13">
        <f>SUMIFS('Faturamento SP3'!$G$2:$G$692,'Faturamento SP3'!$D$2:$D$692,'Infos Relatório'!$B$164,'Faturamento SP3'!$E$2:$E$692,'Infos Relatório'!$B175,'Faturamento SP3'!$Z$2:$Z$692,'Infos Relatório'!I$1)</f>
        <v>0</v>
      </c>
      <c r="K175" s="13">
        <f>SUMIFS('Faturamento SP3'!$J$2:$J$692,'Faturamento SP3'!$D$2:$D$692,'Infos Relatório'!$B$164,'Faturamento SP3'!$E$2:$E$692,'Infos Relatório'!$B175,'Faturamento SP3'!$Z$2:$Z$692,'Infos Relatório'!I$1)</f>
        <v>0</v>
      </c>
      <c r="L175" s="14">
        <f>SUMIFS('Faturamento SP3'!$O$2:$O$692,'Faturamento SP3'!$D$2:$D$692,'Infos Relatório'!$B$164,'Faturamento SP3'!$E$2:$E$692,'Infos Relatório'!$B175,'Faturamento SP3'!$Z$2:$Z$692,'Infos Relatório'!I$1,'Faturamento SP3'!$T$2:$T$692,"Sim")+SUMIFS('Faturamento SP3'!$P$2:$P$692,'Faturamento SP3'!$D$2:$D$692,'Infos Relatório'!$B$164,'Faturamento SP3'!$E$2:$E$692,'Infos Relatório'!$B175,'Faturamento SP3'!$Z$2:$Z$692,'Infos Relatório'!I$1,'Faturamento SP3'!$T$2:$T$692,"Sim")</f>
        <v>0</v>
      </c>
      <c r="M175" s="27" t="e">
        <f t="shared" si="62"/>
        <v>#DIV/0!</v>
      </c>
      <c r="N175" s="24">
        <f>SUMIFS('Faturamento SP3'!$H$2:$H$692,'Faturamento SP3'!$D$2:$D$692,'Infos Relatório'!$B$164,'Faturamento SP3'!$E$2:$E$692,'Infos Relatório'!$B175,'Faturamento SP3'!$Z$2:$Z$692,'Infos Relatório'!I$1)</f>
        <v>0</v>
      </c>
      <c r="O175" s="23">
        <f>COUNTIFS('Faturamento SP3'!$D$2:$D$692,'Infos Relatório'!$B$164,'Faturamento SP3'!$E$2:$E$692,'Infos Relatório'!$B175,'Faturamento SP3'!$Z$2:$Z$692,'Infos Relatório'!O$1)</f>
        <v>0</v>
      </c>
      <c r="P175" s="13">
        <f>SUMIFS('Faturamento SP3'!$G$2:$G$692,'Faturamento SP3'!$D$2:$D$692,'Infos Relatório'!$B$164,'Faturamento SP3'!$E$2:$E$692,'Infos Relatório'!$B175,'Faturamento SP3'!$Z$2:$Z$692,'Infos Relatório'!O$1)</f>
        <v>0</v>
      </c>
      <c r="Q175" s="13">
        <f>SUMIFS('Faturamento SP3'!$J$2:$J$692,'Faturamento SP3'!$D$2:$D$692,'Infos Relatório'!$B$164,'Faturamento SP3'!$E$2:$E$692,'Infos Relatório'!$B175,'Faturamento SP3'!$Z$2:$Z$692,'Infos Relatório'!O$1)</f>
        <v>0</v>
      </c>
      <c r="R175" s="14">
        <f>SUMIFS('Faturamento SP3'!$O$2:$O$692,'Faturamento SP3'!$D$2:$D$692,'Infos Relatório'!$B$164,'Faturamento SP3'!$E$2:$E$692,'Infos Relatório'!$B175,'Faturamento SP3'!$Z$2:$Z$692,'Infos Relatório'!O$1,'Faturamento SP3'!$T$2:$T$692,"Sim")+SUMIFS('Faturamento SP3'!$P$2:$P$692,'Faturamento SP3'!$D$2:$D$692,'Infos Relatório'!$B$164,'Faturamento SP3'!$E$2:$E$692,'Infos Relatório'!$B175,'Faturamento SP3'!$Z$2:$Z$692,'Infos Relatório'!O$1,'Faturamento SP3'!$T$2:$T$692,"Sim")</f>
        <v>0</v>
      </c>
      <c r="S175" s="27" t="e">
        <f t="shared" si="63"/>
        <v>#DIV/0!</v>
      </c>
      <c r="T175" s="24">
        <f>SUMIFS('Faturamento SP3'!$H$2:$H$692,'Faturamento SP3'!$D$2:$D$692,'Infos Relatório'!$B$164,'Faturamento SP3'!$E$2:$E$692,'Infos Relatório'!$B175,'Faturamento SP3'!$Z$2:$Z$692,'Infos Relatório'!O$1)</f>
        <v>0</v>
      </c>
      <c r="U175" s="23">
        <f>COUNTIFS('Faturamento SP3'!$D$2:$D$692,'Infos Relatório'!$B$164,'Faturamento SP3'!$E$2:$E$692,'Infos Relatório'!$B175,'Faturamento SP3'!$Z$2:$Z$692,'Infos Relatório'!U$1)</f>
        <v>0</v>
      </c>
      <c r="V175" s="13">
        <f>SUMIFS('Faturamento SP3'!$G$2:$G$692,'Faturamento SP3'!$D$2:$D$692,'Infos Relatório'!$B$164,'Faturamento SP3'!$E$2:$E$692,'Infos Relatório'!$B175,'Faturamento SP3'!$Z$2:$Z$692,'Infos Relatório'!U$1)</f>
        <v>0</v>
      </c>
      <c r="W175" s="13">
        <f>SUMIFS('Faturamento SP3'!$J$2:$J$692,'Faturamento SP3'!$D$2:$D$692,'Infos Relatório'!$B$164,'Faturamento SP3'!$E$2:$E$692,'Infos Relatório'!$B175,'Faturamento SP3'!$Z$2:$Z$692,'Infos Relatório'!U$1)</f>
        <v>0</v>
      </c>
      <c r="X175" s="14">
        <f>SUMIFS('Faturamento SP3'!$O$2:$O$692,'Faturamento SP3'!$D$2:$D$692,'Infos Relatório'!$B$164,'Faturamento SP3'!$E$2:$E$692,'Infos Relatório'!$B175,'Faturamento SP3'!$Z$2:$Z$692,'Infos Relatório'!U$1,'Faturamento SP3'!$T$2:$T$692,"Sim")+SUMIFS('Faturamento SP3'!$P$2:$P$692,'Faturamento SP3'!$D$2:$D$692,'Infos Relatório'!$B$164,'Faturamento SP3'!$E$2:$E$692,'Infos Relatório'!$B175,'Faturamento SP3'!$Z$2:$Z$692,'Infos Relatório'!U$1,'Faturamento SP3'!$T$2:$T$692,"Sim")</f>
        <v>0</v>
      </c>
      <c r="Y175" s="27" t="e">
        <f t="shared" si="64"/>
        <v>#DIV/0!</v>
      </c>
      <c r="Z175" s="24">
        <f>SUMIFS('Faturamento SP3'!$H$2:$H$692,'Faturamento SP3'!$D$2:$D$692,'Infos Relatório'!$B$164,'Faturamento SP3'!$E$2:$E$692,'Infos Relatório'!$B175,'Faturamento SP3'!$Z$2:$Z$692,'Infos Relatório'!U$1)</f>
        <v>0</v>
      </c>
      <c r="AA175" s="23">
        <f>COUNTIFS('Faturamento SP3'!$D$2:$D$692,'Infos Relatório'!$B$164,'Faturamento SP3'!$E$2:$E$692,'Infos Relatório'!$B175,'Faturamento SP3'!$Z$2:$Z$692,'Infos Relatório'!AA$1)</f>
        <v>0</v>
      </c>
      <c r="AB175" s="13">
        <f>SUMIFS('Faturamento SP3'!$G$2:$G$692,'Faturamento SP3'!$D$2:$D$692,'Infos Relatório'!$B$164,'Faturamento SP3'!$E$2:$E$692,'Infos Relatório'!$B175,'Faturamento SP3'!$Z$2:$Z$692,'Infos Relatório'!AA$1)</f>
        <v>0</v>
      </c>
      <c r="AC175" s="13">
        <f>SUMIFS('Faturamento SP3'!$J$2:$J$692,'Faturamento SP3'!$D$2:$D$692,'Infos Relatório'!$B$164,'Faturamento SP3'!$E$2:$E$692,'Infos Relatório'!$B175,'Faturamento SP3'!$Z$2:$Z$692,'Infos Relatório'!AA$1)</f>
        <v>0</v>
      </c>
      <c r="AD175" s="14">
        <f>SUMIFS('Faturamento SP3'!$O$2:$O$692,'Faturamento SP3'!$D$2:$D$692,'Infos Relatório'!$B$164,'Faturamento SP3'!$E$2:$E$692,'Infos Relatório'!$B175,'Faturamento SP3'!$Z$2:$Z$692,'Infos Relatório'!AA$1,'Faturamento SP3'!$T$2:$T$692,"Sim")+SUMIFS('Faturamento SP3'!$P$2:$P$692,'Faturamento SP3'!$D$2:$D$692,'Infos Relatório'!$B$164,'Faturamento SP3'!$E$2:$E$692,'Infos Relatório'!$B175,'Faturamento SP3'!$Z$2:$Z$692,'Infos Relatório'!AA$1,'Faturamento SP3'!$T$2:$T$692,"Sim")</f>
        <v>0</v>
      </c>
      <c r="AE175" s="27" t="e">
        <f t="shared" si="65"/>
        <v>#DIV/0!</v>
      </c>
      <c r="AF175" s="24">
        <f>SUMIFS('Faturamento SP3'!$H$2:$H$692,'Faturamento SP3'!$D$2:$D$692,'Infos Relatório'!$B$164,'Faturamento SP3'!$E$2:$E$692,'Infos Relatório'!$B175,'Faturamento SP3'!$Z$2:$Z$692,'Infos Relatório'!AA$1)</f>
        <v>0</v>
      </c>
      <c r="AG175" s="23">
        <f>COUNTIFS('Faturamento SP3'!$D$2:$D$692,'Infos Relatório'!$B$164,'Faturamento SP3'!$E$2:$E$692,'Infos Relatório'!$B175,'Faturamento SP3'!$Z$2:$Z$692,'Infos Relatório'!AG$1)</f>
        <v>0</v>
      </c>
      <c r="AH175" s="13">
        <f>SUMIFS('Faturamento SP3'!$G$2:$G$692,'Faturamento SP3'!$D$2:$D$692,'Infos Relatório'!$B$164,'Faturamento SP3'!$E$2:$E$692,'Infos Relatório'!$B175,'Faturamento SP3'!$Z$2:$Z$692,'Infos Relatório'!AG$1)</f>
        <v>0</v>
      </c>
      <c r="AI175" s="13">
        <f>SUMIFS('Faturamento SP3'!$J$2:$J$692,'Faturamento SP3'!$D$2:$D$692,'Infos Relatório'!$B$164,'Faturamento SP3'!$E$2:$E$692,'Infos Relatório'!$B175,'Faturamento SP3'!$Z$2:$Z$692,'Infos Relatório'!AG$1)</f>
        <v>0</v>
      </c>
      <c r="AJ175" s="14">
        <f>SUMIFS('Faturamento SP3'!$O$2:$O$692,'Faturamento SP3'!$D$2:$D$692,'Infos Relatório'!$B$164,'Faturamento SP3'!$E$2:$E$692,'Infos Relatório'!$B175,'Faturamento SP3'!$Z$2:$Z$692,'Infos Relatório'!AG$1,'Faturamento SP3'!$T$2:$T$692,"Sim")+SUMIFS('Faturamento SP3'!$P$2:$P$692,'Faturamento SP3'!$D$2:$D$692,'Infos Relatório'!$B$164,'Faturamento SP3'!$E$2:$E$692,'Infos Relatório'!$B175,'Faturamento SP3'!$Z$2:$Z$692,'Infos Relatório'!AG$1,'Faturamento SP3'!$T$2:$T$692,"Sim")</f>
        <v>0</v>
      </c>
      <c r="AK175" s="27" t="e">
        <f t="shared" si="66"/>
        <v>#DIV/0!</v>
      </c>
      <c r="AL175" s="24">
        <f>SUMIFS('Faturamento SP3'!$H$2:$H$692,'Faturamento SP3'!$D$2:$D$692,'Infos Relatório'!$B$164,'Faturamento SP3'!$E$2:$E$692,'Infos Relatório'!$B175,'Faturamento SP3'!$Z$2:$Z$692,'Infos Relatório'!AG$1)</f>
        <v>0</v>
      </c>
      <c r="AM175" s="23">
        <f>COUNTIFS('Faturamento SP3'!$D$2:$D$692,'Infos Relatório'!$B$164,'Faturamento SP3'!$E$2:$E$692,'Infos Relatório'!$B175,'Faturamento SP3'!$Z$2:$Z$692,'Infos Relatório'!AM$1)</f>
        <v>0</v>
      </c>
      <c r="AN175" s="13">
        <f>SUMIFS('Faturamento SP3'!$G$2:$G$692,'Faturamento SP3'!$D$2:$D$692,'Infos Relatório'!$B$164,'Faturamento SP3'!$E$2:$E$692,'Infos Relatório'!$B175,'Faturamento SP3'!$Z$2:$Z$692,'Infos Relatório'!AM$1)</f>
        <v>0</v>
      </c>
      <c r="AO175" s="13">
        <f>SUMIFS('Faturamento SP3'!$J$2:$J$692,'Faturamento SP3'!$D$2:$D$692,'Infos Relatório'!$B$164,'Faturamento SP3'!$E$2:$E$692,'Infos Relatório'!$B175,'Faturamento SP3'!$Z$2:$Z$692,'Infos Relatório'!AM$1)</f>
        <v>0</v>
      </c>
      <c r="AP175" s="14">
        <f>SUMIFS('Faturamento SP3'!$O$2:$O$692,'Faturamento SP3'!$D$2:$D$692,'Infos Relatório'!$B$164,'Faturamento SP3'!$E$2:$E$692,'Infos Relatório'!$B175,'Faturamento SP3'!$Z$2:$Z$692,'Infos Relatório'!AM$1,'Faturamento SP3'!$T$2:$T$692,"Sim")+SUMIFS('Faturamento SP3'!$P$2:$P$692,'Faturamento SP3'!$D$2:$D$692,'Infos Relatório'!$B$164,'Faturamento SP3'!$E$2:$E$692,'Infos Relatório'!$B175,'Faturamento SP3'!$Z$2:$Z$692,'Infos Relatório'!AM$1,'Faturamento SP3'!$T$2:$T$692,"Sim")</f>
        <v>0</v>
      </c>
      <c r="AQ175" s="27" t="e">
        <f t="shared" si="67"/>
        <v>#DIV/0!</v>
      </c>
      <c r="AR175" s="24">
        <f>SUMIFS('Faturamento SP3'!$H$2:$H$692,'Faturamento SP3'!$D$2:$D$692,'Infos Relatório'!$B$164,'Faturamento SP3'!$E$2:$E$692,'Infos Relatório'!$B175,'Faturamento SP3'!$Z$2:$Z$692,'Infos Relatório'!AM$1)</f>
        <v>0</v>
      </c>
      <c r="AS175" s="23">
        <f>COUNTIFS('Faturamento SP3'!$D$2:$D$692,'Infos Relatório'!$B$164,'Faturamento SP3'!$E$2:$E$692,'Infos Relatório'!$B175,'Faturamento SP3'!$Z$2:$Z$692,'Infos Relatório'!AS$1)</f>
        <v>0</v>
      </c>
      <c r="AT175" s="13">
        <f>SUMIFS('Faturamento SP3'!$G$2:$G$692,'Faturamento SP3'!$D$2:$D$692,'Infos Relatório'!$B$164,'Faturamento SP3'!$E$2:$E$692,'Infos Relatório'!$B175,'Faturamento SP3'!$Z$2:$Z$692,'Infos Relatório'!AS$1)</f>
        <v>0</v>
      </c>
      <c r="AU175" s="13">
        <f>SUMIFS('Faturamento SP3'!$J$2:$J$692,'Faturamento SP3'!$D$2:$D$692,'Infos Relatório'!$B$164,'Faturamento SP3'!$E$2:$E$692,'Infos Relatório'!$B175,'Faturamento SP3'!$Z$2:$Z$692,'Infos Relatório'!AS$1)</f>
        <v>0</v>
      </c>
      <c r="AV175" s="14">
        <f>SUMIFS('Faturamento SP3'!$O$2:$O$692,'Faturamento SP3'!$D$2:$D$692,'Infos Relatório'!$B$164,'Faturamento SP3'!$E$2:$E$692,'Infos Relatório'!$B175,'Faturamento SP3'!$Z$2:$Z$692,'Infos Relatório'!AS$1,'Faturamento SP3'!$T$2:$T$692,"Sim")+SUMIFS('Faturamento SP3'!$P$2:$P$692,'Faturamento SP3'!$D$2:$D$692,'Infos Relatório'!$B$164,'Faturamento SP3'!$E$2:$E$692,'Infos Relatório'!$B175,'Faturamento SP3'!$Z$2:$Z$692,'Infos Relatório'!AS$1,'Faturamento SP3'!$T$2:$T$692,"Sim")</f>
        <v>0</v>
      </c>
      <c r="AW175" s="27" t="e">
        <f t="shared" si="68"/>
        <v>#DIV/0!</v>
      </c>
      <c r="AX175" s="24">
        <f>SUMIFS('Faturamento SP3'!$H$2:$H$692,'Faturamento SP3'!$D$2:$D$692,'Infos Relatório'!$B$164,'Faturamento SP3'!$E$2:$E$692,'Infos Relatório'!$B175,'Faturamento SP3'!$Z$2:$Z$692,'Infos Relatório'!AS$1)</f>
        <v>0</v>
      </c>
      <c r="AY175" s="23">
        <f>COUNTIFS('Faturamento SP3'!$D$2:$D$692,'Infos Relatório'!$B$164,'Faturamento SP3'!$E$2:$E$692,'Infos Relatório'!$B175,'Faturamento SP3'!$Z$2:$Z$692,'Infos Relatório'!AY$1)</f>
        <v>0</v>
      </c>
      <c r="AZ175" s="13">
        <f>SUMIFS('Faturamento SP3'!$G$2:$G$692,'Faturamento SP3'!$D$2:$D$692,'Infos Relatório'!$B$164,'Faturamento SP3'!$E$2:$E$692,'Infos Relatório'!$B175,'Faturamento SP3'!$Z$2:$Z$692,'Infos Relatório'!AY$1)</f>
        <v>0</v>
      </c>
      <c r="BA175" s="13">
        <f>SUMIFS('Faturamento SP3'!$J$2:$J$692,'Faturamento SP3'!$D$2:$D$692,'Infos Relatório'!$B$164,'Faturamento SP3'!$E$2:$E$692,'Infos Relatório'!$B175,'Faturamento SP3'!$Z$2:$Z$692,'Infos Relatório'!AY$1)</f>
        <v>0</v>
      </c>
      <c r="BB175" s="14">
        <f>SUMIFS('Faturamento SP3'!$O$2:$O$692,'Faturamento SP3'!$D$2:$D$692,'Infos Relatório'!$B$164,'Faturamento SP3'!$E$2:$E$692,'Infos Relatório'!$B175,'Faturamento SP3'!$Z$2:$Z$692,'Infos Relatório'!AY$1,'Faturamento SP3'!$T$2:$T$692,"Sim")+SUMIFS('Faturamento SP3'!$P$2:$P$692,'Faturamento SP3'!$D$2:$D$692,'Infos Relatório'!$B$164,'Faturamento SP3'!$E$2:$E$692,'Infos Relatório'!$B175,'Faturamento SP3'!$Z$2:$Z$692,'Infos Relatório'!AY$1,'Faturamento SP3'!$T$2:$T$692,"Sim")</f>
        <v>0</v>
      </c>
      <c r="BC175" s="27" t="e">
        <f t="shared" si="69"/>
        <v>#DIV/0!</v>
      </c>
      <c r="BD175" s="24">
        <f>SUMIFS('Faturamento SP3'!$H$2:$H$692,'Faturamento SP3'!$D$2:$D$692,'Infos Relatório'!$B$164,'Faturamento SP3'!$E$2:$E$692,'Infos Relatório'!$B175,'Faturamento SP3'!$Z$2:$Z$692,'Infos Relatório'!AY$1)</f>
        <v>0</v>
      </c>
      <c r="BE175" s="23">
        <f>COUNTIFS('Faturamento SP3'!$D$2:$D$692,'Infos Relatório'!$B$164,'Faturamento SP3'!$E$2:$E$692,'Infos Relatório'!$B175,'Faturamento SP3'!$Z$2:$Z$692,'Infos Relatório'!BE$1)</f>
        <v>0</v>
      </c>
      <c r="BF175" s="13">
        <f>SUMIFS('Faturamento SP3'!$G$2:$G$692,'Faturamento SP3'!$D$2:$D$692,'Infos Relatório'!$B$164,'Faturamento SP3'!$E$2:$E$692,'Infos Relatório'!$B175,'Faturamento SP3'!$Z$2:$Z$692,'Infos Relatório'!BE$1)</f>
        <v>0</v>
      </c>
      <c r="BG175" s="13">
        <f>SUMIFS('Faturamento SP3'!$J$2:$J$692,'Faturamento SP3'!$D$2:$D$692,'Infos Relatório'!$B$164,'Faturamento SP3'!$E$2:$E$692,'Infos Relatório'!$B175,'Faturamento SP3'!$Z$2:$Z$692,'Infos Relatório'!BE$1)</f>
        <v>0</v>
      </c>
      <c r="BH175" s="14">
        <f>SUMIFS('Faturamento SP3'!$O$2:$O$692,'Faturamento SP3'!$D$2:$D$692,'Infos Relatório'!$B$164,'Faturamento SP3'!$E$2:$E$692,'Infos Relatório'!$B175,'Faturamento SP3'!$Z$2:$Z$692,'Infos Relatório'!BE$1,'Faturamento SP3'!$T$2:$T$692,"Sim")+SUMIFS('Faturamento SP3'!$P$2:$P$692,'Faturamento SP3'!$D$2:$D$692,'Infos Relatório'!$B$164,'Faturamento SP3'!$E$2:$E$692,'Infos Relatório'!$B175,'Faturamento SP3'!$Z$2:$Z$692,'Infos Relatório'!BE$1,'Faturamento SP3'!$T$2:$T$692,"Sim")</f>
        <v>0</v>
      </c>
      <c r="BI175" s="27" t="e">
        <f t="shared" si="70"/>
        <v>#DIV/0!</v>
      </c>
      <c r="BJ175" s="24">
        <f>SUMIFS('Faturamento SP3'!$H$2:$H$692,'Faturamento SP3'!$D$2:$D$692,'Infos Relatório'!$B$164,'Faturamento SP3'!$E$2:$E$692,'Infos Relatório'!$B175,'Faturamento SP3'!$Z$2:$Z$692,'Infos Relatório'!BE$1)</f>
        <v>0</v>
      </c>
      <c r="BK175" s="23">
        <f>COUNTIFS('Faturamento SP3'!$D$2:$D$692,'Infos Relatório'!$B$164,'Faturamento SP3'!$E$2:$E$692,'Infos Relatório'!$B175,'Faturamento SP3'!$Z$2:$Z$692,'Infos Relatório'!BK$1)</f>
        <v>0</v>
      </c>
      <c r="BL175" s="13">
        <f>SUMIFS('Faturamento SP3'!$G$2:$G$692,'Faturamento SP3'!$D$2:$D$692,'Infos Relatório'!$B$164,'Faturamento SP3'!$E$2:$E$692,'Infos Relatório'!$B175,'Faturamento SP3'!$Z$2:$Z$692,'Infos Relatório'!BK$1)</f>
        <v>0</v>
      </c>
      <c r="BM175" s="13">
        <f>SUMIFS('Faturamento SP3'!$J$2:$J$692,'Faturamento SP3'!$D$2:$D$692,'Infos Relatório'!$B$164,'Faturamento SP3'!$E$2:$E$692,'Infos Relatório'!$B175,'Faturamento SP3'!$Z$2:$Z$692,'Infos Relatório'!BK$1)</f>
        <v>0</v>
      </c>
      <c r="BN175" s="14">
        <f>SUMIFS('Faturamento SP3'!$O$2:$O$692,'Faturamento SP3'!$D$2:$D$692,'Infos Relatório'!$B$164,'Faturamento SP3'!$E$2:$E$692,'Infos Relatório'!$B175,'Faturamento SP3'!$Z$2:$Z$692,'Infos Relatório'!BK$1,'Faturamento SP3'!$T$2:$T$692,"Sim")+SUMIFS('Faturamento SP3'!$P$2:$P$692,'Faturamento SP3'!$D$2:$D$692,'Infos Relatório'!$B$164,'Faturamento SP3'!$E$2:$E$692,'Infos Relatório'!$B175,'Faturamento SP3'!$Z$2:$Z$692,'Infos Relatório'!BK$1,'Faturamento SP3'!$T$2:$T$692,"Sim")</f>
        <v>0</v>
      </c>
      <c r="BO175" s="27" t="e">
        <f t="shared" si="71"/>
        <v>#DIV/0!</v>
      </c>
      <c r="BP175" s="24">
        <f>SUMIFS('Faturamento SP3'!$H$2:$H$692,'Faturamento SP3'!$D$2:$D$692,'Infos Relatório'!$B$164,'Faturamento SP3'!$E$2:$E$692,'Infos Relatório'!$B175,'Faturamento SP3'!$Z$2:$Z$692,'Infos Relatório'!BK$1)</f>
        <v>0</v>
      </c>
      <c r="BQ175" s="23">
        <f>COUNTIFS('Faturamento SP3'!$D$2:$D$692,'Infos Relatório'!$B$164,'Faturamento SP3'!$E$2:$E$692,'Infos Relatório'!$B175,'Faturamento SP3'!$Z$2:$Z$692,'Infos Relatório'!BQ$1)</f>
        <v>0</v>
      </c>
      <c r="BR175" s="13">
        <f>SUMIFS('Faturamento SP3'!$G$2:$G$692,'Faturamento SP3'!$D$2:$D$692,'Infos Relatório'!$B$164,'Faturamento SP3'!$E$2:$E$692,'Infos Relatório'!$B175,'Faturamento SP3'!$Z$2:$Z$692,'Infos Relatório'!BQ$1)</f>
        <v>0</v>
      </c>
      <c r="BS175" s="13">
        <f>SUMIFS('Faturamento SP3'!$J$2:$J$692,'Faturamento SP3'!$D$2:$D$692,'Infos Relatório'!$B$164,'Faturamento SP3'!$E$2:$E$692,'Infos Relatório'!$B175,'Faturamento SP3'!$Z$2:$Z$692,'Infos Relatório'!BQ$1)</f>
        <v>0</v>
      </c>
      <c r="BT175" s="14">
        <f>SUMIFS('Faturamento SP3'!$O$2:$O$692,'Faturamento SP3'!$D$2:$D$692,'Infos Relatório'!$B$164,'Faturamento SP3'!$E$2:$E$692,'Infos Relatório'!$B175,'Faturamento SP3'!$Z$2:$Z$692,'Infos Relatório'!BQ$1,'Faturamento SP3'!$T$2:$T$692,"Sim")+SUMIFS('Faturamento SP3'!$P$2:$P$692,'Faturamento SP3'!$D$2:$D$692,'Infos Relatório'!$B$164,'Faturamento SP3'!$E$2:$E$692,'Infos Relatório'!$B175,'Faturamento SP3'!$Z$2:$Z$692,'Infos Relatório'!BQ$1,'Faturamento SP3'!$T$2:$T$692,"Sim")</f>
        <v>0</v>
      </c>
      <c r="BU175" s="27" t="e">
        <f t="shared" si="72"/>
        <v>#DIV/0!</v>
      </c>
      <c r="BV175" s="24">
        <f>SUMIFS('Faturamento SP3'!$H$2:$H$692,'Faturamento SP3'!$D$2:$D$692,'Infos Relatório'!$B$164,'Faturamento SP3'!$E$2:$E$692,'Infos Relatório'!$B175,'Faturamento SP3'!$Z$2:$Z$692,'Infos Relatório'!BQ$1)</f>
        <v>0</v>
      </c>
    </row>
    <row r="176" spans="2:74">
      <c r="B176" s="17" t="s">
        <v>18</v>
      </c>
      <c r="C176" s="23">
        <f>COUNTIFS('Faturamento SP3'!$D$2:$D$692,'Infos Relatório'!$B$164,'Faturamento SP3'!$E$2:$E$692,'Infos Relatório'!$B176,'Faturamento SP3'!$Z$2:$Z$692,'Infos Relatório'!C$1)</f>
        <v>0</v>
      </c>
      <c r="D176" s="13">
        <f>SUMIFS('Faturamento SP3'!$G$2:$G$692,'Faturamento SP3'!$D$2:$D$692,'Infos Relatório'!$B$164,'Faturamento SP3'!$E$2:$E$692,'Infos Relatório'!$B176,'Faturamento SP3'!$Z$2:$Z$692,'Infos Relatório'!C$1)</f>
        <v>0</v>
      </c>
      <c r="E176" s="13">
        <f>SUMIFS('Faturamento SP3'!$J$2:$J$692,'Faturamento SP3'!$D$2:$D$692,'Infos Relatório'!$B$164,'Faturamento SP3'!$E$2:$E$692,'Infos Relatório'!$B176,'Faturamento SP3'!$Z$2:$Z$692,'Infos Relatório'!C$1)</f>
        <v>0</v>
      </c>
      <c r="F176" s="14">
        <f>SUMIFS('Faturamento SP3'!$O$2:$O$692,'Faturamento SP3'!$D$2:$D$692,'Infos Relatório'!$B$164,'Faturamento SP3'!$E$2:$E$692,'Infos Relatório'!$B176,'Faturamento SP3'!$Z$2:$Z$692,'Infos Relatório'!C$1,'Faturamento SP3'!$T$2:$T$692,"Sim")+SUMIFS('Faturamento SP3'!$P$2:$P$692,'Faturamento SP3'!$D$2:$D$692,'Infos Relatório'!$B$164,'Faturamento SP3'!$E$2:$E$692,'Infos Relatório'!$B176,'Faturamento SP3'!$Z$2:$Z$692,'Infos Relatório'!C$1,'Faturamento SP3'!$T$2:$T$692,"Sim")</f>
        <v>0</v>
      </c>
      <c r="G176" s="27" t="e">
        <f t="shared" si="61"/>
        <v>#DIV/0!</v>
      </c>
      <c r="H176" s="24">
        <f>SUMIFS('Faturamento SP3'!$H$2:$H$692,'Faturamento SP3'!$D$2:$D$692,'Infos Relatório'!$B$164,'Faturamento SP3'!$E$2:$E$692,'Infos Relatório'!$B176,'Faturamento SP3'!$Z$2:$Z$692,'Infos Relatório'!C$1)</f>
        <v>0</v>
      </c>
      <c r="I176" s="23">
        <f>COUNTIFS('Faturamento SP3'!$D$2:$D$692,'Infos Relatório'!$B$164,'Faturamento SP3'!$E$2:$E$692,'Infos Relatório'!$B176,'Faturamento SP3'!$Z$2:$Z$692,'Infos Relatório'!I$1)</f>
        <v>0</v>
      </c>
      <c r="J176" s="13">
        <f>SUMIFS('Faturamento SP3'!$G$2:$G$692,'Faturamento SP3'!$D$2:$D$692,'Infos Relatório'!$B$164,'Faturamento SP3'!$E$2:$E$692,'Infos Relatório'!$B176,'Faturamento SP3'!$Z$2:$Z$692,'Infos Relatório'!I$1)</f>
        <v>0</v>
      </c>
      <c r="K176" s="13">
        <f>SUMIFS('Faturamento SP3'!$J$2:$J$692,'Faturamento SP3'!$D$2:$D$692,'Infos Relatório'!$B$164,'Faturamento SP3'!$E$2:$E$692,'Infos Relatório'!$B176,'Faturamento SP3'!$Z$2:$Z$692,'Infos Relatório'!I$1)</f>
        <v>0</v>
      </c>
      <c r="L176" s="14">
        <f>SUMIFS('Faturamento SP3'!$O$2:$O$692,'Faturamento SP3'!$D$2:$D$692,'Infos Relatório'!$B$164,'Faturamento SP3'!$E$2:$E$692,'Infos Relatório'!$B176,'Faturamento SP3'!$Z$2:$Z$692,'Infos Relatório'!I$1,'Faturamento SP3'!$T$2:$T$692,"Sim")+SUMIFS('Faturamento SP3'!$P$2:$P$692,'Faturamento SP3'!$D$2:$D$692,'Infos Relatório'!$B$164,'Faturamento SP3'!$E$2:$E$692,'Infos Relatório'!$B176,'Faturamento SP3'!$Z$2:$Z$692,'Infos Relatório'!I$1,'Faturamento SP3'!$T$2:$T$692,"Sim")</f>
        <v>0</v>
      </c>
      <c r="M176" s="27" t="e">
        <f t="shared" si="62"/>
        <v>#DIV/0!</v>
      </c>
      <c r="N176" s="24">
        <f>SUMIFS('Faturamento SP3'!$H$2:$H$692,'Faturamento SP3'!$D$2:$D$692,'Infos Relatório'!$B$164,'Faturamento SP3'!$E$2:$E$692,'Infos Relatório'!$B176,'Faturamento SP3'!$Z$2:$Z$692,'Infos Relatório'!I$1)</f>
        <v>0</v>
      </c>
      <c r="O176" s="23">
        <f>COUNTIFS('Faturamento SP3'!$D$2:$D$692,'Infos Relatório'!$B$164,'Faturamento SP3'!$E$2:$E$692,'Infos Relatório'!$B176,'Faturamento SP3'!$Z$2:$Z$692,'Infos Relatório'!O$1)</f>
        <v>0</v>
      </c>
      <c r="P176" s="13">
        <f>SUMIFS('Faturamento SP3'!$G$2:$G$692,'Faturamento SP3'!$D$2:$D$692,'Infos Relatório'!$B$164,'Faturamento SP3'!$E$2:$E$692,'Infos Relatório'!$B176,'Faturamento SP3'!$Z$2:$Z$692,'Infos Relatório'!O$1)</f>
        <v>0</v>
      </c>
      <c r="Q176" s="13">
        <f>SUMIFS('Faturamento SP3'!$J$2:$J$692,'Faturamento SP3'!$D$2:$D$692,'Infos Relatório'!$B$164,'Faturamento SP3'!$E$2:$E$692,'Infos Relatório'!$B176,'Faturamento SP3'!$Z$2:$Z$692,'Infos Relatório'!O$1)</f>
        <v>0</v>
      </c>
      <c r="R176" s="14">
        <f>SUMIFS('Faturamento SP3'!$O$2:$O$692,'Faturamento SP3'!$D$2:$D$692,'Infos Relatório'!$B$164,'Faturamento SP3'!$E$2:$E$692,'Infos Relatório'!$B176,'Faturamento SP3'!$Z$2:$Z$692,'Infos Relatório'!O$1,'Faturamento SP3'!$T$2:$T$692,"Sim")+SUMIFS('Faturamento SP3'!$P$2:$P$692,'Faturamento SP3'!$D$2:$D$692,'Infos Relatório'!$B$164,'Faturamento SP3'!$E$2:$E$692,'Infos Relatório'!$B176,'Faturamento SP3'!$Z$2:$Z$692,'Infos Relatório'!O$1,'Faturamento SP3'!$T$2:$T$692,"Sim")</f>
        <v>0</v>
      </c>
      <c r="S176" s="27" t="e">
        <f t="shared" si="63"/>
        <v>#DIV/0!</v>
      </c>
      <c r="T176" s="24">
        <f>SUMIFS('Faturamento SP3'!$H$2:$H$692,'Faturamento SP3'!$D$2:$D$692,'Infos Relatório'!$B$164,'Faturamento SP3'!$E$2:$E$692,'Infos Relatório'!$B176,'Faturamento SP3'!$Z$2:$Z$692,'Infos Relatório'!O$1)</f>
        <v>0</v>
      </c>
      <c r="U176" s="23">
        <f>COUNTIFS('Faturamento SP3'!$D$2:$D$692,'Infos Relatório'!$B$164,'Faturamento SP3'!$E$2:$E$692,'Infos Relatório'!$B176,'Faturamento SP3'!$Z$2:$Z$692,'Infos Relatório'!U$1)</f>
        <v>0</v>
      </c>
      <c r="V176" s="13">
        <f>SUMIFS('Faturamento SP3'!$G$2:$G$692,'Faturamento SP3'!$D$2:$D$692,'Infos Relatório'!$B$164,'Faturamento SP3'!$E$2:$E$692,'Infos Relatório'!$B176,'Faturamento SP3'!$Z$2:$Z$692,'Infos Relatório'!U$1)</f>
        <v>0</v>
      </c>
      <c r="W176" s="13">
        <f>SUMIFS('Faturamento SP3'!$J$2:$J$692,'Faturamento SP3'!$D$2:$D$692,'Infos Relatório'!$B$164,'Faturamento SP3'!$E$2:$E$692,'Infos Relatório'!$B176,'Faturamento SP3'!$Z$2:$Z$692,'Infos Relatório'!U$1)</f>
        <v>0</v>
      </c>
      <c r="X176" s="14">
        <f>SUMIFS('Faturamento SP3'!$O$2:$O$692,'Faturamento SP3'!$D$2:$D$692,'Infos Relatório'!$B$164,'Faturamento SP3'!$E$2:$E$692,'Infos Relatório'!$B176,'Faturamento SP3'!$Z$2:$Z$692,'Infos Relatório'!U$1,'Faturamento SP3'!$T$2:$T$692,"Sim")+SUMIFS('Faturamento SP3'!$P$2:$P$692,'Faturamento SP3'!$D$2:$D$692,'Infos Relatório'!$B$164,'Faturamento SP3'!$E$2:$E$692,'Infos Relatório'!$B176,'Faturamento SP3'!$Z$2:$Z$692,'Infos Relatório'!U$1,'Faturamento SP3'!$T$2:$T$692,"Sim")</f>
        <v>0</v>
      </c>
      <c r="Y176" s="27" t="e">
        <f t="shared" si="64"/>
        <v>#DIV/0!</v>
      </c>
      <c r="Z176" s="24">
        <f>SUMIFS('Faturamento SP3'!$H$2:$H$692,'Faturamento SP3'!$D$2:$D$692,'Infos Relatório'!$B$164,'Faturamento SP3'!$E$2:$E$692,'Infos Relatório'!$B176,'Faturamento SP3'!$Z$2:$Z$692,'Infos Relatório'!U$1)</f>
        <v>0</v>
      </c>
      <c r="AA176" s="23">
        <f>COUNTIFS('Faturamento SP3'!$D$2:$D$692,'Infos Relatório'!$B$164,'Faturamento SP3'!$E$2:$E$692,'Infos Relatório'!$B176,'Faturamento SP3'!$Z$2:$Z$692,'Infos Relatório'!AA$1)</f>
        <v>0</v>
      </c>
      <c r="AB176" s="13">
        <f>SUMIFS('Faturamento SP3'!$G$2:$G$692,'Faturamento SP3'!$D$2:$D$692,'Infos Relatório'!$B$164,'Faturamento SP3'!$E$2:$E$692,'Infos Relatório'!$B176,'Faturamento SP3'!$Z$2:$Z$692,'Infos Relatório'!AA$1)</f>
        <v>0</v>
      </c>
      <c r="AC176" s="13">
        <f>SUMIFS('Faturamento SP3'!$J$2:$J$692,'Faturamento SP3'!$D$2:$D$692,'Infos Relatório'!$B$164,'Faturamento SP3'!$E$2:$E$692,'Infos Relatório'!$B176,'Faturamento SP3'!$Z$2:$Z$692,'Infos Relatório'!AA$1)</f>
        <v>0</v>
      </c>
      <c r="AD176" s="14">
        <f>SUMIFS('Faturamento SP3'!$O$2:$O$692,'Faturamento SP3'!$D$2:$D$692,'Infos Relatório'!$B$164,'Faturamento SP3'!$E$2:$E$692,'Infos Relatório'!$B176,'Faturamento SP3'!$Z$2:$Z$692,'Infos Relatório'!AA$1,'Faturamento SP3'!$T$2:$T$692,"Sim")+SUMIFS('Faturamento SP3'!$P$2:$P$692,'Faturamento SP3'!$D$2:$D$692,'Infos Relatório'!$B$164,'Faturamento SP3'!$E$2:$E$692,'Infos Relatório'!$B176,'Faturamento SP3'!$Z$2:$Z$692,'Infos Relatório'!AA$1,'Faturamento SP3'!$T$2:$T$692,"Sim")</f>
        <v>0</v>
      </c>
      <c r="AE176" s="27" t="e">
        <f t="shared" si="65"/>
        <v>#DIV/0!</v>
      </c>
      <c r="AF176" s="24">
        <f>SUMIFS('Faturamento SP3'!$H$2:$H$692,'Faturamento SP3'!$D$2:$D$692,'Infos Relatório'!$B$164,'Faturamento SP3'!$E$2:$E$692,'Infos Relatório'!$B176,'Faturamento SP3'!$Z$2:$Z$692,'Infos Relatório'!AA$1)</f>
        <v>0</v>
      </c>
      <c r="AG176" s="23">
        <f>COUNTIFS('Faturamento SP3'!$D$2:$D$692,'Infos Relatório'!$B$164,'Faturamento SP3'!$E$2:$E$692,'Infos Relatório'!$B176,'Faturamento SP3'!$Z$2:$Z$692,'Infos Relatório'!AG$1)</f>
        <v>0</v>
      </c>
      <c r="AH176" s="13">
        <f>SUMIFS('Faturamento SP3'!$G$2:$G$692,'Faturamento SP3'!$D$2:$D$692,'Infos Relatório'!$B$164,'Faturamento SP3'!$E$2:$E$692,'Infos Relatório'!$B176,'Faturamento SP3'!$Z$2:$Z$692,'Infos Relatório'!AG$1)</f>
        <v>0</v>
      </c>
      <c r="AI176" s="13">
        <f>SUMIFS('Faturamento SP3'!$J$2:$J$692,'Faturamento SP3'!$D$2:$D$692,'Infos Relatório'!$B$164,'Faturamento SP3'!$E$2:$E$692,'Infos Relatório'!$B176,'Faturamento SP3'!$Z$2:$Z$692,'Infos Relatório'!AG$1)</f>
        <v>0</v>
      </c>
      <c r="AJ176" s="14">
        <f>SUMIFS('Faturamento SP3'!$O$2:$O$692,'Faturamento SP3'!$D$2:$D$692,'Infos Relatório'!$B$164,'Faturamento SP3'!$E$2:$E$692,'Infos Relatório'!$B176,'Faturamento SP3'!$Z$2:$Z$692,'Infos Relatório'!AG$1,'Faturamento SP3'!$T$2:$T$692,"Sim")+SUMIFS('Faturamento SP3'!$P$2:$P$692,'Faturamento SP3'!$D$2:$D$692,'Infos Relatório'!$B$164,'Faturamento SP3'!$E$2:$E$692,'Infos Relatório'!$B176,'Faturamento SP3'!$Z$2:$Z$692,'Infos Relatório'!AG$1,'Faturamento SP3'!$T$2:$T$692,"Sim")</f>
        <v>0</v>
      </c>
      <c r="AK176" s="27" t="e">
        <f t="shared" si="66"/>
        <v>#DIV/0!</v>
      </c>
      <c r="AL176" s="24">
        <f>SUMIFS('Faturamento SP3'!$H$2:$H$692,'Faturamento SP3'!$D$2:$D$692,'Infos Relatório'!$B$164,'Faturamento SP3'!$E$2:$E$692,'Infos Relatório'!$B176,'Faturamento SP3'!$Z$2:$Z$692,'Infos Relatório'!AG$1)</f>
        <v>0</v>
      </c>
      <c r="AM176" s="23">
        <f>COUNTIFS('Faturamento SP3'!$D$2:$D$692,'Infos Relatório'!$B$164,'Faturamento SP3'!$E$2:$E$692,'Infos Relatório'!$B176,'Faturamento SP3'!$Z$2:$Z$692,'Infos Relatório'!AM$1)</f>
        <v>0</v>
      </c>
      <c r="AN176" s="13">
        <f>SUMIFS('Faturamento SP3'!$G$2:$G$692,'Faturamento SP3'!$D$2:$D$692,'Infos Relatório'!$B$164,'Faturamento SP3'!$E$2:$E$692,'Infos Relatório'!$B176,'Faturamento SP3'!$Z$2:$Z$692,'Infos Relatório'!AM$1)</f>
        <v>0</v>
      </c>
      <c r="AO176" s="13">
        <f>SUMIFS('Faturamento SP3'!$J$2:$J$692,'Faturamento SP3'!$D$2:$D$692,'Infos Relatório'!$B$164,'Faturamento SP3'!$E$2:$E$692,'Infos Relatório'!$B176,'Faturamento SP3'!$Z$2:$Z$692,'Infos Relatório'!AM$1)</f>
        <v>0</v>
      </c>
      <c r="AP176" s="14">
        <f>SUMIFS('Faturamento SP3'!$O$2:$O$692,'Faturamento SP3'!$D$2:$D$692,'Infos Relatório'!$B$164,'Faturamento SP3'!$E$2:$E$692,'Infos Relatório'!$B176,'Faturamento SP3'!$Z$2:$Z$692,'Infos Relatório'!AM$1,'Faturamento SP3'!$T$2:$T$692,"Sim")+SUMIFS('Faturamento SP3'!$P$2:$P$692,'Faturamento SP3'!$D$2:$D$692,'Infos Relatório'!$B$164,'Faturamento SP3'!$E$2:$E$692,'Infos Relatório'!$B176,'Faturamento SP3'!$Z$2:$Z$692,'Infos Relatório'!AM$1,'Faturamento SP3'!$T$2:$T$692,"Sim")</f>
        <v>0</v>
      </c>
      <c r="AQ176" s="27" t="e">
        <f t="shared" si="67"/>
        <v>#DIV/0!</v>
      </c>
      <c r="AR176" s="24">
        <f>SUMIFS('Faturamento SP3'!$H$2:$H$692,'Faturamento SP3'!$D$2:$D$692,'Infos Relatório'!$B$164,'Faturamento SP3'!$E$2:$E$692,'Infos Relatório'!$B176,'Faturamento SP3'!$Z$2:$Z$692,'Infos Relatório'!AM$1)</f>
        <v>0</v>
      </c>
      <c r="AS176" s="23">
        <f>COUNTIFS('Faturamento SP3'!$D$2:$D$692,'Infos Relatório'!$B$164,'Faturamento SP3'!$E$2:$E$692,'Infos Relatório'!$B176,'Faturamento SP3'!$Z$2:$Z$692,'Infos Relatório'!AS$1)</f>
        <v>0</v>
      </c>
      <c r="AT176" s="13">
        <f>SUMIFS('Faturamento SP3'!$G$2:$G$692,'Faturamento SP3'!$D$2:$D$692,'Infos Relatório'!$B$164,'Faturamento SP3'!$E$2:$E$692,'Infos Relatório'!$B176,'Faturamento SP3'!$Z$2:$Z$692,'Infos Relatório'!AS$1)</f>
        <v>0</v>
      </c>
      <c r="AU176" s="13">
        <f>SUMIFS('Faturamento SP3'!$J$2:$J$692,'Faturamento SP3'!$D$2:$D$692,'Infos Relatório'!$B$164,'Faturamento SP3'!$E$2:$E$692,'Infos Relatório'!$B176,'Faturamento SP3'!$Z$2:$Z$692,'Infos Relatório'!AS$1)</f>
        <v>0</v>
      </c>
      <c r="AV176" s="14">
        <f>SUMIFS('Faturamento SP3'!$O$2:$O$692,'Faturamento SP3'!$D$2:$D$692,'Infos Relatório'!$B$164,'Faturamento SP3'!$E$2:$E$692,'Infos Relatório'!$B176,'Faturamento SP3'!$Z$2:$Z$692,'Infos Relatório'!AS$1,'Faturamento SP3'!$T$2:$T$692,"Sim")+SUMIFS('Faturamento SP3'!$P$2:$P$692,'Faturamento SP3'!$D$2:$D$692,'Infos Relatório'!$B$164,'Faturamento SP3'!$E$2:$E$692,'Infos Relatório'!$B176,'Faturamento SP3'!$Z$2:$Z$692,'Infos Relatório'!AS$1,'Faturamento SP3'!$T$2:$T$692,"Sim")</f>
        <v>0</v>
      </c>
      <c r="AW176" s="27" t="e">
        <f t="shared" si="68"/>
        <v>#DIV/0!</v>
      </c>
      <c r="AX176" s="24">
        <f>SUMIFS('Faturamento SP3'!$H$2:$H$692,'Faturamento SP3'!$D$2:$D$692,'Infos Relatório'!$B$164,'Faturamento SP3'!$E$2:$E$692,'Infos Relatório'!$B176,'Faturamento SP3'!$Z$2:$Z$692,'Infos Relatório'!AS$1)</f>
        <v>0</v>
      </c>
      <c r="AY176" s="23">
        <f>COUNTIFS('Faturamento SP3'!$D$2:$D$692,'Infos Relatório'!$B$164,'Faturamento SP3'!$E$2:$E$692,'Infos Relatório'!$B176,'Faturamento SP3'!$Z$2:$Z$692,'Infos Relatório'!AY$1)</f>
        <v>0</v>
      </c>
      <c r="AZ176" s="13">
        <f>SUMIFS('Faturamento SP3'!$G$2:$G$692,'Faturamento SP3'!$D$2:$D$692,'Infos Relatório'!$B$164,'Faturamento SP3'!$E$2:$E$692,'Infos Relatório'!$B176,'Faturamento SP3'!$Z$2:$Z$692,'Infos Relatório'!AY$1)</f>
        <v>0</v>
      </c>
      <c r="BA176" s="13">
        <f>SUMIFS('Faturamento SP3'!$J$2:$J$692,'Faturamento SP3'!$D$2:$D$692,'Infos Relatório'!$B$164,'Faturamento SP3'!$E$2:$E$692,'Infos Relatório'!$B176,'Faturamento SP3'!$Z$2:$Z$692,'Infos Relatório'!AY$1)</f>
        <v>0</v>
      </c>
      <c r="BB176" s="14">
        <f>SUMIFS('Faturamento SP3'!$O$2:$O$692,'Faturamento SP3'!$D$2:$D$692,'Infos Relatório'!$B$164,'Faturamento SP3'!$E$2:$E$692,'Infos Relatório'!$B176,'Faturamento SP3'!$Z$2:$Z$692,'Infos Relatório'!AY$1,'Faturamento SP3'!$T$2:$T$692,"Sim")+SUMIFS('Faturamento SP3'!$P$2:$P$692,'Faturamento SP3'!$D$2:$D$692,'Infos Relatório'!$B$164,'Faturamento SP3'!$E$2:$E$692,'Infos Relatório'!$B176,'Faturamento SP3'!$Z$2:$Z$692,'Infos Relatório'!AY$1,'Faturamento SP3'!$T$2:$T$692,"Sim")</f>
        <v>0</v>
      </c>
      <c r="BC176" s="27" t="e">
        <f t="shared" si="69"/>
        <v>#DIV/0!</v>
      </c>
      <c r="BD176" s="24">
        <f>SUMIFS('Faturamento SP3'!$H$2:$H$692,'Faturamento SP3'!$D$2:$D$692,'Infos Relatório'!$B$164,'Faturamento SP3'!$E$2:$E$692,'Infos Relatório'!$B176,'Faturamento SP3'!$Z$2:$Z$692,'Infos Relatório'!AY$1)</f>
        <v>0</v>
      </c>
      <c r="BE176" s="23">
        <f>COUNTIFS('Faturamento SP3'!$D$2:$D$692,'Infos Relatório'!$B$164,'Faturamento SP3'!$E$2:$E$692,'Infos Relatório'!$B176,'Faturamento SP3'!$Z$2:$Z$692,'Infos Relatório'!BE$1)</f>
        <v>0</v>
      </c>
      <c r="BF176" s="13">
        <f>SUMIFS('Faturamento SP3'!$G$2:$G$692,'Faturamento SP3'!$D$2:$D$692,'Infos Relatório'!$B$164,'Faturamento SP3'!$E$2:$E$692,'Infos Relatório'!$B176,'Faturamento SP3'!$Z$2:$Z$692,'Infos Relatório'!BE$1)</f>
        <v>0</v>
      </c>
      <c r="BG176" s="13">
        <f>SUMIFS('Faturamento SP3'!$J$2:$J$692,'Faturamento SP3'!$D$2:$D$692,'Infos Relatório'!$B$164,'Faturamento SP3'!$E$2:$E$692,'Infos Relatório'!$B176,'Faturamento SP3'!$Z$2:$Z$692,'Infos Relatório'!BE$1)</f>
        <v>0</v>
      </c>
      <c r="BH176" s="14">
        <f>SUMIFS('Faturamento SP3'!$O$2:$O$692,'Faturamento SP3'!$D$2:$D$692,'Infos Relatório'!$B$164,'Faturamento SP3'!$E$2:$E$692,'Infos Relatório'!$B176,'Faturamento SP3'!$Z$2:$Z$692,'Infos Relatório'!BE$1,'Faturamento SP3'!$T$2:$T$692,"Sim")+SUMIFS('Faturamento SP3'!$P$2:$P$692,'Faturamento SP3'!$D$2:$D$692,'Infos Relatório'!$B$164,'Faturamento SP3'!$E$2:$E$692,'Infos Relatório'!$B176,'Faturamento SP3'!$Z$2:$Z$692,'Infos Relatório'!BE$1,'Faturamento SP3'!$T$2:$T$692,"Sim")</f>
        <v>0</v>
      </c>
      <c r="BI176" s="27" t="e">
        <f t="shared" si="70"/>
        <v>#DIV/0!</v>
      </c>
      <c r="BJ176" s="24">
        <f>SUMIFS('Faturamento SP3'!$H$2:$H$692,'Faturamento SP3'!$D$2:$D$692,'Infos Relatório'!$B$164,'Faturamento SP3'!$E$2:$E$692,'Infos Relatório'!$B176,'Faturamento SP3'!$Z$2:$Z$692,'Infos Relatório'!BE$1)</f>
        <v>0</v>
      </c>
      <c r="BK176" s="23">
        <f>COUNTIFS('Faturamento SP3'!$D$2:$D$692,'Infos Relatório'!$B$164,'Faturamento SP3'!$E$2:$E$692,'Infos Relatório'!$B176,'Faturamento SP3'!$Z$2:$Z$692,'Infos Relatório'!BK$1)</f>
        <v>0</v>
      </c>
      <c r="BL176" s="13">
        <f>SUMIFS('Faturamento SP3'!$G$2:$G$692,'Faturamento SP3'!$D$2:$D$692,'Infos Relatório'!$B$164,'Faturamento SP3'!$E$2:$E$692,'Infos Relatório'!$B176,'Faturamento SP3'!$Z$2:$Z$692,'Infos Relatório'!BK$1)</f>
        <v>0</v>
      </c>
      <c r="BM176" s="13">
        <f>SUMIFS('Faturamento SP3'!$J$2:$J$692,'Faturamento SP3'!$D$2:$D$692,'Infos Relatório'!$B$164,'Faturamento SP3'!$E$2:$E$692,'Infos Relatório'!$B176,'Faturamento SP3'!$Z$2:$Z$692,'Infos Relatório'!BK$1)</f>
        <v>0</v>
      </c>
      <c r="BN176" s="14">
        <f>SUMIFS('Faturamento SP3'!$O$2:$O$692,'Faturamento SP3'!$D$2:$D$692,'Infos Relatório'!$B$164,'Faturamento SP3'!$E$2:$E$692,'Infos Relatório'!$B176,'Faturamento SP3'!$Z$2:$Z$692,'Infos Relatório'!BK$1,'Faturamento SP3'!$T$2:$T$692,"Sim")+SUMIFS('Faturamento SP3'!$P$2:$P$692,'Faturamento SP3'!$D$2:$D$692,'Infos Relatório'!$B$164,'Faturamento SP3'!$E$2:$E$692,'Infos Relatório'!$B176,'Faturamento SP3'!$Z$2:$Z$692,'Infos Relatório'!BK$1,'Faturamento SP3'!$T$2:$T$692,"Sim")</f>
        <v>0</v>
      </c>
      <c r="BO176" s="27" t="e">
        <f t="shared" si="71"/>
        <v>#DIV/0!</v>
      </c>
      <c r="BP176" s="24">
        <f>SUMIFS('Faturamento SP3'!$H$2:$H$692,'Faturamento SP3'!$D$2:$D$692,'Infos Relatório'!$B$164,'Faturamento SP3'!$E$2:$E$692,'Infos Relatório'!$B176,'Faturamento SP3'!$Z$2:$Z$692,'Infos Relatório'!BK$1)</f>
        <v>0</v>
      </c>
      <c r="BQ176" s="23">
        <f>COUNTIFS('Faturamento SP3'!$D$2:$D$692,'Infos Relatório'!$B$164,'Faturamento SP3'!$E$2:$E$692,'Infos Relatório'!$B176,'Faturamento SP3'!$Z$2:$Z$692,'Infos Relatório'!BQ$1)</f>
        <v>0</v>
      </c>
      <c r="BR176" s="13">
        <f>SUMIFS('Faturamento SP3'!$G$2:$G$692,'Faturamento SP3'!$D$2:$D$692,'Infos Relatório'!$B$164,'Faturamento SP3'!$E$2:$E$692,'Infos Relatório'!$B176,'Faturamento SP3'!$Z$2:$Z$692,'Infos Relatório'!BQ$1)</f>
        <v>0</v>
      </c>
      <c r="BS176" s="13">
        <f>SUMIFS('Faturamento SP3'!$J$2:$J$692,'Faturamento SP3'!$D$2:$D$692,'Infos Relatório'!$B$164,'Faturamento SP3'!$E$2:$E$692,'Infos Relatório'!$B176,'Faturamento SP3'!$Z$2:$Z$692,'Infos Relatório'!BQ$1)</f>
        <v>0</v>
      </c>
      <c r="BT176" s="14">
        <f>SUMIFS('Faturamento SP3'!$O$2:$O$692,'Faturamento SP3'!$D$2:$D$692,'Infos Relatório'!$B$164,'Faturamento SP3'!$E$2:$E$692,'Infos Relatório'!$B176,'Faturamento SP3'!$Z$2:$Z$692,'Infos Relatório'!BQ$1,'Faturamento SP3'!$T$2:$T$692,"Sim")+SUMIFS('Faturamento SP3'!$P$2:$P$692,'Faturamento SP3'!$D$2:$D$692,'Infos Relatório'!$B$164,'Faturamento SP3'!$E$2:$E$692,'Infos Relatório'!$B176,'Faturamento SP3'!$Z$2:$Z$692,'Infos Relatório'!BQ$1,'Faturamento SP3'!$T$2:$T$692,"Sim")</f>
        <v>0</v>
      </c>
      <c r="BU176" s="27" t="e">
        <f t="shared" si="72"/>
        <v>#DIV/0!</v>
      </c>
      <c r="BV176" s="24">
        <f>SUMIFS('Faturamento SP3'!$H$2:$H$692,'Faturamento SP3'!$D$2:$D$692,'Infos Relatório'!$B$164,'Faturamento SP3'!$E$2:$E$692,'Infos Relatório'!$B176,'Faturamento SP3'!$Z$2:$Z$692,'Infos Relatório'!BQ$1)</f>
        <v>0</v>
      </c>
    </row>
    <row r="177" spans="2:74">
      <c r="B177" s="17" t="s">
        <v>19</v>
      </c>
      <c r="C177" s="23">
        <f>COUNTIFS('Faturamento SP3'!$D$2:$D$692,'Infos Relatório'!$B$164,'Faturamento SP3'!$E$2:$E$692,'Infos Relatório'!$B177,'Faturamento SP3'!$Z$2:$Z$692,'Infos Relatório'!C$1)</f>
        <v>0</v>
      </c>
      <c r="D177" s="13">
        <f>SUMIFS('Faturamento SP3'!$G$2:$G$692,'Faturamento SP3'!$D$2:$D$692,'Infos Relatório'!$B$164,'Faturamento SP3'!$E$2:$E$692,'Infos Relatório'!$B177,'Faturamento SP3'!$Z$2:$Z$692,'Infos Relatório'!C$1)</f>
        <v>0</v>
      </c>
      <c r="E177" s="13">
        <f>SUMIFS('Faturamento SP3'!$J$2:$J$692,'Faturamento SP3'!$D$2:$D$692,'Infos Relatório'!$B$164,'Faturamento SP3'!$E$2:$E$692,'Infos Relatório'!$B177,'Faturamento SP3'!$Z$2:$Z$692,'Infos Relatório'!C$1)</f>
        <v>0</v>
      </c>
      <c r="F177" s="14">
        <f>SUMIFS('Faturamento SP3'!$O$2:$O$692,'Faturamento SP3'!$D$2:$D$692,'Infos Relatório'!$B$164,'Faturamento SP3'!$E$2:$E$692,'Infos Relatório'!$B177,'Faturamento SP3'!$Z$2:$Z$692,'Infos Relatório'!C$1,'Faturamento SP3'!$T$2:$T$692,"Sim")+SUMIFS('Faturamento SP3'!$P$2:$P$692,'Faturamento SP3'!$D$2:$D$692,'Infos Relatório'!$B$164,'Faturamento SP3'!$E$2:$E$692,'Infos Relatório'!$B177,'Faturamento SP3'!$Z$2:$Z$692,'Infos Relatório'!C$1,'Faturamento SP3'!$T$2:$T$692,"Sim")</f>
        <v>0</v>
      </c>
      <c r="G177" s="27" t="e">
        <f t="shared" si="61"/>
        <v>#DIV/0!</v>
      </c>
      <c r="H177" s="24">
        <f>SUMIFS('Faturamento SP3'!$H$2:$H$692,'Faturamento SP3'!$D$2:$D$692,'Infos Relatório'!$B$164,'Faturamento SP3'!$E$2:$E$692,'Infos Relatório'!$B177,'Faturamento SP3'!$Z$2:$Z$692,'Infos Relatório'!C$1)</f>
        <v>0</v>
      </c>
      <c r="I177" s="23">
        <f>COUNTIFS('Faturamento SP3'!$D$2:$D$692,'Infos Relatório'!$B$164,'Faturamento SP3'!$E$2:$E$692,'Infos Relatório'!$B177,'Faturamento SP3'!$Z$2:$Z$692,'Infos Relatório'!I$1)</f>
        <v>0</v>
      </c>
      <c r="J177" s="13">
        <f>SUMIFS('Faturamento SP3'!$G$2:$G$692,'Faturamento SP3'!$D$2:$D$692,'Infos Relatório'!$B$164,'Faturamento SP3'!$E$2:$E$692,'Infos Relatório'!$B177,'Faturamento SP3'!$Z$2:$Z$692,'Infos Relatório'!I$1)</f>
        <v>0</v>
      </c>
      <c r="K177" s="13">
        <f>SUMIFS('Faturamento SP3'!$J$2:$J$692,'Faturamento SP3'!$D$2:$D$692,'Infos Relatório'!$B$164,'Faturamento SP3'!$E$2:$E$692,'Infos Relatório'!$B177,'Faturamento SP3'!$Z$2:$Z$692,'Infos Relatório'!I$1)</f>
        <v>0</v>
      </c>
      <c r="L177" s="14">
        <f>SUMIFS('Faturamento SP3'!$O$2:$O$692,'Faturamento SP3'!$D$2:$D$692,'Infos Relatório'!$B$164,'Faturamento SP3'!$E$2:$E$692,'Infos Relatório'!$B177,'Faturamento SP3'!$Z$2:$Z$692,'Infos Relatório'!I$1,'Faturamento SP3'!$T$2:$T$692,"Sim")+SUMIFS('Faturamento SP3'!$P$2:$P$692,'Faturamento SP3'!$D$2:$D$692,'Infos Relatório'!$B$164,'Faturamento SP3'!$E$2:$E$692,'Infos Relatório'!$B177,'Faturamento SP3'!$Z$2:$Z$692,'Infos Relatório'!I$1,'Faturamento SP3'!$T$2:$T$692,"Sim")</f>
        <v>0</v>
      </c>
      <c r="M177" s="27" t="e">
        <f t="shared" si="62"/>
        <v>#DIV/0!</v>
      </c>
      <c r="N177" s="24">
        <f>SUMIFS('Faturamento SP3'!$H$2:$H$692,'Faturamento SP3'!$D$2:$D$692,'Infos Relatório'!$B$164,'Faturamento SP3'!$E$2:$E$692,'Infos Relatório'!$B177,'Faturamento SP3'!$Z$2:$Z$692,'Infos Relatório'!I$1)</f>
        <v>0</v>
      </c>
      <c r="O177" s="23">
        <f>COUNTIFS('Faturamento SP3'!$D$2:$D$692,'Infos Relatório'!$B$164,'Faturamento SP3'!$E$2:$E$692,'Infos Relatório'!$B177,'Faturamento SP3'!$Z$2:$Z$692,'Infos Relatório'!O$1)</f>
        <v>0</v>
      </c>
      <c r="P177" s="13">
        <f>SUMIFS('Faturamento SP3'!$G$2:$G$692,'Faturamento SP3'!$D$2:$D$692,'Infos Relatório'!$B$164,'Faturamento SP3'!$E$2:$E$692,'Infos Relatório'!$B177,'Faturamento SP3'!$Z$2:$Z$692,'Infos Relatório'!O$1)</f>
        <v>0</v>
      </c>
      <c r="Q177" s="13">
        <f>SUMIFS('Faturamento SP3'!$J$2:$J$692,'Faturamento SP3'!$D$2:$D$692,'Infos Relatório'!$B$164,'Faturamento SP3'!$E$2:$E$692,'Infos Relatório'!$B177,'Faturamento SP3'!$Z$2:$Z$692,'Infos Relatório'!O$1)</f>
        <v>0</v>
      </c>
      <c r="R177" s="14">
        <f>SUMIFS('Faturamento SP3'!$O$2:$O$692,'Faturamento SP3'!$D$2:$D$692,'Infos Relatório'!$B$164,'Faturamento SP3'!$E$2:$E$692,'Infos Relatório'!$B177,'Faturamento SP3'!$Z$2:$Z$692,'Infos Relatório'!O$1,'Faturamento SP3'!$T$2:$T$692,"Sim")+SUMIFS('Faturamento SP3'!$P$2:$P$692,'Faturamento SP3'!$D$2:$D$692,'Infos Relatório'!$B$164,'Faturamento SP3'!$E$2:$E$692,'Infos Relatório'!$B177,'Faturamento SP3'!$Z$2:$Z$692,'Infos Relatório'!O$1,'Faturamento SP3'!$T$2:$T$692,"Sim")</f>
        <v>0</v>
      </c>
      <c r="S177" s="27" t="e">
        <f t="shared" si="63"/>
        <v>#DIV/0!</v>
      </c>
      <c r="T177" s="24">
        <f>SUMIFS('Faturamento SP3'!$H$2:$H$692,'Faturamento SP3'!$D$2:$D$692,'Infos Relatório'!$B$164,'Faturamento SP3'!$E$2:$E$692,'Infos Relatório'!$B177,'Faturamento SP3'!$Z$2:$Z$692,'Infos Relatório'!O$1)</f>
        <v>0</v>
      </c>
      <c r="U177" s="23">
        <f>COUNTIFS('Faturamento SP3'!$D$2:$D$692,'Infos Relatório'!$B$164,'Faturamento SP3'!$E$2:$E$692,'Infos Relatório'!$B177,'Faturamento SP3'!$Z$2:$Z$692,'Infos Relatório'!U$1)</f>
        <v>0</v>
      </c>
      <c r="V177" s="13">
        <f>SUMIFS('Faturamento SP3'!$G$2:$G$692,'Faturamento SP3'!$D$2:$D$692,'Infos Relatório'!$B$164,'Faturamento SP3'!$E$2:$E$692,'Infos Relatório'!$B177,'Faturamento SP3'!$Z$2:$Z$692,'Infos Relatório'!U$1)</f>
        <v>0</v>
      </c>
      <c r="W177" s="13">
        <f>SUMIFS('Faturamento SP3'!$J$2:$J$692,'Faturamento SP3'!$D$2:$D$692,'Infos Relatório'!$B$164,'Faturamento SP3'!$E$2:$E$692,'Infos Relatório'!$B177,'Faturamento SP3'!$Z$2:$Z$692,'Infos Relatório'!U$1)</f>
        <v>0</v>
      </c>
      <c r="X177" s="14">
        <f>SUMIFS('Faturamento SP3'!$O$2:$O$692,'Faturamento SP3'!$D$2:$D$692,'Infos Relatório'!$B$164,'Faturamento SP3'!$E$2:$E$692,'Infos Relatório'!$B177,'Faturamento SP3'!$Z$2:$Z$692,'Infos Relatório'!U$1,'Faturamento SP3'!$T$2:$T$692,"Sim")+SUMIFS('Faturamento SP3'!$P$2:$P$692,'Faturamento SP3'!$D$2:$D$692,'Infos Relatório'!$B$164,'Faturamento SP3'!$E$2:$E$692,'Infos Relatório'!$B177,'Faturamento SP3'!$Z$2:$Z$692,'Infos Relatório'!U$1,'Faturamento SP3'!$T$2:$T$692,"Sim")</f>
        <v>0</v>
      </c>
      <c r="Y177" s="27" t="e">
        <f t="shared" si="64"/>
        <v>#DIV/0!</v>
      </c>
      <c r="Z177" s="24">
        <f>SUMIFS('Faturamento SP3'!$H$2:$H$692,'Faturamento SP3'!$D$2:$D$692,'Infos Relatório'!$B$164,'Faturamento SP3'!$E$2:$E$692,'Infos Relatório'!$B177,'Faturamento SP3'!$Z$2:$Z$692,'Infos Relatório'!U$1)</f>
        <v>0</v>
      </c>
      <c r="AA177" s="23">
        <f>COUNTIFS('Faturamento SP3'!$D$2:$D$692,'Infos Relatório'!$B$164,'Faturamento SP3'!$E$2:$E$692,'Infos Relatório'!$B177,'Faturamento SP3'!$Z$2:$Z$692,'Infos Relatório'!AA$1)</f>
        <v>0</v>
      </c>
      <c r="AB177" s="13">
        <f>SUMIFS('Faturamento SP3'!$G$2:$G$692,'Faturamento SP3'!$D$2:$D$692,'Infos Relatório'!$B$164,'Faturamento SP3'!$E$2:$E$692,'Infos Relatório'!$B177,'Faturamento SP3'!$Z$2:$Z$692,'Infos Relatório'!AA$1)</f>
        <v>0</v>
      </c>
      <c r="AC177" s="13">
        <f>SUMIFS('Faturamento SP3'!$J$2:$J$692,'Faturamento SP3'!$D$2:$D$692,'Infos Relatório'!$B$164,'Faturamento SP3'!$E$2:$E$692,'Infos Relatório'!$B177,'Faturamento SP3'!$Z$2:$Z$692,'Infos Relatório'!AA$1)</f>
        <v>0</v>
      </c>
      <c r="AD177" s="14">
        <f>SUMIFS('Faturamento SP3'!$O$2:$O$692,'Faturamento SP3'!$D$2:$D$692,'Infos Relatório'!$B$164,'Faturamento SP3'!$E$2:$E$692,'Infos Relatório'!$B177,'Faturamento SP3'!$Z$2:$Z$692,'Infos Relatório'!AA$1,'Faturamento SP3'!$T$2:$T$692,"Sim")+SUMIFS('Faturamento SP3'!$P$2:$P$692,'Faturamento SP3'!$D$2:$D$692,'Infos Relatório'!$B$164,'Faturamento SP3'!$E$2:$E$692,'Infos Relatório'!$B177,'Faturamento SP3'!$Z$2:$Z$692,'Infos Relatório'!AA$1,'Faturamento SP3'!$T$2:$T$692,"Sim")</f>
        <v>0</v>
      </c>
      <c r="AE177" s="27" t="e">
        <f t="shared" si="65"/>
        <v>#DIV/0!</v>
      </c>
      <c r="AF177" s="24">
        <f>SUMIFS('Faturamento SP3'!$H$2:$H$692,'Faturamento SP3'!$D$2:$D$692,'Infos Relatório'!$B$164,'Faturamento SP3'!$E$2:$E$692,'Infos Relatório'!$B177,'Faturamento SP3'!$Z$2:$Z$692,'Infos Relatório'!AA$1)</f>
        <v>0</v>
      </c>
      <c r="AG177" s="23">
        <f>COUNTIFS('Faturamento SP3'!$D$2:$D$692,'Infos Relatório'!$B$164,'Faturamento SP3'!$E$2:$E$692,'Infos Relatório'!$B177,'Faturamento SP3'!$Z$2:$Z$692,'Infos Relatório'!AG$1)</f>
        <v>0</v>
      </c>
      <c r="AH177" s="13">
        <f>SUMIFS('Faturamento SP3'!$G$2:$G$692,'Faturamento SP3'!$D$2:$D$692,'Infos Relatório'!$B$164,'Faturamento SP3'!$E$2:$E$692,'Infos Relatório'!$B177,'Faturamento SP3'!$Z$2:$Z$692,'Infos Relatório'!AG$1)</f>
        <v>0</v>
      </c>
      <c r="AI177" s="13">
        <f>SUMIFS('Faturamento SP3'!$J$2:$J$692,'Faturamento SP3'!$D$2:$D$692,'Infos Relatório'!$B$164,'Faturamento SP3'!$E$2:$E$692,'Infos Relatório'!$B177,'Faturamento SP3'!$Z$2:$Z$692,'Infos Relatório'!AG$1)</f>
        <v>0</v>
      </c>
      <c r="AJ177" s="14">
        <f>SUMIFS('Faturamento SP3'!$O$2:$O$692,'Faturamento SP3'!$D$2:$D$692,'Infos Relatório'!$B$164,'Faturamento SP3'!$E$2:$E$692,'Infos Relatório'!$B177,'Faturamento SP3'!$Z$2:$Z$692,'Infos Relatório'!AG$1,'Faturamento SP3'!$T$2:$T$692,"Sim")+SUMIFS('Faturamento SP3'!$P$2:$P$692,'Faturamento SP3'!$D$2:$D$692,'Infos Relatório'!$B$164,'Faturamento SP3'!$E$2:$E$692,'Infos Relatório'!$B177,'Faturamento SP3'!$Z$2:$Z$692,'Infos Relatório'!AG$1,'Faturamento SP3'!$T$2:$T$692,"Sim")</f>
        <v>0</v>
      </c>
      <c r="AK177" s="27" t="e">
        <f t="shared" si="66"/>
        <v>#DIV/0!</v>
      </c>
      <c r="AL177" s="24">
        <f>SUMIFS('Faturamento SP3'!$H$2:$H$692,'Faturamento SP3'!$D$2:$D$692,'Infos Relatório'!$B$164,'Faturamento SP3'!$E$2:$E$692,'Infos Relatório'!$B177,'Faturamento SP3'!$Z$2:$Z$692,'Infos Relatório'!AG$1)</f>
        <v>0</v>
      </c>
      <c r="AM177" s="23">
        <f>COUNTIFS('Faturamento SP3'!$D$2:$D$692,'Infos Relatório'!$B$164,'Faturamento SP3'!$E$2:$E$692,'Infos Relatório'!$B177,'Faturamento SP3'!$Z$2:$Z$692,'Infos Relatório'!AM$1)</f>
        <v>0</v>
      </c>
      <c r="AN177" s="13">
        <f>SUMIFS('Faturamento SP3'!$G$2:$G$692,'Faturamento SP3'!$D$2:$D$692,'Infos Relatório'!$B$164,'Faturamento SP3'!$E$2:$E$692,'Infos Relatório'!$B177,'Faturamento SP3'!$Z$2:$Z$692,'Infos Relatório'!AM$1)</f>
        <v>0</v>
      </c>
      <c r="AO177" s="13">
        <f>SUMIFS('Faturamento SP3'!$J$2:$J$692,'Faturamento SP3'!$D$2:$D$692,'Infos Relatório'!$B$164,'Faturamento SP3'!$E$2:$E$692,'Infos Relatório'!$B177,'Faturamento SP3'!$Z$2:$Z$692,'Infos Relatório'!AM$1)</f>
        <v>0</v>
      </c>
      <c r="AP177" s="14">
        <f>SUMIFS('Faturamento SP3'!$O$2:$O$692,'Faturamento SP3'!$D$2:$D$692,'Infos Relatório'!$B$164,'Faturamento SP3'!$E$2:$E$692,'Infos Relatório'!$B177,'Faturamento SP3'!$Z$2:$Z$692,'Infos Relatório'!AM$1,'Faturamento SP3'!$T$2:$T$692,"Sim")+SUMIFS('Faturamento SP3'!$P$2:$P$692,'Faturamento SP3'!$D$2:$D$692,'Infos Relatório'!$B$164,'Faturamento SP3'!$E$2:$E$692,'Infos Relatório'!$B177,'Faturamento SP3'!$Z$2:$Z$692,'Infos Relatório'!AM$1,'Faturamento SP3'!$T$2:$T$692,"Sim")</f>
        <v>0</v>
      </c>
      <c r="AQ177" s="27" t="e">
        <f t="shared" si="67"/>
        <v>#DIV/0!</v>
      </c>
      <c r="AR177" s="24">
        <f>SUMIFS('Faturamento SP3'!$H$2:$H$692,'Faturamento SP3'!$D$2:$D$692,'Infos Relatório'!$B$164,'Faturamento SP3'!$E$2:$E$692,'Infos Relatório'!$B177,'Faturamento SP3'!$Z$2:$Z$692,'Infos Relatório'!AM$1)</f>
        <v>0</v>
      </c>
      <c r="AS177" s="23">
        <f>COUNTIFS('Faturamento SP3'!$D$2:$D$692,'Infos Relatório'!$B$164,'Faturamento SP3'!$E$2:$E$692,'Infos Relatório'!$B177,'Faturamento SP3'!$Z$2:$Z$692,'Infos Relatório'!AS$1)</f>
        <v>0</v>
      </c>
      <c r="AT177" s="13">
        <f>SUMIFS('Faturamento SP3'!$G$2:$G$692,'Faturamento SP3'!$D$2:$D$692,'Infos Relatório'!$B$164,'Faturamento SP3'!$E$2:$E$692,'Infos Relatório'!$B177,'Faturamento SP3'!$Z$2:$Z$692,'Infos Relatório'!AS$1)</f>
        <v>0</v>
      </c>
      <c r="AU177" s="13">
        <f>SUMIFS('Faturamento SP3'!$J$2:$J$692,'Faturamento SP3'!$D$2:$D$692,'Infos Relatório'!$B$164,'Faturamento SP3'!$E$2:$E$692,'Infos Relatório'!$B177,'Faturamento SP3'!$Z$2:$Z$692,'Infos Relatório'!AS$1)</f>
        <v>0</v>
      </c>
      <c r="AV177" s="14">
        <f>SUMIFS('Faturamento SP3'!$O$2:$O$692,'Faturamento SP3'!$D$2:$D$692,'Infos Relatório'!$B$164,'Faturamento SP3'!$E$2:$E$692,'Infos Relatório'!$B177,'Faturamento SP3'!$Z$2:$Z$692,'Infos Relatório'!AS$1,'Faturamento SP3'!$T$2:$T$692,"Sim")+SUMIFS('Faturamento SP3'!$P$2:$P$692,'Faturamento SP3'!$D$2:$D$692,'Infos Relatório'!$B$164,'Faturamento SP3'!$E$2:$E$692,'Infos Relatório'!$B177,'Faturamento SP3'!$Z$2:$Z$692,'Infos Relatório'!AS$1,'Faturamento SP3'!$T$2:$T$692,"Sim")</f>
        <v>0</v>
      </c>
      <c r="AW177" s="27" t="e">
        <f t="shared" si="68"/>
        <v>#DIV/0!</v>
      </c>
      <c r="AX177" s="24">
        <f>SUMIFS('Faturamento SP3'!$H$2:$H$692,'Faturamento SP3'!$D$2:$D$692,'Infos Relatório'!$B$164,'Faturamento SP3'!$E$2:$E$692,'Infos Relatório'!$B177,'Faturamento SP3'!$Z$2:$Z$692,'Infos Relatório'!AS$1)</f>
        <v>0</v>
      </c>
      <c r="AY177" s="23">
        <f>COUNTIFS('Faturamento SP3'!$D$2:$D$692,'Infos Relatório'!$B$164,'Faturamento SP3'!$E$2:$E$692,'Infos Relatório'!$B177,'Faturamento SP3'!$Z$2:$Z$692,'Infos Relatório'!AY$1)</f>
        <v>0</v>
      </c>
      <c r="AZ177" s="13">
        <f>SUMIFS('Faturamento SP3'!$G$2:$G$692,'Faturamento SP3'!$D$2:$D$692,'Infos Relatório'!$B$164,'Faturamento SP3'!$E$2:$E$692,'Infos Relatório'!$B177,'Faturamento SP3'!$Z$2:$Z$692,'Infos Relatório'!AY$1)</f>
        <v>0</v>
      </c>
      <c r="BA177" s="13">
        <f>SUMIFS('Faturamento SP3'!$J$2:$J$692,'Faturamento SP3'!$D$2:$D$692,'Infos Relatório'!$B$164,'Faturamento SP3'!$E$2:$E$692,'Infos Relatório'!$B177,'Faturamento SP3'!$Z$2:$Z$692,'Infos Relatório'!AY$1)</f>
        <v>0</v>
      </c>
      <c r="BB177" s="14">
        <f>SUMIFS('Faturamento SP3'!$O$2:$O$692,'Faturamento SP3'!$D$2:$D$692,'Infos Relatório'!$B$164,'Faturamento SP3'!$E$2:$E$692,'Infos Relatório'!$B177,'Faturamento SP3'!$Z$2:$Z$692,'Infos Relatório'!AY$1,'Faturamento SP3'!$T$2:$T$692,"Sim")+SUMIFS('Faturamento SP3'!$P$2:$P$692,'Faturamento SP3'!$D$2:$D$692,'Infos Relatório'!$B$164,'Faturamento SP3'!$E$2:$E$692,'Infos Relatório'!$B177,'Faturamento SP3'!$Z$2:$Z$692,'Infos Relatório'!AY$1,'Faturamento SP3'!$T$2:$T$692,"Sim")</f>
        <v>0</v>
      </c>
      <c r="BC177" s="27" t="e">
        <f t="shared" si="69"/>
        <v>#DIV/0!</v>
      </c>
      <c r="BD177" s="24">
        <f>SUMIFS('Faturamento SP3'!$H$2:$H$692,'Faturamento SP3'!$D$2:$D$692,'Infos Relatório'!$B$164,'Faturamento SP3'!$E$2:$E$692,'Infos Relatório'!$B177,'Faturamento SP3'!$Z$2:$Z$692,'Infos Relatório'!AY$1)</f>
        <v>0</v>
      </c>
      <c r="BE177" s="23">
        <f>COUNTIFS('Faturamento SP3'!$D$2:$D$692,'Infos Relatório'!$B$164,'Faturamento SP3'!$E$2:$E$692,'Infos Relatório'!$B177,'Faturamento SP3'!$Z$2:$Z$692,'Infos Relatório'!BE$1)</f>
        <v>0</v>
      </c>
      <c r="BF177" s="13">
        <f>SUMIFS('Faturamento SP3'!$G$2:$G$692,'Faturamento SP3'!$D$2:$D$692,'Infos Relatório'!$B$164,'Faturamento SP3'!$E$2:$E$692,'Infos Relatório'!$B177,'Faturamento SP3'!$Z$2:$Z$692,'Infos Relatório'!BE$1)</f>
        <v>0</v>
      </c>
      <c r="BG177" s="13">
        <f>SUMIFS('Faturamento SP3'!$J$2:$J$692,'Faturamento SP3'!$D$2:$D$692,'Infos Relatório'!$B$164,'Faturamento SP3'!$E$2:$E$692,'Infos Relatório'!$B177,'Faturamento SP3'!$Z$2:$Z$692,'Infos Relatório'!BE$1)</f>
        <v>0</v>
      </c>
      <c r="BH177" s="14">
        <f>SUMIFS('Faturamento SP3'!$O$2:$O$692,'Faturamento SP3'!$D$2:$D$692,'Infos Relatório'!$B$164,'Faturamento SP3'!$E$2:$E$692,'Infos Relatório'!$B177,'Faturamento SP3'!$Z$2:$Z$692,'Infos Relatório'!BE$1,'Faturamento SP3'!$T$2:$T$692,"Sim")+SUMIFS('Faturamento SP3'!$P$2:$P$692,'Faturamento SP3'!$D$2:$D$692,'Infos Relatório'!$B$164,'Faturamento SP3'!$E$2:$E$692,'Infos Relatório'!$B177,'Faturamento SP3'!$Z$2:$Z$692,'Infos Relatório'!BE$1,'Faturamento SP3'!$T$2:$T$692,"Sim")</f>
        <v>0</v>
      </c>
      <c r="BI177" s="27" t="e">
        <f t="shared" si="70"/>
        <v>#DIV/0!</v>
      </c>
      <c r="BJ177" s="24">
        <f>SUMIFS('Faturamento SP3'!$H$2:$H$692,'Faturamento SP3'!$D$2:$D$692,'Infos Relatório'!$B$164,'Faturamento SP3'!$E$2:$E$692,'Infos Relatório'!$B177,'Faturamento SP3'!$Z$2:$Z$692,'Infos Relatório'!BE$1)</f>
        <v>0</v>
      </c>
      <c r="BK177" s="23">
        <f>COUNTIFS('Faturamento SP3'!$D$2:$D$692,'Infos Relatório'!$B$164,'Faturamento SP3'!$E$2:$E$692,'Infos Relatório'!$B177,'Faturamento SP3'!$Z$2:$Z$692,'Infos Relatório'!BK$1)</f>
        <v>0</v>
      </c>
      <c r="BL177" s="13">
        <f>SUMIFS('Faturamento SP3'!$G$2:$G$692,'Faturamento SP3'!$D$2:$D$692,'Infos Relatório'!$B$164,'Faturamento SP3'!$E$2:$E$692,'Infos Relatório'!$B177,'Faturamento SP3'!$Z$2:$Z$692,'Infos Relatório'!BK$1)</f>
        <v>0</v>
      </c>
      <c r="BM177" s="13">
        <f>SUMIFS('Faturamento SP3'!$J$2:$J$692,'Faturamento SP3'!$D$2:$D$692,'Infos Relatório'!$B$164,'Faturamento SP3'!$E$2:$E$692,'Infos Relatório'!$B177,'Faturamento SP3'!$Z$2:$Z$692,'Infos Relatório'!BK$1)</f>
        <v>0</v>
      </c>
      <c r="BN177" s="14">
        <f>SUMIFS('Faturamento SP3'!$O$2:$O$692,'Faturamento SP3'!$D$2:$D$692,'Infos Relatório'!$B$164,'Faturamento SP3'!$E$2:$E$692,'Infos Relatório'!$B177,'Faturamento SP3'!$Z$2:$Z$692,'Infos Relatório'!BK$1,'Faturamento SP3'!$T$2:$T$692,"Sim")+SUMIFS('Faturamento SP3'!$P$2:$P$692,'Faturamento SP3'!$D$2:$D$692,'Infos Relatório'!$B$164,'Faturamento SP3'!$E$2:$E$692,'Infos Relatório'!$B177,'Faturamento SP3'!$Z$2:$Z$692,'Infos Relatório'!BK$1,'Faturamento SP3'!$T$2:$T$692,"Sim")</f>
        <v>0</v>
      </c>
      <c r="BO177" s="27" t="e">
        <f t="shared" si="71"/>
        <v>#DIV/0!</v>
      </c>
      <c r="BP177" s="24">
        <f>SUMIFS('Faturamento SP3'!$H$2:$H$692,'Faturamento SP3'!$D$2:$D$692,'Infos Relatório'!$B$164,'Faturamento SP3'!$E$2:$E$692,'Infos Relatório'!$B177,'Faturamento SP3'!$Z$2:$Z$692,'Infos Relatório'!BK$1)</f>
        <v>0</v>
      </c>
      <c r="BQ177" s="23">
        <f>COUNTIFS('Faturamento SP3'!$D$2:$D$692,'Infos Relatório'!$B$164,'Faturamento SP3'!$E$2:$E$692,'Infos Relatório'!$B177,'Faturamento SP3'!$Z$2:$Z$692,'Infos Relatório'!BQ$1)</f>
        <v>0</v>
      </c>
      <c r="BR177" s="13">
        <f>SUMIFS('Faturamento SP3'!$G$2:$G$692,'Faturamento SP3'!$D$2:$D$692,'Infos Relatório'!$B$164,'Faturamento SP3'!$E$2:$E$692,'Infos Relatório'!$B177,'Faturamento SP3'!$Z$2:$Z$692,'Infos Relatório'!BQ$1)</f>
        <v>0</v>
      </c>
      <c r="BS177" s="13">
        <f>SUMIFS('Faturamento SP3'!$J$2:$J$692,'Faturamento SP3'!$D$2:$D$692,'Infos Relatório'!$B$164,'Faturamento SP3'!$E$2:$E$692,'Infos Relatório'!$B177,'Faturamento SP3'!$Z$2:$Z$692,'Infos Relatório'!BQ$1)</f>
        <v>0</v>
      </c>
      <c r="BT177" s="14">
        <f>SUMIFS('Faturamento SP3'!$O$2:$O$692,'Faturamento SP3'!$D$2:$D$692,'Infos Relatório'!$B$164,'Faturamento SP3'!$E$2:$E$692,'Infos Relatório'!$B177,'Faturamento SP3'!$Z$2:$Z$692,'Infos Relatório'!BQ$1,'Faturamento SP3'!$T$2:$T$692,"Sim")+SUMIFS('Faturamento SP3'!$P$2:$P$692,'Faturamento SP3'!$D$2:$D$692,'Infos Relatório'!$B$164,'Faturamento SP3'!$E$2:$E$692,'Infos Relatório'!$B177,'Faturamento SP3'!$Z$2:$Z$692,'Infos Relatório'!BQ$1,'Faturamento SP3'!$T$2:$T$692,"Sim")</f>
        <v>0</v>
      </c>
      <c r="BU177" s="27" t="e">
        <f t="shared" si="72"/>
        <v>#DIV/0!</v>
      </c>
      <c r="BV177" s="24">
        <f>SUMIFS('Faturamento SP3'!$H$2:$H$692,'Faturamento SP3'!$D$2:$D$692,'Infos Relatório'!$B$164,'Faturamento SP3'!$E$2:$E$692,'Infos Relatório'!$B177,'Faturamento SP3'!$Z$2:$Z$692,'Infos Relatório'!BQ$1)</f>
        <v>0</v>
      </c>
    </row>
    <row r="178" spans="2:74">
      <c r="B178" s="17" t="s">
        <v>20</v>
      </c>
      <c r="C178" s="23">
        <f>COUNTIFS('Faturamento SP3'!$D$2:$D$692,'Infos Relatório'!$B$164,'Faturamento SP3'!$E$2:$E$692,'Infos Relatório'!$B178,'Faturamento SP3'!$Z$2:$Z$692,'Infos Relatório'!C$1)</f>
        <v>0</v>
      </c>
      <c r="D178" s="13">
        <f>SUMIFS('Faturamento SP3'!$G$2:$G$692,'Faturamento SP3'!$D$2:$D$692,'Infos Relatório'!$B$164,'Faturamento SP3'!$E$2:$E$692,'Infos Relatório'!$B178,'Faturamento SP3'!$Z$2:$Z$692,'Infos Relatório'!C$1)</f>
        <v>0</v>
      </c>
      <c r="E178" s="13">
        <f>SUMIFS('Faturamento SP3'!$J$2:$J$692,'Faturamento SP3'!$D$2:$D$692,'Infos Relatório'!$B$164,'Faturamento SP3'!$E$2:$E$692,'Infos Relatório'!$B178,'Faturamento SP3'!$Z$2:$Z$692,'Infos Relatório'!C$1)</f>
        <v>0</v>
      </c>
      <c r="F178" s="14">
        <f>SUMIFS('Faturamento SP3'!$O$2:$O$692,'Faturamento SP3'!$D$2:$D$692,'Infos Relatório'!$B$164,'Faturamento SP3'!$E$2:$E$692,'Infos Relatório'!$B178,'Faturamento SP3'!$Z$2:$Z$692,'Infos Relatório'!C$1,'Faturamento SP3'!$T$2:$T$692,"Sim")+SUMIFS('Faturamento SP3'!$P$2:$P$692,'Faturamento SP3'!$D$2:$D$692,'Infos Relatório'!$B$164,'Faturamento SP3'!$E$2:$E$692,'Infos Relatório'!$B178,'Faturamento SP3'!$Z$2:$Z$692,'Infos Relatório'!C$1,'Faturamento SP3'!$T$2:$T$692,"Sim")</f>
        <v>0</v>
      </c>
      <c r="G178" s="27" t="e">
        <f t="shared" si="61"/>
        <v>#DIV/0!</v>
      </c>
      <c r="H178" s="24">
        <f>SUMIFS('Faturamento SP3'!$H$2:$H$692,'Faturamento SP3'!$D$2:$D$692,'Infos Relatório'!$B$164,'Faturamento SP3'!$E$2:$E$692,'Infos Relatório'!$B178,'Faturamento SP3'!$Z$2:$Z$692,'Infos Relatório'!C$1)</f>
        <v>0</v>
      </c>
      <c r="I178" s="23">
        <f>COUNTIFS('Faturamento SP3'!$D$2:$D$692,'Infos Relatório'!$B$164,'Faturamento SP3'!$E$2:$E$692,'Infos Relatório'!$B178,'Faturamento SP3'!$Z$2:$Z$692,'Infos Relatório'!I$1)</f>
        <v>0</v>
      </c>
      <c r="J178" s="13">
        <f>SUMIFS('Faturamento SP3'!$G$2:$G$692,'Faturamento SP3'!$D$2:$D$692,'Infos Relatório'!$B$164,'Faturamento SP3'!$E$2:$E$692,'Infos Relatório'!$B178,'Faturamento SP3'!$Z$2:$Z$692,'Infos Relatório'!I$1)</f>
        <v>0</v>
      </c>
      <c r="K178" s="13">
        <f>SUMIFS('Faturamento SP3'!$J$2:$J$692,'Faturamento SP3'!$D$2:$D$692,'Infos Relatório'!$B$164,'Faturamento SP3'!$E$2:$E$692,'Infos Relatório'!$B178,'Faturamento SP3'!$Z$2:$Z$692,'Infos Relatório'!I$1)</f>
        <v>0</v>
      </c>
      <c r="L178" s="14">
        <f>SUMIFS('Faturamento SP3'!$O$2:$O$692,'Faturamento SP3'!$D$2:$D$692,'Infos Relatório'!$B$164,'Faturamento SP3'!$E$2:$E$692,'Infos Relatório'!$B178,'Faturamento SP3'!$Z$2:$Z$692,'Infos Relatório'!I$1,'Faturamento SP3'!$T$2:$T$692,"Sim")+SUMIFS('Faturamento SP3'!$P$2:$P$692,'Faturamento SP3'!$D$2:$D$692,'Infos Relatório'!$B$164,'Faturamento SP3'!$E$2:$E$692,'Infos Relatório'!$B178,'Faturamento SP3'!$Z$2:$Z$692,'Infos Relatório'!I$1,'Faturamento SP3'!$T$2:$T$692,"Sim")</f>
        <v>0</v>
      </c>
      <c r="M178" s="27" t="e">
        <f t="shared" si="62"/>
        <v>#DIV/0!</v>
      </c>
      <c r="N178" s="24">
        <f>SUMIFS('Faturamento SP3'!$H$2:$H$692,'Faturamento SP3'!$D$2:$D$692,'Infos Relatório'!$B$164,'Faturamento SP3'!$E$2:$E$692,'Infos Relatório'!$B178,'Faturamento SP3'!$Z$2:$Z$692,'Infos Relatório'!I$1)</f>
        <v>0</v>
      </c>
      <c r="O178" s="23">
        <f>COUNTIFS('Faturamento SP3'!$D$2:$D$692,'Infos Relatório'!$B$164,'Faturamento SP3'!$E$2:$E$692,'Infos Relatório'!$B178,'Faturamento SP3'!$Z$2:$Z$692,'Infos Relatório'!O$1)</f>
        <v>0</v>
      </c>
      <c r="P178" s="13">
        <f>SUMIFS('Faturamento SP3'!$G$2:$G$692,'Faturamento SP3'!$D$2:$D$692,'Infos Relatório'!$B$164,'Faturamento SP3'!$E$2:$E$692,'Infos Relatório'!$B178,'Faturamento SP3'!$Z$2:$Z$692,'Infos Relatório'!O$1)</f>
        <v>0</v>
      </c>
      <c r="Q178" s="13">
        <f>SUMIFS('Faturamento SP3'!$J$2:$J$692,'Faturamento SP3'!$D$2:$D$692,'Infos Relatório'!$B$164,'Faturamento SP3'!$E$2:$E$692,'Infos Relatório'!$B178,'Faturamento SP3'!$Z$2:$Z$692,'Infos Relatório'!O$1)</f>
        <v>0</v>
      </c>
      <c r="R178" s="14">
        <f>SUMIFS('Faturamento SP3'!$O$2:$O$692,'Faturamento SP3'!$D$2:$D$692,'Infos Relatório'!$B$164,'Faturamento SP3'!$E$2:$E$692,'Infos Relatório'!$B178,'Faturamento SP3'!$Z$2:$Z$692,'Infos Relatório'!O$1,'Faturamento SP3'!$T$2:$T$692,"Sim")+SUMIFS('Faturamento SP3'!$P$2:$P$692,'Faturamento SP3'!$D$2:$D$692,'Infos Relatório'!$B$164,'Faturamento SP3'!$E$2:$E$692,'Infos Relatório'!$B178,'Faturamento SP3'!$Z$2:$Z$692,'Infos Relatório'!O$1,'Faturamento SP3'!$T$2:$T$692,"Sim")</f>
        <v>0</v>
      </c>
      <c r="S178" s="27" t="e">
        <f t="shared" si="63"/>
        <v>#DIV/0!</v>
      </c>
      <c r="T178" s="24">
        <f>SUMIFS('Faturamento SP3'!$H$2:$H$692,'Faturamento SP3'!$D$2:$D$692,'Infos Relatório'!$B$164,'Faturamento SP3'!$E$2:$E$692,'Infos Relatório'!$B178,'Faturamento SP3'!$Z$2:$Z$692,'Infos Relatório'!O$1)</f>
        <v>0</v>
      </c>
      <c r="U178" s="23">
        <f>COUNTIFS('Faturamento SP3'!$D$2:$D$692,'Infos Relatório'!$B$164,'Faturamento SP3'!$E$2:$E$692,'Infos Relatório'!$B178,'Faturamento SP3'!$Z$2:$Z$692,'Infos Relatório'!U$1)</f>
        <v>0</v>
      </c>
      <c r="V178" s="13">
        <f>SUMIFS('Faturamento SP3'!$G$2:$G$692,'Faturamento SP3'!$D$2:$D$692,'Infos Relatório'!$B$164,'Faturamento SP3'!$E$2:$E$692,'Infos Relatório'!$B178,'Faturamento SP3'!$Z$2:$Z$692,'Infos Relatório'!U$1)</f>
        <v>0</v>
      </c>
      <c r="W178" s="13">
        <f>SUMIFS('Faturamento SP3'!$J$2:$J$692,'Faturamento SP3'!$D$2:$D$692,'Infos Relatório'!$B$164,'Faturamento SP3'!$E$2:$E$692,'Infos Relatório'!$B178,'Faturamento SP3'!$Z$2:$Z$692,'Infos Relatório'!U$1)</f>
        <v>0</v>
      </c>
      <c r="X178" s="14">
        <f>SUMIFS('Faturamento SP3'!$O$2:$O$692,'Faturamento SP3'!$D$2:$D$692,'Infos Relatório'!$B$164,'Faturamento SP3'!$E$2:$E$692,'Infos Relatório'!$B178,'Faturamento SP3'!$Z$2:$Z$692,'Infos Relatório'!U$1,'Faturamento SP3'!$T$2:$T$692,"Sim")+SUMIFS('Faturamento SP3'!$P$2:$P$692,'Faturamento SP3'!$D$2:$D$692,'Infos Relatório'!$B$164,'Faturamento SP3'!$E$2:$E$692,'Infos Relatório'!$B178,'Faturamento SP3'!$Z$2:$Z$692,'Infos Relatório'!U$1,'Faturamento SP3'!$T$2:$T$692,"Sim")</f>
        <v>0</v>
      </c>
      <c r="Y178" s="27" t="e">
        <f t="shared" si="64"/>
        <v>#DIV/0!</v>
      </c>
      <c r="Z178" s="24">
        <f>SUMIFS('Faturamento SP3'!$H$2:$H$692,'Faturamento SP3'!$D$2:$D$692,'Infos Relatório'!$B$164,'Faturamento SP3'!$E$2:$E$692,'Infos Relatório'!$B178,'Faturamento SP3'!$Z$2:$Z$692,'Infos Relatório'!U$1)</f>
        <v>0</v>
      </c>
      <c r="AA178" s="23">
        <f>COUNTIFS('Faturamento SP3'!$D$2:$D$692,'Infos Relatório'!$B$164,'Faturamento SP3'!$E$2:$E$692,'Infos Relatório'!$B178,'Faturamento SP3'!$Z$2:$Z$692,'Infos Relatório'!AA$1)</f>
        <v>0</v>
      </c>
      <c r="AB178" s="13">
        <f>SUMIFS('Faturamento SP3'!$G$2:$G$692,'Faturamento SP3'!$D$2:$D$692,'Infos Relatório'!$B$164,'Faturamento SP3'!$E$2:$E$692,'Infos Relatório'!$B178,'Faturamento SP3'!$Z$2:$Z$692,'Infos Relatório'!AA$1)</f>
        <v>0</v>
      </c>
      <c r="AC178" s="13">
        <f>SUMIFS('Faturamento SP3'!$J$2:$J$692,'Faturamento SP3'!$D$2:$D$692,'Infos Relatório'!$B$164,'Faturamento SP3'!$E$2:$E$692,'Infos Relatório'!$B178,'Faturamento SP3'!$Z$2:$Z$692,'Infos Relatório'!AA$1)</f>
        <v>0</v>
      </c>
      <c r="AD178" s="14">
        <f>SUMIFS('Faturamento SP3'!$O$2:$O$692,'Faturamento SP3'!$D$2:$D$692,'Infos Relatório'!$B$164,'Faturamento SP3'!$E$2:$E$692,'Infos Relatório'!$B178,'Faturamento SP3'!$Z$2:$Z$692,'Infos Relatório'!AA$1,'Faturamento SP3'!$T$2:$T$692,"Sim")+SUMIFS('Faturamento SP3'!$P$2:$P$692,'Faturamento SP3'!$D$2:$D$692,'Infos Relatório'!$B$164,'Faturamento SP3'!$E$2:$E$692,'Infos Relatório'!$B178,'Faturamento SP3'!$Z$2:$Z$692,'Infos Relatório'!AA$1,'Faturamento SP3'!$T$2:$T$692,"Sim")</f>
        <v>0</v>
      </c>
      <c r="AE178" s="27" t="e">
        <f t="shared" si="65"/>
        <v>#DIV/0!</v>
      </c>
      <c r="AF178" s="24">
        <f>SUMIFS('Faturamento SP3'!$H$2:$H$692,'Faturamento SP3'!$D$2:$D$692,'Infos Relatório'!$B$164,'Faturamento SP3'!$E$2:$E$692,'Infos Relatório'!$B178,'Faturamento SP3'!$Z$2:$Z$692,'Infos Relatório'!AA$1)</f>
        <v>0</v>
      </c>
      <c r="AG178" s="23">
        <f>COUNTIFS('Faturamento SP3'!$D$2:$D$692,'Infos Relatório'!$B$164,'Faturamento SP3'!$E$2:$E$692,'Infos Relatório'!$B178,'Faturamento SP3'!$Z$2:$Z$692,'Infos Relatório'!AG$1)</f>
        <v>0</v>
      </c>
      <c r="AH178" s="13">
        <f>SUMIFS('Faturamento SP3'!$G$2:$G$692,'Faturamento SP3'!$D$2:$D$692,'Infos Relatório'!$B$164,'Faturamento SP3'!$E$2:$E$692,'Infos Relatório'!$B178,'Faturamento SP3'!$Z$2:$Z$692,'Infos Relatório'!AG$1)</f>
        <v>0</v>
      </c>
      <c r="AI178" s="13">
        <f>SUMIFS('Faturamento SP3'!$J$2:$J$692,'Faturamento SP3'!$D$2:$D$692,'Infos Relatório'!$B$164,'Faturamento SP3'!$E$2:$E$692,'Infos Relatório'!$B178,'Faturamento SP3'!$Z$2:$Z$692,'Infos Relatório'!AG$1)</f>
        <v>0</v>
      </c>
      <c r="AJ178" s="14">
        <f>SUMIFS('Faturamento SP3'!$O$2:$O$692,'Faturamento SP3'!$D$2:$D$692,'Infos Relatório'!$B$164,'Faturamento SP3'!$E$2:$E$692,'Infos Relatório'!$B178,'Faturamento SP3'!$Z$2:$Z$692,'Infos Relatório'!AG$1,'Faturamento SP3'!$T$2:$T$692,"Sim")+SUMIFS('Faturamento SP3'!$P$2:$P$692,'Faturamento SP3'!$D$2:$D$692,'Infos Relatório'!$B$164,'Faturamento SP3'!$E$2:$E$692,'Infos Relatório'!$B178,'Faturamento SP3'!$Z$2:$Z$692,'Infos Relatório'!AG$1,'Faturamento SP3'!$T$2:$T$692,"Sim")</f>
        <v>0</v>
      </c>
      <c r="AK178" s="27" t="e">
        <f t="shared" si="66"/>
        <v>#DIV/0!</v>
      </c>
      <c r="AL178" s="24">
        <f>SUMIFS('Faturamento SP3'!$H$2:$H$692,'Faturamento SP3'!$D$2:$D$692,'Infos Relatório'!$B$164,'Faturamento SP3'!$E$2:$E$692,'Infos Relatório'!$B178,'Faturamento SP3'!$Z$2:$Z$692,'Infos Relatório'!AG$1)</f>
        <v>0</v>
      </c>
      <c r="AM178" s="23">
        <f>COUNTIFS('Faturamento SP3'!$D$2:$D$692,'Infos Relatório'!$B$164,'Faturamento SP3'!$E$2:$E$692,'Infos Relatório'!$B178,'Faturamento SP3'!$Z$2:$Z$692,'Infos Relatório'!AM$1)</f>
        <v>0</v>
      </c>
      <c r="AN178" s="13">
        <f>SUMIFS('Faturamento SP3'!$G$2:$G$692,'Faturamento SP3'!$D$2:$D$692,'Infos Relatório'!$B$164,'Faturamento SP3'!$E$2:$E$692,'Infos Relatório'!$B178,'Faturamento SP3'!$Z$2:$Z$692,'Infos Relatório'!AM$1)</f>
        <v>0</v>
      </c>
      <c r="AO178" s="13">
        <f>SUMIFS('Faturamento SP3'!$J$2:$J$692,'Faturamento SP3'!$D$2:$D$692,'Infos Relatório'!$B$164,'Faturamento SP3'!$E$2:$E$692,'Infos Relatório'!$B178,'Faturamento SP3'!$Z$2:$Z$692,'Infos Relatório'!AM$1)</f>
        <v>0</v>
      </c>
      <c r="AP178" s="14">
        <f>SUMIFS('Faturamento SP3'!$O$2:$O$692,'Faturamento SP3'!$D$2:$D$692,'Infos Relatório'!$B$164,'Faturamento SP3'!$E$2:$E$692,'Infos Relatório'!$B178,'Faturamento SP3'!$Z$2:$Z$692,'Infos Relatório'!AM$1,'Faturamento SP3'!$T$2:$T$692,"Sim")+SUMIFS('Faturamento SP3'!$P$2:$P$692,'Faturamento SP3'!$D$2:$D$692,'Infos Relatório'!$B$164,'Faturamento SP3'!$E$2:$E$692,'Infos Relatório'!$B178,'Faturamento SP3'!$Z$2:$Z$692,'Infos Relatório'!AM$1,'Faturamento SP3'!$T$2:$T$692,"Sim")</f>
        <v>0</v>
      </c>
      <c r="AQ178" s="27" t="e">
        <f t="shared" si="67"/>
        <v>#DIV/0!</v>
      </c>
      <c r="AR178" s="24">
        <f>SUMIFS('Faturamento SP3'!$H$2:$H$692,'Faturamento SP3'!$D$2:$D$692,'Infos Relatório'!$B$164,'Faturamento SP3'!$E$2:$E$692,'Infos Relatório'!$B178,'Faturamento SP3'!$Z$2:$Z$692,'Infos Relatório'!AM$1)</f>
        <v>0</v>
      </c>
      <c r="AS178" s="23">
        <f>COUNTIFS('Faturamento SP3'!$D$2:$D$692,'Infos Relatório'!$B$164,'Faturamento SP3'!$E$2:$E$692,'Infos Relatório'!$B178,'Faturamento SP3'!$Z$2:$Z$692,'Infos Relatório'!AS$1)</f>
        <v>0</v>
      </c>
      <c r="AT178" s="13">
        <f>SUMIFS('Faturamento SP3'!$G$2:$G$692,'Faturamento SP3'!$D$2:$D$692,'Infos Relatório'!$B$164,'Faturamento SP3'!$E$2:$E$692,'Infos Relatório'!$B178,'Faturamento SP3'!$Z$2:$Z$692,'Infos Relatório'!AS$1)</f>
        <v>0</v>
      </c>
      <c r="AU178" s="13">
        <f>SUMIFS('Faturamento SP3'!$J$2:$J$692,'Faturamento SP3'!$D$2:$D$692,'Infos Relatório'!$B$164,'Faturamento SP3'!$E$2:$E$692,'Infos Relatório'!$B178,'Faturamento SP3'!$Z$2:$Z$692,'Infos Relatório'!AS$1)</f>
        <v>0</v>
      </c>
      <c r="AV178" s="14">
        <f>SUMIFS('Faturamento SP3'!$O$2:$O$692,'Faturamento SP3'!$D$2:$D$692,'Infos Relatório'!$B$164,'Faturamento SP3'!$E$2:$E$692,'Infos Relatório'!$B178,'Faturamento SP3'!$Z$2:$Z$692,'Infos Relatório'!AS$1,'Faturamento SP3'!$T$2:$T$692,"Sim")+SUMIFS('Faturamento SP3'!$P$2:$P$692,'Faturamento SP3'!$D$2:$D$692,'Infos Relatório'!$B$164,'Faturamento SP3'!$E$2:$E$692,'Infos Relatório'!$B178,'Faturamento SP3'!$Z$2:$Z$692,'Infos Relatório'!AS$1,'Faturamento SP3'!$T$2:$T$692,"Sim")</f>
        <v>0</v>
      </c>
      <c r="AW178" s="27" t="e">
        <f t="shared" si="68"/>
        <v>#DIV/0!</v>
      </c>
      <c r="AX178" s="24">
        <f>SUMIFS('Faturamento SP3'!$H$2:$H$692,'Faturamento SP3'!$D$2:$D$692,'Infos Relatório'!$B$164,'Faturamento SP3'!$E$2:$E$692,'Infos Relatório'!$B178,'Faturamento SP3'!$Z$2:$Z$692,'Infos Relatório'!AS$1)</f>
        <v>0</v>
      </c>
      <c r="AY178" s="23">
        <f>COUNTIFS('Faturamento SP3'!$D$2:$D$692,'Infos Relatório'!$B$164,'Faturamento SP3'!$E$2:$E$692,'Infos Relatório'!$B178,'Faturamento SP3'!$Z$2:$Z$692,'Infos Relatório'!AY$1)</f>
        <v>0</v>
      </c>
      <c r="AZ178" s="13">
        <f>SUMIFS('Faturamento SP3'!$G$2:$G$692,'Faturamento SP3'!$D$2:$D$692,'Infos Relatório'!$B$164,'Faturamento SP3'!$E$2:$E$692,'Infos Relatório'!$B178,'Faturamento SP3'!$Z$2:$Z$692,'Infos Relatório'!AY$1)</f>
        <v>0</v>
      </c>
      <c r="BA178" s="13">
        <f>SUMIFS('Faturamento SP3'!$J$2:$J$692,'Faturamento SP3'!$D$2:$D$692,'Infos Relatório'!$B$164,'Faturamento SP3'!$E$2:$E$692,'Infos Relatório'!$B178,'Faturamento SP3'!$Z$2:$Z$692,'Infos Relatório'!AY$1)</f>
        <v>0</v>
      </c>
      <c r="BB178" s="14">
        <f>SUMIFS('Faturamento SP3'!$O$2:$O$692,'Faturamento SP3'!$D$2:$D$692,'Infos Relatório'!$B$164,'Faturamento SP3'!$E$2:$E$692,'Infos Relatório'!$B178,'Faturamento SP3'!$Z$2:$Z$692,'Infos Relatório'!AY$1,'Faturamento SP3'!$T$2:$T$692,"Sim")+SUMIFS('Faturamento SP3'!$P$2:$P$692,'Faturamento SP3'!$D$2:$D$692,'Infos Relatório'!$B$164,'Faturamento SP3'!$E$2:$E$692,'Infos Relatório'!$B178,'Faturamento SP3'!$Z$2:$Z$692,'Infos Relatório'!AY$1,'Faturamento SP3'!$T$2:$T$692,"Sim")</f>
        <v>0</v>
      </c>
      <c r="BC178" s="27" t="e">
        <f t="shared" si="69"/>
        <v>#DIV/0!</v>
      </c>
      <c r="BD178" s="24">
        <f>SUMIFS('Faturamento SP3'!$H$2:$H$692,'Faturamento SP3'!$D$2:$D$692,'Infos Relatório'!$B$164,'Faturamento SP3'!$E$2:$E$692,'Infos Relatório'!$B178,'Faturamento SP3'!$Z$2:$Z$692,'Infos Relatório'!AY$1)</f>
        <v>0</v>
      </c>
      <c r="BE178" s="23">
        <f>COUNTIFS('Faturamento SP3'!$D$2:$D$692,'Infos Relatório'!$B$164,'Faturamento SP3'!$E$2:$E$692,'Infos Relatório'!$B178,'Faturamento SP3'!$Z$2:$Z$692,'Infos Relatório'!BE$1)</f>
        <v>0</v>
      </c>
      <c r="BF178" s="13">
        <f>SUMIFS('Faturamento SP3'!$G$2:$G$692,'Faturamento SP3'!$D$2:$D$692,'Infos Relatório'!$B$164,'Faturamento SP3'!$E$2:$E$692,'Infos Relatório'!$B178,'Faturamento SP3'!$Z$2:$Z$692,'Infos Relatório'!BE$1)</f>
        <v>0</v>
      </c>
      <c r="BG178" s="13">
        <f>SUMIFS('Faturamento SP3'!$J$2:$J$692,'Faturamento SP3'!$D$2:$D$692,'Infos Relatório'!$B$164,'Faturamento SP3'!$E$2:$E$692,'Infos Relatório'!$B178,'Faturamento SP3'!$Z$2:$Z$692,'Infos Relatório'!BE$1)</f>
        <v>0</v>
      </c>
      <c r="BH178" s="14">
        <f>SUMIFS('Faturamento SP3'!$O$2:$O$692,'Faturamento SP3'!$D$2:$D$692,'Infos Relatório'!$B$164,'Faturamento SP3'!$E$2:$E$692,'Infos Relatório'!$B178,'Faturamento SP3'!$Z$2:$Z$692,'Infos Relatório'!BE$1,'Faturamento SP3'!$T$2:$T$692,"Sim")+SUMIFS('Faturamento SP3'!$P$2:$P$692,'Faturamento SP3'!$D$2:$D$692,'Infos Relatório'!$B$164,'Faturamento SP3'!$E$2:$E$692,'Infos Relatório'!$B178,'Faturamento SP3'!$Z$2:$Z$692,'Infos Relatório'!BE$1,'Faturamento SP3'!$T$2:$T$692,"Sim")</f>
        <v>0</v>
      </c>
      <c r="BI178" s="27" t="e">
        <f t="shared" si="70"/>
        <v>#DIV/0!</v>
      </c>
      <c r="BJ178" s="24">
        <f>SUMIFS('Faturamento SP3'!$H$2:$H$692,'Faturamento SP3'!$D$2:$D$692,'Infos Relatório'!$B$164,'Faturamento SP3'!$E$2:$E$692,'Infos Relatório'!$B178,'Faturamento SP3'!$Z$2:$Z$692,'Infos Relatório'!BE$1)</f>
        <v>0</v>
      </c>
      <c r="BK178" s="23">
        <f>COUNTIFS('Faturamento SP3'!$D$2:$D$692,'Infos Relatório'!$B$164,'Faturamento SP3'!$E$2:$E$692,'Infos Relatório'!$B178,'Faturamento SP3'!$Z$2:$Z$692,'Infos Relatório'!BK$1)</f>
        <v>0</v>
      </c>
      <c r="BL178" s="13">
        <f>SUMIFS('Faturamento SP3'!$G$2:$G$692,'Faturamento SP3'!$D$2:$D$692,'Infos Relatório'!$B$164,'Faturamento SP3'!$E$2:$E$692,'Infos Relatório'!$B178,'Faturamento SP3'!$Z$2:$Z$692,'Infos Relatório'!BK$1)</f>
        <v>0</v>
      </c>
      <c r="BM178" s="13">
        <f>SUMIFS('Faturamento SP3'!$J$2:$J$692,'Faturamento SP3'!$D$2:$D$692,'Infos Relatório'!$B$164,'Faturamento SP3'!$E$2:$E$692,'Infos Relatório'!$B178,'Faturamento SP3'!$Z$2:$Z$692,'Infos Relatório'!BK$1)</f>
        <v>0</v>
      </c>
      <c r="BN178" s="14">
        <f>SUMIFS('Faturamento SP3'!$O$2:$O$692,'Faturamento SP3'!$D$2:$D$692,'Infos Relatório'!$B$164,'Faturamento SP3'!$E$2:$E$692,'Infos Relatório'!$B178,'Faturamento SP3'!$Z$2:$Z$692,'Infos Relatório'!BK$1,'Faturamento SP3'!$T$2:$T$692,"Sim")+SUMIFS('Faturamento SP3'!$P$2:$P$692,'Faturamento SP3'!$D$2:$D$692,'Infos Relatório'!$B$164,'Faturamento SP3'!$E$2:$E$692,'Infos Relatório'!$B178,'Faturamento SP3'!$Z$2:$Z$692,'Infos Relatório'!BK$1,'Faturamento SP3'!$T$2:$T$692,"Sim")</f>
        <v>0</v>
      </c>
      <c r="BO178" s="27" t="e">
        <f t="shared" si="71"/>
        <v>#DIV/0!</v>
      </c>
      <c r="BP178" s="24">
        <f>SUMIFS('Faturamento SP3'!$H$2:$H$692,'Faturamento SP3'!$D$2:$D$692,'Infos Relatório'!$B$164,'Faturamento SP3'!$E$2:$E$692,'Infos Relatório'!$B178,'Faturamento SP3'!$Z$2:$Z$692,'Infos Relatório'!BK$1)</f>
        <v>0</v>
      </c>
      <c r="BQ178" s="23">
        <f>COUNTIFS('Faturamento SP3'!$D$2:$D$692,'Infos Relatório'!$B$164,'Faturamento SP3'!$E$2:$E$692,'Infos Relatório'!$B178,'Faturamento SP3'!$Z$2:$Z$692,'Infos Relatório'!BQ$1)</f>
        <v>0</v>
      </c>
      <c r="BR178" s="13">
        <f>SUMIFS('Faturamento SP3'!$G$2:$G$692,'Faturamento SP3'!$D$2:$D$692,'Infos Relatório'!$B$164,'Faturamento SP3'!$E$2:$E$692,'Infos Relatório'!$B178,'Faturamento SP3'!$Z$2:$Z$692,'Infos Relatório'!BQ$1)</f>
        <v>0</v>
      </c>
      <c r="BS178" s="13">
        <f>SUMIFS('Faturamento SP3'!$J$2:$J$692,'Faturamento SP3'!$D$2:$D$692,'Infos Relatório'!$B$164,'Faturamento SP3'!$E$2:$E$692,'Infos Relatório'!$B178,'Faturamento SP3'!$Z$2:$Z$692,'Infos Relatório'!BQ$1)</f>
        <v>0</v>
      </c>
      <c r="BT178" s="14">
        <f>SUMIFS('Faturamento SP3'!$O$2:$O$692,'Faturamento SP3'!$D$2:$D$692,'Infos Relatório'!$B$164,'Faturamento SP3'!$E$2:$E$692,'Infos Relatório'!$B178,'Faturamento SP3'!$Z$2:$Z$692,'Infos Relatório'!BQ$1,'Faturamento SP3'!$T$2:$T$692,"Sim")+SUMIFS('Faturamento SP3'!$P$2:$P$692,'Faturamento SP3'!$D$2:$D$692,'Infos Relatório'!$B$164,'Faturamento SP3'!$E$2:$E$692,'Infos Relatório'!$B178,'Faturamento SP3'!$Z$2:$Z$692,'Infos Relatório'!BQ$1,'Faturamento SP3'!$T$2:$T$692,"Sim")</f>
        <v>0</v>
      </c>
      <c r="BU178" s="27" t="e">
        <f t="shared" si="72"/>
        <v>#DIV/0!</v>
      </c>
      <c r="BV178" s="24">
        <f>SUMIFS('Faturamento SP3'!$H$2:$H$692,'Faturamento SP3'!$D$2:$D$692,'Infos Relatório'!$B$164,'Faturamento SP3'!$E$2:$E$692,'Infos Relatório'!$B178,'Faturamento SP3'!$Z$2:$Z$692,'Infos Relatório'!BQ$1)</f>
        <v>0</v>
      </c>
    </row>
    <row r="179" spans="2:74">
      <c r="B179" s="17" t="s">
        <v>21</v>
      </c>
      <c r="C179" s="23">
        <f>COUNTIFS('Faturamento SP3'!$D$2:$D$692,'Infos Relatório'!$B$164,'Faturamento SP3'!$E$2:$E$692,'Infos Relatório'!$B179,'Faturamento SP3'!$Z$2:$Z$692,'Infos Relatório'!C$1)</f>
        <v>0</v>
      </c>
      <c r="D179" s="13">
        <f>SUMIFS('Faturamento SP3'!$G$2:$G$692,'Faturamento SP3'!$D$2:$D$692,'Infos Relatório'!$B$164,'Faturamento SP3'!$E$2:$E$692,'Infos Relatório'!$B179,'Faturamento SP3'!$Z$2:$Z$692,'Infos Relatório'!C$1)</f>
        <v>0</v>
      </c>
      <c r="E179" s="13">
        <f>SUMIFS('Faturamento SP3'!$J$2:$J$692,'Faturamento SP3'!$D$2:$D$692,'Infos Relatório'!$B$164,'Faturamento SP3'!$E$2:$E$692,'Infos Relatório'!$B179,'Faturamento SP3'!$Z$2:$Z$692,'Infos Relatório'!C$1)</f>
        <v>0</v>
      </c>
      <c r="F179" s="14">
        <f>SUMIFS('Faturamento SP3'!$O$2:$O$692,'Faturamento SP3'!$D$2:$D$692,'Infos Relatório'!$B$164,'Faturamento SP3'!$E$2:$E$692,'Infos Relatório'!$B179,'Faturamento SP3'!$Z$2:$Z$692,'Infos Relatório'!C$1,'Faturamento SP3'!$T$2:$T$692,"Sim")+SUMIFS('Faturamento SP3'!$P$2:$P$692,'Faturamento SP3'!$D$2:$D$692,'Infos Relatório'!$B$164,'Faturamento SP3'!$E$2:$E$692,'Infos Relatório'!$B179,'Faturamento SP3'!$Z$2:$Z$692,'Infos Relatório'!C$1,'Faturamento SP3'!$T$2:$T$692,"Sim")</f>
        <v>0</v>
      </c>
      <c r="G179" s="27" t="e">
        <f t="shared" si="61"/>
        <v>#DIV/0!</v>
      </c>
      <c r="H179" s="24">
        <f>SUMIFS('Faturamento SP3'!$H$2:$H$692,'Faturamento SP3'!$D$2:$D$692,'Infos Relatório'!$B$164,'Faturamento SP3'!$E$2:$E$692,'Infos Relatório'!$B179,'Faturamento SP3'!$Z$2:$Z$692,'Infos Relatório'!C$1)</f>
        <v>0</v>
      </c>
      <c r="I179" s="23">
        <f>COUNTIFS('Faturamento SP3'!$D$2:$D$692,'Infos Relatório'!$B$164,'Faturamento SP3'!$E$2:$E$692,'Infos Relatório'!$B179,'Faturamento SP3'!$Z$2:$Z$692,'Infos Relatório'!I$1)</f>
        <v>0</v>
      </c>
      <c r="J179" s="13">
        <f>SUMIFS('Faturamento SP3'!$G$2:$G$692,'Faturamento SP3'!$D$2:$D$692,'Infos Relatório'!$B$164,'Faturamento SP3'!$E$2:$E$692,'Infos Relatório'!$B179,'Faturamento SP3'!$Z$2:$Z$692,'Infos Relatório'!I$1)</f>
        <v>0</v>
      </c>
      <c r="K179" s="13">
        <f>SUMIFS('Faturamento SP3'!$J$2:$J$692,'Faturamento SP3'!$D$2:$D$692,'Infos Relatório'!$B$164,'Faturamento SP3'!$E$2:$E$692,'Infos Relatório'!$B179,'Faturamento SP3'!$Z$2:$Z$692,'Infos Relatório'!I$1)</f>
        <v>0</v>
      </c>
      <c r="L179" s="14">
        <f>SUMIFS('Faturamento SP3'!$O$2:$O$692,'Faturamento SP3'!$D$2:$D$692,'Infos Relatório'!$B$164,'Faturamento SP3'!$E$2:$E$692,'Infos Relatório'!$B179,'Faturamento SP3'!$Z$2:$Z$692,'Infos Relatório'!I$1,'Faturamento SP3'!$T$2:$T$692,"Sim")+SUMIFS('Faturamento SP3'!$P$2:$P$692,'Faturamento SP3'!$D$2:$D$692,'Infos Relatório'!$B$164,'Faturamento SP3'!$E$2:$E$692,'Infos Relatório'!$B179,'Faturamento SP3'!$Z$2:$Z$692,'Infos Relatório'!I$1,'Faturamento SP3'!$T$2:$T$692,"Sim")</f>
        <v>0</v>
      </c>
      <c r="M179" s="27" t="e">
        <f t="shared" si="62"/>
        <v>#DIV/0!</v>
      </c>
      <c r="N179" s="24">
        <f>SUMIFS('Faturamento SP3'!$H$2:$H$692,'Faturamento SP3'!$D$2:$D$692,'Infos Relatório'!$B$164,'Faturamento SP3'!$E$2:$E$692,'Infos Relatório'!$B179,'Faturamento SP3'!$Z$2:$Z$692,'Infos Relatório'!I$1)</f>
        <v>0</v>
      </c>
      <c r="O179" s="23">
        <f>COUNTIFS('Faturamento SP3'!$D$2:$D$692,'Infos Relatório'!$B$164,'Faturamento SP3'!$E$2:$E$692,'Infos Relatório'!$B179,'Faturamento SP3'!$Z$2:$Z$692,'Infos Relatório'!O$1)</f>
        <v>0</v>
      </c>
      <c r="P179" s="13">
        <f>SUMIFS('Faturamento SP3'!$G$2:$G$692,'Faturamento SP3'!$D$2:$D$692,'Infos Relatório'!$B$164,'Faturamento SP3'!$E$2:$E$692,'Infos Relatório'!$B179,'Faturamento SP3'!$Z$2:$Z$692,'Infos Relatório'!O$1)</f>
        <v>0</v>
      </c>
      <c r="Q179" s="13">
        <f>SUMIFS('Faturamento SP3'!$J$2:$J$692,'Faturamento SP3'!$D$2:$D$692,'Infos Relatório'!$B$164,'Faturamento SP3'!$E$2:$E$692,'Infos Relatório'!$B179,'Faturamento SP3'!$Z$2:$Z$692,'Infos Relatório'!O$1)</f>
        <v>0</v>
      </c>
      <c r="R179" s="14">
        <f>SUMIFS('Faturamento SP3'!$O$2:$O$692,'Faturamento SP3'!$D$2:$D$692,'Infos Relatório'!$B$164,'Faturamento SP3'!$E$2:$E$692,'Infos Relatório'!$B179,'Faturamento SP3'!$Z$2:$Z$692,'Infos Relatório'!O$1,'Faturamento SP3'!$T$2:$T$692,"Sim")+SUMIFS('Faturamento SP3'!$P$2:$P$692,'Faturamento SP3'!$D$2:$D$692,'Infos Relatório'!$B$164,'Faturamento SP3'!$E$2:$E$692,'Infos Relatório'!$B179,'Faturamento SP3'!$Z$2:$Z$692,'Infos Relatório'!O$1,'Faturamento SP3'!$T$2:$T$692,"Sim")</f>
        <v>0</v>
      </c>
      <c r="S179" s="27" t="e">
        <f t="shared" si="63"/>
        <v>#DIV/0!</v>
      </c>
      <c r="T179" s="24">
        <f>SUMIFS('Faturamento SP3'!$H$2:$H$692,'Faturamento SP3'!$D$2:$D$692,'Infos Relatório'!$B$164,'Faturamento SP3'!$E$2:$E$692,'Infos Relatório'!$B179,'Faturamento SP3'!$Z$2:$Z$692,'Infos Relatório'!O$1)</f>
        <v>0</v>
      </c>
      <c r="U179" s="23">
        <f>COUNTIFS('Faturamento SP3'!$D$2:$D$692,'Infos Relatório'!$B$164,'Faturamento SP3'!$E$2:$E$692,'Infos Relatório'!$B179,'Faturamento SP3'!$Z$2:$Z$692,'Infos Relatório'!U$1)</f>
        <v>0</v>
      </c>
      <c r="V179" s="13">
        <f>SUMIFS('Faturamento SP3'!$G$2:$G$692,'Faturamento SP3'!$D$2:$D$692,'Infos Relatório'!$B$164,'Faturamento SP3'!$E$2:$E$692,'Infos Relatório'!$B179,'Faturamento SP3'!$Z$2:$Z$692,'Infos Relatório'!U$1)</f>
        <v>0</v>
      </c>
      <c r="W179" s="13">
        <f>SUMIFS('Faturamento SP3'!$J$2:$J$692,'Faturamento SP3'!$D$2:$D$692,'Infos Relatório'!$B$164,'Faturamento SP3'!$E$2:$E$692,'Infos Relatório'!$B179,'Faturamento SP3'!$Z$2:$Z$692,'Infos Relatório'!U$1)</f>
        <v>0</v>
      </c>
      <c r="X179" s="14">
        <f>SUMIFS('Faturamento SP3'!$O$2:$O$692,'Faturamento SP3'!$D$2:$D$692,'Infos Relatório'!$B$164,'Faturamento SP3'!$E$2:$E$692,'Infos Relatório'!$B179,'Faturamento SP3'!$Z$2:$Z$692,'Infos Relatório'!U$1,'Faturamento SP3'!$T$2:$T$692,"Sim")+SUMIFS('Faturamento SP3'!$P$2:$P$692,'Faturamento SP3'!$D$2:$D$692,'Infos Relatório'!$B$164,'Faturamento SP3'!$E$2:$E$692,'Infos Relatório'!$B179,'Faturamento SP3'!$Z$2:$Z$692,'Infos Relatório'!U$1,'Faturamento SP3'!$T$2:$T$692,"Sim")</f>
        <v>0</v>
      </c>
      <c r="Y179" s="27" t="e">
        <f t="shared" si="64"/>
        <v>#DIV/0!</v>
      </c>
      <c r="Z179" s="24">
        <f>SUMIFS('Faturamento SP3'!$H$2:$H$692,'Faturamento SP3'!$D$2:$D$692,'Infos Relatório'!$B$164,'Faturamento SP3'!$E$2:$E$692,'Infos Relatório'!$B179,'Faturamento SP3'!$Z$2:$Z$692,'Infos Relatório'!U$1)</f>
        <v>0</v>
      </c>
      <c r="AA179" s="23">
        <f>COUNTIFS('Faturamento SP3'!$D$2:$D$692,'Infos Relatório'!$B$164,'Faturamento SP3'!$E$2:$E$692,'Infos Relatório'!$B179,'Faturamento SP3'!$Z$2:$Z$692,'Infos Relatório'!AA$1)</f>
        <v>0</v>
      </c>
      <c r="AB179" s="13">
        <f>SUMIFS('Faturamento SP3'!$G$2:$G$692,'Faturamento SP3'!$D$2:$D$692,'Infos Relatório'!$B$164,'Faturamento SP3'!$E$2:$E$692,'Infos Relatório'!$B179,'Faturamento SP3'!$Z$2:$Z$692,'Infos Relatório'!AA$1)</f>
        <v>0</v>
      </c>
      <c r="AC179" s="13">
        <f>SUMIFS('Faturamento SP3'!$J$2:$J$692,'Faturamento SP3'!$D$2:$D$692,'Infos Relatório'!$B$164,'Faturamento SP3'!$E$2:$E$692,'Infos Relatório'!$B179,'Faturamento SP3'!$Z$2:$Z$692,'Infos Relatório'!AA$1)</f>
        <v>0</v>
      </c>
      <c r="AD179" s="14">
        <f>SUMIFS('Faturamento SP3'!$O$2:$O$692,'Faturamento SP3'!$D$2:$D$692,'Infos Relatório'!$B$164,'Faturamento SP3'!$E$2:$E$692,'Infos Relatório'!$B179,'Faturamento SP3'!$Z$2:$Z$692,'Infos Relatório'!AA$1,'Faturamento SP3'!$T$2:$T$692,"Sim")+SUMIFS('Faturamento SP3'!$P$2:$P$692,'Faturamento SP3'!$D$2:$D$692,'Infos Relatório'!$B$164,'Faturamento SP3'!$E$2:$E$692,'Infos Relatório'!$B179,'Faturamento SP3'!$Z$2:$Z$692,'Infos Relatório'!AA$1,'Faturamento SP3'!$T$2:$T$692,"Sim")</f>
        <v>0</v>
      </c>
      <c r="AE179" s="27" t="e">
        <f t="shared" si="65"/>
        <v>#DIV/0!</v>
      </c>
      <c r="AF179" s="24">
        <f>SUMIFS('Faturamento SP3'!$H$2:$H$692,'Faturamento SP3'!$D$2:$D$692,'Infos Relatório'!$B$164,'Faturamento SP3'!$E$2:$E$692,'Infos Relatório'!$B179,'Faturamento SP3'!$Z$2:$Z$692,'Infos Relatório'!AA$1)</f>
        <v>0</v>
      </c>
      <c r="AG179" s="23">
        <f>COUNTIFS('Faturamento SP3'!$D$2:$D$692,'Infos Relatório'!$B$164,'Faturamento SP3'!$E$2:$E$692,'Infos Relatório'!$B179,'Faturamento SP3'!$Z$2:$Z$692,'Infos Relatório'!AG$1)</f>
        <v>0</v>
      </c>
      <c r="AH179" s="13">
        <f>SUMIFS('Faturamento SP3'!$G$2:$G$692,'Faturamento SP3'!$D$2:$D$692,'Infos Relatório'!$B$164,'Faturamento SP3'!$E$2:$E$692,'Infos Relatório'!$B179,'Faturamento SP3'!$Z$2:$Z$692,'Infos Relatório'!AG$1)</f>
        <v>0</v>
      </c>
      <c r="AI179" s="13">
        <f>SUMIFS('Faturamento SP3'!$J$2:$J$692,'Faturamento SP3'!$D$2:$D$692,'Infos Relatório'!$B$164,'Faturamento SP3'!$E$2:$E$692,'Infos Relatório'!$B179,'Faturamento SP3'!$Z$2:$Z$692,'Infos Relatório'!AG$1)</f>
        <v>0</v>
      </c>
      <c r="AJ179" s="14">
        <f>SUMIFS('Faturamento SP3'!$O$2:$O$692,'Faturamento SP3'!$D$2:$D$692,'Infos Relatório'!$B$164,'Faturamento SP3'!$E$2:$E$692,'Infos Relatório'!$B179,'Faturamento SP3'!$Z$2:$Z$692,'Infos Relatório'!AG$1,'Faturamento SP3'!$T$2:$T$692,"Sim")+SUMIFS('Faturamento SP3'!$P$2:$P$692,'Faturamento SP3'!$D$2:$D$692,'Infos Relatório'!$B$164,'Faturamento SP3'!$E$2:$E$692,'Infos Relatório'!$B179,'Faturamento SP3'!$Z$2:$Z$692,'Infos Relatório'!AG$1,'Faturamento SP3'!$T$2:$T$692,"Sim")</f>
        <v>0</v>
      </c>
      <c r="AK179" s="27" t="e">
        <f t="shared" si="66"/>
        <v>#DIV/0!</v>
      </c>
      <c r="AL179" s="24">
        <f>SUMIFS('Faturamento SP3'!$H$2:$H$692,'Faturamento SP3'!$D$2:$D$692,'Infos Relatório'!$B$164,'Faturamento SP3'!$E$2:$E$692,'Infos Relatório'!$B179,'Faturamento SP3'!$Z$2:$Z$692,'Infos Relatório'!AG$1)</f>
        <v>0</v>
      </c>
      <c r="AM179" s="23">
        <f>COUNTIFS('Faturamento SP3'!$D$2:$D$692,'Infos Relatório'!$B$164,'Faturamento SP3'!$E$2:$E$692,'Infos Relatório'!$B179,'Faturamento SP3'!$Z$2:$Z$692,'Infos Relatório'!AM$1)</f>
        <v>0</v>
      </c>
      <c r="AN179" s="13">
        <f>SUMIFS('Faturamento SP3'!$G$2:$G$692,'Faturamento SP3'!$D$2:$D$692,'Infos Relatório'!$B$164,'Faturamento SP3'!$E$2:$E$692,'Infos Relatório'!$B179,'Faturamento SP3'!$Z$2:$Z$692,'Infos Relatório'!AM$1)</f>
        <v>0</v>
      </c>
      <c r="AO179" s="13">
        <f>SUMIFS('Faturamento SP3'!$J$2:$J$692,'Faturamento SP3'!$D$2:$D$692,'Infos Relatório'!$B$164,'Faturamento SP3'!$E$2:$E$692,'Infos Relatório'!$B179,'Faturamento SP3'!$Z$2:$Z$692,'Infos Relatório'!AM$1)</f>
        <v>0</v>
      </c>
      <c r="AP179" s="14">
        <f>SUMIFS('Faturamento SP3'!$O$2:$O$692,'Faturamento SP3'!$D$2:$D$692,'Infos Relatório'!$B$164,'Faturamento SP3'!$E$2:$E$692,'Infos Relatório'!$B179,'Faturamento SP3'!$Z$2:$Z$692,'Infos Relatório'!AM$1,'Faturamento SP3'!$T$2:$T$692,"Sim")+SUMIFS('Faturamento SP3'!$P$2:$P$692,'Faturamento SP3'!$D$2:$D$692,'Infos Relatório'!$B$164,'Faturamento SP3'!$E$2:$E$692,'Infos Relatório'!$B179,'Faturamento SP3'!$Z$2:$Z$692,'Infos Relatório'!AM$1,'Faturamento SP3'!$T$2:$T$692,"Sim")</f>
        <v>0</v>
      </c>
      <c r="AQ179" s="27" t="e">
        <f t="shared" si="67"/>
        <v>#DIV/0!</v>
      </c>
      <c r="AR179" s="24">
        <f>SUMIFS('Faturamento SP3'!$H$2:$H$692,'Faturamento SP3'!$D$2:$D$692,'Infos Relatório'!$B$164,'Faturamento SP3'!$E$2:$E$692,'Infos Relatório'!$B179,'Faturamento SP3'!$Z$2:$Z$692,'Infos Relatório'!AM$1)</f>
        <v>0</v>
      </c>
      <c r="AS179" s="23">
        <f>COUNTIFS('Faturamento SP3'!$D$2:$D$692,'Infos Relatório'!$B$164,'Faturamento SP3'!$E$2:$E$692,'Infos Relatório'!$B179,'Faturamento SP3'!$Z$2:$Z$692,'Infos Relatório'!AS$1)</f>
        <v>0</v>
      </c>
      <c r="AT179" s="13">
        <f>SUMIFS('Faturamento SP3'!$G$2:$G$692,'Faturamento SP3'!$D$2:$D$692,'Infos Relatório'!$B$164,'Faturamento SP3'!$E$2:$E$692,'Infos Relatório'!$B179,'Faturamento SP3'!$Z$2:$Z$692,'Infos Relatório'!AS$1)</f>
        <v>0</v>
      </c>
      <c r="AU179" s="13">
        <f>SUMIFS('Faturamento SP3'!$J$2:$J$692,'Faturamento SP3'!$D$2:$D$692,'Infos Relatório'!$B$164,'Faturamento SP3'!$E$2:$E$692,'Infos Relatório'!$B179,'Faturamento SP3'!$Z$2:$Z$692,'Infos Relatório'!AS$1)</f>
        <v>0</v>
      </c>
      <c r="AV179" s="14">
        <f>SUMIFS('Faturamento SP3'!$O$2:$O$692,'Faturamento SP3'!$D$2:$D$692,'Infos Relatório'!$B$164,'Faturamento SP3'!$E$2:$E$692,'Infos Relatório'!$B179,'Faturamento SP3'!$Z$2:$Z$692,'Infos Relatório'!AS$1,'Faturamento SP3'!$T$2:$T$692,"Sim")+SUMIFS('Faturamento SP3'!$P$2:$P$692,'Faturamento SP3'!$D$2:$D$692,'Infos Relatório'!$B$164,'Faturamento SP3'!$E$2:$E$692,'Infos Relatório'!$B179,'Faturamento SP3'!$Z$2:$Z$692,'Infos Relatório'!AS$1,'Faturamento SP3'!$T$2:$T$692,"Sim")</f>
        <v>0</v>
      </c>
      <c r="AW179" s="27" t="e">
        <f t="shared" si="68"/>
        <v>#DIV/0!</v>
      </c>
      <c r="AX179" s="24">
        <f>SUMIFS('Faturamento SP3'!$H$2:$H$692,'Faturamento SP3'!$D$2:$D$692,'Infos Relatório'!$B$164,'Faturamento SP3'!$E$2:$E$692,'Infos Relatório'!$B179,'Faturamento SP3'!$Z$2:$Z$692,'Infos Relatório'!AS$1)</f>
        <v>0</v>
      </c>
      <c r="AY179" s="23">
        <f>COUNTIFS('Faturamento SP3'!$D$2:$D$692,'Infos Relatório'!$B$164,'Faturamento SP3'!$E$2:$E$692,'Infos Relatório'!$B179,'Faturamento SP3'!$Z$2:$Z$692,'Infos Relatório'!AY$1)</f>
        <v>0</v>
      </c>
      <c r="AZ179" s="13">
        <f>SUMIFS('Faturamento SP3'!$G$2:$G$692,'Faturamento SP3'!$D$2:$D$692,'Infos Relatório'!$B$164,'Faturamento SP3'!$E$2:$E$692,'Infos Relatório'!$B179,'Faturamento SP3'!$Z$2:$Z$692,'Infos Relatório'!AY$1)</f>
        <v>0</v>
      </c>
      <c r="BA179" s="13">
        <f>SUMIFS('Faturamento SP3'!$J$2:$J$692,'Faturamento SP3'!$D$2:$D$692,'Infos Relatório'!$B$164,'Faturamento SP3'!$E$2:$E$692,'Infos Relatório'!$B179,'Faturamento SP3'!$Z$2:$Z$692,'Infos Relatório'!AY$1)</f>
        <v>0</v>
      </c>
      <c r="BB179" s="14">
        <f>SUMIFS('Faturamento SP3'!$O$2:$O$692,'Faturamento SP3'!$D$2:$D$692,'Infos Relatório'!$B$164,'Faturamento SP3'!$E$2:$E$692,'Infos Relatório'!$B179,'Faturamento SP3'!$Z$2:$Z$692,'Infos Relatório'!AY$1,'Faturamento SP3'!$T$2:$T$692,"Sim")+SUMIFS('Faturamento SP3'!$P$2:$P$692,'Faturamento SP3'!$D$2:$D$692,'Infos Relatório'!$B$164,'Faturamento SP3'!$E$2:$E$692,'Infos Relatório'!$B179,'Faturamento SP3'!$Z$2:$Z$692,'Infos Relatório'!AY$1,'Faturamento SP3'!$T$2:$T$692,"Sim")</f>
        <v>0</v>
      </c>
      <c r="BC179" s="27" t="e">
        <f t="shared" si="69"/>
        <v>#DIV/0!</v>
      </c>
      <c r="BD179" s="24">
        <f>SUMIFS('Faturamento SP3'!$H$2:$H$692,'Faturamento SP3'!$D$2:$D$692,'Infos Relatório'!$B$164,'Faturamento SP3'!$E$2:$E$692,'Infos Relatório'!$B179,'Faturamento SP3'!$Z$2:$Z$692,'Infos Relatório'!AY$1)</f>
        <v>0</v>
      </c>
      <c r="BE179" s="23">
        <f>COUNTIFS('Faturamento SP3'!$D$2:$D$692,'Infos Relatório'!$B$164,'Faturamento SP3'!$E$2:$E$692,'Infos Relatório'!$B179,'Faturamento SP3'!$Z$2:$Z$692,'Infos Relatório'!BE$1)</f>
        <v>0</v>
      </c>
      <c r="BF179" s="13">
        <f>SUMIFS('Faturamento SP3'!$G$2:$G$692,'Faturamento SP3'!$D$2:$D$692,'Infos Relatório'!$B$164,'Faturamento SP3'!$E$2:$E$692,'Infos Relatório'!$B179,'Faturamento SP3'!$Z$2:$Z$692,'Infos Relatório'!BE$1)</f>
        <v>0</v>
      </c>
      <c r="BG179" s="13">
        <f>SUMIFS('Faturamento SP3'!$J$2:$J$692,'Faturamento SP3'!$D$2:$D$692,'Infos Relatório'!$B$164,'Faturamento SP3'!$E$2:$E$692,'Infos Relatório'!$B179,'Faturamento SP3'!$Z$2:$Z$692,'Infos Relatório'!BE$1)</f>
        <v>0</v>
      </c>
      <c r="BH179" s="14">
        <f>SUMIFS('Faturamento SP3'!$O$2:$O$692,'Faturamento SP3'!$D$2:$D$692,'Infos Relatório'!$B$164,'Faturamento SP3'!$E$2:$E$692,'Infos Relatório'!$B179,'Faturamento SP3'!$Z$2:$Z$692,'Infos Relatório'!BE$1,'Faturamento SP3'!$T$2:$T$692,"Sim")+SUMIFS('Faturamento SP3'!$P$2:$P$692,'Faturamento SP3'!$D$2:$D$692,'Infos Relatório'!$B$164,'Faturamento SP3'!$E$2:$E$692,'Infos Relatório'!$B179,'Faturamento SP3'!$Z$2:$Z$692,'Infos Relatório'!BE$1,'Faturamento SP3'!$T$2:$T$692,"Sim")</f>
        <v>0</v>
      </c>
      <c r="BI179" s="27" t="e">
        <f t="shared" si="70"/>
        <v>#DIV/0!</v>
      </c>
      <c r="BJ179" s="24">
        <f>SUMIFS('Faturamento SP3'!$H$2:$H$692,'Faturamento SP3'!$D$2:$D$692,'Infos Relatório'!$B$164,'Faturamento SP3'!$E$2:$E$692,'Infos Relatório'!$B179,'Faturamento SP3'!$Z$2:$Z$692,'Infos Relatório'!BE$1)</f>
        <v>0</v>
      </c>
      <c r="BK179" s="23">
        <f>COUNTIFS('Faturamento SP3'!$D$2:$D$692,'Infos Relatório'!$B$164,'Faturamento SP3'!$E$2:$E$692,'Infos Relatório'!$B179,'Faturamento SP3'!$Z$2:$Z$692,'Infos Relatório'!BK$1)</f>
        <v>0</v>
      </c>
      <c r="BL179" s="13">
        <f>SUMIFS('Faturamento SP3'!$G$2:$G$692,'Faturamento SP3'!$D$2:$D$692,'Infos Relatório'!$B$164,'Faturamento SP3'!$E$2:$E$692,'Infos Relatório'!$B179,'Faturamento SP3'!$Z$2:$Z$692,'Infos Relatório'!BK$1)</f>
        <v>0</v>
      </c>
      <c r="BM179" s="13">
        <f>SUMIFS('Faturamento SP3'!$J$2:$J$692,'Faturamento SP3'!$D$2:$D$692,'Infos Relatório'!$B$164,'Faturamento SP3'!$E$2:$E$692,'Infos Relatório'!$B179,'Faturamento SP3'!$Z$2:$Z$692,'Infos Relatório'!BK$1)</f>
        <v>0</v>
      </c>
      <c r="BN179" s="14">
        <f>SUMIFS('Faturamento SP3'!$O$2:$O$692,'Faturamento SP3'!$D$2:$D$692,'Infos Relatório'!$B$164,'Faturamento SP3'!$E$2:$E$692,'Infos Relatório'!$B179,'Faturamento SP3'!$Z$2:$Z$692,'Infos Relatório'!BK$1,'Faturamento SP3'!$T$2:$T$692,"Sim")+SUMIFS('Faturamento SP3'!$P$2:$P$692,'Faturamento SP3'!$D$2:$D$692,'Infos Relatório'!$B$164,'Faturamento SP3'!$E$2:$E$692,'Infos Relatório'!$B179,'Faturamento SP3'!$Z$2:$Z$692,'Infos Relatório'!BK$1,'Faturamento SP3'!$T$2:$T$692,"Sim")</f>
        <v>0</v>
      </c>
      <c r="BO179" s="27" t="e">
        <f t="shared" si="71"/>
        <v>#DIV/0!</v>
      </c>
      <c r="BP179" s="24">
        <f>SUMIFS('Faturamento SP3'!$H$2:$H$692,'Faturamento SP3'!$D$2:$D$692,'Infos Relatório'!$B$164,'Faturamento SP3'!$E$2:$E$692,'Infos Relatório'!$B179,'Faturamento SP3'!$Z$2:$Z$692,'Infos Relatório'!BK$1)</f>
        <v>0</v>
      </c>
      <c r="BQ179" s="23">
        <f>COUNTIFS('Faturamento SP3'!$D$2:$D$692,'Infos Relatório'!$B$164,'Faturamento SP3'!$E$2:$E$692,'Infos Relatório'!$B179,'Faturamento SP3'!$Z$2:$Z$692,'Infos Relatório'!BQ$1)</f>
        <v>0</v>
      </c>
      <c r="BR179" s="13">
        <f>SUMIFS('Faturamento SP3'!$G$2:$G$692,'Faturamento SP3'!$D$2:$D$692,'Infos Relatório'!$B$164,'Faturamento SP3'!$E$2:$E$692,'Infos Relatório'!$B179,'Faturamento SP3'!$Z$2:$Z$692,'Infos Relatório'!BQ$1)</f>
        <v>0</v>
      </c>
      <c r="BS179" s="13">
        <f>SUMIFS('Faturamento SP3'!$J$2:$J$692,'Faturamento SP3'!$D$2:$D$692,'Infos Relatório'!$B$164,'Faturamento SP3'!$E$2:$E$692,'Infos Relatório'!$B179,'Faturamento SP3'!$Z$2:$Z$692,'Infos Relatório'!BQ$1)</f>
        <v>0</v>
      </c>
      <c r="BT179" s="14">
        <f>SUMIFS('Faturamento SP3'!$O$2:$O$692,'Faturamento SP3'!$D$2:$D$692,'Infos Relatório'!$B$164,'Faturamento SP3'!$E$2:$E$692,'Infos Relatório'!$B179,'Faturamento SP3'!$Z$2:$Z$692,'Infos Relatório'!BQ$1,'Faturamento SP3'!$T$2:$T$692,"Sim")+SUMIFS('Faturamento SP3'!$P$2:$P$692,'Faturamento SP3'!$D$2:$D$692,'Infos Relatório'!$B$164,'Faturamento SP3'!$E$2:$E$692,'Infos Relatório'!$B179,'Faturamento SP3'!$Z$2:$Z$692,'Infos Relatório'!BQ$1,'Faturamento SP3'!$T$2:$T$692,"Sim")</f>
        <v>0</v>
      </c>
      <c r="BU179" s="27" t="e">
        <f t="shared" si="72"/>
        <v>#DIV/0!</v>
      </c>
      <c r="BV179" s="24">
        <f>SUMIFS('Faturamento SP3'!$H$2:$H$692,'Faturamento SP3'!$D$2:$D$692,'Infos Relatório'!$B$164,'Faturamento SP3'!$E$2:$E$692,'Infos Relatório'!$B179,'Faturamento SP3'!$Z$2:$Z$692,'Infos Relatório'!BQ$1)</f>
        <v>0</v>
      </c>
    </row>
    <row r="180" spans="2:74">
      <c r="B180" s="17" t="s">
        <v>22</v>
      </c>
      <c r="C180" s="23">
        <f>COUNTIFS('Faturamento SP3'!$D$2:$D$692,'Infos Relatório'!$B$164,'Faturamento SP3'!$E$2:$E$692,'Infos Relatório'!$B180,'Faturamento SP3'!$Z$2:$Z$692,'Infos Relatório'!C$1)</f>
        <v>0</v>
      </c>
      <c r="D180" s="13">
        <f>SUMIFS('Faturamento SP3'!$G$2:$G$692,'Faturamento SP3'!$D$2:$D$692,'Infos Relatório'!$B$164,'Faturamento SP3'!$E$2:$E$692,'Infos Relatório'!$B180,'Faturamento SP3'!$Z$2:$Z$692,'Infos Relatório'!C$1)</f>
        <v>0</v>
      </c>
      <c r="E180" s="13">
        <f>SUMIFS('Faturamento SP3'!$J$2:$J$692,'Faturamento SP3'!$D$2:$D$692,'Infos Relatório'!$B$164,'Faturamento SP3'!$E$2:$E$692,'Infos Relatório'!$B180,'Faturamento SP3'!$Z$2:$Z$692,'Infos Relatório'!C$1)</f>
        <v>0</v>
      </c>
      <c r="F180" s="14">
        <f>SUMIFS('Faturamento SP3'!$O$2:$O$692,'Faturamento SP3'!$D$2:$D$692,'Infos Relatório'!$B$164,'Faturamento SP3'!$E$2:$E$692,'Infos Relatório'!$B180,'Faturamento SP3'!$Z$2:$Z$692,'Infos Relatório'!C$1,'Faturamento SP3'!$T$2:$T$692,"Sim")+SUMIFS('Faturamento SP3'!$P$2:$P$692,'Faturamento SP3'!$D$2:$D$692,'Infos Relatório'!$B$164,'Faturamento SP3'!$E$2:$E$692,'Infos Relatório'!$B180,'Faturamento SP3'!$Z$2:$Z$692,'Infos Relatório'!C$1,'Faturamento SP3'!$T$2:$T$692,"Sim")</f>
        <v>0</v>
      </c>
      <c r="G180" s="27" t="e">
        <f t="shared" si="61"/>
        <v>#DIV/0!</v>
      </c>
      <c r="H180" s="24">
        <f>SUMIFS('Faturamento SP3'!$H$2:$H$692,'Faturamento SP3'!$D$2:$D$692,'Infos Relatório'!$B$164,'Faturamento SP3'!$E$2:$E$692,'Infos Relatório'!$B180,'Faturamento SP3'!$Z$2:$Z$692,'Infos Relatório'!C$1)</f>
        <v>0</v>
      </c>
      <c r="I180" s="23">
        <f>COUNTIFS('Faturamento SP3'!$D$2:$D$692,'Infos Relatório'!$B$164,'Faturamento SP3'!$E$2:$E$692,'Infos Relatório'!$B180,'Faturamento SP3'!$Z$2:$Z$692,'Infos Relatório'!I$1)</f>
        <v>0</v>
      </c>
      <c r="J180" s="13">
        <f>SUMIFS('Faturamento SP3'!$G$2:$G$692,'Faturamento SP3'!$D$2:$D$692,'Infos Relatório'!$B$164,'Faturamento SP3'!$E$2:$E$692,'Infos Relatório'!$B180,'Faturamento SP3'!$Z$2:$Z$692,'Infos Relatório'!I$1)</f>
        <v>0</v>
      </c>
      <c r="K180" s="13">
        <f>SUMIFS('Faturamento SP3'!$J$2:$J$692,'Faturamento SP3'!$D$2:$D$692,'Infos Relatório'!$B$164,'Faturamento SP3'!$E$2:$E$692,'Infos Relatório'!$B180,'Faturamento SP3'!$Z$2:$Z$692,'Infos Relatório'!I$1)</f>
        <v>0</v>
      </c>
      <c r="L180" s="14">
        <f>SUMIFS('Faturamento SP3'!$O$2:$O$692,'Faturamento SP3'!$D$2:$D$692,'Infos Relatório'!$B$164,'Faturamento SP3'!$E$2:$E$692,'Infos Relatório'!$B180,'Faturamento SP3'!$Z$2:$Z$692,'Infos Relatório'!I$1,'Faturamento SP3'!$T$2:$T$692,"Sim")+SUMIFS('Faturamento SP3'!$P$2:$P$692,'Faturamento SP3'!$D$2:$D$692,'Infos Relatório'!$B$164,'Faturamento SP3'!$E$2:$E$692,'Infos Relatório'!$B180,'Faturamento SP3'!$Z$2:$Z$692,'Infos Relatório'!I$1,'Faturamento SP3'!$T$2:$T$692,"Sim")</f>
        <v>0</v>
      </c>
      <c r="M180" s="27" t="e">
        <f t="shared" si="62"/>
        <v>#DIV/0!</v>
      </c>
      <c r="N180" s="24">
        <f>SUMIFS('Faturamento SP3'!$H$2:$H$692,'Faturamento SP3'!$D$2:$D$692,'Infos Relatório'!$B$164,'Faturamento SP3'!$E$2:$E$692,'Infos Relatório'!$B180,'Faturamento SP3'!$Z$2:$Z$692,'Infos Relatório'!I$1)</f>
        <v>0</v>
      </c>
      <c r="O180" s="23">
        <f>COUNTIFS('Faturamento SP3'!$D$2:$D$692,'Infos Relatório'!$B$164,'Faturamento SP3'!$E$2:$E$692,'Infos Relatório'!$B180,'Faturamento SP3'!$Z$2:$Z$692,'Infos Relatório'!O$1)</f>
        <v>0</v>
      </c>
      <c r="P180" s="13">
        <f>SUMIFS('Faturamento SP3'!$G$2:$G$692,'Faturamento SP3'!$D$2:$D$692,'Infos Relatório'!$B$164,'Faturamento SP3'!$E$2:$E$692,'Infos Relatório'!$B180,'Faturamento SP3'!$Z$2:$Z$692,'Infos Relatório'!O$1)</f>
        <v>0</v>
      </c>
      <c r="Q180" s="13">
        <f>SUMIFS('Faturamento SP3'!$J$2:$J$692,'Faturamento SP3'!$D$2:$D$692,'Infos Relatório'!$B$164,'Faturamento SP3'!$E$2:$E$692,'Infos Relatório'!$B180,'Faturamento SP3'!$Z$2:$Z$692,'Infos Relatório'!O$1)</f>
        <v>0</v>
      </c>
      <c r="R180" s="14">
        <f>SUMIFS('Faturamento SP3'!$O$2:$O$692,'Faturamento SP3'!$D$2:$D$692,'Infos Relatório'!$B$164,'Faturamento SP3'!$E$2:$E$692,'Infos Relatório'!$B180,'Faturamento SP3'!$Z$2:$Z$692,'Infos Relatório'!O$1,'Faturamento SP3'!$T$2:$T$692,"Sim")+SUMIFS('Faturamento SP3'!$P$2:$P$692,'Faturamento SP3'!$D$2:$D$692,'Infos Relatório'!$B$164,'Faturamento SP3'!$E$2:$E$692,'Infos Relatório'!$B180,'Faturamento SP3'!$Z$2:$Z$692,'Infos Relatório'!O$1,'Faturamento SP3'!$T$2:$T$692,"Sim")</f>
        <v>0</v>
      </c>
      <c r="S180" s="27" t="e">
        <f t="shared" si="63"/>
        <v>#DIV/0!</v>
      </c>
      <c r="T180" s="24">
        <f>SUMIFS('Faturamento SP3'!$H$2:$H$692,'Faturamento SP3'!$D$2:$D$692,'Infos Relatório'!$B$164,'Faturamento SP3'!$E$2:$E$692,'Infos Relatório'!$B180,'Faturamento SP3'!$Z$2:$Z$692,'Infos Relatório'!O$1)</f>
        <v>0</v>
      </c>
      <c r="U180" s="23">
        <f>COUNTIFS('Faturamento SP3'!$D$2:$D$692,'Infos Relatório'!$B$164,'Faturamento SP3'!$E$2:$E$692,'Infos Relatório'!$B180,'Faturamento SP3'!$Z$2:$Z$692,'Infos Relatório'!U$1)</f>
        <v>0</v>
      </c>
      <c r="V180" s="13">
        <f>SUMIFS('Faturamento SP3'!$G$2:$G$692,'Faturamento SP3'!$D$2:$D$692,'Infos Relatório'!$B$164,'Faturamento SP3'!$E$2:$E$692,'Infos Relatório'!$B180,'Faturamento SP3'!$Z$2:$Z$692,'Infos Relatório'!U$1)</f>
        <v>0</v>
      </c>
      <c r="W180" s="13">
        <f>SUMIFS('Faturamento SP3'!$J$2:$J$692,'Faturamento SP3'!$D$2:$D$692,'Infos Relatório'!$B$164,'Faturamento SP3'!$E$2:$E$692,'Infos Relatório'!$B180,'Faturamento SP3'!$Z$2:$Z$692,'Infos Relatório'!U$1)</f>
        <v>0</v>
      </c>
      <c r="X180" s="14">
        <f>SUMIFS('Faturamento SP3'!$O$2:$O$692,'Faturamento SP3'!$D$2:$D$692,'Infos Relatório'!$B$164,'Faturamento SP3'!$E$2:$E$692,'Infos Relatório'!$B180,'Faturamento SP3'!$Z$2:$Z$692,'Infos Relatório'!U$1,'Faturamento SP3'!$T$2:$T$692,"Sim")+SUMIFS('Faturamento SP3'!$P$2:$P$692,'Faturamento SP3'!$D$2:$D$692,'Infos Relatório'!$B$164,'Faturamento SP3'!$E$2:$E$692,'Infos Relatório'!$B180,'Faturamento SP3'!$Z$2:$Z$692,'Infos Relatório'!U$1,'Faturamento SP3'!$T$2:$T$692,"Sim")</f>
        <v>0</v>
      </c>
      <c r="Y180" s="27" t="e">
        <f t="shared" si="64"/>
        <v>#DIV/0!</v>
      </c>
      <c r="Z180" s="24">
        <f>SUMIFS('Faturamento SP3'!$H$2:$H$692,'Faturamento SP3'!$D$2:$D$692,'Infos Relatório'!$B$164,'Faturamento SP3'!$E$2:$E$692,'Infos Relatório'!$B180,'Faturamento SP3'!$Z$2:$Z$692,'Infos Relatório'!U$1)</f>
        <v>0</v>
      </c>
      <c r="AA180" s="23">
        <f>COUNTIFS('Faturamento SP3'!$D$2:$D$692,'Infos Relatório'!$B$164,'Faturamento SP3'!$E$2:$E$692,'Infos Relatório'!$B180,'Faturamento SP3'!$Z$2:$Z$692,'Infos Relatório'!AA$1)</f>
        <v>0</v>
      </c>
      <c r="AB180" s="13">
        <f>SUMIFS('Faturamento SP3'!$G$2:$G$692,'Faturamento SP3'!$D$2:$D$692,'Infos Relatório'!$B$164,'Faturamento SP3'!$E$2:$E$692,'Infos Relatório'!$B180,'Faturamento SP3'!$Z$2:$Z$692,'Infos Relatório'!AA$1)</f>
        <v>0</v>
      </c>
      <c r="AC180" s="13">
        <f>SUMIFS('Faturamento SP3'!$J$2:$J$692,'Faturamento SP3'!$D$2:$D$692,'Infos Relatório'!$B$164,'Faturamento SP3'!$E$2:$E$692,'Infos Relatório'!$B180,'Faturamento SP3'!$Z$2:$Z$692,'Infos Relatório'!AA$1)</f>
        <v>0</v>
      </c>
      <c r="AD180" s="14">
        <f>SUMIFS('Faturamento SP3'!$O$2:$O$692,'Faturamento SP3'!$D$2:$D$692,'Infos Relatório'!$B$164,'Faturamento SP3'!$E$2:$E$692,'Infos Relatório'!$B180,'Faturamento SP3'!$Z$2:$Z$692,'Infos Relatório'!AA$1,'Faturamento SP3'!$T$2:$T$692,"Sim")+SUMIFS('Faturamento SP3'!$P$2:$P$692,'Faturamento SP3'!$D$2:$D$692,'Infos Relatório'!$B$164,'Faturamento SP3'!$E$2:$E$692,'Infos Relatório'!$B180,'Faturamento SP3'!$Z$2:$Z$692,'Infos Relatório'!AA$1,'Faturamento SP3'!$T$2:$T$692,"Sim")</f>
        <v>0</v>
      </c>
      <c r="AE180" s="27" t="e">
        <f t="shared" si="65"/>
        <v>#DIV/0!</v>
      </c>
      <c r="AF180" s="24">
        <f>SUMIFS('Faturamento SP3'!$H$2:$H$692,'Faturamento SP3'!$D$2:$D$692,'Infos Relatório'!$B$164,'Faturamento SP3'!$E$2:$E$692,'Infos Relatório'!$B180,'Faturamento SP3'!$Z$2:$Z$692,'Infos Relatório'!AA$1)</f>
        <v>0</v>
      </c>
      <c r="AG180" s="23">
        <f>COUNTIFS('Faturamento SP3'!$D$2:$D$692,'Infos Relatório'!$B$164,'Faturamento SP3'!$E$2:$E$692,'Infos Relatório'!$B180,'Faturamento SP3'!$Z$2:$Z$692,'Infos Relatório'!AG$1)</f>
        <v>0</v>
      </c>
      <c r="AH180" s="13">
        <f>SUMIFS('Faturamento SP3'!$G$2:$G$692,'Faturamento SP3'!$D$2:$D$692,'Infos Relatório'!$B$164,'Faturamento SP3'!$E$2:$E$692,'Infos Relatório'!$B180,'Faturamento SP3'!$Z$2:$Z$692,'Infos Relatório'!AG$1)</f>
        <v>0</v>
      </c>
      <c r="AI180" s="13">
        <f>SUMIFS('Faturamento SP3'!$J$2:$J$692,'Faturamento SP3'!$D$2:$D$692,'Infos Relatório'!$B$164,'Faturamento SP3'!$E$2:$E$692,'Infos Relatório'!$B180,'Faturamento SP3'!$Z$2:$Z$692,'Infos Relatório'!AG$1)</f>
        <v>0</v>
      </c>
      <c r="AJ180" s="14">
        <f>SUMIFS('Faturamento SP3'!$O$2:$O$692,'Faturamento SP3'!$D$2:$D$692,'Infos Relatório'!$B$164,'Faturamento SP3'!$E$2:$E$692,'Infos Relatório'!$B180,'Faturamento SP3'!$Z$2:$Z$692,'Infos Relatório'!AG$1,'Faturamento SP3'!$T$2:$T$692,"Sim")+SUMIFS('Faturamento SP3'!$P$2:$P$692,'Faturamento SP3'!$D$2:$D$692,'Infos Relatório'!$B$164,'Faturamento SP3'!$E$2:$E$692,'Infos Relatório'!$B180,'Faturamento SP3'!$Z$2:$Z$692,'Infos Relatório'!AG$1,'Faturamento SP3'!$T$2:$T$692,"Sim")</f>
        <v>0</v>
      </c>
      <c r="AK180" s="27" t="e">
        <f t="shared" si="66"/>
        <v>#DIV/0!</v>
      </c>
      <c r="AL180" s="24">
        <f>SUMIFS('Faturamento SP3'!$H$2:$H$692,'Faturamento SP3'!$D$2:$D$692,'Infos Relatório'!$B$164,'Faturamento SP3'!$E$2:$E$692,'Infos Relatório'!$B180,'Faturamento SP3'!$Z$2:$Z$692,'Infos Relatório'!AG$1)</f>
        <v>0</v>
      </c>
      <c r="AM180" s="23">
        <f>COUNTIFS('Faturamento SP3'!$D$2:$D$692,'Infos Relatório'!$B$164,'Faturamento SP3'!$E$2:$E$692,'Infos Relatório'!$B180,'Faturamento SP3'!$Z$2:$Z$692,'Infos Relatório'!AM$1)</f>
        <v>0</v>
      </c>
      <c r="AN180" s="13">
        <f>SUMIFS('Faturamento SP3'!$G$2:$G$692,'Faturamento SP3'!$D$2:$D$692,'Infos Relatório'!$B$164,'Faturamento SP3'!$E$2:$E$692,'Infos Relatório'!$B180,'Faturamento SP3'!$Z$2:$Z$692,'Infos Relatório'!AM$1)</f>
        <v>0</v>
      </c>
      <c r="AO180" s="13">
        <f>SUMIFS('Faturamento SP3'!$J$2:$J$692,'Faturamento SP3'!$D$2:$D$692,'Infos Relatório'!$B$164,'Faturamento SP3'!$E$2:$E$692,'Infos Relatório'!$B180,'Faturamento SP3'!$Z$2:$Z$692,'Infos Relatório'!AM$1)</f>
        <v>0</v>
      </c>
      <c r="AP180" s="14">
        <f>SUMIFS('Faturamento SP3'!$O$2:$O$692,'Faturamento SP3'!$D$2:$D$692,'Infos Relatório'!$B$164,'Faturamento SP3'!$E$2:$E$692,'Infos Relatório'!$B180,'Faturamento SP3'!$Z$2:$Z$692,'Infos Relatório'!AM$1,'Faturamento SP3'!$T$2:$T$692,"Sim")+SUMIFS('Faturamento SP3'!$P$2:$P$692,'Faturamento SP3'!$D$2:$D$692,'Infos Relatório'!$B$164,'Faturamento SP3'!$E$2:$E$692,'Infos Relatório'!$B180,'Faturamento SP3'!$Z$2:$Z$692,'Infos Relatório'!AM$1,'Faturamento SP3'!$T$2:$T$692,"Sim")</f>
        <v>0</v>
      </c>
      <c r="AQ180" s="27" t="e">
        <f t="shared" si="67"/>
        <v>#DIV/0!</v>
      </c>
      <c r="AR180" s="24">
        <f>SUMIFS('Faturamento SP3'!$H$2:$H$692,'Faturamento SP3'!$D$2:$D$692,'Infos Relatório'!$B$164,'Faturamento SP3'!$E$2:$E$692,'Infos Relatório'!$B180,'Faturamento SP3'!$Z$2:$Z$692,'Infos Relatório'!AM$1)</f>
        <v>0</v>
      </c>
      <c r="AS180" s="23">
        <f>COUNTIFS('Faturamento SP3'!$D$2:$D$692,'Infos Relatório'!$B$164,'Faturamento SP3'!$E$2:$E$692,'Infos Relatório'!$B180,'Faturamento SP3'!$Z$2:$Z$692,'Infos Relatório'!AS$1)</f>
        <v>0</v>
      </c>
      <c r="AT180" s="13">
        <f>SUMIFS('Faturamento SP3'!$G$2:$G$692,'Faturamento SP3'!$D$2:$D$692,'Infos Relatório'!$B$164,'Faturamento SP3'!$E$2:$E$692,'Infos Relatório'!$B180,'Faturamento SP3'!$Z$2:$Z$692,'Infos Relatório'!AS$1)</f>
        <v>0</v>
      </c>
      <c r="AU180" s="13">
        <f>SUMIFS('Faturamento SP3'!$J$2:$J$692,'Faturamento SP3'!$D$2:$D$692,'Infos Relatório'!$B$164,'Faturamento SP3'!$E$2:$E$692,'Infos Relatório'!$B180,'Faturamento SP3'!$Z$2:$Z$692,'Infos Relatório'!AS$1)</f>
        <v>0</v>
      </c>
      <c r="AV180" s="14">
        <f>SUMIFS('Faturamento SP3'!$O$2:$O$692,'Faturamento SP3'!$D$2:$D$692,'Infos Relatório'!$B$164,'Faturamento SP3'!$E$2:$E$692,'Infos Relatório'!$B180,'Faturamento SP3'!$Z$2:$Z$692,'Infos Relatório'!AS$1,'Faturamento SP3'!$T$2:$T$692,"Sim")+SUMIFS('Faturamento SP3'!$P$2:$P$692,'Faturamento SP3'!$D$2:$D$692,'Infos Relatório'!$B$164,'Faturamento SP3'!$E$2:$E$692,'Infos Relatório'!$B180,'Faturamento SP3'!$Z$2:$Z$692,'Infos Relatório'!AS$1,'Faturamento SP3'!$T$2:$T$692,"Sim")</f>
        <v>0</v>
      </c>
      <c r="AW180" s="27" t="e">
        <f t="shared" si="68"/>
        <v>#DIV/0!</v>
      </c>
      <c r="AX180" s="24">
        <f>SUMIFS('Faturamento SP3'!$H$2:$H$692,'Faturamento SP3'!$D$2:$D$692,'Infos Relatório'!$B$164,'Faturamento SP3'!$E$2:$E$692,'Infos Relatório'!$B180,'Faturamento SP3'!$Z$2:$Z$692,'Infos Relatório'!AS$1)</f>
        <v>0</v>
      </c>
      <c r="AY180" s="23">
        <f>COUNTIFS('Faturamento SP3'!$D$2:$D$692,'Infos Relatório'!$B$164,'Faturamento SP3'!$E$2:$E$692,'Infos Relatório'!$B180,'Faturamento SP3'!$Z$2:$Z$692,'Infos Relatório'!AY$1)</f>
        <v>0</v>
      </c>
      <c r="AZ180" s="13">
        <f>SUMIFS('Faturamento SP3'!$G$2:$G$692,'Faturamento SP3'!$D$2:$D$692,'Infos Relatório'!$B$164,'Faturamento SP3'!$E$2:$E$692,'Infos Relatório'!$B180,'Faturamento SP3'!$Z$2:$Z$692,'Infos Relatório'!AY$1)</f>
        <v>0</v>
      </c>
      <c r="BA180" s="13">
        <f>SUMIFS('Faturamento SP3'!$J$2:$J$692,'Faturamento SP3'!$D$2:$D$692,'Infos Relatório'!$B$164,'Faturamento SP3'!$E$2:$E$692,'Infos Relatório'!$B180,'Faturamento SP3'!$Z$2:$Z$692,'Infos Relatório'!AY$1)</f>
        <v>0</v>
      </c>
      <c r="BB180" s="14">
        <f>SUMIFS('Faturamento SP3'!$O$2:$O$692,'Faturamento SP3'!$D$2:$D$692,'Infos Relatório'!$B$164,'Faturamento SP3'!$E$2:$E$692,'Infos Relatório'!$B180,'Faturamento SP3'!$Z$2:$Z$692,'Infos Relatório'!AY$1,'Faturamento SP3'!$T$2:$T$692,"Sim")+SUMIFS('Faturamento SP3'!$P$2:$P$692,'Faturamento SP3'!$D$2:$D$692,'Infos Relatório'!$B$164,'Faturamento SP3'!$E$2:$E$692,'Infos Relatório'!$B180,'Faturamento SP3'!$Z$2:$Z$692,'Infos Relatório'!AY$1,'Faturamento SP3'!$T$2:$T$692,"Sim")</f>
        <v>0</v>
      </c>
      <c r="BC180" s="27" t="e">
        <f t="shared" si="69"/>
        <v>#DIV/0!</v>
      </c>
      <c r="BD180" s="24">
        <f>SUMIFS('Faturamento SP3'!$H$2:$H$692,'Faturamento SP3'!$D$2:$D$692,'Infos Relatório'!$B$164,'Faturamento SP3'!$E$2:$E$692,'Infos Relatório'!$B180,'Faturamento SP3'!$Z$2:$Z$692,'Infos Relatório'!AY$1)</f>
        <v>0</v>
      </c>
      <c r="BE180" s="23">
        <f>COUNTIFS('Faturamento SP3'!$D$2:$D$692,'Infos Relatório'!$B$164,'Faturamento SP3'!$E$2:$E$692,'Infos Relatório'!$B180,'Faturamento SP3'!$Z$2:$Z$692,'Infos Relatório'!BE$1)</f>
        <v>0</v>
      </c>
      <c r="BF180" s="13">
        <f>SUMIFS('Faturamento SP3'!$G$2:$G$692,'Faturamento SP3'!$D$2:$D$692,'Infos Relatório'!$B$164,'Faturamento SP3'!$E$2:$E$692,'Infos Relatório'!$B180,'Faturamento SP3'!$Z$2:$Z$692,'Infos Relatório'!BE$1)</f>
        <v>0</v>
      </c>
      <c r="BG180" s="13">
        <f>SUMIFS('Faturamento SP3'!$J$2:$J$692,'Faturamento SP3'!$D$2:$D$692,'Infos Relatório'!$B$164,'Faturamento SP3'!$E$2:$E$692,'Infos Relatório'!$B180,'Faturamento SP3'!$Z$2:$Z$692,'Infos Relatório'!BE$1)</f>
        <v>0</v>
      </c>
      <c r="BH180" s="14">
        <f>SUMIFS('Faturamento SP3'!$O$2:$O$692,'Faturamento SP3'!$D$2:$D$692,'Infos Relatório'!$B$164,'Faturamento SP3'!$E$2:$E$692,'Infos Relatório'!$B180,'Faturamento SP3'!$Z$2:$Z$692,'Infos Relatório'!BE$1,'Faturamento SP3'!$T$2:$T$692,"Sim")+SUMIFS('Faturamento SP3'!$P$2:$P$692,'Faturamento SP3'!$D$2:$D$692,'Infos Relatório'!$B$164,'Faturamento SP3'!$E$2:$E$692,'Infos Relatório'!$B180,'Faturamento SP3'!$Z$2:$Z$692,'Infos Relatório'!BE$1,'Faturamento SP3'!$T$2:$T$692,"Sim")</f>
        <v>0</v>
      </c>
      <c r="BI180" s="27" t="e">
        <f t="shared" si="70"/>
        <v>#DIV/0!</v>
      </c>
      <c r="BJ180" s="24">
        <f>SUMIFS('Faturamento SP3'!$H$2:$H$692,'Faturamento SP3'!$D$2:$D$692,'Infos Relatório'!$B$164,'Faturamento SP3'!$E$2:$E$692,'Infos Relatório'!$B180,'Faturamento SP3'!$Z$2:$Z$692,'Infos Relatório'!BE$1)</f>
        <v>0</v>
      </c>
      <c r="BK180" s="23">
        <f>COUNTIFS('Faturamento SP3'!$D$2:$D$692,'Infos Relatório'!$B$164,'Faturamento SP3'!$E$2:$E$692,'Infos Relatório'!$B180,'Faturamento SP3'!$Z$2:$Z$692,'Infos Relatório'!BK$1)</f>
        <v>0</v>
      </c>
      <c r="BL180" s="13">
        <f>SUMIFS('Faturamento SP3'!$G$2:$G$692,'Faturamento SP3'!$D$2:$D$692,'Infos Relatório'!$B$164,'Faturamento SP3'!$E$2:$E$692,'Infos Relatório'!$B180,'Faturamento SP3'!$Z$2:$Z$692,'Infos Relatório'!BK$1)</f>
        <v>0</v>
      </c>
      <c r="BM180" s="13">
        <f>SUMIFS('Faturamento SP3'!$J$2:$J$692,'Faturamento SP3'!$D$2:$D$692,'Infos Relatório'!$B$164,'Faturamento SP3'!$E$2:$E$692,'Infos Relatório'!$B180,'Faturamento SP3'!$Z$2:$Z$692,'Infos Relatório'!BK$1)</f>
        <v>0</v>
      </c>
      <c r="BN180" s="14">
        <f>SUMIFS('Faturamento SP3'!$O$2:$O$692,'Faturamento SP3'!$D$2:$D$692,'Infos Relatório'!$B$164,'Faturamento SP3'!$E$2:$E$692,'Infos Relatório'!$B180,'Faturamento SP3'!$Z$2:$Z$692,'Infos Relatório'!BK$1,'Faturamento SP3'!$T$2:$T$692,"Sim")+SUMIFS('Faturamento SP3'!$P$2:$P$692,'Faturamento SP3'!$D$2:$D$692,'Infos Relatório'!$B$164,'Faturamento SP3'!$E$2:$E$692,'Infos Relatório'!$B180,'Faturamento SP3'!$Z$2:$Z$692,'Infos Relatório'!BK$1,'Faturamento SP3'!$T$2:$T$692,"Sim")</f>
        <v>0</v>
      </c>
      <c r="BO180" s="27" t="e">
        <f t="shared" si="71"/>
        <v>#DIV/0!</v>
      </c>
      <c r="BP180" s="24">
        <f>SUMIFS('Faturamento SP3'!$H$2:$H$692,'Faturamento SP3'!$D$2:$D$692,'Infos Relatório'!$B$164,'Faturamento SP3'!$E$2:$E$692,'Infos Relatório'!$B180,'Faturamento SP3'!$Z$2:$Z$692,'Infos Relatório'!BK$1)</f>
        <v>0</v>
      </c>
      <c r="BQ180" s="23">
        <f>COUNTIFS('Faturamento SP3'!$D$2:$D$692,'Infos Relatório'!$B$164,'Faturamento SP3'!$E$2:$E$692,'Infos Relatório'!$B180,'Faturamento SP3'!$Z$2:$Z$692,'Infos Relatório'!BQ$1)</f>
        <v>0</v>
      </c>
      <c r="BR180" s="13">
        <f>SUMIFS('Faturamento SP3'!$G$2:$G$692,'Faturamento SP3'!$D$2:$D$692,'Infos Relatório'!$B$164,'Faturamento SP3'!$E$2:$E$692,'Infos Relatório'!$B180,'Faturamento SP3'!$Z$2:$Z$692,'Infos Relatório'!BQ$1)</f>
        <v>0</v>
      </c>
      <c r="BS180" s="13">
        <f>SUMIFS('Faturamento SP3'!$J$2:$J$692,'Faturamento SP3'!$D$2:$D$692,'Infos Relatório'!$B$164,'Faturamento SP3'!$E$2:$E$692,'Infos Relatório'!$B180,'Faturamento SP3'!$Z$2:$Z$692,'Infos Relatório'!BQ$1)</f>
        <v>0</v>
      </c>
      <c r="BT180" s="14">
        <f>SUMIFS('Faturamento SP3'!$O$2:$O$692,'Faturamento SP3'!$D$2:$D$692,'Infos Relatório'!$B$164,'Faturamento SP3'!$E$2:$E$692,'Infos Relatório'!$B180,'Faturamento SP3'!$Z$2:$Z$692,'Infos Relatório'!BQ$1,'Faturamento SP3'!$T$2:$T$692,"Sim")+SUMIFS('Faturamento SP3'!$P$2:$P$692,'Faturamento SP3'!$D$2:$D$692,'Infos Relatório'!$B$164,'Faturamento SP3'!$E$2:$E$692,'Infos Relatório'!$B180,'Faturamento SP3'!$Z$2:$Z$692,'Infos Relatório'!BQ$1,'Faturamento SP3'!$T$2:$T$692,"Sim")</f>
        <v>0</v>
      </c>
      <c r="BU180" s="27" t="e">
        <f t="shared" si="72"/>
        <v>#DIV/0!</v>
      </c>
      <c r="BV180" s="24">
        <f>SUMIFS('Faturamento SP3'!$H$2:$H$692,'Faturamento SP3'!$D$2:$D$692,'Infos Relatório'!$B$164,'Faturamento SP3'!$E$2:$E$692,'Infos Relatório'!$B180,'Faturamento SP3'!$Z$2:$Z$692,'Infos Relatório'!BQ$1)</f>
        <v>0</v>
      </c>
    </row>
    <row r="181" spans="2:74">
      <c r="B181" s="17" t="s">
        <v>23</v>
      </c>
      <c r="C181" s="23">
        <f>COUNTIFS('Faturamento SP3'!$D$2:$D$692,'Infos Relatório'!$B$164,'Faturamento SP3'!$E$2:$E$692,'Infos Relatório'!$B181,'Faturamento SP3'!$Z$2:$Z$692,'Infos Relatório'!C$1)</f>
        <v>0</v>
      </c>
      <c r="D181" s="13">
        <f>SUMIFS('Faturamento SP3'!$G$2:$G$692,'Faturamento SP3'!$D$2:$D$692,'Infos Relatório'!$B$164,'Faturamento SP3'!$E$2:$E$692,'Infos Relatório'!$B181,'Faturamento SP3'!$Z$2:$Z$692,'Infos Relatório'!C$1)</f>
        <v>0</v>
      </c>
      <c r="E181" s="13">
        <f>SUMIFS('Faturamento SP3'!$J$2:$J$692,'Faturamento SP3'!$D$2:$D$692,'Infos Relatório'!$B$164,'Faturamento SP3'!$E$2:$E$692,'Infos Relatório'!$B181,'Faturamento SP3'!$Z$2:$Z$692,'Infos Relatório'!C$1)</f>
        <v>0</v>
      </c>
      <c r="F181" s="14">
        <f>SUMIFS('Faturamento SP3'!$O$2:$O$692,'Faturamento SP3'!$D$2:$D$692,'Infos Relatório'!$B$164,'Faturamento SP3'!$E$2:$E$692,'Infos Relatório'!$B181,'Faturamento SP3'!$Z$2:$Z$692,'Infos Relatório'!C$1,'Faturamento SP3'!$T$2:$T$692,"Sim")+SUMIFS('Faturamento SP3'!$P$2:$P$692,'Faturamento SP3'!$D$2:$D$692,'Infos Relatório'!$B$164,'Faturamento SP3'!$E$2:$E$692,'Infos Relatório'!$B181,'Faturamento SP3'!$Z$2:$Z$692,'Infos Relatório'!C$1,'Faturamento SP3'!$T$2:$T$692,"Sim")</f>
        <v>0</v>
      </c>
      <c r="G181" s="27" t="e">
        <f t="shared" si="61"/>
        <v>#DIV/0!</v>
      </c>
      <c r="H181" s="24">
        <f>SUMIFS('Faturamento SP3'!$H$2:$H$692,'Faturamento SP3'!$D$2:$D$692,'Infos Relatório'!$B$164,'Faturamento SP3'!$E$2:$E$692,'Infos Relatório'!$B181,'Faturamento SP3'!$Z$2:$Z$692,'Infos Relatório'!C$1)</f>
        <v>0</v>
      </c>
      <c r="I181" s="23">
        <f>COUNTIFS('Faturamento SP3'!$D$2:$D$692,'Infos Relatório'!$B$164,'Faturamento SP3'!$E$2:$E$692,'Infos Relatório'!$B181,'Faturamento SP3'!$Z$2:$Z$692,'Infos Relatório'!I$1)</f>
        <v>0</v>
      </c>
      <c r="J181" s="13">
        <f>SUMIFS('Faturamento SP3'!$G$2:$G$692,'Faturamento SP3'!$D$2:$D$692,'Infos Relatório'!$B$164,'Faturamento SP3'!$E$2:$E$692,'Infos Relatório'!$B181,'Faturamento SP3'!$Z$2:$Z$692,'Infos Relatório'!I$1)</f>
        <v>0</v>
      </c>
      <c r="K181" s="13">
        <f>SUMIFS('Faturamento SP3'!$J$2:$J$692,'Faturamento SP3'!$D$2:$D$692,'Infos Relatório'!$B$164,'Faturamento SP3'!$E$2:$E$692,'Infos Relatório'!$B181,'Faturamento SP3'!$Z$2:$Z$692,'Infos Relatório'!I$1)</f>
        <v>0</v>
      </c>
      <c r="L181" s="14">
        <f>SUMIFS('Faturamento SP3'!$O$2:$O$692,'Faturamento SP3'!$D$2:$D$692,'Infos Relatório'!$B$164,'Faturamento SP3'!$E$2:$E$692,'Infos Relatório'!$B181,'Faturamento SP3'!$Z$2:$Z$692,'Infos Relatório'!I$1,'Faturamento SP3'!$T$2:$T$692,"Sim")+SUMIFS('Faturamento SP3'!$P$2:$P$692,'Faturamento SP3'!$D$2:$D$692,'Infos Relatório'!$B$164,'Faturamento SP3'!$E$2:$E$692,'Infos Relatório'!$B181,'Faturamento SP3'!$Z$2:$Z$692,'Infos Relatório'!I$1,'Faturamento SP3'!$T$2:$T$692,"Sim")</f>
        <v>0</v>
      </c>
      <c r="M181" s="27" t="e">
        <f t="shared" si="62"/>
        <v>#DIV/0!</v>
      </c>
      <c r="N181" s="24">
        <f>SUMIFS('Faturamento SP3'!$H$2:$H$692,'Faturamento SP3'!$D$2:$D$692,'Infos Relatório'!$B$164,'Faturamento SP3'!$E$2:$E$692,'Infos Relatório'!$B181,'Faturamento SP3'!$Z$2:$Z$692,'Infos Relatório'!I$1)</f>
        <v>0</v>
      </c>
      <c r="O181" s="23">
        <f>COUNTIFS('Faturamento SP3'!$D$2:$D$692,'Infos Relatório'!$B$164,'Faturamento SP3'!$E$2:$E$692,'Infos Relatório'!$B181,'Faturamento SP3'!$Z$2:$Z$692,'Infos Relatório'!O$1)</f>
        <v>0</v>
      </c>
      <c r="P181" s="13">
        <f>SUMIFS('Faturamento SP3'!$G$2:$G$692,'Faturamento SP3'!$D$2:$D$692,'Infos Relatório'!$B$164,'Faturamento SP3'!$E$2:$E$692,'Infos Relatório'!$B181,'Faturamento SP3'!$Z$2:$Z$692,'Infos Relatório'!O$1)</f>
        <v>0</v>
      </c>
      <c r="Q181" s="13">
        <f>SUMIFS('Faturamento SP3'!$J$2:$J$692,'Faturamento SP3'!$D$2:$D$692,'Infos Relatório'!$B$164,'Faturamento SP3'!$E$2:$E$692,'Infos Relatório'!$B181,'Faturamento SP3'!$Z$2:$Z$692,'Infos Relatório'!O$1)</f>
        <v>0</v>
      </c>
      <c r="R181" s="14">
        <f>SUMIFS('Faturamento SP3'!$O$2:$O$692,'Faturamento SP3'!$D$2:$D$692,'Infos Relatório'!$B$164,'Faturamento SP3'!$E$2:$E$692,'Infos Relatório'!$B181,'Faturamento SP3'!$Z$2:$Z$692,'Infos Relatório'!O$1,'Faturamento SP3'!$T$2:$T$692,"Sim")+SUMIFS('Faturamento SP3'!$P$2:$P$692,'Faturamento SP3'!$D$2:$D$692,'Infos Relatório'!$B$164,'Faturamento SP3'!$E$2:$E$692,'Infos Relatório'!$B181,'Faturamento SP3'!$Z$2:$Z$692,'Infos Relatório'!O$1,'Faturamento SP3'!$T$2:$T$692,"Sim")</f>
        <v>0</v>
      </c>
      <c r="S181" s="27" t="e">
        <f t="shared" si="63"/>
        <v>#DIV/0!</v>
      </c>
      <c r="T181" s="24">
        <f>SUMIFS('Faturamento SP3'!$H$2:$H$692,'Faturamento SP3'!$D$2:$D$692,'Infos Relatório'!$B$164,'Faturamento SP3'!$E$2:$E$692,'Infos Relatório'!$B181,'Faturamento SP3'!$Z$2:$Z$692,'Infos Relatório'!O$1)</f>
        <v>0</v>
      </c>
      <c r="U181" s="23">
        <f>COUNTIFS('Faturamento SP3'!$D$2:$D$692,'Infos Relatório'!$B$164,'Faturamento SP3'!$E$2:$E$692,'Infos Relatório'!$B181,'Faturamento SP3'!$Z$2:$Z$692,'Infos Relatório'!U$1)</f>
        <v>0</v>
      </c>
      <c r="V181" s="13">
        <f>SUMIFS('Faturamento SP3'!$G$2:$G$692,'Faturamento SP3'!$D$2:$D$692,'Infos Relatório'!$B$164,'Faturamento SP3'!$E$2:$E$692,'Infos Relatório'!$B181,'Faturamento SP3'!$Z$2:$Z$692,'Infos Relatório'!U$1)</f>
        <v>0</v>
      </c>
      <c r="W181" s="13">
        <f>SUMIFS('Faturamento SP3'!$J$2:$J$692,'Faturamento SP3'!$D$2:$D$692,'Infos Relatório'!$B$164,'Faturamento SP3'!$E$2:$E$692,'Infos Relatório'!$B181,'Faturamento SP3'!$Z$2:$Z$692,'Infos Relatório'!U$1)</f>
        <v>0</v>
      </c>
      <c r="X181" s="14">
        <f>SUMIFS('Faturamento SP3'!$O$2:$O$692,'Faturamento SP3'!$D$2:$D$692,'Infos Relatório'!$B$164,'Faturamento SP3'!$E$2:$E$692,'Infos Relatório'!$B181,'Faturamento SP3'!$Z$2:$Z$692,'Infos Relatório'!U$1,'Faturamento SP3'!$T$2:$T$692,"Sim")+SUMIFS('Faturamento SP3'!$P$2:$P$692,'Faturamento SP3'!$D$2:$D$692,'Infos Relatório'!$B$164,'Faturamento SP3'!$E$2:$E$692,'Infos Relatório'!$B181,'Faturamento SP3'!$Z$2:$Z$692,'Infos Relatório'!U$1,'Faturamento SP3'!$T$2:$T$692,"Sim")</f>
        <v>0</v>
      </c>
      <c r="Y181" s="27" t="e">
        <f t="shared" si="64"/>
        <v>#DIV/0!</v>
      </c>
      <c r="Z181" s="24">
        <f>SUMIFS('Faturamento SP3'!$H$2:$H$692,'Faturamento SP3'!$D$2:$D$692,'Infos Relatório'!$B$164,'Faturamento SP3'!$E$2:$E$692,'Infos Relatório'!$B181,'Faturamento SP3'!$Z$2:$Z$692,'Infos Relatório'!U$1)</f>
        <v>0</v>
      </c>
      <c r="AA181" s="23">
        <f>COUNTIFS('Faturamento SP3'!$D$2:$D$692,'Infos Relatório'!$B$164,'Faturamento SP3'!$E$2:$E$692,'Infos Relatório'!$B181,'Faturamento SP3'!$Z$2:$Z$692,'Infos Relatório'!AA$1)</f>
        <v>0</v>
      </c>
      <c r="AB181" s="13">
        <f>SUMIFS('Faturamento SP3'!$G$2:$G$692,'Faturamento SP3'!$D$2:$D$692,'Infos Relatório'!$B$164,'Faturamento SP3'!$E$2:$E$692,'Infos Relatório'!$B181,'Faturamento SP3'!$Z$2:$Z$692,'Infos Relatório'!AA$1)</f>
        <v>0</v>
      </c>
      <c r="AC181" s="13">
        <f>SUMIFS('Faturamento SP3'!$J$2:$J$692,'Faturamento SP3'!$D$2:$D$692,'Infos Relatório'!$B$164,'Faturamento SP3'!$E$2:$E$692,'Infos Relatório'!$B181,'Faturamento SP3'!$Z$2:$Z$692,'Infos Relatório'!AA$1)</f>
        <v>0</v>
      </c>
      <c r="AD181" s="14">
        <f>SUMIFS('Faturamento SP3'!$O$2:$O$692,'Faturamento SP3'!$D$2:$D$692,'Infos Relatório'!$B$164,'Faturamento SP3'!$E$2:$E$692,'Infos Relatório'!$B181,'Faturamento SP3'!$Z$2:$Z$692,'Infos Relatório'!AA$1,'Faturamento SP3'!$T$2:$T$692,"Sim")+SUMIFS('Faturamento SP3'!$P$2:$P$692,'Faturamento SP3'!$D$2:$D$692,'Infos Relatório'!$B$164,'Faturamento SP3'!$E$2:$E$692,'Infos Relatório'!$B181,'Faturamento SP3'!$Z$2:$Z$692,'Infos Relatório'!AA$1,'Faturamento SP3'!$T$2:$T$692,"Sim")</f>
        <v>0</v>
      </c>
      <c r="AE181" s="27" t="e">
        <f t="shared" si="65"/>
        <v>#DIV/0!</v>
      </c>
      <c r="AF181" s="24">
        <f>SUMIFS('Faturamento SP3'!$H$2:$H$692,'Faturamento SP3'!$D$2:$D$692,'Infos Relatório'!$B$164,'Faturamento SP3'!$E$2:$E$692,'Infos Relatório'!$B181,'Faturamento SP3'!$Z$2:$Z$692,'Infos Relatório'!AA$1)</f>
        <v>0</v>
      </c>
      <c r="AG181" s="23">
        <f>COUNTIFS('Faturamento SP3'!$D$2:$D$692,'Infos Relatório'!$B$164,'Faturamento SP3'!$E$2:$E$692,'Infos Relatório'!$B181,'Faturamento SP3'!$Z$2:$Z$692,'Infos Relatório'!AG$1)</f>
        <v>0</v>
      </c>
      <c r="AH181" s="13">
        <f>SUMIFS('Faturamento SP3'!$G$2:$G$692,'Faturamento SP3'!$D$2:$D$692,'Infos Relatório'!$B$164,'Faturamento SP3'!$E$2:$E$692,'Infos Relatório'!$B181,'Faturamento SP3'!$Z$2:$Z$692,'Infos Relatório'!AG$1)</f>
        <v>0</v>
      </c>
      <c r="AI181" s="13">
        <f>SUMIFS('Faturamento SP3'!$J$2:$J$692,'Faturamento SP3'!$D$2:$D$692,'Infos Relatório'!$B$164,'Faturamento SP3'!$E$2:$E$692,'Infos Relatório'!$B181,'Faturamento SP3'!$Z$2:$Z$692,'Infos Relatório'!AG$1)</f>
        <v>0</v>
      </c>
      <c r="AJ181" s="14">
        <f>SUMIFS('Faturamento SP3'!$O$2:$O$692,'Faturamento SP3'!$D$2:$D$692,'Infos Relatório'!$B$164,'Faturamento SP3'!$E$2:$E$692,'Infos Relatório'!$B181,'Faturamento SP3'!$Z$2:$Z$692,'Infos Relatório'!AG$1,'Faturamento SP3'!$T$2:$T$692,"Sim")+SUMIFS('Faturamento SP3'!$P$2:$P$692,'Faturamento SP3'!$D$2:$D$692,'Infos Relatório'!$B$164,'Faturamento SP3'!$E$2:$E$692,'Infos Relatório'!$B181,'Faturamento SP3'!$Z$2:$Z$692,'Infos Relatório'!AG$1,'Faturamento SP3'!$T$2:$T$692,"Sim")</f>
        <v>0</v>
      </c>
      <c r="AK181" s="27" t="e">
        <f t="shared" si="66"/>
        <v>#DIV/0!</v>
      </c>
      <c r="AL181" s="24">
        <f>SUMIFS('Faturamento SP3'!$H$2:$H$692,'Faturamento SP3'!$D$2:$D$692,'Infos Relatório'!$B$164,'Faturamento SP3'!$E$2:$E$692,'Infos Relatório'!$B181,'Faturamento SP3'!$Z$2:$Z$692,'Infos Relatório'!AG$1)</f>
        <v>0</v>
      </c>
      <c r="AM181" s="23">
        <f>COUNTIFS('Faturamento SP3'!$D$2:$D$692,'Infos Relatório'!$B$164,'Faturamento SP3'!$E$2:$E$692,'Infos Relatório'!$B181,'Faturamento SP3'!$Z$2:$Z$692,'Infos Relatório'!AM$1)</f>
        <v>0</v>
      </c>
      <c r="AN181" s="13">
        <f>SUMIFS('Faturamento SP3'!$G$2:$G$692,'Faturamento SP3'!$D$2:$D$692,'Infos Relatório'!$B$164,'Faturamento SP3'!$E$2:$E$692,'Infos Relatório'!$B181,'Faturamento SP3'!$Z$2:$Z$692,'Infos Relatório'!AM$1)</f>
        <v>0</v>
      </c>
      <c r="AO181" s="13">
        <f>SUMIFS('Faturamento SP3'!$J$2:$J$692,'Faturamento SP3'!$D$2:$D$692,'Infos Relatório'!$B$164,'Faturamento SP3'!$E$2:$E$692,'Infos Relatório'!$B181,'Faturamento SP3'!$Z$2:$Z$692,'Infos Relatório'!AM$1)</f>
        <v>0</v>
      </c>
      <c r="AP181" s="14">
        <f>SUMIFS('Faturamento SP3'!$O$2:$O$692,'Faturamento SP3'!$D$2:$D$692,'Infos Relatório'!$B$164,'Faturamento SP3'!$E$2:$E$692,'Infos Relatório'!$B181,'Faturamento SP3'!$Z$2:$Z$692,'Infos Relatório'!AM$1,'Faturamento SP3'!$T$2:$T$692,"Sim")+SUMIFS('Faturamento SP3'!$P$2:$P$692,'Faturamento SP3'!$D$2:$D$692,'Infos Relatório'!$B$164,'Faturamento SP3'!$E$2:$E$692,'Infos Relatório'!$B181,'Faturamento SP3'!$Z$2:$Z$692,'Infos Relatório'!AM$1,'Faturamento SP3'!$T$2:$T$692,"Sim")</f>
        <v>0</v>
      </c>
      <c r="AQ181" s="27" t="e">
        <f t="shared" si="67"/>
        <v>#DIV/0!</v>
      </c>
      <c r="AR181" s="24">
        <f>SUMIFS('Faturamento SP3'!$H$2:$H$692,'Faturamento SP3'!$D$2:$D$692,'Infos Relatório'!$B$164,'Faturamento SP3'!$E$2:$E$692,'Infos Relatório'!$B181,'Faturamento SP3'!$Z$2:$Z$692,'Infos Relatório'!AM$1)</f>
        <v>0</v>
      </c>
      <c r="AS181" s="23">
        <f>COUNTIFS('Faturamento SP3'!$D$2:$D$692,'Infos Relatório'!$B$164,'Faturamento SP3'!$E$2:$E$692,'Infos Relatório'!$B181,'Faturamento SP3'!$Z$2:$Z$692,'Infos Relatório'!AS$1)</f>
        <v>0</v>
      </c>
      <c r="AT181" s="13">
        <f>SUMIFS('Faturamento SP3'!$G$2:$G$692,'Faturamento SP3'!$D$2:$D$692,'Infos Relatório'!$B$164,'Faturamento SP3'!$E$2:$E$692,'Infos Relatório'!$B181,'Faturamento SP3'!$Z$2:$Z$692,'Infos Relatório'!AS$1)</f>
        <v>0</v>
      </c>
      <c r="AU181" s="13">
        <f>SUMIFS('Faturamento SP3'!$J$2:$J$692,'Faturamento SP3'!$D$2:$D$692,'Infos Relatório'!$B$164,'Faturamento SP3'!$E$2:$E$692,'Infos Relatório'!$B181,'Faturamento SP3'!$Z$2:$Z$692,'Infos Relatório'!AS$1)</f>
        <v>0</v>
      </c>
      <c r="AV181" s="14">
        <f>SUMIFS('Faturamento SP3'!$O$2:$O$692,'Faturamento SP3'!$D$2:$D$692,'Infos Relatório'!$B$164,'Faturamento SP3'!$E$2:$E$692,'Infos Relatório'!$B181,'Faturamento SP3'!$Z$2:$Z$692,'Infos Relatório'!AS$1,'Faturamento SP3'!$T$2:$T$692,"Sim")+SUMIFS('Faturamento SP3'!$P$2:$P$692,'Faturamento SP3'!$D$2:$D$692,'Infos Relatório'!$B$164,'Faturamento SP3'!$E$2:$E$692,'Infos Relatório'!$B181,'Faturamento SP3'!$Z$2:$Z$692,'Infos Relatório'!AS$1,'Faturamento SP3'!$T$2:$T$692,"Sim")</f>
        <v>0</v>
      </c>
      <c r="AW181" s="27" t="e">
        <f t="shared" si="68"/>
        <v>#DIV/0!</v>
      </c>
      <c r="AX181" s="24">
        <f>SUMIFS('Faturamento SP3'!$H$2:$H$692,'Faturamento SP3'!$D$2:$D$692,'Infos Relatório'!$B$164,'Faturamento SP3'!$E$2:$E$692,'Infos Relatório'!$B181,'Faturamento SP3'!$Z$2:$Z$692,'Infos Relatório'!AS$1)</f>
        <v>0</v>
      </c>
      <c r="AY181" s="23">
        <f>COUNTIFS('Faturamento SP3'!$D$2:$D$692,'Infos Relatório'!$B$164,'Faturamento SP3'!$E$2:$E$692,'Infos Relatório'!$B181,'Faturamento SP3'!$Z$2:$Z$692,'Infos Relatório'!AY$1)</f>
        <v>0</v>
      </c>
      <c r="AZ181" s="13">
        <f>SUMIFS('Faturamento SP3'!$G$2:$G$692,'Faturamento SP3'!$D$2:$D$692,'Infos Relatório'!$B$164,'Faturamento SP3'!$E$2:$E$692,'Infos Relatório'!$B181,'Faturamento SP3'!$Z$2:$Z$692,'Infos Relatório'!AY$1)</f>
        <v>0</v>
      </c>
      <c r="BA181" s="13">
        <f>SUMIFS('Faturamento SP3'!$J$2:$J$692,'Faturamento SP3'!$D$2:$D$692,'Infos Relatório'!$B$164,'Faturamento SP3'!$E$2:$E$692,'Infos Relatório'!$B181,'Faturamento SP3'!$Z$2:$Z$692,'Infos Relatório'!AY$1)</f>
        <v>0</v>
      </c>
      <c r="BB181" s="14">
        <f>SUMIFS('Faturamento SP3'!$O$2:$O$692,'Faturamento SP3'!$D$2:$D$692,'Infos Relatório'!$B$164,'Faturamento SP3'!$E$2:$E$692,'Infos Relatório'!$B181,'Faturamento SP3'!$Z$2:$Z$692,'Infos Relatório'!AY$1,'Faturamento SP3'!$T$2:$T$692,"Sim")+SUMIFS('Faturamento SP3'!$P$2:$P$692,'Faturamento SP3'!$D$2:$D$692,'Infos Relatório'!$B$164,'Faturamento SP3'!$E$2:$E$692,'Infos Relatório'!$B181,'Faturamento SP3'!$Z$2:$Z$692,'Infos Relatório'!AY$1,'Faturamento SP3'!$T$2:$T$692,"Sim")</f>
        <v>0</v>
      </c>
      <c r="BC181" s="27" t="e">
        <f t="shared" si="69"/>
        <v>#DIV/0!</v>
      </c>
      <c r="BD181" s="24">
        <f>SUMIFS('Faturamento SP3'!$H$2:$H$692,'Faturamento SP3'!$D$2:$D$692,'Infos Relatório'!$B$164,'Faturamento SP3'!$E$2:$E$692,'Infos Relatório'!$B181,'Faturamento SP3'!$Z$2:$Z$692,'Infos Relatório'!AY$1)</f>
        <v>0</v>
      </c>
      <c r="BE181" s="23">
        <f>COUNTIFS('Faturamento SP3'!$D$2:$D$692,'Infos Relatório'!$B$164,'Faturamento SP3'!$E$2:$E$692,'Infos Relatório'!$B181,'Faturamento SP3'!$Z$2:$Z$692,'Infos Relatório'!BE$1)</f>
        <v>0</v>
      </c>
      <c r="BF181" s="13">
        <f>SUMIFS('Faturamento SP3'!$G$2:$G$692,'Faturamento SP3'!$D$2:$D$692,'Infos Relatório'!$B$164,'Faturamento SP3'!$E$2:$E$692,'Infos Relatório'!$B181,'Faturamento SP3'!$Z$2:$Z$692,'Infos Relatório'!BE$1)</f>
        <v>0</v>
      </c>
      <c r="BG181" s="13">
        <f>SUMIFS('Faturamento SP3'!$J$2:$J$692,'Faturamento SP3'!$D$2:$D$692,'Infos Relatório'!$B$164,'Faturamento SP3'!$E$2:$E$692,'Infos Relatório'!$B181,'Faturamento SP3'!$Z$2:$Z$692,'Infos Relatório'!BE$1)</f>
        <v>0</v>
      </c>
      <c r="BH181" s="14">
        <f>SUMIFS('Faturamento SP3'!$O$2:$O$692,'Faturamento SP3'!$D$2:$D$692,'Infos Relatório'!$B$164,'Faturamento SP3'!$E$2:$E$692,'Infos Relatório'!$B181,'Faturamento SP3'!$Z$2:$Z$692,'Infos Relatório'!BE$1,'Faturamento SP3'!$T$2:$T$692,"Sim")+SUMIFS('Faturamento SP3'!$P$2:$P$692,'Faturamento SP3'!$D$2:$D$692,'Infos Relatório'!$B$164,'Faturamento SP3'!$E$2:$E$692,'Infos Relatório'!$B181,'Faturamento SP3'!$Z$2:$Z$692,'Infos Relatório'!BE$1,'Faturamento SP3'!$T$2:$T$692,"Sim")</f>
        <v>0</v>
      </c>
      <c r="BI181" s="27" t="e">
        <f t="shared" si="70"/>
        <v>#DIV/0!</v>
      </c>
      <c r="BJ181" s="24">
        <f>SUMIFS('Faturamento SP3'!$H$2:$H$692,'Faturamento SP3'!$D$2:$D$692,'Infos Relatório'!$B$164,'Faturamento SP3'!$E$2:$E$692,'Infos Relatório'!$B181,'Faturamento SP3'!$Z$2:$Z$692,'Infos Relatório'!BE$1)</f>
        <v>0</v>
      </c>
      <c r="BK181" s="23">
        <f>COUNTIFS('Faturamento SP3'!$D$2:$D$692,'Infos Relatório'!$B$164,'Faturamento SP3'!$E$2:$E$692,'Infos Relatório'!$B181,'Faturamento SP3'!$Z$2:$Z$692,'Infos Relatório'!BK$1)</f>
        <v>0</v>
      </c>
      <c r="BL181" s="13">
        <f>SUMIFS('Faturamento SP3'!$G$2:$G$692,'Faturamento SP3'!$D$2:$D$692,'Infos Relatório'!$B$164,'Faturamento SP3'!$E$2:$E$692,'Infos Relatório'!$B181,'Faturamento SP3'!$Z$2:$Z$692,'Infos Relatório'!BK$1)</f>
        <v>0</v>
      </c>
      <c r="BM181" s="13">
        <f>SUMIFS('Faturamento SP3'!$J$2:$J$692,'Faturamento SP3'!$D$2:$D$692,'Infos Relatório'!$B$164,'Faturamento SP3'!$E$2:$E$692,'Infos Relatório'!$B181,'Faturamento SP3'!$Z$2:$Z$692,'Infos Relatório'!BK$1)</f>
        <v>0</v>
      </c>
      <c r="BN181" s="14">
        <f>SUMIFS('Faturamento SP3'!$O$2:$O$692,'Faturamento SP3'!$D$2:$D$692,'Infos Relatório'!$B$164,'Faturamento SP3'!$E$2:$E$692,'Infos Relatório'!$B181,'Faturamento SP3'!$Z$2:$Z$692,'Infos Relatório'!BK$1,'Faturamento SP3'!$T$2:$T$692,"Sim")+SUMIFS('Faturamento SP3'!$P$2:$P$692,'Faturamento SP3'!$D$2:$D$692,'Infos Relatório'!$B$164,'Faturamento SP3'!$E$2:$E$692,'Infos Relatório'!$B181,'Faturamento SP3'!$Z$2:$Z$692,'Infos Relatório'!BK$1,'Faturamento SP3'!$T$2:$T$692,"Sim")</f>
        <v>0</v>
      </c>
      <c r="BO181" s="27" t="e">
        <f t="shared" si="71"/>
        <v>#DIV/0!</v>
      </c>
      <c r="BP181" s="24">
        <f>SUMIFS('Faturamento SP3'!$H$2:$H$692,'Faturamento SP3'!$D$2:$D$692,'Infos Relatório'!$B$164,'Faturamento SP3'!$E$2:$E$692,'Infos Relatório'!$B181,'Faturamento SP3'!$Z$2:$Z$692,'Infos Relatório'!BK$1)</f>
        <v>0</v>
      </c>
      <c r="BQ181" s="23">
        <f>COUNTIFS('Faturamento SP3'!$D$2:$D$692,'Infos Relatório'!$B$164,'Faturamento SP3'!$E$2:$E$692,'Infos Relatório'!$B181,'Faturamento SP3'!$Z$2:$Z$692,'Infos Relatório'!BQ$1)</f>
        <v>0</v>
      </c>
      <c r="BR181" s="13">
        <f>SUMIFS('Faturamento SP3'!$G$2:$G$692,'Faturamento SP3'!$D$2:$D$692,'Infos Relatório'!$B$164,'Faturamento SP3'!$E$2:$E$692,'Infos Relatório'!$B181,'Faturamento SP3'!$Z$2:$Z$692,'Infos Relatório'!BQ$1)</f>
        <v>0</v>
      </c>
      <c r="BS181" s="13">
        <f>SUMIFS('Faturamento SP3'!$J$2:$J$692,'Faturamento SP3'!$D$2:$D$692,'Infos Relatório'!$B$164,'Faturamento SP3'!$E$2:$E$692,'Infos Relatório'!$B181,'Faturamento SP3'!$Z$2:$Z$692,'Infos Relatório'!BQ$1)</f>
        <v>0</v>
      </c>
      <c r="BT181" s="14">
        <f>SUMIFS('Faturamento SP3'!$O$2:$O$692,'Faturamento SP3'!$D$2:$D$692,'Infos Relatório'!$B$164,'Faturamento SP3'!$E$2:$E$692,'Infos Relatório'!$B181,'Faturamento SP3'!$Z$2:$Z$692,'Infos Relatório'!BQ$1,'Faturamento SP3'!$T$2:$T$692,"Sim")+SUMIFS('Faturamento SP3'!$P$2:$P$692,'Faturamento SP3'!$D$2:$D$692,'Infos Relatório'!$B$164,'Faturamento SP3'!$E$2:$E$692,'Infos Relatório'!$B181,'Faturamento SP3'!$Z$2:$Z$692,'Infos Relatório'!BQ$1,'Faturamento SP3'!$T$2:$T$692,"Sim")</f>
        <v>0</v>
      </c>
      <c r="BU181" s="27" t="e">
        <f t="shared" si="72"/>
        <v>#DIV/0!</v>
      </c>
      <c r="BV181" s="24">
        <f>SUMIFS('Faturamento SP3'!$H$2:$H$692,'Faturamento SP3'!$D$2:$D$692,'Infos Relatório'!$B$164,'Faturamento SP3'!$E$2:$E$692,'Infos Relatório'!$B181,'Faturamento SP3'!$Z$2:$Z$692,'Infos Relatório'!BQ$1)</f>
        <v>0</v>
      </c>
    </row>
    <row r="182" spans="2:74">
      <c r="B182" s="17" t="s">
        <v>24</v>
      </c>
      <c r="C182" s="23">
        <f>COUNTIFS('Faturamento SP3'!$D$2:$D$692,'Infos Relatório'!$B$164,'Faturamento SP3'!$E$2:$E$692,'Infos Relatório'!$B182,'Faturamento SP3'!$Z$2:$Z$692,'Infos Relatório'!C$1)</f>
        <v>0</v>
      </c>
      <c r="D182" s="13">
        <f>SUMIFS('Faturamento SP3'!$G$2:$G$692,'Faturamento SP3'!$D$2:$D$692,'Infos Relatório'!$B$164,'Faturamento SP3'!$E$2:$E$692,'Infos Relatório'!$B182,'Faturamento SP3'!$Z$2:$Z$692,'Infos Relatório'!C$1)</f>
        <v>0</v>
      </c>
      <c r="E182" s="13">
        <f>SUMIFS('Faturamento SP3'!$J$2:$J$692,'Faturamento SP3'!$D$2:$D$692,'Infos Relatório'!$B$164,'Faturamento SP3'!$E$2:$E$692,'Infos Relatório'!$B182,'Faturamento SP3'!$Z$2:$Z$692,'Infos Relatório'!C$1)</f>
        <v>0</v>
      </c>
      <c r="F182" s="14">
        <f>SUMIFS('Faturamento SP3'!$O$2:$O$692,'Faturamento SP3'!$D$2:$D$692,'Infos Relatório'!$B$164,'Faturamento SP3'!$E$2:$E$692,'Infos Relatório'!$B182,'Faturamento SP3'!$Z$2:$Z$692,'Infos Relatório'!C$1,'Faturamento SP3'!$T$2:$T$692,"Sim")+SUMIFS('Faturamento SP3'!$P$2:$P$692,'Faturamento SP3'!$D$2:$D$692,'Infos Relatório'!$B$164,'Faturamento SP3'!$E$2:$E$692,'Infos Relatório'!$B182,'Faturamento SP3'!$Z$2:$Z$692,'Infos Relatório'!C$1,'Faturamento SP3'!$T$2:$T$692,"Sim")</f>
        <v>0</v>
      </c>
      <c r="G182" s="27" t="e">
        <f t="shared" si="61"/>
        <v>#DIV/0!</v>
      </c>
      <c r="H182" s="24">
        <f>SUMIFS('Faturamento SP3'!$H$2:$H$692,'Faturamento SP3'!$D$2:$D$692,'Infos Relatório'!$B$164,'Faturamento SP3'!$E$2:$E$692,'Infos Relatório'!$B182,'Faturamento SP3'!$Z$2:$Z$692,'Infos Relatório'!C$1)</f>
        <v>0</v>
      </c>
      <c r="I182" s="23">
        <f>COUNTIFS('Faturamento SP3'!$D$2:$D$692,'Infos Relatório'!$B$164,'Faturamento SP3'!$E$2:$E$692,'Infos Relatório'!$B182,'Faturamento SP3'!$Z$2:$Z$692,'Infos Relatório'!I$1)</f>
        <v>0</v>
      </c>
      <c r="J182" s="13">
        <f>SUMIFS('Faturamento SP3'!$G$2:$G$692,'Faturamento SP3'!$D$2:$D$692,'Infos Relatório'!$B$164,'Faturamento SP3'!$E$2:$E$692,'Infos Relatório'!$B182,'Faturamento SP3'!$Z$2:$Z$692,'Infos Relatório'!I$1)</f>
        <v>0</v>
      </c>
      <c r="K182" s="13">
        <f>SUMIFS('Faturamento SP3'!$J$2:$J$692,'Faturamento SP3'!$D$2:$D$692,'Infos Relatório'!$B$164,'Faturamento SP3'!$E$2:$E$692,'Infos Relatório'!$B182,'Faturamento SP3'!$Z$2:$Z$692,'Infos Relatório'!I$1)</f>
        <v>0</v>
      </c>
      <c r="L182" s="14">
        <f>SUMIFS('Faturamento SP3'!$O$2:$O$692,'Faturamento SP3'!$D$2:$D$692,'Infos Relatório'!$B$164,'Faturamento SP3'!$E$2:$E$692,'Infos Relatório'!$B182,'Faturamento SP3'!$Z$2:$Z$692,'Infos Relatório'!I$1,'Faturamento SP3'!$T$2:$T$692,"Sim")+SUMIFS('Faturamento SP3'!$P$2:$P$692,'Faturamento SP3'!$D$2:$D$692,'Infos Relatório'!$B$164,'Faturamento SP3'!$E$2:$E$692,'Infos Relatório'!$B182,'Faturamento SP3'!$Z$2:$Z$692,'Infos Relatório'!I$1,'Faturamento SP3'!$T$2:$T$692,"Sim")</f>
        <v>0</v>
      </c>
      <c r="M182" s="27" t="e">
        <f t="shared" si="62"/>
        <v>#DIV/0!</v>
      </c>
      <c r="N182" s="24">
        <f>SUMIFS('Faturamento SP3'!$H$2:$H$692,'Faturamento SP3'!$D$2:$D$692,'Infos Relatório'!$B$164,'Faturamento SP3'!$E$2:$E$692,'Infos Relatório'!$B182,'Faturamento SP3'!$Z$2:$Z$692,'Infos Relatório'!I$1)</f>
        <v>0</v>
      </c>
      <c r="O182" s="23">
        <f>COUNTIFS('Faturamento SP3'!$D$2:$D$692,'Infos Relatório'!$B$164,'Faturamento SP3'!$E$2:$E$692,'Infos Relatório'!$B182,'Faturamento SP3'!$Z$2:$Z$692,'Infos Relatório'!O$1)</f>
        <v>0</v>
      </c>
      <c r="P182" s="13">
        <f>SUMIFS('Faturamento SP3'!$G$2:$G$692,'Faturamento SP3'!$D$2:$D$692,'Infos Relatório'!$B$164,'Faturamento SP3'!$E$2:$E$692,'Infos Relatório'!$B182,'Faturamento SP3'!$Z$2:$Z$692,'Infos Relatório'!O$1)</f>
        <v>0</v>
      </c>
      <c r="Q182" s="13">
        <f>SUMIFS('Faturamento SP3'!$J$2:$J$692,'Faturamento SP3'!$D$2:$D$692,'Infos Relatório'!$B$164,'Faturamento SP3'!$E$2:$E$692,'Infos Relatório'!$B182,'Faturamento SP3'!$Z$2:$Z$692,'Infos Relatório'!O$1)</f>
        <v>0</v>
      </c>
      <c r="R182" s="14">
        <f>SUMIFS('Faturamento SP3'!$O$2:$O$692,'Faturamento SP3'!$D$2:$D$692,'Infos Relatório'!$B$164,'Faturamento SP3'!$E$2:$E$692,'Infos Relatório'!$B182,'Faturamento SP3'!$Z$2:$Z$692,'Infos Relatório'!O$1,'Faturamento SP3'!$T$2:$T$692,"Sim")+SUMIFS('Faturamento SP3'!$P$2:$P$692,'Faturamento SP3'!$D$2:$D$692,'Infos Relatório'!$B$164,'Faturamento SP3'!$E$2:$E$692,'Infos Relatório'!$B182,'Faturamento SP3'!$Z$2:$Z$692,'Infos Relatório'!O$1,'Faturamento SP3'!$T$2:$T$692,"Sim")</f>
        <v>0</v>
      </c>
      <c r="S182" s="27" t="e">
        <f t="shared" si="63"/>
        <v>#DIV/0!</v>
      </c>
      <c r="T182" s="24">
        <f>SUMIFS('Faturamento SP3'!$H$2:$H$692,'Faturamento SP3'!$D$2:$D$692,'Infos Relatório'!$B$164,'Faturamento SP3'!$E$2:$E$692,'Infos Relatório'!$B182,'Faturamento SP3'!$Z$2:$Z$692,'Infos Relatório'!O$1)</f>
        <v>0</v>
      </c>
      <c r="U182" s="23">
        <f>COUNTIFS('Faturamento SP3'!$D$2:$D$692,'Infos Relatório'!$B$164,'Faturamento SP3'!$E$2:$E$692,'Infos Relatório'!$B182,'Faturamento SP3'!$Z$2:$Z$692,'Infos Relatório'!U$1)</f>
        <v>0</v>
      </c>
      <c r="V182" s="13">
        <f>SUMIFS('Faturamento SP3'!$G$2:$G$692,'Faturamento SP3'!$D$2:$D$692,'Infos Relatório'!$B$164,'Faturamento SP3'!$E$2:$E$692,'Infos Relatório'!$B182,'Faturamento SP3'!$Z$2:$Z$692,'Infos Relatório'!U$1)</f>
        <v>0</v>
      </c>
      <c r="W182" s="13">
        <f>SUMIFS('Faturamento SP3'!$J$2:$J$692,'Faturamento SP3'!$D$2:$D$692,'Infos Relatório'!$B$164,'Faturamento SP3'!$E$2:$E$692,'Infos Relatório'!$B182,'Faturamento SP3'!$Z$2:$Z$692,'Infos Relatório'!U$1)</f>
        <v>0</v>
      </c>
      <c r="X182" s="14">
        <f>SUMIFS('Faturamento SP3'!$O$2:$O$692,'Faturamento SP3'!$D$2:$D$692,'Infos Relatório'!$B$164,'Faturamento SP3'!$E$2:$E$692,'Infos Relatório'!$B182,'Faturamento SP3'!$Z$2:$Z$692,'Infos Relatório'!U$1,'Faturamento SP3'!$T$2:$T$692,"Sim")+SUMIFS('Faturamento SP3'!$P$2:$P$692,'Faturamento SP3'!$D$2:$D$692,'Infos Relatório'!$B$164,'Faturamento SP3'!$E$2:$E$692,'Infos Relatório'!$B182,'Faturamento SP3'!$Z$2:$Z$692,'Infos Relatório'!U$1,'Faturamento SP3'!$T$2:$T$692,"Sim")</f>
        <v>0</v>
      </c>
      <c r="Y182" s="27" t="e">
        <f t="shared" si="64"/>
        <v>#DIV/0!</v>
      </c>
      <c r="Z182" s="24">
        <f>SUMIFS('Faturamento SP3'!$H$2:$H$692,'Faturamento SP3'!$D$2:$D$692,'Infos Relatório'!$B$164,'Faturamento SP3'!$E$2:$E$692,'Infos Relatório'!$B182,'Faturamento SP3'!$Z$2:$Z$692,'Infos Relatório'!U$1)</f>
        <v>0</v>
      </c>
      <c r="AA182" s="23">
        <f>COUNTIFS('Faturamento SP3'!$D$2:$D$692,'Infos Relatório'!$B$164,'Faturamento SP3'!$E$2:$E$692,'Infos Relatório'!$B182,'Faturamento SP3'!$Z$2:$Z$692,'Infos Relatório'!AA$1)</f>
        <v>0</v>
      </c>
      <c r="AB182" s="13">
        <f>SUMIFS('Faturamento SP3'!$G$2:$G$692,'Faturamento SP3'!$D$2:$D$692,'Infos Relatório'!$B$164,'Faturamento SP3'!$E$2:$E$692,'Infos Relatório'!$B182,'Faturamento SP3'!$Z$2:$Z$692,'Infos Relatório'!AA$1)</f>
        <v>0</v>
      </c>
      <c r="AC182" s="13">
        <f>SUMIFS('Faturamento SP3'!$J$2:$J$692,'Faturamento SP3'!$D$2:$D$692,'Infos Relatório'!$B$164,'Faturamento SP3'!$E$2:$E$692,'Infos Relatório'!$B182,'Faturamento SP3'!$Z$2:$Z$692,'Infos Relatório'!AA$1)</f>
        <v>0</v>
      </c>
      <c r="AD182" s="14">
        <f>SUMIFS('Faturamento SP3'!$O$2:$O$692,'Faturamento SP3'!$D$2:$D$692,'Infos Relatório'!$B$164,'Faturamento SP3'!$E$2:$E$692,'Infos Relatório'!$B182,'Faturamento SP3'!$Z$2:$Z$692,'Infos Relatório'!AA$1,'Faturamento SP3'!$T$2:$T$692,"Sim")+SUMIFS('Faturamento SP3'!$P$2:$P$692,'Faturamento SP3'!$D$2:$D$692,'Infos Relatório'!$B$164,'Faturamento SP3'!$E$2:$E$692,'Infos Relatório'!$B182,'Faturamento SP3'!$Z$2:$Z$692,'Infos Relatório'!AA$1,'Faturamento SP3'!$T$2:$T$692,"Sim")</f>
        <v>0</v>
      </c>
      <c r="AE182" s="27" t="e">
        <f t="shared" si="65"/>
        <v>#DIV/0!</v>
      </c>
      <c r="AF182" s="24">
        <f>SUMIFS('Faturamento SP3'!$H$2:$H$692,'Faturamento SP3'!$D$2:$D$692,'Infos Relatório'!$B$164,'Faturamento SP3'!$E$2:$E$692,'Infos Relatório'!$B182,'Faturamento SP3'!$Z$2:$Z$692,'Infos Relatório'!AA$1)</f>
        <v>0</v>
      </c>
      <c r="AG182" s="23">
        <f>COUNTIFS('Faturamento SP3'!$D$2:$D$692,'Infos Relatório'!$B$164,'Faturamento SP3'!$E$2:$E$692,'Infos Relatório'!$B182,'Faturamento SP3'!$Z$2:$Z$692,'Infos Relatório'!AG$1)</f>
        <v>0</v>
      </c>
      <c r="AH182" s="13">
        <f>SUMIFS('Faturamento SP3'!$G$2:$G$692,'Faturamento SP3'!$D$2:$D$692,'Infos Relatório'!$B$164,'Faturamento SP3'!$E$2:$E$692,'Infos Relatório'!$B182,'Faturamento SP3'!$Z$2:$Z$692,'Infos Relatório'!AG$1)</f>
        <v>0</v>
      </c>
      <c r="AI182" s="13">
        <f>SUMIFS('Faturamento SP3'!$J$2:$J$692,'Faturamento SP3'!$D$2:$D$692,'Infos Relatório'!$B$164,'Faturamento SP3'!$E$2:$E$692,'Infos Relatório'!$B182,'Faturamento SP3'!$Z$2:$Z$692,'Infos Relatório'!AG$1)</f>
        <v>0</v>
      </c>
      <c r="AJ182" s="14">
        <f>SUMIFS('Faturamento SP3'!$O$2:$O$692,'Faturamento SP3'!$D$2:$D$692,'Infos Relatório'!$B$164,'Faturamento SP3'!$E$2:$E$692,'Infos Relatório'!$B182,'Faturamento SP3'!$Z$2:$Z$692,'Infos Relatório'!AG$1,'Faturamento SP3'!$T$2:$T$692,"Sim")+SUMIFS('Faturamento SP3'!$P$2:$P$692,'Faturamento SP3'!$D$2:$D$692,'Infos Relatório'!$B$164,'Faturamento SP3'!$E$2:$E$692,'Infos Relatório'!$B182,'Faturamento SP3'!$Z$2:$Z$692,'Infos Relatório'!AG$1,'Faturamento SP3'!$T$2:$T$692,"Sim")</f>
        <v>0</v>
      </c>
      <c r="AK182" s="27" t="e">
        <f t="shared" si="66"/>
        <v>#DIV/0!</v>
      </c>
      <c r="AL182" s="24">
        <f>SUMIFS('Faturamento SP3'!$H$2:$H$692,'Faturamento SP3'!$D$2:$D$692,'Infos Relatório'!$B$164,'Faturamento SP3'!$E$2:$E$692,'Infos Relatório'!$B182,'Faturamento SP3'!$Z$2:$Z$692,'Infos Relatório'!AG$1)</f>
        <v>0</v>
      </c>
      <c r="AM182" s="23">
        <f>COUNTIFS('Faturamento SP3'!$D$2:$D$692,'Infos Relatório'!$B$164,'Faturamento SP3'!$E$2:$E$692,'Infos Relatório'!$B182,'Faturamento SP3'!$Z$2:$Z$692,'Infos Relatório'!AM$1)</f>
        <v>0</v>
      </c>
      <c r="AN182" s="13">
        <f>SUMIFS('Faturamento SP3'!$G$2:$G$692,'Faturamento SP3'!$D$2:$D$692,'Infos Relatório'!$B$164,'Faturamento SP3'!$E$2:$E$692,'Infos Relatório'!$B182,'Faturamento SP3'!$Z$2:$Z$692,'Infos Relatório'!AM$1)</f>
        <v>0</v>
      </c>
      <c r="AO182" s="13">
        <f>SUMIFS('Faturamento SP3'!$J$2:$J$692,'Faturamento SP3'!$D$2:$D$692,'Infos Relatório'!$B$164,'Faturamento SP3'!$E$2:$E$692,'Infos Relatório'!$B182,'Faturamento SP3'!$Z$2:$Z$692,'Infos Relatório'!AM$1)</f>
        <v>0</v>
      </c>
      <c r="AP182" s="14">
        <f>SUMIFS('Faturamento SP3'!$O$2:$O$692,'Faturamento SP3'!$D$2:$D$692,'Infos Relatório'!$B$164,'Faturamento SP3'!$E$2:$E$692,'Infos Relatório'!$B182,'Faturamento SP3'!$Z$2:$Z$692,'Infos Relatório'!AM$1,'Faturamento SP3'!$T$2:$T$692,"Sim")+SUMIFS('Faturamento SP3'!$P$2:$P$692,'Faturamento SP3'!$D$2:$D$692,'Infos Relatório'!$B$164,'Faturamento SP3'!$E$2:$E$692,'Infos Relatório'!$B182,'Faturamento SP3'!$Z$2:$Z$692,'Infos Relatório'!AM$1,'Faturamento SP3'!$T$2:$T$692,"Sim")</f>
        <v>0</v>
      </c>
      <c r="AQ182" s="27" t="e">
        <f t="shared" si="67"/>
        <v>#DIV/0!</v>
      </c>
      <c r="AR182" s="24">
        <f>SUMIFS('Faturamento SP3'!$H$2:$H$692,'Faturamento SP3'!$D$2:$D$692,'Infos Relatório'!$B$164,'Faturamento SP3'!$E$2:$E$692,'Infos Relatório'!$B182,'Faturamento SP3'!$Z$2:$Z$692,'Infos Relatório'!AM$1)</f>
        <v>0</v>
      </c>
      <c r="AS182" s="23">
        <f>COUNTIFS('Faturamento SP3'!$D$2:$D$692,'Infos Relatório'!$B$164,'Faturamento SP3'!$E$2:$E$692,'Infos Relatório'!$B182,'Faturamento SP3'!$Z$2:$Z$692,'Infos Relatório'!AS$1)</f>
        <v>0</v>
      </c>
      <c r="AT182" s="13">
        <f>SUMIFS('Faturamento SP3'!$G$2:$G$692,'Faturamento SP3'!$D$2:$D$692,'Infos Relatório'!$B$164,'Faturamento SP3'!$E$2:$E$692,'Infos Relatório'!$B182,'Faturamento SP3'!$Z$2:$Z$692,'Infos Relatório'!AS$1)</f>
        <v>0</v>
      </c>
      <c r="AU182" s="13">
        <f>SUMIFS('Faturamento SP3'!$J$2:$J$692,'Faturamento SP3'!$D$2:$D$692,'Infos Relatório'!$B$164,'Faturamento SP3'!$E$2:$E$692,'Infos Relatório'!$B182,'Faturamento SP3'!$Z$2:$Z$692,'Infos Relatório'!AS$1)</f>
        <v>0</v>
      </c>
      <c r="AV182" s="14">
        <f>SUMIFS('Faturamento SP3'!$O$2:$O$692,'Faturamento SP3'!$D$2:$D$692,'Infos Relatório'!$B$164,'Faturamento SP3'!$E$2:$E$692,'Infos Relatório'!$B182,'Faturamento SP3'!$Z$2:$Z$692,'Infos Relatório'!AS$1,'Faturamento SP3'!$T$2:$T$692,"Sim")+SUMIFS('Faturamento SP3'!$P$2:$P$692,'Faturamento SP3'!$D$2:$D$692,'Infos Relatório'!$B$164,'Faturamento SP3'!$E$2:$E$692,'Infos Relatório'!$B182,'Faturamento SP3'!$Z$2:$Z$692,'Infos Relatório'!AS$1,'Faturamento SP3'!$T$2:$T$692,"Sim")</f>
        <v>0</v>
      </c>
      <c r="AW182" s="27" t="e">
        <f t="shared" si="68"/>
        <v>#DIV/0!</v>
      </c>
      <c r="AX182" s="24">
        <f>SUMIFS('Faturamento SP3'!$H$2:$H$692,'Faturamento SP3'!$D$2:$D$692,'Infos Relatório'!$B$164,'Faturamento SP3'!$E$2:$E$692,'Infos Relatório'!$B182,'Faturamento SP3'!$Z$2:$Z$692,'Infos Relatório'!AS$1)</f>
        <v>0</v>
      </c>
      <c r="AY182" s="23">
        <f>COUNTIFS('Faturamento SP3'!$D$2:$D$692,'Infos Relatório'!$B$164,'Faturamento SP3'!$E$2:$E$692,'Infos Relatório'!$B182,'Faturamento SP3'!$Z$2:$Z$692,'Infos Relatório'!AY$1)</f>
        <v>0</v>
      </c>
      <c r="AZ182" s="13">
        <f>SUMIFS('Faturamento SP3'!$G$2:$G$692,'Faturamento SP3'!$D$2:$D$692,'Infos Relatório'!$B$164,'Faturamento SP3'!$E$2:$E$692,'Infos Relatório'!$B182,'Faturamento SP3'!$Z$2:$Z$692,'Infos Relatório'!AY$1)</f>
        <v>0</v>
      </c>
      <c r="BA182" s="13">
        <f>SUMIFS('Faturamento SP3'!$J$2:$J$692,'Faturamento SP3'!$D$2:$D$692,'Infos Relatório'!$B$164,'Faturamento SP3'!$E$2:$E$692,'Infos Relatório'!$B182,'Faturamento SP3'!$Z$2:$Z$692,'Infos Relatório'!AY$1)</f>
        <v>0</v>
      </c>
      <c r="BB182" s="14">
        <f>SUMIFS('Faturamento SP3'!$O$2:$O$692,'Faturamento SP3'!$D$2:$D$692,'Infos Relatório'!$B$164,'Faturamento SP3'!$E$2:$E$692,'Infos Relatório'!$B182,'Faturamento SP3'!$Z$2:$Z$692,'Infos Relatório'!AY$1,'Faturamento SP3'!$T$2:$T$692,"Sim")+SUMIFS('Faturamento SP3'!$P$2:$P$692,'Faturamento SP3'!$D$2:$D$692,'Infos Relatório'!$B$164,'Faturamento SP3'!$E$2:$E$692,'Infos Relatório'!$B182,'Faturamento SP3'!$Z$2:$Z$692,'Infos Relatório'!AY$1,'Faturamento SP3'!$T$2:$T$692,"Sim")</f>
        <v>0</v>
      </c>
      <c r="BC182" s="27" t="e">
        <f t="shared" si="69"/>
        <v>#DIV/0!</v>
      </c>
      <c r="BD182" s="24">
        <f>SUMIFS('Faturamento SP3'!$H$2:$H$692,'Faturamento SP3'!$D$2:$D$692,'Infos Relatório'!$B$164,'Faturamento SP3'!$E$2:$E$692,'Infos Relatório'!$B182,'Faturamento SP3'!$Z$2:$Z$692,'Infos Relatório'!AY$1)</f>
        <v>0</v>
      </c>
      <c r="BE182" s="23">
        <f>COUNTIFS('Faturamento SP3'!$D$2:$D$692,'Infos Relatório'!$B$164,'Faturamento SP3'!$E$2:$E$692,'Infos Relatório'!$B182,'Faturamento SP3'!$Z$2:$Z$692,'Infos Relatório'!BE$1)</f>
        <v>0</v>
      </c>
      <c r="BF182" s="13">
        <f>SUMIFS('Faturamento SP3'!$G$2:$G$692,'Faturamento SP3'!$D$2:$D$692,'Infos Relatório'!$B$164,'Faturamento SP3'!$E$2:$E$692,'Infos Relatório'!$B182,'Faturamento SP3'!$Z$2:$Z$692,'Infos Relatório'!BE$1)</f>
        <v>0</v>
      </c>
      <c r="BG182" s="13">
        <f>SUMIFS('Faturamento SP3'!$J$2:$J$692,'Faturamento SP3'!$D$2:$D$692,'Infos Relatório'!$B$164,'Faturamento SP3'!$E$2:$E$692,'Infos Relatório'!$B182,'Faturamento SP3'!$Z$2:$Z$692,'Infos Relatório'!BE$1)</f>
        <v>0</v>
      </c>
      <c r="BH182" s="14">
        <f>SUMIFS('Faturamento SP3'!$O$2:$O$692,'Faturamento SP3'!$D$2:$D$692,'Infos Relatório'!$B$164,'Faturamento SP3'!$E$2:$E$692,'Infos Relatório'!$B182,'Faturamento SP3'!$Z$2:$Z$692,'Infos Relatório'!BE$1,'Faturamento SP3'!$T$2:$T$692,"Sim")+SUMIFS('Faturamento SP3'!$P$2:$P$692,'Faturamento SP3'!$D$2:$D$692,'Infos Relatório'!$B$164,'Faturamento SP3'!$E$2:$E$692,'Infos Relatório'!$B182,'Faturamento SP3'!$Z$2:$Z$692,'Infos Relatório'!BE$1,'Faturamento SP3'!$T$2:$T$692,"Sim")</f>
        <v>0</v>
      </c>
      <c r="BI182" s="27" t="e">
        <f t="shared" si="70"/>
        <v>#DIV/0!</v>
      </c>
      <c r="BJ182" s="24">
        <f>SUMIFS('Faturamento SP3'!$H$2:$H$692,'Faturamento SP3'!$D$2:$D$692,'Infos Relatório'!$B$164,'Faturamento SP3'!$E$2:$E$692,'Infos Relatório'!$B182,'Faturamento SP3'!$Z$2:$Z$692,'Infos Relatório'!BE$1)</f>
        <v>0</v>
      </c>
      <c r="BK182" s="23">
        <f>COUNTIFS('Faturamento SP3'!$D$2:$D$692,'Infos Relatório'!$B$164,'Faturamento SP3'!$E$2:$E$692,'Infos Relatório'!$B182,'Faturamento SP3'!$Z$2:$Z$692,'Infos Relatório'!BK$1)</f>
        <v>0</v>
      </c>
      <c r="BL182" s="13">
        <f>SUMIFS('Faturamento SP3'!$G$2:$G$692,'Faturamento SP3'!$D$2:$D$692,'Infos Relatório'!$B$164,'Faturamento SP3'!$E$2:$E$692,'Infos Relatório'!$B182,'Faturamento SP3'!$Z$2:$Z$692,'Infos Relatório'!BK$1)</f>
        <v>0</v>
      </c>
      <c r="BM182" s="13">
        <f>SUMIFS('Faturamento SP3'!$J$2:$J$692,'Faturamento SP3'!$D$2:$D$692,'Infos Relatório'!$B$164,'Faturamento SP3'!$E$2:$E$692,'Infos Relatório'!$B182,'Faturamento SP3'!$Z$2:$Z$692,'Infos Relatório'!BK$1)</f>
        <v>0</v>
      </c>
      <c r="BN182" s="14">
        <f>SUMIFS('Faturamento SP3'!$O$2:$O$692,'Faturamento SP3'!$D$2:$D$692,'Infos Relatório'!$B$164,'Faturamento SP3'!$E$2:$E$692,'Infos Relatório'!$B182,'Faturamento SP3'!$Z$2:$Z$692,'Infos Relatório'!BK$1,'Faturamento SP3'!$T$2:$T$692,"Sim")+SUMIFS('Faturamento SP3'!$P$2:$P$692,'Faturamento SP3'!$D$2:$D$692,'Infos Relatório'!$B$164,'Faturamento SP3'!$E$2:$E$692,'Infos Relatório'!$B182,'Faturamento SP3'!$Z$2:$Z$692,'Infos Relatório'!BK$1,'Faturamento SP3'!$T$2:$T$692,"Sim")</f>
        <v>0</v>
      </c>
      <c r="BO182" s="27" t="e">
        <f t="shared" si="71"/>
        <v>#DIV/0!</v>
      </c>
      <c r="BP182" s="24">
        <f>SUMIFS('Faturamento SP3'!$H$2:$H$692,'Faturamento SP3'!$D$2:$D$692,'Infos Relatório'!$B$164,'Faturamento SP3'!$E$2:$E$692,'Infos Relatório'!$B182,'Faturamento SP3'!$Z$2:$Z$692,'Infos Relatório'!BK$1)</f>
        <v>0</v>
      </c>
      <c r="BQ182" s="23">
        <f>COUNTIFS('Faturamento SP3'!$D$2:$D$692,'Infos Relatório'!$B$164,'Faturamento SP3'!$E$2:$E$692,'Infos Relatório'!$B182,'Faturamento SP3'!$Z$2:$Z$692,'Infos Relatório'!BQ$1)</f>
        <v>0</v>
      </c>
      <c r="BR182" s="13">
        <f>SUMIFS('Faturamento SP3'!$G$2:$G$692,'Faturamento SP3'!$D$2:$D$692,'Infos Relatório'!$B$164,'Faturamento SP3'!$E$2:$E$692,'Infos Relatório'!$B182,'Faturamento SP3'!$Z$2:$Z$692,'Infos Relatório'!BQ$1)</f>
        <v>0</v>
      </c>
      <c r="BS182" s="13">
        <f>SUMIFS('Faturamento SP3'!$J$2:$J$692,'Faturamento SP3'!$D$2:$D$692,'Infos Relatório'!$B$164,'Faturamento SP3'!$E$2:$E$692,'Infos Relatório'!$B182,'Faturamento SP3'!$Z$2:$Z$692,'Infos Relatório'!BQ$1)</f>
        <v>0</v>
      </c>
      <c r="BT182" s="14">
        <f>SUMIFS('Faturamento SP3'!$O$2:$O$692,'Faturamento SP3'!$D$2:$D$692,'Infos Relatório'!$B$164,'Faturamento SP3'!$E$2:$E$692,'Infos Relatório'!$B182,'Faturamento SP3'!$Z$2:$Z$692,'Infos Relatório'!BQ$1,'Faturamento SP3'!$T$2:$T$692,"Sim")+SUMIFS('Faturamento SP3'!$P$2:$P$692,'Faturamento SP3'!$D$2:$D$692,'Infos Relatório'!$B$164,'Faturamento SP3'!$E$2:$E$692,'Infos Relatório'!$B182,'Faturamento SP3'!$Z$2:$Z$692,'Infos Relatório'!BQ$1,'Faturamento SP3'!$T$2:$T$692,"Sim")</f>
        <v>0</v>
      </c>
      <c r="BU182" s="27" t="e">
        <f t="shared" si="72"/>
        <v>#DIV/0!</v>
      </c>
      <c r="BV182" s="24">
        <f>SUMIFS('Faturamento SP3'!$H$2:$H$692,'Faturamento SP3'!$D$2:$D$692,'Infos Relatório'!$B$164,'Faturamento SP3'!$E$2:$E$692,'Infos Relatório'!$B182,'Faturamento SP3'!$Z$2:$Z$692,'Infos Relatório'!BQ$1)</f>
        <v>0</v>
      </c>
    </row>
    <row r="183" spans="2:74">
      <c r="B183" s="17" t="s">
        <v>25</v>
      </c>
      <c r="C183" s="23">
        <f>COUNTIFS('Faturamento SP3'!$D$2:$D$692,'Infos Relatório'!$B$164,'Faturamento SP3'!$E$2:$E$692,'Infos Relatório'!$B183,'Faturamento SP3'!$Z$2:$Z$692,'Infos Relatório'!C$1)</f>
        <v>0</v>
      </c>
      <c r="D183" s="13">
        <f>SUMIFS('Faturamento SP3'!$G$2:$G$692,'Faturamento SP3'!$D$2:$D$692,'Infos Relatório'!$B$164,'Faturamento SP3'!$E$2:$E$692,'Infos Relatório'!$B183,'Faturamento SP3'!$Z$2:$Z$692,'Infos Relatório'!C$1)</f>
        <v>0</v>
      </c>
      <c r="E183" s="13">
        <f>SUMIFS('Faturamento SP3'!$J$2:$J$692,'Faturamento SP3'!$D$2:$D$692,'Infos Relatório'!$B$164,'Faturamento SP3'!$E$2:$E$692,'Infos Relatório'!$B183,'Faturamento SP3'!$Z$2:$Z$692,'Infos Relatório'!C$1)</f>
        <v>0</v>
      </c>
      <c r="F183" s="14">
        <f>SUMIFS('Faturamento SP3'!$O$2:$O$692,'Faturamento SP3'!$D$2:$D$692,'Infos Relatório'!$B$164,'Faturamento SP3'!$E$2:$E$692,'Infos Relatório'!$B183,'Faturamento SP3'!$Z$2:$Z$692,'Infos Relatório'!C$1,'Faturamento SP3'!$T$2:$T$692,"Sim")+SUMIFS('Faturamento SP3'!$P$2:$P$692,'Faturamento SP3'!$D$2:$D$692,'Infos Relatório'!$B$164,'Faturamento SP3'!$E$2:$E$692,'Infos Relatório'!$B183,'Faturamento SP3'!$Z$2:$Z$692,'Infos Relatório'!C$1,'Faturamento SP3'!$T$2:$T$692,"Sim")</f>
        <v>0</v>
      </c>
      <c r="G183" s="27" t="e">
        <f t="shared" si="61"/>
        <v>#DIV/0!</v>
      </c>
      <c r="H183" s="24">
        <f>SUMIFS('Faturamento SP3'!$H$2:$H$692,'Faturamento SP3'!$D$2:$D$692,'Infos Relatório'!$B$164,'Faturamento SP3'!$E$2:$E$692,'Infos Relatório'!$B183,'Faturamento SP3'!$Z$2:$Z$692,'Infos Relatório'!C$1)</f>
        <v>0</v>
      </c>
      <c r="I183" s="23">
        <f>COUNTIFS('Faturamento SP3'!$D$2:$D$692,'Infos Relatório'!$B$164,'Faturamento SP3'!$E$2:$E$692,'Infos Relatório'!$B183,'Faturamento SP3'!$Z$2:$Z$692,'Infos Relatório'!I$1)</f>
        <v>0</v>
      </c>
      <c r="J183" s="13">
        <f>SUMIFS('Faturamento SP3'!$G$2:$G$692,'Faturamento SP3'!$D$2:$D$692,'Infos Relatório'!$B$164,'Faturamento SP3'!$E$2:$E$692,'Infos Relatório'!$B183,'Faturamento SP3'!$Z$2:$Z$692,'Infos Relatório'!I$1)</f>
        <v>0</v>
      </c>
      <c r="K183" s="13">
        <f>SUMIFS('Faturamento SP3'!$J$2:$J$692,'Faturamento SP3'!$D$2:$D$692,'Infos Relatório'!$B$164,'Faturamento SP3'!$E$2:$E$692,'Infos Relatório'!$B183,'Faturamento SP3'!$Z$2:$Z$692,'Infos Relatório'!I$1)</f>
        <v>0</v>
      </c>
      <c r="L183" s="14">
        <f>SUMIFS('Faturamento SP3'!$O$2:$O$692,'Faturamento SP3'!$D$2:$D$692,'Infos Relatório'!$B$164,'Faturamento SP3'!$E$2:$E$692,'Infos Relatório'!$B183,'Faturamento SP3'!$Z$2:$Z$692,'Infos Relatório'!I$1,'Faturamento SP3'!$T$2:$T$692,"Sim")+SUMIFS('Faturamento SP3'!$P$2:$P$692,'Faturamento SP3'!$D$2:$D$692,'Infos Relatório'!$B$164,'Faturamento SP3'!$E$2:$E$692,'Infos Relatório'!$B183,'Faturamento SP3'!$Z$2:$Z$692,'Infos Relatório'!I$1,'Faturamento SP3'!$T$2:$T$692,"Sim")</f>
        <v>0</v>
      </c>
      <c r="M183" s="27" t="e">
        <f t="shared" si="62"/>
        <v>#DIV/0!</v>
      </c>
      <c r="N183" s="24">
        <f>SUMIFS('Faturamento SP3'!$H$2:$H$692,'Faturamento SP3'!$D$2:$D$692,'Infos Relatório'!$B$164,'Faturamento SP3'!$E$2:$E$692,'Infos Relatório'!$B183,'Faturamento SP3'!$Z$2:$Z$692,'Infos Relatório'!I$1)</f>
        <v>0</v>
      </c>
      <c r="O183" s="23">
        <f>COUNTIFS('Faturamento SP3'!$D$2:$D$692,'Infos Relatório'!$B$164,'Faturamento SP3'!$E$2:$E$692,'Infos Relatório'!$B183,'Faturamento SP3'!$Z$2:$Z$692,'Infos Relatório'!O$1)</f>
        <v>0</v>
      </c>
      <c r="P183" s="13">
        <f>SUMIFS('Faturamento SP3'!$G$2:$G$692,'Faturamento SP3'!$D$2:$D$692,'Infos Relatório'!$B$164,'Faturamento SP3'!$E$2:$E$692,'Infos Relatório'!$B183,'Faturamento SP3'!$Z$2:$Z$692,'Infos Relatório'!O$1)</f>
        <v>0</v>
      </c>
      <c r="Q183" s="13">
        <f>SUMIFS('Faturamento SP3'!$J$2:$J$692,'Faturamento SP3'!$D$2:$D$692,'Infos Relatório'!$B$164,'Faturamento SP3'!$E$2:$E$692,'Infos Relatório'!$B183,'Faturamento SP3'!$Z$2:$Z$692,'Infos Relatório'!O$1)</f>
        <v>0</v>
      </c>
      <c r="R183" s="14">
        <f>SUMIFS('Faturamento SP3'!$O$2:$O$692,'Faturamento SP3'!$D$2:$D$692,'Infos Relatório'!$B$164,'Faturamento SP3'!$E$2:$E$692,'Infos Relatório'!$B183,'Faturamento SP3'!$Z$2:$Z$692,'Infos Relatório'!O$1,'Faturamento SP3'!$T$2:$T$692,"Sim")+SUMIFS('Faturamento SP3'!$P$2:$P$692,'Faturamento SP3'!$D$2:$D$692,'Infos Relatório'!$B$164,'Faturamento SP3'!$E$2:$E$692,'Infos Relatório'!$B183,'Faturamento SP3'!$Z$2:$Z$692,'Infos Relatório'!O$1,'Faturamento SP3'!$T$2:$T$692,"Sim")</f>
        <v>0</v>
      </c>
      <c r="S183" s="27" t="e">
        <f t="shared" si="63"/>
        <v>#DIV/0!</v>
      </c>
      <c r="T183" s="24">
        <f>SUMIFS('Faturamento SP3'!$H$2:$H$692,'Faturamento SP3'!$D$2:$D$692,'Infos Relatório'!$B$164,'Faturamento SP3'!$E$2:$E$692,'Infos Relatório'!$B183,'Faturamento SP3'!$Z$2:$Z$692,'Infos Relatório'!O$1)</f>
        <v>0</v>
      </c>
      <c r="U183" s="23">
        <f>COUNTIFS('Faturamento SP3'!$D$2:$D$692,'Infos Relatório'!$B$164,'Faturamento SP3'!$E$2:$E$692,'Infos Relatório'!$B183,'Faturamento SP3'!$Z$2:$Z$692,'Infos Relatório'!U$1)</f>
        <v>0</v>
      </c>
      <c r="V183" s="13">
        <f>SUMIFS('Faturamento SP3'!$G$2:$G$692,'Faturamento SP3'!$D$2:$D$692,'Infos Relatório'!$B$164,'Faturamento SP3'!$E$2:$E$692,'Infos Relatório'!$B183,'Faturamento SP3'!$Z$2:$Z$692,'Infos Relatório'!U$1)</f>
        <v>0</v>
      </c>
      <c r="W183" s="13">
        <f>SUMIFS('Faturamento SP3'!$J$2:$J$692,'Faturamento SP3'!$D$2:$D$692,'Infos Relatório'!$B$164,'Faturamento SP3'!$E$2:$E$692,'Infos Relatório'!$B183,'Faturamento SP3'!$Z$2:$Z$692,'Infos Relatório'!U$1)</f>
        <v>0</v>
      </c>
      <c r="X183" s="14">
        <f>SUMIFS('Faturamento SP3'!$O$2:$O$692,'Faturamento SP3'!$D$2:$D$692,'Infos Relatório'!$B$164,'Faturamento SP3'!$E$2:$E$692,'Infos Relatório'!$B183,'Faturamento SP3'!$Z$2:$Z$692,'Infos Relatório'!U$1,'Faturamento SP3'!$T$2:$T$692,"Sim")+SUMIFS('Faturamento SP3'!$P$2:$P$692,'Faturamento SP3'!$D$2:$D$692,'Infos Relatório'!$B$164,'Faturamento SP3'!$E$2:$E$692,'Infos Relatório'!$B183,'Faturamento SP3'!$Z$2:$Z$692,'Infos Relatório'!U$1,'Faturamento SP3'!$T$2:$T$692,"Sim")</f>
        <v>0</v>
      </c>
      <c r="Y183" s="27" t="e">
        <f t="shared" si="64"/>
        <v>#DIV/0!</v>
      </c>
      <c r="Z183" s="24">
        <f>SUMIFS('Faturamento SP3'!$H$2:$H$692,'Faturamento SP3'!$D$2:$D$692,'Infos Relatório'!$B$164,'Faturamento SP3'!$E$2:$E$692,'Infos Relatório'!$B183,'Faturamento SP3'!$Z$2:$Z$692,'Infos Relatório'!U$1)</f>
        <v>0</v>
      </c>
      <c r="AA183" s="23">
        <f>COUNTIFS('Faturamento SP3'!$D$2:$D$692,'Infos Relatório'!$B$164,'Faturamento SP3'!$E$2:$E$692,'Infos Relatório'!$B183,'Faturamento SP3'!$Z$2:$Z$692,'Infos Relatório'!AA$1)</f>
        <v>0</v>
      </c>
      <c r="AB183" s="13">
        <f>SUMIFS('Faturamento SP3'!$G$2:$G$692,'Faturamento SP3'!$D$2:$D$692,'Infos Relatório'!$B$164,'Faturamento SP3'!$E$2:$E$692,'Infos Relatório'!$B183,'Faturamento SP3'!$Z$2:$Z$692,'Infos Relatório'!AA$1)</f>
        <v>0</v>
      </c>
      <c r="AC183" s="13">
        <f>SUMIFS('Faturamento SP3'!$J$2:$J$692,'Faturamento SP3'!$D$2:$D$692,'Infos Relatório'!$B$164,'Faturamento SP3'!$E$2:$E$692,'Infos Relatório'!$B183,'Faturamento SP3'!$Z$2:$Z$692,'Infos Relatório'!AA$1)</f>
        <v>0</v>
      </c>
      <c r="AD183" s="14">
        <f>SUMIFS('Faturamento SP3'!$O$2:$O$692,'Faturamento SP3'!$D$2:$D$692,'Infos Relatório'!$B$164,'Faturamento SP3'!$E$2:$E$692,'Infos Relatório'!$B183,'Faturamento SP3'!$Z$2:$Z$692,'Infos Relatório'!AA$1,'Faturamento SP3'!$T$2:$T$692,"Sim")+SUMIFS('Faturamento SP3'!$P$2:$P$692,'Faturamento SP3'!$D$2:$D$692,'Infos Relatório'!$B$164,'Faturamento SP3'!$E$2:$E$692,'Infos Relatório'!$B183,'Faturamento SP3'!$Z$2:$Z$692,'Infos Relatório'!AA$1,'Faturamento SP3'!$T$2:$T$692,"Sim")</f>
        <v>0</v>
      </c>
      <c r="AE183" s="27" t="e">
        <f t="shared" si="65"/>
        <v>#DIV/0!</v>
      </c>
      <c r="AF183" s="24">
        <f>SUMIFS('Faturamento SP3'!$H$2:$H$692,'Faturamento SP3'!$D$2:$D$692,'Infos Relatório'!$B$164,'Faturamento SP3'!$E$2:$E$692,'Infos Relatório'!$B183,'Faturamento SP3'!$Z$2:$Z$692,'Infos Relatório'!AA$1)</f>
        <v>0</v>
      </c>
      <c r="AG183" s="23">
        <f>COUNTIFS('Faturamento SP3'!$D$2:$D$692,'Infos Relatório'!$B$164,'Faturamento SP3'!$E$2:$E$692,'Infos Relatório'!$B183,'Faturamento SP3'!$Z$2:$Z$692,'Infos Relatório'!AG$1)</f>
        <v>0</v>
      </c>
      <c r="AH183" s="13">
        <f>SUMIFS('Faturamento SP3'!$G$2:$G$692,'Faturamento SP3'!$D$2:$D$692,'Infos Relatório'!$B$164,'Faturamento SP3'!$E$2:$E$692,'Infos Relatório'!$B183,'Faturamento SP3'!$Z$2:$Z$692,'Infos Relatório'!AG$1)</f>
        <v>0</v>
      </c>
      <c r="AI183" s="13">
        <f>SUMIFS('Faturamento SP3'!$J$2:$J$692,'Faturamento SP3'!$D$2:$D$692,'Infos Relatório'!$B$164,'Faturamento SP3'!$E$2:$E$692,'Infos Relatório'!$B183,'Faturamento SP3'!$Z$2:$Z$692,'Infos Relatório'!AG$1)</f>
        <v>0</v>
      </c>
      <c r="AJ183" s="14">
        <f>SUMIFS('Faturamento SP3'!$O$2:$O$692,'Faturamento SP3'!$D$2:$D$692,'Infos Relatório'!$B$164,'Faturamento SP3'!$E$2:$E$692,'Infos Relatório'!$B183,'Faturamento SP3'!$Z$2:$Z$692,'Infos Relatório'!AG$1,'Faturamento SP3'!$T$2:$T$692,"Sim")+SUMIFS('Faturamento SP3'!$P$2:$P$692,'Faturamento SP3'!$D$2:$D$692,'Infos Relatório'!$B$164,'Faturamento SP3'!$E$2:$E$692,'Infos Relatório'!$B183,'Faturamento SP3'!$Z$2:$Z$692,'Infos Relatório'!AG$1,'Faturamento SP3'!$T$2:$T$692,"Sim")</f>
        <v>0</v>
      </c>
      <c r="AK183" s="27" t="e">
        <f t="shared" si="66"/>
        <v>#DIV/0!</v>
      </c>
      <c r="AL183" s="24">
        <f>SUMIFS('Faturamento SP3'!$H$2:$H$692,'Faturamento SP3'!$D$2:$D$692,'Infos Relatório'!$B$164,'Faturamento SP3'!$E$2:$E$692,'Infos Relatório'!$B183,'Faturamento SP3'!$Z$2:$Z$692,'Infos Relatório'!AG$1)</f>
        <v>0</v>
      </c>
      <c r="AM183" s="23">
        <f>COUNTIFS('Faturamento SP3'!$D$2:$D$692,'Infos Relatório'!$B$164,'Faturamento SP3'!$E$2:$E$692,'Infos Relatório'!$B183,'Faturamento SP3'!$Z$2:$Z$692,'Infos Relatório'!AM$1)</f>
        <v>0</v>
      </c>
      <c r="AN183" s="13">
        <f>SUMIFS('Faturamento SP3'!$G$2:$G$692,'Faturamento SP3'!$D$2:$D$692,'Infos Relatório'!$B$164,'Faturamento SP3'!$E$2:$E$692,'Infos Relatório'!$B183,'Faturamento SP3'!$Z$2:$Z$692,'Infos Relatório'!AM$1)</f>
        <v>0</v>
      </c>
      <c r="AO183" s="13">
        <f>SUMIFS('Faturamento SP3'!$J$2:$J$692,'Faturamento SP3'!$D$2:$D$692,'Infos Relatório'!$B$164,'Faturamento SP3'!$E$2:$E$692,'Infos Relatório'!$B183,'Faturamento SP3'!$Z$2:$Z$692,'Infos Relatório'!AM$1)</f>
        <v>0</v>
      </c>
      <c r="AP183" s="14">
        <f>SUMIFS('Faturamento SP3'!$O$2:$O$692,'Faturamento SP3'!$D$2:$D$692,'Infos Relatório'!$B$164,'Faturamento SP3'!$E$2:$E$692,'Infos Relatório'!$B183,'Faturamento SP3'!$Z$2:$Z$692,'Infos Relatório'!AM$1,'Faturamento SP3'!$T$2:$T$692,"Sim")+SUMIFS('Faturamento SP3'!$P$2:$P$692,'Faturamento SP3'!$D$2:$D$692,'Infos Relatório'!$B$164,'Faturamento SP3'!$E$2:$E$692,'Infos Relatório'!$B183,'Faturamento SP3'!$Z$2:$Z$692,'Infos Relatório'!AM$1,'Faturamento SP3'!$T$2:$T$692,"Sim")</f>
        <v>0</v>
      </c>
      <c r="AQ183" s="27" t="e">
        <f t="shared" si="67"/>
        <v>#DIV/0!</v>
      </c>
      <c r="AR183" s="24">
        <f>SUMIFS('Faturamento SP3'!$H$2:$H$692,'Faturamento SP3'!$D$2:$D$692,'Infos Relatório'!$B$164,'Faturamento SP3'!$E$2:$E$692,'Infos Relatório'!$B183,'Faturamento SP3'!$Z$2:$Z$692,'Infos Relatório'!AM$1)</f>
        <v>0</v>
      </c>
      <c r="AS183" s="23">
        <f>COUNTIFS('Faturamento SP3'!$D$2:$D$692,'Infos Relatório'!$B$164,'Faturamento SP3'!$E$2:$E$692,'Infos Relatório'!$B183,'Faturamento SP3'!$Z$2:$Z$692,'Infos Relatório'!AS$1)</f>
        <v>0</v>
      </c>
      <c r="AT183" s="13">
        <f>SUMIFS('Faturamento SP3'!$G$2:$G$692,'Faturamento SP3'!$D$2:$D$692,'Infos Relatório'!$B$164,'Faturamento SP3'!$E$2:$E$692,'Infos Relatório'!$B183,'Faturamento SP3'!$Z$2:$Z$692,'Infos Relatório'!AS$1)</f>
        <v>0</v>
      </c>
      <c r="AU183" s="13">
        <f>SUMIFS('Faturamento SP3'!$J$2:$J$692,'Faturamento SP3'!$D$2:$D$692,'Infos Relatório'!$B$164,'Faturamento SP3'!$E$2:$E$692,'Infos Relatório'!$B183,'Faturamento SP3'!$Z$2:$Z$692,'Infos Relatório'!AS$1)</f>
        <v>0</v>
      </c>
      <c r="AV183" s="14">
        <f>SUMIFS('Faturamento SP3'!$O$2:$O$692,'Faturamento SP3'!$D$2:$D$692,'Infos Relatório'!$B$164,'Faturamento SP3'!$E$2:$E$692,'Infos Relatório'!$B183,'Faturamento SP3'!$Z$2:$Z$692,'Infos Relatório'!AS$1,'Faturamento SP3'!$T$2:$T$692,"Sim")+SUMIFS('Faturamento SP3'!$P$2:$P$692,'Faturamento SP3'!$D$2:$D$692,'Infos Relatório'!$B$164,'Faturamento SP3'!$E$2:$E$692,'Infos Relatório'!$B183,'Faturamento SP3'!$Z$2:$Z$692,'Infos Relatório'!AS$1,'Faturamento SP3'!$T$2:$T$692,"Sim")</f>
        <v>0</v>
      </c>
      <c r="AW183" s="27" t="e">
        <f t="shared" si="68"/>
        <v>#DIV/0!</v>
      </c>
      <c r="AX183" s="24">
        <f>SUMIFS('Faturamento SP3'!$H$2:$H$692,'Faturamento SP3'!$D$2:$D$692,'Infos Relatório'!$B$164,'Faturamento SP3'!$E$2:$E$692,'Infos Relatório'!$B183,'Faturamento SP3'!$Z$2:$Z$692,'Infos Relatório'!AS$1)</f>
        <v>0</v>
      </c>
      <c r="AY183" s="23">
        <f>COUNTIFS('Faturamento SP3'!$D$2:$D$692,'Infos Relatório'!$B$164,'Faturamento SP3'!$E$2:$E$692,'Infos Relatório'!$B183,'Faturamento SP3'!$Z$2:$Z$692,'Infos Relatório'!AY$1)</f>
        <v>0</v>
      </c>
      <c r="AZ183" s="13">
        <f>SUMIFS('Faturamento SP3'!$G$2:$G$692,'Faturamento SP3'!$D$2:$D$692,'Infos Relatório'!$B$164,'Faturamento SP3'!$E$2:$E$692,'Infos Relatório'!$B183,'Faturamento SP3'!$Z$2:$Z$692,'Infos Relatório'!AY$1)</f>
        <v>0</v>
      </c>
      <c r="BA183" s="13">
        <f>SUMIFS('Faturamento SP3'!$J$2:$J$692,'Faturamento SP3'!$D$2:$D$692,'Infos Relatório'!$B$164,'Faturamento SP3'!$E$2:$E$692,'Infos Relatório'!$B183,'Faturamento SP3'!$Z$2:$Z$692,'Infos Relatório'!AY$1)</f>
        <v>0</v>
      </c>
      <c r="BB183" s="14">
        <f>SUMIFS('Faturamento SP3'!$O$2:$O$692,'Faturamento SP3'!$D$2:$D$692,'Infos Relatório'!$B$164,'Faturamento SP3'!$E$2:$E$692,'Infos Relatório'!$B183,'Faturamento SP3'!$Z$2:$Z$692,'Infos Relatório'!AY$1,'Faturamento SP3'!$T$2:$T$692,"Sim")+SUMIFS('Faturamento SP3'!$P$2:$P$692,'Faturamento SP3'!$D$2:$D$692,'Infos Relatório'!$B$164,'Faturamento SP3'!$E$2:$E$692,'Infos Relatório'!$B183,'Faturamento SP3'!$Z$2:$Z$692,'Infos Relatório'!AY$1,'Faturamento SP3'!$T$2:$T$692,"Sim")</f>
        <v>0</v>
      </c>
      <c r="BC183" s="27" t="e">
        <f t="shared" si="69"/>
        <v>#DIV/0!</v>
      </c>
      <c r="BD183" s="24">
        <f>SUMIFS('Faturamento SP3'!$H$2:$H$692,'Faturamento SP3'!$D$2:$D$692,'Infos Relatório'!$B$164,'Faturamento SP3'!$E$2:$E$692,'Infos Relatório'!$B183,'Faturamento SP3'!$Z$2:$Z$692,'Infos Relatório'!AY$1)</f>
        <v>0</v>
      </c>
      <c r="BE183" s="23">
        <f>COUNTIFS('Faturamento SP3'!$D$2:$D$692,'Infos Relatório'!$B$164,'Faturamento SP3'!$E$2:$E$692,'Infos Relatório'!$B183,'Faturamento SP3'!$Z$2:$Z$692,'Infos Relatório'!BE$1)</f>
        <v>0</v>
      </c>
      <c r="BF183" s="13">
        <f>SUMIFS('Faturamento SP3'!$G$2:$G$692,'Faturamento SP3'!$D$2:$D$692,'Infos Relatório'!$B$164,'Faturamento SP3'!$E$2:$E$692,'Infos Relatório'!$B183,'Faturamento SP3'!$Z$2:$Z$692,'Infos Relatório'!BE$1)</f>
        <v>0</v>
      </c>
      <c r="BG183" s="13">
        <f>SUMIFS('Faturamento SP3'!$J$2:$J$692,'Faturamento SP3'!$D$2:$D$692,'Infos Relatório'!$B$164,'Faturamento SP3'!$E$2:$E$692,'Infos Relatório'!$B183,'Faturamento SP3'!$Z$2:$Z$692,'Infos Relatório'!BE$1)</f>
        <v>0</v>
      </c>
      <c r="BH183" s="14">
        <f>SUMIFS('Faturamento SP3'!$O$2:$O$692,'Faturamento SP3'!$D$2:$D$692,'Infos Relatório'!$B$164,'Faturamento SP3'!$E$2:$E$692,'Infos Relatório'!$B183,'Faturamento SP3'!$Z$2:$Z$692,'Infos Relatório'!BE$1,'Faturamento SP3'!$T$2:$T$692,"Sim")+SUMIFS('Faturamento SP3'!$P$2:$P$692,'Faturamento SP3'!$D$2:$D$692,'Infos Relatório'!$B$164,'Faturamento SP3'!$E$2:$E$692,'Infos Relatório'!$B183,'Faturamento SP3'!$Z$2:$Z$692,'Infos Relatório'!BE$1,'Faturamento SP3'!$T$2:$T$692,"Sim")</f>
        <v>0</v>
      </c>
      <c r="BI183" s="27" t="e">
        <f t="shared" si="70"/>
        <v>#DIV/0!</v>
      </c>
      <c r="BJ183" s="24">
        <f>SUMIFS('Faturamento SP3'!$H$2:$H$692,'Faturamento SP3'!$D$2:$D$692,'Infos Relatório'!$B$164,'Faturamento SP3'!$E$2:$E$692,'Infos Relatório'!$B183,'Faturamento SP3'!$Z$2:$Z$692,'Infos Relatório'!BE$1)</f>
        <v>0</v>
      </c>
      <c r="BK183" s="23">
        <f>COUNTIFS('Faturamento SP3'!$D$2:$D$692,'Infos Relatório'!$B$164,'Faturamento SP3'!$E$2:$E$692,'Infos Relatório'!$B183,'Faturamento SP3'!$Z$2:$Z$692,'Infos Relatório'!BK$1)</f>
        <v>0</v>
      </c>
      <c r="BL183" s="13">
        <f>SUMIFS('Faturamento SP3'!$G$2:$G$692,'Faturamento SP3'!$D$2:$D$692,'Infos Relatório'!$B$164,'Faturamento SP3'!$E$2:$E$692,'Infos Relatório'!$B183,'Faturamento SP3'!$Z$2:$Z$692,'Infos Relatório'!BK$1)</f>
        <v>0</v>
      </c>
      <c r="BM183" s="13">
        <f>SUMIFS('Faturamento SP3'!$J$2:$J$692,'Faturamento SP3'!$D$2:$D$692,'Infos Relatório'!$B$164,'Faturamento SP3'!$E$2:$E$692,'Infos Relatório'!$B183,'Faturamento SP3'!$Z$2:$Z$692,'Infos Relatório'!BK$1)</f>
        <v>0</v>
      </c>
      <c r="BN183" s="14">
        <f>SUMIFS('Faturamento SP3'!$O$2:$O$692,'Faturamento SP3'!$D$2:$D$692,'Infos Relatório'!$B$164,'Faturamento SP3'!$E$2:$E$692,'Infos Relatório'!$B183,'Faturamento SP3'!$Z$2:$Z$692,'Infos Relatório'!BK$1,'Faturamento SP3'!$T$2:$T$692,"Sim")+SUMIFS('Faturamento SP3'!$P$2:$P$692,'Faturamento SP3'!$D$2:$D$692,'Infos Relatório'!$B$164,'Faturamento SP3'!$E$2:$E$692,'Infos Relatório'!$B183,'Faturamento SP3'!$Z$2:$Z$692,'Infos Relatório'!BK$1,'Faturamento SP3'!$T$2:$T$692,"Sim")</f>
        <v>0</v>
      </c>
      <c r="BO183" s="27" t="e">
        <f t="shared" si="71"/>
        <v>#DIV/0!</v>
      </c>
      <c r="BP183" s="24">
        <f>SUMIFS('Faturamento SP3'!$H$2:$H$692,'Faturamento SP3'!$D$2:$D$692,'Infos Relatório'!$B$164,'Faturamento SP3'!$E$2:$E$692,'Infos Relatório'!$B183,'Faturamento SP3'!$Z$2:$Z$692,'Infos Relatório'!BK$1)</f>
        <v>0</v>
      </c>
      <c r="BQ183" s="23">
        <f>COUNTIFS('Faturamento SP3'!$D$2:$D$692,'Infos Relatório'!$B$164,'Faturamento SP3'!$E$2:$E$692,'Infos Relatório'!$B183,'Faturamento SP3'!$Z$2:$Z$692,'Infos Relatório'!BQ$1)</f>
        <v>0</v>
      </c>
      <c r="BR183" s="13">
        <f>SUMIFS('Faturamento SP3'!$G$2:$G$692,'Faturamento SP3'!$D$2:$D$692,'Infos Relatório'!$B$164,'Faturamento SP3'!$E$2:$E$692,'Infos Relatório'!$B183,'Faturamento SP3'!$Z$2:$Z$692,'Infos Relatório'!BQ$1)</f>
        <v>0</v>
      </c>
      <c r="BS183" s="13">
        <f>SUMIFS('Faturamento SP3'!$J$2:$J$692,'Faturamento SP3'!$D$2:$D$692,'Infos Relatório'!$B$164,'Faturamento SP3'!$E$2:$E$692,'Infos Relatório'!$B183,'Faturamento SP3'!$Z$2:$Z$692,'Infos Relatório'!BQ$1)</f>
        <v>0</v>
      </c>
      <c r="BT183" s="14">
        <f>SUMIFS('Faturamento SP3'!$O$2:$O$692,'Faturamento SP3'!$D$2:$D$692,'Infos Relatório'!$B$164,'Faturamento SP3'!$E$2:$E$692,'Infos Relatório'!$B183,'Faturamento SP3'!$Z$2:$Z$692,'Infos Relatório'!BQ$1,'Faturamento SP3'!$T$2:$T$692,"Sim")+SUMIFS('Faturamento SP3'!$P$2:$P$692,'Faturamento SP3'!$D$2:$D$692,'Infos Relatório'!$B$164,'Faturamento SP3'!$E$2:$E$692,'Infos Relatório'!$B183,'Faturamento SP3'!$Z$2:$Z$692,'Infos Relatório'!BQ$1,'Faturamento SP3'!$T$2:$T$692,"Sim")</f>
        <v>0</v>
      </c>
      <c r="BU183" s="27" t="e">
        <f t="shared" si="72"/>
        <v>#DIV/0!</v>
      </c>
      <c r="BV183" s="24">
        <f>SUMIFS('Faturamento SP3'!$H$2:$H$692,'Faturamento SP3'!$D$2:$D$692,'Infos Relatório'!$B$164,'Faturamento SP3'!$E$2:$E$692,'Infos Relatório'!$B183,'Faturamento SP3'!$Z$2:$Z$692,'Infos Relatório'!BQ$1)</f>
        <v>0</v>
      </c>
    </row>
    <row r="184" spans="2:74">
      <c r="B184" s="17" t="s">
        <v>26</v>
      </c>
      <c r="C184" s="23">
        <f>COUNTIFS('Faturamento SP3'!$D$2:$D$692,'Infos Relatório'!$B$164,'Faturamento SP3'!$E$2:$E$692,'Infos Relatório'!$B184,'Faturamento SP3'!$Z$2:$Z$692,'Infos Relatório'!C$1)</f>
        <v>0</v>
      </c>
      <c r="D184" s="13">
        <f>SUMIFS('Faturamento SP3'!$G$2:$G$692,'Faturamento SP3'!$D$2:$D$692,'Infos Relatório'!$B$164,'Faturamento SP3'!$E$2:$E$692,'Infos Relatório'!$B184,'Faturamento SP3'!$Z$2:$Z$692,'Infos Relatório'!C$1)</f>
        <v>0</v>
      </c>
      <c r="E184" s="13">
        <f>SUMIFS('Faturamento SP3'!$J$2:$J$692,'Faturamento SP3'!$D$2:$D$692,'Infos Relatório'!$B$164,'Faturamento SP3'!$E$2:$E$692,'Infos Relatório'!$B184,'Faturamento SP3'!$Z$2:$Z$692,'Infos Relatório'!C$1)</f>
        <v>0</v>
      </c>
      <c r="F184" s="14">
        <f>SUMIFS('Faturamento SP3'!$O$2:$O$692,'Faturamento SP3'!$D$2:$D$692,'Infos Relatório'!$B$164,'Faturamento SP3'!$E$2:$E$692,'Infos Relatório'!$B184,'Faturamento SP3'!$Z$2:$Z$692,'Infos Relatório'!C$1,'Faturamento SP3'!$T$2:$T$692,"Sim")+SUMIFS('Faturamento SP3'!$P$2:$P$692,'Faturamento SP3'!$D$2:$D$692,'Infos Relatório'!$B$164,'Faturamento SP3'!$E$2:$E$692,'Infos Relatório'!$B184,'Faturamento SP3'!$Z$2:$Z$692,'Infos Relatório'!C$1,'Faturamento SP3'!$T$2:$T$692,"Sim")</f>
        <v>0</v>
      </c>
      <c r="G184" s="27" t="e">
        <f t="shared" si="61"/>
        <v>#DIV/0!</v>
      </c>
      <c r="H184" s="24">
        <f>SUMIFS('Faturamento SP3'!$H$2:$H$692,'Faturamento SP3'!$D$2:$D$692,'Infos Relatório'!$B$164,'Faturamento SP3'!$E$2:$E$692,'Infos Relatório'!$B184,'Faturamento SP3'!$Z$2:$Z$692,'Infos Relatório'!C$1)</f>
        <v>0</v>
      </c>
      <c r="I184" s="23">
        <f>COUNTIFS('Faturamento SP3'!$D$2:$D$692,'Infos Relatório'!$B$164,'Faturamento SP3'!$E$2:$E$692,'Infos Relatório'!$B184,'Faturamento SP3'!$Z$2:$Z$692,'Infos Relatório'!I$1)</f>
        <v>0</v>
      </c>
      <c r="J184" s="13">
        <f>SUMIFS('Faturamento SP3'!$G$2:$G$692,'Faturamento SP3'!$D$2:$D$692,'Infos Relatório'!$B$164,'Faturamento SP3'!$E$2:$E$692,'Infos Relatório'!$B184,'Faturamento SP3'!$Z$2:$Z$692,'Infos Relatório'!I$1)</f>
        <v>0</v>
      </c>
      <c r="K184" s="13">
        <f>SUMIFS('Faturamento SP3'!$J$2:$J$692,'Faturamento SP3'!$D$2:$D$692,'Infos Relatório'!$B$164,'Faturamento SP3'!$E$2:$E$692,'Infos Relatório'!$B184,'Faturamento SP3'!$Z$2:$Z$692,'Infos Relatório'!I$1)</f>
        <v>0</v>
      </c>
      <c r="L184" s="14">
        <f>SUMIFS('Faturamento SP3'!$O$2:$O$692,'Faturamento SP3'!$D$2:$D$692,'Infos Relatório'!$B$164,'Faturamento SP3'!$E$2:$E$692,'Infos Relatório'!$B184,'Faturamento SP3'!$Z$2:$Z$692,'Infos Relatório'!I$1,'Faturamento SP3'!$T$2:$T$692,"Sim")+SUMIFS('Faturamento SP3'!$P$2:$P$692,'Faturamento SP3'!$D$2:$D$692,'Infos Relatório'!$B$164,'Faturamento SP3'!$E$2:$E$692,'Infos Relatório'!$B184,'Faturamento SP3'!$Z$2:$Z$692,'Infos Relatório'!I$1,'Faturamento SP3'!$T$2:$T$692,"Sim")</f>
        <v>0</v>
      </c>
      <c r="M184" s="27" t="e">
        <f t="shared" si="62"/>
        <v>#DIV/0!</v>
      </c>
      <c r="N184" s="24">
        <f>SUMIFS('Faturamento SP3'!$H$2:$H$692,'Faturamento SP3'!$D$2:$D$692,'Infos Relatório'!$B$164,'Faturamento SP3'!$E$2:$E$692,'Infos Relatório'!$B184,'Faturamento SP3'!$Z$2:$Z$692,'Infos Relatório'!I$1)</f>
        <v>0</v>
      </c>
      <c r="O184" s="23">
        <f>COUNTIFS('Faturamento SP3'!$D$2:$D$692,'Infos Relatório'!$B$164,'Faturamento SP3'!$E$2:$E$692,'Infos Relatório'!$B184,'Faturamento SP3'!$Z$2:$Z$692,'Infos Relatório'!O$1)</f>
        <v>0</v>
      </c>
      <c r="P184" s="13">
        <f>SUMIFS('Faturamento SP3'!$G$2:$G$692,'Faturamento SP3'!$D$2:$D$692,'Infos Relatório'!$B$164,'Faturamento SP3'!$E$2:$E$692,'Infos Relatório'!$B184,'Faturamento SP3'!$Z$2:$Z$692,'Infos Relatório'!O$1)</f>
        <v>0</v>
      </c>
      <c r="Q184" s="13">
        <f>SUMIFS('Faturamento SP3'!$J$2:$J$692,'Faturamento SP3'!$D$2:$D$692,'Infos Relatório'!$B$164,'Faturamento SP3'!$E$2:$E$692,'Infos Relatório'!$B184,'Faturamento SP3'!$Z$2:$Z$692,'Infos Relatório'!O$1)</f>
        <v>0</v>
      </c>
      <c r="R184" s="14">
        <f>SUMIFS('Faturamento SP3'!$O$2:$O$692,'Faturamento SP3'!$D$2:$D$692,'Infos Relatório'!$B$164,'Faturamento SP3'!$E$2:$E$692,'Infos Relatório'!$B184,'Faturamento SP3'!$Z$2:$Z$692,'Infos Relatório'!O$1,'Faturamento SP3'!$T$2:$T$692,"Sim")+SUMIFS('Faturamento SP3'!$P$2:$P$692,'Faturamento SP3'!$D$2:$D$692,'Infos Relatório'!$B$164,'Faturamento SP3'!$E$2:$E$692,'Infos Relatório'!$B184,'Faturamento SP3'!$Z$2:$Z$692,'Infos Relatório'!O$1,'Faturamento SP3'!$T$2:$T$692,"Sim")</f>
        <v>0</v>
      </c>
      <c r="S184" s="27" t="e">
        <f t="shared" si="63"/>
        <v>#DIV/0!</v>
      </c>
      <c r="T184" s="24">
        <f>SUMIFS('Faturamento SP3'!$H$2:$H$692,'Faturamento SP3'!$D$2:$D$692,'Infos Relatório'!$B$164,'Faturamento SP3'!$E$2:$E$692,'Infos Relatório'!$B184,'Faturamento SP3'!$Z$2:$Z$692,'Infos Relatório'!O$1)</f>
        <v>0</v>
      </c>
      <c r="U184" s="23">
        <f>COUNTIFS('Faturamento SP3'!$D$2:$D$692,'Infos Relatório'!$B$164,'Faturamento SP3'!$E$2:$E$692,'Infos Relatório'!$B184,'Faturamento SP3'!$Z$2:$Z$692,'Infos Relatório'!U$1)</f>
        <v>0</v>
      </c>
      <c r="V184" s="13">
        <f>SUMIFS('Faturamento SP3'!$G$2:$G$692,'Faturamento SP3'!$D$2:$D$692,'Infos Relatório'!$B$164,'Faturamento SP3'!$E$2:$E$692,'Infos Relatório'!$B184,'Faturamento SP3'!$Z$2:$Z$692,'Infos Relatório'!U$1)</f>
        <v>0</v>
      </c>
      <c r="W184" s="13">
        <f>SUMIFS('Faturamento SP3'!$J$2:$J$692,'Faturamento SP3'!$D$2:$D$692,'Infos Relatório'!$B$164,'Faturamento SP3'!$E$2:$E$692,'Infos Relatório'!$B184,'Faturamento SP3'!$Z$2:$Z$692,'Infos Relatório'!U$1)</f>
        <v>0</v>
      </c>
      <c r="X184" s="14">
        <f>SUMIFS('Faturamento SP3'!$O$2:$O$692,'Faturamento SP3'!$D$2:$D$692,'Infos Relatório'!$B$164,'Faturamento SP3'!$E$2:$E$692,'Infos Relatório'!$B184,'Faturamento SP3'!$Z$2:$Z$692,'Infos Relatório'!U$1,'Faturamento SP3'!$T$2:$T$692,"Sim")+SUMIFS('Faturamento SP3'!$P$2:$P$692,'Faturamento SP3'!$D$2:$D$692,'Infos Relatório'!$B$164,'Faturamento SP3'!$E$2:$E$692,'Infos Relatório'!$B184,'Faturamento SP3'!$Z$2:$Z$692,'Infos Relatório'!U$1,'Faturamento SP3'!$T$2:$T$692,"Sim")</f>
        <v>0</v>
      </c>
      <c r="Y184" s="27" t="e">
        <f t="shared" si="64"/>
        <v>#DIV/0!</v>
      </c>
      <c r="Z184" s="24">
        <f>SUMIFS('Faturamento SP3'!$H$2:$H$692,'Faturamento SP3'!$D$2:$D$692,'Infos Relatório'!$B$164,'Faturamento SP3'!$E$2:$E$692,'Infos Relatório'!$B184,'Faturamento SP3'!$Z$2:$Z$692,'Infos Relatório'!U$1)</f>
        <v>0</v>
      </c>
      <c r="AA184" s="23">
        <f>COUNTIFS('Faturamento SP3'!$D$2:$D$692,'Infos Relatório'!$B$164,'Faturamento SP3'!$E$2:$E$692,'Infos Relatório'!$B184,'Faturamento SP3'!$Z$2:$Z$692,'Infos Relatório'!AA$1)</f>
        <v>0</v>
      </c>
      <c r="AB184" s="13">
        <f>SUMIFS('Faturamento SP3'!$G$2:$G$692,'Faturamento SP3'!$D$2:$D$692,'Infos Relatório'!$B$164,'Faturamento SP3'!$E$2:$E$692,'Infos Relatório'!$B184,'Faturamento SP3'!$Z$2:$Z$692,'Infos Relatório'!AA$1)</f>
        <v>0</v>
      </c>
      <c r="AC184" s="13">
        <f>SUMIFS('Faturamento SP3'!$J$2:$J$692,'Faturamento SP3'!$D$2:$D$692,'Infos Relatório'!$B$164,'Faturamento SP3'!$E$2:$E$692,'Infos Relatório'!$B184,'Faturamento SP3'!$Z$2:$Z$692,'Infos Relatório'!AA$1)</f>
        <v>0</v>
      </c>
      <c r="AD184" s="14">
        <f>SUMIFS('Faturamento SP3'!$O$2:$O$692,'Faturamento SP3'!$D$2:$D$692,'Infos Relatório'!$B$164,'Faturamento SP3'!$E$2:$E$692,'Infos Relatório'!$B184,'Faturamento SP3'!$Z$2:$Z$692,'Infos Relatório'!AA$1,'Faturamento SP3'!$T$2:$T$692,"Sim")+SUMIFS('Faturamento SP3'!$P$2:$P$692,'Faturamento SP3'!$D$2:$D$692,'Infos Relatório'!$B$164,'Faturamento SP3'!$E$2:$E$692,'Infos Relatório'!$B184,'Faturamento SP3'!$Z$2:$Z$692,'Infos Relatório'!AA$1,'Faturamento SP3'!$T$2:$T$692,"Sim")</f>
        <v>0</v>
      </c>
      <c r="AE184" s="27" t="e">
        <f t="shared" si="65"/>
        <v>#DIV/0!</v>
      </c>
      <c r="AF184" s="24">
        <f>SUMIFS('Faturamento SP3'!$H$2:$H$692,'Faturamento SP3'!$D$2:$D$692,'Infos Relatório'!$B$164,'Faturamento SP3'!$E$2:$E$692,'Infos Relatório'!$B184,'Faturamento SP3'!$Z$2:$Z$692,'Infos Relatório'!AA$1)</f>
        <v>0</v>
      </c>
      <c r="AG184" s="23">
        <f>COUNTIFS('Faturamento SP3'!$D$2:$D$692,'Infos Relatório'!$B$164,'Faturamento SP3'!$E$2:$E$692,'Infos Relatório'!$B184,'Faturamento SP3'!$Z$2:$Z$692,'Infos Relatório'!AG$1)</f>
        <v>0</v>
      </c>
      <c r="AH184" s="13">
        <f>SUMIFS('Faturamento SP3'!$G$2:$G$692,'Faturamento SP3'!$D$2:$D$692,'Infos Relatório'!$B$164,'Faturamento SP3'!$E$2:$E$692,'Infos Relatório'!$B184,'Faturamento SP3'!$Z$2:$Z$692,'Infos Relatório'!AG$1)</f>
        <v>0</v>
      </c>
      <c r="AI184" s="13">
        <f>SUMIFS('Faturamento SP3'!$J$2:$J$692,'Faturamento SP3'!$D$2:$D$692,'Infos Relatório'!$B$164,'Faturamento SP3'!$E$2:$E$692,'Infos Relatório'!$B184,'Faturamento SP3'!$Z$2:$Z$692,'Infos Relatório'!AG$1)</f>
        <v>0</v>
      </c>
      <c r="AJ184" s="14">
        <f>SUMIFS('Faturamento SP3'!$O$2:$O$692,'Faturamento SP3'!$D$2:$D$692,'Infos Relatório'!$B$164,'Faturamento SP3'!$E$2:$E$692,'Infos Relatório'!$B184,'Faturamento SP3'!$Z$2:$Z$692,'Infos Relatório'!AG$1,'Faturamento SP3'!$T$2:$T$692,"Sim")+SUMIFS('Faturamento SP3'!$P$2:$P$692,'Faturamento SP3'!$D$2:$D$692,'Infos Relatório'!$B$164,'Faturamento SP3'!$E$2:$E$692,'Infos Relatório'!$B184,'Faturamento SP3'!$Z$2:$Z$692,'Infos Relatório'!AG$1,'Faturamento SP3'!$T$2:$T$692,"Sim")</f>
        <v>0</v>
      </c>
      <c r="AK184" s="27" t="e">
        <f t="shared" si="66"/>
        <v>#DIV/0!</v>
      </c>
      <c r="AL184" s="24">
        <f>SUMIFS('Faturamento SP3'!$H$2:$H$692,'Faturamento SP3'!$D$2:$D$692,'Infos Relatório'!$B$164,'Faturamento SP3'!$E$2:$E$692,'Infos Relatório'!$B184,'Faturamento SP3'!$Z$2:$Z$692,'Infos Relatório'!AG$1)</f>
        <v>0</v>
      </c>
      <c r="AM184" s="23">
        <f>COUNTIFS('Faturamento SP3'!$D$2:$D$692,'Infos Relatório'!$B$164,'Faturamento SP3'!$E$2:$E$692,'Infos Relatório'!$B184,'Faturamento SP3'!$Z$2:$Z$692,'Infos Relatório'!AM$1)</f>
        <v>0</v>
      </c>
      <c r="AN184" s="13">
        <f>SUMIFS('Faturamento SP3'!$G$2:$G$692,'Faturamento SP3'!$D$2:$D$692,'Infos Relatório'!$B$164,'Faturamento SP3'!$E$2:$E$692,'Infos Relatório'!$B184,'Faturamento SP3'!$Z$2:$Z$692,'Infos Relatório'!AM$1)</f>
        <v>0</v>
      </c>
      <c r="AO184" s="13">
        <f>SUMIFS('Faturamento SP3'!$J$2:$J$692,'Faturamento SP3'!$D$2:$D$692,'Infos Relatório'!$B$164,'Faturamento SP3'!$E$2:$E$692,'Infos Relatório'!$B184,'Faturamento SP3'!$Z$2:$Z$692,'Infos Relatório'!AM$1)</f>
        <v>0</v>
      </c>
      <c r="AP184" s="14">
        <f>SUMIFS('Faturamento SP3'!$O$2:$O$692,'Faturamento SP3'!$D$2:$D$692,'Infos Relatório'!$B$164,'Faturamento SP3'!$E$2:$E$692,'Infos Relatório'!$B184,'Faturamento SP3'!$Z$2:$Z$692,'Infos Relatório'!AM$1,'Faturamento SP3'!$T$2:$T$692,"Sim")+SUMIFS('Faturamento SP3'!$P$2:$P$692,'Faturamento SP3'!$D$2:$D$692,'Infos Relatório'!$B$164,'Faturamento SP3'!$E$2:$E$692,'Infos Relatório'!$B184,'Faturamento SP3'!$Z$2:$Z$692,'Infos Relatório'!AM$1,'Faturamento SP3'!$T$2:$T$692,"Sim")</f>
        <v>0</v>
      </c>
      <c r="AQ184" s="27" t="e">
        <f t="shared" si="67"/>
        <v>#DIV/0!</v>
      </c>
      <c r="AR184" s="24">
        <f>SUMIFS('Faturamento SP3'!$H$2:$H$692,'Faturamento SP3'!$D$2:$D$692,'Infos Relatório'!$B$164,'Faturamento SP3'!$E$2:$E$692,'Infos Relatório'!$B184,'Faturamento SP3'!$Z$2:$Z$692,'Infos Relatório'!AM$1)</f>
        <v>0</v>
      </c>
      <c r="AS184" s="23">
        <f>COUNTIFS('Faturamento SP3'!$D$2:$D$692,'Infos Relatório'!$B$164,'Faturamento SP3'!$E$2:$E$692,'Infos Relatório'!$B184,'Faturamento SP3'!$Z$2:$Z$692,'Infos Relatório'!AS$1)</f>
        <v>0</v>
      </c>
      <c r="AT184" s="13">
        <f>SUMIFS('Faturamento SP3'!$G$2:$G$692,'Faturamento SP3'!$D$2:$D$692,'Infos Relatório'!$B$164,'Faturamento SP3'!$E$2:$E$692,'Infos Relatório'!$B184,'Faturamento SP3'!$Z$2:$Z$692,'Infos Relatório'!AS$1)</f>
        <v>0</v>
      </c>
      <c r="AU184" s="13">
        <f>SUMIFS('Faturamento SP3'!$J$2:$J$692,'Faturamento SP3'!$D$2:$D$692,'Infos Relatório'!$B$164,'Faturamento SP3'!$E$2:$E$692,'Infos Relatório'!$B184,'Faturamento SP3'!$Z$2:$Z$692,'Infos Relatório'!AS$1)</f>
        <v>0</v>
      </c>
      <c r="AV184" s="14">
        <f>SUMIFS('Faturamento SP3'!$O$2:$O$692,'Faturamento SP3'!$D$2:$D$692,'Infos Relatório'!$B$164,'Faturamento SP3'!$E$2:$E$692,'Infos Relatório'!$B184,'Faturamento SP3'!$Z$2:$Z$692,'Infos Relatório'!AS$1,'Faturamento SP3'!$T$2:$T$692,"Sim")+SUMIFS('Faturamento SP3'!$P$2:$P$692,'Faturamento SP3'!$D$2:$D$692,'Infos Relatório'!$B$164,'Faturamento SP3'!$E$2:$E$692,'Infos Relatório'!$B184,'Faturamento SP3'!$Z$2:$Z$692,'Infos Relatório'!AS$1,'Faturamento SP3'!$T$2:$T$692,"Sim")</f>
        <v>0</v>
      </c>
      <c r="AW184" s="27" t="e">
        <f t="shared" si="68"/>
        <v>#DIV/0!</v>
      </c>
      <c r="AX184" s="24">
        <f>SUMIFS('Faturamento SP3'!$H$2:$H$692,'Faturamento SP3'!$D$2:$D$692,'Infos Relatório'!$B$164,'Faturamento SP3'!$E$2:$E$692,'Infos Relatório'!$B184,'Faturamento SP3'!$Z$2:$Z$692,'Infos Relatório'!AS$1)</f>
        <v>0</v>
      </c>
      <c r="AY184" s="23">
        <f>COUNTIFS('Faturamento SP3'!$D$2:$D$692,'Infos Relatório'!$B$164,'Faturamento SP3'!$E$2:$E$692,'Infos Relatório'!$B184,'Faturamento SP3'!$Z$2:$Z$692,'Infos Relatório'!AY$1)</f>
        <v>0</v>
      </c>
      <c r="AZ184" s="13">
        <f>SUMIFS('Faturamento SP3'!$G$2:$G$692,'Faturamento SP3'!$D$2:$D$692,'Infos Relatório'!$B$164,'Faturamento SP3'!$E$2:$E$692,'Infos Relatório'!$B184,'Faturamento SP3'!$Z$2:$Z$692,'Infos Relatório'!AY$1)</f>
        <v>0</v>
      </c>
      <c r="BA184" s="13">
        <f>SUMIFS('Faturamento SP3'!$J$2:$J$692,'Faturamento SP3'!$D$2:$D$692,'Infos Relatório'!$B$164,'Faturamento SP3'!$E$2:$E$692,'Infos Relatório'!$B184,'Faturamento SP3'!$Z$2:$Z$692,'Infos Relatório'!AY$1)</f>
        <v>0</v>
      </c>
      <c r="BB184" s="14">
        <f>SUMIFS('Faturamento SP3'!$O$2:$O$692,'Faturamento SP3'!$D$2:$D$692,'Infos Relatório'!$B$164,'Faturamento SP3'!$E$2:$E$692,'Infos Relatório'!$B184,'Faturamento SP3'!$Z$2:$Z$692,'Infos Relatório'!AY$1,'Faturamento SP3'!$T$2:$T$692,"Sim")+SUMIFS('Faturamento SP3'!$P$2:$P$692,'Faturamento SP3'!$D$2:$D$692,'Infos Relatório'!$B$164,'Faturamento SP3'!$E$2:$E$692,'Infos Relatório'!$B184,'Faturamento SP3'!$Z$2:$Z$692,'Infos Relatório'!AY$1,'Faturamento SP3'!$T$2:$T$692,"Sim")</f>
        <v>0</v>
      </c>
      <c r="BC184" s="27" t="e">
        <f t="shared" si="69"/>
        <v>#DIV/0!</v>
      </c>
      <c r="BD184" s="24">
        <f>SUMIFS('Faturamento SP3'!$H$2:$H$692,'Faturamento SP3'!$D$2:$D$692,'Infos Relatório'!$B$164,'Faturamento SP3'!$E$2:$E$692,'Infos Relatório'!$B184,'Faturamento SP3'!$Z$2:$Z$692,'Infos Relatório'!AY$1)</f>
        <v>0</v>
      </c>
      <c r="BE184" s="23">
        <f>COUNTIFS('Faturamento SP3'!$D$2:$D$692,'Infos Relatório'!$B$164,'Faturamento SP3'!$E$2:$E$692,'Infos Relatório'!$B184,'Faturamento SP3'!$Z$2:$Z$692,'Infos Relatório'!BE$1)</f>
        <v>0</v>
      </c>
      <c r="BF184" s="13">
        <f>SUMIFS('Faturamento SP3'!$G$2:$G$692,'Faturamento SP3'!$D$2:$D$692,'Infos Relatório'!$B$164,'Faturamento SP3'!$E$2:$E$692,'Infos Relatório'!$B184,'Faturamento SP3'!$Z$2:$Z$692,'Infos Relatório'!BE$1)</f>
        <v>0</v>
      </c>
      <c r="BG184" s="13">
        <f>SUMIFS('Faturamento SP3'!$J$2:$J$692,'Faturamento SP3'!$D$2:$D$692,'Infos Relatório'!$B$164,'Faturamento SP3'!$E$2:$E$692,'Infos Relatório'!$B184,'Faturamento SP3'!$Z$2:$Z$692,'Infos Relatório'!BE$1)</f>
        <v>0</v>
      </c>
      <c r="BH184" s="14">
        <f>SUMIFS('Faturamento SP3'!$O$2:$O$692,'Faturamento SP3'!$D$2:$D$692,'Infos Relatório'!$B$164,'Faturamento SP3'!$E$2:$E$692,'Infos Relatório'!$B184,'Faturamento SP3'!$Z$2:$Z$692,'Infos Relatório'!BE$1,'Faturamento SP3'!$T$2:$T$692,"Sim")+SUMIFS('Faturamento SP3'!$P$2:$P$692,'Faturamento SP3'!$D$2:$D$692,'Infos Relatório'!$B$164,'Faturamento SP3'!$E$2:$E$692,'Infos Relatório'!$B184,'Faturamento SP3'!$Z$2:$Z$692,'Infos Relatório'!BE$1,'Faturamento SP3'!$T$2:$T$692,"Sim")</f>
        <v>0</v>
      </c>
      <c r="BI184" s="27" t="e">
        <f t="shared" si="70"/>
        <v>#DIV/0!</v>
      </c>
      <c r="BJ184" s="24">
        <f>SUMIFS('Faturamento SP3'!$H$2:$H$692,'Faturamento SP3'!$D$2:$D$692,'Infos Relatório'!$B$164,'Faturamento SP3'!$E$2:$E$692,'Infos Relatório'!$B184,'Faturamento SP3'!$Z$2:$Z$692,'Infos Relatório'!BE$1)</f>
        <v>0</v>
      </c>
      <c r="BK184" s="23">
        <f>COUNTIFS('Faturamento SP3'!$D$2:$D$692,'Infos Relatório'!$B$164,'Faturamento SP3'!$E$2:$E$692,'Infos Relatório'!$B184,'Faturamento SP3'!$Z$2:$Z$692,'Infos Relatório'!BK$1)</f>
        <v>0</v>
      </c>
      <c r="BL184" s="13">
        <f>SUMIFS('Faturamento SP3'!$G$2:$G$692,'Faturamento SP3'!$D$2:$D$692,'Infos Relatório'!$B$164,'Faturamento SP3'!$E$2:$E$692,'Infos Relatório'!$B184,'Faturamento SP3'!$Z$2:$Z$692,'Infos Relatório'!BK$1)</f>
        <v>0</v>
      </c>
      <c r="BM184" s="13">
        <f>SUMIFS('Faturamento SP3'!$J$2:$J$692,'Faturamento SP3'!$D$2:$D$692,'Infos Relatório'!$B$164,'Faturamento SP3'!$E$2:$E$692,'Infos Relatório'!$B184,'Faturamento SP3'!$Z$2:$Z$692,'Infos Relatório'!BK$1)</f>
        <v>0</v>
      </c>
      <c r="BN184" s="14">
        <f>SUMIFS('Faturamento SP3'!$O$2:$O$692,'Faturamento SP3'!$D$2:$D$692,'Infos Relatório'!$B$164,'Faturamento SP3'!$E$2:$E$692,'Infos Relatório'!$B184,'Faturamento SP3'!$Z$2:$Z$692,'Infos Relatório'!BK$1,'Faturamento SP3'!$T$2:$T$692,"Sim")+SUMIFS('Faturamento SP3'!$P$2:$P$692,'Faturamento SP3'!$D$2:$D$692,'Infos Relatório'!$B$164,'Faturamento SP3'!$E$2:$E$692,'Infos Relatório'!$B184,'Faturamento SP3'!$Z$2:$Z$692,'Infos Relatório'!BK$1,'Faturamento SP3'!$T$2:$T$692,"Sim")</f>
        <v>0</v>
      </c>
      <c r="BO184" s="27" t="e">
        <f t="shared" si="71"/>
        <v>#DIV/0!</v>
      </c>
      <c r="BP184" s="24">
        <f>SUMIFS('Faturamento SP3'!$H$2:$H$692,'Faturamento SP3'!$D$2:$D$692,'Infos Relatório'!$B$164,'Faturamento SP3'!$E$2:$E$692,'Infos Relatório'!$B184,'Faturamento SP3'!$Z$2:$Z$692,'Infos Relatório'!BK$1)</f>
        <v>0</v>
      </c>
      <c r="BQ184" s="23">
        <f>COUNTIFS('Faturamento SP3'!$D$2:$D$692,'Infos Relatório'!$B$164,'Faturamento SP3'!$E$2:$E$692,'Infos Relatório'!$B184,'Faturamento SP3'!$Z$2:$Z$692,'Infos Relatório'!BQ$1)</f>
        <v>0</v>
      </c>
      <c r="BR184" s="13">
        <f>SUMIFS('Faturamento SP3'!$G$2:$G$692,'Faturamento SP3'!$D$2:$D$692,'Infos Relatório'!$B$164,'Faturamento SP3'!$E$2:$E$692,'Infos Relatório'!$B184,'Faturamento SP3'!$Z$2:$Z$692,'Infos Relatório'!BQ$1)</f>
        <v>0</v>
      </c>
      <c r="BS184" s="13">
        <f>SUMIFS('Faturamento SP3'!$J$2:$J$692,'Faturamento SP3'!$D$2:$D$692,'Infos Relatório'!$B$164,'Faturamento SP3'!$E$2:$E$692,'Infos Relatório'!$B184,'Faturamento SP3'!$Z$2:$Z$692,'Infos Relatório'!BQ$1)</f>
        <v>0</v>
      </c>
      <c r="BT184" s="14">
        <f>SUMIFS('Faturamento SP3'!$O$2:$O$692,'Faturamento SP3'!$D$2:$D$692,'Infos Relatório'!$B$164,'Faturamento SP3'!$E$2:$E$692,'Infos Relatório'!$B184,'Faturamento SP3'!$Z$2:$Z$692,'Infos Relatório'!BQ$1,'Faturamento SP3'!$T$2:$T$692,"Sim")+SUMIFS('Faturamento SP3'!$P$2:$P$692,'Faturamento SP3'!$D$2:$D$692,'Infos Relatório'!$B$164,'Faturamento SP3'!$E$2:$E$692,'Infos Relatório'!$B184,'Faturamento SP3'!$Z$2:$Z$692,'Infos Relatório'!BQ$1,'Faturamento SP3'!$T$2:$T$692,"Sim")</f>
        <v>0</v>
      </c>
      <c r="BU184" s="27" t="e">
        <f t="shared" si="72"/>
        <v>#DIV/0!</v>
      </c>
      <c r="BV184" s="24">
        <f>SUMIFS('Faturamento SP3'!$H$2:$H$692,'Faturamento SP3'!$D$2:$D$692,'Infos Relatório'!$B$164,'Faturamento SP3'!$E$2:$E$692,'Infos Relatório'!$B184,'Faturamento SP3'!$Z$2:$Z$692,'Infos Relatório'!BQ$1)</f>
        <v>0</v>
      </c>
    </row>
    <row r="185" spans="2:74">
      <c r="B185" s="17" t="s">
        <v>27</v>
      </c>
      <c r="C185" s="23">
        <f>COUNTIFS('Faturamento SP3'!$D$2:$D$692,'Infos Relatório'!$B$164,'Faturamento SP3'!$E$2:$E$692,'Infos Relatório'!$B185,'Faturamento SP3'!$Z$2:$Z$692,'Infos Relatório'!C$1)</f>
        <v>0</v>
      </c>
      <c r="D185" s="13">
        <f>SUMIFS('Faturamento SP3'!$G$2:$G$692,'Faturamento SP3'!$D$2:$D$692,'Infos Relatório'!$B$164,'Faturamento SP3'!$E$2:$E$692,'Infos Relatório'!$B185,'Faturamento SP3'!$Z$2:$Z$692,'Infos Relatório'!C$1)</f>
        <v>0</v>
      </c>
      <c r="E185" s="13">
        <f>SUMIFS('Faturamento SP3'!$J$2:$J$692,'Faturamento SP3'!$D$2:$D$692,'Infos Relatório'!$B$164,'Faturamento SP3'!$E$2:$E$692,'Infos Relatório'!$B185,'Faturamento SP3'!$Z$2:$Z$692,'Infos Relatório'!C$1)</f>
        <v>0</v>
      </c>
      <c r="F185" s="14">
        <f>SUMIFS('Faturamento SP3'!$O$2:$O$692,'Faturamento SP3'!$D$2:$D$692,'Infos Relatório'!$B$164,'Faturamento SP3'!$E$2:$E$692,'Infos Relatório'!$B185,'Faturamento SP3'!$Z$2:$Z$692,'Infos Relatório'!C$1,'Faturamento SP3'!$T$2:$T$692,"Sim")+SUMIFS('Faturamento SP3'!$P$2:$P$692,'Faturamento SP3'!$D$2:$D$692,'Infos Relatório'!$B$164,'Faturamento SP3'!$E$2:$E$692,'Infos Relatório'!$B185,'Faturamento SP3'!$Z$2:$Z$692,'Infos Relatório'!C$1,'Faturamento SP3'!$T$2:$T$692,"Sim")</f>
        <v>0</v>
      </c>
      <c r="G185" s="27" t="e">
        <f t="shared" si="61"/>
        <v>#DIV/0!</v>
      </c>
      <c r="H185" s="24">
        <f>SUMIFS('Faturamento SP3'!$H$2:$H$692,'Faturamento SP3'!$D$2:$D$692,'Infos Relatório'!$B$164,'Faturamento SP3'!$E$2:$E$692,'Infos Relatório'!$B185,'Faturamento SP3'!$Z$2:$Z$692,'Infos Relatório'!C$1)</f>
        <v>0</v>
      </c>
      <c r="I185" s="23">
        <f>COUNTIFS('Faturamento SP3'!$D$2:$D$692,'Infos Relatório'!$B$164,'Faturamento SP3'!$E$2:$E$692,'Infos Relatório'!$B185,'Faturamento SP3'!$Z$2:$Z$692,'Infos Relatório'!I$1)</f>
        <v>0</v>
      </c>
      <c r="J185" s="13">
        <f>SUMIFS('Faturamento SP3'!$G$2:$G$692,'Faturamento SP3'!$D$2:$D$692,'Infos Relatório'!$B$164,'Faturamento SP3'!$E$2:$E$692,'Infos Relatório'!$B185,'Faturamento SP3'!$Z$2:$Z$692,'Infos Relatório'!I$1)</f>
        <v>0</v>
      </c>
      <c r="K185" s="13">
        <f>SUMIFS('Faturamento SP3'!$J$2:$J$692,'Faturamento SP3'!$D$2:$D$692,'Infos Relatório'!$B$164,'Faturamento SP3'!$E$2:$E$692,'Infos Relatório'!$B185,'Faturamento SP3'!$Z$2:$Z$692,'Infos Relatório'!I$1)</f>
        <v>0</v>
      </c>
      <c r="L185" s="14">
        <f>SUMIFS('Faturamento SP3'!$O$2:$O$692,'Faturamento SP3'!$D$2:$D$692,'Infos Relatório'!$B$164,'Faturamento SP3'!$E$2:$E$692,'Infos Relatório'!$B185,'Faturamento SP3'!$Z$2:$Z$692,'Infos Relatório'!I$1,'Faturamento SP3'!$T$2:$T$692,"Sim")+SUMIFS('Faturamento SP3'!$P$2:$P$692,'Faturamento SP3'!$D$2:$D$692,'Infos Relatório'!$B$164,'Faturamento SP3'!$E$2:$E$692,'Infos Relatório'!$B185,'Faturamento SP3'!$Z$2:$Z$692,'Infos Relatório'!I$1,'Faturamento SP3'!$T$2:$T$692,"Sim")</f>
        <v>0</v>
      </c>
      <c r="M185" s="27" t="e">
        <f t="shared" si="62"/>
        <v>#DIV/0!</v>
      </c>
      <c r="N185" s="24">
        <f>SUMIFS('Faturamento SP3'!$H$2:$H$692,'Faturamento SP3'!$D$2:$D$692,'Infos Relatório'!$B$164,'Faturamento SP3'!$E$2:$E$692,'Infos Relatório'!$B185,'Faturamento SP3'!$Z$2:$Z$692,'Infos Relatório'!I$1)</f>
        <v>0</v>
      </c>
      <c r="O185" s="23">
        <f>COUNTIFS('Faturamento SP3'!$D$2:$D$692,'Infos Relatório'!$B$164,'Faturamento SP3'!$E$2:$E$692,'Infos Relatório'!$B185,'Faturamento SP3'!$Z$2:$Z$692,'Infos Relatório'!O$1)</f>
        <v>0</v>
      </c>
      <c r="P185" s="13">
        <f>SUMIFS('Faturamento SP3'!$G$2:$G$692,'Faturamento SP3'!$D$2:$D$692,'Infos Relatório'!$B$164,'Faturamento SP3'!$E$2:$E$692,'Infos Relatório'!$B185,'Faturamento SP3'!$Z$2:$Z$692,'Infos Relatório'!O$1)</f>
        <v>0</v>
      </c>
      <c r="Q185" s="13">
        <f>SUMIFS('Faturamento SP3'!$J$2:$J$692,'Faturamento SP3'!$D$2:$D$692,'Infos Relatório'!$B$164,'Faturamento SP3'!$E$2:$E$692,'Infos Relatório'!$B185,'Faturamento SP3'!$Z$2:$Z$692,'Infos Relatório'!O$1)</f>
        <v>0</v>
      </c>
      <c r="R185" s="14">
        <f>SUMIFS('Faturamento SP3'!$O$2:$O$692,'Faturamento SP3'!$D$2:$D$692,'Infos Relatório'!$B$164,'Faturamento SP3'!$E$2:$E$692,'Infos Relatório'!$B185,'Faturamento SP3'!$Z$2:$Z$692,'Infos Relatório'!O$1,'Faturamento SP3'!$T$2:$T$692,"Sim")+SUMIFS('Faturamento SP3'!$P$2:$P$692,'Faturamento SP3'!$D$2:$D$692,'Infos Relatório'!$B$164,'Faturamento SP3'!$E$2:$E$692,'Infos Relatório'!$B185,'Faturamento SP3'!$Z$2:$Z$692,'Infos Relatório'!O$1,'Faturamento SP3'!$T$2:$T$692,"Sim")</f>
        <v>0</v>
      </c>
      <c r="S185" s="27" t="e">
        <f t="shared" si="63"/>
        <v>#DIV/0!</v>
      </c>
      <c r="T185" s="24">
        <f>SUMIFS('Faturamento SP3'!$H$2:$H$692,'Faturamento SP3'!$D$2:$D$692,'Infos Relatório'!$B$164,'Faturamento SP3'!$E$2:$E$692,'Infos Relatório'!$B185,'Faturamento SP3'!$Z$2:$Z$692,'Infos Relatório'!O$1)</f>
        <v>0</v>
      </c>
      <c r="U185" s="23">
        <f>COUNTIFS('Faturamento SP3'!$D$2:$D$692,'Infos Relatório'!$B$164,'Faturamento SP3'!$E$2:$E$692,'Infos Relatório'!$B185,'Faturamento SP3'!$Z$2:$Z$692,'Infos Relatório'!U$1)</f>
        <v>0</v>
      </c>
      <c r="V185" s="13">
        <f>SUMIFS('Faturamento SP3'!$G$2:$G$692,'Faturamento SP3'!$D$2:$D$692,'Infos Relatório'!$B$164,'Faturamento SP3'!$E$2:$E$692,'Infos Relatório'!$B185,'Faturamento SP3'!$Z$2:$Z$692,'Infos Relatório'!U$1)</f>
        <v>0</v>
      </c>
      <c r="W185" s="13">
        <f>SUMIFS('Faturamento SP3'!$J$2:$J$692,'Faturamento SP3'!$D$2:$D$692,'Infos Relatório'!$B$164,'Faturamento SP3'!$E$2:$E$692,'Infos Relatório'!$B185,'Faturamento SP3'!$Z$2:$Z$692,'Infos Relatório'!U$1)</f>
        <v>0</v>
      </c>
      <c r="X185" s="14">
        <f>SUMIFS('Faturamento SP3'!$O$2:$O$692,'Faturamento SP3'!$D$2:$D$692,'Infos Relatório'!$B$164,'Faturamento SP3'!$E$2:$E$692,'Infos Relatório'!$B185,'Faturamento SP3'!$Z$2:$Z$692,'Infos Relatório'!U$1,'Faturamento SP3'!$T$2:$T$692,"Sim")+SUMIFS('Faturamento SP3'!$P$2:$P$692,'Faturamento SP3'!$D$2:$D$692,'Infos Relatório'!$B$164,'Faturamento SP3'!$E$2:$E$692,'Infos Relatório'!$B185,'Faturamento SP3'!$Z$2:$Z$692,'Infos Relatório'!U$1,'Faturamento SP3'!$T$2:$T$692,"Sim")</f>
        <v>0</v>
      </c>
      <c r="Y185" s="27" t="e">
        <f t="shared" si="64"/>
        <v>#DIV/0!</v>
      </c>
      <c r="Z185" s="24">
        <f>SUMIFS('Faturamento SP3'!$H$2:$H$692,'Faturamento SP3'!$D$2:$D$692,'Infos Relatório'!$B$164,'Faturamento SP3'!$E$2:$E$692,'Infos Relatório'!$B185,'Faturamento SP3'!$Z$2:$Z$692,'Infos Relatório'!U$1)</f>
        <v>0</v>
      </c>
      <c r="AA185" s="23">
        <f>COUNTIFS('Faturamento SP3'!$D$2:$D$692,'Infos Relatório'!$B$164,'Faturamento SP3'!$E$2:$E$692,'Infos Relatório'!$B185,'Faturamento SP3'!$Z$2:$Z$692,'Infos Relatório'!AA$1)</f>
        <v>0</v>
      </c>
      <c r="AB185" s="13">
        <f>SUMIFS('Faturamento SP3'!$G$2:$G$692,'Faturamento SP3'!$D$2:$D$692,'Infos Relatório'!$B$164,'Faturamento SP3'!$E$2:$E$692,'Infos Relatório'!$B185,'Faturamento SP3'!$Z$2:$Z$692,'Infos Relatório'!AA$1)</f>
        <v>0</v>
      </c>
      <c r="AC185" s="13">
        <f>SUMIFS('Faturamento SP3'!$J$2:$J$692,'Faturamento SP3'!$D$2:$D$692,'Infos Relatório'!$B$164,'Faturamento SP3'!$E$2:$E$692,'Infos Relatório'!$B185,'Faturamento SP3'!$Z$2:$Z$692,'Infos Relatório'!AA$1)</f>
        <v>0</v>
      </c>
      <c r="AD185" s="14">
        <f>SUMIFS('Faturamento SP3'!$O$2:$O$692,'Faturamento SP3'!$D$2:$D$692,'Infos Relatório'!$B$164,'Faturamento SP3'!$E$2:$E$692,'Infos Relatório'!$B185,'Faturamento SP3'!$Z$2:$Z$692,'Infos Relatório'!AA$1,'Faturamento SP3'!$T$2:$T$692,"Sim")+SUMIFS('Faturamento SP3'!$P$2:$P$692,'Faturamento SP3'!$D$2:$D$692,'Infos Relatório'!$B$164,'Faturamento SP3'!$E$2:$E$692,'Infos Relatório'!$B185,'Faturamento SP3'!$Z$2:$Z$692,'Infos Relatório'!AA$1,'Faturamento SP3'!$T$2:$T$692,"Sim")</f>
        <v>0</v>
      </c>
      <c r="AE185" s="27" t="e">
        <f t="shared" si="65"/>
        <v>#DIV/0!</v>
      </c>
      <c r="AF185" s="24">
        <f>SUMIFS('Faturamento SP3'!$H$2:$H$692,'Faturamento SP3'!$D$2:$D$692,'Infos Relatório'!$B$164,'Faturamento SP3'!$E$2:$E$692,'Infos Relatório'!$B185,'Faturamento SP3'!$Z$2:$Z$692,'Infos Relatório'!AA$1)</f>
        <v>0</v>
      </c>
      <c r="AG185" s="23">
        <f>COUNTIFS('Faturamento SP3'!$D$2:$D$692,'Infos Relatório'!$B$164,'Faturamento SP3'!$E$2:$E$692,'Infos Relatório'!$B185,'Faturamento SP3'!$Z$2:$Z$692,'Infos Relatório'!AG$1)</f>
        <v>0</v>
      </c>
      <c r="AH185" s="13">
        <f>SUMIFS('Faturamento SP3'!$G$2:$G$692,'Faturamento SP3'!$D$2:$D$692,'Infos Relatório'!$B$164,'Faturamento SP3'!$E$2:$E$692,'Infos Relatório'!$B185,'Faturamento SP3'!$Z$2:$Z$692,'Infos Relatório'!AG$1)</f>
        <v>0</v>
      </c>
      <c r="AI185" s="13">
        <f>SUMIFS('Faturamento SP3'!$J$2:$J$692,'Faturamento SP3'!$D$2:$D$692,'Infos Relatório'!$B$164,'Faturamento SP3'!$E$2:$E$692,'Infos Relatório'!$B185,'Faturamento SP3'!$Z$2:$Z$692,'Infos Relatório'!AG$1)</f>
        <v>0</v>
      </c>
      <c r="AJ185" s="14">
        <f>SUMIFS('Faturamento SP3'!$O$2:$O$692,'Faturamento SP3'!$D$2:$D$692,'Infos Relatório'!$B$164,'Faturamento SP3'!$E$2:$E$692,'Infos Relatório'!$B185,'Faturamento SP3'!$Z$2:$Z$692,'Infos Relatório'!AG$1,'Faturamento SP3'!$T$2:$T$692,"Sim")+SUMIFS('Faturamento SP3'!$P$2:$P$692,'Faturamento SP3'!$D$2:$D$692,'Infos Relatório'!$B$164,'Faturamento SP3'!$E$2:$E$692,'Infos Relatório'!$B185,'Faturamento SP3'!$Z$2:$Z$692,'Infos Relatório'!AG$1,'Faturamento SP3'!$T$2:$T$692,"Sim")</f>
        <v>0</v>
      </c>
      <c r="AK185" s="27" t="e">
        <f t="shared" si="66"/>
        <v>#DIV/0!</v>
      </c>
      <c r="AL185" s="24">
        <f>SUMIFS('Faturamento SP3'!$H$2:$H$692,'Faturamento SP3'!$D$2:$D$692,'Infos Relatório'!$B$164,'Faturamento SP3'!$E$2:$E$692,'Infos Relatório'!$B185,'Faturamento SP3'!$Z$2:$Z$692,'Infos Relatório'!AG$1)</f>
        <v>0</v>
      </c>
      <c r="AM185" s="23">
        <f>COUNTIFS('Faturamento SP3'!$D$2:$D$692,'Infos Relatório'!$B$164,'Faturamento SP3'!$E$2:$E$692,'Infos Relatório'!$B185,'Faturamento SP3'!$Z$2:$Z$692,'Infos Relatório'!AM$1)</f>
        <v>0</v>
      </c>
      <c r="AN185" s="13">
        <f>SUMIFS('Faturamento SP3'!$G$2:$G$692,'Faturamento SP3'!$D$2:$D$692,'Infos Relatório'!$B$164,'Faturamento SP3'!$E$2:$E$692,'Infos Relatório'!$B185,'Faturamento SP3'!$Z$2:$Z$692,'Infos Relatório'!AM$1)</f>
        <v>0</v>
      </c>
      <c r="AO185" s="13">
        <f>SUMIFS('Faturamento SP3'!$J$2:$J$692,'Faturamento SP3'!$D$2:$D$692,'Infos Relatório'!$B$164,'Faturamento SP3'!$E$2:$E$692,'Infos Relatório'!$B185,'Faturamento SP3'!$Z$2:$Z$692,'Infos Relatório'!AM$1)</f>
        <v>0</v>
      </c>
      <c r="AP185" s="14">
        <f>SUMIFS('Faturamento SP3'!$O$2:$O$692,'Faturamento SP3'!$D$2:$D$692,'Infos Relatório'!$B$164,'Faturamento SP3'!$E$2:$E$692,'Infos Relatório'!$B185,'Faturamento SP3'!$Z$2:$Z$692,'Infos Relatório'!AM$1,'Faturamento SP3'!$T$2:$T$692,"Sim")+SUMIFS('Faturamento SP3'!$P$2:$P$692,'Faturamento SP3'!$D$2:$D$692,'Infos Relatório'!$B$164,'Faturamento SP3'!$E$2:$E$692,'Infos Relatório'!$B185,'Faturamento SP3'!$Z$2:$Z$692,'Infos Relatório'!AM$1,'Faturamento SP3'!$T$2:$T$692,"Sim")</f>
        <v>0</v>
      </c>
      <c r="AQ185" s="27" t="e">
        <f t="shared" si="67"/>
        <v>#DIV/0!</v>
      </c>
      <c r="AR185" s="24">
        <f>SUMIFS('Faturamento SP3'!$H$2:$H$692,'Faturamento SP3'!$D$2:$D$692,'Infos Relatório'!$B$164,'Faturamento SP3'!$E$2:$E$692,'Infos Relatório'!$B185,'Faturamento SP3'!$Z$2:$Z$692,'Infos Relatório'!AM$1)</f>
        <v>0</v>
      </c>
      <c r="AS185" s="23">
        <f>COUNTIFS('Faturamento SP3'!$D$2:$D$692,'Infos Relatório'!$B$164,'Faturamento SP3'!$E$2:$E$692,'Infos Relatório'!$B185,'Faturamento SP3'!$Z$2:$Z$692,'Infos Relatório'!AS$1)</f>
        <v>0</v>
      </c>
      <c r="AT185" s="13">
        <f>SUMIFS('Faturamento SP3'!$G$2:$G$692,'Faturamento SP3'!$D$2:$D$692,'Infos Relatório'!$B$164,'Faturamento SP3'!$E$2:$E$692,'Infos Relatório'!$B185,'Faturamento SP3'!$Z$2:$Z$692,'Infos Relatório'!AS$1)</f>
        <v>0</v>
      </c>
      <c r="AU185" s="13">
        <f>SUMIFS('Faturamento SP3'!$J$2:$J$692,'Faturamento SP3'!$D$2:$D$692,'Infos Relatório'!$B$164,'Faturamento SP3'!$E$2:$E$692,'Infos Relatório'!$B185,'Faturamento SP3'!$Z$2:$Z$692,'Infos Relatório'!AS$1)</f>
        <v>0</v>
      </c>
      <c r="AV185" s="14">
        <f>SUMIFS('Faturamento SP3'!$O$2:$O$692,'Faturamento SP3'!$D$2:$D$692,'Infos Relatório'!$B$164,'Faturamento SP3'!$E$2:$E$692,'Infos Relatório'!$B185,'Faturamento SP3'!$Z$2:$Z$692,'Infos Relatório'!AS$1,'Faturamento SP3'!$T$2:$T$692,"Sim")+SUMIFS('Faturamento SP3'!$P$2:$P$692,'Faturamento SP3'!$D$2:$D$692,'Infos Relatório'!$B$164,'Faturamento SP3'!$E$2:$E$692,'Infos Relatório'!$B185,'Faturamento SP3'!$Z$2:$Z$692,'Infos Relatório'!AS$1,'Faturamento SP3'!$T$2:$T$692,"Sim")</f>
        <v>0</v>
      </c>
      <c r="AW185" s="27" t="e">
        <f t="shared" si="68"/>
        <v>#DIV/0!</v>
      </c>
      <c r="AX185" s="24">
        <f>SUMIFS('Faturamento SP3'!$H$2:$H$692,'Faturamento SP3'!$D$2:$D$692,'Infos Relatório'!$B$164,'Faturamento SP3'!$E$2:$E$692,'Infos Relatório'!$B185,'Faturamento SP3'!$Z$2:$Z$692,'Infos Relatório'!AS$1)</f>
        <v>0</v>
      </c>
      <c r="AY185" s="23">
        <f>COUNTIFS('Faturamento SP3'!$D$2:$D$692,'Infos Relatório'!$B$164,'Faturamento SP3'!$E$2:$E$692,'Infos Relatório'!$B185,'Faturamento SP3'!$Z$2:$Z$692,'Infos Relatório'!AY$1)</f>
        <v>0</v>
      </c>
      <c r="AZ185" s="13">
        <f>SUMIFS('Faturamento SP3'!$G$2:$G$692,'Faturamento SP3'!$D$2:$D$692,'Infos Relatório'!$B$164,'Faturamento SP3'!$E$2:$E$692,'Infos Relatório'!$B185,'Faturamento SP3'!$Z$2:$Z$692,'Infos Relatório'!AY$1)</f>
        <v>0</v>
      </c>
      <c r="BA185" s="13">
        <f>SUMIFS('Faturamento SP3'!$J$2:$J$692,'Faturamento SP3'!$D$2:$D$692,'Infos Relatório'!$B$164,'Faturamento SP3'!$E$2:$E$692,'Infos Relatório'!$B185,'Faturamento SP3'!$Z$2:$Z$692,'Infos Relatório'!AY$1)</f>
        <v>0</v>
      </c>
      <c r="BB185" s="14">
        <f>SUMIFS('Faturamento SP3'!$O$2:$O$692,'Faturamento SP3'!$D$2:$D$692,'Infos Relatório'!$B$164,'Faturamento SP3'!$E$2:$E$692,'Infos Relatório'!$B185,'Faturamento SP3'!$Z$2:$Z$692,'Infos Relatório'!AY$1,'Faturamento SP3'!$T$2:$T$692,"Sim")+SUMIFS('Faturamento SP3'!$P$2:$P$692,'Faturamento SP3'!$D$2:$D$692,'Infos Relatório'!$B$164,'Faturamento SP3'!$E$2:$E$692,'Infos Relatório'!$B185,'Faturamento SP3'!$Z$2:$Z$692,'Infos Relatório'!AY$1,'Faturamento SP3'!$T$2:$T$692,"Sim")</f>
        <v>0</v>
      </c>
      <c r="BC185" s="27" t="e">
        <f t="shared" si="69"/>
        <v>#DIV/0!</v>
      </c>
      <c r="BD185" s="24">
        <f>SUMIFS('Faturamento SP3'!$H$2:$H$692,'Faturamento SP3'!$D$2:$D$692,'Infos Relatório'!$B$164,'Faturamento SP3'!$E$2:$E$692,'Infos Relatório'!$B185,'Faturamento SP3'!$Z$2:$Z$692,'Infos Relatório'!AY$1)</f>
        <v>0</v>
      </c>
      <c r="BE185" s="23">
        <f>COUNTIFS('Faturamento SP3'!$D$2:$D$692,'Infos Relatório'!$B$164,'Faturamento SP3'!$E$2:$E$692,'Infos Relatório'!$B185,'Faturamento SP3'!$Z$2:$Z$692,'Infos Relatório'!BE$1)</f>
        <v>0</v>
      </c>
      <c r="BF185" s="13">
        <f>SUMIFS('Faturamento SP3'!$G$2:$G$692,'Faturamento SP3'!$D$2:$D$692,'Infos Relatório'!$B$164,'Faturamento SP3'!$E$2:$E$692,'Infos Relatório'!$B185,'Faturamento SP3'!$Z$2:$Z$692,'Infos Relatório'!BE$1)</f>
        <v>0</v>
      </c>
      <c r="BG185" s="13">
        <f>SUMIFS('Faturamento SP3'!$J$2:$J$692,'Faturamento SP3'!$D$2:$D$692,'Infos Relatório'!$B$164,'Faturamento SP3'!$E$2:$E$692,'Infos Relatório'!$B185,'Faturamento SP3'!$Z$2:$Z$692,'Infos Relatório'!BE$1)</f>
        <v>0</v>
      </c>
      <c r="BH185" s="14">
        <f>SUMIFS('Faturamento SP3'!$O$2:$O$692,'Faturamento SP3'!$D$2:$D$692,'Infos Relatório'!$B$164,'Faturamento SP3'!$E$2:$E$692,'Infos Relatório'!$B185,'Faturamento SP3'!$Z$2:$Z$692,'Infos Relatório'!BE$1,'Faturamento SP3'!$T$2:$T$692,"Sim")+SUMIFS('Faturamento SP3'!$P$2:$P$692,'Faturamento SP3'!$D$2:$D$692,'Infos Relatório'!$B$164,'Faturamento SP3'!$E$2:$E$692,'Infos Relatório'!$B185,'Faturamento SP3'!$Z$2:$Z$692,'Infos Relatório'!BE$1,'Faturamento SP3'!$T$2:$T$692,"Sim")</f>
        <v>0</v>
      </c>
      <c r="BI185" s="27" t="e">
        <f t="shared" si="70"/>
        <v>#DIV/0!</v>
      </c>
      <c r="BJ185" s="24">
        <f>SUMIFS('Faturamento SP3'!$H$2:$H$692,'Faturamento SP3'!$D$2:$D$692,'Infos Relatório'!$B$164,'Faturamento SP3'!$E$2:$E$692,'Infos Relatório'!$B185,'Faturamento SP3'!$Z$2:$Z$692,'Infos Relatório'!BE$1)</f>
        <v>0</v>
      </c>
      <c r="BK185" s="23">
        <f>COUNTIFS('Faturamento SP3'!$D$2:$D$692,'Infos Relatório'!$B$164,'Faturamento SP3'!$E$2:$E$692,'Infos Relatório'!$B185,'Faturamento SP3'!$Z$2:$Z$692,'Infos Relatório'!BK$1)</f>
        <v>0</v>
      </c>
      <c r="BL185" s="13">
        <f>SUMIFS('Faturamento SP3'!$G$2:$G$692,'Faturamento SP3'!$D$2:$D$692,'Infos Relatório'!$B$164,'Faturamento SP3'!$E$2:$E$692,'Infos Relatório'!$B185,'Faturamento SP3'!$Z$2:$Z$692,'Infos Relatório'!BK$1)</f>
        <v>0</v>
      </c>
      <c r="BM185" s="13">
        <f>SUMIFS('Faturamento SP3'!$J$2:$J$692,'Faturamento SP3'!$D$2:$D$692,'Infos Relatório'!$B$164,'Faturamento SP3'!$E$2:$E$692,'Infos Relatório'!$B185,'Faturamento SP3'!$Z$2:$Z$692,'Infos Relatório'!BK$1)</f>
        <v>0</v>
      </c>
      <c r="BN185" s="14">
        <f>SUMIFS('Faturamento SP3'!$O$2:$O$692,'Faturamento SP3'!$D$2:$D$692,'Infos Relatório'!$B$164,'Faturamento SP3'!$E$2:$E$692,'Infos Relatório'!$B185,'Faturamento SP3'!$Z$2:$Z$692,'Infos Relatório'!BK$1,'Faturamento SP3'!$T$2:$T$692,"Sim")+SUMIFS('Faturamento SP3'!$P$2:$P$692,'Faturamento SP3'!$D$2:$D$692,'Infos Relatório'!$B$164,'Faturamento SP3'!$E$2:$E$692,'Infos Relatório'!$B185,'Faturamento SP3'!$Z$2:$Z$692,'Infos Relatório'!BK$1,'Faturamento SP3'!$T$2:$T$692,"Sim")</f>
        <v>0</v>
      </c>
      <c r="BO185" s="27" t="e">
        <f t="shared" si="71"/>
        <v>#DIV/0!</v>
      </c>
      <c r="BP185" s="24">
        <f>SUMIFS('Faturamento SP3'!$H$2:$H$692,'Faturamento SP3'!$D$2:$D$692,'Infos Relatório'!$B$164,'Faturamento SP3'!$E$2:$E$692,'Infos Relatório'!$B185,'Faturamento SP3'!$Z$2:$Z$692,'Infos Relatório'!BK$1)</f>
        <v>0</v>
      </c>
      <c r="BQ185" s="23">
        <f>COUNTIFS('Faturamento SP3'!$D$2:$D$692,'Infos Relatório'!$B$164,'Faturamento SP3'!$E$2:$E$692,'Infos Relatório'!$B185,'Faturamento SP3'!$Z$2:$Z$692,'Infos Relatório'!BQ$1)</f>
        <v>0</v>
      </c>
      <c r="BR185" s="13">
        <f>SUMIFS('Faturamento SP3'!$G$2:$G$692,'Faturamento SP3'!$D$2:$D$692,'Infos Relatório'!$B$164,'Faturamento SP3'!$E$2:$E$692,'Infos Relatório'!$B185,'Faturamento SP3'!$Z$2:$Z$692,'Infos Relatório'!BQ$1)</f>
        <v>0</v>
      </c>
      <c r="BS185" s="13">
        <f>SUMIFS('Faturamento SP3'!$J$2:$J$692,'Faturamento SP3'!$D$2:$D$692,'Infos Relatório'!$B$164,'Faturamento SP3'!$E$2:$E$692,'Infos Relatório'!$B185,'Faturamento SP3'!$Z$2:$Z$692,'Infos Relatório'!BQ$1)</f>
        <v>0</v>
      </c>
      <c r="BT185" s="14">
        <f>SUMIFS('Faturamento SP3'!$O$2:$O$692,'Faturamento SP3'!$D$2:$D$692,'Infos Relatório'!$B$164,'Faturamento SP3'!$E$2:$E$692,'Infos Relatório'!$B185,'Faturamento SP3'!$Z$2:$Z$692,'Infos Relatório'!BQ$1,'Faturamento SP3'!$T$2:$T$692,"Sim")+SUMIFS('Faturamento SP3'!$P$2:$P$692,'Faturamento SP3'!$D$2:$D$692,'Infos Relatório'!$B$164,'Faturamento SP3'!$E$2:$E$692,'Infos Relatório'!$B185,'Faturamento SP3'!$Z$2:$Z$692,'Infos Relatório'!BQ$1,'Faturamento SP3'!$T$2:$T$692,"Sim")</f>
        <v>0</v>
      </c>
      <c r="BU185" s="27" t="e">
        <f t="shared" si="72"/>
        <v>#DIV/0!</v>
      </c>
      <c r="BV185" s="24">
        <f>SUMIFS('Faturamento SP3'!$H$2:$H$692,'Faturamento SP3'!$D$2:$D$692,'Infos Relatório'!$B$164,'Faturamento SP3'!$E$2:$E$692,'Infos Relatório'!$B185,'Faturamento SP3'!$Z$2:$Z$692,'Infos Relatório'!BQ$1)</f>
        <v>0</v>
      </c>
    </row>
    <row r="186" spans="2:74">
      <c r="B186" s="17" t="s">
        <v>28</v>
      </c>
      <c r="C186" s="23">
        <f>COUNTIFS('Faturamento SP3'!$D$2:$D$692,'Infos Relatório'!$B$164,'Faturamento SP3'!$E$2:$E$692,'Infos Relatório'!$B186,'Faturamento SP3'!$Z$2:$Z$692,'Infos Relatório'!C$1)</f>
        <v>0</v>
      </c>
      <c r="D186" s="13">
        <f>SUMIFS('Faturamento SP3'!$G$2:$G$692,'Faturamento SP3'!$D$2:$D$692,'Infos Relatório'!$B$164,'Faturamento SP3'!$E$2:$E$692,'Infos Relatório'!$B186,'Faturamento SP3'!$Z$2:$Z$692,'Infos Relatório'!C$1)</f>
        <v>0</v>
      </c>
      <c r="E186" s="13">
        <f>SUMIFS('Faturamento SP3'!$J$2:$J$692,'Faturamento SP3'!$D$2:$D$692,'Infos Relatório'!$B$164,'Faturamento SP3'!$E$2:$E$692,'Infos Relatório'!$B186,'Faturamento SP3'!$Z$2:$Z$692,'Infos Relatório'!C$1)</f>
        <v>0</v>
      </c>
      <c r="F186" s="14">
        <f>SUMIFS('Faturamento SP3'!$O$2:$O$692,'Faturamento SP3'!$D$2:$D$692,'Infos Relatório'!$B$164,'Faturamento SP3'!$E$2:$E$692,'Infos Relatório'!$B186,'Faturamento SP3'!$Z$2:$Z$692,'Infos Relatório'!C$1,'Faturamento SP3'!$T$2:$T$692,"Sim")+SUMIFS('Faturamento SP3'!$P$2:$P$692,'Faturamento SP3'!$D$2:$D$692,'Infos Relatório'!$B$164,'Faturamento SP3'!$E$2:$E$692,'Infos Relatório'!$B186,'Faturamento SP3'!$Z$2:$Z$692,'Infos Relatório'!C$1,'Faturamento SP3'!$T$2:$T$692,"Sim")</f>
        <v>0</v>
      </c>
      <c r="G186" s="27" t="e">
        <f t="shared" si="61"/>
        <v>#DIV/0!</v>
      </c>
      <c r="H186" s="24">
        <f>SUMIFS('Faturamento SP3'!$H$2:$H$692,'Faturamento SP3'!$D$2:$D$692,'Infos Relatório'!$B$164,'Faturamento SP3'!$E$2:$E$692,'Infos Relatório'!$B186,'Faturamento SP3'!$Z$2:$Z$692,'Infos Relatório'!C$1)</f>
        <v>0</v>
      </c>
      <c r="I186" s="23">
        <f>COUNTIFS('Faturamento SP3'!$D$2:$D$692,'Infos Relatório'!$B$164,'Faturamento SP3'!$E$2:$E$692,'Infos Relatório'!$B186,'Faturamento SP3'!$Z$2:$Z$692,'Infos Relatório'!I$1)</f>
        <v>0</v>
      </c>
      <c r="J186" s="13">
        <f>SUMIFS('Faturamento SP3'!$G$2:$G$692,'Faturamento SP3'!$D$2:$D$692,'Infos Relatório'!$B$164,'Faturamento SP3'!$E$2:$E$692,'Infos Relatório'!$B186,'Faturamento SP3'!$Z$2:$Z$692,'Infos Relatório'!I$1)</f>
        <v>0</v>
      </c>
      <c r="K186" s="13">
        <f>SUMIFS('Faturamento SP3'!$J$2:$J$692,'Faturamento SP3'!$D$2:$D$692,'Infos Relatório'!$B$164,'Faturamento SP3'!$E$2:$E$692,'Infos Relatório'!$B186,'Faturamento SP3'!$Z$2:$Z$692,'Infos Relatório'!I$1)</f>
        <v>0</v>
      </c>
      <c r="L186" s="14">
        <f>SUMIFS('Faturamento SP3'!$O$2:$O$692,'Faturamento SP3'!$D$2:$D$692,'Infos Relatório'!$B$164,'Faturamento SP3'!$E$2:$E$692,'Infos Relatório'!$B186,'Faturamento SP3'!$Z$2:$Z$692,'Infos Relatório'!I$1,'Faturamento SP3'!$T$2:$T$692,"Sim")+SUMIFS('Faturamento SP3'!$P$2:$P$692,'Faturamento SP3'!$D$2:$D$692,'Infos Relatório'!$B$164,'Faturamento SP3'!$E$2:$E$692,'Infos Relatório'!$B186,'Faturamento SP3'!$Z$2:$Z$692,'Infos Relatório'!I$1,'Faturamento SP3'!$T$2:$T$692,"Sim")</f>
        <v>0</v>
      </c>
      <c r="M186" s="27" t="e">
        <f t="shared" si="62"/>
        <v>#DIV/0!</v>
      </c>
      <c r="N186" s="24">
        <f>SUMIFS('Faturamento SP3'!$H$2:$H$692,'Faturamento SP3'!$D$2:$D$692,'Infos Relatório'!$B$164,'Faturamento SP3'!$E$2:$E$692,'Infos Relatório'!$B186,'Faturamento SP3'!$Z$2:$Z$692,'Infos Relatório'!I$1)</f>
        <v>0</v>
      </c>
      <c r="O186" s="23">
        <f>COUNTIFS('Faturamento SP3'!$D$2:$D$692,'Infos Relatório'!$B$164,'Faturamento SP3'!$E$2:$E$692,'Infos Relatório'!$B186,'Faturamento SP3'!$Z$2:$Z$692,'Infos Relatório'!O$1)</f>
        <v>0</v>
      </c>
      <c r="P186" s="13">
        <f>SUMIFS('Faturamento SP3'!$G$2:$G$692,'Faturamento SP3'!$D$2:$D$692,'Infos Relatório'!$B$164,'Faturamento SP3'!$E$2:$E$692,'Infos Relatório'!$B186,'Faturamento SP3'!$Z$2:$Z$692,'Infos Relatório'!O$1)</f>
        <v>0</v>
      </c>
      <c r="Q186" s="13">
        <f>SUMIFS('Faturamento SP3'!$J$2:$J$692,'Faturamento SP3'!$D$2:$D$692,'Infos Relatório'!$B$164,'Faturamento SP3'!$E$2:$E$692,'Infos Relatório'!$B186,'Faturamento SP3'!$Z$2:$Z$692,'Infos Relatório'!O$1)</f>
        <v>0</v>
      </c>
      <c r="R186" s="14">
        <f>SUMIFS('Faturamento SP3'!$O$2:$O$692,'Faturamento SP3'!$D$2:$D$692,'Infos Relatório'!$B$164,'Faturamento SP3'!$E$2:$E$692,'Infos Relatório'!$B186,'Faturamento SP3'!$Z$2:$Z$692,'Infos Relatório'!O$1,'Faturamento SP3'!$T$2:$T$692,"Sim")+SUMIFS('Faturamento SP3'!$P$2:$P$692,'Faturamento SP3'!$D$2:$D$692,'Infos Relatório'!$B$164,'Faturamento SP3'!$E$2:$E$692,'Infos Relatório'!$B186,'Faturamento SP3'!$Z$2:$Z$692,'Infos Relatório'!O$1,'Faturamento SP3'!$T$2:$T$692,"Sim")</f>
        <v>0</v>
      </c>
      <c r="S186" s="27" t="e">
        <f t="shared" si="63"/>
        <v>#DIV/0!</v>
      </c>
      <c r="T186" s="24">
        <f>SUMIFS('Faturamento SP3'!$H$2:$H$692,'Faturamento SP3'!$D$2:$D$692,'Infos Relatório'!$B$164,'Faturamento SP3'!$E$2:$E$692,'Infos Relatório'!$B186,'Faturamento SP3'!$Z$2:$Z$692,'Infos Relatório'!O$1)</f>
        <v>0</v>
      </c>
      <c r="U186" s="23">
        <f>COUNTIFS('Faturamento SP3'!$D$2:$D$692,'Infos Relatório'!$B$164,'Faturamento SP3'!$E$2:$E$692,'Infos Relatório'!$B186,'Faturamento SP3'!$Z$2:$Z$692,'Infos Relatório'!U$1)</f>
        <v>0</v>
      </c>
      <c r="V186" s="13">
        <f>SUMIFS('Faturamento SP3'!$G$2:$G$692,'Faturamento SP3'!$D$2:$D$692,'Infos Relatório'!$B$164,'Faturamento SP3'!$E$2:$E$692,'Infos Relatório'!$B186,'Faturamento SP3'!$Z$2:$Z$692,'Infos Relatório'!U$1)</f>
        <v>0</v>
      </c>
      <c r="W186" s="13">
        <f>SUMIFS('Faturamento SP3'!$J$2:$J$692,'Faturamento SP3'!$D$2:$D$692,'Infos Relatório'!$B$164,'Faturamento SP3'!$E$2:$E$692,'Infos Relatório'!$B186,'Faturamento SP3'!$Z$2:$Z$692,'Infos Relatório'!U$1)</f>
        <v>0</v>
      </c>
      <c r="X186" s="14">
        <f>SUMIFS('Faturamento SP3'!$O$2:$O$692,'Faturamento SP3'!$D$2:$D$692,'Infos Relatório'!$B$164,'Faturamento SP3'!$E$2:$E$692,'Infos Relatório'!$B186,'Faturamento SP3'!$Z$2:$Z$692,'Infos Relatório'!U$1,'Faturamento SP3'!$T$2:$T$692,"Sim")+SUMIFS('Faturamento SP3'!$P$2:$P$692,'Faturamento SP3'!$D$2:$D$692,'Infos Relatório'!$B$164,'Faturamento SP3'!$E$2:$E$692,'Infos Relatório'!$B186,'Faturamento SP3'!$Z$2:$Z$692,'Infos Relatório'!U$1,'Faturamento SP3'!$T$2:$T$692,"Sim")</f>
        <v>0</v>
      </c>
      <c r="Y186" s="27" t="e">
        <f t="shared" si="64"/>
        <v>#DIV/0!</v>
      </c>
      <c r="Z186" s="24">
        <f>SUMIFS('Faturamento SP3'!$H$2:$H$692,'Faturamento SP3'!$D$2:$D$692,'Infos Relatório'!$B$164,'Faturamento SP3'!$E$2:$E$692,'Infos Relatório'!$B186,'Faturamento SP3'!$Z$2:$Z$692,'Infos Relatório'!U$1)</f>
        <v>0</v>
      </c>
      <c r="AA186" s="23">
        <f>COUNTIFS('Faturamento SP3'!$D$2:$D$692,'Infos Relatório'!$B$164,'Faturamento SP3'!$E$2:$E$692,'Infos Relatório'!$B186,'Faturamento SP3'!$Z$2:$Z$692,'Infos Relatório'!AA$1)</f>
        <v>0</v>
      </c>
      <c r="AB186" s="13">
        <f>SUMIFS('Faturamento SP3'!$G$2:$G$692,'Faturamento SP3'!$D$2:$D$692,'Infos Relatório'!$B$164,'Faturamento SP3'!$E$2:$E$692,'Infos Relatório'!$B186,'Faturamento SP3'!$Z$2:$Z$692,'Infos Relatório'!AA$1)</f>
        <v>0</v>
      </c>
      <c r="AC186" s="13">
        <f>SUMIFS('Faturamento SP3'!$J$2:$J$692,'Faturamento SP3'!$D$2:$D$692,'Infos Relatório'!$B$164,'Faturamento SP3'!$E$2:$E$692,'Infos Relatório'!$B186,'Faturamento SP3'!$Z$2:$Z$692,'Infos Relatório'!AA$1)</f>
        <v>0</v>
      </c>
      <c r="AD186" s="14">
        <f>SUMIFS('Faturamento SP3'!$O$2:$O$692,'Faturamento SP3'!$D$2:$D$692,'Infos Relatório'!$B$164,'Faturamento SP3'!$E$2:$E$692,'Infos Relatório'!$B186,'Faturamento SP3'!$Z$2:$Z$692,'Infos Relatório'!AA$1,'Faturamento SP3'!$T$2:$T$692,"Sim")+SUMIFS('Faturamento SP3'!$P$2:$P$692,'Faturamento SP3'!$D$2:$D$692,'Infos Relatório'!$B$164,'Faturamento SP3'!$E$2:$E$692,'Infos Relatório'!$B186,'Faturamento SP3'!$Z$2:$Z$692,'Infos Relatório'!AA$1,'Faturamento SP3'!$T$2:$T$692,"Sim")</f>
        <v>0</v>
      </c>
      <c r="AE186" s="27" t="e">
        <f t="shared" si="65"/>
        <v>#DIV/0!</v>
      </c>
      <c r="AF186" s="24">
        <f>SUMIFS('Faturamento SP3'!$H$2:$H$692,'Faturamento SP3'!$D$2:$D$692,'Infos Relatório'!$B$164,'Faturamento SP3'!$E$2:$E$692,'Infos Relatório'!$B186,'Faturamento SP3'!$Z$2:$Z$692,'Infos Relatório'!AA$1)</f>
        <v>0</v>
      </c>
      <c r="AG186" s="23">
        <f>COUNTIFS('Faturamento SP3'!$D$2:$D$692,'Infos Relatório'!$B$164,'Faturamento SP3'!$E$2:$E$692,'Infos Relatório'!$B186,'Faturamento SP3'!$Z$2:$Z$692,'Infos Relatório'!AG$1)</f>
        <v>0</v>
      </c>
      <c r="AH186" s="13">
        <f>SUMIFS('Faturamento SP3'!$G$2:$G$692,'Faturamento SP3'!$D$2:$D$692,'Infos Relatório'!$B$164,'Faturamento SP3'!$E$2:$E$692,'Infos Relatório'!$B186,'Faturamento SP3'!$Z$2:$Z$692,'Infos Relatório'!AG$1)</f>
        <v>0</v>
      </c>
      <c r="AI186" s="13">
        <f>SUMIFS('Faturamento SP3'!$J$2:$J$692,'Faturamento SP3'!$D$2:$D$692,'Infos Relatório'!$B$164,'Faturamento SP3'!$E$2:$E$692,'Infos Relatório'!$B186,'Faturamento SP3'!$Z$2:$Z$692,'Infos Relatório'!AG$1)</f>
        <v>0</v>
      </c>
      <c r="AJ186" s="14">
        <f>SUMIFS('Faturamento SP3'!$O$2:$O$692,'Faturamento SP3'!$D$2:$D$692,'Infos Relatório'!$B$164,'Faturamento SP3'!$E$2:$E$692,'Infos Relatório'!$B186,'Faturamento SP3'!$Z$2:$Z$692,'Infos Relatório'!AG$1,'Faturamento SP3'!$T$2:$T$692,"Sim")+SUMIFS('Faturamento SP3'!$P$2:$P$692,'Faturamento SP3'!$D$2:$D$692,'Infos Relatório'!$B$164,'Faturamento SP3'!$E$2:$E$692,'Infos Relatório'!$B186,'Faturamento SP3'!$Z$2:$Z$692,'Infos Relatório'!AG$1,'Faturamento SP3'!$T$2:$T$692,"Sim")</f>
        <v>0</v>
      </c>
      <c r="AK186" s="27" t="e">
        <f t="shared" si="66"/>
        <v>#DIV/0!</v>
      </c>
      <c r="AL186" s="24">
        <f>SUMIFS('Faturamento SP3'!$H$2:$H$692,'Faturamento SP3'!$D$2:$D$692,'Infos Relatório'!$B$164,'Faturamento SP3'!$E$2:$E$692,'Infos Relatório'!$B186,'Faturamento SP3'!$Z$2:$Z$692,'Infos Relatório'!AG$1)</f>
        <v>0</v>
      </c>
      <c r="AM186" s="23">
        <f>COUNTIFS('Faturamento SP3'!$D$2:$D$692,'Infos Relatório'!$B$164,'Faturamento SP3'!$E$2:$E$692,'Infos Relatório'!$B186,'Faturamento SP3'!$Z$2:$Z$692,'Infos Relatório'!AM$1)</f>
        <v>0</v>
      </c>
      <c r="AN186" s="13">
        <f>SUMIFS('Faturamento SP3'!$G$2:$G$692,'Faturamento SP3'!$D$2:$D$692,'Infos Relatório'!$B$164,'Faturamento SP3'!$E$2:$E$692,'Infos Relatório'!$B186,'Faturamento SP3'!$Z$2:$Z$692,'Infos Relatório'!AM$1)</f>
        <v>0</v>
      </c>
      <c r="AO186" s="13">
        <f>SUMIFS('Faturamento SP3'!$J$2:$J$692,'Faturamento SP3'!$D$2:$D$692,'Infos Relatório'!$B$164,'Faturamento SP3'!$E$2:$E$692,'Infos Relatório'!$B186,'Faturamento SP3'!$Z$2:$Z$692,'Infos Relatório'!AM$1)</f>
        <v>0</v>
      </c>
      <c r="AP186" s="14">
        <f>SUMIFS('Faturamento SP3'!$O$2:$O$692,'Faturamento SP3'!$D$2:$D$692,'Infos Relatório'!$B$164,'Faturamento SP3'!$E$2:$E$692,'Infos Relatório'!$B186,'Faturamento SP3'!$Z$2:$Z$692,'Infos Relatório'!AM$1,'Faturamento SP3'!$T$2:$T$692,"Sim")+SUMIFS('Faturamento SP3'!$P$2:$P$692,'Faturamento SP3'!$D$2:$D$692,'Infos Relatório'!$B$164,'Faturamento SP3'!$E$2:$E$692,'Infos Relatório'!$B186,'Faturamento SP3'!$Z$2:$Z$692,'Infos Relatório'!AM$1,'Faturamento SP3'!$T$2:$T$692,"Sim")</f>
        <v>0</v>
      </c>
      <c r="AQ186" s="27" t="e">
        <f t="shared" si="67"/>
        <v>#DIV/0!</v>
      </c>
      <c r="AR186" s="24">
        <f>SUMIFS('Faturamento SP3'!$H$2:$H$692,'Faturamento SP3'!$D$2:$D$692,'Infos Relatório'!$B$164,'Faturamento SP3'!$E$2:$E$692,'Infos Relatório'!$B186,'Faturamento SP3'!$Z$2:$Z$692,'Infos Relatório'!AM$1)</f>
        <v>0</v>
      </c>
      <c r="AS186" s="23">
        <f>COUNTIFS('Faturamento SP3'!$D$2:$D$692,'Infos Relatório'!$B$164,'Faturamento SP3'!$E$2:$E$692,'Infos Relatório'!$B186,'Faturamento SP3'!$Z$2:$Z$692,'Infos Relatório'!AS$1)</f>
        <v>0</v>
      </c>
      <c r="AT186" s="13">
        <f>SUMIFS('Faturamento SP3'!$G$2:$G$692,'Faturamento SP3'!$D$2:$D$692,'Infos Relatório'!$B$164,'Faturamento SP3'!$E$2:$E$692,'Infos Relatório'!$B186,'Faturamento SP3'!$Z$2:$Z$692,'Infos Relatório'!AS$1)</f>
        <v>0</v>
      </c>
      <c r="AU186" s="13">
        <f>SUMIFS('Faturamento SP3'!$J$2:$J$692,'Faturamento SP3'!$D$2:$D$692,'Infos Relatório'!$B$164,'Faturamento SP3'!$E$2:$E$692,'Infos Relatório'!$B186,'Faturamento SP3'!$Z$2:$Z$692,'Infos Relatório'!AS$1)</f>
        <v>0</v>
      </c>
      <c r="AV186" s="14">
        <f>SUMIFS('Faturamento SP3'!$O$2:$O$692,'Faturamento SP3'!$D$2:$D$692,'Infos Relatório'!$B$164,'Faturamento SP3'!$E$2:$E$692,'Infos Relatório'!$B186,'Faturamento SP3'!$Z$2:$Z$692,'Infos Relatório'!AS$1,'Faturamento SP3'!$T$2:$T$692,"Sim")+SUMIFS('Faturamento SP3'!$P$2:$P$692,'Faturamento SP3'!$D$2:$D$692,'Infos Relatório'!$B$164,'Faturamento SP3'!$E$2:$E$692,'Infos Relatório'!$B186,'Faturamento SP3'!$Z$2:$Z$692,'Infos Relatório'!AS$1,'Faturamento SP3'!$T$2:$T$692,"Sim")</f>
        <v>0</v>
      </c>
      <c r="AW186" s="27" t="e">
        <f t="shared" si="68"/>
        <v>#DIV/0!</v>
      </c>
      <c r="AX186" s="24">
        <f>SUMIFS('Faturamento SP3'!$H$2:$H$692,'Faturamento SP3'!$D$2:$D$692,'Infos Relatório'!$B$164,'Faturamento SP3'!$E$2:$E$692,'Infos Relatório'!$B186,'Faturamento SP3'!$Z$2:$Z$692,'Infos Relatório'!AS$1)</f>
        <v>0</v>
      </c>
      <c r="AY186" s="23">
        <f>COUNTIFS('Faturamento SP3'!$D$2:$D$692,'Infos Relatório'!$B$164,'Faturamento SP3'!$E$2:$E$692,'Infos Relatório'!$B186,'Faturamento SP3'!$Z$2:$Z$692,'Infos Relatório'!AY$1)</f>
        <v>0</v>
      </c>
      <c r="AZ186" s="13">
        <f>SUMIFS('Faturamento SP3'!$G$2:$G$692,'Faturamento SP3'!$D$2:$D$692,'Infos Relatório'!$B$164,'Faturamento SP3'!$E$2:$E$692,'Infos Relatório'!$B186,'Faturamento SP3'!$Z$2:$Z$692,'Infos Relatório'!AY$1)</f>
        <v>0</v>
      </c>
      <c r="BA186" s="13">
        <f>SUMIFS('Faturamento SP3'!$J$2:$J$692,'Faturamento SP3'!$D$2:$D$692,'Infos Relatório'!$B$164,'Faturamento SP3'!$E$2:$E$692,'Infos Relatório'!$B186,'Faturamento SP3'!$Z$2:$Z$692,'Infos Relatório'!AY$1)</f>
        <v>0</v>
      </c>
      <c r="BB186" s="14">
        <f>SUMIFS('Faturamento SP3'!$O$2:$O$692,'Faturamento SP3'!$D$2:$D$692,'Infos Relatório'!$B$164,'Faturamento SP3'!$E$2:$E$692,'Infos Relatório'!$B186,'Faturamento SP3'!$Z$2:$Z$692,'Infos Relatório'!AY$1,'Faturamento SP3'!$T$2:$T$692,"Sim")+SUMIFS('Faturamento SP3'!$P$2:$P$692,'Faturamento SP3'!$D$2:$D$692,'Infos Relatório'!$B$164,'Faturamento SP3'!$E$2:$E$692,'Infos Relatório'!$B186,'Faturamento SP3'!$Z$2:$Z$692,'Infos Relatório'!AY$1,'Faturamento SP3'!$T$2:$T$692,"Sim")</f>
        <v>0</v>
      </c>
      <c r="BC186" s="27" t="e">
        <f t="shared" si="69"/>
        <v>#DIV/0!</v>
      </c>
      <c r="BD186" s="24">
        <f>SUMIFS('Faturamento SP3'!$H$2:$H$692,'Faturamento SP3'!$D$2:$D$692,'Infos Relatório'!$B$164,'Faturamento SP3'!$E$2:$E$692,'Infos Relatório'!$B186,'Faturamento SP3'!$Z$2:$Z$692,'Infos Relatório'!AY$1)</f>
        <v>0</v>
      </c>
      <c r="BE186" s="23">
        <f>COUNTIFS('Faturamento SP3'!$D$2:$D$692,'Infos Relatório'!$B$164,'Faturamento SP3'!$E$2:$E$692,'Infos Relatório'!$B186,'Faturamento SP3'!$Z$2:$Z$692,'Infos Relatório'!BE$1)</f>
        <v>0</v>
      </c>
      <c r="BF186" s="13">
        <f>SUMIFS('Faturamento SP3'!$G$2:$G$692,'Faturamento SP3'!$D$2:$D$692,'Infos Relatório'!$B$164,'Faturamento SP3'!$E$2:$E$692,'Infos Relatório'!$B186,'Faturamento SP3'!$Z$2:$Z$692,'Infos Relatório'!BE$1)</f>
        <v>0</v>
      </c>
      <c r="BG186" s="13">
        <f>SUMIFS('Faturamento SP3'!$J$2:$J$692,'Faturamento SP3'!$D$2:$D$692,'Infos Relatório'!$B$164,'Faturamento SP3'!$E$2:$E$692,'Infos Relatório'!$B186,'Faturamento SP3'!$Z$2:$Z$692,'Infos Relatório'!BE$1)</f>
        <v>0</v>
      </c>
      <c r="BH186" s="14">
        <f>SUMIFS('Faturamento SP3'!$O$2:$O$692,'Faturamento SP3'!$D$2:$D$692,'Infos Relatório'!$B$164,'Faturamento SP3'!$E$2:$E$692,'Infos Relatório'!$B186,'Faturamento SP3'!$Z$2:$Z$692,'Infos Relatório'!BE$1,'Faturamento SP3'!$T$2:$T$692,"Sim")+SUMIFS('Faturamento SP3'!$P$2:$P$692,'Faturamento SP3'!$D$2:$D$692,'Infos Relatório'!$B$164,'Faturamento SP3'!$E$2:$E$692,'Infos Relatório'!$B186,'Faturamento SP3'!$Z$2:$Z$692,'Infos Relatório'!BE$1,'Faturamento SP3'!$T$2:$T$692,"Sim")</f>
        <v>0</v>
      </c>
      <c r="BI186" s="27" t="e">
        <f t="shared" si="70"/>
        <v>#DIV/0!</v>
      </c>
      <c r="BJ186" s="24">
        <f>SUMIFS('Faturamento SP3'!$H$2:$H$692,'Faturamento SP3'!$D$2:$D$692,'Infos Relatório'!$B$164,'Faturamento SP3'!$E$2:$E$692,'Infos Relatório'!$B186,'Faturamento SP3'!$Z$2:$Z$692,'Infos Relatório'!BE$1)</f>
        <v>0</v>
      </c>
      <c r="BK186" s="23">
        <f>COUNTIFS('Faturamento SP3'!$D$2:$D$692,'Infos Relatório'!$B$164,'Faturamento SP3'!$E$2:$E$692,'Infos Relatório'!$B186,'Faturamento SP3'!$Z$2:$Z$692,'Infos Relatório'!BK$1)</f>
        <v>0</v>
      </c>
      <c r="BL186" s="13">
        <f>SUMIFS('Faturamento SP3'!$G$2:$G$692,'Faturamento SP3'!$D$2:$D$692,'Infos Relatório'!$B$164,'Faturamento SP3'!$E$2:$E$692,'Infos Relatório'!$B186,'Faturamento SP3'!$Z$2:$Z$692,'Infos Relatório'!BK$1)</f>
        <v>0</v>
      </c>
      <c r="BM186" s="13">
        <f>SUMIFS('Faturamento SP3'!$J$2:$J$692,'Faturamento SP3'!$D$2:$D$692,'Infos Relatório'!$B$164,'Faturamento SP3'!$E$2:$E$692,'Infos Relatório'!$B186,'Faturamento SP3'!$Z$2:$Z$692,'Infos Relatório'!BK$1)</f>
        <v>0</v>
      </c>
      <c r="BN186" s="14">
        <f>SUMIFS('Faturamento SP3'!$O$2:$O$692,'Faturamento SP3'!$D$2:$D$692,'Infos Relatório'!$B$164,'Faturamento SP3'!$E$2:$E$692,'Infos Relatório'!$B186,'Faturamento SP3'!$Z$2:$Z$692,'Infos Relatório'!BK$1,'Faturamento SP3'!$T$2:$T$692,"Sim")+SUMIFS('Faturamento SP3'!$P$2:$P$692,'Faturamento SP3'!$D$2:$D$692,'Infos Relatório'!$B$164,'Faturamento SP3'!$E$2:$E$692,'Infos Relatório'!$B186,'Faturamento SP3'!$Z$2:$Z$692,'Infos Relatório'!BK$1,'Faturamento SP3'!$T$2:$T$692,"Sim")</f>
        <v>0</v>
      </c>
      <c r="BO186" s="27" t="e">
        <f t="shared" si="71"/>
        <v>#DIV/0!</v>
      </c>
      <c r="BP186" s="24">
        <f>SUMIFS('Faturamento SP3'!$H$2:$H$692,'Faturamento SP3'!$D$2:$D$692,'Infos Relatório'!$B$164,'Faturamento SP3'!$E$2:$E$692,'Infos Relatório'!$B186,'Faturamento SP3'!$Z$2:$Z$692,'Infos Relatório'!BK$1)</f>
        <v>0</v>
      </c>
      <c r="BQ186" s="23">
        <f>COUNTIFS('Faturamento SP3'!$D$2:$D$692,'Infos Relatório'!$B$164,'Faturamento SP3'!$E$2:$E$692,'Infos Relatório'!$B186,'Faturamento SP3'!$Z$2:$Z$692,'Infos Relatório'!BQ$1)</f>
        <v>0</v>
      </c>
      <c r="BR186" s="13">
        <f>SUMIFS('Faturamento SP3'!$G$2:$G$692,'Faturamento SP3'!$D$2:$D$692,'Infos Relatório'!$B$164,'Faturamento SP3'!$E$2:$E$692,'Infos Relatório'!$B186,'Faturamento SP3'!$Z$2:$Z$692,'Infos Relatório'!BQ$1)</f>
        <v>0</v>
      </c>
      <c r="BS186" s="13">
        <f>SUMIFS('Faturamento SP3'!$J$2:$J$692,'Faturamento SP3'!$D$2:$D$692,'Infos Relatório'!$B$164,'Faturamento SP3'!$E$2:$E$692,'Infos Relatório'!$B186,'Faturamento SP3'!$Z$2:$Z$692,'Infos Relatório'!BQ$1)</f>
        <v>0</v>
      </c>
      <c r="BT186" s="14">
        <f>SUMIFS('Faturamento SP3'!$O$2:$O$692,'Faturamento SP3'!$D$2:$D$692,'Infos Relatório'!$B$164,'Faturamento SP3'!$E$2:$E$692,'Infos Relatório'!$B186,'Faturamento SP3'!$Z$2:$Z$692,'Infos Relatório'!BQ$1,'Faturamento SP3'!$T$2:$T$692,"Sim")+SUMIFS('Faturamento SP3'!$P$2:$P$692,'Faturamento SP3'!$D$2:$D$692,'Infos Relatório'!$B$164,'Faturamento SP3'!$E$2:$E$692,'Infos Relatório'!$B186,'Faturamento SP3'!$Z$2:$Z$692,'Infos Relatório'!BQ$1,'Faturamento SP3'!$T$2:$T$692,"Sim")</f>
        <v>0</v>
      </c>
      <c r="BU186" s="27" t="e">
        <f t="shared" si="72"/>
        <v>#DIV/0!</v>
      </c>
      <c r="BV186" s="24">
        <f>SUMIFS('Faturamento SP3'!$H$2:$H$692,'Faturamento SP3'!$D$2:$D$692,'Infos Relatório'!$B$164,'Faturamento SP3'!$E$2:$E$692,'Infos Relatório'!$B186,'Faturamento SP3'!$Z$2:$Z$692,'Infos Relatório'!BQ$1)</f>
        <v>0</v>
      </c>
    </row>
    <row r="187" spans="2:74">
      <c r="B187" s="17" t="s">
        <v>29</v>
      </c>
      <c r="C187" s="23">
        <f>COUNTIFS('Faturamento SP3'!$D$2:$D$692,'Infos Relatório'!$B$164,'Faturamento SP3'!$E$2:$E$692,'Infos Relatório'!$B187,'Faturamento SP3'!$Z$2:$Z$692,'Infos Relatório'!C$1)</f>
        <v>0</v>
      </c>
      <c r="D187" s="13">
        <f>SUMIFS('Faturamento SP3'!$G$2:$G$692,'Faturamento SP3'!$D$2:$D$692,'Infos Relatório'!$B$164,'Faturamento SP3'!$E$2:$E$692,'Infos Relatório'!$B187,'Faturamento SP3'!$Z$2:$Z$692,'Infos Relatório'!C$1)</f>
        <v>0</v>
      </c>
      <c r="E187" s="13">
        <f>SUMIFS('Faturamento SP3'!$J$2:$J$692,'Faturamento SP3'!$D$2:$D$692,'Infos Relatório'!$B$164,'Faturamento SP3'!$E$2:$E$692,'Infos Relatório'!$B187,'Faturamento SP3'!$Z$2:$Z$692,'Infos Relatório'!C$1)</f>
        <v>0</v>
      </c>
      <c r="F187" s="14">
        <f>SUMIFS('Faturamento SP3'!$O$2:$O$692,'Faturamento SP3'!$D$2:$D$692,'Infos Relatório'!$B$164,'Faturamento SP3'!$E$2:$E$692,'Infos Relatório'!$B187,'Faturamento SP3'!$Z$2:$Z$692,'Infos Relatório'!C$1,'Faturamento SP3'!$T$2:$T$692,"Sim")+SUMIFS('Faturamento SP3'!$P$2:$P$692,'Faturamento SP3'!$D$2:$D$692,'Infos Relatório'!$B$164,'Faturamento SP3'!$E$2:$E$692,'Infos Relatório'!$B187,'Faturamento SP3'!$Z$2:$Z$692,'Infos Relatório'!C$1,'Faturamento SP3'!$T$2:$T$692,"Sim")</f>
        <v>0</v>
      </c>
      <c r="G187" s="27" t="e">
        <f t="shared" si="61"/>
        <v>#DIV/0!</v>
      </c>
      <c r="H187" s="24">
        <f>SUMIFS('Faturamento SP3'!$H$2:$H$692,'Faturamento SP3'!$D$2:$D$692,'Infos Relatório'!$B$164,'Faturamento SP3'!$E$2:$E$692,'Infos Relatório'!$B187,'Faturamento SP3'!$Z$2:$Z$692,'Infos Relatório'!C$1)</f>
        <v>0</v>
      </c>
      <c r="I187" s="23">
        <f>COUNTIFS('Faturamento SP3'!$D$2:$D$692,'Infos Relatório'!$B$164,'Faturamento SP3'!$E$2:$E$692,'Infos Relatório'!$B187,'Faturamento SP3'!$Z$2:$Z$692,'Infos Relatório'!I$1)</f>
        <v>0</v>
      </c>
      <c r="J187" s="13">
        <f>SUMIFS('Faturamento SP3'!$G$2:$G$692,'Faturamento SP3'!$D$2:$D$692,'Infos Relatório'!$B$164,'Faturamento SP3'!$E$2:$E$692,'Infos Relatório'!$B187,'Faturamento SP3'!$Z$2:$Z$692,'Infos Relatório'!I$1)</f>
        <v>0</v>
      </c>
      <c r="K187" s="13">
        <f>SUMIFS('Faturamento SP3'!$J$2:$J$692,'Faturamento SP3'!$D$2:$D$692,'Infos Relatório'!$B$164,'Faturamento SP3'!$E$2:$E$692,'Infos Relatório'!$B187,'Faturamento SP3'!$Z$2:$Z$692,'Infos Relatório'!I$1)</f>
        <v>0</v>
      </c>
      <c r="L187" s="14">
        <f>SUMIFS('Faturamento SP3'!$O$2:$O$692,'Faturamento SP3'!$D$2:$D$692,'Infos Relatório'!$B$164,'Faturamento SP3'!$E$2:$E$692,'Infos Relatório'!$B187,'Faturamento SP3'!$Z$2:$Z$692,'Infos Relatório'!I$1,'Faturamento SP3'!$T$2:$T$692,"Sim")+SUMIFS('Faturamento SP3'!$P$2:$P$692,'Faturamento SP3'!$D$2:$D$692,'Infos Relatório'!$B$164,'Faturamento SP3'!$E$2:$E$692,'Infos Relatório'!$B187,'Faturamento SP3'!$Z$2:$Z$692,'Infos Relatório'!I$1,'Faturamento SP3'!$T$2:$T$692,"Sim")</f>
        <v>0</v>
      </c>
      <c r="M187" s="27" t="e">
        <f t="shared" si="62"/>
        <v>#DIV/0!</v>
      </c>
      <c r="N187" s="24">
        <f>SUMIFS('Faturamento SP3'!$H$2:$H$692,'Faturamento SP3'!$D$2:$D$692,'Infos Relatório'!$B$164,'Faturamento SP3'!$E$2:$E$692,'Infos Relatório'!$B187,'Faturamento SP3'!$Z$2:$Z$692,'Infos Relatório'!I$1)</f>
        <v>0</v>
      </c>
      <c r="O187" s="23">
        <f>COUNTIFS('Faturamento SP3'!$D$2:$D$692,'Infos Relatório'!$B$164,'Faturamento SP3'!$E$2:$E$692,'Infos Relatório'!$B187,'Faturamento SP3'!$Z$2:$Z$692,'Infos Relatório'!O$1)</f>
        <v>0</v>
      </c>
      <c r="P187" s="13">
        <f>SUMIFS('Faturamento SP3'!$G$2:$G$692,'Faturamento SP3'!$D$2:$D$692,'Infos Relatório'!$B$164,'Faturamento SP3'!$E$2:$E$692,'Infos Relatório'!$B187,'Faturamento SP3'!$Z$2:$Z$692,'Infos Relatório'!O$1)</f>
        <v>0</v>
      </c>
      <c r="Q187" s="13">
        <f>SUMIFS('Faturamento SP3'!$J$2:$J$692,'Faturamento SP3'!$D$2:$D$692,'Infos Relatório'!$B$164,'Faturamento SP3'!$E$2:$E$692,'Infos Relatório'!$B187,'Faturamento SP3'!$Z$2:$Z$692,'Infos Relatório'!O$1)</f>
        <v>0</v>
      </c>
      <c r="R187" s="14">
        <f>SUMIFS('Faturamento SP3'!$O$2:$O$692,'Faturamento SP3'!$D$2:$D$692,'Infos Relatório'!$B$164,'Faturamento SP3'!$E$2:$E$692,'Infos Relatório'!$B187,'Faturamento SP3'!$Z$2:$Z$692,'Infos Relatório'!O$1,'Faturamento SP3'!$T$2:$T$692,"Sim")+SUMIFS('Faturamento SP3'!$P$2:$P$692,'Faturamento SP3'!$D$2:$D$692,'Infos Relatório'!$B$164,'Faturamento SP3'!$E$2:$E$692,'Infos Relatório'!$B187,'Faturamento SP3'!$Z$2:$Z$692,'Infos Relatório'!O$1,'Faturamento SP3'!$T$2:$T$692,"Sim")</f>
        <v>0</v>
      </c>
      <c r="S187" s="27" t="e">
        <f t="shared" si="63"/>
        <v>#DIV/0!</v>
      </c>
      <c r="T187" s="24">
        <f>SUMIFS('Faturamento SP3'!$H$2:$H$692,'Faturamento SP3'!$D$2:$D$692,'Infos Relatório'!$B$164,'Faturamento SP3'!$E$2:$E$692,'Infos Relatório'!$B187,'Faturamento SP3'!$Z$2:$Z$692,'Infos Relatório'!O$1)</f>
        <v>0</v>
      </c>
      <c r="U187" s="23">
        <f>COUNTIFS('Faturamento SP3'!$D$2:$D$692,'Infos Relatório'!$B$164,'Faturamento SP3'!$E$2:$E$692,'Infos Relatório'!$B187,'Faturamento SP3'!$Z$2:$Z$692,'Infos Relatório'!U$1)</f>
        <v>0</v>
      </c>
      <c r="V187" s="13">
        <f>SUMIFS('Faturamento SP3'!$G$2:$G$692,'Faturamento SP3'!$D$2:$D$692,'Infos Relatório'!$B$164,'Faturamento SP3'!$E$2:$E$692,'Infos Relatório'!$B187,'Faturamento SP3'!$Z$2:$Z$692,'Infos Relatório'!U$1)</f>
        <v>0</v>
      </c>
      <c r="W187" s="13">
        <f>SUMIFS('Faturamento SP3'!$J$2:$J$692,'Faturamento SP3'!$D$2:$D$692,'Infos Relatório'!$B$164,'Faturamento SP3'!$E$2:$E$692,'Infos Relatório'!$B187,'Faturamento SP3'!$Z$2:$Z$692,'Infos Relatório'!U$1)</f>
        <v>0</v>
      </c>
      <c r="X187" s="14">
        <f>SUMIFS('Faturamento SP3'!$O$2:$O$692,'Faturamento SP3'!$D$2:$D$692,'Infos Relatório'!$B$164,'Faturamento SP3'!$E$2:$E$692,'Infos Relatório'!$B187,'Faturamento SP3'!$Z$2:$Z$692,'Infos Relatório'!U$1,'Faturamento SP3'!$T$2:$T$692,"Sim")+SUMIFS('Faturamento SP3'!$P$2:$P$692,'Faturamento SP3'!$D$2:$D$692,'Infos Relatório'!$B$164,'Faturamento SP3'!$E$2:$E$692,'Infos Relatório'!$B187,'Faturamento SP3'!$Z$2:$Z$692,'Infos Relatório'!U$1,'Faturamento SP3'!$T$2:$T$692,"Sim")</f>
        <v>0</v>
      </c>
      <c r="Y187" s="27" t="e">
        <f t="shared" si="64"/>
        <v>#DIV/0!</v>
      </c>
      <c r="Z187" s="24">
        <f>SUMIFS('Faturamento SP3'!$H$2:$H$692,'Faturamento SP3'!$D$2:$D$692,'Infos Relatório'!$B$164,'Faturamento SP3'!$E$2:$E$692,'Infos Relatório'!$B187,'Faturamento SP3'!$Z$2:$Z$692,'Infos Relatório'!U$1)</f>
        <v>0</v>
      </c>
      <c r="AA187" s="23">
        <f>COUNTIFS('Faturamento SP3'!$D$2:$D$692,'Infos Relatório'!$B$164,'Faturamento SP3'!$E$2:$E$692,'Infos Relatório'!$B187,'Faturamento SP3'!$Z$2:$Z$692,'Infos Relatório'!AA$1)</f>
        <v>0</v>
      </c>
      <c r="AB187" s="13">
        <f>SUMIFS('Faturamento SP3'!$G$2:$G$692,'Faturamento SP3'!$D$2:$D$692,'Infos Relatório'!$B$164,'Faturamento SP3'!$E$2:$E$692,'Infos Relatório'!$B187,'Faturamento SP3'!$Z$2:$Z$692,'Infos Relatório'!AA$1)</f>
        <v>0</v>
      </c>
      <c r="AC187" s="13">
        <f>SUMIFS('Faturamento SP3'!$J$2:$J$692,'Faturamento SP3'!$D$2:$D$692,'Infos Relatório'!$B$164,'Faturamento SP3'!$E$2:$E$692,'Infos Relatório'!$B187,'Faturamento SP3'!$Z$2:$Z$692,'Infos Relatório'!AA$1)</f>
        <v>0</v>
      </c>
      <c r="AD187" s="14">
        <f>SUMIFS('Faturamento SP3'!$O$2:$O$692,'Faturamento SP3'!$D$2:$D$692,'Infos Relatório'!$B$164,'Faturamento SP3'!$E$2:$E$692,'Infos Relatório'!$B187,'Faturamento SP3'!$Z$2:$Z$692,'Infos Relatório'!AA$1,'Faturamento SP3'!$T$2:$T$692,"Sim")+SUMIFS('Faturamento SP3'!$P$2:$P$692,'Faturamento SP3'!$D$2:$D$692,'Infos Relatório'!$B$164,'Faturamento SP3'!$E$2:$E$692,'Infos Relatório'!$B187,'Faturamento SP3'!$Z$2:$Z$692,'Infos Relatório'!AA$1,'Faturamento SP3'!$T$2:$T$692,"Sim")</f>
        <v>0</v>
      </c>
      <c r="AE187" s="27" t="e">
        <f t="shared" si="65"/>
        <v>#DIV/0!</v>
      </c>
      <c r="AF187" s="24">
        <f>SUMIFS('Faturamento SP3'!$H$2:$H$692,'Faturamento SP3'!$D$2:$D$692,'Infos Relatório'!$B$164,'Faturamento SP3'!$E$2:$E$692,'Infos Relatório'!$B187,'Faturamento SP3'!$Z$2:$Z$692,'Infos Relatório'!AA$1)</f>
        <v>0</v>
      </c>
      <c r="AG187" s="23">
        <f>COUNTIFS('Faturamento SP3'!$D$2:$D$692,'Infos Relatório'!$B$164,'Faturamento SP3'!$E$2:$E$692,'Infos Relatório'!$B187,'Faturamento SP3'!$Z$2:$Z$692,'Infos Relatório'!AG$1)</f>
        <v>0</v>
      </c>
      <c r="AH187" s="13">
        <f>SUMIFS('Faturamento SP3'!$G$2:$G$692,'Faturamento SP3'!$D$2:$D$692,'Infos Relatório'!$B$164,'Faturamento SP3'!$E$2:$E$692,'Infos Relatório'!$B187,'Faturamento SP3'!$Z$2:$Z$692,'Infos Relatório'!AG$1)</f>
        <v>0</v>
      </c>
      <c r="AI187" s="13">
        <f>SUMIFS('Faturamento SP3'!$J$2:$J$692,'Faturamento SP3'!$D$2:$D$692,'Infos Relatório'!$B$164,'Faturamento SP3'!$E$2:$E$692,'Infos Relatório'!$B187,'Faturamento SP3'!$Z$2:$Z$692,'Infos Relatório'!AG$1)</f>
        <v>0</v>
      </c>
      <c r="AJ187" s="14">
        <f>SUMIFS('Faturamento SP3'!$O$2:$O$692,'Faturamento SP3'!$D$2:$D$692,'Infos Relatório'!$B$164,'Faturamento SP3'!$E$2:$E$692,'Infos Relatório'!$B187,'Faturamento SP3'!$Z$2:$Z$692,'Infos Relatório'!AG$1,'Faturamento SP3'!$T$2:$T$692,"Sim")+SUMIFS('Faturamento SP3'!$P$2:$P$692,'Faturamento SP3'!$D$2:$D$692,'Infos Relatório'!$B$164,'Faturamento SP3'!$E$2:$E$692,'Infos Relatório'!$B187,'Faturamento SP3'!$Z$2:$Z$692,'Infos Relatório'!AG$1,'Faturamento SP3'!$T$2:$T$692,"Sim")</f>
        <v>0</v>
      </c>
      <c r="AK187" s="27" t="e">
        <f t="shared" si="66"/>
        <v>#DIV/0!</v>
      </c>
      <c r="AL187" s="24">
        <f>SUMIFS('Faturamento SP3'!$H$2:$H$692,'Faturamento SP3'!$D$2:$D$692,'Infos Relatório'!$B$164,'Faturamento SP3'!$E$2:$E$692,'Infos Relatório'!$B187,'Faturamento SP3'!$Z$2:$Z$692,'Infos Relatório'!AG$1)</f>
        <v>0</v>
      </c>
      <c r="AM187" s="23">
        <f>COUNTIFS('Faturamento SP3'!$D$2:$D$692,'Infos Relatório'!$B$164,'Faturamento SP3'!$E$2:$E$692,'Infos Relatório'!$B187,'Faturamento SP3'!$Z$2:$Z$692,'Infos Relatório'!AM$1)</f>
        <v>0</v>
      </c>
      <c r="AN187" s="13">
        <f>SUMIFS('Faturamento SP3'!$G$2:$G$692,'Faturamento SP3'!$D$2:$D$692,'Infos Relatório'!$B$164,'Faturamento SP3'!$E$2:$E$692,'Infos Relatório'!$B187,'Faturamento SP3'!$Z$2:$Z$692,'Infos Relatório'!AM$1)</f>
        <v>0</v>
      </c>
      <c r="AO187" s="13">
        <f>SUMIFS('Faturamento SP3'!$J$2:$J$692,'Faturamento SP3'!$D$2:$D$692,'Infos Relatório'!$B$164,'Faturamento SP3'!$E$2:$E$692,'Infos Relatório'!$B187,'Faturamento SP3'!$Z$2:$Z$692,'Infos Relatório'!AM$1)</f>
        <v>0</v>
      </c>
      <c r="AP187" s="14">
        <f>SUMIFS('Faturamento SP3'!$O$2:$O$692,'Faturamento SP3'!$D$2:$D$692,'Infos Relatório'!$B$164,'Faturamento SP3'!$E$2:$E$692,'Infos Relatório'!$B187,'Faturamento SP3'!$Z$2:$Z$692,'Infos Relatório'!AM$1,'Faturamento SP3'!$T$2:$T$692,"Sim")+SUMIFS('Faturamento SP3'!$P$2:$P$692,'Faturamento SP3'!$D$2:$D$692,'Infos Relatório'!$B$164,'Faturamento SP3'!$E$2:$E$692,'Infos Relatório'!$B187,'Faturamento SP3'!$Z$2:$Z$692,'Infos Relatório'!AM$1,'Faturamento SP3'!$T$2:$T$692,"Sim")</f>
        <v>0</v>
      </c>
      <c r="AQ187" s="27" t="e">
        <f t="shared" si="67"/>
        <v>#DIV/0!</v>
      </c>
      <c r="AR187" s="24">
        <f>SUMIFS('Faturamento SP3'!$H$2:$H$692,'Faturamento SP3'!$D$2:$D$692,'Infos Relatório'!$B$164,'Faturamento SP3'!$E$2:$E$692,'Infos Relatório'!$B187,'Faturamento SP3'!$Z$2:$Z$692,'Infos Relatório'!AM$1)</f>
        <v>0</v>
      </c>
      <c r="AS187" s="23">
        <f>COUNTIFS('Faturamento SP3'!$D$2:$D$692,'Infos Relatório'!$B$164,'Faturamento SP3'!$E$2:$E$692,'Infos Relatório'!$B187,'Faturamento SP3'!$Z$2:$Z$692,'Infos Relatório'!AS$1)</f>
        <v>0</v>
      </c>
      <c r="AT187" s="13">
        <f>SUMIFS('Faturamento SP3'!$G$2:$G$692,'Faturamento SP3'!$D$2:$D$692,'Infos Relatório'!$B$164,'Faturamento SP3'!$E$2:$E$692,'Infos Relatório'!$B187,'Faturamento SP3'!$Z$2:$Z$692,'Infos Relatório'!AS$1)</f>
        <v>0</v>
      </c>
      <c r="AU187" s="13">
        <f>SUMIFS('Faturamento SP3'!$J$2:$J$692,'Faturamento SP3'!$D$2:$D$692,'Infos Relatório'!$B$164,'Faturamento SP3'!$E$2:$E$692,'Infos Relatório'!$B187,'Faturamento SP3'!$Z$2:$Z$692,'Infos Relatório'!AS$1)</f>
        <v>0</v>
      </c>
      <c r="AV187" s="14">
        <f>SUMIFS('Faturamento SP3'!$O$2:$O$692,'Faturamento SP3'!$D$2:$D$692,'Infos Relatório'!$B$164,'Faturamento SP3'!$E$2:$E$692,'Infos Relatório'!$B187,'Faturamento SP3'!$Z$2:$Z$692,'Infos Relatório'!AS$1,'Faturamento SP3'!$T$2:$T$692,"Sim")+SUMIFS('Faturamento SP3'!$P$2:$P$692,'Faturamento SP3'!$D$2:$D$692,'Infos Relatório'!$B$164,'Faturamento SP3'!$E$2:$E$692,'Infos Relatório'!$B187,'Faturamento SP3'!$Z$2:$Z$692,'Infos Relatório'!AS$1,'Faturamento SP3'!$T$2:$T$692,"Sim")</f>
        <v>0</v>
      </c>
      <c r="AW187" s="27" t="e">
        <f t="shared" si="68"/>
        <v>#DIV/0!</v>
      </c>
      <c r="AX187" s="24">
        <f>SUMIFS('Faturamento SP3'!$H$2:$H$692,'Faturamento SP3'!$D$2:$D$692,'Infos Relatório'!$B$164,'Faturamento SP3'!$E$2:$E$692,'Infos Relatório'!$B187,'Faturamento SP3'!$Z$2:$Z$692,'Infos Relatório'!AS$1)</f>
        <v>0</v>
      </c>
      <c r="AY187" s="23">
        <f>COUNTIFS('Faturamento SP3'!$D$2:$D$692,'Infos Relatório'!$B$164,'Faturamento SP3'!$E$2:$E$692,'Infos Relatório'!$B187,'Faturamento SP3'!$Z$2:$Z$692,'Infos Relatório'!AY$1)</f>
        <v>0</v>
      </c>
      <c r="AZ187" s="13">
        <f>SUMIFS('Faturamento SP3'!$G$2:$G$692,'Faturamento SP3'!$D$2:$D$692,'Infos Relatório'!$B$164,'Faturamento SP3'!$E$2:$E$692,'Infos Relatório'!$B187,'Faturamento SP3'!$Z$2:$Z$692,'Infos Relatório'!AY$1)</f>
        <v>0</v>
      </c>
      <c r="BA187" s="13">
        <f>SUMIFS('Faturamento SP3'!$J$2:$J$692,'Faturamento SP3'!$D$2:$D$692,'Infos Relatório'!$B$164,'Faturamento SP3'!$E$2:$E$692,'Infos Relatório'!$B187,'Faturamento SP3'!$Z$2:$Z$692,'Infos Relatório'!AY$1)</f>
        <v>0</v>
      </c>
      <c r="BB187" s="14">
        <f>SUMIFS('Faturamento SP3'!$O$2:$O$692,'Faturamento SP3'!$D$2:$D$692,'Infos Relatório'!$B$164,'Faturamento SP3'!$E$2:$E$692,'Infos Relatório'!$B187,'Faturamento SP3'!$Z$2:$Z$692,'Infos Relatório'!AY$1,'Faturamento SP3'!$T$2:$T$692,"Sim")+SUMIFS('Faturamento SP3'!$P$2:$P$692,'Faturamento SP3'!$D$2:$D$692,'Infos Relatório'!$B$164,'Faturamento SP3'!$E$2:$E$692,'Infos Relatório'!$B187,'Faturamento SP3'!$Z$2:$Z$692,'Infos Relatório'!AY$1,'Faturamento SP3'!$T$2:$T$692,"Sim")</f>
        <v>0</v>
      </c>
      <c r="BC187" s="27" t="e">
        <f t="shared" si="69"/>
        <v>#DIV/0!</v>
      </c>
      <c r="BD187" s="24">
        <f>SUMIFS('Faturamento SP3'!$H$2:$H$692,'Faturamento SP3'!$D$2:$D$692,'Infos Relatório'!$B$164,'Faturamento SP3'!$E$2:$E$692,'Infos Relatório'!$B187,'Faturamento SP3'!$Z$2:$Z$692,'Infos Relatório'!AY$1)</f>
        <v>0</v>
      </c>
      <c r="BE187" s="23">
        <f>COUNTIFS('Faturamento SP3'!$D$2:$D$692,'Infos Relatório'!$B$164,'Faturamento SP3'!$E$2:$E$692,'Infos Relatório'!$B187,'Faturamento SP3'!$Z$2:$Z$692,'Infos Relatório'!BE$1)</f>
        <v>0</v>
      </c>
      <c r="BF187" s="13">
        <f>SUMIFS('Faturamento SP3'!$G$2:$G$692,'Faturamento SP3'!$D$2:$D$692,'Infos Relatório'!$B$164,'Faturamento SP3'!$E$2:$E$692,'Infos Relatório'!$B187,'Faturamento SP3'!$Z$2:$Z$692,'Infos Relatório'!BE$1)</f>
        <v>0</v>
      </c>
      <c r="BG187" s="13">
        <f>SUMIFS('Faturamento SP3'!$J$2:$J$692,'Faturamento SP3'!$D$2:$D$692,'Infos Relatório'!$B$164,'Faturamento SP3'!$E$2:$E$692,'Infos Relatório'!$B187,'Faturamento SP3'!$Z$2:$Z$692,'Infos Relatório'!BE$1)</f>
        <v>0</v>
      </c>
      <c r="BH187" s="14">
        <f>SUMIFS('Faturamento SP3'!$O$2:$O$692,'Faturamento SP3'!$D$2:$D$692,'Infos Relatório'!$B$164,'Faturamento SP3'!$E$2:$E$692,'Infos Relatório'!$B187,'Faturamento SP3'!$Z$2:$Z$692,'Infos Relatório'!BE$1,'Faturamento SP3'!$T$2:$T$692,"Sim")+SUMIFS('Faturamento SP3'!$P$2:$P$692,'Faturamento SP3'!$D$2:$D$692,'Infos Relatório'!$B$164,'Faturamento SP3'!$E$2:$E$692,'Infos Relatório'!$B187,'Faturamento SP3'!$Z$2:$Z$692,'Infos Relatório'!BE$1,'Faturamento SP3'!$T$2:$T$692,"Sim")</f>
        <v>0</v>
      </c>
      <c r="BI187" s="27" t="e">
        <f t="shared" si="70"/>
        <v>#DIV/0!</v>
      </c>
      <c r="BJ187" s="24">
        <f>SUMIFS('Faturamento SP3'!$H$2:$H$692,'Faturamento SP3'!$D$2:$D$692,'Infos Relatório'!$B$164,'Faturamento SP3'!$E$2:$E$692,'Infos Relatório'!$B187,'Faturamento SP3'!$Z$2:$Z$692,'Infos Relatório'!BE$1)</f>
        <v>0</v>
      </c>
      <c r="BK187" s="23">
        <f>COUNTIFS('Faturamento SP3'!$D$2:$D$692,'Infos Relatório'!$B$164,'Faturamento SP3'!$E$2:$E$692,'Infos Relatório'!$B187,'Faturamento SP3'!$Z$2:$Z$692,'Infos Relatório'!BK$1)</f>
        <v>0</v>
      </c>
      <c r="BL187" s="13">
        <f>SUMIFS('Faturamento SP3'!$G$2:$G$692,'Faturamento SP3'!$D$2:$D$692,'Infos Relatório'!$B$164,'Faturamento SP3'!$E$2:$E$692,'Infos Relatório'!$B187,'Faturamento SP3'!$Z$2:$Z$692,'Infos Relatório'!BK$1)</f>
        <v>0</v>
      </c>
      <c r="BM187" s="13">
        <f>SUMIFS('Faturamento SP3'!$J$2:$J$692,'Faturamento SP3'!$D$2:$D$692,'Infos Relatório'!$B$164,'Faturamento SP3'!$E$2:$E$692,'Infos Relatório'!$B187,'Faturamento SP3'!$Z$2:$Z$692,'Infos Relatório'!BK$1)</f>
        <v>0</v>
      </c>
      <c r="BN187" s="14">
        <f>SUMIFS('Faturamento SP3'!$O$2:$O$692,'Faturamento SP3'!$D$2:$D$692,'Infos Relatório'!$B$164,'Faturamento SP3'!$E$2:$E$692,'Infos Relatório'!$B187,'Faturamento SP3'!$Z$2:$Z$692,'Infos Relatório'!BK$1,'Faturamento SP3'!$T$2:$T$692,"Sim")+SUMIFS('Faturamento SP3'!$P$2:$P$692,'Faturamento SP3'!$D$2:$D$692,'Infos Relatório'!$B$164,'Faturamento SP3'!$E$2:$E$692,'Infos Relatório'!$B187,'Faturamento SP3'!$Z$2:$Z$692,'Infos Relatório'!BK$1,'Faturamento SP3'!$T$2:$T$692,"Sim")</f>
        <v>0</v>
      </c>
      <c r="BO187" s="27" t="e">
        <f t="shared" si="71"/>
        <v>#DIV/0!</v>
      </c>
      <c r="BP187" s="24">
        <f>SUMIFS('Faturamento SP3'!$H$2:$H$692,'Faturamento SP3'!$D$2:$D$692,'Infos Relatório'!$B$164,'Faturamento SP3'!$E$2:$E$692,'Infos Relatório'!$B187,'Faturamento SP3'!$Z$2:$Z$692,'Infos Relatório'!BK$1)</f>
        <v>0</v>
      </c>
      <c r="BQ187" s="23">
        <f>COUNTIFS('Faturamento SP3'!$D$2:$D$692,'Infos Relatório'!$B$164,'Faturamento SP3'!$E$2:$E$692,'Infos Relatório'!$B187,'Faturamento SP3'!$Z$2:$Z$692,'Infos Relatório'!BQ$1)</f>
        <v>0</v>
      </c>
      <c r="BR187" s="13">
        <f>SUMIFS('Faturamento SP3'!$G$2:$G$692,'Faturamento SP3'!$D$2:$D$692,'Infos Relatório'!$B$164,'Faturamento SP3'!$E$2:$E$692,'Infos Relatório'!$B187,'Faturamento SP3'!$Z$2:$Z$692,'Infos Relatório'!BQ$1)</f>
        <v>0</v>
      </c>
      <c r="BS187" s="13">
        <f>SUMIFS('Faturamento SP3'!$J$2:$J$692,'Faturamento SP3'!$D$2:$D$692,'Infos Relatório'!$B$164,'Faturamento SP3'!$E$2:$E$692,'Infos Relatório'!$B187,'Faturamento SP3'!$Z$2:$Z$692,'Infos Relatório'!BQ$1)</f>
        <v>0</v>
      </c>
      <c r="BT187" s="14">
        <f>SUMIFS('Faturamento SP3'!$O$2:$O$692,'Faturamento SP3'!$D$2:$D$692,'Infos Relatório'!$B$164,'Faturamento SP3'!$E$2:$E$692,'Infos Relatório'!$B187,'Faturamento SP3'!$Z$2:$Z$692,'Infos Relatório'!BQ$1,'Faturamento SP3'!$T$2:$T$692,"Sim")+SUMIFS('Faturamento SP3'!$P$2:$P$692,'Faturamento SP3'!$D$2:$D$692,'Infos Relatório'!$B$164,'Faturamento SP3'!$E$2:$E$692,'Infos Relatório'!$B187,'Faturamento SP3'!$Z$2:$Z$692,'Infos Relatório'!BQ$1,'Faturamento SP3'!$T$2:$T$692,"Sim")</f>
        <v>0</v>
      </c>
      <c r="BU187" s="27" t="e">
        <f t="shared" si="72"/>
        <v>#DIV/0!</v>
      </c>
      <c r="BV187" s="24">
        <f>SUMIFS('Faturamento SP3'!$H$2:$H$692,'Faturamento SP3'!$D$2:$D$692,'Infos Relatório'!$B$164,'Faturamento SP3'!$E$2:$E$692,'Infos Relatório'!$B187,'Faturamento SP3'!$Z$2:$Z$692,'Infos Relatório'!BQ$1)</f>
        <v>0</v>
      </c>
    </row>
    <row r="188" spans="2:74">
      <c r="B188" s="17" t="s">
        <v>30</v>
      </c>
      <c r="C188" s="23">
        <f>COUNTIFS('Faturamento SP3'!$D$2:$D$692,'Infos Relatório'!$B$164,'Faturamento SP3'!$E$2:$E$692,'Infos Relatório'!$B188,'Faturamento SP3'!$Z$2:$Z$692,'Infos Relatório'!C$1)</f>
        <v>0</v>
      </c>
      <c r="D188" s="13">
        <f>SUMIFS('Faturamento SP3'!$G$2:$G$692,'Faturamento SP3'!$D$2:$D$692,'Infos Relatório'!$B$164,'Faturamento SP3'!$E$2:$E$692,'Infos Relatório'!$B188,'Faturamento SP3'!$Z$2:$Z$692,'Infos Relatório'!C$1)</f>
        <v>0</v>
      </c>
      <c r="E188" s="13">
        <f>SUMIFS('Faturamento SP3'!$J$2:$J$692,'Faturamento SP3'!$D$2:$D$692,'Infos Relatório'!$B$164,'Faturamento SP3'!$E$2:$E$692,'Infos Relatório'!$B188,'Faturamento SP3'!$Z$2:$Z$692,'Infos Relatório'!C$1)</f>
        <v>0</v>
      </c>
      <c r="F188" s="14">
        <f>SUMIFS('Faturamento SP3'!$O$2:$O$692,'Faturamento SP3'!$D$2:$D$692,'Infos Relatório'!$B$164,'Faturamento SP3'!$E$2:$E$692,'Infos Relatório'!$B188,'Faturamento SP3'!$Z$2:$Z$692,'Infos Relatório'!C$1,'Faturamento SP3'!$T$2:$T$692,"Sim")+SUMIFS('Faturamento SP3'!$P$2:$P$692,'Faturamento SP3'!$D$2:$D$692,'Infos Relatório'!$B$164,'Faturamento SP3'!$E$2:$E$692,'Infos Relatório'!$B188,'Faturamento SP3'!$Z$2:$Z$692,'Infos Relatório'!C$1,'Faturamento SP3'!$T$2:$T$692,"Sim")</f>
        <v>0</v>
      </c>
      <c r="G188" s="27" t="e">
        <f t="shared" si="61"/>
        <v>#DIV/0!</v>
      </c>
      <c r="H188" s="24">
        <f>SUMIFS('Faturamento SP3'!$H$2:$H$692,'Faturamento SP3'!$D$2:$D$692,'Infos Relatório'!$B$164,'Faturamento SP3'!$E$2:$E$692,'Infos Relatório'!$B188,'Faturamento SP3'!$Z$2:$Z$692,'Infos Relatório'!C$1)</f>
        <v>0</v>
      </c>
      <c r="I188" s="23">
        <f>COUNTIFS('Faturamento SP3'!$D$2:$D$692,'Infos Relatório'!$B$164,'Faturamento SP3'!$E$2:$E$692,'Infos Relatório'!$B188,'Faturamento SP3'!$Z$2:$Z$692,'Infos Relatório'!I$1)</f>
        <v>0</v>
      </c>
      <c r="J188" s="13">
        <f>SUMIFS('Faturamento SP3'!$G$2:$G$692,'Faturamento SP3'!$D$2:$D$692,'Infos Relatório'!$B$164,'Faturamento SP3'!$E$2:$E$692,'Infos Relatório'!$B188,'Faturamento SP3'!$Z$2:$Z$692,'Infos Relatório'!I$1)</f>
        <v>0</v>
      </c>
      <c r="K188" s="13">
        <f>SUMIFS('Faturamento SP3'!$J$2:$J$692,'Faturamento SP3'!$D$2:$D$692,'Infos Relatório'!$B$164,'Faturamento SP3'!$E$2:$E$692,'Infos Relatório'!$B188,'Faturamento SP3'!$Z$2:$Z$692,'Infos Relatório'!I$1)</f>
        <v>0</v>
      </c>
      <c r="L188" s="14">
        <f>SUMIFS('Faturamento SP3'!$O$2:$O$692,'Faturamento SP3'!$D$2:$D$692,'Infos Relatório'!$B$164,'Faturamento SP3'!$E$2:$E$692,'Infos Relatório'!$B188,'Faturamento SP3'!$Z$2:$Z$692,'Infos Relatório'!I$1,'Faturamento SP3'!$T$2:$T$692,"Sim")+SUMIFS('Faturamento SP3'!$P$2:$P$692,'Faturamento SP3'!$D$2:$D$692,'Infos Relatório'!$B$164,'Faturamento SP3'!$E$2:$E$692,'Infos Relatório'!$B188,'Faturamento SP3'!$Z$2:$Z$692,'Infos Relatório'!I$1,'Faturamento SP3'!$T$2:$T$692,"Sim")</f>
        <v>0</v>
      </c>
      <c r="M188" s="27" t="e">
        <f t="shared" si="62"/>
        <v>#DIV/0!</v>
      </c>
      <c r="N188" s="24">
        <f>SUMIFS('Faturamento SP3'!$H$2:$H$692,'Faturamento SP3'!$D$2:$D$692,'Infos Relatório'!$B$164,'Faturamento SP3'!$E$2:$E$692,'Infos Relatório'!$B188,'Faturamento SP3'!$Z$2:$Z$692,'Infos Relatório'!I$1)</f>
        <v>0</v>
      </c>
      <c r="O188" s="23">
        <f>COUNTIFS('Faturamento SP3'!$D$2:$D$692,'Infos Relatório'!$B$164,'Faturamento SP3'!$E$2:$E$692,'Infos Relatório'!$B188,'Faturamento SP3'!$Z$2:$Z$692,'Infos Relatório'!O$1)</f>
        <v>0</v>
      </c>
      <c r="P188" s="13">
        <f>SUMIFS('Faturamento SP3'!$G$2:$G$692,'Faturamento SP3'!$D$2:$D$692,'Infos Relatório'!$B$164,'Faturamento SP3'!$E$2:$E$692,'Infos Relatório'!$B188,'Faturamento SP3'!$Z$2:$Z$692,'Infos Relatório'!O$1)</f>
        <v>0</v>
      </c>
      <c r="Q188" s="13">
        <f>SUMIFS('Faturamento SP3'!$J$2:$J$692,'Faturamento SP3'!$D$2:$D$692,'Infos Relatório'!$B$164,'Faturamento SP3'!$E$2:$E$692,'Infos Relatório'!$B188,'Faturamento SP3'!$Z$2:$Z$692,'Infos Relatório'!O$1)</f>
        <v>0</v>
      </c>
      <c r="R188" s="14">
        <f>SUMIFS('Faturamento SP3'!$O$2:$O$692,'Faturamento SP3'!$D$2:$D$692,'Infos Relatório'!$B$164,'Faturamento SP3'!$E$2:$E$692,'Infos Relatório'!$B188,'Faturamento SP3'!$Z$2:$Z$692,'Infos Relatório'!O$1,'Faturamento SP3'!$T$2:$T$692,"Sim")+SUMIFS('Faturamento SP3'!$P$2:$P$692,'Faturamento SP3'!$D$2:$D$692,'Infos Relatório'!$B$164,'Faturamento SP3'!$E$2:$E$692,'Infos Relatório'!$B188,'Faturamento SP3'!$Z$2:$Z$692,'Infos Relatório'!O$1,'Faturamento SP3'!$T$2:$T$692,"Sim")</f>
        <v>0</v>
      </c>
      <c r="S188" s="27" t="e">
        <f t="shared" si="63"/>
        <v>#DIV/0!</v>
      </c>
      <c r="T188" s="24">
        <f>SUMIFS('Faturamento SP3'!$H$2:$H$692,'Faturamento SP3'!$D$2:$D$692,'Infos Relatório'!$B$164,'Faturamento SP3'!$E$2:$E$692,'Infos Relatório'!$B188,'Faturamento SP3'!$Z$2:$Z$692,'Infos Relatório'!O$1)</f>
        <v>0</v>
      </c>
      <c r="U188" s="23">
        <f>COUNTIFS('Faturamento SP3'!$D$2:$D$692,'Infos Relatório'!$B$164,'Faturamento SP3'!$E$2:$E$692,'Infos Relatório'!$B188,'Faturamento SP3'!$Z$2:$Z$692,'Infos Relatório'!U$1)</f>
        <v>0</v>
      </c>
      <c r="V188" s="13">
        <f>SUMIFS('Faturamento SP3'!$G$2:$G$692,'Faturamento SP3'!$D$2:$D$692,'Infos Relatório'!$B$164,'Faturamento SP3'!$E$2:$E$692,'Infos Relatório'!$B188,'Faturamento SP3'!$Z$2:$Z$692,'Infos Relatório'!U$1)</f>
        <v>0</v>
      </c>
      <c r="W188" s="13">
        <f>SUMIFS('Faturamento SP3'!$J$2:$J$692,'Faturamento SP3'!$D$2:$D$692,'Infos Relatório'!$B$164,'Faturamento SP3'!$E$2:$E$692,'Infos Relatório'!$B188,'Faturamento SP3'!$Z$2:$Z$692,'Infos Relatório'!U$1)</f>
        <v>0</v>
      </c>
      <c r="X188" s="14">
        <f>SUMIFS('Faturamento SP3'!$O$2:$O$692,'Faturamento SP3'!$D$2:$D$692,'Infos Relatório'!$B$164,'Faturamento SP3'!$E$2:$E$692,'Infos Relatório'!$B188,'Faturamento SP3'!$Z$2:$Z$692,'Infos Relatório'!U$1,'Faturamento SP3'!$T$2:$T$692,"Sim")+SUMIFS('Faturamento SP3'!$P$2:$P$692,'Faturamento SP3'!$D$2:$D$692,'Infos Relatório'!$B$164,'Faturamento SP3'!$E$2:$E$692,'Infos Relatório'!$B188,'Faturamento SP3'!$Z$2:$Z$692,'Infos Relatório'!U$1,'Faturamento SP3'!$T$2:$T$692,"Sim")</f>
        <v>0</v>
      </c>
      <c r="Y188" s="27" t="e">
        <f t="shared" si="64"/>
        <v>#DIV/0!</v>
      </c>
      <c r="Z188" s="24">
        <f>SUMIFS('Faturamento SP3'!$H$2:$H$692,'Faturamento SP3'!$D$2:$D$692,'Infos Relatório'!$B$164,'Faturamento SP3'!$E$2:$E$692,'Infos Relatório'!$B188,'Faturamento SP3'!$Z$2:$Z$692,'Infos Relatório'!U$1)</f>
        <v>0</v>
      </c>
      <c r="AA188" s="23">
        <f>COUNTIFS('Faturamento SP3'!$D$2:$D$692,'Infos Relatório'!$B$164,'Faturamento SP3'!$E$2:$E$692,'Infos Relatório'!$B188,'Faturamento SP3'!$Z$2:$Z$692,'Infos Relatório'!AA$1)</f>
        <v>0</v>
      </c>
      <c r="AB188" s="13">
        <f>SUMIFS('Faturamento SP3'!$G$2:$G$692,'Faturamento SP3'!$D$2:$D$692,'Infos Relatório'!$B$164,'Faturamento SP3'!$E$2:$E$692,'Infos Relatório'!$B188,'Faturamento SP3'!$Z$2:$Z$692,'Infos Relatório'!AA$1)</f>
        <v>0</v>
      </c>
      <c r="AC188" s="13">
        <f>SUMIFS('Faturamento SP3'!$J$2:$J$692,'Faturamento SP3'!$D$2:$D$692,'Infos Relatório'!$B$164,'Faturamento SP3'!$E$2:$E$692,'Infos Relatório'!$B188,'Faturamento SP3'!$Z$2:$Z$692,'Infos Relatório'!AA$1)</f>
        <v>0</v>
      </c>
      <c r="AD188" s="14">
        <f>SUMIFS('Faturamento SP3'!$O$2:$O$692,'Faturamento SP3'!$D$2:$D$692,'Infos Relatório'!$B$164,'Faturamento SP3'!$E$2:$E$692,'Infos Relatório'!$B188,'Faturamento SP3'!$Z$2:$Z$692,'Infos Relatório'!AA$1,'Faturamento SP3'!$T$2:$T$692,"Sim")+SUMIFS('Faturamento SP3'!$P$2:$P$692,'Faturamento SP3'!$D$2:$D$692,'Infos Relatório'!$B$164,'Faturamento SP3'!$E$2:$E$692,'Infos Relatório'!$B188,'Faturamento SP3'!$Z$2:$Z$692,'Infos Relatório'!AA$1,'Faturamento SP3'!$T$2:$T$692,"Sim")</f>
        <v>0</v>
      </c>
      <c r="AE188" s="27" t="e">
        <f t="shared" si="65"/>
        <v>#DIV/0!</v>
      </c>
      <c r="AF188" s="24">
        <f>SUMIFS('Faturamento SP3'!$H$2:$H$692,'Faturamento SP3'!$D$2:$D$692,'Infos Relatório'!$B$164,'Faturamento SP3'!$E$2:$E$692,'Infos Relatório'!$B188,'Faturamento SP3'!$Z$2:$Z$692,'Infos Relatório'!AA$1)</f>
        <v>0</v>
      </c>
      <c r="AG188" s="23">
        <f>COUNTIFS('Faturamento SP3'!$D$2:$D$692,'Infos Relatório'!$B$164,'Faturamento SP3'!$E$2:$E$692,'Infos Relatório'!$B188,'Faturamento SP3'!$Z$2:$Z$692,'Infos Relatório'!AG$1)</f>
        <v>0</v>
      </c>
      <c r="AH188" s="13">
        <f>SUMIFS('Faturamento SP3'!$G$2:$G$692,'Faturamento SP3'!$D$2:$D$692,'Infos Relatório'!$B$164,'Faturamento SP3'!$E$2:$E$692,'Infos Relatório'!$B188,'Faturamento SP3'!$Z$2:$Z$692,'Infos Relatório'!AG$1)</f>
        <v>0</v>
      </c>
      <c r="AI188" s="13">
        <f>SUMIFS('Faturamento SP3'!$J$2:$J$692,'Faturamento SP3'!$D$2:$D$692,'Infos Relatório'!$B$164,'Faturamento SP3'!$E$2:$E$692,'Infos Relatório'!$B188,'Faturamento SP3'!$Z$2:$Z$692,'Infos Relatório'!AG$1)</f>
        <v>0</v>
      </c>
      <c r="AJ188" s="14">
        <f>SUMIFS('Faturamento SP3'!$O$2:$O$692,'Faturamento SP3'!$D$2:$D$692,'Infos Relatório'!$B$164,'Faturamento SP3'!$E$2:$E$692,'Infos Relatório'!$B188,'Faturamento SP3'!$Z$2:$Z$692,'Infos Relatório'!AG$1,'Faturamento SP3'!$T$2:$T$692,"Sim")+SUMIFS('Faturamento SP3'!$P$2:$P$692,'Faturamento SP3'!$D$2:$D$692,'Infos Relatório'!$B$164,'Faturamento SP3'!$E$2:$E$692,'Infos Relatório'!$B188,'Faturamento SP3'!$Z$2:$Z$692,'Infos Relatório'!AG$1,'Faturamento SP3'!$T$2:$T$692,"Sim")</f>
        <v>0</v>
      </c>
      <c r="AK188" s="27" t="e">
        <f t="shared" si="66"/>
        <v>#DIV/0!</v>
      </c>
      <c r="AL188" s="24">
        <f>SUMIFS('Faturamento SP3'!$H$2:$H$692,'Faturamento SP3'!$D$2:$D$692,'Infos Relatório'!$B$164,'Faturamento SP3'!$E$2:$E$692,'Infos Relatório'!$B188,'Faturamento SP3'!$Z$2:$Z$692,'Infos Relatório'!AG$1)</f>
        <v>0</v>
      </c>
      <c r="AM188" s="23">
        <f>COUNTIFS('Faturamento SP3'!$D$2:$D$692,'Infos Relatório'!$B$164,'Faturamento SP3'!$E$2:$E$692,'Infos Relatório'!$B188,'Faturamento SP3'!$Z$2:$Z$692,'Infos Relatório'!AM$1)</f>
        <v>0</v>
      </c>
      <c r="AN188" s="13">
        <f>SUMIFS('Faturamento SP3'!$G$2:$G$692,'Faturamento SP3'!$D$2:$D$692,'Infos Relatório'!$B$164,'Faturamento SP3'!$E$2:$E$692,'Infos Relatório'!$B188,'Faturamento SP3'!$Z$2:$Z$692,'Infos Relatório'!AM$1)</f>
        <v>0</v>
      </c>
      <c r="AO188" s="13">
        <f>SUMIFS('Faturamento SP3'!$J$2:$J$692,'Faturamento SP3'!$D$2:$D$692,'Infos Relatório'!$B$164,'Faturamento SP3'!$E$2:$E$692,'Infos Relatório'!$B188,'Faturamento SP3'!$Z$2:$Z$692,'Infos Relatório'!AM$1)</f>
        <v>0</v>
      </c>
      <c r="AP188" s="14">
        <f>SUMIFS('Faturamento SP3'!$O$2:$O$692,'Faturamento SP3'!$D$2:$D$692,'Infos Relatório'!$B$164,'Faturamento SP3'!$E$2:$E$692,'Infos Relatório'!$B188,'Faturamento SP3'!$Z$2:$Z$692,'Infos Relatório'!AM$1,'Faturamento SP3'!$T$2:$T$692,"Sim")+SUMIFS('Faturamento SP3'!$P$2:$P$692,'Faturamento SP3'!$D$2:$D$692,'Infos Relatório'!$B$164,'Faturamento SP3'!$E$2:$E$692,'Infos Relatório'!$B188,'Faturamento SP3'!$Z$2:$Z$692,'Infos Relatório'!AM$1,'Faturamento SP3'!$T$2:$T$692,"Sim")</f>
        <v>0</v>
      </c>
      <c r="AQ188" s="27" t="e">
        <f t="shared" si="67"/>
        <v>#DIV/0!</v>
      </c>
      <c r="AR188" s="24">
        <f>SUMIFS('Faturamento SP3'!$H$2:$H$692,'Faturamento SP3'!$D$2:$D$692,'Infos Relatório'!$B$164,'Faturamento SP3'!$E$2:$E$692,'Infos Relatório'!$B188,'Faturamento SP3'!$Z$2:$Z$692,'Infos Relatório'!AM$1)</f>
        <v>0</v>
      </c>
      <c r="AS188" s="23">
        <f>COUNTIFS('Faturamento SP3'!$D$2:$D$692,'Infos Relatório'!$B$164,'Faturamento SP3'!$E$2:$E$692,'Infos Relatório'!$B188,'Faturamento SP3'!$Z$2:$Z$692,'Infos Relatório'!AS$1)</f>
        <v>0</v>
      </c>
      <c r="AT188" s="13">
        <f>SUMIFS('Faturamento SP3'!$G$2:$G$692,'Faturamento SP3'!$D$2:$D$692,'Infos Relatório'!$B$164,'Faturamento SP3'!$E$2:$E$692,'Infos Relatório'!$B188,'Faturamento SP3'!$Z$2:$Z$692,'Infos Relatório'!AS$1)</f>
        <v>0</v>
      </c>
      <c r="AU188" s="13">
        <f>SUMIFS('Faturamento SP3'!$J$2:$J$692,'Faturamento SP3'!$D$2:$D$692,'Infos Relatório'!$B$164,'Faturamento SP3'!$E$2:$E$692,'Infos Relatório'!$B188,'Faturamento SP3'!$Z$2:$Z$692,'Infos Relatório'!AS$1)</f>
        <v>0</v>
      </c>
      <c r="AV188" s="14">
        <f>SUMIFS('Faturamento SP3'!$O$2:$O$692,'Faturamento SP3'!$D$2:$D$692,'Infos Relatório'!$B$164,'Faturamento SP3'!$E$2:$E$692,'Infos Relatório'!$B188,'Faturamento SP3'!$Z$2:$Z$692,'Infos Relatório'!AS$1,'Faturamento SP3'!$T$2:$T$692,"Sim")+SUMIFS('Faturamento SP3'!$P$2:$P$692,'Faturamento SP3'!$D$2:$D$692,'Infos Relatório'!$B$164,'Faturamento SP3'!$E$2:$E$692,'Infos Relatório'!$B188,'Faturamento SP3'!$Z$2:$Z$692,'Infos Relatório'!AS$1,'Faturamento SP3'!$T$2:$T$692,"Sim")</f>
        <v>0</v>
      </c>
      <c r="AW188" s="27" t="e">
        <f t="shared" si="68"/>
        <v>#DIV/0!</v>
      </c>
      <c r="AX188" s="24">
        <f>SUMIFS('Faturamento SP3'!$H$2:$H$692,'Faturamento SP3'!$D$2:$D$692,'Infos Relatório'!$B$164,'Faturamento SP3'!$E$2:$E$692,'Infos Relatório'!$B188,'Faturamento SP3'!$Z$2:$Z$692,'Infos Relatório'!AS$1)</f>
        <v>0</v>
      </c>
      <c r="AY188" s="23">
        <f>COUNTIFS('Faturamento SP3'!$D$2:$D$692,'Infos Relatório'!$B$164,'Faturamento SP3'!$E$2:$E$692,'Infos Relatório'!$B188,'Faturamento SP3'!$Z$2:$Z$692,'Infos Relatório'!AY$1)</f>
        <v>0</v>
      </c>
      <c r="AZ188" s="13">
        <f>SUMIFS('Faturamento SP3'!$G$2:$G$692,'Faturamento SP3'!$D$2:$D$692,'Infos Relatório'!$B$164,'Faturamento SP3'!$E$2:$E$692,'Infos Relatório'!$B188,'Faturamento SP3'!$Z$2:$Z$692,'Infos Relatório'!AY$1)</f>
        <v>0</v>
      </c>
      <c r="BA188" s="13">
        <f>SUMIFS('Faturamento SP3'!$J$2:$J$692,'Faturamento SP3'!$D$2:$D$692,'Infos Relatório'!$B$164,'Faturamento SP3'!$E$2:$E$692,'Infos Relatório'!$B188,'Faturamento SP3'!$Z$2:$Z$692,'Infos Relatório'!AY$1)</f>
        <v>0</v>
      </c>
      <c r="BB188" s="14">
        <f>SUMIFS('Faturamento SP3'!$O$2:$O$692,'Faturamento SP3'!$D$2:$D$692,'Infos Relatório'!$B$164,'Faturamento SP3'!$E$2:$E$692,'Infos Relatório'!$B188,'Faturamento SP3'!$Z$2:$Z$692,'Infos Relatório'!AY$1,'Faturamento SP3'!$T$2:$T$692,"Sim")+SUMIFS('Faturamento SP3'!$P$2:$P$692,'Faturamento SP3'!$D$2:$D$692,'Infos Relatório'!$B$164,'Faturamento SP3'!$E$2:$E$692,'Infos Relatório'!$B188,'Faturamento SP3'!$Z$2:$Z$692,'Infos Relatório'!AY$1,'Faturamento SP3'!$T$2:$T$692,"Sim")</f>
        <v>0</v>
      </c>
      <c r="BC188" s="27" t="e">
        <f t="shared" si="69"/>
        <v>#DIV/0!</v>
      </c>
      <c r="BD188" s="24">
        <f>SUMIFS('Faturamento SP3'!$H$2:$H$692,'Faturamento SP3'!$D$2:$D$692,'Infos Relatório'!$B$164,'Faturamento SP3'!$E$2:$E$692,'Infos Relatório'!$B188,'Faturamento SP3'!$Z$2:$Z$692,'Infos Relatório'!AY$1)</f>
        <v>0</v>
      </c>
      <c r="BE188" s="23">
        <f>COUNTIFS('Faturamento SP3'!$D$2:$D$692,'Infos Relatório'!$B$164,'Faturamento SP3'!$E$2:$E$692,'Infos Relatório'!$B188,'Faturamento SP3'!$Z$2:$Z$692,'Infos Relatório'!BE$1)</f>
        <v>0</v>
      </c>
      <c r="BF188" s="13">
        <f>SUMIFS('Faturamento SP3'!$G$2:$G$692,'Faturamento SP3'!$D$2:$D$692,'Infos Relatório'!$B$164,'Faturamento SP3'!$E$2:$E$692,'Infos Relatório'!$B188,'Faturamento SP3'!$Z$2:$Z$692,'Infos Relatório'!BE$1)</f>
        <v>0</v>
      </c>
      <c r="BG188" s="13">
        <f>SUMIFS('Faturamento SP3'!$J$2:$J$692,'Faturamento SP3'!$D$2:$D$692,'Infos Relatório'!$B$164,'Faturamento SP3'!$E$2:$E$692,'Infos Relatório'!$B188,'Faturamento SP3'!$Z$2:$Z$692,'Infos Relatório'!BE$1)</f>
        <v>0</v>
      </c>
      <c r="BH188" s="14">
        <f>SUMIFS('Faturamento SP3'!$O$2:$O$692,'Faturamento SP3'!$D$2:$D$692,'Infos Relatório'!$B$164,'Faturamento SP3'!$E$2:$E$692,'Infos Relatório'!$B188,'Faturamento SP3'!$Z$2:$Z$692,'Infos Relatório'!BE$1,'Faturamento SP3'!$T$2:$T$692,"Sim")+SUMIFS('Faturamento SP3'!$P$2:$P$692,'Faturamento SP3'!$D$2:$D$692,'Infos Relatório'!$B$164,'Faturamento SP3'!$E$2:$E$692,'Infos Relatório'!$B188,'Faturamento SP3'!$Z$2:$Z$692,'Infos Relatório'!BE$1,'Faturamento SP3'!$T$2:$T$692,"Sim")</f>
        <v>0</v>
      </c>
      <c r="BI188" s="27" t="e">
        <f t="shared" si="70"/>
        <v>#DIV/0!</v>
      </c>
      <c r="BJ188" s="24">
        <f>SUMIFS('Faturamento SP3'!$H$2:$H$692,'Faturamento SP3'!$D$2:$D$692,'Infos Relatório'!$B$164,'Faturamento SP3'!$E$2:$E$692,'Infos Relatório'!$B188,'Faturamento SP3'!$Z$2:$Z$692,'Infos Relatório'!BE$1)</f>
        <v>0</v>
      </c>
      <c r="BK188" s="23">
        <f>COUNTIFS('Faturamento SP3'!$D$2:$D$692,'Infos Relatório'!$B$164,'Faturamento SP3'!$E$2:$E$692,'Infos Relatório'!$B188,'Faturamento SP3'!$Z$2:$Z$692,'Infos Relatório'!BK$1)</f>
        <v>0</v>
      </c>
      <c r="BL188" s="13">
        <f>SUMIFS('Faturamento SP3'!$G$2:$G$692,'Faturamento SP3'!$D$2:$D$692,'Infos Relatório'!$B$164,'Faturamento SP3'!$E$2:$E$692,'Infos Relatório'!$B188,'Faturamento SP3'!$Z$2:$Z$692,'Infos Relatório'!BK$1)</f>
        <v>0</v>
      </c>
      <c r="BM188" s="13">
        <f>SUMIFS('Faturamento SP3'!$J$2:$J$692,'Faturamento SP3'!$D$2:$D$692,'Infos Relatório'!$B$164,'Faturamento SP3'!$E$2:$E$692,'Infos Relatório'!$B188,'Faturamento SP3'!$Z$2:$Z$692,'Infos Relatório'!BK$1)</f>
        <v>0</v>
      </c>
      <c r="BN188" s="14">
        <f>SUMIFS('Faturamento SP3'!$O$2:$O$692,'Faturamento SP3'!$D$2:$D$692,'Infos Relatório'!$B$164,'Faturamento SP3'!$E$2:$E$692,'Infos Relatório'!$B188,'Faturamento SP3'!$Z$2:$Z$692,'Infos Relatório'!BK$1,'Faturamento SP3'!$T$2:$T$692,"Sim")+SUMIFS('Faturamento SP3'!$P$2:$P$692,'Faturamento SP3'!$D$2:$D$692,'Infos Relatório'!$B$164,'Faturamento SP3'!$E$2:$E$692,'Infos Relatório'!$B188,'Faturamento SP3'!$Z$2:$Z$692,'Infos Relatório'!BK$1,'Faturamento SP3'!$T$2:$T$692,"Sim")</f>
        <v>0</v>
      </c>
      <c r="BO188" s="27" t="e">
        <f t="shared" si="71"/>
        <v>#DIV/0!</v>
      </c>
      <c r="BP188" s="24">
        <f>SUMIFS('Faturamento SP3'!$H$2:$H$692,'Faturamento SP3'!$D$2:$D$692,'Infos Relatório'!$B$164,'Faturamento SP3'!$E$2:$E$692,'Infos Relatório'!$B188,'Faturamento SP3'!$Z$2:$Z$692,'Infos Relatório'!BK$1)</f>
        <v>0</v>
      </c>
      <c r="BQ188" s="23">
        <f>COUNTIFS('Faturamento SP3'!$D$2:$D$692,'Infos Relatório'!$B$164,'Faturamento SP3'!$E$2:$E$692,'Infos Relatório'!$B188,'Faturamento SP3'!$Z$2:$Z$692,'Infos Relatório'!BQ$1)</f>
        <v>0</v>
      </c>
      <c r="BR188" s="13">
        <f>SUMIFS('Faturamento SP3'!$G$2:$G$692,'Faturamento SP3'!$D$2:$D$692,'Infos Relatório'!$B$164,'Faturamento SP3'!$E$2:$E$692,'Infos Relatório'!$B188,'Faturamento SP3'!$Z$2:$Z$692,'Infos Relatório'!BQ$1)</f>
        <v>0</v>
      </c>
      <c r="BS188" s="13">
        <f>SUMIFS('Faturamento SP3'!$J$2:$J$692,'Faturamento SP3'!$D$2:$D$692,'Infos Relatório'!$B$164,'Faturamento SP3'!$E$2:$E$692,'Infos Relatório'!$B188,'Faturamento SP3'!$Z$2:$Z$692,'Infos Relatório'!BQ$1)</f>
        <v>0</v>
      </c>
      <c r="BT188" s="14">
        <f>SUMIFS('Faturamento SP3'!$O$2:$O$692,'Faturamento SP3'!$D$2:$D$692,'Infos Relatório'!$B$164,'Faturamento SP3'!$E$2:$E$692,'Infos Relatório'!$B188,'Faturamento SP3'!$Z$2:$Z$692,'Infos Relatório'!BQ$1,'Faturamento SP3'!$T$2:$T$692,"Sim")+SUMIFS('Faturamento SP3'!$P$2:$P$692,'Faturamento SP3'!$D$2:$D$692,'Infos Relatório'!$B$164,'Faturamento SP3'!$E$2:$E$692,'Infos Relatório'!$B188,'Faturamento SP3'!$Z$2:$Z$692,'Infos Relatório'!BQ$1,'Faturamento SP3'!$T$2:$T$692,"Sim")</f>
        <v>0</v>
      </c>
      <c r="BU188" s="27" t="e">
        <f t="shared" si="72"/>
        <v>#DIV/0!</v>
      </c>
      <c r="BV188" s="24">
        <f>SUMIFS('Faturamento SP3'!$H$2:$H$692,'Faturamento SP3'!$D$2:$D$692,'Infos Relatório'!$B$164,'Faturamento SP3'!$E$2:$E$692,'Infos Relatório'!$B188,'Faturamento SP3'!$Z$2:$Z$692,'Infos Relatório'!BQ$1)</f>
        <v>0</v>
      </c>
    </row>
    <row r="189" spans="2:74">
      <c r="B189" s="17" t="s">
        <v>31</v>
      </c>
      <c r="C189" s="23">
        <f>COUNTIFS('Faturamento SP3'!$D$2:$D$692,'Infos Relatório'!$B$164,'Faturamento SP3'!$E$2:$E$692,'Infos Relatório'!$B189,'Faturamento SP3'!$Z$2:$Z$692,'Infos Relatório'!C$1)</f>
        <v>0</v>
      </c>
      <c r="D189" s="13">
        <f>SUMIFS('Faturamento SP3'!$G$2:$G$692,'Faturamento SP3'!$D$2:$D$692,'Infos Relatório'!$B$164,'Faturamento SP3'!$E$2:$E$692,'Infos Relatório'!$B189,'Faturamento SP3'!$Z$2:$Z$692,'Infos Relatório'!C$1)</f>
        <v>0</v>
      </c>
      <c r="E189" s="13">
        <f>SUMIFS('Faturamento SP3'!$J$2:$J$692,'Faturamento SP3'!$D$2:$D$692,'Infos Relatório'!$B$164,'Faturamento SP3'!$E$2:$E$692,'Infos Relatório'!$B189,'Faturamento SP3'!$Z$2:$Z$692,'Infos Relatório'!C$1)</f>
        <v>0</v>
      </c>
      <c r="F189" s="14">
        <f>SUMIFS('Faturamento SP3'!$O$2:$O$692,'Faturamento SP3'!$D$2:$D$692,'Infos Relatório'!$B$164,'Faturamento SP3'!$E$2:$E$692,'Infos Relatório'!$B189,'Faturamento SP3'!$Z$2:$Z$692,'Infos Relatório'!C$1,'Faturamento SP3'!$T$2:$T$692,"Sim")+SUMIFS('Faturamento SP3'!$P$2:$P$692,'Faturamento SP3'!$D$2:$D$692,'Infos Relatório'!$B$164,'Faturamento SP3'!$E$2:$E$692,'Infos Relatório'!$B189,'Faturamento SP3'!$Z$2:$Z$692,'Infos Relatório'!C$1,'Faturamento SP3'!$T$2:$T$692,"Sim")</f>
        <v>0</v>
      </c>
      <c r="G189" s="27" t="e">
        <f t="shared" si="61"/>
        <v>#DIV/0!</v>
      </c>
      <c r="H189" s="24">
        <f>SUMIFS('Faturamento SP3'!$H$2:$H$692,'Faturamento SP3'!$D$2:$D$692,'Infos Relatório'!$B$164,'Faturamento SP3'!$E$2:$E$692,'Infos Relatório'!$B189,'Faturamento SP3'!$Z$2:$Z$692,'Infos Relatório'!C$1)</f>
        <v>0</v>
      </c>
      <c r="I189" s="23">
        <f>COUNTIFS('Faturamento SP3'!$D$2:$D$692,'Infos Relatório'!$B$164,'Faturamento SP3'!$E$2:$E$692,'Infos Relatório'!$B189,'Faturamento SP3'!$Z$2:$Z$692,'Infos Relatório'!I$1)</f>
        <v>0</v>
      </c>
      <c r="J189" s="13">
        <f>SUMIFS('Faturamento SP3'!$G$2:$G$692,'Faturamento SP3'!$D$2:$D$692,'Infos Relatório'!$B$164,'Faturamento SP3'!$E$2:$E$692,'Infos Relatório'!$B189,'Faturamento SP3'!$Z$2:$Z$692,'Infos Relatório'!I$1)</f>
        <v>0</v>
      </c>
      <c r="K189" s="13">
        <f>SUMIFS('Faturamento SP3'!$J$2:$J$692,'Faturamento SP3'!$D$2:$D$692,'Infos Relatório'!$B$164,'Faturamento SP3'!$E$2:$E$692,'Infos Relatório'!$B189,'Faturamento SP3'!$Z$2:$Z$692,'Infos Relatório'!I$1)</f>
        <v>0</v>
      </c>
      <c r="L189" s="14">
        <f>SUMIFS('Faturamento SP3'!$O$2:$O$692,'Faturamento SP3'!$D$2:$D$692,'Infos Relatório'!$B$164,'Faturamento SP3'!$E$2:$E$692,'Infos Relatório'!$B189,'Faturamento SP3'!$Z$2:$Z$692,'Infos Relatório'!I$1,'Faturamento SP3'!$T$2:$T$692,"Sim")+SUMIFS('Faturamento SP3'!$P$2:$P$692,'Faturamento SP3'!$D$2:$D$692,'Infos Relatório'!$B$164,'Faturamento SP3'!$E$2:$E$692,'Infos Relatório'!$B189,'Faturamento SP3'!$Z$2:$Z$692,'Infos Relatório'!I$1,'Faturamento SP3'!$T$2:$T$692,"Sim")</f>
        <v>0</v>
      </c>
      <c r="M189" s="27" t="e">
        <f t="shared" si="62"/>
        <v>#DIV/0!</v>
      </c>
      <c r="N189" s="24">
        <f>SUMIFS('Faturamento SP3'!$H$2:$H$692,'Faturamento SP3'!$D$2:$D$692,'Infos Relatório'!$B$164,'Faturamento SP3'!$E$2:$E$692,'Infos Relatório'!$B189,'Faturamento SP3'!$Z$2:$Z$692,'Infos Relatório'!I$1)</f>
        <v>0</v>
      </c>
      <c r="O189" s="23">
        <f>COUNTIFS('Faturamento SP3'!$D$2:$D$692,'Infos Relatório'!$B$164,'Faturamento SP3'!$E$2:$E$692,'Infos Relatório'!$B189,'Faturamento SP3'!$Z$2:$Z$692,'Infos Relatório'!O$1)</f>
        <v>0</v>
      </c>
      <c r="P189" s="13">
        <f>SUMIFS('Faturamento SP3'!$G$2:$G$692,'Faturamento SP3'!$D$2:$D$692,'Infos Relatório'!$B$164,'Faturamento SP3'!$E$2:$E$692,'Infos Relatório'!$B189,'Faturamento SP3'!$Z$2:$Z$692,'Infos Relatório'!O$1)</f>
        <v>0</v>
      </c>
      <c r="Q189" s="13">
        <f>SUMIFS('Faturamento SP3'!$J$2:$J$692,'Faturamento SP3'!$D$2:$D$692,'Infos Relatório'!$B$164,'Faturamento SP3'!$E$2:$E$692,'Infos Relatório'!$B189,'Faturamento SP3'!$Z$2:$Z$692,'Infos Relatório'!O$1)</f>
        <v>0</v>
      </c>
      <c r="R189" s="14">
        <f>SUMIFS('Faturamento SP3'!$O$2:$O$692,'Faturamento SP3'!$D$2:$D$692,'Infos Relatório'!$B$164,'Faturamento SP3'!$E$2:$E$692,'Infos Relatório'!$B189,'Faturamento SP3'!$Z$2:$Z$692,'Infos Relatório'!O$1,'Faturamento SP3'!$T$2:$T$692,"Sim")+SUMIFS('Faturamento SP3'!$P$2:$P$692,'Faturamento SP3'!$D$2:$D$692,'Infos Relatório'!$B$164,'Faturamento SP3'!$E$2:$E$692,'Infos Relatório'!$B189,'Faturamento SP3'!$Z$2:$Z$692,'Infos Relatório'!O$1,'Faturamento SP3'!$T$2:$T$692,"Sim")</f>
        <v>0</v>
      </c>
      <c r="S189" s="27" t="e">
        <f t="shared" si="63"/>
        <v>#DIV/0!</v>
      </c>
      <c r="T189" s="24">
        <f>SUMIFS('Faturamento SP3'!$H$2:$H$692,'Faturamento SP3'!$D$2:$D$692,'Infos Relatório'!$B$164,'Faturamento SP3'!$E$2:$E$692,'Infos Relatório'!$B189,'Faturamento SP3'!$Z$2:$Z$692,'Infos Relatório'!O$1)</f>
        <v>0</v>
      </c>
      <c r="U189" s="23">
        <f>COUNTIFS('Faturamento SP3'!$D$2:$D$692,'Infos Relatório'!$B$164,'Faturamento SP3'!$E$2:$E$692,'Infos Relatório'!$B189,'Faturamento SP3'!$Z$2:$Z$692,'Infos Relatório'!U$1)</f>
        <v>0</v>
      </c>
      <c r="V189" s="13">
        <f>SUMIFS('Faturamento SP3'!$G$2:$G$692,'Faturamento SP3'!$D$2:$D$692,'Infos Relatório'!$B$164,'Faturamento SP3'!$E$2:$E$692,'Infos Relatório'!$B189,'Faturamento SP3'!$Z$2:$Z$692,'Infos Relatório'!U$1)</f>
        <v>0</v>
      </c>
      <c r="W189" s="13">
        <f>SUMIFS('Faturamento SP3'!$J$2:$J$692,'Faturamento SP3'!$D$2:$D$692,'Infos Relatório'!$B$164,'Faturamento SP3'!$E$2:$E$692,'Infos Relatório'!$B189,'Faturamento SP3'!$Z$2:$Z$692,'Infos Relatório'!U$1)</f>
        <v>0</v>
      </c>
      <c r="X189" s="14">
        <f>SUMIFS('Faturamento SP3'!$O$2:$O$692,'Faturamento SP3'!$D$2:$D$692,'Infos Relatório'!$B$164,'Faturamento SP3'!$E$2:$E$692,'Infos Relatório'!$B189,'Faturamento SP3'!$Z$2:$Z$692,'Infos Relatório'!U$1,'Faturamento SP3'!$T$2:$T$692,"Sim")+SUMIFS('Faturamento SP3'!$P$2:$P$692,'Faturamento SP3'!$D$2:$D$692,'Infos Relatório'!$B$164,'Faturamento SP3'!$E$2:$E$692,'Infos Relatório'!$B189,'Faturamento SP3'!$Z$2:$Z$692,'Infos Relatório'!U$1,'Faturamento SP3'!$T$2:$T$692,"Sim")</f>
        <v>0</v>
      </c>
      <c r="Y189" s="27" t="e">
        <f t="shared" si="64"/>
        <v>#DIV/0!</v>
      </c>
      <c r="Z189" s="24">
        <f>SUMIFS('Faturamento SP3'!$H$2:$H$692,'Faturamento SP3'!$D$2:$D$692,'Infos Relatório'!$B$164,'Faturamento SP3'!$E$2:$E$692,'Infos Relatório'!$B189,'Faturamento SP3'!$Z$2:$Z$692,'Infos Relatório'!U$1)</f>
        <v>0</v>
      </c>
      <c r="AA189" s="23">
        <f>COUNTIFS('Faturamento SP3'!$D$2:$D$692,'Infos Relatório'!$B$164,'Faturamento SP3'!$E$2:$E$692,'Infos Relatório'!$B189,'Faturamento SP3'!$Z$2:$Z$692,'Infos Relatório'!AA$1)</f>
        <v>0</v>
      </c>
      <c r="AB189" s="13">
        <f>SUMIFS('Faturamento SP3'!$G$2:$G$692,'Faturamento SP3'!$D$2:$D$692,'Infos Relatório'!$B$164,'Faturamento SP3'!$E$2:$E$692,'Infos Relatório'!$B189,'Faturamento SP3'!$Z$2:$Z$692,'Infos Relatório'!AA$1)</f>
        <v>0</v>
      </c>
      <c r="AC189" s="13">
        <f>SUMIFS('Faturamento SP3'!$J$2:$J$692,'Faturamento SP3'!$D$2:$D$692,'Infos Relatório'!$B$164,'Faturamento SP3'!$E$2:$E$692,'Infos Relatório'!$B189,'Faturamento SP3'!$Z$2:$Z$692,'Infos Relatório'!AA$1)</f>
        <v>0</v>
      </c>
      <c r="AD189" s="14">
        <f>SUMIFS('Faturamento SP3'!$O$2:$O$692,'Faturamento SP3'!$D$2:$D$692,'Infos Relatório'!$B$164,'Faturamento SP3'!$E$2:$E$692,'Infos Relatório'!$B189,'Faturamento SP3'!$Z$2:$Z$692,'Infos Relatório'!AA$1,'Faturamento SP3'!$T$2:$T$692,"Sim")+SUMIFS('Faturamento SP3'!$P$2:$P$692,'Faturamento SP3'!$D$2:$D$692,'Infos Relatório'!$B$164,'Faturamento SP3'!$E$2:$E$692,'Infos Relatório'!$B189,'Faturamento SP3'!$Z$2:$Z$692,'Infos Relatório'!AA$1,'Faturamento SP3'!$T$2:$T$692,"Sim")</f>
        <v>0</v>
      </c>
      <c r="AE189" s="27" t="e">
        <f t="shared" si="65"/>
        <v>#DIV/0!</v>
      </c>
      <c r="AF189" s="24">
        <f>SUMIFS('Faturamento SP3'!$H$2:$H$692,'Faturamento SP3'!$D$2:$D$692,'Infos Relatório'!$B$164,'Faturamento SP3'!$E$2:$E$692,'Infos Relatório'!$B189,'Faturamento SP3'!$Z$2:$Z$692,'Infos Relatório'!AA$1)</f>
        <v>0</v>
      </c>
      <c r="AG189" s="23">
        <f>COUNTIFS('Faturamento SP3'!$D$2:$D$692,'Infos Relatório'!$B$164,'Faturamento SP3'!$E$2:$E$692,'Infos Relatório'!$B189,'Faturamento SP3'!$Z$2:$Z$692,'Infos Relatório'!AG$1)</f>
        <v>0</v>
      </c>
      <c r="AH189" s="13">
        <f>SUMIFS('Faturamento SP3'!$G$2:$G$692,'Faturamento SP3'!$D$2:$D$692,'Infos Relatório'!$B$164,'Faturamento SP3'!$E$2:$E$692,'Infos Relatório'!$B189,'Faturamento SP3'!$Z$2:$Z$692,'Infos Relatório'!AG$1)</f>
        <v>0</v>
      </c>
      <c r="AI189" s="13">
        <f>SUMIFS('Faturamento SP3'!$J$2:$J$692,'Faturamento SP3'!$D$2:$D$692,'Infos Relatório'!$B$164,'Faturamento SP3'!$E$2:$E$692,'Infos Relatório'!$B189,'Faturamento SP3'!$Z$2:$Z$692,'Infos Relatório'!AG$1)</f>
        <v>0</v>
      </c>
      <c r="AJ189" s="14">
        <f>SUMIFS('Faturamento SP3'!$O$2:$O$692,'Faturamento SP3'!$D$2:$D$692,'Infos Relatório'!$B$164,'Faturamento SP3'!$E$2:$E$692,'Infos Relatório'!$B189,'Faturamento SP3'!$Z$2:$Z$692,'Infos Relatório'!AG$1,'Faturamento SP3'!$T$2:$T$692,"Sim")+SUMIFS('Faturamento SP3'!$P$2:$P$692,'Faturamento SP3'!$D$2:$D$692,'Infos Relatório'!$B$164,'Faturamento SP3'!$E$2:$E$692,'Infos Relatório'!$B189,'Faturamento SP3'!$Z$2:$Z$692,'Infos Relatório'!AG$1,'Faturamento SP3'!$T$2:$T$692,"Sim")</f>
        <v>0</v>
      </c>
      <c r="AK189" s="27" t="e">
        <f t="shared" si="66"/>
        <v>#DIV/0!</v>
      </c>
      <c r="AL189" s="24">
        <f>SUMIFS('Faturamento SP3'!$H$2:$H$692,'Faturamento SP3'!$D$2:$D$692,'Infos Relatório'!$B$164,'Faturamento SP3'!$E$2:$E$692,'Infos Relatório'!$B189,'Faturamento SP3'!$Z$2:$Z$692,'Infos Relatório'!AG$1)</f>
        <v>0</v>
      </c>
      <c r="AM189" s="23">
        <f>COUNTIFS('Faturamento SP3'!$D$2:$D$692,'Infos Relatório'!$B$164,'Faturamento SP3'!$E$2:$E$692,'Infos Relatório'!$B189,'Faturamento SP3'!$Z$2:$Z$692,'Infos Relatório'!AM$1)</f>
        <v>0</v>
      </c>
      <c r="AN189" s="13">
        <f>SUMIFS('Faturamento SP3'!$G$2:$G$692,'Faturamento SP3'!$D$2:$D$692,'Infos Relatório'!$B$164,'Faturamento SP3'!$E$2:$E$692,'Infos Relatório'!$B189,'Faturamento SP3'!$Z$2:$Z$692,'Infos Relatório'!AM$1)</f>
        <v>0</v>
      </c>
      <c r="AO189" s="13">
        <f>SUMIFS('Faturamento SP3'!$J$2:$J$692,'Faturamento SP3'!$D$2:$D$692,'Infos Relatório'!$B$164,'Faturamento SP3'!$E$2:$E$692,'Infos Relatório'!$B189,'Faturamento SP3'!$Z$2:$Z$692,'Infos Relatório'!AM$1)</f>
        <v>0</v>
      </c>
      <c r="AP189" s="14">
        <f>SUMIFS('Faturamento SP3'!$O$2:$O$692,'Faturamento SP3'!$D$2:$D$692,'Infos Relatório'!$B$164,'Faturamento SP3'!$E$2:$E$692,'Infos Relatório'!$B189,'Faturamento SP3'!$Z$2:$Z$692,'Infos Relatório'!AM$1,'Faturamento SP3'!$T$2:$T$692,"Sim")+SUMIFS('Faturamento SP3'!$P$2:$P$692,'Faturamento SP3'!$D$2:$D$692,'Infos Relatório'!$B$164,'Faturamento SP3'!$E$2:$E$692,'Infos Relatório'!$B189,'Faturamento SP3'!$Z$2:$Z$692,'Infos Relatório'!AM$1,'Faturamento SP3'!$T$2:$T$692,"Sim")</f>
        <v>0</v>
      </c>
      <c r="AQ189" s="27" t="e">
        <f t="shared" si="67"/>
        <v>#DIV/0!</v>
      </c>
      <c r="AR189" s="24">
        <f>SUMIFS('Faturamento SP3'!$H$2:$H$692,'Faturamento SP3'!$D$2:$D$692,'Infos Relatório'!$B$164,'Faturamento SP3'!$E$2:$E$692,'Infos Relatório'!$B189,'Faturamento SP3'!$Z$2:$Z$692,'Infos Relatório'!AM$1)</f>
        <v>0</v>
      </c>
      <c r="AS189" s="23">
        <f>COUNTIFS('Faturamento SP3'!$D$2:$D$692,'Infos Relatório'!$B$164,'Faturamento SP3'!$E$2:$E$692,'Infos Relatório'!$B189,'Faturamento SP3'!$Z$2:$Z$692,'Infos Relatório'!AS$1)</f>
        <v>0</v>
      </c>
      <c r="AT189" s="13">
        <f>SUMIFS('Faturamento SP3'!$G$2:$G$692,'Faturamento SP3'!$D$2:$D$692,'Infos Relatório'!$B$164,'Faturamento SP3'!$E$2:$E$692,'Infos Relatório'!$B189,'Faturamento SP3'!$Z$2:$Z$692,'Infos Relatório'!AS$1)</f>
        <v>0</v>
      </c>
      <c r="AU189" s="13">
        <f>SUMIFS('Faturamento SP3'!$J$2:$J$692,'Faturamento SP3'!$D$2:$D$692,'Infos Relatório'!$B$164,'Faturamento SP3'!$E$2:$E$692,'Infos Relatório'!$B189,'Faturamento SP3'!$Z$2:$Z$692,'Infos Relatório'!AS$1)</f>
        <v>0</v>
      </c>
      <c r="AV189" s="14">
        <f>SUMIFS('Faturamento SP3'!$O$2:$O$692,'Faturamento SP3'!$D$2:$D$692,'Infos Relatório'!$B$164,'Faturamento SP3'!$E$2:$E$692,'Infos Relatório'!$B189,'Faturamento SP3'!$Z$2:$Z$692,'Infos Relatório'!AS$1,'Faturamento SP3'!$T$2:$T$692,"Sim")+SUMIFS('Faturamento SP3'!$P$2:$P$692,'Faturamento SP3'!$D$2:$D$692,'Infos Relatório'!$B$164,'Faturamento SP3'!$E$2:$E$692,'Infos Relatório'!$B189,'Faturamento SP3'!$Z$2:$Z$692,'Infos Relatório'!AS$1,'Faturamento SP3'!$T$2:$T$692,"Sim")</f>
        <v>0</v>
      </c>
      <c r="AW189" s="27" t="e">
        <f t="shared" si="68"/>
        <v>#DIV/0!</v>
      </c>
      <c r="AX189" s="24">
        <f>SUMIFS('Faturamento SP3'!$H$2:$H$692,'Faturamento SP3'!$D$2:$D$692,'Infos Relatório'!$B$164,'Faturamento SP3'!$E$2:$E$692,'Infos Relatório'!$B189,'Faturamento SP3'!$Z$2:$Z$692,'Infos Relatório'!AS$1)</f>
        <v>0</v>
      </c>
      <c r="AY189" s="23">
        <f>COUNTIFS('Faturamento SP3'!$D$2:$D$692,'Infos Relatório'!$B$164,'Faturamento SP3'!$E$2:$E$692,'Infos Relatório'!$B189,'Faturamento SP3'!$Z$2:$Z$692,'Infos Relatório'!AY$1)</f>
        <v>0</v>
      </c>
      <c r="AZ189" s="13">
        <f>SUMIFS('Faturamento SP3'!$G$2:$G$692,'Faturamento SP3'!$D$2:$D$692,'Infos Relatório'!$B$164,'Faturamento SP3'!$E$2:$E$692,'Infos Relatório'!$B189,'Faturamento SP3'!$Z$2:$Z$692,'Infos Relatório'!AY$1)</f>
        <v>0</v>
      </c>
      <c r="BA189" s="13">
        <f>SUMIFS('Faturamento SP3'!$J$2:$J$692,'Faturamento SP3'!$D$2:$D$692,'Infos Relatório'!$B$164,'Faturamento SP3'!$E$2:$E$692,'Infos Relatório'!$B189,'Faturamento SP3'!$Z$2:$Z$692,'Infos Relatório'!AY$1)</f>
        <v>0</v>
      </c>
      <c r="BB189" s="14">
        <f>SUMIFS('Faturamento SP3'!$O$2:$O$692,'Faturamento SP3'!$D$2:$D$692,'Infos Relatório'!$B$164,'Faturamento SP3'!$E$2:$E$692,'Infos Relatório'!$B189,'Faturamento SP3'!$Z$2:$Z$692,'Infos Relatório'!AY$1,'Faturamento SP3'!$T$2:$T$692,"Sim")+SUMIFS('Faturamento SP3'!$P$2:$P$692,'Faturamento SP3'!$D$2:$D$692,'Infos Relatório'!$B$164,'Faturamento SP3'!$E$2:$E$692,'Infos Relatório'!$B189,'Faturamento SP3'!$Z$2:$Z$692,'Infos Relatório'!AY$1,'Faturamento SP3'!$T$2:$T$692,"Sim")</f>
        <v>0</v>
      </c>
      <c r="BC189" s="27" t="e">
        <f t="shared" si="69"/>
        <v>#DIV/0!</v>
      </c>
      <c r="BD189" s="24">
        <f>SUMIFS('Faturamento SP3'!$H$2:$H$692,'Faturamento SP3'!$D$2:$D$692,'Infos Relatório'!$B$164,'Faturamento SP3'!$E$2:$E$692,'Infos Relatório'!$B189,'Faturamento SP3'!$Z$2:$Z$692,'Infos Relatório'!AY$1)</f>
        <v>0</v>
      </c>
      <c r="BE189" s="23">
        <f>COUNTIFS('Faturamento SP3'!$D$2:$D$692,'Infos Relatório'!$B$164,'Faturamento SP3'!$E$2:$E$692,'Infos Relatório'!$B189,'Faturamento SP3'!$Z$2:$Z$692,'Infos Relatório'!BE$1)</f>
        <v>0</v>
      </c>
      <c r="BF189" s="13">
        <f>SUMIFS('Faturamento SP3'!$G$2:$G$692,'Faturamento SP3'!$D$2:$D$692,'Infos Relatório'!$B$164,'Faturamento SP3'!$E$2:$E$692,'Infos Relatório'!$B189,'Faturamento SP3'!$Z$2:$Z$692,'Infos Relatório'!BE$1)</f>
        <v>0</v>
      </c>
      <c r="BG189" s="13">
        <f>SUMIFS('Faturamento SP3'!$J$2:$J$692,'Faturamento SP3'!$D$2:$D$692,'Infos Relatório'!$B$164,'Faturamento SP3'!$E$2:$E$692,'Infos Relatório'!$B189,'Faturamento SP3'!$Z$2:$Z$692,'Infos Relatório'!BE$1)</f>
        <v>0</v>
      </c>
      <c r="BH189" s="14">
        <f>SUMIFS('Faturamento SP3'!$O$2:$O$692,'Faturamento SP3'!$D$2:$D$692,'Infos Relatório'!$B$164,'Faturamento SP3'!$E$2:$E$692,'Infos Relatório'!$B189,'Faturamento SP3'!$Z$2:$Z$692,'Infos Relatório'!BE$1,'Faturamento SP3'!$T$2:$T$692,"Sim")+SUMIFS('Faturamento SP3'!$P$2:$P$692,'Faturamento SP3'!$D$2:$D$692,'Infos Relatório'!$B$164,'Faturamento SP3'!$E$2:$E$692,'Infos Relatório'!$B189,'Faturamento SP3'!$Z$2:$Z$692,'Infos Relatório'!BE$1,'Faturamento SP3'!$T$2:$T$692,"Sim")</f>
        <v>0</v>
      </c>
      <c r="BI189" s="27" t="e">
        <f t="shared" si="70"/>
        <v>#DIV/0!</v>
      </c>
      <c r="BJ189" s="24">
        <f>SUMIFS('Faturamento SP3'!$H$2:$H$692,'Faturamento SP3'!$D$2:$D$692,'Infos Relatório'!$B$164,'Faturamento SP3'!$E$2:$E$692,'Infos Relatório'!$B189,'Faturamento SP3'!$Z$2:$Z$692,'Infos Relatório'!BE$1)</f>
        <v>0</v>
      </c>
      <c r="BK189" s="23">
        <f>COUNTIFS('Faturamento SP3'!$D$2:$D$692,'Infos Relatório'!$B$164,'Faturamento SP3'!$E$2:$E$692,'Infos Relatório'!$B189,'Faturamento SP3'!$Z$2:$Z$692,'Infos Relatório'!BK$1)</f>
        <v>0</v>
      </c>
      <c r="BL189" s="13">
        <f>SUMIFS('Faturamento SP3'!$G$2:$G$692,'Faturamento SP3'!$D$2:$D$692,'Infos Relatório'!$B$164,'Faturamento SP3'!$E$2:$E$692,'Infos Relatório'!$B189,'Faturamento SP3'!$Z$2:$Z$692,'Infos Relatório'!BK$1)</f>
        <v>0</v>
      </c>
      <c r="BM189" s="13">
        <f>SUMIFS('Faturamento SP3'!$J$2:$J$692,'Faturamento SP3'!$D$2:$D$692,'Infos Relatório'!$B$164,'Faturamento SP3'!$E$2:$E$692,'Infos Relatório'!$B189,'Faturamento SP3'!$Z$2:$Z$692,'Infos Relatório'!BK$1)</f>
        <v>0</v>
      </c>
      <c r="BN189" s="14">
        <f>SUMIFS('Faturamento SP3'!$O$2:$O$692,'Faturamento SP3'!$D$2:$D$692,'Infos Relatório'!$B$164,'Faturamento SP3'!$E$2:$E$692,'Infos Relatório'!$B189,'Faturamento SP3'!$Z$2:$Z$692,'Infos Relatório'!BK$1,'Faturamento SP3'!$T$2:$T$692,"Sim")+SUMIFS('Faturamento SP3'!$P$2:$P$692,'Faturamento SP3'!$D$2:$D$692,'Infos Relatório'!$B$164,'Faturamento SP3'!$E$2:$E$692,'Infos Relatório'!$B189,'Faturamento SP3'!$Z$2:$Z$692,'Infos Relatório'!BK$1,'Faturamento SP3'!$T$2:$T$692,"Sim")</f>
        <v>0</v>
      </c>
      <c r="BO189" s="27" t="e">
        <f t="shared" si="71"/>
        <v>#DIV/0!</v>
      </c>
      <c r="BP189" s="24">
        <f>SUMIFS('Faturamento SP3'!$H$2:$H$692,'Faturamento SP3'!$D$2:$D$692,'Infos Relatório'!$B$164,'Faturamento SP3'!$E$2:$E$692,'Infos Relatório'!$B189,'Faturamento SP3'!$Z$2:$Z$692,'Infos Relatório'!BK$1)</f>
        <v>0</v>
      </c>
      <c r="BQ189" s="23">
        <f>COUNTIFS('Faturamento SP3'!$D$2:$D$692,'Infos Relatório'!$B$164,'Faturamento SP3'!$E$2:$E$692,'Infos Relatório'!$B189,'Faturamento SP3'!$Z$2:$Z$692,'Infos Relatório'!BQ$1)</f>
        <v>0</v>
      </c>
      <c r="BR189" s="13">
        <f>SUMIFS('Faturamento SP3'!$G$2:$G$692,'Faturamento SP3'!$D$2:$D$692,'Infos Relatório'!$B$164,'Faturamento SP3'!$E$2:$E$692,'Infos Relatório'!$B189,'Faturamento SP3'!$Z$2:$Z$692,'Infos Relatório'!BQ$1)</f>
        <v>0</v>
      </c>
      <c r="BS189" s="13">
        <f>SUMIFS('Faturamento SP3'!$J$2:$J$692,'Faturamento SP3'!$D$2:$D$692,'Infos Relatório'!$B$164,'Faturamento SP3'!$E$2:$E$692,'Infos Relatório'!$B189,'Faturamento SP3'!$Z$2:$Z$692,'Infos Relatório'!BQ$1)</f>
        <v>0</v>
      </c>
      <c r="BT189" s="14">
        <f>SUMIFS('Faturamento SP3'!$O$2:$O$692,'Faturamento SP3'!$D$2:$D$692,'Infos Relatório'!$B$164,'Faturamento SP3'!$E$2:$E$692,'Infos Relatório'!$B189,'Faturamento SP3'!$Z$2:$Z$692,'Infos Relatório'!BQ$1,'Faturamento SP3'!$T$2:$T$692,"Sim")+SUMIFS('Faturamento SP3'!$P$2:$P$692,'Faturamento SP3'!$D$2:$D$692,'Infos Relatório'!$B$164,'Faturamento SP3'!$E$2:$E$692,'Infos Relatório'!$B189,'Faturamento SP3'!$Z$2:$Z$692,'Infos Relatório'!BQ$1,'Faturamento SP3'!$T$2:$T$692,"Sim")</f>
        <v>0</v>
      </c>
      <c r="BU189" s="27" t="e">
        <f t="shared" si="72"/>
        <v>#DIV/0!</v>
      </c>
      <c r="BV189" s="24">
        <f>SUMIFS('Faturamento SP3'!$H$2:$H$692,'Faturamento SP3'!$D$2:$D$692,'Infos Relatório'!$B$164,'Faturamento SP3'!$E$2:$E$692,'Infos Relatório'!$B189,'Faturamento SP3'!$Z$2:$Z$692,'Infos Relatório'!BQ$1)</f>
        <v>0</v>
      </c>
    </row>
    <row r="190" spans="2:74">
      <c r="B190" s="17" t="s">
        <v>32</v>
      </c>
      <c r="C190" s="23">
        <f>COUNTIFS('Faturamento SP3'!$D$2:$D$692,'Infos Relatório'!$B$164,'Faturamento SP3'!$E$2:$E$692,'Infos Relatório'!$B190,'Faturamento SP3'!$Z$2:$Z$692,'Infos Relatório'!C$1)</f>
        <v>0</v>
      </c>
      <c r="D190" s="13">
        <f>SUMIFS('Faturamento SP3'!$G$2:$G$692,'Faturamento SP3'!$D$2:$D$692,'Infos Relatório'!$B$164,'Faturamento SP3'!$E$2:$E$692,'Infos Relatório'!$B190,'Faturamento SP3'!$Z$2:$Z$692,'Infos Relatório'!C$1)</f>
        <v>0</v>
      </c>
      <c r="E190" s="13">
        <f>SUMIFS('Faturamento SP3'!$J$2:$J$692,'Faturamento SP3'!$D$2:$D$692,'Infos Relatório'!$B$164,'Faturamento SP3'!$E$2:$E$692,'Infos Relatório'!$B190,'Faturamento SP3'!$Z$2:$Z$692,'Infos Relatório'!C$1)</f>
        <v>0</v>
      </c>
      <c r="F190" s="14">
        <f>SUMIFS('Faturamento SP3'!$O$2:$O$692,'Faturamento SP3'!$D$2:$D$692,'Infos Relatório'!$B$164,'Faturamento SP3'!$E$2:$E$692,'Infos Relatório'!$B190,'Faturamento SP3'!$Z$2:$Z$692,'Infos Relatório'!C$1,'Faturamento SP3'!$T$2:$T$692,"Sim")+SUMIFS('Faturamento SP3'!$P$2:$P$692,'Faturamento SP3'!$D$2:$D$692,'Infos Relatório'!$B$164,'Faturamento SP3'!$E$2:$E$692,'Infos Relatório'!$B190,'Faturamento SP3'!$Z$2:$Z$692,'Infos Relatório'!C$1,'Faturamento SP3'!$T$2:$T$692,"Sim")</f>
        <v>0</v>
      </c>
      <c r="G190" s="27" t="e">
        <f t="shared" si="61"/>
        <v>#DIV/0!</v>
      </c>
      <c r="H190" s="24">
        <f>SUMIFS('Faturamento SP3'!$H$2:$H$692,'Faturamento SP3'!$D$2:$D$692,'Infos Relatório'!$B$164,'Faturamento SP3'!$E$2:$E$692,'Infos Relatório'!$B190,'Faturamento SP3'!$Z$2:$Z$692,'Infos Relatório'!C$1)</f>
        <v>0</v>
      </c>
      <c r="I190" s="23">
        <f>COUNTIFS('Faturamento SP3'!$D$2:$D$692,'Infos Relatório'!$B$164,'Faturamento SP3'!$E$2:$E$692,'Infos Relatório'!$B190,'Faturamento SP3'!$Z$2:$Z$692,'Infos Relatório'!I$1)</f>
        <v>0</v>
      </c>
      <c r="J190" s="13">
        <f>SUMIFS('Faturamento SP3'!$G$2:$G$692,'Faturamento SP3'!$D$2:$D$692,'Infos Relatório'!$B$164,'Faturamento SP3'!$E$2:$E$692,'Infos Relatório'!$B190,'Faturamento SP3'!$Z$2:$Z$692,'Infos Relatório'!I$1)</f>
        <v>0</v>
      </c>
      <c r="K190" s="13">
        <f>SUMIFS('Faturamento SP3'!$J$2:$J$692,'Faturamento SP3'!$D$2:$D$692,'Infos Relatório'!$B$164,'Faturamento SP3'!$E$2:$E$692,'Infos Relatório'!$B190,'Faturamento SP3'!$Z$2:$Z$692,'Infos Relatório'!I$1)</f>
        <v>0</v>
      </c>
      <c r="L190" s="14">
        <f>SUMIFS('Faturamento SP3'!$O$2:$O$692,'Faturamento SP3'!$D$2:$D$692,'Infos Relatório'!$B$164,'Faturamento SP3'!$E$2:$E$692,'Infos Relatório'!$B190,'Faturamento SP3'!$Z$2:$Z$692,'Infos Relatório'!I$1,'Faturamento SP3'!$T$2:$T$692,"Sim")+SUMIFS('Faturamento SP3'!$P$2:$P$692,'Faturamento SP3'!$D$2:$D$692,'Infos Relatório'!$B$164,'Faturamento SP3'!$E$2:$E$692,'Infos Relatório'!$B190,'Faturamento SP3'!$Z$2:$Z$692,'Infos Relatório'!I$1,'Faturamento SP3'!$T$2:$T$692,"Sim")</f>
        <v>0</v>
      </c>
      <c r="M190" s="27" t="e">
        <f t="shared" si="62"/>
        <v>#DIV/0!</v>
      </c>
      <c r="N190" s="24">
        <f>SUMIFS('Faturamento SP3'!$H$2:$H$692,'Faturamento SP3'!$D$2:$D$692,'Infos Relatório'!$B$164,'Faturamento SP3'!$E$2:$E$692,'Infos Relatório'!$B190,'Faturamento SP3'!$Z$2:$Z$692,'Infos Relatório'!I$1)</f>
        <v>0</v>
      </c>
      <c r="O190" s="23">
        <f>COUNTIFS('Faturamento SP3'!$D$2:$D$692,'Infos Relatório'!$B$164,'Faturamento SP3'!$E$2:$E$692,'Infos Relatório'!$B190,'Faturamento SP3'!$Z$2:$Z$692,'Infos Relatório'!O$1)</f>
        <v>0</v>
      </c>
      <c r="P190" s="13">
        <f>SUMIFS('Faturamento SP3'!$G$2:$G$692,'Faturamento SP3'!$D$2:$D$692,'Infos Relatório'!$B$164,'Faturamento SP3'!$E$2:$E$692,'Infos Relatório'!$B190,'Faturamento SP3'!$Z$2:$Z$692,'Infos Relatório'!O$1)</f>
        <v>0</v>
      </c>
      <c r="Q190" s="13">
        <f>SUMIFS('Faturamento SP3'!$J$2:$J$692,'Faturamento SP3'!$D$2:$D$692,'Infos Relatório'!$B$164,'Faturamento SP3'!$E$2:$E$692,'Infos Relatório'!$B190,'Faturamento SP3'!$Z$2:$Z$692,'Infos Relatório'!O$1)</f>
        <v>0</v>
      </c>
      <c r="R190" s="14">
        <f>SUMIFS('Faturamento SP3'!$O$2:$O$692,'Faturamento SP3'!$D$2:$D$692,'Infos Relatório'!$B$164,'Faturamento SP3'!$E$2:$E$692,'Infos Relatório'!$B190,'Faturamento SP3'!$Z$2:$Z$692,'Infos Relatório'!O$1,'Faturamento SP3'!$T$2:$T$692,"Sim")+SUMIFS('Faturamento SP3'!$P$2:$P$692,'Faturamento SP3'!$D$2:$D$692,'Infos Relatório'!$B$164,'Faturamento SP3'!$E$2:$E$692,'Infos Relatório'!$B190,'Faturamento SP3'!$Z$2:$Z$692,'Infos Relatório'!O$1,'Faturamento SP3'!$T$2:$T$692,"Sim")</f>
        <v>0</v>
      </c>
      <c r="S190" s="27" t="e">
        <f t="shared" si="63"/>
        <v>#DIV/0!</v>
      </c>
      <c r="T190" s="24">
        <f>SUMIFS('Faturamento SP3'!$H$2:$H$692,'Faturamento SP3'!$D$2:$D$692,'Infos Relatório'!$B$164,'Faturamento SP3'!$E$2:$E$692,'Infos Relatório'!$B190,'Faturamento SP3'!$Z$2:$Z$692,'Infos Relatório'!O$1)</f>
        <v>0</v>
      </c>
      <c r="U190" s="23">
        <f>COUNTIFS('Faturamento SP3'!$D$2:$D$692,'Infos Relatório'!$B$164,'Faturamento SP3'!$E$2:$E$692,'Infos Relatório'!$B190,'Faturamento SP3'!$Z$2:$Z$692,'Infos Relatório'!U$1)</f>
        <v>0</v>
      </c>
      <c r="V190" s="13">
        <f>SUMIFS('Faturamento SP3'!$G$2:$G$692,'Faturamento SP3'!$D$2:$D$692,'Infos Relatório'!$B$164,'Faturamento SP3'!$E$2:$E$692,'Infos Relatório'!$B190,'Faturamento SP3'!$Z$2:$Z$692,'Infos Relatório'!U$1)</f>
        <v>0</v>
      </c>
      <c r="W190" s="13">
        <f>SUMIFS('Faturamento SP3'!$J$2:$J$692,'Faturamento SP3'!$D$2:$D$692,'Infos Relatório'!$B$164,'Faturamento SP3'!$E$2:$E$692,'Infos Relatório'!$B190,'Faturamento SP3'!$Z$2:$Z$692,'Infos Relatório'!U$1)</f>
        <v>0</v>
      </c>
      <c r="X190" s="14">
        <f>SUMIFS('Faturamento SP3'!$O$2:$O$692,'Faturamento SP3'!$D$2:$D$692,'Infos Relatório'!$B$164,'Faturamento SP3'!$E$2:$E$692,'Infos Relatório'!$B190,'Faturamento SP3'!$Z$2:$Z$692,'Infos Relatório'!U$1,'Faturamento SP3'!$T$2:$T$692,"Sim")+SUMIFS('Faturamento SP3'!$P$2:$P$692,'Faturamento SP3'!$D$2:$D$692,'Infos Relatório'!$B$164,'Faturamento SP3'!$E$2:$E$692,'Infos Relatório'!$B190,'Faturamento SP3'!$Z$2:$Z$692,'Infos Relatório'!U$1,'Faturamento SP3'!$T$2:$T$692,"Sim")</f>
        <v>0</v>
      </c>
      <c r="Y190" s="27" t="e">
        <f t="shared" si="64"/>
        <v>#DIV/0!</v>
      </c>
      <c r="Z190" s="24">
        <f>SUMIFS('Faturamento SP3'!$H$2:$H$692,'Faturamento SP3'!$D$2:$D$692,'Infos Relatório'!$B$164,'Faturamento SP3'!$E$2:$E$692,'Infos Relatório'!$B190,'Faturamento SP3'!$Z$2:$Z$692,'Infos Relatório'!U$1)</f>
        <v>0</v>
      </c>
      <c r="AA190" s="23">
        <f>COUNTIFS('Faturamento SP3'!$D$2:$D$692,'Infos Relatório'!$B$164,'Faturamento SP3'!$E$2:$E$692,'Infos Relatório'!$B190,'Faturamento SP3'!$Z$2:$Z$692,'Infos Relatório'!AA$1)</f>
        <v>0</v>
      </c>
      <c r="AB190" s="13">
        <f>SUMIFS('Faturamento SP3'!$G$2:$G$692,'Faturamento SP3'!$D$2:$D$692,'Infos Relatório'!$B$164,'Faturamento SP3'!$E$2:$E$692,'Infos Relatório'!$B190,'Faturamento SP3'!$Z$2:$Z$692,'Infos Relatório'!AA$1)</f>
        <v>0</v>
      </c>
      <c r="AC190" s="13">
        <f>SUMIFS('Faturamento SP3'!$J$2:$J$692,'Faturamento SP3'!$D$2:$D$692,'Infos Relatório'!$B$164,'Faturamento SP3'!$E$2:$E$692,'Infos Relatório'!$B190,'Faturamento SP3'!$Z$2:$Z$692,'Infos Relatório'!AA$1)</f>
        <v>0</v>
      </c>
      <c r="AD190" s="14">
        <f>SUMIFS('Faturamento SP3'!$O$2:$O$692,'Faturamento SP3'!$D$2:$D$692,'Infos Relatório'!$B$164,'Faturamento SP3'!$E$2:$E$692,'Infos Relatório'!$B190,'Faturamento SP3'!$Z$2:$Z$692,'Infos Relatório'!AA$1,'Faturamento SP3'!$T$2:$T$692,"Sim")+SUMIFS('Faturamento SP3'!$P$2:$P$692,'Faturamento SP3'!$D$2:$D$692,'Infos Relatório'!$B$164,'Faturamento SP3'!$E$2:$E$692,'Infos Relatório'!$B190,'Faturamento SP3'!$Z$2:$Z$692,'Infos Relatório'!AA$1,'Faturamento SP3'!$T$2:$T$692,"Sim")</f>
        <v>0</v>
      </c>
      <c r="AE190" s="27" t="e">
        <f t="shared" si="65"/>
        <v>#DIV/0!</v>
      </c>
      <c r="AF190" s="24">
        <f>SUMIFS('Faturamento SP3'!$H$2:$H$692,'Faturamento SP3'!$D$2:$D$692,'Infos Relatório'!$B$164,'Faturamento SP3'!$E$2:$E$692,'Infos Relatório'!$B190,'Faturamento SP3'!$Z$2:$Z$692,'Infos Relatório'!AA$1)</f>
        <v>0</v>
      </c>
      <c r="AG190" s="23">
        <f>COUNTIFS('Faturamento SP3'!$D$2:$D$692,'Infos Relatório'!$B$164,'Faturamento SP3'!$E$2:$E$692,'Infos Relatório'!$B190,'Faturamento SP3'!$Z$2:$Z$692,'Infos Relatório'!AG$1)</f>
        <v>0</v>
      </c>
      <c r="AH190" s="13">
        <f>SUMIFS('Faturamento SP3'!$G$2:$G$692,'Faturamento SP3'!$D$2:$D$692,'Infos Relatório'!$B$164,'Faturamento SP3'!$E$2:$E$692,'Infos Relatório'!$B190,'Faturamento SP3'!$Z$2:$Z$692,'Infos Relatório'!AG$1)</f>
        <v>0</v>
      </c>
      <c r="AI190" s="13">
        <f>SUMIFS('Faturamento SP3'!$J$2:$J$692,'Faturamento SP3'!$D$2:$D$692,'Infos Relatório'!$B$164,'Faturamento SP3'!$E$2:$E$692,'Infos Relatório'!$B190,'Faturamento SP3'!$Z$2:$Z$692,'Infos Relatório'!AG$1)</f>
        <v>0</v>
      </c>
      <c r="AJ190" s="14">
        <f>SUMIFS('Faturamento SP3'!$O$2:$O$692,'Faturamento SP3'!$D$2:$D$692,'Infos Relatório'!$B$164,'Faturamento SP3'!$E$2:$E$692,'Infos Relatório'!$B190,'Faturamento SP3'!$Z$2:$Z$692,'Infos Relatório'!AG$1,'Faturamento SP3'!$T$2:$T$692,"Sim")+SUMIFS('Faturamento SP3'!$P$2:$P$692,'Faturamento SP3'!$D$2:$D$692,'Infos Relatório'!$B$164,'Faturamento SP3'!$E$2:$E$692,'Infos Relatório'!$B190,'Faturamento SP3'!$Z$2:$Z$692,'Infos Relatório'!AG$1,'Faturamento SP3'!$T$2:$T$692,"Sim")</f>
        <v>0</v>
      </c>
      <c r="AK190" s="27" t="e">
        <f t="shared" si="66"/>
        <v>#DIV/0!</v>
      </c>
      <c r="AL190" s="24">
        <f>SUMIFS('Faturamento SP3'!$H$2:$H$692,'Faturamento SP3'!$D$2:$D$692,'Infos Relatório'!$B$164,'Faturamento SP3'!$E$2:$E$692,'Infos Relatório'!$B190,'Faturamento SP3'!$Z$2:$Z$692,'Infos Relatório'!AG$1)</f>
        <v>0</v>
      </c>
      <c r="AM190" s="23">
        <f>COUNTIFS('Faturamento SP3'!$D$2:$D$692,'Infos Relatório'!$B$164,'Faturamento SP3'!$E$2:$E$692,'Infos Relatório'!$B190,'Faturamento SP3'!$Z$2:$Z$692,'Infos Relatório'!AM$1)</f>
        <v>0</v>
      </c>
      <c r="AN190" s="13">
        <f>SUMIFS('Faturamento SP3'!$G$2:$G$692,'Faturamento SP3'!$D$2:$D$692,'Infos Relatório'!$B$164,'Faturamento SP3'!$E$2:$E$692,'Infos Relatório'!$B190,'Faturamento SP3'!$Z$2:$Z$692,'Infos Relatório'!AM$1)</f>
        <v>0</v>
      </c>
      <c r="AO190" s="13">
        <f>SUMIFS('Faturamento SP3'!$J$2:$J$692,'Faturamento SP3'!$D$2:$D$692,'Infos Relatório'!$B$164,'Faturamento SP3'!$E$2:$E$692,'Infos Relatório'!$B190,'Faturamento SP3'!$Z$2:$Z$692,'Infos Relatório'!AM$1)</f>
        <v>0</v>
      </c>
      <c r="AP190" s="14">
        <f>SUMIFS('Faturamento SP3'!$O$2:$O$692,'Faturamento SP3'!$D$2:$D$692,'Infos Relatório'!$B$164,'Faturamento SP3'!$E$2:$E$692,'Infos Relatório'!$B190,'Faturamento SP3'!$Z$2:$Z$692,'Infos Relatório'!AM$1,'Faturamento SP3'!$T$2:$T$692,"Sim")+SUMIFS('Faturamento SP3'!$P$2:$P$692,'Faturamento SP3'!$D$2:$D$692,'Infos Relatório'!$B$164,'Faturamento SP3'!$E$2:$E$692,'Infos Relatório'!$B190,'Faturamento SP3'!$Z$2:$Z$692,'Infos Relatório'!AM$1,'Faturamento SP3'!$T$2:$T$692,"Sim")</f>
        <v>0</v>
      </c>
      <c r="AQ190" s="27" t="e">
        <f t="shared" si="67"/>
        <v>#DIV/0!</v>
      </c>
      <c r="AR190" s="24">
        <f>SUMIFS('Faturamento SP3'!$H$2:$H$692,'Faturamento SP3'!$D$2:$D$692,'Infos Relatório'!$B$164,'Faturamento SP3'!$E$2:$E$692,'Infos Relatório'!$B190,'Faturamento SP3'!$Z$2:$Z$692,'Infos Relatório'!AM$1)</f>
        <v>0</v>
      </c>
      <c r="AS190" s="23">
        <f>COUNTIFS('Faturamento SP3'!$D$2:$D$692,'Infos Relatório'!$B$164,'Faturamento SP3'!$E$2:$E$692,'Infos Relatório'!$B190,'Faturamento SP3'!$Z$2:$Z$692,'Infos Relatório'!AS$1)</f>
        <v>0</v>
      </c>
      <c r="AT190" s="13">
        <f>SUMIFS('Faturamento SP3'!$G$2:$G$692,'Faturamento SP3'!$D$2:$D$692,'Infos Relatório'!$B$164,'Faturamento SP3'!$E$2:$E$692,'Infos Relatório'!$B190,'Faturamento SP3'!$Z$2:$Z$692,'Infos Relatório'!AS$1)</f>
        <v>0</v>
      </c>
      <c r="AU190" s="13">
        <f>SUMIFS('Faturamento SP3'!$J$2:$J$692,'Faturamento SP3'!$D$2:$D$692,'Infos Relatório'!$B$164,'Faturamento SP3'!$E$2:$E$692,'Infos Relatório'!$B190,'Faturamento SP3'!$Z$2:$Z$692,'Infos Relatório'!AS$1)</f>
        <v>0</v>
      </c>
      <c r="AV190" s="14">
        <f>SUMIFS('Faturamento SP3'!$O$2:$O$692,'Faturamento SP3'!$D$2:$D$692,'Infos Relatório'!$B$164,'Faturamento SP3'!$E$2:$E$692,'Infos Relatório'!$B190,'Faturamento SP3'!$Z$2:$Z$692,'Infos Relatório'!AS$1,'Faturamento SP3'!$T$2:$T$692,"Sim")+SUMIFS('Faturamento SP3'!$P$2:$P$692,'Faturamento SP3'!$D$2:$D$692,'Infos Relatório'!$B$164,'Faturamento SP3'!$E$2:$E$692,'Infos Relatório'!$B190,'Faturamento SP3'!$Z$2:$Z$692,'Infos Relatório'!AS$1,'Faturamento SP3'!$T$2:$T$692,"Sim")</f>
        <v>0</v>
      </c>
      <c r="AW190" s="27" t="e">
        <f t="shared" si="68"/>
        <v>#DIV/0!</v>
      </c>
      <c r="AX190" s="24">
        <f>SUMIFS('Faturamento SP3'!$H$2:$H$692,'Faturamento SP3'!$D$2:$D$692,'Infos Relatório'!$B$164,'Faturamento SP3'!$E$2:$E$692,'Infos Relatório'!$B190,'Faturamento SP3'!$Z$2:$Z$692,'Infos Relatório'!AS$1)</f>
        <v>0</v>
      </c>
      <c r="AY190" s="23">
        <f>COUNTIFS('Faturamento SP3'!$D$2:$D$692,'Infos Relatório'!$B$164,'Faturamento SP3'!$E$2:$E$692,'Infos Relatório'!$B190,'Faturamento SP3'!$Z$2:$Z$692,'Infos Relatório'!AY$1)</f>
        <v>0</v>
      </c>
      <c r="AZ190" s="13">
        <f>SUMIFS('Faturamento SP3'!$G$2:$G$692,'Faturamento SP3'!$D$2:$D$692,'Infos Relatório'!$B$164,'Faturamento SP3'!$E$2:$E$692,'Infos Relatório'!$B190,'Faturamento SP3'!$Z$2:$Z$692,'Infos Relatório'!AY$1)</f>
        <v>0</v>
      </c>
      <c r="BA190" s="13">
        <f>SUMIFS('Faturamento SP3'!$J$2:$J$692,'Faturamento SP3'!$D$2:$D$692,'Infos Relatório'!$B$164,'Faturamento SP3'!$E$2:$E$692,'Infos Relatório'!$B190,'Faturamento SP3'!$Z$2:$Z$692,'Infos Relatório'!AY$1)</f>
        <v>0</v>
      </c>
      <c r="BB190" s="14">
        <f>SUMIFS('Faturamento SP3'!$O$2:$O$692,'Faturamento SP3'!$D$2:$D$692,'Infos Relatório'!$B$164,'Faturamento SP3'!$E$2:$E$692,'Infos Relatório'!$B190,'Faturamento SP3'!$Z$2:$Z$692,'Infos Relatório'!AY$1,'Faturamento SP3'!$T$2:$T$692,"Sim")+SUMIFS('Faturamento SP3'!$P$2:$P$692,'Faturamento SP3'!$D$2:$D$692,'Infos Relatório'!$B$164,'Faturamento SP3'!$E$2:$E$692,'Infos Relatório'!$B190,'Faturamento SP3'!$Z$2:$Z$692,'Infos Relatório'!AY$1,'Faturamento SP3'!$T$2:$T$692,"Sim")</f>
        <v>0</v>
      </c>
      <c r="BC190" s="27" t="e">
        <f t="shared" si="69"/>
        <v>#DIV/0!</v>
      </c>
      <c r="BD190" s="24">
        <f>SUMIFS('Faturamento SP3'!$H$2:$H$692,'Faturamento SP3'!$D$2:$D$692,'Infos Relatório'!$B$164,'Faturamento SP3'!$E$2:$E$692,'Infos Relatório'!$B190,'Faturamento SP3'!$Z$2:$Z$692,'Infos Relatório'!AY$1)</f>
        <v>0</v>
      </c>
      <c r="BE190" s="23">
        <f>COUNTIFS('Faturamento SP3'!$D$2:$D$692,'Infos Relatório'!$B$164,'Faturamento SP3'!$E$2:$E$692,'Infos Relatório'!$B190,'Faturamento SP3'!$Z$2:$Z$692,'Infos Relatório'!BE$1)</f>
        <v>0</v>
      </c>
      <c r="BF190" s="13">
        <f>SUMIFS('Faturamento SP3'!$G$2:$G$692,'Faturamento SP3'!$D$2:$D$692,'Infos Relatório'!$B$164,'Faturamento SP3'!$E$2:$E$692,'Infos Relatório'!$B190,'Faturamento SP3'!$Z$2:$Z$692,'Infos Relatório'!BE$1)</f>
        <v>0</v>
      </c>
      <c r="BG190" s="13">
        <f>SUMIFS('Faturamento SP3'!$J$2:$J$692,'Faturamento SP3'!$D$2:$D$692,'Infos Relatório'!$B$164,'Faturamento SP3'!$E$2:$E$692,'Infos Relatório'!$B190,'Faturamento SP3'!$Z$2:$Z$692,'Infos Relatório'!BE$1)</f>
        <v>0</v>
      </c>
      <c r="BH190" s="14">
        <f>SUMIFS('Faturamento SP3'!$O$2:$O$692,'Faturamento SP3'!$D$2:$D$692,'Infos Relatório'!$B$164,'Faturamento SP3'!$E$2:$E$692,'Infos Relatório'!$B190,'Faturamento SP3'!$Z$2:$Z$692,'Infos Relatório'!BE$1,'Faturamento SP3'!$T$2:$T$692,"Sim")+SUMIFS('Faturamento SP3'!$P$2:$P$692,'Faturamento SP3'!$D$2:$D$692,'Infos Relatório'!$B$164,'Faturamento SP3'!$E$2:$E$692,'Infos Relatório'!$B190,'Faturamento SP3'!$Z$2:$Z$692,'Infos Relatório'!BE$1,'Faturamento SP3'!$T$2:$T$692,"Sim")</f>
        <v>0</v>
      </c>
      <c r="BI190" s="27" t="e">
        <f t="shared" si="70"/>
        <v>#DIV/0!</v>
      </c>
      <c r="BJ190" s="24">
        <f>SUMIFS('Faturamento SP3'!$H$2:$H$692,'Faturamento SP3'!$D$2:$D$692,'Infos Relatório'!$B$164,'Faturamento SP3'!$E$2:$E$692,'Infos Relatório'!$B190,'Faturamento SP3'!$Z$2:$Z$692,'Infos Relatório'!BE$1)</f>
        <v>0</v>
      </c>
      <c r="BK190" s="23">
        <f>COUNTIFS('Faturamento SP3'!$D$2:$D$692,'Infos Relatório'!$B$164,'Faturamento SP3'!$E$2:$E$692,'Infos Relatório'!$B190,'Faturamento SP3'!$Z$2:$Z$692,'Infos Relatório'!BK$1)</f>
        <v>0</v>
      </c>
      <c r="BL190" s="13">
        <f>SUMIFS('Faturamento SP3'!$G$2:$G$692,'Faturamento SP3'!$D$2:$D$692,'Infos Relatório'!$B$164,'Faturamento SP3'!$E$2:$E$692,'Infos Relatório'!$B190,'Faturamento SP3'!$Z$2:$Z$692,'Infos Relatório'!BK$1)</f>
        <v>0</v>
      </c>
      <c r="BM190" s="13">
        <f>SUMIFS('Faturamento SP3'!$J$2:$J$692,'Faturamento SP3'!$D$2:$D$692,'Infos Relatório'!$B$164,'Faturamento SP3'!$E$2:$E$692,'Infos Relatório'!$B190,'Faturamento SP3'!$Z$2:$Z$692,'Infos Relatório'!BK$1)</f>
        <v>0</v>
      </c>
      <c r="BN190" s="14">
        <f>SUMIFS('Faturamento SP3'!$O$2:$O$692,'Faturamento SP3'!$D$2:$D$692,'Infos Relatório'!$B$164,'Faturamento SP3'!$E$2:$E$692,'Infos Relatório'!$B190,'Faturamento SP3'!$Z$2:$Z$692,'Infos Relatório'!BK$1,'Faturamento SP3'!$T$2:$T$692,"Sim")+SUMIFS('Faturamento SP3'!$P$2:$P$692,'Faturamento SP3'!$D$2:$D$692,'Infos Relatório'!$B$164,'Faturamento SP3'!$E$2:$E$692,'Infos Relatório'!$B190,'Faturamento SP3'!$Z$2:$Z$692,'Infos Relatório'!BK$1,'Faturamento SP3'!$T$2:$T$692,"Sim")</f>
        <v>0</v>
      </c>
      <c r="BO190" s="27" t="e">
        <f t="shared" si="71"/>
        <v>#DIV/0!</v>
      </c>
      <c r="BP190" s="24">
        <f>SUMIFS('Faturamento SP3'!$H$2:$H$692,'Faturamento SP3'!$D$2:$D$692,'Infos Relatório'!$B$164,'Faturamento SP3'!$E$2:$E$692,'Infos Relatório'!$B190,'Faturamento SP3'!$Z$2:$Z$692,'Infos Relatório'!BK$1)</f>
        <v>0</v>
      </c>
      <c r="BQ190" s="23">
        <f>COUNTIFS('Faturamento SP3'!$D$2:$D$692,'Infos Relatório'!$B$164,'Faturamento SP3'!$E$2:$E$692,'Infos Relatório'!$B190,'Faturamento SP3'!$Z$2:$Z$692,'Infos Relatório'!BQ$1)</f>
        <v>0</v>
      </c>
      <c r="BR190" s="13">
        <f>SUMIFS('Faturamento SP3'!$G$2:$G$692,'Faturamento SP3'!$D$2:$D$692,'Infos Relatório'!$B$164,'Faturamento SP3'!$E$2:$E$692,'Infos Relatório'!$B190,'Faturamento SP3'!$Z$2:$Z$692,'Infos Relatório'!BQ$1)</f>
        <v>0</v>
      </c>
      <c r="BS190" s="13">
        <f>SUMIFS('Faturamento SP3'!$J$2:$J$692,'Faturamento SP3'!$D$2:$D$692,'Infos Relatório'!$B$164,'Faturamento SP3'!$E$2:$E$692,'Infos Relatório'!$B190,'Faturamento SP3'!$Z$2:$Z$692,'Infos Relatório'!BQ$1)</f>
        <v>0</v>
      </c>
      <c r="BT190" s="14">
        <f>SUMIFS('Faturamento SP3'!$O$2:$O$692,'Faturamento SP3'!$D$2:$D$692,'Infos Relatório'!$B$164,'Faturamento SP3'!$E$2:$E$692,'Infos Relatório'!$B190,'Faturamento SP3'!$Z$2:$Z$692,'Infos Relatório'!BQ$1,'Faturamento SP3'!$T$2:$T$692,"Sim")+SUMIFS('Faturamento SP3'!$P$2:$P$692,'Faturamento SP3'!$D$2:$D$692,'Infos Relatório'!$B$164,'Faturamento SP3'!$E$2:$E$692,'Infos Relatório'!$B190,'Faturamento SP3'!$Z$2:$Z$692,'Infos Relatório'!BQ$1,'Faturamento SP3'!$T$2:$T$692,"Sim")</f>
        <v>0</v>
      </c>
      <c r="BU190" s="27" t="e">
        <f t="shared" si="72"/>
        <v>#DIV/0!</v>
      </c>
      <c r="BV190" s="24">
        <f>SUMIFS('Faturamento SP3'!$H$2:$H$692,'Faturamento SP3'!$D$2:$D$692,'Infos Relatório'!$B$164,'Faturamento SP3'!$E$2:$E$692,'Infos Relatório'!$B190,'Faturamento SP3'!$Z$2:$Z$692,'Infos Relatório'!BQ$1)</f>
        <v>0</v>
      </c>
    </row>
    <row r="191" spans="2:74">
      <c r="B191" s="17" t="s">
        <v>33</v>
      </c>
      <c r="C191" s="23">
        <f>COUNTIFS('Faturamento SP3'!$D$2:$D$692,'Infos Relatório'!$B$164,'Faturamento SP3'!$E$2:$E$692,'Infos Relatório'!$B191,'Faturamento SP3'!$Z$2:$Z$692,'Infos Relatório'!C$1)</f>
        <v>0</v>
      </c>
      <c r="D191" s="13">
        <f>SUMIFS('Faturamento SP3'!$G$2:$G$692,'Faturamento SP3'!$D$2:$D$692,'Infos Relatório'!$B$164,'Faturamento SP3'!$E$2:$E$692,'Infos Relatório'!$B191,'Faturamento SP3'!$Z$2:$Z$692,'Infos Relatório'!C$1)</f>
        <v>0</v>
      </c>
      <c r="E191" s="13">
        <f>SUMIFS('Faturamento SP3'!$J$2:$J$692,'Faturamento SP3'!$D$2:$D$692,'Infos Relatório'!$B$164,'Faturamento SP3'!$E$2:$E$692,'Infos Relatório'!$B191,'Faturamento SP3'!$Z$2:$Z$692,'Infos Relatório'!C$1)</f>
        <v>0</v>
      </c>
      <c r="F191" s="14">
        <f>SUMIFS('Faturamento SP3'!$O$2:$O$692,'Faturamento SP3'!$D$2:$D$692,'Infos Relatório'!$B$164,'Faturamento SP3'!$E$2:$E$692,'Infos Relatório'!$B191,'Faturamento SP3'!$Z$2:$Z$692,'Infos Relatório'!C$1,'Faturamento SP3'!$T$2:$T$692,"Sim")+SUMIFS('Faturamento SP3'!$P$2:$P$692,'Faturamento SP3'!$D$2:$D$692,'Infos Relatório'!$B$164,'Faturamento SP3'!$E$2:$E$692,'Infos Relatório'!$B191,'Faturamento SP3'!$Z$2:$Z$692,'Infos Relatório'!C$1,'Faturamento SP3'!$T$2:$T$692,"Sim")</f>
        <v>0</v>
      </c>
      <c r="G191" s="27" t="e">
        <f t="shared" si="61"/>
        <v>#DIV/0!</v>
      </c>
      <c r="H191" s="24">
        <f>SUMIFS('Faturamento SP3'!$H$2:$H$692,'Faturamento SP3'!$D$2:$D$692,'Infos Relatório'!$B$164,'Faturamento SP3'!$E$2:$E$692,'Infos Relatório'!$B191,'Faturamento SP3'!$Z$2:$Z$692,'Infos Relatório'!C$1)</f>
        <v>0</v>
      </c>
      <c r="I191" s="23">
        <f>COUNTIFS('Faturamento SP3'!$D$2:$D$692,'Infos Relatório'!$B$164,'Faturamento SP3'!$E$2:$E$692,'Infos Relatório'!$B191,'Faturamento SP3'!$Z$2:$Z$692,'Infos Relatório'!I$1)</f>
        <v>0</v>
      </c>
      <c r="J191" s="13">
        <f>SUMIFS('Faturamento SP3'!$G$2:$G$692,'Faturamento SP3'!$D$2:$D$692,'Infos Relatório'!$B$164,'Faturamento SP3'!$E$2:$E$692,'Infos Relatório'!$B191,'Faturamento SP3'!$Z$2:$Z$692,'Infos Relatório'!I$1)</f>
        <v>0</v>
      </c>
      <c r="K191" s="13">
        <f>SUMIFS('Faturamento SP3'!$J$2:$J$692,'Faturamento SP3'!$D$2:$D$692,'Infos Relatório'!$B$164,'Faturamento SP3'!$E$2:$E$692,'Infos Relatório'!$B191,'Faturamento SP3'!$Z$2:$Z$692,'Infos Relatório'!I$1)</f>
        <v>0</v>
      </c>
      <c r="L191" s="14">
        <f>SUMIFS('Faturamento SP3'!$O$2:$O$692,'Faturamento SP3'!$D$2:$D$692,'Infos Relatório'!$B$164,'Faturamento SP3'!$E$2:$E$692,'Infos Relatório'!$B191,'Faturamento SP3'!$Z$2:$Z$692,'Infos Relatório'!I$1,'Faturamento SP3'!$T$2:$T$692,"Sim")+SUMIFS('Faturamento SP3'!$P$2:$P$692,'Faturamento SP3'!$D$2:$D$692,'Infos Relatório'!$B$164,'Faturamento SP3'!$E$2:$E$692,'Infos Relatório'!$B191,'Faturamento SP3'!$Z$2:$Z$692,'Infos Relatório'!I$1,'Faturamento SP3'!$T$2:$T$692,"Sim")</f>
        <v>0</v>
      </c>
      <c r="M191" s="27" t="e">
        <f t="shared" si="62"/>
        <v>#DIV/0!</v>
      </c>
      <c r="N191" s="24">
        <f>SUMIFS('Faturamento SP3'!$H$2:$H$692,'Faturamento SP3'!$D$2:$D$692,'Infos Relatório'!$B$164,'Faturamento SP3'!$E$2:$E$692,'Infos Relatório'!$B191,'Faturamento SP3'!$Z$2:$Z$692,'Infos Relatório'!I$1)</f>
        <v>0</v>
      </c>
      <c r="O191" s="23">
        <f>COUNTIFS('Faturamento SP3'!$D$2:$D$692,'Infos Relatório'!$B$164,'Faturamento SP3'!$E$2:$E$692,'Infos Relatório'!$B191,'Faturamento SP3'!$Z$2:$Z$692,'Infos Relatório'!O$1)</f>
        <v>0</v>
      </c>
      <c r="P191" s="13">
        <f>SUMIFS('Faturamento SP3'!$G$2:$G$692,'Faturamento SP3'!$D$2:$D$692,'Infos Relatório'!$B$164,'Faturamento SP3'!$E$2:$E$692,'Infos Relatório'!$B191,'Faturamento SP3'!$Z$2:$Z$692,'Infos Relatório'!O$1)</f>
        <v>0</v>
      </c>
      <c r="Q191" s="13">
        <f>SUMIFS('Faturamento SP3'!$J$2:$J$692,'Faturamento SP3'!$D$2:$D$692,'Infos Relatório'!$B$164,'Faturamento SP3'!$E$2:$E$692,'Infos Relatório'!$B191,'Faturamento SP3'!$Z$2:$Z$692,'Infos Relatório'!O$1)</f>
        <v>0</v>
      </c>
      <c r="R191" s="14">
        <f>SUMIFS('Faturamento SP3'!$O$2:$O$692,'Faturamento SP3'!$D$2:$D$692,'Infos Relatório'!$B$164,'Faturamento SP3'!$E$2:$E$692,'Infos Relatório'!$B191,'Faturamento SP3'!$Z$2:$Z$692,'Infos Relatório'!O$1,'Faturamento SP3'!$T$2:$T$692,"Sim")+SUMIFS('Faturamento SP3'!$P$2:$P$692,'Faturamento SP3'!$D$2:$D$692,'Infos Relatório'!$B$164,'Faturamento SP3'!$E$2:$E$692,'Infos Relatório'!$B191,'Faturamento SP3'!$Z$2:$Z$692,'Infos Relatório'!O$1,'Faturamento SP3'!$T$2:$T$692,"Sim")</f>
        <v>0</v>
      </c>
      <c r="S191" s="27" t="e">
        <f t="shared" si="63"/>
        <v>#DIV/0!</v>
      </c>
      <c r="T191" s="24">
        <f>SUMIFS('Faturamento SP3'!$H$2:$H$692,'Faturamento SP3'!$D$2:$D$692,'Infos Relatório'!$B$164,'Faturamento SP3'!$E$2:$E$692,'Infos Relatório'!$B191,'Faturamento SP3'!$Z$2:$Z$692,'Infos Relatório'!O$1)</f>
        <v>0</v>
      </c>
      <c r="U191" s="23">
        <f>COUNTIFS('Faturamento SP3'!$D$2:$D$692,'Infos Relatório'!$B$164,'Faturamento SP3'!$E$2:$E$692,'Infos Relatório'!$B191,'Faturamento SP3'!$Z$2:$Z$692,'Infos Relatório'!U$1)</f>
        <v>0</v>
      </c>
      <c r="V191" s="13">
        <f>SUMIFS('Faturamento SP3'!$G$2:$G$692,'Faturamento SP3'!$D$2:$D$692,'Infos Relatório'!$B$164,'Faturamento SP3'!$E$2:$E$692,'Infos Relatório'!$B191,'Faturamento SP3'!$Z$2:$Z$692,'Infos Relatório'!U$1)</f>
        <v>0</v>
      </c>
      <c r="W191" s="13">
        <f>SUMIFS('Faturamento SP3'!$J$2:$J$692,'Faturamento SP3'!$D$2:$D$692,'Infos Relatório'!$B$164,'Faturamento SP3'!$E$2:$E$692,'Infos Relatório'!$B191,'Faturamento SP3'!$Z$2:$Z$692,'Infos Relatório'!U$1)</f>
        <v>0</v>
      </c>
      <c r="X191" s="14">
        <f>SUMIFS('Faturamento SP3'!$O$2:$O$692,'Faturamento SP3'!$D$2:$D$692,'Infos Relatório'!$B$164,'Faturamento SP3'!$E$2:$E$692,'Infos Relatório'!$B191,'Faturamento SP3'!$Z$2:$Z$692,'Infos Relatório'!U$1,'Faturamento SP3'!$T$2:$T$692,"Sim")+SUMIFS('Faturamento SP3'!$P$2:$P$692,'Faturamento SP3'!$D$2:$D$692,'Infos Relatório'!$B$164,'Faturamento SP3'!$E$2:$E$692,'Infos Relatório'!$B191,'Faturamento SP3'!$Z$2:$Z$692,'Infos Relatório'!U$1,'Faturamento SP3'!$T$2:$T$692,"Sim")</f>
        <v>0</v>
      </c>
      <c r="Y191" s="27" t="e">
        <f t="shared" si="64"/>
        <v>#DIV/0!</v>
      </c>
      <c r="Z191" s="24">
        <f>SUMIFS('Faturamento SP3'!$H$2:$H$692,'Faturamento SP3'!$D$2:$D$692,'Infos Relatório'!$B$164,'Faturamento SP3'!$E$2:$E$692,'Infos Relatório'!$B191,'Faturamento SP3'!$Z$2:$Z$692,'Infos Relatório'!U$1)</f>
        <v>0</v>
      </c>
      <c r="AA191" s="23">
        <f>COUNTIFS('Faturamento SP3'!$D$2:$D$692,'Infos Relatório'!$B$164,'Faturamento SP3'!$E$2:$E$692,'Infos Relatório'!$B191,'Faturamento SP3'!$Z$2:$Z$692,'Infos Relatório'!AA$1)</f>
        <v>0</v>
      </c>
      <c r="AB191" s="13">
        <f>SUMIFS('Faturamento SP3'!$G$2:$G$692,'Faturamento SP3'!$D$2:$D$692,'Infos Relatório'!$B$164,'Faturamento SP3'!$E$2:$E$692,'Infos Relatório'!$B191,'Faturamento SP3'!$Z$2:$Z$692,'Infos Relatório'!AA$1)</f>
        <v>0</v>
      </c>
      <c r="AC191" s="13">
        <f>SUMIFS('Faturamento SP3'!$J$2:$J$692,'Faturamento SP3'!$D$2:$D$692,'Infos Relatório'!$B$164,'Faturamento SP3'!$E$2:$E$692,'Infos Relatório'!$B191,'Faturamento SP3'!$Z$2:$Z$692,'Infos Relatório'!AA$1)</f>
        <v>0</v>
      </c>
      <c r="AD191" s="14">
        <f>SUMIFS('Faturamento SP3'!$O$2:$O$692,'Faturamento SP3'!$D$2:$D$692,'Infos Relatório'!$B$164,'Faturamento SP3'!$E$2:$E$692,'Infos Relatório'!$B191,'Faturamento SP3'!$Z$2:$Z$692,'Infos Relatório'!AA$1,'Faturamento SP3'!$T$2:$T$692,"Sim")+SUMIFS('Faturamento SP3'!$P$2:$P$692,'Faturamento SP3'!$D$2:$D$692,'Infos Relatório'!$B$164,'Faturamento SP3'!$E$2:$E$692,'Infos Relatório'!$B191,'Faturamento SP3'!$Z$2:$Z$692,'Infos Relatório'!AA$1,'Faturamento SP3'!$T$2:$T$692,"Sim")</f>
        <v>0</v>
      </c>
      <c r="AE191" s="27" t="e">
        <f t="shared" si="65"/>
        <v>#DIV/0!</v>
      </c>
      <c r="AF191" s="24">
        <f>SUMIFS('Faturamento SP3'!$H$2:$H$692,'Faturamento SP3'!$D$2:$D$692,'Infos Relatório'!$B$164,'Faturamento SP3'!$E$2:$E$692,'Infos Relatório'!$B191,'Faturamento SP3'!$Z$2:$Z$692,'Infos Relatório'!AA$1)</f>
        <v>0</v>
      </c>
      <c r="AG191" s="23">
        <f>COUNTIFS('Faturamento SP3'!$D$2:$D$692,'Infos Relatório'!$B$164,'Faturamento SP3'!$E$2:$E$692,'Infos Relatório'!$B191,'Faturamento SP3'!$Z$2:$Z$692,'Infos Relatório'!AG$1)</f>
        <v>0</v>
      </c>
      <c r="AH191" s="13">
        <f>SUMIFS('Faturamento SP3'!$G$2:$G$692,'Faturamento SP3'!$D$2:$D$692,'Infos Relatório'!$B$164,'Faturamento SP3'!$E$2:$E$692,'Infos Relatório'!$B191,'Faturamento SP3'!$Z$2:$Z$692,'Infos Relatório'!AG$1)</f>
        <v>0</v>
      </c>
      <c r="AI191" s="13">
        <f>SUMIFS('Faturamento SP3'!$J$2:$J$692,'Faturamento SP3'!$D$2:$D$692,'Infos Relatório'!$B$164,'Faturamento SP3'!$E$2:$E$692,'Infos Relatório'!$B191,'Faturamento SP3'!$Z$2:$Z$692,'Infos Relatório'!AG$1)</f>
        <v>0</v>
      </c>
      <c r="AJ191" s="14">
        <f>SUMIFS('Faturamento SP3'!$O$2:$O$692,'Faturamento SP3'!$D$2:$D$692,'Infos Relatório'!$B$164,'Faturamento SP3'!$E$2:$E$692,'Infos Relatório'!$B191,'Faturamento SP3'!$Z$2:$Z$692,'Infos Relatório'!AG$1,'Faturamento SP3'!$T$2:$T$692,"Sim")+SUMIFS('Faturamento SP3'!$P$2:$P$692,'Faturamento SP3'!$D$2:$D$692,'Infos Relatório'!$B$164,'Faturamento SP3'!$E$2:$E$692,'Infos Relatório'!$B191,'Faturamento SP3'!$Z$2:$Z$692,'Infos Relatório'!AG$1,'Faturamento SP3'!$T$2:$T$692,"Sim")</f>
        <v>0</v>
      </c>
      <c r="AK191" s="27" t="e">
        <f t="shared" si="66"/>
        <v>#DIV/0!</v>
      </c>
      <c r="AL191" s="24">
        <f>SUMIFS('Faturamento SP3'!$H$2:$H$692,'Faturamento SP3'!$D$2:$D$692,'Infos Relatório'!$B$164,'Faturamento SP3'!$E$2:$E$692,'Infos Relatório'!$B191,'Faturamento SP3'!$Z$2:$Z$692,'Infos Relatório'!AG$1)</f>
        <v>0</v>
      </c>
      <c r="AM191" s="23">
        <f>COUNTIFS('Faturamento SP3'!$D$2:$D$692,'Infos Relatório'!$B$164,'Faturamento SP3'!$E$2:$E$692,'Infos Relatório'!$B191,'Faturamento SP3'!$Z$2:$Z$692,'Infos Relatório'!AM$1)</f>
        <v>0</v>
      </c>
      <c r="AN191" s="13">
        <f>SUMIFS('Faturamento SP3'!$G$2:$G$692,'Faturamento SP3'!$D$2:$D$692,'Infos Relatório'!$B$164,'Faturamento SP3'!$E$2:$E$692,'Infos Relatório'!$B191,'Faturamento SP3'!$Z$2:$Z$692,'Infos Relatório'!AM$1)</f>
        <v>0</v>
      </c>
      <c r="AO191" s="13">
        <f>SUMIFS('Faturamento SP3'!$J$2:$J$692,'Faturamento SP3'!$D$2:$D$692,'Infos Relatório'!$B$164,'Faturamento SP3'!$E$2:$E$692,'Infos Relatório'!$B191,'Faturamento SP3'!$Z$2:$Z$692,'Infos Relatório'!AM$1)</f>
        <v>0</v>
      </c>
      <c r="AP191" s="14">
        <f>SUMIFS('Faturamento SP3'!$O$2:$O$692,'Faturamento SP3'!$D$2:$D$692,'Infos Relatório'!$B$164,'Faturamento SP3'!$E$2:$E$692,'Infos Relatório'!$B191,'Faturamento SP3'!$Z$2:$Z$692,'Infos Relatório'!AM$1,'Faturamento SP3'!$T$2:$T$692,"Sim")+SUMIFS('Faturamento SP3'!$P$2:$P$692,'Faturamento SP3'!$D$2:$D$692,'Infos Relatório'!$B$164,'Faturamento SP3'!$E$2:$E$692,'Infos Relatório'!$B191,'Faturamento SP3'!$Z$2:$Z$692,'Infos Relatório'!AM$1,'Faturamento SP3'!$T$2:$T$692,"Sim")</f>
        <v>0</v>
      </c>
      <c r="AQ191" s="27" t="e">
        <f t="shared" si="67"/>
        <v>#DIV/0!</v>
      </c>
      <c r="AR191" s="24">
        <f>SUMIFS('Faturamento SP3'!$H$2:$H$692,'Faturamento SP3'!$D$2:$D$692,'Infos Relatório'!$B$164,'Faturamento SP3'!$E$2:$E$692,'Infos Relatório'!$B191,'Faturamento SP3'!$Z$2:$Z$692,'Infos Relatório'!AM$1)</f>
        <v>0</v>
      </c>
      <c r="AS191" s="23">
        <f>COUNTIFS('Faturamento SP3'!$D$2:$D$692,'Infos Relatório'!$B$164,'Faturamento SP3'!$E$2:$E$692,'Infos Relatório'!$B191,'Faturamento SP3'!$Z$2:$Z$692,'Infos Relatório'!AS$1)</f>
        <v>0</v>
      </c>
      <c r="AT191" s="13">
        <f>SUMIFS('Faturamento SP3'!$G$2:$G$692,'Faturamento SP3'!$D$2:$D$692,'Infos Relatório'!$B$164,'Faturamento SP3'!$E$2:$E$692,'Infos Relatório'!$B191,'Faturamento SP3'!$Z$2:$Z$692,'Infos Relatório'!AS$1)</f>
        <v>0</v>
      </c>
      <c r="AU191" s="13">
        <f>SUMIFS('Faturamento SP3'!$J$2:$J$692,'Faturamento SP3'!$D$2:$D$692,'Infos Relatório'!$B$164,'Faturamento SP3'!$E$2:$E$692,'Infos Relatório'!$B191,'Faturamento SP3'!$Z$2:$Z$692,'Infos Relatório'!AS$1)</f>
        <v>0</v>
      </c>
      <c r="AV191" s="14">
        <f>SUMIFS('Faturamento SP3'!$O$2:$O$692,'Faturamento SP3'!$D$2:$D$692,'Infos Relatório'!$B$164,'Faturamento SP3'!$E$2:$E$692,'Infos Relatório'!$B191,'Faturamento SP3'!$Z$2:$Z$692,'Infos Relatório'!AS$1,'Faturamento SP3'!$T$2:$T$692,"Sim")+SUMIFS('Faturamento SP3'!$P$2:$P$692,'Faturamento SP3'!$D$2:$D$692,'Infos Relatório'!$B$164,'Faturamento SP3'!$E$2:$E$692,'Infos Relatório'!$B191,'Faturamento SP3'!$Z$2:$Z$692,'Infos Relatório'!AS$1,'Faturamento SP3'!$T$2:$T$692,"Sim")</f>
        <v>0</v>
      </c>
      <c r="AW191" s="27" t="e">
        <f t="shared" si="68"/>
        <v>#DIV/0!</v>
      </c>
      <c r="AX191" s="24">
        <f>SUMIFS('Faturamento SP3'!$H$2:$H$692,'Faturamento SP3'!$D$2:$D$692,'Infos Relatório'!$B$164,'Faturamento SP3'!$E$2:$E$692,'Infos Relatório'!$B191,'Faturamento SP3'!$Z$2:$Z$692,'Infos Relatório'!AS$1)</f>
        <v>0</v>
      </c>
      <c r="AY191" s="23">
        <f>COUNTIFS('Faturamento SP3'!$D$2:$D$692,'Infos Relatório'!$B$164,'Faturamento SP3'!$E$2:$E$692,'Infos Relatório'!$B191,'Faturamento SP3'!$Z$2:$Z$692,'Infos Relatório'!AY$1)</f>
        <v>0</v>
      </c>
      <c r="AZ191" s="13">
        <f>SUMIFS('Faturamento SP3'!$G$2:$G$692,'Faturamento SP3'!$D$2:$D$692,'Infos Relatório'!$B$164,'Faturamento SP3'!$E$2:$E$692,'Infos Relatório'!$B191,'Faturamento SP3'!$Z$2:$Z$692,'Infos Relatório'!AY$1)</f>
        <v>0</v>
      </c>
      <c r="BA191" s="13">
        <f>SUMIFS('Faturamento SP3'!$J$2:$J$692,'Faturamento SP3'!$D$2:$D$692,'Infos Relatório'!$B$164,'Faturamento SP3'!$E$2:$E$692,'Infos Relatório'!$B191,'Faturamento SP3'!$Z$2:$Z$692,'Infos Relatório'!AY$1)</f>
        <v>0</v>
      </c>
      <c r="BB191" s="14">
        <f>SUMIFS('Faturamento SP3'!$O$2:$O$692,'Faturamento SP3'!$D$2:$D$692,'Infos Relatório'!$B$164,'Faturamento SP3'!$E$2:$E$692,'Infos Relatório'!$B191,'Faturamento SP3'!$Z$2:$Z$692,'Infos Relatório'!AY$1,'Faturamento SP3'!$T$2:$T$692,"Sim")+SUMIFS('Faturamento SP3'!$P$2:$P$692,'Faturamento SP3'!$D$2:$D$692,'Infos Relatório'!$B$164,'Faturamento SP3'!$E$2:$E$692,'Infos Relatório'!$B191,'Faturamento SP3'!$Z$2:$Z$692,'Infos Relatório'!AY$1,'Faturamento SP3'!$T$2:$T$692,"Sim")</f>
        <v>0</v>
      </c>
      <c r="BC191" s="27" t="e">
        <f t="shared" si="69"/>
        <v>#DIV/0!</v>
      </c>
      <c r="BD191" s="24">
        <f>SUMIFS('Faturamento SP3'!$H$2:$H$692,'Faturamento SP3'!$D$2:$D$692,'Infos Relatório'!$B$164,'Faturamento SP3'!$E$2:$E$692,'Infos Relatório'!$B191,'Faturamento SP3'!$Z$2:$Z$692,'Infos Relatório'!AY$1)</f>
        <v>0</v>
      </c>
      <c r="BE191" s="23">
        <f>COUNTIFS('Faturamento SP3'!$D$2:$D$692,'Infos Relatório'!$B$164,'Faturamento SP3'!$E$2:$E$692,'Infos Relatório'!$B191,'Faturamento SP3'!$Z$2:$Z$692,'Infos Relatório'!BE$1)</f>
        <v>0</v>
      </c>
      <c r="BF191" s="13">
        <f>SUMIFS('Faturamento SP3'!$G$2:$G$692,'Faturamento SP3'!$D$2:$D$692,'Infos Relatório'!$B$164,'Faturamento SP3'!$E$2:$E$692,'Infos Relatório'!$B191,'Faturamento SP3'!$Z$2:$Z$692,'Infos Relatório'!BE$1)</f>
        <v>0</v>
      </c>
      <c r="BG191" s="13">
        <f>SUMIFS('Faturamento SP3'!$J$2:$J$692,'Faturamento SP3'!$D$2:$D$692,'Infos Relatório'!$B$164,'Faturamento SP3'!$E$2:$E$692,'Infos Relatório'!$B191,'Faturamento SP3'!$Z$2:$Z$692,'Infos Relatório'!BE$1)</f>
        <v>0</v>
      </c>
      <c r="BH191" s="14">
        <f>SUMIFS('Faturamento SP3'!$O$2:$O$692,'Faturamento SP3'!$D$2:$D$692,'Infos Relatório'!$B$164,'Faturamento SP3'!$E$2:$E$692,'Infos Relatório'!$B191,'Faturamento SP3'!$Z$2:$Z$692,'Infos Relatório'!BE$1,'Faturamento SP3'!$T$2:$T$692,"Sim")+SUMIFS('Faturamento SP3'!$P$2:$P$692,'Faturamento SP3'!$D$2:$D$692,'Infos Relatório'!$B$164,'Faturamento SP3'!$E$2:$E$692,'Infos Relatório'!$B191,'Faturamento SP3'!$Z$2:$Z$692,'Infos Relatório'!BE$1,'Faturamento SP3'!$T$2:$T$692,"Sim")</f>
        <v>0</v>
      </c>
      <c r="BI191" s="27" t="e">
        <f t="shared" si="70"/>
        <v>#DIV/0!</v>
      </c>
      <c r="BJ191" s="24">
        <f>SUMIFS('Faturamento SP3'!$H$2:$H$692,'Faturamento SP3'!$D$2:$D$692,'Infos Relatório'!$B$164,'Faturamento SP3'!$E$2:$E$692,'Infos Relatório'!$B191,'Faturamento SP3'!$Z$2:$Z$692,'Infos Relatório'!BE$1)</f>
        <v>0</v>
      </c>
      <c r="BK191" s="23">
        <f>COUNTIFS('Faturamento SP3'!$D$2:$D$692,'Infos Relatório'!$B$164,'Faturamento SP3'!$E$2:$E$692,'Infos Relatório'!$B191,'Faturamento SP3'!$Z$2:$Z$692,'Infos Relatório'!BK$1)</f>
        <v>0</v>
      </c>
      <c r="BL191" s="13">
        <f>SUMIFS('Faturamento SP3'!$G$2:$G$692,'Faturamento SP3'!$D$2:$D$692,'Infos Relatório'!$B$164,'Faturamento SP3'!$E$2:$E$692,'Infos Relatório'!$B191,'Faturamento SP3'!$Z$2:$Z$692,'Infos Relatório'!BK$1)</f>
        <v>0</v>
      </c>
      <c r="BM191" s="13">
        <f>SUMIFS('Faturamento SP3'!$J$2:$J$692,'Faturamento SP3'!$D$2:$D$692,'Infos Relatório'!$B$164,'Faturamento SP3'!$E$2:$E$692,'Infos Relatório'!$B191,'Faturamento SP3'!$Z$2:$Z$692,'Infos Relatório'!BK$1)</f>
        <v>0</v>
      </c>
      <c r="BN191" s="14">
        <f>SUMIFS('Faturamento SP3'!$O$2:$O$692,'Faturamento SP3'!$D$2:$D$692,'Infos Relatório'!$B$164,'Faturamento SP3'!$E$2:$E$692,'Infos Relatório'!$B191,'Faturamento SP3'!$Z$2:$Z$692,'Infos Relatório'!BK$1,'Faturamento SP3'!$T$2:$T$692,"Sim")+SUMIFS('Faturamento SP3'!$P$2:$P$692,'Faturamento SP3'!$D$2:$D$692,'Infos Relatório'!$B$164,'Faturamento SP3'!$E$2:$E$692,'Infos Relatório'!$B191,'Faturamento SP3'!$Z$2:$Z$692,'Infos Relatório'!BK$1,'Faturamento SP3'!$T$2:$T$692,"Sim")</f>
        <v>0</v>
      </c>
      <c r="BO191" s="27" t="e">
        <f t="shared" si="71"/>
        <v>#DIV/0!</v>
      </c>
      <c r="BP191" s="24">
        <f>SUMIFS('Faturamento SP3'!$H$2:$H$692,'Faturamento SP3'!$D$2:$D$692,'Infos Relatório'!$B$164,'Faturamento SP3'!$E$2:$E$692,'Infos Relatório'!$B191,'Faturamento SP3'!$Z$2:$Z$692,'Infos Relatório'!BK$1)</f>
        <v>0</v>
      </c>
      <c r="BQ191" s="23">
        <f>COUNTIFS('Faturamento SP3'!$D$2:$D$692,'Infos Relatório'!$B$164,'Faturamento SP3'!$E$2:$E$692,'Infos Relatório'!$B191,'Faturamento SP3'!$Z$2:$Z$692,'Infos Relatório'!BQ$1)</f>
        <v>0</v>
      </c>
      <c r="BR191" s="13">
        <f>SUMIFS('Faturamento SP3'!$G$2:$G$692,'Faturamento SP3'!$D$2:$D$692,'Infos Relatório'!$B$164,'Faturamento SP3'!$E$2:$E$692,'Infos Relatório'!$B191,'Faturamento SP3'!$Z$2:$Z$692,'Infos Relatório'!BQ$1)</f>
        <v>0</v>
      </c>
      <c r="BS191" s="13">
        <f>SUMIFS('Faturamento SP3'!$J$2:$J$692,'Faturamento SP3'!$D$2:$D$692,'Infos Relatório'!$B$164,'Faturamento SP3'!$E$2:$E$692,'Infos Relatório'!$B191,'Faturamento SP3'!$Z$2:$Z$692,'Infos Relatório'!BQ$1)</f>
        <v>0</v>
      </c>
      <c r="BT191" s="14">
        <f>SUMIFS('Faturamento SP3'!$O$2:$O$692,'Faturamento SP3'!$D$2:$D$692,'Infos Relatório'!$B$164,'Faturamento SP3'!$E$2:$E$692,'Infos Relatório'!$B191,'Faturamento SP3'!$Z$2:$Z$692,'Infos Relatório'!BQ$1,'Faturamento SP3'!$T$2:$T$692,"Sim")+SUMIFS('Faturamento SP3'!$P$2:$P$692,'Faturamento SP3'!$D$2:$D$692,'Infos Relatório'!$B$164,'Faturamento SP3'!$E$2:$E$692,'Infos Relatório'!$B191,'Faturamento SP3'!$Z$2:$Z$692,'Infos Relatório'!BQ$1,'Faturamento SP3'!$T$2:$T$692,"Sim")</f>
        <v>0</v>
      </c>
      <c r="BU191" s="27" t="e">
        <f t="shared" si="72"/>
        <v>#DIV/0!</v>
      </c>
      <c r="BV191" s="24">
        <f>SUMIFS('Faturamento SP3'!$H$2:$H$692,'Faturamento SP3'!$D$2:$D$692,'Infos Relatório'!$B$164,'Faturamento SP3'!$E$2:$E$692,'Infos Relatório'!$B191,'Faturamento SP3'!$Z$2:$Z$692,'Infos Relatório'!BQ$1)</f>
        <v>0</v>
      </c>
    </row>
    <row r="192" spans="2:74">
      <c r="B192" s="17" t="s">
        <v>34</v>
      </c>
      <c r="C192" s="23">
        <f>COUNTIFS('Faturamento SP3'!$D$2:$D$692,'Infos Relatório'!$B$164,'Faturamento SP3'!$E$2:$E$692,'Infos Relatório'!$B192,'Faturamento SP3'!$Z$2:$Z$692,'Infos Relatório'!C$1)</f>
        <v>0</v>
      </c>
      <c r="D192" s="13">
        <f>SUMIFS('Faturamento SP3'!$G$2:$G$692,'Faturamento SP3'!$D$2:$D$692,'Infos Relatório'!$B$164,'Faturamento SP3'!$E$2:$E$692,'Infos Relatório'!$B192,'Faturamento SP3'!$Z$2:$Z$692,'Infos Relatório'!C$1)</f>
        <v>0</v>
      </c>
      <c r="E192" s="13">
        <f>SUMIFS('Faturamento SP3'!$J$2:$J$692,'Faturamento SP3'!$D$2:$D$692,'Infos Relatório'!$B$164,'Faturamento SP3'!$E$2:$E$692,'Infos Relatório'!$B192,'Faturamento SP3'!$Z$2:$Z$692,'Infos Relatório'!C$1)</f>
        <v>0</v>
      </c>
      <c r="F192" s="14">
        <f>SUMIFS('Faturamento SP3'!$O$2:$O$692,'Faturamento SP3'!$D$2:$D$692,'Infos Relatório'!$B$164,'Faturamento SP3'!$E$2:$E$692,'Infos Relatório'!$B192,'Faturamento SP3'!$Z$2:$Z$692,'Infos Relatório'!C$1,'Faturamento SP3'!$T$2:$T$692,"Sim")+SUMIFS('Faturamento SP3'!$P$2:$P$692,'Faturamento SP3'!$D$2:$D$692,'Infos Relatório'!$B$164,'Faturamento SP3'!$E$2:$E$692,'Infos Relatório'!$B192,'Faturamento SP3'!$Z$2:$Z$692,'Infos Relatório'!C$1,'Faturamento SP3'!$T$2:$T$692,"Sim")</f>
        <v>0</v>
      </c>
      <c r="G192" s="27" t="e">
        <f t="shared" si="61"/>
        <v>#DIV/0!</v>
      </c>
      <c r="H192" s="24">
        <f>SUMIFS('Faturamento SP3'!$H$2:$H$692,'Faturamento SP3'!$D$2:$D$692,'Infos Relatório'!$B$164,'Faturamento SP3'!$E$2:$E$692,'Infos Relatório'!$B192,'Faturamento SP3'!$Z$2:$Z$692,'Infos Relatório'!C$1)</f>
        <v>0</v>
      </c>
      <c r="I192" s="23">
        <f>COUNTIFS('Faturamento SP3'!$D$2:$D$692,'Infos Relatório'!$B$164,'Faturamento SP3'!$E$2:$E$692,'Infos Relatório'!$B192,'Faturamento SP3'!$Z$2:$Z$692,'Infos Relatório'!I$1)</f>
        <v>0</v>
      </c>
      <c r="J192" s="13">
        <f>SUMIFS('Faturamento SP3'!$G$2:$G$692,'Faturamento SP3'!$D$2:$D$692,'Infos Relatório'!$B$164,'Faturamento SP3'!$E$2:$E$692,'Infos Relatório'!$B192,'Faturamento SP3'!$Z$2:$Z$692,'Infos Relatório'!I$1)</f>
        <v>0</v>
      </c>
      <c r="K192" s="13">
        <f>SUMIFS('Faturamento SP3'!$J$2:$J$692,'Faturamento SP3'!$D$2:$D$692,'Infos Relatório'!$B$164,'Faturamento SP3'!$E$2:$E$692,'Infos Relatório'!$B192,'Faturamento SP3'!$Z$2:$Z$692,'Infos Relatório'!I$1)</f>
        <v>0</v>
      </c>
      <c r="L192" s="14">
        <f>SUMIFS('Faturamento SP3'!$O$2:$O$692,'Faturamento SP3'!$D$2:$D$692,'Infos Relatório'!$B$164,'Faturamento SP3'!$E$2:$E$692,'Infos Relatório'!$B192,'Faturamento SP3'!$Z$2:$Z$692,'Infos Relatório'!I$1,'Faturamento SP3'!$T$2:$T$692,"Sim")+SUMIFS('Faturamento SP3'!$P$2:$P$692,'Faturamento SP3'!$D$2:$D$692,'Infos Relatório'!$B$164,'Faturamento SP3'!$E$2:$E$692,'Infos Relatório'!$B192,'Faturamento SP3'!$Z$2:$Z$692,'Infos Relatório'!I$1,'Faturamento SP3'!$T$2:$T$692,"Sim")</f>
        <v>0</v>
      </c>
      <c r="M192" s="27" t="e">
        <f t="shared" si="62"/>
        <v>#DIV/0!</v>
      </c>
      <c r="N192" s="24">
        <f>SUMIFS('Faturamento SP3'!$H$2:$H$692,'Faturamento SP3'!$D$2:$D$692,'Infos Relatório'!$B$164,'Faturamento SP3'!$E$2:$E$692,'Infos Relatório'!$B192,'Faturamento SP3'!$Z$2:$Z$692,'Infos Relatório'!I$1)</f>
        <v>0</v>
      </c>
      <c r="O192" s="23">
        <f>COUNTIFS('Faturamento SP3'!$D$2:$D$692,'Infos Relatório'!$B$164,'Faturamento SP3'!$E$2:$E$692,'Infos Relatório'!$B192,'Faturamento SP3'!$Z$2:$Z$692,'Infos Relatório'!O$1)</f>
        <v>0</v>
      </c>
      <c r="P192" s="13">
        <f>SUMIFS('Faturamento SP3'!$G$2:$G$692,'Faturamento SP3'!$D$2:$D$692,'Infos Relatório'!$B$164,'Faturamento SP3'!$E$2:$E$692,'Infos Relatório'!$B192,'Faturamento SP3'!$Z$2:$Z$692,'Infos Relatório'!O$1)</f>
        <v>0</v>
      </c>
      <c r="Q192" s="13">
        <f>SUMIFS('Faturamento SP3'!$J$2:$J$692,'Faturamento SP3'!$D$2:$D$692,'Infos Relatório'!$B$164,'Faturamento SP3'!$E$2:$E$692,'Infos Relatório'!$B192,'Faturamento SP3'!$Z$2:$Z$692,'Infos Relatório'!O$1)</f>
        <v>0</v>
      </c>
      <c r="R192" s="14">
        <f>SUMIFS('Faturamento SP3'!$O$2:$O$692,'Faturamento SP3'!$D$2:$D$692,'Infos Relatório'!$B$164,'Faturamento SP3'!$E$2:$E$692,'Infos Relatório'!$B192,'Faturamento SP3'!$Z$2:$Z$692,'Infos Relatório'!O$1,'Faturamento SP3'!$T$2:$T$692,"Sim")+SUMIFS('Faturamento SP3'!$P$2:$P$692,'Faturamento SP3'!$D$2:$D$692,'Infos Relatório'!$B$164,'Faturamento SP3'!$E$2:$E$692,'Infos Relatório'!$B192,'Faturamento SP3'!$Z$2:$Z$692,'Infos Relatório'!O$1,'Faturamento SP3'!$T$2:$T$692,"Sim")</f>
        <v>0</v>
      </c>
      <c r="S192" s="27" t="e">
        <f t="shared" si="63"/>
        <v>#DIV/0!</v>
      </c>
      <c r="T192" s="24">
        <f>SUMIFS('Faturamento SP3'!$H$2:$H$692,'Faturamento SP3'!$D$2:$D$692,'Infos Relatório'!$B$164,'Faturamento SP3'!$E$2:$E$692,'Infos Relatório'!$B192,'Faturamento SP3'!$Z$2:$Z$692,'Infos Relatório'!O$1)</f>
        <v>0</v>
      </c>
      <c r="U192" s="23">
        <f>COUNTIFS('Faturamento SP3'!$D$2:$D$692,'Infos Relatório'!$B$164,'Faturamento SP3'!$E$2:$E$692,'Infos Relatório'!$B192,'Faturamento SP3'!$Z$2:$Z$692,'Infos Relatório'!U$1)</f>
        <v>0</v>
      </c>
      <c r="V192" s="13">
        <f>SUMIFS('Faturamento SP3'!$G$2:$G$692,'Faturamento SP3'!$D$2:$D$692,'Infos Relatório'!$B$164,'Faturamento SP3'!$E$2:$E$692,'Infos Relatório'!$B192,'Faturamento SP3'!$Z$2:$Z$692,'Infos Relatório'!U$1)</f>
        <v>0</v>
      </c>
      <c r="W192" s="13">
        <f>SUMIFS('Faturamento SP3'!$J$2:$J$692,'Faturamento SP3'!$D$2:$D$692,'Infos Relatório'!$B$164,'Faturamento SP3'!$E$2:$E$692,'Infos Relatório'!$B192,'Faturamento SP3'!$Z$2:$Z$692,'Infos Relatório'!U$1)</f>
        <v>0</v>
      </c>
      <c r="X192" s="14">
        <f>SUMIFS('Faturamento SP3'!$O$2:$O$692,'Faturamento SP3'!$D$2:$D$692,'Infos Relatório'!$B$164,'Faturamento SP3'!$E$2:$E$692,'Infos Relatório'!$B192,'Faturamento SP3'!$Z$2:$Z$692,'Infos Relatório'!U$1,'Faturamento SP3'!$T$2:$T$692,"Sim")+SUMIFS('Faturamento SP3'!$P$2:$P$692,'Faturamento SP3'!$D$2:$D$692,'Infos Relatório'!$B$164,'Faturamento SP3'!$E$2:$E$692,'Infos Relatório'!$B192,'Faturamento SP3'!$Z$2:$Z$692,'Infos Relatório'!U$1,'Faturamento SP3'!$T$2:$T$692,"Sim")</f>
        <v>0</v>
      </c>
      <c r="Y192" s="27" t="e">
        <f t="shared" si="64"/>
        <v>#DIV/0!</v>
      </c>
      <c r="Z192" s="24">
        <f>SUMIFS('Faturamento SP3'!$H$2:$H$692,'Faturamento SP3'!$D$2:$D$692,'Infos Relatório'!$B$164,'Faturamento SP3'!$E$2:$E$692,'Infos Relatório'!$B192,'Faturamento SP3'!$Z$2:$Z$692,'Infos Relatório'!U$1)</f>
        <v>0</v>
      </c>
      <c r="AA192" s="23">
        <f>COUNTIFS('Faturamento SP3'!$D$2:$D$692,'Infos Relatório'!$B$164,'Faturamento SP3'!$E$2:$E$692,'Infos Relatório'!$B192,'Faturamento SP3'!$Z$2:$Z$692,'Infos Relatório'!AA$1)</f>
        <v>0</v>
      </c>
      <c r="AB192" s="13">
        <f>SUMIFS('Faturamento SP3'!$G$2:$G$692,'Faturamento SP3'!$D$2:$D$692,'Infos Relatório'!$B$164,'Faturamento SP3'!$E$2:$E$692,'Infos Relatório'!$B192,'Faturamento SP3'!$Z$2:$Z$692,'Infos Relatório'!AA$1)</f>
        <v>0</v>
      </c>
      <c r="AC192" s="13">
        <f>SUMIFS('Faturamento SP3'!$J$2:$J$692,'Faturamento SP3'!$D$2:$D$692,'Infos Relatório'!$B$164,'Faturamento SP3'!$E$2:$E$692,'Infos Relatório'!$B192,'Faturamento SP3'!$Z$2:$Z$692,'Infos Relatório'!AA$1)</f>
        <v>0</v>
      </c>
      <c r="AD192" s="14">
        <f>SUMIFS('Faturamento SP3'!$O$2:$O$692,'Faturamento SP3'!$D$2:$D$692,'Infos Relatório'!$B$164,'Faturamento SP3'!$E$2:$E$692,'Infos Relatório'!$B192,'Faturamento SP3'!$Z$2:$Z$692,'Infos Relatório'!AA$1,'Faturamento SP3'!$T$2:$T$692,"Sim")+SUMIFS('Faturamento SP3'!$P$2:$P$692,'Faturamento SP3'!$D$2:$D$692,'Infos Relatório'!$B$164,'Faturamento SP3'!$E$2:$E$692,'Infos Relatório'!$B192,'Faturamento SP3'!$Z$2:$Z$692,'Infos Relatório'!AA$1,'Faturamento SP3'!$T$2:$T$692,"Sim")</f>
        <v>0</v>
      </c>
      <c r="AE192" s="27" t="e">
        <f t="shared" si="65"/>
        <v>#DIV/0!</v>
      </c>
      <c r="AF192" s="24">
        <f>SUMIFS('Faturamento SP3'!$H$2:$H$692,'Faturamento SP3'!$D$2:$D$692,'Infos Relatório'!$B$164,'Faturamento SP3'!$E$2:$E$692,'Infos Relatório'!$B192,'Faturamento SP3'!$Z$2:$Z$692,'Infos Relatório'!AA$1)</f>
        <v>0</v>
      </c>
      <c r="AG192" s="23">
        <f>COUNTIFS('Faturamento SP3'!$D$2:$D$692,'Infos Relatório'!$B$164,'Faturamento SP3'!$E$2:$E$692,'Infos Relatório'!$B192,'Faturamento SP3'!$Z$2:$Z$692,'Infos Relatório'!AG$1)</f>
        <v>0</v>
      </c>
      <c r="AH192" s="13">
        <f>SUMIFS('Faturamento SP3'!$G$2:$G$692,'Faturamento SP3'!$D$2:$D$692,'Infos Relatório'!$B$164,'Faturamento SP3'!$E$2:$E$692,'Infos Relatório'!$B192,'Faturamento SP3'!$Z$2:$Z$692,'Infos Relatório'!AG$1)</f>
        <v>0</v>
      </c>
      <c r="AI192" s="13">
        <f>SUMIFS('Faturamento SP3'!$J$2:$J$692,'Faturamento SP3'!$D$2:$D$692,'Infos Relatório'!$B$164,'Faturamento SP3'!$E$2:$E$692,'Infos Relatório'!$B192,'Faturamento SP3'!$Z$2:$Z$692,'Infos Relatório'!AG$1)</f>
        <v>0</v>
      </c>
      <c r="AJ192" s="14">
        <f>SUMIFS('Faturamento SP3'!$O$2:$O$692,'Faturamento SP3'!$D$2:$D$692,'Infos Relatório'!$B$164,'Faturamento SP3'!$E$2:$E$692,'Infos Relatório'!$B192,'Faturamento SP3'!$Z$2:$Z$692,'Infos Relatório'!AG$1,'Faturamento SP3'!$T$2:$T$692,"Sim")+SUMIFS('Faturamento SP3'!$P$2:$P$692,'Faturamento SP3'!$D$2:$D$692,'Infos Relatório'!$B$164,'Faturamento SP3'!$E$2:$E$692,'Infos Relatório'!$B192,'Faturamento SP3'!$Z$2:$Z$692,'Infos Relatório'!AG$1,'Faturamento SP3'!$T$2:$T$692,"Sim")</f>
        <v>0</v>
      </c>
      <c r="AK192" s="27" t="e">
        <f t="shared" si="66"/>
        <v>#DIV/0!</v>
      </c>
      <c r="AL192" s="24">
        <f>SUMIFS('Faturamento SP3'!$H$2:$H$692,'Faturamento SP3'!$D$2:$D$692,'Infos Relatório'!$B$164,'Faturamento SP3'!$E$2:$E$692,'Infos Relatório'!$B192,'Faturamento SP3'!$Z$2:$Z$692,'Infos Relatório'!AG$1)</f>
        <v>0</v>
      </c>
      <c r="AM192" s="23">
        <f>COUNTIFS('Faturamento SP3'!$D$2:$D$692,'Infos Relatório'!$B$164,'Faturamento SP3'!$E$2:$E$692,'Infos Relatório'!$B192,'Faturamento SP3'!$Z$2:$Z$692,'Infos Relatório'!AM$1)</f>
        <v>0</v>
      </c>
      <c r="AN192" s="13">
        <f>SUMIFS('Faturamento SP3'!$G$2:$G$692,'Faturamento SP3'!$D$2:$D$692,'Infos Relatório'!$B$164,'Faturamento SP3'!$E$2:$E$692,'Infos Relatório'!$B192,'Faturamento SP3'!$Z$2:$Z$692,'Infos Relatório'!AM$1)</f>
        <v>0</v>
      </c>
      <c r="AO192" s="13">
        <f>SUMIFS('Faturamento SP3'!$J$2:$J$692,'Faturamento SP3'!$D$2:$D$692,'Infos Relatório'!$B$164,'Faturamento SP3'!$E$2:$E$692,'Infos Relatório'!$B192,'Faturamento SP3'!$Z$2:$Z$692,'Infos Relatório'!AM$1)</f>
        <v>0</v>
      </c>
      <c r="AP192" s="14">
        <f>SUMIFS('Faturamento SP3'!$O$2:$O$692,'Faturamento SP3'!$D$2:$D$692,'Infos Relatório'!$B$164,'Faturamento SP3'!$E$2:$E$692,'Infos Relatório'!$B192,'Faturamento SP3'!$Z$2:$Z$692,'Infos Relatório'!AM$1,'Faturamento SP3'!$T$2:$T$692,"Sim")+SUMIFS('Faturamento SP3'!$P$2:$P$692,'Faturamento SP3'!$D$2:$D$692,'Infos Relatório'!$B$164,'Faturamento SP3'!$E$2:$E$692,'Infos Relatório'!$B192,'Faturamento SP3'!$Z$2:$Z$692,'Infos Relatório'!AM$1,'Faturamento SP3'!$T$2:$T$692,"Sim")</f>
        <v>0</v>
      </c>
      <c r="AQ192" s="27" t="e">
        <f t="shared" si="67"/>
        <v>#DIV/0!</v>
      </c>
      <c r="AR192" s="24">
        <f>SUMIFS('Faturamento SP3'!$H$2:$H$692,'Faturamento SP3'!$D$2:$D$692,'Infos Relatório'!$B$164,'Faturamento SP3'!$E$2:$E$692,'Infos Relatório'!$B192,'Faturamento SP3'!$Z$2:$Z$692,'Infos Relatório'!AM$1)</f>
        <v>0</v>
      </c>
      <c r="AS192" s="23">
        <f>COUNTIFS('Faturamento SP3'!$D$2:$D$692,'Infos Relatório'!$B$164,'Faturamento SP3'!$E$2:$E$692,'Infos Relatório'!$B192,'Faturamento SP3'!$Z$2:$Z$692,'Infos Relatório'!AS$1)</f>
        <v>0</v>
      </c>
      <c r="AT192" s="13">
        <f>SUMIFS('Faturamento SP3'!$G$2:$G$692,'Faturamento SP3'!$D$2:$D$692,'Infos Relatório'!$B$164,'Faturamento SP3'!$E$2:$E$692,'Infos Relatório'!$B192,'Faturamento SP3'!$Z$2:$Z$692,'Infos Relatório'!AS$1)</f>
        <v>0</v>
      </c>
      <c r="AU192" s="13">
        <f>SUMIFS('Faturamento SP3'!$J$2:$J$692,'Faturamento SP3'!$D$2:$D$692,'Infos Relatório'!$B$164,'Faturamento SP3'!$E$2:$E$692,'Infos Relatório'!$B192,'Faturamento SP3'!$Z$2:$Z$692,'Infos Relatório'!AS$1)</f>
        <v>0</v>
      </c>
      <c r="AV192" s="14">
        <f>SUMIFS('Faturamento SP3'!$O$2:$O$692,'Faturamento SP3'!$D$2:$D$692,'Infos Relatório'!$B$164,'Faturamento SP3'!$E$2:$E$692,'Infos Relatório'!$B192,'Faturamento SP3'!$Z$2:$Z$692,'Infos Relatório'!AS$1,'Faturamento SP3'!$T$2:$T$692,"Sim")+SUMIFS('Faturamento SP3'!$P$2:$P$692,'Faturamento SP3'!$D$2:$D$692,'Infos Relatório'!$B$164,'Faturamento SP3'!$E$2:$E$692,'Infos Relatório'!$B192,'Faturamento SP3'!$Z$2:$Z$692,'Infos Relatório'!AS$1,'Faturamento SP3'!$T$2:$T$692,"Sim")</f>
        <v>0</v>
      </c>
      <c r="AW192" s="27" t="e">
        <f t="shared" si="68"/>
        <v>#DIV/0!</v>
      </c>
      <c r="AX192" s="24">
        <f>SUMIFS('Faturamento SP3'!$H$2:$H$692,'Faturamento SP3'!$D$2:$D$692,'Infos Relatório'!$B$164,'Faturamento SP3'!$E$2:$E$692,'Infos Relatório'!$B192,'Faturamento SP3'!$Z$2:$Z$692,'Infos Relatório'!AS$1)</f>
        <v>0</v>
      </c>
      <c r="AY192" s="23">
        <f>COUNTIFS('Faturamento SP3'!$D$2:$D$692,'Infos Relatório'!$B$164,'Faturamento SP3'!$E$2:$E$692,'Infos Relatório'!$B192,'Faturamento SP3'!$Z$2:$Z$692,'Infos Relatório'!AY$1)</f>
        <v>0</v>
      </c>
      <c r="AZ192" s="13">
        <f>SUMIFS('Faturamento SP3'!$G$2:$G$692,'Faturamento SP3'!$D$2:$D$692,'Infos Relatório'!$B$164,'Faturamento SP3'!$E$2:$E$692,'Infos Relatório'!$B192,'Faturamento SP3'!$Z$2:$Z$692,'Infos Relatório'!AY$1)</f>
        <v>0</v>
      </c>
      <c r="BA192" s="13">
        <f>SUMIFS('Faturamento SP3'!$J$2:$J$692,'Faturamento SP3'!$D$2:$D$692,'Infos Relatório'!$B$164,'Faturamento SP3'!$E$2:$E$692,'Infos Relatório'!$B192,'Faturamento SP3'!$Z$2:$Z$692,'Infos Relatório'!AY$1)</f>
        <v>0</v>
      </c>
      <c r="BB192" s="14">
        <f>SUMIFS('Faturamento SP3'!$O$2:$O$692,'Faturamento SP3'!$D$2:$D$692,'Infos Relatório'!$B$164,'Faturamento SP3'!$E$2:$E$692,'Infos Relatório'!$B192,'Faturamento SP3'!$Z$2:$Z$692,'Infos Relatório'!AY$1,'Faturamento SP3'!$T$2:$T$692,"Sim")+SUMIFS('Faturamento SP3'!$P$2:$P$692,'Faturamento SP3'!$D$2:$D$692,'Infos Relatório'!$B$164,'Faturamento SP3'!$E$2:$E$692,'Infos Relatório'!$B192,'Faturamento SP3'!$Z$2:$Z$692,'Infos Relatório'!AY$1,'Faturamento SP3'!$T$2:$T$692,"Sim")</f>
        <v>0</v>
      </c>
      <c r="BC192" s="27" t="e">
        <f t="shared" si="69"/>
        <v>#DIV/0!</v>
      </c>
      <c r="BD192" s="24">
        <f>SUMIFS('Faturamento SP3'!$H$2:$H$692,'Faturamento SP3'!$D$2:$D$692,'Infos Relatório'!$B$164,'Faturamento SP3'!$E$2:$E$692,'Infos Relatório'!$B192,'Faturamento SP3'!$Z$2:$Z$692,'Infos Relatório'!AY$1)</f>
        <v>0</v>
      </c>
      <c r="BE192" s="23">
        <f>COUNTIFS('Faturamento SP3'!$D$2:$D$692,'Infos Relatório'!$B$164,'Faturamento SP3'!$E$2:$E$692,'Infos Relatório'!$B192,'Faturamento SP3'!$Z$2:$Z$692,'Infos Relatório'!BE$1)</f>
        <v>0</v>
      </c>
      <c r="BF192" s="13">
        <f>SUMIFS('Faturamento SP3'!$G$2:$G$692,'Faturamento SP3'!$D$2:$D$692,'Infos Relatório'!$B$164,'Faturamento SP3'!$E$2:$E$692,'Infos Relatório'!$B192,'Faturamento SP3'!$Z$2:$Z$692,'Infos Relatório'!BE$1)</f>
        <v>0</v>
      </c>
      <c r="BG192" s="13">
        <f>SUMIFS('Faturamento SP3'!$J$2:$J$692,'Faturamento SP3'!$D$2:$D$692,'Infos Relatório'!$B$164,'Faturamento SP3'!$E$2:$E$692,'Infos Relatório'!$B192,'Faturamento SP3'!$Z$2:$Z$692,'Infos Relatório'!BE$1)</f>
        <v>0</v>
      </c>
      <c r="BH192" s="14">
        <f>SUMIFS('Faturamento SP3'!$O$2:$O$692,'Faturamento SP3'!$D$2:$D$692,'Infos Relatório'!$B$164,'Faturamento SP3'!$E$2:$E$692,'Infos Relatório'!$B192,'Faturamento SP3'!$Z$2:$Z$692,'Infos Relatório'!BE$1,'Faturamento SP3'!$T$2:$T$692,"Sim")+SUMIFS('Faturamento SP3'!$P$2:$P$692,'Faturamento SP3'!$D$2:$D$692,'Infos Relatório'!$B$164,'Faturamento SP3'!$E$2:$E$692,'Infos Relatório'!$B192,'Faturamento SP3'!$Z$2:$Z$692,'Infos Relatório'!BE$1,'Faturamento SP3'!$T$2:$T$692,"Sim")</f>
        <v>0</v>
      </c>
      <c r="BI192" s="27" t="e">
        <f t="shared" si="70"/>
        <v>#DIV/0!</v>
      </c>
      <c r="BJ192" s="24">
        <f>SUMIFS('Faturamento SP3'!$H$2:$H$692,'Faturamento SP3'!$D$2:$D$692,'Infos Relatório'!$B$164,'Faturamento SP3'!$E$2:$E$692,'Infos Relatório'!$B192,'Faturamento SP3'!$Z$2:$Z$692,'Infos Relatório'!BE$1)</f>
        <v>0</v>
      </c>
      <c r="BK192" s="23">
        <f>COUNTIFS('Faturamento SP3'!$D$2:$D$692,'Infos Relatório'!$B$164,'Faturamento SP3'!$E$2:$E$692,'Infos Relatório'!$B192,'Faturamento SP3'!$Z$2:$Z$692,'Infos Relatório'!BK$1)</f>
        <v>0</v>
      </c>
      <c r="BL192" s="13">
        <f>SUMIFS('Faturamento SP3'!$G$2:$G$692,'Faturamento SP3'!$D$2:$D$692,'Infos Relatório'!$B$164,'Faturamento SP3'!$E$2:$E$692,'Infos Relatório'!$B192,'Faturamento SP3'!$Z$2:$Z$692,'Infos Relatório'!BK$1)</f>
        <v>0</v>
      </c>
      <c r="BM192" s="13">
        <f>SUMIFS('Faturamento SP3'!$J$2:$J$692,'Faturamento SP3'!$D$2:$D$692,'Infos Relatório'!$B$164,'Faturamento SP3'!$E$2:$E$692,'Infos Relatório'!$B192,'Faturamento SP3'!$Z$2:$Z$692,'Infos Relatório'!BK$1)</f>
        <v>0</v>
      </c>
      <c r="BN192" s="14">
        <f>SUMIFS('Faturamento SP3'!$O$2:$O$692,'Faturamento SP3'!$D$2:$D$692,'Infos Relatório'!$B$164,'Faturamento SP3'!$E$2:$E$692,'Infos Relatório'!$B192,'Faturamento SP3'!$Z$2:$Z$692,'Infos Relatório'!BK$1,'Faturamento SP3'!$T$2:$T$692,"Sim")+SUMIFS('Faturamento SP3'!$P$2:$P$692,'Faturamento SP3'!$D$2:$D$692,'Infos Relatório'!$B$164,'Faturamento SP3'!$E$2:$E$692,'Infos Relatório'!$B192,'Faturamento SP3'!$Z$2:$Z$692,'Infos Relatório'!BK$1,'Faturamento SP3'!$T$2:$T$692,"Sim")</f>
        <v>0</v>
      </c>
      <c r="BO192" s="27" t="e">
        <f t="shared" si="71"/>
        <v>#DIV/0!</v>
      </c>
      <c r="BP192" s="24">
        <f>SUMIFS('Faturamento SP3'!$H$2:$H$692,'Faturamento SP3'!$D$2:$D$692,'Infos Relatório'!$B$164,'Faturamento SP3'!$E$2:$E$692,'Infos Relatório'!$B192,'Faturamento SP3'!$Z$2:$Z$692,'Infos Relatório'!BK$1)</f>
        <v>0</v>
      </c>
      <c r="BQ192" s="23">
        <f>COUNTIFS('Faturamento SP3'!$D$2:$D$692,'Infos Relatório'!$B$164,'Faturamento SP3'!$E$2:$E$692,'Infos Relatório'!$B192,'Faturamento SP3'!$Z$2:$Z$692,'Infos Relatório'!BQ$1)</f>
        <v>0</v>
      </c>
      <c r="BR192" s="13">
        <f>SUMIFS('Faturamento SP3'!$G$2:$G$692,'Faturamento SP3'!$D$2:$D$692,'Infos Relatório'!$B$164,'Faturamento SP3'!$E$2:$E$692,'Infos Relatório'!$B192,'Faturamento SP3'!$Z$2:$Z$692,'Infos Relatório'!BQ$1)</f>
        <v>0</v>
      </c>
      <c r="BS192" s="13">
        <f>SUMIFS('Faturamento SP3'!$J$2:$J$692,'Faturamento SP3'!$D$2:$D$692,'Infos Relatório'!$B$164,'Faturamento SP3'!$E$2:$E$692,'Infos Relatório'!$B192,'Faturamento SP3'!$Z$2:$Z$692,'Infos Relatório'!BQ$1)</f>
        <v>0</v>
      </c>
      <c r="BT192" s="14">
        <f>SUMIFS('Faturamento SP3'!$O$2:$O$692,'Faturamento SP3'!$D$2:$D$692,'Infos Relatório'!$B$164,'Faturamento SP3'!$E$2:$E$692,'Infos Relatório'!$B192,'Faturamento SP3'!$Z$2:$Z$692,'Infos Relatório'!BQ$1,'Faturamento SP3'!$T$2:$T$692,"Sim")+SUMIFS('Faturamento SP3'!$P$2:$P$692,'Faturamento SP3'!$D$2:$D$692,'Infos Relatório'!$B$164,'Faturamento SP3'!$E$2:$E$692,'Infos Relatório'!$B192,'Faturamento SP3'!$Z$2:$Z$692,'Infos Relatório'!BQ$1,'Faturamento SP3'!$T$2:$T$692,"Sim")</f>
        <v>0</v>
      </c>
      <c r="BU192" s="27" t="e">
        <f t="shared" si="72"/>
        <v>#DIV/0!</v>
      </c>
      <c r="BV192" s="24">
        <f>SUMIFS('Faturamento SP3'!$H$2:$H$692,'Faturamento SP3'!$D$2:$D$692,'Infos Relatório'!$B$164,'Faturamento SP3'!$E$2:$E$692,'Infos Relatório'!$B192,'Faturamento SP3'!$Z$2:$Z$692,'Infos Relatório'!BQ$1)</f>
        <v>0</v>
      </c>
    </row>
    <row r="193" spans="2:74">
      <c r="B193" s="17" t="s">
        <v>35</v>
      </c>
      <c r="C193" s="23">
        <f>COUNTIFS('Faturamento SP3'!$D$2:$D$692,'Infos Relatório'!$B$164,'Faturamento SP3'!$E$2:$E$692,'Infos Relatório'!$B193,'Faturamento SP3'!$Z$2:$Z$692,'Infos Relatório'!C$1)</f>
        <v>0</v>
      </c>
      <c r="D193" s="13">
        <f>SUMIFS('Faturamento SP3'!$G$2:$G$692,'Faturamento SP3'!$D$2:$D$692,'Infos Relatório'!$B$164,'Faturamento SP3'!$E$2:$E$692,'Infos Relatório'!$B193,'Faturamento SP3'!$Z$2:$Z$692,'Infos Relatório'!C$1)</f>
        <v>0</v>
      </c>
      <c r="E193" s="13">
        <f>SUMIFS('Faturamento SP3'!$J$2:$J$692,'Faturamento SP3'!$D$2:$D$692,'Infos Relatório'!$B$164,'Faturamento SP3'!$E$2:$E$692,'Infos Relatório'!$B193,'Faturamento SP3'!$Z$2:$Z$692,'Infos Relatório'!C$1)</f>
        <v>0</v>
      </c>
      <c r="F193" s="14">
        <f>SUMIFS('Faturamento SP3'!$O$2:$O$692,'Faturamento SP3'!$D$2:$D$692,'Infos Relatório'!$B$164,'Faturamento SP3'!$E$2:$E$692,'Infos Relatório'!$B193,'Faturamento SP3'!$Z$2:$Z$692,'Infos Relatório'!C$1,'Faturamento SP3'!$T$2:$T$692,"Sim")+SUMIFS('Faturamento SP3'!$P$2:$P$692,'Faturamento SP3'!$D$2:$D$692,'Infos Relatório'!$B$164,'Faturamento SP3'!$E$2:$E$692,'Infos Relatório'!$B193,'Faturamento SP3'!$Z$2:$Z$692,'Infos Relatório'!C$1,'Faturamento SP3'!$T$2:$T$692,"Sim")</f>
        <v>0</v>
      </c>
      <c r="G193" s="27" t="e">
        <f t="shared" si="61"/>
        <v>#DIV/0!</v>
      </c>
      <c r="H193" s="24">
        <f>SUMIFS('Faturamento SP3'!$H$2:$H$692,'Faturamento SP3'!$D$2:$D$692,'Infos Relatório'!$B$164,'Faturamento SP3'!$E$2:$E$692,'Infos Relatório'!$B193,'Faturamento SP3'!$Z$2:$Z$692,'Infos Relatório'!C$1)</f>
        <v>0</v>
      </c>
      <c r="I193" s="23">
        <f>COUNTIFS('Faturamento SP3'!$D$2:$D$692,'Infos Relatório'!$B$164,'Faturamento SP3'!$E$2:$E$692,'Infos Relatório'!$B193,'Faturamento SP3'!$Z$2:$Z$692,'Infos Relatório'!I$1)</f>
        <v>0</v>
      </c>
      <c r="J193" s="13">
        <f>SUMIFS('Faturamento SP3'!$G$2:$G$692,'Faturamento SP3'!$D$2:$D$692,'Infos Relatório'!$B$164,'Faturamento SP3'!$E$2:$E$692,'Infos Relatório'!$B193,'Faturamento SP3'!$Z$2:$Z$692,'Infos Relatório'!I$1)</f>
        <v>0</v>
      </c>
      <c r="K193" s="13">
        <f>SUMIFS('Faturamento SP3'!$J$2:$J$692,'Faturamento SP3'!$D$2:$D$692,'Infos Relatório'!$B$164,'Faturamento SP3'!$E$2:$E$692,'Infos Relatório'!$B193,'Faturamento SP3'!$Z$2:$Z$692,'Infos Relatório'!I$1)</f>
        <v>0</v>
      </c>
      <c r="L193" s="14">
        <f>SUMIFS('Faturamento SP3'!$O$2:$O$692,'Faturamento SP3'!$D$2:$D$692,'Infos Relatório'!$B$164,'Faturamento SP3'!$E$2:$E$692,'Infos Relatório'!$B193,'Faturamento SP3'!$Z$2:$Z$692,'Infos Relatório'!I$1,'Faturamento SP3'!$T$2:$T$692,"Sim")+SUMIFS('Faturamento SP3'!$P$2:$P$692,'Faturamento SP3'!$D$2:$D$692,'Infos Relatório'!$B$164,'Faturamento SP3'!$E$2:$E$692,'Infos Relatório'!$B193,'Faturamento SP3'!$Z$2:$Z$692,'Infos Relatório'!I$1,'Faturamento SP3'!$T$2:$T$692,"Sim")</f>
        <v>0</v>
      </c>
      <c r="M193" s="27" t="e">
        <f t="shared" si="62"/>
        <v>#DIV/0!</v>
      </c>
      <c r="N193" s="24">
        <f>SUMIFS('Faturamento SP3'!$H$2:$H$692,'Faturamento SP3'!$D$2:$D$692,'Infos Relatório'!$B$164,'Faturamento SP3'!$E$2:$E$692,'Infos Relatório'!$B193,'Faturamento SP3'!$Z$2:$Z$692,'Infos Relatório'!I$1)</f>
        <v>0</v>
      </c>
      <c r="O193" s="23">
        <f>COUNTIFS('Faturamento SP3'!$D$2:$D$692,'Infos Relatório'!$B$164,'Faturamento SP3'!$E$2:$E$692,'Infos Relatório'!$B193,'Faturamento SP3'!$Z$2:$Z$692,'Infos Relatório'!O$1)</f>
        <v>0</v>
      </c>
      <c r="P193" s="13">
        <f>SUMIFS('Faturamento SP3'!$G$2:$G$692,'Faturamento SP3'!$D$2:$D$692,'Infos Relatório'!$B$164,'Faturamento SP3'!$E$2:$E$692,'Infos Relatório'!$B193,'Faturamento SP3'!$Z$2:$Z$692,'Infos Relatório'!O$1)</f>
        <v>0</v>
      </c>
      <c r="Q193" s="13">
        <f>SUMIFS('Faturamento SP3'!$J$2:$J$692,'Faturamento SP3'!$D$2:$D$692,'Infos Relatório'!$B$164,'Faturamento SP3'!$E$2:$E$692,'Infos Relatório'!$B193,'Faturamento SP3'!$Z$2:$Z$692,'Infos Relatório'!O$1)</f>
        <v>0</v>
      </c>
      <c r="R193" s="14">
        <f>SUMIFS('Faturamento SP3'!$O$2:$O$692,'Faturamento SP3'!$D$2:$D$692,'Infos Relatório'!$B$164,'Faturamento SP3'!$E$2:$E$692,'Infos Relatório'!$B193,'Faturamento SP3'!$Z$2:$Z$692,'Infos Relatório'!O$1,'Faturamento SP3'!$T$2:$T$692,"Sim")+SUMIFS('Faturamento SP3'!$P$2:$P$692,'Faturamento SP3'!$D$2:$D$692,'Infos Relatório'!$B$164,'Faturamento SP3'!$E$2:$E$692,'Infos Relatório'!$B193,'Faturamento SP3'!$Z$2:$Z$692,'Infos Relatório'!O$1,'Faturamento SP3'!$T$2:$T$692,"Sim")</f>
        <v>0</v>
      </c>
      <c r="S193" s="27" t="e">
        <f t="shared" si="63"/>
        <v>#DIV/0!</v>
      </c>
      <c r="T193" s="24">
        <f>SUMIFS('Faturamento SP3'!$H$2:$H$692,'Faturamento SP3'!$D$2:$D$692,'Infos Relatório'!$B$164,'Faturamento SP3'!$E$2:$E$692,'Infos Relatório'!$B193,'Faturamento SP3'!$Z$2:$Z$692,'Infos Relatório'!O$1)</f>
        <v>0</v>
      </c>
      <c r="U193" s="23">
        <f>COUNTIFS('Faturamento SP3'!$D$2:$D$692,'Infos Relatório'!$B$164,'Faturamento SP3'!$E$2:$E$692,'Infos Relatório'!$B193,'Faturamento SP3'!$Z$2:$Z$692,'Infos Relatório'!U$1)</f>
        <v>0</v>
      </c>
      <c r="V193" s="13">
        <f>SUMIFS('Faturamento SP3'!$G$2:$G$692,'Faturamento SP3'!$D$2:$D$692,'Infos Relatório'!$B$164,'Faturamento SP3'!$E$2:$E$692,'Infos Relatório'!$B193,'Faturamento SP3'!$Z$2:$Z$692,'Infos Relatório'!U$1)</f>
        <v>0</v>
      </c>
      <c r="W193" s="13">
        <f>SUMIFS('Faturamento SP3'!$J$2:$J$692,'Faturamento SP3'!$D$2:$D$692,'Infos Relatório'!$B$164,'Faturamento SP3'!$E$2:$E$692,'Infos Relatório'!$B193,'Faturamento SP3'!$Z$2:$Z$692,'Infos Relatório'!U$1)</f>
        <v>0</v>
      </c>
      <c r="X193" s="14">
        <f>SUMIFS('Faturamento SP3'!$O$2:$O$692,'Faturamento SP3'!$D$2:$D$692,'Infos Relatório'!$B$164,'Faturamento SP3'!$E$2:$E$692,'Infos Relatório'!$B193,'Faturamento SP3'!$Z$2:$Z$692,'Infos Relatório'!U$1,'Faturamento SP3'!$T$2:$T$692,"Sim")+SUMIFS('Faturamento SP3'!$P$2:$P$692,'Faturamento SP3'!$D$2:$D$692,'Infos Relatório'!$B$164,'Faturamento SP3'!$E$2:$E$692,'Infos Relatório'!$B193,'Faturamento SP3'!$Z$2:$Z$692,'Infos Relatório'!U$1,'Faturamento SP3'!$T$2:$T$692,"Sim")</f>
        <v>0</v>
      </c>
      <c r="Y193" s="27" t="e">
        <f t="shared" si="64"/>
        <v>#DIV/0!</v>
      </c>
      <c r="Z193" s="24">
        <f>SUMIFS('Faturamento SP3'!$H$2:$H$692,'Faturamento SP3'!$D$2:$D$692,'Infos Relatório'!$B$164,'Faturamento SP3'!$E$2:$E$692,'Infos Relatório'!$B193,'Faturamento SP3'!$Z$2:$Z$692,'Infos Relatório'!U$1)</f>
        <v>0</v>
      </c>
      <c r="AA193" s="23">
        <f>COUNTIFS('Faturamento SP3'!$D$2:$D$692,'Infos Relatório'!$B$164,'Faturamento SP3'!$E$2:$E$692,'Infos Relatório'!$B193,'Faturamento SP3'!$Z$2:$Z$692,'Infos Relatório'!AA$1)</f>
        <v>0</v>
      </c>
      <c r="AB193" s="13">
        <f>SUMIFS('Faturamento SP3'!$G$2:$G$692,'Faturamento SP3'!$D$2:$D$692,'Infos Relatório'!$B$164,'Faturamento SP3'!$E$2:$E$692,'Infos Relatório'!$B193,'Faturamento SP3'!$Z$2:$Z$692,'Infos Relatório'!AA$1)</f>
        <v>0</v>
      </c>
      <c r="AC193" s="13">
        <f>SUMIFS('Faturamento SP3'!$J$2:$J$692,'Faturamento SP3'!$D$2:$D$692,'Infos Relatório'!$B$164,'Faturamento SP3'!$E$2:$E$692,'Infos Relatório'!$B193,'Faturamento SP3'!$Z$2:$Z$692,'Infos Relatório'!AA$1)</f>
        <v>0</v>
      </c>
      <c r="AD193" s="14">
        <f>SUMIFS('Faturamento SP3'!$O$2:$O$692,'Faturamento SP3'!$D$2:$D$692,'Infos Relatório'!$B$164,'Faturamento SP3'!$E$2:$E$692,'Infos Relatório'!$B193,'Faturamento SP3'!$Z$2:$Z$692,'Infos Relatório'!AA$1,'Faturamento SP3'!$T$2:$T$692,"Sim")+SUMIFS('Faturamento SP3'!$P$2:$P$692,'Faturamento SP3'!$D$2:$D$692,'Infos Relatório'!$B$164,'Faturamento SP3'!$E$2:$E$692,'Infos Relatório'!$B193,'Faturamento SP3'!$Z$2:$Z$692,'Infos Relatório'!AA$1,'Faturamento SP3'!$T$2:$T$692,"Sim")</f>
        <v>0</v>
      </c>
      <c r="AE193" s="27" t="e">
        <f t="shared" si="65"/>
        <v>#DIV/0!</v>
      </c>
      <c r="AF193" s="24">
        <f>SUMIFS('Faturamento SP3'!$H$2:$H$692,'Faturamento SP3'!$D$2:$D$692,'Infos Relatório'!$B$164,'Faturamento SP3'!$E$2:$E$692,'Infos Relatório'!$B193,'Faturamento SP3'!$Z$2:$Z$692,'Infos Relatório'!AA$1)</f>
        <v>0</v>
      </c>
      <c r="AG193" s="23">
        <f>COUNTIFS('Faturamento SP3'!$D$2:$D$692,'Infos Relatório'!$B$164,'Faturamento SP3'!$E$2:$E$692,'Infos Relatório'!$B193,'Faturamento SP3'!$Z$2:$Z$692,'Infos Relatório'!AG$1)</f>
        <v>0</v>
      </c>
      <c r="AH193" s="13">
        <f>SUMIFS('Faturamento SP3'!$G$2:$G$692,'Faturamento SP3'!$D$2:$D$692,'Infos Relatório'!$B$164,'Faturamento SP3'!$E$2:$E$692,'Infos Relatório'!$B193,'Faturamento SP3'!$Z$2:$Z$692,'Infos Relatório'!AG$1)</f>
        <v>0</v>
      </c>
      <c r="AI193" s="13">
        <f>SUMIFS('Faturamento SP3'!$J$2:$J$692,'Faturamento SP3'!$D$2:$D$692,'Infos Relatório'!$B$164,'Faturamento SP3'!$E$2:$E$692,'Infos Relatório'!$B193,'Faturamento SP3'!$Z$2:$Z$692,'Infos Relatório'!AG$1)</f>
        <v>0</v>
      </c>
      <c r="AJ193" s="14">
        <f>SUMIFS('Faturamento SP3'!$O$2:$O$692,'Faturamento SP3'!$D$2:$D$692,'Infos Relatório'!$B$164,'Faturamento SP3'!$E$2:$E$692,'Infos Relatório'!$B193,'Faturamento SP3'!$Z$2:$Z$692,'Infos Relatório'!AG$1,'Faturamento SP3'!$T$2:$T$692,"Sim")+SUMIFS('Faturamento SP3'!$P$2:$P$692,'Faturamento SP3'!$D$2:$D$692,'Infos Relatório'!$B$164,'Faturamento SP3'!$E$2:$E$692,'Infos Relatório'!$B193,'Faturamento SP3'!$Z$2:$Z$692,'Infos Relatório'!AG$1,'Faturamento SP3'!$T$2:$T$692,"Sim")</f>
        <v>0</v>
      </c>
      <c r="AK193" s="27" t="e">
        <f t="shared" si="66"/>
        <v>#DIV/0!</v>
      </c>
      <c r="AL193" s="24">
        <f>SUMIFS('Faturamento SP3'!$H$2:$H$692,'Faturamento SP3'!$D$2:$D$692,'Infos Relatório'!$B$164,'Faturamento SP3'!$E$2:$E$692,'Infos Relatório'!$B193,'Faturamento SP3'!$Z$2:$Z$692,'Infos Relatório'!AG$1)</f>
        <v>0</v>
      </c>
      <c r="AM193" s="23">
        <f>COUNTIFS('Faturamento SP3'!$D$2:$D$692,'Infos Relatório'!$B$164,'Faturamento SP3'!$E$2:$E$692,'Infos Relatório'!$B193,'Faturamento SP3'!$Z$2:$Z$692,'Infos Relatório'!AM$1)</f>
        <v>0</v>
      </c>
      <c r="AN193" s="13">
        <f>SUMIFS('Faturamento SP3'!$G$2:$G$692,'Faturamento SP3'!$D$2:$D$692,'Infos Relatório'!$B$164,'Faturamento SP3'!$E$2:$E$692,'Infos Relatório'!$B193,'Faturamento SP3'!$Z$2:$Z$692,'Infos Relatório'!AM$1)</f>
        <v>0</v>
      </c>
      <c r="AO193" s="13">
        <f>SUMIFS('Faturamento SP3'!$J$2:$J$692,'Faturamento SP3'!$D$2:$D$692,'Infos Relatório'!$B$164,'Faturamento SP3'!$E$2:$E$692,'Infos Relatório'!$B193,'Faturamento SP3'!$Z$2:$Z$692,'Infos Relatório'!AM$1)</f>
        <v>0</v>
      </c>
      <c r="AP193" s="14">
        <f>SUMIFS('Faturamento SP3'!$O$2:$O$692,'Faturamento SP3'!$D$2:$D$692,'Infos Relatório'!$B$164,'Faturamento SP3'!$E$2:$E$692,'Infos Relatório'!$B193,'Faturamento SP3'!$Z$2:$Z$692,'Infos Relatório'!AM$1,'Faturamento SP3'!$T$2:$T$692,"Sim")+SUMIFS('Faturamento SP3'!$P$2:$P$692,'Faturamento SP3'!$D$2:$D$692,'Infos Relatório'!$B$164,'Faturamento SP3'!$E$2:$E$692,'Infos Relatório'!$B193,'Faturamento SP3'!$Z$2:$Z$692,'Infos Relatório'!AM$1,'Faturamento SP3'!$T$2:$T$692,"Sim")</f>
        <v>0</v>
      </c>
      <c r="AQ193" s="27" t="e">
        <f t="shared" si="67"/>
        <v>#DIV/0!</v>
      </c>
      <c r="AR193" s="24">
        <f>SUMIFS('Faturamento SP3'!$H$2:$H$692,'Faturamento SP3'!$D$2:$D$692,'Infos Relatório'!$B$164,'Faturamento SP3'!$E$2:$E$692,'Infos Relatório'!$B193,'Faturamento SP3'!$Z$2:$Z$692,'Infos Relatório'!AM$1)</f>
        <v>0</v>
      </c>
      <c r="AS193" s="23">
        <f>COUNTIFS('Faturamento SP3'!$D$2:$D$692,'Infos Relatório'!$B$164,'Faturamento SP3'!$E$2:$E$692,'Infos Relatório'!$B193,'Faturamento SP3'!$Z$2:$Z$692,'Infos Relatório'!AS$1)</f>
        <v>0</v>
      </c>
      <c r="AT193" s="13">
        <f>SUMIFS('Faturamento SP3'!$G$2:$G$692,'Faturamento SP3'!$D$2:$D$692,'Infos Relatório'!$B$164,'Faturamento SP3'!$E$2:$E$692,'Infos Relatório'!$B193,'Faturamento SP3'!$Z$2:$Z$692,'Infos Relatório'!AS$1)</f>
        <v>0</v>
      </c>
      <c r="AU193" s="13">
        <f>SUMIFS('Faturamento SP3'!$J$2:$J$692,'Faturamento SP3'!$D$2:$D$692,'Infos Relatório'!$B$164,'Faturamento SP3'!$E$2:$E$692,'Infos Relatório'!$B193,'Faturamento SP3'!$Z$2:$Z$692,'Infos Relatório'!AS$1)</f>
        <v>0</v>
      </c>
      <c r="AV193" s="14">
        <f>SUMIFS('Faturamento SP3'!$O$2:$O$692,'Faturamento SP3'!$D$2:$D$692,'Infos Relatório'!$B$164,'Faturamento SP3'!$E$2:$E$692,'Infos Relatório'!$B193,'Faturamento SP3'!$Z$2:$Z$692,'Infos Relatório'!AS$1,'Faturamento SP3'!$T$2:$T$692,"Sim")+SUMIFS('Faturamento SP3'!$P$2:$P$692,'Faturamento SP3'!$D$2:$D$692,'Infos Relatório'!$B$164,'Faturamento SP3'!$E$2:$E$692,'Infos Relatório'!$B193,'Faturamento SP3'!$Z$2:$Z$692,'Infos Relatório'!AS$1,'Faturamento SP3'!$T$2:$T$692,"Sim")</f>
        <v>0</v>
      </c>
      <c r="AW193" s="27" t="e">
        <f t="shared" si="68"/>
        <v>#DIV/0!</v>
      </c>
      <c r="AX193" s="24">
        <f>SUMIFS('Faturamento SP3'!$H$2:$H$692,'Faturamento SP3'!$D$2:$D$692,'Infos Relatório'!$B$164,'Faturamento SP3'!$E$2:$E$692,'Infos Relatório'!$B193,'Faturamento SP3'!$Z$2:$Z$692,'Infos Relatório'!AS$1)</f>
        <v>0</v>
      </c>
      <c r="AY193" s="23">
        <f>COUNTIFS('Faturamento SP3'!$D$2:$D$692,'Infos Relatório'!$B$164,'Faturamento SP3'!$E$2:$E$692,'Infos Relatório'!$B193,'Faturamento SP3'!$Z$2:$Z$692,'Infos Relatório'!AY$1)</f>
        <v>0</v>
      </c>
      <c r="AZ193" s="13">
        <f>SUMIFS('Faturamento SP3'!$G$2:$G$692,'Faturamento SP3'!$D$2:$D$692,'Infos Relatório'!$B$164,'Faturamento SP3'!$E$2:$E$692,'Infos Relatório'!$B193,'Faturamento SP3'!$Z$2:$Z$692,'Infos Relatório'!AY$1)</f>
        <v>0</v>
      </c>
      <c r="BA193" s="13">
        <f>SUMIFS('Faturamento SP3'!$J$2:$J$692,'Faturamento SP3'!$D$2:$D$692,'Infos Relatório'!$B$164,'Faturamento SP3'!$E$2:$E$692,'Infos Relatório'!$B193,'Faturamento SP3'!$Z$2:$Z$692,'Infos Relatório'!AY$1)</f>
        <v>0</v>
      </c>
      <c r="BB193" s="14">
        <f>SUMIFS('Faturamento SP3'!$O$2:$O$692,'Faturamento SP3'!$D$2:$D$692,'Infos Relatório'!$B$164,'Faturamento SP3'!$E$2:$E$692,'Infos Relatório'!$B193,'Faturamento SP3'!$Z$2:$Z$692,'Infos Relatório'!AY$1,'Faturamento SP3'!$T$2:$T$692,"Sim")+SUMIFS('Faturamento SP3'!$P$2:$P$692,'Faturamento SP3'!$D$2:$D$692,'Infos Relatório'!$B$164,'Faturamento SP3'!$E$2:$E$692,'Infos Relatório'!$B193,'Faturamento SP3'!$Z$2:$Z$692,'Infos Relatório'!AY$1,'Faturamento SP3'!$T$2:$T$692,"Sim")</f>
        <v>0</v>
      </c>
      <c r="BC193" s="27" t="e">
        <f t="shared" si="69"/>
        <v>#DIV/0!</v>
      </c>
      <c r="BD193" s="24">
        <f>SUMIFS('Faturamento SP3'!$H$2:$H$692,'Faturamento SP3'!$D$2:$D$692,'Infos Relatório'!$B$164,'Faturamento SP3'!$E$2:$E$692,'Infos Relatório'!$B193,'Faturamento SP3'!$Z$2:$Z$692,'Infos Relatório'!AY$1)</f>
        <v>0</v>
      </c>
      <c r="BE193" s="23">
        <f>COUNTIFS('Faturamento SP3'!$D$2:$D$692,'Infos Relatório'!$B$164,'Faturamento SP3'!$E$2:$E$692,'Infos Relatório'!$B193,'Faturamento SP3'!$Z$2:$Z$692,'Infos Relatório'!BE$1)</f>
        <v>0</v>
      </c>
      <c r="BF193" s="13">
        <f>SUMIFS('Faturamento SP3'!$G$2:$G$692,'Faturamento SP3'!$D$2:$D$692,'Infos Relatório'!$B$164,'Faturamento SP3'!$E$2:$E$692,'Infos Relatório'!$B193,'Faturamento SP3'!$Z$2:$Z$692,'Infos Relatório'!BE$1)</f>
        <v>0</v>
      </c>
      <c r="BG193" s="13">
        <f>SUMIFS('Faturamento SP3'!$J$2:$J$692,'Faturamento SP3'!$D$2:$D$692,'Infos Relatório'!$B$164,'Faturamento SP3'!$E$2:$E$692,'Infos Relatório'!$B193,'Faturamento SP3'!$Z$2:$Z$692,'Infos Relatório'!BE$1)</f>
        <v>0</v>
      </c>
      <c r="BH193" s="14">
        <f>SUMIFS('Faturamento SP3'!$O$2:$O$692,'Faturamento SP3'!$D$2:$D$692,'Infos Relatório'!$B$164,'Faturamento SP3'!$E$2:$E$692,'Infos Relatório'!$B193,'Faturamento SP3'!$Z$2:$Z$692,'Infos Relatório'!BE$1,'Faturamento SP3'!$T$2:$T$692,"Sim")+SUMIFS('Faturamento SP3'!$P$2:$P$692,'Faturamento SP3'!$D$2:$D$692,'Infos Relatório'!$B$164,'Faturamento SP3'!$E$2:$E$692,'Infos Relatório'!$B193,'Faturamento SP3'!$Z$2:$Z$692,'Infos Relatório'!BE$1,'Faturamento SP3'!$T$2:$T$692,"Sim")</f>
        <v>0</v>
      </c>
      <c r="BI193" s="27" t="e">
        <f t="shared" si="70"/>
        <v>#DIV/0!</v>
      </c>
      <c r="BJ193" s="24">
        <f>SUMIFS('Faturamento SP3'!$H$2:$H$692,'Faturamento SP3'!$D$2:$D$692,'Infos Relatório'!$B$164,'Faturamento SP3'!$E$2:$E$692,'Infos Relatório'!$B193,'Faturamento SP3'!$Z$2:$Z$692,'Infos Relatório'!BE$1)</f>
        <v>0</v>
      </c>
      <c r="BK193" s="23">
        <f>COUNTIFS('Faturamento SP3'!$D$2:$D$692,'Infos Relatório'!$B$164,'Faturamento SP3'!$E$2:$E$692,'Infos Relatório'!$B193,'Faturamento SP3'!$Z$2:$Z$692,'Infos Relatório'!BK$1)</f>
        <v>0</v>
      </c>
      <c r="BL193" s="13">
        <f>SUMIFS('Faturamento SP3'!$G$2:$G$692,'Faturamento SP3'!$D$2:$D$692,'Infos Relatório'!$B$164,'Faturamento SP3'!$E$2:$E$692,'Infos Relatório'!$B193,'Faturamento SP3'!$Z$2:$Z$692,'Infos Relatório'!BK$1)</f>
        <v>0</v>
      </c>
      <c r="BM193" s="13">
        <f>SUMIFS('Faturamento SP3'!$J$2:$J$692,'Faturamento SP3'!$D$2:$D$692,'Infos Relatório'!$B$164,'Faturamento SP3'!$E$2:$E$692,'Infos Relatório'!$B193,'Faturamento SP3'!$Z$2:$Z$692,'Infos Relatório'!BK$1)</f>
        <v>0</v>
      </c>
      <c r="BN193" s="14">
        <f>SUMIFS('Faturamento SP3'!$O$2:$O$692,'Faturamento SP3'!$D$2:$D$692,'Infos Relatório'!$B$164,'Faturamento SP3'!$E$2:$E$692,'Infos Relatório'!$B193,'Faturamento SP3'!$Z$2:$Z$692,'Infos Relatório'!BK$1,'Faturamento SP3'!$T$2:$T$692,"Sim")+SUMIFS('Faturamento SP3'!$P$2:$P$692,'Faturamento SP3'!$D$2:$D$692,'Infos Relatório'!$B$164,'Faturamento SP3'!$E$2:$E$692,'Infos Relatório'!$B193,'Faturamento SP3'!$Z$2:$Z$692,'Infos Relatório'!BK$1,'Faturamento SP3'!$T$2:$T$692,"Sim")</f>
        <v>0</v>
      </c>
      <c r="BO193" s="27" t="e">
        <f t="shared" si="71"/>
        <v>#DIV/0!</v>
      </c>
      <c r="BP193" s="24">
        <f>SUMIFS('Faturamento SP3'!$H$2:$H$692,'Faturamento SP3'!$D$2:$D$692,'Infos Relatório'!$B$164,'Faturamento SP3'!$E$2:$E$692,'Infos Relatório'!$B193,'Faturamento SP3'!$Z$2:$Z$692,'Infos Relatório'!BK$1)</f>
        <v>0</v>
      </c>
      <c r="BQ193" s="23">
        <f>COUNTIFS('Faturamento SP3'!$D$2:$D$692,'Infos Relatório'!$B$164,'Faturamento SP3'!$E$2:$E$692,'Infos Relatório'!$B193,'Faturamento SP3'!$Z$2:$Z$692,'Infos Relatório'!BQ$1)</f>
        <v>0</v>
      </c>
      <c r="BR193" s="13">
        <f>SUMIFS('Faturamento SP3'!$G$2:$G$692,'Faturamento SP3'!$D$2:$D$692,'Infos Relatório'!$B$164,'Faturamento SP3'!$E$2:$E$692,'Infos Relatório'!$B193,'Faturamento SP3'!$Z$2:$Z$692,'Infos Relatório'!BQ$1)</f>
        <v>0</v>
      </c>
      <c r="BS193" s="13">
        <f>SUMIFS('Faturamento SP3'!$J$2:$J$692,'Faturamento SP3'!$D$2:$D$692,'Infos Relatório'!$B$164,'Faturamento SP3'!$E$2:$E$692,'Infos Relatório'!$B193,'Faturamento SP3'!$Z$2:$Z$692,'Infos Relatório'!BQ$1)</f>
        <v>0</v>
      </c>
      <c r="BT193" s="14">
        <f>SUMIFS('Faturamento SP3'!$O$2:$O$692,'Faturamento SP3'!$D$2:$D$692,'Infos Relatório'!$B$164,'Faturamento SP3'!$E$2:$E$692,'Infos Relatório'!$B193,'Faturamento SP3'!$Z$2:$Z$692,'Infos Relatório'!BQ$1,'Faturamento SP3'!$T$2:$T$692,"Sim")+SUMIFS('Faturamento SP3'!$P$2:$P$692,'Faturamento SP3'!$D$2:$D$692,'Infos Relatório'!$B$164,'Faturamento SP3'!$E$2:$E$692,'Infos Relatório'!$B193,'Faturamento SP3'!$Z$2:$Z$692,'Infos Relatório'!BQ$1,'Faturamento SP3'!$T$2:$T$692,"Sim")</f>
        <v>0</v>
      </c>
      <c r="BU193" s="27" t="e">
        <f t="shared" si="72"/>
        <v>#DIV/0!</v>
      </c>
      <c r="BV193" s="24">
        <f>SUMIFS('Faturamento SP3'!$H$2:$H$692,'Faturamento SP3'!$D$2:$D$692,'Infos Relatório'!$B$164,'Faturamento SP3'!$E$2:$E$692,'Infos Relatório'!$B193,'Faturamento SP3'!$Z$2:$Z$692,'Infos Relatório'!BQ$1)</f>
        <v>0</v>
      </c>
    </row>
    <row r="194" spans="2:74">
      <c r="B194" s="17" t="s">
        <v>36</v>
      </c>
      <c r="C194" s="23">
        <f>COUNTIFS('Faturamento SP3'!$D$2:$D$692,'Infos Relatório'!$B$164,'Faturamento SP3'!$E$2:$E$692,'Infos Relatório'!$B194,'Faturamento SP3'!$Z$2:$Z$692,'Infos Relatório'!C$1)</f>
        <v>0</v>
      </c>
      <c r="D194" s="13">
        <f>SUMIFS('Faturamento SP3'!$G$2:$G$692,'Faturamento SP3'!$D$2:$D$692,'Infos Relatório'!$B$164,'Faturamento SP3'!$E$2:$E$692,'Infos Relatório'!$B194,'Faturamento SP3'!$Z$2:$Z$692,'Infos Relatório'!C$1)</f>
        <v>0</v>
      </c>
      <c r="E194" s="13">
        <f>SUMIFS('Faturamento SP3'!$J$2:$J$692,'Faturamento SP3'!$D$2:$D$692,'Infos Relatório'!$B$164,'Faturamento SP3'!$E$2:$E$692,'Infos Relatório'!$B194,'Faturamento SP3'!$Z$2:$Z$692,'Infos Relatório'!C$1)</f>
        <v>0</v>
      </c>
      <c r="F194" s="14">
        <f>SUMIFS('Faturamento SP3'!$O$2:$O$692,'Faturamento SP3'!$D$2:$D$692,'Infos Relatório'!$B$164,'Faturamento SP3'!$E$2:$E$692,'Infos Relatório'!$B194,'Faturamento SP3'!$Z$2:$Z$692,'Infos Relatório'!C$1,'Faturamento SP3'!$T$2:$T$692,"Sim")+SUMIFS('Faturamento SP3'!$P$2:$P$692,'Faturamento SP3'!$D$2:$D$692,'Infos Relatório'!$B$164,'Faturamento SP3'!$E$2:$E$692,'Infos Relatório'!$B194,'Faturamento SP3'!$Z$2:$Z$692,'Infos Relatório'!C$1,'Faturamento SP3'!$T$2:$T$692,"Sim")</f>
        <v>0</v>
      </c>
      <c r="G194" s="27" t="e">
        <f t="shared" si="61"/>
        <v>#DIV/0!</v>
      </c>
      <c r="H194" s="24">
        <f>SUMIFS('Faturamento SP3'!$H$2:$H$692,'Faturamento SP3'!$D$2:$D$692,'Infos Relatório'!$B$164,'Faturamento SP3'!$E$2:$E$692,'Infos Relatório'!$B194,'Faturamento SP3'!$Z$2:$Z$692,'Infos Relatório'!C$1)</f>
        <v>0</v>
      </c>
      <c r="I194" s="23">
        <f>COUNTIFS('Faturamento SP3'!$D$2:$D$692,'Infos Relatório'!$B$164,'Faturamento SP3'!$E$2:$E$692,'Infos Relatório'!$B194,'Faturamento SP3'!$Z$2:$Z$692,'Infos Relatório'!I$1)</f>
        <v>0</v>
      </c>
      <c r="J194" s="13">
        <f>SUMIFS('Faturamento SP3'!$G$2:$G$692,'Faturamento SP3'!$D$2:$D$692,'Infos Relatório'!$B$164,'Faturamento SP3'!$E$2:$E$692,'Infos Relatório'!$B194,'Faturamento SP3'!$Z$2:$Z$692,'Infos Relatório'!I$1)</f>
        <v>0</v>
      </c>
      <c r="K194" s="13">
        <f>SUMIFS('Faturamento SP3'!$J$2:$J$692,'Faturamento SP3'!$D$2:$D$692,'Infos Relatório'!$B$164,'Faturamento SP3'!$E$2:$E$692,'Infos Relatório'!$B194,'Faturamento SP3'!$Z$2:$Z$692,'Infos Relatório'!I$1)</f>
        <v>0</v>
      </c>
      <c r="L194" s="14">
        <f>SUMIFS('Faturamento SP3'!$O$2:$O$692,'Faturamento SP3'!$D$2:$D$692,'Infos Relatório'!$B$164,'Faturamento SP3'!$E$2:$E$692,'Infos Relatório'!$B194,'Faturamento SP3'!$Z$2:$Z$692,'Infos Relatório'!I$1,'Faturamento SP3'!$T$2:$T$692,"Sim")+SUMIFS('Faturamento SP3'!$P$2:$P$692,'Faturamento SP3'!$D$2:$D$692,'Infos Relatório'!$B$164,'Faturamento SP3'!$E$2:$E$692,'Infos Relatório'!$B194,'Faturamento SP3'!$Z$2:$Z$692,'Infos Relatório'!I$1,'Faturamento SP3'!$T$2:$T$692,"Sim")</f>
        <v>0</v>
      </c>
      <c r="M194" s="27" t="e">
        <f t="shared" si="62"/>
        <v>#DIV/0!</v>
      </c>
      <c r="N194" s="24">
        <f>SUMIFS('Faturamento SP3'!$H$2:$H$692,'Faturamento SP3'!$D$2:$D$692,'Infos Relatório'!$B$164,'Faturamento SP3'!$E$2:$E$692,'Infos Relatório'!$B194,'Faturamento SP3'!$Z$2:$Z$692,'Infos Relatório'!I$1)</f>
        <v>0</v>
      </c>
      <c r="O194" s="23">
        <f>COUNTIFS('Faturamento SP3'!$D$2:$D$692,'Infos Relatório'!$B$164,'Faturamento SP3'!$E$2:$E$692,'Infos Relatório'!$B194,'Faturamento SP3'!$Z$2:$Z$692,'Infos Relatório'!O$1)</f>
        <v>0</v>
      </c>
      <c r="P194" s="13">
        <f>SUMIFS('Faturamento SP3'!$G$2:$G$692,'Faturamento SP3'!$D$2:$D$692,'Infos Relatório'!$B$164,'Faturamento SP3'!$E$2:$E$692,'Infos Relatório'!$B194,'Faturamento SP3'!$Z$2:$Z$692,'Infos Relatório'!O$1)</f>
        <v>0</v>
      </c>
      <c r="Q194" s="13">
        <f>SUMIFS('Faturamento SP3'!$J$2:$J$692,'Faturamento SP3'!$D$2:$D$692,'Infos Relatório'!$B$164,'Faturamento SP3'!$E$2:$E$692,'Infos Relatório'!$B194,'Faturamento SP3'!$Z$2:$Z$692,'Infos Relatório'!O$1)</f>
        <v>0</v>
      </c>
      <c r="R194" s="14">
        <f>SUMIFS('Faturamento SP3'!$O$2:$O$692,'Faturamento SP3'!$D$2:$D$692,'Infos Relatório'!$B$164,'Faturamento SP3'!$E$2:$E$692,'Infos Relatório'!$B194,'Faturamento SP3'!$Z$2:$Z$692,'Infos Relatório'!O$1,'Faturamento SP3'!$T$2:$T$692,"Sim")+SUMIFS('Faturamento SP3'!$P$2:$P$692,'Faturamento SP3'!$D$2:$D$692,'Infos Relatório'!$B$164,'Faturamento SP3'!$E$2:$E$692,'Infos Relatório'!$B194,'Faturamento SP3'!$Z$2:$Z$692,'Infos Relatório'!O$1,'Faturamento SP3'!$T$2:$T$692,"Sim")</f>
        <v>0</v>
      </c>
      <c r="S194" s="27" t="e">
        <f t="shared" si="63"/>
        <v>#DIV/0!</v>
      </c>
      <c r="T194" s="24">
        <f>SUMIFS('Faturamento SP3'!$H$2:$H$692,'Faturamento SP3'!$D$2:$D$692,'Infos Relatório'!$B$164,'Faturamento SP3'!$E$2:$E$692,'Infos Relatório'!$B194,'Faturamento SP3'!$Z$2:$Z$692,'Infos Relatório'!O$1)</f>
        <v>0</v>
      </c>
      <c r="U194" s="23">
        <f>COUNTIFS('Faturamento SP3'!$D$2:$D$692,'Infos Relatório'!$B$164,'Faturamento SP3'!$E$2:$E$692,'Infos Relatório'!$B194,'Faturamento SP3'!$Z$2:$Z$692,'Infos Relatório'!U$1)</f>
        <v>0</v>
      </c>
      <c r="V194" s="13">
        <f>SUMIFS('Faturamento SP3'!$G$2:$G$692,'Faturamento SP3'!$D$2:$D$692,'Infos Relatório'!$B$164,'Faturamento SP3'!$E$2:$E$692,'Infos Relatório'!$B194,'Faturamento SP3'!$Z$2:$Z$692,'Infos Relatório'!U$1)</f>
        <v>0</v>
      </c>
      <c r="W194" s="13">
        <f>SUMIFS('Faturamento SP3'!$J$2:$J$692,'Faturamento SP3'!$D$2:$D$692,'Infos Relatório'!$B$164,'Faturamento SP3'!$E$2:$E$692,'Infos Relatório'!$B194,'Faturamento SP3'!$Z$2:$Z$692,'Infos Relatório'!U$1)</f>
        <v>0</v>
      </c>
      <c r="X194" s="14">
        <f>SUMIFS('Faturamento SP3'!$O$2:$O$692,'Faturamento SP3'!$D$2:$D$692,'Infos Relatório'!$B$164,'Faturamento SP3'!$E$2:$E$692,'Infos Relatório'!$B194,'Faturamento SP3'!$Z$2:$Z$692,'Infos Relatório'!U$1,'Faturamento SP3'!$T$2:$T$692,"Sim")+SUMIFS('Faturamento SP3'!$P$2:$P$692,'Faturamento SP3'!$D$2:$D$692,'Infos Relatório'!$B$164,'Faturamento SP3'!$E$2:$E$692,'Infos Relatório'!$B194,'Faturamento SP3'!$Z$2:$Z$692,'Infos Relatório'!U$1,'Faturamento SP3'!$T$2:$T$692,"Sim")</f>
        <v>0</v>
      </c>
      <c r="Y194" s="27" t="e">
        <f t="shared" si="64"/>
        <v>#DIV/0!</v>
      </c>
      <c r="Z194" s="24">
        <f>SUMIFS('Faturamento SP3'!$H$2:$H$692,'Faturamento SP3'!$D$2:$D$692,'Infos Relatório'!$B$164,'Faturamento SP3'!$E$2:$E$692,'Infos Relatório'!$B194,'Faturamento SP3'!$Z$2:$Z$692,'Infos Relatório'!U$1)</f>
        <v>0</v>
      </c>
      <c r="AA194" s="23">
        <f>COUNTIFS('Faturamento SP3'!$D$2:$D$692,'Infos Relatório'!$B$164,'Faturamento SP3'!$E$2:$E$692,'Infos Relatório'!$B194,'Faturamento SP3'!$Z$2:$Z$692,'Infos Relatório'!AA$1)</f>
        <v>0</v>
      </c>
      <c r="AB194" s="13">
        <f>SUMIFS('Faturamento SP3'!$G$2:$G$692,'Faturamento SP3'!$D$2:$D$692,'Infos Relatório'!$B$164,'Faturamento SP3'!$E$2:$E$692,'Infos Relatório'!$B194,'Faturamento SP3'!$Z$2:$Z$692,'Infos Relatório'!AA$1)</f>
        <v>0</v>
      </c>
      <c r="AC194" s="13">
        <f>SUMIFS('Faturamento SP3'!$J$2:$J$692,'Faturamento SP3'!$D$2:$D$692,'Infos Relatório'!$B$164,'Faturamento SP3'!$E$2:$E$692,'Infos Relatório'!$B194,'Faturamento SP3'!$Z$2:$Z$692,'Infos Relatório'!AA$1)</f>
        <v>0</v>
      </c>
      <c r="AD194" s="14">
        <f>SUMIFS('Faturamento SP3'!$O$2:$O$692,'Faturamento SP3'!$D$2:$D$692,'Infos Relatório'!$B$164,'Faturamento SP3'!$E$2:$E$692,'Infos Relatório'!$B194,'Faturamento SP3'!$Z$2:$Z$692,'Infos Relatório'!AA$1,'Faturamento SP3'!$T$2:$T$692,"Sim")+SUMIFS('Faturamento SP3'!$P$2:$P$692,'Faturamento SP3'!$D$2:$D$692,'Infos Relatório'!$B$164,'Faturamento SP3'!$E$2:$E$692,'Infos Relatório'!$B194,'Faturamento SP3'!$Z$2:$Z$692,'Infos Relatório'!AA$1,'Faturamento SP3'!$T$2:$T$692,"Sim")</f>
        <v>0</v>
      </c>
      <c r="AE194" s="27" t="e">
        <f t="shared" si="65"/>
        <v>#DIV/0!</v>
      </c>
      <c r="AF194" s="24">
        <f>SUMIFS('Faturamento SP3'!$H$2:$H$692,'Faturamento SP3'!$D$2:$D$692,'Infos Relatório'!$B$164,'Faturamento SP3'!$E$2:$E$692,'Infos Relatório'!$B194,'Faturamento SP3'!$Z$2:$Z$692,'Infos Relatório'!AA$1)</f>
        <v>0</v>
      </c>
      <c r="AG194" s="23">
        <f>COUNTIFS('Faturamento SP3'!$D$2:$D$692,'Infos Relatório'!$B$164,'Faturamento SP3'!$E$2:$E$692,'Infos Relatório'!$B194,'Faturamento SP3'!$Z$2:$Z$692,'Infos Relatório'!AG$1)</f>
        <v>0</v>
      </c>
      <c r="AH194" s="13">
        <f>SUMIFS('Faturamento SP3'!$G$2:$G$692,'Faturamento SP3'!$D$2:$D$692,'Infos Relatório'!$B$164,'Faturamento SP3'!$E$2:$E$692,'Infos Relatório'!$B194,'Faturamento SP3'!$Z$2:$Z$692,'Infos Relatório'!AG$1)</f>
        <v>0</v>
      </c>
      <c r="AI194" s="13">
        <f>SUMIFS('Faturamento SP3'!$J$2:$J$692,'Faturamento SP3'!$D$2:$D$692,'Infos Relatório'!$B$164,'Faturamento SP3'!$E$2:$E$692,'Infos Relatório'!$B194,'Faturamento SP3'!$Z$2:$Z$692,'Infos Relatório'!AG$1)</f>
        <v>0</v>
      </c>
      <c r="AJ194" s="14">
        <f>SUMIFS('Faturamento SP3'!$O$2:$O$692,'Faturamento SP3'!$D$2:$D$692,'Infos Relatório'!$B$164,'Faturamento SP3'!$E$2:$E$692,'Infos Relatório'!$B194,'Faturamento SP3'!$Z$2:$Z$692,'Infos Relatório'!AG$1,'Faturamento SP3'!$T$2:$T$692,"Sim")+SUMIFS('Faturamento SP3'!$P$2:$P$692,'Faturamento SP3'!$D$2:$D$692,'Infos Relatório'!$B$164,'Faturamento SP3'!$E$2:$E$692,'Infos Relatório'!$B194,'Faturamento SP3'!$Z$2:$Z$692,'Infos Relatório'!AG$1,'Faturamento SP3'!$T$2:$T$692,"Sim")</f>
        <v>0</v>
      </c>
      <c r="AK194" s="27" t="e">
        <f t="shared" si="66"/>
        <v>#DIV/0!</v>
      </c>
      <c r="AL194" s="24">
        <f>SUMIFS('Faturamento SP3'!$H$2:$H$692,'Faturamento SP3'!$D$2:$D$692,'Infos Relatório'!$B$164,'Faturamento SP3'!$E$2:$E$692,'Infos Relatório'!$B194,'Faturamento SP3'!$Z$2:$Z$692,'Infos Relatório'!AG$1)</f>
        <v>0</v>
      </c>
      <c r="AM194" s="23">
        <f>COUNTIFS('Faturamento SP3'!$D$2:$D$692,'Infos Relatório'!$B$164,'Faturamento SP3'!$E$2:$E$692,'Infos Relatório'!$B194,'Faturamento SP3'!$Z$2:$Z$692,'Infos Relatório'!AM$1)</f>
        <v>0</v>
      </c>
      <c r="AN194" s="13">
        <f>SUMIFS('Faturamento SP3'!$G$2:$G$692,'Faturamento SP3'!$D$2:$D$692,'Infos Relatório'!$B$164,'Faturamento SP3'!$E$2:$E$692,'Infos Relatório'!$B194,'Faturamento SP3'!$Z$2:$Z$692,'Infos Relatório'!AM$1)</f>
        <v>0</v>
      </c>
      <c r="AO194" s="13">
        <f>SUMIFS('Faturamento SP3'!$J$2:$J$692,'Faturamento SP3'!$D$2:$D$692,'Infos Relatório'!$B$164,'Faturamento SP3'!$E$2:$E$692,'Infos Relatório'!$B194,'Faturamento SP3'!$Z$2:$Z$692,'Infos Relatório'!AM$1)</f>
        <v>0</v>
      </c>
      <c r="AP194" s="14">
        <f>SUMIFS('Faturamento SP3'!$O$2:$O$692,'Faturamento SP3'!$D$2:$D$692,'Infos Relatório'!$B$164,'Faturamento SP3'!$E$2:$E$692,'Infos Relatório'!$B194,'Faturamento SP3'!$Z$2:$Z$692,'Infos Relatório'!AM$1,'Faturamento SP3'!$T$2:$T$692,"Sim")+SUMIFS('Faturamento SP3'!$P$2:$P$692,'Faturamento SP3'!$D$2:$D$692,'Infos Relatório'!$B$164,'Faturamento SP3'!$E$2:$E$692,'Infos Relatório'!$B194,'Faturamento SP3'!$Z$2:$Z$692,'Infos Relatório'!AM$1,'Faturamento SP3'!$T$2:$T$692,"Sim")</f>
        <v>0</v>
      </c>
      <c r="AQ194" s="27" t="e">
        <f t="shared" si="67"/>
        <v>#DIV/0!</v>
      </c>
      <c r="AR194" s="24">
        <f>SUMIFS('Faturamento SP3'!$H$2:$H$692,'Faturamento SP3'!$D$2:$D$692,'Infos Relatório'!$B$164,'Faturamento SP3'!$E$2:$E$692,'Infos Relatório'!$B194,'Faturamento SP3'!$Z$2:$Z$692,'Infos Relatório'!AM$1)</f>
        <v>0</v>
      </c>
      <c r="AS194" s="23">
        <f>COUNTIFS('Faturamento SP3'!$D$2:$D$692,'Infos Relatório'!$B$164,'Faturamento SP3'!$E$2:$E$692,'Infos Relatório'!$B194,'Faturamento SP3'!$Z$2:$Z$692,'Infos Relatório'!AS$1)</f>
        <v>0</v>
      </c>
      <c r="AT194" s="13">
        <f>SUMIFS('Faturamento SP3'!$G$2:$G$692,'Faturamento SP3'!$D$2:$D$692,'Infos Relatório'!$B$164,'Faturamento SP3'!$E$2:$E$692,'Infos Relatório'!$B194,'Faturamento SP3'!$Z$2:$Z$692,'Infos Relatório'!AS$1)</f>
        <v>0</v>
      </c>
      <c r="AU194" s="13">
        <f>SUMIFS('Faturamento SP3'!$J$2:$J$692,'Faturamento SP3'!$D$2:$D$692,'Infos Relatório'!$B$164,'Faturamento SP3'!$E$2:$E$692,'Infos Relatório'!$B194,'Faturamento SP3'!$Z$2:$Z$692,'Infos Relatório'!AS$1)</f>
        <v>0</v>
      </c>
      <c r="AV194" s="14">
        <f>SUMIFS('Faturamento SP3'!$O$2:$O$692,'Faturamento SP3'!$D$2:$D$692,'Infos Relatório'!$B$164,'Faturamento SP3'!$E$2:$E$692,'Infos Relatório'!$B194,'Faturamento SP3'!$Z$2:$Z$692,'Infos Relatório'!AS$1,'Faturamento SP3'!$T$2:$T$692,"Sim")+SUMIFS('Faturamento SP3'!$P$2:$P$692,'Faturamento SP3'!$D$2:$D$692,'Infos Relatório'!$B$164,'Faturamento SP3'!$E$2:$E$692,'Infos Relatório'!$B194,'Faturamento SP3'!$Z$2:$Z$692,'Infos Relatório'!AS$1,'Faturamento SP3'!$T$2:$T$692,"Sim")</f>
        <v>0</v>
      </c>
      <c r="AW194" s="27" t="e">
        <f t="shared" si="68"/>
        <v>#DIV/0!</v>
      </c>
      <c r="AX194" s="24">
        <f>SUMIFS('Faturamento SP3'!$H$2:$H$692,'Faturamento SP3'!$D$2:$D$692,'Infos Relatório'!$B$164,'Faturamento SP3'!$E$2:$E$692,'Infos Relatório'!$B194,'Faturamento SP3'!$Z$2:$Z$692,'Infos Relatório'!AS$1)</f>
        <v>0</v>
      </c>
      <c r="AY194" s="23">
        <f>COUNTIFS('Faturamento SP3'!$D$2:$D$692,'Infos Relatório'!$B$164,'Faturamento SP3'!$E$2:$E$692,'Infos Relatório'!$B194,'Faturamento SP3'!$Z$2:$Z$692,'Infos Relatório'!AY$1)</f>
        <v>0</v>
      </c>
      <c r="AZ194" s="13">
        <f>SUMIFS('Faturamento SP3'!$G$2:$G$692,'Faturamento SP3'!$D$2:$D$692,'Infos Relatório'!$B$164,'Faturamento SP3'!$E$2:$E$692,'Infos Relatório'!$B194,'Faturamento SP3'!$Z$2:$Z$692,'Infos Relatório'!AY$1)</f>
        <v>0</v>
      </c>
      <c r="BA194" s="13">
        <f>SUMIFS('Faturamento SP3'!$J$2:$J$692,'Faturamento SP3'!$D$2:$D$692,'Infos Relatório'!$B$164,'Faturamento SP3'!$E$2:$E$692,'Infos Relatório'!$B194,'Faturamento SP3'!$Z$2:$Z$692,'Infos Relatório'!AY$1)</f>
        <v>0</v>
      </c>
      <c r="BB194" s="14">
        <f>SUMIFS('Faturamento SP3'!$O$2:$O$692,'Faturamento SP3'!$D$2:$D$692,'Infos Relatório'!$B$164,'Faturamento SP3'!$E$2:$E$692,'Infos Relatório'!$B194,'Faturamento SP3'!$Z$2:$Z$692,'Infos Relatório'!AY$1,'Faturamento SP3'!$T$2:$T$692,"Sim")+SUMIFS('Faturamento SP3'!$P$2:$P$692,'Faturamento SP3'!$D$2:$D$692,'Infos Relatório'!$B$164,'Faturamento SP3'!$E$2:$E$692,'Infos Relatório'!$B194,'Faturamento SP3'!$Z$2:$Z$692,'Infos Relatório'!AY$1,'Faturamento SP3'!$T$2:$T$692,"Sim")</f>
        <v>0</v>
      </c>
      <c r="BC194" s="27" t="e">
        <f t="shared" si="69"/>
        <v>#DIV/0!</v>
      </c>
      <c r="BD194" s="24">
        <f>SUMIFS('Faturamento SP3'!$H$2:$H$692,'Faturamento SP3'!$D$2:$D$692,'Infos Relatório'!$B$164,'Faturamento SP3'!$E$2:$E$692,'Infos Relatório'!$B194,'Faturamento SP3'!$Z$2:$Z$692,'Infos Relatório'!AY$1)</f>
        <v>0</v>
      </c>
      <c r="BE194" s="23">
        <f>COUNTIFS('Faturamento SP3'!$D$2:$D$692,'Infos Relatório'!$B$164,'Faturamento SP3'!$E$2:$E$692,'Infos Relatório'!$B194,'Faturamento SP3'!$Z$2:$Z$692,'Infos Relatório'!BE$1)</f>
        <v>0</v>
      </c>
      <c r="BF194" s="13">
        <f>SUMIFS('Faturamento SP3'!$G$2:$G$692,'Faturamento SP3'!$D$2:$D$692,'Infos Relatório'!$B$164,'Faturamento SP3'!$E$2:$E$692,'Infos Relatório'!$B194,'Faturamento SP3'!$Z$2:$Z$692,'Infos Relatório'!BE$1)</f>
        <v>0</v>
      </c>
      <c r="BG194" s="13">
        <f>SUMIFS('Faturamento SP3'!$J$2:$J$692,'Faturamento SP3'!$D$2:$D$692,'Infos Relatório'!$B$164,'Faturamento SP3'!$E$2:$E$692,'Infos Relatório'!$B194,'Faturamento SP3'!$Z$2:$Z$692,'Infos Relatório'!BE$1)</f>
        <v>0</v>
      </c>
      <c r="BH194" s="14">
        <f>SUMIFS('Faturamento SP3'!$O$2:$O$692,'Faturamento SP3'!$D$2:$D$692,'Infos Relatório'!$B$164,'Faturamento SP3'!$E$2:$E$692,'Infos Relatório'!$B194,'Faturamento SP3'!$Z$2:$Z$692,'Infos Relatório'!BE$1,'Faturamento SP3'!$T$2:$T$692,"Sim")+SUMIFS('Faturamento SP3'!$P$2:$P$692,'Faturamento SP3'!$D$2:$D$692,'Infos Relatório'!$B$164,'Faturamento SP3'!$E$2:$E$692,'Infos Relatório'!$B194,'Faturamento SP3'!$Z$2:$Z$692,'Infos Relatório'!BE$1,'Faturamento SP3'!$T$2:$T$692,"Sim")</f>
        <v>0</v>
      </c>
      <c r="BI194" s="27" t="e">
        <f t="shared" si="70"/>
        <v>#DIV/0!</v>
      </c>
      <c r="BJ194" s="24">
        <f>SUMIFS('Faturamento SP3'!$H$2:$H$692,'Faturamento SP3'!$D$2:$D$692,'Infos Relatório'!$B$164,'Faturamento SP3'!$E$2:$E$692,'Infos Relatório'!$B194,'Faturamento SP3'!$Z$2:$Z$692,'Infos Relatório'!BE$1)</f>
        <v>0</v>
      </c>
      <c r="BK194" s="23">
        <f>COUNTIFS('Faturamento SP3'!$D$2:$D$692,'Infos Relatório'!$B$164,'Faturamento SP3'!$E$2:$E$692,'Infos Relatório'!$B194,'Faturamento SP3'!$Z$2:$Z$692,'Infos Relatório'!BK$1)</f>
        <v>0</v>
      </c>
      <c r="BL194" s="13">
        <f>SUMIFS('Faturamento SP3'!$G$2:$G$692,'Faturamento SP3'!$D$2:$D$692,'Infos Relatório'!$B$164,'Faturamento SP3'!$E$2:$E$692,'Infos Relatório'!$B194,'Faturamento SP3'!$Z$2:$Z$692,'Infos Relatório'!BK$1)</f>
        <v>0</v>
      </c>
      <c r="BM194" s="13">
        <f>SUMIFS('Faturamento SP3'!$J$2:$J$692,'Faturamento SP3'!$D$2:$D$692,'Infos Relatório'!$B$164,'Faturamento SP3'!$E$2:$E$692,'Infos Relatório'!$B194,'Faturamento SP3'!$Z$2:$Z$692,'Infos Relatório'!BK$1)</f>
        <v>0</v>
      </c>
      <c r="BN194" s="14">
        <f>SUMIFS('Faturamento SP3'!$O$2:$O$692,'Faturamento SP3'!$D$2:$D$692,'Infos Relatório'!$B$164,'Faturamento SP3'!$E$2:$E$692,'Infos Relatório'!$B194,'Faturamento SP3'!$Z$2:$Z$692,'Infos Relatório'!BK$1,'Faturamento SP3'!$T$2:$T$692,"Sim")+SUMIFS('Faturamento SP3'!$P$2:$P$692,'Faturamento SP3'!$D$2:$D$692,'Infos Relatório'!$B$164,'Faturamento SP3'!$E$2:$E$692,'Infos Relatório'!$B194,'Faturamento SP3'!$Z$2:$Z$692,'Infos Relatório'!BK$1,'Faturamento SP3'!$T$2:$T$692,"Sim")</f>
        <v>0</v>
      </c>
      <c r="BO194" s="27" t="e">
        <f t="shared" si="71"/>
        <v>#DIV/0!</v>
      </c>
      <c r="BP194" s="24">
        <f>SUMIFS('Faturamento SP3'!$H$2:$H$692,'Faturamento SP3'!$D$2:$D$692,'Infos Relatório'!$B$164,'Faturamento SP3'!$E$2:$E$692,'Infos Relatório'!$B194,'Faturamento SP3'!$Z$2:$Z$692,'Infos Relatório'!BK$1)</f>
        <v>0</v>
      </c>
      <c r="BQ194" s="23">
        <f>COUNTIFS('Faturamento SP3'!$D$2:$D$692,'Infos Relatório'!$B$164,'Faturamento SP3'!$E$2:$E$692,'Infos Relatório'!$B194,'Faturamento SP3'!$Z$2:$Z$692,'Infos Relatório'!BQ$1)</f>
        <v>0</v>
      </c>
      <c r="BR194" s="13">
        <f>SUMIFS('Faturamento SP3'!$G$2:$G$692,'Faturamento SP3'!$D$2:$D$692,'Infos Relatório'!$B$164,'Faturamento SP3'!$E$2:$E$692,'Infos Relatório'!$B194,'Faturamento SP3'!$Z$2:$Z$692,'Infos Relatório'!BQ$1)</f>
        <v>0</v>
      </c>
      <c r="BS194" s="13">
        <f>SUMIFS('Faturamento SP3'!$J$2:$J$692,'Faturamento SP3'!$D$2:$D$692,'Infos Relatório'!$B$164,'Faturamento SP3'!$E$2:$E$692,'Infos Relatório'!$B194,'Faturamento SP3'!$Z$2:$Z$692,'Infos Relatório'!BQ$1)</f>
        <v>0</v>
      </c>
      <c r="BT194" s="14">
        <f>SUMIFS('Faturamento SP3'!$O$2:$O$692,'Faturamento SP3'!$D$2:$D$692,'Infos Relatório'!$B$164,'Faturamento SP3'!$E$2:$E$692,'Infos Relatório'!$B194,'Faturamento SP3'!$Z$2:$Z$692,'Infos Relatório'!BQ$1,'Faturamento SP3'!$T$2:$T$692,"Sim")+SUMIFS('Faturamento SP3'!$P$2:$P$692,'Faturamento SP3'!$D$2:$D$692,'Infos Relatório'!$B$164,'Faturamento SP3'!$E$2:$E$692,'Infos Relatório'!$B194,'Faturamento SP3'!$Z$2:$Z$692,'Infos Relatório'!BQ$1,'Faturamento SP3'!$T$2:$T$692,"Sim")</f>
        <v>0</v>
      </c>
      <c r="BU194" s="27" t="e">
        <f t="shared" si="72"/>
        <v>#DIV/0!</v>
      </c>
      <c r="BV194" s="24">
        <f>SUMIFS('Faturamento SP3'!$H$2:$H$692,'Faturamento SP3'!$D$2:$D$692,'Infos Relatório'!$B$164,'Faturamento SP3'!$E$2:$E$692,'Infos Relatório'!$B194,'Faturamento SP3'!$Z$2:$Z$692,'Infos Relatório'!BQ$1)</f>
        <v>0</v>
      </c>
    </row>
    <row r="195" spans="2:74">
      <c r="B195" s="17" t="s">
        <v>37</v>
      </c>
      <c r="C195" s="23">
        <f>COUNTIFS('Faturamento SP3'!$D$2:$D$692,'Infos Relatório'!$B$164,'Faturamento SP3'!$E$2:$E$692,'Infos Relatório'!$B195,'Faturamento SP3'!$Z$2:$Z$692,'Infos Relatório'!C$1)</f>
        <v>0</v>
      </c>
      <c r="D195" s="13">
        <f>SUMIFS('Faturamento SP3'!$G$2:$G$692,'Faturamento SP3'!$D$2:$D$692,'Infos Relatório'!$B$164,'Faturamento SP3'!$E$2:$E$692,'Infos Relatório'!$B195,'Faturamento SP3'!$Z$2:$Z$692,'Infos Relatório'!C$1)</f>
        <v>0</v>
      </c>
      <c r="E195" s="13">
        <f>SUMIFS('Faturamento SP3'!$J$2:$J$692,'Faturamento SP3'!$D$2:$D$692,'Infos Relatório'!$B$164,'Faturamento SP3'!$E$2:$E$692,'Infos Relatório'!$B195,'Faturamento SP3'!$Z$2:$Z$692,'Infos Relatório'!C$1)</f>
        <v>0</v>
      </c>
      <c r="F195" s="14">
        <f>SUMIFS('Faturamento SP3'!$O$2:$O$692,'Faturamento SP3'!$D$2:$D$692,'Infos Relatório'!$B$164,'Faturamento SP3'!$E$2:$E$692,'Infos Relatório'!$B195,'Faturamento SP3'!$Z$2:$Z$692,'Infos Relatório'!C$1,'Faturamento SP3'!$T$2:$T$692,"Sim")+SUMIFS('Faturamento SP3'!$P$2:$P$692,'Faturamento SP3'!$D$2:$D$692,'Infos Relatório'!$B$164,'Faturamento SP3'!$E$2:$E$692,'Infos Relatório'!$B195,'Faturamento SP3'!$Z$2:$Z$692,'Infos Relatório'!C$1,'Faturamento SP3'!$T$2:$T$692,"Sim")</f>
        <v>0</v>
      </c>
      <c r="G195" s="27" t="e">
        <f t="shared" si="61"/>
        <v>#DIV/0!</v>
      </c>
      <c r="H195" s="24">
        <f>SUMIFS('Faturamento SP3'!$H$2:$H$692,'Faturamento SP3'!$D$2:$D$692,'Infos Relatório'!$B$164,'Faturamento SP3'!$E$2:$E$692,'Infos Relatório'!$B195,'Faturamento SP3'!$Z$2:$Z$692,'Infos Relatório'!C$1)</f>
        <v>0</v>
      </c>
      <c r="I195" s="23">
        <f>COUNTIFS('Faturamento SP3'!$D$2:$D$692,'Infos Relatório'!$B$164,'Faturamento SP3'!$E$2:$E$692,'Infos Relatório'!$B195,'Faturamento SP3'!$Z$2:$Z$692,'Infos Relatório'!I$1)</f>
        <v>0</v>
      </c>
      <c r="J195" s="13">
        <f>SUMIFS('Faturamento SP3'!$G$2:$G$692,'Faturamento SP3'!$D$2:$D$692,'Infos Relatório'!$B$164,'Faturamento SP3'!$E$2:$E$692,'Infos Relatório'!$B195,'Faturamento SP3'!$Z$2:$Z$692,'Infos Relatório'!I$1)</f>
        <v>0</v>
      </c>
      <c r="K195" s="13">
        <f>SUMIFS('Faturamento SP3'!$J$2:$J$692,'Faturamento SP3'!$D$2:$D$692,'Infos Relatório'!$B$164,'Faturamento SP3'!$E$2:$E$692,'Infos Relatório'!$B195,'Faturamento SP3'!$Z$2:$Z$692,'Infos Relatório'!I$1)</f>
        <v>0</v>
      </c>
      <c r="L195" s="14">
        <f>SUMIFS('Faturamento SP3'!$O$2:$O$692,'Faturamento SP3'!$D$2:$D$692,'Infos Relatório'!$B$164,'Faturamento SP3'!$E$2:$E$692,'Infos Relatório'!$B195,'Faturamento SP3'!$Z$2:$Z$692,'Infos Relatório'!I$1,'Faturamento SP3'!$T$2:$T$692,"Sim")+SUMIFS('Faturamento SP3'!$P$2:$P$692,'Faturamento SP3'!$D$2:$D$692,'Infos Relatório'!$B$164,'Faturamento SP3'!$E$2:$E$692,'Infos Relatório'!$B195,'Faturamento SP3'!$Z$2:$Z$692,'Infos Relatório'!I$1,'Faturamento SP3'!$T$2:$T$692,"Sim")</f>
        <v>0</v>
      </c>
      <c r="M195" s="27" t="e">
        <f t="shared" si="62"/>
        <v>#DIV/0!</v>
      </c>
      <c r="N195" s="24">
        <f>SUMIFS('Faturamento SP3'!$H$2:$H$692,'Faturamento SP3'!$D$2:$D$692,'Infos Relatório'!$B$164,'Faturamento SP3'!$E$2:$E$692,'Infos Relatório'!$B195,'Faturamento SP3'!$Z$2:$Z$692,'Infos Relatório'!I$1)</f>
        <v>0</v>
      </c>
      <c r="O195" s="23">
        <f>COUNTIFS('Faturamento SP3'!$D$2:$D$692,'Infos Relatório'!$B$164,'Faturamento SP3'!$E$2:$E$692,'Infos Relatório'!$B195,'Faturamento SP3'!$Z$2:$Z$692,'Infos Relatório'!O$1)</f>
        <v>0</v>
      </c>
      <c r="P195" s="13">
        <f>SUMIFS('Faturamento SP3'!$G$2:$G$692,'Faturamento SP3'!$D$2:$D$692,'Infos Relatório'!$B$164,'Faturamento SP3'!$E$2:$E$692,'Infos Relatório'!$B195,'Faturamento SP3'!$Z$2:$Z$692,'Infos Relatório'!O$1)</f>
        <v>0</v>
      </c>
      <c r="Q195" s="13">
        <f>SUMIFS('Faturamento SP3'!$J$2:$J$692,'Faturamento SP3'!$D$2:$D$692,'Infos Relatório'!$B$164,'Faturamento SP3'!$E$2:$E$692,'Infos Relatório'!$B195,'Faturamento SP3'!$Z$2:$Z$692,'Infos Relatório'!O$1)</f>
        <v>0</v>
      </c>
      <c r="R195" s="14">
        <f>SUMIFS('Faturamento SP3'!$O$2:$O$692,'Faturamento SP3'!$D$2:$D$692,'Infos Relatório'!$B$164,'Faturamento SP3'!$E$2:$E$692,'Infos Relatório'!$B195,'Faturamento SP3'!$Z$2:$Z$692,'Infos Relatório'!O$1,'Faturamento SP3'!$T$2:$T$692,"Sim")+SUMIFS('Faturamento SP3'!$P$2:$P$692,'Faturamento SP3'!$D$2:$D$692,'Infos Relatório'!$B$164,'Faturamento SP3'!$E$2:$E$692,'Infos Relatório'!$B195,'Faturamento SP3'!$Z$2:$Z$692,'Infos Relatório'!O$1,'Faturamento SP3'!$T$2:$T$692,"Sim")</f>
        <v>0</v>
      </c>
      <c r="S195" s="27" t="e">
        <f t="shared" si="63"/>
        <v>#DIV/0!</v>
      </c>
      <c r="T195" s="24">
        <f>SUMIFS('Faturamento SP3'!$H$2:$H$692,'Faturamento SP3'!$D$2:$D$692,'Infos Relatório'!$B$164,'Faturamento SP3'!$E$2:$E$692,'Infos Relatório'!$B195,'Faturamento SP3'!$Z$2:$Z$692,'Infos Relatório'!O$1)</f>
        <v>0</v>
      </c>
      <c r="U195" s="23">
        <f>COUNTIFS('Faturamento SP3'!$D$2:$D$692,'Infos Relatório'!$B$164,'Faturamento SP3'!$E$2:$E$692,'Infos Relatório'!$B195,'Faturamento SP3'!$Z$2:$Z$692,'Infos Relatório'!U$1)</f>
        <v>0</v>
      </c>
      <c r="V195" s="13">
        <f>SUMIFS('Faturamento SP3'!$G$2:$G$692,'Faturamento SP3'!$D$2:$D$692,'Infos Relatório'!$B$164,'Faturamento SP3'!$E$2:$E$692,'Infos Relatório'!$B195,'Faturamento SP3'!$Z$2:$Z$692,'Infos Relatório'!U$1)</f>
        <v>0</v>
      </c>
      <c r="W195" s="13">
        <f>SUMIFS('Faturamento SP3'!$J$2:$J$692,'Faturamento SP3'!$D$2:$D$692,'Infos Relatório'!$B$164,'Faturamento SP3'!$E$2:$E$692,'Infos Relatório'!$B195,'Faturamento SP3'!$Z$2:$Z$692,'Infos Relatório'!U$1)</f>
        <v>0</v>
      </c>
      <c r="X195" s="14">
        <f>SUMIFS('Faturamento SP3'!$O$2:$O$692,'Faturamento SP3'!$D$2:$D$692,'Infos Relatório'!$B$164,'Faturamento SP3'!$E$2:$E$692,'Infos Relatório'!$B195,'Faturamento SP3'!$Z$2:$Z$692,'Infos Relatório'!U$1,'Faturamento SP3'!$T$2:$T$692,"Sim")+SUMIFS('Faturamento SP3'!$P$2:$P$692,'Faturamento SP3'!$D$2:$D$692,'Infos Relatório'!$B$164,'Faturamento SP3'!$E$2:$E$692,'Infos Relatório'!$B195,'Faturamento SP3'!$Z$2:$Z$692,'Infos Relatório'!U$1,'Faturamento SP3'!$T$2:$T$692,"Sim")</f>
        <v>0</v>
      </c>
      <c r="Y195" s="27" t="e">
        <f t="shared" si="64"/>
        <v>#DIV/0!</v>
      </c>
      <c r="Z195" s="24">
        <f>SUMIFS('Faturamento SP3'!$H$2:$H$692,'Faturamento SP3'!$D$2:$D$692,'Infos Relatório'!$B$164,'Faturamento SP3'!$E$2:$E$692,'Infos Relatório'!$B195,'Faturamento SP3'!$Z$2:$Z$692,'Infos Relatório'!U$1)</f>
        <v>0</v>
      </c>
      <c r="AA195" s="23">
        <f>COUNTIFS('Faturamento SP3'!$D$2:$D$692,'Infos Relatório'!$B$164,'Faturamento SP3'!$E$2:$E$692,'Infos Relatório'!$B195,'Faturamento SP3'!$Z$2:$Z$692,'Infos Relatório'!AA$1)</f>
        <v>0</v>
      </c>
      <c r="AB195" s="13">
        <f>SUMIFS('Faturamento SP3'!$G$2:$G$692,'Faturamento SP3'!$D$2:$D$692,'Infos Relatório'!$B$164,'Faturamento SP3'!$E$2:$E$692,'Infos Relatório'!$B195,'Faturamento SP3'!$Z$2:$Z$692,'Infos Relatório'!AA$1)</f>
        <v>0</v>
      </c>
      <c r="AC195" s="13">
        <f>SUMIFS('Faturamento SP3'!$J$2:$J$692,'Faturamento SP3'!$D$2:$D$692,'Infos Relatório'!$B$164,'Faturamento SP3'!$E$2:$E$692,'Infos Relatório'!$B195,'Faturamento SP3'!$Z$2:$Z$692,'Infos Relatório'!AA$1)</f>
        <v>0</v>
      </c>
      <c r="AD195" s="14">
        <f>SUMIFS('Faturamento SP3'!$O$2:$O$692,'Faturamento SP3'!$D$2:$D$692,'Infos Relatório'!$B$164,'Faturamento SP3'!$E$2:$E$692,'Infos Relatório'!$B195,'Faturamento SP3'!$Z$2:$Z$692,'Infos Relatório'!AA$1,'Faturamento SP3'!$T$2:$T$692,"Sim")+SUMIFS('Faturamento SP3'!$P$2:$P$692,'Faturamento SP3'!$D$2:$D$692,'Infos Relatório'!$B$164,'Faturamento SP3'!$E$2:$E$692,'Infos Relatório'!$B195,'Faturamento SP3'!$Z$2:$Z$692,'Infos Relatório'!AA$1,'Faturamento SP3'!$T$2:$T$692,"Sim")</f>
        <v>0</v>
      </c>
      <c r="AE195" s="27" t="e">
        <f t="shared" si="65"/>
        <v>#DIV/0!</v>
      </c>
      <c r="AF195" s="24">
        <f>SUMIFS('Faturamento SP3'!$H$2:$H$692,'Faturamento SP3'!$D$2:$D$692,'Infos Relatório'!$B$164,'Faturamento SP3'!$E$2:$E$692,'Infos Relatório'!$B195,'Faturamento SP3'!$Z$2:$Z$692,'Infos Relatório'!AA$1)</f>
        <v>0</v>
      </c>
      <c r="AG195" s="23">
        <f>COUNTIFS('Faturamento SP3'!$D$2:$D$692,'Infos Relatório'!$B$164,'Faturamento SP3'!$E$2:$E$692,'Infos Relatório'!$B195,'Faturamento SP3'!$Z$2:$Z$692,'Infos Relatório'!AG$1)</f>
        <v>0</v>
      </c>
      <c r="AH195" s="13">
        <f>SUMIFS('Faturamento SP3'!$G$2:$G$692,'Faturamento SP3'!$D$2:$D$692,'Infos Relatório'!$B$164,'Faturamento SP3'!$E$2:$E$692,'Infos Relatório'!$B195,'Faturamento SP3'!$Z$2:$Z$692,'Infos Relatório'!AG$1)</f>
        <v>0</v>
      </c>
      <c r="AI195" s="13">
        <f>SUMIFS('Faturamento SP3'!$J$2:$J$692,'Faturamento SP3'!$D$2:$D$692,'Infos Relatório'!$B$164,'Faturamento SP3'!$E$2:$E$692,'Infos Relatório'!$B195,'Faturamento SP3'!$Z$2:$Z$692,'Infos Relatório'!AG$1)</f>
        <v>0</v>
      </c>
      <c r="AJ195" s="14">
        <f>SUMIFS('Faturamento SP3'!$O$2:$O$692,'Faturamento SP3'!$D$2:$D$692,'Infos Relatório'!$B$164,'Faturamento SP3'!$E$2:$E$692,'Infos Relatório'!$B195,'Faturamento SP3'!$Z$2:$Z$692,'Infos Relatório'!AG$1,'Faturamento SP3'!$T$2:$T$692,"Sim")+SUMIFS('Faturamento SP3'!$P$2:$P$692,'Faturamento SP3'!$D$2:$D$692,'Infos Relatório'!$B$164,'Faturamento SP3'!$E$2:$E$692,'Infos Relatório'!$B195,'Faturamento SP3'!$Z$2:$Z$692,'Infos Relatório'!AG$1,'Faturamento SP3'!$T$2:$T$692,"Sim")</f>
        <v>0</v>
      </c>
      <c r="AK195" s="27" t="e">
        <f t="shared" si="66"/>
        <v>#DIV/0!</v>
      </c>
      <c r="AL195" s="24">
        <f>SUMIFS('Faturamento SP3'!$H$2:$H$692,'Faturamento SP3'!$D$2:$D$692,'Infos Relatório'!$B$164,'Faturamento SP3'!$E$2:$E$692,'Infos Relatório'!$B195,'Faturamento SP3'!$Z$2:$Z$692,'Infos Relatório'!AG$1)</f>
        <v>0</v>
      </c>
      <c r="AM195" s="23">
        <f>COUNTIFS('Faturamento SP3'!$D$2:$D$692,'Infos Relatório'!$B$164,'Faturamento SP3'!$E$2:$E$692,'Infos Relatório'!$B195,'Faturamento SP3'!$Z$2:$Z$692,'Infos Relatório'!AM$1)</f>
        <v>0</v>
      </c>
      <c r="AN195" s="13">
        <f>SUMIFS('Faturamento SP3'!$G$2:$G$692,'Faturamento SP3'!$D$2:$D$692,'Infos Relatório'!$B$164,'Faturamento SP3'!$E$2:$E$692,'Infos Relatório'!$B195,'Faturamento SP3'!$Z$2:$Z$692,'Infos Relatório'!AM$1)</f>
        <v>0</v>
      </c>
      <c r="AO195" s="13">
        <f>SUMIFS('Faturamento SP3'!$J$2:$J$692,'Faturamento SP3'!$D$2:$D$692,'Infos Relatório'!$B$164,'Faturamento SP3'!$E$2:$E$692,'Infos Relatório'!$B195,'Faturamento SP3'!$Z$2:$Z$692,'Infos Relatório'!AM$1)</f>
        <v>0</v>
      </c>
      <c r="AP195" s="14">
        <f>SUMIFS('Faturamento SP3'!$O$2:$O$692,'Faturamento SP3'!$D$2:$D$692,'Infos Relatório'!$B$164,'Faturamento SP3'!$E$2:$E$692,'Infos Relatório'!$B195,'Faturamento SP3'!$Z$2:$Z$692,'Infos Relatório'!AM$1,'Faturamento SP3'!$T$2:$T$692,"Sim")+SUMIFS('Faturamento SP3'!$P$2:$P$692,'Faturamento SP3'!$D$2:$D$692,'Infos Relatório'!$B$164,'Faturamento SP3'!$E$2:$E$692,'Infos Relatório'!$B195,'Faturamento SP3'!$Z$2:$Z$692,'Infos Relatório'!AM$1,'Faturamento SP3'!$T$2:$T$692,"Sim")</f>
        <v>0</v>
      </c>
      <c r="AQ195" s="27" t="e">
        <f t="shared" si="67"/>
        <v>#DIV/0!</v>
      </c>
      <c r="AR195" s="24">
        <f>SUMIFS('Faturamento SP3'!$H$2:$H$692,'Faturamento SP3'!$D$2:$D$692,'Infos Relatório'!$B$164,'Faturamento SP3'!$E$2:$E$692,'Infos Relatório'!$B195,'Faturamento SP3'!$Z$2:$Z$692,'Infos Relatório'!AM$1)</f>
        <v>0</v>
      </c>
      <c r="AS195" s="23">
        <f>COUNTIFS('Faturamento SP3'!$D$2:$D$692,'Infos Relatório'!$B$164,'Faturamento SP3'!$E$2:$E$692,'Infos Relatório'!$B195,'Faturamento SP3'!$Z$2:$Z$692,'Infos Relatório'!AS$1)</f>
        <v>0</v>
      </c>
      <c r="AT195" s="13">
        <f>SUMIFS('Faturamento SP3'!$G$2:$G$692,'Faturamento SP3'!$D$2:$D$692,'Infos Relatório'!$B$164,'Faturamento SP3'!$E$2:$E$692,'Infos Relatório'!$B195,'Faturamento SP3'!$Z$2:$Z$692,'Infos Relatório'!AS$1)</f>
        <v>0</v>
      </c>
      <c r="AU195" s="13">
        <f>SUMIFS('Faturamento SP3'!$J$2:$J$692,'Faturamento SP3'!$D$2:$D$692,'Infos Relatório'!$B$164,'Faturamento SP3'!$E$2:$E$692,'Infos Relatório'!$B195,'Faturamento SP3'!$Z$2:$Z$692,'Infos Relatório'!AS$1)</f>
        <v>0</v>
      </c>
      <c r="AV195" s="14">
        <f>SUMIFS('Faturamento SP3'!$O$2:$O$692,'Faturamento SP3'!$D$2:$D$692,'Infos Relatório'!$B$164,'Faturamento SP3'!$E$2:$E$692,'Infos Relatório'!$B195,'Faturamento SP3'!$Z$2:$Z$692,'Infos Relatório'!AS$1,'Faturamento SP3'!$T$2:$T$692,"Sim")+SUMIFS('Faturamento SP3'!$P$2:$P$692,'Faturamento SP3'!$D$2:$D$692,'Infos Relatório'!$B$164,'Faturamento SP3'!$E$2:$E$692,'Infos Relatório'!$B195,'Faturamento SP3'!$Z$2:$Z$692,'Infos Relatório'!AS$1,'Faturamento SP3'!$T$2:$T$692,"Sim")</f>
        <v>0</v>
      </c>
      <c r="AW195" s="27" t="e">
        <f t="shared" si="68"/>
        <v>#DIV/0!</v>
      </c>
      <c r="AX195" s="24">
        <f>SUMIFS('Faturamento SP3'!$H$2:$H$692,'Faturamento SP3'!$D$2:$D$692,'Infos Relatório'!$B$164,'Faturamento SP3'!$E$2:$E$692,'Infos Relatório'!$B195,'Faturamento SP3'!$Z$2:$Z$692,'Infos Relatório'!AS$1)</f>
        <v>0</v>
      </c>
      <c r="AY195" s="23">
        <f>COUNTIFS('Faturamento SP3'!$D$2:$D$692,'Infos Relatório'!$B$164,'Faturamento SP3'!$E$2:$E$692,'Infos Relatório'!$B195,'Faturamento SP3'!$Z$2:$Z$692,'Infos Relatório'!AY$1)</f>
        <v>0</v>
      </c>
      <c r="AZ195" s="13">
        <f>SUMIFS('Faturamento SP3'!$G$2:$G$692,'Faturamento SP3'!$D$2:$D$692,'Infos Relatório'!$B$164,'Faturamento SP3'!$E$2:$E$692,'Infos Relatório'!$B195,'Faturamento SP3'!$Z$2:$Z$692,'Infos Relatório'!AY$1)</f>
        <v>0</v>
      </c>
      <c r="BA195" s="13">
        <f>SUMIFS('Faturamento SP3'!$J$2:$J$692,'Faturamento SP3'!$D$2:$D$692,'Infos Relatório'!$B$164,'Faturamento SP3'!$E$2:$E$692,'Infos Relatório'!$B195,'Faturamento SP3'!$Z$2:$Z$692,'Infos Relatório'!AY$1)</f>
        <v>0</v>
      </c>
      <c r="BB195" s="14">
        <f>SUMIFS('Faturamento SP3'!$O$2:$O$692,'Faturamento SP3'!$D$2:$D$692,'Infos Relatório'!$B$164,'Faturamento SP3'!$E$2:$E$692,'Infos Relatório'!$B195,'Faturamento SP3'!$Z$2:$Z$692,'Infos Relatório'!AY$1,'Faturamento SP3'!$T$2:$T$692,"Sim")+SUMIFS('Faturamento SP3'!$P$2:$P$692,'Faturamento SP3'!$D$2:$D$692,'Infos Relatório'!$B$164,'Faturamento SP3'!$E$2:$E$692,'Infos Relatório'!$B195,'Faturamento SP3'!$Z$2:$Z$692,'Infos Relatório'!AY$1,'Faturamento SP3'!$T$2:$T$692,"Sim")</f>
        <v>0</v>
      </c>
      <c r="BC195" s="27" t="e">
        <f t="shared" si="69"/>
        <v>#DIV/0!</v>
      </c>
      <c r="BD195" s="24">
        <f>SUMIFS('Faturamento SP3'!$H$2:$H$692,'Faturamento SP3'!$D$2:$D$692,'Infos Relatório'!$B$164,'Faturamento SP3'!$E$2:$E$692,'Infos Relatório'!$B195,'Faturamento SP3'!$Z$2:$Z$692,'Infos Relatório'!AY$1)</f>
        <v>0</v>
      </c>
      <c r="BE195" s="23">
        <f>COUNTIFS('Faturamento SP3'!$D$2:$D$692,'Infos Relatório'!$B$164,'Faturamento SP3'!$E$2:$E$692,'Infos Relatório'!$B195,'Faturamento SP3'!$Z$2:$Z$692,'Infos Relatório'!BE$1)</f>
        <v>0</v>
      </c>
      <c r="BF195" s="13">
        <f>SUMIFS('Faturamento SP3'!$G$2:$G$692,'Faturamento SP3'!$D$2:$D$692,'Infos Relatório'!$B$164,'Faturamento SP3'!$E$2:$E$692,'Infos Relatório'!$B195,'Faturamento SP3'!$Z$2:$Z$692,'Infos Relatório'!BE$1)</f>
        <v>0</v>
      </c>
      <c r="BG195" s="13">
        <f>SUMIFS('Faturamento SP3'!$J$2:$J$692,'Faturamento SP3'!$D$2:$D$692,'Infos Relatório'!$B$164,'Faturamento SP3'!$E$2:$E$692,'Infos Relatório'!$B195,'Faturamento SP3'!$Z$2:$Z$692,'Infos Relatório'!BE$1)</f>
        <v>0</v>
      </c>
      <c r="BH195" s="14">
        <f>SUMIFS('Faturamento SP3'!$O$2:$O$692,'Faturamento SP3'!$D$2:$D$692,'Infos Relatório'!$B$164,'Faturamento SP3'!$E$2:$E$692,'Infos Relatório'!$B195,'Faturamento SP3'!$Z$2:$Z$692,'Infos Relatório'!BE$1,'Faturamento SP3'!$T$2:$T$692,"Sim")+SUMIFS('Faturamento SP3'!$P$2:$P$692,'Faturamento SP3'!$D$2:$D$692,'Infos Relatório'!$B$164,'Faturamento SP3'!$E$2:$E$692,'Infos Relatório'!$B195,'Faturamento SP3'!$Z$2:$Z$692,'Infos Relatório'!BE$1,'Faturamento SP3'!$T$2:$T$692,"Sim")</f>
        <v>0</v>
      </c>
      <c r="BI195" s="27" t="e">
        <f t="shared" si="70"/>
        <v>#DIV/0!</v>
      </c>
      <c r="BJ195" s="24">
        <f>SUMIFS('Faturamento SP3'!$H$2:$H$692,'Faturamento SP3'!$D$2:$D$692,'Infos Relatório'!$B$164,'Faturamento SP3'!$E$2:$E$692,'Infos Relatório'!$B195,'Faturamento SP3'!$Z$2:$Z$692,'Infos Relatório'!BE$1)</f>
        <v>0</v>
      </c>
      <c r="BK195" s="23">
        <f>COUNTIFS('Faturamento SP3'!$D$2:$D$692,'Infos Relatório'!$B$164,'Faturamento SP3'!$E$2:$E$692,'Infos Relatório'!$B195,'Faturamento SP3'!$Z$2:$Z$692,'Infos Relatório'!BK$1)</f>
        <v>0</v>
      </c>
      <c r="BL195" s="13">
        <f>SUMIFS('Faturamento SP3'!$G$2:$G$692,'Faturamento SP3'!$D$2:$D$692,'Infos Relatório'!$B$164,'Faturamento SP3'!$E$2:$E$692,'Infos Relatório'!$B195,'Faturamento SP3'!$Z$2:$Z$692,'Infos Relatório'!BK$1)</f>
        <v>0</v>
      </c>
      <c r="BM195" s="13">
        <f>SUMIFS('Faturamento SP3'!$J$2:$J$692,'Faturamento SP3'!$D$2:$D$692,'Infos Relatório'!$B$164,'Faturamento SP3'!$E$2:$E$692,'Infos Relatório'!$B195,'Faturamento SP3'!$Z$2:$Z$692,'Infos Relatório'!BK$1)</f>
        <v>0</v>
      </c>
      <c r="BN195" s="14">
        <f>SUMIFS('Faturamento SP3'!$O$2:$O$692,'Faturamento SP3'!$D$2:$D$692,'Infos Relatório'!$B$164,'Faturamento SP3'!$E$2:$E$692,'Infos Relatório'!$B195,'Faturamento SP3'!$Z$2:$Z$692,'Infos Relatório'!BK$1,'Faturamento SP3'!$T$2:$T$692,"Sim")+SUMIFS('Faturamento SP3'!$P$2:$P$692,'Faturamento SP3'!$D$2:$D$692,'Infos Relatório'!$B$164,'Faturamento SP3'!$E$2:$E$692,'Infos Relatório'!$B195,'Faturamento SP3'!$Z$2:$Z$692,'Infos Relatório'!BK$1,'Faturamento SP3'!$T$2:$T$692,"Sim")</f>
        <v>0</v>
      </c>
      <c r="BO195" s="27" t="e">
        <f t="shared" si="71"/>
        <v>#DIV/0!</v>
      </c>
      <c r="BP195" s="24">
        <f>SUMIFS('Faturamento SP3'!$H$2:$H$692,'Faturamento SP3'!$D$2:$D$692,'Infos Relatório'!$B$164,'Faturamento SP3'!$E$2:$E$692,'Infos Relatório'!$B195,'Faturamento SP3'!$Z$2:$Z$692,'Infos Relatório'!BK$1)</f>
        <v>0</v>
      </c>
      <c r="BQ195" s="23">
        <f>COUNTIFS('Faturamento SP3'!$D$2:$D$692,'Infos Relatório'!$B$164,'Faturamento SP3'!$E$2:$E$692,'Infos Relatório'!$B195,'Faturamento SP3'!$Z$2:$Z$692,'Infos Relatório'!BQ$1)</f>
        <v>0</v>
      </c>
      <c r="BR195" s="13">
        <f>SUMIFS('Faturamento SP3'!$G$2:$G$692,'Faturamento SP3'!$D$2:$D$692,'Infos Relatório'!$B$164,'Faturamento SP3'!$E$2:$E$692,'Infos Relatório'!$B195,'Faturamento SP3'!$Z$2:$Z$692,'Infos Relatório'!BQ$1)</f>
        <v>0</v>
      </c>
      <c r="BS195" s="13">
        <f>SUMIFS('Faturamento SP3'!$J$2:$J$692,'Faturamento SP3'!$D$2:$D$692,'Infos Relatório'!$B$164,'Faturamento SP3'!$E$2:$E$692,'Infos Relatório'!$B195,'Faturamento SP3'!$Z$2:$Z$692,'Infos Relatório'!BQ$1)</f>
        <v>0</v>
      </c>
      <c r="BT195" s="14">
        <f>SUMIFS('Faturamento SP3'!$O$2:$O$692,'Faturamento SP3'!$D$2:$D$692,'Infos Relatório'!$B$164,'Faturamento SP3'!$E$2:$E$692,'Infos Relatório'!$B195,'Faturamento SP3'!$Z$2:$Z$692,'Infos Relatório'!BQ$1,'Faturamento SP3'!$T$2:$T$692,"Sim")+SUMIFS('Faturamento SP3'!$P$2:$P$692,'Faturamento SP3'!$D$2:$D$692,'Infos Relatório'!$B$164,'Faturamento SP3'!$E$2:$E$692,'Infos Relatório'!$B195,'Faturamento SP3'!$Z$2:$Z$692,'Infos Relatório'!BQ$1,'Faturamento SP3'!$T$2:$T$692,"Sim")</f>
        <v>0</v>
      </c>
      <c r="BU195" s="27" t="e">
        <f t="shared" si="72"/>
        <v>#DIV/0!</v>
      </c>
      <c r="BV195" s="24">
        <f>SUMIFS('Faturamento SP3'!$H$2:$H$692,'Faturamento SP3'!$D$2:$D$692,'Infos Relatório'!$B$164,'Faturamento SP3'!$E$2:$E$692,'Infos Relatório'!$B195,'Faturamento SP3'!$Z$2:$Z$692,'Infos Relatório'!BQ$1)</f>
        <v>0</v>
      </c>
    </row>
    <row r="196" spans="2:74">
      <c r="B196" s="17" t="s">
        <v>38</v>
      </c>
      <c r="C196" s="23">
        <f>COUNTIFS('Faturamento SP3'!$D$2:$D$692,'Infos Relatório'!$B$164,'Faturamento SP3'!$E$2:$E$692,'Infos Relatório'!$B196,'Faturamento SP3'!$Z$2:$Z$692,'Infos Relatório'!C$1)</f>
        <v>0</v>
      </c>
      <c r="D196" s="13">
        <f>SUMIFS('Faturamento SP3'!$G$2:$G$692,'Faturamento SP3'!$D$2:$D$692,'Infos Relatório'!$B$164,'Faturamento SP3'!$E$2:$E$692,'Infos Relatório'!$B196,'Faturamento SP3'!$Z$2:$Z$692,'Infos Relatório'!C$1)</f>
        <v>0</v>
      </c>
      <c r="E196" s="13">
        <f>SUMIFS('Faturamento SP3'!$J$2:$J$692,'Faturamento SP3'!$D$2:$D$692,'Infos Relatório'!$B$164,'Faturamento SP3'!$E$2:$E$692,'Infos Relatório'!$B196,'Faturamento SP3'!$Z$2:$Z$692,'Infos Relatório'!C$1)</f>
        <v>0</v>
      </c>
      <c r="F196" s="14">
        <f>SUMIFS('Faturamento SP3'!$O$2:$O$692,'Faturamento SP3'!$D$2:$D$692,'Infos Relatório'!$B$164,'Faturamento SP3'!$E$2:$E$692,'Infos Relatório'!$B196,'Faturamento SP3'!$Z$2:$Z$692,'Infos Relatório'!C$1,'Faturamento SP3'!$T$2:$T$692,"Sim")+SUMIFS('Faturamento SP3'!$P$2:$P$692,'Faturamento SP3'!$D$2:$D$692,'Infos Relatório'!$B$164,'Faturamento SP3'!$E$2:$E$692,'Infos Relatório'!$B196,'Faturamento SP3'!$Z$2:$Z$692,'Infos Relatório'!C$1,'Faturamento SP3'!$T$2:$T$692,"Sim")</f>
        <v>0</v>
      </c>
      <c r="G196" s="27" t="e">
        <f t="shared" si="61"/>
        <v>#DIV/0!</v>
      </c>
      <c r="H196" s="24">
        <f>SUMIFS('Faturamento SP3'!$H$2:$H$692,'Faturamento SP3'!$D$2:$D$692,'Infos Relatório'!$B$164,'Faturamento SP3'!$E$2:$E$692,'Infos Relatório'!$B196,'Faturamento SP3'!$Z$2:$Z$692,'Infos Relatório'!C$1)</f>
        <v>0</v>
      </c>
      <c r="I196" s="23">
        <f>COUNTIFS('Faturamento SP3'!$D$2:$D$692,'Infos Relatório'!$B$164,'Faturamento SP3'!$E$2:$E$692,'Infos Relatório'!$B196,'Faturamento SP3'!$Z$2:$Z$692,'Infos Relatório'!I$1)</f>
        <v>0</v>
      </c>
      <c r="J196" s="13">
        <f>SUMIFS('Faturamento SP3'!$G$2:$G$692,'Faturamento SP3'!$D$2:$D$692,'Infos Relatório'!$B$164,'Faturamento SP3'!$E$2:$E$692,'Infos Relatório'!$B196,'Faturamento SP3'!$Z$2:$Z$692,'Infos Relatório'!I$1)</f>
        <v>0</v>
      </c>
      <c r="K196" s="13">
        <f>SUMIFS('Faturamento SP3'!$J$2:$J$692,'Faturamento SP3'!$D$2:$D$692,'Infos Relatório'!$B$164,'Faturamento SP3'!$E$2:$E$692,'Infos Relatório'!$B196,'Faturamento SP3'!$Z$2:$Z$692,'Infos Relatório'!I$1)</f>
        <v>0</v>
      </c>
      <c r="L196" s="14">
        <f>SUMIFS('Faturamento SP3'!$O$2:$O$692,'Faturamento SP3'!$D$2:$D$692,'Infos Relatório'!$B$164,'Faturamento SP3'!$E$2:$E$692,'Infos Relatório'!$B196,'Faturamento SP3'!$Z$2:$Z$692,'Infos Relatório'!I$1,'Faturamento SP3'!$T$2:$T$692,"Sim")+SUMIFS('Faturamento SP3'!$P$2:$P$692,'Faturamento SP3'!$D$2:$D$692,'Infos Relatório'!$B$164,'Faturamento SP3'!$E$2:$E$692,'Infos Relatório'!$B196,'Faturamento SP3'!$Z$2:$Z$692,'Infos Relatório'!I$1,'Faturamento SP3'!$T$2:$T$692,"Sim")</f>
        <v>0</v>
      </c>
      <c r="M196" s="27" t="e">
        <f t="shared" si="62"/>
        <v>#DIV/0!</v>
      </c>
      <c r="N196" s="24">
        <f>SUMIFS('Faturamento SP3'!$H$2:$H$692,'Faturamento SP3'!$D$2:$D$692,'Infos Relatório'!$B$164,'Faturamento SP3'!$E$2:$E$692,'Infos Relatório'!$B196,'Faturamento SP3'!$Z$2:$Z$692,'Infos Relatório'!I$1)</f>
        <v>0</v>
      </c>
      <c r="O196" s="23">
        <f>COUNTIFS('Faturamento SP3'!$D$2:$D$692,'Infos Relatório'!$B$164,'Faturamento SP3'!$E$2:$E$692,'Infos Relatório'!$B196,'Faturamento SP3'!$Z$2:$Z$692,'Infos Relatório'!O$1)</f>
        <v>0</v>
      </c>
      <c r="P196" s="13">
        <f>SUMIFS('Faturamento SP3'!$G$2:$G$692,'Faturamento SP3'!$D$2:$D$692,'Infos Relatório'!$B$164,'Faturamento SP3'!$E$2:$E$692,'Infos Relatório'!$B196,'Faturamento SP3'!$Z$2:$Z$692,'Infos Relatório'!O$1)</f>
        <v>0</v>
      </c>
      <c r="Q196" s="13">
        <f>SUMIFS('Faturamento SP3'!$J$2:$J$692,'Faturamento SP3'!$D$2:$D$692,'Infos Relatório'!$B$164,'Faturamento SP3'!$E$2:$E$692,'Infos Relatório'!$B196,'Faturamento SP3'!$Z$2:$Z$692,'Infos Relatório'!O$1)</f>
        <v>0</v>
      </c>
      <c r="R196" s="14">
        <f>SUMIFS('Faturamento SP3'!$O$2:$O$692,'Faturamento SP3'!$D$2:$D$692,'Infos Relatório'!$B$164,'Faturamento SP3'!$E$2:$E$692,'Infos Relatório'!$B196,'Faturamento SP3'!$Z$2:$Z$692,'Infos Relatório'!O$1,'Faturamento SP3'!$T$2:$T$692,"Sim")+SUMIFS('Faturamento SP3'!$P$2:$P$692,'Faturamento SP3'!$D$2:$D$692,'Infos Relatório'!$B$164,'Faturamento SP3'!$E$2:$E$692,'Infos Relatório'!$B196,'Faturamento SP3'!$Z$2:$Z$692,'Infos Relatório'!O$1,'Faturamento SP3'!$T$2:$T$692,"Sim")</f>
        <v>0</v>
      </c>
      <c r="S196" s="27" t="e">
        <f t="shared" si="63"/>
        <v>#DIV/0!</v>
      </c>
      <c r="T196" s="24">
        <f>SUMIFS('Faturamento SP3'!$H$2:$H$692,'Faturamento SP3'!$D$2:$D$692,'Infos Relatório'!$B$164,'Faturamento SP3'!$E$2:$E$692,'Infos Relatório'!$B196,'Faturamento SP3'!$Z$2:$Z$692,'Infos Relatório'!O$1)</f>
        <v>0</v>
      </c>
      <c r="U196" s="23">
        <f>COUNTIFS('Faturamento SP3'!$D$2:$D$692,'Infos Relatório'!$B$164,'Faturamento SP3'!$E$2:$E$692,'Infos Relatório'!$B196,'Faturamento SP3'!$Z$2:$Z$692,'Infos Relatório'!U$1)</f>
        <v>0</v>
      </c>
      <c r="V196" s="13">
        <f>SUMIFS('Faturamento SP3'!$G$2:$G$692,'Faturamento SP3'!$D$2:$D$692,'Infos Relatório'!$B$164,'Faturamento SP3'!$E$2:$E$692,'Infos Relatório'!$B196,'Faturamento SP3'!$Z$2:$Z$692,'Infos Relatório'!U$1)</f>
        <v>0</v>
      </c>
      <c r="W196" s="13">
        <f>SUMIFS('Faturamento SP3'!$J$2:$J$692,'Faturamento SP3'!$D$2:$D$692,'Infos Relatório'!$B$164,'Faturamento SP3'!$E$2:$E$692,'Infos Relatório'!$B196,'Faturamento SP3'!$Z$2:$Z$692,'Infos Relatório'!U$1)</f>
        <v>0</v>
      </c>
      <c r="X196" s="14">
        <f>SUMIFS('Faturamento SP3'!$O$2:$O$692,'Faturamento SP3'!$D$2:$D$692,'Infos Relatório'!$B$164,'Faturamento SP3'!$E$2:$E$692,'Infos Relatório'!$B196,'Faturamento SP3'!$Z$2:$Z$692,'Infos Relatório'!U$1,'Faturamento SP3'!$T$2:$T$692,"Sim")+SUMIFS('Faturamento SP3'!$P$2:$P$692,'Faturamento SP3'!$D$2:$D$692,'Infos Relatório'!$B$164,'Faturamento SP3'!$E$2:$E$692,'Infos Relatório'!$B196,'Faturamento SP3'!$Z$2:$Z$692,'Infos Relatório'!U$1,'Faturamento SP3'!$T$2:$T$692,"Sim")</f>
        <v>0</v>
      </c>
      <c r="Y196" s="27" t="e">
        <f t="shared" si="64"/>
        <v>#DIV/0!</v>
      </c>
      <c r="Z196" s="24">
        <f>SUMIFS('Faturamento SP3'!$H$2:$H$692,'Faturamento SP3'!$D$2:$D$692,'Infos Relatório'!$B$164,'Faturamento SP3'!$E$2:$E$692,'Infos Relatório'!$B196,'Faturamento SP3'!$Z$2:$Z$692,'Infos Relatório'!U$1)</f>
        <v>0</v>
      </c>
      <c r="AA196" s="23">
        <f>COUNTIFS('Faturamento SP3'!$D$2:$D$692,'Infos Relatório'!$B$164,'Faturamento SP3'!$E$2:$E$692,'Infos Relatório'!$B196,'Faturamento SP3'!$Z$2:$Z$692,'Infos Relatório'!AA$1)</f>
        <v>0</v>
      </c>
      <c r="AB196" s="13">
        <f>SUMIFS('Faturamento SP3'!$G$2:$G$692,'Faturamento SP3'!$D$2:$D$692,'Infos Relatório'!$B$164,'Faturamento SP3'!$E$2:$E$692,'Infos Relatório'!$B196,'Faturamento SP3'!$Z$2:$Z$692,'Infos Relatório'!AA$1)</f>
        <v>0</v>
      </c>
      <c r="AC196" s="13">
        <f>SUMIFS('Faturamento SP3'!$J$2:$J$692,'Faturamento SP3'!$D$2:$D$692,'Infos Relatório'!$B$164,'Faturamento SP3'!$E$2:$E$692,'Infos Relatório'!$B196,'Faturamento SP3'!$Z$2:$Z$692,'Infos Relatório'!AA$1)</f>
        <v>0</v>
      </c>
      <c r="AD196" s="14">
        <f>SUMIFS('Faturamento SP3'!$O$2:$O$692,'Faturamento SP3'!$D$2:$D$692,'Infos Relatório'!$B$164,'Faturamento SP3'!$E$2:$E$692,'Infos Relatório'!$B196,'Faturamento SP3'!$Z$2:$Z$692,'Infos Relatório'!AA$1,'Faturamento SP3'!$T$2:$T$692,"Sim")+SUMIFS('Faturamento SP3'!$P$2:$P$692,'Faturamento SP3'!$D$2:$D$692,'Infos Relatório'!$B$164,'Faturamento SP3'!$E$2:$E$692,'Infos Relatório'!$B196,'Faturamento SP3'!$Z$2:$Z$692,'Infos Relatório'!AA$1,'Faturamento SP3'!$T$2:$T$692,"Sim")</f>
        <v>0</v>
      </c>
      <c r="AE196" s="27" t="e">
        <f t="shared" si="65"/>
        <v>#DIV/0!</v>
      </c>
      <c r="AF196" s="24">
        <f>SUMIFS('Faturamento SP3'!$H$2:$H$692,'Faturamento SP3'!$D$2:$D$692,'Infos Relatório'!$B$164,'Faturamento SP3'!$E$2:$E$692,'Infos Relatório'!$B196,'Faturamento SP3'!$Z$2:$Z$692,'Infos Relatório'!AA$1)</f>
        <v>0</v>
      </c>
      <c r="AG196" s="23">
        <f>COUNTIFS('Faturamento SP3'!$D$2:$D$692,'Infos Relatório'!$B$164,'Faturamento SP3'!$E$2:$E$692,'Infos Relatório'!$B196,'Faturamento SP3'!$Z$2:$Z$692,'Infos Relatório'!AG$1)</f>
        <v>0</v>
      </c>
      <c r="AH196" s="13">
        <f>SUMIFS('Faturamento SP3'!$G$2:$G$692,'Faturamento SP3'!$D$2:$D$692,'Infos Relatório'!$B$164,'Faturamento SP3'!$E$2:$E$692,'Infos Relatório'!$B196,'Faturamento SP3'!$Z$2:$Z$692,'Infos Relatório'!AG$1)</f>
        <v>0</v>
      </c>
      <c r="AI196" s="13">
        <f>SUMIFS('Faturamento SP3'!$J$2:$J$692,'Faturamento SP3'!$D$2:$D$692,'Infos Relatório'!$B$164,'Faturamento SP3'!$E$2:$E$692,'Infos Relatório'!$B196,'Faturamento SP3'!$Z$2:$Z$692,'Infos Relatório'!AG$1)</f>
        <v>0</v>
      </c>
      <c r="AJ196" s="14">
        <f>SUMIFS('Faturamento SP3'!$O$2:$O$692,'Faturamento SP3'!$D$2:$D$692,'Infos Relatório'!$B$164,'Faturamento SP3'!$E$2:$E$692,'Infos Relatório'!$B196,'Faturamento SP3'!$Z$2:$Z$692,'Infos Relatório'!AG$1,'Faturamento SP3'!$T$2:$T$692,"Sim")+SUMIFS('Faturamento SP3'!$P$2:$P$692,'Faturamento SP3'!$D$2:$D$692,'Infos Relatório'!$B$164,'Faturamento SP3'!$E$2:$E$692,'Infos Relatório'!$B196,'Faturamento SP3'!$Z$2:$Z$692,'Infos Relatório'!AG$1,'Faturamento SP3'!$T$2:$T$692,"Sim")</f>
        <v>0</v>
      </c>
      <c r="AK196" s="27" t="e">
        <f t="shared" si="66"/>
        <v>#DIV/0!</v>
      </c>
      <c r="AL196" s="24">
        <f>SUMIFS('Faturamento SP3'!$H$2:$H$692,'Faturamento SP3'!$D$2:$D$692,'Infos Relatório'!$B$164,'Faturamento SP3'!$E$2:$E$692,'Infos Relatório'!$B196,'Faturamento SP3'!$Z$2:$Z$692,'Infos Relatório'!AG$1)</f>
        <v>0</v>
      </c>
      <c r="AM196" s="23">
        <f>COUNTIFS('Faturamento SP3'!$D$2:$D$692,'Infos Relatório'!$B$164,'Faturamento SP3'!$E$2:$E$692,'Infos Relatório'!$B196,'Faturamento SP3'!$Z$2:$Z$692,'Infos Relatório'!AM$1)</f>
        <v>0</v>
      </c>
      <c r="AN196" s="13">
        <f>SUMIFS('Faturamento SP3'!$G$2:$G$692,'Faturamento SP3'!$D$2:$D$692,'Infos Relatório'!$B$164,'Faturamento SP3'!$E$2:$E$692,'Infos Relatório'!$B196,'Faturamento SP3'!$Z$2:$Z$692,'Infos Relatório'!AM$1)</f>
        <v>0</v>
      </c>
      <c r="AO196" s="13">
        <f>SUMIFS('Faturamento SP3'!$J$2:$J$692,'Faturamento SP3'!$D$2:$D$692,'Infos Relatório'!$B$164,'Faturamento SP3'!$E$2:$E$692,'Infos Relatório'!$B196,'Faturamento SP3'!$Z$2:$Z$692,'Infos Relatório'!AM$1)</f>
        <v>0</v>
      </c>
      <c r="AP196" s="14">
        <f>SUMIFS('Faturamento SP3'!$O$2:$O$692,'Faturamento SP3'!$D$2:$D$692,'Infos Relatório'!$B$164,'Faturamento SP3'!$E$2:$E$692,'Infos Relatório'!$B196,'Faturamento SP3'!$Z$2:$Z$692,'Infos Relatório'!AM$1,'Faturamento SP3'!$T$2:$T$692,"Sim")+SUMIFS('Faturamento SP3'!$P$2:$P$692,'Faturamento SP3'!$D$2:$D$692,'Infos Relatório'!$B$164,'Faturamento SP3'!$E$2:$E$692,'Infos Relatório'!$B196,'Faturamento SP3'!$Z$2:$Z$692,'Infos Relatório'!AM$1,'Faturamento SP3'!$T$2:$T$692,"Sim")</f>
        <v>0</v>
      </c>
      <c r="AQ196" s="27" t="e">
        <f t="shared" si="67"/>
        <v>#DIV/0!</v>
      </c>
      <c r="AR196" s="24">
        <f>SUMIFS('Faturamento SP3'!$H$2:$H$692,'Faturamento SP3'!$D$2:$D$692,'Infos Relatório'!$B$164,'Faturamento SP3'!$E$2:$E$692,'Infos Relatório'!$B196,'Faturamento SP3'!$Z$2:$Z$692,'Infos Relatório'!AM$1)</f>
        <v>0</v>
      </c>
      <c r="AS196" s="23">
        <f>COUNTIFS('Faturamento SP3'!$D$2:$D$692,'Infos Relatório'!$B$164,'Faturamento SP3'!$E$2:$E$692,'Infos Relatório'!$B196,'Faturamento SP3'!$Z$2:$Z$692,'Infos Relatório'!AS$1)</f>
        <v>0</v>
      </c>
      <c r="AT196" s="13">
        <f>SUMIFS('Faturamento SP3'!$G$2:$G$692,'Faturamento SP3'!$D$2:$D$692,'Infos Relatório'!$B$164,'Faturamento SP3'!$E$2:$E$692,'Infos Relatório'!$B196,'Faturamento SP3'!$Z$2:$Z$692,'Infos Relatório'!AS$1)</f>
        <v>0</v>
      </c>
      <c r="AU196" s="13">
        <f>SUMIFS('Faturamento SP3'!$J$2:$J$692,'Faturamento SP3'!$D$2:$D$692,'Infos Relatório'!$B$164,'Faturamento SP3'!$E$2:$E$692,'Infos Relatório'!$B196,'Faturamento SP3'!$Z$2:$Z$692,'Infos Relatório'!AS$1)</f>
        <v>0</v>
      </c>
      <c r="AV196" s="14">
        <f>SUMIFS('Faturamento SP3'!$O$2:$O$692,'Faturamento SP3'!$D$2:$D$692,'Infos Relatório'!$B$164,'Faturamento SP3'!$E$2:$E$692,'Infos Relatório'!$B196,'Faturamento SP3'!$Z$2:$Z$692,'Infos Relatório'!AS$1,'Faturamento SP3'!$T$2:$T$692,"Sim")+SUMIFS('Faturamento SP3'!$P$2:$P$692,'Faturamento SP3'!$D$2:$D$692,'Infos Relatório'!$B$164,'Faturamento SP3'!$E$2:$E$692,'Infos Relatório'!$B196,'Faturamento SP3'!$Z$2:$Z$692,'Infos Relatório'!AS$1,'Faturamento SP3'!$T$2:$T$692,"Sim")</f>
        <v>0</v>
      </c>
      <c r="AW196" s="27" t="e">
        <f t="shared" si="68"/>
        <v>#DIV/0!</v>
      </c>
      <c r="AX196" s="24">
        <f>SUMIFS('Faturamento SP3'!$H$2:$H$692,'Faturamento SP3'!$D$2:$D$692,'Infos Relatório'!$B$164,'Faturamento SP3'!$E$2:$E$692,'Infos Relatório'!$B196,'Faturamento SP3'!$Z$2:$Z$692,'Infos Relatório'!AS$1)</f>
        <v>0</v>
      </c>
      <c r="AY196" s="23">
        <f>COUNTIFS('Faturamento SP3'!$D$2:$D$692,'Infos Relatório'!$B$164,'Faturamento SP3'!$E$2:$E$692,'Infos Relatório'!$B196,'Faturamento SP3'!$Z$2:$Z$692,'Infos Relatório'!AY$1)</f>
        <v>0</v>
      </c>
      <c r="AZ196" s="13">
        <f>SUMIFS('Faturamento SP3'!$G$2:$G$692,'Faturamento SP3'!$D$2:$D$692,'Infos Relatório'!$B$164,'Faturamento SP3'!$E$2:$E$692,'Infos Relatório'!$B196,'Faturamento SP3'!$Z$2:$Z$692,'Infos Relatório'!AY$1)</f>
        <v>0</v>
      </c>
      <c r="BA196" s="13">
        <f>SUMIFS('Faturamento SP3'!$J$2:$J$692,'Faturamento SP3'!$D$2:$D$692,'Infos Relatório'!$B$164,'Faturamento SP3'!$E$2:$E$692,'Infos Relatório'!$B196,'Faturamento SP3'!$Z$2:$Z$692,'Infos Relatório'!AY$1)</f>
        <v>0</v>
      </c>
      <c r="BB196" s="14">
        <f>SUMIFS('Faturamento SP3'!$O$2:$O$692,'Faturamento SP3'!$D$2:$D$692,'Infos Relatório'!$B$164,'Faturamento SP3'!$E$2:$E$692,'Infos Relatório'!$B196,'Faturamento SP3'!$Z$2:$Z$692,'Infos Relatório'!AY$1,'Faturamento SP3'!$T$2:$T$692,"Sim")+SUMIFS('Faturamento SP3'!$P$2:$P$692,'Faturamento SP3'!$D$2:$D$692,'Infos Relatório'!$B$164,'Faturamento SP3'!$E$2:$E$692,'Infos Relatório'!$B196,'Faturamento SP3'!$Z$2:$Z$692,'Infos Relatório'!AY$1,'Faturamento SP3'!$T$2:$T$692,"Sim")</f>
        <v>0</v>
      </c>
      <c r="BC196" s="27" t="e">
        <f t="shared" si="69"/>
        <v>#DIV/0!</v>
      </c>
      <c r="BD196" s="24">
        <f>SUMIFS('Faturamento SP3'!$H$2:$H$692,'Faturamento SP3'!$D$2:$D$692,'Infos Relatório'!$B$164,'Faturamento SP3'!$E$2:$E$692,'Infos Relatório'!$B196,'Faturamento SP3'!$Z$2:$Z$692,'Infos Relatório'!AY$1)</f>
        <v>0</v>
      </c>
      <c r="BE196" s="23">
        <f>COUNTIFS('Faturamento SP3'!$D$2:$D$692,'Infos Relatório'!$B$164,'Faturamento SP3'!$E$2:$E$692,'Infos Relatório'!$B196,'Faturamento SP3'!$Z$2:$Z$692,'Infos Relatório'!BE$1)</f>
        <v>0</v>
      </c>
      <c r="BF196" s="13">
        <f>SUMIFS('Faturamento SP3'!$G$2:$G$692,'Faturamento SP3'!$D$2:$D$692,'Infos Relatório'!$B$164,'Faturamento SP3'!$E$2:$E$692,'Infos Relatório'!$B196,'Faturamento SP3'!$Z$2:$Z$692,'Infos Relatório'!BE$1)</f>
        <v>0</v>
      </c>
      <c r="BG196" s="13">
        <f>SUMIFS('Faturamento SP3'!$J$2:$J$692,'Faturamento SP3'!$D$2:$D$692,'Infos Relatório'!$B$164,'Faturamento SP3'!$E$2:$E$692,'Infos Relatório'!$B196,'Faturamento SP3'!$Z$2:$Z$692,'Infos Relatório'!BE$1)</f>
        <v>0</v>
      </c>
      <c r="BH196" s="14">
        <f>SUMIFS('Faturamento SP3'!$O$2:$O$692,'Faturamento SP3'!$D$2:$D$692,'Infos Relatório'!$B$164,'Faturamento SP3'!$E$2:$E$692,'Infos Relatório'!$B196,'Faturamento SP3'!$Z$2:$Z$692,'Infos Relatório'!BE$1,'Faturamento SP3'!$T$2:$T$692,"Sim")+SUMIFS('Faturamento SP3'!$P$2:$P$692,'Faturamento SP3'!$D$2:$D$692,'Infos Relatório'!$B$164,'Faturamento SP3'!$E$2:$E$692,'Infos Relatório'!$B196,'Faturamento SP3'!$Z$2:$Z$692,'Infos Relatório'!BE$1,'Faturamento SP3'!$T$2:$T$692,"Sim")</f>
        <v>0</v>
      </c>
      <c r="BI196" s="27" t="e">
        <f t="shared" si="70"/>
        <v>#DIV/0!</v>
      </c>
      <c r="BJ196" s="24">
        <f>SUMIFS('Faturamento SP3'!$H$2:$H$692,'Faturamento SP3'!$D$2:$D$692,'Infos Relatório'!$B$164,'Faturamento SP3'!$E$2:$E$692,'Infos Relatório'!$B196,'Faturamento SP3'!$Z$2:$Z$692,'Infos Relatório'!BE$1)</f>
        <v>0</v>
      </c>
      <c r="BK196" s="23">
        <f>COUNTIFS('Faturamento SP3'!$D$2:$D$692,'Infos Relatório'!$B$164,'Faturamento SP3'!$E$2:$E$692,'Infos Relatório'!$B196,'Faturamento SP3'!$Z$2:$Z$692,'Infos Relatório'!BK$1)</f>
        <v>0</v>
      </c>
      <c r="BL196" s="13">
        <f>SUMIFS('Faturamento SP3'!$G$2:$G$692,'Faturamento SP3'!$D$2:$D$692,'Infos Relatório'!$B$164,'Faturamento SP3'!$E$2:$E$692,'Infos Relatório'!$B196,'Faturamento SP3'!$Z$2:$Z$692,'Infos Relatório'!BK$1)</f>
        <v>0</v>
      </c>
      <c r="BM196" s="13">
        <f>SUMIFS('Faturamento SP3'!$J$2:$J$692,'Faturamento SP3'!$D$2:$D$692,'Infos Relatório'!$B$164,'Faturamento SP3'!$E$2:$E$692,'Infos Relatório'!$B196,'Faturamento SP3'!$Z$2:$Z$692,'Infos Relatório'!BK$1)</f>
        <v>0</v>
      </c>
      <c r="BN196" s="14">
        <f>SUMIFS('Faturamento SP3'!$O$2:$O$692,'Faturamento SP3'!$D$2:$D$692,'Infos Relatório'!$B$164,'Faturamento SP3'!$E$2:$E$692,'Infos Relatório'!$B196,'Faturamento SP3'!$Z$2:$Z$692,'Infos Relatório'!BK$1,'Faturamento SP3'!$T$2:$T$692,"Sim")+SUMIFS('Faturamento SP3'!$P$2:$P$692,'Faturamento SP3'!$D$2:$D$692,'Infos Relatório'!$B$164,'Faturamento SP3'!$E$2:$E$692,'Infos Relatório'!$B196,'Faturamento SP3'!$Z$2:$Z$692,'Infos Relatório'!BK$1,'Faturamento SP3'!$T$2:$T$692,"Sim")</f>
        <v>0</v>
      </c>
      <c r="BO196" s="27" t="e">
        <f t="shared" si="71"/>
        <v>#DIV/0!</v>
      </c>
      <c r="BP196" s="24">
        <f>SUMIFS('Faturamento SP3'!$H$2:$H$692,'Faturamento SP3'!$D$2:$D$692,'Infos Relatório'!$B$164,'Faturamento SP3'!$E$2:$E$692,'Infos Relatório'!$B196,'Faturamento SP3'!$Z$2:$Z$692,'Infos Relatório'!BK$1)</f>
        <v>0</v>
      </c>
      <c r="BQ196" s="23">
        <f>COUNTIFS('Faturamento SP3'!$D$2:$D$692,'Infos Relatório'!$B$164,'Faturamento SP3'!$E$2:$E$692,'Infos Relatório'!$B196,'Faturamento SP3'!$Z$2:$Z$692,'Infos Relatório'!BQ$1)</f>
        <v>0</v>
      </c>
      <c r="BR196" s="13">
        <f>SUMIFS('Faturamento SP3'!$G$2:$G$692,'Faturamento SP3'!$D$2:$D$692,'Infos Relatório'!$B$164,'Faturamento SP3'!$E$2:$E$692,'Infos Relatório'!$B196,'Faturamento SP3'!$Z$2:$Z$692,'Infos Relatório'!BQ$1)</f>
        <v>0</v>
      </c>
      <c r="BS196" s="13">
        <f>SUMIFS('Faturamento SP3'!$J$2:$J$692,'Faturamento SP3'!$D$2:$D$692,'Infos Relatório'!$B$164,'Faturamento SP3'!$E$2:$E$692,'Infos Relatório'!$B196,'Faturamento SP3'!$Z$2:$Z$692,'Infos Relatório'!BQ$1)</f>
        <v>0</v>
      </c>
      <c r="BT196" s="14">
        <f>SUMIFS('Faturamento SP3'!$O$2:$O$692,'Faturamento SP3'!$D$2:$D$692,'Infos Relatório'!$B$164,'Faturamento SP3'!$E$2:$E$692,'Infos Relatório'!$B196,'Faturamento SP3'!$Z$2:$Z$692,'Infos Relatório'!BQ$1,'Faturamento SP3'!$T$2:$T$692,"Sim")+SUMIFS('Faturamento SP3'!$P$2:$P$692,'Faturamento SP3'!$D$2:$D$692,'Infos Relatório'!$B$164,'Faturamento SP3'!$E$2:$E$692,'Infos Relatório'!$B196,'Faturamento SP3'!$Z$2:$Z$692,'Infos Relatório'!BQ$1,'Faturamento SP3'!$T$2:$T$692,"Sim")</f>
        <v>0</v>
      </c>
      <c r="BU196" s="27" t="e">
        <f t="shared" si="72"/>
        <v>#DIV/0!</v>
      </c>
      <c r="BV196" s="24">
        <f>SUMIFS('Faturamento SP3'!$H$2:$H$692,'Faturamento SP3'!$D$2:$D$692,'Infos Relatório'!$B$164,'Faturamento SP3'!$E$2:$E$692,'Infos Relatório'!$B196,'Faturamento SP3'!$Z$2:$Z$692,'Infos Relatório'!BQ$1)</f>
        <v>0</v>
      </c>
    </row>
    <row r="197" spans="2:74">
      <c r="B197" s="17" t="s">
        <v>39</v>
      </c>
      <c r="C197" s="23">
        <f>COUNTIFS('Faturamento SP3'!$D$2:$D$692,'Infos Relatório'!$B$164,'Faturamento SP3'!$E$2:$E$692,'Infos Relatório'!$B197,'Faturamento SP3'!$Z$2:$Z$692,'Infos Relatório'!C$1)</f>
        <v>0</v>
      </c>
      <c r="D197" s="13">
        <f>SUMIFS('Faturamento SP3'!$G$2:$G$692,'Faturamento SP3'!$D$2:$D$692,'Infos Relatório'!$B$164,'Faturamento SP3'!$E$2:$E$692,'Infos Relatório'!$B197,'Faturamento SP3'!$Z$2:$Z$692,'Infos Relatório'!C$1)</f>
        <v>0</v>
      </c>
      <c r="E197" s="13">
        <f>SUMIFS('Faturamento SP3'!$J$2:$J$692,'Faturamento SP3'!$D$2:$D$692,'Infos Relatório'!$B$164,'Faturamento SP3'!$E$2:$E$692,'Infos Relatório'!$B197,'Faturamento SP3'!$Z$2:$Z$692,'Infos Relatório'!C$1)</f>
        <v>0</v>
      </c>
      <c r="F197" s="14">
        <f>SUMIFS('Faturamento SP3'!$O$2:$O$692,'Faturamento SP3'!$D$2:$D$692,'Infos Relatório'!$B$164,'Faturamento SP3'!$E$2:$E$692,'Infos Relatório'!$B197,'Faturamento SP3'!$Z$2:$Z$692,'Infos Relatório'!C$1,'Faturamento SP3'!$T$2:$T$692,"Sim")+SUMIFS('Faturamento SP3'!$P$2:$P$692,'Faturamento SP3'!$D$2:$D$692,'Infos Relatório'!$B$164,'Faturamento SP3'!$E$2:$E$692,'Infos Relatório'!$B197,'Faturamento SP3'!$Z$2:$Z$692,'Infos Relatório'!C$1,'Faturamento SP3'!$T$2:$T$692,"Sim")</f>
        <v>0</v>
      </c>
      <c r="G197" s="27" t="e">
        <f t="shared" si="61"/>
        <v>#DIV/0!</v>
      </c>
      <c r="H197" s="24">
        <f>SUMIFS('Faturamento SP3'!$H$2:$H$692,'Faturamento SP3'!$D$2:$D$692,'Infos Relatório'!$B$164,'Faturamento SP3'!$E$2:$E$692,'Infos Relatório'!$B197,'Faturamento SP3'!$Z$2:$Z$692,'Infos Relatório'!C$1)</f>
        <v>0</v>
      </c>
      <c r="I197" s="23">
        <f>COUNTIFS('Faturamento SP3'!$D$2:$D$692,'Infos Relatório'!$B$164,'Faturamento SP3'!$E$2:$E$692,'Infos Relatório'!$B197,'Faturamento SP3'!$Z$2:$Z$692,'Infos Relatório'!I$1)</f>
        <v>0</v>
      </c>
      <c r="J197" s="13">
        <f>SUMIFS('Faturamento SP3'!$G$2:$G$692,'Faturamento SP3'!$D$2:$D$692,'Infos Relatório'!$B$164,'Faturamento SP3'!$E$2:$E$692,'Infos Relatório'!$B197,'Faturamento SP3'!$Z$2:$Z$692,'Infos Relatório'!I$1)</f>
        <v>0</v>
      </c>
      <c r="K197" s="13">
        <f>SUMIFS('Faturamento SP3'!$J$2:$J$692,'Faturamento SP3'!$D$2:$D$692,'Infos Relatório'!$B$164,'Faturamento SP3'!$E$2:$E$692,'Infos Relatório'!$B197,'Faturamento SP3'!$Z$2:$Z$692,'Infos Relatório'!I$1)</f>
        <v>0</v>
      </c>
      <c r="L197" s="14">
        <f>SUMIFS('Faturamento SP3'!$O$2:$O$692,'Faturamento SP3'!$D$2:$D$692,'Infos Relatório'!$B$164,'Faturamento SP3'!$E$2:$E$692,'Infos Relatório'!$B197,'Faturamento SP3'!$Z$2:$Z$692,'Infos Relatório'!I$1,'Faturamento SP3'!$T$2:$T$692,"Sim")+SUMIFS('Faturamento SP3'!$P$2:$P$692,'Faturamento SP3'!$D$2:$D$692,'Infos Relatório'!$B$164,'Faturamento SP3'!$E$2:$E$692,'Infos Relatório'!$B197,'Faturamento SP3'!$Z$2:$Z$692,'Infos Relatório'!I$1,'Faturamento SP3'!$T$2:$T$692,"Sim")</f>
        <v>0</v>
      </c>
      <c r="M197" s="27" t="e">
        <f t="shared" si="62"/>
        <v>#DIV/0!</v>
      </c>
      <c r="N197" s="24">
        <f>SUMIFS('Faturamento SP3'!$H$2:$H$692,'Faturamento SP3'!$D$2:$D$692,'Infos Relatório'!$B$164,'Faturamento SP3'!$E$2:$E$692,'Infos Relatório'!$B197,'Faturamento SP3'!$Z$2:$Z$692,'Infos Relatório'!I$1)</f>
        <v>0</v>
      </c>
      <c r="O197" s="23">
        <f>COUNTIFS('Faturamento SP3'!$D$2:$D$692,'Infos Relatório'!$B$164,'Faturamento SP3'!$E$2:$E$692,'Infos Relatório'!$B197,'Faturamento SP3'!$Z$2:$Z$692,'Infos Relatório'!O$1)</f>
        <v>0</v>
      </c>
      <c r="P197" s="13">
        <f>SUMIFS('Faturamento SP3'!$G$2:$G$692,'Faturamento SP3'!$D$2:$D$692,'Infos Relatório'!$B$164,'Faturamento SP3'!$E$2:$E$692,'Infos Relatório'!$B197,'Faturamento SP3'!$Z$2:$Z$692,'Infos Relatório'!O$1)</f>
        <v>0</v>
      </c>
      <c r="Q197" s="13">
        <f>SUMIFS('Faturamento SP3'!$J$2:$J$692,'Faturamento SP3'!$D$2:$D$692,'Infos Relatório'!$B$164,'Faturamento SP3'!$E$2:$E$692,'Infos Relatório'!$B197,'Faturamento SP3'!$Z$2:$Z$692,'Infos Relatório'!O$1)</f>
        <v>0</v>
      </c>
      <c r="R197" s="14">
        <f>SUMIFS('Faturamento SP3'!$O$2:$O$692,'Faturamento SP3'!$D$2:$D$692,'Infos Relatório'!$B$164,'Faturamento SP3'!$E$2:$E$692,'Infos Relatório'!$B197,'Faturamento SP3'!$Z$2:$Z$692,'Infos Relatório'!O$1,'Faturamento SP3'!$T$2:$T$692,"Sim")+SUMIFS('Faturamento SP3'!$P$2:$P$692,'Faturamento SP3'!$D$2:$D$692,'Infos Relatório'!$B$164,'Faturamento SP3'!$E$2:$E$692,'Infos Relatório'!$B197,'Faturamento SP3'!$Z$2:$Z$692,'Infos Relatório'!O$1,'Faturamento SP3'!$T$2:$T$692,"Sim")</f>
        <v>0</v>
      </c>
      <c r="S197" s="27" t="e">
        <f t="shared" si="63"/>
        <v>#DIV/0!</v>
      </c>
      <c r="T197" s="24">
        <f>SUMIFS('Faturamento SP3'!$H$2:$H$692,'Faturamento SP3'!$D$2:$D$692,'Infos Relatório'!$B$164,'Faturamento SP3'!$E$2:$E$692,'Infos Relatório'!$B197,'Faturamento SP3'!$Z$2:$Z$692,'Infos Relatório'!O$1)</f>
        <v>0</v>
      </c>
      <c r="U197" s="23">
        <f>COUNTIFS('Faturamento SP3'!$D$2:$D$692,'Infos Relatório'!$B$164,'Faturamento SP3'!$E$2:$E$692,'Infos Relatório'!$B197,'Faturamento SP3'!$Z$2:$Z$692,'Infos Relatório'!U$1)</f>
        <v>0</v>
      </c>
      <c r="V197" s="13">
        <f>SUMIFS('Faturamento SP3'!$G$2:$G$692,'Faturamento SP3'!$D$2:$D$692,'Infos Relatório'!$B$164,'Faturamento SP3'!$E$2:$E$692,'Infos Relatório'!$B197,'Faturamento SP3'!$Z$2:$Z$692,'Infos Relatório'!U$1)</f>
        <v>0</v>
      </c>
      <c r="W197" s="13">
        <f>SUMIFS('Faturamento SP3'!$J$2:$J$692,'Faturamento SP3'!$D$2:$D$692,'Infos Relatório'!$B$164,'Faturamento SP3'!$E$2:$E$692,'Infos Relatório'!$B197,'Faturamento SP3'!$Z$2:$Z$692,'Infos Relatório'!U$1)</f>
        <v>0</v>
      </c>
      <c r="X197" s="14">
        <f>SUMIFS('Faturamento SP3'!$O$2:$O$692,'Faturamento SP3'!$D$2:$D$692,'Infos Relatório'!$B$164,'Faturamento SP3'!$E$2:$E$692,'Infos Relatório'!$B197,'Faturamento SP3'!$Z$2:$Z$692,'Infos Relatório'!U$1,'Faturamento SP3'!$T$2:$T$692,"Sim")+SUMIFS('Faturamento SP3'!$P$2:$P$692,'Faturamento SP3'!$D$2:$D$692,'Infos Relatório'!$B$164,'Faturamento SP3'!$E$2:$E$692,'Infos Relatório'!$B197,'Faturamento SP3'!$Z$2:$Z$692,'Infos Relatório'!U$1,'Faturamento SP3'!$T$2:$T$692,"Sim")</f>
        <v>0</v>
      </c>
      <c r="Y197" s="27" t="e">
        <f t="shared" si="64"/>
        <v>#DIV/0!</v>
      </c>
      <c r="Z197" s="24">
        <f>SUMIFS('Faturamento SP3'!$H$2:$H$692,'Faturamento SP3'!$D$2:$D$692,'Infos Relatório'!$B$164,'Faturamento SP3'!$E$2:$E$692,'Infos Relatório'!$B197,'Faturamento SP3'!$Z$2:$Z$692,'Infos Relatório'!U$1)</f>
        <v>0</v>
      </c>
      <c r="AA197" s="23">
        <f>COUNTIFS('Faturamento SP3'!$D$2:$D$692,'Infos Relatório'!$B$164,'Faturamento SP3'!$E$2:$E$692,'Infos Relatório'!$B197,'Faturamento SP3'!$Z$2:$Z$692,'Infos Relatório'!AA$1)</f>
        <v>0</v>
      </c>
      <c r="AB197" s="13">
        <f>SUMIFS('Faturamento SP3'!$G$2:$G$692,'Faturamento SP3'!$D$2:$D$692,'Infos Relatório'!$B$164,'Faturamento SP3'!$E$2:$E$692,'Infos Relatório'!$B197,'Faturamento SP3'!$Z$2:$Z$692,'Infos Relatório'!AA$1)</f>
        <v>0</v>
      </c>
      <c r="AC197" s="13">
        <f>SUMIFS('Faturamento SP3'!$J$2:$J$692,'Faturamento SP3'!$D$2:$D$692,'Infos Relatório'!$B$164,'Faturamento SP3'!$E$2:$E$692,'Infos Relatório'!$B197,'Faturamento SP3'!$Z$2:$Z$692,'Infos Relatório'!AA$1)</f>
        <v>0</v>
      </c>
      <c r="AD197" s="14">
        <f>SUMIFS('Faturamento SP3'!$O$2:$O$692,'Faturamento SP3'!$D$2:$D$692,'Infos Relatório'!$B$164,'Faturamento SP3'!$E$2:$E$692,'Infos Relatório'!$B197,'Faturamento SP3'!$Z$2:$Z$692,'Infos Relatório'!AA$1,'Faturamento SP3'!$T$2:$T$692,"Sim")+SUMIFS('Faturamento SP3'!$P$2:$P$692,'Faturamento SP3'!$D$2:$D$692,'Infos Relatório'!$B$164,'Faturamento SP3'!$E$2:$E$692,'Infos Relatório'!$B197,'Faturamento SP3'!$Z$2:$Z$692,'Infos Relatório'!AA$1,'Faturamento SP3'!$T$2:$T$692,"Sim")</f>
        <v>0</v>
      </c>
      <c r="AE197" s="27" t="e">
        <f t="shared" si="65"/>
        <v>#DIV/0!</v>
      </c>
      <c r="AF197" s="24">
        <f>SUMIFS('Faturamento SP3'!$H$2:$H$692,'Faturamento SP3'!$D$2:$D$692,'Infos Relatório'!$B$164,'Faturamento SP3'!$E$2:$E$692,'Infos Relatório'!$B197,'Faturamento SP3'!$Z$2:$Z$692,'Infos Relatório'!AA$1)</f>
        <v>0</v>
      </c>
      <c r="AG197" s="23">
        <f>COUNTIFS('Faturamento SP3'!$D$2:$D$692,'Infos Relatório'!$B$164,'Faturamento SP3'!$E$2:$E$692,'Infos Relatório'!$B197,'Faturamento SP3'!$Z$2:$Z$692,'Infos Relatório'!AG$1)</f>
        <v>0</v>
      </c>
      <c r="AH197" s="13">
        <f>SUMIFS('Faturamento SP3'!$G$2:$G$692,'Faturamento SP3'!$D$2:$D$692,'Infos Relatório'!$B$164,'Faturamento SP3'!$E$2:$E$692,'Infos Relatório'!$B197,'Faturamento SP3'!$Z$2:$Z$692,'Infos Relatório'!AG$1)</f>
        <v>0</v>
      </c>
      <c r="AI197" s="13">
        <f>SUMIFS('Faturamento SP3'!$J$2:$J$692,'Faturamento SP3'!$D$2:$D$692,'Infos Relatório'!$B$164,'Faturamento SP3'!$E$2:$E$692,'Infos Relatório'!$B197,'Faturamento SP3'!$Z$2:$Z$692,'Infos Relatório'!AG$1)</f>
        <v>0</v>
      </c>
      <c r="AJ197" s="14">
        <f>SUMIFS('Faturamento SP3'!$O$2:$O$692,'Faturamento SP3'!$D$2:$D$692,'Infos Relatório'!$B$164,'Faturamento SP3'!$E$2:$E$692,'Infos Relatório'!$B197,'Faturamento SP3'!$Z$2:$Z$692,'Infos Relatório'!AG$1,'Faturamento SP3'!$T$2:$T$692,"Sim")+SUMIFS('Faturamento SP3'!$P$2:$P$692,'Faturamento SP3'!$D$2:$D$692,'Infos Relatório'!$B$164,'Faturamento SP3'!$E$2:$E$692,'Infos Relatório'!$B197,'Faturamento SP3'!$Z$2:$Z$692,'Infos Relatório'!AG$1,'Faturamento SP3'!$T$2:$T$692,"Sim")</f>
        <v>0</v>
      </c>
      <c r="AK197" s="27" t="e">
        <f t="shared" si="66"/>
        <v>#DIV/0!</v>
      </c>
      <c r="AL197" s="24">
        <f>SUMIFS('Faturamento SP3'!$H$2:$H$692,'Faturamento SP3'!$D$2:$D$692,'Infos Relatório'!$B$164,'Faturamento SP3'!$E$2:$E$692,'Infos Relatório'!$B197,'Faturamento SP3'!$Z$2:$Z$692,'Infos Relatório'!AG$1)</f>
        <v>0</v>
      </c>
      <c r="AM197" s="23">
        <f>COUNTIFS('Faturamento SP3'!$D$2:$D$692,'Infos Relatório'!$B$164,'Faturamento SP3'!$E$2:$E$692,'Infos Relatório'!$B197,'Faturamento SP3'!$Z$2:$Z$692,'Infos Relatório'!AM$1)</f>
        <v>0</v>
      </c>
      <c r="AN197" s="13">
        <f>SUMIFS('Faturamento SP3'!$G$2:$G$692,'Faturamento SP3'!$D$2:$D$692,'Infos Relatório'!$B$164,'Faturamento SP3'!$E$2:$E$692,'Infos Relatório'!$B197,'Faturamento SP3'!$Z$2:$Z$692,'Infos Relatório'!AM$1)</f>
        <v>0</v>
      </c>
      <c r="AO197" s="13">
        <f>SUMIFS('Faturamento SP3'!$J$2:$J$692,'Faturamento SP3'!$D$2:$D$692,'Infos Relatório'!$B$164,'Faturamento SP3'!$E$2:$E$692,'Infos Relatório'!$B197,'Faturamento SP3'!$Z$2:$Z$692,'Infos Relatório'!AM$1)</f>
        <v>0</v>
      </c>
      <c r="AP197" s="14">
        <f>SUMIFS('Faturamento SP3'!$O$2:$O$692,'Faturamento SP3'!$D$2:$D$692,'Infos Relatório'!$B$164,'Faturamento SP3'!$E$2:$E$692,'Infos Relatório'!$B197,'Faturamento SP3'!$Z$2:$Z$692,'Infos Relatório'!AM$1,'Faturamento SP3'!$T$2:$T$692,"Sim")+SUMIFS('Faturamento SP3'!$P$2:$P$692,'Faturamento SP3'!$D$2:$D$692,'Infos Relatório'!$B$164,'Faturamento SP3'!$E$2:$E$692,'Infos Relatório'!$B197,'Faturamento SP3'!$Z$2:$Z$692,'Infos Relatório'!AM$1,'Faturamento SP3'!$T$2:$T$692,"Sim")</f>
        <v>0</v>
      </c>
      <c r="AQ197" s="27" t="e">
        <f t="shared" si="67"/>
        <v>#DIV/0!</v>
      </c>
      <c r="AR197" s="24">
        <f>SUMIFS('Faturamento SP3'!$H$2:$H$692,'Faturamento SP3'!$D$2:$D$692,'Infos Relatório'!$B$164,'Faturamento SP3'!$E$2:$E$692,'Infos Relatório'!$B197,'Faturamento SP3'!$Z$2:$Z$692,'Infos Relatório'!AM$1)</f>
        <v>0</v>
      </c>
      <c r="AS197" s="23">
        <f>COUNTIFS('Faturamento SP3'!$D$2:$D$692,'Infos Relatório'!$B$164,'Faturamento SP3'!$E$2:$E$692,'Infos Relatório'!$B197,'Faturamento SP3'!$Z$2:$Z$692,'Infos Relatório'!AS$1)</f>
        <v>0</v>
      </c>
      <c r="AT197" s="13">
        <f>SUMIFS('Faturamento SP3'!$G$2:$G$692,'Faturamento SP3'!$D$2:$D$692,'Infos Relatório'!$B$164,'Faturamento SP3'!$E$2:$E$692,'Infos Relatório'!$B197,'Faturamento SP3'!$Z$2:$Z$692,'Infos Relatório'!AS$1)</f>
        <v>0</v>
      </c>
      <c r="AU197" s="13">
        <f>SUMIFS('Faturamento SP3'!$J$2:$J$692,'Faturamento SP3'!$D$2:$D$692,'Infos Relatório'!$B$164,'Faturamento SP3'!$E$2:$E$692,'Infos Relatório'!$B197,'Faturamento SP3'!$Z$2:$Z$692,'Infos Relatório'!AS$1)</f>
        <v>0</v>
      </c>
      <c r="AV197" s="14">
        <f>SUMIFS('Faturamento SP3'!$O$2:$O$692,'Faturamento SP3'!$D$2:$D$692,'Infos Relatório'!$B$164,'Faturamento SP3'!$E$2:$E$692,'Infos Relatório'!$B197,'Faturamento SP3'!$Z$2:$Z$692,'Infos Relatório'!AS$1,'Faturamento SP3'!$T$2:$T$692,"Sim")+SUMIFS('Faturamento SP3'!$P$2:$P$692,'Faturamento SP3'!$D$2:$D$692,'Infos Relatório'!$B$164,'Faturamento SP3'!$E$2:$E$692,'Infos Relatório'!$B197,'Faturamento SP3'!$Z$2:$Z$692,'Infos Relatório'!AS$1,'Faturamento SP3'!$T$2:$T$692,"Sim")</f>
        <v>0</v>
      </c>
      <c r="AW197" s="27" t="e">
        <f t="shared" si="68"/>
        <v>#DIV/0!</v>
      </c>
      <c r="AX197" s="24">
        <f>SUMIFS('Faturamento SP3'!$H$2:$H$692,'Faturamento SP3'!$D$2:$D$692,'Infos Relatório'!$B$164,'Faturamento SP3'!$E$2:$E$692,'Infos Relatório'!$B197,'Faturamento SP3'!$Z$2:$Z$692,'Infos Relatório'!AS$1)</f>
        <v>0</v>
      </c>
      <c r="AY197" s="23">
        <f>COUNTIFS('Faturamento SP3'!$D$2:$D$692,'Infos Relatório'!$B$164,'Faturamento SP3'!$E$2:$E$692,'Infos Relatório'!$B197,'Faturamento SP3'!$Z$2:$Z$692,'Infos Relatório'!AY$1)</f>
        <v>0</v>
      </c>
      <c r="AZ197" s="13">
        <f>SUMIFS('Faturamento SP3'!$G$2:$G$692,'Faturamento SP3'!$D$2:$D$692,'Infos Relatório'!$B$164,'Faturamento SP3'!$E$2:$E$692,'Infos Relatório'!$B197,'Faturamento SP3'!$Z$2:$Z$692,'Infos Relatório'!AY$1)</f>
        <v>0</v>
      </c>
      <c r="BA197" s="13">
        <f>SUMIFS('Faturamento SP3'!$J$2:$J$692,'Faturamento SP3'!$D$2:$D$692,'Infos Relatório'!$B$164,'Faturamento SP3'!$E$2:$E$692,'Infos Relatório'!$B197,'Faturamento SP3'!$Z$2:$Z$692,'Infos Relatório'!AY$1)</f>
        <v>0</v>
      </c>
      <c r="BB197" s="14">
        <f>SUMIFS('Faturamento SP3'!$O$2:$O$692,'Faturamento SP3'!$D$2:$D$692,'Infos Relatório'!$B$164,'Faturamento SP3'!$E$2:$E$692,'Infos Relatório'!$B197,'Faturamento SP3'!$Z$2:$Z$692,'Infos Relatório'!AY$1,'Faturamento SP3'!$T$2:$T$692,"Sim")+SUMIFS('Faturamento SP3'!$P$2:$P$692,'Faturamento SP3'!$D$2:$D$692,'Infos Relatório'!$B$164,'Faturamento SP3'!$E$2:$E$692,'Infos Relatório'!$B197,'Faturamento SP3'!$Z$2:$Z$692,'Infos Relatório'!AY$1,'Faturamento SP3'!$T$2:$T$692,"Sim")</f>
        <v>0</v>
      </c>
      <c r="BC197" s="27" t="e">
        <f t="shared" si="69"/>
        <v>#DIV/0!</v>
      </c>
      <c r="BD197" s="24">
        <f>SUMIFS('Faturamento SP3'!$H$2:$H$692,'Faturamento SP3'!$D$2:$D$692,'Infos Relatório'!$B$164,'Faturamento SP3'!$E$2:$E$692,'Infos Relatório'!$B197,'Faturamento SP3'!$Z$2:$Z$692,'Infos Relatório'!AY$1)</f>
        <v>0</v>
      </c>
      <c r="BE197" s="23">
        <f>COUNTIFS('Faturamento SP3'!$D$2:$D$692,'Infos Relatório'!$B$164,'Faturamento SP3'!$E$2:$E$692,'Infos Relatório'!$B197,'Faturamento SP3'!$Z$2:$Z$692,'Infos Relatório'!BE$1)</f>
        <v>0</v>
      </c>
      <c r="BF197" s="13">
        <f>SUMIFS('Faturamento SP3'!$G$2:$G$692,'Faturamento SP3'!$D$2:$D$692,'Infos Relatório'!$B$164,'Faturamento SP3'!$E$2:$E$692,'Infos Relatório'!$B197,'Faturamento SP3'!$Z$2:$Z$692,'Infos Relatório'!BE$1)</f>
        <v>0</v>
      </c>
      <c r="BG197" s="13">
        <f>SUMIFS('Faturamento SP3'!$J$2:$J$692,'Faturamento SP3'!$D$2:$D$692,'Infos Relatório'!$B$164,'Faturamento SP3'!$E$2:$E$692,'Infos Relatório'!$B197,'Faturamento SP3'!$Z$2:$Z$692,'Infos Relatório'!BE$1)</f>
        <v>0</v>
      </c>
      <c r="BH197" s="14">
        <f>SUMIFS('Faturamento SP3'!$O$2:$O$692,'Faturamento SP3'!$D$2:$D$692,'Infos Relatório'!$B$164,'Faturamento SP3'!$E$2:$E$692,'Infos Relatório'!$B197,'Faturamento SP3'!$Z$2:$Z$692,'Infos Relatório'!BE$1,'Faturamento SP3'!$T$2:$T$692,"Sim")+SUMIFS('Faturamento SP3'!$P$2:$P$692,'Faturamento SP3'!$D$2:$D$692,'Infos Relatório'!$B$164,'Faturamento SP3'!$E$2:$E$692,'Infos Relatório'!$B197,'Faturamento SP3'!$Z$2:$Z$692,'Infos Relatório'!BE$1,'Faturamento SP3'!$T$2:$T$692,"Sim")</f>
        <v>0</v>
      </c>
      <c r="BI197" s="27" t="e">
        <f t="shared" si="70"/>
        <v>#DIV/0!</v>
      </c>
      <c r="BJ197" s="24">
        <f>SUMIFS('Faturamento SP3'!$H$2:$H$692,'Faturamento SP3'!$D$2:$D$692,'Infos Relatório'!$B$164,'Faturamento SP3'!$E$2:$E$692,'Infos Relatório'!$B197,'Faturamento SP3'!$Z$2:$Z$692,'Infos Relatório'!BE$1)</f>
        <v>0</v>
      </c>
      <c r="BK197" s="23">
        <f>COUNTIFS('Faturamento SP3'!$D$2:$D$692,'Infos Relatório'!$B$164,'Faturamento SP3'!$E$2:$E$692,'Infos Relatório'!$B197,'Faturamento SP3'!$Z$2:$Z$692,'Infos Relatório'!BK$1)</f>
        <v>0</v>
      </c>
      <c r="BL197" s="13">
        <f>SUMIFS('Faturamento SP3'!$G$2:$G$692,'Faturamento SP3'!$D$2:$D$692,'Infos Relatório'!$B$164,'Faturamento SP3'!$E$2:$E$692,'Infos Relatório'!$B197,'Faturamento SP3'!$Z$2:$Z$692,'Infos Relatório'!BK$1)</f>
        <v>0</v>
      </c>
      <c r="BM197" s="13">
        <f>SUMIFS('Faturamento SP3'!$J$2:$J$692,'Faturamento SP3'!$D$2:$D$692,'Infos Relatório'!$B$164,'Faturamento SP3'!$E$2:$E$692,'Infos Relatório'!$B197,'Faturamento SP3'!$Z$2:$Z$692,'Infos Relatório'!BK$1)</f>
        <v>0</v>
      </c>
      <c r="BN197" s="14">
        <f>SUMIFS('Faturamento SP3'!$O$2:$O$692,'Faturamento SP3'!$D$2:$D$692,'Infos Relatório'!$B$164,'Faturamento SP3'!$E$2:$E$692,'Infos Relatório'!$B197,'Faturamento SP3'!$Z$2:$Z$692,'Infos Relatório'!BK$1,'Faturamento SP3'!$T$2:$T$692,"Sim")+SUMIFS('Faturamento SP3'!$P$2:$P$692,'Faturamento SP3'!$D$2:$D$692,'Infos Relatório'!$B$164,'Faturamento SP3'!$E$2:$E$692,'Infos Relatório'!$B197,'Faturamento SP3'!$Z$2:$Z$692,'Infos Relatório'!BK$1,'Faturamento SP3'!$T$2:$T$692,"Sim")</f>
        <v>0</v>
      </c>
      <c r="BO197" s="27" t="e">
        <f t="shared" si="71"/>
        <v>#DIV/0!</v>
      </c>
      <c r="BP197" s="24">
        <f>SUMIFS('Faturamento SP3'!$H$2:$H$692,'Faturamento SP3'!$D$2:$D$692,'Infos Relatório'!$B$164,'Faturamento SP3'!$E$2:$E$692,'Infos Relatório'!$B197,'Faturamento SP3'!$Z$2:$Z$692,'Infos Relatório'!BK$1)</f>
        <v>0</v>
      </c>
      <c r="BQ197" s="23">
        <f>COUNTIFS('Faturamento SP3'!$D$2:$D$692,'Infos Relatório'!$B$164,'Faturamento SP3'!$E$2:$E$692,'Infos Relatório'!$B197,'Faturamento SP3'!$Z$2:$Z$692,'Infos Relatório'!BQ$1)</f>
        <v>0</v>
      </c>
      <c r="BR197" s="13">
        <f>SUMIFS('Faturamento SP3'!$G$2:$G$692,'Faturamento SP3'!$D$2:$D$692,'Infos Relatório'!$B$164,'Faturamento SP3'!$E$2:$E$692,'Infos Relatório'!$B197,'Faturamento SP3'!$Z$2:$Z$692,'Infos Relatório'!BQ$1)</f>
        <v>0</v>
      </c>
      <c r="BS197" s="13">
        <f>SUMIFS('Faturamento SP3'!$J$2:$J$692,'Faturamento SP3'!$D$2:$D$692,'Infos Relatório'!$B$164,'Faturamento SP3'!$E$2:$E$692,'Infos Relatório'!$B197,'Faturamento SP3'!$Z$2:$Z$692,'Infos Relatório'!BQ$1)</f>
        <v>0</v>
      </c>
      <c r="BT197" s="14">
        <f>SUMIFS('Faturamento SP3'!$O$2:$O$692,'Faturamento SP3'!$D$2:$D$692,'Infos Relatório'!$B$164,'Faturamento SP3'!$E$2:$E$692,'Infos Relatório'!$B197,'Faturamento SP3'!$Z$2:$Z$692,'Infos Relatório'!BQ$1,'Faturamento SP3'!$T$2:$T$692,"Sim")+SUMIFS('Faturamento SP3'!$P$2:$P$692,'Faturamento SP3'!$D$2:$D$692,'Infos Relatório'!$B$164,'Faturamento SP3'!$E$2:$E$692,'Infos Relatório'!$B197,'Faturamento SP3'!$Z$2:$Z$692,'Infos Relatório'!BQ$1,'Faturamento SP3'!$T$2:$T$692,"Sim")</f>
        <v>0</v>
      </c>
      <c r="BU197" s="27" t="e">
        <f t="shared" si="72"/>
        <v>#DIV/0!</v>
      </c>
      <c r="BV197" s="24">
        <f>SUMIFS('Faturamento SP3'!$H$2:$H$692,'Faturamento SP3'!$D$2:$D$692,'Infos Relatório'!$B$164,'Faturamento SP3'!$E$2:$E$692,'Infos Relatório'!$B197,'Faturamento SP3'!$Z$2:$Z$692,'Infos Relatório'!BQ$1)</f>
        <v>0</v>
      </c>
    </row>
    <row r="198" spans="2:74">
      <c r="B198" s="17" t="s">
        <v>40</v>
      </c>
      <c r="C198" s="23">
        <f>COUNTIFS('Faturamento SP3'!$D$2:$D$692,'Infos Relatório'!$B$164,'Faturamento SP3'!$E$2:$E$692,'Infos Relatório'!$B198,'Faturamento SP3'!$Z$2:$Z$692,'Infos Relatório'!C$1)</f>
        <v>0</v>
      </c>
      <c r="D198" s="13">
        <f>SUMIFS('Faturamento SP3'!$G$2:$G$692,'Faturamento SP3'!$D$2:$D$692,'Infos Relatório'!$B$164,'Faturamento SP3'!$E$2:$E$692,'Infos Relatório'!$B198,'Faturamento SP3'!$Z$2:$Z$692,'Infos Relatório'!C$1)</f>
        <v>0</v>
      </c>
      <c r="E198" s="13">
        <f>SUMIFS('Faturamento SP3'!$J$2:$J$692,'Faturamento SP3'!$D$2:$D$692,'Infos Relatório'!$B$164,'Faturamento SP3'!$E$2:$E$692,'Infos Relatório'!$B198,'Faturamento SP3'!$Z$2:$Z$692,'Infos Relatório'!C$1)</f>
        <v>0</v>
      </c>
      <c r="F198" s="14">
        <f>SUMIFS('Faturamento SP3'!$O$2:$O$692,'Faturamento SP3'!$D$2:$D$692,'Infos Relatório'!$B$164,'Faturamento SP3'!$E$2:$E$692,'Infos Relatório'!$B198,'Faturamento SP3'!$Z$2:$Z$692,'Infos Relatório'!C$1,'Faturamento SP3'!$T$2:$T$692,"Sim")+SUMIFS('Faturamento SP3'!$P$2:$P$692,'Faturamento SP3'!$D$2:$D$692,'Infos Relatório'!$B$164,'Faturamento SP3'!$E$2:$E$692,'Infos Relatório'!$B198,'Faturamento SP3'!$Z$2:$Z$692,'Infos Relatório'!C$1,'Faturamento SP3'!$T$2:$T$692,"Sim")</f>
        <v>0</v>
      </c>
      <c r="G198" s="27" t="e">
        <f t="shared" si="61"/>
        <v>#DIV/0!</v>
      </c>
      <c r="H198" s="24">
        <f>SUMIFS('Faturamento SP3'!$H$2:$H$692,'Faturamento SP3'!$D$2:$D$692,'Infos Relatório'!$B$164,'Faturamento SP3'!$E$2:$E$692,'Infos Relatório'!$B198,'Faturamento SP3'!$Z$2:$Z$692,'Infos Relatório'!C$1)</f>
        <v>0</v>
      </c>
      <c r="I198" s="23">
        <f>COUNTIFS('Faturamento SP3'!$D$2:$D$692,'Infos Relatório'!$B$164,'Faturamento SP3'!$E$2:$E$692,'Infos Relatório'!$B198,'Faturamento SP3'!$Z$2:$Z$692,'Infos Relatório'!I$1)</f>
        <v>0</v>
      </c>
      <c r="J198" s="13">
        <f>SUMIFS('Faturamento SP3'!$G$2:$G$692,'Faturamento SP3'!$D$2:$D$692,'Infos Relatório'!$B$164,'Faturamento SP3'!$E$2:$E$692,'Infos Relatório'!$B198,'Faturamento SP3'!$Z$2:$Z$692,'Infos Relatório'!I$1)</f>
        <v>0</v>
      </c>
      <c r="K198" s="13">
        <f>SUMIFS('Faturamento SP3'!$J$2:$J$692,'Faturamento SP3'!$D$2:$D$692,'Infos Relatório'!$B$164,'Faturamento SP3'!$E$2:$E$692,'Infos Relatório'!$B198,'Faturamento SP3'!$Z$2:$Z$692,'Infos Relatório'!I$1)</f>
        <v>0</v>
      </c>
      <c r="L198" s="14">
        <f>SUMIFS('Faturamento SP3'!$O$2:$O$692,'Faturamento SP3'!$D$2:$D$692,'Infos Relatório'!$B$164,'Faturamento SP3'!$E$2:$E$692,'Infos Relatório'!$B198,'Faturamento SP3'!$Z$2:$Z$692,'Infos Relatório'!I$1,'Faturamento SP3'!$T$2:$T$692,"Sim")+SUMIFS('Faturamento SP3'!$P$2:$P$692,'Faturamento SP3'!$D$2:$D$692,'Infos Relatório'!$B$164,'Faturamento SP3'!$E$2:$E$692,'Infos Relatório'!$B198,'Faturamento SP3'!$Z$2:$Z$692,'Infos Relatório'!I$1,'Faturamento SP3'!$T$2:$T$692,"Sim")</f>
        <v>0</v>
      </c>
      <c r="M198" s="27" t="e">
        <f t="shared" si="62"/>
        <v>#DIV/0!</v>
      </c>
      <c r="N198" s="24">
        <f>SUMIFS('Faturamento SP3'!$H$2:$H$692,'Faturamento SP3'!$D$2:$D$692,'Infos Relatório'!$B$164,'Faturamento SP3'!$E$2:$E$692,'Infos Relatório'!$B198,'Faturamento SP3'!$Z$2:$Z$692,'Infos Relatório'!I$1)</f>
        <v>0</v>
      </c>
      <c r="O198" s="23">
        <f>COUNTIFS('Faturamento SP3'!$D$2:$D$692,'Infos Relatório'!$B$164,'Faturamento SP3'!$E$2:$E$692,'Infos Relatório'!$B198,'Faturamento SP3'!$Z$2:$Z$692,'Infos Relatório'!O$1)</f>
        <v>0</v>
      </c>
      <c r="P198" s="13">
        <f>SUMIFS('Faturamento SP3'!$G$2:$G$692,'Faturamento SP3'!$D$2:$D$692,'Infos Relatório'!$B$164,'Faturamento SP3'!$E$2:$E$692,'Infos Relatório'!$B198,'Faturamento SP3'!$Z$2:$Z$692,'Infos Relatório'!O$1)</f>
        <v>0</v>
      </c>
      <c r="Q198" s="13">
        <f>SUMIFS('Faturamento SP3'!$J$2:$J$692,'Faturamento SP3'!$D$2:$D$692,'Infos Relatório'!$B$164,'Faturamento SP3'!$E$2:$E$692,'Infos Relatório'!$B198,'Faturamento SP3'!$Z$2:$Z$692,'Infos Relatório'!O$1)</f>
        <v>0</v>
      </c>
      <c r="R198" s="14">
        <f>SUMIFS('Faturamento SP3'!$O$2:$O$692,'Faturamento SP3'!$D$2:$D$692,'Infos Relatório'!$B$164,'Faturamento SP3'!$E$2:$E$692,'Infos Relatório'!$B198,'Faturamento SP3'!$Z$2:$Z$692,'Infos Relatório'!O$1,'Faturamento SP3'!$T$2:$T$692,"Sim")+SUMIFS('Faturamento SP3'!$P$2:$P$692,'Faturamento SP3'!$D$2:$D$692,'Infos Relatório'!$B$164,'Faturamento SP3'!$E$2:$E$692,'Infos Relatório'!$B198,'Faturamento SP3'!$Z$2:$Z$692,'Infos Relatório'!O$1,'Faturamento SP3'!$T$2:$T$692,"Sim")</f>
        <v>0</v>
      </c>
      <c r="S198" s="27" t="e">
        <f t="shared" si="63"/>
        <v>#DIV/0!</v>
      </c>
      <c r="T198" s="24">
        <f>SUMIFS('Faturamento SP3'!$H$2:$H$692,'Faturamento SP3'!$D$2:$D$692,'Infos Relatório'!$B$164,'Faturamento SP3'!$E$2:$E$692,'Infos Relatório'!$B198,'Faturamento SP3'!$Z$2:$Z$692,'Infos Relatório'!O$1)</f>
        <v>0</v>
      </c>
      <c r="U198" s="23">
        <f>COUNTIFS('Faturamento SP3'!$D$2:$D$692,'Infos Relatório'!$B$164,'Faturamento SP3'!$E$2:$E$692,'Infos Relatório'!$B198,'Faturamento SP3'!$Z$2:$Z$692,'Infos Relatório'!U$1)</f>
        <v>0</v>
      </c>
      <c r="V198" s="13">
        <f>SUMIFS('Faturamento SP3'!$G$2:$G$692,'Faturamento SP3'!$D$2:$D$692,'Infos Relatório'!$B$164,'Faturamento SP3'!$E$2:$E$692,'Infos Relatório'!$B198,'Faturamento SP3'!$Z$2:$Z$692,'Infos Relatório'!U$1)</f>
        <v>0</v>
      </c>
      <c r="W198" s="13">
        <f>SUMIFS('Faturamento SP3'!$J$2:$J$692,'Faturamento SP3'!$D$2:$D$692,'Infos Relatório'!$B$164,'Faturamento SP3'!$E$2:$E$692,'Infos Relatório'!$B198,'Faturamento SP3'!$Z$2:$Z$692,'Infos Relatório'!U$1)</f>
        <v>0</v>
      </c>
      <c r="X198" s="14">
        <f>SUMIFS('Faturamento SP3'!$O$2:$O$692,'Faturamento SP3'!$D$2:$D$692,'Infos Relatório'!$B$164,'Faturamento SP3'!$E$2:$E$692,'Infos Relatório'!$B198,'Faturamento SP3'!$Z$2:$Z$692,'Infos Relatório'!U$1,'Faturamento SP3'!$T$2:$T$692,"Sim")+SUMIFS('Faturamento SP3'!$P$2:$P$692,'Faturamento SP3'!$D$2:$D$692,'Infos Relatório'!$B$164,'Faturamento SP3'!$E$2:$E$692,'Infos Relatório'!$B198,'Faturamento SP3'!$Z$2:$Z$692,'Infos Relatório'!U$1,'Faturamento SP3'!$T$2:$T$692,"Sim")</f>
        <v>0</v>
      </c>
      <c r="Y198" s="27" t="e">
        <f t="shared" si="64"/>
        <v>#DIV/0!</v>
      </c>
      <c r="Z198" s="24">
        <f>SUMIFS('Faturamento SP3'!$H$2:$H$692,'Faturamento SP3'!$D$2:$D$692,'Infos Relatório'!$B$164,'Faturamento SP3'!$E$2:$E$692,'Infos Relatório'!$B198,'Faturamento SP3'!$Z$2:$Z$692,'Infos Relatório'!U$1)</f>
        <v>0</v>
      </c>
      <c r="AA198" s="23">
        <f>COUNTIFS('Faturamento SP3'!$D$2:$D$692,'Infos Relatório'!$B$164,'Faturamento SP3'!$E$2:$E$692,'Infos Relatório'!$B198,'Faturamento SP3'!$Z$2:$Z$692,'Infos Relatório'!AA$1)</f>
        <v>0</v>
      </c>
      <c r="AB198" s="13">
        <f>SUMIFS('Faturamento SP3'!$G$2:$G$692,'Faturamento SP3'!$D$2:$D$692,'Infos Relatório'!$B$164,'Faturamento SP3'!$E$2:$E$692,'Infos Relatório'!$B198,'Faturamento SP3'!$Z$2:$Z$692,'Infos Relatório'!AA$1)</f>
        <v>0</v>
      </c>
      <c r="AC198" s="13">
        <f>SUMIFS('Faturamento SP3'!$J$2:$J$692,'Faturamento SP3'!$D$2:$D$692,'Infos Relatório'!$B$164,'Faturamento SP3'!$E$2:$E$692,'Infos Relatório'!$B198,'Faturamento SP3'!$Z$2:$Z$692,'Infos Relatório'!AA$1)</f>
        <v>0</v>
      </c>
      <c r="AD198" s="14">
        <f>SUMIFS('Faturamento SP3'!$O$2:$O$692,'Faturamento SP3'!$D$2:$D$692,'Infos Relatório'!$B$164,'Faturamento SP3'!$E$2:$E$692,'Infos Relatório'!$B198,'Faturamento SP3'!$Z$2:$Z$692,'Infos Relatório'!AA$1,'Faturamento SP3'!$T$2:$T$692,"Sim")+SUMIFS('Faturamento SP3'!$P$2:$P$692,'Faturamento SP3'!$D$2:$D$692,'Infos Relatório'!$B$164,'Faturamento SP3'!$E$2:$E$692,'Infos Relatório'!$B198,'Faturamento SP3'!$Z$2:$Z$692,'Infos Relatório'!AA$1,'Faturamento SP3'!$T$2:$T$692,"Sim")</f>
        <v>0</v>
      </c>
      <c r="AE198" s="27" t="e">
        <f t="shared" si="65"/>
        <v>#DIV/0!</v>
      </c>
      <c r="AF198" s="24">
        <f>SUMIFS('Faturamento SP3'!$H$2:$H$692,'Faturamento SP3'!$D$2:$D$692,'Infos Relatório'!$B$164,'Faturamento SP3'!$E$2:$E$692,'Infos Relatório'!$B198,'Faturamento SP3'!$Z$2:$Z$692,'Infos Relatório'!AA$1)</f>
        <v>0</v>
      </c>
      <c r="AG198" s="23">
        <f>COUNTIFS('Faturamento SP3'!$D$2:$D$692,'Infos Relatório'!$B$164,'Faturamento SP3'!$E$2:$E$692,'Infos Relatório'!$B198,'Faturamento SP3'!$Z$2:$Z$692,'Infos Relatório'!AG$1)</f>
        <v>0</v>
      </c>
      <c r="AH198" s="13">
        <f>SUMIFS('Faturamento SP3'!$G$2:$G$692,'Faturamento SP3'!$D$2:$D$692,'Infos Relatório'!$B$164,'Faturamento SP3'!$E$2:$E$692,'Infos Relatório'!$B198,'Faturamento SP3'!$Z$2:$Z$692,'Infos Relatório'!AG$1)</f>
        <v>0</v>
      </c>
      <c r="AI198" s="13">
        <f>SUMIFS('Faturamento SP3'!$J$2:$J$692,'Faturamento SP3'!$D$2:$D$692,'Infos Relatório'!$B$164,'Faturamento SP3'!$E$2:$E$692,'Infos Relatório'!$B198,'Faturamento SP3'!$Z$2:$Z$692,'Infos Relatório'!AG$1)</f>
        <v>0</v>
      </c>
      <c r="AJ198" s="14">
        <f>SUMIFS('Faturamento SP3'!$O$2:$O$692,'Faturamento SP3'!$D$2:$D$692,'Infos Relatório'!$B$164,'Faturamento SP3'!$E$2:$E$692,'Infos Relatório'!$B198,'Faturamento SP3'!$Z$2:$Z$692,'Infos Relatório'!AG$1,'Faturamento SP3'!$T$2:$T$692,"Sim")+SUMIFS('Faturamento SP3'!$P$2:$P$692,'Faturamento SP3'!$D$2:$D$692,'Infos Relatório'!$B$164,'Faturamento SP3'!$E$2:$E$692,'Infos Relatório'!$B198,'Faturamento SP3'!$Z$2:$Z$692,'Infos Relatório'!AG$1,'Faturamento SP3'!$T$2:$T$692,"Sim")</f>
        <v>0</v>
      </c>
      <c r="AK198" s="27" t="e">
        <f t="shared" si="66"/>
        <v>#DIV/0!</v>
      </c>
      <c r="AL198" s="24">
        <f>SUMIFS('Faturamento SP3'!$H$2:$H$692,'Faturamento SP3'!$D$2:$D$692,'Infos Relatório'!$B$164,'Faturamento SP3'!$E$2:$E$692,'Infos Relatório'!$B198,'Faturamento SP3'!$Z$2:$Z$692,'Infos Relatório'!AG$1)</f>
        <v>0</v>
      </c>
      <c r="AM198" s="23">
        <f>COUNTIFS('Faturamento SP3'!$D$2:$D$692,'Infos Relatório'!$B$164,'Faturamento SP3'!$E$2:$E$692,'Infos Relatório'!$B198,'Faturamento SP3'!$Z$2:$Z$692,'Infos Relatório'!AM$1)</f>
        <v>0</v>
      </c>
      <c r="AN198" s="13">
        <f>SUMIFS('Faturamento SP3'!$G$2:$G$692,'Faturamento SP3'!$D$2:$D$692,'Infos Relatório'!$B$164,'Faturamento SP3'!$E$2:$E$692,'Infos Relatório'!$B198,'Faturamento SP3'!$Z$2:$Z$692,'Infos Relatório'!AM$1)</f>
        <v>0</v>
      </c>
      <c r="AO198" s="13">
        <f>SUMIFS('Faturamento SP3'!$J$2:$J$692,'Faturamento SP3'!$D$2:$D$692,'Infos Relatório'!$B$164,'Faturamento SP3'!$E$2:$E$692,'Infos Relatório'!$B198,'Faturamento SP3'!$Z$2:$Z$692,'Infos Relatório'!AM$1)</f>
        <v>0</v>
      </c>
      <c r="AP198" s="14">
        <f>SUMIFS('Faturamento SP3'!$O$2:$O$692,'Faturamento SP3'!$D$2:$D$692,'Infos Relatório'!$B$164,'Faturamento SP3'!$E$2:$E$692,'Infos Relatório'!$B198,'Faturamento SP3'!$Z$2:$Z$692,'Infos Relatório'!AM$1,'Faturamento SP3'!$T$2:$T$692,"Sim")+SUMIFS('Faturamento SP3'!$P$2:$P$692,'Faturamento SP3'!$D$2:$D$692,'Infos Relatório'!$B$164,'Faturamento SP3'!$E$2:$E$692,'Infos Relatório'!$B198,'Faturamento SP3'!$Z$2:$Z$692,'Infos Relatório'!AM$1,'Faturamento SP3'!$T$2:$T$692,"Sim")</f>
        <v>0</v>
      </c>
      <c r="AQ198" s="27" t="e">
        <f t="shared" si="67"/>
        <v>#DIV/0!</v>
      </c>
      <c r="AR198" s="24">
        <f>SUMIFS('Faturamento SP3'!$H$2:$H$692,'Faturamento SP3'!$D$2:$D$692,'Infos Relatório'!$B$164,'Faturamento SP3'!$E$2:$E$692,'Infos Relatório'!$B198,'Faturamento SP3'!$Z$2:$Z$692,'Infos Relatório'!AM$1)</f>
        <v>0</v>
      </c>
      <c r="AS198" s="23">
        <f>COUNTIFS('Faturamento SP3'!$D$2:$D$692,'Infos Relatório'!$B$164,'Faturamento SP3'!$E$2:$E$692,'Infos Relatório'!$B198,'Faturamento SP3'!$Z$2:$Z$692,'Infos Relatório'!AS$1)</f>
        <v>0</v>
      </c>
      <c r="AT198" s="13">
        <f>SUMIFS('Faturamento SP3'!$G$2:$G$692,'Faturamento SP3'!$D$2:$D$692,'Infos Relatório'!$B$164,'Faturamento SP3'!$E$2:$E$692,'Infos Relatório'!$B198,'Faturamento SP3'!$Z$2:$Z$692,'Infos Relatório'!AS$1)</f>
        <v>0</v>
      </c>
      <c r="AU198" s="13">
        <f>SUMIFS('Faturamento SP3'!$J$2:$J$692,'Faturamento SP3'!$D$2:$D$692,'Infos Relatório'!$B$164,'Faturamento SP3'!$E$2:$E$692,'Infos Relatório'!$B198,'Faturamento SP3'!$Z$2:$Z$692,'Infos Relatório'!AS$1)</f>
        <v>0</v>
      </c>
      <c r="AV198" s="14">
        <f>SUMIFS('Faturamento SP3'!$O$2:$O$692,'Faturamento SP3'!$D$2:$D$692,'Infos Relatório'!$B$164,'Faturamento SP3'!$E$2:$E$692,'Infos Relatório'!$B198,'Faturamento SP3'!$Z$2:$Z$692,'Infos Relatório'!AS$1,'Faturamento SP3'!$T$2:$T$692,"Sim")+SUMIFS('Faturamento SP3'!$P$2:$P$692,'Faturamento SP3'!$D$2:$D$692,'Infos Relatório'!$B$164,'Faturamento SP3'!$E$2:$E$692,'Infos Relatório'!$B198,'Faturamento SP3'!$Z$2:$Z$692,'Infos Relatório'!AS$1,'Faturamento SP3'!$T$2:$T$692,"Sim")</f>
        <v>0</v>
      </c>
      <c r="AW198" s="27" t="e">
        <f t="shared" si="68"/>
        <v>#DIV/0!</v>
      </c>
      <c r="AX198" s="24">
        <f>SUMIFS('Faturamento SP3'!$H$2:$H$692,'Faturamento SP3'!$D$2:$D$692,'Infos Relatório'!$B$164,'Faturamento SP3'!$E$2:$E$692,'Infos Relatório'!$B198,'Faturamento SP3'!$Z$2:$Z$692,'Infos Relatório'!AS$1)</f>
        <v>0</v>
      </c>
      <c r="AY198" s="23">
        <f>COUNTIFS('Faturamento SP3'!$D$2:$D$692,'Infos Relatório'!$B$164,'Faturamento SP3'!$E$2:$E$692,'Infos Relatório'!$B198,'Faturamento SP3'!$Z$2:$Z$692,'Infos Relatório'!AY$1)</f>
        <v>0</v>
      </c>
      <c r="AZ198" s="13">
        <f>SUMIFS('Faturamento SP3'!$G$2:$G$692,'Faturamento SP3'!$D$2:$D$692,'Infos Relatório'!$B$164,'Faturamento SP3'!$E$2:$E$692,'Infos Relatório'!$B198,'Faturamento SP3'!$Z$2:$Z$692,'Infos Relatório'!AY$1)</f>
        <v>0</v>
      </c>
      <c r="BA198" s="13">
        <f>SUMIFS('Faturamento SP3'!$J$2:$J$692,'Faturamento SP3'!$D$2:$D$692,'Infos Relatório'!$B$164,'Faturamento SP3'!$E$2:$E$692,'Infos Relatório'!$B198,'Faturamento SP3'!$Z$2:$Z$692,'Infos Relatório'!AY$1)</f>
        <v>0</v>
      </c>
      <c r="BB198" s="14">
        <f>SUMIFS('Faturamento SP3'!$O$2:$O$692,'Faturamento SP3'!$D$2:$D$692,'Infos Relatório'!$B$164,'Faturamento SP3'!$E$2:$E$692,'Infos Relatório'!$B198,'Faturamento SP3'!$Z$2:$Z$692,'Infos Relatório'!AY$1,'Faturamento SP3'!$T$2:$T$692,"Sim")+SUMIFS('Faturamento SP3'!$P$2:$P$692,'Faturamento SP3'!$D$2:$D$692,'Infos Relatório'!$B$164,'Faturamento SP3'!$E$2:$E$692,'Infos Relatório'!$B198,'Faturamento SP3'!$Z$2:$Z$692,'Infos Relatório'!AY$1,'Faturamento SP3'!$T$2:$T$692,"Sim")</f>
        <v>0</v>
      </c>
      <c r="BC198" s="27" t="e">
        <f t="shared" si="69"/>
        <v>#DIV/0!</v>
      </c>
      <c r="BD198" s="24">
        <f>SUMIFS('Faturamento SP3'!$H$2:$H$692,'Faturamento SP3'!$D$2:$D$692,'Infos Relatório'!$B$164,'Faturamento SP3'!$E$2:$E$692,'Infos Relatório'!$B198,'Faturamento SP3'!$Z$2:$Z$692,'Infos Relatório'!AY$1)</f>
        <v>0</v>
      </c>
      <c r="BE198" s="23">
        <f>COUNTIFS('Faturamento SP3'!$D$2:$D$692,'Infos Relatório'!$B$164,'Faturamento SP3'!$E$2:$E$692,'Infos Relatório'!$B198,'Faturamento SP3'!$Z$2:$Z$692,'Infos Relatório'!BE$1)</f>
        <v>0</v>
      </c>
      <c r="BF198" s="13">
        <f>SUMIFS('Faturamento SP3'!$G$2:$G$692,'Faturamento SP3'!$D$2:$D$692,'Infos Relatório'!$B$164,'Faturamento SP3'!$E$2:$E$692,'Infos Relatório'!$B198,'Faturamento SP3'!$Z$2:$Z$692,'Infos Relatório'!BE$1)</f>
        <v>0</v>
      </c>
      <c r="BG198" s="13">
        <f>SUMIFS('Faturamento SP3'!$J$2:$J$692,'Faturamento SP3'!$D$2:$D$692,'Infos Relatório'!$B$164,'Faturamento SP3'!$E$2:$E$692,'Infos Relatório'!$B198,'Faturamento SP3'!$Z$2:$Z$692,'Infos Relatório'!BE$1)</f>
        <v>0</v>
      </c>
      <c r="BH198" s="14">
        <f>SUMIFS('Faturamento SP3'!$O$2:$O$692,'Faturamento SP3'!$D$2:$D$692,'Infos Relatório'!$B$164,'Faturamento SP3'!$E$2:$E$692,'Infos Relatório'!$B198,'Faturamento SP3'!$Z$2:$Z$692,'Infos Relatório'!BE$1,'Faturamento SP3'!$T$2:$T$692,"Sim")+SUMIFS('Faturamento SP3'!$P$2:$P$692,'Faturamento SP3'!$D$2:$D$692,'Infos Relatório'!$B$164,'Faturamento SP3'!$E$2:$E$692,'Infos Relatório'!$B198,'Faturamento SP3'!$Z$2:$Z$692,'Infos Relatório'!BE$1,'Faturamento SP3'!$T$2:$T$692,"Sim")</f>
        <v>0</v>
      </c>
      <c r="BI198" s="27" t="e">
        <f t="shared" si="70"/>
        <v>#DIV/0!</v>
      </c>
      <c r="BJ198" s="24">
        <f>SUMIFS('Faturamento SP3'!$H$2:$H$692,'Faturamento SP3'!$D$2:$D$692,'Infos Relatório'!$B$164,'Faturamento SP3'!$E$2:$E$692,'Infos Relatório'!$B198,'Faturamento SP3'!$Z$2:$Z$692,'Infos Relatório'!BE$1)</f>
        <v>0</v>
      </c>
      <c r="BK198" s="23">
        <f>COUNTIFS('Faturamento SP3'!$D$2:$D$692,'Infos Relatório'!$B$164,'Faturamento SP3'!$E$2:$E$692,'Infos Relatório'!$B198,'Faturamento SP3'!$Z$2:$Z$692,'Infos Relatório'!BK$1)</f>
        <v>0</v>
      </c>
      <c r="BL198" s="13">
        <f>SUMIFS('Faturamento SP3'!$G$2:$G$692,'Faturamento SP3'!$D$2:$D$692,'Infos Relatório'!$B$164,'Faturamento SP3'!$E$2:$E$692,'Infos Relatório'!$B198,'Faturamento SP3'!$Z$2:$Z$692,'Infos Relatório'!BK$1)</f>
        <v>0</v>
      </c>
      <c r="BM198" s="13">
        <f>SUMIFS('Faturamento SP3'!$J$2:$J$692,'Faturamento SP3'!$D$2:$D$692,'Infos Relatório'!$B$164,'Faturamento SP3'!$E$2:$E$692,'Infos Relatório'!$B198,'Faturamento SP3'!$Z$2:$Z$692,'Infos Relatório'!BK$1)</f>
        <v>0</v>
      </c>
      <c r="BN198" s="14">
        <f>SUMIFS('Faturamento SP3'!$O$2:$O$692,'Faturamento SP3'!$D$2:$D$692,'Infos Relatório'!$B$164,'Faturamento SP3'!$E$2:$E$692,'Infos Relatório'!$B198,'Faturamento SP3'!$Z$2:$Z$692,'Infos Relatório'!BK$1,'Faturamento SP3'!$T$2:$T$692,"Sim")+SUMIFS('Faturamento SP3'!$P$2:$P$692,'Faturamento SP3'!$D$2:$D$692,'Infos Relatório'!$B$164,'Faturamento SP3'!$E$2:$E$692,'Infos Relatório'!$B198,'Faturamento SP3'!$Z$2:$Z$692,'Infos Relatório'!BK$1,'Faturamento SP3'!$T$2:$T$692,"Sim")</f>
        <v>0</v>
      </c>
      <c r="BO198" s="27" t="e">
        <f t="shared" si="71"/>
        <v>#DIV/0!</v>
      </c>
      <c r="BP198" s="24">
        <f>SUMIFS('Faturamento SP3'!$H$2:$H$692,'Faturamento SP3'!$D$2:$D$692,'Infos Relatório'!$B$164,'Faturamento SP3'!$E$2:$E$692,'Infos Relatório'!$B198,'Faturamento SP3'!$Z$2:$Z$692,'Infos Relatório'!BK$1)</f>
        <v>0</v>
      </c>
      <c r="BQ198" s="23">
        <f>COUNTIFS('Faturamento SP3'!$D$2:$D$692,'Infos Relatório'!$B$164,'Faturamento SP3'!$E$2:$E$692,'Infos Relatório'!$B198,'Faturamento SP3'!$Z$2:$Z$692,'Infos Relatório'!BQ$1)</f>
        <v>0</v>
      </c>
      <c r="BR198" s="13">
        <f>SUMIFS('Faturamento SP3'!$G$2:$G$692,'Faturamento SP3'!$D$2:$D$692,'Infos Relatório'!$B$164,'Faturamento SP3'!$E$2:$E$692,'Infos Relatório'!$B198,'Faturamento SP3'!$Z$2:$Z$692,'Infos Relatório'!BQ$1)</f>
        <v>0</v>
      </c>
      <c r="BS198" s="13">
        <f>SUMIFS('Faturamento SP3'!$J$2:$J$692,'Faturamento SP3'!$D$2:$D$692,'Infos Relatório'!$B$164,'Faturamento SP3'!$E$2:$E$692,'Infos Relatório'!$B198,'Faturamento SP3'!$Z$2:$Z$692,'Infos Relatório'!BQ$1)</f>
        <v>0</v>
      </c>
      <c r="BT198" s="14">
        <f>SUMIFS('Faturamento SP3'!$O$2:$O$692,'Faturamento SP3'!$D$2:$D$692,'Infos Relatório'!$B$164,'Faturamento SP3'!$E$2:$E$692,'Infos Relatório'!$B198,'Faturamento SP3'!$Z$2:$Z$692,'Infos Relatório'!BQ$1,'Faturamento SP3'!$T$2:$T$692,"Sim")+SUMIFS('Faturamento SP3'!$P$2:$P$692,'Faturamento SP3'!$D$2:$D$692,'Infos Relatório'!$B$164,'Faturamento SP3'!$E$2:$E$692,'Infos Relatório'!$B198,'Faturamento SP3'!$Z$2:$Z$692,'Infos Relatório'!BQ$1,'Faturamento SP3'!$T$2:$T$692,"Sim")</f>
        <v>0</v>
      </c>
      <c r="BU198" s="27" t="e">
        <f t="shared" si="72"/>
        <v>#DIV/0!</v>
      </c>
      <c r="BV198" s="24">
        <f>SUMIFS('Faturamento SP3'!$H$2:$H$692,'Faturamento SP3'!$D$2:$D$692,'Infos Relatório'!$B$164,'Faturamento SP3'!$E$2:$E$692,'Infos Relatório'!$B198,'Faturamento SP3'!$Z$2:$Z$692,'Infos Relatório'!BQ$1)</f>
        <v>0</v>
      </c>
    </row>
    <row r="199" spans="2:74">
      <c r="B199" s="17" t="s">
        <v>41</v>
      </c>
      <c r="C199" s="23">
        <f>COUNTIFS('Faturamento SP3'!$D$2:$D$692,'Infos Relatório'!$B$164,'Faturamento SP3'!$E$2:$E$692,'Infos Relatório'!$B199,'Faturamento SP3'!$Z$2:$Z$692,'Infos Relatório'!C$1)</f>
        <v>0</v>
      </c>
      <c r="D199" s="13">
        <f>SUMIFS('Faturamento SP3'!$G$2:$G$692,'Faturamento SP3'!$D$2:$D$692,'Infos Relatório'!$B$164,'Faturamento SP3'!$E$2:$E$692,'Infos Relatório'!$B199,'Faturamento SP3'!$Z$2:$Z$692,'Infos Relatório'!C$1)</f>
        <v>0</v>
      </c>
      <c r="E199" s="13">
        <f>SUMIFS('Faturamento SP3'!$J$2:$J$692,'Faturamento SP3'!$D$2:$D$692,'Infos Relatório'!$B$164,'Faturamento SP3'!$E$2:$E$692,'Infos Relatório'!$B199,'Faturamento SP3'!$Z$2:$Z$692,'Infos Relatório'!C$1)</f>
        <v>0</v>
      </c>
      <c r="F199" s="14">
        <f>SUMIFS('Faturamento SP3'!$O$2:$O$692,'Faturamento SP3'!$D$2:$D$692,'Infos Relatório'!$B$164,'Faturamento SP3'!$E$2:$E$692,'Infos Relatório'!$B199,'Faturamento SP3'!$Z$2:$Z$692,'Infos Relatório'!C$1,'Faturamento SP3'!$T$2:$T$692,"Sim")+SUMIFS('Faturamento SP3'!$P$2:$P$692,'Faturamento SP3'!$D$2:$D$692,'Infos Relatório'!$B$164,'Faturamento SP3'!$E$2:$E$692,'Infos Relatório'!$B199,'Faturamento SP3'!$Z$2:$Z$692,'Infos Relatório'!C$1,'Faturamento SP3'!$T$2:$T$692,"Sim")</f>
        <v>0</v>
      </c>
      <c r="G199" s="27" t="e">
        <f t="shared" si="61"/>
        <v>#DIV/0!</v>
      </c>
      <c r="H199" s="24">
        <f>SUMIFS('Faturamento SP3'!$H$2:$H$692,'Faturamento SP3'!$D$2:$D$692,'Infos Relatório'!$B$164,'Faturamento SP3'!$E$2:$E$692,'Infos Relatório'!$B199,'Faturamento SP3'!$Z$2:$Z$692,'Infos Relatório'!C$1)</f>
        <v>0</v>
      </c>
      <c r="I199" s="23">
        <f>COUNTIFS('Faturamento SP3'!$D$2:$D$692,'Infos Relatório'!$B$164,'Faturamento SP3'!$E$2:$E$692,'Infos Relatório'!$B199,'Faturamento SP3'!$Z$2:$Z$692,'Infos Relatório'!I$1)</f>
        <v>0</v>
      </c>
      <c r="J199" s="13">
        <f>SUMIFS('Faturamento SP3'!$G$2:$G$692,'Faturamento SP3'!$D$2:$D$692,'Infos Relatório'!$B$164,'Faturamento SP3'!$E$2:$E$692,'Infos Relatório'!$B199,'Faturamento SP3'!$Z$2:$Z$692,'Infos Relatório'!I$1)</f>
        <v>0</v>
      </c>
      <c r="K199" s="13">
        <f>SUMIFS('Faturamento SP3'!$J$2:$J$692,'Faturamento SP3'!$D$2:$D$692,'Infos Relatório'!$B$164,'Faturamento SP3'!$E$2:$E$692,'Infos Relatório'!$B199,'Faturamento SP3'!$Z$2:$Z$692,'Infos Relatório'!I$1)</f>
        <v>0</v>
      </c>
      <c r="L199" s="14">
        <f>SUMIFS('Faturamento SP3'!$O$2:$O$692,'Faturamento SP3'!$D$2:$D$692,'Infos Relatório'!$B$164,'Faturamento SP3'!$E$2:$E$692,'Infos Relatório'!$B199,'Faturamento SP3'!$Z$2:$Z$692,'Infos Relatório'!I$1,'Faturamento SP3'!$T$2:$T$692,"Sim")+SUMIFS('Faturamento SP3'!$P$2:$P$692,'Faturamento SP3'!$D$2:$D$692,'Infos Relatório'!$B$164,'Faturamento SP3'!$E$2:$E$692,'Infos Relatório'!$B199,'Faturamento SP3'!$Z$2:$Z$692,'Infos Relatório'!I$1,'Faturamento SP3'!$T$2:$T$692,"Sim")</f>
        <v>0</v>
      </c>
      <c r="M199" s="27" t="e">
        <f t="shared" si="62"/>
        <v>#DIV/0!</v>
      </c>
      <c r="N199" s="24">
        <f>SUMIFS('Faturamento SP3'!$H$2:$H$692,'Faturamento SP3'!$D$2:$D$692,'Infos Relatório'!$B$164,'Faturamento SP3'!$E$2:$E$692,'Infos Relatório'!$B199,'Faturamento SP3'!$Z$2:$Z$692,'Infos Relatório'!I$1)</f>
        <v>0</v>
      </c>
      <c r="O199" s="23">
        <f>COUNTIFS('Faturamento SP3'!$D$2:$D$692,'Infos Relatório'!$B$164,'Faturamento SP3'!$E$2:$E$692,'Infos Relatório'!$B199,'Faturamento SP3'!$Z$2:$Z$692,'Infos Relatório'!O$1)</f>
        <v>0</v>
      </c>
      <c r="P199" s="13">
        <f>SUMIFS('Faturamento SP3'!$G$2:$G$692,'Faturamento SP3'!$D$2:$D$692,'Infos Relatório'!$B$164,'Faturamento SP3'!$E$2:$E$692,'Infos Relatório'!$B199,'Faturamento SP3'!$Z$2:$Z$692,'Infos Relatório'!O$1)</f>
        <v>0</v>
      </c>
      <c r="Q199" s="13">
        <f>SUMIFS('Faturamento SP3'!$J$2:$J$692,'Faturamento SP3'!$D$2:$D$692,'Infos Relatório'!$B$164,'Faturamento SP3'!$E$2:$E$692,'Infos Relatório'!$B199,'Faturamento SP3'!$Z$2:$Z$692,'Infos Relatório'!O$1)</f>
        <v>0</v>
      </c>
      <c r="R199" s="14">
        <f>SUMIFS('Faturamento SP3'!$O$2:$O$692,'Faturamento SP3'!$D$2:$D$692,'Infos Relatório'!$B$164,'Faturamento SP3'!$E$2:$E$692,'Infos Relatório'!$B199,'Faturamento SP3'!$Z$2:$Z$692,'Infos Relatório'!O$1,'Faturamento SP3'!$T$2:$T$692,"Sim")+SUMIFS('Faturamento SP3'!$P$2:$P$692,'Faturamento SP3'!$D$2:$D$692,'Infos Relatório'!$B$164,'Faturamento SP3'!$E$2:$E$692,'Infos Relatório'!$B199,'Faturamento SP3'!$Z$2:$Z$692,'Infos Relatório'!O$1,'Faturamento SP3'!$T$2:$T$692,"Sim")</f>
        <v>0</v>
      </c>
      <c r="S199" s="27" t="e">
        <f t="shared" si="63"/>
        <v>#DIV/0!</v>
      </c>
      <c r="T199" s="24">
        <f>SUMIFS('Faturamento SP3'!$H$2:$H$692,'Faturamento SP3'!$D$2:$D$692,'Infos Relatório'!$B$164,'Faturamento SP3'!$E$2:$E$692,'Infos Relatório'!$B199,'Faturamento SP3'!$Z$2:$Z$692,'Infos Relatório'!O$1)</f>
        <v>0</v>
      </c>
      <c r="U199" s="23">
        <f>COUNTIFS('Faturamento SP3'!$D$2:$D$692,'Infos Relatório'!$B$164,'Faturamento SP3'!$E$2:$E$692,'Infos Relatório'!$B199,'Faturamento SP3'!$Z$2:$Z$692,'Infos Relatório'!U$1)</f>
        <v>0</v>
      </c>
      <c r="V199" s="13">
        <f>SUMIFS('Faturamento SP3'!$G$2:$G$692,'Faturamento SP3'!$D$2:$D$692,'Infos Relatório'!$B$164,'Faturamento SP3'!$E$2:$E$692,'Infos Relatório'!$B199,'Faturamento SP3'!$Z$2:$Z$692,'Infos Relatório'!U$1)</f>
        <v>0</v>
      </c>
      <c r="W199" s="13">
        <f>SUMIFS('Faturamento SP3'!$J$2:$J$692,'Faturamento SP3'!$D$2:$D$692,'Infos Relatório'!$B$164,'Faturamento SP3'!$E$2:$E$692,'Infos Relatório'!$B199,'Faturamento SP3'!$Z$2:$Z$692,'Infos Relatório'!U$1)</f>
        <v>0</v>
      </c>
      <c r="X199" s="14">
        <f>SUMIFS('Faturamento SP3'!$O$2:$O$692,'Faturamento SP3'!$D$2:$D$692,'Infos Relatório'!$B$164,'Faturamento SP3'!$E$2:$E$692,'Infos Relatório'!$B199,'Faturamento SP3'!$Z$2:$Z$692,'Infos Relatório'!U$1,'Faturamento SP3'!$T$2:$T$692,"Sim")+SUMIFS('Faturamento SP3'!$P$2:$P$692,'Faturamento SP3'!$D$2:$D$692,'Infos Relatório'!$B$164,'Faturamento SP3'!$E$2:$E$692,'Infos Relatório'!$B199,'Faturamento SP3'!$Z$2:$Z$692,'Infos Relatório'!U$1,'Faturamento SP3'!$T$2:$T$692,"Sim")</f>
        <v>0</v>
      </c>
      <c r="Y199" s="27" t="e">
        <f t="shared" si="64"/>
        <v>#DIV/0!</v>
      </c>
      <c r="Z199" s="24">
        <f>SUMIFS('Faturamento SP3'!$H$2:$H$692,'Faturamento SP3'!$D$2:$D$692,'Infos Relatório'!$B$164,'Faturamento SP3'!$E$2:$E$692,'Infos Relatório'!$B199,'Faturamento SP3'!$Z$2:$Z$692,'Infos Relatório'!U$1)</f>
        <v>0</v>
      </c>
      <c r="AA199" s="23">
        <f>COUNTIFS('Faturamento SP3'!$D$2:$D$692,'Infos Relatório'!$B$164,'Faturamento SP3'!$E$2:$E$692,'Infos Relatório'!$B199,'Faturamento SP3'!$Z$2:$Z$692,'Infos Relatório'!AA$1)</f>
        <v>0</v>
      </c>
      <c r="AB199" s="13">
        <f>SUMIFS('Faturamento SP3'!$G$2:$G$692,'Faturamento SP3'!$D$2:$D$692,'Infos Relatório'!$B$164,'Faturamento SP3'!$E$2:$E$692,'Infos Relatório'!$B199,'Faturamento SP3'!$Z$2:$Z$692,'Infos Relatório'!AA$1)</f>
        <v>0</v>
      </c>
      <c r="AC199" s="13">
        <f>SUMIFS('Faturamento SP3'!$J$2:$J$692,'Faturamento SP3'!$D$2:$D$692,'Infos Relatório'!$B$164,'Faturamento SP3'!$E$2:$E$692,'Infos Relatório'!$B199,'Faturamento SP3'!$Z$2:$Z$692,'Infos Relatório'!AA$1)</f>
        <v>0</v>
      </c>
      <c r="AD199" s="14">
        <f>SUMIFS('Faturamento SP3'!$O$2:$O$692,'Faturamento SP3'!$D$2:$D$692,'Infos Relatório'!$B$164,'Faturamento SP3'!$E$2:$E$692,'Infos Relatório'!$B199,'Faturamento SP3'!$Z$2:$Z$692,'Infos Relatório'!AA$1,'Faturamento SP3'!$T$2:$T$692,"Sim")+SUMIFS('Faturamento SP3'!$P$2:$P$692,'Faturamento SP3'!$D$2:$D$692,'Infos Relatório'!$B$164,'Faturamento SP3'!$E$2:$E$692,'Infos Relatório'!$B199,'Faturamento SP3'!$Z$2:$Z$692,'Infos Relatório'!AA$1,'Faturamento SP3'!$T$2:$T$692,"Sim")</f>
        <v>0</v>
      </c>
      <c r="AE199" s="27" t="e">
        <f t="shared" si="65"/>
        <v>#DIV/0!</v>
      </c>
      <c r="AF199" s="24">
        <f>SUMIFS('Faturamento SP3'!$H$2:$H$692,'Faturamento SP3'!$D$2:$D$692,'Infos Relatório'!$B$164,'Faturamento SP3'!$E$2:$E$692,'Infos Relatório'!$B199,'Faturamento SP3'!$Z$2:$Z$692,'Infos Relatório'!AA$1)</f>
        <v>0</v>
      </c>
      <c r="AG199" s="23">
        <f>COUNTIFS('Faturamento SP3'!$D$2:$D$692,'Infos Relatório'!$B$164,'Faturamento SP3'!$E$2:$E$692,'Infos Relatório'!$B199,'Faturamento SP3'!$Z$2:$Z$692,'Infos Relatório'!AG$1)</f>
        <v>0</v>
      </c>
      <c r="AH199" s="13">
        <f>SUMIFS('Faturamento SP3'!$G$2:$G$692,'Faturamento SP3'!$D$2:$D$692,'Infos Relatório'!$B$164,'Faturamento SP3'!$E$2:$E$692,'Infos Relatório'!$B199,'Faturamento SP3'!$Z$2:$Z$692,'Infos Relatório'!AG$1)</f>
        <v>0</v>
      </c>
      <c r="AI199" s="13">
        <f>SUMIFS('Faturamento SP3'!$J$2:$J$692,'Faturamento SP3'!$D$2:$D$692,'Infos Relatório'!$B$164,'Faturamento SP3'!$E$2:$E$692,'Infos Relatório'!$B199,'Faturamento SP3'!$Z$2:$Z$692,'Infos Relatório'!AG$1)</f>
        <v>0</v>
      </c>
      <c r="AJ199" s="14">
        <f>SUMIFS('Faturamento SP3'!$O$2:$O$692,'Faturamento SP3'!$D$2:$D$692,'Infos Relatório'!$B$164,'Faturamento SP3'!$E$2:$E$692,'Infos Relatório'!$B199,'Faturamento SP3'!$Z$2:$Z$692,'Infos Relatório'!AG$1,'Faturamento SP3'!$T$2:$T$692,"Sim")+SUMIFS('Faturamento SP3'!$P$2:$P$692,'Faturamento SP3'!$D$2:$D$692,'Infos Relatório'!$B$164,'Faturamento SP3'!$E$2:$E$692,'Infos Relatório'!$B199,'Faturamento SP3'!$Z$2:$Z$692,'Infos Relatório'!AG$1,'Faturamento SP3'!$T$2:$T$692,"Sim")</f>
        <v>0</v>
      </c>
      <c r="AK199" s="27" t="e">
        <f t="shared" si="66"/>
        <v>#DIV/0!</v>
      </c>
      <c r="AL199" s="24">
        <f>SUMIFS('Faturamento SP3'!$H$2:$H$692,'Faturamento SP3'!$D$2:$D$692,'Infos Relatório'!$B$164,'Faturamento SP3'!$E$2:$E$692,'Infos Relatório'!$B199,'Faturamento SP3'!$Z$2:$Z$692,'Infos Relatório'!AG$1)</f>
        <v>0</v>
      </c>
      <c r="AM199" s="23">
        <f>COUNTIFS('Faturamento SP3'!$D$2:$D$692,'Infos Relatório'!$B$164,'Faturamento SP3'!$E$2:$E$692,'Infos Relatório'!$B199,'Faturamento SP3'!$Z$2:$Z$692,'Infos Relatório'!AM$1)</f>
        <v>0</v>
      </c>
      <c r="AN199" s="13">
        <f>SUMIFS('Faturamento SP3'!$G$2:$G$692,'Faturamento SP3'!$D$2:$D$692,'Infos Relatório'!$B$164,'Faturamento SP3'!$E$2:$E$692,'Infos Relatório'!$B199,'Faturamento SP3'!$Z$2:$Z$692,'Infos Relatório'!AM$1)</f>
        <v>0</v>
      </c>
      <c r="AO199" s="13">
        <f>SUMIFS('Faturamento SP3'!$J$2:$J$692,'Faturamento SP3'!$D$2:$D$692,'Infos Relatório'!$B$164,'Faturamento SP3'!$E$2:$E$692,'Infos Relatório'!$B199,'Faturamento SP3'!$Z$2:$Z$692,'Infos Relatório'!AM$1)</f>
        <v>0</v>
      </c>
      <c r="AP199" s="14">
        <f>SUMIFS('Faturamento SP3'!$O$2:$O$692,'Faturamento SP3'!$D$2:$D$692,'Infos Relatório'!$B$164,'Faturamento SP3'!$E$2:$E$692,'Infos Relatório'!$B199,'Faturamento SP3'!$Z$2:$Z$692,'Infos Relatório'!AM$1,'Faturamento SP3'!$T$2:$T$692,"Sim")+SUMIFS('Faturamento SP3'!$P$2:$P$692,'Faturamento SP3'!$D$2:$D$692,'Infos Relatório'!$B$164,'Faturamento SP3'!$E$2:$E$692,'Infos Relatório'!$B199,'Faturamento SP3'!$Z$2:$Z$692,'Infos Relatório'!AM$1,'Faturamento SP3'!$T$2:$T$692,"Sim")</f>
        <v>0</v>
      </c>
      <c r="AQ199" s="27" t="e">
        <f t="shared" si="67"/>
        <v>#DIV/0!</v>
      </c>
      <c r="AR199" s="24">
        <f>SUMIFS('Faturamento SP3'!$H$2:$H$692,'Faturamento SP3'!$D$2:$D$692,'Infos Relatório'!$B$164,'Faturamento SP3'!$E$2:$E$692,'Infos Relatório'!$B199,'Faturamento SP3'!$Z$2:$Z$692,'Infos Relatório'!AM$1)</f>
        <v>0</v>
      </c>
      <c r="AS199" s="23">
        <f>COUNTIFS('Faturamento SP3'!$D$2:$D$692,'Infos Relatório'!$B$164,'Faturamento SP3'!$E$2:$E$692,'Infos Relatório'!$B199,'Faturamento SP3'!$Z$2:$Z$692,'Infos Relatório'!AS$1)</f>
        <v>0</v>
      </c>
      <c r="AT199" s="13">
        <f>SUMIFS('Faturamento SP3'!$G$2:$G$692,'Faturamento SP3'!$D$2:$D$692,'Infos Relatório'!$B$164,'Faturamento SP3'!$E$2:$E$692,'Infos Relatório'!$B199,'Faturamento SP3'!$Z$2:$Z$692,'Infos Relatório'!AS$1)</f>
        <v>0</v>
      </c>
      <c r="AU199" s="13">
        <f>SUMIFS('Faturamento SP3'!$J$2:$J$692,'Faturamento SP3'!$D$2:$D$692,'Infos Relatório'!$B$164,'Faturamento SP3'!$E$2:$E$692,'Infos Relatório'!$B199,'Faturamento SP3'!$Z$2:$Z$692,'Infos Relatório'!AS$1)</f>
        <v>0</v>
      </c>
      <c r="AV199" s="14">
        <f>SUMIFS('Faturamento SP3'!$O$2:$O$692,'Faturamento SP3'!$D$2:$D$692,'Infos Relatório'!$B$164,'Faturamento SP3'!$E$2:$E$692,'Infos Relatório'!$B199,'Faturamento SP3'!$Z$2:$Z$692,'Infos Relatório'!AS$1,'Faturamento SP3'!$T$2:$T$692,"Sim")+SUMIFS('Faturamento SP3'!$P$2:$P$692,'Faturamento SP3'!$D$2:$D$692,'Infos Relatório'!$B$164,'Faturamento SP3'!$E$2:$E$692,'Infos Relatório'!$B199,'Faturamento SP3'!$Z$2:$Z$692,'Infos Relatório'!AS$1,'Faturamento SP3'!$T$2:$T$692,"Sim")</f>
        <v>0</v>
      </c>
      <c r="AW199" s="27" t="e">
        <f t="shared" si="68"/>
        <v>#DIV/0!</v>
      </c>
      <c r="AX199" s="24">
        <f>SUMIFS('Faturamento SP3'!$H$2:$H$692,'Faturamento SP3'!$D$2:$D$692,'Infos Relatório'!$B$164,'Faturamento SP3'!$E$2:$E$692,'Infos Relatório'!$B199,'Faturamento SP3'!$Z$2:$Z$692,'Infos Relatório'!AS$1)</f>
        <v>0</v>
      </c>
      <c r="AY199" s="23">
        <f>COUNTIFS('Faturamento SP3'!$D$2:$D$692,'Infos Relatório'!$B$164,'Faturamento SP3'!$E$2:$E$692,'Infos Relatório'!$B199,'Faturamento SP3'!$Z$2:$Z$692,'Infos Relatório'!AY$1)</f>
        <v>0</v>
      </c>
      <c r="AZ199" s="13">
        <f>SUMIFS('Faturamento SP3'!$G$2:$G$692,'Faturamento SP3'!$D$2:$D$692,'Infos Relatório'!$B$164,'Faturamento SP3'!$E$2:$E$692,'Infos Relatório'!$B199,'Faturamento SP3'!$Z$2:$Z$692,'Infos Relatório'!AY$1)</f>
        <v>0</v>
      </c>
      <c r="BA199" s="13">
        <f>SUMIFS('Faturamento SP3'!$J$2:$J$692,'Faturamento SP3'!$D$2:$D$692,'Infos Relatório'!$B$164,'Faturamento SP3'!$E$2:$E$692,'Infos Relatório'!$B199,'Faturamento SP3'!$Z$2:$Z$692,'Infos Relatório'!AY$1)</f>
        <v>0</v>
      </c>
      <c r="BB199" s="14">
        <f>SUMIFS('Faturamento SP3'!$O$2:$O$692,'Faturamento SP3'!$D$2:$D$692,'Infos Relatório'!$B$164,'Faturamento SP3'!$E$2:$E$692,'Infos Relatório'!$B199,'Faturamento SP3'!$Z$2:$Z$692,'Infos Relatório'!AY$1,'Faturamento SP3'!$T$2:$T$692,"Sim")+SUMIFS('Faturamento SP3'!$P$2:$P$692,'Faturamento SP3'!$D$2:$D$692,'Infos Relatório'!$B$164,'Faturamento SP3'!$E$2:$E$692,'Infos Relatório'!$B199,'Faturamento SP3'!$Z$2:$Z$692,'Infos Relatório'!AY$1,'Faturamento SP3'!$T$2:$T$692,"Sim")</f>
        <v>0</v>
      </c>
      <c r="BC199" s="27" t="e">
        <f t="shared" si="69"/>
        <v>#DIV/0!</v>
      </c>
      <c r="BD199" s="24">
        <f>SUMIFS('Faturamento SP3'!$H$2:$H$692,'Faturamento SP3'!$D$2:$D$692,'Infos Relatório'!$B$164,'Faturamento SP3'!$E$2:$E$692,'Infos Relatório'!$B199,'Faturamento SP3'!$Z$2:$Z$692,'Infos Relatório'!AY$1)</f>
        <v>0</v>
      </c>
      <c r="BE199" s="23">
        <f>COUNTIFS('Faturamento SP3'!$D$2:$D$692,'Infos Relatório'!$B$164,'Faturamento SP3'!$E$2:$E$692,'Infos Relatório'!$B199,'Faturamento SP3'!$Z$2:$Z$692,'Infos Relatório'!BE$1)</f>
        <v>0</v>
      </c>
      <c r="BF199" s="13">
        <f>SUMIFS('Faturamento SP3'!$G$2:$G$692,'Faturamento SP3'!$D$2:$D$692,'Infos Relatório'!$B$164,'Faturamento SP3'!$E$2:$E$692,'Infos Relatório'!$B199,'Faturamento SP3'!$Z$2:$Z$692,'Infos Relatório'!BE$1)</f>
        <v>0</v>
      </c>
      <c r="BG199" s="13">
        <f>SUMIFS('Faturamento SP3'!$J$2:$J$692,'Faturamento SP3'!$D$2:$D$692,'Infos Relatório'!$B$164,'Faturamento SP3'!$E$2:$E$692,'Infos Relatório'!$B199,'Faturamento SP3'!$Z$2:$Z$692,'Infos Relatório'!BE$1)</f>
        <v>0</v>
      </c>
      <c r="BH199" s="14">
        <f>SUMIFS('Faturamento SP3'!$O$2:$O$692,'Faturamento SP3'!$D$2:$D$692,'Infos Relatório'!$B$164,'Faturamento SP3'!$E$2:$E$692,'Infos Relatório'!$B199,'Faturamento SP3'!$Z$2:$Z$692,'Infos Relatório'!BE$1,'Faturamento SP3'!$T$2:$T$692,"Sim")+SUMIFS('Faturamento SP3'!$P$2:$P$692,'Faturamento SP3'!$D$2:$D$692,'Infos Relatório'!$B$164,'Faturamento SP3'!$E$2:$E$692,'Infos Relatório'!$B199,'Faturamento SP3'!$Z$2:$Z$692,'Infos Relatório'!BE$1,'Faturamento SP3'!$T$2:$T$692,"Sim")</f>
        <v>0</v>
      </c>
      <c r="BI199" s="27" t="e">
        <f t="shared" si="70"/>
        <v>#DIV/0!</v>
      </c>
      <c r="BJ199" s="24">
        <f>SUMIFS('Faturamento SP3'!$H$2:$H$692,'Faturamento SP3'!$D$2:$D$692,'Infos Relatório'!$B$164,'Faturamento SP3'!$E$2:$E$692,'Infos Relatório'!$B199,'Faturamento SP3'!$Z$2:$Z$692,'Infos Relatório'!BE$1)</f>
        <v>0</v>
      </c>
      <c r="BK199" s="23">
        <f>COUNTIFS('Faturamento SP3'!$D$2:$D$692,'Infos Relatório'!$B$164,'Faturamento SP3'!$E$2:$E$692,'Infos Relatório'!$B199,'Faturamento SP3'!$Z$2:$Z$692,'Infos Relatório'!BK$1)</f>
        <v>0</v>
      </c>
      <c r="BL199" s="13">
        <f>SUMIFS('Faturamento SP3'!$G$2:$G$692,'Faturamento SP3'!$D$2:$D$692,'Infos Relatório'!$B$164,'Faturamento SP3'!$E$2:$E$692,'Infos Relatório'!$B199,'Faturamento SP3'!$Z$2:$Z$692,'Infos Relatório'!BK$1)</f>
        <v>0</v>
      </c>
      <c r="BM199" s="13">
        <f>SUMIFS('Faturamento SP3'!$J$2:$J$692,'Faturamento SP3'!$D$2:$D$692,'Infos Relatório'!$B$164,'Faturamento SP3'!$E$2:$E$692,'Infos Relatório'!$B199,'Faturamento SP3'!$Z$2:$Z$692,'Infos Relatório'!BK$1)</f>
        <v>0</v>
      </c>
      <c r="BN199" s="14">
        <f>SUMIFS('Faturamento SP3'!$O$2:$O$692,'Faturamento SP3'!$D$2:$D$692,'Infos Relatório'!$B$164,'Faturamento SP3'!$E$2:$E$692,'Infos Relatório'!$B199,'Faturamento SP3'!$Z$2:$Z$692,'Infos Relatório'!BK$1,'Faturamento SP3'!$T$2:$T$692,"Sim")+SUMIFS('Faturamento SP3'!$P$2:$P$692,'Faturamento SP3'!$D$2:$D$692,'Infos Relatório'!$B$164,'Faturamento SP3'!$E$2:$E$692,'Infos Relatório'!$B199,'Faturamento SP3'!$Z$2:$Z$692,'Infos Relatório'!BK$1,'Faturamento SP3'!$T$2:$T$692,"Sim")</f>
        <v>0</v>
      </c>
      <c r="BO199" s="27" t="e">
        <f t="shared" si="71"/>
        <v>#DIV/0!</v>
      </c>
      <c r="BP199" s="24">
        <f>SUMIFS('Faturamento SP3'!$H$2:$H$692,'Faturamento SP3'!$D$2:$D$692,'Infos Relatório'!$B$164,'Faturamento SP3'!$E$2:$E$692,'Infos Relatório'!$B199,'Faturamento SP3'!$Z$2:$Z$692,'Infos Relatório'!BK$1)</f>
        <v>0</v>
      </c>
      <c r="BQ199" s="23">
        <f>COUNTIFS('Faturamento SP3'!$D$2:$D$692,'Infos Relatório'!$B$164,'Faturamento SP3'!$E$2:$E$692,'Infos Relatório'!$B199,'Faturamento SP3'!$Z$2:$Z$692,'Infos Relatório'!BQ$1)</f>
        <v>0</v>
      </c>
      <c r="BR199" s="13">
        <f>SUMIFS('Faturamento SP3'!$G$2:$G$692,'Faturamento SP3'!$D$2:$D$692,'Infos Relatório'!$B$164,'Faturamento SP3'!$E$2:$E$692,'Infos Relatório'!$B199,'Faturamento SP3'!$Z$2:$Z$692,'Infos Relatório'!BQ$1)</f>
        <v>0</v>
      </c>
      <c r="BS199" s="13">
        <f>SUMIFS('Faturamento SP3'!$J$2:$J$692,'Faturamento SP3'!$D$2:$D$692,'Infos Relatório'!$B$164,'Faturamento SP3'!$E$2:$E$692,'Infos Relatório'!$B199,'Faturamento SP3'!$Z$2:$Z$692,'Infos Relatório'!BQ$1)</f>
        <v>0</v>
      </c>
      <c r="BT199" s="14">
        <f>SUMIFS('Faturamento SP3'!$O$2:$O$692,'Faturamento SP3'!$D$2:$D$692,'Infos Relatório'!$B$164,'Faturamento SP3'!$E$2:$E$692,'Infos Relatório'!$B199,'Faturamento SP3'!$Z$2:$Z$692,'Infos Relatório'!BQ$1,'Faturamento SP3'!$T$2:$T$692,"Sim")+SUMIFS('Faturamento SP3'!$P$2:$P$692,'Faturamento SP3'!$D$2:$D$692,'Infos Relatório'!$B$164,'Faturamento SP3'!$E$2:$E$692,'Infos Relatório'!$B199,'Faturamento SP3'!$Z$2:$Z$692,'Infos Relatório'!BQ$1,'Faturamento SP3'!$T$2:$T$692,"Sim")</f>
        <v>0</v>
      </c>
      <c r="BU199" s="27" t="e">
        <f t="shared" si="72"/>
        <v>#DIV/0!</v>
      </c>
      <c r="BV199" s="24">
        <f>SUMIFS('Faturamento SP3'!$H$2:$H$692,'Faturamento SP3'!$D$2:$D$692,'Infos Relatório'!$B$164,'Faturamento SP3'!$E$2:$E$692,'Infos Relatório'!$B199,'Faturamento SP3'!$Z$2:$Z$692,'Infos Relatório'!BQ$1)</f>
        <v>0</v>
      </c>
    </row>
    <row r="200" spans="2:74">
      <c r="B200" s="17" t="s">
        <v>42</v>
      </c>
      <c r="C200" s="23">
        <f>COUNTIFS('Faturamento SP3'!$D$2:$D$692,'Infos Relatório'!$B$164,'Faturamento SP3'!$E$2:$E$692,'Infos Relatório'!$B200,'Faturamento SP3'!$Z$2:$Z$692,'Infos Relatório'!C$1)</f>
        <v>0</v>
      </c>
      <c r="D200" s="13">
        <f>SUMIFS('Faturamento SP3'!$G$2:$G$692,'Faturamento SP3'!$D$2:$D$692,'Infos Relatório'!$B$164,'Faturamento SP3'!$E$2:$E$692,'Infos Relatório'!$B200,'Faturamento SP3'!$Z$2:$Z$692,'Infos Relatório'!C$1)</f>
        <v>0</v>
      </c>
      <c r="E200" s="13">
        <f>SUMIFS('Faturamento SP3'!$J$2:$J$692,'Faturamento SP3'!$D$2:$D$692,'Infos Relatório'!$B$164,'Faturamento SP3'!$E$2:$E$692,'Infos Relatório'!$B200,'Faturamento SP3'!$Z$2:$Z$692,'Infos Relatório'!C$1)</f>
        <v>0</v>
      </c>
      <c r="F200" s="14">
        <f>SUMIFS('Faturamento SP3'!$O$2:$O$692,'Faturamento SP3'!$D$2:$D$692,'Infos Relatório'!$B$164,'Faturamento SP3'!$E$2:$E$692,'Infos Relatório'!$B200,'Faturamento SP3'!$Z$2:$Z$692,'Infos Relatório'!C$1,'Faturamento SP3'!$T$2:$T$692,"Sim")+SUMIFS('Faturamento SP3'!$P$2:$P$692,'Faturamento SP3'!$D$2:$D$692,'Infos Relatório'!$B$164,'Faturamento SP3'!$E$2:$E$692,'Infos Relatório'!$B200,'Faturamento SP3'!$Z$2:$Z$692,'Infos Relatório'!C$1,'Faturamento SP3'!$T$2:$T$692,"Sim")</f>
        <v>0</v>
      </c>
      <c r="G200" s="27" t="e">
        <f t="shared" si="61"/>
        <v>#DIV/0!</v>
      </c>
      <c r="H200" s="24">
        <f>SUMIFS('Faturamento SP3'!$H$2:$H$692,'Faturamento SP3'!$D$2:$D$692,'Infos Relatório'!$B$164,'Faturamento SP3'!$E$2:$E$692,'Infos Relatório'!$B200,'Faturamento SP3'!$Z$2:$Z$692,'Infos Relatório'!C$1)</f>
        <v>0</v>
      </c>
      <c r="I200" s="23">
        <f>COUNTIFS('Faturamento SP3'!$D$2:$D$692,'Infos Relatório'!$B$164,'Faturamento SP3'!$E$2:$E$692,'Infos Relatório'!$B200,'Faturamento SP3'!$Z$2:$Z$692,'Infos Relatório'!I$1)</f>
        <v>0</v>
      </c>
      <c r="J200" s="13">
        <f>SUMIFS('Faturamento SP3'!$G$2:$G$692,'Faturamento SP3'!$D$2:$D$692,'Infos Relatório'!$B$164,'Faturamento SP3'!$E$2:$E$692,'Infos Relatório'!$B200,'Faturamento SP3'!$Z$2:$Z$692,'Infos Relatório'!I$1)</f>
        <v>0</v>
      </c>
      <c r="K200" s="13">
        <f>SUMIFS('Faturamento SP3'!$J$2:$J$692,'Faturamento SP3'!$D$2:$D$692,'Infos Relatório'!$B$164,'Faturamento SP3'!$E$2:$E$692,'Infos Relatório'!$B200,'Faturamento SP3'!$Z$2:$Z$692,'Infos Relatório'!I$1)</f>
        <v>0</v>
      </c>
      <c r="L200" s="14">
        <f>SUMIFS('Faturamento SP3'!$O$2:$O$692,'Faturamento SP3'!$D$2:$D$692,'Infos Relatório'!$B$164,'Faturamento SP3'!$E$2:$E$692,'Infos Relatório'!$B200,'Faturamento SP3'!$Z$2:$Z$692,'Infos Relatório'!I$1,'Faturamento SP3'!$T$2:$T$692,"Sim")+SUMIFS('Faturamento SP3'!$P$2:$P$692,'Faturamento SP3'!$D$2:$D$692,'Infos Relatório'!$B$164,'Faturamento SP3'!$E$2:$E$692,'Infos Relatório'!$B200,'Faturamento SP3'!$Z$2:$Z$692,'Infos Relatório'!I$1,'Faturamento SP3'!$T$2:$T$692,"Sim")</f>
        <v>0</v>
      </c>
      <c r="M200" s="27" t="e">
        <f t="shared" si="62"/>
        <v>#DIV/0!</v>
      </c>
      <c r="N200" s="24">
        <f>SUMIFS('Faturamento SP3'!$H$2:$H$692,'Faturamento SP3'!$D$2:$D$692,'Infos Relatório'!$B$164,'Faturamento SP3'!$E$2:$E$692,'Infos Relatório'!$B200,'Faturamento SP3'!$Z$2:$Z$692,'Infos Relatório'!I$1)</f>
        <v>0</v>
      </c>
      <c r="O200" s="23">
        <f>COUNTIFS('Faturamento SP3'!$D$2:$D$692,'Infos Relatório'!$B$164,'Faturamento SP3'!$E$2:$E$692,'Infos Relatório'!$B200,'Faturamento SP3'!$Z$2:$Z$692,'Infos Relatório'!O$1)</f>
        <v>0</v>
      </c>
      <c r="P200" s="13">
        <f>SUMIFS('Faturamento SP3'!$G$2:$G$692,'Faturamento SP3'!$D$2:$D$692,'Infos Relatório'!$B$164,'Faturamento SP3'!$E$2:$E$692,'Infos Relatório'!$B200,'Faturamento SP3'!$Z$2:$Z$692,'Infos Relatório'!O$1)</f>
        <v>0</v>
      </c>
      <c r="Q200" s="13">
        <f>SUMIFS('Faturamento SP3'!$J$2:$J$692,'Faturamento SP3'!$D$2:$D$692,'Infos Relatório'!$B$164,'Faturamento SP3'!$E$2:$E$692,'Infos Relatório'!$B200,'Faturamento SP3'!$Z$2:$Z$692,'Infos Relatório'!O$1)</f>
        <v>0</v>
      </c>
      <c r="R200" s="14">
        <f>SUMIFS('Faturamento SP3'!$O$2:$O$692,'Faturamento SP3'!$D$2:$D$692,'Infos Relatório'!$B$164,'Faturamento SP3'!$E$2:$E$692,'Infos Relatório'!$B200,'Faturamento SP3'!$Z$2:$Z$692,'Infos Relatório'!O$1,'Faturamento SP3'!$T$2:$T$692,"Sim")+SUMIFS('Faturamento SP3'!$P$2:$P$692,'Faturamento SP3'!$D$2:$D$692,'Infos Relatório'!$B$164,'Faturamento SP3'!$E$2:$E$692,'Infos Relatório'!$B200,'Faturamento SP3'!$Z$2:$Z$692,'Infos Relatório'!O$1,'Faturamento SP3'!$T$2:$T$692,"Sim")</f>
        <v>0</v>
      </c>
      <c r="S200" s="27" t="e">
        <f t="shared" si="63"/>
        <v>#DIV/0!</v>
      </c>
      <c r="T200" s="24">
        <f>SUMIFS('Faturamento SP3'!$H$2:$H$692,'Faturamento SP3'!$D$2:$D$692,'Infos Relatório'!$B$164,'Faturamento SP3'!$E$2:$E$692,'Infos Relatório'!$B200,'Faturamento SP3'!$Z$2:$Z$692,'Infos Relatório'!O$1)</f>
        <v>0</v>
      </c>
      <c r="U200" s="23">
        <f>COUNTIFS('Faturamento SP3'!$D$2:$D$692,'Infos Relatório'!$B$164,'Faturamento SP3'!$E$2:$E$692,'Infos Relatório'!$B200,'Faturamento SP3'!$Z$2:$Z$692,'Infos Relatório'!U$1)</f>
        <v>0</v>
      </c>
      <c r="V200" s="13">
        <f>SUMIFS('Faturamento SP3'!$G$2:$G$692,'Faturamento SP3'!$D$2:$D$692,'Infos Relatório'!$B$164,'Faturamento SP3'!$E$2:$E$692,'Infos Relatório'!$B200,'Faturamento SP3'!$Z$2:$Z$692,'Infos Relatório'!U$1)</f>
        <v>0</v>
      </c>
      <c r="W200" s="13">
        <f>SUMIFS('Faturamento SP3'!$J$2:$J$692,'Faturamento SP3'!$D$2:$D$692,'Infos Relatório'!$B$164,'Faturamento SP3'!$E$2:$E$692,'Infos Relatório'!$B200,'Faturamento SP3'!$Z$2:$Z$692,'Infos Relatório'!U$1)</f>
        <v>0</v>
      </c>
      <c r="X200" s="14">
        <f>SUMIFS('Faturamento SP3'!$O$2:$O$692,'Faturamento SP3'!$D$2:$D$692,'Infos Relatório'!$B$164,'Faturamento SP3'!$E$2:$E$692,'Infos Relatório'!$B200,'Faturamento SP3'!$Z$2:$Z$692,'Infos Relatório'!U$1,'Faturamento SP3'!$T$2:$T$692,"Sim")+SUMIFS('Faturamento SP3'!$P$2:$P$692,'Faturamento SP3'!$D$2:$D$692,'Infos Relatório'!$B$164,'Faturamento SP3'!$E$2:$E$692,'Infos Relatório'!$B200,'Faturamento SP3'!$Z$2:$Z$692,'Infos Relatório'!U$1,'Faturamento SP3'!$T$2:$T$692,"Sim")</f>
        <v>0</v>
      </c>
      <c r="Y200" s="27" t="e">
        <f t="shared" si="64"/>
        <v>#DIV/0!</v>
      </c>
      <c r="Z200" s="24">
        <f>SUMIFS('Faturamento SP3'!$H$2:$H$692,'Faturamento SP3'!$D$2:$D$692,'Infos Relatório'!$B$164,'Faturamento SP3'!$E$2:$E$692,'Infos Relatório'!$B200,'Faturamento SP3'!$Z$2:$Z$692,'Infos Relatório'!U$1)</f>
        <v>0</v>
      </c>
      <c r="AA200" s="23">
        <f>COUNTIFS('Faturamento SP3'!$D$2:$D$692,'Infos Relatório'!$B$164,'Faturamento SP3'!$E$2:$E$692,'Infos Relatório'!$B200,'Faturamento SP3'!$Z$2:$Z$692,'Infos Relatório'!AA$1)</f>
        <v>0</v>
      </c>
      <c r="AB200" s="13">
        <f>SUMIFS('Faturamento SP3'!$G$2:$G$692,'Faturamento SP3'!$D$2:$D$692,'Infos Relatório'!$B$164,'Faturamento SP3'!$E$2:$E$692,'Infos Relatório'!$B200,'Faturamento SP3'!$Z$2:$Z$692,'Infos Relatório'!AA$1)</f>
        <v>0</v>
      </c>
      <c r="AC200" s="13">
        <f>SUMIFS('Faturamento SP3'!$J$2:$J$692,'Faturamento SP3'!$D$2:$D$692,'Infos Relatório'!$B$164,'Faturamento SP3'!$E$2:$E$692,'Infos Relatório'!$B200,'Faturamento SP3'!$Z$2:$Z$692,'Infos Relatório'!AA$1)</f>
        <v>0</v>
      </c>
      <c r="AD200" s="14">
        <f>SUMIFS('Faturamento SP3'!$O$2:$O$692,'Faturamento SP3'!$D$2:$D$692,'Infos Relatório'!$B$164,'Faturamento SP3'!$E$2:$E$692,'Infos Relatório'!$B200,'Faturamento SP3'!$Z$2:$Z$692,'Infos Relatório'!AA$1,'Faturamento SP3'!$T$2:$T$692,"Sim")+SUMIFS('Faturamento SP3'!$P$2:$P$692,'Faturamento SP3'!$D$2:$D$692,'Infos Relatório'!$B$164,'Faturamento SP3'!$E$2:$E$692,'Infos Relatório'!$B200,'Faturamento SP3'!$Z$2:$Z$692,'Infos Relatório'!AA$1,'Faturamento SP3'!$T$2:$T$692,"Sim")</f>
        <v>0</v>
      </c>
      <c r="AE200" s="27" t="e">
        <f t="shared" si="65"/>
        <v>#DIV/0!</v>
      </c>
      <c r="AF200" s="24">
        <f>SUMIFS('Faturamento SP3'!$H$2:$H$692,'Faturamento SP3'!$D$2:$D$692,'Infos Relatório'!$B$164,'Faturamento SP3'!$E$2:$E$692,'Infos Relatório'!$B200,'Faturamento SP3'!$Z$2:$Z$692,'Infos Relatório'!AA$1)</f>
        <v>0</v>
      </c>
      <c r="AG200" s="23">
        <f>COUNTIFS('Faturamento SP3'!$D$2:$D$692,'Infos Relatório'!$B$164,'Faturamento SP3'!$E$2:$E$692,'Infos Relatório'!$B200,'Faturamento SP3'!$Z$2:$Z$692,'Infos Relatório'!AG$1)</f>
        <v>0</v>
      </c>
      <c r="AH200" s="13">
        <f>SUMIFS('Faturamento SP3'!$G$2:$G$692,'Faturamento SP3'!$D$2:$D$692,'Infos Relatório'!$B$164,'Faturamento SP3'!$E$2:$E$692,'Infos Relatório'!$B200,'Faturamento SP3'!$Z$2:$Z$692,'Infos Relatório'!AG$1)</f>
        <v>0</v>
      </c>
      <c r="AI200" s="13">
        <f>SUMIFS('Faturamento SP3'!$J$2:$J$692,'Faturamento SP3'!$D$2:$D$692,'Infos Relatório'!$B$164,'Faturamento SP3'!$E$2:$E$692,'Infos Relatório'!$B200,'Faturamento SP3'!$Z$2:$Z$692,'Infos Relatório'!AG$1)</f>
        <v>0</v>
      </c>
      <c r="AJ200" s="14">
        <f>SUMIFS('Faturamento SP3'!$O$2:$O$692,'Faturamento SP3'!$D$2:$D$692,'Infos Relatório'!$B$164,'Faturamento SP3'!$E$2:$E$692,'Infos Relatório'!$B200,'Faturamento SP3'!$Z$2:$Z$692,'Infos Relatório'!AG$1,'Faturamento SP3'!$T$2:$T$692,"Sim")+SUMIFS('Faturamento SP3'!$P$2:$P$692,'Faturamento SP3'!$D$2:$D$692,'Infos Relatório'!$B$164,'Faturamento SP3'!$E$2:$E$692,'Infos Relatório'!$B200,'Faturamento SP3'!$Z$2:$Z$692,'Infos Relatório'!AG$1,'Faturamento SP3'!$T$2:$T$692,"Sim")</f>
        <v>0</v>
      </c>
      <c r="AK200" s="27" t="e">
        <f t="shared" si="66"/>
        <v>#DIV/0!</v>
      </c>
      <c r="AL200" s="24">
        <f>SUMIFS('Faturamento SP3'!$H$2:$H$692,'Faturamento SP3'!$D$2:$D$692,'Infos Relatório'!$B$164,'Faturamento SP3'!$E$2:$E$692,'Infos Relatório'!$B200,'Faturamento SP3'!$Z$2:$Z$692,'Infos Relatório'!AG$1)</f>
        <v>0</v>
      </c>
      <c r="AM200" s="23">
        <f>COUNTIFS('Faturamento SP3'!$D$2:$D$692,'Infos Relatório'!$B$164,'Faturamento SP3'!$E$2:$E$692,'Infos Relatório'!$B200,'Faturamento SP3'!$Z$2:$Z$692,'Infos Relatório'!AM$1)</f>
        <v>0</v>
      </c>
      <c r="AN200" s="13">
        <f>SUMIFS('Faturamento SP3'!$G$2:$G$692,'Faturamento SP3'!$D$2:$D$692,'Infos Relatório'!$B$164,'Faturamento SP3'!$E$2:$E$692,'Infos Relatório'!$B200,'Faturamento SP3'!$Z$2:$Z$692,'Infos Relatório'!AM$1)</f>
        <v>0</v>
      </c>
      <c r="AO200" s="13">
        <f>SUMIFS('Faturamento SP3'!$J$2:$J$692,'Faturamento SP3'!$D$2:$D$692,'Infos Relatório'!$B$164,'Faturamento SP3'!$E$2:$E$692,'Infos Relatório'!$B200,'Faturamento SP3'!$Z$2:$Z$692,'Infos Relatório'!AM$1)</f>
        <v>0</v>
      </c>
      <c r="AP200" s="14">
        <f>SUMIFS('Faturamento SP3'!$O$2:$O$692,'Faturamento SP3'!$D$2:$D$692,'Infos Relatório'!$B$164,'Faturamento SP3'!$E$2:$E$692,'Infos Relatório'!$B200,'Faturamento SP3'!$Z$2:$Z$692,'Infos Relatório'!AM$1,'Faturamento SP3'!$T$2:$T$692,"Sim")+SUMIFS('Faturamento SP3'!$P$2:$P$692,'Faturamento SP3'!$D$2:$D$692,'Infos Relatório'!$B$164,'Faturamento SP3'!$E$2:$E$692,'Infos Relatório'!$B200,'Faturamento SP3'!$Z$2:$Z$692,'Infos Relatório'!AM$1,'Faturamento SP3'!$T$2:$T$692,"Sim")</f>
        <v>0</v>
      </c>
      <c r="AQ200" s="27" t="e">
        <f t="shared" si="67"/>
        <v>#DIV/0!</v>
      </c>
      <c r="AR200" s="24">
        <f>SUMIFS('Faturamento SP3'!$H$2:$H$692,'Faturamento SP3'!$D$2:$D$692,'Infos Relatório'!$B$164,'Faturamento SP3'!$E$2:$E$692,'Infos Relatório'!$B200,'Faturamento SP3'!$Z$2:$Z$692,'Infos Relatório'!AM$1)</f>
        <v>0</v>
      </c>
      <c r="AS200" s="23">
        <f>COUNTIFS('Faturamento SP3'!$D$2:$D$692,'Infos Relatório'!$B$164,'Faturamento SP3'!$E$2:$E$692,'Infos Relatório'!$B200,'Faturamento SP3'!$Z$2:$Z$692,'Infos Relatório'!AS$1)</f>
        <v>0</v>
      </c>
      <c r="AT200" s="13">
        <f>SUMIFS('Faturamento SP3'!$G$2:$G$692,'Faturamento SP3'!$D$2:$D$692,'Infos Relatório'!$B$164,'Faturamento SP3'!$E$2:$E$692,'Infos Relatório'!$B200,'Faturamento SP3'!$Z$2:$Z$692,'Infos Relatório'!AS$1)</f>
        <v>0</v>
      </c>
      <c r="AU200" s="13">
        <f>SUMIFS('Faturamento SP3'!$J$2:$J$692,'Faturamento SP3'!$D$2:$D$692,'Infos Relatório'!$B$164,'Faturamento SP3'!$E$2:$E$692,'Infos Relatório'!$B200,'Faturamento SP3'!$Z$2:$Z$692,'Infos Relatório'!AS$1)</f>
        <v>0</v>
      </c>
      <c r="AV200" s="14">
        <f>SUMIFS('Faturamento SP3'!$O$2:$O$692,'Faturamento SP3'!$D$2:$D$692,'Infos Relatório'!$B$164,'Faturamento SP3'!$E$2:$E$692,'Infos Relatório'!$B200,'Faturamento SP3'!$Z$2:$Z$692,'Infos Relatório'!AS$1,'Faturamento SP3'!$T$2:$T$692,"Sim")+SUMIFS('Faturamento SP3'!$P$2:$P$692,'Faturamento SP3'!$D$2:$D$692,'Infos Relatório'!$B$164,'Faturamento SP3'!$E$2:$E$692,'Infos Relatório'!$B200,'Faturamento SP3'!$Z$2:$Z$692,'Infos Relatório'!AS$1,'Faturamento SP3'!$T$2:$T$692,"Sim")</f>
        <v>0</v>
      </c>
      <c r="AW200" s="27" t="e">
        <f t="shared" si="68"/>
        <v>#DIV/0!</v>
      </c>
      <c r="AX200" s="24">
        <f>SUMIFS('Faturamento SP3'!$H$2:$H$692,'Faturamento SP3'!$D$2:$D$692,'Infos Relatório'!$B$164,'Faturamento SP3'!$E$2:$E$692,'Infos Relatório'!$B200,'Faturamento SP3'!$Z$2:$Z$692,'Infos Relatório'!AS$1)</f>
        <v>0</v>
      </c>
      <c r="AY200" s="23">
        <f>COUNTIFS('Faturamento SP3'!$D$2:$D$692,'Infos Relatório'!$B$164,'Faturamento SP3'!$E$2:$E$692,'Infos Relatório'!$B200,'Faturamento SP3'!$Z$2:$Z$692,'Infos Relatório'!AY$1)</f>
        <v>0</v>
      </c>
      <c r="AZ200" s="13">
        <f>SUMIFS('Faturamento SP3'!$G$2:$G$692,'Faturamento SP3'!$D$2:$D$692,'Infos Relatório'!$B$164,'Faturamento SP3'!$E$2:$E$692,'Infos Relatório'!$B200,'Faturamento SP3'!$Z$2:$Z$692,'Infos Relatório'!AY$1)</f>
        <v>0</v>
      </c>
      <c r="BA200" s="13">
        <f>SUMIFS('Faturamento SP3'!$J$2:$J$692,'Faturamento SP3'!$D$2:$D$692,'Infos Relatório'!$B$164,'Faturamento SP3'!$E$2:$E$692,'Infos Relatório'!$B200,'Faturamento SP3'!$Z$2:$Z$692,'Infos Relatório'!AY$1)</f>
        <v>0</v>
      </c>
      <c r="BB200" s="14">
        <f>SUMIFS('Faturamento SP3'!$O$2:$O$692,'Faturamento SP3'!$D$2:$D$692,'Infos Relatório'!$B$164,'Faturamento SP3'!$E$2:$E$692,'Infos Relatório'!$B200,'Faturamento SP3'!$Z$2:$Z$692,'Infos Relatório'!AY$1,'Faturamento SP3'!$T$2:$T$692,"Sim")+SUMIFS('Faturamento SP3'!$P$2:$P$692,'Faturamento SP3'!$D$2:$D$692,'Infos Relatório'!$B$164,'Faturamento SP3'!$E$2:$E$692,'Infos Relatório'!$B200,'Faturamento SP3'!$Z$2:$Z$692,'Infos Relatório'!AY$1,'Faturamento SP3'!$T$2:$T$692,"Sim")</f>
        <v>0</v>
      </c>
      <c r="BC200" s="27" t="e">
        <f t="shared" si="69"/>
        <v>#DIV/0!</v>
      </c>
      <c r="BD200" s="24">
        <f>SUMIFS('Faturamento SP3'!$H$2:$H$692,'Faturamento SP3'!$D$2:$D$692,'Infos Relatório'!$B$164,'Faturamento SP3'!$E$2:$E$692,'Infos Relatório'!$B200,'Faturamento SP3'!$Z$2:$Z$692,'Infos Relatório'!AY$1)</f>
        <v>0</v>
      </c>
      <c r="BE200" s="23">
        <f>COUNTIFS('Faturamento SP3'!$D$2:$D$692,'Infos Relatório'!$B$164,'Faturamento SP3'!$E$2:$E$692,'Infos Relatório'!$B200,'Faturamento SP3'!$Z$2:$Z$692,'Infos Relatório'!BE$1)</f>
        <v>0</v>
      </c>
      <c r="BF200" s="13">
        <f>SUMIFS('Faturamento SP3'!$G$2:$G$692,'Faturamento SP3'!$D$2:$D$692,'Infos Relatório'!$B$164,'Faturamento SP3'!$E$2:$E$692,'Infos Relatório'!$B200,'Faturamento SP3'!$Z$2:$Z$692,'Infos Relatório'!BE$1)</f>
        <v>0</v>
      </c>
      <c r="BG200" s="13">
        <f>SUMIFS('Faturamento SP3'!$J$2:$J$692,'Faturamento SP3'!$D$2:$D$692,'Infos Relatório'!$B$164,'Faturamento SP3'!$E$2:$E$692,'Infos Relatório'!$B200,'Faturamento SP3'!$Z$2:$Z$692,'Infos Relatório'!BE$1)</f>
        <v>0</v>
      </c>
      <c r="BH200" s="14">
        <f>SUMIFS('Faturamento SP3'!$O$2:$O$692,'Faturamento SP3'!$D$2:$D$692,'Infos Relatório'!$B$164,'Faturamento SP3'!$E$2:$E$692,'Infos Relatório'!$B200,'Faturamento SP3'!$Z$2:$Z$692,'Infos Relatório'!BE$1,'Faturamento SP3'!$T$2:$T$692,"Sim")+SUMIFS('Faturamento SP3'!$P$2:$P$692,'Faturamento SP3'!$D$2:$D$692,'Infos Relatório'!$B$164,'Faturamento SP3'!$E$2:$E$692,'Infos Relatório'!$B200,'Faturamento SP3'!$Z$2:$Z$692,'Infos Relatório'!BE$1,'Faturamento SP3'!$T$2:$T$692,"Sim")</f>
        <v>0</v>
      </c>
      <c r="BI200" s="27" t="e">
        <f t="shared" si="70"/>
        <v>#DIV/0!</v>
      </c>
      <c r="BJ200" s="24">
        <f>SUMIFS('Faturamento SP3'!$H$2:$H$692,'Faturamento SP3'!$D$2:$D$692,'Infos Relatório'!$B$164,'Faturamento SP3'!$E$2:$E$692,'Infos Relatório'!$B200,'Faturamento SP3'!$Z$2:$Z$692,'Infos Relatório'!BE$1)</f>
        <v>0</v>
      </c>
      <c r="BK200" s="23">
        <f>COUNTIFS('Faturamento SP3'!$D$2:$D$692,'Infos Relatório'!$B$164,'Faturamento SP3'!$E$2:$E$692,'Infos Relatório'!$B200,'Faturamento SP3'!$Z$2:$Z$692,'Infos Relatório'!BK$1)</f>
        <v>0</v>
      </c>
      <c r="BL200" s="13">
        <f>SUMIFS('Faturamento SP3'!$G$2:$G$692,'Faturamento SP3'!$D$2:$D$692,'Infos Relatório'!$B$164,'Faturamento SP3'!$E$2:$E$692,'Infos Relatório'!$B200,'Faturamento SP3'!$Z$2:$Z$692,'Infos Relatório'!BK$1)</f>
        <v>0</v>
      </c>
      <c r="BM200" s="13">
        <f>SUMIFS('Faturamento SP3'!$J$2:$J$692,'Faturamento SP3'!$D$2:$D$692,'Infos Relatório'!$B$164,'Faturamento SP3'!$E$2:$E$692,'Infos Relatório'!$B200,'Faturamento SP3'!$Z$2:$Z$692,'Infos Relatório'!BK$1)</f>
        <v>0</v>
      </c>
      <c r="BN200" s="14">
        <f>SUMIFS('Faturamento SP3'!$O$2:$O$692,'Faturamento SP3'!$D$2:$D$692,'Infos Relatório'!$B$164,'Faturamento SP3'!$E$2:$E$692,'Infos Relatório'!$B200,'Faturamento SP3'!$Z$2:$Z$692,'Infos Relatório'!BK$1,'Faturamento SP3'!$T$2:$T$692,"Sim")+SUMIFS('Faturamento SP3'!$P$2:$P$692,'Faturamento SP3'!$D$2:$D$692,'Infos Relatório'!$B$164,'Faturamento SP3'!$E$2:$E$692,'Infos Relatório'!$B200,'Faturamento SP3'!$Z$2:$Z$692,'Infos Relatório'!BK$1,'Faturamento SP3'!$T$2:$T$692,"Sim")</f>
        <v>0</v>
      </c>
      <c r="BO200" s="27" t="e">
        <f t="shared" si="71"/>
        <v>#DIV/0!</v>
      </c>
      <c r="BP200" s="24">
        <f>SUMIFS('Faturamento SP3'!$H$2:$H$692,'Faturamento SP3'!$D$2:$D$692,'Infos Relatório'!$B$164,'Faturamento SP3'!$E$2:$E$692,'Infos Relatório'!$B200,'Faturamento SP3'!$Z$2:$Z$692,'Infos Relatório'!BK$1)</f>
        <v>0</v>
      </c>
      <c r="BQ200" s="23">
        <f>COUNTIFS('Faturamento SP3'!$D$2:$D$692,'Infos Relatório'!$B$164,'Faturamento SP3'!$E$2:$E$692,'Infos Relatório'!$B200,'Faturamento SP3'!$Z$2:$Z$692,'Infos Relatório'!BQ$1)</f>
        <v>0</v>
      </c>
      <c r="BR200" s="13">
        <f>SUMIFS('Faturamento SP3'!$G$2:$G$692,'Faturamento SP3'!$D$2:$D$692,'Infos Relatório'!$B$164,'Faturamento SP3'!$E$2:$E$692,'Infos Relatório'!$B200,'Faturamento SP3'!$Z$2:$Z$692,'Infos Relatório'!BQ$1)</f>
        <v>0</v>
      </c>
      <c r="BS200" s="13">
        <f>SUMIFS('Faturamento SP3'!$J$2:$J$692,'Faturamento SP3'!$D$2:$D$692,'Infos Relatório'!$B$164,'Faturamento SP3'!$E$2:$E$692,'Infos Relatório'!$B200,'Faturamento SP3'!$Z$2:$Z$692,'Infos Relatório'!BQ$1)</f>
        <v>0</v>
      </c>
      <c r="BT200" s="14">
        <f>SUMIFS('Faturamento SP3'!$O$2:$O$692,'Faturamento SP3'!$D$2:$D$692,'Infos Relatório'!$B$164,'Faturamento SP3'!$E$2:$E$692,'Infos Relatório'!$B200,'Faturamento SP3'!$Z$2:$Z$692,'Infos Relatório'!BQ$1,'Faturamento SP3'!$T$2:$T$692,"Sim")+SUMIFS('Faturamento SP3'!$P$2:$P$692,'Faturamento SP3'!$D$2:$D$692,'Infos Relatório'!$B$164,'Faturamento SP3'!$E$2:$E$692,'Infos Relatório'!$B200,'Faturamento SP3'!$Z$2:$Z$692,'Infos Relatório'!BQ$1,'Faturamento SP3'!$T$2:$T$692,"Sim")</f>
        <v>0</v>
      </c>
      <c r="BU200" s="27" t="e">
        <f t="shared" si="72"/>
        <v>#DIV/0!</v>
      </c>
      <c r="BV200" s="24">
        <f>SUMIFS('Faturamento SP3'!$H$2:$H$692,'Faturamento SP3'!$D$2:$D$692,'Infos Relatório'!$B$164,'Faturamento SP3'!$E$2:$E$692,'Infos Relatório'!$B200,'Faturamento SP3'!$Z$2:$Z$692,'Infos Relatório'!BQ$1)</f>
        <v>0</v>
      </c>
    </row>
    <row r="201" spans="2:74">
      <c r="B201" s="17" t="s">
        <v>43</v>
      </c>
      <c r="C201" s="23">
        <f>COUNTIFS('Faturamento SP3'!$D$2:$D$692,'Infos Relatório'!$B$164,'Faturamento SP3'!$E$2:$E$692,'Infos Relatório'!$B201,'Faturamento SP3'!$Z$2:$Z$692,'Infos Relatório'!C$1)</f>
        <v>0</v>
      </c>
      <c r="D201" s="13">
        <f>SUMIFS('Faturamento SP3'!$G$2:$G$692,'Faturamento SP3'!$D$2:$D$692,'Infos Relatório'!$B$164,'Faturamento SP3'!$E$2:$E$692,'Infos Relatório'!$B201,'Faturamento SP3'!$Z$2:$Z$692,'Infos Relatório'!C$1)</f>
        <v>0</v>
      </c>
      <c r="E201" s="13">
        <f>SUMIFS('Faturamento SP3'!$J$2:$J$692,'Faturamento SP3'!$D$2:$D$692,'Infos Relatório'!$B$164,'Faturamento SP3'!$E$2:$E$692,'Infos Relatório'!$B201,'Faturamento SP3'!$Z$2:$Z$692,'Infos Relatório'!C$1)</f>
        <v>0</v>
      </c>
      <c r="F201" s="14">
        <f>SUMIFS('Faturamento SP3'!$O$2:$O$692,'Faturamento SP3'!$D$2:$D$692,'Infos Relatório'!$B$164,'Faturamento SP3'!$E$2:$E$692,'Infos Relatório'!$B201,'Faturamento SP3'!$Z$2:$Z$692,'Infos Relatório'!C$1,'Faturamento SP3'!$T$2:$T$692,"Sim")+SUMIFS('Faturamento SP3'!$P$2:$P$692,'Faturamento SP3'!$D$2:$D$692,'Infos Relatório'!$B$164,'Faturamento SP3'!$E$2:$E$692,'Infos Relatório'!$B201,'Faturamento SP3'!$Z$2:$Z$692,'Infos Relatório'!C$1,'Faturamento SP3'!$T$2:$T$692,"Sim")</f>
        <v>0</v>
      </c>
      <c r="G201" s="27" t="e">
        <f t="shared" si="61"/>
        <v>#DIV/0!</v>
      </c>
      <c r="H201" s="24">
        <f>SUMIFS('Faturamento SP3'!$H$2:$H$692,'Faturamento SP3'!$D$2:$D$692,'Infos Relatório'!$B$164,'Faturamento SP3'!$E$2:$E$692,'Infos Relatório'!$B201,'Faturamento SP3'!$Z$2:$Z$692,'Infos Relatório'!C$1)</f>
        <v>0</v>
      </c>
      <c r="I201" s="23">
        <f>COUNTIFS('Faturamento SP3'!$D$2:$D$692,'Infos Relatório'!$B$164,'Faturamento SP3'!$E$2:$E$692,'Infos Relatório'!$B201,'Faturamento SP3'!$Z$2:$Z$692,'Infos Relatório'!I$1)</f>
        <v>0</v>
      </c>
      <c r="J201" s="13">
        <f>SUMIFS('Faturamento SP3'!$G$2:$G$692,'Faturamento SP3'!$D$2:$D$692,'Infos Relatório'!$B$164,'Faturamento SP3'!$E$2:$E$692,'Infos Relatório'!$B201,'Faturamento SP3'!$Z$2:$Z$692,'Infos Relatório'!I$1)</f>
        <v>0</v>
      </c>
      <c r="K201" s="13">
        <f>SUMIFS('Faturamento SP3'!$J$2:$J$692,'Faturamento SP3'!$D$2:$D$692,'Infos Relatório'!$B$164,'Faturamento SP3'!$E$2:$E$692,'Infos Relatório'!$B201,'Faturamento SP3'!$Z$2:$Z$692,'Infos Relatório'!I$1)</f>
        <v>0</v>
      </c>
      <c r="L201" s="14">
        <f>SUMIFS('Faturamento SP3'!$O$2:$O$692,'Faturamento SP3'!$D$2:$D$692,'Infos Relatório'!$B$164,'Faturamento SP3'!$E$2:$E$692,'Infos Relatório'!$B201,'Faturamento SP3'!$Z$2:$Z$692,'Infos Relatório'!I$1,'Faturamento SP3'!$T$2:$T$692,"Sim")+SUMIFS('Faturamento SP3'!$P$2:$P$692,'Faturamento SP3'!$D$2:$D$692,'Infos Relatório'!$B$164,'Faturamento SP3'!$E$2:$E$692,'Infos Relatório'!$B201,'Faturamento SP3'!$Z$2:$Z$692,'Infos Relatório'!I$1,'Faturamento SP3'!$T$2:$T$692,"Sim")</f>
        <v>0</v>
      </c>
      <c r="M201" s="27" t="e">
        <f t="shared" si="62"/>
        <v>#DIV/0!</v>
      </c>
      <c r="N201" s="24">
        <f>SUMIFS('Faturamento SP3'!$H$2:$H$692,'Faturamento SP3'!$D$2:$D$692,'Infos Relatório'!$B$164,'Faturamento SP3'!$E$2:$E$692,'Infos Relatório'!$B201,'Faturamento SP3'!$Z$2:$Z$692,'Infos Relatório'!I$1)</f>
        <v>0</v>
      </c>
      <c r="O201" s="23">
        <f>COUNTIFS('Faturamento SP3'!$D$2:$D$692,'Infos Relatório'!$B$164,'Faturamento SP3'!$E$2:$E$692,'Infos Relatório'!$B201,'Faturamento SP3'!$Z$2:$Z$692,'Infos Relatório'!O$1)</f>
        <v>0</v>
      </c>
      <c r="P201" s="13">
        <f>SUMIFS('Faturamento SP3'!$G$2:$G$692,'Faturamento SP3'!$D$2:$D$692,'Infos Relatório'!$B$164,'Faturamento SP3'!$E$2:$E$692,'Infos Relatório'!$B201,'Faturamento SP3'!$Z$2:$Z$692,'Infos Relatório'!O$1)</f>
        <v>0</v>
      </c>
      <c r="Q201" s="13">
        <f>SUMIFS('Faturamento SP3'!$J$2:$J$692,'Faturamento SP3'!$D$2:$D$692,'Infos Relatório'!$B$164,'Faturamento SP3'!$E$2:$E$692,'Infos Relatório'!$B201,'Faturamento SP3'!$Z$2:$Z$692,'Infos Relatório'!O$1)</f>
        <v>0</v>
      </c>
      <c r="R201" s="14">
        <f>SUMIFS('Faturamento SP3'!$O$2:$O$692,'Faturamento SP3'!$D$2:$D$692,'Infos Relatório'!$B$164,'Faturamento SP3'!$E$2:$E$692,'Infos Relatório'!$B201,'Faturamento SP3'!$Z$2:$Z$692,'Infos Relatório'!O$1,'Faturamento SP3'!$T$2:$T$692,"Sim")+SUMIFS('Faturamento SP3'!$P$2:$P$692,'Faturamento SP3'!$D$2:$D$692,'Infos Relatório'!$B$164,'Faturamento SP3'!$E$2:$E$692,'Infos Relatório'!$B201,'Faturamento SP3'!$Z$2:$Z$692,'Infos Relatório'!O$1,'Faturamento SP3'!$T$2:$T$692,"Sim")</f>
        <v>0</v>
      </c>
      <c r="S201" s="27" t="e">
        <f t="shared" si="63"/>
        <v>#DIV/0!</v>
      </c>
      <c r="T201" s="24">
        <f>SUMIFS('Faturamento SP3'!$H$2:$H$692,'Faturamento SP3'!$D$2:$D$692,'Infos Relatório'!$B$164,'Faturamento SP3'!$E$2:$E$692,'Infos Relatório'!$B201,'Faturamento SP3'!$Z$2:$Z$692,'Infos Relatório'!O$1)</f>
        <v>0</v>
      </c>
      <c r="U201" s="23">
        <f>COUNTIFS('Faturamento SP3'!$D$2:$D$692,'Infos Relatório'!$B$164,'Faturamento SP3'!$E$2:$E$692,'Infos Relatório'!$B201,'Faturamento SP3'!$Z$2:$Z$692,'Infos Relatório'!U$1)</f>
        <v>0</v>
      </c>
      <c r="V201" s="13">
        <f>SUMIFS('Faturamento SP3'!$G$2:$G$692,'Faturamento SP3'!$D$2:$D$692,'Infos Relatório'!$B$164,'Faturamento SP3'!$E$2:$E$692,'Infos Relatório'!$B201,'Faturamento SP3'!$Z$2:$Z$692,'Infos Relatório'!U$1)</f>
        <v>0</v>
      </c>
      <c r="W201" s="13">
        <f>SUMIFS('Faturamento SP3'!$J$2:$J$692,'Faturamento SP3'!$D$2:$D$692,'Infos Relatório'!$B$164,'Faturamento SP3'!$E$2:$E$692,'Infos Relatório'!$B201,'Faturamento SP3'!$Z$2:$Z$692,'Infos Relatório'!U$1)</f>
        <v>0</v>
      </c>
      <c r="X201" s="14">
        <f>SUMIFS('Faturamento SP3'!$O$2:$O$692,'Faturamento SP3'!$D$2:$D$692,'Infos Relatório'!$B$164,'Faturamento SP3'!$E$2:$E$692,'Infos Relatório'!$B201,'Faturamento SP3'!$Z$2:$Z$692,'Infos Relatório'!U$1,'Faturamento SP3'!$T$2:$T$692,"Sim")+SUMIFS('Faturamento SP3'!$P$2:$P$692,'Faturamento SP3'!$D$2:$D$692,'Infos Relatório'!$B$164,'Faturamento SP3'!$E$2:$E$692,'Infos Relatório'!$B201,'Faturamento SP3'!$Z$2:$Z$692,'Infos Relatório'!U$1,'Faturamento SP3'!$T$2:$T$692,"Sim")</f>
        <v>0</v>
      </c>
      <c r="Y201" s="27" t="e">
        <f t="shared" si="64"/>
        <v>#DIV/0!</v>
      </c>
      <c r="Z201" s="24">
        <f>SUMIFS('Faturamento SP3'!$H$2:$H$692,'Faturamento SP3'!$D$2:$D$692,'Infos Relatório'!$B$164,'Faturamento SP3'!$E$2:$E$692,'Infos Relatório'!$B201,'Faturamento SP3'!$Z$2:$Z$692,'Infos Relatório'!U$1)</f>
        <v>0</v>
      </c>
      <c r="AA201" s="23">
        <f>COUNTIFS('Faturamento SP3'!$D$2:$D$692,'Infos Relatório'!$B$164,'Faturamento SP3'!$E$2:$E$692,'Infos Relatório'!$B201,'Faturamento SP3'!$Z$2:$Z$692,'Infos Relatório'!AA$1)</f>
        <v>0</v>
      </c>
      <c r="AB201" s="13">
        <f>SUMIFS('Faturamento SP3'!$G$2:$G$692,'Faturamento SP3'!$D$2:$D$692,'Infos Relatório'!$B$164,'Faturamento SP3'!$E$2:$E$692,'Infos Relatório'!$B201,'Faturamento SP3'!$Z$2:$Z$692,'Infos Relatório'!AA$1)</f>
        <v>0</v>
      </c>
      <c r="AC201" s="13">
        <f>SUMIFS('Faturamento SP3'!$J$2:$J$692,'Faturamento SP3'!$D$2:$D$692,'Infos Relatório'!$B$164,'Faturamento SP3'!$E$2:$E$692,'Infos Relatório'!$B201,'Faturamento SP3'!$Z$2:$Z$692,'Infos Relatório'!AA$1)</f>
        <v>0</v>
      </c>
      <c r="AD201" s="14">
        <f>SUMIFS('Faturamento SP3'!$O$2:$O$692,'Faturamento SP3'!$D$2:$D$692,'Infos Relatório'!$B$164,'Faturamento SP3'!$E$2:$E$692,'Infos Relatório'!$B201,'Faturamento SP3'!$Z$2:$Z$692,'Infos Relatório'!AA$1,'Faturamento SP3'!$T$2:$T$692,"Sim")+SUMIFS('Faturamento SP3'!$P$2:$P$692,'Faturamento SP3'!$D$2:$D$692,'Infos Relatório'!$B$164,'Faturamento SP3'!$E$2:$E$692,'Infos Relatório'!$B201,'Faturamento SP3'!$Z$2:$Z$692,'Infos Relatório'!AA$1,'Faturamento SP3'!$T$2:$T$692,"Sim")</f>
        <v>0</v>
      </c>
      <c r="AE201" s="27" t="e">
        <f t="shared" si="65"/>
        <v>#DIV/0!</v>
      </c>
      <c r="AF201" s="24">
        <f>SUMIFS('Faturamento SP3'!$H$2:$H$692,'Faturamento SP3'!$D$2:$D$692,'Infos Relatório'!$B$164,'Faturamento SP3'!$E$2:$E$692,'Infos Relatório'!$B201,'Faturamento SP3'!$Z$2:$Z$692,'Infos Relatório'!AA$1)</f>
        <v>0</v>
      </c>
      <c r="AG201" s="23">
        <f>COUNTIFS('Faturamento SP3'!$D$2:$D$692,'Infos Relatório'!$B$164,'Faturamento SP3'!$E$2:$E$692,'Infos Relatório'!$B201,'Faturamento SP3'!$Z$2:$Z$692,'Infos Relatório'!AG$1)</f>
        <v>0</v>
      </c>
      <c r="AH201" s="13">
        <f>SUMIFS('Faturamento SP3'!$G$2:$G$692,'Faturamento SP3'!$D$2:$D$692,'Infos Relatório'!$B$164,'Faturamento SP3'!$E$2:$E$692,'Infos Relatório'!$B201,'Faturamento SP3'!$Z$2:$Z$692,'Infos Relatório'!AG$1)</f>
        <v>0</v>
      </c>
      <c r="AI201" s="13">
        <f>SUMIFS('Faturamento SP3'!$J$2:$J$692,'Faturamento SP3'!$D$2:$D$692,'Infos Relatório'!$B$164,'Faturamento SP3'!$E$2:$E$692,'Infos Relatório'!$B201,'Faturamento SP3'!$Z$2:$Z$692,'Infos Relatório'!AG$1)</f>
        <v>0</v>
      </c>
      <c r="AJ201" s="14">
        <f>SUMIFS('Faturamento SP3'!$O$2:$O$692,'Faturamento SP3'!$D$2:$D$692,'Infos Relatório'!$B$164,'Faturamento SP3'!$E$2:$E$692,'Infos Relatório'!$B201,'Faturamento SP3'!$Z$2:$Z$692,'Infos Relatório'!AG$1,'Faturamento SP3'!$T$2:$T$692,"Sim")+SUMIFS('Faturamento SP3'!$P$2:$P$692,'Faturamento SP3'!$D$2:$D$692,'Infos Relatório'!$B$164,'Faturamento SP3'!$E$2:$E$692,'Infos Relatório'!$B201,'Faturamento SP3'!$Z$2:$Z$692,'Infos Relatório'!AG$1,'Faturamento SP3'!$T$2:$T$692,"Sim")</f>
        <v>0</v>
      </c>
      <c r="AK201" s="27" t="e">
        <f t="shared" si="66"/>
        <v>#DIV/0!</v>
      </c>
      <c r="AL201" s="24">
        <f>SUMIFS('Faturamento SP3'!$H$2:$H$692,'Faturamento SP3'!$D$2:$D$692,'Infos Relatório'!$B$164,'Faturamento SP3'!$E$2:$E$692,'Infos Relatório'!$B201,'Faturamento SP3'!$Z$2:$Z$692,'Infos Relatório'!AG$1)</f>
        <v>0</v>
      </c>
      <c r="AM201" s="23">
        <f>COUNTIFS('Faturamento SP3'!$D$2:$D$692,'Infos Relatório'!$B$164,'Faturamento SP3'!$E$2:$E$692,'Infos Relatório'!$B201,'Faturamento SP3'!$Z$2:$Z$692,'Infos Relatório'!AM$1)</f>
        <v>0</v>
      </c>
      <c r="AN201" s="13">
        <f>SUMIFS('Faturamento SP3'!$G$2:$G$692,'Faturamento SP3'!$D$2:$D$692,'Infos Relatório'!$B$164,'Faturamento SP3'!$E$2:$E$692,'Infos Relatório'!$B201,'Faturamento SP3'!$Z$2:$Z$692,'Infos Relatório'!AM$1)</f>
        <v>0</v>
      </c>
      <c r="AO201" s="13">
        <f>SUMIFS('Faturamento SP3'!$J$2:$J$692,'Faturamento SP3'!$D$2:$D$692,'Infos Relatório'!$B$164,'Faturamento SP3'!$E$2:$E$692,'Infos Relatório'!$B201,'Faturamento SP3'!$Z$2:$Z$692,'Infos Relatório'!AM$1)</f>
        <v>0</v>
      </c>
      <c r="AP201" s="14">
        <f>SUMIFS('Faturamento SP3'!$O$2:$O$692,'Faturamento SP3'!$D$2:$D$692,'Infos Relatório'!$B$164,'Faturamento SP3'!$E$2:$E$692,'Infos Relatório'!$B201,'Faturamento SP3'!$Z$2:$Z$692,'Infos Relatório'!AM$1,'Faturamento SP3'!$T$2:$T$692,"Sim")+SUMIFS('Faturamento SP3'!$P$2:$P$692,'Faturamento SP3'!$D$2:$D$692,'Infos Relatório'!$B$164,'Faturamento SP3'!$E$2:$E$692,'Infos Relatório'!$B201,'Faturamento SP3'!$Z$2:$Z$692,'Infos Relatório'!AM$1,'Faturamento SP3'!$T$2:$T$692,"Sim")</f>
        <v>0</v>
      </c>
      <c r="AQ201" s="27" t="e">
        <f t="shared" si="67"/>
        <v>#DIV/0!</v>
      </c>
      <c r="AR201" s="24">
        <f>SUMIFS('Faturamento SP3'!$H$2:$H$692,'Faturamento SP3'!$D$2:$D$692,'Infos Relatório'!$B$164,'Faturamento SP3'!$E$2:$E$692,'Infos Relatório'!$B201,'Faturamento SP3'!$Z$2:$Z$692,'Infos Relatório'!AM$1)</f>
        <v>0</v>
      </c>
      <c r="AS201" s="23">
        <f>COUNTIFS('Faturamento SP3'!$D$2:$D$692,'Infos Relatório'!$B$164,'Faturamento SP3'!$E$2:$E$692,'Infos Relatório'!$B201,'Faturamento SP3'!$Z$2:$Z$692,'Infos Relatório'!AS$1)</f>
        <v>0</v>
      </c>
      <c r="AT201" s="13">
        <f>SUMIFS('Faturamento SP3'!$G$2:$G$692,'Faturamento SP3'!$D$2:$D$692,'Infos Relatório'!$B$164,'Faturamento SP3'!$E$2:$E$692,'Infos Relatório'!$B201,'Faturamento SP3'!$Z$2:$Z$692,'Infos Relatório'!AS$1)</f>
        <v>0</v>
      </c>
      <c r="AU201" s="13">
        <f>SUMIFS('Faturamento SP3'!$J$2:$J$692,'Faturamento SP3'!$D$2:$D$692,'Infos Relatório'!$B$164,'Faturamento SP3'!$E$2:$E$692,'Infos Relatório'!$B201,'Faturamento SP3'!$Z$2:$Z$692,'Infos Relatório'!AS$1)</f>
        <v>0</v>
      </c>
      <c r="AV201" s="14">
        <f>SUMIFS('Faturamento SP3'!$O$2:$O$692,'Faturamento SP3'!$D$2:$D$692,'Infos Relatório'!$B$164,'Faturamento SP3'!$E$2:$E$692,'Infos Relatório'!$B201,'Faturamento SP3'!$Z$2:$Z$692,'Infos Relatório'!AS$1,'Faturamento SP3'!$T$2:$T$692,"Sim")+SUMIFS('Faturamento SP3'!$P$2:$P$692,'Faturamento SP3'!$D$2:$D$692,'Infos Relatório'!$B$164,'Faturamento SP3'!$E$2:$E$692,'Infos Relatório'!$B201,'Faturamento SP3'!$Z$2:$Z$692,'Infos Relatório'!AS$1,'Faturamento SP3'!$T$2:$T$692,"Sim")</f>
        <v>0</v>
      </c>
      <c r="AW201" s="27" t="e">
        <f t="shared" si="68"/>
        <v>#DIV/0!</v>
      </c>
      <c r="AX201" s="24">
        <f>SUMIFS('Faturamento SP3'!$H$2:$H$692,'Faturamento SP3'!$D$2:$D$692,'Infos Relatório'!$B$164,'Faturamento SP3'!$E$2:$E$692,'Infos Relatório'!$B201,'Faturamento SP3'!$Z$2:$Z$692,'Infos Relatório'!AS$1)</f>
        <v>0</v>
      </c>
      <c r="AY201" s="23">
        <f>COUNTIFS('Faturamento SP3'!$D$2:$D$692,'Infos Relatório'!$B$164,'Faturamento SP3'!$E$2:$E$692,'Infos Relatório'!$B201,'Faturamento SP3'!$Z$2:$Z$692,'Infos Relatório'!AY$1)</f>
        <v>0</v>
      </c>
      <c r="AZ201" s="13">
        <f>SUMIFS('Faturamento SP3'!$G$2:$G$692,'Faturamento SP3'!$D$2:$D$692,'Infos Relatório'!$B$164,'Faturamento SP3'!$E$2:$E$692,'Infos Relatório'!$B201,'Faturamento SP3'!$Z$2:$Z$692,'Infos Relatório'!AY$1)</f>
        <v>0</v>
      </c>
      <c r="BA201" s="13">
        <f>SUMIFS('Faturamento SP3'!$J$2:$J$692,'Faturamento SP3'!$D$2:$D$692,'Infos Relatório'!$B$164,'Faturamento SP3'!$E$2:$E$692,'Infos Relatório'!$B201,'Faturamento SP3'!$Z$2:$Z$692,'Infos Relatório'!AY$1)</f>
        <v>0</v>
      </c>
      <c r="BB201" s="14">
        <f>SUMIFS('Faturamento SP3'!$O$2:$O$692,'Faturamento SP3'!$D$2:$D$692,'Infos Relatório'!$B$164,'Faturamento SP3'!$E$2:$E$692,'Infos Relatório'!$B201,'Faturamento SP3'!$Z$2:$Z$692,'Infos Relatório'!AY$1,'Faturamento SP3'!$T$2:$T$692,"Sim")+SUMIFS('Faturamento SP3'!$P$2:$P$692,'Faturamento SP3'!$D$2:$D$692,'Infos Relatório'!$B$164,'Faturamento SP3'!$E$2:$E$692,'Infos Relatório'!$B201,'Faturamento SP3'!$Z$2:$Z$692,'Infos Relatório'!AY$1,'Faturamento SP3'!$T$2:$T$692,"Sim")</f>
        <v>0</v>
      </c>
      <c r="BC201" s="27" t="e">
        <f t="shared" si="69"/>
        <v>#DIV/0!</v>
      </c>
      <c r="BD201" s="24">
        <f>SUMIFS('Faturamento SP3'!$H$2:$H$692,'Faturamento SP3'!$D$2:$D$692,'Infos Relatório'!$B$164,'Faturamento SP3'!$E$2:$E$692,'Infos Relatório'!$B201,'Faturamento SP3'!$Z$2:$Z$692,'Infos Relatório'!AY$1)</f>
        <v>0</v>
      </c>
      <c r="BE201" s="23">
        <f>COUNTIFS('Faturamento SP3'!$D$2:$D$692,'Infos Relatório'!$B$164,'Faturamento SP3'!$E$2:$E$692,'Infos Relatório'!$B201,'Faturamento SP3'!$Z$2:$Z$692,'Infos Relatório'!BE$1)</f>
        <v>0</v>
      </c>
      <c r="BF201" s="13">
        <f>SUMIFS('Faturamento SP3'!$G$2:$G$692,'Faturamento SP3'!$D$2:$D$692,'Infos Relatório'!$B$164,'Faturamento SP3'!$E$2:$E$692,'Infos Relatório'!$B201,'Faturamento SP3'!$Z$2:$Z$692,'Infos Relatório'!BE$1)</f>
        <v>0</v>
      </c>
      <c r="BG201" s="13">
        <f>SUMIFS('Faturamento SP3'!$J$2:$J$692,'Faturamento SP3'!$D$2:$D$692,'Infos Relatório'!$B$164,'Faturamento SP3'!$E$2:$E$692,'Infos Relatório'!$B201,'Faturamento SP3'!$Z$2:$Z$692,'Infos Relatório'!BE$1)</f>
        <v>0</v>
      </c>
      <c r="BH201" s="14">
        <f>SUMIFS('Faturamento SP3'!$O$2:$O$692,'Faturamento SP3'!$D$2:$D$692,'Infos Relatório'!$B$164,'Faturamento SP3'!$E$2:$E$692,'Infos Relatório'!$B201,'Faturamento SP3'!$Z$2:$Z$692,'Infos Relatório'!BE$1,'Faturamento SP3'!$T$2:$T$692,"Sim")+SUMIFS('Faturamento SP3'!$P$2:$P$692,'Faturamento SP3'!$D$2:$D$692,'Infos Relatório'!$B$164,'Faturamento SP3'!$E$2:$E$692,'Infos Relatório'!$B201,'Faturamento SP3'!$Z$2:$Z$692,'Infos Relatório'!BE$1,'Faturamento SP3'!$T$2:$T$692,"Sim")</f>
        <v>0</v>
      </c>
      <c r="BI201" s="27" t="e">
        <f t="shared" si="70"/>
        <v>#DIV/0!</v>
      </c>
      <c r="BJ201" s="24">
        <f>SUMIFS('Faturamento SP3'!$H$2:$H$692,'Faturamento SP3'!$D$2:$D$692,'Infos Relatório'!$B$164,'Faturamento SP3'!$E$2:$E$692,'Infos Relatório'!$B201,'Faturamento SP3'!$Z$2:$Z$692,'Infos Relatório'!BE$1)</f>
        <v>0</v>
      </c>
      <c r="BK201" s="23">
        <f>COUNTIFS('Faturamento SP3'!$D$2:$D$692,'Infos Relatório'!$B$164,'Faturamento SP3'!$E$2:$E$692,'Infos Relatório'!$B201,'Faturamento SP3'!$Z$2:$Z$692,'Infos Relatório'!BK$1)</f>
        <v>0</v>
      </c>
      <c r="BL201" s="13">
        <f>SUMIFS('Faturamento SP3'!$G$2:$G$692,'Faturamento SP3'!$D$2:$D$692,'Infos Relatório'!$B$164,'Faturamento SP3'!$E$2:$E$692,'Infos Relatório'!$B201,'Faturamento SP3'!$Z$2:$Z$692,'Infos Relatório'!BK$1)</f>
        <v>0</v>
      </c>
      <c r="BM201" s="13">
        <f>SUMIFS('Faturamento SP3'!$J$2:$J$692,'Faturamento SP3'!$D$2:$D$692,'Infos Relatório'!$B$164,'Faturamento SP3'!$E$2:$E$692,'Infos Relatório'!$B201,'Faturamento SP3'!$Z$2:$Z$692,'Infos Relatório'!BK$1)</f>
        <v>0</v>
      </c>
      <c r="BN201" s="14">
        <f>SUMIFS('Faturamento SP3'!$O$2:$O$692,'Faturamento SP3'!$D$2:$D$692,'Infos Relatório'!$B$164,'Faturamento SP3'!$E$2:$E$692,'Infos Relatório'!$B201,'Faturamento SP3'!$Z$2:$Z$692,'Infos Relatório'!BK$1,'Faturamento SP3'!$T$2:$T$692,"Sim")+SUMIFS('Faturamento SP3'!$P$2:$P$692,'Faturamento SP3'!$D$2:$D$692,'Infos Relatório'!$B$164,'Faturamento SP3'!$E$2:$E$692,'Infos Relatório'!$B201,'Faturamento SP3'!$Z$2:$Z$692,'Infos Relatório'!BK$1,'Faturamento SP3'!$T$2:$T$692,"Sim")</f>
        <v>0</v>
      </c>
      <c r="BO201" s="27" t="e">
        <f t="shared" si="71"/>
        <v>#DIV/0!</v>
      </c>
      <c r="BP201" s="24">
        <f>SUMIFS('Faturamento SP3'!$H$2:$H$692,'Faturamento SP3'!$D$2:$D$692,'Infos Relatório'!$B$164,'Faturamento SP3'!$E$2:$E$692,'Infos Relatório'!$B201,'Faturamento SP3'!$Z$2:$Z$692,'Infos Relatório'!BK$1)</f>
        <v>0</v>
      </c>
      <c r="BQ201" s="23">
        <f>COUNTIFS('Faturamento SP3'!$D$2:$D$692,'Infos Relatório'!$B$164,'Faturamento SP3'!$E$2:$E$692,'Infos Relatório'!$B201,'Faturamento SP3'!$Z$2:$Z$692,'Infos Relatório'!BQ$1)</f>
        <v>0</v>
      </c>
      <c r="BR201" s="13">
        <f>SUMIFS('Faturamento SP3'!$G$2:$G$692,'Faturamento SP3'!$D$2:$D$692,'Infos Relatório'!$B$164,'Faturamento SP3'!$E$2:$E$692,'Infos Relatório'!$B201,'Faturamento SP3'!$Z$2:$Z$692,'Infos Relatório'!BQ$1)</f>
        <v>0</v>
      </c>
      <c r="BS201" s="13">
        <f>SUMIFS('Faturamento SP3'!$J$2:$J$692,'Faturamento SP3'!$D$2:$D$692,'Infos Relatório'!$B$164,'Faturamento SP3'!$E$2:$E$692,'Infos Relatório'!$B201,'Faturamento SP3'!$Z$2:$Z$692,'Infos Relatório'!BQ$1)</f>
        <v>0</v>
      </c>
      <c r="BT201" s="14">
        <f>SUMIFS('Faturamento SP3'!$O$2:$O$692,'Faturamento SP3'!$D$2:$D$692,'Infos Relatório'!$B$164,'Faturamento SP3'!$E$2:$E$692,'Infos Relatório'!$B201,'Faturamento SP3'!$Z$2:$Z$692,'Infos Relatório'!BQ$1,'Faturamento SP3'!$T$2:$T$692,"Sim")+SUMIFS('Faturamento SP3'!$P$2:$P$692,'Faturamento SP3'!$D$2:$D$692,'Infos Relatório'!$B$164,'Faturamento SP3'!$E$2:$E$692,'Infos Relatório'!$B201,'Faturamento SP3'!$Z$2:$Z$692,'Infos Relatório'!BQ$1,'Faturamento SP3'!$T$2:$T$692,"Sim")</f>
        <v>0</v>
      </c>
      <c r="BU201" s="27" t="e">
        <f t="shared" si="72"/>
        <v>#DIV/0!</v>
      </c>
      <c r="BV201" s="24">
        <f>SUMIFS('Faturamento SP3'!$H$2:$H$692,'Faturamento SP3'!$D$2:$D$692,'Infos Relatório'!$B$164,'Faturamento SP3'!$E$2:$E$692,'Infos Relatório'!$B201,'Faturamento SP3'!$Z$2:$Z$692,'Infos Relatório'!BQ$1)</f>
        <v>0</v>
      </c>
    </row>
    <row r="202" spans="2:74">
      <c r="B202" s="17" t="s">
        <v>44</v>
      </c>
      <c r="C202" s="23">
        <f>COUNTIFS('Faturamento SP3'!$D$2:$D$692,'Infos Relatório'!$B$164,'Faturamento SP3'!$E$2:$E$692,'Infos Relatório'!$B202,'Faturamento SP3'!$Z$2:$Z$692,'Infos Relatório'!C$1)</f>
        <v>0</v>
      </c>
      <c r="D202" s="13">
        <f>SUMIFS('Faturamento SP3'!$G$2:$G$692,'Faturamento SP3'!$D$2:$D$692,'Infos Relatório'!$B$164,'Faturamento SP3'!$E$2:$E$692,'Infos Relatório'!$B202,'Faturamento SP3'!$Z$2:$Z$692,'Infos Relatório'!C$1)</f>
        <v>0</v>
      </c>
      <c r="E202" s="13">
        <f>SUMIFS('Faturamento SP3'!$J$2:$J$692,'Faturamento SP3'!$D$2:$D$692,'Infos Relatório'!$B$164,'Faturamento SP3'!$E$2:$E$692,'Infos Relatório'!$B202,'Faturamento SP3'!$Z$2:$Z$692,'Infos Relatório'!C$1)</f>
        <v>0</v>
      </c>
      <c r="F202" s="14">
        <f>SUMIFS('Faturamento SP3'!$O$2:$O$692,'Faturamento SP3'!$D$2:$D$692,'Infos Relatório'!$B$164,'Faturamento SP3'!$E$2:$E$692,'Infos Relatório'!$B202,'Faturamento SP3'!$Z$2:$Z$692,'Infos Relatório'!C$1,'Faturamento SP3'!$T$2:$T$692,"Sim")+SUMIFS('Faturamento SP3'!$P$2:$P$692,'Faturamento SP3'!$D$2:$D$692,'Infos Relatório'!$B$164,'Faturamento SP3'!$E$2:$E$692,'Infos Relatório'!$B202,'Faturamento SP3'!$Z$2:$Z$692,'Infos Relatório'!C$1,'Faturamento SP3'!$T$2:$T$692,"Sim")</f>
        <v>0</v>
      </c>
      <c r="G202" s="27" t="e">
        <f t="shared" si="61"/>
        <v>#DIV/0!</v>
      </c>
      <c r="H202" s="24">
        <f>SUMIFS('Faturamento SP3'!$H$2:$H$692,'Faturamento SP3'!$D$2:$D$692,'Infos Relatório'!$B$164,'Faturamento SP3'!$E$2:$E$692,'Infos Relatório'!$B202,'Faturamento SP3'!$Z$2:$Z$692,'Infos Relatório'!C$1)</f>
        <v>0</v>
      </c>
      <c r="I202" s="23">
        <f>COUNTIFS('Faturamento SP3'!$D$2:$D$692,'Infos Relatório'!$B$164,'Faturamento SP3'!$E$2:$E$692,'Infos Relatório'!$B202,'Faturamento SP3'!$Z$2:$Z$692,'Infos Relatório'!I$1)</f>
        <v>0</v>
      </c>
      <c r="J202" s="13">
        <f>SUMIFS('Faturamento SP3'!$G$2:$G$692,'Faturamento SP3'!$D$2:$D$692,'Infos Relatório'!$B$164,'Faturamento SP3'!$E$2:$E$692,'Infos Relatório'!$B202,'Faturamento SP3'!$Z$2:$Z$692,'Infos Relatório'!I$1)</f>
        <v>0</v>
      </c>
      <c r="K202" s="13">
        <f>SUMIFS('Faturamento SP3'!$J$2:$J$692,'Faturamento SP3'!$D$2:$D$692,'Infos Relatório'!$B$164,'Faturamento SP3'!$E$2:$E$692,'Infos Relatório'!$B202,'Faturamento SP3'!$Z$2:$Z$692,'Infos Relatório'!I$1)</f>
        <v>0</v>
      </c>
      <c r="L202" s="14">
        <f>SUMIFS('Faturamento SP3'!$O$2:$O$692,'Faturamento SP3'!$D$2:$D$692,'Infos Relatório'!$B$164,'Faturamento SP3'!$E$2:$E$692,'Infos Relatório'!$B202,'Faturamento SP3'!$Z$2:$Z$692,'Infos Relatório'!I$1,'Faturamento SP3'!$T$2:$T$692,"Sim")+SUMIFS('Faturamento SP3'!$P$2:$P$692,'Faturamento SP3'!$D$2:$D$692,'Infos Relatório'!$B$164,'Faturamento SP3'!$E$2:$E$692,'Infos Relatório'!$B202,'Faturamento SP3'!$Z$2:$Z$692,'Infos Relatório'!I$1,'Faturamento SP3'!$T$2:$T$692,"Sim")</f>
        <v>0</v>
      </c>
      <c r="M202" s="27" t="e">
        <f t="shared" si="62"/>
        <v>#DIV/0!</v>
      </c>
      <c r="N202" s="24">
        <f>SUMIFS('Faturamento SP3'!$H$2:$H$692,'Faturamento SP3'!$D$2:$D$692,'Infos Relatório'!$B$164,'Faturamento SP3'!$E$2:$E$692,'Infos Relatório'!$B202,'Faturamento SP3'!$Z$2:$Z$692,'Infos Relatório'!I$1)</f>
        <v>0</v>
      </c>
      <c r="O202" s="23">
        <f>COUNTIFS('Faturamento SP3'!$D$2:$D$692,'Infos Relatório'!$B$164,'Faturamento SP3'!$E$2:$E$692,'Infos Relatório'!$B202,'Faturamento SP3'!$Z$2:$Z$692,'Infos Relatório'!O$1)</f>
        <v>0</v>
      </c>
      <c r="P202" s="13">
        <f>SUMIFS('Faturamento SP3'!$G$2:$G$692,'Faturamento SP3'!$D$2:$D$692,'Infos Relatório'!$B$164,'Faturamento SP3'!$E$2:$E$692,'Infos Relatório'!$B202,'Faturamento SP3'!$Z$2:$Z$692,'Infos Relatório'!O$1)</f>
        <v>0</v>
      </c>
      <c r="Q202" s="13">
        <f>SUMIFS('Faturamento SP3'!$J$2:$J$692,'Faturamento SP3'!$D$2:$D$692,'Infos Relatório'!$B$164,'Faturamento SP3'!$E$2:$E$692,'Infos Relatório'!$B202,'Faturamento SP3'!$Z$2:$Z$692,'Infos Relatório'!O$1)</f>
        <v>0</v>
      </c>
      <c r="R202" s="14">
        <f>SUMIFS('Faturamento SP3'!$O$2:$O$692,'Faturamento SP3'!$D$2:$D$692,'Infos Relatório'!$B$164,'Faturamento SP3'!$E$2:$E$692,'Infos Relatório'!$B202,'Faturamento SP3'!$Z$2:$Z$692,'Infos Relatório'!O$1,'Faturamento SP3'!$T$2:$T$692,"Sim")+SUMIFS('Faturamento SP3'!$P$2:$P$692,'Faturamento SP3'!$D$2:$D$692,'Infos Relatório'!$B$164,'Faturamento SP3'!$E$2:$E$692,'Infos Relatório'!$B202,'Faturamento SP3'!$Z$2:$Z$692,'Infos Relatório'!O$1,'Faturamento SP3'!$T$2:$T$692,"Sim")</f>
        <v>0</v>
      </c>
      <c r="S202" s="27" t="e">
        <f t="shared" si="63"/>
        <v>#DIV/0!</v>
      </c>
      <c r="T202" s="24">
        <f>SUMIFS('Faturamento SP3'!$H$2:$H$692,'Faturamento SP3'!$D$2:$D$692,'Infos Relatório'!$B$164,'Faturamento SP3'!$E$2:$E$692,'Infos Relatório'!$B202,'Faturamento SP3'!$Z$2:$Z$692,'Infos Relatório'!O$1)</f>
        <v>0</v>
      </c>
      <c r="U202" s="23">
        <f>COUNTIFS('Faturamento SP3'!$D$2:$D$692,'Infos Relatório'!$B$164,'Faturamento SP3'!$E$2:$E$692,'Infos Relatório'!$B202,'Faturamento SP3'!$Z$2:$Z$692,'Infos Relatório'!U$1)</f>
        <v>0</v>
      </c>
      <c r="V202" s="13">
        <f>SUMIFS('Faturamento SP3'!$G$2:$G$692,'Faturamento SP3'!$D$2:$D$692,'Infos Relatório'!$B$164,'Faturamento SP3'!$E$2:$E$692,'Infos Relatório'!$B202,'Faturamento SP3'!$Z$2:$Z$692,'Infos Relatório'!U$1)</f>
        <v>0</v>
      </c>
      <c r="W202" s="13">
        <f>SUMIFS('Faturamento SP3'!$J$2:$J$692,'Faturamento SP3'!$D$2:$D$692,'Infos Relatório'!$B$164,'Faturamento SP3'!$E$2:$E$692,'Infos Relatório'!$B202,'Faturamento SP3'!$Z$2:$Z$692,'Infos Relatório'!U$1)</f>
        <v>0</v>
      </c>
      <c r="X202" s="14">
        <f>SUMIFS('Faturamento SP3'!$O$2:$O$692,'Faturamento SP3'!$D$2:$D$692,'Infos Relatório'!$B$164,'Faturamento SP3'!$E$2:$E$692,'Infos Relatório'!$B202,'Faturamento SP3'!$Z$2:$Z$692,'Infos Relatório'!U$1,'Faturamento SP3'!$T$2:$T$692,"Sim")+SUMIFS('Faturamento SP3'!$P$2:$P$692,'Faturamento SP3'!$D$2:$D$692,'Infos Relatório'!$B$164,'Faturamento SP3'!$E$2:$E$692,'Infos Relatório'!$B202,'Faturamento SP3'!$Z$2:$Z$692,'Infos Relatório'!U$1,'Faturamento SP3'!$T$2:$T$692,"Sim")</f>
        <v>0</v>
      </c>
      <c r="Y202" s="27" t="e">
        <f t="shared" si="64"/>
        <v>#DIV/0!</v>
      </c>
      <c r="Z202" s="24">
        <f>SUMIFS('Faturamento SP3'!$H$2:$H$692,'Faturamento SP3'!$D$2:$D$692,'Infos Relatório'!$B$164,'Faturamento SP3'!$E$2:$E$692,'Infos Relatório'!$B202,'Faturamento SP3'!$Z$2:$Z$692,'Infos Relatório'!U$1)</f>
        <v>0</v>
      </c>
      <c r="AA202" s="23">
        <f>COUNTIFS('Faturamento SP3'!$D$2:$D$692,'Infos Relatório'!$B$164,'Faturamento SP3'!$E$2:$E$692,'Infos Relatório'!$B202,'Faturamento SP3'!$Z$2:$Z$692,'Infos Relatório'!AA$1)</f>
        <v>0</v>
      </c>
      <c r="AB202" s="13">
        <f>SUMIFS('Faturamento SP3'!$G$2:$G$692,'Faturamento SP3'!$D$2:$D$692,'Infos Relatório'!$B$164,'Faturamento SP3'!$E$2:$E$692,'Infos Relatório'!$B202,'Faturamento SP3'!$Z$2:$Z$692,'Infos Relatório'!AA$1)</f>
        <v>0</v>
      </c>
      <c r="AC202" s="13">
        <f>SUMIFS('Faturamento SP3'!$J$2:$J$692,'Faturamento SP3'!$D$2:$D$692,'Infos Relatório'!$B$164,'Faturamento SP3'!$E$2:$E$692,'Infos Relatório'!$B202,'Faturamento SP3'!$Z$2:$Z$692,'Infos Relatório'!AA$1)</f>
        <v>0</v>
      </c>
      <c r="AD202" s="14">
        <f>SUMIFS('Faturamento SP3'!$O$2:$O$692,'Faturamento SP3'!$D$2:$D$692,'Infos Relatório'!$B$164,'Faturamento SP3'!$E$2:$E$692,'Infos Relatório'!$B202,'Faturamento SP3'!$Z$2:$Z$692,'Infos Relatório'!AA$1,'Faturamento SP3'!$T$2:$T$692,"Sim")+SUMIFS('Faturamento SP3'!$P$2:$P$692,'Faturamento SP3'!$D$2:$D$692,'Infos Relatório'!$B$164,'Faturamento SP3'!$E$2:$E$692,'Infos Relatório'!$B202,'Faturamento SP3'!$Z$2:$Z$692,'Infos Relatório'!AA$1,'Faturamento SP3'!$T$2:$T$692,"Sim")</f>
        <v>0</v>
      </c>
      <c r="AE202" s="27" t="e">
        <f t="shared" si="65"/>
        <v>#DIV/0!</v>
      </c>
      <c r="AF202" s="24">
        <f>SUMIFS('Faturamento SP3'!$H$2:$H$692,'Faturamento SP3'!$D$2:$D$692,'Infos Relatório'!$B$164,'Faturamento SP3'!$E$2:$E$692,'Infos Relatório'!$B202,'Faturamento SP3'!$Z$2:$Z$692,'Infos Relatório'!AA$1)</f>
        <v>0</v>
      </c>
      <c r="AG202" s="23">
        <f>COUNTIFS('Faturamento SP3'!$D$2:$D$692,'Infos Relatório'!$B$164,'Faturamento SP3'!$E$2:$E$692,'Infos Relatório'!$B202,'Faturamento SP3'!$Z$2:$Z$692,'Infos Relatório'!AG$1)</f>
        <v>0</v>
      </c>
      <c r="AH202" s="13">
        <f>SUMIFS('Faturamento SP3'!$G$2:$G$692,'Faturamento SP3'!$D$2:$D$692,'Infos Relatório'!$B$164,'Faturamento SP3'!$E$2:$E$692,'Infos Relatório'!$B202,'Faturamento SP3'!$Z$2:$Z$692,'Infos Relatório'!AG$1)</f>
        <v>0</v>
      </c>
      <c r="AI202" s="13">
        <f>SUMIFS('Faturamento SP3'!$J$2:$J$692,'Faturamento SP3'!$D$2:$D$692,'Infos Relatório'!$B$164,'Faturamento SP3'!$E$2:$E$692,'Infos Relatório'!$B202,'Faturamento SP3'!$Z$2:$Z$692,'Infos Relatório'!AG$1)</f>
        <v>0</v>
      </c>
      <c r="AJ202" s="14">
        <f>SUMIFS('Faturamento SP3'!$O$2:$O$692,'Faturamento SP3'!$D$2:$D$692,'Infos Relatório'!$B$164,'Faturamento SP3'!$E$2:$E$692,'Infos Relatório'!$B202,'Faturamento SP3'!$Z$2:$Z$692,'Infos Relatório'!AG$1,'Faturamento SP3'!$T$2:$T$692,"Sim")+SUMIFS('Faturamento SP3'!$P$2:$P$692,'Faturamento SP3'!$D$2:$D$692,'Infos Relatório'!$B$164,'Faturamento SP3'!$E$2:$E$692,'Infos Relatório'!$B202,'Faturamento SP3'!$Z$2:$Z$692,'Infos Relatório'!AG$1,'Faturamento SP3'!$T$2:$T$692,"Sim")</f>
        <v>0</v>
      </c>
      <c r="AK202" s="27" t="e">
        <f t="shared" si="66"/>
        <v>#DIV/0!</v>
      </c>
      <c r="AL202" s="24">
        <f>SUMIFS('Faturamento SP3'!$H$2:$H$692,'Faturamento SP3'!$D$2:$D$692,'Infos Relatório'!$B$164,'Faturamento SP3'!$E$2:$E$692,'Infos Relatório'!$B202,'Faturamento SP3'!$Z$2:$Z$692,'Infos Relatório'!AG$1)</f>
        <v>0</v>
      </c>
      <c r="AM202" s="23">
        <f>COUNTIFS('Faturamento SP3'!$D$2:$D$692,'Infos Relatório'!$B$164,'Faturamento SP3'!$E$2:$E$692,'Infos Relatório'!$B202,'Faturamento SP3'!$Z$2:$Z$692,'Infos Relatório'!AM$1)</f>
        <v>0</v>
      </c>
      <c r="AN202" s="13">
        <f>SUMIFS('Faturamento SP3'!$G$2:$G$692,'Faturamento SP3'!$D$2:$D$692,'Infos Relatório'!$B$164,'Faturamento SP3'!$E$2:$E$692,'Infos Relatório'!$B202,'Faturamento SP3'!$Z$2:$Z$692,'Infos Relatório'!AM$1)</f>
        <v>0</v>
      </c>
      <c r="AO202" s="13">
        <f>SUMIFS('Faturamento SP3'!$J$2:$J$692,'Faturamento SP3'!$D$2:$D$692,'Infos Relatório'!$B$164,'Faturamento SP3'!$E$2:$E$692,'Infos Relatório'!$B202,'Faturamento SP3'!$Z$2:$Z$692,'Infos Relatório'!AM$1)</f>
        <v>0</v>
      </c>
      <c r="AP202" s="14">
        <f>SUMIFS('Faturamento SP3'!$O$2:$O$692,'Faturamento SP3'!$D$2:$D$692,'Infos Relatório'!$B$164,'Faturamento SP3'!$E$2:$E$692,'Infos Relatório'!$B202,'Faturamento SP3'!$Z$2:$Z$692,'Infos Relatório'!AM$1,'Faturamento SP3'!$T$2:$T$692,"Sim")+SUMIFS('Faturamento SP3'!$P$2:$P$692,'Faturamento SP3'!$D$2:$D$692,'Infos Relatório'!$B$164,'Faturamento SP3'!$E$2:$E$692,'Infos Relatório'!$B202,'Faturamento SP3'!$Z$2:$Z$692,'Infos Relatório'!AM$1,'Faturamento SP3'!$T$2:$T$692,"Sim")</f>
        <v>0</v>
      </c>
      <c r="AQ202" s="27" t="e">
        <f t="shared" si="67"/>
        <v>#DIV/0!</v>
      </c>
      <c r="AR202" s="24">
        <f>SUMIFS('Faturamento SP3'!$H$2:$H$692,'Faturamento SP3'!$D$2:$D$692,'Infos Relatório'!$B$164,'Faturamento SP3'!$E$2:$E$692,'Infos Relatório'!$B202,'Faturamento SP3'!$Z$2:$Z$692,'Infos Relatório'!AM$1)</f>
        <v>0</v>
      </c>
      <c r="AS202" s="23">
        <f>COUNTIFS('Faturamento SP3'!$D$2:$D$692,'Infos Relatório'!$B$164,'Faturamento SP3'!$E$2:$E$692,'Infos Relatório'!$B202,'Faturamento SP3'!$Z$2:$Z$692,'Infos Relatório'!AS$1)</f>
        <v>0</v>
      </c>
      <c r="AT202" s="13">
        <f>SUMIFS('Faturamento SP3'!$G$2:$G$692,'Faturamento SP3'!$D$2:$D$692,'Infos Relatório'!$B$164,'Faturamento SP3'!$E$2:$E$692,'Infos Relatório'!$B202,'Faturamento SP3'!$Z$2:$Z$692,'Infos Relatório'!AS$1)</f>
        <v>0</v>
      </c>
      <c r="AU202" s="13">
        <f>SUMIFS('Faturamento SP3'!$J$2:$J$692,'Faturamento SP3'!$D$2:$D$692,'Infos Relatório'!$B$164,'Faturamento SP3'!$E$2:$E$692,'Infos Relatório'!$B202,'Faturamento SP3'!$Z$2:$Z$692,'Infos Relatório'!AS$1)</f>
        <v>0</v>
      </c>
      <c r="AV202" s="14">
        <f>SUMIFS('Faturamento SP3'!$O$2:$O$692,'Faturamento SP3'!$D$2:$D$692,'Infos Relatório'!$B$164,'Faturamento SP3'!$E$2:$E$692,'Infos Relatório'!$B202,'Faturamento SP3'!$Z$2:$Z$692,'Infos Relatório'!AS$1,'Faturamento SP3'!$T$2:$T$692,"Sim")+SUMIFS('Faturamento SP3'!$P$2:$P$692,'Faturamento SP3'!$D$2:$D$692,'Infos Relatório'!$B$164,'Faturamento SP3'!$E$2:$E$692,'Infos Relatório'!$B202,'Faturamento SP3'!$Z$2:$Z$692,'Infos Relatório'!AS$1,'Faturamento SP3'!$T$2:$T$692,"Sim")</f>
        <v>0</v>
      </c>
      <c r="AW202" s="27" t="e">
        <f t="shared" si="68"/>
        <v>#DIV/0!</v>
      </c>
      <c r="AX202" s="24">
        <f>SUMIFS('Faturamento SP3'!$H$2:$H$692,'Faturamento SP3'!$D$2:$D$692,'Infos Relatório'!$B$164,'Faturamento SP3'!$E$2:$E$692,'Infos Relatório'!$B202,'Faturamento SP3'!$Z$2:$Z$692,'Infos Relatório'!AS$1)</f>
        <v>0</v>
      </c>
      <c r="AY202" s="23">
        <f>COUNTIFS('Faturamento SP3'!$D$2:$D$692,'Infos Relatório'!$B$164,'Faturamento SP3'!$E$2:$E$692,'Infos Relatório'!$B202,'Faturamento SP3'!$Z$2:$Z$692,'Infos Relatório'!AY$1)</f>
        <v>0</v>
      </c>
      <c r="AZ202" s="13">
        <f>SUMIFS('Faturamento SP3'!$G$2:$G$692,'Faturamento SP3'!$D$2:$D$692,'Infos Relatório'!$B$164,'Faturamento SP3'!$E$2:$E$692,'Infos Relatório'!$B202,'Faturamento SP3'!$Z$2:$Z$692,'Infos Relatório'!AY$1)</f>
        <v>0</v>
      </c>
      <c r="BA202" s="13">
        <f>SUMIFS('Faturamento SP3'!$J$2:$J$692,'Faturamento SP3'!$D$2:$D$692,'Infos Relatório'!$B$164,'Faturamento SP3'!$E$2:$E$692,'Infos Relatório'!$B202,'Faturamento SP3'!$Z$2:$Z$692,'Infos Relatório'!AY$1)</f>
        <v>0</v>
      </c>
      <c r="BB202" s="14">
        <f>SUMIFS('Faturamento SP3'!$O$2:$O$692,'Faturamento SP3'!$D$2:$D$692,'Infos Relatório'!$B$164,'Faturamento SP3'!$E$2:$E$692,'Infos Relatório'!$B202,'Faturamento SP3'!$Z$2:$Z$692,'Infos Relatório'!AY$1,'Faturamento SP3'!$T$2:$T$692,"Sim")+SUMIFS('Faturamento SP3'!$P$2:$P$692,'Faturamento SP3'!$D$2:$D$692,'Infos Relatório'!$B$164,'Faturamento SP3'!$E$2:$E$692,'Infos Relatório'!$B202,'Faturamento SP3'!$Z$2:$Z$692,'Infos Relatório'!AY$1,'Faturamento SP3'!$T$2:$T$692,"Sim")</f>
        <v>0</v>
      </c>
      <c r="BC202" s="27" t="e">
        <f t="shared" si="69"/>
        <v>#DIV/0!</v>
      </c>
      <c r="BD202" s="24">
        <f>SUMIFS('Faturamento SP3'!$H$2:$H$692,'Faturamento SP3'!$D$2:$D$692,'Infos Relatório'!$B$164,'Faturamento SP3'!$E$2:$E$692,'Infos Relatório'!$B202,'Faturamento SP3'!$Z$2:$Z$692,'Infos Relatório'!AY$1)</f>
        <v>0</v>
      </c>
      <c r="BE202" s="23">
        <f>COUNTIFS('Faturamento SP3'!$D$2:$D$692,'Infos Relatório'!$B$164,'Faturamento SP3'!$E$2:$E$692,'Infos Relatório'!$B202,'Faturamento SP3'!$Z$2:$Z$692,'Infos Relatório'!BE$1)</f>
        <v>0</v>
      </c>
      <c r="BF202" s="13">
        <f>SUMIFS('Faturamento SP3'!$G$2:$G$692,'Faturamento SP3'!$D$2:$D$692,'Infos Relatório'!$B$164,'Faturamento SP3'!$E$2:$E$692,'Infos Relatório'!$B202,'Faturamento SP3'!$Z$2:$Z$692,'Infos Relatório'!BE$1)</f>
        <v>0</v>
      </c>
      <c r="BG202" s="13">
        <f>SUMIFS('Faturamento SP3'!$J$2:$J$692,'Faturamento SP3'!$D$2:$D$692,'Infos Relatório'!$B$164,'Faturamento SP3'!$E$2:$E$692,'Infos Relatório'!$B202,'Faturamento SP3'!$Z$2:$Z$692,'Infos Relatório'!BE$1)</f>
        <v>0</v>
      </c>
      <c r="BH202" s="14">
        <f>SUMIFS('Faturamento SP3'!$O$2:$O$692,'Faturamento SP3'!$D$2:$D$692,'Infos Relatório'!$B$164,'Faturamento SP3'!$E$2:$E$692,'Infos Relatório'!$B202,'Faturamento SP3'!$Z$2:$Z$692,'Infos Relatório'!BE$1,'Faturamento SP3'!$T$2:$T$692,"Sim")+SUMIFS('Faturamento SP3'!$P$2:$P$692,'Faturamento SP3'!$D$2:$D$692,'Infos Relatório'!$B$164,'Faturamento SP3'!$E$2:$E$692,'Infos Relatório'!$B202,'Faturamento SP3'!$Z$2:$Z$692,'Infos Relatório'!BE$1,'Faturamento SP3'!$T$2:$T$692,"Sim")</f>
        <v>0</v>
      </c>
      <c r="BI202" s="27" t="e">
        <f t="shared" si="70"/>
        <v>#DIV/0!</v>
      </c>
      <c r="BJ202" s="24">
        <f>SUMIFS('Faturamento SP3'!$H$2:$H$692,'Faturamento SP3'!$D$2:$D$692,'Infos Relatório'!$B$164,'Faturamento SP3'!$E$2:$E$692,'Infos Relatório'!$B202,'Faturamento SP3'!$Z$2:$Z$692,'Infos Relatório'!BE$1)</f>
        <v>0</v>
      </c>
      <c r="BK202" s="23">
        <f>COUNTIFS('Faturamento SP3'!$D$2:$D$692,'Infos Relatório'!$B$164,'Faturamento SP3'!$E$2:$E$692,'Infos Relatório'!$B202,'Faturamento SP3'!$Z$2:$Z$692,'Infos Relatório'!BK$1)</f>
        <v>0</v>
      </c>
      <c r="BL202" s="13">
        <f>SUMIFS('Faturamento SP3'!$G$2:$G$692,'Faturamento SP3'!$D$2:$D$692,'Infos Relatório'!$B$164,'Faturamento SP3'!$E$2:$E$692,'Infos Relatório'!$B202,'Faturamento SP3'!$Z$2:$Z$692,'Infos Relatório'!BK$1)</f>
        <v>0</v>
      </c>
      <c r="BM202" s="13">
        <f>SUMIFS('Faturamento SP3'!$J$2:$J$692,'Faturamento SP3'!$D$2:$D$692,'Infos Relatório'!$B$164,'Faturamento SP3'!$E$2:$E$692,'Infos Relatório'!$B202,'Faturamento SP3'!$Z$2:$Z$692,'Infos Relatório'!BK$1)</f>
        <v>0</v>
      </c>
      <c r="BN202" s="14">
        <f>SUMIFS('Faturamento SP3'!$O$2:$O$692,'Faturamento SP3'!$D$2:$D$692,'Infos Relatório'!$B$164,'Faturamento SP3'!$E$2:$E$692,'Infos Relatório'!$B202,'Faturamento SP3'!$Z$2:$Z$692,'Infos Relatório'!BK$1,'Faturamento SP3'!$T$2:$T$692,"Sim")+SUMIFS('Faturamento SP3'!$P$2:$P$692,'Faturamento SP3'!$D$2:$D$692,'Infos Relatório'!$B$164,'Faturamento SP3'!$E$2:$E$692,'Infos Relatório'!$B202,'Faturamento SP3'!$Z$2:$Z$692,'Infos Relatório'!BK$1,'Faturamento SP3'!$T$2:$T$692,"Sim")</f>
        <v>0</v>
      </c>
      <c r="BO202" s="27" t="e">
        <f t="shared" si="71"/>
        <v>#DIV/0!</v>
      </c>
      <c r="BP202" s="24">
        <f>SUMIFS('Faturamento SP3'!$H$2:$H$692,'Faturamento SP3'!$D$2:$D$692,'Infos Relatório'!$B$164,'Faturamento SP3'!$E$2:$E$692,'Infos Relatório'!$B202,'Faturamento SP3'!$Z$2:$Z$692,'Infos Relatório'!BK$1)</f>
        <v>0</v>
      </c>
      <c r="BQ202" s="23">
        <f>COUNTIFS('Faturamento SP3'!$D$2:$D$692,'Infos Relatório'!$B$164,'Faturamento SP3'!$E$2:$E$692,'Infos Relatório'!$B202,'Faturamento SP3'!$Z$2:$Z$692,'Infos Relatório'!BQ$1)</f>
        <v>0</v>
      </c>
      <c r="BR202" s="13">
        <f>SUMIFS('Faturamento SP3'!$G$2:$G$692,'Faturamento SP3'!$D$2:$D$692,'Infos Relatório'!$B$164,'Faturamento SP3'!$E$2:$E$692,'Infos Relatório'!$B202,'Faturamento SP3'!$Z$2:$Z$692,'Infos Relatório'!BQ$1)</f>
        <v>0</v>
      </c>
      <c r="BS202" s="13">
        <f>SUMIFS('Faturamento SP3'!$J$2:$J$692,'Faturamento SP3'!$D$2:$D$692,'Infos Relatório'!$B$164,'Faturamento SP3'!$E$2:$E$692,'Infos Relatório'!$B202,'Faturamento SP3'!$Z$2:$Z$692,'Infos Relatório'!BQ$1)</f>
        <v>0</v>
      </c>
      <c r="BT202" s="14">
        <f>SUMIFS('Faturamento SP3'!$O$2:$O$692,'Faturamento SP3'!$D$2:$D$692,'Infos Relatório'!$B$164,'Faturamento SP3'!$E$2:$E$692,'Infos Relatório'!$B202,'Faturamento SP3'!$Z$2:$Z$692,'Infos Relatório'!BQ$1,'Faturamento SP3'!$T$2:$T$692,"Sim")+SUMIFS('Faturamento SP3'!$P$2:$P$692,'Faturamento SP3'!$D$2:$D$692,'Infos Relatório'!$B$164,'Faturamento SP3'!$E$2:$E$692,'Infos Relatório'!$B202,'Faturamento SP3'!$Z$2:$Z$692,'Infos Relatório'!BQ$1,'Faturamento SP3'!$T$2:$T$692,"Sim")</f>
        <v>0</v>
      </c>
      <c r="BU202" s="27" t="e">
        <f t="shared" si="72"/>
        <v>#DIV/0!</v>
      </c>
      <c r="BV202" s="24">
        <f>SUMIFS('Faturamento SP3'!$H$2:$H$692,'Faturamento SP3'!$D$2:$D$692,'Infos Relatório'!$B$164,'Faturamento SP3'!$E$2:$E$692,'Infos Relatório'!$B202,'Faturamento SP3'!$Z$2:$Z$692,'Infos Relatório'!BQ$1)</f>
        <v>0</v>
      </c>
    </row>
    <row r="203" spans="2:74">
      <c r="B203" s="17" t="s">
        <v>45</v>
      </c>
      <c r="C203" s="23">
        <f>COUNTIFS('Faturamento SP3'!$D$2:$D$692,'Infos Relatório'!$B$164,'Faturamento SP3'!$E$2:$E$692,'Infos Relatório'!$B203,'Faturamento SP3'!$Z$2:$Z$692,'Infos Relatório'!C$1)</f>
        <v>0</v>
      </c>
      <c r="D203" s="13">
        <f>SUMIFS('Faturamento SP3'!$G$2:$G$692,'Faturamento SP3'!$D$2:$D$692,'Infos Relatório'!$B$164,'Faturamento SP3'!$E$2:$E$692,'Infos Relatório'!$B203,'Faturamento SP3'!$Z$2:$Z$692,'Infos Relatório'!C$1)</f>
        <v>0</v>
      </c>
      <c r="E203" s="13">
        <f>SUMIFS('Faturamento SP3'!$J$2:$J$692,'Faturamento SP3'!$D$2:$D$692,'Infos Relatório'!$B$164,'Faturamento SP3'!$E$2:$E$692,'Infos Relatório'!$B203,'Faturamento SP3'!$Z$2:$Z$692,'Infos Relatório'!C$1)</f>
        <v>0</v>
      </c>
      <c r="F203" s="14">
        <f>SUMIFS('Faturamento SP3'!$O$2:$O$692,'Faturamento SP3'!$D$2:$D$692,'Infos Relatório'!$B$164,'Faturamento SP3'!$E$2:$E$692,'Infos Relatório'!$B203,'Faturamento SP3'!$Z$2:$Z$692,'Infos Relatório'!C$1,'Faturamento SP3'!$T$2:$T$692,"Sim")+SUMIFS('Faturamento SP3'!$P$2:$P$692,'Faturamento SP3'!$D$2:$D$692,'Infos Relatório'!$B$164,'Faturamento SP3'!$E$2:$E$692,'Infos Relatório'!$B203,'Faturamento SP3'!$Z$2:$Z$692,'Infos Relatório'!C$1,'Faturamento SP3'!$T$2:$T$692,"Sim")</f>
        <v>0</v>
      </c>
      <c r="G203" s="27" t="e">
        <f t="shared" si="61"/>
        <v>#DIV/0!</v>
      </c>
      <c r="H203" s="24">
        <f>SUMIFS('Faturamento SP3'!$H$2:$H$692,'Faturamento SP3'!$D$2:$D$692,'Infos Relatório'!$B$164,'Faturamento SP3'!$E$2:$E$692,'Infos Relatório'!$B203,'Faturamento SP3'!$Z$2:$Z$692,'Infos Relatório'!C$1)</f>
        <v>0</v>
      </c>
      <c r="I203" s="23">
        <f>COUNTIFS('Faturamento SP3'!$D$2:$D$692,'Infos Relatório'!$B$164,'Faturamento SP3'!$E$2:$E$692,'Infos Relatório'!$B203,'Faturamento SP3'!$Z$2:$Z$692,'Infos Relatório'!I$1)</f>
        <v>0</v>
      </c>
      <c r="J203" s="13">
        <f>SUMIFS('Faturamento SP3'!$G$2:$G$692,'Faturamento SP3'!$D$2:$D$692,'Infos Relatório'!$B$164,'Faturamento SP3'!$E$2:$E$692,'Infos Relatório'!$B203,'Faturamento SP3'!$Z$2:$Z$692,'Infos Relatório'!I$1)</f>
        <v>0</v>
      </c>
      <c r="K203" s="13">
        <f>SUMIFS('Faturamento SP3'!$J$2:$J$692,'Faturamento SP3'!$D$2:$D$692,'Infos Relatório'!$B$164,'Faturamento SP3'!$E$2:$E$692,'Infos Relatório'!$B203,'Faturamento SP3'!$Z$2:$Z$692,'Infos Relatório'!I$1)</f>
        <v>0</v>
      </c>
      <c r="L203" s="14">
        <f>SUMIFS('Faturamento SP3'!$O$2:$O$692,'Faturamento SP3'!$D$2:$D$692,'Infos Relatório'!$B$164,'Faturamento SP3'!$E$2:$E$692,'Infos Relatório'!$B203,'Faturamento SP3'!$Z$2:$Z$692,'Infos Relatório'!I$1,'Faturamento SP3'!$T$2:$T$692,"Sim")+SUMIFS('Faturamento SP3'!$P$2:$P$692,'Faturamento SP3'!$D$2:$D$692,'Infos Relatório'!$B$164,'Faturamento SP3'!$E$2:$E$692,'Infos Relatório'!$B203,'Faturamento SP3'!$Z$2:$Z$692,'Infos Relatório'!I$1,'Faturamento SP3'!$T$2:$T$692,"Sim")</f>
        <v>0</v>
      </c>
      <c r="M203" s="27" t="e">
        <f t="shared" si="62"/>
        <v>#DIV/0!</v>
      </c>
      <c r="N203" s="24">
        <f>SUMIFS('Faturamento SP3'!$H$2:$H$692,'Faturamento SP3'!$D$2:$D$692,'Infos Relatório'!$B$164,'Faturamento SP3'!$E$2:$E$692,'Infos Relatório'!$B203,'Faturamento SP3'!$Z$2:$Z$692,'Infos Relatório'!I$1)</f>
        <v>0</v>
      </c>
      <c r="O203" s="23">
        <f>COUNTIFS('Faturamento SP3'!$D$2:$D$692,'Infos Relatório'!$B$164,'Faturamento SP3'!$E$2:$E$692,'Infos Relatório'!$B203,'Faturamento SP3'!$Z$2:$Z$692,'Infos Relatório'!O$1)</f>
        <v>0</v>
      </c>
      <c r="P203" s="13">
        <f>SUMIFS('Faturamento SP3'!$G$2:$G$692,'Faturamento SP3'!$D$2:$D$692,'Infos Relatório'!$B$164,'Faturamento SP3'!$E$2:$E$692,'Infos Relatório'!$B203,'Faturamento SP3'!$Z$2:$Z$692,'Infos Relatório'!O$1)</f>
        <v>0</v>
      </c>
      <c r="Q203" s="13">
        <f>SUMIFS('Faturamento SP3'!$J$2:$J$692,'Faturamento SP3'!$D$2:$D$692,'Infos Relatório'!$B$164,'Faturamento SP3'!$E$2:$E$692,'Infos Relatório'!$B203,'Faturamento SP3'!$Z$2:$Z$692,'Infos Relatório'!O$1)</f>
        <v>0</v>
      </c>
      <c r="R203" s="14">
        <f>SUMIFS('Faturamento SP3'!$O$2:$O$692,'Faturamento SP3'!$D$2:$D$692,'Infos Relatório'!$B$164,'Faturamento SP3'!$E$2:$E$692,'Infos Relatório'!$B203,'Faturamento SP3'!$Z$2:$Z$692,'Infos Relatório'!O$1,'Faturamento SP3'!$T$2:$T$692,"Sim")+SUMIFS('Faturamento SP3'!$P$2:$P$692,'Faturamento SP3'!$D$2:$D$692,'Infos Relatório'!$B$164,'Faturamento SP3'!$E$2:$E$692,'Infos Relatório'!$B203,'Faturamento SP3'!$Z$2:$Z$692,'Infos Relatório'!O$1,'Faturamento SP3'!$T$2:$T$692,"Sim")</f>
        <v>0</v>
      </c>
      <c r="S203" s="27" t="e">
        <f t="shared" si="63"/>
        <v>#DIV/0!</v>
      </c>
      <c r="T203" s="24">
        <f>SUMIFS('Faturamento SP3'!$H$2:$H$692,'Faturamento SP3'!$D$2:$D$692,'Infos Relatório'!$B$164,'Faturamento SP3'!$E$2:$E$692,'Infos Relatório'!$B203,'Faturamento SP3'!$Z$2:$Z$692,'Infos Relatório'!O$1)</f>
        <v>0</v>
      </c>
      <c r="U203" s="23">
        <f>COUNTIFS('Faturamento SP3'!$D$2:$D$692,'Infos Relatório'!$B$164,'Faturamento SP3'!$E$2:$E$692,'Infos Relatório'!$B203,'Faturamento SP3'!$Z$2:$Z$692,'Infos Relatório'!U$1)</f>
        <v>0</v>
      </c>
      <c r="V203" s="13">
        <f>SUMIFS('Faturamento SP3'!$G$2:$G$692,'Faturamento SP3'!$D$2:$D$692,'Infos Relatório'!$B$164,'Faturamento SP3'!$E$2:$E$692,'Infos Relatório'!$B203,'Faturamento SP3'!$Z$2:$Z$692,'Infos Relatório'!U$1)</f>
        <v>0</v>
      </c>
      <c r="W203" s="13">
        <f>SUMIFS('Faturamento SP3'!$J$2:$J$692,'Faturamento SP3'!$D$2:$D$692,'Infos Relatório'!$B$164,'Faturamento SP3'!$E$2:$E$692,'Infos Relatório'!$B203,'Faturamento SP3'!$Z$2:$Z$692,'Infos Relatório'!U$1)</f>
        <v>0</v>
      </c>
      <c r="X203" s="14">
        <f>SUMIFS('Faturamento SP3'!$O$2:$O$692,'Faturamento SP3'!$D$2:$D$692,'Infos Relatório'!$B$164,'Faturamento SP3'!$E$2:$E$692,'Infos Relatório'!$B203,'Faturamento SP3'!$Z$2:$Z$692,'Infos Relatório'!U$1,'Faturamento SP3'!$T$2:$T$692,"Sim")+SUMIFS('Faturamento SP3'!$P$2:$P$692,'Faturamento SP3'!$D$2:$D$692,'Infos Relatório'!$B$164,'Faturamento SP3'!$E$2:$E$692,'Infos Relatório'!$B203,'Faturamento SP3'!$Z$2:$Z$692,'Infos Relatório'!U$1,'Faturamento SP3'!$T$2:$T$692,"Sim")</f>
        <v>0</v>
      </c>
      <c r="Y203" s="27" t="e">
        <f t="shared" si="64"/>
        <v>#DIV/0!</v>
      </c>
      <c r="Z203" s="24">
        <f>SUMIFS('Faturamento SP3'!$H$2:$H$692,'Faturamento SP3'!$D$2:$D$692,'Infos Relatório'!$B$164,'Faturamento SP3'!$E$2:$E$692,'Infos Relatório'!$B203,'Faturamento SP3'!$Z$2:$Z$692,'Infos Relatório'!U$1)</f>
        <v>0</v>
      </c>
      <c r="AA203" s="23">
        <f>COUNTIFS('Faturamento SP3'!$D$2:$D$692,'Infos Relatório'!$B$164,'Faturamento SP3'!$E$2:$E$692,'Infos Relatório'!$B203,'Faturamento SP3'!$Z$2:$Z$692,'Infos Relatório'!AA$1)</f>
        <v>0</v>
      </c>
      <c r="AB203" s="13">
        <f>SUMIFS('Faturamento SP3'!$G$2:$G$692,'Faturamento SP3'!$D$2:$D$692,'Infos Relatório'!$B$164,'Faturamento SP3'!$E$2:$E$692,'Infos Relatório'!$B203,'Faturamento SP3'!$Z$2:$Z$692,'Infos Relatório'!AA$1)</f>
        <v>0</v>
      </c>
      <c r="AC203" s="13">
        <f>SUMIFS('Faturamento SP3'!$J$2:$J$692,'Faturamento SP3'!$D$2:$D$692,'Infos Relatório'!$B$164,'Faturamento SP3'!$E$2:$E$692,'Infos Relatório'!$B203,'Faturamento SP3'!$Z$2:$Z$692,'Infos Relatório'!AA$1)</f>
        <v>0</v>
      </c>
      <c r="AD203" s="14">
        <f>SUMIFS('Faturamento SP3'!$O$2:$O$692,'Faturamento SP3'!$D$2:$D$692,'Infos Relatório'!$B$164,'Faturamento SP3'!$E$2:$E$692,'Infos Relatório'!$B203,'Faturamento SP3'!$Z$2:$Z$692,'Infos Relatório'!AA$1,'Faturamento SP3'!$T$2:$T$692,"Sim")+SUMIFS('Faturamento SP3'!$P$2:$P$692,'Faturamento SP3'!$D$2:$D$692,'Infos Relatório'!$B$164,'Faturamento SP3'!$E$2:$E$692,'Infos Relatório'!$B203,'Faturamento SP3'!$Z$2:$Z$692,'Infos Relatório'!AA$1,'Faturamento SP3'!$T$2:$T$692,"Sim")</f>
        <v>0</v>
      </c>
      <c r="AE203" s="27" t="e">
        <f t="shared" si="65"/>
        <v>#DIV/0!</v>
      </c>
      <c r="AF203" s="24">
        <f>SUMIFS('Faturamento SP3'!$H$2:$H$692,'Faturamento SP3'!$D$2:$D$692,'Infos Relatório'!$B$164,'Faturamento SP3'!$E$2:$E$692,'Infos Relatório'!$B203,'Faturamento SP3'!$Z$2:$Z$692,'Infos Relatório'!AA$1)</f>
        <v>0</v>
      </c>
      <c r="AG203" s="23">
        <f>COUNTIFS('Faturamento SP3'!$D$2:$D$692,'Infos Relatório'!$B$164,'Faturamento SP3'!$E$2:$E$692,'Infos Relatório'!$B203,'Faturamento SP3'!$Z$2:$Z$692,'Infos Relatório'!AG$1)</f>
        <v>0</v>
      </c>
      <c r="AH203" s="13">
        <f>SUMIFS('Faturamento SP3'!$G$2:$G$692,'Faturamento SP3'!$D$2:$D$692,'Infos Relatório'!$B$164,'Faturamento SP3'!$E$2:$E$692,'Infos Relatório'!$B203,'Faturamento SP3'!$Z$2:$Z$692,'Infos Relatório'!AG$1)</f>
        <v>0</v>
      </c>
      <c r="AI203" s="13">
        <f>SUMIFS('Faturamento SP3'!$J$2:$J$692,'Faturamento SP3'!$D$2:$D$692,'Infos Relatório'!$B$164,'Faturamento SP3'!$E$2:$E$692,'Infos Relatório'!$B203,'Faturamento SP3'!$Z$2:$Z$692,'Infos Relatório'!AG$1)</f>
        <v>0</v>
      </c>
      <c r="AJ203" s="14">
        <f>SUMIFS('Faturamento SP3'!$O$2:$O$692,'Faturamento SP3'!$D$2:$D$692,'Infos Relatório'!$B$164,'Faturamento SP3'!$E$2:$E$692,'Infos Relatório'!$B203,'Faturamento SP3'!$Z$2:$Z$692,'Infos Relatório'!AG$1,'Faturamento SP3'!$T$2:$T$692,"Sim")+SUMIFS('Faturamento SP3'!$P$2:$P$692,'Faturamento SP3'!$D$2:$D$692,'Infos Relatório'!$B$164,'Faturamento SP3'!$E$2:$E$692,'Infos Relatório'!$B203,'Faturamento SP3'!$Z$2:$Z$692,'Infos Relatório'!AG$1,'Faturamento SP3'!$T$2:$T$692,"Sim")</f>
        <v>0</v>
      </c>
      <c r="AK203" s="27" t="e">
        <f t="shared" si="66"/>
        <v>#DIV/0!</v>
      </c>
      <c r="AL203" s="24">
        <f>SUMIFS('Faturamento SP3'!$H$2:$H$692,'Faturamento SP3'!$D$2:$D$692,'Infos Relatório'!$B$164,'Faturamento SP3'!$E$2:$E$692,'Infos Relatório'!$B203,'Faturamento SP3'!$Z$2:$Z$692,'Infos Relatório'!AG$1)</f>
        <v>0</v>
      </c>
      <c r="AM203" s="23">
        <f>COUNTIFS('Faturamento SP3'!$D$2:$D$692,'Infos Relatório'!$B$164,'Faturamento SP3'!$E$2:$E$692,'Infos Relatório'!$B203,'Faturamento SP3'!$Z$2:$Z$692,'Infos Relatório'!AM$1)</f>
        <v>0</v>
      </c>
      <c r="AN203" s="13">
        <f>SUMIFS('Faturamento SP3'!$G$2:$G$692,'Faturamento SP3'!$D$2:$D$692,'Infos Relatório'!$B$164,'Faturamento SP3'!$E$2:$E$692,'Infos Relatório'!$B203,'Faturamento SP3'!$Z$2:$Z$692,'Infos Relatório'!AM$1)</f>
        <v>0</v>
      </c>
      <c r="AO203" s="13">
        <f>SUMIFS('Faturamento SP3'!$J$2:$J$692,'Faturamento SP3'!$D$2:$D$692,'Infos Relatório'!$B$164,'Faturamento SP3'!$E$2:$E$692,'Infos Relatório'!$B203,'Faturamento SP3'!$Z$2:$Z$692,'Infos Relatório'!AM$1)</f>
        <v>0</v>
      </c>
      <c r="AP203" s="14">
        <f>SUMIFS('Faturamento SP3'!$O$2:$O$692,'Faturamento SP3'!$D$2:$D$692,'Infos Relatório'!$B$164,'Faturamento SP3'!$E$2:$E$692,'Infos Relatório'!$B203,'Faturamento SP3'!$Z$2:$Z$692,'Infos Relatório'!AM$1,'Faturamento SP3'!$T$2:$T$692,"Sim")+SUMIFS('Faturamento SP3'!$P$2:$P$692,'Faturamento SP3'!$D$2:$D$692,'Infos Relatório'!$B$164,'Faturamento SP3'!$E$2:$E$692,'Infos Relatório'!$B203,'Faturamento SP3'!$Z$2:$Z$692,'Infos Relatório'!AM$1,'Faturamento SP3'!$T$2:$T$692,"Sim")</f>
        <v>0</v>
      </c>
      <c r="AQ203" s="27" t="e">
        <f t="shared" si="67"/>
        <v>#DIV/0!</v>
      </c>
      <c r="AR203" s="24">
        <f>SUMIFS('Faturamento SP3'!$H$2:$H$692,'Faturamento SP3'!$D$2:$D$692,'Infos Relatório'!$B$164,'Faturamento SP3'!$E$2:$E$692,'Infos Relatório'!$B203,'Faturamento SP3'!$Z$2:$Z$692,'Infos Relatório'!AM$1)</f>
        <v>0</v>
      </c>
      <c r="AS203" s="23">
        <f>COUNTIFS('Faturamento SP3'!$D$2:$D$692,'Infos Relatório'!$B$164,'Faturamento SP3'!$E$2:$E$692,'Infos Relatório'!$B203,'Faturamento SP3'!$Z$2:$Z$692,'Infos Relatório'!AS$1)</f>
        <v>0</v>
      </c>
      <c r="AT203" s="13">
        <f>SUMIFS('Faturamento SP3'!$G$2:$G$692,'Faturamento SP3'!$D$2:$D$692,'Infos Relatório'!$B$164,'Faturamento SP3'!$E$2:$E$692,'Infos Relatório'!$B203,'Faturamento SP3'!$Z$2:$Z$692,'Infos Relatório'!AS$1)</f>
        <v>0</v>
      </c>
      <c r="AU203" s="13">
        <f>SUMIFS('Faturamento SP3'!$J$2:$J$692,'Faturamento SP3'!$D$2:$D$692,'Infos Relatório'!$B$164,'Faturamento SP3'!$E$2:$E$692,'Infos Relatório'!$B203,'Faturamento SP3'!$Z$2:$Z$692,'Infos Relatório'!AS$1)</f>
        <v>0</v>
      </c>
      <c r="AV203" s="14">
        <f>SUMIFS('Faturamento SP3'!$O$2:$O$692,'Faturamento SP3'!$D$2:$D$692,'Infos Relatório'!$B$164,'Faturamento SP3'!$E$2:$E$692,'Infos Relatório'!$B203,'Faturamento SP3'!$Z$2:$Z$692,'Infos Relatório'!AS$1,'Faturamento SP3'!$T$2:$T$692,"Sim")+SUMIFS('Faturamento SP3'!$P$2:$P$692,'Faturamento SP3'!$D$2:$D$692,'Infos Relatório'!$B$164,'Faturamento SP3'!$E$2:$E$692,'Infos Relatório'!$B203,'Faturamento SP3'!$Z$2:$Z$692,'Infos Relatório'!AS$1,'Faturamento SP3'!$T$2:$T$692,"Sim")</f>
        <v>0</v>
      </c>
      <c r="AW203" s="27" t="e">
        <f t="shared" si="68"/>
        <v>#DIV/0!</v>
      </c>
      <c r="AX203" s="24">
        <f>SUMIFS('Faturamento SP3'!$H$2:$H$692,'Faturamento SP3'!$D$2:$D$692,'Infos Relatório'!$B$164,'Faturamento SP3'!$E$2:$E$692,'Infos Relatório'!$B203,'Faturamento SP3'!$Z$2:$Z$692,'Infos Relatório'!AS$1)</f>
        <v>0</v>
      </c>
      <c r="AY203" s="23">
        <f>COUNTIFS('Faturamento SP3'!$D$2:$D$692,'Infos Relatório'!$B$164,'Faturamento SP3'!$E$2:$E$692,'Infos Relatório'!$B203,'Faturamento SP3'!$Z$2:$Z$692,'Infos Relatório'!AY$1)</f>
        <v>0</v>
      </c>
      <c r="AZ203" s="13">
        <f>SUMIFS('Faturamento SP3'!$G$2:$G$692,'Faturamento SP3'!$D$2:$D$692,'Infos Relatório'!$B$164,'Faturamento SP3'!$E$2:$E$692,'Infos Relatório'!$B203,'Faturamento SP3'!$Z$2:$Z$692,'Infos Relatório'!AY$1)</f>
        <v>0</v>
      </c>
      <c r="BA203" s="13">
        <f>SUMIFS('Faturamento SP3'!$J$2:$J$692,'Faturamento SP3'!$D$2:$D$692,'Infos Relatório'!$B$164,'Faturamento SP3'!$E$2:$E$692,'Infos Relatório'!$B203,'Faturamento SP3'!$Z$2:$Z$692,'Infos Relatório'!AY$1)</f>
        <v>0</v>
      </c>
      <c r="BB203" s="14">
        <f>SUMIFS('Faturamento SP3'!$O$2:$O$692,'Faturamento SP3'!$D$2:$D$692,'Infos Relatório'!$B$164,'Faturamento SP3'!$E$2:$E$692,'Infos Relatório'!$B203,'Faturamento SP3'!$Z$2:$Z$692,'Infos Relatório'!AY$1,'Faturamento SP3'!$T$2:$T$692,"Sim")+SUMIFS('Faturamento SP3'!$P$2:$P$692,'Faturamento SP3'!$D$2:$D$692,'Infos Relatório'!$B$164,'Faturamento SP3'!$E$2:$E$692,'Infos Relatório'!$B203,'Faturamento SP3'!$Z$2:$Z$692,'Infos Relatório'!AY$1,'Faturamento SP3'!$T$2:$T$692,"Sim")</f>
        <v>0</v>
      </c>
      <c r="BC203" s="27" t="e">
        <f t="shared" si="69"/>
        <v>#DIV/0!</v>
      </c>
      <c r="BD203" s="24">
        <f>SUMIFS('Faturamento SP3'!$H$2:$H$692,'Faturamento SP3'!$D$2:$D$692,'Infos Relatório'!$B$164,'Faturamento SP3'!$E$2:$E$692,'Infos Relatório'!$B203,'Faturamento SP3'!$Z$2:$Z$692,'Infos Relatório'!AY$1)</f>
        <v>0</v>
      </c>
      <c r="BE203" s="23">
        <f>COUNTIFS('Faturamento SP3'!$D$2:$D$692,'Infos Relatório'!$B$164,'Faturamento SP3'!$E$2:$E$692,'Infos Relatório'!$B203,'Faturamento SP3'!$Z$2:$Z$692,'Infos Relatório'!BE$1)</f>
        <v>0</v>
      </c>
      <c r="BF203" s="13">
        <f>SUMIFS('Faturamento SP3'!$G$2:$G$692,'Faturamento SP3'!$D$2:$D$692,'Infos Relatório'!$B$164,'Faturamento SP3'!$E$2:$E$692,'Infos Relatório'!$B203,'Faturamento SP3'!$Z$2:$Z$692,'Infos Relatório'!BE$1)</f>
        <v>0</v>
      </c>
      <c r="BG203" s="13">
        <f>SUMIFS('Faturamento SP3'!$J$2:$J$692,'Faturamento SP3'!$D$2:$D$692,'Infos Relatório'!$B$164,'Faturamento SP3'!$E$2:$E$692,'Infos Relatório'!$B203,'Faturamento SP3'!$Z$2:$Z$692,'Infos Relatório'!BE$1)</f>
        <v>0</v>
      </c>
      <c r="BH203" s="14">
        <f>SUMIFS('Faturamento SP3'!$O$2:$O$692,'Faturamento SP3'!$D$2:$D$692,'Infos Relatório'!$B$164,'Faturamento SP3'!$E$2:$E$692,'Infos Relatório'!$B203,'Faturamento SP3'!$Z$2:$Z$692,'Infos Relatório'!BE$1,'Faturamento SP3'!$T$2:$T$692,"Sim")+SUMIFS('Faturamento SP3'!$P$2:$P$692,'Faturamento SP3'!$D$2:$D$692,'Infos Relatório'!$B$164,'Faturamento SP3'!$E$2:$E$692,'Infos Relatório'!$B203,'Faturamento SP3'!$Z$2:$Z$692,'Infos Relatório'!BE$1,'Faturamento SP3'!$T$2:$T$692,"Sim")</f>
        <v>0</v>
      </c>
      <c r="BI203" s="27" t="e">
        <f t="shared" si="70"/>
        <v>#DIV/0!</v>
      </c>
      <c r="BJ203" s="24">
        <f>SUMIFS('Faturamento SP3'!$H$2:$H$692,'Faturamento SP3'!$D$2:$D$692,'Infos Relatório'!$B$164,'Faturamento SP3'!$E$2:$E$692,'Infos Relatório'!$B203,'Faturamento SP3'!$Z$2:$Z$692,'Infos Relatório'!BE$1)</f>
        <v>0</v>
      </c>
      <c r="BK203" s="23">
        <f>COUNTIFS('Faturamento SP3'!$D$2:$D$692,'Infos Relatório'!$B$164,'Faturamento SP3'!$E$2:$E$692,'Infos Relatório'!$B203,'Faturamento SP3'!$Z$2:$Z$692,'Infos Relatório'!BK$1)</f>
        <v>0</v>
      </c>
      <c r="BL203" s="13">
        <f>SUMIFS('Faturamento SP3'!$G$2:$G$692,'Faturamento SP3'!$D$2:$D$692,'Infos Relatório'!$B$164,'Faturamento SP3'!$E$2:$E$692,'Infos Relatório'!$B203,'Faturamento SP3'!$Z$2:$Z$692,'Infos Relatório'!BK$1)</f>
        <v>0</v>
      </c>
      <c r="BM203" s="13">
        <f>SUMIFS('Faturamento SP3'!$J$2:$J$692,'Faturamento SP3'!$D$2:$D$692,'Infos Relatório'!$B$164,'Faturamento SP3'!$E$2:$E$692,'Infos Relatório'!$B203,'Faturamento SP3'!$Z$2:$Z$692,'Infos Relatório'!BK$1)</f>
        <v>0</v>
      </c>
      <c r="BN203" s="14">
        <f>SUMIFS('Faturamento SP3'!$O$2:$O$692,'Faturamento SP3'!$D$2:$D$692,'Infos Relatório'!$B$164,'Faturamento SP3'!$E$2:$E$692,'Infos Relatório'!$B203,'Faturamento SP3'!$Z$2:$Z$692,'Infos Relatório'!BK$1,'Faturamento SP3'!$T$2:$T$692,"Sim")+SUMIFS('Faturamento SP3'!$P$2:$P$692,'Faturamento SP3'!$D$2:$D$692,'Infos Relatório'!$B$164,'Faturamento SP3'!$E$2:$E$692,'Infos Relatório'!$B203,'Faturamento SP3'!$Z$2:$Z$692,'Infos Relatório'!BK$1,'Faturamento SP3'!$T$2:$T$692,"Sim")</f>
        <v>0</v>
      </c>
      <c r="BO203" s="27" t="e">
        <f t="shared" si="71"/>
        <v>#DIV/0!</v>
      </c>
      <c r="BP203" s="24">
        <f>SUMIFS('Faturamento SP3'!$H$2:$H$692,'Faturamento SP3'!$D$2:$D$692,'Infos Relatório'!$B$164,'Faturamento SP3'!$E$2:$E$692,'Infos Relatório'!$B203,'Faturamento SP3'!$Z$2:$Z$692,'Infos Relatório'!BK$1)</f>
        <v>0</v>
      </c>
      <c r="BQ203" s="23">
        <f>COUNTIFS('Faturamento SP3'!$D$2:$D$692,'Infos Relatório'!$B$164,'Faturamento SP3'!$E$2:$E$692,'Infos Relatório'!$B203,'Faturamento SP3'!$Z$2:$Z$692,'Infos Relatório'!BQ$1)</f>
        <v>0</v>
      </c>
      <c r="BR203" s="13">
        <f>SUMIFS('Faturamento SP3'!$G$2:$G$692,'Faturamento SP3'!$D$2:$D$692,'Infos Relatório'!$B$164,'Faturamento SP3'!$E$2:$E$692,'Infos Relatório'!$B203,'Faturamento SP3'!$Z$2:$Z$692,'Infos Relatório'!BQ$1)</f>
        <v>0</v>
      </c>
      <c r="BS203" s="13">
        <f>SUMIFS('Faturamento SP3'!$J$2:$J$692,'Faturamento SP3'!$D$2:$D$692,'Infos Relatório'!$B$164,'Faturamento SP3'!$E$2:$E$692,'Infos Relatório'!$B203,'Faturamento SP3'!$Z$2:$Z$692,'Infos Relatório'!BQ$1)</f>
        <v>0</v>
      </c>
      <c r="BT203" s="14">
        <f>SUMIFS('Faturamento SP3'!$O$2:$O$692,'Faturamento SP3'!$D$2:$D$692,'Infos Relatório'!$B$164,'Faturamento SP3'!$E$2:$E$692,'Infos Relatório'!$B203,'Faturamento SP3'!$Z$2:$Z$692,'Infos Relatório'!BQ$1,'Faturamento SP3'!$T$2:$T$692,"Sim")+SUMIFS('Faturamento SP3'!$P$2:$P$692,'Faturamento SP3'!$D$2:$D$692,'Infos Relatório'!$B$164,'Faturamento SP3'!$E$2:$E$692,'Infos Relatório'!$B203,'Faturamento SP3'!$Z$2:$Z$692,'Infos Relatório'!BQ$1,'Faturamento SP3'!$T$2:$T$692,"Sim")</f>
        <v>0</v>
      </c>
      <c r="BU203" s="27" t="e">
        <f t="shared" si="72"/>
        <v>#DIV/0!</v>
      </c>
      <c r="BV203" s="24">
        <f>SUMIFS('Faturamento SP3'!$H$2:$H$692,'Faturamento SP3'!$D$2:$D$692,'Infos Relatório'!$B$164,'Faturamento SP3'!$E$2:$E$692,'Infos Relatório'!$B203,'Faturamento SP3'!$Z$2:$Z$692,'Infos Relatório'!BQ$1)</f>
        <v>0</v>
      </c>
    </row>
    <row r="204" spans="2:74">
      <c r="B204" s="17" t="s">
        <v>46</v>
      </c>
      <c r="C204" s="23">
        <f>COUNTIFS('Faturamento SP3'!$D$2:$D$692,'Infos Relatório'!$B$164,'Faturamento SP3'!$E$2:$E$692,'Infos Relatório'!$B204,'Faturamento SP3'!$Z$2:$Z$692,'Infos Relatório'!C$1)</f>
        <v>0</v>
      </c>
      <c r="D204" s="13">
        <f>SUMIFS('Faturamento SP3'!$G$2:$G$692,'Faturamento SP3'!$D$2:$D$692,'Infos Relatório'!$B$164,'Faturamento SP3'!$E$2:$E$692,'Infos Relatório'!$B204,'Faturamento SP3'!$Z$2:$Z$692,'Infos Relatório'!C$1)</f>
        <v>0</v>
      </c>
      <c r="E204" s="13">
        <f>SUMIFS('Faturamento SP3'!$J$2:$J$692,'Faturamento SP3'!$D$2:$D$692,'Infos Relatório'!$B$164,'Faturamento SP3'!$E$2:$E$692,'Infos Relatório'!$B204,'Faturamento SP3'!$Z$2:$Z$692,'Infos Relatório'!C$1)</f>
        <v>0</v>
      </c>
      <c r="F204" s="14">
        <f>SUMIFS('Faturamento SP3'!$O$2:$O$692,'Faturamento SP3'!$D$2:$D$692,'Infos Relatório'!$B$164,'Faturamento SP3'!$E$2:$E$692,'Infos Relatório'!$B204,'Faturamento SP3'!$Z$2:$Z$692,'Infos Relatório'!C$1,'Faturamento SP3'!$T$2:$T$692,"Sim")+SUMIFS('Faturamento SP3'!$P$2:$P$692,'Faturamento SP3'!$D$2:$D$692,'Infos Relatório'!$B$164,'Faturamento SP3'!$E$2:$E$692,'Infos Relatório'!$B204,'Faturamento SP3'!$Z$2:$Z$692,'Infos Relatório'!C$1,'Faturamento SP3'!$T$2:$T$692,"Sim")</f>
        <v>0</v>
      </c>
      <c r="G204" s="27" t="e">
        <f t="shared" si="61"/>
        <v>#DIV/0!</v>
      </c>
      <c r="H204" s="24">
        <f>SUMIFS('Faturamento SP3'!$H$2:$H$692,'Faturamento SP3'!$D$2:$D$692,'Infos Relatório'!$B$164,'Faturamento SP3'!$E$2:$E$692,'Infos Relatório'!$B204,'Faturamento SP3'!$Z$2:$Z$692,'Infos Relatório'!C$1)</f>
        <v>0</v>
      </c>
      <c r="I204" s="23">
        <f>COUNTIFS('Faturamento SP3'!$D$2:$D$692,'Infos Relatório'!$B$164,'Faturamento SP3'!$E$2:$E$692,'Infos Relatório'!$B204,'Faturamento SP3'!$Z$2:$Z$692,'Infos Relatório'!I$1)</f>
        <v>0</v>
      </c>
      <c r="J204" s="13">
        <f>SUMIFS('Faturamento SP3'!$G$2:$G$692,'Faturamento SP3'!$D$2:$D$692,'Infos Relatório'!$B$164,'Faturamento SP3'!$E$2:$E$692,'Infos Relatório'!$B204,'Faturamento SP3'!$Z$2:$Z$692,'Infos Relatório'!I$1)</f>
        <v>0</v>
      </c>
      <c r="K204" s="13">
        <f>SUMIFS('Faturamento SP3'!$J$2:$J$692,'Faturamento SP3'!$D$2:$D$692,'Infos Relatório'!$B$164,'Faturamento SP3'!$E$2:$E$692,'Infos Relatório'!$B204,'Faturamento SP3'!$Z$2:$Z$692,'Infos Relatório'!I$1)</f>
        <v>0</v>
      </c>
      <c r="L204" s="14">
        <f>SUMIFS('Faturamento SP3'!$O$2:$O$692,'Faturamento SP3'!$D$2:$D$692,'Infos Relatório'!$B$164,'Faturamento SP3'!$E$2:$E$692,'Infos Relatório'!$B204,'Faturamento SP3'!$Z$2:$Z$692,'Infos Relatório'!I$1,'Faturamento SP3'!$T$2:$T$692,"Sim")+SUMIFS('Faturamento SP3'!$P$2:$P$692,'Faturamento SP3'!$D$2:$D$692,'Infos Relatório'!$B$164,'Faturamento SP3'!$E$2:$E$692,'Infos Relatório'!$B204,'Faturamento SP3'!$Z$2:$Z$692,'Infos Relatório'!I$1,'Faturamento SP3'!$T$2:$T$692,"Sim")</f>
        <v>0</v>
      </c>
      <c r="M204" s="27" t="e">
        <f t="shared" si="62"/>
        <v>#DIV/0!</v>
      </c>
      <c r="N204" s="24">
        <f>SUMIFS('Faturamento SP3'!$H$2:$H$692,'Faturamento SP3'!$D$2:$D$692,'Infos Relatório'!$B$164,'Faturamento SP3'!$E$2:$E$692,'Infos Relatório'!$B204,'Faturamento SP3'!$Z$2:$Z$692,'Infos Relatório'!I$1)</f>
        <v>0</v>
      </c>
      <c r="O204" s="23">
        <f>COUNTIFS('Faturamento SP3'!$D$2:$D$692,'Infos Relatório'!$B$164,'Faturamento SP3'!$E$2:$E$692,'Infos Relatório'!$B204,'Faturamento SP3'!$Z$2:$Z$692,'Infos Relatório'!O$1)</f>
        <v>0</v>
      </c>
      <c r="P204" s="13">
        <f>SUMIFS('Faturamento SP3'!$G$2:$G$692,'Faturamento SP3'!$D$2:$D$692,'Infos Relatório'!$B$164,'Faturamento SP3'!$E$2:$E$692,'Infos Relatório'!$B204,'Faturamento SP3'!$Z$2:$Z$692,'Infos Relatório'!O$1)</f>
        <v>0</v>
      </c>
      <c r="Q204" s="13">
        <f>SUMIFS('Faturamento SP3'!$J$2:$J$692,'Faturamento SP3'!$D$2:$D$692,'Infos Relatório'!$B$164,'Faturamento SP3'!$E$2:$E$692,'Infos Relatório'!$B204,'Faturamento SP3'!$Z$2:$Z$692,'Infos Relatório'!O$1)</f>
        <v>0</v>
      </c>
      <c r="R204" s="14">
        <f>SUMIFS('Faturamento SP3'!$O$2:$O$692,'Faturamento SP3'!$D$2:$D$692,'Infos Relatório'!$B$164,'Faturamento SP3'!$E$2:$E$692,'Infos Relatório'!$B204,'Faturamento SP3'!$Z$2:$Z$692,'Infos Relatório'!O$1,'Faturamento SP3'!$T$2:$T$692,"Sim")+SUMIFS('Faturamento SP3'!$P$2:$P$692,'Faturamento SP3'!$D$2:$D$692,'Infos Relatório'!$B$164,'Faturamento SP3'!$E$2:$E$692,'Infos Relatório'!$B204,'Faturamento SP3'!$Z$2:$Z$692,'Infos Relatório'!O$1,'Faturamento SP3'!$T$2:$T$692,"Sim")</f>
        <v>0</v>
      </c>
      <c r="S204" s="27" t="e">
        <f t="shared" si="63"/>
        <v>#DIV/0!</v>
      </c>
      <c r="T204" s="24">
        <f>SUMIFS('Faturamento SP3'!$H$2:$H$692,'Faturamento SP3'!$D$2:$D$692,'Infos Relatório'!$B$164,'Faturamento SP3'!$E$2:$E$692,'Infos Relatório'!$B204,'Faturamento SP3'!$Z$2:$Z$692,'Infos Relatório'!O$1)</f>
        <v>0</v>
      </c>
      <c r="U204" s="23">
        <f>COUNTIFS('Faturamento SP3'!$D$2:$D$692,'Infos Relatório'!$B$164,'Faturamento SP3'!$E$2:$E$692,'Infos Relatório'!$B204,'Faturamento SP3'!$Z$2:$Z$692,'Infos Relatório'!U$1)</f>
        <v>0</v>
      </c>
      <c r="V204" s="13">
        <f>SUMIFS('Faturamento SP3'!$G$2:$G$692,'Faturamento SP3'!$D$2:$D$692,'Infos Relatório'!$B$164,'Faturamento SP3'!$E$2:$E$692,'Infos Relatório'!$B204,'Faturamento SP3'!$Z$2:$Z$692,'Infos Relatório'!U$1)</f>
        <v>0</v>
      </c>
      <c r="W204" s="13">
        <f>SUMIFS('Faturamento SP3'!$J$2:$J$692,'Faturamento SP3'!$D$2:$D$692,'Infos Relatório'!$B$164,'Faturamento SP3'!$E$2:$E$692,'Infos Relatório'!$B204,'Faturamento SP3'!$Z$2:$Z$692,'Infos Relatório'!U$1)</f>
        <v>0</v>
      </c>
      <c r="X204" s="14">
        <f>SUMIFS('Faturamento SP3'!$O$2:$O$692,'Faturamento SP3'!$D$2:$D$692,'Infos Relatório'!$B$164,'Faturamento SP3'!$E$2:$E$692,'Infos Relatório'!$B204,'Faturamento SP3'!$Z$2:$Z$692,'Infos Relatório'!U$1,'Faturamento SP3'!$T$2:$T$692,"Sim")+SUMIFS('Faturamento SP3'!$P$2:$P$692,'Faturamento SP3'!$D$2:$D$692,'Infos Relatório'!$B$164,'Faturamento SP3'!$E$2:$E$692,'Infos Relatório'!$B204,'Faturamento SP3'!$Z$2:$Z$692,'Infos Relatório'!U$1,'Faturamento SP3'!$T$2:$T$692,"Sim")</f>
        <v>0</v>
      </c>
      <c r="Y204" s="27" t="e">
        <f t="shared" si="64"/>
        <v>#DIV/0!</v>
      </c>
      <c r="Z204" s="24">
        <f>SUMIFS('Faturamento SP3'!$H$2:$H$692,'Faturamento SP3'!$D$2:$D$692,'Infos Relatório'!$B$164,'Faturamento SP3'!$E$2:$E$692,'Infos Relatório'!$B204,'Faturamento SP3'!$Z$2:$Z$692,'Infos Relatório'!U$1)</f>
        <v>0</v>
      </c>
      <c r="AA204" s="23">
        <f>COUNTIFS('Faturamento SP3'!$D$2:$D$692,'Infos Relatório'!$B$164,'Faturamento SP3'!$E$2:$E$692,'Infos Relatório'!$B204,'Faturamento SP3'!$Z$2:$Z$692,'Infos Relatório'!AA$1)</f>
        <v>0</v>
      </c>
      <c r="AB204" s="13">
        <f>SUMIFS('Faturamento SP3'!$G$2:$G$692,'Faturamento SP3'!$D$2:$D$692,'Infos Relatório'!$B$164,'Faturamento SP3'!$E$2:$E$692,'Infos Relatório'!$B204,'Faturamento SP3'!$Z$2:$Z$692,'Infos Relatório'!AA$1)</f>
        <v>0</v>
      </c>
      <c r="AC204" s="13">
        <f>SUMIFS('Faturamento SP3'!$J$2:$J$692,'Faturamento SP3'!$D$2:$D$692,'Infos Relatório'!$B$164,'Faturamento SP3'!$E$2:$E$692,'Infos Relatório'!$B204,'Faturamento SP3'!$Z$2:$Z$692,'Infos Relatório'!AA$1)</f>
        <v>0</v>
      </c>
      <c r="AD204" s="14">
        <f>SUMIFS('Faturamento SP3'!$O$2:$O$692,'Faturamento SP3'!$D$2:$D$692,'Infos Relatório'!$B$164,'Faturamento SP3'!$E$2:$E$692,'Infos Relatório'!$B204,'Faturamento SP3'!$Z$2:$Z$692,'Infos Relatório'!AA$1,'Faturamento SP3'!$T$2:$T$692,"Sim")+SUMIFS('Faturamento SP3'!$P$2:$P$692,'Faturamento SP3'!$D$2:$D$692,'Infos Relatório'!$B$164,'Faturamento SP3'!$E$2:$E$692,'Infos Relatório'!$B204,'Faturamento SP3'!$Z$2:$Z$692,'Infos Relatório'!AA$1,'Faturamento SP3'!$T$2:$T$692,"Sim")</f>
        <v>0</v>
      </c>
      <c r="AE204" s="27" t="e">
        <f t="shared" si="65"/>
        <v>#DIV/0!</v>
      </c>
      <c r="AF204" s="24">
        <f>SUMIFS('Faturamento SP3'!$H$2:$H$692,'Faturamento SP3'!$D$2:$D$692,'Infos Relatório'!$B$164,'Faturamento SP3'!$E$2:$E$692,'Infos Relatório'!$B204,'Faturamento SP3'!$Z$2:$Z$692,'Infos Relatório'!AA$1)</f>
        <v>0</v>
      </c>
      <c r="AG204" s="23">
        <f>COUNTIFS('Faturamento SP3'!$D$2:$D$692,'Infos Relatório'!$B$164,'Faturamento SP3'!$E$2:$E$692,'Infos Relatório'!$B204,'Faturamento SP3'!$Z$2:$Z$692,'Infos Relatório'!AG$1)</f>
        <v>0</v>
      </c>
      <c r="AH204" s="13">
        <f>SUMIFS('Faturamento SP3'!$G$2:$G$692,'Faturamento SP3'!$D$2:$D$692,'Infos Relatório'!$B$164,'Faturamento SP3'!$E$2:$E$692,'Infos Relatório'!$B204,'Faturamento SP3'!$Z$2:$Z$692,'Infos Relatório'!AG$1)</f>
        <v>0</v>
      </c>
      <c r="AI204" s="13">
        <f>SUMIFS('Faturamento SP3'!$J$2:$J$692,'Faturamento SP3'!$D$2:$D$692,'Infos Relatório'!$B$164,'Faturamento SP3'!$E$2:$E$692,'Infos Relatório'!$B204,'Faturamento SP3'!$Z$2:$Z$692,'Infos Relatório'!AG$1)</f>
        <v>0</v>
      </c>
      <c r="AJ204" s="14">
        <f>SUMIFS('Faturamento SP3'!$O$2:$O$692,'Faturamento SP3'!$D$2:$D$692,'Infos Relatório'!$B$164,'Faturamento SP3'!$E$2:$E$692,'Infos Relatório'!$B204,'Faturamento SP3'!$Z$2:$Z$692,'Infos Relatório'!AG$1,'Faturamento SP3'!$T$2:$T$692,"Sim")+SUMIFS('Faturamento SP3'!$P$2:$P$692,'Faturamento SP3'!$D$2:$D$692,'Infos Relatório'!$B$164,'Faturamento SP3'!$E$2:$E$692,'Infos Relatório'!$B204,'Faturamento SP3'!$Z$2:$Z$692,'Infos Relatório'!AG$1,'Faturamento SP3'!$T$2:$T$692,"Sim")</f>
        <v>0</v>
      </c>
      <c r="AK204" s="27" t="e">
        <f t="shared" si="66"/>
        <v>#DIV/0!</v>
      </c>
      <c r="AL204" s="24">
        <f>SUMIFS('Faturamento SP3'!$H$2:$H$692,'Faturamento SP3'!$D$2:$D$692,'Infos Relatório'!$B$164,'Faturamento SP3'!$E$2:$E$692,'Infos Relatório'!$B204,'Faturamento SP3'!$Z$2:$Z$692,'Infos Relatório'!AG$1)</f>
        <v>0</v>
      </c>
      <c r="AM204" s="23">
        <f>COUNTIFS('Faturamento SP3'!$D$2:$D$692,'Infos Relatório'!$B$164,'Faturamento SP3'!$E$2:$E$692,'Infos Relatório'!$B204,'Faturamento SP3'!$Z$2:$Z$692,'Infos Relatório'!AM$1)</f>
        <v>0</v>
      </c>
      <c r="AN204" s="13">
        <f>SUMIFS('Faturamento SP3'!$G$2:$G$692,'Faturamento SP3'!$D$2:$D$692,'Infos Relatório'!$B$164,'Faturamento SP3'!$E$2:$E$692,'Infos Relatório'!$B204,'Faturamento SP3'!$Z$2:$Z$692,'Infos Relatório'!AM$1)</f>
        <v>0</v>
      </c>
      <c r="AO204" s="13">
        <f>SUMIFS('Faturamento SP3'!$J$2:$J$692,'Faturamento SP3'!$D$2:$D$692,'Infos Relatório'!$B$164,'Faturamento SP3'!$E$2:$E$692,'Infos Relatório'!$B204,'Faturamento SP3'!$Z$2:$Z$692,'Infos Relatório'!AM$1)</f>
        <v>0</v>
      </c>
      <c r="AP204" s="14">
        <f>SUMIFS('Faturamento SP3'!$O$2:$O$692,'Faturamento SP3'!$D$2:$D$692,'Infos Relatório'!$B$164,'Faturamento SP3'!$E$2:$E$692,'Infos Relatório'!$B204,'Faturamento SP3'!$Z$2:$Z$692,'Infos Relatório'!AM$1,'Faturamento SP3'!$T$2:$T$692,"Sim")+SUMIFS('Faturamento SP3'!$P$2:$P$692,'Faturamento SP3'!$D$2:$D$692,'Infos Relatório'!$B$164,'Faturamento SP3'!$E$2:$E$692,'Infos Relatório'!$B204,'Faturamento SP3'!$Z$2:$Z$692,'Infos Relatório'!AM$1,'Faturamento SP3'!$T$2:$T$692,"Sim")</f>
        <v>0</v>
      </c>
      <c r="AQ204" s="27" t="e">
        <f t="shared" si="67"/>
        <v>#DIV/0!</v>
      </c>
      <c r="AR204" s="24">
        <f>SUMIFS('Faturamento SP3'!$H$2:$H$692,'Faturamento SP3'!$D$2:$D$692,'Infos Relatório'!$B$164,'Faturamento SP3'!$E$2:$E$692,'Infos Relatório'!$B204,'Faturamento SP3'!$Z$2:$Z$692,'Infos Relatório'!AM$1)</f>
        <v>0</v>
      </c>
      <c r="AS204" s="23">
        <f>COUNTIFS('Faturamento SP3'!$D$2:$D$692,'Infos Relatório'!$B$164,'Faturamento SP3'!$E$2:$E$692,'Infos Relatório'!$B204,'Faturamento SP3'!$Z$2:$Z$692,'Infos Relatório'!AS$1)</f>
        <v>0</v>
      </c>
      <c r="AT204" s="13">
        <f>SUMIFS('Faturamento SP3'!$G$2:$G$692,'Faturamento SP3'!$D$2:$D$692,'Infos Relatório'!$B$164,'Faturamento SP3'!$E$2:$E$692,'Infos Relatório'!$B204,'Faturamento SP3'!$Z$2:$Z$692,'Infos Relatório'!AS$1)</f>
        <v>0</v>
      </c>
      <c r="AU204" s="13">
        <f>SUMIFS('Faturamento SP3'!$J$2:$J$692,'Faturamento SP3'!$D$2:$D$692,'Infos Relatório'!$B$164,'Faturamento SP3'!$E$2:$E$692,'Infos Relatório'!$B204,'Faturamento SP3'!$Z$2:$Z$692,'Infos Relatório'!AS$1)</f>
        <v>0</v>
      </c>
      <c r="AV204" s="14">
        <f>SUMIFS('Faturamento SP3'!$O$2:$O$692,'Faturamento SP3'!$D$2:$D$692,'Infos Relatório'!$B$164,'Faturamento SP3'!$E$2:$E$692,'Infos Relatório'!$B204,'Faturamento SP3'!$Z$2:$Z$692,'Infos Relatório'!AS$1,'Faturamento SP3'!$T$2:$T$692,"Sim")+SUMIFS('Faturamento SP3'!$P$2:$P$692,'Faturamento SP3'!$D$2:$D$692,'Infos Relatório'!$B$164,'Faturamento SP3'!$E$2:$E$692,'Infos Relatório'!$B204,'Faturamento SP3'!$Z$2:$Z$692,'Infos Relatório'!AS$1,'Faturamento SP3'!$T$2:$T$692,"Sim")</f>
        <v>0</v>
      </c>
      <c r="AW204" s="27" t="e">
        <f t="shared" si="68"/>
        <v>#DIV/0!</v>
      </c>
      <c r="AX204" s="24">
        <f>SUMIFS('Faturamento SP3'!$H$2:$H$692,'Faturamento SP3'!$D$2:$D$692,'Infos Relatório'!$B$164,'Faturamento SP3'!$E$2:$E$692,'Infos Relatório'!$B204,'Faturamento SP3'!$Z$2:$Z$692,'Infos Relatório'!AS$1)</f>
        <v>0</v>
      </c>
      <c r="AY204" s="23">
        <f>COUNTIFS('Faturamento SP3'!$D$2:$D$692,'Infos Relatório'!$B$164,'Faturamento SP3'!$E$2:$E$692,'Infos Relatório'!$B204,'Faturamento SP3'!$Z$2:$Z$692,'Infos Relatório'!AY$1)</f>
        <v>0</v>
      </c>
      <c r="AZ204" s="13">
        <f>SUMIFS('Faturamento SP3'!$G$2:$G$692,'Faturamento SP3'!$D$2:$D$692,'Infos Relatório'!$B$164,'Faturamento SP3'!$E$2:$E$692,'Infos Relatório'!$B204,'Faturamento SP3'!$Z$2:$Z$692,'Infos Relatório'!AY$1)</f>
        <v>0</v>
      </c>
      <c r="BA204" s="13">
        <f>SUMIFS('Faturamento SP3'!$J$2:$J$692,'Faturamento SP3'!$D$2:$D$692,'Infos Relatório'!$B$164,'Faturamento SP3'!$E$2:$E$692,'Infos Relatório'!$B204,'Faturamento SP3'!$Z$2:$Z$692,'Infos Relatório'!AY$1)</f>
        <v>0</v>
      </c>
      <c r="BB204" s="14">
        <f>SUMIFS('Faturamento SP3'!$O$2:$O$692,'Faturamento SP3'!$D$2:$D$692,'Infos Relatório'!$B$164,'Faturamento SP3'!$E$2:$E$692,'Infos Relatório'!$B204,'Faturamento SP3'!$Z$2:$Z$692,'Infos Relatório'!AY$1,'Faturamento SP3'!$T$2:$T$692,"Sim")+SUMIFS('Faturamento SP3'!$P$2:$P$692,'Faturamento SP3'!$D$2:$D$692,'Infos Relatório'!$B$164,'Faturamento SP3'!$E$2:$E$692,'Infos Relatório'!$B204,'Faturamento SP3'!$Z$2:$Z$692,'Infos Relatório'!AY$1,'Faturamento SP3'!$T$2:$T$692,"Sim")</f>
        <v>0</v>
      </c>
      <c r="BC204" s="27" t="e">
        <f t="shared" si="69"/>
        <v>#DIV/0!</v>
      </c>
      <c r="BD204" s="24">
        <f>SUMIFS('Faturamento SP3'!$H$2:$H$692,'Faturamento SP3'!$D$2:$D$692,'Infos Relatório'!$B$164,'Faturamento SP3'!$E$2:$E$692,'Infos Relatório'!$B204,'Faturamento SP3'!$Z$2:$Z$692,'Infos Relatório'!AY$1)</f>
        <v>0</v>
      </c>
      <c r="BE204" s="23">
        <f>COUNTIFS('Faturamento SP3'!$D$2:$D$692,'Infos Relatório'!$B$164,'Faturamento SP3'!$E$2:$E$692,'Infos Relatório'!$B204,'Faturamento SP3'!$Z$2:$Z$692,'Infos Relatório'!BE$1)</f>
        <v>0</v>
      </c>
      <c r="BF204" s="13">
        <f>SUMIFS('Faturamento SP3'!$G$2:$G$692,'Faturamento SP3'!$D$2:$D$692,'Infos Relatório'!$B$164,'Faturamento SP3'!$E$2:$E$692,'Infos Relatório'!$B204,'Faturamento SP3'!$Z$2:$Z$692,'Infos Relatório'!BE$1)</f>
        <v>0</v>
      </c>
      <c r="BG204" s="13">
        <f>SUMIFS('Faturamento SP3'!$J$2:$J$692,'Faturamento SP3'!$D$2:$D$692,'Infos Relatório'!$B$164,'Faturamento SP3'!$E$2:$E$692,'Infos Relatório'!$B204,'Faturamento SP3'!$Z$2:$Z$692,'Infos Relatório'!BE$1)</f>
        <v>0</v>
      </c>
      <c r="BH204" s="14">
        <f>SUMIFS('Faturamento SP3'!$O$2:$O$692,'Faturamento SP3'!$D$2:$D$692,'Infos Relatório'!$B$164,'Faturamento SP3'!$E$2:$E$692,'Infos Relatório'!$B204,'Faturamento SP3'!$Z$2:$Z$692,'Infos Relatório'!BE$1,'Faturamento SP3'!$T$2:$T$692,"Sim")+SUMIFS('Faturamento SP3'!$P$2:$P$692,'Faturamento SP3'!$D$2:$D$692,'Infos Relatório'!$B$164,'Faturamento SP3'!$E$2:$E$692,'Infos Relatório'!$B204,'Faturamento SP3'!$Z$2:$Z$692,'Infos Relatório'!BE$1,'Faturamento SP3'!$T$2:$T$692,"Sim")</f>
        <v>0</v>
      </c>
      <c r="BI204" s="27" t="e">
        <f t="shared" si="70"/>
        <v>#DIV/0!</v>
      </c>
      <c r="BJ204" s="24">
        <f>SUMIFS('Faturamento SP3'!$H$2:$H$692,'Faturamento SP3'!$D$2:$D$692,'Infos Relatório'!$B$164,'Faturamento SP3'!$E$2:$E$692,'Infos Relatório'!$B204,'Faturamento SP3'!$Z$2:$Z$692,'Infos Relatório'!BE$1)</f>
        <v>0</v>
      </c>
      <c r="BK204" s="23">
        <f>COUNTIFS('Faturamento SP3'!$D$2:$D$692,'Infos Relatório'!$B$164,'Faturamento SP3'!$E$2:$E$692,'Infos Relatório'!$B204,'Faturamento SP3'!$Z$2:$Z$692,'Infos Relatório'!BK$1)</f>
        <v>0</v>
      </c>
      <c r="BL204" s="13">
        <f>SUMIFS('Faturamento SP3'!$G$2:$G$692,'Faturamento SP3'!$D$2:$D$692,'Infos Relatório'!$B$164,'Faturamento SP3'!$E$2:$E$692,'Infos Relatório'!$B204,'Faturamento SP3'!$Z$2:$Z$692,'Infos Relatório'!BK$1)</f>
        <v>0</v>
      </c>
      <c r="BM204" s="13">
        <f>SUMIFS('Faturamento SP3'!$J$2:$J$692,'Faturamento SP3'!$D$2:$D$692,'Infos Relatório'!$B$164,'Faturamento SP3'!$E$2:$E$692,'Infos Relatório'!$B204,'Faturamento SP3'!$Z$2:$Z$692,'Infos Relatório'!BK$1)</f>
        <v>0</v>
      </c>
      <c r="BN204" s="14">
        <f>SUMIFS('Faturamento SP3'!$O$2:$O$692,'Faturamento SP3'!$D$2:$D$692,'Infos Relatório'!$B$164,'Faturamento SP3'!$E$2:$E$692,'Infos Relatório'!$B204,'Faturamento SP3'!$Z$2:$Z$692,'Infos Relatório'!BK$1,'Faturamento SP3'!$T$2:$T$692,"Sim")+SUMIFS('Faturamento SP3'!$P$2:$P$692,'Faturamento SP3'!$D$2:$D$692,'Infos Relatório'!$B$164,'Faturamento SP3'!$E$2:$E$692,'Infos Relatório'!$B204,'Faturamento SP3'!$Z$2:$Z$692,'Infos Relatório'!BK$1,'Faturamento SP3'!$T$2:$T$692,"Sim")</f>
        <v>0</v>
      </c>
      <c r="BO204" s="27" t="e">
        <f t="shared" si="71"/>
        <v>#DIV/0!</v>
      </c>
      <c r="BP204" s="24">
        <f>SUMIFS('Faturamento SP3'!$H$2:$H$692,'Faturamento SP3'!$D$2:$D$692,'Infos Relatório'!$B$164,'Faturamento SP3'!$E$2:$E$692,'Infos Relatório'!$B204,'Faturamento SP3'!$Z$2:$Z$692,'Infos Relatório'!BK$1)</f>
        <v>0</v>
      </c>
      <c r="BQ204" s="23">
        <f>COUNTIFS('Faturamento SP3'!$D$2:$D$692,'Infos Relatório'!$B$164,'Faturamento SP3'!$E$2:$E$692,'Infos Relatório'!$B204,'Faturamento SP3'!$Z$2:$Z$692,'Infos Relatório'!BQ$1)</f>
        <v>0</v>
      </c>
      <c r="BR204" s="13">
        <f>SUMIFS('Faturamento SP3'!$G$2:$G$692,'Faturamento SP3'!$D$2:$D$692,'Infos Relatório'!$B$164,'Faturamento SP3'!$E$2:$E$692,'Infos Relatório'!$B204,'Faturamento SP3'!$Z$2:$Z$692,'Infos Relatório'!BQ$1)</f>
        <v>0</v>
      </c>
      <c r="BS204" s="13">
        <f>SUMIFS('Faturamento SP3'!$J$2:$J$692,'Faturamento SP3'!$D$2:$D$692,'Infos Relatório'!$B$164,'Faturamento SP3'!$E$2:$E$692,'Infos Relatório'!$B204,'Faturamento SP3'!$Z$2:$Z$692,'Infos Relatório'!BQ$1)</f>
        <v>0</v>
      </c>
      <c r="BT204" s="14">
        <f>SUMIFS('Faturamento SP3'!$O$2:$O$692,'Faturamento SP3'!$D$2:$D$692,'Infos Relatório'!$B$164,'Faturamento SP3'!$E$2:$E$692,'Infos Relatório'!$B204,'Faturamento SP3'!$Z$2:$Z$692,'Infos Relatório'!BQ$1,'Faturamento SP3'!$T$2:$T$692,"Sim")+SUMIFS('Faturamento SP3'!$P$2:$P$692,'Faturamento SP3'!$D$2:$D$692,'Infos Relatório'!$B$164,'Faturamento SP3'!$E$2:$E$692,'Infos Relatório'!$B204,'Faturamento SP3'!$Z$2:$Z$692,'Infos Relatório'!BQ$1,'Faturamento SP3'!$T$2:$T$692,"Sim")</f>
        <v>0</v>
      </c>
      <c r="BU204" s="27" t="e">
        <f t="shared" si="72"/>
        <v>#DIV/0!</v>
      </c>
      <c r="BV204" s="24">
        <f>SUMIFS('Faturamento SP3'!$H$2:$H$692,'Faturamento SP3'!$D$2:$D$692,'Infos Relatório'!$B$164,'Faturamento SP3'!$E$2:$E$692,'Infos Relatório'!$B204,'Faturamento SP3'!$Z$2:$Z$692,'Infos Relatório'!BQ$1)</f>
        <v>0</v>
      </c>
    </row>
    <row r="205" spans="2:74">
      <c r="B205" s="17" t="s">
        <v>47</v>
      </c>
      <c r="C205" s="23">
        <f>COUNTIFS('Faturamento SP3'!$D$2:$D$692,'Infos Relatório'!$B$164,'Faturamento SP3'!$E$2:$E$692,'Infos Relatório'!$B205,'Faturamento SP3'!$Z$2:$Z$692,'Infos Relatório'!C$1)</f>
        <v>0</v>
      </c>
      <c r="D205" s="13">
        <f>SUMIFS('Faturamento SP3'!$G$2:$G$692,'Faturamento SP3'!$D$2:$D$692,'Infos Relatório'!$B$164,'Faturamento SP3'!$E$2:$E$692,'Infos Relatório'!$B205,'Faturamento SP3'!$Z$2:$Z$692,'Infos Relatório'!C$1)</f>
        <v>0</v>
      </c>
      <c r="E205" s="13">
        <f>SUMIFS('Faturamento SP3'!$J$2:$J$692,'Faturamento SP3'!$D$2:$D$692,'Infos Relatório'!$B$164,'Faturamento SP3'!$E$2:$E$692,'Infos Relatório'!$B205,'Faturamento SP3'!$Z$2:$Z$692,'Infos Relatório'!C$1)</f>
        <v>0</v>
      </c>
      <c r="F205" s="14">
        <f>SUMIFS('Faturamento SP3'!$O$2:$O$692,'Faturamento SP3'!$D$2:$D$692,'Infos Relatório'!$B$164,'Faturamento SP3'!$E$2:$E$692,'Infos Relatório'!$B205,'Faturamento SP3'!$Z$2:$Z$692,'Infos Relatório'!C$1,'Faturamento SP3'!$T$2:$T$692,"Sim")+SUMIFS('Faturamento SP3'!$P$2:$P$692,'Faturamento SP3'!$D$2:$D$692,'Infos Relatório'!$B$164,'Faturamento SP3'!$E$2:$E$692,'Infos Relatório'!$B205,'Faturamento SP3'!$Z$2:$Z$692,'Infos Relatório'!C$1,'Faturamento SP3'!$T$2:$T$692,"Sim")</f>
        <v>0</v>
      </c>
      <c r="G205" s="27" t="e">
        <f t="shared" si="61"/>
        <v>#DIV/0!</v>
      </c>
      <c r="H205" s="24">
        <f>SUMIFS('Faturamento SP3'!$H$2:$H$692,'Faturamento SP3'!$D$2:$D$692,'Infos Relatório'!$B$164,'Faturamento SP3'!$E$2:$E$692,'Infos Relatório'!$B205,'Faturamento SP3'!$Z$2:$Z$692,'Infos Relatório'!C$1)</f>
        <v>0</v>
      </c>
      <c r="I205" s="23">
        <f>COUNTIFS('Faturamento SP3'!$D$2:$D$692,'Infos Relatório'!$B$164,'Faturamento SP3'!$E$2:$E$692,'Infos Relatório'!$B205,'Faturamento SP3'!$Z$2:$Z$692,'Infos Relatório'!I$1)</f>
        <v>0</v>
      </c>
      <c r="J205" s="13">
        <f>SUMIFS('Faturamento SP3'!$G$2:$G$692,'Faturamento SP3'!$D$2:$D$692,'Infos Relatório'!$B$164,'Faturamento SP3'!$E$2:$E$692,'Infos Relatório'!$B205,'Faturamento SP3'!$Z$2:$Z$692,'Infos Relatório'!I$1)</f>
        <v>0</v>
      </c>
      <c r="K205" s="13">
        <f>SUMIFS('Faturamento SP3'!$J$2:$J$692,'Faturamento SP3'!$D$2:$D$692,'Infos Relatório'!$B$164,'Faturamento SP3'!$E$2:$E$692,'Infos Relatório'!$B205,'Faturamento SP3'!$Z$2:$Z$692,'Infos Relatório'!I$1)</f>
        <v>0</v>
      </c>
      <c r="L205" s="14">
        <f>SUMIFS('Faturamento SP3'!$O$2:$O$692,'Faturamento SP3'!$D$2:$D$692,'Infos Relatório'!$B$164,'Faturamento SP3'!$E$2:$E$692,'Infos Relatório'!$B205,'Faturamento SP3'!$Z$2:$Z$692,'Infos Relatório'!I$1,'Faturamento SP3'!$T$2:$T$692,"Sim")+SUMIFS('Faturamento SP3'!$P$2:$P$692,'Faturamento SP3'!$D$2:$D$692,'Infos Relatório'!$B$164,'Faturamento SP3'!$E$2:$E$692,'Infos Relatório'!$B205,'Faturamento SP3'!$Z$2:$Z$692,'Infos Relatório'!I$1,'Faturamento SP3'!$T$2:$T$692,"Sim")</f>
        <v>0</v>
      </c>
      <c r="M205" s="27" t="e">
        <f t="shared" si="62"/>
        <v>#DIV/0!</v>
      </c>
      <c r="N205" s="24">
        <f>SUMIFS('Faturamento SP3'!$H$2:$H$692,'Faturamento SP3'!$D$2:$D$692,'Infos Relatório'!$B$164,'Faturamento SP3'!$E$2:$E$692,'Infos Relatório'!$B205,'Faturamento SP3'!$Z$2:$Z$692,'Infos Relatório'!I$1)</f>
        <v>0</v>
      </c>
      <c r="O205" s="23">
        <f>COUNTIFS('Faturamento SP3'!$D$2:$D$692,'Infos Relatório'!$B$164,'Faturamento SP3'!$E$2:$E$692,'Infos Relatório'!$B205,'Faturamento SP3'!$Z$2:$Z$692,'Infos Relatório'!O$1)</f>
        <v>0</v>
      </c>
      <c r="P205" s="13">
        <f>SUMIFS('Faturamento SP3'!$G$2:$G$692,'Faturamento SP3'!$D$2:$D$692,'Infos Relatório'!$B$164,'Faturamento SP3'!$E$2:$E$692,'Infos Relatório'!$B205,'Faturamento SP3'!$Z$2:$Z$692,'Infos Relatório'!O$1)</f>
        <v>0</v>
      </c>
      <c r="Q205" s="13">
        <f>SUMIFS('Faturamento SP3'!$J$2:$J$692,'Faturamento SP3'!$D$2:$D$692,'Infos Relatório'!$B$164,'Faturamento SP3'!$E$2:$E$692,'Infos Relatório'!$B205,'Faturamento SP3'!$Z$2:$Z$692,'Infos Relatório'!O$1)</f>
        <v>0</v>
      </c>
      <c r="R205" s="14">
        <f>SUMIFS('Faturamento SP3'!$O$2:$O$692,'Faturamento SP3'!$D$2:$D$692,'Infos Relatório'!$B$164,'Faturamento SP3'!$E$2:$E$692,'Infos Relatório'!$B205,'Faturamento SP3'!$Z$2:$Z$692,'Infos Relatório'!O$1,'Faturamento SP3'!$T$2:$T$692,"Sim")+SUMIFS('Faturamento SP3'!$P$2:$P$692,'Faturamento SP3'!$D$2:$D$692,'Infos Relatório'!$B$164,'Faturamento SP3'!$E$2:$E$692,'Infos Relatório'!$B205,'Faturamento SP3'!$Z$2:$Z$692,'Infos Relatório'!O$1,'Faturamento SP3'!$T$2:$T$692,"Sim")</f>
        <v>0</v>
      </c>
      <c r="S205" s="27" t="e">
        <f t="shared" si="63"/>
        <v>#DIV/0!</v>
      </c>
      <c r="T205" s="24">
        <f>SUMIFS('Faturamento SP3'!$H$2:$H$692,'Faturamento SP3'!$D$2:$D$692,'Infos Relatório'!$B$164,'Faturamento SP3'!$E$2:$E$692,'Infos Relatório'!$B205,'Faturamento SP3'!$Z$2:$Z$692,'Infos Relatório'!O$1)</f>
        <v>0</v>
      </c>
      <c r="U205" s="23">
        <f>COUNTIFS('Faturamento SP3'!$D$2:$D$692,'Infos Relatório'!$B$164,'Faturamento SP3'!$E$2:$E$692,'Infos Relatório'!$B205,'Faturamento SP3'!$Z$2:$Z$692,'Infos Relatório'!U$1)</f>
        <v>0</v>
      </c>
      <c r="V205" s="13">
        <f>SUMIFS('Faturamento SP3'!$G$2:$G$692,'Faturamento SP3'!$D$2:$D$692,'Infos Relatório'!$B$164,'Faturamento SP3'!$E$2:$E$692,'Infos Relatório'!$B205,'Faturamento SP3'!$Z$2:$Z$692,'Infos Relatório'!U$1)</f>
        <v>0</v>
      </c>
      <c r="W205" s="13">
        <f>SUMIFS('Faturamento SP3'!$J$2:$J$692,'Faturamento SP3'!$D$2:$D$692,'Infos Relatório'!$B$164,'Faturamento SP3'!$E$2:$E$692,'Infos Relatório'!$B205,'Faturamento SP3'!$Z$2:$Z$692,'Infos Relatório'!U$1)</f>
        <v>0</v>
      </c>
      <c r="X205" s="14">
        <f>SUMIFS('Faturamento SP3'!$O$2:$O$692,'Faturamento SP3'!$D$2:$D$692,'Infos Relatório'!$B$164,'Faturamento SP3'!$E$2:$E$692,'Infos Relatório'!$B205,'Faturamento SP3'!$Z$2:$Z$692,'Infos Relatório'!U$1,'Faturamento SP3'!$T$2:$T$692,"Sim")+SUMIFS('Faturamento SP3'!$P$2:$P$692,'Faturamento SP3'!$D$2:$D$692,'Infos Relatório'!$B$164,'Faturamento SP3'!$E$2:$E$692,'Infos Relatório'!$B205,'Faturamento SP3'!$Z$2:$Z$692,'Infos Relatório'!U$1,'Faturamento SP3'!$T$2:$T$692,"Sim")</f>
        <v>0</v>
      </c>
      <c r="Y205" s="27" t="e">
        <f t="shared" si="64"/>
        <v>#DIV/0!</v>
      </c>
      <c r="Z205" s="24">
        <f>SUMIFS('Faturamento SP3'!$H$2:$H$692,'Faturamento SP3'!$D$2:$D$692,'Infos Relatório'!$B$164,'Faturamento SP3'!$E$2:$E$692,'Infos Relatório'!$B205,'Faturamento SP3'!$Z$2:$Z$692,'Infos Relatório'!U$1)</f>
        <v>0</v>
      </c>
      <c r="AA205" s="23">
        <f>COUNTIFS('Faturamento SP3'!$D$2:$D$692,'Infos Relatório'!$B$164,'Faturamento SP3'!$E$2:$E$692,'Infos Relatório'!$B205,'Faturamento SP3'!$Z$2:$Z$692,'Infos Relatório'!AA$1)</f>
        <v>0</v>
      </c>
      <c r="AB205" s="13">
        <f>SUMIFS('Faturamento SP3'!$G$2:$G$692,'Faturamento SP3'!$D$2:$D$692,'Infos Relatório'!$B$164,'Faturamento SP3'!$E$2:$E$692,'Infos Relatório'!$B205,'Faturamento SP3'!$Z$2:$Z$692,'Infos Relatório'!AA$1)</f>
        <v>0</v>
      </c>
      <c r="AC205" s="13">
        <f>SUMIFS('Faturamento SP3'!$J$2:$J$692,'Faturamento SP3'!$D$2:$D$692,'Infos Relatório'!$B$164,'Faturamento SP3'!$E$2:$E$692,'Infos Relatório'!$B205,'Faturamento SP3'!$Z$2:$Z$692,'Infos Relatório'!AA$1)</f>
        <v>0</v>
      </c>
      <c r="AD205" s="14">
        <f>SUMIFS('Faturamento SP3'!$O$2:$O$692,'Faturamento SP3'!$D$2:$D$692,'Infos Relatório'!$B$164,'Faturamento SP3'!$E$2:$E$692,'Infos Relatório'!$B205,'Faturamento SP3'!$Z$2:$Z$692,'Infos Relatório'!AA$1,'Faturamento SP3'!$T$2:$T$692,"Sim")+SUMIFS('Faturamento SP3'!$P$2:$P$692,'Faturamento SP3'!$D$2:$D$692,'Infos Relatório'!$B$164,'Faturamento SP3'!$E$2:$E$692,'Infos Relatório'!$B205,'Faturamento SP3'!$Z$2:$Z$692,'Infos Relatório'!AA$1,'Faturamento SP3'!$T$2:$T$692,"Sim")</f>
        <v>0</v>
      </c>
      <c r="AE205" s="27" t="e">
        <f t="shared" si="65"/>
        <v>#DIV/0!</v>
      </c>
      <c r="AF205" s="24">
        <f>SUMIFS('Faturamento SP3'!$H$2:$H$692,'Faturamento SP3'!$D$2:$D$692,'Infos Relatório'!$B$164,'Faturamento SP3'!$E$2:$E$692,'Infos Relatório'!$B205,'Faturamento SP3'!$Z$2:$Z$692,'Infos Relatório'!AA$1)</f>
        <v>0</v>
      </c>
      <c r="AG205" s="23">
        <f>COUNTIFS('Faturamento SP3'!$D$2:$D$692,'Infos Relatório'!$B$164,'Faturamento SP3'!$E$2:$E$692,'Infos Relatório'!$B205,'Faturamento SP3'!$Z$2:$Z$692,'Infos Relatório'!AG$1)</f>
        <v>0</v>
      </c>
      <c r="AH205" s="13">
        <f>SUMIFS('Faturamento SP3'!$G$2:$G$692,'Faturamento SP3'!$D$2:$D$692,'Infos Relatório'!$B$164,'Faturamento SP3'!$E$2:$E$692,'Infos Relatório'!$B205,'Faturamento SP3'!$Z$2:$Z$692,'Infos Relatório'!AG$1)</f>
        <v>0</v>
      </c>
      <c r="AI205" s="13">
        <f>SUMIFS('Faturamento SP3'!$J$2:$J$692,'Faturamento SP3'!$D$2:$D$692,'Infos Relatório'!$B$164,'Faturamento SP3'!$E$2:$E$692,'Infos Relatório'!$B205,'Faturamento SP3'!$Z$2:$Z$692,'Infos Relatório'!AG$1)</f>
        <v>0</v>
      </c>
      <c r="AJ205" s="14">
        <f>SUMIFS('Faturamento SP3'!$O$2:$O$692,'Faturamento SP3'!$D$2:$D$692,'Infos Relatório'!$B$164,'Faturamento SP3'!$E$2:$E$692,'Infos Relatório'!$B205,'Faturamento SP3'!$Z$2:$Z$692,'Infos Relatório'!AG$1,'Faturamento SP3'!$T$2:$T$692,"Sim")+SUMIFS('Faturamento SP3'!$P$2:$P$692,'Faturamento SP3'!$D$2:$D$692,'Infos Relatório'!$B$164,'Faturamento SP3'!$E$2:$E$692,'Infos Relatório'!$B205,'Faturamento SP3'!$Z$2:$Z$692,'Infos Relatório'!AG$1,'Faturamento SP3'!$T$2:$T$692,"Sim")</f>
        <v>0</v>
      </c>
      <c r="AK205" s="27" t="e">
        <f t="shared" si="66"/>
        <v>#DIV/0!</v>
      </c>
      <c r="AL205" s="24">
        <f>SUMIFS('Faturamento SP3'!$H$2:$H$692,'Faturamento SP3'!$D$2:$D$692,'Infos Relatório'!$B$164,'Faturamento SP3'!$E$2:$E$692,'Infos Relatório'!$B205,'Faturamento SP3'!$Z$2:$Z$692,'Infos Relatório'!AG$1)</f>
        <v>0</v>
      </c>
      <c r="AM205" s="23">
        <f>COUNTIFS('Faturamento SP3'!$D$2:$D$692,'Infos Relatório'!$B$164,'Faturamento SP3'!$E$2:$E$692,'Infos Relatório'!$B205,'Faturamento SP3'!$Z$2:$Z$692,'Infos Relatório'!AM$1)</f>
        <v>0</v>
      </c>
      <c r="AN205" s="13">
        <f>SUMIFS('Faturamento SP3'!$G$2:$G$692,'Faturamento SP3'!$D$2:$D$692,'Infos Relatório'!$B$164,'Faturamento SP3'!$E$2:$E$692,'Infos Relatório'!$B205,'Faturamento SP3'!$Z$2:$Z$692,'Infos Relatório'!AM$1)</f>
        <v>0</v>
      </c>
      <c r="AO205" s="13">
        <f>SUMIFS('Faturamento SP3'!$J$2:$J$692,'Faturamento SP3'!$D$2:$D$692,'Infos Relatório'!$B$164,'Faturamento SP3'!$E$2:$E$692,'Infos Relatório'!$B205,'Faturamento SP3'!$Z$2:$Z$692,'Infos Relatório'!AM$1)</f>
        <v>0</v>
      </c>
      <c r="AP205" s="14">
        <f>SUMIFS('Faturamento SP3'!$O$2:$O$692,'Faturamento SP3'!$D$2:$D$692,'Infos Relatório'!$B$164,'Faturamento SP3'!$E$2:$E$692,'Infos Relatório'!$B205,'Faturamento SP3'!$Z$2:$Z$692,'Infos Relatório'!AM$1,'Faturamento SP3'!$T$2:$T$692,"Sim")+SUMIFS('Faturamento SP3'!$P$2:$P$692,'Faturamento SP3'!$D$2:$D$692,'Infos Relatório'!$B$164,'Faturamento SP3'!$E$2:$E$692,'Infos Relatório'!$B205,'Faturamento SP3'!$Z$2:$Z$692,'Infos Relatório'!AM$1,'Faturamento SP3'!$T$2:$T$692,"Sim")</f>
        <v>0</v>
      </c>
      <c r="AQ205" s="27" t="e">
        <f t="shared" si="67"/>
        <v>#DIV/0!</v>
      </c>
      <c r="AR205" s="24">
        <f>SUMIFS('Faturamento SP3'!$H$2:$H$692,'Faturamento SP3'!$D$2:$D$692,'Infos Relatório'!$B$164,'Faturamento SP3'!$E$2:$E$692,'Infos Relatório'!$B205,'Faturamento SP3'!$Z$2:$Z$692,'Infos Relatório'!AM$1)</f>
        <v>0</v>
      </c>
      <c r="AS205" s="23">
        <f>COUNTIFS('Faturamento SP3'!$D$2:$D$692,'Infos Relatório'!$B$164,'Faturamento SP3'!$E$2:$E$692,'Infos Relatório'!$B205,'Faturamento SP3'!$Z$2:$Z$692,'Infos Relatório'!AS$1)</f>
        <v>0</v>
      </c>
      <c r="AT205" s="13">
        <f>SUMIFS('Faturamento SP3'!$G$2:$G$692,'Faturamento SP3'!$D$2:$D$692,'Infos Relatório'!$B$164,'Faturamento SP3'!$E$2:$E$692,'Infos Relatório'!$B205,'Faturamento SP3'!$Z$2:$Z$692,'Infos Relatório'!AS$1)</f>
        <v>0</v>
      </c>
      <c r="AU205" s="13">
        <f>SUMIFS('Faturamento SP3'!$J$2:$J$692,'Faturamento SP3'!$D$2:$D$692,'Infos Relatório'!$B$164,'Faturamento SP3'!$E$2:$E$692,'Infos Relatório'!$B205,'Faturamento SP3'!$Z$2:$Z$692,'Infos Relatório'!AS$1)</f>
        <v>0</v>
      </c>
      <c r="AV205" s="14">
        <f>SUMIFS('Faturamento SP3'!$O$2:$O$692,'Faturamento SP3'!$D$2:$D$692,'Infos Relatório'!$B$164,'Faturamento SP3'!$E$2:$E$692,'Infos Relatório'!$B205,'Faturamento SP3'!$Z$2:$Z$692,'Infos Relatório'!AS$1,'Faturamento SP3'!$T$2:$T$692,"Sim")+SUMIFS('Faturamento SP3'!$P$2:$P$692,'Faturamento SP3'!$D$2:$D$692,'Infos Relatório'!$B$164,'Faturamento SP3'!$E$2:$E$692,'Infos Relatório'!$B205,'Faturamento SP3'!$Z$2:$Z$692,'Infos Relatório'!AS$1,'Faturamento SP3'!$T$2:$T$692,"Sim")</f>
        <v>0</v>
      </c>
      <c r="AW205" s="27" t="e">
        <f t="shared" si="68"/>
        <v>#DIV/0!</v>
      </c>
      <c r="AX205" s="24">
        <f>SUMIFS('Faturamento SP3'!$H$2:$H$692,'Faturamento SP3'!$D$2:$D$692,'Infos Relatório'!$B$164,'Faturamento SP3'!$E$2:$E$692,'Infos Relatório'!$B205,'Faturamento SP3'!$Z$2:$Z$692,'Infos Relatório'!AS$1)</f>
        <v>0</v>
      </c>
      <c r="AY205" s="23">
        <f>COUNTIFS('Faturamento SP3'!$D$2:$D$692,'Infos Relatório'!$B$164,'Faturamento SP3'!$E$2:$E$692,'Infos Relatório'!$B205,'Faturamento SP3'!$Z$2:$Z$692,'Infos Relatório'!AY$1)</f>
        <v>0</v>
      </c>
      <c r="AZ205" s="13">
        <f>SUMIFS('Faturamento SP3'!$G$2:$G$692,'Faturamento SP3'!$D$2:$D$692,'Infos Relatório'!$B$164,'Faturamento SP3'!$E$2:$E$692,'Infos Relatório'!$B205,'Faturamento SP3'!$Z$2:$Z$692,'Infos Relatório'!AY$1)</f>
        <v>0</v>
      </c>
      <c r="BA205" s="13">
        <f>SUMIFS('Faturamento SP3'!$J$2:$J$692,'Faturamento SP3'!$D$2:$D$692,'Infos Relatório'!$B$164,'Faturamento SP3'!$E$2:$E$692,'Infos Relatório'!$B205,'Faturamento SP3'!$Z$2:$Z$692,'Infos Relatório'!AY$1)</f>
        <v>0</v>
      </c>
      <c r="BB205" s="14">
        <f>SUMIFS('Faturamento SP3'!$O$2:$O$692,'Faturamento SP3'!$D$2:$D$692,'Infos Relatório'!$B$164,'Faturamento SP3'!$E$2:$E$692,'Infos Relatório'!$B205,'Faturamento SP3'!$Z$2:$Z$692,'Infos Relatório'!AY$1,'Faturamento SP3'!$T$2:$T$692,"Sim")+SUMIFS('Faturamento SP3'!$P$2:$P$692,'Faturamento SP3'!$D$2:$D$692,'Infos Relatório'!$B$164,'Faturamento SP3'!$E$2:$E$692,'Infos Relatório'!$B205,'Faturamento SP3'!$Z$2:$Z$692,'Infos Relatório'!AY$1,'Faturamento SP3'!$T$2:$T$692,"Sim")</f>
        <v>0</v>
      </c>
      <c r="BC205" s="27" t="e">
        <f t="shared" si="69"/>
        <v>#DIV/0!</v>
      </c>
      <c r="BD205" s="24">
        <f>SUMIFS('Faturamento SP3'!$H$2:$H$692,'Faturamento SP3'!$D$2:$D$692,'Infos Relatório'!$B$164,'Faturamento SP3'!$E$2:$E$692,'Infos Relatório'!$B205,'Faturamento SP3'!$Z$2:$Z$692,'Infos Relatório'!AY$1)</f>
        <v>0</v>
      </c>
      <c r="BE205" s="23">
        <f>COUNTIFS('Faturamento SP3'!$D$2:$D$692,'Infos Relatório'!$B$164,'Faturamento SP3'!$E$2:$E$692,'Infos Relatório'!$B205,'Faturamento SP3'!$Z$2:$Z$692,'Infos Relatório'!BE$1)</f>
        <v>0</v>
      </c>
      <c r="BF205" s="13">
        <f>SUMIFS('Faturamento SP3'!$G$2:$G$692,'Faturamento SP3'!$D$2:$D$692,'Infos Relatório'!$B$164,'Faturamento SP3'!$E$2:$E$692,'Infos Relatório'!$B205,'Faturamento SP3'!$Z$2:$Z$692,'Infos Relatório'!BE$1)</f>
        <v>0</v>
      </c>
      <c r="BG205" s="13">
        <f>SUMIFS('Faturamento SP3'!$J$2:$J$692,'Faturamento SP3'!$D$2:$D$692,'Infos Relatório'!$B$164,'Faturamento SP3'!$E$2:$E$692,'Infos Relatório'!$B205,'Faturamento SP3'!$Z$2:$Z$692,'Infos Relatório'!BE$1)</f>
        <v>0</v>
      </c>
      <c r="BH205" s="14">
        <f>SUMIFS('Faturamento SP3'!$O$2:$O$692,'Faturamento SP3'!$D$2:$D$692,'Infos Relatório'!$B$164,'Faturamento SP3'!$E$2:$E$692,'Infos Relatório'!$B205,'Faturamento SP3'!$Z$2:$Z$692,'Infos Relatório'!BE$1,'Faturamento SP3'!$T$2:$T$692,"Sim")+SUMIFS('Faturamento SP3'!$P$2:$P$692,'Faturamento SP3'!$D$2:$D$692,'Infos Relatório'!$B$164,'Faturamento SP3'!$E$2:$E$692,'Infos Relatório'!$B205,'Faturamento SP3'!$Z$2:$Z$692,'Infos Relatório'!BE$1,'Faturamento SP3'!$T$2:$T$692,"Sim")</f>
        <v>0</v>
      </c>
      <c r="BI205" s="27" t="e">
        <f t="shared" si="70"/>
        <v>#DIV/0!</v>
      </c>
      <c r="BJ205" s="24">
        <f>SUMIFS('Faturamento SP3'!$H$2:$H$692,'Faturamento SP3'!$D$2:$D$692,'Infos Relatório'!$B$164,'Faturamento SP3'!$E$2:$E$692,'Infos Relatório'!$B205,'Faturamento SP3'!$Z$2:$Z$692,'Infos Relatório'!BE$1)</f>
        <v>0</v>
      </c>
      <c r="BK205" s="23">
        <f>COUNTIFS('Faturamento SP3'!$D$2:$D$692,'Infos Relatório'!$B$164,'Faturamento SP3'!$E$2:$E$692,'Infos Relatório'!$B205,'Faturamento SP3'!$Z$2:$Z$692,'Infos Relatório'!BK$1)</f>
        <v>0</v>
      </c>
      <c r="BL205" s="13">
        <f>SUMIFS('Faturamento SP3'!$G$2:$G$692,'Faturamento SP3'!$D$2:$D$692,'Infos Relatório'!$B$164,'Faturamento SP3'!$E$2:$E$692,'Infos Relatório'!$B205,'Faturamento SP3'!$Z$2:$Z$692,'Infos Relatório'!BK$1)</f>
        <v>0</v>
      </c>
      <c r="BM205" s="13">
        <f>SUMIFS('Faturamento SP3'!$J$2:$J$692,'Faturamento SP3'!$D$2:$D$692,'Infos Relatório'!$B$164,'Faturamento SP3'!$E$2:$E$692,'Infos Relatório'!$B205,'Faturamento SP3'!$Z$2:$Z$692,'Infos Relatório'!BK$1)</f>
        <v>0</v>
      </c>
      <c r="BN205" s="14">
        <f>SUMIFS('Faturamento SP3'!$O$2:$O$692,'Faturamento SP3'!$D$2:$D$692,'Infos Relatório'!$B$164,'Faturamento SP3'!$E$2:$E$692,'Infos Relatório'!$B205,'Faturamento SP3'!$Z$2:$Z$692,'Infos Relatório'!BK$1,'Faturamento SP3'!$T$2:$T$692,"Sim")+SUMIFS('Faturamento SP3'!$P$2:$P$692,'Faturamento SP3'!$D$2:$D$692,'Infos Relatório'!$B$164,'Faturamento SP3'!$E$2:$E$692,'Infos Relatório'!$B205,'Faturamento SP3'!$Z$2:$Z$692,'Infos Relatório'!BK$1,'Faturamento SP3'!$T$2:$T$692,"Sim")</f>
        <v>0</v>
      </c>
      <c r="BO205" s="27" t="e">
        <f t="shared" si="71"/>
        <v>#DIV/0!</v>
      </c>
      <c r="BP205" s="24">
        <f>SUMIFS('Faturamento SP3'!$H$2:$H$692,'Faturamento SP3'!$D$2:$D$692,'Infos Relatório'!$B$164,'Faturamento SP3'!$E$2:$E$692,'Infos Relatório'!$B205,'Faturamento SP3'!$Z$2:$Z$692,'Infos Relatório'!BK$1)</f>
        <v>0</v>
      </c>
      <c r="BQ205" s="23">
        <f>COUNTIFS('Faturamento SP3'!$D$2:$D$692,'Infos Relatório'!$B$164,'Faturamento SP3'!$E$2:$E$692,'Infos Relatório'!$B205,'Faturamento SP3'!$Z$2:$Z$692,'Infos Relatório'!BQ$1)</f>
        <v>0</v>
      </c>
      <c r="BR205" s="13">
        <f>SUMIFS('Faturamento SP3'!$G$2:$G$692,'Faturamento SP3'!$D$2:$D$692,'Infos Relatório'!$B$164,'Faturamento SP3'!$E$2:$E$692,'Infos Relatório'!$B205,'Faturamento SP3'!$Z$2:$Z$692,'Infos Relatório'!BQ$1)</f>
        <v>0</v>
      </c>
      <c r="BS205" s="13">
        <f>SUMIFS('Faturamento SP3'!$J$2:$J$692,'Faturamento SP3'!$D$2:$D$692,'Infos Relatório'!$B$164,'Faturamento SP3'!$E$2:$E$692,'Infos Relatório'!$B205,'Faturamento SP3'!$Z$2:$Z$692,'Infos Relatório'!BQ$1)</f>
        <v>0</v>
      </c>
      <c r="BT205" s="14">
        <f>SUMIFS('Faturamento SP3'!$O$2:$O$692,'Faturamento SP3'!$D$2:$D$692,'Infos Relatório'!$B$164,'Faturamento SP3'!$E$2:$E$692,'Infos Relatório'!$B205,'Faturamento SP3'!$Z$2:$Z$692,'Infos Relatório'!BQ$1,'Faturamento SP3'!$T$2:$T$692,"Sim")+SUMIFS('Faturamento SP3'!$P$2:$P$692,'Faturamento SP3'!$D$2:$D$692,'Infos Relatório'!$B$164,'Faturamento SP3'!$E$2:$E$692,'Infos Relatório'!$B205,'Faturamento SP3'!$Z$2:$Z$692,'Infos Relatório'!BQ$1,'Faturamento SP3'!$T$2:$T$692,"Sim")</f>
        <v>0</v>
      </c>
      <c r="BU205" s="27" t="e">
        <f t="shared" si="72"/>
        <v>#DIV/0!</v>
      </c>
      <c r="BV205" s="24">
        <f>SUMIFS('Faturamento SP3'!$H$2:$H$692,'Faturamento SP3'!$D$2:$D$692,'Infos Relatório'!$B$164,'Faturamento SP3'!$E$2:$E$692,'Infos Relatório'!$B205,'Faturamento SP3'!$Z$2:$Z$692,'Infos Relatório'!BQ$1)</f>
        <v>0</v>
      </c>
    </row>
    <row r="206" spans="2:74">
      <c r="B206" s="17" t="s">
        <v>48</v>
      </c>
      <c r="C206" s="23">
        <f>COUNTIFS('Faturamento SP3'!$D$2:$D$692,'Infos Relatório'!$B$164,'Faturamento SP3'!$E$2:$E$692,'Infos Relatório'!$B206,'Faturamento SP3'!$Z$2:$Z$692,'Infos Relatório'!C$1)</f>
        <v>0</v>
      </c>
      <c r="D206" s="13">
        <f>SUMIFS('Faturamento SP3'!$G$2:$G$692,'Faturamento SP3'!$D$2:$D$692,'Infos Relatório'!$B$164,'Faturamento SP3'!$E$2:$E$692,'Infos Relatório'!$B206,'Faturamento SP3'!$Z$2:$Z$692,'Infos Relatório'!C$1)</f>
        <v>0</v>
      </c>
      <c r="E206" s="13">
        <f>SUMIFS('Faturamento SP3'!$J$2:$J$692,'Faturamento SP3'!$D$2:$D$692,'Infos Relatório'!$B$164,'Faturamento SP3'!$E$2:$E$692,'Infos Relatório'!$B206,'Faturamento SP3'!$Z$2:$Z$692,'Infos Relatório'!C$1)</f>
        <v>0</v>
      </c>
      <c r="F206" s="14">
        <f>SUMIFS('Faturamento SP3'!$O$2:$O$692,'Faturamento SP3'!$D$2:$D$692,'Infos Relatório'!$B$164,'Faturamento SP3'!$E$2:$E$692,'Infos Relatório'!$B206,'Faturamento SP3'!$Z$2:$Z$692,'Infos Relatório'!C$1,'Faturamento SP3'!$T$2:$T$692,"Sim")+SUMIFS('Faturamento SP3'!$P$2:$P$692,'Faturamento SP3'!$D$2:$D$692,'Infos Relatório'!$B$164,'Faturamento SP3'!$E$2:$E$692,'Infos Relatório'!$B206,'Faturamento SP3'!$Z$2:$Z$692,'Infos Relatório'!C$1,'Faturamento SP3'!$T$2:$T$692,"Sim")</f>
        <v>0</v>
      </c>
      <c r="G206" s="27" t="e">
        <f t="shared" si="61"/>
        <v>#DIV/0!</v>
      </c>
      <c r="H206" s="24">
        <f>SUMIFS('Faturamento SP3'!$H$2:$H$692,'Faturamento SP3'!$D$2:$D$692,'Infos Relatório'!$B$164,'Faturamento SP3'!$E$2:$E$692,'Infos Relatório'!$B206,'Faturamento SP3'!$Z$2:$Z$692,'Infos Relatório'!C$1)</f>
        <v>0</v>
      </c>
      <c r="I206" s="23">
        <f>COUNTIFS('Faturamento SP3'!$D$2:$D$692,'Infos Relatório'!$B$164,'Faturamento SP3'!$E$2:$E$692,'Infos Relatório'!$B206,'Faturamento SP3'!$Z$2:$Z$692,'Infos Relatório'!I$1)</f>
        <v>0</v>
      </c>
      <c r="J206" s="13">
        <f>SUMIFS('Faturamento SP3'!$G$2:$G$692,'Faturamento SP3'!$D$2:$D$692,'Infos Relatório'!$B$164,'Faturamento SP3'!$E$2:$E$692,'Infos Relatório'!$B206,'Faturamento SP3'!$Z$2:$Z$692,'Infos Relatório'!I$1)</f>
        <v>0</v>
      </c>
      <c r="K206" s="13">
        <f>SUMIFS('Faturamento SP3'!$J$2:$J$692,'Faturamento SP3'!$D$2:$D$692,'Infos Relatório'!$B$164,'Faturamento SP3'!$E$2:$E$692,'Infos Relatório'!$B206,'Faturamento SP3'!$Z$2:$Z$692,'Infos Relatório'!I$1)</f>
        <v>0</v>
      </c>
      <c r="L206" s="14">
        <f>SUMIFS('Faturamento SP3'!$O$2:$O$692,'Faturamento SP3'!$D$2:$D$692,'Infos Relatório'!$B$164,'Faturamento SP3'!$E$2:$E$692,'Infos Relatório'!$B206,'Faturamento SP3'!$Z$2:$Z$692,'Infos Relatório'!I$1,'Faturamento SP3'!$T$2:$T$692,"Sim")+SUMIFS('Faturamento SP3'!$P$2:$P$692,'Faturamento SP3'!$D$2:$D$692,'Infos Relatório'!$B$164,'Faturamento SP3'!$E$2:$E$692,'Infos Relatório'!$B206,'Faturamento SP3'!$Z$2:$Z$692,'Infos Relatório'!I$1,'Faturamento SP3'!$T$2:$T$692,"Sim")</f>
        <v>0</v>
      </c>
      <c r="M206" s="27" t="e">
        <f t="shared" si="62"/>
        <v>#DIV/0!</v>
      </c>
      <c r="N206" s="24">
        <f>SUMIFS('Faturamento SP3'!$H$2:$H$692,'Faturamento SP3'!$D$2:$D$692,'Infos Relatório'!$B$164,'Faturamento SP3'!$E$2:$E$692,'Infos Relatório'!$B206,'Faturamento SP3'!$Z$2:$Z$692,'Infos Relatório'!I$1)</f>
        <v>0</v>
      </c>
      <c r="O206" s="23">
        <f>COUNTIFS('Faturamento SP3'!$D$2:$D$692,'Infos Relatório'!$B$164,'Faturamento SP3'!$E$2:$E$692,'Infos Relatório'!$B206,'Faturamento SP3'!$Z$2:$Z$692,'Infos Relatório'!O$1)</f>
        <v>0</v>
      </c>
      <c r="P206" s="13">
        <f>SUMIFS('Faturamento SP3'!$G$2:$G$692,'Faturamento SP3'!$D$2:$D$692,'Infos Relatório'!$B$164,'Faturamento SP3'!$E$2:$E$692,'Infos Relatório'!$B206,'Faturamento SP3'!$Z$2:$Z$692,'Infos Relatório'!O$1)</f>
        <v>0</v>
      </c>
      <c r="Q206" s="13">
        <f>SUMIFS('Faturamento SP3'!$J$2:$J$692,'Faturamento SP3'!$D$2:$D$692,'Infos Relatório'!$B$164,'Faturamento SP3'!$E$2:$E$692,'Infos Relatório'!$B206,'Faturamento SP3'!$Z$2:$Z$692,'Infos Relatório'!O$1)</f>
        <v>0</v>
      </c>
      <c r="R206" s="14">
        <f>SUMIFS('Faturamento SP3'!$O$2:$O$692,'Faturamento SP3'!$D$2:$D$692,'Infos Relatório'!$B$164,'Faturamento SP3'!$E$2:$E$692,'Infos Relatório'!$B206,'Faturamento SP3'!$Z$2:$Z$692,'Infos Relatório'!O$1,'Faturamento SP3'!$T$2:$T$692,"Sim")+SUMIFS('Faturamento SP3'!$P$2:$P$692,'Faturamento SP3'!$D$2:$D$692,'Infos Relatório'!$B$164,'Faturamento SP3'!$E$2:$E$692,'Infos Relatório'!$B206,'Faturamento SP3'!$Z$2:$Z$692,'Infos Relatório'!O$1,'Faturamento SP3'!$T$2:$T$692,"Sim")</f>
        <v>0</v>
      </c>
      <c r="S206" s="27" t="e">
        <f t="shared" si="63"/>
        <v>#DIV/0!</v>
      </c>
      <c r="T206" s="24">
        <f>SUMIFS('Faturamento SP3'!$H$2:$H$692,'Faturamento SP3'!$D$2:$D$692,'Infos Relatório'!$B$164,'Faturamento SP3'!$E$2:$E$692,'Infos Relatório'!$B206,'Faturamento SP3'!$Z$2:$Z$692,'Infos Relatório'!O$1)</f>
        <v>0</v>
      </c>
      <c r="U206" s="23">
        <f>COUNTIFS('Faturamento SP3'!$D$2:$D$692,'Infos Relatório'!$B$164,'Faturamento SP3'!$E$2:$E$692,'Infos Relatório'!$B206,'Faturamento SP3'!$Z$2:$Z$692,'Infos Relatório'!U$1)</f>
        <v>0</v>
      </c>
      <c r="V206" s="13">
        <f>SUMIFS('Faturamento SP3'!$G$2:$G$692,'Faturamento SP3'!$D$2:$D$692,'Infos Relatório'!$B$164,'Faturamento SP3'!$E$2:$E$692,'Infos Relatório'!$B206,'Faturamento SP3'!$Z$2:$Z$692,'Infos Relatório'!U$1)</f>
        <v>0</v>
      </c>
      <c r="W206" s="13">
        <f>SUMIFS('Faturamento SP3'!$J$2:$J$692,'Faturamento SP3'!$D$2:$D$692,'Infos Relatório'!$B$164,'Faturamento SP3'!$E$2:$E$692,'Infos Relatório'!$B206,'Faturamento SP3'!$Z$2:$Z$692,'Infos Relatório'!U$1)</f>
        <v>0</v>
      </c>
      <c r="X206" s="14">
        <f>SUMIFS('Faturamento SP3'!$O$2:$O$692,'Faturamento SP3'!$D$2:$D$692,'Infos Relatório'!$B$164,'Faturamento SP3'!$E$2:$E$692,'Infos Relatório'!$B206,'Faturamento SP3'!$Z$2:$Z$692,'Infos Relatório'!U$1,'Faturamento SP3'!$T$2:$T$692,"Sim")+SUMIFS('Faturamento SP3'!$P$2:$P$692,'Faturamento SP3'!$D$2:$D$692,'Infos Relatório'!$B$164,'Faturamento SP3'!$E$2:$E$692,'Infos Relatório'!$B206,'Faturamento SP3'!$Z$2:$Z$692,'Infos Relatório'!U$1,'Faturamento SP3'!$T$2:$T$692,"Sim")</f>
        <v>0</v>
      </c>
      <c r="Y206" s="27" t="e">
        <f t="shared" si="64"/>
        <v>#DIV/0!</v>
      </c>
      <c r="Z206" s="24">
        <f>SUMIFS('Faturamento SP3'!$H$2:$H$692,'Faturamento SP3'!$D$2:$D$692,'Infos Relatório'!$B$164,'Faturamento SP3'!$E$2:$E$692,'Infos Relatório'!$B206,'Faturamento SP3'!$Z$2:$Z$692,'Infos Relatório'!U$1)</f>
        <v>0</v>
      </c>
      <c r="AA206" s="23">
        <f>COUNTIFS('Faturamento SP3'!$D$2:$D$692,'Infos Relatório'!$B$164,'Faturamento SP3'!$E$2:$E$692,'Infos Relatório'!$B206,'Faturamento SP3'!$Z$2:$Z$692,'Infos Relatório'!AA$1)</f>
        <v>0</v>
      </c>
      <c r="AB206" s="13">
        <f>SUMIFS('Faturamento SP3'!$G$2:$G$692,'Faturamento SP3'!$D$2:$D$692,'Infos Relatório'!$B$164,'Faturamento SP3'!$E$2:$E$692,'Infos Relatório'!$B206,'Faturamento SP3'!$Z$2:$Z$692,'Infos Relatório'!AA$1)</f>
        <v>0</v>
      </c>
      <c r="AC206" s="13">
        <f>SUMIFS('Faturamento SP3'!$J$2:$J$692,'Faturamento SP3'!$D$2:$D$692,'Infos Relatório'!$B$164,'Faturamento SP3'!$E$2:$E$692,'Infos Relatório'!$B206,'Faturamento SP3'!$Z$2:$Z$692,'Infos Relatório'!AA$1)</f>
        <v>0</v>
      </c>
      <c r="AD206" s="14">
        <f>SUMIFS('Faturamento SP3'!$O$2:$O$692,'Faturamento SP3'!$D$2:$D$692,'Infos Relatório'!$B$164,'Faturamento SP3'!$E$2:$E$692,'Infos Relatório'!$B206,'Faturamento SP3'!$Z$2:$Z$692,'Infos Relatório'!AA$1,'Faturamento SP3'!$T$2:$T$692,"Sim")+SUMIFS('Faturamento SP3'!$P$2:$P$692,'Faturamento SP3'!$D$2:$D$692,'Infos Relatório'!$B$164,'Faturamento SP3'!$E$2:$E$692,'Infos Relatório'!$B206,'Faturamento SP3'!$Z$2:$Z$692,'Infos Relatório'!AA$1,'Faturamento SP3'!$T$2:$T$692,"Sim")</f>
        <v>0</v>
      </c>
      <c r="AE206" s="27" t="e">
        <f t="shared" si="65"/>
        <v>#DIV/0!</v>
      </c>
      <c r="AF206" s="24">
        <f>SUMIFS('Faturamento SP3'!$H$2:$H$692,'Faturamento SP3'!$D$2:$D$692,'Infos Relatório'!$B$164,'Faturamento SP3'!$E$2:$E$692,'Infos Relatório'!$B206,'Faturamento SP3'!$Z$2:$Z$692,'Infos Relatório'!AA$1)</f>
        <v>0</v>
      </c>
      <c r="AG206" s="23">
        <f>COUNTIFS('Faturamento SP3'!$D$2:$D$692,'Infos Relatório'!$B$164,'Faturamento SP3'!$E$2:$E$692,'Infos Relatório'!$B206,'Faturamento SP3'!$Z$2:$Z$692,'Infos Relatório'!AG$1)</f>
        <v>0</v>
      </c>
      <c r="AH206" s="13">
        <f>SUMIFS('Faturamento SP3'!$G$2:$G$692,'Faturamento SP3'!$D$2:$D$692,'Infos Relatório'!$B$164,'Faturamento SP3'!$E$2:$E$692,'Infos Relatório'!$B206,'Faturamento SP3'!$Z$2:$Z$692,'Infos Relatório'!AG$1)</f>
        <v>0</v>
      </c>
      <c r="AI206" s="13">
        <f>SUMIFS('Faturamento SP3'!$J$2:$J$692,'Faturamento SP3'!$D$2:$D$692,'Infos Relatório'!$B$164,'Faturamento SP3'!$E$2:$E$692,'Infos Relatório'!$B206,'Faturamento SP3'!$Z$2:$Z$692,'Infos Relatório'!AG$1)</f>
        <v>0</v>
      </c>
      <c r="AJ206" s="14">
        <f>SUMIFS('Faturamento SP3'!$O$2:$O$692,'Faturamento SP3'!$D$2:$D$692,'Infos Relatório'!$B$164,'Faturamento SP3'!$E$2:$E$692,'Infos Relatório'!$B206,'Faturamento SP3'!$Z$2:$Z$692,'Infos Relatório'!AG$1,'Faturamento SP3'!$T$2:$T$692,"Sim")+SUMIFS('Faturamento SP3'!$P$2:$P$692,'Faturamento SP3'!$D$2:$D$692,'Infos Relatório'!$B$164,'Faturamento SP3'!$E$2:$E$692,'Infos Relatório'!$B206,'Faturamento SP3'!$Z$2:$Z$692,'Infos Relatório'!AG$1,'Faturamento SP3'!$T$2:$T$692,"Sim")</f>
        <v>0</v>
      </c>
      <c r="AK206" s="27" t="e">
        <f t="shared" si="66"/>
        <v>#DIV/0!</v>
      </c>
      <c r="AL206" s="24">
        <f>SUMIFS('Faturamento SP3'!$H$2:$H$692,'Faturamento SP3'!$D$2:$D$692,'Infos Relatório'!$B$164,'Faturamento SP3'!$E$2:$E$692,'Infos Relatório'!$B206,'Faturamento SP3'!$Z$2:$Z$692,'Infos Relatório'!AG$1)</f>
        <v>0</v>
      </c>
      <c r="AM206" s="23">
        <f>COUNTIFS('Faturamento SP3'!$D$2:$D$692,'Infos Relatório'!$B$164,'Faturamento SP3'!$E$2:$E$692,'Infos Relatório'!$B206,'Faturamento SP3'!$Z$2:$Z$692,'Infos Relatório'!AM$1)</f>
        <v>0</v>
      </c>
      <c r="AN206" s="13">
        <f>SUMIFS('Faturamento SP3'!$G$2:$G$692,'Faturamento SP3'!$D$2:$D$692,'Infos Relatório'!$B$164,'Faturamento SP3'!$E$2:$E$692,'Infos Relatório'!$B206,'Faturamento SP3'!$Z$2:$Z$692,'Infos Relatório'!AM$1)</f>
        <v>0</v>
      </c>
      <c r="AO206" s="13">
        <f>SUMIFS('Faturamento SP3'!$J$2:$J$692,'Faturamento SP3'!$D$2:$D$692,'Infos Relatório'!$B$164,'Faturamento SP3'!$E$2:$E$692,'Infos Relatório'!$B206,'Faturamento SP3'!$Z$2:$Z$692,'Infos Relatório'!AM$1)</f>
        <v>0</v>
      </c>
      <c r="AP206" s="14">
        <f>SUMIFS('Faturamento SP3'!$O$2:$O$692,'Faturamento SP3'!$D$2:$D$692,'Infos Relatório'!$B$164,'Faturamento SP3'!$E$2:$E$692,'Infos Relatório'!$B206,'Faturamento SP3'!$Z$2:$Z$692,'Infos Relatório'!AM$1,'Faturamento SP3'!$T$2:$T$692,"Sim")+SUMIFS('Faturamento SP3'!$P$2:$P$692,'Faturamento SP3'!$D$2:$D$692,'Infos Relatório'!$B$164,'Faturamento SP3'!$E$2:$E$692,'Infos Relatório'!$B206,'Faturamento SP3'!$Z$2:$Z$692,'Infos Relatório'!AM$1,'Faturamento SP3'!$T$2:$T$692,"Sim")</f>
        <v>0</v>
      </c>
      <c r="AQ206" s="27" t="e">
        <f t="shared" si="67"/>
        <v>#DIV/0!</v>
      </c>
      <c r="AR206" s="24">
        <f>SUMIFS('Faturamento SP3'!$H$2:$H$692,'Faturamento SP3'!$D$2:$D$692,'Infos Relatório'!$B$164,'Faturamento SP3'!$E$2:$E$692,'Infos Relatório'!$B206,'Faturamento SP3'!$Z$2:$Z$692,'Infos Relatório'!AM$1)</f>
        <v>0</v>
      </c>
      <c r="AS206" s="23">
        <f>COUNTIFS('Faturamento SP3'!$D$2:$D$692,'Infos Relatório'!$B$164,'Faturamento SP3'!$E$2:$E$692,'Infos Relatório'!$B206,'Faturamento SP3'!$Z$2:$Z$692,'Infos Relatório'!AS$1)</f>
        <v>0</v>
      </c>
      <c r="AT206" s="13">
        <f>SUMIFS('Faturamento SP3'!$G$2:$G$692,'Faturamento SP3'!$D$2:$D$692,'Infos Relatório'!$B$164,'Faturamento SP3'!$E$2:$E$692,'Infos Relatório'!$B206,'Faturamento SP3'!$Z$2:$Z$692,'Infos Relatório'!AS$1)</f>
        <v>0</v>
      </c>
      <c r="AU206" s="13">
        <f>SUMIFS('Faturamento SP3'!$J$2:$J$692,'Faturamento SP3'!$D$2:$D$692,'Infos Relatório'!$B$164,'Faturamento SP3'!$E$2:$E$692,'Infos Relatório'!$B206,'Faturamento SP3'!$Z$2:$Z$692,'Infos Relatório'!AS$1)</f>
        <v>0</v>
      </c>
      <c r="AV206" s="14">
        <f>SUMIFS('Faturamento SP3'!$O$2:$O$692,'Faturamento SP3'!$D$2:$D$692,'Infos Relatório'!$B$164,'Faturamento SP3'!$E$2:$E$692,'Infos Relatório'!$B206,'Faturamento SP3'!$Z$2:$Z$692,'Infos Relatório'!AS$1,'Faturamento SP3'!$T$2:$T$692,"Sim")+SUMIFS('Faturamento SP3'!$P$2:$P$692,'Faturamento SP3'!$D$2:$D$692,'Infos Relatório'!$B$164,'Faturamento SP3'!$E$2:$E$692,'Infos Relatório'!$B206,'Faturamento SP3'!$Z$2:$Z$692,'Infos Relatório'!AS$1,'Faturamento SP3'!$T$2:$T$692,"Sim")</f>
        <v>0</v>
      </c>
      <c r="AW206" s="27" t="e">
        <f t="shared" si="68"/>
        <v>#DIV/0!</v>
      </c>
      <c r="AX206" s="24">
        <f>SUMIFS('Faturamento SP3'!$H$2:$H$692,'Faturamento SP3'!$D$2:$D$692,'Infos Relatório'!$B$164,'Faturamento SP3'!$E$2:$E$692,'Infos Relatório'!$B206,'Faturamento SP3'!$Z$2:$Z$692,'Infos Relatório'!AS$1)</f>
        <v>0</v>
      </c>
      <c r="AY206" s="23">
        <f>COUNTIFS('Faturamento SP3'!$D$2:$D$692,'Infos Relatório'!$B$164,'Faturamento SP3'!$E$2:$E$692,'Infos Relatório'!$B206,'Faturamento SP3'!$Z$2:$Z$692,'Infos Relatório'!AY$1)</f>
        <v>0</v>
      </c>
      <c r="AZ206" s="13">
        <f>SUMIFS('Faturamento SP3'!$G$2:$G$692,'Faturamento SP3'!$D$2:$D$692,'Infos Relatório'!$B$164,'Faturamento SP3'!$E$2:$E$692,'Infos Relatório'!$B206,'Faturamento SP3'!$Z$2:$Z$692,'Infos Relatório'!AY$1)</f>
        <v>0</v>
      </c>
      <c r="BA206" s="13">
        <f>SUMIFS('Faturamento SP3'!$J$2:$J$692,'Faturamento SP3'!$D$2:$D$692,'Infos Relatório'!$B$164,'Faturamento SP3'!$E$2:$E$692,'Infos Relatório'!$B206,'Faturamento SP3'!$Z$2:$Z$692,'Infos Relatório'!AY$1)</f>
        <v>0</v>
      </c>
      <c r="BB206" s="14">
        <f>SUMIFS('Faturamento SP3'!$O$2:$O$692,'Faturamento SP3'!$D$2:$D$692,'Infos Relatório'!$B$164,'Faturamento SP3'!$E$2:$E$692,'Infos Relatório'!$B206,'Faturamento SP3'!$Z$2:$Z$692,'Infos Relatório'!AY$1,'Faturamento SP3'!$T$2:$T$692,"Sim")+SUMIFS('Faturamento SP3'!$P$2:$P$692,'Faturamento SP3'!$D$2:$D$692,'Infos Relatório'!$B$164,'Faturamento SP3'!$E$2:$E$692,'Infos Relatório'!$B206,'Faturamento SP3'!$Z$2:$Z$692,'Infos Relatório'!AY$1,'Faturamento SP3'!$T$2:$T$692,"Sim")</f>
        <v>0</v>
      </c>
      <c r="BC206" s="27" t="e">
        <f t="shared" si="69"/>
        <v>#DIV/0!</v>
      </c>
      <c r="BD206" s="24">
        <f>SUMIFS('Faturamento SP3'!$H$2:$H$692,'Faturamento SP3'!$D$2:$D$692,'Infos Relatório'!$B$164,'Faturamento SP3'!$E$2:$E$692,'Infos Relatório'!$B206,'Faturamento SP3'!$Z$2:$Z$692,'Infos Relatório'!AY$1)</f>
        <v>0</v>
      </c>
      <c r="BE206" s="23">
        <f>COUNTIFS('Faturamento SP3'!$D$2:$D$692,'Infos Relatório'!$B$164,'Faturamento SP3'!$E$2:$E$692,'Infos Relatório'!$B206,'Faturamento SP3'!$Z$2:$Z$692,'Infos Relatório'!BE$1)</f>
        <v>0</v>
      </c>
      <c r="BF206" s="13">
        <f>SUMIFS('Faturamento SP3'!$G$2:$G$692,'Faturamento SP3'!$D$2:$D$692,'Infos Relatório'!$B$164,'Faturamento SP3'!$E$2:$E$692,'Infos Relatório'!$B206,'Faturamento SP3'!$Z$2:$Z$692,'Infos Relatório'!BE$1)</f>
        <v>0</v>
      </c>
      <c r="BG206" s="13">
        <f>SUMIFS('Faturamento SP3'!$J$2:$J$692,'Faturamento SP3'!$D$2:$D$692,'Infos Relatório'!$B$164,'Faturamento SP3'!$E$2:$E$692,'Infos Relatório'!$B206,'Faturamento SP3'!$Z$2:$Z$692,'Infos Relatório'!BE$1)</f>
        <v>0</v>
      </c>
      <c r="BH206" s="14">
        <f>SUMIFS('Faturamento SP3'!$O$2:$O$692,'Faturamento SP3'!$D$2:$D$692,'Infos Relatório'!$B$164,'Faturamento SP3'!$E$2:$E$692,'Infos Relatório'!$B206,'Faturamento SP3'!$Z$2:$Z$692,'Infos Relatório'!BE$1,'Faturamento SP3'!$T$2:$T$692,"Sim")+SUMIFS('Faturamento SP3'!$P$2:$P$692,'Faturamento SP3'!$D$2:$D$692,'Infos Relatório'!$B$164,'Faturamento SP3'!$E$2:$E$692,'Infos Relatório'!$B206,'Faturamento SP3'!$Z$2:$Z$692,'Infos Relatório'!BE$1,'Faturamento SP3'!$T$2:$T$692,"Sim")</f>
        <v>0</v>
      </c>
      <c r="BI206" s="27" t="e">
        <f t="shared" si="70"/>
        <v>#DIV/0!</v>
      </c>
      <c r="BJ206" s="24">
        <f>SUMIFS('Faturamento SP3'!$H$2:$H$692,'Faturamento SP3'!$D$2:$D$692,'Infos Relatório'!$B$164,'Faturamento SP3'!$E$2:$E$692,'Infos Relatório'!$B206,'Faturamento SP3'!$Z$2:$Z$692,'Infos Relatório'!BE$1)</f>
        <v>0</v>
      </c>
      <c r="BK206" s="23">
        <f>COUNTIFS('Faturamento SP3'!$D$2:$D$692,'Infos Relatório'!$B$164,'Faturamento SP3'!$E$2:$E$692,'Infos Relatório'!$B206,'Faturamento SP3'!$Z$2:$Z$692,'Infos Relatório'!BK$1)</f>
        <v>0</v>
      </c>
      <c r="BL206" s="13">
        <f>SUMIFS('Faturamento SP3'!$G$2:$G$692,'Faturamento SP3'!$D$2:$D$692,'Infos Relatório'!$B$164,'Faturamento SP3'!$E$2:$E$692,'Infos Relatório'!$B206,'Faturamento SP3'!$Z$2:$Z$692,'Infos Relatório'!BK$1)</f>
        <v>0</v>
      </c>
      <c r="BM206" s="13">
        <f>SUMIFS('Faturamento SP3'!$J$2:$J$692,'Faturamento SP3'!$D$2:$D$692,'Infos Relatório'!$B$164,'Faturamento SP3'!$E$2:$E$692,'Infos Relatório'!$B206,'Faturamento SP3'!$Z$2:$Z$692,'Infos Relatório'!BK$1)</f>
        <v>0</v>
      </c>
      <c r="BN206" s="14">
        <f>SUMIFS('Faturamento SP3'!$O$2:$O$692,'Faturamento SP3'!$D$2:$D$692,'Infos Relatório'!$B$164,'Faturamento SP3'!$E$2:$E$692,'Infos Relatório'!$B206,'Faturamento SP3'!$Z$2:$Z$692,'Infos Relatório'!BK$1,'Faturamento SP3'!$T$2:$T$692,"Sim")+SUMIFS('Faturamento SP3'!$P$2:$P$692,'Faturamento SP3'!$D$2:$D$692,'Infos Relatório'!$B$164,'Faturamento SP3'!$E$2:$E$692,'Infos Relatório'!$B206,'Faturamento SP3'!$Z$2:$Z$692,'Infos Relatório'!BK$1,'Faturamento SP3'!$T$2:$T$692,"Sim")</f>
        <v>0</v>
      </c>
      <c r="BO206" s="27" t="e">
        <f t="shared" si="71"/>
        <v>#DIV/0!</v>
      </c>
      <c r="BP206" s="24">
        <f>SUMIFS('Faturamento SP3'!$H$2:$H$692,'Faturamento SP3'!$D$2:$D$692,'Infos Relatório'!$B$164,'Faturamento SP3'!$E$2:$E$692,'Infos Relatório'!$B206,'Faturamento SP3'!$Z$2:$Z$692,'Infos Relatório'!BK$1)</f>
        <v>0</v>
      </c>
      <c r="BQ206" s="23">
        <f>COUNTIFS('Faturamento SP3'!$D$2:$D$692,'Infos Relatório'!$B$164,'Faturamento SP3'!$E$2:$E$692,'Infos Relatório'!$B206,'Faturamento SP3'!$Z$2:$Z$692,'Infos Relatório'!BQ$1)</f>
        <v>0</v>
      </c>
      <c r="BR206" s="13">
        <f>SUMIFS('Faturamento SP3'!$G$2:$G$692,'Faturamento SP3'!$D$2:$D$692,'Infos Relatório'!$B$164,'Faturamento SP3'!$E$2:$E$692,'Infos Relatório'!$B206,'Faturamento SP3'!$Z$2:$Z$692,'Infos Relatório'!BQ$1)</f>
        <v>0</v>
      </c>
      <c r="BS206" s="13">
        <f>SUMIFS('Faturamento SP3'!$J$2:$J$692,'Faturamento SP3'!$D$2:$D$692,'Infos Relatório'!$B$164,'Faturamento SP3'!$E$2:$E$692,'Infos Relatório'!$B206,'Faturamento SP3'!$Z$2:$Z$692,'Infos Relatório'!BQ$1)</f>
        <v>0</v>
      </c>
      <c r="BT206" s="14">
        <f>SUMIFS('Faturamento SP3'!$O$2:$O$692,'Faturamento SP3'!$D$2:$D$692,'Infos Relatório'!$B$164,'Faturamento SP3'!$E$2:$E$692,'Infos Relatório'!$B206,'Faturamento SP3'!$Z$2:$Z$692,'Infos Relatório'!BQ$1,'Faturamento SP3'!$T$2:$T$692,"Sim")+SUMIFS('Faturamento SP3'!$P$2:$P$692,'Faturamento SP3'!$D$2:$D$692,'Infos Relatório'!$B$164,'Faturamento SP3'!$E$2:$E$692,'Infos Relatório'!$B206,'Faturamento SP3'!$Z$2:$Z$692,'Infos Relatório'!BQ$1,'Faturamento SP3'!$T$2:$T$692,"Sim")</f>
        <v>0</v>
      </c>
      <c r="BU206" s="27" t="e">
        <f t="shared" si="72"/>
        <v>#DIV/0!</v>
      </c>
      <c r="BV206" s="24">
        <f>SUMIFS('Faturamento SP3'!$H$2:$H$692,'Faturamento SP3'!$D$2:$D$692,'Infos Relatório'!$B$164,'Faturamento SP3'!$E$2:$E$692,'Infos Relatório'!$B206,'Faturamento SP3'!$Z$2:$Z$692,'Infos Relatório'!BQ$1)</f>
        <v>0</v>
      </c>
    </row>
    <row r="207" spans="2:74">
      <c r="B207" s="17" t="s">
        <v>49</v>
      </c>
      <c r="C207" s="23">
        <f>COUNTIFS('Faturamento SP3'!$D$2:$D$692,'Infos Relatório'!$B$164,'Faturamento SP3'!$E$2:$E$692,'Infos Relatório'!$B207,'Faturamento SP3'!$Z$2:$Z$692,'Infos Relatório'!C$1)</f>
        <v>0</v>
      </c>
      <c r="D207" s="13">
        <f>SUMIFS('Faturamento SP3'!$G$2:$G$692,'Faturamento SP3'!$D$2:$D$692,'Infos Relatório'!$B$164,'Faturamento SP3'!$E$2:$E$692,'Infos Relatório'!$B207,'Faturamento SP3'!$Z$2:$Z$692,'Infos Relatório'!C$1)</f>
        <v>0</v>
      </c>
      <c r="E207" s="13">
        <f>SUMIFS('Faturamento SP3'!$J$2:$J$692,'Faturamento SP3'!$D$2:$D$692,'Infos Relatório'!$B$164,'Faturamento SP3'!$E$2:$E$692,'Infos Relatório'!$B207,'Faturamento SP3'!$Z$2:$Z$692,'Infos Relatório'!C$1)</f>
        <v>0</v>
      </c>
      <c r="F207" s="14">
        <f>SUMIFS('Faturamento SP3'!$O$2:$O$692,'Faturamento SP3'!$D$2:$D$692,'Infos Relatório'!$B$164,'Faturamento SP3'!$E$2:$E$692,'Infos Relatório'!$B207,'Faturamento SP3'!$Z$2:$Z$692,'Infos Relatório'!C$1,'Faturamento SP3'!$T$2:$T$692,"Sim")+SUMIFS('Faturamento SP3'!$P$2:$P$692,'Faturamento SP3'!$D$2:$D$692,'Infos Relatório'!$B$164,'Faturamento SP3'!$E$2:$E$692,'Infos Relatório'!$B207,'Faturamento SP3'!$Z$2:$Z$692,'Infos Relatório'!C$1,'Faturamento SP3'!$T$2:$T$692,"Sim")</f>
        <v>0</v>
      </c>
      <c r="G207" s="27" t="e">
        <f t="shared" si="61"/>
        <v>#DIV/0!</v>
      </c>
      <c r="H207" s="24">
        <f>SUMIFS('Faturamento SP3'!$H$2:$H$692,'Faturamento SP3'!$D$2:$D$692,'Infos Relatório'!$B$164,'Faturamento SP3'!$E$2:$E$692,'Infos Relatório'!$B207,'Faturamento SP3'!$Z$2:$Z$692,'Infos Relatório'!C$1)</f>
        <v>0</v>
      </c>
      <c r="I207" s="23">
        <f>COUNTIFS('Faturamento SP3'!$D$2:$D$692,'Infos Relatório'!$B$164,'Faturamento SP3'!$E$2:$E$692,'Infos Relatório'!$B207,'Faturamento SP3'!$Z$2:$Z$692,'Infos Relatório'!I$1)</f>
        <v>0</v>
      </c>
      <c r="J207" s="13">
        <f>SUMIFS('Faturamento SP3'!$G$2:$G$692,'Faturamento SP3'!$D$2:$D$692,'Infos Relatório'!$B$164,'Faturamento SP3'!$E$2:$E$692,'Infos Relatório'!$B207,'Faturamento SP3'!$Z$2:$Z$692,'Infos Relatório'!I$1)</f>
        <v>0</v>
      </c>
      <c r="K207" s="13">
        <f>SUMIFS('Faturamento SP3'!$J$2:$J$692,'Faturamento SP3'!$D$2:$D$692,'Infos Relatório'!$B$164,'Faturamento SP3'!$E$2:$E$692,'Infos Relatório'!$B207,'Faturamento SP3'!$Z$2:$Z$692,'Infos Relatório'!I$1)</f>
        <v>0</v>
      </c>
      <c r="L207" s="14">
        <f>SUMIFS('Faturamento SP3'!$O$2:$O$692,'Faturamento SP3'!$D$2:$D$692,'Infos Relatório'!$B$164,'Faturamento SP3'!$E$2:$E$692,'Infos Relatório'!$B207,'Faturamento SP3'!$Z$2:$Z$692,'Infos Relatório'!I$1,'Faturamento SP3'!$T$2:$T$692,"Sim")+SUMIFS('Faturamento SP3'!$P$2:$P$692,'Faturamento SP3'!$D$2:$D$692,'Infos Relatório'!$B$164,'Faturamento SP3'!$E$2:$E$692,'Infos Relatório'!$B207,'Faturamento SP3'!$Z$2:$Z$692,'Infos Relatório'!I$1,'Faturamento SP3'!$T$2:$T$692,"Sim")</f>
        <v>0</v>
      </c>
      <c r="M207" s="27" t="e">
        <f t="shared" si="62"/>
        <v>#DIV/0!</v>
      </c>
      <c r="N207" s="24">
        <f>SUMIFS('Faturamento SP3'!$H$2:$H$692,'Faturamento SP3'!$D$2:$D$692,'Infos Relatório'!$B$164,'Faturamento SP3'!$E$2:$E$692,'Infos Relatório'!$B207,'Faturamento SP3'!$Z$2:$Z$692,'Infos Relatório'!I$1)</f>
        <v>0</v>
      </c>
      <c r="O207" s="23">
        <f>COUNTIFS('Faturamento SP3'!$D$2:$D$692,'Infos Relatório'!$B$164,'Faturamento SP3'!$E$2:$E$692,'Infos Relatório'!$B207,'Faturamento SP3'!$Z$2:$Z$692,'Infos Relatório'!O$1)</f>
        <v>0</v>
      </c>
      <c r="P207" s="13">
        <f>SUMIFS('Faturamento SP3'!$G$2:$G$692,'Faturamento SP3'!$D$2:$D$692,'Infos Relatório'!$B$164,'Faturamento SP3'!$E$2:$E$692,'Infos Relatório'!$B207,'Faturamento SP3'!$Z$2:$Z$692,'Infos Relatório'!O$1)</f>
        <v>0</v>
      </c>
      <c r="Q207" s="13">
        <f>SUMIFS('Faturamento SP3'!$J$2:$J$692,'Faturamento SP3'!$D$2:$D$692,'Infos Relatório'!$B$164,'Faturamento SP3'!$E$2:$E$692,'Infos Relatório'!$B207,'Faturamento SP3'!$Z$2:$Z$692,'Infos Relatório'!O$1)</f>
        <v>0</v>
      </c>
      <c r="R207" s="14">
        <f>SUMIFS('Faturamento SP3'!$O$2:$O$692,'Faturamento SP3'!$D$2:$D$692,'Infos Relatório'!$B$164,'Faturamento SP3'!$E$2:$E$692,'Infos Relatório'!$B207,'Faturamento SP3'!$Z$2:$Z$692,'Infos Relatório'!O$1,'Faturamento SP3'!$T$2:$T$692,"Sim")+SUMIFS('Faturamento SP3'!$P$2:$P$692,'Faturamento SP3'!$D$2:$D$692,'Infos Relatório'!$B$164,'Faturamento SP3'!$E$2:$E$692,'Infos Relatório'!$B207,'Faturamento SP3'!$Z$2:$Z$692,'Infos Relatório'!O$1,'Faturamento SP3'!$T$2:$T$692,"Sim")</f>
        <v>0</v>
      </c>
      <c r="S207" s="27" t="e">
        <f t="shared" si="63"/>
        <v>#DIV/0!</v>
      </c>
      <c r="T207" s="24">
        <f>SUMIFS('Faturamento SP3'!$H$2:$H$692,'Faturamento SP3'!$D$2:$D$692,'Infos Relatório'!$B$164,'Faturamento SP3'!$E$2:$E$692,'Infos Relatório'!$B207,'Faturamento SP3'!$Z$2:$Z$692,'Infos Relatório'!O$1)</f>
        <v>0</v>
      </c>
      <c r="U207" s="23">
        <f>COUNTIFS('Faturamento SP3'!$D$2:$D$692,'Infos Relatório'!$B$164,'Faturamento SP3'!$E$2:$E$692,'Infos Relatório'!$B207,'Faturamento SP3'!$Z$2:$Z$692,'Infos Relatório'!U$1)</f>
        <v>0</v>
      </c>
      <c r="V207" s="13">
        <f>SUMIFS('Faturamento SP3'!$G$2:$G$692,'Faturamento SP3'!$D$2:$D$692,'Infos Relatório'!$B$164,'Faturamento SP3'!$E$2:$E$692,'Infos Relatório'!$B207,'Faturamento SP3'!$Z$2:$Z$692,'Infos Relatório'!U$1)</f>
        <v>0</v>
      </c>
      <c r="W207" s="13">
        <f>SUMIFS('Faturamento SP3'!$J$2:$J$692,'Faturamento SP3'!$D$2:$D$692,'Infos Relatório'!$B$164,'Faturamento SP3'!$E$2:$E$692,'Infos Relatório'!$B207,'Faturamento SP3'!$Z$2:$Z$692,'Infos Relatório'!U$1)</f>
        <v>0</v>
      </c>
      <c r="X207" s="14">
        <f>SUMIFS('Faturamento SP3'!$O$2:$O$692,'Faturamento SP3'!$D$2:$D$692,'Infos Relatório'!$B$164,'Faturamento SP3'!$E$2:$E$692,'Infos Relatório'!$B207,'Faturamento SP3'!$Z$2:$Z$692,'Infos Relatório'!U$1,'Faturamento SP3'!$T$2:$T$692,"Sim")+SUMIFS('Faturamento SP3'!$P$2:$P$692,'Faturamento SP3'!$D$2:$D$692,'Infos Relatório'!$B$164,'Faturamento SP3'!$E$2:$E$692,'Infos Relatório'!$B207,'Faturamento SP3'!$Z$2:$Z$692,'Infos Relatório'!U$1,'Faturamento SP3'!$T$2:$T$692,"Sim")</f>
        <v>0</v>
      </c>
      <c r="Y207" s="27" t="e">
        <f t="shared" si="64"/>
        <v>#DIV/0!</v>
      </c>
      <c r="Z207" s="24">
        <f>SUMIFS('Faturamento SP3'!$H$2:$H$692,'Faturamento SP3'!$D$2:$D$692,'Infos Relatório'!$B$164,'Faturamento SP3'!$E$2:$E$692,'Infos Relatório'!$B207,'Faturamento SP3'!$Z$2:$Z$692,'Infos Relatório'!U$1)</f>
        <v>0</v>
      </c>
      <c r="AA207" s="23">
        <f>COUNTIFS('Faturamento SP3'!$D$2:$D$692,'Infos Relatório'!$B$164,'Faturamento SP3'!$E$2:$E$692,'Infos Relatório'!$B207,'Faturamento SP3'!$Z$2:$Z$692,'Infos Relatório'!AA$1)</f>
        <v>0</v>
      </c>
      <c r="AB207" s="13">
        <f>SUMIFS('Faturamento SP3'!$G$2:$G$692,'Faturamento SP3'!$D$2:$D$692,'Infos Relatório'!$B$164,'Faturamento SP3'!$E$2:$E$692,'Infos Relatório'!$B207,'Faturamento SP3'!$Z$2:$Z$692,'Infos Relatório'!AA$1)</f>
        <v>0</v>
      </c>
      <c r="AC207" s="13">
        <f>SUMIFS('Faturamento SP3'!$J$2:$J$692,'Faturamento SP3'!$D$2:$D$692,'Infos Relatório'!$B$164,'Faturamento SP3'!$E$2:$E$692,'Infos Relatório'!$B207,'Faturamento SP3'!$Z$2:$Z$692,'Infos Relatório'!AA$1)</f>
        <v>0</v>
      </c>
      <c r="AD207" s="14">
        <f>SUMIFS('Faturamento SP3'!$O$2:$O$692,'Faturamento SP3'!$D$2:$D$692,'Infos Relatório'!$B$164,'Faturamento SP3'!$E$2:$E$692,'Infos Relatório'!$B207,'Faturamento SP3'!$Z$2:$Z$692,'Infos Relatório'!AA$1,'Faturamento SP3'!$T$2:$T$692,"Sim")+SUMIFS('Faturamento SP3'!$P$2:$P$692,'Faturamento SP3'!$D$2:$D$692,'Infos Relatório'!$B$164,'Faturamento SP3'!$E$2:$E$692,'Infos Relatório'!$B207,'Faturamento SP3'!$Z$2:$Z$692,'Infos Relatório'!AA$1,'Faturamento SP3'!$T$2:$T$692,"Sim")</f>
        <v>0</v>
      </c>
      <c r="AE207" s="27" t="e">
        <f t="shared" si="65"/>
        <v>#DIV/0!</v>
      </c>
      <c r="AF207" s="24">
        <f>SUMIFS('Faturamento SP3'!$H$2:$H$692,'Faturamento SP3'!$D$2:$D$692,'Infos Relatório'!$B$164,'Faturamento SP3'!$E$2:$E$692,'Infos Relatório'!$B207,'Faturamento SP3'!$Z$2:$Z$692,'Infos Relatório'!AA$1)</f>
        <v>0</v>
      </c>
      <c r="AG207" s="23">
        <f>COUNTIFS('Faturamento SP3'!$D$2:$D$692,'Infos Relatório'!$B$164,'Faturamento SP3'!$E$2:$E$692,'Infos Relatório'!$B207,'Faturamento SP3'!$Z$2:$Z$692,'Infos Relatório'!AG$1)</f>
        <v>0</v>
      </c>
      <c r="AH207" s="13">
        <f>SUMIFS('Faturamento SP3'!$G$2:$G$692,'Faturamento SP3'!$D$2:$D$692,'Infos Relatório'!$B$164,'Faturamento SP3'!$E$2:$E$692,'Infos Relatório'!$B207,'Faturamento SP3'!$Z$2:$Z$692,'Infos Relatório'!AG$1)</f>
        <v>0</v>
      </c>
      <c r="AI207" s="13">
        <f>SUMIFS('Faturamento SP3'!$J$2:$J$692,'Faturamento SP3'!$D$2:$D$692,'Infos Relatório'!$B$164,'Faturamento SP3'!$E$2:$E$692,'Infos Relatório'!$B207,'Faturamento SP3'!$Z$2:$Z$692,'Infos Relatório'!AG$1)</f>
        <v>0</v>
      </c>
      <c r="AJ207" s="14">
        <f>SUMIFS('Faturamento SP3'!$O$2:$O$692,'Faturamento SP3'!$D$2:$D$692,'Infos Relatório'!$B$164,'Faturamento SP3'!$E$2:$E$692,'Infos Relatório'!$B207,'Faturamento SP3'!$Z$2:$Z$692,'Infos Relatório'!AG$1,'Faturamento SP3'!$T$2:$T$692,"Sim")+SUMIFS('Faturamento SP3'!$P$2:$P$692,'Faturamento SP3'!$D$2:$D$692,'Infos Relatório'!$B$164,'Faturamento SP3'!$E$2:$E$692,'Infos Relatório'!$B207,'Faturamento SP3'!$Z$2:$Z$692,'Infos Relatório'!AG$1,'Faturamento SP3'!$T$2:$T$692,"Sim")</f>
        <v>0</v>
      </c>
      <c r="AK207" s="27" t="e">
        <f t="shared" si="66"/>
        <v>#DIV/0!</v>
      </c>
      <c r="AL207" s="24">
        <f>SUMIFS('Faturamento SP3'!$H$2:$H$692,'Faturamento SP3'!$D$2:$D$692,'Infos Relatório'!$B$164,'Faturamento SP3'!$E$2:$E$692,'Infos Relatório'!$B207,'Faturamento SP3'!$Z$2:$Z$692,'Infos Relatório'!AG$1)</f>
        <v>0</v>
      </c>
      <c r="AM207" s="23">
        <f>COUNTIFS('Faturamento SP3'!$D$2:$D$692,'Infos Relatório'!$B$164,'Faturamento SP3'!$E$2:$E$692,'Infos Relatório'!$B207,'Faturamento SP3'!$Z$2:$Z$692,'Infos Relatório'!AM$1)</f>
        <v>0</v>
      </c>
      <c r="AN207" s="13">
        <f>SUMIFS('Faturamento SP3'!$G$2:$G$692,'Faturamento SP3'!$D$2:$D$692,'Infos Relatório'!$B$164,'Faturamento SP3'!$E$2:$E$692,'Infos Relatório'!$B207,'Faturamento SP3'!$Z$2:$Z$692,'Infos Relatório'!AM$1)</f>
        <v>0</v>
      </c>
      <c r="AO207" s="13">
        <f>SUMIFS('Faturamento SP3'!$J$2:$J$692,'Faturamento SP3'!$D$2:$D$692,'Infos Relatório'!$B$164,'Faturamento SP3'!$E$2:$E$692,'Infos Relatório'!$B207,'Faturamento SP3'!$Z$2:$Z$692,'Infos Relatório'!AM$1)</f>
        <v>0</v>
      </c>
      <c r="AP207" s="14">
        <f>SUMIFS('Faturamento SP3'!$O$2:$O$692,'Faturamento SP3'!$D$2:$D$692,'Infos Relatório'!$B$164,'Faturamento SP3'!$E$2:$E$692,'Infos Relatório'!$B207,'Faturamento SP3'!$Z$2:$Z$692,'Infos Relatório'!AM$1,'Faturamento SP3'!$T$2:$T$692,"Sim")+SUMIFS('Faturamento SP3'!$P$2:$P$692,'Faturamento SP3'!$D$2:$D$692,'Infos Relatório'!$B$164,'Faturamento SP3'!$E$2:$E$692,'Infos Relatório'!$B207,'Faturamento SP3'!$Z$2:$Z$692,'Infos Relatório'!AM$1,'Faturamento SP3'!$T$2:$T$692,"Sim")</f>
        <v>0</v>
      </c>
      <c r="AQ207" s="27" t="e">
        <f t="shared" si="67"/>
        <v>#DIV/0!</v>
      </c>
      <c r="AR207" s="24">
        <f>SUMIFS('Faturamento SP3'!$H$2:$H$692,'Faturamento SP3'!$D$2:$D$692,'Infos Relatório'!$B$164,'Faturamento SP3'!$E$2:$E$692,'Infos Relatório'!$B207,'Faturamento SP3'!$Z$2:$Z$692,'Infos Relatório'!AM$1)</f>
        <v>0</v>
      </c>
      <c r="AS207" s="23">
        <f>COUNTIFS('Faturamento SP3'!$D$2:$D$692,'Infos Relatório'!$B$164,'Faturamento SP3'!$E$2:$E$692,'Infos Relatório'!$B207,'Faturamento SP3'!$Z$2:$Z$692,'Infos Relatório'!AS$1)</f>
        <v>0</v>
      </c>
      <c r="AT207" s="13">
        <f>SUMIFS('Faturamento SP3'!$G$2:$G$692,'Faturamento SP3'!$D$2:$D$692,'Infos Relatório'!$B$164,'Faturamento SP3'!$E$2:$E$692,'Infos Relatório'!$B207,'Faturamento SP3'!$Z$2:$Z$692,'Infos Relatório'!AS$1)</f>
        <v>0</v>
      </c>
      <c r="AU207" s="13">
        <f>SUMIFS('Faturamento SP3'!$J$2:$J$692,'Faturamento SP3'!$D$2:$D$692,'Infos Relatório'!$B$164,'Faturamento SP3'!$E$2:$E$692,'Infos Relatório'!$B207,'Faturamento SP3'!$Z$2:$Z$692,'Infos Relatório'!AS$1)</f>
        <v>0</v>
      </c>
      <c r="AV207" s="14">
        <f>SUMIFS('Faturamento SP3'!$O$2:$O$692,'Faturamento SP3'!$D$2:$D$692,'Infos Relatório'!$B$164,'Faturamento SP3'!$E$2:$E$692,'Infos Relatório'!$B207,'Faturamento SP3'!$Z$2:$Z$692,'Infos Relatório'!AS$1,'Faturamento SP3'!$T$2:$T$692,"Sim")+SUMIFS('Faturamento SP3'!$P$2:$P$692,'Faturamento SP3'!$D$2:$D$692,'Infos Relatório'!$B$164,'Faturamento SP3'!$E$2:$E$692,'Infos Relatório'!$B207,'Faturamento SP3'!$Z$2:$Z$692,'Infos Relatório'!AS$1,'Faturamento SP3'!$T$2:$T$692,"Sim")</f>
        <v>0</v>
      </c>
      <c r="AW207" s="27" t="e">
        <f t="shared" si="68"/>
        <v>#DIV/0!</v>
      </c>
      <c r="AX207" s="24">
        <f>SUMIFS('Faturamento SP3'!$H$2:$H$692,'Faturamento SP3'!$D$2:$D$692,'Infos Relatório'!$B$164,'Faturamento SP3'!$E$2:$E$692,'Infos Relatório'!$B207,'Faturamento SP3'!$Z$2:$Z$692,'Infos Relatório'!AS$1)</f>
        <v>0</v>
      </c>
      <c r="AY207" s="23">
        <f>COUNTIFS('Faturamento SP3'!$D$2:$D$692,'Infos Relatório'!$B$164,'Faturamento SP3'!$E$2:$E$692,'Infos Relatório'!$B207,'Faturamento SP3'!$Z$2:$Z$692,'Infos Relatório'!AY$1)</f>
        <v>0</v>
      </c>
      <c r="AZ207" s="13">
        <f>SUMIFS('Faturamento SP3'!$G$2:$G$692,'Faturamento SP3'!$D$2:$D$692,'Infos Relatório'!$B$164,'Faturamento SP3'!$E$2:$E$692,'Infos Relatório'!$B207,'Faturamento SP3'!$Z$2:$Z$692,'Infos Relatório'!AY$1)</f>
        <v>0</v>
      </c>
      <c r="BA207" s="13">
        <f>SUMIFS('Faturamento SP3'!$J$2:$J$692,'Faturamento SP3'!$D$2:$D$692,'Infos Relatório'!$B$164,'Faturamento SP3'!$E$2:$E$692,'Infos Relatório'!$B207,'Faturamento SP3'!$Z$2:$Z$692,'Infos Relatório'!AY$1)</f>
        <v>0</v>
      </c>
      <c r="BB207" s="14">
        <f>SUMIFS('Faturamento SP3'!$O$2:$O$692,'Faturamento SP3'!$D$2:$D$692,'Infos Relatório'!$B$164,'Faturamento SP3'!$E$2:$E$692,'Infos Relatório'!$B207,'Faturamento SP3'!$Z$2:$Z$692,'Infos Relatório'!AY$1,'Faturamento SP3'!$T$2:$T$692,"Sim")+SUMIFS('Faturamento SP3'!$P$2:$P$692,'Faturamento SP3'!$D$2:$D$692,'Infos Relatório'!$B$164,'Faturamento SP3'!$E$2:$E$692,'Infos Relatório'!$B207,'Faturamento SP3'!$Z$2:$Z$692,'Infos Relatório'!AY$1,'Faturamento SP3'!$T$2:$T$692,"Sim")</f>
        <v>0</v>
      </c>
      <c r="BC207" s="27" t="e">
        <f t="shared" si="69"/>
        <v>#DIV/0!</v>
      </c>
      <c r="BD207" s="24">
        <f>SUMIFS('Faturamento SP3'!$H$2:$H$692,'Faturamento SP3'!$D$2:$D$692,'Infos Relatório'!$B$164,'Faturamento SP3'!$E$2:$E$692,'Infos Relatório'!$B207,'Faturamento SP3'!$Z$2:$Z$692,'Infos Relatório'!AY$1)</f>
        <v>0</v>
      </c>
      <c r="BE207" s="23">
        <f>COUNTIFS('Faturamento SP3'!$D$2:$D$692,'Infos Relatório'!$B$164,'Faturamento SP3'!$E$2:$E$692,'Infos Relatório'!$B207,'Faturamento SP3'!$Z$2:$Z$692,'Infos Relatório'!BE$1)</f>
        <v>0</v>
      </c>
      <c r="BF207" s="13">
        <f>SUMIFS('Faturamento SP3'!$G$2:$G$692,'Faturamento SP3'!$D$2:$D$692,'Infos Relatório'!$B$164,'Faturamento SP3'!$E$2:$E$692,'Infos Relatório'!$B207,'Faturamento SP3'!$Z$2:$Z$692,'Infos Relatório'!BE$1)</f>
        <v>0</v>
      </c>
      <c r="BG207" s="13">
        <f>SUMIFS('Faturamento SP3'!$J$2:$J$692,'Faturamento SP3'!$D$2:$D$692,'Infos Relatório'!$B$164,'Faturamento SP3'!$E$2:$E$692,'Infos Relatório'!$B207,'Faturamento SP3'!$Z$2:$Z$692,'Infos Relatório'!BE$1)</f>
        <v>0</v>
      </c>
      <c r="BH207" s="14">
        <f>SUMIFS('Faturamento SP3'!$O$2:$O$692,'Faturamento SP3'!$D$2:$D$692,'Infos Relatório'!$B$164,'Faturamento SP3'!$E$2:$E$692,'Infos Relatório'!$B207,'Faturamento SP3'!$Z$2:$Z$692,'Infos Relatório'!BE$1,'Faturamento SP3'!$T$2:$T$692,"Sim")+SUMIFS('Faturamento SP3'!$P$2:$P$692,'Faturamento SP3'!$D$2:$D$692,'Infos Relatório'!$B$164,'Faturamento SP3'!$E$2:$E$692,'Infos Relatório'!$B207,'Faturamento SP3'!$Z$2:$Z$692,'Infos Relatório'!BE$1,'Faturamento SP3'!$T$2:$T$692,"Sim")</f>
        <v>0</v>
      </c>
      <c r="BI207" s="27" t="e">
        <f t="shared" si="70"/>
        <v>#DIV/0!</v>
      </c>
      <c r="BJ207" s="24">
        <f>SUMIFS('Faturamento SP3'!$H$2:$H$692,'Faturamento SP3'!$D$2:$D$692,'Infos Relatório'!$B$164,'Faturamento SP3'!$E$2:$E$692,'Infos Relatório'!$B207,'Faturamento SP3'!$Z$2:$Z$692,'Infos Relatório'!BE$1)</f>
        <v>0</v>
      </c>
      <c r="BK207" s="23">
        <f>COUNTIFS('Faturamento SP3'!$D$2:$D$692,'Infos Relatório'!$B$164,'Faturamento SP3'!$E$2:$E$692,'Infos Relatório'!$B207,'Faturamento SP3'!$Z$2:$Z$692,'Infos Relatório'!BK$1)</f>
        <v>0</v>
      </c>
      <c r="BL207" s="13">
        <f>SUMIFS('Faturamento SP3'!$G$2:$G$692,'Faturamento SP3'!$D$2:$D$692,'Infos Relatório'!$B$164,'Faturamento SP3'!$E$2:$E$692,'Infos Relatório'!$B207,'Faturamento SP3'!$Z$2:$Z$692,'Infos Relatório'!BK$1)</f>
        <v>0</v>
      </c>
      <c r="BM207" s="13">
        <f>SUMIFS('Faturamento SP3'!$J$2:$J$692,'Faturamento SP3'!$D$2:$D$692,'Infos Relatório'!$B$164,'Faturamento SP3'!$E$2:$E$692,'Infos Relatório'!$B207,'Faturamento SP3'!$Z$2:$Z$692,'Infos Relatório'!BK$1)</f>
        <v>0</v>
      </c>
      <c r="BN207" s="14">
        <f>SUMIFS('Faturamento SP3'!$O$2:$O$692,'Faturamento SP3'!$D$2:$D$692,'Infos Relatório'!$B$164,'Faturamento SP3'!$E$2:$E$692,'Infos Relatório'!$B207,'Faturamento SP3'!$Z$2:$Z$692,'Infos Relatório'!BK$1,'Faturamento SP3'!$T$2:$T$692,"Sim")+SUMIFS('Faturamento SP3'!$P$2:$P$692,'Faturamento SP3'!$D$2:$D$692,'Infos Relatório'!$B$164,'Faturamento SP3'!$E$2:$E$692,'Infos Relatório'!$B207,'Faturamento SP3'!$Z$2:$Z$692,'Infos Relatório'!BK$1,'Faturamento SP3'!$T$2:$T$692,"Sim")</f>
        <v>0</v>
      </c>
      <c r="BO207" s="27" t="e">
        <f t="shared" si="71"/>
        <v>#DIV/0!</v>
      </c>
      <c r="BP207" s="24">
        <f>SUMIFS('Faturamento SP3'!$H$2:$H$692,'Faturamento SP3'!$D$2:$D$692,'Infos Relatório'!$B$164,'Faturamento SP3'!$E$2:$E$692,'Infos Relatório'!$B207,'Faturamento SP3'!$Z$2:$Z$692,'Infos Relatório'!BK$1)</f>
        <v>0</v>
      </c>
      <c r="BQ207" s="23">
        <f>COUNTIFS('Faturamento SP3'!$D$2:$D$692,'Infos Relatório'!$B$164,'Faturamento SP3'!$E$2:$E$692,'Infos Relatório'!$B207,'Faturamento SP3'!$Z$2:$Z$692,'Infos Relatório'!BQ$1)</f>
        <v>0</v>
      </c>
      <c r="BR207" s="13">
        <f>SUMIFS('Faturamento SP3'!$G$2:$G$692,'Faturamento SP3'!$D$2:$D$692,'Infos Relatório'!$B$164,'Faturamento SP3'!$E$2:$E$692,'Infos Relatório'!$B207,'Faturamento SP3'!$Z$2:$Z$692,'Infos Relatório'!BQ$1)</f>
        <v>0</v>
      </c>
      <c r="BS207" s="13">
        <f>SUMIFS('Faturamento SP3'!$J$2:$J$692,'Faturamento SP3'!$D$2:$D$692,'Infos Relatório'!$B$164,'Faturamento SP3'!$E$2:$E$692,'Infos Relatório'!$B207,'Faturamento SP3'!$Z$2:$Z$692,'Infos Relatório'!BQ$1)</f>
        <v>0</v>
      </c>
      <c r="BT207" s="14">
        <f>SUMIFS('Faturamento SP3'!$O$2:$O$692,'Faturamento SP3'!$D$2:$D$692,'Infos Relatório'!$B$164,'Faturamento SP3'!$E$2:$E$692,'Infos Relatório'!$B207,'Faturamento SP3'!$Z$2:$Z$692,'Infos Relatório'!BQ$1,'Faturamento SP3'!$T$2:$T$692,"Sim")+SUMIFS('Faturamento SP3'!$P$2:$P$692,'Faturamento SP3'!$D$2:$D$692,'Infos Relatório'!$B$164,'Faturamento SP3'!$E$2:$E$692,'Infos Relatório'!$B207,'Faturamento SP3'!$Z$2:$Z$692,'Infos Relatório'!BQ$1,'Faturamento SP3'!$T$2:$T$692,"Sim")</f>
        <v>0</v>
      </c>
      <c r="BU207" s="27" t="e">
        <f t="shared" si="72"/>
        <v>#DIV/0!</v>
      </c>
      <c r="BV207" s="24">
        <f>SUMIFS('Faturamento SP3'!$H$2:$H$692,'Faturamento SP3'!$D$2:$D$692,'Infos Relatório'!$B$164,'Faturamento SP3'!$E$2:$E$692,'Infos Relatório'!$B207,'Faturamento SP3'!$Z$2:$Z$692,'Infos Relatório'!BQ$1)</f>
        <v>0</v>
      </c>
    </row>
    <row r="208" spans="2:74">
      <c r="B208" s="17" t="s">
        <v>50</v>
      </c>
      <c r="C208" s="23">
        <f>COUNTIFS('Faturamento SP3'!$D$2:$D$692,'Infos Relatório'!$B$164,'Faturamento SP3'!$E$2:$E$692,'Infos Relatório'!$B208,'Faturamento SP3'!$Z$2:$Z$692,'Infos Relatório'!C$1)</f>
        <v>0</v>
      </c>
      <c r="D208" s="13">
        <f>SUMIFS('Faturamento SP3'!$G$2:$G$692,'Faturamento SP3'!$D$2:$D$692,'Infos Relatório'!$B$164,'Faturamento SP3'!$E$2:$E$692,'Infos Relatório'!$B208,'Faturamento SP3'!$Z$2:$Z$692,'Infos Relatório'!C$1)</f>
        <v>0</v>
      </c>
      <c r="E208" s="13">
        <f>SUMIFS('Faturamento SP3'!$J$2:$J$692,'Faturamento SP3'!$D$2:$D$692,'Infos Relatório'!$B$164,'Faturamento SP3'!$E$2:$E$692,'Infos Relatório'!$B208,'Faturamento SP3'!$Z$2:$Z$692,'Infos Relatório'!C$1)</f>
        <v>0</v>
      </c>
      <c r="F208" s="14">
        <f>SUMIFS('Faturamento SP3'!$O$2:$O$692,'Faturamento SP3'!$D$2:$D$692,'Infos Relatório'!$B$164,'Faturamento SP3'!$E$2:$E$692,'Infos Relatório'!$B208,'Faturamento SP3'!$Z$2:$Z$692,'Infos Relatório'!C$1,'Faturamento SP3'!$T$2:$T$692,"Sim")+SUMIFS('Faturamento SP3'!$P$2:$P$692,'Faturamento SP3'!$D$2:$D$692,'Infos Relatório'!$B$164,'Faturamento SP3'!$E$2:$E$692,'Infos Relatório'!$B208,'Faturamento SP3'!$Z$2:$Z$692,'Infos Relatório'!C$1,'Faturamento SP3'!$T$2:$T$692,"Sim")</f>
        <v>0</v>
      </c>
      <c r="G208" s="27" t="e">
        <f t="shared" si="61"/>
        <v>#DIV/0!</v>
      </c>
      <c r="H208" s="24">
        <f>SUMIFS('Faturamento SP3'!$H$2:$H$692,'Faturamento SP3'!$D$2:$D$692,'Infos Relatório'!$B$164,'Faturamento SP3'!$E$2:$E$692,'Infos Relatório'!$B208,'Faturamento SP3'!$Z$2:$Z$692,'Infos Relatório'!C$1)</f>
        <v>0</v>
      </c>
      <c r="I208" s="23">
        <f>COUNTIFS('Faturamento SP3'!$D$2:$D$692,'Infos Relatório'!$B$164,'Faturamento SP3'!$E$2:$E$692,'Infos Relatório'!$B208,'Faturamento SP3'!$Z$2:$Z$692,'Infos Relatório'!I$1)</f>
        <v>0</v>
      </c>
      <c r="J208" s="13">
        <f>SUMIFS('Faturamento SP3'!$G$2:$G$692,'Faturamento SP3'!$D$2:$D$692,'Infos Relatório'!$B$164,'Faturamento SP3'!$E$2:$E$692,'Infos Relatório'!$B208,'Faturamento SP3'!$Z$2:$Z$692,'Infos Relatório'!I$1)</f>
        <v>0</v>
      </c>
      <c r="K208" s="13">
        <f>SUMIFS('Faturamento SP3'!$J$2:$J$692,'Faturamento SP3'!$D$2:$D$692,'Infos Relatório'!$B$164,'Faturamento SP3'!$E$2:$E$692,'Infos Relatório'!$B208,'Faturamento SP3'!$Z$2:$Z$692,'Infos Relatório'!I$1)</f>
        <v>0</v>
      </c>
      <c r="L208" s="14">
        <f>SUMIFS('Faturamento SP3'!$O$2:$O$692,'Faturamento SP3'!$D$2:$D$692,'Infos Relatório'!$B$164,'Faturamento SP3'!$E$2:$E$692,'Infos Relatório'!$B208,'Faturamento SP3'!$Z$2:$Z$692,'Infos Relatório'!I$1,'Faturamento SP3'!$T$2:$T$692,"Sim")+SUMIFS('Faturamento SP3'!$P$2:$P$692,'Faturamento SP3'!$D$2:$D$692,'Infos Relatório'!$B$164,'Faturamento SP3'!$E$2:$E$692,'Infos Relatório'!$B208,'Faturamento SP3'!$Z$2:$Z$692,'Infos Relatório'!I$1,'Faturamento SP3'!$T$2:$T$692,"Sim")</f>
        <v>0</v>
      </c>
      <c r="M208" s="27" t="e">
        <f t="shared" si="62"/>
        <v>#DIV/0!</v>
      </c>
      <c r="N208" s="24">
        <f>SUMIFS('Faturamento SP3'!$H$2:$H$692,'Faturamento SP3'!$D$2:$D$692,'Infos Relatório'!$B$164,'Faturamento SP3'!$E$2:$E$692,'Infos Relatório'!$B208,'Faturamento SP3'!$Z$2:$Z$692,'Infos Relatório'!I$1)</f>
        <v>0</v>
      </c>
      <c r="O208" s="23">
        <f>COUNTIFS('Faturamento SP3'!$D$2:$D$692,'Infos Relatório'!$B$164,'Faturamento SP3'!$E$2:$E$692,'Infos Relatório'!$B208,'Faturamento SP3'!$Z$2:$Z$692,'Infos Relatório'!O$1)</f>
        <v>0</v>
      </c>
      <c r="P208" s="13">
        <f>SUMIFS('Faturamento SP3'!$G$2:$G$692,'Faturamento SP3'!$D$2:$D$692,'Infos Relatório'!$B$164,'Faturamento SP3'!$E$2:$E$692,'Infos Relatório'!$B208,'Faturamento SP3'!$Z$2:$Z$692,'Infos Relatório'!O$1)</f>
        <v>0</v>
      </c>
      <c r="Q208" s="13">
        <f>SUMIFS('Faturamento SP3'!$J$2:$J$692,'Faturamento SP3'!$D$2:$D$692,'Infos Relatório'!$B$164,'Faturamento SP3'!$E$2:$E$692,'Infos Relatório'!$B208,'Faturamento SP3'!$Z$2:$Z$692,'Infos Relatório'!O$1)</f>
        <v>0</v>
      </c>
      <c r="R208" s="14">
        <f>SUMIFS('Faturamento SP3'!$O$2:$O$692,'Faturamento SP3'!$D$2:$D$692,'Infos Relatório'!$B$164,'Faturamento SP3'!$E$2:$E$692,'Infos Relatório'!$B208,'Faturamento SP3'!$Z$2:$Z$692,'Infos Relatório'!O$1,'Faturamento SP3'!$T$2:$T$692,"Sim")+SUMIFS('Faturamento SP3'!$P$2:$P$692,'Faturamento SP3'!$D$2:$D$692,'Infos Relatório'!$B$164,'Faturamento SP3'!$E$2:$E$692,'Infos Relatório'!$B208,'Faturamento SP3'!$Z$2:$Z$692,'Infos Relatório'!O$1,'Faturamento SP3'!$T$2:$T$692,"Sim")</f>
        <v>0</v>
      </c>
      <c r="S208" s="27" t="e">
        <f t="shared" si="63"/>
        <v>#DIV/0!</v>
      </c>
      <c r="T208" s="24">
        <f>SUMIFS('Faturamento SP3'!$H$2:$H$692,'Faturamento SP3'!$D$2:$D$692,'Infos Relatório'!$B$164,'Faturamento SP3'!$E$2:$E$692,'Infos Relatório'!$B208,'Faturamento SP3'!$Z$2:$Z$692,'Infos Relatório'!O$1)</f>
        <v>0</v>
      </c>
      <c r="U208" s="23">
        <f>COUNTIFS('Faturamento SP3'!$D$2:$D$692,'Infos Relatório'!$B$164,'Faturamento SP3'!$E$2:$E$692,'Infos Relatório'!$B208,'Faturamento SP3'!$Z$2:$Z$692,'Infos Relatório'!U$1)</f>
        <v>0</v>
      </c>
      <c r="V208" s="13">
        <f>SUMIFS('Faturamento SP3'!$G$2:$G$692,'Faturamento SP3'!$D$2:$D$692,'Infos Relatório'!$B$164,'Faturamento SP3'!$E$2:$E$692,'Infos Relatório'!$B208,'Faturamento SP3'!$Z$2:$Z$692,'Infos Relatório'!U$1)</f>
        <v>0</v>
      </c>
      <c r="W208" s="13">
        <f>SUMIFS('Faturamento SP3'!$J$2:$J$692,'Faturamento SP3'!$D$2:$D$692,'Infos Relatório'!$B$164,'Faturamento SP3'!$E$2:$E$692,'Infos Relatório'!$B208,'Faturamento SP3'!$Z$2:$Z$692,'Infos Relatório'!U$1)</f>
        <v>0</v>
      </c>
      <c r="X208" s="14">
        <f>SUMIFS('Faturamento SP3'!$O$2:$O$692,'Faturamento SP3'!$D$2:$D$692,'Infos Relatório'!$B$164,'Faturamento SP3'!$E$2:$E$692,'Infos Relatório'!$B208,'Faturamento SP3'!$Z$2:$Z$692,'Infos Relatório'!U$1,'Faturamento SP3'!$T$2:$T$692,"Sim")+SUMIFS('Faturamento SP3'!$P$2:$P$692,'Faturamento SP3'!$D$2:$D$692,'Infos Relatório'!$B$164,'Faturamento SP3'!$E$2:$E$692,'Infos Relatório'!$B208,'Faturamento SP3'!$Z$2:$Z$692,'Infos Relatório'!U$1,'Faturamento SP3'!$T$2:$T$692,"Sim")</f>
        <v>0</v>
      </c>
      <c r="Y208" s="27" t="e">
        <f t="shared" si="64"/>
        <v>#DIV/0!</v>
      </c>
      <c r="Z208" s="24">
        <f>SUMIFS('Faturamento SP3'!$H$2:$H$692,'Faturamento SP3'!$D$2:$D$692,'Infos Relatório'!$B$164,'Faturamento SP3'!$E$2:$E$692,'Infos Relatório'!$B208,'Faturamento SP3'!$Z$2:$Z$692,'Infos Relatório'!U$1)</f>
        <v>0</v>
      </c>
      <c r="AA208" s="23">
        <f>COUNTIFS('Faturamento SP3'!$D$2:$D$692,'Infos Relatório'!$B$164,'Faturamento SP3'!$E$2:$E$692,'Infos Relatório'!$B208,'Faturamento SP3'!$Z$2:$Z$692,'Infos Relatório'!AA$1)</f>
        <v>0</v>
      </c>
      <c r="AB208" s="13">
        <f>SUMIFS('Faturamento SP3'!$G$2:$G$692,'Faturamento SP3'!$D$2:$D$692,'Infos Relatório'!$B$164,'Faturamento SP3'!$E$2:$E$692,'Infos Relatório'!$B208,'Faturamento SP3'!$Z$2:$Z$692,'Infos Relatório'!AA$1)</f>
        <v>0</v>
      </c>
      <c r="AC208" s="13">
        <f>SUMIFS('Faturamento SP3'!$J$2:$J$692,'Faturamento SP3'!$D$2:$D$692,'Infos Relatório'!$B$164,'Faturamento SP3'!$E$2:$E$692,'Infos Relatório'!$B208,'Faturamento SP3'!$Z$2:$Z$692,'Infos Relatório'!AA$1)</f>
        <v>0</v>
      </c>
      <c r="AD208" s="14">
        <f>SUMIFS('Faturamento SP3'!$O$2:$O$692,'Faturamento SP3'!$D$2:$D$692,'Infos Relatório'!$B$164,'Faturamento SP3'!$E$2:$E$692,'Infos Relatório'!$B208,'Faturamento SP3'!$Z$2:$Z$692,'Infos Relatório'!AA$1,'Faturamento SP3'!$T$2:$T$692,"Sim")+SUMIFS('Faturamento SP3'!$P$2:$P$692,'Faturamento SP3'!$D$2:$D$692,'Infos Relatório'!$B$164,'Faturamento SP3'!$E$2:$E$692,'Infos Relatório'!$B208,'Faturamento SP3'!$Z$2:$Z$692,'Infos Relatório'!AA$1,'Faturamento SP3'!$T$2:$T$692,"Sim")</f>
        <v>0</v>
      </c>
      <c r="AE208" s="27" t="e">
        <f t="shared" si="65"/>
        <v>#DIV/0!</v>
      </c>
      <c r="AF208" s="24">
        <f>SUMIFS('Faturamento SP3'!$H$2:$H$692,'Faturamento SP3'!$D$2:$D$692,'Infos Relatório'!$B$164,'Faturamento SP3'!$E$2:$E$692,'Infos Relatório'!$B208,'Faturamento SP3'!$Z$2:$Z$692,'Infos Relatório'!AA$1)</f>
        <v>0</v>
      </c>
      <c r="AG208" s="23">
        <f>COUNTIFS('Faturamento SP3'!$D$2:$D$692,'Infos Relatório'!$B$164,'Faturamento SP3'!$E$2:$E$692,'Infos Relatório'!$B208,'Faturamento SP3'!$Z$2:$Z$692,'Infos Relatório'!AG$1)</f>
        <v>0</v>
      </c>
      <c r="AH208" s="13">
        <f>SUMIFS('Faturamento SP3'!$G$2:$G$692,'Faturamento SP3'!$D$2:$D$692,'Infos Relatório'!$B$164,'Faturamento SP3'!$E$2:$E$692,'Infos Relatório'!$B208,'Faturamento SP3'!$Z$2:$Z$692,'Infos Relatório'!AG$1)</f>
        <v>0</v>
      </c>
      <c r="AI208" s="13">
        <f>SUMIFS('Faturamento SP3'!$J$2:$J$692,'Faturamento SP3'!$D$2:$D$692,'Infos Relatório'!$B$164,'Faturamento SP3'!$E$2:$E$692,'Infos Relatório'!$B208,'Faturamento SP3'!$Z$2:$Z$692,'Infos Relatório'!AG$1)</f>
        <v>0</v>
      </c>
      <c r="AJ208" s="14">
        <f>SUMIFS('Faturamento SP3'!$O$2:$O$692,'Faturamento SP3'!$D$2:$D$692,'Infos Relatório'!$B$164,'Faturamento SP3'!$E$2:$E$692,'Infos Relatório'!$B208,'Faturamento SP3'!$Z$2:$Z$692,'Infos Relatório'!AG$1,'Faturamento SP3'!$T$2:$T$692,"Sim")+SUMIFS('Faturamento SP3'!$P$2:$P$692,'Faturamento SP3'!$D$2:$D$692,'Infos Relatório'!$B$164,'Faturamento SP3'!$E$2:$E$692,'Infos Relatório'!$B208,'Faturamento SP3'!$Z$2:$Z$692,'Infos Relatório'!AG$1,'Faturamento SP3'!$T$2:$T$692,"Sim")</f>
        <v>0</v>
      </c>
      <c r="AK208" s="27" t="e">
        <f t="shared" si="66"/>
        <v>#DIV/0!</v>
      </c>
      <c r="AL208" s="24">
        <f>SUMIFS('Faturamento SP3'!$H$2:$H$692,'Faturamento SP3'!$D$2:$D$692,'Infos Relatório'!$B$164,'Faturamento SP3'!$E$2:$E$692,'Infos Relatório'!$B208,'Faturamento SP3'!$Z$2:$Z$692,'Infos Relatório'!AG$1)</f>
        <v>0</v>
      </c>
      <c r="AM208" s="23">
        <f>COUNTIFS('Faturamento SP3'!$D$2:$D$692,'Infos Relatório'!$B$164,'Faturamento SP3'!$E$2:$E$692,'Infos Relatório'!$B208,'Faturamento SP3'!$Z$2:$Z$692,'Infos Relatório'!AM$1)</f>
        <v>0</v>
      </c>
      <c r="AN208" s="13">
        <f>SUMIFS('Faturamento SP3'!$G$2:$G$692,'Faturamento SP3'!$D$2:$D$692,'Infos Relatório'!$B$164,'Faturamento SP3'!$E$2:$E$692,'Infos Relatório'!$B208,'Faturamento SP3'!$Z$2:$Z$692,'Infos Relatório'!AM$1)</f>
        <v>0</v>
      </c>
      <c r="AO208" s="13">
        <f>SUMIFS('Faturamento SP3'!$J$2:$J$692,'Faturamento SP3'!$D$2:$D$692,'Infos Relatório'!$B$164,'Faturamento SP3'!$E$2:$E$692,'Infos Relatório'!$B208,'Faturamento SP3'!$Z$2:$Z$692,'Infos Relatório'!AM$1)</f>
        <v>0</v>
      </c>
      <c r="AP208" s="14">
        <f>SUMIFS('Faturamento SP3'!$O$2:$O$692,'Faturamento SP3'!$D$2:$D$692,'Infos Relatório'!$B$164,'Faturamento SP3'!$E$2:$E$692,'Infos Relatório'!$B208,'Faturamento SP3'!$Z$2:$Z$692,'Infos Relatório'!AM$1,'Faturamento SP3'!$T$2:$T$692,"Sim")+SUMIFS('Faturamento SP3'!$P$2:$P$692,'Faturamento SP3'!$D$2:$D$692,'Infos Relatório'!$B$164,'Faturamento SP3'!$E$2:$E$692,'Infos Relatório'!$B208,'Faturamento SP3'!$Z$2:$Z$692,'Infos Relatório'!AM$1,'Faturamento SP3'!$T$2:$T$692,"Sim")</f>
        <v>0</v>
      </c>
      <c r="AQ208" s="27" t="e">
        <f t="shared" si="67"/>
        <v>#DIV/0!</v>
      </c>
      <c r="AR208" s="24">
        <f>SUMIFS('Faturamento SP3'!$H$2:$H$692,'Faturamento SP3'!$D$2:$D$692,'Infos Relatório'!$B$164,'Faturamento SP3'!$E$2:$E$692,'Infos Relatório'!$B208,'Faturamento SP3'!$Z$2:$Z$692,'Infos Relatório'!AM$1)</f>
        <v>0</v>
      </c>
      <c r="AS208" s="23">
        <f>COUNTIFS('Faturamento SP3'!$D$2:$D$692,'Infos Relatório'!$B$164,'Faturamento SP3'!$E$2:$E$692,'Infos Relatório'!$B208,'Faturamento SP3'!$Z$2:$Z$692,'Infos Relatório'!AS$1)</f>
        <v>0</v>
      </c>
      <c r="AT208" s="13">
        <f>SUMIFS('Faturamento SP3'!$G$2:$G$692,'Faturamento SP3'!$D$2:$D$692,'Infos Relatório'!$B$164,'Faturamento SP3'!$E$2:$E$692,'Infos Relatório'!$B208,'Faturamento SP3'!$Z$2:$Z$692,'Infos Relatório'!AS$1)</f>
        <v>0</v>
      </c>
      <c r="AU208" s="13">
        <f>SUMIFS('Faturamento SP3'!$J$2:$J$692,'Faturamento SP3'!$D$2:$D$692,'Infos Relatório'!$B$164,'Faturamento SP3'!$E$2:$E$692,'Infos Relatório'!$B208,'Faturamento SP3'!$Z$2:$Z$692,'Infos Relatório'!AS$1)</f>
        <v>0</v>
      </c>
      <c r="AV208" s="14">
        <f>SUMIFS('Faturamento SP3'!$O$2:$O$692,'Faturamento SP3'!$D$2:$D$692,'Infos Relatório'!$B$164,'Faturamento SP3'!$E$2:$E$692,'Infos Relatório'!$B208,'Faturamento SP3'!$Z$2:$Z$692,'Infos Relatório'!AS$1,'Faturamento SP3'!$T$2:$T$692,"Sim")+SUMIFS('Faturamento SP3'!$P$2:$P$692,'Faturamento SP3'!$D$2:$D$692,'Infos Relatório'!$B$164,'Faturamento SP3'!$E$2:$E$692,'Infos Relatório'!$B208,'Faturamento SP3'!$Z$2:$Z$692,'Infos Relatório'!AS$1,'Faturamento SP3'!$T$2:$T$692,"Sim")</f>
        <v>0</v>
      </c>
      <c r="AW208" s="27" t="e">
        <f t="shared" si="68"/>
        <v>#DIV/0!</v>
      </c>
      <c r="AX208" s="24">
        <f>SUMIFS('Faturamento SP3'!$H$2:$H$692,'Faturamento SP3'!$D$2:$D$692,'Infos Relatório'!$B$164,'Faturamento SP3'!$E$2:$E$692,'Infos Relatório'!$B208,'Faturamento SP3'!$Z$2:$Z$692,'Infos Relatório'!AS$1)</f>
        <v>0</v>
      </c>
      <c r="AY208" s="23">
        <f>COUNTIFS('Faturamento SP3'!$D$2:$D$692,'Infos Relatório'!$B$164,'Faturamento SP3'!$E$2:$E$692,'Infos Relatório'!$B208,'Faturamento SP3'!$Z$2:$Z$692,'Infos Relatório'!AY$1)</f>
        <v>0</v>
      </c>
      <c r="AZ208" s="13">
        <f>SUMIFS('Faturamento SP3'!$G$2:$G$692,'Faturamento SP3'!$D$2:$D$692,'Infos Relatório'!$B$164,'Faturamento SP3'!$E$2:$E$692,'Infos Relatório'!$B208,'Faturamento SP3'!$Z$2:$Z$692,'Infos Relatório'!AY$1)</f>
        <v>0</v>
      </c>
      <c r="BA208" s="13">
        <f>SUMIFS('Faturamento SP3'!$J$2:$J$692,'Faturamento SP3'!$D$2:$D$692,'Infos Relatório'!$B$164,'Faturamento SP3'!$E$2:$E$692,'Infos Relatório'!$B208,'Faturamento SP3'!$Z$2:$Z$692,'Infos Relatório'!AY$1)</f>
        <v>0</v>
      </c>
      <c r="BB208" s="14">
        <f>SUMIFS('Faturamento SP3'!$O$2:$O$692,'Faturamento SP3'!$D$2:$D$692,'Infos Relatório'!$B$164,'Faturamento SP3'!$E$2:$E$692,'Infos Relatório'!$B208,'Faturamento SP3'!$Z$2:$Z$692,'Infos Relatório'!AY$1,'Faturamento SP3'!$T$2:$T$692,"Sim")+SUMIFS('Faturamento SP3'!$P$2:$P$692,'Faturamento SP3'!$D$2:$D$692,'Infos Relatório'!$B$164,'Faturamento SP3'!$E$2:$E$692,'Infos Relatório'!$B208,'Faturamento SP3'!$Z$2:$Z$692,'Infos Relatório'!AY$1,'Faturamento SP3'!$T$2:$T$692,"Sim")</f>
        <v>0</v>
      </c>
      <c r="BC208" s="27" t="e">
        <f t="shared" si="69"/>
        <v>#DIV/0!</v>
      </c>
      <c r="BD208" s="24">
        <f>SUMIFS('Faturamento SP3'!$H$2:$H$692,'Faturamento SP3'!$D$2:$D$692,'Infos Relatório'!$B$164,'Faturamento SP3'!$E$2:$E$692,'Infos Relatório'!$B208,'Faturamento SP3'!$Z$2:$Z$692,'Infos Relatório'!AY$1)</f>
        <v>0</v>
      </c>
      <c r="BE208" s="23">
        <f>COUNTIFS('Faturamento SP3'!$D$2:$D$692,'Infos Relatório'!$B$164,'Faturamento SP3'!$E$2:$E$692,'Infos Relatório'!$B208,'Faturamento SP3'!$Z$2:$Z$692,'Infos Relatório'!BE$1)</f>
        <v>0</v>
      </c>
      <c r="BF208" s="13">
        <f>SUMIFS('Faturamento SP3'!$G$2:$G$692,'Faturamento SP3'!$D$2:$D$692,'Infos Relatório'!$B$164,'Faturamento SP3'!$E$2:$E$692,'Infos Relatório'!$B208,'Faturamento SP3'!$Z$2:$Z$692,'Infos Relatório'!BE$1)</f>
        <v>0</v>
      </c>
      <c r="BG208" s="13">
        <f>SUMIFS('Faturamento SP3'!$J$2:$J$692,'Faturamento SP3'!$D$2:$D$692,'Infos Relatório'!$B$164,'Faturamento SP3'!$E$2:$E$692,'Infos Relatório'!$B208,'Faturamento SP3'!$Z$2:$Z$692,'Infos Relatório'!BE$1)</f>
        <v>0</v>
      </c>
      <c r="BH208" s="14">
        <f>SUMIFS('Faturamento SP3'!$O$2:$O$692,'Faturamento SP3'!$D$2:$D$692,'Infos Relatório'!$B$164,'Faturamento SP3'!$E$2:$E$692,'Infos Relatório'!$B208,'Faturamento SP3'!$Z$2:$Z$692,'Infos Relatório'!BE$1,'Faturamento SP3'!$T$2:$T$692,"Sim")+SUMIFS('Faturamento SP3'!$P$2:$P$692,'Faturamento SP3'!$D$2:$D$692,'Infos Relatório'!$B$164,'Faturamento SP3'!$E$2:$E$692,'Infos Relatório'!$B208,'Faturamento SP3'!$Z$2:$Z$692,'Infos Relatório'!BE$1,'Faturamento SP3'!$T$2:$T$692,"Sim")</f>
        <v>0</v>
      </c>
      <c r="BI208" s="27" t="e">
        <f t="shared" si="70"/>
        <v>#DIV/0!</v>
      </c>
      <c r="BJ208" s="24">
        <f>SUMIFS('Faturamento SP3'!$H$2:$H$692,'Faturamento SP3'!$D$2:$D$692,'Infos Relatório'!$B$164,'Faturamento SP3'!$E$2:$E$692,'Infos Relatório'!$B208,'Faturamento SP3'!$Z$2:$Z$692,'Infos Relatório'!BE$1)</f>
        <v>0</v>
      </c>
      <c r="BK208" s="23">
        <f>COUNTIFS('Faturamento SP3'!$D$2:$D$692,'Infos Relatório'!$B$164,'Faturamento SP3'!$E$2:$E$692,'Infos Relatório'!$B208,'Faturamento SP3'!$Z$2:$Z$692,'Infos Relatório'!BK$1)</f>
        <v>0</v>
      </c>
      <c r="BL208" s="13">
        <f>SUMIFS('Faturamento SP3'!$G$2:$G$692,'Faturamento SP3'!$D$2:$D$692,'Infos Relatório'!$B$164,'Faturamento SP3'!$E$2:$E$692,'Infos Relatório'!$B208,'Faturamento SP3'!$Z$2:$Z$692,'Infos Relatório'!BK$1)</f>
        <v>0</v>
      </c>
      <c r="BM208" s="13">
        <f>SUMIFS('Faturamento SP3'!$J$2:$J$692,'Faturamento SP3'!$D$2:$D$692,'Infos Relatório'!$B$164,'Faturamento SP3'!$E$2:$E$692,'Infos Relatório'!$B208,'Faturamento SP3'!$Z$2:$Z$692,'Infos Relatório'!BK$1)</f>
        <v>0</v>
      </c>
      <c r="BN208" s="14">
        <f>SUMIFS('Faturamento SP3'!$O$2:$O$692,'Faturamento SP3'!$D$2:$D$692,'Infos Relatório'!$B$164,'Faturamento SP3'!$E$2:$E$692,'Infos Relatório'!$B208,'Faturamento SP3'!$Z$2:$Z$692,'Infos Relatório'!BK$1,'Faturamento SP3'!$T$2:$T$692,"Sim")+SUMIFS('Faturamento SP3'!$P$2:$P$692,'Faturamento SP3'!$D$2:$D$692,'Infos Relatório'!$B$164,'Faturamento SP3'!$E$2:$E$692,'Infos Relatório'!$B208,'Faturamento SP3'!$Z$2:$Z$692,'Infos Relatório'!BK$1,'Faturamento SP3'!$T$2:$T$692,"Sim")</f>
        <v>0</v>
      </c>
      <c r="BO208" s="27" t="e">
        <f t="shared" si="71"/>
        <v>#DIV/0!</v>
      </c>
      <c r="BP208" s="24">
        <f>SUMIFS('Faturamento SP3'!$H$2:$H$692,'Faturamento SP3'!$D$2:$D$692,'Infos Relatório'!$B$164,'Faturamento SP3'!$E$2:$E$692,'Infos Relatório'!$B208,'Faturamento SP3'!$Z$2:$Z$692,'Infos Relatório'!BK$1)</f>
        <v>0</v>
      </c>
      <c r="BQ208" s="23">
        <f>COUNTIFS('Faturamento SP3'!$D$2:$D$692,'Infos Relatório'!$B$164,'Faturamento SP3'!$E$2:$E$692,'Infos Relatório'!$B208,'Faturamento SP3'!$Z$2:$Z$692,'Infos Relatório'!BQ$1)</f>
        <v>0</v>
      </c>
      <c r="BR208" s="13">
        <f>SUMIFS('Faturamento SP3'!$G$2:$G$692,'Faturamento SP3'!$D$2:$D$692,'Infos Relatório'!$B$164,'Faturamento SP3'!$E$2:$E$692,'Infos Relatório'!$B208,'Faturamento SP3'!$Z$2:$Z$692,'Infos Relatório'!BQ$1)</f>
        <v>0</v>
      </c>
      <c r="BS208" s="13">
        <f>SUMIFS('Faturamento SP3'!$J$2:$J$692,'Faturamento SP3'!$D$2:$D$692,'Infos Relatório'!$B$164,'Faturamento SP3'!$E$2:$E$692,'Infos Relatório'!$B208,'Faturamento SP3'!$Z$2:$Z$692,'Infos Relatório'!BQ$1)</f>
        <v>0</v>
      </c>
      <c r="BT208" s="14">
        <f>SUMIFS('Faturamento SP3'!$O$2:$O$692,'Faturamento SP3'!$D$2:$D$692,'Infos Relatório'!$B$164,'Faturamento SP3'!$E$2:$E$692,'Infos Relatório'!$B208,'Faturamento SP3'!$Z$2:$Z$692,'Infos Relatório'!BQ$1,'Faturamento SP3'!$T$2:$T$692,"Sim")+SUMIFS('Faturamento SP3'!$P$2:$P$692,'Faturamento SP3'!$D$2:$D$692,'Infos Relatório'!$B$164,'Faturamento SP3'!$E$2:$E$692,'Infos Relatório'!$B208,'Faturamento SP3'!$Z$2:$Z$692,'Infos Relatório'!BQ$1,'Faturamento SP3'!$T$2:$T$692,"Sim")</f>
        <v>0</v>
      </c>
      <c r="BU208" s="27" t="e">
        <f t="shared" si="72"/>
        <v>#DIV/0!</v>
      </c>
      <c r="BV208" s="24">
        <f>SUMIFS('Faturamento SP3'!$H$2:$H$692,'Faturamento SP3'!$D$2:$D$692,'Infos Relatório'!$B$164,'Faturamento SP3'!$E$2:$E$692,'Infos Relatório'!$B208,'Faturamento SP3'!$Z$2:$Z$692,'Infos Relatório'!BQ$1)</f>
        <v>0</v>
      </c>
    </row>
    <row r="209" spans="2:74">
      <c r="B209" s="17" t="s">
        <v>51</v>
      </c>
      <c r="C209" s="23">
        <f>COUNTIFS('Faturamento SP3'!$D$2:$D$692,'Infos Relatório'!$B$164,'Faturamento SP3'!$E$2:$E$692,'Infos Relatório'!$B209,'Faturamento SP3'!$Z$2:$Z$692,'Infos Relatório'!C$1)</f>
        <v>0</v>
      </c>
      <c r="D209" s="13">
        <f>SUMIFS('Faturamento SP3'!$G$2:$G$692,'Faturamento SP3'!$D$2:$D$692,'Infos Relatório'!$B$164,'Faturamento SP3'!$E$2:$E$692,'Infos Relatório'!$B209,'Faturamento SP3'!$Z$2:$Z$692,'Infos Relatório'!C$1)</f>
        <v>0</v>
      </c>
      <c r="E209" s="13">
        <f>SUMIFS('Faturamento SP3'!$J$2:$J$692,'Faturamento SP3'!$D$2:$D$692,'Infos Relatório'!$B$164,'Faturamento SP3'!$E$2:$E$692,'Infos Relatório'!$B209,'Faturamento SP3'!$Z$2:$Z$692,'Infos Relatório'!C$1)</f>
        <v>0</v>
      </c>
      <c r="F209" s="14">
        <f>SUMIFS('Faturamento SP3'!$O$2:$O$692,'Faturamento SP3'!$D$2:$D$692,'Infos Relatório'!$B$164,'Faturamento SP3'!$E$2:$E$692,'Infos Relatório'!$B209,'Faturamento SP3'!$Z$2:$Z$692,'Infos Relatório'!C$1,'Faturamento SP3'!$T$2:$T$692,"Sim")+SUMIFS('Faturamento SP3'!$P$2:$P$692,'Faturamento SP3'!$D$2:$D$692,'Infos Relatório'!$B$164,'Faturamento SP3'!$E$2:$E$692,'Infos Relatório'!$B209,'Faturamento SP3'!$Z$2:$Z$692,'Infos Relatório'!C$1,'Faturamento SP3'!$T$2:$T$692,"Sim")</f>
        <v>0</v>
      </c>
      <c r="G209" s="27" t="e">
        <f t="shared" si="61"/>
        <v>#DIV/0!</v>
      </c>
      <c r="H209" s="24">
        <f>SUMIFS('Faturamento SP3'!$H$2:$H$692,'Faturamento SP3'!$D$2:$D$692,'Infos Relatório'!$B$164,'Faturamento SP3'!$E$2:$E$692,'Infos Relatório'!$B209,'Faturamento SP3'!$Z$2:$Z$692,'Infos Relatório'!C$1)</f>
        <v>0</v>
      </c>
      <c r="I209" s="23">
        <f>COUNTIFS('Faturamento SP3'!$D$2:$D$692,'Infos Relatório'!$B$164,'Faturamento SP3'!$E$2:$E$692,'Infos Relatório'!$B209,'Faturamento SP3'!$Z$2:$Z$692,'Infos Relatório'!I$1)</f>
        <v>0</v>
      </c>
      <c r="J209" s="13">
        <f>SUMIFS('Faturamento SP3'!$G$2:$G$692,'Faturamento SP3'!$D$2:$D$692,'Infos Relatório'!$B$164,'Faturamento SP3'!$E$2:$E$692,'Infos Relatório'!$B209,'Faturamento SP3'!$Z$2:$Z$692,'Infos Relatório'!I$1)</f>
        <v>0</v>
      </c>
      <c r="K209" s="13">
        <f>SUMIFS('Faturamento SP3'!$J$2:$J$692,'Faturamento SP3'!$D$2:$D$692,'Infos Relatório'!$B$164,'Faturamento SP3'!$E$2:$E$692,'Infos Relatório'!$B209,'Faturamento SP3'!$Z$2:$Z$692,'Infos Relatório'!I$1)</f>
        <v>0</v>
      </c>
      <c r="L209" s="14">
        <f>SUMIFS('Faturamento SP3'!$O$2:$O$692,'Faturamento SP3'!$D$2:$D$692,'Infos Relatório'!$B$164,'Faturamento SP3'!$E$2:$E$692,'Infos Relatório'!$B209,'Faturamento SP3'!$Z$2:$Z$692,'Infos Relatório'!I$1,'Faturamento SP3'!$T$2:$T$692,"Sim")+SUMIFS('Faturamento SP3'!$P$2:$P$692,'Faturamento SP3'!$D$2:$D$692,'Infos Relatório'!$B$164,'Faturamento SP3'!$E$2:$E$692,'Infos Relatório'!$B209,'Faturamento SP3'!$Z$2:$Z$692,'Infos Relatório'!I$1,'Faturamento SP3'!$T$2:$T$692,"Sim")</f>
        <v>0</v>
      </c>
      <c r="M209" s="27" t="e">
        <f t="shared" si="62"/>
        <v>#DIV/0!</v>
      </c>
      <c r="N209" s="24">
        <f>SUMIFS('Faturamento SP3'!$H$2:$H$692,'Faturamento SP3'!$D$2:$D$692,'Infos Relatório'!$B$164,'Faturamento SP3'!$E$2:$E$692,'Infos Relatório'!$B209,'Faturamento SP3'!$Z$2:$Z$692,'Infos Relatório'!I$1)</f>
        <v>0</v>
      </c>
      <c r="O209" s="23">
        <f>COUNTIFS('Faturamento SP3'!$D$2:$D$692,'Infos Relatório'!$B$164,'Faturamento SP3'!$E$2:$E$692,'Infos Relatório'!$B209,'Faturamento SP3'!$Z$2:$Z$692,'Infos Relatório'!O$1)</f>
        <v>0</v>
      </c>
      <c r="P209" s="13">
        <f>SUMIFS('Faturamento SP3'!$G$2:$G$692,'Faturamento SP3'!$D$2:$D$692,'Infos Relatório'!$B$164,'Faturamento SP3'!$E$2:$E$692,'Infos Relatório'!$B209,'Faturamento SP3'!$Z$2:$Z$692,'Infos Relatório'!O$1)</f>
        <v>0</v>
      </c>
      <c r="Q209" s="13">
        <f>SUMIFS('Faturamento SP3'!$J$2:$J$692,'Faturamento SP3'!$D$2:$D$692,'Infos Relatório'!$B$164,'Faturamento SP3'!$E$2:$E$692,'Infos Relatório'!$B209,'Faturamento SP3'!$Z$2:$Z$692,'Infos Relatório'!O$1)</f>
        <v>0</v>
      </c>
      <c r="R209" s="14">
        <f>SUMIFS('Faturamento SP3'!$O$2:$O$692,'Faturamento SP3'!$D$2:$D$692,'Infos Relatório'!$B$164,'Faturamento SP3'!$E$2:$E$692,'Infos Relatório'!$B209,'Faturamento SP3'!$Z$2:$Z$692,'Infos Relatório'!O$1,'Faturamento SP3'!$T$2:$T$692,"Sim")+SUMIFS('Faturamento SP3'!$P$2:$P$692,'Faturamento SP3'!$D$2:$D$692,'Infos Relatório'!$B$164,'Faturamento SP3'!$E$2:$E$692,'Infos Relatório'!$B209,'Faturamento SP3'!$Z$2:$Z$692,'Infos Relatório'!O$1,'Faturamento SP3'!$T$2:$T$692,"Sim")</f>
        <v>0</v>
      </c>
      <c r="S209" s="27" t="e">
        <f t="shared" si="63"/>
        <v>#DIV/0!</v>
      </c>
      <c r="T209" s="24">
        <f>SUMIFS('Faturamento SP3'!$H$2:$H$692,'Faturamento SP3'!$D$2:$D$692,'Infos Relatório'!$B$164,'Faturamento SP3'!$E$2:$E$692,'Infos Relatório'!$B209,'Faturamento SP3'!$Z$2:$Z$692,'Infos Relatório'!O$1)</f>
        <v>0</v>
      </c>
      <c r="U209" s="23">
        <f>COUNTIFS('Faturamento SP3'!$D$2:$D$692,'Infos Relatório'!$B$164,'Faturamento SP3'!$E$2:$E$692,'Infos Relatório'!$B209,'Faturamento SP3'!$Z$2:$Z$692,'Infos Relatório'!U$1)</f>
        <v>0</v>
      </c>
      <c r="V209" s="13">
        <f>SUMIFS('Faturamento SP3'!$G$2:$G$692,'Faturamento SP3'!$D$2:$D$692,'Infos Relatório'!$B$164,'Faturamento SP3'!$E$2:$E$692,'Infos Relatório'!$B209,'Faturamento SP3'!$Z$2:$Z$692,'Infos Relatório'!U$1)</f>
        <v>0</v>
      </c>
      <c r="W209" s="13">
        <f>SUMIFS('Faturamento SP3'!$J$2:$J$692,'Faturamento SP3'!$D$2:$D$692,'Infos Relatório'!$B$164,'Faturamento SP3'!$E$2:$E$692,'Infos Relatório'!$B209,'Faturamento SP3'!$Z$2:$Z$692,'Infos Relatório'!U$1)</f>
        <v>0</v>
      </c>
      <c r="X209" s="14">
        <f>SUMIFS('Faturamento SP3'!$O$2:$O$692,'Faturamento SP3'!$D$2:$D$692,'Infos Relatório'!$B$164,'Faturamento SP3'!$E$2:$E$692,'Infos Relatório'!$B209,'Faturamento SP3'!$Z$2:$Z$692,'Infos Relatório'!U$1,'Faturamento SP3'!$T$2:$T$692,"Sim")+SUMIFS('Faturamento SP3'!$P$2:$P$692,'Faturamento SP3'!$D$2:$D$692,'Infos Relatório'!$B$164,'Faturamento SP3'!$E$2:$E$692,'Infos Relatório'!$B209,'Faturamento SP3'!$Z$2:$Z$692,'Infos Relatório'!U$1,'Faturamento SP3'!$T$2:$T$692,"Sim")</f>
        <v>0</v>
      </c>
      <c r="Y209" s="27" t="e">
        <f t="shared" si="64"/>
        <v>#DIV/0!</v>
      </c>
      <c r="Z209" s="24">
        <f>SUMIFS('Faturamento SP3'!$H$2:$H$692,'Faturamento SP3'!$D$2:$D$692,'Infos Relatório'!$B$164,'Faturamento SP3'!$E$2:$E$692,'Infos Relatório'!$B209,'Faturamento SP3'!$Z$2:$Z$692,'Infos Relatório'!U$1)</f>
        <v>0</v>
      </c>
      <c r="AA209" s="23">
        <f>COUNTIFS('Faturamento SP3'!$D$2:$D$692,'Infos Relatório'!$B$164,'Faturamento SP3'!$E$2:$E$692,'Infos Relatório'!$B209,'Faturamento SP3'!$Z$2:$Z$692,'Infos Relatório'!AA$1)</f>
        <v>0</v>
      </c>
      <c r="AB209" s="13">
        <f>SUMIFS('Faturamento SP3'!$G$2:$G$692,'Faturamento SP3'!$D$2:$D$692,'Infos Relatório'!$B$164,'Faturamento SP3'!$E$2:$E$692,'Infos Relatório'!$B209,'Faturamento SP3'!$Z$2:$Z$692,'Infos Relatório'!AA$1)</f>
        <v>0</v>
      </c>
      <c r="AC209" s="13">
        <f>SUMIFS('Faturamento SP3'!$J$2:$J$692,'Faturamento SP3'!$D$2:$D$692,'Infos Relatório'!$B$164,'Faturamento SP3'!$E$2:$E$692,'Infos Relatório'!$B209,'Faturamento SP3'!$Z$2:$Z$692,'Infos Relatório'!AA$1)</f>
        <v>0</v>
      </c>
      <c r="AD209" s="14">
        <f>SUMIFS('Faturamento SP3'!$O$2:$O$692,'Faturamento SP3'!$D$2:$D$692,'Infos Relatório'!$B$164,'Faturamento SP3'!$E$2:$E$692,'Infos Relatório'!$B209,'Faturamento SP3'!$Z$2:$Z$692,'Infos Relatório'!AA$1,'Faturamento SP3'!$T$2:$T$692,"Sim")+SUMIFS('Faturamento SP3'!$P$2:$P$692,'Faturamento SP3'!$D$2:$D$692,'Infos Relatório'!$B$164,'Faturamento SP3'!$E$2:$E$692,'Infos Relatório'!$B209,'Faturamento SP3'!$Z$2:$Z$692,'Infos Relatório'!AA$1,'Faturamento SP3'!$T$2:$T$692,"Sim")</f>
        <v>0</v>
      </c>
      <c r="AE209" s="27" t="e">
        <f t="shared" si="65"/>
        <v>#DIV/0!</v>
      </c>
      <c r="AF209" s="24">
        <f>SUMIFS('Faturamento SP3'!$H$2:$H$692,'Faturamento SP3'!$D$2:$D$692,'Infos Relatório'!$B$164,'Faturamento SP3'!$E$2:$E$692,'Infos Relatório'!$B209,'Faturamento SP3'!$Z$2:$Z$692,'Infos Relatório'!AA$1)</f>
        <v>0</v>
      </c>
      <c r="AG209" s="23">
        <f>COUNTIFS('Faturamento SP3'!$D$2:$D$692,'Infos Relatório'!$B$164,'Faturamento SP3'!$E$2:$E$692,'Infos Relatório'!$B209,'Faturamento SP3'!$Z$2:$Z$692,'Infos Relatório'!AG$1)</f>
        <v>0</v>
      </c>
      <c r="AH209" s="13">
        <f>SUMIFS('Faturamento SP3'!$G$2:$G$692,'Faturamento SP3'!$D$2:$D$692,'Infos Relatório'!$B$164,'Faturamento SP3'!$E$2:$E$692,'Infos Relatório'!$B209,'Faturamento SP3'!$Z$2:$Z$692,'Infos Relatório'!AG$1)</f>
        <v>0</v>
      </c>
      <c r="AI209" s="13">
        <f>SUMIFS('Faturamento SP3'!$J$2:$J$692,'Faturamento SP3'!$D$2:$D$692,'Infos Relatório'!$B$164,'Faturamento SP3'!$E$2:$E$692,'Infos Relatório'!$B209,'Faturamento SP3'!$Z$2:$Z$692,'Infos Relatório'!AG$1)</f>
        <v>0</v>
      </c>
      <c r="AJ209" s="14">
        <f>SUMIFS('Faturamento SP3'!$O$2:$O$692,'Faturamento SP3'!$D$2:$D$692,'Infos Relatório'!$B$164,'Faturamento SP3'!$E$2:$E$692,'Infos Relatório'!$B209,'Faturamento SP3'!$Z$2:$Z$692,'Infos Relatório'!AG$1,'Faturamento SP3'!$T$2:$T$692,"Sim")+SUMIFS('Faturamento SP3'!$P$2:$P$692,'Faturamento SP3'!$D$2:$D$692,'Infos Relatório'!$B$164,'Faturamento SP3'!$E$2:$E$692,'Infos Relatório'!$B209,'Faturamento SP3'!$Z$2:$Z$692,'Infos Relatório'!AG$1,'Faturamento SP3'!$T$2:$T$692,"Sim")</f>
        <v>0</v>
      </c>
      <c r="AK209" s="27" t="e">
        <f t="shared" si="66"/>
        <v>#DIV/0!</v>
      </c>
      <c r="AL209" s="24">
        <f>SUMIFS('Faturamento SP3'!$H$2:$H$692,'Faturamento SP3'!$D$2:$D$692,'Infos Relatório'!$B$164,'Faturamento SP3'!$E$2:$E$692,'Infos Relatório'!$B209,'Faturamento SP3'!$Z$2:$Z$692,'Infos Relatório'!AG$1)</f>
        <v>0</v>
      </c>
      <c r="AM209" s="23">
        <f>COUNTIFS('Faturamento SP3'!$D$2:$D$692,'Infos Relatório'!$B$164,'Faturamento SP3'!$E$2:$E$692,'Infos Relatório'!$B209,'Faturamento SP3'!$Z$2:$Z$692,'Infos Relatório'!AM$1)</f>
        <v>0</v>
      </c>
      <c r="AN209" s="13">
        <f>SUMIFS('Faturamento SP3'!$G$2:$G$692,'Faturamento SP3'!$D$2:$D$692,'Infos Relatório'!$B$164,'Faturamento SP3'!$E$2:$E$692,'Infos Relatório'!$B209,'Faturamento SP3'!$Z$2:$Z$692,'Infos Relatório'!AM$1)</f>
        <v>0</v>
      </c>
      <c r="AO209" s="13">
        <f>SUMIFS('Faturamento SP3'!$J$2:$J$692,'Faturamento SP3'!$D$2:$D$692,'Infos Relatório'!$B$164,'Faturamento SP3'!$E$2:$E$692,'Infos Relatório'!$B209,'Faturamento SP3'!$Z$2:$Z$692,'Infos Relatório'!AM$1)</f>
        <v>0</v>
      </c>
      <c r="AP209" s="14">
        <f>SUMIFS('Faturamento SP3'!$O$2:$O$692,'Faturamento SP3'!$D$2:$D$692,'Infos Relatório'!$B$164,'Faturamento SP3'!$E$2:$E$692,'Infos Relatório'!$B209,'Faturamento SP3'!$Z$2:$Z$692,'Infos Relatório'!AM$1,'Faturamento SP3'!$T$2:$T$692,"Sim")+SUMIFS('Faturamento SP3'!$P$2:$P$692,'Faturamento SP3'!$D$2:$D$692,'Infos Relatório'!$B$164,'Faturamento SP3'!$E$2:$E$692,'Infos Relatório'!$B209,'Faturamento SP3'!$Z$2:$Z$692,'Infos Relatório'!AM$1,'Faturamento SP3'!$T$2:$T$692,"Sim")</f>
        <v>0</v>
      </c>
      <c r="AQ209" s="27" t="e">
        <f t="shared" si="67"/>
        <v>#DIV/0!</v>
      </c>
      <c r="AR209" s="24">
        <f>SUMIFS('Faturamento SP3'!$H$2:$H$692,'Faturamento SP3'!$D$2:$D$692,'Infos Relatório'!$B$164,'Faturamento SP3'!$E$2:$E$692,'Infos Relatório'!$B209,'Faturamento SP3'!$Z$2:$Z$692,'Infos Relatório'!AM$1)</f>
        <v>0</v>
      </c>
      <c r="AS209" s="23">
        <f>COUNTIFS('Faturamento SP3'!$D$2:$D$692,'Infos Relatório'!$B$164,'Faturamento SP3'!$E$2:$E$692,'Infos Relatório'!$B209,'Faturamento SP3'!$Z$2:$Z$692,'Infos Relatório'!AS$1)</f>
        <v>0</v>
      </c>
      <c r="AT209" s="13">
        <f>SUMIFS('Faturamento SP3'!$G$2:$G$692,'Faturamento SP3'!$D$2:$D$692,'Infos Relatório'!$B$164,'Faturamento SP3'!$E$2:$E$692,'Infos Relatório'!$B209,'Faturamento SP3'!$Z$2:$Z$692,'Infos Relatório'!AS$1)</f>
        <v>0</v>
      </c>
      <c r="AU209" s="13">
        <f>SUMIFS('Faturamento SP3'!$J$2:$J$692,'Faturamento SP3'!$D$2:$D$692,'Infos Relatório'!$B$164,'Faturamento SP3'!$E$2:$E$692,'Infos Relatório'!$B209,'Faturamento SP3'!$Z$2:$Z$692,'Infos Relatório'!AS$1)</f>
        <v>0</v>
      </c>
      <c r="AV209" s="14">
        <f>SUMIFS('Faturamento SP3'!$O$2:$O$692,'Faturamento SP3'!$D$2:$D$692,'Infos Relatório'!$B$164,'Faturamento SP3'!$E$2:$E$692,'Infos Relatório'!$B209,'Faturamento SP3'!$Z$2:$Z$692,'Infos Relatório'!AS$1,'Faturamento SP3'!$T$2:$T$692,"Sim")+SUMIFS('Faturamento SP3'!$P$2:$P$692,'Faturamento SP3'!$D$2:$D$692,'Infos Relatório'!$B$164,'Faturamento SP3'!$E$2:$E$692,'Infos Relatório'!$B209,'Faturamento SP3'!$Z$2:$Z$692,'Infos Relatório'!AS$1,'Faturamento SP3'!$T$2:$T$692,"Sim")</f>
        <v>0</v>
      </c>
      <c r="AW209" s="27" t="e">
        <f t="shared" si="68"/>
        <v>#DIV/0!</v>
      </c>
      <c r="AX209" s="24">
        <f>SUMIFS('Faturamento SP3'!$H$2:$H$692,'Faturamento SP3'!$D$2:$D$692,'Infos Relatório'!$B$164,'Faturamento SP3'!$E$2:$E$692,'Infos Relatório'!$B209,'Faturamento SP3'!$Z$2:$Z$692,'Infos Relatório'!AS$1)</f>
        <v>0</v>
      </c>
      <c r="AY209" s="23">
        <f>COUNTIFS('Faturamento SP3'!$D$2:$D$692,'Infos Relatório'!$B$164,'Faturamento SP3'!$E$2:$E$692,'Infos Relatório'!$B209,'Faturamento SP3'!$Z$2:$Z$692,'Infos Relatório'!AY$1)</f>
        <v>0</v>
      </c>
      <c r="AZ209" s="13">
        <f>SUMIFS('Faturamento SP3'!$G$2:$G$692,'Faturamento SP3'!$D$2:$D$692,'Infos Relatório'!$B$164,'Faturamento SP3'!$E$2:$E$692,'Infos Relatório'!$B209,'Faturamento SP3'!$Z$2:$Z$692,'Infos Relatório'!AY$1)</f>
        <v>0</v>
      </c>
      <c r="BA209" s="13">
        <f>SUMIFS('Faturamento SP3'!$J$2:$J$692,'Faturamento SP3'!$D$2:$D$692,'Infos Relatório'!$B$164,'Faturamento SP3'!$E$2:$E$692,'Infos Relatório'!$B209,'Faturamento SP3'!$Z$2:$Z$692,'Infos Relatório'!AY$1)</f>
        <v>0</v>
      </c>
      <c r="BB209" s="14">
        <f>SUMIFS('Faturamento SP3'!$O$2:$O$692,'Faturamento SP3'!$D$2:$D$692,'Infos Relatório'!$B$164,'Faturamento SP3'!$E$2:$E$692,'Infos Relatório'!$B209,'Faturamento SP3'!$Z$2:$Z$692,'Infos Relatório'!AY$1,'Faturamento SP3'!$T$2:$T$692,"Sim")+SUMIFS('Faturamento SP3'!$P$2:$P$692,'Faturamento SP3'!$D$2:$D$692,'Infos Relatório'!$B$164,'Faturamento SP3'!$E$2:$E$692,'Infos Relatório'!$B209,'Faturamento SP3'!$Z$2:$Z$692,'Infos Relatório'!AY$1,'Faturamento SP3'!$T$2:$T$692,"Sim")</f>
        <v>0</v>
      </c>
      <c r="BC209" s="27" t="e">
        <f t="shared" si="69"/>
        <v>#DIV/0!</v>
      </c>
      <c r="BD209" s="24">
        <f>SUMIFS('Faturamento SP3'!$H$2:$H$692,'Faturamento SP3'!$D$2:$D$692,'Infos Relatório'!$B$164,'Faturamento SP3'!$E$2:$E$692,'Infos Relatório'!$B209,'Faturamento SP3'!$Z$2:$Z$692,'Infos Relatório'!AY$1)</f>
        <v>0</v>
      </c>
      <c r="BE209" s="23">
        <f>COUNTIFS('Faturamento SP3'!$D$2:$D$692,'Infos Relatório'!$B$164,'Faturamento SP3'!$E$2:$E$692,'Infos Relatório'!$B209,'Faturamento SP3'!$Z$2:$Z$692,'Infos Relatório'!BE$1)</f>
        <v>0</v>
      </c>
      <c r="BF209" s="13">
        <f>SUMIFS('Faturamento SP3'!$G$2:$G$692,'Faturamento SP3'!$D$2:$D$692,'Infos Relatório'!$B$164,'Faturamento SP3'!$E$2:$E$692,'Infos Relatório'!$B209,'Faturamento SP3'!$Z$2:$Z$692,'Infos Relatório'!BE$1)</f>
        <v>0</v>
      </c>
      <c r="BG209" s="13">
        <f>SUMIFS('Faturamento SP3'!$J$2:$J$692,'Faturamento SP3'!$D$2:$D$692,'Infos Relatório'!$B$164,'Faturamento SP3'!$E$2:$E$692,'Infos Relatório'!$B209,'Faturamento SP3'!$Z$2:$Z$692,'Infos Relatório'!BE$1)</f>
        <v>0</v>
      </c>
      <c r="BH209" s="14">
        <f>SUMIFS('Faturamento SP3'!$O$2:$O$692,'Faturamento SP3'!$D$2:$D$692,'Infos Relatório'!$B$164,'Faturamento SP3'!$E$2:$E$692,'Infos Relatório'!$B209,'Faturamento SP3'!$Z$2:$Z$692,'Infos Relatório'!BE$1,'Faturamento SP3'!$T$2:$T$692,"Sim")+SUMIFS('Faturamento SP3'!$P$2:$P$692,'Faturamento SP3'!$D$2:$D$692,'Infos Relatório'!$B$164,'Faturamento SP3'!$E$2:$E$692,'Infos Relatório'!$B209,'Faturamento SP3'!$Z$2:$Z$692,'Infos Relatório'!BE$1,'Faturamento SP3'!$T$2:$T$692,"Sim")</f>
        <v>0</v>
      </c>
      <c r="BI209" s="27" t="e">
        <f t="shared" si="70"/>
        <v>#DIV/0!</v>
      </c>
      <c r="BJ209" s="24">
        <f>SUMIFS('Faturamento SP3'!$H$2:$H$692,'Faturamento SP3'!$D$2:$D$692,'Infos Relatório'!$B$164,'Faturamento SP3'!$E$2:$E$692,'Infos Relatório'!$B209,'Faturamento SP3'!$Z$2:$Z$692,'Infos Relatório'!BE$1)</f>
        <v>0</v>
      </c>
      <c r="BK209" s="23">
        <f>COUNTIFS('Faturamento SP3'!$D$2:$D$692,'Infos Relatório'!$B$164,'Faturamento SP3'!$E$2:$E$692,'Infos Relatório'!$B209,'Faturamento SP3'!$Z$2:$Z$692,'Infos Relatório'!BK$1)</f>
        <v>0</v>
      </c>
      <c r="BL209" s="13">
        <f>SUMIFS('Faturamento SP3'!$G$2:$G$692,'Faturamento SP3'!$D$2:$D$692,'Infos Relatório'!$B$164,'Faturamento SP3'!$E$2:$E$692,'Infos Relatório'!$B209,'Faturamento SP3'!$Z$2:$Z$692,'Infos Relatório'!BK$1)</f>
        <v>0</v>
      </c>
      <c r="BM209" s="13">
        <f>SUMIFS('Faturamento SP3'!$J$2:$J$692,'Faturamento SP3'!$D$2:$D$692,'Infos Relatório'!$B$164,'Faturamento SP3'!$E$2:$E$692,'Infos Relatório'!$B209,'Faturamento SP3'!$Z$2:$Z$692,'Infos Relatório'!BK$1)</f>
        <v>0</v>
      </c>
      <c r="BN209" s="14">
        <f>SUMIFS('Faturamento SP3'!$O$2:$O$692,'Faturamento SP3'!$D$2:$D$692,'Infos Relatório'!$B$164,'Faturamento SP3'!$E$2:$E$692,'Infos Relatório'!$B209,'Faturamento SP3'!$Z$2:$Z$692,'Infos Relatório'!BK$1,'Faturamento SP3'!$T$2:$T$692,"Sim")+SUMIFS('Faturamento SP3'!$P$2:$P$692,'Faturamento SP3'!$D$2:$D$692,'Infos Relatório'!$B$164,'Faturamento SP3'!$E$2:$E$692,'Infos Relatório'!$B209,'Faturamento SP3'!$Z$2:$Z$692,'Infos Relatório'!BK$1,'Faturamento SP3'!$T$2:$T$692,"Sim")</f>
        <v>0</v>
      </c>
      <c r="BO209" s="27" t="e">
        <f t="shared" si="71"/>
        <v>#DIV/0!</v>
      </c>
      <c r="BP209" s="24">
        <f>SUMIFS('Faturamento SP3'!$H$2:$H$692,'Faturamento SP3'!$D$2:$D$692,'Infos Relatório'!$B$164,'Faturamento SP3'!$E$2:$E$692,'Infos Relatório'!$B209,'Faturamento SP3'!$Z$2:$Z$692,'Infos Relatório'!BK$1)</f>
        <v>0</v>
      </c>
      <c r="BQ209" s="23">
        <f>COUNTIFS('Faturamento SP3'!$D$2:$D$692,'Infos Relatório'!$B$164,'Faturamento SP3'!$E$2:$E$692,'Infos Relatório'!$B209,'Faturamento SP3'!$Z$2:$Z$692,'Infos Relatório'!BQ$1)</f>
        <v>0</v>
      </c>
      <c r="BR209" s="13">
        <f>SUMIFS('Faturamento SP3'!$G$2:$G$692,'Faturamento SP3'!$D$2:$D$692,'Infos Relatório'!$B$164,'Faturamento SP3'!$E$2:$E$692,'Infos Relatório'!$B209,'Faturamento SP3'!$Z$2:$Z$692,'Infos Relatório'!BQ$1)</f>
        <v>0</v>
      </c>
      <c r="BS209" s="13">
        <f>SUMIFS('Faturamento SP3'!$J$2:$J$692,'Faturamento SP3'!$D$2:$D$692,'Infos Relatório'!$B$164,'Faturamento SP3'!$E$2:$E$692,'Infos Relatório'!$B209,'Faturamento SP3'!$Z$2:$Z$692,'Infos Relatório'!BQ$1)</f>
        <v>0</v>
      </c>
      <c r="BT209" s="14">
        <f>SUMIFS('Faturamento SP3'!$O$2:$O$692,'Faturamento SP3'!$D$2:$D$692,'Infos Relatório'!$B$164,'Faturamento SP3'!$E$2:$E$692,'Infos Relatório'!$B209,'Faturamento SP3'!$Z$2:$Z$692,'Infos Relatório'!BQ$1,'Faturamento SP3'!$T$2:$T$692,"Sim")+SUMIFS('Faturamento SP3'!$P$2:$P$692,'Faturamento SP3'!$D$2:$D$692,'Infos Relatório'!$B$164,'Faturamento SP3'!$E$2:$E$692,'Infos Relatório'!$B209,'Faturamento SP3'!$Z$2:$Z$692,'Infos Relatório'!BQ$1,'Faturamento SP3'!$T$2:$T$692,"Sim")</f>
        <v>0</v>
      </c>
      <c r="BU209" s="27" t="e">
        <f t="shared" si="72"/>
        <v>#DIV/0!</v>
      </c>
      <c r="BV209" s="24">
        <f>SUMIFS('Faturamento SP3'!$H$2:$H$692,'Faturamento SP3'!$D$2:$D$692,'Infos Relatório'!$B$164,'Faturamento SP3'!$E$2:$E$692,'Infos Relatório'!$B209,'Faturamento SP3'!$Z$2:$Z$692,'Infos Relatório'!BQ$1)</f>
        <v>0</v>
      </c>
    </row>
    <row r="210" spans="2:74">
      <c r="B210" s="17" t="s">
        <v>52</v>
      </c>
      <c r="C210" s="23">
        <f>COUNTIFS('Faturamento SP3'!$D$2:$D$692,'Infos Relatório'!$B$164,'Faturamento SP3'!$E$2:$E$692,'Infos Relatório'!$B210,'Faturamento SP3'!$Z$2:$Z$692,'Infos Relatório'!C$1)</f>
        <v>0</v>
      </c>
      <c r="D210" s="13">
        <f>SUMIFS('Faturamento SP3'!$G$2:$G$692,'Faturamento SP3'!$D$2:$D$692,'Infos Relatório'!$B$164,'Faturamento SP3'!$E$2:$E$692,'Infos Relatório'!$B210,'Faturamento SP3'!$Z$2:$Z$692,'Infos Relatório'!C$1)</f>
        <v>0</v>
      </c>
      <c r="E210" s="13">
        <f>SUMIFS('Faturamento SP3'!$J$2:$J$692,'Faturamento SP3'!$D$2:$D$692,'Infos Relatório'!$B$164,'Faturamento SP3'!$E$2:$E$692,'Infos Relatório'!$B210,'Faturamento SP3'!$Z$2:$Z$692,'Infos Relatório'!C$1)</f>
        <v>0</v>
      </c>
      <c r="F210" s="14">
        <f>SUMIFS('Faturamento SP3'!$O$2:$O$692,'Faturamento SP3'!$D$2:$D$692,'Infos Relatório'!$B$164,'Faturamento SP3'!$E$2:$E$692,'Infos Relatório'!$B210,'Faturamento SP3'!$Z$2:$Z$692,'Infos Relatório'!C$1,'Faturamento SP3'!$T$2:$T$692,"Sim")+SUMIFS('Faturamento SP3'!$P$2:$P$692,'Faturamento SP3'!$D$2:$D$692,'Infos Relatório'!$B$164,'Faturamento SP3'!$E$2:$E$692,'Infos Relatório'!$B210,'Faturamento SP3'!$Z$2:$Z$692,'Infos Relatório'!C$1,'Faturamento SP3'!$T$2:$T$692,"Sim")</f>
        <v>0</v>
      </c>
      <c r="G210" s="27" t="e">
        <f t="shared" si="61"/>
        <v>#DIV/0!</v>
      </c>
      <c r="H210" s="24">
        <f>SUMIFS('Faturamento SP3'!$H$2:$H$692,'Faturamento SP3'!$D$2:$D$692,'Infos Relatório'!$B$164,'Faturamento SP3'!$E$2:$E$692,'Infos Relatório'!$B210,'Faturamento SP3'!$Z$2:$Z$692,'Infos Relatório'!C$1)</f>
        <v>0</v>
      </c>
      <c r="I210" s="23">
        <f>COUNTIFS('Faturamento SP3'!$D$2:$D$692,'Infos Relatório'!$B$164,'Faturamento SP3'!$E$2:$E$692,'Infos Relatório'!$B210,'Faturamento SP3'!$Z$2:$Z$692,'Infos Relatório'!I$1)</f>
        <v>0</v>
      </c>
      <c r="J210" s="13">
        <f>SUMIFS('Faturamento SP3'!$G$2:$G$692,'Faturamento SP3'!$D$2:$D$692,'Infos Relatório'!$B$164,'Faturamento SP3'!$E$2:$E$692,'Infos Relatório'!$B210,'Faturamento SP3'!$Z$2:$Z$692,'Infos Relatório'!I$1)</f>
        <v>0</v>
      </c>
      <c r="K210" s="13">
        <f>SUMIFS('Faturamento SP3'!$J$2:$J$692,'Faturamento SP3'!$D$2:$D$692,'Infos Relatório'!$B$164,'Faturamento SP3'!$E$2:$E$692,'Infos Relatório'!$B210,'Faturamento SP3'!$Z$2:$Z$692,'Infos Relatório'!I$1)</f>
        <v>0</v>
      </c>
      <c r="L210" s="14">
        <f>SUMIFS('Faturamento SP3'!$O$2:$O$692,'Faturamento SP3'!$D$2:$D$692,'Infos Relatório'!$B$164,'Faturamento SP3'!$E$2:$E$692,'Infos Relatório'!$B210,'Faturamento SP3'!$Z$2:$Z$692,'Infos Relatório'!I$1,'Faturamento SP3'!$T$2:$T$692,"Sim")+SUMIFS('Faturamento SP3'!$P$2:$P$692,'Faturamento SP3'!$D$2:$D$692,'Infos Relatório'!$B$164,'Faturamento SP3'!$E$2:$E$692,'Infos Relatório'!$B210,'Faturamento SP3'!$Z$2:$Z$692,'Infos Relatório'!I$1,'Faturamento SP3'!$T$2:$T$692,"Sim")</f>
        <v>0</v>
      </c>
      <c r="M210" s="27" t="e">
        <f t="shared" si="62"/>
        <v>#DIV/0!</v>
      </c>
      <c r="N210" s="24">
        <f>SUMIFS('Faturamento SP3'!$H$2:$H$692,'Faturamento SP3'!$D$2:$D$692,'Infos Relatório'!$B$164,'Faturamento SP3'!$E$2:$E$692,'Infos Relatório'!$B210,'Faturamento SP3'!$Z$2:$Z$692,'Infos Relatório'!I$1)</f>
        <v>0</v>
      </c>
      <c r="O210" s="23">
        <f>COUNTIFS('Faturamento SP3'!$D$2:$D$692,'Infos Relatório'!$B$164,'Faturamento SP3'!$E$2:$E$692,'Infos Relatório'!$B210,'Faturamento SP3'!$Z$2:$Z$692,'Infos Relatório'!O$1)</f>
        <v>0</v>
      </c>
      <c r="P210" s="13">
        <f>SUMIFS('Faturamento SP3'!$G$2:$G$692,'Faturamento SP3'!$D$2:$D$692,'Infos Relatório'!$B$164,'Faturamento SP3'!$E$2:$E$692,'Infos Relatório'!$B210,'Faturamento SP3'!$Z$2:$Z$692,'Infos Relatório'!O$1)</f>
        <v>0</v>
      </c>
      <c r="Q210" s="13">
        <f>SUMIFS('Faturamento SP3'!$J$2:$J$692,'Faturamento SP3'!$D$2:$D$692,'Infos Relatório'!$B$164,'Faturamento SP3'!$E$2:$E$692,'Infos Relatório'!$B210,'Faturamento SP3'!$Z$2:$Z$692,'Infos Relatório'!O$1)</f>
        <v>0</v>
      </c>
      <c r="R210" s="14">
        <f>SUMIFS('Faturamento SP3'!$O$2:$O$692,'Faturamento SP3'!$D$2:$D$692,'Infos Relatório'!$B$164,'Faturamento SP3'!$E$2:$E$692,'Infos Relatório'!$B210,'Faturamento SP3'!$Z$2:$Z$692,'Infos Relatório'!O$1,'Faturamento SP3'!$T$2:$T$692,"Sim")+SUMIFS('Faturamento SP3'!$P$2:$P$692,'Faturamento SP3'!$D$2:$D$692,'Infos Relatório'!$B$164,'Faturamento SP3'!$E$2:$E$692,'Infos Relatório'!$B210,'Faturamento SP3'!$Z$2:$Z$692,'Infos Relatório'!O$1,'Faturamento SP3'!$T$2:$T$692,"Sim")</f>
        <v>0</v>
      </c>
      <c r="S210" s="27" t="e">
        <f t="shared" si="63"/>
        <v>#DIV/0!</v>
      </c>
      <c r="T210" s="24">
        <f>SUMIFS('Faturamento SP3'!$H$2:$H$692,'Faturamento SP3'!$D$2:$D$692,'Infos Relatório'!$B$164,'Faturamento SP3'!$E$2:$E$692,'Infos Relatório'!$B210,'Faturamento SP3'!$Z$2:$Z$692,'Infos Relatório'!O$1)</f>
        <v>0</v>
      </c>
      <c r="U210" s="23">
        <f>COUNTIFS('Faturamento SP3'!$D$2:$D$692,'Infos Relatório'!$B$164,'Faturamento SP3'!$E$2:$E$692,'Infos Relatório'!$B210,'Faturamento SP3'!$Z$2:$Z$692,'Infos Relatório'!U$1)</f>
        <v>0</v>
      </c>
      <c r="V210" s="13">
        <f>SUMIFS('Faturamento SP3'!$G$2:$G$692,'Faturamento SP3'!$D$2:$D$692,'Infos Relatório'!$B$164,'Faturamento SP3'!$E$2:$E$692,'Infos Relatório'!$B210,'Faturamento SP3'!$Z$2:$Z$692,'Infos Relatório'!U$1)</f>
        <v>0</v>
      </c>
      <c r="W210" s="13">
        <f>SUMIFS('Faturamento SP3'!$J$2:$J$692,'Faturamento SP3'!$D$2:$D$692,'Infos Relatório'!$B$164,'Faturamento SP3'!$E$2:$E$692,'Infos Relatório'!$B210,'Faturamento SP3'!$Z$2:$Z$692,'Infos Relatório'!U$1)</f>
        <v>0</v>
      </c>
      <c r="X210" s="14">
        <f>SUMIFS('Faturamento SP3'!$O$2:$O$692,'Faturamento SP3'!$D$2:$D$692,'Infos Relatório'!$B$164,'Faturamento SP3'!$E$2:$E$692,'Infos Relatório'!$B210,'Faturamento SP3'!$Z$2:$Z$692,'Infos Relatório'!U$1,'Faturamento SP3'!$T$2:$T$692,"Sim")+SUMIFS('Faturamento SP3'!$P$2:$P$692,'Faturamento SP3'!$D$2:$D$692,'Infos Relatório'!$B$164,'Faturamento SP3'!$E$2:$E$692,'Infos Relatório'!$B210,'Faturamento SP3'!$Z$2:$Z$692,'Infos Relatório'!U$1,'Faturamento SP3'!$T$2:$T$692,"Sim")</f>
        <v>0</v>
      </c>
      <c r="Y210" s="27" t="e">
        <f t="shared" si="64"/>
        <v>#DIV/0!</v>
      </c>
      <c r="Z210" s="24">
        <f>SUMIFS('Faturamento SP3'!$H$2:$H$692,'Faturamento SP3'!$D$2:$D$692,'Infos Relatório'!$B$164,'Faturamento SP3'!$E$2:$E$692,'Infos Relatório'!$B210,'Faturamento SP3'!$Z$2:$Z$692,'Infos Relatório'!U$1)</f>
        <v>0</v>
      </c>
      <c r="AA210" s="23">
        <f>COUNTIFS('Faturamento SP3'!$D$2:$D$692,'Infos Relatório'!$B$164,'Faturamento SP3'!$E$2:$E$692,'Infos Relatório'!$B210,'Faturamento SP3'!$Z$2:$Z$692,'Infos Relatório'!AA$1)</f>
        <v>0</v>
      </c>
      <c r="AB210" s="13">
        <f>SUMIFS('Faturamento SP3'!$G$2:$G$692,'Faturamento SP3'!$D$2:$D$692,'Infos Relatório'!$B$164,'Faturamento SP3'!$E$2:$E$692,'Infos Relatório'!$B210,'Faturamento SP3'!$Z$2:$Z$692,'Infos Relatório'!AA$1)</f>
        <v>0</v>
      </c>
      <c r="AC210" s="13">
        <f>SUMIFS('Faturamento SP3'!$J$2:$J$692,'Faturamento SP3'!$D$2:$D$692,'Infos Relatório'!$B$164,'Faturamento SP3'!$E$2:$E$692,'Infos Relatório'!$B210,'Faturamento SP3'!$Z$2:$Z$692,'Infos Relatório'!AA$1)</f>
        <v>0</v>
      </c>
      <c r="AD210" s="14">
        <f>SUMIFS('Faturamento SP3'!$O$2:$O$692,'Faturamento SP3'!$D$2:$D$692,'Infos Relatório'!$B$164,'Faturamento SP3'!$E$2:$E$692,'Infos Relatório'!$B210,'Faturamento SP3'!$Z$2:$Z$692,'Infos Relatório'!AA$1,'Faturamento SP3'!$T$2:$T$692,"Sim")+SUMIFS('Faturamento SP3'!$P$2:$P$692,'Faturamento SP3'!$D$2:$D$692,'Infos Relatório'!$B$164,'Faturamento SP3'!$E$2:$E$692,'Infos Relatório'!$B210,'Faturamento SP3'!$Z$2:$Z$692,'Infos Relatório'!AA$1,'Faturamento SP3'!$T$2:$T$692,"Sim")</f>
        <v>0</v>
      </c>
      <c r="AE210" s="27" t="e">
        <f t="shared" si="65"/>
        <v>#DIV/0!</v>
      </c>
      <c r="AF210" s="24">
        <f>SUMIFS('Faturamento SP3'!$H$2:$H$692,'Faturamento SP3'!$D$2:$D$692,'Infos Relatório'!$B$164,'Faturamento SP3'!$E$2:$E$692,'Infos Relatório'!$B210,'Faturamento SP3'!$Z$2:$Z$692,'Infos Relatório'!AA$1)</f>
        <v>0</v>
      </c>
      <c r="AG210" s="23">
        <f>COUNTIFS('Faturamento SP3'!$D$2:$D$692,'Infos Relatório'!$B$164,'Faturamento SP3'!$E$2:$E$692,'Infos Relatório'!$B210,'Faturamento SP3'!$Z$2:$Z$692,'Infos Relatório'!AG$1)</f>
        <v>0</v>
      </c>
      <c r="AH210" s="13">
        <f>SUMIFS('Faturamento SP3'!$G$2:$G$692,'Faturamento SP3'!$D$2:$D$692,'Infos Relatório'!$B$164,'Faturamento SP3'!$E$2:$E$692,'Infos Relatório'!$B210,'Faturamento SP3'!$Z$2:$Z$692,'Infos Relatório'!AG$1)</f>
        <v>0</v>
      </c>
      <c r="AI210" s="13">
        <f>SUMIFS('Faturamento SP3'!$J$2:$J$692,'Faturamento SP3'!$D$2:$D$692,'Infos Relatório'!$B$164,'Faturamento SP3'!$E$2:$E$692,'Infos Relatório'!$B210,'Faturamento SP3'!$Z$2:$Z$692,'Infos Relatório'!AG$1)</f>
        <v>0</v>
      </c>
      <c r="AJ210" s="14">
        <f>SUMIFS('Faturamento SP3'!$O$2:$O$692,'Faturamento SP3'!$D$2:$D$692,'Infos Relatório'!$B$164,'Faturamento SP3'!$E$2:$E$692,'Infos Relatório'!$B210,'Faturamento SP3'!$Z$2:$Z$692,'Infos Relatório'!AG$1,'Faturamento SP3'!$T$2:$T$692,"Sim")+SUMIFS('Faturamento SP3'!$P$2:$P$692,'Faturamento SP3'!$D$2:$D$692,'Infos Relatório'!$B$164,'Faturamento SP3'!$E$2:$E$692,'Infos Relatório'!$B210,'Faturamento SP3'!$Z$2:$Z$692,'Infos Relatório'!AG$1,'Faturamento SP3'!$T$2:$T$692,"Sim")</f>
        <v>0</v>
      </c>
      <c r="AK210" s="27" t="e">
        <f t="shared" si="66"/>
        <v>#DIV/0!</v>
      </c>
      <c r="AL210" s="24">
        <f>SUMIFS('Faturamento SP3'!$H$2:$H$692,'Faturamento SP3'!$D$2:$D$692,'Infos Relatório'!$B$164,'Faturamento SP3'!$E$2:$E$692,'Infos Relatório'!$B210,'Faturamento SP3'!$Z$2:$Z$692,'Infos Relatório'!AG$1)</f>
        <v>0</v>
      </c>
      <c r="AM210" s="23">
        <f>COUNTIFS('Faturamento SP3'!$D$2:$D$692,'Infos Relatório'!$B$164,'Faturamento SP3'!$E$2:$E$692,'Infos Relatório'!$B210,'Faturamento SP3'!$Z$2:$Z$692,'Infos Relatório'!AM$1)</f>
        <v>0</v>
      </c>
      <c r="AN210" s="13">
        <f>SUMIFS('Faturamento SP3'!$G$2:$G$692,'Faturamento SP3'!$D$2:$D$692,'Infos Relatório'!$B$164,'Faturamento SP3'!$E$2:$E$692,'Infos Relatório'!$B210,'Faturamento SP3'!$Z$2:$Z$692,'Infos Relatório'!AM$1)</f>
        <v>0</v>
      </c>
      <c r="AO210" s="13">
        <f>SUMIFS('Faturamento SP3'!$J$2:$J$692,'Faturamento SP3'!$D$2:$D$692,'Infos Relatório'!$B$164,'Faturamento SP3'!$E$2:$E$692,'Infos Relatório'!$B210,'Faturamento SP3'!$Z$2:$Z$692,'Infos Relatório'!AM$1)</f>
        <v>0</v>
      </c>
      <c r="AP210" s="14">
        <f>SUMIFS('Faturamento SP3'!$O$2:$O$692,'Faturamento SP3'!$D$2:$D$692,'Infos Relatório'!$B$164,'Faturamento SP3'!$E$2:$E$692,'Infos Relatório'!$B210,'Faturamento SP3'!$Z$2:$Z$692,'Infos Relatório'!AM$1,'Faturamento SP3'!$T$2:$T$692,"Sim")+SUMIFS('Faturamento SP3'!$P$2:$P$692,'Faturamento SP3'!$D$2:$D$692,'Infos Relatório'!$B$164,'Faturamento SP3'!$E$2:$E$692,'Infos Relatório'!$B210,'Faturamento SP3'!$Z$2:$Z$692,'Infos Relatório'!AM$1,'Faturamento SP3'!$T$2:$T$692,"Sim")</f>
        <v>0</v>
      </c>
      <c r="AQ210" s="27" t="e">
        <f t="shared" si="67"/>
        <v>#DIV/0!</v>
      </c>
      <c r="AR210" s="24">
        <f>SUMIFS('Faturamento SP3'!$H$2:$H$692,'Faturamento SP3'!$D$2:$D$692,'Infos Relatório'!$B$164,'Faturamento SP3'!$E$2:$E$692,'Infos Relatório'!$B210,'Faturamento SP3'!$Z$2:$Z$692,'Infos Relatório'!AM$1)</f>
        <v>0</v>
      </c>
      <c r="AS210" s="23">
        <f>COUNTIFS('Faturamento SP3'!$D$2:$D$692,'Infos Relatório'!$B$164,'Faturamento SP3'!$E$2:$E$692,'Infos Relatório'!$B210,'Faturamento SP3'!$Z$2:$Z$692,'Infos Relatório'!AS$1)</f>
        <v>0</v>
      </c>
      <c r="AT210" s="13">
        <f>SUMIFS('Faturamento SP3'!$G$2:$G$692,'Faturamento SP3'!$D$2:$D$692,'Infos Relatório'!$B$164,'Faturamento SP3'!$E$2:$E$692,'Infos Relatório'!$B210,'Faturamento SP3'!$Z$2:$Z$692,'Infos Relatório'!AS$1)</f>
        <v>0</v>
      </c>
      <c r="AU210" s="13">
        <f>SUMIFS('Faturamento SP3'!$J$2:$J$692,'Faturamento SP3'!$D$2:$D$692,'Infos Relatório'!$B$164,'Faturamento SP3'!$E$2:$E$692,'Infos Relatório'!$B210,'Faturamento SP3'!$Z$2:$Z$692,'Infos Relatório'!AS$1)</f>
        <v>0</v>
      </c>
      <c r="AV210" s="14">
        <f>SUMIFS('Faturamento SP3'!$O$2:$O$692,'Faturamento SP3'!$D$2:$D$692,'Infos Relatório'!$B$164,'Faturamento SP3'!$E$2:$E$692,'Infos Relatório'!$B210,'Faturamento SP3'!$Z$2:$Z$692,'Infos Relatório'!AS$1,'Faturamento SP3'!$T$2:$T$692,"Sim")+SUMIFS('Faturamento SP3'!$P$2:$P$692,'Faturamento SP3'!$D$2:$D$692,'Infos Relatório'!$B$164,'Faturamento SP3'!$E$2:$E$692,'Infos Relatório'!$B210,'Faturamento SP3'!$Z$2:$Z$692,'Infos Relatório'!AS$1,'Faturamento SP3'!$T$2:$T$692,"Sim")</f>
        <v>0</v>
      </c>
      <c r="AW210" s="27" t="e">
        <f t="shared" si="68"/>
        <v>#DIV/0!</v>
      </c>
      <c r="AX210" s="24">
        <f>SUMIFS('Faturamento SP3'!$H$2:$H$692,'Faturamento SP3'!$D$2:$D$692,'Infos Relatório'!$B$164,'Faturamento SP3'!$E$2:$E$692,'Infos Relatório'!$B210,'Faturamento SP3'!$Z$2:$Z$692,'Infos Relatório'!AS$1)</f>
        <v>0</v>
      </c>
      <c r="AY210" s="23">
        <f>COUNTIFS('Faturamento SP3'!$D$2:$D$692,'Infos Relatório'!$B$164,'Faturamento SP3'!$E$2:$E$692,'Infos Relatório'!$B210,'Faturamento SP3'!$Z$2:$Z$692,'Infos Relatório'!AY$1)</f>
        <v>0</v>
      </c>
      <c r="AZ210" s="13">
        <f>SUMIFS('Faturamento SP3'!$G$2:$G$692,'Faturamento SP3'!$D$2:$D$692,'Infos Relatório'!$B$164,'Faturamento SP3'!$E$2:$E$692,'Infos Relatório'!$B210,'Faturamento SP3'!$Z$2:$Z$692,'Infos Relatório'!AY$1)</f>
        <v>0</v>
      </c>
      <c r="BA210" s="13">
        <f>SUMIFS('Faturamento SP3'!$J$2:$J$692,'Faturamento SP3'!$D$2:$D$692,'Infos Relatório'!$B$164,'Faturamento SP3'!$E$2:$E$692,'Infos Relatório'!$B210,'Faturamento SP3'!$Z$2:$Z$692,'Infos Relatório'!AY$1)</f>
        <v>0</v>
      </c>
      <c r="BB210" s="14">
        <f>SUMIFS('Faturamento SP3'!$O$2:$O$692,'Faturamento SP3'!$D$2:$D$692,'Infos Relatório'!$B$164,'Faturamento SP3'!$E$2:$E$692,'Infos Relatório'!$B210,'Faturamento SP3'!$Z$2:$Z$692,'Infos Relatório'!AY$1,'Faturamento SP3'!$T$2:$T$692,"Sim")+SUMIFS('Faturamento SP3'!$P$2:$P$692,'Faturamento SP3'!$D$2:$D$692,'Infos Relatório'!$B$164,'Faturamento SP3'!$E$2:$E$692,'Infos Relatório'!$B210,'Faturamento SP3'!$Z$2:$Z$692,'Infos Relatório'!AY$1,'Faturamento SP3'!$T$2:$T$692,"Sim")</f>
        <v>0</v>
      </c>
      <c r="BC210" s="27" t="e">
        <f t="shared" si="69"/>
        <v>#DIV/0!</v>
      </c>
      <c r="BD210" s="24">
        <f>SUMIFS('Faturamento SP3'!$H$2:$H$692,'Faturamento SP3'!$D$2:$D$692,'Infos Relatório'!$B$164,'Faturamento SP3'!$E$2:$E$692,'Infos Relatório'!$B210,'Faturamento SP3'!$Z$2:$Z$692,'Infos Relatório'!AY$1)</f>
        <v>0</v>
      </c>
      <c r="BE210" s="23">
        <f>COUNTIFS('Faturamento SP3'!$D$2:$D$692,'Infos Relatório'!$B$164,'Faturamento SP3'!$E$2:$E$692,'Infos Relatório'!$B210,'Faturamento SP3'!$Z$2:$Z$692,'Infos Relatório'!BE$1)</f>
        <v>0</v>
      </c>
      <c r="BF210" s="13">
        <f>SUMIFS('Faturamento SP3'!$G$2:$G$692,'Faturamento SP3'!$D$2:$D$692,'Infos Relatório'!$B$164,'Faturamento SP3'!$E$2:$E$692,'Infos Relatório'!$B210,'Faturamento SP3'!$Z$2:$Z$692,'Infos Relatório'!BE$1)</f>
        <v>0</v>
      </c>
      <c r="BG210" s="13">
        <f>SUMIFS('Faturamento SP3'!$J$2:$J$692,'Faturamento SP3'!$D$2:$D$692,'Infos Relatório'!$B$164,'Faturamento SP3'!$E$2:$E$692,'Infos Relatório'!$B210,'Faturamento SP3'!$Z$2:$Z$692,'Infos Relatório'!BE$1)</f>
        <v>0</v>
      </c>
      <c r="BH210" s="14">
        <f>SUMIFS('Faturamento SP3'!$O$2:$O$692,'Faturamento SP3'!$D$2:$D$692,'Infos Relatório'!$B$164,'Faturamento SP3'!$E$2:$E$692,'Infos Relatório'!$B210,'Faturamento SP3'!$Z$2:$Z$692,'Infos Relatório'!BE$1,'Faturamento SP3'!$T$2:$T$692,"Sim")+SUMIFS('Faturamento SP3'!$P$2:$P$692,'Faturamento SP3'!$D$2:$D$692,'Infos Relatório'!$B$164,'Faturamento SP3'!$E$2:$E$692,'Infos Relatório'!$B210,'Faturamento SP3'!$Z$2:$Z$692,'Infos Relatório'!BE$1,'Faturamento SP3'!$T$2:$T$692,"Sim")</f>
        <v>0</v>
      </c>
      <c r="BI210" s="27" t="e">
        <f t="shared" si="70"/>
        <v>#DIV/0!</v>
      </c>
      <c r="BJ210" s="24">
        <f>SUMIFS('Faturamento SP3'!$H$2:$H$692,'Faturamento SP3'!$D$2:$D$692,'Infos Relatório'!$B$164,'Faturamento SP3'!$E$2:$E$692,'Infos Relatório'!$B210,'Faturamento SP3'!$Z$2:$Z$692,'Infos Relatório'!BE$1)</f>
        <v>0</v>
      </c>
      <c r="BK210" s="23">
        <f>COUNTIFS('Faturamento SP3'!$D$2:$D$692,'Infos Relatório'!$B$164,'Faturamento SP3'!$E$2:$E$692,'Infos Relatório'!$B210,'Faturamento SP3'!$Z$2:$Z$692,'Infos Relatório'!BK$1)</f>
        <v>0</v>
      </c>
      <c r="BL210" s="13">
        <f>SUMIFS('Faturamento SP3'!$G$2:$G$692,'Faturamento SP3'!$D$2:$D$692,'Infos Relatório'!$B$164,'Faturamento SP3'!$E$2:$E$692,'Infos Relatório'!$B210,'Faturamento SP3'!$Z$2:$Z$692,'Infos Relatório'!BK$1)</f>
        <v>0</v>
      </c>
      <c r="BM210" s="13">
        <f>SUMIFS('Faturamento SP3'!$J$2:$J$692,'Faturamento SP3'!$D$2:$D$692,'Infos Relatório'!$B$164,'Faturamento SP3'!$E$2:$E$692,'Infos Relatório'!$B210,'Faturamento SP3'!$Z$2:$Z$692,'Infos Relatório'!BK$1)</f>
        <v>0</v>
      </c>
      <c r="BN210" s="14">
        <f>SUMIFS('Faturamento SP3'!$O$2:$O$692,'Faturamento SP3'!$D$2:$D$692,'Infos Relatório'!$B$164,'Faturamento SP3'!$E$2:$E$692,'Infos Relatório'!$B210,'Faturamento SP3'!$Z$2:$Z$692,'Infos Relatório'!BK$1,'Faturamento SP3'!$T$2:$T$692,"Sim")+SUMIFS('Faturamento SP3'!$P$2:$P$692,'Faturamento SP3'!$D$2:$D$692,'Infos Relatório'!$B$164,'Faturamento SP3'!$E$2:$E$692,'Infos Relatório'!$B210,'Faturamento SP3'!$Z$2:$Z$692,'Infos Relatório'!BK$1,'Faturamento SP3'!$T$2:$T$692,"Sim")</f>
        <v>0</v>
      </c>
      <c r="BO210" s="27" t="e">
        <f t="shared" si="71"/>
        <v>#DIV/0!</v>
      </c>
      <c r="BP210" s="24">
        <f>SUMIFS('Faturamento SP3'!$H$2:$H$692,'Faturamento SP3'!$D$2:$D$692,'Infos Relatório'!$B$164,'Faturamento SP3'!$E$2:$E$692,'Infos Relatório'!$B210,'Faturamento SP3'!$Z$2:$Z$692,'Infos Relatório'!BK$1)</f>
        <v>0</v>
      </c>
      <c r="BQ210" s="23">
        <f>COUNTIFS('Faturamento SP3'!$D$2:$D$692,'Infos Relatório'!$B$164,'Faturamento SP3'!$E$2:$E$692,'Infos Relatório'!$B210,'Faturamento SP3'!$Z$2:$Z$692,'Infos Relatório'!BQ$1)</f>
        <v>0</v>
      </c>
      <c r="BR210" s="13">
        <f>SUMIFS('Faturamento SP3'!$G$2:$G$692,'Faturamento SP3'!$D$2:$D$692,'Infos Relatório'!$B$164,'Faturamento SP3'!$E$2:$E$692,'Infos Relatório'!$B210,'Faturamento SP3'!$Z$2:$Z$692,'Infos Relatório'!BQ$1)</f>
        <v>0</v>
      </c>
      <c r="BS210" s="13">
        <f>SUMIFS('Faturamento SP3'!$J$2:$J$692,'Faturamento SP3'!$D$2:$D$692,'Infos Relatório'!$B$164,'Faturamento SP3'!$E$2:$E$692,'Infos Relatório'!$B210,'Faturamento SP3'!$Z$2:$Z$692,'Infos Relatório'!BQ$1)</f>
        <v>0</v>
      </c>
      <c r="BT210" s="14">
        <f>SUMIFS('Faturamento SP3'!$O$2:$O$692,'Faturamento SP3'!$D$2:$D$692,'Infos Relatório'!$B$164,'Faturamento SP3'!$E$2:$E$692,'Infos Relatório'!$B210,'Faturamento SP3'!$Z$2:$Z$692,'Infos Relatório'!BQ$1,'Faturamento SP3'!$T$2:$T$692,"Sim")+SUMIFS('Faturamento SP3'!$P$2:$P$692,'Faturamento SP3'!$D$2:$D$692,'Infos Relatório'!$B$164,'Faturamento SP3'!$E$2:$E$692,'Infos Relatório'!$B210,'Faturamento SP3'!$Z$2:$Z$692,'Infos Relatório'!BQ$1,'Faturamento SP3'!$T$2:$T$692,"Sim")</f>
        <v>0</v>
      </c>
      <c r="BU210" s="27" t="e">
        <f t="shared" si="72"/>
        <v>#DIV/0!</v>
      </c>
      <c r="BV210" s="24">
        <f>SUMIFS('Faturamento SP3'!$H$2:$H$692,'Faturamento SP3'!$D$2:$D$692,'Infos Relatório'!$B$164,'Faturamento SP3'!$E$2:$E$692,'Infos Relatório'!$B210,'Faturamento SP3'!$Z$2:$Z$692,'Infos Relatório'!BQ$1)</f>
        <v>0</v>
      </c>
    </row>
    <row r="211" spans="2:74">
      <c r="B211" s="17" t="s">
        <v>53</v>
      </c>
      <c r="C211" s="23">
        <f>COUNTIFS('Faturamento SP3'!$D$2:$D$692,'Infos Relatório'!$B$164,'Faturamento SP3'!$E$2:$E$692,'Infos Relatório'!$B211,'Faturamento SP3'!$Z$2:$Z$692,'Infos Relatório'!C$1)</f>
        <v>0</v>
      </c>
      <c r="D211" s="13">
        <f>SUMIFS('Faturamento SP3'!$G$2:$G$692,'Faturamento SP3'!$D$2:$D$692,'Infos Relatório'!$B$164,'Faturamento SP3'!$E$2:$E$692,'Infos Relatório'!$B211,'Faturamento SP3'!$Z$2:$Z$692,'Infos Relatório'!C$1)</f>
        <v>0</v>
      </c>
      <c r="E211" s="13">
        <f>SUMIFS('Faturamento SP3'!$J$2:$J$692,'Faturamento SP3'!$D$2:$D$692,'Infos Relatório'!$B$164,'Faturamento SP3'!$E$2:$E$692,'Infos Relatório'!$B211,'Faturamento SP3'!$Z$2:$Z$692,'Infos Relatório'!C$1)</f>
        <v>0</v>
      </c>
      <c r="F211" s="14">
        <f>SUMIFS('Faturamento SP3'!$O$2:$O$692,'Faturamento SP3'!$D$2:$D$692,'Infos Relatório'!$B$164,'Faturamento SP3'!$E$2:$E$692,'Infos Relatório'!$B211,'Faturamento SP3'!$Z$2:$Z$692,'Infos Relatório'!C$1,'Faturamento SP3'!$T$2:$T$692,"Sim")+SUMIFS('Faturamento SP3'!$P$2:$P$692,'Faturamento SP3'!$D$2:$D$692,'Infos Relatório'!$B$164,'Faturamento SP3'!$E$2:$E$692,'Infos Relatório'!$B211,'Faturamento SP3'!$Z$2:$Z$692,'Infos Relatório'!C$1,'Faturamento SP3'!$T$2:$T$692,"Sim")</f>
        <v>0</v>
      </c>
      <c r="G211" s="27" t="e">
        <f t="shared" si="61"/>
        <v>#DIV/0!</v>
      </c>
      <c r="H211" s="24">
        <f>SUMIFS('Faturamento SP3'!$H$2:$H$692,'Faturamento SP3'!$D$2:$D$692,'Infos Relatório'!$B$164,'Faturamento SP3'!$E$2:$E$692,'Infos Relatório'!$B211,'Faturamento SP3'!$Z$2:$Z$692,'Infos Relatório'!C$1)</f>
        <v>0</v>
      </c>
      <c r="I211" s="23">
        <f>COUNTIFS('Faturamento SP3'!$D$2:$D$692,'Infos Relatório'!$B$164,'Faturamento SP3'!$E$2:$E$692,'Infos Relatório'!$B211,'Faturamento SP3'!$Z$2:$Z$692,'Infos Relatório'!I$1)</f>
        <v>0</v>
      </c>
      <c r="J211" s="13">
        <f>SUMIFS('Faturamento SP3'!$G$2:$G$692,'Faturamento SP3'!$D$2:$D$692,'Infos Relatório'!$B$164,'Faturamento SP3'!$E$2:$E$692,'Infos Relatório'!$B211,'Faturamento SP3'!$Z$2:$Z$692,'Infos Relatório'!I$1)</f>
        <v>0</v>
      </c>
      <c r="K211" s="13">
        <f>SUMIFS('Faturamento SP3'!$J$2:$J$692,'Faturamento SP3'!$D$2:$D$692,'Infos Relatório'!$B$164,'Faturamento SP3'!$E$2:$E$692,'Infos Relatório'!$B211,'Faturamento SP3'!$Z$2:$Z$692,'Infos Relatório'!I$1)</f>
        <v>0</v>
      </c>
      <c r="L211" s="14">
        <f>SUMIFS('Faturamento SP3'!$O$2:$O$692,'Faturamento SP3'!$D$2:$D$692,'Infos Relatório'!$B$164,'Faturamento SP3'!$E$2:$E$692,'Infos Relatório'!$B211,'Faturamento SP3'!$Z$2:$Z$692,'Infos Relatório'!I$1,'Faturamento SP3'!$T$2:$T$692,"Sim")+SUMIFS('Faturamento SP3'!$P$2:$P$692,'Faturamento SP3'!$D$2:$D$692,'Infos Relatório'!$B$164,'Faturamento SP3'!$E$2:$E$692,'Infos Relatório'!$B211,'Faturamento SP3'!$Z$2:$Z$692,'Infos Relatório'!I$1,'Faturamento SP3'!$T$2:$T$692,"Sim")</f>
        <v>0</v>
      </c>
      <c r="M211" s="27" t="e">
        <f t="shared" si="62"/>
        <v>#DIV/0!</v>
      </c>
      <c r="N211" s="24">
        <f>SUMIFS('Faturamento SP3'!$H$2:$H$692,'Faturamento SP3'!$D$2:$D$692,'Infos Relatório'!$B$164,'Faturamento SP3'!$E$2:$E$692,'Infos Relatório'!$B211,'Faturamento SP3'!$Z$2:$Z$692,'Infos Relatório'!I$1)</f>
        <v>0</v>
      </c>
      <c r="O211" s="23">
        <f>COUNTIFS('Faturamento SP3'!$D$2:$D$692,'Infos Relatório'!$B$164,'Faturamento SP3'!$E$2:$E$692,'Infos Relatório'!$B211,'Faturamento SP3'!$Z$2:$Z$692,'Infos Relatório'!O$1)</f>
        <v>0</v>
      </c>
      <c r="P211" s="13">
        <f>SUMIFS('Faturamento SP3'!$G$2:$G$692,'Faturamento SP3'!$D$2:$D$692,'Infos Relatório'!$B$164,'Faturamento SP3'!$E$2:$E$692,'Infos Relatório'!$B211,'Faturamento SP3'!$Z$2:$Z$692,'Infos Relatório'!O$1)</f>
        <v>0</v>
      </c>
      <c r="Q211" s="13">
        <f>SUMIFS('Faturamento SP3'!$J$2:$J$692,'Faturamento SP3'!$D$2:$D$692,'Infos Relatório'!$B$164,'Faturamento SP3'!$E$2:$E$692,'Infos Relatório'!$B211,'Faturamento SP3'!$Z$2:$Z$692,'Infos Relatório'!O$1)</f>
        <v>0</v>
      </c>
      <c r="R211" s="14">
        <f>SUMIFS('Faturamento SP3'!$O$2:$O$692,'Faturamento SP3'!$D$2:$D$692,'Infos Relatório'!$B$164,'Faturamento SP3'!$E$2:$E$692,'Infos Relatório'!$B211,'Faturamento SP3'!$Z$2:$Z$692,'Infos Relatório'!O$1,'Faturamento SP3'!$T$2:$T$692,"Sim")+SUMIFS('Faturamento SP3'!$P$2:$P$692,'Faturamento SP3'!$D$2:$D$692,'Infos Relatório'!$B$164,'Faturamento SP3'!$E$2:$E$692,'Infos Relatório'!$B211,'Faturamento SP3'!$Z$2:$Z$692,'Infos Relatório'!O$1,'Faturamento SP3'!$T$2:$T$692,"Sim")</f>
        <v>0</v>
      </c>
      <c r="S211" s="27" t="e">
        <f t="shared" si="63"/>
        <v>#DIV/0!</v>
      </c>
      <c r="T211" s="24">
        <f>SUMIFS('Faturamento SP3'!$H$2:$H$692,'Faturamento SP3'!$D$2:$D$692,'Infos Relatório'!$B$164,'Faturamento SP3'!$E$2:$E$692,'Infos Relatório'!$B211,'Faturamento SP3'!$Z$2:$Z$692,'Infos Relatório'!O$1)</f>
        <v>0</v>
      </c>
      <c r="U211" s="23">
        <f>COUNTIFS('Faturamento SP3'!$D$2:$D$692,'Infos Relatório'!$B$164,'Faturamento SP3'!$E$2:$E$692,'Infos Relatório'!$B211,'Faturamento SP3'!$Z$2:$Z$692,'Infos Relatório'!U$1)</f>
        <v>0</v>
      </c>
      <c r="V211" s="13">
        <f>SUMIFS('Faturamento SP3'!$G$2:$G$692,'Faturamento SP3'!$D$2:$D$692,'Infos Relatório'!$B$164,'Faturamento SP3'!$E$2:$E$692,'Infos Relatório'!$B211,'Faturamento SP3'!$Z$2:$Z$692,'Infos Relatório'!U$1)</f>
        <v>0</v>
      </c>
      <c r="W211" s="13">
        <f>SUMIFS('Faturamento SP3'!$J$2:$J$692,'Faturamento SP3'!$D$2:$D$692,'Infos Relatório'!$B$164,'Faturamento SP3'!$E$2:$E$692,'Infos Relatório'!$B211,'Faturamento SP3'!$Z$2:$Z$692,'Infos Relatório'!U$1)</f>
        <v>0</v>
      </c>
      <c r="X211" s="14">
        <f>SUMIFS('Faturamento SP3'!$O$2:$O$692,'Faturamento SP3'!$D$2:$D$692,'Infos Relatório'!$B$164,'Faturamento SP3'!$E$2:$E$692,'Infos Relatório'!$B211,'Faturamento SP3'!$Z$2:$Z$692,'Infos Relatório'!U$1,'Faturamento SP3'!$T$2:$T$692,"Sim")+SUMIFS('Faturamento SP3'!$P$2:$P$692,'Faturamento SP3'!$D$2:$D$692,'Infos Relatório'!$B$164,'Faturamento SP3'!$E$2:$E$692,'Infos Relatório'!$B211,'Faturamento SP3'!$Z$2:$Z$692,'Infos Relatório'!U$1,'Faturamento SP3'!$T$2:$T$692,"Sim")</f>
        <v>0</v>
      </c>
      <c r="Y211" s="27" t="e">
        <f t="shared" si="64"/>
        <v>#DIV/0!</v>
      </c>
      <c r="Z211" s="24">
        <f>SUMIFS('Faturamento SP3'!$H$2:$H$692,'Faturamento SP3'!$D$2:$D$692,'Infos Relatório'!$B$164,'Faturamento SP3'!$E$2:$E$692,'Infos Relatório'!$B211,'Faturamento SP3'!$Z$2:$Z$692,'Infos Relatório'!U$1)</f>
        <v>0</v>
      </c>
      <c r="AA211" s="23">
        <f>COUNTIFS('Faturamento SP3'!$D$2:$D$692,'Infos Relatório'!$B$164,'Faturamento SP3'!$E$2:$E$692,'Infos Relatório'!$B211,'Faturamento SP3'!$Z$2:$Z$692,'Infos Relatório'!AA$1)</f>
        <v>0</v>
      </c>
      <c r="AB211" s="13">
        <f>SUMIFS('Faturamento SP3'!$G$2:$G$692,'Faturamento SP3'!$D$2:$D$692,'Infos Relatório'!$B$164,'Faturamento SP3'!$E$2:$E$692,'Infos Relatório'!$B211,'Faturamento SP3'!$Z$2:$Z$692,'Infos Relatório'!AA$1)</f>
        <v>0</v>
      </c>
      <c r="AC211" s="13">
        <f>SUMIFS('Faturamento SP3'!$J$2:$J$692,'Faturamento SP3'!$D$2:$D$692,'Infos Relatório'!$B$164,'Faturamento SP3'!$E$2:$E$692,'Infos Relatório'!$B211,'Faturamento SP3'!$Z$2:$Z$692,'Infos Relatório'!AA$1)</f>
        <v>0</v>
      </c>
      <c r="AD211" s="14">
        <f>SUMIFS('Faturamento SP3'!$O$2:$O$692,'Faturamento SP3'!$D$2:$D$692,'Infos Relatório'!$B$164,'Faturamento SP3'!$E$2:$E$692,'Infos Relatório'!$B211,'Faturamento SP3'!$Z$2:$Z$692,'Infos Relatório'!AA$1,'Faturamento SP3'!$T$2:$T$692,"Sim")+SUMIFS('Faturamento SP3'!$P$2:$P$692,'Faturamento SP3'!$D$2:$D$692,'Infos Relatório'!$B$164,'Faturamento SP3'!$E$2:$E$692,'Infos Relatório'!$B211,'Faturamento SP3'!$Z$2:$Z$692,'Infos Relatório'!AA$1,'Faturamento SP3'!$T$2:$T$692,"Sim")</f>
        <v>0</v>
      </c>
      <c r="AE211" s="27" t="e">
        <f t="shared" si="65"/>
        <v>#DIV/0!</v>
      </c>
      <c r="AF211" s="24">
        <f>SUMIFS('Faturamento SP3'!$H$2:$H$692,'Faturamento SP3'!$D$2:$D$692,'Infos Relatório'!$B$164,'Faturamento SP3'!$E$2:$E$692,'Infos Relatório'!$B211,'Faturamento SP3'!$Z$2:$Z$692,'Infos Relatório'!AA$1)</f>
        <v>0</v>
      </c>
      <c r="AG211" s="23">
        <f>COUNTIFS('Faturamento SP3'!$D$2:$D$692,'Infos Relatório'!$B$164,'Faturamento SP3'!$E$2:$E$692,'Infos Relatório'!$B211,'Faturamento SP3'!$Z$2:$Z$692,'Infos Relatório'!AG$1)</f>
        <v>0</v>
      </c>
      <c r="AH211" s="13">
        <f>SUMIFS('Faturamento SP3'!$G$2:$G$692,'Faturamento SP3'!$D$2:$D$692,'Infos Relatório'!$B$164,'Faturamento SP3'!$E$2:$E$692,'Infos Relatório'!$B211,'Faturamento SP3'!$Z$2:$Z$692,'Infos Relatório'!AG$1)</f>
        <v>0</v>
      </c>
      <c r="AI211" s="13">
        <f>SUMIFS('Faturamento SP3'!$J$2:$J$692,'Faturamento SP3'!$D$2:$D$692,'Infos Relatório'!$B$164,'Faturamento SP3'!$E$2:$E$692,'Infos Relatório'!$B211,'Faturamento SP3'!$Z$2:$Z$692,'Infos Relatório'!AG$1)</f>
        <v>0</v>
      </c>
      <c r="AJ211" s="14">
        <f>SUMIFS('Faturamento SP3'!$O$2:$O$692,'Faturamento SP3'!$D$2:$D$692,'Infos Relatório'!$B$164,'Faturamento SP3'!$E$2:$E$692,'Infos Relatório'!$B211,'Faturamento SP3'!$Z$2:$Z$692,'Infos Relatório'!AG$1,'Faturamento SP3'!$T$2:$T$692,"Sim")+SUMIFS('Faturamento SP3'!$P$2:$P$692,'Faturamento SP3'!$D$2:$D$692,'Infos Relatório'!$B$164,'Faturamento SP3'!$E$2:$E$692,'Infos Relatório'!$B211,'Faturamento SP3'!$Z$2:$Z$692,'Infos Relatório'!AG$1,'Faturamento SP3'!$T$2:$T$692,"Sim")</f>
        <v>0</v>
      </c>
      <c r="AK211" s="27" t="e">
        <f t="shared" si="66"/>
        <v>#DIV/0!</v>
      </c>
      <c r="AL211" s="24">
        <f>SUMIFS('Faturamento SP3'!$H$2:$H$692,'Faturamento SP3'!$D$2:$D$692,'Infos Relatório'!$B$164,'Faturamento SP3'!$E$2:$E$692,'Infos Relatório'!$B211,'Faturamento SP3'!$Z$2:$Z$692,'Infos Relatório'!AG$1)</f>
        <v>0</v>
      </c>
      <c r="AM211" s="23">
        <f>COUNTIFS('Faturamento SP3'!$D$2:$D$692,'Infos Relatório'!$B$164,'Faturamento SP3'!$E$2:$E$692,'Infos Relatório'!$B211,'Faturamento SP3'!$Z$2:$Z$692,'Infos Relatório'!AM$1)</f>
        <v>0</v>
      </c>
      <c r="AN211" s="13">
        <f>SUMIFS('Faturamento SP3'!$G$2:$G$692,'Faturamento SP3'!$D$2:$D$692,'Infos Relatório'!$B$164,'Faturamento SP3'!$E$2:$E$692,'Infos Relatório'!$B211,'Faturamento SP3'!$Z$2:$Z$692,'Infos Relatório'!AM$1)</f>
        <v>0</v>
      </c>
      <c r="AO211" s="13">
        <f>SUMIFS('Faturamento SP3'!$J$2:$J$692,'Faturamento SP3'!$D$2:$D$692,'Infos Relatório'!$B$164,'Faturamento SP3'!$E$2:$E$692,'Infos Relatório'!$B211,'Faturamento SP3'!$Z$2:$Z$692,'Infos Relatório'!AM$1)</f>
        <v>0</v>
      </c>
      <c r="AP211" s="14">
        <f>SUMIFS('Faturamento SP3'!$O$2:$O$692,'Faturamento SP3'!$D$2:$D$692,'Infos Relatório'!$B$164,'Faturamento SP3'!$E$2:$E$692,'Infos Relatório'!$B211,'Faturamento SP3'!$Z$2:$Z$692,'Infos Relatório'!AM$1,'Faturamento SP3'!$T$2:$T$692,"Sim")+SUMIFS('Faturamento SP3'!$P$2:$P$692,'Faturamento SP3'!$D$2:$D$692,'Infos Relatório'!$B$164,'Faturamento SP3'!$E$2:$E$692,'Infos Relatório'!$B211,'Faturamento SP3'!$Z$2:$Z$692,'Infos Relatório'!AM$1,'Faturamento SP3'!$T$2:$T$692,"Sim")</f>
        <v>0</v>
      </c>
      <c r="AQ211" s="27" t="e">
        <f t="shared" si="67"/>
        <v>#DIV/0!</v>
      </c>
      <c r="AR211" s="24">
        <f>SUMIFS('Faturamento SP3'!$H$2:$H$692,'Faturamento SP3'!$D$2:$D$692,'Infos Relatório'!$B$164,'Faturamento SP3'!$E$2:$E$692,'Infos Relatório'!$B211,'Faturamento SP3'!$Z$2:$Z$692,'Infos Relatório'!AM$1)</f>
        <v>0</v>
      </c>
      <c r="AS211" s="23">
        <f>COUNTIFS('Faturamento SP3'!$D$2:$D$692,'Infos Relatório'!$B$164,'Faturamento SP3'!$E$2:$E$692,'Infos Relatório'!$B211,'Faturamento SP3'!$Z$2:$Z$692,'Infos Relatório'!AS$1)</f>
        <v>0</v>
      </c>
      <c r="AT211" s="13">
        <f>SUMIFS('Faturamento SP3'!$G$2:$G$692,'Faturamento SP3'!$D$2:$D$692,'Infos Relatório'!$B$164,'Faturamento SP3'!$E$2:$E$692,'Infos Relatório'!$B211,'Faturamento SP3'!$Z$2:$Z$692,'Infos Relatório'!AS$1)</f>
        <v>0</v>
      </c>
      <c r="AU211" s="13">
        <f>SUMIFS('Faturamento SP3'!$J$2:$J$692,'Faturamento SP3'!$D$2:$D$692,'Infos Relatório'!$B$164,'Faturamento SP3'!$E$2:$E$692,'Infos Relatório'!$B211,'Faturamento SP3'!$Z$2:$Z$692,'Infos Relatório'!AS$1)</f>
        <v>0</v>
      </c>
      <c r="AV211" s="14">
        <f>SUMIFS('Faturamento SP3'!$O$2:$O$692,'Faturamento SP3'!$D$2:$D$692,'Infos Relatório'!$B$164,'Faturamento SP3'!$E$2:$E$692,'Infos Relatório'!$B211,'Faturamento SP3'!$Z$2:$Z$692,'Infos Relatório'!AS$1,'Faturamento SP3'!$T$2:$T$692,"Sim")+SUMIFS('Faturamento SP3'!$P$2:$P$692,'Faturamento SP3'!$D$2:$D$692,'Infos Relatório'!$B$164,'Faturamento SP3'!$E$2:$E$692,'Infos Relatório'!$B211,'Faturamento SP3'!$Z$2:$Z$692,'Infos Relatório'!AS$1,'Faturamento SP3'!$T$2:$T$692,"Sim")</f>
        <v>0</v>
      </c>
      <c r="AW211" s="27" t="e">
        <f t="shared" si="68"/>
        <v>#DIV/0!</v>
      </c>
      <c r="AX211" s="24">
        <f>SUMIFS('Faturamento SP3'!$H$2:$H$692,'Faturamento SP3'!$D$2:$D$692,'Infos Relatório'!$B$164,'Faturamento SP3'!$E$2:$E$692,'Infos Relatório'!$B211,'Faturamento SP3'!$Z$2:$Z$692,'Infos Relatório'!AS$1)</f>
        <v>0</v>
      </c>
      <c r="AY211" s="23">
        <f>COUNTIFS('Faturamento SP3'!$D$2:$D$692,'Infos Relatório'!$B$164,'Faturamento SP3'!$E$2:$E$692,'Infos Relatório'!$B211,'Faturamento SP3'!$Z$2:$Z$692,'Infos Relatório'!AY$1)</f>
        <v>0</v>
      </c>
      <c r="AZ211" s="13">
        <f>SUMIFS('Faturamento SP3'!$G$2:$G$692,'Faturamento SP3'!$D$2:$D$692,'Infos Relatório'!$B$164,'Faturamento SP3'!$E$2:$E$692,'Infos Relatório'!$B211,'Faturamento SP3'!$Z$2:$Z$692,'Infos Relatório'!AY$1)</f>
        <v>0</v>
      </c>
      <c r="BA211" s="13">
        <f>SUMIFS('Faturamento SP3'!$J$2:$J$692,'Faturamento SP3'!$D$2:$D$692,'Infos Relatório'!$B$164,'Faturamento SP3'!$E$2:$E$692,'Infos Relatório'!$B211,'Faturamento SP3'!$Z$2:$Z$692,'Infos Relatório'!AY$1)</f>
        <v>0</v>
      </c>
      <c r="BB211" s="14">
        <f>SUMIFS('Faturamento SP3'!$O$2:$O$692,'Faturamento SP3'!$D$2:$D$692,'Infos Relatório'!$B$164,'Faturamento SP3'!$E$2:$E$692,'Infos Relatório'!$B211,'Faturamento SP3'!$Z$2:$Z$692,'Infos Relatório'!AY$1,'Faturamento SP3'!$T$2:$T$692,"Sim")+SUMIFS('Faturamento SP3'!$P$2:$P$692,'Faturamento SP3'!$D$2:$D$692,'Infos Relatório'!$B$164,'Faturamento SP3'!$E$2:$E$692,'Infos Relatório'!$B211,'Faturamento SP3'!$Z$2:$Z$692,'Infos Relatório'!AY$1,'Faturamento SP3'!$T$2:$T$692,"Sim")</f>
        <v>0</v>
      </c>
      <c r="BC211" s="27" t="e">
        <f t="shared" si="69"/>
        <v>#DIV/0!</v>
      </c>
      <c r="BD211" s="24">
        <f>SUMIFS('Faturamento SP3'!$H$2:$H$692,'Faturamento SP3'!$D$2:$D$692,'Infos Relatório'!$B$164,'Faturamento SP3'!$E$2:$E$692,'Infos Relatório'!$B211,'Faturamento SP3'!$Z$2:$Z$692,'Infos Relatório'!AY$1)</f>
        <v>0</v>
      </c>
      <c r="BE211" s="23">
        <f>COUNTIFS('Faturamento SP3'!$D$2:$D$692,'Infos Relatório'!$B$164,'Faturamento SP3'!$E$2:$E$692,'Infos Relatório'!$B211,'Faturamento SP3'!$Z$2:$Z$692,'Infos Relatório'!BE$1)</f>
        <v>0</v>
      </c>
      <c r="BF211" s="13">
        <f>SUMIFS('Faturamento SP3'!$G$2:$G$692,'Faturamento SP3'!$D$2:$D$692,'Infos Relatório'!$B$164,'Faturamento SP3'!$E$2:$E$692,'Infos Relatório'!$B211,'Faturamento SP3'!$Z$2:$Z$692,'Infos Relatório'!BE$1)</f>
        <v>0</v>
      </c>
      <c r="BG211" s="13">
        <f>SUMIFS('Faturamento SP3'!$J$2:$J$692,'Faturamento SP3'!$D$2:$D$692,'Infos Relatório'!$B$164,'Faturamento SP3'!$E$2:$E$692,'Infos Relatório'!$B211,'Faturamento SP3'!$Z$2:$Z$692,'Infos Relatório'!BE$1)</f>
        <v>0</v>
      </c>
      <c r="BH211" s="14">
        <f>SUMIFS('Faturamento SP3'!$O$2:$O$692,'Faturamento SP3'!$D$2:$D$692,'Infos Relatório'!$B$164,'Faturamento SP3'!$E$2:$E$692,'Infos Relatório'!$B211,'Faturamento SP3'!$Z$2:$Z$692,'Infos Relatório'!BE$1,'Faturamento SP3'!$T$2:$T$692,"Sim")+SUMIFS('Faturamento SP3'!$P$2:$P$692,'Faturamento SP3'!$D$2:$D$692,'Infos Relatório'!$B$164,'Faturamento SP3'!$E$2:$E$692,'Infos Relatório'!$B211,'Faturamento SP3'!$Z$2:$Z$692,'Infos Relatório'!BE$1,'Faturamento SP3'!$T$2:$T$692,"Sim")</f>
        <v>0</v>
      </c>
      <c r="BI211" s="27" t="e">
        <f t="shared" si="70"/>
        <v>#DIV/0!</v>
      </c>
      <c r="BJ211" s="24">
        <f>SUMIFS('Faturamento SP3'!$H$2:$H$692,'Faturamento SP3'!$D$2:$D$692,'Infos Relatório'!$B$164,'Faturamento SP3'!$E$2:$E$692,'Infos Relatório'!$B211,'Faturamento SP3'!$Z$2:$Z$692,'Infos Relatório'!BE$1)</f>
        <v>0</v>
      </c>
      <c r="BK211" s="23">
        <f>COUNTIFS('Faturamento SP3'!$D$2:$D$692,'Infos Relatório'!$B$164,'Faturamento SP3'!$E$2:$E$692,'Infos Relatório'!$B211,'Faturamento SP3'!$Z$2:$Z$692,'Infos Relatório'!BK$1)</f>
        <v>0</v>
      </c>
      <c r="BL211" s="13">
        <f>SUMIFS('Faturamento SP3'!$G$2:$G$692,'Faturamento SP3'!$D$2:$D$692,'Infos Relatório'!$B$164,'Faturamento SP3'!$E$2:$E$692,'Infos Relatório'!$B211,'Faturamento SP3'!$Z$2:$Z$692,'Infos Relatório'!BK$1)</f>
        <v>0</v>
      </c>
      <c r="BM211" s="13">
        <f>SUMIFS('Faturamento SP3'!$J$2:$J$692,'Faturamento SP3'!$D$2:$D$692,'Infos Relatório'!$B$164,'Faturamento SP3'!$E$2:$E$692,'Infos Relatório'!$B211,'Faturamento SP3'!$Z$2:$Z$692,'Infos Relatório'!BK$1)</f>
        <v>0</v>
      </c>
      <c r="BN211" s="14">
        <f>SUMIFS('Faturamento SP3'!$O$2:$O$692,'Faturamento SP3'!$D$2:$D$692,'Infos Relatório'!$B$164,'Faturamento SP3'!$E$2:$E$692,'Infos Relatório'!$B211,'Faturamento SP3'!$Z$2:$Z$692,'Infos Relatório'!BK$1,'Faturamento SP3'!$T$2:$T$692,"Sim")+SUMIFS('Faturamento SP3'!$P$2:$P$692,'Faturamento SP3'!$D$2:$D$692,'Infos Relatório'!$B$164,'Faturamento SP3'!$E$2:$E$692,'Infos Relatório'!$B211,'Faturamento SP3'!$Z$2:$Z$692,'Infos Relatório'!BK$1,'Faturamento SP3'!$T$2:$T$692,"Sim")</f>
        <v>0</v>
      </c>
      <c r="BO211" s="27" t="e">
        <f t="shared" si="71"/>
        <v>#DIV/0!</v>
      </c>
      <c r="BP211" s="24">
        <f>SUMIFS('Faturamento SP3'!$H$2:$H$692,'Faturamento SP3'!$D$2:$D$692,'Infos Relatório'!$B$164,'Faturamento SP3'!$E$2:$E$692,'Infos Relatório'!$B211,'Faturamento SP3'!$Z$2:$Z$692,'Infos Relatório'!BK$1)</f>
        <v>0</v>
      </c>
      <c r="BQ211" s="23">
        <f>COUNTIFS('Faturamento SP3'!$D$2:$D$692,'Infos Relatório'!$B$164,'Faturamento SP3'!$E$2:$E$692,'Infos Relatório'!$B211,'Faturamento SP3'!$Z$2:$Z$692,'Infos Relatório'!BQ$1)</f>
        <v>0</v>
      </c>
      <c r="BR211" s="13">
        <f>SUMIFS('Faturamento SP3'!$G$2:$G$692,'Faturamento SP3'!$D$2:$D$692,'Infos Relatório'!$B$164,'Faturamento SP3'!$E$2:$E$692,'Infos Relatório'!$B211,'Faturamento SP3'!$Z$2:$Z$692,'Infos Relatório'!BQ$1)</f>
        <v>0</v>
      </c>
      <c r="BS211" s="13">
        <f>SUMIFS('Faturamento SP3'!$J$2:$J$692,'Faturamento SP3'!$D$2:$D$692,'Infos Relatório'!$B$164,'Faturamento SP3'!$E$2:$E$692,'Infos Relatório'!$B211,'Faturamento SP3'!$Z$2:$Z$692,'Infos Relatório'!BQ$1)</f>
        <v>0</v>
      </c>
      <c r="BT211" s="14">
        <f>SUMIFS('Faturamento SP3'!$O$2:$O$692,'Faturamento SP3'!$D$2:$D$692,'Infos Relatório'!$B$164,'Faturamento SP3'!$E$2:$E$692,'Infos Relatório'!$B211,'Faturamento SP3'!$Z$2:$Z$692,'Infos Relatório'!BQ$1,'Faturamento SP3'!$T$2:$T$692,"Sim")+SUMIFS('Faturamento SP3'!$P$2:$P$692,'Faturamento SP3'!$D$2:$D$692,'Infos Relatório'!$B$164,'Faturamento SP3'!$E$2:$E$692,'Infos Relatório'!$B211,'Faturamento SP3'!$Z$2:$Z$692,'Infos Relatório'!BQ$1,'Faturamento SP3'!$T$2:$T$692,"Sim")</f>
        <v>0</v>
      </c>
      <c r="BU211" s="27" t="e">
        <f t="shared" si="72"/>
        <v>#DIV/0!</v>
      </c>
      <c r="BV211" s="24">
        <f>SUMIFS('Faturamento SP3'!$H$2:$H$692,'Faturamento SP3'!$D$2:$D$692,'Infos Relatório'!$B$164,'Faturamento SP3'!$E$2:$E$692,'Infos Relatório'!$B211,'Faturamento SP3'!$Z$2:$Z$692,'Infos Relatório'!BQ$1)</f>
        <v>0</v>
      </c>
    </row>
    <row r="212" spans="2:74">
      <c r="B212" s="17" t="s">
        <v>54</v>
      </c>
      <c r="C212" s="23">
        <f>COUNTIFS('Faturamento SP3'!$D$2:$D$692,'Infos Relatório'!$B$164,'Faturamento SP3'!$E$2:$E$692,'Infos Relatório'!$B212,'Faturamento SP3'!$Z$2:$Z$692,'Infos Relatório'!C$1)</f>
        <v>0</v>
      </c>
      <c r="D212" s="13">
        <f>SUMIFS('Faturamento SP3'!$G$2:$G$692,'Faturamento SP3'!$D$2:$D$692,'Infos Relatório'!$B$164,'Faturamento SP3'!$E$2:$E$692,'Infos Relatório'!$B212,'Faturamento SP3'!$Z$2:$Z$692,'Infos Relatório'!C$1)</f>
        <v>0</v>
      </c>
      <c r="E212" s="13">
        <f>SUMIFS('Faturamento SP3'!$J$2:$J$692,'Faturamento SP3'!$D$2:$D$692,'Infos Relatório'!$B$164,'Faturamento SP3'!$E$2:$E$692,'Infos Relatório'!$B212,'Faturamento SP3'!$Z$2:$Z$692,'Infos Relatório'!C$1)</f>
        <v>0</v>
      </c>
      <c r="F212" s="14">
        <f>SUMIFS('Faturamento SP3'!$O$2:$O$692,'Faturamento SP3'!$D$2:$D$692,'Infos Relatório'!$B$164,'Faturamento SP3'!$E$2:$E$692,'Infos Relatório'!$B212,'Faturamento SP3'!$Z$2:$Z$692,'Infos Relatório'!C$1,'Faturamento SP3'!$T$2:$T$692,"Sim")+SUMIFS('Faturamento SP3'!$P$2:$P$692,'Faturamento SP3'!$D$2:$D$692,'Infos Relatório'!$B$164,'Faturamento SP3'!$E$2:$E$692,'Infos Relatório'!$B212,'Faturamento SP3'!$Z$2:$Z$692,'Infos Relatório'!C$1,'Faturamento SP3'!$T$2:$T$692,"Sim")</f>
        <v>0</v>
      </c>
      <c r="G212" s="27" t="e">
        <f t="shared" si="61"/>
        <v>#DIV/0!</v>
      </c>
      <c r="H212" s="24">
        <f>SUMIFS('Faturamento SP3'!$H$2:$H$692,'Faturamento SP3'!$D$2:$D$692,'Infos Relatório'!$B$164,'Faturamento SP3'!$E$2:$E$692,'Infos Relatório'!$B212,'Faturamento SP3'!$Z$2:$Z$692,'Infos Relatório'!C$1)</f>
        <v>0</v>
      </c>
      <c r="I212" s="23">
        <f>COUNTIFS('Faturamento SP3'!$D$2:$D$692,'Infos Relatório'!$B$164,'Faturamento SP3'!$E$2:$E$692,'Infos Relatório'!$B212,'Faturamento SP3'!$Z$2:$Z$692,'Infos Relatório'!I$1)</f>
        <v>0</v>
      </c>
      <c r="J212" s="13">
        <f>SUMIFS('Faturamento SP3'!$G$2:$G$692,'Faturamento SP3'!$D$2:$D$692,'Infos Relatório'!$B$164,'Faturamento SP3'!$E$2:$E$692,'Infos Relatório'!$B212,'Faturamento SP3'!$Z$2:$Z$692,'Infos Relatório'!I$1)</f>
        <v>0</v>
      </c>
      <c r="K212" s="13">
        <f>SUMIFS('Faturamento SP3'!$J$2:$J$692,'Faturamento SP3'!$D$2:$D$692,'Infos Relatório'!$B$164,'Faturamento SP3'!$E$2:$E$692,'Infos Relatório'!$B212,'Faturamento SP3'!$Z$2:$Z$692,'Infos Relatório'!I$1)</f>
        <v>0</v>
      </c>
      <c r="L212" s="14">
        <f>SUMIFS('Faturamento SP3'!$O$2:$O$692,'Faturamento SP3'!$D$2:$D$692,'Infos Relatório'!$B$164,'Faturamento SP3'!$E$2:$E$692,'Infos Relatório'!$B212,'Faturamento SP3'!$Z$2:$Z$692,'Infos Relatório'!I$1,'Faturamento SP3'!$T$2:$T$692,"Sim")+SUMIFS('Faturamento SP3'!$P$2:$P$692,'Faturamento SP3'!$D$2:$D$692,'Infos Relatório'!$B$164,'Faturamento SP3'!$E$2:$E$692,'Infos Relatório'!$B212,'Faturamento SP3'!$Z$2:$Z$692,'Infos Relatório'!I$1,'Faturamento SP3'!$T$2:$T$692,"Sim")</f>
        <v>0</v>
      </c>
      <c r="M212" s="27" t="e">
        <f t="shared" si="62"/>
        <v>#DIV/0!</v>
      </c>
      <c r="N212" s="24">
        <f>SUMIFS('Faturamento SP3'!$H$2:$H$692,'Faturamento SP3'!$D$2:$D$692,'Infos Relatório'!$B$164,'Faturamento SP3'!$E$2:$E$692,'Infos Relatório'!$B212,'Faturamento SP3'!$Z$2:$Z$692,'Infos Relatório'!I$1)</f>
        <v>0</v>
      </c>
      <c r="O212" s="23">
        <f>COUNTIFS('Faturamento SP3'!$D$2:$D$692,'Infos Relatório'!$B$164,'Faturamento SP3'!$E$2:$E$692,'Infos Relatório'!$B212,'Faturamento SP3'!$Z$2:$Z$692,'Infos Relatório'!O$1)</f>
        <v>0</v>
      </c>
      <c r="P212" s="13">
        <f>SUMIFS('Faturamento SP3'!$G$2:$G$692,'Faturamento SP3'!$D$2:$D$692,'Infos Relatório'!$B$164,'Faturamento SP3'!$E$2:$E$692,'Infos Relatório'!$B212,'Faturamento SP3'!$Z$2:$Z$692,'Infos Relatório'!O$1)</f>
        <v>0</v>
      </c>
      <c r="Q212" s="13">
        <f>SUMIFS('Faturamento SP3'!$J$2:$J$692,'Faturamento SP3'!$D$2:$D$692,'Infos Relatório'!$B$164,'Faturamento SP3'!$E$2:$E$692,'Infos Relatório'!$B212,'Faturamento SP3'!$Z$2:$Z$692,'Infos Relatório'!O$1)</f>
        <v>0</v>
      </c>
      <c r="R212" s="14">
        <f>SUMIFS('Faturamento SP3'!$O$2:$O$692,'Faturamento SP3'!$D$2:$D$692,'Infos Relatório'!$B$164,'Faturamento SP3'!$E$2:$E$692,'Infos Relatório'!$B212,'Faturamento SP3'!$Z$2:$Z$692,'Infos Relatório'!O$1,'Faturamento SP3'!$T$2:$T$692,"Sim")+SUMIFS('Faturamento SP3'!$P$2:$P$692,'Faturamento SP3'!$D$2:$D$692,'Infos Relatório'!$B$164,'Faturamento SP3'!$E$2:$E$692,'Infos Relatório'!$B212,'Faturamento SP3'!$Z$2:$Z$692,'Infos Relatório'!O$1,'Faturamento SP3'!$T$2:$T$692,"Sim")</f>
        <v>0</v>
      </c>
      <c r="S212" s="27" t="e">
        <f t="shared" si="63"/>
        <v>#DIV/0!</v>
      </c>
      <c r="T212" s="24">
        <f>SUMIFS('Faturamento SP3'!$H$2:$H$692,'Faturamento SP3'!$D$2:$D$692,'Infos Relatório'!$B$164,'Faturamento SP3'!$E$2:$E$692,'Infos Relatório'!$B212,'Faturamento SP3'!$Z$2:$Z$692,'Infos Relatório'!O$1)</f>
        <v>0</v>
      </c>
      <c r="U212" s="23">
        <f>COUNTIFS('Faturamento SP3'!$D$2:$D$692,'Infos Relatório'!$B$164,'Faturamento SP3'!$E$2:$E$692,'Infos Relatório'!$B212,'Faturamento SP3'!$Z$2:$Z$692,'Infos Relatório'!U$1)</f>
        <v>0</v>
      </c>
      <c r="V212" s="13">
        <f>SUMIFS('Faturamento SP3'!$G$2:$G$692,'Faturamento SP3'!$D$2:$D$692,'Infos Relatório'!$B$164,'Faturamento SP3'!$E$2:$E$692,'Infos Relatório'!$B212,'Faturamento SP3'!$Z$2:$Z$692,'Infos Relatório'!U$1)</f>
        <v>0</v>
      </c>
      <c r="W212" s="13">
        <f>SUMIFS('Faturamento SP3'!$J$2:$J$692,'Faturamento SP3'!$D$2:$D$692,'Infos Relatório'!$B$164,'Faturamento SP3'!$E$2:$E$692,'Infos Relatório'!$B212,'Faturamento SP3'!$Z$2:$Z$692,'Infos Relatório'!U$1)</f>
        <v>0</v>
      </c>
      <c r="X212" s="14">
        <f>SUMIFS('Faturamento SP3'!$O$2:$O$692,'Faturamento SP3'!$D$2:$D$692,'Infos Relatório'!$B$164,'Faturamento SP3'!$E$2:$E$692,'Infos Relatório'!$B212,'Faturamento SP3'!$Z$2:$Z$692,'Infos Relatório'!U$1,'Faturamento SP3'!$T$2:$T$692,"Sim")+SUMIFS('Faturamento SP3'!$P$2:$P$692,'Faturamento SP3'!$D$2:$D$692,'Infos Relatório'!$B$164,'Faturamento SP3'!$E$2:$E$692,'Infos Relatório'!$B212,'Faturamento SP3'!$Z$2:$Z$692,'Infos Relatório'!U$1,'Faturamento SP3'!$T$2:$T$692,"Sim")</f>
        <v>0</v>
      </c>
      <c r="Y212" s="27" t="e">
        <f t="shared" si="64"/>
        <v>#DIV/0!</v>
      </c>
      <c r="Z212" s="24">
        <f>SUMIFS('Faturamento SP3'!$H$2:$H$692,'Faturamento SP3'!$D$2:$D$692,'Infos Relatório'!$B$164,'Faturamento SP3'!$E$2:$E$692,'Infos Relatório'!$B212,'Faturamento SP3'!$Z$2:$Z$692,'Infos Relatório'!U$1)</f>
        <v>0</v>
      </c>
      <c r="AA212" s="23">
        <f>COUNTIFS('Faturamento SP3'!$D$2:$D$692,'Infos Relatório'!$B$164,'Faturamento SP3'!$E$2:$E$692,'Infos Relatório'!$B212,'Faturamento SP3'!$Z$2:$Z$692,'Infos Relatório'!AA$1)</f>
        <v>0</v>
      </c>
      <c r="AB212" s="13">
        <f>SUMIFS('Faturamento SP3'!$G$2:$G$692,'Faturamento SP3'!$D$2:$D$692,'Infos Relatório'!$B$164,'Faturamento SP3'!$E$2:$E$692,'Infos Relatório'!$B212,'Faturamento SP3'!$Z$2:$Z$692,'Infos Relatório'!AA$1)</f>
        <v>0</v>
      </c>
      <c r="AC212" s="13">
        <f>SUMIFS('Faturamento SP3'!$J$2:$J$692,'Faturamento SP3'!$D$2:$D$692,'Infos Relatório'!$B$164,'Faturamento SP3'!$E$2:$E$692,'Infos Relatório'!$B212,'Faturamento SP3'!$Z$2:$Z$692,'Infos Relatório'!AA$1)</f>
        <v>0</v>
      </c>
      <c r="AD212" s="14">
        <f>SUMIFS('Faturamento SP3'!$O$2:$O$692,'Faturamento SP3'!$D$2:$D$692,'Infos Relatório'!$B$164,'Faturamento SP3'!$E$2:$E$692,'Infos Relatório'!$B212,'Faturamento SP3'!$Z$2:$Z$692,'Infos Relatório'!AA$1,'Faturamento SP3'!$T$2:$T$692,"Sim")+SUMIFS('Faturamento SP3'!$P$2:$P$692,'Faturamento SP3'!$D$2:$D$692,'Infos Relatório'!$B$164,'Faturamento SP3'!$E$2:$E$692,'Infos Relatório'!$B212,'Faturamento SP3'!$Z$2:$Z$692,'Infos Relatório'!AA$1,'Faturamento SP3'!$T$2:$T$692,"Sim")</f>
        <v>0</v>
      </c>
      <c r="AE212" s="27" t="e">
        <f t="shared" si="65"/>
        <v>#DIV/0!</v>
      </c>
      <c r="AF212" s="24">
        <f>SUMIFS('Faturamento SP3'!$H$2:$H$692,'Faturamento SP3'!$D$2:$D$692,'Infos Relatório'!$B$164,'Faturamento SP3'!$E$2:$E$692,'Infos Relatório'!$B212,'Faturamento SP3'!$Z$2:$Z$692,'Infos Relatório'!AA$1)</f>
        <v>0</v>
      </c>
      <c r="AG212" s="23">
        <f>COUNTIFS('Faturamento SP3'!$D$2:$D$692,'Infos Relatório'!$B$164,'Faturamento SP3'!$E$2:$E$692,'Infos Relatório'!$B212,'Faturamento SP3'!$Z$2:$Z$692,'Infos Relatório'!AG$1)</f>
        <v>0</v>
      </c>
      <c r="AH212" s="13">
        <f>SUMIFS('Faturamento SP3'!$G$2:$G$692,'Faturamento SP3'!$D$2:$D$692,'Infos Relatório'!$B$164,'Faturamento SP3'!$E$2:$E$692,'Infos Relatório'!$B212,'Faturamento SP3'!$Z$2:$Z$692,'Infos Relatório'!AG$1)</f>
        <v>0</v>
      </c>
      <c r="AI212" s="13">
        <f>SUMIFS('Faturamento SP3'!$J$2:$J$692,'Faturamento SP3'!$D$2:$D$692,'Infos Relatório'!$B$164,'Faturamento SP3'!$E$2:$E$692,'Infos Relatório'!$B212,'Faturamento SP3'!$Z$2:$Z$692,'Infos Relatório'!AG$1)</f>
        <v>0</v>
      </c>
      <c r="AJ212" s="14">
        <f>SUMIFS('Faturamento SP3'!$O$2:$O$692,'Faturamento SP3'!$D$2:$D$692,'Infos Relatório'!$B$164,'Faturamento SP3'!$E$2:$E$692,'Infos Relatório'!$B212,'Faturamento SP3'!$Z$2:$Z$692,'Infos Relatório'!AG$1,'Faturamento SP3'!$T$2:$T$692,"Sim")+SUMIFS('Faturamento SP3'!$P$2:$P$692,'Faturamento SP3'!$D$2:$D$692,'Infos Relatório'!$B$164,'Faturamento SP3'!$E$2:$E$692,'Infos Relatório'!$B212,'Faturamento SP3'!$Z$2:$Z$692,'Infos Relatório'!AG$1,'Faturamento SP3'!$T$2:$T$692,"Sim")</f>
        <v>0</v>
      </c>
      <c r="AK212" s="27" t="e">
        <f t="shared" si="66"/>
        <v>#DIV/0!</v>
      </c>
      <c r="AL212" s="24">
        <f>SUMIFS('Faturamento SP3'!$H$2:$H$692,'Faturamento SP3'!$D$2:$D$692,'Infos Relatório'!$B$164,'Faturamento SP3'!$E$2:$E$692,'Infos Relatório'!$B212,'Faturamento SP3'!$Z$2:$Z$692,'Infos Relatório'!AG$1)</f>
        <v>0</v>
      </c>
      <c r="AM212" s="23">
        <f>COUNTIFS('Faturamento SP3'!$D$2:$D$692,'Infos Relatório'!$B$164,'Faturamento SP3'!$E$2:$E$692,'Infos Relatório'!$B212,'Faturamento SP3'!$Z$2:$Z$692,'Infos Relatório'!AM$1)</f>
        <v>0</v>
      </c>
      <c r="AN212" s="13">
        <f>SUMIFS('Faturamento SP3'!$G$2:$G$692,'Faturamento SP3'!$D$2:$D$692,'Infos Relatório'!$B$164,'Faturamento SP3'!$E$2:$E$692,'Infos Relatório'!$B212,'Faturamento SP3'!$Z$2:$Z$692,'Infos Relatório'!AM$1)</f>
        <v>0</v>
      </c>
      <c r="AO212" s="13">
        <f>SUMIFS('Faturamento SP3'!$J$2:$J$692,'Faturamento SP3'!$D$2:$D$692,'Infos Relatório'!$B$164,'Faturamento SP3'!$E$2:$E$692,'Infos Relatório'!$B212,'Faturamento SP3'!$Z$2:$Z$692,'Infos Relatório'!AM$1)</f>
        <v>0</v>
      </c>
      <c r="AP212" s="14">
        <f>SUMIFS('Faturamento SP3'!$O$2:$O$692,'Faturamento SP3'!$D$2:$D$692,'Infos Relatório'!$B$164,'Faturamento SP3'!$E$2:$E$692,'Infos Relatório'!$B212,'Faturamento SP3'!$Z$2:$Z$692,'Infos Relatório'!AM$1,'Faturamento SP3'!$T$2:$T$692,"Sim")+SUMIFS('Faturamento SP3'!$P$2:$P$692,'Faturamento SP3'!$D$2:$D$692,'Infos Relatório'!$B$164,'Faturamento SP3'!$E$2:$E$692,'Infos Relatório'!$B212,'Faturamento SP3'!$Z$2:$Z$692,'Infos Relatório'!AM$1,'Faturamento SP3'!$T$2:$T$692,"Sim")</f>
        <v>0</v>
      </c>
      <c r="AQ212" s="27" t="e">
        <f t="shared" si="67"/>
        <v>#DIV/0!</v>
      </c>
      <c r="AR212" s="24">
        <f>SUMIFS('Faturamento SP3'!$H$2:$H$692,'Faturamento SP3'!$D$2:$D$692,'Infos Relatório'!$B$164,'Faturamento SP3'!$E$2:$E$692,'Infos Relatório'!$B212,'Faturamento SP3'!$Z$2:$Z$692,'Infos Relatório'!AM$1)</f>
        <v>0</v>
      </c>
      <c r="AS212" s="23">
        <f>COUNTIFS('Faturamento SP3'!$D$2:$D$692,'Infos Relatório'!$B$164,'Faturamento SP3'!$E$2:$E$692,'Infos Relatório'!$B212,'Faturamento SP3'!$Z$2:$Z$692,'Infos Relatório'!AS$1)</f>
        <v>0</v>
      </c>
      <c r="AT212" s="13">
        <f>SUMIFS('Faturamento SP3'!$G$2:$G$692,'Faturamento SP3'!$D$2:$D$692,'Infos Relatório'!$B$164,'Faturamento SP3'!$E$2:$E$692,'Infos Relatório'!$B212,'Faturamento SP3'!$Z$2:$Z$692,'Infos Relatório'!AS$1)</f>
        <v>0</v>
      </c>
      <c r="AU212" s="13">
        <f>SUMIFS('Faturamento SP3'!$J$2:$J$692,'Faturamento SP3'!$D$2:$D$692,'Infos Relatório'!$B$164,'Faturamento SP3'!$E$2:$E$692,'Infos Relatório'!$B212,'Faturamento SP3'!$Z$2:$Z$692,'Infos Relatório'!AS$1)</f>
        <v>0</v>
      </c>
      <c r="AV212" s="14">
        <f>SUMIFS('Faturamento SP3'!$O$2:$O$692,'Faturamento SP3'!$D$2:$D$692,'Infos Relatório'!$B$164,'Faturamento SP3'!$E$2:$E$692,'Infos Relatório'!$B212,'Faturamento SP3'!$Z$2:$Z$692,'Infos Relatório'!AS$1,'Faturamento SP3'!$T$2:$T$692,"Sim")+SUMIFS('Faturamento SP3'!$P$2:$P$692,'Faturamento SP3'!$D$2:$D$692,'Infos Relatório'!$B$164,'Faturamento SP3'!$E$2:$E$692,'Infos Relatório'!$B212,'Faturamento SP3'!$Z$2:$Z$692,'Infos Relatório'!AS$1,'Faturamento SP3'!$T$2:$T$692,"Sim")</f>
        <v>0</v>
      </c>
      <c r="AW212" s="27" t="e">
        <f t="shared" si="68"/>
        <v>#DIV/0!</v>
      </c>
      <c r="AX212" s="24">
        <f>SUMIFS('Faturamento SP3'!$H$2:$H$692,'Faturamento SP3'!$D$2:$D$692,'Infos Relatório'!$B$164,'Faturamento SP3'!$E$2:$E$692,'Infos Relatório'!$B212,'Faturamento SP3'!$Z$2:$Z$692,'Infos Relatório'!AS$1)</f>
        <v>0</v>
      </c>
      <c r="AY212" s="23">
        <f>COUNTIFS('Faturamento SP3'!$D$2:$D$692,'Infos Relatório'!$B$164,'Faturamento SP3'!$E$2:$E$692,'Infos Relatório'!$B212,'Faturamento SP3'!$Z$2:$Z$692,'Infos Relatório'!AY$1)</f>
        <v>0</v>
      </c>
      <c r="AZ212" s="13">
        <f>SUMIFS('Faturamento SP3'!$G$2:$G$692,'Faturamento SP3'!$D$2:$D$692,'Infos Relatório'!$B$164,'Faturamento SP3'!$E$2:$E$692,'Infos Relatório'!$B212,'Faturamento SP3'!$Z$2:$Z$692,'Infos Relatório'!AY$1)</f>
        <v>0</v>
      </c>
      <c r="BA212" s="13">
        <f>SUMIFS('Faturamento SP3'!$J$2:$J$692,'Faturamento SP3'!$D$2:$D$692,'Infos Relatório'!$B$164,'Faturamento SP3'!$E$2:$E$692,'Infos Relatório'!$B212,'Faturamento SP3'!$Z$2:$Z$692,'Infos Relatório'!AY$1)</f>
        <v>0</v>
      </c>
      <c r="BB212" s="14">
        <f>SUMIFS('Faturamento SP3'!$O$2:$O$692,'Faturamento SP3'!$D$2:$D$692,'Infos Relatório'!$B$164,'Faturamento SP3'!$E$2:$E$692,'Infos Relatório'!$B212,'Faturamento SP3'!$Z$2:$Z$692,'Infos Relatório'!AY$1,'Faturamento SP3'!$T$2:$T$692,"Sim")+SUMIFS('Faturamento SP3'!$P$2:$P$692,'Faturamento SP3'!$D$2:$D$692,'Infos Relatório'!$B$164,'Faturamento SP3'!$E$2:$E$692,'Infos Relatório'!$B212,'Faturamento SP3'!$Z$2:$Z$692,'Infos Relatório'!AY$1,'Faturamento SP3'!$T$2:$T$692,"Sim")</f>
        <v>0</v>
      </c>
      <c r="BC212" s="27" t="e">
        <f t="shared" si="69"/>
        <v>#DIV/0!</v>
      </c>
      <c r="BD212" s="24">
        <f>SUMIFS('Faturamento SP3'!$H$2:$H$692,'Faturamento SP3'!$D$2:$D$692,'Infos Relatório'!$B$164,'Faturamento SP3'!$E$2:$E$692,'Infos Relatório'!$B212,'Faturamento SP3'!$Z$2:$Z$692,'Infos Relatório'!AY$1)</f>
        <v>0</v>
      </c>
      <c r="BE212" s="23">
        <f>COUNTIFS('Faturamento SP3'!$D$2:$D$692,'Infos Relatório'!$B$164,'Faturamento SP3'!$E$2:$E$692,'Infos Relatório'!$B212,'Faturamento SP3'!$Z$2:$Z$692,'Infos Relatório'!BE$1)</f>
        <v>0</v>
      </c>
      <c r="BF212" s="13">
        <f>SUMIFS('Faturamento SP3'!$G$2:$G$692,'Faturamento SP3'!$D$2:$D$692,'Infos Relatório'!$B$164,'Faturamento SP3'!$E$2:$E$692,'Infos Relatório'!$B212,'Faturamento SP3'!$Z$2:$Z$692,'Infos Relatório'!BE$1)</f>
        <v>0</v>
      </c>
      <c r="BG212" s="13">
        <f>SUMIFS('Faturamento SP3'!$J$2:$J$692,'Faturamento SP3'!$D$2:$D$692,'Infos Relatório'!$B$164,'Faturamento SP3'!$E$2:$E$692,'Infos Relatório'!$B212,'Faturamento SP3'!$Z$2:$Z$692,'Infos Relatório'!BE$1)</f>
        <v>0</v>
      </c>
      <c r="BH212" s="14">
        <f>SUMIFS('Faturamento SP3'!$O$2:$O$692,'Faturamento SP3'!$D$2:$D$692,'Infos Relatório'!$B$164,'Faturamento SP3'!$E$2:$E$692,'Infos Relatório'!$B212,'Faturamento SP3'!$Z$2:$Z$692,'Infos Relatório'!BE$1,'Faturamento SP3'!$T$2:$T$692,"Sim")+SUMIFS('Faturamento SP3'!$P$2:$P$692,'Faturamento SP3'!$D$2:$D$692,'Infos Relatório'!$B$164,'Faturamento SP3'!$E$2:$E$692,'Infos Relatório'!$B212,'Faturamento SP3'!$Z$2:$Z$692,'Infos Relatório'!BE$1,'Faturamento SP3'!$T$2:$T$692,"Sim")</f>
        <v>0</v>
      </c>
      <c r="BI212" s="27" t="e">
        <f t="shared" si="70"/>
        <v>#DIV/0!</v>
      </c>
      <c r="BJ212" s="24">
        <f>SUMIFS('Faturamento SP3'!$H$2:$H$692,'Faturamento SP3'!$D$2:$D$692,'Infos Relatório'!$B$164,'Faturamento SP3'!$E$2:$E$692,'Infos Relatório'!$B212,'Faturamento SP3'!$Z$2:$Z$692,'Infos Relatório'!BE$1)</f>
        <v>0</v>
      </c>
      <c r="BK212" s="23">
        <f>COUNTIFS('Faturamento SP3'!$D$2:$D$692,'Infos Relatório'!$B$164,'Faturamento SP3'!$E$2:$E$692,'Infos Relatório'!$B212,'Faturamento SP3'!$Z$2:$Z$692,'Infos Relatório'!BK$1)</f>
        <v>0</v>
      </c>
      <c r="BL212" s="13">
        <f>SUMIFS('Faturamento SP3'!$G$2:$G$692,'Faturamento SP3'!$D$2:$D$692,'Infos Relatório'!$B$164,'Faturamento SP3'!$E$2:$E$692,'Infos Relatório'!$B212,'Faturamento SP3'!$Z$2:$Z$692,'Infos Relatório'!BK$1)</f>
        <v>0</v>
      </c>
      <c r="BM212" s="13">
        <f>SUMIFS('Faturamento SP3'!$J$2:$J$692,'Faturamento SP3'!$D$2:$D$692,'Infos Relatório'!$B$164,'Faturamento SP3'!$E$2:$E$692,'Infos Relatório'!$B212,'Faturamento SP3'!$Z$2:$Z$692,'Infos Relatório'!BK$1)</f>
        <v>0</v>
      </c>
      <c r="BN212" s="14">
        <f>SUMIFS('Faturamento SP3'!$O$2:$O$692,'Faturamento SP3'!$D$2:$D$692,'Infos Relatório'!$B$164,'Faturamento SP3'!$E$2:$E$692,'Infos Relatório'!$B212,'Faturamento SP3'!$Z$2:$Z$692,'Infos Relatório'!BK$1,'Faturamento SP3'!$T$2:$T$692,"Sim")+SUMIFS('Faturamento SP3'!$P$2:$P$692,'Faturamento SP3'!$D$2:$D$692,'Infos Relatório'!$B$164,'Faturamento SP3'!$E$2:$E$692,'Infos Relatório'!$B212,'Faturamento SP3'!$Z$2:$Z$692,'Infos Relatório'!BK$1,'Faturamento SP3'!$T$2:$T$692,"Sim")</f>
        <v>0</v>
      </c>
      <c r="BO212" s="27" t="e">
        <f t="shared" si="71"/>
        <v>#DIV/0!</v>
      </c>
      <c r="BP212" s="24">
        <f>SUMIFS('Faturamento SP3'!$H$2:$H$692,'Faturamento SP3'!$D$2:$D$692,'Infos Relatório'!$B$164,'Faturamento SP3'!$E$2:$E$692,'Infos Relatório'!$B212,'Faturamento SP3'!$Z$2:$Z$692,'Infos Relatório'!BK$1)</f>
        <v>0</v>
      </c>
      <c r="BQ212" s="23">
        <f>COUNTIFS('Faturamento SP3'!$D$2:$D$692,'Infos Relatório'!$B$164,'Faturamento SP3'!$E$2:$E$692,'Infos Relatório'!$B212,'Faturamento SP3'!$Z$2:$Z$692,'Infos Relatório'!BQ$1)</f>
        <v>0</v>
      </c>
      <c r="BR212" s="13">
        <f>SUMIFS('Faturamento SP3'!$G$2:$G$692,'Faturamento SP3'!$D$2:$D$692,'Infos Relatório'!$B$164,'Faturamento SP3'!$E$2:$E$692,'Infos Relatório'!$B212,'Faturamento SP3'!$Z$2:$Z$692,'Infos Relatório'!BQ$1)</f>
        <v>0</v>
      </c>
      <c r="BS212" s="13">
        <f>SUMIFS('Faturamento SP3'!$J$2:$J$692,'Faturamento SP3'!$D$2:$D$692,'Infos Relatório'!$B$164,'Faturamento SP3'!$E$2:$E$692,'Infos Relatório'!$B212,'Faturamento SP3'!$Z$2:$Z$692,'Infos Relatório'!BQ$1)</f>
        <v>0</v>
      </c>
      <c r="BT212" s="14">
        <f>SUMIFS('Faturamento SP3'!$O$2:$O$692,'Faturamento SP3'!$D$2:$D$692,'Infos Relatório'!$B$164,'Faturamento SP3'!$E$2:$E$692,'Infos Relatório'!$B212,'Faturamento SP3'!$Z$2:$Z$692,'Infos Relatório'!BQ$1,'Faturamento SP3'!$T$2:$T$692,"Sim")+SUMIFS('Faturamento SP3'!$P$2:$P$692,'Faturamento SP3'!$D$2:$D$692,'Infos Relatório'!$B$164,'Faturamento SP3'!$E$2:$E$692,'Infos Relatório'!$B212,'Faturamento SP3'!$Z$2:$Z$692,'Infos Relatório'!BQ$1,'Faturamento SP3'!$T$2:$T$692,"Sim")</f>
        <v>0</v>
      </c>
      <c r="BU212" s="27" t="e">
        <f t="shared" si="72"/>
        <v>#DIV/0!</v>
      </c>
      <c r="BV212" s="24">
        <f>SUMIFS('Faturamento SP3'!$H$2:$H$692,'Faturamento SP3'!$D$2:$D$692,'Infos Relatório'!$B$164,'Faturamento SP3'!$E$2:$E$692,'Infos Relatório'!$B212,'Faturamento SP3'!$Z$2:$Z$692,'Infos Relatório'!BQ$1)</f>
        <v>0</v>
      </c>
    </row>
    <row r="213" spans="2:74">
      <c r="B213" s="17" t="s">
        <v>55</v>
      </c>
      <c r="C213" s="23">
        <f>COUNTIFS('Faturamento SP3'!$D$2:$D$692,'Infos Relatório'!$B$164,'Faturamento SP3'!$E$2:$E$692,'Infos Relatório'!$B213,'Faturamento SP3'!$Z$2:$Z$692,'Infos Relatório'!C$1)</f>
        <v>0</v>
      </c>
      <c r="D213" s="13">
        <f>SUMIFS('Faturamento SP3'!$G$2:$G$692,'Faturamento SP3'!$D$2:$D$692,'Infos Relatório'!$B$164,'Faturamento SP3'!$E$2:$E$692,'Infos Relatório'!$B213,'Faturamento SP3'!$Z$2:$Z$692,'Infos Relatório'!C$1)</f>
        <v>0</v>
      </c>
      <c r="E213" s="13">
        <f>SUMIFS('Faturamento SP3'!$J$2:$J$692,'Faturamento SP3'!$D$2:$D$692,'Infos Relatório'!$B$164,'Faturamento SP3'!$E$2:$E$692,'Infos Relatório'!$B213,'Faturamento SP3'!$Z$2:$Z$692,'Infos Relatório'!C$1)</f>
        <v>0</v>
      </c>
      <c r="F213" s="14">
        <f>SUMIFS('Faturamento SP3'!$O$2:$O$692,'Faturamento SP3'!$D$2:$D$692,'Infos Relatório'!$B$164,'Faturamento SP3'!$E$2:$E$692,'Infos Relatório'!$B213,'Faturamento SP3'!$Z$2:$Z$692,'Infos Relatório'!C$1,'Faturamento SP3'!$T$2:$T$692,"Sim")+SUMIFS('Faturamento SP3'!$P$2:$P$692,'Faturamento SP3'!$D$2:$D$692,'Infos Relatório'!$B$164,'Faturamento SP3'!$E$2:$E$692,'Infos Relatório'!$B213,'Faturamento SP3'!$Z$2:$Z$692,'Infos Relatório'!C$1,'Faturamento SP3'!$T$2:$T$692,"Sim")</f>
        <v>0</v>
      </c>
      <c r="G213" s="27" t="e">
        <f t="shared" si="61"/>
        <v>#DIV/0!</v>
      </c>
      <c r="H213" s="24">
        <f>SUMIFS('Faturamento SP3'!$H$2:$H$692,'Faturamento SP3'!$D$2:$D$692,'Infos Relatório'!$B$164,'Faturamento SP3'!$E$2:$E$692,'Infos Relatório'!$B213,'Faturamento SP3'!$Z$2:$Z$692,'Infos Relatório'!C$1)</f>
        <v>0</v>
      </c>
      <c r="I213" s="23">
        <f>COUNTIFS('Faturamento SP3'!$D$2:$D$692,'Infos Relatório'!$B$164,'Faturamento SP3'!$E$2:$E$692,'Infos Relatório'!$B213,'Faturamento SP3'!$Z$2:$Z$692,'Infos Relatório'!I$1)</f>
        <v>0</v>
      </c>
      <c r="J213" s="13">
        <f>SUMIFS('Faturamento SP3'!$G$2:$G$692,'Faturamento SP3'!$D$2:$D$692,'Infos Relatório'!$B$164,'Faturamento SP3'!$E$2:$E$692,'Infos Relatório'!$B213,'Faturamento SP3'!$Z$2:$Z$692,'Infos Relatório'!I$1)</f>
        <v>0</v>
      </c>
      <c r="K213" s="13">
        <f>SUMIFS('Faturamento SP3'!$J$2:$J$692,'Faturamento SP3'!$D$2:$D$692,'Infos Relatório'!$B$164,'Faturamento SP3'!$E$2:$E$692,'Infos Relatório'!$B213,'Faturamento SP3'!$Z$2:$Z$692,'Infos Relatório'!I$1)</f>
        <v>0</v>
      </c>
      <c r="L213" s="14">
        <f>SUMIFS('Faturamento SP3'!$O$2:$O$692,'Faturamento SP3'!$D$2:$D$692,'Infos Relatório'!$B$164,'Faturamento SP3'!$E$2:$E$692,'Infos Relatório'!$B213,'Faturamento SP3'!$Z$2:$Z$692,'Infos Relatório'!I$1,'Faturamento SP3'!$T$2:$T$692,"Sim")+SUMIFS('Faturamento SP3'!$P$2:$P$692,'Faturamento SP3'!$D$2:$D$692,'Infos Relatório'!$B$164,'Faturamento SP3'!$E$2:$E$692,'Infos Relatório'!$B213,'Faturamento SP3'!$Z$2:$Z$692,'Infos Relatório'!I$1,'Faturamento SP3'!$T$2:$T$692,"Sim")</f>
        <v>0</v>
      </c>
      <c r="M213" s="27" t="e">
        <f t="shared" si="62"/>
        <v>#DIV/0!</v>
      </c>
      <c r="N213" s="24">
        <f>SUMIFS('Faturamento SP3'!$H$2:$H$692,'Faturamento SP3'!$D$2:$D$692,'Infos Relatório'!$B$164,'Faturamento SP3'!$E$2:$E$692,'Infos Relatório'!$B213,'Faturamento SP3'!$Z$2:$Z$692,'Infos Relatório'!I$1)</f>
        <v>0</v>
      </c>
      <c r="O213" s="23">
        <f>COUNTIFS('Faturamento SP3'!$D$2:$D$692,'Infos Relatório'!$B$164,'Faturamento SP3'!$E$2:$E$692,'Infos Relatório'!$B213,'Faturamento SP3'!$Z$2:$Z$692,'Infos Relatório'!O$1)</f>
        <v>0</v>
      </c>
      <c r="P213" s="13">
        <f>SUMIFS('Faturamento SP3'!$G$2:$G$692,'Faturamento SP3'!$D$2:$D$692,'Infos Relatório'!$B$164,'Faturamento SP3'!$E$2:$E$692,'Infos Relatório'!$B213,'Faturamento SP3'!$Z$2:$Z$692,'Infos Relatório'!O$1)</f>
        <v>0</v>
      </c>
      <c r="Q213" s="13">
        <f>SUMIFS('Faturamento SP3'!$J$2:$J$692,'Faturamento SP3'!$D$2:$D$692,'Infos Relatório'!$B$164,'Faturamento SP3'!$E$2:$E$692,'Infos Relatório'!$B213,'Faturamento SP3'!$Z$2:$Z$692,'Infos Relatório'!O$1)</f>
        <v>0</v>
      </c>
      <c r="R213" s="14">
        <f>SUMIFS('Faturamento SP3'!$O$2:$O$692,'Faturamento SP3'!$D$2:$D$692,'Infos Relatório'!$B$164,'Faturamento SP3'!$E$2:$E$692,'Infos Relatório'!$B213,'Faturamento SP3'!$Z$2:$Z$692,'Infos Relatório'!O$1,'Faturamento SP3'!$T$2:$T$692,"Sim")+SUMIFS('Faturamento SP3'!$P$2:$P$692,'Faturamento SP3'!$D$2:$D$692,'Infos Relatório'!$B$164,'Faturamento SP3'!$E$2:$E$692,'Infos Relatório'!$B213,'Faturamento SP3'!$Z$2:$Z$692,'Infos Relatório'!O$1,'Faturamento SP3'!$T$2:$T$692,"Sim")</f>
        <v>0</v>
      </c>
      <c r="S213" s="27" t="e">
        <f t="shared" si="63"/>
        <v>#DIV/0!</v>
      </c>
      <c r="T213" s="24">
        <f>SUMIFS('Faturamento SP3'!$H$2:$H$692,'Faturamento SP3'!$D$2:$D$692,'Infos Relatório'!$B$164,'Faturamento SP3'!$E$2:$E$692,'Infos Relatório'!$B213,'Faturamento SP3'!$Z$2:$Z$692,'Infos Relatório'!O$1)</f>
        <v>0</v>
      </c>
      <c r="U213" s="23">
        <f>COUNTIFS('Faturamento SP3'!$D$2:$D$692,'Infos Relatório'!$B$164,'Faturamento SP3'!$E$2:$E$692,'Infos Relatório'!$B213,'Faturamento SP3'!$Z$2:$Z$692,'Infos Relatório'!U$1)</f>
        <v>0</v>
      </c>
      <c r="V213" s="13">
        <f>SUMIFS('Faturamento SP3'!$G$2:$G$692,'Faturamento SP3'!$D$2:$D$692,'Infos Relatório'!$B$164,'Faturamento SP3'!$E$2:$E$692,'Infos Relatório'!$B213,'Faturamento SP3'!$Z$2:$Z$692,'Infos Relatório'!U$1)</f>
        <v>0</v>
      </c>
      <c r="W213" s="13">
        <f>SUMIFS('Faturamento SP3'!$J$2:$J$692,'Faturamento SP3'!$D$2:$D$692,'Infos Relatório'!$B$164,'Faturamento SP3'!$E$2:$E$692,'Infos Relatório'!$B213,'Faturamento SP3'!$Z$2:$Z$692,'Infos Relatório'!U$1)</f>
        <v>0</v>
      </c>
      <c r="X213" s="14">
        <f>SUMIFS('Faturamento SP3'!$O$2:$O$692,'Faturamento SP3'!$D$2:$D$692,'Infos Relatório'!$B$164,'Faturamento SP3'!$E$2:$E$692,'Infos Relatório'!$B213,'Faturamento SP3'!$Z$2:$Z$692,'Infos Relatório'!U$1,'Faturamento SP3'!$T$2:$T$692,"Sim")+SUMIFS('Faturamento SP3'!$P$2:$P$692,'Faturamento SP3'!$D$2:$D$692,'Infos Relatório'!$B$164,'Faturamento SP3'!$E$2:$E$692,'Infos Relatório'!$B213,'Faturamento SP3'!$Z$2:$Z$692,'Infos Relatório'!U$1,'Faturamento SP3'!$T$2:$T$692,"Sim")</f>
        <v>0</v>
      </c>
      <c r="Y213" s="27" t="e">
        <f t="shared" si="64"/>
        <v>#DIV/0!</v>
      </c>
      <c r="Z213" s="24">
        <f>SUMIFS('Faturamento SP3'!$H$2:$H$692,'Faturamento SP3'!$D$2:$D$692,'Infos Relatório'!$B$164,'Faturamento SP3'!$E$2:$E$692,'Infos Relatório'!$B213,'Faturamento SP3'!$Z$2:$Z$692,'Infos Relatório'!U$1)</f>
        <v>0</v>
      </c>
      <c r="AA213" s="23">
        <f>COUNTIFS('Faturamento SP3'!$D$2:$D$692,'Infos Relatório'!$B$164,'Faturamento SP3'!$E$2:$E$692,'Infos Relatório'!$B213,'Faturamento SP3'!$Z$2:$Z$692,'Infos Relatório'!AA$1)</f>
        <v>0</v>
      </c>
      <c r="AB213" s="13">
        <f>SUMIFS('Faturamento SP3'!$G$2:$G$692,'Faturamento SP3'!$D$2:$D$692,'Infos Relatório'!$B$164,'Faturamento SP3'!$E$2:$E$692,'Infos Relatório'!$B213,'Faturamento SP3'!$Z$2:$Z$692,'Infos Relatório'!AA$1)</f>
        <v>0</v>
      </c>
      <c r="AC213" s="13">
        <f>SUMIFS('Faturamento SP3'!$J$2:$J$692,'Faturamento SP3'!$D$2:$D$692,'Infos Relatório'!$B$164,'Faturamento SP3'!$E$2:$E$692,'Infos Relatório'!$B213,'Faturamento SP3'!$Z$2:$Z$692,'Infos Relatório'!AA$1)</f>
        <v>0</v>
      </c>
      <c r="AD213" s="14">
        <f>SUMIFS('Faturamento SP3'!$O$2:$O$692,'Faturamento SP3'!$D$2:$D$692,'Infos Relatório'!$B$164,'Faturamento SP3'!$E$2:$E$692,'Infos Relatório'!$B213,'Faturamento SP3'!$Z$2:$Z$692,'Infos Relatório'!AA$1,'Faturamento SP3'!$T$2:$T$692,"Sim")+SUMIFS('Faturamento SP3'!$P$2:$P$692,'Faturamento SP3'!$D$2:$D$692,'Infos Relatório'!$B$164,'Faturamento SP3'!$E$2:$E$692,'Infos Relatório'!$B213,'Faturamento SP3'!$Z$2:$Z$692,'Infos Relatório'!AA$1,'Faturamento SP3'!$T$2:$T$692,"Sim")</f>
        <v>0</v>
      </c>
      <c r="AE213" s="27" t="e">
        <f t="shared" si="65"/>
        <v>#DIV/0!</v>
      </c>
      <c r="AF213" s="24">
        <f>SUMIFS('Faturamento SP3'!$H$2:$H$692,'Faturamento SP3'!$D$2:$D$692,'Infos Relatório'!$B$164,'Faturamento SP3'!$E$2:$E$692,'Infos Relatório'!$B213,'Faturamento SP3'!$Z$2:$Z$692,'Infos Relatório'!AA$1)</f>
        <v>0</v>
      </c>
      <c r="AG213" s="23">
        <f>COUNTIFS('Faturamento SP3'!$D$2:$D$692,'Infos Relatório'!$B$164,'Faturamento SP3'!$E$2:$E$692,'Infos Relatório'!$B213,'Faturamento SP3'!$Z$2:$Z$692,'Infos Relatório'!AG$1)</f>
        <v>0</v>
      </c>
      <c r="AH213" s="13">
        <f>SUMIFS('Faturamento SP3'!$G$2:$G$692,'Faturamento SP3'!$D$2:$D$692,'Infos Relatório'!$B$164,'Faturamento SP3'!$E$2:$E$692,'Infos Relatório'!$B213,'Faturamento SP3'!$Z$2:$Z$692,'Infos Relatório'!AG$1)</f>
        <v>0</v>
      </c>
      <c r="AI213" s="13">
        <f>SUMIFS('Faturamento SP3'!$J$2:$J$692,'Faturamento SP3'!$D$2:$D$692,'Infos Relatório'!$B$164,'Faturamento SP3'!$E$2:$E$692,'Infos Relatório'!$B213,'Faturamento SP3'!$Z$2:$Z$692,'Infos Relatório'!AG$1)</f>
        <v>0</v>
      </c>
      <c r="AJ213" s="14">
        <f>SUMIFS('Faturamento SP3'!$O$2:$O$692,'Faturamento SP3'!$D$2:$D$692,'Infos Relatório'!$B$164,'Faturamento SP3'!$E$2:$E$692,'Infos Relatório'!$B213,'Faturamento SP3'!$Z$2:$Z$692,'Infos Relatório'!AG$1,'Faturamento SP3'!$T$2:$T$692,"Sim")+SUMIFS('Faturamento SP3'!$P$2:$P$692,'Faturamento SP3'!$D$2:$D$692,'Infos Relatório'!$B$164,'Faturamento SP3'!$E$2:$E$692,'Infos Relatório'!$B213,'Faturamento SP3'!$Z$2:$Z$692,'Infos Relatório'!AG$1,'Faturamento SP3'!$T$2:$T$692,"Sim")</f>
        <v>0</v>
      </c>
      <c r="AK213" s="27" t="e">
        <f t="shared" si="66"/>
        <v>#DIV/0!</v>
      </c>
      <c r="AL213" s="24">
        <f>SUMIFS('Faturamento SP3'!$H$2:$H$692,'Faturamento SP3'!$D$2:$D$692,'Infos Relatório'!$B$164,'Faturamento SP3'!$E$2:$E$692,'Infos Relatório'!$B213,'Faturamento SP3'!$Z$2:$Z$692,'Infos Relatório'!AG$1)</f>
        <v>0</v>
      </c>
      <c r="AM213" s="23">
        <f>COUNTIFS('Faturamento SP3'!$D$2:$D$692,'Infos Relatório'!$B$164,'Faturamento SP3'!$E$2:$E$692,'Infos Relatório'!$B213,'Faturamento SP3'!$Z$2:$Z$692,'Infos Relatório'!AM$1)</f>
        <v>0</v>
      </c>
      <c r="AN213" s="13">
        <f>SUMIFS('Faturamento SP3'!$G$2:$G$692,'Faturamento SP3'!$D$2:$D$692,'Infos Relatório'!$B$164,'Faturamento SP3'!$E$2:$E$692,'Infos Relatório'!$B213,'Faturamento SP3'!$Z$2:$Z$692,'Infos Relatório'!AM$1)</f>
        <v>0</v>
      </c>
      <c r="AO213" s="13">
        <f>SUMIFS('Faturamento SP3'!$J$2:$J$692,'Faturamento SP3'!$D$2:$D$692,'Infos Relatório'!$B$164,'Faturamento SP3'!$E$2:$E$692,'Infos Relatório'!$B213,'Faturamento SP3'!$Z$2:$Z$692,'Infos Relatório'!AM$1)</f>
        <v>0</v>
      </c>
      <c r="AP213" s="14">
        <f>SUMIFS('Faturamento SP3'!$O$2:$O$692,'Faturamento SP3'!$D$2:$D$692,'Infos Relatório'!$B$164,'Faturamento SP3'!$E$2:$E$692,'Infos Relatório'!$B213,'Faturamento SP3'!$Z$2:$Z$692,'Infos Relatório'!AM$1,'Faturamento SP3'!$T$2:$T$692,"Sim")+SUMIFS('Faturamento SP3'!$P$2:$P$692,'Faturamento SP3'!$D$2:$D$692,'Infos Relatório'!$B$164,'Faturamento SP3'!$E$2:$E$692,'Infos Relatório'!$B213,'Faturamento SP3'!$Z$2:$Z$692,'Infos Relatório'!AM$1,'Faturamento SP3'!$T$2:$T$692,"Sim")</f>
        <v>0</v>
      </c>
      <c r="AQ213" s="27" t="e">
        <f t="shared" si="67"/>
        <v>#DIV/0!</v>
      </c>
      <c r="AR213" s="24">
        <f>SUMIFS('Faturamento SP3'!$H$2:$H$692,'Faturamento SP3'!$D$2:$D$692,'Infos Relatório'!$B$164,'Faturamento SP3'!$E$2:$E$692,'Infos Relatório'!$B213,'Faturamento SP3'!$Z$2:$Z$692,'Infos Relatório'!AM$1)</f>
        <v>0</v>
      </c>
      <c r="AS213" s="23">
        <f>COUNTIFS('Faturamento SP3'!$D$2:$D$692,'Infos Relatório'!$B$164,'Faturamento SP3'!$E$2:$E$692,'Infos Relatório'!$B213,'Faturamento SP3'!$Z$2:$Z$692,'Infos Relatório'!AS$1)</f>
        <v>0</v>
      </c>
      <c r="AT213" s="13">
        <f>SUMIFS('Faturamento SP3'!$G$2:$G$692,'Faturamento SP3'!$D$2:$D$692,'Infos Relatório'!$B$164,'Faturamento SP3'!$E$2:$E$692,'Infos Relatório'!$B213,'Faturamento SP3'!$Z$2:$Z$692,'Infos Relatório'!AS$1)</f>
        <v>0</v>
      </c>
      <c r="AU213" s="13">
        <f>SUMIFS('Faturamento SP3'!$J$2:$J$692,'Faturamento SP3'!$D$2:$D$692,'Infos Relatório'!$B$164,'Faturamento SP3'!$E$2:$E$692,'Infos Relatório'!$B213,'Faturamento SP3'!$Z$2:$Z$692,'Infos Relatório'!AS$1)</f>
        <v>0</v>
      </c>
      <c r="AV213" s="14">
        <f>SUMIFS('Faturamento SP3'!$O$2:$O$692,'Faturamento SP3'!$D$2:$D$692,'Infos Relatório'!$B$164,'Faturamento SP3'!$E$2:$E$692,'Infos Relatório'!$B213,'Faturamento SP3'!$Z$2:$Z$692,'Infos Relatório'!AS$1,'Faturamento SP3'!$T$2:$T$692,"Sim")+SUMIFS('Faturamento SP3'!$P$2:$P$692,'Faturamento SP3'!$D$2:$D$692,'Infos Relatório'!$B$164,'Faturamento SP3'!$E$2:$E$692,'Infos Relatório'!$B213,'Faturamento SP3'!$Z$2:$Z$692,'Infos Relatório'!AS$1,'Faturamento SP3'!$T$2:$T$692,"Sim")</f>
        <v>0</v>
      </c>
      <c r="AW213" s="27" t="e">
        <f t="shared" si="68"/>
        <v>#DIV/0!</v>
      </c>
      <c r="AX213" s="24">
        <f>SUMIFS('Faturamento SP3'!$H$2:$H$692,'Faturamento SP3'!$D$2:$D$692,'Infos Relatório'!$B$164,'Faturamento SP3'!$E$2:$E$692,'Infos Relatório'!$B213,'Faturamento SP3'!$Z$2:$Z$692,'Infos Relatório'!AS$1)</f>
        <v>0</v>
      </c>
      <c r="AY213" s="23">
        <f>COUNTIFS('Faturamento SP3'!$D$2:$D$692,'Infos Relatório'!$B$164,'Faturamento SP3'!$E$2:$E$692,'Infos Relatório'!$B213,'Faturamento SP3'!$Z$2:$Z$692,'Infos Relatório'!AY$1)</f>
        <v>0</v>
      </c>
      <c r="AZ213" s="13">
        <f>SUMIFS('Faturamento SP3'!$G$2:$G$692,'Faturamento SP3'!$D$2:$D$692,'Infos Relatório'!$B$164,'Faturamento SP3'!$E$2:$E$692,'Infos Relatório'!$B213,'Faturamento SP3'!$Z$2:$Z$692,'Infos Relatório'!AY$1)</f>
        <v>0</v>
      </c>
      <c r="BA213" s="13">
        <f>SUMIFS('Faturamento SP3'!$J$2:$J$692,'Faturamento SP3'!$D$2:$D$692,'Infos Relatório'!$B$164,'Faturamento SP3'!$E$2:$E$692,'Infos Relatório'!$B213,'Faturamento SP3'!$Z$2:$Z$692,'Infos Relatório'!AY$1)</f>
        <v>0</v>
      </c>
      <c r="BB213" s="14">
        <f>SUMIFS('Faturamento SP3'!$O$2:$O$692,'Faturamento SP3'!$D$2:$D$692,'Infos Relatório'!$B$164,'Faturamento SP3'!$E$2:$E$692,'Infos Relatório'!$B213,'Faturamento SP3'!$Z$2:$Z$692,'Infos Relatório'!AY$1,'Faturamento SP3'!$T$2:$T$692,"Sim")+SUMIFS('Faturamento SP3'!$P$2:$P$692,'Faturamento SP3'!$D$2:$D$692,'Infos Relatório'!$B$164,'Faturamento SP3'!$E$2:$E$692,'Infos Relatório'!$B213,'Faturamento SP3'!$Z$2:$Z$692,'Infos Relatório'!AY$1,'Faturamento SP3'!$T$2:$T$692,"Sim")</f>
        <v>0</v>
      </c>
      <c r="BC213" s="27" t="e">
        <f t="shared" si="69"/>
        <v>#DIV/0!</v>
      </c>
      <c r="BD213" s="24">
        <f>SUMIFS('Faturamento SP3'!$H$2:$H$692,'Faturamento SP3'!$D$2:$D$692,'Infos Relatório'!$B$164,'Faturamento SP3'!$E$2:$E$692,'Infos Relatório'!$B213,'Faturamento SP3'!$Z$2:$Z$692,'Infos Relatório'!AY$1)</f>
        <v>0</v>
      </c>
      <c r="BE213" s="23">
        <f>COUNTIFS('Faturamento SP3'!$D$2:$D$692,'Infos Relatório'!$B$164,'Faturamento SP3'!$E$2:$E$692,'Infos Relatório'!$B213,'Faturamento SP3'!$Z$2:$Z$692,'Infos Relatório'!BE$1)</f>
        <v>0</v>
      </c>
      <c r="BF213" s="13">
        <f>SUMIFS('Faturamento SP3'!$G$2:$G$692,'Faturamento SP3'!$D$2:$D$692,'Infos Relatório'!$B$164,'Faturamento SP3'!$E$2:$E$692,'Infos Relatório'!$B213,'Faturamento SP3'!$Z$2:$Z$692,'Infos Relatório'!BE$1)</f>
        <v>0</v>
      </c>
      <c r="BG213" s="13">
        <f>SUMIFS('Faturamento SP3'!$J$2:$J$692,'Faturamento SP3'!$D$2:$D$692,'Infos Relatório'!$B$164,'Faturamento SP3'!$E$2:$E$692,'Infos Relatório'!$B213,'Faturamento SP3'!$Z$2:$Z$692,'Infos Relatório'!BE$1)</f>
        <v>0</v>
      </c>
      <c r="BH213" s="14">
        <f>SUMIFS('Faturamento SP3'!$O$2:$O$692,'Faturamento SP3'!$D$2:$D$692,'Infos Relatório'!$B$164,'Faturamento SP3'!$E$2:$E$692,'Infos Relatório'!$B213,'Faturamento SP3'!$Z$2:$Z$692,'Infos Relatório'!BE$1,'Faturamento SP3'!$T$2:$T$692,"Sim")+SUMIFS('Faturamento SP3'!$P$2:$P$692,'Faturamento SP3'!$D$2:$D$692,'Infos Relatório'!$B$164,'Faturamento SP3'!$E$2:$E$692,'Infos Relatório'!$B213,'Faturamento SP3'!$Z$2:$Z$692,'Infos Relatório'!BE$1,'Faturamento SP3'!$T$2:$T$692,"Sim")</f>
        <v>0</v>
      </c>
      <c r="BI213" s="27" t="e">
        <f t="shared" si="70"/>
        <v>#DIV/0!</v>
      </c>
      <c r="BJ213" s="24">
        <f>SUMIFS('Faturamento SP3'!$H$2:$H$692,'Faturamento SP3'!$D$2:$D$692,'Infos Relatório'!$B$164,'Faturamento SP3'!$E$2:$E$692,'Infos Relatório'!$B213,'Faturamento SP3'!$Z$2:$Z$692,'Infos Relatório'!BE$1)</f>
        <v>0</v>
      </c>
      <c r="BK213" s="23">
        <f>COUNTIFS('Faturamento SP3'!$D$2:$D$692,'Infos Relatório'!$B$164,'Faturamento SP3'!$E$2:$E$692,'Infos Relatório'!$B213,'Faturamento SP3'!$Z$2:$Z$692,'Infos Relatório'!BK$1)</f>
        <v>0</v>
      </c>
      <c r="BL213" s="13">
        <f>SUMIFS('Faturamento SP3'!$G$2:$G$692,'Faturamento SP3'!$D$2:$D$692,'Infos Relatório'!$B$164,'Faturamento SP3'!$E$2:$E$692,'Infos Relatório'!$B213,'Faturamento SP3'!$Z$2:$Z$692,'Infos Relatório'!BK$1)</f>
        <v>0</v>
      </c>
      <c r="BM213" s="13">
        <f>SUMIFS('Faturamento SP3'!$J$2:$J$692,'Faturamento SP3'!$D$2:$D$692,'Infos Relatório'!$B$164,'Faturamento SP3'!$E$2:$E$692,'Infos Relatório'!$B213,'Faturamento SP3'!$Z$2:$Z$692,'Infos Relatório'!BK$1)</f>
        <v>0</v>
      </c>
      <c r="BN213" s="14">
        <f>SUMIFS('Faturamento SP3'!$O$2:$O$692,'Faturamento SP3'!$D$2:$D$692,'Infos Relatório'!$B$164,'Faturamento SP3'!$E$2:$E$692,'Infos Relatório'!$B213,'Faturamento SP3'!$Z$2:$Z$692,'Infos Relatório'!BK$1,'Faturamento SP3'!$T$2:$T$692,"Sim")+SUMIFS('Faturamento SP3'!$P$2:$P$692,'Faturamento SP3'!$D$2:$D$692,'Infos Relatório'!$B$164,'Faturamento SP3'!$E$2:$E$692,'Infos Relatório'!$B213,'Faturamento SP3'!$Z$2:$Z$692,'Infos Relatório'!BK$1,'Faturamento SP3'!$T$2:$T$692,"Sim")</f>
        <v>0</v>
      </c>
      <c r="BO213" s="27" t="e">
        <f t="shared" si="71"/>
        <v>#DIV/0!</v>
      </c>
      <c r="BP213" s="24">
        <f>SUMIFS('Faturamento SP3'!$H$2:$H$692,'Faturamento SP3'!$D$2:$D$692,'Infos Relatório'!$B$164,'Faturamento SP3'!$E$2:$E$692,'Infos Relatório'!$B213,'Faturamento SP3'!$Z$2:$Z$692,'Infos Relatório'!BK$1)</f>
        <v>0</v>
      </c>
      <c r="BQ213" s="23">
        <f>COUNTIFS('Faturamento SP3'!$D$2:$D$692,'Infos Relatório'!$B$164,'Faturamento SP3'!$E$2:$E$692,'Infos Relatório'!$B213,'Faturamento SP3'!$Z$2:$Z$692,'Infos Relatório'!BQ$1)</f>
        <v>0</v>
      </c>
      <c r="BR213" s="13">
        <f>SUMIFS('Faturamento SP3'!$G$2:$G$692,'Faturamento SP3'!$D$2:$D$692,'Infos Relatório'!$B$164,'Faturamento SP3'!$E$2:$E$692,'Infos Relatório'!$B213,'Faturamento SP3'!$Z$2:$Z$692,'Infos Relatório'!BQ$1)</f>
        <v>0</v>
      </c>
      <c r="BS213" s="13">
        <f>SUMIFS('Faturamento SP3'!$J$2:$J$692,'Faturamento SP3'!$D$2:$D$692,'Infos Relatório'!$B$164,'Faturamento SP3'!$E$2:$E$692,'Infos Relatório'!$B213,'Faturamento SP3'!$Z$2:$Z$692,'Infos Relatório'!BQ$1)</f>
        <v>0</v>
      </c>
      <c r="BT213" s="14">
        <f>SUMIFS('Faturamento SP3'!$O$2:$O$692,'Faturamento SP3'!$D$2:$D$692,'Infos Relatório'!$B$164,'Faturamento SP3'!$E$2:$E$692,'Infos Relatório'!$B213,'Faturamento SP3'!$Z$2:$Z$692,'Infos Relatório'!BQ$1,'Faturamento SP3'!$T$2:$T$692,"Sim")+SUMIFS('Faturamento SP3'!$P$2:$P$692,'Faturamento SP3'!$D$2:$D$692,'Infos Relatório'!$B$164,'Faturamento SP3'!$E$2:$E$692,'Infos Relatório'!$B213,'Faturamento SP3'!$Z$2:$Z$692,'Infos Relatório'!BQ$1,'Faturamento SP3'!$T$2:$T$692,"Sim")</f>
        <v>0</v>
      </c>
      <c r="BU213" s="27" t="e">
        <f t="shared" si="72"/>
        <v>#DIV/0!</v>
      </c>
      <c r="BV213" s="24">
        <f>SUMIFS('Faturamento SP3'!$H$2:$H$692,'Faturamento SP3'!$D$2:$D$692,'Infos Relatório'!$B$164,'Faturamento SP3'!$E$2:$E$692,'Infos Relatório'!$B213,'Faturamento SP3'!$Z$2:$Z$692,'Infos Relatório'!BQ$1)</f>
        <v>0</v>
      </c>
    </row>
    <row r="214" spans="2:74">
      <c r="B214" s="17" t="s">
        <v>56</v>
      </c>
      <c r="C214" s="23">
        <f>COUNTIFS('Faturamento SP3'!$D$2:$D$692,'Infos Relatório'!$B$164,'Faturamento SP3'!$E$2:$E$692,'Infos Relatório'!$B214,'Faturamento SP3'!$Z$2:$Z$692,'Infos Relatório'!C$1)</f>
        <v>0</v>
      </c>
      <c r="D214" s="13">
        <f>SUMIFS('Faturamento SP3'!$G$2:$G$692,'Faturamento SP3'!$D$2:$D$692,'Infos Relatório'!$B$164,'Faturamento SP3'!$E$2:$E$692,'Infos Relatório'!$B214,'Faturamento SP3'!$Z$2:$Z$692,'Infos Relatório'!C$1)</f>
        <v>0</v>
      </c>
      <c r="E214" s="13">
        <f>SUMIFS('Faturamento SP3'!$J$2:$J$692,'Faturamento SP3'!$D$2:$D$692,'Infos Relatório'!$B$164,'Faturamento SP3'!$E$2:$E$692,'Infos Relatório'!$B214,'Faturamento SP3'!$Z$2:$Z$692,'Infos Relatório'!C$1)</f>
        <v>0</v>
      </c>
      <c r="F214" s="14">
        <f>SUMIFS('Faturamento SP3'!$O$2:$O$692,'Faturamento SP3'!$D$2:$D$692,'Infos Relatório'!$B$164,'Faturamento SP3'!$E$2:$E$692,'Infos Relatório'!$B214,'Faturamento SP3'!$Z$2:$Z$692,'Infos Relatório'!C$1,'Faturamento SP3'!$T$2:$T$692,"Sim")+SUMIFS('Faturamento SP3'!$P$2:$P$692,'Faturamento SP3'!$D$2:$D$692,'Infos Relatório'!$B$164,'Faturamento SP3'!$E$2:$E$692,'Infos Relatório'!$B214,'Faturamento SP3'!$Z$2:$Z$692,'Infos Relatório'!C$1,'Faturamento SP3'!$T$2:$T$692,"Sim")</f>
        <v>0</v>
      </c>
      <c r="G214" s="27" t="e">
        <f t="shared" si="61"/>
        <v>#DIV/0!</v>
      </c>
      <c r="H214" s="24">
        <f>SUMIFS('Faturamento SP3'!$H$2:$H$692,'Faturamento SP3'!$D$2:$D$692,'Infos Relatório'!$B$164,'Faturamento SP3'!$E$2:$E$692,'Infos Relatório'!$B214,'Faturamento SP3'!$Z$2:$Z$692,'Infos Relatório'!C$1)</f>
        <v>0</v>
      </c>
      <c r="I214" s="23">
        <f>COUNTIFS('Faturamento SP3'!$D$2:$D$692,'Infos Relatório'!$B$164,'Faturamento SP3'!$E$2:$E$692,'Infos Relatório'!$B214,'Faturamento SP3'!$Z$2:$Z$692,'Infos Relatório'!I$1)</f>
        <v>0</v>
      </c>
      <c r="J214" s="13">
        <f>SUMIFS('Faturamento SP3'!$G$2:$G$692,'Faturamento SP3'!$D$2:$D$692,'Infos Relatório'!$B$164,'Faturamento SP3'!$E$2:$E$692,'Infos Relatório'!$B214,'Faturamento SP3'!$Z$2:$Z$692,'Infos Relatório'!I$1)</f>
        <v>0</v>
      </c>
      <c r="K214" s="13">
        <f>SUMIFS('Faturamento SP3'!$J$2:$J$692,'Faturamento SP3'!$D$2:$D$692,'Infos Relatório'!$B$164,'Faturamento SP3'!$E$2:$E$692,'Infos Relatório'!$B214,'Faturamento SP3'!$Z$2:$Z$692,'Infos Relatório'!I$1)</f>
        <v>0</v>
      </c>
      <c r="L214" s="14">
        <f>SUMIFS('Faturamento SP3'!$O$2:$O$692,'Faturamento SP3'!$D$2:$D$692,'Infos Relatório'!$B$164,'Faturamento SP3'!$E$2:$E$692,'Infos Relatório'!$B214,'Faturamento SP3'!$Z$2:$Z$692,'Infos Relatório'!I$1,'Faturamento SP3'!$T$2:$T$692,"Sim")+SUMIFS('Faturamento SP3'!$P$2:$P$692,'Faturamento SP3'!$D$2:$D$692,'Infos Relatório'!$B$164,'Faturamento SP3'!$E$2:$E$692,'Infos Relatório'!$B214,'Faturamento SP3'!$Z$2:$Z$692,'Infos Relatório'!I$1,'Faturamento SP3'!$T$2:$T$692,"Sim")</f>
        <v>0</v>
      </c>
      <c r="M214" s="27" t="e">
        <f t="shared" si="62"/>
        <v>#DIV/0!</v>
      </c>
      <c r="N214" s="24">
        <f>SUMIFS('Faturamento SP3'!$H$2:$H$692,'Faturamento SP3'!$D$2:$D$692,'Infos Relatório'!$B$164,'Faturamento SP3'!$E$2:$E$692,'Infos Relatório'!$B214,'Faturamento SP3'!$Z$2:$Z$692,'Infos Relatório'!I$1)</f>
        <v>0</v>
      </c>
      <c r="O214" s="23">
        <f>COUNTIFS('Faturamento SP3'!$D$2:$D$692,'Infos Relatório'!$B$164,'Faturamento SP3'!$E$2:$E$692,'Infos Relatório'!$B214,'Faturamento SP3'!$Z$2:$Z$692,'Infos Relatório'!O$1)</f>
        <v>0</v>
      </c>
      <c r="P214" s="13">
        <f>SUMIFS('Faturamento SP3'!$G$2:$G$692,'Faturamento SP3'!$D$2:$D$692,'Infos Relatório'!$B$164,'Faturamento SP3'!$E$2:$E$692,'Infos Relatório'!$B214,'Faturamento SP3'!$Z$2:$Z$692,'Infos Relatório'!O$1)</f>
        <v>0</v>
      </c>
      <c r="Q214" s="13">
        <f>SUMIFS('Faturamento SP3'!$J$2:$J$692,'Faturamento SP3'!$D$2:$D$692,'Infos Relatório'!$B$164,'Faturamento SP3'!$E$2:$E$692,'Infos Relatório'!$B214,'Faturamento SP3'!$Z$2:$Z$692,'Infos Relatório'!O$1)</f>
        <v>0</v>
      </c>
      <c r="R214" s="14">
        <f>SUMIFS('Faturamento SP3'!$O$2:$O$692,'Faturamento SP3'!$D$2:$D$692,'Infos Relatório'!$B$164,'Faturamento SP3'!$E$2:$E$692,'Infos Relatório'!$B214,'Faturamento SP3'!$Z$2:$Z$692,'Infos Relatório'!O$1,'Faturamento SP3'!$T$2:$T$692,"Sim")+SUMIFS('Faturamento SP3'!$P$2:$P$692,'Faturamento SP3'!$D$2:$D$692,'Infos Relatório'!$B$164,'Faturamento SP3'!$E$2:$E$692,'Infos Relatório'!$B214,'Faturamento SP3'!$Z$2:$Z$692,'Infos Relatório'!O$1,'Faturamento SP3'!$T$2:$T$692,"Sim")</f>
        <v>0</v>
      </c>
      <c r="S214" s="27" t="e">
        <f t="shared" si="63"/>
        <v>#DIV/0!</v>
      </c>
      <c r="T214" s="24">
        <f>SUMIFS('Faturamento SP3'!$H$2:$H$692,'Faturamento SP3'!$D$2:$D$692,'Infos Relatório'!$B$164,'Faturamento SP3'!$E$2:$E$692,'Infos Relatório'!$B214,'Faturamento SP3'!$Z$2:$Z$692,'Infos Relatório'!O$1)</f>
        <v>0</v>
      </c>
      <c r="U214" s="23">
        <f>COUNTIFS('Faturamento SP3'!$D$2:$D$692,'Infos Relatório'!$B$164,'Faturamento SP3'!$E$2:$E$692,'Infos Relatório'!$B214,'Faturamento SP3'!$Z$2:$Z$692,'Infos Relatório'!U$1)</f>
        <v>0</v>
      </c>
      <c r="V214" s="13">
        <f>SUMIFS('Faturamento SP3'!$G$2:$G$692,'Faturamento SP3'!$D$2:$D$692,'Infos Relatório'!$B$164,'Faturamento SP3'!$E$2:$E$692,'Infos Relatório'!$B214,'Faturamento SP3'!$Z$2:$Z$692,'Infos Relatório'!U$1)</f>
        <v>0</v>
      </c>
      <c r="W214" s="13">
        <f>SUMIFS('Faturamento SP3'!$J$2:$J$692,'Faturamento SP3'!$D$2:$D$692,'Infos Relatório'!$B$164,'Faturamento SP3'!$E$2:$E$692,'Infos Relatório'!$B214,'Faturamento SP3'!$Z$2:$Z$692,'Infos Relatório'!U$1)</f>
        <v>0</v>
      </c>
      <c r="X214" s="14">
        <f>SUMIFS('Faturamento SP3'!$O$2:$O$692,'Faturamento SP3'!$D$2:$D$692,'Infos Relatório'!$B$164,'Faturamento SP3'!$E$2:$E$692,'Infos Relatório'!$B214,'Faturamento SP3'!$Z$2:$Z$692,'Infos Relatório'!U$1,'Faturamento SP3'!$T$2:$T$692,"Sim")+SUMIFS('Faturamento SP3'!$P$2:$P$692,'Faturamento SP3'!$D$2:$D$692,'Infos Relatório'!$B$164,'Faturamento SP3'!$E$2:$E$692,'Infos Relatório'!$B214,'Faturamento SP3'!$Z$2:$Z$692,'Infos Relatório'!U$1,'Faturamento SP3'!$T$2:$T$692,"Sim")</f>
        <v>0</v>
      </c>
      <c r="Y214" s="27" t="e">
        <f t="shared" si="64"/>
        <v>#DIV/0!</v>
      </c>
      <c r="Z214" s="24">
        <f>SUMIFS('Faturamento SP3'!$H$2:$H$692,'Faturamento SP3'!$D$2:$D$692,'Infos Relatório'!$B$164,'Faturamento SP3'!$E$2:$E$692,'Infos Relatório'!$B214,'Faturamento SP3'!$Z$2:$Z$692,'Infos Relatório'!U$1)</f>
        <v>0</v>
      </c>
      <c r="AA214" s="23">
        <f>COUNTIFS('Faturamento SP3'!$D$2:$D$692,'Infos Relatório'!$B$164,'Faturamento SP3'!$E$2:$E$692,'Infos Relatório'!$B214,'Faturamento SP3'!$Z$2:$Z$692,'Infos Relatório'!AA$1)</f>
        <v>0</v>
      </c>
      <c r="AB214" s="13">
        <f>SUMIFS('Faturamento SP3'!$G$2:$G$692,'Faturamento SP3'!$D$2:$D$692,'Infos Relatório'!$B$164,'Faturamento SP3'!$E$2:$E$692,'Infos Relatório'!$B214,'Faturamento SP3'!$Z$2:$Z$692,'Infos Relatório'!AA$1)</f>
        <v>0</v>
      </c>
      <c r="AC214" s="13">
        <f>SUMIFS('Faturamento SP3'!$J$2:$J$692,'Faturamento SP3'!$D$2:$D$692,'Infos Relatório'!$B$164,'Faturamento SP3'!$E$2:$E$692,'Infos Relatório'!$B214,'Faturamento SP3'!$Z$2:$Z$692,'Infos Relatório'!AA$1)</f>
        <v>0</v>
      </c>
      <c r="AD214" s="14">
        <f>SUMIFS('Faturamento SP3'!$O$2:$O$692,'Faturamento SP3'!$D$2:$D$692,'Infos Relatório'!$B$164,'Faturamento SP3'!$E$2:$E$692,'Infos Relatório'!$B214,'Faturamento SP3'!$Z$2:$Z$692,'Infos Relatório'!AA$1,'Faturamento SP3'!$T$2:$T$692,"Sim")+SUMIFS('Faturamento SP3'!$P$2:$P$692,'Faturamento SP3'!$D$2:$D$692,'Infos Relatório'!$B$164,'Faturamento SP3'!$E$2:$E$692,'Infos Relatório'!$B214,'Faturamento SP3'!$Z$2:$Z$692,'Infos Relatório'!AA$1,'Faturamento SP3'!$T$2:$T$692,"Sim")</f>
        <v>0</v>
      </c>
      <c r="AE214" s="27" t="e">
        <f t="shared" si="65"/>
        <v>#DIV/0!</v>
      </c>
      <c r="AF214" s="24">
        <f>SUMIFS('Faturamento SP3'!$H$2:$H$692,'Faturamento SP3'!$D$2:$D$692,'Infos Relatório'!$B$164,'Faturamento SP3'!$E$2:$E$692,'Infos Relatório'!$B214,'Faturamento SP3'!$Z$2:$Z$692,'Infos Relatório'!AA$1)</f>
        <v>0</v>
      </c>
      <c r="AG214" s="23">
        <f>COUNTIFS('Faturamento SP3'!$D$2:$D$692,'Infos Relatório'!$B$164,'Faturamento SP3'!$E$2:$E$692,'Infos Relatório'!$B214,'Faturamento SP3'!$Z$2:$Z$692,'Infos Relatório'!AG$1)</f>
        <v>0</v>
      </c>
      <c r="AH214" s="13">
        <f>SUMIFS('Faturamento SP3'!$G$2:$G$692,'Faturamento SP3'!$D$2:$D$692,'Infos Relatório'!$B$164,'Faturamento SP3'!$E$2:$E$692,'Infos Relatório'!$B214,'Faturamento SP3'!$Z$2:$Z$692,'Infos Relatório'!AG$1)</f>
        <v>0</v>
      </c>
      <c r="AI214" s="13">
        <f>SUMIFS('Faturamento SP3'!$J$2:$J$692,'Faturamento SP3'!$D$2:$D$692,'Infos Relatório'!$B$164,'Faturamento SP3'!$E$2:$E$692,'Infos Relatório'!$B214,'Faturamento SP3'!$Z$2:$Z$692,'Infos Relatório'!AG$1)</f>
        <v>0</v>
      </c>
      <c r="AJ214" s="14">
        <f>SUMIFS('Faturamento SP3'!$O$2:$O$692,'Faturamento SP3'!$D$2:$D$692,'Infos Relatório'!$B$164,'Faturamento SP3'!$E$2:$E$692,'Infos Relatório'!$B214,'Faturamento SP3'!$Z$2:$Z$692,'Infos Relatório'!AG$1,'Faturamento SP3'!$T$2:$T$692,"Sim")+SUMIFS('Faturamento SP3'!$P$2:$P$692,'Faturamento SP3'!$D$2:$D$692,'Infos Relatório'!$B$164,'Faturamento SP3'!$E$2:$E$692,'Infos Relatório'!$B214,'Faturamento SP3'!$Z$2:$Z$692,'Infos Relatório'!AG$1,'Faturamento SP3'!$T$2:$T$692,"Sim")</f>
        <v>0</v>
      </c>
      <c r="AK214" s="27" t="e">
        <f t="shared" si="66"/>
        <v>#DIV/0!</v>
      </c>
      <c r="AL214" s="24">
        <f>SUMIFS('Faturamento SP3'!$H$2:$H$692,'Faturamento SP3'!$D$2:$D$692,'Infos Relatório'!$B$164,'Faturamento SP3'!$E$2:$E$692,'Infos Relatório'!$B214,'Faturamento SP3'!$Z$2:$Z$692,'Infos Relatório'!AG$1)</f>
        <v>0</v>
      </c>
      <c r="AM214" s="23">
        <f>COUNTIFS('Faturamento SP3'!$D$2:$D$692,'Infos Relatório'!$B$164,'Faturamento SP3'!$E$2:$E$692,'Infos Relatório'!$B214,'Faturamento SP3'!$Z$2:$Z$692,'Infos Relatório'!AM$1)</f>
        <v>0</v>
      </c>
      <c r="AN214" s="13">
        <f>SUMIFS('Faturamento SP3'!$G$2:$G$692,'Faturamento SP3'!$D$2:$D$692,'Infos Relatório'!$B$164,'Faturamento SP3'!$E$2:$E$692,'Infos Relatório'!$B214,'Faturamento SP3'!$Z$2:$Z$692,'Infos Relatório'!AM$1)</f>
        <v>0</v>
      </c>
      <c r="AO214" s="13">
        <f>SUMIFS('Faturamento SP3'!$J$2:$J$692,'Faturamento SP3'!$D$2:$D$692,'Infos Relatório'!$B$164,'Faturamento SP3'!$E$2:$E$692,'Infos Relatório'!$B214,'Faturamento SP3'!$Z$2:$Z$692,'Infos Relatório'!AM$1)</f>
        <v>0</v>
      </c>
      <c r="AP214" s="14">
        <f>SUMIFS('Faturamento SP3'!$O$2:$O$692,'Faturamento SP3'!$D$2:$D$692,'Infos Relatório'!$B$164,'Faturamento SP3'!$E$2:$E$692,'Infos Relatório'!$B214,'Faturamento SP3'!$Z$2:$Z$692,'Infos Relatório'!AM$1,'Faturamento SP3'!$T$2:$T$692,"Sim")+SUMIFS('Faturamento SP3'!$P$2:$P$692,'Faturamento SP3'!$D$2:$D$692,'Infos Relatório'!$B$164,'Faturamento SP3'!$E$2:$E$692,'Infos Relatório'!$B214,'Faturamento SP3'!$Z$2:$Z$692,'Infos Relatório'!AM$1,'Faturamento SP3'!$T$2:$T$692,"Sim")</f>
        <v>0</v>
      </c>
      <c r="AQ214" s="27" t="e">
        <f t="shared" si="67"/>
        <v>#DIV/0!</v>
      </c>
      <c r="AR214" s="24">
        <f>SUMIFS('Faturamento SP3'!$H$2:$H$692,'Faturamento SP3'!$D$2:$D$692,'Infos Relatório'!$B$164,'Faturamento SP3'!$E$2:$E$692,'Infos Relatório'!$B214,'Faturamento SP3'!$Z$2:$Z$692,'Infos Relatório'!AM$1)</f>
        <v>0</v>
      </c>
      <c r="AS214" s="23">
        <f>COUNTIFS('Faturamento SP3'!$D$2:$D$692,'Infos Relatório'!$B$164,'Faturamento SP3'!$E$2:$E$692,'Infos Relatório'!$B214,'Faturamento SP3'!$Z$2:$Z$692,'Infos Relatório'!AS$1)</f>
        <v>0</v>
      </c>
      <c r="AT214" s="13">
        <f>SUMIFS('Faturamento SP3'!$G$2:$G$692,'Faturamento SP3'!$D$2:$D$692,'Infos Relatório'!$B$164,'Faturamento SP3'!$E$2:$E$692,'Infos Relatório'!$B214,'Faturamento SP3'!$Z$2:$Z$692,'Infos Relatório'!AS$1)</f>
        <v>0</v>
      </c>
      <c r="AU214" s="13">
        <f>SUMIFS('Faturamento SP3'!$J$2:$J$692,'Faturamento SP3'!$D$2:$D$692,'Infos Relatório'!$B$164,'Faturamento SP3'!$E$2:$E$692,'Infos Relatório'!$B214,'Faturamento SP3'!$Z$2:$Z$692,'Infos Relatório'!AS$1)</f>
        <v>0</v>
      </c>
      <c r="AV214" s="14">
        <f>SUMIFS('Faturamento SP3'!$O$2:$O$692,'Faturamento SP3'!$D$2:$D$692,'Infos Relatório'!$B$164,'Faturamento SP3'!$E$2:$E$692,'Infos Relatório'!$B214,'Faturamento SP3'!$Z$2:$Z$692,'Infos Relatório'!AS$1,'Faturamento SP3'!$T$2:$T$692,"Sim")+SUMIFS('Faturamento SP3'!$P$2:$P$692,'Faturamento SP3'!$D$2:$D$692,'Infos Relatório'!$B$164,'Faturamento SP3'!$E$2:$E$692,'Infos Relatório'!$B214,'Faturamento SP3'!$Z$2:$Z$692,'Infos Relatório'!AS$1,'Faturamento SP3'!$T$2:$T$692,"Sim")</f>
        <v>0</v>
      </c>
      <c r="AW214" s="27" t="e">
        <f t="shared" si="68"/>
        <v>#DIV/0!</v>
      </c>
      <c r="AX214" s="24">
        <f>SUMIFS('Faturamento SP3'!$H$2:$H$692,'Faturamento SP3'!$D$2:$D$692,'Infos Relatório'!$B$164,'Faturamento SP3'!$E$2:$E$692,'Infos Relatório'!$B214,'Faturamento SP3'!$Z$2:$Z$692,'Infos Relatório'!AS$1)</f>
        <v>0</v>
      </c>
      <c r="AY214" s="23">
        <f>COUNTIFS('Faturamento SP3'!$D$2:$D$692,'Infos Relatório'!$B$164,'Faturamento SP3'!$E$2:$E$692,'Infos Relatório'!$B214,'Faturamento SP3'!$Z$2:$Z$692,'Infos Relatório'!AY$1)</f>
        <v>0</v>
      </c>
      <c r="AZ214" s="13">
        <f>SUMIFS('Faturamento SP3'!$G$2:$G$692,'Faturamento SP3'!$D$2:$D$692,'Infos Relatório'!$B$164,'Faturamento SP3'!$E$2:$E$692,'Infos Relatório'!$B214,'Faturamento SP3'!$Z$2:$Z$692,'Infos Relatório'!AY$1)</f>
        <v>0</v>
      </c>
      <c r="BA214" s="13">
        <f>SUMIFS('Faturamento SP3'!$J$2:$J$692,'Faturamento SP3'!$D$2:$D$692,'Infos Relatório'!$B$164,'Faturamento SP3'!$E$2:$E$692,'Infos Relatório'!$B214,'Faturamento SP3'!$Z$2:$Z$692,'Infos Relatório'!AY$1)</f>
        <v>0</v>
      </c>
      <c r="BB214" s="14">
        <f>SUMIFS('Faturamento SP3'!$O$2:$O$692,'Faturamento SP3'!$D$2:$D$692,'Infos Relatório'!$B$164,'Faturamento SP3'!$E$2:$E$692,'Infos Relatório'!$B214,'Faturamento SP3'!$Z$2:$Z$692,'Infos Relatório'!AY$1,'Faturamento SP3'!$T$2:$T$692,"Sim")+SUMIFS('Faturamento SP3'!$P$2:$P$692,'Faturamento SP3'!$D$2:$D$692,'Infos Relatório'!$B$164,'Faturamento SP3'!$E$2:$E$692,'Infos Relatório'!$B214,'Faturamento SP3'!$Z$2:$Z$692,'Infos Relatório'!AY$1,'Faturamento SP3'!$T$2:$T$692,"Sim")</f>
        <v>0</v>
      </c>
      <c r="BC214" s="27" t="e">
        <f t="shared" si="69"/>
        <v>#DIV/0!</v>
      </c>
      <c r="BD214" s="24">
        <f>SUMIFS('Faturamento SP3'!$H$2:$H$692,'Faturamento SP3'!$D$2:$D$692,'Infos Relatório'!$B$164,'Faturamento SP3'!$E$2:$E$692,'Infos Relatório'!$B214,'Faturamento SP3'!$Z$2:$Z$692,'Infos Relatório'!AY$1)</f>
        <v>0</v>
      </c>
      <c r="BE214" s="23">
        <f>COUNTIFS('Faturamento SP3'!$D$2:$D$692,'Infos Relatório'!$B$164,'Faturamento SP3'!$E$2:$E$692,'Infos Relatório'!$B214,'Faturamento SP3'!$Z$2:$Z$692,'Infos Relatório'!BE$1)</f>
        <v>0</v>
      </c>
      <c r="BF214" s="13">
        <f>SUMIFS('Faturamento SP3'!$G$2:$G$692,'Faturamento SP3'!$D$2:$D$692,'Infos Relatório'!$B$164,'Faturamento SP3'!$E$2:$E$692,'Infos Relatório'!$B214,'Faturamento SP3'!$Z$2:$Z$692,'Infos Relatório'!BE$1)</f>
        <v>0</v>
      </c>
      <c r="BG214" s="13">
        <f>SUMIFS('Faturamento SP3'!$J$2:$J$692,'Faturamento SP3'!$D$2:$D$692,'Infos Relatório'!$B$164,'Faturamento SP3'!$E$2:$E$692,'Infos Relatório'!$B214,'Faturamento SP3'!$Z$2:$Z$692,'Infos Relatório'!BE$1)</f>
        <v>0</v>
      </c>
      <c r="BH214" s="14">
        <f>SUMIFS('Faturamento SP3'!$O$2:$O$692,'Faturamento SP3'!$D$2:$D$692,'Infos Relatório'!$B$164,'Faturamento SP3'!$E$2:$E$692,'Infos Relatório'!$B214,'Faturamento SP3'!$Z$2:$Z$692,'Infos Relatório'!BE$1,'Faturamento SP3'!$T$2:$T$692,"Sim")+SUMIFS('Faturamento SP3'!$P$2:$P$692,'Faturamento SP3'!$D$2:$D$692,'Infos Relatório'!$B$164,'Faturamento SP3'!$E$2:$E$692,'Infos Relatório'!$B214,'Faturamento SP3'!$Z$2:$Z$692,'Infos Relatório'!BE$1,'Faturamento SP3'!$T$2:$T$692,"Sim")</f>
        <v>0</v>
      </c>
      <c r="BI214" s="27" t="e">
        <f t="shared" si="70"/>
        <v>#DIV/0!</v>
      </c>
      <c r="BJ214" s="24">
        <f>SUMIFS('Faturamento SP3'!$H$2:$H$692,'Faturamento SP3'!$D$2:$D$692,'Infos Relatório'!$B$164,'Faturamento SP3'!$E$2:$E$692,'Infos Relatório'!$B214,'Faturamento SP3'!$Z$2:$Z$692,'Infos Relatório'!BE$1)</f>
        <v>0</v>
      </c>
      <c r="BK214" s="23">
        <f>COUNTIFS('Faturamento SP3'!$D$2:$D$692,'Infos Relatório'!$B$164,'Faturamento SP3'!$E$2:$E$692,'Infos Relatório'!$B214,'Faturamento SP3'!$Z$2:$Z$692,'Infos Relatório'!BK$1)</f>
        <v>0</v>
      </c>
      <c r="BL214" s="13">
        <f>SUMIFS('Faturamento SP3'!$G$2:$G$692,'Faturamento SP3'!$D$2:$D$692,'Infos Relatório'!$B$164,'Faturamento SP3'!$E$2:$E$692,'Infos Relatório'!$B214,'Faturamento SP3'!$Z$2:$Z$692,'Infos Relatório'!BK$1)</f>
        <v>0</v>
      </c>
      <c r="BM214" s="13">
        <f>SUMIFS('Faturamento SP3'!$J$2:$J$692,'Faturamento SP3'!$D$2:$D$692,'Infos Relatório'!$B$164,'Faturamento SP3'!$E$2:$E$692,'Infos Relatório'!$B214,'Faturamento SP3'!$Z$2:$Z$692,'Infos Relatório'!BK$1)</f>
        <v>0</v>
      </c>
      <c r="BN214" s="14">
        <f>SUMIFS('Faturamento SP3'!$O$2:$O$692,'Faturamento SP3'!$D$2:$D$692,'Infos Relatório'!$B$164,'Faturamento SP3'!$E$2:$E$692,'Infos Relatório'!$B214,'Faturamento SP3'!$Z$2:$Z$692,'Infos Relatório'!BK$1,'Faturamento SP3'!$T$2:$T$692,"Sim")+SUMIFS('Faturamento SP3'!$P$2:$P$692,'Faturamento SP3'!$D$2:$D$692,'Infos Relatório'!$B$164,'Faturamento SP3'!$E$2:$E$692,'Infos Relatório'!$B214,'Faturamento SP3'!$Z$2:$Z$692,'Infos Relatório'!BK$1,'Faturamento SP3'!$T$2:$T$692,"Sim")</f>
        <v>0</v>
      </c>
      <c r="BO214" s="27" t="e">
        <f t="shared" si="71"/>
        <v>#DIV/0!</v>
      </c>
      <c r="BP214" s="24">
        <f>SUMIFS('Faturamento SP3'!$H$2:$H$692,'Faturamento SP3'!$D$2:$D$692,'Infos Relatório'!$B$164,'Faturamento SP3'!$E$2:$E$692,'Infos Relatório'!$B214,'Faturamento SP3'!$Z$2:$Z$692,'Infos Relatório'!BK$1)</f>
        <v>0</v>
      </c>
      <c r="BQ214" s="23">
        <f>COUNTIFS('Faturamento SP3'!$D$2:$D$692,'Infos Relatório'!$B$164,'Faturamento SP3'!$E$2:$E$692,'Infos Relatório'!$B214,'Faturamento SP3'!$Z$2:$Z$692,'Infos Relatório'!BQ$1)</f>
        <v>0</v>
      </c>
      <c r="BR214" s="13">
        <f>SUMIFS('Faturamento SP3'!$G$2:$G$692,'Faturamento SP3'!$D$2:$D$692,'Infos Relatório'!$B$164,'Faturamento SP3'!$E$2:$E$692,'Infos Relatório'!$B214,'Faturamento SP3'!$Z$2:$Z$692,'Infos Relatório'!BQ$1)</f>
        <v>0</v>
      </c>
      <c r="BS214" s="13">
        <f>SUMIFS('Faturamento SP3'!$J$2:$J$692,'Faturamento SP3'!$D$2:$D$692,'Infos Relatório'!$B$164,'Faturamento SP3'!$E$2:$E$692,'Infos Relatório'!$B214,'Faturamento SP3'!$Z$2:$Z$692,'Infos Relatório'!BQ$1)</f>
        <v>0</v>
      </c>
      <c r="BT214" s="14">
        <f>SUMIFS('Faturamento SP3'!$O$2:$O$692,'Faturamento SP3'!$D$2:$D$692,'Infos Relatório'!$B$164,'Faturamento SP3'!$E$2:$E$692,'Infos Relatório'!$B214,'Faturamento SP3'!$Z$2:$Z$692,'Infos Relatório'!BQ$1,'Faturamento SP3'!$T$2:$T$692,"Sim")+SUMIFS('Faturamento SP3'!$P$2:$P$692,'Faturamento SP3'!$D$2:$D$692,'Infos Relatório'!$B$164,'Faturamento SP3'!$E$2:$E$692,'Infos Relatório'!$B214,'Faturamento SP3'!$Z$2:$Z$692,'Infos Relatório'!BQ$1,'Faturamento SP3'!$T$2:$T$692,"Sim")</f>
        <v>0</v>
      </c>
      <c r="BU214" s="27" t="e">
        <f t="shared" si="72"/>
        <v>#DIV/0!</v>
      </c>
      <c r="BV214" s="24">
        <f>SUMIFS('Faturamento SP3'!$H$2:$H$692,'Faturamento SP3'!$D$2:$D$692,'Infos Relatório'!$B$164,'Faturamento SP3'!$E$2:$E$692,'Infos Relatório'!$B214,'Faturamento SP3'!$Z$2:$Z$692,'Infos Relatório'!BQ$1)</f>
        <v>0</v>
      </c>
    </row>
    <row r="215" spans="2:74">
      <c r="B215" s="17" t="s">
        <v>57</v>
      </c>
      <c r="C215" s="23">
        <f>COUNTIFS('Faturamento SP3'!$D$2:$D$692,'Infos Relatório'!$B$164,'Faturamento SP3'!$E$2:$E$692,'Infos Relatório'!$B215,'Faturamento SP3'!$Z$2:$Z$692,'Infos Relatório'!C$1)</f>
        <v>0</v>
      </c>
      <c r="D215" s="13">
        <f>SUMIFS('Faturamento SP3'!$G$2:$G$692,'Faturamento SP3'!$D$2:$D$692,'Infos Relatório'!$B$164,'Faturamento SP3'!$E$2:$E$692,'Infos Relatório'!$B215,'Faturamento SP3'!$Z$2:$Z$692,'Infos Relatório'!C$1)</f>
        <v>0</v>
      </c>
      <c r="E215" s="13">
        <f>SUMIFS('Faturamento SP3'!$J$2:$J$692,'Faturamento SP3'!$D$2:$D$692,'Infos Relatório'!$B$164,'Faturamento SP3'!$E$2:$E$692,'Infos Relatório'!$B215,'Faturamento SP3'!$Z$2:$Z$692,'Infos Relatório'!C$1)</f>
        <v>0</v>
      </c>
      <c r="F215" s="14">
        <f>SUMIFS('Faturamento SP3'!$O$2:$O$692,'Faturamento SP3'!$D$2:$D$692,'Infos Relatório'!$B$164,'Faturamento SP3'!$E$2:$E$692,'Infos Relatório'!$B215,'Faturamento SP3'!$Z$2:$Z$692,'Infos Relatório'!C$1,'Faturamento SP3'!$T$2:$T$692,"Sim")+SUMIFS('Faturamento SP3'!$P$2:$P$692,'Faturamento SP3'!$D$2:$D$692,'Infos Relatório'!$B$164,'Faturamento SP3'!$E$2:$E$692,'Infos Relatório'!$B215,'Faturamento SP3'!$Z$2:$Z$692,'Infos Relatório'!C$1,'Faturamento SP3'!$T$2:$T$692,"Sim")</f>
        <v>0</v>
      </c>
      <c r="G215" s="27" t="e">
        <f t="shared" si="61"/>
        <v>#DIV/0!</v>
      </c>
      <c r="H215" s="24">
        <f>SUMIFS('Faturamento SP3'!$H$2:$H$692,'Faturamento SP3'!$D$2:$D$692,'Infos Relatório'!$B$164,'Faturamento SP3'!$E$2:$E$692,'Infos Relatório'!$B215,'Faturamento SP3'!$Z$2:$Z$692,'Infos Relatório'!C$1)</f>
        <v>0</v>
      </c>
      <c r="I215" s="23">
        <f>COUNTIFS('Faturamento SP3'!$D$2:$D$692,'Infos Relatório'!$B$164,'Faturamento SP3'!$E$2:$E$692,'Infos Relatório'!$B215,'Faturamento SP3'!$Z$2:$Z$692,'Infos Relatório'!I$1)</f>
        <v>0</v>
      </c>
      <c r="J215" s="13">
        <f>SUMIFS('Faturamento SP3'!$G$2:$G$692,'Faturamento SP3'!$D$2:$D$692,'Infos Relatório'!$B$164,'Faturamento SP3'!$E$2:$E$692,'Infos Relatório'!$B215,'Faturamento SP3'!$Z$2:$Z$692,'Infos Relatório'!I$1)</f>
        <v>0</v>
      </c>
      <c r="K215" s="13">
        <f>SUMIFS('Faturamento SP3'!$J$2:$J$692,'Faturamento SP3'!$D$2:$D$692,'Infos Relatório'!$B$164,'Faturamento SP3'!$E$2:$E$692,'Infos Relatório'!$B215,'Faturamento SP3'!$Z$2:$Z$692,'Infos Relatório'!I$1)</f>
        <v>0</v>
      </c>
      <c r="L215" s="14">
        <f>SUMIFS('Faturamento SP3'!$O$2:$O$692,'Faturamento SP3'!$D$2:$D$692,'Infos Relatório'!$B$164,'Faturamento SP3'!$E$2:$E$692,'Infos Relatório'!$B215,'Faturamento SP3'!$Z$2:$Z$692,'Infos Relatório'!I$1,'Faturamento SP3'!$T$2:$T$692,"Sim")+SUMIFS('Faturamento SP3'!$P$2:$P$692,'Faturamento SP3'!$D$2:$D$692,'Infos Relatório'!$B$164,'Faturamento SP3'!$E$2:$E$692,'Infos Relatório'!$B215,'Faturamento SP3'!$Z$2:$Z$692,'Infos Relatório'!I$1,'Faturamento SP3'!$T$2:$T$692,"Sim")</f>
        <v>0</v>
      </c>
      <c r="M215" s="27" t="e">
        <f t="shared" si="62"/>
        <v>#DIV/0!</v>
      </c>
      <c r="N215" s="24">
        <f>SUMIFS('Faturamento SP3'!$H$2:$H$692,'Faturamento SP3'!$D$2:$D$692,'Infos Relatório'!$B$164,'Faturamento SP3'!$E$2:$E$692,'Infos Relatório'!$B215,'Faturamento SP3'!$Z$2:$Z$692,'Infos Relatório'!I$1)</f>
        <v>0</v>
      </c>
      <c r="O215" s="23">
        <f>COUNTIFS('Faturamento SP3'!$D$2:$D$692,'Infos Relatório'!$B$164,'Faturamento SP3'!$E$2:$E$692,'Infos Relatório'!$B215,'Faturamento SP3'!$Z$2:$Z$692,'Infos Relatório'!O$1)</f>
        <v>0</v>
      </c>
      <c r="P215" s="13">
        <f>SUMIFS('Faturamento SP3'!$G$2:$G$692,'Faturamento SP3'!$D$2:$D$692,'Infos Relatório'!$B$164,'Faturamento SP3'!$E$2:$E$692,'Infos Relatório'!$B215,'Faturamento SP3'!$Z$2:$Z$692,'Infos Relatório'!O$1)</f>
        <v>0</v>
      </c>
      <c r="Q215" s="13">
        <f>SUMIFS('Faturamento SP3'!$J$2:$J$692,'Faturamento SP3'!$D$2:$D$692,'Infos Relatório'!$B$164,'Faturamento SP3'!$E$2:$E$692,'Infos Relatório'!$B215,'Faturamento SP3'!$Z$2:$Z$692,'Infos Relatório'!O$1)</f>
        <v>0</v>
      </c>
      <c r="R215" s="14">
        <f>SUMIFS('Faturamento SP3'!$O$2:$O$692,'Faturamento SP3'!$D$2:$D$692,'Infos Relatório'!$B$164,'Faturamento SP3'!$E$2:$E$692,'Infos Relatório'!$B215,'Faturamento SP3'!$Z$2:$Z$692,'Infos Relatório'!O$1,'Faturamento SP3'!$T$2:$T$692,"Sim")+SUMIFS('Faturamento SP3'!$P$2:$P$692,'Faturamento SP3'!$D$2:$D$692,'Infos Relatório'!$B$164,'Faturamento SP3'!$E$2:$E$692,'Infos Relatório'!$B215,'Faturamento SP3'!$Z$2:$Z$692,'Infos Relatório'!O$1,'Faturamento SP3'!$T$2:$T$692,"Sim")</f>
        <v>0</v>
      </c>
      <c r="S215" s="27" t="e">
        <f t="shared" si="63"/>
        <v>#DIV/0!</v>
      </c>
      <c r="T215" s="24">
        <f>SUMIFS('Faturamento SP3'!$H$2:$H$692,'Faturamento SP3'!$D$2:$D$692,'Infos Relatório'!$B$164,'Faturamento SP3'!$E$2:$E$692,'Infos Relatório'!$B215,'Faturamento SP3'!$Z$2:$Z$692,'Infos Relatório'!O$1)</f>
        <v>0</v>
      </c>
      <c r="U215" s="23">
        <f>COUNTIFS('Faturamento SP3'!$D$2:$D$692,'Infos Relatório'!$B$164,'Faturamento SP3'!$E$2:$E$692,'Infos Relatório'!$B215,'Faturamento SP3'!$Z$2:$Z$692,'Infos Relatório'!U$1)</f>
        <v>0</v>
      </c>
      <c r="V215" s="13">
        <f>SUMIFS('Faturamento SP3'!$G$2:$G$692,'Faturamento SP3'!$D$2:$D$692,'Infos Relatório'!$B$164,'Faturamento SP3'!$E$2:$E$692,'Infos Relatório'!$B215,'Faturamento SP3'!$Z$2:$Z$692,'Infos Relatório'!U$1)</f>
        <v>0</v>
      </c>
      <c r="W215" s="13">
        <f>SUMIFS('Faturamento SP3'!$J$2:$J$692,'Faturamento SP3'!$D$2:$D$692,'Infos Relatório'!$B$164,'Faturamento SP3'!$E$2:$E$692,'Infos Relatório'!$B215,'Faturamento SP3'!$Z$2:$Z$692,'Infos Relatório'!U$1)</f>
        <v>0</v>
      </c>
      <c r="X215" s="14">
        <f>SUMIFS('Faturamento SP3'!$O$2:$O$692,'Faturamento SP3'!$D$2:$D$692,'Infos Relatório'!$B$164,'Faturamento SP3'!$E$2:$E$692,'Infos Relatório'!$B215,'Faturamento SP3'!$Z$2:$Z$692,'Infos Relatório'!U$1,'Faturamento SP3'!$T$2:$T$692,"Sim")+SUMIFS('Faturamento SP3'!$P$2:$P$692,'Faturamento SP3'!$D$2:$D$692,'Infos Relatório'!$B$164,'Faturamento SP3'!$E$2:$E$692,'Infos Relatório'!$B215,'Faturamento SP3'!$Z$2:$Z$692,'Infos Relatório'!U$1,'Faturamento SP3'!$T$2:$T$692,"Sim")</f>
        <v>0</v>
      </c>
      <c r="Y215" s="27" t="e">
        <f t="shared" si="64"/>
        <v>#DIV/0!</v>
      </c>
      <c r="Z215" s="24">
        <f>SUMIFS('Faturamento SP3'!$H$2:$H$692,'Faturamento SP3'!$D$2:$D$692,'Infos Relatório'!$B$164,'Faturamento SP3'!$E$2:$E$692,'Infos Relatório'!$B215,'Faturamento SP3'!$Z$2:$Z$692,'Infos Relatório'!U$1)</f>
        <v>0</v>
      </c>
      <c r="AA215" s="23">
        <f>COUNTIFS('Faturamento SP3'!$D$2:$D$692,'Infos Relatório'!$B$164,'Faturamento SP3'!$E$2:$E$692,'Infos Relatório'!$B215,'Faturamento SP3'!$Z$2:$Z$692,'Infos Relatório'!AA$1)</f>
        <v>0</v>
      </c>
      <c r="AB215" s="13">
        <f>SUMIFS('Faturamento SP3'!$G$2:$G$692,'Faturamento SP3'!$D$2:$D$692,'Infos Relatório'!$B$164,'Faturamento SP3'!$E$2:$E$692,'Infos Relatório'!$B215,'Faturamento SP3'!$Z$2:$Z$692,'Infos Relatório'!AA$1)</f>
        <v>0</v>
      </c>
      <c r="AC215" s="13">
        <f>SUMIFS('Faturamento SP3'!$J$2:$J$692,'Faturamento SP3'!$D$2:$D$692,'Infos Relatório'!$B$164,'Faturamento SP3'!$E$2:$E$692,'Infos Relatório'!$B215,'Faturamento SP3'!$Z$2:$Z$692,'Infos Relatório'!AA$1)</f>
        <v>0</v>
      </c>
      <c r="AD215" s="14">
        <f>SUMIFS('Faturamento SP3'!$O$2:$O$692,'Faturamento SP3'!$D$2:$D$692,'Infos Relatório'!$B$164,'Faturamento SP3'!$E$2:$E$692,'Infos Relatório'!$B215,'Faturamento SP3'!$Z$2:$Z$692,'Infos Relatório'!AA$1,'Faturamento SP3'!$T$2:$T$692,"Sim")+SUMIFS('Faturamento SP3'!$P$2:$P$692,'Faturamento SP3'!$D$2:$D$692,'Infos Relatório'!$B$164,'Faturamento SP3'!$E$2:$E$692,'Infos Relatório'!$B215,'Faturamento SP3'!$Z$2:$Z$692,'Infos Relatório'!AA$1,'Faturamento SP3'!$T$2:$T$692,"Sim")</f>
        <v>0</v>
      </c>
      <c r="AE215" s="27" t="e">
        <f t="shared" si="65"/>
        <v>#DIV/0!</v>
      </c>
      <c r="AF215" s="24">
        <f>SUMIFS('Faturamento SP3'!$H$2:$H$692,'Faturamento SP3'!$D$2:$D$692,'Infos Relatório'!$B$164,'Faturamento SP3'!$E$2:$E$692,'Infos Relatório'!$B215,'Faturamento SP3'!$Z$2:$Z$692,'Infos Relatório'!AA$1)</f>
        <v>0</v>
      </c>
      <c r="AG215" s="23">
        <f>COUNTIFS('Faturamento SP3'!$D$2:$D$692,'Infos Relatório'!$B$164,'Faturamento SP3'!$E$2:$E$692,'Infos Relatório'!$B215,'Faturamento SP3'!$Z$2:$Z$692,'Infos Relatório'!AG$1)</f>
        <v>0</v>
      </c>
      <c r="AH215" s="13">
        <f>SUMIFS('Faturamento SP3'!$G$2:$G$692,'Faturamento SP3'!$D$2:$D$692,'Infos Relatório'!$B$164,'Faturamento SP3'!$E$2:$E$692,'Infos Relatório'!$B215,'Faturamento SP3'!$Z$2:$Z$692,'Infos Relatório'!AG$1)</f>
        <v>0</v>
      </c>
      <c r="AI215" s="13">
        <f>SUMIFS('Faturamento SP3'!$J$2:$J$692,'Faturamento SP3'!$D$2:$D$692,'Infos Relatório'!$B$164,'Faturamento SP3'!$E$2:$E$692,'Infos Relatório'!$B215,'Faturamento SP3'!$Z$2:$Z$692,'Infos Relatório'!AG$1)</f>
        <v>0</v>
      </c>
      <c r="AJ215" s="14">
        <f>SUMIFS('Faturamento SP3'!$O$2:$O$692,'Faturamento SP3'!$D$2:$D$692,'Infos Relatório'!$B$164,'Faturamento SP3'!$E$2:$E$692,'Infos Relatório'!$B215,'Faturamento SP3'!$Z$2:$Z$692,'Infos Relatório'!AG$1,'Faturamento SP3'!$T$2:$T$692,"Sim")+SUMIFS('Faturamento SP3'!$P$2:$P$692,'Faturamento SP3'!$D$2:$D$692,'Infos Relatório'!$B$164,'Faturamento SP3'!$E$2:$E$692,'Infos Relatório'!$B215,'Faturamento SP3'!$Z$2:$Z$692,'Infos Relatório'!AG$1,'Faturamento SP3'!$T$2:$T$692,"Sim")</f>
        <v>0</v>
      </c>
      <c r="AK215" s="27" t="e">
        <f t="shared" si="66"/>
        <v>#DIV/0!</v>
      </c>
      <c r="AL215" s="24">
        <f>SUMIFS('Faturamento SP3'!$H$2:$H$692,'Faturamento SP3'!$D$2:$D$692,'Infos Relatório'!$B$164,'Faturamento SP3'!$E$2:$E$692,'Infos Relatório'!$B215,'Faturamento SP3'!$Z$2:$Z$692,'Infos Relatório'!AG$1)</f>
        <v>0</v>
      </c>
      <c r="AM215" s="23">
        <f>COUNTIFS('Faturamento SP3'!$D$2:$D$692,'Infos Relatório'!$B$164,'Faturamento SP3'!$E$2:$E$692,'Infos Relatório'!$B215,'Faturamento SP3'!$Z$2:$Z$692,'Infos Relatório'!AM$1)</f>
        <v>0</v>
      </c>
      <c r="AN215" s="13">
        <f>SUMIFS('Faturamento SP3'!$G$2:$G$692,'Faturamento SP3'!$D$2:$D$692,'Infos Relatório'!$B$164,'Faturamento SP3'!$E$2:$E$692,'Infos Relatório'!$B215,'Faturamento SP3'!$Z$2:$Z$692,'Infos Relatório'!AM$1)</f>
        <v>0</v>
      </c>
      <c r="AO215" s="13">
        <f>SUMIFS('Faturamento SP3'!$J$2:$J$692,'Faturamento SP3'!$D$2:$D$692,'Infos Relatório'!$B$164,'Faturamento SP3'!$E$2:$E$692,'Infos Relatório'!$B215,'Faturamento SP3'!$Z$2:$Z$692,'Infos Relatório'!AM$1)</f>
        <v>0</v>
      </c>
      <c r="AP215" s="14">
        <f>SUMIFS('Faturamento SP3'!$O$2:$O$692,'Faturamento SP3'!$D$2:$D$692,'Infos Relatório'!$B$164,'Faturamento SP3'!$E$2:$E$692,'Infos Relatório'!$B215,'Faturamento SP3'!$Z$2:$Z$692,'Infos Relatório'!AM$1,'Faturamento SP3'!$T$2:$T$692,"Sim")+SUMIFS('Faturamento SP3'!$P$2:$P$692,'Faturamento SP3'!$D$2:$D$692,'Infos Relatório'!$B$164,'Faturamento SP3'!$E$2:$E$692,'Infos Relatório'!$B215,'Faturamento SP3'!$Z$2:$Z$692,'Infos Relatório'!AM$1,'Faturamento SP3'!$T$2:$T$692,"Sim")</f>
        <v>0</v>
      </c>
      <c r="AQ215" s="27" t="e">
        <f t="shared" si="67"/>
        <v>#DIV/0!</v>
      </c>
      <c r="AR215" s="24">
        <f>SUMIFS('Faturamento SP3'!$H$2:$H$692,'Faturamento SP3'!$D$2:$D$692,'Infos Relatório'!$B$164,'Faturamento SP3'!$E$2:$E$692,'Infos Relatório'!$B215,'Faturamento SP3'!$Z$2:$Z$692,'Infos Relatório'!AM$1)</f>
        <v>0</v>
      </c>
      <c r="AS215" s="23">
        <f>COUNTIFS('Faturamento SP3'!$D$2:$D$692,'Infos Relatório'!$B$164,'Faturamento SP3'!$E$2:$E$692,'Infos Relatório'!$B215,'Faturamento SP3'!$Z$2:$Z$692,'Infos Relatório'!AS$1)</f>
        <v>0</v>
      </c>
      <c r="AT215" s="13">
        <f>SUMIFS('Faturamento SP3'!$G$2:$G$692,'Faturamento SP3'!$D$2:$D$692,'Infos Relatório'!$B$164,'Faturamento SP3'!$E$2:$E$692,'Infos Relatório'!$B215,'Faturamento SP3'!$Z$2:$Z$692,'Infos Relatório'!AS$1)</f>
        <v>0</v>
      </c>
      <c r="AU215" s="13">
        <f>SUMIFS('Faturamento SP3'!$J$2:$J$692,'Faturamento SP3'!$D$2:$D$692,'Infos Relatório'!$B$164,'Faturamento SP3'!$E$2:$E$692,'Infos Relatório'!$B215,'Faturamento SP3'!$Z$2:$Z$692,'Infos Relatório'!AS$1)</f>
        <v>0</v>
      </c>
      <c r="AV215" s="14">
        <f>SUMIFS('Faturamento SP3'!$O$2:$O$692,'Faturamento SP3'!$D$2:$D$692,'Infos Relatório'!$B$164,'Faturamento SP3'!$E$2:$E$692,'Infos Relatório'!$B215,'Faturamento SP3'!$Z$2:$Z$692,'Infos Relatório'!AS$1,'Faturamento SP3'!$T$2:$T$692,"Sim")+SUMIFS('Faturamento SP3'!$P$2:$P$692,'Faturamento SP3'!$D$2:$D$692,'Infos Relatório'!$B$164,'Faturamento SP3'!$E$2:$E$692,'Infos Relatório'!$B215,'Faturamento SP3'!$Z$2:$Z$692,'Infos Relatório'!AS$1,'Faturamento SP3'!$T$2:$T$692,"Sim")</f>
        <v>0</v>
      </c>
      <c r="AW215" s="27" t="e">
        <f t="shared" si="68"/>
        <v>#DIV/0!</v>
      </c>
      <c r="AX215" s="24">
        <f>SUMIFS('Faturamento SP3'!$H$2:$H$692,'Faturamento SP3'!$D$2:$D$692,'Infos Relatório'!$B$164,'Faturamento SP3'!$E$2:$E$692,'Infos Relatório'!$B215,'Faturamento SP3'!$Z$2:$Z$692,'Infos Relatório'!AS$1)</f>
        <v>0</v>
      </c>
      <c r="AY215" s="23">
        <f>COUNTIFS('Faturamento SP3'!$D$2:$D$692,'Infos Relatório'!$B$164,'Faturamento SP3'!$E$2:$E$692,'Infos Relatório'!$B215,'Faturamento SP3'!$Z$2:$Z$692,'Infos Relatório'!AY$1)</f>
        <v>0</v>
      </c>
      <c r="AZ215" s="13">
        <f>SUMIFS('Faturamento SP3'!$G$2:$G$692,'Faturamento SP3'!$D$2:$D$692,'Infos Relatório'!$B$164,'Faturamento SP3'!$E$2:$E$692,'Infos Relatório'!$B215,'Faturamento SP3'!$Z$2:$Z$692,'Infos Relatório'!AY$1)</f>
        <v>0</v>
      </c>
      <c r="BA215" s="13">
        <f>SUMIFS('Faturamento SP3'!$J$2:$J$692,'Faturamento SP3'!$D$2:$D$692,'Infos Relatório'!$B$164,'Faturamento SP3'!$E$2:$E$692,'Infos Relatório'!$B215,'Faturamento SP3'!$Z$2:$Z$692,'Infos Relatório'!AY$1)</f>
        <v>0</v>
      </c>
      <c r="BB215" s="14">
        <f>SUMIFS('Faturamento SP3'!$O$2:$O$692,'Faturamento SP3'!$D$2:$D$692,'Infos Relatório'!$B$164,'Faturamento SP3'!$E$2:$E$692,'Infos Relatório'!$B215,'Faturamento SP3'!$Z$2:$Z$692,'Infos Relatório'!AY$1,'Faturamento SP3'!$T$2:$T$692,"Sim")+SUMIFS('Faturamento SP3'!$P$2:$P$692,'Faturamento SP3'!$D$2:$D$692,'Infos Relatório'!$B$164,'Faturamento SP3'!$E$2:$E$692,'Infos Relatório'!$B215,'Faturamento SP3'!$Z$2:$Z$692,'Infos Relatório'!AY$1,'Faturamento SP3'!$T$2:$T$692,"Sim")</f>
        <v>0</v>
      </c>
      <c r="BC215" s="27" t="e">
        <f t="shared" si="69"/>
        <v>#DIV/0!</v>
      </c>
      <c r="BD215" s="24">
        <f>SUMIFS('Faturamento SP3'!$H$2:$H$692,'Faturamento SP3'!$D$2:$D$692,'Infos Relatório'!$B$164,'Faturamento SP3'!$E$2:$E$692,'Infos Relatório'!$B215,'Faturamento SP3'!$Z$2:$Z$692,'Infos Relatório'!AY$1)</f>
        <v>0</v>
      </c>
      <c r="BE215" s="23">
        <f>COUNTIFS('Faturamento SP3'!$D$2:$D$692,'Infos Relatório'!$B$164,'Faturamento SP3'!$E$2:$E$692,'Infos Relatório'!$B215,'Faturamento SP3'!$Z$2:$Z$692,'Infos Relatório'!BE$1)</f>
        <v>0</v>
      </c>
      <c r="BF215" s="13">
        <f>SUMIFS('Faturamento SP3'!$G$2:$G$692,'Faturamento SP3'!$D$2:$D$692,'Infos Relatório'!$B$164,'Faturamento SP3'!$E$2:$E$692,'Infos Relatório'!$B215,'Faturamento SP3'!$Z$2:$Z$692,'Infos Relatório'!BE$1)</f>
        <v>0</v>
      </c>
      <c r="BG215" s="13">
        <f>SUMIFS('Faturamento SP3'!$J$2:$J$692,'Faturamento SP3'!$D$2:$D$692,'Infos Relatório'!$B$164,'Faturamento SP3'!$E$2:$E$692,'Infos Relatório'!$B215,'Faturamento SP3'!$Z$2:$Z$692,'Infos Relatório'!BE$1)</f>
        <v>0</v>
      </c>
      <c r="BH215" s="14">
        <f>SUMIFS('Faturamento SP3'!$O$2:$O$692,'Faturamento SP3'!$D$2:$D$692,'Infos Relatório'!$B$164,'Faturamento SP3'!$E$2:$E$692,'Infos Relatório'!$B215,'Faturamento SP3'!$Z$2:$Z$692,'Infos Relatório'!BE$1,'Faturamento SP3'!$T$2:$T$692,"Sim")+SUMIFS('Faturamento SP3'!$P$2:$P$692,'Faturamento SP3'!$D$2:$D$692,'Infos Relatório'!$B$164,'Faturamento SP3'!$E$2:$E$692,'Infos Relatório'!$B215,'Faturamento SP3'!$Z$2:$Z$692,'Infos Relatório'!BE$1,'Faturamento SP3'!$T$2:$T$692,"Sim")</f>
        <v>0</v>
      </c>
      <c r="BI215" s="27" t="e">
        <f t="shared" si="70"/>
        <v>#DIV/0!</v>
      </c>
      <c r="BJ215" s="24">
        <f>SUMIFS('Faturamento SP3'!$H$2:$H$692,'Faturamento SP3'!$D$2:$D$692,'Infos Relatório'!$B$164,'Faturamento SP3'!$E$2:$E$692,'Infos Relatório'!$B215,'Faturamento SP3'!$Z$2:$Z$692,'Infos Relatório'!BE$1)</f>
        <v>0</v>
      </c>
      <c r="BK215" s="23">
        <f>COUNTIFS('Faturamento SP3'!$D$2:$D$692,'Infos Relatório'!$B$164,'Faturamento SP3'!$E$2:$E$692,'Infos Relatório'!$B215,'Faturamento SP3'!$Z$2:$Z$692,'Infos Relatório'!BK$1)</f>
        <v>0</v>
      </c>
      <c r="BL215" s="13">
        <f>SUMIFS('Faturamento SP3'!$G$2:$G$692,'Faturamento SP3'!$D$2:$D$692,'Infos Relatório'!$B$164,'Faturamento SP3'!$E$2:$E$692,'Infos Relatório'!$B215,'Faturamento SP3'!$Z$2:$Z$692,'Infos Relatório'!BK$1)</f>
        <v>0</v>
      </c>
      <c r="BM215" s="13">
        <f>SUMIFS('Faturamento SP3'!$J$2:$J$692,'Faturamento SP3'!$D$2:$D$692,'Infos Relatório'!$B$164,'Faturamento SP3'!$E$2:$E$692,'Infos Relatório'!$B215,'Faturamento SP3'!$Z$2:$Z$692,'Infos Relatório'!BK$1)</f>
        <v>0</v>
      </c>
      <c r="BN215" s="14">
        <f>SUMIFS('Faturamento SP3'!$O$2:$O$692,'Faturamento SP3'!$D$2:$D$692,'Infos Relatório'!$B$164,'Faturamento SP3'!$E$2:$E$692,'Infos Relatório'!$B215,'Faturamento SP3'!$Z$2:$Z$692,'Infos Relatório'!BK$1,'Faturamento SP3'!$T$2:$T$692,"Sim")+SUMIFS('Faturamento SP3'!$P$2:$P$692,'Faturamento SP3'!$D$2:$D$692,'Infos Relatório'!$B$164,'Faturamento SP3'!$E$2:$E$692,'Infos Relatório'!$B215,'Faturamento SP3'!$Z$2:$Z$692,'Infos Relatório'!BK$1,'Faturamento SP3'!$T$2:$T$692,"Sim")</f>
        <v>0</v>
      </c>
      <c r="BO215" s="27" t="e">
        <f t="shared" si="71"/>
        <v>#DIV/0!</v>
      </c>
      <c r="BP215" s="24">
        <f>SUMIFS('Faturamento SP3'!$H$2:$H$692,'Faturamento SP3'!$D$2:$D$692,'Infos Relatório'!$B$164,'Faturamento SP3'!$E$2:$E$692,'Infos Relatório'!$B215,'Faturamento SP3'!$Z$2:$Z$692,'Infos Relatório'!BK$1)</f>
        <v>0</v>
      </c>
      <c r="BQ215" s="23">
        <f>COUNTIFS('Faturamento SP3'!$D$2:$D$692,'Infos Relatório'!$B$164,'Faturamento SP3'!$E$2:$E$692,'Infos Relatório'!$B215,'Faturamento SP3'!$Z$2:$Z$692,'Infos Relatório'!BQ$1)</f>
        <v>0</v>
      </c>
      <c r="BR215" s="13">
        <f>SUMIFS('Faturamento SP3'!$G$2:$G$692,'Faturamento SP3'!$D$2:$D$692,'Infos Relatório'!$B$164,'Faturamento SP3'!$E$2:$E$692,'Infos Relatório'!$B215,'Faturamento SP3'!$Z$2:$Z$692,'Infos Relatório'!BQ$1)</f>
        <v>0</v>
      </c>
      <c r="BS215" s="13">
        <f>SUMIFS('Faturamento SP3'!$J$2:$J$692,'Faturamento SP3'!$D$2:$D$692,'Infos Relatório'!$B$164,'Faturamento SP3'!$E$2:$E$692,'Infos Relatório'!$B215,'Faturamento SP3'!$Z$2:$Z$692,'Infos Relatório'!BQ$1)</f>
        <v>0</v>
      </c>
      <c r="BT215" s="14">
        <f>SUMIFS('Faturamento SP3'!$O$2:$O$692,'Faturamento SP3'!$D$2:$D$692,'Infos Relatório'!$B$164,'Faturamento SP3'!$E$2:$E$692,'Infos Relatório'!$B215,'Faturamento SP3'!$Z$2:$Z$692,'Infos Relatório'!BQ$1,'Faturamento SP3'!$T$2:$T$692,"Sim")+SUMIFS('Faturamento SP3'!$P$2:$P$692,'Faturamento SP3'!$D$2:$D$692,'Infos Relatório'!$B$164,'Faturamento SP3'!$E$2:$E$692,'Infos Relatório'!$B215,'Faturamento SP3'!$Z$2:$Z$692,'Infos Relatório'!BQ$1,'Faturamento SP3'!$T$2:$T$692,"Sim")</f>
        <v>0</v>
      </c>
      <c r="BU215" s="27" t="e">
        <f t="shared" si="72"/>
        <v>#DIV/0!</v>
      </c>
      <c r="BV215" s="24">
        <f>SUMIFS('Faturamento SP3'!$H$2:$H$692,'Faturamento SP3'!$D$2:$D$692,'Infos Relatório'!$B$164,'Faturamento SP3'!$E$2:$E$692,'Infos Relatório'!$B215,'Faturamento SP3'!$Z$2:$Z$692,'Infos Relatório'!BQ$1)</f>
        <v>0</v>
      </c>
    </row>
    <row r="216" spans="2:74">
      <c r="B216" s="17" t="s">
        <v>58</v>
      </c>
      <c r="C216" s="23">
        <f>COUNTIFS('Faturamento SP3'!$D$2:$D$692,'Infos Relatório'!$B$164,'Faturamento SP3'!$E$2:$E$692,'Infos Relatório'!$B216,'Faturamento SP3'!$Z$2:$Z$692,'Infos Relatório'!C$1)</f>
        <v>0</v>
      </c>
      <c r="D216" s="13">
        <f>SUMIFS('Faturamento SP3'!$G$2:$G$692,'Faturamento SP3'!$D$2:$D$692,'Infos Relatório'!$B$164,'Faturamento SP3'!$E$2:$E$692,'Infos Relatório'!$B216,'Faturamento SP3'!$Z$2:$Z$692,'Infos Relatório'!C$1)</f>
        <v>0</v>
      </c>
      <c r="E216" s="13">
        <f>SUMIFS('Faturamento SP3'!$J$2:$J$692,'Faturamento SP3'!$D$2:$D$692,'Infos Relatório'!$B$164,'Faturamento SP3'!$E$2:$E$692,'Infos Relatório'!$B216,'Faturamento SP3'!$Z$2:$Z$692,'Infos Relatório'!C$1)</f>
        <v>0</v>
      </c>
      <c r="F216" s="14">
        <f>SUMIFS('Faturamento SP3'!$O$2:$O$692,'Faturamento SP3'!$D$2:$D$692,'Infos Relatório'!$B$164,'Faturamento SP3'!$E$2:$E$692,'Infos Relatório'!$B216,'Faturamento SP3'!$Z$2:$Z$692,'Infos Relatório'!C$1,'Faturamento SP3'!$T$2:$T$692,"Sim")+SUMIFS('Faturamento SP3'!$P$2:$P$692,'Faturamento SP3'!$D$2:$D$692,'Infos Relatório'!$B$164,'Faturamento SP3'!$E$2:$E$692,'Infos Relatório'!$B216,'Faturamento SP3'!$Z$2:$Z$692,'Infos Relatório'!C$1,'Faturamento SP3'!$T$2:$T$692,"Sim")</f>
        <v>0</v>
      </c>
      <c r="G216" s="27" t="e">
        <f t="shared" si="61"/>
        <v>#DIV/0!</v>
      </c>
      <c r="H216" s="24">
        <f>SUMIFS('Faturamento SP3'!$H$2:$H$692,'Faturamento SP3'!$D$2:$D$692,'Infos Relatório'!$B$164,'Faturamento SP3'!$E$2:$E$692,'Infos Relatório'!$B216,'Faturamento SP3'!$Z$2:$Z$692,'Infos Relatório'!C$1)</f>
        <v>0</v>
      </c>
      <c r="I216" s="23">
        <f>COUNTIFS('Faturamento SP3'!$D$2:$D$692,'Infos Relatório'!$B$164,'Faturamento SP3'!$E$2:$E$692,'Infos Relatório'!$B216,'Faturamento SP3'!$Z$2:$Z$692,'Infos Relatório'!I$1)</f>
        <v>0</v>
      </c>
      <c r="J216" s="13">
        <f>SUMIFS('Faturamento SP3'!$G$2:$G$692,'Faturamento SP3'!$D$2:$D$692,'Infos Relatório'!$B$164,'Faturamento SP3'!$E$2:$E$692,'Infos Relatório'!$B216,'Faturamento SP3'!$Z$2:$Z$692,'Infos Relatório'!I$1)</f>
        <v>0</v>
      </c>
      <c r="K216" s="13">
        <f>SUMIFS('Faturamento SP3'!$J$2:$J$692,'Faturamento SP3'!$D$2:$D$692,'Infos Relatório'!$B$164,'Faturamento SP3'!$E$2:$E$692,'Infos Relatório'!$B216,'Faturamento SP3'!$Z$2:$Z$692,'Infos Relatório'!I$1)</f>
        <v>0</v>
      </c>
      <c r="L216" s="14">
        <f>SUMIFS('Faturamento SP3'!$O$2:$O$692,'Faturamento SP3'!$D$2:$D$692,'Infos Relatório'!$B$164,'Faturamento SP3'!$E$2:$E$692,'Infos Relatório'!$B216,'Faturamento SP3'!$Z$2:$Z$692,'Infos Relatório'!I$1,'Faturamento SP3'!$T$2:$T$692,"Sim")+SUMIFS('Faturamento SP3'!$P$2:$P$692,'Faturamento SP3'!$D$2:$D$692,'Infos Relatório'!$B$164,'Faturamento SP3'!$E$2:$E$692,'Infos Relatório'!$B216,'Faturamento SP3'!$Z$2:$Z$692,'Infos Relatório'!I$1,'Faturamento SP3'!$T$2:$T$692,"Sim")</f>
        <v>0</v>
      </c>
      <c r="M216" s="27" t="e">
        <f t="shared" si="62"/>
        <v>#DIV/0!</v>
      </c>
      <c r="N216" s="24">
        <f>SUMIFS('Faturamento SP3'!$H$2:$H$692,'Faturamento SP3'!$D$2:$D$692,'Infos Relatório'!$B$164,'Faturamento SP3'!$E$2:$E$692,'Infos Relatório'!$B216,'Faturamento SP3'!$Z$2:$Z$692,'Infos Relatório'!I$1)</f>
        <v>0</v>
      </c>
      <c r="O216" s="23">
        <f>COUNTIFS('Faturamento SP3'!$D$2:$D$692,'Infos Relatório'!$B$164,'Faturamento SP3'!$E$2:$E$692,'Infos Relatório'!$B216,'Faturamento SP3'!$Z$2:$Z$692,'Infos Relatório'!O$1)</f>
        <v>0</v>
      </c>
      <c r="P216" s="13">
        <f>SUMIFS('Faturamento SP3'!$G$2:$G$692,'Faturamento SP3'!$D$2:$D$692,'Infos Relatório'!$B$164,'Faturamento SP3'!$E$2:$E$692,'Infos Relatório'!$B216,'Faturamento SP3'!$Z$2:$Z$692,'Infos Relatório'!O$1)</f>
        <v>0</v>
      </c>
      <c r="Q216" s="13">
        <f>SUMIFS('Faturamento SP3'!$J$2:$J$692,'Faturamento SP3'!$D$2:$D$692,'Infos Relatório'!$B$164,'Faturamento SP3'!$E$2:$E$692,'Infos Relatório'!$B216,'Faturamento SP3'!$Z$2:$Z$692,'Infos Relatório'!O$1)</f>
        <v>0</v>
      </c>
      <c r="R216" s="14">
        <f>SUMIFS('Faturamento SP3'!$O$2:$O$692,'Faturamento SP3'!$D$2:$D$692,'Infos Relatório'!$B$164,'Faturamento SP3'!$E$2:$E$692,'Infos Relatório'!$B216,'Faturamento SP3'!$Z$2:$Z$692,'Infos Relatório'!O$1,'Faturamento SP3'!$T$2:$T$692,"Sim")+SUMIFS('Faturamento SP3'!$P$2:$P$692,'Faturamento SP3'!$D$2:$D$692,'Infos Relatório'!$B$164,'Faturamento SP3'!$E$2:$E$692,'Infos Relatório'!$B216,'Faturamento SP3'!$Z$2:$Z$692,'Infos Relatório'!O$1,'Faturamento SP3'!$T$2:$T$692,"Sim")</f>
        <v>0</v>
      </c>
      <c r="S216" s="27" t="e">
        <f t="shared" si="63"/>
        <v>#DIV/0!</v>
      </c>
      <c r="T216" s="24">
        <f>SUMIFS('Faturamento SP3'!$H$2:$H$692,'Faturamento SP3'!$D$2:$D$692,'Infos Relatório'!$B$164,'Faturamento SP3'!$E$2:$E$692,'Infos Relatório'!$B216,'Faturamento SP3'!$Z$2:$Z$692,'Infos Relatório'!O$1)</f>
        <v>0</v>
      </c>
      <c r="U216" s="23">
        <f>COUNTIFS('Faturamento SP3'!$D$2:$D$692,'Infos Relatório'!$B$164,'Faturamento SP3'!$E$2:$E$692,'Infos Relatório'!$B216,'Faturamento SP3'!$Z$2:$Z$692,'Infos Relatório'!U$1)</f>
        <v>0</v>
      </c>
      <c r="V216" s="13">
        <f>SUMIFS('Faturamento SP3'!$G$2:$G$692,'Faturamento SP3'!$D$2:$D$692,'Infos Relatório'!$B$164,'Faturamento SP3'!$E$2:$E$692,'Infos Relatório'!$B216,'Faturamento SP3'!$Z$2:$Z$692,'Infos Relatório'!U$1)</f>
        <v>0</v>
      </c>
      <c r="W216" s="13">
        <f>SUMIFS('Faturamento SP3'!$J$2:$J$692,'Faturamento SP3'!$D$2:$D$692,'Infos Relatório'!$B$164,'Faturamento SP3'!$E$2:$E$692,'Infos Relatório'!$B216,'Faturamento SP3'!$Z$2:$Z$692,'Infos Relatório'!U$1)</f>
        <v>0</v>
      </c>
      <c r="X216" s="14">
        <f>SUMIFS('Faturamento SP3'!$O$2:$O$692,'Faturamento SP3'!$D$2:$D$692,'Infos Relatório'!$B$164,'Faturamento SP3'!$E$2:$E$692,'Infos Relatório'!$B216,'Faturamento SP3'!$Z$2:$Z$692,'Infos Relatório'!U$1,'Faturamento SP3'!$T$2:$T$692,"Sim")+SUMIFS('Faturamento SP3'!$P$2:$P$692,'Faturamento SP3'!$D$2:$D$692,'Infos Relatório'!$B$164,'Faturamento SP3'!$E$2:$E$692,'Infos Relatório'!$B216,'Faturamento SP3'!$Z$2:$Z$692,'Infos Relatório'!U$1,'Faturamento SP3'!$T$2:$T$692,"Sim")</f>
        <v>0</v>
      </c>
      <c r="Y216" s="27" t="e">
        <f t="shared" si="64"/>
        <v>#DIV/0!</v>
      </c>
      <c r="Z216" s="24">
        <f>SUMIFS('Faturamento SP3'!$H$2:$H$692,'Faturamento SP3'!$D$2:$D$692,'Infos Relatório'!$B$164,'Faturamento SP3'!$E$2:$E$692,'Infos Relatório'!$B216,'Faturamento SP3'!$Z$2:$Z$692,'Infos Relatório'!U$1)</f>
        <v>0</v>
      </c>
      <c r="AA216" s="23">
        <f>COUNTIFS('Faturamento SP3'!$D$2:$D$692,'Infos Relatório'!$B$164,'Faturamento SP3'!$E$2:$E$692,'Infos Relatório'!$B216,'Faturamento SP3'!$Z$2:$Z$692,'Infos Relatório'!AA$1)</f>
        <v>0</v>
      </c>
      <c r="AB216" s="13">
        <f>SUMIFS('Faturamento SP3'!$G$2:$G$692,'Faturamento SP3'!$D$2:$D$692,'Infos Relatório'!$B$164,'Faturamento SP3'!$E$2:$E$692,'Infos Relatório'!$B216,'Faturamento SP3'!$Z$2:$Z$692,'Infos Relatório'!AA$1)</f>
        <v>0</v>
      </c>
      <c r="AC216" s="13">
        <f>SUMIFS('Faturamento SP3'!$J$2:$J$692,'Faturamento SP3'!$D$2:$D$692,'Infos Relatório'!$B$164,'Faturamento SP3'!$E$2:$E$692,'Infos Relatório'!$B216,'Faturamento SP3'!$Z$2:$Z$692,'Infos Relatório'!AA$1)</f>
        <v>0</v>
      </c>
      <c r="AD216" s="14">
        <f>SUMIFS('Faturamento SP3'!$O$2:$O$692,'Faturamento SP3'!$D$2:$D$692,'Infos Relatório'!$B$164,'Faturamento SP3'!$E$2:$E$692,'Infos Relatório'!$B216,'Faturamento SP3'!$Z$2:$Z$692,'Infos Relatório'!AA$1,'Faturamento SP3'!$T$2:$T$692,"Sim")+SUMIFS('Faturamento SP3'!$P$2:$P$692,'Faturamento SP3'!$D$2:$D$692,'Infos Relatório'!$B$164,'Faturamento SP3'!$E$2:$E$692,'Infos Relatório'!$B216,'Faturamento SP3'!$Z$2:$Z$692,'Infos Relatório'!AA$1,'Faturamento SP3'!$T$2:$T$692,"Sim")</f>
        <v>0</v>
      </c>
      <c r="AE216" s="27" t="e">
        <f t="shared" si="65"/>
        <v>#DIV/0!</v>
      </c>
      <c r="AF216" s="24">
        <f>SUMIFS('Faturamento SP3'!$H$2:$H$692,'Faturamento SP3'!$D$2:$D$692,'Infos Relatório'!$B$164,'Faturamento SP3'!$E$2:$E$692,'Infos Relatório'!$B216,'Faturamento SP3'!$Z$2:$Z$692,'Infos Relatório'!AA$1)</f>
        <v>0</v>
      </c>
      <c r="AG216" s="23">
        <f>COUNTIFS('Faturamento SP3'!$D$2:$D$692,'Infos Relatório'!$B$164,'Faturamento SP3'!$E$2:$E$692,'Infos Relatório'!$B216,'Faturamento SP3'!$Z$2:$Z$692,'Infos Relatório'!AG$1)</f>
        <v>0</v>
      </c>
      <c r="AH216" s="13">
        <f>SUMIFS('Faturamento SP3'!$G$2:$G$692,'Faturamento SP3'!$D$2:$D$692,'Infos Relatório'!$B$164,'Faturamento SP3'!$E$2:$E$692,'Infos Relatório'!$B216,'Faturamento SP3'!$Z$2:$Z$692,'Infos Relatório'!AG$1)</f>
        <v>0</v>
      </c>
      <c r="AI216" s="13">
        <f>SUMIFS('Faturamento SP3'!$J$2:$J$692,'Faturamento SP3'!$D$2:$D$692,'Infos Relatório'!$B$164,'Faturamento SP3'!$E$2:$E$692,'Infos Relatório'!$B216,'Faturamento SP3'!$Z$2:$Z$692,'Infos Relatório'!AG$1)</f>
        <v>0</v>
      </c>
      <c r="AJ216" s="14">
        <f>SUMIFS('Faturamento SP3'!$O$2:$O$692,'Faturamento SP3'!$D$2:$D$692,'Infos Relatório'!$B$164,'Faturamento SP3'!$E$2:$E$692,'Infos Relatório'!$B216,'Faturamento SP3'!$Z$2:$Z$692,'Infos Relatório'!AG$1,'Faturamento SP3'!$T$2:$T$692,"Sim")+SUMIFS('Faturamento SP3'!$P$2:$P$692,'Faturamento SP3'!$D$2:$D$692,'Infos Relatório'!$B$164,'Faturamento SP3'!$E$2:$E$692,'Infos Relatório'!$B216,'Faturamento SP3'!$Z$2:$Z$692,'Infos Relatório'!AG$1,'Faturamento SP3'!$T$2:$T$692,"Sim")</f>
        <v>0</v>
      </c>
      <c r="AK216" s="27" t="e">
        <f t="shared" si="66"/>
        <v>#DIV/0!</v>
      </c>
      <c r="AL216" s="24">
        <f>SUMIFS('Faturamento SP3'!$H$2:$H$692,'Faturamento SP3'!$D$2:$D$692,'Infos Relatório'!$B$164,'Faturamento SP3'!$E$2:$E$692,'Infos Relatório'!$B216,'Faturamento SP3'!$Z$2:$Z$692,'Infos Relatório'!AG$1)</f>
        <v>0</v>
      </c>
      <c r="AM216" s="23">
        <f>COUNTIFS('Faturamento SP3'!$D$2:$D$692,'Infos Relatório'!$B$164,'Faturamento SP3'!$E$2:$E$692,'Infos Relatório'!$B216,'Faturamento SP3'!$Z$2:$Z$692,'Infos Relatório'!AM$1)</f>
        <v>0</v>
      </c>
      <c r="AN216" s="13">
        <f>SUMIFS('Faturamento SP3'!$G$2:$G$692,'Faturamento SP3'!$D$2:$D$692,'Infos Relatório'!$B$164,'Faturamento SP3'!$E$2:$E$692,'Infos Relatório'!$B216,'Faturamento SP3'!$Z$2:$Z$692,'Infos Relatório'!AM$1)</f>
        <v>0</v>
      </c>
      <c r="AO216" s="13">
        <f>SUMIFS('Faturamento SP3'!$J$2:$J$692,'Faturamento SP3'!$D$2:$D$692,'Infos Relatório'!$B$164,'Faturamento SP3'!$E$2:$E$692,'Infos Relatório'!$B216,'Faturamento SP3'!$Z$2:$Z$692,'Infos Relatório'!AM$1)</f>
        <v>0</v>
      </c>
      <c r="AP216" s="14">
        <f>SUMIFS('Faturamento SP3'!$O$2:$O$692,'Faturamento SP3'!$D$2:$D$692,'Infos Relatório'!$B$164,'Faturamento SP3'!$E$2:$E$692,'Infos Relatório'!$B216,'Faturamento SP3'!$Z$2:$Z$692,'Infos Relatório'!AM$1,'Faturamento SP3'!$T$2:$T$692,"Sim")+SUMIFS('Faturamento SP3'!$P$2:$P$692,'Faturamento SP3'!$D$2:$D$692,'Infos Relatório'!$B$164,'Faturamento SP3'!$E$2:$E$692,'Infos Relatório'!$B216,'Faturamento SP3'!$Z$2:$Z$692,'Infos Relatório'!AM$1,'Faturamento SP3'!$T$2:$T$692,"Sim")</f>
        <v>0</v>
      </c>
      <c r="AQ216" s="27" t="e">
        <f t="shared" si="67"/>
        <v>#DIV/0!</v>
      </c>
      <c r="AR216" s="24">
        <f>SUMIFS('Faturamento SP3'!$H$2:$H$692,'Faturamento SP3'!$D$2:$D$692,'Infos Relatório'!$B$164,'Faturamento SP3'!$E$2:$E$692,'Infos Relatório'!$B216,'Faturamento SP3'!$Z$2:$Z$692,'Infos Relatório'!AM$1)</f>
        <v>0</v>
      </c>
      <c r="AS216" s="23">
        <f>COUNTIFS('Faturamento SP3'!$D$2:$D$692,'Infos Relatório'!$B$164,'Faturamento SP3'!$E$2:$E$692,'Infos Relatório'!$B216,'Faturamento SP3'!$Z$2:$Z$692,'Infos Relatório'!AS$1)</f>
        <v>0</v>
      </c>
      <c r="AT216" s="13">
        <f>SUMIFS('Faturamento SP3'!$G$2:$G$692,'Faturamento SP3'!$D$2:$D$692,'Infos Relatório'!$B$164,'Faturamento SP3'!$E$2:$E$692,'Infos Relatório'!$B216,'Faturamento SP3'!$Z$2:$Z$692,'Infos Relatório'!AS$1)</f>
        <v>0</v>
      </c>
      <c r="AU216" s="13">
        <f>SUMIFS('Faturamento SP3'!$J$2:$J$692,'Faturamento SP3'!$D$2:$D$692,'Infos Relatório'!$B$164,'Faturamento SP3'!$E$2:$E$692,'Infos Relatório'!$B216,'Faturamento SP3'!$Z$2:$Z$692,'Infos Relatório'!AS$1)</f>
        <v>0</v>
      </c>
      <c r="AV216" s="14">
        <f>SUMIFS('Faturamento SP3'!$O$2:$O$692,'Faturamento SP3'!$D$2:$D$692,'Infos Relatório'!$B$164,'Faturamento SP3'!$E$2:$E$692,'Infos Relatório'!$B216,'Faturamento SP3'!$Z$2:$Z$692,'Infos Relatório'!AS$1,'Faturamento SP3'!$T$2:$T$692,"Sim")+SUMIFS('Faturamento SP3'!$P$2:$P$692,'Faturamento SP3'!$D$2:$D$692,'Infos Relatório'!$B$164,'Faturamento SP3'!$E$2:$E$692,'Infos Relatório'!$B216,'Faturamento SP3'!$Z$2:$Z$692,'Infos Relatório'!AS$1,'Faturamento SP3'!$T$2:$T$692,"Sim")</f>
        <v>0</v>
      </c>
      <c r="AW216" s="27" t="e">
        <f t="shared" si="68"/>
        <v>#DIV/0!</v>
      </c>
      <c r="AX216" s="24">
        <f>SUMIFS('Faturamento SP3'!$H$2:$H$692,'Faturamento SP3'!$D$2:$D$692,'Infos Relatório'!$B$164,'Faturamento SP3'!$E$2:$E$692,'Infos Relatório'!$B216,'Faturamento SP3'!$Z$2:$Z$692,'Infos Relatório'!AS$1)</f>
        <v>0</v>
      </c>
      <c r="AY216" s="23">
        <f>COUNTIFS('Faturamento SP3'!$D$2:$D$692,'Infos Relatório'!$B$164,'Faturamento SP3'!$E$2:$E$692,'Infos Relatório'!$B216,'Faturamento SP3'!$Z$2:$Z$692,'Infos Relatório'!AY$1)</f>
        <v>0</v>
      </c>
      <c r="AZ216" s="13">
        <f>SUMIFS('Faturamento SP3'!$G$2:$G$692,'Faturamento SP3'!$D$2:$D$692,'Infos Relatório'!$B$164,'Faturamento SP3'!$E$2:$E$692,'Infos Relatório'!$B216,'Faturamento SP3'!$Z$2:$Z$692,'Infos Relatório'!AY$1)</f>
        <v>0</v>
      </c>
      <c r="BA216" s="13">
        <f>SUMIFS('Faturamento SP3'!$J$2:$J$692,'Faturamento SP3'!$D$2:$D$692,'Infos Relatório'!$B$164,'Faturamento SP3'!$E$2:$E$692,'Infos Relatório'!$B216,'Faturamento SP3'!$Z$2:$Z$692,'Infos Relatório'!AY$1)</f>
        <v>0</v>
      </c>
      <c r="BB216" s="14">
        <f>SUMIFS('Faturamento SP3'!$O$2:$O$692,'Faturamento SP3'!$D$2:$D$692,'Infos Relatório'!$B$164,'Faturamento SP3'!$E$2:$E$692,'Infos Relatório'!$B216,'Faturamento SP3'!$Z$2:$Z$692,'Infos Relatório'!AY$1,'Faturamento SP3'!$T$2:$T$692,"Sim")+SUMIFS('Faturamento SP3'!$P$2:$P$692,'Faturamento SP3'!$D$2:$D$692,'Infos Relatório'!$B$164,'Faturamento SP3'!$E$2:$E$692,'Infos Relatório'!$B216,'Faturamento SP3'!$Z$2:$Z$692,'Infos Relatório'!AY$1,'Faturamento SP3'!$T$2:$T$692,"Sim")</f>
        <v>0</v>
      </c>
      <c r="BC216" s="27" t="e">
        <f t="shared" si="69"/>
        <v>#DIV/0!</v>
      </c>
      <c r="BD216" s="24">
        <f>SUMIFS('Faturamento SP3'!$H$2:$H$692,'Faturamento SP3'!$D$2:$D$692,'Infos Relatório'!$B$164,'Faturamento SP3'!$E$2:$E$692,'Infos Relatório'!$B216,'Faturamento SP3'!$Z$2:$Z$692,'Infos Relatório'!AY$1)</f>
        <v>0</v>
      </c>
      <c r="BE216" s="23">
        <f>COUNTIFS('Faturamento SP3'!$D$2:$D$692,'Infos Relatório'!$B$164,'Faturamento SP3'!$E$2:$E$692,'Infos Relatório'!$B216,'Faturamento SP3'!$Z$2:$Z$692,'Infos Relatório'!BE$1)</f>
        <v>0</v>
      </c>
      <c r="BF216" s="13">
        <f>SUMIFS('Faturamento SP3'!$G$2:$G$692,'Faturamento SP3'!$D$2:$D$692,'Infos Relatório'!$B$164,'Faturamento SP3'!$E$2:$E$692,'Infos Relatório'!$B216,'Faturamento SP3'!$Z$2:$Z$692,'Infos Relatório'!BE$1)</f>
        <v>0</v>
      </c>
      <c r="BG216" s="13">
        <f>SUMIFS('Faturamento SP3'!$J$2:$J$692,'Faturamento SP3'!$D$2:$D$692,'Infos Relatório'!$B$164,'Faturamento SP3'!$E$2:$E$692,'Infos Relatório'!$B216,'Faturamento SP3'!$Z$2:$Z$692,'Infos Relatório'!BE$1)</f>
        <v>0</v>
      </c>
      <c r="BH216" s="14">
        <f>SUMIFS('Faturamento SP3'!$O$2:$O$692,'Faturamento SP3'!$D$2:$D$692,'Infos Relatório'!$B$164,'Faturamento SP3'!$E$2:$E$692,'Infos Relatório'!$B216,'Faturamento SP3'!$Z$2:$Z$692,'Infos Relatório'!BE$1,'Faturamento SP3'!$T$2:$T$692,"Sim")+SUMIFS('Faturamento SP3'!$P$2:$P$692,'Faturamento SP3'!$D$2:$D$692,'Infos Relatório'!$B$164,'Faturamento SP3'!$E$2:$E$692,'Infos Relatório'!$B216,'Faturamento SP3'!$Z$2:$Z$692,'Infos Relatório'!BE$1,'Faturamento SP3'!$T$2:$T$692,"Sim")</f>
        <v>0</v>
      </c>
      <c r="BI216" s="27" t="e">
        <f t="shared" si="70"/>
        <v>#DIV/0!</v>
      </c>
      <c r="BJ216" s="24">
        <f>SUMIFS('Faturamento SP3'!$H$2:$H$692,'Faturamento SP3'!$D$2:$D$692,'Infos Relatório'!$B$164,'Faturamento SP3'!$E$2:$E$692,'Infos Relatório'!$B216,'Faturamento SP3'!$Z$2:$Z$692,'Infos Relatório'!BE$1)</f>
        <v>0</v>
      </c>
      <c r="BK216" s="23">
        <f>COUNTIFS('Faturamento SP3'!$D$2:$D$692,'Infos Relatório'!$B$164,'Faturamento SP3'!$E$2:$E$692,'Infos Relatório'!$B216,'Faturamento SP3'!$Z$2:$Z$692,'Infos Relatório'!BK$1)</f>
        <v>0</v>
      </c>
      <c r="BL216" s="13">
        <f>SUMIFS('Faturamento SP3'!$G$2:$G$692,'Faturamento SP3'!$D$2:$D$692,'Infos Relatório'!$B$164,'Faturamento SP3'!$E$2:$E$692,'Infos Relatório'!$B216,'Faturamento SP3'!$Z$2:$Z$692,'Infos Relatório'!BK$1)</f>
        <v>0</v>
      </c>
      <c r="BM216" s="13">
        <f>SUMIFS('Faturamento SP3'!$J$2:$J$692,'Faturamento SP3'!$D$2:$D$692,'Infos Relatório'!$B$164,'Faturamento SP3'!$E$2:$E$692,'Infos Relatório'!$B216,'Faturamento SP3'!$Z$2:$Z$692,'Infos Relatório'!BK$1)</f>
        <v>0</v>
      </c>
      <c r="BN216" s="14">
        <f>SUMIFS('Faturamento SP3'!$O$2:$O$692,'Faturamento SP3'!$D$2:$D$692,'Infos Relatório'!$B$164,'Faturamento SP3'!$E$2:$E$692,'Infos Relatório'!$B216,'Faturamento SP3'!$Z$2:$Z$692,'Infos Relatório'!BK$1,'Faturamento SP3'!$T$2:$T$692,"Sim")+SUMIFS('Faturamento SP3'!$P$2:$P$692,'Faturamento SP3'!$D$2:$D$692,'Infos Relatório'!$B$164,'Faturamento SP3'!$E$2:$E$692,'Infos Relatório'!$B216,'Faturamento SP3'!$Z$2:$Z$692,'Infos Relatório'!BK$1,'Faturamento SP3'!$T$2:$T$692,"Sim")</f>
        <v>0</v>
      </c>
      <c r="BO216" s="27" t="e">
        <f t="shared" si="71"/>
        <v>#DIV/0!</v>
      </c>
      <c r="BP216" s="24">
        <f>SUMIFS('Faturamento SP3'!$H$2:$H$692,'Faturamento SP3'!$D$2:$D$692,'Infos Relatório'!$B$164,'Faturamento SP3'!$E$2:$E$692,'Infos Relatório'!$B216,'Faturamento SP3'!$Z$2:$Z$692,'Infos Relatório'!BK$1)</f>
        <v>0</v>
      </c>
      <c r="BQ216" s="23">
        <f>COUNTIFS('Faturamento SP3'!$D$2:$D$692,'Infos Relatório'!$B$164,'Faturamento SP3'!$E$2:$E$692,'Infos Relatório'!$B216,'Faturamento SP3'!$Z$2:$Z$692,'Infos Relatório'!BQ$1)</f>
        <v>0</v>
      </c>
      <c r="BR216" s="13">
        <f>SUMIFS('Faturamento SP3'!$G$2:$G$692,'Faturamento SP3'!$D$2:$D$692,'Infos Relatório'!$B$164,'Faturamento SP3'!$E$2:$E$692,'Infos Relatório'!$B216,'Faturamento SP3'!$Z$2:$Z$692,'Infos Relatório'!BQ$1)</f>
        <v>0</v>
      </c>
      <c r="BS216" s="13">
        <f>SUMIFS('Faturamento SP3'!$J$2:$J$692,'Faturamento SP3'!$D$2:$D$692,'Infos Relatório'!$B$164,'Faturamento SP3'!$E$2:$E$692,'Infos Relatório'!$B216,'Faturamento SP3'!$Z$2:$Z$692,'Infos Relatório'!BQ$1)</f>
        <v>0</v>
      </c>
      <c r="BT216" s="14">
        <f>SUMIFS('Faturamento SP3'!$O$2:$O$692,'Faturamento SP3'!$D$2:$D$692,'Infos Relatório'!$B$164,'Faturamento SP3'!$E$2:$E$692,'Infos Relatório'!$B216,'Faturamento SP3'!$Z$2:$Z$692,'Infos Relatório'!BQ$1,'Faturamento SP3'!$T$2:$T$692,"Sim")+SUMIFS('Faturamento SP3'!$P$2:$P$692,'Faturamento SP3'!$D$2:$D$692,'Infos Relatório'!$B$164,'Faturamento SP3'!$E$2:$E$692,'Infos Relatório'!$B216,'Faturamento SP3'!$Z$2:$Z$692,'Infos Relatório'!BQ$1,'Faturamento SP3'!$T$2:$T$692,"Sim")</f>
        <v>0</v>
      </c>
      <c r="BU216" s="27" t="e">
        <f t="shared" si="72"/>
        <v>#DIV/0!</v>
      </c>
      <c r="BV216" s="24">
        <f>SUMIFS('Faturamento SP3'!$H$2:$H$692,'Faturamento SP3'!$D$2:$D$692,'Infos Relatório'!$B$164,'Faturamento SP3'!$E$2:$E$692,'Infos Relatório'!$B216,'Faturamento SP3'!$Z$2:$Z$692,'Infos Relatório'!BQ$1)</f>
        <v>0</v>
      </c>
    </row>
    <row r="217" spans="2:74">
      <c r="B217" s="17" t="s">
        <v>59</v>
      </c>
      <c r="C217" s="23">
        <f>COUNTIFS('Faturamento SP3'!$D$2:$D$692,'Infos Relatório'!$B$164,'Faturamento SP3'!$E$2:$E$692,'Infos Relatório'!$B217,'Faturamento SP3'!$Z$2:$Z$692,'Infos Relatório'!C$1)</f>
        <v>0</v>
      </c>
      <c r="D217" s="13">
        <f>SUMIFS('Faturamento SP3'!$G$2:$G$692,'Faturamento SP3'!$D$2:$D$692,'Infos Relatório'!$B$164,'Faturamento SP3'!$E$2:$E$692,'Infos Relatório'!$B217,'Faturamento SP3'!$Z$2:$Z$692,'Infos Relatório'!C$1)</f>
        <v>0</v>
      </c>
      <c r="E217" s="13">
        <f>SUMIFS('Faturamento SP3'!$J$2:$J$692,'Faturamento SP3'!$D$2:$D$692,'Infos Relatório'!$B$164,'Faturamento SP3'!$E$2:$E$692,'Infos Relatório'!$B217,'Faturamento SP3'!$Z$2:$Z$692,'Infos Relatório'!C$1)</f>
        <v>0</v>
      </c>
      <c r="F217" s="14">
        <f>SUMIFS('Faturamento SP3'!$O$2:$O$692,'Faturamento SP3'!$D$2:$D$692,'Infos Relatório'!$B$164,'Faturamento SP3'!$E$2:$E$692,'Infos Relatório'!$B217,'Faturamento SP3'!$Z$2:$Z$692,'Infos Relatório'!C$1,'Faturamento SP3'!$T$2:$T$692,"Sim")+SUMIFS('Faturamento SP3'!$P$2:$P$692,'Faturamento SP3'!$D$2:$D$692,'Infos Relatório'!$B$164,'Faturamento SP3'!$E$2:$E$692,'Infos Relatório'!$B217,'Faturamento SP3'!$Z$2:$Z$692,'Infos Relatório'!C$1,'Faturamento SP3'!$T$2:$T$692,"Sim")</f>
        <v>0</v>
      </c>
      <c r="G217" s="27" t="e">
        <f t="shared" si="61"/>
        <v>#DIV/0!</v>
      </c>
      <c r="H217" s="24">
        <f>SUMIFS('Faturamento SP3'!$H$2:$H$692,'Faturamento SP3'!$D$2:$D$692,'Infos Relatório'!$B$164,'Faturamento SP3'!$E$2:$E$692,'Infos Relatório'!$B217,'Faturamento SP3'!$Z$2:$Z$692,'Infos Relatório'!C$1)</f>
        <v>0</v>
      </c>
      <c r="I217" s="23">
        <f>COUNTIFS('Faturamento SP3'!$D$2:$D$692,'Infos Relatório'!$B$164,'Faturamento SP3'!$E$2:$E$692,'Infos Relatório'!$B217,'Faturamento SP3'!$Z$2:$Z$692,'Infos Relatório'!I$1)</f>
        <v>0</v>
      </c>
      <c r="J217" s="13">
        <f>SUMIFS('Faturamento SP3'!$G$2:$G$692,'Faturamento SP3'!$D$2:$D$692,'Infos Relatório'!$B$164,'Faturamento SP3'!$E$2:$E$692,'Infos Relatório'!$B217,'Faturamento SP3'!$Z$2:$Z$692,'Infos Relatório'!I$1)</f>
        <v>0</v>
      </c>
      <c r="K217" s="13">
        <f>SUMIFS('Faturamento SP3'!$J$2:$J$692,'Faturamento SP3'!$D$2:$D$692,'Infos Relatório'!$B$164,'Faturamento SP3'!$E$2:$E$692,'Infos Relatório'!$B217,'Faturamento SP3'!$Z$2:$Z$692,'Infos Relatório'!I$1)</f>
        <v>0</v>
      </c>
      <c r="L217" s="14">
        <f>SUMIFS('Faturamento SP3'!$O$2:$O$692,'Faturamento SP3'!$D$2:$D$692,'Infos Relatório'!$B$164,'Faturamento SP3'!$E$2:$E$692,'Infos Relatório'!$B217,'Faturamento SP3'!$Z$2:$Z$692,'Infos Relatório'!I$1,'Faturamento SP3'!$T$2:$T$692,"Sim")+SUMIFS('Faturamento SP3'!$P$2:$P$692,'Faturamento SP3'!$D$2:$D$692,'Infos Relatório'!$B$164,'Faturamento SP3'!$E$2:$E$692,'Infos Relatório'!$B217,'Faturamento SP3'!$Z$2:$Z$692,'Infos Relatório'!I$1,'Faturamento SP3'!$T$2:$T$692,"Sim")</f>
        <v>0</v>
      </c>
      <c r="M217" s="27" t="e">
        <f t="shared" si="62"/>
        <v>#DIV/0!</v>
      </c>
      <c r="N217" s="24">
        <f>SUMIFS('Faturamento SP3'!$H$2:$H$692,'Faturamento SP3'!$D$2:$D$692,'Infos Relatório'!$B$164,'Faturamento SP3'!$E$2:$E$692,'Infos Relatório'!$B217,'Faturamento SP3'!$Z$2:$Z$692,'Infos Relatório'!I$1)</f>
        <v>0</v>
      </c>
      <c r="O217" s="23">
        <f>COUNTIFS('Faturamento SP3'!$D$2:$D$692,'Infos Relatório'!$B$164,'Faturamento SP3'!$E$2:$E$692,'Infos Relatório'!$B217,'Faturamento SP3'!$Z$2:$Z$692,'Infos Relatório'!O$1)</f>
        <v>0</v>
      </c>
      <c r="P217" s="13">
        <f>SUMIFS('Faturamento SP3'!$G$2:$G$692,'Faturamento SP3'!$D$2:$D$692,'Infos Relatório'!$B$164,'Faturamento SP3'!$E$2:$E$692,'Infos Relatório'!$B217,'Faturamento SP3'!$Z$2:$Z$692,'Infos Relatório'!O$1)</f>
        <v>0</v>
      </c>
      <c r="Q217" s="13">
        <f>SUMIFS('Faturamento SP3'!$J$2:$J$692,'Faturamento SP3'!$D$2:$D$692,'Infos Relatório'!$B$164,'Faturamento SP3'!$E$2:$E$692,'Infos Relatório'!$B217,'Faturamento SP3'!$Z$2:$Z$692,'Infos Relatório'!O$1)</f>
        <v>0</v>
      </c>
      <c r="R217" s="14">
        <f>SUMIFS('Faturamento SP3'!$O$2:$O$692,'Faturamento SP3'!$D$2:$D$692,'Infos Relatório'!$B$164,'Faturamento SP3'!$E$2:$E$692,'Infos Relatório'!$B217,'Faturamento SP3'!$Z$2:$Z$692,'Infos Relatório'!O$1,'Faturamento SP3'!$T$2:$T$692,"Sim")+SUMIFS('Faturamento SP3'!$P$2:$P$692,'Faturamento SP3'!$D$2:$D$692,'Infos Relatório'!$B$164,'Faturamento SP3'!$E$2:$E$692,'Infos Relatório'!$B217,'Faturamento SP3'!$Z$2:$Z$692,'Infos Relatório'!O$1,'Faturamento SP3'!$T$2:$T$692,"Sim")</f>
        <v>0</v>
      </c>
      <c r="S217" s="27" t="e">
        <f t="shared" si="63"/>
        <v>#DIV/0!</v>
      </c>
      <c r="T217" s="24">
        <f>SUMIFS('Faturamento SP3'!$H$2:$H$692,'Faturamento SP3'!$D$2:$D$692,'Infos Relatório'!$B$164,'Faturamento SP3'!$E$2:$E$692,'Infos Relatório'!$B217,'Faturamento SP3'!$Z$2:$Z$692,'Infos Relatório'!O$1)</f>
        <v>0</v>
      </c>
      <c r="U217" s="23">
        <f>COUNTIFS('Faturamento SP3'!$D$2:$D$692,'Infos Relatório'!$B$164,'Faturamento SP3'!$E$2:$E$692,'Infos Relatório'!$B217,'Faturamento SP3'!$Z$2:$Z$692,'Infos Relatório'!U$1)</f>
        <v>0</v>
      </c>
      <c r="V217" s="13">
        <f>SUMIFS('Faturamento SP3'!$G$2:$G$692,'Faturamento SP3'!$D$2:$D$692,'Infos Relatório'!$B$164,'Faturamento SP3'!$E$2:$E$692,'Infos Relatório'!$B217,'Faturamento SP3'!$Z$2:$Z$692,'Infos Relatório'!U$1)</f>
        <v>0</v>
      </c>
      <c r="W217" s="13">
        <f>SUMIFS('Faturamento SP3'!$J$2:$J$692,'Faturamento SP3'!$D$2:$D$692,'Infos Relatório'!$B$164,'Faturamento SP3'!$E$2:$E$692,'Infos Relatório'!$B217,'Faturamento SP3'!$Z$2:$Z$692,'Infos Relatório'!U$1)</f>
        <v>0</v>
      </c>
      <c r="X217" s="14">
        <f>SUMIFS('Faturamento SP3'!$O$2:$O$692,'Faturamento SP3'!$D$2:$D$692,'Infos Relatório'!$B$164,'Faturamento SP3'!$E$2:$E$692,'Infos Relatório'!$B217,'Faturamento SP3'!$Z$2:$Z$692,'Infos Relatório'!U$1,'Faturamento SP3'!$T$2:$T$692,"Sim")+SUMIFS('Faturamento SP3'!$P$2:$P$692,'Faturamento SP3'!$D$2:$D$692,'Infos Relatório'!$B$164,'Faturamento SP3'!$E$2:$E$692,'Infos Relatório'!$B217,'Faturamento SP3'!$Z$2:$Z$692,'Infos Relatório'!U$1,'Faturamento SP3'!$T$2:$T$692,"Sim")</f>
        <v>0</v>
      </c>
      <c r="Y217" s="27" t="e">
        <f t="shared" si="64"/>
        <v>#DIV/0!</v>
      </c>
      <c r="Z217" s="24">
        <f>SUMIFS('Faturamento SP3'!$H$2:$H$692,'Faturamento SP3'!$D$2:$D$692,'Infos Relatório'!$B$164,'Faturamento SP3'!$E$2:$E$692,'Infos Relatório'!$B217,'Faturamento SP3'!$Z$2:$Z$692,'Infos Relatório'!U$1)</f>
        <v>0</v>
      </c>
      <c r="AA217" s="23">
        <f>COUNTIFS('Faturamento SP3'!$D$2:$D$692,'Infos Relatório'!$B$164,'Faturamento SP3'!$E$2:$E$692,'Infos Relatório'!$B217,'Faturamento SP3'!$Z$2:$Z$692,'Infos Relatório'!AA$1)</f>
        <v>0</v>
      </c>
      <c r="AB217" s="13">
        <f>SUMIFS('Faturamento SP3'!$G$2:$G$692,'Faturamento SP3'!$D$2:$D$692,'Infos Relatório'!$B$164,'Faturamento SP3'!$E$2:$E$692,'Infos Relatório'!$B217,'Faturamento SP3'!$Z$2:$Z$692,'Infos Relatório'!AA$1)</f>
        <v>0</v>
      </c>
      <c r="AC217" s="13">
        <f>SUMIFS('Faturamento SP3'!$J$2:$J$692,'Faturamento SP3'!$D$2:$D$692,'Infos Relatório'!$B$164,'Faturamento SP3'!$E$2:$E$692,'Infos Relatório'!$B217,'Faturamento SP3'!$Z$2:$Z$692,'Infos Relatório'!AA$1)</f>
        <v>0</v>
      </c>
      <c r="AD217" s="14">
        <f>SUMIFS('Faturamento SP3'!$O$2:$O$692,'Faturamento SP3'!$D$2:$D$692,'Infos Relatório'!$B$164,'Faturamento SP3'!$E$2:$E$692,'Infos Relatório'!$B217,'Faturamento SP3'!$Z$2:$Z$692,'Infos Relatório'!AA$1,'Faturamento SP3'!$T$2:$T$692,"Sim")+SUMIFS('Faturamento SP3'!$P$2:$P$692,'Faturamento SP3'!$D$2:$D$692,'Infos Relatório'!$B$164,'Faturamento SP3'!$E$2:$E$692,'Infos Relatório'!$B217,'Faturamento SP3'!$Z$2:$Z$692,'Infos Relatório'!AA$1,'Faturamento SP3'!$T$2:$T$692,"Sim")</f>
        <v>0</v>
      </c>
      <c r="AE217" s="27" t="e">
        <f t="shared" si="65"/>
        <v>#DIV/0!</v>
      </c>
      <c r="AF217" s="24">
        <f>SUMIFS('Faturamento SP3'!$H$2:$H$692,'Faturamento SP3'!$D$2:$D$692,'Infos Relatório'!$B$164,'Faturamento SP3'!$E$2:$E$692,'Infos Relatório'!$B217,'Faturamento SP3'!$Z$2:$Z$692,'Infos Relatório'!AA$1)</f>
        <v>0</v>
      </c>
      <c r="AG217" s="23">
        <f>COUNTIFS('Faturamento SP3'!$D$2:$D$692,'Infos Relatório'!$B$164,'Faturamento SP3'!$E$2:$E$692,'Infos Relatório'!$B217,'Faturamento SP3'!$Z$2:$Z$692,'Infos Relatório'!AG$1)</f>
        <v>0</v>
      </c>
      <c r="AH217" s="13">
        <f>SUMIFS('Faturamento SP3'!$G$2:$G$692,'Faturamento SP3'!$D$2:$D$692,'Infos Relatório'!$B$164,'Faturamento SP3'!$E$2:$E$692,'Infos Relatório'!$B217,'Faturamento SP3'!$Z$2:$Z$692,'Infos Relatório'!AG$1)</f>
        <v>0</v>
      </c>
      <c r="AI217" s="13">
        <f>SUMIFS('Faturamento SP3'!$J$2:$J$692,'Faturamento SP3'!$D$2:$D$692,'Infos Relatório'!$B$164,'Faturamento SP3'!$E$2:$E$692,'Infos Relatório'!$B217,'Faturamento SP3'!$Z$2:$Z$692,'Infos Relatório'!AG$1)</f>
        <v>0</v>
      </c>
      <c r="AJ217" s="14">
        <f>SUMIFS('Faturamento SP3'!$O$2:$O$692,'Faturamento SP3'!$D$2:$D$692,'Infos Relatório'!$B$164,'Faturamento SP3'!$E$2:$E$692,'Infos Relatório'!$B217,'Faturamento SP3'!$Z$2:$Z$692,'Infos Relatório'!AG$1,'Faturamento SP3'!$T$2:$T$692,"Sim")+SUMIFS('Faturamento SP3'!$P$2:$P$692,'Faturamento SP3'!$D$2:$D$692,'Infos Relatório'!$B$164,'Faturamento SP3'!$E$2:$E$692,'Infos Relatório'!$B217,'Faturamento SP3'!$Z$2:$Z$692,'Infos Relatório'!AG$1,'Faturamento SP3'!$T$2:$T$692,"Sim")</f>
        <v>0</v>
      </c>
      <c r="AK217" s="27" t="e">
        <f t="shared" si="66"/>
        <v>#DIV/0!</v>
      </c>
      <c r="AL217" s="24">
        <f>SUMIFS('Faturamento SP3'!$H$2:$H$692,'Faturamento SP3'!$D$2:$D$692,'Infos Relatório'!$B$164,'Faturamento SP3'!$E$2:$E$692,'Infos Relatório'!$B217,'Faturamento SP3'!$Z$2:$Z$692,'Infos Relatório'!AG$1)</f>
        <v>0</v>
      </c>
      <c r="AM217" s="23">
        <f>COUNTIFS('Faturamento SP3'!$D$2:$D$692,'Infos Relatório'!$B$164,'Faturamento SP3'!$E$2:$E$692,'Infos Relatório'!$B217,'Faturamento SP3'!$Z$2:$Z$692,'Infos Relatório'!AM$1)</f>
        <v>0</v>
      </c>
      <c r="AN217" s="13">
        <f>SUMIFS('Faturamento SP3'!$G$2:$G$692,'Faturamento SP3'!$D$2:$D$692,'Infos Relatório'!$B$164,'Faturamento SP3'!$E$2:$E$692,'Infos Relatório'!$B217,'Faturamento SP3'!$Z$2:$Z$692,'Infos Relatório'!AM$1)</f>
        <v>0</v>
      </c>
      <c r="AO217" s="13">
        <f>SUMIFS('Faturamento SP3'!$J$2:$J$692,'Faturamento SP3'!$D$2:$D$692,'Infos Relatório'!$B$164,'Faturamento SP3'!$E$2:$E$692,'Infos Relatório'!$B217,'Faturamento SP3'!$Z$2:$Z$692,'Infos Relatório'!AM$1)</f>
        <v>0</v>
      </c>
      <c r="AP217" s="14">
        <f>SUMIFS('Faturamento SP3'!$O$2:$O$692,'Faturamento SP3'!$D$2:$D$692,'Infos Relatório'!$B$164,'Faturamento SP3'!$E$2:$E$692,'Infos Relatório'!$B217,'Faturamento SP3'!$Z$2:$Z$692,'Infos Relatório'!AM$1,'Faturamento SP3'!$T$2:$T$692,"Sim")+SUMIFS('Faturamento SP3'!$P$2:$P$692,'Faturamento SP3'!$D$2:$D$692,'Infos Relatório'!$B$164,'Faturamento SP3'!$E$2:$E$692,'Infos Relatório'!$B217,'Faturamento SP3'!$Z$2:$Z$692,'Infos Relatório'!AM$1,'Faturamento SP3'!$T$2:$T$692,"Sim")</f>
        <v>0</v>
      </c>
      <c r="AQ217" s="27" t="e">
        <f t="shared" si="67"/>
        <v>#DIV/0!</v>
      </c>
      <c r="AR217" s="24">
        <f>SUMIFS('Faturamento SP3'!$H$2:$H$692,'Faturamento SP3'!$D$2:$D$692,'Infos Relatório'!$B$164,'Faturamento SP3'!$E$2:$E$692,'Infos Relatório'!$B217,'Faturamento SP3'!$Z$2:$Z$692,'Infos Relatório'!AM$1)</f>
        <v>0</v>
      </c>
      <c r="AS217" s="23">
        <f>COUNTIFS('Faturamento SP3'!$D$2:$D$692,'Infos Relatório'!$B$164,'Faturamento SP3'!$E$2:$E$692,'Infos Relatório'!$B217,'Faturamento SP3'!$Z$2:$Z$692,'Infos Relatório'!AS$1)</f>
        <v>0</v>
      </c>
      <c r="AT217" s="13">
        <f>SUMIFS('Faturamento SP3'!$G$2:$G$692,'Faturamento SP3'!$D$2:$D$692,'Infos Relatório'!$B$164,'Faturamento SP3'!$E$2:$E$692,'Infos Relatório'!$B217,'Faturamento SP3'!$Z$2:$Z$692,'Infos Relatório'!AS$1)</f>
        <v>0</v>
      </c>
      <c r="AU217" s="13">
        <f>SUMIFS('Faturamento SP3'!$J$2:$J$692,'Faturamento SP3'!$D$2:$D$692,'Infos Relatório'!$B$164,'Faturamento SP3'!$E$2:$E$692,'Infos Relatório'!$B217,'Faturamento SP3'!$Z$2:$Z$692,'Infos Relatório'!AS$1)</f>
        <v>0</v>
      </c>
      <c r="AV217" s="14">
        <f>SUMIFS('Faturamento SP3'!$O$2:$O$692,'Faturamento SP3'!$D$2:$D$692,'Infos Relatório'!$B$164,'Faturamento SP3'!$E$2:$E$692,'Infos Relatório'!$B217,'Faturamento SP3'!$Z$2:$Z$692,'Infos Relatório'!AS$1,'Faturamento SP3'!$T$2:$T$692,"Sim")+SUMIFS('Faturamento SP3'!$P$2:$P$692,'Faturamento SP3'!$D$2:$D$692,'Infos Relatório'!$B$164,'Faturamento SP3'!$E$2:$E$692,'Infos Relatório'!$B217,'Faturamento SP3'!$Z$2:$Z$692,'Infos Relatório'!AS$1,'Faturamento SP3'!$T$2:$T$692,"Sim")</f>
        <v>0</v>
      </c>
      <c r="AW217" s="27" t="e">
        <f t="shared" si="68"/>
        <v>#DIV/0!</v>
      </c>
      <c r="AX217" s="24">
        <f>SUMIFS('Faturamento SP3'!$H$2:$H$692,'Faturamento SP3'!$D$2:$D$692,'Infos Relatório'!$B$164,'Faturamento SP3'!$E$2:$E$692,'Infos Relatório'!$B217,'Faturamento SP3'!$Z$2:$Z$692,'Infos Relatório'!AS$1)</f>
        <v>0</v>
      </c>
      <c r="AY217" s="23">
        <f>COUNTIFS('Faturamento SP3'!$D$2:$D$692,'Infos Relatório'!$B$164,'Faturamento SP3'!$E$2:$E$692,'Infos Relatório'!$B217,'Faturamento SP3'!$Z$2:$Z$692,'Infos Relatório'!AY$1)</f>
        <v>0</v>
      </c>
      <c r="AZ217" s="13">
        <f>SUMIFS('Faturamento SP3'!$G$2:$G$692,'Faturamento SP3'!$D$2:$D$692,'Infos Relatório'!$B$164,'Faturamento SP3'!$E$2:$E$692,'Infos Relatório'!$B217,'Faturamento SP3'!$Z$2:$Z$692,'Infos Relatório'!AY$1)</f>
        <v>0</v>
      </c>
      <c r="BA217" s="13">
        <f>SUMIFS('Faturamento SP3'!$J$2:$J$692,'Faturamento SP3'!$D$2:$D$692,'Infos Relatório'!$B$164,'Faturamento SP3'!$E$2:$E$692,'Infos Relatório'!$B217,'Faturamento SP3'!$Z$2:$Z$692,'Infos Relatório'!AY$1)</f>
        <v>0</v>
      </c>
      <c r="BB217" s="14">
        <f>SUMIFS('Faturamento SP3'!$O$2:$O$692,'Faturamento SP3'!$D$2:$D$692,'Infos Relatório'!$B$164,'Faturamento SP3'!$E$2:$E$692,'Infos Relatório'!$B217,'Faturamento SP3'!$Z$2:$Z$692,'Infos Relatório'!AY$1,'Faturamento SP3'!$T$2:$T$692,"Sim")+SUMIFS('Faturamento SP3'!$P$2:$P$692,'Faturamento SP3'!$D$2:$D$692,'Infos Relatório'!$B$164,'Faturamento SP3'!$E$2:$E$692,'Infos Relatório'!$B217,'Faturamento SP3'!$Z$2:$Z$692,'Infos Relatório'!AY$1,'Faturamento SP3'!$T$2:$T$692,"Sim")</f>
        <v>0</v>
      </c>
      <c r="BC217" s="27" t="e">
        <f t="shared" si="69"/>
        <v>#DIV/0!</v>
      </c>
      <c r="BD217" s="24">
        <f>SUMIFS('Faturamento SP3'!$H$2:$H$692,'Faturamento SP3'!$D$2:$D$692,'Infos Relatório'!$B$164,'Faturamento SP3'!$E$2:$E$692,'Infos Relatório'!$B217,'Faturamento SP3'!$Z$2:$Z$692,'Infos Relatório'!AY$1)</f>
        <v>0</v>
      </c>
      <c r="BE217" s="23">
        <f>COUNTIFS('Faturamento SP3'!$D$2:$D$692,'Infos Relatório'!$B$164,'Faturamento SP3'!$E$2:$E$692,'Infos Relatório'!$B217,'Faturamento SP3'!$Z$2:$Z$692,'Infos Relatório'!BE$1)</f>
        <v>0</v>
      </c>
      <c r="BF217" s="13">
        <f>SUMIFS('Faturamento SP3'!$G$2:$G$692,'Faturamento SP3'!$D$2:$D$692,'Infos Relatório'!$B$164,'Faturamento SP3'!$E$2:$E$692,'Infos Relatório'!$B217,'Faturamento SP3'!$Z$2:$Z$692,'Infos Relatório'!BE$1)</f>
        <v>0</v>
      </c>
      <c r="BG217" s="13">
        <f>SUMIFS('Faturamento SP3'!$J$2:$J$692,'Faturamento SP3'!$D$2:$D$692,'Infos Relatório'!$B$164,'Faturamento SP3'!$E$2:$E$692,'Infos Relatório'!$B217,'Faturamento SP3'!$Z$2:$Z$692,'Infos Relatório'!BE$1)</f>
        <v>0</v>
      </c>
      <c r="BH217" s="14">
        <f>SUMIFS('Faturamento SP3'!$O$2:$O$692,'Faturamento SP3'!$D$2:$D$692,'Infos Relatório'!$B$164,'Faturamento SP3'!$E$2:$E$692,'Infos Relatório'!$B217,'Faturamento SP3'!$Z$2:$Z$692,'Infos Relatório'!BE$1,'Faturamento SP3'!$T$2:$T$692,"Sim")+SUMIFS('Faturamento SP3'!$P$2:$P$692,'Faturamento SP3'!$D$2:$D$692,'Infos Relatório'!$B$164,'Faturamento SP3'!$E$2:$E$692,'Infos Relatório'!$B217,'Faturamento SP3'!$Z$2:$Z$692,'Infos Relatório'!BE$1,'Faturamento SP3'!$T$2:$T$692,"Sim")</f>
        <v>0</v>
      </c>
      <c r="BI217" s="27" t="e">
        <f t="shared" si="70"/>
        <v>#DIV/0!</v>
      </c>
      <c r="BJ217" s="24">
        <f>SUMIFS('Faturamento SP3'!$H$2:$H$692,'Faturamento SP3'!$D$2:$D$692,'Infos Relatório'!$B$164,'Faturamento SP3'!$E$2:$E$692,'Infos Relatório'!$B217,'Faturamento SP3'!$Z$2:$Z$692,'Infos Relatório'!BE$1)</f>
        <v>0</v>
      </c>
      <c r="BK217" s="23">
        <f>COUNTIFS('Faturamento SP3'!$D$2:$D$692,'Infos Relatório'!$B$164,'Faturamento SP3'!$E$2:$E$692,'Infos Relatório'!$B217,'Faturamento SP3'!$Z$2:$Z$692,'Infos Relatório'!BK$1)</f>
        <v>0</v>
      </c>
      <c r="BL217" s="13">
        <f>SUMIFS('Faturamento SP3'!$G$2:$G$692,'Faturamento SP3'!$D$2:$D$692,'Infos Relatório'!$B$164,'Faturamento SP3'!$E$2:$E$692,'Infos Relatório'!$B217,'Faturamento SP3'!$Z$2:$Z$692,'Infos Relatório'!BK$1)</f>
        <v>0</v>
      </c>
      <c r="BM217" s="13">
        <f>SUMIFS('Faturamento SP3'!$J$2:$J$692,'Faturamento SP3'!$D$2:$D$692,'Infos Relatório'!$B$164,'Faturamento SP3'!$E$2:$E$692,'Infos Relatório'!$B217,'Faturamento SP3'!$Z$2:$Z$692,'Infos Relatório'!BK$1)</f>
        <v>0</v>
      </c>
      <c r="BN217" s="14">
        <f>SUMIFS('Faturamento SP3'!$O$2:$O$692,'Faturamento SP3'!$D$2:$D$692,'Infos Relatório'!$B$164,'Faturamento SP3'!$E$2:$E$692,'Infos Relatório'!$B217,'Faturamento SP3'!$Z$2:$Z$692,'Infos Relatório'!BK$1,'Faturamento SP3'!$T$2:$T$692,"Sim")+SUMIFS('Faturamento SP3'!$P$2:$P$692,'Faturamento SP3'!$D$2:$D$692,'Infos Relatório'!$B$164,'Faturamento SP3'!$E$2:$E$692,'Infos Relatório'!$B217,'Faturamento SP3'!$Z$2:$Z$692,'Infos Relatório'!BK$1,'Faturamento SP3'!$T$2:$T$692,"Sim")</f>
        <v>0</v>
      </c>
      <c r="BO217" s="27" t="e">
        <f t="shared" si="71"/>
        <v>#DIV/0!</v>
      </c>
      <c r="BP217" s="24">
        <f>SUMIFS('Faturamento SP3'!$H$2:$H$692,'Faturamento SP3'!$D$2:$D$692,'Infos Relatório'!$B$164,'Faturamento SP3'!$E$2:$E$692,'Infos Relatório'!$B217,'Faturamento SP3'!$Z$2:$Z$692,'Infos Relatório'!BK$1)</f>
        <v>0</v>
      </c>
      <c r="BQ217" s="23">
        <f>COUNTIFS('Faturamento SP3'!$D$2:$D$692,'Infos Relatório'!$B$164,'Faturamento SP3'!$E$2:$E$692,'Infos Relatório'!$B217,'Faturamento SP3'!$Z$2:$Z$692,'Infos Relatório'!BQ$1)</f>
        <v>0</v>
      </c>
      <c r="BR217" s="13">
        <f>SUMIFS('Faturamento SP3'!$G$2:$G$692,'Faturamento SP3'!$D$2:$D$692,'Infos Relatório'!$B$164,'Faturamento SP3'!$E$2:$E$692,'Infos Relatório'!$B217,'Faturamento SP3'!$Z$2:$Z$692,'Infos Relatório'!BQ$1)</f>
        <v>0</v>
      </c>
      <c r="BS217" s="13">
        <f>SUMIFS('Faturamento SP3'!$J$2:$J$692,'Faturamento SP3'!$D$2:$D$692,'Infos Relatório'!$B$164,'Faturamento SP3'!$E$2:$E$692,'Infos Relatório'!$B217,'Faturamento SP3'!$Z$2:$Z$692,'Infos Relatório'!BQ$1)</f>
        <v>0</v>
      </c>
      <c r="BT217" s="14">
        <f>SUMIFS('Faturamento SP3'!$O$2:$O$692,'Faturamento SP3'!$D$2:$D$692,'Infos Relatório'!$B$164,'Faturamento SP3'!$E$2:$E$692,'Infos Relatório'!$B217,'Faturamento SP3'!$Z$2:$Z$692,'Infos Relatório'!BQ$1,'Faturamento SP3'!$T$2:$T$692,"Sim")+SUMIFS('Faturamento SP3'!$P$2:$P$692,'Faturamento SP3'!$D$2:$D$692,'Infos Relatório'!$B$164,'Faturamento SP3'!$E$2:$E$692,'Infos Relatório'!$B217,'Faturamento SP3'!$Z$2:$Z$692,'Infos Relatório'!BQ$1,'Faturamento SP3'!$T$2:$T$692,"Sim")</f>
        <v>0</v>
      </c>
      <c r="BU217" s="27" t="e">
        <f t="shared" si="72"/>
        <v>#DIV/0!</v>
      </c>
      <c r="BV217" s="24">
        <f>SUMIFS('Faturamento SP3'!$H$2:$H$692,'Faturamento SP3'!$D$2:$D$692,'Infos Relatório'!$B$164,'Faturamento SP3'!$E$2:$E$692,'Infos Relatório'!$B217,'Faturamento SP3'!$Z$2:$Z$692,'Infos Relatório'!BQ$1)</f>
        <v>0</v>
      </c>
    </row>
    <row r="218" spans="2:74">
      <c r="B218" s="17" t="s">
        <v>60</v>
      </c>
      <c r="C218" s="23">
        <f>COUNTIFS('Faturamento SP3'!$D$2:$D$692,'Infos Relatório'!$B$164,'Faturamento SP3'!$E$2:$E$692,'Infos Relatório'!$B218,'Faturamento SP3'!$Z$2:$Z$692,'Infos Relatório'!C$1)</f>
        <v>0</v>
      </c>
      <c r="D218" s="13">
        <f>SUMIFS('Faturamento SP3'!$G$2:$G$692,'Faturamento SP3'!$D$2:$D$692,'Infos Relatório'!$B$164,'Faturamento SP3'!$E$2:$E$692,'Infos Relatório'!$B218,'Faturamento SP3'!$Z$2:$Z$692,'Infos Relatório'!C$1)</f>
        <v>0</v>
      </c>
      <c r="E218" s="13">
        <f>SUMIFS('Faturamento SP3'!$J$2:$J$692,'Faturamento SP3'!$D$2:$D$692,'Infos Relatório'!$B$164,'Faturamento SP3'!$E$2:$E$692,'Infos Relatório'!$B218,'Faturamento SP3'!$Z$2:$Z$692,'Infos Relatório'!C$1)</f>
        <v>0</v>
      </c>
      <c r="F218" s="14">
        <f>SUMIFS('Faturamento SP3'!$O$2:$O$692,'Faturamento SP3'!$D$2:$D$692,'Infos Relatório'!$B$164,'Faturamento SP3'!$E$2:$E$692,'Infos Relatório'!$B218,'Faturamento SP3'!$Z$2:$Z$692,'Infos Relatório'!C$1,'Faturamento SP3'!$T$2:$T$692,"Sim")+SUMIFS('Faturamento SP3'!$P$2:$P$692,'Faturamento SP3'!$D$2:$D$692,'Infos Relatório'!$B$164,'Faturamento SP3'!$E$2:$E$692,'Infos Relatório'!$B218,'Faturamento SP3'!$Z$2:$Z$692,'Infos Relatório'!C$1,'Faturamento SP3'!$T$2:$T$692,"Sim")</f>
        <v>0</v>
      </c>
      <c r="G218" s="27" t="e">
        <f t="shared" si="61"/>
        <v>#DIV/0!</v>
      </c>
      <c r="H218" s="24">
        <f>SUMIFS('Faturamento SP3'!$H$2:$H$692,'Faturamento SP3'!$D$2:$D$692,'Infos Relatório'!$B$164,'Faturamento SP3'!$E$2:$E$692,'Infos Relatório'!$B218,'Faturamento SP3'!$Z$2:$Z$692,'Infos Relatório'!C$1)</f>
        <v>0</v>
      </c>
      <c r="I218" s="23">
        <f>COUNTIFS('Faturamento SP3'!$D$2:$D$692,'Infos Relatório'!$B$164,'Faturamento SP3'!$E$2:$E$692,'Infos Relatório'!$B218,'Faturamento SP3'!$Z$2:$Z$692,'Infos Relatório'!I$1)</f>
        <v>0</v>
      </c>
      <c r="J218" s="13">
        <f>SUMIFS('Faturamento SP3'!$G$2:$G$692,'Faturamento SP3'!$D$2:$D$692,'Infos Relatório'!$B$164,'Faturamento SP3'!$E$2:$E$692,'Infos Relatório'!$B218,'Faturamento SP3'!$Z$2:$Z$692,'Infos Relatório'!I$1)</f>
        <v>0</v>
      </c>
      <c r="K218" s="13">
        <f>SUMIFS('Faturamento SP3'!$J$2:$J$692,'Faturamento SP3'!$D$2:$D$692,'Infos Relatório'!$B$164,'Faturamento SP3'!$E$2:$E$692,'Infos Relatório'!$B218,'Faturamento SP3'!$Z$2:$Z$692,'Infos Relatório'!I$1)</f>
        <v>0</v>
      </c>
      <c r="L218" s="14">
        <f>SUMIFS('Faturamento SP3'!$O$2:$O$692,'Faturamento SP3'!$D$2:$D$692,'Infos Relatório'!$B$164,'Faturamento SP3'!$E$2:$E$692,'Infos Relatório'!$B218,'Faturamento SP3'!$Z$2:$Z$692,'Infos Relatório'!I$1,'Faturamento SP3'!$T$2:$T$692,"Sim")+SUMIFS('Faturamento SP3'!$P$2:$P$692,'Faturamento SP3'!$D$2:$D$692,'Infos Relatório'!$B$164,'Faturamento SP3'!$E$2:$E$692,'Infos Relatório'!$B218,'Faturamento SP3'!$Z$2:$Z$692,'Infos Relatório'!I$1,'Faturamento SP3'!$T$2:$T$692,"Sim")</f>
        <v>0</v>
      </c>
      <c r="M218" s="27" t="e">
        <f t="shared" si="62"/>
        <v>#DIV/0!</v>
      </c>
      <c r="N218" s="24">
        <f>SUMIFS('Faturamento SP3'!$H$2:$H$692,'Faturamento SP3'!$D$2:$D$692,'Infos Relatório'!$B$164,'Faturamento SP3'!$E$2:$E$692,'Infos Relatório'!$B218,'Faturamento SP3'!$Z$2:$Z$692,'Infos Relatório'!I$1)</f>
        <v>0</v>
      </c>
      <c r="O218" s="23">
        <f>COUNTIFS('Faturamento SP3'!$D$2:$D$692,'Infos Relatório'!$B$164,'Faturamento SP3'!$E$2:$E$692,'Infos Relatório'!$B218,'Faturamento SP3'!$Z$2:$Z$692,'Infos Relatório'!O$1)</f>
        <v>0</v>
      </c>
      <c r="P218" s="13">
        <f>SUMIFS('Faturamento SP3'!$G$2:$G$692,'Faturamento SP3'!$D$2:$D$692,'Infos Relatório'!$B$164,'Faturamento SP3'!$E$2:$E$692,'Infos Relatório'!$B218,'Faturamento SP3'!$Z$2:$Z$692,'Infos Relatório'!O$1)</f>
        <v>0</v>
      </c>
      <c r="Q218" s="13">
        <f>SUMIFS('Faturamento SP3'!$J$2:$J$692,'Faturamento SP3'!$D$2:$D$692,'Infos Relatório'!$B$164,'Faturamento SP3'!$E$2:$E$692,'Infos Relatório'!$B218,'Faturamento SP3'!$Z$2:$Z$692,'Infos Relatório'!O$1)</f>
        <v>0</v>
      </c>
      <c r="R218" s="14">
        <f>SUMIFS('Faturamento SP3'!$O$2:$O$692,'Faturamento SP3'!$D$2:$D$692,'Infos Relatório'!$B$164,'Faturamento SP3'!$E$2:$E$692,'Infos Relatório'!$B218,'Faturamento SP3'!$Z$2:$Z$692,'Infos Relatório'!O$1,'Faturamento SP3'!$T$2:$T$692,"Sim")+SUMIFS('Faturamento SP3'!$P$2:$P$692,'Faturamento SP3'!$D$2:$D$692,'Infos Relatório'!$B$164,'Faturamento SP3'!$E$2:$E$692,'Infos Relatório'!$B218,'Faturamento SP3'!$Z$2:$Z$692,'Infos Relatório'!O$1,'Faturamento SP3'!$T$2:$T$692,"Sim")</f>
        <v>0</v>
      </c>
      <c r="S218" s="27" t="e">
        <f t="shared" si="63"/>
        <v>#DIV/0!</v>
      </c>
      <c r="T218" s="24">
        <f>SUMIFS('Faturamento SP3'!$H$2:$H$692,'Faturamento SP3'!$D$2:$D$692,'Infos Relatório'!$B$164,'Faturamento SP3'!$E$2:$E$692,'Infos Relatório'!$B218,'Faturamento SP3'!$Z$2:$Z$692,'Infos Relatório'!O$1)</f>
        <v>0</v>
      </c>
      <c r="U218" s="23">
        <f>COUNTIFS('Faturamento SP3'!$D$2:$D$692,'Infos Relatório'!$B$164,'Faturamento SP3'!$E$2:$E$692,'Infos Relatório'!$B218,'Faturamento SP3'!$Z$2:$Z$692,'Infos Relatório'!U$1)</f>
        <v>0</v>
      </c>
      <c r="V218" s="13">
        <f>SUMIFS('Faturamento SP3'!$G$2:$G$692,'Faturamento SP3'!$D$2:$D$692,'Infos Relatório'!$B$164,'Faturamento SP3'!$E$2:$E$692,'Infos Relatório'!$B218,'Faturamento SP3'!$Z$2:$Z$692,'Infos Relatório'!U$1)</f>
        <v>0</v>
      </c>
      <c r="W218" s="13">
        <f>SUMIFS('Faturamento SP3'!$J$2:$J$692,'Faturamento SP3'!$D$2:$D$692,'Infos Relatório'!$B$164,'Faturamento SP3'!$E$2:$E$692,'Infos Relatório'!$B218,'Faturamento SP3'!$Z$2:$Z$692,'Infos Relatório'!U$1)</f>
        <v>0</v>
      </c>
      <c r="X218" s="14">
        <f>SUMIFS('Faturamento SP3'!$O$2:$O$692,'Faturamento SP3'!$D$2:$D$692,'Infos Relatório'!$B$164,'Faturamento SP3'!$E$2:$E$692,'Infos Relatório'!$B218,'Faturamento SP3'!$Z$2:$Z$692,'Infos Relatório'!U$1,'Faturamento SP3'!$T$2:$T$692,"Sim")+SUMIFS('Faturamento SP3'!$P$2:$P$692,'Faturamento SP3'!$D$2:$D$692,'Infos Relatório'!$B$164,'Faturamento SP3'!$E$2:$E$692,'Infos Relatório'!$B218,'Faturamento SP3'!$Z$2:$Z$692,'Infos Relatório'!U$1,'Faturamento SP3'!$T$2:$T$692,"Sim")</f>
        <v>0</v>
      </c>
      <c r="Y218" s="27" t="e">
        <f t="shared" si="64"/>
        <v>#DIV/0!</v>
      </c>
      <c r="Z218" s="24">
        <f>SUMIFS('Faturamento SP3'!$H$2:$H$692,'Faturamento SP3'!$D$2:$D$692,'Infos Relatório'!$B$164,'Faturamento SP3'!$E$2:$E$692,'Infos Relatório'!$B218,'Faturamento SP3'!$Z$2:$Z$692,'Infos Relatório'!U$1)</f>
        <v>0</v>
      </c>
      <c r="AA218" s="23">
        <f>COUNTIFS('Faturamento SP3'!$D$2:$D$692,'Infos Relatório'!$B$164,'Faturamento SP3'!$E$2:$E$692,'Infos Relatório'!$B218,'Faturamento SP3'!$Z$2:$Z$692,'Infos Relatório'!AA$1)</f>
        <v>0</v>
      </c>
      <c r="AB218" s="13">
        <f>SUMIFS('Faturamento SP3'!$G$2:$G$692,'Faturamento SP3'!$D$2:$D$692,'Infos Relatório'!$B$164,'Faturamento SP3'!$E$2:$E$692,'Infos Relatório'!$B218,'Faturamento SP3'!$Z$2:$Z$692,'Infos Relatório'!AA$1)</f>
        <v>0</v>
      </c>
      <c r="AC218" s="13">
        <f>SUMIFS('Faturamento SP3'!$J$2:$J$692,'Faturamento SP3'!$D$2:$D$692,'Infos Relatório'!$B$164,'Faturamento SP3'!$E$2:$E$692,'Infos Relatório'!$B218,'Faturamento SP3'!$Z$2:$Z$692,'Infos Relatório'!AA$1)</f>
        <v>0</v>
      </c>
      <c r="AD218" s="14">
        <f>SUMIFS('Faturamento SP3'!$O$2:$O$692,'Faturamento SP3'!$D$2:$D$692,'Infos Relatório'!$B$164,'Faturamento SP3'!$E$2:$E$692,'Infos Relatório'!$B218,'Faturamento SP3'!$Z$2:$Z$692,'Infos Relatório'!AA$1,'Faturamento SP3'!$T$2:$T$692,"Sim")+SUMIFS('Faturamento SP3'!$P$2:$P$692,'Faturamento SP3'!$D$2:$D$692,'Infos Relatório'!$B$164,'Faturamento SP3'!$E$2:$E$692,'Infos Relatório'!$B218,'Faturamento SP3'!$Z$2:$Z$692,'Infos Relatório'!AA$1,'Faturamento SP3'!$T$2:$T$692,"Sim")</f>
        <v>0</v>
      </c>
      <c r="AE218" s="27" t="e">
        <f t="shared" si="65"/>
        <v>#DIV/0!</v>
      </c>
      <c r="AF218" s="24">
        <f>SUMIFS('Faturamento SP3'!$H$2:$H$692,'Faturamento SP3'!$D$2:$D$692,'Infos Relatório'!$B$164,'Faturamento SP3'!$E$2:$E$692,'Infos Relatório'!$B218,'Faturamento SP3'!$Z$2:$Z$692,'Infos Relatório'!AA$1)</f>
        <v>0</v>
      </c>
      <c r="AG218" s="23">
        <f>COUNTIFS('Faturamento SP3'!$D$2:$D$692,'Infos Relatório'!$B$164,'Faturamento SP3'!$E$2:$E$692,'Infos Relatório'!$B218,'Faturamento SP3'!$Z$2:$Z$692,'Infos Relatório'!AG$1)</f>
        <v>0</v>
      </c>
      <c r="AH218" s="13">
        <f>SUMIFS('Faturamento SP3'!$G$2:$G$692,'Faturamento SP3'!$D$2:$D$692,'Infos Relatório'!$B$164,'Faturamento SP3'!$E$2:$E$692,'Infos Relatório'!$B218,'Faturamento SP3'!$Z$2:$Z$692,'Infos Relatório'!AG$1)</f>
        <v>0</v>
      </c>
      <c r="AI218" s="13">
        <f>SUMIFS('Faturamento SP3'!$J$2:$J$692,'Faturamento SP3'!$D$2:$D$692,'Infos Relatório'!$B$164,'Faturamento SP3'!$E$2:$E$692,'Infos Relatório'!$B218,'Faturamento SP3'!$Z$2:$Z$692,'Infos Relatório'!AG$1)</f>
        <v>0</v>
      </c>
      <c r="AJ218" s="14">
        <f>SUMIFS('Faturamento SP3'!$O$2:$O$692,'Faturamento SP3'!$D$2:$D$692,'Infos Relatório'!$B$164,'Faturamento SP3'!$E$2:$E$692,'Infos Relatório'!$B218,'Faturamento SP3'!$Z$2:$Z$692,'Infos Relatório'!AG$1,'Faturamento SP3'!$T$2:$T$692,"Sim")+SUMIFS('Faturamento SP3'!$P$2:$P$692,'Faturamento SP3'!$D$2:$D$692,'Infos Relatório'!$B$164,'Faturamento SP3'!$E$2:$E$692,'Infos Relatório'!$B218,'Faturamento SP3'!$Z$2:$Z$692,'Infos Relatório'!AG$1,'Faturamento SP3'!$T$2:$T$692,"Sim")</f>
        <v>0</v>
      </c>
      <c r="AK218" s="27" t="e">
        <f t="shared" si="66"/>
        <v>#DIV/0!</v>
      </c>
      <c r="AL218" s="24">
        <f>SUMIFS('Faturamento SP3'!$H$2:$H$692,'Faturamento SP3'!$D$2:$D$692,'Infos Relatório'!$B$164,'Faturamento SP3'!$E$2:$E$692,'Infos Relatório'!$B218,'Faturamento SP3'!$Z$2:$Z$692,'Infos Relatório'!AG$1)</f>
        <v>0</v>
      </c>
      <c r="AM218" s="23">
        <f>COUNTIFS('Faturamento SP3'!$D$2:$D$692,'Infos Relatório'!$B$164,'Faturamento SP3'!$E$2:$E$692,'Infos Relatório'!$B218,'Faturamento SP3'!$Z$2:$Z$692,'Infos Relatório'!AM$1)</f>
        <v>0</v>
      </c>
      <c r="AN218" s="13">
        <f>SUMIFS('Faturamento SP3'!$G$2:$G$692,'Faturamento SP3'!$D$2:$D$692,'Infos Relatório'!$B$164,'Faturamento SP3'!$E$2:$E$692,'Infos Relatório'!$B218,'Faturamento SP3'!$Z$2:$Z$692,'Infos Relatório'!AM$1)</f>
        <v>0</v>
      </c>
      <c r="AO218" s="13">
        <f>SUMIFS('Faturamento SP3'!$J$2:$J$692,'Faturamento SP3'!$D$2:$D$692,'Infos Relatório'!$B$164,'Faturamento SP3'!$E$2:$E$692,'Infos Relatório'!$B218,'Faturamento SP3'!$Z$2:$Z$692,'Infos Relatório'!AM$1)</f>
        <v>0</v>
      </c>
      <c r="AP218" s="14">
        <f>SUMIFS('Faturamento SP3'!$O$2:$O$692,'Faturamento SP3'!$D$2:$D$692,'Infos Relatório'!$B$164,'Faturamento SP3'!$E$2:$E$692,'Infos Relatório'!$B218,'Faturamento SP3'!$Z$2:$Z$692,'Infos Relatório'!AM$1,'Faturamento SP3'!$T$2:$T$692,"Sim")+SUMIFS('Faturamento SP3'!$P$2:$P$692,'Faturamento SP3'!$D$2:$D$692,'Infos Relatório'!$B$164,'Faturamento SP3'!$E$2:$E$692,'Infos Relatório'!$B218,'Faturamento SP3'!$Z$2:$Z$692,'Infos Relatório'!AM$1,'Faturamento SP3'!$T$2:$T$692,"Sim")</f>
        <v>0</v>
      </c>
      <c r="AQ218" s="27" t="e">
        <f t="shared" si="67"/>
        <v>#DIV/0!</v>
      </c>
      <c r="AR218" s="24">
        <f>SUMIFS('Faturamento SP3'!$H$2:$H$692,'Faturamento SP3'!$D$2:$D$692,'Infos Relatório'!$B$164,'Faturamento SP3'!$E$2:$E$692,'Infos Relatório'!$B218,'Faturamento SP3'!$Z$2:$Z$692,'Infos Relatório'!AM$1)</f>
        <v>0</v>
      </c>
      <c r="AS218" s="23">
        <f>COUNTIFS('Faturamento SP3'!$D$2:$D$692,'Infos Relatório'!$B$164,'Faturamento SP3'!$E$2:$E$692,'Infos Relatório'!$B218,'Faturamento SP3'!$Z$2:$Z$692,'Infos Relatório'!AS$1)</f>
        <v>0</v>
      </c>
      <c r="AT218" s="13">
        <f>SUMIFS('Faturamento SP3'!$G$2:$G$692,'Faturamento SP3'!$D$2:$D$692,'Infos Relatório'!$B$164,'Faturamento SP3'!$E$2:$E$692,'Infos Relatório'!$B218,'Faturamento SP3'!$Z$2:$Z$692,'Infos Relatório'!AS$1)</f>
        <v>0</v>
      </c>
      <c r="AU218" s="13">
        <f>SUMIFS('Faturamento SP3'!$J$2:$J$692,'Faturamento SP3'!$D$2:$D$692,'Infos Relatório'!$B$164,'Faturamento SP3'!$E$2:$E$692,'Infos Relatório'!$B218,'Faturamento SP3'!$Z$2:$Z$692,'Infos Relatório'!AS$1)</f>
        <v>0</v>
      </c>
      <c r="AV218" s="14">
        <f>SUMIFS('Faturamento SP3'!$O$2:$O$692,'Faturamento SP3'!$D$2:$D$692,'Infos Relatório'!$B$164,'Faturamento SP3'!$E$2:$E$692,'Infos Relatório'!$B218,'Faturamento SP3'!$Z$2:$Z$692,'Infos Relatório'!AS$1,'Faturamento SP3'!$T$2:$T$692,"Sim")+SUMIFS('Faturamento SP3'!$P$2:$P$692,'Faturamento SP3'!$D$2:$D$692,'Infos Relatório'!$B$164,'Faturamento SP3'!$E$2:$E$692,'Infos Relatório'!$B218,'Faturamento SP3'!$Z$2:$Z$692,'Infos Relatório'!AS$1,'Faturamento SP3'!$T$2:$T$692,"Sim")</f>
        <v>0</v>
      </c>
      <c r="AW218" s="27" t="e">
        <f t="shared" si="68"/>
        <v>#DIV/0!</v>
      </c>
      <c r="AX218" s="24">
        <f>SUMIFS('Faturamento SP3'!$H$2:$H$692,'Faturamento SP3'!$D$2:$D$692,'Infos Relatório'!$B$164,'Faturamento SP3'!$E$2:$E$692,'Infos Relatório'!$B218,'Faturamento SP3'!$Z$2:$Z$692,'Infos Relatório'!AS$1)</f>
        <v>0</v>
      </c>
      <c r="AY218" s="23">
        <f>COUNTIFS('Faturamento SP3'!$D$2:$D$692,'Infos Relatório'!$B$164,'Faturamento SP3'!$E$2:$E$692,'Infos Relatório'!$B218,'Faturamento SP3'!$Z$2:$Z$692,'Infos Relatório'!AY$1)</f>
        <v>0</v>
      </c>
      <c r="AZ218" s="13">
        <f>SUMIFS('Faturamento SP3'!$G$2:$G$692,'Faturamento SP3'!$D$2:$D$692,'Infos Relatório'!$B$164,'Faturamento SP3'!$E$2:$E$692,'Infos Relatório'!$B218,'Faturamento SP3'!$Z$2:$Z$692,'Infos Relatório'!AY$1)</f>
        <v>0</v>
      </c>
      <c r="BA218" s="13">
        <f>SUMIFS('Faturamento SP3'!$J$2:$J$692,'Faturamento SP3'!$D$2:$D$692,'Infos Relatório'!$B$164,'Faturamento SP3'!$E$2:$E$692,'Infos Relatório'!$B218,'Faturamento SP3'!$Z$2:$Z$692,'Infos Relatório'!AY$1)</f>
        <v>0</v>
      </c>
      <c r="BB218" s="14">
        <f>SUMIFS('Faturamento SP3'!$O$2:$O$692,'Faturamento SP3'!$D$2:$D$692,'Infos Relatório'!$B$164,'Faturamento SP3'!$E$2:$E$692,'Infos Relatório'!$B218,'Faturamento SP3'!$Z$2:$Z$692,'Infos Relatório'!AY$1,'Faturamento SP3'!$T$2:$T$692,"Sim")+SUMIFS('Faturamento SP3'!$P$2:$P$692,'Faturamento SP3'!$D$2:$D$692,'Infos Relatório'!$B$164,'Faturamento SP3'!$E$2:$E$692,'Infos Relatório'!$B218,'Faturamento SP3'!$Z$2:$Z$692,'Infos Relatório'!AY$1,'Faturamento SP3'!$T$2:$T$692,"Sim")</f>
        <v>0</v>
      </c>
      <c r="BC218" s="27" t="e">
        <f t="shared" si="69"/>
        <v>#DIV/0!</v>
      </c>
      <c r="BD218" s="24">
        <f>SUMIFS('Faturamento SP3'!$H$2:$H$692,'Faturamento SP3'!$D$2:$D$692,'Infos Relatório'!$B$164,'Faturamento SP3'!$E$2:$E$692,'Infos Relatório'!$B218,'Faturamento SP3'!$Z$2:$Z$692,'Infos Relatório'!AY$1)</f>
        <v>0</v>
      </c>
      <c r="BE218" s="23">
        <f>COUNTIFS('Faturamento SP3'!$D$2:$D$692,'Infos Relatório'!$B$164,'Faturamento SP3'!$E$2:$E$692,'Infos Relatório'!$B218,'Faturamento SP3'!$Z$2:$Z$692,'Infos Relatório'!BE$1)</f>
        <v>0</v>
      </c>
      <c r="BF218" s="13">
        <f>SUMIFS('Faturamento SP3'!$G$2:$G$692,'Faturamento SP3'!$D$2:$D$692,'Infos Relatório'!$B$164,'Faturamento SP3'!$E$2:$E$692,'Infos Relatório'!$B218,'Faturamento SP3'!$Z$2:$Z$692,'Infos Relatório'!BE$1)</f>
        <v>0</v>
      </c>
      <c r="BG218" s="13">
        <f>SUMIFS('Faturamento SP3'!$J$2:$J$692,'Faturamento SP3'!$D$2:$D$692,'Infos Relatório'!$B$164,'Faturamento SP3'!$E$2:$E$692,'Infos Relatório'!$B218,'Faturamento SP3'!$Z$2:$Z$692,'Infos Relatório'!BE$1)</f>
        <v>0</v>
      </c>
      <c r="BH218" s="14">
        <f>SUMIFS('Faturamento SP3'!$O$2:$O$692,'Faturamento SP3'!$D$2:$D$692,'Infos Relatório'!$B$164,'Faturamento SP3'!$E$2:$E$692,'Infos Relatório'!$B218,'Faturamento SP3'!$Z$2:$Z$692,'Infos Relatório'!BE$1,'Faturamento SP3'!$T$2:$T$692,"Sim")+SUMIFS('Faturamento SP3'!$P$2:$P$692,'Faturamento SP3'!$D$2:$D$692,'Infos Relatório'!$B$164,'Faturamento SP3'!$E$2:$E$692,'Infos Relatório'!$B218,'Faturamento SP3'!$Z$2:$Z$692,'Infos Relatório'!BE$1,'Faturamento SP3'!$T$2:$T$692,"Sim")</f>
        <v>0</v>
      </c>
      <c r="BI218" s="27" t="e">
        <f t="shared" si="70"/>
        <v>#DIV/0!</v>
      </c>
      <c r="BJ218" s="24">
        <f>SUMIFS('Faturamento SP3'!$H$2:$H$692,'Faturamento SP3'!$D$2:$D$692,'Infos Relatório'!$B$164,'Faturamento SP3'!$E$2:$E$692,'Infos Relatório'!$B218,'Faturamento SP3'!$Z$2:$Z$692,'Infos Relatório'!BE$1)</f>
        <v>0</v>
      </c>
      <c r="BK218" s="23">
        <f>COUNTIFS('Faturamento SP3'!$D$2:$D$692,'Infos Relatório'!$B$164,'Faturamento SP3'!$E$2:$E$692,'Infos Relatório'!$B218,'Faturamento SP3'!$Z$2:$Z$692,'Infos Relatório'!BK$1)</f>
        <v>0</v>
      </c>
      <c r="BL218" s="13">
        <f>SUMIFS('Faturamento SP3'!$G$2:$G$692,'Faturamento SP3'!$D$2:$D$692,'Infos Relatório'!$B$164,'Faturamento SP3'!$E$2:$E$692,'Infos Relatório'!$B218,'Faturamento SP3'!$Z$2:$Z$692,'Infos Relatório'!BK$1)</f>
        <v>0</v>
      </c>
      <c r="BM218" s="13">
        <f>SUMIFS('Faturamento SP3'!$J$2:$J$692,'Faturamento SP3'!$D$2:$D$692,'Infos Relatório'!$B$164,'Faturamento SP3'!$E$2:$E$692,'Infos Relatório'!$B218,'Faturamento SP3'!$Z$2:$Z$692,'Infos Relatório'!BK$1)</f>
        <v>0</v>
      </c>
      <c r="BN218" s="14">
        <f>SUMIFS('Faturamento SP3'!$O$2:$O$692,'Faturamento SP3'!$D$2:$D$692,'Infos Relatório'!$B$164,'Faturamento SP3'!$E$2:$E$692,'Infos Relatório'!$B218,'Faturamento SP3'!$Z$2:$Z$692,'Infos Relatório'!BK$1,'Faturamento SP3'!$T$2:$T$692,"Sim")+SUMIFS('Faturamento SP3'!$P$2:$P$692,'Faturamento SP3'!$D$2:$D$692,'Infos Relatório'!$B$164,'Faturamento SP3'!$E$2:$E$692,'Infos Relatório'!$B218,'Faturamento SP3'!$Z$2:$Z$692,'Infos Relatório'!BK$1,'Faturamento SP3'!$T$2:$T$692,"Sim")</f>
        <v>0</v>
      </c>
      <c r="BO218" s="27" t="e">
        <f t="shared" si="71"/>
        <v>#DIV/0!</v>
      </c>
      <c r="BP218" s="24">
        <f>SUMIFS('Faturamento SP3'!$H$2:$H$692,'Faturamento SP3'!$D$2:$D$692,'Infos Relatório'!$B$164,'Faturamento SP3'!$E$2:$E$692,'Infos Relatório'!$B218,'Faturamento SP3'!$Z$2:$Z$692,'Infos Relatório'!BK$1)</f>
        <v>0</v>
      </c>
      <c r="BQ218" s="23">
        <f>COUNTIFS('Faturamento SP3'!$D$2:$D$692,'Infos Relatório'!$B$164,'Faturamento SP3'!$E$2:$E$692,'Infos Relatório'!$B218,'Faturamento SP3'!$Z$2:$Z$692,'Infos Relatório'!BQ$1)</f>
        <v>0</v>
      </c>
      <c r="BR218" s="13">
        <f>SUMIFS('Faturamento SP3'!$G$2:$G$692,'Faturamento SP3'!$D$2:$D$692,'Infos Relatório'!$B$164,'Faturamento SP3'!$E$2:$E$692,'Infos Relatório'!$B218,'Faturamento SP3'!$Z$2:$Z$692,'Infos Relatório'!BQ$1)</f>
        <v>0</v>
      </c>
      <c r="BS218" s="13">
        <f>SUMIFS('Faturamento SP3'!$J$2:$J$692,'Faturamento SP3'!$D$2:$D$692,'Infos Relatório'!$B$164,'Faturamento SP3'!$E$2:$E$692,'Infos Relatório'!$B218,'Faturamento SP3'!$Z$2:$Z$692,'Infos Relatório'!BQ$1)</f>
        <v>0</v>
      </c>
      <c r="BT218" s="14">
        <f>SUMIFS('Faturamento SP3'!$O$2:$O$692,'Faturamento SP3'!$D$2:$D$692,'Infos Relatório'!$B$164,'Faturamento SP3'!$E$2:$E$692,'Infos Relatório'!$B218,'Faturamento SP3'!$Z$2:$Z$692,'Infos Relatório'!BQ$1,'Faturamento SP3'!$T$2:$T$692,"Sim")+SUMIFS('Faturamento SP3'!$P$2:$P$692,'Faturamento SP3'!$D$2:$D$692,'Infos Relatório'!$B$164,'Faturamento SP3'!$E$2:$E$692,'Infos Relatório'!$B218,'Faturamento SP3'!$Z$2:$Z$692,'Infos Relatório'!BQ$1,'Faturamento SP3'!$T$2:$T$692,"Sim")</f>
        <v>0</v>
      </c>
      <c r="BU218" s="27" t="e">
        <f t="shared" si="72"/>
        <v>#DIV/0!</v>
      </c>
      <c r="BV218" s="24">
        <f>SUMIFS('Faturamento SP3'!$H$2:$H$692,'Faturamento SP3'!$D$2:$D$692,'Infos Relatório'!$B$164,'Faturamento SP3'!$E$2:$E$692,'Infos Relatório'!$B218,'Faturamento SP3'!$Z$2:$Z$692,'Infos Relatório'!BQ$1)</f>
        <v>0</v>
      </c>
    </row>
    <row r="219" spans="2:74">
      <c r="B219" s="17" t="s">
        <v>61</v>
      </c>
      <c r="C219" s="23">
        <f>COUNTIFS('Faturamento SP3'!$D$2:$D$692,'Infos Relatório'!$B$164,'Faturamento SP3'!$E$2:$E$692,'Infos Relatório'!$B219,'Faturamento SP3'!$Z$2:$Z$692,'Infos Relatório'!C$1)</f>
        <v>0</v>
      </c>
      <c r="D219" s="13">
        <f>SUMIFS('Faturamento SP3'!$G$2:$G$692,'Faturamento SP3'!$D$2:$D$692,'Infos Relatório'!$B$164,'Faturamento SP3'!$E$2:$E$692,'Infos Relatório'!$B219,'Faturamento SP3'!$Z$2:$Z$692,'Infos Relatório'!C$1)</f>
        <v>0</v>
      </c>
      <c r="E219" s="13">
        <f>SUMIFS('Faturamento SP3'!$J$2:$J$692,'Faturamento SP3'!$D$2:$D$692,'Infos Relatório'!$B$164,'Faturamento SP3'!$E$2:$E$692,'Infos Relatório'!$B219,'Faturamento SP3'!$Z$2:$Z$692,'Infos Relatório'!C$1)</f>
        <v>0</v>
      </c>
      <c r="F219" s="14">
        <f>SUMIFS('Faturamento SP3'!$O$2:$O$692,'Faturamento SP3'!$D$2:$D$692,'Infos Relatório'!$B$164,'Faturamento SP3'!$E$2:$E$692,'Infos Relatório'!$B219,'Faturamento SP3'!$Z$2:$Z$692,'Infos Relatório'!C$1,'Faturamento SP3'!$T$2:$T$692,"Sim")+SUMIFS('Faturamento SP3'!$P$2:$P$692,'Faturamento SP3'!$D$2:$D$692,'Infos Relatório'!$B$164,'Faturamento SP3'!$E$2:$E$692,'Infos Relatório'!$B219,'Faturamento SP3'!$Z$2:$Z$692,'Infos Relatório'!C$1,'Faturamento SP3'!$T$2:$T$692,"Sim")</f>
        <v>0</v>
      </c>
      <c r="G219" s="27" t="e">
        <f t="shared" si="61"/>
        <v>#DIV/0!</v>
      </c>
      <c r="H219" s="24">
        <f>SUMIFS('Faturamento SP3'!$H$2:$H$692,'Faturamento SP3'!$D$2:$D$692,'Infos Relatório'!$B$164,'Faturamento SP3'!$E$2:$E$692,'Infos Relatório'!$B219,'Faturamento SP3'!$Z$2:$Z$692,'Infos Relatório'!C$1)</f>
        <v>0</v>
      </c>
      <c r="I219" s="23">
        <f>COUNTIFS('Faturamento SP3'!$D$2:$D$692,'Infos Relatório'!$B$164,'Faturamento SP3'!$E$2:$E$692,'Infos Relatório'!$B219,'Faturamento SP3'!$Z$2:$Z$692,'Infos Relatório'!I$1)</f>
        <v>0</v>
      </c>
      <c r="J219" s="13">
        <f>SUMIFS('Faturamento SP3'!$G$2:$G$692,'Faturamento SP3'!$D$2:$D$692,'Infos Relatório'!$B$164,'Faturamento SP3'!$E$2:$E$692,'Infos Relatório'!$B219,'Faturamento SP3'!$Z$2:$Z$692,'Infos Relatório'!I$1)</f>
        <v>0</v>
      </c>
      <c r="K219" s="13">
        <f>SUMIFS('Faturamento SP3'!$J$2:$J$692,'Faturamento SP3'!$D$2:$D$692,'Infos Relatório'!$B$164,'Faturamento SP3'!$E$2:$E$692,'Infos Relatório'!$B219,'Faturamento SP3'!$Z$2:$Z$692,'Infos Relatório'!I$1)</f>
        <v>0</v>
      </c>
      <c r="L219" s="14">
        <f>SUMIFS('Faturamento SP3'!$O$2:$O$692,'Faturamento SP3'!$D$2:$D$692,'Infos Relatório'!$B$164,'Faturamento SP3'!$E$2:$E$692,'Infos Relatório'!$B219,'Faturamento SP3'!$Z$2:$Z$692,'Infos Relatório'!I$1,'Faturamento SP3'!$T$2:$T$692,"Sim")+SUMIFS('Faturamento SP3'!$P$2:$P$692,'Faturamento SP3'!$D$2:$D$692,'Infos Relatório'!$B$164,'Faturamento SP3'!$E$2:$E$692,'Infos Relatório'!$B219,'Faturamento SP3'!$Z$2:$Z$692,'Infos Relatório'!I$1,'Faturamento SP3'!$T$2:$T$692,"Sim")</f>
        <v>0</v>
      </c>
      <c r="M219" s="27" t="e">
        <f t="shared" si="62"/>
        <v>#DIV/0!</v>
      </c>
      <c r="N219" s="24">
        <f>SUMIFS('Faturamento SP3'!$H$2:$H$692,'Faturamento SP3'!$D$2:$D$692,'Infos Relatório'!$B$164,'Faturamento SP3'!$E$2:$E$692,'Infos Relatório'!$B219,'Faturamento SP3'!$Z$2:$Z$692,'Infos Relatório'!I$1)</f>
        <v>0</v>
      </c>
      <c r="O219" s="23">
        <f>COUNTIFS('Faturamento SP3'!$D$2:$D$692,'Infos Relatório'!$B$164,'Faturamento SP3'!$E$2:$E$692,'Infos Relatório'!$B219,'Faturamento SP3'!$Z$2:$Z$692,'Infos Relatório'!O$1)</f>
        <v>0</v>
      </c>
      <c r="P219" s="13">
        <f>SUMIFS('Faturamento SP3'!$G$2:$G$692,'Faturamento SP3'!$D$2:$D$692,'Infos Relatório'!$B$164,'Faturamento SP3'!$E$2:$E$692,'Infos Relatório'!$B219,'Faturamento SP3'!$Z$2:$Z$692,'Infos Relatório'!O$1)</f>
        <v>0</v>
      </c>
      <c r="Q219" s="13">
        <f>SUMIFS('Faturamento SP3'!$J$2:$J$692,'Faturamento SP3'!$D$2:$D$692,'Infos Relatório'!$B$164,'Faturamento SP3'!$E$2:$E$692,'Infos Relatório'!$B219,'Faturamento SP3'!$Z$2:$Z$692,'Infos Relatório'!O$1)</f>
        <v>0</v>
      </c>
      <c r="R219" s="14">
        <f>SUMIFS('Faturamento SP3'!$O$2:$O$692,'Faturamento SP3'!$D$2:$D$692,'Infos Relatório'!$B$164,'Faturamento SP3'!$E$2:$E$692,'Infos Relatório'!$B219,'Faturamento SP3'!$Z$2:$Z$692,'Infos Relatório'!O$1,'Faturamento SP3'!$T$2:$T$692,"Sim")+SUMIFS('Faturamento SP3'!$P$2:$P$692,'Faturamento SP3'!$D$2:$D$692,'Infos Relatório'!$B$164,'Faturamento SP3'!$E$2:$E$692,'Infos Relatório'!$B219,'Faturamento SP3'!$Z$2:$Z$692,'Infos Relatório'!O$1,'Faturamento SP3'!$T$2:$T$692,"Sim")</f>
        <v>0</v>
      </c>
      <c r="S219" s="27" t="e">
        <f t="shared" si="63"/>
        <v>#DIV/0!</v>
      </c>
      <c r="T219" s="24">
        <f>SUMIFS('Faturamento SP3'!$H$2:$H$692,'Faturamento SP3'!$D$2:$D$692,'Infos Relatório'!$B$164,'Faturamento SP3'!$E$2:$E$692,'Infos Relatório'!$B219,'Faturamento SP3'!$Z$2:$Z$692,'Infos Relatório'!O$1)</f>
        <v>0</v>
      </c>
      <c r="U219" s="23">
        <f>COUNTIFS('Faturamento SP3'!$D$2:$D$692,'Infos Relatório'!$B$164,'Faturamento SP3'!$E$2:$E$692,'Infos Relatório'!$B219,'Faturamento SP3'!$Z$2:$Z$692,'Infos Relatório'!U$1)</f>
        <v>0</v>
      </c>
      <c r="V219" s="13">
        <f>SUMIFS('Faturamento SP3'!$G$2:$G$692,'Faturamento SP3'!$D$2:$D$692,'Infos Relatório'!$B$164,'Faturamento SP3'!$E$2:$E$692,'Infos Relatório'!$B219,'Faturamento SP3'!$Z$2:$Z$692,'Infos Relatório'!U$1)</f>
        <v>0</v>
      </c>
      <c r="W219" s="13">
        <f>SUMIFS('Faturamento SP3'!$J$2:$J$692,'Faturamento SP3'!$D$2:$D$692,'Infos Relatório'!$B$164,'Faturamento SP3'!$E$2:$E$692,'Infos Relatório'!$B219,'Faturamento SP3'!$Z$2:$Z$692,'Infos Relatório'!U$1)</f>
        <v>0</v>
      </c>
      <c r="X219" s="14">
        <f>SUMIFS('Faturamento SP3'!$O$2:$O$692,'Faturamento SP3'!$D$2:$D$692,'Infos Relatório'!$B$164,'Faturamento SP3'!$E$2:$E$692,'Infos Relatório'!$B219,'Faturamento SP3'!$Z$2:$Z$692,'Infos Relatório'!U$1,'Faturamento SP3'!$T$2:$T$692,"Sim")+SUMIFS('Faturamento SP3'!$P$2:$P$692,'Faturamento SP3'!$D$2:$D$692,'Infos Relatório'!$B$164,'Faturamento SP3'!$E$2:$E$692,'Infos Relatório'!$B219,'Faturamento SP3'!$Z$2:$Z$692,'Infos Relatório'!U$1,'Faturamento SP3'!$T$2:$T$692,"Sim")</f>
        <v>0</v>
      </c>
      <c r="Y219" s="27" t="e">
        <f t="shared" si="64"/>
        <v>#DIV/0!</v>
      </c>
      <c r="Z219" s="24">
        <f>SUMIFS('Faturamento SP3'!$H$2:$H$692,'Faturamento SP3'!$D$2:$D$692,'Infos Relatório'!$B$164,'Faturamento SP3'!$E$2:$E$692,'Infos Relatório'!$B219,'Faturamento SP3'!$Z$2:$Z$692,'Infos Relatório'!U$1)</f>
        <v>0</v>
      </c>
      <c r="AA219" s="23">
        <f>COUNTIFS('Faturamento SP3'!$D$2:$D$692,'Infos Relatório'!$B$164,'Faturamento SP3'!$E$2:$E$692,'Infos Relatório'!$B219,'Faturamento SP3'!$Z$2:$Z$692,'Infos Relatório'!AA$1)</f>
        <v>0</v>
      </c>
      <c r="AB219" s="13">
        <f>SUMIFS('Faturamento SP3'!$G$2:$G$692,'Faturamento SP3'!$D$2:$D$692,'Infos Relatório'!$B$164,'Faturamento SP3'!$E$2:$E$692,'Infos Relatório'!$B219,'Faturamento SP3'!$Z$2:$Z$692,'Infos Relatório'!AA$1)</f>
        <v>0</v>
      </c>
      <c r="AC219" s="13">
        <f>SUMIFS('Faturamento SP3'!$J$2:$J$692,'Faturamento SP3'!$D$2:$D$692,'Infos Relatório'!$B$164,'Faturamento SP3'!$E$2:$E$692,'Infos Relatório'!$B219,'Faturamento SP3'!$Z$2:$Z$692,'Infos Relatório'!AA$1)</f>
        <v>0</v>
      </c>
      <c r="AD219" s="14">
        <f>SUMIFS('Faturamento SP3'!$O$2:$O$692,'Faturamento SP3'!$D$2:$D$692,'Infos Relatório'!$B$164,'Faturamento SP3'!$E$2:$E$692,'Infos Relatório'!$B219,'Faturamento SP3'!$Z$2:$Z$692,'Infos Relatório'!AA$1,'Faturamento SP3'!$T$2:$T$692,"Sim")+SUMIFS('Faturamento SP3'!$P$2:$P$692,'Faturamento SP3'!$D$2:$D$692,'Infos Relatório'!$B$164,'Faturamento SP3'!$E$2:$E$692,'Infos Relatório'!$B219,'Faturamento SP3'!$Z$2:$Z$692,'Infos Relatório'!AA$1,'Faturamento SP3'!$T$2:$T$692,"Sim")</f>
        <v>0</v>
      </c>
      <c r="AE219" s="27" t="e">
        <f t="shared" si="65"/>
        <v>#DIV/0!</v>
      </c>
      <c r="AF219" s="24">
        <f>SUMIFS('Faturamento SP3'!$H$2:$H$692,'Faturamento SP3'!$D$2:$D$692,'Infos Relatório'!$B$164,'Faturamento SP3'!$E$2:$E$692,'Infos Relatório'!$B219,'Faturamento SP3'!$Z$2:$Z$692,'Infos Relatório'!AA$1)</f>
        <v>0</v>
      </c>
      <c r="AG219" s="23">
        <f>COUNTIFS('Faturamento SP3'!$D$2:$D$692,'Infos Relatório'!$B$164,'Faturamento SP3'!$E$2:$E$692,'Infos Relatório'!$B219,'Faturamento SP3'!$Z$2:$Z$692,'Infos Relatório'!AG$1)</f>
        <v>0</v>
      </c>
      <c r="AH219" s="13">
        <f>SUMIFS('Faturamento SP3'!$G$2:$G$692,'Faturamento SP3'!$D$2:$D$692,'Infos Relatório'!$B$164,'Faturamento SP3'!$E$2:$E$692,'Infos Relatório'!$B219,'Faturamento SP3'!$Z$2:$Z$692,'Infos Relatório'!AG$1)</f>
        <v>0</v>
      </c>
      <c r="AI219" s="13">
        <f>SUMIFS('Faturamento SP3'!$J$2:$J$692,'Faturamento SP3'!$D$2:$D$692,'Infos Relatório'!$B$164,'Faturamento SP3'!$E$2:$E$692,'Infos Relatório'!$B219,'Faturamento SP3'!$Z$2:$Z$692,'Infos Relatório'!AG$1)</f>
        <v>0</v>
      </c>
      <c r="AJ219" s="14">
        <f>SUMIFS('Faturamento SP3'!$O$2:$O$692,'Faturamento SP3'!$D$2:$D$692,'Infos Relatório'!$B$164,'Faturamento SP3'!$E$2:$E$692,'Infos Relatório'!$B219,'Faturamento SP3'!$Z$2:$Z$692,'Infos Relatório'!AG$1,'Faturamento SP3'!$T$2:$T$692,"Sim")+SUMIFS('Faturamento SP3'!$P$2:$P$692,'Faturamento SP3'!$D$2:$D$692,'Infos Relatório'!$B$164,'Faturamento SP3'!$E$2:$E$692,'Infos Relatório'!$B219,'Faturamento SP3'!$Z$2:$Z$692,'Infos Relatório'!AG$1,'Faturamento SP3'!$T$2:$T$692,"Sim")</f>
        <v>0</v>
      </c>
      <c r="AK219" s="27" t="e">
        <f t="shared" si="66"/>
        <v>#DIV/0!</v>
      </c>
      <c r="AL219" s="24">
        <f>SUMIFS('Faturamento SP3'!$H$2:$H$692,'Faturamento SP3'!$D$2:$D$692,'Infos Relatório'!$B$164,'Faturamento SP3'!$E$2:$E$692,'Infos Relatório'!$B219,'Faturamento SP3'!$Z$2:$Z$692,'Infos Relatório'!AG$1)</f>
        <v>0</v>
      </c>
      <c r="AM219" s="23">
        <f>COUNTIFS('Faturamento SP3'!$D$2:$D$692,'Infos Relatório'!$B$164,'Faturamento SP3'!$E$2:$E$692,'Infos Relatório'!$B219,'Faturamento SP3'!$Z$2:$Z$692,'Infos Relatório'!AM$1)</f>
        <v>0</v>
      </c>
      <c r="AN219" s="13">
        <f>SUMIFS('Faturamento SP3'!$G$2:$G$692,'Faturamento SP3'!$D$2:$D$692,'Infos Relatório'!$B$164,'Faturamento SP3'!$E$2:$E$692,'Infos Relatório'!$B219,'Faturamento SP3'!$Z$2:$Z$692,'Infos Relatório'!AM$1)</f>
        <v>0</v>
      </c>
      <c r="AO219" s="13">
        <f>SUMIFS('Faturamento SP3'!$J$2:$J$692,'Faturamento SP3'!$D$2:$D$692,'Infos Relatório'!$B$164,'Faturamento SP3'!$E$2:$E$692,'Infos Relatório'!$B219,'Faturamento SP3'!$Z$2:$Z$692,'Infos Relatório'!AM$1)</f>
        <v>0</v>
      </c>
      <c r="AP219" s="14">
        <f>SUMIFS('Faturamento SP3'!$O$2:$O$692,'Faturamento SP3'!$D$2:$D$692,'Infos Relatório'!$B$164,'Faturamento SP3'!$E$2:$E$692,'Infos Relatório'!$B219,'Faturamento SP3'!$Z$2:$Z$692,'Infos Relatório'!AM$1,'Faturamento SP3'!$T$2:$T$692,"Sim")+SUMIFS('Faturamento SP3'!$P$2:$P$692,'Faturamento SP3'!$D$2:$D$692,'Infos Relatório'!$B$164,'Faturamento SP3'!$E$2:$E$692,'Infos Relatório'!$B219,'Faturamento SP3'!$Z$2:$Z$692,'Infos Relatório'!AM$1,'Faturamento SP3'!$T$2:$T$692,"Sim")</f>
        <v>0</v>
      </c>
      <c r="AQ219" s="27" t="e">
        <f t="shared" si="67"/>
        <v>#DIV/0!</v>
      </c>
      <c r="AR219" s="24">
        <f>SUMIFS('Faturamento SP3'!$H$2:$H$692,'Faturamento SP3'!$D$2:$D$692,'Infos Relatório'!$B$164,'Faturamento SP3'!$E$2:$E$692,'Infos Relatório'!$B219,'Faturamento SP3'!$Z$2:$Z$692,'Infos Relatório'!AM$1)</f>
        <v>0</v>
      </c>
      <c r="AS219" s="23">
        <f>COUNTIFS('Faturamento SP3'!$D$2:$D$692,'Infos Relatório'!$B$164,'Faturamento SP3'!$E$2:$E$692,'Infos Relatório'!$B219,'Faturamento SP3'!$Z$2:$Z$692,'Infos Relatório'!AS$1)</f>
        <v>0</v>
      </c>
      <c r="AT219" s="13">
        <f>SUMIFS('Faturamento SP3'!$G$2:$G$692,'Faturamento SP3'!$D$2:$D$692,'Infos Relatório'!$B$164,'Faturamento SP3'!$E$2:$E$692,'Infos Relatório'!$B219,'Faturamento SP3'!$Z$2:$Z$692,'Infos Relatório'!AS$1)</f>
        <v>0</v>
      </c>
      <c r="AU219" s="13">
        <f>SUMIFS('Faturamento SP3'!$J$2:$J$692,'Faturamento SP3'!$D$2:$D$692,'Infos Relatório'!$B$164,'Faturamento SP3'!$E$2:$E$692,'Infos Relatório'!$B219,'Faturamento SP3'!$Z$2:$Z$692,'Infos Relatório'!AS$1)</f>
        <v>0</v>
      </c>
      <c r="AV219" s="14">
        <f>SUMIFS('Faturamento SP3'!$O$2:$O$692,'Faturamento SP3'!$D$2:$D$692,'Infos Relatório'!$B$164,'Faturamento SP3'!$E$2:$E$692,'Infos Relatório'!$B219,'Faturamento SP3'!$Z$2:$Z$692,'Infos Relatório'!AS$1,'Faturamento SP3'!$T$2:$T$692,"Sim")+SUMIFS('Faturamento SP3'!$P$2:$P$692,'Faturamento SP3'!$D$2:$D$692,'Infos Relatório'!$B$164,'Faturamento SP3'!$E$2:$E$692,'Infos Relatório'!$B219,'Faturamento SP3'!$Z$2:$Z$692,'Infos Relatório'!AS$1,'Faturamento SP3'!$T$2:$T$692,"Sim")</f>
        <v>0</v>
      </c>
      <c r="AW219" s="27" t="e">
        <f t="shared" si="68"/>
        <v>#DIV/0!</v>
      </c>
      <c r="AX219" s="24">
        <f>SUMIFS('Faturamento SP3'!$H$2:$H$692,'Faturamento SP3'!$D$2:$D$692,'Infos Relatório'!$B$164,'Faturamento SP3'!$E$2:$E$692,'Infos Relatório'!$B219,'Faturamento SP3'!$Z$2:$Z$692,'Infos Relatório'!AS$1)</f>
        <v>0</v>
      </c>
      <c r="AY219" s="23">
        <f>COUNTIFS('Faturamento SP3'!$D$2:$D$692,'Infos Relatório'!$B$164,'Faturamento SP3'!$E$2:$E$692,'Infos Relatório'!$B219,'Faturamento SP3'!$Z$2:$Z$692,'Infos Relatório'!AY$1)</f>
        <v>0</v>
      </c>
      <c r="AZ219" s="13">
        <f>SUMIFS('Faturamento SP3'!$G$2:$G$692,'Faturamento SP3'!$D$2:$D$692,'Infos Relatório'!$B$164,'Faturamento SP3'!$E$2:$E$692,'Infos Relatório'!$B219,'Faturamento SP3'!$Z$2:$Z$692,'Infos Relatório'!AY$1)</f>
        <v>0</v>
      </c>
      <c r="BA219" s="13">
        <f>SUMIFS('Faturamento SP3'!$J$2:$J$692,'Faturamento SP3'!$D$2:$D$692,'Infos Relatório'!$B$164,'Faturamento SP3'!$E$2:$E$692,'Infos Relatório'!$B219,'Faturamento SP3'!$Z$2:$Z$692,'Infos Relatório'!AY$1)</f>
        <v>0</v>
      </c>
      <c r="BB219" s="14">
        <f>SUMIFS('Faturamento SP3'!$O$2:$O$692,'Faturamento SP3'!$D$2:$D$692,'Infos Relatório'!$B$164,'Faturamento SP3'!$E$2:$E$692,'Infos Relatório'!$B219,'Faturamento SP3'!$Z$2:$Z$692,'Infos Relatório'!AY$1,'Faturamento SP3'!$T$2:$T$692,"Sim")+SUMIFS('Faturamento SP3'!$P$2:$P$692,'Faturamento SP3'!$D$2:$D$692,'Infos Relatório'!$B$164,'Faturamento SP3'!$E$2:$E$692,'Infos Relatório'!$B219,'Faturamento SP3'!$Z$2:$Z$692,'Infos Relatório'!AY$1,'Faturamento SP3'!$T$2:$T$692,"Sim")</f>
        <v>0</v>
      </c>
      <c r="BC219" s="27" t="e">
        <f t="shared" si="69"/>
        <v>#DIV/0!</v>
      </c>
      <c r="BD219" s="24">
        <f>SUMIFS('Faturamento SP3'!$H$2:$H$692,'Faturamento SP3'!$D$2:$D$692,'Infos Relatório'!$B$164,'Faturamento SP3'!$E$2:$E$692,'Infos Relatório'!$B219,'Faturamento SP3'!$Z$2:$Z$692,'Infos Relatório'!AY$1)</f>
        <v>0</v>
      </c>
      <c r="BE219" s="23">
        <f>COUNTIFS('Faturamento SP3'!$D$2:$D$692,'Infos Relatório'!$B$164,'Faturamento SP3'!$E$2:$E$692,'Infos Relatório'!$B219,'Faturamento SP3'!$Z$2:$Z$692,'Infos Relatório'!BE$1)</f>
        <v>0</v>
      </c>
      <c r="BF219" s="13">
        <f>SUMIFS('Faturamento SP3'!$G$2:$G$692,'Faturamento SP3'!$D$2:$D$692,'Infos Relatório'!$B$164,'Faturamento SP3'!$E$2:$E$692,'Infos Relatório'!$B219,'Faturamento SP3'!$Z$2:$Z$692,'Infos Relatório'!BE$1)</f>
        <v>0</v>
      </c>
      <c r="BG219" s="13">
        <f>SUMIFS('Faturamento SP3'!$J$2:$J$692,'Faturamento SP3'!$D$2:$D$692,'Infos Relatório'!$B$164,'Faturamento SP3'!$E$2:$E$692,'Infos Relatório'!$B219,'Faturamento SP3'!$Z$2:$Z$692,'Infos Relatório'!BE$1)</f>
        <v>0</v>
      </c>
      <c r="BH219" s="14">
        <f>SUMIFS('Faturamento SP3'!$O$2:$O$692,'Faturamento SP3'!$D$2:$D$692,'Infos Relatório'!$B$164,'Faturamento SP3'!$E$2:$E$692,'Infos Relatório'!$B219,'Faturamento SP3'!$Z$2:$Z$692,'Infos Relatório'!BE$1,'Faturamento SP3'!$T$2:$T$692,"Sim")+SUMIFS('Faturamento SP3'!$P$2:$P$692,'Faturamento SP3'!$D$2:$D$692,'Infos Relatório'!$B$164,'Faturamento SP3'!$E$2:$E$692,'Infos Relatório'!$B219,'Faturamento SP3'!$Z$2:$Z$692,'Infos Relatório'!BE$1,'Faturamento SP3'!$T$2:$T$692,"Sim")</f>
        <v>0</v>
      </c>
      <c r="BI219" s="27" t="e">
        <f t="shared" si="70"/>
        <v>#DIV/0!</v>
      </c>
      <c r="BJ219" s="24">
        <f>SUMIFS('Faturamento SP3'!$H$2:$H$692,'Faturamento SP3'!$D$2:$D$692,'Infos Relatório'!$B$164,'Faturamento SP3'!$E$2:$E$692,'Infos Relatório'!$B219,'Faturamento SP3'!$Z$2:$Z$692,'Infos Relatório'!BE$1)</f>
        <v>0</v>
      </c>
      <c r="BK219" s="23">
        <f>COUNTIFS('Faturamento SP3'!$D$2:$D$692,'Infos Relatório'!$B$164,'Faturamento SP3'!$E$2:$E$692,'Infos Relatório'!$B219,'Faturamento SP3'!$Z$2:$Z$692,'Infos Relatório'!BK$1)</f>
        <v>0</v>
      </c>
      <c r="BL219" s="13">
        <f>SUMIFS('Faturamento SP3'!$G$2:$G$692,'Faturamento SP3'!$D$2:$D$692,'Infos Relatório'!$B$164,'Faturamento SP3'!$E$2:$E$692,'Infos Relatório'!$B219,'Faturamento SP3'!$Z$2:$Z$692,'Infos Relatório'!BK$1)</f>
        <v>0</v>
      </c>
      <c r="BM219" s="13">
        <f>SUMIFS('Faturamento SP3'!$J$2:$J$692,'Faturamento SP3'!$D$2:$D$692,'Infos Relatório'!$B$164,'Faturamento SP3'!$E$2:$E$692,'Infos Relatório'!$B219,'Faturamento SP3'!$Z$2:$Z$692,'Infos Relatório'!BK$1)</f>
        <v>0</v>
      </c>
      <c r="BN219" s="14">
        <f>SUMIFS('Faturamento SP3'!$O$2:$O$692,'Faturamento SP3'!$D$2:$D$692,'Infos Relatório'!$B$164,'Faturamento SP3'!$E$2:$E$692,'Infos Relatório'!$B219,'Faturamento SP3'!$Z$2:$Z$692,'Infos Relatório'!BK$1,'Faturamento SP3'!$T$2:$T$692,"Sim")+SUMIFS('Faturamento SP3'!$P$2:$P$692,'Faturamento SP3'!$D$2:$D$692,'Infos Relatório'!$B$164,'Faturamento SP3'!$E$2:$E$692,'Infos Relatório'!$B219,'Faturamento SP3'!$Z$2:$Z$692,'Infos Relatório'!BK$1,'Faturamento SP3'!$T$2:$T$692,"Sim")</f>
        <v>0</v>
      </c>
      <c r="BO219" s="27" t="e">
        <f t="shared" si="71"/>
        <v>#DIV/0!</v>
      </c>
      <c r="BP219" s="24">
        <f>SUMIFS('Faturamento SP3'!$H$2:$H$692,'Faturamento SP3'!$D$2:$D$692,'Infos Relatório'!$B$164,'Faturamento SP3'!$E$2:$E$692,'Infos Relatório'!$B219,'Faturamento SP3'!$Z$2:$Z$692,'Infos Relatório'!BK$1)</f>
        <v>0</v>
      </c>
      <c r="BQ219" s="23">
        <f>COUNTIFS('Faturamento SP3'!$D$2:$D$692,'Infos Relatório'!$B$164,'Faturamento SP3'!$E$2:$E$692,'Infos Relatório'!$B219,'Faturamento SP3'!$Z$2:$Z$692,'Infos Relatório'!BQ$1)</f>
        <v>0</v>
      </c>
      <c r="BR219" s="13">
        <f>SUMIFS('Faturamento SP3'!$G$2:$G$692,'Faturamento SP3'!$D$2:$D$692,'Infos Relatório'!$B$164,'Faturamento SP3'!$E$2:$E$692,'Infos Relatório'!$B219,'Faturamento SP3'!$Z$2:$Z$692,'Infos Relatório'!BQ$1)</f>
        <v>0</v>
      </c>
      <c r="BS219" s="13">
        <f>SUMIFS('Faturamento SP3'!$J$2:$J$692,'Faturamento SP3'!$D$2:$D$692,'Infos Relatório'!$B$164,'Faturamento SP3'!$E$2:$E$692,'Infos Relatório'!$B219,'Faturamento SP3'!$Z$2:$Z$692,'Infos Relatório'!BQ$1)</f>
        <v>0</v>
      </c>
      <c r="BT219" s="14">
        <f>SUMIFS('Faturamento SP3'!$O$2:$O$692,'Faturamento SP3'!$D$2:$D$692,'Infos Relatório'!$B$164,'Faturamento SP3'!$E$2:$E$692,'Infos Relatório'!$B219,'Faturamento SP3'!$Z$2:$Z$692,'Infos Relatório'!BQ$1,'Faturamento SP3'!$T$2:$T$692,"Sim")+SUMIFS('Faturamento SP3'!$P$2:$P$692,'Faturamento SP3'!$D$2:$D$692,'Infos Relatório'!$B$164,'Faturamento SP3'!$E$2:$E$692,'Infos Relatório'!$B219,'Faturamento SP3'!$Z$2:$Z$692,'Infos Relatório'!BQ$1,'Faturamento SP3'!$T$2:$T$692,"Sim")</f>
        <v>0</v>
      </c>
      <c r="BU219" s="27" t="e">
        <f t="shared" si="72"/>
        <v>#DIV/0!</v>
      </c>
      <c r="BV219" s="24">
        <f>SUMIFS('Faturamento SP3'!$H$2:$H$692,'Faturamento SP3'!$D$2:$D$692,'Infos Relatório'!$B$164,'Faturamento SP3'!$E$2:$E$692,'Infos Relatório'!$B219,'Faturamento SP3'!$Z$2:$Z$692,'Infos Relatório'!BQ$1)</f>
        <v>0</v>
      </c>
    </row>
    <row r="220" spans="2:74">
      <c r="B220" s="17" t="s">
        <v>62</v>
      </c>
      <c r="C220" s="23">
        <f>COUNTIFS('Faturamento SP3'!$D$2:$D$692,'Infos Relatório'!$B$164,'Faturamento SP3'!$E$2:$E$692,'Infos Relatório'!$B220,'Faturamento SP3'!$Z$2:$Z$692,'Infos Relatório'!C$1)</f>
        <v>0</v>
      </c>
      <c r="D220" s="13">
        <f>SUMIFS('Faturamento SP3'!$G$2:$G$692,'Faturamento SP3'!$D$2:$D$692,'Infos Relatório'!$B$164,'Faturamento SP3'!$E$2:$E$692,'Infos Relatório'!$B220,'Faturamento SP3'!$Z$2:$Z$692,'Infos Relatório'!C$1)</f>
        <v>0</v>
      </c>
      <c r="E220" s="13">
        <f>SUMIFS('Faturamento SP3'!$J$2:$J$692,'Faturamento SP3'!$D$2:$D$692,'Infos Relatório'!$B$164,'Faturamento SP3'!$E$2:$E$692,'Infos Relatório'!$B220,'Faturamento SP3'!$Z$2:$Z$692,'Infos Relatório'!C$1)</f>
        <v>0</v>
      </c>
      <c r="F220" s="14">
        <f>SUMIFS('Faturamento SP3'!$O$2:$O$692,'Faturamento SP3'!$D$2:$D$692,'Infos Relatório'!$B$164,'Faturamento SP3'!$E$2:$E$692,'Infos Relatório'!$B220,'Faturamento SP3'!$Z$2:$Z$692,'Infos Relatório'!C$1,'Faturamento SP3'!$T$2:$T$692,"Sim")+SUMIFS('Faturamento SP3'!$P$2:$P$692,'Faturamento SP3'!$D$2:$D$692,'Infos Relatório'!$B$164,'Faturamento SP3'!$E$2:$E$692,'Infos Relatório'!$B220,'Faturamento SP3'!$Z$2:$Z$692,'Infos Relatório'!C$1,'Faturamento SP3'!$T$2:$T$692,"Sim")</f>
        <v>0</v>
      </c>
      <c r="G220" s="27" t="e">
        <f t="shared" si="61"/>
        <v>#DIV/0!</v>
      </c>
      <c r="H220" s="24">
        <f>SUMIFS('Faturamento SP3'!$H$2:$H$692,'Faturamento SP3'!$D$2:$D$692,'Infos Relatório'!$B$164,'Faturamento SP3'!$E$2:$E$692,'Infos Relatório'!$B220,'Faturamento SP3'!$Z$2:$Z$692,'Infos Relatório'!C$1)</f>
        <v>0</v>
      </c>
      <c r="I220" s="23">
        <f>COUNTIFS('Faturamento SP3'!$D$2:$D$692,'Infos Relatório'!$B$164,'Faturamento SP3'!$E$2:$E$692,'Infos Relatório'!$B220,'Faturamento SP3'!$Z$2:$Z$692,'Infos Relatório'!I$1)</f>
        <v>0</v>
      </c>
      <c r="J220" s="13">
        <f>SUMIFS('Faturamento SP3'!$G$2:$G$692,'Faturamento SP3'!$D$2:$D$692,'Infos Relatório'!$B$164,'Faturamento SP3'!$E$2:$E$692,'Infos Relatório'!$B220,'Faturamento SP3'!$Z$2:$Z$692,'Infos Relatório'!I$1)</f>
        <v>0</v>
      </c>
      <c r="K220" s="13">
        <f>SUMIFS('Faturamento SP3'!$J$2:$J$692,'Faturamento SP3'!$D$2:$D$692,'Infos Relatório'!$B$164,'Faturamento SP3'!$E$2:$E$692,'Infos Relatório'!$B220,'Faturamento SP3'!$Z$2:$Z$692,'Infos Relatório'!I$1)</f>
        <v>0</v>
      </c>
      <c r="L220" s="14">
        <f>SUMIFS('Faturamento SP3'!$O$2:$O$692,'Faturamento SP3'!$D$2:$D$692,'Infos Relatório'!$B$164,'Faturamento SP3'!$E$2:$E$692,'Infos Relatório'!$B220,'Faturamento SP3'!$Z$2:$Z$692,'Infos Relatório'!I$1,'Faturamento SP3'!$T$2:$T$692,"Sim")+SUMIFS('Faturamento SP3'!$P$2:$P$692,'Faturamento SP3'!$D$2:$D$692,'Infos Relatório'!$B$164,'Faturamento SP3'!$E$2:$E$692,'Infos Relatório'!$B220,'Faturamento SP3'!$Z$2:$Z$692,'Infos Relatório'!I$1,'Faturamento SP3'!$T$2:$T$692,"Sim")</f>
        <v>0</v>
      </c>
      <c r="M220" s="27" t="e">
        <f t="shared" si="62"/>
        <v>#DIV/0!</v>
      </c>
      <c r="N220" s="24">
        <f>SUMIFS('Faturamento SP3'!$H$2:$H$692,'Faturamento SP3'!$D$2:$D$692,'Infos Relatório'!$B$164,'Faturamento SP3'!$E$2:$E$692,'Infos Relatório'!$B220,'Faturamento SP3'!$Z$2:$Z$692,'Infos Relatório'!I$1)</f>
        <v>0</v>
      </c>
      <c r="O220" s="23">
        <f>COUNTIFS('Faturamento SP3'!$D$2:$D$692,'Infos Relatório'!$B$164,'Faturamento SP3'!$E$2:$E$692,'Infos Relatório'!$B220,'Faturamento SP3'!$Z$2:$Z$692,'Infos Relatório'!O$1)</f>
        <v>0</v>
      </c>
      <c r="P220" s="13">
        <f>SUMIFS('Faturamento SP3'!$G$2:$G$692,'Faturamento SP3'!$D$2:$D$692,'Infos Relatório'!$B$164,'Faturamento SP3'!$E$2:$E$692,'Infos Relatório'!$B220,'Faturamento SP3'!$Z$2:$Z$692,'Infos Relatório'!O$1)</f>
        <v>0</v>
      </c>
      <c r="Q220" s="13">
        <f>SUMIFS('Faturamento SP3'!$J$2:$J$692,'Faturamento SP3'!$D$2:$D$692,'Infos Relatório'!$B$164,'Faturamento SP3'!$E$2:$E$692,'Infos Relatório'!$B220,'Faturamento SP3'!$Z$2:$Z$692,'Infos Relatório'!O$1)</f>
        <v>0</v>
      </c>
      <c r="R220" s="14">
        <f>SUMIFS('Faturamento SP3'!$O$2:$O$692,'Faturamento SP3'!$D$2:$D$692,'Infos Relatório'!$B$164,'Faturamento SP3'!$E$2:$E$692,'Infos Relatório'!$B220,'Faturamento SP3'!$Z$2:$Z$692,'Infos Relatório'!O$1,'Faturamento SP3'!$T$2:$T$692,"Sim")+SUMIFS('Faturamento SP3'!$P$2:$P$692,'Faturamento SP3'!$D$2:$D$692,'Infos Relatório'!$B$164,'Faturamento SP3'!$E$2:$E$692,'Infos Relatório'!$B220,'Faturamento SP3'!$Z$2:$Z$692,'Infos Relatório'!O$1,'Faturamento SP3'!$T$2:$T$692,"Sim")</f>
        <v>0</v>
      </c>
      <c r="S220" s="27" t="e">
        <f t="shared" si="63"/>
        <v>#DIV/0!</v>
      </c>
      <c r="T220" s="24">
        <f>SUMIFS('Faturamento SP3'!$H$2:$H$692,'Faturamento SP3'!$D$2:$D$692,'Infos Relatório'!$B$164,'Faturamento SP3'!$E$2:$E$692,'Infos Relatório'!$B220,'Faturamento SP3'!$Z$2:$Z$692,'Infos Relatório'!O$1)</f>
        <v>0</v>
      </c>
      <c r="U220" s="23">
        <f>COUNTIFS('Faturamento SP3'!$D$2:$D$692,'Infos Relatório'!$B$164,'Faturamento SP3'!$E$2:$E$692,'Infos Relatório'!$B220,'Faturamento SP3'!$Z$2:$Z$692,'Infos Relatório'!U$1)</f>
        <v>0</v>
      </c>
      <c r="V220" s="13">
        <f>SUMIFS('Faturamento SP3'!$G$2:$G$692,'Faturamento SP3'!$D$2:$D$692,'Infos Relatório'!$B$164,'Faturamento SP3'!$E$2:$E$692,'Infos Relatório'!$B220,'Faturamento SP3'!$Z$2:$Z$692,'Infos Relatório'!U$1)</f>
        <v>0</v>
      </c>
      <c r="W220" s="13">
        <f>SUMIFS('Faturamento SP3'!$J$2:$J$692,'Faturamento SP3'!$D$2:$D$692,'Infos Relatório'!$B$164,'Faturamento SP3'!$E$2:$E$692,'Infos Relatório'!$B220,'Faturamento SP3'!$Z$2:$Z$692,'Infos Relatório'!U$1)</f>
        <v>0</v>
      </c>
      <c r="X220" s="14">
        <f>SUMIFS('Faturamento SP3'!$O$2:$O$692,'Faturamento SP3'!$D$2:$D$692,'Infos Relatório'!$B$164,'Faturamento SP3'!$E$2:$E$692,'Infos Relatório'!$B220,'Faturamento SP3'!$Z$2:$Z$692,'Infos Relatório'!U$1,'Faturamento SP3'!$T$2:$T$692,"Sim")+SUMIFS('Faturamento SP3'!$P$2:$P$692,'Faturamento SP3'!$D$2:$D$692,'Infos Relatório'!$B$164,'Faturamento SP3'!$E$2:$E$692,'Infos Relatório'!$B220,'Faturamento SP3'!$Z$2:$Z$692,'Infos Relatório'!U$1,'Faturamento SP3'!$T$2:$T$692,"Sim")</f>
        <v>0</v>
      </c>
      <c r="Y220" s="27" t="e">
        <f t="shared" si="64"/>
        <v>#DIV/0!</v>
      </c>
      <c r="Z220" s="24">
        <f>SUMIFS('Faturamento SP3'!$H$2:$H$692,'Faturamento SP3'!$D$2:$D$692,'Infos Relatório'!$B$164,'Faturamento SP3'!$E$2:$E$692,'Infos Relatório'!$B220,'Faturamento SP3'!$Z$2:$Z$692,'Infos Relatório'!U$1)</f>
        <v>0</v>
      </c>
      <c r="AA220" s="23">
        <f>COUNTIFS('Faturamento SP3'!$D$2:$D$692,'Infos Relatório'!$B$164,'Faturamento SP3'!$E$2:$E$692,'Infos Relatório'!$B220,'Faturamento SP3'!$Z$2:$Z$692,'Infos Relatório'!AA$1)</f>
        <v>0</v>
      </c>
      <c r="AB220" s="13">
        <f>SUMIFS('Faturamento SP3'!$G$2:$G$692,'Faturamento SP3'!$D$2:$D$692,'Infos Relatório'!$B$164,'Faturamento SP3'!$E$2:$E$692,'Infos Relatório'!$B220,'Faturamento SP3'!$Z$2:$Z$692,'Infos Relatório'!AA$1)</f>
        <v>0</v>
      </c>
      <c r="AC220" s="13">
        <f>SUMIFS('Faturamento SP3'!$J$2:$J$692,'Faturamento SP3'!$D$2:$D$692,'Infos Relatório'!$B$164,'Faturamento SP3'!$E$2:$E$692,'Infos Relatório'!$B220,'Faturamento SP3'!$Z$2:$Z$692,'Infos Relatório'!AA$1)</f>
        <v>0</v>
      </c>
      <c r="AD220" s="14">
        <f>SUMIFS('Faturamento SP3'!$O$2:$O$692,'Faturamento SP3'!$D$2:$D$692,'Infos Relatório'!$B$164,'Faturamento SP3'!$E$2:$E$692,'Infos Relatório'!$B220,'Faturamento SP3'!$Z$2:$Z$692,'Infos Relatório'!AA$1,'Faturamento SP3'!$T$2:$T$692,"Sim")+SUMIFS('Faturamento SP3'!$P$2:$P$692,'Faturamento SP3'!$D$2:$D$692,'Infos Relatório'!$B$164,'Faturamento SP3'!$E$2:$E$692,'Infos Relatório'!$B220,'Faturamento SP3'!$Z$2:$Z$692,'Infos Relatório'!AA$1,'Faturamento SP3'!$T$2:$T$692,"Sim")</f>
        <v>0</v>
      </c>
      <c r="AE220" s="27" t="e">
        <f t="shared" si="65"/>
        <v>#DIV/0!</v>
      </c>
      <c r="AF220" s="24">
        <f>SUMIFS('Faturamento SP3'!$H$2:$H$692,'Faturamento SP3'!$D$2:$D$692,'Infos Relatório'!$B$164,'Faturamento SP3'!$E$2:$E$692,'Infos Relatório'!$B220,'Faturamento SP3'!$Z$2:$Z$692,'Infos Relatório'!AA$1)</f>
        <v>0</v>
      </c>
      <c r="AG220" s="23">
        <f>COUNTIFS('Faturamento SP3'!$D$2:$D$692,'Infos Relatório'!$B$164,'Faturamento SP3'!$E$2:$E$692,'Infos Relatório'!$B220,'Faturamento SP3'!$Z$2:$Z$692,'Infos Relatório'!AG$1)</f>
        <v>0</v>
      </c>
      <c r="AH220" s="13">
        <f>SUMIFS('Faturamento SP3'!$G$2:$G$692,'Faturamento SP3'!$D$2:$D$692,'Infos Relatório'!$B$164,'Faturamento SP3'!$E$2:$E$692,'Infos Relatório'!$B220,'Faturamento SP3'!$Z$2:$Z$692,'Infos Relatório'!AG$1)</f>
        <v>0</v>
      </c>
      <c r="AI220" s="13">
        <f>SUMIFS('Faturamento SP3'!$J$2:$J$692,'Faturamento SP3'!$D$2:$D$692,'Infos Relatório'!$B$164,'Faturamento SP3'!$E$2:$E$692,'Infos Relatório'!$B220,'Faturamento SP3'!$Z$2:$Z$692,'Infos Relatório'!AG$1)</f>
        <v>0</v>
      </c>
      <c r="AJ220" s="14">
        <f>SUMIFS('Faturamento SP3'!$O$2:$O$692,'Faturamento SP3'!$D$2:$D$692,'Infos Relatório'!$B$164,'Faturamento SP3'!$E$2:$E$692,'Infos Relatório'!$B220,'Faturamento SP3'!$Z$2:$Z$692,'Infos Relatório'!AG$1,'Faturamento SP3'!$T$2:$T$692,"Sim")+SUMIFS('Faturamento SP3'!$P$2:$P$692,'Faturamento SP3'!$D$2:$D$692,'Infos Relatório'!$B$164,'Faturamento SP3'!$E$2:$E$692,'Infos Relatório'!$B220,'Faturamento SP3'!$Z$2:$Z$692,'Infos Relatório'!AG$1,'Faturamento SP3'!$T$2:$T$692,"Sim")</f>
        <v>0</v>
      </c>
      <c r="AK220" s="27" t="e">
        <f t="shared" si="66"/>
        <v>#DIV/0!</v>
      </c>
      <c r="AL220" s="24">
        <f>SUMIFS('Faturamento SP3'!$H$2:$H$692,'Faturamento SP3'!$D$2:$D$692,'Infos Relatório'!$B$164,'Faturamento SP3'!$E$2:$E$692,'Infos Relatório'!$B220,'Faturamento SP3'!$Z$2:$Z$692,'Infos Relatório'!AG$1)</f>
        <v>0</v>
      </c>
      <c r="AM220" s="23">
        <f>COUNTIFS('Faturamento SP3'!$D$2:$D$692,'Infos Relatório'!$B$164,'Faturamento SP3'!$E$2:$E$692,'Infos Relatório'!$B220,'Faturamento SP3'!$Z$2:$Z$692,'Infos Relatório'!AM$1)</f>
        <v>0</v>
      </c>
      <c r="AN220" s="13">
        <f>SUMIFS('Faturamento SP3'!$G$2:$G$692,'Faturamento SP3'!$D$2:$D$692,'Infos Relatório'!$B$164,'Faturamento SP3'!$E$2:$E$692,'Infos Relatório'!$B220,'Faturamento SP3'!$Z$2:$Z$692,'Infos Relatório'!AM$1)</f>
        <v>0</v>
      </c>
      <c r="AO220" s="13">
        <f>SUMIFS('Faturamento SP3'!$J$2:$J$692,'Faturamento SP3'!$D$2:$D$692,'Infos Relatório'!$B$164,'Faturamento SP3'!$E$2:$E$692,'Infos Relatório'!$B220,'Faturamento SP3'!$Z$2:$Z$692,'Infos Relatório'!AM$1)</f>
        <v>0</v>
      </c>
      <c r="AP220" s="14">
        <f>SUMIFS('Faturamento SP3'!$O$2:$O$692,'Faturamento SP3'!$D$2:$D$692,'Infos Relatório'!$B$164,'Faturamento SP3'!$E$2:$E$692,'Infos Relatório'!$B220,'Faturamento SP3'!$Z$2:$Z$692,'Infos Relatório'!AM$1,'Faturamento SP3'!$T$2:$T$692,"Sim")+SUMIFS('Faturamento SP3'!$P$2:$P$692,'Faturamento SP3'!$D$2:$D$692,'Infos Relatório'!$B$164,'Faturamento SP3'!$E$2:$E$692,'Infos Relatório'!$B220,'Faturamento SP3'!$Z$2:$Z$692,'Infos Relatório'!AM$1,'Faturamento SP3'!$T$2:$T$692,"Sim")</f>
        <v>0</v>
      </c>
      <c r="AQ220" s="27" t="e">
        <f t="shared" si="67"/>
        <v>#DIV/0!</v>
      </c>
      <c r="AR220" s="24">
        <f>SUMIFS('Faturamento SP3'!$H$2:$H$692,'Faturamento SP3'!$D$2:$D$692,'Infos Relatório'!$B$164,'Faturamento SP3'!$E$2:$E$692,'Infos Relatório'!$B220,'Faturamento SP3'!$Z$2:$Z$692,'Infos Relatório'!AM$1)</f>
        <v>0</v>
      </c>
      <c r="AS220" s="23">
        <f>COUNTIFS('Faturamento SP3'!$D$2:$D$692,'Infos Relatório'!$B$164,'Faturamento SP3'!$E$2:$E$692,'Infos Relatório'!$B220,'Faturamento SP3'!$Z$2:$Z$692,'Infos Relatório'!AS$1)</f>
        <v>0</v>
      </c>
      <c r="AT220" s="13">
        <f>SUMIFS('Faturamento SP3'!$G$2:$G$692,'Faturamento SP3'!$D$2:$D$692,'Infos Relatório'!$B$164,'Faturamento SP3'!$E$2:$E$692,'Infos Relatório'!$B220,'Faturamento SP3'!$Z$2:$Z$692,'Infos Relatório'!AS$1)</f>
        <v>0</v>
      </c>
      <c r="AU220" s="13">
        <f>SUMIFS('Faturamento SP3'!$J$2:$J$692,'Faturamento SP3'!$D$2:$D$692,'Infos Relatório'!$B$164,'Faturamento SP3'!$E$2:$E$692,'Infos Relatório'!$B220,'Faturamento SP3'!$Z$2:$Z$692,'Infos Relatório'!AS$1)</f>
        <v>0</v>
      </c>
      <c r="AV220" s="14">
        <f>SUMIFS('Faturamento SP3'!$O$2:$O$692,'Faturamento SP3'!$D$2:$D$692,'Infos Relatório'!$B$164,'Faturamento SP3'!$E$2:$E$692,'Infos Relatório'!$B220,'Faturamento SP3'!$Z$2:$Z$692,'Infos Relatório'!AS$1,'Faturamento SP3'!$T$2:$T$692,"Sim")+SUMIFS('Faturamento SP3'!$P$2:$P$692,'Faturamento SP3'!$D$2:$D$692,'Infos Relatório'!$B$164,'Faturamento SP3'!$E$2:$E$692,'Infos Relatório'!$B220,'Faturamento SP3'!$Z$2:$Z$692,'Infos Relatório'!AS$1,'Faturamento SP3'!$T$2:$T$692,"Sim")</f>
        <v>0</v>
      </c>
      <c r="AW220" s="27" t="e">
        <f t="shared" si="68"/>
        <v>#DIV/0!</v>
      </c>
      <c r="AX220" s="24">
        <f>SUMIFS('Faturamento SP3'!$H$2:$H$692,'Faturamento SP3'!$D$2:$D$692,'Infos Relatório'!$B$164,'Faturamento SP3'!$E$2:$E$692,'Infos Relatório'!$B220,'Faturamento SP3'!$Z$2:$Z$692,'Infos Relatório'!AS$1)</f>
        <v>0</v>
      </c>
      <c r="AY220" s="23">
        <f>COUNTIFS('Faturamento SP3'!$D$2:$D$692,'Infos Relatório'!$B$164,'Faturamento SP3'!$E$2:$E$692,'Infos Relatório'!$B220,'Faturamento SP3'!$Z$2:$Z$692,'Infos Relatório'!AY$1)</f>
        <v>0</v>
      </c>
      <c r="AZ220" s="13">
        <f>SUMIFS('Faturamento SP3'!$G$2:$G$692,'Faturamento SP3'!$D$2:$D$692,'Infos Relatório'!$B$164,'Faturamento SP3'!$E$2:$E$692,'Infos Relatório'!$B220,'Faturamento SP3'!$Z$2:$Z$692,'Infos Relatório'!AY$1)</f>
        <v>0</v>
      </c>
      <c r="BA220" s="13">
        <f>SUMIFS('Faturamento SP3'!$J$2:$J$692,'Faturamento SP3'!$D$2:$D$692,'Infos Relatório'!$B$164,'Faturamento SP3'!$E$2:$E$692,'Infos Relatório'!$B220,'Faturamento SP3'!$Z$2:$Z$692,'Infos Relatório'!AY$1)</f>
        <v>0</v>
      </c>
      <c r="BB220" s="14">
        <f>SUMIFS('Faturamento SP3'!$O$2:$O$692,'Faturamento SP3'!$D$2:$D$692,'Infos Relatório'!$B$164,'Faturamento SP3'!$E$2:$E$692,'Infos Relatório'!$B220,'Faturamento SP3'!$Z$2:$Z$692,'Infos Relatório'!AY$1,'Faturamento SP3'!$T$2:$T$692,"Sim")+SUMIFS('Faturamento SP3'!$P$2:$P$692,'Faturamento SP3'!$D$2:$D$692,'Infos Relatório'!$B$164,'Faturamento SP3'!$E$2:$E$692,'Infos Relatório'!$B220,'Faturamento SP3'!$Z$2:$Z$692,'Infos Relatório'!AY$1,'Faturamento SP3'!$T$2:$T$692,"Sim")</f>
        <v>0</v>
      </c>
      <c r="BC220" s="27" t="e">
        <f t="shared" si="69"/>
        <v>#DIV/0!</v>
      </c>
      <c r="BD220" s="24">
        <f>SUMIFS('Faturamento SP3'!$H$2:$H$692,'Faturamento SP3'!$D$2:$D$692,'Infos Relatório'!$B$164,'Faturamento SP3'!$E$2:$E$692,'Infos Relatório'!$B220,'Faturamento SP3'!$Z$2:$Z$692,'Infos Relatório'!AY$1)</f>
        <v>0</v>
      </c>
      <c r="BE220" s="23">
        <f>COUNTIFS('Faturamento SP3'!$D$2:$D$692,'Infos Relatório'!$B$164,'Faturamento SP3'!$E$2:$E$692,'Infos Relatório'!$B220,'Faturamento SP3'!$Z$2:$Z$692,'Infos Relatório'!BE$1)</f>
        <v>0</v>
      </c>
      <c r="BF220" s="13">
        <f>SUMIFS('Faturamento SP3'!$G$2:$G$692,'Faturamento SP3'!$D$2:$D$692,'Infos Relatório'!$B$164,'Faturamento SP3'!$E$2:$E$692,'Infos Relatório'!$B220,'Faturamento SP3'!$Z$2:$Z$692,'Infos Relatório'!BE$1)</f>
        <v>0</v>
      </c>
      <c r="BG220" s="13">
        <f>SUMIFS('Faturamento SP3'!$J$2:$J$692,'Faturamento SP3'!$D$2:$D$692,'Infos Relatório'!$B$164,'Faturamento SP3'!$E$2:$E$692,'Infos Relatório'!$B220,'Faturamento SP3'!$Z$2:$Z$692,'Infos Relatório'!BE$1)</f>
        <v>0</v>
      </c>
      <c r="BH220" s="14">
        <f>SUMIFS('Faturamento SP3'!$O$2:$O$692,'Faturamento SP3'!$D$2:$D$692,'Infos Relatório'!$B$164,'Faturamento SP3'!$E$2:$E$692,'Infos Relatório'!$B220,'Faturamento SP3'!$Z$2:$Z$692,'Infos Relatório'!BE$1,'Faturamento SP3'!$T$2:$T$692,"Sim")+SUMIFS('Faturamento SP3'!$P$2:$P$692,'Faturamento SP3'!$D$2:$D$692,'Infos Relatório'!$B$164,'Faturamento SP3'!$E$2:$E$692,'Infos Relatório'!$B220,'Faturamento SP3'!$Z$2:$Z$692,'Infos Relatório'!BE$1,'Faturamento SP3'!$T$2:$T$692,"Sim")</f>
        <v>0</v>
      </c>
      <c r="BI220" s="27" t="e">
        <f t="shared" si="70"/>
        <v>#DIV/0!</v>
      </c>
      <c r="BJ220" s="24">
        <f>SUMIFS('Faturamento SP3'!$H$2:$H$692,'Faturamento SP3'!$D$2:$D$692,'Infos Relatório'!$B$164,'Faturamento SP3'!$E$2:$E$692,'Infos Relatório'!$B220,'Faturamento SP3'!$Z$2:$Z$692,'Infos Relatório'!BE$1)</f>
        <v>0</v>
      </c>
      <c r="BK220" s="23">
        <f>COUNTIFS('Faturamento SP3'!$D$2:$D$692,'Infos Relatório'!$B$164,'Faturamento SP3'!$E$2:$E$692,'Infos Relatório'!$B220,'Faturamento SP3'!$Z$2:$Z$692,'Infos Relatório'!BK$1)</f>
        <v>0</v>
      </c>
      <c r="BL220" s="13">
        <f>SUMIFS('Faturamento SP3'!$G$2:$G$692,'Faturamento SP3'!$D$2:$D$692,'Infos Relatório'!$B$164,'Faturamento SP3'!$E$2:$E$692,'Infos Relatório'!$B220,'Faturamento SP3'!$Z$2:$Z$692,'Infos Relatório'!BK$1)</f>
        <v>0</v>
      </c>
      <c r="BM220" s="13">
        <f>SUMIFS('Faturamento SP3'!$J$2:$J$692,'Faturamento SP3'!$D$2:$D$692,'Infos Relatório'!$B$164,'Faturamento SP3'!$E$2:$E$692,'Infos Relatório'!$B220,'Faturamento SP3'!$Z$2:$Z$692,'Infos Relatório'!BK$1)</f>
        <v>0</v>
      </c>
      <c r="BN220" s="14">
        <f>SUMIFS('Faturamento SP3'!$O$2:$O$692,'Faturamento SP3'!$D$2:$D$692,'Infos Relatório'!$B$164,'Faturamento SP3'!$E$2:$E$692,'Infos Relatório'!$B220,'Faturamento SP3'!$Z$2:$Z$692,'Infos Relatório'!BK$1,'Faturamento SP3'!$T$2:$T$692,"Sim")+SUMIFS('Faturamento SP3'!$P$2:$P$692,'Faturamento SP3'!$D$2:$D$692,'Infos Relatório'!$B$164,'Faturamento SP3'!$E$2:$E$692,'Infos Relatório'!$B220,'Faturamento SP3'!$Z$2:$Z$692,'Infos Relatório'!BK$1,'Faturamento SP3'!$T$2:$T$692,"Sim")</f>
        <v>0</v>
      </c>
      <c r="BO220" s="27" t="e">
        <f t="shared" si="71"/>
        <v>#DIV/0!</v>
      </c>
      <c r="BP220" s="24">
        <f>SUMIFS('Faturamento SP3'!$H$2:$H$692,'Faturamento SP3'!$D$2:$D$692,'Infos Relatório'!$B$164,'Faturamento SP3'!$E$2:$E$692,'Infos Relatório'!$B220,'Faturamento SP3'!$Z$2:$Z$692,'Infos Relatório'!BK$1)</f>
        <v>0</v>
      </c>
      <c r="BQ220" s="23">
        <f>COUNTIFS('Faturamento SP3'!$D$2:$D$692,'Infos Relatório'!$B$164,'Faturamento SP3'!$E$2:$E$692,'Infos Relatório'!$B220,'Faturamento SP3'!$Z$2:$Z$692,'Infos Relatório'!BQ$1)</f>
        <v>0</v>
      </c>
      <c r="BR220" s="13">
        <f>SUMIFS('Faturamento SP3'!$G$2:$G$692,'Faturamento SP3'!$D$2:$D$692,'Infos Relatório'!$B$164,'Faturamento SP3'!$E$2:$E$692,'Infos Relatório'!$B220,'Faturamento SP3'!$Z$2:$Z$692,'Infos Relatório'!BQ$1)</f>
        <v>0</v>
      </c>
      <c r="BS220" s="13">
        <f>SUMIFS('Faturamento SP3'!$J$2:$J$692,'Faturamento SP3'!$D$2:$D$692,'Infos Relatório'!$B$164,'Faturamento SP3'!$E$2:$E$692,'Infos Relatório'!$B220,'Faturamento SP3'!$Z$2:$Z$692,'Infos Relatório'!BQ$1)</f>
        <v>0</v>
      </c>
      <c r="BT220" s="14">
        <f>SUMIFS('Faturamento SP3'!$O$2:$O$692,'Faturamento SP3'!$D$2:$D$692,'Infos Relatório'!$B$164,'Faturamento SP3'!$E$2:$E$692,'Infos Relatório'!$B220,'Faturamento SP3'!$Z$2:$Z$692,'Infos Relatório'!BQ$1,'Faturamento SP3'!$T$2:$T$692,"Sim")+SUMIFS('Faturamento SP3'!$P$2:$P$692,'Faturamento SP3'!$D$2:$D$692,'Infos Relatório'!$B$164,'Faturamento SP3'!$E$2:$E$692,'Infos Relatório'!$B220,'Faturamento SP3'!$Z$2:$Z$692,'Infos Relatório'!BQ$1,'Faturamento SP3'!$T$2:$T$692,"Sim")</f>
        <v>0</v>
      </c>
      <c r="BU220" s="27" t="e">
        <f t="shared" si="72"/>
        <v>#DIV/0!</v>
      </c>
      <c r="BV220" s="24">
        <f>SUMIFS('Faturamento SP3'!$H$2:$H$692,'Faturamento SP3'!$D$2:$D$692,'Infos Relatório'!$B$164,'Faturamento SP3'!$E$2:$E$692,'Infos Relatório'!$B220,'Faturamento SP3'!$Z$2:$Z$692,'Infos Relatório'!BQ$1)</f>
        <v>0</v>
      </c>
    </row>
    <row r="221" spans="2:74">
      <c r="B221" s="17" t="s">
        <v>63</v>
      </c>
      <c r="C221" s="23">
        <f>COUNTIFS('Faturamento SP3'!$D$2:$D$692,'Infos Relatório'!$B$164,'Faturamento SP3'!$E$2:$E$692,'Infos Relatório'!$B221,'Faturamento SP3'!$Z$2:$Z$692,'Infos Relatório'!C$1)</f>
        <v>0</v>
      </c>
      <c r="D221" s="13">
        <f>SUMIFS('Faturamento SP3'!$G$2:$G$692,'Faturamento SP3'!$D$2:$D$692,'Infos Relatório'!$B$164,'Faturamento SP3'!$E$2:$E$692,'Infos Relatório'!$B221,'Faturamento SP3'!$Z$2:$Z$692,'Infos Relatório'!C$1)</f>
        <v>0</v>
      </c>
      <c r="E221" s="13">
        <f>SUMIFS('Faturamento SP3'!$J$2:$J$692,'Faturamento SP3'!$D$2:$D$692,'Infos Relatório'!$B$164,'Faturamento SP3'!$E$2:$E$692,'Infos Relatório'!$B221,'Faturamento SP3'!$Z$2:$Z$692,'Infos Relatório'!C$1)</f>
        <v>0</v>
      </c>
      <c r="F221" s="14">
        <f>SUMIFS('Faturamento SP3'!$O$2:$O$692,'Faturamento SP3'!$D$2:$D$692,'Infos Relatório'!$B$164,'Faturamento SP3'!$E$2:$E$692,'Infos Relatório'!$B221,'Faturamento SP3'!$Z$2:$Z$692,'Infos Relatório'!C$1,'Faturamento SP3'!$T$2:$T$692,"Sim")+SUMIFS('Faturamento SP3'!$P$2:$P$692,'Faturamento SP3'!$D$2:$D$692,'Infos Relatório'!$B$164,'Faturamento SP3'!$E$2:$E$692,'Infos Relatório'!$B221,'Faturamento SP3'!$Z$2:$Z$692,'Infos Relatório'!C$1,'Faturamento SP3'!$T$2:$T$692,"Sim")</f>
        <v>0</v>
      </c>
      <c r="G221" s="27" t="e">
        <f t="shared" si="61"/>
        <v>#DIV/0!</v>
      </c>
      <c r="H221" s="24">
        <f>SUMIFS('Faturamento SP3'!$H$2:$H$692,'Faturamento SP3'!$D$2:$D$692,'Infos Relatório'!$B$164,'Faturamento SP3'!$E$2:$E$692,'Infos Relatório'!$B221,'Faturamento SP3'!$Z$2:$Z$692,'Infos Relatório'!C$1)</f>
        <v>0</v>
      </c>
      <c r="I221" s="23">
        <f>COUNTIFS('Faturamento SP3'!$D$2:$D$692,'Infos Relatório'!$B$164,'Faturamento SP3'!$E$2:$E$692,'Infos Relatório'!$B221,'Faturamento SP3'!$Z$2:$Z$692,'Infos Relatório'!I$1)</f>
        <v>0</v>
      </c>
      <c r="J221" s="13">
        <f>SUMIFS('Faturamento SP3'!$G$2:$G$692,'Faturamento SP3'!$D$2:$D$692,'Infos Relatório'!$B$164,'Faturamento SP3'!$E$2:$E$692,'Infos Relatório'!$B221,'Faturamento SP3'!$Z$2:$Z$692,'Infos Relatório'!I$1)</f>
        <v>0</v>
      </c>
      <c r="K221" s="13">
        <f>SUMIFS('Faturamento SP3'!$J$2:$J$692,'Faturamento SP3'!$D$2:$D$692,'Infos Relatório'!$B$164,'Faturamento SP3'!$E$2:$E$692,'Infos Relatório'!$B221,'Faturamento SP3'!$Z$2:$Z$692,'Infos Relatório'!I$1)</f>
        <v>0</v>
      </c>
      <c r="L221" s="14">
        <f>SUMIFS('Faturamento SP3'!$O$2:$O$692,'Faturamento SP3'!$D$2:$D$692,'Infos Relatório'!$B$164,'Faturamento SP3'!$E$2:$E$692,'Infos Relatório'!$B221,'Faturamento SP3'!$Z$2:$Z$692,'Infos Relatório'!I$1,'Faturamento SP3'!$T$2:$T$692,"Sim")+SUMIFS('Faturamento SP3'!$P$2:$P$692,'Faturamento SP3'!$D$2:$D$692,'Infos Relatório'!$B$164,'Faturamento SP3'!$E$2:$E$692,'Infos Relatório'!$B221,'Faturamento SP3'!$Z$2:$Z$692,'Infos Relatório'!I$1,'Faturamento SP3'!$T$2:$T$692,"Sim")</f>
        <v>0</v>
      </c>
      <c r="M221" s="27" t="e">
        <f t="shared" si="62"/>
        <v>#DIV/0!</v>
      </c>
      <c r="N221" s="24">
        <f>SUMIFS('Faturamento SP3'!$H$2:$H$692,'Faturamento SP3'!$D$2:$D$692,'Infos Relatório'!$B$164,'Faturamento SP3'!$E$2:$E$692,'Infos Relatório'!$B221,'Faturamento SP3'!$Z$2:$Z$692,'Infos Relatório'!I$1)</f>
        <v>0</v>
      </c>
      <c r="O221" s="23">
        <f>COUNTIFS('Faturamento SP3'!$D$2:$D$692,'Infos Relatório'!$B$164,'Faturamento SP3'!$E$2:$E$692,'Infos Relatório'!$B221,'Faturamento SP3'!$Z$2:$Z$692,'Infos Relatório'!O$1)</f>
        <v>0</v>
      </c>
      <c r="P221" s="13">
        <f>SUMIFS('Faturamento SP3'!$G$2:$G$692,'Faturamento SP3'!$D$2:$D$692,'Infos Relatório'!$B$164,'Faturamento SP3'!$E$2:$E$692,'Infos Relatório'!$B221,'Faturamento SP3'!$Z$2:$Z$692,'Infos Relatório'!O$1)</f>
        <v>0</v>
      </c>
      <c r="Q221" s="13">
        <f>SUMIFS('Faturamento SP3'!$J$2:$J$692,'Faturamento SP3'!$D$2:$D$692,'Infos Relatório'!$B$164,'Faturamento SP3'!$E$2:$E$692,'Infos Relatório'!$B221,'Faturamento SP3'!$Z$2:$Z$692,'Infos Relatório'!O$1)</f>
        <v>0</v>
      </c>
      <c r="R221" s="14">
        <f>SUMIFS('Faturamento SP3'!$O$2:$O$692,'Faturamento SP3'!$D$2:$D$692,'Infos Relatório'!$B$164,'Faturamento SP3'!$E$2:$E$692,'Infos Relatório'!$B221,'Faturamento SP3'!$Z$2:$Z$692,'Infos Relatório'!O$1,'Faturamento SP3'!$T$2:$T$692,"Sim")+SUMIFS('Faturamento SP3'!$P$2:$P$692,'Faturamento SP3'!$D$2:$D$692,'Infos Relatório'!$B$164,'Faturamento SP3'!$E$2:$E$692,'Infos Relatório'!$B221,'Faturamento SP3'!$Z$2:$Z$692,'Infos Relatório'!O$1,'Faturamento SP3'!$T$2:$T$692,"Sim")</f>
        <v>0</v>
      </c>
      <c r="S221" s="27" t="e">
        <f t="shared" si="63"/>
        <v>#DIV/0!</v>
      </c>
      <c r="T221" s="24">
        <f>SUMIFS('Faturamento SP3'!$H$2:$H$692,'Faturamento SP3'!$D$2:$D$692,'Infos Relatório'!$B$164,'Faturamento SP3'!$E$2:$E$692,'Infos Relatório'!$B221,'Faturamento SP3'!$Z$2:$Z$692,'Infos Relatório'!O$1)</f>
        <v>0</v>
      </c>
      <c r="U221" s="23">
        <f>COUNTIFS('Faturamento SP3'!$D$2:$D$692,'Infos Relatório'!$B$164,'Faturamento SP3'!$E$2:$E$692,'Infos Relatório'!$B221,'Faturamento SP3'!$Z$2:$Z$692,'Infos Relatório'!U$1)</f>
        <v>0</v>
      </c>
      <c r="V221" s="13">
        <f>SUMIFS('Faturamento SP3'!$G$2:$G$692,'Faturamento SP3'!$D$2:$D$692,'Infos Relatório'!$B$164,'Faturamento SP3'!$E$2:$E$692,'Infos Relatório'!$B221,'Faturamento SP3'!$Z$2:$Z$692,'Infos Relatório'!U$1)</f>
        <v>0</v>
      </c>
      <c r="W221" s="13">
        <f>SUMIFS('Faturamento SP3'!$J$2:$J$692,'Faturamento SP3'!$D$2:$D$692,'Infos Relatório'!$B$164,'Faturamento SP3'!$E$2:$E$692,'Infos Relatório'!$B221,'Faturamento SP3'!$Z$2:$Z$692,'Infos Relatório'!U$1)</f>
        <v>0</v>
      </c>
      <c r="X221" s="14">
        <f>SUMIFS('Faturamento SP3'!$O$2:$O$692,'Faturamento SP3'!$D$2:$D$692,'Infos Relatório'!$B$164,'Faturamento SP3'!$E$2:$E$692,'Infos Relatório'!$B221,'Faturamento SP3'!$Z$2:$Z$692,'Infos Relatório'!U$1,'Faturamento SP3'!$T$2:$T$692,"Sim")+SUMIFS('Faturamento SP3'!$P$2:$P$692,'Faturamento SP3'!$D$2:$D$692,'Infos Relatório'!$B$164,'Faturamento SP3'!$E$2:$E$692,'Infos Relatório'!$B221,'Faturamento SP3'!$Z$2:$Z$692,'Infos Relatório'!U$1,'Faturamento SP3'!$T$2:$T$692,"Sim")</f>
        <v>0</v>
      </c>
      <c r="Y221" s="27" t="e">
        <f t="shared" si="64"/>
        <v>#DIV/0!</v>
      </c>
      <c r="Z221" s="24">
        <f>SUMIFS('Faturamento SP3'!$H$2:$H$692,'Faturamento SP3'!$D$2:$D$692,'Infos Relatório'!$B$164,'Faturamento SP3'!$E$2:$E$692,'Infos Relatório'!$B221,'Faturamento SP3'!$Z$2:$Z$692,'Infos Relatório'!U$1)</f>
        <v>0</v>
      </c>
      <c r="AA221" s="23">
        <f>COUNTIFS('Faturamento SP3'!$D$2:$D$692,'Infos Relatório'!$B$164,'Faturamento SP3'!$E$2:$E$692,'Infos Relatório'!$B221,'Faturamento SP3'!$Z$2:$Z$692,'Infos Relatório'!AA$1)</f>
        <v>0</v>
      </c>
      <c r="AB221" s="13">
        <f>SUMIFS('Faturamento SP3'!$G$2:$G$692,'Faturamento SP3'!$D$2:$D$692,'Infos Relatório'!$B$164,'Faturamento SP3'!$E$2:$E$692,'Infos Relatório'!$B221,'Faturamento SP3'!$Z$2:$Z$692,'Infos Relatório'!AA$1)</f>
        <v>0</v>
      </c>
      <c r="AC221" s="13">
        <f>SUMIFS('Faturamento SP3'!$J$2:$J$692,'Faturamento SP3'!$D$2:$D$692,'Infos Relatório'!$B$164,'Faturamento SP3'!$E$2:$E$692,'Infos Relatório'!$B221,'Faturamento SP3'!$Z$2:$Z$692,'Infos Relatório'!AA$1)</f>
        <v>0</v>
      </c>
      <c r="AD221" s="14">
        <f>SUMIFS('Faturamento SP3'!$O$2:$O$692,'Faturamento SP3'!$D$2:$D$692,'Infos Relatório'!$B$164,'Faturamento SP3'!$E$2:$E$692,'Infos Relatório'!$B221,'Faturamento SP3'!$Z$2:$Z$692,'Infos Relatório'!AA$1,'Faturamento SP3'!$T$2:$T$692,"Sim")+SUMIFS('Faturamento SP3'!$P$2:$P$692,'Faturamento SP3'!$D$2:$D$692,'Infos Relatório'!$B$164,'Faturamento SP3'!$E$2:$E$692,'Infos Relatório'!$B221,'Faturamento SP3'!$Z$2:$Z$692,'Infos Relatório'!AA$1,'Faturamento SP3'!$T$2:$T$692,"Sim")</f>
        <v>0</v>
      </c>
      <c r="AE221" s="27" t="e">
        <f t="shared" si="65"/>
        <v>#DIV/0!</v>
      </c>
      <c r="AF221" s="24">
        <f>SUMIFS('Faturamento SP3'!$H$2:$H$692,'Faturamento SP3'!$D$2:$D$692,'Infos Relatório'!$B$164,'Faturamento SP3'!$E$2:$E$692,'Infos Relatório'!$B221,'Faturamento SP3'!$Z$2:$Z$692,'Infos Relatório'!AA$1)</f>
        <v>0</v>
      </c>
      <c r="AG221" s="23">
        <f>COUNTIFS('Faturamento SP3'!$D$2:$D$692,'Infos Relatório'!$B$164,'Faturamento SP3'!$E$2:$E$692,'Infos Relatório'!$B221,'Faturamento SP3'!$Z$2:$Z$692,'Infos Relatório'!AG$1)</f>
        <v>0</v>
      </c>
      <c r="AH221" s="13">
        <f>SUMIFS('Faturamento SP3'!$G$2:$G$692,'Faturamento SP3'!$D$2:$D$692,'Infos Relatório'!$B$164,'Faturamento SP3'!$E$2:$E$692,'Infos Relatório'!$B221,'Faturamento SP3'!$Z$2:$Z$692,'Infos Relatório'!AG$1)</f>
        <v>0</v>
      </c>
      <c r="AI221" s="13">
        <f>SUMIFS('Faturamento SP3'!$J$2:$J$692,'Faturamento SP3'!$D$2:$D$692,'Infos Relatório'!$B$164,'Faturamento SP3'!$E$2:$E$692,'Infos Relatório'!$B221,'Faturamento SP3'!$Z$2:$Z$692,'Infos Relatório'!AG$1)</f>
        <v>0</v>
      </c>
      <c r="AJ221" s="14">
        <f>SUMIFS('Faturamento SP3'!$O$2:$O$692,'Faturamento SP3'!$D$2:$D$692,'Infos Relatório'!$B$164,'Faturamento SP3'!$E$2:$E$692,'Infos Relatório'!$B221,'Faturamento SP3'!$Z$2:$Z$692,'Infos Relatório'!AG$1,'Faturamento SP3'!$T$2:$T$692,"Sim")+SUMIFS('Faturamento SP3'!$P$2:$P$692,'Faturamento SP3'!$D$2:$D$692,'Infos Relatório'!$B$164,'Faturamento SP3'!$E$2:$E$692,'Infos Relatório'!$B221,'Faturamento SP3'!$Z$2:$Z$692,'Infos Relatório'!AG$1,'Faturamento SP3'!$T$2:$T$692,"Sim")</f>
        <v>0</v>
      </c>
      <c r="AK221" s="27" t="e">
        <f t="shared" si="66"/>
        <v>#DIV/0!</v>
      </c>
      <c r="AL221" s="24">
        <f>SUMIFS('Faturamento SP3'!$H$2:$H$692,'Faturamento SP3'!$D$2:$D$692,'Infos Relatório'!$B$164,'Faturamento SP3'!$E$2:$E$692,'Infos Relatório'!$B221,'Faturamento SP3'!$Z$2:$Z$692,'Infos Relatório'!AG$1)</f>
        <v>0</v>
      </c>
      <c r="AM221" s="23">
        <f>COUNTIFS('Faturamento SP3'!$D$2:$D$692,'Infos Relatório'!$B$164,'Faturamento SP3'!$E$2:$E$692,'Infos Relatório'!$B221,'Faturamento SP3'!$Z$2:$Z$692,'Infos Relatório'!AM$1)</f>
        <v>0</v>
      </c>
      <c r="AN221" s="13">
        <f>SUMIFS('Faturamento SP3'!$G$2:$G$692,'Faturamento SP3'!$D$2:$D$692,'Infos Relatório'!$B$164,'Faturamento SP3'!$E$2:$E$692,'Infos Relatório'!$B221,'Faturamento SP3'!$Z$2:$Z$692,'Infos Relatório'!AM$1)</f>
        <v>0</v>
      </c>
      <c r="AO221" s="13">
        <f>SUMIFS('Faturamento SP3'!$J$2:$J$692,'Faturamento SP3'!$D$2:$D$692,'Infos Relatório'!$B$164,'Faturamento SP3'!$E$2:$E$692,'Infos Relatório'!$B221,'Faturamento SP3'!$Z$2:$Z$692,'Infos Relatório'!AM$1)</f>
        <v>0</v>
      </c>
      <c r="AP221" s="14">
        <f>SUMIFS('Faturamento SP3'!$O$2:$O$692,'Faturamento SP3'!$D$2:$D$692,'Infos Relatório'!$B$164,'Faturamento SP3'!$E$2:$E$692,'Infos Relatório'!$B221,'Faturamento SP3'!$Z$2:$Z$692,'Infos Relatório'!AM$1,'Faturamento SP3'!$T$2:$T$692,"Sim")+SUMIFS('Faturamento SP3'!$P$2:$P$692,'Faturamento SP3'!$D$2:$D$692,'Infos Relatório'!$B$164,'Faturamento SP3'!$E$2:$E$692,'Infos Relatório'!$B221,'Faturamento SP3'!$Z$2:$Z$692,'Infos Relatório'!AM$1,'Faturamento SP3'!$T$2:$T$692,"Sim")</f>
        <v>0</v>
      </c>
      <c r="AQ221" s="27" t="e">
        <f t="shared" si="67"/>
        <v>#DIV/0!</v>
      </c>
      <c r="AR221" s="24">
        <f>SUMIFS('Faturamento SP3'!$H$2:$H$692,'Faturamento SP3'!$D$2:$D$692,'Infos Relatório'!$B$164,'Faturamento SP3'!$E$2:$E$692,'Infos Relatório'!$B221,'Faturamento SP3'!$Z$2:$Z$692,'Infos Relatório'!AM$1)</f>
        <v>0</v>
      </c>
      <c r="AS221" s="23">
        <f>COUNTIFS('Faturamento SP3'!$D$2:$D$692,'Infos Relatório'!$B$164,'Faturamento SP3'!$E$2:$E$692,'Infos Relatório'!$B221,'Faturamento SP3'!$Z$2:$Z$692,'Infos Relatório'!AS$1)</f>
        <v>0</v>
      </c>
      <c r="AT221" s="13">
        <f>SUMIFS('Faturamento SP3'!$G$2:$G$692,'Faturamento SP3'!$D$2:$D$692,'Infos Relatório'!$B$164,'Faturamento SP3'!$E$2:$E$692,'Infos Relatório'!$B221,'Faturamento SP3'!$Z$2:$Z$692,'Infos Relatório'!AS$1)</f>
        <v>0</v>
      </c>
      <c r="AU221" s="13">
        <f>SUMIFS('Faturamento SP3'!$J$2:$J$692,'Faturamento SP3'!$D$2:$D$692,'Infos Relatório'!$B$164,'Faturamento SP3'!$E$2:$E$692,'Infos Relatório'!$B221,'Faturamento SP3'!$Z$2:$Z$692,'Infos Relatório'!AS$1)</f>
        <v>0</v>
      </c>
      <c r="AV221" s="14">
        <f>SUMIFS('Faturamento SP3'!$O$2:$O$692,'Faturamento SP3'!$D$2:$D$692,'Infos Relatório'!$B$164,'Faturamento SP3'!$E$2:$E$692,'Infos Relatório'!$B221,'Faturamento SP3'!$Z$2:$Z$692,'Infos Relatório'!AS$1,'Faturamento SP3'!$T$2:$T$692,"Sim")+SUMIFS('Faturamento SP3'!$P$2:$P$692,'Faturamento SP3'!$D$2:$D$692,'Infos Relatório'!$B$164,'Faturamento SP3'!$E$2:$E$692,'Infos Relatório'!$B221,'Faturamento SP3'!$Z$2:$Z$692,'Infos Relatório'!AS$1,'Faturamento SP3'!$T$2:$T$692,"Sim")</f>
        <v>0</v>
      </c>
      <c r="AW221" s="27" t="e">
        <f t="shared" si="68"/>
        <v>#DIV/0!</v>
      </c>
      <c r="AX221" s="24">
        <f>SUMIFS('Faturamento SP3'!$H$2:$H$692,'Faturamento SP3'!$D$2:$D$692,'Infos Relatório'!$B$164,'Faturamento SP3'!$E$2:$E$692,'Infos Relatório'!$B221,'Faturamento SP3'!$Z$2:$Z$692,'Infos Relatório'!AS$1)</f>
        <v>0</v>
      </c>
      <c r="AY221" s="23">
        <f>COUNTIFS('Faturamento SP3'!$D$2:$D$692,'Infos Relatório'!$B$164,'Faturamento SP3'!$E$2:$E$692,'Infos Relatório'!$B221,'Faturamento SP3'!$Z$2:$Z$692,'Infos Relatório'!AY$1)</f>
        <v>0</v>
      </c>
      <c r="AZ221" s="13">
        <f>SUMIFS('Faturamento SP3'!$G$2:$G$692,'Faturamento SP3'!$D$2:$D$692,'Infos Relatório'!$B$164,'Faturamento SP3'!$E$2:$E$692,'Infos Relatório'!$B221,'Faturamento SP3'!$Z$2:$Z$692,'Infos Relatório'!AY$1)</f>
        <v>0</v>
      </c>
      <c r="BA221" s="13">
        <f>SUMIFS('Faturamento SP3'!$J$2:$J$692,'Faturamento SP3'!$D$2:$D$692,'Infos Relatório'!$B$164,'Faturamento SP3'!$E$2:$E$692,'Infos Relatório'!$B221,'Faturamento SP3'!$Z$2:$Z$692,'Infos Relatório'!AY$1)</f>
        <v>0</v>
      </c>
      <c r="BB221" s="14">
        <f>SUMIFS('Faturamento SP3'!$O$2:$O$692,'Faturamento SP3'!$D$2:$D$692,'Infos Relatório'!$B$164,'Faturamento SP3'!$E$2:$E$692,'Infos Relatório'!$B221,'Faturamento SP3'!$Z$2:$Z$692,'Infos Relatório'!AY$1,'Faturamento SP3'!$T$2:$T$692,"Sim")+SUMIFS('Faturamento SP3'!$P$2:$P$692,'Faturamento SP3'!$D$2:$D$692,'Infos Relatório'!$B$164,'Faturamento SP3'!$E$2:$E$692,'Infos Relatório'!$B221,'Faturamento SP3'!$Z$2:$Z$692,'Infos Relatório'!AY$1,'Faturamento SP3'!$T$2:$T$692,"Sim")</f>
        <v>0</v>
      </c>
      <c r="BC221" s="27" t="e">
        <f t="shared" si="69"/>
        <v>#DIV/0!</v>
      </c>
      <c r="BD221" s="24">
        <f>SUMIFS('Faturamento SP3'!$H$2:$H$692,'Faturamento SP3'!$D$2:$D$692,'Infos Relatório'!$B$164,'Faturamento SP3'!$E$2:$E$692,'Infos Relatório'!$B221,'Faturamento SP3'!$Z$2:$Z$692,'Infos Relatório'!AY$1)</f>
        <v>0</v>
      </c>
      <c r="BE221" s="23">
        <f>COUNTIFS('Faturamento SP3'!$D$2:$D$692,'Infos Relatório'!$B$164,'Faturamento SP3'!$E$2:$E$692,'Infos Relatório'!$B221,'Faturamento SP3'!$Z$2:$Z$692,'Infos Relatório'!BE$1)</f>
        <v>0</v>
      </c>
      <c r="BF221" s="13">
        <f>SUMIFS('Faturamento SP3'!$G$2:$G$692,'Faturamento SP3'!$D$2:$D$692,'Infos Relatório'!$B$164,'Faturamento SP3'!$E$2:$E$692,'Infos Relatório'!$B221,'Faturamento SP3'!$Z$2:$Z$692,'Infos Relatório'!BE$1)</f>
        <v>0</v>
      </c>
      <c r="BG221" s="13">
        <f>SUMIFS('Faturamento SP3'!$J$2:$J$692,'Faturamento SP3'!$D$2:$D$692,'Infos Relatório'!$B$164,'Faturamento SP3'!$E$2:$E$692,'Infos Relatório'!$B221,'Faturamento SP3'!$Z$2:$Z$692,'Infos Relatório'!BE$1)</f>
        <v>0</v>
      </c>
      <c r="BH221" s="14">
        <f>SUMIFS('Faturamento SP3'!$O$2:$O$692,'Faturamento SP3'!$D$2:$D$692,'Infos Relatório'!$B$164,'Faturamento SP3'!$E$2:$E$692,'Infos Relatório'!$B221,'Faturamento SP3'!$Z$2:$Z$692,'Infos Relatório'!BE$1,'Faturamento SP3'!$T$2:$T$692,"Sim")+SUMIFS('Faturamento SP3'!$P$2:$P$692,'Faturamento SP3'!$D$2:$D$692,'Infos Relatório'!$B$164,'Faturamento SP3'!$E$2:$E$692,'Infos Relatório'!$B221,'Faturamento SP3'!$Z$2:$Z$692,'Infos Relatório'!BE$1,'Faturamento SP3'!$T$2:$T$692,"Sim")</f>
        <v>0</v>
      </c>
      <c r="BI221" s="27" t="e">
        <f t="shared" si="70"/>
        <v>#DIV/0!</v>
      </c>
      <c r="BJ221" s="24">
        <f>SUMIFS('Faturamento SP3'!$H$2:$H$692,'Faturamento SP3'!$D$2:$D$692,'Infos Relatório'!$B$164,'Faturamento SP3'!$E$2:$E$692,'Infos Relatório'!$B221,'Faturamento SP3'!$Z$2:$Z$692,'Infos Relatório'!BE$1)</f>
        <v>0</v>
      </c>
      <c r="BK221" s="23">
        <f>COUNTIFS('Faturamento SP3'!$D$2:$D$692,'Infos Relatório'!$B$164,'Faturamento SP3'!$E$2:$E$692,'Infos Relatório'!$B221,'Faturamento SP3'!$Z$2:$Z$692,'Infos Relatório'!BK$1)</f>
        <v>0</v>
      </c>
      <c r="BL221" s="13">
        <f>SUMIFS('Faturamento SP3'!$G$2:$G$692,'Faturamento SP3'!$D$2:$D$692,'Infos Relatório'!$B$164,'Faturamento SP3'!$E$2:$E$692,'Infos Relatório'!$B221,'Faturamento SP3'!$Z$2:$Z$692,'Infos Relatório'!BK$1)</f>
        <v>0</v>
      </c>
      <c r="BM221" s="13">
        <f>SUMIFS('Faturamento SP3'!$J$2:$J$692,'Faturamento SP3'!$D$2:$D$692,'Infos Relatório'!$B$164,'Faturamento SP3'!$E$2:$E$692,'Infos Relatório'!$B221,'Faturamento SP3'!$Z$2:$Z$692,'Infos Relatório'!BK$1)</f>
        <v>0</v>
      </c>
      <c r="BN221" s="14">
        <f>SUMIFS('Faturamento SP3'!$O$2:$O$692,'Faturamento SP3'!$D$2:$D$692,'Infos Relatório'!$B$164,'Faturamento SP3'!$E$2:$E$692,'Infos Relatório'!$B221,'Faturamento SP3'!$Z$2:$Z$692,'Infos Relatório'!BK$1,'Faturamento SP3'!$T$2:$T$692,"Sim")+SUMIFS('Faturamento SP3'!$P$2:$P$692,'Faturamento SP3'!$D$2:$D$692,'Infos Relatório'!$B$164,'Faturamento SP3'!$E$2:$E$692,'Infos Relatório'!$B221,'Faturamento SP3'!$Z$2:$Z$692,'Infos Relatório'!BK$1,'Faturamento SP3'!$T$2:$T$692,"Sim")</f>
        <v>0</v>
      </c>
      <c r="BO221" s="27" t="e">
        <f t="shared" si="71"/>
        <v>#DIV/0!</v>
      </c>
      <c r="BP221" s="24">
        <f>SUMIFS('Faturamento SP3'!$H$2:$H$692,'Faturamento SP3'!$D$2:$D$692,'Infos Relatório'!$B$164,'Faturamento SP3'!$E$2:$E$692,'Infos Relatório'!$B221,'Faturamento SP3'!$Z$2:$Z$692,'Infos Relatório'!BK$1)</f>
        <v>0</v>
      </c>
      <c r="BQ221" s="23">
        <f>COUNTIFS('Faturamento SP3'!$D$2:$D$692,'Infos Relatório'!$B$164,'Faturamento SP3'!$E$2:$E$692,'Infos Relatório'!$B221,'Faturamento SP3'!$Z$2:$Z$692,'Infos Relatório'!BQ$1)</f>
        <v>0</v>
      </c>
      <c r="BR221" s="13">
        <f>SUMIFS('Faturamento SP3'!$G$2:$G$692,'Faturamento SP3'!$D$2:$D$692,'Infos Relatório'!$B$164,'Faturamento SP3'!$E$2:$E$692,'Infos Relatório'!$B221,'Faturamento SP3'!$Z$2:$Z$692,'Infos Relatório'!BQ$1)</f>
        <v>0</v>
      </c>
      <c r="BS221" s="13">
        <f>SUMIFS('Faturamento SP3'!$J$2:$J$692,'Faturamento SP3'!$D$2:$D$692,'Infos Relatório'!$B$164,'Faturamento SP3'!$E$2:$E$692,'Infos Relatório'!$B221,'Faturamento SP3'!$Z$2:$Z$692,'Infos Relatório'!BQ$1)</f>
        <v>0</v>
      </c>
      <c r="BT221" s="14">
        <f>SUMIFS('Faturamento SP3'!$O$2:$O$692,'Faturamento SP3'!$D$2:$D$692,'Infos Relatório'!$B$164,'Faturamento SP3'!$E$2:$E$692,'Infos Relatório'!$B221,'Faturamento SP3'!$Z$2:$Z$692,'Infos Relatório'!BQ$1,'Faturamento SP3'!$T$2:$T$692,"Sim")+SUMIFS('Faturamento SP3'!$P$2:$P$692,'Faturamento SP3'!$D$2:$D$692,'Infos Relatório'!$B$164,'Faturamento SP3'!$E$2:$E$692,'Infos Relatório'!$B221,'Faturamento SP3'!$Z$2:$Z$692,'Infos Relatório'!BQ$1,'Faturamento SP3'!$T$2:$T$692,"Sim")</f>
        <v>0</v>
      </c>
      <c r="BU221" s="27" t="e">
        <f t="shared" si="72"/>
        <v>#DIV/0!</v>
      </c>
      <c r="BV221" s="24">
        <f>SUMIFS('Faturamento SP3'!$H$2:$H$692,'Faturamento SP3'!$D$2:$D$692,'Infos Relatório'!$B$164,'Faturamento SP3'!$E$2:$E$692,'Infos Relatório'!$B221,'Faturamento SP3'!$Z$2:$Z$692,'Infos Relatório'!BQ$1)</f>
        <v>0</v>
      </c>
    </row>
    <row r="222" spans="2:74">
      <c r="B222" s="17" t="s">
        <v>64</v>
      </c>
      <c r="C222" s="23">
        <f>COUNTIFS('Faturamento SP3'!$D$2:$D$692,'Infos Relatório'!$B$164,'Faturamento SP3'!$E$2:$E$692,'Infos Relatório'!$B222,'Faturamento SP3'!$Z$2:$Z$692,'Infos Relatório'!C$1)</f>
        <v>0</v>
      </c>
      <c r="D222" s="13">
        <f>SUMIFS('Faturamento SP3'!$G$2:$G$692,'Faturamento SP3'!$D$2:$D$692,'Infos Relatório'!$B$164,'Faturamento SP3'!$E$2:$E$692,'Infos Relatório'!$B222,'Faturamento SP3'!$Z$2:$Z$692,'Infos Relatório'!C$1)</f>
        <v>0</v>
      </c>
      <c r="E222" s="13">
        <f>SUMIFS('Faturamento SP3'!$J$2:$J$692,'Faturamento SP3'!$D$2:$D$692,'Infos Relatório'!$B$164,'Faturamento SP3'!$E$2:$E$692,'Infos Relatório'!$B222,'Faturamento SP3'!$Z$2:$Z$692,'Infos Relatório'!C$1)</f>
        <v>0</v>
      </c>
      <c r="F222" s="14">
        <f>SUMIFS('Faturamento SP3'!$O$2:$O$692,'Faturamento SP3'!$D$2:$D$692,'Infos Relatório'!$B$164,'Faturamento SP3'!$E$2:$E$692,'Infos Relatório'!$B222,'Faturamento SP3'!$Z$2:$Z$692,'Infos Relatório'!C$1,'Faturamento SP3'!$T$2:$T$692,"Sim")+SUMIFS('Faturamento SP3'!$P$2:$P$692,'Faturamento SP3'!$D$2:$D$692,'Infos Relatório'!$B$164,'Faturamento SP3'!$E$2:$E$692,'Infos Relatório'!$B222,'Faturamento SP3'!$Z$2:$Z$692,'Infos Relatório'!C$1,'Faturamento SP3'!$T$2:$T$692,"Sim")</f>
        <v>0</v>
      </c>
      <c r="G222" s="27" t="e">
        <f t="shared" si="61"/>
        <v>#DIV/0!</v>
      </c>
      <c r="H222" s="24">
        <f>SUMIFS('Faturamento SP3'!$H$2:$H$692,'Faturamento SP3'!$D$2:$D$692,'Infos Relatório'!$B$164,'Faturamento SP3'!$E$2:$E$692,'Infos Relatório'!$B222,'Faturamento SP3'!$Z$2:$Z$692,'Infos Relatório'!C$1)</f>
        <v>0</v>
      </c>
      <c r="I222" s="23">
        <f>COUNTIFS('Faturamento SP3'!$D$2:$D$692,'Infos Relatório'!$B$164,'Faturamento SP3'!$E$2:$E$692,'Infos Relatório'!$B222,'Faturamento SP3'!$Z$2:$Z$692,'Infos Relatório'!I$1)</f>
        <v>0</v>
      </c>
      <c r="J222" s="13">
        <f>SUMIFS('Faturamento SP3'!$G$2:$G$692,'Faturamento SP3'!$D$2:$D$692,'Infos Relatório'!$B$164,'Faturamento SP3'!$E$2:$E$692,'Infos Relatório'!$B222,'Faturamento SP3'!$Z$2:$Z$692,'Infos Relatório'!I$1)</f>
        <v>0</v>
      </c>
      <c r="K222" s="13">
        <f>SUMIFS('Faturamento SP3'!$J$2:$J$692,'Faturamento SP3'!$D$2:$D$692,'Infos Relatório'!$B$164,'Faturamento SP3'!$E$2:$E$692,'Infos Relatório'!$B222,'Faturamento SP3'!$Z$2:$Z$692,'Infos Relatório'!I$1)</f>
        <v>0</v>
      </c>
      <c r="L222" s="14">
        <f>SUMIFS('Faturamento SP3'!$O$2:$O$692,'Faturamento SP3'!$D$2:$D$692,'Infos Relatório'!$B$164,'Faturamento SP3'!$E$2:$E$692,'Infos Relatório'!$B222,'Faturamento SP3'!$Z$2:$Z$692,'Infos Relatório'!I$1,'Faturamento SP3'!$T$2:$T$692,"Sim")+SUMIFS('Faturamento SP3'!$P$2:$P$692,'Faturamento SP3'!$D$2:$D$692,'Infos Relatório'!$B$164,'Faturamento SP3'!$E$2:$E$692,'Infos Relatório'!$B222,'Faturamento SP3'!$Z$2:$Z$692,'Infos Relatório'!I$1,'Faturamento SP3'!$T$2:$T$692,"Sim")</f>
        <v>0</v>
      </c>
      <c r="M222" s="27" t="e">
        <f t="shared" si="62"/>
        <v>#DIV/0!</v>
      </c>
      <c r="N222" s="24">
        <f>SUMIFS('Faturamento SP3'!$H$2:$H$692,'Faturamento SP3'!$D$2:$D$692,'Infos Relatório'!$B$164,'Faturamento SP3'!$E$2:$E$692,'Infos Relatório'!$B222,'Faturamento SP3'!$Z$2:$Z$692,'Infos Relatório'!I$1)</f>
        <v>0</v>
      </c>
      <c r="O222" s="23">
        <f>COUNTIFS('Faturamento SP3'!$D$2:$D$692,'Infos Relatório'!$B$164,'Faturamento SP3'!$E$2:$E$692,'Infos Relatório'!$B222,'Faturamento SP3'!$Z$2:$Z$692,'Infos Relatório'!O$1)</f>
        <v>0</v>
      </c>
      <c r="P222" s="13">
        <f>SUMIFS('Faturamento SP3'!$G$2:$G$692,'Faturamento SP3'!$D$2:$D$692,'Infos Relatório'!$B$164,'Faturamento SP3'!$E$2:$E$692,'Infos Relatório'!$B222,'Faturamento SP3'!$Z$2:$Z$692,'Infos Relatório'!O$1)</f>
        <v>0</v>
      </c>
      <c r="Q222" s="13">
        <f>SUMIFS('Faturamento SP3'!$J$2:$J$692,'Faturamento SP3'!$D$2:$D$692,'Infos Relatório'!$B$164,'Faturamento SP3'!$E$2:$E$692,'Infos Relatório'!$B222,'Faturamento SP3'!$Z$2:$Z$692,'Infos Relatório'!O$1)</f>
        <v>0</v>
      </c>
      <c r="R222" s="14">
        <f>SUMIFS('Faturamento SP3'!$O$2:$O$692,'Faturamento SP3'!$D$2:$D$692,'Infos Relatório'!$B$164,'Faturamento SP3'!$E$2:$E$692,'Infos Relatório'!$B222,'Faturamento SP3'!$Z$2:$Z$692,'Infos Relatório'!O$1,'Faturamento SP3'!$T$2:$T$692,"Sim")+SUMIFS('Faturamento SP3'!$P$2:$P$692,'Faturamento SP3'!$D$2:$D$692,'Infos Relatório'!$B$164,'Faturamento SP3'!$E$2:$E$692,'Infos Relatório'!$B222,'Faturamento SP3'!$Z$2:$Z$692,'Infos Relatório'!O$1,'Faturamento SP3'!$T$2:$T$692,"Sim")</f>
        <v>0</v>
      </c>
      <c r="S222" s="27" t="e">
        <f t="shared" si="63"/>
        <v>#DIV/0!</v>
      </c>
      <c r="T222" s="24">
        <f>SUMIFS('Faturamento SP3'!$H$2:$H$692,'Faturamento SP3'!$D$2:$D$692,'Infos Relatório'!$B$164,'Faturamento SP3'!$E$2:$E$692,'Infos Relatório'!$B222,'Faturamento SP3'!$Z$2:$Z$692,'Infos Relatório'!O$1)</f>
        <v>0</v>
      </c>
      <c r="U222" s="23">
        <f>COUNTIFS('Faturamento SP3'!$D$2:$D$692,'Infos Relatório'!$B$164,'Faturamento SP3'!$E$2:$E$692,'Infos Relatório'!$B222,'Faturamento SP3'!$Z$2:$Z$692,'Infos Relatório'!U$1)</f>
        <v>0</v>
      </c>
      <c r="V222" s="13">
        <f>SUMIFS('Faturamento SP3'!$G$2:$G$692,'Faturamento SP3'!$D$2:$D$692,'Infos Relatório'!$B$164,'Faturamento SP3'!$E$2:$E$692,'Infos Relatório'!$B222,'Faturamento SP3'!$Z$2:$Z$692,'Infos Relatório'!U$1)</f>
        <v>0</v>
      </c>
      <c r="W222" s="13">
        <f>SUMIFS('Faturamento SP3'!$J$2:$J$692,'Faturamento SP3'!$D$2:$D$692,'Infos Relatório'!$B$164,'Faturamento SP3'!$E$2:$E$692,'Infos Relatório'!$B222,'Faturamento SP3'!$Z$2:$Z$692,'Infos Relatório'!U$1)</f>
        <v>0</v>
      </c>
      <c r="X222" s="14">
        <f>SUMIFS('Faturamento SP3'!$O$2:$O$692,'Faturamento SP3'!$D$2:$D$692,'Infos Relatório'!$B$164,'Faturamento SP3'!$E$2:$E$692,'Infos Relatório'!$B222,'Faturamento SP3'!$Z$2:$Z$692,'Infos Relatório'!U$1,'Faturamento SP3'!$T$2:$T$692,"Sim")+SUMIFS('Faturamento SP3'!$P$2:$P$692,'Faturamento SP3'!$D$2:$D$692,'Infos Relatório'!$B$164,'Faturamento SP3'!$E$2:$E$692,'Infos Relatório'!$B222,'Faturamento SP3'!$Z$2:$Z$692,'Infos Relatório'!U$1,'Faturamento SP3'!$T$2:$T$692,"Sim")</f>
        <v>0</v>
      </c>
      <c r="Y222" s="27" t="e">
        <f t="shared" si="64"/>
        <v>#DIV/0!</v>
      </c>
      <c r="Z222" s="24">
        <f>SUMIFS('Faturamento SP3'!$H$2:$H$692,'Faturamento SP3'!$D$2:$D$692,'Infos Relatório'!$B$164,'Faturamento SP3'!$E$2:$E$692,'Infos Relatório'!$B222,'Faturamento SP3'!$Z$2:$Z$692,'Infos Relatório'!U$1)</f>
        <v>0</v>
      </c>
      <c r="AA222" s="23">
        <f>COUNTIFS('Faturamento SP3'!$D$2:$D$692,'Infos Relatório'!$B$164,'Faturamento SP3'!$E$2:$E$692,'Infos Relatório'!$B222,'Faturamento SP3'!$Z$2:$Z$692,'Infos Relatório'!AA$1)</f>
        <v>0</v>
      </c>
      <c r="AB222" s="13">
        <f>SUMIFS('Faturamento SP3'!$G$2:$G$692,'Faturamento SP3'!$D$2:$D$692,'Infos Relatório'!$B$164,'Faturamento SP3'!$E$2:$E$692,'Infos Relatório'!$B222,'Faturamento SP3'!$Z$2:$Z$692,'Infos Relatório'!AA$1)</f>
        <v>0</v>
      </c>
      <c r="AC222" s="13">
        <f>SUMIFS('Faturamento SP3'!$J$2:$J$692,'Faturamento SP3'!$D$2:$D$692,'Infos Relatório'!$B$164,'Faturamento SP3'!$E$2:$E$692,'Infos Relatório'!$B222,'Faturamento SP3'!$Z$2:$Z$692,'Infos Relatório'!AA$1)</f>
        <v>0</v>
      </c>
      <c r="AD222" s="14">
        <f>SUMIFS('Faturamento SP3'!$O$2:$O$692,'Faturamento SP3'!$D$2:$D$692,'Infos Relatório'!$B$164,'Faturamento SP3'!$E$2:$E$692,'Infos Relatório'!$B222,'Faturamento SP3'!$Z$2:$Z$692,'Infos Relatório'!AA$1,'Faturamento SP3'!$T$2:$T$692,"Sim")+SUMIFS('Faturamento SP3'!$P$2:$P$692,'Faturamento SP3'!$D$2:$D$692,'Infos Relatório'!$B$164,'Faturamento SP3'!$E$2:$E$692,'Infos Relatório'!$B222,'Faturamento SP3'!$Z$2:$Z$692,'Infos Relatório'!AA$1,'Faturamento SP3'!$T$2:$T$692,"Sim")</f>
        <v>0</v>
      </c>
      <c r="AE222" s="27" t="e">
        <f t="shared" si="65"/>
        <v>#DIV/0!</v>
      </c>
      <c r="AF222" s="24">
        <f>SUMIFS('Faturamento SP3'!$H$2:$H$692,'Faturamento SP3'!$D$2:$D$692,'Infos Relatório'!$B$164,'Faturamento SP3'!$E$2:$E$692,'Infos Relatório'!$B222,'Faturamento SP3'!$Z$2:$Z$692,'Infos Relatório'!AA$1)</f>
        <v>0</v>
      </c>
      <c r="AG222" s="23">
        <f>COUNTIFS('Faturamento SP3'!$D$2:$D$692,'Infos Relatório'!$B$164,'Faturamento SP3'!$E$2:$E$692,'Infos Relatório'!$B222,'Faturamento SP3'!$Z$2:$Z$692,'Infos Relatório'!AG$1)</f>
        <v>0</v>
      </c>
      <c r="AH222" s="13">
        <f>SUMIFS('Faturamento SP3'!$G$2:$G$692,'Faturamento SP3'!$D$2:$D$692,'Infos Relatório'!$B$164,'Faturamento SP3'!$E$2:$E$692,'Infos Relatório'!$B222,'Faturamento SP3'!$Z$2:$Z$692,'Infos Relatório'!AG$1)</f>
        <v>0</v>
      </c>
      <c r="AI222" s="13">
        <f>SUMIFS('Faturamento SP3'!$J$2:$J$692,'Faturamento SP3'!$D$2:$D$692,'Infos Relatório'!$B$164,'Faturamento SP3'!$E$2:$E$692,'Infos Relatório'!$B222,'Faturamento SP3'!$Z$2:$Z$692,'Infos Relatório'!AG$1)</f>
        <v>0</v>
      </c>
      <c r="AJ222" s="14">
        <f>SUMIFS('Faturamento SP3'!$O$2:$O$692,'Faturamento SP3'!$D$2:$D$692,'Infos Relatório'!$B$164,'Faturamento SP3'!$E$2:$E$692,'Infos Relatório'!$B222,'Faturamento SP3'!$Z$2:$Z$692,'Infos Relatório'!AG$1,'Faturamento SP3'!$T$2:$T$692,"Sim")+SUMIFS('Faturamento SP3'!$P$2:$P$692,'Faturamento SP3'!$D$2:$D$692,'Infos Relatório'!$B$164,'Faturamento SP3'!$E$2:$E$692,'Infos Relatório'!$B222,'Faturamento SP3'!$Z$2:$Z$692,'Infos Relatório'!AG$1,'Faturamento SP3'!$T$2:$T$692,"Sim")</f>
        <v>0</v>
      </c>
      <c r="AK222" s="27" t="e">
        <f t="shared" si="66"/>
        <v>#DIV/0!</v>
      </c>
      <c r="AL222" s="24">
        <f>SUMIFS('Faturamento SP3'!$H$2:$H$692,'Faturamento SP3'!$D$2:$D$692,'Infos Relatório'!$B$164,'Faturamento SP3'!$E$2:$E$692,'Infos Relatório'!$B222,'Faturamento SP3'!$Z$2:$Z$692,'Infos Relatório'!AG$1)</f>
        <v>0</v>
      </c>
      <c r="AM222" s="23">
        <f>COUNTIFS('Faturamento SP3'!$D$2:$D$692,'Infos Relatório'!$B$164,'Faturamento SP3'!$E$2:$E$692,'Infos Relatório'!$B222,'Faturamento SP3'!$Z$2:$Z$692,'Infos Relatório'!AM$1)</f>
        <v>0</v>
      </c>
      <c r="AN222" s="13">
        <f>SUMIFS('Faturamento SP3'!$G$2:$G$692,'Faturamento SP3'!$D$2:$D$692,'Infos Relatório'!$B$164,'Faturamento SP3'!$E$2:$E$692,'Infos Relatório'!$B222,'Faturamento SP3'!$Z$2:$Z$692,'Infos Relatório'!AM$1)</f>
        <v>0</v>
      </c>
      <c r="AO222" s="13">
        <f>SUMIFS('Faturamento SP3'!$J$2:$J$692,'Faturamento SP3'!$D$2:$D$692,'Infos Relatório'!$B$164,'Faturamento SP3'!$E$2:$E$692,'Infos Relatório'!$B222,'Faturamento SP3'!$Z$2:$Z$692,'Infos Relatório'!AM$1)</f>
        <v>0</v>
      </c>
      <c r="AP222" s="14">
        <f>SUMIFS('Faturamento SP3'!$O$2:$O$692,'Faturamento SP3'!$D$2:$D$692,'Infos Relatório'!$B$164,'Faturamento SP3'!$E$2:$E$692,'Infos Relatório'!$B222,'Faturamento SP3'!$Z$2:$Z$692,'Infos Relatório'!AM$1,'Faturamento SP3'!$T$2:$T$692,"Sim")+SUMIFS('Faturamento SP3'!$P$2:$P$692,'Faturamento SP3'!$D$2:$D$692,'Infos Relatório'!$B$164,'Faturamento SP3'!$E$2:$E$692,'Infos Relatório'!$B222,'Faturamento SP3'!$Z$2:$Z$692,'Infos Relatório'!AM$1,'Faturamento SP3'!$T$2:$T$692,"Sim")</f>
        <v>0</v>
      </c>
      <c r="AQ222" s="27" t="e">
        <f t="shared" si="67"/>
        <v>#DIV/0!</v>
      </c>
      <c r="AR222" s="24">
        <f>SUMIFS('Faturamento SP3'!$H$2:$H$692,'Faturamento SP3'!$D$2:$D$692,'Infos Relatório'!$B$164,'Faturamento SP3'!$E$2:$E$692,'Infos Relatório'!$B222,'Faturamento SP3'!$Z$2:$Z$692,'Infos Relatório'!AM$1)</f>
        <v>0</v>
      </c>
      <c r="AS222" s="23">
        <f>COUNTIFS('Faturamento SP3'!$D$2:$D$692,'Infos Relatório'!$B$164,'Faturamento SP3'!$E$2:$E$692,'Infos Relatório'!$B222,'Faturamento SP3'!$Z$2:$Z$692,'Infos Relatório'!AS$1)</f>
        <v>0</v>
      </c>
      <c r="AT222" s="13">
        <f>SUMIFS('Faturamento SP3'!$G$2:$G$692,'Faturamento SP3'!$D$2:$D$692,'Infos Relatório'!$B$164,'Faturamento SP3'!$E$2:$E$692,'Infos Relatório'!$B222,'Faturamento SP3'!$Z$2:$Z$692,'Infos Relatório'!AS$1)</f>
        <v>0</v>
      </c>
      <c r="AU222" s="13">
        <f>SUMIFS('Faturamento SP3'!$J$2:$J$692,'Faturamento SP3'!$D$2:$D$692,'Infos Relatório'!$B$164,'Faturamento SP3'!$E$2:$E$692,'Infos Relatório'!$B222,'Faturamento SP3'!$Z$2:$Z$692,'Infos Relatório'!AS$1)</f>
        <v>0</v>
      </c>
      <c r="AV222" s="14">
        <f>SUMIFS('Faturamento SP3'!$O$2:$O$692,'Faturamento SP3'!$D$2:$D$692,'Infos Relatório'!$B$164,'Faturamento SP3'!$E$2:$E$692,'Infos Relatório'!$B222,'Faturamento SP3'!$Z$2:$Z$692,'Infos Relatório'!AS$1,'Faturamento SP3'!$T$2:$T$692,"Sim")+SUMIFS('Faturamento SP3'!$P$2:$P$692,'Faturamento SP3'!$D$2:$D$692,'Infos Relatório'!$B$164,'Faturamento SP3'!$E$2:$E$692,'Infos Relatório'!$B222,'Faturamento SP3'!$Z$2:$Z$692,'Infos Relatório'!AS$1,'Faturamento SP3'!$T$2:$T$692,"Sim")</f>
        <v>0</v>
      </c>
      <c r="AW222" s="27" t="e">
        <f t="shared" si="68"/>
        <v>#DIV/0!</v>
      </c>
      <c r="AX222" s="24">
        <f>SUMIFS('Faturamento SP3'!$H$2:$H$692,'Faturamento SP3'!$D$2:$D$692,'Infos Relatório'!$B$164,'Faturamento SP3'!$E$2:$E$692,'Infos Relatório'!$B222,'Faturamento SP3'!$Z$2:$Z$692,'Infos Relatório'!AS$1)</f>
        <v>0</v>
      </c>
      <c r="AY222" s="23">
        <f>COUNTIFS('Faturamento SP3'!$D$2:$D$692,'Infos Relatório'!$B$164,'Faturamento SP3'!$E$2:$E$692,'Infos Relatório'!$B222,'Faturamento SP3'!$Z$2:$Z$692,'Infos Relatório'!AY$1)</f>
        <v>0</v>
      </c>
      <c r="AZ222" s="13">
        <f>SUMIFS('Faturamento SP3'!$G$2:$G$692,'Faturamento SP3'!$D$2:$D$692,'Infos Relatório'!$B$164,'Faturamento SP3'!$E$2:$E$692,'Infos Relatório'!$B222,'Faturamento SP3'!$Z$2:$Z$692,'Infos Relatório'!AY$1)</f>
        <v>0</v>
      </c>
      <c r="BA222" s="13">
        <f>SUMIFS('Faturamento SP3'!$J$2:$J$692,'Faturamento SP3'!$D$2:$D$692,'Infos Relatório'!$B$164,'Faturamento SP3'!$E$2:$E$692,'Infos Relatório'!$B222,'Faturamento SP3'!$Z$2:$Z$692,'Infos Relatório'!AY$1)</f>
        <v>0</v>
      </c>
      <c r="BB222" s="14">
        <f>SUMIFS('Faturamento SP3'!$O$2:$O$692,'Faturamento SP3'!$D$2:$D$692,'Infos Relatório'!$B$164,'Faturamento SP3'!$E$2:$E$692,'Infos Relatório'!$B222,'Faturamento SP3'!$Z$2:$Z$692,'Infos Relatório'!AY$1,'Faturamento SP3'!$T$2:$T$692,"Sim")+SUMIFS('Faturamento SP3'!$P$2:$P$692,'Faturamento SP3'!$D$2:$D$692,'Infos Relatório'!$B$164,'Faturamento SP3'!$E$2:$E$692,'Infos Relatório'!$B222,'Faturamento SP3'!$Z$2:$Z$692,'Infos Relatório'!AY$1,'Faturamento SP3'!$T$2:$T$692,"Sim")</f>
        <v>0</v>
      </c>
      <c r="BC222" s="27" t="e">
        <f t="shared" si="69"/>
        <v>#DIV/0!</v>
      </c>
      <c r="BD222" s="24">
        <f>SUMIFS('Faturamento SP3'!$H$2:$H$692,'Faturamento SP3'!$D$2:$D$692,'Infos Relatório'!$B$164,'Faturamento SP3'!$E$2:$E$692,'Infos Relatório'!$B222,'Faturamento SP3'!$Z$2:$Z$692,'Infos Relatório'!AY$1)</f>
        <v>0</v>
      </c>
      <c r="BE222" s="23">
        <f>COUNTIFS('Faturamento SP3'!$D$2:$D$692,'Infos Relatório'!$B$164,'Faturamento SP3'!$E$2:$E$692,'Infos Relatório'!$B222,'Faturamento SP3'!$Z$2:$Z$692,'Infos Relatório'!BE$1)</f>
        <v>0</v>
      </c>
      <c r="BF222" s="13">
        <f>SUMIFS('Faturamento SP3'!$G$2:$G$692,'Faturamento SP3'!$D$2:$D$692,'Infos Relatório'!$B$164,'Faturamento SP3'!$E$2:$E$692,'Infos Relatório'!$B222,'Faturamento SP3'!$Z$2:$Z$692,'Infos Relatório'!BE$1)</f>
        <v>0</v>
      </c>
      <c r="BG222" s="13">
        <f>SUMIFS('Faturamento SP3'!$J$2:$J$692,'Faturamento SP3'!$D$2:$D$692,'Infos Relatório'!$B$164,'Faturamento SP3'!$E$2:$E$692,'Infos Relatório'!$B222,'Faturamento SP3'!$Z$2:$Z$692,'Infos Relatório'!BE$1)</f>
        <v>0</v>
      </c>
      <c r="BH222" s="14">
        <f>SUMIFS('Faturamento SP3'!$O$2:$O$692,'Faturamento SP3'!$D$2:$D$692,'Infos Relatório'!$B$164,'Faturamento SP3'!$E$2:$E$692,'Infos Relatório'!$B222,'Faturamento SP3'!$Z$2:$Z$692,'Infos Relatório'!BE$1,'Faturamento SP3'!$T$2:$T$692,"Sim")+SUMIFS('Faturamento SP3'!$P$2:$P$692,'Faturamento SP3'!$D$2:$D$692,'Infos Relatório'!$B$164,'Faturamento SP3'!$E$2:$E$692,'Infos Relatório'!$B222,'Faturamento SP3'!$Z$2:$Z$692,'Infos Relatório'!BE$1,'Faturamento SP3'!$T$2:$T$692,"Sim")</f>
        <v>0</v>
      </c>
      <c r="BI222" s="27" t="e">
        <f t="shared" si="70"/>
        <v>#DIV/0!</v>
      </c>
      <c r="BJ222" s="24">
        <f>SUMIFS('Faturamento SP3'!$H$2:$H$692,'Faturamento SP3'!$D$2:$D$692,'Infos Relatório'!$B$164,'Faturamento SP3'!$E$2:$E$692,'Infos Relatório'!$B222,'Faturamento SP3'!$Z$2:$Z$692,'Infos Relatório'!BE$1)</f>
        <v>0</v>
      </c>
      <c r="BK222" s="23">
        <f>COUNTIFS('Faturamento SP3'!$D$2:$D$692,'Infos Relatório'!$B$164,'Faturamento SP3'!$E$2:$E$692,'Infos Relatório'!$B222,'Faturamento SP3'!$Z$2:$Z$692,'Infos Relatório'!BK$1)</f>
        <v>0</v>
      </c>
      <c r="BL222" s="13">
        <f>SUMIFS('Faturamento SP3'!$G$2:$G$692,'Faturamento SP3'!$D$2:$D$692,'Infos Relatório'!$B$164,'Faturamento SP3'!$E$2:$E$692,'Infos Relatório'!$B222,'Faturamento SP3'!$Z$2:$Z$692,'Infos Relatório'!BK$1)</f>
        <v>0</v>
      </c>
      <c r="BM222" s="13">
        <f>SUMIFS('Faturamento SP3'!$J$2:$J$692,'Faturamento SP3'!$D$2:$D$692,'Infos Relatório'!$B$164,'Faturamento SP3'!$E$2:$E$692,'Infos Relatório'!$B222,'Faturamento SP3'!$Z$2:$Z$692,'Infos Relatório'!BK$1)</f>
        <v>0</v>
      </c>
      <c r="BN222" s="14">
        <f>SUMIFS('Faturamento SP3'!$O$2:$O$692,'Faturamento SP3'!$D$2:$D$692,'Infos Relatório'!$B$164,'Faturamento SP3'!$E$2:$E$692,'Infos Relatório'!$B222,'Faturamento SP3'!$Z$2:$Z$692,'Infos Relatório'!BK$1,'Faturamento SP3'!$T$2:$T$692,"Sim")+SUMIFS('Faturamento SP3'!$P$2:$P$692,'Faturamento SP3'!$D$2:$D$692,'Infos Relatório'!$B$164,'Faturamento SP3'!$E$2:$E$692,'Infos Relatório'!$B222,'Faturamento SP3'!$Z$2:$Z$692,'Infos Relatório'!BK$1,'Faturamento SP3'!$T$2:$T$692,"Sim")</f>
        <v>0</v>
      </c>
      <c r="BO222" s="27" t="e">
        <f t="shared" si="71"/>
        <v>#DIV/0!</v>
      </c>
      <c r="BP222" s="24">
        <f>SUMIFS('Faturamento SP3'!$H$2:$H$692,'Faturamento SP3'!$D$2:$D$692,'Infos Relatório'!$B$164,'Faturamento SP3'!$E$2:$E$692,'Infos Relatório'!$B222,'Faturamento SP3'!$Z$2:$Z$692,'Infos Relatório'!BK$1)</f>
        <v>0</v>
      </c>
      <c r="BQ222" s="23">
        <f>COUNTIFS('Faturamento SP3'!$D$2:$D$692,'Infos Relatório'!$B$164,'Faturamento SP3'!$E$2:$E$692,'Infos Relatório'!$B222,'Faturamento SP3'!$Z$2:$Z$692,'Infos Relatório'!BQ$1)</f>
        <v>0</v>
      </c>
      <c r="BR222" s="13">
        <f>SUMIFS('Faturamento SP3'!$G$2:$G$692,'Faturamento SP3'!$D$2:$D$692,'Infos Relatório'!$B$164,'Faturamento SP3'!$E$2:$E$692,'Infos Relatório'!$B222,'Faturamento SP3'!$Z$2:$Z$692,'Infos Relatório'!BQ$1)</f>
        <v>0</v>
      </c>
      <c r="BS222" s="13">
        <f>SUMIFS('Faturamento SP3'!$J$2:$J$692,'Faturamento SP3'!$D$2:$D$692,'Infos Relatório'!$B$164,'Faturamento SP3'!$E$2:$E$692,'Infos Relatório'!$B222,'Faturamento SP3'!$Z$2:$Z$692,'Infos Relatório'!BQ$1)</f>
        <v>0</v>
      </c>
      <c r="BT222" s="14">
        <f>SUMIFS('Faturamento SP3'!$O$2:$O$692,'Faturamento SP3'!$D$2:$D$692,'Infos Relatório'!$B$164,'Faturamento SP3'!$E$2:$E$692,'Infos Relatório'!$B222,'Faturamento SP3'!$Z$2:$Z$692,'Infos Relatório'!BQ$1,'Faturamento SP3'!$T$2:$T$692,"Sim")+SUMIFS('Faturamento SP3'!$P$2:$P$692,'Faturamento SP3'!$D$2:$D$692,'Infos Relatório'!$B$164,'Faturamento SP3'!$E$2:$E$692,'Infos Relatório'!$B222,'Faturamento SP3'!$Z$2:$Z$692,'Infos Relatório'!BQ$1,'Faturamento SP3'!$T$2:$T$692,"Sim")</f>
        <v>0</v>
      </c>
      <c r="BU222" s="27" t="e">
        <f t="shared" si="72"/>
        <v>#DIV/0!</v>
      </c>
      <c r="BV222" s="24">
        <f>SUMIFS('Faturamento SP3'!$H$2:$H$692,'Faturamento SP3'!$D$2:$D$692,'Infos Relatório'!$B$164,'Faturamento SP3'!$E$2:$E$692,'Infos Relatório'!$B222,'Faturamento SP3'!$Z$2:$Z$692,'Infos Relatório'!BQ$1)</f>
        <v>0</v>
      </c>
    </row>
    <row r="223" spans="2:74">
      <c r="B223" s="17" t="s">
        <v>65</v>
      </c>
      <c r="C223" s="23">
        <f>COUNTIFS('Faturamento SP3'!$D$2:$D$692,'Infos Relatório'!$B$164,'Faturamento SP3'!$E$2:$E$692,'Infos Relatório'!$B223,'Faturamento SP3'!$Z$2:$Z$692,'Infos Relatório'!C$1)</f>
        <v>0</v>
      </c>
      <c r="D223" s="13">
        <f>SUMIFS('Faturamento SP3'!$G$2:$G$692,'Faturamento SP3'!$D$2:$D$692,'Infos Relatório'!$B$164,'Faturamento SP3'!$E$2:$E$692,'Infos Relatório'!$B223,'Faturamento SP3'!$Z$2:$Z$692,'Infos Relatório'!C$1)</f>
        <v>0</v>
      </c>
      <c r="E223" s="13">
        <f>SUMIFS('Faturamento SP3'!$J$2:$J$692,'Faturamento SP3'!$D$2:$D$692,'Infos Relatório'!$B$164,'Faturamento SP3'!$E$2:$E$692,'Infos Relatório'!$B223,'Faturamento SP3'!$Z$2:$Z$692,'Infos Relatório'!C$1)</f>
        <v>0</v>
      </c>
      <c r="F223" s="14">
        <f>SUMIFS('Faturamento SP3'!$O$2:$O$692,'Faturamento SP3'!$D$2:$D$692,'Infos Relatório'!$B$164,'Faturamento SP3'!$E$2:$E$692,'Infos Relatório'!$B223,'Faturamento SP3'!$Z$2:$Z$692,'Infos Relatório'!C$1,'Faturamento SP3'!$T$2:$T$692,"Sim")+SUMIFS('Faturamento SP3'!$P$2:$P$692,'Faturamento SP3'!$D$2:$D$692,'Infos Relatório'!$B$164,'Faturamento SP3'!$E$2:$E$692,'Infos Relatório'!$B223,'Faturamento SP3'!$Z$2:$Z$692,'Infos Relatório'!C$1,'Faturamento SP3'!$T$2:$T$692,"Sim")</f>
        <v>0</v>
      </c>
      <c r="G223" s="27" t="e">
        <f t="shared" si="61"/>
        <v>#DIV/0!</v>
      </c>
      <c r="H223" s="24">
        <f>SUMIFS('Faturamento SP3'!$H$2:$H$692,'Faturamento SP3'!$D$2:$D$692,'Infos Relatório'!$B$164,'Faturamento SP3'!$E$2:$E$692,'Infos Relatório'!$B223,'Faturamento SP3'!$Z$2:$Z$692,'Infos Relatório'!C$1)</f>
        <v>0</v>
      </c>
      <c r="I223" s="23">
        <f>COUNTIFS('Faturamento SP3'!$D$2:$D$692,'Infos Relatório'!$B$164,'Faturamento SP3'!$E$2:$E$692,'Infos Relatório'!$B223,'Faturamento SP3'!$Z$2:$Z$692,'Infos Relatório'!I$1)</f>
        <v>0</v>
      </c>
      <c r="J223" s="13">
        <f>SUMIFS('Faturamento SP3'!$G$2:$G$692,'Faturamento SP3'!$D$2:$D$692,'Infos Relatório'!$B$164,'Faturamento SP3'!$E$2:$E$692,'Infos Relatório'!$B223,'Faturamento SP3'!$Z$2:$Z$692,'Infos Relatório'!I$1)</f>
        <v>0</v>
      </c>
      <c r="K223" s="13">
        <f>SUMIFS('Faturamento SP3'!$J$2:$J$692,'Faturamento SP3'!$D$2:$D$692,'Infos Relatório'!$B$164,'Faturamento SP3'!$E$2:$E$692,'Infos Relatório'!$B223,'Faturamento SP3'!$Z$2:$Z$692,'Infos Relatório'!I$1)</f>
        <v>0</v>
      </c>
      <c r="L223" s="14">
        <f>SUMIFS('Faturamento SP3'!$O$2:$O$692,'Faturamento SP3'!$D$2:$D$692,'Infos Relatório'!$B$164,'Faturamento SP3'!$E$2:$E$692,'Infos Relatório'!$B223,'Faturamento SP3'!$Z$2:$Z$692,'Infos Relatório'!I$1,'Faturamento SP3'!$T$2:$T$692,"Sim")+SUMIFS('Faturamento SP3'!$P$2:$P$692,'Faturamento SP3'!$D$2:$D$692,'Infos Relatório'!$B$164,'Faturamento SP3'!$E$2:$E$692,'Infos Relatório'!$B223,'Faturamento SP3'!$Z$2:$Z$692,'Infos Relatório'!I$1,'Faturamento SP3'!$T$2:$T$692,"Sim")</f>
        <v>0</v>
      </c>
      <c r="M223" s="27" t="e">
        <f t="shared" si="62"/>
        <v>#DIV/0!</v>
      </c>
      <c r="N223" s="24">
        <f>SUMIFS('Faturamento SP3'!$H$2:$H$692,'Faturamento SP3'!$D$2:$D$692,'Infos Relatório'!$B$164,'Faturamento SP3'!$E$2:$E$692,'Infos Relatório'!$B223,'Faturamento SP3'!$Z$2:$Z$692,'Infos Relatório'!I$1)</f>
        <v>0</v>
      </c>
      <c r="O223" s="23">
        <f>COUNTIFS('Faturamento SP3'!$D$2:$D$692,'Infos Relatório'!$B$164,'Faturamento SP3'!$E$2:$E$692,'Infos Relatório'!$B223,'Faturamento SP3'!$Z$2:$Z$692,'Infos Relatório'!O$1)</f>
        <v>0</v>
      </c>
      <c r="P223" s="13">
        <f>SUMIFS('Faturamento SP3'!$G$2:$G$692,'Faturamento SP3'!$D$2:$D$692,'Infos Relatório'!$B$164,'Faturamento SP3'!$E$2:$E$692,'Infos Relatório'!$B223,'Faturamento SP3'!$Z$2:$Z$692,'Infos Relatório'!O$1)</f>
        <v>0</v>
      </c>
      <c r="Q223" s="13">
        <f>SUMIFS('Faturamento SP3'!$J$2:$J$692,'Faturamento SP3'!$D$2:$D$692,'Infos Relatório'!$B$164,'Faturamento SP3'!$E$2:$E$692,'Infos Relatório'!$B223,'Faturamento SP3'!$Z$2:$Z$692,'Infos Relatório'!O$1)</f>
        <v>0</v>
      </c>
      <c r="R223" s="14">
        <f>SUMIFS('Faturamento SP3'!$O$2:$O$692,'Faturamento SP3'!$D$2:$D$692,'Infos Relatório'!$B$164,'Faturamento SP3'!$E$2:$E$692,'Infos Relatório'!$B223,'Faturamento SP3'!$Z$2:$Z$692,'Infos Relatório'!O$1,'Faturamento SP3'!$T$2:$T$692,"Sim")+SUMIFS('Faturamento SP3'!$P$2:$P$692,'Faturamento SP3'!$D$2:$D$692,'Infos Relatório'!$B$164,'Faturamento SP3'!$E$2:$E$692,'Infos Relatório'!$B223,'Faturamento SP3'!$Z$2:$Z$692,'Infos Relatório'!O$1,'Faturamento SP3'!$T$2:$T$692,"Sim")</f>
        <v>0</v>
      </c>
      <c r="S223" s="27" t="e">
        <f t="shared" si="63"/>
        <v>#DIV/0!</v>
      </c>
      <c r="T223" s="24">
        <f>SUMIFS('Faturamento SP3'!$H$2:$H$692,'Faturamento SP3'!$D$2:$D$692,'Infos Relatório'!$B$164,'Faturamento SP3'!$E$2:$E$692,'Infos Relatório'!$B223,'Faturamento SP3'!$Z$2:$Z$692,'Infos Relatório'!O$1)</f>
        <v>0</v>
      </c>
      <c r="U223" s="23">
        <f>COUNTIFS('Faturamento SP3'!$D$2:$D$692,'Infos Relatório'!$B$164,'Faturamento SP3'!$E$2:$E$692,'Infos Relatório'!$B223,'Faturamento SP3'!$Z$2:$Z$692,'Infos Relatório'!U$1)</f>
        <v>0</v>
      </c>
      <c r="V223" s="13">
        <f>SUMIFS('Faturamento SP3'!$G$2:$G$692,'Faturamento SP3'!$D$2:$D$692,'Infos Relatório'!$B$164,'Faturamento SP3'!$E$2:$E$692,'Infos Relatório'!$B223,'Faturamento SP3'!$Z$2:$Z$692,'Infos Relatório'!U$1)</f>
        <v>0</v>
      </c>
      <c r="W223" s="13">
        <f>SUMIFS('Faturamento SP3'!$J$2:$J$692,'Faturamento SP3'!$D$2:$D$692,'Infos Relatório'!$B$164,'Faturamento SP3'!$E$2:$E$692,'Infos Relatório'!$B223,'Faturamento SP3'!$Z$2:$Z$692,'Infos Relatório'!U$1)</f>
        <v>0</v>
      </c>
      <c r="X223" s="14">
        <f>SUMIFS('Faturamento SP3'!$O$2:$O$692,'Faturamento SP3'!$D$2:$D$692,'Infos Relatório'!$B$164,'Faturamento SP3'!$E$2:$E$692,'Infos Relatório'!$B223,'Faturamento SP3'!$Z$2:$Z$692,'Infos Relatório'!U$1,'Faturamento SP3'!$T$2:$T$692,"Sim")+SUMIFS('Faturamento SP3'!$P$2:$P$692,'Faturamento SP3'!$D$2:$D$692,'Infos Relatório'!$B$164,'Faturamento SP3'!$E$2:$E$692,'Infos Relatório'!$B223,'Faturamento SP3'!$Z$2:$Z$692,'Infos Relatório'!U$1,'Faturamento SP3'!$T$2:$T$692,"Sim")</f>
        <v>0</v>
      </c>
      <c r="Y223" s="27" t="e">
        <f t="shared" si="64"/>
        <v>#DIV/0!</v>
      </c>
      <c r="Z223" s="24">
        <f>SUMIFS('Faturamento SP3'!$H$2:$H$692,'Faturamento SP3'!$D$2:$D$692,'Infos Relatório'!$B$164,'Faturamento SP3'!$E$2:$E$692,'Infos Relatório'!$B223,'Faturamento SP3'!$Z$2:$Z$692,'Infos Relatório'!U$1)</f>
        <v>0</v>
      </c>
      <c r="AA223" s="23">
        <f>COUNTIFS('Faturamento SP3'!$D$2:$D$692,'Infos Relatório'!$B$164,'Faturamento SP3'!$E$2:$E$692,'Infos Relatório'!$B223,'Faturamento SP3'!$Z$2:$Z$692,'Infos Relatório'!AA$1)</f>
        <v>0</v>
      </c>
      <c r="AB223" s="13">
        <f>SUMIFS('Faturamento SP3'!$G$2:$G$692,'Faturamento SP3'!$D$2:$D$692,'Infos Relatório'!$B$164,'Faturamento SP3'!$E$2:$E$692,'Infos Relatório'!$B223,'Faturamento SP3'!$Z$2:$Z$692,'Infos Relatório'!AA$1)</f>
        <v>0</v>
      </c>
      <c r="AC223" s="13">
        <f>SUMIFS('Faturamento SP3'!$J$2:$J$692,'Faturamento SP3'!$D$2:$D$692,'Infos Relatório'!$B$164,'Faturamento SP3'!$E$2:$E$692,'Infos Relatório'!$B223,'Faturamento SP3'!$Z$2:$Z$692,'Infos Relatório'!AA$1)</f>
        <v>0</v>
      </c>
      <c r="AD223" s="14">
        <f>SUMIFS('Faturamento SP3'!$O$2:$O$692,'Faturamento SP3'!$D$2:$D$692,'Infos Relatório'!$B$164,'Faturamento SP3'!$E$2:$E$692,'Infos Relatório'!$B223,'Faturamento SP3'!$Z$2:$Z$692,'Infos Relatório'!AA$1,'Faturamento SP3'!$T$2:$T$692,"Sim")+SUMIFS('Faturamento SP3'!$P$2:$P$692,'Faturamento SP3'!$D$2:$D$692,'Infos Relatório'!$B$164,'Faturamento SP3'!$E$2:$E$692,'Infos Relatório'!$B223,'Faturamento SP3'!$Z$2:$Z$692,'Infos Relatório'!AA$1,'Faturamento SP3'!$T$2:$T$692,"Sim")</f>
        <v>0</v>
      </c>
      <c r="AE223" s="27" t="e">
        <f t="shared" si="65"/>
        <v>#DIV/0!</v>
      </c>
      <c r="AF223" s="24">
        <f>SUMIFS('Faturamento SP3'!$H$2:$H$692,'Faturamento SP3'!$D$2:$D$692,'Infos Relatório'!$B$164,'Faturamento SP3'!$E$2:$E$692,'Infos Relatório'!$B223,'Faturamento SP3'!$Z$2:$Z$692,'Infos Relatório'!AA$1)</f>
        <v>0</v>
      </c>
      <c r="AG223" s="23">
        <f>COUNTIFS('Faturamento SP3'!$D$2:$D$692,'Infos Relatório'!$B$164,'Faturamento SP3'!$E$2:$E$692,'Infos Relatório'!$B223,'Faturamento SP3'!$Z$2:$Z$692,'Infos Relatório'!AG$1)</f>
        <v>0</v>
      </c>
      <c r="AH223" s="13">
        <f>SUMIFS('Faturamento SP3'!$G$2:$G$692,'Faturamento SP3'!$D$2:$D$692,'Infos Relatório'!$B$164,'Faturamento SP3'!$E$2:$E$692,'Infos Relatório'!$B223,'Faturamento SP3'!$Z$2:$Z$692,'Infos Relatório'!AG$1)</f>
        <v>0</v>
      </c>
      <c r="AI223" s="13">
        <f>SUMIFS('Faturamento SP3'!$J$2:$J$692,'Faturamento SP3'!$D$2:$D$692,'Infos Relatório'!$B$164,'Faturamento SP3'!$E$2:$E$692,'Infos Relatório'!$B223,'Faturamento SP3'!$Z$2:$Z$692,'Infos Relatório'!AG$1)</f>
        <v>0</v>
      </c>
      <c r="AJ223" s="14">
        <f>SUMIFS('Faturamento SP3'!$O$2:$O$692,'Faturamento SP3'!$D$2:$D$692,'Infos Relatório'!$B$164,'Faturamento SP3'!$E$2:$E$692,'Infos Relatório'!$B223,'Faturamento SP3'!$Z$2:$Z$692,'Infos Relatório'!AG$1,'Faturamento SP3'!$T$2:$T$692,"Sim")+SUMIFS('Faturamento SP3'!$P$2:$P$692,'Faturamento SP3'!$D$2:$D$692,'Infos Relatório'!$B$164,'Faturamento SP3'!$E$2:$E$692,'Infos Relatório'!$B223,'Faturamento SP3'!$Z$2:$Z$692,'Infos Relatório'!AG$1,'Faturamento SP3'!$T$2:$T$692,"Sim")</f>
        <v>0</v>
      </c>
      <c r="AK223" s="27" t="e">
        <f t="shared" si="66"/>
        <v>#DIV/0!</v>
      </c>
      <c r="AL223" s="24">
        <f>SUMIFS('Faturamento SP3'!$H$2:$H$692,'Faturamento SP3'!$D$2:$D$692,'Infos Relatório'!$B$164,'Faturamento SP3'!$E$2:$E$692,'Infos Relatório'!$B223,'Faturamento SP3'!$Z$2:$Z$692,'Infos Relatório'!AG$1)</f>
        <v>0</v>
      </c>
      <c r="AM223" s="23">
        <f>COUNTIFS('Faturamento SP3'!$D$2:$D$692,'Infos Relatório'!$B$164,'Faturamento SP3'!$E$2:$E$692,'Infos Relatório'!$B223,'Faturamento SP3'!$Z$2:$Z$692,'Infos Relatório'!AM$1)</f>
        <v>0</v>
      </c>
      <c r="AN223" s="13">
        <f>SUMIFS('Faturamento SP3'!$G$2:$G$692,'Faturamento SP3'!$D$2:$D$692,'Infos Relatório'!$B$164,'Faturamento SP3'!$E$2:$E$692,'Infos Relatório'!$B223,'Faturamento SP3'!$Z$2:$Z$692,'Infos Relatório'!AM$1)</f>
        <v>0</v>
      </c>
      <c r="AO223" s="13">
        <f>SUMIFS('Faturamento SP3'!$J$2:$J$692,'Faturamento SP3'!$D$2:$D$692,'Infos Relatório'!$B$164,'Faturamento SP3'!$E$2:$E$692,'Infos Relatório'!$B223,'Faturamento SP3'!$Z$2:$Z$692,'Infos Relatório'!AM$1)</f>
        <v>0</v>
      </c>
      <c r="AP223" s="14">
        <f>SUMIFS('Faturamento SP3'!$O$2:$O$692,'Faturamento SP3'!$D$2:$D$692,'Infos Relatório'!$B$164,'Faturamento SP3'!$E$2:$E$692,'Infos Relatório'!$B223,'Faturamento SP3'!$Z$2:$Z$692,'Infos Relatório'!AM$1,'Faturamento SP3'!$T$2:$T$692,"Sim")+SUMIFS('Faturamento SP3'!$P$2:$P$692,'Faturamento SP3'!$D$2:$D$692,'Infos Relatório'!$B$164,'Faturamento SP3'!$E$2:$E$692,'Infos Relatório'!$B223,'Faturamento SP3'!$Z$2:$Z$692,'Infos Relatório'!AM$1,'Faturamento SP3'!$T$2:$T$692,"Sim")</f>
        <v>0</v>
      </c>
      <c r="AQ223" s="27" t="e">
        <f t="shared" si="67"/>
        <v>#DIV/0!</v>
      </c>
      <c r="AR223" s="24">
        <f>SUMIFS('Faturamento SP3'!$H$2:$H$692,'Faturamento SP3'!$D$2:$D$692,'Infos Relatório'!$B$164,'Faturamento SP3'!$E$2:$E$692,'Infos Relatório'!$B223,'Faturamento SP3'!$Z$2:$Z$692,'Infos Relatório'!AM$1)</f>
        <v>0</v>
      </c>
      <c r="AS223" s="23">
        <f>COUNTIFS('Faturamento SP3'!$D$2:$D$692,'Infos Relatório'!$B$164,'Faturamento SP3'!$E$2:$E$692,'Infos Relatório'!$B223,'Faturamento SP3'!$Z$2:$Z$692,'Infos Relatório'!AS$1)</f>
        <v>0</v>
      </c>
      <c r="AT223" s="13">
        <f>SUMIFS('Faturamento SP3'!$G$2:$G$692,'Faturamento SP3'!$D$2:$D$692,'Infos Relatório'!$B$164,'Faturamento SP3'!$E$2:$E$692,'Infos Relatório'!$B223,'Faturamento SP3'!$Z$2:$Z$692,'Infos Relatório'!AS$1)</f>
        <v>0</v>
      </c>
      <c r="AU223" s="13">
        <f>SUMIFS('Faturamento SP3'!$J$2:$J$692,'Faturamento SP3'!$D$2:$D$692,'Infos Relatório'!$B$164,'Faturamento SP3'!$E$2:$E$692,'Infos Relatório'!$B223,'Faturamento SP3'!$Z$2:$Z$692,'Infos Relatório'!AS$1)</f>
        <v>0</v>
      </c>
      <c r="AV223" s="14">
        <f>SUMIFS('Faturamento SP3'!$O$2:$O$692,'Faturamento SP3'!$D$2:$D$692,'Infos Relatório'!$B$164,'Faturamento SP3'!$E$2:$E$692,'Infos Relatório'!$B223,'Faturamento SP3'!$Z$2:$Z$692,'Infos Relatório'!AS$1,'Faturamento SP3'!$T$2:$T$692,"Sim")+SUMIFS('Faturamento SP3'!$P$2:$P$692,'Faturamento SP3'!$D$2:$D$692,'Infos Relatório'!$B$164,'Faturamento SP3'!$E$2:$E$692,'Infos Relatório'!$B223,'Faturamento SP3'!$Z$2:$Z$692,'Infos Relatório'!AS$1,'Faturamento SP3'!$T$2:$T$692,"Sim")</f>
        <v>0</v>
      </c>
      <c r="AW223" s="27" t="e">
        <f t="shared" si="68"/>
        <v>#DIV/0!</v>
      </c>
      <c r="AX223" s="24">
        <f>SUMIFS('Faturamento SP3'!$H$2:$H$692,'Faturamento SP3'!$D$2:$D$692,'Infos Relatório'!$B$164,'Faturamento SP3'!$E$2:$E$692,'Infos Relatório'!$B223,'Faturamento SP3'!$Z$2:$Z$692,'Infos Relatório'!AS$1)</f>
        <v>0</v>
      </c>
      <c r="AY223" s="23">
        <f>COUNTIFS('Faturamento SP3'!$D$2:$D$692,'Infos Relatório'!$B$164,'Faturamento SP3'!$E$2:$E$692,'Infos Relatório'!$B223,'Faturamento SP3'!$Z$2:$Z$692,'Infos Relatório'!AY$1)</f>
        <v>0</v>
      </c>
      <c r="AZ223" s="13">
        <f>SUMIFS('Faturamento SP3'!$G$2:$G$692,'Faturamento SP3'!$D$2:$D$692,'Infos Relatório'!$B$164,'Faturamento SP3'!$E$2:$E$692,'Infos Relatório'!$B223,'Faturamento SP3'!$Z$2:$Z$692,'Infos Relatório'!AY$1)</f>
        <v>0</v>
      </c>
      <c r="BA223" s="13">
        <f>SUMIFS('Faturamento SP3'!$J$2:$J$692,'Faturamento SP3'!$D$2:$D$692,'Infos Relatório'!$B$164,'Faturamento SP3'!$E$2:$E$692,'Infos Relatório'!$B223,'Faturamento SP3'!$Z$2:$Z$692,'Infos Relatório'!AY$1)</f>
        <v>0</v>
      </c>
      <c r="BB223" s="14">
        <f>SUMIFS('Faturamento SP3'!$O$2:$O$692,'Faturamento SP3'!$D$2:$D$692,'Infos Relatório'!$B$164,'Faturamento SP3'!$E$2:$E$692,'Infos Relatório'!$B223,'Faturamento SP3'!$Z$2:$Z$692,'Infos Relatório'!AY$1,'Faturamento SP3'!$T$2:$T$692,"Sim")+SUMIFS('Faturamento SP3'!$P$2:$P$692,'Faturamento SP3'!$D$2:$D$692,'Infos Relatório'!$B$164,'Faturamento SP3'!$E$2:$E$692,'Infos Relatório'!$B223,'Faturamento SP3'!$Z$2:$Z$692,'Infos Relatório'!AY$1,'Faturamento SP3'!$T$2:$T$692,"Sim")</f>
        <v>0</v>
      </c>
      <c r="BC223" s="27" t="e">
        <f t="shared" si="69"/>
        <v>#DIV/0!</v>
      </c>
      <c r="BD223" s="24">
        <f>SUMIFS('Faturamento SP3'!$H$2:$H$692,'Faturamento SP3'!$D$2:$D$692,'Infos Relatório'!$B$164,'Faturamento SP3'!$E$2:$E$692,'Infos Relatório'!$B223,'Faturamento SP3'!$Z$2:$Z$692,'Infos Relatório'!AY$1)</f>
        <v>0</v>
      </c>
      <c r="BE223" s="23">
        <f>COUNTIFS('Faturamento SP3'!$D$2:$D$692,'Infos Relatório'!$B$164,'Faturamento SP3'!$E$2:$E$692,'Infos Relatório'!$B223,'Faturamento SP3'!$Z$2:$Z$692,'Infos Relatório'!BE$1)</f>
        <v>0</v>
      </c>
      <c r="BF223" s="13">
        <f>SUMIFS('Faturamento SP3'!$G$2:$G$692,'Faturamento SP3'!$D$2:$D$692,'Infos Relatório'!$B$164,'Faturamento SP3'!$E$2:$E$692,'Infos Relatório'!$B223,'Faturamento SP3'!$Z$2:$Z$692,'Infos Relatório'!BE$1)</f>
        <v>0</v>
      </c>
      <c r="BG223" s="13">
        <f>SUMIFS('Faturamento SP3'!$J$2:$J$692,'Faturamento SP3'!$D$2:$D$692,'Infos Relatório'!$B$164,'Faturamento SP3'!$E$2:$E$692,'Infos Relatório'!$B223,'Faturamento SP3'!$Z$2:$Z$692,'Infos Relatório'!BE$1)</f>
        <v>0</v>
      </c>
      <c r="BH223" s="14">
        <f>SUMIFS('Faturamento SP3'!$O$2:$O$692,'Faturamento SP3'!$D$2:$D$692,'Infos Relatório'!$B$164,'Faturamento SP3'!$E$2:$E$692,'Infos Relatório'!$B223,'Faturamento SP3'!$Z$2:$Z$692,'Infos Relatório'!BE$1,'Faturamento SP3'!$T$2:$T$692,"Sim")+SUMIFS('Faturamento SP3'!$P$2:$P$692,'Faturamento SP3'!$D$2:$D$692,'Infos Relatório'!$B$164,'Faturamento SP3'!$E$2:$E$692,'Infos Relatório'!$B223,'Faturamento SP3'!$Z$2:$Z$692,'Infos Relatório'!BE$1,'Faturamento SP3'!$T$2:$T$692,"Sim")</f>
        <v>0</v>
      </c>
      <c r="BI223" s="27" t="e">
        <f t="shared" si="70"/>
        <v>#DIV/0!</v>
      </c>
      <c r="BJ223" s="24">
        <f>SUMIFS('Faturamento SP3'!$H$2:$H$692,'Faturamento SP3'!$D$2:$D$692,'Infos Relatório'!$B$164,'Faturamento SP3'!$E$2:$E$692,'Infos Relatório'!$B223,'Faturamento SP3'!$Z$2:$Z$692,'Infos Relatório'!BE$1)</f>
        <v>0</v>
      </c>
      <c r="BK223" s="23">
        <f>COUNTIFS('Faturamento SP3'!$D$2:$D$692,'Infos Relatório'!$B$164,'Faturamento SP3'!$E$2:$E$692,'Infos Relatório'!$B223,'Faturamento SP3'!$Z$2:$Z$692,'Infos Relatório'!BK$1)</f>
        <v>0</v>
      </c>
      <c r="BL223" s="13">
        <f>SUMIFS('Faturamento SP3'!$G$2:$G$692,'Faturamento SP3'!$D$2:$D$692,'Infos Relatório'!$B$164,'Faturamento SP3'!$E$2:$E$692,'Infos Relatório'!$B223,'Faturamento SP3'!$Z$2:$Z$692,'Infos Relatório'!BK$1)</f>
        <v>0</v>
      </c>
      <c r="BM223" s="13">
        <f>SUMIFS('Faturamento SP3'!$J$2:$J$692,'Faturamento SP3'!$D$2:$D$692,'Infos Relatório'!$B$164,'Faturamento SP3'!$E$2:$E$692,'Infos Relatório'!$B223,'Faturamento SP3'!$Z$2:$Z$692,'Infos Relatório'!BK$1)</f>
        <v>0</v>
      </c>
      <c r="BN223" s="14">
        <f>SUMIFS('Faturamento SP3'!$O$2:$O$692,'Faturamento SP3'!$D$2:$D$692,'Infos Relatório'!$B$164,'Faturamento SP3'!$E$2:$E$692,'Infos Relatório'!$B223,'Faturamento SP3'!$Z$2:$Z$692,'Infos Relatório'!BK$1,'Faturamento SP3'!$T$2:$T$692,"Sim")+SUMIFS('Faturamento SP3'!$P$2:$P$692,'Faturamento SP3'!$D$2:$D$692,'Infos Relatório'!$B$164,'Faturamento SP3'!$E$2:$E$692,'Infos Relatório'!$B223,'Faturamento SP3'!$Z$2:$Z$692,'Infos Relatório'!BK$1,'Faturamento SP3'!$T$2:$T$692,"Sim")</f>
        <v>0</v>
      </c>
      <c r="BO223" s="27" t="e">
        <f t="shared" si="71"/>
        <v>#DIV/0!</v>
      </c>
      <c r="BP223" s="24">
        <f>SUMIFS('Faturamento SP3'!$H$2:$H$692,'Faturamento SP3'!$D$2:$D$692,'Infos Relatório'!$B$164,'Faturamento SP3'!$E$2:$E$692,'Infos Relatório'!$B223,'Faturamento SP3'!$Z$2:$Z$692,'Infos Relatório'!BK$1)</f>
        <v>0</v>
      </c>
      <c r="BQ223" s="23">
        <f>COUNTIFS('Faturamento SP3'!$D$2:$D$692,'Infos Relatório'!$B$164,'Faturamento SP3'!$E$2:$E$692,'Infos Relatório'!$B223,'Faturamento SP3'!$Z$2:$Z$692,'Infos Relatório'!BQ$1)</f>
        <v>0</v>
      </c>
      <c r="BR223" s="13">
        <f>SUMIFS('Faturamento SP3'!$G$2:$G$692,'Faturamento SP3'!$D$2:$D$692,'Infos Relatório'!$B$164,'Faturamento SP3'!$E$2:$E$692,'Infos Relatório'!$B223,'Faturamento SP3'!$Z$2:$Z$692,'Infos Relatório'!BQ$1)</f>
        <v>0</v>
      </c>
      <c r="BS223" s="13">
        <f>SUMIFS('Faturamento SP3'!$J$2:$J$692,'Faturamento SP3'!$D$2:$D$692,'Infos Relatório'!$B$164,'Faturamento SP3'!$E$2:$E$692,'Infos Relatório'!$B223,'Faturamento SP3'!$Z$2:$Z$692,'Infos Relatório'!BQ$1)</f>
        <v>0</v>
      </c>
      <c r="BT223" s="14">
        <f>SUMIFS('Faturamento SP3'!$O$2:$O$692,'Faturamento SP3'!$D$2:$D$692,'Infos Relatório'!$B$164,'Faturamento SP3'!$E$2:$E$692,'Infos Relatório'!$B223,'Faturamento SP3'!$Z$2:$Z$692,'Infos Relatório'!BQ$1,'Faturamento SP3'!$T$2:$T$692,"Sim")+SUMIFS('Faturamento SP3'!$P$2:$P$692,'Faturamento SP3'!$D$2:$D$692,'Infos Relatório'!$B$164,'Faturamento SP3'!$E$2:$E$692,'Infos Relatório'!$B223,'Faturamento SP3'!$Z$2:$Z$692,'Infos Relatório'!BQ$1,'Faturamento SP3'!$T$2:$T$692,"Sim")</f>
        <v>0</v>
      </c>
      <c r="BU223" s="27" t="e">
        <f t="shared" si="72"/>
        <v>#DIV/0!</v>
      </c>
      <c r="BV223" s="24">
        <f>SUMIFS('Faturamento SP3'!$H$2:$H$692,'Faturamento SP3'!$D$2:$D$692,'Infos Relatório'!$B$164,'Faturamento SP3'!$E$2:$E$692,'Infos Relatório'!$B223,'Faturamento SP3'!$Z$2:$Z$692,'Infos Relatório'!BQ$1)</f>
        <v>0</v>
      </c>
    </row>
    <row r="224" spans="2:74">
      <c r="B224" s="17" t="s">
        <v>66</v>
      </c>
      <c r="C224" s="23">
        <f>COUNTIFS('Faturamento SP3'!$D$2:$D$692,'Infos Relatório'!$B$164,'Faturamento SP3'!$E$2:$E$692,'Infos Relatório'!$B224,'Faturamento SP3'!$Z$2:$Z$692,'Infos Relatório'!C$1)</f>
        <v>0</v>
      </c>
      <c r="D224" s="13">
        <f>SUMIFS('Faturamento SP3'!$G$2:$G$692,'Faturamento SP3'!$D$2:$D$692,'Infos Relatório'!$B$164,'Faturamento SP3'!$E$2:$E$692,'Infos Relatório'!$B224,'Faturamento SP3'!$Z$2:$Z$692,'Infos Relatório'!C$1)</f>
        <v>0</v>
      </c>
      <c r="E224" s="13">
        <f>SUMIFS('Faturamento SP3'!$J$2:$J$692,'Faturamento SP3'!$D$2:$D$692,'Infos Relatório'!$B$164,'Faturamento SP3'!$E$2:$E$692,'Infos Relatório'!$B224,'Faturamento SP3'!$Z$2:$Z$692,'Infos Relatório'!C$1)</f>
        <v>0</v>
      </c>
      <c r="F224" s="14">
        <f>SUMIFS('Faturamento SP3'!$O$2:$O$692,'Faturamento SP3'!$D$2:$D$692,'Infos Relatório'!$B$164,'Faturamento SP3'!$E$2:$E$692,'Infos Relatório'!$B224,'Faturamento SP3'!$Z$2:$Z$692,'Infos Relatório'!C$1,'Faturamento SP3'!$T$2:$T$692,"Sim")+SUMIFS('Faturamento SP3'!$P$2:$P$692,'Faturamento SP3'!$D$2:$D$692,'Infos Relatório'!$B$164,'Faturamento SP3'!$E$2:$E$692,'Infos Relatório'!$B224,'Faturamento SP3'!$Z$2:$Z$692,'Infos Relatório'!C$1,'Faturamento SP3'!$T$2:$T$692,"Sim")</f>
        <v>0</v>
      </c>
      <c r="G224" s="27" t="e">
        <f t="shared" si="61"/>
        <v>#DIV/0!</v>
      </c>
      <c r="H224" s="24">
        <f>SUMIFS('Faturamento SP3'!$H$2:$H$692,'Faturamento SP3'!$D$2:$D$692,'Infos Relatório'!$B$164,'Faturamento SP3'!$E$2:$E$692,'Infos Relatório'!$B224,'Faturamento SP3'!$Z$2:$Z$692,'Infos Relatório'!C$1)</f>
        <v>0</v>
      </c>
      <c r="I224" s="23">
        <f>COUNTIFS('Faturamento SP3'!$D$2:$D$692,'Infos Relatório'!$B$164,'Faturamento SP3'!$E$2:$E$692,'Infos Relatório'!$B224,'Faturamento SP3'!$Z$2:$Z$692,'Infos Relatório'!I$1)</f>
        <v>0</v>
      </c>
      <c r="J224" s="13">
        <f>SUMIFS('Faturamento SP3'!$G$2:$G$692,'Faturamento SP3'!$D$2:$D$692,'Infos Relatório'!$B$164,'Faturamento SP3'!$E$2:$E$692,'Infos Relatório'!$B224,'Faturamento SP3'!$Z$2:$Z$692,'Infos Relatório'!I$1)</f>
        <v>0</v>
      </c>
      <c r="K224" s="13">
        <f>SUMIFS('Faturamento SP3'!$J$2:$J$692,'Faturamento SP3'!$D$2:$D$692,'Infos Relatório'!$B$164,'Faturamento SP3'!$E$2:$E$692,'Infos Relatório'!$B224,'Faturamento SP3'!$Z$2:$Z$692,'Infos Relatório'!I$1)</f>
        <v>0</v>
      </c>
      <c r="L224" s="14">
        <f>SUMIFS('Faturamento SP3'!$O$2:$O$692,'Faturamento SP3'!$D$2:$D$692,'Infos Relatório'!$B$164,'Faturamento SP3'!$E$2:$E$692,'Infos Relatório'!$B224,'Faturamento SP3'!$Z$2:$Z$692,'Infos Relatório'!I$1,'Faturamento SP3'!$T$2:$T$692,"Sim")+SUMIFS('Faturamento SP3'!$P$2:$P$692,'Faturamento SP3'!$D$2:$D$692,'Infos Relatório'!$B$164,'Faturamento SP3'!$E$2:$E$692,'Infos Relatório'!$B224,'Faturamento SP3'!$Z$2:$Z$692,'Infos Relatório'!I$1,'Faturamento SP3'!$T$2:$T$692,"Sim")</f>
        <v>0</v>
      </c>
      <c r="M224" s="27" t="e">
        <f t="shared" si="62"/>
        <v>#DIV/0!</v>
      </c>
      <c r="N224" s="24">
        <f>SUMIFS('Faturamento SP3'!$H$2:$H$692,'Faturamento SP3'!$D$2:$D$692,'Infos Relatório'!$B$164,'Faturamento SP3'!$E$2:$E$692,'Infos Relatório'!$B224,'Faturamento SP3'!$Z$2:$Z$692,'Infos Relatório'!I$1)</f>
        <v>0</v>
      </c>
      <c r="O224" s="23">
        <f>COUNTIFS('Faturamento SP3'!$D$2:$D$692,'Infos Relatório'!$B$164,'Faturamento SP3'!$E$2:$E$692,'Infos Relatório'!$B224,'Faturamento SP3'!$Z$2:$Z$692,'Infos Relatório'!O$1)</f>
        <v>0</v>
      </c>
      <c r="P224" s="13">
        <f>SUMIFS('Faturamento SP3'!$G$2:$G$692,'Faturamento SP3'!$D$2:$D$692,'Infos Relatório'!$B$164,'Faturamento SP3'!$E$2:$E$692,'Infos Relatório'!$B224,'Faturamento SP3'!$Z$2:$Z$692,'Infos Relatório'!O$1)</f>
        <v>0</v>
      </c>
      <c r="Q224" s="13">
        <f>SUMIFS('Faturamento SP3'!$J$2:$J$692,'Faturamento SP3'!$D$2:$D$692,'Infos Relatório'!$B$164,'Faturamento SP3'!$E$2:$E$692,'Infos Relatório'!$B224,'Faturamento SP3'!$Z$2:$Z$692,'Infos Relatório'!O$1)</f>
        <v>0</v>
      </c>
      <c r="R224" s="14">
        <f>SUMIFS('Faturamento SP3'!$O$2:$O$692,'Faturamento SP3'!$D$2:$D$692,'Infos Relatório'!$B$164,'Faturamento SP3'!$E$2:$E$692,'Infos Relatório'!$B224,'Faturamento SP3'!$Z$2:$Z$692,'Infos Relatório'!O$1,'Faturamento SP3'!$T$2:$T$692,"Sim")+SUMIFS('Faturamento SP3'!$P$2:$P$692,'Faturamento SP3'!$D$2:$D$692,'Infos Relatório'!$B$164,'Faturamento SP3'!$E$2:$E$692,'Infos Relatório'!$B224,'Faturamento SP3'!$Z$2:$Z$692,'Infos Relatório'!O$1,'Faturamento SP3'!$T$2:$T$692,"Sim")</f>
        <v>0</v>
      </c>
      <c r="S224" s="27" t="e">
        <f t="shared" si="63"/>
        <v>#DIV/0!</v>
      </c>
      <c r="T224" s="24">
        <f>SUMIFS('Faturamento SP3'!$H$2:$H$692,'Faturamento SP3'!$D$2:$D$692,'Infos Relatório'!$B$164,'Faturamento SP3'!$E$2:$E$692,'Infos Relatório'!$B224,'Faturamento SP3'!$Z$2:$Z$692,'Infos Relatório'!O$1)</f>
        <v>0</v>
      </c>
      <c r="U224" s="23">
        <f>COUNTIFS('Faturamento SP3'!$D$2:$D$692,'Infos Relatório'!$B$164,'Faturamento SP3'!$E$2:$E$692,'Infos Relatório'!$B224,'Faturamento SP3'!$Z$2:$Z$692,'Infos Relatório'!U$1)</f>
        <v>0</v>
      </c>
      <c r="V224" s="13">
        <f>SUMIFS('Faturamento SP3'!$G$2:$G$692,'Faturamento SP3'!$D$2:$D$692,'Infos Relatório'!$B$164,'Faturamento SP3'!$E$2:$E$692,'Infos Relatório'!$B224,'Faturamento SP3'!$Z$2:$Z$692,'Infos Relatório'!U$1)</f>
        <v>0</v>
      </c>
      <c r="W224" s="13">
        <f>SUMIFS('Faturamento SP3'!$J$2:$J$692,'Faturamento SP3'!$D$2:$D$692,'Infos Relatório'!$B$164,'Faturamento SP3'!$E$2:$E$692,'Infos Relatório'!$B224,'Faturamento SP3'!$Z$2:$Z$692,'Infos Relatório'!U$1)</f>
        <v>0</v>
      </c>
      <c r="X224" s="14">
        <f>SUMIFS('Faturamento SP3'!$O$2:$O$692,'Faturamento SP3'!$D$2:$D$692,'Infos Relatório'!$B$164,'Faturamento SP3'!$E$2:$E$692,'Infos Relatório'!$B224,'Faturamento SP3'!$Z$2:$Z$692,'Infos Relatório'!U$1,'Faturamento SP3'!$T$2:$T$692,"Sim")+SUMIFS('Faturamento SP3'!$P$2:$P$692,'Faturamento SP3'!$D$2:$D$692,'Infos Relatório'!$B$164,'Faturamento SP3'!$E$2:$E$692,'Infos Relatório'!$B224,'Faturamento SP3'!$Z$2:$Z$692,'Infos Relatório'!U$1,'Faturamento SP3'!$T$2:$T$692,"Sim")</f>
        <v>0</v>
      </c>
      <c r="Y224" s="27" t="e">
        <f t="shared" si="64"/>
        <v>#DIV/0!</v>
      </c>
      <c r="Z224" s="24">
        <f>SUMIFS('Faturamento SP3'!$H$2:$H$692,'Faturamento SP3'!$D$2:$D$692,'Infos Relatório'!$B$164,'Faturamento SP3'!$E$2:$E$692,'Infos Relatório'!$B224,'Faturamento SP3'!$Z$2:$Z$692,'Infos Relatório'!U$1)</f>
        <v>0</v>
      </c>
      <c r="AA224" s="23">
        <f>COUNTIFS('Faturamento SP3'!$D$2:$D$692,'Infos Relatório'!$B$164,'Faturamento SP3'!$E$2:$E$692,'Infos Relatório'!$B224,'Faturamento SP3'!$Z$2:$Z$692,'Infos Relatório'!AA$1)</f>
        <v>0</v>
      </c>
      <c r="AB224" s="13">
        <f>SUMIFS('Faturamento SP3'!$G$2:$G$692,'Faturamento SP3'!$D$2:$D$692,'Infos Relatório'!$B$164,'Faturamento SP3'!$E$2:$E$692,'Infos Relatório'!$B224,'Faturamento SP3'!$Z$2:$Z$692,'Infos Relatório'!AA$1)</f>
        <v>0</v>
      </c>
      <c r="AC224" s="13">
        <f>SUMIFS('Faturamento SP3'!$J$2:$J$692,'Faturamento SP3'!$D$2:$D$692,'Infos Relatório'!$B$164,'Faturamento SP3'!$E$2:$E$692,'Infos Relatório'!$B224,'Faturamento SP3'!$Z$2:$Z$692,'Infos Relatório'!AA$1)</f>
        <v>0</v>
      </c>
      <c r="AD224" s="14">
        <f>SUMIFS('Faturamento SP3'!$O$2:$O$692,'Faturamento SP3'!$D$2:$D$692,'Infos Relatório'!$B$164,'Faturamento SP3'!$E$2:$E$692,'Infos Relatório'!$B224,'Faturamento SP3'!$Z$2:$Z$692,'Infos Relatório'!AA$1,'Faturamento SP3'!$T$2:$T$692,"Sim")+SUMIFS('Faturamento SP3'!$P$2:$P$692,'Faturamento SP3'!$D$2:$D$692,'Infos Relatório'!$B$164,'Faturamento SP3'!$E$2:$E$692,'Infos Relatório'!$B224,'Faturamento SP3'!$Z$2:$Z$692,'Infos Relatório'!AA$1,'Faturamento SP3'!$T$2:$T$692,"Sim")</f>
        <v>0</v>
      </c>
      <c r="AE224" s="27" t="e">
        <f t="shared" si="65"/>
        <v>#DIV/0!</v>
      </c>
      <c r="AF224" s="24">
        <f>SUMIFS('Faturamento SP3'!$H$2:$H$692,'Faturamento SP3'!$D$2:$D$692,'Infos Relatório'!$B$164,'Faturamento SP3'!$E$2:$E$692,'Infos Relatório'!$B224,'Faturamento SP3'!$Z$2:$Z$692,'Infos Relatório'!AA$1)</f>
        <v>0</v>
      </c>
      <c r="AG224" s="23">
        <f>COUNTIFS('Faturamento SP3'!$D$2:$D$692,'Infos Relatório'!$B$164,'Faturamento SP3'!$E$2:$E$692,'Infos Relatório'!$B224,'Faturamento SP3'!$Z$2:$Z$692,'Infos Relatório'!AG$1)</f>
        <v>0</v>
      </c>
      <c r="AH224" s="13">
        <f>SUMIFS('Faturamento SP3'!$G$2:$G$692,'Faturamento SP3'!$D$2:$D$692,'Infos Relatório'!$B$164,'Faturamento SP3'!$E$2:$E$692,'Infos Relatório'!$B224,'Faturamento SP3'!$Z$2:$Z$692,'Infos Relatório'!AG$1)</f>
        <v>0</v>
      </c>
      <c r="AI224" s="13">
        <f>SUMIFS('Faturamento SP3'!$J$2:$J$692,'Faturamento SP3'!$D$2:$D$692,'Infos Relatório'!$B$164,'Faturamento SP3'!$E$2:$E$692,'Infos Relatório'!$B224,'Faturamento SP3'!$Z$2:$Z$692,'Infos Relatório'!AG$1)</f>
        <v>0</v>
      </c>
      <c r="AJ224" s="14">
        <f>SUMIFS('Faturamento SP3'!$O$2:$O$692,'Faturamento SP3'!$D$2:$D$692,'Infos Relatório'!$B$164,'Faturamento SP3'!$E$2:$E$692,'Infos Relatório'!$B224,'Faturamento SP3'!$Z$2:$Z$692,'Infos Relatório'!AG$1,'Faturamento SP3'!$T$2:$T$692,"Sim")+SUMIFS('Faturamento SP3'!$P$2:$P$692,'Faturamento SP3'!$D$2:$D$692,'Infos Relatório'!$B$164,'Faturamento SP3'!$E$2:$E$692,'Infos Relatório'!$B224,'Faturamento SP3'!$Z$2:$Z$692,'Infos Relatório'!AG$1,'Faturamento SP3'!$T$2:$T$692,"Sim")</f>
        <v>0</v>
      </c>
      <c r="AK224" s="27" t="e">
        <f t="shared" si="66"/>
        <v>#DIV/0!</v>
      </c>
      <c r="AL224" s="24">
        <f>SUMIFS('Faturamento SP3'!$H$2:$H$692,'Faturamento SP3'!$D$2:$D$692,'Infos Relatório'!$B$164,'Faturamento SP3'!$E$2:$E$692,'Infos Relatório'!$B224,'Faturamento SP3'!$Z$2:$Z$692,'Infos Relatório'!AG$1)</f>
        <v>0</v>
      </c>
      <c r="AM224" s="23">
        <f>COUNTIFS('Faturamento SP3'!$D$2:$D$692,'Infos Relatório'!$B$164,'Faturamento SP3'!$E$2:$E$692,'Infos Relatório'!$B224,'Faturamento SP3'!$Z$2:$Z$692,'Infos Relatório'!AM$1)</f>
        <v>0</v>
      </c>
      <c r="AN224" s="13">
        <f>SUMIFS('Faturamento SP3'!$G$2:$G$692,'Faturamento SP3'!$D$2:$D$692,'Infos Relatório'!$B$164,'Faturamento SP3'!$E$2:$E$692,'Infos Relatório'!$B224,'Faturamento SP3'!$Z$2:$Z$692,'Infos Relatório'!AM$1)</f>
        <v>0</v>
      </c>
      <c r="AO224" s="13">
        <f>SUMIFS('Faturamento SP3'!$J$2:$J$692,'Faturamento SP3'!$D$2:$D$692,'Infos Relatório'!$B$164,'Faturamento SP3'!$E$2:$E$692,'Infos Relatório'!$B224,'Faturamento SP3'!$Z$2:$Z$692,'Infos Relatório'!AM$1)</f>
        <v>0</v>
      </c>
      <c r="AP224" s="14">
        <f>SUMIFS('Faturamento SP3'!$O$2:$O$692,'Faturamento SP3'!$D$2:$D$692,'Infos Relatório'!$B$164,'Faturamento SP3'!$E$2:$E$692,'Infos Relatório'!$B224,'Faturamento SP3'!$Z$2:$Z$692,'Infos Relatório'!AM$1,'Faturamento SP3'!$T$2:$T$692,"Sim")+SUMIFS('Faturamento SP3'!$P$2:$P$692,'Faturamento SP3'!$D$2:$D$692,'Infos Relatório'!$B$164,'Faturamento SP3'!$E$2:$E$692,'Infos Relatório'!$B224,'Faturamento SP3'!$Z$2:$Z$692,'Infos Relatório'!AM$1,'Faturamento SP3'!$T$2:$T$692,"Sim")</f>
        <v>0</v>
      </c>
      <c r="AQ224" s="27" t="e">
        <f t="shared" si="67"/>
        <v>#DIV/0!</v>
      </c>
      <c r="AR224" s="24">
        <f>SUMIFS('Faturamento SP3'!$H$2:$H$692,'Faturamento SP3'!$D$2:$D$692,'Infos Relatório'!$B$164,'Faturamento SP3'!$E$2:$E$692,'Infos Relatório'!$B224,'Faturamento SP3'!$Z$2:$Z$692,'Infos Relatório'!AM$1)</f>
        <v>0</v>
      </c>
      <c r="AS224" s="23">
        <f>COUNTIFS('Faturamento SP3'!$D$2:$D$692,'Infos Relatório'!$B$164,'Faturamento SP3'!$E$2:$E$692,'Infos Relatório'!$B224,'Faturamento SP3'!$Z$2:$Z$692,'Infos Relatório'!AS$1)</f>
        <v>0</v>
      </c>
      <c r="AT224" s="13">
        <f>SUMIFS('Faturamento SP3'!$G$2:$G$692,'Faturamento SP3'!$D$2:$D$692,'Infos Relatório'!$B$164,'Faturamento SP3'!$E$2:$E$692,'Infos Relatório'!$B224,'Faturamento SP3'!$Z$2:$Z$692,'Infos Relatório'!AS$1)</f>
        <v>0</v>
      </c>
      <c r="AU224" s="13">
        <f>SUMIFS('Faturamento SP3'!$J$2:$J$692,'Faturamento SP3'!$D$2:$D$692,'Infos Relatório'!$B$164,'Faturamento SP3'!$E$2:$E$692,'Infos Relatório'!$B224,'Faturamento SP3'!$Z$2:$Z$692,'Infos Relatório'!AS$1)</f>
        <v>0</v>
      </c>
      <c r="AV224" s="14">
        <f>SUMIFS('Faturamento SP3'!$O$2:$O$692,'Faturamento SP3'!$D$2:$D$692,'Infos Relatório'!$B$164,'Faturamento SP3'!$E$2:$E$692,'Infos Relatório'!$B224,'Faturamento SP3'!$Z$2:$Z$692,'Infos Relatório'!AS$1,'Faturamento SP3'!$T$2:$T$692,"Sim")+SUMIFS('Faturamento SP3'!$P$2:$P$692,'Faturamento SP3'!$D$2:$D$692,'Infos Relatório'!$B$164,'Faturamento SP3'!$E$2:$E$692,'Infos Relatório'!$B224,'Faturamento SP3'!$Z$2:$Z$692,'Infos Relatório'!AS$1,'Faturamento SP3'!$T$2:$T$692,"Sim")</f>
        <v>0</v>
      </c>
      <c r="AW224" s="27" t="e">
        <f t="shared" si="68"/>
        <v>#DIV/0!</v>
      </c>
      <c r="AX224" s="24">
        <f>SUMIFS('Faturamento SP3'!$H$2:$H$692,'Faturamento SP3'!$D$2:$D$692,'Infos Relatório'!$B$164,'Faturamento SP3'!$E$2:$E$692,'Infos Relatório'!$B224,'Faturamento SP3'!$Z$2:$Z$692,'Infos Relatório'!AS$1)</f>
        <v>0</v>
      </c>
      <c r="AY224" s="23">
        <f>COUNTIFS('Faturamento SP3'!$D$2:$D$692,'Infos Relatório'!$B$164,'Faturamento SP3'!$E$2:$E$692,'Infos Relatório'!$B224,'Faturamento SP3'!$Z$2:$Z$692,'Infos Relatório'!AY$1)</f>
        <v>0</v>
      </c>
      <c r="AZ224" s="13">
        <f>SUMIFS('Faturamento SP3'!$G$2:$G$692,'Faturamento SP3'!$D$2:$D$692,'Infos Relatório'!$B$164,'Faturamento SP3'!$E$2:$E$692,'Infos Relatório'!$B224,'Faturamento SP3'!$Z$2:$Z$692,'Infos Relatório'!AY$1)</f>
        <v>0</v>
      </c>
      <c r="BA224" s="13">
        <f>SUMIFS('Faturamento SP3'!$J$2:$J$692,'Faturamento SP3'!$D$2:$D$692,'Infos Relatório'!$B$164,'Faturamento SP3'!$E$2:$E$692,'Infos Relatório'!$B224,'Faturamento SP3'!$Z$2:$Z$692,'Infos Relatório'!AY$1)</f>
        <v>0</v>
      </c>
      <c r="BB224" s="14">
        <f>SUMIFS('Faturamento SP3'!$O$2:$O$692,'Faturamento SP3'!$D$2:$D$692,'Infos Relatório'!$B$164,'Faturamento SP3'!$E$2:$E$692,'Infos Relatório'!$B224,'Faturamento SP3'!$Z$2:$Z$692,'Infos Relatório'!AY$1,'Faturamento SP3'!$T$2:$T$692,"Sim")+SUMIFS('Faturamento SP3'!$P$2:$P$692,'Faturamento SP3'!$D$2:$D$692,'Infos Relatório'!$B$164,'Faturamento SP3'!$E$2:$E$692,'Infos Relatório'!$B224,'Faturamento SP3'!$Z$2:$Z$692,'Infos Relatório'!AY$1,'Faturamento SP3'!$T$2:$T$692,"Sim")</f>
        <v>0</v>
      </c>
      <c r="BC224" s="27" t="e">
        <f t="shared" si="69"/>
        <v>#DIV/0!</v>
      </c>
      <c r="BD224" s="24">
        <f>SUMIFS('Faturamento SP3'!$H$2:$H$692,'Faturamento SP3'!$D$2:$D$692,'Infos Relatório'!$B$164,'Faturamento SP3'!$E$2:$E$692,'Infos Relatório'!$B224,'Faturamento SP3'!$Z$2:$Z$692,'Infos Relatório'!AY$1)</f>
        <v>0</v>
      </c>
      <c r="BE224" s="23">
        <f>COUNTIFS('Faturamento SP3'!$D$2:$D$692,'Infos Relatório'!$B$164,'Faturamento SP3'!$E$2:$E$692,'Infos Relatório'!$B224,'Faturamento SP3'!$Z$2:$Z$692,'Infos Relatório'!BE$1)</f>
        <v>0</v>
      </c>
      <c r="BF224" s="13">
        <f>SUMIFS('Faturamento SP3'!$G$2:$G$692,'Faturamento SP3'!$D$2:$D$692,'Infos Relatório'!$B$164,'Faturamento SP3'!$E$2:$E$692,'Infos Relatório'!$B224,'Faturamento SP3'!$Z$2:$Z$692,'Infos Relatório'!BE$1)</f>
        <v>0</v>
      </c>
      <c r="BG224" s="13">
        <f>SUMIFS('Faturamento SP3'!$J$2:$J$692,'Faturamento SP3'!$D$2:$D$692,'Infos Relatório'!$B$164,'Faturamento SP3'!$E$2:$E$692,'Infos Relatório'!$B224,'Faturamento SP3'!$Z$2:$Z$692,'Infos Relatório'!BE$1)</f>
        <v>0</v>
      </c>
      <c r="BH224" s="14">
        <f>SUMIFS('Faturamento SP3'!$O$2:$O$692,'Faturamento SP3'!$D$2:$D$692,'Infos Relatório'!$B$164,'Faturamento SP3'!$E$2:$E$692,'Infos Relatório'!$B224,'Faturamento SP3'!$Z$2:$Z$692,'Infos Relatório'!BE$1,'Faturamento SP3'!$T$2:$T$692,"Sim")+SUMIFS('Faturamento SP3'!$P$2:$P$692,'Faturamento SP3'!$D$2:$D$692,'Infos Relatório'!$B$164,'Faturamento SP3'!$E$2:$E$692,'Infos Relatório'!$B224,'Faturamento SP3'!$Z$2:$Z$692,'Infos Relatório'!BE$1,'Faturamento SP3'!$T$2:$T$692,"Sim")</f>
        <v>0</v>
      </c>
      <c r="BI224" s="27" t="e">
        <f t="shared" si="70"/>
        <v>#DIV/0!</v>
      </c>
      <c r="BJ224" s="24">
        <f>SUMIFS('Faturamento SP3'!$H$2:$H$692,'Faturamento SP3'!$D$2:$D$692,'Infos Relatório'!$B$164,'Faturamento SP3'!$E$2:$E$692,'Infos Relatório'!$B224,'Faturamento SP3'!$Z$2:$Z$692,'Infos Relatório'!BE$1)</f>
        <v>0</v>
      </c>
      <c r="BK224" s="23">
        <f>COUNTIFS('Faturamento SP3'!$D$2:$D$692,'Infos Relatório'!$B$164,'Faturamento SP3'!$E$2:$E$692,'Infos Relatório'!$B224,'Faturamento SP3'!$Z$2:$Z$692,'Infos Relatório'!BK$1)</f>
        <v>0</v>
      </c>
      <c r="BL224" s="13">
        <f>SUMIFS('Faturamento SP3'!$G$2:$G$692,'Faturamento SP3'!$D$2:$D$692,'Infos Relatório'!$B$164,'Faturamento SP3'!$E$2:$E$692,'Infos Relatório'!$B224,'Faturamento SP3'!$Z$2:$Z$692,'Infos Relatório'!BK$1)</f>
        <v>0</v>
      </c>
      <c r="BM224" s="13">
        <f>SUMIFS('Faturamento SP3'!$J$2:$J$692,'Faturamento SP3'!$D$2:$D$692,'Infos Relatório'!$B$164,'Faturamento SP3'!$E$2:$E$692,'Infos Relatório'!$B224,'Faturamento SP3'!$Z$2:$Z$692,'Infos Relatório'!BK$1)</f>
        <v>0</v>
      </c>
      <c r="BN224" s="14">
        <f>SUMIFS('Faturamento SP3'!$O$2:$O$692,'Faturamento SP3'!$D$2:$D$692,'Infos Relatório'!$B$164,'Faturamento SP3'!$E$2:$E$692,'Infos Relatório'!$B224,'Faturamento SP3'!$Z$2:$Z$692,'Infos Relatório'!BK$1,'Faturamento SP3'!$T$2:$T$692,"Sim")+SUMIFS('Faturamento SP3'!$P$2:$P$692,'Faturamento SP3'!$D$2:$D$692,'Infos Relatório'!$B$164,'Faturamento SP3'!$E$2:$E$692,'Infos Relatório'!$B224,'Faturamento SP3'!$Z$2:$Z$692,'Infos Relatório'!BK$1,'Faturamento SP3'!$T$2:$T$692,"Sim")</f>
        <v>0</v>
      </c>
      <c r="BO224" s="27" t="e">
        <f t="shared" si="71"/>
        <v>#DIV/0!</v>
      </c>
      <c r="BP224" s="24">
        <f>SUMIFS('Faturamento SP3'!$H$2:$H$692,'Faturamento SP3'!$D$2:$D$692,'Infos Relatório'!$B$164,'Faturamento SP3'!$E$2:$E$692,'Infos Relatório'!$B224,'Faturamento SP3'!$Z$2:$Z$692,'Infos Relatório'!BK$1)</f>
        <v>0</v>
      </c>
      <c r="BQ224" s="23">
        <f>COUNTIFS('Faturamento SP3'!$D$2:$D$692,'Infos Relatório'!$B$164,'Faturamento SP3'!$E$2:$E$692,'Infos Relatório'!$B224,'Faturamento SP3'!$Z$2:$Z$692,'Infos Relatório'!BQ$1)</f>
        <v>0</v>
      </c>
      <c r="BR224" s="13">
        <f>SUMIFS('Faturamento SP3'!$G$2:$G$692,'Faturamento SP3'!$D$2:$D$692,'Infos Relatório'!$B$164,'Faturamento SP3'!$E$2:$E$692,'Infos Relatório'!$B224,'Faturamento SP3'!$Z$2:$Z$692,'Infos Relatório'!BQ$1)</f>
        <v>0</v>
      </c>
      <c r="BS224" s="13">
        <f>SUMIFS('Faturamento SP3'!$J$2:$J$692,'Faturamento SP3'!$D$2:$D$692,'Infos Relatório'!$B$164,'Faturamento SP3'!$E$2:$E$692,'Infos Relatório'!$B224,'Faturamento SP3'!$Z$2:$Z$692,'Infos Relatório'!BQ$1)</f>
        <v>0</v>
      </c>
      <c r="BT224" s="14">
        <f>SUMIFS('Faturamento SP3'!$O$2:$O$692,'Faturamento SP3'!$D$2:$D$692,'Infos Relatório'!$B$164,'Faturamento SP3'!$E$2:$E$692,'Infos Relatório'!$B224,'Faturamento SP3'!$Z$2:$Z$692,'Infos Relatório'!BQ$1,'Faturamento SP3'!$T$2:$T$692,"Sim")+SUMIFS('Faturamento SP3'!$P$2:$P$692,'Faturamento SP3'!$D$2:$D$692,'Infos Relatório'!$B$164,'Faturamento SP3'!$E$2:$E$692,'Infos Relatório'!$B224,'Faturamento SP3'!$Z$2:$Z$692,'Infos Relatório'!BQ$1,'Faturamento SP3'!$T$2:$T$692,"Sim")</f>
        <v>0</v>
      </c>
      <c r="BU224" s="27" t="e">
        <f t="shared" si="72"/>
        <v>#DIV/0!</v>
      </c>
      <c r="BV224" s="24">
        <f>SUMIFS('Faturamento SP3'!$H$2:$H$692,'Faturamento SP3'!$D$2:$D$692,'Infos Relatório'!$B$164,'Faturamento SP3'!$E$2:$E$692,'Infos Relatório'!$B224,'Faturamento SP3'!$Z$2:$Z$692,'Infos Relatório'!BQ$1)</f>
        <v>0</v>
      </c>
    </row>
    <row r="225" spans="2:74">
      <c r="B225" s="17" t="s">
        <v>67</v>
      </c>
      <c r="C225" s="23">
        <f>COUNTIFS('Faturamento SP3'!$D$2:$D$692,'Infos Relatório'!$B$164,'Faturamento SP3'!$E$2:$E$692,'Infos Relatório'!$B225,'Faturamento SP3'!$Z$2:$Z$692,'Infos Relatório'!C$1)</f>
        <v>0</v>
      </c>
      <c r="D225" s="13">
        <f>SUMIFS('Faturamento SP3'!$G$2:$G$692,'Faturamento SP3'!$D$2:$D$692,'Infos Relatório'!$B$164,'Faturamento SP3'!$E$2:$E$692,'Infos Relatório'!$B225,'Faturamento SP3'!$Z$2:$Z$692,'Infos Relatório'!C$1)</f>
        <v>0</v>
      </c>
      <c r="E225" s="13">
        <f>SUMIFS('Faturamento SP3'!$J$2:$J$692,'Faturamento SP3'!$D$2:$D$692,'Infos Relatório'!$B$164,'Faturamento SP3'!$E$2:$E$692,'Infos Relatório'!$B225,'Faturamento SP3'!$Z$2:$Z$692,'Infos Relatório'!C$1)</f>
        <v>0</v>
      </c>
      <c r="F225" s="14">
        <f>SUMIFS('Faturamento SP3'!$O$2:$O$692,'Faturamento SP3'!$D$2:$D$692,'Infos Relatório'!$B$164,'Faturamento SP3'!$E$2:$E$692,'Infos Relatório'!$B225,'Faturamento SP3'!$Z$2:$Z$692,'Infos Relatório'!C$1,'Faturamento SP3'!$T$2:$T$692,"Sim")+SUMIFS('Faturamento SP3'!$P$2:$P$692,'Faturamento SP3'!$D$2:$D$692,'Infos Relatório'!$B$164,'Faturamento SP3'!$E$2:$E$692,'Infos Relatório'!$B225,'Faturamento SP3'!$Z$2:$Z$692,'Infos Relatório'!C$1,'Faturamento SP3'!$T$2:$T$692,"Sim")</f>
        <v>0</v>
      </c>
      <c r="G225" s="27" t="e">
        <f t="shared" si="61"/>
        <v>#DIV/0!</v>
      </c>
      <c r="H225" s="24">
        <f>SUMIFS('Faturamento SP3'!$H$2:$H$692,'Faturamento SP3'!$D$2:$D$692,'Infos Relatório'!$B$164,'Faturamento SP3'!$E$2:$E$692,'Infos Relatório'!$B225,'Faturamento SP3'!$Z$2:$Z$692,'Infos Relatório'!C$1)</f>
        <v>0</v>
      </c>
      <c r="I225" s="23">
        <f>COUNTIFS('Faturamento SP3'!$D$2:$D$692,'Infos Relatório'!$B$164,'Faturamento SP3'!$E$2:$E$692,'Infos Relatório'!$B225,'Faturamento SP3'!$Z$2:$Z$692,'Infos Relatório'!I$1)</f>
        <v>0</v>
      </c>
      <c r="J225" s="13">
        <f>SUMIFS('Faturamento SP3'!$G$2:$G$692,'Faturamento SP3'!$D$2:$D$692,'Infos Relatório'!$B$164,'Faturamento SP3'!$E$2:$E$692,'Infos Relatório'!$B225,'Faturamento SP3'!$Z$2:$Z$692,'Infos Relatório'!I$1)</f>
        <v>0</v>
      </c>
      <c r="K225" s="13">
        <f>SUMIFS('Faturamento SP3'!$J$2:$J$692,'Faturamento SP3'!$D$2:$D$692,'Infos Relatório'!$B$164,'Faturamento SP3'!$E$2:$E$692,'Infos Relatório'!$B225,'Faturamento SP3'!$Z$2:$Z$692,'Infos Relatório'!I$1)</f>
        <v>0</v>
      </c>
      <c r="L225" s="14">
        <f>SUMIFS('Faturamento SP3'!$O$2:$O$692,'Faturamento SP3'!$D$2:$D$692,'Infos Relatório'!$B$164,'Faturamento SP3'!$E$2:$E$692,'Infos Relatório'!$B225,'Faturamento SP3'!$Z$2:$Z$692,'Infos Relatório'!I$1,'Faturamento SP3'!$T$2:$T$692,"Sim")+SUMIFS('Faturamento SP3'!$P$2:$P$692,'Faturamento SP3'!$D$2:$D$692,'Infos Relatório'!$B$164,'Faturamento SP3'!$E$2:$E$692,'Infos Relatório'!$B225,'Faturamento SP3'!$Z$2:$Z$692,'Infos Relatório'!I$1,'Faturamento SP3'!$T$2:$T$692,"Sim")</f>
        <v>0</v>
      </c>
      <c r="M225" s="27" t="e">
        <f t="shared" si="62"/>
        <v>#DIV/0!</v>
      </c>
      <c r="N225" s="24">
        <f>SUMIFS('Faturamento SP3'!$H$2:$H$692,'Faturamento SP3'!$D$2:$D$692,'Infos Relatório'!$B$164,'Faturamento SP3'!$E$2:$E$692,'Infos Relatório'!$B225,'Faturamento SP3'!$Z$2:$Z$692,'Infos Relatório'!I$1)</f>
        <v>0</v>
      </c>
      <c r="O225" s="23">
        <f>COUNTIFS('Faturamento SP3'!$D$2:$D$692,'Infos Relatório'!$B$164,'Faturamento SP3'!$E$2:$E$692,'Infos Relatório'!$B225,'Faturamento SP3'!$Z$2:$Z$692,'Infos Relatório'!O$1)</f>
        <v>0</v>
      </c>
      <c r="P225" s="13">
        <f>SUMIFS('Faturamento SP3'!$G$2:$G$692,'Faturamento SP3'!$D$2:$D$692,'Infos Relatório'!$B$164,'Faturamento SP3'!$E$2:$E$692,'Infos Relatório'!$B225,'Faturamento SP3'!$Z$2:$Z$692,'Infos Relatório'!O$1)</f>
        <v>0</v>
      </c>
      <c r="Q225" s="13">
        <f>SUMIFS('Faturamento SP3'!$J$2:$J$692,'Faturamento SP3'!$D$2:$D$692,'Infos Relatório'!$B$164,'Faturamento SP3'!$E$2:$E$692,'Infos Relatório'!$B225,'Faturamento SP3'!$Z$2:$Z$692,'Infos Relatório'!O$1)</f>
        <v>0</v>
      </c>
      <c r="R225" s="14">
        <f>SUMIFS('Faturamento SP3'!$O$2:$O$692,'Faturamento SP3'!$D$2:$D$692,'Infos Relatório'!$B$164,'Faturamento SP3'!$E$2:$E$692,'Infos Relatório'!$B225,'Faturamento SP3'!$Z$2:$Z$692,'Infos Relatório'!O$1,'Faturamento SP3'!$T$2:$T$692,"Sim")+SUMIFS('Faturamento SP3'!$P$2:$P$692,'Faturamento SP3'!$D$2:$D$692,'Infos Relatório'!$B$164,'Faturamento SP3'!$E$2:$E$692,'Infos Relatório'!$B225,'Faturamento SP3'!$Z$2:$Z$692,'Infos Relatório'!O$1,'Faturamento SP3'!$T$2:$T$692,"Sim")</f>
        <v>0</v>
      </c>
      <c r="S225" s="27" t="e">
        <f t="shared" si="63"/>
        <v>#DIV/0!</v>
      </c>
      <c r="T225" s="24">
        <f>SUMIFS('Faturamento SP3'!$H$2:$H$692,'Faturamento SP3'!$D$2:$D$692,'Infos Relatório'!$B$164,'Faturamento SP3'!$E$2:$E$692,'Infos Relatório'!$B225,'Faturamento SP3'!$Z$2:$Z$692,'Infos Relatório'!O$1)</f>
        <v>0</v>
      </c>
      <c r="U225" s="23">
        <f>COUNTIFS('Faturamento SP3'!$D$2:$D$692,'Infos Relatório'!$B$164,'Faturamento SP3'!$E$2:$E$692,'Infos Relatório'!$B225,'Faturamento SP3'!$Z$2:$Z$692,'Infos Relatório'!U$1)</f>
        <v>0</v>
      </c>
      <c r="V225" s="13">
        <f>SUMIFS('Faturamento SP3'!$G$2:$G$692,'Faturamento SP3'!$D$2:$D$692,'Infos Relatório'!$B$164,'Faturamento SP3'!$E$2:$E$692,'Infos Relatório'!$B225,'Faturamento SP3'!$Z$2:$Z$692,'Infos Relatório'!U$1)</f>
        <v>0</v>
      </c>
      <c r="W225" s="13">
        <f>SUMIFS('Faturamento SP3'!$J$2:$J$692,'Faturamento SP3'!$D$2:$D$692,'Infos Relatório'!$B$164,'Faturamento SP3'!$E$2:$E$692,'Infos Relatório'!$B225,'Faturamento SP3'!$Z$2:$Z$692,'Infos Relatório'!U$1)</f>
        <v>0</v>
      </c>
      <c r="X225" s="14">
        <f>SUMIFS('Faturamento SP3'!$O$2:$O$692,'Faturamento SP3'!$D$2:$D$692,'Infos Relatório'!$B$164,'Faturamento SP3'!$E$2:$E$692,'Infos Relatório'!$B225,'Faturamento SP3'!$Z$2:$Z$692,'Infos Relatório'!U$1,'Faturamento SP3'!$T$2:$T$692,"Sim")+SUMIFS('Faturamento SP3'!$P$2:$P$692,'Faturamento SP3'!$D$2:$D$692,'Infos Relatório'!$B$164,'Faturamento SP3'!$E$2:$E$692,'Infos Relatório'!$B225,'Faturamento SP3'!$Z$2:$Z$692,'Infos Relatório'!U$1,'Faturamento SP3'!$T$2:$T$692,"Sim")</f>
        <v>0</v>
      </c>
      <c r="Y225" s="27" t="e">
        <f t="shared" si="64"/>
        <v>#DIV/0!</v>
      </c>
      <c r="Z225" s="24">
        <f>SUMIFS('Faturamento SP3'!$H$2:$H$692,'Faturamento SP3'!$D$2:$D$692,'Infos Relatório'!$B$164,'Faturamento SP3'!$E$2:$E$692,'Infos Relatório'!$B225,'Faturamento SP3'!$Z$2:$Z$692,'Infos Relatório'!U$1)</f>
        <v>0</v>
      </c>
      <c r="AA225" s="23">
        <f>COUNTIFS('Faturamento SP3'!$D$2:$D$692,'Infos Relatório'!$B$164,'Faturamento SP3'!$E$2:$E$692,'Infos Relatório'!$B225,'Faturamento SP3'!$Z$2:$Z$692,'Infos Relatório'!AA$1)</f>
        <v>0</v>
      </c>
      <c r="AB225" s="13">
        <f>SUMIFS('Faturamento SP3'!$G$2:$G$692,'Faturamento SP3'!$D$2:$D$692,'Infos Relatório'!$B$164,'Faturamento SP3'!$E$2:$E$692,'Infos Relatório'!$B225,'Faturamento SP3'!$Z$2:$Z$692,'Infos Relatório'!AA$1)</f>
        <v>0</v>
      </c>
      <c r="AC225" s="13">
        <f>SUMIFS('Faturamento SP3'!$J$2:$J$692,'Faturamento SP3'!$D$2:$D$692,'Infos Relatório'!$B$164,'Faturamento SP3'!$E$2:$E$692,'Infos Relatório'!$B225,'Faturamento SP3'!$Z$2:$Z$692,'Infos Relatório'!AA$1)</f>
        <v>0</v>
      </c>
      <c r="AD225" s="14">
        <f>SUMIFS('Faturamento SP3'!$O$2:$O$692,'Faturamento SP3'!$D$2:$D$692,'Infos Relatório'!$B$164,'Faturamento SP3'!$E$2:$E$692,'Infos Relatório'!$B225,'Faturamento SP3'!$Z$2:$Z$692,'Infos Relatório'!AA$1,'Faturamento SP3'!$T$2:$T$692,"Sim")+SUMIFS('Faturamento SP3'!$P$2:$P$692,'Faturamento SP3'!$D$2:$D$692,'Infos Relatório'!$B$164,'Faturamento SP3'!$E$2:$E$692,'Infos Relatório'!$B225,'Faturamento SP3'!$Z$2:$Z$692,'Infos Relatório'!AA$1,'Faturamento SP3'!$T$2:$T$692,"Sim")</f>
        <v>0</v>
      </c>
      <c r="AE225" s="27" t="e">
        <f t="shared" si="65"/>
        <v>#DIV/0!</v>
      </c>
      <c r="AF225" s="24">
        <f>SUMIFS('Faturamento SP3'!$H$2:$H$692,'Faturamento SP3'!$D$2:$D$692,'Infos Relatório'!$B$164,'Faturamento SP3'!$E$2:$E$692,'Infos Relatório'!$B225,'Faturamento SP3'!$Z$2:$Z$692,'Infos Relatório'!AA$1)</f>
        <v>0</v>
      </c>
      <c r="AG225" s="23">
        <f>COUNTIFS('Faturamento SP3'!$D$2:$D$692,'Infos Relatório'!$B$164,'Faturamento SP3'!$E$2:$E$692,'Infos Relatório'!$B225,'Faturamento SP3'!$Z$2:$Z$692,'Infos Relatório'!AG$1)</f>
        <v>0</v>
      </c>
      <c r="AH225" s="13">
        <f>SUMIFS('Faturamento SP3'!$G$2:$G$692,'Faturamento SP3'!$D$2:$D$692,'Infos Relatório'!$B$164,'Faturamento SP3'!$E$2:$E$692,'Infos Relatório'!$B225,'Faturamento SP3'!$Z$2:$Z$692,'Infos Relatório'!AG$1)</f>
        <v>0</v>
      </c>
      <c r="AI225" s="13">
        <f>SUMIFS('Faturamento SP3'!$J$2:$J$692,'Faturamento SP3'!$D$2:$D$692,'Infos Relatório'!$B$164,'Faturamento SP3'!$E$2:$E$692,'Infos Relatório'!$B225,'Faturamento SP3'!$Z$2:$Z$692,'Infos Relatório'!AG$1)</f>
        <v>0</v>
      </c>
      <c r="AJ225" s="14">
        <f>SUMIFS('Faturamento SP3'!$O$2:$O$692,'Faturamento SP3'!$D$2:$D$692,'Infos Relatório'!$B$164,'Faturamento SP3'!$E$2:$E$692,'Infos Relatório'!$B225,'Faturamento SP3'!$Z$2:$Z$692,'Infos Relatório'!AG$1,'Faturamento SP3'!$T$2:$T$692,"Sim")+SUMIFS('Faturamento SP3'!$P$2:$P$692,'Faturamento SP3'!$D$2:$D$692,'Infos Relatório'!$B$164,'Faturamento SP3'!$E$2:$E$692,'Infos Relatório'!$B225,'Faturamento SP3'!$Z$2:$Z$692,'Infos Relatório'!AG$1,'Faturamento SP3'!$T$2:$T$692,"Sim")</f>
        <v>0</v>
      </c>
      <c r="AK225" s="27" t="e">
        <f t="shared" si="66"/>
        <v>#DIV/0!</v>
      </c>
      <c r="AL225" s="24">
        <f>SUMIFS('Faturamento SP3'!$H$2:$H$692,'Faturamento SP3'!$D$2:$D$692,'Infos Relatório'!$B$164,'Faturamento SP3'!$E$2:$E$692,'Infos Relatório'!$B225,'Faturamento SP3'!$Z$2:$Z$692,'Infos Relatório'!AG$1)</f>
        <v>0</v>
      </c>
      <c r="AM225" s="23">
        <f>COUNTIFS('Faturamento SP3'!$D$2:$D$692,'Infos Relatório'!$B$164,'Faturamento SP3'!$E$2:$E$692,'Infos Relatório'!$B225,'Faturamento SP3'!$Z$2:$Z$692,'Infos Relatório'!AM$1)</f>
        <v>0</v>
      </c>
      <c r="AN225" s="13">
        <f>SUMIFS('Faturamento SP3'!$G$2:$G$692,'Faturamento SP3'!$D$2:$D$692,'Infos Relatório'!$B$164,'Faturamento SP3'!$E$2:$E$692,'Infos Relatório'!$B225,'Faturamento SP3'!$Z$2:$Z$692,'Infos Relatório'!AM$1)</f>
        <v>0</v>
      </c>
      <c r="AO225" s="13">
        <f>SUMIFS('Faturamento SP3'!$J$2:$J$692,'Faturamento SP3'!$D$2:$D$692,'Infos Relatório'!$B$164,'Faturamento SP3'!$E$2:$E$692,'Infos Relatório'!$B225,'Faturamento SP3'!$Z$2:$Z$692,'Infos Relatório'!AM$1)</f>
        <v>0</v>
      </c>
      <c r="AP225" s="14">
        <f>SUMIFS('Faturamento SP3'!$O$2:$O$692,'Faturamento SP3'!$D$2:$D$692,'Infos Relatório'!$B$164,'Faturamento SP3'!$E$2:$E$692,'Infos Relatório'!$B225,'Faturamento SP3'!$Z$2:$Z$692,'Infos Relatório'!AM$1,'Faturamento SP3'!$T$2:$T$692,"Sim")+SUMIFS('Faturamento SP3'!$P$2:$P$692,'Faturamento SP3'!$D$2:$D$692,'Infos Relatório'!$B$164,'Faturamento SP3'!$E$2:$E$692,'Infos Relatório'!$B225,'Faturamento SP3'!$Z$2:$Z$692,'Infos Relatório'!AM$1,'Faturamento SP3'!$T$2:$T$692,"Sim")</f>
        <v>0</v>
      </c>
      <c r="AQ225" s="27" t="e">
        <f t="shared" si="67"/>
        <v>#DIV/0!</v>
      </c>
      <c r="AR225" s="24">
        <f>SUMIFS('Faturamento SP3'!$H$2:$H$692,'Faturamento SP3'!$D$2:$D$692,'Infos Relatório'!$B$164,'Faturamento SP3'!$E$2:$E$692,'Infos Relatório'!$B225,'Faturamento SP3'!$Z$2:$Z$692,'Infos Relatório'!AM$1)</f>
        <v>0</v>
      </c>
      <c r="AS225" s="23">
        <f>COUNTIFS('Faturamento SP3'!$D$2:$D$692,'Infos Relatório'!$B$164,'Faturamento SP3'!$E$2:$E$692,'Infos Relatório'!$B225,'Faturamento SP3'!$Z$2:$Z$692,'Infos Relatório'!AS$1)</f>
        <v>0</v>
      </c>
      <c r="AT225" s="13">
        <f>SUMIFS('Faturamento SP3'!$G$2:$G$692,'Faturamento SP3'!$D$2:$D$692,'Infos Relatório'!$B$164,'Faturamento SP3'!$E$2:$E$692,'Infos Relatório'!$B225,'Faturamento SP3'!$Z$2:$Z$692,'Infos Relatório'!AS$1)</f>
        <v>0</v>
      </c>
      <c r="AU225" s="13">
        <f>SUMIFS('Faturamento SP3'!$J$2:$J$692,'Faturamento SP3'!$D$2:$D$692,'Infos Relatório'!$B$164,'Faturamento SP3'!$E$2:$E$692,'Infos Relatório'!$B225,'Faturamento SP3'!$Z$2:$Z$692,'Infos Relatório'!AS$1)</f>
        <v>0</v>
      </c>
      <c r="AV225" s="14">
        <f>SUMIFS('Faturamento SP3'!$O$2:$O$692,'Faturamento SP3'!$D$2:$D$692,'Infos Relatório'!$B$164,'Faturamento SP3'!$E$2:$E$692,'Infos Relatório'!$B225,'Faturamento SP3'!$Z$2:$Z$692,'Infos Relatório'!AS$1,'Faturamento SP3'!$T$2:$T$692,"Sim")+SUMIFS('Faturamento SP3'!$P$2:$P$692,'Faturamento SP3'!$D$2:$D$692,'Infos Relatório'!$B$164,'Faturamento SP3'!$E$2:$E$692,'Infos Relatório'!$B225,'Faturamento SP3'!$Z$2:$Z$692,'Infos Relatório'!AS$1,'Faturamento SP3'!$T$2:$T$692,"Sim")</f>
        <v>0</v>
      </c>
      <c r="AW225" s="27" t="e">
        <f t="shared" si="68"/>
        <v>#DIV/0!</v>
      </c>
      <c r="AX225" s="24">
        <f>SUMIFS('Faturamento SP3'!$H$2:$H$692,'Faturamento SP3'!$D$2:$D$692,'Infos Relatório'!$B$164,'Faturamento SP3'!$E$2:$E$692,'Infos Relatório'!$B225,'Faturamento SP3'!$Z$2:$Z$692,'Infos Relatório'!AS$1)</f>
        <v>0</v>
      </c>
      <c r="AY225" s="23">
        <f>COUNTIFS('Faturamento SP3'!$D$2:$D$692,'Infos Relatório'!$B$164,'Faturamento SP3'!$E$2:$E$692,'Infos Relatório'!$B225,'Faturamento SP3'!$Z$2:$Z$692,'Infos Relatório'!AY$1)</f>
        <v>0</v>
      </c>
      <c r="AZ225" s="13">
        <f>SUMIFS('Faturamento SP3'!$G$2:$G$692,'Faturamento SP3'!$D$2:$D$692,'Infos Relatório'!$B$164,'Faturamento SP3'!$E$2:$E$692,'Infos Relatório'!$B225,'Faturamento SP3'!$Z$2:$Z$692,'Infos Relatório'!AY$1)</f>
        <v>0</v>
      </c>
      <c r="BA225" s="13">
        <f>SUMIFS('Faturamento SP3'!$J$2:$J$692,'Faturamento SP3'!$D$2:$D$692,'Infos Relatório'!$B$164,'Faturamento SP3'!$E$2:$E$692,'Infos Relatório'!$B225,'Faturamento SP3'!$Z$2:$Z$692,'Infos Relatório'!AY$1)</f>
        <v>0</v>
      </c>
      <c r="BB225" s="14">
        <f>SUMIFS('Faturamento SP3'!$O$2:$O$692,'Faturamento SP3'!$D$2:$D$692,'Infos Relatório'!$B$164,'Faturamento SP3'!$E$2:$E$692,'Infos Relatório'!$B225,'Faturamento SP3'!$Z$2:$Z$692,'Infos Relatório'!AY$1,'Faturamento SP3'!$T$2:$T$692,"Sim")+SUMIFS('Faturamento SP3'!$P$2:$P$692,'Faturamento SP3'!$D$2:$D$692,'Infos Relatório'!$B$164,'Faturamento SP3'!$E$2:$E$692,'Infos Relatório'!$B225,'Faturamento SP3'!$Z$2:$Z$692,'Infos Relatório'!AY$1,'Faturamento SP3'!$T$2:$T$692,"Sim")</f>
        <v>0</v>
      </c>
      <c r="BC225" s="27" t="e">
        <f t="shared" si="69"/>
        <v>#DIV/0!</v>
      </c>
      <c r="BD225" s="24">
        <f>SUMIFS('Faturamento SP3'!$H$2:$H$692,'Faturamento SP3'!$D$2:$D$692,'Infos Relatório'!$B$164,'Faturamento SP3'!$E$2:$E$692,'Infos Relatório'!$B225,'Faturamento SP3'!$Z$2:$Z$692,'Infos Relatório'!AY$1)</f>
        <v>0</v>
      </c>
      <c r="BE225" s="23">
        <f>COUNTIFS('Faturamento SP3'!$D$2:$D$692,'Infos Relatório'!$B$164,'Faturamento SP3'!$E$2:$E$692,'Infos Relatório'!$B225,'Faturamento SP3'!$Z$2:$Z$692,'Infos Relatório'!BE$1)</f>
        <v>0</v>
      </c>
      <c r="BF225" s="13">
        <f>SUMIFS('Faturamento SP3'!$G$2:$G$692,'Faturamento SP3'!$D$2:$D$692,'Infos Relatório'!$B$164,'Faturamento SP3'!$E$2:$E$692,'Infos Relatório'!$B225,'Faturamento SP3'!$Z$2:$Z$692,'Infos Relatório'!BE$1)</f>
        <v>0</v>
      </c>
      <c r="BG225" s="13">
        <f>SUMIFS('Faturamento SP3'!$J$2:$J$692,'Faturamento SP3'!$D$2:$D$692,'Infos Relatório'!$B$164,'Faturamento SP3'!$E$2:$E$692,'Infos Relatório'!$B225,'Faturamento SP3'!$Z$2:$Z$692,'Infos Relatório'!BE$1)</f>
        <v>0</v>
      </c>
      <c r="BH225" s="14">
        <f>SUMIFS('Faturamento SP3'!$O$2:$O$692,'Faturamento SP3'!$D$2:$D$692,'Infos Relatório'!$B$164,'Faturamento SP3'!$E$2:$E$692,'Infos Relatório'!$B225,'Faturamento SP3'!$Z$2:$Z$692,'Infos Relatório'!BE$1,'Faturamento SP3'!$T$2:$T$692,"Sim")+SUMIFS('Faturamento SP3'!$P$2:$P$692,'Faturamento SP3'!$D$2:$D$692,'Infos Relatório'!$B$164,'Faturamento SP3'!$E$2:$E$692,'Infos Relatório'!$B225,'Faturamento SP3'!$Z$2:$Z$692,'Infos Relatório'!BE$1,'Faturamento SP3'!$T$2:$T$692,"Sim")</f>
        <v>0</v>
      </c>
      <c r="BI225" s="27" t="e">
        <f t="shared" si="70"/>
        <v>#DIV/0!</v>
      </c>
      <c r="BJ225" s="24">
        <f>SUMIFS('Faturamento SP3'!$H$2:$H$692,'Faturamento SP3'!$D$2:$D$692,'Infos Relatório'!$B$164,'Faturamento SP3'!$E$2:$E$692,'Infos Relatório'!$B225,'Faturamento SP3'!$Z$2:$Z$692,'Infos Relatório'!BE$1)</f>
        <v>0</v>
      </c>
      <c r="BK225" s="23">
        <f>COUNTIFS('Faturamento SP3'!$D$2:$D$692,'Infos Relatório'!$B$164,'Faturamento SP3'!$E$2:$E$692,'Infos Relatório'!$B225,'Faturamento SP3'!$Z$2:$Z$692,'Infos Relatório'!BK$1)</f>
        <v>0</v>
      </c>
      <c r="BL225" s="13">
        <f>SUMIFS('Faturamento SP3'!$G$2:$G$692,'Faturamento SP3'!$D$2:$D$692,'Infos Relatório'!$B$164,'Faturamento SP3'!$E$2:$E$692,'Infos Relatório'!$B225,'Faturamento SP3'!$Z$2:$Z$692,'Infos Relatório'!BK$1)</f>
        <v>0</v>
      </c>
      <c r="BM225" s="13">
        <f>SUMIFS('Faturamento SP3'!$J$2:$J$692,'Faturamento SP3'!$D$2:$D$692,'Infos Relatório'!$B$164,'Faturamento SP3'!$E$2:$E$692,'Infos Relatório'!$B225,'Faturamento SP3'!$Z$2:$Z$692,'Infos Relatório'!BK$1)</f>
        <v>0</v>
      </c>
      <c r="BN225" s="14">
        <f>SUMIFS('Faturamento SP3'!$O$2:$O$692,'Faturamento SP3'!$D$2:$D$692,'Infos Relatório'!$B$164,'Faturamento SP3'!$E$2:$E$692,'Infos Relatório'!$B225,'Faturamento SP3'!$Z$2:$Z$692,'Infos Relatório'!BK$1,'Faturamento SP3'!$T$2:$T$692,"Sim")+SUMIFS('Faturamento SP3'!$P$2:$P$692,'Faturamento SP3'!$D$2:$D$692,'Infos Relatório'!$B$164,'Faturamento SP3'!$E$2:$E$692,'Infos Relatório'!$B225,'Faturamento SP3'!$Z$2:$Z$692,'Infos Relatório'!BK$1,'Faturamento SP3'!$T$2:$T$692,"Sim")</f>
        <v>0</v>
      </c>
      <c r="BO225" s="27" t="e">
        <f t="shared" si="71"/>
        <v>#DIV/0!</v>
      </c>
      <c r="BP225" s="24">
        <f>SUMIFS('Faturamento SP3'!$H$2:$H$692,'Faturamento SP3'!$D$2:$D$692,'Infos Relatório'!$B$164,'Faturamento SP3'!$E$2:$E$692,'Infos Relatório'!$B225,'Faturamento SP3'!$Z$2:$Z$692,'Infos Relatório'!BK$1)</f>
        <v>0</v>
      </c>
      <c r="BQ225" s="23">
        <f>COUNTIFS('Faturamento SP3'!$D$2:$D$692,'Infos Relatório'!$B$164,'Faturamento SP3'!$E$2:$E$692,'Infos Relatório'!$B225,'Faturamento SP3'!$Z$2:$Z$692,'Infos Relatório'!BQ$1)</f>
        <v>0</v>
      </c>
      <c r="BR225" s="13">
        <f>SUMIFS('Faturamento SP3'!$G$2:$G$692,'Faturamento SP3'!$D$2:$D$692,'Infos Relatório'!$B$164,'Faturamento SP3'!$E$2:$E$692,'Infos Relatório'!$B225,'Faturamento SP3'!$Z$2:$Z$692,'Infos Relatório'!BQ$1)</f>
        <v>0</v>
      </c>
      <c r="BS225" s="13">
        <f>SUMIFS('Faturamento SP3'!$J$2:$J$692,'Faturamento SP3'!$D$2:$D$692,'Infos Relatório'!$B$164,'Faturamento SP3'!$E$2:$E$692,'Infos Relatório'!$B225,'Faturamento SP3'!$Z$2:$Z$692,'Infos Relatório'!BQ$1)</f>
        <v>0</v>
      </c>
      <c r="BT225" s="14">
        <f>SUMIFS('Faturamento SP3'!$O$2:$O$692,'Faturamento SP3'!$D$2:$D$692,'Infos Relatório'!$B$164,'Faturamento SP3'!$E$2:$E$692,'Infos Relatório'!$B225,'Faturamento SP3'!$Z$2:$Z$692,'Infos Relatório'!BQ$1,'Faturamento SP3'!$T$2:$T$692,"Sim")+SUMIFS('Faturamento SP3'!$P$2:$P$692,'Faturamento SP3'!$D$2:$D$692,'Infos Relatório'!$B$164,'Faturamento SP3'!$E$2:$E$692,'Infos Relatório'!$B225,'Faturamento SP3'!$Z$2:$Z$692,'Infos Relatório'!BQ$1,'Faturamento SP3'!$T$2:$T$692,"Sim")</f>
        <v>0</v>
      </c>
      <c r="BU225" s="27" t="e">
        <f t="shared" si="72"/>
        <v>#DIV/0!</v>
      </c>
      <c r="BV225" s="24">
        <f>SUMIFS('Faturamento SP3'!$H$2:$H$692,'Faturamento SP3'!$D$2:$D$692,'Infos Relatório'!$B$164,'Faturamento SP3'!$E$2:$E$692,'Infos Relatório'!$B225,'Faturamento SP3'!$Z$2:$Z$692,'Infos Relatório'!BQ$1)</f>
        <v>0</v>
      </c>
    </row>
    <row r="226" spans="2:74">
      <c r="B226" s="17" t="s">
        <v>68</v>
      </c>
      <c r="C226" s="23">
        <f>COUNTIFS('Faturamento SP3'!$D$2:$D$692,'Infos Relatório'!$B$164,'Faturamento SP3'!$E$2:$E$692,'Infos Relatório'!$B226,'Faturamento SP3'!$Z$2:$Z$692,'Infos Relatório'!C$1)</f>
        <v>0</v>
      </c>
      <c r="D226" s="13">
        <f>SUMIFS('Faturamento SP3'!$G$2:$G$692,'Faturamento SP3'!$D$2:$D$692,'Infos Relatório'!$B$164,'Faturamento SP3'!$E$2:$E$692,'Infos Relatório'!$B226,'Faturamento SP3'!$Z$2:$Z$692,'Infos Relatório'!C$1)</f>
        <v>0</v>
      </c>
      <c r="E226" s="13">
        <f>SUMIFS('Faturamento SP3'!$J$2:$J$692,'Faturamento SP3'!$D$2:$D$692,'Infos Relatório'!$B$164,'Faturamento SP3'!$E$2:$E$692,'Infos Relatório'!$B226,'Faturamento SP3'!$Z$2:$Z$692,'Infos Relatório'!C$1)</f>
        <v>0</v>
      </c>
      <c r="F226" s="14">
        <f>SUMIFS('Faturamento SP3'!$O$2:$O$692,'Faturamento SP3'!$D$2:$D$692,'Infos Relatório'!$B$164,'Faturamento SP3'!$E$2:$E$692,'Infos Relatório'!$B226,'Faturamento SP3'!$Z$2:$Z$692,'Infos Relatório'!C$1,'Faturamento SP3'!$T$2:$T$692,"Sim")+SUMIFS('Faturamento SP3'!$P$2:$P$692,'Faturamento SP3'!$D$2:$D$692,'Infos Relatório'!$B$164,'Faturamento SP3'!$E$2:$E$692,'Infos Relatório'!$B226,'Faturamento SP3'!$Z$2:$Z$692,'Infos Relatório'!C$1,'Faturamento SP3'!$T$2:$T$692,"Sim")</f>
        <v>0</v>
      </c>
      <c r="G226" s="27" t="e">
        <f t="shared" si="61"/>
        <v>#DIV/0!</v>
      </c>
      <c r="H226" s="24">
        <f>SUMIFS('Faturamento SP3'!$H$2:$H$692,'Faturamento SP3'!$D$2:$D$692,'Infos Relatório'!$B$164,'Faturamento SP3'!$E$2:$E$692,'Infos Relatório'!$B226,'Faturamento SP3'!$Z$2:$Z$692,'Infos Relatório'!C$1)</f>
        <v>0</v>
      </c>
      <c r="I226" s="23">
        <f>COUNTIFS('Faturamento SP3'!$D$2:$D$692,'Infos Relatório'!$B$164,'Faturamento SP3'!$E$2:$E$692,'Infos Relatório'!$B226,'Faturamento SP3'!$Z$2:$Z$692,'Infos Relatório'!I$1)</f>
        <v>0</v>
      </c>
      <c r="J226" s="13">
        <f>SUMIFS('Faturamento SP3'!$G$2:$G$692,'Faturamento SP3'!$D$2:$D$692,'Infos Relatório'!$B$164,'Faturamento SP3'!$E$2:$E$692,'Infos Relatório'!$B226,'Faturamento SP3'!$Z$2:$Z$692,'Infos Relatório'!I$1)</f>
        <v>0</v>
      </c>
      <c r="K226" s="13">
        <f>SUMIFS('Faturamento SP3'!$J$2:$J$692,'Faturamento SP3'!$D$2:$D$692,'Infos Relatório'!$B$164,'Faturamento SP3'!$E$2:$E$692,'Infos Relatório'!$B226,'Faturamento SP3'!$Z$2:$Z$692,'Infos Relatório'!I$1)</f>
        <v>0</v>
      </c>
      <c r="L226" s="14">
        <f>SUMIFS('Faturamento SP3'!$O$2:$O$692,'Faturamento SP3'!$D$2:$D$692,'Infos Relatório'!$B$164,'Faturamento SP3'!$E$2:$E$692,'Infos Relatório'!$B226,'Faturamento SP3'!$Z$2:$Z$692,'Infos Relatório'!I$1,'Faturamento SP3'!$T$2:$T$692,"Sim")+SUMIFS('Faturamento SP3'!$P$2:$P$692,'Faturamento SP3'!$D$2:$D$692,'Infos Relatório'!$B$164,'Faturamento SP3'!$E$2:$E$692,'Infos Relatório'!$B226,'Faturamento SP3'!$Z$2:$Z$692,'Infos Relatório'!I$1,'Faturamento SP3'!$T$2:$T$692,"Sim")</f>
        <v>0</v>
      </c>
      <c r="M226" s="27" t="e">
        <f t="shared" si="62"/>
        <v>#DIV/0!</v>
      </c>
      <c r="N226" s="24">
        <f>SUMIFS('Faturamento SP3'!$H$2:$H$692,'Faturamento SP3'!$D$2:$D$692,'Infos Relatório'!$B$164,'Faturamento SP3'!$E$2:$E$692,'Infos Relatório'!$B226,'Faturamento SP3'!$Z$2:$Z$692,'Infos Relatório'!I$1)</f>
        <v>0</v>
      </c>
      <c r="O226" s="23">
        <f>COUNTIFS('Faturamento SP3'!$D$2:$D$692,'Infos Relatório'!$B$164,'Faturamento SP3'!$E$2:$E$692,'Infos Relatório'!$B226,'Faturamento SP3'!$Z$2:$Z$692,'Infos Relatório'!O$1)</f>
        <v>0</v>
      </c>
      <c r="P226" s="13">
        <f>SUMIFS('Faturamento SP3'!$G$2:$G$692,'Faturamento SP3'!$D$2:$D$692,'Infos Relatório'!$B$164,'Faturamento SP3'!$E$2:$E$692,'Infos Relatório'!$B226,'Faturamento SP3'!$Z$2:$Z$692,'Infos Relatório'!O$1)</f>
        <v>0</v>
      </c>
      <c r="Q226" s="13">
        <f>SUMIFS('Faturamento SP3'!$J$2:$J$692,'Faturamento SP3'!$D$2:$D$692,'Infos Relatório'!$B$164,'Faturamento SP3'!$E$2:$E$692,'Infos Relatório'!$B226,'Faturamento SP3'!$Z$2:$Z$692,'Infos Relatório'!O$1)</f>
        <v>0</v>
      </c>
      <c r="R226" s="14">
        <f>SUMIFS('Faturamento SP3'!$O$2:$O$692,'Faturamento SP3'!$D$2:$D$692,'Infos Relatório'!$B$164,'Faturamento SP3'!$E$2:$E$692,'Infos Relatório'!$B226,'Faturamento SP3'!$Z$2:$Z$692,'Infos Relatório'!O$1,'Faturamento SP3'!$T$2:$T$692,"Sim")+SUMIFS('Faturamento SP3'!$P$2:$P$692,'Faturamento SP3'!$D$2:$D$692,'Infos Relatório'!$B$164,'Faturamento SP3'!$E$2:$E$692,'Infos Relatório'!$B226,'Faturamento SP3'!$Z$2:$Z$692,'Infos Relatório'!O$1,'Faturamento SP3'!$T$2:$T$692,"Sim")</f>
        <v>0</v>
      </c>
      <c r="S226" s="27" t="e">
        <f t="shared" si="63"/>
        <v>#DIV/0!</v>
      </c>
      <c r="T226" s="24">
        <f>SUMIFS('Faturamento SP3'!$H$2:$H$692,'Faturamento SP3'!$D$2:$D$692,'Infos Relatório'!$B$164,'Faturamento SP3'!$E$2:$E$692,'Infos Relatório'!$B226,'Faturamento SP3'!$Z$2:$Z$692,'Infos Relatório'!O$1)</f>
        <v>0</v>
      </c>
      <c r="U226" s="23">
        <f>COUNTIFS('Faturamento SP3'!$D$2:$D$692,'Infos Relatório'!$B$164,'Faturamento SP3'!$E$2:$E$692,'Infos Relatório'!$B226,'Faturamento SP3'!$Z$2:$Z$692,'Infos Relatório'!U$1)</f>
        <v>0</v>
      </c>
      <c r="V226" s="13">
        <f>SUMIFS('Faturamento SP3'!$G$2:$G$692,'Faturamento SP3'!$D$2:$D$692,'Infos Relatório'!$B$164,'Faturamento SP3'!$E$2:$E$692,'Infos Relatório'!$B226,'Faturamento SP3'!$Z$2:$Z$692,'Infos Relatório'!U$1)</f>
        <v>0</v>
      </c>
      <c r="W226" s="13">
        <f>SUMIFS('Faturamento SP3'!$J$2:$J$692,'Faturamento SP3'!$D$2:$D$692,'Infos Relatório'!$B$164,'Faturamento SP3'!$E$2:$E$692,'Infos Relatório'!$B226,'Faturamento SP3'!$Z$2:$Z$692,'Infos Relatório'!U$1)</f>
        <v>0</v>
      </c>
      <c r="X226" s="14">
        <f>SUMIFS('Faturamento SP3'!$O$2:$O$692,'Faturamento SP3'!$D$2:$D$692,'Infos Relatório'!$B$164,'Faturamento SP3'!$E$2:$E$692,'Infos Relatório'!$B226,'Faturamento SP3'!$Z$2:$Z$692,'Infos Relatório'!U$1,'Faturamento SP3'!$T$2:$T$692,"Sim")+SUMIFS('Faturamento SP3'!$P$2:$P$692,'Faturamento SP3'!$D$2:$D$692,'Infos Relatório'!$B$164,'Faturamento SP3'!$E$2:$E$692,'Infos Relatório'!$B226,'Faturamento SP3'!$Z$2:$Z$692,'Infos Relatório'!U$1,'Faturamento SP3'!$T$2:$T$692,"Sim")</f>
        <v>0</v>
      </c>
      <c r="Y226" s="27" t="e">
        <f t="shared" si="64"/>
        <v>#DIV/0!</v>
      </c>
      <c r="Z226" s="24">
        <f>SUMIFS('Faturamento SP3'!$H$2:$H$692,'Faturamento SP3'!$D$2:$D$692,'Infos Relatório'!$B$164,'Faturamento SP3'!$E$2:$E$692,'Infos Relatório'!$B226,'Faturamento SP3'!$Z$2:$Z$692,'Infos Relatório'!U$1)</f>
        <v>0</v>
      </c>
      <c r="AA226" s="23">
        <f>COUNTIFS('Faturamento SP3'!$D$2:$D$692,'Infos Relatório'!$B$164,'Faturamento SP3'!$E$2:$E$692,'Infos Relatório'!$B226,'Faturamento SP3'!$Z$2:$Z$692,'Infos Relatório'!AA$1)</f>
        <v>0</v>
      </c>
      <c r="AB226" s="13">
        <f>SUMIFS('Faturamento SP3'!$G$2:$G$692,'Faturamento SP3'!$D$2:$D$692,'Infos Relatório'!$B$164,'Faturamento SP3'!$E$2:$E$692,'Infos Relatório'!$B226,'Faturamento SP3'!$Z$2:$Z$692,'Infos Relatório'!AA$1)</f>
        <v>0</v>
      </c>
      <c r="AC226" s="13">
        <f>SUMIFS('Faturamento SP3'!$J$2:$J$692,'Faturamento SP3'!$D$2:$D$692,'Infos Relatório'!$B$164,'Faturamento SP3'!$E$2:$E$692,'Infos Relatório'!$B226,'Faturamento SP3'!$Z$2:$Z$692,'Infos Relatório'!AA$1)</f>
        <v>0</v>
      </c>
      <c r="AD226" s="14">
        <f>SUMIFS('Faturamento SP3'!$O$2:$O$692,'Faturamento SP3'!$D$2:$D$692,'Infos Relatório'!$B$164,'Faturamento SP3'!$E$2:$E$692,'Infos Relatório'!$B226,'Faturamento SP3'!$Z$2:$Z$692,'Infos Relatório'!AA$1,'Faturamento SP3'!$T$2:$T$692,"Sim")+SUMIFS('Faturamento SP3'!$P$2:$P$692,'Faturamento SP3'!$D$2:$D$692,'Infos Relatório'!$B$164,'Faturamento SP3'!$E$2:$E$692,'Infos Relatório'!$B226,'Faturamento SP3'!$Z$2:$Z$692,'Infos Relatório'!AA$1,'Faturamento SP3'!$T$2:$T$692,"Sim")</f>
        <v>0</v>
      </c>
      <c r="AE226" s="27" t="e">
        <f t="shared" si="65"/>
        <v>#DIV/0!</v>
      </c>
      <c r="AF226" s="24">
        <f>SUMIFS('Faturamento SP3'!$H$2:$H$692,'Faturamento SP3'!$D$2:$D$692,'Infos Relatório'!$B$164,'Faturamento SP3'!$E$2:$E$692,'Infos Relatório'!$B226,'Faturamento SP3'!$Z$2:$Z$692,'Infos Relatório'!AA$1)</f>
        <v>0</v>
      </c>
      <c r="AG226" s="23">
        <f>COUNTIFS('Faturamento SP3'!$D$2:$D$692,'Infos Relatório'!$B$164,'Faturamento SP3'!$E$2:$E$692,'Infos Relatório'!$B226,'Faturamento SP3'!$Z$2:$Z$692,'Infos Relatório'!AG$1)</f>
        <v>0</v>
      </c>
      <c r="AH226" s="13">
        <f>SUMIFS('Faturamento SP3'!$G$2:$G$692,'Faturamento SP3'!$D$2:$D$692,'Infos Relatório'!$B$164,'Faturamento SP3'!$E$2:$E$692,'Infos Relatório'!$B226,'Faturamento SP3'!$Z$2:$Z$692,'Infos Relatório'!AG$1)</f>
        <v>0</v>
      </c>
      <c r="AI226" s="13">
        <f>SUMIFS('Faturamento SP3'!$J$2:$J$692,'Faturamento SP3'!$D$2:$D$692,'Infos Relatório'!$B$164,'Faturamento SP3'!$E$2:$E$692,'Infos Relatório'!$B226,'Faturamento SP3'!$Z$2:$Z$692,'Infos Relatório'!AG$1)</f>
        <v>0</v>
      </c>
      <c r="AJ226" s="14">
        <f>SUMIFS('Faturamento SP3'!$O$2:$O$692,'Faturamento SP3'!$D$2:$D$692,'Infos Relatório'!$B$164,'Faturamento SP3'!$E$2:$E$692,'Infos Relatório'!$B226,'Faturamento SP3'!$Z$2:$Z$692,'Infos Relatório'!AG$1,'Faturamento SP3'!$T$2:$T$692,"Sim")+SUMIFS('Faturamento SP3'!$P$2:$P$692,'Faturamento SP3'!$D$2:$D$692,'Infos Relatório'!$B$164,'Faturamento SP3'!$E$2:$E$692,'Infos Relatório'!$B226,'Faturamento SP3'!$Z$2:$Z$692,'Infos Relatório'!AG$1,'Faturamento SP3'!$T$2:$T$692,"Sim")</f>
        <v>0</v>
      </c>
      <c r="AK226" s="27" t="e">
        <f t="shared" si="66"/>
        <v>#DIV/0!</v>
      </c>
      <c r="AL226" s="24">
        <f>SUMIFS('Faturamento SP3'!$H$2:$H$692,'Faturamento SP3'!$D$2:$D$692,'Infos Relatório'!$B$164,'Faturamento SP3'!$E$2:$E$692,'Infos Relatório'!$B226,'Faturamento SP3'!$Z$2:$Z$692,'Infos Relatório'!AG$1)</f>
        <v>0</v>
      </c>
      <c r="AM226" s="23">
        <f>COUNTIFS('Faturamento SP3'!$D$2:$D$692,'Infos Relatório'!$B$164,'Faturamento SP3'!$E$2:$E$692,'Infos Relatório'!$B226,'Faturamento SP3'!$Z$2:$Z$692,'Infos Relatório'!AM$1)</f>
        <v>0</v>
      </c>
      <c r="AN226" s="13">
        <f>SUMIFS('Faturamento SP3'!$G$2:$G$692,'Faturamento SP3'!$D$2:$D$692,'Infos Relatório'!$B$164,'Faturamento SP3'!$E$2:$E$692,'Infos Relatório'!$B226,'Faturamento SP3'!$Z$2:$Z$692,'Infos Relatório'!AM$1)</f>
        <v>0</v>
      </c>
      <c r="AO226" s="13">
        <f>SUMIFS('Faturamento SP3'!$J$2:$J$692,'Faturamento SP3'!$D$2:$D$692,'Infos Relatório'!$B$164,'Faturamento SP3'!$E$2:$E$692,'Infos Relatório'!$B226,'Faturamento SP3'!$Z$2:$Z$692,'Infos Relatório'!AM$1)</f>
        <v>0</v>
      </c>
      <c r="AP226" s="14">
        <f>SUMIFS('Faturamento SP3'!$O$2:$O$692,'Faturamento SP3'!$D$2:$D$692,'Infos Relatório'!$B$164,'Faturamento SP3'!$E$2:$E$692,'Infos Relatório'!$B226,'Faturamento SP3'!$Z$2:$Z$692,'Infos Relatório'!AM$1,'Faturamento SP3'!$T$2:$T$692,"Sim")+SUMIFS('Faturamento SP3'!$P$2:$P$692,'Faturamento SP3'!$D$2:$D$692,'Infos Relatório'!$B$164,'Faturamento SP3'!$E$2:$E$692,'Infos Relatório'!$B226,'Faturamento SP3'!$Z$2:$Z$692,'Infos Relatório'!AM$1,'Faturamento SP3'!$T$2:$T$692,"Sim")</f>
        <v>0</v>
      </c>
      <c r="AQ226" s="27" t="e">
        <f t="shared" si="67"/>
        <v>#DIV/0!</v>
      </c>
      <c r="AR226" s="24">
        <f>SUMIFS('Faturamento SP3'!$H$2:$H$692,'Faturamento SP3'!$D$2:$D$692,'Infos Relatório'!$B$164,'Faturamento SP3'!$E$2:$E$692,'Infos Relatório'!$B226,'Faturamento SP3'!$Z$2:$Z$692,'Infos Relatório'!AM$1)</f>
        <v>0</v>
      </c>
      <c r="AS226" s="23">
        <f>COUNTIFS('Faturamento SP3'!$D$2:$D$692,'Infos Relatório'!$B$164,'Faturamento SP3'!$E$2:$E$692,'Infos Relatório'!$B226,'Faturamento SP3'!$Z$2:$Z$692,'Infos Relatório'!AS$1)</f>
        <v>0</v>
      </c>
      <c r="AT226" s="13">
        <f>SUMIFS('Faturamento SP3'!$G$2:$G$692,'Faturamento SP3'!$D$2:$D$692,'Infos Relatório'!$B$164,'Faturamento SP3'!$E$2:$E$692,'Infos Relatório'!$B226,'Faturamento SP3'!$Z$2:$Z$692,'Infos Relatório'!AS$1)</f>
        <v>0</v>
      </c>
      <c r="AU226" s="13">
        <f>SUMIFS('Faturamento SP3'!$J$2:$J$692,'Faturamento SP3'!$D$2:$D$692,'Infos Relatório'!$B$164,'Faturamento SP3'!$E$2:$E$692,'Infos Relatório'!$B226,'Faturamento SP3'!$Z$2:$Z$692,'Infos Relatório'!AS$1)</f>
        <v>0</v>
      </c>
      <c r="AV226" s="14">
        <f>SUMIFS('Faturamento SP3'!$O$2:$O$692,'Faturamento SP3'!$D$2:$D$692,'Infos Relatório'!$B$164,'Faturamento SP3'!$E$2:$E$692,'Infos Relatório'!$B226,'Faturamento SP3'!$Z$2:$Z$692,'Infos Relatório'!AS$1,'Faturamento SP3'!$T$2:$T$692,"Sim")+SUMIFS('Faturamento SP3'!$P$2:$P$692,'Faturamento SP3'!$D$2:$D$692,'Infos Relatório'!$B$164,'Faturamento SP3'!$E$2:$E$692,'Infos Relatório'!$B226,'Faturamento SP3'!$Z$2:$Z$692,'Infos Relatório'!AS$1,'Faturamento SP3'!$T$2:$T$692,"Sim")</f>
        <v>0</v>
      </c>
      <c r="AW226" s="27" t="e">
        <f t="shared" si="68"/>
        <v>#DIV/0!</v>
      </c>
      <c r="AX226" s="24">
        <f>SUMIFS('Faturamento SP3'!$H$2:$H$692,'Faturamento SP3'!$D$2:$D$692,'Infos Relatório'!$B$164,'Faturamento SP3'!$E$2:$E$692,'Infos Relatório'!$B226,'Faturamento SP3'!$Z$2:$Z$692,'Infos Relatório'!AS$1)</f>
        <v>0</v>
      </c>
      <c r="AY226" s="23">
        <f>COUNTIFS('Faturamento SP3'!$D$2:$D$692,'Infos Relatório'!$B$164,'Faturamento SP3'!$E$2:$E$692,'Infos Relatório'!$B226,'Faturamento SP3'!$Z$2:$Z$692,'Infos Relatório'!AY$1)</f>
        <v>0</v>
      </c>
      <c r="AZ226" s="13">
        <f>SUMIFS('Faturamento SP3'!$G$2:$G$692,'Faturamento SP3'!$D$2:$D$692,'Infos Relatório'!$B$164,'Faturamento SP3'!$E$2:$E$692,'Infos Relatório'!$B226,'Faturamento SP3'!$Z$2:$Z$692,'Infos Relatório'!AY$1)</f>
        <v>0</v>
      </c>
      <c r="BA226" s="13">
        <f>SUMIFS('Faturamento SP3'!$J$2:$J$692,'Faturamento SP3'!$D$2:$D$692,'Infos Relatório'!$B$164,'Faturamento SP3'!$E$2:$E$692,'Infos Relatório'!$B226,'Faturamento SP3'!$Z$2:$Z$692,'Infos Relatório'!AY$1)</f>
        <v>0</v>
      </c>
      <c r="BB226" s="14">
        <f>SUMIFS('Faturamento SP3'!$O$2:$O$692,'Faturamento SP3'!$D$2:$D$692,'Infos Relatório'!$B$164,'Faturamento SP3'!$E$2:$E$692,'Infos Relatório'!$B226,'Faturamento SP3'!$Z$2:$Z$692,'Infos Relatório'!AY$1,'Faturamento SP3'!$T$2:$T$692,"Sim")+SUMIFS('Faturamento SP3'!$P$2:$P$692,'Faturamento SP3'!$D$2:$D$692,'Infos Relatório'!$B$164,'Faturamento SP3'!$E$2:$E$692,'Infos Relatório'!$B226,'Faturamento SP3'!$Z$2:$Z$692,'Infos Relatório'!AY$1,'Faturamento SP3'!$T$2:$T$692,"Sim")</f>
        <v>0</v>
      </c>
      <c r="BC226" s="27" t="e">
        <f t="shared" si="69"/>
        <v>#DIV/0!</v>
      </c>
      <c r="BD226" s="24">
        <f>SUMIFS('Faturamento SP3'!$H$2:$H$692,'Faturamento SP3'!$D$2:$D$692,'Infos Relatório'!$B$164,'Faturamento SP3'!$E$2:$E$692,'Infos Relatório'!$B226,'Faturamento SP3'!$Z$2:$Z$692,'Infos Relatório'!AY$1)</f>
        <v>0</v>
      </c>
      <c r="BE226" s="23">
        <f>COUNTIFS('Faturamento SP3'!$D$2:$D$692,'Infos Relatório'!$B$164,'Faturamento SP3'!$E$2:$E$692,'Infos Relatório'!$B226,'Faturamento SP3'!$Z$2:$Z$692,'Infos Relatório'!BE$1)</f>
        <v>0</v>
      </c>
      <c r="BF226" s="13">
        <f>SUMIFS('Faturamento SP3'!$G$2:$G$692,'Faturamento SP3'!$D$2:$D$692,'Infos Relatório'!$B$164,'Faturamento SP3'!$E$2:$E$692,'Infos Relatório'!$B226,'Faturamento SP3'!$Z$2:$Z$692,'Infos Relatório'!BE$1)</f>
        <v>0</v>
      </c>
      <c r="BG226" s="13">
        <f>SUMIFS('Faturamento SP3'!$J$2:$J$692,'Faturamento SP3'!$D$2:$D$692,'Infos Relatório'!$B$164,'Faturamento SP3'!$E$2:$E$692,'Infos Relatório'!$B226,'Faturamento SP3'!$Z$2:$Z$692,'Infos Relatório'!BE$1)</f>
        <v>0</v>
      </c>
      <c r="BH226" s="14">
        <f>SUMIFS('Faturamento SP3'!$O$2:$O$692,'Faturamento SP3'!$D$2:$D$692,'Infos Relatório'!$B$164,'Faturamento SP3'!$E$2:$E$692,'Infos Relatório'!$B226,'Faturamento SP3'!$Z$2:$Z$692,'Infos Relatório'!BE$1,'Faturamento SP3'!$T$2:$T$692,"Sim")+SUMIFS('Faturamento SP3'!$P$2:$P$692,'Faturamento SP3'!$D$2:$D$692,'Infos Relatório'!$B$164,'Faturamento SP3'!$E$2:$E$692,'Infos Relatório'!$B226,'Faturamento SP3'!$Z$2:$Z$692,'Infos Relatório'!BE$1,'Faturamento SP3'!$T$2:$T$692,"Sim")</f>
        <v>0</v>
      </c>
      <c r="BI226" s="27" t="e">
        <f t="shared" si="70"/>
        <v>#DIV/0!</v>
      </c>
      <c r="BJ226" s="24">
        <f>SUMIFS('Faturamento SP3'!$H$2:$H$692,'Faturamento SP3'!$D$2:$D$692,'Infos Relatório'!$B$164,'Faturamento SP3'!$E$2:$E$692,'Infos Relatório'!$B226,'Faturamento SP3'!$Z$2:$Z$692,'Infos Relatório'!BE$1)</f>
        <v>0</v>
      </c>
      <c r="BK226" s="23">
        <f>COUNTIFS('Faturamento SP3'!$D$2:$D$692,'Infos Relatório'!$B$164,'Faturamento SP3'!$E$2:$E$692,'Infos Relatório'!$B226,'Faturamento SP3'!$Z$2:$Z$692,'Infos Relatório'!BK$1)</f>
        <v>0</v>
      </c>
      <c r="BL226" s="13">
        <f>SUMIFS('Faturamento SP3'!$G$2:$G$692,'Faturamento SP3'!$D$2:$D$692,'Infos Relatório'!$B$164,'Faturamento SP3'!$E$2:$E$692,'Infos Relatório'!$B226,'Faturamento SP3'!$Z$2:$Z$692,'Infos Relatório'!BK$1)</f>
        <v>0</v>
      </c>
      <c r="BM226" s="13">
        <f>SUMIFS('Faturamento SP3'!$J$2:$J$692,'Faturamento SP3'!$D$2:$D$692,'Infos Relatório'!$B$164,'Faturamento SP3'!$E$2:$E$692,'Infos Relatório'!$B226,'Faturamento SP3'!$Z$2:$Z$692,'Infos Relatório'!BK$1)</f>
        <v>0</v>
      </c>
      <c r="BN226" s="14">
        <f>SUMIFS('Faturamento SP3'!$O$2:$O$692,'Faturamento SP3'!$D$2:$D$692,'Infos Relatório'!$B$164,'Faturamento SP3'!$E$2:$E$692,'Infos Relatório'!$B226,'Faturamento SP3'!$Z$2:$Z$692,'Infos Relatório'!BK$1,'Faturamento SP3'!$T$2:$T$692,"Sim")+SUMIFS('Faturamento SP3'!$P$2:$P$692,'Faturamento SP3'!$D$2:$D$692,'Infos Relatório'!$B$164,'Faturamento SP3'!$E$2:$E$692,'Infos Relatório'!$B226,'Faturamento SP3'!$Z$2:$Z$692,'Infos Relatório'!BK$1,'Faturamento SP3'!$T$2:$T$692,"Sim")</f>
        <v>0</v>
      </c>
      <c r="BO226" s="27" t="e">
        <f t="shared" si="71"/>
        <v>#DIV/0!</v>
      </c>
      <c r="BP226" s="24">
        <f>SUMIFS('Faturamento SP3'!$H$2:$H$692,'Faturamento SP3'!$D$2:$D$692,'Infos Relatório'!$B$164,'Faturamento SP3'!$E$2:$E$692,'Infos Relatório'!$B226,'Faturamento SP3'!$Z$2:$Z$692,'Infos Relatório'!BK$1)</f>
        <v>0</v>
      </c>
      <c r="BQ226" s="23">
        <f>COUNTIFS('Faturamento SP3'!$D$2:$D$692,'Infos Relatório'!$B$164,'Faturamento SP3'!$E$2:$E$692,'Infos Relatório'!$B226,'Faturamento SP3'!$Z$2:$Z$692,'Infos Relatório'!BQ$1)</f>
        <v>0</v>
      </c>
      <c r="BR226" s="13">
        <f>SUMIFS('Faturamento SP3'!$G$2:$G$692,'Faturamento SP3'!$D$2:$D$692,'Infos Relatório'!$B$164,'Faturamento SP3'!$E$2:$E$692,'Infos Relatório'!$B226,'Faturamento SP3'!$Z$2:$Z$692,'Infos Relatório'!BQ$1)</f>
        <v>0</v>
      </c>
      <c r="BS226" s="13">
        <f>SUMIFS('Faturamento SP3'!$J$2:$J$692,'Faturamento SP3'!$D$2:$D$692,'Infos Relatório'!$B$164,'Faturamento SP3'!$E$2:$E$692,'Infos Relatório'!$B226,'Faturamento SP3'!$Z$2:$Z$692,'Infos Relatório'!BQ$1)</f>
        <v>0</v>
      </c>
      <c r="BT226" s="14">
        <f>SUMIFS('Faturamento SP3'!$O$2:$O$692,'Faturamento SP3'!$D$2:$D$692,'Infos Relatório'!$B$164,'Faturamento SP3'!$E$2:$E$692,'Infos Relatório'!$B226,'Faturamento SP3'!$Z$2:$Z$692,'Infos Relatório'!BQ$1,'Faturamento SP3'!$T$2:$T$692,"Sim")+SUMIFS('Faturamento SP3'!$P$2:$P$692,'Faturamento SP3'!$D$2:$D$692,'Infos Relatório'!$B$164,'Faturamento SP3'!$E$2:$E$692,'Infos Relatório'!$B226,'Faturamento SP3'!$Z$2:$Z$692,'Infos Relatório'!BQ$1,'Faturamento SP3'!$T$2:$T$692,"Sim")</f>
        <v>0</v>
      </c>
      <c r="BU226" s="27" t="e">
        <f t="shared" si="72"/>
        <v>#DIV/0!</v>
      </c>
      <c r="BV226" s="24">
        <f>SUMIFS('Faturamento SP3'!$H$2:$H$692,'Faturamento SP3'!$D$2:$D$692,'Infos Relatório'!$B$164,'Faturamento SP3'!$E$2:$E$692,'Infos Relatório'!$B226,'Faturamento SP3'!$Z$2:$Z$692,'Infos Relatório'!BQ$1)</f>
        <v>0</v>
      </c>
    </row>
    <row r="227" spans="2:74">
      <c r="B227" s="17" t="s">
        <v>69</v>
      </c>
      <c r="C227" s="23">
        <f>COUNTIFS('Faturamento SP3'!$D$2:$D$692,'Infos Relatório'!$B$164,'Faturamento SP3'!$E$2:$E$692,'Infos Relatório'!$B227,'Faturamento SP3'!$Z$2:$Z$692,'Infos Relatório'!C$1)</f>
        <v>0</v>
      </c>
      <c r="D227" s="13">
        <f>SUMIFS('Faturamento SP3'!$G$2:$G$692,'Faturamento SP3'!$D$2:$D$692,'Infos Relatório'!$B$164,'Faturamento SP3'!$E$2:$E$692,'Infos Relatório'!$B227,'Faturamento SP3'!$Z$2:$Z$692,'Infos Relatório'!C$1)</f>
        <v>0</v>
      </c>
      <c r="E227" s="13">
        <f>SUMIFS('Faturamento SP3'!$J$2:$J$692,'Faturamento SP3'!$D$2:$D$692,'Infos Relatório'!$B$164,'Faturamento SP3'!$E$2:$E$692,'Infos Relatório'!$B227,'Faturamento SP3'!$Z$2:$Z$692,'Infos Relatório'!C$1)</f>
        <v>0</v>
      </c>
      <c r="F227" s="14">
        <f>SUMIFS('Faturamento SP3'!$O$2:$O$692,'Faturamento SP3'!$D$2:$D$692,'Infos Relatório'!$B$164,'Faturamento SP3'!$E$2:$E$692,'Infos Relatório'!$B227,'Faturamento SP3'!$Z$2:$Z$692,'Infos Relatório'!C$1,'Faturamento SP3'!$T$2:$T$692,"Sim")+SUMIFS('Faturamento SP3'!$P$2:$P$692,'Faturamento SP3'!$D$2:$D$692,'Infos Relatório'!$B$164,'Faturamento SP3'!$E$2:$E$692,'Infos Relatório'!$B227,'Faturamento SP3'!$Z$2:$Z$692,'Infos Relatório'!C$1,'Faturamento SP3'!$T$2:$T$692,"Sim")</f>
        <v>0</v>
      </c>
      <c r="G227" s="27" t="e">
        <f t="shared" si="61"/>
        <v>#DIV/0!</v>
      </c>
      <c r="H227" s="24">
        <f>SUMIFS('Faturamento SP3'!$H$2:$H$692,'Faturamento SP3'!$D$2:$D$692,'Infos Relatório'!$B$164,'Faturamento SP3'!$E$2:$E$692,'Infos Relatório'!$B227,'Faturamento SP3'!$Z$2:$Z$692,'Infos Relatório'!C$1)</f>
        <v>0</v>
      </c>
      <c r="I227" s="23">
        <f>COUNTIFS('Faturamento SP3'!$D$2:$D$692,'Infos Relatório'!$B$164,'Faturamento SP3'!$E$2:$E$692,'Infos Relatório'!$B227,'Faturamento SP3'!$Z$2:$Z$692,'Infos Relatório'!I$1)</f>
        <v>0</v>
      </c>
      <c r="J227" s="13">
        <f>SUMIFS('Faturamento SP3'!$G$2:$G$692,'Faturamento SP3'!$D$2:$D$692,'Infos Relatório'!$B$164,'Faturamento SP3'!$E$2:$E$692,'Infos Relatório'!$B227,'Faturamento SP3'!$Z$2:$Z$692,'Infos Relatório'!I$1)</f>
        <v>0</v>
      </c>
      <c r="K227" s="13">
        <f>SUMIFS('Faturamento SP3'!$J$2:$J$692,'Faturamento SP3'!$D$2:$D$692,'Infos Relatório'!$B$164,'Faturamento SP3'!$E$2:$E$692,'Infos Relatório'!$B227,'Faturamento SP3'!$Z$2:$Z$692,'Infos Relatório'!I$1)</f>
        <v>0</v>
      </c>
      <c r="L227" s="14">
        <f>SUMIFS('Faturamento SP3'!$O$2:$O$692,'Faturamento SP3'!$D$2:$D$692,'Infos Relatório'!$B$164,'Faturamento SP3'!$E$2:$E$692,'Infos Relatório'!$B227,'Faturamento SP3'!$Z$2:$Z$692,'Infos Relatório'!I$1,'Faturamento SP3'!$T$2:$T$692,"Sim")+SUMIFS('Faturamento SP3'!$P$2:$P$692,'Faturamento SP3'!$D$2:$D$692,'Infos Relatório'!$B$164,'Faturamento SP3'!$E$2:$E$692,'Infos Relatório'!$B227,'Faturamento SP3'!$Z$2:$Z$692,'Infos Relatório'!I$1,'Faturamento SP3'!$T$2:$T$692,"Sim")</f>
        <v>0</v>
      </c>
      <c r="M227" s="27" t="e">
        <f t="shared" si="62"/>
        <v>#DIV/0!</v>
      </c>
      <c r="N227" s="24">
        <f>SUMIFS('Faturamento SP3'!$H$2:$H$692,'Faturamento SP3'!$D$2:$D$692,'Infos Relatório'!$B$164,'Faturamento SP3'!$E$2:$E$692,'Infos Relatório'!$B227,'Faturamento SP3'!$Z$2:$Z$692,'Infos Relatório'!I$1)</f>
        <v>0</v>
      </c>
      <c r="O227" s="23">
        <f>COUNTIFS('Faturamento SP3'!$D$2:$D$692,'Infos Relatório'!$B$164,'Faturamento SP3'!$E$2:$E$692,'Infos Relatório'!$B227,'Faturamento SP3'!$Z$2:$Z$692,'Infos Relatório'!O$1)</f>
        <v>0</v>
      </c>
      <c r="P227" s="13">
        <f>SUMIFS('Faturamento SP3'!$G$2:$G$692,'Faturamento SP3'!$D$2:$D$692,'Infos Relatório'!$B$164,'Faturamento SP3'!$E$2:$E$692,'Infos Relatório'!$B227,'Faturamento SP3'!$Z$2:$Z$692,'Infos Relatório'!O$1)</f>
        <v>0</v>
      </c>
      <c r="Q227" s="13">
        <f>SUMIFS('Faturamento SP3'!$J$2:$J$692,'Faturamento SP3'!$D$2:$D$692,'Infos Relatório'!$B$164,'Faturamento SP3'!$E$2:$E$692,'Infos Relatório'!$B227,'Faturamento SP3'!$Z$2:$Z$692,'Infos Relatório'!O$1)</f>
        <v>0</v>
      </c>
      <c r="R227" s="14">
        <f>SUMIFS('Faturamento SP3'!$O$2:$O$692,'Faturamento SP3'!$D$2:$D$692,'Infos Relatório'!$B$164,'Faturamento SP3'!$E$2:$E$692,'Infos Relatório'!$B227,'Faturamento SP3'!$Z$2:$Z$692,'Infos Relatório'!O$1,'Faturamento SP3'!$T$2:$T$692,"Sim")+SUMIFS('Faturamento SP3'!$P$2:$P$692,'Faturamento SP3'!$D$2:$D$692,'Infos Relatório'!$B$164,'Faturamento SP3'!$E$2:$E$692,'Infos Relatório'!$B227,'Faturamento SP3'!$Z$2:$Z$692,'Infos Relatório'!O$1,'Faturamento SP3'!$T$2:$T$692,"Sim")</f>
        <v>0</v>
      </c>
      <c r="S227" s="27" t="e">
        <f t="shared" si="63"/>
        <v>#DIV/0!</v>
      </c>
      <c r="T227" s="24">
        <f>SUMIFS('Faturamento SP3'!$H$2:$H$692,'Faturamento SP3'!$D$2:$D$692,'Infos Relatório'!$B$164,'Faturamento SP3'!$E$2:$E$692,'Infos Relatório'!$B227,'Faturamento SP3'!$Z$2:$Z$692,'Infos Relatório'!O$1)</f>
        <v>0</v>
      </c>
      <c r="U227" s="23">
        <f>COUNTIFS('Faturamento SP3'!$D$2:$D$692,'Infos Relatório'!$B$164,'Faturamento SP3'!$E$2:$E$692,'Infos Relatório'!$B227,'Faturamento SP3'!$Z$2:$Z$692,'Infos Relatório'!U$1)</f>
        <v>0</v>
      </c>
      <c r="V227" s="13">
        <f>SUMIFS('Faturamento SP3'!$G$2:$G$692,'Faturamento SP3'!$D$2:$D$692,'Infos Relatório'!$B$164,'Faturamento SP3'!$E$2:$E$692,'Infos Relatório'!$B227,'Faturamento SP3'!$Z$2:$Z$692,'Infos Relatório'!U$1)</f>
        <v>0</v>
      </c>
      <c r="W227" s="13">
        <f>SUMIFS('Faturamento SP3'!$J$2:$J$692,'Faturamento SP3'!$D$2:$D$692,'Infos Relatório'!$B$164,'Faturamento SP3'!$E$2:$E$692,'Infos Relatório'!$B227,'Faturamento SP3'!$Z$2:$Z$692,'Infos Relatório'!U$1)</f>
        <v>0</v>
      </c>
      <c r="X227" s="14">
        <f>SUMIFS('Faturamento SP3'!$O$2:$O$692,'Faturamento SP3'!$D$2:$D$692,'Infos Relatório'!$B$164,'Faturamento SP3'!$E$2:$E$692,'Infos Relatório'!$B227,'Faturamento SP3'!$Z$2:$Z$692,'Infos Relatório'!U$1,'Faturamento SP3'!$T$2:$T$692,"Sim")+SUMIFS('Faturamento SP3'!$P$2:$P$692,'Faturamento SP3'!$D$2:$D$692,'Infos Relatório'!$B$164,'Faturamento SP3'!$E$2:$E$692,'Infos Relatório'!$B227,'Faturamento SP3'!$Z$2:$Z$692,'Infos Relatório'!U$1,'Faturamento SP3'!$T$2:$T$692,"Sim")</f>
        <v>0</v>
      </c>
      <c r="Y227" s="27" t="e">
        <f t="shared" si="64"/>
        <v>#DIV/0!</v>
      </c>
      <c r="Z227" s="24">
        <f>SUMIFS('Faturamento SP3'!$H$2:$H$692,'Faturamento SP3'!$D$2:$D$692,'Infos Relatório'!$B$164,'Faturamento SP3'!$E$2:$E$692,'Infos Relatório'!$B227,'Faturamento SP3'!$Z$2:$Z$692,'Infos Relatório'!U$1)</f>
        <v>0</v>
      </c>
      <c r="AA227" s="23">
        <f>COUNTIFS('Faturamento SP3'!$D$2:$D$692,'Infos Relatório'!$B$164,'Faturamento SP3'!$E$2:$E$692,'Infos Relatório'!$B227,'Faturamento SP3'!$Z$2:$Z$692,'Infos Relatório'!AA$1)</f>
        <v>0</v>
      </c>
      <c r="AB227" s="13">
        <f>SUMIFS('Faturamento SP3'!$G$2:$G$692,'Faturamento SP3'!$D$2:$D$692,'Infos Relatório'!$B$164,'Faturamento SP3'!$E$2:$E$692,'Infos Relatório'!$B227,'Faturamento SP3'!$Z$2:$Z$692,'Infos Relatório'!AA$1)</f>
        <v>0</v>
      </c>
      <c r="AC227" s="13">
        <f>SUMIFS('Faturamento SP3'!$J$2:$J$692,'Faturamento SP3'!$D$2:$D$692,'Infos Relatório'!$B$164,'Faturamento SP3'!$E$2:$E$692,'Infos Relatório'!$B227,'Faturamento SP3'!$Z$2:$Z$692,'Infos Relatório'!AA$1)</f>
        <v>0</v>
      </c>
      <c r="AD227" s="14">
        <f>SUMIFS('Faturamento SP3'!$O$2:$O$692,'Faturamento SP3'!$D$2:$D$692,'Infos Relatório'!$B$164,'Faturamento SP3'!$E$2:$E$692,'Infos Relatório'!$B227,'Faturamento SP3'!$Z$2:$Z$692,'Infos Relatório'!AA$1,'Faturamento SP3'!$T$2:$T$692,"Sim")+SUMIFS('Faturamento SP3'!$P$2:$P$692,'Faturamento SP3'!$D$2:$D$692,'Infos Relatório'!$B$164,'Faturamento SP3'!$E$2:$E$692,'Infos Relatório'!$B227,'Faturamento SP3'!$Z$2:$Z$692,'Infos Relatório'!AA$1,'Faturamento SP3'!$T$2:$T$692,"Sim")</f>
        <v>0</v>
      </c>
      <c r="AE227" s="27" t="e">
        <f t="shared" si="65"/>
        <v>#DIV/0!</v>
      </c>
      <c r="AF227" s="24">
        <f>SUMIFS('Faturamento SP3'!$H$2:$H$692,'Faturamento SP3'!$D$2:$D$692,'Infos Relatório'!$B$164,'Faturamento SP3'!$E$2:$E$692,'Infos Relatório'!$B227,'Faturamento SP3'!$Z$2:$Z$692,'Infos Relatório'!AA$1)</f>
        <v>0</v>
      </c>
      <c r="AG227" s="23">
        <f>COUNTIFS('Faturamento SP3'!$D$2:$D$692,'Infos Relatório'!$B$164,'Faturamento SP3'!$E$2:$E$692,'Infos Relatório'!$B227,'Faturamento SP3'!$Z$2:$Z$692,'Infos Relatório'!AG$1)</f>
        <v>0</v>
      </c>
      <c r="AH227" s="13">
        <f>SUMIFS('Faturamento SP3'!$G$2:$G$692,'Faturamento SP3'!$D$2:$D$692,'Infos Relatório'!$B$164,'Faturamento SP3'!$E$2:$E$692,'Infos Relatório'!$B227,'Faturamento SP3'!$Z$2:$Z$692,'Infos Relatório'!AG$1)</f>
        <v>0</v>
      </c>
      <c r="AI227" s="13">
        <f>SUMIFS('Faturamento SP3'!$J$2:$J$692,'Faturamento SP3'!$D$2:$D$692,'Infos Relatório'!$B$164,'Faturamento SP3'!$E$2:$E$692,'Infos Relatório'!$B227,'Faturamento SP3'!$Z$2:$Z$692,'Infos Relatório'!AG$1)</f>
        <v>0</v>
      </c>
      <c r="AJ227" s="14">
        <f>SUMIFS('Faturamento SP3'!$O$2:$O$692,'Faturamento SP3'!$D$2:$D$692,'Infos Relatório'!$B$164,'Faturamento SP3'!$E$2:$E$692,'Infos Relatório'!$B227,'Faturamento SP3'!$Z$2:$Z$692,'Infos Relatório'!AG$1,'Faturamento SP3'!$T$2:$T$692,"Sim")+SUMIFS('Faturamento SP3'!$P$2:$P$692,'Faturamento SP3'!$D$2:$D$692,'Infos Relatório'!$B$164,'Faturamento SP3'!$E$2:$E$692,'Infos Relatório'!$B227,'Faturamento SP3'!$Z$2:$Z$692,'Infos Relatório'!AG$1,'Faturamento SP3'!$T$2:$T$692,"Sim")</f>
        <v>0</v>
      </c>
      <c r="AK227" s="27" t="e">
        <f t="shared" si="66"/>
        <v>#DIV/0!</v>
      </c>
      <c r="AL227" s="24">
        <f>SUMIFS('Faturamento SP3'!$H$2:$H$692,'Faturamento SP3'!$D$2:$D$692,'Infos Relatório'!$B$164,'Faturamento SP3'!$E$2:$E$692,'Infos Relatório'!$B227,'Faturamento SP3'!$Z$2:$Z$692,'Infos Relatório'!AG$1)</f>
        <v>0</v>
      </c>
      <c r="AM227" s="23">
        <f>COUNTIFS('Faturamento SP3'!$D$2:$D$692,'Infos Relatório'!$B$164,'Faturamento SP3'!$E$2:$E$692,'Infos Relatório'!$B227,'Faturamento SP3'!$Z$2:$Z$692,'Infos Relatório'!AM$1)</f>
        <v>0</v>
      </c>
      <c r="AN227" s="13">
        <f>SUMIFS('Faturamento SP3'!$G$2:$G$692,'Faturamento SP3'!$D$2:$D$692,'Infos Relatório'!$B$164,'Faturamento SP3'!$E$2:$E$692,'Infos Relatório'!$B227,'Faturamento SP3'!$Z$2:$Z$692,'Infos Relatório'!AM$1)</f>
        <v>0</v>
      </c>
      <c r="AO227" s="13">
        <f>SUMIFS('Faturamento SP3'!$J$2:$J$692,'Faturamento SP3'!$D$2:$D$692,'Infos Relatório'!$B$164,'Faturamento SP3'!$E$2:$E$692,'Infos Relatório'!$B227,'Faturamento SP3'!$Z$2:$Z$692,'Infos Relatório'!AM$1)</f>
        <v>0</v>
      </c>
      <c r="AP227" s="14">
        <f>SUMIFS('Faturamento SP3'!$O$2:$O$692,'Faturamento SP3'!$D$2:$D$692,'Infos Relatório'!$B$164,'Faturamento SP3'!$E$2:$E$692,'Infos Relatório'!$B227,'Faturamento SP3'!$Z$2:$Z$692,'Infos Relatório'!AM$1,'Faturamento SP3'!$T$2:$T$692,"Sim")+SUMIFS('Faturamento SP3'!$P$2:$P$692,'Faturamento SP3'!$D$2:$D$692,'Infos Relatório'!$B$164,'Faturamento SP3'!$E$2:$E$692,'Infos Relatório'!$B227,'Faturamento SP3'!$Z$2:$Z$692,'Infos Relatório'!AM$1,'Faturamento SP3'!$T$2:$T$692,"Sim")</f>
        <v>0</v>
      </c>
      <c r="AQ227" s="27" t="e">
        <f t="shared" si="67"/>
        <v>#DIV/0!</v>
      </c>
      <c r="AR227" s="24">
        <f>SUMIFS('Faturamento SP3'!$H$2:$H$692,'Faturamento SP3'!$D$2:$D$692,'Infos Relatório'!$B$164,'Faturamento SP3'!$E$2:$E$692,'Infos Relatório'!$B227,'Faturamento SP3'!$Z$2:$Z$692,'Infos Relatório'!AM$1)</f>
        <v>0</v>
      </c>
      <c r="AS227" s="23">
        <f>COUNTIFS('Faturamento SP3'!$D$2:$D$692,'Infos Relatório'!$B$164,'Faturamento SP3'!$E$2:$E$692,'Infos Relatório'!$B227,'Faturamento SP3'!$Z$2:$Z$692,'Infos Relatório'!AS$1)</f>
        <v>0</v>
      </c>
      <c r="AT227" s="13">
        <f>SUMIFS('Faturamento SP3'!$G$2:$G$692,'Faturamento SP3'!$D$2:$D$692,'Infos Relatório'!$B$164,'Faturamento SP3'!$E$2:$E$692,'Infos Relatório'!$B227,'Faturamento SP3'!$Z$2:$Z$692,'Infos Relatório'!AS$1)</f>
        <v>0</v>
      </c>
      <c r="AU227" s="13">
        <f>SUMIFS('Faturamento SP3'!$J$2:$J$692,'Faturamento SP3'!$D$2:$D$692,'Infos Relatório'!$B$164,'Faturamento SP3'!$E$2:$E$692,'Infos Relatório'!$B227,'Faturamento SP3'!$Z$2:$Z$692,'Infos Relatório'!AS$1)</f>
        <v>0</v>
      </c>
      <c r="AV227" s="14">
        <f>SUMIFS('Faturamento SP3'!$O$2:$O$692,'Faturamento SP3'!$D$2:$D$692,'Infos Relatório'!$B$164,'Faturamento SP3'!$E$2:$E$692,'Infos Relatório'!$B227,'Faturamento SP3'!$Z$2:$Z$692,'Infos Relatório'!AS$1,'Faturamento SP3'!$T$2:$T$692,"Sim")+SUMIFS('Faturamento SP3'!$P$2:$P$692,'Faturamento SP3'!$D$2:$D$692,'Infos Relatório'!$B$164,'Faturamento SP3'!$E$2:$E$692,'Infos Relatório'!$B227,'Faturamento SP3'!$Z$2:$Z$692,'Infos Relatório'!AS$1,'Faturamento SP3'!$T$2:$T$692,"Sim")</f>
        <v>0</v>
      </c>
      <c r="AW227" s="27" t="e">
        <f t="shared" si="68"/>
        <v>#DIV/0!</v>
      </c>
      <c r="AX227" s="24">
        <f>SUMIFS('Faturamento SP3'!$H$2:$H$692,'Faturamento SP3'!$D$2:$D$692,'Infos Relatório'!$B$164,'Faturamento SP3'!$E$2:$E$692,'Infos Relatório'!$B227,'Faturamento SP3'!$Z$2:$Z$692,'Infos Relatório'!AS$1)</f>
        <v>0</v>
      </c>
      <c r="AY227" s="23">
        <f>COUNTIFS('Faturamento SP3'!$D$2:$D$692,'Infos Relatório'!$B$164,'Faturamento SP3'!$E$2:$E$692,'Infos Relatório'!$B227,'Faturamento SP3'!$Z$2:$Z$692,'Infos Relatório'!AY$1)</f>
        <v>0</v>
      </c>
      <c r="AZ227" s="13">
        <f>SUMIFS('Faturamento SP3'!$G$2:$G$692,'Faturamento SP3'!$D$2:$D$692,'Infos Relatório'!$B$164,'Faturamento SP3'!$E$2:$E$692,'Infos Relatório'!$B227,'Faturamento SP3'!$Z$2:$Z$692,'Infos Relatório'!AY$1)</f>
        <v>0</v>
      </c>
      <c r="BA227" s="13">
        <f>SUMIFS('Faturamento SP3'!$J$2:$J$692,'Faturamento SP3'!$D$2:$D$692,'Infos Relatório'!$B$164,'Faturamento SP3'!$E$2:$E$692,'Infos Relatório'!$B227,'Faturamento SP3'!$Z$2:$Z$692,'Infos Relatório'!AY$1)</f>
        <v>0</v>
      </c>
      <c r="BB227" s="14">
        <f>SUMIFS('Faturamento SP3'!$O$2:$O$692,'Faturamento SP3'!$D$2:$D$692,'Infos Relatório'!$B$164,'Faturamento SP3'!$E$2:$E$692,'Infos Relatório'!$B227,'Faturamento SP3'!$Z$2:$Z$692,'Infos Relatório'!AY$1,'Faturamento SP3'!$T$2:$T$692,"Sim")+SUMIFS('Faturamento SP3'!$P$2:$P$692,'Faturamento SP3'!$D$2:$D$692,'Infos Relatório'!$B$164,'Faturamento SP3'!$E$2:$E$692,'Infos Relatório'!$B227,'Faturamento SP3'!$Z$2:$Z$692,'Infos Relatório'!AY$1,'Faturamento SP3'!$T$2:$T$692,"Sim")</f>
        <v>0</v>
      </c>
      <c r="BC227" s="27" t="e">
        <f t="shared" si="69"/>
        <v>#DIV/0!</v>
      </c>
      <c r="BD227" s="24">
        <f>SUMIFS('Faturamento SP3'!$H$2:$H$692,'Faturamento SP3'!$D$2:$D$692,'Infos Relatório'!$B$164,'Faturamento SP3'!$E$2:$E$692,'Infos Relatório'!$B227,'Faturamento SP3'!$Z$2:$Z$692,'Infos Relatório'!AY$1)</f>
        <v>0</v>
      </c>
      <c r="BE227" s="23">
        <f>COUNTIFS('Faturamento SP3'!$D$2:$D$692,'Infos Relatório'!$B$164,'Faturamento SP3'!$E$2:$E$692,'Infos Relatório'!$B227,'Faturamento SP3'!$Z$2:$Z$692,'Infos Relatório'!BE$1)</f>
        <v>0</v>
      </c>
      <c r="BF227" s="13">
        <f>SUMIFS('Faturamento SP3'!$G$2:$G$692,'Faturamento SP3'!$D$2:$D$692,'Infos Relatório'!$B$164,'Faturamento SP3'!$E$2:$E$692,'Infos Relatório'!$B227,'Faturamento SP3'!$Z$2:$Z$692,'Infos Relatório'!BE$1)</f>
        <v>0</v>
      </c>
      <c r="BG227" s="13">
        <f>SUMIFS('Faturamento SP3'!$J$2:$J$692,'Faturamento SP3'!$D$2:$D$692,'Infos Relatório'!$B$164,'Faturamento SP3'!$E$2:$E$692,'Infos Relatório'!$B227,'Faturamento SP3'!$Z$2:$Z$692,'Infos Relatório'!BE$1)</f>
        <v>0</v>
      </c>
      <c r="BH227" s="14">
        <f>SUMIFS('Faturamento SP3'!$O$2:$O$692,'Faturamento SP3'!$D$2:$D$692,'Infos Relatório'!$B$164,'Faturamento SP3'!$E$2:$E$692,'Infos Relatório'!$B227,'Faturamento SP3'!$Z$2:$Z$692,'Infos Relatório'!BE$1,'Faturamento SP3'!$T$2:$T$692,"Sim")+SUMIFS('Faturamento SP3'!$P$2:$P$692,'Faturamento SP3'!$D$2:$D$692,'Infos Relatório'!$B$164,'Faturamento SP3'!$E$2:$E$692,'Infos Relatório'!$B227,'Faturamento SP3'!$Z$2:$Z$692,'Infos Relatório'!BE$1,'Faturamento SP3'!$T$2:$T$692,"Sim")</f>
        <v>0</v>
      </c>
      <c r="BI227" s="27" t="e">
        <f t="shared" si="70"/>
        <v>#DIV/0!</v>
      </c>
      <c r="BJ227" s="24">
        <f>SUMIFS('Faturamento SP3'!$H$2:$H$692,'Faturamento SP3'!$D$2:$D$692,'Infos Relatório'!$B$164,'Faturamento SP3'!$E$2:$E$692,'Infos Relatório'!$B227,'Faturamento SP3'!$Z$2:$Z$692,'Infos Relatório'!BE$1)</f>
        <v>0</v>
      </c>
      <c r="BK227" s="23">
        <f>COUNTIFS('Faturamento SP3'!$D$2:$D$692,'Infos Relatório'!$B$164,'Faturamento SP3'!$E$2:$E$692,'Infos Relatório'!$B227,'Faturamento SP3'!$Z$2:$Z$692,'Infos Relatório'!BK$1)</f>
        <v>0</v>
      </c>
      <c r="BL227" s="13">
        <f>SUMIFS('Faturamento SP3'!$G$2:$G$692,'Faturamento SP3'!$D$2:$D$692,'Infos Relatório'!$B$164,'Faturamento SP3'!$E$2:$E$692,'Infos Relatório'!$B227,'Faturamento SP3'!$Z$2:$Z$692,'Infos Relatório'!BK$1)</f>
        <v>0</v>
      </c>
      <c r="BM227" s="13">
        <f>SUMIFS('Faturamento SP3'!$J$2:$J$692,'Faturamento SP3'!$D$2:$D$692,'Infos Relatório'!$B$164,'Faturamento SP3'!$E$2:$E$692,'Infos Relatório'!$B227,'Faturamento SP3'!$Z$2:$Z$692,'Infos Relatório'!BK$1)</f>
        <v>0</v>
      </c>
      <c r="BN227" s="14">
        <f>SUMIFS('Faturamento SP3'!$O$2:$O$692,'Faturamento SP3'!$D$2:$D$692,'Infos Relatório'!$B$164,'Faturamento SP3'!$E$2:$E$692,'Infos Relatório'!$B227,'Faturamento SP3'!$Z$2:$Z$692,'Infos Relatório'!BK$1,'Faturamento SP3'!$T$2:$T$692,"Sim")+SUMIFS('Faturamento SP3'!$P$2:$P$692,'Faturamento SP3'!$D$2:$D$692,'Infos Relatório'!$B$164,'Faturamento SP3'!$E$2:$E$692,'Infos Relatório'!$B227,'Faturamento SP3'!$Z$2:$Z$692,'Infos Relatório'!BK$1,'Faturamento SP3'!$T$2:$T$692,"Sim")</f>
        <v>0</v>
      </c>
      <c r="BO227" s="27" t="e">
        <f t="shared" si="71"/>
        <v>#DIV/0!</v>
      </c>
      <c r="BP227" s="24">
        <f>SUMIFS('Faturamento SP3'!$H$2:$H$692,'Faturamento SP3'!$D$2:$D$692,'Infos Relatório'!$B$164,'Faturamento SP3'!$E$2:$E$692,'Infos Relatório'!$B227,'Faturamento SP3'!$Z$2:$Z$692,'Infos Relatório'!BK$1)</f>
        <v>0</v>
      </c>
      <c r="BQ227" s="23">
        <f>COUNTIFS('Faturamento SP3'!$D$2:$D$692,'Infos Relatório'!$B$164,'Faturamento SP3'!$E$2:$E$692,'Infos Relatório'!$B227,'Faturamento SP3'!$Z$2:$Z$692,'Infos Relatório'!BQ$1)</f>
        <v>0</v>
      </c>
      <c r="BR227" s="13">
        <f>SUMIFS('Faturamento SP3'!$G$2:$G$692,'Faturamento SP3'!$D$2:$D$692,'Infos Relatório'!$B$164,'Faturamento SP3'!$E$2:$E$692,'Infos Relatório'!$B227,'Faturamento SP3'!$Z$2:$Z$692,'Infos Relatório'!BQ$1)</f>
        <v>0</v>
      </c>
      <c r="BS227" s="13">
        <f>SUMIFS('Faturamento SP3'!$J$2:$J$692,'Faturamento SP3'!$D$2:$D$692,'Infos Relatório'!$B$164,'Faturamento SP3'!$E$2:$E$692,'Infos Relatório'!$B227,'Faturamento SP3'!$Z$2:$Z$692,'Infos Relatório'!BQ$1)</f>
        <v>0</v>
      </c>
      <c r="BT227" s="14">
        <f>SUMIFS('Faturamento SP3'!$O$2:$O$692,'Faturamento SP3'!$D$2:$D$692,'Infos Relatório'!$B$164,'Faturamento SP3'!$E$2:$E$692,'Infos Relatório'!$B227,'Faturamento SP3'!$Z$2:$Z$692,'Infos Relatório'!BQ$1,'Faturamento SP3'!$T$2:$T$692,"Sim")+SUMIFS('Faturamento SP3'!$P$2:$P$692,'Faturamento SP3'!$D$2:$D$692,'Infos Relatório'!$B$164,'Faturamento SP3'!$E$2:$E$692,'Infos Relatório'!$B227,'Faturamento SP3'!$Z$2:$Z$692,'Infos Relatório'!BQ$1,'Faturamento SP3'!$T$2:$T$692,"Sim")</f>
        <v>0</v>
      </c>
      <c r="BU227" s="27" t="e">
        <f t="shared" si="72"/>
        <v>#DIV/0!</v>
      </c>
      <c r="BV227" s="24">
        <f>SUMIFS('Faturamento SP3'!$H$2:$H$692,'Faturamento SP3'!$D$2:$D$692,'Infos Relatório'!$B$164,'Faturamento SP3'!$E$2:$E$692,'Infos Relatório'!$B227,'Faturamento SP3'!$Z$2:$Z$692,'Infos Relatório'!BQ$1)</f>
        <v>0</v>
      </c>
    </row>
    <row r="228" spans="2:74">
      <c r="B228" s="17" t="s">
        <v>70</v>
      </c>
      <c r="C228" s="23">
        <f>COUNTIFS('Faturamento SP3'!$D$2:$D$692,'Infos Relatório'!$B$164,'Faturamento SP3'!$E$2:$E$692,'Infos Relatório'!$B228,'Faturamento SP3'!$Z$2:$Z$692,'Infos Relatório'!C$1)</f>
        <v>0</v>
      </c>
      <c r="D228" s="13">
        <f>SUMIFS('Faturamento SP3'!$G$2:$G$692,'Faturamento SP3'!$D$2:$D$692,'Infos Relatório'!$B$164,'Faturamento SP3'!$E$2:$E$692,'Infos Relatório'!$B228,'Faturamento SP3'!$Z$2:$Z$692,'Infos Relatório'!C$1)</f>
        <v>0</v>
      </c>
      <c r="E228" s="13">
        <f>SUMIFS('Faturamento SP3'!$J$2:$J$692,'Faturamento SP3'!$D$2:$D$692,'Infos Relatório'!$B$164,'Faturamento SP3'!$E$2:$E$692,'Infos Relatório'!$B228,'Faturamento SP3'!$Z$2:$Z$692,'Infos Relatório'!C$1)</f>
        <v>0</v>
      </c>
      <c r="F228" s="14">
        <f>SUMIFS('Faturamento SP3'!$O$2:$O$692,'Faturamento SP3'!$D$2:$D$692,'Infos Relatório'!$B$164,'Faturamento SP3'!$E$2:$E$692,'Infos Relatório'!$B228,'Faturamento SP3'!$Z$2:$Z$692,'Infos Relatório'!C$1,'Faturamento SP3'!$T$2:$T$692,"Sim")+SUMIFS('Faturamento SP3'!$P$2:$P$692,'Faturamento SP3'!$D$2:$D$692,'Infos Relatório'!$B$164,'Faturamento SP3'!$E$2:$E$692,'Infos Relatório'!$B228,'Faturamento SP3'!$Z$2:$Z$692,'Infos Relatório'!C$1,'Faturamento SP3'!$T$2:$T$692,"Sim")</f>
        <v>0</v>
      </c>
      <c r="G228" s="27" t="e">
        <f t="shared" si="61"/>
        <v>#DIV/0!</v>
      </c>
      <c r="H228" s="24">
        <f>SUMIFS('Faturamento SP3'!$H$2:$H$692,'Faturamento SP3'!$D$2:$D$692,'Infos Relatório'!$B$164,'Faturamento SP3'!$E$2:$E$692,'Infos Relatório'!$B228,'Faturamento SP3'!$Z$2:$Z$692,'Infos Relatório'!C$1)</f>
        <v>0</v>
      </c>
      <c r="I228" s="23">
        <f>COUNTIFS('Faturamento SP3'!$D$2:$D$692,'Infos Relatório'!$B$164,'Faturamento SP3'!$E$2:$E$692,'Infos Relatório'!$B228,'Faturamento SP3'!$Z$2:$Z$692,'Infos Relatório'!I$1)</f>
        <v>0</v>
      </c>
      <c r="J228" s="13">
        <f>SUMIFS('Faturamento SP3'!$G$2:$G$692,'Faturamento SP3'!$D$2:$D$692,'Infos Relatório'!$B$164,'Faturamento SP3'!$E$2:$E$692,'Infos Relatório'!$B228,'Faturamento SP3'!$Z$2:$Z$692,'Infos Relatório'!I$1)</f>
        <v>0</v>
      </c>
      <c r="K228" s="13">
        <f>SUMIFS('Faturamento SP3'!$J$2:$J$692,'Faturamento SP3'!$D$2:$D$692,'Infos Relatório'!$B$164,'Faturamento SP3'!$E$2:$E$692,'Infos Relatório'!$B228,'Faturamento SP3'!$Z$2:$Z$692,'Infos Relatório'!I$1)</f>
        <v>0</v>
      </c>
      <c r="L228" s="14">
        <f>SUMIFS('Faturamento SP3'!$O$2:$O$692,'Faturamento SP3'!$D$2:$D$692,'Infos Relatório'!$B$164,'Faturamento SP3'!$E$2:$E$692,'Infos Relatório'!$B228,'Faturamento SP3'!$Z$2:$Z$692,'Infos Relatório'!I$1,'Faturamento SP3'!$T$2:$T$692,"Sim")+SUMIFS('Faturamento SP3'!$P$2:$P$692,'Faturamento SP3'!$D$2:$D$692,'Infos Relatório'!$B$164,'Faturamento SP3'!$E$2:$E$692,'Infos Relatório'!$B228,'Faturamento SP3'!$Z$2:$Z$692,'Infos Relatório'!I$1,'Faturamento SP3'!$T$2:$T$692,"Sim")</f>
        <v>0</v>
      </c>
      <c r="M228" s="27" t="e">
        <f t="shared" si="62"/>
        <v>#DIV/0!</v>
      </c>
      <c r="N228" s="24">
        <f>SUMIFS('Faturamento SP3'!$H$2:$H$692,'Faturamento SP3'!$D$2:$D$692,'Infos Relatório'!$B$164,'Faturamento SP3'!$E$2:$E$692,'Infos Relatório'!$B228,'Faturamento SP3'!$Z$2:$Z$692,'Infos Relatório'!I$1)</f>
        <v>0</v>
      </c>
      <c r="O228" s="23">
        <f>COUNTIFS('Faturamento SP3'!$D$2:$D$692,'Infos Relatório'!$B$164,'Faturamento SP3'!$E$2:$E$692,'Infos Relatório'!$B228,'Faturamento SP3'!$Z$2:$Z$692,'Infos Relatório'!O$1)</f>
        <v>0</v>
      </c>
      <c r="P228" s="13">
        <f>SUMIFS('Faturamento SP3'!$G$2:$G$692,'Faturamento SP3'!$D$2:$D$692,'Infos Relatório'!$B$164,'Faturamento SP3'!$E$2:$E$692,'Infos Relatório'!$B228,'Faturamento SP3'!$Z$2:$Z$692,'Infos Relatório'!O$1)</f>
        <v>0</v>
      </c>
      <c r="Q228" s="13">
        <f>SUMIFS('Faturamento SP3'!$J$2:$J$692,'Faturamento SP3'!$D$2:$D$692,'Infos Relatório'!$B$164,'Faturamento SP3'!$E$2:$E$692,'Infos Relatório'!$B228,'Faturamento SP3'!$Z$2:$Z$692,'Infos Relatório'!O$1)</f>
        <v>0</v>
      </c>
      <c r="R228" s="14">
        <f>SUMIFS('Faturamento SP3'!$O$2:$O$692,'Faturamento SP3'!$D$2:$D$692,'Infos Relatório'!$B$164,'Faturamento SP3'!$E$2:$E$692,'Infos Relatório'!$B228,'Faturamento SP3'!$Z$2:$Z$692,'Infos Relatório'!O$1,'Faturamento SP3'!$T$2:$T$692,"Sim")+SUMIFS('Faturamento SP3'!$P$2:$P$692,'Faturamento SP3'!$D$2:$D$692,'Infos Relatório'!$B$164,'Faturamento SP3'!$E$2:$E$692,'Infos Relatório'!$B228,'Faturamento SP3'!$Z$2:$Z$692,'Infos Relatório'!O$1,'Faturamento SP3'!$T$2:$T$692,"Sim")</f>
        <v>0</v>
      </c>
      <c r="S228" s="27" t="e">
        <f t="shared" si="63"/>
        <v>#DIV/0!</v>
      </c>
      <c r="T228" s="24">
        <f>SUMIFS('Faturamento SP3'!$H$2:$H$692,'Faturamento SP3'!$D$2:$D$692,'Infos Relatório'!$B$164,'Faturamento SP3'!$E$2:$E$692,'Infos Relatório'!$B228,'Faturamento SP3'!$Z$2:$Z$692,'Infos Relatório'!O$1)</f>
        <v>0</v>
      </c>
      <c r="U228" s="23">
        <f>COUNTIFS('Faturamento SP3'!$D$2:$D$692,'Infos Relatório'!$B$164,'Faturamento SP3'!$E$2:$E$692,'Infos Relatório'!$B228,'Faturamento SP3'!$Z$2:$Z$692,'Infos Relatório'!U$1)</f>
        <v>0</v>
      </c>
      <c r="V228" s="13">
        <f>SUMIFS('Faturamento SP3'!$G$2:$G$692,'Faturamento SP3'!$D$2:$D$692,'Infos Relatório'!$B$164,'Faturamento SP3'!$E$2:$E$692,'Infos Relatório'!$B228,'Faturamento SP3'!$Z$2:$Z$692,'Infos Relatório'!U$1)</f>
        <v>0</v>
      </c>
      <c r="W228" s="13">
        <f>SUMIFS('Faturamento SP3'!$J$2:$J$692,'Faturamento SP3'!$D$2:$D$692,'Infos Relatório'!$B$164,'Faturamento SP3'!$E$2:$E$692,'Infos Relatório'!$B228,'Faturamento SP3'!$Z$2:$Z$692,'Infos Relatório'!U$1)</f>
        <v>0</v>
      </c>
      <c r="X228" s="14">
        <f>SUMIFS('Faturamento SP3'!$O$2:$O$692,'Faturamento SP3'!$D$2:$D$692,'Infos Relatório'!$B$164,'Faturamento SP3'!$E$2:$E$692,'Infos Relatório'!$B228,'Faturamento SP3'!$Z$2:$Z$692,'Infos Relatório'!U$1,'Faturamento SP3'!$T$2:$T$692,"Sim")+SUMIFS('Faturamento SP3'!$P$2:$P$692,'Faturamento SP3'!$D$2:$D$692,'Infos Relatório'!$B$164,'Faturamento SP3'!$E$2:$E$692,'Infos Relatório'!$B228,'Faturamento SP3'!$Z$2:$Z$692,'Infos Relatório'!U$1,'Faturamento SP3'!$T$2:$T$692,"Sim")</f>
        <v>0</v>
      </c>
      <c r="Y228" s="27" t="e">
        <f t="shared" si="64"/>
        <v>#DIV/0!</v>
      </c>
      <c r="Z228" s="24">
        <f>SUMIFS('Faturamento SP3'!$H$2:$H$692,'Faturamento SP3'!$D$2:$D$692,'Infos Relatório'!$B$164,'Faturamento SP3'!$E$2:$E$692,'Infos Relatório'!$B228,'Faturamento SP3'!$Z$2:$Z$692,'Infos Relatório'!U$1)</f>
        <v>0</v>
      </c>
      <c r="AA228" s="23">
        <f>COUNTIFS('Faturamento SP3'!$D$2:$D$692,'Infos Relatório'!$B$164,'Faturamento SP3'!$E$2:$E$692,'Infos Relatório'!$B228,'Faturamento SP3'!$Z$2:$Z$692,'Infos Relatório'!AA$1)</f>
        <v>0</v>
      </c>
      <c r="AB228" s="13">
        <f>SUMIFS('Faturamento SP3'!$G$2:$G$692,'Faturamento SP3'!$D$2:$D$692,'Infos Relatório'!$B$164,'Faturamento SP3'!$E$2:$E$692,'Infos Relatório'!$B228,'Faturamento SP3'!$Z$2:$Z$692,'Infos Relatório'!AA$1)</f>
        <v>0</v>
      </c>
      <c r="AC228" s="13">
        <f>SUMIFS('Faturamento SP3'!$J$2:$J$692,'Faturamento SP3'!$D$2:$D$692,'Infos Relatório'!$B$164,'Faturamento SP3'!$E$2:$E$692,'Infos Relatório'!$B228,'Faturamento SP3'!$Z$2:$Z$692,'Infos Relatório'!AA$1)</f>
        <v>0</v>
      </c>
      <c r="AD228" s="14">
        <f>SUMIFS('Faturamento SP3'!$O$2:$O$692,'Faturamento SP3'!$D$2:$D$692,'Infos Relatório'!$B$164,'Faturamento SP3'!$E$2:$E$692,'Infos Relatório'!$B228,'Faturamento SP3'!$Z$2:$Z$692,'Infos Relatório'!AA$1,'Faturamento SP3'!$T$2:$T$692,"Sim")+SUMIFS('Faturamento SP3'!$P$2:$P$692,'Faturamento SP3'!$D$2:$D$692,'Infos Relatório'!$B$164,'Faturamento SP3'!$E$2:$E$692,'Infos Relatório'!$B228,'Faturamento SP3'!$Z$2:$Z$692,'Infos Relatório'!AA$1,'Faturamento SP3'!$T$2:$T$692,"Sim")</f>
        <v>0</v>
      </c>
      <c r="AE228" s="27" t="e">
        <f t="shared" si="65"/>
        <v>#DIV/0!</v>
      </c>
      <c r="AF228" s="24">
        <f>SUMIFS('Faturamento SP3'!$H$2:$H$692,'Faturamento SP3'!$D$2:$D$692,'Infos Relatório'!$B$164,'Faturamento SP3'!$E$2:$E$692,'Infos Relatório'!$B228,'Faturamento SP3'!$Z$2:$Z$692,'Infos Relatório'!AA$1)</f>
        <v>0</v>
      </c>
      <c r="AG228" s="23">
        <f>COUNTIFS('Faturamento SP3'!$D$2:$D$692,'Infos Relatório'!$B$164,'Faturamento SP3'!$E$2:$E$692,'Infos Relatório'!$B228,'Faturamento SP3'!$Z$2:$Z$692,'Infos Relatório'!AG$1)</f>
        <v>0</v>
      </c>
      <c r="AH228" s="13">
        <f>SUMIFS('Faturamento SP3'!$G$2:$G$692,'Faturamento SP3'!$D$2:$D$692,'Infos Relatório'!$B$164,'Faturamento SP3'!$E$2:$E$692,'Infos Relatório'!$B228,'Faturamento SP3'!$Z$2:$Z$692,'Infos Relatório'!AG$1)</f>
        <v>0</v>
      </c>
      <c r="AI228" s="13">
        <f>SUMIFS('Faturamento SP3'!$J$2:$J$692,'Faturamento SP3'!$D$2:$D$692,'Infos Relatório'!$B$164,'Faturamento SP3'!$E$2:$E$692,'Infos Relatório'!$B228,'Faturamento SP3'!$Z$2:$Z$692,'Infos Relatório'!AG$1)</f>
        <v>0</v>
      </c>
      <c r="AJ228" s="14">
        <f>SUMIFS('Faturamento SP3'!$O$2:$O$692,'Faturamento SP3'!$D$2:$D$692,'Infos Relatório'!$B$164,'Faturamento SP3'!$E$2:$E$692,'Infos Relatório'!$B228,'Faturamento SP3'!$Z$2:$Z$692,'Infos Relatório'!AG$1,'Faturamento SP3'!$T$2:$T$692,"Sim")+SUMIFS('Faturamento SP3'!$P$2:$P$692,'Faturamento SP3'!$D$2:$D$692,'Infos Relatório'!$B$164,'Faturamento SP3'!$E$2:$E$692,'Infos Relatório'!$B228,'Faturamento SP3'!$Z$2:$Z$692,'Infos Relatório'!AG$1,'Faturamento SP3'!$T$2:$T$692,"Sim")</f>
        <v>0</v>
      </c>
      <c r="AK228" s="27" t="e">
        <f t="shared" si="66"/>
        <v>#DIV/0!</v>
      </c>
      <c r="AL228" s="24">
        <f>SUMIFS('Faturamento SP3'!$H$2:$H$692,'Faturamento SP3'!$D$2:$D$692,'Infos Relatório'!$B$164,'Faturamento SP3'!$E$2:$E$692,'Infos Relatório'!$B228,'Faturamento SP3'!$Z$2:$Z$692,'Infos Relatório'!AG$1)</f>
        <v>0</v>
      </c>
      <c r="AM228" s="23">
        <f>COUNTIFS('Faturamento SP3'!$D$2:$D$692,'Infos Relatório'!$B$164,'Faturamento SP3'!$E$2:$E$692,'Infos Relatório'!$B228,'Faturamento SP3'!$Z$2:$Z$692,'Infos Relatório'!AM$1)</f>
        <v>0</v>
      </c>
      <c r="AN228" s="13">
        <f>SUMIFS('Faturamento SP3'!$G$2:$G$692,'Faturamento SP3'!$D$2:$D$692,'Infos Relatório'!$B$164,'Faturamento SP3'!$E$2:$E$692,'Infos Relatório'!$B228,'Faturamento SP3'!$Z$2:$Z$692,'Infos Relatório'!AM$1)</f>
        <v>0</v>
      </c>
      <c r="AO228" s="13">
        <f>SUMIFS('Faturamento SP3'!$J$2:$J$692,'Faturamento SP3'!$D$2:$D$692,'Infos Relatório'!$B$164,'Faturamento SP3'!$E$2:$E$692,'Infos Relatório'!$B228,'Faturamento SP3'!$Z$2:$Z$692,'Infos Relatório'!AM$1)</f>
        <v>0</v>
      </c>
      <c r="AP228" s="14">
        <f>SUMIFS('Faturamento SP3'!$O$2:$O$692,'Faturamento SP3'!$D$2:$D$692,'Infos Relatório'!$B$164,'Faturamento SP3'!$E$2:$E$692,'Infos Relatório'!$B228,'Faturamento SP3'!$Z$2:$Z$692,'Infos Relatório'!AM$1,'Faturamento SP3'!$T$2:$T$692,"Sim")+SUMIFS('Faturamento SP3'!$P$2:$P$692,'Faturamento SP3'!$D$2:$D$692,'Infos Relatório'!$B$164,'Faturamento SP3'!$E$2:$E$692,'Infos Relatório'!$B228,'Faturamento SP3'!$Z$2:$Z$692,'Infos Relatório'!AM$1,'Faturamento SP3'!$T$2:$T$692,"Sim")</f>
        <v>0</v>
      </c>
      <c r="AQ228" s="27" t="e">
        <f t="shared" si="67"/>
        <v>#DIV/0!</v>
      </c>
      <c r="AR228" s="24">
        <f>SUMIFS('Faturamento SP3'!$H$2:$H$692,'Faturamento SP3'!$D$2:$D$692,'Infos Relatório'!$B$164,'Faturamento SP3'!$E$2:$E$692,'Infos Relatório'!$B228,'Faturamento SP3'!$Z$2:$Z$692,'Infos Relatório'!AM$1)</f>
        <v>0</v>
      </c>
      <c r="AS228" s="23">
        <f>COUNTIFS('Faturamento SP3'!$D$2:$D$692,'Infos Relatório'!$B$164,'Faturamento SP3'!$E$2:$E$692,'Infos Relatório'!$B228,'Faturamento SP3'!$Z$2:$Z$692,'Infos Relatório'!AS$1)</f>
        <v>0</v>
      </c>
      <c r="AT228" s="13">
        <f>SUMIFS('Faturamento SP3'!$G$2:$G$692,'Faturamento SP3'!$D$2:$D$692,'Infos Relatório'!$B$164,'Faturamento SP3'!$E$2:$E$692,'Infos Relatório'!$B228,'Faturamento SP3'!$Z$2:$Z$692,'Infos Relatório'!AS$1)</f>
        <v>0</v>
      </c>
      <c r="AU228" s="13">
        <f>SUMIFS('Faturamento SP3'!$J$2:$J$692,'Faturamento SP3'!$D$2:$D$692,'Infos Relatório'!$B$164,'Faturamento SP3'!$E$2:$E$692,'Infos Relatório'!$B228,'Faturamento SP3'!$Z$2:$Z$692,'Infos Relatório'!AS$1)</f>
        <v>0</v>
      </c>
      <c r="AV228" s="14">
        <f>SUMIFS('Faturamento SP3'!$O$2:$O$692,'Faturamento SP3'!$D$2:$D$692,'Infos Relatório'!$B$164,'Faturamento SP3'!$E$2:$E$692,'Infos Relatório'!$B228,'Faturamento SP3'!$Z$2:$Z$692,'Infos Relatório'!AS$1,'Faturamento SP3'!$T$2:$T$692,"Sim")+SUMIFS('Faturamento SP3'!$P$2:$P$692,'Faturamento SP3'!$D$2:$D$692,'Infos Relatório'!$B$164,'Faturamento SP3'!$E$2:$E$692,'Infos Relatório'!$B228,'Faturamento SP3'!$Z$2:$Z$692,'Infos Relatório'!AS$1,'Faturamento SP3'!$T$2:$T$692,"Sim")</f>
        <v>0</v>
      </c>
      <c r="AW228" s="27" t="e">
        <f t="shared" si="68"/>
        <v>#DIV/0!</v>
      </c>
      <c r="AX228" s="24">
        <f>SUMIFS('Faturamento SP3'!$H$2:$H$692,'Faturamento SP3'!$D$2:$D$692,'Infos Relatório'!$B$164,'Faturamento SP3'!$E$2:$E$692,'Infos Relatório'!$B228,'Faturamento SP3'!$Z$2:$Z$692,'Infos Relatório'!AS$1)</f>
        <v>0</v>
      </c>
      <c r="AY228" s="23">
        <f>COUNTIFS('Faturamento SP3'!$D$2:$D$692,'Infos Relatório'!$B$164,'Faturamento SP3'!$E$2:$E$692,'Infos Relatório'!$B228,'Faturamento SP3'!$Z$2:$Z$692,'Infos Relatório'!AY$1)</f>
        <v>0</v>
      </c>
      <c r="AZ228" s="13">
        <f>SUMIFS('Faturamento SP3'!$G$2:$G$692,'Faturamento SP3'!$D$2:$D$692,'Infos Relatório'!$B$164,'Faturamento SP3'!$E$2:$E$692,'Infos Relatório'!$B228,'Faturamento SP3'!$Z$2:$Z$692,'Infos Relatório'!AY$1)</f>
        <v>0</v>
      </c>
      <c r="BA228" s="13">
        <f>SUMIFS('Faturamento SP3'!$J$2:$J$692,'Faturamento SP3'!$D$2:$D$692,'Infos Relatório'!$B$164,'Faturamento SP3'!$E$2:$E$692,'Infos Relatório'!$B228,'Faturamento SP3'!$Z$2:$Z$692,'Infos Relatório'!AY$1)</f>
        <v>0</v>
      </c>
      <c r="BB228" s="14">
        <f>SUMIFS('Faturamento SP3'!$O$2:$O$692,'Faturamento SP3'!$D$2:$D$692,'Infos Relatório'!$B$164,'Faturamento SP3'!$E$2:$E$692,'Infos Relatório'!$B228,'Faturamento SP3'!$Z$2:$Z$692,'Infos Relatório'!AY$1,'Faturamento SP3'!$T$2:$T$692,"Sim")+SUMIFS('Faturamento SP3'!$P$2:$P$692,'Faturamento SP3'!$D$2:$D$692,'Infos Relatório'!$B$164,'Faturamento SP3'!$E$2:$E$692,'Infos Relatório'!$B228,'Faturamento SP3'!$Z$2:$Z$692,'Infos Relatório'!AY$1,'Faturamento SP3'!$T$2:$T$692,"Sim")</f>
        <v>0</v>
      </c>
      <c r="BC228" s="27" t="e">
        <f t="shared" si="69"/>
        <v>#DIV/0!</v>
      </c>
      <c r="BD228" s="24">
        <f>SUMIFS('Faturamento SP3'!$H$2:$H$692,'Faturamento SP3'!$D$2:$D$692,'Infos Relatório'!$B$164,'Faturamento SP3'!$E$2:$E$692,'Infos Relatório'!$B228,'Faturamento SP3'!$Z$2:$Z$692,'Infos Relatório'!AY$1)</f>
        <v>0</v>
      </c>
      <c r="BE228" s="23">
        <f>COUNTIFS('Faturamento SP3'!$D$2:$D$692,'Infos Relatório'!$B$164,'Faturamento SP3'!$E$2:$E$692,'Infos Relatório'!$B228,'Faturamento SP3'!$Z$2:$Z$692,'Infos Relatório'!BE$1)</f>
        <v>0</v>
      </c>
      <c r="BF228" s="13">
        <f>SUMIFS('Faturamento SP3'!$G$2:$G$692,'Faturamento SP3'!$D$2:$D$692,'Infos Relatório'!$B$164,'Faturamento SP3'!$E$2:$E$692,'Infos Relatório'!$B228,'Faturamento SP3'!$Z$2:$Z$692,'Infos Relatório'!BE$1)</f>
        <v>0</v>
      </c>
      <c r="BG228" s="13">
        <f>SUMIFS('Faturamento SP3'!$J$2:$J$692,'Faturamento SP3'!$D$2:$D$692,'Infos Relatório'!$B$164,'Faturamento SP3'!$E$2:$E$692,'Infos Relatório'!$B228,'Faturamento SP3'!$Z$2:$Z$692,'Infos Relatório'!BE$1)</f>
        <v>0</v>
      </c>
      <c r="BH228" s="14">
        <f>SUMIFS('Faturamento SP3'!$O$2:$O$692,'Faturamento SP3'!$D$2:$D$692,'Infos Relatório'!$B$164,'Faturamento SP3'!$E$2:$E$692,'Infos Relatório'!$B228,'Faturamento SP3'!$Z$2:$Z$692,'Infos Relatório'!BE$1,'Faturamento SP3'!$T$2:$T$692,"Sim")+SUMIFS('Faturamento SP3'!$P$2:$P$692,'Faturamento SP3'!$D$2:$D$692,'Infos Relatório'!$B$164,'Faturamento SP3'!$E$2:$E$692,'Infos Relatório'!$B228,'Faturamento SP3'!$Z$2:$Z$692,'Infos Relatório'!BE$1,'Faturamento SP3'!$T$2:$T$692,"Sim")</f>
        <v>0</v>
      </c>
      <c r="BI228" s="27" t="e">
        <f t="shared" si="70"/>
        <v>#DIV/0!</v>
      </c>
      <c r="BJ228" s="24">
        <f>SUMIFS('Faturamento SP3'!$H$2:$H$692,'Faturamento SP3'!$D$2:$D$692,'Infos Relatório'!$B$164,'Faturamento SP3'!$E$2:$E$692,'Infos Relatório'!$B228,'Faturamento SP3'!$Z$2:$Z$692,'Infos Relatório'!BE$1)</f>
        <v>0</v>
      </c>
      <c r="BK228" s="23">
        <f>COUNTIFS('Faturamento SP3'!$D$2:$D$692,'Infos Relatório'!$B$164,'Faturamento SP3'!$E$2:$E$692,'Infos Relatório'!$B228,'Faturamento SP3'!$Z$2:$Z$692,'Infos Relatório'!BK$1)</f>
        <v>0</v>
      </c>
      <c r="BL228" s="13">
        <f>SUMIFS('Faturamento SP3'!$G$2:$G$692,'Faturamento SP3'!$D$2:$D$692,'Infos Relatório'!$B$164,'Faturamento SP3'!$E$2:$E$692,'Infos Relatório'!$B228,'Faturamento SP3'!$Z$2:$Z$692,'Infos Relatório'!BK$1)</f>
        <v>0</v>
      </c>
      <c r="BM228" s="13">
        <f>SUMIFS('Faturamento SP3'!$J$2:$J$692,'Faturamento SP3'!$D$2:$D$692,'Infos Relatório'!$B$164,'Faturamento SP3'!$E$2:$E$692,'Infos Relatório'!$B228,'Faturamento SP3'!$Z$2:$Z$692,'Infos Relatório'!BK$1)</f>
        <v>0</v>
      </c>
      <c r="BN228" s="14">
        <f>SUMIFS('Faturamento SP3'!$O$2:$O$692,'Faturamento SP3'!$D$2:$D$692,'Infos Relatório'!$B$164,'Faturamento SP3'!$E$2:$E$692,'Infos Relatório'!$B228,'Faturamento SP3'!$Z$2:$Z$692,'Infos Relatório'!BK$1,'Faturamento SP3'!$T$2:$T$692,"Sim")+SUMIFS('Faturamento SP3'!$P$2:$P$692,'Faturamento SP3'!$D$2:$D$692,'Infos Relatório'!$B$164,'Faturamento SP3'!$E$2:$E$692,'Infos Relatório'!$B228,'Faturamento SP3'!$Z$2:$Z$692,'Infos Relatório'!BK$1,'Faturamento SP3'!$T$2:$T$692,"Sim")</f>
        <v>0</v>
      </c>
      <c r="BO228" s="27" t="e">
        <f t="shared" si="71"/>
        <v>#DIV/0!</v>
      </c>
      <c r="BP228" s="24">
        <f>SUMIFS('Faturamento SP3'!$H$2:$H$692,'Faturamento SP3'!$D$2:$D$692,'Infos Relatório'!$B$164,'Faturamento SP3'!$E$2:$E$692,'Infos Relatório'!$B228,'Faturamento SP3'!$Z$2:$Z$692,'Infos Relatório'!BK$1)</f>
        <v>0</v>
      </c>
      <c r="BQ228" s="23">
        <f>COUNTIFS('Faturamento SP3'!$D$2:$D$692,'Infos Relatório'!$B$164,'Faturamento SP3'!$E$2:$E$692,'Infos Relatório'!$B228,'Faturamento SP3'!$Z$2:$Z$692,'Infos Relatório'!BQ$1)</f>
        <v>0</v>
      </c>
      <c r="BR228" s="13">
        <f>SUMIFS('Faturamento SP3'!$G$2:$G$692,'Faturamento SP3'!$D$2:$D$692,'Infos Relatório'!$B$164,'Faturamento SP3'!$E$2:$E$692,'Infos Relatório'!$B228,'Faturamento SP3'!$Z$2:$Z$692,'Infos Relatório'!BQ$1)</f>
        <v>0</v>
      </c>
      <c r="BS228" s="13">
        <f>SUMIFS('Faturamento SP3'!$J$2:$J$692,'Faturamento SP3'!$D$2:$D$692,'Infos Relatório'!$B$164,'Faturamento SP3'!$E$2:$E$692,'Infos Relatório'!$B228,'Faturamento SP3'!$Z$2:$Z$692,'Infos Relatório'!BQ$1)</f>
        <v>0</v>
      </c>
      <c r="BT228" s="14">
        <f>SUMIFS('Faturamento SP3'!$O$2:$O$692,'Faturamento SP3'!$D$2:$D$692,'Infos Relatório'!$B$164,'Faturamento SP3'!$E$2:$E$692,'Infos Relatório'!$B228,'Faturamento SP3'!$Z$2:$Z$692,'Infos Relatório'!BQ$1,'Faturamento SP3'!$T$2:$T$692,"Sim")+SUMIFS('Faturamento SP3'!$P$2:$P$692,'Faturamento SP3'!$D$2:$D$692,'Infos Relatório'!$B$164,'Faturamento SP3'!$E$2:$E$692,'Infos Relatório'!$B228,'Faturamento SP3'!$Z$2:$Z$692,'Infos Relatório'!BQ$1,'Faturamento SP3'!$T$2:$T$692,"Sim")</f>
        <v>0</v>
      </c>
      <c r="BU228" s="27" t="e">
        <f t="shared" si="72"/>
        <v>#DIV/0!</v>
      </c>
      <c r="BV228" s="24">
        <f>SUMIFS('Faturamento SP3'!$H$2:$H$692,'Faturamento SP3'!$D$2:$D$692,'Infos Relatório'!$B$164,'Faturamento SP3'!$E$2:$E$692,'Infos Relatório'!$B228,'Faturamento SP3'!$Z$2:$Z$692,'Infos Relatório'!BQ$1)</f>
        <v>0</v>
      </c>
    </row>
    <row r="229" spans="2:74">
      <c r="B229" s="17" t="s">
        <v>71</v>
      </c>
      <c r="C229" s="23">
        <f>COUNTIFS('Faturamento SP3'!$D$2:$D$692,'Infos Relatório'!$B$164,'Faturamento SP3'!$E$2:$E$692,'Infos Relatório'!$B229,'Faturamento SP3'!$Z$2:$Z$692,'Infos Relatório'!C$1)</f>
        <v>0</v>
      </c>
      <c r="D229" s="13">
        <f>SUMIFS('Faturamento SP3'!$G$2:$G$692,'Faturamento SP3'!$D$2:$D$692,'Infos Relatório'!$B$164,'Faturamento SP3'!$E$2:$E$692,'Infos Relatório'!$B229,'Faturamento SP3'!$Z$2:$Z$692,'Infos Relatório'!C$1)</f>
        <v>0</v>
      </c>
      <c r="E229" s="13">
        <f>SUMIFS('Faturamento SP3'!$J$2:$J$692,'Faturamento SP3'!$D$2:$D$692,'Infos Relatório'!$B$164,'Faturamento SP3'!$E$2:$E$692,'Infos Relatório'!$B229,'Faturamento SP3'!$Z$2:$Z$692,'Infos Relatório'!C$1)</f>
        <v>0</v>
      </c>
      <c r="F229" s="14">
        <f>SUMIFS('Faturamento SP3'!$O$2:$O$692,'Faturamento SP3'!$D$2:$D$692,'Infos Relatório'!$B$164,'Faturamento SP3'!$E$2:$E$692,'Infos Relatório'!$B229,'Faturamento SP3'!$Z$2:$Z$692,'Infos Relatório'!C$1,'Faturamento SP3'!$T$2:$T$692,"Sim")+SUMIFS('Faturamento SP3'!$P$2:$P$692,'Faturamento SP3'!$D$2:$D$692,'Infos Relatório'!$B$164,'Faturamento SP3'!$E$2:$E$692,'Infos Relatório'!$B229,'Faturamento SP3'!$Z$2:$Z$692,'Infos Relatório'!C$1,'Faturamento SP3'!$T$2:$T$692,"Sim")</f>
        <v>0</v>
      </c>
      <c r="G229" s="27" t="e">
        <f t="shared" si="61"/>
        <v>#DIV/0!</v>
      </c>
      <c r="H229" s="24">
        <f>SUMIFS('Faturamento SP3'!$H$2:$H$692,'Faturamento SP3'!$D$2:$D$692,'Infos Relatório'!$B$164,'Faturamento SP3'!$E$2:$E$692,'Infos Relatório'!$B229,'Faturamento SP3'!$Z$2:$Z$692,'Infos Relatório'!C$1)</f>
        <v>0</v>
      </c>
      <c r="I229" s="23">
        <f>COUNTIFS('Faturamento SP3'!$D$2:$D$692,'Infos Relatório'!$B$164,'Faturamento SP3'!$E$2:$E$692,'Infos Relatório'!$B229,'Faturamento SP3'!$Z$2:$Z$692,'Infos Relatório'!I$1)</f>
        <v>0</v>
      </c>
      <c r="J229" s="13">
        <f>SUMIFS('Faturamento SP3'!$G$2:$G$692,'Faturamento SP3'!$D$2:$D$692,'Infos Relatório'!$B$164,'Faturamento SP3'!$E$2:$E$692,'Infos Relatório'!$B229,'Faturamento SP3'!$Z$2:$Z$692,'Infos Relatório'!I$1)</f>
        <v>0</v>
      </c>
      <c r="K229" s="13">
        <f>SUMIFS('Faturamento SP3'!$J$2:$J$692,'Faturamento SP3'!$D$2:$D$692,'Infos Relatório'!$B$164,'Faturamento SP3'!$E$2:$E$692,'Infos Relatório'!$B229,'Faturamento SP3'!$Z$2:$Z$692,'Infos Relatório'!I$1)</f>
        <v>0</v>
      </c>
      <c r="L229" s="14">
        <f>SUMIFS('Faturamento SP3'!$O$2:$O$692,'Faturamento SP3'!$D$2:$D$692,'Infos Relatório'!$B$164,'Faturamento SP3'!$E$2:$E$692,'Infos Relatório'!$B229,'Faturamento SP3'!$Z$2:$Z$692,'Infos Relatório'!I$1,'Faturamento SP3'!$T$2:$T$692,"Sim")+SUMIFS('Faturamento SP3'!$P$2:$P$692,'Faturamento SP3'!$D$2:$D$692,'Infos Relatório'!$B$164,'Faturamento SP3'!$E$2:$E$692,'Infos Relatório'!$B229,'Faturamento SP3'!$Z$2:$Z$692,'Infos Relatório'!I$1,'Faturamento SP3'!$T$2:$T$692,"Sim")</f>
        <v>0</v>
      </c>
      <c r="M229" s="27" t="e">
        <f t="shared" si="62"/>
        <v>#DIV/0!</v>
      </c>
      <c r="N229" s="24">
        <f>SUMIFS('Faturamento SP3'!$H$2:$H$692,'Faturamento SP3'!$D$2:$D$692,'Infos Relatório'!$B$164,'Faturamento SP3'!$E$2:$E$692,'Infos Relatório'!$B229,'Faturamento SP3'!$Z$2:$Z$692,'Infos Relatório'!I$1)</f>
        <v>0</v>
      </c>
      <c r="O229" s="23">
        <f>COUNTIFS('Faturamento SP3'!$D$2:$D$692,'Infos Relatório'!$B$164,'Faturamento SP3'!$E$2:$E$692,'Infos Relatório'!$B229,'Faturamento SP3'!$Z$2:$Z$692,'Infos Relatório'!O$1)</f>
        <v>0</v>
      </c>
      <c r="P229" s="13">
        <f>SUMIFS('Faturamento SP3'!$G$2:$G$692,'Faturamento SP3'!$D$2:$D$692,'Infos Relatório'!$B$164,'Faturamento SP3'!$E$2:$E$692,'Infos Relatório'!$B229,'Faturamento SP3'!$Z$2:$Z$692,'Infos Relatório'!O$1)</f>
        <v>0</v>
      </c>
      <c r="Q229" s="13">
        <f>SUMIFS('Faturamento SP3'!$J$2:$J$692,'Faturamento SP3'!$D$2:$D$692,'Infos Relatório'!$B$164,'Faturamento SP3'!$E$2:$E$692,'Infos Relatório'!$B229,'Faturamento SP3'!$Z$2:$Z$692,'Infos Relatório'!O$1)</f>
        <v>0</v>
      </c>
      <c r="R229" s="14">
        <f>SUMIFS('Faturamento SP3'!$O$2:$O$692,'Faturamento SP3'!$D$2:$D$692,'Infos Relatório'!$B$164,'Faturamento SP3'!$E$2:$E$692,'Infos Relatório'!$B229,'Faturamento SP3'!$Z$2:$Z$692,'Infos Relatório'!O$1,'Faturamento SP3'!$T$2:$T$692,"Sim")+SUMIFS('Faturamento SP3'!$P$2:$P$692,'Faturamento SP3'!$D$2:$D$692,'Infos Relatório'!$B$164,'Faturamento SP3'!$E$2:$E$692,'Infos Relatório'!$B229,'Faturamento SP3'!$Z$2:$Z$692,'Infos Relatório'!O$1,'Faturamento SP3'!$T$2:$T$692,"Sim")</f>
        <v>0</v>
      </c>
      <c r="S229" s="27" t="e">
        <f t="shared" si="63"/>
        <v>#DIV/0!</v>
      </c>
      <c r="T229" s="24">
        <f>SUMIFS('Faturamento SP3'!$H$2:$H$692,'Faturamento SP3'!$D$2:$D$692,'Infos Relatório'!$B$164,'Faturamento SP3'!$E$2:$E$692,'Infos Relatório'!$B229,'Faturamento SP3'!$Z$2:$Z$692,'Infos Relatório'!O$1)</f>
        <v>0</v>
      </c>
      <c r="U229" s="23">
        <f>COUNTIFS('Faturamento SP3'!$D$2:$D$692,'Infos Relatório'!$B$164,'Faturamento SP3'!$E$2:$E$692,'Infos Relatório'!$B229,'Faturamento SP3'!$Z$2:$Z$692,'Infos Relatório'!U$1)</f>
        <v>0</v>
      </c>
      <c r="V229" s="13">
        <f>SUMIFS('Faturamento SP3'!$G$2:$G$692,'Faturamento SP3'!$D$2:$D$692,'Infos Relatório'!$B$164,'Faturamento SP3'!$E$2:$E$692,'Infos Relatório'!$B229,'Faturamento SP3'!$Z$2:$Z$692,'Infos Relatório'!U$1)</f>
        <v>0</v>
      </c>
      <c r="W229" s="13">
        <f>SUMIFS('Faturamento SP3'!$J$2:$J$692,'Faturamento SP3'!$D$2:$D$692,'Infos Relatório'!$B$164,'Faturamento SP3'!$E$2:$E$692,'Infos Relatório'!$B229,'Faturamento SP3'!$Z$2:$Z$692,'Infos Relatório'!U$1)</f>
        <v>0</v>
      </c>
      <c r="X229" s="14">
        <f>SUMIFS('Faturamento SP3'!$O$2:$O$692,'Faturamento SP3'!$D$2:$D$692,'Infos Relatório'!$B$164,'Faturamento SP3'!$E$2:$E$692,'Infos Relatório'!$B229,'Faturamento SP3'!$Z$2:$Z$692,'Infos Relatório'!U$1,'Faturamento SP3'!$T$2:$T$692,"Sim")+SUMIFS('Faturamento SP3'!$P$2:$P$692,'Faturamento SP3'!$D$2:$D$692,'Infos Relatório'!$B$164,'Faturamento SP3'!$E$2:$E$692,'Infos Relatório'!$B229,'Faturamento SP3'!$Z$2:$Z$692,'Infos Relatório'!U$1,'Faturamento SP3'!$T$2:$T$692,"Sim")</f>
        <v>0</v>
      </c>
      <c r="Y229" s="27" t="e">
        <f t="shared" si="64"/>
        <v>#DIV/0!</v>
      </c>
      <c r="Z229" s="24">
        <f>SUMIFS('Faturamento SP3'!$H$2:$H$692,'Faturamento SP3'!$D$2:$D$692,'Infos Relatório'!$B$164,'Faturamento SP3'!$E$2:$E$692,'Infos Relatório'!$B229,'Faturamento SP3'!$Z$2:$Z$692,'Infos Relatório'!U$1)</f>
        <v>0</v>
      </c>
      <c r="AA229" s="23">
        <f>COUNTIFS('Faturamento SP3'!$D$2:$D$692,'Infos Relatório'!$B$164,'Faturamento SP3'!$E$2:$E$692,'Infos Relatório'!$B229,'Faturamento SP3'!$Z$2:$Z$692,'Infos Relatório'!AA$1)</f>
        <v>0</v>
      </c>
      <c r="AB229" s="13">
        <f>SUMIFS('Faturamento SP3'!$G$2:$G$692,'Faturamento SP3'!$D$2:$D$692,'Infos Relatório'!$B$164,'Faturamento SP3'!$E$2:$E$692,'Infos Relatório'!$B229,'Faturamento SP3'!$Z$2:$Z$692,'Infos Relatório'!AA$1)</f>
        <v>0</v>
      </c>
      <c r="AC229" s="13">
        <f>SUMIFS('Faturamento SP3'!$J$2:$J$692,'Faturamento SP3'!$D$2:$D$692,'Infos Relatório'!$B$164,'Faturamento SP3'!$E$2:$E$692,'Infos Relatório'!$B229,'Faturamento SP3'!$Z$2:$Z$692,'Infos Relatório'!AA$1)</f>
        <v>0</v>
      </c>
      <c r="AD229" s="14">
        <f>SUMIFS('Faturamento SP3'!$O$2:$O$692,'Faturamento SP3'!$D$2:$D$692,'Infos Relatório'!$B$164,'Faturamento SP3'!$E$2:$E$692,'Infos Relatório'!$B229,'Faturamento SP3'!$Z$2:$Z$692,'Infos Relatório'!AA$1,'Faturamento SP3'!$T$2:$T$692,"Sim")+SUMIFS('Faturamento SP3'!$P$2:$P$692,'Faturamento SP3'!$D$2:$D$692,'Infos Relatório'!$B$164,'Faturamento SP3'!$E$2:$E$692,'Infos Relatório'!$B229,'Faturamento SP3'!$Z$2:$Z$692,'Infos Relatório'!AA$1,'Faturamento SP3'!$T$2:$T$692,"Sim")</f>
        <v>0</v>
      </c>
      <c r="AE229" s="27" t="e">
        <f t="shared" si="65"/>
        <v>#DIV/0!</v>
      </c>
      <c r="AF229" s="24">
        <f>SUMIFS('Faturamento SP3'!$H$2:$H$692,'Faturamento SP3'!$D$2:$D$692,'Infos Relatório'!$B$164,'Faturamento SP3'!$E$2:$E$692,'Infos Relatório'!$B229,'Faturamento SP3'!$Z$2:$Z$692,'Infos Relatório'!AA$1)</f>
        <v>0</v>
      </c>
      <c r="AG229" s="23">
        <f>COUNTIFS('Faturamento SP3'!$D$2:$D$692,'Infos Relatório'!$B$164,'Faturamento SP3'!$E$2:$E$692,'Infos Relatório'!$B229,'Faturamento SP3'!$Z$2:$Z$692,'Infos Relatório'!AG$1)</f>
        <v>0</v>
      </c>
      <c r="AH229" s="13">
        <f>SUMIFS('Faturamento SP3'!$G$2:$G$692,'Faturamento SP3'!$D$2:$D$692,'Infos Relatório'!$B$164,'Faturamento SP3'!$E$2:$E$692,'Infos Relatório'!$B229,'Faturamento SP3'!$Z$2:$Z$692,'Infos Relatório'!AG$1)</f>
        <v>0</v>
      </c>
      <c r="AI229" s="13">
        <f>SUMIFS('Faturamento SP3'!$J$2:$J$692,'Faturamento SP3'!$D$2:$D$692,'Infos Relatório'!$B$164,'Faturamento SP3'!$E$2:$E$692,'Infos Relatório'!$B229,'Faturamento SP3'!$Z$2:$Z$692,'Infos Relatório'!AG$1)</f>
        <v>0</v>
      </c>
      <c r="AJ229" s="14">
        <f>SUMIFS('Faturamento SP3'!$O$2:$O$692,'Faturamento SP3'!$D$2:$D$692,'Infos Relatório'!$B$164,'Faturamento SP3'!$E$2:$E$692,'Infos Relatório'!$B229,'Faturamento SP3'!$Z$2:$Z$692,'Infos Relatório'!AG$1,'Faturamento SP3'!$T$2:$T$692,"Sim")+SUMIFS('Faturamento SP3'!$P$2:$P$692,'Faturamento SP3'!$D$2:$D$692,'Infos Relatório'!$B$164,'Faturamento SP3'!$E$2:$E$692,'Infos Relatório'!$B229,'Faturamento SP3'!$Z$2:$Z$692,'Infos Relatório'!AG$1,'Faturamento SP3'!$T$2:$T$692,"Sim")</f>
        <v>0</v>
      </c>
      <c r="AK229" s="27" t="e">
        <f t="shared" si="66"/>
        <v>#DIV/0!</v>
      </c>
      <c r="AL229" s="24">
        <f>SUMIFS('Faturamento SP3'!$H$2:$H$692,'Faturamento SP3'!$D$2:$D$692,'Infos Relatório'!$B$164,'Faturamento SP3'!$E$2:$E$692,'Infos Relatório'!$B229,'Faturamento SP3'!$Z$2:$Z$692,'Infos Relatório'!AG$1)</f>
        <v>0</v>
      </c>
      <c r="AM229" s="23">
        <f>COUNTIFS('Faturamento SP3'!$D$2:$D$692,'Infos Relatório'!$B$164,'Faturamento SP3'!$E$2:$E$692,'Infos Relatório'!$B229,'Faturamento SP3'!$Z$2:$Z$692,'Infos Relatório'!AM$1)</f>
        <v>0</v>
      </c>
      <c r="AN229" s="13">
        <f>SUMIFS('Faturamento SP3'!$G$2:$G$692,'Faturamento SP3'!$D$2:$D$692,'Infos Relatório'!$B$164,'Faturamento SP3'!$E$2:$E$692,'Infos Relatório'!$B229,'Faturamento SP3'!$Z$2:$Z$692,'Infos Relatório'!AM$1)</f>
        <v>0</v>
      </c>
      <c r="AO229" s="13">
        <f>SUMIFS('Faturamento SP3'!$J$2:$J$692,'Faturamento SP3'!$D$2:$D$692,'Infos Relatório'!$B$164,'Faturamento SP3'!$E$2:$E$692,'Infos Relatório'!$B229,'Faturamento SP3'!$Z$2:$Z$692,'Infos Relatório'!AM$1)</f>
        <v>0</v>
      </c>
      <c r="AP229" s="14">
        <f>SUMIFS('Faturamento SP3'!$O$2:$O$692,'Faturamento SP3'!$D$2:$D$692,'Infos Relatório'!$B$164,'Faturamento SP3'!$E$2:$E$692,'Infos Relatório'!$B229,'Faturamento SP3'!$Z$2:$Z$692,'Infos Relatório'!AM$1,'Faturamento SP3'!$T$2:$T$692,"Sim")+SUMIFS('Faturamento SP3'!$P$2:$P$692,'Faturamento SP3'!$D$2:$D$692,'Infos Relatório'!$B$164,'Faturamento SP3'!$E$2:$E$692,'Infos Relatório'!$B229,'Faturamento SP3'!$Z$2:$Z$692,'Infos Relatório'!AM$1,'Faturamento SP3'!$T$2:$T$692,"Sim")</f>
        <v>0</v>
      </c>
      <c r="AQ229" s="27" t="e">
        <f t="shared" si="67"/>
        <v>#DIV/0!</v>
      </c>
      <c r="AR229" s="24">
        <f>SUMIFS('Faturamento SP3'!$H$2:$H$692,'Faturamento SP3'!$D$2:$D$692,'Infos Relatório'!$B$164,'Faturamento SP3'!$E$2:$E$692,'Infos Relatório'!$B229,'Faturamento SP3'!$Z$2:$Z$692,'Infos Relatório'!AM$1)</f>
        <v>0</v>
      </c>
      <c r="AS229" s="23">
        <f>COUNTIFS('Faturamento SP3'!$D$2:$D$692,'Infos Relatório'!$B$164,'Faturamento SP3'!$E$2:$E$692,'Infos Relatório'!$B229,'Faturamento SP3'!$Z$2:$Z$692,'Infos Relatório'!AS$1)</f>
        <v>0</v>
      </c>
      <c r="AT229" s="13">
        <f>SUMIFS('Faturamento SP3'!$G$2:$G$692,'Faturamento SP3'!$D$2:$D$692,'Infos Relatório'!$B$164,'Faturamento SP3'!$E$2:$E$692,'Infos Relatório'!$B229,'Faturamento SP3'!$Z$2:$Z$692,'Infos Relatório'!AS$1)</f>
        <v>0</v>
      </c>
      <c r="AU229" s="13">
        <f>SUMIFS('Faturamento SP3'!$J$2:$J$692,'Faturamento SP3'!$D$2:$D$692,'Infos Relatório'!$B$164,'Faturamento SP3'!$E$2:$E$692,'Infos Relatório'!$B229,'Faturamento SP3'!$Z$2:$Z$692,'Infos Relatório'!AS$1)</f>
        <v>0</v>
      </c>
      <c r="AV229" s="14">
        <f>SUMIFS('Faturamento SP3'!$O$2:$O$692,'Faturamento SP3'!$D$2:$D$692,'Infos Relatório'!$B$164,'Faturamento SP3'!$E$2:$E$692,'Infos Relatório'!$B229,'Faturamento SP3'!$Z$2:$Z$692,'Infos Relatório'!AS$1,'Faturamento SP3'!$T$2:$T$692,"Sim")+SUMIFS('Faturamento SP3'!$P$2:$P$692,'Faturamento SP3'!$D$2:$D$692,'Infos Relatório'!$B$164,'Faturamento SP3'!$E$2:$E$692,'Infos Relatório'!$B229,'Faturamento SP3'!$Z$2:$Z$692,'Infos Relatório'!AS$1,'Faturamento SP3'!$T$2:$T$692,"Sim")</f>
        <v>0</v>
      </c>
      <c r="AW229" s="27" t="e">
        <f t="shared" si="68"/>
        <v>#DIV/0!</v>
      </c>
      <c r="AX229" s="24">
        <f>SUMIFS('Faturamento SP3'!$H$2:$H$692,'Faturamento SP3'!$D$2:$D$692,'Infos Relatório'!$B$164,'Faturamento SP3'!$E$2:$E$692,'Infos Relatório'!$B229,'Faturamento SP3'!$Z$2:$Z$692,'Infos Relatório'!AS$1)</f>
        <v>0</v>
      </c>
      <c r="AY229" s="23">
        <f>COUNTIFS('Faturamento SP3'!$D$2:$D$692,'Infos Relatório'!$B$164,'Faturamento SP3'!$E$2:$E$692,'Infos Relatório'!$B229,'Faturamento SP3'!$Z$2:$Z$692,'Infos Relatório'!AY$1)</f>
        <v>0</v>
      </c>
      <c r="AZ229" s="13">
        <f>SUMIFS('Faturamento SP3'!$G$2:$G$692,'Faturamento SP3'!$D$2:$D$692,'Infos Relatório'!$B$164,'Faturamento SP3'!$E$2:$E$692,'Infos Relatório'!$B229,'Faturamento SP3'!$Z$2:$Z$692,'Infos Relatório'!AY$1)</f>
        <v>0</v>
      </c>
      <c r="BA229" s="13">
        <f>SUMIFS('Faturamento SP3'!$J$2:$J$692,'Faturamento SP3'!$D$2:$D$692,'Infos Relatório'!$B$164,'Faturamento SP3'!$E$2:$E$692,'Infos Relatório'!$B229,'Faturamento SP3'!$Z$2:$Z$692,'Infos Relatório'!AY$1)</f>
        <v>0</v>
      </c>
      <c r="BB229" s="14">
        <f>SUMIFS('Faturamento SP3'!$O$2:$O$692,'Faturamento SP3'!$D$2:$D$692,'Infos Relatório'!$B$164,'Faturamento SP3'!$E$2:$E$692,'Infos Relatório'!$B229,'Faturamento SP3'!$Z$2:$Z$692,'Infos Relatório'!AY$1,'Faturamento SP3'!$T$2:$T$692,"Sim")+SUMIFS('Faturamento SP3'!$P$2:$P$692,'Faturamento SP3'!$D$2:$D$692,'Infos Relatório'!$B$164,'Faturamento SP3'!$E$2:$E$692,'Infos Relatório'!$B229,'Faturamento SP3'!$Z$2:$Z$692,'Infos Relatório'!AY$1,'Faturamento SP3'!$T$2:$T$692,"Sim")</f>
        <v>0</v>
      </c>
      <c r="BC229" s="27" t="e">
        <f t="shared" si="69"/>
        <v>#DIV/0!</v>
      </c>
      <c r="BD229" s="24">
        <f>SUMIFS('Faturamento SP3'!$H$2:$H$692,'Faturamento SP3'!$D$2:$D$692,'Infos Relatório'!$B$164,'Faturamento SP3'!$E$2:$E$692,'Infos Relatório'!$B229,'Faturamento SP3'!$Z$2:$Z$692,'Infos Relatório'!AY$1)</f>
        <v>0</v>
      </c>
      <c r="BE229" s="23">
        <f>COUNTIFS('Faturamento SP3'!$D$2:$D$692,'Infos Relatório'!$B$164,'Faturamento SP3'!$E$2:$E$692,'Infos Relatório'!$B229,'Faturamento SP3'!$Z$2:$Z$692,'Infos Relatório'!BE$1)</f>
        <v>0</v>
      </c>
      <c r="BF229" s="13">
        <f>SUMIFS('Faturamento SP3'!$G$2:$G$692,'Faturamento SP3'!$D$2:$D$692,'Infos Relatório'!$B$164,'Faturamento SP3'!$E$2:$E$692,'Infos Relatório'!$B229,'Faturamento SP3'!$Z$2:$Z$692,'Infos Relatório'!BE$1)</f>
        <v>0</v>
      </c>
      <c r="BG229" s="13">
        <f>SUMIFS('Faturamento SP3'!$J$2:$J$692,'Faturamento SP3'!$D$2:$D$692,'Infos Relatório'!$B$164,'Faturamento SP3'!$E$2:$E$692,'Infos Relatório'!$B229,'Faturamento SP3'!$Z$2:$Z$692,'Infos Relatório'!BE$1)</f>
        <v>0</v>
      </c>
      <c r="BH229" s="14">
        <f>SUMIFS('Faturamento SP3'!$O$2:$O$692,'Faturamento SP3'!$D$2:$D$692,'Infos Relatório'!$B$164,'Faturamento SP3'!$E$2:$E$692,'Infos Relatório'!$B229,'Faturamento SP3'!$Z$2:$Z$692,'Infos Relatório'!BE$1,'Faturamento SP3'!$T$2:$T$692,"Sim")+SUMIFS('Faturamento SP3'!$P$2:$P$692,'Faturamento SP3'!$D$2:$D$692,'Infos Relatório'!$B$164,'Faturamento SP3'!$E$2:$E$692,'Infos Relatório'!$B229,'Faturamento SP3'!$Z$2:$Z$692,'Infos Relatório'!BE$1,'Faturamento SP3'!$T$2:$T$692,"Sim")</f>
        <v>0</v>
      </c>
      <c r="BI229" s="27" t="e">
        <f t="shared" si="70"/>
        <v>#DIV/0!</v>
      </c>
      <c r="BJ229" s="24">
        <f>SUMIFS('Faturamento SP3'!$H$2:$H$692,'Faturamento SP3'!$D$2:$D$692,'Infos Relatório'!$B$164,'Faturamento SP3'!$E$2:$E$692,'Infos Relatório'!$B229,'Faturamento SP3'!$Z$2:$Z$692,'Infos Relatório'!BE$1)</f>
        <v>0</v>
      </c>
      <c r="BK229" s="23">
        <f>COUNTIFS('Faturamento SP3'!$D$2:$D$692,'Infos Relatório'!$B$164,'Faturamento SP3'!$E$2:$E$692,'Infos Relatório'!$B229,'Faturamento SP3'!$Z$2:$Z$692,'Infos Relatório'!BK$1)</f>
        <v>0</v>
      </c>
      <c r="BL229" s="13">
        <f>SUMIFS('Faturamento SP3'!$G$2:$G$692,'Faturamento SP3'!$D$2:$D$692,'Infos Relatório'!$B$164,'Faturamento SP3'!$E$2:$E$692,'Infos Relatório'!$B229,'Faturamento SP3'!$Z$2:$Z$692,'Infos Relatório'!BK$1)</f>
        <v>0</v>
      </c>
      <c r="BM229" s="13">
        <f>SUMIFS('Faturamento SP3'!$J$2:$J$692,'Faturamento SP3'!$D$2:$D$692,'Infos Relatório'!$B$164,'Faturamento SP3'!$E$2:$E$692,'Infos Relatório'!$B229,'Faturamento SP3'!$Z$2:$Z$692,'Infos Relatório'!BK$1)</f>
        <v>0</v>
      </c>
      <c r="BN229" s="14">
        <f>SUMIFS('Faturamento SP3'!$O$2:$O$692,'Faturamento SP3'!$D$2:$D$692,'Infos Relatório'!$B$164,'Faturamento SP3'!$E$2:$E$692,'Infos Relatório'!$B229,'Faturamento SP3'!$Z$2:$Z$692,'Infos Relatório'!BK$1,'Faturamento SP3'!$T$2:$T$692,"Sim")+SUMIFS('Faturamento SP3'!$P$2:$P$692,'Faturamento SP3'!$D$2:$D$692,'Infos Relatório'!$B$164,'Faturamento SP3'!$E$2:$E$692,'Infos Relatório'!$B229,'Faturamento SP3'!$Z$2:$Z$692,'Infos Relatório'!BK$1,'Faturamento SP3'!$T$2:$T$692,"Sim")</f>
        <v>0</v>
      </c>
      <c r="BO229" s="27" t="e">
        <f t="shared" si="71"/>
        <v>#DIV/0!</v>
      </c>
      <c r="BP229" s="24">
        <f>SUMIFS('Faturamento SP3'!$H$2:$H$692,'Faturamento SP3'!$D$2:$D$692,'Infos Relatório'!$B$164,'Faturamento SP3'!$E$2:$E$692,'Infos Relatório'!$B229,'Faturamento SP3'!$Z$2:$Z$692,'Infos Relatório'!BK$1)</f>
        <v>0</v>
      </c>
      <c r="BQ229" s="23">
        <f>COUNTIFS('Faturamento SP3'!$D$2:$D$692,'Infos Relatório'!$B$164,'Faturamento SP3'!$E$2:$E$692,'Infos Relatório'!$B229,'Faturamento SP3'!$Z$2:$Z$692,'Infos Relatório'!BQ$1)</f>
        <v>0</v>
      </c>
      <c r="BR229" s="13">
        <f>SUMIFS('Faturamento SP3'!$G$2:$G$692,'Faturamento SP3'!$D$2:$D$692,'Infos Relatório'!$B$164,'Faturamento SP3'!$E$2:$E$692,'Infos Relatório'!$B229,'Faturamento SP3'!$Z$2:$Z$692,'Infos Relatório'!BQ$1)</f>
        <v>0</v>
      </c>
      <c r="BS229" s="13">
        <f>SUMIFS('Faturamento SP3'!$J$2:$J$692,'Faturamento SP3'!$D$2:$D$692,'Infos Relatório'!$B$164,'Faturamento SP3'!$E$2:$E$692,'Infos Relatório'!$B229,'Faturamento SP3'!$Z$2:$Z$692,'Infos Relatório'!BQ$1)</f>
        <v>0</v>
      </c>
      <c r="BT229" s="14">
        <f>SUMIFS('Faturamento SP3'!$O$2:$O$692,'Faturamento SP3'!$D$2:$D$692,'Infos Relatório'!$B$164,'Faturamento SP3'!$E$2:$E$692,'Infos Relatório'!$B229,'Faturamento SP3'!$Z$2:$Z$692,'Infos Relatório'!BQ$1,'Faturamento SP3'!$T$2:$T$692,"Sim")+SUMIFS('Faturamento SP3'!$P$2:$P$692,'Faturamento SP3'!$D$2:$D$692,'Infos Relatório'!$B$164,'Faturamento SP3'!$E$2:$E$692,'Infos Relatório'!$B229,'Faturamento SP3'!$Z$2:$Z$692,'Infos Relatório'!BQ$1,'Faturamento SP3'!$T$2:$T$692,"Sim")</f>
        <v>0</v>
      </c>
      <c r="BU229" s="27" t="e">
        <f t="shared" si="72"/>
        <v>#DIV/0!</v>
      </c>
      <c r="BV229" s="24">
        <f>SUMIFS('Faturamento SP3'!$H$2:$H$692,'Faturamento SP3'!$D$2:$D$692,'Infos Relatório'!$B$164,'Faturamento SP3'!$E$2:$E$692,'Infos Relatório'!$B229,'Faturamento SP3'!$Z$2:$Z$692,'Infos Relatório'!BQ$1)</f>
        <v>0</v>
      </c>
    </row>
    <row r="230" spans="2:74">
      <c r="B230" s="17" t="s">
        <v>72</v>
      </c>
      <c r="C230" s="23">
        <f>COUNTIFS('Faturamento SP3'!$D$2:$D$692,'Infos Relatório'!$B$164,'Faturamento SP3'!$E$2:$E$692,'Infos Relatório'!$B230,'Faturamento SP3'!$Z$2:$Z$692,'Infos Relatório'!C$1)</f>
        <v>0</v>
      </c>
      <c r="D230" s="13">
        <f>SUMIFS('Faturamento SP3'!$G$2:$G$692,'Faturamento SP3'!$D$2:$D$692,'Infos Relatório'!$B$164,'Faturamento SP3'!$E$2:$E$692,'Infos Relatório'!$B230,'Faturamento SP3'!$Z$2:$Z$692,'Infos Relatório'!C$1)</f>
        <v>0</v>
      </c>
      <c r="E230" s="13">
        <f>SUMIFS('Faturamento SP3'!$J$2:$J$692,'Faturamento SP3'!$D$2:$D$692,'Infos Relatório'!$B$164,'Faturamento SP3'!$E$2:$E$692,'Infos Relatório'!$B230,'Faturamento SP3'!$Z$2:$Z$692,'Infos Relatório'!C$1)</f>
        <v>0</v>
      </c>
      <c r="F230" s="14">
        <f>SUMIFS('Faturamento SP3'!$O$2:$O$692,'Faturamento SP3'!$D$2:$D$692,'Infos Relatório'!$B$164,'Faturamento SP3'!$E$2:$E$692,'Infos Relatório'!$B230,'Faturamento SP3'!$Z$2:$Z$692,'Infos Relatório'!C$1,'Faturamento SP3'!$T$2:$T$692,"Sim")+SUMIFS('Faturamento SP3'!$P$2:$P$692,'Faturamento SP3'!$D$2:$D$692,'Infos Relatório'!$B$164,'Faturamento SP3'!$E$2:$E$692,'Infos Relatório'!$B230,'Faturamento SP3'!$Z$2:$Z$692,'Infos Relatório'!C$1,'Faturamento SP3'!$T$2:$T$692,"Sim")</f>
        <v>0</v>
      </c>
      <c r="G230" s="27" t="e">
        <f t="shared" si="61"/>
        <v>#DIV/0!</v>
      </c>
      <c r="H230" s="24">
        <f>SUMIFS('Faturamento SP3'!$H$2:$H$692,'Faturamento SP3'!$D$2:$D$692,'Infos Relatório'!$B$164,'Faturamento SP3'!$E$2:$E$692,'Infos Relatório'!$B230,'Faturamento SP3'!$Z$2:$Z$692,'Infos Relatório'!C$1)</f>
        <v>0</v>
      </c>
      <c r="I230" s="23">
        <f>COUNTIFS('Faturamento SP3'!$D$2:$D$692,'Infos Relatório'!$B$164,'Faturamento SP3'!$E$2:$E$692,'Infos Relatório'!$B230,'Faturamento SP3'!$Z$2:$Z$692,'Infos Relatório'!I$1)</f>
        <v>0</v>
      </c>
      <c r="J230" s="13">
        <f>SUMIFS('Faturamento SP3'!$G$2:$G$692,'Faturamento SP3'!$D$2:$D$692,'Infos Relatório'!$B$164,'Faturamento SP3'!$E$2:$E$692,'Infos Relatório'!$B230,'Faturamento SP3'!$Z$2:$Z$692,'Infos Relatório'!I$1)</f>
        <v>0</v>
      </c>
      <c r="K230" s="13">
        <f>SUMIFS('Faturamento SP3'!$J$2:$J$692,'Faturamento SP3'!$D$2:$D$692,'Infos Relatório'!$B$164,'Faturamento SP3'!$E$2:$E$692,'Infos Relatório'!$B230,'Faturamento SP3'!$Z$2:$Z$692,'Infos Relatório'!I$1)</f>
        <v>0</v>
      </c>
      <c r="L230" s="14">
        <f>SUMIFS('Faturamento SP3'!$O$2:$O$692,'Faturamento SP3'!$D$2:$D$692,'Infos Relatório'!$B$164,'Faturamento SP3'!$E$2:$E$692,'Infos Relatório'!$B230,'Faturamento SP3'!$Z$2:$Z$692,'Infos Relatório'!I$1,'Faturamento SP3'!$T$2:$T$692,"Sim")+SUMIFS('Faturamento SP3'!$P$2:$P$692,'Faturamento SP3'!$D$2:$D$692,'Infos Relatório'!$B$164,'Faturamento SP3'!$E$2:$E$692,'Infos Relatório'!$B230,'Faturamento SP3'!$Z$2:$Z$692,'Infos Relatório'!I$1,'Faturamento SP3'!$T$2:$T$692,"Sim")</f>
        <v>0</v>
      </c>
      <c r="M230" s="27" t="e">
        <f t="shared" si="62"/>
        <v>#DIV/0!</v>
      </c>
      <c r="N230" s="24">
        <f>SUMIFS('Faturamento SP3'!$H$2:$H$692,'Faturamento SP3'!$D$2:$D$692,'Infos Relatório'!$B$164,'Faturamento SP3'!$E$2:$E$692,'Infos Relatório'!$B230,'Faturamento SP3'!$Z$2:$Z$692,'Infos Relatório'!I$1)</f>
        <v>0</v>
      </c>
      <c r="O230" s="23">
        <f>COUNTIFS('Faturamento SP3'!$D$2:$D$692,'Infos Relatório'!$B$164,'Faturamento SP3'!$E$2:$E$692,'Infos Relatório'!$B230,'Faturamento SP3'!$Z$2:$Z$692,'Infos Relatório'!O$1)</f>
        <v>0</v>
      </c>
      <c r="P230" s="13">
        <f>SUMIFS('Faturamento SP3'!$G$2:$G$692,'Faturamento SP3'!$D$2:$D$692,'Infos Relatório'!$B$164,'Faturamento SP3'!$E$2:$E$692,'Infos Relatório'!$B230,'Faturamento SP3'!$Z$2:$Z$692,'Infos Relatório'!O$1)</f>
        <v>0</v>
      </c>
      <c r="Q230" s="13">
        <f>SUMIFS('Faturamento SP3'!$J$2:$J$692,'Faturamento SP3'!$D$2:$D$692,'Infos Relatório'!$B$164,'Faturamento SP3'!$E$2:$E$692,'Infos Relatório'!$B230,'Faturamento SP3'!$Z$2:$Z$692,'Infos Relatório'!O$1)</f>
        <v>0</v>
      </c>
      <c r="R230" s="14">
        <f>SUMIFS('Faturamento SP3'!$O$2:$O$692,'Faturamento SP3'!$D$2:$D$692,'Infos Relatório'!$B$164,'Faturamento SP3'!$E$2:$E$692,'Infos Relatório'!$B230,'Faturamento SP3'!$Z$2:$Z$692,'Infos Relatório'!O$1,'Faturamento SP3'!$T$2:$T$692,"Sim")+SUMIFS('Faturamento SP3'!$P$2:$P$692,'Faturamento SP3'!$D$2:$D$692,'Infos Relatório'!$B$164,'Faturamento SP3'!$E$2:$E$692,'Infos Relatório'!$B230,'Faturamento SP3'!$Z$2:$Z$692,'Infos Relatório'!O$1,'Faturamento SP3'!$T$2:$T$692,"Sim")</f>
        <v>0</v>
      </c>
      <c r="S230" s="27" t="e">
        <f t="shared" si="63"/>
        <v>#DIV/0!</v>
      </c>
      <c r="T230" s="24">
        <f>SUMIFS('Faturamento SP3'!$H$2:$H$692,'Faturamento SP3'!$D$2:$D$692,'Infos Relatório'!$B$164,'Faturamento SP3'!$E$2:$E$692,'Infos Relatório'!$B230,'Faturamento SP3'!$Z$2:$Z$692,'Infos Relatório'!O$1)</f>
        <v>0</v>
      </c>
      <c r="U230" s="23">
        <f>COUNTIFS('Faturamento SP3'!$D$2:$D$692,'Infos Relatório'!$B$164,'Faturamento SP3'!$E$2:$E$692,'Infos Relatório'!$B230,'Faturamento SP3'!$Z$2:$Z$692,'Infos Relatório'!U$1)</f>
        <v>0</v>
      </c>
      <c r="V230" s="13">
        <f>SUMIFS('Faturamento SP3'!$G$2:$G$692,'Faturamento SP3'!$D$2:$D$692,'Infos Relatório'!$B$164,'Faturamento SP3'!$E$2:$E$692,'Infos Relatório'!$B230,'Faturamento SP3'!$Z$2:$Z$692,'Infos Relatório'!U$1)</f>
        <v>0</v>
      </c>
      <c r="W230" s="13">
        <f>SUMIFS('Faturamento SP3'!$J$2:$J$692,'Faturamento SP3'!$D$2:$D$692,'Infos Relatório'!$B$164,'Faturamento SP3'!$E$2:$E$692,'Infos Relatório'!$B230,'Faturamento SP3'!$Z$2:$Z$692,'Infos Relatório'!U$1)</f>
        <v>0</v>
      </c>
      <c r="X230" s="14">
        <f>SUMIFS('Faturamento SP3'!$O$2:$O$692,'Faturamento SP3'!$D$2:$D$692,'Infos Relatório'!$B$164,'Faturamento SP3'!$E$2:$E$692,'Infos Relatório'!$B230,'Faturamento SP3'!$Z$2:$Z$692,'Infos Relatório'!U$1,'Faturamento SP3'!$T$2:$T$692,"Sim")+SUMIFS('Faturamento SP3'!$P$2:$P$692,'Faturamento SP3'!$D$2:$D$692,'Infos Relatório'!$B$164,'Faturamento SP3'!$E$2:$E$692,'Infos Relatório'!$B230,'Faturamento SP3'!$Z$2:$Z$692,'Infos Relatório'!U$1,'Faturamento SP3'!$T$2:$T$692,"Sim")</f>
        <v>0</v>
      </c>
      <c r="Y230" s="27" t="e">
        <f t="shared" si="64"/>
        <v>#DIV/0!</v>
      </c>
      <c r="Z230" s="24">
        <f>SUMIFS('Faturamento SP3'!$H$2:$H$692,'Faturamento SP3'!$D$2:$D$692,'Infos Relatório'!$B$164,'Faturamento SP3'!$E$2:$E$692,'Infos Relatório'!$B230,'Faturamento SP3'!$Z$2:$Z$692,'Infos Relatório'!U$1)</f>
        <v>0</v>
      </c>
      <c r="AA230" s="23">
        <f>COUNTIFS('Faturamento SP3'!$D$2:$D$692,'Infos Relatório'!$B$164,'Faturamento SP3'!$E$2:$E$692,'Infos Relatório'!$B230,'Faturamento SP3'!$Z$2:$Z$692,'Infos Relatório'!AA$1)</f>
        <v>0</v>
      </c>
      <c r="AB230" s="13">
        <f>SUMIFS('Faturamento SP3'!$G$2:$G$692,'Faturamento SP3'!$D$2:$D$692,'Infos Relatório'!$B$164,'Faturamento SP3'!$E$2:$E$692,'Infos Relatório'!$B230,'Faturamento SP3'!$Z$2:$Z$692,'Infos Relatório'!AA$1)</f>
        <v>0</v>
      </c>
      <c r="AC230" s="13">
        <f>SUMIFS('Faturamento SP3'!$J$2:$J$692,'Faturamento SP3'!$D$2:$D$692,'Infos Relatório'!$B$164,'Faturamento SP3'!$E$2:$E$692,'Infos Relatório'!$B230,'Faturamento SP3'!$Z$2:$Z$692,'Infos Relatório'!AA$1)</f>
        <v>0</v>
      </c>
      <c r="AD230" s="14">
        <f>SUMIFS('Faturamento SP3'!$O$2:$O$692,'Faturamento SP3'!$D$2:$D$692,'Infos Relatório'!$B$164,'Faturamento SP3'!$E$2:$E$692,'Infos Relatório'!$B230,'Faturamento SP3'!$Z$2:$Z$692,'Infos Relatório'!AA$1,'Faturamento SP3'!$T$2:$T$692,"Sim")+SUMIFS('Faturamento SP3'!$P$2:$P$692,'Faturamento SP3'!$D$2:$D$692,'Infos Relatório'!$B$164,'Faturamento SP3'!$E$2:$E$692,'Infos Relatório'!$B230,'Faturamento SP3'!$Z$2:$Z$692,'Infos Relatório'!AA$1,'Faturamento SP3'!$T$2:$T$692,"Sim")</f>
        <v>0</v>
      </c>
      <c r="AE230" s="27" t="e">
        <f t="shared" si="65"/>
        <v>#DIV/0!</v>
      </c>
      <c r="AF230" s="24">
        <f>SUMIFS('Faturamento SP3'!$H$2:$H$692,'Faturamento SP3'!$D$2:$D$692,'Infos Relatório'!$B$164,'Faturamento SP3'!$E$2:$E$692,'Infos Relatório'!$B230,'Faturamento SP3'!$Z$2:$Z$692,'Infos Relatório'!AA$1)</f>
        <v>0</v>
      </c>
      <c r="AG230" s="23">
        <f>COUNTIFS('Faturamento SP3'!$D$2:$D$692,'Infos Relatório'!$B$164,'Faturamento SP3'!$E$2:$E$692,'Infos Relatório'!$B230,'Faturamento SP3'!$Z$2:$Z$692,'Infos Relatório'!AG$1)</f>
        <v>0</v>
      </c>
      <c r="AH230" s="13">
        <f>SUMIFS('Faturamento SP3'!$G$2:$G$692,'Faturamento SP3'!$D$2:$D$692,'Infos Relatório'!$B$164,'Faturamento SP3'!$E$2:$E$692,'Infos Relatório'!$B230,'Faturamento SP3'!$Z$2:$Z$692,'Infos Relatório'!AG$1)</f>
        <v>0</v>
      </c>
      <c r="AI230" s="13">
        <f>SUMIFS('Faturamento SP3'!$J$2:$J$692,'Faturamento SP3'!$D$2:$D$692,'Infos Relatório'!$B$164,'Faturamento SP3'!$E$2:$E$692,'Infos Relatório'!$B230,'Faturamento SP3'!$Z$2:$Z$692,'Infos Relatório'!AG$1)</f>
        <v>0</v>
      </c>
      <c r="AJ230" s="14">
        <f>SUMIFS('Faturamento SP3'!$O$2:$O$692,'Faturamento SP3'!$D$2:$D$692,'Infos Relatório'!$B$164,'Faturamento SP3'!$E$2:$E$692,'Infos Relatório'!$B230,'Faturamento SP3'!$Z$2:$Z$692,'Infos Relatório'!AG$1,'Faturamento SP3'!$T$2:$T$692,"Sim")+SUMIFS('Faturamento SP3'!$P$2:$P$692,'Faturamento SP3'!$D$2:$D$692,'Infos Relatório'!$B$164,'Faturamento SP3'!$E$2:$E$692,'Infos Relatório'!$B230,'Faturamento SP3'!$Z$2:$Z$692,'Infos Relatório'!AG$1,'Faturamento SP3'!$T$2:$T$692,"Sim")</f>
        <v>0</v>
      </c>
      <c r="AK230" s="27" t="e">
        <f t="shared" si="66"/>
        <v>#DIV/0!</v>
      </c>
      <c r="AL230" s="24">
        <f>SUMIFS('Faturamento SP3'!$H$2:$H$692,'Faturamento SP3'!$D$2:$D$692,'Infos Relatório'!$B$164,'Faturamento SP3'!$E$2:$E$692,'Infos Relatório'!$B230,'Faturamento SP3'!$Z$2:$Z$692,'Infos Relatório'!AG$1)</f>
        <v>0</v>
      </c>
      <c r="AM230" s="23">
        <f>COUNTIFS('Faturamento SP3'!$D$2:$D$692,'Infos Relatório'!$B$164,'Faturamento SP3'!$E$2:$E$692,'Infos Relatório'!$B230,'Faturamento SP3'!$Z$2:$Z$692,'Infos Relatório'!AM$1)</f>
        <v>0</v>
      </c>
      <c r="AN230" s="13">
        <f>SUMIFS('Faturamento SP3'!$G$2:$G$692,'Faturamento SP3'!$D$2:$D$692,'Infos Relatório'!$B$164,'Faturamento SP3'!$E$2:$E$692,'Infos Relatório'!$B230,'Faturamento SP3'!$Z$2:$Z$692,'Infos Relatório'!AM$1)</f>
        <v>0</v>
      </c>
      <c r="AO230" s="13">
        <f>SUMIFS('Faturamento SP3'!$J$2:$J$692,'Faturamento SP3'!$D$2:$D$692,'Infos Relatório'!$B$164,'Faturamento SP3'!$E$2:$E$692,'Infos Relatório'!$B230,'Faturamento SP3'!$Z$2:$Z$692,'Infos Relatório'!AM$1)</f>
        <v>0</v>
      </c>
      <c r="AP230" s="14">
        <f>SUMIFS('Faturamento SP3'!$O$2:$O$692,'Faturamento SP3'!$D$2:$D$692,'Infos Relatório'!$B$164,'Faturamento SP3'!$E$2:$E$692,'Infos Relatório'!$B230,'Faturamento SP3'!$Z$2:$Z$692,'Infos Relatório'!AM$1,'Faturamento SP3'!$T$2:$T$692,"Sim")+SUMIFS('Faturamento SP3'!$P$2:$P$692,'Faturamento SP3'!$D$2:$D$692,'Infos Relatório'!$B$164,'Faturamento SP3'!$E$2:$E$692,'Infos Relatório'!$B230,'Faturamento SP3'!$Z$2:$Z$692,'Infos Relatório'!AM$1,'Faturamento SP3'!$T$2:$T$692,"Sim")</f>
        <v>0</v>
      </c>
      <c r="AQ230" s="27" t="e">
        <f t="shared" si="67"/>
        <v>#DIV/0!</v>
      </c>
      <c r="AR230" s="24">
        <f>SUMIFS('Faturamento SP3'!$H$2:$H$692,'Faturamento SP3'!$D$2:$D$692,'Infos Relatório'!$B$164,'Faturamento SP3'!$E$2:$E$692,'Infos Relatório'!$B230,'Faturamento SP3'!$Z$2:$Z$692,'Infos Relatório'!AM$1)</f>
        <v>0</v>
      </c>
      <c r="AS230" s="23">
        <f>COUNTIFS('Faturamento SP3'!$D$2:$D$692,'Infos Relatório'!$B$164,'Faturamento SP3'!$E$2:$E$692,'Infos Relatório'!$B230,'Faturamento SP3'!$Z$2:$Z$692,'Infos Relatório'!AS$1)</f>
        <v>0</v>
      </c>
      <c r="AT230" s="13">
        <f>SUMIFS('Faturamento SP3'!$G$2:$G$692,'Faturamento SP3'!$D$2:$D$692,'Infos Relatório'!$B$164,'Faturamento SP3'!$E$2:$E$692,'Infos Relatório'!$B230,'Faturamento SP3'!$Z$2:$Z$692,'Infos Relatório'!AS$1)</f>
        <v>0</v>
      </c>
      <c r="AU230" s="13">
        <f>SUMIFS('Faturamento SP3'!$J$2:$J$692,'Faturamento SP3'!$D$2:$D$692,'Infos Relatório'!$B$164,'Faturamento SP3'!$E$2:$E$692,'Infos Relatório'!$B230,'Faturamento SP3'!$Z$2:$Z$692,'Infos Relatório'!AS$1)</f>
        <v>0</v>
      </c>
      <c r="AV230" s="14">
        <f>SUMIFS('Faturamento SP3'!$O$2:$O$692,'Faturamento SP3'!$D$2:$D$692,'Infos Relatório'!$B$164,'Faturamento SP3'!$E$2:$E$692,'Infos Relatório'!$B230,'Faturamento SP3'!$Z$2:$Z$692,'Infos Relatório'!AS$1,'Faturamento SP3'!$T$2:$T$692,"Sim")+SUMIFS('Faturamento SP3'!$P$2:$P$692,'Faturamento SP3'!$D$2:$D$692,'Infos Relatório'!$B$164,'Faturamento SP3'!$E$2:$E$692,'Infos Relatório'!$B230,'Faturamento SP3'!$Z$2:$Z$692,'Infos Relatório'!AS$1,'Faturamento SP3'!$T$2:$T$692,"Sim")</f>
        <v>0</v>
      </c>
      <c r="AW230" s="27" t="e">
        <f t="shared" si="68"/>
        <v>#DIV/0!</v>
      </c>
      <c r="AX230" s="24">
        <f>SUMIFS('Faturamento SP3'!$H$2:$H$692,'Faturamento SP3'!$D$2:$D$692,'Infos Relatório'!$B$164,'Faturamento SP3'!$E$2:$E$692,'Infos Relatório'!$B230,'Faturamento SP3'!$Z$2:$Z$692,'Infos Relatório'!AS$1)</f>
        <v>0</v>
      </c>
      <c r="AY230" s="23">
        <f>COUNTIFS('Faturamento SP3'!$D$2:$D$692,'Infos Relatório'!$B$164,'Faturamento SP3'!$E$2:$E$692,'Infos Relatório'!$B230,'Faturamento SP3'!$Z$2:$Z$692,'Infos Relatório'!AY$1)</f>
        <v>0</v>
      </c>
      <c r="AZ230" s="13">
        <f>SUMIFS('Faturamento SP3'!$G$2:$G$692,'Faturamento SP3'!$D$2:$D$692,'Infos Relatório'!$B$164,'Faturamento SP3'!$E$2:$E$692,'Infos Relatório'!$B230,'Faturamento SP3'!$Z$2:$Z$692,'Infos Relatório'!AY$1)</f>
        <v>0</v>
      </c>
      <c r="BA230" s="13">
        <f>SUMIFS('Faturamento SP3'!$J$2:$J$692,'Faturamento SP3'!$D$2:$D$692,'Infos Relatório'!$B$164,'Faturamento SP3'!$E$2:$E$692,'Infos Relatório'!$B230,'Faturamento SP3'!$Z$2:$Z$692,'Infos Relatório'!AY$1)</f>
        <v>0</v>
      </c>
      <c r="BB230" s="14">
        <f>SUMIFS('Faturamento SP3'!$O$2:$O$692,'Faturamento SP3'!$D$2:$D$692,'Infos Relatório'!$B$164,'Faturamento SP3'!$E$2:$E$692,'Infos Relatório'!$B230,'Faturamento SP3'!$Z$2:$Z$692,'Infos Relatório'!AY$1,'Faturamento SP3'!$T$2:$T$692,"Sim")+SUMIFS('Faturamento SP3'!$P$2:$P$692,'Faturamento SP3'!$D$2:$D$692,'Infos Relatório'!$B$164,'Faturamento SP3'!$E$2:$E$692,'Infos Relatório'!$B230,'Faturamento SP3'!$Z$2:$Z$692,'Infos Relatório'!AY$1,'Faturamento SP3'!$T$2:$T$692,"Sim")</f>
        <v>0</v>
      </c>
      <c r="BC230" s="27" t="e">
        <f t="shared" si="69"/>
        <v>#DIV/0!</v>
      </c>
      <c r="BD230" s="24">
        <f>SUMIFS('Faturamento SP3'!$H$2:$H$692,'Faturamento SP3'!$D$2:$D$692,'Infos Relatório'!$B$164,'Faturamento SP3'!$E$2:$E$692,'Infos Relatório'!$B230,'Faturamento SP3'!$Z$2:$Z$692,'Infos Relatório'!AY$1)</f>
        <v>0</v>
      </c>
      <c r="BE230" s="23">
        <f>COUNTIFS('Faturamento SP3'!$D$2:$D$692,'Infos Relatório'!$B$164,'Faturamento SP3'!$E$2:$E$692,'Infos Relatório'!$B230,'Faturamento SP3'!$Z$2:$Z$692,'Infos Relatório'!BE$1)</f>
        <v>0</v>
      </c>
      <c r="BF230" s="13">
        <f>SUMIFS('Faturamento SP3'!$G$2:$G$692,'Faturamento SP3'!$D$2:$D$692,'Infos Relatório'!$B$164,'Faturamento SP3'!$E$2:$E$692,'Infos Relatório'!$B230,'Faturamento SP3'!$Z$2:$Z$692,'Infos Relatório'!BE$1)</f>
        <v>0</v>
      </c>
      <c r="BG230" s="13">
        <f>SUMIFS('Faturamento SP3'!$J$2:$J$692,'Faturamento SP3'!$D$2:$D$692,'Infos Relatório'!$B$164,'Faturamento SP3'!$E$2:$E$692,'Infos Relatório'!$B230,'Faturamento SP3'!$Z$2:$Z$692,'Infos Relatório'!BE$1)</f>
        <v>0</v>
      </c>
      <c r="BH230" s="14">
        <f>SUMIFS('Faturamento SP3'!$O$2:$O$692,'Faturamento SP3'!$D$2:$D$692,'Infos Relatório'!$B$164,'Faturamento SP3'!$E$2:$E$692,'Infos Relatório'!$B230,'Faturamento SP3'!$Z$2:$Z$692,'Infos Relatório'!BE$1,'Faturamento SP3'!$T$2:$T$692,"Sim")+SUMIFS('Faturamento SP3'!$P$2:$P$692,'Faturamento SP3'!$D$2:$D$692,'Infos Relatório'!$B$164,'Faturamento SP3'!$E$2:$E$692,'Infos Relatório'!$B230,'Faturamento SP3'!$Z$2:$Z$692,'Infos Relatório'!BE$1,'Faturamento SP3'!$T$2:$T$692,"Sim")</f>
        <v>0</v>
      </c>
      <c r="BI230" s="27" t="e">
        <f t="shared" si="70"/>
        <v>#DIV/0!</v>
      </c>
      <c r="BJ230" s="24">
        <f>SUMIFS('Faturamento SP3'!$H$2:$H$692,'Faturamento SP3'!$D$2:$D$692,'Infos Relatório'!$B$164,'Faturamento SP3'!$E$2:$E$692,'Infos Relatório'!$B230,'Faturamento SP3'!$Z$2:$Z$692,'Infos Relatório'!BE$1)</f>
        <v>0</v>
      </c>
      <c r="BK230" s="23">
        <f>COUNTIFS('Faturamento SP3'!$D$2:$D$692,'Infos Relatório'!$B$164,'Faturamento SP3'!$E$2:$E$692,'Infos Relatório'!$B230,'Faturamento SP3'!$Z$2:$Z$692,'Infos Relatório'!BK$1)</f>
        <v>0</v>
      </c>
      <c r="BL230" s="13">
        <f>SUMIFS('Faturamento SP3'!$G$2:$G$692,'Faturamento SP3'!$D$2:$D$692,'Infos Relatório'!$B$164,'Faturamento SP3'!$E$2:$E$692,'Infos Relatório'!$B230,'Faturamento SP3'!$Z$2:$Z$692,'Infos Relatório'!BK$1)</f>
        <v>0</v>
      </c>
      <c r="BM230" s="13">
        <f>SUMIFS('Faturamento SP3'!$J$2:$J$692,'Faturamento SP3'!$D$2:$D$692,'Infos Relatório'!$B$164,'Faturamento SP3'!$E$2:$E$692,'Infos Relatório'!$B230,'Faturamento SP3'!$Z$2:$Z$692,'Infos Relatório'!BK$1)</f>
        <v>0</v>
      </c>
      <c r="BN230" s="14">
        <f>SUMIFS('Faturamento SP3'!$O$2:$O$692,'Faturamento SP3'!$D$2:$D$692,'Infos Relatório'!$B$164,'Faturamento SP3'!$E$2:$E$692,'Infos Relatório'!$B230,'Faturamento SP3'!$Z$2:$Z$692,'Infos Relatório'!BK$1,'Faturamento SP3'!$T$2:$T$692,"Sim")+SUMIFS('Faturamento SP3'!$P$2:$P$692,'Faturamento SP3'!$D$2:$D$692,'Infos Relatório'!$B$164,'Faturamento SP3'!$E$2:$E$692,'Infos Relatório'!$B230,'Faturamento SP3'!$Z$2:$Z$692,'Infos Relatório'!BK$1,'Faturamento SP3'!$T$2:$T$692,"Sim")</f>
        <v>0</v>
      </c>
      <c r="BO230" s="27" t="e">
        <f t="shared" si="71"/>
        <v>#DIV/0!</v>
      </c>
      <c r="BP230" s="24">
        <f>SUMIFS('Faturamento SP3'!$H$2:$H$692,'Faturamento SP3'!$D$2:$D$692,'Infos Relatório'!$B$164,'Faturamento SP3'!$E$2:$E$692,'Infos Relatório'!$B230,'Faturamento SP3'!$Z$2:$Z$692,'Infos Relatório'!BK$1)</f>
        <v>0</v>
      </c>
      <c r="BQ230" s="23">
        <f>COUNTIFS('Faturamento SP3'!$D$2:$D$692,'Infos Relatório'!$B$164,'Faturamento SP3'!$E$2:$E$692,'Infos Relatório'!$B230,'Faturamento SP3'!$Z$2:$Z$692,'Infos Relatório'!BQ$1)</f>
        <v>0</v>
      </c>
      <c r="BR230" s="13">
        <f>SUMIFS('Faturamento SP3'!$G$2:$G$692,'Faturamento SP3'!$D$2:$D$692,'Infos Relatório'!$B$164,'Faturamento SP3'!$E$2:$E$692,'Infos Relatório'!$B230,'Faturamento SP3'!$Z$2:$Z$692,'Infos Relatório'!BQ$1)</f>
        <v>0</v>
      </c>
      <c r="BS230" s="13">
        <f>SUMIFS('Faturamento SP3'!$J$2:$J$692,'Faturamento SP3'!$D$2:$D$692,'Infos Relatório'!$B$164,'Faturamento SP3'!$E$2:$E$692,'Infos Relatório'!$B230,'Faturamento SP3'!$Z$2:$Z$692,'Infos Relatório'!BQ$1)</f>
        <v>0</v>
      </c>
      <c r="BT230" s="14">
        <f>SUMIFS('Faturamento SP3'!$O$2:$O$692,'Faturamento SP3'!$D$2:$D$692,'Infos Relatório'!$B$164,'Faturamento SP3'!$E$2:$E$692,'Infos Relatório'!$B230,'Faturamento SP3'!$Z$2:$Z$692,'Infos Relatório'!BQ$1,'Faturamento SP3'!$T$2:$T$692,"Sim")+SUMIFS('Faturamento SP3'!$P$2:$P$692,'Faturamento SP3'!$D$2:$D$692,'Infos Relatório'!$B$164,'Faturamento SP3'!$E$2:$E$692,'Infos Relatório'!$B230,'Faturamento SP3'!$Z$2:$Z$692,'Infos Relatório'!BQ$1,'Faturamento SP3'!$T$2:$T$692,"Sim")</f>
        <v>0</v>
      </c>
      <c r="BU230" s="27" t="e">
        <f t="shared" si="72"/>
        <v>#DIV/0!</v>
      </c>
      <c r="BV230" s="24">
        <f>SUMIFS('Faturamento SP3'!$H$2:$H$692,'Faturamento SP3'!$D$2:$D$692,'Infos Relatório'!$B$164,'Faturamento SP3'!$E$2:$E$692,'Infos Relatório'!$B230,'Faturamento SP3'!$Z$2:$Z$692,'Infos Relatório'!BQ$1)</f>
        <v>0</v>
      </c>
    </row>
    <row r="231" spans="2:74">
      <c r="B231" s="17" t="s">
        <v>73</v>
      </c>
      <c r="C231" s="23">
        <f>COUNTIFS('Faturamento SP3'!$D$2:$D$692,'Infos Relatório'!$B$164,'Faturamento SP3'!$E$2:$E$692,'Infos Relatório'!$B231,'Faturamento SP3'!$Z$2:$Z$692,'Infos Relatório'!C$1)</f>
        <v>0</v>
      </c>
      <c r="D231" s="13">
        <f>SUMIFS('Faturamento SP3'!$G$2:$G$692,'Faturamento SP3'!$D$2:$D$692,'Infos Relatório'!$B$164,'Faturamento SP3'!$E$2:$E$692,'Infos Relatório'!$B231,'Faturamento SP3'!$Z$2:$Z$692,'Infos Relatório'!C$1)</f>
        <v>0</v>
      </c>
      <c r="E231" s="13">
        <f>SUMIFS('Faturamento SP3'!$J$2:$J$692,'Faturamento SP3'!$D$2:$D$692,'Infos Relatório'!$B$164,'Faturamento SP3'!$E$2:$E$692,'Infos Relatório'!$B231,'Faturamento SP3'!$Z$2:$Z$692,'Infos Relatório'!C$1)</f>
        <v>0</v>
      </c>
      <c r="F231" s="14">
        <f>SUMIFS('Faturamento SP3'!$O$2:$O$692,'Faturamento SP3'!$D$2:$D$692,'Infos Relatório'!$B$164,'Faturamento SP3'!$E$2:$E$692,'Infos Relatório'!$B231,'Faturamento SP3'!$Z$2:$Z$692,'Infos Relatório'!C$1,'Faturamento SP3'!$T$2:$T$692,"Sim")+SUMIFS('Faturamento SP3'!$P$2:$P$692,'Faturamento SP3'!$D$2:$D$692,'Infos Relatório'!$B$164,'Faturamento SP3'!$E$2:$E$692,'Infos Relatório'!$B231,'Faturamento SP3'!$Z$2:$Z$692,'Infos Relatório'!C$1,'Faturamento SP3'!$T$2:$T$692,"Sim")</f>
        <v>0</v>
      </c>
      <c r="G231" s="27" t="e">
        <f t="shared" ref="G231:G241" si="73">F231/E231</f>
        <v>#DIV/0!</v>
      </c>
      <c r="H231" s="24">
        <f>SUMIFS('Faturamento SP3'!$H$2:$H$692,'Faturamento SP3'!$D$2:$D$692,'Infos Relatório'!$B$164,'Faturamento SP3'!$E$2:$E$692,'Infos Relatório'!$B231,'Faturamento SP3'!$Z$2:$Z$692,'Infos Relatório'!C$1)</f>
        <v>0</v>
      </c>
      <c r="I231" s="23">
        <f>COUNTIFS('Faturamento SP3'!$D$2:$D$692,'Infos Relatório'!$B$164,'Faturamento SP3'!$E$2:$E$692,'Infos Relatório'!$B231,'Faturamento SP3'!$Z$2:$Z$692,'Infos Relatório'!I$1)</f>
        <v>0</v>
      </c>
      <c r="J231" s="13">
        <f>SUMIFS('Faturamento SP3'!$G$2:$G$692,'Faturamento SP3'!$D$2:$D$692,'Infos Relatório'!$B$164,'Faturamento SP3'!$E$2:$E$692,'Infos Relatório'!$B231,'Faturamento SP3'!$Z$2:$Z$692,'Infos Relatório'!I$1)</f>
        <v>0</v>
      </c>
      <c r="K231" s="13">
        <f>SUMIFS('Faturamento SP3'!$J$2:$J$692,'Faturamento SP3'!$D$2:$D$692,'Infos Relatório'!$B$164,'Faturamento SP3'!$E$2:$E$692,'Infos Relatório'!$B231,'Faturamento SP3'!$Z$2:$Z$692,'Infos Relatório'!I$1)</f>
        <v>0</v>
      </c>
      <c r="L231" s="14">
        <f>SUMIFS('Faturamento SP3'!$O$2:$O$692,'Faturamento SP3'!$D$2:$D$692,'Infos Relatório'!$B$164,'Faturamento SP3'!$E$2:$E$692,'Infos Relatório'!$B231,'Faturamento SP3'!$Z$2:$Z$692,'Infos Relatório'!I$1,'Faturamento SP3'!$T$2:$T$692,"Sim")+SUMIFS('Faturamento SP3'!$P$2:$P$692,'Faturamento SP3'!$D$2:$D$692,'Infos Relatório'!$B$164,'Faturamento SP3'!$E$2:$E$692,'Infos Relatório'!$B231,'Faturamento SP3'!$Z$2:$Z$692,'Infos Relatório'!I$1,'Faturamento SP3'!$T$2:$T$692,"Sim")</f>
        <v>0</v>
      </c>
      <c r="M231" s="27" t="e">
        <f t="shared" ref="M231:M241" si="74">L231/K231</f>
        <v>#DIV/0!</v>
      </c>
      <c r="N231" s="24">
        <f>SUMIFS('Faturamento SP3'!$H$2:$H$692,'Faturamento SP3'!$D$2:$D$692,'Infos Relatório'!$B$164,'Faturamento SP3'!$E$2:$E$692,'Infos Relatório'!$B231,'Faturamento SP3'!$Z$2:$Z$692,'Infos Relatório'!I$1)</f>
        <v>0</v>
      </c>
      <c r="O231" s="23">
        <f>COUNTIFS('Faturamento SP3'!$D$2:$D$692,'Infos Relatório'!$B$164,'Faturamento SP3'!$E$2:$E$692,'Infos Relatório'!$B231,'Faturamento SP3'!$Z$2:$Z$692,'Infos Relatório'!O$1)</f>
        <v>0</v>
      </c>
      <c r="P231" s="13">
        <f>SUMIFS('Faturamento SP3'!$G$2:$G$692,'Faturamento SP3'!$D$2:$D$692,'Infos Relatório'!$B$164,'Faturamento SP3'!$E$2:$E$692,'Infos Relatório'!$B231,'Faturamento SP3'!$Z$2:$Z$692,'Infos Relatório'!O$1)</f>
        <v>0</v>
      </c>
      <c r="Q231" s="13">
        <f>SUMIFS('Faturamento SP3'!$J$2:$J$692,'Faturamento SP3'!$D$2:$D$692,'Infos Relatório'!$B$164,'Faturamento SP3'!$E$2:$E$692,'Infos Relatório'!$B231,'Faturamento SP3'!$Z$2:$Z$692,'Infos Relatório'!O$1)</f>
        <v>0</v>
      </c>
      <c r="R231" s="14">
        <f>SUMIFS('Faturamento SP3'!$O$2:$O$692,'Faturamento SP3'!$D$2:$D$692,'Infos Relatório'!$B$164,'Faturamento SP3'!$E$2:$E$692,'Infos Relatório'!$B231,'Faturamento SP3'!$Z$2:$Z$692,'Infos Relatório'!O$1,'Faturamento SP3'!$T$2:$T$692,"Sim")+SUMIFS('Faturamento SP3'!$P$2:$P$692,'Faturamento SP3'!$D$2:$D$692,'Infos Relatório'!$B$164,'Faturamento SP3'!$E$2:$E$692,'Infos Relatório'!$B231,'Faturamento SP3'!$Z$2:$Z$692,'Infos Relatório'!O$1,'Faturamento SP3'!$T$2:$T$692,"Sim")</f>
        <v>0</v>
      </c>
      <c r="S231" s="27" t="e">
        <f t="shared" ref="S231:S241" si="75">R231/Q231</f>
        <v>#DIV/0!</v>
      </c>
      <c r="T231" s="24">
        <f>SUMIFS('Faturamento SP3'!$H$2:$H$692,'Faturamento SP3'!$D$2:$D$692,'Infos Relatório'!$B$164,'Faturamento SP3'!$E$2:$E$692,'Infos Relatório'!$B231,'Faturamento SP3'!$Z$2:$Z$692,'Infos Relatório'!O$1)</f>
        <v>0</v>
      </c>
      <c r="U231" s="23">
        <f>COUNTIFS('Faturamento SP3'!$D$2:$D$692,'Infos Relatório'!$B$164,'Faturamento SP3'!$E$2:$E$692,'Infos Relatório'!$B231,'Faturamento SP3'!$Z$2:$Z$692,'Infos Relatório'!U$1)</f>
        <v>0</v>
      </c>
      <c r="V231" s="13">
        <f>SUMIFS('Faturamento SP3'!$G$2:$G$692,'Faturamento SP3'!$D$2:$D$692,'Infos Relatório'!$B$164,'Faturamento SP3'!$E$2:$E$692,'Infos Relatório'!$B231,'Faturamento SP3'!$Z$2:$Z$692,'Infos Relatório'!U$1)</f>
        <v>0</v>
      </c>
      <c r="W231" s="13">
        <f>SUMIFS('Faturamento SP3'!$J$2:$J$692,'Faturamento SP3'!$D$2:$D$692,'Infos Relatório'!$B$164,'Faturamento SP3'!$E$2:$E$692,'Infos Relatório'!$B231,'Faturamento SP3'!$Z$2:$Z$692,'Infos Relatório'!U$1)</f>
        <v>0</v>
      </c>
      <c r="X231" s="14">
        <f>SUMIFS('Faturamento SP3'!$O$2:$O$692,'Faturamento SP3'!$D$2:$D$692,'Infos Relatório'!$B$164,'Faturamento SP3'!$E$2:$E$692,'Infos Relatório'!$B231,'Faturamento SP3'!$Z$2:$Z$692,'Infos Relatório'!U$1,'Faturamento SP3'!$T$2:$T$692,"Sim")+SUMIFS('Faturamento SP3'!$P$2:$P$692,'Faturamento SP3'!$D$2:$D$692,'Infos Relatório'!$B$164,'Faturamento SP3'!$E$2:$E$692,'Infos Relatório'!$B231,'Faturamento SP3'!$Z$2:$Z$692,'Infos Relatório'!U$1,'Faturamento SP3'!$T$2:$T$692,"Sim")</f>
        <v>0</v>
      </c>
      <c r="Y231" s="27" t="e">
        <f t="shared" ref="Y231:Y241" si="76">X231/W231</f>
        <v>#DIV/0!</v>
      </c>
      <c r="Z231" s="24">
        <f>SUMIFS('Faturamento SP3'!$H$2:$H$692,'Faturamento SP3'!$D$2:$D$692,'Infos Relatório'!$B$164,'Faturamento SP3'!$E$2:$E$692,'Infos Relatório'!$B231,'Faturamento SP3'!$Z$2:$Z$692,'Infos Relatório'!U$1)</f>
        <v>0</v>
      </c>
      <c r="AA231" s="23">
        <f>COUNTIFS('Faturamento SP3'!$D$2:$D$692,'Infos Relatório'!$B$164,'Faturamento SP3'!$E$2:$E$692,'Infos Relatório'!$B231,'Faturamento SP3'!$Z$2:$Z$692,'Infos Relatório'!AA$1)</f>
        <v>0</v>
      </c>
      <c r="AB231" s="13">
        <f>SUMIFS('Faturamento SP3'!$G$2:$G$692,'Faturamento SP3'!$D$2:$D$692,'Infos Relatório'!$B$164,'Faturamento SP3'!$E$2:$E$692,'Infos Relatório'!$B231,'Faturamento SP3'!$Z$2:$Z$692,'Infos Relatório'!AA$1)</f>
        <v>0</v>
      </c>
      <c r="AC231" s="13">
        <f>SUMIFS('Faturamento SP3'!$J$2:$J$692,'Faturamento SP3'!$D$2:$D$692,'Infos Relatório'!$B$164,'Faturamento SP3'!$E$2:$E$692,'Infos Relatório'!$B231,'Faturamento SP3'!$Z$2:$Z$692,'Infos Relatório'!AA$1)</f>
        <v>0</v>
      </c>
      <c r="AD231" s="14">
        <f>SUMIFS('Faturamento SP3'!$O$2:$O$692,'Faturamento SP3'!$D$2:$D$692,'Infos Relatório'!$B$164,'Faturamento SP3'!$E$2:$E$692,'Infos Relatório'!$B231,'Faturamento SP3'!$Z$2:$Z$692,'Infos Relatório'!AA$1,'Faturamento SP3'!$T$2:$T$692,"Sim")+SUMIFS('Faturamento SP3'!$P$2:$P$692,'Faturamento SP3'!$D$2:$D$692,'Infos Relatório'!$B$164,'Faturamento SP3'!$E$2:$E$692,'Infos Relatório'!$B231,'Faturamento SP3'!$Z$2:$Z$692,'Infos Relatório'!AA$1,'Faturamento SP3'!$T$2:$T$692,"Sim")</f>
        <v>0</v>
      </c>
      <c r="AE231" s="27" t="e">
        <f t="shared" ref="AE231:AE241" si="77">AD231/AC231</f>
        <v>#DIV/0!</v>
      </c>
      <c r="AF231" s="24">
        <f>SUMIFS('Faturamento SP3'!$H$2:$H$692,'Faturamento SP3'!$D$2:$D$692,'Infos Relatório'!$B$164,'Faturamento SP3'!$E$2:$E$692,'Infos Relatório'!$B231,'Faturamento SP3'!$Z$2:$Z$692,'Infos Relatório'!AA$1)</f>
        <v>0</v>
      </c>
      <c r="AG231" s="23">
        <f>COUNTIFS('Faturamento SP3'!$D$2:$D$692,'Infos Relatório'!$B$164,'Faturamento SP3'!$E$2:$E$692,'Infos Relatório'!$B231,'Faturamento SP3'!$Z$2:$Z$692,'Infos Relatório'!AG$1)</f>
        <v>0</v>
      </c>
      <c r="AH231" s="13">
        <f>SUMIFS('Faturamento SP3'!$G$2:$G$692,'Faturamento SP3'!$D$2:$D$692,'Infos Relatório'!$B$164,'Faturamento SP3'!$E$2:$E$692,'Infos Relatório'!$B231,'Faturamento SP3'!$Z$2:$Z$692,'Infos Relatório'!AG$1)</f>
        <v>0</v>
      </c>
      <c r="AI231" s="13">
        <f>SUMIFS('Faturamento SP3'!$J$2:$J$692,'Faturamento SP3'!$D$2:$D$692,'Infos Relatório'!$B$164,'Faturamento SP3'!$E$2:$E$692,'Infos Relatório'!$B231,'Faturamento SP3'!$Z$2:$Z$692,'Infos Relatório'!AG$1)</f>
        <v>0</v>
      </c>
      <c r="AJ231" s="14">
        <f>SUMIFS('Faturamento SP3'!$O$2:$O$692,'Faturamento SP3'!$D$2:$D$692,'Infos Relatório'!$B$164,'Faturamento SP3'!$E$2:$E$692,'Infos Relatório'!$B231,'Faturamento SP3'!$Z$2:$Z$692,'Infos Relatório'!AG$1,'Faturamento SP3'!$T$2:$T$692,"Sim")+SUMIFS('Faturamento SP3'!$P$2:$P$692,'Faturamento SP3'!$D$2:$D$692,'Infos Relatório'!$B$164,'Faturamento SP3'!$E$2:$E$692,'Infos Relatório'!$B231,'Faturamento SP3'!$Z$2:$Z$692,'Infos Relatório'!AG$1,'Faturamento SP3'!$T$2:$T$692,"Sim")</f>
        <v>0</v>
      </c>
      <c r="AK231" s="27" t="e">
        <f t="shared" ref="AK231:AK241" si="78">AJ231/AI231</f>
        <v>#DIV/0!</v>
      </c>
      <c r="AL231" s="24">
        <f>SUMIFS('Faturamento SP3'!$H$2:$H$692,'Faturamento SP3'!$D$2:$D$692,'Infos Relatório'!$B$164,'Faturamento SP3'!$E$2:$E$692,'Infos Relatório'!$B231,'Faturamento SP3'!$Z$2:$Z$692,'Infos Relatório'!AG$1)</f>
        <v>0</v>
      </c>
      <c r="AM231" s="23">
        <f>COUNTIFS('Faturamento SP3'!$D$2:$D$692,'Infos Relatório'!$B$164,'Faturamento SP3'!$E$2:$E$692,'Infos Relatório'!$B231,'Faturamento SP3'!$Z$2:$Z$692,'Infos Relatório'!AM$1)</f>
        <v>0</v>
      </c>
      <c r="AN231" s="13">
        <f>SUMIFS('Faturamento SP3'!$G$2:$G$692,'Faturamento SP3'!$D$2:$D$692,'Infos Relatório'!$B$164,'Faturamento SP3'!$E$2:$E$692,'Infos Relatório'!$B231,'Faturamento SP3'!$Z$2:$Z$692,'Infos Relatório'!AM$1)</f>
        <v>0</v>
      </c>
      <c r="AO231" s="13">
        <f>SUMIFS('Faturamento SP3'!$J$2:$J$692,'Faturamento SP3'!$D$2:$D$692,'Infos Relatório'!$B$164,'Faturamento SP3'!$E$2:$E$692,'Infos Relatório'!$B231,'Faturamento SP3'!$Z$2:$Z$692,'Infos Relatório'!AM$1)</f>
        <v>0</v>
      </c>
      <c r="AP231" s="14">
        <f>SUMIFS('Faturamento SP3'!$O$2:$O$692,'Faturamento SP3'!$D$2:$D$692,'Infos Relatório'!$B$164,'Faturamento SP3'!$E$2:$E$692,'Infos Relatório'!$B231,'Faturamento SP3'!$Z$2:$Z$692,'Infos Relatório'!AM$1,'Faturamento SP3'!$T$2:$T$692,"Sim")+SUMIFS('Faturamento SP3'!$P$2:$P$692,'Faturamento SP3'!$D$2:$D$692,'Infos Relatório'!$B$164,'Faturamento SP3'!$E$2:$E$692,'Infos Relatório'!$B231,'Faturamento SP3'!$Z$2:$Z$692,'Infos Relatório'!AM$1,'Faturamento SP3'!$T$2:$T$692,"Sim")</f>
        <v>0</v>
      </c>
      <c r="AQ231" s="27" t="e">
        <f t="shared" ref="AQ231:AQ241" si="79">AP231/AO231</f>
        <v>#DIV/0!</v>
      </c>
      <c r="AR231" s="24">
        <f>SUMIFS('Faturamento SP3'!$H$2:$H$692,'Faturamento SP3'!$D$2:$D$692,'Infos Relatório'!$B$164,'Faturamento SP3'!$E$2:$E$692,'Infos Relatório'!$B231,'Faturamento SP3'!$Z$2:$Z$692,'Infos Relatório'!AM$1)</f>
        <v>0</v>
      </c>
      <c r="AS231" s="23">
        <f>COUNTIFS('Faturamento SP3'!$D$2:$D$692,'Infos Relatório'!$B$164,'Faturamento SP3'!$E$2:$E$692,'Infos Relatório'!$B231,'Faturamento SP3'!$Z$2:$Z$692,'Infos Relatório'!AS$1)</f>
        <v>0</v>
      </c>
      <c r="AT231" s="13">
        <f>SUMIFS('Faturamento SP3'!$G$2:$G$692,'Faturamento SP3'!$D$2:$D$692,'Infos Relatório'!$B$164,'Faturamento SP3'!$E$2:$E$692,'Infos Relatório'!$B231,'Faturamento SP3'!$Z$2:$Z$692,'Infos Relatório'!AS$1)</f>
        <v>0</v>
      </c>
      <c r="AU231" s="13">
        <f>SUMIFS('Faturamento SP3'!$J$2:$J$692,'Faturamento SP3'!$D$2:$D$692,'Infos Relatório'!$B$164,'Faturamento SP3'!$E$2:$E$692,'Infos Relatório'!$B231,'Faturamento SP3'!$Z$2:$Z$692,'Infos Relatório'!AS$1)</f>
        <v>0</v>
      </c>
      <c r="AV231" s="14">
        <f>SUMIFS('Faturamento SP3'!$O$2:$O$692,'Faturamento SP3'!$D$2:$D$692,'Infos Relatório'!$B$164,'Faturamento SP3'!$E$2:$E$692,'Infos Relatório'!$B231,'Faturamento SP3'!$Z$2:$Z$692,'Infos Relatório'!AS$1,'Faturamento SP3'!$T$2:$T$692,"Sim")+SUMIFS('Faturamento SP3'!$P$2:$P$692,'Faturamento SP3'!$D$2:$D$692,'Infos Relatório'!$B$164,'Faturamento SP3'!$E$2:$E$692,'Infos Relatório'!$B231,'Faturamento SP3'!$Z$2:$Z$692,'Infos Relatório'!AS$1,'Faturamento SP3'!$T$2:$T$692,"Sim")</f>
        <v>0</v>
      </c>
      <c r="AW231" s="27" t="e">
        <f t="shared" ref="AW231:AW241" si="80">AV231/AU231</f>
        <v>#DIV/0!</v>
      </c>
      <c r="AX231" s="24">
        <f>SUMIFS('Faturamento SP3'!$H$2:$H$692,'Faturamento SP3'!$D$2:$D$692,'Infos Relatório'!$B$164,'Faturamento SP3'!$E$2:$E$692,'Infos Relatório'!$B231,'Faturamento SP3'!$Z$2:$Z$692,'Infos Relatório'!AS$1)</f>
        <v>0</v>
      </c>
      <c r="AY231" s="23">
        <f>COUNTIFS('Faturamento SP3'!$D$2:$D$692,'Infos Relatório'!$B$164,'Faturamento SP3'!$E$2:$E$692,'Infos Relatório'!$B231,'Faturamento SP3'!$Z$2:$Z$692,'Infos Relatório'!AY$1)</f>
        <v>0</v>
      </c>
      <c r="AZ231" s="13">
        <f>SUMIFS('Faturamento SP3'!$G$2:$G$692,'Faturamento SP3'!$D$2:$D$692,'Infos Relatório'!$B$164,'Faturamento SP3'!$E$2:$E$692,'Infos Relatório'!$B231,'Faturamento SP3'!$Z$2:$Z$692,'Infos Relatório'!AY$1)</f>
        <v>0</v>
      </c>
      <c r="BA231" s="13">
        <f>SUMIFS('Faturamento SP3'!$J$2:$J$692,'Faturamento SP3'!$D$2:$D$692,'Infos Relatório'!$B$164,'Faturamento SP3'!$E$2:$E$692,'Infos Relatório'!$B231,'Faturamento SP3'!$Z$2:$Z$692,'Infos Relatório'!AY$1)</f>
        <v>0</v>
      </c>
      <c r="BB231" s="14">
        <f>SUMIFS('Faturamento SP3'!$O$2:$O$692,'Faturamento SP3'!$D$2:$D$692,'Infos Relatório'!$B$164,'Faturamento SP3'!$E$2:$E$692,'Infos Relatório'!$B231,'Faturamento SP3'!$Z$2:$Z$692,'Infos Relatório'!AY$1,'Faturamento SP3'!$T$2:$T$692,"Sim")+SUMIFS('Faturamento SP3'!$P$2:$P$692,'Faturamento SP3'!$D$2:$D$692,'Infos Relatório'!$B$164,'Faturamento SP3'!$E$2:$E$692,'Infos Relatório'!$B231,'Faturamento SP3'!$Z$2:$Z$692,'Infos Relatório'!AY$1,'Faturamento SP3'!$T$2:$T$692,"Sim")</f>
        <v>0</v>
      </c>
      <c r="BC231" s="27" t="e">
        <f t="shared" ref="BC231:BC241" si="81">BB231/BA231</f>
        <v>#DIV/0!</v>
      </c>
      <c r="BD231" s="24">
        <f>SUMIFS('Faturamento SP3'!$H$2:$H$692,'Faturamento SP3'!$D$2:$D$692,'Infos Relatório'!$B$164,'Faturamento SP3'!$E$2:$E$692,'Infos Relatório'!$B231,'Faturamento SP3'!$Z$2:$Z$692,'Infos Relatório'!AY$1)</f>
        <v>0</v>
      </c>
      <c r="BE231" s="23">
        <f>COUNTIFS('Faturamento SP3'!$D$2:$D$692,'Infos Relatório'!$B$164,'Faturamento SP3'!$E$2:$E$692,'Infos Relatório'!$B231,'Faturamento SP3'!$Z$2:$Z$692,'Infos Relatório'!BE$1)</f>
        <v>0</v>
      </c>
      <c r="BF231" s="13">
        <f>SUMIFS('Faturamento SP3'!$G$2:$G$692,'Faturamento SP3'!$D$2:$D$692,'Infos Relatório'!$B$164,'Faturamento SP3'!$E$2:$E$692,'Infos Relatório'!$B231,'Faturamento SP3'!$Z$2:$Z$692,'Infos Relatório'!BE$1)</f>
        <v>0</v>
      </c>
      <c r="BG231" s="13">
        <f>SUMIFS('Faturamento SP3'!$J$2:$J$692,'Faturamento SP3'!$D$2:$D$692,'Infos Relatório'!$B$164,'Faturamento SP3'!$E$2:$E$692,'Infos Relatório'!$B231,'Faturamento SP3'!$Z$2:$Z$692,'Infos Relatório'!BE$1)</f>
        <v>0</v>
      </c>
      <c r="BH231" s="14">
        <f>SUMIFS('Faturamento SP3'!$O$2:$O$692,'Faturamento SP3'!$D$2:$D$692,'Infos Relatório'!$B$164,'Faturamento SP3'!$E$2:$E$692,'Infos Relatório'!$B231,'Faturamento SP3'!$Z$2:$Z$692,'Infos Relatório'!BE$1,'Faturamento SP3'!$T$2:$T$692,"Sim")+SUMIFS('Faturamento SP3'!$P$2:$P$692,'Faturamento SP3'!$D$2:$D$692,'Infos Relatório'!$B$164,'Faturamento SP3'!$E$2:$E$692,'Infos Relatório'!$B231,'Faturamento SP3'!$Z$2:$Z$692,'Infos Relatório'!BE$1,'Faturamento SP3'!$T$2:$T$692,"Sim")</f>
        <v>0</v>
      </c>
      <c r="BI231" s="27" t="e">
        <f t="shared" ref="BI231:BI241" si="82">BH231/BG231</f>
        <v>#DIV/0!</v>
      </c>
      <c r="BJ231" s="24">
        <f>SUMIFS('Faturamento SP3'!$H$2:$H$692,'Faturamento SP3'!$D$2:$D$692,'Infos Relatório'!$B$164,'Faturamento SP3'!$E$2:$E$692,'Infos Relatório'!$B231,'Faturamento SP3'!$Z$2:$Z$692,'Infos Relatório'!BE$1)</f>
        <v>0</v>
      </c>
      <c r="BK231" s="23">
        <f>COUNTIFS('Faturamento SP3'!$D$2:$D$692,'Infos Relatório'!$B$164,'Faturamento SP3'!$E$2:$E$692,'Infos Relatório'!$B231,'Faturamento SP3'!$Z$2:$Z$692,'Infos Relatório'!BK$1)</f>
        <v>0</v>
      </c>
      <c r="BL231" s="13">
        <f>SUMIFS('Faturamento SP3'!$G$2:$G$692,'Faturamento SP3'!$D$2:$D$692,'Infos Relatório'!$B$164,'Faturamento SP3'!$E$2:$E$692,'Infos Relatório'!$B231,'Faturamento SP3'!$Z$2:$Z$692,'Infos Relatório'!BK$1)</f>
        <v>0</v>
      </c>
      <c r="BM231" s="13">
        <f>SUMIFS('Faturamento SP3'!$J$2:$J$692,'Faturamento SP3'!$D$2:$D$692,'Infos Relatório'!$B$164,'Faturamento SP3'!$E$2:$E$692,'Infos Relatório'!$B231,'Faturamento SP3'!$Z$2:$Z$692,'Infos Relatório'!BK$1)</f>
        <v>0</v>
      </c>
      <c r="BN231" s="14">
        <f>SUMIFS('Faturamento SP3'!$O$2:$O$692,'Faturamento SP3'!$D$2:$D$692,'Infos Relatório'!$B$164,'Faturamento SP3'!$E$2:$E$692,'Infos Relatório'!$B231,'Faturamento SP3'!$Z$2:$Z$692,'Infos Relatório'!BK$1,'Faturamento SP3'!$T$2:$T$692,"Sim")+SUMIFS('Faturamento SP3'!$P$2:$P$692,'Faturamento SP3'!$D$2:$D$692,'Infos Relatório'!$B$164,'Faturamento SP3'!$E$2:$E$692,'Infos Relatório'!$B231,'Faturamento SP3'!$Z$2:$Z$692,'Infos Relatório'!BK$1,'Faturamento SP3'!$T$2:$T$692,"Sim")</f>
        <v>0</v>
      </c>
      <c r="BO231" s="27" t="e">
        <f t="shared" ref="BO231:BO241" si="83">BN231/BM231</f>
        <v>#DIV/0!</v>
      </c>
      <c r="BP231" s="24">
        <f>SUMIFS('Faturamento SP3'!$H$2:$H$692,'Faturamento SP3'!$D$2:$D$692,'Infos Relatório'!$B$164,'Faturamento SP3'!$E$2:$E$692,'Infos Relatório'!$B231,'Faturamento SP3'!$Z$2:$Z$692,'Infos Relatório'!BK$1)</f>
        <v>0</v>
      </c>
      <c r="BQ231" s="23">
        <f>COUNTIFS('Faturamento SP3'!$D$2:$D$692,'Infos Relatório'!$B$164,'Faturamento SP3'!$E$2:$E$692,'Infos Relatório'!$B231,'Faturamento SP3'!$Z$2:$Z$692,'Infos Relatório'!BQ$1)</f>
        <v>0</v>
      </c>
      <c r="BR231" s="13">
        <f>SUMIFS('Faturamento SP3'!$G$2:$G$692,'Faturamento SP3'!$D$2:$D$692,'Infos Relatório'!$B$164,'Faturamento SP3'!$E$2:$E$692,'Infos Relatório'!$B231,'Faturamento SP3'!$Z$2:$Z$692,'Infos Relatório'!BQ$1)</f>
        <v>0</v>
      </c>
      <c r="BS231" s="13">
        <f>SUMIFS('Faturamento SP3'!$J$2:$J$692,'Faturamento SP3'!$D$2:$D$692,'Infos Relatório'!$B$164,'Faturamento SP3'!$E$2:$E$692,'Infos Relatório'!$B231,'Faturamento SP3'!$Z$2:$Z$692,'Infos Relatório'!BQ$1)</f>
        <v>0</v>
      </c>
      <c r="BT231" s="14">
        <f>SUMIFS('Faturamento SP3'!$O$2:$O$692,'Faturamento SP3'!$D$2:$D$692,'Infos Relatório'!$B$164,'Faturamento SP3'!$E$2:$E$692,'Infos Relatório'!$B231,'Faturamento SP3'!$Z$2:$Z$692,'Infos Relatório'!BQ$1,'Faturamento SP3'!$T$2:$T$692,"Sim")+SUMIFS('Faturamento SP3'!$P$2:$P$692,'Faturamento SP3'!$D$2:$D$692,'Infos Relatório'!$B$164,'Faturamento SP3'!$E$2:$E$692,'Infos Relatório'!$B231,'Faturamento SP3'!$Z$2:$Z$692,'Infos Relatório'!BQ$1,'Faturamento SP3'!$T$2:$T$692,"Sim")</f>
        <v>0</v>
      </c>
      <c r="BU231" s="27" t="e">
        <f t="shared" ref="BU231:BU241" si="84">BT231/BS231</f>
        <v>#DIV/0!</v>
      </c>
      <c r="BV231" s="24">
        <f>SUMIFS('Faturamento SP3'!$H$2:$H$692,'Faturamento SP3'!$D$2:$D$692,'Infos Relatório'!$B$164,'Faturamento SP3'!$E$2:$E$692,'Infos Relatório'!$B231,'Faturamento SP3'!$Z$2:$Z$692,'Infos Relatório'!BQ$1)</f>
        <v>0</v>
      </c>
    </row>
    <row r="232" spans="2:74">
      <c r="B232" s="17" t="s">
        <v>74</v>
      </c>
      <c r="C232" s="23">
        <f>COUNTIFS('Faturamento SP3'!$D$2:$D$692,'Infos Relatório'!$B$164,'Faturamento SP3'!$E$2:$E$692,'Infos Relatório'!$B232,'Faturamento SP3'!$Z$2:$Z$692,'Infos Relatório'!C$1)</f>
        <v>0</v>
      </c>
      <c r="D232" s="13">
        <f>SUMIFS('Faturamento SP3'!$G$2:$G$692,'Faturamento SP3'!$D$2:$D$692,'Infos Relatório'!$B$164,'Faturamento SP3'!$E$2:$E$692,'Infos Relatório'!$B232,'Faturamento SP3'!$Z$2:$Z$692,'Infos Relatório'!C$1)</f>
        <v>0</v>
      </c>
      <c r="E232" s="13">
        <f>SUMIFS('Faturamento SP3'!$J$2:$J$692,'Faturamento SP3'!$D$2:$D$692,'Infos Relatório'!$B$164,'Faturamento SP3'!$E$2:$E$692,'Infos Relatório'!$B232,'Faturamento SP3'!$Z$2:$Z$692,'Infos Relatório'!C$1)</f>
        <v>0</v>
      </c>
      <c r="F232" s="14">
        <f>SUMIFS('Faturamento SP3'!$O$2:$O$692,'Faturamento SP3'!$D$2:$D$692,'Infos Relatório'!$B$164,'Faturamento SP3'!$E$2:$E$692,'Infos Relatório'!$B232,'Faturamento SP3'!$Z$2:$Z$692,'Infos Relatório'!C$1,'Faturamento SP3'!$T$2:$T$692,"Sim")+SUMIFS('Faturamento SP3'!$P$2:$P$692,'Faturamento SP3'!$D$2:$D$692,'Infos Relatório'!$B$164,'Faturamento SP3'!$E$2:$E$692,'Infos Relatório'!$B232,'Faturamento SP3'!$Z$2:$Z$692,'Infos Relatório'!C$1,'Faturamento SP3'!$T$2:$T$692,"Sim")</f>
        <v>0</v>
      </c>
      <c r="G232" s="27" t="e">
        <f t="shared" si="73"/>
        <v>#DIV/0!</v>
      </c>
      <c r="H232" s="24">
        <f>SUMIFS('Faturamento SP3'!$H$2:$H$692,'Faturamento SP3'!$D$2:$D$692,'Infos Relatório'!$B$164,'Faturamento SP3'!$E$2:$E$692,'Infos Relatório'!$B232,'Faturamento SP3'!$Z$2:$Z$692,'Infos Relatório'!C$1)</f>
        <v>0</v>
      </c>
      <c r="I232" s="23">
        <f>COUNTIFS('Faturamento SP3'!$D$2:$D$692,'Infos Relatório'!$B$164,'Faturamento SP3'!$E$2:$E$692,'Infos Relatório'!$B232,'Faturamento SP3'!$Z$2:$Z$692,'Infos Relatório'!I$1)</f>
        <v>0</v>
      </c>
      <c r="J232" s="13">
        <f>SUMIFS('Faturamento SP3'!$G$2:$G$692,'Faturamento SP3'!$D$2:$D$692,'Infos Relatório'!$B$164,'Faturamento SP3'!$E$2:$E$692,'Infos Relatório'!$B232,'Faturamento SP3'!$Z$2:$Z$692,'Infos Relatório'!I$1)</f>
        <v>0</v>
      </c>
      <c r="K232" s="13">
        <f>SUMIFS('Faturamento SP3'!$J$2:$J$692,'Faturamento SP3'!$D$2:$D$692,'Infos Relatório'!$B$164,'Faturamento SP3'!$E$2:$E$692,'Infos Relatório'!$B232,'Faturamento SP3'!$Z$2:$Z$692,'Infos Relatório'!I$1)</f>
        <v>0</v>
      </c>
      <c r="L232" s="14">
        <f>SUMIFS('Faturamento SP3'!$O$2:$O$692,'Faturamento SP3'!$D$2:$D$692,'Infos Relatório'!$B$164,'Faturamento SP3'!$E$2:$E$692,'Infos Relatório'!$B232,'Faturamento SP3'!$Z$2:$Z$692,'Infos Relatório'!I$1,'Faturamento SP3'!$T$2:$T$692,"Sim")+SUMIFS('Faturamento SP3'!$P$2:$P$692,'Faturamento SP3'!$D$2:$D$692,'Infos Relatório'!$B$164,'Faturamento SP3'!$E$2:$E$692,'Infos Relatório'!$B232,'Faturamento SP3'!$Z$2:$Z$692,'Infos Relatório'!I$1,'Faturamento SP3'!$T$2:$T$692,"Sim")</f>
        <v>0</v>
      </c>
      <c r="M232" s="27" t="e">
        <f t="shared" si="74"/>
        <v>#DIV/0!</v>
      </c>
      <c r="N232" s="24">
        <f>SUMIFS('Faturamento SP3'!$H$2:$H$692,'Faturamento SP3'!$D$2:$D$692,'Infos Relatório'!$B$164,'Faturamento SP3'!$E$2:$E$692,'Infos Relatório'!$B232,'Faturamento SP3'!$Z$2:$Z$692,'Infos Relatório'!I$1)</f>
        <v>0</v>
      </c>
      <c r="O232" s="23">
        <f>COUNTIFS('Faturamento SP3'!$D$2:$D$692,'Infos Relatório'!$B$164,'Faturamento SP3'!$E$2:$E$692,'Infos Relatório'!$B232,'Faturamento SP3'!$Z$2:$Z$692,'Infos Relatório'!O$1)</f>
        <v>0</v>
      </c>
      <c r="P232" s="13">
        <f>SUMIFS('Faturamento SP3'!$G$2:$G$692,'Faturamento SP3'!$D$2:$D$692,'Infos Relatório'!$B$164,'Faturamento SP3'!$E$2:$E$692,'Infos Relatório'!$B232,'Faturamento SP3'!$Z$2:$Z$692,'Infos Relatório'!O$1)</f>
        <v>0</v>
      </c>
      <c r="Q232" s="13">
        <f>SUMIFS('Faturamento SP3'!$J$2:$J$692,'Faturamento SP3'!$D$2:$D$692,'Infos Relatório'!$B$164,'Faturamento SP3'!$E$2:$E$692,'Infos Relatório'!$B232,'Faturamento SP3'!$Z$2:$Z$692,'Infos Relatório'!O$1)</f>
        <v>0</v>
      </c>
      <c r="R232" s="14">
        <f>SUMIFS('Faturamento SP3'!$O$2:$O$692,'Faturamento SP3'!$D$2:$D$692,'Infos Relatório'!$B$164,'Faturamento SP3'!$E$2:$E$692,'Infos Relatório'!$B232,'Faturamento SP3'!$Z$2:$Z$692,'Infos Relatório'!O$1,'Faturamento SP3'!$T$2:$T$692,"Sim")+SUMIFS('Faturamento SP3'!$P$2:$P$692,'Faturamento SP3'!$D$2:$D$692,'Infos Relatório'!$B$164,'Faturamento SP3'!$E$2:$E$692,'Infos Relatório'!$B232,'Faturamento SP3'!$Z$2:$Z$692,'Infos Relatório'!O$1,'Faturamento SP3'!$T$2:$T$692,"Sim")</f>
        <v>0</v>
      </c>
      <c r="S232" s="27" t="e">
        <f t="shared" si="75"/>
        <v>#DIV/0!</v>
      </c>
      <c r="T232" s="24">
        <f>SUMIFS('Faturamento SP3'!$H$2:$H$692,'Faturamento SP3'!$D$2:$D$692,'Infos Relatório'!$B$164,'Faturamento SP3'!$E$2:$E$692,'Infos Relatório'!$B232,'Faturamento SP3'!$Z$2:$Z$692,'Infos Relatório'!O$1)</f>
        <v>0</v>
      </c>
      <c r="U232" s="23">
        <f>COUNTIFS('Faturamento SP3'!$D$2:$D$692,'Infos Relatório'!$B$164,'Faturamento SP3'!$E$2:$E$692,'Infos Relatório'!$B232,'Faturamento SP3'!$Z$2:$Z$692,'Infos Relatório'!U$1)</f>
        <v>0</v>
      </c>
      <c r="V232" s="13">
        <f>SUMIFS('Faturamento SP3'!$G$2:$G$692,'Faturamento SP3'!$D$2:$D$692,'Infos Relatório'!$B$164,'Faturamento SP3'!$E$2:$E$692,'Infos Relatório'!$B232,'Faturamento SP3'!$Z$2:$Z$692,'Infos Relatório'!U$1)</f>
        <v>0</v>
      </c>
      <c r="W232" s="13">
        <f>SUMIFS('Faturamento SP3'!$J$2:$J$692,'Faturamento SP3'!$D$2:$D$692,'Infos Relatório'!$B$164,'Faturamento SP3'!$E$2:$E$692,'Infos Relatório'!$B232,'Faturamento SP3'!$Z$2:$Z$692,'Infos Relatório'!U$1)</f>
        <v>0</v>
      </c>
      <c r="X232" s="14">
        <f>SUMIFS('Faturamento SP3'!$O$2:$O$692,'Faturamento SP3'!$D$2:$D$692,'Infos Relatório'!$B$164,'Faturamento SP3'!$E$2:$E$692,'Infos Relatório'!$B232,'Faturamento SP3'!$Z$2:$Z$692,'Infos Relatório'!U$1,'Faturamento SP3'!$T$2:$T$692,"Sim")+SUMIFS('Faturamento SP3'!$P$2:$P$692,'Faturamento SP3'!$D$2:$D$692,'Infos Relatório'!$B$164,'Faturamento SP3'!$E$2:$E$692,'Infos Relatório'!$B232,'Faturamento SP3'!$Z$2:$Z$692,'Infos Relatório'!U$1,'Faturamento SP3'!$T$2:$T$692,"Sim")</f>
        <v>0</v>
      </c>
      <c r="Y232" s="27" t="e">
        <f t="shared" si="76"/>
        <v>#DIV/0!</v>
      </c>
      <c r="Z232" s="24">
        <f>SUMIFS('Faturamento SP3'!$H$2:$H$692,'Faturamento SP3'!$D$2:$D$692,'Infos Relatório'!$B$164,'Faturamento SP3'!$E$2:$E$692,'Infos Relatório'!$B232,'Faturamento SP3'!$Z$2:$Z$692,'Infos Relatório'!U$1)</f>
        <v>0</v>
      </c>
      <c r="AA232" s="23">
        <f>COUNTIFS('Faturamento SP3'!$D$2:$D$692,'Infos Relatório'!$B$164,'Faturamento SP3'!$E$2:$E$692,'Infos Relatório'!$B232,'Faturamento SP3'!$Z$2:$Z$692,'Infos Relatório'!AA$1)</f>
        <v>0</v>
      </c>
      <c r="AB232" s="13">
        <f>SUMIFS('Faturamento SP3'!$G$2:$G$692,'Faturamento SP3'!$D$2:$D$692,'Infos Relatório'!$B$164,'Faturamento SP3'!$E$2:$E$692,'Infos Relatório'!$B232,'Faturamento SP3'!$Z$2:$Z$692,'Infos Relatório'!AA$1)</f>
        <v>0</v>
      </c>
      <c r="AC232" s="13">
        <f>SUMIFS('Faturamento SP3'!$J$2:$J$692,'Faturamento SP3'!$D$2:$D$692,'Infos Relatório'!$B$164,'Faturamento SP3'!$E$2:$E$692,'Infos Relatório'!$B232,'Faturamento SP3'!$Z$2:$Z$692,'Infos Relatório'!AA$1)</f>
        <v>0</v>
      </c>
      <c r="AD232" s="14">
        <f>SUMIFS('Faturamento SP3'!$O$2:$O$692,'Faturamento SP3'!$D$2:$D$692,'Infos Relatório'!$B$164,'Faturamento SP3'!$E$2:$E$692,'Infos Relatório'!$B232,'Faturamento SP3'!$Z$2:$Z$692,'Infos Relatório'!AA$1,'Faturamento SP3'!$T$2:$T$692,"Sim")+SUMIFS('Faturamento SP3'!$P$2:$P$692,'Faturamento SP3'!$D$2:$D$692,'Infos Relatório'!$B$164,'Faturamento SP3'!$E$2:$E$692,'Infos Relatório'!$B232,'Faturamento SP3'!$Z$2:$Z$692,'Infos Relatório'!AA$1,'Faturamento SP3'!$T$2:$T$692,"Sim")</f>
        <v>0</v>
      </c>
      <c r="AE232" s="27" t="e">
        <f t="shared" si="77"/>
        <v>#DIV/0!</v>
      </c>
      <c r="AF232" s="24">
        <f>SUMIFS('Faturamento SP3'!$H$2:$H$692,'Faturamento SP3'!$D$2:$D$692,'Infos Relatório'!$B$164,'Faturamento SP3'!$E$2:$E$692,'Infos Relatório'!$B232,'Faturamento SP3'!$Z$2:$Z$692,'Infos Relatório'!AA$1)</f>
        <v>0</v>
      </c>
      <c r="AG232" s="23">
        <f>COUNTIFS('Faturamento SP3'!$D$2:$D$692,'Infos Relatório'!$B$164,'Faturamento SP3'!$E$2:$E$692,'Infos Relatório'!$B232,'Faturamento SP3'!$Z$2:$Z$692,'Infos Relatório'!AG$1)</f>
        <v>0</v>
      </c>
      <c r="AH232" s="13">
        <f>SUMIFS('Faturamento SP3'!$G$2:$G$692,'Faturamento SP3'!$D$2:$D$692,'Infos Relatório'!$B$164,'Faturamento SP3'!$E$2:$E$692,'Infos Relatório'!$B232,'Faturamento SP3'!$Z$2:$Z$692,'Infos Relatório'!AG$1)</f>
        <v>0</v>
      </c>
      <c r="AI232" s="13">
        <f>SUMIFS('Faturamento SP3'!$J$2:$J$692,'Faturamento SP3'!$D$2:$D$692,'Infos Relatório'!$B$164,'Faturamento SP3'!$E$2:$E$692,'Infos Relatório'!$B232,'Faturamento SP3'!$Z$2:$Z$692,'Infos Relatório'!AG$1)</f>
        <v>0</v>
      </c>
      <c r="AJ232" s="14">
        <f>SUMIFS('Faturamento SP3'!$O$2:$O$692,'Faturamento SP3'!$D$2:$D$692,'Infos Relatório'!$B$164,'Faturamento SP3'!$E$2:$E$692,'Infos Relatório'!$B232,'Faturamento SP3'!$Z$2:$Z$692,'Infos Relatório'!AG$1,'Faturamento SP3'!$T$2:$T$692,"Sim")+SUMIFS('Faturamento SP3'!$P$2:$P$692,'Faturamento SP3'!$D$2:$D$692,'Infos Relatório'!$B$164,'Faturamento SP3'!$E$2:$E$692,'Infos Relatório'!$B232,'Faturamento SP3'!$Z$2:$Z$692,'Infos Relatório'!AG$1,'Faturamento SP3'!$T$2:$T$692,"Sim")</f>
        <v>0</v>
      </c>
      <c r="AK232" s="27" t="e">
        <f t="shared" si="78"/>
        <v>#DIV/0!</v>
      </c>
      <c r="AL232" s="24">
        <f>SUMIFS('Faturamento SP3'!$H$2:$H$692,'Faturamento SP3'!$D$2:$D$692,'Infos Relatório'!$B$164,'Faturamento SP3'!$E$2:$E$692,'Infos Relatório'!$B232,'Faturamento SP3'!$Z$2:$Z$692,'Infos Relatório'!AG$1)</f>
        <v>0</v>
      </c>
      <c r="AM232" s="23">
        <f>COUNTIFS('Faturamento SP3'!$D$2:$D$692,'Infos Relatório'!$B$164,'Faturamento SP3'!$E$2:$E$692,'Infos Relatório'!$B232,'Faturamento SP3'!$Z$2:$Z$692,'Infos Relatório'!AM$1)</f>
        <v>0</v>
      </c>
      <c r="AN232" s="13">
        <f>SUMIFS('Faturamento SP3'!$G$2:$G$692,'Faturamento SP3'!$D$2:$D$692,'Infos Relatório'!$B$164,'Faturamento SP3'!$E$2:$E$692,'Infos Relatório'!$B232,'Faturamento SP3'!$Z$2:$Z$692,'Infos Relatório'!AM$1)</f>
        <v>0</v>
      </c>
      <c r="AO232" s="13">
        <f>SUMIFS('Faturamento SP3'!$J$2:$J$692,'Faturamento SP3'!$D$2:$D$692,'Infos Relatório'!$B$164,'Faturamento SP3'!$E$2:$E$692,'Infos Relatório'!$B232,'Faturamento SP3'!$Z$2:$Z$692,'Infos Relatório'!AM$1)</f>
        <v>0</v>
      </c>
      <c r="AP232" s="14">
        <f>SUMIFS('Faturamento SP3'!$O$2:$O$692,'Faturamento SP3'!$D$2:$D$692,'Infos Relatório'!$B$164,'Faturamento SP3'!$E$2:$E$692,'Infos Relatório'!$B232,'Faturamento SP3'!$Z$2:$Z$692,'Infos Relatório'!AM$1,'Faturamento SP3'!$T$2:$T$692,"Sim")+SUMIFS('Faturamento SP3'!$P$2:$P$692,'Faturamento SP3'!$D$2:$D$692,'Infos Relatório'!$B$164,'Faturamento SP3'!$E$2:$E$692,'Infos Relatório'!$B232,'Faturamento SP3'!$Z$2:$Z$692,'Infos Relatório'!AM$1,'Faturamento SP3'!$T$2:$T$692,"Sim")</f>
        <v>0</v>
      </c>
      <c r="AQ232" s="27" t="e">
        <f t="shared" si="79"/>
        <v>#DIV/0!</v>
      </c>
      <c r="AR232" s="24">
        <f>SUMIFS('Faturamento SP3'!$H$2:$H$692,'Faturamento SP3'!$D$2:$D$692,'Infos Relatório'!$B$164,'Faturamento SP3'!$E$2:$E$692,'Infos Relatório'!$B232,'Faturamento SP3'!$Z$2:$Z$692,'Infos Relatório'!AM$1)</f>
        <v>0</v>
      </c>
      <c r="AS232" s="23">
        <f>COUNTIFS('Faturamento SP3'!$D$2:$D$692,'Infos Relatório'!$B$164,'Faturamento SP3'!$E$2:$E$692,'Infos Relatório'!$B232,'Faturamento SP3'!$Z$2:$Z$692,'Infos Relatório'!AS$1)</f>
        <v>0</v>
      </c>
      <c r="AT232" s="13">
        <f>SUMIFS('Faturamento SP3'!$G$2:$G$692,'Faturamento SP3'!$D$2:$D$692,'Infos Relatório'!$B$164,'Faturamento SP3'!$E$2:$E$692,'Infos Relatório'!$B232,'Faturamento SP3'!$Z$2:$Z$692,'Infos Relatório'!AS$1)</f>
        <v>0</v>
      </c>
      <c r="AU232" s="13">
        <f>SUMIFS('Faturamento SP3'!$J$2:$J$692,'Faturamento SP3'!$D$2:$D$692,'Infos Relatório'!$B$164,'Faturamento SP3'!$E$2:$E$692,'Infos Relatório'!$B232,'Faturamento SP3'!$Z$2:$Z$692,'Infos Relatório'!AS$1)</f>
        <v>0</v>
      </c>
      <c r="AV232" s="14">
        <f>SUMIFS('Faturamento SP3'!$O$2:$O$692,'Faturamento SP3'!$D$2:$D$692,'Infos Relatório'!$B$164,'Faturamento SP3'!$E$2:$E$692,'Infos Relatório'!$B232,'Faturamento SP3'!$Z$2:$Z$692,'Infos Relatório'!AS$1,'Faturamento SP3'!$T$2:$T$692,"Sim")+SUMIFS('Faturamento SP3'!$P$2:$P$692,'Faturamento SP3'!$D$2:$D$692,'Infos Relatório'!$B$164,'Faturamento SP3'!$E$2:$E$692,'Infos Relatório'!$B232,'Faturamento SP3'!$Z$2:$Z$692,'Infos Relatório'!AS$1,'Faturamento SP3'!$T$2:$T$692,"Sim")</f>
        <v>0</v>
      </c>
      <c r="AW232" s="27" t="e">
        <f t="shared" si="80"/>
        <v>#DIV/0!</v>
      </c>
      <c r="AX232" s="24">
        <f>SUMIFS('Faturamento SP3'!$H$2:$H$692,'Faturamento SP3'!$D$2:$D$692,'Infos Relatório'!$B$164,'Faturamento SP3'!$E$2:$E$692,'Infos Relatório'!$B232,'Faturamento SP3'!$Z$2:$Z$692,'Infos Relatório'!AS$1)</f>
        <v>0</v>
      </c>
      <c r="AY232" s="23">
        <f>COUNTIFS('Faturamento SP3'!$D$2:$D$692,'Infos Relatório'!$B$164,'Faturamento SP3'!$E$2:$E$692,'Infos Relatório'!$B232,'Faturamento SP3'!$Z$2:$Z$692,'Infos Relatório'!AY$1)</f>
        <v>0</v>
      </c>
      <c r="AZ232" s="13">
        <f>SUMIFS('Faturamento SP3'!$G$2:$G$692,'Faturamento SP3'!$D$2:$D$692,'Infos Relatório'!$B$164,'Faturamento SP3'!$E$2:$E$692,'Infos Relatório'!$B232,'Faturamento SP3'!$Z$2:$Z$692,'Infos Relatório'!AY$1)</f>
        <v>0</v>
      </c>
      <c r="BA232" s="13">
        <f>SUMIFS('Faturamento SP3'!$J$2:$J$692,'Faturamento SP3'!$D$2:$D$692,'Infos Relatório'!$B$164,'Faturamento SP3'!$E$2:$E$692,'Infos Relatório'!$B232,'Faturamento SP3'!$Z$2:$Z$692,'Infos Relatório'!AY$1)</f>
        <v>0</v>
      </c>
      <c r="BB232" s="14">
        <f>SUMIFS('Faturamento SP3'!$O$2:$O$692,'Faturamento SP3'!$D$2:$D$692,'Infos Relatório'!$B$164,'Faturamento SP3'!$E$2:$E$692,'Infos Relatório'!$B232,'Faturamento SP3'!$Z$2:$Z$692,'Infos Relatório'!AY$1,'Faturamento SP3'!$T$2:$T$692,"Sim")+SUMIFS('Faturamento SP3'!$P$2:$P$692,'Faturamento SP3'!$D$2:$D$692,'Infos Relatório'!$B$164,'Faturamento SP3'!$E$2:$E$692,'Infos Relatório'!$B232,'Faturamento SP3'!$Z$2:$Z$692,'Infos Relatório'!AY$1,'Faturamento SP3'!$T$2:$T$692,"Sim")</f>
        <v>0</v>
      </c>
      <c r="BC232" s="27" t="e">
        <f t="shared" si="81"/>
        <v>#DIV/0!</v>
      </c>
      <c r="BD232" s="24">
        <f>SUMIFS('Faturamento SP3'!$H$2:$H$692,'Faturamento SP3'!$D$2:$D$692,'Infos Relatório'!$B$164,'Faturamento SP3'!$E$2:$E$692,'Infos Relatório'!$B232,'Faturamento SP3'!$Z$2:$Z$692,'Infos Relatório'!AY$1)</f>
        <v>0</v>
      </c>
      <c r="BE232" s="23">
        <f>COUNTIFS('Faturamento SP3'!$D$2:$D$692,'Infos Relatório'!$B$164,'Faturamento SP3'!$E$2:$E$692,'Infos Relatório'!$B232,'Faturamento SP3'!$Z$2:$Z$692,'Infos Relatório'!BE$1)</f>
        <v>0</v>
      </c>
      <c r="BF232" s="13">
        <f>SUMIFS('Faturamento SP3'!$G$2:$G$692,'Faturamento SP3'!$D$2:$D$692,'Infos Relatório'!$B$164,'Faturamento SP3'!$E$2:$E$692,'Infos Relatório'!$B232,'Faturamento SP3'!$Z$2:$Z$692,'Infos Relatório'!BE$1)</f>
        <v>0</v>
      </c>
      <c r="BG232" s="13">
        <f>SUMIFS('Faturamento SP3'!$J$2:$J$692,'Faturamento SP3'!$D$2:$D$692,'Infos Relatório'!$B$164,'Faturamento SP3'!$E$2:$E$692,'Infos Relatório'!$B232,'Faturamento SP3'!$Z$2:$Z$692,'Infos Relatório'!BE$1)</f>
        <v>0</v>
      </c>
      <c r="BH232" s="14">
        <f>SUMIFS('Faturamento SP3'!$O$2:$O$692,'Faturamento SP3'!$D$2:$D$692,'Infos Relatório'!$B$164,'Faturamento SP3'!$E$2:$E$692,'Infos Relatório'!$B232,'Faturamento SP3'!$Z$2:$Z$692,'Infos Relatório'!BE$1,'Faturamento SP3'!$T$2:$T$692,"Sim")+SUMIFS('Faturamento SP3'!$P$2:$P$692,'Faturamento SP3'!$D$2:$D$692,'Infos Relatório'!$B$164,'Faturamento SP3'!$E$2:$E$692,'Infos Relatório'!$B232,'Faturamento SP3'!$Z$2:$Z$692,'Infos Relatório'!BE$1,'Faturamento SP3'!$T$2:$T$692,"Sim")</f>
        <v>0</v>
      </c>
      <c r="BI232" s="27" t="e">
        <f t="shared" si="82"/>
        <v>#DIV/0!</v>
      </c>
      <c r="BJ232" s="24">
        <f>SUMIFS('Faturamento SP3'!$H$2:$H$692,'Faturamento SP3'!$D$2:$D$692,'Infos Relatório'!$B$164,'Faturamento SP3'!$E$2:$E$692,'Infos Relatório'!$B232,'Faturamento SP3'!$Z$2:$Z$692,'Infos Relatório'!BE$1)</f>
        <v>0</v>
      </c>
      <c r="BK232" s="23">
        <f>COUNTIFS('Faturamento SP3'!$D$2:$D$692,'Infos Relatório'!$B$164,'Faturamento SP3'!$E$2:$E$692,'Infos Relatório'!$B232,'Faturamento SP3'!$Z$2:$Z$692,'Infos Relatório'!BK$1)</f>
        <v>0</v>
      </c>
      <c r="BL232" s="13">
        <f>SUMIFS('Faturamento SP3'!$G$2:$G$692,'Faturamento SP3'!$D$2:$D$692,'Infos Relatório'!$B$164,'Faturamento SP3'!$E$2:$E$692,'Infos Relatório'!$B232,'Faturamento SP3'!$Z$2:$Z$692,'Infos Relatório'!BK$1)</f>
        <v>0</v>
      </c>
      <c r="BM232" s="13">
        <f>SUMIFS('Faturamento SP3'!$J$2:$J$692,'Faturamento SP3'!$D$2:$D$692,'Infos Relatório'!$B$164,'Faturamento SP3'!$E$2:$E$692,'Infos Relatório'!$B232,'Faturamento SP3'!$Z$2:$Z$692,'Infos Relatório'!BK$1)</f>
        <v>0</v>
      </c>
      <c r="BN232" s="14">
        <f>SUMIFS('Faturamento SP3'!$O$2:$O$692,'Faturamento SP3'!$D$2:$D$692,'Infos Relatório'!$B$164,'Faturamento SP3'!$E$2:$E$692,'Infos Relatório'!$B232,'Faturamento SP3'!$Z$2:$Z$692,'Infos Relatório'!BK$1,'Faturamento SP3'!$T$2:$T$692,"Sim")+SUMIFS('Faturamento SP3'!$P$2:$P$692,'Faturamento SP3'!$D$2:$D$692,'Infos Relatório'!$B$164,'Faturamento SP3'!$E$2:$E$692,'Infos Relatório'!$B232,'Faturamento SP3'!$Z$2:$Z$692,'Infos Relatório'!BK$1,'Faturamento SP3'!$T$2:$T$692,"Sim")</f>
        <v>0</v>
      </c>
      <c r="BO232" s="27" t="e">
        <f t="shared" si="83"/>
        <v>#DIV/0!</v>
      </c>
      <c r="BP232" s="24">
        <f>SUMIFS('Faturamento SP3'!$H$2:$H$692,'Faturamento SP3'!$D$2:$D$692,'Infos Relatório'!$B$164,'Faturamento SP3'!$E$2:$E$692,'Infos Relatório'!$B232,'Faturamento SP3'!$Z$2:$Z$692,'Infos Relatório'!BK$1)</f>
        <v>0</v>
      </c>
      <c r="BQ232" s="23">
        <f>COUNTIFS('Faturamento SP3'!$D$2:$D$692,'Infos Relatório'!$B$164,'Faturamento SP3'!$E$2:$E$692,'Infos Relatório'!$B232,'Faturamento SP3'!$Z$2:$Z$692,'Infos Relatório'!BQ$1)</f>
        <v>0</v>
      </c>
      <c r="BR232" s="13">
        <f>SUMIFS('Faturamento SP3'!$G$2:$G$692,'Faturamento SP3'!$D$2:$D$692,'Infos Relatório'!$B$164,'Faturamento SP3'!$E$2:$E$692,'Infos Relatório'!$B232,'Faturamento SP3'!$Z$2:$Z$692,'Infos Relatório'!BQ$1)</f>
        <v>0</v>
      </c>
      <c r="BS232" s="13">
        <f>SUMIFS('Faturamento SP3'!$J$2:$J$692,'Faturamento SP3'!$D$2:$D$692,'Infos Relatório'!$B$164,'Faturamento SP3'!$E$2:$E$692,'Infos Relatório'!$B232,'Faturamento SP3'!$Z$2:$Z$692,'Infos Relatório'!BQ$1)</f>
        <v>0</v>
      </c>
      <c r="BT232" s="14">
        <f>SUMIFS('Faturamento SP3'!$O$2:$O$692,'Faturamento SP3'!$D$2:$D$692,'Infos Relatório'!$B$164,'Faturamento SP3'!$E$2:$E$692,'Infos Relatório'!$B232,'Faturamento SP3'!$Z$2:$Z$692,'Infos Relatório'!BQ$1,'Faturamento SP3'!$T$2:$T$692,"Sim")+SUMIFS('Faturamento SP3'!$P$2:$P$692,'Faturamento SP3'!$D$2:$D$692,'Infos Relatório'!$B$164,'Faturamento SP3'!$E$2:$E$692,'Infos Relatório'!$B232,'Faturamento SP3'!$Z$2:$Z$692,'Infos Relatório'!BQ$1,'Faturamento SP3'!$T$2:$T$692,"Sim")</f>
        <v>0</v>
      </c>
      <c r="BU232" s="27" t="e">
        <f t="shared" si="84"/>
        <v>#DIV/0!</v>
      </c>
      <c r="BV232" s="24">
        <f>SUMIFS('Faturamento SP3'!$H$2:$H$692,'Faturamento SP3'!$D$2:$D$692,'Infos Relatório'!$B$164,'Faturamento SP3'!$E$2:$E$692,'Infos Relatório'!$B232,'Faturamento SP3'!$Z$2:$Z$692,'Infos Relatório'!BQ$1)</f>
        <v>0</v>
      </c>
    </row>
    <row r="233" spans="2:74">
      <c r="B233" s="17" t="s">
        <v>75</v>
      </c>
      <c r="C233" s="23">
        <f>COUNTIFS('Faturamento SP3'!$D$2:$D$692,'Infos Relatório'!$B$164,'Faturamento SP3'!$E$2:$E$692,'Infos Relatório'!$B233,'Faturamento SP3'!$Z$2:$Z$692,'Infos Relatório'!C$1)</f>
        <v>0</v>
      </c>
      <c r="D233" s="13">
        <f>SUMIFS('Faturamento SP3'!$G$2:$G$692,'Faturamento SP3'!$D$2:$D$692,'Infos Relatório'!$B$164,'Faturamento SP3'!$E$2:$E$692,'Infos Relatório'!$B233,'Faturamento SP3'!$Z$2:$Z$692,'Infos Relatório'!C$1)</f>
        <v>0</v>
      </c>
      <c r="E233" s="13">
        <f>SUMIFS('Faturamento SP3'!$J$2:$J$692,'Faturamento SP3'!$D$2:$D$692,'Infos Relatório'!$B$164,'Faturamento SP3'!$E$2:$E$692,'Infos Relatório'!$B233,'Faturamento SP3'!$Z$2:$Z$692,'Infos Relatório'!C$1)</f>
        <v>0</v>
      </c>
      <c r="F233" s="14">
        <f>SUMIFS('Faturamento SP3'!$O$2:$O$692,'Faturamento SP3'!$D$2:$D$692,'Infos Relatório'!$B$164,'Faturamento SP3'!$E$2:$E$692,'Infos Relatório'!$B233,'Faturamento SP3'!$Z$2:$Z$692,'Infos Relatório'!C$1,'Faturamento SP3'!$T$2:$T$692,"Sim")+SUMIFS('Faturamento SP3'!$P$2:$P$692,'Faturamento SP3'!$D$2:$D$692,'Infos Relatório'!$B$164,'Faturamento SP3'!$E$2:$E$692,'Infos Relatório'!$B233,'Faturamento SP3'!$Z$2:$Z$692,'Infos Relatório'!C$1,'Faturamento SP3'!$T$2:$T$692,"Sim")</f>
        <v>0</v>
      </c>
      <c r="G233" s="27" t="e">
        <f t="shared" si="73"/>
        <v>#DIV/0!</v>
      </c>
      <c r="H233" s="24">
        <f>SUMIFS('Faturamento SP3'!$H$2:$H$692,'Faturamento SP3'!$D$2:$D$692,'Infos Relatório'!$B$164,'Faturamento SP3'!$E$2:$E$692,'Infos Relatório'!$B233,'Faturamento SP3'!$Z$2:$Z$692,'Infos Relatório'!C$1)</f>
        <v>0</v>
      </c>
      <c r="I233" s="23">
        <f>COUNTIFS('Faturamento SP3'!$D$2:$D$692,'Infos Relatório'!$B$164,'Faturamento SP3'!$E$2:$E$692,'Infos Relatório'!$B233,'Faturamento SP3'!$Z$2:$Z$692,'Infos Relatório'!I$1)</f>
        <v>0</v>
      </c>
      <c r="J233" s="13">
        <f>SUMIFS('Faturamento SP3'!$G$2:$G$692,'Faturamento SP3'!$D$2:$D$692,'Infos Relatório'!$B$164,'Faturamento SP3'!$E$2:$E$692,'Infos Relatório'!$B233,'Faturamento SP3'!$Z$2:$Z$692,'Infos Relatório'!I$1)</f>
        <v>0</v>
      </c>
      <c r="K233" s="13">
        <f>SUMIFS('Faturamento SP3'!$J$2:$J$692,'Faturamento SP3'!$D$2:$D$692,'Infos Relatório'!$B$164,'Faturamento SP3'!$E$2:$E$692,'Infos Relatório'!$B233,'Faturamento SP3'!$Z$2:$Z$692,'Infos Relatório'!I$1)</f>
        <v>0</v>
      </c>
      <c r="L233" s="14">
        <f>SUMIFS('Faturamento SP3'!$O$2:$O$692,'Faturamento SP3'!$D$2:$D$692,'Infos Relatório'!$B$164,'Faturamento SP3'!$E$2:$E$692,'Infos Relatório'!$B233,'Faturamento SP3'!$Z$2:$Z$692,'Infos Relatório'!I$1,'Faturamento SP3'!$T$2:$T$692,"Sim")+SUMIFS('Faturamento SP3'!$P$2:$P$692,'Faturamento SP3'!$D$2:$D$692,'Infos Relatório'!$B$164,'Faturamento SP3'!$E$2:$E$692,'Infos Relatório'!$B233,'Faturamento SP3'!$Z$2:$Z$692,'Infos Relatório'!I$1,'Faturamento SP3'!$T$2:$T$692,"Sim")</f>
        <v>0</v>
      </c>
      <c r="M233" s="27" t="e">
        <f t="shared" si="74"/>
        <v>#DIV/0!</v>
      </c>
      <c r="N233" s="24">
        <f>SUMIFS('Faturamento SP3'!$H$2:$H$692,'Faturamento SP3'!$D$2:$D$692,'Infos Relatório'!$B$164,'Faturamento SP3'!$E$2:$E$692,'Infos Relatório'!$B233,'Faturamento SP3'!$Z$2:$Z$692,'Infos Relatório'!I$1)</f>
        <v>0</v>
      </c>
      <c r="O233" s="23">
        <f>COUNTIFS('Faturamento SP3'!$D$2:$D$692,'Infos Relatório'!$B$164,'Faturamento SP3'!$E$2:$E$692,'Infos Relatório'!$B233,'Faturamento SP3'!$Z$2:$Z$692,'Infos Relatório'!O$1)</f>
        <v>0</v>
      </c>
      <c r="P233" s="13">
        <f>SUMIFS('Faturamento SP3'!$G$2:$G$692,'Faturamento SP3'!$D$2:$D$692,'Infos Relatório'!$B$164,'Faturamento SP3'!$E$2:$E$692,'Infos Relatório'!$B233,'Faturamento SP3'!$Z$2:$Z$692,'Infos Relatório'!O$1)</f>
        <v>0</v>
      </c>
      <c r="Q233" s="13">
        <f>SUMIFS('Faturamento SP3'!$J$2:$J$692,'Faturamento SP3'!$D$2:$D$692,'Infos Relatório'!$B$164,'Faturamento SP3'!$E$2:$E$692,'Infos Relatório'!$B233,'Faturamento SP3'!$Z$2:$Z$692,'Infos Relatório'!O$1)</f>
        <v>0</v>
      </c>
      <c r="R233" s="14">
        <f>SUMIFS('Faturamento SP3'!$O$2:$O$692,'Faturamento SP3'!$D$2:$D$692,'Infos Relatório'!$B$164,'Faturamento SP3'!$E$2:$E$692,'Infos Relatório'!$B233,'Faturamento SP3'!$Z$2:$Z$692,'Infos Relatório'!O$1,'Faturamento SP3'!$T$2:$T$692,"Sim")+SUMIFS('Faturamento SP3'!$P$2:$P$692,'Faturamento SP3'!$D$2:$D$692,'Infos Relatório'!$B$164,'Faturamento SP3'!$E$2:$E$692,'Infos Relatório'!$B233,'Faturamento SP3'!$Z$2:$Z$692,'Infos Relatório'!O$1,'Faturamento SP3'!$T$2:$T$692,"Sim")</f>
        <v>0</v>
      </c>
      <c r="S233" s="27" t="e">
        <f t="shared" si="75"/>
        <v>#DIV/0!</v>
      </c>
      <c r="T233" s="24">
        <f>SUMIFS('Faturamento SP3'!$H$2:$H$692,'Faturamento SP3'!$D$2:$D$692,'Infos Relatório'!$B$164,'Faturamento SP3'!$E$2:$E$692,'Infos Relatório'!$B233,'Faturamento SP3'!$Z$2:$Z$692,'Infos Relatório'!O$1)</f>
        <v>0</v>
      </c>
      <c r="U233" s="23">
        <f>COUNTIFS('Faturamento SP3'!$D$2:$D$692,'Infos Relatório'!$B$164,'Faturamento SP3'!$E$2:$E$692,'Infos Relatório'!$B233,'Faturamento SP3'!$Z$2:$Z$692,'Infos Relatório'!U$1)</f>
        <v>0</v>
      </c>
      <c r="V233" s="13">
        <f>SUMIFS('Faturamento SP3'!$G$2:$G$692,'Faturamento SP3'!$D$2:$D$692,'Infos Relatório'!$B$164,'Faturamento SP3'!$E$2:$E$692,'Infos Relatório'!$B233,'Faturamento SP3'!$Z$2:$Z$692,'Infos Relatório'!U$1)</f>
        <v>0</v>
      </c>
      <c r="W233" s="13">
        <f>SUMIFS('Faturamento SP3'!$J$2:$J$692,'Faturamento SP3'!$D$2:$D$692,'Infos Relatório'!$B$164,'Faturamento SP3'!$E$2:$E$692,'Infos Relatório'!$B233,'Faturamento SP3'!$Z$2:$Z$692,'Infos Relatório'!U$1)</f>
        <v>0</v>
      </c>
      <c r="X233" s="14">
        <f>SUMIFS('Faturamento SP3'!$O$2:$O$692,'Faturamento SP3'!$D$2:$D$692,'Infos Relatório'!$B$164,'Faturamento SP3'!$E$2:$E$692,'Infos Relatório'!$B233,'Faturamento SP3'!$Z$2:$Z$692,'Infos Relatório'!U$1,'Faturamento SP3'!$T$2:$T$692,"Sim")+SUMIFS('Faturamento SP3'!$P$2:$P$692,'Faturamento SP3'!$D$2:$D$692,'Infos Relatório'!$B$164,'Faturamento SP3'!$E$2:$E$692,'Infos Relatório'!$B233,'Faturamento SP3'!$Z$2:$Z$692,'Infos Relatório'!U$1,'Faturamento SP3'!$T$2:$T$692,"Sim")</f>
        <v>0</v>
      </c>
      <c r="Y233" s="27" t="e">
        <f t="shared" si="76"/>
        <v>#DIV/0!</v>
      </c>
      <c r="Z233" s="24">
        <f>SUMIFS('Faturamento SP3'!$H$2:$H$692,'Faturamento SP3'!$D$2:$D$692,'Infos Relatório'!$B$164,'Faturamento SP3'!$E$2:$E$692,'Infos Relatório'!$B233,'Faturamento SP3'!$Z$2:$Z$692,'Infos Relatório'!U$1)</f>
        <v>0</v>
      </c>
      <c r="AA233" s="23">
        <f>COUNTIFS('Faturamento SP3'!$D$2:$D$692,'Infos Relatório'!$B$164,'Faturamento SP3'!$E$2:$E$692,'Infos Relatório'!$B233,'Faturamento SP3'!$Z$2:$Z$692,'Infos Relatório'!AA$1)</f>
        <v>0</v>
      </c>
      <c r="AB233" s="13">
        <f>SUMIFS('Faturamento SP3'!$G$2:$G$692,'Faturamento SP3'!$D$2:$D$692,'Infos Relatório'!$B$164,'Faturamento SP3'!$E$2:$E$692,'Infos Relatório'!$B233,'Faturamento SP3'!$Z$2:$Z$692,'Infos Relatório'!AA$1)</f>
        <v>0</v>
      </c>
      <c r="AC233" s="13">
        <f>SUMIFS('Faturamento SP3'!$J$2:$J$692,'Faturamento SP3'!$D$2:$D$692,'Infos Relatório'!$B$164,'Faturamento SP3'!$E$2:$E$692,'Infos Relatório'!$B233,'Faturamento SP3'!$Z$2:$Z$692,'Infos Relatório'!AA$1)</f>
        <v>0</v>
      </c>
      <c r="AD233" s="14">
        <f>SUMIFS('Faturamento SP3'!$O$2:$O$692,'Faturamento SP3'!$D$2:$D$692,'Infos Relatório'!$B$164,'Faturamento SP3'!$E$2:$E$692,'Infos Relatório'!$B233,'Faturamento SP3'!$Z$2:$Z$692,'Infos Relatório'!AA$1,'Faturamento SP3'!$T$2:$T$692,"Sim")+SUMIFS('Faturamento SP3'!$P$2:$P$692,'Faturamento SP3'!$D$2:$D$692,'Infos Relatório'!$B$164,'Faturamento SP3'!$E$2:$E$692,'Infos Relatório'!$B233,'Faturamento SP3'!$Z$2:$Z$692,'Infos Relatório'!AA$1,'Faturamento SP3'!$T$2:$T$692,"Sim")</f>
        <v>0</v>
      </c>
      <c r="AE233" s="27" t="e">
        <f t="shared" si="77"/>
        <v>#DIV/0!</v>
      </c>
      <c r="AF233" s="24">
        <f>SUMIFS('Faturamento SP3'!$H$2:$H$692,'Faturamento SP3'!$D$2:$D$692,'Infos Relatório'!$B$164,'Faturamento SP3'!$E$2:$E$692,'Infos Relatório'!$B233,'Faturamento SP3'!$Z$2:$Z$692,'Infos Relatório'!AA$1)</f>
        <v>0</v>
      </c>
      <c r="AG233" s="23">
        <f>COUNTIFS('Faturamento SP3'!$D$2:$D$692,'Infos Relatório'!$B$164,'Faturamento SP3'!$E$2:$E$692,'Infos Relatório'!$B233,'Faturamento SP3'!$Z$2:$Z$692,'Infos Relatório'!AG$1)</f>
        <v>0</v>
      </c>
      <c r="AH233" s="13">
        <f>SUMIFS('Faturamento SP3'!$G$2:$G$692,'Faturamento SP3'!$D$2:$D$692,'Infos Relatório'!$B$164,'Faturamento SP3'!$E$2:$E$692,'Infos Relatório'!$B233,'Faturamento SP3'!$Z$2:$Z$692,'Infos Relatório'!AG$1)</f>
        <v>0</v>
      </c>
      <c r="AI233" s="13">
        <f>SUMIFS('Faturamento SP3'!$J$2:$J$692,'Faturamento SP3'!$D$2:$D$692,'Infos Relatório'!$B$164,'Faturamento SP3'!$E$2:$E$692,'Infos Relatório'!$B233,'Faturamento SP3'!$Z$2:$Z$692,'Infos Relatório'!AG$1)</f>
        <v>0</v>
      </c>
      <c r="AJ233" s="14">
        <f>SUMIFS('Faturamento SP3'!$O$2:$O$692,'Faturamento SP3'!$D$2:$D$692,'Infos Relatório'!$B$164,'Faturamento SP3'!$E$2:$E$692,'Infos Relatório'!$B233,'Faturamento SP3'!$Z$2:$Z$692,'Infos Relatório'!AG$1,'Faturamento SP3'!$T$2:$T$692,"Sim")+SUMIFS('Faturamento SP3'!$P$2:$P$692,'Faturamento SP3'!$D$2:$D$692,'Infos Relatório'!$B$164,'Faturamento SP3'!$E$2:$E$692,'Infos Relatório'!$B233,'Faturamento SP3'!$Z$2:$Z$692,'Infos Relatório'!AG$1,'Faturamento SP3'!$T$2:$T$692,"Sim")</f>
        <v>0</v>
      </c>
      <c r="AK233" s="27" t="e">
        <f t="shared" si="78"/>
        <v>#DIV/0!</v>
      </c>
      <c r="AL233" s="24">
        <f>SUMIFS('Faturamento SP3'!$H$2:$H$692,'Faturamento SP3'!$D$2:$D$692,'Infos Relatório'!$B$164,'Faturamento SP3'!$E$2:$E$692,'Infos Relatório'!$B233,'Faturamento SP3'!$Z$2:$Z$692,'Infos Relatório'!AG$1)</f>
        <v>0</v>
      </c>
      <c r="AM233" s="23">
        <f>COUNTIFS('Faturamento SP3'!$D$2:$D$692,'Infos Relatório'!$B$164,'Faturamento SP3'!$E$2:$E$692,'Infos Relatório'!$B233,'Faturamento SP3'!$Z$2:$Z$692,'Infos Relatório'!AM$1)</f>
        <v>0</v>
      </c>
      <c r="AN233" s="13">
        <f>SUMIFS('Faturamento SP3'!$G$2:$G$692,'Faturamento SP3'!$D$2:$D$692,'Infos Relatório'!$B$164,'Faturamento SP3'!$E$2:$E$692,'Infos Relatório'!$B233,'Faturamento SP3'!$Z$2:$Z$692,'Infos Relatório'!AM$1)</f>
        <v>0</v>
      </c>
      <c r="AO233" s="13">
        <f>SUMIFS('Faturamento SP3'!$J$2:$J$692,'Faturamento SP3'!$D$2:$D$692,'Infos Relatório'!$B$164,'Faturamento SP3'!$E$2:$E$692,'Infos Relatório'!$B233,'Faturamento SP3'!$Z$2:$Z$692,'Infos Relatório'!AM$1)</f>
        <v>0</v>
      </c>
      <c r="AP233" s="14">
        <f>SUMIFS('Faturamento SP3'!$O$2:$O$692,'Faturamento SP3'!$D$2:$D$692,'Infos Relatório'!$B$164,'Faturamento SP3'!$E$2:$E$692,'Infos Relatório'!$B233,'Faturamento SP3'!$Z$2:$Z$692,'Infos Relatório'!AM$1,'Faturamento SP3'!$T$2:$T$692,"Sim")+SUMIFS('Faturamento SP3'!$P$2:$P$692,'Faturamento SP3'!$D$2:$D$692,'Infos Relatório'!$B$164,'Faturamento SP3'!$E$2:$E$692,'Infos Relatório'!$B233,'Faturamento SP3'!$Z$2:$Z$692,'Infos Relatório'!AM$1,'Faturamento SP3'!$T$2:$T$692,"Sim")</f>
        <v>0</v>
      </c>
      <c r="AQ233" s="27" t="e">
        <f t="shared" si="79"/>
        <v>#DIV/0!</v>
      </c>
      <c r="AR233" s="24">
        <f>SUMIFS('Faturamento SP3'!$H$2:$H$692,'Faturamento SP3'!$D$2:$D$692,'Infos Relatório'!$B$164,'Faturamento SP3'!$E$2:$E$692,'Infos Relatório'!$B233,'Faturamento SP3'!$Z$2:$Z$692,'Infos Relatório'!AM$1)</f>
        <v>0</v>
      </c>
      <c r="AS233" s="23">
        <f>COUNTIFS('Faturamento SP3'!$D$2:$D$692,'Infos Relatório'!$B$164,'Faturamento SP3'!$E$2:$E$692,'Infos Relatório'!$B233,'Faturamento SP3'!$Z$2:$Z$692,'Infos Relatório'!AS$1)</f>
        <v>0</v>
      </c>
      <c r="AT233" s="13">
        <f>SUMIFS('Faturamento SP3'!$G$2:$G$692,'Faturamento SP3'!$D$2:$D$692,'Infos Relatório'!$B$164,'Faturamento SP3'!$E$2:$E$692,'Infos Relatório'!$B233,'Faturamento SP3'!$Z$2:$Z$692,'Infos Relatório'!AS$1)</f>
        <v>0</v>
      </c>
      <c r="AU233" s="13">
        <f>SUMIFS('Faturamento SP3'!$J$2:$J$692,'Faturamento SP3'!$D$2:$D$692,'Infos Relatório'!$B$164,'Faturamento SP3'!$E$2:$E$692,'Infos Relatório'!$B233,'Faturamento SP3'!$Z$2:$Z$692,'Infos Relatório'!AS$1)</f>
        <v>0</v>
      </c>
      <c r="AV233" s="14">
        <f>SUMIFS('Faturamento SP3'!$O$2:$O$692,'Faturamento SP3'!$D$2:$D$692,'Infos Relatório'!$B$164,'Faturamento SP3'!$E$2:$E$692,'Infos Relatório'!$B233,'Faturamento SP3'!$Z$2:$Z$692,'Infos Relatório'!AS$1,'Faturamento SP3'!$T$2:$T$692,"Sim")+SUMIFS('Faturamento SP3'!$P$2:$P$692,'Faturamento SP3'!$D$2:$D$692,'Infos Relatório'!$B$164,'Faturamento SP3'!$E$2:$E$692,'Infos Relatório'!$B233,'Faturamento SP3'!$Z$2:$Z$692,'Infos Relatório'!AS$1,'Faturamento SP3'!$T$2:$T$692,"Sim")</f>
        <v>0</v>
      </c>
      <c r="AW233" s="27" t="e">
        <f t="shared" si="80"/>
        <v>#DIV/0!</v>
      </c>
      <c r="AX233" s="24">
        <f>SUMIFS('Faturamento SP3'!$H$2:$H$692,'Faturamento SP3'!$D$2:$D$692,'Infos Relatório'!$B$164,'Faturamento SP3'!$E$2:$E$692,'Infos Relatório'!$B233,'Faturamento SP3'!$Z$2:$Z$692,'Infos Relatório'!AS$1)</f>
        <v>0</v>
      </c>
      <c r="AY233" s="23">
        <f>COUNTIFS('Faturamento SP3'!$D$2:$D$692,'Infos Relatório'!$B$164,'Faturamento SP3'!$E$2:$E$692,'Infos Relatório'!$B233,'Faturamento SP3'!$Z$2:$Z$692,'Infos Relatório'!AY$1)</f>
        <v>0</v>
      </c>
      <c r="AZ233" s="13">
        <f>SUMIFS('Faturamento SP3'!$G$2:$G$692,'Faturamento SP3'!$D$2:$D$692,'Infos Relatório'!$B$164,'Faturamento SP3'!$E$2:$E$692,'Infos Relatório'!$B233,'Faturamento SP3'!$Z$2:$Z$692,'Infos Relatório'!AY$1)</f>
        <v>0</v>
      </c>
      <c r="BA233" s="13">
        <f>SUMIFS('Faturamento SP3'!$J$2:$J$692,'Faturamento SP3'!$D$2:$D$692,'Infos Relatório'!$B$164,'Faturamento SP3'!$E$2:$E$692,'Infos Relatório'!$B233,'Faturamento SP3'!$Z$2:$Z$692,'Infos Relatório'!AY$1)</f>
        <v>0</v>
      </c>
      <c r="BB233" s="14">
        <f>SUMIFS('Faturamento SP3'!$O$2:$O$692,'Faturamento SP3'!$D$2:$D$692,'Infos Relatório'!$B$164,'Faturamento SP3'!$E$2:$E$692,'Infos Relatório'!$B233,'Faturamento SP3'!$Z$2:$Z$692,'Infos Relatório'!AY$1,'Faturamento SP3'!$T$2:$T$692,"Sim")+SUMIFS('Faturamento SP3'!$P$2:$P$692,'Faturamento SP3'!$D$2:$D$692,'Infos Relatório'!$B$164,'Faturamento SP3'!$E$2:$E$692,'Infos Relatório'!$B233,'Faturamento SP3'!$Z$2:$Z$692,'Infos Relatório'!AY$1,'Faturamento SP3'!$T$2:$T$692,"Sim")</f>
        <v>0</v>
      </c>
      <c r="BC233" s="27" t="e">
        <f t="shared" si="81"/>
        <v>#DIV/0!</v>
      </c>
      <c r="BD233" s="24">
        <f>SUMIFS('Faturamento SP3'!$H$2:$H$692,'Faturamento SP3'!$D$2:$D$692,'Infos Relatório'!$B$164,'Faturamento SP3'!$E$2:$E$692,'Infos Relatório'!$B233,'Faturamento SP3'!$Z$2:$Z$692,'Infos Relatório'!AY$1)</f>
        <v>0</v>
      </c>
      <c r="BE233" s="23">
        <f>COUNTIFS('Faturamento SP3'!$D$2:$D$692,'Infos Relatório'!$B$164,'Faturamento SP3'!$E$2:$E$692,'Infos Relatório'!$B233,'Faturamento SP3'!$Z$2:$Z$692,'Infos Relatório'!BE$1)</f>
        <v>0</v>
      </c>
      <c r="BF233" s="13">
        <f>SUMIFS('Faturamento SP3'!$G$2:$G$692,'Faturamento SP3'!$D$2:$D$692,'Infos Relatório'!$B$164,'Faturamento SP3'!$E$2:$E$692,'Infos Relatório'!$B233,'Faturamento SP3'!$Z$2:$Z$692,'Infos Relatório'!BE$1)</f>
        <v>0</v>
      </c>
      <c r="BG233" s="13">
        <f>SUMIFS('Faturamento SP3'!$J$2:$J$692,'Faturamento SP3'!$D$2:$D$692,'Infos Relatório'!$B$164,'Faturamento SP3'!$E$2:$E$692,'Infos Relatório'!$B233,'Faturamento SP3'!$Z$2:$Z$692,'Infos Relatório'!BE$1)</f>
        <v>0</v>
      </c>
      <c r="BH233" s="14">
        <f>SUMIFS('Faturamento SP3'!$O$2:$O$692,'Faturamento SP3'!$D$2:$D$692,'Infos Relatório'!$B$164,'Faturamento SP3'!$E$2:$E$692,'Infos Relatório'!$B233,'Faturamento SP3'!$Z$2:$Z$692,'Infos Relatório'!BE$1,'Faturamento SP3'!$T$2:$T$692,"Sim")+SUMIFS('Faturamento SP3'!$P$2:$P$692,'Faturamento SP3'!$D$2:$D$692,'Infos Relatório'!$B$164,'Faturamento SP3'!$E$2:$E$692,'Infos Relatório'!$B233,'Faturamento SP3'!$Z$2:$Z$692,'Infos Relatório'!BE$1,'Faturamento SP3'!$T$2:$T$692,"Sim")</f>
        <v>0</v>
      </c>
      <c r="BI233" s="27" t="e">
        <f t="shared" si="82"/>
        <v>#DIV/0!</v>
      </c>
      <c r="BJ233" s="24">
        <f>SUMIFS('Faturamento SP3'!$H$2:$H$692,'Faturamento SP3'!$D$2:$D$692,'Infos Relatório'!$B$164,'Faturamento SP3'!$E$2:$E$692,'Infos Relatório'!$B233,'Faturamento SP3'!$Z$2:$Z$692,'Infos Relatório'!BE$1)</f>
        <v>0</v>
      </c>
      <c r="BK233" s="23">
        <f>COUNTIFS('Faturamento SP3'!$D$2:$D$692,'Infos Relatório'!$B$164,'Faturamento SP3'!$E$2:$E$692,'Infos Relatório'!$B233,'Faturamento SP3'!$Z$2:$Z$692,'Infos Relatório'!BK$1)</f>
        <v>0</v>
      </c>
      <c r="BL233" s="13">
        <f>SUMIFS('Faturamento SP3'!$G$2:$G$692,'Faturamento SP3'!$D$2:$D$692,'Infos Relatório'!$B$164,'Faturamento SP3'!$E$2:$E$692,'Infos Relatório'!$B233,'Faturamento SP3'!$Z$2:$Z$692,'Infos Relatório'!BK$1)</f>
        <v>0</v>
      </c>
      <c r="BM233" s="13">
        <f>SUMIFS('Faturamento SP3'!$J$2:$J$692,'Faturamento SP3'!$D$2:$D$692,'Infos Relatório'!$B$164,'Faturamento SP3'!$E$2:$E$692,'Infos Relatório'!$B233,'Faturamento SP3'!$Z$2:$Z$692,'Infos Relatório'!BK$1)</f>
        <v>0</v>
      </c>
      <c r="BN233" s="14">
        <f>SUMIFS('Faturamento SP3'!$O$2:$O$692,'Faturamento SP3'!$D$2:$D$692,'Infos Relatório'!$B$164,'Faturamento SP3'!$E$2:$E$692,'Infos Relatório'!$B233,'Faturamento SP3'!$Z$2:$Z$692,'Infos Relatório'!BK$1,'Faturamento SP3'!$T$2:$T$692,"Sim")+SUMIFS('Faturamento SP3'!$P$2:$P$692,'Faturamento SP3'!$D$2:$D$692,'Infos Relatório'!$B$164,'Faturamento SP3'!$E$2:$E$692,'Infos Relatório'!$B233,'Faturamento SP3'!$Z$2:$Z$692,'Infos Relatório'!BK$1,'Faturamento SP3'!$T$2:$T$692,"Sim")</f>
        <v>0</v>
      </c>
      <c r="BO233" s="27" t="e">
        <f t="shared" si="83"/>
        <v>#DIV/0!</v>
      </c>
      <c r="BP233" s="24">
        <f>SUMIFS('Faturamento SP3'!$H$2:$H$692,'Faturamento SP3'!$D$2:$D$692,'Infos Relatório'!$B$164,'Faturamento SP3'!$E$2:$E$692,'Infos Relatório'!$B233,'Faturamento SP3'!$Z$2:$Z$692,'Infos Relatório'!BK$1)</f>
        <v>0</v>
      </c>
      <c r="BQ233" s="23">
        <f>COUNTIFS('Faturamento SP3'!$D$2:$D$692,'Infos Relatório'!$B$164,'Faturamento SP3'!$E$2:$E$692,'Infos Relatório'!$B233,'Faturamento SP3'!$Z$2:$Z$692,'Infos Relatório'!BQ$1)</f>
        <v>0</v>
      </c>
      <c r="BR233" s="13">
        <f>SUMIFS('Faturamento SP3'!$G$2:$G$692,'Faturamento SP3'!$D$2:$D$692,'Infos Relatório'!$B$164,'Faturamento SP3'!$E$2:$E$692,'Infos Relatório'!$B233,'Faturamento SP3'!$Z$2:$Z$692,'Infos Relatório'!BQ$1)</f>
        <v>0</v>
      </c>
      <c r="BS233" s="13">
        <f>SUMIFS('Faturamento SP3'!$J$2:$J$692,'Faturamento SP3'!$D$2:$D$692,'Infos Relatório'!$B$164,'Faturamento SP3'!$E$2:$E$692,'Infos Relatório'!$B233,'Faturamento SP3'!$Z$2:$Z$692,'Infos Relatório'!BQ$1)</f>
        <v>0</v>
      </c>
      <c r="BT233" s="14">
        <f>SUMIFS('Faturamento SP3'!$O$2:$O$692,'Faturamento SP3'!$D$2:$D$692,'Infos Relatório'!$B$164,'Faturamento SP3'!$E$2:$E$692,'Infos Relatório'!$B233,'Faturamento SP3'!$Z$2:$Z$692,'Infos Relatório'!BQ$1,'Faturamento SP3'!$T$2:$T$692,"Sim")+SUMIFS('Faturamento SP3'!$P$2:$P$692,'Faturamento SP3'!$D$2:$D$692,'Infos Relatório'!$B$164,'Faturamento SP3'!$E$2:$E$692,'Infos Relatório'!$B233,'Faturamento SP3'!$Z$2:$Z$692,'Infos Relatório'!BQ$1,'Faturamento SP3'!$T$2:$T$692,"Sim")</f>
        <v>0</v>
      </c>
      <c r="BU233" s="27" t="e">
        <f t="shared" si="84"/>
        <v>#DIV/0!</v>
      </c>
      <c r="BV233" s="24">
        <f>SUMIFS('Faturamento SP3'!$H$2:$H$692,'Faturamento SP3'!$D$2:$D$692,'Infos Relatório'!$B$164,'Faturamento SP3'!$E$2:$E$692,'Infos Relatório'!$B233,'Faturamento SP3'!$Z$2:$Z$692,'Infos Relatório'!BQ$1)</f>
        <v>0</v>
      </c>
    </row>
    <row r="234" spans="2:74">
      <c r="B234" s="17" t="s">
        <v>76</v>
      </c>
      <c r="C234" s="23">
        <f>COUNTIFS('Faturamento SP3'!$D$2:$D$692,'Infos Relatório'!$B$164,'Faturamento SP3'!$E$2:$E$692,'Infos Relatório'!$B234,'Faturamento SP3'!$Z$2:$Z$692,'Infos Relatório'!C$1)</f>
        <v>0</v>
      </c>
      <c r="D234" s="13">
        <f>SUMIFS('Faturamento SP3'!$G$2:$G$692,'Faturamento SP3'!$D$2:$D$692,'Infos Relatório'!$B$164,'Faturamento SP3'!$E$2:$E$692,'Infos Relatório'!$B234,'Faturamento SP3'!$Z$2:$Z$692,'Infos Relatório'!C$1)</f>
        <v>0</v>
      </c>
      <c r="E234" s="13">
        <f>SUMIFS('Faturamento SP3'!$J$2:$J$692,'Faturamento SP3'!$D$2:$D$692,'Infos Relatório'!$B$164,'Faturamento SP3'!$E$2:$E$692,'Infos Relatório'!$B234,'Faturamento SP3'!$Z$2:$Z$692,'Infos Relatório'!C$1)</f>
        <v>0</v>
      </c>
      <c r="F234" s="14">
        <f>SUMIFS('Faturamento SP3'!$O$2:$O$692,'Faturamento SP3'!$D$2:$D$692,'Infos Relatório'!$B$164,'Faturamento SP3'!$E$2:$E$692,'Infos Relatório'!$B234,'Faturamento SP3'!$Z$2:$Z$692,'Infos Relatório'!C$1,'Faturamento SP3'!$T$2:$T$692,"Sim")+SUMIFS('Faturamento SP3'!$P$2:$P$692,'Faturamento SP3'!$D$2:$D$692,'Infos Relatório'!$B$164,'Faturamento SP3'!$E$2:$E$692,'Infos Relatório'!$B234,'Faturamento SP3'!$Z$2:$Z$692,'Infos Relatório'!C$1,'Faturamento SP3'!$T$2:$T$692,"Sim")</f>
        <v>0</v>
      </c>
      <c r="G234" s="27" t="e">
        <f t="shared" si="73"/>
        <v>#DIV/0!</v>
      </c>
      <c r="H234" s="24">
        <f>SUMIFS('Faturamento SP3'!$H$2:$H$692,'Faturamento SP3'!$D$2:$D$692,'Infos Relatório'!$B$164,'Faturamento SP3'!$E$2:$E$692,'Infos Relatório'!$B234,'Faturamento SP3'!$Z$2:$Z$692,'Infos Relatório'!C$1)</f>
        <v>0</v>
      </c>
      <c r="I234" s="23">
        <f>COUNTIFS('Faturamento SP3'!$D$2:$D$692,'Infos Relatório'!$B$164,'Faturamento SP3'!$E$2:$E$692,'Infos Relatório'!$B234,'Faturamento SP3'!$Z$2:$Z$692,'Infos Relatório'!I$1)</f>
        <v>0</v>
      </c>
      <c r="J234" s="13">
        <f>SUMIFS('Faturamento SP3'!$G$2:$G$692,'Faturamento SP3'!$D$2:$D$692,'Infos Relatório'!$B$164,'Faturamento SP3'!$E$2:$E$692,'Infos Relatório'!$B234,'Faturamento SP3'!$Z$2:$Z$692,'Infos Relatório'!I$1)</f>
        <v>0</v>
      </c>
      <c r="K234" s="13">
        <f>SUMIFS('Faturamento SP3'!$J$2:$J$692,'Faturamento SP3'!$D$2:$D$692,'Infos Relatório'!$B$164,'Faturamento SP3'!$E$2:$E$692,'Infos Relatório'!$B234,'Faturamento SP3'!$Z$2:$Z$692,'Infos Relatório'!I$1)</f>
        <v>0</v>
      </c>
      <c r="L234" s="14">
        <f>SUMIFS('Faturamento SP3'!$O$2:$O$692,'Faturamento SP3'!$D$2:$D$692,'Infos Relatório'!$B$164,'Faturamento SP3'!$E$2:$E$692,'Infos Relatório'!$B234,'Faturamento SP3'!$Z$2:$Z$692,'Infos Relatório'!I$1,'Faturamento SP3'!$T$2:$T$692,"Sim")+SUMIFS('Faturamento SP3'!$P$2:$P$692,'Faturamento SP3'!$D$2:$D$692,'Infos Relatório'!$B$164,'Faturamento SP3'!$E$2:$E$692,'Infos Relatório'!$B234,'Faturamento SP3'!$Z$2:$Z$692,'Infos Relatório'!I$1,'Faturamento SP3'!$T$2:$T$692,"Sim")</f>
        <v>0</v>
      </c>
      <c r="M234" s="27" t="e">
        <f t="shared" si="74"/>
        <v>#DIV/0!</v>
      </c>
      <c r="N234" s="24">
        <f>SUMIFS('Faturamento SP3'!$H$2:$H$692,'Faturamento SP3'!$D$2:$D$692,'Infos Relatório'!$B$164,'Faturamento SP3'!$E$2:$E$692,'Infos Relatório'!$B234,'Faturamento SP3'!$Z$2:$Z$692,'Infos Relatório'!I$1)</f>
        <v>0</v>
      </c>
      <c r="O234" s="23">
        <f>COUNTIFS('Faturamento SP3'!$D$2:$D$692,'Infos Relatório'!$B$164,'Faturamento SP3'!$E$2:$E$692,'Infos Relatório'!$B234,'Faturamento SP3'!$Z$2:$Z$692,'Infos Relatório'!O$1)</f>
        <v>0</v>
      </c>
      <c r="P234" s="13">
        <f>SUMIFS('Faturamento SP3'!$G$2:$G$692,'Faturamento SP3'!$D$2:$D$692,'Infos Relatório'!$B$164,'Faturamento SP3'!$E$2:$E$692,'Infos Relatório'!$B234,'Faturamento SP3'!$Z$2:$Z$692,'Infos Relatório'!O$1)</f>
        <v>0</v>
      </c>
      <c r="Q234" s="13">
        <f>SUMIFS('Faturamento SP3'!$J$2:$J$692,'Faturamento SP3'!$D$2:$D$692,'Infos Relatório'!$B$164,'Faturamento SP3'!$E$2:$E$692,'Infos Relatório'!$B234,'Faturamento SP3'!$Z$2:$Z$692,'Infos Relatório'!O$1)</f>
        <v>0</v>
      </c>
      <c r="R234" s="14">
        <f>SUMIFS('Faturamento SP3'!$O$2:$O$692,'Faturamento SP3'!$D$2:$D$692,'Infos Relatório'!$B$164,'Faturamento SP3'!$E$2:$E$692,'Infos Relatório'!$B234,'Faturamento SP3'!$Z$2:$Z$692,'Infos Relatório'!O$1,'Faturamento SP3'!$T$2:$T$692,"Sim")+SUMIFS('Faturamento SP3'!$P$2:$P$692,'Faturamento SP3'!$D$2:$D$692,'Infos Relatório'!$B$164,'Faturamento SP3'!$E$2:$E$692,'Infos Relatório'!$B234,'Faturamento SP3'!$Z$2:$Z$692,'Infos Relatório'!O$1,'Faturamento SP3'!$T$2:$T$692,"Sim")</f>
        <v>0</v>
      </c>
      <c r="S234" s="27" t="e">
        <f t="shared" si="75"/>
        <v>#DIV/0!</v>
      </c>
      <c r="T234" s="24">
        <f>SUMIFS('Faturamento SP3'!$H$2:$H$692,'Faturamento SP3'!$D$2:$D$692,'Infos Relatório'!$B$164,'Faturamento SP3'!$E$2:$E$692,'Infos Relatório'!$B234,'Faturamento SP3'!$Z$2:$Z$692,'Infos Relatório'!O$1)</f>
        <v>0</v>
      </c>
      <c r="U234" s="23">
        <f>COUNTIFS('Faturamento SP3'!$D$2:$D$692,'Infos Relatório'!$B$164,'Faturamento SP3'!$E$2:$E$692,'Infos Relatório'!$B234,'Faturamento SP3'!$Z$2:$Z$692,'Infos Relatório'!U$1)</f>
        <v>0</v>
      </c>
      <c r="V234" s="13">
        <f>SUMIFS('Faturamento SP3'!$G$2:$G$692,'Faturamento SP3'!$D$2:$D$692,'Infos Relatório'!$B$164,'Faturamento SP3'!$E$2:$E$692,'Infos Relatório'!$B234,'Faturamento SP3'!$Z$2:$Z$692,'Infos Relatório'!U$1)</f>
        <v>0</v>
      </c>
      <c r="W234" s="13">
        <f>SUMIFS('Faturamento SP3'!$J$2:$J$692,'Faturamento SP3'!$D$2:$D$692,'Infos Relatório'!$B$164,'Faturamento SP3'!$E$2:$E$692,'Infos Relatório'!$B234,'Faturamento SP3'!$Z$2:$Z$692,'Infos Relatório'!U$1)</f>
        <v>0</v>
      </c>
      <c r="X234" s="14">
        <f>SUMIFS('Faturamento SP3'!$O$2:$O$692,'Faturamento SP3'!$D$2:$D$692,'Infos Relatório'!$B$164,'Faturamento SP3'!$E$2:$E$692,'Infos Relatório'!$B234,'Faturamento SP3'!$Z$2:$Z$692,'Infos Relatório'!U$1,'Faturamento SP3'!$T$2:$T$692,"Sim")+SUMIFS('Faturamento SP3'!$P$2:$P$692,'Faturamento SP3'!$D$2:$D$692,'Infos Relatório'!$B$164,'Faturamento SP3'!$E$2:$E$692,'Infos Relatório'!$B234,'Faturamento SP3'!$Z$2:$Z$692,'Infos Relatório'!U$1,'Faturamento SP3'!$T$2:$T$692,"Sim")</f>
        <v>0</v>
      </c>
      <c r="Y234" s="27" t="e">
        <f t="shared" si="76"/>
        <v>#DIV/0!</v>
      </c>
      <c r="Z234" s="24">
        <f>SUMIFS('Faturamento SP3'!$H$2:$H$692,'Faturamento SP3'!$D$2:$D$692,'Infos Relatório'!$B$164,'Faturamento SP3'!$E$2:$E$692,'Infos Relatório'!$B234,'Faturamento SP3'!$Z$2:$Z$692,'Infos Relatório'!U$1)</f>
        <v>0</v>
      </c>
      <c r="AA234" s="23">
        <f>COUNTIFS('Faturamento SP3'!$D$2:$D$692,'Infos Relatório'!$B$164,'Faturamento SP3'!$E$2:$E$692,'Infos Relatório'!$B234,'Faturamento SP3'!$Z$2:$Z$692,'Infos Relatório'!AA$1)</f>
        <v>0</v>
      </c>
      <c r="AB234" s="13">
        <f>SUMIFS('Faturamento SP3'!$G$2:$G$692,'Faturamento SP3'!$D$2:$D$692,'Infos Relatório'!$B$164,'Faturamento SP3'!$E$2:$E$692,'Infos Relatório'!$B234,'Faturamento SP3'!$Z$2:$Z$692,'Infos Relatório'!AA$1)</f>
        <v>0</v>
      </c>
      <c r="AC234" s="13">
        <f>SUMIFS('Faturamento SP3'!$J$2:$J$692,'Faturamento SP3'!$D$2:$D$692,'Infos Relatório'!$B$164,'Faturamento SP3'!$E$2:$E$692,'Infos Relatório'!$B234,'Faturamento SP3'!$Z$2:$Z$692,'Infos Relatório'!AA$1)</f>
        <v>0</v>
      </c>
      <c r="AD234" s="14">
        <f>SUMIFS('Faturamento SP3'!$O$2:$O$692,'Faturamento SP3'!$D$2:$D$692,'Infos Relatório'!$B$164,'Faturamento SP3'!$E$2:$E$692,'Infos Relatório'!$B234,'Faturamento SP3'!$Z$2:$Z$692,'Infos Relatório'!AA$1,'Faturamento SP3'!$T$2:$T$692,"Sim")+SUMIFS('Faturamento SP3'!$P$2:$P$692,'Faturamento SP3'!$D$2:$D$692,'Infos Relatório'!$B$164,'Faturamento SP3'!$E$2:$E$692,'Infos Relatório'!$B234,'Faturamento SP3'!$Z$2:$Z$692,'Infos Relatório'!AA$1,'Faturamento SP3'!$T$2:$T$692,"Sim")</f>
        <v>0</v>
      </c>
      <c r="AE234" s="27" t="e">
        <f t="shared" si="77"/>
        <v>#DIV/0!</v>
      </c>
      <c r="AF234" s="24">
        <f>SUMIFS('Faturamento SP3'!$H$2:$H$692,'Faturamento SP3'!$D$2:$D$692,'Infos Relatório'!$B$164,'Faturamento SP3'!$E$2:$E$692,'Infos Relatório'!$B234,'Faturamento SP3'!$Z$2:$Z$692,'Infos Relatório'!AA$1)</f>
        <v>0</v>
      </c>
      <c r="AG234" s="23">
        <f>COUNTIFS('Faturamento SP3'!$D$2:$D$692,'Infos Relatório'!$B$164,'Faturamento SP3'!$E$2:$E$692,'Infos Relatório'!$B234,'Faturamento SP3'!$Z$2:$Z$692,'Infos Relatório'!AG$1)</f>
        <v>0</v>
      </c>
      <c r="AH234" s="13">
        <f>SUMIFS('Faturamento SP3'!$G$2:$G$692,'Faturamento SP3'!$D$2:$D$692,'Infos Relatório'!$B$164,'Faturamento SP3'!$E$2:$E$692,'Infos Relatório'!$B234,'Faturamento SP3'!$Z$2:$Z$692,'Infos Relatório'!AG$1)</f>
        <v>0</v>
      </c>
      <c r="AI234" s="13">
        <f>SUMIFS('Faturamento SP3'!$J$2:$J$692,'Faturamento SP3'!$D$2:$D$692,'Infos Relatório'!$B$164,'Faturamento SP3'!$E$2:$E$692,'Infos Relatório'!$B234,'Faturamento SP3'!$Z$2:$Z$692,'Infos Relatório'!AG$1)</f>
        <v>0</v>
      </c>
      <c r="AJ234" s="14">
        <f>SUMIFS('Faturamento SP3'!$O$2:$O$692,'Faturamento SP3'!$D$2:$D$692,'Infos Relatório'!$B$164,'Faturamento SP3'!$E$2:$E$692,'Infos Relatório'!$B234,'Faturamento SP3'!$Z$2:$Z$692,'Infos Relatório'!AG$1,'Faturamento SP3'!$T$2:$T$692,"Sim")+SUMIFS('Faturamento SP3'!$P$2:$P$692,'Faturamento SP3'!$D$2:$D$692,'Infos Relatório'!$B$164,'Faturamento SP3'!$E$2:$E$692,'Infos Relatório'!$B234,'Faturamento SP3'!$Z$2:$Z$692,'Infos Relatório'!AG$1,'Faturamento SP3'!$T$2:$T$692,"Sim")</f>
        <v>0</v>
      </c>
      <c r="AK234" s="27" t="e">
        <f t="shared" si="78"/>
        <v>#DIV/0!</v>
      </c>
      <c r="AL234" s="24">
        <f>SUMIFS('Faturamento SP3'!$H$2:$H$692,'Faturamento SP3'!$D$2:$D$692,'Infos Relatório'!$B$164,'Faturamento SP3'!$E$2:$E$692,'Infos Relatório'!$B234,'Faturamento SP3'!$Z$2:$Z$692,'Infos Relatório'!AG$1)</f>
        <v>0</v>
      </c>
      <c r="AM234" s="23">
        <f>COUNTIFS('Faturamento SP3'!$D$2:$D$692,'Infos Relatório'!$B$164,'Faturamento SP3'!$E$2:$E$692,'Infos Relatório'!$B234,'Faturamento SP3'!$Z$2:$Z$692,'Infos Relatório'!AM$1)</f>
        <v>0</v>
      </c>
      <c r="AN234" s="13">
        <f>SUMIFS('Faturamento SP3'!$G$2:$G$692,'Faturamento SP3'!$D$2:$D$692,'Infos Relatório'!$B$164,'Faturamento SP3'!$E$2:$E$692,'Infos Relatório'!$B234,'Faturamento SP3'!$Z$2:$Z$692,'Infos Relatório'!AM$1)</f>
        <v>0</v>
      </c>
      <c r="AO234" s="13">
        <f>SUMIFS('Faturamento SP3'!$J$2:$J$692,'Faturamento SP3'!$D$2:$D$692,'Infos Relatório'!$B$164,'Faturamento SP3'!$E$2:$E$692,'Infos Relatório'!$B234,'Faturamento SP3'!$Z$2:$Z$692,'Infos Relatório'!AM$1)</f>
        <v>0</v>
      </c>
      <c r="AP234" s="14">
        <f>SUMIFS('Faturamento SP3'!$O$2:$O$692,'Faturamento SP3'!$D$2:$D$692,'Infos Relatório'!$B$164,'Faturamento SP3'!$E$2:$E$692,'Infos Relatório'!$B234,'Faturamento SP3'!$Z$2:$Z$692,'Infos Relatório'!AM$1,'Faturamento SP3'!$T$2:$T$692,"Sim")+SUMIFS('Faturamento SP3'!$P$2:$P$692,'Faturamento SP3'!$D$2:$D$692,'Infos Relatório'!$B$164,'Faturamento SP3'!$E$2:$E$692,'Infos Relatório'!$B234,'Faturamento SP3'!$Z$2:$Z$692,'Infos Relatório'!AM$1,'Faturamento SP3'!$T$2:$T$692,"Sim")</f>
        <v>0</v>
      </c>
      <c r="AQ234" s="27" t="e">
        <f t="shared" si="79"/>
        <v>#DIV/0!</v>
      </c>
      <c r="AR234" s="24">
        <f>SUMIFS('Faturamento SP3'!$H$2:$H$692,'Faturamento SP3'!$D$2:$D$692,'Infos Relatório'!$B$164,'Faturamento SP3'!$E$2:$E$692,'Infos Relatório'!$B234,'Faturamento SP3'!$Z$2:$Z$692,'Infos Relatório'!AM$1)</f>
        <v>0</v>
      </c>
      <c r="AS234" s="23">
        <f>COUNTIFS('Faturamento SP3'!$D$2:$D$692,'Infos Relatório'!$B$164,'Faturamento SP3'!$E$2:$E$692,'Infos Relatório'!$B234,'Faturamento SP3'!$Z$2:$Z$692,'Infos Relatório'!AS$1)</f>
        <v>0</v>
      </c>
      <c r="AT234" s="13">
        <f>SUMIFS('Faturamento SP3'!$G$2:$G$692,'Faturamento SP3'!$D$2:$D$692,'Infos Relatório'!$B$164,'Faturamento SP3'!$E$2:$E$692,'Infos Relatório'!$B234,'Faturamento SP3'!$Z$2:$Z$692,'Infos Relatório'!AS$1)</f>
        <v>0</v>
      </c>
      <c r="AU234" s="13">
        <f>SUMIFS('Faturamento SP3'!$J$2:$J$692,'Faturamento SP3'!$D$2:$D$692,'Infos Relatório'!$B$164,'Faturamento SP3'!$E$2:$E$692,'Infos Relatório'!$B234,'Faturamento SP3'!$Z$2:$Z$692,'Infos Relatório'!AS$1)</f>
        <v>0</v>
      </c>
      <c r="AV234" s="14">
        <f>SUMIFS('Faturamento SP3'!$O$2:$O$692,'Faturamento SP3'!$D$2:$D$692,'Infos Relatório'!$B$164,'Faturamento SP3'!$E$2:$E$692,'Infos Relatório'!$B234,'Faturamento SP3'!$Z$2:$Z$692,'Infos Relatório'!AS$1,'Faturamento SP3'!$T$2:$T$692,"Sim")+SUMIFS('Faturamento SP3'!$P$2:$P$692,'Faturamento SP3'!$D$2:$D$692,'Infos Relatório'!$B$164,'Faturamento SP3'!$E$2:$E$692,'Infos Relatório'!$B234,'Faturamento SP3'!$Z$2:$Z$692,'Infos Relatório'!AS$1,'Faturamento SP3'!$T$2:$T$692,"Sim")</f>
        <v>0</v>
      </c>
      <c r="AW234" s="27" t="e">
        <f t="shared" si="80"/>
        <v>#DIV/0!</v>
      </c>
      <c r="AX234" s="24">
        <f>SUMIFS('Faturamento SP3'!$H$2:$H$692,'Faturamento SP3'!$D$2:$D$692,'Infos Relatório'!$B$164,'Faturamento SP3'!$E$2:$E$692,'Infos Relatório'!$B234,'Faturamento SP3'!$Z$2:$Z$692,'Infos Relatório'!AS$1)</f>
        <v>0</v>
      </c>
      <c r="AY234" s="23">
        <f>COUNTIFS('Faturamento SP3'!$D$2:$D$692,'Infos Relatório'!$B$164,'Faturamento SP3'!$E$2:$E$692,'Infos Relatório'!$B234,'Faturamento SP3'!$Z$2:$Z$692,'Infos Relatório'!AY$1)</f>
        <v>0</v>
      </c>
      <c r="AZ234" s="13">
        <f>SUMIFS('Faturamento SP3'!$G$2:$G$692,'Faturamento SP3'!$D$2:$D$692,'Infos Relatório'!$B$164,'Faturamento SP3'!$E$2:$E$692,'Infos Relatório'!$B234,'Faturamento SP3'!$Z$2:$Z$692,'Infos Relatório'!AY$1)</f>
        <v>0</v>
      </c>
      <c r="BA234" s="13">
        <f>SUMIFS('Faturamento SP3'!$J$2:$J$692,'Faturamento SP3'!$D$2:$D$692,'Infos Relatório'!$B$164,'Faturamento SP3'!$E$2:$E$692,'Infos Relatório'!$B234,'Faturamento SP3'!$Z$2:$Z$692,'Infos Relatório'!AY$1)</f>
        <v>0</v>
      </c>
      <c r="BB234" s="14">
        <f>SUMIFS('Faturamento SP3'!$O$2:$O$692,'Faturamento SP3'!$D$2:$D$692,'Infos Relatório'!$B$164,'Faturamento SP3'!$E$2:$E$692,'Infos Relatório'!$B234,'Faturamento SP3'!$Z$2:$Z$692,'Infos Relatório'!AY$1,'Faturamento SP3'!$T$2:$T$692,"Sim")+SUMIFS('Faturamento SP3'!$P$2:$P$692,'Faturamento SP3'!$D$2:$D$692,'Infos Relatório'!$B$164,'Faturamento SP3'!$E$2:$E$692,'Infos Relatório'!$B234,'Faturamento SP3'!$Z$2:$Z$692,'Infos Relatório'!AY$1,'Faturamento SP3'!$T$2:$T$692,"Sim")</f>
        <v>0</v>
      </c>
      <c r="BC234" s="27" t="e">
        <f t="shared" si="81"/>
        <v>#DIV/0!</v>
      </c>
      <c r="BD234" s="24">
        <f>SUMIFS('Faturamento SP3'!$H$2:$H$692,'Faturamento SP3'!$D$2:$D$692,'Infos Relatório'!$B$164,'Faturamento SP3'!$E$2:$E$692,'Infos Relatório'!$B234,'Faturamento SP3'!$Z$2:$Z$692,'Infos Relatório'!AY$1)</f>
        <v>0</v>
      </c>
      <c r="BE234" s="23">
        <f>COUNTIFS('Faturamento SP3'!$D$2:$D$692,'Infos Relatório'!$B$164,'Faturamento SP3'!$E$2:$E$692,'Infos Relatório'!$B234,'Faturamento SP3'!$Z$2:$Z$692,'Infos Relatório'!BE$1)</f>
        <v>0</v>
      </c>
      <c r="BF234" s="13">
        <f>SUMIFS('Faturamento SP3'!$G$2:$G$692,'Faturamento SP3'!$D$2:$D$692,'Infos Relatório'!$B$164,'Faturamento SP3'!$E$2:$E$692,'Infos Relatório'!$B234,'Faturamento SP3'!$Z$2:$Z$692,'Infos Relatório'!BE$1)</f>
        <v>0</v>
      </c>
      <c r="BG234" s="13">
        <f>SUMIFS('Faturamento SP3'!$J$2:$J$692,'Faturamento SP3'!$D$2:$D$692,'Infos Relatório'!$B$164,'Faturamento SP3'!$E$2:$E$692,'Infos Relatório'!$B234,'Faturamento SP3'!$Z$2:$Z$692,'Infos Relatório'!BE$1)</f>
        <v>0</v>
      </c>
      <c r="BH234" s="14">
        <f>SUMIFS('Faturamento SP3'!$O$2:$O$692,'Faturamento SP3'!$D$2:$D$692,'Infos Relatório'!$B$164,'Faturamento SP3'!$E$2:$E$692,'Infos Relatório'!$B234,'Faturamento SP3'!$Z$2:$Z$692,'Infos Relatório'!BE$1,'Faturamento SP3'!$T$2:$T$692,"Sim")+SUMIFS('Faturamento SP3'!$P$2:$P$692,'Faturamento SP3'!$D$2:$D$692,'Infos Relatório'!$B$164,'Faturamento SP3'!$E$2:$E$692,'Infos Relatório'!$B234,'Faturamento SP3'!$Z$2:$Z$692,'Infos Relatório'!BE$1,'Faturamento SP3'!$T$2:$T$692,"Sim")</f>
        <v>0</v>
      </c>
      <c r="BI234" s="27" t="e">
        <f t="shared" si="82"/>
        <v>#DIV/0!</v>
      </c>
      <c r="BJ234" s="24">
        <f>SUMIFS('Faturamento SP3'!$H$2:$H$692,'Faturamento SP3'!$D$2:$D$692,'Infos Relatório'!$B$164,'Faturamento SP3'!$E$2:$E$692,'Infos Relatório'!$B234,'Faturamento SP3'!$Z$2:$Z$692,'Infos Relatório'!BE$1)</f>
        <v>0</v>
      </c>
      <c r="BK234" s="23">
        <f>COUNTIFS('Faturamento SP3'!$D$2:$D$692,'Infos Relatório'!$B$164,'Faturamento SP3'!$E$2:$E$692,'Infos Relatório'!$B234,'Faturamento SP3'!$Z$2:$Z$692,'Infos Relatório'!BK$1)</f>
        <v>0</v>
      </c>
      <c r="BL234" s="13">
        <f>SUMIFS('Faturamento SP3'!$G$2:$G$692,'Faturamento SP3'!$D$2:$D$692,'Infos Relatório'!$B$164,'Faturamento SP3'!$E$2:$E$692,'Infos Relatório'!$B234,'Faturamento SP3'!$Z$2:$Z$692,'Infos Relatório'!BK$1)</f>
        <v>0</v>
      </c>
      <c r="BM234" s="13">
        <f>SUMIFS('Faturamento SP3'!$J$2:$J$692,'Faturamento SP3'!$D$2:$D$692,'Infos Relatório'!$B$164,'Faturamento SP3'!$E$2:$E$692,'Infos Relatório'!$B234,'Faturamento SP3'!$Z$2:$Z$692,'Infos Relatório'!BK$1)</f>
        <v>0</v>
      </c>
      <c r="BN234" s="14">
        <f>SUMIFS('Faturamento SP3'!$O$2:$O$692,'Faturamento SP3'!$D$2:$D$692,'Infos Relatório'!$B$164,'Faturamento SP3'!$E$2:$E$692,'Infos Relatório'!$B234,'Faturamento SP3'!$Z$2:$Z$692,'Infos Relatório'!BK$1,'Faturamento SP3'!$T$2:$T$692,"Sim")+SUMIFS('Faturamento SP3'!$P$2:$P$692,'Faturamento SP3'!$D$2:$D$692,'Infos Relatório'!$B$164,'Faturamento SP3'!$E$2:$E$692,'Infos Relatório'!$B234,'Faturamento SP3'!$Z$2:$Z$692,'Infos Relatório'!BK$1,'Faturamento SP3'!$T$2:$T$692,"Sim")</f>
        <v>0</v>
      </c>
      <c r="BO234" s="27" t="e">
        <f t="shared" si="83"/>
        <v>#DIV/0!</v>
      </c>
      <c r="BP234" s="24">
        <f>SUMIFS('Faturamento SP3'!$H$2:$H$692,'Faturamento SP3'!$D$2:$D$692,'Infos Relatório'!$B$164,'Faturamento SP3'!$E$2:$E$692,'Infos Relatório'!$B234,'Faturamento SP3'!$Z$2:$Z$692,'Infos Relatório'!BK$1)</f>
        <v>0</v>
      </c>
      <c r="BQ234" s="23">
        <f>COUNTIFS('Faturamento SP3'!$D$2:$D$692,'Infos Relatório'!$B$164,'Faturamento SP3'!$E$2:$E$692,'Infos Relatório'!$B234,'Faturamento SP3'!$Z$2:$Z$692,'Infos Relatório'!BQ$1)</f>
        <v>0</v>
      </c>
      <c r="BR234" s="13">
        <f>SUMIFS('Faturamento SP3'!$G$2:$G$692,'Faturamento SP3'!$D$2:$D$692,'Infos Relatório'!$B$164,'Faturamento SP3'!$E$2:$E$692,'Infos Relatório'!$B234,'Faturamento SP3'!$Z$2:$Z$692,'Infos Relatório'!BQ$1)</f>
        <v>0</v>
      </c>
      <c r="BS234" s="13">
        <f>SUMIFS('Faturamento SP3'!$J$2:$J$692,'Faturamento SP3'!$D$2:$D$692,'Infos Relatório'!$B$164,'Faturamento SP3'!$E$2:$E$692,'Infos Relatório'!$B234,'Faturamento SP3'!$Z$2:$Z$692,'Infos Relatório'!BQ$1)</f>
        <v>0</v>
      </c>
      <c r="BT234" s="14">
        <f>SUMIFS('Faturamento SP3'!$O$2:$O$692,'Faturamento SP3'!$D$2:$D$692,'Infos Relatório'!$B$164,'Faturamento SP3'!$E$2:$E$692,'Infos Relatório'!$B234,'Faturamento SP3'!$Z$2:$Z$692,'Infos Relatório'!BQ$1,'Faturamento SP3'!$T$2:$T$692,"Sim")+SUMIFS('Faturamento SP3'!$P$2:$P$692,'Faturamento SP3'!$D$2:$D$692,'Infos Relatório'!$B$164,'Faturamento SP3'!$E$2:$E$692,'Infos Relatório'!$B234,'Faturamento SP3'!$Z$2:$Z$692,'Infos Relatório'!BQ$1,'Faturamento SP3'!$T$2:$T$692,"Sim")</f>
        <v>0</v>
      </c>
      <c r="BU234" s="27" t="e">
        <f t="shared" si="84"/>
        <v>#DIV/0!</v>
      </c>
      <c r="BV234" s="24">
        <f>SUMIFS('Faturamento SP3'!$H$2:$H$692,'Faturamento SP3'!$D$2:$D$692,'Infos Relatório'!$B$164,'Faturamento SP3'!$E$2:$E$692,'Infos Relatório'!$B234,'Faturamento SP3'!$Z$2:$Z$692,'Infos Relatório'!BQ$1)</f>
        <v>0</v>
      </c>
    </row>
    <row r="235" spans="2:74">
      <c r="B235" s="17" t="s">
        <v>77</v>
      </c>
      <c r="C235" s="23">
        <f>COUNTIFS('Faturamento SP3'!$D$2:$D$692,'Infos Relatório'!$B$164,'Faturamento SP3'!$E$2:$E$692,'Infos Relatório'!$B235,'Faturamento SP3'!$Z$2:$Z$692,'Infos Relatório'!C$1)</f>
        <v>0</v>
      </c>
      <c r="D235" s="13">
        <f>SUMIFS('Faturamento SP3'!$G$2:$G$692,'Faturamento SP3'!$D$2:$D$692,'Infos Relatório'!$B$164,'Faturamento SP3'!$E$2:$E$692,'Infos Relatório'!$B235,'Faturamento SP3'!$Z$2:$Z$692,'Infos Relatório'!C$1)</f>
        <v>0</v>
      </c>
      <c r="E235" s="13">
        <f>SUMIFS('Faturamento SP3'!$J$2:$J$692,'Faturamento SP3'!$D$2:$D$692,'Infos Relatório'!$B$164,'Faturamento SP3'!$E$2:$E$692,'Infos Relatório'!$B235,'Faturamento SP3'!$Z$2:$Z$692,'Infos Relatório'!C$1)</f>
        <v>0</v>
      </c>
      <c r="F235" s="14">
        <f>SUMIFS('Faturamento SP3'!$O$2:$O$692,'Faturamento SP3'!$D$2:$D$692,'Infos Relatório'!$B$164,'Faturamento SP3'!$E$2:$E$692,'Infos Relatório'!$B235,'Faturamento SP3'!$Z$2:$Z$692,'Infos Relatório'!C$1,'Faturamento SP3'!$T$2:$T$692,"Sim")+SUMIFS('Faturamento SP3'!$P$2:$P$692,'Faturamento SP3'!$D$2:$D$692,'Infos Relatório'!$B$164,'Faturamento SP3'!$E$2:$E$692,'Infos Relatório'!$B235,'Faturamento SP3'!$Z$2:$Z$692,'Infos Relatório'!C$1,'Faturamento SP3'!$T$2:$T$692,"Sim")</f>
        <v>0</v>
      </c>
      <c r="G235" s="27" t="e">
        <f t="shared" si="73"/>
        <v>#DIV/0!</v>
      </c>
      <c r="H235" s="24">
        <f>SUMIFS('Faturamento SP3'!$H$2:$H$692,'Faturamento SP3'!$D$2:$D$692,'Infos Relatório'!$B$164,'Faturamento SP3'!$E$2:$E$692,'Infos Relatório'!$B235,'Faturamento SP3'!$Z$2:$Z$692,'Infos Relatório'!C$1)</f>
        <v>0</v>
      </c>
      <c r="I235" s="23">
        <f>COUNTIFS('Faturamento SP3'!$D$2:$D$692,'Infos Relatório'!$B$164,'Faturamento SP3'!$E$2:$E$692,'Infos Relatório'!$B235,'Faturamento SP3'!$Z$2:$Z$692,'Infos Relatório'!I$1)</f>
        <v>0</v>
      </c>
      <c r="J235" s="13">
        <f>SUMIFS('Faturamento SP3'!$G$2:$G$692,'Faturamento SP3'!$D$2:$D$692,'Infos Relatório'!$B$164,'Faturamento SP3'!$E$2:$E$692,'Infos Relatório'!$B235,'Faturamento SP3'!$Z$2:$Z$692,'Infos Relatório'!I$1)</f>
        <v>0</v>
      </c>
      <c r="K235" s="13">
        <f>SUMIFS('Faturamento SP3'!$J$2:$J$692,'Faturamento SP3'!$D$2:$D$692,'Infos Relatório'!$B$164,'Faturamento SP3'!$E$2:$E$692,'Infos Relatório'!$B235,'Faturamento SP3'!$Z$2:$Z$692,'Infos Relatório'!I$1)</f>
        <v>0</v>
      </c>
      <c r="L235" s="14">
        <f>SUMIFS('Faturamento SP3'!$O$2:$O$692,'Faturamento SP3'!$D$2:$D$692,'Infos Relatório'!$B$164,'Faturamento SP3'!$E$2:$E$692,'Infos Relatório'!$B235,'Faturamento SP3'!$Z$2:$Z$692,'Infos Relatório'!I$1,'Faturamento SP3'!$T$2:$T$692,"Sim")+SUMIFS('Faturamento SP3'!$P$2:$P$692,'Faturamento SP3'!$D$2:$D$692,'Infos Relatório'!$B$164,'Faturamento SP3'!$E$2:$E$692,'Infos Relatório'!$B235,'Faturamento SP3'!$Z$2:$Z$692,'Infos Relatório'!I$1,'Faturamento SP3'!$T$2:$T$692,"Sim")</f>
        <v>0</v>
      </c>
      <c r="M235" s="27" t="e">
        <f t="shared" si="74"/>
        <v>#DIV/0!</v>
      </c>
      <c r="N235" s="24">
        <f>SUMIFS('Faturamento SP3'!$H$2:$H$692,'Faturamento SP3'!$D$2:$D$692,'Infos Relatório'!$B$164,'Faturamento SP3'!$E$2:$E$692,'Infos Relatório'!$B235,'Faturamento SP3'!$Z$2:$Z$692,'Infos Relatório'!I$1)</f>
        <v>0</v>
      </c>
      <c r="O235" s="23">
        <f>COUNTIFS('Faturamento SP3'!$D$2:$D$692,'Infos Relatório'!$B$164,'Faturamento SP3'!$E$2:$E$692,'Infos Relatório'!$B235,'Faturamento SP3'!$Z$2:$Z$692,'Infos Relatório'!O$1)</f>
        <v>0</v>
      </c>
      <c r="P235" s="13">
        <f>SUMIFS('Faturamento SP3'!$G$2:$G$692,'Faturamento SP3'!$D$2:$D$692,'Infos Relatório'!$B$164,'Faturamento SP3'!$E$2:$E$692,'Infos Relatório'!$B235,'Faturamento SP3'!$Z$2:$Z$692,'Infos Relatório'!O$1)</f>
        <v>0</v>
      </c>
      <c r="Q235" s="13">
        <f>SUMIFS('Faturamento SP3'!$J$2:$J$692,'Faturamento SP3'!$D$2:$D$692,'Infos Relatório'!$B$164,'Faturamento SP3'!$E$2:$E$692,'Infos Relatório'!$B235,'Faturamento SP3'!$Z$2:$Z$692,'Infos Relatório'!O$1)</f>
        <v>0</v>
      </c>
      <c r="R235" s="14">
        <f>SUMIFS('Faturamento SP3'!$O$2:$O$692,'Faturamento SP3'!$D$2:$D$692,'Infos Relatório'!$B$164,'Faturamento SP3'!$E$2:$E$692,'Infos Relatório'!$B235,'Faturamento SP3'!$Z$2:$Z$692,'Infos Relatório'!O$1,'Faturamento SP3'!$T$2:$T$692,"Sim")+SUMIFS('Faturamento SP3'!$P$2:$P$692,'Faturamento SP3'!$D$2:$D$692,'Infos Relatório'!$B$164,'Faturamento SP3'!$E$2:$E$692,'Infos Relatório'!$B235,'Faturamento SP3'!$Z$2:$Z$692,'Infos Relatório'!O$1,'Faturamento SP3'!$T$2:$T$692,"Sim")</f>
        <v>0</v>
      </c>
      <c r="S235" s="27" t="e">
        <f t="shared" si="75"/>
        <v>#DIV/0!</v>
      </c>
      <c r="T235" s="24">
        <f>SUMIFS('Faturamento SP3'!$H$2:$H$692,'Faturamento SP3'!$D$2:$D$692,'Infos Relatório'!$B$164,'Faturamento SP3'!$E$2:$E$692,'Infos Relatório'!$B235,'Faturamento SP3'!$Z$2:$Z$692,'Infos Relatório'!O$1)</f>
        <v>0</v>
      </c>
      <c r="U235" s="23">
        <f>COUNTIFS('Faturamento SP3'!$D$2:$D$692,'Infos Relatório'!$B$164,'Faturamento SP3'!$E$2:$E$692,'Infos Relatório'!$B235,'Faturamento SP3'!$Z$2:$Z$692,'Infos Relatório'!U$1)</f>
        <v>0</v>
      </c>
      <c r="V235" s="13">
        <f>SUMIFS('Faturamento SP3'!$G$2:$G$692,'Faturamento SP3'!$D$2:$D$692,'Infos Relatório'!$B$164,'Faturamento SP3'!$E$2:$E$692,'Infos Relatório'!$B235,'Faturamento SP3'!$Z$2:$Z$692,'Infos Relatório'!U$1)</f>
        <v>0</v>
      </c>
      <c r="W235" s="13">
        <f>SUMIFS('Faturamento SP3'!$J$2:$J$692,'Faturamento SP3'!$D$2:$D$692,'Infos Relatório'!$B$164,'Faturamento SP3'!$E$2:$E$692,'Infos Relatório'!$B235,'Faturamento SP3'!$Z$2:$Z$692,'Infos Relatório'!U$1)</f>
        <v>0</v>
      </c>
      <c r="X235" s="14">
        <f>SUMIFS('Faturamento SP3'!$O$2:$O$692,'Faturamento SP3'!$D$2:$D$692,'Infos Relatório'!$B$164,'Faturamento SP3'!$E$2:$E$692,'Infos Relatório'!$B235,'Faturamento SP3'!$Z$2:$Z$692,'Infos Relatório'!U$1,'Faturamento SP3'!$T$2:$T$692,"Sim")+SUMIFS('Faturamento SP3'!$P$2:$P$692,'Faturamento SP3'!$D$2:$D$692,'Infos Relatório'!$B$164,'Faturamento SP3'!$E$2:$E$692,'Infos Relatório'!$B235,'Faturamento SP3'!$Z$2:$Z$692,'Infos Relatório'!U$1,'Faturamento SP3'!$T$2:$T$692,"Sim")</f>
        <v>0</v>
      </c>
      <c r="Y235" s="27" t="e">
        <f t="shared" si="76"/>
        <v>#DIV/0!</v>
      </c>
      <c r="Z235" s="24">
        <f>SUMIFS('Faturamento SP3'!$H$2:$H$692,'Faturamento SP3'!$D$2:$D$692,'Infos Relatório'!$B$164,'Faturamento SP3'!$E$2:$E$692,'Infos Relatório'!$B235,'Faturamento SP3'!$Z$2:$Z$692,'Infos Relatório'!U$1)</f>
        <v>0</v>
      </c>
      <c r="AA235" s="23">
        <f>COUNTIFS('Faturamento SP3'!$D$2:$D$692,'Infos Relatório'!$B$164,'Faturamento SP3'!$E$2:$E$692,'Infos Relatório'!$B235,'Faturamento SP3'!$Z$2:$Z$692,'Infos Relatório'!AA$1)</f>
        <v>0</v>
      </c>
      <c r="AB235" s="13">
        <f>SUMIFS('Faturamento SP3'!$G$2:$G$692,'Faturamento SP3'!$D$2:$D$692,'Infos Relatório'!$B$164,'Faturamento SP3'!$E$2:$E$692,'Infos Relatório'!$B235,'Faturamento SP3'!$Z$2:$Z$692,'Infos Relatório'!AA$1)</f>
        <v>0</v>
      </c>
      <c r="AC235" s="13">
        <f>SUMIFS('Faturamento SP3'!$J$2:$J$692,'Faturamento SP3'!$D$2:$D$692,'Infos Relatório'!$B$164,'Faturamento SP3'!$E$2:$E$692,'Infos Relatório'!$B235,'Faturamento SP3'!$Z$2:$Z$692,'Infos Relatório'!AA$1)</f>
        <v>0</v>
      </c>
      <c r="AD235" s="14">
        <f>SUMIFS('Faturamento SP3'!$O$2:$O$692,'Faturamento SP3'!$D$2:$D$692,'Infos Relatório'!$B$164,'Faturamento SP3'!$E$2:$E$692,'Infos Relatório'!$B235,'Faturamento SP3'!$Z$2:$Z$692,'Infos Relatório'!AA$1,'Faturamento SP3'!$T$2:$T$692,"Sim")+SUMIFS('Faturamento SP3'!$P$2:$P$692,'Faturamento SP3'!$D$2:$D$692,'Infos Relatório'!$B$164,'Faturamento SP3'!$E$2:$E$692,'Infos Relatório'!$B235,'Faturamento SP3'!$Z$2:$Z$692,'Infos Relatório'!AA$1,'Faturamento SP3'!$T$2:$T$692,"Sim")</f>
        <v>0</v>
      </c>
      <c r="AE235" s="27" t="e">
        <f t="shared" si="77"/>
        <v>#DIV/0!</v>
      </c>
      <c r="AF235" s="24">
        <f>SUMIFS('Faturamento SP3'!$H$2:$H$692,'Faturamento SP3'!$D$2:$D$692,'Infos Relatório'!$B$164,'Faturamento SP3'!$E$2:$E$692,'Infos Relatório'!$B235,'Faturamento SP3'!$Z$2:$Z$692,'Infos Relatório'!AA$1)</f>
        <v>0</v>
      </c>
      <c r="AG235" s="23">
        <f>COUNTIFS('Faturamento SP3'!$D$2:$D$692,'Infos Relatório'!$B$164,'Faturamento SP3'!$E$2:$E$692,'Infos Relatório'!$B235,'Faturamento SP3'!$Z$2:$Z$692,'Infos Relatório'!AG$1)</f>
        <v>0</v>
      </c>
      <c r="AH235" s="13">
        <f>SUMIFS('Faturamento SP3'!$G$2:$G$692,'Faturamento SP3'!$D$2:$D$692,'Infos Relatório'!$B$164,'Faturamento SP3'!$E$2:$E$692,'Infos Relatório'!$B235,'Faturamento SP3'!$Z$2:$Z$692,'Infos Relatório'!AG$1)</f>
        <v>0</v>
      </c>
      <c r="AI235" s="13">
        <f>SUMIFS('Faturamento SP3'!$J$2:$J$692,'Faturamento SP3'!$D$2:$D$692,'Infos Relatório'!$B$164,'Faturamento SP3'!$E$2:$E$692,'Infos Relatório'!$B235,'Faturamento SP3'!$Z$2:$Z$692,'Infos Relatório'!AG$1)</f>
        <v>0</v>
      </c>
      <c r="AJ235" s="14">
        <f>SUMIFS('Faturamento SP3'!$O$2:$O$692,'Faturamento SP3'!$D$2:$D$692,'Infos Relatório'!$B$164,'Faturamento SP3'!$E$2:$E$692,'Infos Relatório'!$B235,'Faturamento SP3'!$Z$2:$Z$692,'Infos Relatório'!AG$1,'Faturamento SP3'!$T$2:$T$692,"Sim")+SUMIFS('Faturamento SP3'!$P$2:$P$692,'Faturamento SP3'!$D$2:$D$692,'Infos Relatório'!$B$164,'Faturamento SP3'!$E$2:$E$692,'Infos Relatório'!$B235,'Faturamento SP3'!$Z$2:$Z$692,'Infos Relatório'!AG$1,'Faturamento SP3'!$T$2:$T$692,"Sim")</f>
        <v>0</v>
      </c>
      <c r="AK235" s="27" t="e">
        <f t="shared" si="78"/>
        <v>#DIV/0!</v>
      </c>
      <c r="AL235" s="24">
        <f>SUMIFS('Faturamento SP3'!$H$2:$H$692,'Faturamento SP3'!$D$2:$D$692,'Infos Relatório'!$B$164,'Faturamento SP3'!$E$2:$E$692,'Infos Relatório'!$B235,'Faturamento SP3'!$Z$2:$Z$692,'Infos Relatório'!AG$1)</f>
        <v>0</v>
      </c>
      <c r="AM235" s="23">
        <f>COUNTIFS('Faturamento SP3'!$D$2:$D$692,'Infos Relatório'!$B$164,'Faturamento SP3'!$E$2:$E$692,'Infos Relatório'!$B235,'Faturamento SP3'!$Z$2:$Z$692,'Infos Relatório'!AM$1)</f>
        <v>0</v>
      </c>
      <c r="AN235" s="13">
        <f>SUMIFS('Faturamento SP3'!$G$2:$G$692,'Faturamento SP3'!$D$2:$D$692,'Infos Relatório'!$B$164,'Faturamento SP3'!$E$2:$E$692,'Infos Relatório'!$B235,'Faturamento SP3'!$Z$2:$Z$692,'Infos Relatório'!AM$1)</f>
        <v>0</v>
      </c>
      <c r="AO235" s="13">
        <f>SUMIFS('Faturamento SP3'!$J$2:$J$692,'Faturamento SP3'!$D$2:$D$692,'Infos Relatório'!$B$164,'Faturamento SP3'!$E$2:$E$692,'Infos Relatório'!$B235,'Faturamento SP3'!$Z$2:$Z$692,'Infos Relatório'!AM$1)</f>
        <v>0</v>
      </c>
      <c r="AP235" s="14">
        <f>SUMIFS('Faturamento SP3'!$O$2:$O$692,'Faturamento SP3'!$D$2:$D$692,'Infos Relatório'!$B$164,'Faturamento SP3'!$E$2:$E$692,'Infos Relatório'!$B235,'Faturamento SP3'!$Z$2:$Z$692,'Infos Relatório'!AM$1,'Faturamento SP3'!$T$2:$T$692,"Sim")+SUMIFS('Faturamento SP3'!$P$2:$P$692,'Faturamento SP3'!$D$2:$D$692,'Infos Relatório'!$B$164,'Faturamento SP3'!$E$2:$E$692,'Infos Relatório'!$B235,'Faturamento SP3'!$Z$2:$Z$692,'Infos Relatório'!AM$1,'Faturamento SP3'!$T$2:$T$692,"Sim")</f>
        <v>0</v>
      </c>
      <c r="AQ235" s="27" t="e">
        <f t="shared" si="79"/>
        <v>#DIV/0!</v>
      </c>
      <c r="AR235" s="24">
        <f>SUMIFS('Faturamento SP3'!$H$2:$H$692,'Faturamento SP3'!$D$2:$D$692,'Infos Relatório'!$B$164,'Faturamento SP3'!$E$2:$E$692,'Infos Relatório'!$B235,'Faturamento SP3'!$Z$2:$Z$692,'Infos Relatório'!AM$1)</f>
        <v>0</v>
      </c>
      <c r="AS235" s="23">
        <f>COUNTIFS('Faturamento SP3'!$D$2:$D$692,'Infos Relatório'!$B$164,'Faturamento SP3'!$E$2:$E$692,'Infos Relatório'!$B235,'Faturamento SP3'!$Z$2:$Z$692,'Infos Relatório'!AS$1)</f>
        <v>0</v>
      </c>
      <c r="AT235" s="13">
        <f>SUMIFS('Faturamento SP3'!$G$2:$G$692,'Faturamento SP3'!$D$2:$D$692,'Infos Relatório'!$B$164,'Faturamento SP3'!$E$2:$E$692,'Infos Relatório'!$B235,'Faturamento SP3'!$Z$2:$Z$692,'Infos Relatório'!AS$1)</f>
        <v>0</v>
      </c>
      <c r="AU235" s="13">
        <f>SUMIFS('Faturamento SP3'!$J$2:$J$692,'Faturamento SP3'!$D$2:$D$692,'Infos Relatório'!$B$164,'Faturamento SP3'!$E$2:$E$692,'Infos Relatório'!$B235,'Faturamento SP3'!$Z$2:$Z$692,'Infos Relatório'!AS$1)</f>
        <v>0</v>
      </c>
      <c r="AV235" s="14">
        <f>SUMIFS('Faturamento SP3'!$O$2:$O$692,'Faturamento SP3'!$D$2:$D$692,'Infos Relatório'!$B$164,'Faturamento SP3'!$E$2:$E$692,'Infos Relatório'!$B235,'Faturamento SP3'!$Z$2:$Z$692,'Infos Relatório'!AS$1,'Faturamento SP3'!$T$2:$T$692,"Sim")+SUMIFS('Faturamento SP3'!$P$2:$P$692,'Faturamento SP3'!$D$2:$D$692,'Infos Relatório'!$B$164,'Faturamento SP3'!$E$2:$E$692,'Infos Relatório'!$B235,'Faturamento SP3'!$Z$2:$Z$692,'Infos Relatório'!AS$1,'Faturamento SP3'!$T$2:$T$692,"Sim")</f>
        <v>0</v>
      </c>
      <c r="AW235" s="27" t="e">
        <f t="shared" si="80"/>
        <v>#DIV/0!</v>
      </c>
      <c r="AX235" s="24">
        <f>SUMIFS('Faturamento SP3'!$H$2:$H$692,'Faturamento SP3'!$D$2:$D$692,'Infos Relatório'!$B$164,'Faturamento SP3'!$E$2:$E$692,'Infos Relatório'!$B235,'Faturamento SP3'!$Z$2:$Z$692,'Infos Relatório'!AS$1)</f>
        <v>0</v>
      </c>
      <c r="AY235" s="23">
        <f>COUNTIFS('Faturamento SP3'!$D$2:$D$692,'Infos Relatório'!$B$164,'Faturamento SP3'!$E$2:$E$692,'Infos Relatório'!$B235,'Faturamento SP3'!$Z$2:$Z$692,'Infos Relatório'!AY$1)</f>
        <v>0</v>
      </c>
      <c r="AZ235" s="13">
        <f>SUMIFS('Faturamento SP3'!$G$2:$G$692,'Faturamento SP3'!$D$2:$D$692,'Infos Relatório'!$B$164,'Faturamento SP3'!$E$2:$E$692,'Infos Relatório'!$B235,'Faturamento SP3'!$Z$2:$Z$692,'Infos Relatório'!AY$1)</f>
        <v>0</v>
      </c>
      <c r="BA235" s="13">
        <f>SUMIFS('Faturamento SP3'!$J$2:$J$692,'Faturamento SP3'!$D$2:$D$692,'Infos Relatório'!$B$164,'Faturamento SP3'!$E$2:$E$692,'Infos Relatório'!$B235,'Faturamento SP3'!$Z$2:$Z$692,'Infos Relatório'!AY$1)</f>
        <v>0</v>
      </c>
      <c r="BB235" s="14">
        <f>SUMIFS('Faturamento SP3'!$O$2:$O$692,'Faturamento SP3'!$D$2:$D$692,'Infos Relatório'!$B$164,'Faturamento SP3'!$E$2:$E$692,'Infos Relatório'!$B235,'Faturamento SP3'!$Z$2:$Z$692,'Infos Relatório'!AY$1,'Faturamento SP3'!$T$2:$T$692,"Sim")+SUMIFS('Faturamento SP3'!$P$2:$P$692,'Faturamento SP3'!$D$2:$D$692,'Infos Relatório'!$B$164,'Faturamento SP3'!$E$2:$E$692,'Infos Relatório'!$B235,'Faturamento SP3'!$Z$2:$Z$692,'Infos Relatório'!AY$1,'Faturamento SP3'!$T$2:$T$692,"Sim")</f>
        <v>0</v>
      </c>
      <c r="BC235" s="27" t="e">
        <f t="shared" si="81"/>
        <v>#DIV/0!</v>
      </c>
      <c r="BD235" s="24">
        <f>SUMIFS('Faturamento SP3'!$H$2:$H$692,'Faturamento SP3'!$D$2:$D$692,'Infos Relatório'!$B$164,'Faturamento SP3'!$E$2:$E$692,'Infos Relatório'!$B235,'Faturamento SP3'!$Z$2:$Z$692,'Infos Relatório'!AY$1)</f>
        <v>0</v>
      </c>
      <c r="BE235" s="23">
        <f>COUNTIFS('Faturamento SP3'!$D$2:$D$692,'Infos Relatório'!$B$164,'Faturamento SP3'!$E$2:$E$692,'Infos Relatório'!$B235,'Faturamento SP3'!$Z$2:$Z$692,'Infos Relatório'!BE$1)</f>
        <v>0</v>
      </c>
      <c r="BF235" s="13">
        <f>SUMIFS('Faturamento SP3'!$G$2:$G$692,'Faturamento SP3'!$D$2:$D$692,'Infos Relatório'!$B$164,'Faturamento SP3'!$E$2:$E$692,'Infos Relatório'!$B235,'Faturamento SP3'!$Z$2:$Z$692,'Infos Relatório'!BE$1)</f>
        <v>0</v>
      </c>
      <c r="BG235" s="13">
        <f>SUMIFS('Faturamento SP3'!$J$2:$J$692,'Faturamento SP3'!$D$2:$D$692,'Infos Relatório'!$B$164,'Faturamento SP3'!$E$2:$E$692,'Infos Relatório'!$B235,'Faturamento SP3'!$Z$2:$Z$692,'Infos Relatório'!BE$1)</f>
        <v>0</v>
      </c>
      <c r="BH235" s="14">
        <f>SUMIFS('Faturamento SP3'!$O$2:$O$692,'Faturamento SP3'!$D$2:$D$692,'Infos Relatório'!$B$164,'Faturamento SP3'!$E$2:$E$692,'Infos Relatório'!$B235,'Faturamento SP3'!$Z$2:$Z$692,'Infos Relatório'!BE$1,'Faturamento SP3'!$T$2:$T$692,"Sim")+SUMIFS('Faturamento SP3'!$P$2:$P$692,'Faturamento SP3'!$D$2:$D$692,'Infos Relatório'!$B$164,'Faturamento SP3'!$E$2:$E$692,'Infos Relatório'!$B235,'Faturamento SP3'!$Z$2:$Z$692,'Infos Relatório'!BE$1,'Faturamento SP3'!$T$2:$T$692,"Sim")</f>
        <v>0</v>
      </c>
      <c r="BI235" s="27" t="e">
        <f t="shared" si="82"/>
        <v>#DIV/0!</v>
      </c>
      <c r="BJ235" s="24">
        <f>SUMIFS('Faturamento SP3'!$H$2:$H$692,'Faturamento SP3'!$D$2:$D$692,'Infos Relatório'!$B$164,'Faturamento SP3'!$E$2:$E$692,'Infos Relatório'!$B235,'Faturamento SP3'!$Z$2:$Z$692,'Infos Relatório'!BE$1)</f>
        <v>0</v>
      </c>
      <c r="BK235" s="23">
        <f>COUNTIFS('Faturamento SP3'!$D$2:$D$692,'Infos Relatório'!$B$164,'Faturamento SP3'!$E$2:$E$692,'Infos Relatório'!$B235,'Faturamento SP3'!$Z$2:$Z$692,'Infos Relatório'!BK$1)</f>
        <v>0</v>
      </c>
      <c r="BL235" s="13">
        <f>SUMIFS('Faturamento SP3'!$G$2:$G$692,'Faturamento SP3'!$D$2:$D$692,'Infos Relatório'!$B$164,'Faturamento SP3'!$E$2:$E$692,'Infos Relatório'!$B235,'Faturamento SP3'!$Z$2:$Z$692,'Infos Relatório'!BK$1)</f>
        <v>0</v>
      </c>
      <c r="BM235" s="13">
        <f>SUMIFS('Faturamento SP3'!$J$2:$J$692,'Faturamento SP3'!$D$2:$D$692,'Infos Relatório'!$B$164,'Faturamento SP3'!$E$2:$E$692,'Infos Relatório'!$B235,'Faturamento SP3'!$Z$2:$Z$692,'Infos Relatório'!BK$1)</f>
        <v>0</v>
      </c>
      <c r="BN235" s="14">
        <f>SUMIFS('Faturamento SP3'!$O$2:$O$692,'Faturamento SP3'!$D$2:$D$692,'Infos Relatório'!$B$164,'Faturamento SP3'!$E$2:$E$692,'Infos Relatório'!$B235,'Faturamento SP3'!$Z$2:$Z$692,'Infos Relatório'!BK$1,'Faturamento SP3'!$T$2:$T$692,"Sim")+SUMIFS('Faturamento SP3'!$P$2:$P$692,'Faturamento SP3'!$D$2:$D$692,'Infos Relatório'!$B$164,'Faturamento SP3'!$E$2:$E$692,'Infos Relatório'!$B235,'Faturamento SP3'!$Z$2:$Z$692,'Infos Relatório'!BK$1,'Faturamento SP3'!$T$2:$T$692,"Sim")</f>
        <v>0</v>
      </c>
      <c r="BO235" s="27" t="e">
        <f t="shared" si="83"/>
        <v>#DIV/0!</v>
      </c>
      <c r="BP235" s="24">
        <f>SUMIFS('Faturamento SP3'!$H$2:$H$692,'Faturamento SP3'!$D$2:$D$692,'Infos Relatório'!$B$164,'Faturamento SP3'!$E$2:$E$692,'Infos Relatório'!$B235,'Faturamento SP3'!$Z$2:$Z$692,'Infos Relatório'!BK$1)</f>
        <v>0</v>
      </c>
      <c r="BQ235" s="23">
        <f>COUNTIFS('Faturamento SP3'!$D$2:$D$692,'Infos Relatório'!$B$164,'Faturamento SP3'!$E$2:$E$692,'Infos Relatório'!$B235,'Faturamento SP3'!$Z$2:$Z$692,'Infos Relatório'!BQ$1)</f>
        <v>0</v>
      </c>
      <c r="BR235" s="13">
        <f>SUMIFS('Faturamento SP3'!$G$2:$G$692,'Faturamento SP3'!$D$2:$D$692,'Infos Relatório'!$B$164,'Faturamento SP3'!$E$2:$E$692,'Infos Relatório'!$B235,'Faturamento SP3'!$Z$2:$Z$692,'Infos Relatório'!BQ$1)</f>
        <v>0</v>
      </c>
      <c r="BS235" s="13">
        <f>SUMIFS('Faturamento SP3'!$J$2:$J$692,'Faturamento SP3'!$D$2:$D$692,'Infos Relatório'!$B$164,'Faturamento SP3'!$E$2:$E$692,'Infos Relatório'!$B235,'Faturamento SP3'!$Z$2:$Z$692,'Infos Relatório'!BQ$1)</f>
        <v>0</v>
      </c>
      <c r="BT235" s="14">
        <f>SUMIFS('Faturamento SP3'!$O$2:$O$692,'Faturamento SP3'!$D$2:$D$692,'Infos Relatório'!$B$164,'Faturamento SP3'!$E$2:$E$692,'Infos Relatório'!$B235,'Faturamento SP3'!$Z$2:$Z$692,'Infos Relatório'!BQ$1,'Faturamento SP3'!$T$2:$T$692,"Sim")+SUMIFS('Faturamento SP3'!$P$2:$P$692,'Faturamento SP3'!$D$2:$D$692,'Infos Relatório'!$B$164,'Faturamento SP3'!$E$2:$E$692,'Infos Relatório'!$B235,'Faturamento SP3'!$Z$2:$Z$692,'Infos Relatório'!BQ$1,'Faturamento SP3'!$T$2:$T$692,"Sim")</f>
        <v>0</v>
      </c>
      <c r="BU235" s="27" t="e">
        <f t="shared" si="84"/>
        <v>#DIV/0!</v>
      </c>
      <c r="BV235" s="24">
        <f>SUMIFS('Faturamento SP3'!$H$2:$H$692,'Faturamento SP3'!$D$2:$D$692,'Infos Relatório'!$B$164,'Faturamento SP3'!$E$2:$E$692,'Infos Relatório'!$B235,'Faturamento SP3'!$Z$2:$Z$692,'Infos Relatório'!BQ$1)</f>
        <v>0</v>
      </c>
    </row>
    <row r="236" spans="2:74">
      <c r="B236" s="17" t="s">
        <v>78</v>
      </c>
      <c r="C236" s="23">
        <f>COUNTIFS('Faturamento SP3'!$D$2:$D$692,'Infos Relatório'!$B$164,'Faturamento SP3'!$E$2:$E$692,'Infos Relatório'!$B236,'Faturamento SP3'!$Z$2:$Z$692,'Infos Relatório'!C$1)</f>
        <v>0</v>
      </c>
      <c r="D236" s="13">
        <f>SUMIFS('Faturamento SP3'!$G$2:$G$692,'Faturamento SP3'!$D$2:$D$692,'Infos Relatório'!$B$164,'Faturamento SP3'!$E$2:$E$692,'Infos Relatório'!$B236,'Faturamento SP3'!$Z$2:$Z$692,'Infos Relatório'!C$1)</f>
        <v>0</v>
      </c>
      <c r="E236" s="13">
        <f>SUMIFS('Faturamento SP3'!$J$2:$J$692,'Faturamento SP3'!$D$2:$D$692,'Infos Relatório'!$B$164,'Faturamento SP3'!$E$2:$E$692,'Infos Relatório'!$B236,'Faturamento SP3'!$Z$2:$Z$692,'Infos Relatório'!C$1)</f>
        <v>0</v>
      </c>
      <c r="F236" s="14">
        <f>SUMIFS('Faturamento SP3'!$O$2:$O$692,'Faturamento SP3'!$D$2:$D$692,'Infos Relatório'!$B$164,'Faturamento SP3'!$E$2:$E$692,'Infos Relatório'!$B236,'Faturamento SP3'!$Z$2:$Z$692,'Infos Relatório'!C$1,'Faturamento SP3'!$T$2:$T$692,"Sim")+SUMIFS('Faturamento SP3'!$P$2:$P$692,'Faturamento SP3'!$D$2:$D$692,'Infos Relatório'!$B$164,'Faturamento SP3'!$E$2:$E$692,'Infos Relatório'!$B236,'Faturamento SP3'!$Z$2:$Z$692,'Infos Relatório'!C$1,'Faturamento SP3'!$T$2:$T$692,"Sim")</f>
        <v>0</v>
      </c>
      <c r="G236" s="27" t="e">
        <f t="shared" ref="G236" si="85">F236/E236</f>
        <v>#DIV/0!</v>
      </c>
      <c r="H236" s="24">
        <f>SUMIFS('Faturamento SP3'!$H$2:$H$692,'Faturamento SP3'!$D$2:$D$692,'Infos Relatório'!$B$164,'Faturamento SP3'!$E$2:$E$692,'Infos Relatório'!$B236,'Faturamento SP3'!$Z$2:$Z$692,'Infos Relatório'!C$1)</f>
        <v>0</v>
      </c>
      <c r="I236" s="23">
        <f>COUNTIFS('Faturamento SP3'!$D$2:$D$692,'Infos Relatório'!$B$164,'Faturamento SP3'!$E$2:$E$692,'Infos Relatório'!$B236,'Faturamento SP3'!$Z$2:$Z$692,'Infos Relatório'!I$1)</f>
        <v>0</v>
      </c>
      <c r="J236" s="13">
        <f>SUMIFS('Faturamento SP3'!$G$2:$G$692,'Faturamento SP3'!$D$2:$D$692,'Infos Relatório'!$B$164,'Faturamento SP3'!$E$2:$E$692,'Infos Relatório'!$B236,'Faturamento SP3'!$Z$2:$Z$692,'Infos Relatório'!I$1)</f>
        <v>0</v>
      </c>
      <c r="K236" s="13">
        <f>SUMIFS('Faturamento SP3'!$J$2:$J$692,'Faturamento SP3'!$D$2:$D$692,'Infos Relatório'!$B$164,'Faturamento SP3'!$E$2:$E$692,'Infos Relatório'!$B236,'Faturamento SP3'!$Z$2:$Z$692,'Infos Relatório'!I$1)</f>
        <v>0</v>
      </c>
      <c r="L236" s="14">
        <f>SUMIFS('Faturamento SP3'!$O$2:$O$692,'Faturamento SP3'!$D$2:$D$692,'Infos Relatório'!$B$164,'Faturamento SP3'!$E$2:$E$692,'Infos Relatório'!$B236,'Faturamento SP3'!$Z$2:$Z$692,'Infos Relatório'!I$1,'Faturamento SP3'!$T$2:$T$692,"Sim")+SUMIFS('Faturamento SP3'!$P$2:$P$692,'Faturamento SP3'!$D$2:$D$692,'Infos Relatório'!$B$164,'Faturamento SP3'!$E$2:$E$692,'Infos Relatório'!$B236,'Faturamento SP3'!$Z$2:$Z$692,'Infos Relatório'!I$1,'Faturamento SP3'!$T$2:$T$692,"Sim")</f>
        <v>0</v>
      </c>
      <c r="M236" s="27" t="e">
        <f t="shared" ref="M236" si="86">L236/K236</f>
        <v>#DIV/0!</v>
      </c>
      <c r="N236" s="24">
        <f>SUMIFS('Faturamento SP3'!$H$2:$H$692,'Faturamento SP3'!$D$2:$D$692,'Infos Relatório'!$B$164,'Faturamento SP3'!$E$2:$E$692,'Infos Relatório'!$B236,'Faturamento SP3'!$Z$2:$Z$692,'Infos Relatório'!I$1)</f>
        <v>0</v>
      </c>
      <c r="O236" s="23">
        <f>COUNTIFS('Faturamento SP3'!$D$2:$D$692,'Infos Relatório'!$B$164,'Faturamento SP3'!$E$2:$E$692,'Infos Relatório'!$B236,'Faturamento SP3'!$Z$2:$Z$692,'Infos Relatório'!O$1)</f>
        <v>0</v>
      </c>
      <c r="P236" s="13">
        <f>SUMIFS('Faturamento SP3'!$G$2:$G$692,'Faturamento SP3'!$D$2:$D$692,'Infos Relatório'!$B$164,'Faturamento SP3'!$E$2:$E$692,'Infos Relatório'!$B236,'Faturamento SP3'!$Z$2:$Z$692,'Infos Relatório'!O$1)</f>
        <v>0</v>
      </c>
      <c r="Q236" s="13">
        <f>SUMIFS('Faturamento SP3'!$J$2:$J$692,'Faturamento SP3'!$D$2:$D$692,'Infos Relatório'!$B$164,'Faturamento SP3'!$E$2:$E$692,'Infos Relatório'!$B236,'Faturamento SP3'!$Z$2:$Z$692,'Infos Relatório'!O$1)</f>
        <v>0</v>
      </c>
      <c r="R236" s="14">
        <f>SUMIFS('Faturamento SP3'!$O$2:$O$692,'Faturamento SP3'!$D$2:$D$692,'Infos Relatório'!$B$164,'Faturamento SP3'!$E$2:$E$692,'Infos Relatório'!$B236,'Faturamento SP3'!$Z$2:$Z$692,'Infos Relatório'!O$1,'Faturamento SP3'!$T$2:$T$692,"Sim")+SUMIFS('Faturamento SP3'!$P$2:$P$692,'Faturamento SP3'!$D$2:$D$692,'Infos Relatório'!$B$164,'Faturamento SP3'!$E$2:$E$692,'Infos Relatório'!$B236,'Faturamento SP3'!$Z$2:$Z$692,'Infos Relatório'!O$1,'Faturamento SP3'!$T$2:$T$692,"Sim")</f>
        <v>0</v>
      </c>
      <c r="S236" s="27" t="e">
        <f t="shared" ref="S236" si="87">R236/Q236</f>
        <v>#DIV/0!</v>
      </c>
      <c r="T236" s="24">
        <f>SUMIFS('Faturamento SP3'!$H$2:$H$692,'Faturamento SP3'!$D$2:$D$692,'Infos Relatório'!$B$164,'Faturamento SP3'!$E$2:$E$692,'Infos Relatório'!$B236,'Faturamento SP3'!$Z$2:$Z$692,'Infos Relatório'!O$1)</f>
        <v>0</v>
      </c>
      <c r="U236" s="23">
        <f>COUNTIFS('Faturamento SP3'!$D$2:$D$692,'Infos Relatório'!$B$164,'Faturamento SP3'!$E$2:$E$692,'Infos Relatório'!$B236,'Faturamento SP3'!$Z$2:$Z$692,'Infos Relatório'!U$1)</f>
        <v>0</v>
      </c>
      <c r="V236" s="13">
        <f>SUMIFS('Faturamento SP3'!$G$2:$G$692,'Faturamento SP3'!$D$2:$D$692,'Infos Relatório'!$B$164,'Faturamento SP3'!$E$2:$E$692,'Infos Relatório'!$B236,'Faturamento SP3'!$Z$2:$Z$692,'Infos Relatório'!U$1)</f>
        <v>0</v>
      </c>
      <c r="W236" s="13">
        <f>SUMIFS('Faturamento SP3'!$J$2:$J$692,'Faturamento SP3'!$D$2:$D$692,'Infos Relatório'!$B$164,'Faturamento SP3'!$E$2:$E$692,'Infos Relatório'!$B236,'Faturamento SP3'!$Z$2:$Z$692,'Infos Relatório'!U$1)</f>
        <v>0</v>
      </c>
      <c r="X236" s="14">
        <f>SUMIFS('Faturamento SP3'!$O$2:$O$692,'Faturamento SP3'!$D$2:$D$692,'Infos Relatório'!$B$164,'Faturamento SP3'!$E$2:$E$692,'Infos Relatório'!$B236,'Faturamento SP3'!$Z$2:$Z$692,'Infos Relatório'!U$1,'Faturamento SP3'!$T$2:$T$692,"Sim")+SUMIFS('Faturamento SP3'!$P$2:$P$692,'Faturamento SP3'!$D$2:$D$692,'Infos Relatório'!$B$164,'Faturamento SP3'!$E$2:$E$692,'Infos Relatório'!$B236,'Faturamento SP3'!$Z$2:$Z$692,'Infos Relatório'!U$1,'Faturamento SP3'!$T$2:$T$692,"Sim")</f>
        <v>0</v>
      </c>
      <c r="Y236" s="27" t="e">
        <f t="shared" ref="Y236" si="88">X236/W236</f>
        <v>#DIV/0!</v>
      </c>
      <c r="Z236" s="24">
        <f>SUMIFS('Faturamento SP3'!$H$2:$H$692,'Faturamento SP3'!$D$2:$D$692,'Infos Relatório'!$B$164,'Faturamento SP3'!$E$2:$E$692,'Infos Relatório'!$B236,'Faturamento SP3'!$Z$2:$Z$692,'Infos Relatório'!U$1)</f>
        <v>0</v>
      </c>
      <c r="AA236" s="23">
        <f>COUNTIFS('Faturamento SP3'!$D$2:$D$692,'Infos Relatório'!$B$164,'Faturamento SP3'!$E$2:$E$692,'Infos Relatório'!$B236,'Faturamento SP3'!$Z$2:$Z$692,'Infos Relatório'!AA$1)</f>
        <v>0</v>
      </c>
      <c r="AB236" s="13">
        <f>SUMIFS('Faturamento SP3'!$G$2:$G$692,'Faturamento SP3'!$D$2:$D$692,'Infos Relatório'!$B$164,'Faturamento SP3'!$E$2:$E$692,'Infos Relatório'!$B236,'Faturamento SP3'!$Z$2:$Z$692,'Infos Relatório'!AA$1)</f>
        <v>0</v>
      </c>
      <c r="AC236" s="13">
        <f>SUMIFS('Faturamento SP3'!$J$2:$J$692,'Faturamento SP3'!$D$2:$D$692,'Infos Relatório'!$B$164,'Faturamento SP3'!$E$2:$E$692,'Infos Relatório'!$B236,'Faturamento SP3'!$Z$2:$Z$692,'Infos Relatório'!AA$1)</f>
        <v>0</v>
      </c>
      <c r="AD236" s="14">
        <f>SUMIFS('Faturamento SP3'!$O$2:$O$692,'Faturamento SP3'!$D$2:$D$692,'Infos Relatório'!$B$164,'Faturamento SP3'!$E$2:$E$692,'Infos Relatório'!$B236,'Faturamento SP3'!$Z$2:$Z$692,'Infos Relatório'!AA$1,'Faturamento SP3'!$T$2:$T$692,"Sim")+SUMIFS('Faturamento SP3'!$P$2:$P$692,'Faturamento SP3'!$D$2:$D$692,'Infos Relatório'!$B$164,'Faturamento SP3'!$E$2:$E$692,'Infos Relatório'!$B236,'Faturamento SP3'!$Z$2:$Z$692,'Infos Relatório'!AA$1,'Faturamento SP3'!$T$2:$T$692,"Sim")</f>
        <v>0</v>
      </c>
      <c r="AE236" s="27" t="e">
        <f t="shared" ref="AE236" si="89">AD236/AC236</f>
        <v>#DIV/0!</v>
      </c>
      <c r="AF236" s="24">
        <f>SUMIFS('Faturamento SP3'!$H$2:$H$692,'Faturamento SP3'!$D$2:$D$692,'Infos Relatório'!$B$164,'Faturamento SP3'!$E$2:$E$692,'Infos Relatório'!$B236,'Faturamento SP3'!$Z$2:$Z$692,'Infos Relatório'!AA$1)</f>
        <v>0</v>
      </c>
      <c r="AG236" s="23">
        <f>COUNTIFS('Faturamento SP3'!$D$2:$D$692,'Infos Relatório'!$B$164,'Faturamento SP3'!$E$2:$E$692,'Infos Relatório'!$B236,'Faturamento SP3'!$Z$2:$Z$692,'Infos Relatório'!AG$1)</f>
        <v>0</v>
      </c>
      <c r="AH236" s="13">
        <f>SUMIFS('Faturamento SP3'!$G$2:$G$692,'Faturamento SP3'!$D$2:$D$692,'Infos Relatório'!$B$164,'Faturamento SP3'!$E$2:$E$692,'Infos Relatório'!$B236,'Faturamento SP3'!$Z$2:$Z$692,'Infos Relatório'!AG$1)</f>
        <v>0</v>
      </c>
      <c r="AI236" s="13">
        <f>SUMIFS('Faturamento SP3'!$J$2:$J$692,'Faturamento SP3'!$D$2:$D$692,'Infos Relatório'!$B$164,'Faturamento SP3'!$E$2:$E$692,'Infos Relatório'!$B236,'Faturamento SP3'!$Z$2:$Z$692,'Infos Relatório'!AG$1)</f>
        <v>0</v>
      </c>
      <c r="AJ236" s="14">
        <f>SUMIFS('Faturamento SP3'!$O$2:$O$692,'Faturamento SP3'!$D$2:$D$692,'Infos Relatório'!$B$164,'Faturamento SP3'!$E$2:$E$692,'Infos Relatório'!$B236,'Faturamento SP3'!$Z$2:$Z$692,'Infos Relatório'!AG$1,'Faturamento SP3'!$T$2:$T$692,"Sim")+SUMIFS('Faturamento SP3'!$P$2:$P$692,'Faturamento SP3'!$D$2:$D$692,'Infos Relatório'!$B$164,'Faturamento SP3'!$E$2:$E$692,'Infos Relatório'!$B236,'Faturamento SP3'!$Z$2:$Z$692,'Infos Relatório'!AG$1,'Faturamento SP3'!$T$2:$T$692,"Sim")</f>
        <v>0</v>
      </c>
      <c r="AK236" s="27" t="e">
        <f t="shared" ref="AK236" si="90">AJ236/AI236</f>
        <v>#DIV/0!</v>
      </c>
      <c r="AL236" s="24">
        <f>SUMIFS('Faturamento SP3'!$H$2:$H$692,'Faturamento SP3'!$D$2:$D$692,'Infos Relatório'!$B$164,'Faturamento SP3'!$E$2:$E$692,'Infos Relatório'!$B236,'Faturamento SP3'!$Z$2:$Z$692,'Infos Relatório'!AG$1)</f>
        <v>0</v>
      </c>
      <c r="AM236" s="23">
        <f>COUNTIFS('Faturamento SP3'!$D$2:$D$692,'Infos Relatório'!$B$164,'Faturamento SP3'!$E$2:$E$692,'Infos Relatório'!$B236,'Faturamento SP3'!$Z$2:$Z$692,'Infos Relatório'!AM$1)</f>
        <v>0</v>
      </c>
      <c r="AN236" s="13">
        <f>SUMIFS('Faturamento SP3'!$G$2:$G$692,'Faturamento SP3'!$D$2:$D$692,'Infos Relatório'!$B$164,'Faturamento SP3'!$E$2:$E$692,'Infos Relatório'!$B236,'Faturamento SP3'!$Z$2:$Z$692,'Infos Relatório'!AM$1)</f>
        <v>0</v>
      </c>
      <c r="AO236" s="13">
        <f>SUMIFS('Faturamento SP3'!$J$2:$J$692,'Faturamento SP3'!$D$2:$D$692,'Infos Relatório'!$B$164,'Faturamento SP3'!$E$2:$E$692,'Infos Relatório'!$B236,'Faturamento SP3'!$Z$2:$Z$692,'Infos Relatório'!AM$1)</f>
        <v>0</v>
      </c>
      <c r="AP236" s="14">
        <f>SUMIFS('Faturamento SP3'!$O$2:$O$692,'Faturamento SP3'!$D$2:$D$692,'Infos Relatório'!$B$164,'Faturamento SP3'!$E$2:$E$692,'Infos Relatório'!$B236,'Faturamento SP3'!$Z$2:$Z$692,'Infos Relatório'!AM$1,'Faturamento SP3'!$T$2:$T$692,"Sim")+SUMIFS('Faturamento SP3'!$P$2:$P$692,'Faturamento SP3'!$D$2:$D$692,'Infos Relatório'!$B$164,'Faturamento SP3'!$E$2:$E$692,'Infos Relatório'!$B236,'Faturamento SP3'!$Z$2:$Z$692,'Infos Relatório'!AM$1,'Faturamento SP3'!$T$2:$T$692,"Sim")</f>
        <v>0</v>
      </c>
      <c r="AQ236" s="27" t="e">
        <f t="shared" ref="AQ236" si="91">AP236/AO236</f>
        <v>#DIV/0!</v>
      </c>
      <c r="AR236" s="24">
        <f>SUMIFS('Faturamento SP3'!$H$2:$H$692,'Faturamento SP3'!$D$2:$D$692,'Infos Relatório'!$B$164,'Faturamento SP3'!$E$2:$E$692,'Infos Relatório'!$B236,'Faturamento SP3'!$Z$2:$Z$692,'Infos Relatório'!AM$1)</f>
        <v>0</v>
      </c>
      <c r="AS236" s="23">
        <f>COUNTIFS('Faturamento SP3'!$D$2:$D$692,'Infos Relatório'!$B$164,'Faturamento SP3'!$E$2:$E$692,'Infos Relatório'!$B236,'Faturamento SP3'!$Z$2:$Z$692,'Infos Relatório'!AS$1)</f>
        <v>0</v>
      </c>
      <c r="AT236" s="13">
        <f>SUMIFS('Faturamento SP3'!$G$2:$G$692,'Faturamento SP3'!$D$2:$D$692,'Infos Relatório'!$B$164,'Faturamento SP3'!$E$2:$E$692,'Infos Relatório'!$B236,'Faturamento SP3'!$Z$2:$Z$692,'Infos Relatório'!AS$1)</f>
        <v>0</v>
      </c>
      <c r="AU236" s="13">
        <f>SUMIFS('Faturamento SP3'!$J$2:$J$692,'Faturamento SP3'!$D$2:$D$692,'Infos Relatório'!$B$164,'Faturamento SP3'!$E$2:$E$692,'Infos Relatório'!$B236,'Faturamento SP3'!$Z$2:$Z$692,'Infos Relatório'!AS$1)</f>
        <v>0</v>
      </c>
      <c r="AV236" s="14">
        <f>SUMIFS('Faturamento SP3'!$O$2:$O$692,'Faturamento SP3'!$D$2:$D$692,'Infos Relatório'!$B$164,'Faturamento SP3'!$E$2:$E$692,'Infos Relatório'!$B236,'Faturamento SP3'!$Z$2:$Z$692,'Infos Relatório'!AS$1,'Faturamento SP3'!$T$2:$T$692,"Sim")+SUMIFS('Faturamento SP3'!$P$2:$P$692,'Faturamento SP3'!$D$2:$D$692,'Infos Relatório'!$B$164,'Faturamento SP3'!$E$2:$E$692,'Infos Relatório'!$B236,'Faturamento SP3'!$Z$2:$Z$692,'Infos Relatório'!AS$1,'Faturamento SP3'!$T$2:$T$692,"Sim")</f>
        <v>0</v>
      </c>
      <c r="AW236" s="27" t="e">
        <f t="shared" ref="AW236" si="92">AV236/AU236</f>
        <v>#DIV/0!</v>
      </c>
      <c r="AX236" s="24">
        <f>SUMIFS('Faturamento SP3'!$H$2:$H$692,'Faturamento SP3'!$D$2:$D$692,'Infos Relatório'!$B$164,'Faturamento SP3'!$E$2:$E$692,'Infos Relatório'!$B236,'Faturamento SP3'!$Z$2:$Z$692,'Infos Relatório'!AS$1)</f>
        <v>0</v>
      </c>
      <c r="AY236" s="23">
        <f>COUNTIFS('Faturamento SP3'!$D$2:$D$692,'Infos Relatório'!$B$164,'Faturamento SP3'!$E$2:$E$692,'Infos Relatório'!$B236,'Faturamento SP3'!$Z$2:$Z$692,'Infos Relatório'!AY$1)</f>
        <v>0</v>
      </c>
      <c r="AZ236" s="13">
        <f>SUMIFS('Faturamento SP3'!$G$2:$G$692,'Faturamento SP3'!$D$2:$D$692,'Infos Relatório'!$B$164,'Faturamento SP3'!$E$2:$E$692,'Infos Relatório'!$B236,'Faturamento SP3'!$Z$2:$Z$692,'Infos Relatório'!AY$1)</f>
        <v>0</v>
      </c>
      <c r="BA236" s="13">
        <f>SUMIFS('Faturamento SP3'!$J$2:$J$692,'Faturamento SP3'!$D$2:$D$692,'Infos Relatório'!$B$164,'Faturamento SP3'!$E$2:$E$692,'Infos Relatório'!$B236,'Faturamento SP3'!$Z$2:$Z$692,'Infos Relatório'!AY$1)</f>
        <v>0</v>
      </c>
      <c r="BB236" s="14">
        <f>SUMIFS('Faturamento SP3'!$O$2:$O$692,'Faturamento SP3'!$D$2:$D$692,'Infos Relatório'!$B$164,'Faturamento SP3'!$E$2:$E$692,'Infos Relatório'!$B236,'Faturamento SP3'!$Z$2:$Z$692,'Infos Relatório'!AY$1,'Faturamento SP3'!$T$2:$T$692,"Sim")+SUMIFS('Faturamento SP3'!$P$2:$P$692,'Faturamento SP3'!$D$2:$D$692,'Infos Relatório'!$B$164,'Faturamento SP3'!$E$2:$E$692,'Infos Relatório'!$B236,'Faturamento SP3'!$Z$2:$Z$692,'Infos Relatório'!AY$1,'Faturamento SP3'!$T$2:$T$692,"Sim")</f>
        <v>0</v>
      </c>
      <c r="BC236" s="27" t="e">
        <f t="shared" ref="BC236" si="93">BB236/BA236</f>
        <v>#DIV/0!</v>
      </c>
      <c r="BD236" s="24">
        <f>SUMIFS('Faturamento SP3'!$H$2:$H$692,'Faturamento SP3'!$D$2:$D$692,'Infos Relatório'!$B$164,'Faturamento SP3'!$E$2:$E$692,'Infos Relatório'!$B236,'Faturamento SP3'!$Z$2:$Z$692,'Infos Relatório'!AY$1)</f>
        <v>0</v>
      </c>
      <c r="BE236" s="23">
        <f>COUNTIFS('Faturamento SP3'!$D$2:$D$692,'Infos Relatório'!$B$164,'Faturamento SP3'!$E$2:$E$692,'Infos Relatório'!$B236,'Faturamento SP3'!$Z$2:$Z$692,'Infos Relatório'!BE$1)</f>
        <v>0</v>
      </c>
      <c r="BF236" s="13">
        <f>SUMIFS('Faturamento SP3'!$G$2:$G$692,'Faturamento SP3'!$D$2:$D$692,'Infos Relatório'!$B$164,'Faturamento SP3'!$E$2:$E$692,'Infos Relatório'!$B236,'Faturamento SP3'!$Z$2:$Z$692,'Infos Relatório'!BE$1)</f>
        <v>0</v>
      </c>
      <c r="BG236" s="13">
        <f>SUMIFS('Faturamento SP3'!$J$2:$J$692,'Faturamento SP3'!$D$2:$D$692,'Infos Relatório'!$B$164,'Faturamento SP3'!$E$2:$E$692,'Infos Relatório'!$B236,'Faturamento SP3'!$Z$2:$Z$692,'Infos Relatório'!BE$1)</f>
        <v>0</v>
      </c>
      <c r="BH236" s="14">
        <f>SUMIFS('Faturamento SP3'!$O$2:$O$692,'Faturamento SP3'!$D$2:$D$692,'Infos Relatório'!$B$164,'Faturamento SP3'!$E$2:$E$692,'Infos Relatório'!$B236,'Faturamento SP3'!$Z$2:$Z$692,'Infos Relatório'!BE$1,'Faturamento SP3'!$T$2:$T$692,"Sim")+SUMIFS('Faturamento SP3'!$P$2:$P$692,'Faturamento SP3'!$D$2:$D$692,'Infos Relatório'!$B$164,'Faturamento SP3'!$E$2:$E$692,'Infos Relatório'!$B236,'Faturamento SP3'!$Z$2:$Z$692,'Infos Relatório'!BE$1,'Faturamento SP3'!$T$2:$T$692,"Sim")</f>
        <v>0</v>
      </c>
      <c r="BI236" s="27" t="e">
        <f t="shared" ref="BI236" si="94">BH236/BG236</f>
        <v>#DIV/0!</v>
      </c>
      <c r="BJ236" s="24">
        <f>SUMIFS('Faturamento SP3'!$H$2:$H$692,'Faturamento SP3'!$D$2:$D$692,'Infos Relatório'!$B$164,'Faturamento SP3'!$E$2:$E$692,'Infos Relatório'!$B236,'Faturamento SP3'!$Z$2:$Z$692,'Infos Relatório'!BE$1)</f>
        <v>0</v>
      </c>
      <c r="BK236" s="23">
        <f>COUNTIFS('Faturamento SP3'!$D$2:$D$692,'Infos Relatório'!$B$164,'Faturamento SP3'!$E$2:$E$692,'Infos Relatório'!$B236,'Faturamento SP3'!$Z$2:$Z$692,'Infos Relatório'!BK$1)</f>
        <v>0</v>
      </c>
      <c r="BL236" s="13">
        <f>SUMIFS('Faturamento SP3'!$G$2:$G$692,'Faturamento SP3'!$D$2:$D$692,'Infos Relatório'!$B$164,'Faturamento SP3'!$E$2:$E$692,'Infos Relatório'!$B236,'Faturamento SP3'!$Z$2:$Z$692,'Infos Relatório'!BK$1)</f>
        <v>0</v>
      </c>
      <c r="BM236" s="13">
        <f>SUMIFS('Faturamento SP3'!$J$2:$J$692,'Faturamento SP3'!$D$2:$D$692,'Infos Relatório'!$B$164,'Faturamento SP3'!$E$2:$E$692,'Infos Relatório'!$B236,'Faturamento SP3'!$Z$2:$Z$692,'Infos Relatório'!BK$1)</f>
        <v>0</v>
      </c>
      <c r="BN236" s="14">
        <f>SUMIFS('Faturamento SP3'!$O$2:$O$692,'Faturamento SP3'!$D$2:$D$692,'Infos Relatório'!$B$164,'Faturamento SP3'!$E$2:$E$692,'Infos Relatório'!$B236,'Faturamento SP3'!$Z$2:$Z$692,'Infos Relatório'!BK$1,'Faturamento SP3'!$T$2:$T$692,"Sim")+SUMIFS('Faturamento SP3'!$P$2:$P$692,'Faturamento SP3'!$D$2:$D$692,'Infos Relatório'!$B$164,'Faturamento SP3'!$E$2:$E$692,'Infos Relatório'!$B236,'Faturamento SP3'!$Z$2:$Z$692,'Infos Relatório'!BK$1,'Faturamento SP3'!$T$2:$T$692,"Sim")</f>
        <v>0</v>
      </c>
      <c r="BO236" s="27" t="e">
        <f t="shared" ref="BO236" si="95">BN236/BM236</f>
        <v>#DIV/0!</v>
      </c>
      <c r="BP236" s="24">
        <f>SUMIFS('Faturamento SP3'!$H$2:$H$692,'Faturamento SP3'!$D$2:$D$692,'Infos Relatório'!$B$164,'Faturamento SP3'!$E$2:$E$692,'Infos Relatório'!$B236,'Faturamento SP3'!$Z$2:$Z$692,'Infos Relatório'!BK$1)</f>
        <v>0</v>
      </c>
      <c r="BQ236" s="23">
        <f>COUNTIFS('Faturamento SP3'!$D$2:$D$692,'Infos Relatório'!$B$164,'Faturamento SP3'!$E$2:$E$692,'Infos Relatório'!$B236,'Faturamento SP3'!$Z$2:$Z$692,'Infos Relatório'!BQ$1)</f>
        <v>0</v>
      </c>
      <c r="BR236" s="13">
        <f>SUMIFS('Faturamento SP3'!$G$2:$G$692,'Faturamento SP3'!$D$2:$D$692,'Infos Relatório'!$B$164,'Faturamento SP3'!$E$2:$E$692,'Infos Relatório'!$B236,'Faturamento SP3'!$Z$2:$Z$692,'Infos Relatório'!BQ$1)</f>
        <v>0</v>
      </c>
      <c r="BS236" s="13">
        <f>SUMIFS('Faturamento SP3'!$J$2:$J$692,'Faturamento SP3'!$D$2:$D$692,'Infos Relatório'!$B$164,'Faturamento SP3'!$E$2:$E$692,'Infos Relatório'!$B236,'Faturamento SP3'!$Z$2:$Z$692,'Infos Relatório'!BQ$1)</f>
        <v>0</v>
      </c>
      <c r="BT236" s="14">
        <f>SUMIFS('Faturamento SP3'!$O$2:$O$692,'Faturamento SP3'!$D$2:$D$692,'Infos Relatório'!$B$164,'Faturamento SP3'!$E$2:$E$692,'Infos Relatório'!$B236,'Faturamento SP3'!$Z$2:$Z$692,'Infos Relatório'!BQ$1,'Faturamento SP3'!$T$2:$T$692,"Sim")+SUMIFS('Faturamento SP3'!$P$2:$P$692,'Faturamento SP3'!$D$2:$D$692,'Infos Relatório'!$B$164,'Faturamento SP3'!$E$2:$E$692,'Infos Relatório'!$B236,'Faturamento SP3'!$Z$2:$Z$692,'Infos Relatório'!BQ$1,'Faturamento SP3'!$T$2:$T$692,"Sim")</f>
        <v>0</v>
      </c>
      <c r="BU236" s="27" t="e">
        <f t="shared" ref="BU236" si="96">BT236/BS236</f>
        <v>#DIV/0!</v>
      </c>
      <c r="BV236" s="24">
        <f>SUMIFS('Faturamento SP3'!$H$2:$H$692,'Faturamento SP3'!$D$2:$D$692,'Infos Relatório'!$B$164,'Faturamento SP3'!$E$2:$E$692,'Infos Relatório'!$B236,'Faturamento SP3'!$Z$2:$Z$692,'Infos Relatório'!BQ$1)</f>
        <v>0</v>
      </c>
    </row>
    <row r="237" spans="2:74">
      <c r="B237" s="17" t="s">
        <v>79</v>
      </c>
      <c r="C237" s="23">
        <f>COUNTIFS('Faturamento SP3'!$D$2:$D$692,'Infos Relatório'!$B$164,'Faturamento SP3'!$E$2:$E$692,'Infos Relatório'!$B237,'Faturamento SP3'!$Z$2:$Z$692,'Infos Relatório'!C$1)</f>
        <v>0</v>
      </c>
      <c r="D237" s="13">
        <f>SUMIFS('Faturamento SP3'!$G$2:$G$692,'Faturamento SP3'!$D$2:$D$692,'Infos Relatório'!$B$164,'Faturamento SP3'!$E$2:$E$692,'Infos Relatório'!$B237,'Faturamento SP3'!$Z$2:$Z$692,'Infos Relatório'!C$1)</f>
        <v>0</v>
      </c>
      <c r="E237" s="13">
        <f>SUMIFS('Faturamento SP3'!$J$2:$J$692,'Faturamento SP3'!$D$2:$D$692,'Infos Relatório'!$B$164,'Faturamento SP3'!$E$2:$E$692,'Infos Relatório'!$B237,'Faturamento SP3'!$Z$2:$Z$692,'Infos Relatório'!C$1)</f>
        <v>0</v>
      </c>
      <c r="F237" s="14">
        <f>SUMIFS('Faturamento SP3'!$O$2:$O$692,'Faturamento SP3'!$D$2:$D$692,'Infos Relatório'!$B$164,'Faturamento SP3'!$E$2:$E$692,'Infos Relatório'!$B237,'Faturamento SP3'!$Z$2:$Z$692,'Infos Relatório'!C$1,'Faturamento SP3'!$T$2:$T$692,"Sim")+SUMIFS('Faturamento SP3'!$P$2:$P$692,'Faturamento SP3'!$D$2:$D$692,'Infos Relatório'!$B$164,'Faturamento SP3'!$E$2:$E$692,'Infos Relatório'!$B237,'Faturamento SP3'!$Z$2:$Z$692,'Infos Relatório'!C$1,'Faturamento SP3'!$T$2:$T$692,"Sim")</f>
        <v>0</v>
      </c>
      <c r="G237" s="27" t="e">
        <f t="shared" si="73"/>
        <v>#DIV/0!</v>
      </c>
      <c r="H237" s="24">
        <f>SUMIFS('Faturamento SP3'!$H$2:$H$692,'Faturamento SP3'!$D$2:$D$692,'Infos Relatório'!$B$164,'Faturamento SP3'!$E$2:$E$692,'Infos Relatório'!$B237,'Faturamento SP3'!$Z$2:$Z$692,'Infos Relatório'!C$1)</f>
        <v>0</v>
      </c>
      <c r="I237" s="23">
        <f>COUNTIFS('Faturamento SP3'!$D$2:$D$692,'Infos Relatório'!$B$164,'Faturamento SP3'!$E$2:$E$692,'Infos Relatório'!$B237,'Faturamento SP3'!$Z$2:$Z$692,'Infos Relatório'!I$1)</f>
        <v>0</v>
      </c>
      <c r="J237" s="13">
        <f>SUMIFS('Faturamento SP3'!$G$2:$G$692,'Faturamento SP3'!$D$2:$D$692,'Infos Relatório'!$B$164,'Faturamento SP3'!$E$2:$E$692,'Infos Relatório'!$B237,'Faturamento SP3'!$Z$2:$Z$692,'Infos Relatório'!I$1)</f>
        <v>0</v>
      </c>
      <c r="K237" s="13">
        <f>SUMIFS('Faturamento SP3'!$J$2:$J$692,'Faturamento SP3'!$D$2:$D$692,'Infos Relatório'!$B$164,'Faturamento SP3'!$E$2:$E$692,'Infos Relatório'!$B237,'Faturamento SP3'!$Z$2:$Z$692,'Infos Relatório'!I$1)</f>
        <v>0</v>
      </c>
      <c r="L237" s="14">
        <f>SUMIFS('Faturamento SP3'!$O$2:$O$692,'Faturamento SP3'!$D$2:$D$692,'Infos Relatório'!$B$164,'Faturamento SP3'!$E$2:$E$692,'Infos Relatório'!$B237,'Faturamento SP3'!$Z$2:$Z$692,'Infos Relatório'!I$1,'Faturamento SP3'!$T$2:$T$692,"Sim")+SUMIFS('Faturamento SP3'!$P$2:$P$692,'Faturamento SP3'!$D$2:$D$692,'Infos Relatório'!$B$164,'Faturamento SP3'!$E$2:$E$692,'Infos Relatório'!$B237,'Faturamento SP3'!$Z$2:$Z$692,'Infos Relatório'!I$1,'Faturamento SP3'!$T$2:$T$692,"Sim")</f>
        <v>0</v>
      </c>
      <c r="M237" s="27" t="e">
        <f t="shared" si="74"/>
        <v>#DIV/0!</v>
      </c>
      <c r="N237" s="24">
        <f>SUMIFS('Faturamento SP3'!$H$2:$H$692,'Faturamento SP3'!$D$2:$D$692,'Infos Relatório'!$B$164,'Faturamento SP3'!$E$2:$E$692,'Infos Relatório'!$B237,'Faturamento SP3'!$Z$2:$Z$692,'Infos Relatório'!I$1)</f>
        <v>0</v>
      </c>
      <c r="O237" s="23">
        <f>COUNTIFS('Faturamento SP3'!$D$2:$D$692,'Infos Relatório'!$B$164,'Faturamento SP3'!$E$2:$E$692,'Infos Relatório'!$B237,'Faturamento SP3'!$Z$2:$Z$692,'Infos Relatório'!O$1)</f>
        <v>0</v>
      </c>
      <c r="P237" s="13">
        <f>SUMIFS('Faturamento SP3'!$G$2:$G$692,'Faturamento SP3'!$D$2:$D$692,'Infos Relatório'!$B$164,'Faturamento SP3'!$E$2:$E$692,'Infos Relatório'!$B237,'Faturamento SP3'!$Z$2:$Z$692,'Infos Relatório'!O$1)</f>
        <v>0</v>
      </c>
      <c r="Q237" s="13">
        <f>SUMIFS('Faturamento SP3'!$J$2:$J$692,'Faturamento SP3'!$D$2:$D$692,'Infos Relatório'!$B$164,'Faturamento SP3'!$E$2:$E$692,'Infos Relatório'!$B237,'Faturamento SP3'!$Z$2:$Z$692,'Infos Relatório'!O$1)</f>
        <v>0</v>
      </c>
      <c r="R237" s="14">
        <f>SUMIFS('Faturamento SP3'!$O$2:$O$692,'Faturamento SP3'!$D$2:$D$692,'Infos Relatório'!$B$164,'Faturamento SP3'!$E$2:$E$692,'Infos Relatório'!$B237,'Faturamento SP3'!$Z$2:$Z$692,'Infos Relatório'!O$1,'Faturamento SP3'!$T$2:$T$692,"Sim")+SUMIFS('Faturamento SP3'!$P$2:$P$692,'Faturamento SP3'!$D$2:$D$692,'Infos Relatório'!$B$164,'Faturamento SP3'!$E$2:$E$692,'Infos Relatório'!$B237,'Faturamento SP3'!$Z$2:$Z$692,'Infos Relatório'!O$1,'Faturamento SP3'!$T$2:$T$692,"Sim")</f>
        <v>0</v>
      </c>
      <c r="S237" s="27" t="e">
        <f t="shared" si="75"/>
        <v>#DIV/0!</v>
      </c>
      <c r="T237" s="24">
        <f>SUMIFS('Faturamento SP3'!$H$2:$H$692,'Faturamento SP3'!$D$2:$D$692,'Infos Relatório'!$B$164,'Faturamento SP3'!$E$2:$E$692,'Infos Relatório'!$B237,'Faturamento SP3'!$Z$2:$Z$692,'Infos Relatório'!O$1)</f>
        <v>0</v>
      </c>
      <c r="U237" s="23">
        <f>COUNTIFS('Faturamento SP3'!$D$2:$D$692,'Infos Relatório'!$B$164,'Faturamento SP3'!$E$2:$E$692,'Infos Relatório'!$B237,'Faturamento SP3'!$Z$2:$Z$692,'Infos Relatório'!U$1)</f>
        <v>0</v>
      </c>
      <c r="V237" s="13">
        <f>SUMIFS('Faturamento SP3'!$G$2:$G$692,'Faturamento SP3'!$D$2:$D$692,'Infos Relatório'!$B$164,'Faturamento SP3'!$E$2:$E$692,'Infos Relatório'!$B237,'Faturamento SP3'!$Z$2:$Z$692,'Infos Relatório'!U$1)</f>
        <v>0</v>
      </c>
      <c r="W237" s="13">
        <f>SUMIFS('Faturamento SP3'!$J$2:$J$692,'Faturamento SP3'!$D$2:$D$692,'Infos Relatório'!$B$164,'Faturamento SP3'!$E$2:$E$692,'Infos Relatório'!$B237,'Faturamento SP3'!$Z$2:$Z$692,'Infos Relatório'!U$1)</f>
        <v>0</v>
      </c>
      <c r="X237" s="14">
        <f>SUMIFS('Faturamento SP3'!$O$2:$O$692,'Faturamento SP3'!$D$2:$D$692,'Infos Relatório'!$B$164,'Faturamento SP3'!$E$2:$E$692,'Infos Relatório'!$B237,'Faturamento SP3'!$Z$2:$Z$692,'Infos Relatório'!U$1,'Faturamento SP3'!$T$2:$T$692,"Sim")+SUMIFS('Faturamento SP3'!$P$2:$P$692,'Faturamento SP3'!$D$2:$D$692,'Infos Relatório'!$B$164,'Faturamento SP3'!$E$2:$E$692,'Infos Relatório'!$B237,'Faturamento SP3'!$Z$2:$Z$692,'Infos Relatório'!U$1,'Faturamento SP3'!$T$2:$T$692,"Sim")</f>
        <v>0</v>
      </c>
      <c r="Y237" s="27" t="e">
        <f t="shared" si="76"/>
        <v>#DIV/0!</v>
      </c>
      <c r="Z237" s="24">
        <f>SUMIFS('Faturamento SP3'!$H$2:$H$692,'Faturamento SP3'!$D$2:$D$692,'Infos Relatório'!$B$164,'Faturamento SP3'!$E$2:$E$692,'Infos Relatório'!$B237,'Faturamento SP3'!$Z$2:$Z$692,'Infos Relatório'!U$1)</f>
        <v>0</v>
      </c>
      <c r="AA237" s="23">
        <f>COUNTIFS('Faturamento SP3'!$D$2:$D$692,'Infos Relatório'!$B$164,'Faturamento SP3'!$E$2:$E$692,'Infos Relatório'!$B237,'Faturamento SP3'!$Z$2:$Z$692,'Infos Relatório'!AA$1)</f>
        <v>0</v>
      </c>
      <c r="AB237" s="13">
        <f>SUMIFS('Faturamento SP3'!$G$2:$G$692,'Faturamento SP3'!$D$2:$D$692,'Infos Relatório'!$B$164,'Faturamento SP3'!$E$2:$E$692,'Infos Relatório'!$B237,'Faturamento SP3'!$Z$2:$Z$692,'Infos Relatório'!AA$1)</f>
        <v>0</v>
      </c>
      <c r="AC237" s="13">
        <f>SUMIFS('Faturamento SP3'!$J$2:$J$692,'Faturamento SP3'!$D$2:$D$692,'Infos Relatório'!$B$164,'Faturamento SP3'!$E$2:$E$692,'Infos Relatório'!$B237,'Faturamento SP3'!$Z$2:$Z$692,'Infos Relatório'!AA$1)</f>
        <v>0</v>
      </c>
      <c r="AD237" s="14">
        <f>SUMIFS('Faturamento SP3'!$O$2:$O$692,'Faturamento SP3'!$D$2:$D$692,'Infos Relatório'!$B$164,'Faturamento SP3'!$E$2:$E$692,'Infos Relatório'!$B237,'Faturamento SP3'!$Z$2:$Z$692,'Infos Relatório'!AA$1,'Faturamento SP3'!$T$2:$T$692,"Sim")+SUMIFS('Faturamento SP3'!$P$2:$P$692,'Faturamento SP3'!$D$2:$D$692,'Infos Relatório'!$B$164,'Faturamento SP3'!$E$2:$E$692,'Infos Relatório'!$B237,'Faturamento SP3'!$Z$2:$Z$692,'Infos Relatório'!AA$1,'Faturamento SP3'!$T$2:$T$692,"Sim")</f>
        <v>0</v>
      </c>
      <c r="AE237" s="27" t="e">
        <f t="shared" si="77"/>
        <v>#DIV/0!</v>
      </c>
      <c r="AF237" s="24">
        <f>SUMIFS('Faturamento SP3'!$H$2:$H$692,'Faturamento SP3'!$D$2:$D$692,'Infos Relatório'!$B$164,'Faturamento SP3'!$E$2:$E$692,'Infos Relatório'!$B237,'Faturamento SP3'!$Z$2:$Z$692,'Infos Relatório'!AA$1)</f>
        <v>0</v>
      </c>
      <c r="AG237" s="23">
        <f>COUNTIFS('Faturamento SP3'!$D$2:$D$692,'Infos Relatório'!$B$164,'Faturamento SP3'!$E$2:$E$692,'Infos Relatório'!$B237,'Faturamento SP3'!$Z$2:$Z$692,'Infos Relatório'!AG$1)</f>
        <v>0</v>
      </c>
      <c r="AH237" s="13">
        <f>SUMIFS('Faturamento SP3'!$G$2:$G$692,'Faturamento SP3'!$D$2:$D$692,'Infos Relatório'!$B$164,'Faturamento SP3'!$E$2:$E$692,'Infos Relatório'!$B237,'Faturamento SP3'!$Z$2:$Z$692,'Infos Relatório'!AG$1)</f>
        <v>0</v>
      </c>
      <c r="AI237" s="13">
        <f>SUMIFS('Faturamento SP3'!$J$2:$J$692,'Faturamento SP3'!$D$2:$D$692,'Infos Relatório'!$B$164,'Faturamento SP3'!$E$2:$E$692,'Infos Relatório'!$B237,'Faturamento SP3'!$Z$2:$Z$692,'Infos Relatório'!AG$1)</f>
        <v>0</v>
      </c>
      <c r="AJ237" s="14">
        <f>SUMIFS('Faturamento SP3'!$O$2:$O$692,'Faturamento SP3'!$D$2:$D$692,'Infos Relatório'!$B$164,'Faturamento SP3'!$E$2:$E$692,'Infos Relatório'!$B237,'Faturamento SP3'!$Z$2:$Z$692,'Infos Relatório'!AG$1,'Faturamento SP3'!$T$2:$T$692,"Sim")+SUMIFS('Faturamento SP3'!$P$2:$P$692,'Faturamento SP3'!$D$2:$D$692,'Infos Relatório'!$B$164,'Faturamento SP3'!$E$2:$E$692,'Infos Relatório'!$B237,'Faturamento SP3'!$Z$2:$Z$692,'Infos Relatório'!AG$1,'Faturamento SP3'!$T$2:$T$692,"Sim")</f>
        <v>0</v>
      </c>
      <c r="AK237" s="27" t="e">
        <f t="shared" si="78"/>
        <v>#DIV/0!</v>
      </c>
      <c r="AL237" s="24">
        <f>SUMIFS('Faturamento SP3'!$H$2:$H$692,'Faturamento SP3'!$D$2:$D$692,'Infos Relatório'!$B$164,'Faturamento SP3'!$E$2:$E$692,'Infos Relatório'!$B237,'Faturamento SP3'!$Z$2:$Z$692,'Infos Relatório'!AG$1)</f>
        <v>0</v>
      </c>
      <c r="AM237" s="23">
        <f>COUNTIFS('Faturamento SP3'!$D$2:$D$692,'Infos Relatório'!$B$164,'Faturamento SP3'!$E$2:$E$692,'Infos Relatório'!$B237,'Faturamento SP3'!$Z$2:$Z$692,'Infos Relatório'!AM$1)</f>
        <v>0</v>
      </c>
      <c r="AN237" s="13">
        <f>SUMIFS('Faturamento SP3'!$G$2:$G$692,'Faturamento SP3'!$D$2:$D$692,'Infos Relatório'!$B$164,'Faturamento SP3'!$E$2:$E$692,'Infos Relatório'!$B237,'Faturamento SP3'!$Z$2:$Z$692,'Infos Relatório'!AM$1)</f>
        <v>0</v>
      </c>
      <c r="AO237" s="13">
        <f>SUMIFS('Faturamento SP3'!$J$2:$J$692,'Faturamento SP3'!$D$2:$D$692,'Infos Relatório'!$B$164,'Faturamento SP3'!$E$2:$E$692,'Infos Relatório'!$B237,'Faturamento SP3'!$Z$2:$Z$692,'Infos Relatório'!AM$1)</f>
        <v>0</v>
      </c>
      <c r="AP237" s="14">
        <f>SUMIFS('Faturamento SP3'!$O$2:$O$692,'Faturamento SP3'!$D$2:$D$692,'Infos Relatório'!$B$164,'Faturamento SP3'!$E$2:$E$692,'Infos Relatório'!$B237,'Faturamento SP3'!$Z$2:$Z$692,'Infos Relatório'!AM$1,'Faturamento SP3'!$T$2:$T$692,"Sim")+SUMIFS('Faturamento SP3'!$P$2:$P$692,'Faturamento SP3'!$D$2:$D$692,'Infos Relatório'!$B$164,'Faturamento SP3'!$E$2:$E$692,'Infos Relatório'!$B237,'Faturamento SP3'!$Z$2:$Z$692,'Infos Relatório'!AM$1,'Faturamento SP3'!$T$2:$T$692,"Sim")</f>
        <v>0</v>
      </c>
      <c r="AQ237" s="27" t="e">
        <f t="shared" si="79"/>
        <v>#DIV/0!</v>
      </c>
      <c r="AR237" s="24">
        <f>SUMIFS('Faturamento SP3'!$H$2:$H$692,'Faturamento SP3'!$D$2:$D$692,'Infos Relatório'!$B$164,'Faturamento SP3'!$E$2:$E$692,'Infos Relatório'!$B237,'Faturamento SP3'!$Z$2:$Z$692,'Infos Relatório'!AM$1)</f>
        <v>0</v>
      </c>
      <c r="AS237" s="23">
        <f>COUNTIFS('Faturamento SP3'!$D$2:$D$692,'Infos Relatório'!$B$164,'Faturamento SP3'!$E$2:$E$692,'Infos Relatório'!$B237,'Faturamento SP3'!$Z$2:$Z$692,'Infos Relatório'!AS$1)</f>
        <v>0</v>
      </c>
      <c r="AT237" s="13">
        <f>SUMIFS('Faturamento SP3'!$G$2:$G$692,'Faturamento SP3'!$D$2:$D$692,'Infos Relatório'!$B$164,'Faturamento SP3'!$E$2:$E$692,'Infos Relatório'!$B237,'Faturamento SP3'!$Z$2:$Z$692,'Infos Relatório'!AS$1)</f>
        <v>0</v>
      </c>
      <c r="AU237" s="13">
        <f>SUMIFS('Faturamento SP3'!$J$2:$J$692,'Faturamento SP3'!$D$2:$D$692,'Infos Relatório'!$B$164,'Faturamento SP3'!$E$2:$E$692,'Infos Relatório'!$B237,'Faturamento SP3'!$Z$2:$Z$692,'Infos Relatório'!AS$1)</f>
        <v>0</v>
      </c>
      <c r="AV237" s="14">
        <f>SUMIFS('Faturamento SP3'!$O$2:$O$692,'Faturamento SP3'!$D$2:$D$692,'Infos Relatório'!$B$164,'Faturamento SP3'!$E$2:$E$692,'Infos Relatório'!$B237,'Faturamento SP3'!$Z$2:$Z$692,'Infos Relatório'!AS$1,'Faturamento SP3'!$T$2:$T$692,"Sim")+SUMIFS('Faturamento SP3'!$P$2:$P$692,'Faturamento SP3'!$D$2:$D$692,'Infos Relatório'!$B$164,'Faturamento SP3'!$E$2:$E$692,'Infos Relatório'!$B237,'Faturamento SP3'!$Z$2:$Z$692,'Infos Relatório'!AS$1,'Faturamento SP3'!$T$2:$T$692,"Sim")</f>
        <v>0</v>
      </c>
      <c r="AW237" s="27" t="e">
        <f t="shared" si="80"/>
        <v>#DIV/0!</v>
      </c>
      <c r="AX237" s="24">
        <f>SUMIFS('Faturamento SP3'!$H$2:$H$692,'Faturamento SP3'!$D$2:$D$692,'Infos Relatório'!$B$164,'Faturamento SP3'!$E$2:$E$692,'Infos Relatório'!$B237,'Faturamento SP3'!$Z$2:$Z$692,'Infos Relatório'!AS$1)</f>
        <v>0</v>
      </c>
      <c r="AY237" s="23">
        <f>COUNTIFS('Faturamento SP3'!$D$2:$D$692,'Infos Relatório'!$B$164,'Faturamento SP3'!$E$2:$E$692,'Infos Relatório'!$B237,'Faturamento SP3'!$Z$2:$Z$692,'Infos Relatório'!AY$1)</f>
        <v>0</v>
      </c>
      <c r="AZ237" s="13">
        <f>SUMIFS('Faturamento SP3'!$G$2:$G$692,'Faturamento SP3'!$D$2:$D$692,'Infos Relatório'!$B$164,'Faturamento SP3'!$E$2:$E$692,'Infos Relatório'!$B237,'Faturamento SP3'!$Z$2:$Z$692,'Infos Relatório'!AY$1)</f>
        <v>0</v>
      </c>
      <c r="BA237" s="13">
        <f>SUMIFS('Faturamento SP3'!$J$2:$J$692,'Faturamento SP3'!$D$2:$D$692,'Infos Relatório'!$B$164,'Faturamento SP3'!$E$2:$E$692,'Infos Relatório'!$B237,'Faturamento SP3'!$Z$2:$Z$692,'Infos Relatório'!AY$1)</f>
        <v>0</v>
      </c>
      <c r="BB237" s="14">
        <f>SUMIFS('Faturamento SP3'!$O$2:$O$692,'Faturamento SP3'!$D$2:$D$692,'Infos Relatório'!$B$164,'Faturamento SP3'!$E$2:$E$692,'Infos Relatório'!$B237,'Faturamento SP3'!$Z$2:$Z$692,'Infos Relatório'!AY$1,'Faturamento SP3'!$T$2:$T$692,"Sim")+SUMIFS('Faturamento SP3'!$P$2:$P$692,'Faturamento SP3'!$D$2:$D$692,'Infos Relatório'!$B$164,'Faturamento SP3'!$E$2:$E$692,'Infos Relatório'!$B237,'Faturamento SP3'!$Z$2:$Z$692,'Infos Relatório'!AY$1,'Faturamento SP3'!$T$2:$T$692,"Sim")</f>
        <v>0</v>
      </c>
      <c r="BC237" s="27" t="e">
        <f t="shared" si="81"/>
        <v>#DIV/0!</v>
      </c>
      <c r="BD237" s="24">
        <f>SUMIFS('Faturamento SP3'!$H$2:$H$692,'Faturamento SP3'!$D$2:$D$692,'Infos Relatório'!$B$164,'Faturamento SP3'!$E$2:$E$692,'Infos Relatório'!$B237,'Faturamento SP3'!$Z$2:$Z$692,'Infos Relatório'!AY$1)</f>
        <v>0</v>
      </c>
      <c r="BE237" s="23">
        <f>COUNTIFS('Faturamento SP3'!$D$2:$D$692,'Infos Relatório'!$B$164,'Faturamento SP3'!$E$2:$E$692,'Infos Relatório'!$B237,'Faturamento SP3'!$Z$2:$Z$692,'Infos Relatório'!BE$1)</f>
        <v>0</v>
      </c>
      <c r="BF237" s="13">
        <f>SUMIFS('Faturamento SP3'!$G$2:$G$692,'Faturamento SP3'!$D$2:$D$692,'Infos Relatório'!$B$164,'Faturamento SP3'!$E$2:$E$692,'Infos Relatório'!$B237,'Faturamento SP3'!$Z$2:$Z$692,'Infos Relatório'!BE$1)</f>
        <v>0</v>
      </c>
      <c r="BG237" s="13">
        <f>SUMIFS('Faturamento SP3'!$J$2:$J$692,'Faturamento SP3'!$D$2:$D$692,'Infos Relatório'!$B$164,'Faturamento SP3'!$E$2:$E$692,'Infos Relatório'!$B237,'Faturamento SP3'!$Z$2:$Z$692,'Infos Relatório'!BE$1)</f>
        <v>0</v>
      </c>
      <c r="BH237" s="14">
        <f>SUMIFS('Faturamento SP3'!$O$2:$O$692,'Faturamento SP3'!$D$2:$D$692,'Infos Relatório'!$B$164,'Faturamento SP3'!$E$2:$E$692,'Infos Relatório'!$B237,'Faturamento SP3'!$Z$2:$Z$692,'Infos Relatório'!BE$1,'Faturamento SP3'!$T$2:$T$692,"Sim")+SUMIFS('Faturamento SP3'!$P$2:$P$692,'Faturamento SP3'!$D$2:$D$692,'Infos Relatório'!$B$164,'Faturamento SP3'!$E$2:$E$692,'Infos Relatório'!$B237,'Faturamento SP3'!$Z$2:$Z$692,'Infos Relatório'!BE$1,'Faturamento SP3'!$T$2:$T$692,"Sim")</f>
        <v>0</v>
      </c>
      <c r="BI237" s="27" t="e">
        <f t="shared" si="82"/>
        <v>#DIV/0!</v>
      </c>
      <c r="BJ237" s="24">
        <f>SUMIFS('Faturamento SP3'!$H$2:$H$692,'Faturamento SP3'!$D$2:$D$692,'Infos Relatório'!$B$164,'Faturamento SP3'!$E$2:$E$692,'Infos Relatório'!$B237,'Faturamento SP3'!$Z$2:$Z$692,'Infos Relatório'!BE$1)</f>
        <v>0</v>
      </c>
      <c r="BK237" s="23">
        <f>COUNTIFS('Faturamento SP3'!$D$2:$D$692,'Infos Relatório'!$B$164,'Faturamento SP3'!$E$2:$E$692,'Infos Relatório'!$B237,'Faturamento SP3'!$Z$2:$Z$692,'Infos Relatório'!BK$1)</f>
        <v>0</v>
      </c>
      <c r="BL237" s="13">
        <f>SUMIFS('Faturamento SP3'!$G$2:$G$692,'Faturamento SP3'!$D$2:$D$692,'Infos Relatório'!$B$164,'Faturamento SP3'!$E$2:$E$692,'Infos Relatório'!$B237,'Faturamento SP3'!$Z$2:$Z$692,'Infos Relatório'!BK$1)</f>
        <v>0</v>
      </c>
      <c r="BM237" s="13">
        <f>SUMIFS('Faturamento SP3'!$J$2:$J$692,'Faturamento SP3'!$D$2:$D$692,'Infos Relatório'!$B$164,'Faturamento SP3'!$E$2:$E$692,'Infos Relatório'!$B237,'Faturamento SP3'!$Z$2:$Z$692,'Infos Relatório'!BK$1)</f>
        <v>0</v>
      </c>
      <c r="BN237" s="14">
        <f>SUMIFS('Faturamento SP3'!$O$2:$O$692,'Faturamento SP3'!$D$2:$D$692,'Infos Relatório'!$B$164,'Faturamento SP3'!$E$2:$E$692,'Infos Relatório'!$B237,'Faturamento SP3'!$Z$2:$Z$692,'Infos Relatório'!BK$1,'Faturamento SP3'!$T$2:$T$692,"Sim")+SUMIFS('Faturamento SP3'!$P$2:$P$692,'Faturamento SP3'!$D$2:$D$692,'Infos Relatório'!$B$164,'Faturamento SP3'!$E$2:$E$692,'Infos Relatório'!$B237,'Faturamento SP3'!$Z$2:$Z$692,'Infos Relatório'!BK$1,'Faturamento SP3'!$T$2:$T$692,"Sim")</f>
        <v>0</v>
      </c>
      <c r="BO237" s="27" t="e">
        <f t="shared" si="83"/>
        <v>#DIV/0!</v>
      </c>
      <c r="BP237" s="24">
        <f>SUMIFS('Faturamento SP3'!$H$2:$H$692,'Faturamento SP3'!$D$2:$D$692,'Infos Relatório'!$B$164,'Faturamento SP3'!$E$2:$E$692,'Infos Relatório'!$B237,'Faturamento SP3'!$Z$2:$Z$692,'Infos Relatório'!BK$1)</f>
        <v>0</v>
      </c>
      <c r="BQ237" s="23">
        <f>COUNTIFS('Faturamento SP3'!$D$2:$D$692,'Infos Relatório'!$B$164,'Faturamento SP3'!$E$2:$E$692,'Infos Relatório'!$B237,'Faturamento SP3'!$Z$2:$Z$692,'Infos Relatório'!BQ$1)</f>
        <v>0</v>
      </c>
      <c r="BR237" s="13">
        <f>SUMIFS('Faturamento SP3'!$G$2:$G$692,'Faturamento SP3'!$D$2:$D$692,'Infos Relatório'!$B$164,'Faturamento SP3'!$E$2:$E$692,'Infos Relatório'!$B237,'Faturamento SP3'!$Z$2:$Z$692,'Infos Relatório'!BQ$1)</f>
        <v>0</v>
      </c>
      <c r="BS237" s="13">
        <f>SUMIFS('Faturamento SP3'!$J$2:$J$692,'Faturamento SP3'!$D$2:$D$692,'Infos Relatório'!$B$164,'Faturamento SP3'!$E$2:$E$692,'Infos Relatório'!$B237,'Faturamento SP3'!$Z$2:$Z$692,'Infos Relatório'!BQ$1)</f>
        <v>0</v>
      </c>
      <c r="BT237" s="14">
        <f>SUMIFS('Faturamento SP3'!$O$2:$O$692,'Faturamento SP3'!$D$2:$D$692,'Infos Relatório'!$B$164,'Faturamento SP3'!$E$2:$E$692,'Infos Relatório'!$B237,'Faturamento SP3'!$Z$2:$Z$692,'Infos Relatório'!BQ$1,'Faturamento SP3'!$T$2:$T$692,"Sim")+SUMIFS('Faturamento SP3'!$P$2:$P$692,'Faturamento SP3'!$D$2:$D$692,'Infos Relatório'!$B$164,'Faturamento SP3'!$E$2:$E$692,'Infos Relatório'!$B237,'Faturamento SP3'!$Z$2:$Z$692,'Infos Relatório'!BQ$1,'Faturamento SP3'!$T$2:$T$692,"Sim")</f>
        <v>0</v>
      </c>
      <c r="BU237" s="27" t="e">
        <f t="shared" si="84"/>
        <v>#DIV/0!</v>
      </c>
      <c r="BV237" s="24">
        <f>SUMIFS('Faturamento SP3'!$H$2:$H$692,'Faturamento SP3'!$D$2:$D$692,'Infos Relatório'!$B$164,'Faturamento SP3'!$E$2:$E$692,'Infos Relatório'!$B237,'Faturamento SP3'!$Z$2:$Z$692,'Infos Relatório'!BQ$1)</f>
        <v>0</v>
      </c>
    </row>
    <row r="238" spans="2:74">
      <c r="B238" s="17" t="s">
        <v>80</v>
      </c>
      <c r="C238" s="23">
        <f>COUNTIFS('Faturamento SP3'!$D$2:$D$692,'Infos Relatório'!$B$164,'Faturamento SP3'!$E$2:$E$692,'Infos Relatório'!$B238,'Faturamento SP3'!$Z$2:$Z$692,'Infos Relatório'!C$1)</f>
        <v>0</v>
      </c>
      <c r="D238" s="13">
        <f>SUMIFS('Faturamento SP3'!$G$2:$G$692,'Faturamento SP3'!$D$2:$D$692,'Infos Relatório'!$B$164,'Faturamento SP3'!$E$2:$E$692,'Infos Relatório'!$B238,'Faturamento SP3'!$Z$2:$Z$692,'Infos Relatório'!C$1)</f>
        <v>0</v>
      </c>
      <c r="E238" s="13">
        <f>SUMIFS('Faturamento SP3'!$J$2:$J$692,'Faturamento SP3'!$D$2:$D$692,'Infos Relatório'!$B$164,'Faturamento SP3'!$E$2:$E$692,'Infos Relatório'!$B238,'Faturamento SP3'!$Z$2:$Z$692,'Infos Relatório'!C$1)</f>
        <v>0</v>
      </c>
      <c r="F238" s="14">
        <f>SUMIFS('Faturamento SP3'!$O$2:$O$692,'Faturamento SP3'!$D$2:$D$692,'Infos Relatório'!$B$164,'Faturamento SP3'!$E$2:$E$692,'Infos Relatório'!$B238,'Faturamento SP3'!$Z$2:$Z$692,'Infos Relatório'!C$1,'Faturamento SP3'!$T$2:$T$692,"Sim")+SUMIFS('Faturamento SP3'!$P$2:$P$692,'Faturamento SP3'!$D$2:$D$692,'Infos Relatório'!$B$164,'Faturamento SP3'!$E$2:$E$692,'Infos Relatório'!$B238,'Faturamento SP3'!$Z$2:$Z$692,'Infos Relatório'!C$1,'Faturamento SP3'!$T$2:$T$692,"Sim")</f>
        <v>0</v>
      </c>
      <c r="G238" s="27" t="e">
        <f t="shared" si="73"/>
        <v>#DIV/0!</v>
      </c>
      <c r="H238" s="24">
        <f>SUMIFS('Faturamento SP3'!$H$2:$H$692,'Faturamento SP3'!$D$2:$D$692,'Infos Relatório'!$B$164,'Faturamento SP3'!$E$2:$E$692,'Infos Relatório'!$B238,'Faturamento SP3'!$Z$2:$Z$692,'Infos Relatório'!C$1)</f>
        <v>0</v>
      </c>
      <c r="I238" s="23">
        <f>COUNTIFS('Faturamento SP3'!$D$2:$D$692,'Infos Relatório'!$B$164,'Faturamento SP3'!$E$2:$E$692,'Infos Relatório'!$B238,'Faturamento SP3'!$Z$2:$Z$692,'Infos Relatório'!I$1)</f>
        <v>0</v>
      </c>
      <c r="J238" s="13">
        <f>SUMIFS('Faturamento SP3'!$G$2:$G$692,'Faturamento SP3'!$D$2:$D$692,'Infos Relatório'!$B$164,'Faturamento SP3'!$E$2:$E$692,'Infos Relatório'!$B238,'Faturamento SP3'!$Z$2:$Z$692,'Infos Relatório'!I$1)</f>
        <v>0</v>
      </c>
      <c r="K238" s="13">
        <f>SUMIFS('Faturamento SP3'!$J$2:$J$692,'Faturamento SP3'!$D$2:$D$692,'Infos Relatório'!$B$164,'Faturamento SP3'!$E$2:$E$692,'Infos Relatório'!$B238,'Faturamento SP3'!$Z$2:$Z$692,'Infos Relatório'!I$1)</f>
        <v>0</v>
      </c>
      <c r="L238" s="14">
        <f>SUMIFS('Faturamento SP3'!$O$2:$O$692,'Faturamento SP3'!$D$2:$D$692,'Infos Relatório'!$B$164,'Faturamento SP3'!$E$2:$E$692,'Infos Relatório'!$B238,'Faturamento SP3'!$Z$2:$Z$692,'Infos Relatório'!I$1,'Faturamento SP3'!$T$2:$T$692,"Sim")+SUMIFS('Faturamento SP3'!$P$2:$P$692,'Faturamento SP3'!$D$2:$D$692,'Infos Relatório'!$B$164,'Faturamento SP3'!$E$2:$E$692,'Infos Relatório'!$B238,'Faturamento SP3'!$Z$2:$Z$692,'Infos Relatório'!I$1,'Faturamento SP3'!$T$2:$T$692,"Sim")</f>
        <v>0</v>
      </c>
      <c r="M238" s="27" t="e">
        <f t="shared" si="74"/>
        <v>#DIV/0!</v>
      </c>
      <c r="N238" s="24">
        <f>SUMIFS('Faturamento SP3'!$H$2:$H$692,'Faturamento SP3'!$D$2:$D$692,'Infos Relatório'!$B$164,'Faturamento SP3'!$E$2:$E$692,'Infos Relatório'!$B238,'Faturamento SP3'!$Z$2:$Z$692,'Infos Relatório'!I$1)</f>
        <v>0</v>
      </c>
      <c r="O238" s="23">
        <f>COUNTIFS('Faturamento SP3'!$D$2:$D$692,'Infos Relatório'!$B$164,'Faturamento SP3'!$E$2:$E$692,'Infos Relatório'!$B238,'Faturamento SP3'!$Z$2:$Z$692,'Infos Relatório'!O$1)</f>
        <v>0</v>
      </c>
      <c r="P238" s="13">
        <f>SUMIFS('Faturamento SP3'!$G$2:$G$692,'Faturamento SP3'!$D$2:$D$692,'Infos Relatório'!$B$164,'Faturamento SP3'!$E$2:$E$692,'Infos Relatório'!$B238,'Faturamento SP3'!$Z$2:$Z$692,'Infos Relatório'!O$1)</f>
        <v>0</v>
      </c>
      <c r="Q238" s="13">
        <f>SUMIFS('Faturamento SP3'!$J$2:$J$692,'Faturamento SP3'!$D$2:$D$692,'Infos Relatório'!$B$164,'Faturamento SP3'!$E$2:$E$692,'Infos Relatório'!$B238,'Faturamento SP3'!$Z$2:$Z$692,'Infos Relatório'!O$1)</f>
        <v>0</v>
      </c>
      <c r="R238" s="14">
        <f>SUMIFS('Faturamento SP3'!$O$2:$O$692,'Faturamento SP3'!$D$2:$D$692,'Infos Relatório'!$B$164,'Faturamento SP3'!$E$2:$E$692,'Infos Relatório'!$B238,'Faturamento SP3'!$Z$2:$Z$692,'Infos Relatório'!O$1,'Faturamento SP3'!$T$2:$T$692,"Sim")+SUMIFS('Faturamento SP3'!$P$2:$P$692,'Faturamento SP3'!$D$2:$D$692,'Infos Relatório'!$B$164,'Faturamento SP3'!$E$2:$E$692,'Infos Relatório'!$B238,'Faturamento SP3'!$Z$2:$Z$692,'Infos Relatório'!O$1,'Faturamento SP3'!$T$2:$T$692,"Sim")</f>
        <v>0</v>
      </c>
      <c r="S238" s="27" t="e">
        <f t="shared" si="75"/>
        <v>#DIV/0!</v>
      </c>
      <c r="T238" s="24">
        <f>SUMIFS('Faturamento SP3'!$H$2:$H$692,'Faturamento SP3'!$D$2:$D$692,'Infos Relatório'!$B$164,'Faturamento SP3'!$E$2:$E$692,'Infos Relatório'!$B238,'Faturamento SP3'!$Z$2:$Z$692,'Infos Relatório'!O$1)</f>
        <v>0</v>
      </c>
      <c r="U238" s="23">
        <f>COUNTIFS('Faturamento SP3'!$D$2:$D$692,'Infos Relatório'!$B$164,'Faturamento SP3'!$E$2:$E$692,'Infos Relatório'!$B238,'Faturamento SP3'!$Z$2:$Z$692,'Infos Relatório'!U$1)</f>
        <v>0</v>
      </c>
      <c r="V238" s="13">
        <f>SUMIFS('Faturamento SP3'!$G$2:$G$692,'Faturamento SP3'!$D$2:$D$692,'Infos Relatório'!$B$164,'Faturamento SP3'!$E$2:$E$692,'Infos Relatório'!$B238,'Faturamento SP3'!$Z$2:$Z$692,'Infos Relatório'!U$1)</f>
        <v>0</v>
      </c>
      <c r="W238" s="13">
        <f>SUMIFS('Faturamento SP3'!$J$2:$J$692,'Faturamento SP3'!$D$2:$D$692,'Infos Relatório'!$B$164,'Faturamento SP3'!$E$2:$E$692,'Infos Relatório'!$B238,'Faturamento SP3'!$Z$2:$Z$692,'Infos Relatório'!U$1)</f>
        <v>0</v>
      </c>
      <c r="X238" s="14">
        <f>SUMIFS('Faturamento SP3'!$O$2:$O$692,'Faturamento SP3'!$D$2:$D$692,'Infos Relatório'!$B$164,'Faturamento SP3'!$E$2:$E$692,'Infos Relatório'!$B238,'Faturamento SP3'!$Z$2:$Z$692,'Infos Relatório'!U$1,'Faturamento SP3'!$T$2:$T$692,"Sim")+SUMIFS('Faturamento SP3'!$P$2:$P$692,'Faturamento SP3'!$D$2:$D$692,'Infos Relatório'!$B$164,'Faturamento SP3'!$E$2:$E$692,'Infos Relatório'!$B238,'Faturamento SP3'!$Z$2:$Z$692,'Infos Relatório'!U$1,'Faturamento SP3'!$T$2:$T$692,"Sim")</f>
        <v>0</v>
      </c>
      <c r="Y238" s="27" t="e">
        <f t="shared" si="76"/>
        <v>#DIV/0!</v>
      </c>
      <c r="Z238" s="24">
        <f>SUMIFS('Faturamento SP3'!$H$2:$H$692,'Faturamento SP3'!$D$2:$D$692,'Infos Relatório'!$B$164,'Faturamento SP3'!$E$2:$E$692,'Infos Relatório'!$B238,'Faturamento SP3'!$Z$2:$Z$692,'Infos Relatório'!U$1)</f>
        <v>0</v>
      </c>
      <c r="AA238" s="23">
        <f>COUNTIFS('Faturamento SP3'!$D$2:$D$692,'Infos Relatório'!$B$164,'Faturamento SP3'!$E$2:$E$692,'Infos Relatório'!$B238,'Faturamento SP3'!$Z$2:$Z$692,'Infos Relatório'!AA$1)</f>
        <v>0</v>
      </c>
      <c r="AB238" s="13">
        <f>SUMIFS('Faturamento SP3'!$G$2:$G$692,'Faturamento SP3'!$D$2:$D$692,'Infos Relatório'!$B$164,'Faturamento SP3'!$E$2:$E$692,'Infos Relatório'!$B238,'Faturamento SP3'!$Z$2:$Z$692,'Infos Relatório'!AA$1)</f>
        <v>0</v>
      </c>
      <c r="AC238" s="13">
        <f>SUMIFS('Faturamento SP3'!$J$2:$J$692,'Faturamento SP3'!$D$2:$D$692,'Infos Relatório'!$B$164,'Faturamento SP3'!$E$2:$E$692,'Infos Relatório'!$B238,'Faturamento SP3'!$Z$2:$Z$692,'Infos Relatório'!AA$1)</f>
        <v>0</v>
      </c>
      <c r="AD238" s="14">
        <f>SUMIFS('Faturamento SP3'!$O$2:$O$692,'Faturamento SP3'!$D$2:$D$692,'Infos Relatório'!$B$164,'Faturamento SP3'!$E$2:$E$692,'Infos Relatório'!$B238,'Faturamento SP3'!$Z$2:$Z$692,'Infos Relatório'!AA$1,'Faturamento SP3'!$T$2:$T$692,"Sim")+SUMIFS('Faturamento SP3'!$P$2:$P$692,'Faturamento SP3'!$D$2:$D$692,'Infos Relatório'!$B$164,'Faturamento SP3'!$E$2:$E$692,'Infos Relatório'!$B238,'Faturamento SP3'!$Z$2:$Z$692,'Infos Relatório'!AA$1,'Faturamento SP3'!$T$2:$T$692,"Sim")</f>
        <v>0</v>
      </c>
      <c r="AE238" s="27" t="e">
        <f t="shared" si="77"/>
        <v>#DIV/0!</v>
      </c>
      <c r="AF238" s="24">
        <f>SUMIFS('Faturamento SP3'!$H$2:$H$692,'Faturamento SP3'!$D$2:$D$692,'Infos Relatório'!$B$164,'Faturamento SP3'!$E$2:$E$692,'Infos Relatório'!$B238,'Faturamento SP3'!$Z$2:$Z$692,'Infos Relatório'!AA$1)</f>
        <v>0</v>
      </c>
      <c r="AG238" s="23">
        <f>COUNTIFS('Faturamento SP3'!$D$2:$D$692,'Infos Relatório'!$B$164,'Faturamento SP3'!$E$2:$E$692,'Infos Relatório'!$B238,'Faturamento SP3'!$Z$2:$Z$692,'Infos Relatório'!AG$1)</f>
        <v>0</v>
      </c>
      <c r="AH238" s="13">
        <f>SUMIFS('Faturamento SP3'!$G$2:$G$692,'Faturamento SP3'!$D$2:$D$692,'Infos Relatório'!$B$164,'Faturamento SP3'!$E$2:$E$692,'Infos Relatório'!$B238,'Faturamento SP3'!$Z$2:$Z$692,'Infos Relatório'!AG$1)</f>
        <v>0</v>
      </c>
      <c r="AI238" s="13">
        <f>SUMIFS('Faturamento SP3'!$J$2:$J$692,'Faturamento SP3'!$D$2:$D$692,'Infos Relatório'!$B$164,'Faturamento SP3'!$E$2:$E$692,'Infos Relatório'!$B238,'Faturamento SP3'!$Z$2:$Z$692,'Infos Relatório'!AG$1)</f>
        <v>0</v>
      </c>
      <c r="AJ238" s="14">
        <f>SUMIFS('Faturamento SP3'!$O$2:$O$692,'Faturamento SP3'!$D$2:$D$692,'Infos Relatório'!$B$164,'Faturamento SP3'!$E$2:$E$692,'Infos Relatório'!$B238,'Faturamento SP3'!$Z$2:$Z$692,'Infos Relatório'!AG$1,'Faturamento SP3'!$T$2:$T$692,"Sim")+SUMIFS('Faturamento SP3'!$P$2:$P$692,'Faturamento SP3'!$D$2:$D$692,'Infos Relatório'!$B$164,'Faturamento SP3'!$E$2:$E$692,'Infos Relatório'!$B238,'Faturamento SP3'!$Z$2:$Z$692,'Infos Relatório'!AG$1,'Faturamento SP3'!$T$2:$T$692,"Sim")</f>
        <v>0</v>
      </c>
      <c r="AK238" s="27" t="e">
        <f t="shared" si="78"/>
        <v>#DIV/0!</v>
      </c>
      <c r="AL238" s="24">
        <f>SUMIFS('Faturamento SP3'!$H$2:$H$692,'Faturamento SP3'!$D$2:$D$692,'Infos Relatório'!$B$164,'Faturamento SP3'!$E$2:$E$692,'Infos Relatório'!$B238,'Faturamento SP3'!$Z$2:$Z$692,'Infos Relatório'!AG$1)</f>
        <v>0</v>
      </c>
      <c r="AM238" s="23">
        <f>COUNTIFS('Faturamento SP3'!$D$2:$D$692,'Infos Relatório'!$B$164,'Faturamento SP3'!$E$2:$E$692,'Infos Relatório'!$B238,'Faturamento SP3'!$Z$2:$Z$692,'Infos Relatório'!AM$1)</f>
        <v>0</v>
      </c>
      <c r="AN238" s="13">
        <f>SUMIFS('Faturamento SP3'!$G$2:$G$692,'Faturamento SP3'!$D$2:$D$692,'Infos Relatório'!$B$164,'Faturamento SP3'!$E$2:$E$692,'Infos Relatório'!$B238,'Faturamento SP3'!$Z$2:$Z$692,'Infos Relatório'!AM$1)</f>
        <v>0</v>
      </c>
      <c r="AO238" s="13">
        <f>SUMIFS('Faturamento SP3'!$J$2:$J$692,'Faturamento SP3'!$D$2:$D$692,'Infos Relatório'!$B$164,'Faturamento SP3'!$E$2:$E$692,'Infos Relatório'!$B238,'Faturamento SP3'!$Z$2:$Z$692,'Infos Relatório'!AM$1)</f>
        <v>0</v>
      </c>
      <c r="AP238" s="14">
        <f>SUMIFS('Faturamento SP3'!$O$2:$O$692,'Faturamento SP3'!$D$2:$D$692,'Infos Relatório'!$B$164,'Faturamento SP3'!$E$2:$E$692,'Infos Relatório'!$B238,'Faturamento SP3'!$Z$2:$Z$692,'Infos Relatório'!AM$1,'Faturamento SP3'!$T$2:$T$692,"Sim")+SUMIFS('Faturamento SP3'!$P$2:$P$692,'Faturamento SP3'!$D$2:$D$692,'Infos Relatório'!$B$164,'Faturamento SP3'!$E$2:$E$692,'Infos Relatório'!$B238,'Faturamento SP3'!$Z$2:$Z$692,'Infos Relatório'!AM$1,'Faturamento SP3'!$T$2:$T$692,"Sim")</f>
        <v>0</v>
      </c>
      <c r="AQ238" s="27" t="e">
        <f t="shared" si="79"/>
        <v>#DIV/0!</v>
      </c>
      <c r="AR238" s="24">
        <f>SUMIFS('Faturamento SP3'!$H$2:$H$692,'Faturamento SP3'!$D$2:$D$692,'Infos Relatório'!$B$164,'Faturamento SP3'!$E$2:$E$692,'Infos Relatório'!$B238,'Faturamento SP3'!$Z$2:$Z$692,'Infos Relatório'!AM$1)</f>
        <v>0</v>
      </c>
      <c r="AS238" s="23">
        <f>COUNTIFS('Faturamento SP3'!$D$2:$D$692,'Infos Relatório'!$B$164,'Faturamento SP3'!$E$2:$E$692,'Infos Relatório'!$B238,'Faturamento SP3'!$Z$2:$Z$692,'Infos Relatório'!AS$1)</f>
        <v>0</v>
      </c>
      <c r="AT238" s="13">
        <f>SUMIFS('Faturamento SP3'!$G$2:$G$692,'Faturamento SP3'!$D$2:$D$692,'Infos Relatório'!$B$164,'Faturamento SP3'!$E$2:$E$692,'Infos Relatório'!$B238,'Faturamento SP3'!$Z$2:$Z$692,'Infos Relatório'!AS$1)</f>
        <v>0</v>
      </c>
      <c r="AU238" s="13">
        <f>SUMIFS('Faturamento SP3'!$J$2:$J$692,'Faturamento SP3'!$D$2:$D$692,'Infos Relatório'!$B$164,'Faturamento SP3'!$E$2:$E$692,'Infos Relatório'!$B238,'Faturamento SP3'!$Z$2:$Z$692,'Infos Relatório'!AS$1)</f>
        <v>0</v>
      </c>
      <c r="AV238" s="14">
        <f>SUMIFS('Faturamento SP3'!$O$2:$O$692,'Faturamento SP3'!$D$2:$D$692,'Infos Relatório'!$B$164,'Faturamento SP3'!$E$2:$E$692,'Infos Relatório'!$B238,'Faturamento SP3'!$Z$2:$Z$692,'Infos Relatório'!AS$1,'Faturamento SP3'!$T$2:$T$692,"Sim")+SUMIFS('Faturamento SP3'!$P$2:$P$692,'Faturamento SP3'!$D$2:$D$692,'Infos Relatório'!$B$164,'Faturamento SP3'!$E$2:$E$692,'Infos Relatório'!$B238,'Faturamento SP3'!$Z$2:$Z$692,'Infos Relatório'!AS$1,'Faturamento SP3'!$T$2:$T$692,"Sim")</f>
        <v>0</v>
      </c>
      <c r="AW238" s="27" t="e">
        <f t="shared" si="80"/>
        <v>#DIV/0!</v>
      </c>
      <c r="AX238" s="24">
        <f>SUMIFS('Faturamento SP3'!$H$2:$H$692,'Faturamento SP3'!$D$2:$D$692,'Infos Relatório'!$B$164,'Faturamento SP3'!$E$2:$E$692,'Infos Relatório'!$B238,'Faturamento SP3'!$Z$2:$Z$692,'Infos Relatório'!AS$1)</f>
        <v>0</v>
      </c>
      <c r="AY238" s="23">
        <f>COUNTIFS('Faturamento SP3'!$D$2:$D$692,'Infos Relatório'!$B$164,'Faturamento SP3'!$E$2:$E$692,'Infos Relatório'!$B238,'Faturamento SP3'!$Z$2:$Z$692,'Infos Relatório'!AY$1)</f>
        <v>0</v>
      </c>
      <c r="AZ238" s="13">
        <f>SUMIFS('Faturamento SP3'!$G$2:$G$692,'Faturamento SP3'!$D$2:$D$692,'Infos Relatório'!$B$164,'Faturamento SP3'!$E$2:$E$692,'Infos Relatório'!$B238,'Faturamento SP3'!$Z$2:$Z$692,'Infos Relatório'!AY$1)</f>
        <v>0</v>
      </c>
      <c r="BA238" s="13">
        <f>SUMIFS('Faturamento SP3'!$J$2:$J$692,'Faturamento SP3'!$D$2:$D$692,'Infos Relatório'!$B$164,'Faturamento SP3'!$E$2:$E$692,'Infos Relatório'!$B238,'Faturamento SP3'!$Z$2:$Z$692,'Infos Relatório'!AY$1)</f>
        <v>0</v>
      </c>
      <c r="BB238" s="14">
        <f>SUMIFS('Faturamento SP3'!$O$2:$O$692,'Faturamento SP3'!$D$2:$D$692,'Infos Relatório'!$B$164,'Faturamento SP3'!$E$2:$E$692,'Infos Relatório'!$B238,'Faturamento SP3'!$Z$2:$Z$692,'Infos Relatório'!AY$1,'Faturamento SP3'!$T$2:$T$692,"Sim")+SUMIFS('Faturamento SP3'!$P$2:$P$692,'Faturamento SP3'!$D$2:$D$692,'Infos Relatório'!$B$164,'Faturamento SP3'!$E$2:$E$692,'Infos Relatório'!$B238,'Faturamento SP3'!$Z$2:$Z$692,'Infos Relatório'!AY$1,'Faturamento SP3'!$T$2:$T$692,"Sim")</f>
        <v>0</v>
      </c>
      <c r="BC238" s="27" t="e">
        <f t="shared" si="81"/>
        <v>#DIV/0!</v>
      </c>
      <c r="BD238" s="24">
        <f>SUMIFS('Faturamento SP3'!$H$2:$H$692,'Faturamento SP3'!$D$2:$D$692,'Infos Relatório'!$B$164,'Faturamento SP3'!$E$2:$E$692,'Infos Relatório'!$B238,'Faturamento SP3'!$Z$2:$Z$692,'Infos Relatório'!AY$1)</f>
        <v>0</v>
      </c>
      <c r="BE238" s="23">
        <f>COUNTIFS('Faturamento SP3'!$D$2:$D$692,'Infos Relatório'!$B$164,'Faturamento SP3'!$E$2:$E$692,'Infos Relatório'!$B238,'Faturamento SP3'!$Z$2:$Z$692,'Infos Relatório'!BE$1)</f>
        <v>0</v>
      </c>
      <c r="BF238" s="13">
        <f>SUMIFS('Faturamento SP3'!$G$2:$G$692,'Faturamento SP3'!$D$2:$D$692,'Infos Relatório'!$B$164,'Faturamento SP3'!$E$2:$E$692,'Infos Relatório'!$B238,'Faturamento SP3'!$Z$2:$Z$692,'Infos Relatório'!BE$1)</f>
        <v>0</v>
      </c>
      <c r="BG238" s="13">
        <f>SUMIFS('Faturamento SP3'!$J$2:$J$692,'Faturamento SP3'!$D$2:$D$692,'Infos Relatório'!$B$164,'Faturamento SP3'!$E$2:$E$692,'Infos Relatório'!$B238,'Faturamento SP3'!$Z$2:$Z$692,'Infos Relatório'!BE$1)</f>
        <v>0</v>
      </c>
      <c r="BH238" s="14">
        <f>SUMIFS('Faturamento SP3'!$O$2:$O$692,'Faturamento SP3'!$D$2:$D$692,'Infos Relatório'!$B$164,'Faturamento SP3'!$E$2:$E$692,'Infos Relatório'!$B238,'Faturamento SP3'!$Z$2:$Z$692,'Infos Relatório'!BE$1,'Faturamento SP3'!$T$2:$T$692,"Sim")+SUMIFS('Faturamento SP3'!$P$2:$P$692,'Faturamento SP3'!$D$2:$D$692,'Infos Relatório'!$B$164,'Faturamento SP3'!$E$2:$E$692,'Infos Relatório'!$B238,'Faturamento SP3'!$Z$2:$Z$692,'Infos Relatório'!BE$1,'Faturamento SP3'!$T$2:$T$692,"Sim")</f>
        <v>0</v>
      </c>
      <c r="BI238" s="27" t="e">
        <f t="shared" si="82"/>
        <v>#DIV/0!</v>
      </c>
      <c r="BJ238" s="24">
        <f>SUMIFS('Faturamento SP3'!$H$2:$H$692,'Faturamento SP3'!$D$2:$D$692,'Infos Relatório'!$B$164,'Faturamento SP3'!$E$2:$E$692,'Infos Relatório'!$B238,'Faturamento SP3'!$Z$2:$Z$692,'Infos Relatório'!BE$1)</f>
        <v>0</v>
      </c>
      <c r="BK238" s="23">
        <f>COUNTIFS('Faturamento SP3'!$D$2:$D$692,'Infos Relatório'!$B$164,'Faturamento SP3'!$E$2:$E$692,'Infos Relatório'!$B238,'Faturamento SP3'!$Z$2:$Z$692,'Infos Relatório'!BK$1)</f>
        <v>0</v>
      </c>
      <c r="BL238" s="13">
        <f>SUMIFS('Faturamento SP3'!$G$2:$G$692,'Faturamento SP3'!$D$2:$D$692,'Infos Relatório'!$B$164,'Faturamento SP3'!$E$2:$E$692,'Infos Relatório'!$B238,'Faturamento SP3'!$Z$2:$Z$692,'Infos Relatório'!BK$1)</f>
        <v>0</v>
      </c>
      <c r="BM238" s="13">
        <f>SUMIFS('Faturamento SP3'!$J$2:$J$692,'Faturamento SP3'!$D$2:$D$692,'Infos Relatório'!$B$164,'Faturamento SP3'!$E$2:$E$692,'Infos Relatório'!$B238,'Faturamento SP3'!$Z$2:$Z$692,'Infos Relatório'!BK$1)</f>
        <v>0</v>
      </c>
      <c r="BN238" s="14">
        <f>SUMIFS('Faturamento SP3'!$O$2:$O$692,'Faturamento SP3'!$D$2:$D$692,'Infos Relatório'!$B$164,'Faturamento SP3'!$E$2:$E$692,'Infos Relatório'!$B238,'Faturamento SP3'!$Z$2:$Z$692,'Infos Relatório'!BK$1,'Faturamento SP3'!$T$2:$T$692,"Sim")+SUMIFS('Faturamento SP3'!$P$2:$P$692,'Faturamento SP3'!$D$2:$D$692,'Infos Relatório'!$B$164,'Faturamento SP3'!$E$2:$E$692,'Infos Relatório'!$B238,'Faturamento SP3'!$Z$2:$Z$692,'Infos Relatório'!BK$1,'Faturamento SP3'!$T$2:$T$692,"Sim")</f>
        <v>0</v>
      </c>
      <c r="BO238" s="27" t="e">
        <f t="shared" si="83"/>
        <v>#DIV/0!</v>
      </c>
      <c r="BP238" s="24">
        <f>SUMIFS('Faturamento SP3'!$H$2:$H$692,'Faturamento SP3'!$D$2:$D$692,'Infos Relatório'!$B$164,'Faturamento SP3'!$E$2:$E$692,'Infos Relatório'!$B238,'Faturamento SP3'!$Z$2:$Z$692,'Infos Relatório'!BK$1)</f>
        <v>0</v>
      </c>
      <c r="BQ238" s="23">
        <f>COUNTIFS('Faturamento SP3'!$D$2:$D$692,'Infos Relatório'!$B$164,'Faturamento SP3'!$E$2:$E$692,'Infos Relatório'!$B238,'Faturamento SP3'!$Z$2:$Z$692,'Infos Relatório'!BQ$1)</f>
        <v>0</v>
      </c>
      <c r="BR238" s="13">
        <f>SUMIFS('Faturamento SP3'!$G$2:$G$692,'Faturamento SP3'!$D$2:$D$692,'Infos Relatório'!$B$164,'Faturamento SP3'!$E$2:$E$692,'Infos Relatório'!$B238,'Faturamento SP3'!$Z$2:$Z$692,'Infos Relatório'!BQ$1)</f>
        <v>0</v>
      </c>
      <c r="BS238" s="13">
        <f>SUMIFS('Faturamento SP3'!$J$2:$J$692,'Faturamento SP3'!$D$2:$D$692,'Infos Relatório'!$B$164,'Faturamento SP3'!$E$2:$E$692,'Infos Relatório'!$B238,'Faturamento SP3'!$Z$2:$Z$692,'Infos Relatório'!BQ$1)</f>
        <v>0</v>
      </c>
      <c r="BT238" s="14">
        <f>SUMIFS('Faturamento SP3'!$O$2:$O$692,'Faturamento SP3'!$D$2:$D$692,'Infos Relatório'!$B$164,'Faturamento SP3'!$E$2:$E$692,'Infos Relatório'!$B238,'Faturamento SP3'!$Z$2:$Z$692,'Infos Relatório'!BQ$1,'Faturamento SP3'!$T$2:$T$692,"Sim")+SUMIFS('Faturamento SP3'!$P$2:$P$692,'Faturamento SP3'!$D$2:$D$692,'Infos Relatório'!$B$164,'Faturamento SP3'!$E$2:$E$692,'Infos Relatório'!$B238,'Faturamento SP3'!$Z$2:$Z$692,'Infos Relatório'!BQ$1,'Faturamento SP3'!$T$2:$T$692,"Sim")</f>
        <v>0</v>
      </c>
      <c r="BU238" s="27" t="e">
        <f t="shared" si="84"/>
        <v>#DIV/0!</v>
      </c>
      <c r="BV238" s="24">
        <f>SUMIFS('Faturamento SP3'!$H$2:$H$692,'Faturamento SP3'!$D$2:$D$692,'Infos Relatório'!$B$164,'Faturamento SP3'!$E$2:$E$692,'Infos Relatório'!$B238,'Faturamento SP3'!$Z$2:$Z$692,'Infos Relatório'!BQ$1)</f>
        <v>0</v>
      </c>
    </row>
    <row r="239" spans="2:74">
      <c r="B239" s="17" t="s">
        <v>81</v>
      </c>
      <c r="C239" s="23">
        <f>COUNTIFS('Faturamento SP3'!$D$2:$D$692,'Infos Relatório'!$B$164,'Faturamento SP3'!$E$2:$E$692,'Infos Relatório'!$B239,'Faturamento SP3'!$Z$2:$Z$692,'Infos Relatório'!C$1)</f>
        <v>0</v>
      </c>
      <c r="D239" s="13">
        <f>SUMIFS('Faturamento SP3'!$G$2:$G$692,'Faturamento SP3'!$D$2:$D$692,'Infos Relatório'!$B$164,'Faturamento SP3'!$E$2:$E$692,'Infos Relatório'!$B239,'Faturamento SP3'!$Z$2:$Z$692,'Infos Relatório'!C$1)</f>
        <v>0</v>
      </c>
      <c r="E239" s="13">
        <f>SUMIFS('Faturamento SP3'!$J$2:$J$692,'Faturamento SP3'!$D$2:$D$692,'Infos Relatório'!$B$164,'Faturamento SP3'!$E$2:$E$692,'Infos Relatório'!$B239,'Faturamento SP3'!$Z$2:$Z$692,'Infos Relatório'!C$1)</f>
        <v>0</v>
      </c>
      <c r="F239" s="14">
        <f>SUMIFS('Faturamento SP3'!$O$2:$O$692,'Faturamento SP3'!$D$2:$D$692,'Infos Relatório'!$B$164,'Faturamento SP3'!$E$2:$E$692,'Infos Relatório'!$B239,'Faturamento SP3'!$Z$2:$Z$692,'Infos Relatório'!C$1,'Faturamento SP3'!$T$2:$T$692,"Sim")+SUMIFS('Faturamento SP3'!$P$2:$P$692,'Faturamento SP3'!$D$2:$D$692,'Infos Relatório'!$B$164,'Faturamento SP3'!$E$2:$E$692,'Infos Relatório'!$B239,'Faturamento SP3'!$Z$2:$Z$692,'Infos Relatório'!C$1,'Faturamento SP3'!$T$2:$T$692,"Sim")</f>
        <v>0</v>
      </c>
      <c r="G239" s="27" t="e">
        <f t="shared" si="73"/>
        <v>#DIV/0!</v>
      </c>
      <c r="H239" s="24">
        <f>SUMIFS('Faturamento SP3'!$H$2:$H$692,'Faturamento SP3'!$D$2:$D$692,'Infos Relatório'!$B$164,'Faturamento SP3'!$E$2:$E$692,'Infos Relatório'!$B239,'Faturamento SP3'!$Z$2:$Z$692,'Infos Relatório'!C$1)</f>
        <v>0</v>
      </c>
      <c r="I239" s="23">
        <f>COUNTIFS('Faturamento SP3'!$D$2:$D$692,'Infos Relatório'!$B$164,'Faturamento SP3'!$E$2:$E$692,'Infos Relatório'!$B239,'Faturamento SP3'!$Z$2:$Z$692,'Infos Relatório'!I$1)</f>
        <v>0</v>
      </c>
      <c r="J239" s="13">
        <f>SUMIFS('Faturamento SP3'!$G$2:$G$692,'Faturamento SP3'!$D$2:$D$692,'Infos Relatório'!$B$164,'Faturamento SP3'!$E$2:$E$692,'Infos Relatório'!$B239,'Faturamento SP3'!$Z$2:$Z$692,'Infos Relatório'!I$1)</f>
        <v>0</v>
      </c>
      <c r="K239" s="13">
        <f>SUMIFS('Faturamento SP3'!$J$2:$J$692,'Faturamento SP3'!$D$2:$D$692,'Infos Relatório'!$B$164,'Faturamento SP3'!$E$2:$E$692,'Infos Relatório'!$B239,'Faturamento SP3'!$Z$2:$Z$692,'Infos Relatório'!I$1)</f>
        <v>0</v>
      </c>
      <c r="L239" s="14">
        <f>SUMIFS('Faturamento SP3'!$O$2:$O$692,'Faturamento SP3'!$D$2:$D$692,'Infos Relatório'!$B$164,'Faturamento SP3'!$E$2:$E$692,'Infos Relatório'!$B239,'Faturamento SP3'!$Z$2:$Z$692,'Infos Relatório'!I$1,'Faturamento SP3'!$T$2:$T$692,"Sim")+SUMIFS('Faturamento SP3'!$P$2:$P$692,'Faturamento SP3'!$D$2:$D$692,'Infos Relatório'!$B$164,'Faturamento SP3'!$E$2:$E$692,'Infos Relatório'!$B239,'Faturamento SP3'!$Z$2:$Z$692,'Infos Relatório'!I$1,'Faturamento SP3'!$T$2:$T$692,"Sim")</f>
        <v>0</v>
      </c>
      <c r="M239" s="27" t="e">
        <f t="shared" si="74"/>
        <v>#DIV/0!</v>
      </c>
      <c r="N239" s="24">
        <f>SUMIFS('Faturamento SP3'!$H$2:$H$692,'Faturamento SP3'!$D$2:$D$692,'Infos Relatório'!$B$164,'Faturamento SP3'!$E$2:$E$692,'Infos Relatório'!$B239,'Faturamento SP3'!$Z$2:$Z$692,'Infos Relatório'!I$1)</f>
        <v>0</v>
      </c>
      <c r="O239" s="23">
        <f>COUNTIFS('Faturamento SP3'!$D$2:$D$692,'Infos Relatório'!$B$164,'Faturamento SP3'!$E$2:$E$692,'Infos Relatório'!$B239,'Faturamento SP3'!$Z$2:$Z$692,'Infos Relatório'!O$1)</f>
        <v>0</v>
      </c>
      <c r="P239" s="13">
        <f>SUMIFS('Faturamento SP3'!$G$2:$G$692,'Faturamento SP3'!$D$2:$D$692,'Infos Relatório'!$B$164,'Faturamento SP3'!$E$2:$E$692,'Infos Relatório'!$B239,'Faturamento SP3'!$Z$2:$Z$692,'Infos Relatório'!O$1)</f>
        <v>0</v>
      </c>
      <c r="Q239" s="13">
        <f>SUMIFS('Faturamento SP3'!$J$2:$J$692,'Faturamento SP3'!$D$2:$D$692,'Infos Relatório'!$B$164,'Faturamento SP3'!$E$2:$E$692,'Infos Relatório'!$B239,'Faturamento SP3'!$Z$2:$Z$692,'Infos Relatório'!O$1)</f>
        <v>0</v>
      </c>
      <c r="R239" s="14">
        <f>SUMIFS('Faturamento SP3'!$O$2:$O$692,'Faturamento SP3'!$D$2:$D$692,'Infos Relatório'!$B$164,'Faturamento SP3'!$E$2:$E$692,'Infos Relatório'!$B239,'Faturamento SP3'!$Z$2:$Z$692,'Infos Relatório'!O$1,'Faturamento SP3'!$T$2:$T$692,"Sim")+SUMIFS('Faturamento SP3'!$P$2:$P$692,'Faturamento SP3'!$D$2:$D$692,'Infos Relatório'!$B$164,'Faturamento SP3'!$E$2:$E$692,'Infos Relatório'!$B239,'Faturamento SP3'!$Z$2:$Z$692,'Infos Relatório'!O$1,'Faturamento SP3'!$T$2:$T$692,"Sim")</f>
        <v>0</v>
      </c>
      <c r="S239" s="27" t="e">
        <f t="shared" si="75"/>
        <v>#DIV/0!</v>
      </c>
      <c r="T239" s="24">
        <f>SUMIFS('Faturamento SP3'!$H$2:$H$692,'Faturamento SP3'!$D$2:$D$692,'Infos Relatório'!$B$164,'Faturamento SP3'!$E$2:$E$692,'Infos Relatório'!$B239,'Faturamento SP3'!$Z$2:$Z$692,'Infos Relatório'!O$1)</f>
        <v>0</v>
      </c>
      <c r="U239" s="23">
        <f>COUNTIFS('Faturamento SP3'!$D$2:$D$692,'Infos Relatório'!$B$164,'Faturamento SP3'!$E$2:$E$692,'Infos Relatório'!$B239,'Faturamento SP3'!$Z$2:$Z$692,'Infos Relatório'!U$1)</f>
        <v>0</v>
      </c>
      <c r="V239" s="13">
        <f>SUMIFS('Faturamento SP3'!$G$2:$G$692,'Faturamento SP3'!$D$2:$D$692,'Infos Relatório'!$B$164,'Faturamento SP3'!$E$2:$E$692,'Infos Relatório'!$B239,'Faturamento SP3'!$Z$2:$Z$692,'Infos Relatório'!U$1)</f>
        <v>0</v>
      </c>
      <c r="W239" s="13">
        <f>SUMIFS('Faturamento SP3'!$J$2:$J$692,'Faturamento SP3'!$D$2:$D$692,'Infos Relatório'!$B$164,'Faturamento SP3'!$E$2:$E$692,'Infos Relatório'!$B239,'Faturamento SP3'!$Z$2:$Z$692,'Infos Relatório'!U$1)</f>
        <v>0</v>
      </c>
      <c r="X239" s="14">
        <f>SUMIFS('Faturamento SP3'!$O$2:$O$692,'Faturamento SP3'!$D$2:$D$692,'Infos Relatório'!$B$164,'Faturamento SP3'!$E$2:$E$692,'Infos Relatório'!$B239,'Faturamento SP3'!$Z$2:$Z$692,'Infos Relatório'!U$1,'Faturamento SP3'!$T$2:$T$692,"Sim")+SUMIFS('Faturamento SP3'!$P$2:$P$692,'Faturamento SP3'!$D$2:$D$692,'Infos Relatório'!$B$164,'Faturamento SP3'!$E$2:$E$692,'Infos Relatório'!$B239,'Faturamento SP3'!$Z$2:$Z$692,'Infos Relatório'!U$1,'Faturamento SP3'!$T$2:$T$692,"Sim")</f>
        <v>0</v>
      </c>
      <c r="Y239" s="27" t="e">
        <f t="shared" si="76"/>
        <v>#DIV/0!</v>
      </c>
      <c r="Z239" s="24">
        <f>SUMIFS('Faturamento SP3'!$H$2:$H$692,'Faturamento SP3'!$D$2:$D$692,'Infos Relatório'!$B$164,'Faturamento SP3'!$E$2:$E$692,'Infos Relatório'!$B239,'Faturamento SP3'!$Z$2:$Z$692,'Infos Relatório'!U$1)</f>
        <v>0</v>
      </c>
      <c r="AA239" s="23">
        <f>COUNTIFS('Faturamento SP3'!$D$2:$D$692,'Infos Relatório'!$B$164,'Faturamento SP3'!$E$2:$E$692,'Infos Relatório'!$B239,'Faturamento SP3'!$Z$2:$Z$692,'Infos Relatório'!AA$1)</f>
        <v>0</v>
      </c>
      <c r="AB239" s="13">
        <f>SUMIFS('Faturamento SP3'!$G$2:$G$692,'Faturamento SP3'!$D$2:$D$692,'Infos Relatório'!$B$164,'Faturamento SP3'!$E$2:$E$692,'Infos Relatório'!$B239,'Faturamento SP3'!$Z$2:$Z$692,'Infos Relatório'!AA$1)</f>
        <v>0</v>
      </c>
      <c r="AC239" s="13">
        <f>SUMIFS('Faturamento SP3'!$J$2:$J$692,'Faturamento SP3'!$D$2:$D$692,'Infos Relatório'!$B$164,'Faturamento SP3'!$E$2:$E$692,'Infos Relatório'!$B239,'Faturamento SP3'!$Z$2:$Z$692,'Infos Relatório'!AA$1)</f>
        <v>0</v>
      </c>
      <c r="AD239" s="14">
        <f>SUMIFS('Faturamento SP3'!$O$2:$O$692,'Faturamento SP3'!$D$2:$D$692,'Infos Relatório'!$B$164,'Faturamento SP3'!$E$2:$E$692,'Infos Relatório'!$B239,'Faturamento SP3'!$Z$2:$Z$692,'Infos Relatório'!AA$1,'Faturamento SP3'!$T$2:$T$692,"Sim")+SUMIFS('Faturamento SP3'!$P$2:$P$692,'Faturamento SP3'!$D$2:$D$692,'Infos Relatório'!$B$164,'Faturamento SP3'!$E$2:$E$692,'Infos Relatório'!$B239,'Faturamento SP3'!$Z$2:$Z$692,'Infos Relatório'!AA$1,'Faturamento SP3'!$T$2:$T$692,"Sim")</f>
        <v>0</v>
      </c>
      <c r="AE239" s="27" t="e">
        <f t="shared" si="77"/>
        <v>#DIV/0!</v>
      </c>
      <c r="AF239" s="24">
        <f>SUMIFS('Faturamento SP3'!$H$2:$H$692,'Faturamento SP3'!$D$2:$D$692,'Infos Relatório'!$B$164,'Faturamento SP3'!$E$2:$E$692,'Infos Relatório'!$B239,'Faturamento SP3'!$Z$2:$Z$692,'Infos Relatório'!AA$1)</f>
        <v>0</v>
      </c>
      <c r="AG239" s="23">
        <f>COUNTIFS('Faturamento SP3'!$D$2:$D$692,'Infos Relatório'!$B$164,'Faturamento SP3'!$E$2:$E$692,'Infos Relatório'!$B239,'Faturamento SP3'!$Z$2:$Z$692,'Infos Relatório'!AG$1)</f>
        <v>0</v>
      </c>
      <c r="AH239" s="13">
        <f>SUMIFS('Faturamento SP3'!$G$2:$G$692,'Faturamento SP3'!$D$2:$D$692,'Infos Relatório'!$B$164,'Faturamento SP3'!$E$2:$E$692,'Infos Relatório'!$B239,'Faturamento SP3'!$Z$2:$Z$692,'Infos Relatório'!AG$1)</f>
        <v>0</v>
      </c>
      <c r="AI239" s="13">
        <f>SUMIFS('Faturamento SP3'!$J$2:$J$692,'Faturamento SP3'!$D$2:$D$692,'Infos Relatório'!$B$164,'Faturamento SP3'!$E$2:$E$692,'Infos Relatório'!$B239,'Faturamento SP3'!$Z$2:$Z$692,'Infos Relatório'!AG$1)</f>
        <v>0</v>
      </c>
      <c r="AJ239" s="14">
        <f>SUMIFS('Faturamento SP3'!$O$2:$O$692,'Faturamento SP3'!$D$2:$D$692,'Infos Relatório'!$B$164,'Faturamento SP3'!$E$2:$E$692,'Infos Relatório'!$B239,'Faturamento SP3'!$Z$2:$Z$692,'Infos Relatório'!AG$1,'Faturamento SP3'!$T$2:$T$692,"Sim")+SUMIFS('Faturamento SP3'!$P$2:$P$692,'Faturamento SP3'!$D$2:$D$692,'Infos Relatório'!$B$164,'Faturamento SP3'!$E$2:$E$692,'Infos Relatório'!$B239,'Faturamento SP3'!$Z$2:$Z$692,'Infos Relatório'!AG$1,'Faturamento SP3'!$T$2:$T$692,"Sim")</f>
        <v>0</v>
      </c>
      <c r="AK239" s="27" t="e">
        <f t="shared" si="78"/>
        <v>#DIV/0!</v>
      </c>
      <c r="AL239" s="24">
        <f>SUMIFS('Faturamento SP3'!$H$2:$H$692,'Faturamento SP3'!$D$2:$D$692,'Infos Relatório'!$B$164,'Faturamento SP3'!$E$2:$E$692,'Infos Relatório'!$B239,'Faturamento SP3'!$Z$2:$Z$692,'Infos Relatório'!AG$1)</f>
        <v>0</v>
      </c>
      <c r="AM239" s="23">
        <f>COUNTIFS('Faturamento SP3'!$D$2:$D$692,'Infos Relatório'!$B$164,'Faturamento SP3'!$E$2:$E$692,'Infos Relatório'!$B239,'Faturamento SP3'!$Z$2:$Z$692,'Infos Relatório'!AM$1)</f>
        <v>0</v>
      </c>
      <c r="AN239" s="13">
        <f>SUMIFS('Faturamento SP3'!$G$2:$G$692,'Faturamento SP3'!$D$2:$D$692,'Infos Relatório'!$B$164,'Faturamento SP3'!$E$2:$E$692,'Infos Relatório'!$B239,'Faturamento SP3'!$Z$2:$Z$692,'Infos Relatório'!AM$1)</f>
        <v>0</v>
      </c>
      <c r="AO239" s="13">
        <f>SUMIFS('Faturamento SP3'!$J$2:$J$692,'Faturamento SP3'!$D$2:$D$692,'Infos Relatório'!$B$164,'Faturamento SP3'!$E$2:$E$692,'Infos Relatório'!$B239,'Faturamento SP3'!$Z$2:$Z$692,'Infos Relatório'!AM$1)</f>
        <v>0</v>
      </c>
      <c r="AP239" s="14">
        <f>SUMIFS('Faturamento SP3'!$O$2:$O$692,'Faturamento SP3'!$D$2:$D$692,'Infos Relatório'!$B$164,'Faturamento SP3'!$E$2:$E$692,'Infos Relatório'!$B239,'Faturamento SP3'!$Z$2:$Z$692,'Infos Relatório'!AM$1,'Faturamento SP3'!$T$2:$T$692,"Sim")+SUMIFS('Faturamento SP3'!$P$2:$P$692,'Faturamento SP3'!$D$2:$D$692,'Infos Relatório'!$B$164,'Faturamento SP3'!$E$2:$E$692,'Infos Relatório'!$B239,'Faturamento SP3'!$Z$2:$Z$692,'Infos Relatório'!AM$1,'Faturamento SP3'!$T$2:$T$692,"Sim")</f>
        <v>0</v>
      </c>
      <c r="AQ239" s="27" t="e">
        <f t="shared" si="79"/>
        <v>#DIV/0!</v>
      </c>
      <c r="AR239" s="24">
        <f>SUMIFS('Faturamento SP3'!$H$2:$H$692,'Faturamento SP3'!$D$2:$D$692,'Infos Relatório'!$B$164,'Faturamento SP3'!$E$2:$E$692,'Infos Relatório'!$B239,'Faturamento SP3'!$Z$2:$Z$692,'Infos Relatório'!AM$1)</f>
        <v>0</v>
      </c>
      <c r="AS239" s="23">
        <f>COUNTIFS('Faturamento SP3'!$D$2:$D$692,'Infos Relatório'!$B$164,'Faturamento SP3'!$E$2:$E$692,'Infos Relatório'!$B239,'Faturamento SP3'!$Z$2:$Z$692,'Infos Relatório'!AS$1)</f>
        <v>0</v>
      </c>
      <c r="AT239" s="13">
        <f>SUMIFS('Faturamento SP3'!$G$2:$G$692,'Faturamento SP3'!$D$2:$D$692,'Infos Relatório'!$B$164,'Faturamento SP3'!$E$2:$E$692,'Infos Relatório'!$B239,'Faturamento SP3'!$Z$2:$Z$692,'Infos Relatório'!AS$1)</f>
        <v>0</v>
      </c>
      <c r="AU239" s="13">
        <f>SUMIFS('Faturamento SP3'!$J$2:$J$692,'Faturamento SP3'!$D$2:$D$692,'Infos Relatório'!$B$164,'Faturamento SP3'!$E$2:$E$692,'Infos Relatório'!$B239,'Faturamento SP3'!$Z$2:$Z$692,'Infos Relatório'!AS$1)</f>
        <v>0</v>
      </c>
      <c r="AV239" s="14">
        <f>SUMIFS('Faturamento SP3'!$O$2:$O$692,'Faturamento SP3'!$D$2:$D$692,'Infos Relatório'!$B$164,'Faturamento SP3'!$E$2:$E$692,'Infos Relatório'!$B239,'Faturamento SP3'!$Z$2:$Z$692,'Infos Relatório'!AS$1,'Faturamento SP3'!$T$2:$T$692,"Sim")+SUMIFS('Faturamento SP3'!$P$2:$P$692,'Faturamento SP3'!$D$2:$D$692,'Infos Relatório'!$B$164,'Faturamento SP3'!$E$2:$E$692,'Infos Relatório'!$B239,'Faturamento SP3'!$Z$2:$Z$692,'Infos Relatório'!AS$1,'Faturamento SP3'!$T$2:$T$692,"Sim")</f>
        <v>0</v>
      </c>
      <c r="AW239" s="27" t="e">
        <f t="shared" si="80"/>
        <v>#DIV/0!</v>
      </c>
      <c r="AX239" s="24">
        <f>SUMIFS('Faturamento SP3'!$H$2:$H$692,'Faturamento SP3'!$D$2:$D$692,'Infos Relatório'!$B$164,'Faturamento SP3'!$E$2:$E$692,'Infos Relatório'!$B239,'Faturamento SP3'!$Z$2:$Z$692,'Infos Relatório'!AS$1)</f>
        <v>0</v>
      </c>
      <c r="AY239" s="23">
        <f>COUNTIFS('Faturamento SP3'!$D$2:$D$692,'Infos Relatório'!$B$164,'Faturamento SP3'!$E$2:$E$692,'Infos Relatório'!$B239,'Faturamento SP3'!$Z$2:$Z$692,'Infos Relatório'!AY$1)</f>
        <v>0</v>
      </c>
      <c r="AZ239" s="13">
        <f>SUMIFS('Faturamento SP3'!$G$2:$G$692,'Faturamento SP3'!$D$2:$D$692,'Infos Relatório'!$B$164,'Faturamento SP3'!$E$2:$E$692,'Infos Relatório'!$B239,'Faturamento SP3'!$Z$2:$Z$692,'Infos Relatório'!AY$1)</f>
        <v>0</v>
      </c>
      <c r="BA239" s="13">
        <f>SUMIFS('Faturamento SP3'!$J$2:$J$692,'Faturamento SP3'!$D$2:$D$692,'Infos Relatório'!$B$164,'Faturamento SP3'!$E$2:$E$692,'Infos Relatório'!$B239,'Faturamento SP3'!$Z$2:$Z$692,'Infos Relatório'!AY$1)</f>
        <v>0</v>
      </c>
      <c r="BB239" s="14">
        <f>SUMIFS('Faturamento SP3'!$O$2:$O$692,'Faturamento SP3'!$D$2:$D$692,'Infos Relatório'!$B$164,'Faturamento SP3'!$E$2:$E$692,'Infos Relatório'!$B239,'Faturamento SP3'!$Z$2:$Z$692,'Infos Relatório'!AY$1,'Faturamento SP3'!$T$2:$T$692,"Sim")+SUMIFS('Faturamento SP3'!$P$2:$P$692,'Faturamento SP3'!$D$2:$D$692,'Infos Relatório'!$B$164,'Faturamento SP3'!$E$2:$E$692,'Infos Relatório'!$B239,'Faturamento SP3'!$Z$2:$Z$692,'Infos Relatório'!AY$1,'Faturamento SP3'!$T$2:$T$692,"Sim")</f>
        <v>0</v>
      </c>
      <c r="BC239" s="27" t="e">
        <f t="shared" si="81"/>
        <v>#DIV/0!</v>
      </c>
      <c r="BD239" s="24">
        <f>SUMIFS('Faturamento SP3'!$H$2:$H$692,'Faturamento SP3'!$D$2:$D$692,'Infos Relatório'!$B$164,'Faturamento SP3'!$E$2:$E$692,'Infos Relatório'!$B239,'Faturamento SP3'!$Z$2:$Z$692,'Infos Relatório'!AY$1)</f>
        <v>0</v>
      </c>
      <c r="BE239" s="23">
        <f>COUNTIFS('Faturamento SP3'!$D$2:$D$692,'Infos Relatório'!$B$164,'Faturamento SP3'!$E$2:$E$692,'Infos Relatório'!$B239,'Faturamento SP3'!$Z$2:$Z$692,'Infos Relatório'!BE$1)</f>
        <v>0</v>
      </c>
      <c r="BF239" s="13">
        <f>SUMIFS('Faturamento SP3'!$G$2:$G$692,'Faturamento SP3'!$D$2:$D$692,'Infos Relatório'!$B$164,'Faturamento SP3'!$E$2:$E$692,'Infos Relatório'!$B239,'Faturamento SP3'!$Z$2:$Z$692,'Infos Relatório'!BE$1)</f>
        <v>0</v>
      </c>
      <c r="BG239" s="13">
        <f>SUMIFS('Faturamento SP3'!$J$2:$J$692,'Faturamento SP3'!$D$2:$D$692,'Infos Relatório'!$B$164,'Faturamento SP3'!$E$2:$E$692,'Infos Relatório'!$B239,'Faturamento SP3'!$Z$2:$Z$692,'Infos Relatório'!BE$1)</f>
        <v>0</v>
      </c>
      <c r="BH239" s="14">
        <f>SUMIFS('Faturamento SP3'!$O$2:$O$692,'Faturamento SP3'!$D$2:$D$692,'Infos Relatório'!$B$164,'Faturamento SP3'!$E$2:$E$692,'Infos Relatório'!$B239,'Faturamento SP3'!$Z$2:$Z$692,'Infos Relatório'!BE$1,'Faturamento SP3'!$T$2:$T$692,"Sim")+SUMIFS('Faturamento SP3'!$P$2:$P$692,'Faturamento SP3'!$D$2:$D$692,'Infos Relatório'!$B$164,'Faturamento SP3'!$E$2:$E$692,'Infos Relatório'!$B239,'Faturamento SP3'!$Z$2:$Z$692,'Infos Relatório'!BE$1,'Faturamento SP3'!$T$2:$T$692,"Sim")</f>
        <v>0</v>
      </c>
      <c r="BI239" s="27" t="e">
        <f t="shared" si="82"/>
        <v>#DIV/0!</v>
      </c>
      <c r="BJ239" s="24">
        <f>SUMIFS('Faturamento SP3'!$H$2:$H$692,'Faturamento SP3'!$D$2:$D$692,'Infos Relatório'!$B$164,'Faturamento SP3'!$E$2:$E$692,'Infos Relatório'!$B239,'Faturamento SP3'!$Z$2:$Z$692,'Infos Relatório'!BE$1)</f>
        <v>0</v>
      </c>
      <c r="BK239" s="23">
        <f>COUNTIFS('Faturamento SP3'!$D$2:$D$692,'Infos Relatório'!$B$164,'Faturamento SP3'!$E$2:$E$692,'Infos Relatório'!$B239,'Faturamento SP3'!$Z$2:$Z$692,'Infos Relatório'!BK$1)</f>
        <v>0</v>
      </c>
      <c r="BL239" s="13">
        <f>SUMIFS('Faturamento SP3'!$G$2:$G$692,'Faturamento SP3'!$D$2:$D$692,'Infos Relatório'!$B$164,'Faturamento SP3'!$E$2:$E$692,'Infos Relatório'!$B239,'Faturamento SP3'!$Z$2:$Z$692,'Infos Relatório'!BK$1)</f>
        <v>0</v>
      </c>
      <c r="BM239" s="13">
        <f>SUMIFS('Faturamento SP3'!$J$2:$J$692,'Faturamento SP3'!$D$2:$D$692,'Infos Relatório'!$B$164,'Faturamento SP3'!$E$2:$E$692,'Infos Relatório'!$B239,'Faturamento SP3'!$Z$2:$Z$692,'Infos Relatório'!BK$1)</f>
        <v>0</v>
      </c>
      <c r="BN239" s="14">
        <f>SUMIFS('Faturamento SP3'!$O$2:$O$692,'Faturamento SP3'!$D$2:$D$692,'Infos Relatório'!$B$164,'Faturamento SP3'!$E$2:$E$692,'Infos Relatório'!$B239,'Faturamento SP3'!$Z$2:$Z$692,'Infos Relatório'!BK$1,'Faturamento SP3'!$T$2:$T$692,"Sim")+SUMIFS('Faturamento SP3'!$P$2:$P$692,'Faturamento SP3'!$D$2:$D$692,'Infos Relatório'!$B$164,'Faturamento SP3'!$E$2:$E$692,'Infos Relatório'!$B239,'Faturamento SP3'!$Z$2:$Z$692,'Infos Relatório'!BK$1,'Faturamento SP3'!$T$2:$T$692,"Sim")</f>
        <v>0</v>
      </c>
      <c r="BO239" s="27" t="e">
        <f t="shared" si="83"/>
        <v>#DIV/0!</v>
      </c>
      <c r="BP239" s="24">
        <f>SUMIFS('Faturamento SP3'!$H$2:$H$692,'Faturamento SP3'!$D$2:$D$692,'Infos Relatório'!$B$164,'Faturamento SP3'!$E$2:$E$692,'Infos Relatório'!$B239,'Faturamento SP3'!$Z$2:$Z$692,'Infos Relatório'!BK$1)</f>
        <v>0</v>
      </c>
      <c r="BQ239" s="23">
        <f>COUNTIFS('Faturamento SP3'!$D$2:$D$692,'Infos Relatório'!$B$164,'Faturamento SP3'!$E$2:$E$692,'Infos Relatório'!$B239,'Faturamento SP3'!$Z$2:$Z$692,'Infos Relatório'!BQ$1)</f>
        <v>0</v>
      </c>
      <c r="BR239" s="13">
        <f>SUMIFS('Faturamento SP3'!$G$2:$G$692,'Faturamento SP3'!$D$2:$D$692,'Infos Relatório'!$B$164,'Faturamento SP3'!$E$2:$E$692,'Infos Relatório'!$B239,'Faturamento SP3'!$Z$2:$Z$692,'Infos Relatório'!BQ$1)</f>
        <v>0</v>
      </c>
      <c r="BS239" s="13">
        <f>SUMIFS('Faturamento SP3'!$J$2:$J$692,'Faturamento SP3'!$D$2:$D$692,'Infos Relatório'!$B$164,'Faturamento SP3'!$E$2:$E$692,'Infos Relatório'!$B239,'Faturamento SP3'!$Z$2:$Z$692,'Infos Relatório'!BQ$1)</f>
        <v>0</v>
      </c>
      <c r="BT239" s="14">
        <f>SUMIFS('Faturamento SP3'!$O$2:$O$692,'Faturamento SP3'!$D$2:$D$692,'Infos Relatório'!$B$164,'Faturamento SP3'!$E$2:$E$692,'Infos Relatório'!$B239,'Faturamento SP3'!$Z$2:$Z$692,'Infos Relatório'!BQ$1,'Faturamento SP3'!$T$2:$T$692,"Sim")+SUMIFS('Faturamento SP3'!$P$2:$P$692,'Faturamento SP3'!$D$2:$D$692,'Infos Relatório'!$B$164,'Faturamento SP3'!$E$2:$E$692,'Infos Relatório'!$B239,'Faturamento SP3'!$Z$2:$Z$692,'Infos Relatório'!BQ$1,'Faturamento SP3'!$T$2:$T$692,"Sim")</f>
        <v>0</v>
      </c>
      <c r="BU239" s="27" t="e">
        <f t="shared" si="84"/>
        <v>#DIV/0!</v>
      </c>
      <c r="BV239" s="24">
        <f>SUMIFS('Faturamento SP3'!$H$2:$H$692,'Faturamento SP3'!$D$2:$D$692,'Infos Relatório'!$B$164,'Faturamento SP3'!$E$2:$E$692,'Infos Relatório'!$B239,'Faturamento SP3'!$Z$2:$Z$692,'Infos Relatório'!BQ$1)</f>
        <v>0</v>
      </c>
    </row>
    <row r="240" spans="2:74">
      <c r="B240" s="17" t="s">
        <v>82</v>
      </c>
      <c r="C240" s="23">
        <f>COUNTIFS('Faturamento SP3'!$D$2:$D$692,'Infos Relatório'!$B$164,'Faturamento SP3'!$E$2:$E$692,'Infos Relatório'!$B240,'Faturamento SP3'!$Z$2:$Z$692,'Infos Relatório'!C$1)</f>
        <v>0</v>
      </c>
      <c r="D240" s="13">
        <f>SUMIFS('Faturamento SP3'!$G$2:$G$692,'Faturamento SP3'!$D$2:$D$692,'Infos Relatório'!$B$164,'Faturamento SP3'!$E$2:$E$692,'Infos Relatório'!$B240,'Faturamento SP3'!$Z$2:$Z$692,'Infos Relatório'!C$1)</f>
        <v>0</v>
      </c>
      <c r="E240" s="13">
        <f>SUMIFS('Faturamento SP3'!$J$2:$J$692,'Faturamento SP3'!$D$2:$D$692,'Infos Relatório'!$B$164,'Faturamento SP3'!$E$2:$E$692,'Infos Relatório'!$B240,'Faturamento SP3'!$Z$2:$Z$692,'Infos Relatório'!C$1)</f>
        <v>0</v>
      </c>
      <c r="F240" s="14">
        <f>SUMIFS('Faturamento SP3'!$O$2:$O$692,'Faturamento SP3'!$D$2:$D$692,'Infos Relatório'!$B$164,'Faturamento SP3'!$E$2:$E$692,'Infos Relatório'!$B240,'Faturamento SP3'!$Z$2:$Z$692,'Infos Relatório'!C$1,'Faturamento SP3'!$T$2:$T$692,"Sim")+SUMIFS('Faturamento SP3'!$P$2:$P$692,'Faturamento SP3'!$D$2:$D$692,'Infos Relatório'!$B$164,'Faturamento SP3'!$E$2:$E$692,'Infos Relatório'!$B240,'Faturamento SP3'!$Z$2:$Z$692,'Infos Relatório'!C$1,'Faturamento SP3'!$T$2:$T$692,"Sim")</f>
        <v>0</v>
      </c>
      <c r="G240" s="27" t="e">
        <f t="shared" si="73"/>
        <v>#DIV/0!</v>
      </c>
      <c r="H240" s="24">
        <f>SUMIFS('Faturamento SP3'!$H$2:$H$692,'Faturamento SP3'!$D$2:$D$692,'Infos Relatório'!$B$164,'Faturamento SP3'!$E$2:$E$692,'Infos Relatório'!$B240,'Faturamento SP3'!$Z$2:$Z$692,'Infos Relatório'!C$1)</f>
        <v>0</v>
      </c>
      <c r="I240" s="23">
        <f>COUNTIFS('Faturamento SP3'!$D$2:$D$692,'Infos Relatório'!$B$164,'Faturamento SP3'!$E$2:$E$692,'Infos Relatório'!$B240,'Faturamento SP3'!$Z$2:$Z$692,'Infos Relatório'!I$1)</f>
        <v>0</v>
      </c>
      <c r="J240" s="13">
        <f>SUMIFS('Faturamento SP3'!$G$2:$G$692,'Faturamento SP3'!$D$2:$D$692,'Infos Relatório'!$B$164,'Faturamento SP3'!$E$2:$E$692,'Infos Relatório'!$B240,'Faturamento SP3'!$Z$2:$Z$692,'Infos Relatório'!I$1)</f>
        <v>0</v>
      </c>
      <c r="K240" s="13">
        <f>SUMIFS('Faturamento SP3'!$J$2:$J$692,'Faturamento SP3'!$D$2:$D$692,'Infos Relatório'!$B$164,'Faturamento SP3'!$E$2:$E$692,'Infos Relatório'!$B240,'Faturamento SP3'!$Z$2:$Z$692,'Infos Relatório'!I$1)</f>
        <v>0</v>
      </c>
      <c r="L240" s="14">
        <f>SUMIFS('Faturamento SP3'!$O$2:$O$692,'Faturamento SP3'!$D$2:$D$692,'Infos Relatório'!$B$164,'Faturamento SP3'!$E$2:$E$692,'Infos Relatório'!$B240,'Faturamento SP3'!$Z$2:$Z$692,'Infos Relatório'!I$1,'Faturamento SP3'!$T$2:$T$692,"Sim")+SUMIFS('Faturamento SP3'!$P$2:$P$692,'Faturamento SP3'!$D$2:$D$692,'Infos Relatório'!$B$164,'Faturamento SP3'!$E$2:$E$692,'Infos Relatório'!$B240,'Faturamento SP3'!$Z$2:$Z$692,'Infos Relatório'!I$1,'Faturamento SP3'!$T$2:$T$692,"Sim")</f>
        <v>0</v>
      </c>
      <c r="M240" s="27" t="e">
        <f t="shared" si="74"/>
        <v>#DIV/0!</v>
      </c>
      <c r="N240" s="24">
        <f>SUMIFS('Faturamento SP3'!$H$2:$H$692,'Faturamento SP3'!$D$2:$D$692,'Infos Relatório'!$B$164,'Faturamento SP3'!$E$2:$E$692,'Infos Relatório'!$B240,'Faturamento SP3'!$Z$2:$Z$692,'Infos Relatório'!I$1)</f>
        <v>0</v>
      </c>
      <c r="O240" s="23">
        <f>COUNTIFS('Faturamento SP3'!$D$2:$D$692,'Infos Relatório'!$B$164,'Faturamento SP3'!$E$2:$E$692,'Infos Relatório'!$B240,'Faturamento SP3'!$Z$2:$Z$692,'Infos Relatório'!O$1)</f>
        <v>0</v>
      </c>
      <c r="P240" s="13">
        <f>SUMIFS('Faturamento SP3'!$G$2:$G$692,'Faturamento SP3'!$D$2:$D$692,'Infos Relatório'!$B$164,'Faturamento SP3'!$E$2:$E$692,'Infos Relatório'!$B240,'Faturamento SP3'!$Z$2:$Z$692,'Infos Relatório'!O$1)</f>
        <v>0</v>
      </c>
      <c r="Q240" s="13">
        <f>SUMIFS('Faturamento SP3'!$J$2:$J$692,'Faturamento SP3'!$D$2:$D$692,'Infos Relatório'!$B$164,'Faturamento SP3'!$E$2:$E$692,'Infos Relatório'!$B240,'Faturamento SP3'!$Z$2:$Z$692,'Infos Relatório'!O$1)</f>
        <v>0</v>
      </c>
      <c r="R240" s="14">
        <f>SUMIFS('Faturamento SP3'!$O$2:$O$692,'Faturamento SP3'!$D$2:$D$692,'Infos Relatório'!$B$164,'Faturamento SP3'!$E$2:$E$692,'Infos Relatório'!$B240,'Faturamento SP3'!$Z$2:$Z$692,'Infos Relatório'!O$1,'Faturamento SP3'!$T$2:$T$692,"Sim")+SUMIFS('Faturamento SP3'!$P$2:$P$692,'Faturamento SP3'!$D$2:$D$692,'Infos Relatório'!$B$164,'Faturamento SP3'!$E$2:$E$692,'Infos Relatório'!$B240,'Faturamento SP3'!$Z$2:$Z$692,'Infos Relatório'!O$1,'Faturamento SP3'!$T$2:$T$692,"Sim")</f>
        <v>0</v>
      </c>
      <c r="S240" s="27" t="e">
        <f t="shared" si="75"/>
        <v>#DIV/0!</v>
      </c>
      <c r="T240" s="24">
        <f>SUMIFS('Faturamento SP3'!$H$2:$H$692,'Faturamento SP3'!$D$2:$D$692,'Infos Relatório'!$B$164,'Faturamento SP3'!$E$2:$E$692,'Infos Relatório'!$B240,'Faturamento SP3'!$Z$2:$Z$692,'Infos Relatório'!O$1)</f>
        <v>0</v>
      </c>
      <c r="U240" s="23">
        <f>COUNTIFS('Faturamento SP3'!$D$2:$D$692,'Infos Relatório'!$B$164,'Faturamento SP3'!$E$2:$E$692,'Infos Relatório'!$B240,'Faturamento SP3'!$Z$2:$Z$692,'Infos Relatório'!U$1)</f>
        <v>0</v>
      </c>
      <c r="V240" s="13">
        <f>SUMIFS('Faturamento SP3'!$G$2:$G$692,'Faturamento SP3'!$D$2:$D$692,'Infos Relatório'!$B$164,'Faturamento SP3'!$E$2:$E$692,'Infos Relatório'!$B240,'Faturamento SP3'!$Z$2:$Z$692,'Infos Relatório'!U$1)</f>
        <v>0</v>
      </c>
      <c r="W240" s="13">
        <f>SUMIFS('Faturamento SP3'!$J$2:$J$692,'Faturamento SP3'!$D$2:$D$692,'Infos Relatório'!$B$164,'Faturamento SP3'!$E$2:$E$692,'Infos Relatório'!$B240,'Faturamento SP3'!$Z$2:$Z$692,'Infos Relatório'!U$1)</f>
        <v>0</v>
      </c>
      <c r="X240" s="14">
        <f>SUMIFS('Faturamento SP3'!$O$2:$O$692,'Faturamento SP3'!$D$2:$D$692,'Infos Relatório'!$B$164,'Faturamento SP3'!$E$2:$E$692,'Infos Relatório'!$B240,'Faturamento SP3'!$Z$2:$Z$692,'Infos Relatório'!U$1,'Faturamento SP3'!$T$2:$T$692,"Sim")+SUMIFS('Faturamento SP3'!$P$2:$P$692,'Faturamento SP3'!$D$2:$D$692,'Infos Relatório'!$B$164,'Faturamento SP3'!$E$2:$E$692,'Infos Relatório'!$B240,'Faturamento SP3'!$Z$2:$Z$692,'Infos Relatório'!U$1,'Faturamento SP3'!$T$2:$T$692,"Sim")</f>
        <v>0</v>
      </c>
      <c r="Y240" s="27" t="e">
        <f t="shared" si="76"/>
        <v>#DIV/0!</v>
      </c>
      <c r="Z240" s="24">
        <f>SUMIFS('Faturamento SP3'!$H$2:$H$692,'Faturamento SP3'!$D$2:$D$692,'Infos Relatório'!$B$164,'Faturamento SP3'!$E$2:$E$692,'Infos Relatório'!$B240,'Faturamento SP3'!$Z$2:$Z$692,'Infos Relatório'!U$1)</f>
        <v>0</v>
      </c>
      <c r="AA240" s="23">
        <f>COUNTIFS('Faturamento SP3'!$D$2:$D$692,'Infos Relatório'!$B$164,'Faturamento SP3'!$E$2:$E$692,'Infos Relatório'!$B240,'Faturamento SP3'!$Z$2:$Z$692,'Infos Relatório'!AA$1)</f>
        <v>0</v>
      </c>
      <c r="AB240" s="13">
        <f>SUMIFS('Faturamento SP3'!$G$2:$G$692,'Faturamento SP3'!$D$2:$D$692,'Infos Relatório'!$B$164,'Faturamento SP3'!$E$2:$E$692,'Infos Relatório'!$B240,'Faturamento SP3'!$Z$2:$Z$692,'Infos Relatório'!AA$1)</f>
        <v>0</v>
      </c>
      <c r="AC240" s="13">
        <f>SUMIFS('Faturamento SP3'!$J$2:$J$692,'Faturamento SP3'!$D$2:$D$692,'Infos Relatório'!$B$164,'Faturamento SP3'!$E$2:$E$692,'Infos Relatório'!$B240,'Faturamento SP3'!$Z$2:$Z$692,'Infos Relatório'!AA$1)</f>
        <v>0</v>
      </c>
      <c r="AD240" s="14">
        <f>SUMIFS('Faturamento SP3'!$O$2:$O$692,'Faturamento SP3'!$D$2:$D$692,'Infos Relatório'!$B$164,'Faturamento SP3'!$E$2:$E$692,'Infos Relatório'!$B240,'Faturamento SP3'!$Z$2:$Z$692,'Infos Relatório'!AA$1,'Faturamento SP3'!$T$2:$T$692,"Sim")+SUMIFS('Faturamento SP3'!$P$2:$P$692,'Faturamento SP3'!$D$2:$D$692,'Infos Relatório'!$B$164,'Faturamento SP3'!$E$2:$E$692,'Infos Relatório'!$B240,'Faturamento SP3'!$Z$2:$Z$692,'Infos Relatório'!AA$1,'Faturamento SP3'!$T$2:$T$692,"Sim")</f>
        <v>0</v>
      </c>
      <c r="AE240" s="27" t="e">
        <f t="shared" si="77"/>
        <v>#DIV/0!</v>
      </c>
      <c r="AF240" s="24">
        <f>SUMIFS('Faturamento SP3'!$H$2:$H$692,'Faturamento SP3'!$D$2:$D$692,'Infos Relatório'!$B$164,'Faturamento SP3'!$E$2:$E$692,'Infos Relatório'!$B240,'Faturamento SP3'!$Z$2:$Z$692,'Infos Relatório'!AA$1)</f>
        <v>0</v>
      </c>
      <c r="AG240" s="23">
        <f>COUNTIFS('Faturamento SP3'!$D$2:$D$692,'Infos Relatório'!$B$164,'Faturamento SP3'!$E$2:$E$692,'Infos Relatório'!$B240,'Faturamento SP3'!$Z$2:$Z$692,'Infos Relatório'!AG$1)</f>
        <v>0</v>
      </c>
      <c r="AH240" s="13">
        <f>SUMIFS('Faturamento SP3'!$G$2:$G$692,'Faturamento SP3'!$D$2:$D$692,'Infos Relatório'!$B$164,'Faturamento SP3'!$E$2:$E$692,'Infos Relatório'!$B240,'Faturamento SP3'!$Z$2:$Z$692,'Infos Relatório'!AG$1)</f>
        <v>0</v>
      </c>
      <c r="AI240" s="13">
        <f>SUMIFS('Faturamento SP3'!$J$2:$J$692,'Faturamento SP3'!$D$2:$D$692,'Infos Relatório'!$B$164,'Faturamento SP3'!$E$2:$E$692,'Infos Relatório'!$B240,'Faturamento SP3'!$Z$2:$Z$692,'Infos Relatório'!AG$1)</f>
        <v>0</v>
      </c>
      <c r="AJ240" s="14">
        <f>SUMIFS('Faturamento SP3'!$O$2:$O$692,'Faturamento SP3'!$D$2:$D$692,'Infos Relatório'!$B$164,'Faturamento SP3'!$E$2:$E$692,'Infos Relatório'!$B240,'Faturamento SP3'!$Z$2:$Z$692,'Infos Relatório'!AG$1,'Faturamento SP3'!$T$2:$T$692,"Sim")+SUMIFS('Faturamento SP3'!$P$2:$P$692,'Faturamento SP3'!$D$2:$D$692,'Infos Relatório'!$B$164,'Faturamento SP3'!$E$2:$E$692,'Infos Relatório'!$B240,'Faturamento SP3'!$Z$2:$Z$692,'Infos Relatório'!AG$1,'Faturamento SP3'!$T$2:$T$692,"Sim")</f>
        <v>0</v>
      </c>
      <c r="AK240" s="27" t="e">
        <f t="shared" si="78"/>
        <v>#DIV/0!</v>
      </c>
      <c r="AL240" s="24">
        <f>SUMIFS('Faturamento SP3'!$H$2:$H$692,'Faturamento SP3'!$D$2:$D$692,'Infos Relatório'!$B$164,'Faturamento SP3'!$E$2:$E$692,'Infos Relatório'!$B240,'Faturamento SP3'!$Z$2:$Z$692,'Infos Relatório'!AG$1)</f>
        <v>0</v>
      </c>
      <c r="AM240" s="23">
        <f>COUNTIFS('Faturamento SP3'!$D$2:$D$692,'Infos Relatório'!$B$164,'Faturamento SP3'!$E$2:$E$692,'Infos Relatório'!$B240,'Faturamento SP3'!$Z$2:$Z$692,'Infos Relatório'!AM$1)</f>
        <v>0</v>
      </c>
      <c r="AN240" s="13">
        <f>SUMIFS('Faturamento SP3'!$G$2:$G$692,'Faturamento SP3'!$D$2:$D$692,'Infos Relatório'!$B$164,'Faturamento SP3'!$E$2:$E$692,'Infos Relatório'!$B240,'Faturamento SP3'!$Z$2:$Z$692,'Infos Relatório'!AM$1)</f>
        <v>0</v>
      </c>
      <c r="AO240" s="13">
        <f>SUMIFS('Faturamento SP3'!$J$2:$J$692,'Faturamento SP3'!$D$2:$D$692,'Infos Relatório'!$B$164,'Faturamento SP3'!$E$2:$E$692,'Infos Relatório'!$B240,'Faturamento SP3'!$Z$2:$Z$692,'Infos Relatório'!AM$1)</f>
        <v>0</v>
      </c>
      <c r="AP240" s="14">
        <f>SUMIFS('Faturamento SP3'!$O$2:$O$692,'Faturamento SP3'!$D$2:$D$692,'Infos Relatório'!$B$164,'Faturamento SP3'!$E$2:$E$692,'Infos Relatório'!$B240,'Faturamento SP3'!$Z$2:$Z$692,'Infos Relatório'!AM$1,'Faturamento SP3'!$T$2:$T$692,"Sim")+SUMIFS('Faturamento SP3'!$P$2:$P$692,'Faturamento SP3'!$D$2:$D$692,'Infos Relatório'!$B$164,'Faturamento SP3'!$E$2:$E$692,'Infos Relatório'!$B240,'Faturamento SP3'!$Z$2:$Z$692,'Infos Relatório'!AM$1,'Faturamento SP3'!$T$2:$T$692,"Sim")</f>
        <v>0</v>
      </c>
      <c r="AQ240" s="27" t="e">
        <f t="shared" si="79"/>
        <v>#DIV/0!</v>
      </c>
      <c r="AR240" s="24">
        <f>SUMIFS('Faturamento SP3'!$H$2:$H$692,'Faturamento SP3'!$D$2:$D$692,'Infos Relatório'!$B$164,'Faturamento SP3'!$E$2:$E$692,'Infos Relatório'!$B240,'Faturamento SP3'!$Z$2:$Z$692,'Infos Relatório'!AM$1)</f>
        <v>0</v>
      </c>
      <c r="AS240" s="23">
        <f>COUNTIFS('Faturamento SP3'!$D$2:$D$692,'Infos Relatório'!$B$164,'Faturamento SP3'!$E$2:$E$692,'Infos Relatório'!$B240,'Faturamento SP3'!$Z$2:$Z$692,'Infos Relatório'!AS$1)</f>
        <v>0</v>
      </c>
      <c r="AT240" s="13">
        <f>SUMIFS('Faturamento SP3'!$G$2:$G$692,'Faturamento SP3'!$D$2:$D$692,'Infos Relatório'!$B$164,'Faturamento SP3'!$E$2:$E$692,'Infos Relatório'!$B240,'Faturamento SP3'!$Z$2:$Z$692,'Infos Relatório'!AS$1)</f>
        <v>0</v>
      </c>
      <c r="AU240" s="13">
        <f>SUMIFS('Faturamento SP3'!$J$2:$J$692,'Faturamento SP3'!$D$2:$D$692,'Infos Relatório'!$B$164,'Faturamento SP3'!$E$2:$E$692,'Infos Relatório'!$B240,'Faturamento SP3'!$Z$2:$Z$692,'Infos Relatório'!AS$1)</f>
        <v>0</v>
      </c>
      <c r="AV240" s="14">
        <f>SUMIFS('Faturamento SP3'!$O$2:$O$692,'Faturamento SP3'!$D$2:$D$692,'Infos Relatório'!$B$164,'Faturamento SP3'!$E$2:$E$692,'Infos Relatório'!$B240,'Faturamento SP3'!$Z$2:$Z$692,'Infos Relatório'!AS$1,'Faturamento SP3'!$T$2:$T$692,"Sim")+SUMIFS('Faturamento SP3'!$P$2:$P$692,'Faturamento SP3'!$D$2:$D$692,'Infos Relatório'!$B$164,'Faturamento SP3'!$E$2:$E$692,'Infos Relatório'!$B240,'Faturamento SP3'!$Z$2:$Z$692,'Infos Relatório'!AS$1,'Faturamento SP3'!$T$2:$T$692,"Sim")</f>
        <v>0</v>
      </c>
      <c r="AW240" s="27" t="e">
        <f t="shared" si="80"/>
        <v>#DIV/0!</v>
      </c>
      <c r="AX240" s="24">
        <f>SUMIFS('Faturamento SP3'!$H$2:$H$692,'Faturamento SP3'!$D$2:$D$692,'Infos Relatório'!$B$164,'Faturamento SP3'!$E$2:$E$692,'Infos Relatório'!$B240,'Faturamento SP3'!$Z$2:$Z$692,'Infos Relatório'!AS$1)</f>
        <v>0</v>
      </c>
      <c r="AY240" s="23">
        <f>COUNTIFS('Faturamento SP3'!$D$2:$D$692,'Infos Relatório'!$B$164,'Faturamento SP3'!$E$2:$E$692,'Infos Relatório'!$B240,'Faturamento SP3'!$Z$2:$Z$692,'Infos Relatório'!AY$1)</f>
        <v>0</v>
      </c>
      <c r="AZ240" s="13">
        <f>SUMIFS('Faturamento SP3'!$G$2:$G$692,'Faturamento SP3'!$D$2:$D$692,'Infos Relatório'!$B$164,'Faturamento SP3'!$E$2:$E$692,'Infos Relatório'!$B240,'Faturamento SP3'!$Z$2:$Z$692,'Infos Relatório'!AY$1)</f>
        <v>0</v>
      </c>
      <c r="BA240" s="13">
        <f>SUMIFS('Faturamento SP3'!$J$2:$J$692,'Faturamento SP3'!$D$2:$D$692,'Infos Relatório'!$B$164,'Faturamento SP3'!$E$2:$E$692,'Infos Relatório'!$B240,'Faturamento SP3'!$Z$2:$Z$692,'Infos Relatório'!AY$1)</f>
        <v>0</v>
      </c>
      <c r="BB240" s="14">
        <f>SUMIFS('Faturamento SP3'!$O$2:$O$692,'Faturamento SP3'!$D$2:$D$692,'Infos Relatório'!$B$164,'Faturamento SP3'!$E$2:$E$692,'Infos Relatório'!$B240,'Faturamento SP3'!$Z$2:$Z$692,'Infos Relatório'!AY$1,'Faturamento SP3'!$T$2:$T$692,"Sim")+SUMIFS('Faturamento SP3'!$P$2:$P$692,'Faturamento SP3'!$D$2:$D$692,'Infos Relatório'!$B$164,'Faturamento SP3'!$E$2:$E$692,'Infos Relatório'!$B240,'Faturamento SP3'!$Z$2:$Z$692,'Infos Relatório'!AY$1,'Faturamento SP3'!$T$2:$T$692,"Sim")</f>
        <v>0</v>
      </c>
      <c r="BC240" s="27" t="e">
        <f t="shared" si="81"/>
        <v>#DIV/0!</v>
      </c>
      <c r="BD240" s="24">
        <f>SUMIFS('Faturamento SP3'!$H$2:$H$692,'Faturamento SP3'!$D$2:$D$692,'Infos Relatório'!$B$164,'Faturamento SP3'!$E$2:$E$692,'Infos Relatório'!$B240,'Faturamento SP3'!$Z$2:$Z$692,'Infos Relatório'!AY$1)</f>
        <v>0</v>
      </c>
      <c r="BE240" s="23">
        <f>COUNTIFS('Faturamento SP3'!$D$2:$D$692,'Infos Relatório'!$B$164,'Faturamento SP3'!$E$2:$E$692,'Infos Relatório'!$B240,'Faturamento SP3'!$Z$2:$Z$692,'Infos Relatório'!BE$1)</f>
        <v>0</v>
      </c>
      <c r="BF240" s="13">
        <f>SUMIFS('Faturamento SP3'!$G$2:$G$692,'Faturamento SP3'!$D$2:$D$692,'Infos Relatório'!$B$164,'Faturamento SP3'!$E$2:$E$692,'Infos Relatório'!$B240,'Faturamento SP3'!$Z$2:$Z$692,'Infos Relatório'!BE$1)</f>
        <v>0</v>
      </c>
      <c r="BG240" s="13">
        <f>SUMIFS('Faturamento SP3'!$J$2:$J$692,'Faturamento SP3'!$D$2:$D$692,'Infos Relatório'!$B$164,'Faturamento SP3'!$E$2:$E$692,'Infos Relatório'!$B240,'Faturamento SP3'!$Z$2:$Z$692,'Infos Relatório'!BE$1)</f>
        <v>0</v>
      </c>
      <c r="BH240" s="14">
        <f>SUMIFS('Faturamento SP3'!$O$2:$O$692,'Faturamento SP3'!$D$2:$D$692,'Infos Relatório'!$B$164,'Faturamento SP3'!$E$2:$E$692,'Infos Relatório'!$B240,'Faturamento SP3'!$Z$2:$Z$692,'Infos Relatório'!BE$1,'Faturamento SP3'!$T$2:$T$692,"Sim")+SUMIFS('Faturamento SP3'!$P$2:$P$692,'Faturamento SP3'!$D$2:$D$692,'Infos Relatório'!$B$164,'Faturamento SP3'!$E$2:$E$692,'Infos Relatório'!$B240,'Faturamento SP3'!$Z$2:$Z$692,'Infos Relatório'!BE$1,'Faturamento SP3'!$T$2:$T$692,"Sim")</f>
        <v>0</v>
      </c>
      <c r="BI240" s="27" t="e">
        <f t="shared" si="82"/>
        <v>#DIV/0!</v>
      </c>
      <c r="BJ240" s="24">
        <f>SUMIFS('Faturamento SP3'!$H$2:$H$692,'Faturamento SP3'!$D$2:$D$692,'Infos Relatório'!$B$164,'Faturamento SP3'!$E$2:$E$692,'Infos Relatório'!$B240,'Faturamento SP3'!$Z$2:$Z$692,'Infos Relatório'!BE$1)</f>
        <v>0</v>
      </c>
      <c r="BK240" s="23">
        <f>COUNTIFS('Faturamento SP3'!$D$2:$D$692,'Infos Relatório'!$B$164,'Faturamento SP3'!$E$2:$E$692,'Infos Relatório'!$B240,'Faturamento SP3'!$Z$2:$Z$692,'Infos Relatório'!BK$1)</f>
        <v>0</v>
      </c>
      <c r="BL240" s="13">
        <f>SUMIFS('Faturamento SP3'!$G$2:$G$692,'Faturamento SP3'!$D$2:$D$692,'Infos Relatório'!$B$164,'Faturamento SP3'!$E$2:$E$692,'Infos Relatório'!$B240,'Faturamento SP3'!$Z$2:$Z$692,'Infos Relatório'!BK$1)</f>
        <v>0</v>
      </c>
      <c r="BM240" s="13">
        <f>SUMIFS('Faturamento SP3'!$J$2:$J$692,'Faturamento SP3'!$D$2:$D$692,'Infos Relatório'!$B$164,'Faturamento SP3'!$E$2:$E$692,'Infos Relatório'!$B240,'Faturamento SP3'!$Z$2:$Z$692,'Infos Relatório'!BK$1)</f>
        <v>0</v>
      </c>
      <c r="BN240" s="14">
        <f>SUMIFS('Faturamento SP3'!$O$2:$O$692,'Faturamento SP3'!$D$2:$D$692,'Infos Relatório'!$B$164,'Faturamento SP3'!$E$2:$E$692,'Infos Relatório'!$B240,'Faturamento SP3'!$Z$2:$Z$692,'Infos Relatório'!BK$1,'Faturamento SP3'!$T$2:$T$692,"Sim")+SUMIFS('Faturamento SP3'!$P$2:$P$692,'Faturamento SP3'!$D$2:$D$692,'Infos Relatório'!$B$164,'Faturamento SP3'!$E$2:$E$692,'Infos Relatório'!$B240,'Faturamento SP3'!$Z$2:$Z$692,'Infos Relatório'!BK$1,'Faturamento SP3'!$T$2:$T$692,"Sim")</f>
        <v>0</v>
      </c>
      <c r="BO240" s="27" t="e">
        <f t="shared" si="83"/>
        <v>#DIV/0!</v>
      </c>
      <c r="BP240" s="24">
        <f>SUMIFS('Faturamento SP3'!$H$2:$H$692,'Faturamento SP3'!$D$2:$D$692,'Infos Relatório'!$B$164,'Faturamento SP3'!$E$2:$E$692,'Infos Relatório'!$B240,'Faturamento SP3'!$Z$2:$Z$692,'Infos Relatório'!BK$1)</f>
        <v>0</v>
      </c>
      <c r="BQ240" s="23">
        <f>COUNTIFS('Faturamento SP3'!$D$2:$D$692,'Infos Relatório'!$B$164,'Faturamento SP3'!$E$2:$E$692,'Infos Relatório'!$B240,'Faturamento SP3'!$Z$2:$Z$692,'Infos Relatório'!BQ$1)</f>
        <v>0</v>
      </c>
      <c r="BR240" s="13">
        <f>SUMIFS('Faturamento SP3'!$G$2:$G$692,'Faturamento SP3'!$D$2:$D$692,'Infos Relatório'!$B$164,'Faturamento SP3'!$E$2:$E$692,'Infos Relatório'!$B240,'Faturamento SP3'!$Z$2:$Z$692,'Infos Relatório'!BQ$1)</f>
        <v>0</v>
      </c>
      <c r="BS240" s="13">
        <f>SUMIFS('Faturamento SP3'!$J$2:$J$692,'Faturamento SP3'!$D$2:$D$692,'Infos Relatório'!$B$164,'Faturamento SP3'!$E$2:$E$692,'Infos Relatório'!$B240,'Faturamento SP3'!$Z$2:$Z$692,'Infos Relatório'!BQ$1)</f>
        <v>0</v>
      </c>
      <c r="BT240" s="14">
        <f>SUMIFS('Faturamento SP3'!$O$2:$O$692,'Faturamento SP3'!$D$2:$D$692,'Infos Relatório'!$B$164,'Faturamento SP3'!$E$2:$E$692,'Infos Relatório'!$B240,'Faturamento SP3'!$Z$2:$Z$692,'Infos Relatório'!BQ$1,'Faturamento SP3'!$T$2:$T$692,"Sim")+SUMIFS('Faturamento SP3'!$P$2:$P$692,'Faturamento SP3'!$D$2:$D$692,'Infos Relatório'!$B$164,'Faturamento SP3'!$E$2:$E$692,'Infos Relatório'!$B240,'Faturamento SP3'!$Z$2:$Z$692,'Infos Relatório'!BQ$1,'Faturamento SP3'!$T$2:$T$692,"Sim")</f>
        <v>0</v>
      </c>
      <c r="BU240" s="27" t="e">
        <f t="shared" si="84"/>
        <v>#DIV/0!</v>
      </c>
      <c r="BV240" s="24">
        <f>SUMIFS('Faturamento SP3'!$H$2:$H$692,'Faturamento SP3'!$D$2:$D$692,'Infos Relatório'!$B$164,'Faturamento SP3'!$E$2:$E$692,'Infos Relatório'!$B240,'Faturamento SP3'!$Z$2:$Z$692,'Infos Relatório'!BQ$1)</f>
        <v>0</v>
      </c>
    </row>
    <row r="241" spans="2:74">
      <c r="B241" s="17" t="s">
        <v>83</v>
      </c>
      <c r="C241" s="23">
        <f>COUNTIFS('Faturamento SP3'!$D$2:$D$692,'Infos Relatório'!$B$164,'Faturamento SP3'!$E$2:$E$692,'Infos Relatório'!$B241,'Faturamento SP3'!$Z$2:$Z$692,'Infos Relatório'!C$1)</f>
        <v>0</v>
      </c>
      <c r="D241" s="13">
        <f>SUMIFS('Faturamento SP3'!$G$2:$G$692,'Faturamento SP3'!$D$2:$D$692,'Infos Relatório'!$B$164,'Faturamento SP3'!$E$2:$E$692,'Infos Relatório'!$B241,'Faturamento SP3'!$Z$2:$Z$692,'Infos Relatório'!C$1)</f>
        <v>0</v>
      </c>
      <c r="E241" s="13">
        <f>SUMIFS('Faturamento SP3'!$J$2:$J$692,'Faturamento SP3'!$D$2:$D$692,'Infos Relatório'!$B$164,'Faturamento SP3'!$E$2:$E$692,'Infos Relatório'!$B241,'Faturamento SP3'!$Z$2:$Z$692,'Infos Relatório'!C$1)</f>
        <v>0</v>
      </c>
      <c r="F241" s="14">
        <f>SUMIFS('Faturamento SP3'!$O$2:$O$692,'Faturamento SP3'!$D$2:$D$692,'Infos Relatório'!$B$164,'Faturamento SP3'!$E$2:$E$692,'Infos Relatório'!$B241,'Faturamento SP3'!$Z$2:$Z$692,'Infos Relatório'!C$1,'Faturamento SP3'!$T$2:$T$692,"Sim")+SUMIFS('Faturamento SP3'!$P$2:$P$692,'Faturamento SP3'!$D$2:$D$692,'Infos Relatório'!$B$164,'Faturamento SP3'!$E$2:$E$692,'Infos Relatório'!$B241,'Faturamento SP3'!$Z$2:$Z$692,'Infos Relatório'!C$1,'Faturamento SP3'!$T$2:$T$692,"Sim")</f>
        <v>0</v>
      </c>
      <c r="G241" s="27" t="e">
        <f t="shared" si="73"/>
        <v>#DIV/0!</v>
      </c>
      <c r="H241" s="24">
        <f>SUMIFS('Faturamento SP3'!$H$2:$H$692,'Faturamento SP3'!$D$2:$D$692,'Infos Relatório'!$B$164,'Faturamento SP3'!$E$2:$E$692,'Infos Relatório'!$B241,'Faturamento SP3'!$Z$2:$Z$692,'Infos Relatório'!C$1)</f>
        <v>0</v>
      </c>
      <c r="I241" s="23">
        <f>COUNTIFS('Faturamento SP3'!$D$2:$D$692,'Infos Relatório'!$B$164,'Faturamento SP3'!$E$2:$E$692,'Infos Relatório'!$B241,'Faturamento SP3'!$Z$2:$Z$692,'Infos Relatório'!I$1)</f>
        <v>0</v>
      </c>
      <c r="J241" s="13">
        <f>SUMIFS('Faturamento SP3'!$G$2:$G$692,'Faturamento SP3'!$D$2:$D$692,'Infos Relatório'!$B$164,'Faturamento SP3'!$E$2:$E$692,'Infos Relatório'!$B241,'Faturamento SP3'!$Z$2:$Z$692,'Infos Relatório'!I$1)</f>
        <v>0</v>
      </c>
      <c r="K241" s="13">
        <f>SUMIFS('Faturamento SP3'!$J$2:$J$692,'Faturamento SP3'!$D$2:$D$692,'Infos Relatório'!$B$164,'Faturamento SP3'!$E$2:$E$692,'Infos Relatório'!$B241,'Faturamento SP3'!$Z$2:$Z$692,'Infos Relatório'!I$1)</f>
        <v>0</v>
      </c>
      <c r="L241" s="14">
        <f>SUMIFS('Faturamento SP3'!$O$2:$O$692,'Faturamento SP3'!$D$2:$D$692,'Infos Relatório'!$B$164,'Faturamento SP3'!$E$2:$E$692,'Infos Relatório'!$B241,'Faturamento SP3'!$Z$2:$Z$692,'Infos Relatório'!I$1,'Faturamento SP3'!$T$2:$T$692,"Sim")+SUMIFS('Faturamento SP3'!$P$2:$P$692,'Faturamento SP3'!$D$2:$D$692,'Infos Relatório'!$B$164,'Faturamento SP3'!$E$2:$E$692,'Infos Relatório'!$B241,'Faturamento SP3'!$Z$2:$Z$692,'Infos Relatório'!I$1,'Faturamento SP3'!$T$2:$T$692,"Sim")</f>
        <v>0</v>
      </c>
      <c r="M241" s="27" t="e">
        <f t="shared" si="74"/>
        <v>#DIV/0!</v>
      </c>
      <c r="N241" s="24">
        <f>SUMIFS('Faturamento SP3'!$H$2:$H$692,'Faturamento SP3'!$D$2:$D$692,'Infos Relatório'!$B$164,'Faturamento SP3'!$E$2:$E$692,'Infos Relatório'!$B241,'Faturamento SP3'!$Z$2:$Z$692,'Infos Relatório'!I$1)</f>
        <v>0</v>
      </c>
      <c r="O241" s="23">
        <f>COUNTIFS('Faturamento SP3'!$D$2:$D$692,'Infos Relatório'!$B$164,'Faturamento SP3'!$E$2:$E$692,'Infos Relatório'!$B241,'Faturamento SP3'!$Z$2:$Z$692,'Infos Relatório'!O$1)</f>
        <v>0</v>
      </c>
      <c r="P241" s="13">
        <f>SUMIFS('Faturamento SP3'!$G$2:$G$692,'Faturamento SP3'!$D$2:$D$692,'Infos Relatório'!$B$164,'Faturamento SP3'!$E$2:$E$692,'Infos Relatório'!$B241,'Faturamento SP3'!$Z$2:$Z$692,'Infos Relatório'!O$1)</f>
        <v>0</v>
      </c>
      <c r="Q241" s="13">
        <f>SUMIFS('Faturamento SP3'!$J$2:$J$692,'Faturamento SP3'!$D$2:$D$692,'Infos Relatório'!$B$164,'Faturamento SP3'!$E$2:$E$692,'Infos Relatório'!$B241,'Faturamento SP3'!$Z$2:$Z$692,'Infos Relatório'!O$1)</f>
        <v>0</v>
      </c>
      <c r="R241" s="14">
        <f>SUMIFS('Faturamento SP3'!$O$2:$O$692,'Faturamento SP3'!$D$2:$D$692,'Infos Relatório'!$B$164,'Faturamento SP3'!$E$2:$E$692,'Infos Relatório'!$B241,'Faturamento SP3'!$Z$2:$Z$692,'Infos Relatório'!O$1,'Faturamento SP3'!$T$2:$T$692,"Sim")+SUMIFS('Faturamento SP3'!$P$2:$P$692,'Faturamento SP3'!$D$2:$D$692,'Infos Relatório'!$B$164,'Faturamento SP3'!$E$2:$E$692,'Infos Relatório'!$B241,'Faturamento SP3'!$Z$2:$Z$692,'Infos Relatório'!O$1,'Faturamento SP3'!$T$2:$T$692,"Sim")</f>
        <v>0</v>
      </c>
      <c r="S241" s="27" t="e">
        <f t="shared" si="75"/>
        <v>#DIV/0!</v>
      </c>
      <c r="T241" s="24">
        <f>SUMIFS('Faturamento SP3'!$H$2:$H$692,'Faturamento SP3'!$D$2:$D$692,'Infos Relatório'!$B$164,'Faturamento SP3'!$E$2:$E$692,'Infos Relatório'!$B241,'Faturamento SP3'!$Z$2:$Z$692,'Infos Relatório'!O$1)</f>
        <v>0</v>
      </c>
      <c r="U241" s="23">
        <f>COUNTIFS('Faturamento SP3'!$D$2:$D$692,'Infos Relatório'!$B$164,'Faturamento SP3'!$E$2:$E$692,'Infos Relatório'!$B241,'Faturamento SP3'!$Z$2:$Z$692,'Infos Relatório'!U$1)</f>
        <v>0</v>
      </c>
      <c r="V241" s="13">
        <f>SUMIFS('Faturamento SP3'!$G$2:$G$692,'Faturamento SP3'!$D$2:$D$692,'Infos Relatório'!$B$164,'Faturamento SP3'!$E$2:$E$692,'Infos Relatório'!$B241,'Faturamento SP3'!$Z$2:$Z$692,'Infos Relatório'!U$1)</f>
        <v>0</v>
      </c>
      <c r="W241" s="13">
        <f>SUMIFS('Faturamento SP3'!$J$2:$J$692,'Faturamento SP3'!$D$2:$D$692,'Infos Relatório'!$B$164,'Faturamento SP3'!$E$2:$E$692,'Infos Relatório'!$B241,'Faturamento SP3'!$Z$2:$Z$692,'Infos Relatório'!U$1)</f>
        <v>0</v>
      </c>
      <c r="X241" s="14">
        <f>SUMIFS('Faturamento SP3'!$O$2:$O$692,'Faturamento SP3'!$D$2:$D$692,'Infos Relatório'!$B$164,'Faturamento SP3'!$E$2:$E$692,'Infos Relatório'!$B241,'Faturamento SP3'!$Z$2:$Z$692,'Infos Relatório'!U$1,'Faturamento SP3'!$T$2:$T$692,"Sim")+SUMIFS('Faturamento SP3'!$P$2:$P$692,'Faturamento SP3'!$D$2:$D$692,'Infos Relatório'!$B$164,'Faturamento SP3'!$E$2:$E$692,'Infos Relatório'!$B241,'Faturamento SP3'!$Z$2:$Z$692,'Infos Relatório'!U$1,'Faturamento SP3'!$T$2:$T$692,"Sim")</f>
        <v>0</v>
      </c>
      <c r="Y241" s="27" t="e">
        <f t="shared" si="76"/>
        <v>#DIV/0!</v>
      </c>
      <c r="Z241" s="24">
        <f>SUMIFS('Faturamento SP3'!$H$2:$H$692,'Faturamento SP3'!$D$2:$D$692,'Infos Relatório'!$B$164,'Faturamento SP3'!$E$2:$E$692,'Infos Relatório'!$B241,'Faturamento SP3'!$Z$2:$Z$692,'Infos Relatório'!U$1)</f>
        <v>0</v>
      </c>
      <c r="AA241" s="23">
        <f>COUNTIFS('Faturamento SP3'!$D$2:$D$692,'Infos Relatório'!$B$164,'Faturamento SP3'!$E$2:$E$692,'Infos Relatório'!$B241,'Faturamento SP3'!$Z$2:$Z$692,'Infos Relatório'!AA$1)</f>
        <v>0</v>
      </c>
      <c r="AB241" s="13">
        <f>SUMIFS('Faturamento SP3'!$G$2:$G$692,'Faturamento SP3'!$D$2:$D$692,'Infos Relatório'!$B$164,'Faturamento SP3'!$E$2:$E$692,'Infos Relatório'!$B241,'Faturamento SP3'!$Z$2:$Z$692,'Infos Relatório'!AA$1)</f>
        <v>0</v>
      </c>
      <c r="AC241" s="13">
        <f>SUMIFS('Faturamento SP3'!$J$2:$J$692,'Faturamento SP3'!$D$2:$D$692,'Infos Relatório'!$B$164,'Faturamento SP3'!$E$2:$E$692,'Infos Relatório'!$B241,'Faturamento SP3'!$Z$2:$Z$692,'Infos Relatório'!AA$1)</f>
        <v>0</v>
      </c>
      <c r="AD241" s="14">
        <f>SUMIFS('Faturamento SP3'!$O$2:$O$692,'Faturamento SP3'!$D$2:$D$692,'Infos Relatório'!$B$164,'Faturamento SP3'!$E$2:$E$692,'Infos Relatório'!$B241,'Faturamento SP3'!$Z$2:$Z$692,'Infos Relatório'!AA$1,'Faturamento SP3'!$T$2:$T$692,"Sim")+SUMIFS('Faturamento SP3'!$P$2:$P$692,'Faturamento SP3'!$D$2:$D$692,'Infos Relatório'!$B$164,'Faturamento SP3'!$E$2:$E$692,'Infos Relatório'!$B241,'Faturamento SP3'!$Z$2:$Z$692,'Infos Relatório'!AA$1,'Faturamento SP3'!$T$2:$T$692,"Sim")</f>
        <v>0</v>
      </c>
      <c r="AE241" s="27" t="e">
        <f t="shared" si="77"/>
        <v>#DIV/0!</v>
      </c>
      <c r="AF241" s="24">
        <f>SUMIFS('Faturamento SP3'!$H$2:$H$692,'Faturamento SP3'!$D$2:$D$692,'Infos Relatório'!$B$164,'Faturamento SP3'!$E$2:$E$692,'Infos Relatório'!$B241,'Faturamento SP3'!$Z$2:$Z$692,'Infos Relatório'!AA$1)</f>
        <v>0</v>
      </c>
      <c r="AG241" s="23">
        <f>COUNTIFS('Faturamento SP3'!$D$2:$D$692,'Infos Relatório'!$B$164,'Faturamento SP3'!$E$2:$E$692,'Infos Relatório'!$B241,'Faturamento SP3'!$Z$2:$Z$692,'Infos Relatório'!AG$1)</f>
        <v>0</v>
      </c>
      <c r="AH241" s="13">
        <f>SUMIFS('Faturamento SP3'!$G$2:$G$692,'Faturamento SP3'!$D$2:$D$692,'Infos Relatório'!$B$164,'Faturamento SP3'!$E$2:$E$692,'Infos Relatório'!$B241,'Faturamento SP3'!$Z$2:$Z$692,'Infos Relatório'!AG$1)</f>
        <v>0</v>
      </c>
      <c r="AI241" s="13">
        <f>SUMIFS('Faturamento SP3'!$J$2:$J$692,'Faturamento SP3'!$D$2:$D$692,'Infos Relatório'!$B$164,'Faturamento SP3'!$E$2:$E$692,'Infos Relatório'!$B241,'Faturamento SP3'!$Z$2:$Z$692,'Infos Relatório'!AG$1)</f>
        <v>0</v>
      </c>
      <c r="AJ241" s="14">
        <f>SUMIFS('Faturamento SP3'!$O$2:$O$692,'Faturamento SP3'!$D$2:$D$692,'Infos Relatório'!$B$164,'Faturamento SP3'!$E$2:$E$692,'Infos Relatório'!$B241,'Faturamento SP3'!$Z$2:$Z$692,'Infos Relatório'!AG$1,'Faturamento SP3'!$T$2:$T$692,"Sim")+SUMIFS('Faturamento SP3'!$P$2:$P$692,'Faturamento SP3'!$D$2:$D$692,'Infos Relatório'!$B$164,'Faturamento SP3'!$E$2:$E$692,'Infos Relatório'!$B241,'Faturamento SP3'!$Z$2:$Z$692,'Infos Relatório'!AG$1,'Faturamento SP3'!$T$2:$T$692,"Sim")</f>
        <v>0</v>
      </c>
      <c r="AK241" s="27" t="e">
        <f t="shared" si="78"/>
        <v>#DIV/0!</v>
      </c>
      <c r="AL241" s="24">
        <f>SUMIFS('Faturamento SP3'!$H$2:$H$692,'Faturamento SP3'!$D$2:$D$692,'Infos Relatório'!$B$164,'Faturamento SP3'!$E$2:$E$692,'Infos Relatório'!$B241,'Faturamento SP3'!$Z$2:$Z$692,'Infos Relatório'!AG$1)</f>
        <v>0</v>
      </c>
      <c r="AM241" s="23">
        <f>COUNTIFS('Faturamento SP3'!$D$2:$D$692,'Infos Relatório'!$B$164,'Faturamento SP3'!$E$2:$E$692,'Infos Relatório'!$B241,'Faturamento SP3'!$Z$2:$Z$692,'Infos Relatório'!AM$1)</f>
        <v>0</v>
      </c>
      <c r="AN241" s="13">
        <f>SUMIFS('Faturamento SP3'!$G$2:$G$692,'Faturamento SP3'!$D$2:$D$692,'Infos Relatório'!$B$164,'Faturamento SP3'!$E$2:$E$692,'Infos Relatório'!$B241,'Faturamento SP3'!$Z$2:$Z$692,'Infos Relatório'!AM$1)</f>
        <v>0</v>
      </c>
      <c r="AO241" s="13">
        <f>SUMIFS('Faturamento SP3'!$J$2:$J$692,'Faturamento SP3'!$D$2:$D$692,'Infos Relatório'!$B$164,'Faturamento SP3'!$E$2:$E$692,'Infos Relatório'!$B241,'Faturamento SP3'!$Z$2:$Z$692,'Infos Relatório'!AM$1)</f>
        <v>0</v>
      </c>
      <c r="AP241" s="14">
        <f>SUMIFS('Faturamento SP3'!$O$2:$O$692,'Faturamento SP3'!$D$2:$D$692,'Infos Relatório'!$B$164,'Faturamento SP3'!$E$2:$E$692,'Infos Relatório'!$B241,'Faturamento SP3'!$Z$2:$Z$692,'Infos Relatório'!AM$1,'Faturamento SP3'!$T$2:$T$692,"Sim")+SUMIFS('Faturamento SP3'!$P$2:$P$692,'Faturamento SP3'!$D$2:$D$692,'Infos Relatório'!$B$164,'Faturamento SP3'!$E$2:$E$692,'Infos Relatório'!$B241,'Faturamento SP3'!$Z$2:$Z$692,'Infos Relatório'!AM$1,'Faturamento SP3'!$T$2:$T$692,"Sim")</f>
        <v>0</v>
      </c>
      <c r="AQ241" s="27" t="e">
        <f t="shared" si="79"/>
        <v>#DIV/0!</v>
      </c>
      <c r="AR241" s="24">
        <f>SUMIFS('Faturamento SP3'!$H$2:$H$692,'Faturamento SP3'!$D$2:$D$692,'Infos Relatório'!$B$164,'Faturamento SP3'!$E$2:$E$692,'Infos Relatório'!$B241,'Faturamento SP3'!$Z$2:$Z$692,'Infos Relatório'!AM$1)</f>
        <v>0</v>
      </c>
      <c r="AS241" s="23">
        <f>COUNTIFS('Faturamento SP3'!$D$2:$D$692,'Infos Relatório'!$B$164,'Faturamento SP3'!$E$2:$E$692,'Infos Relatório'!$B241,'Faturamento SP3'!$Z$2:$Z$692,'Infos Relatório'!AS$1)</f>
        <v>0</v>
      </c>
      <c r="AT241" s="13">
        <f>SUMIFS('Faturamento SP3'!$G$2:$G$692,'Faturamento SP3'!$D$2:$D$692,'Infos Relatório'!$B$164,'Faturamento SP3'!$E$2:$E$692,'Infos Relatório'!$B241,'Faturamento SP3'!$Z$2:$Z$692,'Infos Relatório'!AS$1)</f>
        <v>0</v>
      </c>
      <c r="AU241" s="13">
        <f>SUMIFS('Faturamento SP3'!$J$2:$J$692,'Faturamento SP3'!$D$2:$D$692,'Infos Relatório'!$B$164,'Faturamento SP3'!$E$2:$E$692,'Infos Relatório'!$B241,'Faturamento SP3'!$Z$2:$Z$692,'Infos Relatório'!AS$1)</f>
        <v>0</v>
      </c>
      <c r="AV241" s="14">
        <f>SUMIFS('Faturamento SP3'!$O$2:$O$692,'Faturamento SP3'!$D$2:$D$692,'Infos Relatório'!$B$164,'Faturamento SP3'!$E$2:$E$692,'Infos Relatório'!$B241,'Faturamento SP3'!$Z$2:$Z$692,'Infos Relatório'!AS$1,'Faturamento SP3'!$T$2:$T$692,"Sim")+SUMIFS('Faturamento SP3'!$P$2:$P$692,'Faturamento SP3'!$D$2:$D$692,'Infos Relatório'!$B$164,'Faturamento SP3'!$E$2:$E$692,'Infos Relatório'!$B241,'Faturamento SP3'!$Z$2:$Z$692,'Infos Relatório'!AS$1,'Faturamento SP3'!$T$2:$T$692,"Sim")</f>
        <v>0</v>
      </c>
      <c r="AW241" s="27" t="e">
        <f t="shared" si="80"/>
        <v>#DIV/0!</v>
      </c>
      <c r="AX241" s="24">
        <f>SUMIFS('Faturamento SP3'!$H$2:$H$692,'Faturamento SP3'!$D$2:$D$692,'Infos Relatório'!$B$164,'Faturamento SP3'!$E$2:$E$692,'Infos Relatório'!$B241,'Faturamento SP3'!$Z$2:$Z$692,'Infos Relatório'!AS$1)</f>
        <v>0</v>
      </c>
      <c r="AY241" s="23">
        <f>COUNTIFS('Faturamento SP3'!$D$2:$D$692,'Infos Relatório'!$B$164,'Faturamento SP3'!$E$2:$E$692,'Infos Relatório'!$B241,'Faturamento SP3'!$Z$2:$Z$692,'Infos Relatório'!AY$1)</f>
        <v>0</v>
      </c>
      <c r="AZ241" s="13">
        <f>SUMIFS('Faturamento SP3'!$G$2:$G$692,'Faturamento SP3'!$D$2:$D$692,'Infos Relatório'!$B$164,'Faturamento SP3'!$E$2:$E$692,'Infos Relatório'!$B241,'Faturamento SP3'!$Z$2:$Z$692,'Infos Relatório'!AY$1)</f>
        <v>0</v>
      </c>
      <c r="BA241" s="13">
        <f>SUMIFS('Faturamento SP3'!$J$2:$J$692,'Faturamento SP3'!$D$2:$D$692,'Infos Relatório'!$B$164,'Faturamento SP3'!$E$2:$E$692,'Infos Relatório'!$B241,'Faturamento SP3'!$Z$2:$Z$692,'Infos Relatório'!AY$1)</f>
        <v>0</v>
      </c>
      <c r="BB241" s="14">
        <f>SUMIFS('Faturamento SP3'!$O$2:$O$692,'Faturamento SP3'!$D$2:$D$692,'Infos Relatório'!$B$164,'Faturamento SP3'!$E$2:$E$692,'Infos Relatório'!$B241,'Faturamento SP3'!$Z$2:$Z$692,'Infos Relatório'!AY$1,'Faturamento SP3'!$T$2:$T$692,"Sim")+SUMIFS('Faturamento SP3'!$P$2:$P$692,'Faturamento SP3'!$D$2:$D$692,'Infos Relatório'!$B$164,'Faturamento SP3'!$E$2:$E$692,'Infos Relatório'!$B241,'Faturamento SP3'!$Z$2:$Z$692,'Infos Relatório'!AY$1,'Faturamento SP3'!$T$2:$T$692,"Sim")</f>
        <v>0</v>
      </c>
      <c r="BC241" s="27" t="e">
        <f t="shared" si="81"/>
        <v>#DIV/0!</v>
      </c>
      <c r="BD241" s="24">
        <f>SUMIFS('Faturamento SP3'!$H$2:$H$692,'Faturamento SP3'!$D$2:$D$692,'Infos Relatório'!$B$164,'Faturamento SP3'!$E$2:$E$692,'Infos Relatório'!$B241,'Faturamento SP3'!$Z$2:$Z$692,'Infos Relatório'!AY$1)</f>
        <v>0</v>
      </c>
      <c r="BE241" s="23">
        <f>COUNTIFS('Faturamento SP3'!$D$2:$D$692,'Infos Relatório'!$B$164,'Faturamento SP3'!$E$2:$E$692,'Infos Relatório'!$B241,'Faturamento SP3'!$Z$2:$Z$692,'Infos Relatório'!BE$1)</f>
        <v>0</v>
      </c>
      <c r="BF241" s="13">
        <f>SUMIFS('Faturamento SP3'!$G$2:$G$692,'Faturamento SP3'!$D$2:$D$692,'Infos Relatório'!$B$164,'Faturamento SP3'!$E$2:$E$692,'Infos Relatório'!$B241,'Faturamento SP3'!$Z$2:$Z$692,'Infos Relatório'!BE$1)</f>
        <v>0</v>
      </c>
      <c r="BG241" s="13">
        <f>SUMIFS('Faturamento SP3'!$J$2:$J$692,'Faturamento SP3'!$D$2:$D$692,'Infos Relatório'!$B$164,'Faturamento SP3'!$E$2:$E$692,'Infos Relatório'!$B241,'Faturamento SP3'!$Z$2:$Z$692,'Infos Relatório'!BE$1)</f>
        <v>0</v>
      </c>
      <c r="BH241" s="14">
        <f>SUMIFS('Faturamento SP3'!$O$2:$O$692,'Faturamento SP3'!$D$2:$D$692,'Infos Relatório'!$B$164,'Faturamento SP3'!$E$2:$E$692,'Infos Relatório'!$B241,'Faturamento SP3'!$Z$2:$Z$692,'Infos Relatório'!BE$1,'Faturamento SP3'!$T$2:$T$692,"Sim")+SUMIFS('Faturamento SP3'!$P$2:$P$692,'Faturamento SP3'!$D$2:$D$692,'Infos Relatório'!$B$164,'Faturamento SP3'!$E$2:$E$692,'Infos Relatório'!$B241,'Faturamento SP3'!$Z$2:$Z$692,'Infos Relatório'!BE$1,'Faturamento SP3'!$T$2:$T$692,"Sim")</f>
        <v>0</v>
      </c>
      <c r="BI241" s="27" t="e">
        <f t="shared" si="82"/>
        <v>#DIV/0!</v>
      </c>
      <c r="BJ241" s="24">
        <f>SUMIFS('Faturamento SP3'!$H$2:$H$692,'Faturamento SP3'!$D$2:$D$692,'Infos Relatório'!$B$164,'Faturamento SP3'!$E$2:$E$692,'Infos Relatório'!$B241,'Faturamento SP3'!$Z$2:$Z$692,'Infos Relatório'!BE$1)</f>
        <v>0</v>
      </c>
      <c r="BK241" s="23">
        <f>COUNTIFS('Faturamento SP3'!$D$2:$D$692,'Infos Relatório'!$B$164,'Faturamento SP3'!$E$2:$E$692,'Infos Relatório'!$B241,'Faturamento SP3'!$Z$2:$Z$692,'Infos Relatório'!BK$1)</f>
        <v>0</v>
      </c>
      <c r="BL241" s="13">
        <f>SUMIFS('Faturamento SP3'!$G$2:$G$692,'Faturamento SP3'!$D$2:$D$692,'Infos Relatório'!$B$164,'Faturamento SP3'!$E$2:$E$692,'Infos Relatório'!$B241,'Faturamento SP3'!$Z$2:$Z$692,'Infos Relatório'!BK$1)</f>
        <v>0</v>
      </c>
      <c r="BM241" s="13">
        <f>SUMIFS('Faturamento SP3'!$J$2:$J$692,'Faturamento SP3'!$D$2:$D$692,'Infos Relatório'!$B$164,'Faturamento SP3'!$E$2:$E$692,'Infos Relatório'!$B241,'Faturamento SP3'!$Z$2:$Z$692,'Infos Relatório'!BK$1)</f>
        <v>0</v>
      </c>
      <c r="BN241" s="14">
        <f>SUMIFS('Faturamento SP3'!$O$2:$O$692,'Faturamento SP3'!$D$2:$D$692,'Infos Relatório'!$B$164,'Faturamento SP3'!$E$2:$E$692,'Infos Relatório'!$B241,'Faturamento SP3'!$Z$2:$Z$692,'Infos Relatório'!BK$1,'Faturamento SP3'!$T$2:$T$692,"Sim")+SUMIFS('Faturamento SP3'!$P$2:$P$692,'Faturamento SP3'!$D$2:$D$692,'Infos Relatório'!$B$164,'Faturamento SP3'!$E$2:$E$692,'Infos Relatório'!$B241,'Faturamento SP3'!$Z$2:$Z$692,'Infos Relatório'!BK$1,'Faturamento SP3'!$T$2:$T$692,"Sim")</f>
        <v>0</v>
      </c>
      <c r="BO241" s="27" t="e">
        <f t="shared" si="83"/>
        <v>#DIV/0!</v>
      </c>
      <c r="BP241" s="24">
        <f>SUMIFS('Faturamento SP3'!$H$2:$H$692,'Faturamento SP3'!$D$2:$D$692,'Infos Relatório'!$B$164,'Faturamento SP3'!$E$2:$E$692,'Infos Relatório'!$B241,'Faturamento SP3'!$Z$2:$Z$692,'Infos Relatório'!BK$1)</f>
        <v>0</v>
      </c>
      <c r="BQ241" s="23">
        <f>COUNTIFS('Faturamento SP3'!$D$2:$D$692,'Infos Relatório'!$B$164,'Faturamento SP3'!$E$2:$E$692,'Infos Relatório'!$B241,'Faturamento SP3'!$Z$2:$Z$692,'Infos Relatório'!BQ$1)</f>
        <v>0</v>
      </c>
      <c r="BR241" s="13">
        <f>SUMIFS('Faturamento SP3'!$G$2:$G$692,'Faturamento SP3'!$D$2:$D$692,'Infos Relatório'!$B$164,'Faturamento SP3'!$E$2:$E$692,'Infos Relatório'!$B241,'Faturamento SP3'!$Z$2:$Z$692,'Infos Relatório'!BQ$1)</f>
        <v>0</v>
      </c>
      <c r="BS241" s="13">
        <f>SUMIFS('Faturamento SP3'!$J$2:$J$692,'Faturamento SP3'!$D$2:$D$692,'Infos Relatório'!$B$164,'Faturamento SP3'!$E$2:$E$692,'Infos Relatório'!$B241,'Faturamento SP3'!$Z$2:$Z$692,'Infos Relatório'!BQ$1)</f>
        <v>0</v>
      </c>
      <c r="BT241" s="14">
        <f>SUMIFS('Faturamento SP3'!$O$2:$O$692,'Faturamento SP3'!$D$2:$D$692,'Infos Relatório'!$B$164,'Faturamento SP3'!$E$2:$E$692,'Infos Relatório'!$B241,'Faturamento SP3'!$Z$2:$Z$692,'Infos Relatório'!BQ$1,'Faturamento SP3'!$T$2:$T$692,"Sim")+SUMIFS('Faturamento SP3'!$P$2:$P$692,'Faturamento SP3'!$D$2:$D$692,'Infos Relatório'!$B$164,'Faturamento SP3'!$E$2:$E$692,'Infos Relatório'!$B241,'Faturamento SP3'!$Z$2:$Z$692,'Infos Relatório'!BQ$1,'Faturamento SP3'!$T$2:$T$692,"Sim")</f>
        <v>0</v>
      </c>
      <c r="BU241" s="27" t="e">
        <f t="shared" si="84"/>
        <v>#DIV/0!</v>
      </c>
      <c r="BV241" s="24">
        <f>SUMIFS('Faturamento SP3'!$H$2:$H$692,'Faturamento SP3'!$D$2:$D$692,'Infos Relatório'!$B$164,'Faturamento SP3'!$E$2:$E$692,'Infos Relatório'!$B241,'Faturamento SP3'!$Z$2:$Z$692,'Infos Relatório'!BQ$1)</f>
        <v>0</v>
      </c>
    </row>
    <row r="242" spans="2:74">
      <c r="C242" s="25"/>
      <c r="H242" s="26"/>
      <c r="I242" s="25"/>
      <c r="N242" s="26"/>
      <c r="O242" s="25"/>
      <c r="T242" s="26"/>
      <c r="U242" s="25"/>
      <c r="Z242" s="26"/>
      <c r="AA242" s="25"/>
      <c r="AF242" s="26"/>
      <c r="AG242" s="25"/>
      <c r="AL242" s="26"/>
      <c r="AM242" s="25"/>
      <c r="AR242" s="26"/>
      <c r="AS242" s="25"/>
      <c r="AX242" s="26"/>
      <c r="AY242" s="25"/>
      <c r="BD242" s="26"/>
      <c r="BE242" s="25"/>
      <c r="BJ242" s="26"/>
      <c r="BK242" s="25"/>
      <c r="BP242" s="26"/>
      <c r="BQ242" s="25"/>
      <c r="BV242" s="26"/>
    </row>
    <row r="243" spans="2:74">
      <c r="C243" s="25"/>
      <c r="H243" s="26"/>
      <c r="I243" s="25"/>
      <c r="N243" s="26"/>
      <c r="O243" s="25"/>
      <c r="T243" s="26"/>
      <c r="U243" s="25"/>
      <c r="Z243" s="26"/>
      <c r="AA243" s="25"/>
      <c r="AF243" s="26"/>
      <c r="AG243" s="25"/>
      <c r="AL243" s="26"/>
      <c r="AM243" s="25"/>
      <c r="AR243" s="26"/>
      <c r="AS243" s="25"/>
      <c r="AX243" s="26"/>
      <c r="AY243" s="25"/>
      <c r="BD243" s="26"/>
      <c r="BE243" s="25"/>
      <c r="BJ243" s="26"/>
      <c r="BK243" s="25"/>
      <c r="BP243" s="26"/>
      <c r="BQ243" s="25"/>
      <c r="BV243" s="26"/>
    </row>
    <row r="244" spans="2:74">
      <c r="C244" s="25"/>
      <c r="H244" s="26"/>
      <c r="I244" s="25"/>
      <c r="N244" s="26"/>
      <c r="O244" s="25"/>
      <c r="T244" s="26"/>
      <c r="U244" s="25"/>
      <c r="Z244" s="26"/>
      <c r="AA244" s="25"/>
      <c r="AF244" s="26"/>
      <c r="AG244" s="25"/>
      <c r="AL244" s="26"/>
      <c r="AM244" s="25"/>
      <c r="AR244" s="26"/>
      <c r="AS244" s="25"/>
      <c r="AX244" s="26"/>
      <c r="AY244" s="25"/>
      <c r="BD244" s="26"/>
      <c r="BE244" s="25"/>
      <c r="BJ244" s="26"/>
      <c r="BK244" s="25"/>
      <c r="BP244" s="26"/>
      <c r="BQ244" s="25"/>
      <c r="BV244" s="26"/>
    </row>
    <row r="245" spans="2:74">
      <c r="B245" t="s">
        <v>88</v>
      </c>
      <c r="C245" s="318">
        <v>45292</v>
      </c>
      <c r="D245" s="319"/>
      <c r="E245" s="319"/>
      <c r="F245" s="319"/>
      <c r="G245" s="319"/>
      <c r="H245" s="320"/>
      <c r="I245" s="318">
        <v>45323</v>
      </c>
      <c r="J245" s="319"/>
      <c r="K245" s="319"/>
      <c r="L245" s="319"/>
      <c r="M245" s="319"/>
      <c r="N245" s="320"/>
      <c r="O245" s="318">
        <v>45352</v>
      </c>
      <c r="P245" s="319"/>
      <c r="Q245" s="319"/>
      <c r="R245" s="319"/>
      <c r="S245" s="319"/>
      <c r="T245" s="320"/>
      <c r="U245" s="318">
        <v>45383</v>
      </c>
      <c r="V245" s="319"/>
      <c r="W245" s="319"/>
      <c r="X245" s="319"/>
      <c r="Y245" s="319"/>
      <c r="Z245" s="320"/>
      <c r="AA245" s="318">
        <v>45413</v>
      </c>
      <c r="AB245" s="319"/>
      <c r="AC245" s="319"/>
      <c r="AD245" s="319"/>
      <c r="AE245" s="319"/>
      <c r="AF245" s="320"/>
      <c r="AG245" s="318">
        <v>45444</v>
      </c>
      <c r="AH245" s="319"/>
      <c r="AI245" s="319"/>
      <c r="AJ245" s="319"/>
      <c r="AK245" s="319"/>
      <c r="AL245" s="320"/>
      <c r="AM245" s="318">
        <v>45474</v>
      </c>
      <c r="AN245" s="319"/>
      <c r="AO245" s="319"/>
      <c r="AP245" s="319"/>
      <c r="AQ245" s="319"/>
      <c r="AR245" s="320"/>
      <c r="AS245" s="318">
        <v>45505</v>
      </c>
      <c r="AT245" s="319"/>
      <c r="AU245" s="319"/>
      <c r="AV245" s="319"/>
      <c r="AW245" s="319"/>
      <c r="AX245" s="320"/>
      <c r="AY245" s="318">
        <v>45536</v>
      </c>
      <c r="AZ245" s="319"/>
      <c r="BA245" s="319"/>
      <c r="BB245" s="319"/>
      <c r="BC245" s="319"/>
      <c r="BD245" s="320"/>
      <c r="BE245" s="318">
        <v>45566</v>
      </c>
      <c r="BF245" s="319"/>
      <c r="BG245" s="319"/>
      <c r="BH245" s="319"/>
      <c r="BI245" s="319"/>
      <c r="BJ245" s="320"/>
      <c r="BK245" s="318">
        <v>45597</v>
      </c>
      <c r="BL245" s="319"/>
      <c r="BM245" s="319"/>
      <c r="BN245" s="319"/>
      <c r="BO245" s="319"/>
      <c r="BP245" s="320"/>
      <c r="BQ245" s="318">
        <v>45627</v>
      </c>
      <c r="BR245" s="319"/>
      <c r="BS245" s="319"/>
      <c r="BT245" s="319"/>
      <c r="BU245" s="319"/>
      <c r="BV245" s="320"/>
    </row>
    <row r="246" spans="2:74" ht="60">
      <c r="B246" s="16" t="s">
        <v>1</v>
      </c>
      <c r="C246" s="21" t="s">
        <v>2</v>
      </c>
      <c r="D246" s="12" t="s">
        <v>3</v>
      </c>
      <c r="E246" s="12" t="s">
        <v>4</v>
      </c>
      <c r="F246" s="12" t="s">
        <v>86</v>
      </c>
      <c r="G246" s="12" t="s">
        <v>6</v>
      </c>
      <c r="H246" s="22" t="s">
        <v>7</v>
      </c>
      <c r="I246" s="21" t="s">
        <v>2</v>
      </c>
      <c r="J246" s="12" t="s">
        <v>3</v>
      </c>
      <c r="K246" s="12" t="s">
        <v>4</v>
      </c>
      <c r="L246" s="12" t="s">
        <v>86</v>
      </c>
      <c r="M246" s="12" t="s">
        <v>6</v>
      </c>
      <c r="N246" s="22" t="s">
        <v>7</v>
      </c>
      <c r="O246" s="21" t="s">
        <v>2</v>
      </c>
      <c r="P246" s="12" t="s">
        <v>3</v>
      </c>
      <c r="Q246" s="12" t="s">
        <v>4</v>
      </c>
      <c r="R246" s="12" t="s">
        <v>86</v>
      </c>
      <c r="S246" s="12" t="s">
        <v>6</v>
      </c>
      <c r="T246" s="22" t="s">
        <v>7</v>
      </c>
      <c r="U246" s="21" t="s">
        <v>2</v>
      </c>
      <c r="V246" s="12" t="s">
        <v>3</v>
      </c>
      <c r="W246" s="12" t="s">
        <v>4</v>
      </c>
      <c r="X246" s="12" t="s">
        <v>86</v>
      </c>
      <c r="Y246" s="12" t="s">
        <v>6</v>
      </c>
      <c r="Z246" s="22" t="s">
        <v>7</v>
      </c>
      <c r="AA246" s="21" t="s">
        <v>2</v>
      </c>
      <c r="AB246" s="12" t="s">
        <v>3</v>
      </c>
      <c r="AC246" s="12" t="s">
        <v>4</v>
      </c>
      <c r="AD246" s="12" t="s">
        <v>86</v>
      </c>
      <c r="AE246" s="12" t="s">
        <v>6</v>
      </c>
      <c r="AF246" s="22" t="s">
        <v>7</v>
      </c>
      <c r="AG246" s="21" t="s">
        <v>2</v>
      </c>
      <c r="AH246" s="12" t="s">
        <v>3</v>
      </c>
      <c r="AI246" s="12" t="s">
        <v>4</v>
      </c>
      <c r="AJ246" s="12" t="s">
        <v>86</v>
      </c>
      <c r="AK246" s="12" t="s">
        <v>6</v>
      </c>
      <c r="AL246" s="22" t="s">
        <v>7</v>
      </c>
      <c r="AM246" s="21" t="s">
        <v>2</v>
      </c>
      <c r="AN246" s="12" t="s">
        <v>3</v>
      </c>
      <c r="AO246" s="12" t="s">
        <v>4</v>
      </c>
      <c r="AP246" s="12" t="s">
        <v>86</v>
      </c>
      <c r="AQ246" s="12" t="s">
        <v>6</v>
      </c>
      <c r="AR246" s="22" t="s">
        <v>7</v>
      </c>
      <c r="AS246" s="21" t="s">
        <v>2</v>
      </c>
      <c r="AT246" s="12" t="s">
        <v>3</v>
      </c>
      <c r="AU246" s="12" t="s">
        <v>4</v>
      </c>
      <c r="AV246" s="12" t="s">
        <v>86</v>
      </c>
      <c r="AW246" s="12" t="s">
        <v>6</v>
      </c>
      <c r="AX246" s="22" t="s">
        <v>7</v>
      </c>
      <c r="AY246" s="21" t="s">
        <v>2</v>
      </c>
      <c r="AZ246" s="12" t="s">
        <v>3</v>
      </c>
      <c r="BA246" s="12" t="s">
        <v>4</v>
      </c>
      <c r="BB246" s="12" t="s">
        <v>86</v>
      </c>
      <c r="BC246" s="12" t="s">
        <v>6</v>
      </c>
      <c r="BD246" s="22" t="s">
        <v>7</v>
      </c>
      <c r="BE246" s="21" t="s">
        <v>2</v>
      </c>
      <c r="BF246" s="12" t="s">
        <v>3</v>
      </c>
      <c r="BG246" s="12" t="s">
        <v>4</v>
      </c>
      <c r="BH246" s="12" t="s">
        <v>86</v>
      </c>
      <c r="BI246" s="12" t="s">
        <v>6</v>
      </c>
      <c r="BJ246" s="22" t="s">
        <v>7</v>
      </c>
      <c r="BK246" s="21" t="s">
        <v>2</v>
      </c>
      <c r="BL246" s="12" t="s">
        <v>3</v>
      </c>
      <c r="BM246" s="12" t="s">
        <v>4</v>
      </c>
      <c r="BN246" s="12" t="s">
        <v>86</v>
      </c>
      <c r="BO246" s="12" t="s">
        <v>6</v>
      </c>
      <c r="BP246" s="22" t="s">
        <v>7</v>
      </c>
      <c r="BQ246" s="21" t="s">
        <v>2</v>
      </c>
      <c r="BR246" s="12" t="s">
        <v>3</v>
      </c>
      <c r="BS246" s="12" t="s">
        <v>4</v>
      </c>
      <c r="BT246" s="12" t="s">
        <v>86</v>
      </c>
      <c r="BU246" s="12" t="s">
        <v>6</v>
      </c>
      <c r="BV246" s="22" t="s">
        <v>7</v>
      </c>
    </row>
    <row r="247" spans="2:74">
      <c r="B247" s="17" t="s">
        <v>8</v>
      </c>
      <c r="C247" s="23">
        <f>COUNTIFS('Faturamento SP3'!$D$2:$D$692,'Infos Relatório'!$B$245,'Faturamento SP3'!$E$2:$E$692,'Infos Relatório'!$B247,'Faturamento SP3'!$Z$2:$Z$692,'Infos Relatório'!C$1)</f>
        <v>0</v>
      </c>
      <c r="D247" s="13">
        <f>SUMIFS('Faturamento SP3'!$G$2:$G$692,'Faturamento SP3'!$D$2:$D$692,'Infos Relatório'!$B$245,'Faturamento SP3'!$E$2:$E$692,'Infos Relatório'!$B247,'Faturamento SP3'!$Z$2:$Z$692,'Infos Relatório'!C$1)</f>
        <v>0</v>
      </c>
      <c r="E247" s="13">
        <f>SUMIFS('Faturamento SP3'!$J$2:$J$692,'Faturamento SP3'!$D$2:$D$692,'Infos Relatório'!$B$245,'Faturamento SP3'!$E$2:$E$692,'Infos Relatório'!$B247,'Faturamento SP3'!$Z$2:$Z$692,'Infos Relatório'!C$1)</f>
        <v>0</v>
      </c>
      <c r="F247" s="14">
        <f>SUMIFS('Faturamento SP3'!$O$2:$O$692,'Faturamento SP3'!$D$2:$D$692,'Infos Relatório'!$B$245,'Faturamento SP3'!$E$2:$E$692,'Infos Relatório'!$B247,'Faturamento SP3'!$Z$2:$Z$692,'Infos Relatório'!C$1,'Faturamento SP3'!$T$2:$T$692,"Sim")+SUMIFS('Faturamento SP3'!$P$2:$P$692,'Faturamento SP3'!$D$2:$D$692,'Infos Relatório'!$B$245,'Faturamento SP3'!$E$2:$E$692,'Infos Relatório'!$B247,'Faturamento SP3'!$Z$2:$Z$692,'Infos Relatório'!C$1,'Faturamento SP3'!$T$2:$T$692,"Sim")</f>
        <v>0</v>
      </c>
      <c r="G247" s="27" t="e">
        <f>F247/E247</f>
        <v>#DIV/0!</v>
      </c>
      <c r="H247" s="24">
        <f>SUMIFS('Faturamento SP3'!$H$2:$H$692,'Faturamento SP3'!$D$2:$D$692,'Infos Relatório'!$B$245,'Faturamento SP3'!$E$2:$E$692,'Infos Relatório'!$B247,'Faturamento SP3'!$Z$2:$Z$692,'Infos Relatório'!C$1)</f>
        <v>0</v>
      </c>
      <c r="I247" s="23">
        <f>COUNTIFS('Faturamento SP3'!$D$2:$D$692,'Infos Relatório'!$B$245,'Faturamento SP3'!$E$2:$E$692,'Infos Relatório'!$B247,'Faturamento SP3'!$Z$2:$Z$692,'Infos Relatório'!I$1)</f>
        <v>0</v>
      </c>
      <c r="J247" s="13">
        <f>SUMIFS('Faturamento SP3'!$G$2:$G$692,'Faturamento SP3'!$D$2:$D$692,'Infos Relatório'!$B$245,'Faturamento SP3'!$E$2:$E$692,'Infos Relatório'!$B247,'Faturamento SP3'!$Z$2:$Z$692,'Infos Relatório'!I$1)</f>
        <v>0</v>
      </c>
      <c r="K247" s="13">
        <f>SUMIFS('Faturamento SP3'!$J$2:$J$692,'Faturamento SP3'!$D$2:$D$692,'Infos Relatório'!$B$245,'Faturamento SP3'!$E$2:$E$692,'Infos Relatório'!$B247,'Faturamento SP3'!$Z$2:$Z$692,'Infos Relatório'!I$1)</f>
        <v>0</v>
      </c>
      <c r="L247" s="14">
        <f>SUMIFS('Faturamento SP3'!$O$2:$O$692,'Faturamento SP3'!$D$2:$D$692,'Infos Relatório'!$B$245,'Faturamento SP3'!$E$2:$E$692,'Infos Relatório'!$B247,'Faturamento SP3'!$Z$2:$Z$692,'Infos Relatório'!I$1,'Faturamento SP3'!$T$2:$T$692,"Sim")+SUMIFS('Faturamento SP3'!$P$2:$P$692,'Faturamento SP3'!$D$2:$D$692,'Infos Relatório'!$B$245,'Faturamento SP3'!$E$2:$E$692,'Infos Relatório'!$B247,'Faturamento SP3'!$Z$2:$Z$692,'Infos Relatório'!I$1,'Faturamento SP3'!$T$2:$T$692,"Sim")</f>
        <v>0</v>
      </c>
      <c r="M247" s="27" t="e">
        <f>L247/K247</f>
        <v>#DIV/0!</v>
      </c>
      <c r="N247" s="24">
        <f>SUMIFS('Faturamento SP3'!$H$2:$H$692,'Faturamento SP3'!$D$2:$D$692,'Infos Relatório'!$B$245,'Faturamento SP3'!$E$2:$E$692,'Infos Relatório'!$B247,'Faturamento SP3'!$Z$2:$Z$692,'Infos Relatório'!I$1)</f>
        <v>0</v>
      </c>
      <c r="O247" s="23">
        <f>COUNTIFS('Faturamento SP3'!$D$2:$D$692,'Infos Relatório'!$B$245,'Faturamento SP3'!$E$2:$E$692,'Infos Relatório'!$B247,'Faturamento SP3'!$Z$2:$Z$692,'Infos Relatório'!O$1)</f>
        <v>0</v>
      </c>
      <c r="P247" s="13">
        <f>SUMIFS('Faturamento SP3'!$G$2:$G$692,'Faturamento SP3'!$D$2:$D$692,'Infos Relatório'!$B$245,'Faturamento SP3'!$E$2:$E$692,'Infos Relatório'!$B247,'Faturamento SP3'!$Z$2:$Z$692,'Infos Relatório'!O$1)</f>
        <v>0</v>
      </c>
      <c r="Q247" s="13">
        <f>SUMIFS('Faturamento SP3'!$J$2:$J$692,'Faturamento SP3'!$D$2:$D$692,'Infos Relatório'!$B$245,'Faturamento SP3'!$E$2:$E$692,'Infos Relatório'!$B247,'Faturamento SP3'!$Z$2:$Z$692,'Infos Relatório'!O$1)</f>
        <v>0</v>
      </c>
      <c r="R247" s="14">
        <f>SUMIFS('Faturamento SP3'!$O$2:$O$692,'Faturamento SP3'!$D$2:$D$692,'Infos Relatório'!$B$245,'Faturamento SP3'!$E$2:$E$692,'Infos Relatório'!$B247,'Faturamento SP3'!$Z$2:$Z$692,'Infos Relatório'!O$1,'Faturamento SP3'!$T$2:$T$692,"Sim")+SUMIFS('Faturamento SP3'!$P$2:$P$692,'Faturamento SP3'!$D$2:$D$692,'Infos Relatório'!$B$245,'Faturamento SP3'!$E$2:$E$692,'Infos Relatório'!$B247,'Faturamento SP3'!$Z$2:$Z$692,'Infos Relatório'!O$1,'Faturamento SP3'!$T$2:$T$692,"Sim")</f>
        <v>0</v>
      </c>
      <c r="S247" s="27" t="e">
        <f>R247/Q247</f>
        <v>#DIV/0!</v>
      </c>
      <c r="T247" s="24">
        <f>SUMIFS('Faturamento SP3'!$H$2:$H$692,'Faturamento SP3'!$D$2:$D$692,'Infos Relatório'!$B$245,'Faturamento SP3'!$E$2:$E$692,'Infos Relatório'!$B247,'Faturamento SP3'!$Z$2:$Z$692,'Infos Relatório'!O$1)</f>
        <v>0</v>
      </c>
      <c r="U247" s="23">
        <f>COUNTIFS('Faturamento SP3'!$D$2:$D$692,'Infos Relatório'!$B$245,'Faturamento SP3'!$E$2:$E$692,'Infos Relatório'!$B247,'Faturamento SP3'!$Z$2:$Z$692,'Infos Relatório'!U$1)</f>
        <v>0</v>
      </c>
      <c r="V247" s="13">
        <f>SUMIFS('Faturamento SP3'!$G$2:$G$692,'Faturamento SP3'!$D$2:$D$692,'Infos Relatório'!$B$245,'Faturamento SP3'!$E$2:$E$692,'Infos Relatório'!$B247,'Faturamento SP3'!$Z$2:$Z$692,'Infos Relatório'!U$1)</f>
        <v>0</v>
      </c>
      <c r="W247" s="13">
        <f>SUMIFS('Faturamento SP3'!$J$2:$J$692,'Faturamento SP3'!$D$2:$D$692,'Infos Relatório'!$B$245,'Faturamento SP3'!$E$2:$E$692,'Infos Relatório'!$B247,'Faturamento SP3'!$Z$2:$Z$692,'Infos Relatório'!U$1)</f>
        <v>0</v>
      </c>
      <c r="X247" s="14">
        <f>SUMIFS('Faturamento SP3'!$O$2:$O$692,'Faturamento SP3'!$D$2:$D$692,'Infos Relatório'!$B$245,'Faturamento SP3'!$E$2:$E$692,'Infos Relatório'!$B247,'Faturamento SP3'!$Z$2:$Z$692,'Infos Relatório'!U$1,'Faturamento SP3'!$T$2:$T$692,"Sim")+SUMIFS('Faturamento SP3'!$P$2:$P$692,'Faturamento SP3'!$D$2:$D$692,'Infos Relatório'!$B$245,'Faturamento SP3'!$E$2:$E$692,'Infos Relatório'!$B247,'Faturamento SP3'!$Z$2:$Z$692,'Infos Relatório'!U$1,'Faturamento SP3'!$T$2:$T$692,"Sim")</f>
        <v>0</v>
      </c>
      <c r="Y247" s="27" t="e">
        <f>X247/W247</f>
        <v>#DIV/0!</v>
      </c>
      <c r="Z247" s="24">
        <f>SUMIFS('Faturamento SP3'!$H$2:$H$692,'Faturamento SP3'!$D$2:$D$692,'Infos Relatório'!$B$245,'Faturamento SP3'!$E$2:$E$692,'Infos Relatório'!$B247,'Faturamento SP3'!$Z$2:$Z$692,'Infos Relatório'!U$1)</f>
        <v>0</v>
      </c>
      <c r="AA247" s="23">
        <f>COUNTIFS('Faturamento SP3'!$D$2:$D$692,'Infos Relatório'!$B$245,'Faturamento SP3'!$E$2:$E$692,'Infos Relatório'!$B247,'Faturamento SP3'!$Z$2:$Z$692,'Infos Relatório'!AA$1)</f>
        <v>0</v>
      </c>
      <c r="AB247" s="13">
        <f>SUMIFS('Faturamento SP3'!$G$2:$G$692,'Faturamento SP3'!$D$2:$D$692,'Infos Relatório'!$B$245,'Faturamento SP3'!$E$2:$E$692,'Infos Relatório'!$B247,'Faturamento SP3'!$Z$2:$Z$692,'Infos Relatório'!AA$1)</f>
        <v>0</v>
      </c>
      <c r="AC247" s="13">
        <f>SUMIFS('Faturamento SP3'!$J$2:$J$692,'Faturamento SP3'!$D$2:$D$692,'Infos Relatório'!$B$245,'Faturamento SP3'!$E$2:$E$692,'Infos Relatório'!$B247,'Faturamento SP3'!$Z$2:$Z$692,'Infos Relatório'!AA$1)</f>
        <v>0</v>
      </c>
      <c r="AD247" s="14">
        <f>SUMIFS('Faturamento SP3'!$O$2:$O$692,'Faturamento SP3'!$D$2:$D$692,'Infos Relatório'!$B$245,'Faturamento SP3'!$E$2:$E$692,'Infos Relatório'!$B247,'Faturamento SP3'!$Z$2:$Z$692,'Infos Relatório'!AA$1,'Faturamento SP3'!$T$2:$T$692,"Sim")+SUMIFS('Faturamento SP3'!$P$2:$P$692,'Faturamento SP3'!$D$2:$D$692,'Infos Relatório'!$B$245,'Faturamento SP3'!$E$2:$E$692,'Infos Relatório'!$B247,'Faturamento SP3'!$Z$2:$Z$692,'Infos Relatório'!AA$1,'Faturamento SP3'!$T$2:$T$692,"Sim")</f>
        <v>0</v>
      </c>
      <c r="AE247" s="27" t="e">
        <f>AD247/AC247</f>
        <v>#DIV/0!</v>
      </c>
      <c r="AF247" s="24">
        <f>SUMIFS('Faturamento SP3'!$H$2:$H$692,'Faturamento SP3'!$D$2:$D$692,'Infos Relatório'!$B$245,'Faturamento SP3'!$E$2:$E$692,'Infos Relatório'!$B247,'Faturamento SP3'!$Z$2:$Z$692,'Infos Relatório'!AA$1)</f>
        <v>0</v>
      </c>
      <c r="AG247" s="23">
        <f>COUNTIFS('Faturamento SP3'!$D$2:$D$692,'Infos Relatório'!$B$245,'Faturamento SP3'!$E$2:$E$692,'Infos Relatório'!$B247,'Faturamento SP3'!$Z$2:$Z$692,'Infos Relatório'!AG$1)</f>
        <v>0</v>
      </c>
      <c r="AH247" s="13">
        <f>SUMIFS('Faturamento SP3'!$G$2:$G$692,'Faturamento SP3'!$D$2:$D$692,'Infos Relatório'!$B$245,'Faturamento SP3'!$E$2:$E$692,'Infos Relatório'!$B247,'Faturamento SP3'!$Z$2:$Z$692,'Infos Relatório'!AG$1)</f>
        <v>0</v>
      </c>
      <c r="AI247" s="13">
        <f>SUMIFS('Faturamento SP3'!$J$2:$J$692,'Faturamento SP3'!$D$2:$D$692,'Infos Relatório'!$B$245,'Faturamento SP3'!$E$2:$E$692,'Infos Relatório'!$B247,'Faturamento SP3'!$Z$2:$Z$692,'Infos Relatório'!AG$1)</f>
        <v>0</v>
      </c>
      <c r="AJ247" s="14">
        <f>SUMIFS('Faturamento SP3'!$O$2:$O$692,'Faturamento SP3'!$D$2:$D$692,'Infos Relatório'!$B$245,'Faturamento SP3'!$E$2:$E$692,'Infos Relatório'!$B247,'Faturamento SP3'!$Z$2:$Z$692,'Infos Relatório'!AG$1,'Faturamento SP3'!$T$2:$T$692,"Sim")+SUMIFS('Faturamento SP3'!$P$2:$P$692,'Faturamento SP3'!$D$2:$D$692,'Infos Relatório'!$B$245,'Faturamento SP3'!$E$2:$E$692,'Infos Relatório'!$B247,'Faturamento SP3'!$Z$2:$Z$692,'Infos Relatório'!AG$1,'Faturamento SP3'!$T$2:$T$692,"Sim")</f>
        <v>0</v>
      </c>
      <c r="AK247" s="27" t="e">
        <f>AJ247/AI247</f>
        <v>#DIV/0!</v>
      </c>
      <c r="AL247" s="24">
        <f>SUMIFS('Faturamento SP3'!$H$2:$H$692,'Faturamento SP3'!$D$2:$D$692,'Infos Relatório'!$B$245,'Faturamento SP3'!$E$2:$E$692,'Infos Relatório'!$B247,'Faturamento SP3'!$Z$2:$Z$692,'Infos Relatório'!AG$1)</f>
        <v>0</v>
      </c>
      <c r="AM247" s="23">
        <f>COUNTIFS('Faturamento SP3'!$D$2:$D$692,'Infos Relatório'!$B$245,'Faturamento SP3'!$E$2:$E$692,'Infos Relatório'!$B247,'Faturamento SP3'!$Z$2:$Z$692,'Infos Relatório'!AM$1)</f>
        <v>0</v>
      </c>
      <c r="AN247" s="13">
        <f>SUMIFS('Faturamento SP3'!$G$2:$G$692,'Faturamento SP3'!$D$2:$D$692,'Infos Relatório'!$B$245,'Faturamento SP3'!$E$2:$E$692,'Infos Relatório'!$B247,'Faturamento SP3'!$Z$2:$Z$692,'Infos Relatório'!AM$1)</f>
        <v>0</v>
      </c>
      <c r="AO247" s="13">
        <f>SUMIFS('Faturamento SP3'!$J$2:$J$692,'Faturamento SP3'!$D$2:$D$692,'Infos Relatório'!$B$245,'Faturamento SP3'!$E$2:$E$692,'Infos Relatório'!$B247,'Faturamento SP3'!$Z$2:$Z$692,'Infos Relatório'!AM$1)</f>
        <v>0</v>
      </c>
      <c r="AP247" s="14">
        <f>SUMIFS('Faturamento SP3'!$O$2:$O$692,'Faturamento SP3'!$D$2:$D$692,'Infos Relatório'!$B$245,'Faturamento SP3'!$E$2:$E$692,'Infos Relatório'!$B247,'Faturamento SP3'!$Z$2:$Z$692,'Infos Relatório'!AM$1,'Faturamento SP3'!$T$2:$T$692,"Sim")+SUMIFS('Faturamento SP3'!$P$2:$P$692,'Faturamento SP3'!$D$2:$D$692,'Infos Relatório'!$B$245,'Faturamento SP3'!$E$2:$E$692,'Infos Relatório'!$B247,'Faturamento SP3'!$Z$2:$Z$692,'Infos Relatório'!AM$1,'Faturamento SP3'!$T$2:$T$692,"Sim")</f>
        <v>0</v>
      </c>
      <c r="AQ247" s="27" t="e">
        <f>AP247/AO247</f>
        <v>#DIV/0!</v>
      </c>
      <c r="AR247" s="24">
        <f>SUMIFS('Faturamento SP3'!$H$2:$H$692,'Faturamento SP3'!$D$2:$D$692,'Infos Relatório'!$B$245,'Faturamento SP3'!$E$2:$E$692,'Infos Relatório'!$B247,'Faturamento SP3'!$Z$2:$Z$692,'Infos Relatório'!AM$1)</f>
        <v>0</v>
      </c>
      <c r="AS247" s="23">
        <f>COUNTIFS('Faturamento SP3'!$D$2:$D$692,'Infos Relatório'!$B$245,'Faturamento SP3'!$E$2:$E$692,'Infos Relatório'!$B247,'Faturamento SP3'!$Z$2:$Z$692,'Infos Relatório'!AS$1)</f>
        <v>0</v>
      </c>
      <c r="AT247" s="13">
        <f>SUMIFS('Faturamento SP3'!$G$2:$G$692,'Faturamento SP3'!$D$2:$D$692,'Infos Relatório'!$B$245,'Faturamento SP3'!$E$2:$E$692,'Infos Relatório'!$B247,'Faturamento SP3'!$Z$2:$Z$692,'Infos Relatório'!AS$1)</f>
        <v>0</v>
      </c>
      <c r="AU247" s="13">
        <f>SUMIFS('Faturamento SP3'!$J$2:$J$692,'Faturamento SP3'!$D$2:$D$692,'Infos Relatório'!$B$245,'Faturamento SP3'!$E$2:$E$692,'Infos Relatório'!$B247,'Faturamento SP3'!$Z$2:$Z$692,'Infos Relatório'!AS$1)</f>
        <v>0</v>
      </c>
      <c r="AV247" s="14">
        <f>SUMIFS('Faturamento SP3'!$O$2:$O$692,'Faturamento SP3'!$D$2:$D$692,'Infos Relatório'!$B$245,'Faturamento SP3'!$E$2:$E$692,'Infos Relatório'!$B247,'Faturamento SP3'!$Z$2:$Z$692,'Infos Relatório'!AS$1,'Faturamento SP3'!$T$2:$T$692,"Sim")+SUMIFS('Faturamento SP3'!$P$2:$P$692,'Faturamento SP3'!$D$2:$D$692,'Infos Relatório'!$B$245,'Faturamento SP3'!$E$2:$E$692,'Infos Relatório'!$B247,'Faturamento SP3'!$Z$2:$Z$692,'Infos Relatório'!AS$1,'Faturamento SP3'!$T$2:$T$692,"Sim")</f>
        <v>0</v>
      </c>
      <c r="AW247" s="27" t="e">
        <f>AV247/AU247</f>
        <v>#DIV/0!</v>
      </c>
      <c r="AX247" s="24">
        <f>SUMIFS('Faturamento SP3'!$H$2:$H$692,'Faturamento SP3'!$D$2:$D$692,'Infos Relatório'!$B$245,'Faturamento SP3'!$E$2:$E$692,'Infos Relatório'!$B247,'Faturamento SP3'!$Z$2:$Z$692,'Infos Relatório'!AS$1)</f>
        <v>0</v>
      </c>
      <c r="AY247" s="23">
        <f>COUNTIFS('Faturamento SP3'!$D$2:$D$692,'Infos Relatório'!$B$245,'Faturamento SP3'!$E$2:$E$692,'Infos Relatório'!$B247,'Faturamento SP3'!$Z$2:$Z$692,'Infos Relatório'!AY$1)</f>
        <v>0</v>
      </c>
      <c r="AZ247" s="13">
        <f>SUMIFS('Faturamento SP3'!$G$2:$G$692,'Faturamento SP3'!$D$2:$D$692,'Infos Relatório'!$B$245,'Faturamento SP3'!$E$2:$E$692,'Infos Relatório'!$B247,'Faturamento SP3'!$Z$2:$Z$692,'Infos Relatório'!AY$1)</f>
        <v>0</v>
      </c>
      <c r="BA247" s="13">
        <f>SUMIFS('Faturamento SP3'!$J$2:$J$692,'Faturamento SP3'!$D$2:$D$692,'Infos Relatório'!$B$245,'Faturamento SP3'!$E$2:$E$692,'Infos Relatório'!$B247,'Faturamento SP3'!$Z$2:$Z$692,'Infos Relatório'!AY$1)</f>
        <v>0</v>
      </c>
      <c r="BB247" s="14">
        <f>SUMIFS('Faturamento SP3'!$O$2:$O$692,'Faturamento SP3'!$D$2:$D$692,'Infos Relatório'!$B$245,'Faturamento SP3'!$E$2:$E$692,'Infos Relatório'!$B247,'Faturamento SP3'!$Z$2:$Z$692,'Infos Relatório'!AY$1,'Faturamento SP3'!$T$2:$T$692,"Sim")+SUMIFS('Faturamento SP3'!$P$2:$P$692,'Faturamento SP3'!$D$2:$D$692,'Infos Relatório'!$B$245,'Faturamento SP3'!$E$2:$E$692,'Infos Relatório'!$B247,'Faturamento SP3'!$Z$2:$Z$692,'Infos Relatório'!AY$1,'Faturamento SP3'!$T$2:$T$692,"Sim")</f>
        <v>0</v>
      </c>
      <c r="BC247" s="27" t="e">
        <f>BB247/BA247</f>
        <v>#DIV/0!</v>
      </c>
      <c r="BD247" s="24">
        <f>SUMIFS('Faturamento SP3'!$H$2:$H$692,'Faturamento SP3'!$D$2:$D$692,'Infos Relatório'!$B$245,'Faturamento SP3'!$E$2:$E$692,'Infos Relatório'!$B247,'Faturamento SP3'!$Z$2:$Z$692,'Infos Relatório'!AY$1)</f>
        <v>0</v>
      </c>
      <c r="BE247" s="23">
        <f>COUNTIFS('Faturamento SP3'!$D$2:$D$692,'Infos Relatório'!$B$245,'Faturamento SP3'!$E$2:$E$692,'Infos Relatório'!$B247,'Faturamento SP3'!$Z$2:$Z$692,'Infos Relatório'!BE$1)</f>
        <v>0</v>
      </c>
      <c r="BF247" s="13">
        <f>SUMIFS('Faturamento SP3'!$G$2:$G$692,'Faturamento SP3'!$D$2:$D$692,'Infos Relatório'!$B$245,'Faturamento SP3'!$E$2:$E$692,'Infos Relatório'!$B247,'Faturamento SP3'!$Z$2:$Z$692,'Infos Relatório'!BE$1)</f>
        <v>0</v>
      </c>
      <c r="BG247" s="13">
        <f>SUMIFS('Faturamento SP3'!$J$2:$J$692,'Faturamento SP3'!$D$2:$D$692,'Infos Relatório'!$B$245,'Faturamento SP3'!$E$2:$E$692,'Infos Relatório'!$B247,'Faturamento SP3'!$Z$2:$Z$692,'Infos Relatório'!BE$1)</f>
        <v>0</v>
      </c>
      <c r="BH247" s="14">
        <f>SUMIFS('Faturamento SP3'!$O$2:$O$692,'Faturamento SP3'!$D$2:$D$692,'Infos Relatório'!$B$245,'Faturamento SP3'!$E$2:$E$692,'Infos Relatório'!$B247,'Faturamento SP3'!$Z$2:$Z$692,'Infos Relatório'!BE$1,'Faturamento SP3'!$T$2:$T$692,"Sim")+SUMIFS('Faturamento SP3'!$P$2:$P$692,'Faturamento SP3'!$D$2:$D$692,'Infos Relatório'!$B$245,'Faturamento SP3'!$E$2:$E$692,'Infos Relatório'!$B247,'Faturamento SP3'!$Z$2:$Z$692,'Infos Relatório'!BE$1,'Faturamento SP3'!$T$2:$T$692,"Sim")</f>
        <v>0</v>
      </c>
      <c r="BI247" s="27" t="e">
        <f>BH247/BG247</f>
        <v>#DIV/0!</v>
      </c>
      <c r="BJ247" s="24">
        <f>SUMIFS('Faturamento SP3'!$H$2:$H$692,'Faturamento SP3'!$D$2:$D$692,'Infos Relatório'!$B$245,'Faturamento SP3'!$E$2:$E$692,'Infos Relatório'!$B247,'Faturamento SP3'!$Z$2:$Z$692,'Infos Relatório'!BE$1)</f>
        <v>0</v>
      </c>
      <c r="BK247" s="23">
        <f>COUNTIFS('Faturamento SP3'!$D$2:$D$692,'Infos Relatório'!$B$245,'Faturamento SP3'!$E$2:$E$692,'Infos Relatório'!$B247,'Faturamento SP3'!$Z$2:$Z$692,'Infos Relatório'!BK$1)</f>
        <v>0</v>
      </c>
      <c r="BL247" s="13">
        <f>SUMIFS('Faturamento SP3'!$G$2:$G$692,'Faturamento SP3'!$D$2:$D$692,'Infos Relatório'!$B$245,'Faturamento SP3'!$E$2:$E$692,'Infos Relatório'!$B247,'Faturamento SP3'!$Z$2:$Z$692,'Infos Relatório'!BK$1)</f>
        <v>0</v>
      </c>
      <c r="BM247" s="13">
        <f>SUMIFS('Faturamento SP3'!$J$2:$J$692,'Faturamento SP3'!$D$2:$D$692,'Infos Relatório'!$B$245,'Faturamento SP3'!$E$2:$E$692,'Infos Relatório'!$B247,'Faturamento SP3'!$Z$2:$Z$692,'Infos Relatório'!BK$1)</f>
        <v>0</v>
      </c>
      <c r="BN247" s="14">
        <f>SUMIFS('Faturamento SP3'!$O$2:$O$692,'Faturamento SP3'!$D$2:$D$692,'Infos Relatório'!$B$245,'Faturamento SP3'!$E$2:$E$692,'Infos Relatório'!$B247,'Faturamento SP3'!$Z$2:$Z$692,'Infos Relatório'!BK$1,'Faturamento SP3'!$T$2:$T$692,"Sim")+SUMIFS('Faturamento SP3'!$P$2:$P$692,'Faturamento SP3'!$D$2:$D$692,'Infos Relatório'!$B$245,'Faturamento SP3'!$E$2:$E$692,'Infos Relatório'!$B247,'Faturamento SP3'!$Z$2:$Z$692,'Infos Relatório'!BK$1,'Faturamento SP3'!$T$2:$T$692,"Sim")</f>
        <v>0</v>
      </c>
      <c r="BO247" s="27" t="e">
        <f>BN247/BM247</f>
        <v>#DIV/0!</v>
      </c>
      <c r="BP247" s="24">
        <f>SUMIFS('Faturamento SP3'!$H$2:$H$692,'Faturamento SP3'!$D$2:$D$692,'Infos Relatório'!$B$245,'Faturamento SP3'!$E$2:$E$692,'Infos Relatório'!$B247,'Faturamento SP3'!$Z$2:$Z$692,'Infos Relatório'!BK$1)</f>
        <v>0</v>
      </c>
      <c r="BQ247" s="23">
        <f>COUNTIFS('Faturamento SP3'!$D$2:$D$692,'Infos Relatório'!$B$245,'Faturamento SP3'!$E$2:$E$692,'Infos Relatório'!$B247,'Faturamento SP3'!$Z$2:$Z$692,'Infos Relatório'!BQ$1)</f>
        <v>0</v>
      </c>
      <c r="BR247" s="13">
        <f>SUMIFS('Faturamento SP3'!$G$2:$G$692,'Faturamento SP3'!$D$2:$D$692,'Infos Relatório'!$B$245,'Faturamento SP3'!$E$2:$E$692,'Infos Relatório'!$B247,'Faturamento SP3'!$Z$2:$Z$692,'Infos Relatório'!BQ$1)</f>
        <v>0</v>
      </c>
      <c r="BS247" s="13">
        <f>SUMIFS('Faturamento SP3'!$J$2:$J$692,'Faturamento SP3'!$D$2:$D$692,'Infos Relatório'!$B$245,'Faturamento SP3'!$E$2:$E$692,'Infos Relatório'!$B247,'Faturamento SP3'!$Z$2:$Z$692,'Infos Relatório'!BQ$1)</f>
        <v>0</v>
      </c>
      <c r="BT247" s="14">
        <f>SUMIFS('Faturamento SP3'!$O$2:$O$692,'Faturamento SP3'!$D$2:$D$692,'Infos Relatório'!$B$245,'Faturamento SP3'!$E$2:$E$692,'Infos Relatório'!$B247,'Faturamento SP3'!$Z$2:$Z$692,'Infos Relatório'!BQ$1,'Faturamento SP3'!$T$2:$T$692,"Sim")+SUMIFS('Faturamento SP3'!$P$2:$P$692,'Faturamento SP3'!$D$2:$D$692,'Infos Relatório'!$B$245,'Faturamento SP3'!$E$2:$E$692,'Infos Relatório'!$B247,'Faturamento SP3'!$Z$2:$Z$692,'Infos Relatório'!BQ$1,'Faturamento SP3'!$T$2:$T$692,"Sim")</f>
        <v>0</v>
      </c>
      <c r="BU247" s="27" t="e">
        <f>BT247/BS247</f>
        <v>#DIV/0!</v>
      </c>
      <c r="BV247" s="24">
        <f>SUMIFS('Faturamento SP3'!$H$2:$H$692,'Faturamento SP3'!$D$2:$D$692,'Infos Relatório'!$B$245,'Faturamento SP3'!$E$2:$E$692,'Infos Relatório'!$B247,'Faturamento SP3'!$Z$2:$Z$692,'Infos Relatório'!BQ$1)</f>
        <v>0</v>
      </c>
    </row>
    <row r="248" spans="2:74">
      <c r="B248" s="17" t="s">
        <v>9</v>
      </c>
      <c r="C248" s="23">
        <f>COUNTIFS('Faturamento SP3'!$D$2:$D$692,'Infos Relatório'!$B$245,'Faturamento SP3'!$E$2:$E$692,'Infos Relatório'!$B248,'Faturamento SP3'!$Z$2:$Z$692,'Infos Relatório'!C$1)</f>
        <v>0</v>
      </c>
      <c r="D248" s="13">
        <f>SUMIFS('Faturamento SP3'!$G$2:$G$692,'Faturamento SP3'!$D$2:$D$692,'Infos Relatório'!$B$245,'Faturamento SP3'!$E$2:$E$692,'Infos Relatório'!$B248,'Faturamento SP3'!$Z$2:$Z$692,'Infos Relatório'!C$1)</f>
        <v>0</v>
      </c>
      <c r="E248" s="13">
        <f>SUMIFS('Faturamento SP3'!$J$2:$J$692,'Faturamento SP3'!$D$2:$D$692,'Infos Relatório'!$B$245,'Faturamento SP3'!$E$2:$E$692,'Infos Relatório'!$B248,'Faturamento SP3'!$Z$2:$Z$692,'Infos Relatório'!C$1)</f>
        <v>0</v>
      </c>
      <c r="F248" s="14">
        <f>SUMIFS('Faturamento SP3'!$O$2:$O$692,'Faturamento SP3'!$D$2:$D$692,'Infos Relatório'!$B$245,'Faturamento SP3'!$E$2:$E$692,'Infos Relatório'!$B248,'Faturamento SP3'!$Z$2:$Z$692,'Infos Relatório'!C$1,'Faturamento SP3'!$T$2:$T$692,"Sim")+SUMIFS('Faturamento SP3'!$P$2:$P$692,'Faturamento SP3'!$D$2:$D$692,'Infos Relatório'!$B$245,'Faturamento SP3'!$E$2:$E$692,'Infos Relatório'!$B248,'Faturamento SP3'!$Z$2:$Z$692,'Infos Relatório'!C$1,'Faturamento SP3'!$T$2:$T$692,"Sim")</f>
        <v>0</v>
      </c>
      <c r="G248" s="27" t="e">
        <f t="shared" ref="G248:G311" si="97">F248/E248</f>
        <v>#DIV/0!</v>
      </c>
      <c r="H248" s="24">
        <f>SUMIFS('Faturamento SP3'!$H$2:$H$692,'Faturamento SP3'!$D$2:$D$692,'Infos Relatório'!$B$245,'Faturamento SP3'!$E$2:$E$692,'Infos Relatório'!$B248,'Faturamento SP3'!$Z$2:$Z$692,'Infos Relatório'!C$1)</f>
        <v>0</v>
      </c>
      <c r="I248" s="23">
        <f>COUNTIFS('Faturamento SP3'!$D$2:$D$692,'Infos Relatório'!$B$245,'Faturamento SP3'!$E$2:$E$692,'Infos Relatório'!$B248,'Faturamento SP3'!$Z$2:$Z$692,'Infos Relatório'!I$1)</f>
        <v>0</v>
      </c>
      <c r="J248" s="13">
        <f>SUMIFS('Faturamento SP3'!$G$2:$G$692,'Faturamento SP3'!$D$2:$D$692,'Infos Relatório'!$B$245,'Faturamento SP3'!$E$2:$E$692,'Infos Relatório'!$B248,'Faturamento SP3'!$Z$2:$Z$692,'Infos Relatório'!I$1)</f>
        <v>0</v>
      </c>
      <c r="K248" s="13">
        <f>SUMIFS('Faturamento SP3'!$J$2:$J$692,'Faturamento SP3'!$D$2:$D$692,'Infos Relatório'!$B$245,'Faturamento SP3'!$E$2:$E$692,'Infos Relatório'!$B248,'Faturamento SP3'!$Z$2:$Z$692,'Infos Relatório'!I$1)</f>
        <v>0</v>
      </c>
      <c r="L248" s="14">
        <f>SUMIFS('Faturamento SP3'!$O$2:$O$692,'Faturamento SP3'!$D$2:$D$692,'Infos Relatório'!$B$245,'Faturamento SP3'!$E$2:$E$692,'Infos Relatório'!$B248,'Faturamento SP3'!$Z$2:$Z$692,'Infos Relatório'!I$1,'Faturamento SP3'!$T$2:$T$692,"Sim")+SUMIFS('Faturamento SP3'!$P$2:$P$692,'Faturamento SP3'!$D$2:$D$692,'Infos Relatório'!$B$245,'Faturamento SP3'!$E$2:$E$692,'Infos Relatório'!$B248,'Faturamento SP3'!$Z$2:$Z$692,'Infos Relatório'!I$1,'Faturamento SP3'!$T$2:$T$692,"Sim")</f>
        <v>0</v>
      </c>
      <c r="M248" s="27" t="e">
        <f t="shared" ref="M248:M311" si="98">L248/K248</f>
        <v>#DIV/0!</v>
      </c>
      <c r="N248" s="24">
        <f>SUMIFS('Faturamento SP3'!$H$2:$H$692,'Faturamento SP3'!$D$2:$D$692,'Infos Relatório'!$B$245,'Faturamento SP3'!$E$2:$E$692,'Infos Relatório'!$B248,'Faturamento SP3'!$Z$2:$Z$692,'Infos Relatório'!I$1)</f>
        <v>0</v>
      </c>
      <c r="O248" s="23">
        <f>COUNTIFS('Faturamento SP3'!$D$2:$D$692,'Infos Relatório'!$B$245,'Faturamento SP3'!$E$2:$E$692,'Infos Relatório'!$B248,'Faturamento SP3'!$Z$2:$Z$692,'Infos Relatório'!O$1)</f>
        <v>0</v>
      </c>
      <c r="P248" s="13">
        <f>SUMIFS('Faturamento SP3'!$G$2:$G$692,'Faturamento SP3'!$D$2:$D$692,'Infos Relatório'!$B$245,'Faturamento SP3'!$E$2:$E$692,'Infos Relatório'!$B248,'Faturamento SP3'!$Z$2:$Z$692,'Infos Relatório'!O$1)</f>
        <v>0</v>
      </c>
      <c r="Q248" s="13">
        <f>SUMIFS('Faturamento SP3'!$J$2:$J$692,'Faturamento SP3'!$D$2:$D$692,'Infos Relatório'!$B$245,'Faturamento SP3'!$E$2:$E$692,'Infos Relatório'!$B248,'Faturamento SP3'!$Z$2:$Z$692,'Infos Relatório'!O$1)</f>
        <v>0</v>
      </c>
      <c r="R248" s="14">
        <f>SUMIFS('Faturamento SP3'!$O$2:$O$692,'Faturamento SP3'!$D$2:$D$692,'Infos Relatório'!$B$245,'Faturamento SP3'!$E$2:$E$692,'Infos Relatório'!$B248,'Faturamento SP3'!$Z$2:$Z$692,'Infos Relatório'!O$1,'Faturamento SP3'!$T$2:$T$692,"Sim")+SUMIFS('Faturamento SP3'!$P$2:$P$692,'Faturamento SP3'!$D$2:$D$692,'Infos Relatório'!$B$245,'Faturamento SP3'!$E$2:$E$692,'Infos Relatório'!$B248,'Faturamento SP3'!$Z$2:$Z$692,'Infos Relatório'!O$1,'Faturamento SP3'!$T$2:$T$692,"Sim")</f>
        <v>0</v>
      </c>
      <c r="S248" s="27" t="e">
        <f t="shared" ref="S248:S311" si="99">R248/Q248</f>
        <v>#DIV/0!</v>
      </c>
      <c r="T248" s="24">
        <f>SUMIFS('Faturamento SP3'!$H$2:$H$692,'Faturamento SP3'!$D$2:$D$692,'Infos Relatório'!$B$245,'Faturamento SP3'!$E$2:$E$692,'Infos Relatório'!$B248,'Faturamento SP3'!$Z$2:$Z$692,'Infos Relatório'!O$1)</f>
        <v>0</v>
      </c>
      <c r="U248" s="23">
        <f>COUNTIFS('Faturamento SP3'!$D$2:$D$692,'Infos Relatório'!$B$245,'Faturamento SP3'!$E$2:$E$692,'Infos Relatório'!$B248,'Faturamento SP3'!$Z$2:$Z$692,'Infos Relatório'!U$1)</f>
        <v>0</v>
      </c>
      <c r="V248" s="13">
        <f>SUMIFS('Faturamento SP3'!$G$2:$G$692,'Faturamento SP3'!$D$2:$D$692,'Infos Relatório'!$B$245,'Faturamento SP3'!$E$2:$E$692,'Infos Relatório'!$B248,'Faturamento SP3'!$Z$2:$Z$692,'Infos Relatório'!U$1)</f>
        <v>0</v>
      </c>
      <c r="W248" s="13">
        <f>SUMIFS('Faturamento SP3'!$J$2:$J$692,'Faturamento SP3'!$D$2:$D$692,'Infos Relatório'!$B$245,'Faturamento SP3'!$E$2:$E$692,'Infos Relatório'!$B248,'Faturamento SP3'!$Z$2:$Z$692,'Infos Relatório'!U$1)</f>
        <v>0</v>
      </c>
      <c r="X248" s="14">
        <f>SUMIFS('Faturamento SP3'!$O$2:$O$692,'Faturamento SP3'!$D$2:$D$692,'Infos Relatório'!$B$245,'Faturamento SP3'!$E$2:$E$692,'Infos Relatório'!$B248,'Faturamento SP3'!$Z$2:$Z$692,'Infos Relatório'!U$1,'Faturamento SP3'!$T$2:$T$692,"Sim")+SUMIFS('Faturamento SP3'!$P$2:$P$692,'Faturamento SP3'!$D$2:$D$692,'Infos Relatório'!$B$245,'Faturamento SP3'!$E$2:$E$692,'Infos Relatório'!$B248,'Faturamento SP3'!$Z$2:$Z$692,'Infos Relatório'!U$1,'Faturamento SP3'!$T$2:$T$692,"Sim")</f>
        <v>0</v>
      </c>
      <c r="Y248" s="27" t="e">
        <f t="shared" ref="Y248:Y311" si="100">X248/W248</f>
        <v>#DIV/0!</v>
      </c>
      <c r="Z248" s="24">
        <f>SUMIFS('Faturamento SP3'!$H$2:$H$692,'Faturamento SP3'!$D$2:$D$692,'Infos Relatório'!$B$245,'Faturamento SP3'!$E$2:$E$692,'Infos Relatório'!$B248,'Faturamento SP3'!$Z$2:$Z$692,'Infos Relatório'!U$1)</f>
        <v>0</v>
      </c>
      <c r="AA248" s="23">
        <f>COUNTIFS('Faturamento SP3'!$D$2:$D$692,'Infos Relatório'!$B$245,'Faturamento SP3'!$E$2:$E$692,'Infos Relatório'!$B248,'Faturamento SP3'!$Z$2:$Z$692,'Infos Relatório'!AA$1)</f>
        <v>0</v>
      </c>
      <c r="AB248" s="13">
        <f>SUMIFS('Faturamento SP3'!$G$2:$G$692,'Faturamento SP3'!$D$2:$D$692,'Infos Relatório'!$B$245,'Faturamento SP3'!$E$2:$E$692,'Infos Relatório'!$B248,'Faturamento SP3'!$Z$2:$Z$692,'Infos Relatório'!AA$1)</f>
        <v>0</v>
      </c>
      <c r="AC248" s="13">
        <f>SUMIFS('Faturamento SP3'!$J$2:$J$692,'Faturamento SP3'!$D$2:$D$692,'Infos Relatório'!$B$245,'Faturamento SP3'!$E$2:$E$692,'Infos Relatório'!$B248,'Faturamento SP3'!$Z$2:$Z$692,'Infos Relatório'!AA$1)</f>
        <v>0</v>
      </c>
      <c r="AD248" s="14">
        <f>SUMIFS('Faturamento SP3'!$O$2:$O$692,'Faturamento SP3'!$D$2:$D$692,'Infos Relatório'!$B$245,'Faturamento SP3'!$E$2:$E$692,'Infos Relatório'!$B248,'Faturamento SP3'!$Z$2:$Z$692,'Infos Relatório'!AA$1,'Faturamento SP3'!$T$2:$T$692,"Sim")+SUMIFS('Faturamento SP3'!$P$2:$P$692,'Faturamento SP3'!$D$2:$D$692,'Infos Relatório'!$B$245,'Faturamento SP3'!$E$2:$E$692,'Infos Relatório'!$B248,'Faturamento SP3'!$Z$2:$Z$692,'Infos Relatório'!AA$1,'Faturamento SP3'!$T$2:$T$692,"Sim")</f>
        <v>0</v>
      </c>
      <c r="AE248" s="27" t="e">
        <f t="shared" ref="AE248:AE311" si="101">AD248/AC248</f>
        <v>#DIV/0!</v>
      </c>
      <c r="AF248" s="24">
        <f>SUMIFS('Faturamento SP3'!$H$2:$H$692,'Faturamento SP3'!$D$2:$D$692,'Infos Relatório'!$B$245,'Faturamento SP3'!$E$2:$E$692,'Infos Relatório'!$B248,'Faturamento SP3'!$Z$2:$Z$692,'Infos Relatório'!AA$1)</f>
        <v>0</v>
      </c>
      <c r="AG248" s="23">
        <f>COUNTIFS('Faturamento SP3'!$D$2:$D$692,'Infos Relatório'!$B$245,'Faturamento SP3'!$E$2:$E$692,'Infos Relatório'!$B248,'Faturamento SP3'!$Z$2:$Z$692,'Infos Relatório'!AG$1)</f>
        <v>0</v>
      </c>
      <c r="AH248" s="13">
        <f>SUMIFS('Faturamento SP3'!$G$2:$G$692,'Faturamento SP3'!$D$2:$D$692,'Infos Relatório'!$B$245,'Faturamento SP3'!$E$2:$E$692,'Infos Relatório'!$B248,'Faturamento SP3'!$Z$2:$Z$692,'Infos Relatório'!AG$1)</f>
        <v>0</v>
      </c>
      <c r="AI248" s="13">
        <f>SUMIFS('Faturamento SP3'!$J$2:$J$692,'Faturamento SP3'!$D$2:$D$692,'Infos Relatório'!$B$245,'Faturamento SP3'!$E$2:$E$692,'Infos Relatório'!$B248,'Faturamento SP3'!$Z$2:$Z$692,'Infos Relatório'!AG$1)</f>
        <v>0</v>
      </c>
      <c r="AJ248" s="14">
        <f>SUMIFS('Faturamento SP3'!$O$2:$O$692,'Faturamento SP3'!$D$2:$D$692,'Infos Relatório'!$B$245,'Faturamento SP3'!$E$2:$E$692,'Infos Relatório'!$B248,'Faturamento SP3'!$Z$2:$Z$692,'Infos Relatório'!AG$1,'Faturamento SP3'!$T$2:$T$692,"Sim")+SUMIFS('Faturamento SP3'!$P$2:$P$692,'Faturamento SP3'!$D$2:$D$692,'Infos Relatório'!$B$245,'Faturamento SP3'!$E$2:$E$692,'Infos Relatório'!$B248,'Faturamento SP3'!$Z$2:$Z$692,'Infos Relatório'!AG$1,'Faturamento SP3'!$T$2:$T$692,"Sim")</f>
        <v>0</v>
      </c>
      <c r="AK248" s="27" t="e">
        <f t="shared" ref="AK248:AK311" si="102">AJ248/AI248</f>
        <v>#DIV/0!</v>
      </c>
      <c r="AL248" s="24">
        <f>SUMIFS('Faturamento SP3'!$H$2:$H$692,'Faturamento SP3'!$D$2:$D$692,'Infos Relatório'!$B$245,'Faturamento SP3'!$E$2:$E$692,'Infos Relatório'!$B248,'Faturamento SP3'!$Z$2:$Z$692,'Infos Relatório'!AG$1)</f>
        <v>0</v>
      </c>
      <c r="AM248" s="23">
        <f>COUNTIFS('Faturamento SP3'!$D$2:$D$692,'Infos Relatório'!$B$245,'Faturamento SP3'!$E$2:$E$692,'Infos Relatório'!$B248,'Faturamento SP3'!$Z$2:$Z$692,'Infos Relatório'!AM$1)</f>
        <v>0</v>
      </c>
      <c r="AN248" s="13">
        <f>SUMIFS('Faturamento SP3'!$G$2:$G$692,'Faturamento SP3'!$D$2:$D$692,'Infos Relatório'!$B$245,'Faturamento SP3'!$E$2:$E$692,'Infos Relatório'!$B248,'Faturamento SP3'!$Z$2:$Z$692,'Infos Relatório'!AM$1)</f>
        <v>0</v>
      </c>
      <c r="AO248" s="13">
        <f>SUMIFS('Faturamento SP3'!$J$2:$J$692,'Faturamento SP3'!$D$2:$D$692,'Infos Relatório'!$B$245,'Faturamento SP3'!$E$2:$E$692,'Infos Relatório'!$B248,'Faturamento SP3'!$Z$2:$Z$692,'Infos Relatório'!AM$1)</f>
        <v>0</v>
      </c>
      <c r="AP248" s="14">
        <f>SUMIFS('Faturamento SP3'!$O$2:$O$692,'Faturamento SP3'!$D$2:$D$692,'Infos Relatório'!$B$245,'Faturamento SP3'!$E$2:$E$692,'Infos Relatório'!$B248,'Faturamento SP3'!$Z$2:$Z$692,'Infos Relatório'!AM$1,'Faturamento SP3'!$T$2:$T$692,"Sim")+SUMIFS('Faturamento SP3'!$P$2:$P$692,'Faturamento SP3'!$D$2:$D$692,'Infos Relatório'!$B$245,'Faturamento SP3'!$E$2:$E$692,'Infos Relatório'!$B248,'Faturamento SP3'!$Z$2:$Z$692,'Infos Relatório'!AM$1,'Faturamento SP3'!$T$2:$T$692,"Sim")</f>
        <v>0</v>
      </c>
      <c r="AQ248" s="27" t="e">
        <f t="shared" ref="AQ248:AQ311" si="103">AP248/AO248</f>
        <v>#DIV/0!</v>
      </c>
      <c r="AR248" s="24">
        <f>SUMIFS('Faturamento SP3'!$H$2:$H$692,'Faturamento SP3'!$D$2:$D$692,'Infos Relatório'!$B$245,'Faturamento SP3'!$E$2:$E$692,'Infos Relatório'!$B248,'Faturamento SP3'!$Z$2:$Z$692,'Infos Relatório'!AM$1)</f>
        <v>0</v>
      </c>
      <c r="AS248" s="23">
        <f>COUNTIFS('Faturamento SP3'!$D$2:$D$692,'Infos Relatório'!$B$245,'Faturamento SP3'!$E$2:$E$692,'Infos Relatório'!$B248,'Faturamento SP3'!$Z$2:$Z$692,'Infos Relatório'!AS$1)</f>
        <v>0</v>
      </c>
      <c r="AT248" s="13">
        <f>SUMIFS('Faturamento SP3'!$G$2:$G$692,'Faturamento SP3'!$D$2:$D$692,'Infos Relatório'!$B$245,'Faturamento SP3'!$E$2:$E$692,'Infos Relatório'!$B248,'Faturamento SP3'!$Z$2:$Z$692,'Infos Relatório'!AS$1)</f>
        <v>0</v>
      </c>
      <c r="AU248" s="13">
        <f>SUMIFS('Faturamento SP3'!$J$2:$J$692,'Faturamento SP3'!$D$2:$D$692,'Infos Relatório'!$B$245,'Faturamento SP3'!$E$2:$E$692,'Infos Relatório'!$B248,'Faturamento SP3'!$Z$2:$Z$692,'Infos Relatório'!AS$1)</f>
        <v>0</v>
      </c>
      <c r="AV248" s="14">
        <f>SUMIFS('Faturamento SP3'!$O$2:$O$692,'Faturamento SP3'!$D$2:$D$692,'Infos Relatório'!$B$245,'Faturamento SP3'!$E$2:$E$692,'Infos Relatório'!$B248,'Faturamento SP3'!$Z$2:$Z$692,'Infos Relatório'!AS$1,'Faturamento SP3'!$T$2:$T$692,"Sim")+SUMIFS('Faturamento SP3'!$P$2:$P$692,'Faturamento SP3'!$D$2:$D$692,'Infos Relatório'!$B$245,'Faturamento SP3'!$E$2:$E$692,'Infos Relatório'!$B248,'Faturamento SP3'!$Z$2:$Z$692,'Infos Relatório'!AS$1,'Faturamento SP3'!$T$2:$T$692,"Sim")</f>
        <v>0</v>
      </c>
      <c r="AW248" s="27" t="e">
        <f t="shared" ref="AW248:AW311" si="104">AV248/AU248</f>
        <v>#DIV/0!</v>
      </c>
      <c r="AX248" s="24">
        <f>SUMIFS('Faturamento SP3'!$H$2:$H$692,'Faturamento SP3'!$D$2:$D$692,'Infos Relatório'!$B$245,'Faturamento SP3'!$E$2:$E$692,'Infos Relatório'!$B248,'Faturamento SP3'!$Z$2:$Z$692,'Infos Relatório'!AS$1)</f>
        <v>0</v>
      </c>
      <c r="AY248" s="23">
        <f>COUNTIFS('Faturamento SP3'!$D$2:$D$692,'Infos Relatório'!$B$245,'Faturamento SP3'!$E$2:$E$692,'Infos Relatório'!$B248,'Faturamento SP3'!$Z$2:$Z$692,'Infos Relatório'!AY$1)</f>
        <v>0</v>
      </c>
      <c r="AZ248" s="13">
        <f>SUMIFS('Faturamento SP3'!$G$2:$G$692,'Faturamento SP3'!$D$2:$D$692,'Infos Relatório'!$B$245,'Faturamento SP3'!$E$2:$E$692,'Infos Relatório'!$B248,'Faturamento SP3'!$Z$2:$Z$692,'Infos Relatório'!AY$1)</f>
        <v>0</v>
      </c>
      <c r="BA248" s="13">
        <f>SUMIFS('Faturamento SP3'!$J$2:$J$692,'Faturamento SP3'!$D$2:$D$692,'Infos Relatório'!$B$245,'Faturamento SP3'!$E$2:$E$692,'Infos Relatório'!$B248,'Faturamento SP3'!$Z$2:$Z$692,'Infos Relatório'!AY$1)</f>
        <v>0</v>
      </c>
      <c r="BB248" s="14">
        <f>SUMIFS('Faturamento SP3'!$O$2:$O$692,'Faturamento SP3'!$D$2:$D$692,'Infos Relatório'!$B$245,'Faturamento SP3'!$E$2:$E$692,'Infos Relatório'!$B248,'Faturamento SP3'!$Z$2:$Z$692,'Infos Relatório'!AY$1,'Faturamento SP3'!$T$2:$T$692,"Sim")+SUMIFS('Faturamento SP3'!$P$2:$P$692,'Faturamento SP3'!$D$2:$D$692,'Infos Relatório'!$B$245,'Faturamento SP3'!$E$2:$E$692,'Infos Relatório'!$B248,'Faturamento SP3'!$Z$2:$Z$692,'Infos Relatório'!AY$1,'Faturamento SP3'!$T$2:$T$692,"Sim")</f>
        <v>0</v>
      </c>
      <c r="BC248" s="27" t="e">
        <f t="shared" ref="BC248:BC311" si="105">BB248/BA248</f>
        <v>#DIV/0!</v>
      </c>
      <c r="BD248" s="24">
        <f>SUMIFS('Faturamento SP3'!$H$2:$H$692,'Faturamento SP3'!$D$2:$D$692,'Infos Relatório'!$B$245,'Faturamento SP3'!$E$2:$E$692,'Infos Relatório'!$B248,'Faturamento SP3'!$Z$2:$Z$692,'Infos Relatório'!AY$1)</f>
        <v>0</v>
      </c>
      <c r="BE248" s="23">
        <f>COUNTIFS('Faturamento SP3'!$D$2:$D$692,'Infos Relatório'!$B$245,'Faturamento SP3'!$E$2:$E$692,'Infos Relatório'!$B248,'Faturamento SP3'!$Z$2:$Z$692,'Infos Relatório'!BE$1)</f>
        <v>0</v>
      </c>
      <c r="BF248" s="13">
        <f>SUMIFS('Faturamento SP3'!$G$2:$G$692,'Faturamento SP3'!$D$2:$D$692,'Infos Relatório'!$B$245,'Faturamento SP3'!$E$2:$E$692,'Infos Relatório'!$B248,'Faturamento SP3'!$Z$2:$Z$692,'Infos Relatório'!BE$1)</f>
        <v>0</v>
      </c>
      <c r="BG248" s="13">
        <f>SUMIFS('Faturamento SP3'!$J$2:$J$692,'Faturamento SP3'!$D$2:$D$692,'Infos Relatório'!$B$245,'Faturamento SP3'!$E$2:$E$692,'Infos Relatório'!$B248,'Faturamento SP3'!$Z$2:$Z$692,'Infos Relatório'!BE$1)</f>
        <v>0</v>
      </c>
      <c r="BH248" s="14">
        <f>SUMIFS('Faturamento SP3'!$O$2:$O$692,'Faturamento SP3'!$D$2:$D$692,'Infos Relatório'!$B$245,'Faturamento SP3'!$E$2:$E$692,'Infos Relatório'!$B248,'Faturamento SP3'!$Z$2:$Z$692,'Infos Relatório'!BE$1,'Faturamento SP3'!$T$2:$T$692,"Sim")+SUMIFS('Faturamento SP3'!$P$2:$P$692,'Faturamento SP3'!$D$2:$D$692,'Infos Relatório'!$B$245,'Faturamento SP3'!$E$2:$E$692,'Infos Relatório'!$B248,'Faturamento SP3'!$Z$2:$Z$692,'Infos Relatório'!BE$1,'Faturamento SP3'!$T$2:$T$692,"Sim")</f>
        <v>0</v>
      </c>
      <c r="BI248" s="27" t="e">
        <f t="shared" ref="BI248:BI311" si="106">BH248/BG248</f>
        <v>#DIV/0!</v>
      </c>
      <c r="BJ248" s="24">
        <f>SUMIFS('Faturamento SP3'!$H$2:$H$692,'Faturamento SP3'!$D$2:$D$692,'Infos Relatório'!$B$245,'Faturamento SP3'!$E$2:$E$692,'Infos Relatório'!$B248,'Faturamento SP3'!$Z$2:$Z$692,'Infos Relatório'!BE$1)</f>
        <v>0</v>
      </c>
      <c r="BK248" s="23">
        <f>COUNTIFS('Faturamento SP3'!$D$2:$D$692,'Infos Relatório'!$B$245,'Faturamento SP3'!$E$2:$E$692,'Infos Relatório'!$B248,'Faturamento SP3'!$Z$2:$Z$692,'Infos Relatório'!BK$1)</f>
        <v>0</v>
      </c>
      <c r="BL248" s="13">
        <f>SUMIFS('Faturamento SP3'!$G$2:$G$692,'Faturamento SP3'!$D$2:$D$692,'Infos Relatório'!$B$245,'Faturamento SP3'!$E$2:$E$692,'Infos Relatório'!$B248,'Faturamento SP3'!$Z$2:$Z$692,'Infos Relatório'!BK$1)</f>
        <v>0</v>
      </c>
      <c r="BM248" s="13">
        <f>SUMIFS('Faturamento SP3'!$J$2:$J$692,'Faturamento SP3'!$D$2:$D$692,'Infos Relatório'!$B$245,'Faturamento SP3'!$E$2:$E$692,'Infos Relatório'!$B248,'Faturamento SP3'!$Z$2:$Z$692,'Infos Relatório'!BK$1)</f>
        <v>0</v>
      </c>
      <c r="BN248" s="14">
        <f>SUMIFS('Faturamento SP3'!$O$2:$O$692,'Faturamento SP3'!$D$2:$D$692,'Infos Relatório'!$B$245,'Faturamento SP3'!$E$2:$E$692,'Infos Relatório'!$B248,'Faturamento SP3'!$Z$2:$Z$692,'Infos Relatório'!BK$1,'Faturamento SP3'!$T$2:$T$692,"Sim")+SUMIFS('Faturamento SP3'!$P$2:$P$692,'Faturamento SP3'!$D$2:$D$692,'Infos Relatório'!$B$245,'Faturamento SP3'!$E$2:$E$692,'Infos Relatório'!$B248,'Faturamento SP3'!$Z$2:$Z$692,'Infos Relatório'!BK$1,'Faturamento SP3'!$T$2:$T$692,"Sim")</f>
        <v>0</v>
      </c>
      <c r="BO248" s="27" t="e">
        <f t="shared" ref="BO248:BO311" si="107">BN248/BM248</f>
        <v>#DIV/0!</v>
      </c>
      <c r="BP248" s="24">
        <f>SUMIFS('Faturamento SP3'!$H$2:$H$692,'Faturamento SP3'!$D$2:$D$692,'Infos Relatório'!$B$245,'Faturamento SP3'!$E$2:$E$692,'Infos Relatório'!$B248,'Faturamento SP3'!$Z$2:$Z$692,'Infos Relatório'!BK$1)</f>
        <v>0</v>
      </c>
      <c r="BQ248" s="23">
        <f>COUNTIFS('Faturamento SP3'!$D$2:$D$692,'Infos Relatório'!$B$245,'Faturamento SP3'!$E$2:$E$692,'Infos Relatório'!$B248,'Faturamento SP3'!$Z$2:$Z$692,'Infos Relatório'!BQ$1)</f>
        <v>0</v>
      </c>
      <c r="BR248" s="13">
        <f>SUMIFS('Faturamento SP3'!$G$2:$G$692,'Faturamento SP3'!$D$2:$D$692,'Infos Relatório'!$B$245,'Faturamento SP3'!$E$2:$E$692,'Infos Relatório'!$B248,'Faturamento SP3'!$Z$2:$Z$692,'Infos Relatório'!BQ$1)</f>
        <v>0</v>
      </c>
      <c r="BS248" s="13">
        <f>SUMIFS('Faturamento SP3'!$J$2:$J$692,'Faturamento SP3'!$D$2:$D$692,'Infos Relatório'!$B$245,'Faturamento SP3'!$E$2:$E$692,'Infos Relatório'!$B248,'Faturamento SP3'!$Z$2:$Z$692,'Infos Relatório'!BQ$1)</f>
        <v>0</v>
      </c>
      <c r="BT248" s="14">
        <f>SUMIFS('Faturamento SP3'!$O$2:$O$692,'Faturamento SP3'!$D$2:$D$692,'Infos Relatório'!$B$245,'Faturamento SP3'!$E$2:$E$692,'Infos Relatório'!$B248,'Faturamento SP3'!$Z$2:$Z$692,'Infos Relatório'!BQ$1,'Faturamento SP3'!$T$2:$T$692,"Sim")+SUMIFS('Faturamento SP3'!$P$2:$P$692,'Faturamento SP3'!$D$2:$D$692,'Infos Relatório'!$B$245,'Faturamento SP3'!$E$2:$E$692,'Infos Relatório'!$B248,'Faturamento SP3'!$Z$2:$Z$692,'Infos Relatório'!BQ$1,'Faturamento SP3'!$T$2:$T$692,"Sim")</f>
        <v>0</v>
      </c>
      <c r="BU248" s="27" t="e">
        <f t="shared" ref="BU248:BU311" si="108">BT248/BS248</f>
        <v>#DIV/0!</v>
      </c>
      <c r="BV248" s="24">
        <f>SUMIFS('Faturamento SP3'!$H$2:$H$692,'Faturamento SP3'!$D$2:$D$692,'Infos Relatório'!$B$245,'Faturamento SP3'!$E$2:$E$692,'Infos Relatório'!$B248,'Faturamento SP3'!$Z$2:$Z$692,'Infos Relatório'!BQ$1)</f>
        <v>0</v>
      </c>
    </row>
    <row r="249" spans="2:74">
      <c r="B249" s="17" t="s">
        <v>10</v>
      </c>
      <c r="C249" s="23">
        <f>COUNTIFS('Faturamento SP3'!$D$2:$D$692,'Infos Relatório'!$B$245,'Faturamento SP3'!$E$2:$E$692,'Infos Relatório'!$B249,'Faturamento SP3'!$Z$2:$Z$692,'Infos Relatório'!C$1)</f>
        <v>0</v>
      </c>
      <c r="D249" s="13">
        <f>SUMIFS('Faturamento SP3'!$G$2:$G$692,'Faturamento SP3'!$D$2:$D$692,'Infos Relatório'!$B$245,'Faturamento SP3'!$E$2:$E$692,'Infos Relatório'!$B249,'Faturamento SP3'!$Z$2:$Z$692,'Infos Relatório'!C$1)</f>
        <v>0</v>
      </c>
      <c r="E249" s="13">
        <f>SUMIFS('Faturamento SP3'!$J$2:$J$692,'Faturamento SP3'!$D$2:$D$692,'Infos Relatório'!$B$245,'Faturamento SP3'!$E$2:$E$692,'Infos Relatório'!$B249,'Faturamento SP3'!$Z$2:$Z$692,'Infos Relatório'!C$1)</f>
        <v>0</v>
      </c>
      <c r="F249" s="14">
        <f>SUMIFS('Faturamento SP3'!$O$2:$O$692,'Faturamento SP3'!$D$2:$D$692,'Infos Relatório'!$B$245,'Faturamento SP3'!$E$2:$E$692,'Infos Relatório'!$B249,'Faturamento SP3'!$Z$2:$Z$692,'Infos Relatório'!C$1,'Faturamento SP3'!$T$2:$T$692,"Sim")+SUMIFS('Faturamento SP3'!$P$2:$P$692,'Faturamento SP3'!$D$2:$D$692,'Infos Relatório'!$B$245,'Faturamento SP3'!$E$2:$E$692,'Infos Relatório'!$B249,'Faturamento SP3'!$Z$2:$Z$692,'Infos Relatório'!C$1,'Faturamento SP3'!$T$2:$T$692,"Sim")</f>
        <v>0</v>
      </c>
      <c r="G249" s="27" t="e">
        <f t="shared" si="97"/>
        <v>#DIV/0!</v>
      </c>
      <c r="H249" s="24">
        <f>SUMIFS('Faturamento SP3'!$H$2:$H$692,'Faturamento SP3'!$D$2:$D$692,'Infos Relatório'!$B$245,'Faturamento SP3'!$E$2:$E$692,'Infos Relatório'!$B249,'Faturamento SP3'!$Z$2:$Z$692,'Infos Relatório'!C$1)</f>
        <v>0</v>
      </c>
      <c r="I249" s="23">
        <f>COUNTIFS('Faturamento SP3'!$D$2:$D$692,'Infos Relatório'!$B$245,'Faturamento SP3'!$E$2:$E$692,'Infos Relatório'!$B249,'Faturamento SP3'!$Z$2:$Z$692,'Infos Relatório'!I$1)</f>
        <v>0</v>
      </c>
      <c r="J249" s="13">
        <f>SUMIFS('Faturamento SP3'!$G$2:$G$692,'Faturamento SP3'!$D$2:$D$692,'Infos Relatório'!$B$245,'Faturamento SP3'!$E$2:$E$692,'Infos Relatório'!$B249,'Faturamento SP3'!$Z$2:$Z$692,'Infos Relatório'!I$1)</f>
        <v>0</v>
      </c>
      <c r="K249" s="13">
        <f>SUMIFS('Faturamento SP3'!$J$2:$J$692,'Faturamento SP3'!$D$2:$D$692,'Infos Relatório'!$B$245,'Faturamento SP3'!$E$2:$E$692,'Infos Relatório'!$B249,'Faturamento SP3'!$Z$2:$Z$692,'Infos Relatório'!I$1)</f>
        <v>0</v>
      </c>
      <c r="L249" s="14">
        <f>SUMIFS('Faturamento SP3'!$O$2:$O$692,'Faturamento SP3'!$D$2:$D$692,'Infos Relatório'!$B$245,'Faturamento SP3'!$E$2:$E$692,'Infos Relatório'!$B249,'Faturamento SP3'!$Z$2:$Z$692,'Infos Relatório'!I$1,'Faturamento SP3'!$T$2:$T$692,"Sim")+SUMIFS('Faturamento SP3'!$P$2:$P$692,'Faturamento SP3'!$D$2:$D$692,'Infos Relatório'!$B$245,'Faturamento SP3'!$E$2:$E$692,'Infos Relatório'!$B249,'Faturamento SP3'!$Z$2:$Z$692,'Infos Relatório'!I$1,'Faturamento SP3'!$T$2:$T$692,"Sim")</f>
        <v>0</v>
      </c>
      <c r="M249" s="27" t="e">
        <f t="shared" si="98"/>
        <v>#DIV/0!</v>
      </c>
      <c r="N249" s="24">
        <f>SUMIFS('Faturamento SP3'!$H$2:$H$692,'Faturamento SP3'!$D$2:$D$692,'Infos Relatório'!$B$245,'Faturamento SP3'!$E$2:$E$692,'Infos Relatório'!$B249,'Faturamento SP3'!$Z$2:$Z$692,'Infos Relatório'!I$1)</f>
        <v>0</v>
      </c>
      <c r="O249" s="23">
        <f>COUNTIFS('Faturamento SP3'!$D$2:$D$692,'Infos Relatório'!$B$245,'Faturamento SP3'!$E$2:$E$692,'Infos Relatório'!$B249,'Faturamento SP3'!$Z$2:$Z$692,'Infos Relatório'!O$1)</f>
        <v>0</v>
      </c>
      <c r="P249" s="13">
        <f>SUMIFS('Faturamento SP3'!$G$2:$G$692,'Faturamento SP3'!$D$2:$D$692,'Infos Relatório'!$B$245,'Faturamento SP3'!$E$2:$E$692,'Infos Relatório'!$B249,'Faturamento SP3'!$Z$2:$Z$692,'Infos Relatório'!O$1)</f>
        <v>0</v>
      </c>
      <c r="Q249" s="13">
        <f>SUMIFS('Faturamento SP3'!$J$2:$J$692,'Faturamento SP3'!$D$2:$D$692,'Infos Relatório'!$B$245,'Faturamento SP3'!$E$2:$E$692,'Infos Relatório'!$B249,'Faturamento SP3'!$Z$2:$Z$692,'Infos Relatório'!O$1)</f>
        <v>0</v>
      </c>
      <c r="R249" s="14">
        <f>SUMIFS('Faturamento SP3'!$O$2:$O$692,'Faturamento SP3'!$D$2:$D$692,'Infos Relatório'!$B$245,'Faturamento SP3'!$E$2:$E$692,'Infos Relatório'!$B249,'Faturamento SP3'!$Z$2:$Z$692,'Infos Relatório'!O$1,'Faturamento SP3'!$T$2:$T$692,"Sim")+SUMIFS('Faturamento SP3'!$P$2:$P$692,'Faturamento SP3'!$D$2:$D$692,'Infos Relatório'!$B$245,'Faturamento SP3'!$E$2:$E$692,'Infos Relatório'!$B249,'Faturamento SP3'!$Z$2:$Z$692,'Infos Relatório'!O$1,'Faturamento SP3'!$T$2:$T$692,"Sim")</f>
        <v>0</v>
      </c>
      <c r="S249" s="27" t="e">
        <f t="shared" si="99"/>
        <v>#DIV/0!</v>
      </c>
      <c r="T249" s="24">
        <f>SUMIFS('Faturamento SP3'!$H$2:$H$692,'Faturamento SP3'!$D$2:$D$692,'Infos Relatório'!$B$245,'Faturamento SP3'!$E$2:$E$692,'Infos Relatório'!$B249,'Faturamento SP3'!$Z$2:$Z$692,'Infos Relatório'!O$1)</f>
        <v>0</v>
      </c>
      <c r="U249" s="23">
        <f>COUNTIFS('Faturamento SP3'!$D$2:$D$692,'Infos Relatório'!$B$245,'Faturamento SP3'!$E$2:$E$692,'Infos Relatório'!$B249,'Faturamento SP3'!$Z$2:$Z$692,'Infos Relatório'!U$1)</f>
        <v>0</v>
      </c>
      <c r="V249" s="13">
        <f>SUMIFS('Faturamento SP3'!$G$2:$G$692,'Faturamento SP3'!$D$2:$D$692,'Infos Relatório'!$B$245,'Faturamento SP3'!$E$2:$E$692,'Infos Relatório'!$B249,'Faturamento SP3'!$Z$2:$Z$692,'Infos Relatório'!U$1)</f>
        <v>0</v>
      </c>
      <c r="W249" s="13">
        <f>SUMIFS('Faturamento SP3'!$J$2:$J$692,'Faturamento SP3'!$D$2:$D$692,'Infos Relatório'!$B$245,'Faturamento SP3'!$E$2:$E$692,'Infos Relatório'!$B249,'Faturamento SP3'!$Z$2:$Z$692,'Infos Relatório'!U$1)</f>
        <v>0</v>
      </c>
      <c r="X249" s="14">
        <f>SUMIFS('Faturamento SP3'!$O$2:$O$692,'Faturamento SP3'!$D$2:$D$692,'Infos Relatório'!$B$245,'Faturamento SP3'!$E$2:$E$692,'Infos Relatório'!$B249,'Faturamento SP3'!$Z$2:$Z$692,'Infos Relatório'!U$1,'Faturamento SP3'!$T$2:$T$692,"Sim")+SUMIFS('Faturamento SP3'!$P$2:$P$692,'Faturamento SP3'!$D$2:$D$692,'Infos Relatório'!$B$245,'Faturamento SP3'!$E$2:$E$692,'Infos Relatório'!$B249,'Faturamento SP3'!$Z$2:$Z$692,'Infos Relatório'!U$1,'Faturamento SP3'!$T$2:$T$692,"Sim")</f>
        <v>0</v>
      </c>
      <c r="Y249" s="27" t="e">
        <f t="shared" si="100"/>
        <v>#DIV/0!</v>
      </c>
      <c r="Z249" s="24">
        <f>SUMIFS('Faturamento SP3'!$H$2:$H$692,'Faturamento SP3'!$D$2:$D$692,'Infos Relatório'!$B$245,'Faturamento SP3'!$E$2:$E$692,'Infos Relatório'!$B249,'Faturamento SP3'!$Z$2:$Z$692,'Infos Relatório'!U$1)</f>
        <v>0</v>
      </c>
      <c r="AA249" s="23">
        <f>COUNTIFS('Faturamento SP3'!$D$2:$D$692,'Infos Relatório'!$B$245,'Faturamento SP3'!$E$2:$E$692,'Infos Relatório'!$B249,'Faturamento SP3'!$Z$2:$Z$692,'Infos Relatório'!AA$1)</f>
        <v>0</v>
      </c>
      <c r="AB249" s="13">
        <f>SUMIFS('Faturamento SP3'!$G$2:$G$692,'Faturamento SP3'!$D$2:$D$692,'Infos Relatório'!$B$245,'Faturamento SP3'!$E$2:$E$692,'Infos Relatório'!$B249,'Faturamento SP3'!$Z$2:$Z$692,'Infos Relatório'!AA$1)</f>
        <v>0</v>
      </c>
      <c r="AC249" s="13">
        <f>SUMIFS('Faturamento SP3'!$J$2:$J$692,'Faturamento SP3'!$D$2:$D$692,'Infos Relatório'!$B$245,'Faturamento SP3'!$E$2:$E$692,'Infos Relatório'!$B249,'Faturamento SP3'!$Z$2:$Z$692,'Infos Relatório'!AA$1)</f>
        <v>0</v>
      </c>
      <c r="AD249" s="14">
        <f>SUMIFS('Faturamento SP3'!$O$2:$O$692,'Faturamento SP3'!$D$2:$D$692,'Infos Relatório'!$B$245,'Faturamento SP3'!$E$2:$E$692,'Infos Relatório'!$B249,'Faturamento SP3'!$Z$2:$Z$692,'Infos Relatório'!AA$1,'Faturamento SP3'!$T$2:$T$692,"Sim")+SUMIFS('Faturamento SP3'!$P$2:$P$692,'Faturamento SP3'!$D$2:$D$692,'Infos Relatório'!$B$245,'Faturamento SP3'!$E$2:$E$692,'Infos Relatório'!$B249,'Faturamento SP3'!$Z$2:$Z$692,'Infos Relatório'!AA$1,'Faturamento SP3'!$T$2:$T$692,"Sim")</f>
        <v>0</v>
      </c>
      <c r="AE249" s="27" t="e">
        <f t="shared" si="101"/>
        <v>#DIV/0!</v>
      </c>
      <c r="AF249" s="24">
        <f>SUMIFS('Faturamento SP3'!$H$2:$H$692,'Faturamento SP3'!$D$2:$D$692,'Infos Relatório'!$B$245,'Faturamento SP3'!$E$2:$E$692,'Infos Relatório'!$B249,'Faturamento SP3'!$Z$2:$Z$692,'Infos Relatório'!AA$1)</f>
        <v>0</v>
      </c>
      <c r="AG249" s="23">
        <f>COUNTIFS('Faturamento SP3'!$D$2:$D$692,'Infos Relatório'!$B$245,'Faturamento SP3'!$E$2:$E$692,'Infos Relatório'!$B249,'Faturamento SP3'!$Z$2:$Z$692,'Infos Relatório'!AG$1)</f>
        <v>0</v>
      </c>
      <c r="AH249" s="13">
        <f>SUMIFS('Faturamento SP3'!$G$2:$G$692,'Faturamento SP3'!$D$2:$D$692,'Infos Relatório'!$B$245,'Faturamento SP3'!$E$2:$E$692,'Infos Relatório'!$B249,'Faturamento SP3'!$Z$2:$Z$692,'Infos Relatório'!AG$1)</f>
        <v>0</v>
      </c>
      <c r="AI249" s="13">
        <f>SUMIFS('Faturamento SP3'!$J$2:$J$692,'Faturamento SP3'!$D$2:$D$692,'Infos Relatório'!$B$245,'Faturamento SP3'!$E$2:$E$692,'Infos Relatório'!$B249,'Faturamento SP3'!$Z$2:$Z$692,'Infos Relatório'!AG$1)</f>
        <v>0</v>
      </c>
      <c r="AJ249" s="14">
        <f>SUMIFS('Faturamento SP3'!$O$2:$O$692,'Faturamento SP3'!$D$2:$D$692,'Infos Relatório'!$B$245,'Faturamento SP3'!$E$2:$E$692,'Infos Relatório'!$B249,'Faturamento SP3'!$Z$2:$Z$692,'Infos Relatório'!AG$1,'Faturamento SP3'!$T$2:$T$692,"Sim")+SUMIFS('Faturamento SP3'!$P$2:$P$692,'Faturamento SP3'!$D$2:$D$692,'Infos Relatório'!$B$245,'Faturamento SP3'!$E$2:$E$692,'Infos Relatório'!$B249,'Faturamento SP3'!$Z$2:$Z$692,'Infos Relatório'!AG$1,'Faturamento SP3'!$T$2:$T$692,"Sim")</f>
        <v>0</v>
      </c>
      <c r="AK249" s="27" t="e">
        <f t="shared" si="102"/>
        <v>#DIV/0!</v>
      </c>
      <c r="AL249" s="24">
        <f>SUMIFS('Faturamento SP3'!$H$2:$H$692,'Faturamento SP3'!$D$2:$D$692,'Infos Relatório'!$B$245,'Faturamento SP3'!$E$2:$E$692,'Infos Relatório'!$B249,'Faturamento SP3'!$Z$2:$Z$692,'Infos Relatório'!AG$1)</f>
        <v>0</v>
      </c>
      <c r="AM249" s="23">
        <f>COUNTIFS('Faturamento SP3'!$D$2:$D$692,'Infos Relatório'!$B$245,'Faturamento SP3'!$E$2:$E$692,'Infos Relatório'!$B249,'Faturamento SP3'!$Z$2:$Z$692,'Infos Relatório'!AM$1)</f>
        <v>0</v>
      </c>
      <c r="AN249" s="13">
        <f>SUMIFS('Faturamento SP3'!$G$2:$G$692,'Faturamento SP3'!$D$2:$D$692,'Infos Relatório'!$B$245,'Faturamento SP3'!$E$2:$E$692,'Infos Relatório'!$B249,'Faturamento SP3'!$Z$2:$Z$692,'Infos Relatório'!AM$1)</f>
        <v>0</v>
      </c>
      <c r="AO249" s="13">
        <f>SUMIFS('Faturamento SP3'!$J$2:$J$692,'Faturamento SP3'!$D$2:$D$692,'Infos Relatório'!$B$245,'Faturamento SP3'!$E$2:$E$692,'Infos Relatório'!$B249,'Faturamento SP3'!$Z$2:$Z$692,'Infos Relatório'!AM$1)</f>
        <v>0</v>
      </c>
      <c r="AP249" s="14">
        <f>SUMIFS('Faturamento SP3'!$O$2:$O$692,'Faturamento SP3'!$D$2:$D$692,'Infos Relatório'!$B$245,'Faturamento SP3'!$E$2:$E$692,'Infos Relatório'!$B249,'Faturamento SP3'!$Z$2:$Z$692,'Infos Relatório'!AM$1,'Faturamento SP3'!$T$2:$T$692,"Sim")+SUMIFS('Faturamento SP3'!$P$2:$P$692,'Faturamento SP3'!$D$2:$D$692,'Infos Relatório'!$B$245,'Faturamento SP3'!$E$2:$E$692,'Infos Relatório'!$B249,'Faturamento SP3'!$Z$2:$Z$692,'Infos Relatório'!AM$1,'Faturamento SP3'!$T$2:$T$692,"Sim")</f>
        <v>0</v>
      </c>
      <c r="AQ249" s="27" t="e">
        <f t="shared" si="103"/>
        <v>#DIV/0!</v>
      </c>
      <c r="AR249" s="24">
        <f>SUMIFS('Faturamento SP3'!$H$2:$H$692,'Faturamento SP3'!$D$2:$D$692,'Infos Relatório'!$B$245,'Faturamento SP3'!$E$2:$E$692,'Infos Relatório'!$B249,'Faturamento SP3'!$Z$2:$Z$692,'Infos Relatório'!AM$1)</f>
        <v>0</v>
      </c>
      <c r="AS249" s="23">
        <f>COUNTIFS('Faturamento SP3'!$D$2:$D$692,'Infos Relatório'!$B$245,'Faturamento SP3'!$E$2:$E$692,'Infos Relatório'!$B249,'Faturamento SP3'!$Z$2:$Z$692,'Infos Relatório'!AS$1)</f>
        <v>0</v>
      </c>
      <c r="AT249" s="13">
        <f>SUMIFS('Faturamento SP3'!$G$2:$G$692,'Faturamento SP3'!$D$2:$D$692,'Infos Relatório'!$B$245,'Faturamento SP3'!$E$2:$E$692,'Infos Relatório'!$B249,'Faturamento SP3'!$Z$2:$Z$692,'Infos Relatório'!AS$1)</f>
        <v>0</v>
      </c>
      <c r="AU249" s="13">
        <f>SUMIFS('Faturamento SP3'!$J$2:$J$692,'Faturamento SP3'!$D$2:$D$692,'Infos Relatório'!$B$245,'Faturamento SP3'!$E$2:$E$692,'Infos Relatório'!$B249,'Faturamento SP3'!$Z$2:$Z$692,'Infos Relatório'!AS$1)</f>
        <v>0</v>
      </c>
      <c r="AV249" s="14">
        <f>SUMIFS('Faturamento SP3'!$O$2:$O$692,'Faturamento SP3'!$D$2:$D$692,'Infos Relatório'!$B$245,'Faturamento SP3'!$E$2:$E$692,'Infos Relatório'!$B249,'Faturamento SP3'!$Z$2:$Z$692,'Infos Relatório'!AS$1,'Faturamento SP3'!$T$2:$T$692,"Sim")+SUMIFS('Faturamento SP3'!$P$2:$P$692,'Faturamento SP3'!$D$2:$D$692,'Infos Relatório'!$B$245,'Faturamento SP3'!$E$2:$E$692,'Infos Relatório'!$B249,'Faturamento SP3'!$Z$2:$Z$692,'Infos Relatório'!AS$1,'Faturamento SP3'!$T$2:$T$692,"Sim")</f>
        <v>0</v>
      </c>
      <c r="AW249" s="27" t="e">
        <f t="shared" si="104"/>
        <v>#DIV/0!</v>
      </c>
      <c r="AX249" s="24">
        <f>SUMIFS('Faturamento SP3'!$H$2:$H$692,'Faturamento SP3'!$D$2:$D$692,'Infos Relatório'!$B$245,'Faturamento SP3'!$E$2:$E$692,'Infos Relatório'!$B249,'Faturamento SP3'!$Z$2:$Z$692,'Infos Relatório'!AS$1)</f>
        <v>0</v>
      </c>
      <c r="AY249" s="23">
        <f>COUNTIFS('Faturamento SP3'!$D$2:$D$692,'Infos Relatório'!$B$245,'Faturamento SP3'!$E$2:$E$692,'Infos Relatório'!$B249,'Faturamento SP3'!$Z$2:$Z$692,'Infos Relatório'!AY$1)</f>
        <v>0</v>
      </c>
      <c r="AZ249" s="13">
        <f>SUMIFS('Faturamento SP3'!$G$2:$G$692,'Faturamento SP3'!$D$2:$D$692,'Infos Relatório'!$B$245,'Faturamento SP3'!$E$2:$E$692,'Infos Relatório'!$B249,'Faturamento SP3'!$Z$2:$Z$692,'Infos Relatório'!AY$1)</f>
        <v>0</v>
      </c>
      <c r="BA249" s="13">
        <f>SUMIFS('Faturamento SP3'!$J$2:$J$692,'Faturamento SP3'!$D$2:$D$692,'Infos Relatório'!$B$245,'Faturamento SP3'!$E$2:$E$692,'Infos Relatório'!$B249,'Faturamento SP3'!$Z$2:$Z$692,'Infos Relatório'!AY$1)</f>
        <v>0</v>
      </c>
      <c r="BB249" s="14">
        <f>SUMIFS('Faturamento SP3'!$O$2:$O$692,'Faturamento SP3'!$D$2:$D$692,'Infos Relatório'!$B$245,'Faturamento SP3'!$E$2:$E$692,'Infos Relatório'!$B249,'Faturamento SP3'!$Z$2:$Z$692,'Infos Relatório'!AY$1,'Faturamento SP3'!$T$2:$T$692,"Sim")+SUMIFS('Faturamento SP3'!$P$2:$P$692,'Faturamento SP3'!$D$2:$D$692,'Infos Relatório'!$B$245,'Faturamento SP3'!$E$2:$E$692,'Infos Relatório'!$B249,'Faturamento SP3'!$Z$2:$Z$692,'Infos Relatório'!AY$1,'Faturamento SP3'!$T$2:$T$692,"Sim")</f>
        <v>0</v>
      </c>
      <c r="BC249" s="27" t="e">
        <f t="shared" si="105"/>
        <v>#DIV/0!</v>
      </c>
      <c r="BD249" s="24">
        <f>SUMIFS('Faturamento SP3'!$H$2:$H$692,'Faturamento SP3'!$D$2:$D$692,'Infos Relatório'!$B$245,'Faturamento SP3'!$E$2:$E$692,'Infos Relatório'!$B249,'Faturamento SP3'!$Z$2:$Z$692,'Infos Relatório'!AY$1)</f>
        <v>0</v>
      </c>
      <c r="BE249" s="23">
        <f>COUNTIFS('Faturamento SP3'!$D$2:$D$692,'Infos Relatório'!$B$245,'Faturamento SP3'!$E$2:$E$692,'Infos Relatório'!$B249,'Faturamento SP3'!$Z$2:$Z$692,'Infos Relatório'!BE$1)</f>
        <v>0</v>
      </c>
      <c r="BF249" s="13">
        <f>SUMIFS('Faturamento SP3'!$G$2:$G$692,'Faturamento SP3'!$D$2:$D$692,'Infos Relatório'!$B$245,'Faturamento SP3'!$E$2:$E$692,'Infos Relatório'!$B249,'Faturamento SP3'!$Z$2:$Z$692,'Infos Relatório'!BE$1)</f>
        <v>0</v>
      </c>
      <c r="BG249" s="13">
        <f>SUMIFS('Faturamento SP3'!$J$2:$J$692,'Faturamento SP3'!$D$2:$D$692,'Infos Relatório'!$B$245,'Faturamento SP3'!$E$2:$E$692,'Infos Relatório'!$B249,'Faturamento SP3'!$Z$2:$Z$692,'Infos Relatório'!BE$1)</f>
        <v>0</v>
      </c>
      <c r="BH249" s="14">
        <f>SUMIFS('Faturamento SP3'!$O$2:$O$692,'Faturamento SP3'!$D$2:$D$692,'Infos Relatório'!$B$245,'Faturamento SP3'!$E$2:$E$692,'Infos Relatório'!$B249,'Faturamento SP3'!$Z$2:$Z$692,'Infos Relatório'!BE$1,'Faturamento SP3'!$T$2:$T$692,"Sim")+SUMIFS('Faturamento SP3'!$P$2:$P$692,'Faturamento SP3'!$D$2:$D$692,'Infos Relatório'!$B$245,'Faturamento SP3'!$E$2:$E$692,'Infos Relatório'!$B249,'Faturamento SP3'!$Z$2:$Z$692,'Infos Relatório'!BE$1,'Faturamento SP3'!$T$2:$T$692,"Sim")</f>
        <v>0</v>
      </c>
      <c r="BI249" s="27" t="e">
        <f t="shared" si="106"/>
        <v>#DIV/0!</v>
      </c>
      <c r="BJ249" s="24">
        <f>SUMIFS('Faturamento SP3'!$H$2:$H$692,'Faturamento SP3'!$D$2:$D$692,'Infos Relatório'!$B$245,'Faturamento SP3'!$E$2:$E$692,'Infos Relatório'!$B249,'Faturamento SP3'!$Z$2:$Z$692,'Infos Relatório'!BE$1)</f>
        <v>0</v>
      </c>
      <c r="BK249" s="23">
        <f>COUNTIFS('Faturamento SP3'!$D$2:$D$692,'Infos Relatório'!$B$245,'Faturamento SP3'!$E$2:$E$692,'Infos Relatório'!$B249,'Faturamento SP3'!$Z$2:$Z$692,'Infos Relatório'!BK$1)</f>
        <v>0</v>
      </c>
      <c r="BL249" s="13">
        <f>SUMIFS('Faturamento SP3'!$G$2:$G$692,'Faturamento SP3'!$D$2:$D$692,'Infos Relatório'!$B$245,'Faturamento SP3'!$E$2:$E$692,'Infos Relatório'!$B249,'Faturamento SP3'!$Z$2:$Z$692,'Infos Relatório'!BK$1)</f>
        <v>0</v>
      </c>
      <c r="BM249" s="13">
        <f>SUMIFS('Faturamento SP3'!$J$2:$J$692,'Faturamento SP3'!$D$2:$D$692,'Infos Relatório'!$B$245,'Faturamento SP3'!$E$2:$E$692,'Infos Relatório'!$B249,'Faturamento SP3'!$Z$2:$Z$692,'Infos Relatório'!BK$1)</f>
        <v>0</v>
      </c>
      <c r="BN249" s="14">
        <f>SUMIFS('Faturamento SP3'!$O$2:$O$692,'Faturamento SP3'!$D$2:$D$692,'Infos Relatório'!$B$245,'Faturamento SP3'!$E$2:$E$692,'Infos Relatório'!$B249,'Faturamento SP3'!$Z$2:$Z$692,'Infos Relatório'!BK$1,'Faturamento SP3'!$T$2:$T$692,"Sim")+SUMIFS('Faturamento SP3'!$P$2:$P$692,'Faturamento SP3'!$D$2:$D$692,'Infos Relatório'!$B$245,'Faturamento SP3'!$E$2:$E$692,'Infos Relatório'!$B249,'Faturamento SP3'!$Z$2:$Z$692,'Infos Relatório'!BK$1,'Faturamento SP3'!$T$2:$T$692,"Sim")</f>
        <v>0</v>
      </c>
      <c r="BO249" s="27" t="e">
        <f t="shared" si="107"/>
        <v>#DIV/0!</v>
      </c>
      <c r="BP249" s="24">
        <f>SUMIFS('Faturamento SP3'!$H$2:$H$692,'Faturamento SP3'!$D$2:$D$692,'Infos Relatório'!$B$245,'Faturamento SP3'!$E$2:$E$692,'Infos Relatório'!$B249,'Faturamento SP3'!$Z$2:$Z$692,'Infos Relatório'!BK$1)</f>
        <v>0</v>
      </c>
      <c r="BQ249" s="23">
        <f>COUNTIFS('Faturamento SP3'!$D$2:$D$692,'Infos Relatório'!$B$245,'Faturamento SP3'!$E$2:$E$692,'Infos Relatório'!$B249,'Faturamento SP3'!$Z$2:$Z$692,'Infos Relatório'!BQ$1)</f>
        <v>0</v>
      </c>
      <c r="BR249" s="13">
        <f>SUMIFS('Faturamento SP3'!$G$2:$G$692,'Faturamento SP3'!$D$2:$D$692,'Infos Relatório'!$B$245,'Faturamento SP3'!$E$2:$E$692,'Infos Relatório'!$B249,'Faturamento SP3'!$Z$2:$Z$692,'Infos Relatório'!BQ$1)</f>
        <v>0</v>
      </c>
      <c r="BS249" s="13">
        <f>SUMIFS('Faturamento SP3'!$J$2:$J$692,'Faturamento SP3'!$D$2:$D$692,'Infos Relatório'!$B$245,'Faturamento SP3'!$E$2:$E$692,'Infos Relatório'!$B249,'Faturamento SP3'!$Z$2:$Z$692,'Infos Relatório'!BQ$1)</f>
        <v>0</v>
      </c>
      <c r="BT249" s="14">
        <f>SUMIFS('Faturamento SP3'!$O$2:$O$692,'Faturamento SP3'!$D$2:$D$692,'Infos Relatório'!$B$245,'Faturamento SP3'!$E$2:$E$692,'Infos Relatório'!$B249,'Faturamento SP3'!$Z$2:$Z$692,'Infos Relatório'!BQ$1,'Faturamento SP3'!$T$2:$T$692,"Sim")+SUMIFS('Faturamento SP3'!$P$2:$P$692,'Faturamento SP3'!$D$2:$D$692,'Infos Relatório'!$B$245,'Faturamento SP3'!$E$2:$E$692,'Infos Relatório'!$B249,'Faturamento SP3'!$Z$2:$Z$692,'Infos Relatório'!BQ$1,'Faturamento SP3'!$T$2:$T$692,"Sim")</f>
        <v>0</v>
      </c>
      <c r="BU249" s="27" t="e">
        <f t="shared" si="108"/>
        <v>#DIV/0!</v>
      </c>
      <c r="BV249" s="24">
        <f>SUMIFS('Faturamento SP3'!$H$2:$H$692,'Faturamento SP3'!$D$2:$D$692,'Infos Relatório'!$B$245,'Faturamento SP3'!$E$2:$E$692,'Infos Relatório'!$B249,'Faturamento SP3'!$Z$2:$Z$692,'Infos Relatório'!BQ$1)</f>
        <v>0</v>
      </c>
    </row>
    <row r="250" spans="2:74">
      <c r="B250" s="17" t="s">
        <v>11</v>
      </c>
      <c r="C250" s="23">
        <f>COUNTIFS('Faturamento SP3'!$D$2:$D$692,'Infos Relatório'!$B$245,'Faturamento SP3'!$E$2:$E$692,'Infos Relatório'!$B250,'Faturamento SP3'!$Z$2:$Z$692,'Infos Relatório'!C$1)</f>
        <v>0</v>
      </c>
      <c r="D250" s="13">
        <f>SUMIFS('Faturamento SP3'!$G$2:$G$692,'Faturamento SP3'!$D$2:$D$692,'Infos Relatório'!$B$245,'Faturamento SP3'!$E$2:$E$692,'Infos Relatório'!$B250,'Faturamento SP3'!$Z$2:$Z$692,'Infos Relatório'!C$1)</f>
        <v>0</v>
      </c>
      <c r="E250" s="13">
        <f>SUMIFS('Faturamento SP3'!$J$2:$J$692,'Faturamento SP3'!$D$2:$D$692,'Infos Relatório'!$B$245,'Faturamento SP3'!$E$2:$E$692,'Infos Relatório'!$B250,'Faturamento SP3'!$Z$2:$Z$692,'Infos Relatório'!C$1)</f>
        <v>0</v>
      </c>
      <c r="F250" s="14">
        <f>SUMIFS('Faturamento SP3'!$O$2:$O$692,'Faturamento SP3'!$D$2:$D$692,'Infos Relatório'!$B$245,'Faturamento SP3'!$E$2:$E$692,'Infos Relatório'!$B250,'Faturamento SP3'!$Z$2:$Z$692,'Infos Relatório'!C$1,'Faturamento SP3'!$T$2:$T$692,"Sim")+SUMIFS('Faturamento SP3'!$P$2:$P$692,'Faturamento SP3'!$D$2:$D$692,'Infos Relatório'!$B$245,'Faturamento SP3'!$E$2:$E$692,'Infos Relatório'!$B250,'Faturamento SP3'!$Z$2:$Z$692,'Infos Relatório'!C$1,'Faturamento SP3'!$T$2:$T$692,"Sim")</f>
        <v>0</v>
      </c>
      <c r="G250" s="27" t="e">
        <f t="shared" si="97"/>
        <v>#DIV/0!</v>
      </c>
      <c r="H250" s="24">
        <f>SUMIFS('Faturamento SP3'!$H$2:$H$692,'Faturamento SP3'!$D$2:$D$692,'Infos Relatório'!$B$245,'Faturamento SP3'!$E$2:$E$692,'Infos Relatório'!$B250,'Faturamento SP3'!$Z$2:$Z$692,'Infos Relatório'!C$1)</f>
        <v>0</v>
      </c>
      <c r="I250" s="23">
        <f>COUNTIFS('Faturamento SP3'!$D$2:$D$692,'Infos Relatório'!$B$245,'Faturamento SP3'!$E$2:$E$692,'Infos Relatório'!$B250,'Faturamento SP3'!$Z$2:$Z$692,'Infos Relatório'!I$1)</f>
        <v>0</v>
      </c>
      <c r="J250" s="13">
        <f>SUMIFS('Faturamento SP3'!$G$2:$G$692,'Faturamento SP3'!$D$2:$D$692,'Infos Relatório'!$B$245,'Faturamento SP3'!$E$2:$E$692,'Infos Relatório'!$B250,'Faturamento SP3'!$Z$2:$Z$692,'Infos Relatório'!I$1)</f>
        <v>0</v>
      </c>
      <c r="K250" s="13">
        <f>SUMIFS('Faturamento SP3'!$J$2:$J$692,'Faturamento SP3'!$D$2:$D$692,'Infos Relatório'!$B$245,'Faturamento SP3'!$E$2:$E$692,'Infos Relatório'!$B250,'Faturamento SP3'!$Z$2:$Z$692,'Infos Relatório'!I$1)</f>
        <v>0</v>
      </c>
      <c r="L250" s="14">
        <f>SUMIFS('Faturamento SP3'!$O$2:$O$692,'Faturamento SP3'!$D$2:$D$692,'Infos Relatório'!$B$245,'Faturamento SP3'!$E$2:$E$692,'Infos Relatório'!$B250,'Faturamento SP3'!$Z$2:$Z$692,'Infos Relatório'!I$1,'Faturamento SP3'!$T$2:$T$692,"Sim")+SUMIFS('Faturamento SP3'!$P$2:$P$692,'Faturamento SP3'!$D$2:$D$692,'Infos Relatório'!$B$245,'Faturamento SP3'!$E$2:$E$692,'Infos Relatório'!$B250,'Faturamento SP3'!$Z$2:$Z$692,'Infos Relatório'!I$1,'Faturamento SP3'!$T$2:$T$692,"Sim")</f>
        <v>0</v>
      </c>
      <c r="M250" s="27" t="e">
        <f t="shared" si="98"/>
        <v>#DIV/0!</v>
      </c>
      <c r="N250" s="24">
        <f>SUMIFS('Faturamento SP3'!$H$2:$H$692,'Faturamento SP3'!$D$2:$D$692,'Infos Relatório'!$B$245,'Faturamento SP3'!$E$2:$E$692,'Infos Relatório'!$B250,'Faturamento SP3'!$Z$2:$Z$692,'Infos Relatório'!I$1)</f>
        <v>0</v>
      </c>
      <c r="O250" s="23">
        <f>COUNTIFS('Faturamento SP3'!$D$2:$D$692,'Infos Relatório'!$B$245,'Faturamento SP3'!$E$2:$E$692,'Infos Relatório'!$B250,'Faturamento SP3'!$Z$2:$Z$692,'Infos Relatório'!O$1)</f>
        <v>0</v>
      </c>
      <c r="P250" s="13">
        <f>SUMIFS('Faturamento SP3'!$G$2:$G$692,'Faturamento SP3'!$D$2:$D$692,'Infos Relatório'!$B$245,'Faturamento SP3'!$E$2:$E$692,'Infos Relatório'!$B250,'Faturamento SP3'!$Z$2:$Z$692,'Infos Relatório'!O$1)</f>
        <v>0</v>
      </c>
      <c r="Q250" s="13">
        <f>SUMIFS('Faturamento SP3'!$J$2:$J$692,'Faturamento SP3'!$D$2:$D$692,'Infos Relatório'!$B$245,'Faturamento SP3'!$E$2:$E$692,'Infos Relatório'!$B250,'Faturamento SP3'!$Z$2:$Z$692,'Infos Relatório'!O$1)</f>
        <v>0</v>
      </c>
      <c r="R250" s="14">
        <f>SUMIFS('Faturamento SP3'!$O$2:$O$692,'Faturamento SP3'!$D$2:$D$692,'Infos Relatório'!$B$245,'Faturamento SP3'!$E$2:$E$692,'Infos Relatório'!$B250,'Faturamento SP3'!$Z$2:$Z$692,'Infos Relatório'!O$1,'Faturamento SP3'!$T$2:$T$692,"Sim")+SUMIFS('Faturamento SP3'!$P$2:$P$692,'Faturamento SP3'!$D$2:$D$692,'Infos Relatório'!$B$245,'Faturamento SP3'!$E$2:$E$692,'Infos Relatório'!$B250,'Faturamento SP3'!$Z$2:$Z$692,'Infos Relatório'!O$1,'Faturamento SP3'!$T$2:$T$692,"Sim")</f>
        <v>0</v>
      </c>
      <c r="S250" s="27" t="e">
        <f t="shared" si="99"/>
        <v>#DIV/0!</v>
      </c>
      <c r="T250" s="24">
        <f>SUMIFS('Faturamento SP3'!$H$2:$H$692,'Faturamento SP3'!$D$2:$D$692,'Infos Relatório'!$B$245,'Faturamento SP3'!$E$2:$E$692,'Infos Relatório'!$B250,'Faturamento SP3'!$Z$2:$Z$692,'Infos Relatório'!O$1)</f>
        <v>0</v>
      </c>
      <c r="U250" s="23">
        <f>COUNTIFS('Faturamento SP3'!$D$2:$D$692,'Infos Relatório'!$B$245,'Faturamento SP3'!$E$2:$E$692,'Infos Relatório'!$B250,'Faturamento SP3'!$Z$2:$Z$692,'Infos Relatório'!U$1)</f>
        <v>0</v>
      </c>
      <c r="V250" s="13">
        <f>SUMIFS('Faturamento SP3'!$G$2:$G$692,'Faturamento SP3'!$D$2:$D$692,'Infos Relatório'!$B$245,'Faturamento SP3'!$E$2:$E$692,'Infos Relatório'!$B250,'Faturamento SP3'!$Z$2:$Z$692,'Infos Relatório'!U$1)</f>
        <v>0</v>
      </c>
      <c r="W250" s="13">
        <f>SUMIFS('Faturamento SP3'!$J$2:$J$692,'Faturamento SP3'!$D$2:$D$692,'Infos Relatório'!$B$245,'Faturamento SP3'!$E$2:$E$692,'Infos Relatório'!$B250,'Faturamento SP3'!$Z$2:$Z$692,'Infos Relatório'!U$1)</f>
        <v>0</v>
      </c>
      <c r="X250" s="14">
        <f>SUMIFS('Faturamento SP3'!$O$2:$O$692,'Faturamento SP3'!$D$2:$D$692,'Infos Relatório'!$B$245,'Faturamento SP3'!$E$2:$E$692,'Infos Relatório'!$B250,'Faturamento SP3'!$Z$2:$Z$692,'Infos Relatório'!U$1,'Faturamento SP3'!$T$2:$T$692,"Sim")+SUMIFS('Faturamento SP3'!$P$2:$P$692,'Faturamento SP3'!$D$2:$D$692,'Infos Relatório'!$B$245,'Faturamento SP3'!$E$2:$E$692,'Infos Relatório'!$B250,'Faturamento SP3'!$Z$2:$Z$692,'Infos Relatório'!U$1,'Faturamento SP3'!$T$2:$T$692,"Sim")</f>
        <v>0</v>
      </c>
      <c r="Y250" s="27" t="e">
        <f t="shared" si="100"/>
        <v>#DIV/0!</v>
      </c>
      <c r="Z250" s="24">
        <f>SUMIFS('Faturamento SP3'!$H$2:$H$692,'Faturamento SP3'!$D$2:$D$692,'Infos Relatório'!$B$245,'Faturamento SP3'!$E$2:$E$692,'Infos Relatório'!$B250,'Faturamento SP3'!$Z$2:$Z$692,'Infos Relatório'!U$1)</f>
        <v>0</v>
      </c>
      <c r="AA250" s="23">
        <f>COUNTIFS('Faturamento SP3'!$D$2:$D$692,'Infos Relatório'!$B$245,'Faturamento SP3'!$E$2:$E$692,'Infos Relatório'!$B250,'Faturamento SP3'!$Z$2:$Z$692,'Infos Relatório'!AA$1)</f>
        <v>0</v>
      </c>
      <c r="AB250" s="13">
        <f>SUMIFS('Faturamento SP3'!$G$2:$G$692,'Faturamento SP3'!$D$2:$D$692,'Infos Relatório'!$B$245,'Faturamento SP3'!$E$2:$E$692,'Infos Relatório'!$B250,'Faturamento SP3'!$Z$2:$Z$692,'Infos Relatório'!AA$1)</f>
        <v>0</v>
      </c>
      <c r="AC250" s="13">
        <f>SUMIFS('Faturamento SP3'!$J$2:$J$692,'Faturamento SP3'!$D$2:$D$692,'Infos Relatório'!$B$245,'Faturamento SP3'!$E$2:$E$692,'Infos Relatório'!$B250,'Faturamento SP3'!$Z$2:$Z$692,'Infos Relatório'!AA$1)</f>
        <v>0</v>
      </c>
      <c r="AD250" s="14">
        <f>SUMIFS('Faturamento SP3'!$O$2:$O$692,'Faturamento SP3'!$D$2:$D$692,'Infos Relatório'!$B$245,'Faturamento SP3'!$E$2:$E$692,'Infos Relatório'!$B250,'Faturamento SP3'!$Z$2:$Z$692,'Infos Relatório'!AA$1,'Faturamento SP3'!$T$2:$T$692,"Sim")+SUMIFS('Faturamento SP3'!$P$2:$P$692,'Faturamento SP3'!$D$2:$D$692,'Infos Relatório'!$B$245,'Faturamento SP3'!$E$2:$E$692,'Infos Relatório'!$B250,'Faturamento SP3'!$Z$2:$Z$692,'Infos Relatório'!AA$1,'Faturamento SP3'!$T$2:$T$692,"Sim")</f>
        <v>0</v>
      </c>
      <c r="AE250" s="27" t="e">
        <f t="shared" si="101"/>
        <v>#DIV/0!</v>
      </c>
      <c r="AF250" s="24">
        <f>SUMIFS('Faturamento SP3'!$H$2:$H$692,'Faturamento SP3'!$D$2:$D$692,'Infos Relatório'!$B$245,'Faturamento SP3'!$E$2:$E$692,'Infos Relatório'!$B250,'Faturamento SP3'!$Z$2:$Z$692,'Infos Relatório'!AA$1)</f>
        <v>0</v>
      </c>
      <c r="AG250" s="23">
        <f>COUNTIFS('Faturamento SP3'!$D$2:$D$692,'Infos Relatório'!$B$245,'Faturamento SP3'!$E$2:$E$692,'Infos Relatório'!$B250,'Faturamento SP3'!$Z$2:$Z$692,'Infos Relatório'!AG$1)</f>
        <v>0</v>
      </c>
      <c r="AH250" s="13">
        <f>SUMIFS('Faturamento SP3'!$G$2:$G$692,'Faturamento SP3'!$D$2:$D$692,'Infos Relatório'!$B$245,'Faturamento SP3'!$E$2:$E$692,'Infos Relatório'!$B250,'Faturamento SP3'!$Z$2:$Z$692,'Infos Relatório'!AG$1)</f>
        <v>0</v>
      </c>
      <c r="AI250" s="13">
        <f>SUMIFS('Faturamento SP3'!$J$2:$J$692,'Faturamento SP3'!$D$2:$D$692,'Infos Relatório'!$B$245,'Faturamento SP3'!$E$2:$E$692,'Infos Relatório'!$B250,'Faturamento SP3'!$Z$2:$Z$692,'Infos Relatório'!AG$1)</f>
        <v>0</v>
      </c>
      <c r="AJ250" s="14">
        <f>SUMIFS('Faturamento SP3'!$O$2:$O$692,'Faturamento SP3'!$D$2:$D$692,'Infos Relatório'!$B$245,'Faturamento SP3'!$E$2:$E$692,'Infos Relatório'!$B250,'Faturamento SP3'!$Z$2:$Z$692,'Infos Relatório'!AG$1,'Faturamento SP3'!$T$2:$T$692,"Sim")+SUMIFS('Faturamento SP3'!$P$2:$P$692,'Faturamento SP3'!$D$2:$D$692,'Infos Relatório'!$B$245,'Faturamento SP3'!$E$2:$E$692,'Infos Relatório'!$B250,'Faturamento SP3'!$Z$2:$Z$692,'Infos Relatório'!AG$1,'Faturamento SP3'!$T$2:$T$692,"Sim")</f>
        <v>0</v>
      </c>
      <c r="AK250" s="27" t="e">
        <f t="shared" si="102"/>
        <v>#DIV/0!</v>
      </c>
      <c r="AL250" s="24">
        <f>SUMIFS('Faturamento SP3'!$H$2:$H$692,'Faturamento SP3'!$D$2:$D$692,'Infos Relatório'!$B$245,'Faturamento SP3'!$E$2:$E$692,'Infos Relatório'!$B250,'Faturamento SP3'!$Z$2:$Z$692,'Infos Relatório'!AG$1)</f>
        <v>0</v>
      </c>
      <c r="AM250" s="23">
        <f>COUNTIFS('Faturamento SP3'!$D$2:$D$692,'Infos Relatório'!$B$245,'Faturamento SP3'!$E$2:$E$692,'Infos Relatório'!$B250,'Faturamento SP3'!$Z$2:$Z$692,'Infos Relatório'!AM$1)</f>
        <v>0</v>
      </c>
      <c r="AN250" s="13">
        <f>SUMIFS('Faturamento SP3'!$G$2:$G$692,'Faturamento SP3'!$D$2:$D$692,'Infos Relatório'!$B$245,'Faturamento SP3'!$E$2:$E$692,'Infos Relatório'!$B250,'Faturamento SP3'!$Z$2:$Z$692,'Infos Relatório'!AM$1)</f>
        <v>0</v>
      </c>
      <c r="AO250" s="13">
        <f>SUMIFS('Faturamento SP3'!$J$2:$J$692,'Faturamento SP3'!$D$2:$D$692,'Infos Relatório'!$B$245,'Faturamento SP3'!$E$2:$E$692,'Infos Relatório'!$B250,'Faturamento SP3'!$Z$2:$Z$692,'Infos Relatório'!AM$1)</f>
        <v>0</v>
      </c>
      <c r="AP250" s="14">
        <f>SUMIFS('Faturamento SP3'!$O$2:$O$692,'Faturamento SP3'!$D$2:$D$692,'Infos Relatório'!$B$245,'Faturamento SP3'!$E$2:$E$692,'Infos Relatório'!$B250,'Faturamento SP3'!$Z$2:$Z$692,'Infos Relatório'!AM$1,'Faturamento SP3'!$T$2:$T$692,"Sim")+SUMIFS('Faturamento SP3'!$P$2:$P$692,'Faturamento SP3'!$D$2:$D$692,'Infos Relatório'!$B$245,'Faturamento SP3'!$E$2:$E$692,'Infos Relatório'!$B250,'Faturamento SP3'!$Z$2:$Z$692,'Infos Relatório'!AM$1,'Faturamento SP3'!$T$2:$T$692,"Sim")</f>
        <v>0</v>
      </c>
      <c r="AQ250" s="27" t="e">
        <f t="shared" si="103"/>
        <v>#DIV/0!</v>
      </c>
      <c r="AR250" s="24">
        <f>SUMIFS('Faturamento SP3'!$H$2:$H$692,'Faturamento SP3'!$D$2:$D$692,'Infos Relatório'!$B$245,'Faturamento SP3'!$E$2:$E$692,'Infos Relatório'!$B250,'Faturamento SP3'!$Z$2:$Z$692,'Infos Relatório'!AM$1)</f>
        <v>0</v>
      </c>
      <c r="AS250" s="23">
        <f>COUNTIFS('Faturamento SP3'!$D$2:$D$692,'Infos Relatório'!$B$245,'Faturamento SP3'!$E$2:$E$692,'Infos Relatório'!$B250,'Faturamento SP3'!$Z$2:$Z$692,'Infos Relatório'!AS$1)</f>
        <v>0</v>
      </c>
      <c r="AT250" s="13">
        <f>SUMIFS('Faturamento SP3'!$G$2:$G$692,'Faturamento SP3'!$D$2:$D$692,'Infos Relatório'!$B$245,'Faturamento SP3'!$E$2:$E$692,'Infos Relatório'!$B250,'Faturamento SP3'!$Z$2:$Z$692,'Infos Relatório'!AS$1)</f>
        <v>0</v>
      </c>
      <c r="AU250" s="13">
        <f>SUMIFS('Faturamento SP3'!$J$2:$J$692,'Faturamento SP3'!$D$2:$D$692,'Infos Relatório'!$B$245,'Faturamento SP3'!$E$2:$E$692,'Infos Relatório'!$B250,'Faturamento SP3'!$Z$2:$Z$692,'Infos Relatório'!AS$1)</f>
        <v>0</v>
      </c>
      <c r="AV250" s="14">
        <f>SUMIFS('Faturamento SP3'!$O$2:$O$692,'Faturamento SP3'!$D$2:$D$692,'Infos Relatório'!$B$245,'Faturamento SP3'!$E$2:$E$692,'Infos Relatório'!$B250,'Faturamento SP3'!$Z$2:$Z$692,'Infos Relatório'!AS$1,'Faturamento SP3'!$T$2:$T$692,"Sim")+SUMIFS('Faturamento SP3'!$P$2:$P$692,'Faturamento SP3'!$D$2:$D$692,'Infos Relatório'!$B$245,'Faturamento SP3'!$E$2:$E$692,'Infos Relatório'!$B250,'Faturamento SP3'!$Z$2:$Z$692,'Infos Relatório'!AS$1,'Faturamento SP3'!$T$2:$T$692,"Sim")</f>
        <v>0</v>
      </c>
      <c r="AW250" s="27" t="e">
        <f t="shared" si="104"/>
        <v>#DIV/0!</v>
      </c>
      <c r="AX250" s="24">
        <f>SUMIFS('Faturamento SP3'!$H$2:$H$692,'Faturamento SP3'!$D$2:$D$692,'Infos Relatório'!$B$245,'Faturamento SP3'!$E$2:$E$692,'Infos Relatório'!$B250,'Faturamento SP3'!$Z$2:$Z$692,'Infos Relatório'!AS$1)</f>
        <v>0</v>
      </c>
      <c r="AY250" s="23">
        <f>COUNTIFS('Faturamento SP3'!$D$2:$D$692,'Infos Relatório'!$B$245,'Faturamento SP3'!$E$2:$E$692,'Infos Relatório'!$B250,'Faturamento SP3'!$Z$2:$Z$692,'Infos Relatório'!AY$1)</f>
        <v>0</v>
      </c>
      <c r="AZ250" s="13">
        <f>SUMIFS('Faturamento SP3'!$G$2:$G$692,'Faturamento SP3'!$D$2:$D$692,'Infos Relatório'!$B$245,'Faturamento SP3'!$E$2:$E$692,'Infos Relatório'!$B250,'Faturamento SP3'!$Z$2:$Z$692,'Infos Relatório'!AY$1)</f>
        <v>0</v>
      </c>
      <c r="BA250" s="13">
        <f>SUMIFS('Faturamento SP3'!$J$2:$J$692,'Faturamento SP3'!$D$2:$D$692,'Infos Relatório'!$B$245,'Faturamento SP3'!$E$2:$E$692,'Infos Relatório'!$B250,'Faturamento SP3'!$Z$2:$Z$692,'Infos Relatório'!AY$1)</f>
        <v>0</v>
      </c>
      <c r="BB250" s="14">
        <f>SUMIFS('Faturamento SP3'!$O$2:$O$692,'Faturamento SP3'!$D$2:$D$692,'Infos Relatório'!$B$245,'Faturamento SP3'!$E$2:$E$692,'Infos Relatório'!$B250,'Faturamento SP3'!$Z$2:$Z$692,'Infos Relatório'!AY$1,'Faturamento SP3'!$T$2:$T$692,"Sim")+SUMIFS('Faturamento SP3'!$P$2:$P$692,'Faturamento SP3'!$D$2:$D$692,'Infos Relatório'!$B$245,'Faturamento SP3'!$E$2:$E$692,'Infos Relatório'!$B250,'Faturamento SP3'!$Z$2:$Z$692,'Infos Relatório'!AY$1,'Faturamento SP3'!$T$2:$T$692,"Sim")</f>
        <v>0</v>
      </c>
      <c r="BC250" s="27" t="e">
        <f t="shared" si="105"/>
        <v>#DIV/0!</v>
      </c>
      <c r="BD250" s="24">
        <f>SUMIFS('Faturamento SP3'!$H$2:$H$692,'Faturamento SP3'!$D$2:$D$692,'Infos Relatório'!$B$245,'Faturamento SP3'!$E$2:$E$692,'Infos Relatório'!$B250,'Faturamento SP3'!$Z$2:$Z$692,'Infos Relatório'!AY$1)</f>
        <v>0</v>
      </c>
      <c r="BE250" s="23">
        <f>COUNTIFS('Faturamento SP3'!$D$2:$D$692,'Infos Relatório'!$B$245,'Faturamento SP3'!$E$2:$E$692,'Infos Relatório'!$B250,'Faturamento SP3'!$Z$2:$Z$692,'Infos Relatório'!BE$1)</f>
        <v>0</v>
      </c>
      <c r="BF250" s="13">
        <f>SUMIFS('Faturamento SP3'!$G$2:$G$692,'Faturamento SP3'!$D$2:$D$692,'Infos Relatório'!$B$245,'Faturamento SP3'!$E$2:$E$692,'Infos Relatório'!$B250,'Faturamento SP3'!$Z$2:$Z$692,'Infos Relatório'!BE$1)</f>
        <v>0</v>
      </c>
      <c r="BG250" s="13">
        <f>SUMIFS('Faturamento SP3'!$J$2:$J$692,'Faturamento SP3'!$D$2:$D$692,'Infos Relatório'!$B$245,'Faturamento SP3'!$E$2:$E$692,'Infos Relatório'!$B250,'Faturamento SP3'!$Z$2:$Z$692,'Infos Relatório'!BE$1)</f>
        <v>0</v>
      </c>
      <c r="BH250" s="14">
        <f>SUMIFS('Faturamento SP3'!$O$2:$O$692,'Faturamento SP3'!$D$2:$D$692,'Infos Relatório'!$B$245,'Faturamento SP3'!$E$2:$E$692,'Infos Relatório'!$B250,'Faturamento SP3'!$Z$2:$Z$692,'Infos Relatório'!BE$1,'Faturamento SP3'!$T$2:$T$692,"Sim")+SUMIFS('Faturamento SP3'!$P$2:$P$692,'Faturamento SP3'!$D$2:$D$692,'Infos Relatório'!$B$245,'Faturamento SP3'!$E$2:$E$692,'Infos Relatório'!$B250,'Faturamento SP3'!$Z$2:$Z$692,'Infos Relatório'!BE$1,'Faturamento SP3'!$T$2:$T$692,"Sim")</f>
        <v>0</v>
      </c>
      <c r="BI250" s="27" t="e">
        <f t="shared" si="106"/>
        <v>#DIV/0!</v>
      </c>
      <c r="BJ250" s="24">
        <f>SUMIFS('Faturamento SP3'!$H$2:$H$692,'Faturamento SP3'!$D$2:$D$692,'Infos Relatório'!$B$245,'Faturamento SP3'!$E$2:$E$692,'Infos Relatório'!$B250,'Faturamento SP3'!$Z$2:$Z$692,'Infos Relatório'!BE$1)</f>
        <v>0</v>
      </c>
      <c r="BK250" s="23">
        <f>COUNTIFS('Faturamento SP3'!$D$2:$D$692,'Infos Relatório'!$B$245,'Faturamento SP3'!$E$2:$E$692,'Infos Relatório'!$B250,'Faturamento SP3'!$Z$2:$Z$692,'Infos Relatório'!BK$1)</f>
        <v>0</v>
      </c>
      <c r="BL250" s="13">
        <f>SUMIFS('Faturamento SP3'!$G$2:$G$692,'Faturamento SP3'!$D$2:$D$692,'Infos Relatório'!$B$245,'Faturamento SP3'!$E$2:$E$692,'Infos Relatório'!$B250,'Faturamento SP3'!$Z$2:$Z$692,'Infos Relatório'!BK$1)</f>
        <v>0</v>
      </c>
      <c r="BM250" s="13">
        <f>SUMIFS('Faturamento SP3'!$J$2:$J$692,'Faturamento SP3'!$D$2:$D$692,'Infos Relatório'!$B$245,'Faturamento SP3'!$E$2:$E$692,'Infos Relatório'!$B250,'Faturamento SP3'!$Z$2:$Z$692,'Infos Relatório'!BK$1)</f>
        <v>0</v>
      </c>
      <c r="BN250" s="14">
        <f>SUMIFS('Faturamento SP3'!$O$2:$O$692,'Faturamento SP3'!$D$2:$D$692,'Infos Relatório'!$B$245,'Faturamento SP3'!$E$2:$E$692,'Infos Relatório'!$B250,'Faturamento SP3'!$Z$2:$Z$692,'Infos Relatório'!BK$1,'Faturamento SP3'!$T$2:$T$692,"Sim")+SUMIFS('Faturamento SP3'!$P$2:$P$692,'Faturamento SP3'!$D$2:$D$692,'Infos Relatório'!$B$245,'Faturamento SP3'!$E$2:$E$692,'Infos Relatório'!$B250,'Faturamento SP3'!$Z$2:$Z$692,'Infos Relatório'!BK$1,'Faturamento SP3'!$T$2:$T$692,"Sim")</f>
        <v>0</v>
      </c>
      <c r="BO250" s="27" t="e">
        <f t="shared" si="107"/>
        <v>#DIV/0!</v>
      </c>
      <c r="BP250" s="24">
        <f>SUMIFS('Faturamento SP3'!$H$2:$H$692,'Faturamento SP3'!$D$2:$D$692,'Infos Relatório'!$B$245,'Faturamento SP3'!$E$2:$E$692,'Infos Relatório'!$B250,'Faturamento SP3'!$Z$2:$Z$692,'Infos Relatório'!BK$1)</f>
        <v>0</v>
      </c>
      <c r="BQ250" s="23">
        <f>COUNTIFS('Faturamento SP3'!$D$2:$D$692,'Infos Relatório'!$B$245,'Faturamento SP3'!$E$2:$E$692,'Infos Relatório'!$B250,'Faturamento SP3'!$Z$2:$Z$692,'Infos Relatório'!BQ$1)</f>
        <v>0</v>
      </c>
      <c r="BR250" s="13">
        <f>SUMIFS('Faturamento SP3'!$G$2:$G$692,'Faturamento SP3'!$D$2:$D$692,'Infos Relatório'!$B$245,'Faturamento SP3'!$E$2:$E$692,'Infos Relatório'!$B250,'Faturamento SP3'!$Z$2:$Z$692,'Infos Relatório'!BQ$1)</f>
        <v>0</v>
      </c>
      <c r="BS250" s="13">
        <f>SUMIFS('Faturamento SP3'!$J$2:$J$692,'Faturamento SP3'!$D$2:$D$692,'Infos Relatório'!$B$245,'Faturamento SP3'!$E$2:$E$692,'Infos Relatório'!$B250,'Faturamento SP3'!$Z$2:$Z$692,'Infos Relatório'!BQ$1)</f>
        <v>0</v>
      </c>
      <c r="BT250" s="14">
        <f>SUMIFS('Faturamento SP3'!$O$2:$O$692,'Faturamento SP3'!$D$2:$D$692,'Infos Relatório'!$B$245,'Faturamento SP3'!$E$2:$E$692,'Infos Relatório'!$B250,'Faturamento SP3'!$Z$2:$Z$692,'Infos Relatório'!BQ$1,'Faturamento SP3'!$T$2:$T$692,"Sim")+SUMIFS('Faturamento SP3'!$P$2:$P$692,'Faturamento SP3'!$D$2:$D$692,'Infos Relatório'!$B$245,'Faturamento SP3'!$E$2:$E$692,'Infos Relatório'!$B250,'Faturamento SP3'!$Z$2:$Z$692,'Infos Relatório'!BQ$1,'Faturamento SP3'!$T$2:$T$692,"Sim")</f>
        <v>0</v>
      </c>
      <c r="BU250" s="27" t="e">
        <f t="shared" si="108"/>
        <v>#DIV/0!</v>
      </c>
      <c r="BV250" s="24">
        <f>SUMIFS('Faturamento SP3'!$H$2:$H$692,'Faturamento SP3'!$D$2:$D$692,'Infos Relatório'!$B$245,'Faturamento SP3'!$E$2:$E$692,'Infos Relatório'!$B250,'Faturamento SP3'!$Z$2:$Z$692,'Infos Relatório'!BQ$1)</f>
        <v>0</v>
      </c>
    </row>
    <row r="251" spans="2:74">
      <c r="B251" s="17" t="s">
        <v>12</v>
      </c>
      <c r="C251" s="23">
        <f>COUNTIFS('Faturamento SP3'!$D$2:$D$692,'Infos Relatório'!$B$245,'Faturamento SP3'!$E$2:$E$692,'Infos Relatório'!$B251,'Faturamento SP3'!$Z$2:$Z$692,'Infos Relatório'!C$1)</f>
        <v>0</v>
      </c>
      <c r="D251" s="13">
        <f>SUMIFS('Faturamento SP3'!$G$2:$G$692,'Faturamento SP3'!$D$2:$D$692,'Infos Relatório'!$B$245,'Faturamento SP3'!$E$2:$E$692,'Infos Relatório'!$B251,'Faturamento SP3'!$Z$2:$Z$692,'Infos Relatório'!C$1)</f>
        <v>0</v>
      </c>
      <c r="E251" s="13">
        <f>SUMIFS('Faturamento SP3'!$J$2:$J$692,'Faturamento SP3'!$D$2:$D$692,'Infos Relatório'!$B$245,'Faturamento SP3'!$E$2:$E$692,'Infos Relatório'!$B251,'Faturamento SP3'!$Z$2:$Z$692,'Infos Relatório'!C$1)</f>
        <v>0</v>
      </c>
      <c r="F251" s="14">
        <f>SUMIFS('Faturamento SP3'!$O$2:$O$692,'Faturamento SP3'!$D$2:$D$692,'Infos Relatório'!$B$245,'Faturamento SP3'!$E$2:$E$692,'Infos Relatório'!$B251,'Faturamento SP3'!$Z$2:$Z$692,'Infos Relatório'!C$1,'Faturamento SP3'!$T$2:$T$692,"Sim")+SUMIFS('Faturamento SP3'!$P$2:$P$692,'Faturamento SP3'!$D$2:$D$692,'Infos Relatório'!$B$245,'Faturamento SP3'!$E$2:$E$692,'Infos Relatório'!$B251,'Faturamento SP3'!$Z$2:$Z$692,'Infos Relatório'!C$1,'Faturamento SP3'!$T$2:$T$692,"Sim")</f>
        <v>0</v>
      </c>
      <c r="G251" s="27" t="e">
        <f t="shared" si="97"/>
        <v>#DIV/0!</v>
      </c>
      <c r="H251" s="24">
        <f>SUMIFS('Faturamento SP3'!$H$2:$H$692,'Faturamento SP3'!$D$2:$D$692,'Infos Relatório'!$B$245,'Faturamento SP3'!$E$2:$E$692,'Infos Relatório'!$B251,'Faturamento SP3'!$Z$2:$Z$692,'Infos Relatório'!C$1)</f>
        <v>0</v>
      </c>
      <c r="I251" s="23">
        <f>COUNTIFS('Faturamento SP3'!$D$2:$D$692,'Infos Relatório'!$B$245,'Faturamento SP3'!$E$2:$E$692,'Infos Relatório'!$B251,'Faturamento SP3'!$Z$2:$Z$692,'Infos Relatório'!I$1)</f>
        <v>0</v>
      </c>
      <c r="J251" s="13">
        <f>SUMIFS('Faturamento SP3'!$G$2:$G$692,'Faturamento SP3'!$D$2:$D$692,'Infos Relatório'!$B$245,'Faturamento SP3'!$E$2:$E$692,'Infos Relatório'!$B251,'Faturamento SP3'!$Z$2:$Z$692,'Infos Relatório'!I$1)</f>
        <v>0</v>
      </c>
      <c r="K251" s="13">
        <f>SUMIFS('Faturamento SP3'!$J$2:$J$692,'Faturamento SP3'!$D$2:$D$692,'Infos Relatório'!$B$245,'Faturamento SP3'!$E$2:$E$692,'Infos Relatório'!$B251,'Faturamento SP3'!$Z$2:$Z$692,'Infos Relatório'!I$1)</f>
        <v>0</v>
      </c>
      <c r="L251" s="14">
        <f>SUMIFS('Faturamento SP3'!$O$2:$O$692,'Faturamento SP3'!$D$2:$D$692,'Infos Relatório'!$B$245,'Faturamento SP3'!$E$2:$E$692,'Infos Relatório'!$B251,'Faturamento SP3'!$Z$2:$Z$692,'Infos Relatório'!I$1,'Faturamento SP3'!$T$2:$T$692,"Sim")+SUMIFS('Faturamento SP3'!$P$2:$P$692,'Faturamento SP3'!$D$2:$D$692,'Infos Relatório'!$B$245,'Faturamento SP3'!$E$2:$E$692,'Infos Relatório'!$B251,'Faturamento SP3'!$Z$2:$Z$692,'Infos Relatório'!I$1,'Faturamento SP3'!$T$2:$T$692,"Sim")</f>
        <v>0</v>
      </c>
      <c r="M251" s="27" t="e">
        <f t="shared" si="98"/>
        <v>#DIV/0!</v>
      </c>
      <c r="N251" s="24">
        <f>SUMIFS('Faturamento SP3'!$H$2:$H$692,'Faturamento SP3'!$D$2:$D$692,'Infos Relatório'!$B$245,'Faturamento SP3'!$E$2:$E$692,'Infos Relatório'!$B251,'Faturamento SP3'!$Z$2:$Z$692,'Infos Relatório'!I$1)</f>
        <v>0</v>
      </c>
      <c r="O251" s="23">
        <f>COUNTIFS('Faturamento SP3'!$D$2:$D$692,'Infos Relatório'!$B$245,'Faturamento SP3'!$E$2:$E$692,'Infos Relatório'!$B251,'Faturamento SP3'!$Z$2:$Z$692,'Infos Relatório'!O$1)</f>
        <v>0</v>
      </c>
      <c r="P251" s="13">
        <f>SUMIFS('Faturamento SP3'!$G$2:$G$692,'Faturamento SP3'!$D$2:$D$692,'Infos Relatório'!$B$245,'Faturamento SP3'!$E$2:$E$692,'Infos Relatório'!$B251,'Faturamento SP3'!$Z$2:$Z$692,'Infos Relatório'!O$1)</f>
        <v>0</v>
      </c>
      <c r="Q251" s="13">
        <f>SUMIFS('Faturamento SP3'!$J$2:$J$692,'Faturamento SP3'!$D$2:$D$692,'Infos Relatório'!$B$245,'Faturamento SP3'!$E$2:$E$692,'Infos Relatório'!$B251,'Faturamento SP3'!$Z$2:$Z$692,'Infos Relatório'!O$1)</f>
        <v>0</v>
      </c>
      <c r="R251" s="14">
        <f>SUMIFS('Faturamento SP3'!$O$2:$O$692,'Faturamento SP3'!$D$2:$D$692,'Infos Relatório'!$B$245,'Faturamento SP3'!$E$2:$E$692,'Infos Relatório'!$B251,'Faturamento SP3'!$Z$2:$Z$692,'Infos Relatório'!O$1,'Faturamento SP3'!$T$2:$T$692,"Sim")+SUMIFS('Faturamento SP3'!$P$2:$P$692,'Faturamento SP3'!$D$2:$D$692,'Infos Relatório'!$B$245,'Faturamento SP3'!$E$2:$E$692,'Infos Relatório'!$B251,'Faturamento SP3'!$Z$2:$Z$692,'Infos Relatório'!O$1,'Faturamento SP3'!$T$2:$T$692,"Sim")</f>
        <v>0</v>
      </c>
      <c r="S251" s="27" t="e">
        <f t="shared" si="99"/>
        <v>#DIV/0!</v>
      </c>
      <c r="T251" s="24">
        <f>SUMIFS('Faturamento SP3'!$H$2:$H$692,'Faturamento SP3'!$D$2:$D$692,'Infos Relatório'!$B$245,'Faturamento SP3'!$E$2:$E$692,'Infos Relatório'!$B251,'Faturamento SP3'!$Z$2:$Z$692,'Infos Relatório'!O$1)</f>
        <v>0</v>
      </c>
      <c r="U251" s="23">
        <f>COUNTIFS('Faturamento SP3'!$D$2:$D$692,'Infos Relatório'!$B$245,'Faturamento SP3'!$E$2:$E$692,'Infos Relatório'!$B251,'Faturamento SP3'!$Z$2:$Z$692,'Infos Relatório'!U$1)</f>
        <v>0</v>
      </c>
      <c r="V251" s="13">
        <f>SUMIFS('Faturamento SP3'!$G$2:$G$692,'Faturamento SP3'!$D$2:$D$692,'Infos Relatório'!$B$245,'Faturamento SP3'!$E$2:$E$692,'Infos Relatório'!$B251,'Faturamento SP3'!$Z$2:$Z$692,'Infos Relatório'!U$1)</f>
        <v>0</v>
      </c>
      <c r="W251" s="13">
        <f>SUMIFS('Faturamento SP3'!$J$2:$J$692,'Faturamento SP3'!$D$2:$D$692,'Infos Relatório'!$B$245,'Faturamento SP3'!$E$2:$E$692,'Infos Relatório'!$B251,'Faturamento SP3'!$Z$2:$Z$692,'Infos Relatório'!U$1)</f>
        <v>0</v>
      </c>
      <c r="X251" s="14">
        <f>SUMIFS('Faturamento SP3'!$O$2:$O$692,'Faturamento SP3'!$D$2:$D$692,'Infos Relatório'!$B$245,'Faturamento SP3'!$E$2:$E$692,'Infos Relatório'!$B251,'Faturamento SP3'!$Z$2:$Z$692,'Infos Relatório'!U$1,'Faturamento SP3'!$T$2:$T$692,"Sim")+SUMIFS('Faturamento SP3'!$P$2:$P$692,'Faturamento SP3'!$D$2:$D$692,'Infos Relatório'!$B$245,'Faturamento SP3'!$E$2:$E$692,'Infos Relatório'!$B251,'Faturamento SP3'!$Z$2:$Z$692,'Infos Relatório'!U$1,'Faturamento SP3'!$T$2:$T$692,"Sim")</f>
        <v>0</v>
      </c>
      <c r="Y251" s="27" t="e">
        <f t="shared" si="100"/>
        <v>#DIV/0!</v>
      </c>
      <c r="Z251" s="24">
        <f>SUMIFS('Faturamento SP3'!$H$2:$H$692,'Faturamento SP3'!$D$2:$D$692,'Infos Relatório'!$B$245,'Faturamento SP3'!$E$2:$E$692,'Infos Relatório'!$B251,'Faturamento SP3'!$Z$2:$Z$692,'Infos Relatório'!U$1)</f>
        <v>0</v>
      </c>
      <c r="AA251" s="23">
        <f>COUNTIFS('Faturamento SP3'!$D$2:$D$692,'Infos Relatório'!$B$245,'Faturamento SP3'!$E$2:$E$692,'Infos Relatório'!$B251,'Faturamento SP3'!$Z$2:$Z$692,'Infos Relatório'!AA$1)</f>
        <v>0</v>
      </c>
      <c r="AB251" s="13">
        <f>SUMIFS('Faturamento SP3'!$G$2:$G$692,'Faturamento SP3'!$D$2:$D$692,'Infos Relatório'!$B$245,'Faturamento SP3'!$E$2:$E$692,'Infos Relatório'!$B251,'Faturamento SP3'!$Z$2:$Z$692,'Infos Relatório'!AA$1)</f>
        <v>0</v>
      </c>
      <c r="AC251" s="13">
        <f>SUMIFS('Faturamento SP3'!$J$2:$J$692,'Faturamento SP3'!$D$2:$D$692,'Infos Relatório'!$B$245,'Faturamento SP3'!$E$2:$E$692,'Infos Relatório'!$B251,'Faturamento SP3'!$Z$2:$Z$692,'Infos Relatório'!AA$1)</f>
        <v>0</v>
      </c>
      <c r="AD251" s="14">
        <f>SUMIFS('Faturamento SP3'!$O$2:$O$692,'Faturamento SP3'!$D$2:$D$692,'Infos Relatório'!$B$245,'Faturamento SP3'!$E$2:$E$692,'Infos Relatório'!$B251,'Faturamento SP3'!$Z$2:$Z$692,'Infos Relatório'!AA$1,'Faturamento SP3'!$T$2:$T$692,"Sim")+SUMIFS('Faturamento SP3'!$P$2:$P$692,'Faturamento SP3'!$D$2:$D$692,'Infos Relatório'!$B$245,'Faturamento SP3'!$E$2:$E$692,'Infos Relatório'!$B251,'Faturamento SP3'!$Z$2:$Z$692,'Infos Relatório'!AA$1,'Faturamento SP3'!$T$2:$T$692,"Sim")</f>
        <v>0</v>
      </c>
      <c r="AE251" s="27" t="e">
        <f t="shared" si="101"/>
        <v>#DIV/0!</v>
      </c>
      <c r="AF251" s="24">
        <f>SUMIFS('Faturamento SP3'!$H$2:$H$692,'Faturamento SP3'!$D$2:$D$692,'Infos Relatório'!$B$245,'Faturamento SP3'!$E$2:$E$692,'Infos Relatório'!$B251,'Faturamento SP3'!$Z$2:$Z$692,'Infos Relatório'!AA$1)</f>
        <v>0</v>
      </c>
      <c r="AG251" s="23">
        <f>COUNTIFS('Faturamento SP3'!$D$2:$D$692,'Infos Relatório'!$B$245,'Faturamento SP3'!$E$2:$E$692,'Infos Relatório'!$B251,'Faturamento SP3'!$Z$2:$Z$692,'Infos Relatório'!AG$1)</f>
        <v>0</v>
      </c>
      <c r="AH251" s="13">
        <f>SUMIFS('Faturamento SP3'!$G$2:$G$692,'Faturamento SP3'!$D$2:$D$692,'Infos Relatório'!$B$245,'Faturamento SP3'!$E$2:$E$692,'Infos Relatório'!$B251,'Faturamento SP3'!$Z$2:$Z$692,'Infos Relatório'!AG$1)</f>
        <v>0</v>
      </c>
      <c r="AI251" s="13">
        <f>SUMIFS('Faturamento SP3'!$J$2:$J$692,'Faturamento SP3'!$D$2:$D$692,'Infos Relatório'!$B$245,'Faturamento SP3'!$E$2:$E$692,'Infos Relatório'!$B251,'Faturamento SP3'!$Z$2:$Z$692,'Infos Relatório'!AG$1)</f>
        <v>0</v>
      </c>
      <c r="AJ251" s="14">
        <f>SUMIFS('Faturamento SP3'!$O$2:$O$692,'Faturamento SP3'!$D$2:$D$692,'Infos Relatório'!$B$245,'Faturamento SP3'!$E$2:$E$692,'Infos Relatório'!$B251,'Faturamento SP3'!$Z$2:$Z$692,'Infos Relatório'!AG$1,'Faturamento SP3'!$T$2:$T$692,"Sim")+SUMIFS('Faturamento SP3'!$P$2:$P$692,'Faturamento SP3'!$D$2:$D$692,'Infos Relatório'!$B$245,'Faturamento SP3'!$E$2:$E$692,'Infos Relatório'!$B251,'Faturamento SP3'!$Z$2:$Z$692,'Infos Relatório'!AG$1,'Faturamento SP3'!$T$2:$T$692,"Sim")</f>
        <v>0</v>
      </c>
      <c r="AK251" s="27" t="e">
        <f t="shared" si="102"/>
        <v>#DIV/0!</v>
      </c>
      <c r="AL251" s="24">
        <f>SUMIFS('Faturamento SP3'!$H$2:$H$692,'Faturamento SP3'!$D$2:$D$692,'Infos Relatório'!$B$245,'Faturamento SP3'!$E$2:$E$692,'Infos Relatório'!$B251,'Faturamento SP3'!$Z$2:$Z$692,'Infos Relatório'!AG$1)</f>
        <v>0</v>
      </c>
      <c r="AM251" s="23">
        <f>COUNTIFS('Faturamento SP3'!$D$2:$D$692,'Infos Relatório'!$B$245,'Faturamento SP3'!$E$2:$E$692,'Infos Relatório'!$B251,'Faturamento SP3'!$Z$2:$Z$692,'Infos Relatório'!AM$1)</f>
        <v>0</v>
      </c>
      <c r="AN251" s="13">
        <f>SUMIFS('Faturamento SP3'!$G$2:$G$692,'Faturamento SP3'!$D$2:$D$692,'Infos Relatório'!$B$245,'Faturamento SP3'!$E$2:$E$692,'Infos Relatório'!$B251,'Faturamento SP3'!$Z$2:$Z$692,'Infos Relatório'!AM$1)</f>
        <v>0</v>
      </c>
      <c r="AO251" s="13">
        <f>SUMIFS('Faturamento SP3'!$J$2:$J$692,'Faturamento SP3'!$D$2:$D$692,'Infos Relatório'!$B$245,'Faturamento SP3'!$E$2:$E$692,'Infos Relatório'!$B251,'Faturamento SP3'!$Z$2:$Z$692,'Infos Relatório'!AM$1)</f>
        <v>0</v>
      </c>
      <c r="AP251" s="14">
        <f>SUMIFS('Faturamento SP3'!$O$2:$O$692,'Faturamento SP3'!$D$2:$D$692,'Infos Relatório'!$B$245,'Faturamento SP3'!$E$2:$E$692,'Infos Relatório'!$B251,'Faturamento SP3'!$Z$2:$Z$692,'Infos Relatório'!AM$1,'Faturamento SP3'!$T$2:$T$692,"Sim")+SUMIFS('Faturamento SP3'!$P$2:$P$692,'Faturamento SP3'!$D$2:$D$692,'Infos Relatório'!$B$245,'Faturamento SP3'!$E$2:$E$692,'Infos Relatório'!$B251,'Faturamento SP3'!$Z$2:$Z$692,'Infos Relatório'!AM$1,'Faturamento SP3'!$T$2:$T$692,"Sim")</f>
        <v>0</v>
      </c>
      <c r="AQ251" s="27" t="e">
        <f t="shared" si="103"/>
        <v>#DIV/0!</v>
      </c>
      <c r="AR251" s="24">
        <f>SUMIFS('Faturamento SP3'!$H$2:$H$692,'Faturamento SP3'!$D$2:$D$692,'Infos Relatório'!$B$245,'Faturamento SP3'!$E$2:$E$692,'Infos Relatório'!$B251,'Faturamento SP3'!$Z$2:$Z$692,'Infos Relatório'!AM$1)</f>
        <v>0</v>
      </c>
      <c r="AS251" s="23">
        <f>COUNTIFS('Faturamento SP3'!$D$2:$D$692,'Infos Relatório'!$B$245,'Faturamento SP3'!$E$2:$E$692,'Infos Relatório'!$B251,'Faturamento SP3'!$Z$2:$Z$692,'Infos Relatório'!AS$1)</f>
        <v>0</v>
      </c>
      <c r="AT251" s="13">
        <f>SUMIFS('Faturamento SP3'!$G$2:$G$692,'Faturamento SP3'!$D$2:$D$692,'Infos Relatório'!$B$245,'Faturamento SP3'!$E$2:$E$692,'Infos Relatório'!$B251,'Faturamento SP3'!$Z$2:$Z$692,'Infos Relatório'!AS$1)</f>
        <v>0</v>
      </c>
      <c r="AU251" s="13">
        <f>SUMIFS('Faturamento SP3'!$J$2:$J$692,'Faturamento SP3'!$D$2:$D$692,'Infos Relatório'!$B$245,'Faturamento SP3'!$E$2:$E$692,'Infos Relatório'!$B251,'Faturamento SP3'!$Z$2:$Z$692,'Infos Relatório'!AS$1)</f>
        <v>0</v>
      </c>
      <c r="AV251" s="14">
        <f>SUMIFS('Faturamento SP3'!$O$2:$O$692,'Faturamento SP3'!$D$2:$D$692,'Infos Relatório'!$B$245,'Faturamento SP3'!$E$2:$E$692,'Infos Relatório'!$B251,'Faturamento SP3'!$Z$2:$Z$692,'Infos Relatório'!AS$1,'Faturamento SP3'!$T$2:$T$692,"Sim")+SUMIFS('Faturamento SP3'!$P$2:$P$692,'Faturamento SP3'!$D$2:$D$692,'Infos Relatório'!$B$245,'Faturamento SP3'!$E$2:$E$692,'Infos Relatório'!$B251,'Faturamento SP3'!$Z$2:$Z$692,'Infos Relatório'!AS$1,'Faturamento SP3'!$T$2:$T$692,"Sim")</f>
        <v>0</v>
      </c>
      <c r="AW251" s="27" t="e">
        <f t="shared" si="104"/>
        <v>#DIV/0!</v>
      </c>
      <c r="AX251" s="24">
        <f>SUMIFS('Faturamento SP3'!$H$2:$H$692,'Faturamento SP3'!$D$2:$D$692,'Infos Relatório'!$B$245,'Faturamento SP3'!$E$2:$E$692,'Infos Relatório'!$B251,'Faturamento SP3'!$Z$2:$Z$692,'Infos Relatório'!AS$1)</f>
        <v>0</v>
      </c>
      <c r="AY251" s="23">
        <f>COUNTIFS('Faturamento SP3'!$D$2:$D$692,'Infos Relatório'!$B$245,'Faturamento SP3'!$E$2:$E$692,'Infos Relatório'!$B251,'Faturamento SP3'!$Z$2:$Z$692,'Infos Relatório'!AY$1)</f>
        <v>0</v>
      </c>
      <c r="AZ251" s="13">
        <f>SUMIFS('Faturamento SP3'!$G$2:$G$692,'Faturamento SP3'!$D$2:$D$692,'Infos Relatório'!$B$245,'Faturamento SP3'!$E$2:$E$692,'Infos Relatório'!$B251,'Faturamento SP3'!$Z$2:$Z$692,'Infos Relatório'!AY$1)</f>
        <v>0</v>
      </c>
      <c r="BA251" s="13">
        <f>SUMIFS('Faturamento SP3'!$J$2:$J$692,'Faturamento SP3'!$D$2:$D$692,'Infos Relatório'!$B$245,'Faturamento SP3'!$E$2:$E$692,'Infos Relatório'!$B251,'Faturamento SP3'!$Z$2:$Z$692,'Infos Relatório'!AY$1)</f>
        <v>0</v>
      </c>
      <c r="BB251" s="14">
        <f>SUMIFS('Faturamento SP3'!$O$2:$O$692,'Faturamento SP3'!$D$2:$D$692,'Infos Relatório'!$B$245,'Faturamento SP3'!$E$2:$E$692,'Infos Relatório'!$B251,'Faturamento SP3'!$Z$2:$Z$692,'Infos Relatório'!AY$1,'Faturamento SP3'!$T$2:$T$692,"Sim")+SUMIFS('Faturamento SP3'!$P$2:$P$692,'Faturamento SP3'!$D$2:$D$692,'Infos Relatório'!$B$245,'Faturamento SP3'!$E$2:$E$692,'Infos Relatório'!$B251,'Faturamento SP3'!$Z$2:$Z$692,'Infos Relatório'!AY$1,'Faturamento SP3'!$T$2:$T$692,"Sim")</f>
        <v>0</v>
      </c>
      <c r="BC251" s="27" t="e">
        <f t="shared" si="105"/>
        <v>#DIV/0!</v>
      </c>
      <c r="BD251" s="24">
        <f>SUMIFS('Faturamento SP3'!$H$2:$H$692,'Faturamento SP3'!$D$2:$D$692,'Infos Relatório'!$B$245,'Faturamento SP3'!$E$2:$E$692,'Infos Relatório'!$B251,'Faturamento SP3'!$Z$2:$Z$692,'Infos Relatório'!AY$1)</f>
        <v>0</v>
      </c>
      <c r="BE251" s="23">
        <f>COUNTIFS('Faturamento SP3'!$D$2:$D$692,'Infos Relatório'!$B$245,'Faturamento SP3'!$E$2:$E$692,'Infos Relatório'!$B251,'Faturamento SP3'!$Z$2:$Z$692,'Infos Relatório'!BE$1)</f>
        <v>0</v>
      </c>
      <c r="BF251" s="13">
        <f>SUMIFS('Faturamento SP3'!$G$2:$G$692,'Faturamento SP3'!$D$2:$D$692,'Infos Relatório'!$B$245,'Faturamento SP3'!$E$2:$E$692,'Infos Relatório'!$B251,'Faturamento SP3'!$Z$2:$Z$692,'Infos Relatório'!BE$1)</f>
        <v>0</v>
      </c>
      <c r="BG251" s="13">
        <f>SUMIFS('Faturamento SP3'!$J$2:$J$692,'Faturamento SP3'!$D$2:$D$692,'Infos Relatório'!$B$245,'Faturamento SP3'!$E$2:$E$692,'Infos Relatório'!$B251,'Faturamento SP3'!$Z$2:$Z$692,'Infos Relatório'!BE$1)</f>
        <v>0</v>
      </c>
      <c r="BH251" s="14">
        <f>SUMIFS('Faturamento SP3'!$O$2:$O$692,'Faturamento SP3'!$D$2:$D$692,'Infos Relatório'!$B$245,'Faturamento SP3'!$E$2:$E$692,'Infos Relatório'!$B251,'Faturamento SP3'!$Z$2:$Z$692,'Infos Relatório'!BE$1,'Faturamento SP3'!$T$2:$T$692,"Sim")+SUMIFS('Faturamento SP3'!$P$2:$P$692,'Faturamento SP3'!$D$2:$D$692,'Infos Relatório'!$B$245,'Faturamento SP3'!$E$2:$E$692,'Infos Relatório'!$B251,'Faturamento SP3'!$Z$2:$Z$692,'Infos Relatório'!BE$1,'Faturamento SP3'!$T$2:$T$692,"Sim")</f>
        <v>0</v>
      </c>
      <c r="BI251" s="27" t="e">
        <f t="shared" si="106"/>
        <v>#DIV/0!</v>
      </c>
      <c r="BJ251" s="24">
        <f>SUMIFS('Faturamento SP3'!$H$2:$H$692,'Faturamento SP3'!$D$2:$D$692,'Infos Relatório'!$B$245,'Faturamento SP3'!$E$2:$E$692,'Infos Relatório'!$B251,'Faturamento SP3'!$Z$2:$Z$692,'Infos Relatório'!BE$1)</f>
        <v>0</v>
      </c>
      <c r="BK251" s="23">
        <f>COUNTIFS('Faturamento SP3'!$D$2:$D$692,'Infos Relatório'!$B$245,'Faturamento SP3'!$E$2:$E$692,'Infos Relatório'!$B251,'Faturamento SP3'!$Z$2:$Z$692,'Infos Relatório'!BK$1)</f>
        <v>0</v>
      </c>
      <c r="BL251" s="13">
        <f>SUMIFS('Faturamento SP3'!$G$2:$G$692,'Faturamento SP3'!$D$2:$D$692,'Infos Relatório'!$B$245,'Faturamento SP3'!$E$2:$E$692,'Infos Relatório'!$B251,'Faturamento SP3'!$Z$2:$Z$692,'Infos Relatório'!BK$1)</f>
        <v>0</v>
      </c>
      <c r="BM251" s="13">
        <f>SUMIFS('Faturamento SP3'!$J$2:$J$692,'Faturamento SP3'!$D$2:$D$692,'Infos Relatório'!$B$245,'Faturamento SP3'!$E$2:$E$692,'Infos Relatório'!$B251,'Faturamento SP3'!$Z$2:$Z$692,'Infos Relatório'!BK$1)</f>
        <v>0</v>
      </c>
      <c r="BN251" s="14">
        <f>SUMIFS('Faturamento SP3'!$O$2:$O$692,'Faturamento SP3'!$D$2:$D$692,'Infos Relatório'!$B$245,'Faturamento SP3'!$E$2:$E$692,'Infos Relatório'!$B251,'Faturamento SP3'!$Z$2:$Z$692,'Infos Relatório'!BK$1,'Faturamento SP3'!$T$2:$T$692,"Sim")+SUMIFS('Faturamento SP3'!$P$2:$P$692,'Faturamento SP3'!$D$2:$D$692,'Infos Relatório'!$B$245,'Faturamento SP3'!$E$2:$E$692,'Infos Relatório'!$B251,'Faturamento SP3'!$Z$2:$Z$692,'Infos Relatório'!BK$1,'Faturamento SP3'!$T$2:$T$692,"Sim")</f>
        <v>0</v>
      </c>
      <c r="BO251" s="27" t="e">
        <f t="shared" si="107"/>
        <v>#DIV/0!</v>
      </c>
      <c r="BP251" s="24">
        <f>SUMIFS('Faturamento SP3'!$H$2:$H$692,'Faturamento SP3'!$D$2:$D$692,'Infos Relatório'!$B$245,'Faturamento SP3'!$E$2:$E$692,'Infos Relatório'!$B251,'Faturamento SP3'!$Z$2:$Z$692,'Infos Relatório'!BK$1)</f>
        <v>0</v>
      </c>
      <c r="BQ251" s="23">
        <f>COUNTIFS('Faturamento SP3'!$D$2:$D$692,'Infos Relatório'!$B$245,'Faturamento SP3'!$E$2:$E$692,'Infos Relatório'!$B251,'Faturamento SP3'!$Z$2:$Z$692,'Infos Relatório'!BQ$1)</f>
        <v>0</v>
      </c>
      <c r="BR251" s="13">
        <f>SUMIFS('Faturamento SP3'!$G$2:$G$692,'Faturamento SP3'!$D$2:$D$692,'Infos Relatório'!$B$245,'Faturamento SP3'!$E$2:$E$692,'Infos Relatório'!$B251,'Faturamento SP3'!$Z$2:$Z$692,'Infos Relatório'!BQ$1)</f>
        <v>0</v>
      </c>
      <c r="BS251" s="13">
        <f>SUMIFS('Faturamento SP3'!$J$2:$J$692,'Faturamento SP3'!$D$2:$D$692,'Infos Relatório'!$B$245,'Faturamento SP3'!$E$2:$E$692,'Infos Relatório'!$B251,'Faturamento SP3'!$Z$2:$Z$692,'Infos Relatório'!BQ$1)</f>
        <v>0</v>
      </c>
      <c r="BT251" s="14">
        <f>SUMIFS('Faturamento SP3'!$O$2:$O$692,'Faturamento SP3'!$D$2:$D$692,'Infos Relatório'!$B$245,'Faturamento SP3'!$E$2:$E$692,'Infos Relatório'!$B251,'Faturamento SP3'!$Z$2:$Z$692,'Infos Relatório'!BQ$1,'Faturamento SP3'!$T$2:$T$692,"Sim")+SUMIFS('Faturamento SP3'!$P$2:$P$692,'Faturamento SP3'!$D$2:$D$692,'Infos Relatório'!$B$245,'Faturamento SP3'!$E$2:$E$692,'Infos Relatório'!$B251,'Faturamento SP3'!$Z$2:$Z$692,'Infos Relatório'!BQ$1,'Faturamento SP3'!$T$2:$T$692,"Sim")</f>
        <v>0</v>
      </c>
      <c r="BU251" s="27" t="e">
        <f t="shared" si="108"/>
        <v>#DIV/0!</v>
      </c>
      <c r="BV251" s="24">
        <f>SUMIFS('Faturamento SP3'!$H$2:$H$692,'Faturamento SP3'!$D$2:$D$692,'Infos Relatório'!$B$245,'Faturamento SP3'!$E$2:$E$692,'Infos Relatório'!$B251,'Faturamento SP3'!$Z$2:$Z$692,'Infos Relatório'!BQ$1)</f>
        <v>0</v>
      </c>
    </row>
    <row r="252" spans="2:74">
      <c r="B252" s="17" t="s">
        <v>13</v>
      </c>
      <c r="C252" s="23">
        <f>COUNTIFS('Faturamento SP3'!$D$2:$D$692,'Infos Relatório'!$B$245,'Faturamento SP3'!$E$2:$E$692,'Infos Relatório'!$B252,'Faturamento SP3'!$Z$2:$Z$692,'Infos Relatório'!C$1)</f>
        <v>0</v>
      </c>
      <c r="D252" s="13">
        <f>SUMIFS('Faturamento SP3'!$G$2:$G$692,'Faturamento SP3'!$D$2:$D$692,'Infos Relatório'!$B$245,'Faturamento SP3'!$E$2:$E$692,'Infos Relatório'!$B252,'Faturamento SP3'!$Z$2:$Z$692,'Infos Relatório'!C$1)</f>
        <v>0</v>
      </c>
      <c r="E252" s="13">
        <f>SUMIFS('Faturamento SP3'!$J$2:$J$692,'Faturamento SP3'!$D$2:$D$692,'Infos Relatório'!$B$245,'Faturamento SP3'!$E$2:$E$692,'Infos Relatório'!$B252,'Faturamento SP3'!$Z$2:$Z$692,'Infos Relatório'!C$1)</f>
        <v>0</v>
      </c>
      <c r="F252" s="14">
        <f>SUMIFS('Faturamento SP3'!$O$2:$O$692,'Faturamento SP3'!$D$2:$D$692,'Infos Relatório'!$B$245,'Faturamento SP3'!$E$2:$E$692,'Infos Relatório'!$B252,'Faturamento SP3'!$Z$2:$Z$692,'Infos Relatório'!C$1,'Faturamento SP3'!$T$2:$T$692,"Sim")+SUMIFS('Faturamento SP3'!$P$2:$P$692,'Faturamento SP3'!$D$2:$D$692,'Infos Relatório'!$B$245,'Faturamento SP3'!$E$2:$E$692,'Infos Relatório'!$B252,'Faturamento SP3'!$Z$2:$Z$692,'Infos Relatório'!C$1,'Faturamento SP3'!$T$2:$T$692,"Sim")</f>
        <v>0</v>
      </c>
      <c r="G252" s="27" t="e">
        <f t="shared" si="97"/>
        <v>#DIV/0!</v>
      </c>
      <c r="H252" s="24">
        <f>SUMIFS('Faturamento SP3'!$H$2:$H$692,'Faturamento SP3'!$D$2:$D$692,'Infos Relatório'!$B$245,'Faturamento SP3'!$E$2:$E$692,'Infos Relatório'!$B252,'Faturamento SP3'!$Z$2:$Z$692,'Infos Relatório'!C$1)</f>
        <v>0</v>
      </c>
      <c r="I252" s="23">
        <f>COUNTIFS('Faturamento SP3'!$D$2:$D$692,'Infos Relatório'!$B$245,'Faturamento SP3'!$E$2:$E$692,'Infos Relatório'!$B252,'Faturamento SP3'!$Z$2:$Z$692,'Infos Relatório'!I$1)</f>
        <v>0</v>
      </c>
      <c r="J252" s="13">
        <f>SUMIFS('Faturamento SP3'!$G$2:$G$692,'Faturamento SP3'!$D$2:$D$692,'Infos Relatório'!$B$245,'Faturamento SP3'!$E$2:$E$692,'Infos Relatório'!$B252,'Faturamento SP3'!$Z$2:$Z$692,'Infos Relatório'!I$1)</f>
        <v>0</v>
      </c>
      <c r="K252" s="13">
        <f>SUMIFS('Faturamento SP3'!$J$2:$J$692,'Faturamento SP3'!$D$2:$D$692,'Infos Relatório'!$B$245,'Faturamento SP3'!$E$2:$E$692,'Infos Relatório'!$B252,'Faturamento SP3'!$Z$2:$Z$692,'Infos Relatório'!I$1)</f>
        <v>0</v>
      </c>
      <c r="L252" s="14">
        <f>SUMIFS('Faturamento SP3'!$O$2:$O$692,'Faturamento SP3'!$D$2:$D$692,'Infos Relatório'!$B$245,'Faturamento SP3'!$E$2:$E$692,'Infos Relatório'!$B252,'Faturamento SP3'!$Z$2:$Z$692,'Infos Relatório'!I$1,'Faturamento SP3'!$T$2:$T$692,"Sim")+SUMIFS('Faturamento SP3'!$P$2:$P$692,'Faturamento SP3'!$D$2:$D$692,'Infos Relatório'!$B$245,'Faturamento SP3'!$E$2:$E$692,'Infos Relatório'!$B252,'Faturamento SP3'!$Z$2:$Z$692,'Infos Relatório'!I$1,'Faturamento SP3'!$T$2:$T$692,"Sim")</f>
        <v>0</v>
      </c>
      <c r="M252" s="27" t="e">
        <f t="shared" si="98"/>
        <v>#DIV/0!</v>
      </c>
      <c r="N252" s="24">
        <f>SUMIFS('Faturamento SP3'!$H$2:$H$692,'Faturamento SP3'!$D$2:$D$692,'Infos Relatório'!$B$245,'Faturamento SP3'!$E$2:$E$692,'Infos Relatório'!$B252,'Faturamento SP3'!$Z$2:$Z$692,'Infos Relatório'!I$1)</f>
        <v>0</v>
      </c>
      <c r="O252" s="23">
        <f>COUNTIFS('Faturamento SP3'!$D$2:$D$692,'Infos Relatório'!$B$245,'Faturamento SP3'!$E$2:$E$692,'Infos Relatório'!$B252,'Faturamento SP3'!$Z$2:$Z$692,'Infos Relatório'!O$1)</f>
        <v>0</v>
      </c>
      <c r="P252" s="13">
        <f>SUMIFS('Faturamento SP3'!$G$2:$G$692,'Faturamento SP3'!$D$2:$D$692,'Infos Relatório'!$B$245,'Faturamento SP3'!$E$2:$E$692,'Infos Relatório'!$B252,'Faturamento SP3'!$Z$2:$Z$692,'Infos Relatório'!O$1)</f>
        <v>0</v>
      </c>
      <c r="Q252" s="13">
        <f>SUMIFS('Faturamento SP3'!$J$2:$J$692,'Faturamento SP3'!$D$2:$D$692,'Infos Relatório'!$B$245,'Faturamento SP3'!$E$2:$E$692,'Infos Relatório'!$B252,'Faturamento SP3'!$Z$2:$Z$692,'Infos Relatório'!O$1)</f>
        <v>0</v>
      </c>
      <c r="R252" s="14">
        <f>SUMIFS('Faturamento SP3'!$O$2:$O$692,'Faturamento SP3'!$D$2:$D$692,'Infos Relatório'!$B$245,'Faturamento SP3'!$E$2:$E$692,'Infos Relatório'!$B252,'Faturamento SP3'!$Z$2:$Z$692,'Infos Relatório'!O$1,'Faturamento SP3'!$T$2:$T$692,"Sim")+SUMIFS('Faturamento SP3'!$P$2:$P$692,'Faturamento SP3'!$D$2:$D$692,'Infos Relatório'!$B$245,'Faturamento SP3'!$E$2:$E$692,'Infos Relatório'!$B252,'Faturamento SP3'!$Z$2:$Z$692,'Infos Relatório'!O$1,'Faturamento SP3'!$T$2:$T$692,"Sim")</f>
        <v>0</v>
      </c>
      <c r="S252" s="27" t="e">
        <f t="shared" si="99"/>
        <v>#DIV/0!</v>
      </c>
      <c r="T252" s="24">
        <f>SUMIFS('Faturamento SP3'!$H$2:$H$692,'Faturamento SP3'!$D$2:$D$692,'Infos Relatório'!$B$245,'Faturamento SP3'!$E$2:$E$692,'Infos Relatório'!$B252,'Faturamento SP3'!$Z$2:$Z$692,'Infos Relatório'!O$1)</f>
        <v>0</v>
      </c>
      <c r="U252" s="23">
        <f>COUNTIFS('Faturamento SP3'!$D$2:$D$692,'Infos Relatório'!$B$245,'Faturamento SP3'!$E$2:$E$692,'Infos Relatório'!$B252,'Faturamento SP3'!$Z$2:$Z$692,'Infos Relatório'!U$1)</f>
        <v>0</v>
      </c>
      <c r="V252" s="13">
        <f>SUMIFS('Faturamento SP3'!$G$2:$G$692,'Faturamento SP3'!$D$2:$D$692,'Infos Relatório'!$B$245,'Faturamento SP3'!$E$2:$E$692,'Infos Relatório'!$B252,'Faturamento SP3'!$Z$2:$Z$692,'Infos Relatório'!U$1)</f>
        <v>0</v>
      </c>
      <c r="W252" s="13">
        <f>SUMIFS('Faturamento SP3'!$J$2:$J$692,'Faturamento SP3'!$D$2:$D$692,'Infos Relatório'!$B$245,'Faturamento SP3'!$E$2:$E$692,'Infos Relatório'!$B252,'Faturamento SP3'!$Z$2:$Z$692,'Infos Relatório'!U$1)</f>
        <v>0</v>
      </c>
      <c r="X252" s="14">
        <f>SUMIFS('Faturamento SP3'!$O$2:$O$692,'Faturamento SP3'!$D$2:$D$692,'Infos Relatório'!$B$245,'Faturamento SP3'!$E$2:$E$692,'Infos Relatório'!$B252,'Faturamento SP3'!$Z$2:$Z$692,'Infos Relatório'!U$1,'Faturamento SP3'!$T$2:$T$692,"Sim")+SUMIFS('Faturamento SP3'!$P$2:$P$692,'Faturamento SP3'!$D$2:$D$692,'Infos Relatório'!$B$245,'Faturamento SP3'!$E$2:$E$692,'Infos Relatório'!$B252,'Faturamento SP3'!$Z$2:$Z$692,'Infos Relatório'!U$1,'Faturamento SP3'!$T$2:$T$692,"Sim")</f>
        <v>0</v>
      </c>
      <c r="Y252" s="27" t="e">
        <f t="shared" si="100"/>
        <v>#DIV/0!</v>
      </c>
      <c r="Z252" s="24">
        <f>SUMIFS('Faturamento SP3'!$H$2:$H$692,'Faturamento SP3'!$D$2:$D$692,'Infos Relatório'!$B$245,'Faturamento SP3'!$E$2:$E$692,'Infos Relatório'!$B252,'Faturamento SP3'!$Z$2:$Z$692,'Infos Relatório'!U$1)</f>
        <v>0</v>
      </c>
      <c r="AA252" s="23">
        <f>COUNTIFS('Faturamento SP3'!$D$2:$D$692,'Infos Relatório'!$B$245,'Faturamento SP3'!$E$2:$E$692,'Infos Relatório'!$B252,'Faturamento SP3'!$Z$2:$Z$692,'Infos Relatório'!AA$1)</f>
        <v>0</v>
      </c>
      <c r="AB252" s="13">
        <f>SUMIFS('Faturamento SP3'!$G$2:$G$692,'Faturamento SP3'!$D$2:$D$692,'Infos Relatório'!$B$245,'Faturamento SP3'!$E$2:$E$692,'Infos Relatório'!$B252,'Faturamento SP3'!$Z$2:$Z$692,'Infos Relatório'!AA$1)</f>
        <v>0</v>
      </c>
      <c r="AC252" s="13">
        <f>SUMIFS('Faturamento SP3'!$J$2:$J$692,'Faturamento SP3'!$D$2:$D$692,'Infos Relatório'!$B$245,'Faturamento SP3'!$E$2:$E$692,'Infos Relatório'!$B252,'Faturamento SP3'!$Z$2:$Z$692,'Infos Relatório'!AA$1)</f>
        <v>0</v>
      </c>
      <c r="AD252" s="14">
        <f>SUMIFS('Faturamento SP3'!$O$2:$O$692,'Faturamento SP3'!$D$2:$D$692,'Infos Relatório'!$B$245,'Faturamento SP3'!$E$2:$E$692,'Infos Relatório'!$B252,'Faturamento SP3'!$Z$2:$Z$692,'Infos Relatório'!AA$1,'Faturamento SP3'!$T$2:$T$692,"Sim")+SUMIFS('Faturamento SP3'!$P$2:$P$692,'Faturamento SP3'!$D$2:$D$692,'Infos Relatório'!$B$245,'Faturamento SP3'!$E$2:$E$692,'Infos Relatório'!$B252,'Faturamento SP3'!$Z$2:$Z$692,'Infos Relatório'!AA$1,'Faturamento SP3'!$T$2:$T$692,"Sim")</f>
        <v>0</v>
      </c>
      <c r="AE252" s="27" t="e">
        <f t="shared" si="101"/>
        <v>#DIV/0!</v>
      </c>
      <c r="AF252" s="24">
        <f>SUMIFS('Faturamento SP3'!$H$2:$H$692,'Faturamento SP3'!$D$2:$D$692,'Infos Relatório'!$B$245,'Faturamento SP3'!$E$2:$E$692,'Infos Relatório'!$B252,'Faturamento SP3'!$Z$2:$Z$692,'Infos Relatório'!AA$1)</f>
        <v>0</v>
      </c>
      <c r="AG252" s="23">
        <f>COUNTIFS('Faturamento SP3'!$D$2:$D$692,'Infos Relatório'!$B$245,'Faturamento SP3'!$E$2:$E$692,'Infos Relatório'!$B252,'Faturamento SP3'!$Z$2:$Z$692,'Infos Relatório'!AG$1)</f>
        <v>0</v>
      </c>
      <c r="AH252" s="13">
        <f>SUMIFS('Faturamento SP3'!$G$2:$G$692,'Faturamento SP3'!$D$2:$D$692,'Infos Relatório'!$B$245,'Faturamento SP3'!$E$2:$E$692,'Infos Relatório'!$B252,'Faturamento SP3'!$Z$2:$Z$692,'Infos Relatório'!AG$1)</f>
        <v>0</v>
      </c>
      <c r="AI252" s="13">
        <f>SUMIFS('Faturamento SP3'!$J$2:$J$692,'Faturamento SP3'!$D$2:$D$692,'Infos Relatório'!$B$245,'Faturamento SP3'!$E$2:$E$692,'Infos Relatório'!$B252,'Faturamento SP3'!$Z$2:$Z$692,'Infos Relatório'!AG$1)</f>
        <v>0</v>
      </c>
      <c r="AJ252" s="14">
        <f>SUMIFS('Faturamento SP3'!$O$2:$O$692,'Faturamento SP3'!$D$2:$D$692,'Infos Relatório'!$B$245,'Faturamento SP3'!$E$2:$E$692,'Infos Relatório'!$B252,'Faturamento SP3'!$Z$2:$Z$692,'Infos Relatório'!AG$1,'Faturamento SP3'!$T$2:$T$692,"Sim")+SUMIFS('Faturamento SP3'!$P$2:$P$692,'Faturamento SP3'!$D$2:$D$692,'Infos Relatório'!$B$245,'Faturamento SP3'!$E$2:$E$692,'Infos Relatório'!$B252,'Faturamento SP3'!$Z$2:$Z$692,'Infos Relatório'!AG$1,'Faturamento SP3'!$T$2:$T$692,"Sim")</f>
        <v>0</v>
      </c>
      <c r="AK252" s="27" t="e">
        <f t="shared" si="102"/>
        <v>#DIV/0!</v>
      </c>
      <c r="AL252" s="24">
        <f>SUMIFS('Faturamento SP3'!$H$2:$H$692,'Faturamento SP3'!$D$2:$D$692,'Infos Relatório'!$B$245,'Faturamento SP3'!$E$2:$E$692,'Infos Relatório'!$B252,'Faturamento SP3'!$Z$2:$Z$692,'Infos Relatório'!AG$1)</f>
        <v>0</v>
      </c>
      <c r="AM252" s="23">
        <f>COUNTIFS('Faturamento SP3'!$D$2:$D$692,'Infos Relatório'!$B$245,'Faturamento SP3'!$E$2:$E$692,'Infos Relatório'!$B252,'Faturamento SP3'!$Z$2:$Z$692,'Infos Relatório'!AM$1)</f>
        <v>0</v>
      </c>
      <c r="AN252" s="13">
        <f>SUMIFS('Faturamento SP3'!$G$2:$G$692,'Faturamento SP3'!$D$2:$D$692,'Infos Relatório'!$B$245,'Faturamento SP3'!$E$2:$E$692,'Infos Relatório'!$B252,'Faturamento SP3'!$Z$2:$Z$692,'Infos Relatório'!AM$1)</f>
        <v>0</v>
      </c>
      <c r="AO252" s="13">
        <f>SUMIFS('Faturamento SP3'!$J$2:$J$692,'Faturamento SP3'!$D$2:$D$692,'Infos Relatório'!$B$245,'Faturamento SP3'!$E$2:$E$692,'Infos Relatório'!$B252,'Faturamento SP3'!$Z$2:$Z$692,'Infos Relatório'!AM$1)</f>
        <v>0</v>
      </c>
      <c r="AP252" s="14">
        <f>SUMIFS('Faturamento SP3'!$O$2:$O$692,'Faturamento SP3'!$D$2:$D$692,'Infos Relatório'!$B$245,'Faturamento SP3'!$E$2:$E$692,'Infos Relatório'!$B252,'Faturamento SP3'!$Z$2:$Z$692,'Infos Relatório'!AM$1,'Faturamento SP3'!$T$2:$T$692,"Sim")+SUMIFS('Faturamento SP3'!$P$2:$P$692,'Faturamento SP3'!$D$2:$D$692,'Infos Relatório'!$B$245,'Faturamento SP3'!$E$2:$E$692,'Infos Relatório'!$B252,'Faturamento SP3'!$Z$2:$Z$692,'Infos Relatório'!AM$1,'Faturamento SP3'!$T$2:$T$692,"Sim")</f>
        <v>0</v>
      </c>
      <c r="AQ252" s="27" t="e">
        <f t="shared" si="103"/>
        <v>#DIV/0!</v>
      </c>
      <c r="AR252" s="24">
        <f>SUMIFS('Faturamento SP3'!$H$2:$H$692,'Faturamento SP3'!$D$2:$D$692,'Infos Relatório'!$B$245,'Faturamento SP3'!$E$2:$E$692,'Infos Relatório'!$B252,'Faturamento SP3'!$Z$2:$Z$692,'Infos Relatório'!AM$1)</f>
        <v>0</v>
      </c>
      <c r="AS252" s="23">
        <f>COUNTIFS('Faturamento SP3'!$D$2:$D$692,'Infos Relatório'!$B$245,'Faturamento SP3'!$E$2:$E$692,'Infos Relatório'!$B252,'Faturamento SP3'!$Z$2:$Z$692,'Infos Relatório'!AS$1)</f>
        <v>0</v>
      </c>
      <c r="AT252" s="13">
        <f>SUMIFS('Faturamento SP3'!$G$2:$G$692,'Faturamento SP3'!$D$2:$D$692,'Infos Relatório'!$B$245,'Faturamento SP3'!$E$2:$E$692,'Infos Relatório'!$B252,'Faturamento SP3'!$Z$2:$Z$692,'Infos Relatório'!AS$1)</f>
        <v>0</v>
      </c>
      <c r="AU252" s="13">
        <f>SUMIFS('Faturamento SP3'!$J$2:$J$692,'Faturamento SP3'!$D$2:$D$692,'Infos Relatório'!$B$245,'Faturamento SP3'!$E$2:$E$692,'Infos Relatório'!$B252,'Faturamento SP3'!$Z$2:$Z$692,'Infos Relatório'!AS$1)</f>
        <v>0</v>
      </c>
      <c r="AV252" s="14">
        <f>SUMIFS('Faturamento SP3'!$O$2:$O$692,'Faturamento SP3'!$D$2:$D$692,'Infos Relatório'!$B$245,'Faturamento SP3'!$E$2:$E$692,'Infos Relatório'!$B252,'Faturamento SP3'!$Z$2:$Z$692,'Infos Relatório'!AS$1,'Faturamento SP3'!$T$2:$T$692,"Sim")+SUMIFS('Faturamento SP3'!$P$2:$P$692,'Faturamento SP3'!$D$2:$D$692,'Infos Relatório'!$B$245,'Faturamento SP3'!$E$2:$E$692,'Infos Relatório'!$B252,'Faturamento SP3'!$Z$2:$Z$692,'Infos Relatório'!AS$1,'Faturamento SP3'!$T$2:$T$692,"Sim")</f>
        <v>0</v>
      </c>
      <c r="AW252" s="27" t="e">
        <f t="shared" si="104"/>
        <v>#DIV/0!</v>
      </c>
      <c r="AX252" s="24">
        <f>SUMIFS('Faturamento SP3'!$H$2:$H$692,'Faturamento SP3'!$D$2:$D$692,'Infos Relatório'!$B$245,'Faturamento SP3'!$E$2:$E$692,'Infos Relatório'!$B252,'Faturamento SP3'!$Z$2:$Z$692,'Infos Relatório'!AS$1)</f>
        <v>0</v>
      </c>
      <c r="AY252" s="23">
        <f>COUNTIFS('Faturamento SP3'!$D$2:$D$692,'Infos Relatório'!$B$245,'Faturamento SP3'!$E$2:$E$692,'Infos Relatório'!$B252,'Faturamento SP3'!$Z$2:$Z$692,'Infos Relatório'!AY$1)</f>
        <v>0</v>
      </c>
      <c r="AZ252" s="13">
        <f>SUMIFS('Faturamento SP3'!$G$2:$G$692,'Faturamento SP3'!$D$2:$D$692,'Infos Relatório'!$B$245,'Faturamento SP3'!$E$2:$E$692,'Infos Relatório'!$B252,'Faturamento SP3'!$Z$2:$Z$692,'Infos Relatório'!AY$1)</f>
        <v>0</v>
      </c>
      <c r="BA252" s="13">
        <f>SUMIFS('Faturamento SP3'!$J$2:$J$692,'Faturamento SP3'!$D$2:$D$692,'Infos Relatório'!$B$245,'Faturamento SP3'!$E$2:$E$692,'Infos Relatório'!$B252,'Faturamento SP3'!$Z$2:$Z$692,'Infos Relatório'!AY$1)</f>
        <v>0</v>
      </c>
      <c r="BB252" s="14">
        <f>SUMIFS('Faturamento SP3'!$O$2:$O$692,'Faturamento SP3'!$D$2:$D$692,'Infos Relatório'!$B$245,'Faturamento SP3'!$E$2:$E$692,'Infos Relatório'!$B252,'Faturamento SP3'!$Z$2:$Z$692,'Infos Relatório'!AY$1,'Faturamento SP3'!$T$2:$T$692,"Sim")+SUMIFS('Faturamento SP3'!$P$2:$P$692,'Faturamento SP3'!$D$2:$D$692,'Infos Relatório'!$B$245,'Faturamento SP3'!$E$2:$E$692,'Infos Relatório'!$B252,'Faturamento SP3'!$Z$2:$Z$692,'Infos Relatório'!AY$1,'Faturamento SP3'!$T$2:$T$692,"Sim")</f>
        <v>0</v>
      </c>
      <c r="BC252" s="27" t="e">
        <f t="shared" si="105"/>
        <v>#DIV/0!</v>
      </c>
      <c r="BD252" s="24">
        <f>SUMIFS('Faturamento SP3'!$H$2:$H$692,'Faturamento SP3'!$D$2:$D$692,'Infos Relatório'!$B$245,'Faturamento SP3'!$E$2:$E$692,'Infos Relatório'!$B252,'Faturamento SP3'!$Z$2:$Z$692,'Infos Relatório'!AY$1)</f>
        <v>0</v>
      </c>
      <c r="BE252" s="23">
        <f>COUNTIFS('Faturamento SP3'!$D$2:$D$692,'Infos Relatório'!$B$245,'Faturamento SP3'!$E$2:$E$692,'Infos Relatório'!$B252,'Faturamento SP3'!$Z$2:$Z$692,'Infos Relatório'!BE$1)</f>
        <v>0</v>
      </c>
      <c r="BF252" s="13">
        <f>SUMIFS('Faturamento SP3'!$G$2:$G$692,'Faturamento SP3'!$D$2:$D$692,'Infos Relatório'!$B$245,'Faturamento SP3'!$E$2:$E$692,'Infos Relatório'!$B252,'Faturamento SP3'!$Z$2:$Z$692,'Infos Relatório'!BE$1)</f>
        <v>0</v>
      </c>
      <c r="BG252" s="13">
        <f>SUMIFS('Faturamento SP3'!$J$2:$J$692,'Faturamento SP3'!$D$2:$D$692,'Infos Relatório'!$B$245,'Faturamento SP3'!$E$2:$E$692,'Infos Relatório'!$B252,'Faturamento SP3'!$Z$2:$Z$692,'Infos Relatório'!BE$1)</f>
        <v>0</v>
      </c>
      <c r="BH252" s="14">
        <f>SUMIFS('Faturamento SP3'!$O$2:$O$692,'Faturamento SP3'!$D$2:$D$692,'Infos Relatório'!$B$245,'Faturamento SP3'!$E$2:$E$692,'Infos Relatório'!$B252,'Faturamento SP3'!$Z$2:$Z$692,'Infos Relatório'!BE$1,'Faturamento SP3'!$T$2:$T$692,"Sim")+SUMIFS('Faturamento SP3'!$P$2:$P$692,'Faturamento SP3'!$D$2:$D$692,'Infos Relatório'!$B$245,'Faturamento SP3'!$E$2:$E$692,'Infos Relatório'!$B252,'Faturamento SP3'!$Z$2:$Z$692,'Infos Relatório'!BE$1,'Faturamento SP3'!$T$2:$T$692,"Sim")</f>
        <v>0</v>
      </c>
      <c r="BI252" s="27" t="e">
        <f t="shared" si="106"/>
        <v>#DIV/0!</v>
      </c>
      <c r="BJ252" s="24">
        <f>SUMIFS('Faturamento SP3'!$H$2:$H$692,'Faturamento SP3'!$D$2:$D$692,'Infos Relatório'!$B$245,'Faturamento SP3'!$E$2:$E$692,'Infos Relatório'!$B252,'Faturamento SP3'!$Z$2:$Z$692,'Infos Relatório'!BE$1)</f>
        <v>0</v>
      </c>
      <c r="BK252" s="23">
        <f>COUNTIFS('Faturamento SP3'!$D$2:$D$692,'Infos Relatório'!$B$245,'Faturamento SP3'!$E$2:$E$692,'Infos Relatório'!$B252,'Faturamento SP3'!$Z$2:$Z$692,'Infos Relatório'!BK$1)</f>
        <v>0</v>
      </c>
      <c r="BL252" s="13">
        <f>SUMIFS('Faturamento SP3'!$G$2:$G$692,'Faturamento SP3'!$D$2:$D$692,'Infos Relatório'!$B$245,'Faturamento SP3'!$E$2:$E$692,'Infos Relatório'!$B252,'Faturamento SP3'!$Z$2:$Z$692,'Infos Relatório'!BK$1)</f>
        <v>0</v>
      </c>
      <c r="BM252" s="13">
        <f>SUMIFS('Faturamento SP3'!$J$2:$J$692,'Faturamento SP3'!$D$2:$D$692,'Infos Relatório'!$B$245,'Faturamento SP3'!$E$2:$E$692,'Infos Relatório'!$B252,'Faturamento SP3'!$Z$2:$Z$692,'Infos Relatório'!BK$1)</f>
        <v>0</v>
      </c>
      <c r="BN252" s="14">
        <f>SUMIFS('Faturamento SP3'!$O$2:$O$692,'Faturamento SP3'!$D$2:$D$692,'Infos Relatório'!$B$245,'Faturamento SP3'!$E$2:$E$692,'Infos Relatório'!$B252,'Faturamento SP3'!$Z$2:$Z$692,'Infos Relatório'!BK$1,'Faturamento SP3'!$T$2:$T$692,"Sim")+SUMIFS('Faturamento SP3'!$P$2:$P$692,'Faturamento SP3'!$D$2:$D$692,'Infos Relatório'!$B$245,'Faturamento SP3'!$E$2:$E$692,'Infos Relatório'!$B252,'Faturamento SP3'!$Z$2:$Z$692,'Infos Relatório'!BK$1,'Faturamento SP3'!$T$2:$T$692,"Sim")</f>
        <v>0</v>
      </c>
      <c r="BO252" s="27" t="e">
        <f t="shared" si="107"/>
        <v>#DIV/0!</v>
      </c>
      <c r="BP252" s="24">
        <f>SUMIFS('Faturamento SP3'!$H$2:$H$692,'Faturamento SP3'!$D$2:$D$692,'Infos Relatório'!$B$245,'Faturamento SP3'!$E$2:$E$692,'Infos Relatório'!$B252,'Faturamento SP3'!$Z$2:$Z$692,'Infos Relatório'!BK$1)</f>
        <v>0</v>
      </c>
      <c r="BQ252" s="23">
        <f>COUNTIFS('Faturamento SP3'!$D$2:$D$692,'Infos Relatório'!$B$245,'Faturamento SP3'!$E$2:$E$692,'Infos Relatório'!$B252,'Faturamento SP3'!$Z$2:$Z$692,'Infos Relatório'!BQ$1)</f>
        <v>0</v>
      </c>
      <c r="BR252" s="13">
        <f>SUMIFS('Faturamento SP3'!$G$2:$G$692,'Faturamento SP3'!$D$2:$D$692,'Infos Relatório'!$B$245,'Faturamento SP3'!$E$2:$E$692,'Infos Relatório'!$B252,'Faturamento SP3'!$Z$2:$Z$692,'Infos Relatório'!BQ$1)</f>
        <v>0</v>
      </c>
      <c r="BS252" s="13">
        <f>SUMIFS('Faturamento SP3'!$J$2:$J$692,'Faturamento SP3'!$D$2:$D$692,'Infos Relatório'!$B$245,'Faturamento SP3'!$E$2:$E$692,'Infos Relatório'!$B252,'Faturamento SP3'!$Z$2:$Z$692,'Infos Relatório'!BQ$1)</f>
        <v>0</v>
      </c>
      <c r="BT252" s="14">
        <f>SUMIFS('Faturamento SP3'!$O$2:$O$692,'Faturamento SP3'!$D$2:$D$692,'Infos Relatório'!$B$245,'Faturamento SP3'!$E$2:$E$692,'Infos Relatório'!$B252,'Faturamento SP3'!$Z$2:$Z$692,'Infos Relatório'!BQ$1,'Faturamento SP3'!$T$2:$T$692,"Sim")+SUMIFS('Faturamento SP3'!$P$2:$P$692,'Faturamento SP3'!$D$2:$D$692,'Infos Relatório'!$B$245,'Faturamento SP3'!$E$2:$E$692,'Infos Relatório'!$B252,'Faturamento SP3'!$Z$2:$Z$692,'Infos Relatório'!BQ$1,'Faturamento SP3'!$T$2:$T$692,"Sim")</f>
        <v>0</v>
      </c>
      <c r="BU252" s="27" t="e">
        <f t="shared" si="108"/>
        <v>#DIV/0!</v>
      </c>
      <c r="BV252" s="24">
        <f>SUMIFS('Faturamento SP3'!$H$2:$H$692,'Faturamento SP3'!$D$2:$D$692,'Infos Relatório'!$B$245,'Faturamento SP3'!$E$2:$E$692,'Infos Relatório'!$B252,'Faturamento SP3'!$Z$2:$Z$692,'Infos Relatório'!BQ$1)</f>
        <v>0</v>
      </c>
    </row>
    <row r="253" spans="2:74">
      <c r="B253" s="17" t="s">
        <v>14</v>
      </c>
      <c r="C253" s="23">
        <f>COUNTIFS('Faturamento SP3'!$D$2:$D$692,'Infos Relatório'!$B$245,'Faturamento SP3'!$E$2:$E$692,'Infos Relatório'!$B253,'Faturamento SP3'!$Z$2:$Z$692,'Infos Relatório'!C$1)</f>
        <v>0</v>
      </c>
      <c r="D253" s="13">
        <f>SUMIFS('Faturamento SP3'!$G$2:$G$692,'Faturamento SP3'!$D$2:$D$692,'Infos Relatório'!$B$245,'Faturamento SP3'!$E$2:$E$692,'Infos Relatório'!$B253,'Faturamento SP3'!$Z$2:$Z$692,'Infos Relatório'!C$1)</f>
        <v>0</v>
      </c>
      <c r="E253" s="13">
        <f>SUMIFS('Faturamento SP3'!$J$2:$J$692,'Faturamento SP3'!$D$2:$D$692,'Infos Relatório'!$B$245,'Faturamento SP3'!$E$2:$E$692,'Infos Relatório'!$B253,'Faturamento SP3'!$Z$2:$Z$692,'Infos Relatório'!C$1)</f>
        <v>0</v>
      </c>
      <c r="F253" s="14">
        <f>SUMIFS('Faturamento SP3'!$O$2:$O$692,'Faturamento SP3'!$D$2:$D$692,'Infos Relatório'!$B$245,'Faturamento SP3'!$E$2:$E$692,'Infos Relatório'!$B253,'Faturamento SP3'!$Z$2:$Z$692,'Infos Relatório'!C$1,'Faturamento SP3'!$T$2:$T$692,"Sim")+SUMIFS('Faturamento SP3'!$P$2:$P$692,'Faturamento SP3'!$D$2:$D$692,'Infos Relatório'!$B$245,'Faturamento SP3'!$E$2:$E$692,'Infos Relatório'!$B253,'Faturamento SP3'!$Z$2:$Z$692,'Infos Relatório'!C$1,'Faturamento SP3'!$T$2:$T$692,"Sim")</f>
        <v>0</v>
      </c>
      <c r="G253" s="27" t="e">
        <f t="shared" si="97"/>
        <v>#DIV/0!</v>
      </c>
      <c r="H253" s="24">
        <f>SUMIFS('Faturamento SP3'!$H$2:$H$692,'Faturamento SP3'!$D$2:$D$692,'Infos Relatório'!$B$245,'Faturamento SP3'!$E$2:$E$692,'Infos Relatório'!$B253,'Faturamento SP3'!$Z$2:$Z$692,'Infos Relatório'!C$1)</f>
        <v>0</v>
      </c>
      <c r="I253" s="23">
        <f>COUNTIFS('Faturamento SP3'!$D$2:$D$692,'Infos Relatório'!$B$245,'Faturamento SP3'!$E$2:$E$692,'Infos Relatório'!$B253,'Faturamento SP3'!$Z$2:$Z$692,'Infos Relatório'!I$1)</f>
        <v>0</v>
      </c>
      <c r="J253" s="13">
        <f>SUMIFS('Faturamento SP3'!$G$2:$G$692,'Faturamento SP3'!$D$2:$D$692,'Infos Relatório'!$B$245,'Faturamento SP3'!$E$2:$E$692,'Infos Relatório'!$B253,'Faturamento SP3'!$Z$2:$Z$692,'Infos Relatório'!I$1)</f>
        <v>0</v>
      </c>
      <c r="K253" s="13">
        <f>SUMIFS('Faturamento SP3'!$J$2:$J$692,'Faturamento SP3'!$D$2:$D$692,'Infos Relatório'!$B$245,'Faturamento SP3'!$E$2:$E$692,'Infos Relatório'!$B253,'Faturamento SP3'!$Z$2:$Z$692,'Infos Relatório'!I$1)</f>
        <v>0</v>
      </c>
      <c r="L253" s="14">
        <f>SUMIFS('Faturamento SP3'!$O$2:$O$692,'Faturamento SP3'!$D$2:$D$692,'Infos Relatório'!$B$245,'Faturamento SP3'!$E$2:$E$692,'Infos Relatório'!$B253,'Faturamento SP3'!$Z$2:$Z$692,'Infos Relatório'!I$1,'Faturamento SP3'!$T$2:$T$692,"Sim")+SUMIFS('Faturamento SP3'!$P$2:$P$692,'Faturamento SP3'!$D$2:$D$692,'Infos Relatório'!$B$245,'Faturamento SP3'!$E$2:$E$692,'Infos Relatório'!$B253,'Faturamento SP3'!$Z$2:$Z$692,'Infos Relatório'!I$1,'Faturamento SP3'!$T$2:$T$692,"Sim")</f>
        <v>0</v>
      </c>
      <c r="M253" s="27" t="e">
        <f t="shared" si="98"/>
        <v>#DIV/0!</v>
      </c>
      <c r="N253" s="24">
        <f>SUMIFS('Faturamento SP3'!$H$2:$H$692,'Faturamento SP3'!$D$2:$D$692,'Infos Relatório'!$B$245,'Faturamento SP3'!$E$2:$E$692,'Infos Relatório'!$B253,'Faturamento SP3'!$Z$2:$Z$692,'Infos Relatório'!I$1)</f>
        <v>0</v>
      </c>
      <c r="O253" s="23">
        <f>COUNTIFS('Faturamento SP3'!$D$2:$D$692,'Infos Relatório'!$B$245,'Faturamento SP3'!$E$2:$E$692,'Infos Relatório'!$B253,'Faturamento SP3'!$Z$2:$Z$692,'Infos Relatório'!O$1)</f>
        <v>0</v>
      </c>
      <c r="P253" s="13">
        <f>SUMIFS('Faturamento SP3'!$G$2:$G$692,'Faturamento SP3'!$D$2:$D$692,'Infos Relatório'!$B$245,'Faturamento SP3'!$E$2:$E$692,'Infos Relatório'!$B253,'Faturamento SP3'!$Z$2:$Z$692,'Infos Relatório'!O$1)</f>
        <v>0</v>
      </c>
      <c r="Q253" s="13">
        <f>SUMIFS('Faturamento SP3'!$J$2:$J$692,'Faturamento SP3'!$D$2:$D$692,'Infos Relatório'!$B$245,'Faturamento SP3'!$E$2:$E$692,'Infos Relatório'!$B253,'Faturamento SP3'!$Z$2:$Z$692,'Infos Relatório'!O$1)</f>
        <v>0</v>
      </c>
      <c r="R253" s="14">
        <f>SUMIFS('Faturamento SP3'!$O$2:$O$692,'Faturamento SP3'!$D$2:$D$692,'Infos Relatório'!$B$245,'Faturamento SP3'!$E$2:$E$692,'Infos Relatório'!$B253,'Faturamento SP3'!$Z$2:$Z$692,'Infos Relatório'!O$1,'Faturamento SP3'!$T$2:$T$692,"Sim")+SUMIFS('Faturamento SP3'!$P$2:$P$692,'Faturamento SP3'!$D$2:$D$692,'Infos Relatório'!$B$245,'Faturamento SP3'!$E$2:$E$692,'Infos Relatório'!$B253,'Faturamento SP3'!$Z$2:$Z$692,'Infos Relatório'!O$1,'Faturamento SP3'!$T$2:$T$692,"Sim")</f>
        <v>0</v>
      </c>
      <c r="S253" s="27" t="e">
        <f t="shared" si="99"/>
        <v>#DIV/0!</v>
      </c>
      <c r="T253" s="24">
        <f>SUMIFS('Faturamento SP3'!$H$2:$H$692,'Faturamento SP3'!$D$2:$D$692,'Infos Relatório'!$B$245,'Faturamento SP3'!$E$2:$E$692,'Infos Relatório'!$B253,'Faturamento SP3'!$Z$2:$Z$692,'Infos Relatório'!O$1)</f>
        <v>0</v>
      </c>
      <c r="U253" s="23">
        <f>COUNTIFS('Faturamento SP3'!$D$2:$D$692,'Infos Relatório'!$B$245,'Faturamento SP3'!$E$2:$E$692,'Infos Relatório'!$B253,'Faturamento SP3'!$Z$2:$Z$692,'Infos Relatório'!U$1)</f>
        <v>0</v>
      </c>
      <c r="V253" s="13">
        <f>SUMIFS('Faturamento SP3'!$G$2:$G$692,'Faturamento SP3'!$D$2:$D$692,'Infos Relatório'!$B$245,'Faturamento SP3'!$E$2:$E$692,'Infos Relatório'!$B253,'Faturamento SP3'!$Z$2:$Z$692,'Infos Relatório'!U$1)</f>
        <v>0</v>
      </c>
      <c r="W253" s="13">
        <f>SUMIFS('Faturamento SP3'!$J$2:$J$692,'Faturamento SP3'!$D$2:$D$692,'Infos Relatório'!$B$245,'Faturamento SP3'!$E$2:$E$692,'Infos Relatório'!$B253,'Faturamento SP3'!$Z$2:$Z$692,'Infos Relatório'!U$1)</f>
        <v>0</v>
      </c>
      <c r="X253" s="14">
        <f>SUMIFS('Faturamento SP3'!$O$2:$O$692,'Faturamento SP3'!$D$2:$D$692,'Infos Relatório'!$B$245,'Faturamento SP3'!$E$2:$E$692,'Infos Relatório'!$B253,'Faturamento SP3'!$Z$2:$Z$692,'Infos Relatório'!U$1,'Faturamento SP3'!$T$2:$T$692,"Sim")+SUMIFS('Faturamento SP3'!$P$2:$P$692,'Faturamento SP3'!$D$2:$D$692,'Infos Relatório'!$B$245,'Faturamento SP3'!$E$2:$E$692,'Infos Relatório'!$B253,'Faturamento SP3'!$Z$2:$Z$692,'Infos Relatório'!U$1,'Faturamento SP3'!$T$2:$T$692,"Sim")</f>
        <v>0</v>
      </c>
      <c r="Y253" s="27" t="e">
        <f t="shared" si="100"/>
        <v>#DIV/0!</v>
      </c>
      <c r="Z253" s="24">
        <f>SUMIFS('Faturamento SP3'!$H$2:$H$692,'Faturamento SP3'!$D$2:$D$692,'Infos Relatório'!$B$245,'Faturamento SP3'!$E$2:$E$692,'Infos Relatório'!$B253,'Faturamento SP3'!$Z$2:$Z$692,'Infos Relatório'!U$1)</f>
        <v>0</v>
      </c>
      <c r="AA253" s="23">
        <f>COUNTIFS('Faturamento SP3'!$D$2:$D$692,'Infos Relatório'!$B$245,'Faturamento SP3'!$E$2:$E$692,'Infos Relatório'!$B253,'Faturamento SP3'!$Z$2:$Z$692,'Infos Relatório'!AA$1)</f>
        <v>0</v>
      </c>
      <c r="AB253" s="13">
        <f>SUMIFS('Faturamento SP3'!$G$2:$G$692,'Faturamento SP3'!$D$2:$D$692,'Infos Relatório'!$B$245,'Faturamento SP3'!$E$2:$E$692,'Infos Relatório'!$B253,'Faturamento SP3'!$Z$2:$Z$692,'Infos Relatório'!AA$1)</f>
        <v>0</v>
      </c>
      <c r="AC253" s="13">
        <f>SUMIFS('Faturamento SP3'!$J$2:$J$692,'Faturamento SP3'!$D$2:$D$692,'Infos Relatório'!$B$245,'Faturamento SP3'!$E$2:$E$692,'Infos Relatório'!$B253,'Faturamento SP3'!$Z$2:$Z$692,'Infos Relatório'!AA$1)</f>
        <v>0</v>
      </c>
      <c r="AD253" s="14">
        <f>SUMIFS('Faturamento SP3'!$O$2:$O$692,'Faturamento SP3'!$D$2:$D$692,'Infos Relatório'!$B$245,'Faturamento SP3'!$E$2:$E$692,'Infos Relatório'!$B253,'Faturamento SP3'!$Z$2:$Z$692,'Infos Relatório'!AA$1,'Faturamento SP3'!$T$2:$T$692,"Sim")+SUMIFS('Faturamento SP3'!$P$2:$P$692,'Faturamento SP3'!$D$2:$D$692,'Infos Relatório'!$B$245,'Faturamento SP3'!$E$2:$E$692,'Infos Relatório'!$B253,'Faturamento SP3'!$Z$2:$Z$692,'Infos Relatório'!AA$1,'Faturamento SP3'!$T$2:$T$692,"Sim")</f>
        <v>0</v>
      </c>
      <c r="AE253" s="27" t="e">
        <f t="shared" si="101"/>
        <v>#DIV/0!</v>
      </c>
      <c r="AF253" s="24">
        <f>SUMIFS('Faturamento SP3'!$H$2:$H$692,'Faturamento SP3'!$D$2:$D$692,'Infos Relatório'!$B$245,'Faturamento SP3'!$E$2:$E$692,'Infos Relatório'!$B253,'Faturamento SP3'!$Z$2:$Z$692,'Infos Relatório'!AA$1)</f>
        <v>0</v>
      </c>
      <c r="AG253" s="23">
        <f>COUNTIFS('Faturamento SP3'!$D$2:$D$692,'Infos Relatório'!$B$245,'Faturamento SP3'!$E$2:$E$692,'Infos Relatório'!$B253,'Faturamento SP3'!$Z$2:$Z$692,'Infos Relatório'!AG$1)</f>
        <v>0</v>
      </c>
      <c r="AH253" s="13">
        <f>SUMIFS('Faturamento SP3'!$G$2:$G$692,'Faturamento SP3'!$D$2:$D$692,'Infos Relatório'!$B$245,'Faturamento SP3'!$E$2:$E$692,'Infos Relatório'!$B253,'Faturamento SP3'!$Z$2:$Z$692,'Infos Relatório'!AG$1)</f>
        <v>0</v>
      </c>
      <c r="AI253" s="13">
        <f>SUMIFS('Faturamento SP3'!$J$2:$J$692,'Faturamento SP3'!$D$2:$D$692,'Infos Relatório'!$B$245,'Faturamento SP3'!$E$2:$E$692,'Infos Relatório'!$B253,'Faturamento SP3'!$Z$2:$Z$692,'Infos Relatório'!AG$1)</f>
        <v>0</v>
      </c>
      <c r="AJ253" s="14">
        <f>SUMIFS('Faturamento SP3'!$O$2:$O$692,'Faturamento SP3'!$D$2:$D$692,'Infos Relatório'!$B$245,'Faturamento SP3'!$E$2:$E$692,'Infos Relatório'!$B253,'Faturamento SP3'!$Z$2:$Z$692,'Infos Relatório'!AG$1,'Faturamento SP3'!$T$2:$T$692,"Sim")+SUMIFS('Faturamento SP3'!$P$2:$P$692,'Faturamento SP3'!$D$2:$D$692,'Infos Relatório'!$B$245,'Faturamento SP3'!$E$2:$E$692,'Infos Relatório'!$B253,'Faturamento SP3'!$Z$2:$Z$692,'Infos Relatório'!AG$1,'Faturamento SP3'!$T$2:$T$692,"Sim")</f>
        <v>0</v>
      </c>
      <c r="AK253" s="27" t="e">
        <f t="shared" si="102"/>
        <v>#DIV/0!</v>
      </c>
      <c r="AL253" s="24">
        <f>SUMIFS('Faturamento SP3'!$H$2:$H$692,'Faturamento SP3'!$D$2:$D$692,'Infos Relatório'!$B$245,'Faturamento SP3'!$E$2:$E$692,'Infos Relatório'!$B253,'Faturamento SP3'!$Z$2:$Z$692,'Infos Relatório'!AG$1)</f>
        <v>0</v>
      </c>
      <c r="AM253" s="23">
        <f>COUNTIFS('Faturamento SP3'!$D$2:$D$692,'Infos Relatório'!$B$245,'Faturamento SP3'!$E$2:$E$692,'Infos Relatório'!$B253,'Faturamento SP3'!$Z$2:$Z$692,'Infos Relatório'!AM$1)</f>
        <v>0</v>
      </c>
      <c r="AN253" s="13">
        <f>SUMIFS('Faturamento SP3'!$G$2:$G$692,'Faturamento SP3'!$D$2:$D$692,'Infos Relatório'!$B$245,'Faturamento SP3'!$E$2:$E$692,'Infos Relatório'!$B253,'Faturamento SP3'!$Z$2:$Z$692,'Infos Relatório'!AM$1)</f>
        <v>0</v>
      </c>
      <c r="AO253" s="13">
        <f>SUMIFS('Faturamento SP3'!$J$2:$J$692,'Faturamento SP3'!$D$2:$D$692,'Infos Relatório'!$B$245,'Faturamento SP3'!$E$2:$E$692,'Infos Relatório'!$B253,'Faturamento SP3'!$Z$2:$Z$692,'Infos Relatório'!AM$1)</f>
        <v>0</v>
      </c>
      <c r="AP253" s="14">
        <f>SUMIFS('Faturamento SP3'!$O$2:$O$692,'Faturamento SP3'!$D$2:$D$692,'Infos Relatório'!$B$245,'Faturamento SP3'!$E$2:$E$692,'Infos Relatório'!$B253,'Faturamento SP3'!$Z$2:$Z$692,'Infos Relatório'!AM$1,'Faturamento SP3'!$T$2:$T$692,"Sim")+SUMIFS('Faturamento SP3'!$P$2:$P$692,'Faturamento SP3'!$D$2:$D$692,'Infos Relatório'!$B$245,'Faturamento SP3'!$E$2:$E$692,'Infos Relatório'!$B253,'Faturamento SP3'!$Z$2:$Z$692,'Infos Relatório'!AM$1,'Faturamento SP3'!$T$2:$T$692,"Sim")</f>
        <v>0</v>
      </c>
      <c r="AQ253" s="27" t="e">
        <f t="shared" si="103"/>
        <v>#DIV/0!</v>
      </c>
      <c r="AR253" s="24">
        <f>SUMIFS('Faturamento SP3'!$H$2:$H$692,'Faturamento SP3'!$D$2:$D$692,'Infos Relatório'!$B$245,'Faturamento SP3'!$E$2:$E$692,'Infos Relatório'!$B253,'Faturamento SP3'!$Z$2:$Z$692,'Infos Relatório'!AM$1)</f>
        <v>0</v>
      </c>
      <c r="AS253" s="23">
        <f>COUNTIFS('Faturamento SP3'!$D$2:$D$692,'Infos Relatório'!$B$245,'Faturamento SP3'!$E$2:$E$692,'Infos Relatório'!$B253,'Faturamento SP3'!$Z$2:$Z$692,'Infos Relatório'!AS$1)</f>
        <v>0</v>
      </c>
      <c r="AT253" s="13">
        <f>SUMIFS('Faturamento SP3'!$G$2:$G$692,'Faturamento SP3'!$D$2:$D$692,'Infos Relatório'!$B$245,'Faturamento SP3'!$E$2:$E$692,'Infos Relatório'!$B253,'Faturamento SP3'!$Z$2:$Z$692,'Infos Relatório'!AS$1)</f>
        <v>0</v>
      </c>
      <c r="AU253" s="13">
        <f>SUMIFS('Faturamento SP3'!$J$2:$J$692,'Faturamento SP3'!$D$2:$D$692,'Infos Relatório'!$B$245,'Faturamento SP3'!$E$2:$E$692,'Infos Relatório'!$B253,'Faturamento SP3'!$Z$2:$Z$692,'Infos Relatório'!AS$1)</f>
        <v>0</v>
      </c>
      <c r="AV253" s="14">
        <f>SUMIFS('Faturamento SP3'!$O$2:$O$692,'Faturamento SP3'!$D$2:$D$692,'Infos Relatório'!$B$245,'Faturamento SP3'!$E$2:$E$692,'Infos Relatório'!$B253,'Faturamento SP3'!$Z$2:$Z$692,'Infos Relatório'!AS$1,'Faturamento SP3'!$T$2:$T$692,"Sim")+SUMIFS('Faturamento SP3'!$P$2:$P$692,'Faturamento SP3'!$D$2:$D$692,'Infos Relatório'!$B$245,'Faturamento SP3'!$E$2:$E$692,'Infos Relatório'!$B253,'Faturamento SP3'!$Z$2:$Z$692,'Infos Relatório'!AS$1,'Faturamento SP3'!$T$2:$T$692,"Sim")</f>
        <v>0</v>
      </c>
      <c r="AW253" s="27" t="e">
        <f t="shared" si="104"/>
        <v>#DIV/0!</v>
      </c>
      <c r="AX253" s="24">
        <f>SUMIFS('Faturamento SP3'!$H$2:$H$692,'Faturamento SP3'!$D$2:$D$692,'Infos Relatório'!$B$245,'Faturamento SP3'!$E$2:$E$692,'Infos Relatório'!$B253,'Faturamento SP3'!$Z$2:$Z$692,'Infos Relatório'!AS$1)</f>
        <v>0</v>
      </c>
      <c r="AY253" s="23">
        <f>COUNTIFS('Faturamento SP3'!$D$2:$D$692,'Infos Relatório'!$B$245,'Faturamento SP3'!$E$2:$E$692,'Infos Relatório'!$B253,'Faturamento SP3'!$Z$2:$Z$692,'Infos Relatório'!AY$1)</f>
        <v>0</v>
      </c>
      <c r="AZ253" s="13">
        <f>SUMIFS('Faturamento SP3'!$G$2:$G$692,'Faturamento SP3'!$D$2:$D$692,'Infos Relatório'!$B$245,'Faturamento SP3'!$E$2:$E$692,'Infos Relatório'!$B253,'Faturamento SP3'!$Z$2:$Z$692,'Infos Relatório'!AY$1)</f>
        <v>0</v>
      </c>
      <c r="BA253" s="13">
        <f>SUMIFS('Faturamento SP3'!$J$2:$J$692,'Faturamento SP3'!$D$2:$D$692,'Infos Relatório'!$B$245,'Faturamento SP3'!$E$2:$E$692,'Infos Relatório'!$B253,'Faturamento SP3'!$Z$2:$Z$692,'Infos Relatório'!AY$1)</f>
        <v>0</v>
      </c>
      <c r="BB253" s="14">
        <f>SUMIFS('Faturamento SP3'!$O$2:$O$692,'Faturamento SP3'!$D$2:$D$692,'Infos Relatório'!$B$245,'Faturamento SP3'!$E$2:$E$692,'Infos Relatório'!$B253,'Faturamento SP3'!$Z$2:$Z$692,'Infos Relatório'!AY$1,'Faturamento SP3'!$T$2:$T$692,"Sim")+SUMIFS('Faturamento SP3'!$P$2:$P$692,'Faturamento SP3'!$D$2:$D$692,'Infos Relatório'!$B$245,'Faturamento SP3'!$E$2:$E$692,'Infos Relatório'!$B253,'Faturamento SP3'!$Z$2:$Z$692,'Infos Relatório'!AY$1,'Faturamento SP3'!$T$2:$T$692,"Sim")</f>
        <v>0</v>
      </c>
      <c r="BC253" s="27" t="e">
        <f t="shared" si="105"/>
        <v>#DIV/0!</v>
      </c>
      <c r="BD253" s="24">
        <f>SUMIFS('Faturamento SP3'!$H$2:$H$692,'Faturamento SP3'!$D$2:$D$692,'Infos Relatório'!$B$245,'Faturamento SP3'!$E$2:$E$692,'Infos Relatório'!$B253,'Faturamento SP3'!$Z$2:$Z$692,'Infos Relatório'!AY$1)</f>
        <v>0</v>
      </c>
      <c r="BE253" s="23">
        <f>COUNTIFS('Faturamento SP3'!$D$2:$D$692,'Infos Relatório'!$B$245,'Faturamento SP3'!$E$2:$E$692,'Infos Relatório'!$B253,'Faturamento SP3'!$Z$2:$Z$692,'Infos Relatório'!BE$1)</f>
        <v>0</v>
      </c>
      <c r="BF253" s="13">
        <f>SUMIFS('Faturamento SP3'!$G$2:$G$692,'Faturamento SP3'!$D$2:$D$692,'Infos Relatório'!$B$245,'Faturamento SP3'!$E$2:$E$692,'Infos Relatório'!$B253,'Faturamento SP3'!$Z$2:$Z$692,'Infos Relatório'!BE$1)</f>
        <v>0</v>
      </c>
      <c r="BG253" s="13">
        <f>SUMIFS('Faturamento SP3'!$J$2:$J$692,'Faturamento SP3'!$D$2:$D$692,'Infos Relatório'!$B$245,'Faturamento SP3'!$E$2:$E$692,'Infos Relatório'!$B253,'Faturamento SP3'!$Z$2:$Z$692,'Infos Relatório'!BE$1)</f>
        <v>0</v>
      </c>
      <c r="BH253" s="14">
        <f>SUMIFS('Faturamento SP3'!$O$2:$O$692,'Faturamento SP3'!$D$2:$D$692,'Infos Relatório'!$B$245,'Faturamento SP3'!$E$2:$E$692,'Infos Relatório'!$B253,'Faturamento SP3'!$Z$2:$Z$692,'Infos Relatório'!BE$1,'Faturamento SP3'!$T$2:$T$692,"Sim")+SUMIFS('Faturamento SP3'!$P$2:$P$692,'Faturamento SP3'!$D$2:$D$692,'Infos Relatório'!$B$245,'Faturamento SP3'!$E$2:$E$692,'Infos Relatório'!$B253,'Faturamento SP3'!$Z$2:$Z$692,'Infos Relatório'!BE$1,'Faturamento SP3'!$T$2:$T$692,"Sim")</f>
        <v>0</v>
      </c>
      <c r="BI253" s="27" t="e">
        <f t="shared" si="106"/>
        <v>#DIV/0!</v>
      </c>
      <c r="BJ253" s="24">
        <f>SUMIFS('Faturamento SP3'!$H$2:$H$692,'Faturamento SP3'!$D$2:$D$692,'Infos Relatório'!$B$245,'Faturamento SP3'!$E$2:$E$692,'Infos Relatório'!$B253,'Faturamento SP3'!$Z$2:$Z$692,'Infos Relatório'!BE$1)</f>
        <v>0</v>
      </c>
      <c r="BK253" s="23">
        <f>COUNTIFS('Faturamento SP3'!$D$2:$D$692,'Infos Relatório'!$B$245,'Faturamento SP3'!$E$2:$E$692,'Infos Relatório'!$B253,'Faturamento SP3'!$Z$2:$Z$692,'Infos Relatório'!BK$1)</f>
        <v>0</v>
      </c>
      <c r="BL253" s="13">
        <f>SUMIFS('Faturamento SP3'!$G$2:$G$692,'Faturamento SP3'!$D$2:$D$692,'Infos Relatório'!$B$245,'Faturamento SP3'!$E$2:$E$692,'Infos Relatório'!$B253,'Faturamento SP3'!$Z$2:$Z$692,'Infos Relatório'!BK$1)</f>
        <v>0</v>
      </c>
      <c r="BM253" s="13">
        <f>SUMIFS('Faturamento SP3'!$J$2:$J$692,'Faturamento SP3'!$D$2:$D$692,'Infos Relatório'!$B$245,'Faturamento SP3'!$E$2:$E$692,'Infos Relatório'!$B253,'Faturamento SP3'!$Z$2:$Z$692,'Infos Relatório'!BK$1)</f>
        <v>0</v>
      </c>
      <c r="BN253" s="14">
        <f>SUMIFS('Faturamento SP3'!$O$2:$O$692,'Faturamento SP3'!$D$2:$D$692,'Infos Relatório'!$B$245,'Faturamento SP3'!$E$2:$E$692,'Infos Relatório'!$B253,'Faturamento SP3'!$Z$2:$Z$692,'Infos Relatório'!BK$1,'Faturamento SP3'!$T$2:$T$692,"Sim")+SUMIFS('Faturamento SP3'!$P$2:$P$692,'Faturamento SP3'!$D$2:$D$692,'Infos Relatório'!$B$245,'Faturamento SP3'!$E$2:$E$692,'Infos Relatório'!$B253,'Faturamento SP3'!$Z$2:$Z$692,'Infos Relatório'!BK$1,'Faturamento SP3'!$T$2:$T$692,"Sim")</f>
        <v>0</v>
      </c>
      <c r="BO253" s="27" t="e">
        <f t="shared" si="107"/>
        <v>#DIV/0!</v>
      </c>
      <c r="BP253" s="24">
        <f>SUMIFS('Faturamento SP3'!$H$2:$H$692,'Faturamento SP3'!$D$2:$D$692,'Infos Relatório'!$B$245,'Faturamento SP3'!$E$2:$E$692,'Infos Relatório'!$B253,'Faturamento SP3'!$Z$2:$Z$692,'Infos Relatório'!BK$1)</f>
        <v>0</v>
      </c>
      <c r="BQ253" s="23">
        <f>COUNTIFS('Faturamento SP3'!$D$2:$D$692,'Infos Relatório'!$B$245,'Faturamento SP3'!$E$2:$E$692,'Infos Relatório'!$B253,'Faturamento SP3'!$Z$2:$Z$692,'Infos Relatório'!BQ$1)</f>
        <v>0</v>
      </c>
      <c r="BR253" s="13">
        <f>SUMIFS('Faturamento SP3'!$G$2:$G$692,'Faturamento SP3'!$D$2:$D$692,'Infos Relatório'!$B$245,'Faturamento SP3'!$E$2:$E$692,'Infos Relatório'!$B253,'Faturamento SP3'!$Z$2:$Z$692,'Infos Relatório'!BQ$1)</f>
        <v>0</v>
      </c>
      <c r="BS253" s="13">
        <f>SUMIFS('Faturamento SP3'!$J$2:$J$692,'Faturamento SP3'!$D$2:$D$692,'Infos Relatório'!$B$245,'Faturamento SP3'!$E$2:$E$692,'Infos Relatório'!$B253,'Faturamento SP3'!$Z$2:$Z$692,'Infos Relatório'!BQ$1)</f>
        <v>0</v>
      </c>
      <c r="BT253" s="14">
        <f>SUMIFS('Faturamento SP3'!$O$2:$O$692,'Faturamento SP3'!$D$2:$D$692,'Infos Relatório'!$B$245,'Faturamento SP3'!$E$2:$E$692,'Infos Relatório'!$B253,'Faturamento SP3'!$Z$2:$Z$692,'Infos Relatório'!BQ$1,'Faturamento SP3'!$T$2:$T$692,"Sim")+SUMIFS('Faturamento SP3'!$P$2:$P$692,'Faturamento SP3'!$D$2:$D$692,'Infos Relatório'!$B$245,'Faturamento SP3'!$E$2:$E$692,'Infos Relatório'!$B253,'Faturamento SP3'!$Z$2:$Z$692,'Infos Relatório'!BQ$1,'Faturamento SP3'!$T$2:$T$692,"Sim")</f>
        <v>0</v>
      </c>
      <c r="BU253" s="27" t="e">
        <f t="shared" si="108"/>
        <v>#DIV/0!</v>
      </c>
      <c r="BV253" s="24">
        <f>SUMIFS('Faturamento SP3'!$H$2:$H$692,'Faturamento SP3'!$D$2:$D$692,'Infos Relatório'!$B$245,'Faturamento SP3'!$E$2:$E$692,'Infos Relatório'!$B253,'Faturamento SP3'!$Z$2:$Z$692,'Infos Relatório'!BQ$1)</f>
        <v>0</v>
      </c>
    </row>
    <row r="254" spans="2:74">
      <c r="B254" s="17" t="s">
        <v>15</v>
      </c>
      <c r="C254" s="23">
        <f>COUNTIFS('Faturamento SP3'!$D$2:$D$692,'Infos Relatório'!$B$245,'Faturamento SP3'!$E$2:$E$692,'Infos Relatório'!$B254,'Faturamento SP3'!$Z$2:$Z$692,'Infos Relatório'!C$1)</f>
        <v>0</v>
      </c>
      <c r="D254" s="13">
        <f>SUMIFS('Faturamento SP3'!$G$2:$G$692,'Faturamento SP3'!$D$2:$D$692,'Infos Relatório'!$B$245,'Faturamento SP3'!$E$2:$E$692,'Infos Relatório'!$B254,'Faturamento SP3'!$Z$2:$Z$692,'Infos Relatório'!C$1)</f>
        <v>0</v>
      </c>
      <c r="E254" s="13">
        <f>SUMIFS('Faturamento SP3'!$J$2:$J$692,'Faturamento SP3'!$D$2:$D$692,'Infos Relatório'!$B$245,'Faturamento SP3'!$E$2:$E$692,'Infos Relatório'!$B254,'Faturamento SP3'!$Z$2:$Z$692,'Infos Relatório'!C$1)</f>
        <v>0</v>
      </c>
      <c r="F254" s="14">
        <f>SUMIFS('Faturamento SP3'!$O$2:$O$692,'Faturamento SP3'!$D$2:$D$692,'Infos Relatório'!$B$245,'Faturamento SP3'!$E$2:$E$692,'Infos Relatório'!$B254,'Faturamento SP3'!$Z$2:$Z$692,'Infos Relatório'!C$1,'Faturamento SP3'!$T$2:$T$692,"Sim")+SUMIFS('Faturamento SP3'!$P$2:$P$692,'Faturamento SP3'!$D$2:$D$692,'Infos Relatório'!$B$245,'Faturamento SP3'!$E$2:$E$692,'Infos Relatório'!$B254,'Faturamento SP3'!$Z$2:$Z$692,'Infos Relatório'!C$1,'Faturamento SP3'!$T$2:$T$692,"Sim")</f>
        <v>0</v>
      </c>
      <c r="G254" s="27" t="e">
        <f t="shared" si="97"/>
        <v>#DIV/0!</v>
      </c>
      <c r="H254" s="24">
        <f>SUMIFS('Faturamento SP3'!$H$2:$H$692,'Faturamento SP3'!$D$2:$D$692,'Infos Relatório'!$B$245,'Faturamento SP3'!$E$2:$E$692,'Infos Relatório'!$B254,'Faturamento SP3'!$Z$2:$Z$692,'Infos Relatório'!C$1)</f>
        <v>0</v>
      </c>
      <c r="I254" s="23">
        <f>COUNTIFS('Faturamento SP3'!$D$2:$D$692,'Infos Relatório'!$B$245,'Faturamento SP3'!$E$2:$E$692,'Infos Relatório'!$B254,'Faturamento SP3'!$Z$2:$Z$692,'Infos Relatório'!I$1)</f>
        <v>0</v>
      </c>
      <c r="J254" s="13">
        <f>SUMIFS('Faturamento SP3'!$G$2:$G$692,'Faturamento SP3'!$D$2:$D$692,'Infos Relatório'!$B$245,'Faturamento SP3'!$E$2:$E$692,'Infos Relatório'!$B254,'Faturamento SP3'!$Z$2:$Z$692,'Infos Relatório'!I$1)</f>
        <v>0</v>
      </c>
      <c r="K254" s="13">
        <f>SUMIFS('Faturamento SP3'!$J$2:$J$692,'Faturamento SP3'!$D$2:$D$692,'Infos Relatório'!$B$245,'Faturamento SP3'!$E$2:$E$692,'Infos Relatório'!$B254,'Faturamento SP3'!$Z$2:$Z$692,'Infos Relatório'!I$1)</f>
        <v>0</v>
      </c>
      <c r="L254" s="14">
        <f>SUMIFS('Faturamento SP3'!$O$2:$O$692,'Faturamento SP3'!$D$2:$D$692,'Infos Relatório'!$B$245,'Faturamento SP3'!$E$2:$E$692,'Infos Relatório'!$B254,'Faturamento SP3'!$Z$2:$Z$692,'Infos Relatório'!I$1,'Faturamento SP3'!$T$2:$T$692,"Sim")+SUMIFS('Faturamento SP3'!$P$2:$P$692,'Faturamento SP3'!$D$2:$D$692,'Infos Relatório'!$B$245,'Faturamento SP3'!$E$2:$E$692,'Infos Relatório'!$B254,'Faturamento SP3'!$Z$2:$Z$692,'Infos Relatório'!I$1,'Faturamento SP3'!$T$2:$T$692,"Sim")</f>
        <v>0</v>
      </c>
      <c r="M254" s="27" t="e">
        <f t="shared" si="98"/>
        <v>#DIV/0!</v>
      </c>
      <c r="N254" s="24">
        <f>SUMIFS('Faturamento SP3'!$H$2:$H$692,'Faturamento SP3'!$D$2:$D$692,'Infos Relatório'!$B$245,'Faturamento SP3'!$E$2:$E$692,'Infos Relatório'!$B254,'Faturamento SP3'!$Z$2:$Z$692,'Infos Relatório'!I$1)</f>
        <v>0</v>
      </c>
      <c r="O254" s="23">
        <f>COUNTIFS('Faturamento SP3'!$D$2:$D$692,'Infos Relatório'!$B$245,'Faturamento SP3'!$E$2:$E$692,'Infos Relatório'!$B254,'Faturamento SP3'!$Z$2:$Z$692,'Infos Relatório'!O$1)</f>
        <v>0</v>
      </c>
      <c r="P254" s="13">
        <f>SUMIFS('Faturamento SP3'!$G$2:$G$692,'Faturamento SP3'!$D$2:$D$692,'Infos Relatório'!$B$245,'Faturamento SP3'!$E$2:$E$692,'Infos Relatório'!$B254,'Faturamento SP3'!$Z$2:$Z$692,'Infos Relatório'!O$1)</f>
        <v>0</v>
      </c>
      <c r="Q254" s="13">
        <f>SUMIFS('Faturamento SP3'!$J$2:$J$692,'Faturamento SP3'!$D$2:$D$692,'Infos Relatório'!$B$245,'Faturamento SP3'!$E$2:$E$692,'Infos Relatório'!$B254,'Faturamento SP3'!$Z$2:$Z$692,'Infos Relatório'!O$1)</f>
        <v>0</v>
      </c>
      <c r="R254" s="14">
        <f>SUMIFS('Faturamento SP3'!$O$2:$O$692,'Faturamento SP3'!$D$2:$D$692,'Infos Relatório'!$B$245,'Faturamento SP3'!$E$2:$E$692,'Infos Relatório'!$B254,'Faturamento SP3'!$Z$2:$Z$692,'Infos Relatório'!O$1,'Faturamento SP3'!$T$2:$T$692,"Sim")+SUMIFS('Faturamento SP3'!$P$2:$P$692,'Faturamento SP3'!$D$2:$D$692,'Infos Relatório'!$B$245,'Faturamento SP3'!$E$2:$E$692,'Infos Relatório'!$B254,'Faturamento SP3'!$Z$2:$Z$692,'Infos Relatório'!O$1,'Faturamento SP3'!$T$2:$T$692,"Sim")</f>
        <v>0</v>
      </c>
      <c r="S254" s="27" t="e">
        <f t="shared" si="99"/>
        <v>#DIV/0!</v>
      </c>
      <c r="T254" s="24">
        <f>SUMIFS('Faturamento SP3'!$H$2:$H$692,'Faturamento SP3'!$D$2:$D$692,'Infos Relatório'!$B$245,'Faturamento SP3'!$E$2:$E$692,'Infos Relatório'!$B254,'Faturamento SP3'!$Z$2:$Z$692,'Infos Relatório'!O$1)</f>
        <v>0</v>
      </c>
      <c r="U254" s="23">
        <f>COUNTIFS('Faturamento SP3'!$D$2:$D$692,'Infos Relatório'!$B$245,'Faturamento SP3'!$E$2:$E$692,'Infos Relatório'!$B254,'Faturamento SP3'!$Z$2:$Z$692,'Infos Relatório'!U$1)</f>
        <v>0</v>
      </c>
      <c r="V254" s="13">
        <f>SUMIFS('Faturamento SP3'!$G$2:$G$692,'Faturamento SP3'!$D$2:$D$692,'Infos Relatório'!$B$245,'Faturamento SP3'!$E$2:$E$692,'Infos Relatório'!$B254,'Faturamento SP3'!$Z$2:$Z$692,'Infos Relatório'!U$1)</f>
        <v>0</v>
      </c>
      <c r="W254" s="13">
        <f>SUMIFS('Faturamento SP3'!$J$2:$J$692,'Faturamento SP3'!$D$2:$D$692,'Infos Relatório'!$B$245,'Faturamento SP3'!$E$2:$E$692,'Infos Relatório'!$B254,'Faturamento SP3'!$Z$2:$Z$692,'Infos Relatório'!U$1)</f>
        <v>0</v>
      </c>
      <c r="X254" s="14">
        <f>SUMIFS('Faturamento SP3'!$O$2:$O$692,'Faturamento SP3'!$D$2:$D$692,'Infos Relatório'!$B$245,'Faturamento SP3'!$E$2:$E$692,'Infos Relatório'!$B254,'Faturamento SP3'!$Z$2:$Z$692,'Infos Relatório'!U$1,'Faturamento SP3'!$T$2:$T$692,"Sim")+SUMIFS('Faturamento SP3'!$P$2:$P$692,'Faturamento SP3'!$D$2:$D$692,'Infos Relatório'!$B$245,'Faturamento SP3'!$E$2:$E$692,'Infos Relatório'!$B254,'Faturamento SP3'!$Z$2:$Z$692,'Infos Relatório'!U$1,'Faturamento SP3'!$T$2:$T$692,"Sim")</f>
        <v>0</v>
      </c>
      <c r="Y254" s="27" t="e">
        <f t="shared" si="100"/>
        <v>#DIV/0!</v>
      </c>
      <c r="Z254" s="24">
        <f>SUMIFS('Faturamento SP3'!$H$2:$H$692,'Faturamento SP3'!$D$2:$D$692,'Infos Relatório'!$B$245,'Faturamento SP3'!$E$2:$E$692,'Infos Relatório'!$B254,'Faturamento SP3'!$Z$2:$Z$692,'Infos Relatório'!U$1)</f>
        <v>0</v>
      </c>
      <c r="AA254" s="23">
        <f>COUNTIFS('Faturamento SP3'!$D$2:$D$692,'Infos Relatório'!$B$245,'Faturamento SP3'!$E$2:$E$692,'Infos Relatório'!$B254,'Faturamento SP3'!$Z$2:$Z$692,'Infos Relatório'!AA$1)</f>
        <v>0</v>
      </c>
      <c r="AB254" s="13">
        <f>SUMIFS('Faturamento SP3'!$G$2:$G$692,'Faturamento SP3'!$D$2:$D$692,'Infos Relatório'!$B$245,'Faturamento SP3'!$E$2:$E$692,'Infos Relatório'!$B254,'Faturamento SP3'!$Z$2:$Z$692,'Infos Relatório'!AA$1)</f>
        <v>0</v>
      </c>
      <c r="AC254" s="13">
        <f>SUMIFS('Faturamento SP3'!$J$2:$J$692,'Faturamento SP3'!$D$2:$D$692,'Infos Relatório'!$B$245,'Faturamento SP3'!$E$2:$E$692,'Infos Relatório'!$B254,'Faturamento SP3'!$Z$2:$Z$692,'Infos Relatório'!AA$1)</f>
        <v>0</v>
      </c>
      <c r="AD254" s="14">
        <f>SUMIFS('Faturamento SP3'!$O$2:$O$692,'Faturamento SP3'!$D$2:$D$692,'Infos Relatório'!$B$245,'Faturamento SP3'!$E$2:$E$692,'Infos Relatório'!$B254,'Faturamento SP3'!$Z$2:$Z$692,'Infos Relatório'!AA$1,'Faturamento SP3'!$T$2:$T$692,"Sim")+SUMIFS('Faturamento SP3'!$P$2:$P$692,'Faturamento SP3'!$D$2:$D$692,'Infos Relatório'!$B$245,'Faturamento SP3'!$E$2:$E$692,'Infos Relatório'!$B254,'Faturamento SP3'!$Z$2:$Z$692,'Infos Relatório'!AA$1,'Faturamento SP3'!$T$2:$T$692,"Sim")</f>
        <v>0</v>
      </c>
      <c r="AE254" s="27" t="e">
        <f t="shared" si="101"/>
        <v>#DIV/0!</v>
      </c>
      <c r="AF254" s="24">
        <f>SUMIFS('Faturamento SP3'!$H$2:$H$692,'Faturamento SP3'!$D$2:$D$692,'Infos Relatório'!$B$245,'Faturamento SP3'!$E$2:$E$692,'Infos Relatório'!$B254,'Faturamento SP3'!$Z$2:$Z$692,'Infos Relatório'!AA$1)</f>
        <v>0</v>
      </c>
      <c r="AG254" s="23">
        <f>COUNTIFS('Faturamento SP3'!$D$2:$D$692,'Infos Relatório'!$B$245,'Faturamento SP3'!$E$2:$E$692,'Infos Relatório'!$B254,'Faturamento SP3'!$Z$2:$Z$692,'Infos Relatório'!AG$1)</f>
        <v>0</v>
      </c>
      <c r="AH254" s="13">
        <f>SUMIFS('Faturamento SP3'!$G$2:$G$692,'Faturamento SP3'!$D$2:$D$692,'Infos Relatório'!$B$245,'Faturamento SP3'!$E$2:$E$692,'Infos Relatório'!$B254,'Faturamento SP3'!$Z$2:$Z$692,'Infos Relatório'!AG$1)</f>
        <v>0</v>
      </c>
      <c r="AI254" s="13">
        <f>SUMIFS('Faturamento SP3'!$J$2:$J$692,'Faturamento SP3'!$D$2:$D$692,'Infos Relatório'!$B$245,'Faturamento SP3'!$E$2:$E$692,'Infos Relatório'!$B254,'Faturamento SP3'!$Z$2:$Z$692,'Infos Relatório'!AG$1)</f>
        <v>0</v>
      </c>
      <c r="AJ254" s="14">
        <f>SUMIFS('Faturamento SP3'!$O$2:$O$692,'Faturamento SP3'!$D$2:$D$692,'Infos Relatório'!$B$245,'Faturamento SP3'!$E$2:$E$692,'Infos Relatório'!$B254,'Faturamento SP3'!$Z$2:$Z$692,'Infos Relatório'!AG$1,'Faturamento SP3'!$T$2:$T$692,"Sim")+SUMIFS('Faturamento SP3'!$P$2:$P$692,'Faturamento SP3'!$D$2:$D$692,'Infos Relatório'!$B$245,'Faturamento SP3'!$E$2:$E$692,'Infos Relatório'!$B254,'Faturamento SP3'!$Z$2:$Z$692,'Infos Relatório'!AG$1,'Faturamento SP3'!$T$2:$T$692,"Sim")</f>
        <v>0</v>
      </c>
      <c r="AK254" s="27" t="e">
        <f t="shared" si="102"/>
        <v>#DIV/0!</v>
      </c>
      <c r="AL254" s="24">
        <f>SUMIFS('Faturamento SP3'!$H$2:$H$692,'Faturamento SP3'!$D$2:$D$692,'Infos Relatório'!$B$245,'Faturamento SP3'!$E$2:$E$692,'Infos Relatório'!$B254,'Faturamento SP3'!$Z$2:$Z$692,'Infos Relatório'!AG$1)</f>
        <v>0</v>
      </c>
      <c r="AM254" s="23">
        <f>COUNTIFS('Faturamento SP3'!$D$2:$D$692,'Infos Relatório'!$B$245,'Faturamento SP3'!$E$2:$E$692,'Infos Relatório'!$B254,'Faturamento SP3'!$Z$2:$Z$692,'Infos Relatório'!AM$1)</f>
        <v>0</v>
      </c>
      <c r="AN254" s="13">
        <f>SUMIFS('Faturamento SP3'!$G$2:$G$692,'Faturamento SP3'!$D$2:$D$692,'Infos Relatório'!$B$245,'Faturamento SP3'!$E$2:$E$692,'Infos Relatório'!$B254,'Faturamento SP3'!$Z$2:$Z$692,'Infos Relatório'!AM$1)</f>
        <v>0</v>
      </c>
      <c r="AO254" s="13">
        <f>SUMIFS('Faturamento SP3'!$J$2:$J$692,'Faturamento SP3'!$D$2:$D$692,'Infos Relatório'!$B$245,'Faturamento SP3'!$E$2:$E$692,'Infos Relatório'!$B254,'Faturamento SP3'!$Z$2:$Z$692,'Infos Relatório'!AM$1)</f>
        <v>0</v>
      </c>
      <c r="AP254" s="14">
        <f>SUMIFS('Faturamento SP3'!$O$2:$O$692,'Faturamento SP3'!$D$2:$D$692,'Infos Relatório'!$B$245,'Faturamento SP3'!$E$2:$E$692,'Infos Relatório'!$B254,'Faturamento SP3'!$Z$2:$Z$692,'Infos Relatório'!AM$1,'Faturamento SP3'!$T$2:$T$692,"Sim")+SUMIFS('Faturamento SP3'!$P$2:$P$692,'Faturamento SP3'!$D$2:$D$692,'Infos Relatório'!$B$245,'Faturamento SP3'!$E$2:$E$692,'Infos Relatório'!$B254,'Faturamento SP3'!$Z$2:$Z$692,'Infos Relatório'!AM$1,'Faturamento SP3'!$T$2:$T$692,"Sim")</f>
        <v>0</v>
      </c>
      <c r="AQ254" s="27" t="e">
        <f t="shared" si="103"/>
        <v>#DIV/0!</v>
      </c>
      <c r="AR254" s="24">
        <f>SUMIFS('Faturamento SP3'!$H$2:$H$692,'Faturamento SP3'!$D$2:$D$692,'Infos Relatório'!$B$245,'Faturamento SP3'!$E$2:$E$692,'Infos Relatório'!$B254,'Faturamento SP3'!$Z$2:$Z$692,'Infos Relatório'!AM$1)</f>
        <v>0</v>
      </c>
      <c r="AS254" s="23">
        <f>COUNTIFS('Faturamento SP3'!$D$2:$D$692,'Infos Relatório'!$B$245,'Faturamento SP3'!$E$2:$E$692,'Infos Relatório'!$B254,'Faturamento SP3'!$Z$2:$Z$692,'Infos Relatório'!AS$1)</f>
        <v>0</v>
      </c>
      <c r="AT254" s="13">
        <f>SUMIFS('Faturamento SP3'!$G$2:$G$692,'Faturamento SP3'!$D$2:$D$692,'Infos Relatório'!$B$245,'Faturamento SP3'!$E$2:$E$692,'Infos Relatório'!$B254,'Faturamento SP3'!$Z$2:$Z$692,'Infos Relatório'!AS$1)</f>
        <v>0</v>
      </c>
      <c r="AU254" s="13">
        <f>SUMIFS('Faturamento SP3'!$J$2:$J$692,'Faturamento SP3'!$D$2:$D$692,'Infos Relatório'!$B$245,'Faturamento SP3'!$E$2:$E$692,'Infos Relatório'!$B254,'Faturamento SP3'!$Z$2:$Z$692,'Infos Relatório'!AS$1)</f>
        <v>0</v>
      </c>
      <c r="AV254" s="14">
        <f>SUMIFS('Faturamento SP3'!$O$2:$O$692,'Faturamento SP3'!$D$2:$D$692,'Infos Relatório'!$B$245,'Faturamento SP3'!$E$2:$E$692,'Infos Relatório'!$B254,'Faturamento SP3'!$Z$2:$Z$692,'Infos Relatório'!AS$1,'Faturamento SP3'!$T$2:$T$692,"Sim")+SUMIFS('Faturamento SP3'!$P$2:$P$692,'Faturamento SP3'!$D$2:$D$692,'Infos Relatório'!$B$245,'Faturamento SP3'!$E$2:$E$692,'Infos Relatório'!$B254,'Faturamento SP3'!$Z$2:$Z$692,'Infos Relatório'!AS$1,'Faturamento SP3'!$T$2:$T$692,"Sim")</f>
        <v>0</v>
      </c>
      <c r="AW254" s="27" t="e">
        <f t="shared" si="104"/>
        <v>#DIV/0!</v>
      </c>
      <c r="AX254" s="24">
        <f>SUMIFS('Faturamento SP3'!$H$2:$H$692,'Faturamento SP3'!$D$2:$D$692,'Infos Relatório'!$B$245,'Faturamento SP3'!$E$2:$E$692,'Infos Relatório'!$B254,'Faturamento SP3'!$Z$2:$Z$692,'Infos Relatório'!AS$1)</f>
        <v>0</v>
      </c>
      <c r="AY254" s="23">
        <f>COUNTIFS('Faturamento SP3'!$D$2:$D$692,'Infos Relatório'!$B$245,'Faturamento SP3'!$E$2:$E$692,'Infos Relatório'!$B254,'Faturamento SP3'!$Z$2:$Z$692,'Infos Relatório'!AY$1)</f>
        <v>0</v>
      </c>
      <c r="AZ254" s="13">
        <f>SUMIFS('Faturamento SP3'!$G$2:$G$692,'Faturamento SP3'!$D$2:$D$692,'Infos Relatório'!$B$245,'Faturamento SP3'!$E$2:$E$692,'Infos Relatório'!$B254,'Faturamento SP3'!$Z$2:$Z$692,'Infos Relatório'!AY$1)</f>
        <v>0</v>
      </c>
      <c r="BA254" s="13">
        <f>SUMIFS('Faturamento SP3'!$J$2:$J$692,'Faturamento SP3'!$D$2:$D$692,'Infos Relatório'!$B$245,'Faturamento SP3'!$E$2:$E$692,'Infos Relatório'!$B254,'Faturamento SP3'!$Z$2:$Z$692,'Infos Relatório'!AY$1)</f>
        <v>0</v>
      </c>
      <c r="BB254" s="14">
        <f>SUMIFS('Faturamento SP3'!$O$2:$O$692,'Faturamento SP3'!$D$2:$D$692,'Infos Relatório'!$B$245,'Faturamento SP3'!$E$2:$E$692,'Infos Relatório'!$B254,'Faturamento SP3'!$Z$2:$Z$692,'Infos Relatório'!AY$1,'Faturamento SP3'!$T$2:$T$692,"Sim")+SUMIFS('Faturamento SP3'!$P$2:$P$692,'Faturamento SP3'!$D$2:$D$692,'Infos Relatório'!$B$245,'Faturamento SP3'!$E$2:$E$692,'Infos Relatório'!$B254,'Faturamento SP3'!$Z$2:$Z$692,'Infos Relatório'!AY$1,'Faturamento SP3'!$T$2:$T$692,"Sim")</f>
        <v>0</v>
      </c>
      <c r="BC254" s="27" t="e">
        <f t="shared" si="105"/>
        <v>#DIV/0!</v>
      </c>
      <c r="BD254" s="24">
        <f>SUMIFS('Faturamento SP3'!$H$2:$H$692,'Faturamento SP3'!$D$2:$D$692,'Infos Relatório'!$B$245,'Faturamento SP3'!$E$2:$E$692,'Infos Relatório'!$B254,'Faturamento SP3'!$Z$2:$Z$692,'Infos Relatório'!AY$1)</f>
        <v>0</v>
      </c>
      <c r="BE254" s="23">
        <f>COUNTIFS('Faturamento SP3'!$D$2:$D$692,'Infos Relatório'!$B$245,'Faturamento SP3'!$E$2:$E$692,'Infos Relatório'!$B254,'Faturamento SP3'!$Z$2:$Z$692,'Infos Relatório'!BE$1)</f>
        <v>0</v>
      </c>
      <c r="BF254" s="13">
        <f>SUMIFS('Faturamento SP3'!$G$2:$G$692,'Faturamento SP3'!$D$2:$D$692,'Infos Relatório'!$B$245,'Faturamento SP3'!$E$2:$E$692,'Infos Relatório'!$B254,'Faturamento SP3'!$Z$2:$Z$692,'Infos Relatório'!BE$1)</f>
        <v>0</v>
      </c>
      <c r="BG254" s="13">
        <f>SUMIFS('Faturamento SP3'!$J$2:$J$692,'Faturamento SP3'!$D$2:$D$692,'Infos Relatório'!$B$245,'Faturamento SP3'!$E$2:$E$692,'Infos Relatório'!$B254,'Faturamento SP3'!$Z$2:$Z$692,'Infos Relatório'!BE$1)</f>
        <v>0</v>
      </c>
      <c r="BH254" s="14">
        <f>SUMIFS('Faturamento SP3'!$O$2:$O$692,'Faturamento SP3'!$D$2:$D$692,'Infos Relatório'!$B$245,'Faturamento SP3'!$E$2:$E$692,'Infos Relatório'!$B254,'Faturamento SP3'!$Z$2:$Z$692,'Infos Relatório'!BE$1,'Faturamento SP3'!$T$2:$T$692,"Sim")+SUMIFS('Faturamento SP3'!$P$2:$P$692,'Faturamento SP3'!$D$2:$D$692,'Infos Relatório'!$B$245,'Faturamento SP3'!$E$2:$E$692,'Infos Relatório'!$B254,'Faturamento SP3'!$Z$2:$Z$692,'Infos Relatório'!BE$1,'Faturamento SP3'!$T$2:$T$692,"Sim")</f>
        <v>0</v>
      </c>
      <c r="BI254" s="27" t="e">
        <f t="shared" si="106"/>
        <v>#DIV/0!</v>
      </c>
      <c r="BJ254" s="24">
        <f>SUMIFS('Faturamento SP3'!$H$2:$H$692,'Faturamento SP3'!$D$2:$D$692,'Infos Relatório'!$B$245,'Faturamento SP3'!$E$2:$E$692,'Infos Relatório'!$B254,'Faturamento SP3'!$Z$2:$Z$692,'Infos Relatório'!BE$1)</f>
        <v>0</v>
      </c>
      <c r="BK254" s="23">
        <f>COUNTIFS('Faturamento SP3'!$D$2:$D$692,'Infos Relatório'!$B$245,'Faturamento SP3'!$E$2:$E$692,'Infos Relatório'!$B254,'Faturamento SP3'!$Z$2:$Z$692,'Infos Relatório'!BK$1)</f>
        <v>0</v>
      </c>
      <c r="BL254" s="13">
        <f>SUMIFS('Faturamento SP3'!$G$2:$G$692,'Faturamento SP3'!$D$2:$D$692,'Infos Relatório'!$B$245,'Faturamento SP3'!$E$2:$E$692,'Infos Relatório'!$B254,'Faturamento SP3'!$Z$2:$Z$692,'Infos Relatório'!BK$1)</f>
        <v>0</v>
      </c>
      <c r="BM254" s="13">
        <f>SUMIFS('Faturamento SP3'!$J$2:$J$692,'Faturamento SP3'!$D$2:$D$692,'Infos Relatório'!$B$245,'Faturamento SP3'!$E$2:$E$692,'Infos Relatório'!$B254,'Faturamento SP3'!$Z$2:$Z$692,'Infos Relatório'!BK$1)</f>
        <v>0</v>
      </c>
      <c r="BN254" s="14">
        <f>SUMIFS('Faturamento SP3'!$O$2:$O$692,'Faturamento SP3'!$D$2:$D$692,'Infos Relatório'!$B$245,'Faturamento SP3'!$E$2:$E$692,'Infos Relatório'!$B254,'Faturamento SP3'!$Z$2:$Z$692,'Infos Relatório'!BK$1,'Faturamento SP3'!$T$2:$T$692,"Sim")+SUMIFS('Faturamento SP3'!$P$2:$P$692,'Faturamento SP3'!$D$2:$D$692,'Infos Relatório'!$B$245,'Faturamento SP3'!$E$2:$E$692,'Infos Relatório'!$B254,'Faturamento SP3'!$Z$2:$Z$692,'Infos Relatório'!BK$1,'Faturamento SP3'!$T$2:$T$692,"Sim")</f>
        <v>0</v>
      </c>
      <c r="BO254" s="27" t="e">
        <f t="shared" si="107"/>
        <v>#DIV/0!</v>
      </c>
      <c r="BP254" s="24">
        <f>SUMIFS('Faturamento SP3'!$H$2:$H$692,'Faturamento SP3'!$D$2:$D$692,'Infos Relatório'!$B$245,'Faturamento SP3'!$E$2:$E$692,'Infos Relatório'!$B254,'Faturamento SP3'!$Z$2:$Z$692,'Infos Relatório'!BK$1)</f>
        <v>0</v>
      </c>
      <c r="BQ254" s="23">
        <f>COUNTIFS('Faturamento SP3'!$D$2:$D$692,'Infos Relatório'!$B$245,'Faturamento SP3'!$E$2:$E$692,'Infos Relatório'!$B254,'Faturamento SP3'!$Z$2:$Z$692,'Infos Relatório'!BQ$1)</f>
        <v>0</v>
      </c>
      <c r="BR254" s="13">
        <f>SUMIFS('Faturamento SP3'!$G$2:$G$692,'Faturamento SP3'!$D$2:$D$692,'Infos Relatório'!$B$245,'Faturamento SP3'!$E$2:$E$692,'Infos Relatório'!$B254,'Faturamento SP3'!$Z$2:$Z$692,'Infos Relatório'!BQ$1)</f>
        <v>0</v>
      </c>
      <c r="BS254" s="13">
        <f>SUMIFS('Faturamento SP3'!$J$2:$J$692,'Faturamento SP3'!$D$2:$D$692,'Infos Relatório'!$B$245,'Faturamento SP3'!$E$2:$E$692,'Infos Relatório'!$B254,'Faturamento SP3'!$Z$2:$Z$692,'Infos Relatório'!BQ$1)</f>
        <v>0</v>
      </c>
      <c r="BT254" s="14">
        <f>SUMIFS('Faturamento SP3'!$O$2:$O$692,'Faturamento SP3'!$D$2:$D$692,'Infos Relatório'!$B$245,'Faturamento SP3'!$E$2:$E$692,'Infos Relatório'!$B254,'Faturamento SP3'!$Z$2:$Z$692,'Infos Relatório'!BQ$1,'Faturamento SP3'!$T$2:$T$692,"Sim")+SUMIFS('Faturamento SP3'!$P$2:$P$692,'Faturamento SP3'!$D$2:$D$692,'Infos Relatório'!$B$245,'Faturamento SP3'!$E$2:$E$692,'Infos Relatório'!$B254,'Faturamento SP3'!$Z$2:$Z$692,'Infos Relatório'!BQ$1,'Faturamento SP3'!$T$2:$T$692,"Sim")</f>
        <v>0</v>
      </c>
      <c r="BU254" s="27" t="e">
        <f t="shared" si="108"/>
        <v>#DIV/0!</v>
      </c>
      <c r="BV254" s="24">
        <f>SUMIFS('Faturamento SP3'!$H$2:$H$692,'Faturamento SP3'!$D$2:$D$692,'Infos Relatório'!$B$245,'Faturamento SP3'!$E$2:$E$692,'Infos Relatório'!$B254,'Faturamento SP3'!$Z$2:$Z$692,'Infos Relatório'!BQ$1)</f>
        <v>0</v>
      </c>
    </row>
    <row r="255" spans="2:74">
      <c r="B255" s="17" t="s">
        <v>16</v>
      </c>
      <c r="C255" s="23">
        <f>COUNTIFS('Faturamento SP3'!$D$2:$D$692,'Infos Relatório'!$B$245,'Faturamento SP3'!$E$2:$E$692,'Infos Relatório'!$B255,'Faturamento SP3'!$Z$2:$Z$692,'Infos Relatório'!C$1)</f>
        <v>0</v>
      </c>
      <c r="D255" s="13">
        <f>SUMIFS('Faturamento SP3'!$G$2:$G$692,'Faturamento SP3'!$D$2:$D$692,'Infos Relatório'!$B$245,'Faturamento SP3'!$E$2:$E$692,'Infos Relatório'!$B255,'Faturamento SP3'!$Z$2:$Z$692,'Infos Relatório'!C$1)</f>
        <v>0</v>
      </c>
      <c r="E255" s="13">
        <f>SUMIFS('Faturamento SP3'!$J$2:$J$692,'Faturamento SP3'!$D$2:$D$692,'Infos Relatório'!$B$245,'Faturamento SP3'!$E$2:$E$692,'Infos Relatório'!$B255,'Faturamento SP3'!$Z$2:$Z$692,'Infos Relatório'!C$1)</f>
        <v>0</v>
      </c>
      <c r="F255" s="14">
        <f>SUMIFS('Faturamento SP3'!$O$2:$O$692,'Faturamento SP3'!$D$2:$D$692,'Infos Relatório'!$B$245,'Faturamento SP3'!$E$2:$E$692,'Infos Relatório'!$B255,'Faturamento SP3'!$Z$2:$Z$692,'Infos Relatório'!C$1,'Faturamento SP3'!$T$2:$T$692,"Sim")+SUMIFS('Faturamento SP3'!$P$2:$P$692,'Faturamento SP3'!$D$2:$D$692,'Infos Relatório'!$B$245,'Faturamento SP3'!$E$2:$E$692,'Infos Relatório'!$B255,'Faturamento SP3'!$Z$2:$Z$692,'Infos Relatório'!C$1,'Faturamento SP3'!$T$2:$T$692,"Sim")</f>
        <v>0</v>
      </c>
      <c r="G255" s="27" t="e">
        <f t="shared" si="97"/>
        <v>#DIV/0!</v>
      </c>
      <c r="H255" s="24">
        <f>SUMIFS('Faturamento SP3'!$H$2:$H$692,'Faturamento SP3'!$D$2:$D$692,'Infos Relatório'!$B$245,'Faturamento SP3'!$E$2:$E$692,'Infos Relatório'!$B255,'Faturamento SP3'!$Z$2:$Z$692,'Infos Relatório'!C$1)</f>
        <v>0</v>
      </c>
      <c r="I255" s="23">
        <f>COUNTIFS('Faturamento SP3'!$D$2:$D$692,'Infos Relatório'!$B$245,'Faturamento SP3'!$E$2:$E$692,'Infos Relatório'!$B255,'Faturamento SP3'!$Z$2:$Z$692,'Infos Relatório'!I$1)</f>
        <v>0</v>
      </c>
      <c r="J255" s="13">
        <f>SUMIFS('Faturamento SP3'!$G$2:$G$692,'Faturamento SP3'!$D$2:$D$692,'Infos Relatório'!$B$245,'Faturamento SP3'!$E$2:$E$692,'Infos Relatório'!$B255,'Faturamento SP3'!$Z$2:$Z$692,'Infos Relatório'!I$1)</f>
        <v>0</v>
      </c>
      <c r="K255" s="13">
        <f>SUMIFS('Faturamento SP3'!$J$2:$J$692,'Faturamento SP3'!$D$2:$D$692,'Infos Relatório'!$B$245,'Faturamento SP3'!$E$2:$E$692,'Infos Relatório'!$B255,'Faturamento SP3'!$Z$2:$Z$692,'Infos Relatório'!I$1)</f>
        <v>0</v>
      </c>
      <c r="L255" s="14">
        <f>SUMIFS('Faturamento SP3'!$O$2:$O$692,'Faturamento SP3'!$D$2:$D$692,'Infos Relatório'!$B$245,'Faturamento SP3'!$E$2:$E$692,'Infos Relatório'!$B255,'Faturamento SP3'!$Z$2:$Z$692,'Infos Relatório'!I$1,'Faturamento SP3'!$T$2:$T$692,"Sim")+SUMIFS('Faturamento SP3'!$P$2:$P$692,'Faturamento SP3'!$D$2:$D$692,'Infos Relatório'!$B$245,'Faturamento SP3'!$E$2:$E$692,'Infos Relatório'!$B255,'Faturamento SP3'!$Z$2:$Z$692,'Infos Relatório'!I$1,'Faturamento SP3'!$T$2:$T$692,"Sim")</f>
        <v>0</v>
      </c>
      <c r="M255" s="27" t="e">
        <f t="shared" si="98"/>
        <v>#DIV/0!</v>
      </c>
      <c r="N255" s="24">
        <f>SUMIFS('Faturamento SP3'!$H$2:$H$692,'Faturamento SP3'!$D$2:$D$692,'Infos Relatório'!$B$245,'Faturamento SP3'!$E$2:$E$692,'Infos Relatório'!$B255,'Faturamento SP3'!$Z$2:$Z$692,'Infos Relatório'!I$1)</f>
        <v>0</v>
      </c>
      <c r="O255" s="23">
        <f>COUNTIFS('Faturamento SP3'!$D$2:$D$692,'Infos Relatório'!$B$245,'Faturamento SP3'!$E$2:$E$692,'Infos Relatório'!$B255,'Faturamento SP3'!$Z$2:$Z$692,'Infos Relatório'!O$1)</f>
        <v>0</v>
      </c>
      <c r="P255" s="13">
        <f>SUMIFS('Faturamento SP3'!$G$2:$G$692,'Faturamento SP3'!$D$2:$D$692,'Infos Relatório'!$B$245,'Faturamento SP3'!$E$2:$E$692,'Infos Relatório'!$B255,'Faturamento SP3'!$Z$2:$Z$692,'Infos Relatório'!O$1)</f>
        <v>0</v>
      </c>
      <c r="Q255" s="13">
        <f>SUMIFS('Faturamento SP3'!$J$2:$J$692,'Faturamento SP3'!$D$2:$D$692,'Infos Relatório'!$B$245,'Faturamento SP3'!$E$2:$E$692,'Infos Relatório'!$B255,'Faturamento SP3'!$Z$2:$Z$692,'Infos Relatório'!O$1)</f>
        <v>0</v>
      </c>
      <c r="R255" s="14">
        <f>SUMIFS('Faturamento SP3'!$O$2:$O$692,'Faturamento SP3'!$D$2:$D$692,'Infos Relatório'!$B$245,'Faturamento SP3'!$E$2:$E$692,'Infos Relatório'!$B255,'Faturamento SP3'!$Z$2:$Z$692,'Infos Relatório'!O$1,'Faturamento SP3'!$T$2:$T$692,"Sim")+SUMIFS('Faturamento SP3'!$P$2:$P$692,'Faturamento SP3'!$D$2:$D$692,'Infos Relatório'!$B$245,'Faturamento SP3'!$E$2:$E$692,'Infos Relatório'!$B255,'Faturamento SP3'!$Z$2:$Z$692,'Infos Relatório'!O$1,'Faturamento SP3'!$T$2:$T$692,"Sim")</f>
        <v>0</v>
      </c>
      <c r="S255" s="27" t="e">
        <f t="shared" si="99"/>
        <v>#DIV/0!</v>
      </c>
      <c r="T255" s="24">
        <f>SUMIFS('Faturamento SP3'!$H$2:$H$692,'Faturamento SP3'!$D$2:$D$692,'Infos Relatório'!$B$245,'Faturamento SP3'!$E$2:$E$692,'Infos Relatório'!$B255,'Faturamento SP3'!$Z$2:$Z$692,'Infos Relatório'!O$1)</f>
        <v>0</v>
      </c>
      <c r="U255" s="23">
        <f>COUNTIFS('Faturamento SP3'!$D$2:$D$692,'Infos Relatório'!$B$245,'Faturamento SP3'!$E$2:$E$692,'Infos Relatório'!$B255,'Faturamento SP3'!$Z$2:$Z$692,'Infos Relatório'!U$1)</f>
        <v>0</v>
      </c>
      <c r="V255" s="13">
        <f>SUMIFS('Faturamento SP3'!$G$2:$G$692,'Faturamento SP3'!$D$2:$D$692,'Infos Relatório'!$B$245,'Faturamento SP3'!$E$2:$E$692,'Infos Relatório'!$B255,'Faturamento SP3'!$Z$2:$Z$692,'Infos Relatório'!U$1)</f>
        <v>0</v>
      </c>
      <c r="W255" s="13">
        <f>SUMIFS('Faturamento SP3'!$J$2:$J$692,'Faturamento SP3'!$D$2:$D$692,'Infos Relatório'!$B$245,'Faturamento SP3'!$E$2:$E$692,'Infos Relatório'!$B255,'Faturamento SP3'!$Z$2:$Z$692,'Infos Relatório'!U$1)</f>
        <v>0</v>
      </c>
      <c r="X255" s="14">
        <f>SUMIFS('Faturamento SP3'!$O$2:$O$692,'Faturamento SP3'!$D$2:$D$692,'Infos Relatório'!$B$245,'Faturamento SP3'!$E$2:$E$692,'Infos Relatório'!$B255,'Faturamento SP3'!$Z$2:$Z$692,'Infos Relatório'!U$1,'Faturamento SP3'!$T$2:$T$692,"Sim")+SUMIFS('Faturamento SP3'!$P$2:$P$692,'Faturamento SP3'!$D$2:$D$692,'Infos Relatório'!$B$245,'Faturamento SP3'!$E$2:$E$692,'Infos Relatório'!$B255,'Faturamento SP3'!$Z$2:$Z$692,'Infos Relatório'!U$1,'Faturamento SP3'!$T$2:$T$692,"Sim")</f>
        <v>0</v>
      </c>
      <c r="Y255" s="27" t="e">
        <f t="shared" si="100"/>
        <v>#DIV/0!</v>
      </c>
      <c r="Z255" s="24">
        <f>SUMIFS('Faturamento SP3'!$H$2:$H$692,'Faturamento SP3'!$D$2:$D$692,'Infos Relatório'!$B$245,'Faturamento SP3'!$E$2:$E$692,'Infos Relatório'!$B255,'Faturamento SP3'!$Z$2:$Z$692,'Infos Relatório'!U$1)</f>
        <v>0</v>
      </c>
      <c r="AA255" s="23">
        <f>COUNTIFS('Faturamento SP3'!$D$2:$D$692,'Infos Relatório'!$B$245,'Faturamento SP3'!$E$2:$E$692,'Infos Relatório'!$B255,'Faturamento SP3'!$Z$2:$Z$692,'Infos Relatório'!AA$1)</f>
        <v>0</v>
      </c>
      <c r="AB255" s="13">
        <f>SUMIFS('Faturamento SP3'!$G$2:$G$692,'Faturamento SP3'!$D$2:$D$692,'Infos Relatório'!$B$245,'Faturamento SP3'!$E$2:$E$692,'Infos Relatório'!$B255,'Faturamento SP3'!$Z$2:$Z$692,'Infos Relatório'!AA$1)</f>
        <v>0</v>
      </c>
      <c r="AC255" s="13">
        <f>SUMIFS('Faturamento SP3'!$J$2:$J$692,'Faturamento SP3'!$D$2:$D$692,'Infos Relatório'!$B$245,'Faturamento SP3'!$E$2:$E$692,'Infos Relatório'!$B255,'Faturamento SP3'!$Z$2:$Z$692,'Infos Relatório'!AA$1)</f>
        <v>0</v>
      </c>
      <c r="AD255" s="14">
        <f>SUMIFS('Faturamento SP3'!$O$2:$O$692,'Faturamento SP3'!$D$2:$D$692,'Infos Relatório'!$B$245,'Faturamento SP3'!$E$2:$E$692,'Infos Relatório'!$B255,'Faturamento SP3'!$Z$2:$Z$692,'Infos Relatório'!AA$1,'Faturamento SP3'!$T$2:$T$692,"Sim")+SUMIFS('Faturamento SP3'!$P$2:$P$692,'Faturamento SP3'!$D$2:$D$692,'Infos Relatório'!$B$245,'Faturamento SP3'!$E$2:$E$692,'Infos Relatório'!$B255,'Faturamento SP3'!$Z$2:$Z$692,'Infos Relatório'!AA$1,'Faturamento SP3'!$T$2:$T$692,"Sim")</f>
        <v>0</v>
      </c>
      <c r="AE255" s="27" t="e">
        <f t="shared" si="101"/>
        <v>#DIV/0!</v>
      </c>
      <c r="AF255" s="24">
        <f>SUMIFS('Faturamento SP3'!$H$2:$H$692,'Faturamento SP3'!$D$2:$D$692,'Infos Relatório'!$B$245,'Faturamento SP3'!$E$2:$E$692,'Infos Relatório'!$B255,'Faturamento SP3'!$Z$2:$Z$692,'Infos Relatório'!AA$1)</f>
        <v>0</v>
      </c>
      <c r="AG255" s="23">
        <f>COUNTIFS('Faturamento SP3'!$D$2:$D$692,'Infos Relatório'!$B$245,'Faturamento SP3'!$E$2:$E$692,'Infos Relatório'!$B255,'Faturamento SP3'!$Z$2:$Z$692,'Infos Relatório'!AG$1)</f>
        <v>0</v>
      </c>
      <c r="AH255" s="13">
        <f>SUMIFS('Faturamento SP3'!$G$2:$G$692,'Faturamento SP3'!$D$2:$D$692,'Infos Relatório'!$B$245,'Faturamento SP3'!$E$2:$E$692,'Infos Relatório'!$B255,'Faturamento SP3'!$Z$2:$Z$692,'Infos Relatório'!AG$1)</f>
        <v>0</v>
      </c>
      <c r="AI255" s="13">
        <f>SUMIFS('Faturamento SP3'!$J$2:$J$692,'Faturamento SP3'!$D$2:$D$692,'Infos Relatório'!$B$245,'Faturamento SP3'!$E$2:$E$692,'Infos Relatório'!$B255,'Faturamento SP3'!$Z$2:$Z$692,'Infos Relatório'!AG$1)</f>
        <v>0</v>
      </c>
      <c r="AJ255" s="14">
        <f>SUMIFS('Faturamento SP3'!$O$2:$O$692,'Faturamento SP3'!$D$2:$D$692,'Infos Relatório'!$B$245,'Faturamento SP3'!$E$2:$E$692,'Infos Relatório'!$B255,'Faturamento SP3'!$Z$2:$Z$692,'Infos Relatório'!AG$1,'Faturamento SP3'!$T$2:$T$692,"Sim")+SUMIFS('Faturamento SP3'!$P$2:$P$692,'Faturamento SP3'!$D$2:$D$692,'Infos Relatório'!$B$245,'Faturamento SP3'!$E$2:$E$692,'Infos Relatório'!$B255,'Faturamento SP3'!$Z$2:$Z$692,'Infos Relatório'!AG$1,'Faturamento SP3'!$T$2:$T$692,"Sim")</f>
        <v>0</v>
      </c>
      <c r="AK255" s="27" t="e">
        <f t="shared" si="102"/>
        <v>#DIV/0!</v>
      </c>
      <c r="AL255" s="24">
        <f>SUMIFS('Faturamento SP3'!$H$2:$H$692,'Faturamento SP3'!$D$2:$D$692,'Infos Relatório'!$B$245,'Faturamento SP3'!$E$2:$E$692,'Infos Relatório'!$B255,'Faturamento SP3'!$Z$2:$Z$692,'Infos Relatório'!AG$1)</f>
        <v>0</v>
      </c>
      <c r="AM255" s="23">
        <f>COUNTIFS('Faturamento SP3'!$D$2:$D$692,'Infos Relatório'!$B$245,'Faturamento SP3'!$E$2:$E$692,'Infos Relatório'!$B255,'Faturamento SP3'!$Z$2:$Z$692,'Infos Relatório'!AM$1)</f>
        <v>0</v>
      </c>
      <c r="AN255" s="13">
        <f>SUMIFS('Faturamento SP3'!$G$2:$G$692,'Faturamento SP3'!$D$2:$D$692,'Infos Relatório'!$B$245,'Faturamento SP3'!$E$2:$E$692,'Infos Relatório'!$B255,'Faturamento SP3'!$Z$2:$Z$692,'Infos Relatório'!AM$1)</f>
        <v>0</v>
      </c>
      <c r="AO255" s="13">
        <f>SUMIFS('Faturamento SP3'!$J$2:$J$692,'Faturamento SP3'!$D$2:$D$692,'Infos Relatório'!$B$245,'Faturamento SP3'!$E$2:$E$692,'Infos Relatório'!$B255,'Faturamento SP3'!$Z$2:$Z$692,'Infos Relatório'!AM$1)</f>
        <v>0</v>
      </c>
      <c r="AP255" s="14">
        <f>SUMIFS('Faturamento SP3'!$O$2:$O$692,'Faturamento SP3'!$D$2:$D$692,'Infos Relatório'!$B$245,'Faturamento SP3'!$E$2:$E$692,'Infos Relatório'!$B255,'Faturamento SP3'!$Z$2:$Z$692,'Infos Relatório'!AM$1,'Faturamento SP3'!$T$2:$T$692,"Sim")+SUMIFS('Faturamento SP3'!$P$2:$P$692,'Faturamento SP3'!$D$2:$D$692,'Infos Relatório'!$B$245,'Faturamento SP3'!$E$2:$E$692,'Infos Relatório'!$B255,'Faturamento SP3'!$Z$2:$Z$692,'Infos Relatório'!AM$1,'Faturamento SP3'!$T$2:$T$692,"Sim")</f>
        <v>0</v>
      </c>
      <c r="AQ255" s="27" t="e">
        <f t="shared" si="103"/>
        <v>#DIV/0!</v>
      </c>
      <c r="AR255" s="24">
        <f>SUMIFS('Faturamento SP3'!$H$2:$H$692,'Faturamento SP3'!$D$2:$D$692,'Infos Relatório'!$B$245,'Faturamento SP3'!$E$2:$E$692,'Infos Relatório'!$B255,'Faturamento SP3'!$Z$2:$Z$692,'Infos Relatório'!AM$1)</f>
        <v>0</v>
      </c>
      <c r="AS255" s="23">
        <f>COUNTIFS('Faturamento SP3'!$D$2:$D$692,'Infos Relatório'!$B$245,'Faturamento SP3'!$E$2:$E$692,'Infos Relatório'!$B255,'Faturamento SP3'!$Z$2:$Z$692,'Infos Relatório'!AS$1)</f>
        <v>0</v>
      </c>
      <c r="AT255" s="13">
        <f>SUMIFS('Faturamento SP3'!$G$2:$G$692,'Faturamento SP3'!$D$2:$D$692,'Infos Relatório'!$B$245,'Faturamento SP3'!$E$2:$E$692,'Infos Relatório'!$B255,'Faturamento SP3'!$Z$2:$Z$692,'Infos Relatório'!AS$1)</f>
        <v>0</v>
      </c>
      <c r="AU255" s="13">
        <f>SUMIFS('Faturamento SP3'!$J$2:$J$692,'Faturamento SP3'!$D$2:$D$692,'Infos Relatório'!$B$245,'Faturamento SP3'!$E$2:$E$692,'Infos Relatório'!$B255,'Faturamento SP3'!$Z$2:$Z$692,'Infos Relatório'!AS$1)</f>
        <v>0</v>
      </c>
      <c r="AV255" s="14">
        <f>SUMIFS('Faturamento SP3'!$O$2:$O$692,'Faturamento SP3'!$D$2:$D$692,'Infos Relatório'!$B$245,'Faturamento SP3'!$E$2:$E$692,'Infos Relatório'!$B255,'Faturamento SP3'!$Z$2:$Z$692,'Infos Relatório'!AS$1,'Faturamento SP3'!$T$2:$T$692,"Sim")+SUMIFS('Faturamento SP3'!$P$2:$P$692,'Faturamento SP3'!$D$2:$D$692,'Infos Relatório'!$B$245,'Faturamento SP3'!$E$2:$E$692,'Infos Relatório'!$B255,'Faturamento SP3'!$Z$2:$Z$692,'Infos Relatório'!AS$1,'Faturamento SP3'!$T$2:$T$692,"Sim")</f>
        <v>0</v>
      </c>
      <c r="AW255" s="27" t="e">
        <f t="shared" si="104"/>
        <v>#DIV/0!</v>
      </c>
      <c r="AX255" s="24">
        <f>SUMIFS('Faturamento SP3'!$H$2:$H$692,'Faturamento SP3'!$D$2:$D$692,'Infos Relatório'!$B$245,'Faturamento SP3'!$E$2:$E$692,'Infos Relatório'!$B255,'Faturamento SP3'!$Z$2:$Z$692,'Infos Relatório'!AS$1)</f>
        <v>0</v>
      </c>
      <c r="AY255" s="23">
        <f>COUNTIFS('Faturamento SP3'!$D$2:$D$692,'Infos Relatório'!$B$245,'Faturamento SP3'!$E$2:$E$692,'Infos Relatório'!$B255,'Faturamento SP3'!$Z$2:$Z$692,'Infos Relatório'!AY$1)</f>
        <v>0</v>
      </c>
      <c r="AZ255" s="13">
        <f>SUMIFS('Faturamento SP3'!$G$2:$G$692,'Faturamento SP3'!$D$2:$D$692,'Infos Relatório'!$B$245,'Faturamento SP3'!$E$2:$E$692,'Infos Relatório'!$B255,'Faturamento SP3'!$Z$2:$Z$692,'Infos Relatório'!AY$1)</f>
        <v>0</v>
      </c>
      <c r="BA255" s="13">
        <f>SUMIFS('Faturamento SP3'!$J$2:$J$692,'Faturamento SP3'!$D$2:$D$692,'Infos Relatório'!$B$245,'Faturamento SP3'!$E$2:$E$692,'Infos Relatório'!$B255,'Faturamento SP3'!$Z$2:$Z$692,'Infos Relatório'!AY$1)</f>
        <v>0</v>
      </c>
      <c r="BB255" s="14">
        <f>SUMIFS('Faturamento SP3'!$O$2:$O$692,'Faturamento SP3'!$D$2:$D$692,'Infos Relatório'!$B$245,'Faturamento SP3'!$E$2:$E$692,'Infos Relatório'!$B255,'Faturamento SP3'!$Z$2:$Z$692,'Infos Relatório'!AY$1,'Faturamento SP3'!$T$2:$T$692,"Sim")+SUMIFS('Faturamento SP3'!$P$2:$P$692,'Faturamento SP3'!$D$2:$D$692,'Infos Relatório'!$B$245,'Faturamento SP3'!$E$2:$E$692,'Infos Relatório'!$B255,'Faturamento SP3'!$Z$2:$Z$692,'Infos Relatório'!AY$1,'Faturamento SP3'!$T$2:$T$692,"Sim")</f>
        <v>0</v>
      </c>
      <c r="BC255" s="27" t="e">
        <f t="shared" si="105"/>
        <v>#DIV/0!</v>
      </c>
      <c r="BD255" s="24">
        <f>SUMIFS('Faturamento SP3'!$H$2:$H$692,'Faturamento SP3'!$D$2:$D$692,'Infos Relatório'!$B$245,'Faturamento SP3'!$E$2:$E$692,'Infos Relatório'!$B255,'Faturamento SP3'!$Z$2:$Z$692,'Infos Relatório'!AY$1)</f>
        <v>0</v>
      </c>
      <c r="BE255" s="23">
        <f>COUNTIFS('Faturamento SP3'!$D$2:$D$692,'Infos Relatório'!$B$245,'Faturamento SP3'!$E$2:$E$692,'Infos Relatório'!$B255,'Faturamento SP3'!$Z$2:$Z$692,'Infos Relatório'!BE$1)</f>
        <v>0</v>
      </c>
      <c r="BF255" s="13">
        <f>SUMIFS('Faturamento SP3'!$G$2:$G$692,'Faturamento SP3'!$D$2:$D$692,'Infos Relatório'!$B$245,'Faturamento SP3'!$E$2:$E$692,'Infos Relatório'!$B255,'Faturamento SP3'!$Z$2:$Z$692,'Infos Relatório'!BE$1)</f>
        <v>0</v>
      </c>
      <c r="BG255" s="13">
        <f>SUMIFS('Faturamento SP3'!$J$2:$J$692,'Faturamento SP3'!$D$2:$D$692,'Infos Relatório'!$B$245,'Faturamento SP3'!$E$2:$E$692,'Infos Relatório'!$B255,'Faturamento SP3'!$Z$2:$Z$692,'Infos Relatório'!BE$1)</f>
        <v>0</v>
      </c>
      <c r="BH255" s="14">
        <f>SUMIFS('Faturamento SP3'!$O$2:$O$692,'Faturamento SP3'!$D$2:$D$692,'Infos Relatório'!$B$245,'Faturamento SP3'!$E$2:$E$692,'Infos Relatório'!$B255,'Faturamento SP3'!$Z$2:$Z$692,'Infos Relatório'!BE$1,'Faturamento SP3'!$T$2:$T$692,"Sim")+SUMIFS('Faturamento SP3'!$P$2:$P$692,'Faturamento SP3'!$D$2:$D$692,'Infos Relatório'!$B$245,'Faturamento SP3'!$E$2:$E$692,'Infos Relatório'!$B255,'Faturamento SP3'!$Z$2:$Z$692,'Infos Relatório'!BE$1,'Faturamento SP3'!$T$2:$T$692,"Sim")</f>
        <v>0</v>
      </c>
      <c r="BI255" s="27" t="e">
        <f t="shared" si="106"/>
        <v>#DIV/0!</v>
      </c>
      <c r="BJ255" s="24">
        <f>SUMIFS('Faturamento SP3'!$H$2:$H$692,'Faturamento SP3'!$D$2:$D$692,'Infos Relatório'!$B$245,'Faturamento SP3'!$E$2:$E$692,'Infos Relatório'!$B255,'Faturamento SP3'!$Z$2:$Z$692,'Infos Relatório'!BE$1)</f>
        <v>0</v>
      </c>
      <c r="BK255" s="23">
        <f>COUNTIFS('Faturamento SP3'!$D$2:$D$692,'Infos Relatório'!$B$245,'Faturamento SP3'!$E$2:$E$692,'Infos Relatório'!$B255,'Faturamento SP3'!$Z$2:$Z$692,'Infos Relatório'!BK$1)</f>
        <v>0</v>
      </c>
      <c r="BL255" s="13">
        <f>SUMIFS('Faturamento SP3'!$G$2:$G$692,'Faturamento SP3'!$D$2:$D$692,'Infos Relatório'!$B$245,'Faturamento SP3'!$E$2:$E$692,'Infos Relatório'!$B255,'Faturamento SP3'!$Z$2:$Z$692,'Infos Relatório'!BK$1)</f>
        <v>0</v>
      </c>
      <c r="BM255" s="13">
        <f>SUMIFS('Faturamento SP3'!$J$2:$J$692,'Faturamento SP3'!$D$2:$D$692,'Infos Relatório'!$B$245,'Faturamento SP3'!$E$2:$E$692,'Infos Relatório'!$B255,'Faturamento SP3'!$Z$2:$Z$692,'Infos Relatório'!BK$1)</f>
        <v>0</v>
      </c>
      <c r="BN255" s="14">
        <f>SUMIFS('Faturamento SP3'!$O$2:$O$692,'Faturamento SP3'!$D$2:$D$692,'Infos Relatório'!$B$245,'Faturamento SP3'!$E$2:$E$692,'Infos Relatório'!$B255,'Faturamento SP3'!$Z$2:$Z$692,'Infos Relatório'!BK$1,'Faturamento SP3'!$T$2:$T$692,"Sim")+SUMIFS('Faturamento SP3'!$P$2:$P$692,'Faturamento SP3'!$D$2:$D$692,'Infos Relatório'!$B$245,'Faturamento SP3'!$E$2:$E$692,'Infos Relatório'!$B255,'Faturamento SP3'!$Z$2:$Z$692,'Infos Relatório'!BK$1,'Faturamento SP3'!$T$2:$T$692,"Sim")</f>
        <v>0</v>
      </c>
      <c r="BO255" s="27" t="e">
        <f t="shared" si="107"/>
        <v>#DIV/0!</v>
      </c>
      <c r="BP255" s="24">
        <f>SUMIFS('Faturamento SP3'!$H$2:$H$692,'Faturamento SP3'!$D$2:$D$692,'Infos Relatório'!$B$245,'Faturamento SP3'!$E$2:$E$692,'Infos Relatório'!$B255,'Faturamento SP3'!$Z$2:$Z$692,'Infos Relatório'!BK$1)</f>
        <v>0</v>
      </c>
      <c r="BQ255" s="23">
        <f>COUNTIFS('Faturamento SP3'!$D$2:$D$692,'Infos Relatório'!$B$245,'Faturamento SP3'!$E$2:$E$692,'Infos Relatório'!$B255,'Faturamento SP3'!$Z$2:$Z$692,'Infos Relatório'!BQ$1)</f>
        <v>0</v>
      </c>
      <c r="BR255" s="13">
        <f>SUMIFS('Faturamento SP3'!$G$2:$G$692,'Faturamento SP3'!$D$2:$D$692,'Infos Relatório'!$B$245,'Faturamento SP3'!$E$2:$E$692,'Infos Relatório'!$B255,'Faturamento SP3'!$Z$2:$Z$692,'Infos Relatório'!BQ$1)</f>
        <v>0</v>
      </c>
      <c r="BS255" s="13">
        <f>SUMIFS('Faturamento SP3'!$J$2:$J$692,'Faturamento SP3'!$D$2:$D$692,'Infos Relatório'!$B$245,'Faturamento SP3'!$E$2:$E$692,'Infos Relatório'!$B255,'Faturamento SP3'!$Z$2:$Z$692,'Infos Relatório'!BQ$1)</f>
        <v>0</v>
      </c>
      <c r="BT255" s="14">
        <f>SUMIFS('Faturamento SP3'!$O$2:$O$692,'Faturamento SP3'!$D$2:$D$692,'Infos Relatório'!$B$245,'Faturamento SP3'!$E$2:$E$692,'Infos Relatório'!$B255,'Faturamento SP3'!$Z$2:$Z$692,'Infos Relatório'!BQ$1,'Faturamento SP3'!$T$2:$T$692,"Sim")+SUMIFS('Faturamento SP3'!$P$2:$P$692,'Faturamento SP3'!$D$2:$D$692,'Infos Relatório'!$B$245,'Faturamento SP3'!$E$2:$E$692,'Infos Relatório'!$B255,'Faturamento SP3'!$Z$2:$Z$692,'Infos Relatório'!BQ$1,'Faturamento SP3'!$T$2:$T$692,"Sim")</f>
        <v>0</v>
      </c>
      <c r="BU255" s="27" t="e">
        <f t="shared" si="108"/>
        <v>#DIV/0!</v>
      </c>
      <c r="BV255" s="24">
        <f>SUMIFS('Faturamento SP3'!$H$2:$H$692,'Faturamento SP3'!$D$2:$D$692,'Infos Relatório'!$B$245,'Faturamento SP3'!$E$2:$E$692,'Infos Relatório'!$B255,'Faturamento SP3'!$Z$2:$Z$692,'Infos Relatório'!BQ$1)</f>
        <v>0</v>
      </c>
    </row>
    <row r="256" spans="2:74">
      <c r="B256" s="17" t="s">
        <v>17</v>
      </c>
      <c r="C256" s="23">
        <f>COUNTIFS('Faturamento SP3'!$D$2:$D$692,'Infos Relatório'!$B$245,'Faturamento SP3'!$E$2:$E$692,'Infos Relatório'!$B256,'Faturamento SP3'!$Z$2:$Z$692,'Infos Relatório'!C$1)</f>
        <v>0</v>
      </c>
      <c r="D256" s="13">
        <f>SUMIFS('Faturamento SP3'!$G$2:$G$692,'Faturamento SP3'!$D$2:$D$692,'Infos Relatório'!$B$245,'Faturamento SP3'!$E$2:$E$692,'Infos Relatório'!$B256,'Faturamento SP3'!$Z$2:$Z$692,'Infos Relatório'!C$1)</f>
        <v>0</v>
      </c>
      <c r="E256" s="13">
        <f>SUMIFS('Faturamento SP3'!$J$2:$J$692,'Faturamento SP3'!$D$2:$D$692,'Infos Relatório'!$B$245,'Faturamento SP3'!$E$2:$E$692,'Infos Relatório'!$B256,'Faturamento SP3'!$Z$2:$Z$692,'Infos Relatório'!C$1)</f>
        <v>0</v>
      </c>
      <c r="F256" s="14">
        <f>SUMIFS('Faturamento SP3'!$O$2:$O$692,'Faturamento SP3'!$D$2:$D$692,'Infos Relatório'!$B$245,'Faturamento SP3'!$E$2:$E$692,'Infos Relatório'!$B256,'Faturamento SP3'!$Z$2:$Z$692,'Infos Relatório'!C$1,'Faturamento SP3'!$T$2:$T$692,"Sim")+SUMIFS('Faturamento SP3'!$P$2:$P$692,'Faturamento SP3'!$D$2:$D$692,'Infos Relatório'!$B$245,'Faturamento SP3'!$E$2:$E$692,'Infos Relatório'!$B256,'Faturamento SP3'!$Z$2:$Z$692,'Infos Relatório'!C$1,'Faturamento SP3'!$T$2:$T$692,"Sim")</f>
        <v>0</v>
      </c>
      <c r="G256" s="27" t="e">
        <f t="shared" si="97"/>
        <v>#DIV/0!</v>
      </c>
      <c r="H256" s="24">
        <f>SUMIFS('Faturamento SP3'!$H$2:$H$692,'Faturamento SP3'!$D$2:$D$692,'Infos Relatório'!$B$245,'Faturamento SP3'!$E$2:$E$692,'Infos Relatório'!$B256,'Faturamento SP3'!$Z$2:$Z$692,'Infos Relatório'!C$1)</f>
        <v>0</v>
      </c>
      <c r="I256" s="23">
        <f>COUNTIFS('Faturamento SP3'!$D$2:$D$692,'Infos Relatório'!$B$245,'Faturamento SP3'!$E$2:$E$692,'Infos Relatório'!$B256,'Faturamento SP3'!$Z$2:$Z$692,'Infos Relatório'!I$1)</f>
        <v>0</v>
      </c>
      <c r="J256" s="13">
        <f>SUMIFS('Faturamento SP3'!$G$2:$G$692,'Faturamento SP3'!$D$2:$D$692,'Infos Relatório'!$B$245,'Faturamento SP3'!$E$2:$E$692,'Infos Relatório'!$B256,'Faturamento SP3'!$Z$2:$Z$692,'Infos Relatório'!I$1)</f>
        <v>0</v>
      </c>
      <c r="K256" s="13">
        <f>SUMIFS('Faturamento SP3'!$J$2:$J$692,'Faturamento SP3'!$D$2:$D$692,'Infos Relatório'!$B$245,'Faturamento SP3'!$E$2:$E$692,'Infos Relatório'!$B256,'Faturamento SP3'!$Z$2:$Z$692,'Infos Relatório'!I$1)</f>
        <v>0</v>
      </c>
      <c r="L256" s="14">
        <f>SUMIFS('Faturamento SP3'!$O$2:$O$692,'Faturamento SP3'!$D$2:$D$692,'Infos Relatório'!$B$245,'Faturamento SP3'!$E$2:$E$692,'Infos Relatório'!$B256,'Faturamento SP3'!$Z$2:$Z$692,'Infos Relatório'!I$1,'Faturamento SP3'!$T$2:$T$692,"Sim")+SUMIFS('Faturamento SP3'!$P$2:$P$692,'Faturamento SP3'!$D$2:$D$692,'Infos Relatório'!$B$245,'Faturamento SP3'!$E$2:$E$692,'Infos Relatório'!$B256,'Faturamento SP3'!$Z$2:$Z$692,'Infos Relatório'!I$1,'Faturamento SP3'!$T$2:$T$692,"Sim")</f>
        <v>0</v>
      </c>
      <c r="M256" s="27" t="e">
        <f t="shared" si="98"/>
        <v>#DIV/0!</v>
      </c>
      <c r="N256" s="24">
        <f>SUMIFS('Faturamento SP3'!$H$2:$H$692,'Faturamento SP3'!$D$2:$D$692,'Infos Relatório'!$B$245,'Faturamento SP3'!$E$2:$E$692,'Infos Relatório'!$B256,'Faturamento SP3'!$Z$2:$Z$692,'Infos Relatório'!I$1)</f>
        <v>0</v>
      </c>
      <c r="O256" s="23">
        <f>COUNTIFS('Faturamento SP3'!$D$2:$D$692,'Infos Relatório'!$B$245,'Faturamento SP3'!$E$2:$E$692,'Infos Relatório'!$B256,'Faturamento SP3'!$Z$2:$Z$692,'Infos Relatório'!O$1)</f>
        <v>0</v>
      </c>
      <c r="P256" s="13">
        <f>SUMIFS('Faturamento SP3'!$G$2:$G$692,'Faturamento SP3'!$D$2:$D$692,'Infos Relatório'!$B$245,'Faturamento SP3'!$E$2:$E$692,'Infos Relatório'!$B256,'Faturamento SP3'!$Z$2:$Z$692,'Infos Relatório'!O$1)</f>
        <v>0</v>
      </c>
      <c r="Q256" s="13">
        <f>SUMIFS('Faturamento SP3'!$J$2:$J$692,'Faturamento SP3'!$D$2:$D$692,'Infos Relatório'!$B$245,'Faturamento SP3'!$E$2:$E$692,'Infos Relatório'!$B256,'Faturamento SP3'!$Z$2:$Z$692,'Infos Relatório'!O$1)</f>
        <v>0</v>
      </c>
      <c r="R256" s="14">
        <f>SUMIFS('Faturamento SP3'!$O$2:$O$692,'Faturamento SP3'!$D$2:$D$692,'Infos Relatório'!$B$245,'Faturamento SP3'!$E$2:$E$692,'Infos Relatório'!$B256,'Faturamento SP3'!$Z$2:$Z$692,'Infos Relatório'!O$1,'Faturamento SP3'!$T$2:$T$692,"Sim")+SUMIFS('Faturamento SP3'!$P$2:$P$692,'Faturamento SP3'!$D$2:$D$692,'Infos Relatório'!$B$245,'Faturamento SP3'!$E$2:$E$692,'Infos Relatório'!$B256,'Faturamento SP3'!$Z$2:$Z$692,'Infos Relatório'!O$1,'Faturamento SP3'!$T$2:$T$692,"Sim")</f>
        <v>0</v>
      </c>
      <c r="S256" s="27" t="e">
        <f t="shared" si="99"/>
        <v>#DIV/0!</v>
      </c>
      <c r="T256" s="24">
        <f>SUMIFS('Faturamento SP3'!$H$2:$H$692,'Faturamento SP3'!$D$2:$D$692,'Infos Relatório'!$B$245,'Faturamento SP3'!$E$2:$E$692,'Infos Relatório'!$B256,'Faturamento SP3'!$Z$2:$Z$692,'Infos Relatório'!O$1)</f>
        <v>0</v>
      </c>
      <c r="U256" s="23">
        <f>COUNTIFS('Faturamento SP3'!$D$2:$D$692,'Infos Relatório'!$B$245,'Faturamento SP3'!$E$2:$E$692,'Infos Relatório'!$B256,'Faturamento SP3'!$Z$2:$Z$692,'Infos Relatório'!U$1)</f>
        <v>0</v>
      </c>
      <c r="V256" s="13">
        <f>SUMIFS('Faturamento SP3'!$G$2:$G$692,'Faturamento SP3'!$D$2:$D$692,'Infos Relatório'!$B$245,'Faturamento SP3'!$E$2:$E$692,'Infos Relatório'!$B256,'Faturamento SP3'!$Z$2:$Z$692,'Infos Relatório'!U$1)</f>
        <v>0</v>
      </c>
      <c r="W256" s="13">
        <f>SUMIFS('Faturamento SP3'!$J$2:$J$692,'Faturamento SP3'!$D$2:$D$692,'Infos Relatório'!$B$245,'Faturamento SP3'!$E$2:$E$692,'Infos Relatório'!$B256,'Faturamento SP3'!$Z$2:$Z$692,'Infos Relatório'!U$1)</f>
        <v>0</v>
      </c>
      <c r="X256" s="14">
        <f>SUMIFS('Faturamento SP3'!$O$2:$O$692,'Faturamento SP3'!$D$2:$D$692,'Infos Relatório'!$B$245,'Faturamento SP3'!$E$2:$E$692,'Infos Relatório'!$B256,'Faturamento SP3'!$Z$2:$Z$692,'Infos Relatório'!U$1,'Faturamento SP3'!$T$2:$T$692,"Sim")+SUMIFS('Faturamento SP3'!$P$2:$P$692,'Faturamento SP3'!$D$2:$D$692,'Infos Relatório'!$B$245,'Faturamento SP3'!$E$2:$E$692,'Infos Relatório'!$B256,'Faturamento SP3'!$Z$2:$Z$692,'Infos Relatório'!U$1,'Faturamento SP3'!$T$2:$T$692,"Sim")</f>
        <v>0</v>
      </c>
      <c r="Y256" s="27" t="e">
        <f t="shared" si="100"/>
        <v>#DIV/0!</v>
      </c>
      <c r="Z256" s="24">
        <f>SUMIFS('Faturamento SP3'!$H$2:$H$692,'Faturamento SP3'!$D$2:$D$692,'Infos Relatório'!$B$245,'Faturamento SP3'!$E$2:$E$692,'Infos Relatório'!$B256,'Faturamento SP3'!$Z$2:$Z$692,'Infos Relatório'!U$1)</f>
        <v>0</v>
      </c>
      <c r="AA256" s="23">
        <f>COUNTIFS('Faturamento SP3'!$D$2:$D$692,'Infos Relatório'!$B$245,'Faturamento SP3'!$E$2:$E$692,'Infos Relatório'!$B256,'Faturamento SP3'!$Z$2:$Z$692,'Infos Relatório'!AA$1)</f>
        <v>0</v>
      </c>
      <c r="AB256" s="13">
        <f>SUMIFS('Faturamento SP3'!$G$2:$G$692,'Faturamento SP3'!$D$2:$D$692,'Infos Relatório'!$B$245,'Faturamento SP3'!$E$2:$E$692,'Infos Relatório'!$B256,'Faturamento SP3'!$Z$2:$Z$692,'Infos Relatório'!AA$1)</f>
        <v>0</v>
      </c>
      <c r="AC256" s="13">
        <f>SUMIFS('Faturamento SP3'!$J$2:$J$692,'Faturamento SP3'!$D$2:$D$692,'Infos Relatório'!$B$245,'Faturamento SP3'!$E$2:$E$692,'Infos Relatório'!$B256,'Faturamento SP3'!$Z$2:$Z$692,'Infos Relatório'!AA$1)</f>
        <v>0</v>
      </c>
      <c r="AD256" s="14">
        <f>SUMIFS('Faturamento SP3'!$O$2:$O$692,'Faturamento SP3'!$D$2:$D$692,'Infos Relatório'!$B$245,'Faturamento SP3'!$E$2:$E$692,'Infos Relatório'!$B256,'Faturamento SP3'!$Z$2:$Z$692,'Infos Relatório'!AA$1,'Faturamento SP3'!$T$2:$T$692,"Sim")+SUMIFS('Faturamento SP3'!$P$2:$P$692,'Faturamento SP3'!$D$2:$D$692,'Infos Relatório'!$B$245,'Faturamento SP3'!$E$2:$E$692,'Infos Relatório'!$B256,'Faturamento SP3'!$Z$2:$Z$692,'Infos Relatório'!AA$1,'Faturamento SP3'!$T$2:$T$692,"Sim")</f>
        <v>0</v>
      </c>
      <c r="AE256" s="27" t="e">
        <f t="shared" si="101"/>
        <v>#DIV/0!</v>
      </c>
      <c r="AF256" s="24">
        <f>SUMIFS('Faturamento SP3'!$H$2:$H$692,'Faturamento SP3'!$D$2:$D$692,'Infos Relatório'!$B$245,'Faturamento SP3'!$E$2:$E$692,'Infos Relatório'!$B256,'Faturamento SP3'!$Z$2:$Z$692,'Infos Relatório'!AA$1)</f>
        <v>0</v>
      </c>
      <c r="AG256" s="23">
        <f>COUNTIFS('Faturamento SP3'!$D$2:$D$692,'Infos Relatório'!$B$245,'Faturamento SP3'!$E$2:$E$692,'Infos Relatório'!$B256,'Faturamento SP3'!$Z$2:$Z$692,'Infos Relatório'!AG$1)</f>
        <v>0</v>
      </c>
      <c r="AH256" s="13">
        <f>SUMIFS('Faturamento SP3'!$G$2:$G$692,'Faturamento SP3'!$D$2:$D$692,'Infos Relatório'!$B$245,'Faturamento SP3'!$E$2:$E$692,'Infos Relatório'!$B256,'Faturamento SP3'!$Z$2:$Z$692,'Infos Relatório'!AG$1)</f>
        <v>0</v>
      </c>
      <c r="AI256" s="13">
        <f>SUMIFS('Faturamento SP3'!$J$2:$J$692,'Faturamento SP3'!$D$2:$D$692,'Infos Relatório'!$B$245,'Faturamento SP3'!$E$2:$E$692,'Infos Relatório'!$B256,'Faturamento SP3'!$Z$2:$Z$692,'Infos Relatório'!AG$1)</f>
        <v>0</v>
      </c>
      <c r="AJ256" s="14">
        <f>SUMIFS('Faturamento SP3'!$O$2:$O$692,'Faturamento SP3'!$D$2:$D$692,'Infos Relatório'!$B$245,'Faturamento SP3'!$E$2:$E$692,'Infos Relatório'!$B256,'Faturamento SP3'!$Z$2:$Z$692,'Infos Relatório'!AG$1,'Faturamento SP3'!$T$2:$T$692,"Sim")+SUMIFS('Faturamento SP3'!$P$2:$P$692,'Faturamento SP3'!$D$2:$D$692,'Infos Relatório'!$B$245,'Faturamento SP3'!$E$2:$E$692,'Infos Relatório'!$B256,'Faturamento SP3'!$Z$2:$Z$692,'Infos Relatório'!AG$1,'Faturamento SP3'!$T$2:$T$692,"Sim")</f>
        <v>0</v>
      </c>
      <c r="AK256" s="27" t="e">
        <f t="shared" si="102"/>
        <v>#DIV/0!</v>
      </c>
      <c r="AL256" s="24">
        <f>SUMIFS('Faturamento SP3'!$H$2:$H$692,'Faturamento SP3'!$D$2:$D$692,'Infos Relatório'!$B$245,'Faturamento SP3'!$E$2:$E$692,'Infos Relatório'!$B256,'Faturamento SP3'!$Z$2:$Z$692,'Infos Relatório'!AG$1)</f>
        <v>0</v>
      </c>
      <c r="AM256" s="23">
        <f>COUNTIFS('Faturamento SP3'!$D$2:$D$692,'Infos Relatório'!$B$245,'Faturamento SP3'!$E$2:$E$692,'Infos Relatório'!$B256,'Faturamento SP3'!$Z$2:$Z$692,'Infos Relatório'!AM$1)</f>
        <v>0</v>
      </c>
      <c r="AN256" s="13">
        <f>SUMIFS('Faturamento SP3'!$G$2:$G$692,'Faturamento SP3'!$D$2:$D$692,'Infos Relatório'!$B$245,'Faturamento SP3'!$E$2:$E$692,'Infos Relatório'!$B256,'Faturamento SP3'!$Z$2:$Z$692,'Infos Relatório'!AM$1)</f>
        <v>0</v>
      </c>
      <c r="AO256" s="13">
        <f>SUMIFS('Faturamento SP3'!$J$2:$J$692,'Faturamento SP3'!$D$2:$D$692,'Infos Relatório'!$B$245,'Faturamento SP3'!$E$2:$E$692,'Infos Relatório'!$B256,'Faturamento SP3'!$Z$2:$Z$692,'Infos Relatório'!AM$1)</f>
        <v>0</v>
      </c>
      <c r="AP256" s="14">
        <f>SUMIFS('Faturamento SP3'!$O$2:$O$692,'Faturamento SP3'!$D$2:$D$692,'Infos Relatório'!$B$245,'Faturamento SP3'!$E$2:$E$692,'Infos Relatório'!$B256,'Faturamento SP3'!$Z$2:$Z$692,'Infos Relatório'!AM$1,'Faturamento SP3'!$T$2:$T$692,"Sim")+SUMIFS('Faturamento SP3'!$P$2:$P$692,'Faturamento SP3'!$D$2:$D$692,'Infos Relatório'!$B$245,'Faturamento SP3'!$E$2:$E$692,'Infos Relatório'!$B256,'Faturamento SP3'!$Z$2:$Z$692,'Infos Relatório'!AM$1,'Faturamento SP3'!$T$2:$T$692,"Sim")</f>
        <v>0</v>
      </c>
      <c r="AQ256" s="27" t="e">
        <f t="shared" si="103"/>
        <v>#DIV/0!</v>
      </c>
      <c r="AR256" s="24">
        <f>SUMIFS('Faturamento SP3'!$H$2:$H$692,'Faturamento SP3'!$D$2:$D$692,'Infos Relatório'!$B$245,'Faturamento SP3'!$E$2:$E$692,'Infos Relatório'!$B256,'Faturamento SP3'!$Z$2:$Z$692,'Infos Relatório'!AM$1)</f>
        <v>0</v>
      </c>
      <c r="AS256" s="23">
        <f>COUNTIFS('Faturamento SP3'!$D$2:$D$692,'Infos Relatório'!$B$245,'Faturamento SP3'!$E$2:$E$692,'Infos Relatório'!$B256,'Faturamento SP3'!$Z$2:$Z$692,'Infos Relatório'!AS$1)</f>
        <v>0</v>
      </c>
      <c r="AT256" s="13">
        <f>SUMIFS('Faturamento SP3'!$G$2:$G$692,'Faturamento SP3'!$D$2:$D$692,'Infos Relatório'!$B$245,'Faturamento SP3'!$E$2:$E$692,'Infos Relatório'!$B256,'Faturamento SP3'!$Z$2:$Z$692,'Infos Relatório'!AS$1)</f>
        <v>0</v>
      </c>
      <c r="AU256" s="13">
        <f>SUMIFS('Faturamento SP3'!$J$2:$J$692,'Faturamento SP3'!$D$2:$D$692,'Infos Relatório'!$B$245,'Faturamento SP3'!$E$2:$E$692,'Infos Relatório'!$B256,'Faturamento SP3'!$Z$2:$Z$692,'Infos Relatório'!AS$1)</f>
        <v>0</v>
      </c>
      <c r="AV256" s="14">
        <f>SUMIFS('Faturamento SP3'!$O$2:$O$692,'Faturamento SP3'!$D$2:$D$692,'Infos Relatório'!$B$245,'Faturamento SP3'!$E$2:$E$692,'Infos Relatório'!$B256,'Faturamento SP3'!$Z$2:$Z$692,'Infos Relatório'!AS$1,'Faturamento SP3'!$T$2:$T$692,"Sim")+SUMIFS('Faturamento SP3'!$P$2:$P$692,'Faturamento SP3'!$D$2:$D$692,'Infos Relatório'!$B$245,'Faturamento SP3'!$E$2:$E$692,'Infos Relatório'!$B256,'Faturamento SP3'!$Z$2:$Z$692,'Infos Relatório'!AS$1,'Faturamento SP3'!$T$2:$T$692,"Sim")</f>
        <v>0</v>
      </c>
      <c r="AW256" s="27" t="e">
        <f t="shared" si="104"/>
        <v>#DIV/0!</v>
      </c>
      <c r="AX256" s="24">
        <f>SUMIFS('Faturamento SP3'!$H$2:$H$692,'Faturamento SP3'!$D$2:$D$692,'Infos Relatório'!$B$245,'Faturamento SP3'!$E$2:$E$692,'Infos Relatório'!$B256,'Faturamento SP3'!$Z$2:$Z$692,'Infos Relatório'!AS$1)</f>
        <v>0</v>
      </c>
      <c r="AY256" s="23">
        <f>COUNTIFS('Faturamento SP3'!$D$2:$D$692,'Infos Relatório'!$B$245,'Faturamento SP3'!$E$2:$E$692,'Infos Relatório'!$B256,'Faturamento SP3'!$Z$2:$Z$692,'Infos Relatório'!AY$1)</f>
        <v>0</v>
      </c>
      <c r="AZ256" s="13">
        <f>SUMIFS('Faturamento SP3'!$G$2:$G$692,'Faturamento SP3'!$D$2:$D$692,'Infos Relatório'!$B$245,'Faturamento SP3'!$E$2:$E$692,'Infos Relatório'!$B256,'Faturamento SP3'!$Z$2:$Z$692,'Infos Relatório'!AY$1)</f>
        <v>0</v>
      </c>
      <c r="BA256" s="13">
        <f>SUMIFS('Faturamento SP3'!$J$2:$J$692,'Faturamento SP3'!$D$2:$D$692,'Infos Relatório'!$B$245,'Faturamento SP3'!$E$2:$E$692,'Infos Relatório'!$B256,'Faturamento SP3'!$Z$2:$Z$692,'Infos Relatório'!AY$1)</f>
        <v>0</v>
      </c>
      <c r="BB256" s="14">
        <f>SUMIFS('Faturamento SP3'!$O$2:$O$692,'Faturamento SP3'!$D$2:$D$692,'Infos Relatório'!$B$245,'Faturamento SP3'!$E$2:$E$692,'Infos Relatório'!$B256,'Faturamento SP3'!$Z$2:$Z$692,'Infos Relatório'!AY$1,'Faturamento SP3'!$T$2:$T$692,"Sim")+SUMIFS('Faturamento SP3'!$P$2:$P$692,'Faturamento SP3'!$D$2:$D$692,'Infos Relatório'!$B$245,'Faturamento SP3'!$E$2:$E$692,'Infos Relatório'!$B256,'Faturamento SP3'!$Z$2:$Z$692,'Infos Relatório'!AY$1,'Faturamento SP3'!$T$2:$T$692,"Sim")</f>
        <v>0</v>
      </c>
      <c r="BC256" s="27" t="e">
        <f t="shared" si="105"/>
        <v>#DIV/0!</v>
      </c>
      <c r="BD256" s="24">
        <f>SUMIFS('Faturamento SP3'!$H$2:$H$692,'Faturamento SP3'!$D$2:$D$692,'Infos Relatório'!$B$245,'Faturamento SP3'!$E$2:$E$692,'Infos Relatório'!$B256,'Faturamento SP3'!$Z$2:$Z$692,'Infos Relatório'!AY$1)</f>
        <v>0</v>
      </c>
      <c r="BE256" s="23">
        <f>COUNTIFS('Faturamento SP3'!$D$2:$D$692,'Infos Relatório'!$B$245,'Faturamento SP3'!$E$2:$E$692,'Infos Relatório'!$B256,'Faturamento SP3'!$Z$2:$Z$692,'Infos Relatório'!BE$1)</f>
        <v>0</v>
      </c>
      <c r="BF256" s="13">
        <f>SUMIFS('Faturamento SP3'!$G$2:$G$692,'Faturamento SP3'!$D$2:$D$692,'Infos Relatório'!$B$245,'Faturamento SP3'!$E$2:$E$692,'Infos Relatório'!$B256,'Faturamento SP3'!$Z$2:$Z$692,'Infos Relatório'!BE$1)</f>
        <v>0</v>
      </c>
      <c r="BG256" s="13">
        <f>SUMIFS('Faturamento SP3'!$J$2:$J$692,'Faturamento SP3'!$D$2:$D$692,'Infos Relatório'!$B$245,'Faturamento SP3'!$E$2:$E$692,'Infos Relatório'!$B256,'Faturamento SP3'!$Z$2:$Z$692,'Infos Relatório'!BE$1)</f>
        <v>0</v>
      </c>
      <c r="BH256" s="14">
        <f>SUMIFS('Faturamento SP3'!$O$2:$O$692,'Faturamento SP3'!$D$2:$D$692,'Infos Relatório'!$B$245,'Faturamento SP3'!$E$2:$E$692,'Infos Relatório'!$B256,'Faturamento SP3'!$Z$2:$Z$692,'Infos Relatório'!BE$1,'Faturamento SP3'!$T$2:$T$692,"Sim")+SUMIFS('Faturamento SP3'!$P$2:$P$692,'Faturamento SP3'!$D$2:$D$692,'Infos Relatório'!$B$245,'Faturamento SP3'!$E$2:$E$692,'Infos Relatório'!$B256,'Faturamento SP3'!$Z$2:$Z$692,'Infos Relatório'!BE$1,'Faturamento SP3'!$T$2:$T$692,"Sim")</f>
        <v>0</v>
      </c>
      <c r="BI256" s="27" t="e">
        <f t="shared" si="106"/>
        <v>#DIV/0!</v>
      </c>
      <c r="BJ256" s="24">
        <f>SUMIFS('Faturamento SP3'!$H$2:$H$692,'Faturamento SP3'!$D$2:$D$692,'Infos Relatório'!$B$245,'Faturamento SP3'!$E$2:$E$692,'Infos Relatório'!$B256,'Faturamento SP3'!$Z$2:$Z$692,'Infos Relatório'!BE$1)</f>
        <v>0</v>
      </c>
      <c r="BK256" s="23">
        <f>COUNTIFS('Faturamento SP3'!$D$2:$D$692,'Infos Relatório'!$B$245,'Faturamento SP3'!$E$2:$E$692,'Infos Relatório'!$B256,'Faturamento SP3'!$Z$2:$Z$692,'Infos Relatório'!BK$1)</f>
        <v>0</v>
      </c>
      <c r="BL256" s="13">
        <f>SUMIFS('Faturamento SP3'!$G$2:$G$692,'Faturamento SP3'!$D$2:$D$692,'Infos Relatório'!$B$245,'Faturamento SP3'!$E$2:$E$692,'Infos Relatório'!$B256,'Faturamento SP3'!$Z$2:$Z$692,'Infos Relatório'!BK$1)</f>
        <v>0</v>
      </c>
      <c r="BM256" s="13">
        <f>SUMIFS('Faturamento SP3'!$J$2:$J$692,'Faturamento SP3'!$D$2:$D$692,'Infos Relatório'!$B$245,'Faturamento SP3'!$E$2:$E$692,'Infos Relatório'!$B256,'Faturamento SP3'!$Z$2:$Z$692,'Infos Relatório'!BK$1)</f>
        <v>0</v>
      </c>
      <c r="BN256" s="14">
        <f>SUMIFS('Faturamento SP3'!$O$2:$O$692,'Faturamento SP3'!$D$2:$D$692,'Infos Relatório'!$B$245,'Faturamento SP3'!$E$2:$E$692,'Infos Relatório'!$B256,'Faturamento SP3'!$Z$2:$Z$692,'Infos Relatório'!BK$1,'Faturamento SP3'!$T$2:$T$692,"Sim")+SUMIFS('Faturamento SP3'!$P$2:$P$692,'Faturamento SP3'!$D$2:$D$692,'Infos Relatório'!$B$245,'Faturamento SP3'!$E$2:$E$692,'Infos Relatório'!$B256,'Faturamento SP3'!$Z$2:$Z$692,'Infos Relatório'!BK$1,'Faturamento SP3'!$T$2:$T$692,"Sim")</f>
        <v>0</v>
      </c>
      <c r="BO256" s="27" t="e">
        <f t="shared" si="107"/>
        <v>#DIV/0!</v>
      </c>
      <c r="BP256" s="24">
        <f>SUMIFS('Faturamento SP3'!$H$2:$H$692,'Faturamento SP3'!$D$2:$D$692,'Infos Relatório'!$B$245,'Faturamento SP3'!$E$2:$E$692,'Infos Relatório'!$B256,'Faturamento SP3'!$Z$2:$Z$692,'Infos Relatório'!BK$1)</f>
        <v>0</v>
      </c>
      <c r="BQ256" s="23">
        <f>COUNTIFS('Faturamento SP3'!$D$2:$D$692,'Infos Relatório'!$B$245,'Faturamento SP3'!$E$2:$E$692,'Infos Relatório'!$B256,'Faturamento SP3'!$Z$2:$Z$692,'Infos Relatório'!BQ$1)</f>
        <v>0</v>
      </c>
      <c r="BR256" s="13">
        <f>SUMIFS('Faturamento SP3'!$G$2:$G$692,'Faturamento SP3'!$D$2:$D$692,'Infos Relatório'!$B$245,'Faturamento SP3'!$E$2:$E$692,'Infos Relatório'!$B256,'Faturamento SP3'!$Z$2:$Z$692,'Infos Relatório'!BQ$1)</f>
        <v>0</v>
      </c>
      <c r="BS256" s="13">
        <f>SUMIFS('Faturamento SP3'!$J$2:$J$692,'Faturamento SP3'!$D$2:$D$692,'Infos Relatório'!$B$245,'Faturamento SP3'!$E$2:$E$692,'Infos Relatório'!$B256,'Faturamento SP3'!$Z$2:$Z$692,'Infos Relatório'!BQ$1)</f>
        <v>0</v>
      </c>
      <c r="BT256" s="14">
        <f>SUMIFS('Faturamento SP3'!$O$2:$O$692,'Faturamento SP3'!$D$2:$D$692,'Infos Relatório'!$B$245,'Faturamento SP3'!$E$2:$E$692,'Infos Relatório'!$B256,'Faturamento SP3'!$Z$2:$Z$692,'Infos Relatório'!BQ$1,'Faturamento SP3'!$T$2:$T$692,"Sim")+SUMIFS('Faturamento SP3'!$P$2:$P$692,'Faturamento SP3'!$D$2:$D$692,'Infos Relatório'!$B$245,'Faturamento SP3'!$E$2:$E$692,'Infos Relatório'!$B256,'Faturamento SP3'!$Z$2:$Z$692,'Infos Relatório'!BQ$1,'Faturamento SP3'!$T$2:$T$692,"Sim")</f>
        <v>0</v>
      </c>
      <c r="BU256" s="27" t="e">
        <f t="shared" si="108"/>
        <v>#DIV/0!</v>
      </c>
      <c r="BV256" s="24">
        <f>SUMIFS('Faturamento SP3'!$H$2:$H$692,'Faturamento SP3'!$D$2:$D$692,'Infos Relatório'!$B$245,'Faturamento SP3'!$E$2:$E$692,'Infos Relatório'!$B256,'Faturamento SP3'!$Z$2:$Z$692,'Infos Relatório'!BQ$1)</f>
        <v>0</v>
      </c>
    </row>
    <row r="257" spans="2:74">
      <c r="B257" s="17" t="s">
        <v>18</v>
      </c>
      <c r="C257" s="23">
        <f>COUNTIFS('Faturamento SP3'!$D$2:$D$692,'Infos Relatório'!$B$245,'Faturamento SP3'!$E$2:$E$692,'Infos Relatório'!$B257,'Faturamento SP3'!$Z$2:$Z$692,'Infos Relatório'!C$1)</f>
        <v>0</v>
      </c>
      <c r="D257" s="13">
        <f>SUMIFS('Faturamento SP3'!$G$2:$G$692,'Faturamento SP3'!$D$2:$D$692,'Infos Relatório'!$B$245,'Faturamento SP3'!$E$2:$E$692,'Infos Relatório'!$B257,'Faturamento SP3'!$Z$2:$Z$692,'Infos Relatório'!C$1)</f>
        <v>0</v>
      </c>
      <c r="E257" s="13">
        <f>SUMIFS('Faturamento SP3'!$J$2:$J$692,'Faturamento SP3'!$D$2:$D$692,'Infos Relatório'!$B$245,'Faturamento SP3'!$E$2:$E$692,'Infos Relatório'!$B257,'Faturamento SP3'!$Z$2:$Z$692,'Infos Relatório'!C$1)</f>
        <v>0</v>
      </c>
      <c r="F257" s="14">
        <f>SUMIFS('Faturamento SP3'!$O$2:$O$692,'Faturamento SP3'!$D$2:$D$692,'Infos Relatório'!$B$245,'Faturamento SP3'!$E$2:$E$692,'Infos Relatório'!$B257,'Faturamento SP3'!$Z$2:$Z$692,'Infos Relatório'!C$1,'Faturamento SP3'!$T$2:$T$692,"Sim")+SUMIFS('Faturamento SP3'!$P$2:$P$692,'Faturamento SP3'!$D$2:$D$692,'Infos Relatório'!$B$245,'Faturamento SP3'!$E$2:$E$692,'Infos Relatório'!$B257,'Faturamento SP3'!$Z$2:$Z$692,'Infos Relatório'!C$1,'Faturamento SP3'!$T$2:$T$692,"Sim")</f>
        <v>0</v>
      </c>
      <c r="G257" s="27" t="e">
        <f t="shared" si="97"/>
        <v>#DIV/0!</v>
      </c>
      <c r="H257" s="24">
        <f>SUMIFS('Faturamento SP3'!$H$2:$H$692,'Faturamento SP3'!$D$2:$D$692,'Infos Relatório'!$B$245,'Faturamento SP3'!$E$2:$E$692,'Infos Relatório'!$B257,'Faturamento SP3'!$Z$2:$Z$692,'Infos Relatório'!C$1)</f>
        <v>0</v>
      </c>
      <c r="I257" s="23">
        <f>COUNTIFS('Faturamento SP3'!$D$2:$D$692,'Infos Relatório'!$B$245,'Faturamento SP3'!$E$2:$E$692,'Infos Relatório'!$B257,'Faturamento SP3'!$Z$2:$Z$692,'Infos Relatório'!I$1)</f>
        <v>0</v>
      </c>
      <c r="J257" s="13">
        <f>SUMIFS('Faturamento SP3'!$G$2:$G$692,'Faturamento SP3'!$D$2:$D$692,'Infos Relatório'!$B$245,'Faturamento SP3'!$E$2:$E$692,'Infos Relatório'!$B257,'Faturamento SP3'!$Z$2:$Z$692,'Infos Relatório'!I$1)</f>
        <v>0</v>
      </c>
      <c r="K257" s="13">
        <f>SUMIFS('Faturamento SP3'!$J$2:$J$692,'Faturamento SP3'!$D$2:$D$692,'Infos Relatório'!$B$245,'Faturamento SP3'!$E$2:$E$692,'Infos Relatório'!$B257,'Faturamento SP3'!$Z$2:$Z$692,'Infos Relatório'!I$1)</f>
        <v>0</v>
      </c>
      <c r="L257" s="14">
        <f>SUMIFS('Faturamento SP3'!$O$2:$O$692,'Faturamento SP3'!$D$2:$D$692,'Infos Relatório'!$B$245,'Faturamento SP3'!$E$2:$E$692,'Infos Relatório'!$B257,'Faturamento SP3'!$Z$2:$Z$692,'Infos Relatório'!I$1,'Faturamento SP3'!$T$2:$T$692,"Sim")+SUMIFS('Faturamento SP3'!$P$2:$P$692,'Faturamento SP3'!$D$2:$D$692,'Infos Relatório'!$B$245,'Faturamento SP3'!$E$2:$E$692,'Infos Relatório'!$B257,'Faturamento SP3'!$Z$2:$Z$692,'Infos Relatório'!I$1,'Faturamento SP3'!$T$2:$T$692,"Sim")</f>
        <v>0</v>
      </c>
      <c r="M257" s="27" t="e">
        <f t="shared" si="98"/>
        <v>#DIV/0!</v>
      </c>
      <c r="N257" s="24">
        <f>SUMIFS('Faturamento SP3'!$H$2:$H$692,'Faturamento SP3'!$D$2:$D$692,'Infos Relatório'!$B$245,'Faturamento SP3'!$E$2:$E$692,'Infos Relatório'!$B257,'Faturamento SP3'!$Z$2:$Z$692,'Infos Relatório'!I$1)</f>
        <v>0</v>
      </c>
      <c r="O257" s="23">
        <f>COUNTIFS('Faturamento SP3'!$D$2:$D$692,'Infos Relatório'!$B$245,'Faturamento SP3'!$E$2:$E$692,'Infos Relatório'!$B257,'Faturamento SP3'!$Z$2:$Z$692,'Infos Relatório'!O$1)</f>
        <v>0</v>
      </c>
      <c r="P257" s="13">
        <f>SUMIFS('Faturamento SP3'!$G$2:$G$692,'Faturamento SP3'!$D$2:$D$692,'Infos Relatório'!$B$245,'Faturamento SP3'!$E$2:$E$692,'Infos Relatório'!$B257,'Faturamento SP3'!$Z$2:$Z$692,'Infos Relatório'!O$1)</f>
        <v>0</v>
      </c>
      <c r="Q257" s="13">
        <f>SUMIFS('Faturamento SP3'!$J$2:$J$692,'Faturamento SP3'!$D$2:$D$692,'Infos Relatório'!$B$245,'Faturamento SP3'!$E$2:$E$692,'Infos Relatório'!$B257,'Faturamento SP3'!$Z$2:$Z$692,'Infos Relatório'!O$1)</f>
        <v>0</v>
      </c>
      <c r="R257" s="14">
        <f>SUMIFS('Faturamento SP3'!$O$2:$O$692,'Faturamento SP3'!$D$2:$D$692,'Infos Relatório'!$B$245,'Faturamento SP3'!$E$2:$E$692,'Infos Relatório'!$B257,'Faturamento SP3'!$Z$2:$Z$692,'Infos Relatório'!O$1,'Faturamento SP3'!$T$2:$T$692,"Sim")+SUMIFS('Faturamento SP3'!$P$2:$P$692,'Faturamento SP3'!$D$2:$D$692,'Infos Relatório'!$B$245,'Faturamento SP3'!$E$2:$E$692,'Infos Relatório'!$B257,'Faturamento SP3'!$Z$2:$Z$692,'Infos Relatório'!O$1,'Faturamento SP3'!$T$2:$T$692,"Sim")</f>
        <v>0</v>
      </c>
      <c r="S257" s="27" t="e">
        <f t="shared" si="99"/>
        <v>#DIV/0!</v>
      </c>
      <c r="T257" s="24">
        <f>SUMIFS('Faturamento SP3'!$H$2:$H$692,'Faturamento SP3'!$D$2:$D$692,'Infos Relatório'!$B$245,'Faturamento SP3'!$E$2:$E$692,'Infos Relatório'!$B257,'Faturamento SP3'!$Z$2:$Z$692,'Infos Relatório'!O$1)</f>
        <v>0</v>
      </c>
      <c r="U257" s="23">
        <f>COUNTIFS('Faturamento SP3'!$D$2:$D$692,'Infos Relatório'!$B$245,'Faturamento SP3'!$E$2:$E$692,'Infos Relatório'!$B257,'Faturamento SP3'!$Z$2:$Z$692,'Infos Relatório'!U$1)</f>
        <v>0</v>
      </c>
      <c r="V257" s="13">
        <f>SUMIFS('Faturamento SP3'!$G$2:$G$692,'Faturamento SP3'!$D$2:$D$692,'Infos Relatório'!$B$245,'Faturamento SP3'!$E$2:$E$692,'Infos Relatório'!$B257,'Faturamento SP3'!$Z$2:$Z$692,'Infos Relatório'!U$1)</f>
        <v>0</v>
      </c>
      <c r="W257" s="13">
        <f>SUMIFS('Faturamento SP3'!$J$2:$J$692,'Faturamento SP3'!$D$2:$D$692,'Infos Relatório'!$B$245,'Faturamento SP3'!$E$2:$E$692,'Infos Relatório'!$B257,'Faturamento SP3'!$Z$2:$Z$692,'Infos Relatório'!U$1)</f>
        <v>0</v>
      </c>
      <c r="X257" s="14">
        <f>SUMIFS('Faturamento SP3'!$O$2:$O$692,'Faturamento SP3'!$D$2:$D$692,'Infos Relatório'!$B$245,'Faturamento SP3'!$E$2:$E$692,'Infos Relatório'!$B257,'Faturamento SP3'!$Z$2:$Z$692,'Infos Relatório'!U$1,'Faturamento SP3'!$T$2:$T$692,"Sim")+SUMIFS('Faturamento SP3'!$P$2:$P$692,'Faturamento SP3'!$D$2:$D$692,'Infos Relatório'!$B$245,'Faturamento SP3'!$E$2:$E$692,'Infos Relatório'!$B257,'Faturamento SP3'!$Z$2:$Z$692,'Infos Relatório'!U$1,'Faturamento SP3'!$T$2:$T$692,"Sim")</f>
        <v>0</v>
      </c>
      <c r="Y257" s="27" t="e">
        <f t="shared" si="100"/>
        <v>#DIV/0!</v>
      </c>
      <c r="Z257" s="24">
        <f>SUMIFS('Faturamento SP3'!$H$2:$H$692,'Faturamento SP3'!$D$2:$D$692,'Infos Relatório'!$B$245,'Faturamento SP3'!$E$2:$E$692,'Infos Relatório'!$B257,'Faturamento SP3'!$Z$2:$Z$692,'Infos Relatório'!U$1)</f>
        <v>0</v>
      </c>
      <c r="AA257" s="23">
        <f>COUNTIFS('Faturamento SP3'!$D$2:$D$692,'Infos Relatório'!$B$245,'Faturamento SP3'!$E$2:$E$692,'Infos Relatório'!$B257,'Faturamento SP3'!$Z$2:$Z$692,'Infos Relatório'!AA$1)</f>
        <v>0</v>
      </c>
      <c r="AB257" s="13">
        <f>SUMIFS('Faturamento SP3'!$G$2:$G$692,'Faturamento SP3'!$D$2:$D$692,'Infos Relatório'!$B$245,'Faturamento SP3'!$E$2:$E$692,'Infos Relatório'!$B257,'Faturamento SP3'!$Z$2:$Z$692,'Infos Relatório'!AA$1)</f>
        <v>0</v>
      </c>
      <c r="AC257" s="13">
        <f>SUMIFS('Faturamento SP3'!$J$2:$J$692,'Faturamento SP3'!$D$2:$D$692,'Infos Relatório'!$B$245,'Faturamento SP3'!$E$2:$E$692,'Infos Relatório'!$B257,'Faturamento SP3'!$Z$2:$Z$692,'Infos Relatório'!AA$1)</f>
        <v>0</v>
      </c>
      <c r="AD257" s="14">
        <f>SUMIFS('Faturamento SP3'!$O$2:$O$692,'Faturamento SP3'!$D$2:$D$692,'Infos Relatório'!$B$245,'Faturamento SP3'!$E$2:$E$692,'Infos Relatório'!$B257,'Faturamento SP3'!$Z$2:$Z$692,'Infos Relatório'!AA$1,'Faturamento SP3'!$T$2:$T$692,"Sim")+SUMIFS('Faturamento SP3'!$P$2:$P$692,'Faturamento SP3'!$D$2:$D$692,'Infos Relatório'!$B$245,'Faturamento SP3'!$E$2:$E$692,'Infos Relatório'!$B257,'Faturamento SP3'!$Z$2:$Z$692,'Infos Relatório'!AA$1,'Faturamento SP3'!$T$2:$T$692,"Sim")</f>
        <v>0</v>
      </c>
      <c r="AE257" s="27" t="e">
        <f t="shared" si="101"/>
        <v>#DIV/0!</v>
      </c>
      <c r="AF257" s="24">
        <f>SUMIFS('Faturamento SP3'!$H$2:$H$692,'Faturamento SP3'!$D$2:$D$692,'Infos Relatório'!$B$245,'Faturamento SP3'!$E$2:$E$692,'Infos Relatório'!$B257,'Faturamento SP3'!$Z$2:$Z$692,'Infos Relatório'!AA$1)</f>
        <v>0</v>
      </c>
      <c r="AG257" s="23">
        <f>COUNTIFS('Faturamento SP3'!$D$2:$D$692,'Infos Relatório'!$B$245,'Faturamento SP3'!$E$2:$E$692,'Infos Relatório'!$B257,'Faturamento SP3'!$Z$2:$Z$692,'Infos Relatório'!AG$1)</f>
        <v>0</v>
      </c>
      <c r="AH257" s="13">
        <f>SUMIFS('Faturamento SP3'!$G$2:$G$692,'Faturamento SP3'!$D$2:$D$692,'Infos Relatório'!$B$245,'Faturamento SP3'!$E$2:$E$692,'Infos Relatório'!$B257,'Faturamento SP3'!$Z$2:$Z$692,'Infos Relatório'!AG$1)</f>
        <v>0</v>
      </c>
      <c r="AI257" s="13">
        <f>SUMIFS('Faturamento SP3'!$J$2:$J$692,'Faturamento SP3'!$D$2:$D$692,'Infos Relatório'!$B$245,'Faturamento SP3'!$E$2:$E$692,'Infos Relatório'!$B257,'Faturamento SP3'!$Z$2:$Z$692,'Infos Relatório'!AG$1)</f>
        <v>0</v>
      </c>
      <c r="AJ257" s="14">
        <f>SUMIFS('Faturamento SP3'!$O$2:$O$692,'Faturamento SP3'!$D$2:$D$692,'Infos Relatório'!$B$245,'Faturamento SP3'!$E$2:$E$692,'Infos Relatório'!$B257,'Faturamento SP3'!$Z$2:$Z$692,'Infos Relatório'!AG$1,'Faturamento SP3'!$T$2:$T$692,"Sim")+SUMIFS('Faturamento SP3'!$P$2:$P$692,'Faturamento SP3'!$D$2:$D$692,'Infos Relatório'!$B$245,'Faturamento SP3'!$E$2:$E$692,'Infos Relatório'!$B257,'Faturamento SP3'!$Z$2:$Z$692,'Infos Relatório'!AG$1,'Faturamento SP3'!$T$2:$T$692,"Sim")</f>
        <v>0</v>
      </c>
      <c r="AK257" s="27" t="e">
        <f t="shared" si="102"/>
        <v>#DIV/0!</v>
      </c>
      <c r="AL257" s="24">
        <f>SUMIFS('Faturamento SP3'!$H$2:$H$692,'Faturamento SP3'!$D$2:$D$692,'Infos Relatório'!$B$245,'Faturamento SP3'!$E$2:$E$692,'Infos Relatório'!$B257,'Faturamento SP3'!$Z$2:$Z$692,'Infos Relatório'!AG$1)</f>
        <v>0</v>
      </c>
      <c r="AM257" s="23">
        <f>COUNTIFS('Faturamento SP3'!$D$2:$D$692,'Infos Relatório'!$B$245,'Faturamento SP3'!$E$2:$E$692,'Infos Relatório'!$B257,'Faturamento SP3'!$Z$2:$Z$692,'Infos Relatório'!AM$1)</f>
        <v>0</v>
      </c>
      <c r="AN257" s="13">
        <f>SUMIFS('Faturamento SP3'!$G$2:$G$692,'Faturamento SP3'!$D$2:$D$692,'Infos Relatório'!$B$245,'Faturamento SP3'!$E$2:$E$692,'Infos Relatório'!$B257,'Faturamento SP3'!$Z$2:$Z$692,'Infos Relatório'!AM$1)</f>
        <v>0</v>
      </c>
      <c r="AO257" s="13">
        <f>SUMIFS('Faturamento SP3'!$J$2:$J$692,'Faturamento SP3'!$D$2:$D$692,'Infos Relatório'!$B$245,'Faturamento SP3'!$E$2:$E$692,'Infos Relatório'!$B257,'Faturamento SP3'!$Z$2:$Z$692,'Infos Relatório'!AM$1)</f>
        <v>0</v>
      </c>
      <c r="AP257" s="14">
        <f>SUMIFS('Faturamento SP3'!$O$2:$O$692,'Faturamento SP3'!$D$2:$D$692,'Infos Relatório'!$B$245,'Faturamento SP3'!$E$2:$E$692,'Infos Relatório'!$B257,'Faturamento SP3'!$Z$2:$Z$692,'Infos Relatório'!AM$1,'Faturamento SP3'!$T$2:$T$692,"Sim")+SUMIFS('Faturamento SP3'!$P$2:$P$692,'Faturamento SP3'!$D$2:$D$692,'Infos Relatório'!$B$245,'Faturamento SP3'!$E$2:$E$692,'Infos Relatório'!$B257,'Faturamento SP3'!$Z$2:$Z$692,'Infos Relatório'!AM$1,'Faturamento SP3'!$T$2:$T$692,"Sim")</f>
        <v>0</v>
      </c>
      <c r="AQ257" s="27" t="e">
        <f t="shared" si="103"/>
        <v>#DIV/0!</v>
      </c>
      <c r="AR257" s="24">
        <f>SUMIFS('Faturamento SP3'!$H$2:$H$692,'Faturamento SP3'!$D$2:$D$692,'Infos Relatório'!$B$245,'Faturamento SP3'!$E$2:$E$692,'Infos Relatório'!$B257,'Faturamento SP3'!$Z$2:$Z$692,'Infos Relatório'!AM$1)</f>
        <v>0</v>
      </c>
      <c r="AS257" s="23">
        <f>COUNTIFS('Faturamento SP3'!$D$2:$D$692,'Infos Relatório'!$B$245,'Faturamento SP3'!$E$2:$E$692,'Infos Relatório'!$B257,'Faturamento SP3'!$Z$2:$Z$692,'Infos Relatório'!AS$1)</f>
        <v>0</v>
      </c>
      <c r="AT257" s="13">
        <f>SUMIFS('Faturamento SP3'!$G$2:$G$692,'Faturamento SP3'!$D$2:$D$692,'Infos Relatório'!$B$245,'Faturamento SP3'!$E$2:$E$692,'Infos Relatório'!$B257,'Faturamento SP3'!$Z$2:$Z$692,'Infos Relatório'!AS$1)</f>
        <v>0</v>
      </c>
      <c r="AU257" s="13">
        <f>SUMIFS('Faturamento SP3'!$J$2:$J$692,'Faturamento SP3'!$D$2:$D$692,'Infos Relatório'!$B$245,'Faturamento SP3'!$E$2:$E$692,'Infos Relatório'!$B257,'Faturamento SP3'!$Z$2:$Z$692,'Infos Relatório'!AS$1)</f>
        <v>0</v>
      </c>
      <c r="AV257" s="14">
        <f>SUMIFS('Faturamento SP3'!$O$2:$O$692,'Faturamento SP3'!$D$2:$D$692,'Infos Relatório'!$B$245,'Faturamento SP3'!$E$2:$E$692,'Infos Relatório'!$B257,'Faturamento SP3'!$Z$2:$Z$692,'Infos Relatório'!AS$1,'Faturamento SP3'!$T$2:$T$692,"Sim")+SUMIFS('Faturamento SP3'!$P$2:$P$692,'Faturamento SP3'!$D$2:$D$692,'Infos Relatório'!$B$245,'Faturamento SP3'!$E$2:$E$692,'Infos Relatório'!$B257,'Faturamento SP3'!$Z$2:$Z$692,'Infos Relatório'!AS$1,'Faturamento SP3'!$T$2:$T$692,"Sim")</f>
        <v>0</v>
      </c>
      <c r="AW257" s="27" t="e">
        <f t="shared" si="104"/>
        <v>#DIV/0!</v>
      </c>
      <c r="AX257" s="24">
        <f>SUMIFS('Faturamento SP3'!$H$2:$H$692,'Faturamento SP3'!$D$2:$D$692,'Infos Relatório'!$B$245,'Faturamento SP3'!$E$2:$E$692,'Infos Relatório'!$B257,'Faturamento SP3'!$Z$2:$Z$692,'Infos Relatório'!AS$1)</f>
        <v>0</v>
      </c>
      <c r="AY257" s="23">
        <f>COUNTIFS('Faturamento SP3'!$D$2:$D$692,'Infos Relatório'!$B$245,'Faturamento SP3'!$E$2:$E$692,'Infos Relatório'!$B257,'Faturamento SP3'!$Z$2:$Z$692,'Infos Relatório'!AY$1)</f>
        <v>0</v>
      </c>
      <c r="AZ257" s="13">
        <f>SUMIFS('Faturamento SP3'!$G$2:$G$692,'Faturamento SP3'!$D$2:$D$692,'Infos Relatório'!$B$245,'Faturamento SP3'!$E$2:$E$692,'Infos Relatório'!$B257,'Faturamento SP3'!$Z$2:$Z$692,'Infos Relatório'!AY$1)</f>
        <v>0</v>
      </c>
      <c r="BA257" s="13">
        <f>SUMIFS('Faturamento SP3'!$J$2:$J$692,'Faturamento SP3'!$D$2:$D$692,'Infos Relatório'!$B$245,'Faturamento SP3'!$E$2:$E$692,'Infos Relatório'!$B257,'Faturamento SP3'!$Z$2:$Z$692,'Infos Relatório'!AY$1)</f>
        <v>0</v>
      </c>
      <c r="BB257" s="14">
        <f>SUMIFS('Faturamento SP3'!$O$2:$O$692,'Faturamento SP3'!$D$2:$D$692,'Infos Relatório'!$B$245,'Faturamento SP3'!$E$2:$E$692,'Infos Relatório'!$B257,'Faturamento SP3'!$Z$2:$Z$692,'Infos Relatório'!AY$1,'Faturamento SP3'!$T$2:$T$692,"Sim")+SUMIFS('Faturamento SP3'!$P$2:$P$692,'Faturamento SP3'!$D$2:$D$692,'Infos Relatório'!$B$245,'Faturamento SP3'!$E$2:$E$692,'Infos Relatório'!$B257,'Faturamento SP3'!$Z$2:$Z$692,'Infos Relatório'!AY$1,'Faturamento SP3'!$T$2:$T$692,"Sim")</f>
        <v>0</v>
      </c>
      <c r="BC257" s="27" t="e">
        <f t="shared" si="105"/>
        <v>#DIV/0!</v>
      </c>
      <c r="BD257" s="24">
        <f>SUMIFS('Faturamento SP3'!$H$2:$H$692,'Faturamento SP3'!$D$2:$D$692,'Infos Relatório'!$B$245,'Faturamento SP3'!$E$2:$E$692,'Infos Relatório'!$B257,'Faturamento SP3'!$Z$2:$Z$692,'Infos Relatório'!AY$1)</f>
        <v>0</v>
      </c>
      <c r="BE257" s="23">
        <f>COUNTIFS('Faturamento SP3'!$D$2:$D$692,'Infos Relatório'!$B$245,'Faturamento SP3'!$E$2:$E$692,'Infos Relatório'!$B257,'Faturamento SP3'!$Z$2:$Z$692,'Infos Relatório'!BE$1)</f>
        <v>0</v>
      </c>
      <c r="BF257" s="13">
        <f>SUMIFS('Faturamento SP3'!$G$2:$G$692,'Faturamento SP3'!$D$2:$D$692,'Infos Relatório'!$B$245,'Faturamento SP3'!$E$2:$E$692,'Infos Relatório'!$B257,'Faturamento SP3'!$Z$2:$Z$692,'Infos Relatório'!BE$1)</f>
        <v>0</v>
      </c>
      <c r="BG257" s="13">
        <f>SUMIFS('Faturamento SP3'!$J$2:$J$692,'Faturamento SP3'!$D$2:$D$692,'Infos Relatório'!$B$245,'Faturamento SP3'!$E$2:$E$692,'Infos Relatório'!$B257,'Faturamento SP3'!$Z$2:$Z$692,'Infos Relatório'!BE$1)</f>
        <v>0</v>
      </c>
      <c r="BH257" s="14">
        <f>SUMIFS('Faturamento SP3'!$O$2:$O$692,'Faturamento SP3'!$D$2:$D$692,'Infos Relatório'!$B$245,'Faturamento SP3'!$E$2:$E$692,'Infos Relatório'!$B257,'Faturamento SP3'!$Z$2:$Z$692,'Infos Relatório'!BE$1,'Faturamento SP3'!$T$2:$T$692,"Sim")+SUMIFS('Faturamento SP3'!$P$2:$P$692,'Faturamento SP3'!$D$2:$D$692,'Infos Relatório'!$B$245,'Faturamento SP3'!$E$2:$E$692,'Infos Relatório'!$B257,'Faturamento SP3'!$Z$2:$Z$692,'Infos Relatório'!BE$1,'Faturamento SP3'!$T$2:$T$692,"Sim")</f>
        <v>0</v>
      </c>
      <c r="BI257" s="27" t="e">
        <f t="shared" si="106"/>
        <v>#DIV/0!</v>
      </c>
      <c r="BJ257" s="24">
        <f>SUMIFS('Faturamento SP3'!$H$2:$H$692,'Faturamento SP3'!$D$2:$D$692,'Infos Relatório'!$B$245,'Faturamento SP3'!$E$2:$E$692,'Infos Relatório'!$B257,'Faturamento SP3'!$Z$2:$Z$692,'Infos Relatório'!BE$1)</f>
        <v>0</v>
      </c>
      <c r="BK257" s="23">
        <f>COUNTIFS('Faturamento SP3'!$D$2:$D$692,'Infos Relatório'!$B$245,'Faturamento SP3'!$E$2:$E$692,'Infos Relatório'!$B257,'Faturamento SP3'!$Z$2:$Z$692,'Infos Relatório'!BK$1)</f>
        <v>0</v>
      </c>
      <c r="BL257" s="13">
        <f>SUMIFS('Faturamento SP3'!$G$2:$G$692,'Faturamento SP3'!$D$2:$D$692,'Infos Relatório'!$B$245,'Faturamento SP3'!$E$2:$E$692,'Infos Relatório'!$B257,'Faturamento SP3'!$Z$2:$Z$692,'Infos Relatório'!BK$1)</f>
        <v>0</v>
      </c>
      <c r="BM257" s="13">
        <f>SUMIFS('Faturamento SP3'!$J$2:$J$692,'Faturamento SP3'!$D$2:$D$692,'Infos Relatório'!$B$245,'Faturamento SP3'!$E$2:$E$692,'Infos Relatório'!$B257,'Faturamento SP3'!$Z$2:$Z$692,'Infos Relatório'!BK$1)</f>
        <v>0</v>
      </c>
      <c r="BN257" s="14">
        <f>SUMIFS('Faturamento SP3'!$O$2:$O$692,'Faturamento SP3'!$D$2:$D$692,'Infos Relatório'!$B$245,'Faturamento SP3'!$E$2:$E$692,'Infos Relatório'!$B257,'Faturamento SP3'!$Z$2:$Z$692,'Infos Relatório'!BK$1,'Faturamento SP3'!$T$2:$T$692,"Sim")+SUMIFS('Faturamento SP3'!$P$2:$P$692,'Faturamento SP3'!$D$2:$D$692,'Infos Relatório'!$B$245,'Faturamento SP3'!$E$2:$E$692,'Infos Relatório'!$B257,'Faturamento SP3'!$Z$2:$Z$692,'Infos Relatório'!BK$1,'Faturamento SP3'!$T$2:$T$692,"Sim")</f>
        <v>0</v>
      </c>
      <c r="BO257" s="27" t="e">
        <f t="shared" si="107"/>
        <v>#DIV/0!</v>
      </c>
      <c r="BP257" s="24">
        <f>SUMIFS('Faturamento SP3'!$H$2:$H$692,'Faturamento SP3'!$D$2:$D$692,'Infos Relatório'!$B$245,'Faturamento SP3'!$E$2:$E$692,'Infos Relatório'!$B257,'Faturamento SP3'!$Z$2:$Z$692,'Infos Relatório'!BK$1)</f>
        <v>0</v>
      </c>
      <c r="BQ257" s="23">
        <f>COUNTIFS('Faturamento SP3'!$D$2:$D$692,'Infos Relatório'!$B$245,'Faturamento SP3'!$E$2:$E$692,'Infos Relatório'!$B257,'Faturamento SP3'!$Z$2:$Z$692,'Infos Relatório'!BQ$1)</f>
        <v>0</v>
      </c>
      <c r="BR257" s="13">
        <f>SUMIFS('Faturamento SP3'!$G$2:$G$692,'Faturamento SP3'!$D$2:$D$692,'Infos Relatório'!$B$245,'Faturamento SP3'!$E$2:$E$692,'Infos Relatório'!$B257,'Faturamento SP3'!$Z$2:$Z$692,'Infos Relatório'!BQ$1)</f>
        <v>0</v>
      </c>
      <c r="BS257" s="13">
        <f>SUMIFS('Faturamento SP3'!$J$2:$J$692,'Faturamento SP3'!$D$2:$D$692,'Infos Relatório'!$B$245,'Faturamento SP3'!$E$2:$E$692,'Infos Relatório'!$B257,'Faturamento SP3'!$Z$2:$Z$692,'Infos Relatório'!BQ$1)</f>
        <v>0</v>
      </c>
      <c r="BT257" s="14">
        <f>SUMIFS('Faturamento SP3'!$O$2:$O$692,'Faturamento SP3'!$D$2:$D$692,'Infos Relatório'!$B$245,'Faturamento SP3'!$E$2:$E$692,'Infos Relatório'!$B257,'Faturamento SP3'!$Z$2:$Z$692,'Infos Relatório'!BQ$1,'Faturamento SP3'!$T$2:$T$692,"Sim")+SUMIFS('Faturamento SP3'!$P$2:$P$692,'Faturamento SP3'!$D$2:$D$692,'Infos Relatório'!$B$245,'Faturamento SP3'!$E$2:$E$692,'Infos Relatório'!$B257,'Faturamento SP3'!$Z$2:$Z$692,'Infos Relatório'!BQ$1,'Faturamento SP3'!$T$2:$T$692,"Sim")</f>
        <v>0</v>
      </c>
      <c r="BU257" s="27" t="e">
        <f t="shared" si="108"/>
        <v>#DIV/0!</v>
      </c>
      <c r="BV257" s="24">
        <f>SUMIFS('Faturamento SP3'!$H$2:$H$692,'Faturamento SP3'!$D$2:$D$692,'Infos Relatório'!$B$245,'Faturamento SP3'!$E$2:$E$692,'Infos Relatório'!$B257,'Faturamento SP3'!$Z$2:$Z$692,'Infos Relatório'!BQ$1)</f>
        <v>0</v>
      </c>
    </row>
    <row r="258" spans="2:74">
      <c r="B258" s="17" t="s">
        <v>19</v>
      </c>
      <c r="C258" s="23">
        <f>COUNTIFS('Faturamento SP3'!$D$2:$D$692,'Infos Relatório'!$B$245,'Faturamento SP3'!$E$2:$E$692,'Infos Relatório'!$B258,'Faturamento SP3'!$Z$2:$Z$692,'Infos Relatório'!C$1)</f>
        <v>0</v>
      </c>
      <c r="D258" s="13">
        <f>SUMIFS('Faturamento SP3'!$G$2:$G$692,'Faturamento SP3'!$D$2:$D$692,'Infos Relatório'!$B$245,'Faturamento SP3'!$E$2:$E$692,'Infos Relatório'!$B258,'Faturamento SP3'!$Z$2:$Z$692,'Infos Relatório'!C$1)</f>
        <v>0</v>
      </c>
      <c r="E258" s="13">
        <f>SUMIFS('Faturamento SP3'!$J$2:$J$692,'Faturamento SP3'!$D$2:$D$692,'Infos Relatório'!$B$245,'Faturamento SP3'!$E$2:$E$692,'Infos Relatório'!$B258,'Faturamento SP3'!$Z$2:$Z$692,'Infos Relatório'!C$1)</f>
        <v>0</v>
      </c>
      <c r="F258" s="14">
        <f>SUMIFS('Faturamento SP3'!$O$2:$O$692,'Faturamento SP3'!$D$2:$D$692,'Infos Relatório'!$B$245,'Faturamento SP3'!$E$2:$E$692,'Infos Relatório'!$B258,'Faturamento SP3'!$Z$2:$Z$692,'Infos Relatório'!C$1,'Faturamento SP3'!$T$2:$T$692,"Sim")+SUMIFS('Faturamento SP3'!$P$2:$P$692,'Faturamento SP3'!$D$2:$D$692,'Infos Relatório'!$B$245,'Faturamento SP3'!$E$2:$E$692,'Infos Relatório'!$B258,'Faturamento SP3'!$Z$2:$Z$692,'Infos Relatório'!C$1,'Faturamento SP3'!$T$2:$T$692,"Sim")</f>
        <v>0</v>
      </c>
      <c r="G258" s="27" t="e">
        <f t="shared" si="97"/>
        <v>#DIV/0!</v>
      </c>
      <c r="H258" s="24">
        <f>SUMIFS('Faturamento SP3'!$H$2:$H$692,'Faturamento SP3'!$D$2:$D$692,'Infos Relatório'!$B$245,'Faturamento SP3'!$E$2:$E$692,'Infos Relatório'!$B258,'Faturamento SP3'!$Z$2:$Z$692,'Infos Relatório'!C$1)</f>
        <v>0</v>
      </c>
      <c r="I258" s="23">
        <f>COUNTIFS('Faturamento SP3'!$D$2:$D$692,'Infos Relatório'!$B$245,'Faturamento SP3'!$E$2:$E$692,'Infos Relatório'!$B258,'Faturamento SP3'!$Z$2:$Z$692,'Infos Relatório'!I$1)</f>
        <v>0</v>
      </c>
      <c r="J258" s="13">
        <f>SUMIFS('Faturamento SP3'!$G$2:$G$692,'Faturamento SP3'!$D$2:$D$692,'Infos Relatório'!$B$245,'Faturamento SP3'!$E$2:$E$692,'Infos Relatório'!$B258,'Faturamento SP3'!$Z$2:$Z$692,'Infos Relatório'!I$1)</f>
        <v>0</v>
      </c>
      <c r="K258" s="13">
        <f>SUMIFS('Faturamento SP3'!$J$2:$J$692,'Faturamento SP3'!$D$2:$D$692,'Infos Relatório'!$B$245,'Faturamento SP3'!$E$2:$E$692,'Infos Relatório'!$B258,'Faturamento SP3'!$Z$2:$Z$692,'Infos Relatório'!I$1)</f>
        <v>0</v>
      </c>
      <c r="L258" s="14">
        <f>SUMIFS('Faturamento SP3'!$O$2:$O$692,'Faturamento SP3'!$D$2:$D$692,'Infos Relatório'!$B$245,'Faturamento SP3'!$E$2:$E$692,'Infos Relatório'!$B258,'Faturamento SP3'!$Z$2:$Z$692,'Infos Relatório'!I$1,'Faturamento SP3'!$T$2:$T$692,"Sim")+SUMIFS('Faturamento SP3'!$P$2:$P$692,'Faturamento SP3'!$D$2:$D$692,'Infos Relatório'!$B$245,'Faturamento SP3'!$E$2:$E$692,'Infos Relatório'!$B258,'Faturamento SP3'!$Z$2:$Z$692,'Infos Relatório'!I$1,'Faturamento SP3'!$T$2:$T$692,"Sim")</f>
        <v>0</v>
      </c>
      <c r="M258" s="27" t="e">
        <f t="shared" si="98"/>
        <v>#DIV/0!</v>
      </c>
      <c r="N258" s="24">
        <f>SUMIFS('Faturamento SP3'!$H$2:$H$692,'Faturamento SP3'!$D$2:$D$692,'Infos Relatório'!$B$245,'Faturamento SP3'!$E$2:$E$692,'Infos Relatório'!$B258,'Faturamento SP3'!$Z$2:$Z$692,'Infos Relatório'!I$1)</f>
        <v>0</v>
      </c>
      <c r="O258" s="23">
        <f>COUNTIFS('Faturamento SP3'!$D$2:$D$692,'Infos Relatório'!$B$245,'Faturamento SP3'!$E$2:$E$692,'Infos Relatório'!$B258,'Faturamento SP3'!$Z$2:$Z$692,'Infos Relatório'!O$1)</f>
        <v>0</v>
      </c>
      <c r="P258" s="13">
        <f>SUMIFS('Faturamento SP3'!$G$2:$G$692,'Faturamento SP3'!$D$2:$D$692,'Infos Relatório'!$B$245,'Faturamento SP3'!$E$2:$E$692,'Infos Relatório'!$B258,'Faturamento SP3'!$Z$2:$Z$692,'Infos Relatório'!O$1)</f>
        <v>0</v>
      </c>
      <c r="Q258" s="13">
        <f>SUMIFS('Faturamento SP3'!$J$2:$J$692,'Faturamento SP3'!$D$2:$D$692,'Infos Relatório'!$B$245,'Faturamento SP3'!$E$2:$E$692,'Infos Relatório'!$B258,'Faturamento SP3'!$Z$2:$Z$692,'Infos Relatório'!O$1)</f>
        <v>0</v>
      </c>
      <c r="R258" s="14">
        <f>SUMIFS('Faturamento SP3'!$O$2:$O$692,'Faturamento SP3'!$D$2:$D$692,'Infos Relatório'!$B$245,'Faturamento SP3'!$E$2:$E$692,'Infos Relatório'!$B258,'Faturamento SP3'!$Z$2:$Z$692,'Infos Relatório'!O$1,'Faturamento SP3'!$T$2:$T$692,"Sim")+SUMIFS('Faturamento SP3'!$P$2:$P$692,'Faturamento SP3'!$D$2:$D$692,'Infos Relatório'!$B$245,'Faturamento SP3'!$E$2:$E$692,'Infos Relatório'!$B258,'Faturamento SP3'!$Z$2:$Z$692,'Infos Relatório'!O$1,'Faturamento SP3'!$T$2:$T$692,"Sim")</f>
        <v>0</v>
      </c>
      <c r="S258" s="27" t="e">
        <f t="shared" si="99"/>
        <v>#DIV/0!</v>
      </c>
      <c r="T258" s="24">
        <f>SUMIFS('Faturamento SP3'!$H$2:$H$692,'Faturamento SP3'!$D$2:$D$692,'Infos Relatório'!$B$245,'Faturamento SP3'!$E$2:$E$692,'Infos Relatório'!$B258,'Faturamento SP3'!$Z$2:$Z$692,'Infos Relatório'!O$1)</f>
        <v>0</v>
      </c>
      <c r="U258" s="23">
        <f>COUNTIFS('Faturamento SP3'!$D$2:$D$692,'Infos Relatório'!$B$245,'Faturamento SP3'!$E$2:$E$692,'Infos Relatório'!$B258,'Faturamento SP3'!$Z$2:$Z$692,'Infos Relatório'!U$1)</f>
        <v>0</v>
      </c>
      <c r="V258" s="13">
        <f>SUMIFS('Faturamento SP3'!$G$2:$G$692,'Faturamento SP3'!$D$2:$D$692,'Infos Relatório'!$B$245,'Faturamento SP3'!$E$2:$E$692,'Infos Relatório'!$B258,'Faturamento SP3'!$Z$2:$Z$692,'Infos Relatório'!U$1)</f>
        <v>0</v>
      </c>
      <c r="W258" s="13">
        <f>SUMIFS('Faturamento SP3'!$J$2:$J$692,'Faturamento SP3'!$D$2:$D$692,'Infos Relatório'!$B$245,'Faturamento SP3'!$E$2:$E$692,'Infos Relatório'!$B258,'Faturamento SP3'!$Z$2:$Z$692,'Infos Relatório'!U$1)</f>
        <v>0</v>
      </c>
      <c r="X258" s="14">
        <f>SUMIFS('Faturamento SP3'!$O$2:$O$692,'Faturamento SP3'!$D$2:$D$692,'Infos Relatório'!$B$245,'Faturamento SP3'!$E$2:$E$692,'Infos Relatório'!$B258,'Faturamento SP3'!$Z$2:$Z$692,'Infos Relatório'!U$1,'Faturamento SP3'!$T$2:$T$692,"Sim")+SUMIFS('Faturamento SP3'!$P$2:$P$692,'Faturamento SP3'!$D$2:$D$692,'Infos Relatório'!$B$245,'Faturamento SP3'!$E$2:$E$692,'Infos Relatório'!$B258,'Faturamento SP3'!$Z$2:$Z$692,'Infos Relatório'!U$1,'Faturamento SP3'!$T$2:$T$692,"Sim")</f>
        <v>0</v>
      </c>
      <c r="Y258" s="27" t="e">
        <f t="shared" si="100"/>
        <v>#DIV/0!</v>
      </c>
      <c r="Z258" s="24">
        <f>SUMIFS('Faturamento SP3'!$H$2:$H$692,'Faturamento SP3'!$D$2:$D$692,'Infos Relatório'!$B$245,'Faturamento SP3'!$E$2:$E$692,'Infos Relatório'!$B258,'Faturamento SP3'!$Z$2:$Z$692,'Infos Relatório'!U$1)</f>
        <v>0</v>
      </c>
      <c r="AA258" s="23">
        <f>COUNTIFS('Faturamento SP3'!$D$2:$D$692,'Infos Relatório'!$B$245,'Faturamento SP3'!$E$2:$E$692,'Infos Relatório'!$B258,'Faturamento SP3'!$Z$2:$Z$692,'Infos Relatório'!AA$1)</f>
        <v>0</v>
      </c>
      <c r="AB258" s="13">
        <f>SUMIFS('Faturamento SP3'!$G$2:$G$692,'Faturamento SP3'!$D$2:$D$692,'Infos Relatório'!$B$245,'Faturamento SP3'!$E$2:$E$692,'Infos Relatório'!$B258,'Faturamento SP3'!$Z$2:$Z$692,'Infos Relatório'!AA$1)</f>
        <v>0</v>
      </c>
      <c r="AC258" s="13">
        <f>SUMIFS('Faturamento SP3'!$J$2:$J$692,'Faturamento SP3'!$D$2:$D$692,'Infos Relatório'!$B$245,'Faturamento SP3'!$E$2:$E$692,'Infos Relatório'!$B258,'Faturamento SP3'!$Z$2:$Z$692,'Infos Relatório'!AA$1)</f>
        <v>0</v>
      </c>
      <c r="AD258" s="14">
        <f>SUMIFS('Faturamento SP3'!$O$2:$O$692,'Faturamento SP3'!$D$2:$D$692,'Infos Relatório'!$B$245,'Faturamento SP3'!$E$2:$E$692,'Infos Relatório'!$B258,'Faturamento SP3'!$Z$2:$Z$692,'Infos Relatório'!AA$1,'Faturamento SP3'!$T$2:$T$692,"Sim")+SUMIFS('Faturamento SP3'!$P$2:$P$692,'Faturamento SP3'!$D$2:$D$692,'Infos Relatório'!$B$245,'Faturamento SP3'!$E$2:$E$692,'Infos Relatório'!$B258,'Faturamento SP3'!$Z$2:$Z$692,'Infos Relatório'!AA$1,'Faturamento SP3'!$T$2:$T$692,"Sim")</f>
        <v>0</v>
      </c>
      <c r="AE258" s="27" t="e">
        <f t="shared" si="101"/>
        <v>#DIV/0!</v>
      </c>
      <c r="AF258" s="24">
        <f>SUMIFS('Faturamento SP3'!$H$2:$H$692,'Faturamento SP3'!$D$2:$D$692,'Infos Relatório'!$B$245,'Faturamento SP3'!$E$2:$E$692,'Infos Relatório'!$B258,'Faturamento SP3'!$Z$2:$Z$692,'Infos Relatório'!AA$1)</f>
        <v>0</v>
      </c>
      <c r="AG258" s="23">
        <f>COUNTIFS('Faturamento SP3'!$D$2:$D$692,'Infos Relatório'!$B$245,'Faturamento SP3'!$E$2:$E$692,'Infos Relatório'!$B258,'Faturamento SP3'!$Z$2:$Z$692,'Infos Relatório'!AG$1)</f>
        <v>0</v>
      </c>
      <c r="AH258" s="13">
        <f>SUMIFS('Faturamento SP3'!$G$2:$G$692,'Faturamento SP3'!$D$2:$D$692,'Infos Relatório'!$B$245,'Faturamento SP3'!$E$2:$E$692,'Infos Relatório'!$B258,'Faturamento SP3'!$Z$2:$Z$692,'Infos Relatório'!AG$1)</f>
        <v>0</v>
      </c>
      <c r="AI258" s="13">
        <f>SUMIFS('Faturamento SP3'!$J$2:$J$692,'Faturamento SP3'!$D$2:$D$692,'Infos Relatório'!$B$245,'Faturamento SP3'!$E$2:$E$692,'Infos Relatório'!$B258,'Faturamento SP3'!$Z$2:$Z$692,'Infos Relatório'!AG$1)</f>
        <v>0</v>
      </c>
      <c r="AJ258" s="14">
        <f>SUMIFS('Faturamento SP3'!$O$2:$O$692,'Faturamento SP3'!$D$2:$D$692,'Infos Relatório'!$B$245,'Faturamento SP3'!$E$2:$E$692,'Infos Relatório'!$B258,'Faturamento SP3'!$Z$2:$Z$692,'Infos Relatório'!AG$1,'Faturamento SP3'!$T$2:$T$692,"Sim")+SUMIFS('Faturamento SP3'!$P$2:$P$692,'Faturamento SP3'!$D$2:$D$692,'Infos Relatório'!$B$245,'Faturamento SP3'!$E$2:$E$692,'Infos Relatório'!$B258,'Faturamento SP3'!$Z$2:$Z$692,'Infos Relatório'!AG$1,'Faturamento SP3'!$T$2:$T$692,"Sim")</f>
        <v>0</v>
      </c>
      <c r="AK258" s="27" t="e">
        <f t="shared" si="102"/>
        <v>#DIV/0!</v>
      </c>
      <c r="AL258" s="24">
        <f>SUMIFS('Faturamento SP3'!$H$2:$H$692,'Faturamento SP3'!$D$2:$D$692,'Infos Relatório'!$B$245,'Faturamento SP3'!$E$2:$E$692,'Infos Relatório'!$B258,'Faturamento SP3'!$Z$2:$Z$692,'Infos Relatório'!AG$1)</f>
        <v>0</v>
      </c>
      <c r="AM258" s="23">
        <f>COUNTIFS('Faturamento SP3'!$D$2:$D$692,'Infos Relatório'!$B$245,'Faturamento SP3'!$E$2:$E$692,'Infos Relatório'!$B258,'Faturamento SP3'!$Z$2:$Z$692,'Infos Relatório'!AM$1)</f>
        <v>0</v>
      </c>
      <c r="AN258" s="13">
        <f>SUMIFS('Faturamento SP3'!$G$2:$G$692,'Faturamento SP3'!$D$2:$D$692,'Infos Relatório'!$B$245,'Faturamento SP3'!$E$2:$E$692,'Infos Relatório'!$B258,'Faturamento SP3'!$Z$2:$Z$692,'Infos Relatório'!AM$1)</f>
        <v>0</v>
      </c>
      <c r="AO258" s="13">
        <f>SUMIFS('Faturamento SP3'!$J$2:$J$692,'Faturamento SP3'!$D$2:$D$692,'Infos Relatório'!$B$245,'Faturamento SP3'!$E$2:$E$692,'Infos Relatório'!$B258,'Faturamento SP3'!$Z$2:$Z$692,'Infos Relatório'!AM$1)</f>
        <v>0</v>
      </c>
      <c r="AP258" s="14">
        <f>SUMIFS('Faturamento SP3'!$O$2:$O$692,'Faturamento SP3'!$D$2:$D$692,'Infos Relatório'!$B$245,'Faturamento SP3'!$E$2:$E$692,'Infos Relatório'!$B258,'Faturamento SP3'!$Z$2:$Z$692,'Infos Relatório'!AM$1,'Faturamento SP3'!$T$2:$T$692,"Sim")+SUMIFS('Faturamento SP3'!$P$2:$P$692,'Faturamento SP3'!$D$2:$D$692,'Infos Relatório'!$B$245,'Faturamento SP3'!$E$2:$E$692,'Infos Relatório'!$B258,'Faturamento SP3'!$Z$2:$Z$692,'Infos Relatório'!AM$1,'Faturamento SP3'!$T$2:$T$692,"Sim")</f>
        <v>0</v>
      </c>
      <c r="AQ258" s="27" t="e">
        <f t="shared" si="103"/>
        <v>#DIV/0!</v>
      </c>
      <c r="AR258" s="24">
        <f>SUMIFS('Faturamento SP3'!$H$2:$H$692,'Faturamento SP3'!$D$2:$D$692,'Infos Relatório'!$B$245,'Faturamento SP3'!$E$2:$E$692,'Infos Relatório'!$B258,'Faturamento SP3'!$Z$2:$Z$692,'Infos Relatório'!AM$1)</f>
        <v>0</v>
      </c>
      <c r="AS258" s="23">
        <f>COUNTIFS('Faturamento SP3'!$D$2:$D$692,'Infos Relatório'!$B$245,'Faturamento SP3'!$E$2:$E$692,'Infos Relatório'!$B258,'Faturamento SP3'!$Z$2:$Z$692,'Infos Relatório'!AS$1)</f>
        <v>0</v>
      </c>
      <c r="AT258" s="13">
        <f>SUMIFS('Faturamento SP3'!$G$2:$G$692,'Faturamento SP3'!$D$2:$D$692,'Infos Relatório'!$B$245,'Faturamento SP3'!$E$2:$E$692,'Infos Relatório'!$B258,'Faturamento SP3'!$Z$2:$Z$692,'Infos Relatório'!AS$1)</f>
        <v>0</v>
      </c>
      <c r="AU258" s="13">
        <f>SUMIFS('Faturamento SP3'!$J$2:$J$692,'Faturamento SP3'!$D$2:$D$692,'Infos Relatório'!$B$245,'Faturamento SP3'!$E$2:$E$692,'Infos Relatório'!$B258,'Faturamento SP3'!$Z$2:$Z$692,'Infos Relatório'!AS$1)</f>
        <v>0</v>
      </c>
      <c r="AV258" s="14">
        <f>SUMIFS('Faturamento SP3'!$O$2:$O$692,'Faturamento SP3'!$D$2:$D$692,'Infos Relatório'!$B$245,'Faturamento SP3'!$E$2:$E$692,'Infos Relatório'!$B258,'Faturamento SP3'!$Z$2:$Z$692,'Infos Relatório'!AS$1,'Faturamento SP3'!$T$2:$T$692,"Sim")+SUMIFS('Faturamento SP3'!$P$2:$P$692,'Faturamento SP3'!$D$2:$D$692,'Infos Relatório'!$B$245,'Faturamento SP3'!$E$2:$E$692,'Infos Relatório'!$B258,'Faturamento SP3'!$Z$2:$Z$692,'Infos Relatório'!AS$1,'Faturamento SP3'!$T$2:$T$692,"Sim")</f>
        <v>0</v>
      </c>
      <c r="AW258" s="27" t="e">
        <f t="shared" si="104"/>
        <v>#DIV/0!</v>
      </c>
      <c r="AX258" s="24">
        <f>SUMIFS('Faturamento SP3'!$H$2:$H$692,'Faturamento SP3'!$D$2:$D$692,'Infos Relatório'!$B$245,'Faturamento SP3'!$E$2:$E$692,'Infos Relatório'!$B258,'Faturamento SP3'!$Z$2:$Z$692,'Infos Relatório'!AS$1)</f>
        <v>0</v>
      </c>
      <c r="AY258" s="23">
        <f>COUNTIFS('Faturamento SP3'!$D$2:$D$692,'Infos Relatório'!$B$245,'Faturamento SP3'!$E$2:$E$692,'Infos Relatório'!$B258,'Faturamento SP3'!$Z$2:$Z$692,'Infos Relatório'!AY$1)</f>
        <v>0</v>
      </c>
      <c r="AZ258" s="13">
        <f>SUMIFS('Faturamento SP3'!$G$2:$G$692,'Faturamento SP3'!$D$2:$D$692,'Infos Relatório'!$B$245,'Faturamento SP3'!$E$2:$E$692,'Infos Relatório'!$B258,'Faturamento SP3'!$Z$2:$Z$692,'Infos Relatório'!AY$1)</f>
        <v>0</v>
      </c>
      <c r="BA258" s="13">
        <f>SUMIFS('Faturamento SP3'!$J$2:$J$692,'Faturamento SP3'!$D$2:$D$692,'Infos Relatório'!$B$245,'Faturamento SP3'!$E$2:$E$692,'Infos Relatório'!$B258,'Faturamento SP3'!$Z$2:$Z$692,'Infos Relatório'!AY$1)</f>
        <v>0</v>
      </c>
      <c r="BB258" s="14">
        <f>SUMIFS('Faturamento SP3'!$O$2:$O$692,'Faturamento SP3'!$D$2:$D$692,'Infos Relatório'!$B$245,'Faturamento SP3'!$E$2:$E$692,'Infos Relatório'!$B258,'Faturamento SP3'!$Z$2:$Z$692,'Infos Relatório'!AY$1,'Faturamento SP3'!$T$2:$T$692,"Sim")+SUMIFS('Faturamento SP3'!$P$2:$P$692,'Faturamento SP3'!$D$2:$D$692,'Infos Relatório'!$B$245,'Faturamento SP3'!$E$2:$E$692,'Infos Relatório'!$B258,'Faturamento SP3'!$Z$2:$Z$692,'Infos Relatório'!AY$1,'Faturamento SP3'!$T$2:$T$692,"Sim")</f>
        <v>0</v>
      </c>
      <c r="BC258" s="27" t="e">
        <f t="shared" si="105"/>
        <v>#DIV/0!</v>
      </c>
      <c r="BD258" s="24">
        <f>SUMIFS('Faturamento SP3'!$H$2:$H$692,'Faturamento SP3'!$D$2:$D$692,'Infos Relatório'!$B$245,'Faturamento SP3'!$E$2:$E$692,'Infos Relatório'!$B258,'Faturamento SP3'!$Z$2:$Z$692,'Infos Relatório'!AY$1)</f>
        <v>0</v>
      </c>
      <c r="BE258" s="23">
        <f>COUNTIFS('Faturamento SP3'!$D$2:$D$692,'Infos Relatório'!$B$245,'Faturamento SP3'!$E$2:$E$692,'Infos Relatório'!$B258,'Faturamento SP3'!$Z$2:$Z$692,'Infos Relatório'!BE$1)</f>
        <v>0</v>
      </c>
      <c r="BF258" s="13">
        <f>SUMIFS('Faturamento SP3'!$G$2:$G$692,'Faturamento SP3'!$D$2:$D$692,'Infos Relatório'!$B$245,'Faturamento SP3'!$E$2:$E$692,'Infos Relatório'!$B258,'Faturamento SP3'!$Z$2:$Z$692,'Infos Relatório'!BE$1)</f>
        <v>0</v>
      </c>
      <c r="BG258" s="13">
        <f>SUMIFS('Faturamento SP3'!$J$2:$J$692,'Faturamento SP3'!$D$2:$D$692,'Infos Relatório'!$B$245,'Faturamento SP3'!$E$2:$E$692,'Infos Relatório'!$B258,'Faturamento SP3'!$Z$2:$Z$692,'Infos Relatório'!BE$1)</f>
        <v>0</v>
      </c>
      <c r="BH258" s="14">
        <f>SUMIFS('Faturamento SP3'!$O$2:$O$692,'Faturamento SP3'!$D$2:$D$692,'Infos Relatório'!$B$245,'Faturamento SP3'!$E$2:$E$692,'Infos Relatório'!$B258,'Faturamento SP3'!$Z$2:$Z$692,'Infos Relatório'!BE$1,'Faturamento SP3'!$T$2:$T$692,"Sim")+SUMIFS('Faturamento SP3'!$P$2:$P$692,'Faturamento SP3'!$D$2:$D$692,'Infos Relatório'!$B$245,'Faturamento SP3'!$E$2:$E$692,'Infos Relatório'!$B258,'Faturamento SP3'!$Z$2:$Z$692,'Infos Relatório'!BE$1,'Faturamento SP3'!$T$2:$T$692,"Sim")</f>
        <v>0</v>
      </c>
      <c r="BI258" s="27" t="e">
        <f t="shared" si="106"/>
        <v>#DIV/0!</v>
      </c>
      <c r="BJ258" s="24">
        <f>SUMIFS('Faturamento SP3'!$H$2:$H$692,'Faturamento SP3'!$D$2:$D$692,'Infos Relatório'!$B$245,'Faturamento SP3'!$E$2:$E$692,'Infos Relatório'!$B258,'Faturamento SP3'!$Z$2:$Z$692,'Infos Relatório'!BE$1)</f>
        <v>0</v>
      </c>
      <c r="BK258" s="23">
        <f>COUNTIFS('Faturamento SP3'!$D$2:$D$692,'Infos Relatório'!$B$245,'Faturamento SP3'!$E$2:$E$692,'Infos Relatório'!$B258,'Faturamento SP3'!$Z$2:$Z$692,'Infos Relatório'!BK$1)</f>
        <v>0</v>
      </c>
      <c r="BL258" s="13">
        <f>SUMIFS('Faturamento SP3'!$G$2:$G$692,'Faturamento SP3'!$D$2:$D$692,'Infos Relatório'!$B$245,'Faturamento SP3'!$E$2:$E$692,'Infos Relatório'!$B258,'Faturamento SP3'!$Z$2:$Z$692,'Infos Relatório'!BK$1)</f>
        <v>0</v>
      </c>
      <c r="BM258" s="13">
        <f>SUMIFS('Faturamento SP3'!$J$2:$J$692,'Faturamento SP3'!$D$2:$D$692,'Infos Relatório'!$B$245,'Faturamento SP3'!$E$2:$E$692,'Infos Relatório'!$B258,'Faturamento SP3'!$Z$2:$Z$692,'Infos Relatório'!BK$1)</f>
        <v>0</v>
      </c>
      <c r="BN258" s="14">
        <f>SUMIFS('Faturamento SP3'!$O$2:$O$692,'Faturamento SP3'!$D$2:$D$692,'Infos Relatório'!$B$245,'Faturamento SP3'!$E$2:$E$692,'Infos Relatório'!$B258,'Faturamento SP3'!$Z$2:$Z$692,'Infos Relatório'!BK$1,'Faturamento SP3'!$T$2:$T$692,"Sim")+SUMIFS('Faturamento SP3'!$P$2:$P$692,'Faturamento SP3'!$D$2:$D$692,'Infos Relatório'!$B$245,'Faturamento SP3'!$E$2:$E$692,'Infos Relatório'!$B258,'Faturamento SP3'!$Z$2:$Z$692,'Infos Relatório'!BK$1,'Faturamento SP3'!$T$2:$T$692,"Sim")</f>
        <v>0</v>
      </c>
      <c r="BO258" s="27" t="e">
        <f t="shared" si="107"/>
        <v>#DIV/0!</v>
      </c>
      <c r="BP258" s="24">
        <f>SUMIFS('Faturamento SP3'!$H$2:$H$692,'Faturamento SP3'!$D$2:$D$692,'Infos Relatório'!$B$245,'Faturamento SP3'!$E$2:$E$692,'Infos Relatório'!$B258,'Faturamento SP3'!$Z$2:$Z$692,'Infos Relatório'!BK$1)</f>
        <v>0</v>
      </c>
      <c r="BQ258" s="23">
        <f>COUNTIFS('Faturamento SP3'!$D$2:$D$692,'Infos Relatório'!$B$245,'Faturamento SP3'!$E$2:$E$692,'Infos Relatório'!$B258,'Faturamento SP3'!$Z$2:$Z$692,'Infos Relatório'!BQ$1)</f>
        <v>0</v>
      </c>
      <c r="BR258" s="13">
        <f>SUMIFS('Faturamento SP3'!$G$2:$G$692,'Faturamento SP3'!$D$2:$D$692,'Infos Relatório'!$B$245,'Faturamento SP3'!$E$2:$E$692,'Infos Relatório'!$B258,'Faturamento SP3'!$Z$2:$Z$692,'Infos Relatório'!BQ$1)</f>
        <v>0</v>
      </c>
      <c r="BS258" s="13">
        <f>SUMIFS('Faturamento SP3'!$J$2:$J$692,'Faturamento SP3'!$D$2:$D$692,'Infos Relatório'!$B$245,'Faturamento SP3'!$E$2:$E$692,'Infos Relatório'!$B258,'Faturamento SP3'!$Z$2:$Z$692,'Infos Relatório'!BQ$1)</f>
        <v>0</v>
      </c>
      <c r="BT258" s="14">
        <f>SUMIFS('Faturamento SP3'!$O$2:$O$692,'Faturamento SP3'!$D$2:$D$692,'Infos Relatório'!$B$245,'Faturamento SP3'!$E$2:$E$692,'Infos Relatório'!$B258,'Faturamento SP3'!$Z$2:$Z$692,'Infos Relatório'!BQ$1,'Faturamento SP3'!$T$2:$T$692,"Sim")+SUMIFS('Faturamento SP3'!$P$2:$P$692,'Faturamento SP3'!$D$2:$D$692,'Infos Relatório'!$B$245,'Faturamento SP3'!$E$2:$E$692,'Infos Relatório'!$B258,'Faturamento SP3'!$Z$2:$Z$692,'Infos Relatório'!BQ$1,'Faturamento SP3'!$T$2:$T$692,"Sim")</f>
        <v>0</v>
      </c>
      <c r="BU258" s="27" t="e">
        <f t="shared" si="108"/>
        <v>#DIV/0!</v>
      </c>
      <c r="BV258" s="24">
        <f>SUMIFS('Faturamento SP3'!$H$2:$H$692,'Faturamento SP3'!$D$2:$D$692,'Infos Relatório'!$B$245,'Faturamento SP3'!$E$2:$E$692,'Infos Relatório'!$B258,'Faturamento SP3'!$Z$2:$Z$692,'Infos Relatório'!BQ$1)</f>
        <v>0</v>
      </c>
    </row>
    <row r="259" spans="2:74">
      <c r="B259" s="17" t="s">
        <v>20</v>
      </c>
      <c r="C259" s="23">
        <f>COUNTIFS('Faturamento SP3'!$D$2:$D$692,'Infos Relatório'!$B$245,'Faturamento SP3'!$E$2:$E$692,'Infos Relatório'!$B259,'Faturamento SP3'!$Z$2:$Z$692,'Infos Relatório'!C$1)</f>
        <v>0</v>
      </c>
      <c r="D259" s="13">
        <f>SUMIFS('Faturamento SP3'!$G$2:$G$692,'Faturamento SP3'!$D$2:$D$692,'Infos Relatório'!$B$245,'Faturamento SP3'!$E$2:$E$692,'Infos Relatório'!$B259,'Faturamento SP3'!$Z$2:$Z$692,'Infos Relatório'!C$1)</f>
        <v>0</v>
      </c>
      <c r="E259" s="13">
        <f>SUMIFS('Faturamento SP3'!$J$2:$J$692,'Faturamento SP3'!$D$2:$D$692,'Infos Relatório'!$B$245,'Faturamento SP3'!$E$2:$E$692,'Infos Relatório'!$B259,'Faturamento SP3'!$Z$2:$Z$692,'Infos Relatório'!C$1)</f>
        <v>0</v>
      </c>
      <c r="F259" s="14">
        <f>SUMIFS('Faturamento SP3'!$O$2:$O$692,'Faturamento SP3'!$D$2:$D$692,'Infos Relatório'!$B$245,'Faturamento SP3'!$E$2:$E$692,'Infos Relatório'!$B259,'Faturamento SP3'!$Z$2:$Z$692,'Infos Relatório'!C$1,'Faturamento SP3'!$T$2:$T$692,"Sim")+SUMIFS('Faturamento SP3'!$P$2:$P$692,'Faturamento SP3'!$D$2:$D$692,'Infos Relatório'!$B$245,'Faturamento SP3'!$E$2:$E$692,'Infos Relatório'!$B259,'Faturamento SP3'!$Z$2:$Z$692,'Infos Relatório'!C$1,'Faturamento SP3'!$T$2:$T$692,"Sim")</f>
        <v>0</v>
      </c>
      <c r="G259" s="27" t="e">
        <f t="shared" si="97"/>
        <v>#DIV/0!</v>
      </c>
      <c r="H259" s="24">
        <f>SUMIFS('Faturamento SP3'!$H$2:$H$692,'Faturamento SP3'!$D$2:$D$692,'Infos Relatório'!$B$245,'Faturamento SP3'!$E$2:$E$692,'Infos Relatório'!$B259,'Faturamento SP3'!$Z$2:$Z$692,'Infos Relatório'!C$1)</f>
        <v>0</v>
      </c>
      <c r="I259" s="23">
        <f>COUNTIFS('Faturamento SP3'!$D$2:$D$692,'Infos Relatório'!$B$245,'Faturamento SP3'!$E$2:$E$692,'Infos Relatório'!$B259,'Faturamento SP3'!$Z$2:$Z$692,'Infos Relatório'!I$1)</f>
        <v>0</v>
      </c>
      <c r="J259" s="13">
        <f>SUMIFS('Faturamento SP3'!$G$2:$G$692,'Faturamento SP3'!$D$2:$D$692,'Infos Relatório'!$B$245,'Faturamento SP3'!$E$2:$E$692,'Infos Relatório'!$B259,'Faturamento SP3'!$Z$2:$Z$692,'Infos Relatório'!I$1)</f>
        <v>0</v>
      </c>
      <c r="K259" s="13">
        <f>SUMIFS('Faturamento SP3'!$J$2:$J$692,'Faturamento SP3'!$D$2:$D$692,'Infos Relatório'!$B$245,'Faturamento SP3'!$E$2:$E$692,'Infos Relatório'!$B259,'Faturamento SP3'!$Z$2:$Z$692,'Infos Relatório'!I$1)</f>
        <v>0</v>
      </c>
      <c r="L259" s="14">
        <f>SUMIFS('Faturamento SP3'!$O$2:$O$692,'Faturamento SP3'!$D$2:$D$692,'Infos Relatório'!$B$245,'Faturamento SP3'!$E$2:$E$692,'Infos Relatório'!$B259,'Faturamento SP3'!$Z$2:$Z$692,'Infos Relatório'!I$1,'Faturamento SP3'!$T$2:$T$692,"Sim")+SUMIFS('Faturamento SP3'!$P$2:$P$692,'Faturamento SP3'!$D$2:$D$692,'Infos Relatório'!$B$245,'Faturamento SP3'!$E$2:$E$692,'Infos Relatório'!$B259,'Faturamento SP3'!$Z$2:$Z$692,'Infos Relatório'!I$1,'Faturamento SP3'!$T$2:$T$692,"Sim")</f>
        <v>0</v>
      </c>
      <c r="M259" s="27" t="e">
        <f t="shared" si="98"/>
        <v>#DIV/0!</v>
      </c>
      <c r="N259" s="24">
        <f>SUMIFS('Faturamento SP3'!$H$2:$H$692,'Faturamento SP3'!$D$2:$D$692,'Infos Relatório'!$B$245,'Faturamento SP3'!$E$2:$E$692,'Infos Relatório'!$B259,'Faturamento SP3'!$Z$2:$Z$692,'Infos Relatório'!I$1)</f>
        <v>0</v>
      </c>
      <c r="O259" s="23">
        <f>COUNTIFS('Faturamento SP3'!$D$2:$D$692,'Infos Relatório'!$B$245,'Faturamento SP3'!$E$2:$E$692,'Infos Relatório'!$B259,'Faturamento SP3'!$Z$2:$Z$692,'Infos Relatório'!O$1)</f>
        <v>0</v>
      </c>
      <c r="P259" s="13">
        <f>SUMIFS('Faturamento SP3'!$G$2:$G$692,'Faturamento SP3'!$D$2:$D$692,'Infos Relatório'!$B$245,'Faturamento SP3'!$E$2:$E$692,'Infos Relatório'!$B259,'Faturamento SP3'!$Z$2:$Z$692,'Infos Relatório'!O$1)</f>
        <v>0</v>
      </c>
      <c r="Q259" s="13">
        <f>SUMIFS('Faturamento SP3'!$J$2:$J$692,'Faturamento SP3'!$D$2:$D$692,'Infos Relatório'!$B$245,'Faturamento SP3'!$E$2:$E$692,'Infos Relatório'!$B259,'Faturamento SP3'!$Z$2:$Z$692,'Infos Relatório'!O$1)</f>
        <v>0</v>
      </c>
      <c r="R259" s="14">
        <f>SUMIFS('Faturamento SP3'!$O$2:$O$692,'Faturamento SP3'!$D$2:$D$692,'Infos Relatório'!$B$245,'Faturamento SP3'!$E$2:$E$692,'Infos Relatório'!$B259,'Faturamento SP3'!$Z$2:$Z$692,'Infos Relatório'!O$1,'Faturamento SP3'!$T$2:$T$692,"Sim")+SUMIFS('Faturamento SP3'!$P$2:$P$692,'Faturamento SP3'!$D$2:$D$692,'Infos Relatório'!$B$245,'Faturamento SP3'!$E$2:$E$692,'Infos Relatório'!$B259,'Faturamento SP3'!$Z$2:$Z$692,'Infos Relatório'!O$1,'Faturamento SP3'!$T$2:$T$692,"Sim")</f>
        <v>0</v>
      </c>
      <c r="S259" s="27" t="e">
        <f t="shared" si="99"/>
        <v>#DIV/0!</v>
      </c>
      <c r="T259" s="24">
        <f>SUMIFS('Faturamento SP3'!$H$2:$H$692,'Faturamento SP3'!$D$2:$D$692,'Infos Relatório'!$B$245,'Faturamento SP3'!$E$2:$E$692,'Infos Relatório'!$B259,'Faturamento SP3'!$Z$2:$Z$692,'Infos Relatório'!O$1)</f>
        <v>0</v>
      </c>
      <c r="U259" s="23">
        <f>COUNTIFS('Faturamento SP3'!$D$2:$D$692,'Infos Relatório'!$B$245,'Faturamento SP3'!$E$2:$E$692,'Infos Relatório'!$B259,'Faturamento SP3'!$Z$2:$Z$692,'Infos Relatório'!U$1)</f>
        <v>0</v>
      </c>
      <c r="V259" s="13">
        <f>SUMIFS('Faturamento SP3'!$G$2:$G$692,'Faturamento SP3'!$D$2:$D$692,'Infos Relatório'!$B$245,'Faturamento SP3'!$E$2:$E$692,'Infos Relatório'!$B259,'Faturamento SP3'!$Z$2:$Z$692,'Infos Relatório'!U$1)</f>
        <v>0</v>
      </c>
      <c r="W259" s="13">
        <f>SUMIFS('Faturamento SP3'!$J$2:$J$692,'Faturamento SP3'!$D$2:$D$692,'Infos Relatório'!$B$245,'Faturamento SP3'!$E$2:$E$692,'Infos Relatório'!$B259,'Faturamento SP3'!$Z$2:$Z$692,'Infos Relatório'!U$1)</f>
        <v>0</v>
      </c>
      <c r="X259" s="14">
        <f>SUMIFS('Faturamento SP3'!$O$2:$O$692,'Faturamento SP3'!$D$2:$D$692,'Infos Relatório'!$B$245,'Faturamento SP3'!$E$2:$E$692,'Infos Relatório'!$B259,'Faturamento SP3'!$Z$2:$Z$692,'Infos Relatório'!U$1,'Faturamento SP3'!$T$2:$T$692,"Sim")+SUMIFS('Faturamento SP3'!$P$2:$P$692,'Faturamento SP3'!$D$2:$D$692,'Infos Relatório'!$B$245,'Faturamento SP3'!$E$2:$E$692,'Infos Relatório'!$B259,'Faturamento SP3'!$Z$2:$Z$692,'Infos Relatório'!U$1,'Faturamento SP3'!$T$2:$T$692,"Sim")</f>
        <v>0</v>
      </c>
      <c r="Y259" s="27" t="e">
        <f t="shared" si="100"/>
        <v>#DIV/0!</v>
      </c>
      <c r="Z259" s="24">
        <f>SUMIFS('Faturamento SP3'!$H$2:$H$692,'Faturamento SP3'!$D$2:$D$692,'Infos Relatório'!$B$245,'Faturamento SP3'!$E$2:$E$692,'Infos Relatório'!$B259,'Faturamento SP3'!$Z$2:$Z$692,'Infos Relatório'!U$1)</f>
        <v>0</v>
      </c>
      <c r="AA259" s="23">
        <f>COUNTIFS('Faturamento SP3'!$D$2:$D$692,'Infos Relatório'!$B$245,'Faturamento SP3'!$E$2:$E$692,'Infos Relatório'!$B259,'Faturamento SP3'!$Z$2:$Z$692,'Infos Relatório'!AA$1)</f>
        <v>0</v>
      </c>
      <c r="AB259" s="13">
        <f>SUMIFS('Faturamento SP3'!$G$2:$G$692,'Faturamento SP3'!$D$2:$D$692,'Infos Relatório'!$B$245,'Faturamento SP3'!$E$2:$E$692,'Infos Relatório'!$B259,'Faturamento SP3'!$Z$2:$Z$692,'Infos Relatório'!AA$1)</f>
        <v>0</v>
      </c>
      <c r="AC259" s="13">
        <f>SUMIFS('Faturamento SP3'!$J$2:$J$692,'Faturamento SP3'!$D$2:$D$692,'Infos Relatório'!$B$245,'Faturamento SP3'!$E$2:$E$692,'Infos Relatório'!$B259,'Faturamento SP3'!$Z$2:$Z$692,'Infos Relatório'!AA$1)</f>
        <v>0</v>
      </c>
      <c r="AD259" s="14">
        <f>SUMIFS('Faturamento SP3'!$O$2:$O$692,'Faturamento SP3'!$D$2:$D$692,'Infos Relatório'!$B$245,'Faturamento SP3'!$E$2:$E$692,'Infos Relatório'!$B259,'Faturamento SP3'!$Z$2:$Z$692,'Infos Relatório'!AA$1,'Faturamento SP3'!$T$2:$T$692,"Sim")+SUMIFS('Faturamento SP3'!$P$2:$P$692,'Faturamento SP3'!$D$2:$D$692,'Infos Relatório'!$B$245,'Faturamento SP3'!$E$2:$E$692,'Infos Relatório'!$B259,'Faturamento SP3'!$Z$2:$Z$692,'Infos Relatório'!AA$1,'Faturamento SP3'!$T$2:$T$692,"Sim")</f>
        <v>0</v>
      </c>
      <c r="AE259" s="27" t="e">
        <f t="shared" si="101"/>
        <v>#DIV/0!</v>
      </c>
      <c r="AF259" s="24">
        <f>SUMIFS('Faturamento SP3'!$H$2:$H$692,'Faturamento SP3'!$D$2:$D$692,'Infos Relatório'!$B$245,'Faturamento SP3'!$E$2:$E$692,'Infos Relatório'!$B259,'Faturamento SP3'!$Z$2:$Z$692,'Infos Relatório'!AA$1)</f>
        <v>0</v>
      </c>
      <c r="AG259" s="23">
        <f>COUNTIFS('Faturamento SP3'!$D$2:$D$692,'Infos Relatório'!$B$245,'Faturamento SP3'!$E$2:$E$692,'Infos Relatório'!$B259,'Faturamento SP3'!$Z$2:$Z$692,'Infos Relatório'!AG$1)</f>
        <v>0</v>
      </c>
      <c r="AH259" s="13">
        <f>SUMIFS('Faturamento SP3'!$G$2:$G$692,'Faturamento SP3'!$D$2:$D$692,'Infos Relatório'!$B$245,'Faturamento SP3'!$E$2:$E$692,'Infos Relatório'!$B259,'Faturamento SP3'!$Z$2:$Z$692,'Infos Relatório'!AG$1)</f>
        <v>0</v>
      </c>
      <c r="AI259" s="13">
        <f>SUMIFS('Faturamento SP3'!$J$2:$J$692,'Faturamento SP3'!$D$2:$D$692,'Infos Relatório'!$B$245,'Faturamento SP3'!$E$2:$E$692,'Infos Relatório'!$B259,'Faturamento SP3'!$Z$2:$Z$692,'Infos Relatório'!AG$1)</f>
        <v>0</v>
      </c>
      <c r="AJ259" s="14">
        <f>SUMIFS('Faturamento SP3'!$O$2:$O$692,'Faturamento SP3'!$D$2:$D$692,'Infos Relatório'!$B$245,'Faturamento SP3'!$E$2:$E$692,'Infos Relatório'!$B259,'Faturamento SP3'!$Z$2:$Z$692,'Infos Relatório'!AG$1,'Faturamento SP3'!$T$2:$T$692,"Sim")+SUMIFS('Faturamento SP3'!$P$2:$P$692,'Faturamento SP3'!$D$2:$D$692,'Infos Relatório'!$B$245,'Faturamento SP3'!$E$2:$E$692,'Infos Relatório'!$B259,'Faturamento SP3'!$Z$2:$Z$692,'Infos Relatório'!AG$1,'Faturamento SP3'!$T$2:$T$692,"Sim")</f>
        <v>0</v>
      </c>
      <c r="AK259" s="27" t="e">
        <f t="shared" si="102"/>
        <v>#DIV/0!</v>
      </c>
      <c r="AL259" s="24">
        <f>SUMIFS('Faturamento SP3'!$H$2:$H$692,'Faturamento SP3'!$D$2:$D$692,'Infos Relatório'!$B$245,'Faturamento SP3'!$E$2:$E$692,'Infos Relatório'!$B259,'Faturamento SP3'!$Z$2:$Z$692,'Infos Relatório'!AG$1)</f>
        <v>0</v>
      </c>
      <c r="AM259" s="23">
        <f>COUNTIFS('Faturamento SP3'!$D$2:$D$692,'Infos Relatório'!$B$245,'Faturamento SP3'!$E$2:$E$692,'Infos Relatório'!$B259,'Faturamento SP3'!$Z$2:$Z$692,'Infos Relatório'!AM$1)</f>
        <v>0</v>
      </c>
      <c r="AN259" s="13">
        <f>SUMIFS('Faturamento SP3'!$G$2:$G$692,'Faturamento SP3'!$D$2:$D$692,'Infos Relatório'!$B$245,'Faturamento SP3'!$E$2:$E$692,'Infos Relatório'!$B259,'Faturamento SP3'!$Z$2:$Z$692,'Infos Relatório'!AM$1)</f>
        <v>0</v>
      </c>
      <c r="AO259" s="13">
        <f>SUMIFS('Faturamento SP3'!$J$2:$J$692,'Faturamento SP3'!$D$2:$D$692,'Infos Relatório'!$B$245,'Faturamento SP3'!$E$2:$E$692,'Infos Relatório'!$B259,'Faturamento SP3'!$Z$2:$Z$692,'Infos Relatório'!AM$1)</f>
        <v>0</v>
      </c>
      <c r="AP259" s="14">
        <f>SUMIFS('Faturamento SP3'!$O$2:$O$692,'Faturamento SP3'!$D$2:$D$692,'Infos Relatório'!$B$245,'Faturamento SP3'!$E$2:$E$692,'Infos Relatório'!$B259,'Faturamento SP3'!$Z$2:$Z$692,'Infos Relatório'!AM$1,'Faturamento SP3'!$T$2:$T$692,"Sim")+SUMIFS('Faturamento SP3'!$P$2:$P$692,'Faturamento SP3'!$D$2:$D$692,'Infos Relatório'!$B$245,'Faturamento SP3'!$E$2:$E$692,'Infos Relatório'!$B259,'Faturamento SP3'!$Z$2:$Z$692,'Infos Relatório'!AM$1,'Faturamento SP3'!$T$2:$T$692,"Sim")</f>
        <v>0</v>
      </c>
      <c r="AQ259" s="27" t="e">
        <f t="shared" si="103"/>
        <v>#DIV/0!</v>
      </c>
      <c r="AR259" s="24">
        <f>SUMIFS('Faturamento SP3'!$H$2:$H$692,'Faturamento SP3'!$D$2:$D$692,'Infos Relatório'!$B$245,'Faturamento SP3'!$E$2:$E$692,'Infos Relatório'!$B259,'Faturamento SP3'!$Z$2:$Z$692,'Infos Relatório'!AM$1)</f>
        <v>0</v>
      </c>
      <c r="AS259" s="23">
        <f>COUNTIFS('Faturamento SP3'!$D$2:$D$692,'Infos Relatório'!$B$245,'Faturamento SP3'!$E$2:$E$692,'Infos Relatório'!$B259,'Faturamento SP3'!$Z$2:$Z$692,'Infos Relatório'!AS$1)</f>
        <v>0</v>
      </c>
      <c r="AT259" s="13">
        <f>SUMIFS('Faturamento SP3'!$G$2:$G$692,'Faturamento SP3'!$D$2:$D$692,'Infos Relatório'!$B$245,'Faturamento SP3'!$E$2:$E$692,'Infos Relatório'!$B259,'Faturamento SP3'!$Z$2:$Z$692,'Infos Relatório'!AS$1)</f>
        <v>0</v>
      </c>
      <c r="AU259" s="13">
        <f>SUMIFS('Faturamento SP3'!$J$2:$J$692,'Faturamento SP3'!$D$2:$D$692,'Infos Relatório'!$B$245,'Faturamento SP3'!$E$2:$E$692,'Infos Relatório'!$B259,'Faturamento SP3'!$Z$2:$Z$692,'Infos Relatório'!AS$1)</f>
        <v>0</v>
      </c>
      <c r="AV259" s="14">
        <f>SUMIFS('Faturamento SP3'!$O$2:$O$692,'Faturamento SP3'!$D$2:$D$692,'Infos Relatório'!$B$245,'Faturamento SP3'!$E$2:$E$692,'Infos Relatório'!$B259,'Faturamento SP3'!$Z$2:$Z$692,'Infos Relatório'!AS$1,'Faturamento SP3'!$T$2:$T$692,"Sim")+SUMIFS('Faturamento SP3'!$P$2:$P$692,'Faturamento SP3'!$D$2:$D$692,'Infos Relatório'!$B$245,'Faturamento SP3'!$E$2:$E$692,'Infos Relatório'!$B259,'Faturamento SP3'!$Z$2:$Z$692,'Infos Relatório'!AS$1,'Faturamento SP3'!$T$2:$T$692,"Sim")</f>
        <v>0</v>
      </c>
      <c r="AW259" s="27" t="e">
        <f t="shared" si="104"/>
        <v>#DIV/0!</v>
      </c>
      <c r="AX259" s="24">
        <f>SUMIFS('Faturamento SP3'!$H$2:$H$692,'Faturamento SP3'!$D$2:$D$692,'Infos Relatório'!$B$245,'Faturamento SP3'!$E$2:$E$692,'Infos Relatório'!$B259,'Faturamento SP3'!$Z$2:$Z$692,'Infos Relatório'!AS$1)</f>
        <v>0</v>
      </c>
      <c r="AY259" s="23">
        <f>COUNTIFS('Faturamento SP3'!$D$2:$D$692,'Infos Relatório'!$B$245,'Faturamento SP3'!$E$2:$E$692,'Infos Relatório'!$B259,'Faturamento SP3'!$Z$2:$Z$692,'Infos Relatório'!AY$1)</f>
        <v>0</v>
      </c>
      <c r="AZ259" s="13">
        <f>SUMIFS('Faturamento SP3'!$G$2:$G$692,'Faturamento SP3'!$D$2:$D$692,'Infos Relatório'!$B$245,'Faturamento SP3'!$E$2:$E$692,'Infos Relatório'!$B259,'Faturamento SP3'!$Z$2:$Z$692,'Infos Relatório'!AY$1)</f>
        <v>0</v>
      </c>
      <c r="BA259" s="13">
        <f>SUMIFS('Faturamento SP3'!$J$2:$J$692,'Faturamento SP3'!$D$2:$D$692,'Infos Relatório'!$B$245,'Faturamento SP3'!$E$2:$E$692,'Infos Relatório'!$B259,'Faturamento SP3'!$Z$2:$Z$692,'Infos Relatório'!AY$1)</f>
        <v>0</v>
      </c>
      <c r="BB259" s="14">
        <f>SUMIFS('Faturamento SP3'!$O$2:$O$692,'Faturamento SP3'!$D$2:$D$692,'Infos Relatório'!$B$245,'Faturamento SP3'!$E$2:$E$692,'Infos Relatório'!$B259,'Faturamento SP3'!$Z$2:$Z$692,'Infos Relatório'!AY$1,'Faturamento SP3'!$T$2:$T$692,"Sim")+SUMIFS('Faturamento SP3'!$P$2:$P$692,'Faturamento SP3'!$D$2:$D$692,'Infos Relatório'!$B$245,'Faturamento SP3'!$E$2:$E$692,'Infos Relatório'!$B259,'Faturamento SP3'!$Z$2:$Z$692,'Infos Relatório'!AY$1,'Faturamento SP3'!$T$2:$T$692,"Sim")</f>
        <v>0</v>
      </c>
      <c r="BC259" s="27" t="e">
        <f t="shared" si="105"/>
        <v>#DIV/0!</v>
      </c>
      <c r="BD259" s="24">
        <f>SUMIFS('Faturamento SP3'!$H$2:$H$692,'Faturamento SP3'!$D$2:$D$692,'Infos Relatório'!$B$245,'Faturamento SP3'!$E$2:$E$692,'Infos Relatório'!$B259,'Faturamento SP3'!$Z$2:$Z$692,'Infos Relatório'!AY$1)</f>
        <v>0</v>
      </c>
      <c r="BE259" s="23">
        <f>COUNTIFS('Faturamento SP3'!$D$2:$D$692,'Infos Relatório'!$B$245,'Faturamento SP3'!$E$2:$E$692,'Infos Relatório'!$B259,'Faturamento SP3'!$Z$2:$Z$692,'Infos Relatório'!BE$1)</f>
        <v>0</v>
      </c>
      <c r="BF259" s="13">
        <f>SUMIFS('Faturamento SP3'!$G$2:$G$692,'Faturamento SP3'!$D$2:$D$692,'Infos Relatório'!$B$245,'Faturamento SP3'!$E$2:$E$692,'Infos Relatório'!$B259,'Faturamento SP3'!$Z$2:$Z$692,'Infos Relatório'!BE$1)</f>
        <v>0</v>
      </c>
      <c r="BG259" s="13">
        <f>SUMIFS('Faturamento SP3'!$J$2:$J$692,'Faturamento SP3'!$D$2:$D$692,'Infos Relatório'!$B$245,'Faturamento SP3'!$E$2:$E$692,'Infos Relatório'!$B259,'Faturamento SP3'!$Z$2:$Z$692,'Infos Relatório'!BE$1)</f>
        <v>0</v>
      </c>
      <c r="BH259" s="14">
        <f>SUMIFS('Faturamento SP3'!$O$2:$O$692,'Faturamento SP3'!$D$2:$D$692,'Infos Relatório'!$B$245,'Faturamento SP3'!$E$2:$E$692,'Infos Relatório'!$B259,'Faturamento SP3'!$Z$2:$Z$692,'Infos Relatório'!BE$1,'Faturamento SP3'!$T$2:$T$692,"Sim")+SUMIFS('Faturamento SP3'!$P$2:$P$692,'Faturamento SP3'!$D$2:$D$692,'Infos Relatório'!$B$245,'Faturamento SP3'!$E$2:$E$692,'Infos Relatório'!$B259,'Faturamento SP3'!$Z$2:$Z$692,'Infos Relatório'!BE$1,'Faturamento SP3'!$T$2:$T$692,"Sim")</f>
        <v>0</v>
      </c>
      <c r="BI259" s="27" t="e">
        <f t="shared" si="106"/>
        <v>#DIV/0!</v>
      </c>
      <c r="BJ259" s="24">
        <f>SUMIFS('Faturamento SP3'!$H$2:$H$692,'Faturamento SP3'!$D$2:$D$692,'Infos Relatório'!$B$245,'Faturamento SP3'!$E$2:$E$692,'Infos Relatório'!$B259,'Faturamento SP3'!$Z$2:$Z$692,'Infos Relatório'!BE$1)</f>
        <v>0</v>
      </c>
      <c r="BK259" s="23">
        <f>COUNTIFS('Faturamento SP3'!$D$2:$D$692,'Infos Relatório'!$B$245,'Faturamento SP3'!$E$2:$E$692,'Infos Relatório'!$B259,'Faturamento SP3'!$Z$2:$Z$692,'Infos Relatório'!BK$1)</f>
        <v>0</v>
      </c>
      <c r="BL259" s="13">
        <f>SUMIFS('Faturamento SP3'!$G$2:$G$692,'Faturamento SP3'!$D$2:$D$692,'Infos Relatório'!$B$245,'Faturamento SP3'!$E$2:$E$692,'Infos Relatório'!$B259,'Faturamento SP3'!$Z$2:$Z$692,'Infos Relatório'!BK$1)</f>
        <v>0</v>
      </c>
      <c r="BM259" s="13">
        <f>SUMIFS('Faturamento SP3'!$J$2:$J$692,'Faturamento SP3'!$D$2:$D$692,'Infos Relatório'!$B$245,'Faturamento SP3'!$E$2:$E$692,'Infos Relatório'!$B259,'Faturamento SP3'!$Z$2:$Z$692,'Infos Relatório'!BK$1)</f>
        <v>0</v>
      </c>
      <c r="BN259" s="14">
        <f>SUMIFS('Faturamento SP3'!$O$2:$O$692,'Faturamento SP3'!$D$2:$D$692,'Infos Relatório'!$B$245,'Faturamento SP3'!$E$2:$E$692,'Infos Relatório'!$B259,'Faturamento SP3'!$Z$2:$Z$692,'Infos Relatório'!BK$1,'Faturamento SP3'!$T$2:$T$692,"Sim")+SUMIFS('Faturamento SP3'!$P$2:$P$692,'Faturamento SP3'!$D$2:$D$692,'Infos Relatório'!$B$245,'Faturamento SP3'!$E$2:$E$692,'Infos Relatório'!$B259,'Faturamento SP3'!$Z$2:$Z$692,'Infos Relatório'!BK$1,'Faturamento SP3'!$T$2:$T$692,"Sim")</f>
        <v>0</v>
      </c>
      <c r="BO259" s="27" t="e">
        <f t="shared" si="107"/>
        <v>#DIV/0!</v>
      </c>
      <c r="BP259" s="24">
        <f>SUMIFS('Faturamento SP3'!$H$2:$H$692,'Faturamento SP3'!$D$2:$D$692,'Infos Relatório'!$B$245,'Faturamento SP3'!$E$2:$E$692,'Infos Relatório'!$B259,'Faturamento SP3'!$Z$2:$Z$692,'Infos Relatório'!BK$1)</f>
        <v>0</v>
      </c>
      <c r="BQ259" s="23">
        <f>COUNTIFS('Faturamento SP3'!$D$2:$D$692,'Infos Relatório'!$B$245,'Faturamento SP3'!$E$2:$E$692,'Infos Relatório'!$B259,'Faturamento SP3'!$Z$2:$Z$692,'Infos Relatório'!BQ$1)</f>
        <v>0</v>
      </c>
      <c r="BR259" s="13">
        <f>SUMIFS('Faturamento SP3'!$G$2:$G$692,'Faturamento SP3'!$D$2:$D$692,'Infos Relatório'!$B$245,'Faturamento SP3'!$E$2:$E$692,'Infos Relatório'!$B259,'Faturamento SP3'!$Z$2:$Z$692,'Infos Relatório'!BQ$1)</f>
        <v>0</v>
      </c>
      <c r="BS259" s="13">
        <f>SUMIFS('Faturamento SP3'!$J$2:$J$692,'Faturamento SP3'!$D$2:$D$692,'Infos Relatório'!$B$245,'Faturamento SP3'!$E$2:$E$692,'Infos Relatório'!$B259,'Faturamento SP3'!$Z$2:$Z$692,'Infos Relatório'!BQ$1)</f>
        <v>0</v>
      </c>
      <c r="BT259" s="14">
        <f>SUMIFS('Faturamento SP3'!$O$2:$O$692,'Faturamento SP3'!$D$2:$D$692,'Infos Relatório'!$B$245,'Faturamento SP3'!$E$2:$E$692,'Infos Relatório'!$B259,'Faturamento SP3'!$Z$2:$Z$692,'Infos Relatório'!BQ$1,'Faturamento SP3'!$T$2:$T$692,"Sim")+SUMIFS('Faturamento SP3'!$P$2:$P$692,'Faturamento SP3'!$D$2:$D$692,'Infos Relatório'!$B$245,'Faturamento SP3'!$E$2:$E$692,'Infos Relatório'!$B259,'Faturamento SP3'!$Z$2:$Z$692,'Infos Relatório'!BQ$1,'Faturamento SP3'!$T$2:$T$692,"Sim")</f>
        <v>0</v>
      </c>
      <c r="BU259" s="27" t="e">
        <f t="shared" si="108"/>
        <v>#DIV/0!</v>
      </c>
      <c r="BV259" s="24">
        <f>SUMIFS('Faturamento SP3'!$H$2:$H$692,'Faturamento SP3'!$D$2:$D$692,'Infos Relatório'!$B$245,'Faturamento SP3'!$E$2:$E$692,'Infos Relatório'!$B259,'Faturamento SP3'!$Z$2:$Z$692,'Infos Relatório'!BQ$1)</f>
        <v>0</v>
      </c>
    </row>
    <row r="260" spans="2:74">
      <c r="B260" s="17" t="s">
        <v>21</v>
      </c>
      <c r="C260" s="23">
        <f>COUNTIFS('Faturamento SP3'!$D$2:$D$692,'Infos Relatório'!$B$245,'Faturamento SP3'!$E$2:$E$692,'Infos Relatório'!$B260,'Faturamento SP3'!$Z$2:$Z$692,'Infos Relatório'!C$1)</f>
        <v>0</v>
      </c>
      <c r="D260" s="13">
        <f>SUMIFS('Faturamento SP3'!$G$2:$G$692,'Faturamento SP3'!$D$2:$D$692,'Infos Relatório'!$B$245,'Faturamento SP3'!$E$2:$E$692,'Infos Relatório'!$B260,'Faturamento SP3'!$Z$2:$Z$692,'Infos Relatório'!C$1)</f>
        <v>0</v>
      </c>
      <c r="E260" s="13">
        <f>SUMIFS('Faturamento SP3'!$J$2:$J$692,'Faturamento SP3'!$D$2:$D$692,'Infos Relatório'!$B$245,'Faturamento SP3'!$E$2:$E$692,'Infos Relatório'!$B260,'Faturamento SP3'!$Z$2:$Z$692,'Infos Relatório'!C$1)</f>
        <v>0</v>
      </c>
      <c r="F260" s="14">
        <f>SUMIFS('Faturamento SP3'!$O$2:$O$692,'Faturamento SP3'!$D$2:$D$692,'Infos Relatório'!$B$245,'Faturamento SP3'!$E$2:$E$692,'Infos Relatório'!$B260,'Faturamento SP3'!$Z$2:$Z$692,'Infos Relatório'!C$1,'Faturamento SP3'!$T$2:$T$692,"Sim")+SUMIFS('Faturamento SP3'!$P$2:$P$692,'Faturamento SP3'!$D$2:$D$692,'Infos Relatório'!$B$245,'Faturamento SP3'!$E$2:$E$692,'Infos Relatório'!$B260,'Faturamento SP3'!$Z$2:$Z$692,'Infos Relatório'!C$1,'Faturamento SP3'!$T$2:$T$692,"Sim")</f>
        <v>0</v>
      </c>
      <c r="G260" s="27" t="e">
        <f t="shared" si="97"/>
        <v>#DIV/0!</v>
      </c>
      <c r="H260" s="24">
        <f>SUMIFS('Faturamento SP3'!$H$2:$H$692,'Faturamento SP3'!$D$2:$D$692,'Infos Relatório'!$B$245,'Faturamento SP3'!$E$2:$E$692,'Infos Relatório'!$B260,'Faturamento SP3'!$Z$2:$Z$692,'Infos Relatório'!C$1)</f>
        <v>0</v>
      </c>
      <c r="I260" s="23">
        <f>COUNTIFS('Faturamento SP3'!$D$2:$D$692,'Infos Relatório'!$B$245,'Faturamento SP3'!$E$2:$E$692,'Infos Relatório'!$B260,'Faturamento SP3'!$Z$2:$Z$692,'Infos Relatório'!I$1)</f>
        <v>0</v>
      </c>
      <c r="J260" s="13">
        <f>SUMIFS('Faturamento SP3'!$G$2:$G$692,'Faturamento SP3'!$D$2:$D$692,'Infos Relatório'!$B$245,'Faturamento SP3'!$E$2:$E$692,'Infos Relatório'!$B260,'Faturamento SP3'!$Z$2:$Z$692,'Infos Relatório'!I$1)</f>
        <v>0</v>
      </c>
      <c r="K260" s="13">
        <f>SUMIFS('Faturamento SP3'!$J$2:$J$692,'Faturamento SP3'!$D$2:$D$692,'Infos Relatório'!$B$245,'Faturamento SP3'!$E$2:$E$692,'Infos Relatório'!$B260,'Faturamento SP3'!$Z$2:$Z$692,'Infos Relatório'!I$1)</f>
        <v>0</v>
      </c>
      <c r="L260" s="14">
        <f>SUMIFS('Faturamento SP3'!$O$2:$O$692,'Faturamento SP3'!$D$2:$D$692,'Infos Relatório'!$B$245,'Faturamento SP3'!$E$2:$E$692,'Infos Relatório'!$B260,'Faturamento SP3'!$Z$2:$Z$692,'Infos Relatório'!I$1,'Faturamento SP3'!$T$2:$T$692,"Sim")+SUMIFS('Faturamento SP3'!$P$2:$P$692,'Faturamento SP3'!$D$2:$D$692,'Infos Relatório'!$B$245,'Faturamento SP3'!$E$2:$E$692,'Infos Relatório'!$B260,'Faturamento SP3'!$Z$2:$Z$692,'Infos Relatório'!I$1,'Faturamento SP3'!$T$2:$T$692,"Sim")</f>
        <v>0</v>
      </c>
      <c r="M260" s="27" t="e">
        <f t="shared" si="98"/>
        <v>#DIV/0!</v>
      </c>
      <c r="N260" s="24">
        <f>SUMIFS('Faturamento SP3'!$H$2:$H$692,'Faturamento SP3'!$D$2:$D$692,'Infos Relatório'!$B$245,'Faturamento SP3'!$E$2:$E$692,'Infos Relatório'!$B260,'Faturamento SP3'!$Z$2:$Z$692,'Infos Relatório'!I$1)</f>
        <v>0</v>
      </c>
      <c r="O260" s="23">
        <f>COUNTIFS('Faturamento SP3'!$D$2:$D$692,'Infos Relatório'!$B$245,'Faturamento SP3'!$E$2:$E$692,'Infos Relatório'!$B260,'Faturamento SP3'!$Z$2:$Z$692,'Infos Relatório'!O$1)</f>
        <v>0</v>
      </c>
      <c r="P260" s="13">
        <f>SUMIFS('Faturamento SP3'!$G$2:$G$692,'Faturamento SP3'!$D$2:$D$692,'Infos Relatório'!$B$245,'Faturamento SP3'!$E$2:$E$692,'Infos Relatório'!$B260,'Faturamento SP3'!$Z$2:$Z$692,'Infos Relatório'!O$1)</f>
        <v>0</v>
      </c>
      <c r="Q260" s="13">
        <f>SUMIFS('Faturamento SP3'!$J$2:$J$692,'Faturamento SP3'!$D$2:$D$692,'Infos Relatório'!$B$245,'Faturamento SP3'!$E$2:$E$692,'Infos Relatório'!$B260,'Faturamento SP3'!$Z$2:$Z$692,'Infos Relatório'!O$1)</f>
        <v>0</v>
      </c>
      <c r="R260" s="14">
        <f>SUMIFS('Faturamento SP3'!$O$2:$O$692,'Faturamento SP3'!$D$2:$D$692,'Infos Relatório'!$B$245,'Faturamento SP3'!$E$2:$E$692,'Infos Relatório'!$B260,'Faturamento SP3'!$Z$2:$Z$692,'Infos Relatório'!O$1,'Faturamento SP3'!$T$2:$T$692,"Sim")+SUMIFS('Faturamento SP3'!$P$2:$P$692,'Faturamento SP3'!$D$2:$D$692,'Infos Relatório'!$B$245,'Faturamento SP3'!$E$2:$E$692,'Infos Relatório'!$B260,'Faturamento SP3'!$Z$2:$Z$692,'Infos Relatório'!O$1,'Faturamento SP3'!$T$2:$T$692,"Sim")</f>
        <v>0</v>
      </c>
      <c r="S260" s="27" t="e">
        <f t="shared" si="99"/>
        <v>#DIV/0!</v>
      </c>
      <c r="T260" s="24">
        <f>SUMIFS('Faturamento SP3'!$H$2:$H$692,'Faturamento SP3'!$D$2:$D$692,'Infos Relatório'!$B$245,'Faturamento SP3'!$E$2:$E$692,'Infos Relatório'!$B260,'Faturamento SP3'!$Z$2:$Z$692,'Infos Relatório'!O$1)</f>
        <v>0</v>
      </c>
      <c r="U260" s="23">
        <f>COUNTIFS('Faturamento SP3'!$D$2:$D$692,'Infos Relatório'!$B$245,'Faturamento SP3'!$E$2:$E$692,'Infos Relatório'!$B260,'Faturamento SP3'!$Z$2:$Z$692,'Infos Relatório'!U$1)</f>
        <v>0</v>
      </c>
      <c r="V260" s="13">
        <f>SUMIFS('Faturamento SP3'!$G$2:$G$692,'Faturamento SP3'!$D$2:$D$692,'Infos Relatório'!$B$245,'Faturamento SP3'!$E$2:$E$692,'Infos Relatório'!$B260,'Faturamento SP3'!$Z$2:$Z$692,'Infos Relatório'!U$1)</f>
        <v>0</v>
      </c>
      <c r="W260" s="13">
        <f>SUMIFS('Faturamento SP3'!$J$2:$J$692,'Faturamento SP3'!$D$2:$D$692,'Infos Relatório'!$B$245,'Faturamento SP3'!$E$2:$E$692,'Infos Relatório'!$B260,'Faturamento SP3'!$Z$2:$Z$692,'Infos Relatório'!U$1)</f>
        <v>0</v>
      </c>
      <c r="X260" s="14">
        <f>SUMIFS('Faturamento SP3'!$O$2:$O$692,'Faturamento SP3'!$D$2:$D$692,'Infos Relatório'!$B$245,'Faturamento SP3'!$E$2:$E$692,'Infos Relatório'!$B260,'Faturamento SP3'!$Z$2:$Z$692,'Infos Relatório'!U$1,'Faturamento SP3'!$T$2:$T$692,"Sim")+SUMIFS('Faturamento SP3'!$P$2:$P$692,'Faturamento SP3'!$D$2:$D$692,'Infos Relatório'!$B$245,'Faturamento SP3'!$E$2:$E$692,'Infos Relatório'!$B260,'Faturamento SP3'!$Z$2:$Z$692,'Infos Relatório'!U$1,'Faturamento SP3'!$T$2:$T$692,"Sim")</f>
        <v>0</v>
      </c>
      <c r="Y260" s="27" t="e">
        <f t="shared" si="100"/>
        <v>#DIV/0!</v>
      </c>
      <c r="Z260" s="24">
        <f>SUMIFS('Faturamento SP3'!$H$2:$H$692,'Faturamento SP3'!$D$2:$D$692,'Infos Relatório'!$B$245,'Faturamento SP3'!$E$2:$E$692,'Infos Relatório'!$B260,'Faturamento SP3'!$Z$2:$Z$692,'Infos Relatório'!U$1)</f>
        <v>0</v>
      </c>
      <c r="AA260" s="23">
        <f>COUNTIFS('Faturamento SP3'!$D$2:$D$692,'Infos Relatório'!$B$245,'Faturamento SP3'!$E$2:$E$692,'Infos Relatório'!$B260,'Faturamento SP3'!$Z$2:$Z$692,'Infos Relatório'!AA$1)</f>
        <v>0</v>
      </c>
      <c r="AB260" s="13">
        <f>SUMIFS('Faturamento SP3'!$G$2:$G$692,'Faturamento SP3'!$D$2:$D$692,'Infos Relatório'!$B$245,'Faturamento SP3'!$E$2:$E$692,'Infos Relatório'!$B260,'Faturamento SP3'!$Z$2:$Z$692,'Infos Relatório'!AA$1)</f>
        <v>0</v>
      </c>
      <c r="AC260" s="13">
        <f>SUMIFS('Faturamento SP3'!$J$2:$J$692,'Faturamento SP3'!$D$2:$D$692,'Infos Relatório'!$B$245,'Faturamento SP3'!$E$2:$E$692,'Infos Relatório'!$B260,'Faturamento SP3'!$Z$2:$Z$692,'Infos Relatório'!AA$1)</f>
        <v>0</v>
      </c>
      <c r="AD260" s="14">
        <f>SUMIFS('Faturamento SP3'!$O$2:$O$692,'Faturamento SP3'!$D$2:$D$692,'Infos Relatório'!$B$245,'Faturamento SP3'!$E$2:$E$692,'Infos Relatório'!$B260,'Faturamento SP3'!$Z$2:$Z$692,'Infos Relatório'!AA$1,'Faturamento SP3'!$T$2:$T$692,"Sim")+SUMIFS('Faturamento SP3'!$P$2:$P$692,'Faturamento SP3'!$D$2:$D$692,'Infos Relatório'!$B$245,'Faturamento SP3'!$E$2:$E$692,'Infos Relatório'!$B260,'Faturamento SP3'!$Z$2:$Z$692,'Infos Relatório'!AA$1,'Faturamento SP3'!$T$2:$T$692,"Sim")</f>
        <v>0</v>
      </c>
      <c r="AE260" s="27" t="e">
        <f t="shared" si="101"/>
        <v>#DIV/0!</v>
      </c>
      <c r="AF260" s="24">
        <f>SUMIFS('Faturamento SP3'!$H$2:$H$692,'Faturamento SP3'!$D$2:$D$692,'Infos Relatório'!$B$245,'Faturamento SP3'!$E$2:$E$692,'Infos Relatório'!$B260,'Faturamento SP3'!$Z$2:$Z$692,'Infos Relatório'!AA$1)</f>
        <v>0</v>
      </c>
      <c r="AG260" s="23">
        <f>COUNTIFS('Faturamento SP3'!$D$2:$D$692,'Infos Relatório'!$B$245,'Faturamento SP3'!$E$2:$E$692,'Infos Relatório'!$B260,'Faturamento SP3'!$Z$2:$Z$692,'Infos Relatório'!AG$1)</f>
        <v>0</v>
      </c>
      <c r="AH260" s="13">
        <f>SUMIFS('Faturamento SP3'!$G$2:$G$692,'Faturamento SP3'!$D$2:$D$692,'Infos Relatório'!$B$245,'Faturamento SP3'!$E$2:$E$692,'Infos Relatório'!$B260,'Faturamento SP3'!$Z$2:$Z$692,'Infos Relatório'!AG$1)</f>
        <v>0</v>
      </c>
      <c r="AI260" s="13">
        <f>SUMIFS('Faturamento SP3'!$J$2:$J$692,'Faturamento SP3'!$D$2:$D$692,'Infos Relatório'!$B$245,'Faturamento SP3'!$E$2:$E$692,'Infos Relatório'!$B260,'Faturamento SP3'!$Z$2:$Z$692,'Infos Relatório'!AG$1)</f>
        <v>0</v>
      </c>
      <c r="AJ260" s="14">
        <f>SUMIFS('Faturamento SP3'!$O$2:$O$692,'Faturamento SP3'!$D$2:$D$692,'Infos Relatório'!$B$245,'Faturamento SP3'!$E$2:$E$692,'Infos Relatório'!$B260,'Faturamento SP3'!$Z$2:$Z$692,'Infos Relatório'!AG$1,'Faturamento SP3'!$T$2:$T$692,"Sim")+SUMIFS('Faturamento SP3'!$P$2:$P$692,'Faturamento SP3'!$D$2:$D$692,'Infos Relatório'!$B$245,'Faturamento SP3'!$E$2:$E$692,'Infos Relatório'!$B260,'Faturamento SP3'!$Z$2:$Z$692,'Infos Relatório'!AG$1,'Faturamento SP3'!$T$2:$T$692,"Sim")</f>
        <v>0</v>
      </c>
      <c r="AK260" s="27" t="e">
        <f t="shared" si="102"/>
        <v>#DIV/0!</v>
      </c>
      <c r="AL260" s="24">
        <f>SUMIFS('Faturamento SP3'!$H$2:$H$692,'Faturamento SP3'!$D$2:$D$692,'Infos Relatório'!$B$245,'Faturamento SP3'!$E$2:$E$692,'Infos Relatório'!$B260,'Faturamento SP3'!$Z$2:$Z$692,'Infos Relatório'!AG$1)</f>
        <v>0</v>
      </c>
      <c r="AM260" s="23">
        <f>COUNTIFS('Faturamento SP3'!$D$2:$D$692,'Infos Relatório'!$B$245,'Faturamento SP3'!$E$2:$E$692,'Infos Relatório'!$B260,'Faturamento SP3'!$Z$2:$Z$692,'Infos Relatório'!AM$1)</f>
        <v>0</v>
      </c>
      <c r="AN260" s="13">
        <f>SUMIFS('Faturamento SP3'!$G$2:$G$692,'Faturamento SP3'!$D$2:$D$692,'Infos Relatório'!$B$245,'Faturamento SP3'!$E$2:$E$692,'Infos Relatório'!$B260,'Faturamento SP3'!$Z$2:$Z$692,'Infos Relatório'!AM$1)</f>
        <v>0</v>
      </c>
      <c r="AO260" s="13">
        <f>SUMIFS('Faturamento SP3'!$J$2:$J$692,'Faturamento SP3'!$D$2:$D$692,'Infos Relatório'!$B$245,'Faturamento SP3'!$E$2:$E$692,'Infos Relatório'!$B260,'Faturamento SP3'!$Z$2:$Z$692,'Infos Relatório'!AM$1)</f>
        <v>0</v>
      </c>
      <c r="AP260" s="14">
        <f>SUMIFS('Faturamento SP3'!$O$2:$O$692,'Faturamento SP3'!$D$2:$D$692,'Infos Relatório'!$B$245,'Faturamento SP3'!$E$2:$E$692,'Infos Relatório'!$B260,'Faturamento SP3'!$Z$2:$Z$692,'Infos Relatório'!AM$1,'Faturamento SP3'!$T$2:$T$692,"Sim")+SUMIFS('Faturamento SP3'!$P$2:$P$692,'Faturamento SP3'!$D$2:$D$692,'Infos Relatório'!$B$245,'Faturamento SP3'!$E$2:$E$692,'Infos Relatório'!$B260,'Faturamento SP3'!$Z$2:$Z$692,'Infos Relatório'!AM$1,'Faturamento SP3'!$T$2:$T$692,"Sim")</f>
        <v>0</v>
      </c>
      <c r="AQ260" s="27" t="e">
        <f t="shared" si="103"/>
        <v>#DIV/0!</v>
      </c>
      <c r="AR260" s="24">
        <f>SUMIFS('Faturamento SP3'!$H$2:$H$692,'Faturamento SP3'!$D$2:$D$692,'Infos Relatório'!$B$245,'Faturamento SP3'!$E$2:$E$692,'Infos Relatório'!$B260,'Faturamento SP3'!$Z$2:$Z$692,'Infos Relatório'!AM$1)</f>
        <v>0</v>
      </c>
      <c r="AS260" s="23">
        <f>COUNTIFS('Faturamento SP3'!$D$2:$D$692,'Infos Relatório'!$B$245,'Faturamento SP3'!$E$2:$E$692,'Infos Relatório'!$B260,'Faturamento SP3'!$Z$2:$Z$692,'Infos Relatório'!AS$1)</f>
        <v>0</v>
      </c>
      <c r="AT260" s="13">
        <f>SUMIFS('Faturamento SP3'!$G$2:$G$692,'Faturamento SP3'!$D$2:$D$692,'Infos Relatório'!$B$245,'Faturamento SP3'!$E$2:$E$692,'Infos Relatório'!$B260,'Faturamento SP3'!$Z$2:$Z$692,'Infos Relatório'!AS$1)</f>
        <v>0</v>
      </c>
      <c r="AU260" s="13">
        <f>SUMIFS('Faturamento SP3'!$J$2:$J$692,'Faturamento SP3'!$D$2:$D$692,'Infos Relatório'!$B$245,'Faturamento SP3'!$E$2:$E$692,'Infos Relatório'!$B260,'Faturamento SP3'!$Z$2:$Z$692,'Infos Relatório'!AS$1)</f>
        <v>0</v>
      </c>
      <c r="AV260" s="14">
        <f>SUMIFS('Faturamento SP3'!$O$2:$O$692,'Faturamento SP3'!$D$2:$D$692,'Infos Relatório'!$B$245,'Faturamento SP3'!$E$2:$E$692,'Infos Relatório'!$B260,'Faturamento SP3'!$Z$2:$Z$692,'Infos Relatório'!AS$1,'Faturamento SP3'!$T$2:$T$692,"Sim")+SUMIFS('Faturamento SP3'!$P$2:$P$692,'Faturamento SP3'!$D$2:$D$692,'Infos Relatório'!$B$245,'Faturamento SP3'!$E$2:$E$692,'Infos Relatório'!$B260,'Faturamento SP3'!$Z$2:$Z$692,'Infos Relatório'!AS$1,'Faturamento SP3'!$T$2:$T$692,"Sim")</f>
        <v>0</v>
      </c>
      <c r="AW260" s="27" t="e">
        <f t="shared" si="104"/>
        <v>#DIV/0!</v>
      </c>
      <c r="AX260" s="24">
        <f>SUMIFS('Faturamento SP3'!$H$2:$H$692,'Faturamento SP3'!$D$2:$D$692,'Infos Relatório'!$B$245,'Faturamento SP3'!$E$2:$E$692,'Infos Relatório'!$B260,'Faturamento SP3'!$Z$2:$Z$692,'Infos Relatório'!AS$1)</f>
        <v>0</v>
      </c>
      <c r="AY260" s="23">
        <f>COUNTIFS('Faturamento SP3'!$D$2:$D$692,'Infos Relatório'!$B$245,'Faturamento SP3'!$E$2:$E$692,'Infos Relatório'!$B260,'Faturamento SP3'!$Z$2:$Z$692,'Infos Relatório'!AY$1)</f>
        <v>0</v>
      </c>
      <c r="AZ260" s="13">
        <f>SUMIFS('Faturamento SP3'!$G$2:$G$692,'Faturamento SP3'!$D$2:$D$692,'Infos Relatório'!$B$245,'Faturamento SP3'!$E$2:$E$692,'Infos Relatório'!$B260,'Faturamento SP3'!$Z$2:$Z$692,'Infos Relatório'!AY$1)</f>
        <v>0</v>
      </c>
      <c r="BA260" s="13">
        <f>SUMIFS('Faturamento SP3'!$J$2:$J$692,'Faturamento SP3'!$D$2:$D$692,'Infos Relatório'!$B$245,'Faturamento SP3'!$E$2:$E$692,'Infos Relatório'!$B260,'Faturamento SP3'!$Z$2:$Z$692,'Infos Relatório'!AY$1)</f>
        <v>0</v>
      </c>
      <c r="BB260" s="14">
        <f>SUMIFS('Faturamento SP3'!$O$2:$O$692,'Faturamento SP3'!$D$2:$D$692,'Infos Relatório'!$B$245,'Faturamento SP3'!$E$2:$E$692,'Infos Relatório'!$B260,'Faturamento SP3'!$Z$2:$Z$692,'Infos Relatório'!AY$1,'Faturamento SP3'!$T$2:$T$692,"Sim")+SUMIFS('Faturamento SP3'!$P$2:$P$692,'Faturamento SP3'!$D$2:$D$692,'Infos Relatório'!$B$245,'Faturamento SP3'!$E$2:$E$692,'Infos Relatório'!$B260,'Faturamento SP3'!$Z$2:$Z$692,'Infos Relatório'!AY$1,'Faturamento SP3'!$T$2:$T$692,"Sim")</f>
        <v>0</v>
      </c>
      <c r="BC260" s="27" t="e">
        <f t="shared" si="105"/>
        <v>#DIV/0!</v>
      </c>
      <c r="BD260" s="24">
        <f>SUMIFS('Faturamento SP3'!$H$2:$H$692,'Faturamento SP3'!$D$2:$D$692,'Infos Relatório'!$B$245,'Faturamento SP3'!$E$2:$E$692,'Infos Relatório'!$B260,'Faturamento SP3'!$Z$2:$Z$692,'Infos Relatório'!AY$1)</f>
        <v>0</v>
      </c>
      <c r="BE260" s="23">
        <f>COUNTIFS('Faturamento SP3'!$D$2:$D$692,'Infos Relatório'!$B$245,'Faturamento SP3'!$E$2:$E$692,'Infos Relatório'!$B260,'Faturamento SP3'!$Z$2:$Z$692,'Infos Relatório'!BE$1)</f>
        <v>0</v>
      </c>
      <c r="BF260" s="13">
        <f>SUMIFS('Faturamento SP3'!$G$2:$G$692,'Faturamento SP3'!$D$2:$D$692,'Infos Relatório'!$B$245,'Faturamento SP3'!$E$2:$E$692,'Infos Relatório'!$B260,'Faturamento SP3'!$Z$2:$Z$692,'Infos Relatório'!BE$1)</f>
        <v>0</v>
      </c>
      <c r="BG260" s="13">
        <f>SUMIFS('Faturamento SP3'!$J$2:$J$692,'Faturamento SP3'!$D$2:$D$692,'Infos Relatório'!$B$245,'Faturamento SP3'!$E$2:$E$692,'Infos Relatório'!$B260,'Faturamento SP3'!$Z$2:$Z$692,'Infos Relatório'!BE$1)</f>
        <v>0</v>
      </c>
      <c r="BH260" s="14">
        <f>SUMIFS('Faturamento SP3'!$O$2:$O$692,'Faturamento SP3'!$D$2:$D$692,'Infos Relatório'!$B$245,'Faturamento SP3'!$E$2:$E$692,'Infos Relatório'!$B260,'Faturamento SP3'!$Z$2:$Z$692,'Infos Relatório'!BE$1,'Faturamento SP3'!$T$2:$T$692,"Sim")+SUMIFS('Faturamento SP3'!$P$2:$P$692,'Faturamento SP3'!$D$2:$D$692,'Infos Relatório'!$B$245,'Faturamento SP3'!$E$2:$E$692,'Infos Relatório'!$B260,'Faturamento SP3'!$Z$2:$Z$692,'Infos Relatório'!BE$1,'Faturamento SP3'!$T$2:$T$692,"Sim")</f>
        <v>0</v>
      </c>
      <c r="BI260" s="27" t="e">
        <f t="shared" si="106"/>
        <v>#DIV/0!</v>
      </c>
      <c r="BJ260" s="24">
        <f>SUMIFS('Faturamento SP3'!$H$2:$H$692,'Faturamento SP3'!$D$2:$D$692,'Infos Relatório'!$B$245,'Faturamento SP3'!$E$2:$E$692,'Infos Relatório'!$B260,'Faturamento SP3'!$Z$2:$Z$692,'Infos Relatório'!BE$1)</f>
        <v>0</v>
      </c>
      <c r="BK260" s="23">
        <f>COUNTIFS('Faturamento SP3'!$D$2:$D$692,'Infos Relatório'!$B$245,'Faturamento SP3'!$E$2:$E$692,'Infos Relatório'!$B260,'Faturamento SP3'!$Z$2:$Z$692,'Infos Relatório'!BK$1)</f>
        <v>0</v>
      </c>
      <c r="BL260" s="13">
        <f>SUMIFS('Faturamento SP3'!$G$2:$G$692,'Faturamento SP3'!$D$2:$D$692,'Infos Relatório'!$B$245,'Faturamento SP3'!$E$2:$E$692,'Infos Relatório'!$B260,'Faturamento SP3'!$Z$2:$Z$692,'Infos Relatório'!BK$1)</f>
        <v>0</v>
      </c>
      <c r="BM260" s="13">
        <f>SUMIFS('Faturamento SP3'!$J$2:$J$692,'Faturamento SP3'!$D$2:$D$692,'Infos Relatório'!$B$245,'Faturamento SP3'!$E$2:$E$692,'Infos Relatório'!$B260,'Faturamento SP3'!$Z$2:$Z$692,'Infos Relatório'!BK$1)</f>
        <v>0</v>
      </c>
      <c r="BN260" s="14">
        <f>SUMIFS('Faturamento SP3'!$O$2:$O$692,'Faturamento SP3'!$D$2:$D$692,'Infos Relatório'!$B$245,'Faturamento SP3'!$E$2:$E$692,'Infos Relatório'!$B260,'Faturamento SP3'!$Z$2:$Z$692,'Infos Relatório'!BK$1,'Faturamento SP3'!$T$2:$T$692,"Sim")+SUMIFS('Faturamento SP3'!$P$2:$P$692,'Faturamento SP3'!$D$2:$D$692,'Infos Relatório'!$B$245,'Faturamento SP3'!$E$2:$E$692,'Infos Relatório'!$B260,'Faturamento SP3'!$Z$2:$Z$692,'Infos Relatório'!BK$1,'Faturamento SP3'!$T$2:$T$692,"Sim")</f>
        <v>0</v>
      </c>
      <c r="BO260" s="27" t="e">
        <f t="shared" si="107"/>
        <v>#DIV/0!</v>
      </c>
      <c r="BP260" s="24">
        <f>SUMIFS('Faturamento SP3'!$H$2:$H$692,'Faturamento SP3'!$D$2:$D$692,'Infos Relatório'!$B$245,'Faturamento SP3'!$E$2:$E$692,'Infos Relatório'!$B260,'Faturamento SP3'!$Z$2:$Z$692,'Infos Relatório'!BK$1)</f>
        <v>0</v>
      </c>
      <c r="BQ260" s="23">
        <f>COUNTIFS('Faturamento SP3'!$D$2:$D$692,'Infos Relatório'!$B$245,'Faturamento SP3'!$E$2:$E$692,'Infos Relatório'!$B260,'Faturamento SP3'!$Z$2:$Z$692,'Infos Relatório'!BQ$1)</f>
        <v>0</v>
      </c>
      <c r="BR260" s="13">
        <f>SUMIFS('Faturamento SP3'!$G$2:$G$692,'Faturamento SP3'!$D$2:$D$692,'Infos Relatório'!$B$245,'Faturamento SP3'!$E$2:$E$692,'Infos Relatório'!$B260,'Faturamento SP3'!$Z$2:$Z$692,'Infos Relatório'!BQ$1)</f>
        <v>0</v>
      </c>
      <c r="BS260" s="13">
        <f>SUMIFS('Faturamento SP3'!$J$2:$J$692,'Faturamento SP3'!$D$2:$D$692,'Infos Relatório'!$B$245,'Faturamento SP3'!$E$2:$E$692,'Infos Relatório'!$B260,'Faturamento SP3'!$Z$2:$Z$692,'Infos Relatório'!BQ$1)</f>
        <v>0</v>
      </c>
      <c r="BT260" s="14">
        <f>SUMIFS('Faturamento SP3'!$O$2:$O$692,'Faturamento SP3'!$D$2:$D$692,'Infos Relatório'!$B$245,'Faturamento SP3'!$E$2:$E$692,'Infos Relatório'!$B260,'Faturamento SP3'!$Z$2:$Z$692,'Infos Relatório'!BQ$1,'Faturamento SP3'!$T$2:$T$692,"Sim")+SUMIFS('Faturamento SP3'!$P$2:$P$692,'Faturamento SP3'!$D$2:$D$692,'Infos Relatório'!$B$245,'Faturamento SP3'!$E$2:$E$692,'Infos Relatório'!$B260,'Faturamento SP3'!$Z$2:$Z$692,'Infos Relatório'!BQ$1,'Faturamento SP3'!$T$2:$T$692,"Sim")</f>
        <v>0</v>
      </c>
      <c r="BU260" s="27" t="e">
        <f t="shared" si="108"/>
        <v>#DIV/0!</v>
      </c>
      <c r="BV260" s="24">
        <f>SUMIFS('Faturamento SP3'!$H$2:$H$692,'Faturamento SP3'!$D$2:$D$692,'Infos Relatório'!$B$245,'Faturamento SP3'!$E$2:$E$692,'Infos Relatório'!$B260,'Faturamento SP3'!$Z$2:$Z$692,'Infos Relatório'!BQ$1)</f>
        <v>0</v>
      </c>
    </row>
    <row r="261" spans="2:74">
      <c r="B261" s="17" t="s">
        <v>22</v>
      </c>
      <c r="C261" s="23">
        <f>COUNTIFS('Faturamento SP3'!$D$2:$D$692,'Infos Relatório'!$B$245,'Faturamento SP3'!$E$2:$E$692,'Infos Relatório'!$B261,'Faturamento SP3'!$Z$2:$Z$692,'Infos Relatório'!C$1)</f>
        <v>0</v>
      </c>
      <c r="D261" s="13">
        <f>SUMIFS('Faturamento SP3'!$G$2:$G$692,'Faturamento SP3'!$D$2:$D$692,'Infos Relatório'!$B$245,'Faturamento SP3'!$E$2:$E$692,'Infos Relatório'!$B261,'Faturamento SP3'!$Z$2:$Z$692,'Infos Relatório'!C$1)</f>
        <v>0</v>
      </c>
      <c r="E261" s="13">
        <f>SUMIFS('Faturamento SP3'!$J$2:$J$692,'Faturamento SP3'!$D$2:$D$692,'Infos Relatório'!$B$245,'Faturamento SP3'!$E$2:$E$692,'Infos Relatório'!$B261,'Faturamento SP3'!$Z$2:$Z$692,'Infos Relatório'!C$1)</f>
        <v>0</v>
      </c>
      <c r="F261" s="14">
        <f>SUMIFS('Faturamento SP3'!$O$2:$O$692,'Faturamento SP3'!$D$2:$D$692,'Infos Relatório'!$B$245,'Faturamento SP3'!$E$2:$E$692,'Infos Relatório'!$B261,'Faturamento SP3'!$Z$2:$Z$692,'Infos Relatório'!C$1,'Faturamento SP3'!$T$2:$T$692,"Sim")+SUMIFS('Faturamento SP3'!$P$2:$P$692,'Faturamento SP3'!$D$2:$D$692,'Infos Relatório'!$B$245,'Faturamento SP3'!$E$2:$E$692,'Infos Relatório'!$B261,'Faturamento SP3'!$Z$2:$Z$692,'Infos Relatório'!C$1,'Faturamento SP3'!$T$2:$T$692,"Sim")</f>
        <v>0</v>
      </c>
      <c r="G261" s="27" t="e">
        <f t="shared" si="97"/>
        <v>#DIV/0!</v>
      </c>
      <c r="H261" s="24">
        <f>SUMIFS('Faturamento SP3'!$H$2:$H$692,'Faturamento SP3'!$D$2:$D$692,'Infos Relatório'!$B$245,'Faturamento SP3'!$E$2:$E$692,'Infos Relatório'!$B261,'Faturamento SP3'!$Z$2:$Z$692,'Infos Relatório'!C$1)</f>
        <v>0</v>
      </c>
      <c r="I261" s="23">
        <f>COUNTIFS('Faturamento SP3'!$D$2:$D$692,'Infos Relatório'!$B$245,'Faturamento SP3'!$E$2:$E$692,'Infos Relatório'!$B261,'Faturamento SP3'!$Z$2:$Z$692,'Infos Relatório'!I$1)</f>
        <v>0</v>
      </c>
      <c r="J261" s="13">
        <f>SUMIFS('Faturamento SP3'!$G$2:$G$692,'Faturamento SP3'!$D$2:$D$692,'Infos Relatório'!$B$245,'Faturamento SP3'!$E$2:$E$692,'Infos Relatório'!$B261,'Faturamento SP3'!$Z$2:$Z$692,'Infos Relatório'!I$1)</f>
        <v>0</v>
      </c>
      <c r="K261" s="13">
        <f>SUMIFS('Faturamento SP3'!$J$2:$J$692,'Faturamento SP3'!$D$2:$D$692,'Infos Relatório'!$B$245,'Faturamento SP3'!$E$2:$E$692,'Infos Relatório'!$B261,'Faturamento SP3'!$Z$2:$Z$692,'Infos Relatório'!I$1)</f>
        <v>0</v>
      </c>
      <c r="L261" s="14">
        <f>SUMIFS('Faturamento SP3'!$O$2:$O$692,'Faturamento SP3'!$D$2:$D$692,'Infos Relatório'!$B$245,'Faturamento SP3'!$E$2:$E$692,'Infos Relatório'!$B261,'Faturamento SP3'!$Z$2:$Z$692,'Infos Relatório'!I$1,'Faturamento SP3'!$T$2:$T$692,"Sim")+SUMIFS('Faturamento SP3'!$P$2:$P$692,'Faturamento SP3'!$D$2:$D$692,'Infos Relatório'!$B$245,'Faturamento SP3'!$E$2:$E$692,'Infos Relatório'!$B261,'Faturamento SP3'!$Z$2:$Z$692,'Infos Relatório'!I$1,'Faturamento SP3'!$T$2:$T$692,"Sim")</f>
        <v>0</v>
      </c>
      <c r="M261" s="27" t="e">
        <f t="shared" si="98"/>
        <v>#DIV/0!</v>
      </c>
      <c r="N261" s="24">
        <f>SUMIFS('Faturamento SP3'!$H$2:$H$692,'Faturamento SP3'!$D$2:$D$692,'Infos Relatório'!$B$245,'Faturamento SP3'!$E$2:$E$692,'Infos Relatório'!$B261,'Faturamento SP3'!$Z$2:$Z$692,'Infos Relatório'!I$1)</f>
        <v>0</v>
      </c>
      <c r="O261" s="23">
        <f>COUNTIFS('Faturamento SP3'!$D$2:$D$692,'Infos Relatório'!$B$245,'Faturamento SP3'!$E$2:$E$692,'Infos Relatório'!$B261,'Faturamento SP3'!$Z$2:$Z$692,'Infos Relatório'!O$1)</f>
        <v>0</v>
      </c>
      <c r="P261" s="13">
        <f>SUMIFS('Faturamento SP3'!$G$2:$G$692,'Faturamento SP3'!$D$2:$D$692,'Infos Relatório'!$B$245,'Faturamento SP3'!$E$2:$E$692,'Infos Relatório'!$B261,'Faturamento SP3'!$Z$2:$Z$692,'Infos Relatório'!O$1)</f>
        <v>0</v>
      </c>
      <c r="Q261" s="13">
        <f>SUMIFS('Faturamento SP3'!$J$2:$J$692,'Faturamento SP3'!$D$2:$D$692,'Infos Relatório'!$B$245,'Faturamento SP3'!$E$2:$E$692,'Infos Relatório'!$B261,'Faturamento SP3'!$Z$2:$Z$692,'Infos Relatório'!O$1)</f>
        <v>0</v>
      </c>
      <c r="R261" s="14">
        <f>SUMIFS('Faturamento SP3'!$O$2:$O$692,'Faturamento SP3'!$D$2:$D$692,'Infos Relatório'!$B$245,'Faturamento SP3'!$E$2:$E$692,'Infos Relatório'!$B261,'Faturamento SP3'!$Z$2:$Z$692,'Infos Relatório'!O$1,'Faturamento SP3'!$T$2:$T$692,"Sim")+SUMIFS('Faturamento SP3'!$P$2:$P$692,'Faturamento SP3'!$D$2:$D$692,'Infos Relatório'!$B$245,'Faturamento SP3'!$E$2:$E$692,'Infos Relatório'!$B261,'Faturamento SP3'!$Z$2:$Z$692,'Infos Relatório'!O$1,'Faturamento SP3'!$T$2:$T$692,"Sim")</f>
        <v>0</v>
      </c>
      <c r="S261" s="27" t="e">
        <f t="shared" si="99"/>
        <v>#DIV/0!</v>
      </c>
      <c r="T261" s="24">
        <f>SUMIFS('Faturamento SP3'!$H$2:$H$692,'Faturamento SP3'!$D$2:$D$692,'Infos Relatório'!$B$245,'Faturamento SP3'!$E$2:$E$692,'Infos Relatório'!$B261,'Faturamento SP3'!$Z$2:$Z$692,'Infos Relatório'!O$1)</f>
        <v>0</v>
      </c>
      <c r="U261" s="23">
        <f>COUNTIFS('Faturamento SP3'!$D$2:$D$692,'Infos Relatório'!$B$245,'Faturamento SP3'!$E$2:$E$692,'Infos Relatório'!$B261,'Faturamento SP3'!$Z$2:$Z$692,'Infos Relatório'!U$1)</f>
        <v>0</v>
      </c>
      <c r="V261" s="13">
        <f>SUMIFS('Faturamento SP3'!$G$2:$G$692,'Faturamento SP3'!$D$2:$D$692,'Infos Relatório'!$B$245,'Faturamento SP3'!$E$2:$E$692,'Infos Relatório'!$B261,'Faturamento SP3'!$Z$2:$Z$692,'Infos Relatório'!U$1)</f>
        <v>0</v>
      </c>
      <c r="W261" s="13">
        <f>SUMIFS('Faturamento SP3'!$J$2:$J$692,'Faturamento SP3'!$D$2:$D$692,'Infos Relatório'!$B$245,'Faturamento SP3'!$E$2:$E$692,'Infos Relatório'!$B261,'Faturamento SP3'!$Z$2:$Z$692,'Infos Relatório'!U$1)</f>
        <v>0</v>
      </c>
      <c r="X261" s="14">
        <f>SUMIFS('Faturamento SP3'!$O$2:$O$692,'Faturamento SP3'!$D$2:$D$692,'Infos Relatório'!$B$245,'Faturamento SP3'!$E$2:$E$692,'Infos Relatório'!$B261,'Faturamento SP3'!$Z$2:$Z$692,'Infos Relatório'!U$1,'Faturamento SP3'!$T$2:$T$692,"Sim")+SUMIFS('Faturamento SP3'!$P$2:$P$692,'Faturamento SP3'!$D$2:$D$692,'Infos Relatório'!$B$245,'Faturamento SP3'!$E$2:$E$692,'Infos Relatório'!$B261,'Faturamento SP3'!$Z$2:$Z$692,'Infos Relatório'!U$1,'Faturamento SP3'!$T$2:$T$692,"Sim")</f>
        <v>0</v>
      </c>
      <c r="Y261" s="27" t="e">
        <f t="shared" si="100"/>
        <v>#DIV/0!</v>
      </c>
      <c r="Z261" s="24">
        <f>SUMIFS('Faturamento SP3'!$H$2:$H$692,'Faturamento SP3'!$D$2:$D$692,'Infos Relatório'!$B$245,'Faturamento SP3'!$E$2:$E$692,'Infos Relatório'!$B261,'Faturamento SP3'!$Z$2:$Z$692,'Infos Relatório'!U$1)</f>
        <v>0</v>
      </c>
      <c r="AA261" s="23">
        <f>COUNTIFS('Faturamento SP3'!$D$2:$D$692,'Infos Relatório'!$B$245,'Faturamento SP3'!$E$2:$E$692,'Infos Relatório'!$B261,'Faturamento SP3'!$Z$2:$Z$692,'Infos Relatório'!AA$1)</f>
        <v>0</v>
      </c>
      <c r="AB261" s="13">
        <f>SUMIFS('Faturamento SP3'!$G$2:$G$692,'Faturamento SP3'!$D$2:$D$692,'Infos Relatório'!$B$245,'Faturamento SP3'!$E$2:$E$692,'Infos Relatório'!$B261,'Faturamento SP3'!$Z$2:$Z$692,'Infos Relatório'!AA$1)</f>
        <v>0</v>
      </c>
      <c r="AC261" s="13">
        <f>SUMIFS('Faturamento SP3'!$J$2:$J$692,'Faturamento SP3'!$D$2:$D$692,'Infos Relatório'!$B$245,'Faturamento SP3'!$E$2:$E$692,'Infos Relatório'!$B261,'Faturamento SP3'!$Z$2:$Z$692,'Infos Relatório'!AA$1)</f>
        <v>0</v>
      </c>
      <c r="AD261" s="14">
        <f>SUMIFS('Faturamento SP3'!$O$2:$O$692,'Faturamento SP3'!$D$2:$D$692,'Infos Relatório'!$B$245,'Faturamento SP3'!$E$2:$E$692,'Infos Relatório'!$B261,'Faturamento SP3'!$Z$2:$Z$692,'Infos Relatório'!AA$1,'Faturamento SP3'!$T$2:$T$692,"Sim")+SUMIFS('Faturamento SP3'!$P$2:$P$692,'Faturamento SP3'!$D$2:$D$692,'Infos Relatório'!$B$245,'Faturamento SP3'!$E$2:$E$692,'Infos Relatório'!$B261,'Faturamento SP3'!$Z$2:$Z$692,'Infos Relatório'!AA$1,'Faturamento SP3'!$T$2:$T$692,"Sim")</f>
        <v>0</v>
      </c>
      <c r="AE261" s="27" t="e">
        <f t="shared" si="101"/>
        <v>#DIV/0!</v>
      </c>
      <c r="AF261" s="24">
        <f>SUMIFS('Faturamento SP3'!$H$2:$H$692,'Faturamento SP3'!$D$2:$D$692,'Infos Relatório'!$B$245,'Faturamento SP3'!$E$2:$E$692,'Infos Relatório'!$B261,'Faturamento SP3'!$Z$2:$Z$692,'Infos Relatório'!AA$1)</f>
        <v>0</v>
      </c>
      <c r="AG261" s="23">
        <f>COUNTIFS('Faturamento SP3'!$D$2:$D$692,'Infos Relatório'!$B$245,'Faturamento SP3'!$E$2:$E$692,'Infos Relatório'!$B261,'Faturamento SP3'!$Z$2:$Z$692,'Infos Relatório'!AG$1)</f>
        <v>0</v>
      </c>
      <c r="AH261" s="13">
        <f>SUMIFS('Faturamento SP3'!$G$2:$G$692,'Faturamento SP3'!$D$2:$D$692,'Infos Relatório'!$B$245,'Faturamento SP3'!$E$2:$E$692,'Infos Relatório'!$B261,'Faturamento SP3'!$Z$2:$Z$692,'Infos Relatório'!AG$1)</f>
        <v>0</v>
      </c>
      <c r="AI261" s="13">
        <f>SUMIFS('Faturamento SP3'!$J$2:$J$692,'Faturamento SP3'!$D$2:$D$692,'Infos Relatório'!$B$245,'Faturamento SP3'!$E$2:$E$692,'Infos Relatório'!$B261,'Faturamento SP3'!$Z$2:$Z$692,'Infos Relatório'!AG$1)</f>
        <v>0</v>
      </c>
      <c r="AJ261" s="14">
        <f>SUMIFS('Faturamento SP3'!$O$2:$O$692,'Faturamento SP3'!$D$2:$D$692,'Infos Relatório'!$B$245,'Faturamento SP3'!$E$2:$E$692,'Infos Relatório'!$B261,'Faturamento SP3'!$Z$2:$Z$692,'Infos Relatório'!AG$1,'Faturamento SP3'!$T$2:$T$692,"Sim")+SUMIFS('Faturamento SP3'!$P$2:$P$692,'Faturamento SP3'!$D$2:$D$692,'Infos Relatório'!$B$245,'Faturamento SP3'!$E$2:$E$692,'Infos Relatório'!$B261,'Faturamento SP3'!$Z$2:$Z$692,'Infos Relatório'!AG$1,'Faturamento SP3'!$T$2:$T$692,"Sim")</f>
        <v>0</v>
      </c>
      <c r="AK261" s="27" t="e">
        <f t="shared" si="102"/>
        <v>#DIV/0!</v>
      </c>
      <c r="AL261" s="24">
        <f>SUMIFS('Faturamento SP3'!$H$2:$H$692,'Faturamento SP3'!$D$2:$D$692,'Infos Relatório'!$B$245,'Faturamento SP3'!$E$2:$E$692,'Infos Relatório'!$B261,'Faturamento SP3'!$Z$2:$Z$692,'Infos Relatório'!AG$1)</f>
        <v>0</v>
      </c>
      <c r="AM261" s="23">
        <f>COUNTIFS('Faturamento SP3'!$D$2:$D$692,'Infos Relatório'!$B$245,'Faturamento SP3'!$E$2:$E$692,'Infos Relatório'!$B261,'Faturamento SP3'!$Z$2:$Z$692,'Infos Relatório'!AM$1)</f>
        <v>0</v>
      </c>
      <c r="AN261" s="13">
        <f>SUMIFS('Faturamento SP3'!$G$2:$G$692,'Faturamento SP3'!$D$2:$D$692,'Infos Relatório'!$B$245,'Faturamento SP3'!$E$2:$E$692,'Infos Relatório'!$B261,'Faturamento SP3'!$Z$2:$Z$692,'Infos Relatório'!AM$1)</f>
        <v>0</v>
      </c>
      <c r="AO261" s="13">
        <f>SUMIFS('Faturamento SP3'!$J$2:$J$692,'Faturamento SP3'!$D$2:$D$692,'Infos Relatório'!$B$245,'Faturamento SP3'!$E$2:$E$692,'Infos Relatório'!$B261,'Faturamento SP3'!$Z$2:$Z$692,'Infos Relatório'!AM$1)</f>
        <v>0</v>
      </c>
      <c r="AP261" s="14">
        <f>SUMIFS('Faturamento SP3'!$O$2:$O$692,'Faturamento SP3'!$D$2:$D$692,'Infos Relatório'!$B$245,'Faturamento SP3'!$E$2:$E$692,'Infos Relatório'!$B261,'Faturamento SP3'!$Z$2:$Z$692,'Infos Relatório'!AM$1,'Faturamento SP3'!$T$2:$T$692,"Sim")+SUMIFS('Faturamento SP3'!$P$2:$P$692,'Faturamento SP3'!$D$2:$D$692,'Infos Relatório'!$B$245,'Faturamento SP3'!$E$2:$E$692,'Infos Relatório'!$B261,'Faturamento SP3'!$Z$2:$Z$692,'Infos Relatório'!AM$1,'Faturamento SP3'!$T$2:$T$692,"Sim")</f>
        <v>0</v>
      </c>
      <c r="AQ261" s="27" t="e">
        <f t="shared" si="103"/>
        <v>#DIV/0!</v>
      </c>
      <c r="AR261" s="24">
        <f>SUMIFS('Faturamento SP3'!$H$2:$H$692,'Faturamento SP3'!$D$2:$D$692,'Infos Relatório'!$B$245,'Faturamento SP3'!$E$2:$E$692,'Infos Relatório'!$B261,'Faturamento SP3'!$Z$2:$Z$692,'Infos Relatório'!AM$1)</f>
        <v>0</v>
      </c>
      <c r="AS261" s="23">
        <f>COUNTIFS('Faturamento SP3'!$D$2:$D$692,'Infos Relatório'!$B$245,'Faturamento SP3'!$E$2:$E$692,'Infos Relatório'!$B261,'Faturamento SP3'!$Z$2:$Z$692,'Infos Relatório'!AS$1)</f>
        <v>0</v>
      </c>
      <c r="AT261" s="13">
        <f>SUMIFS('Faturamento SP3'!$G$2:$G$692,'Faturamento SP3'!$D$2:$D$692,'Infos Relatório'!$B$245,'Faturamento SP3'!$E$2:$E$692,'Infos Relatório'!$B261,'Faturamento SP3'!$Z$2:$Z$692,'Infos Relatório'!AS$1)</f>
        <v>0</v>
      </c>
      <c r="AU261" s="13">
        <f>SUMIFS('Faturamento SP3'!$J$2:$J$692,'Faturamento SP3'!$D$2:$D$692,'Infos Relatório'!$B$245,'Faturamento SP3'!$E$2:$E$692,'Infos Relatório'!$B261,'Faturamento SP3'!$Z$2:$Z$692,'Infos Relatório'!AS$1)</f>
        <v>0</v>
      </c>
      <c r="AV261" s="14">
        <f>SUMIFS('Faturamento SP3'!$O$2:$O$692,'Faturamento SP3'!$D$2:$D$692,'Infos Relatório'!$B$245,'Faturamento SP3'!$E$2:$E$692,'Infos Relatório'!$B261,'Faturamento SP3'!$Z$2:$Z$692,'Infos Relatório'!AS$1,'Faturamento SP3'!$T$2:$T$692,"Sim")+SUMIFS('Faturamento SP3'!$P$2:$P$692,'Faturamento SP3'!$D$2:$D$692,'Infos Relatório'!$B$245,'Faturamento SP3'!$E$2:$E$692,'Infos Relatório'!$B261,'Faturamento SP3'!$Z$2:$Z$692,'Infos Relatório'!AS$1,'Faturamento SP3'!$T$2:$T$692,"Sim")</f>
        <v>0</v>
      </c>
      <c r="AW261" s="27" t="e">
        <f t="shared" si="104"/>
        <v>#DIV/0!</v>
      </c>
      <c r="AX261" s="24">
        <f>SUMIFS('Faturamento SP3'!$H$2:$H$692,'Faturamento SP3'!$D$2:$D$692,'Infos Relatório'!$B$245,'Faturamento SP3'!$E$2:$E$692,'Infos Relatório'!$B261,'Faturamento SP3'!$Z$2:$Z$692,'Infos Relatório'!AS$1)</f>
        <v>0</v>
      </c>
      <c r="AY261" s="23">
        <f>COUNTIFS('Faturamento SP3'!$D$2:$D$692,'Infos Relatório'!$B$245,'Faturamento SP3'!$E$2:$E$692,'Infos Relatório'!$B261,'Faturamento SP3'!$Z$2:$Z$692,'Infos Relatório'!AY$1)</f>
        <v>0</v>
      </c>
      <c r="AZ261" s="13">
        <f>SUMIFS('Faturamento SP3'!$G$2:$G$692,'Faturamento SP3'!$D$2:$D$692,'Infos Relatório'!$B$245,'Faturamento SP3'!$E$2:$E$692,'Infos Relatório'!$B261,'Faturamento SP3'!$Z$2:$Z$692,'Infos Relatório'!AY$1)</f>
        <v>0</v>
      </c>
      <c r="BA261" s="13">
        <f>SUMIFS('Faturamento SP3'!$J$2:$J$692,'Faturamento SP3'!$D$2:$D$692,'Infos Relatório'!$B$245,'Faturamento SP3'!$E$2:$E$692,'Infos Relatório'!$B261,'Faturamento SP3'!$Z$2:$Z$692,'Infos Relatório'!AY$1)</f>
        <v>0</v>
      </c>
      <c r="BB261" s="14">
        <f>SUMIFS('Faturamento SP3'!$O$2:$O$692,'Faturamento SP3'!$D$2:$D$692,'Infos Relatório'!$B$245,'Faturamento SP3'!$E$2:$E$692,'Infos Relatório'!$B261,'Faturamento SP3'!$Z$2:$Z$692,'Infos Relatório'!AY$1,'Faturamento SP3'!$T$2:$T$692,"Sim")+SUMIFS('Faturamento SP3'!$P$2:$P$692,'Faturamento SP3'!$D$2:$D$692,'Infos Relatório'!$B$245,'Faturamento SP3'!$E$2:$E$692,'Infos Relatório'!$B261,'Faturamento SP3'!$Z$2:$Z$692,'Infos Relatório'!AY$1,'Faturamento SP3'!$T$2:$T$692,"Sim")</f>
        <v>0</v>
      </c>
      <c r="BC261" s="27" t="e">
        <f t="shared" si="105"/>
        <v>#DIV/0!</v>
      </c>
      <c r="BD261" s="24">
        <f>SUMIFS('Faturamento SP3'!$H$2:$H$692,'Faturamento SP3'!$D$2:$D$692,'Infos Relatório'!$B$245,'Faturamento SP3'!$E$2:$E$692,'Infos Relatório'!$B261,'Faturamento SP3'!$Z$2:$Z$692,'Infos Relatório'!AY$1)</f>
        <v>0</v>
      </c>
      <c r="BE261" s="23">
        <f>COUNTIFS('Faturamento SP3'!$D$2:$D$692,'Infos Relatório'!$B$245,'Faturamento SP3'!$E$2:$E$692,'Infos Relatório'!$B261,'Faturamento SP3'!$Z$2:$Z$692,'Infos Relatório'!BE$1)</f>
        <v>0</v>
      </c>
      <c r="BF261" s="13">
        <f>SUMIFS('Faturamento SP3'!$G$2:$G$692,'Faturamento SP3'!$D$2:$D$692,'Infos Relatório'!$B$245,'Faturamento SP3'!$E$2:$E$692,'Infos Relatório'!$B261,'Faturamento SP3'!$Z$2:$Z$692,'Infos Relatório'!BE$1)</f>
        <v>0</v>
      </c>
      <c r="BG261" s="13">
        <f>SUMIFS('Faturamento SP3'!$J$2:$J$692,'Faturamento SP3'!$D$2:$D$692,'Infos Relatório'!$B$245,'Faturamento SP3'!$E$2:$E$692,'Infos Relatório'!$B261,'Faturamento SP3'!$Z$2:$Z$692,'Infos Relatório'!BE$1)</f>
        <v>0</v>
      </c>
      <c r="BH261" s="14">
        <f>SUMIFS('Faturamento SP3'!$O$2:$O$692,'Faturamento SP3'!$D$2:$D$692,'Infos Relatório'!$B$245,'Faturamento SP3'!$E$2:$E$692,'Infos Relatório'!$B261,'Faturamento SP3'!$Z$2:$Z$692,'Infos Relatório'!BE$1,'Faturamento SP3'!$T$2:$T$692,"Sim")+SUMIFS('Faturamento SP3'!$P$2:$P$692,'Faturamento SP3'!$D$2:$D$692,'Infos Relatório'!$B$245,'Faturamento SP3'!$E$2:$E$692,'Infos Relatório'!$B261,'Faturamento SP3'!$Z$2:$Z$692,'Infos Relatório'!BE$1,'Faturamento SP3'!$T$2:$T$692,"Sim")</f>
        <v>0</v>
      </c>
      <c r="BI261" s="27" t="e">
        <f t="shared" si="106"/>
        <v>#DIV/0!</v>
      </c>
      <c r="BJ261" s="24">
        <f>SUMIFS('Faturamento SP3'!$H$2:$H$692,'Faturamento SP3'!$D$2:$D$692,'Infos Relatório'!$B$245,'Faturamento SP3'!$E$2:$E$692,'Infos Relatório'!$B261,'Faturamento SP3'!$Z$2:$Z$692,'Infos Relatório'!BE$1)</f>
        <v>0</v>
      </c>
      <c r="BK261" s="23">
        <f>COUNTIFS('Faturamento SP3'!$D$2:$D$692,'Infos Relatório'!$B$245,'Faturamento SP3'!$E$2:$E$692,'Infos Relatório'!$B261,'Faturamento SP3'!$Z$2:$Z$692,'Infos Relatório'!BK$1)</f>
        <v>0</v>
      </c>
      <c r="BL261" s="13">
        <f>SUMIFS('Faturamento SP3'!$G$2:$G$692,'Faturamento SP3'!$D$2:$D$692,'Infos Relatório'!$B$245,'Faturamento SP3'!$E$2:$E$692,'Infos Relatório'!$B261,'Faturamento SP3'!$Z$2:$Z$692,'Infos Relatório'!BK$1)</f>
        <v>0</v>
      </c>
      <c r="BM261" s="13">
        <f>SUMIFS('Faturamento SP3'!$J$2:$J$692,'Faturamento SP3'!$D$2:$D$692,'Infos Relatório'!$B$245,'Faturamento SP3'!$E$2:$E$692,'Infos Relatório'!$B261,'Faturamento SP3'!$Z$2:$Z$692,'Infos Relatório'!BK$1)</f>
        <v>0</v>
      </c>
      <c r="BN261" s="14">
        <f>SUMIFS('Faturamento SP3'!$O$2:$O$692,'Faturamento SP3'!$D$2:$D$692,'Infos Relatório'!$B$245,'Faturamento SP3'!$E$2:$E$692,'Infos Relatório'!$B261,'Faturamento SP3'!$Z$2:$Z$692,'Infos Relatório'!BK$1,'Faturamento SP3'!$T$2:$T$692,"Sim")+SUMIFS('Faturamento SP3'!$P$2:$P$692,'Faturamento SP3'!$D$2:$D$692,'Infos Relatório'!$B$245,'Faturamento SP3'!$E$2:$E$692,'Infos Relatório'!$B261,'Faturamento SP3'!$Z$2:$Z$692,'Infos Relatório'!BK$1,'Faturamento SP3'!$T$2:$T$692,"Sim")</f>
        <v>0</v>
      </c>
      <c r="BO261" s="27" t="e">
        <f t="shared" si="107"/>
        <v>#DIV/0!</v>
      </c>
      <c r="BP261" s="24">
        <f>SUMIFS('Faturamento SP3'!$H$2:$H$692,'Faturamento SP3'!$D$2:$D$692,'Infos Relatório'!$B$245,'Faturamento SP3'!$E$2:$E$692,'Infos Relatório'!$B261,'Faturamento SP3'!$Z$2:$Z$692,'Infos Relatório'!BK$1)</f>
        <v>0</v>
      </c>
      <c r="BQ261" s="23">
        <f>COUNTIFS('Faturamento SP3'!$D$2:$D$692,'Infos Relatório'!$B$245,'Faturamento SP3'!$E$2:$E$692,'Infos Relatório'!$B261,'Faturamento SP3'!$Z$2:$Z$692,'Infos Relatório'!BQ$1)</f>
        <v>0</v>
      </c>
      <c r="BR261" s="13">
        <f>SUMIFS('Faturamento SP3'!$G$2:$G$692,'Faturamento SP3'!$D$2:$D$692,'Infos Relatório'!$B$245,'Faturamento SP3'!$E$2:$E$692,'Infos Relatório'!$B261,'Faturamento SP3'!$Z$2:$Z$692,'Infos Relatório'!BQ$1)</f>
        <v>0</v>
      </c>
      <c r="BS261" s="13">
        <f>SUMIFS('Faturamento SP3'!$J$2:$J$692,'Faturamento SP3'!$D$2:$D$692,'Infos Relatório'!$B$245,'Faturamento SP3'!$E$2:$E$692,'Infos Relatório'!$B261,'Faturamento SP3'!$Z$2:$Z$692,'Infos Relatório'!BQ$1)</f>
        <v>0</v>
      </c>
      <c r="BT261" s="14">
        <f>SUMIFS('Faturamento SP3'!$O$2:$O$692,'Faturamento SP3'!$D$2:$D$692,'Infos Relatório'!$B$245,'Faturamento SP3'!$E$2:$E$692,'Infos Relatório'!$B261,'Faturamento SP3'!$Z$2:$Z$692,'Infos Relatório'!BQ$1,'Faturamento SP3'!$T$2:$T$692,"Sim")+SUMIFS('Faturamento SP3'!$P$2:$P$692,'Faturamento SP3'!$D$2:$D$692,'Infos Relatório'!$B$245,'Faturamento SP3'!$E$2:$E$692,'Infos Relatório'!$B261,'Faturamento SP3'!$Z$2:$Z$692,'Infos Relatório'!BQ$1,'Faturamento SP3'!$T$2:$T$692,"Sim")</f>
        <v>0</v>
      </c>
      <c r="BU261" s="27" t="e">
        <f t="shared" si="108"/>
        <v>#DIV/0!</v>
      </c>
      <c r="BV261" s="24">
        <f>SUMIFS('Faturamento SP3'!$H$2:$H$692,'Faturamento SP3'!$D$2:$D$692,'Infos Relatório'!$B$245,'Faturamento SP3'!$E$2:$E$692,'Infos Relatório'!$B261,'Faturamento SP3'!$Z$2:$Z$692,'Infos Relatório'!BQ$1)</f>
        <v>0</v>
      </c>
    </row>
    <row r="262" spans="2:74">
      <c r="B262" s="17" t="s">
        <v>23</v>
      </c>
      <c r="C262" s="23">
        <f>COUNTIFS('Faturamento SP3'!$D$2:$D$692,'Infos Relatório'!$B$245,'Faturamento SP3'!$E$2:$E$692,'Infos Relatório'!$B262,'Faturamento SP3'!$Z$2:$Z$692,'Infos Relatório'!C$1)</f>
        <v>0</v>
      </c>
      <c r="D262" s="13">
        <f>SUMIFS('Faturamento SP3'!$G$2:$G$692,'Faturamento SP3'!$D$2:$D$692,'Infos Relatório'!$B$245,'Faturamento SP3'!$E$2:$E$692,'Infos Relatório'!$B262,'Faturamento SP3'!$Z$2:$Z$692,'Infos Relatório'!C$1)</f>
        <v>0</v>
      </c>
      <c r="E262" s="13">
        <f>SUMIFS('Faturamento SP3'!$J$2:$J$692,'Faturamento SP3'!$D$2:$D$692,'Infos Relatório'!$B$245,'Faturamento SP3'!$E$2:$E$692,'Infos Relatório'!$B262,'Faturamento SP3'!$Z$2:$Z$692,'Infos Relatório'!C$1)</f>
        <v>0</v>
      </c>
      <c r="F262" s="14">
        <f>SUMIFS('Faturamento SP3'!$O$2:$O$692,'Faturamento SP3'!$D$2:$D$692,'Infos Relatório'!$B$245,'Faturamento SP3'!$E$2:$E$692,'Infos Relatório'!$B262,'Faturamento SP3'!$Z$2:$Z$692,'Infos Relatório'!C$1,'Faturamento SP3'!$T$2:$T$692,"Sim")+SUMIFS('Faturamento SP3'!$P$2:$P$692,'Faturamento SP3'!$D$2:$D$692,'Infos Relatório'!$B$245,'Faturamento SP3'!$E$2:$E$692,'Infos Relatório'!$B262,'Faturamento SP3'!$Z$2:$Z$692,'Infos Relatório'!C$1,'Faturamento SP3'!$T$2:$T$692,"Sim")</f>
        <v>0</v>
      </c>
      <c r="G262" s="27" t="e">
        <f t="shared" si="97"/>
        <v>#DIV/0!</v>
      </c>
      <c r="H262" s="24">
        <f>SUMIFS('Faturamento SP3'!$H$2:$H$692,'Faturamento SP3'!$D$2:$D$692,'Infos Relatório'!$B$245,'Faturamento SP3'!$E$2:$E$692,'Infos Relatório'!$B262,'Faturamento SP3'!$Z$2:$Z$692,'Infos Relatório'!C$1)</f>
        <v>0</v>
      </c>
      <c r="I262" s="23">
        <f>COUNTIFS('Faturamento SP3'!$D$2:$D$692,'Infos Relatório'!$B$245,'Faturamento SP3'!$E$2:$E$692,'Infos Relatório'!$B262,'Faturamento SP3'!$Z$2:$Z$692,'Infos Relatório'!I$1)</f>
        <v>0</v>
      </c>
      <c r="J262" s="13">
        <f>SUMIFS('Faturamento SP3'!$G$2:$G$692,'Faturamento SP3'!$D$2:$D$692,'Infos Relatório'!$B$245,'Faturamento SP3'!$E$2:$E$692,'Infos Relatório'!$B262,'Faturamento SP3'!$Z$2:$Z$692,'Infos Relatório'!I$1)</f>
        <v>0</v>
      </c>
      <c r="K262" s="13">
        <f>SUMIFS('Faturamento SP3'!$J$2:$J$692,'Faturamento SP3'!$D$2:$D$692,'Infos Relatório'!$B$245,'Faturamento SP3'!$E$2:$E$692,'Infos Relatório'!$B262,'Faturamento SP3'!$Z$2:$Z$692,'Infos Relatório'!I$1)</f>
        <v>0</v>
      </c>
      <c r="L262" s="14">
        <f>SUMIFS('Faturamento SP3'!$O$2:$O$692,'Faturamento SP3'!$D$2:$D$692,'Infos Relatório'!$B$245,'Faturamento SP3'!$E$2:$E$692,'Infos Relatório'!$B262,'Faturamento SP3'!$Z$2:$Z$692,'Infos Relatório'!I$1,'Faturamento SP3'!$T$2:$T$692,"Sim")+SUMIFS('Faturamento SP3'!$P$2:$P$692,'Faturamento SP3'!$D$2:$D$692,'Infos Relatório'!$B$245,'Faturamento SP3'!$E$2:$E$692,'Infos Relatório'!$B262,'Faturamento SP3'!$Z$2:$Z$692,'Infos Relatório'!I$1,'Faturamento SP3'!$T$2:$T$692,"Sim")</f>
        <v>0</v>
      </c>
      <c r="M262" s="27" t="e">
        <f t="shared" si="98"/>
        <v>#DIV/0!</v>
      </c>
      <c r="N262" s="24">
        <f>SUMIFS('Faturamento SP3'!$H$2:$H$692,'Faturamento SP3'!$D$2:$D$692,'Infos Relatório'!$B$245,'Faturamento SP3'!$E$2:$E$692,'Infos Relatório'!$B262,'Faturamento SP3'!$Z$2:$Z$692,'Infos Relatório'!I$1)</f>
        <v>0</v>
      </c>
      <c r="O262" s="23">
        <f>COUNTIFS('Faturamento SP3'!$D$2:$D$692,'Infos Relatório'!$B$245,'Faturamento SP3'!$E$2:$E$692,'Infos Relatório'!$B262,'Faturamento SP3'!$Z$2:$Z$692,'Infos Relatório'!O$1)</f>
        <v>0</v>
      </c>
      <c r="P262" s="13">
        <f>SUMIFS('Faturamento SP3'!$G$2:$G$692,'Faturamento SP3'!$D$2:$D$692,'Infos Relatório'!$B$245,'Faturamento SP3'!$E$2:$E$692,'Infos Relatório'!$B262,'Faturamento SP3'!$Z$2:$Z$692,'Infos Relatório'!O$1)</f>
        <v>0</v>
      </c>
      <c r="Q262" s="13">
        <f>SUMIFS('Faturamento SP3'!$J$2:$J$692,'Faturamento SP3'!$D$2:$D$692,'Infos Relatório'!$B$245,'Faturamento SP3'!$E$2:$E$692,'Infos Relatório'!$B262,'Faturamento SP3'!$Z$2:$Z$692,'Infos Relatório'!O$1)</f>
        <v>0</v>
      </c>
      <c r="R262" s="14">
        <f>SUMIFS('Faturamento SP3'!$O$2:$O$692,'Faturamento SP3'!$D$2:$D$692,'Infos Relatório'!$B$245,'Faturamento SP3'!$E$2:$E$692,'Infos Relatório'!$B262,'Faturamento SP3'!$Z$2:$Z$692,'Infos Relatório'!O$1,'Faturamento SP3'!$T$2:$T$692,"Sim")+SUMIFS('Faturamento SP3'!$P$2:$P$692,'Faturamento SP3'!$D$2:$D$692,'Infos Relatório'!$B$245,'Faturamento SP3'!$E$2:$E$692,'Infos Relatório'!$B262,'Faturamento SP3'!$Z$2:$Z$692,'Infos Relatório'!O$1,'Faturamento SP3'!$T$2:$T$692,"Sim")</f>
        <v>0</v>
      </c>
      <c r="S262" s="27" t="e">
        <f t="shared" si="99"/>
        <v>#DIV/0!</v>
      </c>
      <c r="T262" s="24">
        <f>SUMIFS('Faturamento SP3'!$H$2:$H$692,'Faturamento SP3'!$D$2:$D$692,'Infos Relatório'!$B$245,'Faturamento SP3'!$E$2:$E$692,'Infos Relatório'!$B262,'Faturamento SP3'!$Z$2:$Z$692,'Infos Relatório'!O$1)</f>
        <v>0</v>
      </c>
      <c r="U262" s="23">
        <f>COUNTIFS('Faturamento SP3'!$D$2:$D$692,'Infos Relatório'!$B$245,'Faturamento SP3'!$E$2:$E$692,'Infos Relatório'!$B262,'Faturamento SP3'!$Z$2:$Z$692,'Infos Relatório'!U$1)</f>
        <v>0</v>
      </c>
      <c r="V262" s="13">
        <f>SUMIFS('Faturamento SP3'!$G$2:$G$692,'Faturamento SP3'!$D$2:$D$692,'Infos Relatório'!$B$245,'Faturamento SP3'!$E$2:$E$692,'Infos Relatório'!$B262,'Faturamento SP3'!$Z$2:$Z$692,'Infos Relatório'!U$1)</f>
        <v>0</v>
      </c>
      <c r="W262" s="13">
        <f>SUMIFS('Faturamento SP3'!$J$2:$J$692,'Faturamento SP3'!$D$2:$D$692,'Infos Relatório'!$B$245,'Faturamento SP3'!$E$2:$E$692,'Infos Relatório'!$B262,'Faturamento SP3'!$Z$2:$Z$692,'Infos Relatório'!U$1)</f>
        <v>0</v>
      </c>
      <c r="X262" s="14">
        <f>SUMIFS('Faturamento SP3'!$O$2:$O$692,'Faturamento SP3'!$D$2:$D$692,'Infos Relatório'!$B$245,'Faturamento SP3'!$E$2:$E$692,'Infos Relatório'!$B262,'Faturamento SP3'!$Z$2:$Z$692,'Infos Relatório'!U$1,'Faturamento SP3'!$T$2:$T$692,"Sim")+SUMIFS('Faturamento SP3'!$P$2:$P$692,'Faturamento SP3'!$D$2:$D$692,'Infos Relatório'!$B$245,'Faturamento SP3'!$E$2:$E$692,'Infos Relatório'!$B262,'Faturamento SP3'!$Z$2:$Z$692,'Infos Relatório'!U$1,'Faturamento SP3'!$T$2:$T$692,"Sim")</f>
        <v>0</v>
      </c>
      <c r="Y262" s="27" t="e">
        <f t="shared" si="100"/>
        <v>#DIV/0!</v>
      </c>
      <c r="Z262" s="24">
        <f>SUMIFS('Faturamento SP3'!$H$2:$H$692,'Faturamento SP3'!$D$2:$D$692,'Infos Relatório'!$B$245,'Faturamento SP3'!$E$2:$E$692,'Infos Relatório'!$B262,'Faturamento SP3'!$Z$2:$Z$692,'Infos Relatório'!U$1)</f>
        <v>0</v>
      </c>
      <c r="AA262" s="23">
        <f>COUNTIFS('Faturamento SP3'!$D$2:$D$692,'Infos Relatório'!$B$245,'Faturamento SP3'!$E$2:$E$692,'Infos Relatório'!$B262,'Faturamento SP3'!$Z$2:$Z$692,'Infos Relatório'!AA$1)</f>
        <v>0</v>
      </c>
      <c r="AB262" s="13">
        <f>SUMIFS('Faturamento SP3'!$G$2:$G$692,'Faturamento SP3'!$D$2:$D$692,'Infos Relatório'!$B$245,'Faturamento SP3'!$E$2:$E$692,'Infos Relatório'!$B262,'Faturamento SP3'!$Z$2:$Z$692,'Infos Relatório'!AA$1)</f>
        <v>0</v>
      </c>
      <c r="AC262" s="13">
        <f>SUMIFS('Faturamento SP3'!$J$2:$J$692,'Faturamento SP3'!$D$2:$D$692,'Infos Relatório'!$B$245,'Faturamento SP3'!$E$2:$E$692,'Infos Relatório'!$B262,'Faturamento SP3'!$Z$2:$Z$692,'Infos Relatório'!AA$1)</f>
        <v>0</v>
      </c>
      <c r="AD262" s="14">
        <f>SUMIFS('Faturamento SP3'!$O$2:$O$692,'Faturamento SP3'!$D$2:$D$692,'Infos Relatório'!$B$245,'Faturamento SP3'!$E$2:$E$692,'Infos Relatório'!$B262,'Faturamento SP3'!$Z$2:$Z$692,'Infos Relatório'!AA$1,'Faturamento SP3'!$T$2:$T$692,"Sim")+SUMIFS('Faturamento SP3'!$P$2:$P$692,'Faturamento SP3'!$D$2:$D$692,'Infos Relatório'!$B$245,'Faturamento SP3'!$E$2:$E$692,'Infos Relatório'!$B262,'Faturamento SP3'!$Z$2:$Z$692,'Infos Relatório'!AA$1,'Faturamento SP3'!$T$2:$T$692,"Sim")</f>
        <v>0</v>
      </c>
      <c r="AE262" s="27" t="e">
        <f t="shared" si="101"/>
        <v>#DIV/0!</v>
      </c>
      <c r="AF262" s="24">
        <f>SUMIFS('Faturamento SP3'!$H$2:$H$692,'Faturamento SP3'!$D$2:$D$692,'Infos Relatório'!$B$245,'Faturamento SP3'!$E$2:$E$692,'Infos Relatório'!$B262,'Faturamento SP3'!$Z$2:$Z$692,'Infos Relatório'!AA$1)</f>
        <v>0</v>
      </c>
      <c r="AG262" s="23">
        <f>COUNTIFS('Faturamento SP3'!$D$2:$D$692,'Infos Relatório'!$B$245,'Faturamento SP3'!$E$2:$E$692,'Infos Relatório'!$B262,'Faturamento SP3'!$Z$2:$Z$692,'Infos Relatório'!AG$1)</f>
        <v>0</v>
      </c>
      <c r="AH262" s="13">
        <f>SUMIFS('Faturamento SP3'!$G$2:$G$692,'Faturamento SP3'!$D$2:$D$692,'Infos Relatório'!$B$245,'Faturamento SP3'!$E$2:$E$692,'Infos Relatório'!$B262,'Faturamento SP3'!$Z$2:$Z$692,'Infos Relatório'!AG$1)</f>
        <v>0</v>
      </c>
      <c r="AI262" s="13">
        <f>SUMIFS('Faturamento SP3'!$J$2:$J$692,'Faturamento SP3'!$D$2:$D$692,'Infos Relatório'!$B$245,'Faturamento SP3'!$E$2:$E$692,'Infos Relatório'!$B262,'Faturamento SP3'!$Z$2:$Z$692,'Infos Relatório'!AG$1)</f>
        <v>0</v>
      </c>
      <c r="AJ262" s="14">
        <f>SUMIFS('Faturamento SP3'!$O$2:$O$692,'Faturamento SP3'!$D$2:$D$692,'Infos Relatório'!$B$245,'Faturamento SP3'!$E$2:$E$692,'Infos Relatório'!$B262,'Faturamento SP3'!$Z$2:$Z$692,'Infos Relatório'!AG$1,'Faturamento SP3'!$T$2:$T$692,"Sim")+SUMIFS('Faturamento SP3'!$P$2:$P$692,'Faturamento SP3'!$D$2:$D$692,'Infos Relatório'!$B$245,'Faturamento SP3'!$E$2:$E$692,'Infos Relatório'!$B262,'Faturamento SP3'!$Z$2:$Z$692,'Infos Relatório'!AG$1,'Faturamento SP3'!$T$2:$T$692,"Sim")</f>
        <v>0</v>
      </c>
      <c r="AK262" s="27" t="e">
        <f t="shared" si="102"/>
        <v>#DIV/0!</v>
      </c>
      <c r="AL262" s="24">
        <f>SUMIFS('Faturamento SP3'!$H$2:$H$692,'Faturamento SP3'!$D$2:$D$692,'Infos Relatório'!$B$245,'Faturamento SP3'!$E$2:$E$692,'Infos Relatório'!$B262,'Faturamento SP3'!$Z$2:$Z$692,'Infos Relatório'!AG$1)</f>
        <v>0</v>
      </c>
      <c r="AM262" s="23">
        <f>COUNTIFS('Faturamento SP3'!$D$2:$D$692,'Infos Relatório'!$B$245,'Faturamento SP3'!$E$2:$E$692,'Infos Relatório'!$B262,'Faturamento SP3'!$Z$2:$Z$692,'Infos Relatório'!AM$1)</f>
        <v>0</v>
      </c>
      <c r="AN262" s="13">
        <f>SUMIFS('Faturamento SP3'!$G$2:$G$692,'Faturamento SP3'!$D$2:$D$692,'Infos Relatório'!$B$245,'Faturamento SP3'!$E$2:$E$692,'Infos Relatório'!$B262,'Faturamento SP3'!$Z$2:$Z$692,'Infos Relatório'!AM$1)</f>
        <v>0</v>
      </c>
      <c r="AO262" s="13">
        <f>SUMIFS('Faturamento SP3'!$J$2:$J$692,'Faturamento SP3'!$D$2:$D$692,'Infos Relatório'!$B$245,'Faturamento SP3'!$E$2:$E$692,'Infos Relatório'!$B262,'Faturamento SP3'!$Z$2:$Z$692,'Infos Relatório'!AM$1)</f>
        <v>0</v>
      </c>
      <c r="AP262" s="14">
        <f>SUMIFS('Faturamento SP3'!$O$2:$O$692,'Faturamento SP3'!$D$2:$D$692,'Infos Relatório'!$B$245,'Faturamento SP3'!$E$2:$E$692,'Infos Relatório'!$B262,'Faturamento SP3'!$Z$2:$Z$692,'Infos Relatório'!AM$1,'Faturamento SP3'!$T$2:$T$692,"Sim")+SUMIFS('Faturamento SP3'!$P$2:$P$692,'Faturamento SP3'!$D$2:$D$692,'Infos Relatório'!$B$245,'Faturamento SP3'!$E$2:$E$692,'Infos Relatório'!$B262,'Faturamento SP3'!$Z$2:$Z$692,'Infos Relatório'!AM$1,'Faturamento SP3'!$T$2:$T$692,"Sim")</f>
        <v>0</v>
      </c>
      <c r="AQ262" s="27" t="e">
        <f t="shared" si="103"/>
        <v>#DIV/0!</v>
      </c>
      <c r="AR262" s="24">
        <f>SUMIFS('Faturamento SP3'!$H$2:$H$692,'Faturamento SP3'!$D$2:$D$692,'Infos Relatório'!$B$245,'Faturamento SP3'!$E$2:$E$692,'Infos Relatório'!$B262,'Faturamento SP3'!$Z$2:$Z$692,'Infos Relatório'!AM$1)</f>
        <v>0</v>
      </c>
      <c r="AS262" s="23">
        <f>COUNTIFS('Faturamento SP3'!$D$2:$D$692,'Infos Relatório'!$B$245,'Faturamento SP3'!$E$2:$E$692,'Infos Relatório'!$B262,'Faturamento SP3'!$Z$2:$Z$692,'Infos Relatório'!AS$1)</f>
        <v>0</v>
      </c>
      <c r="AT262" s="13">
        <f>SUMIFS('Faturamento SP3'!$G$2:$G$692,'Faturamento SP3'!$D$2:$D$692,'Infos Relatório'!$B$245,'Faturamento SP3'!$E$2:$E$692,'Infos Relatório'!$B262,'Faturamento SP3'!$Z$2:$Z$692,'Infos Relatório'!AS$1)</f>
        <v>0</v>
      </c>
      <c r="AU262" s="13">
        <f>SUMIFS('Faturamento SP3'!$J$2:$J$692,'Faturamento SP3'!$D$2:$D$692,'Infos Relatório'!$B$245,'Faturamento SP3'!$E$2:$E$692,'Infos Relatório'!$B262,'Faturamento SP3'!$Z$2:$Z$692,'Infos Relatório'!AS$1)</f>
        <v>0</v>
      </c>
      <c r="AV262" s="14">
        <f>SUMIFS('Faturamento SP3'!$O$2:$O$692,'Faturamento SP3'!$D$2:$D$692,'Infos Relatório'!$B$245,'Faturamento SP3'!$E$2:$E$692,'Infos Relatório'!$B262,'Faturamento SP3'!$Z$2:$Z$692,'Infos Relatório'!AS$1,'Faturamento SP3'!$T$2:$T$692,"Sim")+SUMIFS('Faturamento SP3'!$P$2:$P$692,'Faturamento SP3'!$D$2:$D$692,'Infos Relatório'!$B$245,'Faturamento SP3'!$E$2:$E$692,'Infos Relatório'!$B262,'Faturamento SP3'!$Z$2:$Z$692,'Infos Relatório'!AS$1,'Faturamento SP3'!$T$2:$T$692,"Sim")</f>
        <v>0</v>
      </c>
      <c r="AW262" s="27" t="e">
        <f t="shared" si="104"/>
        <v>#DIV/0!</v>
      </c>
      <c r="AX262" s="24">
        <f>SUMIFS('Faturamento SP3'!$H$2:$H$692,'Faturamento SP3'!$D$2:$D$692,'Infos Relatório'!$B$245,'Faturamento SP3'!$E$2:$E$692,'Infos Relatório'!$B262,'Faturamento SP3'!$Z$2:$Z$692,'Infos Relatório'!AS$1)</f>
        <v>0</v>
      </c>
      <c r="AY262" s="23">
        <f>COUNTIFS('Faturamento SP3'!$D$2:$D$692,'Infos Relatório'!$B$245,'Faturamento SP3'!$E$2:$E$692,'Infos Relatório'!$B262,'Faturamento SP3'!$Z$2:$Z$692,'Infos Relatório'!AY$1)</f>
        <v>0</v>
      </c>
      <c r="AZ262" s="13">
        <f>SUMIFS('Faturamento SP3'!$G$2:$G$692,'Faturamento SP3'!$D$2:$D$692,'Infos Relatório'!$B$245,'Faturamento SP3'!$E$2:$E$692,'Infos Relatório'!$B262,'Faturamento SP3'!$Z$2:$Z$692,'Infos Relatório'!AY$1)</f>
        <v>0</v>
      </c>
      <c r="BA262" s="13">
        <f>SUMIFS('Faturamento SP3'!$J$2:$J$692,'Faturamento SP3'!$D$2:$D$692,'Infos Relatório'!$B$245,'Faturamento SP3'!$E$2:$E$692,'Infos Relatório'!$B262,'Faturamento SP3'!$Z$2:$Z$692,'Infos Relatório'!AY$1)</f>
        <v>0</v>
      </c>
      <c r="BB262" s="14">
        <f>SUMIFS('Faturamento SP3'!$O$2:$O$692,'Faturamento SP3'!$D$2:$D$692,'Infos Relatório'!$B$245,'Faturamento SP3'!$E$2:$E$692,'Infos Relatório'!$B262,'Faturamento SP3'!$Z$2:$Z$692,'Infos Relatório'!AY$1,'Faturamento SP3'!$T$2:$T$692,"Sim")+SUMIFS('Faturamento SP3'!$P$2:$P$692,'Faturamento SP3'!$D$2:$D$692,'Infos Relatório'!$B$245,'Faturamento SP3'!$E$2:$E$692,'Infos Relatório'!$B262,'Faturamento SP3'!$Z$2:$Z$692,'Infos Relatório'!AY$1,'Faturamento SP3'!$T$2:$T$692,"Sim")</f>
        <v>0</v>
      </c>
      <c r="BC262" s="27" t="e">
        <f t="shared" si="105"/>
        <v>#DIV/0!</v>
      </c>
      <c r="BD262" s="24">
        <f>SUMIFS('Faturamento SP3'!$H$2:$H$692,'Faturamento SP3'!$D$2:$D$692,'Infos Relatório'!$B$245,'Faturamento SP3'!$E$2:$E$692,'Infos Relatório'!$B262,'Faturamento SP3'!$Z$2:$Z$692,'Infos Relatório'!AY$1)</f>
        <v>0</v>
      </c>
      <c r="BE262" s="23">
        <f>COUNTIFS('Faturamento SP3'!$D$2:$D$692,'Infos Relatório'!$B$245,'Faturamento SP3'!$E$2:$E$692,'Infos Relatório'!$B262,'Faturamento SP3'!$Z$2:$Z$692,'Infos Relatório'!BE$1)</f>
        <v>0</v>
      </c>
      <c r="BF262" s="13">
        <f>SUMIFS('Faturamento SP3'!$G$2:$G$692,'Faturamento SP3'!$D$2:$D$692,'Infos Relatório'!$B$245,'Faturamento SP3'!$E$2:$E$692,'Infos Relatório'!$B262,'Faturamento SP3'!$Z$2:$Z$692,'Infos Relatório'!BE$1)</f>
        <v>0</v>
      </c>
      <c r="BG262" s="13">
        <f>SUMIFS('Faturamento SP3'!$J$2:$J$692,'Faturamento SP3'!$D$2:$D$692,'Infos Relatório'!$B$245,'Faturamento SP3'!$E$2:$E$692,'Infos Relatório'!$B262,'Faturamento SP3'!$Z$2:$Z$692,'Infos Relatório'!BE$1)</f>
        <v>0</v>
      </c>
      <c r="BH262" s="14">
        <f>SUMIFS('Faturamento SP3'!$O$2:$O$692,'Faturamento SP3'!$D$2:$D$692,'Infos Relatório'!$B$245,'Faturamento SP3'!$E$2:$E$692,'Infos Relatório'!$B262,'Faturamento SP3'!$Z$2:$Z$692,'Infos Relatório'!BE$1,'Faturamento SP3'!$T$2:$T$692,"Sim")+SUMIFS('Faturamento SP3'!$P$2:$P$692,'Faturamento SP3'!$D$2:$D$692,'Infos Relatório'!$B$245,'Faturamento SP3'!$E$2:$E$692,'Infos Relatório'!$B262,'Faturamento SP3'!$Z$2:$Z$692,'Infos Relatório'!BE$1,'Faturamento SP3'!$T$2:$T$692,"Sim")</f>
        <v>0</v>
      </c>
      <c r="BI262" s="27" t="e">
        <f t="shared" si="106"/>
        <v>#DIV/0!</v>
      </c>
      <c r="BJ262" s="24">
        <f>SUMIFS('Faturamento SP3'!$H$2:$H$692,'Faturamento SP3'!$D$2:$D$692,'Infos Relatório'!$B$245,'Faturamento SP3'!$E$2:$E$692,'Infos Relatório'!$B262,'Faturamento SP3'!$Z$2:$Z$692,'Infos Relatório'!BE$1)</f>
        <v>0</v>
      </c>
      <c r="BK262" s="23">
        <f>COUNTIFS('Faturamento SP3'!$D$2:$D$692,'Infos Relatório'!$B$245,'Faturamento SP3'!$E$2:$E$692,'Infos Relatório'!$B262,'Faturamento SP3'!$Z$2:$Z$692,'Infos Relatório'!BK$1)</f>
        <v>0</v>
      </c>
      <c r="BL262" s="13">
        <f>SUMIFS('Faturamento SP3'!$G$2:$G$692,'Faturamento SP3'!$D$2:$D$692,'Infos Relatório'!$B$245,'Faturamento SP3'!$E$2:$E$692,'Infos Relatório'!$B262,'Faturamento SP3'!$Z$2:$Z$692,'Infos Relatório'!BK$1)</f>
        <v>0</v>
      </c>
      <c r="BM262" s="13">
        <f>SUMIFS('Faturamento SP3'!$J$2:$J$692,'Faturamento SP3'!$D$2:$D$692,'Infos Relatório'!$B$245,'Faturamento SP3'!$E$2:$E$692,'Infos Relatório'!$B262,'Faturamento SP3'!$Z$2:$Z$692,'Infos Relatório'!BK$1)</f>
        <v>0</v>
      </c>
      <c r="BN262" s="14">
        <f>SUMIFS('Faturamento SP3'!$O$2:$O$692,'Faturamento SP3'!$D$2:$D$692,'Infos Relatório'!$B$245,'Faturamento SP3'!$E$2:$E$692,'Infos Relatório'!$B262,'Faturamento SP3'!$Z$2:$Z$692,'Infos Relatório'!BK$1,'Faturamento SP3'!$T$2:$T$692,"Sim")+SUMIFS('Faturamento SP3'!$P$2:$P$692,'Faturamento SP3'!$D$2:$D$692,'Infos Relatório'!$B$245,'Faturamento SP3'!$E$2:$E$692,'Infos Relatório'!$B262,'Faturamento SP3'!$Z$2:$Z$692,'Infos Relatório'!BK$1,'Faturamento SP3'!$T$2:$T$692,"Sim")</f>
        <v>0</v>
      </c>
      <c r="BO262" s="27" t="e">
        <f t="shared" si="107"/>
        <v>#DIV/0!</v>
      </c>
      <c r="BP262" s="24">
        <f>SUMIFS('Faturamento SP3'!$H$2:$H$692,'Faturamento SP3'!$D$2:$D$692,'Infos Relatório'!$B$245,'Faturamento SP3'!$E$2:$E$692,'Infos Relatório'!$B262,'Faturamento SP3'!$Z$2:$Z$692,'Infos Relatório'!BK$1)</f>
        <v>0</v>
      </c>
      <c r="BQ262" s="23">
        <f>COUNTIFS('Faturamento SP3'!$D$2:$D$692,'Infos Relatório'!$B$245,'Faturamento SP3'!$E$2:$E$692,'Infos Relatório'!$B262,'Faturamento SP3'!$Z$2:$Z$692,'Infos Relatório'!BQ$1)</f>
        <v>0</v>
      </c>
      <c r="BR262" s="13">
        <f>SUMIFS('Faturamento SP3'!$G$2:$G$692,'Faturamento SP3'!$D$2:$D$692,'Infos Relatório'!$B$245,'Faturamento SP3'!$E$2:$E$692,'Infos Relatório'!$B262,'Faturamento SP3'!$Z$2:$Z$692,'Infos Relatório'!BQ$1)</f>
        <v>0</v>
      </c>
      <c r="BS262" s="13">
        <f>SUMIFS('Faturamento SP3'!$J$2:$J$692,'Faturamento SP3'!$D$2:$D$692,'Infos Relatório'!$B$245,'Faturamento SP3'!$E$2:$E$692,'Infos Relatório'!$B262,'Faturamento SP3'!$Z$2:$Z$692,'Infos Relatório'!BQ$1)</f>
        <v>0</v>
      </c>
      <c r="BT262" s="14">
        <f>SUMIFS('Faturamento SP3'!$O$2:$O$692,'Faturamento SP3'!$D$2:$D$692,'Infos Relatório'!$B$245,'Faturamento SP3'!$E$2:$E$692,'Infos Relatório'!$B262,'Faturamento SP3'!$Z$2:$Z$692,'Infos Relatório'!BQ$1,'Faturamento SP3'!$T$2:$T$692,"Sim")+SUMIFS('Faturamento SP3'!$P$2:$P$692,'Faturamento SP3'!$D$2:$D$692,'Infos Relatório'!$B$245,'Faturamento SP3'!$E$2:$E$692,'Infos Relatório'!$B262,'Faturamento SP3'!$Z$2:$Z$692,'Infos Relatório'!BQ$1,'Faturamento SP3'!$T$2:$T$692,"Sim")</f>
        <v>0</v>
      </c>
      <c r="BU262" s="27" t="e">
        <f t="shared" si="108"/>
        <v>#DIV/0!</v>
      </c>
      <c r="BV262" s="24">
        <f>SUMIFS('Faturamento SP3'!$H$2:$H$692,'Faturamento SP3'!$D$2:$D$692,'Infos Relatório'!$B$245,'Faturamento SP3'!$E$2:$E$692,'Infos Relatório'!$B262,'Faturamento SP3'!$Z$2:$Z$692,'Infos Relatório'!BQ$1)</f>
        <v>0</v>
      </c>
    </row>
    <row r="263" spans="2:74">
      <c r="B263" s="17" t="s">
        <v>24</v>
      </c>
      <c r="C263" s="23">
        <f>COUNTIFS('Faturamento SP3'!$D$2:$D$692,'Infos Relatório'!$B$245,'Faturamento SP3'!$E$2:$E$692,'Infos Relatório'!$B263,'Faturamento SP3'!$Z$2:$Z$692,'Infos Relatório'!C$1)</f>
        <v>0</v>
      </c>
      <c r="D263" s="13">
        <f>SUMIFS('Faturamento SP3'!$G$2:$G$692,'Faturamento SP3'!$D$2:$D$692,'Infos Relatório'!$B$245,'Faturamento SP3'!$E$2:$E$692,'Infos Relatório'!$B263,'Faturamento SP3'!$Z$2:$Z$692,'Infos Relatório'!C$1)</f>
        <v>0</v>
      </c>
      <c r="E263" s="13">
        <f>SUMIFS('Faturamento SP3'!$J$2:$J$692,'Faturamento SP3'!$D$2:$D$692,'Infos Relatório'!$B$245,'Faturamento SP3'!$E$2:$E$692,'Infos Relatório'!$B263,'Faturamento SP3'!$Z$2:$Z$692,'Infos Relatório'!C$1)</f>
        <v>0</v>
      </c>
      <c r="F263" s="14">
        <f>SUMIFS('Faturamento SP3'!$O$2:$O$692,'Faturamento SP3'!$D$2:$D$692,'Infos Relatório'!$B$245,'Faturamento SP3'!$E$2:$E$692,'Infos Relatório'!$B263,'Faturamento SP3'!$Z$2:$Z$692,'Infos Relatório'!C$1,'Faturamento SP3'!$T$2:$T$692,"Sim")+SUMIFS('Faturamento SP3'!$P$2:$P$692,'Faturamento SP3'!$D$2:$D$692,'Infos Relatório'!$B$245,'Faturamento SP3'!$E$2:$E$692,'Infos Relatório'!$B263,'Faturamento SP3'!$Z$2:$Z$692,'Infos Relatório'!C$1,'Faturamento SP3'!$T$2:$T$692,"Sim")</f>
        <v>0</v>
      </c>
      <c r="G263" s="27" t="e">
        <f t="shared" si="97"/>
        <v>#DIV/0!</v>
      </c>
      <c r="H263" s="24">
        <f>SUMIFS('Faturamento SP3'!$H$2:$H$692,'Faturamento SP3'!$D$2:$D$692,'Infos Relatório'!$B$245,'Faturamento SP3'!$E$2:$E$692,'Infos Relatório'!$B263,'Faturamento SP3'!$Z$2:$Z$692,'Infos Relatório'!C$1)</f>
        <v>0</v>
      </c>
      <c r="I263" s="23">
        <f>COUNTIFS('Faturamento SP3'!$D$2:$D$692,'Infos Relatório'!$B$245,'Faturamento SP3'!$E$2:$E$692,'Infos Relatório'!$B263,'Faturamento SP3'!$Z$2:$Z$692,'Infos Relatório'!I$1)</f>
        <v>0</v>
      </c>
      <c r="J263" s="13">
        <f>SUMIFS('Faturamento SP3'!$G$2:$G$692,'Faturamento SP3'!$D$2:$D$692,'Infos Relatório'!$B$245,'Faturamento SP3'!$E$2:$E$692,'Infos Relatório'!$B263,'Faturamento SP3'!$Z$2:$Z$692,'Infos Relatório'!I$1)</f>
        <v>0</v>
      </c>
      <c r="K263" s="13">
        <f>SUMIFS('Faturamento SP3'!$J$2:$J$692,'Faturamento SP3'!$D$2:$D$692,'Infos Relatório'!$B$245,'Faturamento SP3'!$E$2:$E$692,'Infos Relatório'!$B263,'Faturamento SP3'!$Z$2:$Z$692,'Infos Relatório'!I$1)</f>
        <v>0</v>
      </c>
      <c r="L263" s="14">
        <f>SUMIFS('Faturamento SP3'!$O$2:$O$692,'Faturamento SP3'!$D$2:$D$692,'Infos Relatório'!$B$245,'Faturamento SP3'!$E$2:$E$692,'Infos Relatório'!$B263,'Faturamento SP3'!$Z$2:$Z$692,'Infos Relatório'!I$1,'Faturamento SP3'!$T$2:$T$692,"Sim")+SUMIFS('Faturamento SP3'!$P$2:$P$692,'Faturamento SP3'!$D$2:$D$692,'Infos Relatório'!$B$245,'Faturamento SP3'!$E$2:$E$692,'Infos Relatório'!$B263,'Faturamento SP3'!$Z$2:$Z$692,'Infos Relatório'!I$1,'Faturamento SP3'!$T$2:$T$692,"Sim")</f>
        <v>0</v>
      </c>
      <c r="M263" s="27" t="e">
        <f t="shared" si="98"/>
        <v>#DIV/0!</v>
      </c>
      <c r="N263" s="24">
        <f>SUMIFS('Faturamento SP3'!$H$2:$H$692,'Faturamento SP3'!$D$2:$D$692,'Infos Relatório'!$B$245,'Faturamento SP3'!$E$2:$E$692,'Infos Relatório'!$B263,'Faturamento SP3'!$Z$2:$Z$692,'Infos Relatório'!I$1)</f>
        <v>0</v>
      </c>
      <c r="O263" s="23">
        <f>COUNTIFS('Faturamento SP3'!$D$2:$D$692,'Infos Relatório'!$B$245,'Faturamento SP3'!$E$2:$E$692,'Infos Relatório'!$B263,'Faturamento SP3'!$Z$2:$Z$692,'Infos Relatório'!O$1)</f>
        <v>0</v>
      </c>
      <c r="P263" s="13">
        <f>SUMIFS('Faturamento SP3'!$G$2:$G$692,'Faturamento SP3'!$D$2:$D$692,'Infos Relatório'!$B$245,'Faturamento SP3'!$E$2:$E$692,'Infos Relatório'!$B263,'Faturamento SP3'!$Z$2:$Z$692,'Infos Relatório'!O$1)</f>
        <v>0</v>
      </c>
      <c r="Q263" s="13">
        <f>SUMIFS('Faturamento SP3'!$J$2:$J$692,'Faturamento SP3'!$D$2:$D$692,'Infos Relatório'!$B$245,'Faturamento SP3'!$E$2:$E$692,'Infos Relatório'!$B263,'Faturamento SP3'!$Z$2:$Z$692,'Infos Relatório'!O$1)</f>
        <v>0</v>
      </c>
      <c r="R263" s="14">
        <f>SUMIFS('Faturamento SP3'!$O$2:$O$692,'Faturamento SP3'!$D$2:$D$692,'Infos Relatório'!$B$245,'Faturamento SP3'!$E$2:$E$692,'Infos Relatório'!$B263,'Faturamento SP3'!$Z$2:$Z$692,'Infos Relatório'!O$1,'Faturamento SP3'!$T$2:$T$692,"Sim")+SUMIFS('Faturamento SP3'!$P$2:$P$692,'Faturamento SP3'!$D$2:$D$692,'Infos Relatório'!$B$245,'Faturamento SP3'!$E$2:$E$692,'Infos Relatório'!$B263,'Faturamento SP3'!$Z$2:$Z$692,'Infos Relatório'!O$1,'Faturamento SP3'!$T$2:$T$692,"Sim")</f>
        <v>0</v>
      </c>
      <c r="S263" s="27" t="e">
        <f t="shared" si="99"/>
        <v>#DIV/0!</v>
      </c>
      <c r="T263" s="24">
        <f>SUMIFS('Faturamento SP3'!$H$2:$H$692,'Faturamento SP3'!$D$2:$D$692,'Infos Relatório'!$B$245,'Faturamento SP3'!$E$2:$E$692,'Infos Relatório'!$B263,'Faturamento SP3'!$Z$2:$Z$692,'Infos Relatório'!O$1)</f>
        <v>0</v>
      </c>
      <c r="U263" s="23">
        <f>COUNTIFS('Faturamento SP3'!$D$2:$D$692,'Infos Relatório'!$B$245,'Faturamento SP3'!$E$2:$E$692,'Infos Relatório'!$B263,'Faturamento SP3'!$Z$2:$Z$692,'Infos Relatório'!U$1)</f>
        <v>0</v>
      </c>
      <c r="V263" s="13">
        <f>SUMIFS('Faturamento SP3'!$G$2:$G$692,'Faturamento SP3'!$D$2:$D$692,'Infos Relatório'!$B$245,'Faturamento SP3'!$E$2:$E$692,'Infos Relatório'!$B263,'Faturamento SP3'!$Z$2:$Z$692,'Infos Relatório'!U$1)</f>
        <v>0</v>
      </c>
      <c r="W263" s="13">
        <f>SUMIFS('Faturamento SP3'!$J$2:$J$692,'Faturamento SP3'!$D$2:$D$692,'Infos Relatório'!$B$245,'Faturamento SP3'!$E$2:$E$692,'Infos Relatório'!$B263,'Faturamento SP3'!$Z$2:$Z$692,'Infos Relatório'!U$1)</f>
        <v>0</v>
      </c>
      <c r="X263" s="14">
        <f>SUMIFS('Faturamento SP3'!$O$2:$O$692,'Faturamento SP3'!$D$2:$D$692,'Infos Relatório'!$B$245,'Faturamento SP3'!$E$2:$E$692,'Infos Relatório'!$B263,'Faturamento SP3'!$Z$2:$Z$692,'Infos Relatório'!U$1,'Faturamento SP3'!$T$2:$T$692,"Sim")+SUMIFS('Faturamento SP3'!$P$2:$P$692,'Faturamento SP3'!$D$2:$D$692,'Infos Relatório'!$B$245,'Faturamento SP3'!$E$2:$E$692,'Infos Relatório'!$B263,'Faturamento SP3'!$Z$2:$Z$692,'Infos Relatório'!U$1,'Faturamento SP3'!$T$2:$T$692,"Sim")</f>
        <v>0</v>
      </c>
      <c r="Y263" s="27" t="e">
        <f t="shared" si="100"/>
        <v>#DIV/0!</v>
      </c>
      <c r="Z263" s="24">
        <f>SUMIFS('Faturamento SP3'!$H$2:$H$692,'Faturamento SP3'!$D$2:$D$692,'Infos Relatório'!$B$245,'Faturamento SP3'!$E$2:$E$692,'Infos Relatório'!$B263,'Faturamento SP3'!$Z$2:$Z$692,'Infos Relatório'!U$1)</f>
        <v>0</v>
      </c>
      <c r="AA263" s="23">
        <f>COUNTIFS('Faturamento SP3'!$D$2:$D$692,'Infos Relatório'!$B$245,'Faturamento SP3'!$E$2:$E$692,'Infos Relatório'!$B263,'Faturamento SP3'!$Z$2:$Z$692,'Infos Relatório'!AA$1)</f>
        <v>0</v>
      </c>
      <c r="AB263" s="13">
        <f>SUMIFS('Faturamento SP3'!$G$2:$G$692,'Faturamento SP3'!$D$2:$D$692,'Infos Relatório'!$B$245,'Faturamento SP3'!$E$2:$E$692,'Infos Relatório'!$B263,'Faturamento SP3'!$Z$2:$Z$692,'Infos Relatório'!AA$1)</f>
        <v>0</v>
      </c>
      <c r="AC263" s="13">
        <f>SUMIFS('Faturamento SP3'!$J$2:$J$692,'Faturamento SP3'!$D$2:$D$692,'Infos Relatório'!$B$245,'Faturamento SP3'!$E$2:$E$692,'Infos Relatório'!$B263,'Faturamento SP3'!$Z$2:$Z$692,'Infos Relatório'!AA$1)</f>
        <v>0</v>
      </c>
      <c r="AD263" s="14">
        <f>SUMIFS('Faturamento SP3'!$O$2:$O$692,'Faturamento SP3'!$D$2:$D$692,'Infos Relatório'!$B$245,'Faturamento SP3'!$E$2:$E$692,'Infos Relatório'!$B263,'Faturamento SP3'!$Z$2:$Z$692,'Infos Relatório'!AA$1,'Faturamento SP3'!$T$2:$T$692,"Sim")+SUMIFS('Faturamento SP3'!$P$2:$P$692,'Faturamento SP3'!$D$2:$D$692,'Infos Relatório'!$B$245,'Faturamento SP3'!$E$2:$E$692,'Infos Relatório'!$B263,'Faturamento SP3'!$Z$2:$Z$692,'Infos Relatório'!AA$1,'Faturamento SP3'!$T$2:$T$692,"Sim")</f>
        <v>0</v>
      </c>
      <c r="AE263" s="27" t="e">
        <f t="shared" si="101"/>
        <v>#DIV/0!</v>
      </c>
      <c r="AF263" s="24">
        <f>SUMIFS('Faturamento SP3'!$H$2:$H$692,'Faturamento SP3'!$D$2:$D$692,'Infos Relatório'!$B$245,'Faturamento SP3'!$E$2:$E$692,'Infos Relatório'!$B263,'Faturamento SP3'!$Z$2:$Z$692,'Infos Relatório'!AA$1)</f>
        <v>0</v>
      </c>
      <c r="AG263" s="23">
        <f>COUNTIFS('Faturamento SP3'!$D$2:$D$692,'Infos Relatório'!$B$245,'Faturamento SP3'!$E$2:$E$692,'Infos Relatório'!$B263,'Faturamento SP3'!$Z$2:$Z$692,'Infos Relatório'!AG$1)</f>
        <v>0</v>
      </c>
      <c r="AH263" s="13">
        <f>SUMIFS('Faturamento SP3'!$G$2:$G$692,'Faturamento SP3'!$D$2:$D$692,'Infos Relatório'!$B$245,'Faturamento SP3'!$E$2:$E$692,'Infos Relatório'!$B263,'Faturamento SP3'!$Z$2:$Z$692,'Infos Relatório'!AG$1)</f>
        <v>0</v>
      </c>
      <c r="AI263" s="13">
        <f>SUMIFS('Faturamento SP3'!$J$2:$J$692,'Faturamento SP3'!$D$2:$D$692,'Infos Relatório'!$B$245,'Faturamento SP3'!$E$2:$E$692,'Infos Relatório'!$B263,'Faturamento SP3'!$Z$2:$Z$692,'Infos Relatório'!AG$1)</f>
        <v>0</v>
      </c>
      <c r="AJ263" s="14">
        <f>SUMIFS('Faturamento SP3'!$O$2:$O$692,'Faturamento SP3'!$D$2:$D$692,'Infos Relatório'!$B$245,'Faturamento SP3'!$E$2:$E$692,'Infos Relatório'!$B263,'Faturamento SP3'!$Z$2:$Z$692,'Infos Relatório'!AG$1,'Faturamento SP3'!$T$2:$T$692,"Sim")+SUMIFS('Faturamento SP3'!$P$2:$P$692,'Faturamento SP3'!$D$2:$D$692,'Infos Relatório'!$B$245,'Faturamento SP3'!$E$2:$E$692,'Infos Relatório'!$B263,'Faturamento SP3'!$Z$2:$Z$692,'Infos Relatório'!AG$1,'Faturamento SP3'!$T$2:$T$692,"Sim")</f>
        <v>0</v>
      </c>
      <c r="AK263" s="27" t="e">
        <f t="shared" si="102"/>
        <v>#DIV/0!</v>
      </c>
      <c r="AL263" s="24">
        <f>SUMIFS('Faturamento SP3'!$H$2:$H$692,'Faturamento SP3'!$D$2:$D$692,'Infos Relatório'!$B$245,'Faturamento SP3'!$E$2:$E$692,'Infos Relatório'!$B263,'Faturamento SP3'!$Z$2:$Z$692,'Infos Relatório'!AG$1)</f>
        <v>0</v>
      </c>
      <c r="AM263" s="23">
        <f>COUNTIFS('Faturamento SP3'!$D$2:$D$692,'Infos Relatório'!$B$245,'Faturamento SP3'!$E$2:$E$692,'Infos Relatório'!$B263,'Faturamento SP3'!$Z$2:$Z$692,'Infos Relatório'!AM$1)</f>
        <v>0</v>
      </c>
      <c r="AN263" s="13">
        <f>SUMIFS('Faturamento SP3'!$G$2:$G$692,'Faturamento SP3'!$D$2:$D$692,'Infos Relatório'!$B$245,'Faturamento SP3'!$E$2:$E$692,'Infos Relatório'!$B263,'Faturamento SP3'!$Z$2:$Z$692,'Infos Relatório'!AM$1)</f>
        <v>0</v>
      </c>
      <c r="AO263" s="13">
        <f>SUMIFS('Faturamento SP3'!$J$2:$J$692,'Faturamento SP3'!$D$2:$D$692,'Infos Relatório'!$B$245,'Faturamento SP3'!$E$2:$E$692,'Infos Relatório'!$B263,'Faturamento SP3'!$Z$2:$Z$692,'Infos Relatório'!AM$1)</f>
        <v>0</v>
      </c>
      <c r="AP263" s="14">
        <f>SUMIFS('Faturamento SP3'!$O$2:$O$692,'Faturamento SP3'!$D$2:$D$692,'Infos Relatório'!$B$245,'Faturamento SP3'!$E$2:$E$692,'Infos Relatório'!$B263,'Faturamento SP3'!$Z$2:$Z$692,'Infos Relatório'!AM$1,'Faturamento SP3'!$T$2:$T$692,"Sim")+SUMIFS('Faturamento SP3'!$P$2:$P$692,'Faturamento SP3'!$D$2:$D$692,'Infos Relatório'!$B$245,'Faturamento SP3'!$E$2:$E$692,'Infos Relatório'!$B263,'Faturamento SP3'!$Z$2:$Z$692,'Infos Relatório'!AM$1,'Faturamento SP3'!$T$2:$T$692,"Sim")</f>
        <v>0</v>
      </c>
      <c r="AQ263" s="27" t="e">
        <f t="shared" si="103"/>
        <v>#DIV/0!</v>
      </c>
      <c r="AR263" s="24">
        <f>SUMIFS('Faturamento SP3'!$H$2:$H$692,'Faturamento SP3'!$D$2:$D$692,'Infos Relatório'!$B$245,'Faturamento SP3'!$E$2:$E$692,'Infos Relatório'!$B263,'Faturamento SP3'!$Z$2:$Z$692,'Infos Relatório'!AM$1)</f>
        <v>0</v>
      </c>
      <c r="AS263" s="23">
        <f>COUNTIFS('Faturamento SP3'!$D$2:$D$692,'Infos Relatório'!$B$245,'Faturamento SP3'!$E$2:$E$692,'Infos Relatório'!$B263,'Faturamento SP3'!$Z$2:$Z$692,'Infos Relatório'!AS$1)</f>
        <v>0</v>
      </c>
      <c r="AT263" s="13">
        <f>SUMIFS('Faturamento SP3'!$G$2:$G$692,'Faturamento SP3'!$D$2:$D$692,'Infos Relatório'!$B$245,'Faturamento SP3'!$E$2:$E$692,'Infos Relatório'!$B263,'Faturamento SP3'!$Z$2:$Z$692,'Infos Relatório'!AS$1)</f>
        <v>0</v>
      </c>
      <c r="AU263" s="13">
        <f>SUMIFS('Faturamento SP3'!$J$2:$J$692,'Faturamento SP3'!$D$2:$D$692,'Infos Relatório'!$B$245,'Faturamento SP3'!$E$2:$E$692,'Infos Relatório'!$B263,'Faturamento SP3'!$Z$2:$Z$692,'Infos Relatório'!AS$1)</f>
        <v>0</v>
      </c>
      <c r="AV263" s="14">
        <f>SUMIFS('Faturamento SP3'!$O$2:$O$692,'Faturamento SP3'!$D$2:$D$692,'Infos Relatório'!$B$245,'Faturamento SP3'!$E$2:$E$692,'Infos Relatório'!$B263,'Faturamento SP3'!$Z$2:$Z$692,'Infos Relatório'!AS$1,'Faturamento SP3'!$T$2:$T$692,"Sim")+SUMIFS('Faturamento SP3'!$P$2:$P$692,'Faturamento SP3'!$D$2:$D$692,'Infos Relatório'!$B$245,'Faturamento SP3'!$E$2:$E$692,'Infos Relatório'!$B263,'Faturamento SP3'!$Z$2:$Z$692,'Infos Relatório'!AS$1,'Faturamento SP3'!$T$2:$T$692,"Sim")</f>
        <v>0</v>
      </c>
      <c r="AW263" s="27" t="e">
        <f t="shared" si="104"/>
        <v>#DIV/0!</v>
      </c>
      <c r="AX263" s="24">
        <f>SUMIFS('Faturamento SP3'!$H$2:$H$692,'Faturamento SP3'!$D$2:$D$692,'Infos Relatório'!$B$245,'Faturamento SP3'!$E$2:$E$692,'Infos Relatório'!$B263,'Faturamento SP3'!$Z$2:$Z$692,'Infos Relatório'!AS$1)</f>
        <v>0</v>
      </c>
      <c r="AY263" s="23">
        <f>COUNTIFS('Faturamento SP3'!$D$2:$D$692,'Infos Relatório'!$B$245,'Faturamento SP3'!$E$2:$E$692,'Infos Relatório'!$B263,'Faturamento SP3'!$Z$2:$Z$692,'Infos Relatório'!AY$1)</f>
        <v>0</v>
      </c>
      <c r="AZ263" s="13">
        <f>SUMIFS('Faturamento SP3'!$G$2:$G$692,'Faturamento SP3'!$D$2:$D$692,'Infos Relatório'!$B$245,'Faturamento SP3'!$E$2:$E$692,'Infos Relatório'!$B263,'Faturamento SP3'!$Z$2:$Z$692,'Infos Relatório'!AY$1)</f>
        <v>0</v>
      </c>
      <c r="BA263" s="13">
        <f>SUMIFS('Faturamento SP3'!$J$2:$J$692,'Faturamento SP3'!$D$2:$D$692,'Infos Relatório'!$B$245,'Faturamento SP3'!$E$2:$E$692,'Infos Relatório'!$B263,'Faturamento SP3'!$Z$2:$Z$692,'Infos Relatório'!AY$1)</f>
        <v>0</v>
      </c>
      <c r="BB263" s="14">
        <f>SUMIFS('Faturamento SP3'!$O$2:$O$692,'Faturamento SP3'!$D$2:$D$692,'Infos Relatório'!$B$245,'Faturamento SP3'!$E$2:$E$692,'Infos Relatório'!$B263,'Faturamento SP3'!$Z$2:$Z$692,'Infos Relatório'!AY$1,'Faturamento SP3'!$T$2:$T$692,"Sim")+SUMIFS('Faturamento SP3'!$P$2:$P$692,'Faturamento SP3'!$D$2:$D$692,'Infos Relatório'!$B$245,'Faturamento SP3'!$E$2:$E$692,'Infos Relatório'!$B263,'Faturamento SP3'!$Z$2:$Z$692,'Infos Relatório'!AY$1,'Faturamento SP3'!$T$2:$T$692,"Sim")</f>
        <v>0</v>
      </c>
      <c r="BC263" s="27" t="e">
        <f t="shared" si="105"/>
        <v>#DIV/0!</v>
      </c>
      <c r="BD263" s="24">
        <f>SUMIFS('Faturamento SP3'!$H$2:$H$692,'Faturamento SP3'!$D$2:$D$692,'Infos Relatório'!$B$245,'Faturamento SP3'!$E$2:$E$692,'Infos Relatório'!$B263,'Faturamento SP3'!$Z$2:$Z$692,'Infos Relatório'!AY$1)</f>
        <v>0</v>
      </c>
      <c r="BE263" s="23">
        <f>COUNTIFS('Faturamento SP3'!$D$2:$D$692,'Infos Relatório'!$B$245,'Faturamento SP3'!$E$2:$E$692,'Infos Relatório'!$B263,'Faturamento SP3'!$Z$2:$Z$692,'Infos Relatório'!BE$1)</f>
        <v>0</v>
      </c>
      <c r="BF263" s="13">
        <f>SUMIFS('Faturamento SP3'!$G$2:$G$692,'Faturamento SP3'!$D$2:$D$692,'Infos Relatório'!$B$245,'Faturamento SP3'!$E$2:$E$692,'Infos Relatório'!$B263,'Faturamento SP3'!$Z$2:$Z$692,'Infos Relatório'!BE$1)</f>
        <v>0</v>
      </c>
      <c r="BG263" s="13">
        <f>SUMIFS('Faturamento SP3'!$J$2:$J$692,'Faturamento SP3'!$D$2:$D$692,'Infos Relatório'!$B$245,'Faturamento SP3'!$E$2:$E$692,'Infos Relatório'!$B263,'Faturamento SP3'!$Z$2:$Z$692,'Infos Relatório'!BE$1)</f>
        <v>0</v>
      </c>
      <c r="BH263" s="14">
        <f>SUMIFS('Faturamento SP3'!$O$2:$O$692,'Faturamento SP3'!$D$2:$D$692,'Infos Relatório'!$B$245,'Faturamento SP3'!$E$2:$E$692,'Infos Relatório'!$B263,'Faturamento SP3'!$Z$2:$Z$692,'Infos Relatório'!BE$1,'Faturamento SP3'!$T$2:$T$692,"Sim")+SUMIFS('Faturamento SP3'!$P$2:$P$692,'Faturamento SP3'!$D$2:$D$692,'Infos Relatório'!$B$245,'Faturamento SP3'!$E$2:$E$692,'Infos Relatório'!$B263,'Faturamento SP3'!$Z$2:$Z$692,'Infos Relatório'!BE$1,'Faturamento SP3'!$T$2:$T$692,"Sim")</f>
        <v>0</v>
      </c>
      <c r="BI263" s="27" t="e">
        <f t="shared" si="106"/>
        <v>#DIV/0!</v>
      </c>
      <c r="BJ263" s="24">
        <f>SUMIFS('Faturamento SP3'!$H$2:$H$692,'Faturamento SP3'!$D$2:$D$692,'Infos Relatório'!$B$245,'Faturamento SP3'!$E$2:$E$692,'Infos Relatório'!$B263,'Faturamento SP3'!$Z$2:$Z$692,'Infos Relatório'!BE$1)</f>
        <v>0</v>
      </c>
      <c r="BK263" s="23">
        <f>COUNTIFS('Faturamento SP3'!$D$2:$D$692,'Infos Relatório'!$B$245,'Faturamento SP3'!$E$2:$E$692,'Infos Relatório'!$B263,'Faturamento SP3'!$Z$2:$Z$692,'Infos Relatório'!BK$1)</f>
        <v>0</v>
      </c>
      <c r="BL263" s="13">
        <f>SUMIFS('Faturamento SP3'!$G$2:$G$692,'Faturamento SP3'!$D$2:$D$692,'Infos Relatório'!$B$245,'Faturamento SP3'!$E$2:$E$692,'Infos Relatório'!$B263,'Faturamento SP3'!$Z$2:$Z$692,'Infos Relatório'!BK$1)</f>
        <v>0</v>
      </c>
      <c r="BM263" s="13">
        <f>SUMIFS('Faturamento SP3'!$J$2:$J$692,'Faturamento SP3'!$D$2:$D$692,'Infos Relatório'!$B$245,'Faturamento SP3'!$E$2:$E$692,'Infos Relatório'!$B263,'Faturamento SP3'!$Z$2:$Z$692,'Infos Relatório'!BK$1)</f>
        <v>0</v>
      </c>
      <c r="BN263" s="14">
        <f>SUMIFS('Faturamento SP3'!$O$2:$O$692,'Faturamento SP3'!$D$2:$D$692,'Infos Relatório'!$B$245,'Faturamento SP3'!$E$2:$E$692,'Infos Relatório'!$B263,'Faturamento SP3'!$Z$2:$Z$692,'Infos Relatório'!BK$1,'Faturamento SP3'!$T$2:$T$692,"Sim")+SUMIFS('Faturamento SP3'!$P$2:$P$692,'Faturamento SP3'!$D$2:$D$692,'Infos Relatório'!$B$245,'Faturamento SP3'!$E$2:$E$692,'Infos Relatório'!$B263,'Faturamento SP3'!$Z$2:$Z$692,'Infos Relatório'!BK$1,'Faturamento SP3'!$T$2:$T$692,"Sim")</f>
        <v>0</v>
      </c>
      <c r="BO263" s="27" t="e">
        <f t="shared" si="107"/>
        <v>#DIV/0!</v>
      </c>
      <c r="BP263" s="24">
        <f>SUMIFS('Faturamento SP3'!$H$2:$H$692,'Faturamento SP3'!$D$2:$D$692,'Infos Relatório'!$B$245,'Faturamento SP3'!$E$2:$E$692,'Infos Relatório'!$B263,'Faturamento SP3'!$Z$2:$Z$692,'Infos Relatório'!BK$1)</f>
        <v>0</v>
      </c>
      <c r="BQ263" s="23">
        <f>COUNTIFS('Faturamento SP3'!$D$2:$D$692,'Infos Relatório'!$B$245,'Faturamento SP3'!$E$2:$E$692,'Infos Relatório'!$B263,'Faturamento SP3'!$Z$2:$Z$692,'Infos Relatório'!BQ$1)</f>
        <v>0</v>
      </c>
      <c r="BR263" s="13">
        <f>SUMIFS('Faturamento SP3'!$G$2:$G$692,'Faturamento SP3'!$D$2:$D$692,'Infos Relatório'!$B$245,'Faturamento SP3'!$E$2:$E$692,'Infos Relatório'!$B263,'Faturamento SP3'!$Z$2:$Z$692,'Infos Relatório'!BQ$1)</f>
        <v>0</v>
      </c>
      <c r="BS263" s="13">
        <f>SUMIFS('Faturamento SP3'!$J$2:$J$692,'Faturamento SP3'!$D$2:$D$692,'Infos Relatório'!$B$245,'Faturamento SP3'!$E$2:$E$692,'Infos Relatório'!$B263,'Faturamento SP3'!$Z$2:$Z$692,'Infos Relatório'!BQ$1)</f>
        <v>0</v>
      </c>
      <c r="BT263" s="14">
        <f>SUMIFS('Faturamento SP3'!$O$2:$O$692,'Faturamento SP3'!$D$2:$D$692,'Infos Relatório'!$B$245,'Faturamento SP3'!$E$2:$E$692,'Infos Relatório'!$B263,'Faturamento SP3'!$Z$2:$Z$692,'Infos Relatório'!BQ$1,'Faturamento SP3'!$T$2:$T$692,"Sim")+SUMIFS('Faturamento SP3'!$P$2:$P$692,'Faturamento SP3'!$D$2:$D$692,'Infos Relatório'!$B$245,'Faturamento SP3'!$E$2:$E$692,'Infos Relatório'!$B263,'Faturamento SP3'!$Z$2:$Z$692,'Infos Relatório'!BQ$1,'Faturamento SP3'!$T$2:$T$692,"Sim")</f>
        <v>0</v>
      </c>
      <c r="BU263" s="27" t="e">
        <f t="shared" si="108"/>
        <v>#DIV/0!</v>
      </c>
      <c r="BV263" s="24">
        <f>SUMIFS('Faturamento SP3'!$H$2:$H$692,'Faturamento SP3'!$D$2:$D$692,'Infos Relatório'!$B$245,'Faturamento SP3'!$E$2:$E$692,'Infos Relatório'!$B263,'Faturamento SP3'!$Z$2:$Z$692,'Infos Relatório'!BQ$1)</f>
        <v>0</v>
      </c>
    </row>
    <row r="264" spans="2:74">
      <c r="B264" s="17" t="s">
        <v>25</v>
      </c>
      <c r="C264" s="23">
        <f>COUNTIFS('Faturamento SP3'!$D$2:$D$692,'Infos Relatório'!$B$245,'Faturamento SP3'!$E$2:$E$692,'Infos Relatório'!$B264,'Faturamento SP3'!$Z$2:$Z$692,'Infos Relatório'!C$1)</f>
        <v>0</v>
      </c>
      <c r="D264" s="13">
        <f>SUMIFS('Faturamento SP3'!$G$2:$G$692,'Faturamento SP3'!$D$2:$D$692,'Infos Relatório'!$B$245,'Faturamento SP3'!$E$2:$E$692,'Infos Relatório'!$B264,'Faturamento SP3'!$Z$2:$Z$692,'Infos Relatório'!C$1)</f>
        <v>0</v>
      </c>
      <c r="E264" s="13">
        <f>SUMIFS('Faturamento SP3'!$J$2:$J$692,'Faturamento SP3'!$D$2:$D$692,'Infos Relatório'!$B$245,'Faturamento SP3'!$E$2:$E$692,'Infos Relatório'!$B264,'Faturamento SP3'!$Z$2:$Z$692,'Infos Relatório'!C$1)</f>
        <v>0</v>
      </c>
      <c r="F264" s="14">
        <f>SUMIFS('Faturamento SP3'!$O$2:$O$692,'Faturamento SP3'!$D$2:$D$692,'Infos Relatório'!$B$245,'Faturamento SP3'!$E$2:$E$692,'Infos Relatório'!$B264,'Faturamento SP3'!$Z$2:$Z$692,'Infos Relatório'!C$1,'Faturamento SP3'!$T$2:$T$692,"Sim")+SUMIFS('Faturamento SP3'!$P$2:$P$692,'Faturamento SP3'!$D$2:$D$692,'Infos Relatório'!$B$245,'Faturamento SP3'!$E$2:$E$692,'Infos Relatório'!$B264,'Faturamento SP3'!$Z$2:$Z$692,'Infos Relatório'!C$1,'Faturamento SP3'!$T$2:$T$692,"Sim")</f>
        <v>0</v>
      </c>
      <c r="G264" s="27" t="e">
        <f t="shared" si="97"/>
        <v>#DIV/0!</v>
      </c>
      <c r="H264" s="24">
        <f>SUMIFS('Faturamento SP3'!$H$2:$H$692,'Faturamento SP3'!$D$2:$D$692,'Infos Relatório'!$B$245,'Faturamento SP3'!$E$2:$E$692,'Infos Relatório'!$B264,'Faturamento SP3'!$Z$2:$Z$692,'Infos Relatório'!C$1)</f>
        <v>0</v>
      </c>
      <c r="I264" s="23">
        <f>COUNTIFS('Faturamento SP3'!$D$2:$D$692,'Infos Relatório'!$B$245,'Faturamento SP3'!$E$2:$E$692,'Infos Relatório'!$B264,'Faturamento SP3'!$Z$2:$Z$692,'Infos Relatório'!I$1)</f>
        <v>0</v>
      </c>
      <c r="J264" s="13">
        <f>SUMIFS('Faturamento SP3'!$G$2:$G$692,'Faturamento SP3'!$D$2:$D$692,'Infos Relatório'!$B$245,'Faturamento SP3'!$E$2:$E$692,'Infos Relatório'!$B264,'Faturamento SP3'!$Z$2:$Z$692,'Infos Relatório'!I$1)</f>
        <v>0</v>
      </c>
      <c r="K264" s="13">
        <f>SUMIFS('Faturamento SP3'!$J$2:$J$692,'Faturamento SP3'!$D$2:$D$692,'Infos Relatório'!$B$245,'Faturamento SP3'!$E$2:$E$692,'Infos Relatório'!$B264,'Faturamento SP3'!$Z$2:$Z$692,'Infos Relatório'!I$1)</f>
        <v>0</v>
      </c>
      <c r="L264" s="14">
        <f>SUMIFS('Faturamento SP3'!$O$2:$O$692,'Faturamento SP3'!$D$2:$D$692,'Infos Relatório'!$B$245,'Faturamento SP3'!$E$2:$E$692,'Infos Relatório'!$B264,'Faturamento SP3'!$Z$2:$Z$692,'Infos Relatório'!I$1,'Faturamento SP3'!$T$2:$T$692,"Sim")+SUMIFS('Faturamento SP3'!$P$2:$P$692,'Faturamento SP3'!$D$2:$D$692,'Infos Relatório'!$B$245,'Faturamento SP3'!$E$2:$E$692,'Infos Relatório'!$B264,'Faturamento SP3'!$Z$2:$Z$692,'Infos Relatório'!I$1,'Faturamento SP3'!$T$2:$T$692,"Sim")</f>
        <v>0</v>
      </c>
      <c r="M264" s="27" t="e">
        <f t="shared" si="98"/>
        <v>#DIV/0!</v>
      </c>
      <c r="N264" s="24">
        <f>SUMIFS('Faturamento SP3'!$H$2:$H$692,'Faturamento SP3'!$D$2:$D$692,'Infos Relatório'!$B$245,'Faturamento SP3'!$E$2:$E$692,'Infos Relatório'!$B264,'Faturamento SP3'!$Z$2:$Z$692,'Infos Relatório'!I$1)</f>
        <v>0</v>
      </c>
      <c r="O264" s="23">
        <f>COUNTIFS('Faturamento SP3'!$D$2:$D$692,'Infos Relatório'!$B$245,'Faturamento SP3'!$E$2:$E$692,'Infos Relatório'!$B264,'Faturamento SP3'!$Z$2:$Z$692,'Infos Relatório'!O$1)</f>
        <v>0</v>
      </c>
      <c r="P264" s="13">
        <f>SUMIFS('Faturamento SP3'!$G$2:$G$692,'Faturamento SP3'!$D$2:$D$692,'Infos Relatório'!$B$245,'Faturamento SP3'!$E$2:$E$692,'Infos Relatório'!$B264,'Faturamento SP3'!$Z$2:$Z$692,'Infos Relatório'!O$1)</f>
        <v>0</v>
      </c>
      <c r="Q264" s="13">
        <f>SUMIFS('Faturamento SP3'!$J$2:$J$692,'Faturamento SP3'!$D$2:$D$692,'Infos Relatório'!$B$245,'Faturamento SP3'!$E$2:$E$692,'Infos Relatório'!$B264,'Faturamento SP3'!$Z$2:$Z$692,'Infos Relatório'!O$1)</f>
        <v>0</v>
      </c>
      <c r="R264" s="14">
        <f>SUMIFS('Faturamento SP3'!$O$2:$O$692,'Faturamento SP3'!$D$2:$D$692,'Infos Relatório'!$B$245,'Faturamento SP3'!$E$2:$E$692,'Infos Relatório'!$B264,'Faturamento SP3'!$Z$2:$Z$692,'Infos Relatório'!O$1,'Faturamento SP3'!$T$2:$T$692,"Sim")+SUMIFS('Faturamento SP3'!$P$2:$P$692,'Faturamento SP3'!$D$2:$D$692,'Infos Relatório'!$B$245,'Faturamento SP3'!$E$2:$E$692,'Infos Relatório'!$B264,'Faturamento SP3'!$Z$2:$Z$692,'Infos Relatório'!O$1,'Faturamento SP3'!$T$2:$T$692,"Sim")</f>
        <v>0</v>
      </c>
      <c r="S264" s="27" t="e">
        <f t="shared" si="99"/>
        <v>#DIV/0!</v>
      </c>
      <c r="T264" s="24">
        <f>SUMIFS('Faturamento SP3'!$H$2:$H$692,'Faturamento SP3'!$D$2:$D$692,'Infos Relatório'!$B$245,'Faturamento SP3'!$E$2:$E$692,'Infos Relatório'!$B264,'Faturamento SP3'!$Z$2:$Z$692,'Infos Relatório'!O$1)</f>
        <v>0</v>
      </c>
      <c r="U264" s="23">
        <f>COUNTIFS('Faturamento SP3'!$D$2:$D$692,'Infos Relatório'!$B$245,'Faturamento SP3'!$E$2:$E$692,'Infos Relatório'!$B264,'Faturamento SP3'!$Z$2:$Z$692,'Infos Relatório'!U$1)</f>
        <v>0</v>
      </c>
      <c r="V264" s="13">
        <f>SUMIFS('Faturamento SP3'!$G$2:$G$692,'Faturamento SP3'!$D$2:$D$692,'Infos Relatório'!$B$245,'Faturamento SP3'!$E$2:$E$692,'Infos Relatório'!$B264,'Faturamento SP3'!$Z$2:$Z$692,'Infos Relatório'!U$1)</f>
        <v>0</v>
      </c>
      <c r="W264" s="13">
        <f>SUMIFS('Faturamento SP3'!$J$2:$J$692,'Faturamento SP3'!$D$2:$D$692,'Infos Relatório'!$B$245,'Faturamento SP3'!$E$2:$E$692,'Infos Relatório'!$B264,'Faturamento SP3'!$Z$2:$Z$692,'Infos Relatório'!U$1)</f>
        <v>0</v>
      </c>
      <c r="X264" s="14">
        <f>SUMIFS('Faturamento SP3'!$O$2:$O$692,'Faturamento SP3'!$D$2:$D$692,'Infos Relatório'!$B$245,'Faturamento SP3'!$E$2:$E$692,'Infos Relatório'!$B264,'Faturamento SP3'!$Z$2:$Z$692,'Infos Relatório'!U$1,'Faturamento SP3'!$T$2:$T$692,"Sim")+SUMIFS('Faturamento SP3'!$P$2:$P$692,'Faturamento SP3'!$D$2:$D$692,'Infos Relatório'!$B$245,'Faturamento SP3'!$E$2:$E$692,'Infos Relatório'!$B264,'Faturamento SP3'!$Z$2:$Z$692,'Infos Relatório'!U$1,'Faturamento SP3'!$T$2:$T$692,"Sim")</f>
        <v>0</v>
      </c>
      <c r="Y264" s="27" t="e">
        <f t="shared" si="100"/>
        <v>#DIV/0!</v>
      </c>
      <c r="Z264" s="24">
        <f>SUMIFS('Faturamento SP3'!$H$2:$H$692,'Faturamento SP3'!$D$2:$D$692,'Infos Relatório'!$B$245,'Faturamento SP3'!$E$2:$E$692,'Infos Relatório'!$B264,'Faturamento SP3'!$Z$2:$Z$692,'Infos Relatório'!U$1)</f>
        <v>0</v>
      </c>
      <c r="AA264" s="23">
        <f>COUNTIFS('Faturamento SP3'!$D$2:$D$692,'Infos Relatório'!$B$245,'Faturamento SP3'!$E$2:$E$692,'Infos Relatório'!$B264,'Faturamento SP3'!$Z$2:$Z$692,'Infos Relatório'!AA$1)</f>
        <v>0</v>
      </c>
      <c r="AB264" s="13">
        <f>SUMIFS('Faturamento SP3'!$G$2:$G$692,'Faturamento SP3'!$D$2:$D$692,'Infos Relatório'!$B$245,'Faturamento SP3'!$E$2:$E$692,'Infos Relatório'!$B264,'Faturamento SP3'!$Z$2:$Z$692,'Infos Relatório'!AA$1)</f>
        <v>0</v>
      </c>
      <c r="AC264" s="13">
        <f>SUMIFS('Faturamento SP3'!$J$2:$J$692,'Faturamento SP3'!$D$2:$D$692,'Infos Relatório'!$B$245,'Faturamento SP3'!$E$2:$E$692,'Infos Relatório'!$B264,'Faturamento SP3'!$Z$2:$Z$692,'Infos Relatório'!AA$1)</f>
        <v>0</v>
      </c>
      <c r="AD264" s="14">
        <f>SUMIFS('Faturamento SP3'!$O$2:$O$692,'Faturamento SP3'!$D$2:$D$692,'Infos Relatório'!$B$245,'Faturamento SP3'!$E$2:$E$692,'Infos Relatório'!$B264,'Faturamento SP3'!$Z$2:$Z$692,'Infos Relatório'!AA$1,'Faturamento SP3'!$T$2:$T$692,"Sim")+SUMIFS('Faturamento SP3'!$P$2:$P$692,'Faturamento SP3'!$D$2:$D$692,'Infos Relatório'!$B$245,'Faturamento SP3'!$E$2:$E$692,'Infos Relatório'!$B264,'Faturamento SP3'!$Z$2:$Z$692,'Infos Relatório'!AA$1,'Faturamento SP3'!$T$2:$T$692,"Sim")</f>
        <v>0</v>
      </c>
      <c r="AE264" s="27" t="e">
        <f t="shared" si="101"/>
        <v>#DIV/0!</v>
      </c>
      <c r="AF264" s="24">
        <f>SUMIFS('Faturamento SP3'!$H$2:$H$692,'Faturamento SP3'!$D$2:$D$692,'Infos Relatório'!$B$245,'Faturamento SP3'!$E$2:$E$692,'Infos Relatório'!$B264,'Faturamento SP3'!$Z$2:$Z$692,'Infos Relatório'!AA$1)</f>
        <v>0</v>
      </c>
      <c r="AG264" s="23">
        <f>COUNTIFS('Faturamento SP3'!$D$2:$D$692,'Infos Relatório'!$B$245,'Faturamento SP3'!$E$2:$E$692,'Infos Relatório'!$B264,'Faturamento SP3'!$Z$2:$Z$692,'Infos Relatório'!AG$1)</f>
        <v>0</v>
      </c>
      <c r="AH264" s="13">
        <f>SUMIFS('Faturamento SP3'!$G$2:$G$692,'Faturamento SP3'!$D$2:$D$692,'Infos Relatório'!$B$245,'Faturamento SP3'!$E$2:$E$692,'Infos Relatório'!$B264,'Faturamento SP3'!$Z$2:$Z$692,'Infos Relatório'!AG$1)</f>
        <v>0</v>
      </c>
      <c r="AI264" s="13">
        <f>SUMIFS('Faturamento SP3'!$J$2:$J$692,'Faturamento SP3'!$D$2:$D$692,'Infos Relatório'!$B$245,'Faturamento SP3'!$E$2:$E$692,'Infos Relatório'!$B264,'Faturamento SP3'!$Z$2:$Z$692,'Infos Relatório'!AG$1)</f>
        <v>0</v>
      </c>
      <c r="AJ264" s="14">
        <f>SUMIFS('Faturamento SP3'!$O$2:$O$692,'Faturamento SP3'!$D$2:$D$692,'Infos Relatório'!$B$245,'Faturamento SP3'!$E$2:$E$692,'Infos Relatório'!$B264,'Faturamento SP3'!$Z$2:$Z$692,'Infos Relatório'!AG$1,'Faturamento SP3'!$T$2:$T$692,"Sim")+SUMIFS('Faturamento SP3'!$P$2:$P$692,'Faturamento SP3'!$D$2:$D$692,'Infos Relatório'!$B$245,'Faturamento SP3'!$E$2:$E$692,'Infos Relatório'!$B264,'Faturamento SP3'!$Z$2:$Z$692,'Infos Relatório'!AG$1,'Faturamento SP3'!$T$2:$T$692,"Sim")</f>
        <v>0</v>
      </c>
      <c r="AK264" s="27" t="e">
        <f t="shared" si="102"/>
        <v>#DIV/0!</v>
      </c>
      <c r="AL264" s="24">
        <f>SUMIFS('Faturamento SP3'!$H$2:$H$692,'Faturamento SP3'!$D$2:$D$692,'Infos Relatório'!$B$245,'Faturamento SP3'!$E$2:$E$692,'Infos Relatório'!$B264,'Faturamento SP3'!$Z$2:$Z$692,'Infos Relatório'!AG$1)</f>
        <v>0</v>
      </c>
      <c r="AM264" s="23">
        <f>COUNTIFS('Faturamento SP3'!$D$2:$D$692,'Infos Relatório'!$B$245,'Faturamento SP3'!$E$2:$E$692,'Infos Relatório'!$B264,'Faturamento SP3'!$Z$2:$Z$692,'Infos Relatório'!AM$1)</f>
        <v>0</v>
      </c>
      <c r="AN264" s="13">
        <f>SUMIFS('Faturamento SP3'!$G$2:$G$692,'Faturamento SP3'!$D$2:$D$692,'Infos Relatório'!$B$245,'Faturamento SP3'!$E$2:$E$692,'Infos Relatório'!$B264,'Faturamento SP3'!$Z$2:$Z$692,'Infos Relatório'!AM$1)</f>
        <v>0</v>
      </c>
      <c r="AO264" s="13">
        <f>SUMIFS('Faturamento SP3'!$J$2:$J$692,'Faturamento SP3'!$D$2:$D$692,'Infos Relatório'!$B$245,'Faturamento SP3'!$E$2:$E$692,'Infos Relatório'!$B264,'Faturamento SP3'!$Z$2:$Z$692,'Infos Relatório'!AM$1)</f>
        <v>0</v>
      </c>
      <c r="AP264" s="14">
        <f>SUMIFS('Faturamento SP3'!$O$2:$O$692,'Faturamento SP3'!$D$2:$D$692,'Infos Relatório'!$B$245,'Faturamento SP3'!$E$2:$E$692,'Infos Relatório'!$B264,'Faturamento SP3'!$Z$2:$Z$692,'Infos Relatório'!AM$1,'Faturamento SP3'!$T$2:$T$692,"Sim")+SUMIFS('Faturamento SP3'!$P$2:$P$692,'Faturamento SP3'!$D$2:$D$692,'Infos Relatório'!$B$245,'Faturamento SP3'!$E$2:$E$692,'Infos Relatório'!$B264,'Faturamento SP3'!$Z$2:$Z$692,'Infos Relatório'!AM$1,'Faturamento SP3'!$T$2:$T$692,"Sim")</f>
        <v>0</v>
      </c>
      <c r="AQ264" s="27" t="e">
        <f t="shared" si="103"/>
        <v>#DIV/0!</v>
      </c>
      <c r="AR264" s="24">
        <f>SUMIFS('Faturamento SP3'!$H$2:$H$692,'Faturamento SP3'!$D$2:$D$692,'Infos Relatório'!$B$245,'Faturamento SP3'!$E$2:$E$692,'Infos Relatório'!$B264,'Faturamento SP3'!$Z$2:$Z$692,'Infos Relatório'!AM$1)</f>
        <v>0</v>
      </c>
      <c r="AS264" s="23">
        <f>COUNTIFS('Faturamento SP3'!$D$2:$D$692,'Infos Relatório'!$B$245,'Faturamento SP3'!$E$2:$E$692,'Infos Relatório'!$B264,'Faturamento SP3'!$Z$2:$Z$692,'Infos Relatório'!AS$1)</f>
        <v>0</v>
      </c>
      <c r="AT264" s="13">
        <f>SUMIFS('Faturamento SP3'!$G$2:$G$692,'Faturamento SP3'!$D$2:$D$692,'Infos Relatório'!$B$245,'Faturamento SP3'!$E$2:$E$692,'Infos Relatório'!$B264,'Faturamento SP3'!$Z$2:$Z$692,'Infos Relatório'!AS$1)</f>
        <v>0</v>
      </c>
      <c r="AU264" s="13">
        <f>SUMIFS('Faturamento SP3'!$J$2:$J$692,'Faturamento SP3'!$D$2:$D$692,'Infos Relatório'!$B$245,'Faturamento SP3'!$E$2:$E$692,'Infos Relatório'!$B264,'Faturamento SP3'!$Z$2:$Z$692,'Infos Relatório'!AS$1)</f>
        <v>0</v>
      </c>
      <c r="AV264" s="14">
        <f>SUMIFS('Faturamento SP3'!$O$2:$O$692,'Faturamento SP3'!$D$2:$D$692,'Infos Relatório'!$B$245,'Faturamento SP3'!$E$2:$E$692,'Infos Relatório'!$B264,'Faturamento SP3'!$Z$2:$Z$692,'Infos Relatório'!AS$1,'Faturamento SP3'!$T$2:$T$692,"Sim")+SUMIFS('Faturamento SP3'!$P$2:$P$692,'Faturamento SP3'!$D$2:$D$692,'Infos Relatório'!$B$245,'Faturamento SP3'!$E$2:$E$692,'Infos Relatório'!$B264,'Faturamento SP3'!$Z$2:$Z$692,'Infos Relatório'!AS$1,'Faturamento SP3'!$T$2:$T$692,"Sim")</f>
        <v>0</v>
      </c>
      <c r="AW264" s="27" t="e">
        <f t="shared" si="104"/>
        <v>#DIV/0!</v>
      </c>
      <c r="AX264" s="24">
        <f>SUMIFS('Faturamento SP3'!$H$2:$H$692,'Faturamento SP3'!$D$2:$D$692,'Infos Relatório'!$B$245,'Faturamento SP3'!$E$2:$E$692,'Infos Relatório'!$B264,'Faturamento SP3'!$Z$2:$Z$692,'Infos Relatório'!AS$1)</f>
        <v>0</v>
      </c>
      <c r="AY264" s="23">
        <f>COUNTIFS('Faturamento SP3'!$D$2:$D$692,'Infos Relatório'!$B$245,'Faturamento SP3'!$E$2:$E$692,'Infos Relatório'!$B264,'Faturamento SP3'!$Z$2:$Z$692,'Infos Relatório'!AY$1)</f>
        <v>0</v>
      </c>
      <c r="AZ264" s="13">
        <f>SUMIFS('Faturamento SP3'!$G$2:$G$692,'Faturamento SP3'!$D$2:$D$692,'Infos Relatório'!$B$245,'Faturamento SP3'!$E$2:$E$692,'Infos Relatório'!$B264,'Faturamento SP3'!$Z$2:$Z$692,'Infos Relatório'!AY$1)</f>
        <v>0</v>
      </c>
      <c r="BA264" s="13">
        <f>SUMIFS('Faturamento SP3'!$J$2:$J$692,'Faturamento SP3'!$D$2:$D$692,'Infos Relatório'!$B$245,'Faturamento SP3'!$E$2:$E$692,'Infos Relatório'!$B264,'Faturamento SP3'!$Z$2:$Z$692,'Infos Relatório'!AY$1)</f>
        <v>0</v>
      </c>
      <c r="BB264" s="14">
        <f>SUMIFS('Faturamento SP3'!$O$2:$O$692,'Faturamento SP3'!$D$2:$D$692,'Infos Relatório'!$B$245,'Faturamento SP3'!$E$2:$E$692,'Infos Relatório'!$B264,'Faturamento SP3'!$Z$2:$Z$692,'Infos Relatório'!AY$1,'Faturamento SP3'!$T$2:$T$692,"Sim")+SUMIFS('Faturamento SP3'!$P$2:$P$692,'Faturamento SP3'!$D$2:$D$692,'Infos Relatório'!$B$245,'Faturamento SP3'!$E$2:$E$692,'Infos Relatório'!$B264,'Faturamento SP3'!$Z$2:$Z$692,'Infos Relatório'!AY$1,'Faturamento SP3'!$T$2:$T$692,"Sim")</f>
        <v>0</v>
      </c>
      <c r="BC264" s="27" t="e">
        <f t="shared" si="105"/>
        <v>#DIV/0!</v>
      </c>
      <c r="BD264" s="24">
        <f>SUMIFS('Faturamento SP3'!$H$2:$H$692,'Faturamento SP3'!$D$2:$D$692,'Infos Relatório'!$B$245,'Faturamento SP3'!$E$2:$E$692,'Infos Relatório'!$B264,'Faturamento SP3'!$Z$2:$Z$692,'Infos Relatório'!AY$1)</f>
        <v>0</v>
      </c>
      <c r="BE264" s="23">
        <f>COUNTIFS('Faturamento SP3'!$D$2:$D$692,'Infos Relatório'!$B$245,'Faturamento SP3'!$E$2:$E$692,'Infos Relatório'!$B264,'Faturamento SP3'!$Z$2:$Z$692,'Infos Relatório'!BE$1)</f>
        <v>0</v>
      </c>
      <c r="BF264" s="13">
        <f>SUMIFS('Faturamento SP3'!$G$2:$G$692,'Faturamento SP3'!$D$2:$D$692,'Infos Relatório'!$B$245,'Faturamento SP3'!$E$2:$E$692,'Infos Relatório'!$B264,'Faturamento SP3'!$Z$2:$Z$692,'Infos Relatório'!BE$1)</f>
        <v>0</v>
      </c>
      <c r="BG264" s="13">
        <f>SUMIFS('Faturamento SP3'!$J$2:$J$692,'Faturamento SP3'!$D$2:$D$692,'Infos Relatório'!$B$245,'Faturamento SP3'!$E$2:$E$692,'Infos Relatório'!$B264,'Faturamento SP3'!$Z$2:$Z$692,'Infos Relatório'!BE$1)</f>
        <v>0</v>
      </c>
      <c r="BH264" s="14">
        <f>SUMIFS('Faturamento SP3'!$O$2:$O$692,'Faturamento SP3'!$D$2:$D$692,'Infos Relatório'!$B$245,'Faturamento SP3'!$E$2:$E$692,'Infos Relatório'!$B264,'Faturamento SP3'!$Z$2:$Z$692,'Infos Relatório'!BE$1,'Faturamento SP3'!$T$2:$T$692,"Sim")+SUMIFS('Faturamento SP3'!$P$2:$P$692,'Faturamento SP3'!$D$2:$D$692,'Infos Relatório'!$B$245,'Faturamento SP3'!$E$2:$E$692,'Infos Relatório'!$B264,'Faturamento SP3'!$Z$2:$Z$692,'Infos Relatório'!BE$1,'Faturamento SP3'!$T$2:$T$692,"Sim")</f>
        <v>0</v>
      </c>
      <c r="BI264" s="27" t="e">
        <f t="shared" si="106"/>
        <v>#DIV/0!</v>
      </c>
      <c r="BJ264" s="24">
        <f>SUMIFS('Faturamento SP3'!$H$2:$H$692,'Faturamento SP3'!$D$2:$D$692,'Infos Relatório'!$B$245,'Faturamento SP3'!$E$2:$E$692,'Infos Relatório'!$B264,'Faturamento SP3'!$Z$2:$Z$692,'Infos Relatório'!BE$1)</f>
        <v>0</v>
      </c>
      <c r="BK264" s="23">
        <f>COUNTIFS('Faturamento SP3'!$D$2:$D$692,'Infos Relatório'!$B$245,'Faturamento SP3'!$E$2:$E$692,'Infos Relatório'!$B264,'Faturamento SP3'!$Z$2:$Z$692,'Infos Relatório'!BK$1)</f>
        <v>0</v>
      </c>
      <c r="BL264" s="13">
        <f>SUMIFS('Faturamento SP3'!$G$2:$G$692,'Faturamento SP3'!$D$2:$D$692,'Infos Relatório'!$B$245,'Faturamento SP3'!$E$2:$E$692,'Infos Relatório'!$B264,'Faturamento SP3'!$Z$2:$Z$692,'Infos Relatório'!BK$1)</f>
        <v>0</v>
      </c>
      <c r="BM264" s="13">
        <f>SUMIFS('Faturamento SP3'!$J$2:$J$692,'Faturamento SP3'!$D$2:$D$692,'Infos Relatório'!$B$245,'Faturamento SP3'!$E$2:$E$692,'Infos Relatório'!$B264,'Faturamento SP3'!$Z$2:$Z$692,'Infos Relatório'!BK$1)</f>
        <v>0</v>
      </c>
      <c r="BN264" s="14">
        <f>SUMIFS('Faturamento SP3'!$O$2:$O$692,'Faturamento SP3'!$D$2:$D$692,'Infos Relatório'!$B$245,'Faturamento SP3'!$E$2:$E$692,'Infos Relatório'!$B264,'Faturamento SP3'!$Z$2:$Z$692,'Infos Relatório'!BK$1,'Faturamento SP3'!$T$2:$T$692,"Sim")+SUMIFS('Faturamento SP3'!$P$2:$P$692,'Faturamento SP3'!$D$2:$D$692,'Infos Relatório'!$B$245,'Faturamento SP3'!$E$2:$E$692,'Infos Relatório'!$B264,'Faturamento SP3'!$Z$2:$Z$692,'Infos Relatório'!BK$1,'Faturamento SP3'!$T$2:$T$692,"Sim")</f>
        <v>0</v>
      </c>
      <c r="BO264" s="27" t="e">
        <f t="shared" si="107"/>
        <v>#DIV/0!</v>
      </c>
      <c r="BP264" s="24">
        <f>SUMIFS('Faturamento SP3'!$H$2:$H$692,'Faturamento SP3'!$D$2:$D$692,'Infos Relatório'!$B$245,'Faturamento SP3'!$E$2:$E$692,'Infos Relatório'!$B264,'Faturamento SP3'!$Z$2:$Z$692,'Infos Relatório'!BK$1)</f>
        <v>0</v>
      </c>
      <c r="BQ264" s="23">
        <f>COUNTIFS('Faturamento SP3'!$D$2:$D$692,'Infos Relatório'!$B$245,'Faturamento SP3'!$E$2:$E$692,'Infos Relatório'!$B264,'Faturamento SP3'!$Z$2:$Z$692,'Infos Relatório'!BQ$1)</f>
        <v>0</v>
      </c>
      <c r="BR264" s="13">
        <f>SUMIFS('Faturamento SP3'!$G$2:$G$692,'Faturamento SP3'!$D$2:$D$692,'Infos Relatório'!$B$245,'Faturamento SP3'!$E$2:$E$692,'Infos Relatório'!$B264,'Faturamento SP3'!$Z$2:$Z$692,'Infos Relatório'!BQ$1)</f>
        <v>0</v>
      </c>
      <c r="BS264" s="13">
        <f>SUMIFS('Faturamento SP3'!$J$2:$J$692,'Faturamento SP3'!$D$2:$D$692,'Infos Relatório'!$B$245,'Faturamento SP3'!$E$2:$E$692,'Infos Relatório'!$B264,'Faturamento SP3'!$Z$2:$Z$692,'Infos Relatório'!BQ$1)</f>
        <v>0</v>
      </c>
      <c r="BT264" s="14">
        <f>SUMIFS('Faturamento SP3'!$O$2:$O$692,'Faturamento SP3'!$D$2:$D$692,'Infos Relatório'!$B$245,'Faturamento SP3'!$E$2:$E$692,'Infos Relatório'!$B264,'Faturamento SP3'!$Z$2:$Z$692,'Infos Relatório'!BQ$1,'Faturamento SP3'!$T$2:$T$692,"Sim")+SUMIFS('Faturamento SP3'!$P$2:$P$692,'Faturamento SP3'!$D$2:$D$692,'Infos Relatório'!$B$245,'Faturamento SP3'!$E$2:$E$692,'Infos Relatório'!$B264,'Faturamento SP3'!$Z$2:$Z$692,'Infos Relatório'!BQ$1,'Faturamento SP3'!$T$2:$T$692,"Sim")</f>
        <v>0</v>
      </c>
      <c r="BU264" s="27" t="e">
        <f t="shared" si="108"/>
        <v>#DIV/0!</v>
      </c>
      <c r="BV264" s="24">
        <f>SUMIFS('Faturamento SP3'!$H$2:$H$692,'Faturamento SP3'!$D$2:$D$692,'Infos Relatório'!$B$245,'Faturamento SP3'!$E$2:$E$692,'Infos Relatório'!$B264,'Faturamento SP3'!$Z$2:$Z$692,'Infos Relatório'!BQ$1)</f>
        <v>0</v>
      </c>
    </row>
    <row r="265" spans="2:74">
      <c r="B265" s="17" t="s">
        <v>26</v>
      </c>
      <c r="C265" s="23">
        <f>COUNTIFS('Faturamento SP3'!$D$2:$D$692,'Infos Relatório'!$B$245,'Faturamento SP3'!$E$2:$E$692,'Infos Relatório'!$B265,'Faturamento SP3'!$Z$2:$Z$692,'Infos Relatório'!C$1)</f>
        <v>0</v>
      </c>
      <c r="D265" s="13">
        <f>SUMIFS('Faturamento SP3'!$G$2:$G$692,'Faturamento SP3'!$D$2:$D$692,'Infos Relatório'!$B$245,'Faturamento SP3'!$E$2:$E$692,'Infos Relatório'!$B265,'Faturamento SP3'!$Z$2:$Z$692,'Infos Relatório'!C$1)</f>
        <v>0</v>
      </c>
      <c r="E265" s="13">
        <f>SUMIFS('Faturamento SP3'!$J$2:$J$692,'Faturamento SP3'!$D$2:$D$692,'Infos Relatório'!$B$245,'Faturamento SP3'!$E$2:$E$692,'Infos Relatório'!$B265,'Faturamento SP3'!$Z$2:$Z$692,'Infos Relatório'!C$1)</f>
        <v>0</v>
      </c>
      <c r="F265" s="14">
        <f>SUMIFS('Faturamento SP3'!$O$2:$O$692,'Faturamento SP3'!$D$2:$D$692,'Infos Relatório'!$B$245,'Faturamento SP3'!$E$2:$E$692,'Infos Relatório'!$B265,'Faturamento SP3'!$Z$2:$Z$692,'Infos Relatório'!C$1,'Faturamento SP3'!$T$2:$T$692,"Sim")+SUMIFS('Faturamento SP3'!$P$2:$P$692,'Faturamento SP3'!$D$2:$D$692,'Infos Relatório'!$B$245,'Faturamento SP3'!$E$2:$E$692,'Infos Relatório'!$B265,'Faturamento SP3'!$Z$2:$Z$692,'Infos Relatório'!C$1,'Faturamento SP3'!$T$2:$T$692,"Sim")</f>
        <v>0</v>
      </c>
      <c r="G265" s="27" t="e">
        <f t="shared" si="97"/>
        <v>#DIV/0!</v>
      </c>
      <c r="H265" s="24">
        <f>SUMIFS('Faturamento SP3'!$H$2:$H$692,'Faturamento SP3'!$D$2:$D$692,'Infos Relatório'!$B$245,'Faturamento SP3'!$E$2:$E$692,'Infos Relatório'!$B265,'Faturamento SP3'!$Z$2:$Z$692,'Infos Relatório'!C$1)</f>
        <v>0</v>
      </c>
      <c r="I265" s="23">
        <f>COUNTIFS('Faturamento SP3'!$D$2:$D$692,'Infos Relatório'!$B$245,'Faturamento SP3'!$E$2:$E$692,'Infos Relatório'!$B265,'Faturamento SP3'!$Z$2:$Z$692,'Infos Relatório'!I$1)</f>
        <v>0</v>
      </c>
      <c r="J265" s="13">
        <f>SUMIFS('Faturamento SP3'!$G$2:$G$692,'Faturamento SP3'!$D$2:$D$692,'Infos Relatório'!$B$245,'Faturamento SP3'!$E$2:$E$692,'Infos Relatório'!$B265,'Faturamento SP3'!$Z$2:$Z$692,'Infos Relatório'!I$1)</f>
        <v>0</v>
      </c>
      <c r="K265" s="13">
        <f>SUMIFS('Faturamento SP3'!$J$2:$J$692,'Faturamento SP3'!$D$2:$D$692,'Infos Relatório'!$B$245,'Faturamento SP3'!$E$2:$E$692,'Infos Relatório'!$B265,'Faturamento SP3'!$Z$2:$Z$692,'Infos Relatório'!I$1)</f>
        <v>0</v>
      </c>
      <c r="L265" s="14">
        <f>SUMIFS('Faturamento SP3'!$O$2:$O$692,'Faturamento SP3'!$D$2:$D$692,'Infos Relatório'!$B$245,'Faturamento SP3'!$E$2:$E$692,'Infos Relatório'!$B265,'Faturamento SP3'!$Z$2:$Z$692,'Infos Relatório'!I$1,'Faturamento SP3'!$T$2:$T$692,"Sim")+SUMIFS('Faturamento SP3'!$P$2:$P$692,'Faturamento SP3'!$D$2:$D$692,'Infos Relatório'!$B$245,'Faturamento SP3'!$E$2:$E$692,'Infos Relatório'!$B265,'Faturamento SP3'!$Z$2:$Z$692,'Infos Relatório'!I$1,'Faturamento SP3'!$T$2:$T$692,"Sim")</f>
        <v>0</v>
      </c>
      <c r="M265" s="27" t="e">
        <f t="shared" si="98"/>
        <v>#DIV/0!</v>
      </c>
      <c r="N265" s="24">
        <f>SUMIFS('Faturamento SP3'!$H$2:$H$692,'Faturamento SP3'!$D$2:$D$692,'Infos Relatório'!$B$245,'Faturamento SP3'!$E$2:$E$692,'Infos Relatório'!$B265,'Faturamento SP3'!$Z$2:$Z$692,'Infos Relatório'!I$1)</f>
        <v>0</v>
      </c>
      <c r="O265" s="23">
        <f>COUNTIFS('Faturamento SP3'!$D$2:$D$692,'Infos Relatório'!$B$245,'Faturamento SP3'!$E$2:$E$692,'Infos Relatório'!$B265,'Faturamento SP3'!$Z$2:$Z$692,'Infos Relatório'!O$1)</f>
        <v>0</v>
      </c>
      <c r="P265" s="13">
        <f>SUMIFS('Faturamento SP3'!$G$2:$G$692,'Faturamento SP3'!$D$2:$D$692,'Infos Relatório'!$B$245,'Faturamento SP3'!$E$2:$E$692,'Infos Relatório'!$B265,'Faturamento SP3'!$Z$2:$Z$692,'Infos Relatório'!O$1)</f>
        <v>0</v>
      </c>
      <c r="Q265" s="13">
        <f>SUMIFS('Faturamento SP3'!$J$2:$J$692,'Faturamento SP3'!$D$2:$D$692,'Infos Relatório'!$B$245,'Faturamento SP3'!$E$2:$E$692,'Infos Relatório'!$B265,'Faturamento SP3'!$Z$2:$Z$692,'Infos Relatório'!O$1)</f>
        <v>0</v>
      </c>
      <c r="R265" s="14">
        <f>SUMIFS('Faturamento SP3'!$O$2:$O$692,'Faturamento SP3'!$D$2:$D$692,'Infos Relatório'!$B$245,'Faturamento SP3'!$E$2:$E$692,'Infos Relatório'!$B265,'Faturamento SP3'!$Z$2:$Z$692,'Infos Relatório'!O$1,'Faturamento SP3'!$T$2:$T$692,"Sim")+SUMIFS('Faturamento SP3'!$P$2:$P$692,'Faturamento SP3'!$D$2:$D$692,'Infos Relatório'!$B$245,'Faturamento SP3'!$E$2:$E$692,'Infos Relatório'!$B265,'Faturamento SP3'!$Z$2:$Z$692,'Infos Relatório'!O$1,'Faturamento SP3'!$T$2:$T$692,"Sim")</f>
        <v>0</v>
      </c>
      <c r="S265" s="27" t="e">
        <f t="shared" si="99"/>
        <v>#DIV/0!</v>
      </c>
      <c r="T265" s="24">
        <f>SUMIFS('Faturamento SP3'!$H$2:$H$692,'Faturamento SP3'!$D$2:$D$692,'Infos Relatório'!$B$245,'Faturamento SP3'!$E$2:$E$692,'Infos Relatório'!$B265,'Faturamento SP3'!$Z$2:$Z$692,'Infos Relatório'!O$1)</f>
        <v>0</v>
      </c>
      <c r="U265" s="23">
        <f>COUNTIFS('Faturamento SP3'!$D$2:$D$692,'Infos Relatório'!$B$245,'Faturamento SP3'!$E$2:$E$692,'Infos Relatório'!$B265,'Faturamento SP3'!$Z$2:$Z$692,'Infos Relatório'!U$1)</f>
        <v>0</v>
      </c>
      <c r="V265" s="13">
        <f>SUMIFS('Faturamento SP3'!$G$2:$G$692,'Faturamento SP3'!$D$2:$D$692,'Infos Relatório'!$B$245,'Faturamento SP3'!$E$2:$E$692,'Infos Relatório'!$B265,'Faturamento SP3'!$Z$2:$Z$692,'Infos Relatório'!U$1)</f>
        <v>0</v>
      </c>
      <c r="W265" s="13">
        <f>SUMIFS('Faturamento SP3'!$J$2:$J$692,'Faturamento SP3'!$D$2:$D$692,'Infos Relatório'!$B$245,'Faturamento SP3'!$E$2:$E$692,'Infos Relatório'!$B265,'Faturamento SP3'!$Z$2:$Z$692,'Infos Relatório'!U$1)</f>
        <v>0</v>
      </c>
      <c r="X265" s="14">
        <f>SUMIFS('Faturamento SP3'!$O$2:$O$692,'Faturamento SP3'!$D$2:$D$692,'Infos Relatório'!$B$245,'Faturamento SP3'!$E$2:$E$692,'Infos Relatório'!$B265,'Faturamento SP3'!$Z$2:$Z$692,'Infos Relatório'!U$1,'Faturamento SP3'!$T$2:$T$692,"Sim")+SUMIFS('Faturamento SP3'!$P$2:$P$692,'Faturamento SP3'!$D$2:$D$692,'Infos Relatório'!$B$245,'Faturamento SP3'!$E$2:$E$692,'Infos Relatório'!$B265,'Faturamento SP3'!$Z$2:$Z$692,'Infos Relatório'!U$1,'Faturamento SP3'!$T$2:$T$692,"Sim")</f>
        <v>0</v>
      </c>
      <c r="Y265" s="27" t="e">
        <f t="shared" si="100"/>
        <v>#DIV/0!</v>
      </c>
      <c r="Z265" s="24">
        <f>SUMIFS('Faturamento SP3'!$H$2:$H$692,'Faturamento SP3'!$D$2:$D$692,'Infos Relatório'!$B$245,'Faturamento SP3'!$E$2:$E$692,'Infos Relatório'!$B265,'Faturamento SP3'!$Z$2:$Z$692,'Infos Relatório'!U$1)</f>
        <v>0</v>
      </c>
      <c r="AA265" s="23">
        <f>COUNTIFS('Faturamento SP3'!$D$2:$D$692,'Infos Relatório'!$B$245,'Faturamento SP3'!$E$2:$E$692,'Infos Relatório'!$B265,'Faturamento SP3'!$Z$2:$Z$692,'Infos Relatório'!AA$1)</f>
        <v>0</v>
      </c>
      <c r="AB265" s="13">
        <f>SUMIFS('Faturamento SP3'!$G$2:$G$692,'Faturamento SP3'!$D$2:$D$692,'Infos Relatório'!$B$245,'Faturamento SP3'!$E$2:$E$692,'Infos Relatório'!$B265,'Faturamento SP3'!$Z$2:$Z$692,'Infos Relatório'!AA$1)</f>
        <v>0</v>
      </c>
      <c r="AC265" s="13">
        <f>SUMIFS('Faturamento SP3'!$J$2:$J$692,'Faturamento SP3'!$D$2:$D$692,'Infos Relatório'!$B$245,'Faturamento SP3'!$E$2:$E$692,'Infos Relatório'!$B265,'Faturamento SP3'!$Z$2:$Z$692,'Infos Relatório'!AA$1)</f>
        <v>0</v>
      </c>
      <c r="AD265" s="14">
        <f>SUMIFS('Faturamento SP3'!$O$2:$O$692,'Faturamento SP3'!$D$2:$D$692,'Infos Relatório'!$B$245,'Faturamento SP3'!$E$2:$E$692,'Infos Relatório'!$B265,'Faturamento SP3'!$Z$2:$Z$692,'Infos Relatório'!AA$1,'Faturamento SP3'!$T$2:$T$692,"Sim")+SUMIFS('Faturamento SP3'!$P$2:$P$692,'Faturamento SP3'!$D$2:$D$692,'Infos Relatório'!$B$245,'Faturamento SP3'!$E$2:$E$692,'Infos Relatório'!$B265,'Faturamento SP3'!$Z$2:$Z$692,'Infos Relatório'!AA$1,'Faturamento SP3'!$T$2:$T$692,"Sim")</f>
        <v>0</v>
      </c>
      <c r="AE265" s="27" t="e">
        <f t="shared" si="101"/>
        <v>#DIV/0!</v>
      </c>
      <c r="AF265" s="24">
        <f>SUMIFS('Faturamento SP3'!$H$2:$H$692,'Faturamento SP3'!$D$2:$D$692,'Infos Relatório'!$B$245,'Faturamento SP3'!$E$2:$E$692,'Infos Relatório'!$B265,'Faturamento SP3'!$Z$2:$Z$692,'Infos Relatório'!AA$1)</f>
        <v>0</v>
      </c>
      <c r="AG265" s="23">
        <f>COUNTIFS('Faturamento SP3'!$D$2:$D$692,'Infos Relatório'!$B$245,'Faturamento SP3'!$E$2:$E$692,'Infos Relatório'!$B265,'Faturamento SP3'!$Z$2:$Z$692,'Infos Relatório'!AG$1)</f>
        <v>0</v>
      </c>
      <c r="AH265" s="13">
        <f>SUMIFS('Faturamento SP3'!$G$2:$G$692,'Faturamento SP3'!$D$2:$D$692,'Infos Relatório'!$B$245,'Faturamento SP3'!$E$2:$E$692,'Infos Relatório'!$B265,'Faturamento SP3'!$Z$2:$Z$692,'Infos Relatório'!AG$1)</f>
        <v>0</v>
      </c>
      <c r="AI265" s="13">
        <f>SUMIFS('Faturamento SP3'!$J$2:$J$692,'Faturamento SP3'!$D$2:$D$692,'Infos Relatório'!$B$245,'Faturamento SP3'!$E$2:$E$692,'Infos Relatório'!$B265,'Faturamento SP3'!$Z$2:$Z$692,'Infos Relatório'!AG$1)</f>
        <v>0</v>
      </c>
      <c r="AJ265" s="14">
        <f>SUMIFS('Faturamento SP3'!$O$2:$O$692,'Faturamento SP3'!$D$2:$D$692,'Infos Relatório'!$B$245,'Faturamento SP3'!$E$2:$E$692,'Infos Relatório'!$B265,'Faturamento SP3'!$Z$2:$Z$692,'Infos Relatório'!AG$1,'Faturamento SP3'!$T$2:$T$692,"Sim")+SUMIFS('Faturamento SP3'!$P$2:$P$692,'Faturamento SP3'!$D$2:$D$692,'Infos Relatório'!$B$245,'Faturamento SP3'!$E$2:$E$692,'Infos Relatório'!$B265,'Faturamento SP3'!$Z$2:$Z$692,'Infos Relatório'!AG$1,'Faturamento SP3'!$T$2:$T$692,"Sim")</f>
        <v>0</v>
      </c>
      <c r="AK265" s="27" t="e">
        <f t="shared" si="102"/>
        <v>#DIV/0!</v>
      </c>
      <c r="AL265" s="24">
        <f>SUMIFS('Faturamento SP3'!$H$2:$H$692,'Faturamento SP3'!$D$2:$D$692,'Infos Relatório'!$B$245,'Faturamento SP3'!$E$2:$E$692,'Infos Relatório'!$B265,'Faturamento SP3'!$Z$2:$Z$692,'Infos Relatório'!AG$1)</f>
        <v>0</v>
      </c>
      <c r="AM265" s="23">
        <f>COUNTIFS('Faturamento SP3'!$D$2:$D$692,'Infos Relatório'!$B$245,'Faturamento SP3'!$E$2:$E$692,'Infos Relatório'!$B265,'Faturamento SP3'!$Z$2:$Z$692,'Infos Relatório'!AM$1)</f>
        <v>0</v>
      </c>
      <c r="AN265" s="13">
        <f>SUMIFS('Faturamento SP3'!$G$2:$G$692,'Faturamento SP3'!$D$2:$D$692,'Infos Relatório'!$B$245,'Faturamento SP3'!$E$2:$E$692,'Infos Relatório'!$B265,'Faturamento SP3'!$Z$2:$Z$692,'Infos Relatório'!AM$1)</f>
        <v>0</v>
      </c>
      <c r="AO265" s="13">
        <f>SUMIFS('Faturamento SP3'!$J$2:$J$692,'Faturamento SP3'!$D$2:$D$692,'Infos Relatório'!$B$245,'Faturamento SP3'!$E$2:$E$692,'Infos Relatório'!$B265,'Faturamento SP3'!$Z$2:$Z$692,'Infos Relatório'!AM$1)</f>
        <v>0</v>
      </c>
      <c r="AP265" s="14">
        <f>SUMIFS('Faturamento SP3'!$O$2:$O$692,'Faturamento SP3'!$D$2:$D$692,'Infos Relatório'!$B$245,'Faturamento SP3'!$E$2:$E$692,'Infos Relatório'!$B265,'Faturamento SP3'!$Z$2:$Z$692,'Infos Relatório'!AM$1,'Faturamento SP3'!$T$2:$T$692,"Sim")+SUMIFS('Faturamento SP3'!$P$2:$P$692,'Faturamento SP3'!$D$2:$D$692,'Infos Relatório'!$B$245,'Faturamento SP3'!$E$2:$E$692,'Infos Relatório'!$B265,'Faturamento SP3'!$Z$2:$Z$692,'Infos Relatório'!AM$1,'Faturamento SP3'!$T$2:$T$692,"Sim")</f>
        <v>0</v>
      </c>
      <c r="AQ265" s="27" t="e">
        <f t="shared" si="103"/>
        <v>#DIV/0!</v>
      </c>
      <c r="AR265" s="24">
        <f>SUMIFS('Faturamento SP3'!$H$2:$H$692,'Faturamento SP3'!$D$2:$D$692,'Infos Relatório'!$B$245,'Faturamento SP3'!$E$2:$E$692,'Infos Relatório'!$B265,'Faturamento SP3'!$Z$2:$Z$692,'Infos Relatório'!AM$1)</f>
        <v>0</v>
      </c>
      <c r="AS265" s="23">
        <f>COUNTIFS('Faturamento SP3'!$D$2:$D$692,'Infos Relatório'!$B$245,'Faturamento SP3'!$E$2:$E$692,'Infos Relatório'!$B265,'Faturamento SP3'!$Z$2:$Z$692,'Infos Relatório'!AS$1)</f>
        <v>0</v>
      </c>
      <c r="AT265" s="13">
        <f>SUMIFS('Faturamento SP3'!$G$2:$G$692,'Faturamento SP3'!$D$2:$D$692,'Infos Relatório'!$B$245,'Faturamento SP3'!$E$2:$E$692,'Infos Relatório'!$B265,'Faturamento SP3'!$Z$2:$Z$692,'Infos Relatório'!AS$1)</f>
        <v>0</v>
      </c>
      <c r="AU265" s="13">
        <f>SUMIFS('Faturamento SP3'!$J$2:$J$692,'Faturamento SP3'!$D$2:$D$692,'Infos Relatório'!$B$245,'Faturamento SP3'!$E$2:$E$692,'Infos Relatório'!$B265,'Faturamento SP3'!$Z$2:$Z$692,'Infos Relatório'!AS$1)</f>
        <v>0</v>
      </c>
      <c r="AV265" s="14">
        <f>SUMIFS('Faturamento SP3'!$O$2:$O$692,'Faturamento SP3'!$D$2:$D$692,'Infos Relatório'!$B$245,'Faturamento SP3'!$E$2:$E$692,'Infos Relatório'!$B265,'Faturamento SP3'!$Z$2:$Z$692,'Infos Relatório'!AS$1,'Faturamento SP3'!$T$2:$T$692,"Sim")+SUMIFS('Faturamento SP3'!$P$2:$P$692,'Faturamento SP3'!$D$2:$D$692,'Infos Relatório'!$B$245,'Faturamento SP3'!$E$2:$E$692,'Infos Relatório'!$B265,'Faturamento SP3'!$Z$2:$Z$692,'Infos Relatório'!AS$1,'Faturamento SP3'!$T$2:$T$692,"Sim")</f>
        <v>0</v>
      </c>
      <c r="AW265" s="27" t="e">
        <f t="shared" si="104"/>
        <v>#DIV/0!</v>
      </c>
      <c r="AX265" s="24">
        <f>SUMIFS('Faturamento SP3'!$H$2:$H$692,'Faturamento SP3'!$D$2:$D$692,'Infos Relatório'!$B$245,'Faturamento SP3'!$E$2:$E$692,'Infos Relatório'!$B265,'Faturamento SP3'!$Z$2:$Z$692,'Infos Relatório'!AS$1)</f>
        <v>0</v>
      </c>
      <c r="AY265" s="23">
        <f>COUNTIFS('Faturamento SP3'!$D$2:$D$692,'Infos Relatório'!$B$245,'Faturamento SP3'!$E$2:$E$692,'Infos Relatório'!$B265,'Faturamento SP3'!$Z$2:$Z$692,'Infos Relatório'!AY$1)</f>
        <v>0</v>
      </c>
      <c r="AZ265" s="13">
        <f>SUMIFS('Faturamento SP3'!$G$2:$G$692,'Faturamento SP3'!$D$2:$D$692,'Infos Relatório'!$B$245,'Faturamento SP3'!$E$2:$E$692,'Infos Relatório'!$B265,'Faturamento SP3'!$Z$2:$Z$692,'Infos Relatório'!AY$1)</f>
        <v>0</v>
      </c>
      <c r="BA265" s="13">
        <f>SUMIFS('Faturamento SP3'!$J$2:$J$692,'Faturamento SP3'!$D$2:$D$692,'Infos Relatório'!$B$245,'Faturamento SP3'!$E$2:$E$692,'Infos Relatório'!$B265,'Faturamento SP3'!$Z$2:$Z$692,'Infos Relatório'!AY$1)</f>
        <v>0</v>
      </c>
      <c r="BB265" s="14">
        <f>SUMIFS('Faturamento SP3'!$O$2:$O$692,'Faturamento SP3'!$D$2:$D$692,'Infos Relatório'!$B$245,'Faturamento SP3'!$E$2:$E$692,'Infos Relatório'!$B265,'Faturamento SP3'!$Z$2:$Z$692,'Infos Relatório'!AY$1,'Faturamento SP3'!$T$2:$T$692,"Sim")+SUMIFS('Faturamento SP3'!$P$2:$P$692,'Faturamento SP3'!$D$2:$D$692,'Infos Relatório'!$B$245,'Faturamento SP3'!$E$2:$E$692,'Infos Relatório'!$B265,'Faturamento SP3'!$Z$2:$Z$692,'Infos Relatório'!AY$1,'Faturamento SP3'!$T$2:$T$692,"Sim")</f>
        <v>0</v>
      </c>
      <c r="BC265" s="27" t="e">
        <f t="shared" si="105"/>
        <v>#DIV/0!</v>
      </c>
      <c r="BD265" s="24">
        <f>SUMIFS('Faturamento SP3'!$H$2:$H$692,'Faturamento SP3'!$D$2:$D$692,'Infos Relatório'!$B$245,'Faturamento SP3'!$E$2:$E$692,'Infos Relatório'!$B265,'Faturamento SP3'!$Z$2:$Z$692,'Infos Relatório'!AY$1)</f>
        <v>0</v>
      </c>
      <c r="BE265" s="23">
        <f>COUNTIFS('Faturamento SP3'!$D$2:$D$692,'Infos Relatório'!$B$245,'Faturamento SP3'!$E$2:$E$692,'Infos Relatório'!$B265,'Faturamento SP3'!$Z$2:$Z$692,'Infos Relatório'!BE$1)</f>
        <v>0</v>
      </c>
      <c r="BF265" s="13">
        <f>SUMIFS('Faturamento SP3'!$G$2:$G$692,'Faturamento SP3'!$D$2:$D$692,'Infos Relatório'!$B$245,'Faturamento SP3'!$E$2:$E$692,'Infos Relatório'!$B265,'Faturamento SP3'!$Z$2:$Z$692,'Infos Relatório'!BE$1)</f>
        <v>0</v>
      </c>
      <c r="BG265" s="13">
        <f>SUMIFS('Faturamento SP3'!$J$2:$J$692,'Faturamento SP3'!$D$2:$D$692,'Infos Relatório'!$B$245,'Faturamento SP3'!$E$2:$E$692,'Infos Relatório'!$B265,'Faturamento SP3'!$Z$2:$Z$692,'Infos Relatório'!BE$1)</f>
        <v>0</v>
      </c>
      <c r="BH265" s="14">
        <f>SUMIFS('Faturamento SP3'!$O$2:$O$692,'Faturamento SP3'!$D$2:$D$692,'Infos Relatório'!$B$245,'Faturamento SP3'!$E$2:$E$692,'Infos Relatório'!$B265,'Faturamento SP3'!$Z$2:$Z$692,'Infos Relatório'!BE$1,'Faturamento SP3'!$T$2:$T$692,"Sim")+SUMIFS('Faturamento SP3'!$P$2:$P$692,'Faturamento SP3'!$D$2:$D$692,'Infos Relatório'!$B$245,'Faturamento SP3'!$E$2:$E$692,'Infos Relatório'!$B265,'Faturamento SP3'!$Z$2:$Z$692,'Infos Relatório'!BE$1,'Faturamento SP3'!$T$2:$T$692,"Sim")</f>
        <v>0</v>
      </c>
      <c r="BI265" s="27" t="e">
        <f t="shared" si="106"/>
        <v>#DIV/0!</v>
      </c>
      <c r="BJ265" s="24">
        <f>SUMIFS('Faturamento SP3'!$H$2:$H$692,'Faturamento SP3'!$D$2:$D$692,'Infos Relatório'!$B$245,'Faturamento SP3'!$E$2:$E$692,'Infos Relatório'!$B265,'Faturamento SP3'!$Z$2:$Z$692,'Infos Relatório'!BE$1)</f>
        <v>0</v>
      </c>
      <c r="BK265" s="23">
        <f>COUNTIFS('Faturamento SP3'!$D$2:$D$692,'Infos Relatório'!$B$245,'Faturamento SP3'!$E$2:$E$692,'Infos Relatório'!$B265,'Faturamento SP3'!$Z$2:$Z$692,'Infos Relatório'!BK$1)</f>
        <v>0</v>
      </c>
      <c r="BL265" s="13">
        <f>SUMIFS('Faturamento SP3'!$G$2:$G$692,'Faturamento SP3'!$D$2:$D$692,'Infos Relatório'!$B$245,'Faturamento SP3'!$E$2:$E$692,'Infos Relatório'!$B265,'Faturamento SP3'!$Z$2:$Z$692,'Infos Relatório'!BK$1)</f>
        <v>0</v>
      </c>
      <c r="BM265" s="13">
        <f>SUMIFS('Faturamento SP3'!$J$2:$J$692,'Faturamento SP3'!$D$2:$D$692,'Infos Relatório'!$B$245,'Faturamento SP3'!$E$2:$E$692,'Infos Relatório'!$B265,'Faturamento SP3'!$Z$2:$Z$692,'Infos Relatório'!BK$1)</f>
        <v>0</v>
      </c>
      <c r="BN265" s="14">
        <f>SUMIFS('Faturamento SP3'!$O$2:$O$692,'Faturamento SP3'!$D$2:$D$692,'Infos Relatório'!$B$245,'Faturamento SP3'!$E$2:$E$692,'Infos Relatório'!$B265,'Faturamento SP3'!$Z$2:$Z$692,'Infos Relatório'!BK$1,'Faturamento SP3'!$T$2:$T$692,"Sim")+SUMIFS('Faturamento SP3'!$P$2:$P$692,'Faturamento SP3'!$D$2:$D$692,'Infos Relatório'!$B$245,'Faturamento SP3'!$E$2:$E$692,'Infos Relatório'!$B265,'Faturamento SP3'!$Z$2:$Z$692,'Infos Relatório'!BK$1,'Faturamento SP3'!$T$2:$T$692,"Sim")</f>
        <v>0</v>
      </c>
      <c r="BO265" s="27" t="e">
        <f t="shared" si="107"/>
        <v>#DIV/0!</v>
      </c>
      <c r="BP265" s="24">
        <f>SUMIFS('Faturamento SP3'!$H$2:$H$692,'Faturamento SP3'!$D$2:$D$692,'Infos Relatório'!$B$245,'Faturamento SP3'!$E$2:$E$692,'Infos Relatório'!$B265,'Faturamento SP3'!$Z$2:$Z$692,'Infos Relatório'!BK$1)</f>
        <v>0</v>
      </c>
      <c r="BQ265" s="23">
        <f>COUNTIFS('Faturamento SP3'!$D$2:$D$692,'Infos Relatório'!$B$245,'Faturamento SP3'!$E$2:$E$692,'Infos Relatório'!$B265,'Faturamento SP3'!$Z$2:$Z$692,'Infos Relatório'!BQ$1)</f>
        <v>0</v>
      </c>
      <c r="BR265" s="13">
        <f>SUMIFS('Faturamento SP3'!$G$2:$G$692,'Faturamento SP3'!$D$2:$D$692,'Infos Relatório'!$B$245,'Faturamento SP3'!$E$2:$E$692,'Infos Relatório'!$B265,'Faturamento SP3'!$Z$2:$Z$692,'Infos Relatório'!BQ$1)</f>
        <v>0</v>
      </c>
      <c r="BS265" s="13">
        <f>SUMIFS('Faturamento SP3'!$J$2:$J$692,'Faturamento SP3'!$D$2:$D$692,'Infos Relatório'!$B$245,'Faturamento SP3'!$E$2:$E$692,'Infos Relatório'!$B265,'Faturamento SP3'!$Z$2:$Z$692,'Infos Relatório'!BQ$1)</f>
        <v>0</v>
      </c>
      <c r="BT265" s="14">
        <f>SUMIFS('Faturamento SP3'!$O$2:$O$692,'Faturamento SP3'!$D$2:$D$692,'Infos Relatório'!$B$245,'Faturamento SP3'!$E$2:$E$692,'Infos Relatório'!$B265,'Faturamento SP3'!$Z$2:$Z$692,'Infos Relatório'!BQ$1,'Faturamento SP3'!$T$2:$T$692,"Sim")+SUMIFS('Faturamento SP3'!$P$2:$P$692,'Faturamento SP3'!$D$2:$D$692,'Infos Relatório'!$B$245,'Faturamento SP3'!$E$2:$E$692,'Infos Relatório'!$B265,'Faturamento SP3'!$Z$2:$Z$692,'Infos Relatório'!BQ$1,'Faturamento SP3'!$T$2:$T$692,"Sim")</f>
        <v>0</v>
      </c>
      <c r="BU265" s="27" t="e">
        <f t="shared" si="108"/>
        <v>#DIV/0!</v>
      </c>
      <c r="BV265" s="24">
        <f>SUMIFS('Faturamento SP3'!$H$2:$H$692,'Faturamento SP3'!$D$2:$D$692,'Infos Relatório'!$B$245,'Faturamento SP3'!$E$2:$E$692,'Infos Relatório'!$B265,'Faturamento SP3'!$Z$2:$Z$692,'Infos Relatório'!BQ$1)</f>
        <v>0</v>
      </c>
    </row>
    <row r="266" spans="2:74">
      <c r="B266" s="17" t="s">
        <v>27</v>
      </c>
      <c r="C266" s="23">
        <f>COUNTIFS('Faturamento SP3'!$D$2:$D$692,'Infos Relatório'!$B$245,'Faturamento SP3'!$E$2:$E$692,'Infos Relatório'!$B266,'Faturamento SP3'!$Z$2:$Z$692,'Infos Relatório'!C$1)</f>
        <v>0</v>
      </c>
      <c r="D266" s="13">
        <f>SUMIFS('Faturamento SP3'!$G$2:$G$692,'Faturamento SP3'!$D$2:$D$692,'Infos Relatório'!$B$245,'Faturamento SP3'!$E$2:$E$692,'Infos Relatório'!$B266,'Faturamento SP3'!$Z$2:$Z$692,'Infos Relatório'!C$1)</f>
        <v>0</v>
      </c>
      <c r="E266" s="13">
        <f>SUMIFS('Faturamento SP3'!$J$2:$J$692,'Faturamento SP3'!$D$2:$D$692,'Infos Relatório'!$B$245,'Faturamento SP3'!$E$2:$E$692,'Infos Relatório'!$B266,'Faturamento SP3'!$Z$2:$Z$692,'Infos Relatório'!C$1)</f>
        <v>0</v>
      </c>
      <c r="F266" s="14">
        <f>SUMIFS('Faturamento SP3'!$O$2:$O$692,'Faturamento SP3'!$D$2:$D$692,'Infos Relatório'!$B$245,'Faturamento SP3'!$E$2:$E$692,'Infos Relatório'!$B266,'Faturamento SP3'!$Z$2:$Z$692,'Infos Relatório'!C$1,'Faturamento SP3'!$T$2:$T$692,"Sim")+SUMIFS('Faturamento SP3'!$P$2:$P$692,'Faturamento SP3'!$D$2:$D$692,'Infos Relatório'!$B$245,'Faturamento SP3'!$E$2:$E$692,'Infos Relatório'!$B266,'Faturamento SP3'!$Z$2:$Z$692,'Infos Relatório'!C$1,'Faturamento SP3'!$T$2:$T$692,"Sim")</f>
        <v>0</v>
      </c>
      <c r="G266" s="27" t="e">
        <f t="shared" si="97"/>
        <v>#DIV/0!</v>
      </c>
      <c r="H266" s="24">
        <f>SUMIFS('Faturamento SP3'!$H$2:$H$692,'Faturamento SP3'!$D$2:$D$692,'Infos Relatório'!$B$245,'Faturamento SP3'!$E$2:$E$692,'Infos Relatório'!$B266,'Faturamento SP3'!$Z$2:$Z$692,'Infos Relatório'!C$1)</f>
        <v>0</v>
      </c>
      <c r="I266" s="23">
        <f>COUNTIFS('Faturamento SP3'!$D$2:$D$692,'Infos Relatório'!$B$245,'Faturamento SP3'!$E$2:$E$692,'Infos Relatório'!$B266,'Faturamento SP3'!$Z$2:$Z$692,'Infos Relatório'!I$1)</f>
        <v>0</v>
      </c>
      <c r="J266" s="13">
        <f>SUMIFS('Faturamento SP3'!$G$2:$G$692,'Faturamento SP3'!$D$2:$D$692,'Infos Relatório'!$B$245,'Faturamento SP3'!$E$2:$E$692,'Infos Relatório'!$B266,'Faturamento SP3'!$Z$2:$Z$692,'Infos Relatório'!I$1)</f>
        <v>0</v>
      </c>
      <c r="K266" s="13">
        <f>SUMIFS('Faturamento SP3'!$J$2:$J$692,'Faturamento SP3'!$D$2:$D$692,'Infos Relatório'!$B$245,'Faturamento SP3'!$E$2:$E$692,'Infos Relatório'!$B266,'Faturamento SP3'!$Z$2:$Z$692,'Infos Relatório'!I$1)</f>
        <v>0</v>
      </c>
      <c r="L266" s="14">
        <f>SUMIFS('Faturamento SP3'!$O$2:$O$692,'Faturamento SP3'!$D$2:$D$692,'Infos Relatório'!$B$245,'Faturamento SP3'!$E$2:$E$692,'Infos Relatório'!$B266,'Faturamento SP3'!$Z$2:$Z$692,'Infos Relatório'!I$1,'Faturamento SP3'!$T$2:$T$692,"Sim")+SUMIFS('Faturamento SP3'!$P$2:$P$692,'Faturamento SP3'!$D$2:$D$692,'Infos Relatório'!$B$245,'Faturamento SP3'!$E$2:$E$692,'Infos Relatório'!$B266,'Faturamento SP3'!$Z$2:$Z$692,'Infos Relatório'!I$1,'Faturamento SP3'!$T$2:$T$692,"Sim")</f>
        <v>0</v>
      </c>
      <c r="M266" s="27" t="e">
        <f t="shared" si="98"/>
        <v>#DIV/0!</v>
      </c>
      <c r="N266" s="24">
        <f>SUMIFS('Faturamento SP3'!$H$2:$H$692,'Faturamento SP3'!$D$2:$D$692,'Infos Relatório'!$B$245,'Faturamento SP3'!$E$2:$E$692,'Infos Relatório'!$B266,'Faturamento SP3'!$Z$2:$Z$692,'Infos Relatório'!I$1)</f>
        <v>0</v>
      </c>
      <c r="O266" s="23">
        <f>COUNTIFS('Faturamento SP3'!$D$2:$D$692,'Infos Relatório'!$B$245,'Faturamento SP3'!$E$2:$E$692,'Infos Relatório'!$B266,'Faturamento SP3'!$Z$2:$Z$692,'Infos Relatório'!O$1)</f>
        <v>0</v>
      </c>
      <c r="P266" s="13">
        <f>SUMIFS('Faturamento SP3'!$G$2:$G$692,'Faturamento SP3'!$D$2:$D$692,'Infos Relatório'!$B$245,'Faturamento SP3'!$E$2:$E$692,'Infos Relatório'!$B266,'Faturamento SP3'!$Z$2:$Z$692,'Infos Relatório'!O$1)</f>
        <v>0</v>
      </c>
      <c r="Q266" s="13">
        <f>SUMIFS('Faturamento SP3'!$J$2:$J$692,'Faturamento SP3'!$D$2:$D$692,'Infos Relatório'!$B$245,'Faturamento SP3'!$E$2:$E$692,'Infos Relatório'!$B266,'Faturamento SP3'!$Z$2:$Z$692,'Infos Relatório'!O$1)</f>
        <v>0</v>
      </c>
      <c r="R266" s="14">
        <f>SUMIFS('Faturamento SP3'!$O$2:$O$692,'Faturamento SP3'!$D$2:$D$692,'Infos Relatório'!$B$245,'Faturamento SP3'!$E$2:$E$692,'Infos Relatório'!$B266,'Faturamento SP3'!$Z$2:$Z$692,'Infos Relatório'!O$1,'Faturamento SP3'!$T$2:$T$692,"Sim")+SUMIFS('Faturamento SP3'!$P$2:$P$692,'Faturamento SP3'!$D$2:$D$692,'Infos Relatório'!$B$245,'Faturamento SP3'!$E$2:$E$692,'Infos Relatório'!$B266,'Faturamento SP3'!$Z$2:$Z$692,'Infos Relatório'!O$1,'Faturamento SP3'!$T$2:$T$692,"Sim")</f>
        <v>0</v>
      </c>
      <c r="S266" s="27" t="e">
        <f t="shared" si="99"/>
        <v>#DIV/0!</v>
      </c>
      <c r="T266" s="24">
        <f>SUMIFS('Faturamento SP3'!$H$2:$H$692,'Faturamento SP3'!$D$2:$D$692,'Infos Relatório'!$B$245,'Faturamento SP3'!$E$2:$E$692,'Infos Relatório'!$B266,'Faturamento SP3'!$Z$2:$Z$692,'Infos Relatório'!O$1)</f>
        <v>0</v>
      </c>
      <c r="U266" s="23">
        <f>COUNTIFS('Faturamento SP3'!$D$2:$D$692,'Infos Relatório'!$B$245,'Faturamento SP3'!$E$2:$E$692,'Infos Relatório'!$B266,'Faturamento SP3'!$Z$2:$Z$692,'Infos Relatório'!U$1)</f>
        <v>0</v>
      </c>
      <c r="V266" s="13">
        <f>SUMIFS('Faturamento SP3'!$G$2:$G$692,'Faturamento SP3'!$D$2:$D$692,'Infos Relatório'!$B$245,'Faturamento SP3'!$E$2:$E$692,'Infos Relatório'!$B266,'Faturamento SP3'!$Z$2:$Z$692,'Infos Relatório'!U$1)</f>
        <v>0</v>
      </c>
      <c r="W266" s="13">
        <f>SUMIFS('Faturamento SP3'!$J$2:$J$692,'Faturamento SP3'!$D$2:$D$692,'Infos Relatório'!$B$245,'Faturamento SP3'!$E$2:$E$692,'Infos Relatório'!$B266,'Faturamento SP3'!$Z$2:$Z$692,'Infos Relatório'!U$1)</f>
        <v>0</v>
      </c>
      <c r="X266" s="14">
        <f>SUMIFS('Faturamento SP3'!$O$2:$O$692,'Faturamento SP3'!$D$2:$D$692,'Infos Relatório'!$B$245,'Faturamento SP3'!$E$2:$E$692,'Infos Relatório'!$B266,'Faturamento SP3'!$Z$2:$Z$692,'Infos Relatório'!U$1,'Faturamento SP3'!$T$2:$T$692,"Sim")+SUMIFS('Faturamento SP3'!$P$2:$P$692,'Faturamento SP3'!$D$2:$D$692,'Infos Relatório'!$B$245,'Faturamento SP3'!$E$2:$E$692,'Infos Relatório'!$B266,'Faturamento SP3'!$Z$2:$Z$692,'Infos Relatório'!U$1,'Faturamento SP3'!$T$2:$T$692,"Sim")</f>
        <v>0</v>
      </c>
      <c r="Y266" s="27" t="e">
        <f t="shared" si="100"/>
        <v>#DIV/0!</v>
      </c>
      <c r="Z266" s="24">
        <f>SUMIFS('Faturamento SP3'!$H$2:$H$692,'Faturamento SP3'!$D$2:$D$692,'Infos Relatório'!$B$245,'Faturamento SP3'!$E$2:$E$692,'Infos Relatório'!$B266,'Faturamento SP3'!$Z$2:$Z$692,'Infos Relatório'!U$1)</f>
        <v>0</v>
      </c>
      <c r="AA266" s="23">
        <f>COUNTIFS('Faturamento SP3'!$D$2:$D$692,'Infos Relatório'!$B$245,'Faturamento SP3'!$E$2:$E$692,'Infos Relatório'!$B266,'Faturamento SP3'!$Z$2:$Z$692,'Infos Relatório'!AA$1)</f>
        <v>0</v>
      </c>
      <c r="AB266" s="13">
        <f>SUMIFS('Faturamento SP3'!$G$2:$G$692,'Faturamento SP3'!$D$2:$D$692,'Infos Relatório'!$B$245,'Faturamento SP3'!$E$2:$E$692,'Infos Relatório'!$B266,'Faturamento SP3'!$Z$2:$Z$692,'Infos Relatório'!AA$1)</f>
        <v>0</v>
      </c>
      <c r="AC266" s="13">
        <f>SUMIFS('Faturamento SP3'!$J$2:$J$692,'Faturamento SP3'!$D$2:$D$692,'Infos Relatório'!$B$245,'Faturamento SP3'!$E$2:$E$692,'Infos Relatório'!$B266,'Faturamento SP3'!$Z$2:$Z$692,'Infos Relatório'!AA$1)</f>
        <v>0</v>
      </c>
      <c r="AD266" s="14">
        <f>SUMIFS('Faturamento SP3'!$O$2:$O$692,'Faturamento SP3'!$D$2:$D$692,'Infos Relatório'!$B$245,'Faturamento SP3'!$E$2:$E$692,'Infos Relatório'!$B266,'Faturamento SP3'!$Z$2:$Z$692,'Infos Relatório'!AA$1,'Faturamento SP3'!$T$2:$T$692,"Sim")+SUMIFS('Faturamento SP3'!$P$2:$P$692,'Faturamento SP3'!$D$2:$D$692,'Infos Relatório'!$B$245,'Faturamento SP3'!$E$2:$E$692,'Infos Relatório'!$B266,'Faturamento SP3'!$Z$2:$Z$692,'Infos Relatório'!AA$1,'Faturamento SP3'!$T$2:$T$692,"Sim")</f>
        <v>0</v>
      </c>
      <c r="AE266" s="27" t="e">
        <f t="shared" si="101"/>
        <v>#DIV/0!</v>
      </c>
      <c r="AF266" s="24">
        <f>SUMIFS('Faturamento SP3'!$H$2:$H$692,'Faturamento SP3'!$D$2:$D$692,'Infos Relatório'!$B$245,'Faturamento SP3'!$E$2:$E$692,'Infos Relatório'!$B266,'Faturamento SP3'!$Z$2:$Z$692,'Infos Relatório'!AA$1)</f>
        <v>0</v>
      </c>
      <c r="AG266" s="23">
        <f>COUNTIFS('Faturamento SP3'!$D$2:$D$692,'Infos Relatório'!$B$245,'Faturamento SP3'!$E$2:$E$692,'Infos Relatório'!$B266,'Faturamento SP3'!$Z$2:$Z$692,'Infos Relatório'!AG$1)</f>
        <v>0</v>
      </c>
      <c r="AH266" s="13">
        <f>SUMIFS('Faturamento SP3'!$G$2:$G$692,'Faturamento SP3'!$D$2:$D$692,'Infos Relatório'!$B$245,'Faturamento SP3'!$E$2:$E$692,'Infos Relatório'!$B266,'Faturamento SP3'!$Z$2:$Z$692,'Infos Relatório'!AG$1)</f>
        <v>0</v>
      </c>
      <c r="AI266" s="13">
        <f>SUMIFS('Faturamento SP3'!$J$2:$J$692,'Faturamento SP3'!$D$2:$D$692,'Infos Relatório'!$B$245,'Faturamento SP3'!$E$2:$E$692,'Infos Relatório'!$B266,'Faturamento SP3'!$Z$2:$Z$692,'Infos Relatório'!AG$1)</f>
        <v>0</v>
      </c>
      <c r="AJ266" s="14">
        <f>SUMIFS('Faturamento SP3'!$O$2:$O$692,'Faturamento SP3'!$D$2:$D$692,'Infos Relatório'!$B$245,'Faturamento SP3'!$E$2:$E$692,'Infos Relatório'!$B266,'Faturamento SP3'!$Z$2:$Z$692,'Infos Relatório'!AG$1,'Faturamento SP3'!$T$2:$T$692,"Sim")+SUMIFS('Faturamento SP3'!$P$2:$P$692,'Faturamento SP3'!$D$2:$D$692,'Infos Relatório'!$B$245,'Faturamento SP3'!$E$2:$E$692,'Infos Relatório'!$B266,'Faturamento SP3'!$Z$2:$Z$692,'Infos Relatório'!AG$1,'Faturamento SP3'!$T$2:$T$692,"Sim")</f>
        <v>0</v>
      </c>
      <c r="AK266" s="27" t="e">
        <f t="shared" si="102"/>
        <v>#DIV/0!</v>
      </c>
      <c r="AL266" s="24">
        <f>SUMIFS('Faturamento SP3'!$H$2:$H$692,'Faturamento SP3'!$D$2:$D$692,'Infos Relatório'!$B$245,'Faturamento SP3'!$E$2:$E$692,'Infos Relatório'!$B266,'Faturamento SP3'!$Z$2:$Z$692,'Infos Relatório'!AG$1)</f>
        <v>0</v>
      </c>
      <c r="AM266" s="23">
        <f>COUNTIFS('Faturamento SP3'!$D$2:$D$692,'Infos Relatório'!$B$245,'Faturamento SP3'!$E$2:$E$692,'Infos Relatório'!$B266,'Faturamento SP3'!$Z$2:$Z$692,'Infos Relatório'!AM$1)</f>
        <v>0</v>
      </c>
      <c r="AN266" s="13">
        <f>SUMIFS('Faturamento SP3'!$G$2:$G$692,'Faturamento SP3'!$D$2:$D$692,'Infos Relatório'!$B$245,'Faturamento SP3'!$E$2:$E$692,'Infos Relatório'!$B266,'Faturamento SP3'!$Z$2:$Z$692,'Infos Relatório'!AM$1)</f>
        <v>0</v>
      </c>
      <c r="AO266" s="13">
        <f>SUMIFS('Faturamento SP3'!$J$2:$J$692,'Faturamento SP3'!$D$2:$D$692,'Infos Relatório'!$B$245,'Faturamento SP3'!$E$2:$E$692,'Infos Relatório'!$B266,'Faturamento SP3'!$Z$2:$Z$692,'Infos Relatório'!AM$1)</f>
        <v>0</v>
      </c>
      <c r="AP266" s="14">
        <f>SUMIFS('Faturamento SP3'!$O$2:$O$692,'Faturamento SP3'!$D$2:$D$692,'Infos Relatório'!$B$245,'Faturamento SP3'!$E$2:$E$692,'Infos Relatório'!$B266,'Faturamento SP3'!$Z$2:$Z$692,'Infos Relatório'!AM$1,'Faturamento SP3'!$T$2:$T$692,"Sim")+SUMIFS('Faturamento SP3'!$P$2:$P$692,'Faturamento SP3'!$D$2:$D$692,'Infos Relatório'!$B$245,'Faturamento SP3'!$E$2:$E$692,'Infos Relatório'!$B266,'Faturamento SP3'!$Z$2:$Z$692,'Infos Relatório'!AM$1,'Faturamento SP3'!$T$2:$T$692,"Sim")</f>
        <v>0</v>
      </c>
      <c r="AQ266" s="27" t="e">
        <f t="shared" si="103"/>
        <v>#DIV/0!</v>
      </c>
      <c r="AR266" s="24">
        <f>SUMIFS('Faturamento SP3'!$H$2:$H$692,'Faturamento SP3'!$D$2:$D$692,'Infos Relatório'!$B$245,'Faturamento SP3'!$E$2:$E$692,'Infos Relatório'!$B266,'Faturamento SP3'!$Z$2:$Z$692,'Infos Relatório'!AM$1)</f>
        <v>0</v>
      </c>
      <c r="AS266" s="23">
        <f>COUNTIFS('Faturamento SP3'!$D$2:$D$692,'Infos Relatório'!$B$245,'Faturamento SP3'!$E$2:$E$692,'Infos Relatório'!$B266,'Faturamento SP3'!$Z$2:$Z$692,'Infos Relatório'!AS$1)</f>
        <v>0</v>
      </c>
      <c r="AT266" s="13">
        <f>SUMIFS('Faturamento SP3'!$G$2:$G$692,'Faturamento SP3'!$D$2:$D$692,'Infos Relatório'!$B$245,'Faturamento SP3'!$E$2:$E$692,'Infos Relatório'!$B266,'Faturamento SP3'!$Z$2:$Z$692,'Infos Relatório'!AS$1)</f>
        <v>0</v>
      </c>
      <c r="AU266" s="13">
        <f>SUMIFS('Faturamento SP3'!$J$2:$J$692,'Faturamento SP3'!$D$2:$D$692,'Infos Relatório'!$B$245,'Faturamento SP3'!$E$2:$E$692,'Infos Relatório'!$B266,'Faturamento SP3'!$Z$2:$Z$692,'Infos Relatório'!AS$1)</f>
        <v>0</v>
      </c>
      <c r="AV266" s="14">
        <f>SUMIFS('Faturamento SP3'!$O$2:$O$692,'Faturamento SP3'!$D$2:$D$692,'Infos Relatório'!$B$245,'Faturamento SP3'!$E$2:$E$692,'Infos Relatório'!$B266,'Faturamento SP3'!$Z$2:$Z$692,'Infos Relatório'!AS$1,'Faturamento SP3'!$T$2:$T$692,"Sim")+SUMIFS('Faturamento SP3'!$P$2:$P$692,'Faturamento SP3'!$D$2:$D$692,'Infos Relatório'!$B$245,'Faturamento SP3'!$E$2:$E$692,'Infos Relatório'!$B266,'Faturamento SP3'!$Z$2:$Z$692,'Infos Relatório'!AS$1,'Faturamento SP3'!$T$2:$T$692,"Sim")</f>
        <v>0</v>
      </c>
      <c r="AW266" s="27" t="e">
        <f t="shared" si="104"/>
        <v>#DIV/0!</v>
      </c>
      <c r="AX266" s="24">
        <f>SUMIFS('Faturamento SP3'!$H$2:$H$692,'Faturamento SP3'!$D$2:$D$692,'Infos Relatório'!$B$245,'Faturamento SP3'!$E$2:$E$692,'Infos Relatório'!$B266,'Faturamento SP3'!$Z$2:$Z$692,'Infos Relatório'!AS$1)</f>
        <v>0</v>
      </c>
      <c r="AY266" s="23">
        <f>COUNTIFS('Faturamento SP3'!$D$2:$D$692,'Infos Relatório'!$B$245,'Faturamento SP3'!$E$2:$E$692,'Infos Relatório'!$B266,'Faturamento SP3'!$Z$2:$Z$692,'Infos Relatório'!AY$1)</f>
        <v>0</v>
      </c>
      <c r="AZ266" s="13">
        <f>SUMIFS('Faturamento SP3'!$G$2:$G$692,'Faturamento SP3'!$D$2:$D$692,'Infos Relatório'!$B$245,'Faturamento SP3'!$E$2:$E$692,'Infos Relatório'!$B266,'Faturamento SP3'!$Z$2:$Z$692,'Infos Relatório'!AY$1)</f>
        <v>0</v>
      </c>
      <c r="BA266" s="13">
        <f>SUMIFS('Faturamento SP3'!$J$2:$J$692,'Faturamento SP3'!$D$2:$D$692,'Infos Relatório'!$B$245,'Faturamento SP3'!$E$2:$E$692,'Infos Relatório'!$B266,'Faturamento SP3'!$Z$2:$Z$692,'Infos Relatório'!AY$1)</f>
        <v>0</v>
      </c>
      <c r="BB266" s="14">
        <f>SUMIFS('Faturamento SP3'!$O$2:$O$692,'Faturamento SP3'!$D$2:$D$692,'Infos Relatório'!$B$245,'Faturamento SP3'!$E$2:$E$692,'Infos Relatório'!$B266,'Faturamento SP3'!$Z$2:$Z$692,'Infos Relatório'!AY$1,'Faturamento SP3'!$T$2:$T$692,"Sim")+SUMIFS('Faturamento SP3'!$P$2:$P$692,'Faturamento SP3'!$D$2:$D$692,'Infos Relatório'!$B$245,'Faturamento SP3'!$E$2:$E$692,'Infos Relatório'!$B266,'Faturamento SP3'!$Z$2:$Z$692,'Infos Relatório'!AY$1,'Faturamento SP3'!$T$2:$T$692,"Sim")</f>
        <v>0</v>
      </c>
      <c r="BC266" s="27" t="e">
        <f t="shared" si="105"/>
        <v>#DIV/0!</v>
      </c>
      <c r="BD266" s="24">
        <f>SUMIFS('Faturamento SP3'!$H$2:$H$692,'Faturamento SP3'!$D$2:$D$692,'Infos Relatório'!$B$245,'Faturamento SP3'!$E$2:$E$692,'Infos Relatório'!$B266,'Faturamento SP3'!$Z$2:$Z$692,'Infos Relatório'!AY$1)</f>
        <v>0</v>
      </c>
      <c r="BE266" s="23">
        <f>COUNTIFS('Faturamento SP3'!$D$2:$D$692,'Infos Relatório'!$B$245,'Faturamento SP3'!$E$2:$E$692,'Infos Relatório'!$B266,'Faturamento SP3'!$Z$2:$Z$692,'Infos Relatório'!BE$1)</f>
        <v>0</v>
      </c>
      <c r="BF266" s="13">
        <f>SUMIFS('Faturamento SP3'!$G$2:$G$692,'Faturamento SP3'!$D$2:$D$692,'Infos Relatório'!$B$245,'Faturamento SP3'!$E$2:$E$692,'Infos Relatório'!$B266,'Faturamento SP3'!$Z$2:$Z$692,'Infos Relatório'!BE$1)</f>
        <v>0</v>
      </c>
      <c r="BG266" s="13">
        <f>SUMIFS('Faturamento SP3'!$J$2:$J$692,'Faturamento SP3'!$D$2:$D$692,'Infos Relatório'!$B$245,'Faturamento SP3'!$E$2:$E$692,'Infos Relatório'!$B266,'Faturamento SP3'!$Z$2:$Z$692,'Infos Relatório'!BE$1)</f>
        <v>0</v>
      </c>
      <c r="BH266" s="14">
        <f>SUMIFS('Faturamento SP3'!$O$2:$O$692,'Faturamento SP3'!$D$2:$D$692,'Infos Relatório'!$B$245,'Faturamento SP3'!$E$2:$E$692,'Infos Relatório'!$B266,'Faturamento SP3'!$Z$2:$Z$692,'Infos Relatório'!BE$1,'Faturamento SP3'!$T$2:$T$692,"Sim")+SUMIFS('Faturamento SP3'!$P$2:$P$692,'Faturamento SP3'!$D$2:$D$692,'Infos Relatório'!$B$245,'Faturamento SP3'!$E$2:$E$692,'Infos Relatório'!$B266,'Faturamento SP3'!$Z$2:$Z$692,'Infos Relatório'!BE$1,'Faturamento SP3'!$T$2:$T$692,"Sim")</f>
        <v>0</v>
      </c>
      <c r="BI266" s="27" t="e">
        <f t="shared" si="106"/>
        <v>#DIV/0!</v>
      </c>
      <c r="BJ266" s="24">
        <f>SUMIFS('Faturamento SP3'!$H$2:$H$692,'Faturamento SP3'!$D$2:$D$692,'Infos Relatório'!$B$245,'Faturamento SP3'!$E$2:$E$692,'Infos Relatório'!$B266,'Faturamento SP3'!$Z$2:$Z$692,'Infos Relatório'!BE$1)</f>
        <v>0</v>
      </c>
      <c r="BK266" s="23">
        <f>COUNTIFS('Faturamento SP3'!$D$2:$D$692,'Infos Relatório'!$B$245,'Faturamento SP3'!$E$2:$E$692,'Infos Relatório'!$B266,'Faturamento SP3'!$Z$2:$Z$692,'Infos Relatório'!BK$1)</f>
        <v>0</v>
      </c>
      <c r="BL266" s="13">
        <f>SUMIFS('Faturamento SP3'!$G$2:$G$692,'Faturamento SP3'!$D$2:$D$692,'Infos Relatório'!$B$245,'Faturamento SP3'!$E$2:$E$692,'Infos Relatório'!$B266,'Faturamento SP3'!$Z$2:$Z$692,'Infos Relatório'!BK$1)</f>
        <v>0</v>
      </c>
      <c r="BM266" s="13">
        <f>SUMIFS('Faturamento SP3'!$J$2:$J$692,'Faturamento SP3'!$D$2:$D$692,'Infos Relatório'!$B$245,'Faturamento SP3'!$E$2:$E$692,'Infos Relatório'!$B266,'Faturamento SP3'!$Z$2:$Z$692,'Infos Relatório'!BK$1)</f>
        <v>0</v>
      </c>
      <c r="BN266" s="14">
        <f>SUMIFS('Faturamento SP3'!$O$2:$O$692,'Faturamento SP3'!$D$2:$D$692,'Infos Relatório'!$B$245,'Faturamento SP3'!$E$2:$E$692,'Infos Relatório'!$B266,'Faturamento SP3'!$Z$2:$Z$692,'Infos Relatório'!BK$1,'Faturamento SP3'!$T$2:$T$692,"Sim")+SUMIFS('Faturamento SP3'!$P$2:$P$692,'Faturamento SP3'!$D$2:$D$692,'Infos Relatório'!$B$245,'Faturamento SP3'!$E$2:$E$692,'Infos Relatório'!$B266,'Faturamento SP3'!$Z$2:$Z$692,'Infos Relatório'!BK$1,'Faturamento SP3'!$T$2:$T$692,"Sim")</f>
        <v>0</v>
      </c>
      <c r="BO266" s="27" t="e">
        <f t="shared" si="107"/>
        <v>#DIV/0!</v>
      </c>
      <c r="BP266" s="24">
        <f>SUMIFS('Faturamento SP3'!$H$2:$H$692,'Faturamento SP3'!$D$2:$D$692,'Infos Relatório'!$B$245,'Faturamento SP3'!$E$2:$E$692,'Infos Relatório'!$B266,'Faturamento SP3'!$Z$2:$Z$692,'Infos Relatório'!BK$1)</f>
        <v>0</v>
      </c>
      <c r="BQ266" s="23">
        <f>COUNTIFS('Faturamento SP3'!$D$2:$D$692,'Infos Relatório'!$B$245,'Faturamento SP3'!$E$2:$E$692,'Infos Relatório'!$B266,'Faturamento SP3'!$Z$2:$Z$692,'Infos Relatório'!BQ$1)</f>
        <v>0</v>
      </c>
      <c r="BR266" s="13">
        <f>SUMIFS('Faturamento SP3'!$G$2:$G$692,'Faturamento SP3'!$D$2:$D$692,'Infos Relatório'!$B$245,'Faturamento SP3'!$E$2:$E$692,'Infos Relatório'!$B266,'Faturamento SP3'!$Z$2:$Z$692,'Infos Relatório'!BQ$1)</f>
        <v>0</v>
      </c>
      <c r="BS266" s="13">
        <f>SUMIFS('Faturamento SP3'!$J$2:$J$692,'Faturamento SP3'!$D$2:$D$692,'Infos Relatório'!$B$245,'Faturamento SP3'!$E$2:$E$692,'Infos Relatório'!$B266,'Faturamento SP3'!$Z$2:$Z$692,'Infos Relatório'!BQ$1)</f>
        <v>0</v>
      </c>
      <c r="BT266" s="14">
        <f>SUMIFS('Faturamento SP3'!$O$2:$O$692,'Faturamento SP3'!$D$2:$D$692,'Infos Relatório'!$B$245,'Faturamento SP3'!$E$2:$E$692,'Infos Relatório'!$B266,'Faturamento SP3'!$Z$2:$Z$692,'Infos Relatório'!BQ$1,'Faturamento SP3'!$T$2:$T$692,"Sim")+SUMIFS('Faturamento SP3'!$P$2:$P$692,'Faturamento SP3'!$D$2:$D$692,'Infos Relatório'!$B$245,'Faturamento SP3'!$E$2:$E$692,'Infos Relatório'!$B266,'Faturamento SP3'!$Z$2:$Z$692,'Infos Relatório'!BQ$1,'Faturamento SP3'!$T$2:$T$692,"Sim")</f>
        <v>0</v>
      </c>
      <c r="BU266" s="27" t="e">
        <f t="shared" si="108"/>
        <v>#DIV/0!</v>
      </c>
      <c r="BV266" s="24">
        <f>SUMIFS('Faturamento SP3'!$H$2:$H$692,'Faturamento SP3'!$D$2:$D$692,'Infos Relatório'!$B$245,'Faturamento SP3'!$E$2:$E$692,'Infos Relatório'!$B266,'Faturamento SP3'!$Z$2:$Z$692,'Infos Relatório'!BQ$1)</f>
        <v>0</v>
      </c>
    </row>
    <row r="267" spans="2:74">
      <c r="B267" s="17" t="s">
        <v>28</v>
      </c>
      <c r="C267" s="23">
        <f>COUNTIFS('Faturamento SP3'!$D$2:$D$692,'Infos Relatório'!$B$245,'Faturamento SP3'!$E$2:$E$692,'Infos Relatório'!$B267,'Faturamento SP3'!$Z$2:$Z$692,'Infos Relatório'!C$1)</f>
        <v>0</v>
      </c>
      <c r="D267" s="13">
        <f>SUMIFS('Faturamento SP3'!$G$2:$G$692,'Faturamento SP3'!$D$2:$D$692,'Infos Relatório'!$B$245,'Faturamento SP3'!$E$2:$E$692,'Infos Relatório'!$B267,'Faturamento SP3'!$Z$2:$Z$692,'Infos Relatório'!C$1)</f>
        <v>0</v>
      </c>
      <c r="E267" s="13">
        <f>SUMIFS('Faturamento SP3'!$J$2:$J$692,'Faturamento SP3'!$D$2:$D$692,'Infos Relatório'!$B$245,'Faturamento SP3'!$E$2:$E$692,'Infos Relatório'!$B267,'Faturamento SP3'!$Z$2:$Z$692,'Infos Relatório'!C$1)</f>
        <v>0</v>
      </c>
      <c r="F267" s="14">
        <f>SUMIFS('Faturamento SP3'!$O$2:$O$692,'Faturamento SP3'!$D$2:$D$692,'Infos Relatório'!$B$245,'Faturamento SP3'!$E$2:$E$692,'Infos Relatório'!$B267,'Faturamento SP3'!$Z$2:$Z$692,'Infos Relatório'!C$1,'Faturamento SP3'!$T$2:$T$692,"Sim")+SUMIFS('Faturamento SP3'!$P$2:$P$692,'Faturamento SP3'!$D$2:$D$692,'Infos Relatório'!$B$245,'Faturamento SP3'!$E$2:$E$692,'Infos Relatório'!$B267,'Faturamento SP3'!$Z$2:$Z$692,'Infos Relatório'!C$1,'Faturamento SP3'!$T$2:$T$692,"Sim")</f>
        <v>0</v>
      </c>
      <c r="G267" s="27" t="e">
        <f t="shared" si="97"/>
        <v>#DIV/0!</v>
      </c>
      <c r="H267" s="24">
        <f>SUMIFS('Faturamento SP3'!$H$2:$H$692,'Faturamento SP3'!$D$2:$D$692,'Infos Relatório'!$B$245,'Faturamento SP3'!$E$2:$E$692,'Infos Relatório'!$B267,'Faturamento SP3'!$Z$2:$Z$692,'Infos Relatório'!C$1)</f>
        <v>0</v>
      </c>
      <c r="I267" s="23">
        <f>COUNTIFS('Faturamento SP3'!$D$2:$D$692,'Infos Relatório'!$B$245,'Faturamento SP3'!$E$2:$E$692,'Infos Relatório'!$B267,'Faturamento SP3'!$Z$2:$Z$692,'Infos Relatório'!I$1)</f>
        <v>0</v>
      </c>
      <c r="J267" s="13">
        <f>SUMIFS('Faturamento SP3'!$G$2:$G$692,'Faturamento SP3'!$D$2:$D$692,'Infos Relatório'!$B$245,'Faturamento SP3'!$E$2:$E$692,'Infos Relatório'!$B267,'Faturamento SP3'!$Z$2:$Z$692,'Infos Relatório'!I$1)</f>
        <v>0</v>
      </c>
      <c r="K267" s="13">
        <f>SUMIFS('Faturamento SP3'!$J$2:$J$692,'Faturamento SP3'!$D$2:$D$692,'Infos Relatório'!$B$245,'Faturamento SP3'!$E$2:$E$692,'Infos Relatório'!$B267,'Faturamento SP3'!$Z$2:$Z$692,'Infos Relatório'!I$1)</f>
        <v>0</v>
      </c>
      <c r="L267" s="14">
        <f>SUMIFS('Faturamento SP3'!$O$2:$O$692,'Faturamento SP3'!$D$2:$D$692,'Infos Relatório'!$B$245,'Faturamento SP3'!$E$2:$E$692,'Infos Relatório'!$B267,'Faturamento SP3'!$Z$2:$Z$692,'Infos Relatório'!I$1,'Faturamento SP3'!$T$2:$T$692,"Sim")+SUMIFS('Faturamento SP3'!$P$2:$P$692,'Faturamento SP3'!$D$2:$D$692,'Infos Relatório'!$B$245,'Faturamento SP3'!$E$2:$E$692,'Infos Relatório'!$B267,'Faturamento SP3'!$Z$2:$Z$692,'Infos Relatório'!I$1,'Faturamento SP3'!$T$2:$T$692,"Sim")</f>
        <v>0</v>
      </c>
      <c r="M267" s="27" t="e">
        <f t="shared" si="98"/>
        <v>#DIV/0!</v>
      </c>
      <c r="N267" s="24">
        <f>SUMIFS('Faturamento SP3'!$H$2:$H$692,'Faturamento SP3'!$D$2:$D$692,'Infos Relatório'!$B$245,'Faturamento SP3'!$E$2:$E$692,'Infos Relatório'!$B267,'Faturamento SP3'!$Z$2:$Z$692,'Infos Relatório'!I$1)</f>
        <v>0</v>
      </c>
      <c r="O267" s="23">
        <f>COUNTIFS('Faturamento SP3'!$D$2:$D$692,'Infos Relatório'!$B$245,'Faturamento SP3'!$E$2:$E$692,'Infos Relatório'!$B267,'Faturamento SP3'!$Z$2:$Z$692,'Infos Relatório'!O$1)</f>
        <v>0</v>
      </c>
      <c r="P267" s="13">
        <f>SUMIFS('Faturamento SP3'!$G$2:$G$692,'Faturamento SP3'!$D$2:$D$692,'Infos Relatório'!$B$245,'Faturamento SP3'!$E$2:$E$692,'Infos Relatório'!$B267,'Faturamento SP3'!$Z$2:$Z$692,'Infos Relatório'!O$1)</f>
        <v>0</v>
      </c>
      <c r="Q267" s="13">
        <f>SUMIFS('Faturamento SP3'!$J$2:$J$692,'Faturamento SP3'!$D$2:$D$692,'Infos Relatório'!$B$245,'Faturamento SP3'!$E$2:$E$692,'Infos Relatório'!$B267,'Faturamento SP3'!$Z$2:$Z$692,'Infos Relatório'!O$1)</f>
        <v>0</v>
      </c>
      <c r="R267" s="14">
        <f>SUMIFS('Faturamento SP3'!$O$2:$O$692,'Faturamento SP3'!$D$2:$D$692,'Infos Relatório'!$B$245,'Faturamento SP3'!$E$2:$E$692,'Infos Relatório'!$B267,'Faturamento SP3'!$Z$2:$Z$692,'Infos Relatório'!O$1,'Faturamento SP3'!$T$2:$T$692,"Sim")+SUMIFS('Faturamento SP3'!$P$2:$P$692,'Faturamento SP3'!$D$2:$D$692,'Infos Relatório'!$B$245,'Faturamento SP3'!$E$2:$E$692,'Infos Relatório'!$B267,'Faturamento SP3'!$Z$2:$Z$692,'Infos Relatório'!O$1,'Faturamento SP3'!$T$2:$T$692,"Sim")</f>
        <v>0</v>
      </c>
      <c r="S267" s="27" t="e">
        <f t="shared" si="99"/>
        <v>#DIV/0!</v>
      </c>
      <c r="T267" s="24">
        <f>SUMIFS('Faturamento SP3'!$H$2:$H$692,'Faturamento SP3'!$D$2:$D$692,'Infos Relatório'!$B$245,'Faturamento SP3'!$E$2:$E$692,'Infos Relatório'!$B267,'Faturamento SP3'!$Z$2:$Z$692,'Infos Relatório'!O$1)</f>
        <v>0</v>
      </c>
      <c r="U267" s="23">
        <f>COUNTIFS('Faturamento SP3'!$D$2:$D$692,'Infos Relatório'!$B$245,'Faturamento SP3'!$E$2:$E$692,'Infos Relatório'!$B267,'Faturamento SP3'!$Z$2:$Z$692,'Infos Relatório'!U$1)</f>
        <v>0</v>
      </c>
      <c r="V267" s="13">
        <f>SUMIFS('Faturamento SP3'!$G$2:$G$692,'Faturamento SP3'!$D$2:$D$692,'Infos Relatório'!$B$245,'Faturamento SP3'!$E$2:$E$692,'Infos Relatório'!$B267,'Faturamento SP3'!$Z$2:$Z$692,'Infos Relatório'!U$1)</f>
        <v>0</v>
      </c>
      <c r="W267" s="13">
        <f>SUMIFS('Faturamento SP3'!$J$2:$J$692,'Faturamento SP3'!$D$2:$D$692,'Infos Relatório'!$B$245,'Faturamento SP3'!$E$2:$E$692,'Infos Relatório'!$B267,'Faturamento SP3'!$Z$2:$Z$692,'Infos Relatório'!U$1)</f>
        <v>0</v>
      </c>
      <c r="X267" s="14">
        <f>SUMIFS('Faturamento SP3'!$O$2:$O$692,'Faturamento SP3'!$D$2:$D$692,'Infos Relatório'!$B$245,'Faturamento SP3'!$E$2:$E$692,'Infos Relatório'!$B267,'Faturamento SP3'!$Z$2:$Z$692,'Infos Relatório'!U$1,'Faturamento SP3'!$T$2:$T$692,"Sim")+SUMIFS('Faturamento SP3'!$P$2:$P$692,'Faturamento SP3'!$D$2:$D$692,'Infos Relatório'!$B$245,'Faturamento SP3'!$E$2:$E$692,'Infos Relatório'!$B267,'Faturamento SP3'!$Z$2:$Z$692,'Infos Relatório'!U$1,'Faturamento SP3'!$T$2:$T$692,"Sim")</f>
        <v>0</v>
      </c>
      <c r="Y267" s="27" t="e">
        <f t="shared" si="100"/>
        <v>#DIV/0!</v>
      </c>
      <c r="Z267" s="24">
        <f>SUMIFS('Faturamento SP3'!$H$2:$H$692,'Faturamento SP3'!$D$2:$D$692,'Infos Relatório'!$B$245,'Faturamento SP3'!$E$2:$E$692,'Infos Relatório'!$B267,'Faturamento SP3'!$Z$2:$Z$692,'Infos Relatório'!U$1)</f>
        <v>0</v>
      </c>
      <c r="AA267" s="23">
        <f>COUNTIFS('Faturamento SP3'!$D$2:$D$692,'Infos Relatório'!$B$245,'Faturamento SP3'!$E$2:$E$692,'Infos Relatório'!$B267,'Faturamento SP3'!$Z$2:$Z$692,'Infos Relatório'!AA$1)</f>
        <v>0</v>
      </c>
      <c r="AB267" s="13">
        <f>SUMIFS('Faturamento SP3'!$G$2:$G$692,'Faturamento SP3'!$D$2:$D$692,'Infos Relatório'!$B$245,'Faturamento SP3'!$E$2:$E$692,'Infos Relatório'!$B267,'Faturamento SP3'!$Z$2:$Z$692,'Infos Relatório'!AA$1)</f>
        <v>0</v>
      </c>
      <c r="AC267" s="13">
        <f>SUMIFS('Faturamento SP3'!$J$2:$J$692,'Faturamento SP3'!$D$2:$D$692,'Infos Relatório'!$B$245,'Faturamento SP3'!$E$2:$E$692,'Infos Relatório'!$B267,'Faturamento SP3'!$Z$2:$Z$692,'Infos Relatório'!AA$1)</f>
        <v>0</v>
      </c>
      <c r="AD267" s="14">
        <f>SUMIFS('Faturamento SP3'!$O$2:$O$692,'Faturamento SP3'!$D$2:$D$692,'Infos Relatório'!$B$245,'Faturamento SP3'!$E$2:$E$692,'Infos Relatório'!$B267,'Faturamento SP3'!$Z$2:$Z$692,'Infos Relatório'!AA$1,'Faturamento SP3'!$T$2:$T$692,"Sim")+SUMIFS('Faturamento SP3'!$P$2:$P$692,'Faturamento SP3'!$D$2:$D$692,'Infos Relatório'!$B$245,'Faturamento SP3'!$E$2:$E$692,'Infos Relatório'!$B267,'Faturamento SP3'!$Z$2:$Z$692,'Infos Relatório'!AA$1,'Faturamento SP3'!$T$2:$T$692,"Sim")</f>
        <v>0</v>
      </c>
      <c r="AE267" s="27" t="e">
        <f t="shared" si="101"/>
        <v>#DIV/0!</v>
      </c>
      <c r="AF267" s="24">
        <f>SUMIFS('Faturamento SP3'!$H$2:$H$692,'Faturamento SP3'!$D$2:$D$692,'Infos Relatório'!$B$245,'Faturamento SP3'!$E$2:$E$692,'Infos Relatório'!$B267,'Faturamento SP3'!$Z$2:$Z$692,'Infos Relatório'!AA$1)</f>
        <v>0</v>
      </c>
      <c r="AG267" s="23">
        <f>COUNTIFS('Faturamento SP3'!$D$2:$D$692,'Infos Relatório'!$B$245,'Faturamento SP3'!$E$2:$E$692,'Infos Relatório'!$B267,'Faturamento SP3'!$Z$2:$Z$692,'Infos Relatório'!AG$1)</f>
        <v>0</v>
      </c>
      <c r="AH267" s="13">
        <f>SUMIFS('Faturamento SP3'!$G$2:$G$692,'Faturamento SP3'!$D$2:$D$692,'Infos Relatório'!$B$245,'Faturamento SP3'!$E$2:$E$692,'Infos Relatório'!$B267,'Faturamento SP3'!$Z$2:$Z$692,'Infos Relatório'!AG$1)</f>
        <v>0</v>
      </c>
      <c r="AI267" s="13">
        <f>SUMIFS('Faturamento SP3'!$J$2:$J$692,'Faturamento SP3'!$D$2:$D$692,'Infos Relatório'!$B$245,'Faturamento SP3'!$E$2:$E$692,'Infos Relatório'!$B267,'Faturamento SP3'!$Z$2:$Z$692,'Infos Relatório'!AG$1)</f>
        <v>0</v>
      </c>
      <c r="AJ267" s="14">
        <f>SUMIFS('Faturamento SP3'!$O$2:$O$692,'Faturamento SP3'!$D$2:$D$692,'Infos Relatório'!$B$245,'Faturamento SP3'!$E$2:$E$692,'Infos Relatório'!$B267,'Faturamento SP3'!$Z$2:$Z$692,'Infos Relatório'!AG$1,'Faturamento SP3'!$T$2:$T$692,"Sim")+SUMIFS('Faturamento SP3'!$P$2:$P$692,'Faturamento SP3'!$D$2:$D$692,'Infos Relatório'!$B$245,'Faturamento SP3'!$E$2:$E$692,'Infos Relatório'!$B267,'Faturamento SP3'!$Z$2:$Z$692,'Infos Relatório'!AG$1,'Faturamento SP3'!$T$2:$T$692,"Sim")</f>
        <v>0</v>
      </c>
      <c r="AK267" s="27" t="e">
        <f t="shared" si="102"/>
        <v>#DIV/0!</v>
      </c>
      <c r="AL267" s="24">
        <f>SUMIFS('Faturamento SP3'!$H$2:$H$692,'Faturamento SP3'!$D$2:$D$692,'Infos Relatório'!$B$245,'Faturamento SP3'!$E$2:$E$692,'Infos Relatório'!$B267,'Faturamento SP3'!$Z$2:$Z$692,'Infos Relatório'!AG$1)</f>
        <v>0</v>
      </c>
      <c r="AM267" s="23">
        <f>COUNTIFS('Faturamento SP3'!$D$2:$D$692,'Infos Relatório'!$B$245,'Faturamento SP3'!$E$2:$E$692,'Infos Relatório'!$B267,'Faturamento SP3'!$Z$2:$Z$692,'Infos Relatório'!AM$1)</f>
        <v>0</v>
      </c>
      <c r="AN267" s="13">
        <f>SUMIFS('Faturamento SP3'!$G$2:$G$692,'Faturamento SP3'!$D$2:$D$692,'Infos Relatório'!$B$245,'Faturamento SP3'!$E$2:$E$692,'Infos Relatório'!$B267,'Faturamento SP3'!$Z$2:$Z$692,'Infos Relatório'!AM$1)</f>
        <v>0</v>
      </c>
      <c r="AO267" s="13">
        <f>SUMIFS('Faturamento SP3'!$J$2:$J$692,'Faturamento SP3'!$D$2:$D$692,'Infos Relatório'!$B$245,'Faturamento SP3'!$E$2:$E$692,'Infos Relatório'!$B267,'Faturamento SP3'!$Z$2:$Z$692,'Infos Relatório'!AM$1)</f>
        <v>0</v>
      </c>
      <c r="AP267" s="14">
        <f>SUMIFS('Faturamento SP3'!$O$2:$O$692,'Faturamento SP3'!$D$2:$D$692,'Infos Relatório'!$B$245,'Faturamento SP3'!$E$2:$E$692,'Infos Relatório'!$B267,'Faturamento SP3'!$Z$2:$Z$692,'Infos Relatório'!AM$1,'Faturamento SP3'!$T$2:$T$692,"Sim")+SUMIFS('Faturamento SP3'!$P$2:$P$692,'Faturamento SP3'!$D$2:$D$692,'Infos Relatório'!$B$245,'Faturamento SP3'!$E$2:$E$692,'Infos Relatório'!$B267,'Faturamento SP3'!$Z$2:$Z$692,'Infos Relatório'!AM$1,'Faturamento SP3'!$T$2:$T$692,"Sim")</f>
        <v>0</v>
      </c>
      <c r="AQ267" s="27" t="e">
        <f t="shared" si="103"/>
        <v>#DIV/0!</v>
      </c>
      <c r="AR267" s="24">
        <f>SUMIFS('Faturamento SP3'!$H$2:$H$692,'Faturamento SP3'!$D$2:$D$692,'Infos Relatório'!$B$245,'Faturamento SP3'!$E$2:$E$692,'Infos Relatório'!$B267,'Faturamento SP3'!$Z$2:$Z$692,'Infos Relatório'!AM$1)</f>
        <v>0</v>
      </c>
      <c r="AS267" s="23">
        <f>COUNTIFS('Faturamento SP3'!$D$2:$D$692,'Infos Relatório'!$B$245,'Faturamento SP3'!$E$2:$E$692,'Infos Relatório'!$B267,'Faturamento SP3'!$Z$2:$Z$692,'Infos Relatório'!AS$1)</f>
        <v>0</v>
      </c>
      <c r="AT267" s="13">
        <f>SUMIFS('Faturamento SP3'!$G$2:$G$692,'Faturamento SP3'!$D$2:$D$692,'Infos Relatório'!$B$245,'Faturamento SP3'!$E$2:$E$692,'Infos Relatório'!$B267,'Faturamento SP3'!$Z$2:$Z$692,'Infos Relatório'!AS$1)</f>
        <v>0</v>
      </c>
      <c r="AU267" s="13">
        <f>SUMIFS('Faturamento SP3'!$J$2:$J$692,'Faturamento SP3'!$D$2:$D$692,'Infos Relatório'!$B$245,'Faturamento SP3'!$E$2:$E$692,'Infos Relatório'!$B267,'Faturamento SP3'!$Z$2:$Z$692,'Infos Relatório'!AS$1)</f>
        <v>0</v>
      </c>
      <c r="AV267" s="14">
        <f>SUMIFS('Faturamento SP3'!$O$2:$O$692,'Faturamento SP3'!$D$2:$D$692,'Infos Relatório'!$B$245,'Faturamento SP3'!$E$2:$E$692,'Infos Relatório'!$B267,'Faturamento SP3'!$Z$2:$Z$692,'Infos Relatório'!AS$1,'Faturamento SP3'!$T$2:$T$692,"Sim")+SUMIFS('Faturamento SP3'!$P$2:$P$692,'Faturamento SP3'!$D$2:$D$692,'Infos Relatório'!$B$245,'Faturamento SP3'!$E$2:$E$692,'Infos Relatório'!$B267,'Faturamento SP3'!$Z$2:$Z$692,'Infos Relatório'!AS$1,'Faturamento SP3'!$T$2:$T$692,"Sim")</f>
        <v>0</v>
      </c>
      <c r="AW267" s="27" t="e">
        <f t="shared" si="104"/>
        <v>#DIV/0!</v>
      </c>
      <c r="AX267" s="24">
        <f>SUMIFS('Faturamento SP3'!$H$2:$H$692,'Faturamento SP3'!$D$2:$D$692,'Infos Relatório'!$B$245,'Faturamento SP3'!$E$2:$E$692,'Infos Relatório'!$B267,'Faturamento SP3'!$Z$2:$Z$692,'Infos Relatório'!AS$1)</f>
        <v>0</v>
      </c>
      <c r="AY267" s="23">
        <f>COUNTIFS('Faturamento SP3'!$D$2:$D$692,'Infos Relatório'!$B$245,'Faturamento SP3'!$E$2:$E$692,'Infos Relatório'!$B267,'Faturamento SP3'!$Z$2:$Z$692,'Infos Relatório'!AY$1)</f>
        <v>0</v>
      </c>
      <c r="AZ267" s="13">
        <f>SUMIFS('Faturamento SP3'!$G$2:$G$692,'Faturamento SP3'!$D$2:$D$692,'Infos Relatório'!$B$245,'Faturamento SP3'!$E$2:$E$692,'Infos Relatório'!$B267,'Faturamento SP3'!$Z$2:$Z$692,'Infos Relatório'!AY$1)</f>
        <v>0</v>
      </c>
      <c r="BA267" s="13">
        <f>SUMIFS('Faturamento SP3'!$J$2:$J$692,'Faturamento SP3'!$D$2:$D$692,'Infos Relatório'!$B$245,'Faturamento SP3'!$E$2:$E$692,'Infos Relatório'!$B267,'Faturamento SP3'!$Z$2:$Z$692,'Infos Relatório'!AY$1)</f>
        <v>0</v>
      </c>
      <c r="BB267" s="14">
        <f>SUMIFS('Faturamento SP3'!$O$2:$O$692,'Faturamento SP3'!$D$2:$D$692,'Infos Relatório'!$B$245,'Faturamento SP3'!$E$2:$E$692,'Infos Relatório'!$B267,'Faturamento SP3'!$Z$2:$Z$692,'Infos Relatório'!AY$1,'Faturamento SP3'!$T$2:$T$692,"Sim")+SUMIFS('Faturamento SP3'!$P$2:$P$692,'Faturamento SP3'!$D$2:$D$692,'Infos Relatório'!$B$245,'Faturamento SP3'!$E$2:$E$692,'Infos Relatório'!$B267,'Faturamento SP3'!$Z$2:$Z$692,'Infos Relatório'!AY$1,'Faturamento SP3'!$T$2:$T$692,"Sim")</f>
        <v>0</v>
      </c>
      <c r="BC267" s="27" t="e">
        <f t="shared" si="105"/>
        <v>#DIV/0!</v>
      </c>
      <c r="BD267" s="24">
        <f>SUMIFS('Faturamento SP3'!$H$2:$H$692,'Faturamento SP3'!$D$2:$D$692,'Infos Relatório'!$B$245,'Faturamento SP3'!$E$2:$E$692,'Infos Relatório'!$B267,'Faturamento SP3'!$Z$2:$Z$692,'Infos Relatório'!AY$1)</f>
        <v>0</v>
      </c>
      <c r="BE267" s="23">
        <f>COUNTIFS('Faturamento SP3'!$D$2:$D$692,'Infos Relatório'!$B$245,'Faturamento SP3'!$E$2:$E$692,'Infos Relatório'!$B267,'Faturamento SP3'!$Z$2:$Z$692,'Infos Relatório'!BE$1)</f>
        <v>0</v>
      </c>
      <c r="BF267" s="13">
        <f>SUMIFS('Faturamento SP3'!$G$2:$G$692,'Faturamento SP3'!$D$2:$D$692,'Infos Relatório'!$B$245,'Faturamento SP3'!$E$2:$E$692,'Infos Relatório'!$B267,'Faturamento SP3'!$Z$2:$Z$692,'Infos Relatório'!BE$1)</f>
        <v>0</v>
      </c>
      <c r="BG267" s="13">
        <f>SUMIFS('Faturamento SP3'!$J$2:$J$692,'Faturamento SP3'!$D$2:$D$692,'Infos Relatório'!$B$245,'Faturamento SP3'!$E$2:$E$692,'Infos Relatório'!$B267,'Faturamento SP3'!$Z$2:$Z$692,'Infos Relatório'!BE$1)</f>
        <v>0</v>
      </c>
      <c r="BH267" s="14">
        <f>SUMIFS('Faturamento SP3'!$O$2:$O$692,'Faturamento SP3'!$D$2:$D$692,'Infos Relatório'!$B$245,'Faturamento SP3'!$E$2:$E$692,'Infos Relatório'!$B267,'Faturamento SP3'!$Z$2:$Z$692,'Infos Relatório'!BE$1,'Faturamento SP3'!$T$2:$T$692,"Sim")+SUMIFS('Faturamento SP3'!$P$2:$P$692,'Faturamento SP3'!$D$2:$D$692,'Infos Relatório'!$B$245,'Faturamento SP3'!$E$2:$E$692,'Infos Relatório'!$B267,'Faturamento SP3'!$Z$2:$Z$692,'Infos Relatório'!BE$1,'Faturamento SP3'!$T$2:$T$692,"Sim")</f>
        <v>0</v>
      </c>
      <c r="BI267" s="27" t="e">
        <f t="shared" si="106"/>
        <v>#DIV/0!</v>
      </c>
      <c r="BJ267" s="24">
        <f>SUMIFS('Faturamento SP3'!$H$2:$H$692,'Faturamento SP3'!$D$2:$D$692,'Infos Relatório'!$B$245,'Faturamento SP3'!$E$2:$E$692,'Infos Relatório'!$B267,'Faturamento SP3'!$Z$2:$Z$692,'Infos Relatório'!BE$1)</f>
        <v>0</v>
      </c>
      <c r="BK267" s="23">
        <f>COUNTIFS('Faturamento SP3'!$D$2:$D$692,'Infos Relatório'!$B$245,'Faturamento SP3'!$E$2:$E$692,'Infos Relatório'!$B267,'Faturamento SP3'!$Z$2:$Z$692,'Infos Relatório'!BK$1)</f>
        <v>0</v>
      </c>
      <c r="BL267" s="13">
        <f>SUMIFS('Faturamento SP3'!$G$2:$G$692,'Faturamento SP3'!$D$2:$D$692,'Infos Relatório'!$B$245,'Faturamento SP3'!$E$2:$E$692,'Infos Relatório'!$B267,'Faturamento SP3'!$Z$2:$Z$692,'Infos Relatório'!BK$1)</f>
        <v>0</v>
      </c>
      <c r="BM267" s="13">
        <f>SUMIFS('Faturamento SP3'!$J$2:$J$692,'Faturamento SP3'!$D$2:$D$692,'Infos Relatório'!$B$245,'Faturamento SP3'!$E$2:$E$692,'Infos Relatório'!$B267,'Faturamento SP3'!$Z$2:$Z$692,'Infos Relatório'!BK$1)</f>
        <v>0</v>
      </c>
      <c r="BN267" s="14">
        <f>SUMIFS('Faturamento SP3'!$O$2:$O$692,'Faturamento SP3'!$D$2:$D$692,'Infos Relatório'!$B$245,'Faturamento SP3'!$E$2:$E$692,'Infos Relatório'!$B267,'Faturamento SP3'!$Z$2:$Z$692,'Infos Relatório'!BK$1,'Faturamento SP3'!$T$2:$T$692,"Sim")+SUMIFS('Faturamento SP3'!$P$2:$P$692,'Faturamento SP3'!$D$2:$D$692,'Infos Relatório'!$B$245,'Faturamento SP3'!$E$2:$E$692,'Infos Relatório'!$B267,'Faturamento SP3'!$Z$2:$Z$692,'Infos Relatório'!BK$1,'Faturamento SP3'!$T$2:$T$692,"Sim")</f>
        <v>0</v>
      </c>
      <c r="BO267" s="27" t="e">
        <f t="shared" si="107"/>
        <v>#DIV/0!</v>
      </c>
      <c r="BP267" s="24">
        <f>SUMIFS('Faturamento SP3'!$H$2:$H$692,'Faturamento SP3'!$D$2:$D$692,'Infos Relatório'!$B$245,'Faturamento SP3'!$E$2:$E$692,'Infos Relatório'!$B267,'Faturamento SP3'!$Z$2:$Z$692,'Infos Relatório'!BK$1)</f>
        <v>0</v>
      </c>
      <c r="BQ267" s="23">
        <f>COUNTIFS('Faturamento SP3'!$D$2:$D$692,'Infos Relatório'!$B$245,'Faturamento SP3'!$E$2:$E$692,'Infos Relatório'!$B267,'Faturamento SP3'!$Z$2:$Z$692,'Infos Relatório'!BQ$1)</f>
        <v>0</v>
      </c>
      <c r="BR267" s="13">
        <f>SUMIFS('Faturamento SP3'!$G$2:$G$692,'Faturamento SP3'!$D$2:$D$692,'Infos Relatório'!$B$245,'Faturamento SP3'!$E$2:$E$692,'Infos Relatório'!$B267,'Faturamento SP3'!$Z$2:$Z$692,'Infos Relatório'!BQ$1)</f>
        <v>0</v>
      </c>
      <c r="BS267" s="13">
        <f>SUMIFS('Faturamento SP3'!$J$2:$J$692,'Faturamento SP3'!$D$2:$D$692,'Infos Relatório'!$B$245,'Faturamento SP3'!$E$2:$E$692,'Infos Relatório'!$B267,'Faturamento SP3'!$Z$2:$Z$692,'Infos Relatório'!BQ$1)</f>
        <v>0</v>
      </c>
      <c r="BT267" s="14">
        <f>SUMIFS('Faturamento SP3'!$O$2:$O$692,'Faturamento SP3'!$D$2:$D$692,'Infos Relatório'!$B$245,'Faturamento SP3'!$E$2:$E$692,'Infos Relatório'!$B267,'Faturamento SP3'!$Z$2:$Z$692,'Infos Relatório'!BQ$1,'Faturamento SP3'!$T$2:$T$692,"Sim")+SUMIFS('Faturamento SP3'!$P$2:$P$692,'Faturamento SP3'!$D$2:$D$692,'Infos Relatório'!$B$245,'Faturamento SP3'!$E$2:$E$692,'Infos Relatório'!$B267,'Faturamento SP3'!$Z$2:$Z$692,'Infos Relatório'!BQ$1,'Faturamento SP3'!$T$2:$T$692,"Sim")</f>
        <v>0</v>
      </c>
      <c r="BU267" s="27" t="e">
        <f t="shared" si="108"/>
        <v>#DIV/0!</v>
      </c>
      <c r="BV267" s="24">
        <f>SUMIFS('Faturamento SP3'!$H$2:$H$692,'Faturamento SP3'!$D$2:$D$692,'Infos Relatório'!$B$245,'Faturamento SP3'!$E$2:$E$692,'Infos Relatório'!$B267,'Faturamento SP3'!$Z$2:$Z$692,'Infos Relatório'!BQ$1)</f>
        <v>0</v>
      </c>
    </row>
    <row r="268" spans="2:74">
      <c r="B268" s="17" t="s">
        <v>29</v>
      </c>
      <c r="C268" s="23">
        <f>COUNTIFS('Faturamento SP3'!$D$2:$D$692,'Infos Relatório'!$B$245,'Faturamento SP3'!$E$2:$E$692,'Infos Relatório'!$B268,'Faturamento SP3'!$Z$2:$Z$692,'Infos Relatório'!C$1)</f>
        <v>0</v>
      </c>
      <c r="D268" s="13">
        <f>SUMIFS('Faturamento SP3'!$G$2:$G$692,'Faturamento SP3'!$D$2:$D$692,'Infos Relatório'!$B$245,'Faturamento SP3'!$E$2:$E$692,'Infos Relatório'!$B268,'Faturamento SP3'!$Z$2:$Z$692,'Infos Relatório'!C$1)</f>
        <v>0</v>
      </c>
      <c r="E268" s="13">
        <f>SUMIFS('Faturamento SP3'!$J$2:$J$692,'Faturamento SP3'!$D$2:$D$692,'Infos Relatório'!$B$245,'Faturamento SP3'!$E$2:$E$692,'Infos Relatório'!$B268,'Faturamento SP3'!$Z$2:$Z$692,'Infos Relatório'!C$1)</f>
        <v>0</v>
      </c>
      <c r="F268" s="14">
        <f>SUMIFS('Faturamento SP3'!$O$2:$O$692,'Faturamento SP3'!$D$2:$D$692,'Infos Relatório'!$B$245,'Faturamento SP3'!$E$2:$E$692,'Infos Relatório'!$B268,'Faturamento SP3'!$Z$2:$Z$692,'Infos Relatório'!C$1,'Faturamento SP3'!$T$2:$T$692,"Sim")+SUMIFS('Faturamento SP3'!$P$2:$P$692,'Faturamento SP3'!$D$2:$D$692,'Infos Relatório'!$B$245,'Faturamento SP3'!$E$2:$E$692,'Infos Relatório'!$B268,'Faturamento SP3'!$Z$2:$Z$692,'Infos Relatório'!C$1,'Faturamento SP3'!$T$2:$T$692,"Sim")</f>
        <v>0</v>
      </c>
      <c r="G268" s="27" t="e">
        <f t="shared" si="97"/>
        <v>#DIV/0!</v>
      </c>
      <c r="H268" s="24">
        <f>SUMIFS('Faturamento SP3'!$H$2:$H$692,'Faturamento SP3'!$D$2:$D$692,'Infos Relatório'!$B$245,'Faturamento SP3'!$E$2:$E$692,'Infos Relatório'!$B268,'Faturamento SP3'!$Z$2:$Z$692,'Infos Relatório'!C$1)</f>
        <v>0</v>
      </c>
      <c r="I268" s="23">
        <f>COUNTIFS('Faturamento SP3'!$D$2:$D$692,'Infos Relatório'!$B$245,'Faturamento SP3'!$E$2:$E$692,'Infos Relatório'!$B268,'Faturamento SP3'!$Z$2:$Z$692,'Infos Relatório'!I$1)</f>
        <v>0</v>
      </c>
      <c r="J268" s="13">
        <f>SUMIFS('Faturamento SP3'!$G$2:$G$692,'Faturamento SP3'!$D$2:$D$692,'Infos Relatório'!$B$245,'Faturamento SP3'!$E$2:$E$692,'Infos Relatório'!$B268,'Faturamento SP3'!$Z$2:$Z$692,'Infos Relatório'!I$1)</f>
        <v>0</v>
      </c>
      <c r="K268" s="13">
        <f>SUMIFS('Faturamento SP3'!$J$2:$J$692,'Faturamento SP3'!$D$2:$D$692,'Infos Relatório'!$B$245,'Faturamento SP3'!$E$2:$E$692,'Infos Relatório'!$B268,'Faturamento SP3'!$Z$2:$Z$692,'Infos Relatório'!I$1)</f>
        <v>0</v>
      </c>
      <c r="L268" s="14">
        <f>SUMIFS('Faturamento SP3'!$O$2:$O$692,'Faturamento SP3'!$D$2:$D$692,'Infos Relatório'!$B$245,'Faturamento SP3'!$E$2:$E$692,'Infos Relatório'!$B268,'Faturamento SP3'!$Z$2:$Z$692,'Infos Relatório'!I$1,'Faturamento SP3'!$T$2:$T$692,"Sim")+SUMIFS('Faturamento SP3'!$P$2:$P$692,'Faturamento SP3'!$D$2:$D$692,'Infos Relatório'!$B$245,'Faturamento SP3'!$E$2:$E$692,'Infos Relatório'!$B268,'Faturamento SP3'!$Z$2:$Z$692,'Infos Relatório'!I$1,'Faturamento SP3'!$T$2:$T$692,"Sim")</f>
        <v>0</v>
      </c>
      <c r="M268" s="27" t="e">
        <f t="shared" si="98"/>
        <v>#DIV/0!</v>
      </c>
      <c r="N268" s="24">
        <f>SUMIFS('Faturamento SP3'!$H$2:$H$692,'Faturamento SP3'!$D$2:$D$692,'Infos Relatório'!$B$245,'Faturamento SP3'!$E$2:$E$692,'Infos Relatório'!$B268,'Faturamento SP3'!$Z$2:$Z$692,'Infos Relatório'!I$1)</f>
        <v>0</v>
      </c>
      <c r="O268" s="23">
        <f>COUNTIFS('Faturamento SP3'!$D$2:$D$692,'Infos Relatório'!$B$245,'Faturamento SP3'!$E$2:$E$692,'Infos Relatório'!$B268,'Faturamento SP3'!$Z$2:$Z$692,'Infos Relatório'!O$1)</f>
        <v>0</v>
      </c>
      <c r="P268" s="13">
        <f>SUMIFS('Faturamento SP3'!$G$2:$G$692,'Faturamento SP3'!$D$2:$D$692,'Infos Relatório'!$B$245,'Faturamento SP3'!$E$2:$E$692,'Infos Relatório'!$B268,'Faturamento SP3'!$Z$2:$Z$692,'Infos Relatório'!O$1)</f>
        <v>0</v>
      </c>
      <c r="Q268" s="13">
        <f>SUMIFS('Faturamento SP3'!$J$2:$J$692,'Faturamento SP3'!$D$2:$D$692,'Infos Relatório'!$B$245,'Faturamento SP3'!$E$2:$E$692,'Infos Relatório'!$B268,'Faturamento SP3'!$Z$2:$Z$692,'Infos Relatório'!O$1)</f>
        <v>0</v>
      </c>
      <c r="R268" s="14">
        <f>SUMIFS('Faturamento SP3'!$O$2:$O$692,'Faturamento SP3'!$D$2:$D$692,'Infos Relatório'!$B$245,'Faturamento SP3'!$E$2:$E$692,'Infos Relatório'!$B268,'Faturamento SP3'!$Z$2:$Z$692,'Infos Relatório'!O$1,'Faturamento SP3'!$T$2:$T$692,"Sim")+SUMIFS('Faturamento SP3'!$P$2:$P$692,'Faturamento SP3'!$D$2:$D$692,'Infos Relatório'!$B$245,'Faturamento SP3'!$E$2:$E$692,'Infos Relatório'!$B268,'Faturamento SP3'!$Z$2:$Z$692,'Infos Relatório'!O$1,'Faturamento SP3'!$T$2:$T$692,"Sim")</f>
        <v>0</v>
      </c>
      <c r="S268" s="27" t="e">
        <f t="shared" si="99"/>
        <v>#DIV/0!</v>
      </c>
      <c r="T268" s="24">
        <f>SUMIFS('Faturamento SP3'!$H$2:$H$692,'Faturamento SP3'!$D$2:$D$692,'Infos Relatório'!$B$245,'Faturamento SP3'!$E$2:$E$692,'Infos Relatório'!$B268,'Faturamento SP3'!$Z$2:$Z$692,'Infos Relatório'!O$1)</f>
        <v>0</v>
      </c>
      <c r="U268" s="23">
        <f>COUNTIFS('Faturamento SP3'!$D$2:$D$692,'Infos Relatório'!$B$245,'Faturamento SP3'!$E$2:$E$692,'Infos Relatório'!$B268,'Faturamento SP3'!$Z$2:$Z$692,'Infos Relatório'!U$1)</f>
        <v>0</v>
      </c>
      <c r="V268" s="13">
        <f>SUMIFS('Faturamento SP3'!$G$2:$G$692,'Faturamento SP3'!$D$2:$D$692,'Infos Relatório'!$B$245,'Faturamento SP3'!$E$2:$E$692,'Infos Relatório'!$B268,'Faturamento SP3'!$Z$2:$Z$692,'Infos Relatório'!U$1)</f>
        <v>0</v>
      </c>
      <c r="W268" s="13">
        <f>SUMIFS('Faturamento SP3'!$J$2:$J$692,'Faturamento SP3'!$D$2:$D$692,'Infos Relatório'!$B$245,'Faturamento SP3'!$E$2:$E$692,'Infos Relatório'!$B268,'Faturamento SP3'!$Z$2:$Z$692,'Infos Relatório'!U$1)</f>
        <v>0</v>
      </c>
      <c r="X268" s="14">
        <f>SUMIFS('Faturamento SP3'!$O$2:$O$692,'Faturamento SP3'!$D$2:$D$692,'Infos Relatório'!$B$245,'Faturamento SP3'!$E$2:$E$692,'Infos Relatório'!$B268,'Faturamento SP3'!$Z$2:$Z$692,'Infos Relatório'!U$1,'Faturamento SP3'!$T$2:$T$692,"Sim")+SUMIFS('Faturamento SP3'!$P$2:$P$692,'Faturamento SP3'!$D$2:$D$692,'Infos Relatório'!$B$245,'Faturamento SP3'!$E$2:$E$692,'Infos Relatório'!$B268,'Faturamento SP3'!$Z$2:$Z$692,'Infos Relatório'!U$1,'Faturamento SP3'!$T$2:$T$692,"Sim")</f>
        <v>0</v>
      </c>
      <c r="Y268" s="27" t="e">
        <f t="shared" si="100"/>
        <v>#DIV/0!</v>
      </c>
      <c r="Z268" s="24">
        <f>SUMIFS('Faturamento SP3'!$H$2:$H$692,'Faturamento SP3'!$D$2:$D$692,'Infos Relatório'!$B$245,'Faturamento SP3'!$E$2:$E$692,'Infos Relatório'!$B268,'Faturamento SP3'!$Z$2:$Z$692,'Infos Relatório'!U$1)</f>
        <v>0</v>
      </c>
      <c r="AA268" s="23">
        <f>COUNTIFS('Faturamento SP3'!$D$2:$D$692,'Infos Relatório'!$B$245,'Faturamento SP3'!$E$2:$E$692,'Infos Relatório'!$B268,'Faturamento SP3'!$Z$2:$Z$692,'Infos Relatório'!AA$1)</f>
        <v>0</v>
      </c>
      <c r="AB268" s="13">
        <f>SUMIFS('Faturamento SP3'!$G$2:$G$692,'Faturamento SP3'!$D$2:$D$692,'Infos Relatório'!$B$245,'Faturamento SP3'!$E$2:$E$692,'Infos Relatório'!$B268,'Faturamento SP3'!$Z$2:$Z$692,'Infos Relatório'!AA$1)</f>
        <v>0</v>
      </c>
      <c r="AC268" s="13">
        <f>SUMIFS('Faturamento SP3'!$J$2:$J$692,'Faturamento SP3'!$D$2:$D$692,'Infos Relatório'!$B$245,'Faturamento SP3'!$E$2:$E$692,'Infos Relatório'!$B268,'Faturamento SP3'!$Z$2:$Z$692,'Infos Relatório'!AA$1)</f>
        <v>0</v>
      </c>
      <c r="AD268" s="14">
        <f>SUMIFS('Faturamento SP3'!$O$2:$O$692,'Faturamento SP3'!$D$2:$D$692,'Infos Relatório'!$B$245,'Faturamento SP3'!$E$2:$E$692,'Infos Relatório'!$B268,'Faturamento SP3'!$Z$2:$Z$692,'Infos Relatório'!AA$1,'Faturamento SP3'!$T$2:$T$692,"Sim")+SUMIFS('Faturamento SP3'!$P$2:$P$692,'Faturamento SP3'!$D$2:$D$692,'Infos Relatório'!$B$245,'Faturamento SP3'!$E$2:$E$692,'Infos Relatório'!$B268,'Faturamento SP3'!$Z$2:$Z$692,'Infos Relatório'!AA$1,'Faturamento SP3'!$T$2:$T$692,"Sim")</f>
        <v>0</v>
      </c>
      <c r="AE268" s="27" t="e">
        <f t="shared" si="101"/>
        <v>#DIV/0!</v>
      </c>
      <c r="AF268" s="24">
        <f>SUMIFS('Faturamento SP3'!$H$2:$H$692,'Faturamento SP3'!$D$2:$D$692,'Infos Relatório'!$B$245,'Faturamento SP3'!$E$2:$E$692,'Infos Relatório'!$B268,'Faturamento SP3'!$Z$2:$Z$692,'Infos Relatório'!AA$1)</f>
        <v>0</v>
      </c>
      <c r="AG268" s="23">
        <f>COUNTIFS('Faturamento SP3'!$D$2:$D$692,'Infos Relatório'!$B$245,'Faturamento SP3'!$E$2:$E$692,'Infos Relatório'!$B268,'Faturamento SP3'!$Z$2:$Z$692,'Infos Relatório'!AG$1)</f>
        <v>0</v>
      </c>
      <c r="AH268" s="13">
        <f>SUMIFS('Faturamento SP3'!$G$2:$G$692,'Faturamento SP3'!$D$2:$D$692,'Infos Relatório'!$B$245,'Faturamento SP3'!$E$2:$E$692,'Infos Relatório'!$B268,'Faturamento SP3'!$Z$2:$Z$692,'Infos Relatório'!AG$1)</f>
        <v>0</v>
      </c>
      <c r="AI268" s="13">
        <f>SUMIFS('Faturamento SP3'!$J$2:$J$692,'Faturamento SP3'!$D$2:$D$692,'Infos Relatório'!$B$245,'Faturamento SP3'!$E$2:$E$692,'Infos Relatório'!$B268,'Faturamento SP3'!$Z$2:$Z$692,'Infos Relatório'!AG$1)</f>
        <v>0</v>
      </c>
      <c r="AJ268" s="14">
        <f>SUMIFS('Faturamento SP3'!$O$2:$O$692,'Faturamento SP3'!$D$2:$D$692,'Infos Relatório'!$B$245,'Faturamento SP3'!$E$2:$E$692,'Infos Relatório'!$B268,'Faturamento SP3'!$Z$2:$Z$692,'Infos Relatório'!AG$1,'Faturamento SP3'!$T$2:$T$692,"Sim")+SUMIFS('Faturamento SP3'!$P$2:$P$692,'Faturamento SP3'!$D$2:$D$692,'Infos Relatório'!$B$245,'Faturamento SP3'!$E$2:$E$692,'Infos Relatório'!$B268,'Faturamento SP3'!$Z$2:$Z$692,'Infos Relatório'!AG$1,'Faturamento SP3'!$T$2:$T$692,"Sim")</f>
        <v>0</v>
      </c>
      <c r="AK268" s="27" t="e">
        <f t="shared" si="102"/>
        <v>#DIV/0!</v>
      </c>
      <c r="AL268" s="24">
        <f>SUMIFS('Faturamento SP3'!$H$2:$H$692,'Faturamento SP3'!$D$2:$D$692,'Infos Relatório'!$B$245,'Faturamento SP3'!$E$2:$E$692,'Infos Relatório'!$B268,'Faturamento SP3'!$Z$2:$Z$692,'Infos Relatório'!AG$1)</f>
        <v>0</v>
      </c>
      <c r="AM268" s="23">
        <f>COUNTIFS('Faturamento SP3'!$D$2:$D$692,'Infos Relatório'!$B$245,'Faturamento SP3'!$E$2:$E$692,'Infos Relatório'!$B268,'Faturamento SP3'!$Z$2:$Z$692,'Infos Relatório'!AM$1)</f>
        <v>0</v>
      </c>
      <c r="AN268" s="13">
        <f>SUMIFS('Faturamento SP3'!$G$2:$G$692,'Faturamento SP3'!$D$2:$D$692,'Infos Relatório'!$B$245,'Faturamento SP3'!$E$2:$E$692,'Infos Relatório'!$B268,'Faturamento SP3'!$Z$2:$Z$692,'Infos Relatório'!AM$1)</f>
        <v>0</v>
      </c>
      <c r="AO268" s="13">
        <f>SUMIFS('Faturamento SP3'!$J$2:$J$692,'Faturamento SP3'!$D$2:$D$692,'Infos Relatório'!$B$245,'Faturamento SP3'!$E$2:$E$692,'Infos Relatório'!$B268,'Faturamento SP3'!$Z$2:$Z$692,'Infos Relatório'!AM$1)</f>
        <v>0</v>
      </c>
      <c r="AP268" s="14">
        <f>SUMIFS('Faturamento SP3'!$O$2:$O$692,'Faturamento SP3'!$D$2:$D$692,'Infos Relatório'!$B$245,'Faturamento SP3'!$E$2:$E$692,'Infos Relatório'!$B268,'Faturamento SP3'!$Z$2:$Z$692,'Infos Relatório'!AM$1,'Faturamento SP3'!$T$2:$T$692,"Sim")+SUMIFS('Faturamento SP3'!$P$2:$P$692,'Faturamento SP3'!$D$2:$D$692,'Infos Relatório'!$B$245,'Faturamento SP3'!$E$2:$E$692,'Infos Relatório'!$B268,'Faturamento SP3'!$Z$2:$Z$692,'Infos Relatório'!AM$1,'Faturamento SP3'!$T$2:$T$692,"Sim")</f>
        <v>0</v>
      </c>
      <c r="AQ268" s="27" t="e">
        <f t="shared" si="103"/>
        <v>#DIV/0!</v>
      </c>
      <c r="AR268" s="24">
        <f>SUMIFS('Faturamento SP3'!$H$2:$H$692,'Faturamento SP3'!$D$2:$D$692,'Infos Relatório'!$B$245,'Faturamento SP3'!$E$2:$E$692,'Infos Relatório'!$B268,'Faturamento SP3'!$Z$2:$Z$692,'Infos Relatório'!AM$1)</f>
        <v>0</v>
      </c>
      <c r="AS268" s="23">
        <f>COUNTIFS('Faturamento SP3'!$D$2:$D$692,'Infos Relatório'!$B$245,'Faturamento SP3'!$E$2:$E$692,'Infos Relatório'!$B268,'Faturamento SP3'!$Z$2:$Z$692,'Infos Relatório'!AS$1)</f>
        <v>0</v>
      </c>
      <c r="AT268" s="13">
        <f>SUMIFS('Faturamento SP3'!$G$2:$G$692,'Faturamento SP3'!$D$2:$D$692,'Infos Relatório'!$B$245,'Faturamento SP3'!$E$2:$E$692,'Infos Relatório'!$B268,'Faturamento SP3'!$Z$2:$Z$692,'Infos Relatório'!AS$1)</f>
        <v>0</v>
      </c>
      <c r="AU268" s="13">
        <f>SUMIFS('Faturamento SP3'!$J$2:$J$692,'Faturamento SP3'!$D$2:$D$692,'Infos Relatório'!$B$245,'Faturamento SP3'!$E$2:$E$692,'Infos Relatório'!$B268,'Faturamento SP3'!$Z$2:$Z$692,'Infos Relatório'!AS$1)</f>
        <v>0</v>
      </c>
      <c r="AV268" s="14">
        <f>SUMIFS('Faturamento SP3'!$O$2:$O$692,'Faturamento SP3'!$D$2:$D$692,'Infos Relatório'!$B$245,'Faturamento SP3'!$E$2:$E$692,'Infos Relatório'!$B268,'Faturamento SP3'!$Z$2:$Z$692,'Infos Relatório'!AS$1,'Faturamento SP3'!$T$2:$T$692,"Sim")+SUMIFS('Faturamento SP3'!$P$2:$P$692,'Faturamento SP3'!$D$2:$D$692,'Infos Relatório'!$B$245,'Faturamento SP3'!$E$2:$E$692,'Infos Relatório'!$B268,'Faturamento SP3'!$Z$2:$Z$692,'Infos Relatório'!AS$1,'Faturamento SP3'!$T$2:$T$692,"Sim")</f>
        <v>0</v>
      </c>
      <c r="AW268" s="27" t="e">
        <f t="shared" si="104"/>
        <v>#DIV/0!</v>
      </c>
      <c r="AX268" s="24">
        <f>SUMIFS('Faturamento SP3'!$H$2:$H$692,'Faturamento SP3'!$D$2:$D$692,'Infos Relatório'!$B$245,'Faturamento SP3'!$E$2:$E$692,'Infos Relatório'!$B268,'Faturamento SP3'!$Z$2:$Z$692,'Infos Relatório'!AS$1)</f>
        <v>0</v>
      </c>
      <c r="AY268" s="23">
        <f>COUNTIFS('Faturamento SP3'!$D$2:$D$692,'Infos Relatório'!$B$245,'Faturamento SP3'!$E$2:$E$692,'Infos Relatório'!$B268,'Faturamento SP3'!$Z$2:$Z$692,'Infos Relatório'!AY$1)</f>
        <v>0</v>
      </c>
      <c r="AZ268" s="13">
        <f>SUMIFS('Faturamento SP3'!$G$2:$G$692,'Faturamento SP3'!$D$2:$D$692,'Infos Relatório'!$B$245,'Faturamento SP3'!$E$2:$E$692,'Infos Relatório'!$B268,'Faturamento SP3'!$Z$2:$Z$692,'Infos Relatório'!AY$1)</f>
        <v>0</v>
      </c>
      <c r="BA268" s="13">
        <f>SUMIFS('Faturamento SP3'!$J$2:$J$692,'Faturamento SP3'!$D$2:$D$692,'Infos Relatório'!$B$245,'Faturamento SP3'!$E$2:$E$692,'Infos Relatório'!$B268,'Faturamento SP3'!$Z$2:$Z$692,'Infos Relatório'!AY$1)</f>
        <v>0</v>
      </c>
      <c r="BB268" s="14">
        <f>SUMIFS('Faturamento SP3'!$O$2:$O$692,'Faturamento SP3'!$D$2:$D$692,'Infos Relatório'!$B$245,'Faturamento SP3'!$E$2:$E$692,'Infos Relatório'!$B268,'Faturamento SP3'!$Z$2:$Z$692,'Infos Relatório'!AY$1,'Faturamento SP3'!$T$2:$T$692,"Sim")+SUMIFS('Faturamento SP3'!$P$2:$P$692,'Faturamento SP3'!$D$2:$D$692,'Infos Relatório'!$B$245,'Faturamento SP3'!$E$2:$E$692,'Infos Relatório'!$B268,'Faturamento SP3'!$Z$2:$Z$692,'Infos Relatório'!AY$1,'Faturamento SP3'!$T$2:$T$692,"Sim")</f>
        <v>0</v>
      </c>
      <c r="BC268" s="27" t="e">
        <f t="shared" si="105"/>
        <v>#DIV/0!</v>
      </c>
      <c r="BD268" s="24">
        <f>SUMIFS('Faturamento SP3'!$H$2:$H$692,'Faturamento SP3'!$D$2:$D$692,'Infos Relatório'!$B$245,'Faturamento SP3'!$E$2:$E$692,'Infos Relatório'!$B268,'Faturamento SP3'!$Z$2:$Z$692,'Infos Relatório'!AY$1)</f>
        <v>0</v>
      </c>
      <c r="BE268" s="23">
        <f>COUNTIFS('Faturamento SP3'!$D$2:$D$692,'Infos Relatório'!$B$245,'Faturamento SP3'!$E$2:$E$692,'Infos Relatório'!$B268,'Faturamento SP3'!$Z$2:$Z$692,'Infos Relatório'!BE$1)</f>
        <v>0</v>
      </c>
      <c r="BF268" s="13">
        <f>SUMIFS('Faturamento SP3'!$G$2:$G$692,'Faturamento SP3'!$D$2:$D$692,'Infos Relatório'!$B$245,'Faturamento SP3'!$E$2:$E$692,'Infos Relatório'!$B268,'Faturamento SP3'!$Z$2:$Z$692,'Infos Relatório'!BE$1)</f>
        <v>0</v>
      </c>
      <c r="BG268" s="13">
        <f>SUMIFS('Faturamento SP3'!$J$2:$J$692,'Faturamento SP3'!$D$2:$D$692,'Infos Relatório'!$B$245,'Faturamento SP3'!$E$2:$E$692,'Infos Relatório'!$B268,'Faturamento SP3'!$Z$2:$Z$692,'Infos Relatório'!BE$1)</f>
        <v>0</v>
      </c>
      <c r="BH268" s="14">
        <f>SUMIFS('Faturamento SP3'!$O$2:$O$692,'Faturamento SP3'!$D$2:$D$692,'Infos Relatório'!$B$245,'Faturamento SP3'!$E$2:$E$692,'Infos Relatório'!$B268,'Faturamento SP3'!$Z$2:$Z$692,'Infos Relatório'!BE$1,'Faturamento SP3'!$T$2:$T$692,"Sim")+SUMIFS('Faturamento SP3'!$P$2:$P$692,'Faturamento SP3'!$D$2:$D$692,'Infos Relatório'!$B$245,'Faturamento SP3'!$E$2:$E$692,'Infos Relatório'!$B268,'Faturamento SP3'!$Z$2:$Z$692,'Infos Relatório'!BE$1,'Faturamento SP3'!$T$2:$T$692,"Sim")</f>
        <v>0</v>
      </c>
      <c r="BI268" s="27" t="e">
        <f t="shared" si="106"/>
        <v>#DIV/0!</v>
      </c>
      <c r="BJ268" s="24">
        <f>SUMIFS('Faturamento SP3'!$H$2:$H$692,'Faturamento SP3'!$D$2:$D$692,'Infos Relatório'!$B$245,'Faturamento SP3'!$E$2:$E$692,'Infos Relatório'!$B268,'Faturamento SP3'!$Z$2:$Z$692,'Infos Relatório'!BE$1)</f>
        <v>0</v>
      </c>
      <c r="BK268" s="23">
        <f>COUNTIFS('Faturamento SP3'!$D$2:$D$692,'Infos Relatório'!$B$245,'Faturamento SP3'!$E$2:$E$692,'Infos Relatório'!$B268,'Faturamento SP3'!$Z$2:$Z$692,'Infos Relatório'!BK$1)</f>
        <v>0</v>
      </c>
      <c r="BL268" s="13">
        <f>SUMIFS('Faturamento SP3'!$G$2:$G$692,'Faturamento SP3'!$D$2:$D$692,'Infos Relatório'!$B$245,'Faturamento SP3'!$E$2:$E$692,'Infos Relatório'!$B268,'Faturamento SP3'!$Z$2:$Z$692,'Infos Relatório'!BK$1)</f>
        <v>0</v>
      </c>
      <c r="BM268" s="13">
        <f>SUMIFS('Faturamento SP3'!$J$2:$J$692,'Faturamento SP3'!$D$2:$D$692,'Infos Relatório'!$B$245,'Faturamento SP3'!$E$2:$E$692,'Infos Relatório'!$B268,'Faturamento SP3'!$Z$2:$Z$692,'Infos Relatório'!BK$1)</f>
        <v>0</v>
      </c>
      <c r="BN268" s="14">
        <f>SUMIFS('Faturamento SP3'!$O$2:$O$692,'Faturamento SP3'!$D$2:$D$692,'Infos Relatório'!$B$245,'Faturamento SP3'!$E$2:$E$692,'Infos Relatório'!$B268,'Faturamento SP3'!$Z$2:$Z$692,'Infos Relatório'!BK$1,'Faturamento SP3'!$T$2:$T$692,"Sim")+SUMIFS('Faturamento SP3'!$P$2:$P$692,'Faturamento SP3'!$D$2:$D$692,'Infos Relatório'!$B$245,'Faturamento SP3'!$E$2:$E$692,'Infos Relatório'!$B268,'Faturamento SP3'!$Z$2:$Z$692,'Infos Relatório'!BK$1,'Faturamento SP3'!$T$2:$T$692,"Sim")</f>
        <v>0</v>
      </c>
      <c r="BO268" s="27" t="e">
        <f t="shared" si="107"/>
        <v>#DIV/0!</v>
      </c>
      <c r="BP268" s="24">
        <f>SUMIFS('Faturamento SP3'!$H$2:$H$692,'Faturamento SP3'!$D$2:$D$692,'Infos Relatório'!$B$245,'Faturamento SP3'!$E$2:$E$692,'Infos Relatório'!$B268,'Faturamento SP3'!$Z$2:$Z$692,'Infos Relatório'!BK$1)</f>
        <v>0</v>
      </c>
      <c r="BQ268" s="23">
        <f>COUNTIFS('Faturamento SP3'!$D$2:$D$692,'Infos Relatório'!$B$245,'Faturamento SP3'!$E$2:$E$692,'Infos Relatório'!$B268,'Faturamento SP3'!$Z$2:$Z$692,'Infos Relatório'!BQ$1)</f>
        <v>0</v>
      </c>
      <c r="BR268" s="13">
        <f>SUMIFS('Faturamento SP3'!$G$2:$G$692,'Faturamento SP3'!$D$2:$D$692,'Infos Relatório'!$B$245,'Faturamento SP3'!$E$2:$E$692,'Infos Relatório'!$B268,'Faturamento SP3'!$Z$2:$Z$692,'Infos Relatório'!BQ$1)</f>
        <v>0</v>
      </c>
      <c r="BS268" s="13">
        <f>SUMIFS('Faturamento SP3'!$J$2:$J$692,'Faturamento SP3'!$D$2:$D$692,'Infos Relatório'!$B$245,'Faturamento SP3'!$E$2:$E$692,'Infos Relatório'!$B268,'Faturamento SP3'!$Z$2:$Z$692,'Infos Relatório'!BQ$1)</f>
        <v>0</v>
      </c>
      <c r="BT268" s="14">
        <f>SUMIFS('Faturamento SP3'!$O$2:$O$692,'Faturamento SP3'!$D$2:$D$692,'Infos Relatório'!$B$245,'Faturamento SP3'!$E$2:$E$692,'Infos Relatório'!$B268,'Faturamento SP3'!$Z$2:$Z$692,'Infos Relatório'!BQ$1,'Faturamento SP3'!$T$2:$T$692,"Sim")+SUMIFS('Faturamento SP3'!$P$2:$P$692,'Faturamento SP3'!$D$2:$D$692,'Infos Relatório'!$B$245,'Faturamento SP3'!$E$2:$E$692,'Infos Relatório'!$B268,'Faturamento SP3'!$Z$2:$Z$692,'Infos Relatório'!BQ$1,'Faturamento SP3'!$T$2:$T$692,"Sim")</f>
        <v>0</v>
      </c>
      <c r="BU268" s="27" t="e">
        <f t="shared" si="108"/>
        <v>#DIV/0!</v>
      </c>
      <c r="BV268" s="24">
        <f>SUMIFS('Faturamento SP3'!$H$2:$H$692,'Faturamento SP3'!$D$2:$D$692,'Infos Relatório'!$B$245,'Faturamento SP3'!$E$2:$E$692,'Infos Relatório'!$B268,'Faturamento SP3'!$Z$2:$Z$692,'Infos Relatório'!BQ$1)</f>
        <v>0</v>
      </c>
    </row>
    <row r="269" spans="2:74">
      <c r="B269" s="17" t="s">
        <v>30</v>
      </c>
      <c r="C269" s="23">
        <f>COUNTIFS('Faturamento SP3'!$D$2:$D$692,'Infos Relatório'!$B$245,'Faturamento SP3'!$E$2:$E$692,'Infos Relatório'!$B269,'Faturamento SP3'!$Z$2:$Z$692,'Infos Relatório'!C$1)</f>
        <v>0</v>
      </c>
      <c r="D269" s="13">
        <f>SUMIFS('Faturamento SP3'!$G$2:$G$692,'Faturamento SP3'!$D$2:$D$692,'Infos Relatório'!$B$245,'Faturamento SP3'!$E$2:$E$692,'Infos Relatório'!$B269,'Faturamento SP3'!$Z$2:$Z$692,'Infos Relatório'!C$1)</f>
        <v>0</v>
      </c>
      <c r="E269" s="13">
        <f>SUMIFS('Faturamento SP3'!$J$2:$J$692,'Faturamento SP3'!$D$2:$D$692,'Infos Relatório'!$B$245,'Faturamento SP3'!$E$2:$E$692,'Infos Relatório'!$B269,'Faturamento SP3'!$Z$2:$Z$692,'Infos Relatório'!C$1)</f>
        <v>0</v>
      </c>
      <c r="F269" s="14">
        <f>SUMIFS('Faturamento SP3'!$O$2:$O$692,'Faturamento SP3'!$D$2:$D$692,'Infos Relatório'!$B$245,'Faturamento SP3'!$E$2:$E$692,'Infos Relatório'!$B269,'Faturamento SP3'!$Z$2:$Z$692,'Infos Relatório'!C$1,'Faturamento SP3'!$T$2:$T$692,"Sim")+SUMIFS('Faturamento SP3'!$P$2:$P$692,'Faturamento SP3'!$D$2:$D$692,'Infos Relatório'!$B$245,'Faturamento SP3'!$E$2:$E$692,'Infos Relatório'!$B269,'Faturamento SP3'!$Z$2:$Z$692,'Infos Relatório'!C$1,'Faturamento SP3'!$T$2:$T$692,"Sim")</f>
        <v>0</v>
      </c>
      <c r="G269" s="27" t="e">
        <f t="shared" si="97"/>
        <v>#DIV/0!</v>
      </c>
      <c r="H269" s="24">
        <f>SUMIFS('Faturamento SP3'!$H$2:$H$692,'Faturamento SP3'!$D$2:$D$692,'Infos Relatório'!$B$245,'Faturamento SP3'!$E$2:$E$692,'Infos Relatório'!$B269,'Faturamento SP3'!$Z$2:$Z$692,'Infos Relatório'!C$1)</f>
        <v>0</v>
      </c>
      <c r="I269" s="23">
        <f>COUNTIFS('Faturamento SP3'!$D$2:$D$692,'Infos Relatório'!$B$245,'Faturamento SP3'!$E$2:$E$692,'Infos Relatório'!$B269,'Faturamento SP3'!$Z$2:$Z$692,'Infos Relatório'!I$1)</f>
        <v>0</v>
      </c>
      <c r="J269" s="13">
        <f>SUMIFS('Faturamento SP3'!$G$2:$G$692,'Faturamento SP3'!$D$2:$D$692,'Infos Relatório'!$B$245,'Faturamento SP3'!$E$2:$E$692,'Infos Relatório'!$B269,'Faturamento SP3'!$Z$2:$Z$692,'Infos Relatório'!I$1)</f>
        <v>0</v>
      </c>
      <c r="K269" s="13">
        <f>SUMIFS('Faturamento SP3'!$J$2:$J$692,'Faturamento SP3'!$D$2:$D$692,'Infos Relatório'!$B$245,'Faturamento SP3'!$E$2:$E$692,'Infos Relatório'!$B269,'Faturamento SP3'!$Z$2:$Z$692,'Infos Relatório'!I$1)</f>
        <v>0</v>
      </c>
      <c r="L269" s="14">
        <f>SUMIFS('Faturamento SP3'!$O$2:$O$692,'Faturamento SP3'!$D$2:$D$692,'Infos Relatório'!$B$245,'Faturamento SP3'!$E$2:$E$692,'Infos Relatório'!$B269,'Faturamento SP3'!$Z$2:$Z$692,'Infos Relatório'!I$1,'Faturamento SP3'!$T$2:$T$692,"Sim")+SUMIFS('Faturamento SP3'!$P$2:$P$692,'Faturamento SP3'!$D$2:$D$692,'Infos Relatório'!$B$245,'Faturamento SP3'!$E$2:$E$692,'Infos Relatório'!$B269,'Faturamento SP3'!$Z$2:$Z$692,'Infos Relatório'!I$1,'Faturamento SP3'!$T$2:$T$692,"Sim")</f>
        <v>0</v>
      </c>
      <c r="M269" s="27" t="e">
        <f t="shared" si="98"/>
        <v>#DIV/0!</v>
      </c>
      <c r="N269" s="24">
        <f>SUMIFS('Faturamento SP3'!$H$2:$H$692,'Faturamento SP3'!$D$2:$D$692,'Infos Relatório'!$B$245,'Faturamento SP3'!$E$2:$E$692,'Infos Relatório'!$B269,'Faturamento SP3'!$Z$2:$Z$692,'Infos Relatório'!I$1)</f>
        <v>0</v>
      </c>
      <c r="O269" s="23">
        <f>COUNTIFS('Faturamento SP3'!$D$2:$D$692,'Infos Relatório'!$B$245,'Faturamento SP3'!$E$2:$E$692,'Infos Relatório'!$B269,'Faturamento SP3'!$Z$2:$Z$692,'Infos Relatório'!O$1)</f>
        <v>0</v>
      </c>
      <c r="P269" s="13">
        <f>SUMIFS('Faturamento SP3'!$G$2:$G$692,'Faturamento SP3'!$D$2:$D$692,'Infos Relatório'!$B$245,'Faturamento SP3'!$E$2:$E$692,'Infos Relatório'!$B269,'Faturamento SP3'!$Z$2:$Z$692,'Infos Relatório'!O$1)</f>
        <v>0</v>
      </c>
      <c r="Q269" s="13">
        <f>SUMIFS('Faturamento SP3'!$J$2:$J$692,'Faturamento SP3'!$D$2:$D$692,'Infos Relatório'!$B$245,'Faturamento SP3'!$E$2:$E$692,'Infos Relatório'!$B269,'Faturamento SP3'!$Z$2:$Z$692,'Infos Relatório'!O$1)</f>
        <v>0</v>
      </c>
      <c r="R269" s="14">
        <f>SUMIFS('Faturamento SP3'!$O$2:$O$692,'Faturamento SP3'!$D$2:$D$692,'Infos Relatório'!$B$245,'Faturamento SP3'!$E$2:$E$692,'Infos Relatório'!$B269,'Faturamento SP3'!$Z$2:$Z$692,'Infos Relatório'!O$1,'Faturamento SP3'!$T$2:$T$692,"Sim")+SUMIFS('Faturamento SP3'!$P$2:$P$692,'Faturamento SP3'!$D$2:$D$692,'Infos Relatório'!$B$245,'Faturamento SP3'!$E$2:$E$692,'Infos Relatório'!$B269,'Faturamento SP3'!$Z$2:$Z$692,'Infos Relatório'!O$1,'Faturamento SP3'!$T$2:$T$692,"Sim")</f>
        <v>0</v>
      </c>
      <c r="S269" s="27" t="e">
        <f t="shared" si="99"/>
        <v>#DIV/0!</v>
      </c>
      <c r="T269" s="24">
        <f>SUMIFS('Faturamento SP3'!$H$2:$H$692,'Faturamento SP3'!$D$2:$D$692,'Infos Relatório'!$B$245,'Faturamento SP3'!$E$2:$E$692,'Infos Relatório'!$B269,'Faturamento SP3'!$Z$2:$Z$692,'Infos Relatório'!O$1)</f>
        <v>0</v>
      </c>
      <c r="U269" s="23">
        <f>COUNTIFS('Faturamento SP3'!$D$2:$D$692,'Infos Relatório'!$B$245,'Faturamento SP3'!$E$2:$E$692,'Infos Relatório'!$B269,'Faturamento SP3'!$Z$2:$Z$692,'Infos Relatório'!U$1)</f>
        <v>0</v>
      </c>
      <c r="V269" s="13">
        <f>SUMIFS('Faturamento SP3'!$G$2:$G$692,'Faturamento SP3'!$D$2:$D$692,'Infos Relatório'!$B$245,'Faturamento SP3'!$E$2:$E$692,'Infos Relatório'!$B269,'Faturamento SP3'!$Z$2:$Z$692,'Infos Relatório'!U$1)</f>
        <v>0</v>
      </c>
      <c r="W269" s="13">
        <f>SUMIFS('Faturamento SP3'!$J$2:$J$692,'Faturamento SP3'!$D$2:$D$692,'Infos Relatório'!$B$245,'Faturamento SP3'!$E$2:$E$692,'Infos Relatório'!$B269,'Faturamento SP3'!$Z$2:$Z$692,'Infos Relatório'!U$1)</f>
        <v>0</v>
      </c>
      <c r="X269" s="14">
        <f>SUMIFS('Faturamento SP3'!$O$2:$O$692,'Faturamento SP3'!$D$2:$D$692,'Infos Relatório'!$B$245,'Faturamento SP3'!$E$2:$E$692,'Infos Relatório'!$B269,'Faturamento SP3'!$Z$2:$Z$692,'Infos Relatório'!U$1,'Faturamento SP3'!$T$2:$T$692,"Sim")+SUMIFS('Faturamento SP3'!$P$2:$P$692,'Faturamento SP3'!$D$2:$D$692,'Infos Relatório'!$B$245,'Faturamento SP3'!$E$2:$E$692,'Infos Relatório'!$B269,'Faturamento SP3'!$Z$2:$Z$692,'Infos Relatório'!U$1,'Faturamento SP3'!$T$2:$T$692,"Sim")</f>
        <v>0</v>
      </c>
      <c r="Y269" s="27" t="e">
        <f t="shared" si="100"/>
        <v>#DIV/0!</v>
      </c>
      <c r="Z269" s="24">
        <f>SUMIFS('Faturamento SP3'!$H$2:$H$692,'Faturamento SP3'!$D$2:$D$692,'Infos Relatório'!$B$245,'Faturamento SP3'!$E$2:$E$692,'Infos Relatório'!$B269,'Faturamento SP3'!$Z$2:$Z$692,'Infos Relatório'!U$1)</f>
        <v>0</v>
      </c>
      <c r="AA269" s="23">
        <f>COUNTIFS('Faturamento SP3'!$D$2:$D$692,'Infos Relatório'!$B$245,'Faturamento SP3'!$E$2:$E$692,'Infos Relatório'!$B269,'Faturamento SP3'!$Z$2:$Z$692,'Infos Relatório'!AA$1)</f>
        <v>0</v>
      </c>
      <c r="AB269" s="13">
        <f>SUMIFS('Faturamento SP3'!$G$2:$G$692,'Faturamento SP3'!$D$2:$D$692,'Infos Relatório'!$B$245,'Faturamento SP3'!$E$2:$E$692,'Infos Relatório'!$B269,'Faturamento SP3'!$Z$2:$Z$692,'Infos Relatório'!AA$1)</f>
        <v>0</v>
      </c>
      <c r="AC269" s="13">
        <f>SUMIFS('Faturamento SP3'!$J$2:$J$692,'Faturamento SP3'!$D$2:$D$692,'Infos Relatório'!$B$245,'Faturamento SP3'!$E$2:$E$692,'Infos Relatório'!$B269,'Faturamento SP3'!$Z$2:$Z$692,'Infos Relatório'!AA$1)</f>
        <v>0</v>
      </c>
      <c r="AD269" s="14">
        <f>SUMIFS('Faturamento SP3'!$O$2:$O$692,'Faturamento SP3'!$D$2:$D$692,'Infos Relatório'!$B$245,'Faturamento SP3'!$E$2:$E$692,'Infos Relatório'!$B269,'Faturamento SP3'!$Z$2:$Z$692,'Infos Relatório'!AA$1,'Faturamento SP3'!$T$2:$T$692,"Sim")+SUMIFS('Faturamento SP3'!$P$2:$P$692,'Faturamento SP3'!$D$2:$D$692,'Infos Relatório'!$B$245,'Faturamento SP3'!$E$2:$E$692,'Infos Relatório'!$B269,'Faturamento SP3'!$Z$2:$Z$692,'Infos Relatório'!AA$1,'Faturamento SP3'!$T$2:$T$692,"Sim")</f>
        <v>0</v>
      </c>
      <c r="AE269" s="27" t="e">
        <f t="shared" si="101"/>
        <v>#DIV/0!</v>
      </c>
      <c r="AF269" s="24">
        <f>SUMIFS('Faturamento SP3'!$H$2:$H$692,'Faturamento SP3'!$D$2:$D$692,'Infos Relatório'!$B$245,'Faturamento SP3'!$E$2:$E$692,'Infos Relatório'!$B269,'Faturamento SP3'!$Z$2:$Z$692,'Infos Relatório'!AA$1)</f>
        <v>0</v>
      </c>
      <c r="AG269" s="23">
        <f>COUNTIFS('Faturamento SP3'!$D$2:$D$692,'Infos Relatório'!$B$245,'Faturamento SP3'!$E$2:$E$692,'Infos Relatório'!$B269,'Faturamento SP3'!$Z$2:$Z$692,'Infos Relatório'!AG$1)</f>
        <v>0</v>
      </c>
      <c r="AH269" s="13">
        <f>SUMIFS('Faturamento SP3'!$G$2:$G$692,'Faturamento SP3'!$D$2:$D$692,'Infos Relatório'!$B$245,'Faturamento SP3'!$E$2:$E$692,'Infos Relatório'!$B269,'Faturamento SP3'!$Z$2:$Z$692,'Infos Relatório'!AG$1)</f>
        <v>0</v>
      </c>
      <c r="AI269" s="13">
        <f>SUMIFS('Faturamento SP3'!$J$2:$J$692,'Faturamento SP3'!$D$2:$D$692,'Infos Relatório'!$B$245,'Faturamento SP3'!$E$2:$E$692,'Infos Relatório'!$B269,'Faturamento SP3'!$Z$2:$Z$692,'Infos Relatório'!AG$1)</f>
        <v>0</v>
      </c>
      <c r="AJ269" s="14">
        <f>SUMIFS('Faturamento SP3'!$O$2:$O$692,'Faturamento SP3'!$D$2:$D$692,'Infos Relatório'!$B$245,'Faturamento SP3'!$E$2:$E$692,'Infos Relatório'!$B269,'Faturamento SP3'!$Z$2:$Z$692,'Infos Relatório'!AG$1,'Faturamento SP3'!$T$2:$T$692,"Sim")+SUMIFS('Faturamento SP3'!$P$2:$P$692,'Faturamento SP3'!$D$2:$D$692,'Infos Relatório'!$B$245,'Faturamento SP3'!$E$2:$E$692,'Infos Relatório'!$B269,'Faturamento SP3'!$Z$2:$Z$692,'Infos Relatório'!AG$1,'Faturamento SP3'!$T$2:$T$692,"Sim")</f>
        <v>0</v>
      </c>
      <c r="AK269" s="27" t="e">
        <f t="shared" si="102"/>
        <v>#DIV/0!</v>
      </c>
      <c r="AL269" s="24">
        <f>SUMIFS('Faturamento SP3'!$H$2:$H$692,'Faturamento SP3'!$D$2:$D$692,'Infos Relatório'!$B$245,'Faturamento SP3'!$E$2:$E$692,'Infos Relatório'!$B269,'Faturamento SP3'!$Z$2:$Z$692,'Infos Relatório'!AG$1)</f>
        <v>0</v>
      </c>
      <c r="AM269" s="23">
        <f>COUNTIFS('Faturamento SP3'!$D$2:$D$692,'Infos Relatório'!$B$245,'Faturamento SP3'!$E$2:$E$692,'Infos Relatório'!$B269,'Faturamento SP3'!$Z$2:$Z$692,'Infos Relatório'!AM$1)</f>
        <v>0</v>
      </c>
      <c r="AN269" s="13">
        <f>SUMIFS('Faturamento SP3'!$G$2:$G$692,'Faturamento SP3'!$D$2:$D$692,'Infos Relatório'!$B$245,'Faturamento SP3'!$E$2:$E$692,'Infos Relatório'!$B269,'Faturamento SP3'!$Z$2:$Z$692,'Infos Relatório'!AM$1)</f>
        <v>0</v>
      </c>
      <c r="AO269" s="13">
        <f>SUMIFS('Faturamento SP3'!$J$2:$J$692,'Faturamento SP3'!$D$2:$D$692,'Infos Relatório'!$B$245,'Faturamento SP3'!$E$2:$E$692,'Infos Relatório'!$B269,'Faturamento SP3'!$Z$2:$Z$692,'Infos Relatório'!AM$1)</f>
        <v>0</v>
      </c>
      <c r="AP269" s="14">
        <f>SUMIFS('Faturamento SP3'!$O$2:$O$692,'Faturamento SP3'!$D$2:$D$692,'Infos Relatório'!$B$245,'Faturamento SP3'!$E$2:$E$692,'Infos Relatório'!$B269,'Faturamento SP3'!$Z$2:$Z$692,'Infos Relatório'!AM$1,'Faturamento SP3'!$T$2:$T$692,"Sim")+SUMIFS('Faturamento SP3'!$P$2:$P$692,'Faturamento SP3'!$D$2:$D$692,'Infos Relatório'!$B$245,'Faturamento SP3'!$E$2:$E$692,'Infos Relatório'!$B269,'Faturamento SP3'!$Z$2:$Z$692,'Infos Relatório'!AM$1,'Faturamento SP3'!$T$2:$T$692,"Sim")</f>
        <v>0</v>
      </c>
      <c r="AQ269" s="27" t="e">
        <f t="shared" si="103"/>
        <v>#DIV/0!</v>
      </c>
      <c r="AR269" s="24">
        <f>SUMIFS('Faturamento SP3'!$H$2:$H$692,'Faturamento SP3'!$D$2:$D$692,'Infos Relatório'!$B$245,'Faturamento SP3'!$E$2:$E$692,'Infos Relatório'!$B269,'Faturamento SP3'!$Z$2:$Z$692,'Infos Relatório'!AM$1)</f>
        <v>0</v>
      </c>
      <c r="AS269" s="23">
        <f>COUNTIFS('Faturamento SP3'!$D$2:$D$692,'Infos Relatório'!$B$245,'Faturamento SP3'!$E$2:$E$692,'Infos Relatório'!$B269,'Faturamento SP3'!$Z$2:$Z$692,'Infos Relatório'!AS$1)</f>
        <v>0</v>
      </c>
      <c r="AT269" s="13">
        <f>SUMIFS('Faturamento SP3'!$G$2:$G$692,'Faturamento SP3'!$D$2:$D$692,'Infos Relatório'!$B$245,'Faturamento SP3'!$E$2:$E$692,'Infos Relatório'!$B269,'Faturamento SP3'!$Z$2:$Z$692,'Infos Relatório'!AS$1)</f>
        <v>0</v>
      </c>
      <c r="AU269" s="13">
        <f>SUMIFS('Faturamento SP3'!$J$2:$J$692,'Faturamento SP3'!$D$2:$D$692,'Infos Relatório'!$B$245,'Faturamento SP3'!$E$2:$E$692,'Infos Relatório'!$B269,'Faturamento SP3'!$Z$2:$Z$692,'Infos Relatório'!AS$1)</f>
        <v>0</v>
      </c>
      <c r="AV269" s="14">
        <f>SUMIFS('Faturamento SP3'!$O$2:$O$692,'Faturamento SP3'!$D$2:$D$692,'Infos Relatório'!$B$245,'Faturamento SP3'!$E$2:$E$692,'Infos Relatório'!$B269,'Faturamento SP3'!$Z$2:$Z$692,'Infos Relatório'!AS$1,'Faturamento SP3'!$T$2:$T$692,"Sim")+SUMIFS('Faturamento SP3'!$P$2:$P$692,'Faturamento SP3'!$D$2:$D$692,'Infos Relatório'!$B$245,'Faturamento SP3'!$E$2:$E$692,'Infos Relatório'!$B269,'Faturamento SP3'!$Z$2:$Z$692,'Infos Relatório'!AS$1,'Faturamento SP3'!$T$2:$T$692,"Sim")</f>
        <v>0</v>
      </c>
      <c r="AW269" s="27" t="e">
        <f t="shared" si="104"/>
        <v>#DIV/0!</v>
      </c>
      <c r="AX269" s="24">
        <f>SUMIFS('Faturamento SP3'!$H$2:$H$692,'Faturamento SP3'!$D$2:$D$692,'Infos Relatório'!$B$245,'Faturamento SP3'!$E$2:$E$692,'Infos Relatório'!$B269,'Faturamento SP3'!$Z$2:$Z$692,'Infos Relatório'!AS$1)</f>
        <v>0</v>
      </c>
      <c r="AY269" s="23">
        <f>COUNTIFS('Faturamento SP3'!$D$2:$D$692,'Infos Relatório'!$B$245,'Faturamento SP3'!$E$2:$E$692,'Infos Relatório'!$B269,'Faturamento SP3'!$Z$2:$Z$692,'Infos Relatório'!AY$1)</f>
        <v>0</v>
      </c>
      <c r="AZ269" s="13">
        <f>SUMIFS('Faturamento SP3'!$G$2:$G$692,'Faturamento SP3'!$D$2:$D$692,'Infos Relatório'!$B$245,'Faturamento SP3'!$E$2:$E$692,'Infos Relatório'!$B269,'Faturamento SP3'!$Z$2:$Z$692,'Infos Relatório'!AY$1)</f>
        <v>0</v>
      </c>
      <c r="BA269" s="13">
        <f>SUMIFS('Faturamento SP3'!$J$2:$J$692,'Faturamento SP3'!$D$2:$D$692,'Infos Relatório'!$B$245,'Faturamento SP3'!$E$2:$E$692,'Infos Relatório'!$B269,'Faturamento SP3'!$Z$2:$Z$692,'Infos Relatório'!AY$1)</f>
        <v>0</v>
      </c>
      <c r="BB269" s="14">
        <f>SUMIFS('Faturamento SP3'!$O$2:$O$692,'Faturamento SP3'!$D$2:$D$692,'Infos Relatório'!$B$245,'Faturamento SP3'!$E$2:$E$692,'Infos Relatório'!$B269,'Faturamento SP3'!$Z$2:$Z$692,'Infos Relatório'!AY$1,'Faturamento SP3'!$T$2:$T$692,"Sim")+SUMIFS('Faturamento SP3'!$P$2:$P$692,'Faturamento SP3'!$D$2:$D$692,'Infos Relatório'!$B$245,'Faturamento SP3'!$E$2:$E$692,'Infos Relatório'!$B269,'Faturamento SP3'!$Z$2:$Z$692,'Infos Relatório'!AY$1,'Faturamento SP3'!$T$2:$T$692,"Sim")</f>
        <v>0</v>
      </c>
      <c r="BC269" s="27" t="e">
        <f t="shared" si="105"/>
        <v>#DIV/0!</v>
      </c>
      <c r="BD269" s="24">
        <f>SUMIFS('Faturamento SP3'!$H$2:$H$692,'Faturamento SP3'!$D$2:$D$692,'Infos Relatório'!$B$245,'Faturamento SP3'!$E$2:$E$692,'Infos Relatório'!$B269,'Faturamento SP3'!$Z$2:$Z$692,'Infos Relatório'!AY$1)</f>
        <v>0</v>
      </c>
      <c r="BE269" s="23">
        <f>COUNTIFS('Faturamento SP3'!$D$2:$D$692,'Infos Relatório'!$B$245,'Faturamento SP3'!$E$2:$E$692,'Infos Relatório'!$B269,'Faturamento SP3'!$Z$2:$Z$692,'Infos Relatório'!BE$1)</f>
        <v>0</v>
      </c>
      <c r="BF269" s="13">
        <f>SUMIFS('Faturamento SP3'!$G$2:$G$692,'Faturamento SP3'!$D$2:$D$692,'Infos Relatório'!$B$245,'Faturamento SP3'!$E$2:$E$692,'Infos Relatório'!$B269,'Faturamento SP3'!$Z$2:$Z$692,'Infos Relatório'!BE$1)</f>
        <v>0</v>
      </c>
      <c r="BG269" s="13">
        <f>SUMIFS('Faturamento SP3'!$J$2:$J$692,'Faturamento SP3'!$D$2:$D$692,'Infos Relatório'!$B$245,'Faturamento SP3'!$E$2:$E$692,'Infos Relatório'!$B269,'Faturamento SP3'!$Z$2:$Z$692,'Infos Relatório'!BE$1)</f>
        <v>0</v>
      </c>
      <c r="BH269" s="14">
        <f>SUMIFS('Faturamento SP3'!$O$2:$O$692,'Faturamento SP3'!$D$2:$D$692,'Infos Relatório'!$B$245,'Faturamento SP3'!$E$2:$E$692,'Infos Relatório'!$B269,'Faturamento SP3'!$Z$2:$Z$692,'Infos Relatório'!BE$1,'Faturamento SP3'!$T$2:$T$692,"Sim")+SUMIFS('Faturamento SP3'!$P$2:$P$692,'Faturamento SP3'!$D$2:$D$692,'Infos Relatório'!$B$245,'Faturamento SP3'!$E$2:$E$692,'Infos Relatório'!$B269,'Faturamento SP3'!$Z$2:$Z$692,'Infos Relatório'!BE$1,'Faturamento SP3'!$T$2:$T$692,"Sim")</f>
        <v>0</v>
      </c>
      <c r="BI269" s="27" t="e">
        <f t="shared" si="106"/>
        <v>#DIV/0!</v>
      </c>
      <c r="BJ269" s="24">
        <f>SUMIFS('Faturamento SP3'!$H$2:$H$692,'Faturamento SP3'!$D$2:$D$692,'Infos Relatório'!$B$245,'Faturamento SP3'!$E$2:$E$692,'Infos Relatório'!$B269,'Faturamento SP3'!$Z$2:$Z$692,'Infos Relatório'!BE$1)</f>
        <v>0</v>
      </c>
      <c r="BK269" s="23">
        <f>COUNTIFS('Faturamento SP3'!$D$2:$D$692,'Infos Relatório'!$B$245,'Faturamento SP3'!$E$2:$E$692,'Infos Relatório'!$B269,'Faturamento SP3'!$Z$2:$Z$692,'Infos Relatório'!BK$1)</f>
        <v>0</v>
      </c>
      <c r="BL269" s="13">
        <f>SUMIFS('Faturamento SP3'!$G$2:$G$692,'Faturamento SP3'!$D$2:$D$692,'Infos Relatório'!$B$245,'Faturamento SP3'!$E$2:$E$692,'Infos Relatório'!$B269,'Faturamento SP3'!$Z$2:$Z$692,'Infos Relatório'!BK$1)</f>
        <v>0</v>
      </c>
      <c r="BM269" s="13">
        <f>SUMIFS('Faturamento SP3'!$J$2:$J$692,'Faturamento SP3'!$D$2:$D$692,'Infos Relatório'!$B$245,'Faturamento SP3'!$E$2:$E$692,'Infos Relatório'!$B269,'Faturamento SP3'!$Z$2:$Z$692,'Infos Relatório'!BK$1)</f>
        <v>0</v>
      </c>
      <c r="BN269" s="14">
        <f>SUMIFS('Faturamento SP3'!$O$2:$O$692,'Faturamento SP3'!$D$2:$D$692,'Infos Relatório'!$B$245,'Faturamento SP3'!$E$2:$E$692,'Infos Relatório'!$B269,'Faturamento SP3'!$Z$2:$Z$692,'Infos Relatório'!BK$1,'Faturamento SP3'!$T$2:$T$692,"Sim")+SUMIFS('Faturamento SP3'!$P$2:$P$692,'Faturamento SP3'!$D$2:$D$692,'Infos Relatório'!$B$245,'Faturamento SP3'!$E$2:$E$692,'Infos Relatório'!$B269,'Faturamento SP3'!$Z$2:$Z$692,'Infos Relatório'!BK$1,'Faturamento SP3'!$T$2:$T$692,"Sim")</f>
        <v>0</v>
      </c>
      <c r="BO269" s="27" t="e">
        <f t="shared" si="107"/>
        <v>#DIV/0!</v>
      </c>
      <c r="BP269" s="24">
        <f>SUMIFS('Faturamento SP3'!$H$2:$H$692,'Faturamento SP3'!$D$2:$D$692,'Infos Relatório'!$B$245,'Faturamento SP3'!$E$2:$E$692,'Infos Relatório'!$B269,'Faturamento SP3'!$Z$2:$Z$692,'Infos Relatório'!BK$1)</f>
        <v>0</v>
      </c>
      <c r="BQ269" s="23">
        <f>COUNTIFS('Faturamento SP3'!$D$2:$D$692,'Infos Relatório'!$B$245,'Faturamento SP3'!$E$2:$E$692,'Infos Relatório'!$B269,'Faturamento SP3'!$Z$2:$Z$692,'Infos Relatório'!BQ$1)</f>
        <v>0</v>
      </c>
      <c r="BR269" s="13">
        <f>SUMIFS('Faturamento SP3'!$G$2:$G$692,'Faturamento SP3'!$D$2:$D$692,'Infos Relatório'!$B$245,'Faturamento SP3'!$E$2:$E$692,'Infos Relatório'!$B269,'Faturamento SP3'!$Z$2:$Z$692,'Infos Relatório'!BQ$1)</f>
        <v>0</v>
      </c>
      <c r="BS269" s="13">
        <f>SUMIFS('Faturamento SP3'!$J$2:$J$692,'Faturamento SP3'!$D$2:$D$692,'Infos Relatório'!$B$245,'Faturamento SP3'!$E$2:$E$692,'Infos Relatório'!$B269,'Faturamento SP3'!$Z$2:$Z$692,'Infos Relatório'!BQ$1)</f>
        <v>0</v>
      </c>
      <c r="BT269" s="14">
        <f>SUMIFS('Faturamento SP3'!$O$2:$O$692,'Faturamento SP3'!$D$2:$D$692,'Infos Relatório'!$B$245,'Faturamento SP3'!$E$2:$E$692,'Infos Relatório'!$B269,'Faturamento SP3'!$Z$2:$Z$692,'Infos Relatório'!BQ$1,'Faturamento SP3'!$T$2:$T$692,"Sim")+SUMIFS('Faturamento SP3'!$P$2:$P$692,'Faturamento SP3'!$D$2:$D$692,'Infos Relatório'!$B$245,'Faturamento SP3'!$E$2:$E$692,'Infos Relatório'!$B269,'Faturamento SP3'!$Z$2:$Z$692,'Infos Relatório'!BQ$1,'Faturamento SP3'!$T$2:$T$692,"Sim")</f>
        <v>0</v>
      </c>
      <c r="BU269" s="27" t="e">
        <f t="shared" si="108"/>
        <v>#DIV/0!</v>
      </c>
      <c r="BV269" s="24">
        <f>SUMIFS('Faturamento SP3'!$H$2:$H$692,'Faturamento SP3'!$D$2:$D$692,'Infos Relatório'!$B$245,'Faturamento SP3'!$E$2:$E$692,'Infos Relatório'!$B269,'Faturamento SP3'!$Z$2:$Z$692,'Infos Relatório'!BQ$1)</f>
        <v>0</v>
      </c>
    </row>
    <row r="270" spans="2:74">
      <c r="B270" s="17" t="s">
        <v>31</v>
      </c>
      <c r="C270" s="23">
        <f>COUNTIFS('Faturamento SP3'!$D$2:$D$692,'Infos Relatório'!$B$245,'Faturamento SP3'!$E$2:$E$692,'Infos Relatório'!$B270,'Faturamento SP3'!$Z$2:$Z$692,'Infos Relatório'!C$1)</f>
        <v>0</v>
      </c>
      <c r="D270" s="13">
        <f>SUMIFS('Faturamento SP3'!$G$2:$G$692,'Faturamento SP3'!$D$2:$D$692,'Infos Relatório'!$B$245,'Faturamento SP3'!$E$2:$E$692,'Infos Relatório'!$B270,'Faturamento SP3'!$Z$2:$Z$692,'Infos Relatório'!C$1)</f>
        <v>0</v>
      </c>
      <c r="E270" s="13">
        <f>SUMIFS('Faturamento SP3'!$J$2:$J$692,'Faturamento SP3'!$D$2:$D$692,'Infos Relatório'!$B$245,'Faturamento SP3'!$E$2:$E$692,'Infos Relatório'!$B270,'Faturamento SP3'!$Z$2:$Z$692,'Infos Relatório'!C$1)</f>
        <v>0</v>
      </c>
      <c r="F270" s="14">
        <f>SUMIFS('Faturamento SP3'!$O$2:$O$692,'Faturamento SP3'!$D$2:$D$692,'Infos Relatório'!$B$245,'Faturamento SP3'!$E$2:$E$692,'Infos Relatório'!$B270,'Faturamento SP3'!$Z$2:$Z$692,'Infos Relatório'!C$1,'Faturamento SP3'!$T$2:$T$692,"Sim")+SUMIFS('Faturamento SP3'!$P$2:$P$692,'Faturamento SP3'!$D$2:$D$692,'Infos Relatório'!$B$245,'Faturamento SP3'!$E$2:$E$692,'Infos Relatório'!$B270,'Faturamento SP3'!$Z$2:$Z$692,'Infos Relatório'!C$1,'Faturamento SP3'!$T$2:$T$692,"Sim")</f>
        <v>0</v>
      </c>
      <c r="G270" s="27" t="e">
        <f t="shared" si="97"/>
        <v>#DIV/0!</v>
      </c>
      <c r="H270" s="24">
        <f>SUMIFS('Faturamento SP3'!$H$2:$H$692,'Faturamento SP3'!$D$2:$D$692,'Infos Relatório'!$B$245,'Faturamento SP3'!$E$2:$E$692,'Infos Relatório'!$B270,'Faturamento SP3'!$Z$2:$Z$692,'Infos Relatório'!C$1)</f>
        <v>0</v>
      </c>
      <c r="I270" s="23">
        <f>COUNTIFS('Faturamento SP3'!$D$2:$D$692,'Infos Relatório'!$B$245,'Faturamento SP3'!$E$2:$E$692,'Infos Relatório'!$B270,'Faturamento SP3'!$Z$2:$Z$692,'Infos Relatório'!I$1)</f>
        <v>0</v>
      </c>
      <c r="J270" s="13">
        <f>SUMIFS('Faturamento SP3'!$G$2:$G$692,'Faturamento SP3'!$D$2:$D$692,'Infos Relatório'!$B$245,'Faturamento SP3'!$E$2:$E$692,'Infos Relatório'!$B270,'Faturamento SP3'!$Z$2:$Z$692,'Infos Relatório'!I$1)</f>
        <v>0</v>
      </c>
      <c r="K270" s="13">
        <f>SUMIFS('Faturamento SP3'!$J$2:$J$692,'Faturamento SP3'!$D$2:$D$692,'Infos Relatório'!$B$245,'Faturamento SP3'!$E$2:$E$692,'Infos Relatório'!$B270,'Faturamento SP3'!$Z$2:$Z$692,'Infos Relatório'!I$1)</f>
        <v>0</v>
      </c>
      <c r="L270" s="14">
        <f>SUMIFS('Faturamento SP3'!$O$2:$O$692,'Faturamento SP3'!$D$2:$D$692,'Infos Relatório'!$B$245,'Faturamento SP3'!$E$2:$E$692,'Infos Relatório'!$B270,'Faturamento SP3'!$Z$2:$Z$692,'Infos Relatório'!I$1,'Faturamento SP3'!$T$2:$T$692,"Sim")+SUMIFS('Faturamento SP3'!$P$2:$P$692,'Faturamento SP3'!$D$2:$D$692,'Infos Relatório'!$B$245,'Faturamento SP3'!$E$2:$E$692,'Infos Relatório'!$B270,'Faturamento SP3'!$Z$2:$Z$692,'Infos Relatório'!I$1,'Faturamento SP3'!$T$2:$T$692,"Sim")</f>
        <v>0</v>
      </c>
      <c r="M270" s="27" t="e">
        <f t="shared" si="98"/>
        <v>#DIV/0!</v>
      </c>
      <c r="N270" s="24">
        <f>SUMIFS('Faturamento SP3'!$H$2:$H$692,'Faturamento SP3'!$D$2:$D$692,'Infos Relatório'!$B$245,'Faturamento SP3'!$E$2:$E$692,'Infos Relatório'!$B270,'Faturamento SP3'!$Z$2:$Z$692,'Infos Relatório'!I$1)</f>
        <v>0</v>
      </c>
      <c r="O270" s="23">
        <f>COUNTIFS('Faturamento SP3'!$D$2:$D$692,'Infos Relatório'!$B$245,'Faturamento SP3'!$E$2:$E$692,'Infos Relatório'!$B270,'Faturamento SP3'!$Z$2:$Z$692,'Infos Relatório'!O$1)</f>
        <v>0</v>
      </c>
      <c r="P270" s="13">
        <f>SUMIFS('Faturamento SP3'!$G$2:$G$692,'Faturamento SP3'!$D$2:$D$692,'Infos Relatório'!$B$245,'Faturamento SP3'!$E$2:$E$692,'Infos Relatório'!$B270,'Faturamento SP3'!$Z$2:$Z$692,'Infos Relatório'!O$1)</f>
        <v>0</v>
      </c>
      <c r="Q270" s="13">
        <f>SUMIFS('Faturamento SP3'!$J$2:$J$692,'Faturamento SP3'!$D$2:$D$692,'Infos Relatório'!$B$245,'Faturamento SP3'!$E$2:$E$692,'Infos Relatório'!$B270,'Faturamento SP3'!$Z$2:$Z$692,'Infos Relatório'!O$1)</f>
        <v>0</v>
      </c>
      <c r="R270" s="14">
        <f>SUMIFS('Faturamento SP3'!$O$2:$O$692,'Faturamento SP3'!$D$2:$D$692,'Infos Relatório'!$B$245,'Faturamento SP3'!$E$2:$E$692,'Infos Relatório'!$B270,'Faturamento SP3'!$Z$2:$Z$692,'Infos Relatório'!O$1,'Faturamento SP3'!$T$2:$T$692,"Sim")+SUMIFS('Faturamento SP3'!$P$2:$P$692,'Faturamento SP3'!$D$2:$D$692,'Infos Relatório'!$B$245,'Faturamento SP3'!$E$2:$E$692,'Infos Relatório'!$B270,'Faturamento SP3'!$Z$2:$Z$692,'Infos Relatório'!O$1,'Faturamento SP3'!$T$2:$T$692,"Sim")</f>
        <v>0</v>
      </c>
      <c r="S270" s="27" t="e">
        <f t="shared" si="99"/>
        <v>#DIV/0!</v>
      </c>
      <c r="T270" s="24">
        <f>SUMIFS('Faturamento SP3'!$H$2:$H$692,'Faturamento SP3'!$D$2:$D$692,'Infos Relatório'!$B$245,'Faturamento SP3'!$E$2:$E$692,'Infos Relatório'!$B270,'Faturamento SP3'!$Z$2:$Z$692,'Infos Relatório'!O$1)</f>
        <v>0</v>
      </c>
      <c r="U270" s="23">
        <f>COUNTIFS('Faturamento SP3'!$D$2:$D$692,'Infos Relatório'!$B$245,'Faturamento SP3'!$E$2:$E$692,'Infos Relatório'!$B270,'Faturamento SP3'!$Z$2:$Z$692,'Infos Relatório'!U$1)</f>
        <v>0</v>
      </c>
      <c r="V270" s="13">
        <f>SUMIFS('Faturamento SP3'!$G$2:$G$692,'Faturamento SP3'!$D$2:$D$692,'Infos Relatório'!$B$245,'Faturamento SP3'!$E$2:$E$692,'Infos Relatório'!$B270,'Faturamento SP3'!$Z$2:$Z$692,'Infos Relatório'!U$1)</f>
        <v>0</v>
      </c>
      <c r="W270" s="13">
        <f>SUMIFS('Faturamento SP3'!$J$2:$J$692,'Faturamento SP3'!$D$2:$D$692,'Infos Relatório'!$B$245,'Faturamento SP3'!$E$2:$E$692,'Infos Relatório'!$B270,'Faturamento SP3'!$Z$2:$Z$692,'Infos Relatório'!U$1)</f>
        <v>0</v>
      </c>
      <c r="X270" s="14">
        <f>SUMIFS('Faturamento SP3'!$O$2:$O$692,'Faturamento SP3'!$D$2:$D$692,'Infos Relatório'!$B$245,'Faturamento SP3'!$E$2:$E$692,'Infos Relatório'!$B270,'Faturamento SP3'!$Z$2:$Z$692,'Infos Relatório'!U$1,'Faturamento SP3'!$T$2:$T$692,"Sim")+SUMIFS('Faturamento SP3'!$P$2:$P$692,'Faturamento SP3'!$D$2:$D$692,'Infos Relatório'!$B$245,'Faturamento SP3'!$E$2:$E$692,'Infos Relatório'!$B270,'Faturamento SP3'!$Z$2:$Z$692,'Infos Relatório'!U$1,'Faturamento SP3'!$T$2:$T$692,"Sim")</f>
        <v>0</v>
      </c>
      <c r="Y270" s="27" t="e">
        <f t="shared" si="100"/>
        <v>#DIV/0!</v>
      </c>
      <c r="Z270" s="24">
        <f>SUMIFS('Faturamento SP3'!$H$2:$H$692,'Faturamento SP3'!$D$2:$D$692,'Infos Relatório'!$B$245,'Faturamento SP3'!$E$2:$E$692,'Infos Relatório'!$B270,'Faturamento SP3'!$Z$2:$Z$692,'Infos Relatório'!U$1)</f>
        <v>0</v>
      </c>
      <c r="AA270" s="23">
        <f>COUNTIFS('Faturamento SP3'!$D$2:$D$692,'Infos Relatório'!$B$245,'Faturamento SP3'!$E$2:$E$692,'Infos Relatório'!$B270,'Faturamento SP3'!$Z$2:$Z$692,'Infos Relatório'!AA$1)</f>
        <v>0</v>
      </c>
      <c r="AB270" s="13">
        <f>SUMIFS('Faturamento SP3'!$G$2:$G$692,'Faturamento SP3'!$D$2:$D$692,'Infos Relatório'!$B$245,'Faturamento SP3'!$E$2:$E$692,'Infos Relatório'!$B270,'Faturamento SP3'!$Z$2:$Z$692,'Infos Relatório'!AA$1)</f>
        <v>0</v>
      </c>
      <c r="AC270" s="13">
        <f>SUMIFS('Faturamento SP3'!$J$2:$J$692,'Faturamento SP3'!$D$2:$D$692,'Infos Relatório'!$B$245,'Faturamento SP3'!$E$2:$E$692,'Infos Relatório'!$B270,'Faturamento SP3'!$Z$2:$Z$692,'Infos Relatório'!AA$1)</f>
        <v>0</v>
      </c>
      <c r="AD270" s="14">
        <f>SUMIFS('Faturamento SP3'!$O$2:$O$692,'Faturamento SP3'!$D$2:$D$692,'Infos Relatório'!$B$245,'Faturamento SP3'!$E$2:$E$692,'Infos Relatório'!$B270,'Faturamento SP3'!$Z$2:$Z$692,'Infos Relatório'!AA$1,'Faturamento SP3'!$T$2:$T$692,"Sim")+SUMIFS('Faturamento SP3'!$P$2:$P$692,'Faturamento SP3'!$D$2:$D$692,'Infos Relatório'!$B$245,'Faturamento SP3'!$E$2:$E$692,'Infos Relatório'!$B270,'Faturamento SP3'!$Z$2:$Z$692,'Infos Relatório'!AA$1,'Faturamento SP3'!$T$2:$T$692,"Sim")</f>
        <v>0</v>
      </c>
      <c r="AE270" s="27" t="e">
        <f t="shared" si="101"/>
        <v>#DIV/0!</v>
      </c>
      <c r="AF270" s="24">
        <f>SUMIFS('Faturamento SP3'!$H$2:$H$692,'Faturamento SP3'!$D$2:$D$692,'Infos Relatório'!$B$245,'Faturamento SP3'!$E$2:$E$692,'Infos Relatório'!$B270,'Faturamento SP3'!$Z$2:$Z$692,'Infos Relatório'!AA$1)</f>
        <v>0</v>
      </c>
      <c r="AG270" s="23">
        <f>COUNTIFS('Faturamento SP3'!$D$2:$D$692,'Infos Relatório'!$B$245,'Faturamento SP3'!$E$2:$E$692,'Infos Relatório'!$B270,'Faturamento SP3'!$Z$2:$Z$692,'Infos Relatório'!AG$1)</f>
        <v>0</v>
      </c>
      <c r="AH270" s="13">
        <f>SUMIFS('Faturamento SP3'!$G$2:$G$692,'Faturamento SP3'!$D$2:$D$692,'Infos Relatório'!$B$245,'Faturamento SP3'!$E$2:$E$692,'Infos Relatório'!$B270,'Faturamento SP3'!$Z$2:$Z$692,'Infos Relatório'!AG$1)</f>
        <v>0</v>
      </c>
      <c r="AI270" s="13">
        <f>SUMIFS('Faturamento SP3'!$J$2:$J$692,'Faturamento SP3'!$D$2:$D$692,'Infos Relatório'!$B$245,'Faturamento SP3'!$E$2:$E$692,'Infos Relatório'!$B270,'Faturamento SP3'!$Z$2:$Z$692,'Infos Relatório'!AG$1)</f>
        <v>0</v>
      </c>
      <c r="AJ270" s="14">
        <f>SUMIFS('Faturamento SP3'!$O$2:$O$692,'Faturamento SP3'!$D$2:$D$692,'Infos Relatório'!$B$245,'Faturamento SP3'!$E$2:$E$692,'Infos Relatório'!$B270,'Faturamento SP3'!$Z$2:$Z$692,'Infos Relatório'!AG$1,'Faturamento SP3'!$T$2:$T$692,"Sim")+SUMIFS('Faturamento SP3'!$P$2:$P$692,'Faturamento SP3'!$D$2:$D$692,'Infos Relatório'!$B$245,'Faturamento SP3'!$E$2:$E$692,'Infos Relatório'!$B270,'Faturamento SP3'!$Z$2:$Z$692,'Infos Relatório'!AG$1,'Faturamento SP3'!$T$2:$T$692,"Sim")</f>
        <v>0</v>
      </c>
      <c r="AK270" s="27" t="e">
        <f t="shared" si="102"/>
        <v>#DIV/0!</v>
      </c>
      <c r="AL270" s="24">
        <f>SUMIFS('Faturamento SP3'!$H$2:$H$692,'Faturamento SP3'!$D$2:$D$692,'Infos Relatório'!$B$245,'Faturamento SP3'!$E$2:$E$692,'Infos Relatório'!$B270,'Faturamento SP3'!$Z$2:$Z$692,'Infos Relatório'!AG$1)</f>
        <v>0</v>
      </c>
      <c r="AM270" s="23">
        <f>COUNTIFS('Faturamento SP3'!$D$2:$D$692,'Infos Relatório'!$B$245,'Faturamento SP3'!$E$2:$E$692,'Infos Relatório'!$B270,'Faturamento SP3'!$Z$2:$Z$692,'Infos Relatório'!AM$1)</f>
        <v>0</v>
      </c>
      <c r="AN270" s="13">
        <f>SUMIFS('Faturamento SP3'!$G$2:$G$692,'Faturamento SP3'!$D$2:$D$692,'Infos Relatório'!$B$245,'Faturamento SP3'!$E$2:$E$692,'Infos Relatório'!$B270,'Faturamento SP3'!$Z$2:$Z$692,'Infos Relatório'!AM$1)</f>
        <v>0</v>
      </c>
      <c r="AO270" s="13">
        <f>SUMIFS('Faturamento SP3'!$J$2:$J$692,'Faturamento SP3'!$D$2:$D$692,'Infos Relatório'!$B$245,'Faturamento SP3'!$E$2:$E$692,'Infos Relatório'!$B270,'Faturamento SP3'!$Z$2:$Z$692,'Infos Relatório'!AM$1)</f>
        <v>0</v>
      </c>
      <c r="AP270" s="14">
        <f>SUMIFS('Faturamento SP3'!$O$2:$O$692,'Faturamento SP3'!$D$2:$D$692,'Infos Relatório'!$B$245,'Faturamento SP3'!$E$2:$E$692,'Infos Relatório'!$B270,'Faturamento SP3'!$Z$2:$Z$692,'Infos Relatório'!AM$1,'Faturamento SP3'!$T$2:$T$692,"Sim")+SUMIFS('Faturamento SP3'!$P$2:$P$692,'Faturamento SP3'!$D$2:$D$692,'Infos Relatório'!$B$245,'Faturamento SP3'!$E$2:$E$692,'Infos Relatório'!$B270,'Faturamento SP3'!$Z$2:$Z$692,'Infos Relatório'!AM$1,'Faturamento SP3'!$T$2:$T$692,"Sim")</f>
        <v>0</v>
      </c>
      <c r="AQ270" s="27" t="e">
        <f t="shared" si="103"/>
        <v>#DIV/0!</v>
      </c>
      <c r="AR270" s="24">
        <f>SUMIFS('Faturamento SP3'!$H$2:$H$692,'Faturamento SP3'!$D$2:$D$692,'Infos Relatório'!$B$245,'Faturamento SP3'!$E$2:$E$692,'Infos Relatório'!$B270,'Faturamento SP3'!$Z$2:$Z$692,'Infos Relatório'!AM$1)</f>
        <v>0</v>
      </c>
      <c r="AS270" s="23">
        <f>COUNTIFS('Faturamento SP3'!$D$2:$D$692,'Infos Relatório'!$B$245,'Faturamento SP3'!$E$2:$E$692,'Infos Relatório'!$B270,'Faturamento SP3'!$Z$2:$Z$692,'Infos Relatório'!AS$1)</f>
        <v>0</v>
      </c>
      <c r="AT270" s="13">
        <f>SUMIFS('Faturamento SP3'!$G$2:$G$692,'Faturamento SP3'!$D$2:$D$692,'Infos Relatório'!$B$245,'Faturamento SP3'!$E$2:$E$692,'Infos Relatório'!$B270,'Faturamento SP3'!$Z$2:$Z$692,'Infos Relatório'!AS$1)</f>
        <v>0</v>
      </c>
      <c r="AU270" s="13">
        <f>SUMIFS('Faturamento SP3'!$J$2:$J$692,'Faturamento SP3'!$D$2:$D$692,'Infos Relatório'!$B$245,'Faturamento SP3'!$E$2:$E$692,'Infos Relatório'!$B270,'Faturamento SP3'!$Z$2:$Z$692,'Infos Relatório'!AS$1)</f>
        <v>0</v>
      </c>
      <c r="AV270" s="14">
        <f>SUMIFS('Faturamento SP3'!$O$2:$O$692,'Faturamento SP3'!$D$2:$D$692,'Infos Relatório'!$B$245,'Faturamento SP3'!$E$2:$E$692,'Infos Relatório'!$B270,'Faturamento SP3'!$Z$2:$Z$692,'Infos Relatório'!AS$1,'Faturamento SP3'!$T$2:$T$692,"Sim")+SUMIFS('Faturamento SP3'!$P$2:$P$692,'Faturamento SP3'!$D$2:$D$692,'Infos Relatório'!$B$245,'Faturamento SP3'!$E$2:$E$692,'Infos Relatório'!$B270,'Faturamento SP3'!$Z$2:$Z$692,'Infos Relatório'!AS$1,'Faturamento SP3'!$T$2:$T$692,"Sim")</f>
        <v>0</v>
      </c>
      <c r="AW270" s="27" t="e">
        <f t="shared" si="104"/>
        <v>#DIV/0!</v>
      </c>
      <c r="AX270" s="24">
        <f>SUMIFS('Faturamento SP3'!$H$2:$H$692,'Faturamento SP3'!$D$2:$D$692,'Infos Relatório'!$B$245,'Faturamento SP3'!$E$2:$E$692,'Infos Relatório'!$B270,'Faturamento SP3'!$Z$2:$Z$692,'Infos Relatório'!AS$1)</f>
        <v>0</v>
      </c>
      <c r="AY270" s="23">
        <f>COUNTIFS('Faturamento SP3'!$D$2:$D$692,'Infos Relatório'!$B$245,'Faturamento SP3'!$E$2:$E$692,'Infos Relatório'!$B270,'Faturamento SP3'!$Z$2:$Z$692,'Infos Relatório'!AY$1)</f>
        <v>0</v>
      </c>
      <c r="AZ270" s="13">
        <f>SUMIFS('Faturamento SP3'!$G$2:$G$692,'Faturamento SP3'!$D$2:$D$692,'Infos Relatório'!$B$245,'Faturamento SP3'!$E$2:$E$692,'Infos Relatório'!$B270,'Faturamento SP3'!$Z$2:$Z$692,'Infos Relatório'!AY$1)</f>
        <v>0</v>
      </c>
      <c r="BA270" s="13">
        <f>SUMIFS('Faturamento SP3'!$J$2:$J$692,'Faturamento SP3'!$D$2:$D$692,'Infos Relatório'!$B$245,'Faturamento SP3'!$E$2:$E$692,'Infos Relatório'!$B270,'Faturamento SP3'!$Z$2:$Z$692,'Infos Relatório'!AY$1)</f>
        <v>0</v>
      </c>
      <c r="BB270" s="14">
        <f>SUMIFS('Faturamento SP3'!$O$2:$O$692,'Faturamento SP3'!$D$2:$D$692,'Infos Relatório'!$B$245,'Faturamento SP3'!$E$2:$E$692,'Infos Relatório'!$B270,'Faturamento SP3'!$Z$2:$Z$692,'Infos Relatório'!AY$1,'Faturamento SP3'!$T$2:$T$692,"Sim")+SUMIFS('Faturamento SP3'!$P$2:$P$692,'Faturamento SP3'!$D$2:$D$692,'Infos Relatório'!$B$245,'Faturamento SP3'!$E$2:$E$692,'Infos Relatório'!$B270,'Faturamento SP3'!$Z$2:$Z$692,'Infos Relatório'!AY$1,'Faturamento SP3'!$T$2:$T$692,"Sim")</f>
        <v>0</v>
      </c>
      <c r="BC270" s="27" t="e">
        <f t="shared" si="105"/>
        <v>#DIV/0!</v>
      </c>
      <c r="BD270" s="24">
        <f>SUMIFS('Faturamento SP3'!$H$2:$H$692,'Faturamento SP3'!$D$2:$D$692,'Infos Relatório'!$B$245,'Faturamento SP3'!$E$2:$E$692,'Infos Relatório'!$B270,'Faturamento SP3'!$Z$2:$Z$692,'Infos Relatório'!AY$1)</f>
        <v>0</v>
      </c>
      <c r="BE270" s="23">
        <f>COUNTIFS('Faturamento SP3'!$D$2:$D$692,'Infos Relatório'!$B$245,'Faturamento SP3'!$E$2:$E$692,'Infos Relatório'!$B270,'Faturamento SP3'!$Z$2:$Z$692,'Infos Relatório'!BE$1)</f>
        <v>0</v>
      </c>
      <c r="BF270" s="13">
        <f>SUMIFS('Faturamento SP3'!$G$2:$G$692,'Faturamento SP3'!$D$2:$D$692,'Infos Relatório'!$B$245,'Faturamento SP3'!$E$2:$E$692,'Infos Relatório'!$B270,'Faturamento SP3'!$Z$2:$Z$692,'Infos Relatório'!BE$1)</f>
        <v>0</v>
      </c>
      <c r="BG270" s="13">
        <f>SUMIFS('Faturamento SP3'!$J$2:$J$692,'Faturamento SP3'!$D$2:$D$692,'Infos Relatório'!$B$245,'Faturamento SP3'!$E$2:$E$692,'Infos Relatório'!$B270,'Faturamento SP3'!$Z$2:$Z$692,'Infos Relatório'!BE$1)</f>
        <v>0</v>
      </c>
      <c r="BH270" s="14">
        <f>SUMIFS('Faturamento SP3'!$O$2:$O$692,'Faturamento SP3'!$D$2:$D$692,'Infos Relatório'!$B$245,'Faturamento SP3'!$E$2:$E$692,'Infos Relatório'!$B270,'Faturamento SP3'!$Z$2:$Z$692,'Infos Relatório'!BE$1,'Faturamento SP3'!$T$2:$T$692,"Sim")+SUMIFS('Faturamento SP3'!$P$2:$P$692,'Faturamento SP3'!$D$2:$D$692,'Infos Relatório'!$B$245,'Faturamento SP3'!$E$2:$E$692,'Infos Relatório'!$B270,'Faturamento SP3'!$Z$2:$Z$692,'Infos Relatório'!BE$1,'Faturamento SP3'!$T$2:$T$692,"Sim")</f>
        <v>0</v>
      </c>
      <c r="BI270" s="27" t="e">
        <f t="shared" si="106"/>
        <v>#DIV/0!</v>
      </c>
      <c r="BJ270" s="24">
        <f>SUMIFS('Faturamento SP3'!$H$2:$H$692,'Faturamento SP3'!$D$2:$D$692,'Infos Relatório'!$B$245,'Faturamento SP3'!$E$2:$E$692,'Infos Relatório'!$B270,'Faturamento SP3'!$Z$2:$Z$692,'Infos Relatório'!BE$1)</f>
        <v>0</v>
      </c>
      <c r="BK270" s="23">
        <f>COUNTIFS('Faturamento SP3'!$D$2:$D$692,'Infos Relatório'!$B$245,'Faturamento SP3'!$E$2:$E$692,'Infos Relatório'!$B270,'Faturamento SP3'!$Z$2:$Z$692,'Infos Relatório'!BK$1)</f>
        <v>0</v>
      </c>
      <c r="BL270" s="13">
        <f>SUMIFS('Faturamento SP3'!$G$2:$G$692,'Faturamento SP3'!$D$2:$D$692,'Infos Relatório'!$B$245,'Faturamento SP3'!$E$2:$E$692,'Infos Relatório'!$B270,'Faturamento SP3'!$Z$2:$Z$692,'Infos Relatório'!BK$1)</f>
        <v>0</v>
      </c>
      <c r="BM270" s="13">
        <f>SUMIFS('Faturamento SP3'!$J$2:$J$692,'Faturamento SP3'!$D$2:$D$692,'Infos Relatório'!$B$245,'Faturamento SP3'!$E$2:$E$692,'Infos Relatório'!$B270,'Faturamento SP3'!$Z$2:$Z$692,'Infos Relatório'!BK$1)</f>
        <v>0</v>
      </c>
      <c r="BN270" s="14">
        <f>SUMIFS('Faturamento SP3'!$O$2:$O$692,'Faturamento SP3'!$D$2:$D$692,'Infos Relatório'!$B$245,'Faturamento SP3'!$E$2:$E$692,'Infos Relatório'!$B270,'Faturamento SP3'!$Z$2:$Z$692,'Infos Relatório'!BK$1,'Faturamento SP3'!$T$2:$T$692,"Sim")+SUMIFS('Faturamento SP3'!$P$2:$P$692,'Faturamento SP3'!$D$2:$D$692,'Infos Relatório'!$B$245,'Faturamento SP3'!$E$2:$E$692,'Infos Relatório'!$B270,'Faturamento SP3'!$Z$2:$Z$692,'Infos Relatório'!BK$1,'Faturamento SP3'!$T$2:$T$692,"Sim")</f>
        <v>0</v>
      </c>
      <c r="BO270" s="27" t="e">
        <f t="shared" si="107"/>
        <v>#DIV/0!</v>
      </c>
      <c r="BP270" s="24">
        <f>SUMIFS('Faturamento SP3'!$H$2:$H$692,'Faturamento SP3'!$D$2:$D$692,'Infos Relatório'!$B$245,'Faturamento SP3'!$E$2:$E$692,'Infos Relatório'!$B270,'Faturamento SP3'!$Z$2:$Z$692,'Infos Relatório'!BK$1)</f>
        <v>0</v>
      </c>
      <c r="BQ270" s="23">
        <f>COUNTIFS('Faturamento SP3'!$D$2:$D$692,'Infos Relatório'!$B$245,'Faturamento SP3'!$E$2:$E$692,'Infos Relatório'!$B270,'Faturamento SP3'!$Z$2:$Z$692,'Infos Relatório'!BQ$1)</f>
        <v>0</v>
      </c>
      <c r="BR270" s="13">
        <f>SUMIFS('Faturamento SP3'!$G$2:$G$692,'Faturamento SP3'!$D$2:$D$692,'Infos Relatório'!$B$245,'Faturamento SP3'!$E$2:$E$692,'Infos Relatório'!$B270,'Faturamento SP3'!$Z$2:$Z$692,'Infos Relatório'!BQ$1)</f>
        <v>0</v>
      </c>
      <c r="BS270" s="13">
        <f>SUMIFS('Faturamento SP3'!$J$2:$J$692,'Faturamento SP3'!$D$2:$D$692,'Infos Relatório'!$B$245,'Faturamento SP3'!$E$2:$E$692,'Infos Relatório'!$B270,'Faturamento SP3'!$Z$2:$Z$692,'Infos Relatório'!BQ$1)</f>
        <v>0</v>
      </c>
      <c r="BT270" s="14">
        <f>SUMIFS('Faturamento SP3'!$O$2:$O$692,'Faturamento SP3'!$D$2:$D$692,'Infos Relatório'!$B$245,'Faturamento SP3'!$E$2:$E$692,'Infos Relatório'!$B270,'Faturamento SP3'!$Z$2:$Z$692,'Infos Relatório'!BQ$1,'Faturamento SP3'!$T$2:$T$692,"Sim")+SUMIFS('Faturamento SP3'!$P$2:$P$692,'Faturamento SP3'!$D$2:$D$692,'Infos Relatório'!$B$245,'Faturamento SP3'!$E$2:$E$692,'Infos Relatório'!$B270,'Faturamento SP3'!$Z$2:$Z$692,'Infos Relatório'!BQ$1,'Faturamento SP3'!$T$2:$T$692,"Sim")</f>
        <v>0</v>
      </c>
      <c r="BU270" s="27" t="e">
        <f t="shared" si="108"/>
        <v>#DIV/0!</v>
      </c>
      <c r="BV270" s="24">
        <f>SUMIFS('Faturamento SP3'!$H$2:$H$692,'Faturamento SP3'!$D$2:$D$692,'Infos Relatório'!$B$245,'Faturamento SP3'!$E$2:$E$692,'Infos Relatório'!$B270,'Faturamento SP3'!$Z$2:$Z$692,'Infos Relatório'!BQ$1)</f>
        <v>0</v>
      </c>
    </row>
    <row r="271" spans="2:74">
      <c r="B271" s="17" t="s">
        <v>32</v>
      </c>
      <c r="C271" s="23">
        <f>COUNTIFS('Faturamento SP3'!$D$2:$D$692,'Infos Relatório'!$B$245,'Faturamento SP3'!$E$2:$E$692,'Infos Relatório'!$B271,'Faturamento SP3'!$Z$2:$Z$692,'Infos Relatório'!C$1)</f>
        <v>0</v>
      </c>
      <c r="D271" s="13">
        <f>SUMIFS('Faturamento SP3'!$G$2:$G$692,'Faturamento SP3'!$D$2:$D$692,'Infos Relatório'!$B$245,'Faturamento SP3'!$E$2:$E$692,'Infos Relatório'!$B271,'Faturamento SP3'!$Z$2:$Z$692,'Infos Relatório'!C$1)</f>
        <v>0</v>
      </c>
      <c r="E271" s="13">
        <f>SUMIFS('Faturamento SP3'!$J$2:$J$692,'Faturamento SP3'!$D$2:$D$692,'Infos Relatório'!$B$245,'Faturamento SP3'!$E$2:$E$692,'Infos Relatório'!$B271,'Faturamento SP3'!$Z$2:$Z$692,'Infos Relatório'!C$1)</f>
        <v>0</v>
      </c>
      <c r="F271" s="14">
        <f>SUMIFS('Faturamento SP3'!$O$2:$O$692,'Faturamento SP3'!$D$2:$D$692,'Infos Relatório'!$B$245,'Faturamento SP3'!$E$2:$E$692,'Infos Relatório'!$B271,'Faturamento SP3'!$Z$2:$Z$692,'Infos Relatório'!C$1,'Faturamento SP3'!$T$2:$T$692,"Sim")+SUMIFS('Faturamento SP3'!$P$2:$P$692,'Faturamento SP3'!$D$2:$D$692,'Infos Relatório'!$B$245,'Faturamento SP3'!$E$2:$E$692,'Infos Relatório'!$B271,'Faturamento SP3'!$Z$2:$Z$692,'Infos Relatório'!C$1,'Faturamento SP3'!$T$2:$T$692,"Sim")</f>
        <v>0</v>
      </c>
      <c r="G271" s="27" t="e">
        <f t="shared" si="97"/>
        <v>#DIV/0!</v>
      </c>
      <c r="H271" s="24">
        <f>SUMIFS('Faturamento SP3'!$H$2:$H$692,'Faturamento SP3'!$D$2:$D$692,'Infos Relatório'!$B$245,'Faturamento SP3'!$E$2:$E$692,'Infos Relatório'!$B271,'Faturamento SP3'!$Z$2:$Z$692,'Infos Relatório'!C$1)</f>
        <v>0</v>
      </c>
      <c r="I271" s="23">
        <f>COUNTIFS('Faturamento SP3'!$D$2:$D$692,'Infos Relatório'!$B$245,'Faturamento SP3'!$E$2:$E$692,'Infos Relatório'!$B271,'Faturamento SP3'!$Z$2:$Z$692,'Infos Relatório'!I$1)</f>
        <v>0</v>
      </c>
      <c r="J271" s="13">
        <f>SUMIFS('Faturamento SP3'!$G$2:$G$692,'Faturamento SP3'!$D$2:$D$692,'Infos Relatório'!$B$245,'Faturamento SP3'!$E$2:$E$692,'Infos Relatório'!$B271,'Faturamento SP3'!$Z$2:$Z$692,'Infos Relatório'!I$1)</f>
        <v>0</v>
      </c>
      <c r="K271" s="13">
        <f>SUMIFS('Faturamento SP3'!$J$2:$J$692,'Faturamento SP3'!$D$2:$D$692,'Infos Relatório'!$B$245,'Faturamento SP3'!$E$2:$E$692,'Infos Relatório'!$B271,'Faturamento SP3'!$Z$2:$Z$692,'Infos Relatório'!I$1)</f>
        <v>0</v>
      </c>
      <c r="L271" s="14">
        <f>SUMIFS('Faturamento SP3'!$O$2:$O$692,'Faturamento SP3'!$D$2:$D$692,'Infos Relatório'!$B$245,'Faturamento SP3'!$E$2:$E$692,'Infos Relatório'!$B271,'Faturamento SP3'!$Z$2:$Z$692,'Infos Relatório'!I$1,'Faturamento SP3'!$T$2:$T$692,"Sim")+SUMIFS('Faturamento SP3'!$P$2:$P$692,'Faturamento SP3'!$D$2:$D$692,'Infos Relatório'!$B$245,'Faturamento SP3'!$E$2:$E$692,'Infos Relatório'!$B271,'Faturamento SP3'!$Z$2:$Z$692,'Infos Relatório'!I$1,'Faturamento SP3'!$T$2:$T$692,"Sim")</f>
        <v>0</v>
      </c>
      <c r="M271" s="27" t="e">
        <f t="shared" si="98"/>
        <v>#DIV/0!</v>
      </c>
      <c r="N271" s="24">
        <f>SUMIFS('Faturamento SP3'!$H$2:$H$692,'Faturamento SP3'!$D$2:$D$692,'Infos Relatório'!$B$245,'Faturamento SP3'!$E$2:$E$692,'Infos Relatório'!$B271,'Faturamento SP3'!$Z$2:$Z$692,'Infos Relatório'!I$1)</f>
        <v>0</v>
      </c>
      <c r="O271" s="23">
        <f>COUNTIFS('Faturamento SP3'!$D$2:$D$692,'Infos Relatório'!$B$245,'Faturamento SP3'!$E$2:$E$692,'Infos Relatório'!$B271,'Faturamento SP3'!$Z$2:$Z$692,'Infos Relatório'!O$1)</f>
        <v>0</v>
      </c>
      <c r="P271" s="13">
        <f>SUMIFS('Faturamento SP3'!$G$2:$G$692,'Faturamento SP3'!$D$2:$D$692,'Infos Relatório'!$B$245,'Faturamento SP3'!$E$2:$E$692,'Infos Relatório'!$B271,'Faturamento SP3'!$Z$2:$Z$692,'Infos Relatório'!O$1)</f>
        <v>0</v>
      </c>
      <c r="Q271" s="13">
        <f>SUMIFS('Faturamento SP3'!$J$2:$J$692,'Faturamento SP3'!$D$2:$D$692,'Infos Relatório'!$B$245,'Faturamento SP3'!$E$2:$E$692,'Infos Relatório'!$B271,'Faturamento SP3'!$Z$2:$Z$692,'Infos Relatório'!O$1)</f>
        <v>0</v>
      </c>
      <c r="R271" s="14">
        <f>SUMIFS('Faturamento SP3'!$O$2:$O$692,'Faturamento SP3'!$D$2:$D$692,'Infos Relatório'!$B$245,'Faturamento SP3'!$E$2:$E$692,'Infos Relatório'!$B271,'Faturamento SP3'!$Z$2:$Z$692,'Infos Relatório'!O$1,'Faturamento SP3'!$T$2:$T$692,"Sim")+SUMIFS('Faturamento SP3'!$P$2:$P$692,'Faturamento SP3'!$D$2:$D$692,'Infos Relatório'!$B$245,'Faturamento SP3'!$E$2:$E$692,'Infos Relatório'!$B271,'Faturamento SP3'!$Z$2:$Z$692,'Infos Relatório'!O$1,'Faturamento SP3'!$T$2:$T$692,"Sim")</f>
        <v>0</v>
      </c>
      <c r="S271" s="27" t="e">
        <f t="shared" si="99"/>
        <v>#DIV/0!</v>
      </c>
      <c r="T271" s="24">
        <f>SUMIFS('Faturamento SP3'!$H$2:$H$692,'Faturamento SP3'!$D$2:$D$692,'Infos Relatório'!$B$245,'Faturamento SP3'!$E$2:$E$692,'Infos Relatório'!$B271,'Faturamento SP3'!$Z$2:$Z$692,'Infos Relatório'!O$1)</f>
        <v>0</v>
      </c>
      <c r="U271" s="23">
        <f>COUNTIFS('Faturamento SP3'!$D$2:$D$692,'Infos Relatório'!$B$245,'Faturamento SP3'!$E$2:$E$692,'Infos Relatório'!$B271,'Faturamento SP3'!$Z$2:$Z$692,'Infos Relatório'!U$1)</f>
        <v>0</v>
      </c>
      <c r="V271" s="13">
        <f>SUMIFS('Faturamento SP3'!$G$2:$G$692,'Faturamento SP3'!$D$2:$D$692,'Infos Relatório'!$B$245,'Faturamento SP3'!$E$2:$E$692,'Infos Relatório'!$B271,'Faturamento SP3'!$Z$2:$Z$692,'Infos Relatório'!U$1)</f>
        <v>0</v>
      </c>
      <c r="W271" s="13">
        <f>SUMIFS('Faturamento SP3'!$J$2:$J$692,'Faturamento SP3'!$D$2:$D$692,'Infos Relatório'!$B$245,'Faturamento SP3'!$E$2:$E$692,'Infos Relatório'!$B271,'Faturamento SP3'!$Z$2:$Z$692,'Infos Relatório'!U$1)</f>
        <v>0</v>
      </c>
      <c r="X271" s="14">
        <f>SUMIFS('Faturamento SP3'!$O$2:$O$692,'Faturamento SP3'!$D$2:$D$692,'Infos Relatório'!$B$245,'Faturamento SP3'!$E$2:$E$692,'Infos Relatório'!$B271,'Faturamento SP3'!$Z$2:$Z$692,'Infos Relatório'!U$1,'Faturamento SP3'!$T$2:$T$692,"Sim")+SUMIFS('Faturamento SP3'!$P$2:$P$692,'Faturamento SP3'!$D$2:$D$692,'Infos Relatório'!$B$245,'Faturamento SP3'!$E$2:$E$692,'Infos Relatório'!$B271,'Faturamento SP3'!$Z$2:$Z$692,'Infos Relatório'!U$1,'Faturamento SP3'!$T$2:$T$692,"Sim")</f>
        <v>0</v>
      </c>
      <c r="Y271" s="27" t="e">
        <f t="shared" si="100"/>
        <v>#DIV/0!</v>
      </c>
      <c r="Z271" s="24">
        <f>SUMIFS('Faturamento SP3'!$H$2:$H$692,'Faturamento SP3'!$D$2:$D$692,'Infos Relatório'!$B$245,'Faturamento SP3'!$E$2:$E$692,'Infos Relatório'!$B271,'Faturamento SP3'!$Z$2:$Z$692,'Infos Relatório'!U$1)</f>
        <v>0</v>
      </c>
      <c r="AA271" s="23">
        <f>COUNTIFS('Faturamento SP3'!$D$2:$D$692,'Infos Relatório'!$B$245,'Faturamento SP3'!$E$2:$E$692,'Infos Relatório'!$B271,'Faturamento SP3'!$Z$2:$Z$692,'Infos Relatório'!AA$1)</f>
        <v>0</v>
      </c>
      <c r="AB271" s="13">
        <f>SUMIFS('Faturamento SP3'!$G$2:$G$692,'Faturamento SP3'!$D$2:$D$692,'Infos Relatório'!$B$245,'Faturamento SP3'!$E$2:$E$692,'Infos Relatório'!$B271,'Faturamento SP3'!$Z$2:$Z$692,'Infos Relatório'!AA$1)</f>
        <v>0</v>
      </c>
      <c r="AC271" s="13">
        <f>SUMIFS('Faturamento SP3'!$J$2:$J$692,'Faturamento SP3'!$D$2:$D$692,'Infos Relatório'!$B$245,'Faturamento SP3'!$E$2:$E$692,'Infos Relatório'!$B271,'Faturamento SP3'!$Z$2:$Z$692,'Infos Relatório'!AA$1)</f>
        <v>0</v>
      </c>
      <c r="AD271" s="14">
        <f>SUMIFS('Faturamento SP3'!$O$2:$O$692,'Faturamento SP3'!$D$2:$D$692,'Infos Relatório'!$B$245,'Faturamento SP3'!$E$2:$E$692,'Infos Relatório'!$B271,'Faturamento SP3'!$Z$2:$Z$692,'Infos Relatório'!AA$1,'Faturamento SP3'!$T$2:$T$692,"Sim")+SUMIFS('Faturamento SP3'!$P$2:$P$692,'Faturamento SP3'!$D$2:$D$692,'Infos Relatório'!$B$245,'Faturamento SP3'!$E$2:$E$692,'Infos Relatório'!$B271,'Faturamento SP3'!$Z$2:$Z$692,'Infos Relatório'!AA$1,'Faturamento SP3'!$T$2:$T$692,"Sim")</f>
        <v>0</v>
      </c>
      <c r="AE271" s="27" t="e">
        <f t="shared" si="101"/>
        <v>#DIV/0!</v>
      </c>
      <c r="AF271" s="24">
        <f>SUMIFS('Faturamento SP3'!$H$2:$H$692,'Faturamento SP3'!$D$2:$D$692,'Infos Relatório'!$B$245,'Faturamento SP3'!$E$2:$E$692,'Infos Relatório'!$B271,'Faturamento SP3'!$Z$2:$Z$692,'Infos Relatório'!AA$1)</f>
        <v>0</v>
      </c>
      <c r="AG271" s="23">
        <f>COUNTIFS('Faturamento SP3'!$D$2:$D$692,'Infos Relatório'!$B$245,'Faturamento SP3'!$E$2:$E$692,'Infos Relatório'!$B271,'Faturamento SP3'!$Z$2:$Z$692,'Infos Relatório'!AG$1)</f>
        <v>0</v>
      </c>
      <c r="AH271" s="13">
        <f>SUMIFS('Faturamento SP3'!$G$2:$G$692,'Faturamento SP3'!$D$2:$D$692,'Infos Relatório'!$B$245,'Faturamento SP3'!$E$2:$E$692,'Infos Relatório'!$B271,'Faturamento SP3'!$Z$2:$Z$692,'Infos Relatório'!AG$1)</f>
        <v>0</v>
      </c>
      <c r="AI271" s="13">
        <f>SUMIFS('Faturamento SP3'!$J$2:$J$692,'Faturamento SP3'!$D$2:$D$692,'Infos Relatório'!$B$245,'Faturamento SP3'!$E$2:$E$692,'Infos Relatório'!$B271,'Faturamento SP3'!$Z$2:$Z$692,'Infos Relatório'!AG$1)</f>
        <v>0</v>
      </c>
      <c r="AJ271" s="14">
        <f>SUMIFS('Faturamento SP3'!$O$2:$O$692,'Faturamento SP3'!$D$2:$D$692,'Infos Relatório'!$B$245,'Faturamento SP3'!$E$2:$E$692,'Infos Relatório'!$B271,'Faturamento SP3'!$Z$2:$Z$692,'Infos Relatório'!AG$1,'Faturamento SP3'!$T$2:$T$692,"Sim")+SUMIFS('Faturamento SP3'!$P$2:$P$692,'Faturamento SP3'!$D$2:$D$692,'Infos Relatório'!$B$245,'Faturamento SP3'!$E$2:$E$692,'Infos Relatório'!$B271,'Faturamento SP3'!$Z$2:$Z$692,'Infos Relatório'!AG$1,'Faturamento SP3'!$T$2:$T$692,"Sim")</f>
        <v>0</v>
      </c>
      <c r="AK271" s="27" t="e">
        <f t="shared" si="102"/>
        <v>#DIV/0!</v>
      </c>
      <c r="AL271" s="24">
        <f>SUMIFS('Faturamento SP3'!$H$2:$H$692,'Faturamento SP3'!$D$2:$D$692,'Infos Relatório'!$B$245,'Faturamento SP3'!$E$2:$E$692,'Infos Relatório'!$B271,'Faturamento SP3'!$Z$2:$Z$692,'Infos Relatório'!AG$1)</f>
        <v>0</v>
      </c>
      <c r="AM271" s="23">
        <f>COUNTIFS('Faturamento SP3'!$D$2:$D$692,'Infos Relatório'!$B$245,'Faturamento SP3'!$E$2:$E$692,'Infos Relatório'!$B271,'Faturamento SP3'!$Z$2:$Z$692,'Infos Relatório'!AM$1)</f>
        <v>0</v>
      </c>
      <c r="AN271" s="13">
        <f>SUMIFS('Faturamento SP3'!$G$2:$G$692,'Faturamento SP3'!$D$2:$D$692,'Infos Relatório'!$B$245,'Faturamento SP3'!$E$2:$E$692,'Infos Relatório'!$B271,'Faturamento SP3'!$Z$2:$Z$692,'Infos Relatório'!AM$1)</f>
        <v>0</v>
      </c>
      <c r="AO271" s="13">
        <f>SUMIFS('Faturamento SP3'!$J$2:$J$692,'Faturamento SP3'!$D$2:$D$692,'Infos Relatório'!$B$245,'Faturamento SP3'!$E$2:$E$692,'Infos Relatório'!$B271,'Faturamento SP3'!$Z$2:$Z$692,'Infos Relatório'!AM$1)</f>
        <v>0</v>
      </c>
      <c r="AP271" s="14">
        <f>SUMIFS('Faturamento SP3'!$O$2:$O$692,'Faturamento SP3'!$D$2:$D$692,'Infos Relatório'!$B$245,'Faturamento SP3'!$E$2:$E$692,'Infos Relatório'!$B271,'Faturamento SP3'!$Z$2:$Z$692,'Infos Relatório'!AM$1,'Faturamento SP3'!$T$2:$T$692,"Sim")+SUMIFS('Faturamento SP3'!$P$2:$P$692,'Faturamento SP3'!$D$2:$D$692,'Infos Relatório'!$B$245,'Faturamento SP3'!$E$2:$E$692,'Infos Relatório'!$B271,'Faturamento SP3'!$Z$2:$Z$692,'Infos Relatório'!AM$1,'Faturamento SP3'!$T$2:$T$692,"Sim")</f>
        <v>0</v>
      </c>
      <c r="AQ271" s="27" t="e">
        <f t="shared" si="103"/>
        <v>#DIV/0!</v>
      </c>
      <c r="AR271" s="24">
        <f>SUMIFS('Faturamento SP3'!$H$2:$H$692,'Faturamento SP3'!$D$2:$D$692,'Infos Relatório'!$B$245,'Faturamento SP3'!$E$2:$E$692,'Infos Relatório'!$B271,'Faturamento SP3'!$Z$2:$Z$692,'Infos Relatório'!AM$1)</f>
        <v>0</v>
      </c>
      <c r="AS271" s="23">
        <f>COUNTIFS('Faturamento SP3'!$D$2:$D$692,'Infos Relatório'!$B$245,'Faturamento SP3'!$E$2:$E$692,'Infos Relatório'!$B271,'Faturamento SP3'!$Z$2:$Z$692,'Infos Relatório'!AS$1)</f>
        <v>0</v>
      </c>
      <c r="AT271" s="13">
        <f>SUMIFS('Faturamento SP3'!$G$2:$G$692,'Faturamento SP3'!$D$2:$D$692,'Infos Relatório'!$B$245,'Faturamento SP3'!$E$2:$E$692,'Infos Relatório'!$B271,'Faturamento SP3'!$Z$2:$Z$692,'Infos Relatório'!AS$1)</f>
        <v>0</v>
      </c>
      <c r="AU271" s="13">
        <f>SUMIFS('Faturamento SP3'!$J$2:$J$692,'Faturamento SP3'!$D$2:$D$692,'Infos Relatório'!$B$245,'Faturamento SP3'!$E$2:$E$692,'Infos Relatório'!$B271,'Faturamento SP3'!$Z$2:$Z$692,'Infos Relatório'!AS$1)</f>
        <v>0</v>
      </c>
      <c r="AV271" s="14">
        <f>SUMIFS('Faturamento SP3'!$O$2:$O$692,'Faturamento SP3'!$D$2:$D$692,'Infos Relatório'!$B$245,'Faturamento SP3'!$E$2:$E$692,'Infos Relatório'!$B271,'Faturamento SP3'!$Z$2:$Z$692,'Infos Relatório'!AS$1,'Faturamento SP3'!$T$2:$T$692,"Sim")+SUMIFS('Faturamento SP3'!$P$2:$P$692,'Faturamento SP3'!$D$2:$D$692,'Infos Relatório'!$B$245,'Faturamento SP3'!$E$2:$E$692,'Infos Relatório'!$B271,'Faturamento SP3'!$Z$2:$Z$692,'Infos Relatório'!AS$1,'Faturamento SP3'!$T$2:$T$692,"Sim")</f>
        <v>0</v>
      </c>
      <c r="AW271" s="27" t="e">
        <f t="shared" si="104"/>
        <v>#DIV/0!</v>
      </c>
      <c r="AX271" s="24">
        <f>SUMIFS('Faturamento SP3'!$H$2:$H$692,'Faturamento SP3'!$D$2:$D$692,'Infos Relatório'!$B$245,'Faturamento SP3'!$E$2:$E$692,'Infos Relatório'!$B271,'Faturamento SP3'!$Z$2:$Z$692,'Infos Relatório'!AS$1)</f>
        <v>0</v>
      </c>
      <c r="AY271" s="23">
        <f>COUNTIFS('Faturamento SP3'!$D$2:$D$692,'Infos Relatório'!$B$245,'Faturamento SP3'!$E$2:$E$692,'Infos Relatório'!$B271,'Faturamento SP3'!$Z$2:$Z$692,'Infos Relatório'!AY$1)</f>
        <v>0</v>
      </c>
      <c r="AZ271" s="13">
        <f>SUMIFS('Faturamento SP3'!$G$2:$G$692,'Faturamento SP3'!$D$2:$D$692,'Infos Relatório'!$B$245,'Faturamento SP3'!$E$2:$E$692,'Infos Relatório'!$B271,'Faturamento SP3'!$Z$2:$Z$692,'Infos Relatório'!AY$1)</f>
        <v>0</v>
      </c>
      <c r="BA271" s="13">
        <f>SUMIFS('Faturamento SP3'!$J$2:$J$692,'Faturamento SP3'!$D$2:$D$692,'Infos Relatório'!$B$245,'Faturamento SP3'!$E$2:$E$692,'Infos Relatório'!$B271,'Faturamento SP3'!$Z$2:$Z$692,'Infos Relatório'!AY$1)</f>
        <v>0</v>
      </c>
      <c r="BB271" s="14">
        <f>SUMIFS('Faturamento SP3'!$O$2:$O$692,'Faturamento SP3'!$D$2:$D$692,'Infos Relatório'!$B$245,'Faturamento SP3'!$E$2:$E$692,'Infos Relatório'!$B271,'Faturamento SP3'!$Z$2:$Z$692,'Infos Relatório'!AY$1,'Faturamento SP3'!$T$2:$T$692,"Sim")+SUMIFS('Faturamento SP3'!$P$2:$P$692,'Faturamento SP3'!$D$2:$D$692,'Infos Relatório'!$B$245,'Faturamento SP3'!$E$2:$E$692,'Infos Relatório'!$B271,'Faturamento SP3'!$Z$2:$Z$692,'Infos Relatório'!AY$1,'Faturamento SP3'!$T$2:$T$692,"Sim")</f>
        <v>0</v>
      </c>
      <c r="BC271" s="27" t="e">
        <f t="shared" si="105"/>
        <v>#DIV/0!</v>
      </c>
      <c r="BD271" s="24">
        <f>SUMIFS('Faturamento SP3'!$H$2:$H$692,'Faturamento SP3'!$D$2:$D$692,'Infos Relatório'!$B$245,'Faturamento SP3'!$E$2:$E$692,'Infos Relatório'!$B271,'Faturamento SP3'!$Z$2:$Z$692,'Infos Relatório'!AY$1)</f>
        <v>0</v>
      </c>
      <c r="BE271" s="23">
        <f>COUNTIFS('Faturamento SP3'!$D$2:$D$692,'Infos Relatório'!$B$245,'Faturamento SP3'!$E$2:$E$692,'Infos Relatório'!$B271,'Faturamento SP3'!$Z$2:$Z$692,'Infos Relatório'!BE$1)</f>
        <v>0</v>
      </c>
      <c r="BF271" s="13">
        <f>SUMIFS('Faturamento SP3'!$G$2:$G$692,'Faturamento SP3'!$D$2:$D$692,'Infos Relatório'!$B$245,'Faturamento SP3'!$E$2:$E$692,'Infos Relatório'!$B271,'Faturamento SP3'!$Z$2:$Z$692,'Infos Relatório'!BE$1)</f>
        <v>0</v>
      </c>
      <c r="BG271" s="13">
        <f>SUMIFS('Faturamento SP3'!$J$2:$J$692,'Faturamento SP3'!$D$2:$D$692,'Infos Relatório'!$B$245,'Faturamento SP3'!$E$2:$E$692,'Infos Relatório'!$B271,'Faturamento SP3'!$Z$2:$Z$692,'Infos Relatório'!BE$1)</f>
        <v>0</v>
      </c>
      <c r="BH271" s="14">
        <f>SUMIFS('Faturamento SP3'!$O$2:$O$692,'Faturamento SP3'!$D$2:$D$692,'Infos Relatório'!$B$245,'Faturamento SP3'!$E$2:$E$692,'Infos Relatório'!$B271,'Faturamento SP3'!$Z$2:$Z$692,'Infos Relatório'!BE$1,'Faturamento SP3'!$T$2:$T$692,"Sim")+SUMIFS('Faturamento SP3'!$P$2:$P$692,'Faturamento SP3'!$D$2:$D$692,'Infos Relatório'!$B$245,'Faturamento SP3'!$E$2:$E$692,'Infos Relatório'!$B271,'Faturamento SP3'!$Z$2:$Z$692,'Infos Relatório'!BE$1,'Faturamento SP3'!$T$2:$T$692,"Sim")</f>
        <v>0</v>
      </c>
      <c r="BI271" s="27" t="e">
        <f t="shared" si="106"/>
        <v>#DIV/0!</v>
      </c>
      <c r="BJ271" s="24">
        <f>SUMIFS('Faturamento SP3'!$H$2:$H$692,'Faturamento SP3'!$D$2:$D$692,'Infos Relatório'!$B$245,'Faturamento SP3'!$E$2:$E$692,'Infos Relatório'!$B271,'Faturamento SP3'!$Z$2:$Z$692,'Infos Relatório'!BE$1)</f>
        <v>0</v>
      </c>
      <c r="BK271" s="23">
        <f>COUNTIFS('Faturamento SP3'!$D$2:$D$692,'Infos Relatório'!$B$245,'Faturamento SP3'!$E$2:$E$692,'Infos Relatório'!$B271,'Faturamento SP3'!$Z$2:$Z$692,'Infos Relatório'!BK$1)</f>
        <v>0</v>
      </c>
      <c r="BL271" s="13">
        <f>SUMIFS('Faturamento SP3'!$G$2:$G$692,'Faturamento SP3'!$D$2:$D$692,'Infos Relatório'!$B$245,'Faturamento SP3'!$E$2:$E$692,'Infos Relatório'!$B271,'Faturamento SP3'!$Z$2:$Z$692,'Infos Relatório'!BK$1)</f>
        <v>0</v>
      </c>
      <c r="BM271" s="13">
        <f>SUMIFS('Faturamento SP3'!$J$2:$J$692,'Faturamento SP3'!$D$2:$D$692,'Infos Relatório'!$B$245,'Faturamento SP3'!$E$2:$E$692,'Infos Relatório'!$B271,'Faturamento SP3'!$Z$2:$Z$692,'Infos Relatório'!BK$1)</f>
        <v>0</v>
      </c>
      <c r="BN271" s="14">
        <f>SUMIFS('Faturamento SP3'!$O$2:$O$692,'Faturamento SP3'!$D$2:$D$692,'Infos Relatório'!$B$245,'Faturamento SP3'!$E$2:$E$692,'Infos Relatório'!$B271,'Faturamento SP3'!$Z$2:$Z$692,'Infos Relatório'!BK$1,'Faturamento SP3'!$T$2:$T$692,"Sim")+SUMIFS('Faturamento SP3'!$P$2:$P$692,'Faturamento SP3'!$D$2:$D$692,'Infos Relatório'!$B$245,'Faturamento SP3'!$E$2:$E$692,'Infos Relatório'!$B271,'Faturamento SP3'!$Z$2:$Z$692,'Infos Relatório'!BK$1,'Faturamento SP3'!$T$2:$T$692,"Sim")</f>
        <v>0</v>
      </c>
      <c r="BO271" s="27" t="e">
        <f t="shared" si="107"/>
        <v>#DIV/0!</v>
      </c>
      <c r="BP271" s="24">
        <f>SUMIFS('Faturamento SP3'!$H$2:$H$692,'Faturamento SP3'!$D$2:$D$692,'Infos Relatório'!$B$245,'Faturamento SP3'!$E$2:$E$692,'Infos Relatório'!$B271,'Faturamento SP3'!$Z$2:$Z$692,'Infos Relatório'!BK$1)</f>
        <v>0</v>
      </c>
      <c r="BQ271" s="23">
        <f>COUNTIFS('Faturamento SP3'!$D$2:$D$692,'Infos Relatório'!$B$245,'Faturamento SP3'!$E$2:$E$692,'Infos Relatório'!$B271,'Faturamento SP3'!$Z$2:$Z$692,'Infos Relatório'!BQ$1)</f>
        <v>0</v>
      </c>
      <c r="BR271" s="13">
        <f>SUMIFS('Faturamento SP3'!$G$2:$G$692,'Faturamento SP3'!$D$2:$D$692,'Infos Relatório'!$B$245,'Faturamento SP3'!$E$2:$E$692,'Infos Relatório'!$B271,'Faturamento SP3'!$Z$2:$Z$692,'Infos Relatório'!BQ$1)</f>
        <v>0</v>
      </c>
      <c r="BS271" s="13">
        <f>SUMIFS('Faturamento SP3'!$J$2:$J$692,'Faturamento SP3'!$D$2:$D$692,'Infos Relatório'!$B$245,'Faturamento SP3'!$E$2:$E$692,'Infos Relatório'!$B271,'Faturamento SP3'!$Z$2:$Z$692,'Infos Relatório'!BQ$1)</f>
        <v>0</v>
      </c>
      <c r="BT271" s="14">
        <f>SUMIFS('Faturamento SP3'!$O$2:$O$692,'Faturamento SP3'!$D$2:$D$692,'Infos Relatório'!$B$245,'Faturamento SP3'!$E$2:$E$692,'Infos Relatório'!$B271,'Faturamento SP3'!$Z$2:$Z$692,'Infos Relatório'!BQ$1,'Faturamento SP3'!$T$2:$T$692,"Sim")+SUMIFS('Faturamento SP3'!$P$2:$P$692,'Faturamento SP3'!$D$2:$D$692,'Infos Relatório'!$B$245,'Faturamento SP3'!$E$2:$E$692,'Infos Relatório'!$B271,'Faturamento SP3'!$Z$2:$Z$692,'Infos Relatório'!BQ$1,'Faturamento SP3'!$T$2:$T$692,"Sim")</f>
        <v>0</v>
      </c>
      <c r="BU271" s="27" t="e">
        <f t="shared" si="108"/>
        <v>#DIV/0!</v>
      </c>
      <c r="BV271" s="24">
        <f>SUMIFS('Faturamento SP3'!$H$2:$H$692,'Faturamento SP3'!$D$2:$D$692,'Infos Relatório'!$B$245,'Faturamento SP3'!$E$2:$E$692,'Infos Relatório'!$B271,'Faturamento SP3'!$Z$2:$Z$692,'Infos Relatório'!BQ$1)</f>
        <v>0</v>
      </c>
    </row>
    <row r="272" spans="2:74">
      <c r="B272" s="17" t="s">
        <v>33</v>
      </c>
      <c r="C272" s="23">
        <f>COUNTIFS('Faturamento SP3'!$D$2:$D$692,'Infos Relatório'!$B$245,'Faturamento SP3'!$E$2:$E$692,'Infos Relatório'!$B272,'Faturamento SP3'!$Z$2:$Z$692,'Infos Relatório'!C$1)</f>
        <v>0</v>
      </c>
      <c r="D272" s="13">
        <f>SUMIFS('Faturamento SP3'!$G$2:$G$692,'Faturamento SP3'!$D$2:$D$692,'Infos Relatório'!$B$245,'Faturamento SP3'!$E$2:$E$692,'Infos Relatório'!$B272,'Faturamento SP3'!$Z$2:$Z$692,'Infos Relatório'!C$1)</f>
        <v>0</v>
      </c>
      <c r="E272" s="13">
        <f>SUMIFS('Faturamento SP3'!$J$2:$J$692,'Faturamento SP3'!$D$2:$D$692,'Infos Relatório'!$B$245,'Faturamento SP3'!$E$2:$E$692,'Infos Relatório'!$B272,'Faturamento SP3'!$Z$2:$Z$692,'Infos Relatório'!C$1)</f>
        <v>0</v>
      </c>
      <c r="F272" s="14">
        <f>SUMIFS('Faturamento SP3'!$O$2:$O$692,'Faturamento SP3'!$D$2:$D$692,'Infos Relatório'!$B$245,'Faturamento SP3'!$E$2:$E$692,'Infos Relatório'!$B272,'Faturamento SP3'!$Z$2:$Z$692,'Infos Relatório'!C$1,'Faturamento SP3'!$T$2:$T$692,"Sim")+SUMIFS('Faturamento SP3'!$P$2:$P$692,'Faturamento SP3'!$D$2:$D$692,'Infos Relatório'!$B$245,'Faturamento SP3'!$E$2:$E$692,'Infos Relatório'!$B272,'Faturamento SP3'!$Z$2:$Z$692,'Infos Relatório'!C$1,'Faturamento SP3'!$T$2:$T$692,"Sim")</f>
        <v>0</v>
      </c>
      <c r="G272" s="27" t="e">
        <f t="shared" si="97"/>
        <v>#DIV/0!</v>
      </c>
      <c r="H272" s="24">
        <f>SUMIFS('Faturamento SP3'!$H$2:$H$692,'Faturamento SP3'!$D$2:$D$692,'Infos Relatório'!$B$245,'Faturamento SP3'!$E$2:$E$692,'Infos Relatório'!$B272,'Faturamento SP3'!$Z$2:$Z$692,'Infos Relatório'!C$1)</f>
        <v>0</v>
      </c>
      <c r="I272" s="23">
        <f>COUNTIFS('Faturamento SP3'!$D$2:$D$692,'Infos Relatório'!$B$245,'Faturamento SP3'!$E$2:$E$692,'Infos Relatório'!$B272,'Faturamento SP3'!$Z$2:$Z$692,'Infos Relatório'!I$1)</f>
        <v>0</v>
      </c>
      <c r="J272" s="13">
        <f>SUMIFS('Faturamento SP3'!$G$2:$G$692,'Faturamento SP3'!$D$2:$D$692,'Infos Relatório'!$B$245,'Faturamento SP3'!$E$2:$E$692,'Infos Relatório'!$B272,'Faturamento SP3'!$Z$2:$Z$692,'Infos Relatório'!I$1)</f>
        <v>0</v>
      </c>
      <c r="K272" s="13">
        <f>SUMIFS('Faturamento SP3'!$J$2:$J$692,'Faturamento SP3'!$D$2:$D$692,'Infos Relatório'!$B$245,'Faturamento SP3'!$E$2:$E$692,'Infos Relatório'!$B272,'Faturamento SP3'!$Z$2:$Z$692,'Infos Relatório'!I$1)</f>
        <v>0</v>
      </c>
      <c r="L272" s="14">
        <f>SUMIFS('Faturamento SP3'!$O$2:$O$692,'Faturamento SP3'!$D$2:$D$692,'Infos Relatório'!$B$245,'Faturamento SP3'!$E$2:$E$692,'Infos Relatório'!$B272,'Faturamento SP3'!$Z$2:$Z$692,'Infos Relatório'!I$1,'Faturamento SP3'!$T$2:$T$692,"Sim")+SUMIFS('Faturamento SP3'!$P$2:$P$692,'Faturamento SP3'!$D$2:$D$692,'Infos Relatório'!$B$245,'Faturamento SP3'!$E$2:$E$692,'Infos Relatório'!$B272,'Faturamento SP3'!$Z$2:$Z$692,'Infos Relatório'!I$1,'Faturamento SP3'!$T$2:$T$692,"Sim")</f>
        <v>0</v>
      </c>
      <c r="M272" s="27" t="e">
        <f t="shared" si="98"/>
        <v>#DIV/0!</v>
      </c>
      <c r="N272" s="24">
        <f>SUMIFS('Faturamento SP3'!$H$2:$H$692,'Faturamento SP3'!$D$2:$D$692,'Infos Relatório'!$B$245,'Faturamento SP3'!$E$2:$E$692,'Infos Relatório'!$B272,'Faturamento SP3'!$Z$2:$Z$692,'Infos Relatório'!I$1)</f>
        <v>0</v>
      </c>
      <c r="O272" s="23">
        <f>COUNTIFS('Faturamento SP3'!$D$2:$D$692,'Infos Relatório'!$B$245,'Faturamento SP3'!$E$2:$E$692,'Infos Relatório'!$B272,'Faturamento SP3'!$Z$2:$Z$692,'Infos Relatório'!O$1)</f>
        <v>0</v>
      </c>
      <c r="P272" s="13">
        <f>SUMIFS('Faturamento SP3'!$G$2:$G$692,'Faturamento SP3'!$D$2:$D$692,'Infos Relatório'!$B$245,'Faturamento SP3'!$E$2:$E$692,'Infos Relatório'!$B272,'Faturamento SP3'!$Z$2:$Z$692,'Infos Relatório'!O$1)</f>
        <v>0</v>
      </c>
      <c r="Q272" s="13">
        <f>SUMIFS('Faturamento SP3'!$J$2:$J$692,'Faturamento SP3'!$D$2:$D$692,'Infos Relatório'!$B$245,'Faturamento SP3'!$E$2:$E$692,'Infos Relatório'!$B272,'Faturamento SP3'!$Z$2:$Z$692,'Infos Relatório'!O$1)</f>
        <v>0</v>
      </c>
      <c r="R272" s="14">
        <f>SUMIFS('Faturamento SP3'!$O$2:$O$692,'Faturamento SP3'!$D$2:$D$692,'Infos Relatório'!$B$245,'Faturamento SP3'!$E$2:$E$692,'Infos Relatório'!$B272,'Faturamento SP3'!$Z$2:$Z$692,'Infos Relatório'!O$1,'Faturamento SP3'!$T$2:$T$692,"Sim")+SUMIFS('Faturamento SP3'!$P$2:$P$692,'Faturamento SP3'!$D$2:$D$692,'Infos Relatório'!$B$245,'Faturamento SP3'!$E$2:$E$692,'Infos Relatório'!$B272,'Faturamento SP3'!$Z$2:$Z$692,'Infos Relatório'!O$1,'Faturamento SP3'!$T$2:$T$692,"Sim")</f>
        <v>0</v>
      </c>
      <c r="S272" s="27" t="e">
        <f t="shared" si="99"/>
        <v>#DIV/0!</v>
      </c>
      <c r="T272" s="24">
        <f>SUMIFS('Faturamento SP3'!$H$2:$H$692,'Faturamento SP3'!$D$2:$D$692,'Infos Relatório'!$B$245,'Faturamento SP3'!$E$2:$E$692,'Infos Relatório'!$B272,'Faturamento SP3'!$Z$2:$Z$692,'Infos Relatório'!O$1)</f>
        <v>0</v>
      </c>
      <c r="U272" s="23">
        <f>COUNTIFS('Faturamento SP3'!$D$2:$D$692,'Infos Relatório'!$B$245,'Faturamento SP3'!$E$2:$E$692,'Infos Relatório'!$B272,'Faturamento SP3'!$Z$2:$Z$692,'Infos Relatório'!U$1)</f>
        <v>0</v>
      </c>
      <c r="V272" s="13">
        <f>SUMIFS('Faturamento SP3'!$G$2:$G$692,'Faturamento SP3'!$D$2:$D$692,'Infos Relatório'!$B$245,'Faturamento SP3'!$E$2:$E$692,'Infos Relatório'!$B272,'Faturamento SP3'!$Z$2:$Z$692,'Infos Relatório'!U$1)</f>
        <v>0</v>
      </c>
      <c r="W272" s="13">
        <f>SUMIFS('Faturamento SP3'!$J$2:$J$692,'Faturamento SP3'!$D$2:$D$692,'Infos Relatório'!$B$245,'Faturamento SP3'!$E$2:$E$692,'Infos Relatório'!$B272,'Faturamento SP3'!$Z$2:$Z$692,'Infos Relatório'!U$1)</f>
        <v>0</v>
      </c>
      <c r="X272" s="14">
        <f>SUMIFS('Faturamento SP3'!$O$2:$O$692,'Faturamento SP3'!$D$2:$D$692,'Infos Relatório'!$B$245,'Faturamento SP3'!$E$2:$E$692,'Infos Relatório'!$B272,'Faturamento SP3'!$Z$2:$Z$692,'Infos Relatório'!U$1,'Faturamento SP3'!$T$2:$T$692,"Sim")+SUMIFS('Faturamento SP3'!$P$2:$P$692,'Faturamento SP3'!$D$2:$D$692,'Infos Relatório'!$B$245,'Faturamento SP3'!$E$2:$E$692,'Infos Relatório'!$B272,'Faturamento SP3'!$Z$2:$Z$692,'Infos Relatório'!U$1,'Faturamento SP3'!$T$2:$T$692,"Sim")</f>
        <v>0</v>
      </c>
      <c r="Y272" s="27" t="e">
        <f t="shared" si="100"/>
        <v>#DIV/0!</v>
      </c>
      <c r="Z272" s="24">
        <f>SUMIFS('Faturamento SP3'!$H$2:$H$692,'Faturamento SP3'!$D$2:$D$692,'Infos Relatório'!$B$245,'Faturamento SP3'!$E$2:$E$692,'Infos Relatório'!$B272,'Faturamento SP3'!$Z$2:$Z$692,'Infos Relatório'!U$1)</f>
        <v>0</v>
      </c>
      <c r="AA272" s="23">
        <f>COUNTIFS('Faturamento SP3'!$D$2:$D$692,'Infos Relatório'!$B$245,'Faturamento SP3'!$E$2:$E$692,'Infos Relatório'!$B272,'Faturamento SP3'!$Z$2:$Z$692,'Infos Relatório'!AA$1)</f>
        <v>0</v>
      </c>
      <c r="AB272" s="13">
        <f>SUMIFS('Faturamento SP3'!$G$2:$G$692,'Faturamento SP3'!$D$2:$D$692,'Infos Relatório'!$B$245,'Faturamento SP3'!$E$2:$E$692,'Infos Relatório'!$B272,'Faturamento SP3'!$Z$2:$Z$692,'Infos Relatório'!AA$1)</f>
        <v>0</v>
      </c>
      <c r="AC272" s="13">
        <f>SUMIFS('Faturamento SP3'!$J$2:$J$692,'Faturamento SP3'!$D$2:$D$692,'Infos Relatório'!$B$245,'Faturamento SP3'!$E$2:$E$692,'Infos Relatório'!$B272,'Faturamento SP3'!$Z$2:$Z$692,'Infos Relatório'!AA$1)</f>
        <v>0</v>
      </c>
      <c r="AD272" s="14">
        <f>SUMIFS('Faturamento SP3'!$O$2:$O$692,'Faturamento SP3'!$D$2:$D$692,'Infos Relatório'!$B$245,'Faturamento SP3'!$E$2:$E$692,'Infos Relatório'!$B272,'Faturamento SP3'!$Z$2:$Z$692,'Infos Relatório'!AA$1,'Faturamento SP3'!$T$2:$T$692,"Sim")+SUMIFS('Faturamento SP3'!$P$2:$P$692,'Faturamento SP3'!$D$2:$D$692,'Infos Relatório'!$B$245,'Faturamento SP3'!$E$2:$E$692,'Infos Relatório'!$B272,'Faturamento SP3'!$Z$2:$Z$692,'Infos Relatório'!AA$1,'Faturamento SP3'!$T$2:$T$692,"Sim")</f>
        <v>0</v>
      </c>
      <c r="AE272" s="27" t="e">
        <f t="shared" si="101"/>
        <v>#DIV/0!</v>
      </c>
      <c r="AF272" s="24">
        <f>SUMIFS('Faturamento SP3'!$H$2:$H$692,'Faturamento SP3'!$D$2:$D$692,'Infos Relatório'!$B$245,'Faturamento SP3'!$E$2:$E$692,'Infos Relatório'!$B272,'Faturamento SP3'!$Z$2:$Z$692,'Infos Relatório'!AA$1)</f>
        <v>0</v>
      </c>
      <c r="AG272" s="23">
        <f>COUNTIFS('Faturamento SP3'!$D$2:$D$692,'Infos Relatório'!$B$245,'Faturamento SP3'!$E$2:$E$692,'Infos Relatório'!$B272,'Faturamento SP3'!$Z$2:$Z$692,'Infos Relatório'!AG$1)</f>
        <v>0</v>
      </c>
      <c r="AH272" s="13">
        <f>SUMIFS('Faturamento SP3'!$G$2:$G$692,'Faturamento SP3'!$D$2:$D$692,'Infos Relatório'!$B$245,'Faturamento SP3'!$E$2:$E$692,'Infos Relatório'!$B272,'Faturamento SP3'!$Z$2:$Z$692,'Infos Relatório'!AG$1)</f>
        <v>0</v>
      </c>
      <c r="AI272" s="13">
        <f>SUMIFS('Faturamento SP3'!$J$2:$J$692,'Faturamento SP3'!$D$2:$D$692,'Infos Relatório'!$B$245,'Faturamento SP3'!$E$2:$E$692,'Infos Relatório'!$B272,'Faturamento SP3'!$Z$2:$Z$692,'Infos Relatório'!AG$1)</f>
        <v>0</v>
      </c>
      <c r="AJ272" s="14">
        <f>SUMIFS('Faturamento SP3'!$O$2:$O$692,'Faturamento SP3'!$D$2:$D$692,'Infos Relatório'!$B$245,'Faturamento SP3'!$E$2:$E$692,'Infos Relatório'!$B272,'Faturamento SP3'!$Z$2:$Z$692,'Infos Relatório'!AG$1,'Faturamento SP3'!$T$2:$T$692,"Sim")+SUMIFS('Faturamento SP3'!$P$2:$P$692,'Faturamento SP3'!$D$2:$D$692,'Infos Relatório'!$B$245,'Faturamento SP3'!$E$2:$E$692,'Infos Relatório'!$B272,'Faturamento SP3'!$Z$2:$Z$692,'Infos Relatório'!AG$1,'Faturamento SP3'!$T$2:$T$692,"Sim")</f>
        <v>0</v>
      </c>
      <c r="AK272" s="27" t="e">
        <f t="shared" si="102"/>
        <v>#DIV/0!</v>
      </c>
      <c r="AL272" s="24">
        <f>SUMIFS('Faturamento SP3'!$H$2:$H$692,'Faturamento SP3'!$D$2:$D$692,'Infos Relatório'!$B$245,'Faturamento SP3'!$E$2:$E$692,'Infos Relatório'!$B272,'Faturamento SP3'!$Z$2:$Z$692,'Infos Relatório'!AG$1)</f>
        <v>0</v>
      </c>
      <c r="AM272" s="23">
        <f>COUNTIFS('Faturamento SP3'!$D$2:$D$692,'Infos Relatório'!$B$245,'Faturamento SP3'!$E$2:$E$692,'Infos Relatório'!$B272,'Faturamento SP3'!$Z$2:$Z$692,'Infos Relatório'!AM$1)</f>
        <v>0</v>
      </c>
      <c r="AN272" s="13">
        <f>SUMIFS('Faturamento SP3'!$G$2:$G$692,'Faturamento SP3'!$D$2:$D$692,'Infos Relatório'!$B$245,'Faturamento SP3'!$E$2:$E$692,'Infos Relatório'!$B272,'Faturamento SP3'!$Z$2:$Z$692,'Infos Relatório'!AM$1)</f>
        <v>0</v>
      </c>
      <c r="AO272" s="13">
        <f>SUMIFS('Faturamento SP3'!$J$2:$J$692,'Faturamento SP3'!$D$2:$D$692,'Infos Relatório'!$B$245,'Faturamento SP3'!$E$2:$E$692,'Infos Relatório'!$B272,'Faturamento SP3'!$Z$2:$Z$692,'Infos Relatório'!AM$1)</f>
        <v>0</v>
      </c>
      <c r="AP272" s="14">
        <f>SUMIFS('Faturamento SP3'!$O$2:$O$692,'Faturamento SP3'!$D$2:$D$692,'Infos Relatório'!$B$245,'Faturamento SP3'!$E$2:$E$692,'Infos Relatório'!$B272,'Faturamento SP3'!$Z$2:$Z$692,'Infos Relatório'!AM$1,'Faturamento SP3'!$T$2:$T$692,"Sim")+SUMIFS('Faturamento SP3'!$P$2:$P$692,'Faturamento SP3'!$D$2:$D$692,'Infos Relatório'!$B$245,'Faturamento SP3'!$E$2:$E$692,'Infos Relatório'!$B272,'Faturamento SP3'!$Z$2:$Z$692,'Infos Relatório'!AM$1,'Faturamento SP3'!$T$2:$T$692,"Sim")</f>
        <v>0</v>
      </c>
      <c r="AQ272" s="27" t="e">
        <f t="shared" si="103"/>
        <v>#DIV/0!</v>
      </c>
      <c r="AR272" s="24">
        <f>SUMIFS('Faturamento SP3'!$H$2:$H$692,'Faturamento SP3'!$D$2:$D$692,'Infos Relatório'!$B$245,'Faturamento SP3'!$E$2:$E$692,'Infos Relatório'!$B272,'Faturamento SP3'!$Z$2:$Z$692,'Infos Relatório'!AM$1)</f>
        <v>0</v>
      </c>
      <c r="AS272" s="23">
        <f>COUNTIFS('Faturamento SP3'!$D$2:$D$692,'Infos Relatório'!$B$245,'Faturamento SP3'!$E$2:$E$692,'Infos Relatório'!$B272,'Faturamento SP3'!$Z$2:$Z$692,'Infos Relatório'!AS$1)</f>
        <v>0</v>
      </c>
      <c r="AT272" s="13">
        <f>SUMIFS('Faturamento SP3'!$G$2:$G$692,'Faturamento SP3'!$D$2:$D$692,'Infos Relatório'!$B$245,'Faturamento SP3'!$E$2:$E$692,'Infos Relatório'!$B272,'Faturamento SP3'!$Z$2:$Z$692,'Infos Relatório'!AS$1)</f>
        <v>0</v>
      </c>
      <c r="AU272" s="13">
        <f>SUMIFS('Faturamento SP3'!$J$2:$J$692,'Faturamento SP3'!$D$2:$D$692,'Infos Relatório'!$B$245,'Faturamento SP3'!$E$2:$E$692,'Infos Relatório'!$B272,'Faturamento SP3'!$Z$2:$Z$692,'Infos Relatório'!AS$1)</f>
        <v>0</v>
      </c>
      <c r="AV272" s="14">
        <f>SUMIFS('Faturamento SP3'!$O$2:$O$692,'Faturamento SP3'!$D$2:$D$692,'Infos Relatório'!$B$245,'Faturamento SP3'!$E$2:$E$692,'Infos Relatório'!$B272,'Faturamento SP3'!$Z$2:$Z$692,'Infos Relatório'!AS$1,'Faturamento SP3'!$T$2:$T$692,"Sim")+SUMIFS('Faturamento SP3'!$P$2:$P$692,'Faturamento SP3'!$D$2:$D$692,'Infos Relatório'!$B$245,'Faturamento SP3'!$E$2:$E$692,'Infos Relatório'!$B272,'Faturamento SP3'!$Z$2:$Z$692,'Infos Relatório'!AS$1,'Faturamento SP3'!$T$2:$T$692,"Sim")</f>
        <v>0</v>
      </c>
      <c r="AW272" s="27" t="e">
        <f t="shared" si="104"/>
        <v>#DIV/0!</v>
      </c>
      <c r="AX272" s="24">
        <f>SUMIFS('Faturamento SP3'!$H$2:$H$692,'Faturamento SP3'!$D$2:$D$692,'Infos Relatório'!$B$245,'Faturamento SP3'!$E$2:$E$692,'Infos Relatório'!$B272,'Faturamento SP3'!$Z$2:$Z$692,'Infos Relatório'!AS$1)</f>
        <v>0</v>
      </c>
      <c r="AY272" s="23">
        <f>COUNTIFS('Faturamento SP3'!$D$2:$D$692,'Infos Relatório'!$B$245,'Faturamento SP3'!$E$2:$E$692,'Infos Relatório'!$B272,'Faturamento SP3'!$Z$2:$Z$692,'Infos Relatório'!AY$1)</f>
        <v>0</v>
      </c>
      <c r="AZ272" s="13">
        <f>SUMIFS('Faturamento SP3'!$G$2:$G$692,'Faturamento SP3'!$D$2:$D$692,'Infos Relatório'!$B$245,'Faturamento SP3'!$E$2:$E$692,'Infos Relatório'!$B272,'Faturamento SP3'!$Z$2:$Z$692,'Infos Relatório'!AY$1)</f>
        <v>0</v>
      </c>
      <c r="BA272" s="13">
        <f>SUMIFS('Faturamento SP3'!$J$2:$J$692,'Faturamento SP3'!$D$2:$D$692,'Infos Relatório'!$B$245,'Faturamento SP3'!$E$2:$E$692,'Infos Relatório'!$B272,'Faturamento SP3'!$Z$2:$Z$692,'Infos Relatório'!AY$1)</f>
        <v>0</v>
      </c>
      <c r="BB272" s="14">
        <f>SUMIFS('Faturamento SP3'!$O$2:$O$692,'Faturamento SP3'!$D$2:$D$692,'Infos Relatório'!$B$245,'Faturamento SP3'!$E$2:$E$692,'Infos Relatório'!$B272,'Faturamento SP3'!$Z$2:$Z$692,'Infos Relatório'!AY$1,'Faturamento SP3'!$T$2:$T$692,"Sim")+SUMIFS('Faturamento SP3'!$P$2:$P$692,'Faturamento SP3'!$D$2:$D$692,'Infos Relatório'!$B$245,'Faturamento SP3'!$E$2:$E$692,'Infos Relatório'!$B272,'Faturamento SP3'!$Z$2:$Z$692,'Infos Relatório'!AY$1,'Faturamento SP3'!$T$2:$T$692,"Sim")</f>
        <v>0</v>
      </c>
      <c r="BC272" s="27" t="e">
        <f t="shared" si="105"/>
        <v>#DIV/0!</v>
      </c>
      <c r="BD272" s="24">
        <f>SUMIFS('Faturamento SP3'!$H$2:$H$692,'Faturamento SP3'!$D$2:$D$692,'Infos Relatório'!$B$245,'Faturamento SP3'!$E$2:$E$692,'Infos Relatório'!$B272,'Faturamento SP3'!$Z$2:$Z$692,'Infos Relatório'!AY$1)</f>
        <v>0</v>
      </c>
      <c r="BE272" s="23">
        <f>COUNTIFS('Faturamento SP3'!$D$2:$D$692,'Infos Relatório'!$B$245,'Faturamento SP3'!$E$2:$E$692,'Infos Relatório'!$B272,'Faturamento SP3'!$Z$2:$Z$692,'Infos Relatório'!BE$1)</f>
        <v>0</v>
      </c>
      <c r="BF272" s="13">
        <f>SUMIFS('Faturamento SP3'!$G$2:$G$692,'Faturamento SP3'!$D$2:$D$692,'Infos Relatório'!$B$245,'Faturamento SP3'!$E$2:$E$692,'Infos Relatório'!$B272,'Faturamento SP3'!$Z$2:$Z$692,'Infos Relatório'!BE$1)</f>
        <v>0</v>
      </c>
      <c r="BG272" s="13">
        <f>SUMIFS('Faturamento SP3'!$J$2:$J$692,'Faturamento SP3'!$D$2:$D$692,'Infos Relatório'!$B$245,'Faturamento SP3'!$E$2:$E$692,'Infos Relatório'!$B272,'Faturamento SP3'!$Z$2:$Z$692,'Infos Relatório'!BE$1)</f>
        <v>0</v>
      </c>
      <c r="BH272" s="14">
        <f>SUMIFS('Faturamento SP3'!$O$2:$O$692,'Faturamento SP3'!$D$2:$D$692,'Infos Relatório'!$B$245,'Faturamento SP3'!$E$2:$E$692,'Infos Relatório'!$B272,'Faturamento SP3'!$Z$2:$Z$692,'Infos Relatório'!BE$1,'Faturamento SP3'!$T$2:$T$692,"Sim")+SUMIFS('Faturamento SP3'!$P$2:$P$692,'Faturamento SP3'!$D$2:$D$692,'Infos Relatório'!$B$245,'Faturamento SP3'!$E$2:$E$692,'Infos Relatório'!$B272,'Faturamento SP3'!$Z$2:$Z$692,'Infos Relatório'!BE$1,'Faturamento SP3'!$T$2:$T$692,"Sim")</f>
        <v>0</v>
      </c>
      <c r="BI272" s="27" t="e">
        <f t="shared" si="106"/>
        <v>#DIV/0!</v>
      </c>
      <c r="BJ272" s="24">
        <f>SUMIFS('Faturamento SP3'!$H$2:$H$692,'Faturamento SP3'!$D$2:$D$692,'Infos Relatório'!$B$245,'Faturamento SP3'!$E$2:$E$692,'Infos Relatório'!$B272,'Faturamento SP3'!$Z$2:$Z$692,'Infos Relatório'!BE$1)</f>
        <v>0</v>
      </c>
      <c r="BK272" s="23">
        <f>COUNTIFS('Faturamento SP3'!$D$2:$D$692,'Infos Relatório'!$B$245,'Faturamento SP3'!$E$2:$E$692,'Infos Relatório'!$B272,'Faturamento SP3'!$Z$2:$Z$692,'Infos Relatório'!BK$1)</f>
        <v>0</v>
      </c>
      <c r="BL272" s="13">
        <f>SUMIFS('Faturamento SP3'!$G$2:$G$692,'Faturamento SP3'!$D$2:$D$692,'Infos Relatório'!$B$245,'Faturamento SP3'!$E$2:$E$692,'Infos Relatório'!$B272,'Faturamento SP3'!$Z$2:$Z$692,'Infos Relatório'!BK$1)</f>
        <v>0</v>
      </c>
      <c r="BM272" s="13">
        <f>SUMIFS('Faturamento SP3'!$J$2:$J$692,'Faturamento SP3'!$D$2:$D$692,'Infos Relatório'!$B$245,'Faturamento SP3'!$E$2:$E$692,'Infos Relatório'!$B272,'Faturamento SP3'!$Z$2:$Z$692,'Infos Relatório'!BK$1)</f>
        <v>0</v>
      </c>
      <c r="BN272" s="14">
        <f>SUMIFS('Faturamento SP3'!$O$2:$O$692,'Faturamento SP3'!$D$2:$D$692,'Infos Relatório'!$B$245,'Faturamento SP3'!$E$2:$E$692,'Infos Relatório'!$B272,'Faturamento SP3'!$Z$2:$Z$692,'Infos Relatório'!BK$1,'Faturamento SP3'!$T$2:$T$692,"Sim")+SUMIFS('Faturamento SP3'!$P$2:$P$692,'Faturamento SP3'!$D$2:$D$692,'Infos Relatório'!$B$245,'Faturamento SP3'!$E$2:$E$692,'Infos Relatório'!$B272,'Faturamento SP3'!$Z$2:$Z$692,'Infos Relatório'!BK$1,'Faturamento SP3'!$T$2:$T$692,"Sim")</f>
        <v>0</v>
      </c>
      <c r="BO272" s="27" t="e">
        <f t="shared" si="107"/>
        <v>#DIV/0!</v>
      </c>
      <c r="BP272" s="24">
        <f>SUMIFS('Faturamento SP3'!$H$2:$H$692,'Faturamento SP3'!$D$2:$D$692,'Infos Relatório'!$B$245,'Faturamento SP3'!$E$2:$E$692,'Infos Relatório'!$B272,'Faturamento SP3'!$Z$2:$Z$692,'Infos Relatório'!BK$1)</f>
        <v>0</v>
      </c>
      <c r="BQ272" s="23">
        <f>COUNTIFS('Faturamento SP3'!$D$2:$D$692,'Infos Relatório'!$B$245,'Faturamento SP3'!$E$2:$E$692,'Infos Relatório'!$B272,'Faturamento SP3'!$Z$2:$Z$692,'Infos Relatório'!BQ$1)</f>
        <v>0</v>
      </c>
      <c r="BR272" s="13">
        <f>SUMIFS('Faturamento SP3'!$G$2:$G$692,'Faturamento SP3'!$D$2:$D$692,'Infos Relatório'!$B$245,'Faturamento SP3'!$E$2:$E$692,'Infos Relatório'!$B272,'Faturamento SP3'!$Z$2:$Z$692,'Infos Relatório'!BQ$1)</f>
        <v>0</v>
      </c>
      <c r="BS272" s="13">
        <f>SUMIFS('Faturamento SP3'!$J$2:$J$692,'Faturamento SP3'!$D$2:$D$692,'Infos Relatório'!$B$245,'Faturamento SP3'!$E$2:$E$692,'Infos Relatório'!$B272,'Faturamento SP3'!$Z$2:$Z$692,'Infos Relatório'!BQ$1)</f>
        <v>0</v>
      </c>
      <c r="BT272" s="14">
        <f>SUMIFS('Faturamento SP3'!$O$2:$O$692,'Faturamento SP3'!$D$2:$D$692,'Infos Relatório'!$B$245,'Faturamento SP3'!$E$2:$E$692,'Infos Relatório'!$B272,'Faturamento SP3'!$Z$2:$Z$692,'Infos Relatório'!BQ$1,'Faturamento SP3'!$T$2:$T$692,"Sim")+SUMIFS('Faturamento SP3'!$P$2:$P$692,'Faturamento SP3'!$D$2:$D$692,'Infos Relatório'!$B$245,'Faturamento SP3'!$E$2:$E$692,'Infos Relatório'!$B272,'Faturamento SP3'!$Z$2:$Z$692,'Infos Relatório'!BQ$1,'Faturamento SP3'!$T$2:$T$692,"Sim")</f>
        <v>0</v>
      </c>
      <c r="BU272" s="27" t="e">
        <f t="shared" si="108"/>
        <v>#DIV/0!</v>
      </c>
      <c r="BV272" s="24">
        <f>SUMIFS('Faturamento SP3'!$H$2:$H$692,'Faturamento SP3'!$D$2:$D$692,'Infos Relatório'!$B$245,'Faturamento SP3'!$E$2:$E$692,'Infos Relatório'!$B272,'Faturamento SP3'!$Z$2:$Z$692,'Infos Relatório'!BQ$1)</f>
        <v>0</v>
      </c>
    </row>
    <row r="273" spans="2:74">
      <c r="B273" s="17" t="s">
        <v>34</v>
      </c>
      <c r="C273" s="23">
        <f>COUNTIFS('Faturamento SP3'!$D$2:$D$692,'Infos Relatório'!$B$245,'Faturamento SP3'!$E$2:$E$692,'Infos Relatório'!$B273,'Faturamento SP3'!$Z$2:$Z$692,'Infos Relatório'!C$1)</f>
        <v>0</v>
      </c>
      <c r="D273" s="13">
        <f>SUMIFS('Faturamento SP3'!$G$2:$G$692,'Faturamento SP3'!$D$2:$D$692,'Infos Relatório'!$B$245,'Faturamento SP3'!$E$2:$E$692,'Infos Relatório'!$B273,'Faturamento SP3'!$Z$2:$Z$692,'Infos Relatório'!C$1)</f>
        <v>0</v>
      </c>
      <c r="E273" s="13">
        <f>SUMIFS('Faturamento SP3'!$J$2:$J$692,'Faturamento SP3'!$D$2:$D$692,'Infos Relatório'!$B$245,'Faturamento SP3'!$E$2:$E$692,'Infos Relatório'!$B273,'Faturamento SP3'!$Z$2:$Z$692,'Infos Relatório'!C$1)</f>
        <v>0</v>
      </c>
      <c r="F273" s="14">
        <f>SUMIFS('Faturamento SP3'!$O$2:$O$692,'Faturamento SP3'!$D$2:$D$692,'Infos Relatório'!$B$245,'Faturamento SP3'!$E$2:$E$692,'Infos Relatório'!$B273,'Faturamento SP3'!$Z$2:$Z$692,'Infos Relatório'!C$1,'Faturamento SP3'!$T$2:$T$692,"Sim")+SUMIFS('Faturamento SP3'!$P$2:$P$692,'Faturamento SP3'!$D$2:$D$692,'Infos Relatório'!$B$245,'Faturamento SP3'!$E$2:$E$692,'Infos Relatório'!$B273,'Faturamento SP3'!$Z$2:$Z$692,'Infos Relatório'!C$1,'Faturamento SP3'!$T$2:$T$692,"Sim")</f>
        <v>0</v>
      </c>
      <c r="G273" s="27" t="e">
        <f t="shared" si="97"/>
        <v>#DIV/0!</v>
      </c>
      <c r="H273" s="24">
        <f>SUMIFS('Faturamento SP3'!$H$2:$H$692,'Faturamento SP3'!$D$2:$D$692,'Infos Relatório'!$B$245,'Faturamento SP3'!$E$2:$E$692,'Infos Relatório'!$B273,'Faturamento SP3'!$Z$2:$Z$692,'Infos Relatório'!C$1)</f>
        <v>0</v>
      </c>
      <c r="I273" s="23">
        <f>COUNTIFS('Faturamento SP3'!$D$2:$D$692,'Infos Relatório'!$B$245,'Faturamento SP3'!$E$2:$E$692,'Infos Relatório'!$B273,'Faturamento SP3'!$Z$2:$Z$692,'Infos Relatório'!I$1)</f>
        <v>0</v>
      </c>
      <c r="J273" s="13">
        <f>SUMIFS('Faturamento SP3'!$G$2:$G$692,'Faturamento SP3'!$D$2:$D$692,'Infos Relatório'!$B$245,'Faturamento SP3'!$E$2:$E$692,'Infos Relatório'!$B273,'Faturamento SP3'!$Z$2:$Z$692,'Infos Relatório'!I$1)</f>
        <v>0</v>
      </c>
      <c r="K273" s="13">
        <f>SUMIFS('Faturamento SP3'!$J$2:$J$692,'Faturamento SP3'!$D$2:$D$692,'Infos Relatório'!$B$245,'Faturamento SP3'!$E$2:$E$692,'Infos Relatório'!$B273,'Faturamento SP3'!$Z$2:$Z$692,'Infos Relatório'!I$1)</f>
        <v>0</v>
      </c>
      <c r="L273" s="14">
        <f>SUMIFS('Faturamento SP3'!$O$2:$O$692,'Faturamento SP3'!$D$2:$D$692,'Infos Relatório'!$B$245,'Faturamento SP3'!$E$2:$E$692,'Infos Relatório'!$B273,'Faturamento SP3'!$Z$2:$Z$692,'Infos Relatório'!I$1,'Faturamento SP3'!$T$2:$T$692,"Sim")+SUMIFS('Faturamento SP3'!$P$2:$P$692,'Faturamento SP3'!$D$2:$D$692,'Infos Relatório'!$B$245,'Faturamento SP3'!$E$2:$E$692,'Infos Relatório'!$B273,'Faturamento SP3'!$Z$2:$Z$692,'Infos Relatório'!I$1,'Faturamento SP3'!$T$2:$T$692,"Sim")</f>
        <v>0</v>
      </c>
      <c r="M273" s="27" t="e">
        <f t="shared" si="98"/>
        <v>#DIV/0!</v>
      </c>
      <c r="N273" s="24">
        <f>SUMIFS('Faturamento SP3'!$H$2:$H$692,'Faturamento SP3'!$D$2:$D$692,'Infos Relatório'!$B$245,'Faturamento SP3'!$E$2:$E$692,'Infos Relatório'!$B273,'Faturamento SP3'!$Z$2:$Z$692,'Infos Relatório'!I$1)</f>
        <v>0</v>
      </c>
      <c r="O273" s="23">
        <f>COUNTIFS('Faturamento SP3'!$D$2:$D$692,'Infos Relatório'!$B$245,'Faturamento SP3'!$E$2:$E$692,'Infos Relatório'!$B273,'Faturamento SP3'!$Z$2:$Z$692,'Infos Relatório'!O$1)</f>
        <v>0</v>
      </c>
      <c r="P273" s="13">
        <f>SUMIFS('Faturamento SP3'!$G$2:$G$692,'Faturamento SP3'!$D$2:$D$692,'Infos Relatório'!$B$245,'Faturamento SP3'!$E$2:$E$692,'Infos Relatório'!$B273,'Faturamento SP3'!$Z$2:$Z$692,'Infos Relatório'!O$1)</f>
        <v>0</v>
      </c>
      <c r="Q273" s="13">
        <f>SUMIFS('Faturamento SP3'!$J$2:$J$692,'Faturamento SP3'!$D$2:$D$692,'Infos Relatório'!$B$245,'Faturamento SP3'!$E$2:$E$692,'Infos Relatório'!$B273,'Faturamento SP3'!$Z$2:$Z$692,'Infos Relatório'!O$1)</f>
        <v>0</v>
      </c>
      <c r="R273" s="14">
        <f>SUMIFS('Faturamento SP3'!$O$2:$O$692,'Faturamento SP3'!$D$2:$D$692,'Infos Relatório'!$B$245,'Faturamento SP3'!$E$2:$E$692,'Infos Relatório'!$B273,'Faturamento SP3'!$Z$2:$Z$692,'Infos Relatório'!O$1,'Faturamento SP3'!$T$2:$T$692,"Sim")+SUMIFS('Faturamento SP3'!$P$2:$P$692,'Faturamento SP3'!$D$2:$D$692,'Infos Relatório'!$B$245,'Faturamento SP3'!$E$2:$E$692,'Infos Relatório'!$B273,'Faturamento SP3'!$Z$2:$Z$692,'Infos Relatório'!O$1,'Faturamento SP3'!$T$2:$T$692,"Sim")</f>
        <v>0</v>
      </c>
      <c r="S273" s="27" t="e">
        <f t="shared" si="99"/>
        <v>#DIV/0!</v>
      </c>
      <c r="T273" s="24">
        <f>SUMIFS('Faturamento SP3'!$H$2:$H$692,'Faturamento SP3'!$D$2:$D$692,'Infos Relatório'!$B$245,'Faturamento SP3'!$E$2:$E$692,'Infos Relatório'!$B273,'Faturamento SP3'!$Z$2:$Z$692,'Infos Relatório'!O$1)</f>
        <v>0</v>
      </c>
      <c r="U273" s="23">
        <f>COUNTIFS('Faturamento SP3'!$D$2:$D$692,'Infos Relatório'!$B$245,'Faturamento SP3'!$E$2:$E$692,'Infos Relatório'!$B273,'Faturamento SP3'!$Z$2:$Z$692,'Infos Relatório'!U$1)</f>
        <v>0</v>
      </c>
      <c r="V273" s="13">
        <f>SUMIFS('Faturamento SP3'!$G$2:$G$692,'Faturamento SP3'!$D$2:$D$692,'Infos Relatório'!$B$245,'Faturamento SP3'!$E$2:$E$692,'Infos Relatório'!$B273,'Faturamento SP3'!$Z$2:$Z$692,'Infos Relatório'!U$1)</f>
        <v>0</v>
      </c>
      <c r="W273" s="13">
        <f>SUMIFS('Faturamento SP3'!$J$2:$J$692,'Faturamento SP3'!$D$2:$D$692,'Infos Relatório'!$B$245,'Faturamento SP3'!$E$2:$E$692,'Infos Relatório'!$B273,'Faturamento SP3'!$Z$2:$Z$692,'Infos Relatório'!U$1)</f>
        <v>0</v>
      </c>
      <c r="X273" s="14">
        <f>SUMIFS('Faturamento SP3'!$O$2:$O$692,'Faturamento SP3'!$D$2:$D$692,'Infos Relatório'!$B$245,'Faturamento SP3'!$E$2:$E$692,'Infos Relatório'!$B273,'Faturamento SP3'!$Z$2:$Z$692,'Infos Relatório'!U$1,'Faturamento SP3'!$T$2:$T$692,"Sim")+SUMIFS('Faturamento SP3'!$P$2:$P$692,'Faturamento SP3'!$D$2:$D$692,'Infos Relatório'!$B$245,'Faturamento SP3'!$E$2:$E$692,'Infos Relatório'!$B273,'Faturamento SP3'!$Z$2:$Z$692,'Infos Relatório'!U$1,'Faturamento SP3'!$T$2:$T$692,"Sim")</f>
        <v>0</v>
      </c>
      <c r="Y273" s="27" t="e">
        <f t="shared" si="100"/>
        <v>#DIV/0!</v>
      </c>
      <c r="Z273" s="24">
        <f>SUMIFS('Faturamento SP3'!$H$2:$H$692,'Faturamento SP3'!$D$2:$D$692,'Infos Relatório'!$B$245,'Faturamento SP3'!$E$2:$E$692,'Infos Relatório'!$B273,'Faturamento SP3'!$Z$2:$Z$692,'Infos Relatório'!U$1)</f>
        <v>0</v>
      </c>
      <c r="AA273" s="23">
        <f>COUNTIFS('Faturamento SP3'!$D$2:$D$692,'Infos Relatório'!$B$245,'Faturamento SP3'!$E$2:$E$692,'Infos Relatório'!$B273,'Faturamento SP3'!$Z$2:$Z$692,'Infos Relatório'!AA$1)</f>
        <v>0</v>
      </c>
      <c r="AB273" s="13">
        <f>SUMIFS('Faturamento SP3'!$G$2:$G$692,'Faturamento SP3'!$D$2:$D$692,'Infos Relatório'!$B$245,'Faturamento SP3'!$E$2:$E$692,'Infos Relatório'!$B273,'Faturamento SP3'!$Z$2:$Z$692,'Infos Relatório'!AA$1)</f>
        <v>0</v>
      </c>
      <c r="AC273" s="13">
        <f>SUMIFS('Faturamento SP3'!$J$2:$J$692,'Faturamento SP3'!$D$2:$D$692,'Infos Relatório'!$B$245,'Faturamento SP3'!$E$2:$E$692,'Infos Relatório'!$B273,'Faturamento SP3'!$Z$2:$Z$692,'Infos Relatório'!AA$1)</f>
        <v>0</v>
      </c>
      <c r="AD273" s="14">
        <f>SUMIFS('Faturamento SP3'!$O$2:$O$692,'Faturamento SP3'!$D$2:$D$692,'Infos Relatório'!$B$245,'Faturamento SP3'!$E$2:$E$692,'Infos Relatório'!$B273,'Faturamento SP3'!$Z$2:$Z$692,'Infos Relatório'!AA$1,'Faturamento SP3'!$T$2:$T$692,"Sim")+SUMIFS('Faturamento SP3'!$P$2:$P$692,'Faturamento SP3'!$D$2:$D$692,'Infos Relatório'!$B$245,'Faturamento SP3'!$E$2:$E$692,'Infos Relatório'!$B273,'Faturamento SP3'!$Z$2:$Z$692,'Infos Relatório'!AA$1,'Faturamento SP3'!$T$2:$T$692,"Sim")</f>
        <v>0</v>
      </c>
      <c r="AE273" s="27" t="e">
        <f t="shared" si="101"/>
        <v>#DIV/0!</v>
      </c>
      <c r="AF273" s="24">
        <f>SUMIFS('Faturamento SP3'!$H$2:$H$692,'Faturamento SP3'!$D$2:$D$692,'Infos Relatório'!$B$245,'Faturamento SP3'!$E$2:$E$692,'Infos Relatório'!$B273,'Faturamento SP3'!$Z$2:$Z$692,'Infos Relatório'!AA$1)</f>
        <v>0</v>
      </c>
      <c r="AG273" s="23">
        <f>COUNTIFS('Faturamento SP3'!$D$2:$D$692,'Infos Relatório'!$B$245,'Faturamento SP3'!$E$2:$E$692,'Infos Relatório'!$B273,'Faturamento SP3'!$Z$2:$Z$692,'Infos Relatório'!AG$1)</f>
        <v>0</v>
      </c>
      <c r="AH273" s="13">
        <f>SUMIFS('Faturamento SP3'!$G$2:$G$692,'Faturamento SP3'!$D$2:$D$692,'Infos Relatório'!$B$245,'Faturamento SP3'!$E$2:$E$692,'Infos Relatório'!$B273,'Faturamento SP3'!$Z$2:$Z$692,'Infos Relatório'!AG$1)</f>
        <v>0</v>
      </c>
      <c r="AI273" s="13">
        <f>SUMIFS('Faturamento SP3'!$J$2:$J$692,'Faturamento SP3'!$D$2:$D$692,'Infos Relatório'!$B$245,'Faturamento SP3'!$E$2:$E$692,'Infos Relatório'!$B273,'Faturamento SP3'!$Z$2:$Z$692,'Infos Relatório'!AG$1)</f>
        <v>0</v>
      </c>
      <c r="AJ273" s="14">
        <f>SUMIFS('Faturamento SP3'!$O$2:$O$692,'Faturamento SP3'!$D$2:$D$692,'Infos Relatório'!$B$245,'Faturamento SP3'!$E$2:$E$692,'Infos Relatório'!$B273,'Faturamento SP3'!$Z$2:$Z$692,'Infos Relatório'!AG$1,'Faturamento SP3'!$T$2:$T$692,"Sim")+SUMIFS('Faturamento SP3'!$P$2:$P$692,'Faturamento SP3'!$D$2:$D$692,'Infos Relatório'!$B$245,'Faturamento SP3'!$E$2:$E$692,'Infos Relatório'!$B273,'Faturamento SP3'!$Z$2:$Z$692,'Infos Relatório'!AG$1,'Faturamento SP3'!$T$2:$T$692,"Sim")</f>
        <v>0</v>
      </c>
      <c r="AK273" s="27" t="e">
        <f t="shared" si="102"/>
        <v>#DIV/0!</v>
      </c>
      <c r="AL273" s="24">
        <f>SUMIFS('Faturamento SP3'!$H$2:$H$692,'Faturamento SP3'!$D$2:$D$692,'Infos Relatório'!$B$245,'Faturamento SP3'!$E$2:$E$692,'Infos Relatório'!$B273,'Faturamento SP3'!$Z$2:$Z$692,'Infos Relatório'!AG$1)</f>
        <v>0</v>
      </c>
      <c r="AM273" s="23">
        <f>COUNTIFS('Faturamento SP3'!$D$2:$D$692,'Infos Relatório'!$B$245,'Faturamento SP3'!$E$2:$E$692,'Infos Relatório'!$B273,'Faturamento SP3'!$Z$2:$Z$692,'Infos Relatório'!AM$1)</f>
        <v>0</v>
      </c>
      <c r="AN273" s="13">
        <f>SUMIFS('Faturamento SP3'!$G$2:$G$692,'Faturamento SP3'!$D$2:$D$692,'Infos Relatório'!$B$245,'Faturamento SP3'!$E$2:$E$692,'Infos Relatório'!$B273,'Faturamento SP3'!$Z$2:$Z$692,'Infos Relatório'!AM$1)</f>
        <v>0</v>
      </c>
      <c r="AO273" s="13">
        <f>SUMIFS('Faturamento SP3'!$J$2:$J$692,'Faturamento SP3'!$D$2:$D$692,'Infos Relatório'!$B$245,'Faturamento SP3'!$E$2:$E$692,'Infos Relatório'!$B273,'Faturamento SP3'!$Z$2:$Z$692,'Infos Relatório'!AM$1)</f>
        <v>0</v>
      </c>
      <c r="AP273" s="14">
        <f>SUMIFS('Faturamento SP3'!$O$2:$O$692,'Faturamento SP3'!$D$2:$D$692,'Infos Relatório'!$B$245,'Faturamento SP3'!$E$2:$E$692,'Infos Relatório'!$B273,'Faturamento SP3'!$Z$2:$Z$692,'Infos Relatório'!AM$1,'Faturamento SP3'!$T$2:$T$692,"Sim")+SUMIFS('Faturamento SP3'!$P$2:$P$692,'Faturamento SP3'!$D$2:$D$692,'Infos Relatório'!$B$245,'Faturamento SP3'!$E$2:$E$692,'Infos Relatório'!$B273,'Faturamento SP3'!$Z$2:$Z$692,'Infos Relatório'!AM$1,'Faturamento SP3'!$T$2:$T$692,"Sim")</f>
        <v>0</v>
      </c>
      <c r="AQ273" s="27" t="e">
        <f t="shared" si="103"/>
        <v>#DIV/0!</v>
      </c>
      <c r="AR273" s="24">
        <f>SUMIFS('Faturamento SP3'!$H$2:$H$692,'Faturamento SP3'!$D$2:$D$692,'Infos Relatório'!$B$245,'Faturamento SP3'!$E$2:$E$692,'Infos Relatório'!$B273,'Faturamento SP3'!$Z$2:$Z$692,'Infos Relatório'!AM$1)</f>
        <v>0</v>
      </c>
      <c r="AS273" s="23">
        <f>COUNTIFS('Faturamento SP3'!$D$2:$D$692,'Infos Relatório'!$B$245,'Faturamento SP3'!$E$2:$E$692,'Infos Relatório'!$B273,'Faturamento SP3'!$Z$2:$Z$692,'Infos Relatório'!AS$1)</f>
        <v>0</v>
      </c>
      <c r="AT273" s="13">
        <f>SUMIFS('Faturamento SP3'!$G$2:$G$692,'Faturamento SP3'!$D$2:$D$692,'Infos Relatório'!$B$245,'Faturamento SP3'!$E$2:$E$692,'Infos Relatório'!$B273,'Faturamento SP3'!$Z$2:$Z$692,'Infos Relatório'!AS$1)</f>
        <v>0</v>
      </c>
      <c r="AU273" s="13">
        <f>SUMIFS('Faturamento SP3'!$J$2:$J$692,'Faturamento SP3'!$D$2:$D$692,'Infos Relatório'!$B$245,'Faturamento SP3'!$E$2:$E$692,'Infos Relatório'!$B273,'Faturamento SP3'!$Z$2:$Z$692,'Infos Relatório'!AS$1)</f>
        <v>0</v>
      </c>
      <c r="AV273" s="14">
        <f>SUMIFS('Faturamento SP3'!$O$2:$O$692,'Faturamento SP3'!$D$2:$D$692,'Infos Relatório'!$B$245,'Faturamento SP3'!$E$2:$E$692,'Infos Relatório'!$B273,'Faturamento SP3'!$Z$2:$Z$692,'Infos Relatório'!AS$1,'Faturamento SP3'!$T$2:$T$692,"Sim")+SUMIFS('Faturamento SP3'!$P$2:$P$692,'Faturamento SP3'!$D$2:$D$692,'Infos Relatório'!$B$245,'Faturamento SP3'!$E$2:$E$692,'Infos Relatório'!$B273,'Faturamento SP3'!$Z$2:$Z$692,'Infos Relatório'!AS$1,'Faturamento SP3'!$T$2:$T$692,"Sim")</f>
        <v>0</v>
      </c>
      <c r="AW273" s="27" t="e">
        <f t="shared" si="104"/>
        <v>#DIV/0!</v>
      </c>
      <c r="AX273" s="24">
        <f>SUMIFS('Faturamento SP3'!$H$2:$H$692,'Faturamento SP3'!$D$2:$D$692,'Infos Relatório'!$B$245,'Faturamento SP3'!$E$2:$E$692,'Infos Relatório'!$B273,'Faturamento SP3'!$Z$2:$Z$692,'Infos Relatório'!AS$1)</f>
        <v>0</v>
      </c>
      <c r="AY273" s="23">
        <f>COUNTIFS('Faturamento SP3'!$D$2:$D$692,'Infos Relatório'!$B$245,'Faturamento SP3'!$E$2:$E$692,'Infos Relatório'!$B273,'Faturamento SP3'!$Z$2:$Z$692,'Infos Relatório'!AY$1)</f>
        <v>0</v>
      </c>
      <c r="AZ273" s="13">
        <f>SUMIFS('Faturamento SP3'!$G$2:$G$692,'Faturamento SP3'!$D$2:$D$692,'Infos Relatório'!$B$245,'Faturamento SP3'!$E$2:$E$692,'Infos Relatório'!$B273,'Faturamento SP3'!$Z$2:$Z$692,'Infos Relatório'!AY$1)</f>
        <v>0</v>
      </c>
      <c r="BA273" s="13">
        <f>SUMIFS('Faturamento SP3'!$J$2:$J$692,'Faturamento SP3'!$D$2:$D$692,'Infos Relatório'!$B$245,'Faturamento SP3'!$E$2:$E$692,'Infos Relatório'!$B273,'Faturamento SP3'!$Z$2:$Z$692,'Infos Relatório'!AY$1)</f>
        <v>0</v>
      </c>
      <c r="BB273" s="14">
        <f>SUMIFS('Faturamento SP3'!$O$2:$O$692,'Faturamento SP3'!$D$2:$D$692,'Infos Relatório'!$B$245,'Faturamento SP3'!$E$2:$E$692,'Infos Relatório'!$B273,'Faturamento SP3'!$Z$2:$Z$692,'Infos Relatório'!AY$1,'Faturamento SP3'!$T$2:$T$692,"Sim")+SUMIFS('Faturamento SP3'!$P$2:$P$692,'Faturamento SP3'!$D$2:$D$692,'Infos Relatório'!$B$245,'Faturamento SP3'!$E$2:$E$692,'Infos Relatório'!$B273,'Faturamento SP3'!$Z$2:$Z$692,'Infos Relatório'!AY$1,'Faturamento SP3'!$T$2:$T$692,"Sim")</f>
        <v>0</v>
      </c>
      <c r="BC273" s="27" t="e">
        <f t="shared" si="105"/>
        <v>#DIV/0!</v>
      </c>
      <c r="BD273" s="24">
        <f>SUMIFS('Faturamento SP3'!$H$2:$H$692,'Faturamento SP3'!$D$2:$D$692,'Infos Relatório'!$B$245,'Faturamento SP3'!$E$2:$E$692,'Infos Relatório'!$B273,'Faturamento SP3'!$Z$2:$Z$692,'Infos Relatório'!AY$1)</f>
        <v>0</v>
      </c>
      <c r="BE273" s="23">
        <f>COUNTIFS('Faturamento SP3'!$D$2:$D$692,'Infos Relatório'!$B$245,'Faturamento SP3'!$E$2:$E$692,'Infos Relatório'!$B273,'Faturamento SP3'!$Z$2:$Z$692,'Infos Relatório'!BE$1)</f>
        <v>0</v>
      </c>
      <c r="BF273" s="13">
        <f>SUMIFS('Faturamento SP3'!$G$2:$G$692,'Faturamento SP3'!$D$2:$D$692,'Infos Relatório'!$B$245,'Faturamento SP3'!$E$2:$E$692,'Infos Relatório'!$B273,'Faturamento SP3'!$Z$2:$Z$692,'Infos Relatório'!BE$1)</f>
        <v>0</v>
      </c>
      <c r="BG273" s="13">
        <f>SUMIFS('Faturamento SP3'!$J$2:$J$692,'Faturamento SP3'!$D$2:$D$692,'Infos Relatório'!$B$245,'Faturamento SP3'!$E$2:$E$692,'Infos Relatório'!$B273,'Faturamento SP3'!$Z$2:$Z$692,'Infos Relatório'!BE$1)</f>
        <v>0</v>
      </c>
      <c r="BH273" s="14">
        <f>SUMIFS('Faturamento SP3'!$O$2:$O$692,'Faturamento SP3'!$D$2:$D$692,'Infos Relatório'!$B$245,'Faturamento SP3'!$E$2:$E$692,'Infos Relatório'!$B273,'Faturamento SP3'!$Z$2:$Z$692,'Infos Relatório'!BE$1,'Faturamento SP3'!$T$2:$T$692,"Sim")+SUMIFS('Faturamento SP3'!$P$2:$P$692,'Faturamento SP3'!$D$2:$D$692,'Infos Relatório'!$B$245,'Faturamento SP3'!$E$2:$E$692,'Infos Relatório'!$B273,'Faturamento SP3'!$Z$2:$Z$692,'Infos Relatório'!BE$1,'Faturamento SP3'!$T$2:$T$692,"Sim")</f>
        <v>0</v>
      </c>
      <c r="BI273" s="27" t="e">
        <f t="shared" si="106"/>
        <v>#DIV/0!</v>
      </c>
      <c r="BJ273" s="24">
        <f>SUMIFS('Faturamento SP3'!$H$2:$H$692,'Faturamento SP3'!$D$2:$D$692,'Infos Relatório'!$B$245,'Faturamento SP3'!$E$2:$E$692,'Infos Relatório'!$B273,'Faturamento SP3'!$Z$2:$Z$692,'Infos Relatório'!BE$1)</f>
        <v>0</v>
      </c>
      <c r="BK273" s="23">
        <f>COUNTIFS('Faturamento SP3'!$D$2:$D$692,'Infos Relatório'!$B$245,'Faturamento SP3'!$E$2:$E$692,'Infos Relatório'!$B273,'Faturamento SP3'!$Z$2:$Z$692,'Infos Relatório'!BK$1)</f>
        <v>0</v>
      </c>
      <c r="BL273" s="13">
        <f>SUMIFS('Faturamento SP3'!$G$2:$G$692,'Faturamento SP3'!$D$2:$D$692,'Infos Relatório'!$B$245,'Faturamento SP3'!$E$2:$E$692,'Infos Relatório'!$B273,'Faturamento SP3'!$Z$2:$Z$692,'Infos Relatório'!BK$1)</f>
        <v>0</v>
      </c>
      <c r="BM273" s="13">
        <f>SUMIFS('Faturamento SP3'!$J$2:$J$692,'Faturamento SP3'!$D$2:$D$692,'Infos Relatório'!$B$245,'Faturamento SP3'!$E$2:$E$692,'Infos Relatório'!$B273,'Faturamento SP3'!$Z$2:$Z$692,'Infos Relatório'!BK$1)</f>
        <v>0</v>
      </c>
      <c r="BN273" s="14">
        <f>SUMIFS('Faturamento SP3'!$O$2:$O$692,'Faturamento SP3'!$D$2:$D$692,'Infos Relatório'!$B$245,'Faturamento SP3'!$E$2:$E$692,'Infos Relatório'!$B273,'Faturamento SP3'!$Z$2:$Z$692,'Infos Relatório'!BK$1,'Faturamento SP3'!$T$2:$T$692,"Sim")+SUMIFS('Faturamento SP3'!$P$2:$P$692,'Faturamento SP3'!$D$2:$D$692,'Infos Relatório'!$B$245,'Faturamento SP3'!$E$2:$E$692,'Infos Relatório'!$B273,'Faturamento SP3'!$Z$2:$Z$692,'Infos Relatório'!BK$1,'Faturamento SP3'!$T$2:$T$692,"Sim")</f>
        <v>0</v>
      </c>
      <c r="BO273" s="27" t="e">
        <f t="shared" si="107"/>
        <v>#DIV/0!</v>
      </c>
      <c r="BP273" s="24">
        <f>SUMIFS('Faturamento SP3'!$H$2:$H$692,'Faturamento SP3'!$D$2:$D$692,'Infos Relatório'!$B$245,'Faturamento SP3'!$E$2:$E$692,'Infos Relatório'!$B273,'Faturamento SP3'!$Z$2:$Z$692,'Infos Relatório'!BK$1)</f>
        <v>0</v>
      </c>
      <c r="BQ273" s="23">
        <f>COUNTIFS('Faturamento SP3'!$D$2:$D$692,'Infos Relatório'!$B$245,'Faturamento SP3'!$E$2:$E$692,'Infos Relatório'!$B273,'Faturamento SP3'!$Z$2:$Z$692,'Infos Relatório'!BQ$1)</f>
        <v>0</v>
      </c>
      <c r="BR273" s="13">
        <f>SUMIFS('Faturamento SP3'!$G$2:$G$692,'Faturamento SP3'!$D$2:$D$692,'Infos Relatório'!$B$245,'Faturamento SP3'!$E$2:$E$692,'Infos Relatório'!$B273,'Faturamento SP3'!$Z$2:$Z$692,'Infos Relatório'!BQ$1)</f>
        <v>0</v>
      </c>
      <c r="BS273" s="13">
        <f>SUMIFS('Faturamento SP3'!$J$2:$J$692,'Faturamento SP3'!$D$2:$D$692,'Infos Relatório'!$B$245,'Faturamento SP3'!$E$2:$E$692,'Infos Relatório'!$B273,'Faturamento SP3'!$Z$2:$Z$692,'Infos Relatório'!BQ$1)</f>
        <v>0</v>
      </c>
      <c r="BT273" s="14">
        <f>SUMIFS('Faturamento SP3'!$O$2:$O$692,'Faturamento SP3'!$D$2:$D$692,'Infos Relatório'!$B$245,'Faturamento SP3'!$E$2:$E$692,'Infos Relatório'!$B273,'Faturamento SP3'!$Z$2:$Z$692,'Infos Relatório'!BQ$1,'Faturamento SP3'!$T$2:$T$692,"Sim")+SUMIFS('Faturamento SP3'!$P$2:$P$692,'Faturamento SP3'!$D$2:$D$692,'Infos Relatório'!$B$245,'Faturamento SP3'!$E$2:$E$692,'Infos Relatório'!$B273,'Faturamento SP3'!$Z$2:$Z$692,'Infos Relatório'!BQ$1,'Faturamento SP3'!$T$2:$T$692,"Sim")</f>
        <v>0</v>
      </c>
      <c r="BU273" s="27" t="e">
        <f t="shared" si="108"/>
        <v>#DIV/0!</v>
      </c>
      <c r="BV273" s="24">
        <f>SUMIFS('Faturamento SP3'!$H$2:$H$692,'Faturamento SP3'!$D$2:$D$692,'Infos Relatório'!$B$245,'Faturamento SP3'!$E$2:$E$692,'Infos Relatório'!$B273,'Faturamento SP3'!$Z$2:$Z$692,'Infos Relatório'!BQ$1)</f>
        <v>0</v>
      </c>
    </row>
    <row r="274" spans="2:74">
      <c r="B274" s="17" t="s">
        <v>35</v>
      </c>
      <c r="C274" s="23">
        <f>COUNTIFS('Faturamento SP3'!$D$2:$D$692,'Infos Relatório'!$B$245,'Faturamento SP3'!$E$2:$E$692,'Infos Relatório'!$B274,'Faturamento SP3'!$Z$2:$Z$692,'Infos Relatório'!C$1)</f>
        <v>0</v>
      </c>
      <c r="D274" s="13">
        <f>SUMIFS('Faturamento SP3'!$G$2:$G$692,'Faturamento SP3'!$D$2:$D$692,'Infos Relatório'!$B$245,'Faturamento SP3'!$E$2:$E$692,'Infos Relatório'!$B274,'Faturamento SP3'!$Z$2:$Z$692,'Infos Relatório'!C$1)</f>
        <v>0</v>
      </c>
      <c r="E274" s="13">
        <f>SUMIFS('Faturamento SP3'!$J$2:$J$692,'Faturamento SP3'!$D$2:$D$692,'Infos Relatório'!$B$245,'Faturamento SP3'!$E$2:$E$692,'Infos Relatório'!$B274,'Faturamento SP3'!$Z$2:$Z$692,'Infos Relatório'!C$1)</f>
        <v>0</v>
      </c>
      <c r="F274" s="14">
        <f>SUMIFS('Faturamento SP3'!$O$2:$O$692,'Faturamento SP3'!$D$2:$D$692,'Infos Relatório'!$B$245,'Faturamento SP3'!$E$2:$E$692,'Infos Relatório'!$B274,'Faturamento SP3'!$Z$2:$Z$692,'Infos Relatório'!C$1,'Faturamento SP3'!$T$2:$T$692,"Sim")+SUMIFS('Faturamento SP3'!$P$2:$P$692,'Faturamento SP3'!$D$2:$D$692,'Infos Relatório'!$B$245,'Faturamento SP3'!$E$2:$E$692,'Infos Relatório'!$B274,'Faturamento SP3'!$Z$2:$Z$692,'Infos Relatório'!C$1,'Faturamento SP3'!$T$2:$T$692,"Sim")</f>
        <v>0</v>
      </c>
      <c r="G274" s="27" t="e">
        <f t="shared" si="97"/>
        <v>#DIV/0!</v>
      </c>
      <c r="H274" s="24">
        <f>SUMIFS('Faturamento SP3'!$H$2:$H$692,'Faturamento SP3'!$D$2:$D$692,'Infos Relatório'!$B$245,'Faturamento SP3'!$E$2:$E$692,'Infos Relatório'!$B274,'Faturamento SP3'!$Z$2:$Z$692,'Infos Relatório'!C$1)</f>
        <v>0</v>
      </c>
      <c r="I274" s="23">
        <f>COUNTIFS('Faturamento SP3'!$D$2:$D$692,'Infos Relatório'!$B$245,'Faturamento SP3'!$E$2:$E$692,'Infos Relatório'!$B274,'Faturamento SP3'!$Z$2:$Z$692,'Infos Relatório'!I$1)</f>
        <v>0</v>
      </c>
      <c r="J274" s="13">
        <f>SUMIFS('Faturamento SP3'!$G$2:$G$692,'Faturamento SP3'!$D$2:$D$692,'Infos Relatório'!$B$245,'Faturamento SP3'!$E$2:$E$692,'Infos Relatório'!$B274,'Faturamento SP3'!$Z$2:$Z$692,'Infos Relatório'!I$1)</f>
        <v>0</v>
      </c>
      <c r="K274" s="13">
        <f>SUMIFS('Faturamento SP3'!$J$2:$J$692,'Faturamento SP3'!$D$2:$D$692,'Infos Relatório'!$B$245,'Faturamento SP3'!$E$2:$E$692,'Infos Relatório'!$B274,'Faturamento SP3'!$Z$2:$Z$692,'Infos Relatório'!I$1)</f>
        <v>0</v>
      </c>
      <c r="L274" s="14">
        <f>SUMIFS('Faturamento SP3'!$O$2:$O$692,'Faturamento SP3'!$D$2:$D$692,'Infos Relatório'!$B$245,'Faturamento SP3'!$E$2:$E$692,'Infos Relatório'!$B274,'Faturamento SP3'!$Z$2:$Z$692,'Infos Relatório'!I$1,'Faturamento SP3'!$T$2:$T$692,"Sim")+SUMIFS('Faturamento SP3'!$P$2:$P$692,'Faturamento SP3'!$D$2:$D$692,'Infos Relatório'!$B$245,'Faturamento SP3'!$E$2:$E$692,'Infos Relatório'!$B274,'Faturamento SP3'!$Z$2:$Z$692,'Infos Relatório'!I$1,'Faturamento SP3'!$T$2:$T$692,"Sim")</f>
        <v>0</v>
      </c>
      <c r="M274" s="27" t="e">
        <f t="shared" si="98"/>
        <v>#DIV/0!</v>
      </c>
      <c r="N274" s="24">
        <f>SUMIFS('Faturamento SP3'!$H$2:$H$692,'Faturamento SP3'!$D$2:$D$692,'Infos Relatório'!$B$245,'Faturamento SP3'!$E$2:$E$692,'Infos Relatório'!$B274,'Faturamento SP3'!$Z$2:$Z$692,'Infos Relatório'!I$1)</f>
        <v>0</v>
      </c>
      <c r="O274" s="23">
        <f>COUNTIFS('Faturamento SP3'!$D$2:$D$692,'Infos Relatório'!$B$245,'Faturamento SP3'!$E$2:$E$692,'Infos Relatório'!$B274,'Faturamento SP3'!$Z$2:$Z$692,'Infos Relatório'!O$1)</f>
        <v>0</v>
      </c>
      <c r="P274" s="13">
        <f>SUMIFS('Faturamento SP3'!$G$2:$G$692,'Faturamento SP3'!$D$2:$D$692,'Infos Relatório'!$B$245,'Faturamento SP3'!$E$2:$E$692,'Infos Relatório'!$B274,'Faturamento SP3'!$Z$2:$Z$692,'Infos Relatório'!O$1)</f>
        <v>0</v>
      </c>
      <c r="Q274" s="13">
        <f>SUMIFS('Faturamento SP3'!$J$2:$J$692,'Faturamento SP3'!$D$2:$D$692,'Infos Relatório'!$B$245,'Faturamento SP3'!$E$2:$E$692,'Infos Relatório'!$B274,'Faturamento SP3'!$Z$2:$Z$692,'Infos Relatório'!O$1)</f>
        <v>0</v>
      </c>
      <c r="R274" s="14">
        <f>SUMIFS('Faturamento SP3'!$O$2:$O$692,'Faturamento SP3'!$D$2:$D$692,'Infos Relatório'!$B$245,'Faturamento SP3'!$E$2:$E$692,'Infos Relatório'!$B274,'Faturamento SP3'!$Z$2:$Z$692,'Infos Relatório'!O$1,'Faturamento SP3'!$T$2:$T$692,"Sim")+SUMIFS('Faturamento SP3'!$P$2:$P$692,'Faturamento SP3'!$D$2:$D$692,'Infos Relatório'!$B$245,'Faturamento SP3'!$E$2:$E$692,'Infos Relatório'!$B274,'Faturamento SP3'!$Z$2:$Z$692,'Infos Relatório'!O$1,'Faturamento SP3'!$T$2:$T$692,"Sim")</f>
        <v>0</v>
      </c>
      <c r="S274" s="27" t="e">
        <f t="shared" si="99"/>
        <v>#DIV/0!</v>
      </c>
      <c r="T274" s="24">
        <f>SUMIFS('Faturamento SP3'!$H$2:$H$692,'Faturamento SP3'!$D$2:$D$692,'Infos Relatório'!$B$245,'Faturamento SP3'!$E$2:$E$692,'Infos Relatório'!$B274,'Faturamento SP3'!$Z$2:$Z$692,'Infos Relatório'!O$1)</f>
        <v>0</v>
      </c>
      <c r="U274" s="23">
        <f>COUNTIFS('Faturamento SP3'!$D$2:$D$692,'Infos Relatório'!$B$245,'Faturamento SP3'!$E$2:$E$692,'Infos Relatório'!$B274,'Faturamento SP3'!$Z$2:$Z$692,'Infos Relatório'!U$1)</f>
        <v>0</v>
      </c>
      <c r="V274" s="13">
        <f>SUMIFS('Faturamento SP3'!$G$2:$G$692,'Faturamento SP3'!$D$2:$D$692,'Infos Relatório'!$B$245,'Faturamento SP3'!$E$2:$E$692,'Infos Relatório'!$B274,'Faturamento SP3'!$Z$2:$Z$692,'Infos Relatório'!U$1)</f>
        <v>0</v>
      </c>
      <c r="W274" s="13">
        <f>SUMIFS('Faturamento SP3'!$J$2:$J$692,'Faturamento SP3'!$D$2:$D$692,'Infos Relatório'!$B$245,'Faturamento SP3'!$E$2:$E$692,'Infos Relatório'!$B274,'Faturamento SP3'!$Z$2:$Z$692,'Infos Relatório'!U$1)</f>
        <v>0</v>
      </c>
      <c r="X274" s="14">
        <f>SUMIFS('Faturamento SP3'!$O$2:$O$692,'Faturamento SP3'!$D$2:$D$692,'Infos Relatório'!$B$245,'Faturamento SP3'!$E$2:$E$692,'Infos Relatório'!$B274,'Faturamento SP3'!$Z$2:$Z$692,'Infos Relatório'!U$1,'Faturamento SP3'!$T$2:$T$692,"Sim")+SUMIFS('Faturamento SP3'!$P$2:$P$692,'Faturamento SP3'!$D$2:$D$692,'Infos Relatório'!$B$245,'Faturamento SP3'!$E$2:$E$692,'Infos Relatório'!$B274,'Faturamento SP3'!$Z$2:$Z$692,'Infos Relatório'!U$1,'Faturamento SP3'!$T$2:$T$692,"Sim")</f>
        <v>0</v>
      </c>
      <c r="Y274" s="27" t="e">
        <f t="shared" si="100"/>
        <v>#DIV/0!</v>
      </c>
      <c r="Z274" s="24">
        <f>SUMIFS('Faturamento SP3'!$H$2:$H$692,'Faturamento SP3'!$D$2:$D$692,'Infos Relatório'!$B$245,'Faturamento SP3'!$E$2:$E$692,'Infos Relatório'!$B274,'Faturamento SP3'!$Z$2:$Z$692,'Infos Relatório'!U$1)</f>
        <v>0</v>
      </c>
      <c r="AA274" s="23">
        <f>COUNTIFS('Faturamento SP3'!$D$2:$D$692,'Infos Relatório'!$B$245,'Faturamento SP3'!$E$2:$E$692,'Infos Relatório'!$B274,'Faturamento SP3'!$Z$2:$Z$692,'Infos Relatório'!AA$1)</f>
        <v>0</v>
      </c>
      <c r="AB274" s="13">
        <f>SUMIFS('Faturamento SP3'!$G$2:$G$692,'Faturamento SP3'!$D$2:$D$692,'Infos Relatório'!$B$245,'Faturamento SP3'!$E$2:$E$692,'Infos Relatório'!$B274,'Faturamento SP3'!$Z$2:$Z$692,'Infos Relatório'!AA$1)</f>
        <v>0</v>
      </c>
      <c r="AC274" s="13">
        <f>SUMIFS('Faturamento SP3'!$J$2:$J$692,'Faturamento SP3'!$D$2:$D$692,'Infos Relatório'!$B$245,'Faturamento SP3'!$E$2:$E$692,'Infos Relatório'!$B274,'Faturamento SP3'!$Z$2:$Z$692,'Infos Relatório'!AA$1)</f>
        <v>0</v>
      </c>
      <c r="AD274" s="14">
        <f>SUMIFS('Faturamento SP3'!$O$2:$O$692,'Faturamento SP3'!$D$2:$D$692,'Infos Relatório'!$B$245,'Faturamento SP3'!$E$2:$E$692,'Infos Relatório'!$B274,'Faturamento SP3'!$Z$2:$Z$692,'Infos Relatório'!AA$1,'Faturamento SP3'!$T$2:$T$692,"Sim")+SUMIFS('Faturamento SP3'!$P$2:$P$692,'Faturamento SP3'!$D$2:$D$692,'Infos Relatório'!$B$245,'Faturamento SP3'!$E$2:$E$692,'Infos Relatório'!$B274,'Faturamento SP3'!$Z$2:$Z$692,'Infos Relatório'!AA$1,'Faturamento SP3'!$T$2:$T$692,"Sim")</f>
        <v>0</v>
      </c>
      <c r="AE274" s="27" t="e">
        <f t="shared" si="101"/>
        <v>#DIV/0!</v>
      </c>
      <c r="AF274" s="24">
        <f>SUMIFS('Faturamento SP3'!$H$2:$H$692,'Faturamento SP3'!$D$2:$D$692,'Infos Relatório'!$B$245,'Faturamento SP3'!$E$2:$E$692,'Infos Relatório'!$B274,'Faturamento SP3'!$Z$2:$Z$692,'Infos Relatório'!AA$1)</f>
        <v>0</v>
      </c>
      <c r="AG274" s="23">
        <f>COUNTIFS('Faturamento SP3'!$D$2:$D$692,'Infos Relatório'!$B$245,'Faturamento SP3'!$E$2:$E$692,'Infos Relatório'!$B274,'Faturamento SP3'!$Z$2:$Z$692,'Infos Relatório'!AG$1)</f>
        <v>0</v>
      </c>
      <c r="AH274" s="13">
        <f>SUMIFS('Faturamento SP3'!$G$2:$G$692,'Faturamento SP3'!$D$2:$D$692,'Infos Relatório'!$B$245,'Faturamento SP3'!$E$2:$E$692,'Infos Relatório'!$B274,'Faturamento SP3'!$Z$2:$Z$692,'Infos Relatório'!AG$1)</f>
        <v>0</v>
      </c>
      <c r="AI274" s="13">
        <f>SUMIFS('Faturamento SP3'!$J$2:$J$692,'Faturamento SP3'!$D$2:$D$692,'Infos Relatório'!$B$245,'Faturamento SP3'!$E$2:$E$692,'Infos Relatório'!$B274,'Faturamento SP3'!$Z$2:$Z$692,'Infos Relatório'!AG$1)</f>
        <v>0</v>
      </c>
      <c r="AJ274" s="14">
        <f>SUMIFS('Faturamento SP3'!$O$2:$O$692,'Faturamento SP3'!$D$2:$D$692,'Infos Relatório'!$B$245,'Faturamento SP3'!$E$2:$E$692,'Infos Relatório'!$B274,'Faturamento SP3'!$Z$2:$Z$692,'Infos Relatório'!AG$1,'Faturamento SP3'!$T$2:$T$692,"Sim")+SUMIFS('Faturamento SP3'!$P$2:$P$692,'Faturamento SP3'!$D$2:$D$692,'Infos Relatório'!$B$245,'Faturamento SP3'!$E$2:$E$692,'Infos Relatório'!$B274,'Faturamento SP3'!$Z$2:$Z$692,'Infos Relatório'!AG$1,'Faturamento SP3'!$T$2:$T$692,"Sim")</f>
        <v>0</v>
      </c>
      <c r="AK274" s="27" t="e">
        <f t="shared" si="102"/>
        <v>#DIV/0!</v>
      </c>
      <c r="AL274" s="24">
        <f>SUMIFS('Faturamento SP3'!$H$2:$H$692,'Faturamento SP3'!$D$2:$D$692,'Infos Relatório'!$B$245,'Faturamento SP3'!$E$2:$E$692,'Infos Relatório'!$B274,'Faturamento SP3'!$Z$2:$Z$692,'Infos Relatório'!AG$1)</f>
        <v>0</v>
      </c>
      <c r="AM274" s="23">
        <f>COUNTIFS('Faturamento SP3'!$D$2:$D$692,'Infos Relatório'!$B$245,'Faturamento SP3'!$E$2:$E$692,'Infos Relatório'!$B274,'Faturamento SP3'!$Z$2:$Z$692,'Infos Relatório'!AM$1)</f>
        <v>0</v>
      </c>
      <c r="AN274" s="13">
        <f>SUMIFS('Faturamento SP3'!$G$2:$G$692,'Faturamento SP3'!$D$2:$D$692,'Infos Relatório'!$B$245,'Faturamento SP3'!$E$2:$E$692,'Infos Relatório'!$B274,'Faturamento SP3'!$Z$2:$Z$692,'Infos Relatório'!AM$1)</f>
        <v>0</v>
      </c>
      <c r="AO274" s="13">
        <f>SUMIFS('Faturamento SP3'!$J$2:$J$692,'Faturamento SP3'!$D$2:$D$692,'Infos Relatório'!$B$245,'Faturamento SP3'!$E$2:$E$692,'Infos Relatório'!$B274,'Faturamento SP3'!$Z$2:$Z$692,'Infos Relatório'!AM$1)</f>
        <v>0</v>
      </c>
      <c r="AP274" s="14">
        <f>SUMIFS('Faturamento SP3'!$O$2:$O$692,'Faturamento SP3'!$D$2:$D$692,'Infos Relatório'!$B$245,'Faturamento SP3'!$E$2:$E$692,'Infos Relatório'!$B274,'Faturamento SP3'!$Z$2:$Z$692,'Infos Relatório'!AM$1,'Faturamento SP3'!$T$2:$T$692,"Sim")+SUMIFS('Faturamento SP3'!$P$2:$P$692,'Faturamento SP3'!$D$2:$D$692,'Infos Relatório'!$B$245,'Faturamento SP3'!$E$2:$E$692,'Infos Relatório'!$B274,'Faturamento SP3'!$Z$2:$Z$692,'Infos Relatório'!AM$1,'Faturamento SP3'!$T$2:$T$692,"Sim")</f>
        <v>0</v>
      </c>
      <c r="AQ274" s="27" t="e">
        <f t="shared" si="103"/>
        <v>#DIV/0!</v>
      </c>
      <c r="AR274" s="24">
        <f>SUMIFS('Faturamento SP3'!$H$2:$H$692,'Faturamento SP3'!$D$2:$D$692,'Infos Relatório'!$B$245,'Faturamento SP3'!$E$2:$E$692,'Infos Relatório'!$B274,'Faturamento SP3'!$Z$2:$Z$692,'Infos Relatório'!AM$1)</f>
        <v>0</v>
      </c>
      <c r="AS274" s="23">
        <f>COUNTIFS('Faturamento SP3'!$D$2:$D$692,'Infos Relatório'!$B$245,'Faturamento SP3'!$E$2:$E$692,'Infos Relatório'!$B274,'Faturamento SP3'!$Z$2:$Z$692,'Infos Relatório'!AS$1)</f>
        <v>0</v>
      </c>
      <c r="AT274" s="13">
        <f>SUMIFS('Faturamento SP3'!$G$2:$G$692,'Faturamento SP3'!$D$2:$D$692,'Infos Relatório'!$B$245,'Faturamento SP3'!$E$2:$E$692,'Infos Relatório'!$B274,'Faturamento SP3'!$Z$2:$Z$692,'Infos Relatório'!AS$1)</f>
        <v>0</v>
      </c>
      <c r="AU274" s="13">
        <f>SUMIFS('Faturamento SP3'!$J$2:$J$692,'Faturamento SP3'!$D$2:$D$692,'Infos Relatório'!$B$245,'Faturamento SP3'!$E$2:$E$692,'Infos Relatório'!$B274,'Faturamento SP3'!$Z$2:$Z$692,'Infos Relatório'!AS$1)</f>
        <v>0</v>
      </c>
      <c r="AV274" s="14">
        <f>SUMIFS('Faturamento SP3'!$O$2:$O$692,'Faturamento SP3'!$D$2:$D$692,'Infos Relatório'!$B$245,'Faturamento SP3'!$E$2:$E$692,'Infos Relatório'!$B274,'Faturamento SP3'!$Z$2:$Z$692,'Infos Relatório'!AS$1,'Faturamento SP3'!$T$2:$T$692,"Sim")+SUMIFS('Faturamento SP3'!$P$2:$P$692,'Faturamento SP3'!$D$2:$D$692,'Infos Relatório'!$B$245,'Faturamento SP3'!$E$2:$E$692,'Infos Relatório'!$B274,'Faturamento SP3'!$Z$2:$Z$692,'Infos Relatório'!AS$1,'Faturamento SP3'!$T$2:$T$692,"Sim")</f>
        <v>0</v>
      </c>
      <c r="AW274" s="27" t="e">
        <f t="shared" si="104"/>
        <v>#DIV/0!</v>
      </c>
      <c r="AX274" s="24">
        <f>SUMIFS('Faturamento SP3'!$H$2:$H$692,'Faturamento SP3'!$D$2:$D$692,'Infos Relatório'!$B$245,'Faturamento SP3'!$E$2:$E$692,'Infos Relatório'!$B274,'Faturamento SP3'!$Z$2:$Z$692,'Infos Relatório'!AS$1)</f>
        <v>0</v>
      </c>
      <c r="AY274" s="23">
        <f>COUNTIFS('Faturamento SP3'!$D$2:$D$692,'Infos Relatório'!$B$245,'Faturamento SP3'!$E$2:$E$692,'Infos Relatório'!$B274,'Faturamento SP3'!$Z$2:$Z$692,'Infos Relatório'!AY$1)</f>
        <v>0</v>
      </c>
      <c r="AZ274" s="13">
        <f>SUMIFS('Faturamento SP3'!$G$2:$G$692,'Faturamento SP3'!$D$2:$D$692,'Infos Relatório'!$B$245,'Faturamento SP3'!$E$2:$E$692,'Infos Relatório'!$B274,'Faturamento SP3'!$Z$2:$Z$692,'Infos Relatório'!AY$1)</f>
        <v>0</v>
      </c>
      <c r="BA274" s="13">
        <f>SUMIFS('Faturamento SP3'!$J$2:$J$692,'Faturamento SP3'!$D$2:$D$692,'Infos Relatório'!$B$245,'Faturamento SP3'!$E$2:$E$692,'Infos Relatório'!$B274,'Faturamento SP3'!$Z$2:$Z$692,'Infos Relatório'!AY$1)</f>
        <v>0</v>
      </c>
      <c r="BB274" s="14">
        <f>SUMIFS('Faturamento SP3'!$O$2:$O$692,'Faturamento SP3'!$D$2:$D$692,'Infos Relatório'!$B$245,'Faturamento SP3'!$E$2:$E$692,'Infos Relatório'!$B274,'Faturamento SP3'!$Z$2:$Z$692,'Infos Relatório'!AY$1,'Faturamento SP3'!$T$2:$T$692,"Sim")+SUMIFS('Faturamento SP3'!$P$2:$P$692,'Faturamento SP3'!$D$2:$D$692,'Infos Relatório'!$B$245,'Faturamento SP3'!$E$2:$E$692,'Infos Relatório'!$B274,'Faturamento SP3'!$Z$2:$Z$692,'Infos Relatório'!AY$1,'Faturamento SP3'!$T$2:$T$692,"Sim")</f>
        <v>0</v>
      </c>
      <c r="BC274" s="27" t="e">
        <f t="shared" si="105"/>
        <v>#DIV/0!</v>
      </c>
      <c r="BD274" s="24">
        <f>SUMIFS('Faturamento SP3'!$H$2:$H$692,'Faturamento SP3'!$D$2:$D$692,'Infos Relatório'!$B$245,'Faturamento SP3'!$E$2:$E$692,'Infos Relatório'!$B274,'Faturamento SP3'!$Z$2:$Z$692,'Infos Relatório'!AY$1)</f>
        <v>0</v>
      </c>
      <c r="BE274" s="23">
        <f>COUNTIFS('Faturamento SP3'!$D$2:$D$692,'Infos Relatório'!$B$245,'Faturamento SP3'!$E$2:$E$692,'Infos Relatório'!$B274,'Faturamento SP3'!$Z$2:$Z$692,'Infos Relatório'!BE$1)</f>
        <v>0</v>
      </c>
      <c r="BF274" s="13">
        <f>SUMIFS('Faturamento SP3'!$G$2:$G$692,'Faturamento SP3'!$D$2:$D$692,'Infos Relatório'!$B$245,'Faturamento SP3'!$E$2:$E$692,'Infos Relatório'!$B274,'Faturamento SP3'!$Z$2:$Z$692,'Infos Relatório'!BE$1)</f>
        <v>0</v>
      </c>
      <c r="BG274" s="13">
        <f>SUMIFS('Faturamento SP3'!$J$2:$J$692,'Faturamento SP3'!$D$2:$D$692,'Infos Relatório'!$B$245,'Faturamento SP3'!$E$2:$E$692,'Infos Relatório'!$B274,'Faturamento SP3'!$Z$2:$Z$692,'Infos Relatório'!BE$1)</f>
        <v>0</v>
      </c>
      <c r="BH274" s="14">
        <f>SUMIFS('Faturamento SP3'!$O$2:$O$692,'Faturamento SP3'!$D$2:$D$692,'Infos Relatório'!$B$245,'Faturamento SP3'!$E$2:$E$692,'Infos Relatório'!$B274,'Faturamento SP3'!$Z$2:$Z$692,'Infos Relatório'!BE$1,'Faturamento SP3'!$T$2:$T$692,"Sim")+SUMIFS('Faturamento SP3'!$P$2:$P$692,'Faturamento SP3'!$D$2:$D$692,'Infos Relatório'!$B$245,'Faturamento SP3'!$E$2:$E$692,'Infos Relatório'!$B274,'Faturamento SP3'!$Z$2:$Z$692,'Infos Relatório'!BE$1,'Faturamento SP3'!$T$2:$T$692,"Sim")</f>
        <v>0</v>
      </c>
      <c r="BI274" s="27" t="e">
        <f t="shared" si="106"/>
        <v>#DIV/0!</v>
      </c>
      <c r="BJ274" s="24">
        <f>SUMIFS('Faturamento SP3'!$H$2:$H$692,'Faturamento SP3'!$D$2:$D$692,'Infos Relatório'!$B$245,'Faturamento SP3'!$E$2:$E$692,'Infos Relatório'!$B274,'Faturamento SP3'!$Z$2:$Z$692,'Infos Relatório'!BE$1)</f>
        <v>0</v>
      </c>
      <c r="BK274" s="23">
        <f>COUNTIFS('Faturamento SP3'!$D$2:$D$692,'Infos Relatório'!$B$245,'Faturamento SP3'!$E$2:$E$692,'Infos Relatório'!$B274,'Faturamento SP3'!$Z$2:$Z$692,'Infos Relatório'!BK$1)</f>
        <v>0</v>
      </c>
      <c r="BL274" s="13">
        <f>SUMIFS('Faturamento SP3'!$G$2:$G$692,'Faturamento SP3'!$D$2:$D$692,'Infos Relatório'!$B$245,'Faturamento SP3'!$E$2:$E$692,'Infos Relatório'!$B274,'Faturamento SP3'!$Z$2:$Z$692,'Infos Relatório'!BK$1)</f>
        <v>0</v>
      </c>
      <c r="BM274" s="13">
        <f>SUMIFS('Faturamento SP3'!$J$2:$J$692,'Faturamento SP3'!$D$2:$D$692,'Infos Relatório'!$B$245,'Faturamento SP3'!$E$2:$E$692,'Infos Relatório'!$B274,'Faturamento SP3'!$Z$2:$Z$692,'Infos Relatório'!BK$1)</f>
        <v>0</v>
      </c>
      <c r="BN274" s="14">
        <f>SUMIFS('Faturamento SP3'!$O$2:$O$692,'Faturamento SP3'!$D$2:$D$692,'Infos Relatório'!$B$245,'Faturamento SP3'!$E$2:$E$692,'Infos Relatório'!$B274,'Faturamento SP3'!$Z$2:$Z$692,'Infos Relatório'!BK$1,'Faturamento SP3'!$T$2:$T$692,"Sim")+SUMIFS('Faturamento SP3'!$P$2:$P$692,'Faturamento SP3'!$D$2:$D$692,'Infos Relatório'!$B$245,'Faturamento SP3'!$E$2:$E$692,'Infos Relatório'!$B274,'Faturamento SP3'!$Z$2:$Z$692,'Infos Relatório'!BK$1,'Faturamento SP3'!$T$2:$T$692,"Sim")</f>
        <v>0</v>
      </c>
      <c r="BO274" s="27" t="e">
        <f t="shared" si="107"/>
        <v>#DIV/0!</v>
      </c>
      <c r="BP274" s="24">
        <f>SUMIFS('Faturamento SP3'!$H$2:$H$692,'Faturamento SP3'!$D$2:$D$692,'Infos Relatório'!$B$245,'Faturamento SP3'!$E$2:$E$692,'Infos Relatório'!$B274,'Faturamento SP3'!$Z$2:$Z$692,'Infos Relatório'!BK$1)</f>
        <v>0</v>
      </c>
      <c r="BQ274" s="23">
        <f>COUNTIFS('Faturamento SP3'!$D$2:$D$692,'Infos Relatório'!$B$245,'Faturamento SP3'!$E$2:$E$692,'Infos Relatório'!$B274,'Faturamento SP3'!$Z$2:$Z$692,'Infos Relatório'!BQ$1)</f>
        <v>0</v>
      </c>
      <c r="BR274" s="13">
        <f>SUMIFS('Faturamento SP3'!$G$2:$G$692,'Faturamento SP3'!$D$2:$D$692,'Infos Relatório'!$B$245,'Faturamento SP3'!$E$2:$E$692,'Infos Relatório'!$B274,'Faturamento SP3'!$Z$2:$Z$692,'Infos Relatório'!BQ$1)</f>
        <v>0</v>
      </c>
      <c r="BS274" s="13">
        <f>SUMIFS('Faturamento SP3'!$J$2:$J$692,'Faturamento SP3'!$D$2:$D$692,'Infos Relatório'!$B$245,'Faturamento SP3'!$E$2:$E$692,'Infos Relatório'!$B274,'Faturamento SP3'!$Z$2:$Z$692,'Infos Relatório'!BQ$1)</f>
        <v>0</v>
      </c>
      <c r="BT274" s="14">
        <f>SUMIFS('Faturamento SP3'!$O$2:$O$692,'Faturamento SP3'!$D$2:$D$692,'Infos Relatório'!$B$245,'Faturamento SP3'!$E$2:$E$692,'Infos Relatório'!$B274,'Faturamento SP3'!$Z$2:$Z$692,'Infos Relatório'!BQ$1,'Faturamento SP3'!$T$2:$T$692,"Sim")+SUMIFS('Faturamento SP3'!$P$2:$P$692,'Faturamento SP3'!$D$2:$D$692,'Infos Relatório'!$B$245,'Faturamento SP3'!$E$2:$E$692,'Infos Relatório'!$B274,'Faturamento SP3'!$Z$2:$Z$692,'Infos Relatório'!BQ$1,'Faturamento SP3'!$T$2:$T$692,"Sim")</f>
        <v>0</v>
      </c>
      <c r="BU274" s="27" t="e">
        <f t="shared" si="108"/>
        <v>#DIV/0!</v>
      </c>
      <c r="BV274" s="24">
        <f>SUMIFS('Faturamento SP3'!$H$2:$H$692,'Faturamento SP3'!$D$2:$D$692,'Infos Relatório'!$B$245,'Faturamento SP3'!$E$2:$E$692,'Infos Relatório'!$B274,'Faturamento SP3'!$Z$2:$Z$692,'Infos Relatório'!BQ$1)</f>
        <v>0</v>
      </c>
    </row>
    <row r="275" spans="2:74">
      <c r="B275" s="17" t="s">
        <v>36</v>
      </c>
      <c r="C275" s="23">
        <f>COUNTIFS('Faturamento SP3'!$D$2:$D$692,'Infos Relatório'!$B$245,'Faturamento SP3'!$E$2:$E$692,'Infos Relatório'!$B275,'Faturamento SP3'!$Z$2:$Z$692,'Infos Relatório'!C$1)</f>
        <v>0</v>
      </c>
      <c r="D275" s="13">
        <f>SUMIFS('Faturamento SP3'!$G$2:$G$692,'Faturamento SP3'!$D$2:$D$692,'Infos Relatório'!$B$245,'Faturamento SP3'!$E$2:$E$692,'Infos Relatório'!$B275,'Faturamento SP3'!$Z$2:$Z$692,'Infos Relatório'!C$1)</f>
        <v>0</v>
      </c>
      <c r="E275" s="13">
        <f>SUMIFS('Faturamento SP3'!$J$2:$J$692,'Faturamento SP3'!$D$2:$D$692,'Infos Relatório'!$B$245,'Faturamento SP3'!$E$2:$E$692,'Infos Relatório'!$B275,'Faturamento SP3'!$Z$2:$Z$692,'Infos Relatório'!C$1)</f>
        <v>0</v>
      </c>
      <c r="F275" s="14">
        <f>SUMIFS('Faturamento SP3'!$O$2:$O$692,'Faturamento SP3'!$D$2:$D$692,'Infos Relatório'!$B$245,'Faturamento SP3'!$E$2:$E$692,'Infos Relatório'!$B275,'Faturamento SP3'!$Z$2:$Z$692,'Infos Relatório'!C$1,'Faturamento SP3'!$T$2:$T$692,"Sim")+SUMIFS('Faturamento SP3'!$P$2:$P$692,'Faturamento SP3'!$D$2:$D$692,'Infos Relatório'!$B$245,'Faturamento SP3'!$E$2:$E$692,'Infos Relatório'!$B275,'Faturamento SP3'!$Z$2:$Z$692,'Infos Relatório'!C$1,'Faturamento SP3'!$T$2:$T$692,"Sim")</f>
        <v>0</v>
      </c>
      <c r="G275" s="27" t="e">
        <f t="shared" si="97"/>
        <v>#DIV/0!</v>
      </c>
      <c r="H275" s="24">
        <f>SUMIFS('Faturamento SP3'!$H$2:$H$692,'Faturamento SP3'!$D$2:$D$692,'Infos Relatório'!$B$245,'Faturamento SP3'!$E$2:$E$692,'Infos Relatório'!$B275,'Faturamento SP3'!$Z$2:$Z$692,'Infos Relatório'!C$1)</f>
        <v>0</v>
      </c>
      <c r="I275" s="23">
        <f>COUNTIFS('Faturamento SP3'!$D$2:$D$692,'Infos Relatório'!$B$245,'Faturamento SP3'!$E$2:$E$692,'Infos Relatório'!$B275,'Faturamento SP3'!$Z$2:$Z$692,'Infos Relatório'!I$1)</f>
        <v>0</v>
      </c>
      <c r="J275" s="13">
        <f>SUMIFS('Faturamento SP3'!$G$2:$G$692,'Faturamento SP3'!$D$2:$D$692,'Infos Relatório'!$B$245,'Faturamento SP3'!$E$2:$E$692,'Infos Relatório'!$B275,'Faturamento SP3'!$Z$2:$Z$692,'Infos Relatório'!I$1)</f>
        <v>0</v>
      </c>
      <c r="K275" s="13">
        <f>SUMIFS('Faturamento SP3'!$J$2:$J$692,'Faturamento SP3'!$D$2:$D$692,'Infos Relatório'!$B$245,'Faturamento SP3'!$E$2:$E$692,'Infos Relatório'!$B275,'Faturamento SP3'!$Z$2:$Z$692,'Infos Relatório'!I$1)</f>
        <v>0</v>
      </c>
      <c r="L275" s="14">
        <f>SUMIFS('Faturamento SP3'!$O$2:$O$692,'Faturamento SP3'!$D$2:$D$692,'Infos Relatório'!$B$245,'Faturamento SP3'!$E$2:$E$692,'Infos Relatório'!$B275,'Faturamento SP3'!$Z$2:$Z$692,'Infos Relatório'!I$1,'Faturamento SP3'!$T$2:$T$692,"Sim")+SUMIFS('Faturamento SP3'!$P$2:$P$692,'Faturamento SP3'!$D$2:$D$692,'Infos Relatório'!$B$245,'Faturamento SP3'!$E$2:$E$692,'Infos Relatório'!$B275,'Faturamento SP3'!$Z$2:$Z$692,'Infos Relatório'!I$1,'Faturamento SP3'!$T$2:$T$692,"Sim")</f>
        <v>0</v>
      </c>
      <c r="M275" s="27" t="e">
        <f t="shared" si="98"/>
        <v>#DIV/0!</v>
      </c>
      <c r="N275" s="24">
        <f>SUMIFS('Faturamento SP3'!$H$2:$H$692,'Faturamento SP3'!$D$2:$D$692,'Infos Relatório'!$B$245,'Faturamento SP3'!$E$2:$E$692,'Infos Relatório'!$B275,'Faturamento SP3'!$Z$2:$Z$692,'Infos Relatório'!I$1)</f>
        <v>0</v>
      </c>
      <c r="O275" s="23">
        <f>COUNTIFS('Faturamento SP3'!$D$2:$D$692,'Infos Relatório'!$B$245,'Faturamento SP3'!$E$2:$E$692,'Infos Relatório'!$B275,'Faturamento SP3'!$Z$2:$Z$692,'Infos Relatório'!O$1)</f>
        <v>0</v>
      </c>
      <c r="P275" s="13">
        <f>SUMIFS('Faturamento SP3'!$G$2:$G$692,'Faturamento SP3'!$D$2:$D$692,'Infos Relatório'!$B$245,'Faturamento SP3'!$E$2:$E$692,'Infos Relatório'!$B275,'Faturamento SP3'!$Z$2:$Z$692,'Infos Relatório'!O$1)</f>
        <v>0</v>
      </c>
      <c r="Q275" s="13">
        <f>SUMIFS('Faturamento SP3'!$J$2:$J$692,'Faturamento SP3'!$D$2:$D$692,'Infos Relatório'!$B$245,'Faturamento SP3'!$E$2:$E$692,'Infos Relatório'!$B275,'Faturamento SP3'!$Z$2:$Z$692,'Infos Relatório'!O$1)</f>
        <v>0</v>
      </c>
      <c r="R275" s="14">
        <f>SUMIFS('Faturamento SP3'!$O$2:$O$692,'Faturamento SP3'!$D$2:$D$692,'Infos Relatório'!$B$245,'Faturamento SP3'!$E$2:$E$692,'Infos Relatório'!$B275,'Faturamento SP3'!$Z$2:$Z$692,'Infos Relatório'!O$1,'Faturamento SP3'!$T$2:$T$692,"Sim")+SUMIFS('Faturamento SP3'!$P$2:$P$692,'Faturamento SP3'!$D$2:$D$692,'Infos Relatório'!$B$245,'Faturamento SP3'!$E$2:$E$692,'Infos Relatório'!$B275,'Faturamento SP3'!$Z$2:$Z$692,'Infos Relatório'!O$1,'Faturamento SP3'!$T$2:$T$692,"Sim")</f>
        <v>0</v>
      </c>
      <c r="S275" s="27" t="e">
        <f t="shared" si="99"/>
        <v>#DIV/0!</v>
      </c>
      <c r="T275" s="24">
        <f>SUMIFS('Faturamento SP3'!$H$2:$H$692,'Faturamento SP3'!$D$2:$D$692,'Infos Relatório'!$B$245,'Faturamento SP3'!$E$2:$E$692,'Infos Relatório'!$B275,'Faturamento SP3'!$Z$2:$Z$692,'Infos Relatório'!O$1)</f>
        <v>0</v>
      </c>
      <c r="U275" s="23">
        <f>COUNTIFS('Faturamento SP3'!$D$2:$D$692,'Infos Relatório'!$B$245,'Faturamento SP3'!$E$2:$E$692,'Infos Relatório'!$B275,'Faturamento SP3'!$Z$2:$Z$692,'Infos Relatório'!U$1)</f>
        <v>0</v>
      </c>
      <c r="V275" s="13">
        <f>SUMIFS('Faturamento SP3'!$G$2:$G$692,'Faturamento SP3'!$D$2:$D$692,'Infos Relatório'!$B$245,'Faturamento SP3'!$E$2:$E$692,'Infos Relatório'!$B275,'Faturamento SP3'!$Z$2:$Z$692,'Infos Relatório'!U$1)</f>
        <v>0</v>
      </c>
      <c r="W275" s="13">
        <f>SUMIFS('Faturamento SP3'!$J$2:$J$692,'Faturamento SP3'!$D$2:$D$692,'Infos Relatório'!$B$245,'Faturamento SP3'!$E$2:$E$692,'Infos Relatório'!$B275,'Faturamento SP3'!$Z$2:$Z$692,'Infos Relatório'!U$1)</f>
        <v>0</v>
      </c>
      <c r="X275" s="14">
        <f>SUMIFS('Faturamento SP3'!$O$2:$O$692,'Faturamento SP3'!$D$2:$D$692,'Infos Relatório'!$B$245,'Faturamento SP3'!$E$2:$E$692,'Infos Relatório'!$B275,'Faturamento SP3'!$Z$2:$Z$692,'Infos Relatório'!U$1,'Faturamento SP3'!$T$2:$T$692,"Sim")+SUMIFS('Faturamento SP3'!$P$2:$P$692,'Faturamento SP3'!$D$2:$D$692,'Infos Relatório'!$B$245,'Faturamento SP3'!$E$2:$E$692,'Infos Relatório'!$B275,'Faturamento SP3'!$Z$2:$Z$692,'Infos Relatório'!U$1,'Faturamento SP3'!$T$2:$T$692,"Sim")</f>
        <v>0</v>
      </c>
      <c r="Y275" s="27" t="e">
        <f t="shared" si="100"/>
        <v>#DIV/0!</v>
      </c>
      <c r="Z275" s="24">
        <f>SUMIFS('Faturamento SP3'!$H$2:$H$692,'Faturamento SP3'!$D$2:$D$692,'Infos Relatório'!$B$245,'Faturamento SP3'!$E$2:$E$692,'Infos Relatório'!$B275,'Faturamento SP3'!$Z$2:$Z$692,'Infos Relatório'!U$1)</f>
        <v>0</v>
      </c>
      <c r="AA275" s="23">
        <f>COUNTIFS('Faturamento SP3'!$D$2:$D$692,'Infos Relatório'!$B$245,'Faturamento SP3'!$E$2:$E$692,'Infos Relatório'!$B275,'Faturamento SP3'!$Z$2:$Z$692,'Infos Relatório'!AA$1)</f>
        <v>0</v>
      </c>
      <c r="AB275" s="13">
        <f>SUMIFS('Faturamento SP3'!$G$2:$G$692,'Faturamento SP3'!$D$2:$D$692,'Infos Relatório'!$B$245,'Faturamento SP3'!$E$2:$E$692,'Infos Relatório'!$B275,'Faturamento SP3'!$Z$2:$Z$692,'Infos Relatório'!AA$1)</f>
        <v>0</v>
      </c>
      <c r="AC275" s="13">
        <f>SUMIFS('Faturamento SP3'!$J$2:$J$692,'Faturamento SP3'!$D$2:$D$692,'Infos Relatório'!$B$245,'Faturamento SP3'!$E$2:$E$692,'Infos Relatório'!$B275,'Faturamento SP3'!$Z$2:$Z$692,'Infos Relatório'!AA$1)</f>
        <v>0</v>
      </c>
      <c r="AD275" s="14">
        <f>SUMIFS('Faturamento SP3'!$O$2:$O$692,'Faturamento SP3'!$D$2:$D$692,'Infos Relatório'!$B$245,'Faturamento SP3'!$E$2:$E$692,'Infos Relatório'!$B275,'Faturamento SP3'!$Z$2:$Z$692,'Infos Relatório'!AA$1,'Faturamento SP3'!$T$2:$T$692,"Sim")+SUMIFS('Faturamento SP3'!$P$2:$P$692,'Faturamento SP3'!$D$2:$D$692,'Infos Relatório'!$B$245,'Faturamento SP3'!$E$2:$E$692,'Infos Relatório'!$B275,'Faturamento SP3'!$Z$2:$Z$692,'Infos Relatório'!AA$1,'Faturamento SP3'!$T$2:$T$692,"Sim")</f>
        <v>0</v>
      </c>
      <c r="AE275" s="27" t="e">
        <f t="shared" si="101"/>
        <v>#DIV/0!</v>
      </c>
      <c r="AF275" s="24">
        <f>SUMIFS('Faturamento SP3'!$H$2:$H$692,'Faturamento SP3'!$D$2:$D$692,'Infos Relatório'!$B$245,'Faturamento SP3'!$E$2:$E$692,'Infos Relatório'!$B275,'Faturamento SP3'!$Z$2:$Z$692,'Infos Relatório'!AA$1)</f>
        <v>0</v>
      </c>
      <c r="AG275" s="23">
        <f>COUNTIFS('Faturamento SP3'!$D$2:$D$692,'Infos Relatório'!$B$245,'Faturamento SP3'!$E$2:$E$692,'Infos Relatório'!$B275,'Faturamento SP3'!$Z$2:$Z$692,'Infos Relatório'!AG$1)</f>
        <v>0</v>
      </c>
      <c r="AH275" s="13">
        <f>SUMIFS('Faturamento SP3'!$G$2:$G$692,'Faturamento SP3'!$D$2:$D$692,'Infos Relatório'!$B$245,'Faturamento SP3'!$E$2:$E$692,'Infos Relatório'!$B275,'Faturamento SP3'!$Z$2:$Z$692,'Infos Relatório'!AG$1)</f>
        <v>0</v>
      </c>
      <c r="AI275" s="13">
        <f>SUMIFS('Faturamento SP3'!$J$2:$J$692,'Faturamento SP3'!$D$2:$D$692,'Infos Relatório'!$B$245,'Faturamento SP3'!$E$2:$E$692,'Infos Relatório'!$B275,'Faturamento SP3'!$Z$2:$Z$692,'Infos Relatório'!AG$1)</f>
        <v>0</v>
      </c>
      <c r="AJ275" s="14">
        <f>SUMIFS('Faturamento SP3'!$O$2:$O$692,'Faturamento SP3'!$D$2:$D$692,'Infos Relatório'!$B$245,'Faturamento SP3'!$E$2:$E$692,'Infos Relatório'!$B275,'Faturamento SP3'!$Z$2:$Z$692,'Infos Relatório'!AG$1,'Faturamento SP3'!$T$2:$T$692,"Sim")+SUMIFS('Faturamento SP3'!$P$2:$P$692,'Faturamento SP3'!$D$2:$D$692,'Infos Relatório'!$B$245,'Faturamento SP3'!$E$2:$E$692,'Infos Relatório'!$B275,'Faturamento SP3'!$Z$2:$Z$692,'Infos Relatório'!AG$1,'Faturamento SP3'!$T$2:$T$692,"Sim")</f>
        <v>0</v>
      </c>
      <c r="AK275" s="27" t="e">
        <f t="shared" si="102"/>
        <v>#DIV/0!</v>
      </c>
      <c r="AL275" s="24">
        <f>SUMIFS('Faturamento SP3'!$H$2:$H$692,'Faturamento SP3'!$D$2:$D$692,'Infos Relatório'!$B$245,'Faturamento SP3'!$E$2:$E$692,'Infos Relatório'!$B275,'Faturamento SP3'!$Z$2:$Z$692,'Infos Relatório'!AG$1)</f>
        <v>0</v>
      </c>
      <c r="AM275" s="23">
        <f>COUNTIFS('Faturamento SP3'!$D$2:$D$692,'Infos Relatório'!$B$245,'Faturamento SP3'!$E$2:$E$692,'Infos Relatório'!$B275,'Faturamento SP3'!$Z$2:$Z$692,'Infos Relatório'!AM$1)</f>
        <v>0</v>
      </c>
      <c r="AN275" s="13">
        <f>SUMIFS('Faturamento SP3'!$G$2:$G$692,'Faturamento SP3'!$D$2:$D$692,'Infos Relatório'!$B$245,'Faturamento SP3'!$E$2:$E$692,'Infos Relatório'!$B275,'Faturamento SP3'!$Z$2:$Z$692,'Infos Relatório'!AM$1)</f>
        <v>0</v>
      </c>
      <c r="AO275" s="13">
        <f>SUMIFS('Faturamento SP3'!$J$2:$J$692,'Faturamento SP3'!$D$2:$D$692,'Infos Relatório'!$B$245,'Faturamento SP3'!$E$2:$E$692,'Infos Relatório'!$B275,'Faturamento SP3'!$Z$2:$Z$692,'Infos Relatório'!AM$1)</f>
        <v>0</v>
      </c>
      <c r="AP275" s="14">
        <f>SUMIFS('Faturamento SP3'!$O$2:$O$692,'Faturamento SP3'!$D$2:$D$692,'Infos Relatório'!$B$245,'Faturamento SP3'!$E$2:$E$692,'Infos Relatório'!$B275,'Faturamento SP3'!$Z$2:$Z$692,'Infos Relatório'!AM$1,'Faturamento SP3'!$T$2:$T$692,"Sim")+SUMIFS('Faturamento SP3'!$P$2:$P$692,'Faturamento SP3'!$D$2:$D$692,'Infos Relatório'!$B$245,'Faturamento SP3'!$E$2:$E$692,'Infos Relatório'!$B275,'Faturamento SP3'!$Z$2:$Z$692,'Infos Relatório'!AM$1,'Faturamento SP3'!$T$2:$T$692,"Sim")</f>
        <v>0</v>
      </c>
      <c r="AQ275" s="27" t="e">
        <f t="shared" si="103"/>
        <v>#DIV/0!</v>
      </c>
      <c r="AR275" s="24">
        <f>SUMIFS('Faturamento SP3'!$H$2:$H$692,'Faturamento SP3'!$D$2:$D$692,'Infos Relatório'!$B$245,'Faturamento SP3'!$E$2:$E$692,'Infos Relatório'!$B275,'Faturamento SP3'!$Z$2:$Z$692,'Infos Relatório'!AM$1)</f>
        <v>0</v>
      </c>
      <c r="AS275" s="23">
        <f>COUNTIFS('Faturamento SP3'!$D$2:$D$692,'Infos Relatório'!$B$245,'Faturamento SP3'!$E$2:$E$692,'Infos Relatório'!$B275,'Faturamento SP3'!$Z$2:$Z$692,'Infos Relatório'!AS$1)</f>
        <v>0</v>
      </c>
      <c r="AT275" s="13">
        <f>SUMIFS('Faturamento SP3'!$G$2:$G$692,'Faturamento SP3'!$D$2:$D$692,'Infos Relatório'!$B$245,'Faturamento SP3'!$E$2:$E$692,'Infos Relatório'!$B275,'Faturamento SP3'!$Z$2:$Z$692,'Infos Relatório'!AS$1)</f>
        <v>0</v>
      </c>
      <c r="AU275" s="13">
        <f>SUMIFS('Faturamento SP3'!$J$2:$J$692,'Faturamento SP3'!$D$2:$D$692,'Infos Relatório'!$B$245,'Faturamento SP3'!$E$2:$E$692,'Infos Relatório'!$B275,'Faturamento SP3'!$Z$2:$Z$692,'Infos Relatório'!AS$1)</f>
        <v>0</v>
      </c>
      <c r="AV275" s="14">
        <f>SUMIFS('Faturamento SP3'!$O$2:$O$692,'Faturamento SP3'!$D$2:$D$692,'Infos Relatório'!$B$245,'Faturamento SP3'!$E$2:$E$692,'Infos Relatório'!$B275,'Faturamento SP3'!$Z$2:$Z$692,'Infos Relatório'!AS$1,'Faturamento SP3'!$T$2:$T$692,"Sim")+SUMIFS('Faturamento SP3'!$P$2:$P$692,'Faturamento SP3'!$D$2:$D$692,'Infos Relatório'!$B$245,'Faturamento SP3'!$E$2:$E$692,'Infos Relatório'!$B275,'Faturamento SP3'!$Z$2:$Z$692,'Infos Relatório'!AS$1,'Faturamento SP3'!$T$2:$T$692,"Sim")</f>
        <v>0</v>
      </c>
      <c r="AW275" s="27" t="e">
        <f t="shared" si="104"/>
        <v>#DIV/0!</v>
      </c>
      <c r="AX275" s="24">
        <f>SUMIFS('Faturamento SP3'!$H$2:$H$692,'Faturamento SP3'!$D$2:$D$692,'Infos Relatório'!$B$245,'Faturamento SP3'!$E$2:$E$692,'Infos Relatório'!$B275,'Faturamento SP3'!$Z$2:$Z$692,'Infos Relatório'!AS$1)</f>
        <v>0</v>
      </c>
      <c r="AY275" s="23">
        <f>COUNTIFS('Faturamento SP3'!$D$2:$D$692,'Infos Relatório'!$B$245,'Faturamento SP3'!$E$2:$E$692,'Infos Relatório'!$B275,'Faturamento SP3'!$Z$2:$Z$692,'Infos Relatório'!AY$1)</f>
        <v>0</v>
      </c>
      <c r="AZ275" s="13">
        <f>SUMIFS('Faturamento SP3'!$G$2:$G$692,'Faturamento SP3'!$D$2:$D$692,'Infos Relatório'!$B$245,'Faturamento SP3'!$E$2:$E$692,'Infos Relatório'!$B275,'Faturamento SP3'!$Z$2:$Z$692,'Infos Relatório'!AY$1)</f>
        <v>0</v>
      </c>
      <c r="BA275" s="13">
        <f>SUMIFS('Faturamento SP3'!$J$2:$J$692,'Faturamento SP3'!$D$2:$D$692,'Infos Relatório'!$B$245,'Faturamento SP3'!$E$2:$E$692,'Infos Relatório'!$B275,'Faturamento SP3'!$Z$2:$Z$692,'Infos Relatório'!AY$1)</f>
        <v>0</v>
      </c>
      <c r="BB275" s="14">
        <f>SUMIFS('Faturamento SP3'!$O$2:$O$692,'Faturamento SP3'!$D$2:$D$692,'Infos Relatório'!$B$245,'Faturamento SP3'!$E$2:$E$692,'Infos Relatório'!$B275,'Faturamento SP3'!$Z$2:$Z$692,'Infos Relatório'!AY$1,'Faturamento SP3'!$T$2:$T$692,"Sim")+SUMIFS('Faturamento SP3'!$P$2:$P$692,'Faturamento SP3'!$D$2:$D$692,'Infos Relatório'!$B$245,'Faturamento SP3'!$E$2:$E$692,'Infos Relatório'!$B275,'Faturamento SP3'!$Z$2:$Z$692,'Infos Relatório'!AY$1,'Faturamento SP3'!$T$2:$T$692,"Sim")</f>
        <v>0</v>
      </c>
      <c r="BC275" s="27" t="e">
        <f t="shared" si="105"/>
        <v>#DIV/0!</v>
      </c>
      <c r="BD275" s="24">
        <f>SUMIFS('Faturamento SP3'!$H$2:$H$692,'Faturamento SP3'!$D$2:$D$692,'Infos Relatório'!$B$245,'Faturamento SP3'!$E$2:$E$692,'Infos Relatório'!$B275,'Faturamento SP3'!$Z$2:$Z$692,'Infos Relatório'!AY$1)</f>
        <v>0</v>
      </c>
      <c r="BE275" s="23">
        <f>COUNTIFS('Faturamento SP3'!$D$2:$D$692,'Infos Relatório'!$B$245,'Faturamento SP3'!$E$2:$E$692,'Infos Relatório'!$B275,'Faturamento SP3'!$Z$2:$Z$692,'Infos Relatório'!BE$1)</f>
        <v>0</v>
      </c>
      <c r="BF275" s="13">
        <f>SUMIFS('Faturamento SP3'!$G$2:$G$692,'Faturamento SP3'!$D$2:$D$692,'Infos Relatório'!$B$245,'Faturamento SP3'!$E$2:$E$692,'Infos Relatório'!$B275,'Faturamento SP3'!$Z$2:$Z$692,'Infos Relatório'!BE$1)</f>
        <v>0</v>
      </c>
      <c r="BG275" s="13">
        <f>SUMIFS('Faturamento SP3'!$J$2:$J$692,'Faturamento SP3'!$D$2:$D$692,'Infos Relatório'!$B$245,'Faturamento SP3'!$E$2:$E$692,'Infos Relatório'!$B275,'Faturamento SP3'!$Z$2:$Z$692,'Infos Relatório'!BE$1)</f>
        <v>0</v>
      </c>
      <c r="BH275" s="14">
        <f>SUMIFS('Faturamento SP3'!$O$2:$O$692,'Faturamento SP3'!$D$2:$D$692,'Infos Relatório'!$B$245,'Faturamento SP3'!$E$2:$E$692,'Infos Relatório'!$B275,'Faturamento SP3'!$Z$2:$Z$692,'Infos Relatório'!BE$1,'Faturamento SP3'!$T$2:$T$692,"Sim")+SUMIFS('Faturamento SP3'!$P$2:$P$692,'Faturamento SP3'!$D$2:$D$692,'Infos Relatório'!$B$245,'Faturamento SP3'!$E$2:$E$692,'Infos Relatório'!$B275,'Faturamento SP3'!$Z$2:$Z$692,'Infos Relatório'!BE$1,'Faturamento SP3'!$T$2:$T$692,"Sim")</f>
        <v>0</v>
      </c>
      <c r="BI275" s="27" t="e">
        <f t="shared" si="106"/>
        <v>#DIV/0!</v>
      </c>
      <c r="BJ275" s="24">
        <f>SUMIFS('Faturamento SP3'!$H$2:$H$692,'Faturamento SP3'!$D$2:$D$692,'Infos Relatório'!$B$245,'Faturamento SP3'!$E$2:$E$692,'Infos Relatório'!$B275,'Faturamento SP3'!$Z$2:$Z$692,'Infos Relatório'!BE$1)</f>
        <v>0</v>
      </c>
      <c r="BK275" s="23">
        <f>COUNTIFS('Faturamento SP3'!$D$2:$D$692,'Infos Relatório'!$B$245,'Faturamento SP3'!$E$2:$E$692,'Infos Relatório'!$B275,'Faturamento SP3'!$Z$2:$Z$692,'Infos Relatório'!BK$1)</f>
        <v>0</v>
      </c>
      <c r="BL275" s="13">
        <f>SUMIFS('Faturamento SP3'!$G$2:$G$692,'Faturamento SP3'!$D$2:$D$692,'Infos Relatório'!$B$245,'Faturamento SP3'!$E$2:$E$692,'Infos Relatório'!$B275,'Faturamento SP3'!$Z$2:$Z$692,'Infos Relatório'!BK$1)</f>
        <v>0</v>
      </c>
      <c r="BM275" s="13">
        <f>SUMIFS('Faturamento SP3'!$J$2:$J$692,'Faturamento SP3'!$D$2:$D$692,'Infos Relatório'!$B$245,'Faturamento SP3'!$E$2:$E$692,'Infos Relatório'!$B275,'Faturamento SP3'!$Z$2:$Z$692,'Infos Relatório'!BK$1)</f>
        <v>0</v>
      </c>
      <c r="BN275" s="14">
        <f>SUMIFS('Faturamento SP3'!$O$2:$O$692,'Faturamento SP3'!$D$2:$D$692,'Infos Relatório'!$B$245,'Faturamento SP3'!$E$2:$E$692,'Infos Relatório'!$B275,'Faturamento SP3'!$Z$2:$Z$692,'Infos Relatório'!BK$1,'Faturamento SP3'!$T$2:$T$692,"Sim")+SUMIFS('Faturamento SP3'!$P$2:$P$692,'Faturamento SP3'!$D$2:$D$692,'Infos Relatório'!$B$245,'Faturamento SP3'!$E$2:$E$692,'Infos Relatório'!$B275,'Faturamento SP3'!$Z$2:$Z$692,'Infos Relatório'!BK$1,'Faturamento SP3'!$T$2:$T$692,"Sim")</f>
        <v>0</v>
      </c>
      <c r="BO275" s="27" t="e">
        <f t="shared" si="107"/>
        <v>#DIV/0!</v>
      </c>
      <c r="BP275" s="24">
        <f>SUMIFS('Faturamento SP3'!$H$2:$H$692,'Faturamento SP3'!$D$2:$D$692,'Infos Relatório'!$B$245,'Faturamento SP3'!$E$2:$E$692,'Infos Relatório'!$B275,'Faturamento SP3'!$Z$2:$Z$692,'Infos Relatório'!BK$1)</f>
        <v>0</v>
      </c>
      <c r="BQ275" s="23">
        <f>COUNTIFS('Faturamento SP3'!$D$2:$D$692,'Infos Relatório'!$B$245,'Faturamento SP3'!$E$2:$E$692,'Infos Relatório'!$B275,'Faturamento SP3'!$Z$2:$Z$692,'Infos Relatório'!BQ$1)</f>
        <v>0</v>
      </c>
      <c r="BR275" s="13">
        <f>SUMIFS('Faturamento SP3'!$G$2:$G$692,'Faturamento SP3'!$D$2:$D$692,'Infos Relatório'!$B$245,'Faturamento SP3'!$E$2:$E$692,'Infos Relatório'!$B275,'Faturamento SP3'!$Z$2:$Z$692,'Infos Relatório'!BQ$1)</f>
        <v>0</v>
      </c>
      <c r="BS275" s="13">
        <f>SUMIFS('Faturamento SP3'!$J$2:$J$692,'Faturamento SP3'!$D$2:$D$692,'Infos Relatório'!$B$245,'Faturamento SP3'!$E$2:$E$692,'Infos Relatório'!$B275,'Faturamento SP3'!$Z$2:$Z$692,'Infos Relatório'!BQ$1)</f>
        <v>0</v>
      </c>
      <c r="BT275" s="14">
        <f>SUMIFS('Faturamento SP3'!$O$2:$O$692,'Faturamento SP3'!$D$2:$D$692,'Infos Relatório'!$B$245,'Faturamento SP3'!$E$2:$E$692,'Infos Relatório'!$B275,'Faturamento SP3'!$Z$2:$Z$692,'Infos Relatório'!BQ$1,'Faturamento SP3'!$T$2:$T$692,"Sim")+SUMIFS('Faturamento SP3'!$P$2:$P$692,'Faturamento SP3'!$D$2:$D$692,'Infos Relatório'!$B$245,'Faturamento SP3'!$E$2:$E$692,'Infos Relatório'!$B275,'Faturamento SP3'!$Z$2:$Z$692,'Infos Relatório'!BQ$1,'Faturamento SP3'!$T$2:$T$692,"Sim")</f>
        <v>0</v>
      </c>
      <c r="BU275" s="27" t="e">
        <f t="shared" si="108"/>
        <v>#DIV/0!</v>
      </c>
      <c r="BV275" s="24">
        <f>SUMIFS('Faturamento SP3'!$H$2:$H$692,'Faturamento SP3'!$D$2:$D$692,'Infos Relatório'!$B$245,'Faturamento SP3'!$E$2:$E$692,'Infos Relatório'!$B275,'Faturamento SP3'!$Z$2:$Z$692,'Infos Relatório'!BQ$1)</f>
        <v>0</v>
      </c>
    </row>
    <row r="276" spans="2:74">
      <c r="B276" s="17" t="s">
        <v>37</v>
      </c>
      <c r="C276" s="23">
        <f>COUNTIFS('Faturamento SP3'!$D$2:$D$692,'Infos Relatório'!$B$245,'Faturamento SP3'!$E$2:$E$692,'Infos Relatório'!$B276,'Faturamento SP3'!$Z$2:$Z$692,'Infos Relatório'!C$1)</f>
        <v>0</v>
      </c>
      <c r="D276" s="13">
        <f>SUMIFS('Faturamento SP3'!$G$2:$G$692,'Faturamento SP3'!$D$2:$D$692,'Infos Relatório'!$B$245,'Faturamento SP3'!$E$2:$E$692,'Infos Relatório'!$B276,'Faturamento SP3'!$Z$2:$Z$692,'Infos Relatório'!C$1)</f>
        <v>0</v>
      </c>
      <c r="E276" s="13">
        <f>SUMIFS('Faturamento SP3'!$J$2:$J$692,'Faturamento SP3'!$D$2:$D$692,'Infos Relatório'!$B$245,'Faturamento SP3'!$E$2:$E$692,'Infos Relatório'!$B276,'Faturamento SP3'!$Z$2:$Z$692,'Infos Relatório'!C$1)</f>
        <v>0</v>
      </c>
      <c r="F276" s="14">
        <f>SUMIFS('Faturamento SP3'!$O$2:$O$692,'Faturamento SP3'!$D$2:$D$692,'Infos Relatório'!$B$245,'Faturamento SP3'!$E$2:$E$692,'Infos Relatório'!$B276,'Faturamento SP3'!$Z$2:$Z$692,'Infos Relatório'!C$1,'Faturamento SP3'!$T$2:$T$692,"Sim")+SUMIFS('Faturamento SP3'!$P$2:$P$692,'Faturamento SP3'!$D$2:$D$692,'Infos Relatório'!$B$245,'Faturamento SP3'!$E$2:$E$692,'Infos Relatório'!$B276,'Faturamento SP3'!$Z$2:$Z$692,'Infos Relatório'!C$1,'Faturamento SP3'!$T$2:$T$692,"Sim")</f>
        <v>0</v>
      </c>
      <c r="G276" s="27" t="e">
        <f t="shared" si="97"/>
        <v>#DIV/0!</v>
      </c>
      <c r="H276" s="24">
        <f>SUMIFS('Faturamento SP3'!$H$2:$H$692,'Faturamento SP3'!$D$2:$D$692,'Infos Relatório'!$B$245,'Faturamento SP3'!$E$2:$E$692,'Infos Relatório'!$B276,'Faturamento SP3'!$Z$2:$Z$692,'Infos Relatório'!C$1)</f>
        <v>0</v>
      </c>
      <c r="I276" s="23">
        <f>COUNTIFS('Faturamento SP3'!$D$2:$D$692,'Infos Relatório'!$B$245,'Faturamento SP3'!$E$2:$E$692,'Infos Relatório'!$B276,'Faturamento SP3'!$Z$2:$Z$692,'Infos Relatório'!I$1)</f>
        <v>0</v>
      </c>
      <c r="J276" s="13">
        <f>SUMIFS('Faturamento SP3'!$G$2:$G$692,'Faturamento SP3'!$D$2:$D$692,'Infos Relatório'!$B$245,'Faturamento SP3'!$E$2:$E$692,'Infos Relatório'!$B276,'Faturamento SP3'!$Z$2:$Z$692,'Infos Relatório'!I$1)</f>
        <v>0</v>
      </c>
      <c r="K276" s="13">
        <f>SUMIFS('Faturamento SP3'!$J$2:$J$692,'Faturamento SP3'!$D$2:$D$692,'Infos Relatório'!$B$245,'Faturamento SP3'!$E$2:$E$692,'Infos Relatório'!$B276,'Faturamento SP3'!$Z$2:$Z$692,'Infos Relatório'!I$1)</f>
        <v>0</v>
      </c>
      <c r="L276" s="14">
        <f>SUMIFS('Faturamento SP3'!$O$2:$O$692,'Faturamento SP3'!$D$2:$D$692,'Infos Relatório'!$B$245,'Faturamento SP3'!$E$2:$E$692,'Infos Relatório'!$B276,'Faturamento SP3'!$Z$2:$Z$692,'Infos Relatório'!I$1,'Faturamento SP3'!$T$2:$T$692,"Sim")+SUMIFS('Faturamento SP3'!$P$2:$P$692,'Faturamento SP3'!$D$2:$D$692,'Infos Relatório'!$B$245,'Faturamento SP3'!$E$2:$E$692,'Infos Relatório'!$B276,'Faturamento SP3'!$Z$2:$Z$692,'Infos Relatório'!I$1,'Faturamento SP3'!$T$2:$T$692,"Sim")</f>
        <v>0</v>
      </c>
      <c r="M276" s="27" t="e">
        <f t="shared" si="98"/>
        <v>#DIV/0!</v>
      </c>
      <c r="N276" s="24">
        <f>SUMIFS('Faturamento SP3'!$H$2:$H$692,'Faturamento SP3'!$D$2:$D$692,'Infos Relatório'!$B$245,'Faturamento SP3'!$E$2:$E$692,'Infos Relatório'!$B276,'Faturamento SP3'!$Z$2:$Z$692,'Infos Relatório'!I$1)</f>
        <v>0</v>
      </c>
      <c r="O276" s="23">
        <f>COUNTIFS('Faturamento SP3'!$D$2:$D$692,'Infos Relatório'!$B$245,'Faturamento SP3'!$E$2:$E$692,'Infos Relatório'!$B276,'Faturamento SP3'!$Z$2:$Z$692,'Infos Relatório'!O$1)</f>
        <v>0</v>
      </c>
      <c r="P276" s="13">
        <f>SUMIFS('Faturamento SP3'!$G$2:$G$692,'Faturamento SP3'!$D$2:$D$692,'Infos Relatório'!$B$245,'Faturamento SP3'!$E$2:$E$692,'Infos Relatório'!$B276,'Faturamento SP3'!$Z$2:$Z$692,'Infos Relatório'!O$1)</f>
        <v>0</v>
      </c>
      <c r="Q276" s="13">
        <f>SUMIFS('Faturamento SP3'!$J$2:$J$692,'Faturamento SP3'!$D$2:$D$692,'Infos Relatório'!$B$245,'Faturamento SP3'!$E$2:$E$692,'Infos Relatório'!$B276,'Faturamento SP3'!$Z$2:$Z$692,'Infos Relatório'!O$1)</f>
        <v>0</v>
      </c>
      <c r="R276" s="14">
        <f>SUMIFS('Faturamento SP3'!$O$2:$O$692,'Faturamento SP3'!$D$2:$D$692,'Infos Relatório'!$B$245,'Faturamento SP3'!$E$2:$E$692,'Infos Relatório'!$B276,'Faturamento SP3'!$Z$2:$Z$692,'Infos Relatório'!O$1,'Faturamento SP3'!$T$2:$T$692,"Sim")+SUMIFS('Faturamento SP3'!$P$2:$P$692,'Faturamento SP3'!$D$2:$D$692,'Infos Relatório'!$B$245,'Faturamento SP3'!$E$2:$E$692,'Infos Relatório'!$B276,'Faturamento SP3'!$Z$2:$Z$692,'Infos Relatório'!O$1,'Faturamento SP3'!$T$2:$T$692,"Sim")</f>
        <v>0</v>
      </c>
      <c r="S276" s="27" t="e">
        <f t="shared" si="99"/>
        <v>#DIV/0!</v>
      </c>
      <c r="T276" s="24">
        <f>SUMIFS('Faturamento SP3'!$H$2:$H$692,'Faturamento SP3'!$D$2:$D$692,'Infos Relatório'!$B$245,'Faturamento SP3'!$E$2:$E$692,'Infos Relatório'!$B276,'Faturamento SP3'!$Z$2:$Z$692,'Infos Relatório'!O$1)</f>
        <v>0</v>
      </c>
      <c r="U276" s="23">
        <f>COUNTIFS('Faturamento SP3'!$D$2:$D$692,'Infos Relatório'!$B$245,'Faturamento SP3'!$E$2:$E$692,'Infos Relatório'!$B276,'Faturamento SP3'!$Z$2:$Z$692,'Infos Relatório'!U$1)</f>
        <v>0</v>
      </c>
      <c r="V276" s="13">
        <f>SUMIFS('Faturamento SP3'!$G$2:$G$692,'Faturamento SP3'!$D$2:$D$692,'Infos Relatório'!$B$245,'Faturamento SP3'!$E$2:$E$692,'Infos Relatório'!$B276,'Faturamento SP3'!$Z$2:$Z$692,'Infos Relatório'!U$1)</f>
        <v>0</v>
      </c>
      <c r="W276" s="13">
        <f>SUMIFS('Faturamento SP3'!$J$2:$J$692,'Faturamento SP3'!$D$2:$D$692,'Infos Relatório'!$B$245,'Faturamento SP3'!$E$2:$E$692,'Infos Relatório'!$B276,'Faturamento SP3'!$Z$2:$Z$692,'Infos Relatório'!U$1)</f>
        <v>0</v>
      </c>
      <c r="X276" s="14">
        <f>SUMIFS('Faturamento SP3'!$O$2:$O$692,'Faturamento SP3'!$D$2:$D$692,'Infos Relatório'!$B$245,'Faturamento SP3'!$E$2:$E$692,'Infos Relatório'!$B276,'Faturamento SP3'!$Z$2:$Z$692,'Infos Relatório'!U$1,'Faturamento SP3'!$T$2:$T$692,"Sim")+SUMIFS('Faturamento SP3'!$P$2:$P$692,'Faturamento SP3'!$D$2:$D$692,'Infos Relatório'!$B$245,'Faturamento SP3'!$E$2:$E$692,'Infos Relatório'!$B276,'Faturamento SP3'!$Z$2:$Z$692,'Infos Relatório'!U$1,'Faturamento SP3'!$T$2:$T$692,"Sim")</f>
        <v>0</v>
      </c>
      <c r="Y276" s="27" t="e">
        <f t="shared" si="100"/>
        <v>#DIV/0!</v>
      </c>
      <c r="Z276" s="24">
        <f>SUMIFS('Faturamento SP3'!$H$2:$H$692,'Faturamento SP3'!$D$2:$D$692,'Infos Relatório'!$B$245,'Faturamento SP3'!$E$2:$E$692,'Infos Relatório'!$B276,'Faturamento SP3'!$Z$2:$Z$692,'Infos Relatório'!U$1)</f>
        <v>0</v>
      </c>
      <c r="AA276" s="23">
        <f>COUNTIFS('Faturamento SP3'!$D$2:$D$692,'Infos Relatório'!$B$245,'Faturamento SP3'!$E$2:$E$692,'Infos Relatório'!$B276,'Faturamento SP3'!$Z$2:$Z$692,'Infos Relatório'!AA$1)</f>
        <v>0</v>
      </c>
      <c r="AB276" s="13">
        <f>SUMIFS('Faturamento SP3'!$G$2:$G$692,'Faturamento SP3'!$D$2:$D$692,'Infos Relatório'!$B$245,'Faturamento SP3'!$E$2:$E$692,'Infos Relatório'!$B276,'Faturamento SP3'!$Z$2:$Z$692,'Infos Relatório'!AA$1)</f>
        <v>0</v>
      </c>
      <c r="AC276" s="13">
        <f>SUMIFS('Faturamento SP3'!$J$2:$J$692,'Faturamento SP3'!$D$2:$D$692,'Infos Relatório'!$B$245,'Faturamento SP3'!$E$2:$E$692,'Infos Relatório'!$B276,'Faturamento SP3'!$Z$2:$Z$692,'Infos Relatório'!AA$1)</f>
        <v>0</v>
      </c>
      <c r="AD276" s="14">
        <f>SUMIFS('Faturamento SP3'!$O$2:$O$692,'Faturamento SP3'!$D$2:$D$692,'Infos Relatório'!$B$245,'Faturamento SP3'!$E$2:$E$692,'Infos Relatório'!$B276,'Faturamento SP3'!$Z$2:$Z$692,'Infos Relatório'!AA$1,'Faturamento SP3'!$T$2:$T$692,"Sim")+SUMIFS('Faturamento SP3'!$P$2:$P$692,'Faturamento SP3'!$D$2:$D$692,'Infos Relatório'!$B$245,'Faturamento SP3'!$E$2:$E$692,'Infos Relatório'!$B276,'Faturamento SP3'!$Z$2:$Z$692,'Infos Relatório'!AA$1,'Faturamento SP3'!$T$2:$T$692,"Sim")</f>
        <v>0</v>
      </c>
      <c r="AE276" s="27" t="e">
        <f t="shared" si="101"/>
        <v>#DIV/0!</v>
      </c>
      <c r="AF276" s="24">
        <f>SUMIFS('Faturamento SP3'!$H$2:$H$692,'Faturamento SP3'!$D$2:$D$692,'Infos Relatório'!$B$245,'Faturamento SP3'!$E$2:$E$692,'Infos Relatório'!$B276,'Faturamento SP3'!$Z$2:$Z$692,'Infos Relatório'!AA$1)</f>
        <v>0</v>
      </c>
      <c r="AG276" s="23">
        <f>COUNTIFS('Faturamento SP3'!$D$2:$D$692,'Infos Relatório'!$B$245,'Faturamento SP3'!$E$2:$E$692,'Infos Relatório'!$B276,'Faturamento SP3'!$Z$2:$Z$692,'Infos Relatório'!AG$1)</f>
        <v>0</v>
      </c>
      <c r="AH276" s="13">
        <f>SUMIFS('Faturamento SP3'!$G$2:$G$692,'Faturamento SP3'!$D$2:$D$692,'Infos Relatório'!$B$245,'Faturamento SP3'!$E$2:$E$692,'Infos Relatório'!$B276,'Faturamento SP3'!$Z$2:$Z$692,'Infos Relatório'!AG$1)</f>
        <v>0</v>
      </c>
      <c r="AI276" s="13">
        <f>SUMIFS('Faturamento SP3'!$J$2:$J$692,'Faturamento SP3'!$D$2:$D$692,'Infos Relatório'!$B$245,'Faturamento SP3'!$E$2:$E$692,'Infos Relatório'!$B276,'Faturamento SP3'!$Z$2:$Z$692,'Infos Relatório'!AG$1)</f>
        <v>0</v>
      </c>
      <c r="AJ276" s="14">
        <f>SUMIFS('Faturamento SP3'!$O$2:$O$692,'Faturamento SP3'!$D$2:$D$692,'Infos Relatório'!$B$245,'Faturamento SP3'!$E$2:$E$692,'Infos Relatório'!$B276,'Faturamento SP3'!$Z$2:$Z$692,'Infos Relatório'!AG$1,'Faturamento SP3'!$T$2:$T$692,"Sim")+SUMIFS('Faturamento SP3'!$P$2:$P$692,'Faturamento SP3'!$D$2:$D$692,'Infos Relatório'!$B$245,'Faturamento SP3'!$E$2:$E$692,'Infos Relatório'!$B276,'Faturamento SP3'!$Z$2:$Z$692,'Infos Relatório'!AG$1,'Faturamento SP3'!$T$2:$T$692,"Sim")</f>
        <v>0</v>
      </c>
      <c r="AK276" s="27" t="e">
        <f t="shared" si="102"/>
        <v>#DIV/0!</v>
      </c>
      <c r="AL276" s="24">
        <f>SUMIFS('Faturamento SP3'!$H$2:$H$692,'Faturamento SP3'!$D$2:$D$692,'Infos Relatório'!$B$245,'Faturamento SP3'!$E$2:$E$692,'Infos Relatório'!$B276,'Faturamento SP3'!$Z$2:$Z$692,'Infos Relatório'!AG$1)</f>
        <v>0</v>
      </c>
      <c r="AM276" s="23">
        <f>COUNTIFS('Faturamento SP3'!$D$2:$D$692,'Infos Relatório'!$B$245,'Faturamento SP3'!$E$2:$E$692,'Infos Relatório'!$B276,'Faturamento SP3'!$Z$2:$Z$692,'Infos Relatório'!AM$1)</f>
        <v>0</v>
      </c>
      <c r="AN276" s="13">
        <f>SUMIFS('Faturamento SP3'!$G$2:$G$692,'Faturamento SP3'!$D$2:$D$692,'Infos Relatório'!$B$245,'Faturamento SP3'!$E$2:$E$692,'Infos Relatório'!$B276,'Faturamento SP3'!$Z$2:$Z$692,'Infos Relatório'!AM$1)</f>
        <v>0</v>
      </c>
      <c r="AO276" s="13">
        <f>SUMIFS('Faturamento SP3'!$J$2:$J$692,'Faturamento SP3'!$D$2:$D$692,'Infos Relatório'!$B$245,'Faturamento SP3'!$E$2:$E$692,'Infos Relatório'!$B276,'Faturamento SP3'!$Z$2:$Z$692,'Infos Relatório'!AM$1)</f>
        <v>0</v>
      </c>
      <c r="AP276" s="14">
        <f>SUMIFS('Faturamento SP3'!$O$2:$O$692,'Faturamento SP3'!$D$2:$D$692,'Infos Relatório'!$B$245,'Faturamento SP3'!$E$2:$E$692,'Infos Relatório'!$B276,'Faturamento SP3'!$Z$2:$Z$692,'Infos Relatório'!AM$1,'Faturamento SP3'!$T$2:$T$692,"Sim")+SUMIFS('Faturamento SP3'!$P$2:$P$692,'Faturamento SP3'!$D$2:$D$692,'Infos Relatório'!$B$245,'Faturamento SP3'!$E$2:$E$692,'Infos Relatório'!$B276,'Faturamento SP3'!$Z$2:$Z$692,'Infos Relatório'!AM$1,'Faturamento SP3'!$T$2:$T$692,"Sim")</f>
        <v>0</v>
      </c>
      <c r="AQ276" s="27" t="e">
        <f t="shared" si="103"/>
        <v>#DIV/0!</v>
      </c>
      <c r="AR276" s="24">
        <f>SUMIFS('Faturamento SP3'!$H$2:$H$692,'Faturamento SP3'!$D$2:$D$692,'Infos Relatório'!$B$245,'Faturamento SP3'!$E$2:$E$692,'Infos Relatório'!$B276,'Faturamento SP3'!$Z$2:$Z$692,'Infos Relatório'!AM$1)</f>
        <v>0</v>
      </c>
      <c r="AS276" s="23">
        <f>COUNTIFS('Faturamento SP3'!$D$2:$D$692,'Infos Relatório'!$B$245,'Faturamento SP3'!$E$2:$E$692,'Infos Relatório'!$B276,'Faturamento SP3'!$Z$2:$Z$692,'Infos Relatório'!AS$1)</f>
        <v>0</v>
      </c>
      <c r="AT276" s="13">
        <f>SUMIFS('Faturamento SP3'!$G$2:$G$692,'Faturamento SP3'!$D$2:$D$692,'Infos Relatório'!$B$245,'Faturamento SP3'!$E$2:$E$692,'Infos Relatório'!$B276,'Faturamento SP3'!$Z$2:$Z$692,'Infos Relatório'!AS$1)</f>
        <v>0</v>
      </c>
      <c r="AU276" s="13">
        <f>SUMIFS('Faturamento SP3'!$J$2:$J$692,'Faturamento SP3'!$D$2:$D$692,'Infos Relatório'!$B$245,'Faturamento SP3'!$E$2:$E$692,'Infos Relatório'!$B276,'Faturamento SP3'!$Z$2:$Z$692,'Infos Relatório'!AS$1)</f>
        <v>0</v>
      </c>
      <c r="AV276" s="14">
        <f>SUMIFS('Faturamento SP3'!$O$2:$O$692,'Faturamento SP3'!$D$2:$D$692,'Infos Relatório'!$B$245,'Faturamento SP3'!$E$2:$E$692,'Infos Relatório'!$B276,'Faturamento SP3'!$Z$2:$Z$692,'Infos Relatório'!AS$1,'Faturamento SP3'!$T$2:$T$692,"Sim")+SUMIFS('Faturamento SP3'!$P$2:$P$692,'Faturamento SP3'!$D$2:$D$692,'Infos Relatório'!$B$245,'Faturamento SP3'!$E$2:$E$692,'Infos Relatório'!$B276,'Faturamento SP3'!$Z$2:$Z$692,'Infos Relatório'!AS$1,'Faturamento SP3'!$T$2:$T$692,"Sim")</f>
        <v>0</v>
      </c>
      <c r="AW276" s="27" t="e">
        <f t="shared" si="104"/>
        <v>#DIV/0!</v>
      </c>
      <c r="AX276" s="24">
        <f>SUMIFS('Faturamento SP3'!$H$2:$H$692,'Faturamento SP3'!$D$2:$D$692,'Infos Relatório'!$B$245,'Faturamento SP3'!$E$2:$E$692,'Infos Relatório'!$B276,'Faturamento SP3'!$Z$2:$Z$692,'Infos Relatório'!AS$1)</f>
        <v>0</v>
      </c>
      <c r="AY276" s="23">
        <f>COUNTIFS('Faturamento SP3'!$D$2:$D$692,'Infos Relatório'!$B$245,'Faturamento SP3'!$E$2:$E$692,'Infos Relatório'!$B276,'Faturamento SP3'!$Z$2:$Z$692,'Infos Relatório'!AY$1)</f>
        <v>0</v>
      </c>
      <c r="AZ276" s="13">
        <f>SUMIFS('Faturamento SP3'!$G$2:$G$692,'Faturamento SP3'!$D$2:$D$692,'Infos Relatório'!$B$245,'Faturamento SP3'!$E$2:$E$692,'Infos Relatório'!$B276,'Faturamento SP3'!$Z$2:$Z$692,'Infos Relatório'!AY$1)</f>
        <v>0</v>
      </c>
      <c r="BA276" s="13">
        <f>SUMIFS('Faturamento SP3'!$J$2:$J$692,'Faturamento SP3'!$D$2:$D$692,'Infos Relatório'!$B$245,'Faturamento SP3'!$E$2:$E$692,'Infos Relatório'!$B276,'Faturamento SP3'!$Z$2:$Z$692,'Infos Relatório'!AY$1)</f>
        <v>0</v>
      </c>
      <c r="BB276" s="14">
        <f>SUMIFS('Faturamento SP3'!$O$2:$O$692,'Faturamento SP3'!$D$2:$D$692,'Infos Relatório'!$B$245,'Faturamento SP3'!$E$2:$E$692,'Infos Relatório'!$B276,'Faturamento SP3'!$Z$2:$Z$692,'Infos Relatório'!AY$1,'Faturamento SP3'!$T$2:$T$692,"Sim")+SUMIFS('Faturamento SP3'!$P$2:$P$692,'Faturamento SP3'!$D$2:$D$692,'Infos Relatório'!$B$245,'Faturamento SP3'!$E$2:$E$692,'Infos Relatório'!$B276,'Faturamento SP3'!$Z$2:$Z$692,'Infos Relatório'!AY$1,'Faturamento SP3'!$T$2:$T$692,"Sim")</f>
        <v>0</v>
      </c>
      <c r="BC276" s="27" t="e">
        <f t="shared" si="105"/>
        <v>#DIV/0!</v>
      </c>
      <c r="BD276" s="24">
        <f>SUMIFS('Faturamento SP3'!$H$2:$H$692,'Faturamento SP3'!$D$2:$D$692,'Infos Relatório'!$B$245,'Faturamento SP3'!$E$2:$E$692,'Infos Relatório'!$B276,'Faturamento SP3'!$Z$2:$Z$692,'Infos Relatório'!AY$1)</f>
        <v>0</v>
      </c>
      <c r="BE276" s="23">
        <f>COUNTIFS('Faturamento SP3'!$D$2:$D$692,'Infos Relatório'!$B$245,'Faturamento SP3'!$E$2:$E$692,'Infos Relatório'!$B276,'Faturamento SP3'!$Z$2:$Z$692,'Infos Relatório'!BE$1)</f>
        <v>0</v>
      </c>
      <c r="BF276" s="13">
        <f>SUMIFS('Faturamento SP3'!$G$2:$G$692,'Faturamento SP3'!$D$2:$D$692,'Infos Relatório'!$B$245,'Faturamento SP3'!$E$2:$E$692,'Infos Relatório'!$B276,'Faturamento SP3'!$Z$2:$Z$692,'Infos Relatório'!BE$1)</f>
        <v>0</v>
      </c>
      <c r="BG276" s="13">
        <f>SUMIFS('Faturamento SP3'!$J$2:$J$692,'Faturamento SP3'!$D$2:$D$692,'Infos Relatório'!$B$245,'Faturamento SP3'!$E$2:$E$692,'Infos Relatório'!$B276,'Faturamento SP3'!$Z$2:$Z$692,'Infos Relatório'!BE$1)</f>
        <v>0</v>
      </c>
      <c r="BH276" s="14">
        <f>SUMIFS('Faturamento SP3'!$O$2:$O$692,'Faturamento SP3'!$D$2:$D$692,'Infos Relatório'!$B$245,'Faturamento SP3'!$E$2:$E$692,'Infos Relatório'!$B276,'Faturamento SP3'!$Z$2:$Z$692,'Infos Relatório'!BE$1,'Faturamento SP3'!$T$2:$T$692,"Sim")+SUMIFS('Faturamento SP3'!$P$2:$P$692,'Faturamento SP3'!$D$2:$D$692,'Infos Relatório'!$B$245,'Faturamento SP3'!$E$2:$E$692,'Infos Relatório'!$B276,'Faturamento SP3'!$Z$2:$Z$692,'Infos Relatório'!BE$1,'Faturamento SP3'!$T$2:$T$692,"Sim")</f>
        <v>0</v>
      </c>
      <c r="BI276" s="27" t="e">
        <f t="shared" si="106"/>
        <v>#DIV/0!</v>
      </c>
      <c r="BJ276" s="24">
        <f>SUMIFS('Faturamento SP3'!$H$2:$H$692,'Faturamento SP3'!$D$2:$D$692,'Infos Relatório'!$B$245,'Faturamento SP3'!$E$2:$E$692,'Infos Relatório'!$B276,'Faturamento SP3'!$Z$2:$Z$692,'Infos Relatório'!BE$1)</f>
        <v>0</v>
      </c>
      <c r="BK276" s="23">
        <f>COUNTIFS('Faturamento SP3'!$D$2:$D$692,'Infos Relatório'!$B$245,'Faturamento SP3'!$E$2:$E$692,'Infos Relatório'!$B276,'Faturamento SP3'!$Z$2:$Z$692,'Infos Relatório'!BK$1)</f>
        <v>0</v>
      </c>
      <c r="BL276" s="13">
        <f>SUMIFS('Faturamento SP3'!$G$2:$G$692,'Faturamento SP3'!$D$2:$D$692,'Infos Relatório'!$B$245,'Faturamento SP3'!$E$2:$E$692,'Infos Relatório'!$B276,'Faturamento SP3'!$Z$2:$Z$692,'Infos Relatório'!BK$1)</f>
        <v>0</v>
      </c>
      <c r="BM276" s="13">
        <f>SUMIFS('Faturamento SP3'!$J$2:$J$692,'Faturamento SP3'!$D$2:$D$692,'Infos Relatório'!$B$245,'Faturamento SP3'!$E$2:$E$692,'Infos Relatório'!$B276,'Faturamento SP3'!$Z$2:$Z$692,'Infos Relatório'!BK$1)</f>
        <v>0</v>
      </c>
      <c r="BN276" s="14">
        <f>SUMIFS('Faturamento SP3'!$O$2:$O$692,'Faturamento SP3'!$D$2:$D$692,'Infos Relatório'!$B$245,'Faturamento SP3'!$E$2:$E$692,'Infos Relatório'!$B276,'Faturamento SP3'!$Z$2:$Z$692,'Infos Relatório'!BK$1,'Faturamento SP3'!$T$2:$T$692,"Sim")+SUMIFS('Faturamento SP3'!$P$2:$P$692,'Faturamento SP3'!$D$2:$D$692,'Infos Relatório'!$B$245,'Faturamento SP3'!$E$2:$E$692,'Infos Relatório'!$B276,'Faturamento SP3'!$Z$2:$Z$692,'Infos Relatório'!BK$1,'Faturamento SP3'!$T$2:$T$692,"Sim")</f>
        <v>0</v>
      </c>
      <c r="BO276" s="27" t="e">
        <f t="shared" si="107"/>
        <v>#DIV/0!</v>
      </c>
      <c r="BP276" s="24">
        <f>SUMIFS('Faturamento SP3'!$H$2:$H$692,'Faturamento SP3'!$D$2:$D$692,'Infos Relatório'!$B$245,'Faturamento SP3'!$E$2:$E$692,'Infos Relatório'!$B276,'Faturamento SP3'!$Z$2:$Z$692,'Infos Relatório'!BK$1)</f>
        <v>0</v>
      </c>
      <c r="BQ276" s="23">
        <f>COUNTIFS('Faturamento SP3'!$D$2:$D$692,'Infos Relatório'!$B$245,'Faturamento SP3'!$E$2:$E$692,'Infos Relatório'!$B276,'Faturamento SP3'!$Z$2:$Z$692,'Infos Relatório'!BQ$1)</f>
        <v>0</v>
      </c>
      <c r="BR276" s="13">
        <f>SUMIFS('Faturamento SP3'!$G$2:$G$692,'Faturamento SP3'!$D$2:$D$692,'Infos Relatório'!$B$245,'Faturamento SP3'!$E$2:$E$692,'Infos Relatório'!$B276,'Faturamento SP3'!$Z$2:$Z$692,'Infos Relatório'!BQ$1)</f>
        <v>0</v>
      </c>
      <c r="BS276" s="13">
        <f>SUMIFS('Faturamento SP3'!$J$2:$J$692,'Faturamento SP3'!$D$2:$D$692,'Infos Relatório'!$B$245,'Faturamento SP3'!$E$2:$E$692,'Infos Relatório'!$B276,'Faturamento SP3'!$Z$2:$Z$692,'Infos Relatório'!BQ$1)</f>
        <v>0</v>
      </c>
      <c r="BT276" s="14">
        <f>SUMIFS('Faturamento SP3'!$O$2:$O$692,'Faturamento SP3'!$D$2:$D$692,'Infos Relatório'!$B$245,'Faturamento SP3'!$E$2:$E$692,'Infos Relatório'!$B276,'Faturamento SP3'!$Z$2:$Z$692,'Infos Relatório'!BQ$1,'Faturamento SP3'!$T$2:$T$692,"Sim")+SUMIFS('Faturamento SP3'!$P$2:$P$692,'Faturamento SP3'!$D$2:$D$692,'Infos Relatório'!$B$245,'Faturamento SP3'!$E$2:$E$692,'Infos Relatório'!$B276,'Faturamento SP3'!$Z$2:$Z$692,'Infos Relatório'!BQ$1,'Faturamento SP3'!$T$2:$T$692,"Sim")</f>
        <v>0</v>
      </c>
      <c r="BU276" s="27" t="e">
        <f t="shared" si="108"/>
        <v>#DIV/0!</v>
      </c>
      <c r="BV276" s="24">
        <f>SUMIFS('Faturamento SP3'!$H$2:$H$692,'Faturamento SP3'!$D$2:$D$692,'Infos Relatório'!$B$245,'Faturamento SP3'!$E$2:$E$692,'Infos Relatório'!$B276,'Faturamento SP3'!$Z$2:$Z$692,'Infos Relatório'!BQ$1)</f>
        <v>0</v>
      </c>
    </row>
    <row r="277" spans="2:74">
      <c r="B277" s="17" t="s">
        <v>38</v>
      </c>
      <c r="C277" s="23">
        <f>COUNTIFS('Faturamento SP3'!$D$2:$D$692,'Infos Relatório'!$B$245,'Faturamento SP3'!$E$2:$E$692,'Infos Relatório'!$B277,'Faturamento SP3'!$Z$2:$Z$692,'Infos Relatório'!C$1)</f>
        <v>0</v>
      </c>
      <c r="D277" s="13">
        <f>SUMIFS('Faturamento SP3'!$G$2:$G$692,'Faturamento SP3'!$D$2:$D$692,'Infos Relatório'!$B$245,'Faturamento SP3'!$E$2:$E$692,'Infos Relatório'!$B277,'Faturamento SP3'!$Z$2:$Z$692,'Infos Relatório'!C$1)</f>
        <v>0</v>
      </c>
      <c r="E277" s="13">
        <f>SUMIFS('Faturamento SP3'!$J$2:$J$692,'Faturamento SP3'!$D$2:$D$692,'Infos Relatório'!$B$245,'Faturamento SP3'!$E$2:$E$692,'Infos Relatório'!$B277,'Faturamento SP3'!$Z$2:$Z$692,'Infos Relatório'!C$1)</f>
        <v>0</v>
      </c>
      <c r="F277" s="14">
        <f>SUMIFS('Faturamento SP3'!$O$2:$O$692,'Faturamento SP3'!$D$2:$D$692,'Infos Relatório'!$B$245,'Faturamento SP3'!$E$2:$E$692,'Infos Relatório'!$B277,'Faturamento SP3'!$Z$2:$Z$692,'Infos Relatório'!C$1,'Faturamento SP3'!$T$2:$T$692,"Sim")+SUMIFS('Faturamento SP3'!$P$2:$P$692,'Faturamento SP3'!$D$2:$D$692,'Infos Relatório'!$B$245,'Faturamento SP3'!$E$2:$E$692,'Infos Relatório'!$B277,'Faturamento SP3'!$Z$2:$Z$692,'Infos Relatório'!C$1,'Faturamento SP3'!$T$2:$T$692,"Sim")</f>
        <v>0</v>
      </c>
      <c r="G277" s="27" t="e">
        <f t="shared" si="97"/>
        <v>#DIV/0!</v>
      </c>
      <c r="H277" s="24">
        <f>SUMIFS('Faturamento SP3'!$H$2:$H$692,'Faturamento SP3'!$D$2:$D$692,'Infos Relatório'!$B$245,'Faturamento SP3'!$E$2:$E$692,'Infos Relatório'!$B277,'Faturamento SP3'!$Z$2:$Z$692,'Infos Relatório'!C$1)</f>
        <v>0</v>
      </c>
      <c r="I277" s="23">
        <f>COUNTIFS('Faturamento SP3'!$D$2:$D$692,'Infos Relatório'!$B$245,'Faturamento SP3'!$E$2:$E$692,'Infos Relatório'!$B277,'Faturamento SP3'!$Z$2:$Z$692,'Infos Relatório'!I$1)</f>
        <v>0</v>
      </c>
      <c r="J277" s="13">
        <f>SUMIFS('Faturamento SP3'!$G$2:$G$692,'Faturamento SP3'!$D$2:$D$692,'Infos Relatório'!$B$245,'Faturamento SP3'!$E$2:$E$692,'Infos Relatório'!$B277,'Faturamento SP3'!$Z$2:$Z$692,'Infos Relatório'!I$1)</f>
        <v>0</v>
      </c>
      <c r="K277" s="13">
        <f>SUMIFS('Faturamento SP3'!$J$2:$J$692,'Faturamento SP3'!$D$2:$D$692,'Infos Relatório'!$B$245,'Faturamento SP3'!$E$2:$E$692,'Infos Relatório'!$B277,'Faturamento SP3'!$Z$2:$Z$692,'Infos Relatório'!I$1)</f>
        <v>0</v>
      </c>
      <c r="L277" s="14">
        <f>SUMIFS('Faturamento SP3'!$O$2:$O$692,'Faturamento SP3'!$D$2:$D$692,'Infos Relatório'!$B$245,'Faturamento SP3'!$E$2:$E$692,'Infos Relatório'!$B277,'Faturamento SP3'!$Z$2:$Z$692,'Infos Relatório'!I$1,'Faturamento SP3'!$T$2:$T$692,"Sim")+SUMIFS('Faturamento SP3'!$P$2:$P$692,'Faturamento SP3'!$D$2:$D$692,'Infos Relatório'!$B$245,'Faturamento SP3'!$E$2:$E$692,'Infos Relatório'!$B277,'Faturamento SP3'!$Z$2:$Z$692,'Infos Relatório'!I$1,'Faturamento SP3'!$T$2:$T$692,"Sim")</f>
        <v>0</v>
      </c>
      <c r="M277" s="27" t="e">
        <f t="shared" si="98"/>
        <v>#DIV/0!</v>
      </c>
      <c r="N277" s="24">
        <f>SUMIFS('Faturamento SP3'!$H$2:$H$692,'Faturamento SP3'!$D$2:$D$692,'Infos Relatório'!$B$245,'Faturamento SP3'!$E$2:$E$692,'Infos Relatório'!$B277,'Faturamento SP3'!$Z$2:$Z$692,'Infos Relatório'!I$1)</f>
        <v>0</v>
      </c>
      <c r="O277" s="23">
        <f>COUNTIFS('Faturamento SP3'!$D$2:$D$692,'Infos Relatório'!$B$245,'Faturamento SP3'!$E$2:$E$692,'Infos Relatório'!$B277,'Faturamento SP3'!$Z$2:$Z$692,'Infos Relatório'!O$1)</f>
        <v>0</v>
      </c>
      <c r="P277" s="13">
        <f>SUMIFS('Faturamento SP3'!$G$2:$G$692,'Faturamento SP3'!$D$2:$D$692,'Infos Relatório'!$B$245,'Faturamento SP3'!$E$2:$E$692,'Infos Relatório'!$B277,'Faturamento SP3'!$Z$2:$Z$692,'Infos Relatório'!O$1)</f>
        <v>0</v>
      </c>
      <c r="Q277" s="13">
        <f>SUMIFS('Faturamento SP3'!$J$2:$J$692,'Faturamento SP3'!$D$2:$D$692,'Infos Relatório'!$B$245,'Faturamento SP3'!$E$2:$E$692,'Infos Relatório'!$B277,'Faturamento SP3'!$Z$2:$Z$692,'Infos Relatório'!O$1)</f>
        <v>0</v>
      </c>
      <c r="R277" s="14">
        <f>SUMIFS('Faturamento SP3'!$O$2:$O$692,'Faturamento SP3'!$D$2:$D$692,'Infos Relatório'!$B$245,'Faturamento SP3'!$E$2:$E$692,'Infos Relatório'!$B277,'Faturamento SP3'!$Z$2:$Z$692,'Infos Relatório'!O$1,'Faturamento SP3'!$T$2:$T$692,"Sim")+SUMIFS('Faturamento SP3'!$P$2:$P$692,'Faturamento SP3'!$D$2:$D$692,'Infos Relatório'!$B$245,'Faturamento SP3'!$E$2:$E$692,'Infos Relatório'!$B277,'Faturamento SP3'!$Z$2:$Z$692,'Infos Relatório'!O$1,'Faturamento SP3'!$T$2:$T$692,"Sim")</f>
        <v>0</v>
      </c>
      <c r="S277" s="27" t="e">
        <f t="shared" si="99"/>
        <v>#DIV/0!</v>
      </c>
      <c r="T277" s="24">
        <f>SUMIFS('Faturamento SP3'!$H$2:$H$692,'Faturamento SP3'!$D$2:$D$692,'Infos Relatório'!$B$245,'Faturamento SP3'!$E$2:$E$692,'Infos Relatório'!$B277,'Faturamento SP3'!$Z$2:$Z$692,'Infos Relatório'!O$1)</f>
        <v>0</v>
      </c>
      <c r="U277" s="23">
        <f>COUNTIFS('Faturamento SP3'!$D$2:$D$692,'Infos Relatório'!$B$245,'Faturamento SP3'!$E$2:$E$692,'Infos Relatório'!$B277,'Faturamento SP3'!$Z$2:$Z$692,'Infos Relatório'!U$1)</f>
        <v>0</v>
      </c>
      <c r="V277" s="13">
        <f>SUMIFS('Faturamento SP3'!$G$2:$G$692,'Faturamento SP3'!$D$2:$D$692,'Infos Relatório'!$B$245,'Faturamento SP3'!$E$2:$E$692,'Infos Relatório'!$B277,'Faturamento SP3'!$Z$2:$Z$692,'Infos Relatório'!U$1)</f>
        <v>0</v>
      </c>
      <c r="W277" s="13">
        <f>SUMIFS('Faturamento SP3'!$J$2:$J$692,'Faturamento SP3'!$D$2:$D$692,'Infos Relatório'!$B$245,'Faturamento SP3'!$E$2:$E$692,'Infos Relatório'!$B277,'Faturamento SP3'!$Z$2:$Z$692,'Infos Relatório'!U$1)</f>
        <v>0</v>
      </c>
      <c r="X277" s="14">
        <f>SUMIFS('Faturamento SP3'!$O$2:$O$692,'Faturamento SP3'!$D$2:$D$692,'Infos Relatório'!$B$245,'Faturamento SP3'!$E$2:$E$692,'Infos Relatório'!$B277,'Faturamento SP3'!$Z$2:$Z$692,'Infos Relatório'!U$1,'Faturamento SP3'!$T$2:$T$692,"Sim")+SUMIFS('Faturamento SP3'!$P$2:$P$692,'Faturamento SP3'!$D$2:$D$692,'Infos Relatório'!$B$245,'Faturamento SP3'!$E$2:$E$692,'Infos Relatório'!$B277,'Faturamento SP3'!$Z$2:$Z$692,'Infos Relatório'!U$1,'Faturamento SP3'!$T$2:$T$692,"Sim")</f>
        <v>0</v>
      </c>
      <c r="Y277" s="27" t="e">
        <f t="shared" si="100"/>
        <v>#DIV/0!</v>
      </c>
      <c r="Z277" s="24">
        <f>SUMIFS('Faturamento SP3'!$H$2:$H$692,'Faturamento SP3'!$D$2:$D$692,'Infos Relatório'!$B$245,'Faturamento SP3'!$E$2:$E$692,'Infos Relatório'!$B277,'Faturamento SP3'!$Z$2:$Z$692,'Infos Relatório'!U$1)</f>
        <v>0</v>
      </c>
      <c r="AA277" s="23">
        <f>COUNTIFS('Faturamento SP3'!$D$2:$D$692,'Infos Relatório'!$B$245,'Faturamento SP3'!$E$2:$E$692,'Infos Relatório'!$B277,'Faturamento SP3'!$Z$2:$Z$692,'Infos Relatório'!AA$1)</f>
        <v>0</v>
      </c>
      <c r="AB277" s="13">
        <f>SUMIFS('Faturamento SP3'!$G$2:$G$692,'Faturamento SP3'!$D$2:$D$692,'Infos Relatório'!$B$245,'Faturamento SP3'!$E$2:$E$692,'Infos Relatório'!$B277,'Faturamento SP3'!$Z$2:$Z$692,'Infos Relatório'!AA$1)</f>
        <v>0</v>
      </c>
      <c r="AC277" s="13">
        <f>SUMIFS('Faturamento SP3'!$J$2:$J$692,'Faturamento SP3'!$D$2:$D$692,'Infos Relatório'!$B$245,'Faturamento SP3'!$E$2:$E$692,'Infos Relatório'!$B277,'Faturamento SP3'!$Z$2:$Z$692,'Infos Relatório'!AA$1)</f>
        <v>0</v>
      </c>
      <c r="AD277" s="14">
        <f>SUMIFS('Faturamento SP3'!$O$2:$O$692,'Faturamento SP3'!$D$2:$D$692,'Infos Relatório'!$B$245,'Faturamento SP3'!$E$2:$E$692,'Infos Relatório'!$B277,'Faturamento SP3'!$Z$2:$Z$692,'Infos Relatório'!AA$1,'Faturamento SP3'!$T$2:$T$692,"Sim")+SUMIFS('Faturamento SP3'!$P$2:$P$692,'Faturamento SP3'!$D$2:$D$692,'Infos Relatório'!$B$245,'Faturamento SP3'!$E$2:$E$692,'Infos Relatório'!$B277,'Faturamento SP3'!$Z$2:$Z$692,'Infos Relatório'!AA$1,'Faturamento SP3'!$T$2:$T$692,"Sim")</f>
        <v>0</v>
      </c>
      <c r="AE277" s="27" t="e">
        <f t="shared" si="101"/>
        <v>#DIV/0!</v>
      </c>
      <c r="AF277" s="24">
        <f>SUMIFS('Faturamento SP3'!$H$2:$H$692,'Faturamento SP3'!$D$2:$D$692,'Infos Relatório'!$B$245,'Faturamento SP3'!$E$2:$E$692,'Infos Relatório'!$B277,'Faturamento SP3'!$Z$2:$Z$692,'Infos Relatório'!AA$1)</f>
        <v>0</v>
      </c>
      <c r="AG277" s="23">
        <f>COUNTIFS('Faturamento SP3'!$D$2:$D$692,'Infos Relatório'!$B$245,'Faturamento SP3'!$E$2:$E$692,'Infos Relatório'!$B277,'Faturamento SP3'!$Z$2:$Z$692,'Infos Relatório'!AG$1)</f>
        <v>0</v>
      </c>
      <c r="AH277" s="13">
        <f>SUMIFS('Faturamento SP3'!$G$2:$G$692,'Faturamento SP3'!$D$2:$D$692,'Infos Relatório'!$B$245,'Faturamento SP3'!$E$2:$E$692,'Infos Relatório'!$B277,'Faturamento SP3'!$Z$2:$Z$692,'Infos Relatório'!AG$1)</f>
        <v>0</v>
      </c>
      <c r="AI277" s="13">
        <f>SUMIFS('Faturamento SP3'!$J$2:$J$692,'Faturamento SP3'!$D$2:$D$692,'Infos Relatório'!$B$245,'Faturamento SP3'!$E$2:$E$692,'Infos Relatório'!$B277,'Faturamento SP3'!$Z$2:$Z$692,'Infos Relatório'!AG$1)</f>
        <v>0</v>
      </c>
      <c r="AJ277" s="14">
        <f>SUMIFS('Faturamento SP3'!$O$2:$O$692,'Faturamento SP3'!$D$2:$D$692,'Infos Relatório'!$B$245,'Faturamento SP3'!$E$2:$E$692,'Infos Relatório'!$B277,'Faturamento SP3'!$Z$2:$Z$692,'Infos Relatório'!AG$1,'Faturamento SP3'!$T$2:$T$692,"Sim")+SUMIFS('Faturamento SP3'!$P$2:$P$692,'Faturamento SP3'!$D$2:$D$692,'Infos Relatório'!$B$245,'Faturamento SP3'!$E$2:$E$692,'Infos Relatório'!$B277,'Faturamento SP3'!$Z$2:$Z$692,'Infos Relatório'!AG$1,'Faturamento SP3'!$T$2:$T$692,"Sim")</f>
        <v>0</v>
      </c>
      <c r="AK277" s="27" t="e">
        <f t="shared" si="102"/>
        <v>#DIV/0!</v>
      </c>
      <c r="AL277" s="24">
        <f>SUMIFS('Faturamento SP3'!$H$2:$H$692,'Faturamento SP3'!$D$2:$D$692,'Infos Relatório'!$B$245,'Faturamento SP3'!$E$2:$E$692,'Infos Relatório'!$B277,'Faturamento SP3'!$Z$2:$Z$692,'Infos Relatório'!AG$1)</f>
        <v>0</v>
      </c>
      <c r="AM277" s="23">
        <f>COUNTIFS('Faturamento SP3'!$D$2:$D$692,'Infos Relatório'!$B$245,'Faturamento SP3'!$E$2:$E$692,'Infos Relatório'!$B277,'Faturamento SP3'!$Z$2:$Z$692,'Infos Relatório'!AM$1)</f>
        <v>0</v>
      </c>
      <c r="AN277" s="13">
        <f>SUMIFS('Faturamento SP3'!$G$2:$G$692,'Faturamento SP3'!$D$2:$D$692,'Infos Relatório'!$B$245,'Faturamento SP3'!$E$2:$E$692,'Infos Relatório'!$B277,'Faturamento SP3'!$Z$2:$Z$692,'Infos Relatório'!AM$1)</f>
        <v>0</v>
      </c>
      <c r="AO277" s="13">
        <f>SUMIFS('Faturamento SP3'!$J$2:$J$692,'Faturamento SP3'!$D$2:$D$692,'Infos Relatório'!$B$245,'Faturamento SP3'!$E$2:$E$692,'Infos Relatório'!$B277,'Faturamento SP3'!$Z$2:$Z$692,'Infos Relatório'!AM$1)</f>
        <v>0</v>
      </c>
      <c r="AP277" s="14">
        <f>SUMIFS('Faturamento SP3'!$O$2:$O$692,'Faturamento SP3'!$D$2:$D$692,'Infos Relatório'!$B$245,'Faturamento SP3'!$E$2:$E$692,'Infos Relatório'!$B277,'Faturamento SP3'!$Z$2:$Z$692,'Infos Relatório'!AM$1,'Faturamento SP3'!$T$2:$T$692,"Sim")+SUMIFS('Faturamento SP3'!$P$2:$P$692,'Faturamento SP3'!$D$2:$D$692,'Infos Relatório'!$B$245,'Faturamento SP3'!$E$2:$E$692,'Infos Relatório'!$B277,'Faturamento SP3'!$Z$2:$Z$692,'Infos Relatório'!AM$1,'Faturamento SP3'!$T$2:$T$692,"Sim")</f>
        <v>0</v>
      </c>
      <c r="AQ277" s="27" t="e">
        <f t="shared" si="103"/>
        <v>#DIV/0!</v>
      </c>
      <c r="AR277" s="24">
        <f>SUMIFS('Faturamento SP3'!$H$2:$H$692,'Faturamento SP3'!$D$2:$D$692,'Infos Relatório'!$B$245,'Faturamento SP3'!$E$2:$E$692,'Infos Relatório'!$B277,'Faturamento SP3'!$Z$2:$Z$692,'Infos Relatório'!AM$1)</f>
        <v>0</v>
      </c>
      <c r="AS277" s="23">
        <f>COUNTIFS('Faturamento SP3'!$D$2:$D$692,'Infos Relatório'!$B$245,'Faturamento SP3'!$E$2:$E$692,'Infos Relatório'!$B277,'Faturamento SP3'!$Z$2:$Z$692,'Infos Relatório'!AS$1)</f>
        <v>0</v>
      </c>
      <c r="AT277" s="13">
        <f>SUMIFS('Faturamento SP3'!$G$2:$G$692,'Faturamento SP3'!$D$2:$D$692,'Infos Relatório'!$B$245,'Faturamento SP3'!$E$2:$E$692,'Infos Relatório'!$B277,'Faturamento SP3'!$Z$2:$Z$692,'Infos Relatório'!AS$1)</f>
        <v>0</v>
      </c>
      <c r="AU277" s="13">
        <f>SUMIFS('Faturamento SP3'!$J$2:$J$692,'Faturamento SP3'!$D$2:$D$692,'Infos Relatório'!$B$245,'Faturamento SP3'!$E$2:$E$692,'Infos Relatório'!$B277,'Faturamento SP3'!$Z$2:$Z$692,'Infos Relatório'!AS$1)</f>
        <v>0</v>
      </c>
      <c r="AV277" s="14">
        <f>SUMIFS('Faturamento SP3'!$O$2:$O$692,'Faturamento SP3'!$D$2:$D$692,'Infos Relatório'!$B$245,'Faturamento SP3'!$E$2:$E$692,'Infos Relatório'!$B277,'Faturamento SP3'!$Z$2:$Z$692,'Infos Relatório'!AS$1,'Faturamento SP3'!$T$2:$T$692,"Sim")+SUMIFS('Faturamento SP3'!$P$2:$P$692,'Faturamento SP3'!$D$2:$D$692,'Infos Relatório'!$B$245,'Faturamento SP3'!$E$2:$E$692,'Infos Relatório'!$B277,'Faturamento SP3'!$Z$2:$Z$692,'Infos Relatório'!AS$1,'Faturamento SP3'!$T$2:$T$692,"Sim")</f>
        <v>0</v>
      </c>
      <c r="AW277" s="27" t="e">
        <f t="shared" si="104"/>
        <v>#DIV/0!</v>
      </c>
      <c r="AX277" s="24">
        <f>SUMIFS('Faturamento SP3'!$H$2:$H$692,'Faturamento SP3'!$D$2:$D$692,'Infos Relatório'!$B$245,'Faturamento SP3'!$E$2:$E$692,'Infos Relatório'!$B277,'Faturamento SP3'!$Z$2:$Z$692,'Infos Relatório'!AS$1)</f>
        <v>0</v>
      </c>
      <c r="AY277" s="23">
        <f>COUNTIFS('Faturamento SP3'!$D$2:$D$692,'Infos Relatório'!$B$245,'Faturamento SP3'!$E$2:$E$692,'Infos Relatório'!$B277,'Faturamento SP3'!$Z$2:$Z$692,'Infos Relatório'!AY$1)</f>
        <v>0</v>
      </c>
      <c r="AZ277" s="13">
        <f>SUMIFS('Faturamento SP3'!$G$2:$G$692,'Faturamento SP3'!$D$2:$D$692,'Infos Relatório'!$B$245,'Faturamento SP3'!$E$2:$E$692,'Infos Relatório'!$B277,'Faturamento SP3'!$Z$2:$Z$692,'Infos Relatório'!AY$1)</f>
        <v>0</v>
      </c>
      <c r="BA277" s="13">
        <f>SUMIFS('Faturamento SP3'!$J$2:$J$692,'Faturamento SP3'!$D$2:$D$692,'Infos Relatório'!$B$245,'Faturamento SP3'!$E$2:$E$692,'Infos Relatório'!$B277,'Faturamento SP3'!$Z$2:$Z$692,'Infos Relatório'!AY$1)</f>
        <v>0</v>
      </c>
      <c r="BB277" s="14">
        <f>SUMIFS('Faturamento SP3'!$O$2:$O$692,'Faturamento SP3'!$D$2:$D$692,'Infos Relatório'!$B$245,'Faturamento SP3'!$E$2:$E$692,'Infos Relatório'!$B277,'Faturamento SP3'!$Z$2:$Z$692,'Infos Relatório'!AY$1,'Faturamento SP3'!$T$2:$T$692,"Sim")+SUMIFS('Faturamento SP3'!$P$2:$P$692,'Faturamento SP3'!$D$2:$D$692,'Infos Relatório'!$B$245,'Faturamento SP3'!$E$2:$E$692,'Infos Relatório'!$B277,'Faturamento SP3'!$Z$2:$Z$692,'Infos Relatório'!AY$1,'Faturamento SP3'!$T$2:$T$692,"Sim")</f>
        <v>0</v>
      </c>
      <c r="BC277" s="27" t="e">
        <f t="shared" si="105"/>
        <v>#DIV/0!</v>
      </c>
      <c r="BD277" s="24">
        <f>SUMIFS('Faturamento SP3'!$H$2:$H$692,'Faturamento SP3'!$D$2:$D$692,'Infos Relatório'!$B$245,'Faturamento SP3'!$E$2:$E$692,'Infos Relatório'!$B277,'Faturamento SP3'!$Z$2:$Z$692,'Infos Relatório'!AY$1)</f>
        <v>0</v>
      </c>
      <c r="BE277" s="23">
        <f>COUNTIFS('Faturamento SP3'!$D$2:$D$692,'Infos Relatório'!$B$245,'Faturamento SP3'!$E$2:$E$692,'Infos Relatório'!$B277,'Faturamento SP3'!$Z$2:$Z$692,'Infos Relatório'!BE$1)</f>
        <v>0</v>
      </c>
      <c r="BF277" s="13">
        <f>SUMIFS('Faturamento SP3'!$G$2:$G$692,'Faturamento SP3'!$D$2:$D$692,'Infos Relatório'!$B$245,'Faturamento SP3'!$E$2:$E$692,'Infos Relatório'!$B277,'Faturamento SP3'!$Z$2:$Z$692,'Infos Relatório'!BE$1)</f>
        <v>0</v>
      </c>
      <c r="BG277" s="13">
        <f>SUMIFS('Faturamento SP3'!$J$2:$J$692,'Faturamento SP3'!$D$2:$D$692,'Infos Relatório'!$B$245,'Faturamento SP3'!$E$2:$E$692,'Infos Relatório'!$B277,'Faturamento SP3'!$Z$2:$Z$692,'Infos Relatório'!BE$1)</f>
        <v>0</v>
      </c>
      <c r="BH277" s="14">
        <f>SUMIFS('Faturamento SP3'!$O$2:$O$692,'Faturamento SP3'!$D$2:$D$692,'Infos Relatório'!$B$245,'Faturamento SP3'!$E$2:$E$692,'Infos Relatório'!$B277,'Faturamento SP3'!$Z$2:$Z$692,'Infos Relatório'!BE$1,'Faturamento SP3'!$T$2:$T$692,"Sim")+SUMIFS('Faturamento SP3'!$P$2:$P$692,'Faturamento SP3'!$D$2:$D$692,'Infos Relatório'!$B$245,'Faturamento SP3'!$E$2:$E$692,'Infos Relatório'!$B277,'Faturamento SP3'!$Z$2:$Z$692,'Infos Relatório'!BE$1,'Faturamento SP3'!$T$2:$T$692,"Sim")</f>
        <v>0</v>
      </c>
      <c r="BI277" s="27" t="e">
        <f t="shared" si="106"/>
        <v>#DIV/0!</v>
      </c>
      <c r="BJ277" s="24">
        <f>SUMIFS('Faturamento SP3'!$H$2:$H$692,'Faturamento SP3'!$D$2:$D$692,'Infos Relatório'!$B$245,'Faturamento SP3'!$E$2:$E$692,'Infos Relatório'!$B277,'Faturamento SP3'!$Z$2:$Z$692,'Infos Relatório'!BE$1)</f>
        <v>0</v>
      </c>
      <c r="BK277" s="23">
        <f>COUNTIFS('Faturamento SP3'!$D$2:$D$692,'Infos Relatório'!$B$245,'Faturamento SP3'!$E$2:$E$692,'Infos Relatório'!$B277,'Faturamento SP3'!$Z$2:$Z$692,'Infos Relatório'!BK$1)</f>
        <v>0</v>
      </c>
      <c r="BL277" s="13">
        <f>SUMIFS('Faturamento SP3'!$G$2:$G$692,'Faturamento SP3'!$D$2:$D$692,'Infos Relatório'!$B$245,'Faturamento SP3'!$E$2:$E$692,'Infos Relatório'!$B277,'Faturamento SP3'!$Z$2:$Z$692,'Infos Relatório'!BK$1)</f>
        <v>0</v>
      </c>
      <c r="BM277" s="13">
        <f>SUMIFS('Faturamento SP3'!$J$2:$J$692,'Faturamento SP3'!$D$2:$D$692,'Infos Relatório'!$B$245,'Faturamento SP3'!$E$2:$E$692,'Infos Relatório'!$B277,'Faturamento SP3'!$Z$2:$Z$692,'Infos Relatório'!BK$1)</f>
        <v>0</v>
      </c>
      <c r="BN277" s="14">
        <f>SUMIFS('Faturamento SP3'!$O$2:$O$692,'Faturamento SP3'!$D$2:$D$692,'Infos Relatório'!$B$245,'Faturamento SP3'!$E$2:$E$692,'Infos Relatório'!$B277,'Faturamento SP3'!$Z$2:$Z$692,'Infos Relatório'!BK$1,'Faturamento SP3'!$T$2:$T$692,"Sim")+SUMIFS('Faturamento SP3'!$P$2:$P$692,'Faturamento SP3'!$D$2:$D$692,'Infos Relatório'!$B$245,'Faturamento SP3'!$E$2:$E$692,'Infos Relatório'!$B277,'Faturamento SP3'!$Z$2:$Z$692,'Infos Relatório'!BK$1,'Faturamento SP3'!$T$2:$T$692,"Sim")</f>
        <v>0</v>
      </c>
      <c r="BO277" s="27" t="e">
        <f t="shared" si="107"/>
        <v>#DIV/0!</v>
      </c>
      <c r="BP277" s="24">
        <f>SUMIFS('Faturamento SP3'!$H$2:$H$692,'Faturamento SP3'!$D$2:$D$692,'Infos Relatório'!$B$245,'Faturamento SP3'!$E$2:$E$692,'Infos Relatório'!$B277,'Faturamento SP3'!$Z$2:$Z$692,'Infos Relatório'!BK$1)</f>
        <v>0</v>
      </c>
      <c r="BQ277" s="23">
        <f>COUNTIFS('Faturamento SP3'!$D$2:$D$692,'Infos Relatório'!$B$245,'Faturamento SP3'!$E$2:$E$692,'Infos Relatório'!$B277,'Faturamento SP3'!$Z$2:$Z$692,'Infos Relatório'!BQ$1)</f>
        <v>0</v>
      </c>
      <c r="BR277" s="13">
        <f>SUMIFS('Faturamento SP3'!$G$2:$G$692,'Faturamento SP3'!$D$2:$D$692,'Infos Relatório'!$B$245,'Faturamento SP3'!$E$2:$E$692,'Infos Relatório'!$B277,'Faturamento SP3'!$Z$2:$Z$692,'Infos Relatório'!BQ$1)</f>
        <v>0</v>
      </c>
      <c r="BS277" s="13">
        <f>SUMIFS('Faturamento SP3'!$J$2:$J$692,'Faturamento SP3'!$D$2:$D$692,'Infos Relatório'!$B$245,'Faturamento SP3'!$E$2:$E$692,'Infos Relatório'!$B277,'Faturamento SP3'!$Z$2:$Z$692,'Infos Relatório'!BQ$1)</f>
        <v>0</v>
      </c>
      <c r="BT277" s="14">
        <f>SUMIFS('Faturamento SP3'!$O$2:$O$692,'Faturamento SP3'!$D$2:$D$692,'Infos Relatório'!$B$245,'Faturamento SP3'!$E$2:$E$692,'Infos Relatório'!$B277,'Faturamento SP3'!$Z$2:$Z$692,'Infos Relatório'!BQ$1,'Faturamento SP3'!$T$2:$T$692,"Sim")+SUMIFS('Faturamento SP3'!$P$2:$P$692,'Faturamento SP3'!$D$2:$D$692,'Infos Relatório'!$B$245,'Faturamento SP3'!$E$2:$E$692,'Infos Relatório'!$B277,'Faturamento SP3'!$Z$2:$Z$692,'Infos Relatório'!BQ$1,'Faturamento SP3'!$T$2:$T$692,"Sim")</f>
        <v>0</v>
      </c>
      <c r="BU277" s="27" t="e">
        <f t="shared" si="108"/>
        <v>#DIV/0!</v>
      </c>
      <c r="BV277" s="24">
        <f>SUMIFS('Faturamento SP3'!$H$2:$H$692,'Faturamento SP3'!$D$2:$D$692,'Infos Relatório'!$B$245,'Faturamento SP3'!$E$2:$E$692,'Infos Relatório'!$B277,'Faturamento SP3'!$Z$2:$Z$692,'Infos Relatório'!BQ$1)</f>
        <v>0</v>
      </c>
    </row>
    <row r="278" spans="2:74">
      <c r="B278" s="17" t="s">
        <v>39</v>
      </c>
      <c r="C278" s="23">
        <f>COUNTIFS('Faturamento SP3'!$D$2:$D$692,'Infos Relatório'!$B$245,'Faturamento SP3'!$E$2:$E$692,'Infos Relatório'!$B278,'Faturamento SP3'!$Z$2:$Z$692,'Infos Relatório'!C$1)</f>
        <v>0</v>
      </c>
      <c r="D278" s="13">
        <f>SUMIFS('Faturamento SP3'!$G$2:$G$692,'Faturamento SP3'!$D$2:$D$692,'Infos Relatório'!$B$245,'Faturamento SP3'!$E$2:$E$692,'Infos Relatório'!$B278,'Faturamento SP3'!$Z$2:$Z$692,'Infos Relatório'!C$1)</f>
        <v>0</v>
      </c>
      <c r="E278" s="13">
        <f>SUMIFS('Faturamento SP3'!$J$2:$J$692,'Faturamento SP3'!$D$2:$D$692,'Infos Relatório'!$B$245,'Faturamento SP3'!$E$2:$E$692,'Infos Relatório'!$B278,'Faturamento SP3'!$Z$2:$Z$692,'Infos Relatório'!C$1)</f>
        <v>0</v>
      </c>
      <c r="F278" s="14">
        <f>SUMIFS('Faturamento SP3'!$O$2:$O$692,'Faturamento SP3'!$D$2:$D$692,'Infos Relatório'!$B$245,'Faturamento SP3'!$E$2:$E$692,'Infos Relatório'!$B278,'Faturamento SP3'!$Z$2:$Z$692,'Infos Relatório'!C$1,'Faturamento SP3'!$T$2:$T$692,"Sim")+SUMIFS('Faturamento SP3'!$P$2:$P$692,'Faturamento SP3'!$D$2:$D$692,'Infos Relatório'!$B$245,'Faturamento SP3'!$E$2:$E$692,'Infos Relatório'!$B278,'Faturamento SP3'!$Z$2:$Z$692,'Infos Relatório'!C$1,'Faturamento SP3'!$T$2:$T$692,"Sim")</f>
        <v>0</v>
      </c>
      <c r="G278" s="27" t="e">
        <f t="shared" si="97"/>
        <v>#DIV/0!</v>
      </c>
      <c r="H278" s="24">
        <f>SUMIFS('Faturamento SP3'!$H$2:$H$692,'Faturamento SP3'!$D$2:$D$692,'Infos Relatório'!$B$245,'Faturamento SP3'!$E$2:$E$692,'Infos Relatório'!$B278,'Faturamento SP3'!$Z$2:$Z$692,'Infos Relatório'!C$1)</f>
        <v>0</v>
      </c>
      <c r="I278" s="23">
        <f>COUNTIFS('Faturamento SP3'!$D$2:$D$692,'Infos Relatório'!$B$245,'Faturamento SP3'!$E$2:$E$692,'Infos Relatório'!$B278,'Faturamento SP3'!$Z$2:$Z$692,'Infos Relatório'!I$1)</f>
        <v>0</v>
      </c>
      <c r="J278" s="13">
        <f>SUMIFS('Faturamento SP3'!$G$2:$G$692,'Faturamento SP3'!$D$2:$D$692,'Infos Relatório'!$B$245,'Faturamento SP3'!$E$2:$E$692,'Infos Relatório'!$B278,'Faturamento SP3'!$Z$2:$Z$692,'Infos Relatório'!I$1)</f>
        <v>0</v>
      </c>
      <c r="K278" s="13">
        <f>SUMIFS('Faturamento SP3'!$J$2:$J$692,'Faturamento SP3'!$D$2:$D$692,'Infos Relatório'!$B$245,'Faturamento SP3'!$E$2:$E$692,'Infos Relatório'!$B278,'Faturamento SP3'!$Z$2:$Z$692,'Infos Relatório'!I$1)</f>
        <v>0</v>
      </c>
      <c r="L278" s="14">
        <f>SUMIFS('Faturamento SP3'!$O$2:$O$692,'Faturamento SP3'!$D$2:$D$692,'Infos Relatório'!$B$245,'Faturamento SP3'!$E$2:$E$692,'Infos Relatório'!$B278,'Faturamento SP3'!$Z$2:$Z$692,'Infos Relatório'!I$1,'Faturamento SP3'!$T$2:$T$692,"Sim")+SUMIFS('Faturamento SP3'!$P$2:$P$692,'Faturamento SP3'!$D$2:$D$692,'Infos Relatório'!$B$245,'Faturamento SP3'!$E$2:$E$692,'Infos Relatório'!$B278,'Faturamento SP3'!$Z$2:$Z$692,'Infos Relatório'!I$1,'Faturamento SP3'!$T$2:$T$692,"Sim")</f>
        <v>0</v>
      </c>
      <c r="M278" s="27" t="e">
        <f t="shared" si="98"/>
        <v>#DIV/0!</v>
      </c>
      <c r="N278" s="24">
        <f>SUMIFS('Faturamento SP3'!$H$2:$H$692,'Faturamento SP3'!$D$2:$D$692,'Infos Relatório'!$B$245,'Faturamento SP3'!$E$2:$E$692,'Infos Relatório'!$B278,'Faturamento SP3'!$Z$2:$Z$692,'Infos Relatório'!I$1)</f>
        <v>0</v>
      </c>
      <c r="O278" s="23">
        <f>COUNTIFS('Faturamento SP3'!$D$2:$D$692,'Infos Relatório'!$B$245,'Faturamento SP3'!$E$2:$E$692,'Infos Relatório'!$B278,'Faturamento SP3'!$Z$2:$Z$692,'Infos Relatório'!O$1)</f>
        <v>0</v>
      </c>
      <c r="P278" s="13">
        <f>SUMIFS('Faturamento SP3'!$G$2:$G$692,'Faturamento SP3'!$D$2:$D$692,'Infos Relatório'!$B$245,'Faturamento SP3'!$E$2:$E$692,'Infos Relatório'!$B278,'Faturamento SP3'!$Z$2:$Z$692,'Infos Relatório'!O$1)</f>
        <v>0</v>
      </c>
      <c r="Q278" s="13">
        <f>SUMIFS('Faturamento SP3'!$J$2:$J$692,'Faturamento SP3'!$D$2:$D$692,'Infos Relatório'!$B$245,'Faturamento SP3'!$E$2:$E$692,'Infos Relatório'!$B278,'Faturamento SP3'!$Z$2:$Z$692,'Infos Relatório'!O$1)</f>
        <v>0</v>
      </c>
      <c r="R278" s="14">
        <f>SUMIFS('Faturamento SP3'!$O$2:$O$692,'Faturamento SP3'!$D$2:$D$692,'Infos Relatório'!$B$245,'Faturamento SP3'!$E$2:$E$692,'Infos Relatório'!$B278,'Faturamento SP3'!$Z$2:$Z$692,'Infos Relatório'!O$1,'Faturamento SP3'!$T$2:$T$692,"Sim")+SUMIFS('Faturamento SP3'!$P$2:$P$692,'Faturamento SP3'!$D$2:$D$692,'Infos Relatório'!$B$245,'Faturamento SP3'!$E$2:$E$692,'Infos Relatório'!$B278,'Faturamento SP3'!$Z$2:$Z$692,'Infos Relatório'!O$1,'Faturamento SP3'!$T$2:$T$692,"Sim")</f>
        <v>0</v>
      </c>
      <c r="S278" s="27" t="e">
        <f t="shared" si="99"/>
        <v>#DIV/0!</v>
      </c>
      <c r="T278" s="24">
        <f>SUMIFS('Faturamento SP3'!$H$2:$H$692,'Faturamento SP3'!$D$2:$D$692,'Infos Relatório'!$B$245,'Faturamento SP3'!$E$2:$E$692,'Infos Relatório'!$B278,'Faturamento SP3'!$Z$2:$Z$692,'Infos Relatório'!O$1)</f>
        <v>0</v>
      </c>
      <c r="U278" s="23">
        <f>COUNTIFS('Faturamento SP3'!$D$2:$D$692,'Infos Relatório'!$B$245,'Faturamento SP3'!$E$2:$E$692,'Infos Relatório'!$B278,'Faturamento SP3'!$Z$2:$Z$692,'Infos Relatório'!U$1)</f>
        <v>0</v>
      </c>
      <c r="V278" s="13">
        <f>SUMIFS('Faturamento SP3'!$G$2:$G$692,'Faturamento SP3'!$D$2:$D$692,'Infos Relatório'!$B$245,'Faturamento SP3'!$E$2:$E$692,'Infos Relatório'!$B278,'Faturamento SP3'!$Z$2:$Z$692,'Infos Relatório'!U$1)</f>
        <v>0</v>
      </c>
      <c r="W278" s="13">
        <f>SUMIFS('Faturamento SP3'!$J$2:$J$692,'Faturamento SP3'!$D$2:$D$692,'Infos Relatório'!$B$245,'Faturamento SP3'!$E$2:$E$692,'Infos Relatório'!$B278,'Faturamento SP3'!$Z$2:$Z$692,'Infos Relatório'!U$1)</f>
        <v>0</v>
      </c>
      <c r="X278" s="14">
        <f>SUMIFS('Faturamento SP3'!$O$2:$O$692,'Faturamento SP3'!$D$2:$D$692,'Infos Relatório'!$B$245,'Faturamento SP3'!$E$2:$E$692,'Infos Relatório'!$B278,'Faturamento SP3'!$Z$2:$Z$692,'Infos Relatório'!U$1,'Faturamento SP3'!$T$2:$T$692,"Sim")+SUMIFS('Faturamento SP3'!$P$2:$P$692,'Faturamento SP3'!$D$2:$D$692,'Infos Relatório'!$B$245,'Faturamento SP3'!$E$2:$E$692,'Infos Relatório'!$B278,'Faturamento SP3'!$Z$2:$Z$692,'Infos Relatório'!U$1,'Faturamento SP3'!$T$2:$T$692,"Sim")</f>
        <v>0</v>
      </c>
      <c r="Y278" s="27" t="e">
        <f t="shared" si="100"/>
        <v>#DIV/0!</v>
      </c>
      <c r="Z278" s="24">
        <f>SUMIFS('Faturamento SP3'!$H$2:$H$692,'Faturamento SP3'!$D$2:$D$692,'Infos Relatório'!$B$245,'Faturamento SP3'!$E$2:$E$692,'Infos Relatório'!$B278,'Faturamento SP3'!$Z$2:$Z$692,'Infos Relatório'!U$1)</f>
        <v>0</v>
      </c>
      <c r="AA278" s="23">
        <f>COUNTIFS('Faturamento SP3'!$D$2:$D$692,'Infos Relatório'!$B$245,'Faturamento SP3'!$E$2:$E$692,'Infos Relatório'!$B278,'Faturamento SP3'!$Z$2:$Z$692,'Infos Relatório'!AA$1)</f>
        <v>0</v>
      </c>
      <c r="AB278" s="13">
        <f>SUMIFS('Faturamento SP3'!$G$2:$G$692,'Faturamento SP3'!$D$2:$D$692,'Infos Relatório'!$B$245,'Faturamento SP3'!$E$2:$E$692,'Infos Relatório'!$B278,'Faturamento SP3'!$Z$2:$Z$692,'Infos Relatório'!AA$1)</f>
        <v>0</v>
      </c>
      <c r="AC278" s="13">
        <f>SUMIFS('Faturamento SP3'!$J$2:$J$692,'Faturamento SP3'!$D$2:$D$692,'Infos Relatório'!$B$245,'Faturamento SP3'!$E$2:$E$692,'Infos Relatório'!$B278,'Faturamento SP3'!$Z$2:$Z$692,'Infos Relatório'!AA$1)</f>
        <v>0</v>
      </c>
      <c r="AD278" s="14">
        <f>SUMIFS('Faturamento SP3'!$O$2:$O$692,'Faturamento SP3'!$D$2:$D$692,'Infos Relatório'!$B$245,'Faturamento SP3'!$E$2:$E$692,'Infos Relatório'!$B278,'Faturamento SP3'!$Z$2:$Z$692,'Infos Relatório'!AA$1,'Faturamento SP3'!$T$2:$T$692,"Sim")+SUMIFS('Faturamento SP3'!$P$2:$P$692,'Faturamento SP3'!$D$2:$D$692,'Infos Relatório'!$B$245,'Faturamento SP3'!$E$2:$E$692,'Infos Relatório'!$B278,'Faturamento SP3'!$Z$2:$Z$692,'Infos Relatório'!AA$1,'Faturamento SP3'!$T$2:$T$692,"Sim")</f>
        <v>0</v>
      </c>
      <c r="AE278" s="27" t="e">
        <f t="shared" si="101"/>
        <v>#DIV/0!</v>
      </c>
      <c r="AF278" s="24">
        <f>SUMIFS('Faturamento SP3'!$H$2:$H$692,'Faturamento SP3'!$D$2:$D$692,'Infos Relatório'!$B$245,'Faturamento SP3'!$E$2:$E$692,'Infos Relatório'!$B278,'Faturamento SP3'!$Z$2:$Z$692,'Infos Relatório'!AA$1)</f>
        <v>0</v>
      </c>
      <c r="AG278" s="23">
        <f>COUNTIFS('Faturamento SP3'!$D$2:$D$692,'Infos Relatório'!$B$245,'Faturamento SP3'!$E$2:$E$692,'Infos Relatório'!$B278,'Faturamento SP3'!$Z$2:$Z$692,'Infos Relatório'!AG$1)</f>
        <v>0</v>
      </c>
      <c r="AH278" s="13">
        <f>SUMIFS('Faturamento SP3'!$G$2:$G$692,'Faturamento SP3'!$D$2:$D$692,'Infos Relatório'!$B$245,'Faturamento SP3'!$E$2:$E$692,'Infos Relatório'!$B278,'Faturamento SP3'!$Z$2:$Z$692,'Infos Relatório'!AG$1)</f>
        <v>0</v>
      </c>
      <c r="AI278" s="13">
        <f>SUMIFS('Faturamento SP3'!$J$2:$J$692,'Faturamento SP3'!$D$2:$D$692,'Infos Relatório'!$B$245,'Faturamento SP3'!$E$2:$E$692,'Infos Relatório'!$B278,'Faturamento SP3'!$Z$2:$Z$692,'Infos Relatório'!AG$1)</f>
        <v>0</v>
      </c>
      <c r="AJ278" s="14">
        <f>SUMIFS('Faturamento SP3'!$O$2:$O$692,'Faturamento SP3'!$D$2:$D$692,'Infos Relatório'!$B$245,'Faturamento SP3'!$E$2:$E$692,'Infos Relatório'!$B278,'Faturamento SP3'!$Z$2:$Z$692,'Infos Relatório'!AG$1,'Faturamento SP3'!$T$2:$T$692,"Sim")+SUMIFS('Faturamento SP3'!$P$2:$P$692,'Faturamento SP3'!$D$2:$D$692,'Infos Relatório'!$B$245,'Faturamento SP3'!$E$2:$E$692,'Infos Relatório'!$B278,'Faturamento SP3'!$Z$2:$Z$692,'Infos Relatório'!AG$1,'Faturamento SP3'!$T$2:$T$692,"Sim")</f>
        <v>0</v>
      </c>
      <c r="AK278" s="27" t="e">
        <f t="shared" si="102"/>
        <v>#DIV/0!</v>
      </c>
      <c r="AL278" s="24">
        <f>SUMIFS('Faturamento SP3'!$H$2:$H$692,'Faturamento SP3'!$D$2:$D$692,'Infos Relatório'!$B$245,'Faturamento SP3'!$E$2:$E$692,'Infos Relatório'!$B278,'Faturamento SP3'!$Z$2:$Z$692,'Infos Relatório'!AG$1)</f>
        <v>0</v>
      </c>
      <c r="AM278" s="23">
        <f>COUNTIFS('Faturamento SP3'!$D$2:$D$692,'Infos Relatório'!$B$245,'Faturamento SP3'!$E$2:$E$692,'Infos Relatório'!$B278,'Faturamento SP3'!$Z$2:$Z$692,'Infos Relatório'!AM$1)</f>
        <v>0</v>
      </c>
      <c r="AN278" s="13">
        <f>SUMIFS('Faturamento SP3'!$G$2:$G$692,'Faturamento SP3'!$D$2:$D$692,'Infos Relatório'!$B$245,'Faturamento SP3'!$E$2:$E$692,'Infos Relatório'!$B278,'Faturamento SP3'!$Z$2:$Z$692,'Infos Relatório'!AM$1)</f>
        <v>0</v>
      </c>
      <c r="AO278" s="13">
        <f>SUMIFS('Faturamento SP3'!$J$2:$J$692,'Faturamento SP3'!$D$2:$D$692,'Infos Relatório'!$B$245,'Faturamento SP3'!$E$2:$E$692,'Infos Relatório'!$B278,'Faturamento SP3'!$Z$2:$Z$692,'Infos Relatório'!AM$1)</f>
        <v>0</v>
      </c>
      <c r="AP278" s="14">
        <f>SUMIFS('Faturamento SP3'!$O$2:$O$692,'Faturamento SP3'!$D$2:$D$692,'Infos Relatório'!$B$245,'Faturamento SP3'!$E$2:$E$692,'Infos Relatório'!$B278,'Faturamento SP3'!$Z$2:$Z$692,'Infos Relatório'!AM$1,'Faturamento SP3'!$T$2:$T$692,"Sim")+SUMIFS('Faturamento SP3'!$P$2:$P$692,'Faturamento SP3'!$D$2:$D$692,'Infos Relatório'!$B$245,'Faturamento SP3'!$E$2:$E$692,'Infos Relatório'!$B278,'Faturamento SP3'!$Z$2:$Z$692,'Infos Relatório'!AM$1,'Faturamento SP3'!$T$2:$T$692,"Sim")</f>
        <v>0</v>
      </c>
      <c r="AQ278" s="27" t="e">
        <f t="shared" si="103"/>
        <v>#DIV/0!</v>
      </c>
      <c r="AR278" s="24">
        <f>SUMIFS('Faturamento SP3'!$H$2:$H$692,'Faturamento SP3'!$D$2:$D$692,'Infos Relatório'!$B$245,'Faturamento SP3'!$E$2:$E$692,'Infos Relatório'!$B278,'Faturamento SP3'!$Z$2:$Z$692,'Infos Relatório'!AM$1)</f>
        <v>0</v>
      </c>
      <c r="AS278" s="23">
        <f>COUNTIFS('Faturamento SP3'!$D$2:$D$692,'Infos Relatório'!$B$245,'Faturamento SP3'!$E$2:$E$692,'Infos Relatório'!$B278,'Faturamento SP3'!$Z$2:$Z$692,'Infos Relatório'!AS$1)</f>
        <v>0</v>
      </c>
      <c r="AT278" s="13">
        <f>SUMIFS('Faturamento SP3'!$G$2:$G$692,'Faturamento SP3'!$D$2:$D$692,'Infos Relatório'!$B$245,'Faturamento SP3'!$E$2:$E$692,'Infos Relatório'!$B278,'Faturamento SP3'!$Z$2:$Z$692,'Infos Relatório'!AS$1)</f>
        <v>0</v>
      </c>
      <c r="AU278" s="13">
        <f>SUMIFS('Faturamento SP3'!$J$2:$J$692,'Faturamento SP3'!$D$2:$D$692,'Infos Relatório'!$B$245,'Faturamento SP3'!$E$2:$E$692,'Infos Relatório'!$B278,'Faturamento SP3'!$Z$2:$Z$692,'Infos Relatório'!AS$1)</f>
        <v>0</v>
      </c>
      <c r="AV278" s="14">
        <f>SUMIFS('Faturamento SP3'!$O$2:$O$692,'Faturamento SP3'!$D$2:$D$692,'Infos Relatório'!$B$245,'Faturamento SP3'!$E$2:$E$692,'Infos Relatório'!$B278,'Faturamento SP3'!$Z$2:$Z$692,'Infos Relatório'!AS$1,'Faturamento SP3'!$T$2:$T$692,"Sim")+SUMIFS('Faturamento SP3'!$P$2:$P$692,'Faturamento SP3'!$D$2:$D$692,'Infos Relatório'!$B$245,'Faturamento SP3'!$E$2:$E$692,'Infos Relatório'!$B278,'Faturamento SP3'!$Z$2:$Z$692,'Infos Relatório'!AS$1,'Faturamento SP3'!$T$2:$T$692,"Sim")</f>
        <v>0</v>
      </c>
      <c r="AW278" s="27" t="e">
        <f t="shared" si="104"/>
        <v>#DIV/0!</v>
      </c>
      <c r="AX278" s="24">
        <f>SUMIFS('Faturamento SP3'!$H$2:$H$692,'Faturamento SP3'!$D$2:$D$692,'Infos Relatório'!$B$245,'Faturamento SP3'!$E$2:$E$692,'Infos Relatório'!$B278,'Faturamento SP3'!$Z$2:$Z$692,'Infos Relatório'!AS$1)</f>
        <v>0</v>
      </c>
      <c r="AY278" s="23">
        <f>COUNTIFS('Faturamento SP3'!$D$2:$D$692,'Infos Relatório'!$B$245,'Faturamento SP3'!$E$2:$E$692,'Infos Relatório'!$B278,'Faturamento SP3'!$Z$2:$Z$692,'Infos Relatório'!AY$1)</f>
        <v>0</v>
      </c>
      <c r="AZ278" s="13">
        <f>SUMIFS('Faturamento SP3'!$G$2:$G$692,'Faturamento SP3'!$D$2:$D$692,'Infos Relatório'!$B$245,'Faturamento SP3'!$E$2:$E$692,'Infos Relatório'!$B278,'Faturamento SP3'!$Z$2:$Z$692,'Infos Relatório'!AY$1)</f>
        <v>0</v>
      </c>
      <c r="BA278" s="13">
        <f>SUMIFS('Faturamento SP3'!$J$2:$J$692,'Faturamento SP3'!$D$2:$D$692,'Infos Relatório'!$B$245,'Faturamento SP3'!$E$2:$E$692,'Infos Relatório'!$B278,'Faturamento SP3'!$Z$2:$Z$692,'Infos Relatório'!AY$1)</f>
        <v>0</v>
      </c>
      <c r="BB278" s="14">
        <f>SUMIFS('Faturamento SP3'!$O$2:$O$692,'Faturamento SP3'!$D$2:$D$692,'Infos Relatório'!$B$245,'Faturamento SP3'!$E$2:$E$692,'Infos Relatório'!$B278,'Faturamento SP3'!$Z$2:$Z$692,'Infos Relatório'!AY$1,'Faturamento SP3'!$T$2:$T$692,"Sim")+SUMIFS('Faturamento SP3'!$P$2:$P$692,'Faturamento SP3'!$D$2:$D$692,'Infos Relatório'!$B$245,'Faturamento SP3'!$E$2:$E$692,'Infos Relatório'!$B278,'Faturamento SP3'!$Z$2:$Z$692,'Infos Relatório'!AY$1,'Faturamento SP3'!$T$2:$T$692,"Sim")</f>
        <v>0</v>
      </c>
      <c r="BC278" s="27" t="e">
        <f t="shared" si="105"/>
        <v>#DIV/0!</v>
      </c>
      <c r="BD278" s="24">
        <f>SUMIFS('Faturamento SP3'!$H$2:$H$692,'Faturamento SP3'!$D$2:$D$692,'Infos Relatório'!$B$245,'Faturamento SP3'!$E$2:$E$692,'Infos Relatório'!$B278,'Faturamento SP3'!$Z$2:$Z$692,'Infos Relatório'!AY$1)</f>
        <v>0</v>
      </c>
      <c r="BE278" s="23">
        <f>COUNTIFS('Faturamento SP3'!$D$2:$D$692,'Infos Relatório'!$B$245,'Faturamento SP3'!$E$2:$E$692,'Infos Relatório'!$B278,'Faturamento SP3'!$Z$2:$Z$692,'Infos Relatório'!BE$1)</f>
        <v>0</v>
      </c>
      <c r="BF278" s="13">
        <f>SUMIFS('Faturamento SP3'!$G$2:$G$692,'Faturamento SP3'!$D$2:$D$692,'Infos Relatório'!$B$245,'Faturamento SP3'!$E$2:$E$692,'Infos Relatório'!$B278,'Faturamento SP3'!$Z$2:$Z$692,'Infos Relatório'!BE$1)</f>
        <v>0</v>
      </c>
      <c r="BG278" s="13">
        <f>SUMIFS('Faturamento SP3'!$J$2:$J$692,'Faturamento SP3'!$D$2:$D$692,'Infos Relatório'!$B$245,'Faturamento SP3'!$E$2:$E$692,'Infos Relatório'!$B278,'Faturamento SP3'!$Z$2:$Z$692,'Infos Relatório'!BE$1)</f>
        <v>0</v>
      </c>
      <c r="BH278" s="14">
        <f>SUMIFS('Faturamento SP3'!$O$2:$O$692,'Faturamento SP3'!$D$2:$D$692,'Infos Relatório'!$B$245,'Faturamento SP3'!$E$2:$E$692,'Infos Relatório'!$B278,'Faturamento SP3'!$Z$2:$Z$692,'Infos Relatório'!BE$1,'Faturamento SP3'!$T$2:$T$692,"Sim")+SUMIFS('Faturamento SP3'!$P$2:$P$692,'Faturamento SP3'!$D$2:$D$692,'Infos Relatório'!$B$245,'Faturamento SP3'!$E$2:$E$692,'Infos Relatório'!$B278,'Faturamento SP3'!$Z$2:$Z$692,'Infos Relatório'!BE$1,'Faturamento SP3'!$T$2:$T$692,"Sim")</f>
        <v>0</v>
      </c>
      <c r="BI278" s="27" t="e">
        <f t="shared" si="106"/>
        <v>#DIV/0!</v>
      </c>
      <c r="BJ278" s="24">
        <f>SUMIFS('Faturamento SP3'!$H$2:$H$692,'Faturamento SP3'!$D$2:$D$692,'Infos Relatório'!$B$245,'Faturamento SP3'!$E$2:$E$692,'Infos Relatório'!$B278,'Faturamento SP3'!$Z$2:$Z$692,'Infos Relatório'!BE$1)</f>
        <v>0</v>
      </c>
      <c r="BK278" s="23">
        <f>COUNTIFS('Faturamento SP3'!$D$2:$D$692,'Infos Relatório'!$B$245,'Faturamento SP3'!$E$2:$E$692,'Infos Relatório'!$B278,'Faturamento SP3'!$Z$2:$Z$692,'Infos Relatório'!BK$1)</f>
        <v>0</v>
      </c>
      <c r="BL278" s="13">
        <f>SUMIFS('Faturamento SP3'!$G$2:$G$692,'Faturamento SP3'!$D$2:$D$692,'Infos Relatório'!$B$245,'Faturamento SP3'!$E$2:$E$692,'Infos Relatório'!$B278,'Faturamento SP3'!$Z$2:$Z$692,'Infos Relatório'!BK$1)</f>
        <v>0</v>
      </c>
      <c r="BM278" s="13">
        <f>SUMIFS('Faturamento SP3'!$J$2:$J$692,'Faturamento SP3'!$D$2:$D$692,'Infos Relatório'!$B$245,'Faturamento SP3'!$E$2:$E$692,'Infos Relatório'!$B278,'Faturamento SP3'!$Z$2:$Z$692,'Infos Relatório'!BK$1)</f>
        <v>0</v>
      </c>
      <c r="BN278" s="14">
        <f>SUMIFS('Faturamento SP3'!$O$2:$O$692,'Faturamento SP3'!$D$2:$D$692,'Infos Relatório'!$B$245,'Faturamento SP3'!$E$2:$E$692,'Infos Relatório'!$B278,'Faturamento SP3'!$Z$2:$Z$692,'Infos Relatório'!BK$1,'Faturamento SP3'!$T$2:$T$692,"Sim")+SUMIFS('Faturamento SP3'!$P$2:$P$692,'Faturamento SP3'!$D$2:$D$692,'Infos Relatório'!$B$245,'Faturamento SP3'!$E$2:$E$692,'Infos Relatório'!$B278,'Faturamento SP3'!$Z$2:$Z$692,'Infos Relatório'!BK$1,'Faturamento SP3'!$T$2:$T$692,"Sim")</f>
        <v>0</v>
      </c>
      <c r="BO278" s="27" t="e">
        <f t="shared" si="107"/>
        <v>#DIV/0!</v>
      </c>
      <c r="BP278" s="24">
        <f>SUMIFS('Faturamento SP3'!$H$2:$H$692,'Faturamento SP3'!$D$2:$D$692,'Infos Relatório'!$B$245,'Faturamento SP3'!$E$2:$E$692,'Infos Relatório'!$B278,'Faturamento SP3'!$Z$2:$Z$692,'Infos Relatório'!BK$1)</f>
        <v>0</v>
      </c>
      <c r="BQ278" s="23">
        <f>COUNTIFS('Faturamento SP3'!$D$2:$D$692,'Infos Relatório'!$B$245,'Faturamento SP3'!$E$2:$E$692,'Infos Relatório'!$B278,'Faturamento SP3'!$Z$2:$Z$692,'Infos Relatório'!BQ$1)</f>
        <v>0</v>
      </c>
      <c r="BR278" s="13">
        <f>SUMIFS('Faturamento SP3'!$G$2:$G$692,'Faturamento SP3'!$D$2:$D$692,'Infos Relatório'!$B$245,'Faturamento SP3'!$E$2:$E$692,'Infos Relatório'!$B278,'Faturamento SP3'!$Z$2:$Z$692,'Infos Relatório'!BQ$1)</f>
        <v>0</v>
      </c>
      <c r="BS278" s="13">
        <f>SUMIFS('Faturamento SP3'!$J$2:$J$692,'Faturamento SP3'!$D$2:$D$692,'Infos Relatório'!$B$245,'Faturamento SP3'!$E$2:$E$692,'Infos Relatório'!$B278,'Faturamento SP3'!$Z$2:$Z$692,'Infos Relatório'!BQ$1)</f>
        <v>0</v>
      </c>
      <c r="BT278" s="14">
        <f>SUMIFS('Faturamento SP3'!$O$2:$O$692,'Faturamento SP3'!$D$2:$D$692,'Infos Relatório'!$B$245,'Faturamento SP3'!$E$2:$E$692,'Infos Relatório'!$B278,'Faturamento SP3'!$Z$2:$Z$692,'Infos Relatório'!BQ$1,'Faturamento SP3'!$T$2:$T$692,"Sim")+SUMIFS('Faturamento SP3'!$P$2:$P$692,'Faturamento SP3'!$D$2:$D$692,'Infos Relatório'!$B$245,'Faturamento SP3'!$E$2:$E$692,'Infos Relatório'!$B278,'Faturamento SP3'!$Z$2:$Z$692,'Infos Relatório'!BQ$1,'Faturamento SP3'!$T$2:$T$692,"Sim")</f>
        <v>0</v>
      </c>
      <c r="BU278" s="27" t="e">
        <f t="shared" si="108"/>
        <v>#DIV/0!</v>
      </c>
      <c r="BV278" s="24">
        <f>SUMIFS('Faturamento SP3'!$H$2:$H$692,'Faturamento SP3'!$D$2:$D$692,'Infos Relatório'!$B$245,'Faturamento SP3'!$E$2:$E$692,'Infos Relatório'!$B278,'Faturamento SP3'!$Z$2:$Z$692,'Infos Relatório'!BQ$1)</f>
        <v>0</v>
      </c>
    </row>
    <row r="279" spans="2:74">
      <c r="B279" s="17" t="s">
        <v>40</v>
      </c>
      <c r="C279" s="23">
        <f>COUNTIFS('Faturamento SP3'!$D$2:$D$692,'Infos Relatório'!$B$245,'Faturamento SP3'!$E$2:$E$692,'Infos Relatório'!$B279,'Faturamento SP3'!$Z$2:$Z$692,'Infos Relatório'!C$1)</f>
        <v>0</v>
      </c>
      <c r="D279" s="13">
        <f>SUMIFS('Faturamento SP3'!$G$2:$G$692,'Faturamento SP3'!$D$2:$D$692,'Infos Relatório'!$B$245,'Faturamento SP3'!$E$2:$E$692,'Infos Relatório'!$B279,'Faturamento SP3'!$Z$2:$Z$692,'Infos Relatório'!C$1)</f>
        <v>0</v>
      </c>
      <c r="E279" s="13">
        <f>SUMIFS('Faturamento SP3'!$J$2:$J$692,'Faturamento SP3'!$D$2:$D$692,'Infos Relatório'!$B$245,'Faturamento SP3'!$E$2:$E$692,'Infos Relatório'!$B279,'Faturamento SP3'!$Z$2:$Z$692,'Infos Relatório'!C$1)</f>
        <v>0</v>
      </c>
      <c r="F279" s="14">
        <f>SUMIFS('Faturamento SP3'!$O$2:$O$692,'Faturamento SP3'!$D$2:$D$692,'Infos Relatório'!$B$245,'Faturamento SP3'!$E$2:$E$692,'Infos Relatório'!$B279,'Faturamento SP3'!$Z$2:$Z$692,'Infos Relatório'!C$1,'Faturamento SP3'!$T$2:$T$692,"Sim")+SUMIFS('Faturamento SP3'!$P$2:$P$692,'Faturamento SP3'!$D$2:$D$692,'Infos Relatório'!$B$245,'Faturamento SP3'!$E$2:$E$692,'Infos Relatório'!$B279,'Faturamento SP3'!$Z$2:$Z$692,'Infos Relatório'!C$1,'Faturamento SP3'!$T$2:$T$692,"Sim")</f>
        <v>0</v>
      </c>
      <c r="G279" s="27" t="e">
        <f t="shared" si="97"/>
        <v>#DIV/0!</v>
      </c>
      <c r="H279" s="24">
        <f>SUMIFS('Faturamento SP3'!$H$2:$H$692,'Faturamento SP3'!$D$2:$D$692,'Infos Relatório'!$B$245,'Faturamento SP3'!$E$2:$E$692,'Infos Relatório'!$B279,'Faturamento SP3'!$Z$2:$Z$692,'Infos Relatório'!C$1)</f>
        <v>0</v>
      </c>
      <c r="I279" s="23">
        <f>COUNTIFS('Faturamento SP3'!$D$2:$D$692,'Infos Relatório'!$B$245,'Faturamento SP3'!$E$2:$E$692,'Infos Relatório'!$B279,'Faturamento SP3'!$Z$2:$Z$692,'Infos Relatório'!I$1)</f>
        <v>0</v>
      </c>
      <c r="J279" s="13">
        <f>SUMIFS('Faturamento SP3'!$G$2:$G$692,'Faturamento SP3'!$D$2:$D$692,'Infos Relatório'!$B$245,'Faturamento SP3'!$E$2:$E$692,'Infos Relatório'!$B279,'Faturamento SP3'!$Z$2:$Z$692,'Infos Relatório'!I$1)</f>
        <v>0</v>
      </c>
      <c r="K279" s="13">
        <f>SUMIFS('Faturamento SP3'!$J$2:$J$692,'Faturamento SP3'!$D$2:$D$692,'Infos Relatório'!$B$245,'Faturamento SP3'!$E$2:$E$692,'Infos Relatório'!$B279,'Faturamento SP3'!$Z$2:$Z$692,'Infos Relatório'!I$1)</f>
        <v>0</v>
      </c>
      <c r="L279" s="14">
        <f>SUMIFS('Faturamento SP3'!$O$2:$O$692,'Faturamento SP3'!$D$2:$D$692,'Infos Relatório'!$B$245,'Faturamento SP3'!$E$2:$E$692,'Infos Relatório'!$B279,'Faturamento SP3'!$Z$2:$Z$692,'Infos Relatório'!I$1,'Faturamento SP3'!$T$2:$T$692,"Sim")+SUMIFS('Faturamento SP3'!$P$2:$P$692,'Faturamento SP3'!$D$2:$D$692,'Infos Relatório'!$B$245,'Faturamento SP3'!$E$2:$E$692,'Infos Relatório'!$B279,'Faturamento SP3'!$Z$2:$Z$692,'Infos Relatório'!I$1,'Faturamento SP3'!$T$2:$T$692,"Sim")</f>
        <v>0</v>
      </c>
      <c r="M279" s="27" t="e">
        <f t="shared" si="98"/>
        <v>#DIV/0!</v>
      </c>
      <c r="N279" s="24">
        <f>SUMIFS('Faturamento SP3'!$H$2:$H$692,'Faturamento SP3'!$D$2:$D$692,'Infos Relatório'!$B$245,'Faturamento SP3'!$E$2:$E$692,'Infos Relatório'!$B279,'Faturamento SP3'!$Z$2:$Z$692,'Infos Relatório'!I$1)</f>
        <v>0</v>
      </c>
      <c r="O279" s="23">
        <f>COUNTIFS('Faturamento SP3'!$D$2:$D$692,'Infos Relatório'!$B$245,'Faturamento SP3'!$E$2:$E$692,'Infos Relatório'!$B279,'Faturamento SP3'!$Z$2:$Z$692,'Infos Relatório'!O$1)</f>
        <v>0</v>
      </c>
      <c r="P279" s="13">
        <f>SUMIFS('Faturamento SP3'!$G$2:$G$692,'Faturamento SP3'!$D$2:$D$692,'Infos Relatório'!$B$245,'Faturamento SP3'!$E$2:$E$692,'Infos Relatório'!$B279,'Faturamento SP3'!$Z$2:$Z$692,'Infos Relatório'!O$1)</f>
        <v>0</v>
      </c>
      <c r="Q279" s="13">
        <f>SUMIFS('Faturamento SP3'!$J$2:$J$692,'Faturamento SP3'!$D$2:$D$692,'Infos Relatório'!$B$245,'Faturamento SP3'!$E$2:$E$692,'Infos Relatório'!$B279,'Faturamento SP3'!$Z$2:$Z$692,'Infos Relatório'!O$1)</f>
        <v>0</v>
      </c>
      <c r="R279" s="14">
        <f>SUMIFS('Faturamento SP3'!$O$2:$O$692,'Faturamento SP3'!$D$2:$D$692,'Infos Relatório'!$B$245,'Faturamento SP3'!$E$2:$E$692,'Infos Relatório'!$B279,'Faturamento SP3'!$Z$2:$Z$692,'Infos Relatório'!O$1,'Faturamento SP3'!$T$2:$T$692,"Sim")+SUMIFS('Faturamento SP3'!$P$2:$P$692,'Faturamento SP3'!$D$2:$D$692,'Infos Relatório'!$B$245,'Faturamento SP3'!$E$2:$E$692,'Infos Relatório'!$B279,'Faturamento SP3'!$Z$2:$Z$692,'Infos Relatório'!O$1,'Faturamento SP3'!$T$2:$T$692,"Sim")</f>
        <v>0</v>
      </c>
      <c r="S279" s="27" t="e">
        <f t="shared" si="99"/>
        <v>#DIV/0!</v>
      </c>
      <c r="T279" s="24">
        <f>SUMIFS('Faturamento SP3'!$H$2:$H$692,'Faturamento SP3'!$D$2:$D$692,'Infos Relatório'!$B$245,'Faturamento SP3'!$E$2:$E$692,'Infos Relatório'!$B279,'Faturamento SP3'!$Z$2:$Z$692,'Infos Relatório'!O$1)</f>
        <v>0</v>
      </c>
      <c r="U279" s="23">
        <f>COUNTIFS('Faturamento SP3'!$D$2:$D$692,'Infos Relatório'!$B$245,'Faturamento SP3'!$E$2:$E$692,'Infos Relatório'!$B279,'Faturamento SP3'!$Z$2:$Z$692,'Infos Relatório'!U$1)</f>
        <v>0</v>
      </c>
      <c r="V279" s="13">
        <f>SUMIFS('Faturamento SP3'!$G$2:$G$692,'Faturamento SP3'!$D$2:$D$692,'Infos Relatório'!$B$245,'Faturamento SP3'!$E$2:$E$692,'Infos Relatório'!$B279,'Faturamento SP3'!$Z$2:$Z$692,'Infos Relatório'!U$1)</f>
        <v>0</v>
      </c>
      <c r="W279" s="13">
        <f>SUMIFS('Faturamento SP3'!$J$2:$J$692,'Faturamento SP3'!$D$2:$D$692,'Infos Relatório'!$B$245,'Faturamento SP3'!$E$2:$E$692,'Infos Relatório'!$B279,'Faturamento SP3'!$Z$2:$Z$692,'Infos Relatório'!U$1)</f>
        <v>0</v>
      </c>
      <c r="X279" s="14">
        <f>SUMIFS('Faturamento SP3'!$O$2:$O$692,'Faturamento SP3'!$D$2:$D$692,'Infos Relatório'!$B$245,'Faturamento SP3'!$E$2:$E$692,'Infos Relatório'!$B279,'Faturamento SP3'!$Z$2:$Z$692,'Infos Relatório'!U$1,'Faturamento SP3'!$T$2:$T$692,"Sim")+SUMIFS('Faturamento SP3'!$P$2:$P$692,'Faturamento SP3'!$D$2:$D$692,'Infos Relatório'!$B$245,'Faturamento SP3'!$E$2:$E$692,'Infos Relatório'!$B279,'Faturamento SP3'!$Z$2:$Z$692,'Infos Relatório'!U$1,'Faturamento SP3'!$T$2:$T$692,"Sim")</f>
        <v>0</v>
      </c>
      <c r="Y279" s="27" t="e">
        <f t="shared" si="100"/>
        <v>#DIV/0!</v>
      </c>
      <c r="Z279" s="24">
        <f>SUMIFS('Faturamento SP3'!$H$2:$H$692,'Faturamento SP3'!$D$2:$D$692,'Infos Relatório'!$B$245,'Faturamento SP3'!$E$2:$E$692,'Infos Relatório'!$B279,'Faturamento SP3'!$Z$2:$Z$692,'Infos Relatório'!U$1)</f>
        <v>0</v>
      </c>
      <c r="AA279" s="23">
        <f>COUNTIFS('Faturamento SP3'!$D$2:$D$692,'Infos Relatório'!$B$245,'Faturamento SP3'!$E$2:$E$692,'Infos Relatório'!$B279,'Faturamento SP3'!$Z$2:$Z$692,'Infos Relatório'!AA$1)</f>
        <v>0</v>
      </c>
      <c r="AB279" s="13">
        <f>SUMIFS('Faturamento SP3'!$G$2:$G$692,'Faturamento SP3'!$D$2:$D$692,'Infos Relatório'!$B$245,'Faturamento SP3'!$E$2:$E$692,'Infos Relatório'!$B279,'Faturamento SP3'!$Z$2:$Z$692,'Infos Relatório'!AA$1)</f>
        <v>0</v>
      </c>
      <c r="AC279" s="13">
        <f>SUMIFS('Faturamento SP3'!$J$2:$J$692,'Faturamento SP3'!$D$2:$D$692,'Infos Relatório'!$B$245,'Faturamento SP3'!$E$2:$E$692,'Infos Relatório'!$B279,'Faturamento SP3'!$Z$2:$Z$692,'Infos Relatório'!AA$1)</f>
        <v>0</v>
      </c>
      <c r="AD279" s="14">
        <f>SUMIFS('Faturamento SP3'!$O$2:$O$692,'Faturamento SP3'!$D$2:$D$692,'Infos Relatório'!$B$245,'Faturamento SP3'!$E$2:$E$692,'Infos Relatório'!$B279,'Faturamento SP3'!$Z$2:$Z$692,'Infos Relatório'!AA$1,'Faturamento SP3'!$T$2:$T$692,"Sim")+SUMIFS('Faturamento SP3'!$P$2:$P$692,'Faturamento SP3'!$D$2:$D$692,'Infos Relatório'!$B$245,'Faturamento SP3'!$E$2:$E$692,'Infos Relatório'!$B279,'Faturamento SP3'!$Z$2:$Z$692,'Infos Relatório'!AA$1,'Faturamento SP3'!$T$2:$T$692,"Sim")</f>
        <v>0</v>
      </c>
      <c r="AE279" s="27" t="e">
        <f t="shared" si="101"/>
        <v>#DIV/0!</v>
      </c>
      <c r="AF279" s="24">
        <f>SUMIFS('Faturamento SP3'!$H$2:$H$692,'Faturamento SP3'!$D$2:$D$692,'Infos Relatório'!$B$245,'Faturamento SP3'!$E$2:$E$692,'Infos Relatório'!$B279,'Faturamento SP3'!$Z$2:$Z$692,'Infos Relatório'!AA$1)</f>
        <v>0</v>
      </c>
      <c r="AG279" s="23">
        <f>COUNTIFS('Faturamento SP3'!$D$2:$D$692,'Infos Relatório'!$B$245,'Faturamento SP3'!$E$2:$E$692,'Infos Relatório'!$B279,'Faturamento SP3'!$Z$2:$Z$692,'Infos Relatório'!AG$1)</f>
        <v>0</v>
      </c>
      <c r="AH279" s="13">
        <f>SUMIFS('Faturamento SP3'!$G$2:$G$692,'Faturamento SP3'!$D$2:$D$692,'Infos Relatório'!$B$245,'Faturamento SP3'!$E$2:$E$692,'Infos Relatório'!$B279,'Faturamento SP3'!$Z$2:$Z$692,'Infos Relatório'!AG$1)</f>
        <v>0</v>
      </c>
      <c r="AI279" s="13">
        <f>SUMIFS('Faturamento SP3'!$J$2:$J$692,'Faturamento SP3'!$D$2:$D$692,'Infos Relatório'!$B$245,'Faturamento SP3'!$E$2:$E$692,'Infos Relatório'!$B279,'Faturamento SP3'!$Z$2:$Z$692,'Infos Relatório'!AG$1)</f>
        <v>0</v>
      </c>
      <c r="AJ279" s="14">
        <f>SUMIFS('Faturamento SP3'!$O$2:$O$692,'Faturamento SP3'!$D$2:$D$692,'Infos Relatório'!$B$245,'Faturamento SP3'!$E$2:$E$692,'Infos Relatório'!$B279,'Faturamento SP3'!$Z$2:$Z$692,'Infos Relatório'!AG$1,'Faturamento SP3'!$T$2:$T$692,"Sim")+SUMIFS('Faturamento SP3'!$P$2:$P$692,'Faturamento SP3'!$D$2:$D$692,'Infos Relatório'!$B$245,'Faturamento SP3'!$E$2:$E$692,'Infos Relatório'!$B279,'Faturamento SP3'!$Z$2:$Z$692,'Infos Relatório'!AG$1,'Faturamento SP3'!$T$2:$T$692,"Sim")</f>
        <v>0</v>
      </c>
      <c r="AK279" s="27" t="e">
        <f t="shared" si="102"/>
        <v>#DIV/0!</v>
      </c>
      <c r="AL279" s="24">
        <f>SUMIFS('Faturamento SP3'!$H$2:$H$692,'Faturamento SP3'!$D$2:$D$692,'Infos Relatório'!$B$245,'Faturamento SP3'!$E$2:$E$692,'Infos Relatório'!$B279,'Faturamento SP3'!$Z$2:$Z$692,'Infos Relatório'!AG$1)</f>
        <v>0</v>
      </c>
      <c r="AM279" s="23">
        <f>COUNTIFS('Faturamento SP3'!$D$2:$D$692,'Infos Relatório'!$B$245,'Faturamento SP3'!$E$2:$E$692,'Infos Relatório'!$B279,'Faturamento SP3'!$Z$2:$Z$692,'Infos Relatório'!AM$1)</f>
        <v>0</v>
      </c>
      <c r="AN279" s="13">
        <f>SUMIFS('Faturamento SP3'!$G$2:$G$692,'Faturamento SP3'!$D$2:$D$692,'Infos Relatório'!$B$245,'Faturamento SP3'!$E$2:$E$692,'Infos Relatório'!$B279,'Faturamento SP3'!$Z$2:$Z$692,'Infos Relatório'!AM$1)</f>
        <v>0</v>
      </c>
      <c r="AO279" s="13">
        <f>SUMIFS('Faturamento SP3'!$J$2:$J$692,'Faturamento SP3'!$D$2:$D$692,'Infos Relatório'!$B$245,'Faturamento SP3'!$E$2:$E$692,'Infos Relatório'!$B279,'Faturamento SP3'!$Z$2:$Z$692,'Infos Relatório'!AM$1)</f>
        <v>0</v>
      </c>
      <c r="AP279" s="14">
        <f>SUMIFS('Faturamento SP3'!$O$2:$O$692,'Faturamento SP3'!$D$2:$D$692,'Infos Relatório'!$B$245,'Faturamento SP3'!$E$2:$E$692,'Infos Relatório'!$B279,'Faturamento SP3'!$Z$2:$Z$692,'Infos Relatório'!AM$1,'Faturamento SP3'!$T$2:$T$692,"Sim")+SUMIFS('Faturamento SP3'!$P$2:$P$692,'Faturamento SP3'!$D$2:$D$692,'Infos Relatório'!$B$245,'Faturamento SP3'!$E$2:$E$692,'Infos Relatório'!$B279,'Faturamento SP3'!$Z$2:$Z$692,'Infos Relatório'!AM$1,'Faturamento SP3'!$T$2:$T$692,"Sim")</f>
        <v>0</v>
      </c>
      <c r="AQ279" s="27" t="e">
        <f t="shared" si="103"/>
        <v>#DIV/0!</v>
      </c>
      <c r="AR279" s="24">
        <f>SUMIFS('Faturamento SP3'!$H$2:$H$692,'Faturamento SP3'!$D$2:$D$692,'Infos Relatório'!$B$245,'Faturamento SP3'!$E$2:$E$692,'Infos Relatório'!$B279,'Faturamento SP3'!$Z$2:$Z$692,'Infos Relatório'!AM$1)</f>
        <v>0</v>
      </c>
      <c r="AS279" s="23">
        <f>COUNTIFS('Faturamento SP3'!$D$2:$D$692,'Infos Relatório'!$B$245,'Faturamento SP3'!$E$2:$E$692,'Infos Relatório'!$B279,'Faturamento SP3'!$Z$2:$Z$692,'Infos Relatório'!AS$1)</f>
        <v>0</v>
      </c>
      <c r="AT279" s="13">
        <f>SUMIFS('Faturamento SP3'!$G$2:$G$692,'Faturamento SP3'!$D$2:$D$692,'Infos Relatório'!$B$245,'Faturamento SP3'!$E$2:$E$692,'Infos Relatório'!$B279,'Faturamento SP3'!$Z$2:$Z$692,'Infos Relatório'!AS$1)</f>
        <v>0</v>
      </c>
      <c r="AU279" s="13">
        <f>SUMIFS('Faturamento SP3'!$J$2:$J$692,'Faturamento SP3'!$D$2:$D$692,'Infos Relatório'!$B$245,'Faturamento SP3'!$E$2:$E$692,'Infos Relatório'!$B279,'Faturamento SP3'!$Z$2:$Z$692,'Infos Relatório'!AS$1)</f>
        <v>0</v>
      </c>
      <c r="AV279" s="14">
        <f>SUMIFS('Faturamento SP3'!$O$2:$O$692,'Faturamento SP3'!$D$2:$D$692,'Infos Relatório'!$B$245,'Faturamento SP3'!$E$2:$E$692,'Infos Relatório'!$B279,'Faturamento SP3'!$Z$2:$Z$692,'Infos Relatório'!AS$1,'Faturamento SP3'!$T$2:$T$692,"Sim")+SUMIFS('Faturamento SP3'!$P$2:$P$692,'Faturamento SP3'!$D$2:$D$692,'Infos Relatório'!$B$245,'Faturamento SP3'!$E$2:$E$692,'Infos Relatório'!$B279,'Faturamento SP3'!$Z$2:$Z$692,'Infos Relatório'!AS$1,'Faturamento SP3'!$T$2:$T$692,"Sim")</f>
        <v>0</v>
      </c>
      <c r="AW279" s="27" t="e">
        <f t="shared" si="104"/>
        <v>#DIV/0!</v>
      </c>
      <c r="AX279" s="24">
        <f>SUMIFS('Faturamento SP3'!$H$2:$H$692,'Faturamento SP3'!$D$2:$D$692,'Infos Relatório'!$B$245,'Faturamento SP3'!$E$2:$E$692,'Infos Relatório'!$B279,'Faturamento SP3'!$Z$2:$Z$692,'Infos Relatório'!AS$1)</f>
        <v>0</v>
      </c>
      <c r="AY279" s="23">
        <f>COUNTIFS('Faturamento SP3'!$D$2:$D$692,'Infos Relatório'!$B$245,'Faturamento SP3'!$E$2:$E$692,'Infos Relatório'!$B279,'Faturamento SP3'!$Z$2:$Z$692,'Infos Relatório'!AY$1)</f>
        <v>0</v>
      </c>
      <c r="AZ279" s="13">
        <f>SUMIFS('Faturamento SP3'!$G$2:$G$692,'Faturamento SP3'!$D$2:$D$692,'Infos Relatório'!$B$245,'Faturamento SP3'!$E$2:$E$692,'Infos Relatório'!$B279,'Faturamento SP3'!$Z$2:$Z$692,'Infos Relatório'!AY$1)</f>
        <v>0</v>
      </c>
      <c r="BA279" s="13">
        <f>SUMIFS('Faturamento SP3'!$J$2:$J$692,'Faturamento SP3'!$D$2:$D$692,'Infos Relatório'!$B$245,'Faturamento SP3'!$E$2:$E$692,'Infos Relatório'!$B279,'Faturamento SP3'!$Z$2:$Z$692,'Infos Relatório'!AY$1)</f>
        <v>0</v>
      </c>
      <c r="BB279" s="14">
        <f>SUMIFS('Faturamento SP3'!$O$2:$O$692,'Faturamento SP3'!$D$2:$D$692,'Infos Relatório'!$B$245,'Faturamento SP3'!$E$2:$E$692,'Infos Relatório'!$B279,'Faturamento SP3'!$Z$2:$Z$692,'Infos Relatório'!AY$1,'Faturamento SP3'!$T$2:$T$692,"Sim")+SUMIFS('Faturamento SP3'!$P$2:$P$692,'Faturamento SP3'!$D$2:$D$692,'Infos Relatório'!$B$245,'Faturamento SP3'!$E$2:$E$692,'Infos Relatório'!$B279,'Faturamento SP3'!$Z$2:$Z$692,'Infos Relatório'!AY$1,'Faturamento SP3'!$T$2:$T$692,"Sim")</f>
        <v>0</v>
      </c>
      <c r="BC279" s="27" t="e">
        <f t="shared" si="105"/>
        <v>#DIV/0!</v>
      </c>
      <c r="BD279" s="24">
        <f>SUMIFS('Faturamento SP3'!$H$2:$H$692,'Faturamento SP3'!$D$2:$D$692,'Infos Relatório'!$B$245,'Faturamento SP3'!$E$2:$E$692,'Infos Relatório'!$B279,'Faturamento SP3'!$Z$2:$Z$692,'Infos Relatório'!AY$1)</f>
        <v>0</v>
      </c>
      <c r="BE279" s="23">
        <f>COUNTIFS('Faturamento SP3'!$D$2:$D$692,'Infos Relatório'!$B$245,'Faturamento SP3'!$E$2:$E$692,'Infos Relatório'!$B279,'Faturamento SP3'!$Z$2:$Z$692,'Infos Relatório'!BE$1)</f>
        <v>0</v>
      </c>
      <c r="BF279" s="13">
        <f>SUMIFS('Faturamento SP3'!$G$2:$G$692,'Faturamento SP3'!$D$2:$D$692,'Infos Relatório'!$B$245,'Faturamento SP3'!$E$2:$E$692,'Infos Relatório'!$B279,'Faturamento SP3'!$Z$2:$Z$692,'Infos Relatório'!BE$1)</f>
        <v>0</v>
      </c>
      <c r="BG279" s="13">
        <f>SUMIFS('Faturamento SP3'!$J$2:$J$692,'Faturamento SP3'!$D$2:$D$692,'Infos Relatório'!$B$245,'Faturamento SP3'!$E$2:$E$692,'Infos Relatório'!$B279,'Faturamento SP3'!$Z$2:$Z$692,'Infos Relatório'!BE$1)</f>
        <v>0</v>
      </c>
      <c r="BH279" s="14">
        <f>SUMIFS('Faturamento SP3'!$O$2:$O$692,'Faturamento SP3'!$D$2:$D$692,'Infos Relatório'!$B$245,'Faturamento SP3'!$E$2:$E$692,'Infos Relatório'!$B279,'Faturamento SP3'!$Z$2:$Z$692,'Infos Relatório'!BE$1,'Faturamento SP3'!$T$2:$T$692,"Sim")+SUMIFS('Faturamento SP3'!$P$2:$P$692,'Faturamento SP3'!$D$2:$D$692,'Infos Relatório'!$B$245,'Faturamento SP3'!$E$2:$E$692,'Infos Relatório'!$B279,'Faturamento SP3'!$Z$2:$Z$692,'Infos Relatório'!BE$1,'Faturamento SP3'!$T$2:$T$692,"Sim")</f>
        <v>0</v>
      </c>
      <c r="BI279" s="27" t="e">
        <f t="shared" si="106"/>
        <v>#DIV/0!</v>
      </c>
      <c r="BJ279" s="24">
        <f>SUMIFS('Faturamento SP3'!$H$2:$H$692,'Faturamento SP3'!$D$2:$D$692,'Infos Relatório'!$B$245,'Faturamento SP3'!$E$2:$E$692,'Infos Relatório'!$B279,'Faturamento SP3'!$Z$2:$Z$692,'Infos Relatório'!BE$1)</f>
        <v>0</v>
      </c>
      <c r="BK279" s="23">
        <f>COUNTIFS('Faturamento SP3'!$D$2:$D$692,'Infos Relatório'!$B$245,'Faturamento SP3'!$E$2:$E$692,'Infos Relatório'!$B279,'Faturamento SP3'!$Z$2:$Z$692,'Infos Relatório'!BK$1)</f>
        <v>0</v>
      </c>
      <c r="BL279" s="13">
        <f>SUMIFS('Faturamento SP3'!$G$2:$G$692,'Faturamento SP3'!$D$2:$D$692,'Infos Relatório'!$B$245,'Faturamento SP3'!$E$2:$E$692,'Infos Relatório'!$B279,'Faturamento SP3'!$Z$2:$Z$692,'Infos Relatório'!BK$1)</f>
        <v>0</v>
      </c>
      <c r="BM279" s="13">
        <f>SUMIFS('Faturamento SP3'!$J$2:$J$692,'Faturamento SP3'!$D$2:$D$692,'Infos Relatório'!$B$245,'Faturamento SP3'!$E$2:$E$692,'Infos Relatório'!$B279,'Faturamento SP3'!$Z$2:$Z$692,'Infos Relatório'!BK$1)</f>
        <v>0</v>
      </c>
      <c r="BN279" s="14">
        <f>SUMIFS('Faturamento SP3'!$O$2:$O$692,'Faturamento SP3'!$D$2:$D$692,'Infos Relatório'!$B$245,'Faturamento SP3'!$E$2:$E$692,'Infos Relatório'!$B279,'Faturamento SP3'!$Z$2:$Z$692,'Infos Relatório'!BK$1,'Faturamento SP3'!$T$2:$T$692,"Sim")+SUMIFS('Faturamento SP3'!$P$2:$P$692,'Faturamento SP3'!$D$2:$D$692,'Infos Relatório'!$B$245,'Faturamento SP3'!$E$2:$E$692,'Infos Relatório'!$B279,'Faturamento SP3'!$Z$2:$Z$692,'Infos Relatório'!BK$1,'Faturamento SP3'!$T$2:$T$692,"Sim")</f>
        <v>0</v>
      </c>
      <c r="BO279" s="27" t="e">
        <f t="shared" si="107"/>
        <v>#DIV/0!</v>
      </c>
      <c r="BP279" s="24">
        <f>SUMIFS('Faturamento SP3'!$H$2:$H$692,'Faturamento SP3'!$D$2:$D$692,'Infos Relatório'!$B$245,'Faturamento SP3'!$E$2:$E$692,'Infos Relatório'!$B279,'Faturamento SP3'!$Z$2:$Z$692,'Infos Relatório'!BK$1)</f>
        <v>0</v>
      </c>
      <c r="BQ279" s="23">
        <f>COUNTIFS('Faturamento SP3'!$D$2:$D$692,'Infos Relatório'!$B$245,'Faturamento SP3'!$E$2:$E$692,'Infos Relatório'!$B279,'Faturamento SP3'!$Z$2:$Z$692,'Infos Relatório'!BQ$1)</f>
        <v>0</v>
      </c>
      <c r="BR279" s="13">
        <f>SUMIFS('Faturamento SP3'!$G$2:$G$692,'Faturamento SP3'!$D$2:$D$692,'Infos Relatório'!$B$245,'Faturamento SP3'!$E$2:$E$692,'Infos Relatório'!$B279,'Faturamento SP3'!$Z$2:$Z$692,'Infos Relatório'!BQ$1)</f>
        <v>0</v>
      </c>
      <c r="BS279" s="13">
        <f>SUMIFS('Faturamento SP3'!$J$2:$J$692,'Faturamento SP3'!$D$2:$D$692,'Infos Relatório'!$B$245,'Faturamento SP3'!$E$2:$E$692,'Infos Relatório'!$B279,'Faturamento SP3'!$Z$2:$Z$692,'Infos Relatório'!BQ$1)</f>
        <v>0</v>
      </c>
      <c r="BT279" s="14">
        <f>SUMIFS('Faturamento SP3'!$O$2:$O$692,'Faturamento SP3'!$D$2:$D$692,'Infos Relatório'!$B$245,'Faturamento SP3'!$E$2:$E$692,'Infos Relatório'!$B279,'Faturamento SP3'!$Z$2:$Z$692,'Infos Relatório'!BQ$1,'Faturamento SP3'!$T$2:$T$692,"Sim")+SUMIFS('Faturamento SP3'!$P$2:$P$692,'Faturamento SP3'!$D$2:$D$692,'Infos Relatório'!$B$245,'Faturamento SP3'!$E$2:$E$692,'Infos Relatório'!$B279,'Faturamento SP3'!$Z$2:$Z$692,'Infos Relatório'!BQ$1,'Faturamento SP3'!$T$2:$T$692,"Sim")</f>
        <v>0</v>
      </c>
      <c r="BU279" s="27" t="e">
        <f t="shared" si="108"/>
        <v>#DIV/0!</v>
      </c>
      <c r="BV279" s="24">
        <f>SUMIFS('Faturamento SP3'!$H$2:$H$692,'Faturamento SP3'!$D$2:$D$692,'Infos Relatório'!$B$245,'Faturamento SP3'!$E$2:$E$692,'Infos Relatório'!$B279,'Faturamento SP3'!$Z$2:$Z$692,'Infos Relatório'!BQ$1)</f>
        <v>0</v>
      </c>
    </row>
    <row r="280" spans="2:74">
      <c r="B280" s="17" t="s">
        <v>41</v>
      </c>
      <c r="C280" s="23">
        <f>COUNTIFS('Faturamento SP3'!$D$2:$D$692,'Infos Relatório'!$B$245,'Faturamento SP3'!$E$2:$E$692,'Infos Relatório'!$B280,'Faturamento SP3'!$Z$2:$Z$692,'Infos Relatório'!C$1)</f>
        <v>0</v>
      </c>
      <c r="D280" s="13">
        <f>SUMIFS('Faturamento SP3'!$G$2:$G$692,'Faturamento SP3'!$D$2:$D$692,'Infos Relatório'!$B$245,'Faturamento SP3'!$E$2:$E$692,'Infos Relatório'!$B280,'Faturamento SP3'!$Z$2:$Z$692,'Infos Relatório'!C$1)</f>
        <v>0</v>
      </c>
      <c r="E280" s="13">
        <f>SUMIFS('Faturamento SP3'!$J$2:$J$692,'Faturamento SP3'!$D$2:$D$692,'Infos Relatório'!$B$245,'Faturamento SP3'!$E$2:$E$692,'Infos Relatório'!$B280,'Faturamento SP3'!$Z$2:$Z$692,'Infos Relatório'!C$1)</f>
        <v>0</v>
      </c>
      <c r="F280" s="14">
        <f>SUMIFS('Faturamento SP3'!$O$2:$O$692,'Faturamento SP3'!$D$2:$D$692,'Infos Relatório'!$B$245,'Faturamento SP3'!$E$2:$E$692,'Infos Relatório'!$B280,'Faturamento SP3'!$Z$2:$Z$692,'Infos Relatório'!C$1,'Faturamento SP3'!$T$2:$T$692,"Sim")+SUMIFS('Faturamento SP3'!$P$2:$P$692,'Faturamento SP3'!$D$2:$D$692,'Infos Relatório'!$B$245,'Faturamento SP3'!$E$2:$E$692,'Infos Relatório'!$B280,'Faturamento SP3'!$Z$2:$Z$692,'Infos Relatório'!C$1,'Faturamento SP3'!$T$2:$T$692,"Sim")</f>
        <v>0</v>
      </c>
      <c r="G280" s="27" t="e">
        <f t="shared" si="97"/>
        <v>#DIV/0!</v>
      </c>
      <c r="H280" s="24">
        <f>SUMIFS('Faturamento SP3'!$H$2:$H$692,'Faturamento SP3'!$D$2:$D$692,'Infos Relatório'!$B$245,'Faturamento SP3'!$E$2:$E$692,'Infos Relatório'!$B280,'Faturamento SP3'!$Z$2:$Z$692,'Infos Relatório'!C$1)</f>
        <v>0</v>
      </c>
      <c r="I280" s="23">
        <f>COUNTIFS('Faturamento SP3'!$D$2:$D$692,'Infos Relatório'!$B$245,'Faturamento SP3'!$E$2:$E$692,'Infos Relatório'!$B280,'Faturamento SP3'!$Z$2:$Z$692,'Infos Relatório'!I$1)</f>
        <v>0</v>
      </c>
      <c r="J280" s="13">
        <f>SUMIFS('Faturamento SP3'!$G$2:$G$692,'Faturamento SP3'!$D$2:$D$692,'Infos Relatório'!$B$245,'Faturamento SP3'!$E$2:$E$692,'Infos Relatório'!$B280,'Faturamento SP3'!$Z$2:$Z$692,'Infos Relatório'!I$1)</f>
        <v>0</v>
      </c>
      <c r="K280" s="13">
        <f>SUMIFS('Faturamento SP3'!$J$2:$J$692,'Faturamento SP3'!$D$2:$D$692,'Infos Relatório'!$B$245,'Faturamento SP3'!$E$2:$E$692,'Infos Relatório'!$B280,'Faturamento SP3'!$Z$2:$Z$692,'Infos Relatório'!I$1)</f>
        <v>0</v>
      </c>
      <c r="L280" s="14">
        <f>SUMIFS('Faturamento SP3'!$O$2:$O$692,'Faturamento SP3'!$D$2:$D$692,'Infos Relatório'!$B$245,'Faturamento SP3'!$E$2:$E$692,'Infos Relatório'!$B280,'Faturamento SP3'!$Z$2:$Z$692,'Infos Relatório'!I$1,'Faturamento SP3'!$T$2:$T$692,"Sim")+SUMIFS('Faturamento SP3'!$P$2:$P$692,'Faturamento SP3'!$D$2:$D$692,'Infos Relatório'!$B$245,'Faturamento SP3'!$E$2:$E$692,'Infos Relatório'!$B280,'Faturamento SP3'!$Z$2:$Z$692,'Infos Relatório'!I$1,'Faturamento SP3'!$T$2:$T$692,"Sim")</f>
        <v>0</v>
      </c>
      <c r="M280" s="27" t="e">
        <f t="shared" si="98"/>
        <v>#DIV/0!</v>
      </c>
      <c r="N280" s="24">
        <f>SUMIFS('Faturamento SP3'!$H$2:$H$692,'Faturamento SP3'!$D$2:$D$692,'Infos Relatório'!$B$245,'Faturamento SP3'!$E$2:$E$692,'Infos Relatório'!$B280,'Faturamento SP3'!$Z$2:$Z$692,'Infos Relatório'!I$1)</f>
        <v>0</v>
      </c>
      <c r="O280" s="23">
        <f>COUNTIFS('Faturamento SP3'!$D$2:$D$692,'Infos Relatório'!$B$245,'Faturamento SP3'!$E$2:$E$692,'Infos Relatório'!$B280,'Faturamento SP3'!$Z$2:$Z$692,'Infos Relatório'!O$1)</f>
        <v>0</v>
      </c>
      <c r="P280" s="13">
        <f>SUMIFS('Faturamento SP3'!$G$2:$G$692,'Faturamento SP3'!$D$2:$D$692,'Infos Relatório'!$B$245,'Faturamento SP3'!$E$2:$E$692,'Infos Relatório'!$B280,'Faturamento SP3'!$Z$2:$Z$692,'Infos Relatório'!O$1)</f>
        <v>0</v>
      </c>
      <c r="Q280" s="13">
        <f>SUMIFS('Faturamento SP3'!$J$2:$J$692,'Faturamento SP3'!$D$2:$D$692,'Infos Relatório'!$B$245,'Faturamento SP3'!$E$2:$E$692,'Infos Relatório'!$B280,'Faturamento SP3'!$Z$2:$Z$692,'Infos Relatório'!O$1)</f>
        <v>0</v>
      </c>
      <c r="R280" s="14">
        <f>SUMIFS('Faturamento SP3'!$O$2:$O$692,'Faturamento SP3'!$D$2:$D$692,'Infos Relatório'!$B$245,'Faturamento SP3'!$E$2:$E$692,'Infos Relatório'!$B280,'Faturamento SP3'!$Z$2:$Z$692,'Infos Relatório'!O$1,'Faturamento SP3'!$T$2:$T$692,"Sim")+SUMIFS('Faturamento SP3'!$P$2:$P$692,'Faturamento SP3'!$D$2:$D$692,'Infos Relatório'!$B$245,'Faturamento SP3'!$E$2:$E$692,'Infos Relatório'!$B280,'Faturamento SP3'!$Z$2:$Z$692,'Infos Relatório'!O$1,'Faturamento SP3'!$T$2:$T$692,"Sim")</f>
        <v>0</v>
      </c>
      <c r="S280" s="27" t="e">
        <f t="shared" si="99"/>
        <v>#DIV/0!</v>
      </c>
      <c r="T280" s="24">
        <f>SUMIFS('Faturamento SP3'!$H$2:$H$692,'Faturamento SP3'!$D$2:$D$692,'Infos Relatório'!$B$245,'Faturamento SP3'!$E$2:$E$692,'Infos Relatório'!$B280,'Faturamento SP3'!$Z$2:$Z$692,'Infos Relatório'!O$1)</f>
        <v>0</v>
      </c>
      <c r="U280" s="23">
        <f>COUNTIFS('Faturamento SP3'!$D$2:$D$692,'Infos Relatório'!$B$245,'Faturamento SP3'!$E$2:$E$692,'Infos Relatório'!$B280,'Faturamento SP3'!$Z$2:$Z$692,'Infos Relatório'!U$1)</f>
        <v>0</v>
      </c>
      <c r="V280" s="13">
        <f>SUMIFS('Faturamento SP3'!$G$2:$G$692,'Faturamento SP3'!$D$2:$D$692,'Infos Relatório'!$B$245,'Faturamento SP3'!$E$2:$E$692,'Infos Relatório'!$B280,'Faturamento SP3'!$Z$2:$Z$692,'Infos Relatório'!U$1)</f>
        <v>0</v>
      </c>
      <c r="W280" s="13">
        <f>SUMIFS('Faturamento SP3'!$J$2:$J$692,'Faturamento SP3'!$D$2:$D$692,'Infos Relatório'!$B$245,'Faturamento SP3'!$E$2:$E$692,'Infos Relatório'!$B280,'Faturamento SP3'!$Z$2:$Z$692,'Infos Relatório'!U$1)</f>
        <v>0</v>
      </c>
      <c r="X280" s="14">
        <f>SUMIFS('Faturamento SP3'!$O$2:$O$692,'Faturamento SP3'!$D$2:$D$692,'Infos Relatório'!$B$245,'Faturamento SP3'!$E$2:$E$692,'Infos Relatório'!$B280,'Faturamento SP3'!$Z$2:$Z$692,'Infos Relatório'!U$1,'Faturamento SP3'!$T$2:$T$692,"Sim")+SUMIFS('Faturamento SP3'!$P$2:$P$692,'Faturamento SP3'!$D$2:$D$692,'Infos Relatório'!$B$245,'Faturamento SP3'!$E$2:$E$692,'Infos Relatório'!$B280,'Faturamento SP3'!$Z$2:$Z$692,'Infos Relatório'!U$1,'Faturamento SP3'!$T$2:$T$692,"Sim")</f>
        <v>0</v>
      </c>
      <c r="Y280" s="27" t="e">
        <f t="shared" si="100"/>
        <v>#DIV/0!</v>
      </c>
      <c r="Z280" s="24">
        <f>SUMIFS('Faturamento SP3'!$H$2:$H$692,'Faturamento SP3'!$D$2:$D$692,'Infos Relatório'!$B$245,'Faturamento SP3'!$E$2:$E$692,'Infos Relatório'!$B280,'Faturamento SP3'!$Z$2:$Z$692,'Infos Relatório'!U$1)</f>
        <v>0</v>
      </c>
      <c r="AA280" s="23">
        <f>COUNTIFS('Faturamento SP3'!$D$2:$D$692,'Infos Relatório'!$B$245,'Faturamento SP3'!$E$2:$E$692,'Infos Relatório'!$B280,'Faturamento SP3'!$Z$2:$Z$692,'Infos Relatório'!AA$1)</f>
        <v>0</v>
      </c>
      <c r="AB280" s="13">
        <f>SUMIFS('Faturamento SP3'!$G$2:$G$692,'Faturamento SP3'!$D$2:$D$692,'Infos Relatório'!$B$245,'Faturamento SP3'!$E$2:$E$692,'Infos Relatório'!$B280,'Faturamento SP3'!$Z$2:$Z$692,'Infos Relatório'!AA$1)</f>
        <v>0</v>
      </c>
      <c r="AC280" s="13">
        <f>SUMIFS('Faturamento SP3'!$J$2:$J$692,'Faturamento SP3'!$D$2:$D$692,'Infos Relatório'!$B$245,'Faturamento SP3'!$E$2:$E$692,'Infos Relatório'!$B280,'Faturamento SP3'!$Z$2:$Z$692,'Infos Relatório'!AA$1)</f>
        <v>0</v>
      </c>
      <c r="AD280" s="14">
        <f>SUMIFS('Faturamento SP3'!$O$2:$O$692,'Faturamento SP3'!$D$2:$D$692,'Infos Relatório'!$B$245,'Faturamento SP3'!$E$2:$E$692,'Infos Relatório'!$B280,'Faturamento SP3'!$Z$2:$Z$692,'Infos Relatório'!AA$1,'Faturamento SP3'!$T$2:$T$692,"Sim")+SUMIFS('Faturamento SP3'!$P$2:$P$692,'Faturamento SP3'!$D$2:$D$692,'Infos Relatório'!$B$245,'Faturamento SP3'!$E$2:$E$692,'Infos Relatório'!$B280,'Faturamento SP3'!$Z$2:$Z$692,'Infos Relatório'!AA$1,'Faturamento SP3'!$T$2:$T$692,"Sim")</f>
        <v>0</v>
      </c>
      <c r="AE280" s="27" t="e">
        <f t="shared" si="101"/>
        <v>#DIV/0!</v>
      </c>
      <c r="AF280" s="24">
        <f>SUMIFS('Faturamento SP3'!$H$2:$H$692,'Faturamento SP3'!$D$2:$D$692,'Infos Relatório'!$B$245,'Faturamento SP3'!$E$2:$E$692,'Infos Relatório'!$B280,'Faturamento SP3'!$Z$2:$Z$692,'Infos Relatório'!AA$1)</f>
        <v>0</v>
      </c>
      <c r="AG280" s="23">
        <f>COUNTIFS('Faturamento SP3'!$D$2:$D$692,'Infos Relatório'!$B$245,'Faturamento SP3'!$E$2:$E$692,'Infos Relatório'!$B280,'Faturamento SP3'!$Z$2:$Z$692,'Infos Relatório'!AG$1)</f>
        <v>0</v>
      </c>
      <c r="AH280" s="13">
        <f>SUMIFS('Faturamento SP3'!$G$2:$G$692,'Faturamento SP3'!$D$2:$D$692,'Infos Relatório'!$B$245,'Faturamento SP3'!$E$2:$E$692,'Infos Relatório'!$B280,'Faturamento SP3'!$Z$2:$Z$692,'Infos Relatório'!AG$1)</f>
        <v>0</v>
      </c>
      <c r="AI280" s="13">
        <f>SUMIFS('Faturamento SP3'!$J$2:$J$692,'Faturamento SP3'!$D$2:$D$692,'Infos Relatório'!$B$245,'Faturamento SP3'!$E$2:$E$692,'Infos Relatório'!$B280,'Faturamento SP3'!$Z$2:$Z$692,'Infos Relatório'!AG$1)</f>
        <v>0</v>
      </c>
      <c r="AJ280" s="14">
        <f>SUMIFS('Faturamento SP3'!$O$2:$O$692,'Faturamento SP3'!$D$2:$D$692,'Infos Relatório'!$B$245,'Faturamento SP3'!$E$2:$E$692,'Infos Relatório'!$B280,'Faturamento SP3'!$Z$2:$Z$692,'Infos Relatório'!AG$1,'Faturamento SP3'!$T$2:$T$692,"Sim")+SUMIFS('Faturamento SP3'!$P$2:$P$692,'Faturamento SP3'!$D$2:$D$692,'Infos Relatório'!$B$245,'Faturamento SP3'!$E$2:$E$692,'Infos Relatório'!$B280,'Faturamento SP3'!$Z$2:$Z$692,'Infos Relatório'!AG$1,'Faturamento SP3'!$T$2:$T$692,"Sim")</f>
        <v>0</v>
      </c>
      <c r="AK280" s="27" t="e">
        <f t="shared" si="102"/>
        <v>#DIV/0!</v>
      </c>
      <c r="AL280" s="24">
        <f>SUMIFS('Faturamento SP3'!$H$2:$H$692,'Faturamento SP3'!$D$2:$D$692,'Infos Relatório'!$B$245,'Faturamento SP3'!$E$2:$E$692,'Infos Relatório'!$B280,'Faturamento SP3'!$Z$2:$Z$692,'Infos Relatório'!AG$1)</f>
        <v>0</v>
      </c>
      <c r="AM280" s="23">
        <f>COUNTIFS('Faturamento SP3'!$D$2:$D$692,'Infos Relatório'!$B$245,'Faturamento SP3'!$E$2:$E$692,'Infos Relatório'!$B280,'Faturamento SP3'!$Z$2:$Z$692,'Infos Relatório'!AM$1)</f>
        <v>0</v>
      </c>
      <c r="AN280" s="13">
        <f>SUMIFS('Faturamento SP3'!$G$2:$G$692,'Faturamento SP3'!$D$2:$D$692,'Infos Relatório'!$B$245,'Faturamento SP3'!$E$2:$E$692,'Infos Relatório'!$B280,'Faturamento SP3'!$Z$2:$Z$692,'Infos Relatório'!AM$1)</f>
        <v>0</v>
      </c>
      <c r="AO280" s="13">
        <f>SUMIFS('Faturamento SP3'!$J$2:$J$692,'Faturamento SP3'!$D$2:$D$692,'Infos Relatório'!$B$245,'Faturamento SP3'!$E$2:$E$692,'Infos Relatório'!$B280,'Faturamento SP3'!$Z$2:$Z$692,'Infos Relatório'!AM$1)</f>
        <v>0</v>
      </c>
      <c r="AP280" s="14">
        <f>SUMIFS('Faturamento SP3'!$O$2:$O$692,'Faturamento SP3'!$D$2:$D$692,'Infos Relatório'!$B$245,'Faturamento SP3'!$E$2:$E$692,'Infos Relatório'!$B280,'Faturamento SP3'!$Z$2:$Z$692,'Infos Relatório'!AM$1,'Faturamento SP3'!$T$2:$T$692,"Sim")+SUMIFS('Faturamento SP3'!$P$2:$P$692,'Faturamento SP3'!$D$2:$D$692,'Infos Relatório'!$B$245,'Faturamento SP3'!$E$2:$E$692,'Infos Relatório'!$B280,'Faturamento SP3'!$Z$2:$Z$692,'Infos Relatório'!AM$1,'Faturamento SP3'!$T$2:$T$692,"Sim")</f>
        <v>0</v>
      </c>
      <c r="AQ280" s="27" t="e">
        <f t="shared" si="103"/>
        <v>#DIV/0!</v>
      </c>
      <c r="AR280" s="24">
        <f>SUMIFS('Faturamento SP3'!$H$2:$H$692,'Faturamento SP3'!$D$2:$D$692,'Infos Relatório'!$B$245,'Faturamento SP3'!$E$2:$E$692,'Infos Relatório'!$B280,'Faturamento SP3'!$Z$2:$Z$692,'Infos Relatório'!AM$1)</f>
        <v>0</v>
      </c>
      <c r="AS280" s="23">
        <f>COUNTIFS('Faturamento SP3'!$D$2:$D$692,'Infos Relatório'!$B$245,'Faturamento SP3'!$E$2:$E$692,'Infos Relatório'!$B280,'Faturamento SP3'!$Z$2:$Z$692,'Infos Relatório'!AS$1)</f>
        <v>0</v>
      </c>
      <c r="AT280" s="13">
        <f>SUMIFS('Faturamento SP3'!$G$2:$G$692,'Faturamento SP3'!$D$2:$D$692,'Infos Relatório'!$B$245,'Faturamento SP3'!$E$2:$E$692,'Infos Relatório'!$B280,'Faturamento SP3'!$Z$2:$Z$692,'Infos Relatório'!AS$1)</f>
        <v>0</v>
      </c>
      <c r="AU280" s="13">
        <f>SUMIFS('Faturamento SP3'!$J$2:$J$692,'Faturamento SP3'!$D$2:$D$692,'Infos Relatório'!$B$245,'Faturamento SP3'!$E$2:$E$692,'Infos Relatório'!$B280,'Faturamento SP3'!$Z$2:$Z$692,'Infos Relatório'!AS$1)</f>
        <v>0</v>
      </c>
      <c r="AV280" s="14">
        <f>SUMIFS('Faturamento SP3'!$O$2:$O$692,'Faturamento SP3'!$D$2:$D$692,'Infos Relatório'!$B$245,'Faturamento SP3'!$E$2:$E$692,'Infos Relatório'!$B280,'Faturamento SP3'!$Z$2:$Z$692,'Infos Relatório'!AS$1,'Faturamento SP3'!$T$2:$T$692,"Sim")+SUMIFS('Faturamento SP3'!$P$2:$P$692,'Faturamento SP3'!$D$2:$D$692,'Infos Relatório'!$B$245,'Faturamento SP3'!$E$2:$E$692,'Infos Relatório'!$B280,'Faturamento SP3'!$Z$2:$Z$692,'Infos Relatório'!AS$1,'Faturamento SP3'!$T$2:$T$692,"Sim")</f>
        <v>0</v>
      </c>
      <c r="AW280" s="27" t="e">
        <f t="shared" si="104"/>
        <v>#DIV/0!</v>
      </c>
      <c r="AX280" s="24">
        <f>SUMIFS('Faturamento SP3'!$H$2:$H$692,'Faturamento SP3'!$D$2:$D$692,'Infos Relatório'!$B$245,'Faturamento SP3'!$E$2:$E$692,'Infos Relatório'!$B280,'Faturamento SP3'!$Z$2:$Z$692,'Infos Relatório'!AS$1)</f>
        <v>0</v>
      </c>
      <c r="AY280" s="23">
        <f>COUNTIFS('Faturamento SP3'!$D$2:$D$692,'Infos Relatório'!$B$245,'Faturamento SP3'!$E$2:$E$692,'Infos Relatório'!$B280,'Faturamento SP3'!$Z$2:$Z$692,'Infos Relatório'!AY$1)</f>
        <v>0</v>
      </c>
      <c r="AZ280" s="13">
        <f>SUMIFS('Faturamento SP3'!$G$2:$G$692,'Faturamento SP3'!$D$2:$D$692,'Infos Relatório'!$B$245,'Faturamento SP3'!$E$2:$E$692,'Infos Relatório'!$B280,'Faturamento SP3'!$Z$2:$Z$692,'Infos Relatório'!AY$1)</f>
        <v>0</v>
      </c>
      <c r="BA280" s="13">
        <f>SUMIFS('Faturamento SP3'!$J$2:$J$692,'Faturamento SP3'!$D$2:$D$692,'Infos Relatório'!$B$245,'Faturamento SP3'!$E$2:$E$692,'Infos Relatório'!$B280,'Faturamento SP3'!$Z$2:$Z$692,'Infos Relatório'!AY$1)</f>
        <v>0</v>
      </c>
      <c r="BB280" s="14">
        <f>SUMIFS('Faturamento SP3'!$O$2:$O$692,'Faturamento SP3'!$D$2:$D$692,'Infos Relatório'!$B$245,'Faturamento SP3'!$E$2:$E$692,'Infos Relatório'!$B280,'Faturamento SP3'!$Z$2:$Z$692,'Infos Relatório'!AY$1,'Faturamento SP3'!$T$2:$T$692,"Sim")+SUMIFS('Faturamento SP3'!$P$2:$P$692,'Faturamento SP3'!$D$2:$D$692,'Infos Relatório'!$B$245,'Faturamento SP3'!$E$2:$E$692,'Infos Relatório'!$B280,'Faturamento SP3'!$Z$2:$Z$692,'Infos Relatório'!AY$1,'Faturamento SP3'!$T$2:$T$692,"Sim")</f>
        <v>0</v>
      </c>
      <c r="BC280" s="27" t="e">
        <f t="shared" si="105"/>
        <v>#DIV/0!</v>
      </c>
      <c r="BD280" s="24">
        <f>SUMIFS('Faturamento SP3'!$H$2:$H$692,'Faturamento SP3'!$D$2:$D$692,'Infos Relatório'!$B$245,'Faturamento SP3'!$E$2:$E$692,'Infos Relatório'!$B280,'Faturamento SP3'!$Z$2:$Z$692,'Infos Relatório'!AY$1)</f>
        <v>0</v>
      </c>
      <c r="BE280" s="23">
        <f>COUNTIFS('Faturamento SP3'!$D$2:$D$692,'Infos Relatório'!$B$245,'Faturamento SP3'!$E$2:$E$692,'Infos Relatório'!$B280,'Faturamento SP3'!$Z$2:$Z$692,'Infos Relatório'!BE$1)</f>
        <v>0</v>
      </c>
      <c r="BF280" s="13">
        <f>SUMIFS('Faturamento SP3'!$G$2:$G$692,'Faturamento SP3'!$D$2:$D$692,'Infos Relatório'!$B$245,'Faturamento SP3'!$E$2:$E$692,'Infos Relatório'!$B280,'Faturamento SP3'!$Z$2:$Z$692,'Infos Relatório'!BE$1)</f>
        <v>0</v>
      </c>
      <c r="BG280" s="13">
        <f>SUMIFS('Faturamento SP3'!$J$2:$J$692,'Faturamento SP3'!$D$2:$D$692,'Infos Relatório'!$B$245,'Faturamento SP3'!$E$2:$E$692,'Infos Relatório'!$B280,'Faturamento SP3'!$Z$2:$Z$692,'Infos Relatório'!BE$1)</f>
        <v>0</v>
      </c>
      <c r="BH280" s="14">
        <f>SUMIFS('Faturamento SP3'!$O$2:$O$692,'Faturamento SP3'!$D$2:$D$692,'Infos Relatório'!$B$245,'Faturamento SP3'!$E$2:$E$692,'Infos Relatório'!$B280,'Faturamento SP3'!$Z$2:$Z$692,'Infos Relatório'!BE$1,'Faturamento SP3'!$T$2:$T$692,"Sim")+SUMIFS('Faturamento SP3'!$P$2:$P$692,'Faturamento SP3'!$D$2:$D$692,'Infos Relatório'!$B$245,'Faturamento SP3'!$E$2:$E$692,'Infos Relatório'!$B280,'Faturamento SP3'!$Z$2:$Z$692,'Infos Relatório'!BE$1,'Faturamento SP3'!$T$2:$T$692,"Sim")</f>
        <v>0</v>
      </c>
      <c r="BI280" s="27" t="e">
        <f t="shared" si="106"/>
        <v>#DIV/0!</v>
      </c>
      <c r="BJ280" s="24">
        <f>SUMIFS('Faturamento SP3'!$H$2:$H$692,'Faturamento SP3'!$D$2:$D$692,'Infos Relatório'!$B$245,'Faturamento SP3'!$E$2:$E$692,'Infos Relatório'!$B280,'Faturamento SP3'!$Z$2:$Z$692,'Infos Relatório'!BE$1)</f>
        <v>0</v>
      </c>
      <c r="BK280" s="23">
        <f>COUNTIFS('Faturamento SP3'!$D$2:$D$692,'Infos Relatório'!$B$245,'Faturamento SP3'!$E$2:$E$692,'Infos Relatório'!$B280,'Faturamento SP3'!$Z$2:$Z$692,'Infos Relatório'!BK$1)</f>
        <v>0</v>
      </c>
      <c r="BL280" s="13">
        <f>SUMIFS('Faturamento SP3'!$G$2:$G$692,'Faturamento SP3'!$D$2:$D$692,'Infos Relatório'!$B$245,'Faturamento SP3'!$E$2:$E$692,'Infos Relatório'!$B280,'Faturamento SP3'!$Z$2:$Z$692,'Infos Relatório'!BK$1)</f>
        <v>0</v>
      </c>
      <c r="BM280" s="13">
        <f>SUMIFS('Faturamento SP3'!$J$2:$J$692,'Faturamento SP3'!$D$2:$D$692,'Infos Relatório'!$B$245,'Faturamento SP3'!$E$2:$E$692,'Infos Relatório'!$B280,'Faturamento SP3'!$Z$2:$Z$692,'Infos Relatório'!BK$1)</f>
        <v>0</v>
      </c>
      <c r="BN280" s="14">
        <f>SUMIFS('Faturamento SP3'!$O$2:$O$692,'Faturamento SP3'!$D$2:$D$692,'Infos Relatório'!$B$245,'Faturamento SP3'!$E$2:$E$692,'Infos Relatório'!$B280,'Faturamento SP3'!$Z$2:$Z$692,'Infos Relatório'!BK$1,'Faturamento SP3'!$T$2:$T$692,"Sim")+SUMIFS('Faturamento SP3'!$P$2:$P$692,'Faturamento SP3'!$D$2:$D$692,'Infos Relatório'!$B$245,'Faturamento SP3'!$E$2:$E$692,'Infos Relatório'!$B280,'Faturamento SP3'!$Z$2:$Z$692,'Infos Relatório'!BK$1,'Faturamento SP3'!$T$2:$T$692,"Sim")</f>
        <v>0</v>
      </c>
      <c r="BO280" s="27" t="e">
        <f t="shared" si="107"/>
        <v>#DIV/0!</v>
      </c>
      <c r="BP280" s="24">
        <f>SUMIFS('Faturamento SP3'!$H$2:$H$692,'Faturamento SP3'!$D$2:$D$692,'Infos Relatório'!$B$245,'Faturamento SP3'!$E$2:$E$692,'Infos Relatório'!$B280,'Faturamento SP3'!$Z$2:$Z$692,'Infos Relatório'!BK$1)</f>
        <v>0</v>
      </c>
      <c r="BQ280" s="23">
        <f>COUNTIFS('Faturamento SP3'!$D$2:$D$692,'Infos Relatório'!$B$245,'Faturamento SP3'!$E$2:$E$692,'Infos Relatório'!$B280,'Faturamento SP3'!$Z$2:$Z$692,'Infos Relatório'!BQ$1)</f>
        <v>0</v>
      </c>
      <c r="BR280" s="13">
        <f>SUMIFS('Faturamento SP3'!$G$2:$G$692,'Faturamento SP3'!$D$2:$D$692,'Infos Relatório'!$B$245,'Faturamento SP3'!$E$2:$E$692,'Infos Relatório'!$B280,'Faturamento SP3'!$Z$2:$Z$692,'Infos Relatório'!BQ$1)</f>
        <v>0</v>
      </c>
      <c r="BS280" s="13">
        <f>SUMIFS('Faturamento SP3'!$J$2:$J$692,'Faturamento SP3'!$D$2:$D$692,'Infos Relatório'!$B$245,'Faturamento SP3'!$E$2:$E$692,'Infos Relatório'!$B280,'Faturamento SP3'!$Z$2:$Z$692,'Infos Relatório'!BQ$1)</f>
        <v>0</v>
      </c>
      <c r="BT280" s="14">
        <f>SUMIFS('Faturamento SP3'!$O$2:$O$692,'Faturamento SP3'!$D$2:$D$692,'Infos Relatório'!$B$245,'Faturamento SP3'!$E$2:$E$692,'Infos Relatório'!$B280,'Faturamento SP3'!$Z$2:$Z$692,'Infos Relatório'!BQ$1,'Faturamento SP3'!$T$2:$T$692,"Sim")+SUMIFS('Faturamento SP3'!$P$2:$P$692,'Faturamento SP3'!$D$2:$D$692,'Infos Relatório'!$B$245,'Faturamento SP3'!$E$2:$E$692,'Infos Relatório'!$B280,'Faturamento SP3'!$Z$2:$Z$692,'Infos Relatório'!BQ$1,'Faturamento SP3'!$T$2:$T$692,"Sim")</f>
        <v>0</v>
      </c>
      <c r="BU280" s="27" t="e">
        <f t="shared" si="108"/>
        <v>#DIV/0!</v>
      </c>
      <c r="BV280" s="24">
        <f>SUMIFS('Faturamento SP3'!$H$2:$H$692,'Faturamento SP3'!$D$2:$D$692,'Infos Relatório'!$B$245,'Faturamento SP3'!$E$2:$E$692,'Infos Relatório'!$B280,'Faturamento SP3'!$Z$2:$Z$692,'Infos Relatório'!BQ$1)</f>
        <v>0</v>
      </c>
    </row>
    <row r="281" spans="2:74">
      <c r="B281" s="17" t="s">
        <v>42</v>
      </c>
      <c r="C281" s="23">
        <f>COUNTIFS('Faturamento SP3'!$D$2:$D$692,'Infos Relatório'!$B$245,'Faturamento SP3'!$E$2:$E$692,'Infos Relatório'!$B281,'Faturamento SP3'!$Z$2:$Z$692,'Infos Relatório'!C$1)</f>
        <v>0</v>
      </c>
      <c r="D281" s="13">
        <f>SUMIFS('Faturamento SP3'!$G$2:$G$692,'Faturamento SP3'!$D$2:$D$692,'Infos Relatório'!$B$245,'Faturamento SP3'!$E$2:$E$692,'Infos Relatório'!$B281,'Faturamento SP3'!$Z$2:$Z$692,'Infos Relatório'!C$1)</f>
        <v>0</v>
      </c>
      <c r="E281" s="13">
        <f>SUMIFS('Faturamento SP3'!$J$2:$J$692,'Faturamento SP3'!$D$2:$D$692,'Infos Relatório'!$B$245,'Faturamento SP3'!$E$2:$E$692,'Infos Relatório'!$B281,'Faturamento SP3'!$Z$2:$Z$692,'Infos Relatório'!C$1)</f>
        <v>0</v>
      </c>
      <c r="F281" s="14">
        <f>SUMIFS('Faturamento SP3'!$O$2:$O$692,'Faturamento SP3'!$D$2:$D$692,'Infos Relatório'!$B$245,'Faturamento SP3'!$E$2:$E$692,'Infos Relatório'!$B281,'Faturamento SP3'!$Z$2:$Z$692,'Infos Relatório'!C$1,'Faturamento SP3'!$T$2:$T$692,"Sim")+SUMIFS('Faturamento SP3'!$P$2:$P$692,'Faturamento SP3'!$D$2:$D$692,'Infos Relatório'!$B$245,'Faturamento SP3'!$E$2:$E$692,'Infos Relatório'!$B281,'Faturamento SP3'!$Z$2:$Z$692,'Infos Relatório'!C$1,'Faturamento SP3'!$T$2:$T$692,"Sim")</f>
        <v>0</v>
      </c>
      <c r="G281" s="27" t="e">
        <f t="shared" si="97"/>
        <v>#DIV/0!</v>
      </c>
      <c r="H281" s="24">
        <f>SUMIFS('Faturamento SP3'!$H$2:$H$692,'Faturamento SP3'!$D$2:$D$692,'Infos Relatório'!$B$245,'Faturamento SP3'!$E$2:$E$692,'Infos Relatório'!$B281,'Faturamento SP3'!$Z$2:$Z$692,'Infos Relatório'!C$1)</f>
        <v>0</v>
      </c>
      <c r="I281" s="23">
        <f>COUNTIFS('Faturamento SP3'!$D$2:$D$692,'Infos Relatório'!$B$245,'Faturamento SP3'!$E$2:$E$692,'Infos Relatório'!$B281,'Faturamento SP3'!$Z$2:$Z$692,'Infos Relatório'!I$1)</f>
        <v>0</v>
      </c>
      <c r="J281" s="13">
        <f>SUMIFS('Faturamento SP3'!$G$2:$G$692,'Faturamento SP3'!$D$2:$D$692,'Infos Relatório'!$B$245,'Faturamento SP3'!$E$2:$E$692,'Infos Relatório'!$B281,'Faturamento SP3'!$Z$2:$Z$692,'Infos Relatório'!I$1)</f>
        <v>0</v>
      </c>
      <c r="K281" s="13">
        <f>SUMIFS('Faturamento SP3'!$J$2:$J$692,'Faturamento SP3'!$D$2:$D$692,'Infos Relatório'!$B$245,'Faturamento SP3'!$E$2:$E$692,'Infos Relatório'!$B281,'Faturamento SP3'!$Z$2:$Z$692,'Infos Relatório'!I$1)</f>
        <v>0</v>
      </c>
      <c r="L281" s="14">
        <f>SUMIFS('Faturamento SP3'!$O$2:$O$692,'Faturamento SP3'!$D$2:$D$692,'Infos Relatório'!$B$245,'Faturamento SP3'!$E$2:$E$692,'Infos Relatório'!$B281,'Faturamento SP3'!$Z$2:$Z$692,'Infos Relatório'!I$1,'Faturamento SP3'!$T$2:$T$692,"Sim")+SUMIFS('Faturamento SP3'!$P$2:$P$692,'Faturamento SP3'!$D$2:$D$692,'Infos Relatório'!$B$245,'Faturamento SP3'!$E$2:$E$692,'Infos Relatório'!$B281,'Faturamento SP3'!$Z$2:$Z$692,'Infos Relatório'!I$1,'Faturamento SP3'!$T$2:$T$692,"Sim")</f>
        <v>0</v>
      </c>
      <c r="M281" s="27" t="e">
        <f t="shared" si="98"/>
        <v>#DIV/0!</v>
      </c>
      <c r="N281" s="24">
        <f>SUMIFS('Faturamento SP3'!$H$2:$H$692,'Faturamento SP3'!$D$2:$D$692,'Infos Relatório'!$B$245,'Faturamento SP3'!$E$2:$E$692,'Infos Relatório'!$B281,'Faturamento SP3'!$Z$2:$Z$692,'Infos Relatório'!I$1)</f>
        <v>0</v>
      </c>
      <c r="O281" s="23">
        <f>COUNTIFS('Faturamento SP3'!$D$2:$D$692,'Infos Relatório'!$B$245,'Faturamento SP3'!$E$2:$E$692,'Infos Relatório'!$B281,'Faturamento SP3'!$Z$2:$Z$692,'Infos Relatório'!O$1)</f>
        <v>0</v>
      </c>
      <c r="P281" s="13">
        <f>SUMIFS('Faturamento SP3'!$G$2:$G$692,'Faturamento SP3'!$D$2:$D$692,'Infos Relatório'!$B$245,'Faturamento SP3'!$E$2:$E$692,'Infos Relatório'!$B281,'Faturamento SP3'!$Z$2:$Z$692,'Infos Relatório'!O$1)</f>
        <v>0</v>
      </c>
      <c r="Q281" s="13">
        <f>SUMIFS('Faturamento SP3'!$J$2:$J$692,'Faturamento SP3'!$D$2:$D$692,'Infos Relatório'!$B$245,'Faturamento SP3'!$E$2:$E$692,'Infos Relatório'!$B281,'Faturamento SP3'!$Z$2:$Z$692,'Infos Relatório'!O$1)</f>
        <v>0</v>
      </c>
      <c r="R281" s="14">
        <f>SUMIFS('Faturamento SP3'!$O$2:$O$692,'Faturamento SP3'!$D$2:$D$692,'Infos Relatório'!$B$245,'Faturamento SP3'!$E$2:$E$692,'Infos Relatório'!$B281,'Faturamento SP3'!$Z$2:$Z$692,'Infos Relatório'!O$1,'Faturamento SP3'!$T$2:$T$692,"Sim")+SUMIFS('Faturamento SP3'!$P$2:$P$692,'Faturamento SP3'!$D$2:$D$692,'Infos Relatório'!$B$245,'Faturamento SP3'!$E$2:$E$692,'Infos Relatório'!$B281,'Faturamento SP3'!$Z$2:$Z$692,'Infos Relatório'!O$1,'Faturamento SP3'!$T$2:$T$692,"Sim")</f>
        <v>0</v>
      </c>
      <c r="S281" s="27" t="e">
        <f t="shared" si="99"/>
        <v>#DIV/0!</v>
      </c>
      <c r="T281" s="24">
        <f>SUMIFS('Faturamento SP3'!$H$2:$H$692,'Faturamento SP3'!$D$2:$D$692,'Infos Relatório'!$B$245,'Faturamento SP3'!$E$2:$E$692,'Infos Relatório'!$B281,'Faturamento SP3'!$Z$2:$Z$692,'Infos Relatório'!O$1)</f>
        <v>0</v>
      </c>
      <c r="U281" s="23">
        <f>COUNTIFS('Faturamento SP3'!$D$2:$D$692,'Infos Relatório'!$B$245,'Faturamento SP3'!$E$2:$E$692,'Infos Relatório'!$B281,'Faturamento SP3'!$Z$2:$Z$692,'Infos Relatório'!U$1)</f>
        <v>0</v>
      </c>
      <c r="V281" s="13">
        <f>SUMIFS('Faturamento SP3'!$G$2:$G$692,'Faturamento SP3'!$D$2:$D$692,'Infos Relatório'!$B$245,'Faturamento SP3'!$E$2:$E$692,'Infos Relatório'!$B281,'Faturamento SP3'!$Z$2:$Z$692,'Infos Relatório'!U$1)</f>
        <v>0</v>
      </c>
      <c r="W281" s="13">
        <f>SUMIFS('Faturamento SP3'!$J$2:$J$692,'Faturamento SP3'!$D$2:$D$692,'Infos Relatório'!$B$245,'Faturamento SP3'!$E$2:$E$692,'Infos Relatório'!$B281,'Faturamento SP3'!$Z$2:$Z$692,'Infos Relatório'!U$1)</f>
        <v>0</v>
      </c>
      <c r="X281" s="14">
        <f>SUMIFS('Faturamento SP3'!$O$2:$O$692,'Faturamento SP3'!$D$2:$D$692,'Infos Relatório'!$B$245,'Faturamento SP3'!$E$2:$E$692,'Infos Relatório'!$B281,'Faturamento SP3'!$Z$2:$Z$692,'Infos Relatório'!U$1,'Faturamento SP3'!$T$2:$T$692,"Sim")+SUMIFS('Faturamento SP3'!$P$2:$P$692,'Faturamento SP3'!$D$2:$D$692,'Infos Relatório'!$B$245,'Faturamento SP3'!$E$2:$E$692,'Infos Relatório'!$B281,'Faturamento SP3'!$Z$2:$Z$692,'Infos Relatório'!U$1,'Faturamento SP3'!$T$2:$T$692,"Sim")</f>
        <v>0</v>
      </c>
      <c r="Y281" s="27" t="e">
        <f t="shared" si="100"/>
        <v>#DIV/0!</v>
      </c>
      <c r="Z281" s="24">
        <f>SUMIFS('Faturamento SP3'!$H$2:$H$692,'Faturamento SP3'!$D$2:$D$692,'Infos Relatório'!$B$245,'Faturamento SP3'!$E$2:$E$692,'Infos Relatório'!$B281,'Faturamento SP3'!$Z$2:$Z$692,'Infos Relatório'!U$1)</f>
        <v>0</v>
      </c>
      <c r="AA281" s="23">
        <f>COUNTIFS('Faturamento SP3'!$D$2:$D$692,'Infos Relatório'!$B$245,'Faturamento SP3'!$E$2:$E$692,'Infos Relatório'!$B281,'Faturamento SP3'!$Z$2:$Z$692,'Infos Relatório'!AA$1)</f>
        <v>0</v>
      </c>
      <c r="AB281" s="13">
        <f>SUMIFS('Faturamento SP3'!$G$2:$G$692,'Faturamento SP3'!$D$2:$D$692,'Infos Relatório'!$B$245,'Faturamento SP3'!$E$2:$E$692,'Infos Relatório'!$B281,'Faturamento SP3'!$Z$2:$Z$692,'Infos Relatório'!AA$1)</f>
        <v>0</v>
      </c>
      <c r="AC281" s="13">
        <f>SUMIFS('Faturamento SP3'!$J$2:$J$692,'Faturamento SP3'!$D$2:$D$692,'Infos Relatório'!$B$245,'Faturamento SP3'!$E$2:$E$692,'Infos Relatório'!$B281,'Faturamento SP3'!$Z$2:$Z$692,'Infos Relatório'!AA$1)</f>
        <v>0</v>
      </c>
      <c r="AD281" s="14">
        <f>SUMIFS('Faturamento SP3'!$O$2:$O$692,'Faturamento SP3'!$D$2:$D$692,'Infos Relatório'!$B$245,'Faturamento SP3'!$E$2:$E$692,'Infos Relatório'!$B281,'Faturamento SP3'!$Z$2:$Z$692,'Infos Relatório'!AA$1,'Faturamento SP3'!$T$2:$T$692,"Sim")+SUMIFS('Faturamento SP3'!$P$2:$P$692,'Faturamento SP3'!$D$2:$D$692,'Infos Relatório'!$B$245,'Faturamento SP3'!$E$2:$E$692,'Infos Relatório'!$B281,'Faturamento SP3'!$Z$2:$Z$692,'Infos Relatório'!AA$1,'Faturamento SP3'!$T$2:$T$692,"Sim")</f>
        <v>0</v>
      </c>
      <c r="AE281" s="27" t="e">
        <f t="shared" si="101"/>
        <v>#DIV/0!</v>
      </c>
      <c r="AF281" s="24">
        <f>SUMIFS('Faturamento SP3'!$H$2:$H$692,'Faturamento SP3'!$D$2:$D$692,'Infos Relatório'!$B$245,'Faturamento SP3'!$E$2:$E$692,'Infos Relatório'!$B281,'Faturamento SP3'!$Z$2:$Z$692,'Infos Relatório'!AA$1)</f>
        <v>0</v>
      </c>
      <c r="AG281" s="23">
        <f>COUNTIFS('Faturamento SP3'!$D$2:$D$692,'Infos Relatório'!$B$245,'Faturamento SP3'!$E$2:$E$692,'Infos Relatório'!$B281,'Faturamento SP3'!$Z$2:$Z$692,'Infos Relatório'!AG$1)</f>
        <v>0</v>
      </c>
      <c r="AH281" s="13">
        <f>SUMIFS('Faturamento SP3'!$G$2:$G$692,'Faturamento SP3'!$D$2:$D$692,'Infos Relatório'!$B$245,'Faturamento SP3'!$E$2:$E$692,'Infos Relatório'!$B281,'Faturamento SP3'!$Z$2:$Z$692,'Infos Relatório'!AG$1)</f>
        <v>0</v>
      </c>
      <c r="AI281" s="13">
        <f>SUMIFS('Faturamento SP3'!$J$2:$J$692,'Faturamento SP3'!$D$2:$D$692,'Infos Relatório'!$B$245,'Faturamento SP3'!$E$2:$E$692,'Infos Relatório'!$B281,'Faturamento SP3'!$Z$2:$Z$692,'Infos Relatório'!AG$1)</f>
        <v>0</v>
      </c>
      <c r="AJ281" s="14">
        <f>SUMIFS('Faturamento SP3'!$O$2:$O$692,'Faturamento SP3'!$D$2:$D$692,'Infos Relatório'!$B$245,'Faturamento SP3'!$E$2:$E$692,'Infos Relatório'!$B281,'Faturamento SP3'!$Z$2:$Z$692,'Infos Relatório'!AG$1,'Faturamento SP3'!$T$2:$T$692,"Sim")+SUMIFS('Faturamento SP3'!$P$2:$P$692,'Faturamento SP3'!$D$2:$D$692,'Infos Relatório'!$B$245,'Faturamento SP3'!$E$2:$E$692,'Infos Relatório'!$B281,'Faturamento SP3'!$Z$2:$Z$692,'Infos Relatório'!AG$1,'Faturamento SP3'!$T$2:$T$692,"Sim")</f>
        <v>0</v>
      </c>
      <c r="AK281" s="27" t="e">
        <f t="shared" si="102"/>
        <v>#DIV/0!</v>
      </c>
      <c r="AL281" s="24">
        <f>SUMIFS('Faturamento SP3'!$H$2:$H$692,'Faturamento SP3'!$D$2:$D$692,'Infos Relatório'!$B$245,'Faturamento SP3'!$E$2:$E$692,'Infos Relatório'!$B281,'Faturamento SP3'!$Z$2:$Z$692,'Infos Relatório'!AG$1)</f>
        <v>0</v>
      </c>
      <c r="AM281" s="23">
        <f>COUNTIFS('Faturamento SP3'!$D$2:$D$692,'Infos Relatório'!$B$245,'Faturamento SP3'!$E$2:$E$692,'Infos Relatório'!$B281,'Faturamento SP3'!$Z$2:$Z$692,'Infos Relatório'!AM$1)</f>
        <v>0</v>
      </c>
      <c r="AN281" s="13">
        <f>SUMIFS('Faturamento SP3'!$G$2:$G$692,'Faturamento SP3'!$D$2:$D$692,'Infos Relatório'!$B$245,'Faturamento SP3'!$E$2:$E$692,'Infos Relatório'!$B281,'Faturamento SP3'!$Z$2:$Z$692,'Infos Relatório'!AM$1)</f>
        <v>0</v>
      </c>
      <c r="AO281" s="13">
        <f>SUMIFS('Faturamento SP3'!$J$2:$J$692,'Faturamento SP3'!$D$2:$D$692,'Infos Relatório'!$B$245,'Faturamento SP3'!$E$2:$E$692,'Infos Relatório'!$B281,'Faturamento SP3'!$Z$2:$Z$692,'Infos Relatório'!AM$1)</f>
        <v>0</v>
      </c>
      <c r="AP281" s="14">
        <f>SUMIFS('Faturamento SP3'!$O$2:$O$692,'Faturamento SP3'!$D$2:$D$692,'Infos Relatório'!$B$245,'Faturamento SP3'!$E$2:$E$692,'Infos Relatório'!$B281,'Faturamento SP3'!$Z$2:$Z$692,'Infos Relatório'!AM$1,'Faturamento SP3'!$T$2:$T$692,"Sim")+SUMIFS('Faturamento SP3'!$P$2:$P$692,'Faturamento SP3'!$D$2:$D$692,'Infos Relatório'!$B$245,'Faturamento SP3'!$E$2:$E$692,'Infos Relatório'!$B281,'Faturamento SP3'!$Z$2:$Z$692,'Infos Relatório'!AM$1,'Faturamento SP3'!$T$2:$T$692,"Sim")</f>
        <v>0</v>
      </c>
      <c r="AQ281" s="27" t="e">
        <f t="shared" si="103"/>
        <v>#DIV/0!</v>
      </c>
      <c r="AR281" s="24">
        <f>SUMIFS('Faturamento SP3'!$H$2:$H$692,'Faturamento SP3'!$D$2:$D$692,'Infos Relatório'!$B$245,'Faturamento SP3'!$E$2:$E$692,'Infos Relatório'!$B281,'Faturamento SP3'!$Z$2:$Z$692,'Infos Relatório'!AM$1)</f>
        <v>0</v>
      </c>
      <c r="AS281" s="23">
        <f>COUNTIFS('Faturamento SP3'!$D$2:$D$692,'Infos Relatório'!$B$245,'Faturamento SP3'!$E$2:$E$692,'Infos Relatório'!$B281,'Faturamento SP3'!$Z$2:$Z$692,'Infos Relatório'!AS$1)</f>
        <v>0</v>
      </c>
      <c r="AT281" s="13">
        <f>SUMIFS('Faturamento SP3'!$G$2:$G$692,'Faturamento SP3'!$D$2:$D$692,'Infos Relatório'!$B$245,'Faturamento SP3'!$E$2:$E$692,'Infos Relatório'!$B281,'Faturamento SP3'!$Z$2:$Z$692,'Infos Relatório'!AS$1)</f>
        <v>0</v>
      </c>
      <c r="AU281" s="13">
        <f>SUMIFS('Faturamento SP3'!$J$2:$J$692,'Faturamento SP3'!$D$2:$D$692,'Infos Relatório'!$B$245,'Faturamento SP3'!$E$2:$E$692,'Infos Relatório'!$B281,'Faturamento SP3'!$Z$2:$Z$692,'Infos Relatório'!AS$1)</f>
        <v>0</v>
      </c>
      <c r="AV281" s="14">
        <f>SUMIFS('Faturamento SP3'!$O$2:$O$692,'Faturamento SP3'!$D$2:$D$692,'Infos Relatório'!$B$245,'Faturamento SP3'!$E$2:$E$692,'Infos Relatório'!$B281,'Faturamento SP3'!$Z$2:$Z$692,'Infos Relatório'!AS$1,'Faturamento SP3'!$T$2:$T$692,"Sim")+SUMIFS('Faturamento SP3'!$P$2:$P$692,'Faturamento SP3'!$D$2:$D$692,'Infos Relatório'!$B$245,'Faturamento SP3'!$E$2:$E$692,'Infos Relatório'!$B281,'Faturamento SP3'!$Z$2:$Z$692,'Infos Relatório'!AS$1,'Faturamento SP3'!$T$2:$T$692,"Sim")</f>
        <v>0</v>
      </c>
      <c r="AW281" s="27" t="e">
        <f t="shared" si="104"/>
        <v>#DIV/0!</v>
      </c>
      <c r="AX281" s="24">
        <f>SUMIFS('Faturamento SP3'!$H$2:$H$692,'Faturamento SP3'!$D$2:$D$692,'Infos Relatório'!$B$245,'Faturamento SP3'!$E$2:$E$692,'Infos Relatório'!$B281,'Faturamento SP3'!$Z$2:$Z$692,'Infos Relatório'!AS$1)</f>
        <v>0</v>
      </c>
      <c r="AY281" s="23">
        <f>COUNTIFS('Faturamento SP3'!$D$2:$D$692,'Infos Relatório'!$B$245,'Faturamento SP3'!$E$2:$E$692,'Infos Relatório'!$B281,'Faturamento SP3'!$Z$2:$Z$692,'Infos Relatório'!AY$1)</f>
        <v>0</v>
      </c>
      <c r="AZ281" s="13">
        <f>SUMIFS('Faturamento SP3'!$G$2:$G$692,'Faturamento SP3'!$D$2:$D$692,'Infos Relatório'!$B$245,'Faturamento SP3'!$E$2:$E$692,'Infos Relatório'!$B281,'Faturamento SP3'!$Z$2:$Z$692,'Infos Relatório'!AY$1)</f>
        <v>0</v>
      </c>
      <c r="BA281" s="13">
        <f>SUMIFS('Faturamento SP3'!$J$2:$J$692,'Faturamento SP3'!$D$2:$D$692,'Infos Relatório'!$B$245,'Faturamento SP3'!$E$2:$E$692,'Infos Relatório'!$B281,'Faturamento SP3'!$Z$2:$Z$692,'Infos Relatório'!AY$1)</f>
        <v>0</v>
      </c>
      <c r="BB281" s="14">
        <f>SUMIFS('Faturamento SP3'!$O$2:$O$692,'Faturamento SP3'!$D$2:$D$692,'Infos Relatório'!$B$245,'Faturamento SP3'!$E$2:$E$692,'Infos Relatório'!$B281,'Faturamento SP3'!$Z$2:$Z$692,'Infos Relatório'!AY$1,'Faturamento SP3'!$T$2:$T$692,"Sim")+SUMIFS('Faturamento SP3'!$P$2:$P$692,'Faturamento SP3'!$D$2:$D$692,'Infos Relatório'!$B$245,'Faturamento SP3'!$E$2:$E$692,'Infos Relatório'!$B281,'Faturamento SP3'!$Z$2:$Z$692,'Infos Relatório'!AY$1,'Faturamento SP3'!$T$2:$T$692,"Sim")</f>
        <v>0</v>
      </c>
      <c r="BC281" s="27" t="e">
        <f t="shared" si="105"/>
        <v>#DIV/0!</v>
      </c>
      <c r="BD281" s="24">
        <f>SUMIFS('Faturamento SP3'!$H$2:$H$692,'Faturamento SP3'!$D$2:$D$692,'Infos Relatório'!$B$245,'Faturamento SP3'!$E$2:$E$692,'Infos Relatório'!$B281,'Faturamento SP3'!$Z$2:$Z$692,'Infos Relatório'!AY$1)</f>
        <v>0</v>
      </c>
      <c r="BE281" s="23">
        <f>COUNTIFS('Faturamento SP3'!$D$2:$D$692,'Infos Relatório'!$B$245,'Faturamento SP3'!$E$2:$E$692,'Infos Relatório'!$B281,'Faturamento SP3'!$Z$2:$Z$692,'Infos Relatório'!BE$1)</f>
        <v>0</v>
      </c>
      <c r="BF281" s="13">
        <f>SUMIFS('Faturamento SP3'!$G$2:$G$692,'Faturamento SP3'!$D$2:$D$692,'Infos Relatório'!$B$245,'Faturamento SP3'!$E$2:$E$692,'Infos Relatório'!$B281,'Faturamento SP3'!$Z$2:$Z$692,'Infos Relatório'!BE$1)</f>
        <v>0</v>
      </c>
      <c r="BG281" s="13">
        <f>SUMIFS('Faturamento SP3'!$J$2:$J$692,'Faturamento SP3'!$D$2:$D$692,'Infos Relatório'!$B$245,'Faturamento SP3'!$E$2:$E$692,'Infos Relatório'!$B281,'Faturamento SP3'!$Z$2:$Z$692,'Infos Relatório'!BE$1)</f>
        <v>0</v>
      </c>
      <c r="BH281" s="14">
        <f>SUMIFS('Faturamento SP3'!$O$2:$O$692,'Faturamento SP3'!$D$2:$D$692,'Infos Relatório'!$B$245,'Faturamento SP3'!$E$2:$E$692,'Infos Relatório'!$B281,'Faturamento SP3'!$Z$2:$Z$692,'Infos Relatório'!BE$1,'Faturamento SP3'!$T$2:$T$692,"Sim")+SUMIFS('Faturamento SP3'!$P$2:$P$692,'Faturamento SP3'!$D$2:$D$692,'Infos Relatório'!$B$245,'Faturamento SP3'!$E$2:$E$692,'Infos Relatório'!$B281,'Faturamento SP3'!$Z$2:$Z$692,'Infos Relatório'!BE$1,'Faturamento SP3'!$T$2:$T$692,"Sim")</f>
        <v>0</v>
      </c>
      <c r="BI281" s="27" t="e">
        <f t="shared" si="106"/>
        <v>#DIV/0!</v>
      </c>
      <c r="BJ281" s="24">
        <f>SUMIFS('Faturamento SP3'!$H$2:$H$692,'Faturamento SP3'!$D$2:$D$692,'Infos Relatório'!$B$245,'Faturamento SP3'!$E$2:$E$692,'Infos Relatório'!$B281,'Faturamento SP3'!$Z$2:$Z$692,'Infos Relatório'!BE$1)</f>
        <v>0</v>
      </c>
      <c r="BK281" s="23">
        <f>COUNTIFS('Faturamento SP3'!$D$2:$D$692,'Infos Relatório'!$B$245,'Faturamento SP3'!$E$2:$E$692,'Infos Relatório'!$B281,'Faturamento SP3'!$Z$2:$Z$692,'Infos Relatório'!BK$1)</f>
        <v>0</v>
      </c>
      <c r="BL281" s="13">
        <f>SUMIFS('Faturamento SP3'!$G$2:$G$692,'Faturamento SP3'!$D$2:$D$692,'Infos Relatório'!$B$245,'Faturamento SP3'!$E$2:$E$692,'Infos Relatório'!$B281,'Faturamento SP3'!$Z$2:$Z$692,'Infos Relatório'!BK$1)</f>
        <v>0</v>
      </c>
      <c r="BM281" s="13">
        <f>SUMIFS('Faturamento SP3'!$J$2:$J$692,'Faturamento SP3'!$D$2:$D$692,'Infos Relatório'!$B$245,'Faturamento SP3'!$E$2:$E$692,'Infos Relatório'!$B281,'Faturamento SP3'!$Z$2:$Z$692,'Infos Relatório'!BK$1)</f>
        <v>0</v>
      </c>
      <c r="BN281" s="14">
        <f>SUMIFS('Faturamento SP3'!$O$2:$O$692,'Faturamento SP3'!$D$2:$D$692,'Infos Relatório'!$B$245,'Faturamento SP3'!$E$2:$E$692,'Infos Relatório'!$B281,'Faturamento SP3'!$Z$2:$Z$692,'Infos Relatório'!BK$1,'Faturamento SP3'!$T$2:$T$692,"Sim")+SUMIFS('Faturamento SP3'!$P$2:$P$692,'Faturamento SP3'!$D$2:$D$692,'Infos Relatório'!$B$245,'Faturamento SP3'!$E$2:$E$692,'Infos Relatório'!$B281,'Faturamento SP3'!$Z$2:$Z$692,'Infos Relatório'!BK$1,'Faturamento SP3'!$T$2:$T$692,"Sim")</f>
        <v>0</v>
      </c>
      <c r="BO281" s="27" t="e">
        <f t="shared" si="107"/>
        <v>#DIV/0!</v>
      </c>
      <c r="BP281" s="24">
        <f>SUMIFS('Faturamento SP3'!$H$2:$H$692,'Faturamento SP3'!$D$2:$D$692,'Infos Relatório'!$B$245,'Faturamento SP3'!$E$2:$E$692,'Infos Relatório'!$B281,'Faturamento SP3'!$Z$2:$Z$692,'Infos Relatório'!BK$1)</f>
        <v>0</v>
      </c>
      <c r="BQ281" s="23">
        <f>COUNTIFS('Faturamento SP3'!$D$2:$D$692,'Infos Relatório'!$B$245,'Faturamento SP3'!$E$2:$E$692,'Infos Relatório'!$B281,'Faturamento SP3'!$Z$2:$Z$692,'Infos Relatório'!BQ$1)</f>
        <v>0</v>
      </c>
      <c r="BR281" s="13">
        <f>SUMIFS('Faturamento SP3'!$G$2:$G$692,'Faturamento SP3'!$D$2:$D$692,'Infos Relatório'!$B$245,'Faturamento SP3'!$E$2:$E$692,'Infos Relatório'!$B281,'Faturamento SP3'!$Z$2:$Z$692,'Infos Relatório'!BQ$1)</f>
        <v>0</v>
      </c>
      <c r="BS281" s="13">
        <f>SUMIFS('Faturamento SP3'!$J$2:$J$692,'Faturamento SP3'!$D$2:$D$692,'Infos Relatório'!$B$245,'Faturamento SP3'!$E$2:$E$692,'Infos Relatório'!$B281,'Faturamento SP3'!$Z$2:$Z$692,'Infos Relatório'!BQ$1)</f>
        <v>0</v>
      </c>
      <c r="BT281" s="14">
        <f>SUMIFS('Faturamento SP3'!$O$2:$O$692,'Faturamento SP3'!$D$2:$D$692,'Infos Relatório'!$B$245,'Faturamento SP3'!$E$2:$E$692,'Infos Relatório'!$B281,'Faturamento SP3'!$Z$2:$Z$692,'Infos Relatório'!BQ$1,'Faturamento SP3'!$T$2:$T$692,"Sim")+SUMIFS('Faturamento SP3'!$P$2:$P$692,'Faturamento SP3'!$D$2:$D$692,'Infos Relatório'!$B$245,'Faturamento SP3'!$E$2:$E$692,'Infos Relatório'!$B281,'Faturamento SP3'!$Z$2:$Z$692,'Infos Relatório'!BQ$1,'Faturamento SP3'!$T$2:$T$692,"Sim")</f>
        <v>0</v>
      </c>
      <c r="BU281" s="27" t="e">
        <f t="shared" si="108"/>
        <v>#DIV/0!</v>
      </c>
      <c r="BV281" s="24">
        <f>SUMIFS('Faturamento SP3'!$H$2:$H$692,'Faturamento SP3'!$D$2:$D$692,'Infos Relatório'!$B$245,'Faturamento SP3'!$E$2:$E$692,'Infos Relatório'!$B281,'Faturamento SP3'!$Z$2:$Z$692,'Infos Relatório'!BQ$1)</f>
        <v>0</v>
      </c>
    </row>
    <row r="282" spans="2:74">
      <c r="B282" s="17" t="s">
        <v>43</v>
      </c>
      <c r="C282" s="23">
        <f>COUNTIFS('Faturamento SP3'!$D$2:$D$692,'Infos Relatório'!$B$245,'Faturamento SP3'!$E$2:$E$692,'Infos Relatório'!$B282,'Faturamento SP3'!$Z$2:$Z$692,'Infos Relatório'!C$1)</f>
        <v>0</v>
      </c>
      <c r="D282" s="13">
        <f>SUMIFS('Faturamento SP3'!$G$2:$G$692,'Faturamento SP3'!$D$2:$D$692,'Infos Relatório'!$B$245,'Faturamento SP3'!$E$2:$E$692,'Infos Relatório'!$B282,'Faturamento SP3'!$Z$2:$Z$692,'Infos Relatório'!C$1)</f>
        <v>0</v>
      </c>
      <c r="E282" s="13">
        <f>SUMIFS('Faturamento SP3'!$J$2:$J$692,'Faturamento SP3'!$D$2:$D$692,'Infos Relatório'!$B$245,'Faturamento SP3'!$E$2:$E$692,'Infos Relatório'!$B282,'Faturamento SP3'!$Z$2:$Z$692,'Infos Relatório'!C$1)</f>
        <v>0</v>
      </c>
      <c r="F282" s="14">
        <f>SUMIFS('Faturamento SP3'!$O$2:$O$692,'Faturamento SP3'!$D$2:$D$692,'Infos Relatório'!$B$245,'Faturamento SP3'!$E$2:$E$692,'Infos Relatório'!$B282,'Faturamento SP3'!$Z$2:$Z$692,'Infos Relatório'!C$1,'Faturamento SP3'!$T$2:$T$692,"Sim")+SUMIFS('Faturamento SP3'!$P$2:$P$692,'Faturamento SP3'!$D$2:$D$692,'Infos Relatório'!$B$245,'Faturamento SP3'!$E$2:$E$692,'Infos Relatório'!$B282,'Faturamento SP3'!$Z$2:$Z$692,'Infos Relatório'!C$1,'Faturamento SP3'!$T$2:$T$692,"Sim")</f>
        <v>0</v>
      </c>
      <c r="G282" s="27" t="e">
        <f t="shared" si="97"/>
        <v>#DIV/0!</v>
      </c>
      <c r="H282" s="24">
        <f>SUMIFS('Faturamento SP3'!$H$2:$H$692,'Faturamento SP3'!$D$2:$D$692,'Infos Relatório'!$B$245,'Faturamento SP3'!$E$2:$E$692,'Infos Relatório'!$B282,'Faturamento SP3'!$Z$2:$Z$692,'Infos Relatório'!C$1)</f>
        <v>0</v>
      </c>
      <c r="I282" s="23">
        <f>COUNTIFS('Faturamento SP3'!$D$2:$D$692,'Infos Relatório'!$B$245,'Faturamento SP3'!$E$2:$E$692,'Infos Relatório'!$B282,'Faturamento SP3'!$Z$2:$Z$692,'Infos Relatório'!I$1)</f>
        <v>0</v>
      </c>
      <c r="J282" s="13">
        <f>SUMIFS('Faturamento SP3'!$G$2:$G$692,'Faturamento SP3'!$D$2:$D$692,'Infos Relatório'!$B$245,'Faturamento SP3'!$E$2:$E$692,'Infos Relatório'!$B282,'Faturamento SP3'!$Z$2:$Z$692,'Infos Relatório'!I$1)</f>
        <v>0</v>
      </c>
      <c r="K282" s="13">
        <f>SUMIFS('Faturamento SP3'!$J$2:$J$692,'Faturamento SP3'!$D$2:$D$692,'Infos Relatório'!$B$245,'Faturamento SP3'!$E$2:$E$692,'Infos Relatório'!$B282,'Faturamento SP3'!$Z$2:$Z$692,'Infos Relatório'!I$1)</f>
        <v>0</v>
      </c>
      <c r="L282" s="14">
        <f>SUMIFS('Faturamento SP3'!$O$2:$O$692,'Faturamento SP3'!$D$2:$D$692,'Infos Relatório'!$B$245,'Faturamento SP3'!$E$2:$E$692,'Infos Relatório'!$B282,'Faturamento SP3'!$Z$2:$Z$692,'Infos Relatório'!I$1,'Faturamento SP3'!$T$2:$T$692,"Sim")+SUMIFS('Faturamento SP3'!$P$2:$P$692,'Faturamento SP3'!$D$2:$D$692,'Infos Relatório'!$B$245,'Faturamento SP3'!$E$2:$E$692,'Infos Relatório'!$B282,'Faturamento SP3'!$Z$2:$Z$692,'Infos Relatório'!I$1,'Faturamento SP3'!$T$2:$T$692,"Sim")</f>
        <v>0</v>
      </c>
      <c r="M282" s="27" t="e">
        <f t="shared" si="98"/>
        <v>#DIV/0!</v>
      </c>
      <c r="N282" s="24">
        <f>SUMIFS('Faturamento SP3'!$H$2:$H$692,'Faturamento SP3'!$D$2:$D$692,'Infos Relatório'!$B$245,'Faturamento SP3'!$E$2:$E$692,'Infos Relatório'!$B282,'Faturamento SP3'!$Z$2:$Z$692,'Infos Relatório'!I$1)</f>
        <v>0</v>
      </c>
      <c r="O282" s="23">
        <f>COUNTIFS('Faturamento SP3'!$D$2:$D$692,'Infos Relatório'!$B$245,'Faturamento SP3'!$E$2:$E$692,'Infos Relatório'!$B282,'Faturamento SP3'!$Z$2:$Z$692,'Infos Relatório'!O$1)</f>
        <v>0</v>
      </c>
      <c r="P282" s="13">
        <f>SUMIFS('Faturamento SP3'!$G$2:$G$692,'Faturamento SP3'!$D$2:$D$692,'Infos Relatório'!$B$245,'Faturamento SP3'!$E$2:$E$692,'Infos Relatório'!$B282,'Faturamento SP3'!$Z$2:$Z$692,'Infos Relatório'!O$1)</f>
        <v>0</v>
      </c>
      <c r="Q282" s="13">
        <f>SUMIFS('Faturamento SP3'!$J$2:$J$692,'Faturamento SP3'!$D$2:$D$692,'Infos Relatório'!$B$245,'Faturamento SP3'!$E$2:$E$692,'Infos Relatório'!$B282,'Faturamento SP3'!$Z$2:$Z$692,'Infos Relatório'!O$1)</f>
        <v>0</v>
      </c>
      <c r="R282" s="14">
        <f>SUMIFS('Faturamento SP3'!$O$2:$O$692,'Faturamento SP3'!$D$2:$D$692,'Infos Relatório'!$B$245,'Faturamento SP3'!$E$2:$E$692,'Infos Relatório'!$B282,'Faturamento SP3'!$Z$2:$Z$692,'Infos Relatório'!O$1,'Faturamento SP3'!$T$2:$T$692,"Sim")+SUMIFS('Faturamento SP3'!$P$2:$P$692,'Faturamento SP3'!$D$2:$D$692,'Infos Relatório'!$B$245,'Faturamento SP3'!$E$2:$E$692,'Infos Relatório'!$B282,'Faturamento SP3'!$Z$2:$Z$692,'Infos Relatório'!O$1,'Faturamento SP3'!$T$2:$T$692,"Sim")</f>
        <v>0</v>
      </c>
      <c r="S282" s="27" t="e">
        <f t="shared" si="99"/>
        <v>#DIV/0!</v>
      </c>
      <c r="T282" s="24">
        <f>SUMIFS('Faturamento SP3'!$H$2:$H$692,'Faturamento SP3'!$D$2:$D$692,'Infos Relatório'!$B$245,'Faturamento SP3'!$E$2:$E$692,'Infos Relatório'!$B282,'Faturamento SP3'!$Z$2:$Z$692,'Infos Relatório'!O$1)</f>
        <v>0</v>
      </c>
      <c r="U282" s="23">
        <f>COUNTIFS('Faturamento SP3'!$D$2:$D$692,'Infos Relatório'!$B$245,'Faturamento SP3'!$E$2:$E$692,'Infos Relatório'!$B282,'Faturamento SP3'!$Z$2:$Z$692,'Infos Relatório'!U$1)</f>
        <v>0</v>
      </c>
      <c r="V282" s="13">
        <f>SUMIFS('Faturamento SP3'!$G$2:$G$692,'Faturamento SP3'!$D$2:$D$692,'Infos Relatório'!$B$245,'Faturamento SP3'!$E$2:$E$692,'Infos Relatório'!$B282,'Faturamento SP3'!$Z$2:$Z$692,'Infos Relatório'!U$1)</f>
        <v>0</v>
      </c>
      <c r="W282" s="13">
        <f>SUMIFS('Faturamento SP3'!$J$2:$J$692,'Faturamento SP3'!$D$2:$D$692,'Infos Relatório'!$B$245,'Faturamento SP3'!$E$2:$E$692,'Infos Relatório'!$B282,'Faturamento SP3'!$Z$2:$Z$692,'Infos Relatório'!U$1)</f>
        <v>0</v>
      </c>
      <c r="X282" s="14">
        <f>SUMIFS('Faturamento SP3'!$O$2:$O$692,'Faturamento SP3'!$D$2:$D$692,'Infos Relatório'!$B$245,'Faturamento SP3'!$E$2:$E$692,'Infos Relatório'!$B282,'Faturamento SP3'!$Z$2:$Z$692,'Infos Relatório'!U$1,'Faturamento SP3'!$T$2:$T$692,"Sim")+SUMIFS('Faturamento SP3'!$P$2:$P$692,'Faturamento SP3'!$D$2:$D$692,'Infos Relatório'!$B$245,'Faturamento SP3'!$E$2:$E$692,'Infos Relatório'!$B282,'Faturamento SP3'!$Z$2:$Z$692,'Infos Relatório'!U$1,'Faturamento SP3'!$T$2:$T$692,"Sim")</f>
        <v>0</v>
      </c>
      <c r="Y282" s="27" t="e">
        <f t="shared" si="100"/>
        <v>#DIV/0!</v>
      </c>
      <c r="Z282" s="24">
        <f>SUMIFS('Faturamento SP3'!$H$2:$H$692,'Faturamento SP3'!$D$2:$D$692,'Infos Relatório'!$B$245,'Faturamento SP3'!$E$2:$E$692,'Infos Relatório'!$B282,'Faturamento SP3'!$Z$2:$Z$692,'Infos Relatório'!U$1)</f>
        <v>0</v>
      </c>
      <c r="AA282" s="23">
        <f>COUNTIFS('Faturamento SP3'!$D$2:$D$692,'Infos Relatório'!$B$245,'Faturamento SP3'!$E$2:$E$692,'Infos Relatório'!$B282,'Faturamento SP3'!$Z$2:$Z$692,'Infos Relatório'!AA$1)</f>
        <v>0</v>
      </c>
      <c r="AB282" s="13">
        <f>SUMIFS('Faturamento SP3'!$G$2:$G$692,'Faturamento SP3'!$D$2:$D$692,'Infos Relatório'!$B$245,'Faturamento SP3'!$E$2:$E$692,'Infos Relatório'!$B282,'Faturamento SP3'!$Z$2:$Z$692,'Infos Relatório'!AA$1)</f>
        <v>0</v>
      </c>
      <c r="AC282" s="13">
        <f>SUMIFS('Faturamento SP3'!$J$2:$J$692,'Faturamento SP3'!$D$2:$D$692,'Infos Relatório'!$B$245,'Faturamento SP3'!$E$2:$E$692,'Infos Relatório'!$B282,'Faturamento SP3'!$Z$2:$Z$692,'Infos Relatório'!AA$1)</f>
        <v>0</v>
      </c>
      <c r="AD282" s="14">
        <f>SUMIFS('Faturamento SP3'!$O$2:$O$692,'Faturamento SP3'!$D$2:$D$692,'Infos Relatório'!$B$245,'Faturamento SP3'!$E$2:$E$692,'Infos Relatório'!$B282,'Faturamento SP3'!$Z$2:$Z$692,'Infos Relatório'!AA$1,'Faturamento SP3'!$T$2:$T$692,"Sim")+SUMIFS('Faturamento SP3'!$P$2:$P$692,'Faturamento SP3'!$D$2:$D$692,'Infos Relatório'!$B$245,'Faturamento SP3'!$E$2:$E$692,'Infos Relatório'!$B282,'Faturamento SP3'!$Z$2:$Z$692,'Infos Relatório'!AA$1,'Faturamento SP3'!$T$2:$T$692,"Sim")</f>
        <v>0</v>
      </c>
      <c r="AE282" s="27" t="e">
        <f t="shared" si="101"/>
        <v>#DIV/0!</v>
      </c>
      <c r="AF282" s="24">
        <f>SUMIFS('Faturamento SP3'!$H$2:$H$692,'Faturamento SP3'!$D$2:$D$692,'Infos Relatório'!$B$245,'Faturamento SP3'!$E$2:$E$692,'Infos Relatório'!$B282,'Faturamento SP3'!$Z$2:$Z$692,'Infos Relatório'!AA$1)</f>
        <v>0</v>
      </c>
      <c r="AG282" s="23">
        <f>COUNTIFS('Faturamento SP3'!$D$2:$D$692,'Infos Relatório'!$B$245,'Faturamento SP3'!$E$2:$E$692,'Infos Relatório'!$B282,'Faturamento SP3'!$Z$2:$Z$692,'Infos Relatório'!AG$1)</f>
        <v>0</v>
      </c>
      <c r="AH282" s="13">
        <f>SUMIFS('Faturamento SP3'!$G$2:$G$692,'Faturamento SP3'!$D$2:$D$692,'Infos Relatório'!$B$245,'Faturamento SP3'!$E$2:$E$692,'Infos Relatório'!$B282,'Faturamento SP3'!$Z$2:$Z$692,'Infos Relatório'!AG$1)</f>
        <v>0</v>
      </c>
      <c r="AI282" s="13">
        <f>SUMIFS('Faturamento SP3'!$J$2:$J$692,'Faturamento SP3'!$D$2:$D$692,'Infos Relatório'!$B$245,'Faturamento SP3'!$E$2:$E$692,'Infos Relatório'!$B282,'Faturamento SP3'!$Z$2:$Z$692,'Infos Relatório'!AG$1)</f>
        <v>0</v>
      </c>
      <c r="AJ282" s="14">
        <f>SUMIFS('Faturamento SP3'!$O$2:$O$692,'Faturamento SP3'!$D$2:$D$692,'Infos Relatório'!$B$245,'Faturamento SP3'!$E$2:$E$692,'Infos Relatório'!$B282,'Faturamento SP3'!$Z$2:$Z$692,'Infos Relatório'!AG$1,'Faturamento SP3'!$T$2:$T$692,"Sim")+SUMIFS('Faturamento SP3'!$P$2:$P$692,'Faturamento SP3'!$D$2:$D$692,'Infos Relatório'!$B$245,'Faturamento SP3'!$E$2:$E$692,'Infos Relatório'!$B282,'Faturamento SP3'!$Z$2:$Z$692,'Infos Relatório'!AG$1,'Faturamento SP3'!$T$2:$T$692,"Sim")</f>
        <v>0</v>
      </c>
      <c r="AK282" s="27" t="e">
        <f t="shared" si="102"/>
        <v>#DIV/0!</v>
      </c>
      <c r="AL282" s="24">
        <f>SUMIFS('Faturamento SP3'!$H$2:$H$692,'Faturamento SP3'!$D$2:$D$692,'Infos Relatório'!$B$245,'Faturamento SP3'!$E$2:$E$692,'Infos Relatório'!$B282,'Faturamento SP3'!$Z$2:$Z$692,'Infos Relatório'!AG$1)</f>
        <v>0</v>
      </c>
      <c r="AM282" s="23">
        <f>COUNTIFS('Faturamento SP3'!$D$2:$D$692,'Infos Relatório'!$B$245,'Faturamento SP3'!$E$2:$E$692,'Infos Relatório'!$B282,'Faturamento SP3'!$Z$2:$Z$692,'Infos Relatório'!AM$1)</f>
        <v>0</v>
      </c>
      <c r="AN282" s="13">
        <f>SUMIFS('Faturamento SP3'!$G$2:$G$692,'Faturamento SP3'!$D$2:$D$692,'Infos Relatório'!$B$245,'Faturamento SP3'!$E$2:$E$692,'Infos Relatório'!$B282,'Faturamento SP3'!$Z$2:$Z$692,'Infos Relatório'!AM$1)</f>
        <v>0</v>
      </c>
      <c r="AO282" s="13">
        <f>SUMIFS('Faturamento SP3'!$J$2:$J$692,'Faturamento SP3'!$D$2:$D$692,'Infos Relatório'!$B$245,'Faturamento SP3'!$E$2:$E$692,'Infos Relatório'!$B282,'Faturamento SP3'!$Z$2:$Z$692,'Infos Relatório'!AM$1)</f>
        <v>0</v>
      </c>
      <c r="AP282" s="14">
        <f>SUMIFS('Faturamento SP3'!$O$2:$O$692,'Faturamento SP3'!$D$2:$D$692,'Infos Relatório'!$B$245,'Faturamento SP3'!$E$2:$E$692,'Infos Relatório'!$B282,'Faturamento SP3'!$Z$2:$Z$692,'Infos Relatório'!AM$1,'Faturamento SP3'!$T$2:$T$692,"Sim")+SUMIFS('Faturamento SP3'!$P$2:$P$692,'Faturamento SP3'!$D$2:$D$692,'Infos Relatório'!$B$245,'Faturamento SP3'!$E$2:$E$692,'Infos Relatório'!$B282,'Faturamento SP3'!$Z$2:$Z$692,'Infos Relatório'!AM$1,'Faturamento SP3'!$T$2:$T$692,"Sim")</f>
        <v>0</v>
      </c>
      <c r="AQ282" s="27" t="e">
        <f t="shared" si="103"/>
        <v>#DIV/0!</v>
      </c>
      <c r="AR282" s="24">
        <f>SUMIFS('Faturamento SP3'!$H$2:$H$692,'Faturamento SP3'!$D$2:$D$692,'Infos Relatório'!$B$245,'Faturamento SP3'!$E$2:$E$692,'Infos Relatório'!$B282,'Faturamento SP3'!$Z$2:$Z$692,'Infos Relatório'!AM$1)</f>
        <v>0</v>
      </c>
      <c r="AS282" s="23">
        <f>COUNTIFS('Faturamento SP3'!$D$2:$D$692,'Infos Relatório'!$B$245,'Faturamento SP3'!$E$2:$E$692,'Infos Relatório'!$B282,'Faturamento SP3'!$Z$2:$Z$692,'Infos Relatório'!AS$1)</f>
        <v>0</v>
      </c>
      <c r="AT282" s="13">
        <f>SUMIFS('Faturamento SP3'!$G$2:$G$692,'Faturamento SP3'!$D$2:$D$692,'Infos Relatório'!$B$245,'Faturamento SP3'!$E$2:$E$692,'Infos Relatório'!$B282,'Faturamento SP3'!$Z$2:$Z$692,'Infos Relatório'!AS$1)</f>
        <v>0</v>
      </c>
      <c r="AU282" s="13">
        <f>SUMIFS('Faturamento SP3'!$J$2:$J$692,'Faturamento SP3'!$D$2:$D$692,'Infos Relatório'!$B$245,'Faturamento SP3'!$E$2:$E$692,'Infos Relatório'!$B282,'Faturamento SP3'!$Z$2:$Z$692,'Infos Relatório'!AS$1)</f>
        <v>0</v>
      </c>
      <c r="AV282" s="14">
        <f>SUMIFS('Faturamento SP3'!$O$2:$O$692,'Faturamento SP3'!$D$2:$D$692,'Infos Relatório'!$B$245,'Faturamento SP3'!$E$2:$E$692,'Infos Relatório'!$B282,'Faturamento SP3'!$Z$2:$Z$692,'Infos Relatório'!AS$1,'Faturamento SP3'!$T$2:$T$692,"Sim")+SUMIFS('Faturamento SP3'!$P$2:$P$692,'Faturamento SP3'!$D$2:$D$692,'Infos Relatório'!$B$245,'Faturamento SP3'!$E$2:$E$692,'Infos Relatório'!$B282,'Faturamento SP3'!$Z$2:$Z$692,'Infos Relatório'!AS$1,'Faturamento SP3'!$T$2:$T$692,"Sim")</f>
        <v>0</v>
      </c>
      <c r="AW282" s="27" t="e">
        <f t="shared" si="104"/>
        <v>#DIV/0!</v>
      </c>
      <c r="AX282" s="24">
        <f>SUMIFS('Faturamento SP3'!$H$2:$H$692,'Faturamento SP3'!$D$2:$D$692,'Infos Relatório'!$B$245,'Faturamento SP3'!$E$2:$E$692,'Infos Relatório'!$B282,'Faturamento SP3'!$Z$2:$Z$692,'Infos Relatório'!AS$1)</f>
        <v>0</v>
      </c>
      <c r="AY282" s="23">
        <f>COUNTIFS('Faturamento SP3'!$D$2:$D$692,'Infos Relatório'!$B$245,'Faturamento SP3'!$E$2:$E$692,'Infos Relatório'!$B282,'Faturamento SP3'!$Z$2:$Z$692,'Infos Relatório'!AY$1)</f>
        <v>0</v>
      </c>
      <c r="AZ282" s="13">
        <f>SUMIFS('Faturamento SP3'!$G$2:$G$692,'Faturamento SP3'!$D$2:$D$692,'Infos Relatório'!$B$245,'Faturamento SP3'!$E$2:$E$692,'Infos Relatório'!$B282,'Faturamento SP3'!$Z$2:$Z$692,'Infos Relatório'!AY$1)</f>
        <v>0</v>
      </c>
      <c r="BA282" s="13">
        <f>SUMIFS('Faturamento SP3'!$J$2:$J$692,'Faturamento SP3'!$D$2:$D$692,'Infos Relatório'!$B$245,'Faturamento SP3'!$E$2:$E$692,'Infos Relatório'!$B282,'Faturamento SP3'!$Z$2:$Z$692,'Infos Relatório'!AY$1)</f>
        <v>0</v>
      </c>
      <c r="BB282" s="14">
        <f>SUMIFS('Faturamento SP3'!$O$2:$O$692,'Faturamento SP3'!$D$2:$D$692,'Infos Relatório'!$B$245,'Faturamento SP3'!$E$2:$E$692,'Infos Relatório'!$B282,'Faturamento SP3'!$Z$2:$Z$692,'Infos Relatório'!AY$1,'Faturamento SP3'!$T$2:$T$692,"Sim")+SUMIFS('Faturamento SP3'!$P$2:$P$692,'Faturamento SP3'!$D$2:$D$692,'Infos Relatório'!$B$245,'Faturamento SP3'!$E$2:$E$692,'Infos Relatório'!$B282,'Faturamento SP3'!$Z$2:$Z$692,'Infos Relatório'!AY$1,'Faturamento SP3'!$T$2:$T$692,"Sim")</f>
        <v>0</v>
      </c>
      <c r="BC282" s="27" t="e">
        <f t="shared" si="105"/>
        <v>#DIV/0!</v>
      </c>
      <c r="BD282" s="24">
        <f>SUMIFS('Faturamento SP3'!$H$2:$H$692,'Faturamento SP3'!$D$2:$D$692,'Infos Relatório'!$B$245,'Faturamento SP3'!$E$2:$E$692,'Infos Relatório'!$B282,'Faturamento SP3'!$Z$2:$Z$692,'Infos Relatório'!AY$1)</f>
        <v>0</v>
      </c>
      <c r="BE282" s="23">
        <f>COUNTIFS('Faturamento SP3'!$D$2:$D$692,'Infos Relatório'!$B$245,'Faturamento SP3'!$E$2:$E$692,'Infos Relatório'!$B282,'Faturamento SP3'!$Z$2:$Z$692,'Infos Relatório'!BE$1)</f>
        <v>0</v>
      </c>
      <c r="BF282" s="13">
        <f>SUMIFS('Faturamento SP3'!$G$2:$G$692,'Faturamento SP3'!$D$2:$D$692,'Infos Relatório'!$B$245,'Faturamento SP3'!$E$2:$E$692,'Infos Relatório'!$B282,'Faturamento SP3'!$Z$2:$Z$692,'Infos Relatório'!BE$1)</f>
        <v>0</v>
      </c>
      <c r="BG282" s="13">
        <f>SUMIFS('Faturamento SP3'!$J$2:$J$692,'Faturamento SP3'!$D$2:$D$692,'Infos Relatório'!$B$245,'Faturamento SP3'!$E$2:$E$692,'Infos Relatório'!$B282,'Faturamento SP3'!$Z$2:$Z$692,'Infos Relatório'!BE$1)</f>
        <v>0</v>
      </c>
      <c r="BH282" s="14">
        <f>SUMIFS('Faturamento SP3'!$O$2:$O$692,'Faturamento SP3'!$D$2:$D$692,'Infos Relatório'!$B$245,'Faturamento SP3'!$E$2:$E$692,'Infos Relatório'!$B282,'Faturamento SP3'!$Z$2:$Z$692,'Infos Relatório'!BE$1,'Faturamento SP3'!$T$2:$T$692,"Sim")+SUMIFS('Faturamento SP3'!$P$2:$P$692,'Faturamento SP3'!$D$2:$D$692,'Infos Relatório'!$B$245,'Faturamento SP3'!$E$2:$E$692,'Infos Relatório'!$B282,'Faturamento SP3'!$Z$2:$Z$692,'Infos Relatório'!BE$1,'Faturamento SP3'!$T$2:$T$692,"Sim")</f>
        <v>0</v>
      </c>
      <c r="BI282" s="27" t="e">
        <f t="shared" si="106"/>
        <v>#DIV/0!</v>
      </c>
      <c r="BJ282" s="24">
        <f>SUMIFS('Faturamento SP3'!$H$2:$H$692,'Faturamento SP3'!$D$2:$D$692,'Infos Relatório'!$B$245,'Faturamento SP3'!$E$2:$E$692,'Infos Relatório'!$B282,'Faturamento SP3'!$Z$2:$Z$692,'Infos Relatório'!BE$1)</f>
        <v>0</v>
      </c>
      <c r="BK282" s="23">
        <f>COUNTIFS('Faturamento SP3'!$D$2:$D$692,'Infos Relatório'!$B$245,'Faturamento SP3'!$E$2:$E$692,'Infos Relatório'!$B282,'Faturamento SP3'!$Z$2:$Z$692,'Infos Relatório'!BK$1)</f>
        <v>0</v>
      </c>
      <c r="BL282" s="13">
        <f>SUMIFS('Faturamento SP3'!$G$2:$G$692,'Faturamento SP3'!$D$2:$D$692,'Infos Relatório'!$B$245,'Faturamento SP3'!$E$2:$E$692,'Infos Relatório'!$B282,'Faturamento SP3'!$Z$2:$Z$692,'Infos Relatório'!BK$1)</f>
        <v>0</v>
      </c>
      <c r="BM282" s="13">
        <f>SUMIFS('Faturamento SP3'!$J$2:$J$692,'Faturamento SP3'!$D$2:$D$692,'Infos Relatório'!$B$245,'Faturamento SP3'!$E$2:$E$692,'Infos Relatório'!$B282,'Faturamento SP3'!$Z$2:$Z$692,'Infos Relatório'!BK$1)</f>
        <v>0</v>
      </c>
      <c r="BN282" s="14">
        <f>SUMIFS('Faturamento SP3'!$O$2:$O$692,'Faturamento SP3'!$D$2:$D$692,'Infos Relatório'!$B$245,'Faturamento SP3'!$E$2:$E$692,'Infos Relatório'!$B282,'Faturamento SP3'!$Z$2:$Z$692,'Infos Relatório'!BK$1,'Faturamento SP3'!$T$2:$T$692,"Sim")+SUMIFS('Faturamento SP3'!$P$2:$P$692,'Faturamento SP3'!$D$2:$D$692,'Infos Relatório'!$B$245,'Faturamento SP3'!$E$2:$E$692,'Infos Relatório'!$B282,'Faturamento SP3'!$Z$2:$Z$692,'Infos Relatório'!BK$1,'Faturamento SP3'!$T$2:$T$692,"Sim")</f>
        <v>0</v>
      </c>
      <c r="BO282" s="27" t="e">
        <f t="shared" si="107"/>
        <v>#DIV/0!</v>
      </c>
      <c r="BP282" s="24">
        <f>SUMIFS('Faturamento SP3'!$H$2:$H$692,'Faturamento SP3'!$D$2:$D$692,'Infos Relatório'!$B$245,'Faturamento SP3'!$E$2:$E$692,'Infos Relatório'!$B282,'Faturamento SP3'!$Z$2:$Z$692,'Infos Relatório'!BK$1)</f>
        <v>0</v>
      </c>
      <c r="BQ282" s="23">
        <f>COUNTIFS('Faturamento SP3'!$D$2:$D$692,'Infos Relatório'!$B$245,'Faturamento SP3'!$E$2:$E$692,'Infos Relatório'!$B282,'Faturamento SP3'!$Z$2:$Z$692,'Infos Relatório'!BQ$1)</f>
        <v>0</v>
      </c>
      <c r="BR282" s="13">
        <f>SUMIFS('Faturamento SP3'!$G$2:$G$692,'Faturamento SP3'!$D$2:$D$692,'Infos Relatório'!$B$245,'Faturamento SP3'!$E$2:$E$692,'Infos Relatório'!$B282,'Faturamento SP3'!$Z$2:$Z$692,'Infos Relatório'!BQ$1)</f>
        <v>0</v>
      </c>
      <c r="BS282" s="13">
        <f>SUMIFS('Faturamento SP3'!$J$2:$J$692,'Faturamento SP3'!$D$2:$D$692,'Infos Relatório'!$B$245,'Faturamento SP3'!$E$2:$E$692,'Infos Relatório'!$B282,'Faturamento SP3'!$Z$2:$Z$692,'Infos Relatório'!BQ$1)</f>
        <v>0</v>
      </c>
      <c r="BT282" s="14">
        <f>SUMIFS('Faturamento SP3'!$O$2:$O$692,'Faturamento SP3'!$D$2:$D$692,'Infos Relatório'!$B$245,'Faturamento SP3'!$E$2:$E$692,'Infos Relatório'!$B282,'Faturamento SP3'!$Z$2:$Z$692,'Infos Relatório'!BQ$1,'Faturamento SP3'!$T$2:$T$692,"Sim")+SUMIFS('Faturamento SP3'!$P$2:$P$692,'Faturamento SP3'!$D$2:$D$692,'Infos Relatório'!$B$245,'Faturamento SP3'!$E$2:$E$692,'Infos Relatório'!$B282,'Faturamento SP3'!$Z$2:$Z$692,'Infos Relatório'!BQ$1,'Faturamento SP3'!$T$2:$T$692,"Sim")</f>
        <v>0</v>
      </c>
      <c r="BU282" s="27" t="e">
        <f t="shared" si="108"/>
        <v>#DIV/0!</v>
      </c>
      <c r="BV282" s="24">
        <f>SUMIFS('Faturamento SP3'!$H$2:$H$692,'Faturamento SP3'!$D$2:$D$692,'Infos Relatório'!$B$245,'Faturamento SP3'!$E$2:$E$692,'Infos Relatório'!$B282,'Faturamento SP3'!$Z$2:$Z$692,'Infos Relatório'!BQ$1)</f>
        <v>0</v>
      </c>
    </row>
    <row r="283" spans="2:74">
      <c r="B283" s="17" t="s">
        <v>44</v>
      </c>
      <c r="C283" s="23">
        <f>COUNTIFS('Faturamento SP3'!$D$2:$D$692,'Infos Relatório'!$B$245,'Faturamento SP3'!$E$2:$E$692,'Infos Relatório'!$B283,'Faturamento SP3'!$Z$2:$Z$692,'Infos Relatório'!C$1)</f>
        <v>0</v>
      </c>
      <c r="D283" s="13">
        <f>SUMIFS('Faturamento SP3'!$G$2:$G$692,'Faturamento SP3'!$D$2:$D$692,'Infos Relatório'!$B$245,'Faturamento SP3'!$E$2:$E$692,'Infos Relatório'!$B283,'Faturamento SP3'!$Z$2:$Z$692,'Infos Relatório'!C$1)</f>
        <v>0</v>
      </c>
      <c r="E283" s="13">
        <f>SUMIFS('Faturamento SP3'!$J$2:$J$692,'Faturamento SP3'!$D$2:$D$692,'Infos Relatório'!$B$245,'Faturamento SP3'!$E$2:$E$692,'Infos Relatório'!$B283,'Faturamento SP3'!$Z$2:$Z$692,'Infos Relatório'!C$1)</f>
        <v>0</v>
      </c>
      <c r="F283" s="14">
        <f>SUMIFS('Faturamento SP3'!$O$2:$O$692,'Faturamento SP3'!$D$2:$D$692,'Infos Relatório'!$B$245,'Faturamento SP3'!$E$2:$E$692,'Infos Relatório'!$B283,'Faturamento SP3'!$Z$2:$Z$692,'Infos Relatório'!C$1,'Faturamento SP3'!$T$2:$T$692,"Sim")+SUMIFS('Faturamento SP3'!$P$2:$P$692,'Faturamento SP3'!$D$2:$D$692,'Infos Relatório'!$B$245,'Faturamento SP3'!$E$2:$E$692,'Infos Relatório'!$B283,'Faturamento SP3'!$Z$2:$Z$692,'Infos Relatório'!C$1,'Faturamento SP3'!$T$2:$T$692,"Sim")</f>
        <v>0</v>
      </c>
      <c r="G283" s="27" t="e">
        <f t="shared" si="97"/>
        <v>#DIV/0!</v>
      </c>
      <c r="H283" s="24">
        <f>SUMIFS('Faturamento SP3'!$H$2:$H$692,'Faturamento SP3'!$D$2:$D$692,'Infos Relatório'!$B$245,'Faturamento SP3'!$E$2:$E$692,'Infos Relatório'!$B283,'Faturamento SP3'!$Z$2:$Z$692,'Infos Relatório'!C$1)</f>
        <v>0</v>
      </c>
      <c r="I283" s="23">
        <f>COUNTIFS('Faturamento SP3'!$D$2:$D$692,'Infos Relatório'!$B$245,'Faturamento SP3'!$E$2:$E$692,'Infos Relatório'!$B283,'Faturamento SP3'!$Z$2:$Z$692,'Infos Relatório'!I$1)</f>
        <v>0</v>
      </c>
      <c r="J283" s="13">
        <f>SUMIFS('Faturamento SP3'!$G$2:$G$692,'Faturamento SP3'!$D$2:$D$692,'Infos Relatório'!$B$245,'Faturamento SP3'!$E$2:$E$692,'Infos Relatório'!$B283,'Faturamento SP3'!$Z$2:$Z$692,'Infos Relatório'!I$1)</f>
        <v>0</v>
      </c>
      <c r="K283" s="13">
        <f>SUMIFS('Faturamento SP3'!$J$2:$J$692,'Faturamento SP3'!$D$2:$D$692,'Infos Relatório'!$B$245,'Faturamento SP3'!$E$2:$E$692,'Infos Relatório'!$B283,'Faturamento SP3'!$Z$2:$Z$692,'Infos Relatório'!I$1)</f>
        <v>0</v>
      </c>
      <c r="L283" s="14">
        <f>SUMIFS('Faturamento SP3'!$O$2:$O$692,'Faturamento SP3'!$D$2:$D$692,'Infos Relatório'!$B$245,'Faturamento SP3'!$E$2:$E$692,'Infos Relatório'!$B283,'Faturamento SP3'!$Z$2:$Z$692,'Infos Relatório'!I$1,'Faturamento SP3'!$T$2:$T$692,"Sim")+SUMIFS('Faturamento SP3'!$P$2:$P$692,'Faturamento SP3'!$D$2:$D$692,'Infos Relatório'!$B$245,'Faturamento SP3'!$E$2:$E$692,'Infos Relatório'!$B283,'Faturamento SP3'!$Z$2:$Z$692,'Infos Relatório'!I$1,'Faturamento SP3'!$T$2:$T$692,"Sim")</f>
        <v>0</v>
      </c>
      <c r="M283" s="27" t="e">
        <f t="shared" si="98"/>
        <v>#DIV/0!</v>
      </c>
      <c r="N283" s="24">
        <f>SUMIFS('Faturamento SP3'!$H$2:$H$692,'Faturamento SP3'!$D$2:$D$692,'Infos Relatório'!$B$245,'Faturamento SP3'!$E$2:$E$692,'Infos Relatório'!$B283,'Faturamento SP3'!$Z$2:$Z$692,'Infos Relatório'!I$1)</f>
        <v>0</v>
      </c>
      <c r="O283" s="23">
        <f>COUNTIFS('Faturamento SP3'!$D$2:$D$692,'Infos Relatório'!$B$245,'Faturamento SP3'!$E$2:$E$692,'Infos Relatório'!$B283,'Faturamento SP3'!$Z$2:$Z$692,'Infos Relatório'!O$1)</f>
        <v>0</v>
      </c>
      <c r="P283" s="13">
        <f>SUMIFS('Faturamento SP3'!$G$2:$G$692,'Faturamento SP3'!$D$2:$D$692,'Infos Relatório'!$B$245,'Faturamento SP3'!$E$2:$E$692,'Infos Relatório'!$B283,'Faturamento SP3'!$Z$2:$Z$692,'Infos Relatório'!O$1)</f>
        <v>0</v>
      </c>
      <c r="Q283" s="13">
        <f>SUMIFS('Faturamento SP3'!$J$2:$J$692,'Faturamento SP3'!$D$2:$D$692,'Infos Relatório'!$B$245,'Faturamento SP3'!$E$2:$E$692,'Infos Relatório'!$B283,'Faturamento SP3'!$Z$2:$Z$692,'Infos Relatório'!O$1)</f>
        <v>0</v>
      </c>
      <c r="R283" s="14">
        <f>SUMIFS('Faturamento SP3'!$O$2:$O$692,'Faturamento SP3'!$D$2:$D$692,'Infos Relatório'!$B$245,'Faturamento SP3'!$E$2:$E$692,'Infos Relatório'!$B283,'Faturamento SP3'!$Z$2:$Z$692,'Infos Relatório'!O$1,'Faturamento SP3'!$T$2:$T$692,"Sim")+SUMIFS('Faturamento SP3'!$P$2:$P$692,'Faturamento SP3'!$D$2:$D$692,'Infos Relatório'!$B$245,'Faturamento SP3'!$E$2:$E$692,'Infos Relatório'!$B283,'Faturamento SP3'!$Z$2:$Z$692,'Infos Relatório'!O$1,'Faturamento SP3'!$T$2:$T$692,"Sim")</f>
        <v>0</v>
      </c>
      <c r="S283" s="27" t="e">
        <f t="shared" si="99"/>
        <v>#DIV/0!</v>
      </c>
      <c r="T283" s="24">
        <f>SUMIFS('Faturamento SP3'!$H$2:$H$692,'Faturamento SP3'!$D$2:$D$692,'Infos Relatório'!$B$245,'Faturamento SP3'!$E$2:$E$692,'Infos Relatório'!$B283,'Faturamento SP3'!$Z$2:$Z$692,'Infos Relatório'!O$1)</f>
        <v>0</v>
      </c>
      <c r="U283" s="23">
        <f>COUNTIFS('Faturamento SP3'!$D$2:$D$692,'Infos Relatório'!$B$245,'Faturamento SP3'!$E$2:$E$692,'Infos Relatório'!$B283,'Faturamento SP3'!$Z$2:$Z$692,'Infos Relatório'!U$1)</f>
        <v>0</v>
      </c>
      <c r="V283" s="13">
        <f>SUMIFS('Faturamento SP3'!$G$2:$G$692,'Faturamento SP3'!$D$2:$D$692,'Infos Relatório'!$B$245,'Faturamento SP3'!$E$2:$E$692,'Infos Relatório'!$B283,'Faturamento SP3'!$Z$2:$Z$692,'Infos Relatório'!U$1)</f>
        <v>0</v>
      </c>
      <c r="W283" s="13">
        <f>SUMIFS('Faturamento SP3'!$J$2:$J$692,'Faturamento SP3'!$D$2:$D$692,'Infos Relatório'!$B$245,'Faturamento SP3'!$E$2:$E$692,'Infos Relatório'!$B283,'Faturamento SP3'!$Z$2:$Z$692,'Infos Relatório'!U$1)</f>
        <v>0</v>
      </c>
      <c r="X283" s="14">
        <f>SUMIFS('Faturamento SP3'!$O$2:$O$692,'Faturamento SP3'!$D$2:$D$692,'Infos Relatório'!$B$245,'Faturamento SP3'!$E$2:$E$692,'Infos Relatório'!$B283,'Faturamento SP3'!$Z$2:$Z$692,'Infos Relatório'!U$1,'Faturamento SP3'!$T$2:$T$692,"Sim")+SUMIFS('Faturamento SP3'!$P$2:$P$692,'Faturamento SP3'!$D$2:$D$692,'Infos Relatório'!$B$245,'Faturamento SP3'!$E$2:$E$692,'Infos Relatório'!$B283,'Faturamento SP3'!$Z$2:$Z$692,'Infos Relatório'!U$1,'Faturamento SP3'!$T$2:$T$692,"Sim")</f>
        <v>0</v>
      </c>
      <c r="Y283" s="27" t="e">
        <f t="shared" si="100"/>
        <v>#DIV/0!</v>
      </c>
      <c r="Z283" s="24">
        <f>SUMIFS('Faturamento SP3'!$H$2:$H$692,'Faturamento SP3'!$D$2:$D$692,'Infos Relatório'!$B$245,'Faturamento SP3'!$E$2:$E$692,'Infos Relatório'!$B283,'Faturamento SP3'!$Z$2:$Z$692,'Infos Relatório'!U$1)</f>
        <v>0</v>
      </c>
      <c r="AA283" s="23">
        <f>COUNTIFS('Faturamento SP3'!$D$2:$D$692,'Infos Relatório'!$B$245,'Faturamento SP3'!$E$2:$E$692,'Infos Relatório'!$B283,'Faturamento SP3'!$Z$2:$Z$692,'Infos Relatório'!AA$1)</f>
        <v>0</v>
      </c>
      <c r="AB283" s="13">
        <f>SUMIFS('Faturamento SP3'!$G$2:$G$692,'Faturamento SP3'!$D$2:$D$692,'Infos Relatório'!$B$245,'Faturamento SP3'!$E$2:$E$692,'Infos Relatório'!$B283,'Faturamento SP3'!$Z$2:$Z$692,'Infos Relatório'!AA$1)</f>
        <v>0</v>
      </c>
      <c r="AC283" s="13">
        <f>SUMIFS('Faturamento SP3'!$J$2:$J$692,'Faturamento SP3'!$D$2:$D$692,'Infos Relatório'!$B$245,'Faturamento SP3'!$E$2:$E$692,'Infos Relatório'!$B283,'Faturamento SP3'!$Z$2:$Z$692,'Infos Relatório'!AA$1)</f>
        <v>0</v>
      </c>
      <c r="AD283" s="14">
        <f>SUMIFS('Faturamento SP3'!$O$2:$O$692,'Faturamento SP3'!$D$2:$D$692,'Infos Relatório'!$B$245,'Faturamento SP3'!$E$2:$E$692,'Infos Relatório'!$B283,'Faturamento SP3'!$Z$2:$Z$692,'Infos Relatório'!AA$1,'Faturamento SP3'!$T$2:$T$692,"Sim")+SUMIFS('Faturamento SP3'!$P$2:$P$692,'Faturamento SP3'!$D$2:$D$692,'Infos Relatório'!$B$245,'Faturamento SP3'!$E$2:$E$692,'Infos Relatório'!$B283,'Faturamento SP3'!$Z$2:$Z$692,'Infos Relatório'!AA$1,'Faturamento SP3'!$T$2:$T$692,"Sim")</f>
        <v>0</v>
      </c>
      <c r="AE283" s="27" t="e">
        <f t="shared" si="101"/>
        <v>#DIV/0!</v>
      </c>
      <c r="AF283" s="24">
        <f>SUMIFS('Faturamento SP3'!$H$2:$H$692,'Faturamento SP3'!$D$2:$D$692,'Infos Relatório'!$B$245,'Faturamento SP3'!$E$2:$E$692,'Infos Relatório'!$B283,'Faturamento SP3'!$Z$2:$Z$692,'Infos Relatório'!AA$1)</f>
        <v>0</v>
      </c>
      <c r="AG283" s="23">
        <f>COUNTIFS('Faturamento SP3'!$D$2:$D$692,'Infos Relatório'!$B$245,'Faturamento SP3'!$E$2:$E$692,'Infos Relatório'!$B283,'Faturamento SP3'!$Z$2:$Z$692,'Infos Relatório'!AG$1)</f>
        <v>0</v>
      </c>
      <c r="AH283" s="13">
        <f>SUMIFS('Faturamento SP3'!$G$2:$G$692,'Faturamento SP3'!$D$2:$D$692,'Infos Relatório'!$B$245,'Faturamento SP3'!$E$2:$E$692,'Infos Relatório'!$B283,'Faturamento SP3'!$Z$2:$Z$692,'Infos Relatório'!AG$1)</f>
        <v>0</v>
      </c>
      <c r="AI283" s="13">
        <f>SUMIFS('Faturamento SP3'!$J$2:$J$692,'Faturamento SP3'!$D$2:$D$692,'Infos Relatório'!$B$245,'Faturamento SP3'!$E$2:$E$692,'Infos Relatório'!$B283,'Faturamento SP3'!$Z$2:$Z$692,'Infos Relatório'!AG$1)</f>
        <v>0</v>
      </c>
      <c r="AJ283" s="14">
        <f>SUMIFS('Faturamento SP3'!$O$2:$O$692,'Faturamento SP3'!$D$2:$D$692,'Infos Relatório'!$B$245,'Faturamento SP3'!$E$2:$E$692,'Infos Relatório'!$B283,'Faturamento SP3'!$Z$2:$Z$692,'Infos Relatório'!AG$1,'Faturamento SP3'!$T$2:$T$692,"Sim")+SUMIFS('Faturamento SP3'!$P$2:$P$692,'Faturamento SP3'!$D$2:$D$692,'Infos Relatório'!$B$245,'Faturamento SP3'!$E$2:$E$692,'Infos Relatório'!$B283,'Faturamento SP3'!$Z$2:$Z$692,'Infos Relatório'!AG$1,'Faturamento SP3'!$T$2:$T$692,"Sim")</f>
        <v>0</v>
      </c>
      <c r="AK283" s="27" t="e">
        <f t="shared" si="102"/>
        <v>#DIV/0!</v>
      </c>
      <c r="AL283" s="24">
        <f>SUMIFS('Faturamento SP3'!$H$2:$H$692,'Faturamento SP3'!$D$2:$D$692,'Infos Relatório'!$B$245,'Faturamento SP3'!$E$2:$E$692,'Infos Relatório'!$B283,'Faturamento SP3'!$Z$2:$Z$692,'Infos Relatório'!AG$1)</f>
        <v>0</v>
      </c>
      <c r="AM283" s="23">
        <f>COUNTIFS('Faturamento SP3'!$D$2:$D$692,'Infos Relatório'!$B$245,'Faturamento SP3'!$E$2:$E$692,'Infos Relatório'!$B283,'Faturamento SP3'!$Z$2:$Z$692,'Infos Relatório'!AM$1)</f>
        <v>0</v>
      </c>
      <c r="AN283" s="13">
        <f>SUMIFS('Faturamento SP3'!$G$2:$G$692,'Faturamento SP3'!$D$2:$D$692,'Infos Relatório'!$B$245,'Faturamento SP3'!$E$2:$E$692,'Infos Relatório'!$B283,'Faturamento SP3'!$Z$2:$Z$692,'Infos Relatório'!AM$1)</f>
        <v>0</v>
      </c>
      <c r="AO283" s="13">
        <f>SUMIFS('Faturamento SP3'!$J$2:$J$692,'Faturamento SP3'!$D$2:$D$692,'Infos Relatório'!$B$245,'Faturamento SP3'!$E$2:$E$692,'Infos Relatório'!$B283,'Faturamento SP3'!$Z$2:$Z$692,'Infos Relatório'!AM$1)</f>
        <v>0</v>
      </c>
      <c r="AP283" s="14">
        <f>SUMIFS('Faturamento SP3'!$O$2:$O$692,'Faturamento SP3'!$D$2:$D$692,'Infos Relatório'!$B$245,'Faturamento SP3'!$E$2:$E$692,'Infos Relatório'!$B283,'Faturamento SP3'!$Z$2:$Z$692,'Infos Relatório'!AM$1,'Faturamento SP3'!$T$2:$T$692,"Sim")+SUMIFS('Faturamento SP3'!$P$2:$P$692,'Faturamento SP3'!$D$2:$D$692,'Infos Relatório'!$B$245,'Faturamento SP3'!$E$2:$E$692,'Infos Relatório'!$B283,'Faturamento SP3'!$Z$2:$Z$692,'Infos Relatório'!AM$1,'Faturamento SP3'!$T$2:$T$692,"Sim")</f>
        <v>0</v>
      </c>
      <c r="AQ283" s="27" t="e">
        <f t="shared" si="103"/>
        <v>#DIV/0!</v>
      </c>
      <c r="AR283" s="24">
        <f>SUMIFS('Faturamento SP3'!$H$2:$H$692,'Faturamento SP3'!$D$2:$D$692,'Infos Relatório'!$B$245,'Faturamento SP3'!$E$2:$E$692,'Infos Relatório'!$B283,'Faturamento SP3'!$Z$2:$Z$692,'Infos Relatório'!AM$1)</f>
        <v>0</v>
      </c>
      <c r="AS283" s="23">
        <f>COUNTIFS('Faturamento SP3'!$D$2:$D$692,'Infos Relatório'!$B$245,'Faturamento SP3'!$E$2:$E$692,'Infos Relatório'!$B283,'Faturamento SP3'!$Z$2:$Z$692,'Infos Relatório'!AS$1)</f>
        <v>0</v>
      </c>
      <c r="AT283" s="13">
        <f>SUMIFS('Faturamento SP3'!$G$2:$G$692,'Faturamento SP3'!$D$2:$D$692,'Infos Relatório'!$B$245,'Faturamento SP3'!$E$2:$E$692,'Infos Relatório'!$B283,'Faturamento SP3'!$Z$2:$Z$692,'Infos Relatório'!AS$1)</f>
        <v>0</v>
      </c>
      <c r="AU283" s="13">
        <f>SUMIFS('Faturamento SP3'!$J$2:$J$692,'Faturamento SP3'!$D$2:$D$692,'Infos Relatório'!$B$245,'Faturamento SP3'!$E$2:$E$692,'Infos Relatório'!$B283,'Faturamento SP3'!$Z$2:$Z$692,'Infos Relatório'!AS$1)</f>
        <v>0</v>
      </c>
      <c r="AV283" s="14">
        <f>SUMIFS('Faturamento SP3'!$O$2:$O$692,'Faturamento SP3'!$D$2:$D$692,'Infos Relatório'!$B$245,'Faturamento SP3'!$E$2:$E$692,'Infos Relatório'!$B283,'Faturamento SP3'!$Z$2:$Z$692,'Infos Relatório'!AS$1,'Faturamento SP3'!$T$2:$T$692,"Sim")+SUMIFS('Faturamento SP3'!$P$2:$P$692,'Faturamento SP3'!$D$2:$D$692,'Infos Relatório'!$B$245,'Faturamento SP3'!$E$2:$E$692,'Infos Relatório'!$B283,'Faturamento SP3'!$Z$2:$Z$692,'Infos Relatório'!AS$1,'Faturamento SP3'!$T$2:$T$692,"Sim")</f>
        <v>0</v>
      </c>
      <c r="AW283" s="27" t="e">
        <f t="shared" si="104"/>
        <v>#DIV/0!</v>
      </c>
      <c r="AX283" s="24">
        <f>SUMIFS('Faturamento SP3'!$H$2:$H$692,'Faturamento SP3'!$D$2:$D$692,'Infos Relatório'!$B$245,'Faturamento SP3'!$E$2:$E$692,'Infos Relatório'!$B283,'Faturamento SP3'!$Z$2:$Z$692,'Infos Relatório'!AS$1)</f>
        <v>0</v>
      </c>
      <c r="AY283" s="23">
        <f>COUNTIFS('Faturamento SP3'!$D$2:$D$692,'Infos Relatório'!$B$245,'Faturamento SP3'!$E$2:$E$692,'Infos Relatório'!$B283,'Faturamento SP3'!$Z$2:$Z$692,'Infos Relatório'!AY$1)</f>
        <v>0</v>
      </c>
      <c r="AZ283" s="13">
        <f>SUMIFS('Faturamento SP3'!$G$2:$G$692,'Faturamento SP3'!$D$2:$D$692,'Infos Relatório'!$B$245,'Faturamento SP3'!$E$2:$E$692,'Infos Relatório'!$B283,'Faturamento SP3'!$Z$2:$Z$692,'Infos Relatório'!AY$1)</f>
        <v>0</v>
      </c>
      <c r="BA283" s="13">
        <f>SUMIFS('Faturamento SP3'!$J$2:$J$692,'Faturamento SP3'!$D$2:$D$692,'Infos Relatório'!$B$245,'Faturamento SP3'!$E$2:$E$692,'Infos Relatório'!$B283,'Faturamento SP3'!$Z$2:$Z$692,'Infos Relatório'!AY$1)</f>
        <v>0</v>
      </c>
      <c r="BB283" s="14">
        <f>SUMIFS('Faturamento SP3'!$O$2:$O$692,'Faturamento SP3'!$D$2:$D$692,'Infos Relatório'!$B$245,'Faturamento SP3'!$E$2:$E$692,'Infos Relatório'!$B283,'Faturamento SP3'!$Z$2:$Z$692,'Infos Relatório'!AY$1,'Faturamento SP3'!$T$2:$T$692,"Sim")+SUMIFS('Faturamento SP3'!$P$2:$P$692,'Faturamento SP3'!$D$2:$D$692,'Infos Relatório'!$B$245,'Faturamento SP3'!$E$2:$E$692,'Infos Relatório'!$B283,'Faturamento SP3'!$Z$2:$Z$692,'Infos Relatório'!AY$1,'Faturamento SP3'!$T$2:$T$692,"Sim")</f>
        <v>0</v>
      </c>
      <c r="BC283" s="27" t="e">
        <f t="shared" si="105"/>
        <v>#DIV/0!</v>
      </c>
      <c r="BD283" s="24">
        <f>SUMIFS('Faturamento SP3'!$H$2:$H$692,'Faturamento SP3'!$D$2:$D$692,'Infos Relatório'!$B$245,'Faturamento SP3'!$E$2:$E$692,'Infos Relatório'!$B283,'Faturamento SP3'!$Z$2:$Z$692,'Infos Relatório'!AY$1)</f>
        <v>0</v>
      </c>
      <c r="BE283" s="23">
        <f>COUNTIFS('Faturamento SP3'!$D$2:$D$692,'Infos Relatório'!$B$245,'Faturamento SP3'!$E$2:$E$692,'Infos Relatório'!$B283,'Faturamento SP3'!$Z$2:$Z$692,'Infos Relatório'!BE$1)</f>
        <v>0</v>
      </c>
      <c r="BF283" s="13">
        <f>SUMIFS('Faturamento SP3'!$G$2:$G$692,'Faturamento SP3'!$D$2:$D$692,'Infos Relatório'!$B$245,'Faturamento SP3'!$E$2:$E$692,'Infos Relatório'!$B283,'Faturamento SP3'!$Z$2:$Z$692,'Infos Relatório'!BE$1)</f>
        <v>0</v>
      </c>
      <c r="BG283" s="13">
        <f>SUMIFS('Faturamento SP3'!$J$2:$J$692,'Faturamento SP3'!$D$2:$D$692,'Infos Relatório'!$B$245,'Faturamento SP3'!$E$2:$E$692,'Infos Relatório'!$B283,'Faturamento SP3'!$Z$2:$Z$692,'Infos Relatório'!BE$1)</f>
        <v>0</v>
      </c>
      <c r="BH283" s="14">
        <f>SUMIFS('Faturamento SP3'!$O$2:$O$692,'Faturamento SP3'!$D$2:$D$692,'Infos Relatório'!$B$245,'Faturamento SP3'!$E$2:$E$692,'Infos Relatório'!$B283,'Faturamento SP3'!$Z$2:$Z$692,'Infos Relatório'!BE$1,'Faturamento SP3'!$T$2:$T$692,"Sim")+SUMIFS('Faturamento SP3'!$P$2:$P$692,'Faturamento SP3'!$D$2:$D$692,'Infos Relatório'!$B$245,'Faturamento SP3'!$E$2:$E$692,'Infos Relatório'!$B283,'Faturamento SP3'!$Z$2:$Z$692,'Infos Relatório'!BE$1,'Faturamento SP3'!$T$2:$T$692,"Sim")</f>
        <v>0</v>
      </c>
      <c r="BI283" s="27" t="e">
        <f t="shared" si="106"/>
        <v>#DIV/0!</v>
      </c>
      <c r="BJ283" s="24">
        <f>SUMIFS('Faturamento SP3'!$H$2:$H$692,'Faturamento SP3'!$D$2:$D$692,'Infos Relatório'!$B$245,'Faturamento SP3'!$E$2:$E$692,'Infos Relatório'!$B283,'Faturamento SP3'!$Z$2:$Z$692,'Infos Relatório'!BE$1)</f>
        <v>0</v>
      </c>
      <c r="BK283" s="23">
        <f>COUNTIFS('Faturamento SP3'!$D$2:$D$692,'Infos Relatório'!$B$245,'Faturamento SP3'!$E$2:$E$692,'Infos Relatório'!$B283,'Faturamento SP3'!$Z$2:$Z$692,'Infos Relatório'!BK$1)</f>
        <v>0</v>
      </c>
      <c r="BL283" s="13">
        <f>SUMIFS('Faturamento SP3'!$G$2:$G$692,'Faturamento SP3'!$D$2:$D$692,'Infos Relatório'!$B$245,'Faturamento SP3'!$E$2:$E$692,'Infos Relatório'!$B283,'Faturamento SP3'!$Z$2:$Z$692,'Infos Relatório'!BK$1)</f>
        <v>0</v>
      </c>
      <c r="BM283" s="13">
        <f>SUMIFS('Faturamento SP3'!$J$2:$J$692,'Faturamento SP3'!$D$2:$D$692,'Infos Relatório'!$B$245,'Faturamento SP3'!$E$2:$E$692,'Infos Relatório'!$B283,'Faturamento SP3'!$Z$2:$Z$692,'Infos Relatório'!BK$1)</f>
        <v>0</v>
      </c>
      <c r="BN283" s="14">
        <f>SUMIFS('Faturamento SP3'!$O$2:$O$692,'Faturamento SP3'!$D$2:$D$692,'Infos Relatório'!$B$245,'Faturamento SP3'!$E$2:$E$692,'Infos Relatório'!$B283,'Faturamento SP3'!$Z$2:$Z$692,'Infos Relatório'!BK$1,'Faturamento SP3'!$T$2:$T$692,"Sim")+SUMIFS('Faturamento SP3'!$P$2:$P$692,'Faturamento SP3'!$D$2:$D$692,'Infos Relatório'!$B$245,'Faturamento SP3'!$E$2:$E$692,'Infos Relatório'!$B283,'Faturamento SP3'!$Z$2:$Z$692,'Infos Relatório'!BK$1,'Faturamento SP3'!$T$2:$T$692,"Sim")</f>
        <v>0</v>
      </c>
      <c r="BO283" s="27" t="e">
        <f t="shared" si="107"/>
        <v>#DIV/0!</v>
      </c>
      <c r="BP283" s="24">
        <f>SUMIFS('Faturamento SP3'!$H$2:$H$692,'Faturamento SP3'!$D$2:$D$692,'Infos Relatório'!$B$245,'Faturamento SP3'!$E$2:$E$692,'Infos Relatório'!$B283,'Faturamento SP3'!$Z$2:$Z$692,'Infos Relatório'!BK$1)</f>
        <v>0</v>
      </c>
      <c r="BQ283" s="23">
        <f>COUNTIFS('Faturamento SP3'!$D$2:$D$692,'Infos Relatório'!$B$245,'Faturamento SP3'!$E$2:$E$692,'Infos Relatório'!$B283,'Faturamento SP3'!$Z$2:$Z$692,'Infos Relatório'!BQ$1)</f>
        <v>0</v>
      </c>
      <c r="BR283" s="13">
        <f>SUMIFS('Faturamento SP3'!$G$2:$G$692,'Faturamento SP3'!$D$2:$D$692,'Infos Relatório'!$B$245,'Faturamento SP3'!$E$2:$E$692,'Infos Relatório'!$B283,'Faturamento SP3'!$Z$2:$Z$692,'Infos Relatório'!BQ$1)</f>
        <v>0</v>
      </c>
      <c r="BS283" s="13">
        <f>SUMIFS('Faturamento SP3'!$J$2:$J$692,'Faturamento SP3'!$D$2:$D$692,'Infos Relatório'!$B$245,'Faturamento SP3'!$E$2:$E$692,'Infos Relatório'!$B283,'Faturamento SP3'!$Z$2:$Z$692,'Infos Relatório'!BQ$1)</f>
        <v>0</v>
      </c>
      <c r="BT283" s="14">
        <f>SUMIFS('Faturamento SP3'!$O$2:$O$692,'Faturamento SP3'!$D$2:$D$692,'Infos Relatório'!$B$245,'Faturamento SP3'!$E$2:$E$692,'Infos Relatório'!$B283,'Faturamento SP3'!$Z$2:$Z$692,'Infos Relatório'!BQ$1,'Faturamento SP3'!$T$2:$T$692,"Sim")+SUMIFS('Faturamento SP3'!$P$2:$P$692,'Faturamento SP3'!$D$2:$D$692,'Infos Relatório'!$B$245,'Faturamento SP3'!$E$2:$E$692,'Infos Relatório'!$B283,'Faturamento SP3'!$Z$2:$Z$692,'Infos Relatório'!BQ$1,'Faturamento SP3'!$T$2:$T$692,"Sim")</f>
        <v>0</v>
      </c>
      <c r="BU283" s="27" t="e">
        <f t="shared" si="108"/>
        <v>#DIV/0!</v>
      </c>
      <c r="BV283" s="24">
        <f>SUMIFS('Faturamento SP3'!$H$2:$H$692,'Faturamento SP3'!$D$2:$D$692,'Infos Relatório'!$B$245,'Faturamento SP3'!$E$2:$E$692,'Infos Relatório'!$B283,'Faturamento SP3'!$Z$2:$Z$692,'Infos Relatório'!BQ$1)</f>
        <v>0</v>
      </c>
    </row>
    <row r="284" spans="2:74">
      <c r="B284" s="17" t="s">
        <v>45</v>
      </c>
      <c r="C284" s="23">
        <f>COUNTIFS('Faturamento SP3'!$D$2:$D$692,'Infos Relatório'!$B$245,'Faturamento SP3'!$E$2:$E$692,'Infos Relatório'!$B284,'Faturamento SP3'!$Z$2:$Z$692,'Infos Relatório'!C$1)</f>
        <v>0</v>
      </c>
      <c r="D284" s="13">
        <f>SUMIFS('Faturamento SP3'!$G$2:$G$692,'Faturamento SP3'!$D$2:$D$692,'Infos Relatório'!$B$245,'Faturamento SP3'!$E$2:$E$692,'Infos Relatório'!$B284,'Faturamento SP3'!$Z$2:$Z$692,'Infos Relatório'!C$1)</f>
        <v>0</v>
      </c>
      <c r="E284" s="13">
        <f>SUMIFS('Faturamento SP3'!$J$2:$J$692,'Faturamento SP3'!$D$2:$D$692,'Infos Relatório'!$B$245,'Faturamento SP3'!$E$2:$E$692,'Infos Relatório'!$B284,'Faturamento SP3'!$Z$2:$Z$692,'Infos Relatório'!C$1)</f>
        <v>0</v>
      </c>
      <c r="F284" s="14">
        <f>SUMIFS('Faturamento SP3'!$O$2:$O$692,'Faturamento SP3'!$D$2:$D$692,'Infos Relatório'!$B$245,'Faturamento SP3'!$E$2:$E$692,'Infos Relatório'!$B284,'Faturamento SP3'!$Z$2:$Z$692,'Infos Relatório'!C$1,'Faturamento SP3'!$T$2:$T$692,"Sim")+SUMIFS('Faturamento SP3'!$P$2:$P$692,'Faturamento SP3'!$D$2:$D$692,'Infos Relatório'!$B$245,'Faturamento SP3'!$E$2:$E$692,'Infos Relatório'!$B284,'Faturamento SP3'!$Z$2:$Z$692,'Infos Relatório'!C$1,'Faturamento SP3'!$T$2:$T$692,"Sim")</f>
        <v>0</v>
      </c>
      <c r="G284" s="27" t="e">
        <f t="shared" si="97"/>
        <v>#DIV/0!</v>
      </c>
      <c r="H284" s="24">
        <f>SUMIFS('Faturamento SP3'!$H$2:$H$692,'Faturamento SP3'!$D$2:$D$692,'Infos Relatório'!$B$245,'Faturamento SP3'!$E$2:$E$692,'Infos Relatório'!$B284,'Faturamento SP3'!$Z$2:$Z$692,'Infos Relatório'!C$1)</f>
        <v>0</v>
      </c>
      <c r="I284" s="23">
        <f>COUNTIFS('Faturamento SP3'!$D$2:$D$692,'Infos Relatório'!$B$245,'Faturamento SP3'!$E$2:$E$692,'Infos Relatório'!$B284,'Faturamento SP3'!$Z$2:$Z$692,'Infos Relatório'!I$1)</f>
        <v>0</v>
      </c>
      <c r="J284" s="13">
        <f>SUMIFS('Faturamento SP3'!$G$2:$G$692,'Faturamento SP3'!$D$2:$D$692,'Infos Relatório'!$B$245,'Faturamento SP3'!$E$2:$E$692,'Infos Relatório'!$B284,'Faturamento SP3'!$Z$2:$Z$692,'Infos Relatório'!I$1)</f>
        <v>0</v>
      </c>
      <c r="K284" s="13">
        <f>SUMIFS('Faturamento SP3'!$J$2:$J$692,'Faturamento SP3'!$D$2:$D$692,'Infos Relatório'!$B$245,'Faturamento SP3'!$E$2:$E$692,'Infos Relatório'!$B284,'Faturamento SP3'!$Z$2:$Z$692,'Infos Relatório'!I$1)</f>
        <v>0</v>
      </c>
      <c r="L284" s="14">
        <f>SUMIFS('Faturamento SP3'!$O$2:$O$692,'Faturamento SP3'!$D$2:$D$692,'Infos Relatório'!$B$245,'Faturamento SP3'!$E$2:$E$692,'Infos Relatório'!$B284,'Faturamento SP3'!$Z$2:$Z$692,'Infos Relatório'!I$1,'Faturamento SP3'!$T$2:$T$692,"Sim")+SUMIFS('Faturamento SP3'!$P$2:$P$692,'Faturamento SP3'!$D$2:$D$692,'Infos Relatório'!$B$245,'Faturamento SP3'!$E$2:$E$692,'Infos Relatório'!$B284,'Faturamento SP3'!$Z$2:$Z$692,'Infos Relatório'!I$1,'Faturamento SP3'!$T$2:$T$692,"Sim")</f>
        <v>0</v>
      </c>
      <c r="M284" s="27" t="e">
        <f t="shared" si="98"/>
        <v>#DIV/0!</v>
      </c>
      <c r="N284" s="24">
        <f>SUMIFS('Faturamento SP3'!$H$2:$H$692,'Faturamento SP3'!$D$2:$D$692,'Infos Relatório'!$B$245,'Faturamento SP3'!$E$2:$E$692,'Infos Relatório'!$B284,'Faturamento SP3'!$Z$2:$Z$692,'Infos Relatório'!I$1)</f>
        <v>0</v>
      </c>
      <c r="O284" s="23">
        <f>COUNTIFS('Faturamento SP3'!$D$2:$D$692,'Infos Relatório'!$B$245,'Faturamento SP3'!$E$2:$E$692,'Infos Relatório'!$B284,'Faturamento SP3'!$Z$2:$Z$692,'Infos Relatório'!O$1)</f>
        <v>0</v>
      </c>
      <c r="P284" s="13">
        <f>SUMIFS('Faturamento SP3'!$G$2:$G$692,'Faturamento SP3'!$D$2:$D$692,'Infos Relatório'!$B$245,'Faturamento SP3'!$E$2:$E$692,'Infos Relatório'!$B284,'Faturamento SP3'!$Z$2:$Z$692,'Infos Relatório'!O$1)</f>
        <v>0</v>
      </c>
      <c r="Q284" s="13">
        <f>SUMIFS('Faturamento SP3'!$J$2:$J$692,'Faturamento SP3'!$D$2:$D$692,'Infos Relatório'!$B$245,'Faturamento SP3'!$E$2:$E$692,'Infos Relatório'!$B284,'Faturamento SP3'!$Z$2:$Z$692,'Infos Relatório'!O$1)</f>
        <v>0</v>
      </c>
      <c r="R284" s="14">
        <f>SUMIFS('Faturamento SP3'!$O$2:$O$692,'Faturamento SP3'!$D$2:$D$692,'Infos Relatório'!$B$245,'Faturamento SP3'!$E$2:$E$692,'Infos Relatório'!$B284,'Faturamento SP3'!$Z$2:$Z$692,'Infos Relatório'!O$1,'Faturamento SP3'!$T$2:$T$692,"Sim")+SUMIFS('Faturamento SP3'!$P$2:$P$692,'Faturamento SP3'!$D$2:$D$692,'Infos Relatório'!$B$245,'Faturamento SP3'!$E$2:$E$692,'Infos Relatório'!$B284,'Faturamento SP3'!$Z$2:$Z$692,'Infos Relatório'!O$1,'Faturamento SP3'!$T$2:$T$692,"Sim")</f>
        <v>0</v>
      </c>
      <c r="S284" s="27" t="e">
        <f t="shared" si="99"/>
        <v>#DIV/0!</v>
      </c>
      <c r="T284" s="24">
        <f>SUMIFS('Faturamento SP3'!$H$2:$H$692,'Faturamento SP3'!$D$2:$D$692,'Infos Relatório'!$B$245,'Faturamento SP3'!$E$2:$E$692,'Infos Relatório'!$B284,'Faturamento SP3'!$Z$2:$Z$692,'Infos Relatório'!O$1)</f>
        <v>0</v>
      </c>
      <c r="U284" s="23">
        <f>COUNTIFS('Faturamento SP3'!$D$2:$D$692,'Infos Relatório'!$B$245,'Faturamento SP3'!$E$2:$E$692,'Infos Relatório'!$B284,'Faturamento SP3'!$Z$2:$Z$692,'Infos Relatório'!U$1)</f>
        <v>0</v>
      </c>
      <c r="V284" s="13">
        <f>SUMIFS('Faturamento SP3'!$G$2:$G$692,'Faturamento SP3'!$D$2:$D$692,'Infos Relatório'!$B$245,'Faturamento SP3'!$E$2:$E$692,'Infos Relatório'!$B284,'Faturamento SP3'!$Z$2:$Z$692,'Infos Relatório'!U$1)</f>
        <v>0</v>
      </c>
      <c r="W284" s="13">
        <f>SUMIFS('Faturamento SP3'!$J$2:$J$692,'Faturamento SP3'!$D$2:$D$692,'Infos Relatório'!$B$245,'Faturamento SP3'!$E$2:$E$692,'Infos Relatório'!$B284,'Faturamento SP3'!$Z$2:$Z$692,'Infos Relatório'!U$1)</f>
        <v>0</v>
      </c>
      <c r="X284" s="14">
        <f>SUMIFS('Faturamento SP3'!$O$2:$O$692,'Faturamento SP3'!$D$2:$D$692,'Infos Relatório'!$B$245,'Faturamento SP3'!$E$2:$E$692,'Infos Relatório'!$B284,'Faturamento SP3'!$Z$2:$Z$692,'Infos Relatório'!U$1,'Faturamento SP3'!$T$2:$T$692,"Sim")+SUMIFS('Faturamento SP3'!$P$2:$P$692,'Faturamento SP3'!$D$2:$D$692,'Infos Relatório'!$B$245,'Faturamento SP3'!$E$2:$E$692,'Infos Relatório'!$B284,'Faturamento SP3'!$Z$2:$Z$692,'Infos Relatório'!U$1,'Faturamento SP3'!$T$2:$T$692,"Sim")</f>
        <v>0</v>
      </c>
      <c r="Y284" s="27" t="e">
        <f t="shared" si="100"/>
        <v>#DIV/0!</v>
      </c>
      <c r="Z284" s="24">
        <f>SUMIFS('Faturamento SP3'!$H$2:$H$692,'Faturamento SP3'!$D$2:$D$692,'Infos Relatório'!$B$245,'Faturamento SP3'!$E$2:$E$692,'Infos Relatório'!$B284,'Faturamento SP3'!$Z$2:$Z$692,'Infos Relatório'!U$1)</f>
        <v>0</v>
      </c>
      <c r="AA284" s="23">
        <f>COUNTIFS('Faturamento SP3'!$D$2:$D$692,'Infos Relatório'!$B$245,'Faturamento SP3'!$E$2:$E$692,'Infos Relatório'!$B284,'Faturamento SP3'!$Z$2:$Z$692,'Infos Relatório'!AA$1)</f>
        <v>0</v>
      </c>
      <c r="AB284" s="13">
        <f>SUMIFS('Faturamento SP3'!$G$2:$G$692,'Faturamento SP3'!$D$2:$D$692,'Infos Relatório'!$B$245,'Faturamento SP3'!$E$2:$E$692,'Infos Relatório'!$B284,'Faturamento SP3'!$Z$2:$Z$692,'Infos Relatório'!AA$1)</f>
        <v>0</v>
      </c>
      <c r="AC284" s="13">
        <f>SUMIFS('Faturamento SP3'!$J$2:$J$692,'Faturamento SP3'!$D$2:$D$692,'Infos Relatório'!$B$245,'Faturamento SP3'!$E$2:$E$692,'Infos Relatório'!$B284,'Faturamento SP3'!$Z$2:$Z$692,'Infos Relatório'!AA$1)</f>
        <v>0</v>
      </c>
      <c r="AD284" s="14">
        <f>SUMIFS('Faturamento SP3'!$O$2:$O$692,'Faturamento SP3'!$D$2:$D$692,'Infos Relatório'!$B$245,'Faturamento SP3'!$E$2:$E$692,'Infos Relatório'!$B284,'Faturamento SP3'!$Z$2:$Z$692,'Infos Relatório'!AA$1,'Faturamento SP3'!$T$2:$T$692,"Sim")+SUMIFS('Faturamento SP3'!$P$2:$P$692,'Faturamento SP3'!$D$2:$D$692,'Infos Relatório'!$B$245,'Faturamento SP3'!$E$2:$E$692,'Infos Relatório'!$B284,'Faturamento SP3'!$Z$2:$Z$692,'Infos Relatório'!AA$1,'Faturamento SP3'!$T$2:$T$692,"Sim")</f>
        <v>0</v>
      </c>
      <c r="AE284" s="27" t="e">
        <f t="shared" si="101"/>
        <v>#DIV/0!</v>
      </c>
      <c r="AF284" s="24">
        <f>SUMIFS('Faturamento SP3'!$H$2:$H$692,'Faturamento SP3'!$D$2:$D$692,'Infos Relatório'!$B$245,'Faturamento SP3'!$E$2:$E$692,'Infos Relatório'!$B284,'Faturamento SP3'!$Z$2:$Z$692,'Infos Relatório'!AA$1)</f>
        <v>0</v>
      </c>
      <c r="AG284" s="23">
        <f>COUNTIFS('Faturamento SP3'!$D$2:$D$692,'Infos Relatório'!$B$245,'Faturamento SP3'!$E$2:$E$692,'Infos Relatório'!$B284,'Faturamento SP3'!$Z$2:$Z$692,'Infos Relatório'!AG$1)</f>
        <v>0</v>
      </c>
      <c r="AH284" s="13">
        <f>SUMIFS('Faturamento SP3'!$G$2:$G$692,'Faturamento SP3'!$D$2:$D$692,'Infos Relatório'!$B$245,'Faturamento SP3'!$E$2:$E$692,'Infos Relatório'!$B284,'Faturamento SP3'!$Z$2:$Z$692,'Infos Relatório'!AG$1)</f>
        <v>0</v>
      </c>
      <c r="AI284" s="13">
        <f>SUMIFS('Faturamento SP3'!$J$2:$J$692,'Faturamento SP3'!$D$2:$D$692,'Infos Relatório'!$B$245,'Faturamento SP3'!$E$2:$E$692,'Infos Relatório'!$B284,'Faturamento SP3'!$Z$2:$Z$692,'Infos Relatório'!AG$1)</f>
        <v>0</v>
      </c>
      <c r="AJ284" s="14">
        <f>SUMIFS('Faturamento SP3'!$O$2:$O$692,'Faturamento SP3'!$D$2:$D$692,'Infos Relatório'!$B$245,'Faturamento SP3'!$E$2:$E$692,'Infos Relatório'!$B284,'Faturamento SP3'!$Z$2:$Z$692,'Infos Relatório'!AG$1,'Faturamento SP3'!$T$2:$T$692,"Sim")+SUMIFS('Faturamento SP3'!$P$2:$P$692,'Faturamento SP3'!$D$2:$D$692,'Infos Relatório'!$B$245,'Faturamento SP3'!$E$2:$E$692,'Infos Relatório'!$B284,'Faturamento SP3'!$Z$2:$Z$692,'Infos Relatório'!AG$1,'Faturamento SP3'!$T$2:$T$692,"Sim")</f>
        <v>0</v>
      </c>
      <c r="AK284" s="27" t="e">
        <f t="shared" si="102"/>
        <v>#DIV/0!</v>
      </c>
      <c r="AL284" s="24">
        <f>SUMIFS('Faturamento SP3'!$H$2:$H$692,'Faturamento SP3'!$D$2:$D$692,'Infos Relatório'!$B$245,'Faturamento SP3'!$E$2:$E$692,'Infos Relatório'!$B284,'Faturamento SP3'!$Z$2:$Z$692,'Infos Relatório'!AG$1)</f>
        <v>0</v>
      </c>
      <c r="AM284" s="23">
        <f>COUNTIFS('Faturamento SP3'!$D$2:$D$692,'Infos Relatório'!$B$245,'Faturamento SP3'!$E$2:$E$692,'Infos Relatório'!$B284,'Faturamento SP3'!$Z$2:$Z$692,'Infos Relatório'!AM$1)</f>
        <v>0</v>
      </c>
      <c r="AN284" s="13">
        <f>SUMIFS('Faturamento SP3'!$G$2:$G$692,'Faturamento SP3'!$D$2:$D$692,'Infos Relatório'!$B$245,'Faturamento SP3'!$E$2:$E$692,'Infos Relatório'!$B284,'Faturamento SP3'!$Z$2:$Z$692,'Infos Relatório'!AM$1)</f>
        <v>0</v>
      </c>
      <c r="AO284" s="13">
        <f>SUMIFS('Faturamento SP3'!$J$2:$J$692,'Faturamento SP3'!$D$2:$D$692,'Infos Relatório'!$B$245,'Faturamento SP3'!$E$2:$E$692,'Infos Relatório'!$B284,'Faturamento SP3'!$Z$2:$Z$692,'Infos Relatório'!AM$1)</f>
        <v>0</v>
      </c>
      <c r="AP284" s="14">
        <f>SUMIFS('Faturamento SP3'!$O$2:$O$692,'Faturamento SP3'!$D$2:$D$692,'Infos Relatório'!$B$245,'Faturamento SP3'!$E$2:$E$692,'Infos Relatório'!$B284,'Faturamento SP3'!$Z$2:$Z$692,'Infos Relatório'!AM$1,'Faturamento SP3'!$T$2:$T$692,"Sim")+SUMIFS('Faturamento SP3'!$P$2:$P$692,'Faturamento SP3'!$D$2:$D$692,'Infos Relatório'!$B$245,'Faturamento SP3'!$E$2:$E$692,'Infos Relatório'!$B284,'Faturamento SP3'!$Z$2:$Z$692,'Infos Relatório'!AM$1,'Faturamento SP3'!$T$2:$T$692,"Sim")</f>
        <v>0</v>
      </c>
      <c r="AQ284" s="27" t="e">
        <f t="shared" si="103"/>
        <v>#DIV/0!</v>
      </c>
      <c r="AR284" s="24">
        <f>SUMIFS('Faturamento SP3'!$H$2:$H$692,'Faturamento SP3'!$D$2:$D$692,'Infos Relatório'!$B$245,'Faturamento SP3'!$E$2:$E$692,'Infos Relatório'!$B284,'Faturamento SP3'!$Z$2:$Z$692,'Infos Relatório'!AM$1)</f>
        <v>0</v>
      </c>
      <c r="AS284" s="23">
        <f>COUNTIFS('Faturamento SP3'!$D$2:$D$692,'Infos Relatório'!$B$245,'Faturamento SP3'!$E$2:$E$692,'Infos Relatório'!$B284,'Faturamento SP3'!$Z$2:$Z$692,'Infos Relatório'!AS$1)</f>
        <v>0</v>
      </c>
      <c r="AT284" s="13">
        <f>SUMIFS('Faturamento SP3'!$G$2:$G$692,'Faturamento SP3'!$D$2:$D$692,'Infos Relatório'!$B$245,'Faturamento SP3'!$E$2:$E$692,'Infos Relatório'!$B284,'Faturamento SP3'!$Z$2:$Z$692,'Infos Relatório'!AS$1)</f>
        <v>0</v>
      </c>
      <c r="AU284" s="13">
        <f>SUMIFS('Faturamento SP3'!$J$2:$J$692,'Faturamento SP3'!$D$2:$D$692,'Infos Relatório'!$B$245,'Faturamento SP3'!$E$2:$E$692,'Infos Relatório'!$B284,'Faturamento SP3'!$Z$2:$Z$692,'Infos Relatório'!AS$1)</f>
        <v>0</v>
      </c>
      <c r="AV284" s="14">
        <f>SUMIFS('Faturamento SP3'!$O$2:$O$692,'Faturamento SP3'!$D$2:$D$692,'Infos Relatório'!$B$245,'Faturamento SP3'!$E$2:$E$692,'Infos Relatório'!$B284,'Faturamento SP3'!$Z$2:$Z$692,'Infos Relatório'!AS$1,'Faturamento SP3'!$T$2:$T$692,"Sim")+SUMIFS('Faturamento SP3'!$P$2:$P$692,'Faturamento SP3'!$D$2:$D$692,'Infos Relatório'!$B$245,'Faturamento SP3'!$E$2:$E$692,'Infos Relatório'!$B284,'Faturamento SP3'!$Z$2:$Z$692,'Infos Relatório'!AS$1,'Faturamento SP3'!$T$2:$T$692,"Sim")</f>
        <v>0</v>
      </c>
      <c r="AW284" s="27" t="e">
        <f t="shared" si="104"/>
        <v>#DIV/0!</v>
      </c>
      <c r="AX284" s="24">
        <f>SUMIFS('Faturamento SP3'!$H$2:$H$692,'Faturamento SP3'!$D$2:$D$692,'Infos Relatório'!$B$245,'Faturamento SP3'!$E$2:$E$692,'Infos Relatório'!$B284,'Faturamento SP3'!$Z$2:$Z$692,'Infos Relatório'!AS$1)</f>
        <v>0</v>
      </c>
      <c r="AY284" s="23">
        <f>COUNTIFS('Faturamento SP3'!$D$2:$D$692,'Infos Relatório'!$B$245,'Faturamento SP3'!$E$2:$E$692,'Infos Relatório'!$B284,'Faturamento SP3'!$Z$2:$Z$692,'Infos Relatório'!AY$1)</f>
        <v>0</v>
      </c>
      <c r="AZ284" s="13">
        <f>SUMIFS('Faturamento SP3'!$G$2:$G$692,'Faturamento SP3'!$D$2:$D$692,'Infos Relatório'!$B$245,'Faturamento SP3'!$E$2:$E$692,'Infos Relatório'!$B284,'Faturamento SP3'!$Z$2:$Z$692,'Infos Relatório'!AY$1)</f>
        <v>0</v>
      </c>
      <c r="BA284" s="13">
        <f>SUMIFS('Faturamento SP3'!$J$2:$J$692,'Faturamento SP3'!$D$2:$D$692,'Infos Relatório'!$B$245,'Faturamento SP3'!$E$2:$E$692,'Infos Relatório'!$B284,'Faturamento SP3'!$Z$2:$Z$692,'Infos Relatório'!AY$1)</f>
        <v>0</v>
      </c>
      <c r="BB284" s="14">
        <f>SUMIFS('Faturamento SP3'!$O$2:$O$692,'Faturamento SP3'!$D$2:$D$692,'Infos Relatório'!$B$245,'Faturamento SP3'!$E$2:$E$692,'Infos Relatório'!$B284,'Faturamento SP3'!$Z$2:$Z$692,'Infos Relatório'!AY$1,'Faturamento SP3'!$T$2:$T$692,"Sim")+SUMIFS('Faturamento SP3'!$P$2:$P$692,'Faturamento SP3'!$D$2:$D$692,'Infos Relatório'!$B$245,'Faturamento SP3'!$E$2:$E$692,'Infos Relatório'!$B284,'Faturamento SP3'!$Z$2:$Z$692,'Infos Relatório'!AY$1,'Faturamento SP3'!$T$2:$T$692,"Sim")</f>
        <v>0</v>
      </c>
      <c r="BC284" s="27" t="e">
        <f t="shared" si="105"/>
        <v>#DIV/0!</v>
      </c>
      <c r="BD284" s="24">
        <f>SUMIFS('Faturamento SP3'!$H$2:$H$692,'Faturamento SP3'!$D$2:$D$692,'Infos Relatório'!$B$245,'Faturamento SP3'!$E$2:$E$692,'Infos Relatório'!$B284,'Faturamento SP3'!$Z$2:$Z$692,'Infos Relatório'!AY$1)</f>
        <v>0</v>
      </c>
      <c r="BE284" s="23">
        <f>COUNTIFS('Faturamento SP3'!$D$2:$D$692,'Infos Relatório'!$B$245,'Faturamento SP3'!$E$2:$E$692,'Infos Relatório'!$B284,'Faturamento SP3'!$Z$2:$Z$692,'Infos Relatório'!BE$1)</f>
        <v>0</v>
      </c>
      <c r="BF284" s="13">
        <f>SUMIFS('Faturamento SP3'!$G$2:$G$692,'Faturamento SP3'!$D$2:$D$692,'Infos Relatório'!$B$245,'Faturamento SP3'!$E$2:$E$692,'Infos Relatório'!$B284,'Faturamento SP3'!$Z$2:$Z$692,'Infos Relatório'!BE$1)</f>
        <v>0</v>
      </c>
      <c r="BG284" s="13">
        <f>SUMIFS('Faturamento SP3'!$J$2:$J$692,'Faturamento SP3'!$D$2:$D$692,'Infos Relatório'!$B$245,'Faturamento SP3'!$E$2:$E$692,'Infos Relatório'!$B284,'Faturamento SP3'!$Z$2:$Z$692,'Infos Relatório'!BE$1)</f>
        <v>0</v>
      </c>
      <c r="BH284" s="14">
        <f>SUMIFS('Faturamento SP3'!$O$2:$O$692,'Faturamento SP3'!$D$2:$D$692,'Infos Relatório'!$B$245,'Faturamento SP3'!$E$2:$E$692,'Infos Relatório'!$B284,'Faturamento SP3'!$Z$2:$Z$692,'Infos Relatório'!BE$1,'Faturamento SP3'!$T$2:$T$692,"Sim")+SUMIFS('Faturamento SP3'!$P$2:$P$692,'Faturamento SP3'!$D$2:$D$692,'Infos Relatório'!$B$245,'Faturamento SP3'!$E$2:$E$692,'Infos Relatório'!$B284,'Faturamento SP3'!$Z$2:$Z$692,'Infos Relatório'!BE$1,'Faturamento SP3'!$T$2:$T$692,"Sim")</f>
        <v>0</v>
      </c>
      <c r="BI284" s="27" t="e">
        <f t="shared" si="106"/>
        <v>#DIV/0!</v>
      </c>
      <c r="BJ284" s="24">
        <f>SUMIFS('Faturamento SP3'!$H$2:$H$692,'Faturamento SP3'!$D$2:$D$692,'Infos Relatório'!$B$245,'Faturamento SP3'!$E$2:$E$692,'Infos Relatório'!$B284,'Faturamento SP3'!$Z$2:$Z$692,'Infos Relatório'!BE$1)</f>
        <v>0</v>
      </c>
      <c r="BK284" s="23">
        <f>COUNTIFS('Faturamento SP3'!$D$2:$D$692,'Infos Relatório'!$B$245,'Faturamento SP3'!$E$2:$E$692,'Infos Relatório'!$B284,'Faturamento SP3'!$Z$2:$Z$692,'Infos Relatório'!BK$1)</f>
        <v>0</v>
      </c>
      <c r="BL284" s="13">
        <f>SUMIFS('Faturamento SP3'!$G$2:$G$692,'Faturamento SP3'!$D$2:$D$692,'Infos Relatório'!$B$245,'Faturamento SP3'!$E$2:$E$692,'Infos Relatório'!$B284,'Faturamento SP3'!$Z$2:$Z$692,'Infos Relatório'!BK$1)</f>
        <v>0</v>
      </c>
      <c r="BM284" s="13">
        <f>SUMIFS('Faturamento SP3'!$J$2:$J$692,'Faturamento SP3'!$D$2:$D$692,'Infos Relatório'!$B$245,'Faturamento SP3'!$E$2:$E$692,'Infos Relatório'!$B284,'Faturamento SP3'!$Z$2:$Z$692,'Infos Relatório'!BK$1)</f>
        <v>0</v>
      </c>
      <c r="BN284" s="14">
        <f>SUMIFS('Faturamento SP3'!$O$2:$O$692,'Faturamento SP3'!$D$2:$D$692,'Infos Relatório'!$B$245,'Faturamento SP3'!$E$2:$E$692,'Infos Relatório'!$B284,'Faturamento SP3'!$Z$2:$Z$692,'Infos Relatório'!BK$1,'Faturamento SP3'!$T$2:$T$692,"Sim")+SUMIFS('Faturamento SP3'!$P$2:$P$692,'Faturamento SP3'!$D$2:$D$692,'Infos Relatório'!$B$245,'Faturamento SP3'!$E$2:$E$692,'Infos Relatório'!$B284,'Faturamento SP3'!$Z$2:$Z$692,'Infos Relatório'!BK$1,'Faturamento SP3'!$T$2:$T$692,"Sim")</f>
        <v>0</v>
      </c>
      <c r="BO284" s="27" t="e">
        <f t="shared" si="107"/>
        <v>#DIV/0!</v>
      </c>
      <c r="BP284" s="24">
        <f>SUMIFS('Faturamento SP3'!$H$2:$H$692,'Faturamento SP3'!$D$2:$D$692,'Infos Relatório'!$B$245,'Faturamento SP3'!$E$2:$E$692,'Infos Relatório'!$B284,'Faturamento SP3'!$Z$2:$Z$692,'Infos Relatório'!BK$1)</f>
        <v>0</v>
      </c>
      <c r="BQ284" s="23">
        <f>COUNTIFS('Faturamento SP3'!$D$2:$D$692,'Infos Relatório'!$B$245,'Faturamento SP3'!$E$2:$E$692,'Infos Relatório'!$B284,'Faturamento SP3'!$Z$2:$Z$692,'Infos Relatório'!BQ$1)</f>
        <v>0</v>
      </c>
      <c r="BR284" s="13">
        <f>SUMIFS('Faturamento SP3'!$G$2:$G$692,'Faturamento SP3'!$D$2:$D$692,'Infos Relatório'!$B$245,'Faturamento SP3'!$E$2:$E$692,'Infos Relatório'!$B284,'Faturamento SP3'!$Z$2:$Z$692,'Infos Relatório'!BQ$1)</f>
        <v>0</v>
      </c>
      <c r="BS284" s="13">
        <f>SUMIFS('Faturamento SP3'!$J$2:$J$692,'Faturamento SP3'!$D$2:$D$692,'Infos Relatório'!$B$245,'Faturamento SP3'!$E$2:$E$692,'Infos Relatório'!$B284,'Faturamento SP3'!$Z$2:$Z$692,'Infos Relatório'!BQ$1)</f>
        <v>0</v>
      </c>
      <c r="BT284" s="14">
        <f>SUMIFS('Faturamento SP3'!$O$2:$O$692,'Faturamento SP3'!$D$2:$D$692,'Infos Relatório'!$B$245,'Faturamento SP3'!$E$2:$E$692,'Infos Relatório'!$B284,'Faturamento SP3'!$Z$2:$Z$692,'Infos Relatório'!BQ$1,'Faturamento SP3'!$T$2:$T$692,"Sim")+SUMIFS('Faturamento SP3'!$P$2:$P$692,'Faturamento SP3'!$D$2:$D$692,'Infos Relatório'!$B$245,'Faturamento SP3'!$E$2:$E$692,'Infos Relatório'!$B284,'Faturamento SP3'!$Z$2:$Z$692,'Infos Relatório'!BQ$1,'Faturamento SP3'!$T$2:$T$692,"Sim")</f>
        <v>0</v>
      </c>
      <c r="BU284" s="27" t="e">
        <f t="shared" si="108"/>
        <v>#DIV/0!</v>
      </c>
      <c r="BV284" s="24">
        <f>SUMIFS('Faturamento SP3'!$H$2:$H$692,'Faturamento SP3'!$D$2:$D$692,'Infos Relatório'!$B$245,'Faturamento SP3'!$E$2:$E$692,'Infos Relatório'!$B284,'Faturamento SP3'!$Z$2:$Z$692,'Infos Relatório'!BQ$1)</f>
        <v>0</v>
      </c>
    </row>
    <row r="285" spans="2:74">
      <c r="B285" s="17" t="s">
        <v>46</v>
      </c>
      <c r="C285" s="23">
        <f>COUNTIFS('Faturamento SP3'!$D$2:$D$692,'Infos Relatório'!$B$245,'Faturamento SP3'!$E$2:$E$692,'Infos Relatório'!$B285,'Faturamento SP3'!$Z$2:$Z$692,'Infos Relatório'!C$1)</f>
        <v>0</v>
      </c>
      <c r="D285" s="13">
        <f>SUMIFS('Faturamento SP3'!$G$2:$G$692,'Faturamento SP3'!$D$2:$D$692,'Infos Relatório'!$B$245,'Faturamento SP3'!$E$2:$E$692,'Infos Relatório'!$B285,'Faturamento SP3'!$Z$2:$Z$692,'Infos Relatório'!C$1)</f>
        <v>0</v>
      </c>
      <c r="E285" s="13">
        <f>SUMIFS('Faturamento SP3'!$J$2:$J$692,'Faturamento SP3'!$D$2:$D$692,'Infos Relatório'!$B$245,'Faturamento SP3'!$E$2:$E$692,'Infos Relatório'!$B285,'Faturamento SP3'!$Z$2:$Z$692,'Infos Relatório'!C$1)</f>
        <v>0</v>
      </c>
      <c r="F285" s="14">
        <f>SUMIFS('Faturamento SP3'!$O$2:$O$692,'Faturamento SP3'!$D$2:$D$692,'Infos Relatório'!$B$245,'Faturamento SP3'!$E$2:$E$692,'Infos Relatório'!$B285,'Faturamento SP3'!$Z$2:$Z$692,'Infos Relatório'!C$1,'Faturamento SP3'!$T$2:$T$692,"Sim")+SUMIFS('Faturamento SP3'!$P$2:$P$692,'Faturamento SP3'!$D$2:$D$692,'Infos Relatório'!$B$245,'Faturamento SP3'!$E$2:$E$692,'Infos Relatório'!$B285,'Faturamento SP3'!$Z$2:$Z$692,'Infos Relatório'!C$1,'Faturamento SP3'!$T$2:$T$692,"Sim")</f>
        <v>0</v>
      </c>
      <c r="G285" s="27" t="e">
        <f t="shared" si="97"/>
        <v>#DIV/0!</v>
      </c>
      <c r="H285" s="24">
        <f>SUMIFS('Faturamento SP3'!$H$2:$H$692,'Faturamento SP3'!$D$2:$D$692,'Infos Relatório'!$B$245,'Faturamento SP3'!$E$2:$E$692,'Infos Relatório'!$B285,'Faturamento SP3'!$Z$2:$Z$692,'Infos Relatório'!C$1)</f>
        <v>0</v>
      </c>
      <c r="I285" s="23">
        <f>COUNTIFS('Faturamento SP3'!$D$2:$D$692,'Infos Relatório'!$B$245,'Faturamento SP3'!$E$2:$E$692,'Infos Relatório'!$B285,'Faturamento SP3'!$Z$2:$Z$692,'Infos Relatório'!I$1)</f>
        <v>0</v>
      </c>
      <c r="J285" s="13">
        <f>SUMIFS('Faturamento SP3'!$G$2:$G$692,'Faturamento SP3'!$D$2:$D$692,'Infos Relatório'!$B$245,'Faturamento SP3'!$E$2:$E$692,'Infos Relatório'!$B285,'Faturamento SP3'!$Z$2:$Z$692,'Infos Relatório'!I$1)</f>
        <v>0</v>
      </c>
      <c r="K285" s="13">
        <f>SUMIFS('Faturamento SP3'!$J$2:$J$692,'Faturamento SP3'!$D$2:$D$692,'Infos Relatório'!$B$245,'Faturamento SP3'!$E$2:$E$692,'Infos Relatório'!$B285,'Faturamento SP3'!$Z$2:$Z$692,'Infos Relatório'!I$1)</f>
        <v>0</v>
      </c>
      <c r="L285" s="14">
        <f>SUMIFS('Faturamento SP3'!$O$2:$O$692,'Faturamento SP3'!$D$2:$D$692,'Infos Relatório'!$B$245,'Faturamento SP3'!$E$2:$E$692,'Infos Relatório'!$B285,'Faturamento SP3'!$Z$2:$Z$692,'Infos Relatório'!I$1,'Faturamento SP3'!$T$2:$T$692,"Sim")+SUMIFS('Faturamento SP3'!$P$2:$P$692,'Faturamento SP3'!$D$2:$D$692,'Infos Relatório'!$B$245,'Faturamento SP3'!$E$2:$E$692,'Infos Relatório'!$B285,'Faturamento SP3'!$Z$2:$Z$692,'Infos Relatório'!I$1,'Faturamento SP3'!$T$2:$T$692,"Sim")</f>
        <v>0</v>
      </c>
      <c r="M285" s="27" t="e">
        <f t="shared" si="98"/>
        <v>#DIV/0!</v>
      </c>
      <c r="N285" s="24">
        <f>SUMIFS('Faturamento SP3'!$H$2:$H$692,'Faturamento SP3'!$D$2:$D$692,'Infos Relatório'!$B$245,'Faturamento SP3'!$E$2:$E$692,'Infos Relatório'!$B285,'Faturamento SP3'!$Z$2:$Z$692,'Infos Relatório'!I$1)</f>
        <v>0</v>
      </c>
      <c r="O285" s="23">
        <f>COUNTIFS('Faturamento SP3'!$D$2:$D$692,'Infos Relatório'!$B$245,'Faturamento SP3'!$E$2:$E$692,'Infos Relatório'!$B285,'Faturamento SP3'!$Z$2:$Z$692,'Infos Relatório'!O$1)</f>
        <v>0</v>
      </c>
      <c r="P285" s="13">
        <f>SUMIFS('Faturamento SP3'!$G$2:$G$692,'Faturamento SP3'!$D$2:$D$692,'Infos Relatório'!$B$245,'Faturamento SP3'!$E$2:$E$692,'Infos Relatório'!$B285,'Faturamento SP3'!$Z$2:$Z$692,'Infos Relatório'!O$1)</f>
        <v>0</v>
      </c>
      <c r="Q285" s="13">
        <f>SUMIFS('Faturamento SP3'!$J$2:$J$692,'Faturamento SP3'!$D$2:$D$692,'Infos Relatório'!$B$245,'Faturamento SP3'!$E$2:$E$692,'Infos Relatório'!$B285,'Faturamento SP3'!$Z$2:$Z$692,'Infos Relatório'!O$1)</f>
        <v>0</v>
      </c>
      <c r="R285" s="14">
        <f>SUMIFS('Faturamento SP3'!$O$2:$O$692,'Faturamento SP3'!$D$2:$D$692,'Infos Relatório'!$B$245,'Faturamento SP3'!$E$2:$E$692,'Infos Relatório'!$B285,'Faturamento SP3'!$Z$2:$Z$692,'Infos Relatório'!O$1,'Faturamento SP3'!$T$2:$T$692,"Sim")+SUMIFS('Faturamento SP3'!$P$2:$P$692,'Faturamento SP3'!$D$2:$D$692,'Infos Relatório'!$B$245,'Faturamento SP3'!$E$2:$E$692,'Infos Relatório'!$B285,'Faturamento SP3'!$Z$2:$Z$692,'Infos Relatório'!O$1,'Faturamento SP3'!$T$2:$T$692,"Sim")</f>
        <v>0</v>
      </c>
      <c r="S285" s="27" t="e">
        <f t="shared" si="99"/>
        <v>#DIV/0!</v>
      </c>
      <c r="T285" s="24">
        <f>SUMIFS('Faturamento SP3'!$H$2:$H$692,'Faturamento SP3'!$D$2:$D$692,'Infos Relatório'!$B$245,'Faturamento SP3'!$E$2:$E$692,'Infos Relatório'!$B285,'Faturamento SP3'!$Z$2:$Z$692,'Infos Relatório'!O$1)</f>
        <v>0</v>
      </c>
      <c r="U285" s="23">
        <f>COUNTIFS('Faturamento SP3'!$D$2:$D$692,'Infos Relatório'!$B$245,'Faturamento SP3'!$E$2:$E$692,'Infos Relatório'!$B285,'Faturamento SP3'!$Z$2:$Z$692,'Infos Relatório'!U$1)</f>
        <v>0</v>
      </c>
      <c r="V285" s="13">
        <f>SUMIFS('Faturamento SP3'!$G$2:$G$692,'Faturamento SP3'!$D$2:$D$692,'Infos Relatório'!$B$245,'Faturamento SP3'!$E$2:$E$692,'Infos Relatório'!$B285,'Faturamento SP3'!$Z$2:$Z$692,'Infos Relatório'!U$1)</f>
        <v>0</v>
      </c>
      <c r="W285" s="13">
        <f>SUMIFS('Faturamento SP3'!$J$2:$J$692,'Faturamento SP3'!$D$2:$D$692,'Infos Relatório'!$B$245,'Faturamento SP3'!$E$2:$E$692,'Infos Relatório'!$B285,'Faturamento SP3'!$Z$2:$Z$692,'Infos Relatório'!U$1)</f>
        <v>0</v>
      </c>
      <c r="X285" s="14">
        <f>SUMIFS('Faturamento SP3'!$O$2:$O$692,'Faturamento SP3'!$D$2:$D$692,'Infos Relatório'!$B$245,'Faturamento SP3'!$E$2:$E$692,'Infos Relatório'!$B285,'Faturamento SP3'!$Z$2:$Z$692,'Infos Relatório'!U$1,'Faturamento SP3'!$T$2:$T$692,"Sim")+SUMIFS('Faturamento SP3'!$P$2:$P$692,'Faturamento SP3'!$D$2:$D$692,'Infos Relatório'!$B$245,'Faturamento SP3'!$E$2:$E$692,'Infos Relatório'!$B285,'Faturamento SP3'!$Z$2:$Z$692,'Infos Relatório'!U$1,'Faturamento SP3'!$T$2:$T$692,"Sim")</f>
        <v>0</v>
      </c>
      <c r="Y285" s="27" t="e">
        <f t="shared" si="100"/>
        <v>#DIV/0!</v>
      </c>
      <c r="Z285" s="24">
        <f>SUMIFS('Faturamento SP3'!$H$2:$H$692,'Faturamento SP3'!$D$2:$D$692,'Infos Relatório'!$B$245,'Faturamento SP3'!$E$2:$E$692,'Infos Relatório'!$B285,'Faturamento SP3'!$Z$2:$Z$692,'Infos Relatório'!U$1)</f>
        <v>0</v>
      </c>
      <c r="AA285" s="23">
        <f>COUNTIFS('Faturamento SP3'!$D$2:$D$692,'Infos Relatório'!$B$245,'Faturamento SP3'!$E$2:$E$692,'Infos Relatório'!$B285,'Faturamento SP3'!$Z$2:$Z$692,'Infos Relatório'!AA$1)</f>
        <v>0</v>
      </c>
      <c r="AB285" s="13">
        <f>SUMIFS('Faturamento SP3'!$G$2:$G$692,'Faturamento SP3'!$D$2:$D$692,'Infos Relatório'!$B$245,'Faturamento SP3'!$E$2:$E$692,'Infos Relatório'!$B285,'Faturamento SP3'!$Z$2:$Z$692,'Infos Relatório'!AA$1)</f>
        <v>0</v>
      </c>
      <c r="AC285" s="13">
        <f>SUMIFS('Faturamento SP3'!$J$2:$J$692,'Faturamento SP3'!$D$2:$D$692,'Infos Relatório'!$B$245,'Faturamento SP3'!$E$2:$E$692,'Infos Relatório'!$B285,'Faturamento SP3'!$Z$2:$Z$692,'Infos Relatório'!AA$1)</f>
        <v>0</v>
      </c>
      <c r="AD285" s="14">
        <f>SUMIFS('Faturamento SP3'!$O$2:$O$692,'Faturamento SP3'!$D$2:$D$692,'Infos Relatório'!$B$245,'Faturamento SP3'!$E$2:$E$692,'Infos Relatório'!$B285,'Faturamento SP3'!$Z$2:$Z$692,'Infos Relatório'!AA$1,'Faturamento SP3'!$T$2:$T$692,"Sim")+SUMIFS('Faturamento SP3'!$P$2:$P$692,'Faturamento SP3'!$D$2:$D$692,'Infos Relatório'!$B$245,'Faturamento SP3'!$E$2:$E$692,'Infos Relatório'!$B285,'Faturamento SP3'!$Z$2:$Z$692,'Infos Relatório'!AA$1,'Faturamento SP3'!$T$2:$T$692,"Sim")</f>
        <v>0</v>
      </c>
      <c r="AE285" s="27" t="e">
        <f t="shared" si="101"/>
        <v>#DIV/0!</v>
      </c>
      <c r="AF285" s="24">
        <f>SUMIFS('Faturamento SP3'!$H$2:$H$692,'Faturamento SP3'!$D$2:$D$692,'Infos Relatório'!$B$245,'Faturamento SP3'!$E$2:$E$692,'Infos Relatório'!$B285,'Faturamento SP3'!$Z$2:$Z$692,'Infos Relatório'!AA$1)</f>
        <v>0</v>
      </c>
      <c r="AG285" s="23">
        <f>COUNTIFS('Faturamento SP3'!$D$2:$D$692,'Infos Relatório'!$B$245,'Faturamento SP3'!$E$2:$E$692,'Infos Relatório'!$B285,'Faturamento SP3'!$Z$2:$Z$692,'Infos Relatório'!AG$1)</f>
        <v>0</v>
      </c>
      <c r="AH285" s="13">
        <f>SUMIFS('Faturamento SP3'!$G$2:$G$692,'Faturamento SP3'!$D$2:$D$692,'Infos Relatório'!$B$245,'Faturamento SP3'!$E$2:$E$692,'Infos Relatório'!$B285,'Faturamento SP3'!$Z$2:$Z$692,'Infos Relatório'!AG$1)</f>
        <v>0</v>
      </c>
      <c r="AI285" s="13">
        <f>SUMIFS('Faturamento SP3'!$J$2:$J$692,'Faturamento SP3'!$D$2:$D$692,'Infos Relatório'!$B$245,'Faturamento SP3'!$E$2:$E$692,'Infos Relatório'!$B285,'Faturamento SP3'!$Z$2:$Z$692,'Infos Relatório'!AG$1)</f>
        <v>0</v>
      </c>
      <c r="AJ285" s="14">
        <f>SUMIFS('Faturamento SP3'!$O$2:$O$692,'Faturamento SP3'!$D$2:$D$692,'Infos Relatório'!$B$245,'Faturamento SP3'!$E$2:$E$692,'Infos Relatório'!$B285,'Faturamento SP3'!$Z$2:$Z$692,'Infos Relatório'!AG$1,'Faturamento SP3'!$T$2:$T$692,"Sim")+SUMIFS('Faturamento SP3'!$P$2:$P$692,'Faturamento SP3'!$D$2:$D$692,'Infos Relatório'!$B$245,'Faturamento SP3'!$E$2:$E$692,'Infos Relatório'!$B285,'Faturamento SP3'!$Z$2:$Z$692,'Infos Relatório'!AG$1,'Faturamento SP3'!$T$2:$T$692,"Sim")</f>
        <v>0</v>
      </c>
      <c r="AK285" s="27" t="e">
        <f t="shared" si="102"/>
        <v>#DIV/0!</v>
      </c>
      <c r="AL285" s="24">
        <f>SUMIFS('Faturamento SP3'!$H$2:$H$692,'Faturamento SP3'!$D$2:$D$692,'Infos Relatório'!$B$245,'Faturamento SP3'!$E$2:$E$692,'Infos Relatório'!$B285,'Faturamento SP3'!$Z$2:$Z$692,'Infos Relatório'!AG$1)</f>
        <v>0</v>
      </c>
      <c r="AM285" s="23">
        <f>COUNTIFS('Faturamento SP3'!$D$2:$D$692,'Infos Relatório'!$B$245,'Faturamento SP3'!$E$2:$E$692,'Infos Relatório'!$B285,'Faturamento SP3'!$Z$2:$Z$692,'Infos Relatório'!AM$1)</f>
        <v>0</v>
      </c>
      <c r="AN285" s="13">
        <f>SUMIFS('Faturamento SP3'!$G$2:$G$692,'Faturamento SP3'!$D$2:$D$692,'Infos Relatório'!$B$245,'Faturamento SP3'!$E$2:$E$692,'Infos Relatório'!$B285,'Faturamento SP3'!$Z$2:$Z$692,'Infos Relatório'!AM$1)</f>
        <v>0</v>
      </c>
      <c r="AO285" s="13">
        <f>SUMIFS('Faturamento SP3'!$J$2:$J$692,'Faturamento SP3'!$D$2:$D$692,'Infos Relatório'!$B$245,'Faturamento SP3'!$E$2:$E$692,'Infos Relatório'!$B285,'Faturamento SP3'!$Z$2:$Z$692,'Infos Relatório'!AM$1)</f>
        <v>0</v>
      </c>
      <c r="AP285" s="14">
        <f>SUMIFS('Faturamento SP3'!$O$2:$O$692,'Faturamento SP3'!$D$2:$D$692,'Infos Relatório'!$B$245,'Faturamento SP3'!$E$2:$E$692,'Infos Relatório'!$B285,'Faturamento SP3'!$Z$2:$Z$692,'Infos Relatório'!AM$1,'Faturamento SP3'!$T$2:$T$692,"Sim")+SUMIFS('Faturamento SP3'!$P$2:$P$692,'Faturamento SP3'!$D$2:$D$692,'Infos Relatório'!$B$245,'Faturamento SP3'!$E$2:$E$692,'Infos Relatório'!$B285,'Faturamento SP3'!$Z$2:$Z$692,'Infos Relatório'!AM$1,'Faturamento SP3'!$T$2:$T$692,"Sim")</f>
        <v>0</v>
      </c>
      <c r="AQ285" s="27" t="e">
        <f t="shared" si="103"/>
        <v>#DIV/0!</v>
      </c>
      <c r="AR285" s="24">
        <f>SUMIFS('Faturamento SP3'!$H$2:$H$692,'Faturamento SP3'!$D$2:$D$692,'Infos Relatório'!$B$245,'Faturamento SP3'!$E$2:$E$692,'Infos Relatório'!$B285,'Faturamento SP3'!$Z$2:$Z$692,'Infos Relatório'!AM$1)</f>
        <v>0</v>
      </c>
      <c r="AS285" s="23">
        <f>COUNTIFS('Faturamento SP3'!$D$2:$D$692,'Infos Relatório'!$B$245,'Faturamento SP3'!$E$2:$E$692,'Infos Relatório'!$B285,'Faturamento SP3'!$Z$2:$Z$692,'Infos Relatório'!AS$1)</f>
        <v>0</v>
      </c>
      <c r="AT285" s="13">
        <f>SUMIFS('Faturamento SP3'!$G$2:$G$692,'Faturamento SP3'!$D$2:$D$692,'Infos Relatório'!$B$245,'Faturamento SP3'!$E$2:$E$692,'Infos Relatório'!$B285,'Faturamento SP3'!$Z$2:$Z$692,'Infos Relatório'!AS$1)</f>
        <v>0</v>
      </c>
      <c r="AU285" s="13">
        <f>SUMIFS('Faturamento SP3'!$J$2:$J$692,'Faturamento SP3'!$D$2:$D$692,'Infos Relatório'!$B$245,'Faturamento SP3'!$E$2:$E$692,'Infos Relatório'!$B285,'Faturamento SP3'!$Z$2:$Z$692,'Infos Relatório'!AS$1)</f>
        <v>0</v>
      </c>
      <c r="AV285" s="14">
        <f>SUMIFS('Faturamento SP3'!$O$2:$O$692,'Faturamento SP3'!$D$2:$D$692,'Infos Relatório'!$B$245,'Faturamento SP3'!$E$2:$E$692,'Infos Relatório'!$B285,'Faturamento SP3'!$Z$2:$Z$692,'Infos Relatório'!AS$1,'Faturamento SP3'!$T$2:$T$692,"Sim")+SUMIFS('Faturamento SP3'!$P$2:$P$692,'Faturamento SP3'!$D$2:$D$692,'Infos Relatório'!$B$245,'Faturamento SP3'!$E$2:$E$692,'Infos Relatório'!$B285,'Faturamento SP3'!$Z$2:$Z$692,'Infos Relatório'!AS$1,'Faturamento SP3'!$T$2:$T$692,"Sim")</f>
        <v>0</v>
      </c>
      <c r="AW285" s="27" t="e">
        <f t="shared" si="104"/>
        <v>#DIV/0!</v>
      </c>
      <c r="AX285" s="24">
        <f>SUMIFS('Faturamento SP3'!$H$2:$H$692,'Faturamento SP3'!$D$2:$D$692,'Infos Relatório'!$B$245,'Faturamento SP3'!$E$2:$E$692,'Infos Relatório'!$B285,'Faturamento SP3'!$Z$2:$Z$692,'Infos Relatório'!AS$1)</f>
        <v>0</v>
      </c>
      <c r="AY285" s="23">
        <f>COUNTIFS('Faturamento SP3'!$D$2:$D$692,'Infos Relatório'!$B$245,'Faturamento SP3'!$E$2:$E$692,'Infos Relatório'!$B285,'Faturamento SP3'!$Z$2:$Z$692,'Infos Relatório'!AY$1)</f>
        <v>0</v>
      </c>
      <c r="AZ285" s="13">
        <f>SUMIFS('Faturamento SP3'!$G$2:$G$692,'Faturamento SP3'!$D$2:$D$692,'Infos Relatório'!$B$245,'Faturamento SP3'!$E$2:$E$692,'Infos Relatório'!$B285,'Faturamento SP3'!$Z$2:$Z$692,'Infos Relatório'!AY$1)</f>
        <v>0</v>
      </c>
      <c r="BA285" s="13">
        <f>SUMIFS('Faturamento SP3'!$J$2:$J$692,'Faturamento SP3'!$D$2:$D$692,'Infos Relatório'!$B$245,'Faturamento SP3'!$E$2:$E$692,'Infos Relatório'!$B285,'Faturamento SP3'!$Z$2:$Z$692,'Infos Relatório'!AY$1)</f>
        <v>0</v>
      </c>
      <c r="BB285" s="14">
        <f>SUMIFS('Faturamento SP3'!$O$2:$O$692,'Faturamento SP3'!$D$2:$D$692,'Infos Relatório'!$B$245,'Faturamento SP3'!$E$2:$E$692,'Infos Relatório'!$B285,'Faturamento SP3'!$Z$2:$Z$692,'Infos Relatório'!AY$1,'Faturamento SP3'!$T$2:$T$692,"Sim")+SUMIFS('Faturamento SP3'!$P$2:$P$692,'Faturamento SP3'!$D$2:$D$692,'Infos Relatório'!$B$245,'Faturamento SP3'!$E$2:$E$692,'Infos Relatório'!$B285,'Faturamento SP3'!$Z$2:$Z$692,'Infos Relatório'!AY$1,'Faturamento SP3'!$T$2:$T$692,"Sim")</f>
        <v>0</v>
      </c>
      <c r="BC285" s="27" t="e">
        <f t="shared" si="105"/>
        <v>#DIV/0!</v>
      </c>
      <c r="BD285" s="24">
        <f>SUMIFS('Faturamento SP3'!$H$2:$H$692,'Faturamento SP3'!$D$2:$D$692,'Infos Relatório'!$B$245,'Faturamento SP3'!$E$2:$E$692,'Infos Relatório'!$B285,'Faturamento SP3'!$Z$2:$Z$692,'Infos Relatório'!AY$1)</f>
        <v>0</v>
      </c>
      <c r="BE285" s="23">
        <f>COUNTIFS('Faturamento SP3'!$D$2:$D$692,'Infos Relatório'!$B$245,'Faturamento SP3'!$E$2:$E$692,'Infos Relatório'!$B285,'Faturamento SP3'!$Z$2:$Z$692,'Infos Relatório'!BE$1)</f>
        <v>0</v>
      </c>
      <c r="BF285" s="13">
        <f>SUMIFS('Faturamento SP3'!$G$2:$G$692,'Faturamento SP3'!$D$2:$D$692,'Infos Relatório'!$B$245,'Faturamento SP3'!$E$2:$E$692,'Infos Relatório'!$B285,'Faturamento SP3'!$Z$2:$Z$692,'Infos Relatório'!BE$1)</f>
        <v>0</v>
      </c>
      <c r="BG285" s="13">
        <f>SUMIFS('Faturamento SP3'!$J$2:$J$692,'Faturamento SP3'!$D$2:$D$692,'Infos Relatório'!$B$245,'Faturamento SP3'!$E$2:$E$692,'Infos Relatório'!$B285,'Faturamento SP3'!$Z$2:$Z$692,'Infos Relatório'!BE$1)</f>
        <v>0</v>
      </c>
      <c r="BH285" s="14">
        <f>SUMIFS('Faturamento SP3'!$O$2:$O$692,'Faturamento SP3'!$D$2:$D$692,'Infos Relatório'!$B$245,'Faturamento SP3'!$E$2:$E$692,'Infos Relatório'!$B285,'Faturamento SP3'!$Z$2:$Z$692,'Infos Relatório'!BE$1,'Faturamento SP3'!$T$2:$T$692,"Sim")+SUMIFS('Faturamento SP3'!$P$2:$P$692,'Faturamento SP3'!$D$2:$D$692,'Infos Relatório'!$B$245,'Faturamento SP3'!$E$2:$E$692,'Infos Relatório'!$B285,'Faturamento SP3'!$Z$2:$Z$692,'Infos Relatório'!BE$1,'Faturamento SP3'!$T$2:$T$692,"Sim")</f>
        <v>0</v>
      </c>
      <c r="BI285" s="27" t="e">
        <f t="shared" si="106"/>
        <v>#DIV/0!</v>
      </c>
      <c r="BJ285" s="24">
        <f>SUMIFS('Faturamento SP3'!$H$2:$H$692,'Faturamento SP3'!$D$2:$D$692,'Infos Relatório'!$B$245,'Faturamento SP3'!$E$2:$E$692,'Infos Relatório'!$B285,'Faturamento SP3'!$Z$2:$Z$692,'Infos Relatório'!BE$1)</f>
        <v>0</v>
      </c>
      <c r="BK285" s="23">
        <f>COUNTIFS('Faturamento SP3'!$D$2:$D$692,'Infos Relatório'!$B$245,'Faturamento SP3'!$E$2:$E$692,'Infos Relatório'!$B285,'Faturamento SP3'!$Z$2:$Z$692,'Infos Relatório'!BK$1)</f>
        <v>0</v>
      </c>
      <c r="BL285" s="13">
        <f>SUMIFS('Faturamento SP3'!$G$2:$G$692,'Faturamento SP3'!$D$2:$D$692,'Infos Relatório'!$B$245,'Faturamento SP3'!$E$2:$E$692,'Infos Relatório'!$B285,'Faturamento SP3'!$Z$2:$Z$692,'Infos Relatório'!BK$1)</f>
        <v>0</v>
      </c>
      <c r="BM285" s="13">
        <f>SUMIFS('Faturamento SP3'!$J$2:$J$692,'Faturamento SP3'!$D$2:$D$692,'Infos Relatório'!$B$245,'Faturamento SP3'!$E$2:$E$692,'Infos Relatório'!$B285,'Faturamento SP3'!$Z$2:$Z$692,'Infos Relatório'!BK$1)</f>
        <v>0</v>
      </c>
      <c r="BN285" s="14">
        <f>SUMIFS('Faturamento SP3'!$O$2:$O$692,'Faturamento SP3'!$D$2:$D$692,'Infos Relatório'!$B$245,'Faturamento SP3'!$E$2:$E$692,'Infos Relatório'!$B285,'Faturamento SP3'!$Z$2:$Z$692,'Infos Relatório'!BK$1,'Faturamento SP3'!$T$2:$T$692,"Sim")+SUMIFS('Faturamento SP3'!$P$2:$P$692,'Faturamento SP3'!$D$2:$D$692,'Infos Relatório'!$B$245,'Faturamento SP3'!$E$2:$E$692,'Infos Relatório'!$B285,'Faturamento SP3'!$Z$2:$Z$692,'Infos Relatório'!BK$1,'Faturamento SP3'!$T$2:$T$692,"Sim")</f>
        <v>0</v>
      </c>
      <c r="BO285" s="27" t="e">
        <f t="shared" si="107"/>
        <v>#DIV/0!</v>
      </c>
      <c r="BP285" s="24">
        <f>SUMIFS('Faturamento SP3'!$H$2:$H$692,'Faturamento SP3'!$D$2:$D$692,'Infos Relatório'!$B$245,'Faturamento SP3'!$E$2:$E$692,'Infos Relatório'!$B285,'Faturamento SP3'!$Z$2:$Z$692,'Infos Relatório'!BK$1)</f>
        <v>0</v>
      </c>
      <c r="BQ285" s="23">
        <f>COUNTIFS('Faturamento SP3'!$D$2:$D$692,'Infos Relatório'!$B$245,'Faturamento SP3'!$E$2:$E$692,'Infos Relatório'!$B285,'Faturamento SP3'!$Z$2:$Z$692,'Infos Relatório'!BQ$1)</f>
        <v>0</v>
      </c>
      <c r="BR285" s="13">
        <f>SUMIFS('Faturamento SP3'!$G$2:$G$692,'Faturamento SP3'!$D$2:$D$692,'Infos Relatório'!$B$245,'Faturamento SP3'!$E$2:$E$692,'Infos Relatório'!$B285,'Faturamento SP3'!$Z$2:$Z$692,'Infos Relatório'!BQ$1)</f>
        <v>0</v>
      </c>
      <c r="BS285" s="13">
        <f>SUMIFS('Faturamento SP3'!$J$2:$J$692,'Faturamento SP3'!$D$2:$D$692,'Infos Relatório'!$B$245,'Faturamento SP3'!$E$2:$E$692,'Infos Relatório'!$B285,'Faturamento SP3'!$Z$2:$Z$692,'Infos Relatório'!BQ$1)</f>
        <v>0</v>
      </c>
      <c r="BT285" s="14">
        <f>SUMIFS('Faturamento SP3'!$O$2:$O$692,'Faturamento SP3'!$D$2:$D$692,'Infos Relatório'!$B$245,'Faturamento SP3'!$E$2:$E$692,'Infos Relatório'!$B285,'Faturamento SP3'!$Z$2:$Z$692,'Infos Relatório'!BQ$1,'Faturamento SP3'!$T$2:$T$692,"Sim")+SUMIFS('Faturamento SP3'!$P$2:$P$692,'Faturamento SP3'!$D$2:$D$692,'Infos Relatório'!$B$245,'Faturamento SP3'!$E$2:$E$692,'Infos Relatório'!$B285,'Faturamento SP3'!$Z$2:$Z$692,'Infos Relatório'!BQ$1,'Faturamento SP3'!$T$2:$T$692,"Sim")</f>
        <v>0</v>
      </c>
      <c r="BU285" s="27" t="e">
        <f t="shared" si="108"/>
        <v>#DIV/0!</v>
      </c>
      <c r="BV285" s="24">
        <f>SUMIFS('Faturamento SP3'!$H$2:$H$692,'Faturamento SP3'!$D$2:$D$692,'Infos Relatório'!$B$245,'Faturamento SP3'!$E$2:$E$692,'Infos Relatório'!$B285,'Faturamento SP3'!$Z$2:$Z$692,'Infos Relatório'!BQ$1)</f>
        <v>0</v>
      </c>
    </row>
    <row r="286" spans="2:74">
      <c r="B286" s="17" t="s">
        <v>47</v>
      </c>
      <c r="C286" s="23">
        <f>COUNTIFS('Faturamento SP3'!$D$2:$D$692,'Infos Relatório'!$B$245,'Faturamento SP3'!$E$2:$E$692,'Infos Relatório'!$B286,'Faturamento SP3'!$Z$2:$Z$692,'Infos Relatório'!C$1)</f>
        <v>0</v>
      </c>
      <c r="D286" s="13">
        <f>SUMIFS('Faturamento SP3'!$G$2:$G$692,'Faturamento SP3'!$D$2:$D$692,'Infos Relatório'!$B$245,'Faturamento SP3'!$E$2:$E$692,'Infos Relatório'!$B286,'Faturamento SP3'!$Z$2:$Z$692,'Infos Relatório'!C$1)</f>
        <v>0</v>
      </c>
      <c r="E286" s="13">
        <f>SUMIFS('Faturamento SP3'!$J$2:$J$692,'Faturamento SP3'!$D$2:$D$692,'Infos Relatório'!$B$245,'Faturamento SP3'!$E$2:$E$692,'Infos Relatório'!$B286,'Faturamento SP3'!$Z$2:$Z$692,'Infos Relatório'!C$1)</f>
        <v>0</v>
      </c>
      <c r="F286" s="14">
        <f>SUMIFS('Faturamento SP3'!$O$2:$O$692,'Faturamento SP3'!$D$2:$D$692,'Infos Relatório'!$B$245,'Faturamento SP3'!$E$2:$E$692,'Infos Relatório'!$B286,'Faturamento SP3'!$Z$2:$Z$692,'Infos Relatório'!C$1,'Faturamento SP3'!$T$2:$T$692,"Sim")+SUMIFS('Faturamento SP3'!$P$2:$P$692,'Faturamento SP3'!$D$2:$D$692,'Infos Relatório'!$B$245,'Faturamento SP3'!$E$2:$E$692,'Infos Relatório'!$B286,'Faturamento SP3'!$Z$2:$Z$692,'Infos Relatório'!C$1,'Faturamento SP3'!$T$2:$T$692,"Sim")</f>
        <v>0</v>
      </c>
      <c r="G286" s="27" t="e">
        <f t="shared" si="97"/>
        <v>#DIV/0!</v>
      </c>
      <c r="H286" s="24">
        <f>SUMIFS('Faturamento SP3'!$H$2:$H$692,'Faturamento SP3'!$D$2:$D$692,'Infos Relatório'!$B$245,'Faturamento SP3'!$E$2:$E$692,'Infos Relatório'!$B286,'Faturamento SP3'!$Z$2:$Z$692,'Infos Relatório'!C$1)</f>
        <v>0</v>
      </c>
      <c r="I286" s="23">
        <f>COUNTIFS('Faturamento SP3'!$D$2:$D$692,'Infos Relatório'!$B$245,'Faturamento SP3'!$E$2:$E$692,'Infos Relatório'!$B286,'Faturamento SP3'!$Z$2:$Z$692,'Infos Relatório'!I$1)</f>
        <v>0</v>
      </c>
      <c r="J286" s="13">
        <f>SUMIFS('Faturamento SP3'!$G$2:$G$692,'Faturamento SP3'!$D$2:$D$692,'Infos Relatório'!$B$245,'Faturamento SP3'!$E$2:$E$692,'Infos Relatório'!$B286,'Faturamento SP3'!$Z$2:$Z$692,'Infos Relatório'!I$1)</f>
        <v>0</v>
      </c>
      <c r="K286" s="13">
        <f>SUMIFS('Faturamento SP3'!$J$2:$J$692,'Faturamento SP3'!$D$2:$D$692,'Infos Relatório'!$B$245,'Faturamento SP3'!$E$2:$E$692,'Infos Relatório'!$B286,'Faturamento SP3'!$Z$2:$Z$692,'Infos Relatório'!I$1)</f>
        <v>0</v>
      </c>
      <c r="L286" s="14">
        <f>SUMIFS('Faturamento SP3'!$O$2:$O$692,'Faturamento SP3'!$D$2:$D$692,'Infos Relatório'!$B$245,'Faturamento SP3'!$E$2:$E$692,'Infos Relatório'!$B286,'Faturamento SP3'!$Z$2:$Z$692,'Infos Relatório'!I$1,'Faturamento SP3'!$T$2:$T$692,"Sim")+SUMIFS('Faturamento SP3'!$P$2:$P$692,'Faturamento SP3'!$D$2:$D$692,'Infos Relatório'!$B$245,'Faturamento SP3'!$E$2:$E$692,'Infos Relatório'!$B286,'Faturamento SP3'!$Z$2:$Z$692,'Infos Relatório'!I$1,'Faturamento SP3'!$T$2:$T$692,"Sim")</f>
        <v>0</v>
      </c>
      <c r="M286" s="27" t="e">
        <f t="shared" si="98"/>
        <v>#DIV/0!</v>
      </c>
      <c r="N286" s="24">
        <f>SUMIFS('Faturamento SP3'!$H$2:$H$692,'Faturamento SP3'!$D$2:$D$692,'Infos Relatório'!$B$245,'Faturamento SP3'!$E$2:$E$692,'Infos Relatório'!$B286,'Faturamento SP3'!$Z$2:$Z$692,'Infos Relatório'!I$1)</f>
        <v>0</v>
      </c>
      <c r="O286" s="23">
        <f>COUNTIFS('Faturamento SP3'!$D$2:$D$692,'Infos Relatório'!$B$245,'Faturamento SP3'!$E$2:$E$692,'Infos Relatório'!$B286,'Faturamento SP3'!$Z$2:$Z$692,'Infos Relatório'!O$1)</f>
        <v>0</v>
      </c>
      <c r="P286" s="13">
        <f>SUMIFS('Faturamento SP3'!$G$2:$G$692,'Faturamento SP3'!$D$2:$D$692,'Infos Relatório'!$B$245,'Faturamento SP3'!$E$2:$E$692,'Infos Relatório'!$B286,'Faturamento SP3'!$Z$2:$Z$692,'Infos Relatório'!O$1)</f>
        <v>0</v>
      </c>
      <c r="Q286" s="13">
        <f>SUMIFS('Faturamento SP3'!$J$2:$J$692,'Faturamento SP3'!$D$2:$D$692,'Infos Relatório'!$B$245,'Faturamento SP3'!$E$2:$E$692,'Infos Relatório'!$B286,'Faturamento SP3'!$Z$2:$Z$692,'Infos Relatório'!O$1)</f>
        <v>0</v>
      </c>
      <c r="R286" s="14">
        <f>SUMIFS('Faturamento SP3'!$O$2:$O$692,'Faturamento SP3'!$D$2:$D$692,'Infos Relatório'!$B$245,'Faturamento SP3'!$E$2:$E$692,'Infos Relatório'!$B286,'Faturamento SP3'!$Z$2:$Z$692,'Infos Relatório'!O$1,'Faturamento SP3'!$T$2:$T$692,"Sim")+SUMIFS('Faturamento SP3'!$P$2:$P$692,'Faturamento SP3'!$D$2:$D$692,'Infos Relatório'!$B$245,'Faturamento SP3'!$E$2:$E$692,'Infos Relatório'!$B286,'Faturamento SP3'!$Z$2:$Z$692,'Infos Relatório'!O$1,'Faturamento SP3'!$T$2:$T$692,"Sim")</f>
        <v>0</v>
      </c>
      <c r="S286" s="27" t="e">
        <f t="shared" si="99"/>
        <v>#DIV/0!</v>
      </c>
      <c r="T286" s="24">
        <f>SUMIFS('Faturamento SP3'!$H$2:$H$692,'Faturamento SP3'!$D$2:$D$692,'Infos Relatório'!$B$245,'Faturamento SP3'!$E$2:$E$692,'Infos Relatório'!$B286,'Faturamento SP3'!$Z$2:$Z$692,'Infos Relatório'!O$1)</f>
        <v>0</v>
      </c>
      <c r="U286" s="23">
        <f>COUNTIFS('Faturamento SP3'!$D$2:$D$692,'Infos Relatório'!$B$245,'Faturamento SP3'!$E$2:$E$692,'Infos Relatório'!$B286,'Faturamento SP3'!$Z$2:$Z$692,'Infos Relatório'!U$1)</f>
        <v>0</v>
      </c>
      <c r="V286" s="13">
        <f>SUMIFS('Faturamento SP3'!$G$2:$G$692,'Faturamento SP3'!$D$2:$D$692,'Infos Relatório'!$B$245,'Faturamento SP3'!$E$2:$E$692,'Infos Relatório'!$B286,'Faturamento SP3'!$Z$2:$Z$692,'Infos Relatório'!U$1)</f>
        <v>0</v>
      </c>
      <c r="W286" s="13">
        <f>SUMIFS('Faturamento SP3'!$J$2:$J$692,'Faturamento SP3'!$D$2:$D$692,'Infos Relatório'!$B$245,'Faturamento SP3'!$E$2:$E$692,'Infos Relatório'!$B286,'Faturamento SP3'!$Z$2:$Z$692,'Infos Relatório'!U$1)</f>
        <v>0</v>
      </c>
      <c r="X286" s="14">
        <f>SUMIFS('Faturamento SP3'!$O$2:$O$692,'Faturamento SP3'!$D$2:$D$692,'Infos Relatório'!$B$245,'Faturamento SP3'!$E$2:$E$692,'Infos Relatório'!$B286,'Faturamento SP3'!$Z$2:$Z$692,'Infos Relatório'!U$1,'Faturamento SP3'!$T$2:$T$692,"Sim")+SUMIFS('Faturamento SP3'!$P$2:$P$692,'Faturamento SP3'!$D$2:$D$692,'Infos Relatório'!$B$245,'Faturamento SP3'!$E$2:$E$692,'Infos Relatório'!$B286,'Faturamento SP3'!$Z$2:$Z$692,'Infos Relatório'!U$1,'Faturamento SP3'!$T$2:$T$692,"Sim")</f>
        <v>0</v>
      </c>
      <c r="Y286" s="27" t="e">
        <f t="shared" si="100"/>
        <v>#DIV/0!</v>
      </c>
      <c r="Z286" s="24">
        <f>SUMIFS('Faturamento SP3'!$H$2:$H$692,'Faturamento SP3'!$D$2:$D$692,'Infos Relatório'!$B$245,'Faturamento SP3'!$E$2:$E$692,'Infos Relatório'!$B286,'Faturamento SP3'!$Z$2:$Z$692,'Infos Relatório'!U$1)</f>
        <v>0</v>
      </c>
      <c r="AA286" s="23">
        <f>COUNTIFS('Faturamento SP3'!$D$2:$D$692,'Infos Relatório'!$B$245,'Faturamento SP3'!$E$2:$E$692,'Infos Relatório'!$B286,'Faturamento SP3'!$Z$2:$Z$692,'Infos Relatório'!AA$1)</f>
        <v>0</v>
      </c>
      <c r="AB286" s="13">
        <f>SUMIFS('Faturamento SP3'!$G$2:$G$692,'Faturamento SP3'!$D$2:$D$692,'Infos Relatório'!$B$245,'Faturamento SP3'!$E$2:$E$692,'Infos Relatório'!$B286,'Faturamento SP3'!$Z$2:$Z$692,'Infos Relatório'!AA$1)</f>
        <v>0</v>
      </c>
      <c r="AC286" s="13">
        <f>SUMIFS('Faturamento SP3'!$J$2:$J$692,'Faturamento SP3'!$D$2:$D$692,'Infos Relatório'!$B$245,'Faturamento SP3'!$E$2:$E$692,'Infos Relatório'!$B286,'Faturamento SP3'!$Z$2:$Z$692,'Infos Relatório'!AA$1)</f>
        <v>0</v>
      </c>
      <c r="AD286" s="14">
        <f>SUMIFS('Faturamento SP3'!$O$2:$O$692,'Faturamento SP3'!$D$2:$D$692,'Infos Relatório'!$B$245,'Faturamento SP3'!$E$2:$E$692,'Infos Relatório'!$B286,'Faturamento SP3'!$Z$2:$Z$692,'Infos Relatório'!AA$1,'Faturamento SP3'!$T$2:$T$692,"Sim")+SUMIFS('Faturamento SP3'!$P$2:$P$692,'Faturamento SP3'!$D$2:$D$692,'Infos Relatório'!$B$245,'Faturamento SP3'!$E$2:$E$692,'Infos Relatório'!$B286,'Faturamento SP3'!$Z$2:$Z$692,'Infos Relatório'!AA$1,'Faturamento SP3'!$T$2:$T$692,"Sim")</f>
        <v>0</v>
      </c>
      <c r="AE286" s="27" t="e">
        <f t="shared" si="101"/>
        <v>#DIV/0!</v>
      </c>
      <c r="AF286" s="24">
        <f>SUMIFS('Faturamento SP3'!$H$2:$H$692,'Faturamento SP3'!$D$2:$D$692,'Infos Relatório'!$B$245,'Faturamento SP3'!$E$2:$E$692,'Infos Relatório'!$B286,'Faturamento SP3'!$Z$2:$Z$692,'Infos Relatório'!AA$1)</f>
        <v>0</v>
      </c>
      <c r="AG286" s="23">
        <f>COUNTIFS('Faturamento SP3'!$D$2:$D$692,'Infos Relatório'!$B$245,'Faturamento SP3'!$E$2:$E$692,'Infos Relatório'!$B286,'Faturamento SP3'!$Z$2:$Z$692,'Infos Relatório'!AG$1)</f>
        <v>0</v>
      </c>
      <c r="AH286" s="13">
        <f>SUMIFS('Faturamento SP3'!$G$2:$G$692,'Faturamento SP3'!$D$2:$D$692,'Infos Relatório'!$B$245,'Faturamento SP3'!$E$2:$E$692,'Infos Relatório'!$B286,'Faturamento SP3'!$Z$2:$Z$692,'Infos Relatório'!AG$1)</f>
        <v>0</v>
      </c>
      <c r="AI286" s="13">
        <f>SUMIFS('Faturamento SP3'!$J$2:$J$692,'Faturamento SP3'!$D$2:$D$692,'Infos Relatório'!$B$245,'Faturamento SP3'!$E$2:$E$692,'Infos Relatório'!$B286,'Faturamento SP3'!$Z$2:$Z$692,'Infos Relatório'!AG$1)</f>
        <v>0</v>
      </c>
      <c r="AJ286" s="14">
        <f>SUMIFS('Faturamento SP3'!$O$2:$O$692,'Faturamento SP3'!$D$2:$D$692,'Infos Relatório'!$B$245,'Faturamento SP3'!$E$2:$E$692,'Infos Relatório'!$B286,'Faturamento SP3'!$Z$2:$Z$692,'Infos Relatório'!AG$1,'Faturamento SP3'!$T$2:$T$692,"Sim")+SUMIFS('Faturamento SP3'!$P$2:$P$692,'Faturamento SP3'!$D$2:$D$692,'Infos Relatório'!$B$245,'Faturamento SP3'!$E$2:$E$692,'Infos Relatório'!$B286,'Faturamento SP3'!$Z$2:$Z$692,'Infos Relatório'!AG$1,'Faturamento SP3'!$T$2:$T$692,"Sim")</f>
        <v>0</v>
      </c>
      <c r="AK286" s="27" t="e">
        <f t="shared" si="102"/>
        <v>#DIV/0!</v>
      </c>
      <c r="AL286" s="24">
        <f>SUMIFS('Faturamento SP3'!$H$2:$H$692,'Faturamento SP3'!$D$2:$D$692,'Infos Relatório'!$B$245,'Faturamento SP3'!$E$2:$E$692,'Infos Relatório'!$B286,'Faturamento SP3'!$Z$2:$Z$692,'Infos Relatório'!AG$1)</f>
        <v>0</v>
      </c>
      <c r="AM286" s="23">
        <f>COUNTIFS('Faturamento SP3'!$D$2:$D$692,'Infos Relatório'!$B$245,'Faturamento SP3'!$E$2:$E$692,'Infos Relatório'!$B286,'Faturamento SP3'!$Z$2:$Z$692,'Infos Relatório'!AM$1)</f>
        <v>0</v>
      </c>
      <c r="AN286" s="13">
        <f>SUMIFS('Faturamento SP3'!$G$2:$G$692,'Faturamento SP3'!$D$2:$D$692,'Infos Relatório'!$B$245,'Faturamento SP3'!$E$2:$E$692,'Infos Relatório'!$B286,'Faturamento SP3'!$Z$2:$Z$692,'Infos Relatório'!AM$1)</f>
        <v>0</v>
      </c>
      <c r="AO286" s="13">
        <f>SUMIFS('Faturamento SP3'!$J$2:$J$692,'Faturamento SP3'!$D$2:$D$692,'Infos Relatório'!$B$245,'Faturamento SP3'!$E$2:$E$692,'Infos Relatório'!$B286,'Faturamento SP3'!$Z$2:$Z$692,'Infos Relatório'!AM$1)</f>
        <v>0</v>
      </c>
      <c r="AP286" s="14">
        <f>SUMIFS('Faturamento SP3'!$O$2:$O$692,'Faturamento SP3'!$D$2:$D$692,'Infos Relatório'!$B$245,'Faturamento SP3'!$E$2:$E$692,'Infos Relatório'!$B286,'Faturamento SP3'!$Z$2:$Z$692,'Infos Relatório'!AM$1,'Faturamento SP3'!$T$2:$T$692,"Sim")+SUMIFS('Faturamento SP3'!$P$2:$P$692,'Faturamento SP3'!$D$2:$D$692,'Infos Relatório'!$B$245,'Faturamento SP3'!$E$2:$E$692,'Infos Relatório'!$B286,'Faturamento SP3'!$Z$2:$Z$692,'Infos Relatório'!AM$1,'Faturamento SP3'!$T$2:$T$692,"Sim")</f>
        <v>0</v>
      </c>
      <c r="AQ286" s="27" t="e">
        <f t="shared" si="103"/>
        <v>#DIV/0!</v>
      </c>
      <c r="AR286" s="24">
        <f>SUMIFS('Faturamento SP3'!$H$2:$H$692,'Faturamento SP3'!$D$2:$D$692,'Infos Relatório'!$B$245,'Faturamento SP3'!$E$2:$E$692,'Infos Relatório'!$B286,'Faturamento SP3'!$Z$2:$Z$692,'Infos Relatório'!AM$1)</f>
        <v>0</v>
      </c>
      <c r="AS286" s="23">
        <f>COUNTIFS('Faturamento SP3'!$D$2:$D$692,'Infos Relatório'!$B$245,'Faturamento SP3'!$E$2:$E$692,'Infos Relatório'!$B286,'Faturamento SP3'!$Z$2:$Z$692,'Infos Relatório'!AS$1)</f>
        <v>0</v>
      </c>
      <c r="AT286" s="13">
        <f>SUMIFS('Faturamento SP3'!$G$2:$G$692,'Faturamento SP3'!$D$2:$D$692,'Infos Relatório'!$B$245,'Faturamento SP3'!$E$2:$E$692,'Infos Relatório'!$B286,'Faturamento SP3'!$Z$2:$Z$692,'Infos Relatório'!AS$1)</f>
        <v>0</v>
      </c>
      <c r="AU286" s="13">
        <f>SUMIFS('Faturamento SP3'!$J$2:$J$692,'Faturamento SP3'!$D$2:$D$692,'Infos Relatório'!$B$245,'Faturamento SP3'!$E$2:$E$692,'Infos Relatório'!$B286,'Faturamento SP3'!$Z$2:$Z$692,'Infos Relatório'!AS$1)</f>
        <v>0</v>
      </c>
      <c r="AV286" s="14">
        <f>SUMIFS('Faturamento SP3'!$O$2:$O$692,'Faturamento SP3'!$D$2:$D$692,'Infos Relatório'!$B$245,'Faturamento SP3'!$E$2:$E$692,'Infos Relatório'!$B286,'Faturamento SP3'!$Z$2:$Z$692,'Infos Relatório'!AS$1,'Faturamento SP3'!$T$2:$T$692,"Sim")+SUMIFS('Faturamento SP3'!$P$2:$P$692,'Faturamento SP3'!$D$2:$D$692,'Infos Relatório'!$B$245,'Faturamento SP3'!$E$2:$E$692,'Infos Relatório'!$B286,'Faturamento SP3'!$Z$2:$Z$692,'Infos Relatório'!AS$1,'Faturamento SP3'!$T$2:$T$692,"Sim")</f>
        <v>0</v>
      </c>
      <c r="AW286" s="27" t="e">
        <f t="shared" si="104"/>
        <v>#DIV/0!</v>
      </c>
      <c r="AX286" s="24">
        <f>SUMIFS('Faturamento SP3'!$H$2:$H$692,'Faturamento SP3'!$D$2:$D$692,'Infos Relatório'!$B$245,'Faturamento SP3'!$E$2:$E$692,'Infos Relatório'!$B286,'Faturamento SP3'!$Z$2:$Z$692,'Infos Relatório'!AS$1)</f>
        <v>0</v>
      </c>
      <c r="AY286" s="23">
        <f>COUNTIFS('Faturamento SP3'!$D$2:$D$692,'Infos Relatório'!$B$245,'Faturamento SP3'!$E$2:$E$692,'Infos Relatório'!$B286,'Faturamento SP3'!$Z$2:$Z$692,'Infos Relatório'!AY$1)</f>
        <v>0</v>
      </c>
      <c r="AZ286" s="13">
        <f>SUMIFS('Faturamento SP3'!$G$2:$G$692,'Faturamento SP3'!$D$2:$D$692,'Infos Relatório'!$B$245,'Faturamento SP3'!$E$2:$E$692,'Infos Relatório'!$B286,'Faturamento SP3'!$Z$2:$Z$692,'Infos Relatório'!AY$1)</f>
        <v>0</v>
      </c>
      <c r="BA286" s="13">
        <f>SUMIFS('Faturamento SP3'!$J$2:$J$692,'Faturamento SP3'!$D$2:$D$692,'Infos Relatório'!$B$245,'Faturamento SP3'!$E$2:$E$692,'Infos Relatório'!$B286,'Faturamento SP3'!$Z$2:$Z$692,'Infos Relatório'!AY$1)</f>
        <v>0</v>
      </c>
      <c r="BB286" s="14">
        <f>SUMIFS('Faturamento SP3'!$O$2:$O$692,'Faturamento SP3'!$D$2:$D$692,'Infos Relatório'!$B$245,'Faturamento SP3'!$E$2:$E$692,'Infos Relatório'!$B286,'Faturamento SP3'!$Z$2:$Z$692,'Infos Relatório'!AY$1,'Faturamento SP3'!$T$2:$T$692,"Sim")+SUMIFS('Faturamento SP3'!$P$2:$P$692,'Faturamento SP3'!$D$2:$D$692,'Infos Relatório'!$B$245,'Faturamento SP3'!$E$2:$E$692,'Infos Relatório'!$B286,'Faturamento SP3'!$Z$2:$Z$692,'Infos Relatório'!AY$1,'Faturamento SP3'!$T$2:$T$692,"Sim")</f>
        <v>0</v>
      </c>
      <c r="BC286" s="27" t="e">
        <f t="shared" si="105"/>
        <v>#DIV/0!</v>
      </c>
      <c r="BD286" s="24">
        <f>SUMIFS('Faturamento SP3'!$H$2:$H$692,'Faturamento SP3'!$D$2:$D$692,'Infos Relatório'!$B$245,'Faturamento SP3'!$E$2:$E$692,'Infos Relatório'!$B286,'Faturamento SP3'!$Z$2:$Z$692,'Infos Relatório'!AY$1)</f>
        <v>0</v>
      </c>
      <c r="BE286" s="23">
        <f>COUNTIFS('Faturamento SP3'!$D$2:$D$692,'Infos Relatório'!$B$245,'Faturamento SP3'!$E$2:$E$692,'Infos Relatório'!$B286,'Faturamento SP3'!$Z$2:$Z$692,'Infos Relatório'!BE$1)</f>
        <v>0</v>
      </c>
      <c r="BF286" s="13">
        <f>SUMIFS('Faturamento SP3'!$G$2:$G$692,'Faturamento SP3'!$D$2:$D$692,'Infos Relatório'!$B$245,'Faturamento SP3'!$E$2:$E$692,'Infos Relatório'!$B286,'Faturamento SP3'!$Z$2:$Z$692,'Infos Relatório'!BE$1)</f>
        <v>0</v>
      </c>
      <c r="BG286" s="13">
        <f>SUMIFS('Faturamento SP3'!$J$2:$J$692,'Faturamento SP3'!$D$2:$D$692,'Infos Relatório'!$B$245,'Faturamento SP3'!$E$2:$E$692,'Infos Relatório'!$B286,'Faturamento SP3'!$Z$2:$Z$692,'Infos Relatório'!BE$1)</f>
        <v>0</v>
      </c>
      <c r="BH286" s="14">
        <f>SUMIFS('Faturamento SP3'!$O$2:$O$692,'Faturamento SP3'!$D$2:$D$692,'Infos Relatório'!$B$245,'Faturamento SP3'!$E$2:$E$692,'Infos Relatório'!$B286,'Faturamento SP3'!$Z$2:$Z$692,'Infos Relatório'!BE$1,'Faturamento SP3'!$T$2:$T$692,"Sim")+SUMIFS('Faturamento SP3'!$P$2:$P$692,'Faturamento SP3'!$D$2:$D$692,'Infos Relatório'!$B$245,'Faturamento SP3'!$E$2:$E$692,'Infos Relatório'!$B286,'Faturamento SP3'!$Z$2:$Z$692,'Infos Relatório'!BE$1,'Faturamento SP3'!$T$2:$T$692,"Sim")</f>
        <v>0</v>
      </c>
      <c r="BI286" s="27" t="e">
        <f t="shared" si="106"/>
        <v>#DIV/0!</v>
      </c>
      <c r="BJ286" s="24">
        <f>SUMIFS('Faturamento SP3'!$H$2:$H$692,'Faturamento SP3'!$D$2:$D$692,'Infos Relatório'!$B$245,'Faturamento SP3'!$E$2:$E$692,'Infos Relatório'!$B286,'Faturamento SP3'!$Z$2:$Z$692,'Infos Relatório'!BE$1)</f>
        <v>0</v>
      </c>
      <c r="BK286" s="23">
        <f>COUNTIFS('Faturamento SP3'!$D$2:$D$692,'Infos Relatório'!$B$245,'Faturamento SP3'!$E$2:$E$692,'Infos Relatório'!$B286,'Faturamento SP3'!$Z$2:$Z$692,'Infos Relatório'!BK$1)</f>
        <v>0</v>
      </c>
      <c r="BL286" s="13">
        <f>SUMIFS('Faturamento SP3'!$G$2:$G$692,'Faturamento SP3'!$D$2:$D$692,'Infos Relatório'!$B$245,'Faturamento SP3'!$E$2:$E$692,'Infos Relatório'!$B286,'Faturamento SP3'!$Z$2:$Z$692,'Infos Relatório'!BK$1)</f>
        <v>0</v>
      </c>
      <c r="BM286" s="13">
        <f>SUMIFS('Faturamento SP3'!$J$2:$J$692,'Faturamento SP3'!$D$2:$D$692,'Infos Relatório'!$B$245,'Faturamento SP3'!$E$2:$E$692,'Infos Relatório'!$B286,'Faturamento SP3'!$Z$2:$Z$692,'Infos Relatório'!BK$1)</f>
        <v>0</v>
      </c>
      <c r="BN286" s="14">
        <f>SUMIFS('Faturamento SP3'!$O$2:$O$692,'Faturamento SP3'!$D$2:$D$692,'Infos Relatório'!$B$245,'Faturamento SP3'!$E$2:$E$692,'Infos Relatório'!$B286,'Faturamento SP3'!$Z$2:$Z$692,'Infos Relatório'!BK$1,'Faturamento SP3'!$T$2:$T$692,"Sim")+SUMIFS('Faturamento SP3'!$P$2:$P$692,'Faturamento SP3'!$D$2:$D$692,'Infos Relatório'!$B$245,'Faturamento SP3'!$E$2:$E$692,'Infos Relatório'!$B286,'Faturamento SP3'!$Z$2:$Z$692,'Infos Relatório'!BK$1,'Faturamento SP3'!$T$2:$T$692,"Sim")</f>
        <v>0</v>
      </c>
      <c r="BO286" s="27" t="e">
        <f t="shared" si="107"/>
        <v>#DIV/0!</v>
      </c>
      <c r="BP286" s="24">
        <f>SUMIFS('Faturamento SP3'!$H$2:$H$692,'Faturamento SP3'!$D$2:$D$692,'Infos Relatório'!$B$245,'Faturamento SP3'!$E$2:$E$692,'Infos Relatório'!$B286,'Faturamento SP3'!$Z$2:$Z$692,'Infos Relatório'!BK$1)</f>
        <v>0</v>
      </c>
      <c r="BQ286" s="23">
        <f>COUNTIFS('Faturamento SP3'!$D$2:$D$692,'Infos Relatório'!$B$245,'Faturamento SP3'!$E$2:$E$692,'Infos Relatório'!$B286,'Faturamento SP3'!$Z$2:$Z$692,'Infos Relatório'!BQ$1)</f>
        <v>0</v>
      </c>
      <c r="BR286" s="13">
        <f>SUMIFS('Faturamento SP3'!$G$2:$G$692,'Faturamento SP3'!$D$2:$D$692,'Infos Relatório'!$B$245,'Faturamento SP3'!$E$2:$E$692,'Infos Relatório'!$B286,'Faturamento SP3'!$Z$2:$Z$692,'Infos Relatório'!BQ$1)</f>
        <v>0</v>
      </c>
      <c r="BS286" s="13">
        <f>SUMIFS('Faturamento SP3'!$J$2:$J$692,'Faturamento SP3'!$D$2:$D$692,'Infos Relatório'!$B$245,'Faturamento SP3'!$E$2:$E$692,'Infos Relatório'!$B286,'Faturamento SP3'!$Z$2:$Z$692,'Infos Relatório'!BQ$1)</f>
        <v>0</v>
      </c>
      <c r="BT286" s="14">
        <f>SUMIFS('Faturamento SP3'!$O$2:$O$692,'Faturamento SP3'!$D$2:$D$692,'Infos Relatório'!$B$245,'Faturamento SP3'!$E$2:$E$692,'Infos Relatório'!$B286,'Faturamento SP3'!$Z$2:$Z$692,'Infos Relatório'!BQ$1,'Faturamento SP3'!$T$2:$T$692,"Sim")+SUMIFS('Faturamento SP3'!$P$2:$P$692,'Faturamento SP3'!$D$2:$D$692,'Infos Relatório'!$B$245,'Faturamento SP3'!$E$2:$E$692,'Infos Relatório'!$B286,'Faturamento SP3'!$Z$2:$Z$692,'Infos Relatório'!BQ$1,'Faturamento SP3'!$T$2:$T$692,"Sim")</f>
        <v>0</v>
      </c>
      <c r="BU286" s="27" t="e">
        <f t="shared" si="108"/>
        <v>#DIV/0!</v>
      </c>
      <c r="BV286" s="24">
        <f>SUMIFS('Faturamento SP3'!$H$2:$H$692,'Faturamento SP3'!$D$2:$D$692,'Infos Relatório'!$B$245,'Faturamento SP3'!$E$2:$E$692,'Infos Relatório'!$B286,'Faturamento SP3'!$Z$2:$Z$692,'Infos Relatório'!BQ$1)</f>
        <v>0</v>
      </c>
    </row>
    <row r="287" spans="2:74">
      <c r="B287" s="17" t="s">
        <v>48</v>
      </c>
      <c r="C287" s="23">
        <f>COUNTIFS('Faturamento SP3'!$D$2:$D$692,'Infos Relatório'!$B$245,'Faturamento SP3'!$E$2:$E$692,'Infos Relatório'!$B287,'Faturamento SP3'!$Z$2:$Z$692,'Infos Relatório'!C$1)</f>
        <v>0</v>
      </c>
      <c r="D287" s="13">
        <f>SUMIFS('Faturamento SP3'!$G$2:$G$692,'Faturamento SP3'!$D$2:$D$692,'Infos Relatório'!$B$245,'Faturamento SP3'!$E$2:$E$692,'Infos Relatório'!$B287,'Faturamento SP3'!$Z$2:$Z$692,'Infos Relatório'!C$1)</f>
        <v>0</v>
      </c>
      <c r="E287" s="13">
        <f>SUMIFS('Faturamento SP3'!$J$2:$J$692,'Faturamento SP3'!$D$2:$D$692,'Infos Relatório'!$B$245,'Faturamento SP3'!$E$2:$E$692,'Infos Relatório'!$B287,'Faturamento SP3'!$Z$2:$Z$692,'Infos Relatório'!C$1)</f>
        <v>0</v>
      </c>
      <c r="F287" s="14">
        <f>SUMIFS('Faturamento SP3'!$O$2:$O$692,'Faturamento SP3'!$D$2:$D$692,'Infos Relatório'!$B$245,'Faturamento SP3'!$E$2:$E$692,'Infos Relatório'!$B287,'Faturamento SP3'!$Z$2:$Z$692,'Infos Relatório'!C$1,'Faturamento SP3'!$T$2:$T$692,"Sim")+SUMIFS('Faturamento SP3'!$P$2:$P$692,'Faturamento SP3'!$D$2:$D$692,'Infos Relatório'!$B$245,'Faturamento SP3'!$E$2:$E$692,'Infos Relatório'!$B287,'Faturamento SP3'!$Z$2:$Z$692,'Infos Relatório'!C$1,'Faturamento SP3'!$T$2:$T$692,"Sim")</f>
        <v>0</v>
      </c>
      <c r="G287" s="27" t="e">
        <f t="shared" si="97"/>
        <v>#DIV/0!</v>
      </c>
      <c r="H287" s="24">
        <f>SUMIFS('Faturamento SP3'!$H$2:$H$692,'Faturamento SP3'!$D$2:$D$692,'Infos Relatório'!$B$245,'Faturamento SP3'!$E$2:$E$692,'Infos Relatório'!$B287,'Faturamento SP3'!$Z$2:$Z$692,'Infos Relatório'!C$1)</f>
        <v>0</v>
      </c>
      <c r="I287" s="23">
        <f>COUNTIFS('Faturamento SP3'!$D$2:$D$692,'Infos Relatório'!$B$245,'Faturamento SP3'!$E$2:$E$692,'Infos Relatório'!$B287,'Faturamento SP3'!$Z$2:$Z$692,'Infos Relatório'!I$1)</f>
        <v>0</v>
      </c>
      <c r="J287" s="13">
        <f>SUMIFS('Faturamento SP3'!$G$2:$G$692,'Faturamento SP3'!$D$2:$D$692,'Infos Relatório'!$B$245,'Faturamento SP3'!$E$2:$E$692,'Infos Relatório'!$B287,'Faturamento SP3'!$Z$2:$Z$692,'Infos Relatório'!I$1)</f>
        <v>0</v>
      </c>
      <c r="K287" s="13">
        <f>SUMIFS('Faturamento SP3'!$J$2:$J$692,'Faturamento SP3'!$D$2:$D$692,'Infos Relatório'!$B$245,'Faturamento SP3'!$E$2:$E$692,'Infos Relatório'!$B287,'Faturamento SP3'!$Z$2:$Z$692,'Infos Relatório'!I$1)</f>
        <v>0</v>
      </c>
      <c r="L287" s="14">
        <f>SUMIFS('Faturamento SP3'!$O$2:$O$692,'Faturamento SP3'!$D$2:$D$692,'Infos Relatório'!$B$245,'Faturamento SP3'!$E$2:$E$692,'Infos Relatório'!$B287,'Faturamento SP3'!$Z$2:$Z$692,'Infos Relatório'!I$1,'Faturamento SP3'!$T$2:$T$692,"Sim")+SUMIFS('Faturamento SP3'!$P$2:$P$692,'Faturamento SP3'!$D$2:$D$692,'Infos Relatório'!$B$245,'Faturamento SP3'!$E$2:$E$692,'Infos Relatório'!$B287,'Faturamento SP3'!$Z$2:$Z$692,'Infos Relatório'!I$1,'Faturamento SP3'!$T$2:$T$692,"Sim")</f>
        <v>0</v>
      </c>
      <c r="M287" s="27" t="e">
        <f t="shared" si="98"/>
        <v>#DIV/0!</v>
      </c>
      <c r="N287" s="24">
        <f>SUMIFS('Faturamento SP3'!$H$2:$H$692,'Faturamento SP3'!$D$2:$D$692,'Infos Relatório'!$B$245,'Faturamento SP3'!$E$2:$E$692,'Infos Relatório'!$B287,'Faturamento SP3'!$Z$2:$Z$692,'Infos Relatório'!I$1)</f>
        <v>0</v>
      </c>
      <c r="O287" s="23">
        <f>COUNTIFS('Faturamento SP3'!$D$2:$D$692,'Infos Relatório'!$B$245,'Faturamento SP3'!$E$2:$E$692,'Infos Relatório'!$B287,'Faturamento SP3'!$Z$2:$Z$692,'Infos Relatório'!O$1)</f>
        <v>0</v>
      </c>
      <c r="P287" s="13">
        <f>SUMIFS('Faturamento SP3'!$G$2:$G$692,'Faturamento SP3'!$D$2:$D$692,'Infos Relatório'!$B$245,'Faturamento SP3'!$E$2:$E$692,'Infos Relatório'!$B287,'Faturamento SP3'!$Z$2:$Z$692,'Infos Relatório'!O$1)</f>
        <v>0</v>
      </c>
      <c r="Q287" s="13">
        <f>SUMIFS('Faturamento SP3'!$J$2:$J$692,'Faturamento SP3'!$D$2:$D$692,'Infos Relatório'!$B$245,'Faturamento SP3'!$E$2:$E$692,'Infos Relatório'!$B287,'Faturamento SP3'!$Z$2:$Z$692,'Infos Relatório'!O$1)</f>
        <v>0</v>
      </c>
      <c r="R287" s="14">
        <f>SUMIFS('Faturamento SP3'!$O$2:$O$692,'Faturamento SP3'!$D$2:$D$692,'Infos Relatório'!$B$245,'Faturamento SP3'!$E$2:$E$692,'Infos Relatório'!$B287,'Faturamento SP3'!$Z$2:$Z$692,'Infos Relatório'!O$1,'Faturamento SP3'!$T$2:$T$692,"Sim")+SUMIFS('Faturamento SP3'!$P$2:$P$692,'Faturamento SP3'!$D$2:$D$692,'Infos Relatório'!$B$245,'Faturamento SP3'!$E$2:$E$692,'Infos Relatório'!$B287,'Faturamento SP3'!$Z$2:$Z$692,'Infos Relatório'!O$1,'Faturamento SP3'!$T$2:$T$692,"Sim")</f>
        <v>0</v>
      </c>
      <c r="S287" s="27" t="e">
        <f t="shared" si="99"/>
        <v>#DIV/0!</v>
      </c>
      <c r="T287" s="24">
        <f>SUMIFS('Faturamento SP3'!$H$2:$H$692,'Faturamento SP3'!$D$2:$D$692,'Infos Relatório'!$B$245,'Faturamento SP3'!$E$2:$E$692,'Infos Relatório'!$B287,'Faturamento SP3'!$Z$2:$Z$692,'Infos Relatório'!O$1)</f>
        <v>0</v>
      </c>
      <c r="U287" s="23">
        <f>COUNTIFS('Faturamento SP3'!$D$2:$D$692,'Infos Relatório'!$B$245,'Faturamento SP3'!$E$2:$E$692,'Infos Relatório'!$B287,'Faturamento SP3'!$Z$2:$Z$692,'Infos Relatório'!U$1)</f>
        <v>0</v>
      </c>
      <c r="V287" s="13">
        <f>SUMIFS('Faturamento SP3'!$G$2:$G$692,'Faturamento SP3'!$D$2:$D$692,'Infos Relatório'!$B$245,'Faturamento SP3'!$E$2:$E$692,'Infos Relatório'!$B287,'Faturamento SP3'!$Z$2:$Z$692,'Infos Relatório'!U$1)</f>
        <v>0</v>
      </c>
      <c r="W287" s="13">
        <f>SUMIFS('Faturamento SP3'!$J$2:$J$692,'Faturamento SP3'!$D$2:$D$692,'Infos Relatório'!$B$245,'Faturamento SP3'!$E$2:$E$692,'Infos Relatório'!$B287,'Faturamento SP3'!$Z$2:$Z$692,'Infos Relatório'!U$1)</f>
        <v>0</v>
      </c>
      <c r="X287" s="14">
        <f>SUMIFS('Faturamento SP3'!$O$2:$O$692,'Faturamento SP3'!$D$2:$D$692,'Infos Relatório'!$B$245,'Faturamento SP3'!$E$2:$E$692,'Infos Relatório'!$B287,'Faturamento SP3'!$Z$2:$Z$692,'Infos Relatório'!U$1,'Faturamento SP3'!$T$2:$T$692,"Sim")+SUMIFS('Faturamento SP3'!$P$2:$P$692,'Faturamento SP3'!$D$2:$D$692,'Infos Relatório'!$B$245,'Faturamento SP3'!$E$2:$E$692,'Infos Relatório'!$B287,'Faturamento SP3'!$Z$2:$Z$692,'Infos Relatório'!U$1,'Faturamento SP3'!$T$2:$T$692,"Sim")</f>
        <v>0</v>
      </c>
      <c r="Y287" s="27" t="e">
        <f t="shared" si="100"/>
        <v>#DIV/0!</v>
      </c>
      <c r="Z287" s="24">
        <f>SUMIFS('Faturamento SP3'!$H$2:$H$692,'Faturamento SP3'!$D$2:$D$692,'Infos Relatório'!$B$245,'Faturamento SP3'!$E$2:$E$692,'Infos Relatório'!$B287,'Faturamento SP3'!$Z$2:$Z$692,'Infos Relatório'!U$1)</f>
        <v>0</v>
      </c>
      <c r="AA287" s="23">
        <f>COUNTIFS('Faturamento SP3'!$D$2:$D$692,'Infos Relatório'!$B$245,'Faturamento SP3'!$E$2:$E$692,'Infos Relatório'!$B287,'Faturamento SP3'!$Z$2:$Z$692,'Infos Relatório'!AA$1)</f>
        <v>0</v>
      </c>
      <c r="AB287" s="13">
        <f>SUMIFS('Faturamento SP3'!$G$2:$G$692,'Faturamento SP3'!$D$2:$D$692,'Infos Relatório'!$B$245,'Faturamento SP3'!$E$2:$E$692,'Infos Relatório'!$B287,'Faturamento SP3'!$Z$2:$Z$692,'Infos Relatório'!AA$1)</f>
        <v>0</v>
      </c>
      <c r="AC287" s="13">
        <f>SUMIFS('Faturamento SP3'!$J$2:$J$692,'Faturamento SP3'!$D$2:$D$692,'Infos Relatório'!$B$245,'Faturamento SP3'!$E$2:$E$692,'Infos Relatório'!$B287,'Faturamento SP3'!$Z$2:$Z$692,'Infos Relatório'!AA$1)</f>
        <v>0</v>
      </c>
      <c r="AD287" s="14">
        <f>SUMIFS('Faturamento SP3'!$O$2:$O$692,'Faturamento SP3'!$D$2:$D$692,'Infos Relatório'!$B$245,'Faturamento SP3'!$E$2:$E$692,'Infos Relatório'!$B287,'Faturamento SP3'!$Z$2:$Z$692,'Infos Relatório'!AA$1,'Faturamento SP3'!$T$2:$T$692,"Sim")+SUMIFS('Faturamento SP3'!$P$2:$P$692,'Faturamento SP3'!$D$2:$D$692,'Infos Relatório'!$B$245,'Faturamento SP3'!$E$2:$E$692,'Infos Relatório'!$B287,'Faturamento SP3'!$Z$2:$Z$692,'Infos Relatório'!AA$1,'Faturamento SP3'!$T$2:$T$692,"Sim")</f>
        <v>0</v>
      </c>
      <c r="AE287" s="27" t="e">
        <f t="shared" si="101"/>
        <v>#DIV/0!</v>
      </c>
      <c r="AF287" s="24">
        <f>SUMIFS('Faturamento SP3'!$H$2:$H$692,'Faturamento SP3'!$D$2:$D$692,'Infos Relatório'!$B$245,'Faturamento SP3'!$E$2:$E$692,'Infos Relatório'!$B287,'Faturamento SP3'!$Z$2:$Z$692,'Infos Relatório'!AA$1)</f>
        <v>0</v>
      </c>
      <c r="AG287" s="23">
        <f>COUNTIFS('Faturamento SP3'!$D$2:$D$692,'Infos Relatório'!$B$245,'Faturamento SP3'!$E$2:$E$692,'Infos Relatório'!$B287,'Faturamento SP3'!$Z$2:$Z$692,'Infos Relatório'!AG$1)</f>
        <v>0</v>
      </c>
      <c r="AH287" s="13">
        <f>SUMIFS('Faturamento SP3'!$G$2:$G$692,'Faturamento SP3'!$D$2:$D$692,'Infos Relatório'!$B$245,'Faturamento SP3'!$E$2:$E$692,'Infos Relatório'!$B287,'Faturamento SP3'!$Z$2:$Z$692,'Infos Relatório'!AG$1)</f>
        <v>0</v>
      </c>
      <c r="AI287" s="13">
        <f>SUMIFS('Faturamento SP3'!$J$2:$J$692,'Faturamento SP3'!$D$2:$D$692,'Infos Relatório'!$B$245,'Faturamento SP3'!$E$2:$E$692,'Infos Relatório'!$B287,'Faturamento SP3'!$Z$2:$Z$692,'Infos Relatório'!AG$1)</f>
        <v>0</v>
      </c>
      <c r="AJ287" s="14">
        <f>SUMIFS('Faturamento SP3'!$O$2:$O$692,'Faturamento SP3'!$D$2:$D$692,'Infos Relatório'!$B$245,'Faturamento SP3'!$E$2:$E$692,'Infos Relatório'!$B287,'Faturamento SP3'!$Z$2:$Z$692,'Infos Relatório'!AG$1,'Faturamento SP3'!$T$2:$T$692,"Sim")+SUMIFS('Faturamento SP3'!$P$2:$P$692,'Faturamento SP3'!$D$2:$D$692,'Infos Relatório'!$B$245,'Faturamento SP3'!$E$2:$E$692,'Infos Relatório'!$B287,'Faturamento SP3'!$Z$2:$Z$692,'Infos Relatório'!AG$1,'Faturamento SP3'!$T$2:$T$692,"Sim")</f>
        <v>0</v>
      </c>
      <c r="AK287" s="27" t="e">
        <f t="shared" si="102"/>
        <v>#DIV/0!</v>
      </c>
      <c r="AL287" s="24">
        <f>SUMIFS('Faturamento SP3'!$H$2:$H$692,'Faturamento SP3'!$D$2:$D$692,'Infos Relatório'!$B$245,'Faturamento SP3'!$E$2:$E$692,'Infos Relatório'!$B287,'Faturamento SP3'!$Z$2:$Z$692,'Infos Relatório'!AG$1)</f>
        <v>0</v>
      </c>
      <c r="AM287" s="23">
        <f>COUNTIFS('Faturamento SP3'!$D$2:$D$692,'Infos Relatório'!$B$245,'Faturamento SP3'!$E$2:$E$692,'Infos Relatório'!$B287,'Faturamento SP3'!$Z$2:$Z$692,'Infos Relatório'!AM$1)</f>
        <v>0</v>
      </c>
      <c r="AN287" s="13">
        <f>SUMIFS('Faturamento SP3'!$G$2:$G$692,'Faturamento SP3'!$D$2:$D$692,'Infos Relatório'!$B$245,'Faturamento SP3'!$E$2:$E$692,'Infos Relatório'!$B287,'Faturamento SP3'!$Z$2:$Z$692,'Infos Relatório'!AM$1)</f>
        <v>0</v>
      </c>
      <c r="AO287" s="13">
        <f>SUMIFS('Faturamento SP3'!$J$2:$J$692,'Faturamento SP3'!$D$2:$D$692,'Infos Relatório'!$B$245,'Faturamento SP3'!$E$2:$E$692,'Infos Relatório'!$B287,'Faturamento SP3'!$Z$2:$Z$692,'Infos Relatório'!AM$1)</f>
        <v>0</v>
      </c>
      <c r="AP287" s="14">
        <f>SUMIFS('Faturamento SP3'!$O$2:$O$692,'Faturamento SP3'!$D$2:$D$692,'Infos Relatório'!$B$245,'Faturamento SP3'!$E$2:$E$692,'Infos Relatório'!$B287,'Faturamento SP3'!$Z$2:$Z$692,'Infos Relatório'!AM$1,'Faturamento SP3'!$T$2:$T$692,"Sim")+SUMIFS('Faturamento SP3'!$P$2:$P$692,'Faturamento SP3'!$D$2:$D$692,'Infos Relatório'!$B$245,'Faturamento SP3'!$E$2:$E$692,'Infos Relatório'!$B287,'Faturamento SP3'!$Z$2:$Z$692,'Infos Relatório'!AM$1,'Faturamento SP3'!$T$2:$T$692,"Sim")</f>
        <v>0</v>
      </c>
      <c r="AQ287" s="27" t="e">
        <f t="shared" si="103"/>
        <v>#DIV/0!</v>
      </c>
      <c r="AR287" s="24">
        <f>SUMIFS('Faturamento SP3'!$H$2:$H$692,'Faturamento SP3'!$D$2:$D$692,'Infos Relatório'!$B$245,'Faturamento SP3'!$E$2:$E$692,'Infos Relatório'!$B287,'Faturamento SP3'!$Z$2:$Z$692,'Infos Relatório'!AM$1)</f>
        <v>0</v>
      </c>
      <c r="AS287" s="23">
        <f>COUNTIFS('Faturamento SP3'!$D$2:$D$692,'Infos Relatório'!$B$245,'Faturamento SP3'!$E$2:$E$692,'Infos Relatório'!$B287,'Faturamento SP3'!$Z$2:$Z$692,'Infos Relatório'!AS$1)</f>
        <v>0</v>
      </c>
      <c r="AT287" s="13">
        <f>SUMIFS('Faturamento SP3'!$G$2:$G$692,'Faturamento SP3'!$D$2:$D$692,'Infos Relatório'!$B$245,'Faturamento SP3'!$E$2:$E$692,'Infos Relatório'!$B287,'Faturamento SP3'!$Z$2:$Z$692,'Infos Relatório'!AS$1)</f>
        <v>0</v>
      </c>
      <c r="AU287" s="13">
        <f>SUMIFS('Faturamento SP3'!$J$2:$J$692,'Faturamento SP3'!$D$2:$D$692,'Infos Relatório'!$B$245,'Faturamento SP3'!$E$2:$E$692,'Infos Relatório'!$B287,'Faturamento SP3'!$Z$2:$Z$692,'Infos Relatório'!AS$1)</f>
        <v>0</v>
      </c>
      <c r="AV287" s="14">
        <f>SUMIFS('Faturamento SP3'!$O$2:$O$692,'Faturamento SP3'!$D$2:$D$692,'Infos Relatório'!$B$245,'Faturamento SP3'!$E$2:$E$692,'Infos Relatório'!$B287,'Faturamento SP3'!$Z$2:$Z$692,'Infos Relatório'!AS$1,'Faturamento SP3'!$T$2:$T$692,"Sim")+SUMIFS('Faturamento SP3'!$P$2:$P$692,'Faturamento SP3'!$D$2:$D$692,'Infos Relatório'!$B$245,'Faturamento SP3'!$E$2:$E$692,'Infos Relatório'!$B287,'Faturamento SP3'!$Z$2:$Z$692,'Infos Relatório'!AS$1,'Faturamento SP3'!$T$2:$T$692,"Sim")</f>
        <v>0</v>
      </c>
      <c r="AW287" s="27" t="e">
        <f t="shared" si="104"/>
        <v>#DIV/0!</v>
      </c>
      <c r="AX287" s="24">
        <f>SUMIFS('Faturamento SP3'!$H$2:$H$692,'Faturamento SP3'!$D$2:$D$692,'Infos Relatório'!$B$245,'Faturamento SP3'!$E$2:$E$692,'Infos Relatório'!$B287,'Faturamento SP3'!$Z$2:$Z$692,'Infos Relatório'!AS$1)</f>
        <v>0</v>
      </c>
      <c r="AY287" s="23">
        <f>COUNTIFS('Faturamento SP3'!$D$2:$D$692,'Infos Relatório'!$B$245,'Faturamento SP3'!$E$2:$E$692,'Infos Relatório'!$B287,'Faturamento SP3'!$Z$2:$Z$692,'Infos Relatório'!AY$1)</f>
        <v>0</v>
      </c>
      <c r="AZ287" s="13">
        <f>SUMIFS('Faturamento SP3'!$G$2:$G$692,'Faturamento SP3'!$D$2:$D$692,'Infos Relatório'!$B$245,'Faturamento SP3'!$E$2:$E$692,'Infos Relatório'!$B287,'Faturamento SP3'!$Z$2:$Z$692,'Infos Relatório'!AY$1)</f>
        <v>0</v>
      </c>
      <c r="BA287" s="13">
        <f>SUMIFS('Faturamento SP3'!$J$2:$J$692,'Faturamento SP3'!$D$2:$D$692,'Infos Relatório'!$B$245,'Faturamento SP3'!$E$2:$E$692,'Infos Relatório'!$B287,'Faturamento SP3'!$Z$2:$Z$692,'Infos Relatório'!AY$1)</f>
        <v>0</v>
      </c>
      <c r="BB287" s="14">
        <f>SUMIFS('Faturamento SP3'!$O$2:$O$692,'Faturamento SP3'!$D$2:$D$692,'Infos Relatório'!$B$245,'Faturamento SP3'!$E$2:$E$692,'Infos Relatório'!$B287,'Faturamento SP3'!$Z$2:$Z$692,'Infos Relatório'!AY$1,'Faturamento SP3'!$T$2:$T$692,"Sim")+SUMIFS('Faturamento SP3'!$P$2:$P$692,'Faturamento SP3'!$D$2:$D$692,'Infos Relatório'!$B$245,'Faturamento SP3'!$E$2:$E$692,'Infos Relatório'!$B287,'Faturamento SP3'!$Z$2:$Z$692,'Infos Relatório'!AY$1,'Faturamento SP3'!$T$2:$T$692,"Sim")</f>
        <v>0</v>
      </c>
      <c r="BC287" s="27" t="e">
        <f t="shared" si="105"/>
        <v>#DIV/0!</v>
      </c>
      <c r="BD287" s="24">
        <f>SUMIFS('Faturamento SP3'!$H$2:$H$692,'Faturamento SP3'!$D$2:$D$692,'Infos Relatório'!$B$245,'Faturamento SP3'!$E$2:$E$692,'Infos Relatório'!$B287,'Faturamento SP3'!$Z$2:$Z$692,'Infos Relatório'!AY$1)</f>
        <v>0</v>
      </c>
      <c r="BE287" s="23">
        <f>COUNTIFS('Faturamento SP3'!$D$2:$D$692,'Infos Relatório'!$B$245,'Faturamento SP3'!$E$2:$E$692,'Infos Relatório'!$B287,'Faturamento SP3'!$Z$2:$Z$692,'Infos Relatório'!BE$1)</f>
        <v>0</v>
      </c>
      <c r="BF287" s="13">
        <f>SUMIFS('Faturamento SP3'!$G$2:$G$692,'Faturamento SP3'!$D$2:$D$692,'Infos Relatório'!$B$245,'Faturamento SP3'!$E$2:$E$692,'Infos Relatório'!$B287,'Faturamento SP3'!$Z$2:$Z$692,'Infos Relatório'!BE$1)</f>
        <v>0</v>
      </c>
      <c r="BG287" s="13">
        <f>SUMIFS('Faturamento SP3'!$J$2:$J$692,'Faturamento SP3'!$D$2:$D$692,'Infos Relatório'!$B$245,'Faturamento SP3'!$E$2:$E$692,'Infos Relatório'!$B287,'Faturamento SP3'!$Z$2:$Z$692,'Infos Relatório'!BE$1)</f>
        <v>0</v>
      </c>
      <c r="BH287" s="14">
        <f>SUMIFS('Faturamento SP3'!$O$2:$O$692,'Faturamento SP3'!$D$2:$D$692,'Infos Relatório'!$B$245,'Faturamento SP3'!$E$2:$E$692,'Infos Relatório'!$B287,'Faturamento SP3'!$Z$2:$Z$692,'Infos Relatório'!BE$1,'Faturamento SP3'!$T$2:$T$692,"Sim")+SUMIFS('Faturamento SP3'!$P$2:$P$692,'Faturamento SP3'!$D$2:$D$692,'Infos Relatório'!$B$245,'Faturamento SP3'!$E$2:$E$692,'Infos Relatório'!$B287,'Faturamento SP3'!$Z$2:$Z$692,'Infos Relatório'!BE$1,'Faturamento SP3'!$T$2:$T$692,"Sim")</f>
        <v>0</v>
      </c>
      <c r="BI287" s="27" t="e">
        <f t="shared" si="106"/>
        <v>#DIV/0!</v>
      </c>
      <c r="BJ287" s="24">
        <f>SUMIFS('Faturamento SP3'!$H$2:$H$692,'Faturamento SP3'!$D$2:$D$692,'Infos Relatório'!$B$245,'Faturamento SP3'!$E$2:$E$692,'Infos Relatório'!$B287,'Faturamento SP3'!$Z$2:$Z$692,'Infos Relatório'!BE$1)</f>
        <v>0</v>
      </c>
      <c r="BK287" s="23">
        <f>COUNTIFS('Faturamento SP3'!$D$2:$D$692,'Infos Relatório'!$B$245,'Faturamento SP3'!$E$2:$E$692,'Infos Relatório'!$B287,'Faturamento SP3'!$Z$2:$Z$692,'Infos Relatório'!BK$1)</f>
        <v>0</v>
      </c>
      <c r="BL287" s="13">
        <f>SUMIFS('Faturamento SP3'!$G$2:$G$692,'Faturamento SP3'!$D$2:$D$692,'Infos Relatório'!$B$245,'Faturamento SP3'!$E$2:$E$692,'Infos Relatório'!$B287,'Faturamento SP3'!$Z$2:$Z$692,'Infos Relatório'!BK$1)</f>
        <v>0</v>
      </c>
      <c r="BM287" s="13">
        <f>SUMIFS('Faturamento SP3'!$J$2:$J$692,'Faturamento SP3'!$D$2:$D$692,'Infos Relatório'!$B$245,'Faturamento SP3'!$E$2:$E$692,'Infos Relatório'!$B287,'Faturamento SP3'!$Z$2:$Z$692,'Infos Relatório'!BK$1)</f>
        <v>0</v>
      </c>
      <c r="BN287" s="14">
        <f>SUMIFS('Faturamento SP3'!$O$2:$O$692,'Faturamento SP3'!$D$2:$D$692,'Infos Relatório'!$B$245,'Faturamento SP3'!$E$2:$E$692,'Infos Relatório'!$B287,'Faturamento SP3'!$Z$2:$Z$692,'Infos Relatório'!BK$1,'Faturamento SP3'!$T$2:$T$692,"Sim")+SUMIFS('Faturamento SP3'!$P$2:$P$692,'Faturamento SP3'!$D$2:$D$692,'Infos Relatório'!$B$245,'Faturamento SP3'!$E$2:$E$692,'Infos Relatório'!$B287,'Faturamento SP3'!$Z$2:$Z$692,'Infos Relatório'!BK$1,'Faturamento SP3'!$T$2:$T$692,"Sim")</f>
        <v>0</v>
      </c>
      <c r="BO287" s="27" t="e">
        <f t="shared" si="107"/>
        <v>#DIV/0!</v>
      </c>
      <c r="BP287" s="24">
        <f>SUMIFS('Faturamento SP3'!$H$2:$H$692,'Faturamento SP3'!$D$2:$D$692,'Infos Relatório'!$B$245,'Faturamento SP3'!$E$2:$E$692,'Infos Relatório'!$B287,'Faturamento SP3'!$Z$2:$Z$692,'Infos Relatório'!BK$1)</f>
        <v>0</v>
      </c>
      <c r="BQ287" s="23">
        <f>COUNTIFS('Faturamento SP3'!$D$2:$D$692,'Infos Relatório'!$B$245,'Faturamento SP3'!$E$2:$E$692,'Infos Relatório'!$B287,'Faturamento SP3'!$Z$2:$Z$692,'Infos Relatório'!BQ$1)</f>
        <v>0</v>
      </c>
      <c r="BR287" s="13">
        <f>SUMIFS('Faturamento SP3'!$G$2:$G$692,'Faturamento SP3'!$D$2:$D$692,'Infos Relatório'!$B$245,'Faturamento SP3'!$E$2:$E$692,'Infos Relatório'!$B287,'Faturamento SP3'!$Z$2:$Z$692,'Infos Relatório'!BQ$1)</f>
        <v>0</v>
      </c>
      <c r="BS287" s="13">
        <f>SUMIFS('Faturamento SP3'!$J$2:$J$692,'Faturamento SP3'!$D$2:$D$692,'Infos Relatório'!$B$245,'Faturamento SP3'!$E$2:$E$692,'Infos Relatório'!$B287,'Faturamento SP3'!$Z$2:$Z$692,'Infos Relatório'!BQ$1)</f>
        <v>0</v>
      </c>
      <c r="BT287" s="14">
        <f>SUMIFS('Faturamento SP3'!$O$2:$O$692,'Faturamento SP3'!$D$2:$D$692,'Infos Relatório'!$B$245,'Faturamento SP3'!$E$2:$E$692,'Infos Relatório'!$B287,'Faturamento SP3'!$Z$2:$Z$692,'Infos Relatório'!BQ$1,'Faturamento SP3'!$T$2:$T$692,"Sim")+SUMIFS('Faturamento SP3'!$P$2:$P$692,'Faturamento SP3'!$D$2:$D$692,'Infos Relatório'!$B$245,'Faturamento SP3'!$E$2:$E$692,'Infos Relatório'!$B287,'Faturamento SP3'!$Z$2:$Z$692,'Infos Relatório'!BQ$1,'Faturamento SP3'!$T$2:$T$692,"Sim")</f>
        <v>0</v>
      </c>
      <c r="BU287" s="27" t="e">
        <f t="shared" si="108"/>
        <v>#DIV/0!</v>
      </c>
      <c r="BV287" s="24">
        <f>SUMIFS('Faturamento SP3'!$H$2:$H$692,'Faturamento SP3'!$D$2:$D$692,'Infos Relatório'!$B$245,'Faturamento SP3'!$E$2:$E$692,'Infos Relatório'!$B287,'Faturamento SP3'!$Z$2:$Z$692,'Infos Relatório'!BQ$1)</f>
        <v>0</v>
      </c>
    </row>
    <row r="288" spans="2:74">
      <c r="B288" s="17" t="s">
        <v>49</v>
      </c>
      <c r="C288" s="23">
        <f>COUNTIFS('Faturamento SP3'!$D$2:$D$692,'Infos Relatório'!$B$245,'Faturamento SP3'!$E$2:$E$692,'Infos Relatório'!$B288,'Faturamento SP3'!$Z$2:$Z$692,'Infos Relatório'!C$1)</f>
        <v>0</v>
      </c>
      <c r="D288" s="13">
        <f>SUMIFS('Faturamento SP3'!$G$2:$G$692,'Faturamento SP3'!$D$2:$D$692,'Infos Relatório'!$B$245,'Faturamento SP3'!$E$2:$E$692,'Infos Relatório'!$B288,'Faturamento SP3'!$Z$2:$Z$692,'Infos Relatório'!C$1)</f>
        <v>0</v>
      </c>
      <c r="E288" s="13">
        <f>SUMIFS('Faturamento SP3'!$J$2:$J$692,'Faturamento SP3'!$D$2:$D$692,'Infos Relatório'!$B$245,'Faturamento SP3'!$E$2:$E$692,'Infos Relatório'!$B288,'Faturamento SP3'!$Z$2:$Z$692,'Infos Relatório'!C$1)</f>
        <v>0</v>
      </c>
      <c r="F288" s="14">
        <f>SUMIFS('Faturamento SP3'!$O$2:$O$692,'Faturamento SP3'!$D$2:$D$692,'Infos Relatório'!$B$245,'Faturamento SP3'!$E$2:$E$692,'Infos Relatório'!$B288,'Faturamento SP3'!$Z$2:$Z$692,'Infos Relatório'!C$1,'Faturamento SP3'!$T$2:$T$692,"Sim")+SUMIFS('Faturamento SP3'!$P$2:$P$692,'Faturamento SP3'!$D$2:$D$692,'Infos Relatório'!$B$245,'Faturamento SP3'!$E$2:$E$692,'Infos Relatório'!$B288,'Faturamento SP3'!$Z$2:$Z$692,'Infos Relatório'!C$1,'Faturamento SP3'!$T$2:$T$692,"Sim")</f>
        <v>0</v>
      </c>
      <c r="G288" s="27" t="e">
        <f t="shared" si="97"/>
        <v>#DIV/0!</v>
      </c>
      <c r="H288" s="24">
        <f>SUMIFS('Faturamento SP3'!$H$2:$H$692,'Faturamento SP3'!$D$2:$D$692,'Infos Relatório'!$B$245,'Faturamento SP3'!$E$2:$E$692,'Infos Relatório'!$B288,'Faturamento SP3'!$Z$2:$Z$692,'Infos Relatório'!C$1)</f>
        <v>0</v>
      </c>
      <c r="I288" s="23">
        <f>COUNTIFS('Faturamento SP3'!$D$2:$D$692,'Infos Relatório'!$B$245,'Faturamento SP3'!$E$2:$E$692,'Infos Relatório'!$B288,'Faturamento SP3'!$Z$2:$Z$692,'Infos Relatório'!I$1)</f>
        <v>0</v>
      </c>
      <c r="J288" s="13">
        <f>SUMIFS('Faturamento SP3'!$G$2:$G$692,'Faturamento SP3'!$D$2:$D$692,'Infos Relatório'!$B$245,'Faturamento SP3'!$E$2:$E$692,'Infos Relatório'!$B288,'Faturamento SP3'!$Z$2:$Z$692,'Infos Relatório'!I$1)</f>
        <v>0</v>
      </c>
      <c r="K288" s="13">
        <f>SUMIFS('Faturamento SP3'!$J$2:$J$692,'Faturamento SP3'!$D$2:$D$692,'Infos Relatório'!$B$245,'Faturamento SP3'!$E$2:$E$692,'Infos Relatório'!$B288,'Faturamento SP3'!$Z$2:$Z$692,'Infos Relatório'!I$1)</f>
        <v>0</v>
      </c>
      <c r="L288" s="14">
        <f>SUMIFS('Faturamento SP3'!$O$2:$O$692,'Faturamento SP3'!$D$2:$D$692,'Infos Relatório'!$B$245,'Faturamento SP3'!$E$2:$E$692,'Infos Relatório'!$B288,'Faturamento SP3'!$Z$2:$Z$692,'Infos Relatório'!I$1,'Faturamento SP3'!$T$2:$T$692,"Sim")+SUMIFS('Faturamento SP3'!$P$2:$P$692,'Faturamento SP3'!$D$2:$D$692,'Infos Relatório'!$B$245,'Faturamento SP3'!$E$2:$E$692,'Infos Relatório'!$B288,'Faturamento SP3'!$Z$2:$Z$692,'Infos Relatório'!I$1,'Faturamento SP3'!$T$2:$T$692,"Sim")</f>
        <v>0</v>
      </c>
      <c r="M288" s="27" t="e">
        <f t="shared" si="98"/>
        <v>#DIV/0!</v>
      </c>
      <c r="N288" s="24">
        <f>SUMIFS('Faturamento SP3'!$H$2:$H$692,'Faturamento SP3'!$D$2:$D$692,'Infos Relatório'!$B$245,'Faturamento SP3'!$E$2:$E$692,'Infos Relatório'!$B288,'Faturamento SP3'!$Z$2:$Z$692,'Infos Relatório'!I$1)</f>
        <v>0</v>
      </c>
      <c r="O288" s="23">
        <f>COUNTIFS('Faturamento SP3'!$D$2:$D$692,'Infos Relatório'!$B$245,'Faturamento SP3'!$E$2:$E$692,'Infos Relatório'!$B288,'Faturamento SP3'!$Z$2:$Z$692,'Infos Relatório'!O$1)</f>
        <v>0</v>
      </c>
      <c r="P288" s="13">
        <f>SUMIFS('Faturamento SP3'!$G$2:$G$692,'Faturamento SP3'!$D$2:$D$692,'Infos Relatório'!$B$245,'Faturamento SP3'!$E$2:$E$692,'Infos Relatório'!$B288,'Faturamento SP3'!$Z$2:$Z$692,'Infos Relatório'!O$1)</f>
        <v>0</v>
      </c>
      <c r="Q288" s="13">
        <f>SUMIFS('Faturamento SP3'!$J$2:$J$692,'Faturamento SP3'!$D$2:$D$692,'Infos Relatório'!$B$245,'Faturamento SP3'!$E$2:$E$692,'Infos Relatório'!$B288,'Faturamento SP3'!$Z$2:$Z$692,'Infos Relatório'!O$1)</f>
        <v>0</v>
      </c>
      <c r="R288" s="14">
        <f>SUMIFS('Faturamento SP3'!$O$2:$O$692,'Faturamento SP3'!$D$2:$D$692,'Infos Relatório'!$B$245,'Faturamento SP3'!$E$2:$E$692,'Infos Relatório'!$B288,'Faturamento SP3'!$Z$2:$Z$692,'Infos Relatório'!O$1,'Faturamento SP3'!$T$2:$T$692,"Sim")+SUMIFS('Faturamento SP3'!$P$2:$P$692,'Faturamento SP3'!$D$2:$D$692,'Infos Relatório'!$B$245,'Faturamento SP3'!$E$2:$E$692,'Infos Relatório'!$B288,'Faturamento SP3'!$Z$2:$Z$692,'Infos Relatório'!O$1,'Faturamento SP3'!$T$2:$T$692,"Sim")</f>
        <v>0</v>
      </c>
      <c r="S288" s="27" t="e">
        <f t="shared" si="99"/>
        <v>#DIV/0!</v>
      </c>
      <c r="T288" s="24">
        <f>SUMIFS('Faturamento SP3'!$H$2:$H$692,'Faturamento SP3'!$D$2:$D$692,'Infos Relatório'!$B$245,'Faturamento SP3'!$E$2:$E$692,'Infos Relatório'!$B288,'Faturamento SP3'!$Z$2:$Z$692,'Infos Relatório'!O$1)</f>
        <v>0</v>
      </c>
      <c r="U288" s="23">
        <f>COUNTIFS('Faturamento SP3'!$D$2:$D$692,'Infos Relatório'!$B$245,'Faturamento SP3'!$E$2:$E$692,'Infos Relatório'!$B288,'Faturamento SP3'!$Z$2:$Z$692,'Infos Relatório'!U$1)</f>
        <v>0</v>
      </c>
      <c r="V288" s="13">
        <f>SUMIFS('Faturamento SP3'!$G$2:$G$692,'Faturamento SP3'!$D$2:$D$692,'Infos Relatório'!$B$245,'Faturamento SP3'!$E$2:$E$692,'Infos Relatório'!$B288,'Faturamento SP3'!$Z$2:$Z$692,'Infos Relatório'!U$1)</f>
        <v>0</v>
      </c>
      <c r="W288" s="13">
        <f>SUMIFS('Faturamento SP3'!$J$2:$J$692,'Faturamento SP3'!$D$2:$D$692,'Infos Relatório'!$B$245,'Faturamento SP3'!$E$2:$E$692,'Infos Relatório'!$B288,'Faturamento SP3'!$Z$2:$Z$692,'Infos Relatório'!U$1)</f>
        <v>0</v>
      </c>
      <c r="X288" s="14">
        <f>SUMIFS('Faturamento SP3'!$O$2:$O$692,'Faturamento SP3'!$D$2:$D$692,'Infos Relatório'!$B$245,'Faturamento SP3'!$E$2:$E$692,'Infos Relatório'!$B288,'Faturamento SP3'!$Z$2:$Z$692,'Infos Relatório'!U$1,'Faturamento SP3'!$T$2:$T$692,"Sim")+SUMIFS('Faturamento SP3'!$P$2:$P$692,'Faturamento SP3'!$D$2:$D$692,'Infos Relatório'!$B$245,'Faturamento SP3'!$E$2:$E$692,'Infos Relatório'!$B288,'Faturamento SP3'!$Z$2:$Z$692,'Infos Relatório'!U$1,'Faturamento SP3'!$T$2:$T$692,"Sim")</f>
        <v>0</v>
      </c>
      <c r="Y288" s="27" t="e">
        <f t="shared" si="100"/>
        <v>#DIV/0!</v>
      </c>
      <c r="Z288" s="24">
        <f>SUMIFS('Faturamento SP3'!$H$2:$H$692,'Faturamento SP3'!$D$2:$D$692,'Infos Relatório'!$B$245,'Faturamento SP3'!$E$2:$E$692,'Infos Relatório'!$B288,'Faturamento SP3'!$Z$2:$Z$692,'Infos Relatório'!U$1)</f>
        <v>0</v>
      </c>
      <c r="AA288" s="23">
        <f>COUNTIFS('Faturamento SP3'!$D$2:$D$692,'Infos Relatório'!$B$245,'Faturamento SP3'!$E$2:$E$692,'Infos Relatório'!$B288,'Faturamento SP3'!$Z$2:$Z$692,'Infos Relatório'!AA$1)</f>
        <v>0</v>
      </c>
      <c r="AB288" s="13">
        <f>SUMIFS('Faturamento SP3'!$G$2:$G$692,'Faturamento SP3'!$D$2:$D$692,'Infos Relatório'!$B$245,'Faturamento SP3'!$E$2:$E$692,'Infos Relatório'!$B288,'Faturamento SP3'!$Z$2:$Z$692,'Infos Relatório'!AA$1)</f>
        <v>0</v>
      </c>
      <c r="AC288" s="13">
        <f>SUMIFS('Faturamento SP3'!$J$2:$J$692,'Faturamento SP3'!$D$2:$D$692,'Infos Relatório'!$B$245,'Faturamento SP3'!$E$2:$E$692,'Infos Relatório'!$B288,'Faturamento SP3'!$Z$2:$Z$692,'Infos Relatório'!AA$1)</f>
        <v>0</v>
      </c>
      <c r="AD288" s="14">
        <f>SUMIFS('Faturamento SP3'!$O$2:$O$692,'Faturamento SP3'!$D$2:$D$692,'Infos Relatório'!$B$245,'Faturamento SP3'!$E$2:$E$692,'Infos Relatório'!$B288,'Faturamento SP3'!$Z$2:$Z$692,'Infos Relatório'!AA$1,'Faturamento SP3'!$T$2:$T$692,"Sim")+SUMIFS('Faturamento SP3'!$P$2:$P$692,'Faturamento SP3'!$D$2:$D$692,'Infos Relatório'!$B$245,'Faturamento SP3'!$E$2:$E$692,'Infos Relatório'!$B288,'Faturamento SP3'!$Z$2:$Z$692,'Infos Relatório'!AA$1,'Faturamento SP3'!$T$2:$T$692,"Sim")</f>
        <v>0</v>
      </c>
      <c r="AE288" s="27" t="e">
        <f t="shared" si="101"/>
        <v>#DIV/0!</v>
      </c>
      <c r="AF288" s="24">
        <f>SUMIFS('Faturamento SP3'!$H$2:$H$692,'Faturamento SP3'!$D$2:$D$692,'Infos Relatório'!$B$245,'Faturamento SP3'!$E$2:$E$692,'Infos Relatório'!$B288,'Faturamento SP3'!$Z$2:$Z$692,'Infos Relatório'!AA$1)</f>
        <v>0</v>
      </c>
      <c r="AG288" s="23">
        <f>COUNTIFS('Faturamento SP3'!$D$2:$D$692,'Infos Relatório'!$B$245,'Faturamento SP3'!$E$2:$E$692,'Infos Relatório'!$B288,'Faturamento SP3'!$Z$2:$Z$692,'Infos Relatório'!AG$1)</f>
        <v>0</v>
      </c>
      <c r="AH288" s="13">
        <f>SUMIFS('Faturamento SP3'!$G$2:$G$692,'Faturamento SP3'!$D$2:$D$692,'Infos Relatório'!$B$245,'Faturamento SP3'!$E$2:$E$692,'Infos Relatório'!$B288,'Faturamento SP3'!$Z$2:$Z$692,'Infos Relatório'!AG$1)</f>
        <v>0</v>
      </c>
      <c r="AI288" s="13">
        <f>SUMIFS('Faturamento SP3'!$J$2:$J$692,'Faturamento SP3'!$D$2:$D$692,'Infos Relatório'!$B$245,'Faturamento SP3'!$E$2:$E$692,'Infos Relatório'!$B288,'Faturamento SP3'!$Z$2:$Z$692,'Infos Relatório'!AG$1)</f>
        <v>0</v>
      </c>
      <c r="AJ288" s="14">
        <f>SUMIFS('Faturamento SP3'!$O$2:$O$692,'Faturamento SP3'!$D$2:$D$692,'Infos Relatório'!$B$245,'Faturamento SP3'!$E$2:$E$692,'Infos Relatório'!$B288,'Faturamento SP3'!$Z$2:$Z$692,'Infos Relatório'!AG$1,'Faturamento SP3'!$T$2:$T$692,"Sim")+SUMIFS('Faturamento SP3'!$P$2:$P$692,'Faturamento SP3'!$D$2:$D$692,'Infos Relatório'!$B$245,'Faturamento SP3'!$E$2:$E$692,'Infos Relatório'!$B288,'Faturamento SP3'!$Z$2:$Z$692,'Infos Relatório'!AG$1,'Faturamento SP3'!$T$2:$T$692,"Sim")</f>
        <v>0</v>
      </c>
      <c r="AK288" s="27" t="e">
        <f t="shared" si="102"/>
        <v>#DIV/0!</v>
      </c>
      <c r="AL288" s="24">
        <f>SUMIFS('Faturamento SP3'!$H$2:$H$692,'Faturamento SP3'!$D$2:$D$692,'Infos Relatório'!$B$245,'Faturamento SP3'!$E$2:$E$692,'Infos Relatório'!$B288,'Faturamento SP3'!$Z$2:$Z$692,'Infos Relatório'!AG$1)</f>
        <v>0</v>
      </c>
      <c r="AM288" s="23">
        <f>COUNTIFS('Faturamento SP3'!$D$2:$D$692,'Infos Relatório'!$B$245,'Faturamento SP3'!$E$2:$E$692,'Infos Relatório'!$B288,'Faturamento SP3'!$Z$2:$Z$692,'Infos Relatório'!AM$1)</f>
        <v>0</v>
      </c>
      <c r="AN288" s="13">
        <f>SUMIFS('Faturamento SP3'!$G$2:$G$692,'Faturamento SP3'!$D$2:$D$692,'Infos Relatório'!$B$245,'Faturamento SP3'!$E$2:$E$692,'Infos Relatório'!$B288,'Faturamento SP3'!$Z$2:$Z$692,'Infos Relatório'!AM$1)</f>
        <v>0</v>
      </c>
      <c r="AO288" s="13">
        <f>SUMIFS('Faturamento SP3'!$J$2:$J$692,'Faturamento SP3'!$D$2:$D$692,'Infos Relatório'!$B$245,'Faturamento SP3'!$E$2:$E$692,'Infos Relatório'!$B288,'Faturamento SP3'!$Z$2:$Z$692,'Infos Relatório'!AM$1)</f>
        <v>0</v>
      </c>
      <c r="AP288" s="14">
        <f>SUMIFS('Faturamento SP3'!$O$2:$O$692,'Faturamento SP3'!$D$2:$D$692,'Infos Relatório'!$B$245,'Faturamento SP3'!$E$2:$E$692,'Infos Relatório'!$B288,'Faturamento SP3'!$Z$2:$Z$692,'Infos Relatório'!AM$1,'Faturamento SP3'!$T$2:$T$692,"Sim")+SUMIFS('Faturamento SP3'!$P$2:$P$692,'Faturamento SP3'!$D$2:$D$692,'Infos Relatório'!$B$245,'Faturamento SP3'!$E$2:$E$692,'Infos Relatório'!$B288,'Faturamento SP3'!$Z$2:$Z$692,'Infos Relatório'!AM$1,'Faturamento SP3'!$T$2:$T$692,"Sim")</f>
        <v>0</v>
      </c>
      <c r="AQ288" s="27" t="e">
        <f t="shared" si="103"/>
        <v>#DIV/0!</v>
      </c>
      <c r="AR288" s="24">
        <f>SUMIFS('Faturamento SP3'!$H$2:$H$692,'Faturamento SP3'!$D$2:$D$692,'Infos Relatório'!$B$245,'Faturamento SP3'!$E$2:$E$692,'Infos Relatório'!$B288,'Faturamento SP3'!$Z$2:$Z$692,'Infos Relatório'!AM$1)</f>
        <v>0</v>
      </c>
      <c r="AS288" s="23">
        <f>COUNTIFS('Faturamento SP3'!$D$2:$D$692,'Infos Relatório'!$B$245,'Faturamento SP3'!$E$2:$E$692,'Infos Relatório'!$B288,'Faturamento SP3'!$Z$2:$Z$692,'Infos Relatório'!AS$1)</f>
        <v>0</v>
      </c>
      <c r="AT288" s="13">
        <f>SUMIFS('Faturamento SP3'!$G$2:$G$692,'Faturamento SP3'!$D$2:$D$692,'Infos Relatório'!$B$245,'Faturamento SP3'!$E$2:$E$692,'Infos Relatório'!$B288,'Faturamento SP3'!$Z$2:$Z$692,'Infos Relatório'!AS$1)</f>
        <v>0</v>
      </c>
      <c r="AU288" s="13">
        <f>SUMIFS('Faturamento SP3'!$J$2:$J$692,'Faturamento SP3'!$D$2:$D$692,'Infos Relatório'!$B$245,'Faturamento SP3'!$E$2:$E$692,'Infos Relatório'!$B288,'Faturamento SP3'!$Z$2:$Z$692,'Infos Relatório'!AS$1)</f>
        <v>0</v>
      </c>
      <c r="AV288" s="14">
        <f>SUMIFS('Faturamento SP3'!$O$2:$O$692,'Faturamento SP3'!$D$2:$D$692,'Infos Relatório'!$B$245,'Faturamento SP3'!$E$2:$E$692,'Infos Relatório'!$B288,'Faturamento SP3'!$Z$2:$Z$692,'Infos Relatório'!AS$1,'Faturamento SP3'!$T$2:$T$692,"Sim")+SUMIFS('Faturamento SP3'!$P$2:$P$692,'Faturamento SP3'!$D$2:$D$692,'Infos Relatório'!$B$245,'Faturamento SP3'!$E$2:$E$692,'Infos Relatório'!$B288,'Faturamento SP3'!$Z$2:$Z$692,'Infos Relatório'!AS$1,'Faturamento SP3'!$T$2:$T$692,"Sim")</f>
        <v>0</v>
      </c>
      <c r="AW288" s="27" t="e">
        <f t="shared" si="104"/>
        <v>#DIV/0!</v>
      </c>
      <c r="AX288" s="24">
        <f>SUMIFS('Faturamento SP3'!$H$2:$H$692,'Faturamento SP3'!$D$2:$D$692,'Infos Relatório'!$B$245,'Faturamento SP3'!$E$2:$E$692,'Infos Relatório'!$B288,'Faturamento SP3'!$Z$2:$Z$692,'Infos Relatório'!AS$1)</f>
        <v>0</v>
      </c>
      <c r="AY288" s="23">
        <f>COUNTIFS('Faturamento SP3'!$D$2:$D$692,'Infos Relatório'!$B$245,'Faturamento SP3'!$E$2:$E$692,'Infos Relatório'!$B288,'Faturamento SP3'!$Z$2:$Z$692,'Infos Relatório'!AY$1)</f>
        <v>0</v>
      </c>
      <c r="AZ288" s="13">
        <f>SUMIFS('Faturamento SP3'!$G$2:$G$692,'Faturamento SP3'!$D$2:$D$692,'Infos Relatório'!$B$245,'Faturamento SP3'!$E$2:$E$692,'Infos Relatório'!$B288,'Faturamento SP3'!$Z$2:$Z$692,'Infos Relatório'!AY$1)</f>
        <v>0</v>
      </c>
      <c r="BA288" s="13">
        <f>SUMIFS('Faturamento SP3'!$J$2:$J$692,'Faturamento SP3'!$D$2:$D$692,'Infos Relatório'!$B$245,'Faturamento SP3'!$E$2:$E$692,'Infos Relatório'!$B288,'Faturamento SP3'!$Z$2:$Z$692,'Infos Relatório'!AY$1)</f>
        <v>0</v>
      </c>
      <c r="BB288" s="14">
        <f>SUMIFS('Faturamento SP3'!$O$2:$O$692,'Faturamento SP3'!$D$2:$D$692,'Infos Relatório'!$B$245,'Faturamento SP3'!$E$2:$E$692,'Infos Relatório'!$B288,'Faturamento SP3'!$Z$2:$Z$692,'Infos Relatório'!AY$1,'Faturamento SP3'!$T$2:$T$692,"Sim")+SUMIFS('Faturamento SP3'!$P$2:$P$692,'Faturamento SP3'!$D$2:$D$692,'Infos Relatório'!$B$245,'Faturamento SP3'!$E$2:$E$692,'Infos Relatório'!$B288,'Faturamento SP3'!$Z$2:$Z$692,'Infos Relatório'!AY$1,'Faturamento SP3'!$T$2:$T$692,"Sim")</f>
        <v>0</v>
      </c>
      <c r="BC288" s="27" t="e">
        <f t="shared" si="105"/>
        <v>#DIV/0!</v>
      </c>
      <c r="BD288" s="24">
        <f>SUMIFS('Faturamento SP3'!$H$2:$H$692,'Faturamento SP3'!$D$2:$D$692,'Infos Relatório'!$B$245,'Faturamento SP3'!$E$2:$E$692,'Infos Relatório'!$B288,'Faturamento SP3'!$Z$2:$Z$692,'Infos Relatório'!AY$1)</f>
        <v>0</v>
      </c>
      <c r="BE288" s="23">
        <f>COUNTIFS('Faturamento SP3'!$D$2:$D$692,'Infos Relatório'!$B$245,'Faturamento SP3'!$E$2:$E$692,'Infos Relatório'!$B288,'Faturamento SP3'!$Z$2:$Z$692,'Infos Relatório'!BE$1)</f>
        <v>0</v>
      </c>
      <c r="BF288" s="13">
        <f>SUMIFS('Faturamento SP3'!$G$2:$G$692,'Faturamento SP3'!$D$2:$D$692,'Infos Relatório'!$B$245,'Faturamento SP3'!$E$2:$E$692,'Infos Relatório'!$B288,'Faturamento SP3'!$Z$2:$Z$692,'Infos Relatório'!BE$1)</f>
        <v>0</v>
      </c>
      <c r="BG288" s="13">
        <f>SUMIFS('Faturamento SP3'!$J$2:$J$692,'Faturamento SP3'!$D$2:$D$692,'Infos Relatório'!$B$245,'Faturamento SP3'!$E$2:$E$692,'Infos Relatório'!$B288,'Faturamento SP3'!$Z$2:$Z$692,'Infos Relatório'!BE$1)</f>
        <v>0</v>
      </c>
      <c r="BH288" s="14">
        <f>SUMIFS('Faturamento SP3'!$O$2:$O$692,'Faturamento SP3'!$D$2:$D$692,'Infos Relatório'!$B$245,'Faturamento SP3'!$E$2:$E$692,'Infos Relatório'!$B288,'Faturamento SP3'!$Z$2:$Z$692,'Infos Relatório'!BE$1,'Faturamento SP3'!$T$2:$T$692,"Sim")+SUMIFS('Faturamento SP3'!$P$2:$P$692,'Faturamento SP3'!$D$2:$D$692,'Infos Relatório'!$B$245,'Faturamento SP3'!$E$2:$E$692,'Infos Relatório'!$B288,'Faturamento SP3'!$Z$2:$Z$692,'Infos Relatório'!BE$1,'Faturamento SP3'!$T$2:$T$692,"Sim")</f>
        <v>0</v>
      </c>
      <c r="BI288" s="27" t="e">
        <f t="shared" si="106"/>
        <v>#DIV/0!</v>
      </c>
      <c r="BJ288" s="24">
        <f>SUMIFS('Faturamento SP3'!$H$2:$H$692,'Faturamento SP3'!$D$2:$D$692,'Infos Relatório'!$B$245,'Faturamento SP3'!$E$2:$E$692,'Infos Relatório'!$B288,'Faturamento SP3'!$Z$2:$Z$692,'Infos Relatório'!BE$1)</f>
        <v>0</v>
      </c>
      <c r="BK288" s="23">
        <f>COUNTIFS('Faturamento SP3'!$D$2:$D$692,'Infos Relatório'!$B$245,'Faturamento SP3'!$E$2:$E$692,'Infos Relatório'!$B288,'Faturamento SP3'!$Z$2:$Z$692,'Infos Relatório'!BK$1)</f>
        <v>0</v>
      </c>
      <c r="BL288" s="13">
        <f>SUMIFS('Faturamento SP3'!$G$2:$G$692,'Faturamento SP3'!$D$2:$D$692,'Infos Relatório'!$B$245,'Faturamento SP3'!$E$2:$E$692,'Infos Relatório'!$B288,'Faturamento SP3'!$Z$2:$Z$692,'Infos Relatório'!BK$1)</f>
        <v>0</v>
      </c>
      <c r="BM288" s="13">
        <f>SUMIFS('Faturamento SP3'!$J$2:$J$692,'Faturamento SP3'!$D$2:$D$692,'Infos Relatório'!$B$245,'Faturamento SP3'!$E$2:$E$692,'Infos Relatório'!$B288,'Faturamento SP3'!$Z$2:$Z$692,'Infos Relatório'!BK$1)</f>
        <v>0</v>
      </c>
      <c r="BN288" s="14">
        <f>SUMIFS('Faturamento SP3'!$O$2:$O$692,'Faturamento SP3'!$D$2:$D$692,'Infos Relatório'!$B$245,'Faturamento SP3'!$E$2:$E$692,'Infos Relatório'!$B288,'Faturamento SP3'!$Z$2:$Z$692,'Infos Relatório'!BK$1,'Faturamento SP3'!$T$2:$T$692,"Sim")+SUMIFS('Faturamento SP3'!$P$2:$P$692,'Faturamento SP3'!$D$2:$D$692,'Infos Relatório'!$B$245,'Faturamento SP3'!$E$2:$E$692,'Infos Relatório'!$B288,'Faturamento SP3'!$Z$2:$Z$692,'Infos Relatório'!BK$1,'Faturamento SP3'!$T$2:$T$692,"Sim")</f>
        <v>0</v>
      </c>
      <c r="BO288" s="27" t="e">
        <f t="shared" si="107"/>
        <v>#DIV/0!</v>
      </c>
      <c r="BP288" s="24">
        <f>SUMIFS('Faturamento SP3'!$H$2:$H$692,'Faturamento SP3'!$D$2:$D$692,'Infos Relatório'!$B$245,'Faturamento SP3'!$E$2:$E$692,'Infos Relatório'!$B288,'Faturamento SP3'!$Z$2:$Z$692,'Infos Relatório'!BK$1)</f>
        <v>0</v>
      </c>
      <c r="BQ288" s="23">
        <f>COUNTIFS('Faturamento SP3'!$D$2:$D$692,'Infos Relatório'!$B$245,'Faturamento SP3'!$E$2:$E$692,'Infos Relatório'!$B288,'Faturamento SP3'!$Z$2:$Z$692,'Infos Relatório'!BQ$1)</f>
        <v>0</v>
      </c>
      <c r="BR288" s="13">
        <f>SUMIFS('Faturamento SP3'!$G$2:$G$692,'Faturamento SP3'!$D$2:$D$692,'Infos Relatório'!$B$245,'Faturamento SP3'!$E$2:$E$692,'Infos Relatório'!$B288,'Faturamento SP3'!$Z$2:$Z$692,'Infos Relatório'!BQ$1)</f>
        <v>0</v>
      </c>
      <c r="BS288" s="13">
        <f>SUMIFS('Faturamento SP3'!$J$2:$J$692,'Faturamento SP3'!$D$2:$D$692,'Infos Relatório'!$B$245,'Faturamento SP3'!$E$2:$E$692,'Infos Relatório'!$B288,'Faturamento SP3'!$Z$2:$Z$692,'Infos Relatório'!BQ$1)</f>
        <v>0</v>
      </c>
      <c r="BT288" s="14">
        <f>SUMIFS('Faturamento SP3'!$O$2:$O$692,'Faturamento SP3'!$D$2:$D$692,'Infos Relatório'!$B$245,'Faturamento SP3'!$E$2:$E$692,'Infos Relatório'!$B288,'Faturamento SP3'!$Z$2:$Z$692,'Infos Relatório'!BQ$1,'Faturamento SP3'!$T$2:$T$692,"Sim")+SUMIFS('Faturamento SP3'!$P$2:$P$692,'Faturamento SP3'!$D$2:$D$692,'Infos Relatório'!$B$245,'Faturamento SP3'!$E$2:$E$692,'Infos Relatório'!$B288,'Faturamento SP3'!$Z$2:$Z$692,'Infos Relatório'!BQ$1,'Faturamento SP3'!$T$2:$T$692,"Sim")</f>
        <v>0</v>
      </c>
      <c r="BU288" s="27" t="e">
        <f t="shared" si="108"/>
        <v>#DIV/0!</v>
      </c>
      <c r="BV288" s="24">
        <f>SUMIFS('Faturamento SP3'!$H$2:$H$692,'Faturamento SP3'!$D$2:$D$692,'Infos Relatório'!$B$245,'Faturamento SP3'!$E$2:$E$692,'Infos Relatório'!$B288,'Faturamento SP3'!$Z$2:$Z$692,'Infos Relatório'!BQ$1)</f>
        <v>0</v>
      </c>
    </row>
    <row r="289" spans="2:74">
      <c r="B289" s="17" t="s">
        <v>50</v>
      </c>
      <c r="C289" s="23">
        <f>COUNTIFS('Faturamento SP3'!$D$2:$D$692,'Infos Relatório'!$B$245,'Faturamento SP3'!$E$2:$E$692,'Infos Relatório'!$B289,'Faturamento SP3'!$Z$2:$Z$692,'Infos Relatório'!C$1)</f>
        <v>0</v>
      </c>
      <c r="D289" s="13">
        <f>SUMIFS('Faturamento SP3'!$G$2:$G$692,'Faturamento SP3'!$D$2:$D$692,'Infos Relatório'!$B$245,'Faturamento SP3'!$E$2:$E$692,'Infos Relatório'!$B289,'Faturamento SP3'!$Z$2:$Z$692,'Infos Relatório'!C$1)</f>
        <v>0</v>
      </c>
      <c r="E289" s="13">
        <f>SUMIFS('Faturamento SP3'!$J$2:$J$692,'Faturamento SP3'!$D$2:$D$692,'Infos Relatório'!$B$245,'Faturamento SP3'!$E$2:$E$692,'Infos Relatório'!$B289,'Faturamento SP3'!$Z$2:$Z$692,'Infos Relatório'!C$1)</f>
        <v>0</v>
      </c>
      <c r="F289" s="14">
        <f>SUMIFS('Faturamento SP3'!$O$2:$O$692,'Faturamento SP3'!$D$2:$D$692,'Infos Relatório'!$B$245,'Faturamento SP3'!$E$2:$E$692,'Infos Relatório'!$B289,'Faturamento SP3'!$Z$2:$Z$692,'Infos Relatório'!C$1,'Faturamento SP3'!$T$2:$T$692,"Sim")+SUMIFS('Faturamento SP3'!$P$2:$P$692,'Faturamento SP3'!$D$2:$D$692,'Infos Relatório'!$B$245,'Faturamento SP3'!$E$2:$E$692,'Infos Relatório'!$B289,'Faturamento SP3'!$Z$2:$Z$692,'Infos Relatório'!C$1,'Faturamento SP3'!$T$2:$T$692,"Sim")</f>
        <v>0</v>
      </c>
      <c r="G289" s="27" t="e">
        <f t="shared" si="97"/>
        <v>#DIV/0!</v>
      </c>
      <c r="H289" s="24">
        <f>SUMIFS('Faturamento SP3'!$H$2:$H$692,'Faturamento SP3'!$D$2:$D$692,'Infos Relatório'!$B$245,'Faturamento SP3'!$E$2:$E$692,'Infos Relatório'!$B289,'Faturamento SP3'!$Z$2:$Z$692,'Infos Relatório'!C$1)</f>
        <v>0</v>
      </c>
      <c r="I289" s="23">
        <f>COUNTIFS('Faturamento SP3'!$D$2:$D$692,'Infos Relatório'!$B$245,'Faturamento SP3'!$E$2:$E$692,'Infos Relatório'!$B289,'Faturamento SP3'!$Z$2:$Z$692,'Infos Relatório'!I$1)</f>
        <v>0</v>
      </c>
      <c r="J289" s="13">
        <f>SUMIFS('Faturamento SP3'!$G$2:$G$692,'Faturamento SP3'!$D$2:$D$692,'Infos Relatório'!$B$245,'Faturamento SP3'!$E$2:$E$692,'Infos Relatório'!$B289,'Faturamento SP3'!$Z$2:$Z$692,'Infos Relatório'!I$1)</f>
        <v>0</v>
      </c>
      <c r="K289" s="13">
        <f>SUMIFS('Faturamento SP3'!$J$2:$J$692,'Faturamento SP3'!$D$2:$D$692,'Infos Relatório'!$B$245,'Faturamento SP3'!$E$2:$E$692,'Infos Relatório'!$B289,'Faturamento SP3'!$Z$2:$Z$692,'Infos Relatório'!I$1)</f>
        <v>0</v>
      </c>
      <c r="L289" s="14">
        <f>SUMIFS('Faturamento SP3'!$O$2:$O$692,'Faturamento SP3'!$D$2:$D$692,'Infos Relatório'!$B$245,'Faturamento SP3'!$E$2:$E$692,'Infos Relatório'!$B289,'Faturamento SP3'!$Z$2:$Z$692,'Infos Relatório'!I$1,'Faturamento SP3'!$T$2:$T$692,"Sim")+SUMIFS('Faturamento SP3'!$P$2:$P$692,'Faturamento SP3'!$D$2:$D$692,'Infos Relatório'!$B$245,'Faturamento SP3'!$E$2:$E$692,'Infos Relatório'!$B289,'Faturamento SP3'!$Z$2:$Z$692,'Infos Relatório'!I$1,'Faturamento SP3'!$T$2:$T$692,"Sim")</f>
        <v>0</v>
      </c>
      <c r="M289" s="27" t="e">
        <f t="shared" si="98"/>
        <v>#DIV/0!</v>
      </c>
      <c r="N289" s="24">
        <f>SUMIFS('Faturamento SP3'!$H$2:$H$692,'Faturamento SP3'!$D$2:$D$692,'Infos Relatório'!$B$245,'Faturamento SP3'!$E$2:$E$692,'Infos Relatório'!$B289,'Faturamento SP3'!$Z$2:$Z$692,'Infos Relatório'!I$1)</f>
        <v>0</v>
      </c>
      <c r="O289" s="23">
        <f>COUNTIFS('Faturamento SP3'!$D$2:$D$692,'Infos Relatório'!$B$245,'Faturamento SP3'!$E$2:$E$692,'Infos Relatório'!$B289,'Faturamento SP3'!$Z$2:$Z$692,'Infos Relatório'!O$1)</f>
        <v>0</v>
      </c>
      <c r="P289" s="13">
        <f>SUMIFS('Faturamento SP3'!$G$2:$G$692,'Faturamento SP3'!$D$2:$D$692,'Infos Relatório'!$B$245,'Faturamento SP3'!$E$2:$E$692,'Infos Relatório'!$B289,'Faturamento SP3'!$Z$2:$Z$692,'Infos Relatório'!O$1)</f>
        <v>0</v>
      </c>
      <c r="Q289" s="13">
        <f>SUMIFS('Faturamento SP3'!$J$2:$J$692,'Faturamento SP3'!$D$2:$D$692,'Infos Relatório'!$B$245,'Faturamento SP3'!$E$2:$E$692,'Infos Relatório'!$B289,'Faturamento SP3'!$Z$2:$Z$692,'Infos Relatório'!O$1)</f>
        <v>0</v>
      </c>
      <c r="R289" s="14">
        <f>SUMIFS('Faturamento SP3'!$O$2:$O$692,'Faturamento SP3'!$D$2:$D$692,'Infos Relatório'!$B$245,'Faturamento SP3'!$E$2:$E$692,'Infos Relatório'!$B289,'Faturamento SP3'!$Z$2:$Z$692,'Infos Relatório'!O$1,'Faturamento SP3'!$T$2:$T$692,"Sim")+SUMIFS('Faturamento SP3'!$P$2:$P$692,'Faturamento SP3'!$D$2:$D$692,'Infos Relatório'!$B$245,'Faturamento SP3'!$E$2:$E$692,'Infos Relatório'!$B289,'Faturamento SP3'!$Z$2:$Z$692,'Infos Relatório'!O$1,'Faturamento SP3'!$T$2:$T$692,"Sim")</f>
        <v>0</v>
      </c>
      <c r="S289" s="27" t="e">
        <f t="shared" si="99"/>
        <v>#DIV/0!</v>
      </c>
      <c r="T289" s="24">
        <f>SUMIFS('Faturamento SP3'!$H$2:$H$692,'Faturamento SP3'!$D$2:$D$692,'Infos Relatório'!$B$245,'Faturamento SP3'!$E$2:$E$692,'Infos Relatório'!$B289,'Faturamento SP3'!$Z$2:$Z$692,'Infos Relatório'!O$1)</f>
        <v>0</v>
      </c>
      <c r="U289" s="23">
        <f>COUNTIFS('Faturamento SP3'!$D$2:$D$692,'Infos Relatório'!$B$245,'Faturamento SP3'!$E$2:$E$692,'Infos Relatório'!$B289,'Faturamento SP3'!$Z$2:$Z$692,'Infos Relatório'!U$1)</f>
        <v>0</v>
      </c>
      <c r="V289" s="13">
        <f>SUMIFS('Faturamento SP3'!$G$2:$G$692,'Faturamento SP3'!$D$2:$D$692,'Infos Relatório'!$B$245,'Faturamento SP3'!$E$2:$E$692,'Infos Relatório'!$B289,'Faturamento SP3'!$Z$2:$Z$692,'Infos Relatório'!U$1)</f>
        <v>0</v>
      </c>
      <c r="W289" s="13">
        <f>SUMIFS('Faturamento SP3'!$J$2:$J$692,'Faturamento SP3'!$D$2:$D$692,'Infos Relatório'!$B$245,'Faturamento SP3'!$E$2:$E$692,'Infos Relatório'!$B289,'Faturamento SP3'!$Z$2:$Z$692,'Infos Relatório'!U$1)</f>
        <v>0</v>
      </c>
      <c r="X289" s="14">
        <f>SUMIFS('Faturamento SP3'!$O$2:$O$692,'Faturamento SP3'!$D$2:$D$692,'Infos Relatório'!$B$245,'Faturamento SP3'!$E$2:$E$692,'Infos Relatório'!$B289,'Faturamento SP3'!$Z$2:$Z$692,'Infos Relatório'!U$1,'Faturamento SP3'!$T$2:$T$692,"Sim")+SUMIFS('Faturamento SP3'!$P$2:$P$692,'Faturamento SP3'!$D$2:$D$692,'Infos Relatório'!$B$245,'Faturamento SP3'!$E$2:$E$692,'Infos Relatório'!$B289,'Faturamento SP3'!$Z$2:$Z$692,'Infos Relatório'!U$1,'Faturamento SP3'!$T$2:$T$692,"Sim")</f>
        <v>0</v>
      </c>
      <c r="Y289" s="27" t="e">
        <f t="shared" si="100"/>
        <v>#DIV/0!</v>
      </c>
      <c r="Z289" s="24">
        <f>SUMIFS('Faturamento SP3'!$H$2:$H$692,'Faturamento SP3'!$D$2:$D$692,'Infos Relatório'!$B$245,'Faturamento SP3'!$E$2:$E$692,'Infos Relatório'!$B289,'Faturamento SP3'!$Z$2:$Z$692,'Infos Relatório'!U$1)</f>
        <v>0</v>
      </c>
      <c r="AA289" s="23">
        <f>COUNTIFS('Faturamento SP3'!$D$2:$D$692,'Infos Relatório'!$B$245,'Faturamento SP3'!$E$2:$E$692,'Infos Relatório'!$B289,'Faturamento SP3'!$Z$2:$Z$692,'Infos Relatório'!AA$1)</f>
        <v>0</v>
      </c>
      <c r="AB289" s="13">
        <f>SUMIFS('Faturamento SP3'!$G$2:$G$692,'Faturamento SP3'!$D$2:$D$692,'Infos Relatório'!$B$245,'Faturamento SP3'!$E$2:$E$692,'Infos Relatório'!$B289,'Faturamento SP3'!$Z$2:$Z$692,'Infos Relatório'!AA$1)</f>
        <v>0</v>
      </c>
      <c r="AC289" s="13">
        <f>SUMIFS('Faturamento SP3'!$J$2:$J$692,'Faturamento SP3'!$D$2:$D$692,'Infos Relatório'!$B$245,'Faturamento SP3'!$E$2:$E$692,'Infos Relatório'!$B289,'Faturamento SP3'!$Z$2:$Z$692,'Infos Relatório'!AA$1)</f>
        <v>0</v>
      </c>
      <c r="AD289" s="14">
        <f>SUMIFS('Faturamento SP3'!$O$2:$O$692,'Faturamento SP3'!$D$2:$D$692,'Infos Relatório'!$B$245,'Faturamento SP3'!$E$2:$E$692,'Infos Relatório'!$B289,'Faturamento SP3'!$Z$2:$Z$692,'Infos Relatório'!AA$1,'Faturamento SP3'!$T$2:$T$692,"Sim")+SUMIFS('Faturamento SP3'!$P$2:$P$692,'Faturamento SP3'!$D$2:$D$692,'Infos Relatório'!$B$245,'Faturamento SP3'!$E$2:$E$692,'Infos Relatório'!$B289,'Faturamento SP3'!$Z$2:$Z$692,'Infos Relatório'!AA$1,'Faturamento SP3'!$T$2:$T$692,"Sim")</f>
        <v>0</v>
      </c>
      <c r="AE289" s="27" t="e">
        <f t="shared" si="101"/>
        <v>#DIV/0!</v>
      </c>
      <c r="AF289" s="24">
        <f>SUMIFS('Faturamento SP3'!$H$2:$H$692,'Faturamento SP3'!$D$2:$D$692,'Infos Relatório'!$B$245,'Faturamento SP3'!$E$2:$E$692,'Infos Relatório'!$B289,'Faturamento SP3'!$Z$2:$Z$692,'Infos Relatório'!AA$1)</f>
        <v>0</v>
      </c>
      <c r="AG289" s="23">
        <f>COUNTIFS('Faturamento SP3'!$D$2:$D$692,'Infos Relatório'!$B$245,'Faturamento SP3'!$E$2:$E$692,'Infos Relatório'!$B289,'Faturamento SP3'!$Z$2:$Z$692,'Infos Relatório'!AG$1)</f>
        <v>0</v>
      </c>
      <c r="AH289" s="13">
        <f>SUMIFS('Faturamento SP3'!$G$2:$G$692,'Faturamento SP3'!$D$2:$D$692,'Infos Relatório'!$B$245,'Faturamento SP3'!$E$2:$E$692,'Infos Relatório'!$B289,'Faturamento SP3'!$Z$2:$Z$692,'Infos Relatório'!AG$1)</f>
        <v>0</v>
      </c>
      <c r="AI289" s="13">
        <f>SUMIFS('Faturamento SP3'!$J$2:$J$692,'Faturamento SP3'!$D$2:$D$692,'Infos Relatório'!$B$245,'Faturamento SP3'!$E$2:$E$692,'Infos Relatório'!$B289,'Faturamento SP3'!$Z$2:$Z$692,'Infos Relatório'!AG$1)</f>
        <v>0</v>
      </c>
      <c r="AJ289" s="14">
        <f>SUMIFS('Faturamento SP3'!$O$2:$O$692,'Faturamento SP3'!$D$2:$D$692,'Infos Relatório'!$B$245,'Faturamento SP3'!$E$2:$E$692,'Infos Relatório'!$B289,'Faturamento SP3'!$Z$2:$Z$692,'Infos Relatório'!AG$1,'Faturamento SP3'!$T$2:$T$692,"Sim")+SUMIFS('Faturamento SP3'!$P$2:$P$692,'Faturamento SP3'!$D$2:$D$692,'Infos Relatório'!$B$245,'Faturamento SP3'!$E$2:$E$692,'Infos Relatório'!$B289,'Faturamento SP3'!$Z$2:$Z$692,'Infos Relatório'!AG$1,'Faturamento SP3'!$T$2:$T$692,"Sim")</f>
        <v>0</v>
      </c>
      <c r="AK289" s="27" t="e">
        <f t="shared" si="102"/>
        <v>#DIV/0!</v>
      </c>
      <c r="AL289" s="24">
        <f>SUMIFS('Faturamento SP3'!$H$2:$H$692,'Faturamento SP3'!$D$2:$D$692,'Infos Relatório'!$B$245,'Faturamento SP3'!$E$2:$E$692,'Infos Relatório'!$B289,'Faturamento SP3'!$Z$2:$Z$692,'Infos Relatório'!AG$1)</f>
        <v>0</v>
      </c>
      <c r="AM289" s="23">
        <f>COUNTIFS('Faturamento SP3'!$D$2:$D$692,'Infos Relatório'!$B$245,'Faturamento SP3'!$E$2:$E$692,'Infos Relatório'!$B289,'Faturamento SP3'!$Z$2:$Z$692,'Infos Relatório'!AM$1)</f>
        <v>0</v>
      </c>
      <c r="AN289" s="13">
        <f>SUMIFS('Faturamento SP3'!$G$2:$G$692,'Faturamento SP3'!$D$2:$D$692,'Infos Relatório'!$B$245,'Faturamento SP3'!$E$2:$E$692,'Infos Relatório'!$B289,'Faturamento SP3'!$Z$2:$Z$692,'Infos Relatório'!AM$1)</f>
        <v>0</v>
      </c>
      <c r="AO289" s="13">
        <f>SUMIFS('Faturamento SP3'!$J$2:$J$692,'Faturamento SP3'!$D$2:$D$692,'Infos Relatório'!$B$245,'Faturamento SP3'!$E$2:$E$692,'Infos Relatório'!$B289,'Faturamento SP3'!$Z$2:$Z$692,'Infos Relatório'!AM$1)</f>
        <v>0</v>
      </c>
      <c r="AP289" s="14">
        <f>SUMIFS('Faturamento SP3'!$O$2:$O$692,'Faturamento SP3'!$D$2:$D$692,'Infos Relatório'!$B$245,'Faturamento SP3'!$E$2:$E$692,'Infos Relatório'!$B289,'Faturamento SP3'!$Z$2:$Z$692,'Infos Relatório'!AM$1,'Faturamento SP3'!$T$2:$T$692,"Sim")+SUMIFS('Faturamento SP3'!$P$2:$P$692,'Faturamento SP3'!$D$2:$D$692,'Infos Relatório'!$B$245,'Faturamento SP3'!$E$2:$E$692,'Infos Relatório'!$B289,'Faturamento SP3'!$Z$2:$Z$692,'Infos Relatório'!AM$1,'Faturamento SP3'!$T$2:$T$692,"Sim")</f>
        <v>0</v>
      </c>
      <c r="AQ289" s="27" t="e">
        <f t="shared" si="103"/>
        <v>#DIV/0!</v>
      </c>
      <c r="AR289" s="24">
        <f>SUMIFS('Faturamento SP3'!$H$2:$H$692,'Faturamento SP3'!$D$2:$D$692,'Infos Relatório'!$B$245,'Faturamento SP3'!$E$2:$E$692,'Infos Relatório'!$B289,'Faturamento SP3'!$Z$2:$Z$692,'Infos Relatório'!AM$1)</f>
        <v>0</v>
      </c>
      <c r="AS289" s="23">
        <f>COUNTIFS('Faturamento SP3'!$D$2:$D$692,'Infos Relatório'!$B$245,'Faturamento SP3'!$E$2:$E$692,'Infos Relatório'!$B289,'Faturamento SP3'!$Z$2:$Z$692,'Infos Relatório'!AS$1)</f>
        <v>0</v>
      </c>
      <c r="AT289" s="13">
        <f>SUMIFS('Faturamento SP3'!$G$2:$G$692,'Faturamento SP3'!$D$2:$D$692,'Infos Relatório'!$B$245,'Faturamento SP3'!$E$2:$E$692,'Infos Relatório'!$B289,'Faturamento SP3'!$Z$2:$Z$692,'Infos Relatório'!AS$1)</f>
        <v>0</v>
      </c>
      <c r="AU289" s="13">
        <f>SUMIFS('Faturamento SP3'!$J$2:$J$692,'Faturamento SP3'!$D$2:$D$692,'Infos Relatório'!$B$245,'Faturamento SP3'!$E$2:$E$692,'Infos Relatório'!$B289,'Faturamento SP3'!$Z$2:$Z$692,'Infos Relatório'!AS$1)</f>
        <v>0</v>
      </c>
      <c r="AV289" s="14">
        <f>SUMIFS('Faturamento SP3'!$O$2:$O$692,'Faturamento SP3'!$D$2:$D$692,'Infos Relatório'!$B$245,'Faturamento SP3'!$E$2:$E$692,'Infos Relatório'!$B289,'Faturamento SP3'!$Z$2:$Z$692,'Infos Relatório'!AS$1,'Faturamento SP3'!$T$2:$T$692,"Sim")+SUMIFS('Faturamento SP3'!$P$2:$P$692,'Faturamento SP3'!$D$2:$D$692,'Infos Relatório'!$B$245,'Faturamento SP3'!$E$2:$E$692,'Infos Relatório'!$B289,'Faturamento SP3'!$Z$2:$Z$692,'Infos Relatório'!AS$1,'Faturamento SP3'!$T$2:$T$692,"Sim")</f>
        <v>0</v>
      </c>
      <c r="AW289" s="27" t="e">
        <f t="shared" si="104"/>
        <v>#DIV/0!</v>
      </c>
      <c r="AX289" s="24">
        <f>SUMIFS('Faturamento SP3'!$H$2:$H$692,'Faturamento SP3'!$D$2:$D$692,'Infos Relatório'!$B$245,'Faturamento SP3'!$E$2:$E$692,'Infos Relatório'!$B289,'Faturamento SP3'!$Z$2:$Z$692,'Infos Relatório'!AS$1)</f>
        <v>0</v>
      </c>
      <c r="AY289" s="23">
        <f>COUNTIFS('Faturamento SP3'!$D$2:$D$692,'Infos Relatório'!$B$245,'Faturamento SP3'!$E$2:$E$692,'Infos Relatório'!$B289,'Faturamento SP3'!$Z$2:$Z$692,'Infos Relatório'!AY$1)</f>
        <v>0</v>
      </c>
      <c r="AZ289" s="13">
        <f>SUMIFS('Faturamento SP3'!$G$2:$G$692,'Faturamento SP3'!$D$2:$D$692,'Infos Relatório'!$B$245,'Faturamento SP3'!$E$2:$E$692,'Infos Relatório'!$B289,'Faturamento SP3'!$Z$2:$Z$692,'Infos Relatório'!AY$1)</f>
        <v>0</v>
      </c>
      <c r="BA289" s="13">
        <f>SUMIFS('Faturamento SP3'!$J$2:$J$692,'Faturamento SP3'!$D$2:$D$692,'Infos Relatório'!$B$245,'Faturamento SP3'!$E$2:$E$692,'Infos Relatório'!$B289,'Faturamento SP3'!$Z$2:$Z$692,'Infos Relatório'!AY$1)</f>
        <v>0</v>
      </c>
      <c r="BB289" s="14">
        <f>SUMIFS('Faturamento SP3'!$O$2:$O$692,'Faturamento SP3'!$D$2:$D$692,'Infos Relatório'!$B$245,'Faturamento SP3'!$E$2:$E$692,'Infos Relatório'!$B289,'Faturamento SP3'!$Z$2:$Z$692,'Infos Relatório'!AY$1,'Faturamento SP3'!$T$2:$T$692,"Sim")+SUMIFS('Faturamento SP3'!$P$2:$P$692,'Faturamento SP3'!$D$2:$D$692,'Infos Relatório'!$B$245,'Faturamento SP3'!$E$2:$E$692,'Infos Relatório'!$B289,'Faturamento SP3'!$Z$2:$Z$692,'Infos Relatório'!AY$1,'Faturamento SP3'!$T$2:$T$692,"Sim")</f>
        <v>0</v>
      </c>
      <c r="BC289" s="27" t="e">
        <f t="shared" si="105"/>
        <v>#DIV/0!</v>
      </c>
      <c r="BD289" s="24">
        <f>SUMIFS('Faturamento SP3'!$H$2:$H$692,'Faturamento SP3'!$D$2:$D$692,'Infos Relatório'!$B$245,'Faturamento SP3'!$E$2:$E$692,'Infos Relatório'!$B289,'Faturamento SP3'!$Z$2:$Z$692,'Infos Relatório'!AY$1)</f>
        <v>0</v>
      </c>
      <c r="BE289" s="23">
        <f>COUNTIFS('Faturamento SP3'!$D$2:$D$692,'Infos Relatório'!$B$245,'Faturamento SP3'!$E$2:$E$692,'Infos Relatório'!$B289,'Faturamento SP3'!$Z$2:$Z$692,'Infos Relatório'!BE$1)</f>
        <v>0</v>
      </c>
      <c r="BF289" s="13">
        <f>SUMIFS('Faturamento SP3'!$G$2:$G$692,'Faturamento SP3'!$D$2:$D$692,'Infos Relatório'!$B$245,'Faturamento SP3'!$E$2:$E$692,'Infos Relatório'!$B289,'Faturamento SP3'!$Z$2:$Z$692,'Infos Relatório'!BE$1)</f>
        <v>0</v>
      </c>
      <c r="BG289" s="13">
        <f>SUMIFS('Faturamento SP3'!$J$2:$J$692,'Faturamento SP3'!$D$2:$D$692,'Infos Relatório'!$B$245,'Faturamento SP3'!$E$2:$E$692,'Infos Relatório'!$B289,'Faturamento SP3'!$Z$2:$Z$692,'Infos Relatório'!BE$1)</f>
        <v>0</v>
      </c>
      <c r="BH289" s="14">
        <f>SUMIFS('Faturamento SP3'!$O$2:$O$692,'Faturamento SP3'!$D$2:$D$692,'Infos Relatório'!$B$245,'Faturamento SP3'!$E$2:$E$692,'Infos Relatório'!$B289,'Faturamento SP3'!$Z$2:$Z$692,'Infos Relatório'!BE$1,'Faturamento SP3'!$T$2:$T$692,"Sim")+SUMIFS('Faturamento SP3'!$P$2:$P$692,'Faturamento SP3'!$D$2:$D$692,'Infos Relatório'!$B$245,'Faturamento SP3'!$E$2:$E$692,'Infos Relatório'!$B289,'Faturamento SP3'!$Z$2:$Z$692,'Infos Relatório'!BE$1,'Faturamento SP3'!$T$2:$T$692,"Sim")</f>
        <v>0</v>
      </c>
      <c r="BI289" s="27" t="e">
        <f t="shared" si="106"/>
        <v>#DIV/0!</v>
      </c>
      <c r="BJ289" s="24">
        <f>SUMIFS('Faturamento SP3'!$H$2:$H$692,'Faturamento SP3'!$D$2:$D$692,'Infos Relatório'!$B$245,'Faturamento SP3'!$E$2:$E$692,'Infos Relatório'!$B289,'Faturamento SP3'!$Z$2:$Z$692,'Infos Relatório'!BE$1)</f>
        <v>0</v>
      </c>
      <c r="BK289" s="23">
        <f>COUNTIFS('Faturamento SP3'!$D$2:$D$692,'Infos Relatório'!$B$245,'Faturamento SP3'!$E$2:$E$692,'Infos Relatório'!$B289,'Faturamento SP3'!$Z$2:$Z$692,'Infos Relatório'!BK$1)</f>
        <v>0</v>
      </c>
      <c r="BL289" s="13">
        <f>SUMIFS('Faturamento SP3'!$G$2:$G$692,'Faturamento SP3'!$D$2:$D$692,'Infos Relatório'!$B$245,'Faturamento SP3'!$E$2:$E$692,'Infos Relatório'!$B289,'Faturamento SP3'!$Z$2:$Z$692,'Infos Relatório'!BK$1)</f>
        <v>0</v>
      </c>
      <c r="BM289" s="13">
        <f>SUMIFS('Faturamento SP3'!$J$2:$J$692,'Faturamento SP3'!$D$2:$D$692,'Infos Relatório'!$B$245,'Faturamento SP3'!$E$2:$E$692,'Infos Relatório'!$B289,'Faturamento SP3'!$Z$2:$Z$692,'Infos Relatório'!BK$1)</f>
        <v>0</v>
      </c>
      <c r="BN289" s="14">
        <f>SUMIFS('Faturamento SP3'!$O$2:$O$692,'Faturamento SP3'!$D$2:$D$692,'Infos Relatório'!$B$245,'Faturamento SP3'!$E$2:$E$692,'Infos Relatório'!$B289,'Faturamento SP3'!$Z$2:$Z$692,'Infos Relatório'!BK$1,'Faturamento SP3'!$T$2:$T$692,"Sim")+SUMIFS('Faturamento SP3'!$P$2:$P$692,'Faturamento SP3'!$D$2:$D$692,'Infos Relatório'!$B$245,'Faturamento SP3'!$E$2:$E$692,'Infos Relatório'!$B289,'Faturamento SP3'!$Z$2:$Z$692,'Infos Relatório'!BK$1,'Faturamento SP3'!$T$2:$T$692,"Sim")</f>
        <v>0</v>
      </c>
      <c r="BO289" s="27" t="e">
        <f t="shared" si="107"/>
        <v>#DIV/0!</v>
      </c>
      <c r="BP289" s="24">
        <f>SUMIFS('Faturamento SP3'!$H$2:$H$692,'Faturamento SP3'!$D$2:$D$692,'Infos Relatório'!$B$245,'Faturamento SP3'!$E$2:$E$692,'Infos Relatório'!$B289,'Faturamento SP3'!$Z$2:$Z$692,'Infos Relatório'!BK$1)</f>
        <v>0</v>
      </c>
      <c r="BQ289" s="23">
        <f>COUNTIFS('Faturamento SP3'!$D$2:$D$692,'Infos Relatório'!$B$245,'Faturamento SP3'!$E$2:$E$692,'Infos Relatório'!$B289,'Faturamento SP3'!$Z$2:$Z$692,'Infos Relatório'!BQ$1)</f>
        <v>0</v>
      </c>
      <c r="BR289" s="13">
        <f>SUMIFS('Faturamento SP3'!$G$2:$G$692,'Faturamento SP3'!$D$2:$D$692,'Infos Relatório'!$B$245,'Faturamento SP3'!$E$2:$E$692,'Infos Relatório'!$B289,'Faturamento SP3'!$Z$2:$Z$692,'Infos Relatório'!BQ$1)</f>
        <v>0</v>
      </c>
      <c r="BS289" s="13">
        <f>SUMIFS('Faturamento SP3'!$J$2:$J$692,'Faturamento SP3'!$D$2:$D$692,'Infos Relatório'!$B$245,'Faturamento SP3'!$E$2:$E$692,'Infos Relatório'!$B289,'Faturamento SP3'!$Z$2:$Z$692,'Infos Relatório'!BQ$1)</f>
        <v>0</v>
      </c>
      <c r="BT289" s="14">
        <f>SUMIFS('Faturamento SP3'!$O$2:$O$692,'Faturamento SP3'!$D$2:$D$692,'Infos Relatório'!$B$245,'Faturamento SP3'!$E$2:$E$692,'Infos Relatório'!$B289,'Faturamento SP3'!$Z$2:$Z$692,'Infos Relatório'!BQ$1,'Faturamento SP3'!$T$2:$T$692,"Sim")+SUMIFS('Faturamento SP3'!$P$2:$P$692,'Faturamento SP3'!$D$2:$D$692,'Infos Relatório'!$B$245,'Faturamento SP3'!$E$2:$E$692,'Infos Relatório'!$B289,'Faturamento SP3'!$Z$2:$Z$692,'Infos Relatório'!BQ$1,'Faturamento SP3'!$T$2:$T$692,"Sim")</f>
        <v>0</v>
      </c>
      <c r="BU289" s="27" t="e">
        <f t="shared" si="108"/>
        <v>#DIV/0!</v>
      </c>
      <c r="BV289" s="24">
        <f>SUMIFS('Faturamento SP3'!$H$2:$H$692,'Faturamento SP3'!$D$2:$D$692,'Infos Relatório'!$B$245,'Faturamento SP3'!$E$2:$E$692,'Infos Relatório'!$B289,'Faturamento SP3'!$Z$2:$Z$692,'Infos Relatório'!BQ$1)</f>
        <v>0</v>
      </c>
    </row>
    <row r="290" spans="2:74">
      <c r="B290" s="17" t="s">
        <v>51</v>
      </c>
      <c r="C290" s="23">
        <f>COUNTIFS('Faturamento SP3'!$D$2:$D$692,'Infos Relatório'!$B$245,'Faturamento SP3'!$E$2:$E$692,'Infos Relatório'!$B290,'Faturamento SP3'!$Z$2:$Z$692,'Infos Relatório'!C$1)</f>
        <v>0</v>
      </c>
      <c r="D290" s="13">
        <f>SUMIFS('Faturamento SP3'!$G$2:$G$692,'Faturamento SP3'!$D$2:$D$692,'Infos Relatório'!$B$245,'Faturamento SP3'!$E$2:$E$692,'Infos Relatório'!$B290,'Faturamento SP3'!$Z$2:$Z$692,'Infos Relatório'!C$1)</f>
        <v>0</v>
      </c>
      <c r="E290" s="13">
        <f>SUMIFS('Faturamento SP3'!$J$2:$J$692,'Faturamento SP3'!$D$2:$D$692,'Infos Relatório'!$B$245,'Faturamento SP3'!$E$2:$E$692,'Infos Relatório'!$B290,'Faturamento SP3'!$Z$2:$Z$692,'Infos Relatório'!C$1)</f>
        <v>0</v>
      </c>
      <c r="F290" s="14">
        <f>SUMIFS('Faturamento SP3'!$O$2:$O$692,'Faturamento SP3'!$D$2:$D$692,'Infos Relatório'!$B$245,'Faturamento SP3'!$E$2:$E$692,'Infos Relatório'!$B290,'Faturamento SP3'!$Z$2:$Z$692,'Infos Relatório'!C$1,'Faturamento SP3'!$T$2:$T$692,"Sim")+SUMIFS('Faturamento SP3'!$P$2:$P$692,'Faturamento SP3'!$D$2:$D$692,'Infos Relatório'!$B$245,'Faturamento SP3'!$E$2:$E$692,'Infos Relatório'!$B290,'Faturamento SP3'!$Z$2:$Z$692,'Infos Relatório'!C$1,'Faturamento SP3'!$T$2:$T$692,"Sim")</f>
        <v>0</v>
      </c>
      <c r="G290" s="27" t="e">
        <f t="shared" si="97"/>
        <v>#DIV/0!</v>
      </c>
      <c r="H290" s="24">
        <f>SUMIFS('Faturamento SP3'!$H$2:$H$692,'Faturamento SP3'!$D$2:$D$692,'Infos Relatório'!$B$245,'Faturamento SP3'!$E$2:$E$692,'Infos Relatório'!$B290,'Faturamento SP3'!$Z$2:$Z$692,'Infos Relatório'!C$1)</f>
        <v>0</v>
      </c>
      <c r="I290" s="23">
        <f>COUNTIFS('Faturamento SP3'!$D$2:$D$692,'Infos Relatório'!$B$245,'Faturamento SP3'!$E$2:$E$692,'Infos Relatório'!$B290,'Faturamento SP3'!$Z$2:$Z$692,'Infos Relatório'!I$1)</f>
        <v>0</v>
      </c>
      <c r="J290" s="13">
        <f>SUMIFS('Faturamento SP3'!$G$2:$G$692,'Faturamento SP3'!$D$2:$D$692,'Infos Relatório'!$B$245,'Faturamento SP3'!$E$2:$E$692,'Infos Relatório'!$B290,'Faturamento SP3'!$Z$2:$Z$692,'Infos Relatório'!I$1)</f>
        <v>0</v>
      </c>
      <c r="K290" s="13">
        <f>SUMIFS('Faturamento SP3'!$J$2:$J$692,'Faturamento SP3'!$D$2:$D$692,'Infos Relatório'!$B$245,'Faturamento SP3'!$E$2:$E$692,'Infos Relatório'!$B290,'Faturamento SP3'!$Z$2:$Z$692,'Infos Relatório'!I$1)</f>
        <v>0</v>
      </c>
      <c r="L290" s="14">
        <f>SUMIFS('Faturamento SP3'!$O$2:$O$692,'Faturamento SP3'!$D$2:$D$692,'Infos Relatório'!$B$245,'Faturamento SP3'!$E$2:$E$692,'Infos Relatório'!$B290,'Faturamento SP3'!$Z$2:$Z$692,'Infos Relatório'!I$1,'Faturamento SP3'!$T$2:$T$692,"Sim")+SUMIFS('Faturamento SP3'!$P$2:$P$692,'Faturamento SP3'!$D$2:$D$692,'Infos Relatório'!$B$245,'Faturamento SP3'!$E$2:$E$692,'Infos Relatório'!$B290,'Faturamento SP3'!$Z$2:$Z$692,'Infos Relatório'!I$1,'Faturamento SP3'!$T$2:$T$692,"Sim")</f>
        <v>0</v>
      </c>
      <c r="M290" s="27" t="e">
        <f t="shared" si="98"/>
        <v>#DIV/0!</v>
      </c>
      <c r="N290" s="24">
        <f>SUMIFS('Faturamento SP3'!$H$2:$H$692,'Faturamento SP3'!$D$2:$D$692,'Infos Relatório'!$B$245,'Faturamento SP3'!$E$2:$E$692,'Infos Relatório'!$B290,'Faturamento SP3'!$Z$2:$Z$692,'Infos Relatório'!I$1)</f>
        <v>0</v>
      </c>
      <c r="O290" s="23">
        <f>COUNTIFS('Faturamento SP3'!$D$2:$D$692,'Infos Relatório'!$B$245,'Faturamento SP3'!$E$2:$E$692,'Infos Relatório'!$B290,'Faturamento SP3'!$Z$2:$Z$692,'Infos Relatório'!O$1)</f>
        <v>0</v>
      </c>
      <c r="P290" s="13">
        <f>SUMIFS('Faturamento SP3'!$G$2:$G$692,'Faturamento SP3'!$D$2:$D$692,'Infos Relatório'!$B$245,'Faturamento SP3'!$E$2:$E$692,'Infos Relatório'!$B290,'Faturamento SP3'!$Z$2:$Z$692,'Infos Relatório'!O$1)</f>
        <v>0</v>
      </c>
      <c r="Q290" s="13">
        <f>SUMIFS('Faturamento SP3'!$J$2:$J$692,'Faturamento SP3'!$D$2:$D$692,'Infos Relatório'!$B$245,'Faturamento SP3'!$E$2:$E$692,'Infos Relatório'!$B290,'Faturamento SP3'!$Z$2:$Z$692,'Infos Relatório'!O$1)</f>
        <v>0</v>
      </c>
      <c r="R290" s="14">
        <f>SUMIFS('Faturamento SP3'!$O$2:$O$692,'Faturamento SP3'!$D$2:$D$692,'Infos Relatório'!$B$245,'Faturamento SP3'!$E$2:$E$692,'Infos Relatório'!$B290,'Faturamento SP3'!$Z$2:$Z$692,'Infos Relatório'!O$1,'Faturamento SP3'!$T$2:$T$692,"Sim")+SUMIFS('Faturamento SP3'!$P$2:$P$692,'Faturamento SP3'!$D$2:$D$692,'Infos Relatório'!$B$245,'Faturamento SP3'!$E$2:$E$692,'Infos Relatório'!$B290,'Faturamento SP3'!$Z$2:$Z$692,'Infos Relatório'!O$1,'Faturamento SP3'!$T$2:$T$692,"Sim")</f>
        <v>0</v>
      </c>
      <c r="S290" s="27" t="e">
        <f t="shared" si="99"/>
        <v>#DIV/0!</v>
      </c>
      <c r="T290" s="24">
        <f>SUMIFS('Faturamento SP3'!$H$2:$H$692,'Faturamento SP3'!$D$2:$D$692,'Infos Relatório'!$B$245,'Faturamento SP3'!$E$2:$E$692,'Infos Relatório'!$B290,'Faturamento SP3'!$Z$2:$Z$692,'Infos Relatório'!O$1)</f>
        <v>0</v>
      </c>
      <c r="U290" s="23">
        <f>COUNTIFS('Faturamento SP3'!$D$2:$D$692,'Infos Relatório'!$B$245,'Faturamento SP3'!$E$2:$E$692,'Infos Relatório'!$B290,'Faturamento SP3'!$Z$2:$Z$692,'Infos Relatório'!U$1)</f>
        <v>0</v>
      </c>
      <c r="V290" s="13">
        <f>SUMIFS('Faturamento SP3'!$G$2:$G$692,'Faturamento SP3'!$D$2:$D$692,'Infos Relatório'!$B$245,'Faturamento SP3'!$E$2:$E$692,'Infos Relatório'!$B290,'Faturamento SP3'!$Z$2:$Z$692,'Infos Relatório'!U$1)</f>
        <v>0</v>
      </c>
      <c r="W290" s="13">
        <f>SUMIFS('Faturamento SP3'!$J$2:$J$692,'Faturamento SP3'!$D$2:$D$692,'Infos Relatório'!$B$245,'Faturamento SP3'!$E$2:$E$692,'Infos Relatório'!$B290,'Faturamento SP3'!$Z$2:$Z$692,'Infos Relatório'!U$1)</f>
        <v>0</v>
      </c>
      <c r="X290" s="14">
        <f>SUMIFS('Faturamento SP3'!$O$2:$O$692,'Faturamento SP3'!$D$2:$D$692,'Infos Relatório'!$B$245,'Faturamento SP3'!$E$2:$E$692,'Infos Relatório'!$B290,'Faturamento SP3'!$Z$2:$Z$692,'Infos Relatório'!U$1,'Faturamento SP3'!$T$2:$T$692,"Sim")+SUMIFS('Faturamento SP3'!$P$2:$P$692,'Faturamento SP3'!$D$2:$D$692,'Infos Relatório'!$B$245,'Faturamento SP3'!$E$2:$E$692,'Infos Relatório'!$B290,'Faturamento SP3'!$Z$2:$Z$692,'Infos Relatório'!U$1,'Faturamento SP3'!$T$2:$T$692,"Sim")</f>
        <v>0</v>
      </c>
      <c r="Y290" s="27" t="e">
        <f t="shared" si="100"/>
        <v>#DIV/0!</v>
      </c>
      <c r="Z290" s="24">
        <f>SUMIFS('Faturamento SP3'!$H$2:$H$692,'Faturamento SP3'!$D$2:$D$692,'Infos Relatório'!$B$245,'Faturamento SP3'!$E$2:$E$692,'Infos Relatório'!$B290,'Faturamento SP3'!$Z$2:$Z$692,'Infos Relatório'!U$1)</f>
        <v>0</v>
      </c>
      <c r="AA290" s="23">
        <f>COUNTIFS('Faturamento SP3'!$D$2:$D$692,'Infos Relatório'!$B$245,'Faturamento SP3'!$E$2:$E$692,'Infos Relatório'!$B290,'Faturamento SP3'!$Z$2:$Z$692,'Infos Relatório'!AA$1)</f>
        <v>0</v>
      </c>
      <c r="AB290" s="13">
        <f>SUMIFS('Faturamento SP3'!$G$2:$G$692,'Faturamento SP3'!$D$2:$D$692,'Infos Relatório'!$B$245,'Faturamento SP3'!$E$2:$E$692,'Infos Relatório'!$B290,'Faturamento SP3'!$Z$2:$Z$692,'Infos Relatório'!AA$1)</f>
        <v>0</v>
      </c>
      <c r="AC290" s="13">
        <f>SUMIFS('Faturamento SP3'!$J$2:$J$692,'Faturamento SP3'!$D$2:$D$692,'Infos Relatório'!$B$245,'Faturamento SP3'!$E$2:$E$692,'Infos Relatório'!$B290,'Faturamento SP3'!$Z$2:$Z$692,'Infos Relatório'!AA$1)</f>
        <v>0</v>
      </c>
      <c r="AD290" s="14">
        <f>SUMIFS('Faturamento SP3'!$O$2:$O$692,'Faturamento SP3'!$D$2:$D$692,'Infos Relatório'!$B$245,'Faturamento SP3'!$E$2:$E$692,'Infos Relatório'!$B290,'Faturamento SP3'!$Z$2:$Z$692,'Infos Relatório'!AA$1,'Faturamento SP3'!$T$2:$T$692,"Sim")+SUMIFS('Faturamento SP3'!$P$2:$P$692,'Faturamento SP3'!$D$2:$D$692,'Infos Relatório'!$B$245,'Faturamento SP3'!$E$2:$E$692,'Infos Relatório'!$B290,'Faturamento SP3'!$Z$2:$Z$692,'Infos Relatório'!AA$1,'Faturamento SP3'!$T$2:$T$692,"Sim")</f>
        <v>0</v>
      </c>
      <c r="AE290" s="27" t="e">
        <f t="shared" si="101"/>
        <v>#DIV/0!</v>
      </c>
      <c r="AF290" s="24">
        <f>SUMIFS('Faturamento SP3'!$H$2:$H$692,'Faturamento SP3'!$D$2:$D$692,'Infos Relatório'!$B$245,'Faturamento SP3'!$E$2:$E$692,'Infos Relatório'!$B290,'Faturamento SP3'!$Z$2:$Z$692,'Infos Relatório'!AA$1)</f>
        <v>0</v>
      </c>
      <c r="AG290" s="23">
        <f>COUNTIFS('Faturamento SP3'!$D$2:$D$692,'Infos Relatório'!$B$245,'Faturamento SP3'!$E$2:$E$692,'Infos Relatório'!$B290,'Faturamento SP3'!$Z$2:$Z$692,'Infos Relatório'!AG$1)</f>
        <v>0</v>
      </c>
      <c r="AH290" s="13">
        <f>SUMIFS('Faturamento SP3'!$G$2:$G$692,'Faturamento SP3'!$D$2:$D$692,'Infos Relatório'!$B$245,'Faturamento SP3'!$E$2:$E$692,'Infos Relatório'!$B290,'Faturamento SP3'!$Z$2:$Z$692,'Infos Relatório'!AG$1)</f>
        <v>0</v>
      </c>
      <c r="AI290" s="13">
        <f>SUMIFS('Faturamento SP3'!$J$2:$J$692,'Faturamento SP3'!$D$2:$D$692,'Infos Relatório'!$B$245,'Faturamento SP3'!$E$2:$E$692,'Infos Relatório'!$B290,'Faturamento SP3'!$Z$2:$Z$692,'Infos Relatório'!AG$1)</f>
        <v>0</v>
      </c>
      <c r="AJ290" s="14">
        <f>SUMIFS('Faturamento SP3'!$O$2:$O$692,'Faturamento SP3'!$D$2:$D$692,'Infos Relatório'!$B$245,'Faturamento SP3'!$E$2:$E$692,'Infos Relatório'!$B290,'Faturamento SP3'!$Z$2:$Z$692,'Infos Relatório'!AG$1,'Faturamento SP3'!$T$2:$T$692,"Sim")+SUMIFS('Faturamento SP3'!$P$2:$P$692,'Faturamento SP3'!$D$2:$D$692,'Infos Relatório'!$B$245,'Faturamento SP3'!$E$2:$E$692,'Infos Relatório'!$B290,'Faturamento SP3'!$Z$2:$Z$692,'Infos Relatório'!AG$1,'Faturamento SP3'!$T$2:$T$692,"Sim")</f>
        <v>0</v>
      </c>
      <c r="AK290" s="27" t="e">
        <f t="shared" si="102"/>
        <v>#DIV/0!</v>
      </c>
      <c r="AL290" s="24">
        <f>SUMIFS('Faturamento SP3'!$H$2:$H$692,'Faturamento SP3'!$D$2:$D$692,'Infos Relatório'!$B$245,'Faturamento SP3'!$E$2:$E$692,'Infos Relatório'!$B290,'Faturamento SP3'!$Z$2:$Z$692,'Infos Relatório'!AG$1)</f>
        <v>0</v>
      </c>
      <c r="AM290" s="23">
        <f>COUNTIFS('Faturamento SP3'!$D$2:$D$692,'Infos Relatório'!$B$245,'Faturamento SP3'!$E$2:$E$692,'Infos Relatório'!$B290,'Faturamento SP3'!$Z$2:$Z$692,'Infos Relatório'!AM$1)</f>
        <v>0</v>
      </c>
      <c r="AN290" s="13">
        <f>SUMIFS('Faturamento SP3'!$G$2:$G$692,'Faturamento SP3'!$D$2:$D$692,'Infos Relatório'!$B$245,'Faturamento SP3'!$E$2:$E$692,'Infos Relatório'!$B290,'Faturamento SP3'!$Z$2:$Z$692,'Infos Relatório'!AM$1)</f>
        <v>0</v>
      </c>
      <c r="AO290" s="13">
        <f>SUMIFS('Faturamento SP3'!$J$2:$J$692,'Faturamento SP3'!$D$2:$D$692,'Infos Relatório'!$B$245,'Faturamento SP3'!$E$2:$E$692,'Infos Relatório'!$B290,'Faturamento SP3'!$Z$2:$Z$692,'Infos Relatório'!AM$1)</f>
        <v>0</v>
      </c>
      <c r="AP290" s="14">
        <f>SUMIFS('Faturamento SP3'!$O$2:$O$692,'Faturamento SP3'!$D$2:$D$692,'Infos Relatório'!$B$245,'Faturamento SP3'!$E$2:$E$692,'Infos Relatório'!$B290,'Faturamento SP3'!$Z$2:$Z$692,'Infos Relatório'!AM$1,'Faturamento SP3'!$T$2:$T$692,"Sim")+SUMIFS('Faturamento SP3'!$P$2:$P$692,'Faturamento SP3'!$D$2:$D$692,'Infos Relatório'!$B$245,'Faturamento SP3'!$E$2:$E$692,'Infos Relatório'!$B290,'Faturamento SP3'!$Z$2:$Z$692,'Infos Relatório'!AM$1,'Faturamento SP3'!$T$2:$T$692,"Sim")</f>
        <v>0</v>
      </c>
      <c r="AQ290" s="27" t="e">
        <f t="shared" si="103"/>
        <v>#DIV/0!</v>
      </c>
      <c r="AR290" s="24">
        <f>SUMIFS('Faturamento SP3'!$H$2:$H$692,'Faturamento SP3'!$D$2:$D$692,'Infos Relatório'!$B$245,'Faturamento SP3'!$E$2:$E$692,'Infos Relatório'!$B290,'Faturamento SP3'!$Z$2:$Z$692,'Infos Relatório'!AM$1)</f>
        <v>0</v>
      </c>
      <c r="AS290" s="23">
        <f>COUNTIFS('Faturamento SP3'!$D$2:$D$692,'Infos Relatório'!$B$245,'Faturamento SP3'!$E$2:$E$692,'Infos Relatório'!$B290,'Faturamento SP3'!$Z$2:$Z$692,'Infos Relatório'!AS$1)</f>
        <v>0</v>
      </c>
      <c r="AT290" s="13">
        <f>SUMIFS('Faturamento SP3'!$G$2:$G$692,'Faturamento SP3'!$D$2:$D$692,'Infos Relatório'!$B$245,'Faturamento SP3'!$E$2:$E$692,'Infos Relatório'!$B290,'Faturamento SP3'!$Z$2:$Z$692,'Infos Relatório'!AS$1)</f>
        <v>0</v>
      </c>
      <c r="AU290" s="13">
        <f>SUMIFS('Faturamento SP3'!$J$2:$J$692,'Faturamento SP3'!$D$2:$D$692,'Infos Relatório'!$B$245,'Faturamento SP3'!$E$2:$E$692,'Infos Relatório'!$B290,'Faturamento SP3'!$Z$2:$Z$692,'Infos Relatório'!AS$1)</f>
        <v>0</v>
      </c>
      <c r="AV290" s="14">
        <f>SUMIFS('Faturamento SP3'!$O$2:$O$692,'Faturamento SP3'!$D$2:$D$692,'Infos Relatório'!$B$245,'Faturamento SP3'!$E$2:$E$692,'Infos Relatório'!$B290,'Faturamento SP3'!$Z$2:$Z$692,'Infos Relatório'!AS$1,'Faturamento SP3'!$T$2:$T$692,"Sim")+SUMIFS('Faturamento SP3'!$P$2:$P$692,'Faturamento SP3'!$D$2:$D$692,'Infos Relatório'!$B$245,'Faturamento SP3'!$E$2:$E$692,'Infos Relatório'!$B290,'Faturamento SP3'!$Z$2:$Z$692,'Infos Relatório'!AS$1,'Faturamento SP3'!$T$2:$T$692,"Sim")</f>
        <v>0</v>
      </c>
      <c r="AW290" s="27" t="e">
        <f t="shared" si="104"/>
        <v>#DIV/0!</v>
      </c>
      <c r="AX290" s="24">
        <f>SUMIFS('Faturamento SP3'!$H$2:$H$692,'Faturamento SP3'!$D$2:$D$692,'Infos Relatório'!$B$245,'Faturamento SP3'!$E$2:$E$692,'Infos Relatório'!$B290,'Faturamento SP3'!$Z$2:$Z$692,'Infos Relatório'!AS$1)</f>
        <v>0</v>
      </c>
      <c r="AY290" s="23">
        <f>COUNTIFS('Faturamento SP3'!$D$2:$D$692,'Infos Relatório'!$B$245,'Faturamento SP3'!$E$2:$E$692,'Infos Relatório'!$B290,'Faturamento SP3'!$Z$2:$Z$692,'Infos Relatório'!AY$1)</f>
        <v>0</v>
      </c>
      <c r="AZ290" s="13">
        <f>SUMIFS('Faturamento SP3'!$G$2:$G$692,'Faturamento SP3'!$D$2:$D$692,'Infos Relatório'!$B$245,'Faturamento SP3'!$E$2:$E$692,'Infos Relatório'!$B290,'Faturamento SP3'!$Z$2:$Z$692,'Infos Relatório'!AY$1)</f>
        <v>0</v>
      </c>
      <c r="BA290" s="13">
        <f>SUMIFS('Faturamento SP3'!$J$2:$J$692,'Faturamento SP3'!$D$2:$D$692,'Infos Relatório'!$B$245,'Faturamento SP3'!$E$2:$E$692,'Infos Relatório'!$B290,'Faturamento SP3'!$Z$2:$Z$692,'Infos Relatório'!AY$1)</f>
        <v>0</v>
      </c>
      <c r="BB290" s="14">
        <f>SUMIFS('Faturamento SP3'!$O$2:$O$692,'Faturamento SP3'!$D$2:$D$692,'Infos Relatório'!$B$245,'Faturamento SP3'!$E$2:$E$692,'Infos Relatório'!$B290,'Faturamento SP3'!$Z$2:$Z$692,'Infos Relatório'!AY$1,'Faturamento SP3'!$T$2:$T$692,"Sim")+SUMIFS('Faturamento SP3'!$P$2:$P$692,'Faturamento SP3'!$D$2:$D$692,'Infos Relatório'!$B$245,'Faturamento SP3'!$E$2:$E$692,'Infos Relatório'!$B290,'Faturamento SP3'!$Z$2:$Z$692,'Infos Relatório'!AY$1,'Faturamento SP3'!$T$2:$T$692,"Sim")</f>
        <v>0</v>
      </c>
      <c r="BC290" s="27" t="e">
        <f t="shared" si="105"/>
        <v>#DIV/0!</v>
      </c>
      <c r="BD290" s="24">
        <f>SUMIFS('Faturamento SP3'!$H$2:$H$692,'Faturamento SP3'!$D$2:$D$692,'Infos Relatório'!$B$245,'Faturamento SP3'!$E$2:$E$692,'Infos Relatório'!$B290,'Faturamento SP3'!$Z$2:$Z$692,'Infos Relatório'!AY$1)</f>
        <v>0</v>
      </c>
      <c r="BE290" s="23">
        <f>COUNTIFS('Faturamento SP3'!$D$2:$D$692,'Infos Relatório'!$B$245,'Faturamento SP3'!$E$2:$E$692,'Infos Relatório'!$B290,'Faturamento SP3'!$Z$2:$Z$692,'Infos Relatório'!BE$1)</f>
        <v>0</v>
      </c>
      <c r="BF290" s="13">
        <f>SUMIFS('Faturamento SP3'!$G$2:$G$692,'Faturamento SP3'!$D$2:$D$692,'Infos Relatório'!$B$245,'Faturamento SP3'!$E$2:$E$692,'Infos Relatório'!$B290,'Faturamento SP3'!$Z$2:$Z$692,'Infos Relatório'!BE$1)</f>
        <v>0</v>
      </c>
      <c r="BG290" s="13">
        <f>SUMIFS('Faturamento SP3'!$J$2:$J$692,'Faturamento SP3'!$D$2:$D$692,'Infos Relatório'!$B$245,'Faturamento SP3'!$E$2:$E$692,'Infos Relatório'!$B290,'Faturamento SP3'!$Z$2:$Z$692,'Infos Relatório'!BE$1)</f>
        <v>0</v>
      </c>
      <c r="BH290" s="14">
        <f>SUMIFS('Faturamento SP3'!$O$2:$O$692,'Faturamento SP3'!$D$2:$D$692,'Infos Relatório'!$B$245,'Faturamento SP3'!$E$2:$E$692,'Infos Relatório'!$B290,'Faturamento SP3'!$Z$2:$Z$692,'Infos Relatório'!BE$1,'Faturamento SP3'!$T$2:$T$692,"Sim")+SUMIFS('Faturamento SP3'!$P$2:$P$692,'Faturamento SP3'!$D$2:$D$692,'Infos Relatório'!$B$245,'Faturamento SP3'!$E$2:$E$692,'Infos Relatório'!$B290,'Faturamento SP3'!$Z$2:$Z$692,'Infos Relatório'!BE$1,'Faturamento SP3'!$T$2:$T$692,"Sim")</f>
        <v>0</v>
      </c>
      <c r="BI290" s="27" t="e">
        <f t="shared" si="106"/>
        <v>#DIV/0!</v>
      </c>
      <c r="BJ290" s="24">
        <f>SUMIFS('Faturamento SP3'!$H$2:$H$692,'Faturamento SP3'!$D$2:$D$692,'Infos Relatório'!$B$245,'Faturamento SP3'!$E$2:$E$692,'Infos Relatório'!$B290,'Faturamento SP3'!$Z$2:$Z$692,'Infos Relatório'!BE$1)</f>
        <v>0</v>
      </c>
      <c r="BK290" s="23">
        <f>COUNTIFS('Faturamento SP3'!$D$2:$D$692,'Infos Relatório'!$B$245,'Faturamento SP3'!$E$2:$E$692,'Infos Relatório'!$B290,'Faturamento SP3'!$Z$2:$Z$692,'Infos Relatório'!BK$1)</f>
        <v>0</v>
      </c>
      <c r="BL290" s="13">
        <f>SUMIFS('Faturamento SP3'!$G$2:$G$692,'Faturamento SP3'!$D$2:$D$692,'Infos Relatório'!$B$245,'Faturamento SP3'!$E$2:$E$692,'Infos Relatório'!$B290,'Faturamento SP3'!$Z$2:$Z$692,'Infos Relatório'!BK$1)</f>
        <v>0</v>
      </c>
      <c r="BM290" s="13">
        <f>SUMIFS('Faturamento SP3'!$J$2:$J$692,'Faturamento SP3'!$D$2:$D$692,'Infos Relatório'!$B$245,'Faturamento SP3'!$E$2:$E$692,'Infos Relatório'!$B290,'Faturamento SP3'!$Z$2:$Z$692,'Infos Relatório'!BK$1)</f>
        <v>0</v>
      </c>
      <c r="BN290" s="14">
        <f>SUMIFS('Faturamento SP3'!$O$2:$O$692,'Faturamento SP3'!$D$2:$D$692,'Infos Relatório'!$B$245,'Faturamento SP3'!$E$2:$E$692,'Infos Relatório'!$B290,'Faturamento SP3'!$Z$2:$Z$692,'Infos Relatório'!BK$1,'Faturamento SP3'!$T$2:$T$692,"Sim")+SUMIFS('Faturamento SP3'!$P$2:$P$692,'Faturamento SP3'!$D$2:$D$692,'Infos Relatório'!$B$245,'Faturamento SP3'!$E$2:$E$692,'Infos Relatório'!$B290,'Faturamento SP3'!$Z$2:$Z$692,'Infos Relatório'!BK$1,'Faturamento SP3'!$T$2:$T$692,"Sim")</f>
        <v>0</v>
      </c>
      <c r="BO290" s="27" t="e">
        <f t="shared" si="107"/>
        <v>#DIV/0!</v>
      </c>
      <c r="BP290" s="24">
        <f>SUMIFS('Faturamento SP3'!$H$2:$H$692,'Faturamento SP3'!$D$2:$D$692,'Infos Relatório'!$B$245,'Faturamento SP3'!$E$2:$E$692,'Infos Relatório'!$B290,'Faturamento SP3'!$Z$2:$Z$692,'Infos Relatório'!BK$1)</f>
        <v>0</v>
      </c>
      <c r="BQ290" s="23">
        <f>COUNTIFS('Faturamento SP3'!$D$2:$D$692,'Infos Relatório'!$B$245,'Faturamento SP3'!$E$2:$E$692,'Infos Relatório'!$B290,'Faturamento SP3'!$Z$2:$Z$692,'Infos Relatório'!BQ$1)</f>
        <v>0</v>
      </c>
      <c r="BR290" s="13">
        <f>SUMIFS('Faturamento SP3'!$G$2:$G$692,'Faturamento SP3'!$D$2:$D$692,'Infos Relatório'!$B$245,'Faturamento SP3'!$E$2:$E$692,'Infos Relatório'!$B290,'Faturamento SP3'!$Z$2:$Z$692,'Infos Relatório'!BQ$1)</f>
        <v>0</v>
      </c>
      <c r="BS290" s="13">
        <f>SUMIFS('Faturamento SP3'!$J$2:$J$692,'Faturamento SP3'!$D$2:$D$692,'Infos Relatório'!$B$245,'Faturamento SP3'!$E$2:$E$692,'Infos Relatório'!$B290,'Faturamento SP3'!$Z$2:$Z$692,'Infos Relatório'!BQ$1)</f>
        <v>0</v>
      </c>
      <c r="BT290" s="14">
        <f>SUMIFS('Faturamento SP3'!$O$2:$O$692,'Faturamento SP3'!$D$2:$D$692,'Infos Relatório'!$B$245,'Faturamento SP3'!$E$2:$E$692,'Infos Relatório'!$B290,'Faturamento SP3'!$Z$2:$Z$692,'Infos Relatório'!BQ$1,'Faturamento SP3'!$T$2:$T$692,"Sim")+SUMIFS('Faturamento SP3'!$P$2:$P$692,'Faturamento SP3'!$D$2:$D$692,'Infos Relatório'!$B$245,'Faturamento SP3'!$E$2:$E$692,'Infos Relatório'!$B290,'Faturamento SP3'!$Z$2:$Z$692,'Infos Relatório'!BQ$1,'Faturamento SP3'!$T$2:$T$692,"Sim")</f>
        <v>0</v>
      </c>
      <c r="BU290" s="27" t="e">
        <f t="shared" si="108"/>
        <v>#DIV/0!</v>
      </c>
      <c r="BV290" s="24">
        <f>SUMIFS('Faturamento SP3'!$H$2:$H$692,'Faturamento SP3'!$D$2:$D$692,'Infos Relatório'!$B$245,'Faturamento SP3'!$E$2:$E$692,'Infos Relatório'!$B290,'Faturamento SP3'!$Z$2:$Z$692,'Infos Relatório'!BQ$1)</f>
        <v>0</v>
      </c>
    </row>
    <row r="291" spans="2:74">
      <c r="B291" s="17" t="s">
        <v>52</v>
      </c>
      <c r="C291" s="23">
        <f>COUNTIFS('Faturamento SP3'!$D$2:$D$692,'Infos Relatório'!$B$245,'Faturamento SP3'!$E$2:$E$692,'Infos Relatório'!$B291,'Faturamento SP3'!$Z$2:$Z$692,'Infos Relatório'!C$1)</f>
        <v>0</v>
      </c>
      <c r="D291" s="13">
        <f>SUMIFS('Faturamento SP3'!$G$2:$G$692,'Faturamento SP3'!$D$2:$D$692,'Infos Relatório'!$B$245,'Faturamento SP3'!$E$2:$E$692,'Infos Relatório'!$B291,'Faturamento SP3'!$Z$2:$Z$692,'Infos Relatório'!C$1)</f>
        <v>0</v>
      </c>
      <c r="E291" s="13">
        <f>SUMIFS('Faturamento SP3'!$J$2:$J$692,'Faturamento SP3'!$D$2:$D$692,'Infos Relatório'!$B$245,'Faturamento SP3'!$E$2:$E$692,'Infos Relatório'!$B291,'Faturamento SP3'!$Z$2:$Z$692,'Infos Relatório'!C$1)</f>
        <v>0</v>
      </c>
      <c r="F291" s="14">
        <f>SUMIFS('Faturamento SP3'!$O$2:$O$692,'Faturamento SP3'!$D$2:$D$692,'Infos Relatório'!$B$245,'Faturamento SP3'!$E$2:$E$692,'Infos Relatório'!$B291,'Faturamento SP3'!$Z$2:$Z$692,'Infos Relatório'!C$1,'Faturamento SP3'!$T$2:$T$692,"Sim")+SUMIFS('Faturamento SP3'!$P$2:$P$692,'Faturamento SP3'!$D$2:$D$692,'Infos Relatório'!$B$245,'Faturamento SP3'!$E$2:$E$692,'Infos Relatório'!$B291,'Faturamento SP3'!$Z$2:$Z$692,'Infos Relatório'!C$1,'Faturamento SP3'!$T$2:$T$692,"Sim")</f>
        <v>0</v>
      </c>
      <c r="G291" s="27" t="e">
        <f t="shared" si="97"/>
        <v>#DIV/0!</v>
      </c>
      <c r="H291" s="24">
        <f>SUMIFS('Faturamento SP3'!$H$2:$H$692,'Faturamento SP3'!$D$2:$D$692,'Infos Relatório'!$B$245,'Faturamento SP3'!$E$2:$E$692,'Infos Relatório'!$B291,'Faturamento SP3'!$Z$2:$Z$692,'Infos Relatório'!C$1)</f>
        <v>0</v>
      </c>
      <c r="I291" s="23">
        <f>COUNTIFS('Faturamento SP3'!$D$2:$D$692,'Infos Relatório'!$B$245,'Faturamento SP3'!$E$2:$E$692,'Infos Relatório'!$B291,'Faturamento SP3'!$Z$2:$Z$692,'Infos Relatório'!I$1)</f>
        <v>0</v>
      </c>
      <c r="J291" s="13">
        <f>SUMIFS('Faturamento SP3'!$G$2:$G$692,'Faturamento SP3'!$D$2:$D$692,'Infos Relatório'!$B$245,'Faturamento SP3'!$E$2:$E$692,'Infos Relatório'!$B291,'Faturamento SP3'!$Z$2:$Z$692,'Infos Relatório'!I$1)</f>
        <v>0</v>
      </c>
      <c r="K291" s="13">
        <f>SUMIFS('Faturamento SP3'!$J$2:$J$692,'Faturamento SP3'!$D$2:$D$692,'Infos Relatório'!$B$245,'Faturamento SP3'!$E$2:$E$692,'Infos Relatório'!$B291,'Faturamento SP3'!$Z$2:$Z$692,'Infos Relatório'!I$1)</f>
        <v>0</v>
      </c>
      <c r="L291" s="14">
        <f>SUMIFS('Faturamento SP3'!$O$2:$O$692,'Faturamento SP3'!$D$2:$D$692,'Infos Relatório'!$B$245,'Faturamento SP3'!$E$2:$E$692,'Infos Relatório'!$B291,'Faturamento SP3'!$Z$2:$Z$692,'Infos Relatório'!I$1,'Faturamento SP3'!$T$2:$T$692,"Sim")+SUMIFS('Faturamento SP3'!$P$2:$P$692,'Faturamento SP3'!$D$2:$D$692,'Infos Relatório'!$B$245,'Faturamento SP3'!$E$2:$E$692,'Infos Relatório'!$B291,'Faturamento SP3'!$Z$2:$Z$692,'Infos Relatório'!I$1,'Faturamento SP3'!$T$2:$T$692,"Sim")</f>
        <v>0</v>
      </c>
      <c r="M291" s="27" t="e">
        <f t="shared" si="98"/>
        <v>#DIV/0!</v>
      </c>
      <c r="N291" s="24">
        <f>SUMIFS('Faturamento SP3'!$H$2:$H$692,'Faturamento SP3'!$D$2:$D$692,'Infos Relatório'!$B$245,'Faturamento SP3'!$E$2:$E$692,'Infos Relatório'!$B291,'Faturamento SP3'!$Z$2:$Z$692,'Infos Relatório'!I$1)</f>
        <v>0</v>
      </c>
      <c r="O291" s="23">
        <f>COUNTIFS('Faturamento SP3'!$D$2:$D$692,'Infos Relatório'!$B$245,'Faturamento SP3'!$E$2:$E$692,'Infos Relatório'!$B291,'Faturamento SP3'!$Z$2:$Z$692,'Infos Relatório'!O$1)</f>
        <v>0</v>
      </c>
      <c r="P291" s="13">
        <f>SUMIFS('Faturamento SP3'!$G$2:$G$692,'Faturamento SP3'!$D$2:$D$692,'Infos Relatório'!$B$245,'Faturamento SP3'!$E$2:$E$692,'Infos Relatório'!$B291,'Faturamento SP3'!$Z$2:$Z$692,'Infos Relatório'!O$1)</f>
        <v>0</v>
      </c>
      <c r="Q291" s="13">
        <f>SUMIFS('Faturamento SP3'!$J$2:$J$692,'Faturamento SP3'!$D$2:$D$692,'Infos Relatório'!$B$245,'Faturamento SP3'!$E$2:$E$692,'Infos Relatório'!$B291,'Faturamento SP3'!$Z$2:$Z$692,'Infos Relatório'!O$1)</f>
        <v>0</v>
      </c>
      <c r="R291" s="14">
        <f>SUMIFS('Faturamento SP3'!$O$2:$O$692,'Faturamento SP3'!$D$2:$D$692,'Infos Relatório'!$B$245,'Faturamento SP3'!$E$2:$E$692,'Infos Relatório'!$B291,'Faturamento SP3'!$Z$2:$Z$692,'Infos Relatório'!O$1,'Faturamento SP3'!$T$2:$T$692,"Sim")+SUMIFS('Faturamento SP3'!$P$2:$P$692,'Faturamento SP3'!$D$2:$D$692,'Infos Relatório'!$B$245,'Faturamento SP3'!$E$2:$E$692,'Infos Relatório'!$B291,'Faturamento SP3'!$Z$2:$Z$692,'Infos Relatório'!O$1,'Faturamento SP3'!$T$2:$T$692,"Sim")</f>
        <v>0</v>
      </c>
      <c r="S291" s="27" t="e">
        <f t="shared" si="99"/>
        <v>#DIV/0!</v>
      </c>
      <c r="T291" s="24">
        <f>SUMIFS('Faturamento SP3'!$H$2:$H$692,'Faturamento SP3'!$D$2:$D$692,'Infos Relatório'!$B$245,'Faturamento SP3'!$E$2:$E$692,'Infos Relatório'!$B291,'Faturamento SP3'!$Z$2:$Z$692,'Infos Relatório'!O$1)</f>
        <v>0</v>
      </c>
      <c r="U291" s="23">
        <f>COUNTIFS('Faturamento SP3'!$D$2:$D$692,'Infos Relatório'!$B$245,'Faturamento SP3'!$E$2:$E$692,'Infos Relatório'!$B291,'Faturamento SP3'!$Z$2:$Z$692,'Infos Relatório'!U$1)</f>
        <v>0</v>
      </c>
      <c r="V291" s="13">
        <f>SUMIFS('Faturamento SP3'!$G$2:$G$692,'Faturamento SP3'!$D$2:$D$692,'Infos Relatório'!$B$245,'Faturamento SP3'!$E$2:$E$692,'Infos Relatório'!$B291,'Faturamento SP3'!$Z$2:$Z$692,'Infos Relatório'!U$1)</f>
        <v>0</v>
      </c>
      <c r="W291" s="13">
        <f>SUMIFS('Faturamento SP3'!$J$2:$J$692,'Faturamento SP3'!$D$2:$D$692,'Infos Relatório'!$B$245,'Faturamento SP3'!$E$2:$E$692,'Infos Relatório'!$B291,'Faturamento SP3'!$Z$2:$Z$692,'Infos Relatório'!U$1)</f>
        <v>0</v>
      </c>
      <c r="X291" s="14">
        <f>SUMIFS('Faturamento SP3'!$O$2:$O$692,'Faturamento SP3'!$D$2:$D$692,'Infos Relatório'!$B$245,'Faturamento SP3'!$E$2:$E$692,'Infos Relatório'!$B291,'Faturamento SP3'!$Z$2:$Z$692,'Infos Relatório'!U$1,'Faturamento SP3'!$T$2:$T$692,"Sim")+SUMIFS('Faturamento SP3'!$P$2:$P$692,'Faturamento SP3'!$D$2:$D$692,'Infos Relatório'!$B$245,'Faturamento SP3'!$E$2:$E$692,'Infos Relatório'!$B291,'Faturamento SP3'!$Z$2:$Z$692,'Infos Relatório'!U$1,'Faturamento SP3'!$T$2:$T$692,"Sim")</f>
        <v>0</v>
      </c>
      <c r="Y291" s="27" t="e">
        <f t="shared" si="100"/>
        <v>#DIV/0!</v>
      </c>
      <c r="Z291" s="24">
        <f>SUMIFS('Faturamento SP3'!$H$2:$H$692,'Faturamento SP3'!$D$2:$D$692,'Infos Relatório'!$B$245,'Faturamento SP3'!$E$2:$E$692,'Infos Relatório'!$B291,'Faturamento SP3'!$Z$2:$Z$692,'Infos Relatório'!U$1)</f>
        <v>0</v>
      </c>
      <c r="AA291" s="23">
        <f>COUNTIFS('Faturamento SP3'!$D$2:$D$692,'Infos Relatório'!$B$245,'Faturamento SP3'!$E$2:$E$692,'Infos Relatório'!$B291,'Faturamento SP3'!$Z$2:$Z$692,'Infos Relatório'!AA$1)</f>
        <v>0</v>
      </c>
      <c r="AB291" s="13">
        <f>SUMIFS('Faturamento SP3'!$G$2:$G$692,'Faturamento SP3'!$D$2:$D$692,'Infos Relatório'!$B$245,'Faturamento SP3'!$E$2:$E$692,'Infos Relatório'!$B291,'Faturamento SP3'!$Z$2:$Z$692,'Infos Relatório'!AA$1)</f>
        <v>0</v>
      </c>
      <c r="AC291" s="13">
        <f>SUMIFS('Faturamento SP3'!$J$2:$J$692,'Faturamento SP3'!$D$2:$D$692,'Infos Relatório'!$B$245,'Faturamento SP3'!$E$2:$E$692,'Infos Relatório'!$B291,'Faturamento SP3'!$Z$2:$Z$692,'Infos Relatório'!AA$1)</f>
        <v>0</v>
      </c>
      <c r="AD291" s="14">
        <f>SUMIFS('Faturamento SP3'!$O$2:$O$692,'Faturamento SP3'!$D$2:$D$692,'Infos Relatório'!$B$245,'Faturamento SP3'!$E$2:$E$692,'Infos Relatório'!$B291,'Faturamento SP3'!$Z$2:$Z$692,'Infos Relatório'!AA$1,'Faturamento SP3'!$T$2:$T$692,"Sim")+SUMIFS('Faturamento SP3'!$P$2:$P$692,'Faturamento SP3'!$D$2:$D$692,'Infos Relatório'!$B$245,'Faturamento SP3'!$E$2:$E$692,'Infos Relatório'!$B291,'Faturamento SP3'!$Z$2:$Z$692,'Infos Relatório'!AA$1,'Faturamento SP3'!$T$2:$T$692,"Sim")</f>
        <v>0</v>
      </c>
      <c r="AE291" s="27" t="e">
        <f t="shared" si="101"/>
        <v>#DIV/0!</v>
      </c>
      <c r="AF291" s="24">
        <f>SUMIFS('Faturamento SP3'!$H$2:$H$692,'Faturamento SP3'!$D$2:$D$692,'Infos Relatório'!$B$245,'Faturamento SP3'!$E$2:$E$692,'Infos Relatório'!$B291,'Faturamento SP3'!$Z$2:$Z$692,'Infos Relatório'!AA$1)</f>
        <v>0</v>
      </c>
      <c r="AG291" s="23">
        <f>COUNTIFS('Faturamento SP3'!$D$2:$D$692,'Infos Relatório'!$B$245,'Faturamento SP3'!$E$2:$E$692,'Infos Relatório'!$B291,'Faturamento SP3'!$Z$2:$Z$692,'Infos Relatório'!AG$1)</f>
        <v>0</v>
      </c>
      <c r="AH291" s="13">
        <f>SUMIFS('Faturamento SP3'!$G$2:$G$692,'Faturamento SP3'!$D$2:$D$692,'Infos Relatório'!$B$245,'Faturamento SP3'!$E$2:$E$692,'Infos Relatório'!$B291,'Faturamento SP3'!$Z$2:$Z$692,'Infos Relatório'!AG$1)</f>
        <v>0</v>
      </c>
      <c r="AI291" s="13">
        <f>SUMIFS('Faturamento SP3'!$J$2:$J$692,'Faturamento SP3'!$D$2:$D$692,'Infos Relatório'!$B$245,'Faturamento SP3'!$E$2:$E$692,'Infos Relatório'!$B291,'Faturamento SP3'!$Z$2:$Z$692,'Infos Relatório'!AG$1)</f>
        <v>0</v>
      </c>
      <c r="AJ291" s="14">
        <f>SUMIFS('Faturamento SP3'!$O$2:$O$692,'Faturamento SP3'!$D$2:$D$692,'Infos Relatório'!$B$245,'Faturamento SP3'!$E$2:$E$692,'Infos Relatório'!$B291,'Faturamento SP3'!$Z$2:$Z$692,'Infos Relatório'!AG$1,'Faturamento SP3'!$T$2:$T$692,"Sim")+SUMIFS('Faturamento SP3'!$P$2:$P$692,'Faturamento SP3'!$D$2:$D$692,'Infos Relatório'!$B$245,'Faturamento SP3'!$E$2:$E$692,'Infos Relatório'!$B291,'Faturamento SP3'!$Z$2:$Z$692,'Infos Relatório'!AG$1,'Faturamento SP3'!$T$2:$T$692,"Sim")</f>
        <v>0</v>
      </c>
      <c r="AK291" s="27" t="e">
        <f t="shared" si="102"/>
        <v>#DIV/0!</v>
      </c>
      <c r="AL291" s="24">
        <f>SUMIFS('Faturamento SP3'!$H$2:$H$692,'Faturamento SP3'!$D$2:$D$692,'Infos Relatório'!$B$245,'Faturamento SP3'!$E$2:$E$692,'Infos Relatório'!$B291,'Faturamento SP3'!$Z$2:$Z$692,'Infos Relatório'!AG$1)</f>
        <v>0</v>
      </c>
      <c r="AM291" s="23">
        <f>COUNTIFS('Faturamento SP3'!$D$2:$D$692,'Infos Relatório'!$B$245,'Faturamento SP3'!$E$2:$E$692,'Infos Relatório'!$B291,'Faturamento SP3'!$Z$2:$Z$692,'Infos Relatório'!AM$1)</f>
        <v>0</v>
      </c>
      <c r="AN291" s="13">
        <f>SUMIFS('Faturamento SP3'!$G$2:$G$692,'Faturamento SP3'!$D$2:$D$692,'Infos Relatório'!$B$245,'Faturamento SP3'!$E$2:$E$692,'Infos Relatório'!$B291,'Faturamento SP3'!$Z$2:$Z$692,'Infos Relatório'!AM$1)</f>
        <v>0</v>
      </c>
      <c r="AO291" s="13">
        <f>SUMIFS('Faturamento SP3'!$J$2:$J$692,'Faturamento SP3'!$D$2:$D$692,'Infos Relatório'!$B$245,'Faturamento SP3'!$E$2:$E$692,'Infos Relatório'!$B291,'Faturamento SP3'!$Z$2:$Z$692,'Infos Relatório'!AM$1)</f>
        <v>0</v>
      </c>
      <c r="AP291" s="14">
        <f>SUMIFS('Faturamento SP3'!$O$2:$O$692,'Faturamento SP3'!$D$2:$D$692,'Infos Relatório'!$B$245,'Faturamento SP3'!$E$2:$E$692,'Infos Relatório'!$B291,'Faturamento SP3'!$Z$2:$Z$692,'Infos Relatório'!AM$1,'Faturamento SP3'!$T$2:$T$692,"Sim")+SUMIFS('Faturamento SP3'!$P$2:$P$692,'Faturamento SP3'!$D$2:$D$692,'Infos Relatório'!$B$245,'Faturamento SP3'!$E$2:$E$692,'Infos Relatório'!$B291,'Faturamento SP3'!$Z$2:$Z$692,'Infos Relatório'!AM$1,'Faturamento SP3'!$T$2:$T$692,"Sim")</f>
        <v>0</v>
      </c>
      <c r="AQ291" s="27" t="e">
        <f t="shared" si="103"/>
        <v>#DIV/0!</v>
      </c>
      <c r="AR291" s="24">
        <f>SUMIFS('Faturamento SP3'!$H$2:$H$692,'Faturamento SP3'!$D$2:$D$692,'Infos Relatório'!$B$245,'Faturamento SP3'!$E$2:$E$692,'Infos Relatório'!$B291,'Faturamento SP3'!$Z$2:$Z$692,'Infos Relatório'!AM$1)</f>
        <v>0</v>
      </c>
      <c r="AS291" s="23">
        <f>COUNTIFS('Faturamento SP3'!$D$2:$D$692,'Infos Relatório'!$B$245,'Faturamento SP3'!$E$2:$E$692,'Infos Relatório'!$B291,'Faturamento SP3'!$Z$2:$Z$692,'Infos Relatório'!AS$1)</f>
        <v>0</v>
      </c>
      <c r="AT291" s="13">
        <f>SUMIFS('Faturamento SP3'!$G$2:$G$692,'Faturamento SP3'!$D$2:$D$692,'Infos Relatório'!$B$245,'Faturamento SP3'!$E$2:$E$692,'Infos Relatório'!$B291,'Faturamento SP3'!$Z$2:$Z$692,'Infos Relatório'!AS$1)</f>
        <v>0</v>
      </c>
      <c r="AU291" s="13">
        <f>SUMIFS('Faturamento SP3'!$J$2:$J$692,'Faturamento SP3'!$D$2:$D$692,'Infos Relatório'!$B$245,'Faturamento SP3'!$E$2:$E$692,'Infos Relatório'!$B291,'Faturamento SP3'!$Z$2:$Z$692,'Infos Relatório'!AS$1)</f>
        <v>0</v>
      </c>
      <c r="AV291" s="14">
        <f>SUMIFS('Faturamento SP3'!$O$2:$O$692,'Faturamento SP3'!$D$2:$D$692,'Infos Relatório'!$B$245,'Faturamento SP3'!$E$2:$E$692,'Infos Relatório'!$B291,'Faturamento SP3'!$Z$2:$Z$692,'Infos Relatório'!AS$1,'Faturamento SP3'!$T$2:$T$692,"Sim")+SUMIFS('Faturamento SP3'!$P$2:$P$692,'Faturamento SP3'!$D$2:$D$692,'Infos Relatório'!$B$245,'Faturamento SP3'!$E$2:$E$692,'Infos Relatório'!$B291,'Faturamento SP3'!$Z$2:$Z$692,'Infos Relatório'!AS$1,'Faturamento SP3'!$T$2:$T$692,"Sim")</f>
        <v>0</v>
      </c>
      <c r="AW291" s="27" t="e">
        <f t="shared" si="104"/>
        <v>#DIV/0!</v>
      </c>
      <c r="AX291" s="24">
        <f>SUMIFS('Faturamento SP3'!$H$2:$H$692,'Faturamento SP3'!$D$2:$D$692,'Infos Relatório'!$B$245,'Faturamento SP3'!$E$2:$E$692,'Infos Relatório'!$B291,'Faturamento SP3'!$Z$2:$Z$692,'Infos Relatório'!AS$1)</f>
        <v>0</v>
      </c>
      <c r="AY291" s="23">
        <f>COUNTIFS('Faturamento SP3'!$D$2:$D$692,'Infos Relatório'!$B$245,'Faturamento SP3'!$E$2:$E$692,'Infos Relatório'!$B291,'Faturamento SP3'!$Z$2:$Z$692,'Infos Relatório'!AY$1)</f>
        <v>0</v>
      </c>
      <c r="AZ291" s="13">
        <f>SUMIFS('Faturamento SP3'!$G$2:$G$692,'Faturamento SP3'!$D$2:$D$692,'Infos Relatório'!$B$245,'Faturamento SP3'!$E$2:$E$692,'Infos Relatório'!$B291,'Faturamento SP3'!$Z$2:$Z$692,'Infos Relatório'!AY$1)</f>
        <v>0</v>
      </c>
      <c r="BA291" s="13">
        <f>SUMIFS('Faturamento SP3'!$J$2:$J$692,'Faturamento SP3'!$D$2:$D$692,'Infos Relatório'!$B$245,'Faturamento SP3'!$E$2:$E$692,'Infos Relatório'!$B291,'Faturamento SP3'!$Z$2:$Z$692,'Infos Relatório'!AY$1)</f>
        <v>0</v>
      </c>
      <c r="BB291" s="14">
        <f>SUMIFS('Faturamento SP3'!$O$2:$O$692,'Faturamento SP3'!$D$2:$D$692,'Infos Relatório'!$B$245,'Faturamento SP3'!$E$2:$E$692,'Infos Relatório'!$B291,'Faturamento SP3'!$Z$2:$Z$692,'Infos Relatório'!AY$1,'Faturamento SP3'!$T$2:$T$692,"Sim")+SUMIFS('Faturamento SP3'!$P$2:$P$692,'Faturamento SP3'!$D$2:$D$692,'Infos Relatório'!$B$245,'Faturamento SP3'!$E$2:$E$692,'Infos Relatório'!$B291,'Faturamento SP3'!$Z$2:$Z$692,'Infos Relatório'!AY$1,'Faturamento SP3'!$T$2:$T$692,"Sim")</f>
        <v>0</v>
      </c>
      <c r="BC291" s="27" t="e">
        <f t="shared" si="105"/>
        <v>#DIV/0!</v>
      </c>
      <c r="BD291" s="24">
        <f>SUMIFS('Faturamento SP3'!$H$2:$H$692,'Faturamento SP3'!$D$2:$D$692,'Infos Relatório'!$B$245,'Faturamento SP3'!$E$2:$E$692,'Infos Relatório'!$B291,'Faturamento SP3'!$Z$2:$Z$692,'Infos Relatório'!AY$1)</f>
        <v>0</v>
      </c>
      <c r="BE291" s="23">
        <f>COUNTIFS('Faturamento SP3'!$D$2:$D$692,'Infos Relatório'!$B$245,'Faturamento SP3'!$E$2:$E$692,'Infos Relatório'!$B291,'Faturamento SP3'!$Z$2:$Z$692,'Infos Relatório'!BE$1)</f>
        <v>0</v>
      </c>
      <c r="BF291" s="13">
        <f>SUMIFS('Faturamento SP3'!$G$2:$G$692,'Faturamento SP3'!$D$2:$D$692,'Infos Relatório'!$B$245,'Faturamento SP3'!$E$2:$E$692,'Infos Relatório'!$B291,'Faturamento SP3'!$Z$2:$Z$692,'Infos Relatório'!BE$1)</f>
        <v>0</v>
      </c>
      <c r="BG291" s="13">
        <f>SUMIFS('Faturamento SP3'!$J$2:$J$692,'Faturamento SP3'!$D$2:$D$692,'Infos Relatório'!$B$245,'Faturamento SP3'!$E$2:$E$692,'Infos Relatório'!$B291,'Faturamento SP3'!$Z$2:$Z$692,'Infos Relatório'!BE$1)</f>
        <v>0</v>
      </c>
      <c r="BH291" s="14">
        <f>SUMIFS('Faturamento SP3'!$O$2:$O$692,'Faturamento SP3'!$D$2:$D$692,'Infos Relatório'!$B$245,'Faturamento SP3'!$E$2:$E$692,'Infos Relatório'!$B291,'Faturamento SP3'!$Z$2:$Z$692,'Infos Relatório'!BE$1,'Faturamento SP3'!$T$2:$T$692,"Sim")+SUMIFS('Faturamento SP3'!$P$2:$P$692,'Faturamento SP3'!$D$2:$D$692,'Infos Relatório'!$B$245,'Faturamento SP3'!$E$2:$E$692,'Infos Relatório'!$B291,'Faturamento SP3'!$Z$2:$Z$692,'Infos Relatório'!BE$1,'Faturamento SP3'!$T$2:$T$692,"Sim")</f>
        <v>0</v>
      </c>
      <c r="BI291" s="27" t="e">
        <f t="shared" si="106"/>
        <v>#DIV/0!</v>
      </c>
      <c r="BJ291" s="24">
        <f>SUMIFS('Faturamento SP3'!$H$2:$H$692,'Faturamento SP3'!$D$2:$D$692,'Infos Relatório'!$B$245,'Faturamento SP3'!$E$2:$E$692,'Infos Relatório'!$B291,'Faturamento SP3'!$Z$2:$Z$692,'Infos Relatório'!BE$1)</f>
        <v>0</v>
      </c>
      <c r="BK291" s="23">
        <f>COUNTIFS('Faturamento SP3'!$D$2:$D$692,'Infos Relatório'!$B$245,'Faturamento SP3'!$E$2:$E$692,'Infos Relatório'!$B291,'Faturamento SP3'!$Z$2:$Z$692,'Infos Relatório'!BK$1)</f>
        <v>0</v>
      </c>
      <c r="BL291" s="13">
        <f>SUMIFS('Faturamento SP3'!$G$2:$G$692,'Faturamento SP3'!$D$2:$D$692,'Infos Relatório'!$B$245,'Faturamento SP3'!$E$2:$E$692,'Infos Relatório'!$B291,'Faturamento SP3'!$Z$2:$Z$692,'Infos Relatório'!BK$1)</f>
        <v>0</v>
      </c>
      <c r="BM291" s="13">
        <f>SUMIFS('Faturamento SP3'!$J$2:$J$692,'Faturamento SP3'!$D$2:$D$692,'Infos Relatório'!$B$245,'Faturamento SP3'!$E$2:$E$692,'Infos Relatório'!$B291,'Faturamento SP3'!$Z$2:$Z$692,'Infos Relatório'!BK$1)</f>
        <v>0</v>
      </c>
      <c r="BN291" s="14">
        <f>SUMIFS('Faturamento SP3'!$O$2:$O$692,'Faturamento SP3'!$D$2:$D$692,'Infos Relatório'!$B$245,'Faturamento SP3'!$E$2:$E$692,'Infos Relatório'!$B291,'Faturamento SP3'!$Z$2:$Z$692,'Infos Relatório'!BK$1,'Faturamento SP3'!$T$2:$T$692,"Sim")+SUMIFS('Faturamento SP3'!$P$2:$P$692,'Faturamento SP3'!$D$2:$D$692,'Infos Relatório'!$B$245,'Faturamento SP3'!$E$2:$E$692,'Infos Relatório'!$B291,'Faturamento SP3'!$Z$2:$Z$692,'Infos Relatório'!BK$1,'Faturamento SP3'!$T$2:$T$692,"Sim")</f>
        <v>0</v>
      </c>
      <c r="BO291" s="27" t="e">
        <f t="shared" si="107"/>
        <v>#DIV/0!</v>
      </c>
      <c r="BP291" s="24">
        <f>SUMIFS('Faturamento SP3'!$H$2:$H$692,'Faturamento SP3'!$D$2:$D$692,'Infos Relatório'!$B$245,'Faturamento SP3'!$E$2:$E$692,'Infos Relatório'!$B291,'Faturamento SP3'!$Z$2:$Z$692,'Infos Relatório'!BK$1)</f>
        <v>0</v>
      </c>
      <c r="BQ291" s="23">
        <f>COUNTIFS('Faturamento SP3'!$D$2:$D$692,'Infos Relatório'!$B$245,'Faturamento SP3'!$E$2:$E$692,'Infos Relatório'!$B291,'Faturamento SP3'!$Z$2:$Z$692,'Infos Relatório'!BQ$1)</f>
        <v>0</v>
      </c>
      <c r="BR291" s="13">
        <f>SUMIFS('Faturamento SP3'!$G$2:$G$692,'Faturamento SP3'!$D$2:$D$692,'Infos Relatório'!$B$245,'Faturamento SP3'!$E$2:$E$692,'Infos Relatório'!$B291,'Faturamento SP3'!$Z$2:$Z$692,'Infos Relatório'!BQ$1)</f>
        <v>0</v>
      </c>
      <c r="BS291" s="13">
        <f>SUMIFS('Faturamento SP3'!$J$2:$J$692,'Faturamento SP3'!$D$2:$D$692,'Infos Relatório'!$B$245,'Faturamento SP3'!$E$2:$E$692,'Infos Relatório'!$B291,'Faturamento SP3'!$Z$2:$Z$692,'Infos Relatório'!BQ$1)</f>
        <v>0</v>
      </c>
      <c r="BT291" s="14">
        <f>SUMIFS('Faturamento SP3'!$O$2:$O$692,'Faturamento SP3'!$D$2:$D$692,'Infos Relatório'!$B$245,'Faturamento SP3'!$E$2:$E$692,'Infos Relatório'!$B291,'Faturamento SP3'!$Z$2:$Z$692,'Infos Relatório'!BQ$1,'Faturamento SP3'!$T$2:$T$692,"Sim")+SUMIFS('Faturamento SP3'!$P$2:$P$692,'Faturamento SP3'!$D$2:$D$692,'Infos Relatório'!$B$245,'Faturamento SP3'!$E$2:$E$692,'Infos Relatório'!$B291,'Faturamento SP3'!$Z$2:$Z$692,'Infos Relatório'!BQ$1,'Faturamento SP3'!$T$2:$T$692,"Sim")</f>
        <v>0</v>
      </c>
      <c r="BU291" s="27" t="e">
        <f t="shared" si="108"/>
        <v>#DIV/0!</v>
      </c>
      <c r="BV291" s="24">
        <f>SUMIFS('Faturamento SP3'!$H$2:$H$692,'Faturamento SP3'!$D$2:$D$692,'Infos Relatório'!$B$245,'Faturamento SP3'!$E$2:$E$692,'Infos Relatório'!$B291,'Faturamento SP3'!$Z$2:$Z$692,'Infos Relatório'!BQ$1)</f>
        <v>0</v>
      </c>
    </row>
    <row r="292" spans="2:74">
      <c r="B292" s="17" t="s">
        <v>53</v>
      </c>
      <c r="C292" s="23">
        <f>COUNTIFS('Faturamento SP3'!$D$2:$D$692,'Infos Relatório'!$B$245,'Faturamento SP3'!$E$2:$E$692,'Infos Relatório'!$B292,'Faturamento SP3'!$Z$2:$Z$692,'Infos Relatório'!C$1)</f>
        <v>0</v>
      </c>
      <c r="D292" s="13">
        <f>SUMIFS('Faturamento SP3'!$G$2:$G$692,'Faturamento SP3'!$D$2:$D$692,'Infos Relatório'!$B$245,'Faturamento SP3'!$E$2:$E$692,'Infos Relatório'!$B292,'Faturamento SP3'!$Z$2:$Z$692,'Infos Relatório'!C$1)</f>
        <v>0</v>
      </c>
      <c r="E292" s="13">
        <f>SUMIFS('Faturamento SP3'!$J$2:$J$692,'Faturamento SP3'!$D$2:$D$692,'Infos Relatório'!$B$245,'Faturamento SP3'!$E$2:$E$692,'Infos Relatório'!$B292,'Faturamento SP3'!$Z$2:$Z$692,'Infos Relatório'!C$1)</f>
        <v>0</v>
      </c>
      <c r="F292" s="14">
        <f>SUMIFS('Faturamento SP3'!$O$2:$O$692,'Faturamento SP3'!$D$2:$D$692,'Infos Relatório'!$B$245,'Faturamento SP3'!$E$2:$E$692,'Infos Relatório'!$B292,'Faturamento SP3'!$Z$2:$Z$692,'Infos Relatório'!C$1,'Faturamento SP3'!$T$2:$T$692,"Sim")+SUMIFS('Faturamento SP3'!$P$2:$P$692,'Faturamento SP3'!$D$2:$D$692,'Infos Relatório'!$B$245,'Faturamento SP3'!$E$2:$E$692,'Infos Relatório'!$B292,'Faturamento SP3'!$Z$2:$Z$692,'Infos Relatório'!C$1,'Faturamento SP3'!$T$2:$T$692,"Sim")</f>
        <v>0</v>
      </c>
      <c r="G292" s="27" t="e">
        <f t="shared" si="97"/>
        <v>#DIV/0!</v>
      </c>
      <c r="H292" s="24">
        <f>SUMIFS('Faturamento SP3'!$H$2:$H$692,'Faturamento SP3'!$D$2:$D$692,'Infos Relatório'!$B$245,'Faturamento SP3'!$E$2:$E$692,'Infos Relatório'!$B292,'Faturamento SP3'!$Z$2:$Z$692,'Infos Relatório'!C$1)</f>
        <v>0</v>
      </c>
      <c r="I292" s="23">
        <f>COUNTIFS('Faturamento SP3'!$D$2:$D$692,'Infos Relatório'!$B$245,'Faturamento SP3'!$E$2:$E$692,'Infos Relatório'!$B292,'Faturamento SP3'!$Z$2:$Z$692,'Infos Relatório'!I$1)</f>
        <v>0</v>
      </c>
      <c r="J292" s="13">
        <f>SUMIFS('Faturamento SP3'!$G$2:$G$692,'Faturamento SP3'!$D$2:$D$692,'Infos Relatório'!$B$245,'Faturamento SP3'!$E$2:$E$692,'Infos Relatório'!$B292,'Faturamento SP3'!$Z$2:$Z$692,'Infos Relatório'!I$1)</f>
        <v>0</v>
      </c>
      <c r="K292" s="13">
        <f>SUMIFS('Faturamento SP3'!$J$2:$J$692,'Faturamento SP3'!$D$2:$D$692,'Infos Relatório'!$B$245,'Faturamento SP3'!$E$2:$E$692,'Infos Relatório'!$B292,'Faturamento SP3'!$Z$2:$Z$692,'Infos Relatório'!I$1)</f>
        <v>0</v>
      </c>
      <c r="L292" s="14">
        <f>SUMIFS('Faturamento SP3'!$O$2:$O$692,'Faturamento SP3'!$D$2:$D$692,'Infos Relatório'!$B$245,'Faturamento SP3'!$E$2:$E$692,'Infos Relatório'!$B292,'Faturamento SP3'!$Z$2:$Z$692,'Infos Relatório'!I$1,'Faturamento SP3'!$T$2:$T$692,"Sim")+SUMIFS('Faturamento SP3'!$P$2:$P$692,'Faturamento SP3'!$D$2:$D$692,'Infos Relatório'!$B$245,'Faturamento SP3'!$E$2:$E$692,'Infos Relatório'!$B292,'Faturamento SP3'!$Z$2:$Z$692,'Infos Relatório'!I$1,'Faturamento SP3'!$T$2:$T$692,"Sim")</f>
        <v>0</v>
      </c>
      <c r="M292" s="27" t="e">
        <f t="shared" si="98"/>
        <v>#DIV/0!</v>
      </c>
      <c r="N292" s="24">
        <f>SUMIFS('Faturamento SP3'!$H$2:$H$692,'Faturamento SP3'!$D$2:$D$692,'Infos Relatório'!$B$245,'Faturamento SP3'!$E$2:$E$692,'Infos Relatório'!$B292,'Faturamento SP3'!$Z$2:$Z$692,'Infos Relatório'!I$1)</f>
        <v>0</v>
      </c>
      <c r="O292" s="23">
        <f>COUNTIFS('Faturamento SP3'!$D$2:$D$692,'Infos Relatório'!$B$245,'Faturamento SP3'!$E$2:$E$692,'Infos Relatório'!$B292,'Faturamento SP3'!$Z$2:$Z$692,'Infos Relatório'!O$1)</f>
        <v>0</v>
      </c>
      <c r="P292" s="13">
        <f>SUMIFS('Faturamento SP3'!$G$2:$G$692,'Faturamento SP3'!$D$2:$D$692,'Infos Relatório'!$B$245,'Faturamento SP3'!$E$2:$E$692,'Infos Relatório'!$B292,'Faturamento SP3'!$Z$2:$Z$692,'Infos Relatório'!O$1)</f>
        <v>0</v>
      </c>
      <c r="Q292" s="13">
        <f>SUMIFS('Faturamento SP3'!$J$2:$J$692,'Faturamento SP3'!$D$2:$D$692,'Infos Relatório'!$B$245,'Faturamento SP3'!$E$2:$E$692,'Infos Relatório'!$B292,'Faturamento SP3'!$Z$2:$Z$692,'Infos Relatório'!O$1)</f>
        <v>0</v>
      </c>
      <c r="R292" s="14">
        <f>SUMIFS('Faturamento SP3'!$O$2:$O$692,'Faturamento SP3'!$D$2:$D$692,'Infos Relatório'!$B$245,'Faturamento SP3'!$E$2:$E$692,'Infos Relatório'!$B292,'Faturamento SP3'!$Z$2:$Z$692,'Infos Relatório'!O$1,'Faturamento SP3'!$T$2:$T$692,"Sim")+SUMIFS('Faturamento SP3'!$P$2:$P$692,'Faturamento SP3'!$D$2:$D$692,'Infos Relatório'!$B$245,'Faturamento SP3'!$E$2:$E$692,'Infos Relatório'!$B292,'Faturamento SP3'!$Z$2:$Z$692,'Infos Relatório'!O$1,'Faturamento SP3'!$T$2:$T$692,"Sim")</f>
        <v>0</v>
      </c>
      <c r="S292" s="27" t="e">
        <f t="shared" si="99"/>
        <v>#DIV/0!</v>
      </c>
      <c r="T292" s="24">
        <f>SUMIFS('Faturamento SP3'!$H$2:$H$692,'Faturamento SP3'!$D$2:$D$692,'Infos Relatório'!$B$245,'Faturamento SP3'!$E$2:$E$692,'Infos Relatório'!$B292,'Faturamento SP3'!$Z$2:$Z$692,'Infos Relatório'!O$1)</f>
        <v>0</v>
      </c>
      <c r="U292" s="23">
        <f>COUNTIFS('Faturamento SP3'!$D$2:$D$692,'Infos Relatório'!$B$245,'Faturamento SP3'!$E$2:$E$692,'Infos Relatório'!$B292,'Faturamento SP3'!$Z$2:$Z$692,'Infos Relatório'!U$1)</f>
        <v>0</v>
      </c>
      <c r="V292" s="13">
        <f>SUMIFS('Faturamento SP3'!$G$2:$G$692,'Faturamento SP3'!$D$2:$D$692,'Infos Relatório'!$B$245,'Faturamento SP3'!$E$2:$E$692,'Infos Relatório'!$B292,'Faturamento SP3'!$Z$2:$Z$692,'Infos Relatório'!U$1)</f>
        <v>0</v>
      </c>
      <c r="W292" s="13">
        <f>SUMIFS('Faturamento SP3'!$J$2:$J$692,'Faturamento SP3'!$D$2:$D$692,'Infos Relatório'!$B$245,'Faturamento SP3'!$E$2:$E$692,'Infos Relatório'!$B292,'Faturamento SP3'!$Z$2:$Z$692,'Infos Relatório'!U$1)</f>
        <v>0</v>
      </c>
      <c r="X292" s="14">
        <f>SUMIFS('Faturamento SP3'!$O$2:$O$692,'Faturamento SP3'!$D$2:$D$692,'Infos Relatório'!$B$245,'Faturamento SP3'!$E$2:$E$692,'Infos Relatório'!$B292,'Faturamento SP3'!$Z$2:$Z$692,'Infos Relatório'!U$1,'Faturamento SP3'!$T$2:$T$692,"Sim")+SUMIFS('Faturamento SP3'!$P$2:$P$692,'Faturamento SP3'!$D$2:$D$692,'Infos Relatório'!$B$245,'Faturamento SP3'!$E$2:$E$692,'Infos Relatório'!$B292,'Faturamento SP3'!$Z$2:$Z$692,'Infos Relatório'!U$1,'Faturamento SP3'!$T$2:$T$692,"Sim")</f>
        <v>0</v>
      </c>
      <c r="Y292" s="27" t="e">
        <f t="shared" si="100"/>
        <v>#DIV/0!</v>
      </c>
      <c r="Z292" s="24">
        <f>SUMIFS('Faturamento SP3'!$H$2:$H$692,'Faturamento SP3'!$D$2:$D$692,'Infos Relatório'!$B$245,'Faturamento SP3'!$E$2:$E$692,'Infos Relatório'!$B292,'Faturamento SP3'!$Z$2:$Z$692,'Infos Relatório'!U$1)</f>
        <v>0</v>
      </c>
      <c r="AA292" s="23">
        <f>COUNTIFS('Faturamento SP3'!$D$2:$D$692,'Infos Relatório'!$B$245,'Faturamento SP3'!$E$2:$E$692,'Infos Relatório'!$B292,'Faturamento SP3'!$Z$2:$Z$692,'Infos Relatório'!AA$1)</f>
        <v>0</v>
      </c>
      <c r="AB292" s="13">
        <f>SUMIFS('Faturamento SP3'!$G$2:$G$692,'Faturamento SP3'!$D$2:$D$692,'Infos Relatório'!$B$245,'Faturamento SP3'!$E$2:$E$692,'Infos Relatório'!$B292,'Faturamento SP3'!$Z$2:$Z$692,'Infos Relatório'!AA$1)</f>
        <v>0</v>
      </c>
      <c r="AC292" s="13">
        <f>SUMIFS('Faturamento SP3'!$J$2:$J$692,'Faturamento SP3'!$D$2:$D$692,'Infos Relatório'!$B$245,'Faturamento SP3'!$E$2:$E$692,'Infos Relatório'!$B292,'Faturamento SP3'!$Z$2:$Z$692,'Infos Relatório'!AA$1)</f>
        <v>0</v>
      </c>
      <c r="AD292" s="14">
        <f>SUMIFS('Faturamento SP3'!$O$2:$O$692,'Faturamento SP3'!$D$2:$D$692,'Infos Relatório'!$B$245,'Faturamento SP3'!$E$2:$E$692,'Infos Relatório'!$B292,'Faturamento SP3'!$Z$2:$Z$692,'Infos Relatório'!AA$1,'Faturamento SP3'!$T$2:$T$692,"Sim")+SUMIFS('Faturamento SP3'!$P$2:$P$692,'Faturamento SP3'!$D$2:$D$692,'Infos Relatório'!$B$245,'Faturamento SP3'!$E$2:$E$692,'Infos Relatório'!$B292,'Faturamento SP3'!$Z$2:$Z$692,'Infos Relatório'!AA$1,'Faturamento SP3'!$T$2:$T$692,"Sim")</f>
        <v>0</v>
      </c>
      <c r="AE292" s="27" t="e">
        <f t="shared" si="101"/>
        <v>#DIV/0!</v>
      </c>
      <c r="AF292" s="24">
        <f>SUMIFS('Faturamento SP3'!$H$2:$H$692,'Faturamento SP3'!$D$2:$D$692,'Infos Relatório'!$B$245,'Faturamento SP3'!$E$2:$E$692,'Infos Relatório'!$B292,'Faturamento SP3'!$Z$2:$Z$692,'Infos Relatório'!AA$1)</f>
        <v>0</v>
      </c>
      <c r="AG292" s="23">
        <f>COUNTIFS('Faturamento SP3'!$D$2:$D$692,'Infos Relatório'!$B$245,'Faturamento SP3'!$E$2:$E$692,'Infos Relatório'!$B292,'Faturamento SP3'!$Z$2:$Z$692,'Infos Relatório'!AG$1)</f>
        <v>0</v>
      </c>
      <c r="AH292" s="13">
        <f>SUMIFS('Faturamento SP3'!$G$2:$G$692,'Faturamento SP3'!$D$2:$D$692,'Infos Relatório'!$B$245,'Faturamento SP3'!$E$2:$E$692,'Infos Relatório'!$B292,'Faturamento SP3'!$Z$2:$Z$692,'Infos Relatório'!AG$1)</f>
        <v>0</v>
      </c>
      <c r="AI292" s="13">
        <f>SUMIFS('Faturamento SP3'!$J$2:$J$692,'Faturamento SP3'!$D$2:$D$692,'Infos Relatório'!$B$245,'Faturamento SP3'!$E$2:$E$692,'Infos Relatório'!$B292,'Faturamento SP3'!$Z$2:$Z$692,'Infos Relatório'!AG$1)</f>
        <v>0</v>
      </c>
      <c r="AJ292" s="14">
        <f>SUMIFS('Faturamento SP3'!$O$2:$O$692,'Faturamento SP3'!$D$2:$D$692,'Infos Relatório'!$B$245,'Faturamento SP3'!$E$2:$E$692,'Infos Relatório'!$B292,'Faturamento SP3'!$Z$2:$Z$692,'Infos Relatório'!AG$1,'Faturamento SP3'!$T$2:$T$692,"Sim")+SUMIFS('Faturamento SP3'!$P$2:$P$692,'Faturamento SP3'!$D$2:$D$692,'Infos Relatório'!$B$245,'Faturamento SP3'!$E$2:$E$692,'Infos Relatório'!$B292,'Faturamento SP3'!$Z$2:$Z$692,'Infos Relatório'!AG$1,'Faturamento SP3'!$T$2:$T$692,"Sim")</f>
        <v>0</v>
      </c>
      <c r="AK292" s="27" t="e">
        <f t="shared" si="102"/>
        <v>#DIV/0!</v>
      </c>
      <c r="AL292" s="24">
        <f>SUMIFS('Faturamento SP3'!$H$2:$H$692,'Faturamento SP3'!$D$2:$D$692,'Infos Relatório'!$B$245,'Faturamento SP3'!$E$2:$E$692,'Infos Relatório'!$B292,'Faturamento SP3'!$Z$2:$Z$692,'Infos Relatório'!AG$1)</f>
        <v>0</v>
      </c>
      <c r="AM292" s="23">
        <f>COUNTIFS('Faturamento SP3'!$D$2:$D$692,'Infos Relatório'!$B$245,'Faturamento SP3'!$E$2:$E$692,'Infos Relatório'!$B292,'Faturamento SP3'!$Z$2:$Z$692,'Infos Relatório'!AM$1)</f>
        <v>0</v>
      </c>
      <c r="AN292" s="13">
        <f>SUMIFS('Faturamento SP3'!$G$2:$G$692,'Faturamento SP3'!$D$2:$D$692,'Infos Relatório'!$B$245,'Faturamento SP3'!$E$2:$E$692,'Infos Relatório'!$B292,'Faturamento SP3'!$Z$2:$Z$692,'Infos Relatório'!AM$1)</f>
        <v>0</v>
      </c>
      <c r="AO292" s="13">
        <f>SUMIFS('Faturamento SP3'!$J$2:$J$692,'Faturamento SP3'!$D$2:$D$692,'Infos Relatório'!$B$245,'Faturamento SP3'!$E$2:$E$692,'Infos Relatório'!$B292,'Faturamento SP3'!$Z$2:$Z$692,'Infos Relatório'!AM$1)</f>
        <v>0</v>
      </c>
      <c r="AP292" s="14">
        <f>SUMIFS('Faturamento SP3'!$O$2:$O$692,'Faturamento SP3'!$D$2:$D$692,'Infos Relatório'!$B$245,'Faturamento SP3'!$E$2:$E$692,'Infos Relatório'!$B292,'Faturamento SP3'!$Z$2:$Z$692,'Infos Relatório'!AM$1,'Faturamento SP3'!$T$2:$T$692,"Sim")+SUMIFS('Faturamento SP3'!$P$2:$P$692,'Faturamento SP3'!$D$2:$D$692,'Infos Relatório'!$B$245,'Faturamento SP3'!$E$2:$E$692,'Infos Relatório'!$B292,'Faturamento SP3'!$Z$2:$Z$692,'Infos Relatório'!AM$1,'Faturamento SP3'!$T$2:$T$692,"Sim")</f>
        <v>0</v>
      </c>
      <c r="AQ292" s="27" t="e">
        <f t="shared" si="103"/>
        <v>#DIV/0!</v>
      </c>
      <c r="AR292" s="24">
        <f>SUMIFS('Faturamento SP3'!$H$2:$H$692,'Faturamento SP3'!$D$2:$D$692,'Infos Relatório'!$B$245,'Faturamento SP3'!$E$2:$E$692,'Infos Relatório'!$B292,'Faturamento SP3'!$Z$2:$Z$692,'Infos Relatório'!AM$1)</f>
        <v>0</v>
      </c>
      <c r="AS292" s="23">
        <f>COUNTIFS('Faturamento SP3'!$D$2:$D$692,'Infos Relatório'!$B$245,'Faturamento SP3'!$E$2:$E$692,'Infos Relatório'!$B292,'Faturamento SP3'!$Z$2:$Z$692,'Infos Relatório'!AS$1)</f>
        <v>0</v>
      </c>
      <c r="AT292" s="13">
        <f>SUMIFS('Faturamento SP3'!$G$2:$G$692,'Faturamento SP3'!$D$2:$D$692,'Infos Relatório'!$B$245,'Faturamento SP3'!$E$2:$E$692,'Infos Relatório'!$B292,'Faturamento SP3'!$Z$2:$Z$692,'Infos Relatório'!AS$1)</f>
        <v>0</v>
      </c>
      <c r="AU292" s="13">
        <f>SUMIFS('Faturamento SP3'!$J$2:$J$692,'Faturamento SP3'!$D$2:$D$692,'Infos Relatório'!$B$245,'Faturamento SP3'!$E$2:$E$692,'Infos Relatório'!$B292,'Faturamento SP3'!$Z$2:$Z$692,'Infos Relatório'!AS$1)</f>
        <v>0</v>
      </c>
      <c r="AV292" s="14">
        <f>SUMIFS('Faturamento SP3'!$O$2:$O$692,'Faturamento SP3'!$D$2:$D$692,'Infos Relatório'!$B$245,'Faturamento SP3'!$E$2:$E$692,'Infos Relatório'!$B292,'Faturamento SP3'!$Z$2:$Z$692,'Infos Relatório'!AS$1,'Faturamento SP3'!$T$2:$T$692,"Sim")+SUMIFS('Faturamento SP3'!$P$2:$P$692,'Faturamento SP3'!$D$2:$D$692,'Infos Relatório'!$B$245,'Faturamento SP3'!$E$2:$E$692,'Infos Relatório'!$B292,'Faturamento SP3'!$Z$2:$Z$692,'Infos Relatório'!AS$1,'Faturamento SP3'!$T$2:$T$692,"Sim")</f>
        <v>0</v>
      </c>
      <c r="AW292" s="27" t="e">
        <f t="shared" si="104"/>
        <v>#DIV/0!</v>
      </c>
      <c r="AX292" s="24">
        <f>SUMIFS('Faturamento SP3'!$H$2:$H$692,'Faturamento SP3'!$D$2:$D$692,'Infos Relatório'!$B$245,'Faturamento SP3'!$E$2:$E$692,'Infos Relatório'!$B292,'Faturamento SP3'!$Z$2:$Z$692,'Infos Relatório'!AS$1)</f>
        <v>0</v>
      </c>
      <c r="AY292" s="23">
        <f>COUNTIFS('Faturamento SP3'!$D$2:$D$692,'Infos Relatório'!$B$245,'Faturamento SP3'!$E$2:$E$692,'Infos Relatório'!$B292,'Faturamento SP3'!$Z$2:$Z$692,'Infos Relatório'!AY$1)</f>
        <v>0</v>
      </c>
      <c r="AZ292" s="13">
        <f>SUMIFS('Faturamento SP3'!$G$2:$G$692,'Faturamento SP3'!$D$2:$D$692,'Infos Relatório'!$B$245,'Faturamento SP3'!$E$2:$E$692,'Infos Relatório'!$B292,'Faturamento SP3'!$Z$2:$Z$692,'Infos Relatório'!AY$1)</f>
        <v>0</v>
      </c>
      <c r="BA292" s="13">
        <f>SUMIFS('Faturamento SP3'!$J$2:$J$692,'Faturamento SP3'!$D$2:$D$692,'Infos Relatório'!$B$245,'Faturamento SP3'!$E$2:$E$692,'Infos Relatório'!$B292,'Faturamento SP3'!$Z$2:$Z$692,'Infos Relatório'!AY$1)</f>
        <v>0</v>
      </c>
      <c r="BB292" s="14">
        <f>SUMIFS('Faturamento SP3'!$O$2:$O$692,'Faturamento SP3'!$D$2:$D$692,'Infos Relatório'!$B$245,'Faturamento SP3'!$E$2:$E$692,'Infos Relatório'!$B292,'Faturamento SP3'!$Z$2:$Z$692,'Infos Relatório'!AY$1,'Faturamento SP3'!$T$2:$T$692,"Sim")+SUMIFS('Faturamento SP3'!$P$2:$P$692,'Faturamento SP3'!$D$2:$D$692,'Infos Relatório'!$B$245,'Faturamento SP3'!$E$2:$E$692,'Infos Relatório'!$B292,'Faturamento SP3'!$Z$2:$Z$692,'Infos Relatório'!AY$1,'Faturamento SP3'!$T$2:$T$692,"Sim")</f>
        <v>0</v>
      </c>
      <c r="BC292" s="27" t="e">
        <f t="shared" si="105"/>
        <v>#DIV/0!</v>
      </c>
      <c r="BD292" s="24">
        <f>SUMIFS('Faturamento SP3'!$H$2:$H$692,'Faturamento SP3'!$D$2:$D$692,'Infos Relatório'!$B$245,'Faturamento SP3'!$E$2:$E$692,'Infos Relatório'!$B292,'Faturamento SP3'!$Z$2:$Z$692,'Infos Relatório'!AY$1)</f>
        <v>0</v>
      </c>
      <c r="BE292" s="23">
        <f>COUNTIFS('Faturamento SP3'!$D$2:$D$692,'Infos Relatório'!$B$245,'Faturamento SP3'!$E$2:$E$692,'Infos Relatório'!$B292,'Faturamento SP3'!$Z$2:$Z$692,'Infos Relatório'!BE$1)</f>
        <v>0</v>
      </c>
      <c r="BF292" s="13">
        <f>SUMIFS('Faturamento SP3'!$G$2:$G$692,'Faturamento SP3'!$D$2:$D$692,'Infos Relatório'!$B$245,'Faturamento SP3'!$E$2:$E$692,'Infos Relatório'!$B292,'Faturamento SP3'!$Z$2:$Z$692,'Infos Relatório'!BE$1)</f>
        <v>0</v>
      </c>
      <c r="BG292" s="13">
        <f>SUMIFS('Faturamento SP3'!$J$2:$J$692,'Faturamento SP3'!$D$2:$D$692,'Infos Relatório'!$B$245,'Faturamento SP3'!$E$2:$E$692,'Infos Relatório'!$B292,'Faturamento SP3'!$Z$2:$Z$692,'Infos Relatório'!BE$1)</f>
        <v>0</v>
      </c>
      <c r="BH292" s="14">
        <f>SUMIFS('Faturamento SP3'!$O$2:$O$692,'Faturamento SP3'!$D$2:$D$692,'Infos Relatório'!$B$245,'Faturamento SP3'!$E$2:$E$692,'Infos Relatório'!$B292,'Faturamento SP3'!$Z$2:$Z$692,'Infos Relatório'!BE$1,'Faturamento SP3'!$T$2:$T$692,"Sim")+SUMIFS('Faturamento SP3'!$P$2:$P$692,'Faturamento SP3'!$D$2:$D$692,'Infos Relatório'!$B$245,'Faturamento SP3'!$E$2:$E$692,'Infos Relatório'!$B292,'Faturamento SP3'!$Z$2:$Z$692,'Infos Relatório'!BE$1,'Faturamento SP3'!$T$2:$T$692,"Sim")</f>
        <v>0</v>
      </c>
      <c r="BI292" s="27" t="e">
        <f t="shared" si="106"/>
        <v>#DIV/0!</v>
      </c>
      <c r="BJ292" s="24">
        <f>SUMIFS('Faturamento SP3'!$H$2:$H$692,'Faturamento SP3'!$D$2:$D$692,'Infos Relatório'!$B$245,'Faturamento SP3'!$E$2:$E$692,'Infos Relatório'!$B292,'Faturamento SP3'!$Z$2:$Z$692,'Infos Relatório'!BE$1)</f>
        <v>0</v>
      </c>
      <c r="BK292" s="23">
        <f>COUNTIFS('Faturamento SP3'!$D$2:$D$692,'Infos Relatório'!$B$245,'Faturamento SP3'!$E$2:$E$692,'Infos Relatório'!$B292,'Faturamento SP3'!$Z$2:$Z$692,'Infos Relatório'!BK$1)</f>
        <v>0</v>
      </c>
      <c r="BL292" s="13">
        <f>SUMIFS('Faturamento SP3'!$G$2:$G$692,'Faturamento SP3'!$D$2:$D$692,'Infos Relatório'!$B$245,'Faturamento SP3'!$E$2:$E$692,'Infos Relatório'!$B292,'Faturamento SP3'!$Z$2:$Z$692,'Infos Relatório'!BK$1)</f>
        <v>0</v>
      </c>
      <c r="BM292" s="13">
        <f>SUMIFS('Faturamento SP3'!$J$2:$J$692,'Faturamento SP3'!$D$2:$D$692,'Infos Relatório'!$B$245,'Faturamento SP3'!$E$2:$E$692,'Infos Relatório'!$B292,'Faturamento SP3'!$Z$2:$Z$692,'Infos Relatório'!BK$1)</f>
        <v>0</v>
      </c>
      <c r="BN292" s="14">
        <f>SUMIFS('Faturamento SP3'!$O$2:$O$692,'Faturamento SP3'!$D$2:$D$692,'Infos Relatório'!$B$245,'Faturamento SP3'!$E$2:$E$692,'Infos Relatório'!$B292,'Faturamento SP3'!$Z$2:$Z$692,'Infos Relatório'!BK$1,'Faturamento SP3'!$T$2:$T$692,"Sim")+SUMIFS('Faturamento SP3'!$P$2:$P$692,'Faturamento SP3'!$D$2:$D$692,'Infos Relatório'!$B$245,'Faturamento SP3'!$E$2:$E$692,'Infos Relatório'!$B292,'Faturamento SP3'!$Z$2:$Z$692,'Infos Relatório'!BK$1,'Faturamento SP3'!$T$2:$T$692,"Sim")</f>
        <v>0</v>
      </c>
      <c r="BO292" s="27" t="e">
        <f t="shared" si="107"/>
        <v>#DIV/0!</v>
      </c>
      <c r="BP292" s="24">
        <f>SUMIFS('Faturamento SP3'!$H$2:$H$692,'Faturamento SP3'!$D$2:$D$692,'Infos Relatório'!$B$245,'Faturamento SP3'!$E$2:$E$692,'Infos Relatório'!$B292,'Faturamento SP3'!$Z$2:$Z$692,'Infos Relatório'!BK$1)</f>
        <v>0</v>
      </c>
      <c r="BQ292" s="23">
        <f>COUNTIFS('Faturamento SP3'!$D$2:$D$692,'Infos Relatório'!$B$245,'Faturamento SP3'!$E$2:$E$692,'Infos Relatório'!$B292,'Faturamento SP3'!$Z$2:$Z$692,'Infos Relatório'!BQ$1)</f>
        <v>0</v>
      </c>
      <c r="BR292" s="13">
        <f>SUMIFS('Faturamento SP3'!$G$2:$G$692,'Faturamento SP3'!$D$2:$D$692,'Infos Relatório'!$B$245,'Faturamento SP3'!$E$2:$E$692,'Infos Relatório'!$B292,'Faturamento SP3'!$Z$2:$Z$692,'Infos Relatório'!BQ$1)</f>
        <v>0</v>
      </c>
      <c r="BS292" s="13">
        <f>SUMIFS('Faturamento SP3'!$J$2:$J$692,'Faturamento SP3'!$D$2:$D$692,'Infos Relatório'!$B$245,'Faturamento SP3'!$E$2:$E$692,'Infos Relatório'!$B292,'Faturamento SP3'!$Z$2:$Z$692,'Infos Relatório'!BQ$1)</f>
        <v>0</v>
      </c>
      <c r="BT292" s="14">
        <f>SUMIFS('Faturamento SP3'!$O$2:$O$692,'Faturamento SP3'!$D$2:$D$692,'Infos Relatório'!$B$245,'Faturamento SP3'!$E$2:$E$692,'Infos Relatório'!$B292,'Faturamento SP3'!$Z$2:$Z$692,'Infos Relatório'!BQ$1,'Faturamento SP3'!$T$2:$T$692,"Sim")+SUMIFS('Faturamento SP3'!$P$2:$P$692,'Faturamento SP3'!$D$2:$D$692,'Infos Relatório'!$B$245,'Faturamento SP3'!$E$2:$E$692,'Infos Relatório'!$B292,'Faturamento SP3'!$Z$2:$Z$692,'Infos Relatório'!BQ$1,'Faturamento SP3'!$T$2:$T$692,"Sim")</f>
        <v>0</v>
      </c>
      <c r="BU292" s="27" t="e">
        <f t="shared" si="108"/>
        <v>#DIV/0!</v>
      </c>
      <c r="BV292" s="24">
        <f>SUMIFS('Faturamento SP3'!$H$2:$H$692,'Faturamento SP3'!$D$2:$D$692,'Infos Relatório'!$B$245,'Faturamento SP3'!$E$2:$E$692,'Infos Relatório'!$B292,'Faturamento SP3'!$Z$2:$Z$692,'Infos Relatório'!BQ$1)</f>
        <v>0</v>
      </c>
    </row>
    <row r="293" spans="2:74">
      <c r="B293" s="17" t="s">
        <v>54</v>
      </c>
      <c r="C293" s="23">
        <f>COUNTIFS('Faturamento SP3'!$D$2:$D$692,'Infos Relatório'!$B$245,'Faturamento SP3'!$E$2:$E$692,'Infos Relatório'!$B293,'Faturamento SP3'!$Z$2:$Z$692,'Infos Relatório'!C$1)</f>
        <v>0</v>
      </c>
      <c r="D293" s="13">
        <f>SUMIFS('Faturamento SP3'!$G$2:$G$692,'Faturamento SP3'!$D$2:$D$692,'Infos Relatório'!$B$245,'Faturamento SP3'!$E$2:$E$692,'Infos Relatório'!$B293,'Faturamento SP3'!$Z$2:$Z$692,'Infos Relatório'!C$1)</f>
        <v>0</v>
      </c>
      <c r="E293" s="13">
        <f>SUMIFS('Faturamento SP3'!$J$2:$J$692,'Faturamento SP3'!$D$2:$D$692,'Infos Relatório'!$B$245,'Faturamento SP3'!$E$2:$E$692,'Infos Relatório'!$B293,'Faturamento SP3'!$Z$2:$Z$692,'Infos Relatório'!C$1)</f>
        <v>0</v>
      </c>
      <c r="F293" s="14">
        <f>SUMIFS('Faturamento SP3'!$O$2:$O$692,'Faturamento SP3'!$D$2:$D$692,'Infos Relatório'!$B$245,'Faturamento SP3'!$E$2:$E$692,'Infos Relatório'!$B293,'Faturamento SP3'!$Z$2:$Z$692,'Infos Relatório'!C$1,'Faturamento SP3'!$T$2:$T$692,"Sim")+SUMIFS('Faturamento SP3'!$P$2:$P$692,'Faturamento SP3'!$D$2:$D$692,'Infos Relatório'!$B$245,'Faturamento SP3'!$E$2:$E$692,'Infos Relatório'!$B293,'Faturamento SP3'!$Z$2:$Z$692,'Infos Relatório'!C$1,'Faturamento SP3'!$T$2:$T$692,"Sim")</f>
        <v>0</v>
      </c>
      <c r="G293" s="27" t="e">
        <f t="shared" si="97"/>
        <v>#DIV/0!</v>
      </c>
      <c r="H293" s="24">
        <f>SUMIFS('Faturamento SP3'!$H$2:$H$692,'Faturamento SP3'!$D$2:$D$692,'Infos Relatório'!$B$245,'Faturamento SP3'!$E$2:$E$692,'Infos Relatório'!$B293,'Faturamento SP3'!$Z$2:$Z$692,'Infos Relatório'!C$1)</f>
        <v>0</v>
      </c>
      <c r="I293" s="23">
        <f>COUNTIFS('Faturamento SP3'!$D$2:$D$692,'Infos Relatório'!$B$245,'Faturamento SP3'!$E$2:$E$692,'Infos Relatório'!$B293,'Faturamento SP3'!$Z$2:$Z$692,'Infos Relatório'!I$1)</f>
        <v>0</v>
      </c>
      <c r="J293" s="13">
        <f>SUMIFS('Faturamento SP3'!$G$2:$G$692,'Faturamento SP3'!$D$2:$D$692,'Infos Relatório'!$B$245,'Faturamento SP3'!$E$2:$E$692,'Infos Relatório'!$B293,'Faturamento SP3'!$Z$2:$Z$692,'Infos Relatório'!I$1)</f>
        <v>0</v>
      </c>
      <c r="K293" s="13">
        <f>SUMIFS('Faturamento SP3'!$J$2:$J$692,'Faturamento SP3'!$D$2:$D$692,'Infos Relatório'!$B$245,'Faturamento SP3'!$E$2:$E$692,'Infos Relatório'!$B293,'Faturamento SP3'!$Z$2:$Z$692,'Infos Relatório'!I$1)</f>
        <v>0</v>
      </c>
      <c r="L293" s="14">
        <f>SUMIFS('Faturamento SP3'!$O$2:$O$692,'Faturamento SP3'!$D$2:$D$692,'Infos Relatório'!$B$245,'Faturamento SP3'!$E$2:$E$692,'Infos Relatório'!$B293,'Faturamento SP3'!$Z$2:$Z$692,'Infos Relatório'!I$1,'Faturamento SP3'!$T$2:$T$692,"Sim")+SUMIFS('Faturamento SP3'!$P$2:$P$692,'Faturamento SP3'!$D$2:$D$692,'Infos Relatório'!$B$245,'Faturamento SP3'!$E$2:$E$692,'Infos Relatório'!$B293,'Faturamento SP3'!$Z$2:$Z$692,'Infos Relatório'!I$1,'Faturamento SP3'!$T$2:$T$692,"Sim")</f>
        <v>0</v>
      </c>
      <c r="M293" s="27" t="e">
        <f t="shared" si="98"/>
        <v>#DIV/0!</v>
      </c>
      <c r="N293" s="24">
        <f>SUMIFS('Faturamento SP3'!$H$2:$H$692,'Faturamento SP3'!$D$2:$D$692,'Infos Relatório'!$B$245,'Faturamento SP3'!$E$2:$E$692,'Infos Relatório'!$B293,'Faturamento SP3'!$Z$2:$Z$692,'Infos Relatório'!I$1)</f>
        <v>0</v>
      </c>
      <c r="O293" s="23">
        <f>COUNTIFS('Faturamento SP3'!$D$2:$D$692,'Infos Relatório'!$B$245,'Faturamento SP3'!$E$2:$E$692,'Infos Relatório'!$B293,'Faturamento SP3'!$Z$2:$Z$692,'Infos Relatório'!O$1)</f>
        <v>0</v>
      </c>
      <c r="P293" s="13">
        <f>SUMIFS('Faturamento SP3'!$G$2:$G$692,'Faturamento SP3'!$D$2:$D$692,'Infos Relatório'!$B$245,'Faturamento SP3'!$E$2:$E$692,'Infos Relatório'!$B293,'Faturamento SP3'!$Z$2:$Z$692,'Infos Relatório'!O$1)</f>
        <v>0</v>
      </c>
      <c r="Q293" s="13">
        <f>SUMIFS('Faturamento SP3'!$J$2:$J$692,'Faturamento SP3'!$D$2:$D$692,'Infos Relatório'!$B$245,'Faturamento SP3'!$E$2:$E$692,'Infos Relatório'!$B293,'Faturamento SP3'!$Z$2:$Z$692,'Infos Relatório'!O$1)</f>
        <v>0</v>
      </c>
      <c r="R293" s="14">
        <f>SUMIFS('Faturamento SP3'!$O$2:$O$692,'Faturamento SP3'!$D$2:$D$692,'Infos Relatório'!$B$245,'Faturamento SP3'!$E$2:$E$692,'Infos Relatório'!$B293,'Faturamento SP3'!$Z$2:$Z$692,'Infos Relatório'!O$1,'Faturamento SP3'!$T$2:$T$692,"Sim")+SUMIFS('Faturamento SP3'!$P$2:$P$692,'Faturamento SP3'!$D$2:$D$692,'Infos Relatório'!$B$245,'Faturamento SP3'!$E$2:$E$692,'Infos Relatório'!$B293,'Faturamento SP3'!$Z$2:$Z$692,'Infos Relatório'!O$1,'Faturamento SP3'!$T$2:$T$692,"Sim")</f>
        <v>0</v>
      </c>
      <c r="S293" s="27" t="e">
        <f t="shared" si="99"/>
        <v>#DIV/0!</v>
      </c>
      <c r="T293" s="24">
        <f>SUMIFS('Faturamento SP3'!$H$2:$H$692,'Faturamento SP3'!$D$2:$D$692,'Infos Relatório'!$B$245,'Faturamento SP3'!$E$2:$E$692,'Infos Relatório'!$B293,'Faturamento SP3'!$Z$2:$Z$692,'Infos Relatório'!O$1)</f>
        <v>0</v>
      </c>
      <c r="U293" s="23">
        <f>COUNTIFS('Faturamento SP3'!$D$2:$D$692,'Infos Relatório'!$B$245,'Faturamento SP3'!$E$2:$E$692,'Infos Relatório'!$B293,'Faturamento SP3'!$Z$2:$Z$692,'Infos Relatório'!U$1)</f>
        <v>0</v>
      </c>
      <c r="V293" s="13">
        <f>SUMIFS('Faturamento SP3'!$G$2:$G$692,'Faturamento SP3'!$D$2:$D$692,'Infos Relatório'!$B$245,'Faturamento SP3'!$E$2:$E$692,'Infos Relatório'!$B293,'Faturamento SP3'!$Z$2:$Z$692,'Infos Relatório'!U$1)</f>
        <v>0</v>
      </c>
      <c r="W293" s="13">
        <f>SUMIFS('Faturamento SP3'!$J$2:$J$692,'Faturamento SP3'!$D$2:$D$692,'Infos Relatório'!$B$245,'Faturamento SP3'!$E$2:$E$692,'Infos Relatório'!$B293,'Faturamento SP3'!$Z$2:$Z$692,'Infos Relatório'!U$1)</f>
        <v>0</v>
      </c>
      <c r="X293" s="14">
        <f>SUMIFS('Faturamento SP3'!$O$2:$O$692,'Faturamento SP3'!$D$2:$D$692,'Infos Relatório'!$B$245,'Faturamento SP3'!$E$2:$E$692,'Infos Relatório'!$B293,'Faturamento SP3'!$Z$2:$Z$692,'Infos Relatório'!U$1,'Faturamento SP3'!$T$2:$T$692,"Sim")+SUMIFS('Faturamento SP3'!$P$2:$P$692,'Faturamento SP3'!$D$2:$D$692,'Infos Relatório'!$B$245,'Faturamento SP3'!$E$2:$E$692,'Infos Relatório'!$B293,'Faturamento SP3'!$Z$2:$Z$692,'Infos Relatório'!U$1,'Faturamento SP3'!$T$2:$T$692,"Sim")</f>
        <v>0</v>
      </c>
      <c r="Y293" s="27" t="e">
        <f t="shared" si="100"/>
        <v>#DIV/0!</v>
      </c>
      <c r="Z293" s="24">
        <f>SUMIFS('Faturamento SP3'!$H$2:$H$692,'Faturamento SP3'!$D$2:$D$692,'Infos Relatório'!$B$245,'Faturamento SP3'!$E$2:$E$692,'Infos Relatório'!$B293,'Faturamento SP3'!$Z$2:$Z$692,'Infos Relatório'!U$1)</f>
        <v>0</v>
      </c>
      <c r="AA293" s="23">
        <f>COUNTIFS('Faturamento SP3'!$D$2:$D$692,'Infos Relatório'!$B$245,'Faturamento SP3'!$E$2:$E$692,'Infos Relatório'!$B293,'Faturamento SP3'!$Z$2:$Z$692,'Infos Relatório'!AA$1)</f>
        <v>0</v>
      </c>
      <c r="AB293" s="13">
        <f>SUMIFS('Faturamento SP3'!$G$2:$G$692,'Faturamento SP3'!$D$2:$D$692,'Infos Relatório'!$B$245,'Faturamento SP3'!$E$2:$E$692,'Infos Relatório'!$B293,'Faturamento SP3'!$Z$2:$Z$692,'Infos Relatório'!AA$1)</f>
        <v>0</v>
      </c>
      <c r="AC293" s="13">
        <f>SUMIFS('Faturamento SP3'!$J$2:$J$692,'Faturamento SP3'!$D$2:$D$692,'Infos Relatório'!$B$245,'Faturamento SP3'!$E$2:$E$692,'Infos Relatório'!$B293,'Faturamento SP3'!$Z$2:$Z$692,'Infos Relatório'!AA$1)</f>
        <v>0</v>
      </c>
      <c r="AD293" s="14">
        <f>SUMIFS('Faturamento SP3'!$O$2:$O$692,'Faturamento SP3'!$D$2:$D$692,'Infos Relatório'!$B$245,'Faturamento SP3'!$E$2:$E$692,'Infos Relatório'!$B293,'Faturamento SP3'!$Z$2:$Z$692,'Infos Relatório'!AA$1,'Faturamento SP3'!$T$2:$T$692,"Sim")+SUMIFS('Faturamento SP3'!$P$2:$P$692,'Faturamento SP3'!$D$2:$D$692,'Infos Relatório'!$B$245,'Faturamento SP3'!$E$2:$E$692,'Infos Relatório'!$B293,'Faturamento SP3'!$Z$2:$Z$692,'Infos Relatório'!AA$1,'Faturamento SP3'!$T$2:$T$692,"Sim")</f>
        <v>0</v>
      </c>
      <c r="AE293" s="27" t="e">
        <f t="shared" si="101"/>
        <v>#DIV/0!</v>
      </c>
      <c r="AF293" s="24">
        <f>SUMIFS('Faturamento SP3'!$H$2:$H$692,'Faturamento SP3'!$D$2:$D$692,'Infos Relatório'!$B$245,'Faturamento SP3'!$E$2:$E$692,'Infos Relatório'!$B293,'Faturamento SP3'!$Z$2:$Z$692,'Infos Relatório'!AA$1)</f>
        <v>0</v>
      </c>
      <c r="AG293" s="23">
        <f>COUNTIFS('Faturamento SP3'!$D$2:$D$692,'Infos Relatório'!$B$245,'Faturamento SP3'!$E$2:$E$692,'Infos Relatório'!$B293,'Faturamento SP3'!$Z$2:$Z$692,'Infos Relatório'!AG$1)</f>
        <v>0</v>
      </c>
      <c r="AH293" s="13">
        <f>SUMIFS('Faturamento SP3'!$G$2:$G$692,'Faturamento SP3'!$D$2:$D$692,'Infos Relatório'!$B$245,'Faturamento SP3'!$E$2:$E$692,'Infos Relatório'!$B293,'Faturamento SP3'!$Z$2:$Z$692,'Infos Relatório'!AG$1)</f>
        <v>0</v>
      </c>
      <c r="AI293" s="13">
        <f>SUMIFS('Faturamento SP3'!$J$2:$J$692,'Faturamento SP3'!$D$2:$D$692,'Infos Relatório'!$B$245,'Faturamento SP3'!$E$2:$E$692,'Infos Relatório'!$B293,'Faturamento SP3'!$Z$2:$Z$692,'Infos Relatório'!AG$1)</f>
        <v>0</v>
      </c>
      <c r="AJ293" s="14">
        <f>SUMIFS('Faturamento SP3'!$O$2:$O$692,'Faturamento SP3'!$D$2:$D$692,'Infos Relatório'!$B$245,'Faturamento SP3'!$E$2:$E$692,'Infos Relatório'!$B293,'Faturamento SP3'!$Z$2:$Z$692,'Infos Relatório'!AG$1,'Faturamento SP3'!$T$2:$T$692,"Sim")+SUMIFS('Faturamento SP3'!$P$2:$P$692,'Faturamento SP3'!$D$2:$D$692,'Infos Relatório'!$B$245,'Faturamento SP3'!$E$2:$E$692,'Infos Relatório'!$B293,'Faturamento SP3'!$Z$2:$Z$692,'Infos Relatório'!AG$1,'Faturamento SP3'!$T$2:$T$692,"Sim")</f>
        <v>0</v>
      </c>
      <c r="AK293" s="27" t="e">
        <f t="shared" si="102"/>
        <v>#DIV/0!</v>
      </c>
      <c r="AL293" s="24">
        <f>SUMIFS('Faturamento SP3'!$H$2:$H$692,'Faturamento SP3'!$D$2:$D$692,'Infos Relatório'!$B$245,'Faturamento SP3'!$E$2:$E$692,'Infos Relatório'!$B293,'Faturamento SP3'!$Z$2:$Z$692,'Infos Relatório'!AG$1)</f>
        <v>0</v>
      </c>
      <c r="AM293" s="23">
        <f>COUNTIFS('Faturamento SP3'!$D$2:$D$692,'Infos Relatório'!$B$245,'Faturamento SP3'!$E$2:$E$692,'Infos Relatório'!$B293,'Faturamento SP3'!$Z$2:$Z$692,'Infos Relatório'!AM$1)</f>
        <v>0</v>
      </c>
      <c r="AN293" s="13">
        <f>SUMIFS('Faturamento SP3'!$G$2:$G$692,'Faturamento SP3'!$D$2:$D$692,'Infos Relatório'!$B$245,'Faturamento SP3'!$E$2:$E$692,'Infos Relatório'!$B293,'Faturamento SP3'!$Z$2:$Z$692,'Infos Relatório'!AM$1)</f>
        <v>0</v>
      </c>
      <c r="AO293" s="13">
        <f>SUMIFS('Faturamento SP3'!$J$2:$J$692,'Faturamento SP3'!$D$2:$D$692,'Infos Relatório'!$B$245,'Faturamento SP3'!$E$2:$E$692,'Infos Relatório'!$B293,'Faturamento SP3'!$Z$2:$Z$692,'Infos Relatório'!AM$1)</f>
        <v>0</v>
      </c>
      <c r="AP293" s="14">
        <f>SUMIFS('Faturamento SP3'!$O$2:$O$692,'Faturamento SP3'!$D$2:$D$692,'Infos Relatório'!$B$245,'Faturamento SP3'!$E$2:$E$692,'Infos Relatório'!$B293,'Faturamento SP3'!$Z$2:$Z$692,'Infos Relatório'!AM$1,'Faturamento SP3'!$T$2:$T$692,"Sim")+SUMIFS('Faturamento SP3'!$P$2:$P$692,'Faturamento SP3'!$D$2:$D$692,'Infos Relatório'!$B$245,'Faturamento SP3'!$E$2:$E$692,'Infos Relatório'!$B293,'Faturamento SP3'!$Z$2:$Z$692,'Infos Relatório'!AM$1,'Faturamento SP3'!$T$2:$T$692,"Sim")</f>
        <v>0</v>
      </c>
      <c r="AQ293" s="27" t="e">
        <f t="shared" si="103"/>
        <v>#DIV/0!</v>
      </c>
      <c r="AR293" s="24">
        <f>SUMIFS('Faturamento SP3'!$H$2:$H$692,'Faturamento SP3'!$D$2:$D$692,'Infos Relatório'!$B$245,'Faturamento SP3'!$E$2:$E$692,'Infos Relatório'!$B293,'Faturamento SP3'!$Z$2:$Z$692,'Infos Relatório'!AM$1)</f>
        <v>0</v>
      </c>
      <c r="AS293" s="23">
        <f>COUNTIFS('Faturamento SP3'!$D$2:$D$692,'Infos Relatório'!$B$245,'Faturamento SP3'!$E$2:$E$692,'Infos Relatório'!$B293,'Faturamento SP3'!$Z$2:$Z$692,'Infos Relatório'!AS$1)</f>
        <v>0</v>
      </c>
      <c r="AT293" s="13">
        <f>SUMIFS('Faturamento SP3'!$G$2:$G$692,'Faturamento SP3'!$D$2:$D$692,'Infos Relatório'!$B$245,'Faturamento SP3'!$E$2:$E$692,'Infos Relatório'!$B293,'Faturamento SP3'!$Z$2:$Z$692,'Infos Relatório'!AS$1)</f>
        <v>0</v>
      </c>
      <c r="AU293" s="13">
        <f>SUMIFS('Faturamento SP3'!$J$2:$J$692,'Faturamento SP3'!$D$2:$D$692,'Infos Relatório'!$B$245,'Faturamento SP3'!$E$2:$E$692,'Infos Relatório'!$B293,'Faturamento SP3'!$Z$2:$Z$692,'Infos Relatório'!AS$1)</f>
        <v>0</v>
      </c>
      <c r="AV293" s="14">
        <f>SUMIFS('Faturamento SP3'!$O$2:$O$692,'Faturamento SP3'!$D$2:$D$692,'Infos Relatório'!$B$245,'Faturamento SP3'!$E$2:$E$692,'Infos Relatório'!$B293,'Faturamento SP3'!$Z$2:$Z$692,'Infos Relatório'!AS$1,'Faturamento SP3'!$T$2:$T$692,"Sim")+SUMIFS('Faturamento SP3'!$P$2:$P$692,'Faturamento SP3'!$D$2:$D$692,'Infos Relatório'!$B$245,'Faturamento SP3'!$E$2:$E$692,'Infos Relatório'!$B293,'Faturamento SP3'!$Z$2:$Z$692,'Infos Relatório'!AS$1,'Faturamento SP3'!$T$2:$T$692,"Sim")</f>
        <v>0</v>
      </c>
      <c r="AW293" s="27" t="e">
        <f t="shared" si="104"/>
        <v>#DIV/0!</v>
      </c>
      <c r="AX293" s="24">
        <f>SUMIFS('Faturamento SP3'!$H$2:$H$692,'Faturamento SP3'!$D$2:$D$692,'Infos Relatório'!$B$245,'Faturamento SP3'!$E$2:$E$692,'Infos Relatório'!$B293,'Faturamento SP3'!$Z$2:$Z$692,'Infos Relatório'!AS$1)</f>
        <v>0</v>
      </c>
      <c r="AY293" s="23">
        <f>COUNTIFS('Faturamento SP3'!$D$2:$D$692,'Infos Relatório'!$B$245,'Faturamento SP3'!$E$2:$E$692,'Infos Relatório'!$B293,'Faturamento SP3'!$Z$2:$Z$692,'Infos Relatório'!AY$1)</f>
        <v>0</v>
      </c>
      <c r="AZ293" s="13">
        <f>SUMIFS('Faturamento SP3'!$G$2:$G$692,'Faturamento SP3'!$D$2:$D$692,'Infos Relatório'!$B$245,'Faturamento SP3'!$E$2:$E$692,'Infos Relatório'!$B293,'Faturamento SP3'!$Z$2:$Z$692,'Infos Relatório'!AY$1)</f>
        <v>0</v>
      </c>
      <c r="BA293" s="13">
        <f>SUMIFS('Faturamento SP3'!$J$2:$J$692,'Faturamento SP3'!$D$2:$D$692,'Infos Relatório'!$B$245,'Faturamento SP3'!$E$2:$E$692,'Infos Relatório'!$B293,'Faturamento SP3'!$Z$2:$Z$692,'Infos Relatório'!AY$1)</f>
        <v>0</v>
      </c>
      <c r="BB293" s="14">
        <f>SUMIFS('Faturamento SP3'!$O$2:$O$692,'Faturamento SP3'!$D$2:$D$692,'Infos Relatório'!$B$245,'Faturamento SP3'!$E$2:$E$692,'Infos Relatório'!$B293,'Faturamento SP3'!$Z$2:$Z$692,'Infos Relatório'!AY$1,'Faturamento SP3'!$T$2:$T$692,"Sim")+SUMIFS('Faturamento SP3'!$P$2:$P$692,'Faturamento SP3'!$D$2:$D$692,'Infos Relatório'!$B$245,'Faturamento SP3'!$E$2:$E$692,'Infos Relatório'!$B293,'Faturamento SP3'!$Z$2:$Z$692,'Infos Relatório'!AY$1,'Faturamento SP3'!$T$2:$T$692,"Sim")</f>
        <v>0</v>
      </c>
      <c r="BC293" s="27" t="e">
        <f t="shared" si="105"/>
        <v>#DIV/0!</v>
      </c>
      <c r="BD293" s="24">
        <f>SUMIFS('Faturamento SP3'!$H$2:$H$692,'Faturamento SP3'!$D$2:$D$692,'Infos Relatório'!$B$245,'Faturamento SP3'!$E$2:$E$692,'Infos Relatório'!$B293,'Faturamento SP3'!$Z$2:$Z$692,'Infos Relatório'!AY$1)</f>
        <v>0</v>
      </c>
      <c r="BE293" s="23">
        <f>COUNTIFS('Faturamento SP3'!$D$2:$D$692,'Infos Relatório'!$B$245,'Faturamento SP3'!$E$2:$E$692,'Infos Relatório'!$B293,'Faturamento SP3'!$Z$2:$Z$692,'Infos Relatório'!BE$1)</f>
        <v>0</v>
      </c>
      <c r="BF293" s="13">
        <f>SUMIFS('Faturamento SP3'!$G$2:$G$692,'Faturamento SP3'!$D$2:$D$692,'Infos Relatório'!$B$245,'Faturamento SP3'!$E$2:$E$692,'Infos Relatório'!$B293,'Faturamento SP3'!$Z$2:$Z$692,'Infos Relatório'!BE$1)</f>
        <v>0</v>
      </c>
      <c r="BG293" s="13">
        <f>SUMIFS('Faturamento SP3'!$J$2:$J$692,'Faturamento SP3'!$D$2:$D$692,'Infos Relatório'!$B$245,'Faturamento SP3'!$E$2:$E$692,'Infos Relatório'!$B293,'Faturamento SP3'!$Z$2:$Z$692,'Infos Relatório'!BE$1)</f>
        <v>0</v>
      </c>
      <c r="BH293" s="14">
        <f>SUMIFS('Faturamento SP3'!$O$2:$O$692,'Faturamento SP3'!$D$2:$D$692,'Infos Relatório'!$B$245,'Faturamento SP3'!$E$2:$E$692,'Infos Relatório'!$B293,'Faturamento SP3'!$Z$2:$Z$692,'Infos Relatório'!BE$1,'Faturamento SP3'!$T$2:$T$692,"Sim")+SUMIFS('Faturamento SP3'!$P$2:$P$692,'Faturamento SP3'!$D$2:$D$692,'Infos Relatório'!$B$245,'Faturamento SP3'!$E$2:$E$692,'Infos Relatório'!$B293,'Faturamento SP3'!$Z$2:$Z$692,'Infos Relatório'!BE$1,'Faturamento SP3'!$T$2:$T$692,"Sim")</f>
        <v>0</v>
      </c>
      <c r="BI293" s="27" t="e">
        <f t="shared" si="106"/>
        <v>#DIV/0!</v>
      </c>
      <c r="BJ293" s="24">
        <f>SUMIFS('Faturamento SP3'!$H$2:$H$692,'Faturamento SP3'!$D$2:$D$692,'Infos Relatório'!$B$245,'Faturamento SP3'!$E$2:$E$692,'Infos Relatório'!$B293,'Faturamento SP3'!$Z$2:$Z$692,'Infos Relatório'!BE$1)</f>
        <v>0</v>
      </c>
      <c r="BK293" s="23">
        <f>COUNTIFS('Faturamento SP3'!$D$2:$D$692,'Infos Relatório'!$B$245,'Faturamento SP3'!$E$2:$E$692,'Infos Relatório'!$B293,'Faturamento SP3'!$Z$2:$Z$692,'Infos Relatório'!BK$1)</f>
        <v>0</v>
      </c>
      <c r="BL293" s="13">
        <f>SUMIFS('Faturamento SP3'!$G$2:$G$692,'Faturamento SP3'!$D$2:$D$692,'Infos Relatório'!$B$245,'Faturamento SP3'!$E$2:$E$692,'Infos Relatório'!$B293,'Faturamento SP3'!$Z$2:$Z$692,'Infos Relatório'!BK$1)</f>
        <v>0</v>
      </c>
      <c r="BM293" s="13">
        <f>SUMIFS('Faturamento SP3'!$J$2:$J$692,'Faturamento SP3'!$D$2:$D$692,'Infos Relatório'!$B$245,'Faturamento SP3'!$E$2:$E$692,'Infos Relatório'!$B293,'Faturamento SP3'!$Z$2:$Z$692,'Infos Relatório'!BK$1)</f>
        <v>0</v>
      </c>
      <c r="BN293" s="14">
        <f>SUMIFS('Faturamento SP3'!$O$2:$O$692,'Faturamento SP3'!$D$2:$D$692,'Infos Relatório'!$B$245,'Faturamento SP3'!$E$2:$E$692,'Infos Relatório'!$B293,'Faturamento SP3'!$Z$2:$Z$692,'Infos Relatório'!BK$1,'Faturamento SP3'!$T$2:$T$692,"Sim")+SUMIFS('Faturamento SP3'!$P$2:$P$692,'Faturamento SP3'!$D$2:$D$692,'Infos Relatório'!$B$245,'Faturamento SP3'!$E$2:$E$692,'Infos Relatório'!$B293,'Faturamento SP3'!$Z$2:$Z$692,'Infos Relatório'!BK$1,'Faturamento SP3'!$T$2:$T$692,"Sim")</f>
        <v>0</v>
      </c>
      <c r="BO293" s="27" t="e">
        <f t="shared" si="107"/>
        <v>#DIV/0!</v>
      </c>
      <c r="BP293" s="24">
        <f>SUMIFS('Faturamento SP3'!$H$2:$H$692,'Faturamento SP3'!$D$2:$D$692,'Infos Relatório'!$B$245,'Faturamento SP3'!$E$2:$E$692,'Infos Relatório'!$B293,'Faturamento SP3'!$Z$2:$Z$692,'Infos Relatório'!BK$1)</f>
        <v>0</v>
      </c>
      <c r="BQ293" s="23">
        <f>COUNTIFS('Faturamento SP3'!$D$2:$D$692,'Infos Relatório'!$B$245,'Faturamento SP3'!$E$2:$E$692,'Infos Relatório'!$B293,'Faturamento SP3'!$Z$2:$Z$692,'Infos Relatório'!BQ$1)</f>
        <v>0</v>
      </c>
      <c r="BR293" s="13">
        <f>SUMIFS('Faturamento SP3'!$G$2:$G$692,'Faturamento SP3'!$D$2:$D$692,'Infos Relatório'!$B$245,'Faturamento SP3'!$E$2:$E$692,'Infos Relatório'!$B293,'Faturamento SP3'!$Z$2:$Z$692,'Infos Relatório'!BQ$1)</f>
        <v>0</v>
      </c>
      <c r="BS293" s="13">
        <f>SUMIFS('Faturamento SP3'!$J$2:$J$692,'Faturamento SP3'!$D$2:$D$692,'Infos Relatório'!$B$245,'Faturamento SP3'!$E$2:$E$692,'Infos Relatório'!$B293,'Faturamento SP3'!$Z$2:$Z$692,'Infos Relatório'!BQ$1)</f>
        <v>0</v>
      </c>
      <c r="BT293" s="14">
        <f>SUMIFS('Faturamento SP3'!$O$2:$O$692,'Faturamento SP3'!$D$2:$D$692,'Infos Relatório'!$B$245,'Faturamento SP3'!$E$2:$E$692,'Infos Relatório'!$B293,'Faturamento SP3'!$Z$2:$Z$692,'Infos Relatório'!BQ$1,'Faturamento SP3'!$T$2:$T$692,"Sim")+SUMIFS('Faturamento SP3'!$P$2:$P$692,'Faturamento SP3'!$D$2:$D$692,'Infos Relatório'!$B$245,'Faturamento SP3'!$E$2:$E$692,'Infos Relatório'!$B293,'Faturamento SP3'!$Z$2:$Z$692,'Infos Relatório'!BQ$1,'Faturamento SP3'!$T$2:$T$692,"Sim")</f>
        <v>0</v>
      </c>
      <c r="BU293" s="27" t="e">
        <f t="shared" si="108"/>
        <v>#DIV/0!</v>
      </c>
      <c r="BV293" s="24">
        <f>SUMIFS('Faturamento SP3'!$H$2:$H$692,'Faturamento SP3'!$D$2:$D$692,'Infos Relatório'!$B$245,'Faturamento SP3'!$E$2:$E$692,'Infos Relatório'!$B293,'Faturamento SP3'!$Z$2:$Z$692,'Infos Relatório'!BQ$1)</f>
        <v>0</v>
      </c>
    </row>
    <row r="294" spans="2:74">
      <c r="B294" s="17" t="s">
        <v>55</v>
      </c>
      <c r="C294" s="23">
        <f>COUNTIFS('Faturamento SP3'!$D$2:$D$692,'Infos Relatório'!$B$245,'Faturamento SP3'!$E$2:$E$692,'Infos Relatório'!$B294,'Faturamento SP3'!$Z$2:$Z$692,'Infos Relatório'!C$1)</f>
        <v>0</v>
      </c>
      <c r="D294" s="13">
        <f>SUMIFS('Faturamento SP3'!$G$2:$G$692,'Faturamento SP3'!$D$2:$D$692,'Infos Relatório'!$B$245,'Faturamento SP3'!$E$2:$E$692,'Infos Relatório'!$B294,'Faturamento SP3'!$Z$2:$Z$692,'Infos Relatório'!C$1)</f>
        <v>0</v>
      </c>
      <c r="E294" s="13">
        <f>SUMIFS('Faturamento SP3'!$J$2:$J$692,'Faturamento SP3'!$D$2:$D$692,'Infos Relatório'!$B$245,'Faturamento SP3'!$E$2:$E$692,'Infos Relatório'!$B294,'Faturamento SP3'!$Z$2:$Z$692,'Infos Relatório'!C$1)</f>
        <v>0</v>
      </c>
      <c r="F294" s="14">
        <f>SUMIFS('Faturamento SP3'!$O$2:$O$692,'Faturamento SP3'!$D$2:$D$692,'Infos Relatório'!$B$245,'Faturamento SP3'!$E$2:$E$692,'Infos Relatório'!$B294,'Faturamento SP3'!$Z$2:$Z$692,'Infos Relatório'!C$1,'Faturamento SP3'!$T$2:$T$692,"Sim")+SUMIFS('Faturamento SP3'!$P$2:$P$692,'Faturamento SP3'!$D$2:$D$692,'Infos Relatório'!$B$245,'Faturamento SP3'!$E$2:$E$692,'Infos Relatório'!$B294,'Faturamento SP3'!$Z$2:$Z$692,'Infos Relatório'!C$1,'Faturamento SP3'!$T$2:$T$692,"Sim")</f>
        <v>0</v>
      </c>
      <c r="G294" s="27" t="e">
        <f t="shared" si="97"/>
        <v>#DIV/0!</v>
      </c>
      <c r="H294" s="24">
        <f>SUMIFS('Faturamento SP3'!$H$2:$H$692,'Faturamento SP3'!$D$2:$D$692,'Infos Relatório'!$B$245,'Faturamento SP3'!$E$2:$E$692,'Infos Relatório'!$B294,'Faturamento SP3'!$Z$2:$Z$692,'Infos Relatório'!C$1)</f>
        <v>0</v>
      </c>
      <c r="I294" s="23">
        <f>COUNTIFS('Faturamento SP3'!$D$2:$D$692,'Infos Relatório'!$B$245,'Faturamento SP3'!$E$2:$E$692,'Infos Relatório'!$B294,'Faturamento SP3'!$Z$2:$Z$692,'Infos Relatório'!I$1)</f>
        <v>0</v>
      </c>
      <c r="J294" s="13">
        <f>SUMIFS('Faturamento SP3'!$G$2:$G$692,'Faturamento SP3'!$D$2:$D$692,'Infos Relatório'!$B$245,'Faturamento SP3'!$E$2:$E$692,'Infos Relatório'!$B294,'Faturamento SP3'!$Z$2:$Z$692,'Infos Relatório'!I$1)</f>
        <v>0</v>
      </c>
      <c r="K294" s="13">
        <f>SUMIFS('Faturamento SP3'!$J$2:$J$692,'Faturamento SP3'!$D$2:$D$692,'Infos Relatório'!$B$245,'Faturamento SP3'!$E$2:$E$692,'Infos Relatório'!$B294,'Faturamento SP3'!$Z$2:$Z$692,'Infos Relatório'!I$1)</f>
        <v>0</v>
      </c>
      <c r="L294" s="14">
        <f>SUMIFS('Faturamento SP3'!$O$2:$O$692,'Faturamento SP3'!$D$2:$D$692,'Infos Relatório'!$B$245,'Faturamento SP3'!$E$2:$E$692,'Infos Relatório'!$B294,'Faturamento SP3'!$Z$2:$Z$692,'Infos Relatório'!I$1,'Faturamento SP3'!$T$2:$T$692,"Sim")+SUMIFS('Faturamento SP3'!$P$2:$P$692,'Faturamento SP3'!$D$2:$D$692,'Infos Relatório'!$B$245,'Faturamento SP3'!$E$2:$E$692,'Infos Relatório'!$B294,'Faturamento SP3'!$Z$2:$Z$692,'Infos Relatório'!I$1,'Faturamento SP3'!$T$2:$T$692,"Sim")</f>
        <v>0</v>
      </c>
      <c r="M294" s="27" t="e">
        <f t="shared" si="98"/>
        <v>#DIV/0!</v>
      </c>
      <c r="N294" s="24">
        <f>SUMIFS('Faturamento SP3'!$H$2:$H$692,'Faturamento SP3'!$D$2:$D$692,'Infos Relatório'!$B$245,'Faturamento SP3'!$E$2:$E$692,'Infos Relatório'!$B294,'Faturamento SP3'!$Z$2:$Z$692,'Infos Relatório'!I$1)</f>
        <v>0</v>
      </c>
      <c r="O294" s="23">
        <f>COUNTIFS('Faturamento SP3'!$D$2:$D$692,'Infos Relatório'!$B$245,'Faturamento SP3'!$E$2:$E$692,'Infos Relatório'!$B294,'Faturamento SP3'!$Z$2:$Z$692,'Infos Relatório'!O$1)</f>
        <v>0</v>
      </c>
      <c r="P294" s="13">
        <f>SUMIFS('Faturamento SP3'!$G$2:$G$692,'Faturamento SP3'!$D$2:$D$692,'Infos Relatório'!$B$245,'Faturamento SP3'!$E$2:$E$692,'Infos Relatório'!$B294,'Faturamento SP3'!$Z$2:$Z$692,'Infos Relatório'!O$1)</f>
        <v>0</v>
      </c>
      <c r="Q294" s="13">
        <f>SUMIFS('Faturamento SP3'!$J$2:$J$692,'Faturamento SP3'!$D$2:$D$692,'Infos Relatório'!$B$245,'Faturamento SP3'!$E$2:$E$692,'Infos Relatório'!$B294,'Faturamento SP3'!$Z$2:$Z$692,'Infos Relatório'!O$1)</f>
        <v>0</v>
      </c>
      <c r="R294" s="14">
        <f>SUMIFS('Faturamento SP3'!$O$2:$O$692,'Faturamento SP3'!$D$2:$D$692,'Infos Relatório'!$B$245,'Faturamento SP3'!$E$2:$E$692,'Infos Relatório'!$B294,'Faturamento SP3'!$Z$2:$Z$692,'Infos Relatório'!O$1,'Faturamento SP3'!$T$2:$T$692,"Sim")+SUMIFS('Faturamento SP3'!$P$2:$P$692,'Faturamento SP3'!$D$2:$D$692,'Infos Relatório'!$B$245,'Faturamento SP3'!$E$2:$E$692,'Infos Relatório'!$B294,'Faturamento SP3'!$Z$2:$Z$692,'Infos Relatório'!O$1,'Faturamento SP3'!$T$2:$T$692,"Sim")</f>
        <v>0</v>
      </c>
      <c r="S294" s="27" t="e">
        <f t="shared" si="99"/>
        <v>#DIV/0!</v>
      </c>
      <c r="T294" s="24">
        <f>SUMIFS('Faturamento SP3'!$H$2:$H$692,'Faturamento SP3'!$D$2:$D$692,'Infos Relatório'!$B$245,'Faturamento SP3'!$E$2:$E$692,'Infos Relatório'!$B294,'Faturamento SP3'!$Z$2:$Z$692,'Infos Relatório'!O$1)</f>
        <v>0</v>
      </c>
      <c r="U294" s="23">
        <f>COUNTIFS('Faturamento SP3'!$D$2:$D$692,'Infos Relatório'!$B$245,'Faturamento SP3'!$E$2:$E$692,'Infos Relatório'!$B294,'Faturamento SP3'!$Z$2:$Z$692,'Infos Relatório'!U$1)</f>
        <v>0</v>
      </c>
      <c r="V294" s="13">
        <f>SUMIFS('Faturamento SP3'!$G$2:$G$692,'Faturamento SP3'!$D$2:$D$692,'Infos Relatório'!$B$245,'Faturamento SP3'!$E$2:$E$692,'Infos Relatório'!$B294,'Faturamento SP3'!$Z$2:$Z$692,'Infos Relatório'!U$1)</f>
        <v>0</v>
      </c>
      <c r="W294" s="13">
        <f>SUMIFS('Faturamento SP3'!$J$2:$J$692,'Faturamento SP3'!$D$2:$D$692,'Infos Relatório'!$B$245,'Faturamento SP3'!$E$2:$E$692,'Infos Relatório'!$B294,'Faturamento SP3'!$Z$2:$Z$692,'Infos Relatório'!U$1)</f>
        <v>0</v>
      </c>
      <c r="X294" s="14">
        <f>SUMIFS('Faturamento SP3'!$O$2:$O$692,'Faturamento SP3'!$D$2:$D$692,'Infos Relatório'!$B$245,'Faturamento SP3'!$E$2:$E$692,'Infos Relatório'!$B294,'Faturamento SP3'!$Z$2:$Z$692,'Infos Relatório'!U$1,'Faturamento SP3'!$T$2:$T$692,"Sim")+SUMIFS('Faturamento SP3'!$P$2:$P$692,'Faturamento SP3'!$D$2:$D$692,'Infos Relatório'!$B$245,'Faturamento SP3'!$E$2:$E$692,'Infos Relatório'!$B294,'Faturamento SP3'!$Z$2:$Z$692,'Infos Relatório'!U$1,'Faturamento SP3'!$T$2:$T$692,"Sim")</f>
        <v>0</v>
      </c>
      <c r="Y294" s="27" t="e">
        <f t="shared" si="100"/>
        <v>#DIV/0!</v>
      </c>
      <c r="Z294" s="24">
        <f>SUMIFS('Faturamento SP3'!$H$2:$H$692,'Faturamento SP3'!$D$2:$D$692,'Infos Relatório'!$B$245,'Faturamento SP3'!$E$2:$E$692,'Infos Relatório'!$B294,'Faturamento SP3'!$Z$2:$Z$692,'Infos Relatório'!U$1)</f>
        <v>0</v>
      </c>
      <c r="AA294" s="23">
        <f>COUNTIFS('Faturamento SP3'!$D$2:$D$692,'Infos Relatório'!$B$245,'Faturamento SP3'!$E$2:$E$692,'Infos Relatório'!$B294,'Faturamento SP3'!$Z$2:$Z$692,'Infos Relatório'!AA$1)</f>
        <v>0</v>
      </c>
      <c r="AB294" s="13">
        <f>SUMIFS('Faturamento SP3'!$G$2:$G$692,'Faturamento SP3'!$D$2:$D$692,'Infos Relatório'!$B$245,'Faturamento SP3'!$E$2:$E$692,'Infos Relatório'!$B294,'Faturamento SP3'!$Z$2:$Z$692,'Infos Relatório'!AA$1)</f>
        <v>0</v>
      </c>
      <c r="AC294" s="13">
        <f>SUMIFS('Faturamento SP3'!$J$2:$J$692,'Faturamento SP3'!$D$2:$D$692,'Infos Relatório'!$B$245,'Faturamento SP3'!$E$2:$E$692,'Infos Relatório'!$B294,'Faturamento SP3'!$Z$2:$Z$692,'Infos Relatório'!AA$1)</f>
        <v>0</v>
      </c>
      <c r="AD294" s="14">
        <f>SUMIFS('Faturamento SP3'!$O$2:$O$692,'Faturamento SP3'!$D$2:$D$692,'Infos Relatório'!$B$245,'Faturamento SP3'!$E$2:$E$692,'Infos Relatório'!$B294,'Faturamento SP3'!$Z$2:$Z$692,'Infos Relatório'!AA$1,'Faturamento SP3'!$T$2:$T$692,"Sim")+SUMIFS('Faturamento SP3'!$P$2:$P$692,'Faturamento SP3'!$D$2:$D$692,'Infos Relatório'!$B$245,'Faturamento SP3'!$E$2:$E$692,'Infos Relatório'!$B294,'Faturamento SP3'!$Z$2:$Z$692,'Infos Relatório'!AA$1,'Faturamento SP3'!$T$2:$T$692,"Sim")</f>
        <v>0</v>
      </c>
      <c r="AE294" s="27" t="e">
        <f t="shared" si="101"/>
        <v>#DIV/0!</v>
      </c>
      <c r="AF294" s="24">
        <f>SUMIFS('Faturamento SP3'!$H$2:$H$692,'Faturamento SP3'!$D$2:$D$692,'Infos Relatório'!$B$245,'Faturamento SP3'!$E$2:$E$692,'Infos Relatório'!$B294,'Faturamento SP3'!$Z$2:$Z$692,'Infos Relatório'!AA$1)</f>
        <v>0</v>
      </c>
      <c r="AG294" s="23">
        <f>COUNTIFS('Faturamento SP3'!$D$2:$D$692,'Infos Relatório'!$B$245,'Faturamento SP3'!$E$2:$E$692,'Infos Relatório'!$B294,'Faturamento SP3'!$Z$2:$Z$692,'Infos Relatório'!AG$1)</f>
        <v>0</v>
      </c>
      <c r="AH294" s="13">
        <f>SUMIFS('Faturamento SP3'!$G$2:$G$692,'Faturamento SP3'!$D$2:$D$692,'Infos Relatório'!$B$245,'Faturamento SP3'!$E$2:$E$692,'Infos Relatório'!$B294,'Faturamento SP3'!$Z$2:$Z$692,'Infos Relatório'!AG$1)</f>
        <v>0</v>
      </c>
      <c r="AI294" s="13">
        <f>SUMIFS('Faturamento SP3'!$J$2:$J$692,'Faturamento SP3'!$D$2:$D$692,'Infos Relatório'!$B$245,'Faturamento SP3'!$E$2:$E$692,'Infos Relatório'!$B294,'Faturamento SP3'!$Z$2:$Z$692,'Infos Relatório'!AG$1)</f>
        <v>0</v>
      </c>
      <c r="AJ294" s="14">
        <f>SUMIFS('Faturamento SP3'!$O$2:$O$692,'Faturamento SP3'!$D$2:$D$692,'Infos Relatório'!$B$245,'Faturamento SP3'!$E$2:$E$692,'Infos Relatório'!$B294,'Faturamento SP3'!$Z$2:$Z$692,'Infos Relatório'!AG$1,'Faturamento SP3'!$T$2:$T$692,"Sim")+SUMIFS('Faturamento SP3'!$P$2:$P$692,'Faturamento SP3'!$D$2:$D$692,'Infos Relatório'!$B$245,'Faturamento SP3'!$E$2:$E$692,'Infos Relatório'!$B294,'Faturamento SP3'!$Z$2:$Z$692,'Infos Relatório'!AG$1,'Faturamento SP3'!$T$2:$T$692,"Sim")</f>
        <v>0</v>
      </c>
      <c r="AK294" s="27" t="e">
        <f t="shared" si="102"/>
        <v>#DIV/0!</v>
      </c>
      <c r="AL294" s="24">
        <f>SUMIFS('Faturamento SP3'!$H$2:$H$692,'Faturamento SP3'!$D$2:$D$692,'Infos Relatório'!$B$245,'Faturamento SP3'!$E$2:$E$692,'Infos Relatório'!$B294,'Faturamento SP3'!$Z$2:$Z$692,'Infos Relatório'!AG$1)</f>
        <v>0</v>
      </c>
      <c r="AM294" s="23">
        <f>COUNTIFS('Faturamento SP3'!$D$2:$D$692,'Infos Relatório'!$B$245,'Faturamento SP3'!$E$2:$E$692,'Infos Relatório'!$B294,'Faturamento SP3'!$Z$2:$Z$692,'Infos Relatório'!AM$1)</f>
        <v>0</v>
      </c>
      <c r="AN294" s="13">
        <f>SUMIFS('Faturamento SP3'!$G$2:$G$692,'Faturamento SP3'!$D$2:$D$692,'Infos Relatório'!$B$245,'Faturamento SP3'!$E$2:$E$692,'Infos Relatório'!$B294,'Faturamento SP3'!$Z$2:$Z$692,'Infos Relatório'!AM$1)</f>
        <v>0</v>
      </c>
      <c r="AO294" s="13">
        <f>SUMIFS('Faturamento SP3'!$J$2:$J$692,'Faturamento SP3'!$D$2:$D$692,'Infos Relatório'!$B$245,'Faturamento SP3'!$E$2:$E$692,'Infos Relatório'!$B294,'Faturamento SP3'!$Z$2:$Z$692,'Infos Relatório'!AM$1)</f>
        <v>0</v>
      </c>
      <c r="AP294" s="14">
        <f>SUMIFS('Faturamento SP3'!$O$2:$O$692,'Faturamento SP3'!$D$2:$D$692,'Infos Relatório'!$B$245,'Faturamento SP3'!$E$2:$E$692,'Infos Relatório'!$B294,'Faturamento SP3'!$Z$2:$Z$692,'Infos Relatório'!AM$1,'Faturamento SP3'!$T$2:$T$692,"Sim")+SUMIFS('Faturamento SP3'!$P$2:$P$692,'Faturamento SP3'!$D$2:$D$692,'Infos Relatório'!$B$245,'Faturamento SP3'!$E$2:$E$692,'Infos Relatório'!$B294,'Faturamento SP3'!$Z$2:$Z$692,'Infos Relatório'!AM$1,'Faturamento SP3'!$T$2:$T$692,"Sim")</f>
        <v>0</v>
      </c>
      <c r="AQ294" s="27" t="e">
        <f t="shared" si="103"/>
        <v>#DIV/0!</v>
      </c>
      <c r="AR294" s="24">
        <f>SUMIFS('Faturamento SP3'!$H$2:$H$692,'Faturamento SP3'!$D$2:$D$692,'Infos Relatório'!$B$245,'Faturamento SP3'!$E$2:$E$692,'Infos Relatório'!$B294,'Faturamento SP3'!$Z$2:$Z$692,'Infos Relatório'!AM$1)</f>
        <v>0</v>
      </c>
      <c r="AS294" s="23">
        <f>COUNTIFS('Faturamento SP3'!$D$2:$D$692,'Infos Relatório'!$B$245,'Faturamento SP3'!$E$2:$E$692,'Infos Relatório'!$B294,'Faturamento SP3'!$Z$2:$Z$692,'Infos Relatório'!AS$1)</f>
        <v>0</v>
      </c>
      <c r="AT294" s="13">
        <f>SUMIFS('Faturamento SP3'!$G$2:$G$692,'Faturamento SP3'!$D$2:$D$692,'Infos Relatório'!$B$245,'Faturamento SP3'!$E$2:$E$692,'Infos Relatório'!$B294,'Faturamento SP3'!$Z$2:$Z$692,'Infos Relatório'!AS$1)</f>
        <v>0</v>
      </c>
      <c r="AU294" s="13">
        <f>SUMIFS('Faturamento SP3'!$J$2:$J$692,'Faturamento SP3'!$D$2:$D$692,'Infos Relatório'!$B$245,'Faturamento SP3'!$E$2:$E$692,'Infos Relatório'!$B294,'Faturamento SP3'!$Z$2:$Z$692,'Infos Relatório'!AS$1)</f>
        <v>0</v>
      </c>
      <c r="AV294" s="14">
        <f>SUMIFS('Faturamento SP3'!$O$2:$O$692,'Faturamento SP3'!$D$2:$D$692,'Infos Relatório'!$B$245,'Faturamento SP3'!$E$2:$E$692,'Infos Relatório'!$B294,'Faturamento SP3'!$Z$2:$Z$692,'Infos Relatório'!AS$1,'Faturamento SP3'!$T$2:$T$692,"Sim")+SUMIFS('Faturamento SP3'!$P$2:$P$692,'Faturamento SP3'!$D$2:$D$692,'Infos Relatório'!$B$245,'Faturamento SP3'!$E$2:$E$692,'Infos Relatório'!$B294,'Faturamento SP3'!$Z$2:$Z$692,'Infos Relatório'!AS$1,'Faturamento SP3'!$T$2:$T$692,"Sim")</f>
        <v>0</v>
      </c>
      <c r="AW294" s="27" t="e">
        <f t="shared" si="104"/>
        <v>#DIV/0!</v>
      </c>
      <c r="AX294" s="24">
        <f>SUMIFS('Faturamento SP3'!$H$2:$H$692,'Faturamento SP3'!$D$2:$D$692,'Infos Relatório'!$B$245,'Faturamento SP3'!$E$2:$E$692,'Infos Relatório'!$B294,'Faturamento SP3'!$Z$2:$Z$692,'Infos Relatório'!AS$1)</f>
        <v>0</v>
      </c>
      <c r="AY294" s="23">
        <f>COUNTIFS('Faturamento SP3'!$D$2:$D$692,'Infos Relatório'!$B$245,'Faturamento SP3'!$E$2:$E$692,'Infos Relatório'!$B294,'Faturamento SP3'!$Z$2:$Z$692,'Infos Relatório'!AY$1)</f>
        <v>0</v>
      </c>
      <c r="AZ294" s="13">
        <f>SUMIFS('Faturamento SP3'!$G$2:$G$692,'Faturamento SP3'!$D$2:$D$692,'Infos Relatório'!$B$245,'Faturamento SP3'!$E$2:$E$692,'Infos Relatório'!$B294,'Faturamento SP3'!$Z$2:$Z$692,'Infos Relatório'!AY$1)</f>
        <v>0</v>
      </c>
      <c r="BA294" s="13">
        <f>SUMIFS('Faturamento SP3'!$J$2:$J$692,'Faturamento SP3'!$D$2:$D$692,'Infos Relatório'!$B$245,'Faturamento SP3'!$E$2:$E$692,'Infos Relatório'!$B294,'Faturamento SP3'!$Z$2:$Z$692,'Infos Relatório'!AY$1)</f>
        <v>0</v>
      </c>
      <c r="BB294" s="14">
        <f>SUMIFS('Faturamento SP3'!$O$2:$O$692,'Faturamento SP3'!$D$2:$D$692,'Infos Relatório'!$B$245,'Faturamento SP3'!$E$2:$E$692,'Infos Relatório'!$B294,'Faturamento SP3'!$Z$2:$Z$692,'Infos Relatório'!AY$1,'Faturamento SP3'!$T$2:$T$692,"Sim")+SUMIFS('Faturamento SP3'!$P$2:$P$692,'Faturamento SP3'!$D$2:$D$692,'Infos Relatório'!$B$245,'Faturamento SP3'!$E$2:$E$692,'Infos Relatório'!$B294,'Faturamento SP3'!$Z$2:$Z$692,'Infos Relatório'!AY$1,'Faturamento SP3'!$T$2:$T$692,"Sim")</f>
        <v>0</v>
      </c>
      <c r="BC294" s="27" t="e">
        <f t="shared" si="105"/>
        <v>#DIV/0!</v>
      </c>
      <c r="BD294" s="24">
        <f>SUMIFS('Faturamento SP3'!$H$2:$H$692,'Faturamento SP3'!$D$2:$D$692,'Infos Relatório'!$B$245,'Faturamento SP3'!$E$2:$E$692,'Infos Relatório'!$B294,'Faturamento SP3'!$Z$2:$Z$692,'Infos Relatório'!AY$1)</f>
        <v>0</v>
      </c>
      <c r="BE294" s="23">
        <f>COUNTIFS('Faturamento SP3'!$D$2:$D$692,'Infos Relatório'!$B$245,'Faturamento SP3'!$E$2:$E$692,'Infos Relatório'!$B294,'Faturamento SP3'!$Z$2:$Z$692,'Infos Relatório'!BE$1)</f>
        <v>0</v>
      </c>
      <c r="BF294" s="13">
        <f>SUMIFS('Faturamento SP3'!$G$2:$G$692,'Faturamento SP3'!$D$2:$D$692,'Infos Relatório'!$B$245,'Faturamento SP3'!$E$2:$E$692,'Infos Relatório'!$B294,'Faturamento SP3'!$Z$2:$Z$692,'Infos Relatório'!BE$1)</f>
        <v>0</v>
      </c>
      <c r="BG294" s="13">
        <f>SUMIFS('Faturamento SP3'!$J$2:$J$692,'Faturamento SP3'!$D$2:$D$692,'Infos Relatório'!$B$245,'Faturamento SP3'!$E$2:$E$692,'Infos Relatório'!$B294,'Faturamento SP3'!$Z$2:$Z$692,'Infos Relatório'!BE$1)</f>
        <v>0</v>
      </c>
      <c r="BH294" s="14">
        <f>SUMIFS('Faturamento SP3'!$O$2:$O$692,'Faturamento SP3'!$D$2:$D$692,'Infos Relatório'!$B$245,'Faturamento SP3'!$E$2:$E$692,'Infos Relatório'!$B294,'Faturamento SP3'!$Z$2:$Z$692,'Infos Relatório'!BE$1,'Faturamento SP3'!$T$2:$T$692,"Sim")+SUMIFS('Faturamento SP3'!$P$2:$P$692,'Faturamento SP3'!$D$2:$D$692,'Infos Relatório'!$B$245,'Faturamento SP3'!$E$2:$E$692,'Infos Relatório'!$B294,'Faturamento SP3'!$Z$2:$Z$692,'Infos Relatório'!BE$1,'Faturamento SP3'!$T$2:$T$692,"Sim")</f>
        <v>0</v>
      </c>
      <c r="BI294" s="27" t="e">
        <f t="shared" si="106"/>
        <v>#DIV/0!</v>
      </c>
      <c r="BJ294" s="24">
        <f>SUMIFS('Faturamento SP3'!$H$2:$H$692,'Faturamento SP3'!$D$2:$D$692,'Infos Relatório'!$B$245,'Faturamento SP3'!$E$2:$E$692,'Infos Relatório'!$B294,'Faturamento SP3'!$Z$2:$Z$692,'Infos Relatório'!BE$1)</f>
        <v>0</v>
      </c>
      <c r="BK294" s="23">
        <f>COUNTIFS('Faturamento SP3'!$D$2:$D$692,'Infos Relatório'!$B$245,'Faturamento SP3'!$E$2:$E$692,'Infos Relatório'!$B294,'Faturamento SP3'!$Z$2:$Z$692,'Infos Relatório'!BK$1)</f>
        <v>0</v>
      </c>
      <c r="BL294" s="13">
        <f>SUMIFS('Faturamento SP3'!$G$2:$G$692,'Faturamento SP3'!$D$2:$D$692,'Infos Relatório'!$B$245,'Faturamento SP3'!$E$2:$E$692,'Infos Relatório'!$B294,'Faturamento SP3'!$Z$2:$Z$692,'Infos Relatório'!BK$1)</f>
        <v>0</v>
      </c>
      <c r="BM294" s="13">
        <f>SUMIFS('Faturamento SP3'!$J$2:$J$692,'Faturamento SP3'!$D$2:$D$692,'Infos Relatório'!$B$245,'Faturamento SP3'!$E$2:$E$692,'Infos Relatório'!$B294,'Faturamento SP3'!$Z$2:$Z$692,'Infos Relatório'!BK$1)</f>
        <v>0</v>
      </c>
      <c r="BN294" s="14">
        <f>SUMIFS('Faturamento SP3'!$O$2:$O$692,'Faturamento SP3'!$D$2:$D$692,'Infos Relatório'!$B$245,'Faturamento SP3'!$E$2:$E$692,'Infos Relatório'!$B294,'Faturamento SP3'!$Z$2:$Z$692,'Infos Relatório'!BK$1,'Faturamento SP3'!$T$2:$T$692,"Sim")+SUMIFS('Faturamento SP3'!$P$2:$P$692,'Faturamento SP3'!$D$2:$D$692,'Infos Relatório'!$B$245,'Faturamento SP3'!$E$2:$E$692,'Infos Relatório'!$B294,'Faturamento SP3'!$Z$2:$Z$692,'Infos Relatório'!BK$1,'Faturamento SP3'!$T$2:$T$692,"Sim")</f>
        <v>0</v>
      </c>
      <c r="BO294" s="27" t="e">
        <f t="shared" si="107"/>
        <v>#DIV/0!</v>
      </c>
      <c r="BP294" s="24">
        <f>SUMIFS('Faturamento SP3'!$H$2:$H$692,'Faturamento SP3'!$D$2:$D$692,'Infos Relatório'!$B$245,'Faturamento SP3'!$E$2:$E$692,'Infos Relatório'!$B294,'Faturamento SP3'!$Z$2:$Z$692,'Infos Relatório'!BK$1)</f>
        <v>0</v>
      </c>
      <c r="BQ294" s="23">
        <f>COUNTIFS('Faturamento SP3'!$D$2:$D$692,'Infos Relatório'!$B$245,'Faturamento SP3'!$E$2:$E$692,'Infos Relatório'!$B294,'Faturamento SP3'!$Z$2:$Z$692,'Infos Relatório'!BQ$1)</f>
        <v>0</v>
      </c>
      <c r="BR294" s="13">
        <f>SUMIFS('Faturamento SP3'!$G$2:$G$692,'Faturamento SP3'!$D$2:$D$692,'Infos Relatório'!$B$245,'Faturamento SP3'!$E$2:$E$692,'Infos Relatório'!$B294,'Faturamento SP3'!$Z$2:$Z$692,'Infos Relatório'!BQ$1)</f>
        <v>0</v>
      </c>
      <c r="BS294" s="13">
        <f>SUMIFS('Faturamento SP3'!$J$2:$J$692,'Faturamento SP3'!$D$2:$D$692,'Infos Relatório'!$B$245,'Faturamento SP3'!$E$2:$E$692,'Infos Relatório'!$B294,'Faturamento SP3'!$Z$2:$Z$692,'Infos Relatório'!BQ$1)</f>
        <v>0</v>
      </c>
      <c r="BT294" s="14">
        <f>SUMIFS('Faturamento SP3'!$O$2:$O$692,'Faturamento SP3'!$D$2:$D$692,'Infos Relatório'!$B$245,'Faturamento SP3'!$E$2:$E$692,'Infos Relatório'!$B294,'Faturamento SP3'!$Z$2:$Z$692,'Infos Relatório'!BQ$1,'Faturamento SP3'!$T$2:$T$692,"Sim")+SUMIFS('Faturamento SP3'!$P$2:$P$692,'Faturamento SP3'!$D$2:$D$692,'Infos Relatório'!$B$245,'Faturamento SP3'!$E$2:$E$692,'Infos Relatório'!$B294,'Faturamento SP3'!$Z$2:$Z$692,'Infos Relatório'!BQ$1,'Faturamento SP3'!$T$2:$T$692,"Sim")</f>
        <v>0</v>
      </c>
      <c r="BU294" s="27" t="e">
        <f t="shared" si="108"/>
        <v>#DIV/0!</v>
      </c>
      <c r="BV294" s="24">
        <f>SUMIFS('Faturamento SP3'!$H$2:$H$692,'Faturamento SP3'!$D$2:$D$692,'Infos Relatório'!$B$245,'Faturamento SP3'!$E$2:$E$692,'Infos Relatório'!$B294,'Faturamento SP3'!$Z$2:$Z$692,'Infos Relatório'!BQ$1)</f>
        <v>0</v>
      </c>
    </row>
    <row r="295" spans="2:74">
      <c r="B295" s="17" t="s">
        <v>56</v>
      </c>
      <c r="C295" s="23">
        <f>COUNTIFS('Faturamento SP3'!$D$2:$D$692,'Infos Relatório'!$B$245,'Faturamento SP3'!$E$2:$E$692,'Infos Relatório'!$B295,'Faturamento SP3'!$Z$2:$Z$692,'Infos Relatório'!C$1)</f>
        <v>0</v>
      </c>
      <c r="D295" s="13">
        <f>SUMIFS('Faturamento SP3'!$G$2:$G$692,'Faturamento SP3'!$D$2:$D$692,'Infos Relatório'!$B$245,'Faturamento SP3'!$E$2:$E$692,'Infos Relatório'!$B295,'Faturamento SP3'!$Z$2:$Z$692,'Infos Relatório'!C$1)</f>
        <v>0</v>
      </c>
      <c r="E295" s="13">
        <f>SUMIFS('Faturamento SP3'!$J$2:$J$692,'Faturamento SP3'!$D$2:$D$692,'Infos Relatório'!$B$245,'Faturamento SP3'!$E$2:$E$692,'Infos Relatório'!$B295,'Faturamento SP3'!$Z$2:$Z$692,'Infos Relatório'!C$1)</f>
        <v>0</v>
      </c>
      <c r="F295" s="14">
        <f>SUMIFS('Faturamento SP3'!$O$2:$O$692,'Faturamento SP3'!$D$2:$D$692,'Infos Relatório'!$B$245,'Faturamento SP3'!$E$2:$E$692,'Infos Relatório'!$B295,'Faturamento SP3'!$Z$2:$Z$692,'Infos Relatório'!C$1,'Faturamento SP3'!$T$2:$T$692,"Sim")+SUMIFS('Faturamento SP3'!$P$2:$P$692,'Faturamento SP3'!$D$2:$D$692,'Infos Relatório'!$B$245,'Faturamento SP3'!$E$2:$E$692,'Infos Relatório'!$B295,'Faturamento SP3'!$Z$2:$Z$692,'Infos Relatório'!C$1,'Faturamento SP3'!$T$2:$T$692,"Sim")</f>
        <v>0</v>
      </c>
      <c r="G295" s="27" t="e">
        <f t="shared" si="97"/>
        <v>#DIV/0!</v>
      </c>
      <c r="H295" s="24">
        <f>SUMIFS('Faturamento SP3'!$H$2:$H$692,'Faturamento SP3'!$D$2:$D$692,'Infos Relatório'!$B$245,'Faturamento SP3'!$E$2:$E$692,'Infos Relatório'!$B295,'Faturamento SP3'!$Z$2:$Z$692,'Infos Relatório'!C$1)</f>
        <v>0</v>
      </c>
      <c r="I295" s="23">
        <f>COUNTIFS('Faturamento SP3'!$D$2:$D$692,'Infos Relatório'!$B$245,'Faturamento SP3'!$E$2:$E$692,'Infos Relatório'!$B295,'Faturamento SP3'!$Z$2:$Z$692,'Infos Relatório'!I$1)</f>
        <v>0</v>
      </c>
      <c r="J295" s="13">
        <f>SUMIFS('Faturamento SP3'!$G$2:$G$692,'Faturamento SP3'!$D$2:$D$692,'Infos Relatório'!$B$245,'Faturamento SP3'!$E$2:$E$692,'Infos Relatório'!$B295,'Faturamento SP3'!$Z$2:$Z$692,'Infos Relatório'!I$1)</f>
        <v>0</v>
      </c>
      <c r="K295" s="13">
        <f>SUMIFS('Faturamento SP3'!$J$2:$J$692,'Faturamento SP3'!$D$2:$D$692,'Infos Relatório'!$B$245,'Faturamento SP3'!$E$2:$E$692,'Infos Relatório'!$B295,'Faturamento SP3'!$Z$2:$Z$692,'Infos Relatório'!I$1)</f>
        <v>0</v>
      </c>
      <c r="L295" s="14">
        <f>SUMIFS('Faturamento SP3'!$O$2:$O$692,'Faturamento SP3'!$D$2:$D$692,'Infos Relatório'!$B$245,'Faturamento SP3'!$E$2:$E$692,'Infos Relatório'!$B295,'Faturamento SP3'!$Z$2:$Z$692,'Infos Relatório'!I$1,'Faturamento SP3'!$T$2:$T$692,"Sim")+SUMIFS('Faturamento SP3'!$P$2:$P$692,'Faturamento SP3'!$D$2:$D$692,'Infos Relatório'!$B$245,'Faturamento SP3'!$E$2:$E$692,'Infos Relatório'!$B295,'Faturamento SP3'!$Z$2:$Z$692,'Infos Relatório'!I$1,'Faturamento SP3'!$T$2:$T$692,"Sim")</f>
        <v>0</v>
      </c>
      <c r="M295" s="27" t="e">
        <f t="shared" si="98"/>
        <v>#DIV/0!</v>
      </c>
      <c r="N295" s="24">
        <f>SUMIFS('Faturamento SP3'!$H$2:$H$692,'Faturamento SP3'!$D$2:$D$692,'Infos Relatório'!$B$245,'Faturamento SP3'!$E$2:$E$692,'Infos Relatório'!$B295,'Faturamento SP3'!$Z$2:$Z$692,'Infos Relatório'!I$1)</f>
        <v>0</v>
      </c>
      <c r="O295" s="23">
        <f>COUNTIFS('Faturamento SP3'!$D$2:$D$692,'Infos Relatório'!$B$245,'Faturamento SP3'!$E$2:$E$692,'Infos Relatório'!$B295,'Faturamento SP3'!$Z$2:$Z$692,'Infos Relatório'!O$1)</f>
        <v>0</v>
      </c>
      <c r="P295" s="13">
        <f>SUMIFS('Faturamento SP3'!$G$2:$G$692,'Faturamento SP3'!$D$2:$D$692,'Infos Relatório'!$B$245,'Faturamento SP3'!$E$2:$E$692,'Infos Relatório'!$B295,'Faturamento SP3'!$Z$2:$Z$692,'Infos Relatório'!O$1)</f>
        <v>0</v>
      </c>
      <c r="Q295" s="13">
        <f>SUMIFS('Faturamento SP3'!$J$2:$J$692,'Faturamento SP3'!$D$2:$D$692,'Infos Relatório'!$B$245,'Faturamento SP3'!$E$2:$E$692,'Infos Relatório'!$B295,'Faturamento SP3'!$Z$2:$Z$692,'Infos Relatório'!O$1)</f>
        <v>0</v>
      </c>
      <c r="R295" s="14">
        <f>SUMIFS('Faturamento SP3'!$O$2:$O$692,'Faturamento SP3'!$D$2:$D$692,'Infos Relatório'!$B$245,'Faturamento SP3'!$E$2:$E$692,'Infos Relatório'!$B295,'Faturamento SP3'!$Z$2:$Z$692,'Infos Relatório'!O$1,'Faturamento SP3'!$T$2:$T$692,"Sim")+SUMIFS('Faturamento SP3'!$P$2:$P$692,'Faturamento SP3'!$D$2:$D$692,'Infos Relatório'!$B$245,'Faturamento SP3'!$E$2:$E$692,'Infos Relatório'!$B295,'Faturamento SP3'!$Z$2:$Z$692,'Infos Relatório'!O$1,'Faturamento SP3'!$T$2:$T$692,"Sim")</f>
        <v>0</v>
      </c>
      <c r="S295" s="27" t="e">
        <f t="shared" si="99"/>
        <v>#DIV/0!</v>
      </c>
      <c r="T295" s="24">
        <f>SUMIFS('Faturamento SP3'!$H$2:$H$692,'Faturamento SP3'!$D$2:$D$692,'Infos Relatório'!$B$245,'Faturamento SP3'!$E$2:$E$692,'Infos Relatório'!$B295,'Faturamento SP3'!$Z$2:$Z$692,'Infos Relatório'!O$1)</f>
        <v>0</v>
      </c>
      <c r="U295" s="23">
        <f>COUNTIFS('Faturamento SP3'!$D$2:$D$692,'Infos Relatório'!$B$245,'Faturamento SP3'!$E$2:$E$692,'Infos Relatório'!$B295,'Faturamento SP3'!$Z$2:$Z$692,'Infos Relatório'!U$1)</f>
        <v>0</v>
      </c>
      <c r="V295" s="13">
        <f>SUMIFS('Faturamento SP3'!$G$2:$G$692,'Faturamento SP3'!$D$2:$D$692,'Infos Relatório'!$B$245,'Faturamento SP3'!$E$2:$E$692,'Infos Relatório'!$B295,'Faturamento SP3'!$Z$2:$Z$692,'Infos Relatório'!U$1)</f>
        <v>0</v>
      </c>
      <c r="W295" s="13">
        <f>SUMIFS('Faturamento SP3'!$J$2:$J$692,'Faturamento SP3'!$D$2:$D$692,'Infos Relatório'!$B$245,'Faturamento SP3'!$E$2:$E$692,'Infos Relatório'!$B295,'Faturamento SP3'!$Z$2:$Z$692,'Infos Relatório'!U$1)</f>
        <v>0</v>
      </c>
      <c r="X295" s="14">
        <f>SUMIFS('Faturamento SP3'!$O$2:$O$692,'Faturamento SP3'!$D$2:$D$692,'Infos Relatório'!$B$245,'Faturamento SP3'!$E$2:$E$692,'Infos Relatório'!$B295,'Faturamento SP3'!$Z$2:$Z$692,'Infos Relatório'!U$1,'Faturamento SP3'!$T$2:$T$692,"Sim")+SUMIFS('Faturamento SP3'!$P$2:$P$692,'Faturamento SP3'!$D$2:$D$692,'Infos Relatório'!$B$245,'Faturamento SP3'!$E$2:$E$692,'Infos Relatório'!$B295,'Faturamento SP3'!$Z$2:$Z$692,'Infos Relatório'!U$1,'Faturamento SP3'!$T$2:$T$692,"Sim")</f>
        <v>0</v>
      </c>
      <c r="Y295" s="27" t="e">
        <f t="shared" si="100"/>
        <v>#DIV/0!</v>
      </c>
      <c r="Z295" s="24">
        <f>SUMIFS('Faturamento SP3'!$H$2:$H$692,'Faturamento SP3'!$D$2:$D$692,'Infos Relatório'!$B$245,'Faturamento SP3'!$E$2:$E$692,'Infos Relatório'!$B295,'Faturamento SP3'!$Z$2:$Z$692,'Infos Relatório'!U$1)</f>
        <v>0</v>
      </c>
      <c r="AA295" s="23">
        <f>COUNTIFS('Faturamento SP3'!$D$2:$D$692,'Infos Relatório'!$B$245,'Faturamento SP3'!$E$2:$E$692,'Infos Relatório'!$B295,'Faturamento SP3'!$Z$2:$Z$692,'Infos Relatório'!AA$1)</f>
        <v>0</v>
      </c>
      <c r="AB295" s="13">
        <f>SUMIFS('Faturamento SP3'!$G$2:$G$692,'Faturamento SP3'!$D$2:$D$692,'Infos Relatório'!$B$245,'Faturamento SP3'!$E$2:$E$692,'Infos Relatório'!$B295,'Faturamento SP3'!$Z$2:$Z$692,'Infos Relatório'!AA$1)</f>
        <v>0</v>
      </c>
      <c r="AC295" s="13">
        <f>SUMIFS('Faturamento SP3'!$J$2:$J$692,'Faturamento SP3'!$D$2:$D$692,'Infos Relatório'!$B$245,'Faturamento SP3'!$E$2:$E$692,'Infos Relatório'!$B295,'Faturamento SP3'!$Z$2:$Z$692,'Infos Relatório'!AA$1)</f>
        <v>0</v>
      </c>
      <c r="AD295" s="14">
        <f>SUMIFS('Faturamento SP3'!$O$2:$O$692,'Faturamento SP3'!$D$2:$D$692,'Infos Relatório'!$B$245,'Faturamento SP3'!$E$2:$E$692,'Infos Relatório'!$B295,'Faturamento SP3'!$Z$2:$Z$692,'Infos Relatório'!AA$1,'Faturamento SP3'!$T$2:$T$692,"Sim")+SUMIFS('Faturamento SP3'!$P$2:$P$692,'Faturamento SP3'!$D$2:$D$692,'Infos Relatório'!$B$245,'Faturamento SP3'!$E$2:$E$692,'Infos Relatório'!$B295,'Faturamento SP3'!$Z$2:$Z$692,'Infos Relatório'!AA$1,'Faturamento SP3'!$T$2:$T$692,"Sim")</f>
        <v>0</v>
      </c>
      <c r="AE295" s="27" t="e">
        <f t="shared" si="101"/>
        <v>#DIV/0!</v>
      </c>
      <c r="AF295" s="24">
        <f>SUMIFS('Faturamento SP3'!$H$2:$H$692,'Faturamento SP3'!$D$2:$D$692,'Infos Relatório'!$B$245,'Faturamento SP3'!$E$2:$E$692,'Infos Relatório'!$B295,'Faturamento SP3'!$Z$2:$Z$692,'Infos Relatório'!AA$1)</f>
        <v>0</v>
      </c>
      <c r="AG295" s="23">
        <f>COUNTIFS('Faturamento SP3'!$D$2:$D$692,'Infos Relatório'!$B$245,'Faturamento SP3'!$E$2:$E$692,'Infos Relatório'!$B295,'Faturamento SP3'!$Z$2:$Z$692,'Infos Relatório'!AG$1)</f>
        <v>0</v>
      </c>
      <c r="AH295" s="13">
        <f>SUMIFS('Faturamento SP3'!$G$2:$G$692,'Faturamento SP3'!$D$2:$D$692,'Infos Relatório'!$B$245,'Faturamento SP3'!$E$2:$E$692,'Infos Relatório'!$B295,'Faturamento SP3'!$Z$2:$Z$692,'Infos Relatório'!AG$1)</f>
        <v>0</v>
      </c>
      <c r="AI295" s="13">
        <f>SUMIFS('Faturamento SP3'!$J$2:$J$692,'Faturamento SP3'!$D$2:$D$692,'Infos Relatório'!$B$245,'Faturamento SP3'!$E$2:$E$692,'Infos Relatório'!$B295,'Faturamento SP3'!$Z$2:$Z$692,'Infos Relatório'!AG$1)</f>
        <v>0</v>
      </c>
      <c r="AJ295" s="14">
        <f>SUMIFS('Faturamento SP3'!$O$2:$O$692,'Faturamento SP3'!$D$2:$D$692,'Infos Relatório'!$B$245,'Faturamento SP3'!$E$2:$E$692,'Infos Relatório'!$B295,'Faturamento SP3'!$Z$2:$Z$692,'Infos Relatório'!AG$1,'Faturamento SP3'!$T$2:$T$692,"Sim")+SUMIFS('Faturamento SP3'!$P$2:$P$692,'Faturamento SP3'!$D$2:$D$692,'Infos Relatório'!$B$245,'Faturamento SP3'!$E$2:$E$692,'Infos Relatório'!$B295,'Faturamento SP3'!$Z$2:$Z$692,'Infos Relatório'!AG$1,'Faturamento SP3'!$T$2:$T$692,"Sim")</f>
        <v>0</v>
      </c>
      <c r="AK295" s="27" t="e">
        <f t="shared" si="102"/>
        <v>#DIV/0!</v>
      </c>
      <c r="AL295" s="24">
        <f>SUMIFS('Faturamento SP3'!$H$2:$H$692,'Faturamento SP3'!$D$2:$D$692,'Infos Relatório'!$B$245,'Faturamento SP3'!$E$2:$E$692,'Infos Relatório'!$B295,'Faturamento SP3'!$Z$2:$Z$692,'Infos Relatório'!AG$1)</f>
        <v>0</v>
      </c>
      <c r="AM295" s="23">
        <f>COUNTIFS('Faturamento SP3'!$D$2:$D$692,'Infos Relatório'!$B$245,'Faturamento SP3'!$E$2:$E$692,'Infos Relatório'!$B295,'Faturamento SP3'!$Z$2:$Z$692,'Infos Relatório'!AM$1)</f>
        <v>0</v>
      </c>
      <c r="AN295" s="13">
        <f>SUMIFS('Faturamento SP3'!$G$2:$G$692,'Faturamento SP3'!$D$2:$D$692,'Infos Relatório'!$B$245,'Faturamento SP3'!$E$2:$E$692,'Infos Relatório'!$B295,'Faturamento SP3'!$Z$2:$Z$692,'Infos Relatório'!AM$1)</f>
        <v>0</v>
      </c>
      <c r="AO295" s="13">
        <f>SUMIFS('Faturamento SP3'!$J$2:$J$692,'Faturamento SP3'!$D$2:$D$692,'Infos Relatório'!$B$245,'Faturamento SP3'!$E$2:$E$692,'Infos Relatório'!$B295,'Faturamento SP3'!$Z$2:$Z$692,'Infos Relatório'!AM$1)</f>
        <v>0</v>
      </c>
      <c r="AP295" s="14">
        <f>SUMIFS('Faturamento SP3'!$O$2:$O$692,'Faturamento SP3'!$D$2:$D$692,'Infos Relatório'!$B$245,'Faturamento SP3'!$E$2:$E$692,'Infos Relatório'!$B295,'Faturamento SP3'!$Z$2:$Z$692,'Infos Relatório'!AM$1,'Faturamento SP3'!$T$2:$T$692,"Sim")+SUMIFS('Faturamento SP3'!$P$2:$P$692,'Faturamento SP3'!$D$2:$D$692,'Infos Relatório'!$B$245,'Faturamento SP3'!$E$2:$E$692,'Infos Relatório'!$B295,'Faturamento SP3'!$Z$2:$Z$692,'Infos Relatório'!AM$1,'Faturamento SP3'!$T$2:$T$692,"Sim")</f>
        <v>0</v>
      </c>
      <c r="AQ295" s="27" t="e">
        <f t="shared" si="103"/>
        <v>#DIV/0!</v>
      </c>
      <c r="AR295" s="24">
        <f>SUMIFS('Faturamento SP3'!$H$2:$H$692,'Faturamento SP3'!$D$2:$D$692,'Infos Relatório'!$B$245,'Faturamento SP3'!$E$2:$E$692,'Infos Relatório'!$B295,'Faturamento SP3'!$Z$2:$Z$692,'Infos Relatório'!AM$1)</f>
        <v>0</v>
      </c>
      <c r="AS295" s="23">
        <f>COUNTIFS('Faturamento SP3'!$D$2:$D$692,'Infos Relatório'!$B$245,'Faturamento SP3'!$E$2:$E$692,'Infos Relatório'!$B295,'Faturamento SP3'!$Z$2:$Z$692,'Infos Relatório'!AS$1)</f>
        <v>0</v>
      </c>
      <c r="AT295" s="13">
        <f>SUMIFS('Faturamento SP3'!$G$2:$G$692,'Faturamento SP3'!$D$2:$D$692,'Infos Relatório'!$B$245,'Faturamento SP3'!$E$2:$E$692,'Infos Relatório'!$B295,'Faturamento SP3'!$Z$2:$Z$692,'Infos Relatório'!AS$1)</f>
        <v>0</v>
      </c>
      <c r="AU295" s="13">
        <f>SUMIFS('Faturamento SP3'!$J$2:$J$692,'Faturamento SP3'!$D$2:$D$692,'Infos Relatório'!$B$245,'Faturamento SP3'!$E$2:$E$692,'Infos Relatório'!$B295,'Faturamento SP3'!$Z$2:$Z$692,'Infos Relatório'!AS$1)</f>
        <v>0</v>
      </c>
      <c r="AV295" s="14">
        <f>SUMIFS('Faturamento SP3'!$O$2:$O$692,'Faturamento SP3'!$D$2:$D$692,'Infos Relatório'!$B$245,'Faturamento SP3'!$E$2:$E$692,'Infos Relatório'!$B295,'Faturamento SP3'!$Z$2:$Z$692,'Infos Relatório'!AS$1,'Faturamento SP3'!$T$2:$T$692,"Sim")+SUMIFS('Faturamento SP3'!$P$2:$P$692,'Faturamento SP3'!$D$2:$D$692,'Infos Relatório'!$B$245,'Faturamento SP3'!$E$2:$E$692,'Infos Relatório'!$B295,'Faturamento SP3'!$Z$2:$Z$692,'Infos Relatório'!AS$1,'Faturamento SP3'!$T$2:$T$692,"Sim")</f>
        <v>0</v>
      </c>
      <c r="AW295" s="27" t="e">
        <f t="shared" si="104"/>
        <v>#DIV/0!</v>
      </c>
      <c r="AX295" s="24">
        <f>SUMIFS('Faturamento SP3'!$H$2:$H$692,'Faturamento SP3'!$D$2:$D$692,'Infos Relatório'!$B$245,'Faturamento SP3'!$E$2:$E$692,'Infos Relatório'!$B295,'Faturamento SP3'!$Z$2:$Z$692,'Infos Relatório'!AS$1)</f>
        <v>0</v>
      </c>
      <c r="AY295" s="23">
        <f>COUNTIFS('Faturamento SP3'!$D$2:$D$692,'Infos Relatório'!$B$245,'Faturamento SP3'!$E$2:$E$692,'Infos Relatório'!$B295,'Faturamento SP3'!$Z$2:$Z$692,'Infos Relatório'!AY$1)</f>
        <v>0</v>
      </c>
      <c r="AZ295" s="13">
        <f>SUMIFS('Faturamento SP3'!$G$2:$G$692,'Faturamento SP3'!$D$2:$D$692,'Infos Relatório'!$B$245,'Faturamento SP3'!$E$2:$E$692,'Infos Relatório'!$B295,'Faturamento SP3'!$Z$2:$Z$692,'Infos Relatório'!AY$1)</f>
        <v>0</v>
      </c>
      <c r="BA295" s="13">
        <f>SUMIFS('Faturamento SP3'!$J$2:$J$692,'Faturamento SP3'!$D$2:$D$692,'Infos Relatório'!$B$245,'Faturamento SP3'!$E$2:$E$692,'Infos Relatório'!$B295,'Faturamento SP3'!$Z$2:$Z$692,'Infos Relatório'!AY$1)</f>
        <v>0</v>
      </c>
      <c r="BB295" s="14">
        <f>SUMIFS('Faturamento SP3'!$O$2:$O$692,'Faturamento SP3'!$D$2:$D$692,'Infos Relatório'!$B$245,'Faturamento SP3'!$E$2:$E$692,'Infos Relatório'!$B295,'Faturamento SP3'!$Z$2:$Z$692,'Infos Relatório'!AY$1,'Faturamento SP3'!$T$2:$T$692,"Sim")+SUMIFS('Faturamento SP3'!$P$2:$P$692,'Faturamento SP3'!$D$2:$D$692,'Infos Relatório'!$B$245,'Faturamento SP3'!$E$2:$E$692,'Infos Relatório'!$B295,'Faturamento SP3'!$Z$2:$Z$692,'Infos Relatório'!AY$1,'Faturamento SP3'!$T$2:$T$692,"Sim")</f>
        <v>0</v>
      </c>
      <c r="BC295" s="27" t="e">
        <f t="shared" si="105"/>
        <v>#DIV/0!</v>
      </c>
      <c r="BD295" s="24">
        <f>SUMIFS('Faturamento SP3'!$H$2:$H$692,'Faturamento SP3'!$D$2:$D$692,'Infos Relatório'!$B$245,'Faturamento SP3'!$E$2:$E$692,'Infos Relatório'!$B295,'Faturamento SP3'!$Z$2:$Z$692,'Infos Relatório'!AY$1)</f>
        <v>0</v>
      </c>
      <c r="BE295" s="23">
        <f>COUNTIFS('Faturamento SP3'!$D$2:$D$692,'Infos Relatório'!$B$245,'Faturamento SP3'!$E$2:$E$692,'Infos Relatório'!$B295,'Faturamento SP3'!$Z$2:$Z$692,'Infos Relatório'!BE$1)</f>
        <v>0</v>
      </c>
      <c r="BF295" s="13">
        <f>SUMIFS('Faturamento SP3'!$G$2:$G$692,'Faturamento SP3'!$D$2:$D$692,'Infos Relatório'!$B$245,'Faturamento SP3'!$E$2:$E$692,'Infos Relatório'!$B295,'Faturamento SP3'!$Z$2:$Z$692,'Infos Relatório'!BE$1)</f>
        <v>0</v>
      </c>
      <c r="BG295" s="13">
        <f>SUMIFS('Faturamento SP3'!$J$2:$J$692,'Faturamento SP3'!$D$2:$D$692,'Infos Relatório'!$B$245,'Faturamento SP3'!$E$2:$E$692,'Infos Relatório'!$B295,'Faturamento SP3'!$Z$2:$Z$692,'Infos Relatório'!BE$1)</f>
        <v>0</v>
      </c>
      <c r="BH295" s="14">
        <f>SUMIFS('Faturamento SP3'!$O$2:$O$692,'Faturamento SP3'!$D$2:$D$692,'Infos Relatório'!$B$245,'Faturamento SP3'!$E$2:$E$692,'Infos Relatório'!$B295,'Faturamento SP3'!$Z$2:$Z$692,'Infos Relatório'!BE$1,'Faturamento SP3'!$T$2:$T$692,"Sim")+SUMIFS('Faturamento SP3'!$P$2:$P$692,'Faturamento SP3'!$D$2:$D$692,'Infos Relatório'!$B$245,'Faturamento SP3'!$E$2:$E$692,'Infos Relatório'!$B295,'Faturamento SP3'!$Z$2:$Z$692,'Infos Relatório'!BE$1,'Faturamento SP3'!$T$2:$T$692,"Sim")</f>
        <v>0</v>
      </c>
      <c r="BI295" s="27" t="e">
        <f t="shared" si="106"/>
        <v>#DIV/0!</v>
      </c>
      <c r="BJ295" s="24">
        <f>SUMIFS('Faturamento SP3'!$H$2:$H$692,'Faturamento SP3'!$D$2:$D$692,'Infos Relatório'!$B$245,'Faturamento SP3'!$E$2:$E$692,'Infos Relatório'!$B295,'Faturamento SP3'!$Z$2:$Z$692,'Infos Relatório'!BE$1)</f>
        <v>0</v>
      </c>
      <c r="BK295" s="23">
        <f>COUNTIFS('Faturamento SP3'!$D$2:$D$692,'Infos Relatório'!$B$245,'Faturamento SP3'!$E$2:$E$692,'Infos Relatório'!$B295,'Faturamento SP3'!$Z$2:$Z$692,'Infos Relatório'!BK$1)</f>
        <v>0</v>
      </c>
      <c r="BL295" s="13">
        <f>SUMIFS('Faturamento SP3'!$G$2:$G$692,'Faturamento SP3'!$D$2:$D$692,'Infos Relatório'!$B$245,'Faturamento SP3'!$E$2:$E$692,'Infos Relatório'!$B295,'Faturamento SP3'!$Z$2:$Z$692,'Infos Relatório'!BK$1)</f>
        <v>0</v>
      </c>
      <c r="BM295" s="13">
        <f>SUMIFS('Faturamento SP3'!$J$2:$J$692,'Faturamento SP3'!$D$2:$D$692,'Infos Relatório'!$B$245,'Faturamento SP3'!$E$2:$E$692,'Infos Relatório'!$B295,'Faturamento SP3'!$Z$2:$Z$692,'Infos Relatório'!BK$1)</f>
        <v>0</v>
      </c>
      <c r="BN295" s="14">
        <f>SUMIFS('Faturamento SP3'!$O$2:$O$692,'Faturamento SP3'!$D$2:$D$692,'Infos Relatório'!$B$245,'Faturamento SP3'!$E$2:$E$692,'Infos Relatório'!$B295,'Faturamento SP3'!$Z$2:$Z$692,'Infos Relatório'!BK$1,'Faturamento SP3'!$T$2:$T$692,"Sim")+SUMIFS('Faturamento SP3'!$P$2:$P$692,'Faturamento SP3'!$D$2:$D$692,'Infos Relatório'!$B$245,'Faturamento SP3'!$E$2:$E$692,'Infos Relatório'!$B295,'Faturamento SP3'!$Z$2:$Z$692,'Infos Relatório'!BK$1,'Faturamento SP3'!$T$2:$T$692,"Sim")</f>
        <v>0</v>
      </c>
      <c r="BO295" s="27" t="e">
        <f t="shared" si="107"/>
        <v>#DIV/0!</v>
      </c>
      <c r="BP295" s="24">
        <f>SUMIFS('Faturamento SP3'!$H$2:$H$692,'Faturamento SP3'!$D$2:$D$692,'Infos Relatório'!$B$245,'Faturamento SP3'!$E$2:$E$692,'Infos Relatório'!$B295,'Faturamento SP3'!$Z$2:$Z$692,'Infos Relatório'!BK$1)</f>
        <v>0</v>
      </c>
      <c r="BQ295" s="23">
        <f>COUNTIFS('Faturamento SP3'!$D$2:$D$692,'Infos Relatório'!$B$245,'Faturamento SP3'!$E$2:$E$692,'Infos Relatório'!$B295,'Faturamento SP3'!$Z$2:$Z$692,'Infos Relatório'!BQ$1)</f>
        <v>0</v>
      </c>
      <c r="BR295" s="13">
        <f>SUMIFS('Faturamento SP3'!$G$2:$G$692,'Faturamento SP3'!$D$2:$D$692,'Infos Relatório'!$B$245,'Faturamento SP3'!$E$2:$E$692,'Infos Relatório'!$B295,'Faturamento SP3'!$Z$2:$Z$692,'Infos Relatório'!BQ$1)</f>
        <v>0</v>
      </c>
      <c r="BS295" s="13">
        <f>SUMIFS('Faturamento SP3'!$J$2:$J$692,'Faturamento SP3'!$D$2:$D$692,'Infos Relatório'!$B$245,'Faturamento SP3'!$E$2:$E$692,'Infos Relatório'!$B295,'Faturamento SP3'!$Z$2:$Z$692,'Infos Relatório'!BQ$1)</f>
        <v>0</v>
      </c>
      <c r="BT295" s="14">
        <f>SUMIFS('Faturamento SP3'!$O$2:$O$692,'Faturamento SP3'!$D$2:$D$692,'Infos Relatório'!$B$245,'Faturamento SP3'!$E$2:$E$692,'Infos Relatório'!$B295,'Faturamento SP3'!$Z$2:$Z$692,'Infos Relatório'!BQ$1,'Faturamento SP3'!$T$2:$T$692,"Sim")+SUMIFS('Faturamento SP3'!$P$2:$P$692,'Faturamento SP3'!$D$2:$D$692,'Infos Relatório'!$B$245,'Faturamento SP3'!$E$2:$E$692,'Infos Relatório'!$B295,'Faturamento SP3'!$Z$2:$Z$692,'Infos Relatório'!BQ$1,'Faturamento SP3'!$T$2:$T$692,"Sim")</f>
        <v>0</v>
      </c>
      <c r="BU295" s="27" t="e">
        <f t="shared" si="108"/>
        <v>#DIV/0!</v>
      </c>
      <c r="BV295" s="24">
        <f>SUMIFS('Faturamento SP3'!$H$2:$H$692,'Faturamento SP3'!$D$2:$D$692,'Infos Relatório'!$B$245,'Faturamento SP3'!$E$2:$E$692,'Infos Relatório'!$B295,'Faturamento SP3'!$Z$2:$Z$692,'Infos Relatório'!BQ$1)</f>
        <v>0</v>
      </c>
    </row>
    <row r="296" spans="2:74">
      <c r="B296" s="17" t="s">
        <v>57</v>
      </c>
      <c r="C296" s="23">
        <f>COUNTIFS('Faturamento SP3'!$D$2:$D$692,'Infos Relatório'!$B$245,'Faturamento SP3'!$E$2:$E$692,'Infos Relatório'!$B296,'Faturamento SP3'!$Z$2:$Z$692,'Infos Relatório'!C$1)</f>
        <v>0</v>
      </c>
      <c r="D296" s="13">
        <f>SUMIFS('Faturamento SP3'!$G$2:$G$692,'Faturamento SP3'!$D$2:$D$692,'Infos Relatório'!$B$245,'Faturamento SP3'!$E$2:$E$692,'Infos Relatório'!$B296,'Faturamento SP3'!$Z$2:$Z$692,'Infos Relatório'!C$1)</f>
        <v>0</v>
      </c>
      <c r="E296" s="13">
        <f>SUMIFS('Faturamento SP3'!$J$2:$J$692,'Faturamento SP3'!$D$2:$D$692,'Infos Relatório'!$B$245,'Faturamento SP3'!$E$2:$E$692,'Infos Relatório'!$B296,'Faturamento SP3'!$Z$2:$Z$692,'Infos Relatório'!C$1)</f>
        <v>0</v>
      </c>
      <c r="F296" s="14">
        <f>SUMIFS('Faturamento SP3'!$O$2:$O$692,'Faturamento SP3'!$D$2:$D$692,'Infos Relatório'!$B$245,'Faturamento SP3'!$E$2:$E$692,'Infos Relatório'!$B296,'Faturamento SP3'!$Z$2:$Z$692,'Infos Relatório'!C$1,'Faturamento SP3'!$T$2:$T$692,"Sim")+SUMIFS('Faturamento SP3'!$P$2:$P$692,'Faturamento SP3'!$D$2:$D$692,'Infos Relatório'!$B$245,'Faturamento SP3'!$E$2:$E$692,'Infos Relatório'!$B296,'Faturamento SP3'!$Z$2:$Z$692,'Infos Relatório'!C$1,'Faturamento SP3'!$T$2:$T$692,"Sim")</f>
        <v>0</v>
      </c>
      <c r="G296" s="27" t="e">
        <f t="shared" si="97"/>
        <v>#DIV/0!</v>
      </c>
      <c r="H296" s="24">
        <f>SUMIFS('Faturamento SP3'!$H$2:$H$692,'Faturamento SP3'!$D$2:$D$692,'Infos Relatório'!$B$245,'Faturamento SP3'!$E$2:$E$692,'Infos Relatório'!$B296,'Faturamento SP3'!$Z$2:$Z$692,'Infos Relatório'!C$1)</f>
        <v>0</v>
      </c>
      <c r="I296" s="23">
        <f>COUNTIFS('Faturamento SP3'!$D$2:$D$692,'Infos Relatório'!$B$245,'Faturamento SP3'!$E$2:$E$692,'Infos Relatório'!$B296,'Faturamento SP3'!$Z$2:$Z$692,'Infos Relatório'!I$1)</f>
        <v>0</v>
      </c>
      <c r="J296" s="13">
        <f>SUMIFS('Faturamento SP3'!$G$2:$G$692,'Faturamento SP3'!$D$2:$D$692,'Infos Relatório'!$B$245,'Faturamento SP3'!$E$2:$E$692,'Infos Relatório'!$B296,'Faturamento SP3'!$Z$2:$Z$692,'Infos Relatório'!I$1)</f>
        <v>0</v>
      </c>
      <c r="K296" s="13">
        <f>SUMIFS('Faturamento SP3'!$J$2:$J$692,'Faturamento SP3'!$D$2:$D$692,'Infos Relatório'!$B$245,'Faturamento SP3'!$E$2:$E$692,'Infos Relatório'!$B296,'Faturamento SP3'!$Z$2:$Z$692,'Infos Relatório'!I$1)</f>
        <v>0</v>
      </c>
      <c r="L296" s="14">
        <f>SUMIFS('Faturamento SP3'!$O$2:$O$692,'Faturamento SP3'!$D$2:$D$692,'Infos Relatório'!$B$245,'Faturamento SP3'!$E$2:$E$692,'Infos Relatório'!$B296,'Faturamento SP3'!$Z$2:$Z$692,'Infos Relatório'!I$1,'Faturamento SP3'!$T$2:$T$692,"Sim")+SUMIFS('Faturamento SP3'!$P$2:$P$692,'Faturamento SP3'!$D$2:$D$692,'Infos Relatório'!$B$245,'Faturamento SP3'!$E$2:$E$692,'Infos Relatório'!$B296,'Faturamento SP3'!$Z$2:$Z$692,'Infos Relatório'!I$1,'Faturamento SP3'!$T$2:$T$692,"Sim")</f>
        <v>0</v>
      </c>
      <c r="M296" s="27" t="e">
        <f t="shared" si="98"/>
        <v>#DIV/0!</v>
      </c>
      <c r="N296" s="24">
        <f>SUMIFS('Faturamento SP3'!$H$2:$H$692,'Faturamento SP3'!$D$2:$D$692,'Infos Relatório'!$B$245,'Faturamento SP3'!$E$2:$E$692,'Infos Relatório'!$B296,'Faturamento SP3'!$Z$2:$Z$692,'Infos Relatório'!I$1)</f>
        <v>0</v>
      </c>
      <c r="O296" s="23">
        <f>COUNTIFS('Faturamento SP3'!$D$2:$D$692,'Infos Relatório'!$B$245,'Faturamento SP3'!$E$2:$E$692,'Infos Relatório'!$B296,'Faturamento SP3'!$Z$2:$Z$692,'Infos Relatório'!O$1)</f>
        <v>0</v>
      </c>
      <c r="P296" s="13">
        <f>SUMIFS('Faturamento SP3'!$G$2:$G$692,'Faturamento SP3'!$D$2:$D$692,'Infos Relatório'!$B$245,'Faturamento SP3'!$E$2:$E$692,'Infos Relatório'!$B296,'Faturamento SP3'!$Z$2:$Z$692,'Infos Relatório'!O$1)</f>
        <v>0</v>
      </c>
      <c r="Q296" s="13">
        <f>SUMIFS('Faturamento SP3'!$J$2:$J$692,'Faturamento SP3'!$D$2:$D$692,'Infos Relatório'!$B$245,'Faturamento SP3'!$E$2:$E$692,'Infos Relatório'!$B296,'Faturamento SP3'!$Z$2:$Z$692,'Infos Relatório'!O$1)</f>
        <v>0</v>
      </c>
      <c r="R296" s="14">
        <f>SUMIFS('Faturamento SP3'!$O$2:$O$692,'Faturamento SP3'!$D$2:$D$692,'Infos Relatório'!$B$245,'Faturamento SP3'!$E$2:$E$692,'Infos Relatório'!$B296,'Faturamento SP3'!$Z$2:$Z$692,'Infos Relatório'!O$1,'Faturamento SP3'!$T$2:$T$692,"Sim")+SUMIFS('Faturamento SP3'!$P$2:$P$692,'Faturamento SP3'!$D$2:$D$692,'Infos Relatório'!$B$245,'Faturamento SP3'!$E$2:$E$692,'Infos Relatório'!$B296,'Faturamento SP3'!$Z$2:$Z$692,'Infos Relatório'!O$1,'Faturamento SP3'!$T$2:$T$692,"Sim")</f>
        <v>0</v>
      </c>
      <c r="S296" s="27" t="e">
        <f t="shared" si="99"/>
        <v>#DIV/0!</v>
      </c>
      <c r="T296" s="24">
        <f>SUMIFS('Faturamento SP3'!$H$2:$H$692,'Faturamento SP3'!$D$2:$D$692,'Infos Relatório'!$B$245,'Faturamento SP3'!$E$2:$E$692,'Infos Relatório'!$B296,'Faturamento SP3'!$Z$2:$Z$692,'Infos Relatório'!O$1)</f>
        <v>0</v>
      </c>
      <c r="U296" s="23">
        <f>COUNTIFS('Faturamento SP3'!$D$2:$D$692,'Infos Relatório'!$B$245,'Faturamento SP3'!$E$2:$E$692,'Infos Relatório'!$B296,'Faturamento SP3'!$Z$2:$Z$692,'Infos Relatório'!U$1)</f>
        <v>0</v>
      </c>
      <c r="V296" s="13">
        <f>SUMIFS('Faturamento SP3'!$G$2:$G$692,'Faturamento SP3'!$D$2:$D$692,'Infos Relatório'!$B$245,'Faturamento SP3'!$E$2:$E$692,'Infos Relatório'!$B296,'Faturamento SP3'!$Z$2:$Z$692,'Infos Relatório'!U$1)</f>
        <v>0</v>
      </c>
      <c r="W296" s="13">
        <f>SUMIFS('Faturamento SP3'!$J$2:$J$692,'Faturamento SP3'!$D$2:$D$692,'Infos Relatório'!$B$245,'Faturamento SP3'!$E$2:$E$692,'Infos Relatório'!$B296,'Faturamento SP3'!$Z$2:$Z$692,'Infos Relatório'!U$1)</f>
        <v>0</v>
      </c>
      <c r="X296" s="14">
        <f>SUMIFS('Faturamento SP3'!$O$2:$O$692,'Faturamento SP3'!$D$2:$D$692,'Infos Relatório'!$B$245,'Faturamento SP3'!$E$2:$E$692,'Infos Relatório'!$B296,'Faturamento SP3'!$Z$2:$Z$692,'Infos Relatório'!U$1,'Faturamento SP3'!$T$2:$T$692,"Sim")+SUMIFS('Faturamento SP3'!$P$2:$P$692,'Faturamento SP3'!$D$2:$D$692,'Infos Relatório'!$B$245,'Faturamento SP3'!$E$2:$E$692,'Infos Relatório'!$B296,'Faturamento SP3'!$Z$2:$Z$692,'Infos Relatório'!U$1,'Faturamento SP3'!$T$2:$T$692,"Sim")</f>
        <v>0</v>
      </c>
      <c r="Y296" s="27" t="e">
        <f t="shared" si="100"/>
        <v>#DIV/0!</v>
      </c>
      <c r="Z296" s="24">
        <f>SUMIFS('Faturamento SP3'!$H$2:$H$692,'Faturamento SP3'!$D$2:$D$692,'Infos Relatório'!$B$245,'Faturamento SP3'!$E$2:$E$692,'Infos Relatório'!$B296,'Faturamento SP3'!$Z$2:$Z$692,'Infos Relatório'!U$1)</f>
        <v>0</v>
      </c>
      <c r="AA296" s="23">
        <f>COUNTIFS('Faturamento SP3'!$D$2:$D$692,'Infos Relatório'!$B$245,'Faturamento SP3'!$E$2:$E$692,'Infos Relatório'!$B296,'Faturamento SP3'!$Z$2:$Z$692,'Infos Relatório'!AA$1)</f>
        <v>0</v>
      </c>
      <c r="AB296" s="13">
        <f>SUMIFS('Faturamento SP3'!$G$2:$G$692,'Faturamento SP3'!$D$2:$D$692,'Infos Relatório'!$B$245,'Faturamento SP3'!$E$2:$E$692,'Infos Relatório'!$B296,'Faturamento SP3'!$Z$2:$Z$692,'Infos Relatório'!AA$1)</f>
        <v>0</v>
      </c>
      <c r="AC296" s="13">
        <f>SUMIFS('Faturamento SP3'!$J$2:$J$692,'Faturamento SP3'!$D$2:$D$692,'Infos Relatório'!$B$245,'Faturamento SP3'!$E$2:$E$692,'Infos Relatório'!$B296,'Faturamento SP3'!$Z$2:$Z$692,'Infos Relatório'!AA$1)</f>
        <v>0</v>
      </c>
      <c r="AD296" s="14">
        <f>SUMIFS('Faturamento SP3'!$O$2:$O$692,'Faturamento SP3'!$D$2:$D$692,'Infos Relatório'!$B$245,'Faturamento SP3'!$E$2:$E$692,'Infos Relatório'!$B296,'Faturamento SP3'!$Z$2:$Z$692,'Infos Relatório'!AA$1,'Faturamento SP3'!$T$2:$T$692,"Sim")+SUMIFS('Faturamento SP3'!$P$2:$P$692,'Faturamento SP3'!$D$2:$D$692,'Infos Relatório'!$B$245,'Faturamento SP3'!$E$2:$E$692,'Infos Relatório'!$B296,'Faturamento SP3'!$Z$2:$Z$692,'Infos Relatório'!AA$1,'Faturamento SP3'!$T$2:$T$692,"Sim")</f>
        <v>0</v>
      </c>
      <c r="AE296" s="27" t="e">
        <f t="shared" si="101"/>
        <v>#DIV/0!</v>
      </c>
      <c r="AF296" s="24">
        <f>SUMIFS('Faturamento SP3'!$H$2:$H$692,'Faturamento SP3'!$D$2:$D$692,'Infos Relatório'!$B$245,'Faturamento SP3'!$E$2:$E$692,'Infos Relatório'!$B296,'Faturamento SP3'!$Z$2:$Z$692,'Infos Relatório'!AA$1)</f>
        <v>0</v>
      </c>
      <c r="AG296" s="23">
        <f>COUNTIFS('Faturamento SP3'!$D$2:$D$692,'Infos Relatório'!$B$245,'Faturamento SP3'!$E$2:$E$692,'Infos Relatório'!$B296,'Faturamento SP3'!$Z$2:$Z$692,'Infos Relatório'!AG$1)</f>
        <v>0</v>
      </c>
      <c r="AH296" s="13">
        <f>SUMIFS('Faturamento SP3'!$G$2:$G$692,'Faturamento SP3'!$D$2:$D$692,'Infos Relatório'!$B$245,'Faturamento SP3'!$E$2:$E$692,'Infos Relatório'!$B296,'Faturamento SP3'!$Z$2:$Z$692,'Infos Relatório'!AG$1)</f>
        <v>0</v>
      </c>
      <c r="AI296" s="13">
        <f>SUMIFS('Faturamento SP3'!$J$2:$J$692,'Faturamento SP3'!$D$2:$D$692,'Infos Relatório'!$B$245,'Faturamento SP3'!$E$2:$E$692,'Infos Relatório'!$B296,'Faturamento SP3'!$Z$2:$Z$692,'Infos Relatório'!AG$1)</f>
        <v>0</v>
      </c>
      <c r="AJ296" s="14">
        <f>SUMIFS('Faturamento SP3'!$O$2:$O$692,'Faturamento SP3'!$D$2:$D$692,'Infos Relatório'!$B$245,'Faturamento SP3'!$E$2:$E$692,'Infos Relatório'!$B296,'Faturamento SP3'!$Z$2:$Z$692,'Infos Relatório'!AG$1,'Faturamento SP3'!$T$2:$T$692,"Sim")+SUMIFS('Faturamento SP3'!$P$2:$P$692,'Faturamento SP3'!$D$2:$D$692,'Infos Relatório'!$B$245,'Faturamento SP3'!$E$2:$E$692,'Infos Relatório'!$B296,'Faturamento SP3'!$Z$2:$Z$692,'Infos Relatório'!AG$1,'Faturamento SP3'!$T$2:$T$692,"Sim")</f>
        <v>0</v>
      </c>
      <c r="AK296" s="27" t="e">
        <f t="shared" si="102"/>
        <v>#DIV/0!</v>
      </c>
      <c r="AL296" s="24">
        <f>SUMIFS('Faturamento SP3'!$H$2:$H$692,'Faturamento SP3'!$D$2:$D$692,'Infos Relatório'!$B$245,'Faturamento SP3'!$E$2:$E$692,'Infos Relatório'!$B296,'Faturamento SP3'!$Z$2:$Z$692,'Infos Relatório'!AG$1)</f>
        <v>0</v>
      </c>
      <c r="AM296" s="23">
        <f>COUNTIFS('Faturamento SP3'!$D$2:$D$692,'Infos Relatório'!$B$245,'Faturamento SP3'!$E$2:$E$692,'Infos Relatório'!$B296,'Faturamento SP3'!$Z$2:$Z$692,'Infos Relatório'!AM$1)</f>
        <v>0</v>
      </c>
      <c r="AN296" s="13">
        <f>SUMIFS('Faturamento SP3'!$G$2:$G$692,'Faturamento SP3'!$D$2:$D$692,'Infos Relatório'!$B$245,'Faturamento SP3'!$E$2:$E$692,'Infos Relatório'!$B296,'Faturamento SP3'!$Z$2:$Z$692,'Infos Relatório'!AM$1)</f>
        <v>0</v>
      </c>
      <c r="AO296" s="13">
        <f>SUMIFS('Faturamento SP3'!$J$2:$J$692,'Faturamento SP3'!$D$2:$D$692,'Infos Relatório'!$B$245,'Faturamento SP3'!$E$2:$E$692,'Infos Relatório'!$B296,'Faturamento SP3'!$Z$2:$Z$692,'Infos Relatório'!AM$1)</f>
        <v>0</v>
      </c>
      <c r="AP296" s="14">
        <f>SUMIFS('Faturamento SP3'!$O$2:$O$692,'Faturamento SP3'!$D$2:$D$692,'Infos Relatório'!$B$245,'Faturamento SP3'!$E$2:$E$692,'Infos Relatório'!$B296,'Faturamento SP3'!$Z$2:$Z$692,'Infos Relatório'!AM$1,'Faturamento SP3'!$T$2:$T$692,"Sim")+SUMIFS('Faturamento SP3'!$P$2:$P$692,'Faturamento SP3'!$D$2:$D$692,'Infos Relatório'!$B$245,'Faturamento SP3'!$E$2:$E$692,'Infos Relatório'!$B296,'Faturamento SP3'!$Z$2:$Z$692,'Infos Relatório'!AM$1,'Faturamento SP3'!$T$2:$T$692,"Sim")</f>
        <v>0</v>
      </c>
      <c r="AQ296" s="27" t="e">
        <f t="shared" si="103"/>
        <v>#DIV/0!</v>
      </c>
      <c r="AR296" s="24">
        <f>SUMIFS('Faturamento SP3'!$H$2:$H$692,'Faturamento SP3'!$D$2:$D$692,'Infos Relatório'!$B$245,'Faturamento SP3'!$E$2:$E$692,'Infos Relatório'!$B296,'Faturamento SP3'!$Z$2:$Z$692,'Infos Relatório'!AM$1)</f>
        <v>0</v>
      </c>
      <c r="AS296" s="23">
        <f>COUNTIFS('Faturamento SP3'!$D$2:$D$692,'Infos Relatório'!$B$245,'Faturamento SP3'!$E$2:$E$692,'Infos Relatório'!$B296,'Faturamento SP3'!$Z$2:$Z$692,'Infos Relatório'!AS$1)</f>
        <v>0</v>
      </c>
      <c r="AT296" s="13">
        <f>SUMIFS('Faturamento SP3'!$G$2:$G$692,'Faturamento SP3'!$D$2:$D$692,'Infos Relatório'!$B$245,'Faturamento SP3'!$E$2:$E$692,'Infos Relatório'!$B296,'Faturamento SP3'!$Z$2:$Z$692,'Infos Relatório'!AS$1)</f>
        <v>0</v>
      </c>
      <c r="AU296" s="13">
        <f>SUMIFS('Faturamento SP3'!$J$2:$J$692,'Faturamento SP3'!$D$2:$D$692,'Infos Relatório'!$B$245,'Faturamento SP3'!$E$2:$E$692,'Infos Relatório'!$B296,'Faturamento SP3'!$Z$2:$Z$692,'Infos Relatório'!AS$1)</f>
        <v>0</v>
      </c>
      <c r="AV296" s="14">
        <f>SUMIFS('Faturamento SP3'!$O$2:$O$692,'Faturamento SP3'!$D$2:$D$692,'Infos Relatório'!$B$245,'Faturamento SP3'!$E$2:$E$692,'Infos Relatório'!$B296,'Faturamento SP3'!$Z$2:$Z$692,'Infos Relatório'!AS$1,'Faturamento SP3'!$T$2:$T$692,"Sim")+SUMIFS('Faturamento SP3'!$P$2:$P$692,'Faturamento SP3'!$D$2:$D$692,'Infos Relatório'!$B$245,'Faturamento SP3'!$E$2:$E$692,'Infos Relatório'!$B296,'Faturamento SP3'!$Z$2:$Z$692,'Infos Relatório'!AS$1,'Faturamento SP3'!$T$2:$T$692,"Sim")</f>
        <v>0</v>
      </c>
      <c r="AW296" s="27" t="e">
        <f t="shared" si="104"/>
        <v>#DIV/0!</v>
      </c>
      <c r="AX296" s="24">
        <f>SUMIFS('Faturamento SP3'!$H$2:$H$692,'Faturamento SP3'!$D$2:$D$692,'Infos Relatório'!$B$245,'Faturamento SP3'!$E$2:$E$692,'Infos Relatório'!$B296,'Faturamento SP3'!$Z$2:$Z$692,'Infos Relatório'!AS$1)</f>
        <v>0</v>
      </c>
      <c r="AY296" s="23">
        <f>COUNTIFS('Faturamento SP3'!$D$2:$D$692,'Infos Relatório'!$B$245,'Faturamento SP3'!$E$2:$E$692,'Infos Relatório'!$B296,'Faturamento SP3'!$Z$2:$Z$692,'Infos Relatório'!AY$1)</f>
        <v>0</v>
      </c>
      <c r="AZ296" s="13">
        <f>SUMIFS('Faturamento SP3'!$G$2:$G$692,'Faturamento SP3'!$D$2:$D$692,'Infos Relatório'!$B$245,'Faturamento SP3'!$E$2:$E$692,'Infos Relatório'!$B296,'Faturamento SP3'!$Z$2:$Z$692,'Infos Relatório'!AY$1)</f>
        <v>0</v>
      </c>
      <c r="BA296" s="13">
        <f>SUMIFS('Faturamento SP3'!$J$2:$J$692,'Faturamento SP3'!$D$2:$D$692,'Infos Relatório'!$B$245,'Faturamento SP3'!$E$2:$E$692,'Infos Relatório'!$B296,'Faturamento SP3'!$Z$2:$Z$692,'Infos Relatório'!AY$1)</f>
        <v>0</v>
      </c>
      <c r="BB296" s="14">
        <f>SUMIFS('Faturamento SP3'!$O$2:$O$692,'Faturamento SP3'!$D$2:$D$692,'Infos Relatório'!$B$245,'Faturamento SP3'!$E$2:$E$692,'Infos Relatório'!$B296,'Faturamento SP3'!$Z$2:$Z$692,'Infos Relatório'!AY$1,'Faturamento SP3'!$T$2:$T$692,"Sim")+SUMIFS('Faturamento SP3'!$P$2:$P$692,'Faturamento SP3'!$D$2:$D$692,'Infos Relatório'!$B$245,'Faturamento SP3'!$E$2:$E$692,'Infos Relatório'!$B296,'Faturamento SP3'!$Z$2:$Z$692,'Infos Relatório'!AY$1,'Faturamento SP3'!$T$2:$T$692,"Sim")</f>
        <v>0</v>
      </c>
      <c r="BC296" s="27" t="e">
        <f t="shared" si="105"/>
        <v>#DIV/0!</v>
      </c>
      <c r="BD296" s="24">
        <f>SUMIFS('Faturamento SP3'!$H$2:$H$692,'Faturamento SP3'!$D$2:$D$692,'Infos Relatório'!$B$245,'Faturamento SP3'!$E$2:$E$692,'Infos Relatório'!$B296,'Faturamento SP3'!$Z$2:$Z$692,'Infos Relatório'!AY$1)</f>
        <v>0</v>
      </c>
      <c r="BE296" s="23">
        <f>COUNTIFS('Faturamento SP3'!$D$2:$D$692,'Infos Relatório'!$B$245,'Faturamento SP3'!$E$2:$E$692,'Infos Relatório'!$B296,'Faturamento SP3'!$Z$2:$Z$692,'Infos Relatório'!BE$1)</f>
        <v>0</v>
      </c>
      <c r="BF296" s="13">
        <f>SUMIFS('Faturamento SP3'!$G$2:$G$692,'Faturamento SP3'!$D$2:$D$692,'Infos Relatório'!$B$245,'Faturamento SP3'!$E$2:$E$692,'Infos Relatório'!$B296,'Faturamento SP3'!$Z$2:$Z$692,'Infos Relatório'!BE$1)</f>
        <v>0</v>
      </c>
      <c r="BG296" s="13">
        <f>SUMIFS('Faturamento SP3'!$J$2:$J$692,'Faturamento SP3'!$D$2:$D$692,'Infos Relatório'!$B$245,'Faturamento SP3'!$E$2:$E$692,'Infos Relatório'!$B296,'Faturamento SP3'!$Z$2:$Z$692,'Infos Relatório'!BE$1)</f>
        <v>0</v>
      </c>
      <c r="BH296" s="14">
        <f>SUMIFS('Faturamento SP3'!$O$2:$O$692,'Faturamento SP3'!$D$2:$D$692,'Infos Relatório'!$B$245,'Faturamento SP3'!$E$2:$E$692,'Infos Relatório'!$B296,'Faturamento SP3'!$Z$2:$Z$692,'Infos Relatório'!BE$1,'Faturamento SP3'!$T$2:$T$692,"Sim")+SUMIFS('Faturamento SP3'!$P$2:$P$692,'Faturamento SP3'!$D$2:$D$692,'Infos Relatório'!$B$245,'Faturamento SP3'!$E$2:$E$692,'Infos Relatório'!$B296,'Faturamento SP3'!$Z$2:$Z$692,'Infos Relatório'!BE$1,'Faturamento SP3'!$T$2:$T$692,"Sim")</f>
        <v>0</v>
      </c>
      <c r="BI296" s="27" t="e">
        <f t="shared" si="106"/>
        <v>#DIV/0!</v>
      </c>
      <c r="BJ296" s="24">
        <f>SUMIFS('Faturamento SP3'!$H$2:$H$692,'Faturamento SP3'!$D$2:$D$692,'Infos Relatório'!$B$245,'Faturamento SP3'!$E$2:$E$692,'Infos Relatório'!$B296,'Faturamento SP3'!$Z$2:$Z$692,'Infos Relatório'!BE$1)</f>
        <v>0</v>
      </c>
      <c r="BK296" s="23">
        <f>COUNTIFS('Faturamento SP3'!$D$2:$D$692,'Infos Relatório'!$B$245,'Faturamento SP3'!$E$2:$E$692,'Infos Relatório'!$B296,'Faturamento SP3'!$Z$2:$Z$692,'Infos Relatório'!BK$1)</f>
        <v>0</v>
      </c>
      <c r="BL296" s="13">
        <f>SUMIFS('Faturamento SP3'!$G$2:$G$692,'Faturamento SP3'!$D$2:$D$692,'Infos Relatório'!$B$245,'Faturamento SP3'!$E$2:$E$692,'Infos Relatório'!$B296,'Faturamento SP3'!$Z$2:$Z$692,'Infos Relatório'!BK$1)</f>
        <v>0</v>
      </c>
      <c r="BM296" s="13">
        <f>SUMIFS('Faturamento SP3'!$J$2:$J$692,'Faturamento SP3'!$D$2:$D$692,'Infos Relatório'!$B$245,'Faturamento SP3'!$E$2:$E$692,'Infos Relatório'!$B296,'Faturamento SP3'!$Z$2:$Z$692,'Infos Relatório'!BK$1)</f>
        <v>0</v>
      </c>
      <c r="BN296" s="14">
        <f>SUMIFS('Faturamento SP3'!$O$2:$O$692,'Faturamento SP3'!$D$2:$D$692,'Infos Relatório'!$B$245,'Faturamento SP3'!$E$2:$E$692,'Infos Relatório'!$B296,'Faturamento SP3'!$Z$2:$Z$692,'Infos Relatório'!BK$1,'Faturamento SP3'!$T$2:$T$692,"Sim")+SUMIFS('Faturamento SP3'!$P$2:$P$692,'Faturamento SP3'!$D$2:$D$692,'Infos Relatório'!$B$245,'Faturamento SP3'!$E$2:$E$692,'Infos Relatório'!$B296,'Faturamento SP3'!$Z$2:$Z$692,'Infos Relatório'!BK$1,'Faturamento SP3'!$T$2:$T$692,"Sim")</f>
        <v>0</v>
      </c>
      <c r="BO296" s="27" t="e">
        <f t="shared" si="107"/>
        <v>#DIV/0!</v>
      </c>
      <c r="BP296" s="24">
        <f>SUMIFS('Faturamento SP3'!$H$2:$H$692,'Faturamento SP3'!$D$2:$D$692,'Infos Relatório'!$B$245,'Faturamento SP3'!$E$2:$E$692,'Infos Relatório'!$B296,'Faturamento SP3'!$Z$2:$Z$692,'Infos Relatório'!BK$1)</f>
        <v>0</v>
      </c>
      <c r="BQ296" s="23">
        <f>COUNTIFS('Faturamento SP3'!$D$2:$D$692,'Infos Relatório'!$B$245,'Faturamento SP3'!$E$2:$E$692,'Infos Relatório'!$B296,'Faturamento SP3'!$Z$2:$Z$692,'Infos Relatório'!BQ$1)</f>
        <v>0</v>
      </c>
      <c r="BR296" s="13">
        <f>SUMIFS('Faturamento SP3'!$G$2:$G$692,'Faturamento SP3'!$D$2:$D$692,'Infos Relatório'!$B$245,'Faturamento SP3'!$E$2:$E$692,'Infos Relatório'!$B296,'Faturamento SP3'!$Z$2:$Z$692,'Infos Relatório'!BQ$1)</f>
        <v>0</v>
      </c>
      <c r="BS296" s="13">
        <f>SUMIFS('Faturamento SP3'!$J$2:$J$692,'Faturamento SP3'!$D$2:$D$692,'Infos Relatório'!$B$245,'Faturamento SP3'!$E$2:$E$692,'Infos Relatório'!$B296,'Faturamento SP3'!$Z$2:$Z$692,'Infos Relatório'!BQ$1)</f>
        <v>0</v>
      </c>
      <c r="BT296" s="14">
        <f>SUMIFS('Faturamento SP3'!$O$2:$O$692,'Faturamento SP3'!$D$2:$D$692,'Infos Relatório'!$B$245,'Faturamento SP3'!$E$2:$E$692,'Infos Relatório'!$B296,'Faturamento SP3'!$Z$2:$Z$692,'Infos Relatório'!BQ$1,'Faturamento SP3'!$T$2:$T$692,"Sim")+SUMIFS('Faturamento SP3'!$P$2:$P$692,'Faturamento SP3'!$D$2:$D$692,'Infos Relatório'!$B$245,'Faturamento SP3'!$E$2:$E$692,'Infos Relatório'!$B296,'Faturamento SP3'!$Z$2:$Z$692,'Infos Relatório'!BQ$1,'Faturamento SP3'!$T$2:$T$692,"Sim")</f>
        <v>0</v>
      </c>
      <c r="BU296" s="27" t="e">
        <f t="shared" si="108"/>
        <v>#DIV/0!</v>
      </c>
      <c r="BV296" s="24">
        <f>SUMIFS('Faturamento SP3'!$H$2:$H$692,'Faturamento SP3'!$D$2:$D$692,'Infos Relatório'!$B$245,'Faturamento SP3'!$E$2:$E$692,'Infos Relatório'!$B296,'Faturamento SP3'!$Z$2:$Z$692,'Infos Relatório'!BQ$1)</f>
        <v>0</v>
      </c>
    </row>
    <row r="297" spans="2:74">
      <c r="B297" s="17" t="s">
        <v>58</v>
      </c>
      <c r="C297" s="23">
        <f>COUNTIFS('Faturamento SP3'!$D$2:$D$692,'Infos Relatório'!$B$245,'Faturamento SP3'!$E$2:$E$692,'Infos Relatório'!$B297,'Faturamento SP3'!$Z$2:$Z$692,'Infos Relatório'!C$1)</f>
        <v>0</v>
      </c>
      <c r="D297" s="13">
        <f>SUMIFS('Faturamento SP3'!$G$2:$G$692,'Faturamento SP3'!$D$2:$D$692,'Infos Relatório'!$B$245,'Faturamento SP3'!$E$2:$E$692,'Infos Relatório'!$B297,'Faturamento SP3'!$Z$2:$Z$692,'Infos Relatório'!C$1)</f>
        <v>0</v>
      </c>
      <c r="E297" s="13">
        <f>SUMIFS('Faturamento SP3'!$J$2:$J$692,'Faturamento SP3'!$D$2:$D$692,'Infos Relatório'!$B$245,'Faturamento SP3'!$E$2:$E$692,'Infos Relatório'!$B297,'Faturamento SP3'!$Z$2:$Z$692,'Infos Relatório'!C$1)</f>
        <v>0</v>
      </c>
      <c r="F297" s="14">
        <f>SUMIFS('Faturamento SP3'!$O$2:$O$692,'Faturamento SP3'!$D$2:$D$692,'Infos Relatório'!$B$245,'Faturamento SP3'!$E$2:$E$692,'Infos Relatório'!$B297,'Faturamento SP3'!$Z$2:$Z$692,'Infos Relatório'!C$1,'Faturamento SP3'!$T$2:$T$692,"Sim")+SUMIFS('Faturamento SP3'!$P$2:$P$692,'Faturamento SP3'!$D$2:$D$692,'Infos Relatório'!$B$245,'Faturamento SP3'!$E$2:$E$692,'Infos Relatório'!$B297,'Faturamento SP3'!$Z$2:$Z$692,'Infos Relatório'!C$1,'Faturamento SP3'!$T$2:$T$692,"Sim")</f>
        <v>0</v>
      </c>
      <c r="G297" s="27" t="e">
        <f t="shared" si="97"/>
        <v>#DIV/0!</v>
      </c>
      <c r="H297" s="24">
        <f>SUMIFS('Faturamento SP3'!$H$2:$H$692,'Faturamento SP3'!$D$2:$D$692,'Infos Relatório'!$B$245,'Faturamento SP3'!$E$2:$E$692,'Infos Relatório'!$B297,'Faturamento SP3'!$Z$2:$Z$692,'Infos Relatório'!C$1)</f>
        <v>0</v>
      </c>
      <c r="I297" s="23">
        <f>COUNTIFS('Faturamento SP3'!$D$2:$D$692,'Infos Relatório'!$B$245,'Faturamento SP3'!$E$2:$E$692,'Infos Relatório'!$B297,'Faturamento SP3'!$Z$2:$Z$692,'Infos Relatório'!I$1)</f>
        <v>0</v>
      </c>
      <c r="J297" s="13">
        <f>SUMIFS('Faturamento SP3'!$G$2:$G$692,'Faturamento SP3'!$D$2:$D$692,'Infos Relatório'!$B$245,'Faturamento SP3'!$E$2:$E$692,'Infos Relatório'!$B297,'Faturamento SP3'!$Z$2:$Z$692,'Infos Relatório'!I$1)</f>
        <v>0</v>
      </c>
      <c r="K297" s="13">
        <f>SUMIFS('Faturamento SP3'!$J$2:$J$692,'Faturamento SP3'!$D$2:$D$692,'Infos Relatório'!$B$245,'Faturamento SP3'!$E$2:$E$692,'Infos Relatório'!$B297,'Faturamento SP3'!$Z$2:$Z$692,'Infos Relatório'!I$1)</f>
        <v>0</v>
      </c>
      <c r="L297" s="14">
        <f>SUMIFS('Faturamento SP3'!$O$2:$O$692,'Faturamento SP3'!$D$2:$D$692,'Infos Relatório'!$B$245,'Faturamento SP3'!$E$2:$E$692,'Infos Relatório'!$B297,'Faturamento SP3'!$Z$2:$Z$692,'Infos Relatório'!I$1,'Faturamento SP3'!$T$2:$T$692,"Sim")+SUMIFS('Faturamento SP3'!$P$2:$P$692,'Faturamento SP3'!$D$2:$D$692,'Infos Relatório'!$B$245,'Faturamento SP3'!$E$2:$E$692,'Infos Relatório'!$B297,'Faturamento SP3'!$Z$2:$Z$692,'Infos Relatório'!I$1,'Faturamento SP3'!$T$2:$T$692,"Sim")</f>
        <v>0</v>
      </c>
      <c r="M297" s="27" t="e">
        <f t="shared" si="98"/>
        <v>#DIV/0!</v>
      </c>
      <c r="N297" s="24">
        <f>SUMIFS('Faturamento SP3'!$H$2:$H$692,'Faturamento SP3'!$D$2:$D$692,'Infos Relatório'!$B$245,'Faturamento SP3'!$E$2:$E$692,'Infos Relatório'!$B297,'Faturamento SP3'!$Z$2:$Z$692,'Infos Relatório'!I$1)</f>
        <v>0</v>
      </c>
      <c r="O297" s="23">
        <f>COUNTIFS('Faturamento SP3'!$D$2:$D$692,'Infos Relatório'!$B$245,'Faturamento SP3'!$E$2:$E$692,'Infos Relatório'!$B297,'Faturamento SP3'!$Z$2:$Z$692,'Infos Relatório'!O$1)</f>
        <v>0</v>
      </c>
      <c r="P297" s="13">
        <f>SUMIFS('Faturamento SP3'!$G$2:$G$692,'Faturamento SP3'!$D$2:$D$692,'Infos Relatório'!$B$245,'Faturamento SP3'!$E$2:$E$692,'Infos Relatório'!$B297,'Faturamento SP3'!$Z$2:$Z$692,'Infos Relatório'!O$1)</f>
        <v>0</v>
      </c>
      <c r="Q297" s="13">
        <f>SUMIFS('Faturamento SP3'!$J$2:$J$692,'Faturamento SP3'!$D$2:$D$692,'Infos Relatório'!$B$245,'Faturamento SP3'!$E$2:$E$692,'Infos Relatório'!$B297,'Faturamento SP3'!$Z$2:$Z$692,'Infos Relatório'!O$1)</f>
        <v>0</v>
      </c>
      <c r="R297" s="14">
        <f>SUMIFS('Faturamento SP3'!$O$2:$O$692,'Faturamento SP3'!$D$2:$D$692,'Infos Relatório'!$B$245,'Faturamento SP3'!$E$2:$E$692,'Infos Relatório'!$B297,'Faturamento SP3'!$Z$2:$Z$692,'Infos Relatório'!O$1,'Faturamento SP3'!$T$2:$T$692,"Sim")+SUMIFS('Faturamento SP3'!$P$2:$P$692,'Faturamento SP3'!$D$2:$D$692,'Infos Relatório'!$B$245,'Faturamento SP3'!$E$2:$E$692,'Infos Relatório'!$B297,'Faturamento SP3'!$Z$2:$Z$692,'Infos Relatório'!O$1,'Faturamento SP3'!$T$2:$T$692,"Sim")</f>
        <v>0</v>
      </c>
      <c r="S297" s="27" t="e">
        <f t="shared" si="99"/>
        <v>#DIV/0!</v>
      </c>
      <c r="T297" s="24">
        <f>SUMIFS('Faturamento SP3'!$H$2:$H$692,'Faturamento SP3'!$D$2:$D$692,'Infos Relatório'!$B$245,'Faturamento SP3'!$E$2:$E$692,'Infos Relatório'!$B297,'Faturamento SP3'!$Z$2:$Z$692,'Infos Relatório'!O$1)</f>
        <v>0</v>
      </c>
      <c r="U297" s="23">
        <f>COUNTIFS('Faturamento SP3'!$D$2:$D$692,'Infos Relatório'!$B$245,'Faturamento SP3'!$E$2:$E$692,'Infos Relatório'!$B297,'Faturamento SP3'!$Z$2:$Z$692,'Infos Relatório'!U$1)</f>
        <v>0</v>
      </c>
      <c r="V297" s="13">
        <f>SUMIFS('Faturamento SP3'!$G$2:$G$692,'Faturamento SP3'!$D$2:$D$692,'Infos Relatório'!$B$245,'Faturamento SP3'!$E$2:$E$692,'Infos Relatório'!$B297,'Faturamento SP3'!$Z$2:$Z$692,'Infos Relatório'!U$1)</f>
        <v>0</v>
      </c>
      <c r="W297" s="13">
        <f>SUMIFS('Faturamento SP3'!$J$2:$J$692,'Faturamento SP3'!$D$2:$D$692,'Infos Relatório'!$B$245,'Faturamento SP3'!$E$2:$E$692,'Infos Relatório'!$B297,'Faturamento SP3'!$Z$2:$Z$692,'Infos Relatório'!U$1)</f>
        <v>0</v>
      </c>
      <c r="X297" s="14">
        <f>SUMIFS('Faturamento SP3'!$O$2:$O$692,'Faturamento SP3'!$D$2:$D$692,'Infos Relatório'!$B$245,'Faturamento SP3'!$E$2:$E$692,'Infos Relatório'!$B297,'Faturamento SP3'!$Z$2:$Z$692,'Infos Relatório'!U$1,'Faturamento SP3'!$T$2:$T$692,"Sim")+SUMIFS('Faturamento SP3'!$P$2:$P$692,'Faturamento SP3'!$D$2:$D$692,'Infos Relatório'!$B$245,'Faturamento SP3'!$E$2:$E$692,'Infos Relatório'!$B297,'Faturamento SP3'!$Z$2:$Z$692,'Infos Relatório'!U$1,'Faturamento SP3'!$T$2:$T$692,"Sim")</f>
        <v>0</v>
      </c>
      <c r="Y297" s="27" t="e">
        <f t="shared" si="100"/>
        <v>#DIV/0!</v>
      </c>
      <c r="Z297" s="24">
        <f>SUMIFS('Faturamento SP3'!$H$2:$H$692,'Faturamento SP3'!$D$2:$D$692,'Infos Relatório'!$B$245,'Faturamento SP3'!$E$2:$E$692,'Infos Relatório'!$B297,'Faturamento SP3'!$Z$2:$Z$692,'Infos Relatório'!U$1)</f>
        <v>0</v>
      </c>
      <c r="AA297" s="23">
        <f>COUNTIFS('Faturamento SP3'!$D$2:$D$692,'Infos Relatório'!$B$245,'Faturamento SP3'!$E$2:$E$692,'Infos Relatório'!$B297,'Faturamento SP3'!$Z$2:$Z$692,'Infos Relatório'!AA$1)</f>
        <v>0</v>
      </c>
      <c r="AB297" s="13">
        <f>SUMIFS('Faturamento SP3'!$G$2:$G$692,'Faturamento SP3'!$D$2:$D$692,'Infos Relatório'!$B$245,'Faturamento SP3'!$E$2:$E$692,'Infos Relatório'!$B297,'Faturamento SP3'!$Z$2:$Z$692,'Infos Relatório'!AA$1)</f>
        <v>0</v>
      </c>
      <c r="AC297" s="13">
        <f>SUMIFS('Faturamento SP3'!$J$2:$J$692,'Faturamento SP3'!$D$2:$D$692,'Infos Relatório'!$B$245,'Faturamento SP3'!$E$2:$E$692,'Infos Relatório'!$B297,'Faturamento SP3'!$Z$2:$Z$692,'Infos Relatório'!AA$1)</f>
        <v>0</v>
      </c>
      <c r="AD297" s="14">
        <f>SUMIFS('Faturamento SP3'!$O$2:$O$692,'Faturamento SP3'!$D$2:$D$692,'Infos Relatório'!$B$245,'Faturamento SP3'!$E$2:$E$692,'Infos Relatório'!$B297,'Faturamento SP3'!$Z$2:$Z$692,'Infos Relatório'!AA$1,'Faturamento SP3'!$T$2:$T$692,"Sim")+SUMIFS('Faturamento SP3'!$P$2:$P$692,'Faturamento SP3'!$D$2:$D$692,'Infos Relatório'!$B$245,'Faturamento SP3'!$E$2:$E$692,'Infos Relatório'!$B297,'Faturamento SP3'!$Z$2:$Z$692,'Infos Relatório'!AA$1,'Faturamento SP3'!$T$2:$T$692,"Sim")</f>
        <v>0</v>
      </c>
      <c r="AE297" s="27" t="e">
        <f t="shared" si="101"/>
        <v>#DIV/0!</v>
      </c>
      <c r="AF297" s="24">
        <f>SUMIFS('Faturamento SP3'!$H$2:$H$692,'Faturamento SP3'!$D$2:$D$692,'Infos Relatório'!$B$245,'Faturamento SP3'!$E$2:$E$692,'Infos Relatório'!$B297,'Faturamento SP3'!$Z$2:$Z$692,'Infos Relatório'!AA$1)</f>
        <v>0</v>
      </c>
      <c r="AG297" s="23">
        <f>COUNTIFS('Faturamento SP3'!$D$2:$D$692,'Infos Relatório'!$B$245,'Faturamento SP3'!$E$2:$E$692,'Infos Relatório'!$B297,'Faturamento SP3'!$Z$2:$Z$692,'Infos Relatório'!AG$1)</f>
        <v>0</v>
      </c>
      <c r="AH297" s="13">
        <f>SUMIFS('Faturamento SP3'!$G$2:$G$692,'Faturamento SP3'!$D$2:$D$692,'Infos Relatório'!$B$245,'Faturamento SP3'!$E$2:$E$692,'Infos Relatório'!$B297,'Faturamento SP3'!$Z$2:$Z$692,'Infos Relatório'!AG$1)</f>
        <v>0</v>
      </c>
      <c r="AI297" s="13">
        <f>SUMIFS('Faturamento SP3'!$J$2:$J$692,'Faturamento SP3'!$D$2:$D$692,'Infos Relatório'!$B$245,'Faturamento SP3'!$E$2:$E$692,'Infos Relatório'!$B297,'Faturamento SP3'!$Z$2:$Z$692,'Infos Relatório'!AG$1)</f>
        <v>0</v>
      </c>
      <c r="AJ297" s="14">
        <f>SUMIFS('Faturamento SP3'!$O$2:$O$692,'Faturamento SP3'!$D$2:$D$692,'Infos Relatório'!$B$245,'Faturamento SP3'!$E$2:$E$692,'Infos Relatório'!$B297,'Faturamento SP3'!$Z$2:$Z$692,'Infos Relatório'!AG$1,'Faturamento SP3'!$T$2:$T$692,"Sim")+SUMIFS('Faturamento SP3'!$P$2:$P$692,'Faturamento SP3'!$D$2:$D$692,'Infos Relatório'!$B$245,'Faturamento SP3'!$E$2:$E$692,'Infos Relatório'!$B297,'Faturamento SP3'!$Z$2:$Z$692,'Infos Relatório'!AG$1,'Faturamento SP3'!$T$2:$T$692,"Sim")</f>
        <v>0</v>
      </c>
      <c r="AK297" s="27" t="e">
        <f t="shared" si="102"/>
        <v>#DIV/0!</v>
      </c>
      <c r="AL297" s="24">
        <f>SUMIFS('Faturamento SP3'!$H$2:$H$692,'Faturamento SP3'!$D$2:$D$692,'Infos Relatório'!$B$245,'Faturamento SP3'!$E$2:$E$692,'Infos Relatório'!$B297,'Faturamento SP3'!$Z$2:$Z$692,'Infos Relatório'!AG$1)</f>
        <v>0</v>
      </c>
      <c r="AM297" s="23">
        <f>COUNTIFS('Faturamento SP3'!$D$2:$D$692,'Infos Relatório'!$B$245,'Faturamento SP3'!$E$2:$E$692,'Infos Relatório'!$B297,'Faturamento SP3'!$Z$2:$Z$692,'Infos Relatório'!AM$1)</f>
        <v>0</v>
      </c>
      <c r="AN297" s="13">
        <f>SUMIFS('Faturamento SP3'!$G$2:$G$692,'Faturamento SP3'!$D$2:$D$692,'Infos Relatório'!$B$245,'Faturamento SP3'!$E$2:$E$692,'Infos Relatório'!$B297,'Faturamento SP3'!$Z$2:$Z$692,'Infos Relatório'!AM$1)</f>
        <v>0</v>
      </c>
      <c r="AO297" s="13">
        <f>SUMIFS('Faturamento SP3'!$J$2:$J$692,'Faturamento SP3'!$D$2:$D$692,'Infos Relatório'!$B$245,'Faturamento SP3'!$E$2:$E$692,'Infos Relatório'!$B297,'Faturamento SP3'!$Z$2:$Z$692,'Infos Relatório'!AM$1)</f>
        <v>0</v>
      </c>
      <c r="AP297" s="14">
        <f>SUMIFS('Faturamento SP3'!$O$2:$O$692,'Faturamento SP3'!$D$2:$D$692,'Infos Relatório'!$B$245,'Faturamento SP3'!$E$2:$E$692,'Infos Relatório'!$B297,'Faturamento SP3'!$Z$2:$Z$692,'Infos Relatório'!AM$1,'Faturamento SP3'!$T$2:$T$692,"Sim")+SUMIFS('Faturamento SP3'!$P$2:$P$692,'Faturamento SP3'!$D$2:$D$692,'Infos Relatório'!$B$245,'Faturamento SP3'!$E$2:$E$692,'Infos Relatório'!$B297,'Faturamento SP3'!$Z$2:$Z$692,'Infos Relatório'!AM$1,'Faturamento SP3'!$T$2:$T$692,"Sim")</f>
        <v>0</v>
      </c>
      <c r="AQ297" s="27" t="e">
        <f t="shared" si="103"/>
        <v>#DIV/0!</v>
      </c>
      <c r="AR297" s="24">
        <f>SUMIFS('Faturamento SP3'!$H$2:$H$692,'Faturamento SP3'!$D$2:$D$692,'Infos Relatório'!$B$245,'Faturamento SP3'!$E$2:$E$692,'Infos Relatório'!$B297,'Faturamento SP3'!$Z$2:$Z$692,'Infos Relatório'!AM$1)</f>
        <v>0</v>
      </c>
      <c r="AS297" s="23">
        <f>COUNTIFS('Faturamento SP3'!$D$2:$D$692,'Infos Relatório'!$B$245,'Faturamento SP3'!$E$2:$E$692,'Infos Relatório'!$B297,'Faturamento SP3'!$Z$2:$Z$692,'Infos Relatório'!AS$1)</f>
        <v>0</v>
      </c>
      <c r="AT297" s="13">
        <f>SUMIFS('Faturamento SP3'!$G$2:$G$692,'Faturamento SP3'!$D$2:$D$692,'Infos Relatório'!$B$245,'Faturamento SP3'!$E$2:$E$692,'Infos Relatório'!$B297,'Faturamento SP3'!$Z$2:$Z$692,'Infos Relatório'!AS$1)</f>
        <v>0</v>
      </c>
      <c r="AU297" s="13">
        <f>SUMIFS('Faturamento SP3'!$J$2:$J$692,'Faturamento SP3'!$D$2:$D$692,'Infos Relatório'!$B$245,'Faturamento SP3'!$E$2:$E$692,'Infos Relatório'!$B297,'Faturamento SP3'!$Z$2:$Z$692,'Infos Relatório'!AS$1)</f>
        <v>0</v>
      </c>
      <c r="AV297" s="14">
        <f>SUMIFS('Faturamento SP3'!$O$2:$O$692,'Faturamento SP3'!$D$2:$D$692,'Infos Relatório'!$B$245,'Faturamento SP3'!$E$2:$E$692,'Infos Relatório'!$B297,'Faturamento SP3'!$Z$2:$Z$692,'Infos Relatório'!AS$1,'Faturamento SP3'!$T$2:$T$692,"Sim")+SUMIFS('Faturamento SP3'!$P$2:$P$692,'Faturamento SP3'!$D$2:$D$692,'Infos Relatório'!$B$245,'Faturamento SP3'!$E$2:$E$692,'Infos Relatório'!$B297,'Faturamento SP3'!$Z$2:$Z$692,'Infos Relatório'!AS$1,'Faturamento SP3'!$T$2:$T$692,"Sim")</f>
        <v>0</v>
      </c>
      <c r="AW297" s="27" t="e">
        <f t="shared" si="104"/>
        <v>#DIV/0!</v>
      </c>
      <c r="AX297" s="24">
        <f>SUMIFS('Faturamento SP3'!$H$2:$H$692,'Faturamento SP3'!$D$2:$D$692,'Infos Relatório'!$B$245,'Faturamento SP3'!$E$2:$E$692,'Infos Relatório'!$B297,'Faturamento SP3'!$Z$2:$Z$692,'Infos Relatório'!AS$1)</f>
        <v>0</v>
      </c>
      <c r="AY297" s="23">
        <f>COUNTIFS('Faturamento SP3'!$D$2:$D$692,'Infos Relatório'!$B$245,'Faturamento SP3'!$E$2:$E$692,'Infos Relatório'!$B297,'Faturamento SP3'!$Z$2:$Z$692,'Infos Relatório'!AY$1)</f>
        <v>0</v>
      </c>
      <c r="AZ297" s="13">
        <f>SUMIFS('Faturamento SP3'!$G$2:$G$692,'Faturamento SP3'!$D$2:$D$692,'Infos Relatório'!$B$245,'Faturamento SP3'!$E$2:$E$692,'Infos Relatório'!$B297,'Faturamento SP3'!$Z$2:$Z$692,'Infos Relatório'!AY$1)</f>
        <v>0</v>
      </c>
      <c r="BA297" s="13">
        <f>SUMIFS('Faturamento SP3'!$J$2:$J$692,'Faturamento SP3'!$D$2:$D$692,'Infos Relatório'!$B$245,'Faturamento SP3'!$E$2:$E$692,'Infos Relatório'!$B297,'Faturamento SP3'!$Z$2:$Z$692,'Infos Relatório'!AY$1)</f>
        <v>0</v>
      </c>
      <c r="BB297" s="14">
        <f>SUMIFS('Faturamento SP3'!$O$2:$O$692,'Faturamento SP3'!$D$2:$D$692,'Infos Relatório'!$B$245,'Faturamento SP3'!$E$2:$E$692,'Infos Relatório'!$B297,'Faturamento SP3'!$Z$2:$Z$692,'Infos Relatório'!AY$1,'Faturamento SP3'!$T$2:$T$692,"Sim")+SUMIFS('Faturamento SP3'!$P$2:$P$692,'Faturamento SP3'!$D$2:$D$692,'Infos Relatório'!$B$245,'Faturamento SP3'!$E$2:$E$692,'Infos Relatório'!$B297,'Faturamento SP3'!$Z$2:$Z$692,'Infos Relatório'!AY$1,'Faturamento SP3'!$T$2:$T$692,"Sim")</f>
        <v>0</v>
      </c>
      <c r="BC297" s="27" t="e">
        <f t="shared" si="105"/>
        <v>#DIV/0!</v>
      </c>
      <c r="BD297" s="24">
        <f>SUMIFS('Faturamento SP3'!$H$2:$H$692,'Faturamento SP3'!$D$2:$D$692,'Infos Relatório'!$B$245,'Faturamento SP3'!$E$2:$E$692,'Infos Relatório'!$B297,'Faturamento SP3'!$Z$2:$Z$692,'Infos Relatório'!AY$1)</f>
        <v>0</v>
      </c>
      <c r="BE297" s="23">
        <f>COUNTIFS('Faturamento SP3'!$D$2:$D$692,'Infos Relatório'!$B$245,'Faturamento SP3'!$E$2:$E$692,'Infos Relatório'!$B297,'Faturamento SP3'!$Z$2:$Z$692,'Infos Relatório'!BE$1)</f>
        <v>0</v>
      </c>
      <c r="BF297" s="13">
        <f>SUMIFS('Faturamento SP3'!$G$2:$G$692,'Faturamento SP3'!$D$2:$D$692,'Infos Relatório'!$B$245,'Faturamento SP3'!$E$2:$E$692,'Infos Relatório'!$B297,'Faturamento SP3'!$Z$2:$Z$692,'Infos Relatório'!BE$1)</f>
        <v>0</v>
      </c>
      <c r="BG297" s="13">
        <f>SUMIFS('Faturamento SP3'!$J$2:$J$692,'Faturamento SP3'!$D$2:$D$692,'Infos Relatório'!$B$245,'Faturamento SP3'!$E$2:$E$692,'Infos Relatório'!$B297,'Faturamento SP3'!$Z$2:$Z$692,'Infos Relatório'!BE$1)</f>
        <v>0</v>
      </c>
      <c r="BH297" s="14">
        <f>SUMIFS('Faturamento SP3'!$O$2:$O$692,'Faturamento SP3'!$D$2:$D$692,'Infos Relatório'!$B$245,'Faturamento SP3'!$E$2:$E$692,'Infos Relatório'!$B297,'Faturamento SP3'!$Z$2:$Z$692,'Infos Relatório'!BE$1,'Faturamento SP3'!$T$2:$T$692,"Sim")+SUMIFS('Faturamento SP3'!$P$2:$P$692,'Faturamento SP3'!$D$2:$D$692,'Infos Relatório'!$B$245,'Faturamento SP3'!$E$2:$E$692,'Infos Relatório'!$B297,'Faturamento SP3'!$Z$2:$Z$692,'Infos Relatório'!BE$1,'Faturamento SP3'!$T$2:$T$692,"Sim")</f>
        <v>0</v>
      </c>
      <c r="BI297" s="27" t="e">
        <f t="shared" si="106"/>
        <v>#DIV/0!</v>
      </c>
      <c r="BJ297" s="24">
        <f>SUMIFS('Faturamento SP3'!$H$2:$H$692,'Faturamento SP3'!$D$2:$D$692,'Infos Relatório'!$B$245,'Faturamento SP3'!$E$2:$E$692,'Infos Relatório'!$B297,'Faturamento SP3'!$Z$2:$Z$692,'Infos Relatório'!BE$1)</f>
        <v>0</v>
      </c>
      <c r="BK297" s="23">
        <f>COUNTIFS('Faturamento SP3'!$D$2:$D$692,'Infos Relatório'!$B$245,'Faturamento SP3'!$E$2:$E$692,'Infos Relatório'!$B297,'Faturamento SP3'!$Z$2:$Z$692,'Infos Relatório'!BK$1)</f>
        <v>0</v>
      </c>
      <c r="BL297" s="13">
        <f>SUMIFS('Faturamento SP3'!$G$2:$G$692,'Faturamento SP3'!$D$2:$D$692,'Infos Relatório'!$B$245,'Faturamento SP3'!$E$2:$E$692,'Infos Relatório'!$B297,'Faturamento SP3'!$Z$2:$Z$692,'Infos Relatório'!BK$1)</f>
        <v>0</v>
      </c>
      <c r="BM297" s="13">
        <f>SUMIFS('Faturamento SP3'!$J$2:$J$692,'Faturamento SP3'!$D$2:$D$692,'Infos Relatório'!$B$245,'Faturamento SP3'!$E$2:$E$692,'Infos Relatório'!$B297,'Faturamento SP3'!$Z$2:$Z$692,'Infos Relatório'!BK$1)</f>
        <v>0</v>
      </c>
      <c r="BN297" s="14">
        <f>SUMIFS('Faturamento SP3'!$O$2:$O$692,'Faturamento SP3'!$D$2:$D$692,'Infos Relatório'!$B$245,'Faturamento SP3'!$E$2:$E$692,'Infos Relatório'!$B297,'Faturamento SP3'!$Z$2:$Z$692,'Infos Relatório'!BK$1,'Faturamento SP3'!$T$2:$T$692,"Sim")+SUMIFS('Faturamento SP3'!$P$2:$P$692,'Faturamento SP3'!$D$2:$D$692,'Infos Relatório'!$B$245,'Faturamento SP3'!$E$2:$E$692,'Infos Relatório'!$B297,'Faturamento SP3'!$Z$2:$Z$692,'Infos Relatório'!BK$1,'Faturamento SP3'!$T$2:$T$692,"Sim")</f>
        <v>0</v>
      </c>
      <c r="BO297" s="27" t="e">
        <f t="shared" si="107"/>
        <v>#DIV/0!</v>
      </c>
      <c r="BP297" s="24">
        <f>SUMIFS('Faturamento SP3'!$H$2:$H$692,'Faturamento SP3'!$D$2:$D$692,'Infos Relatório'!$B$245,'Faturamento SP3'!$E$2:$E$692,'Infos Relatório'!$B297,'Faturamento SP3'!$Z$2:$Z$692,'Infos Relatório'!BK$1)</f>
        <v>0</v>
      </c>
      <c r="BQ297" s="23">
        <f>COUNTIFS('Faturamento SP3'!$D$2:$D$692,'Infos Relatório'!$B$245,'Faturamento SP3'!$E$2:$E$692,'Infos Relatório'!$B297,'Faturamento SP3'!$Z$2:$Z$692,'Infos Relatório'!BQ$1)</f>
        <v>0</v>
      </c>
      <c r="BR297" s="13">
        <f>SUMIFS('Faturamento SP3'!$G$2:$G$692,'Faturamento SP3'!$D$2:$D$692,'Infos Relatório'!$B$245,'Faturamento SP3'!$E$2:$E$692,'Infos Relatório'!$B297,'Faturamento SP3'!$Z$2:$Z$692,'Infos Relatório'!BQ$1)</f>
        <v>0</v>
      </c>
      <c r="BS297" s="13">
        <f>SUMIFS('Faturamento SP3'!$J$2:$J$692,'Faturamento SP3'!$D$2:$D$692,'Infos Relatório'!$B$245,'Faturamento SP3'!$E$2:$E$692,'Infos Relatório'!$B297,'Faturamento SP3'!$Z$2:$Z$692,'Infos Relatório'!BQ$1)</f>
        <v>0</v>
      </c>
      <c r="BT297" s="14">
        <f>SUMIFS('Faturamento SP3'!$O$2:$O$692,'Faturamento SP3'!$D$2:$D$692,'Infos Relatório'!$B$245,'Faturamento SP3'!$E$2:$E$692,'Infos Relatório'!$B297,'Faturamento SP3'!$Z$2:$Z$692,'Infos Relatório'!BQ$1,'Faturamento SP3'!$T$2:$T$692,"Sim")+SUMIFS('Faturamento SP3'!$P$2:$P$692,'Faturamento SP3'!$D$2:$D$692,'Infos Relatório'!$B$245,'Faturamento SP3'!$E$2:$E$692,'Infos Relatório'!$B297,'Faturamento SP3'!$Z$2:$Z$692,'Infos Relatório'!BQ$1,'Faturamento SP3'!$T$2:$T$692,"Sim")</f>
        <v>0</v>
      </c>
      <c r="BU297" s="27" t="e">
        <f t="shared" si="108"/>
        <v>#DIV/0!</v>
      </c>
      <c r="BV297" s="24">
        <f>SUMIFS('Faturamento SP3'!$H$2:$H$692,'Faturamento SP3'!$D$2:$D$692,'Infos Relatório'!$B$245,'Faturamento SP3'!$E$2:$E$692,'Infos Relatório'!$B297,'Faturamento SP3'!$Z$2:$Z$692,'Infos Relatório'!BQ$1)</f>
        <v>0</v>
      </c>
    </row>
    <row r="298" spans="2:74">
      <c r="B298" s="17" t="s">
        <v>59</v>
      </c>
      <c r="C298" s="23">
        <f>COUNTIFS('Faturamento SP3'!$D$2:$D$692,'Infos Relatório'!$B$245,'Faturamento SP3'!$E$2:$E$692,'Infos Relatório'!$B298,'Faturamento SP3'!$Z$2:$Z$692,'Infos Relatório'!C$1)</f>
        <v>0</v>
      </c>
      <c r="D298" s="13">
        <f>SUMIFS('Faturamento SP3'!$G$2:$G$692,'Faturamento SP3'!$D$2:$D$692,'Infos Relatório'!$B$245,'Faturamento SP3'!$E$2:$E$692,'Infos Relatório'!$B298,'Faturamento SP3'!$Z$2:$Z$692,'Infos Relatório'!C$1)</f>
        <v>0</v>
      </c>
      <c r="E298" s="13">
        <f>SUMIFS('Faturamento SP3'!$J$2:$J$692,'Faturamento SP3'!$D$2:$D$692,'Infos Relatório'!$B$245,'Faturamento SP3'!$E$2:$E$692,'Infos Relatório'!$B298,'Faturamento SP3'!$Z$2:$Z$692,'Infos Relatório'!C$1)</f>
        <v>0</v>
      </c>
      <c r="F298" s="14">
        <f>SUMIFS('Faturamento SP3'!$O$2:$O$692,'Faturamento SP3'!$D$2:$D$692,'Infos Relatório'!$B$245,'Faturamento SP3'!$E$2:$E$692,'Infos Relatório'!$B298,'Faturamento SP3'!$Z$2:$Z$692,'Infos Relatório'!C$1,'Faturamento SP3'!$T$2:$T$692,"Sim")+SUMIFS('Faturamento SP3'!$P$2:$P$692,'Faturamento SP3'!$D$2:$D$692,'Infos Relatório'!$B$245,'Faturamento SP3'!$E$2:$E$692,'Infos Relatório'!$B298,'Faturamento SP3'!$Z$2:$Z$692,'Infos Relatório'!C$1,'Faturamento SP3'!$T$2:$T$692,"Sim")</f>
        <v>0</v>
      </c>
      <c r="G298" s="27" t="e">
        <f t="shared" si="97"/>
        <v>#DIV/0!</v>
      </c>
      <c r="H298" s="24">
        <f>SUMIFS('Faturamento SP3'!$H$2:$H$692,'Faturamento SP3'!$D$2:$D$692,'Infos Relatório'!$B$245,'Faturamento SP3'!$E$2:$E$692,'Infos Relatório'!$B298,'Faturamento SP3'!$Z$2:$Z$692,'Infos Relatório'!C$1)</f>
        <v>0</v>
      </c>
      <c r="I298" s="23">
        <f>COUNTIFS('Faturamento SP3'!$D$2:$D$692,'Infos Relatório'!$B$245,'Faturamento SP3'!$E$2:$E$692,'Infos Relatório'!$B298,'Faturamento SP3'!$Z$2:$Z$692,'Infos Relatório'!I$1)</f>
        <v>0</v>
      </c>
      <c r="J298" s="13">
        <f>SUMIFS('Faturamento SP3'!$G$2:$G$692,'Faturamento SP3'!$D$2:$D$692,'Infos Relatório'!$B$245,'Faturamento SP3'!$E$2:$E$692,'Infos Relatório'!$B298,'Faturamento SP3'!$Z$2:$Z$692,'Infos Relatório'!I$1)</f>
        <v>0</v>
      </c>
      <c r="K298" s="13">
        <f>SUMIFS('Faturamento SP3'!$J$2:$J$692,'Faturamento SP3'!$D$2:$D$692,'Infos Relatório'!$B$245,'Faturamento SP3'!$E$2:$E$692,'Infos Relatório'!$B298,'Faturamento SP3'!$Z$2:$Z$692,'Infos Relatório'!I$1)</f>
        <v>0</v>
      </c>
      <c r="L298" s="14">
        <f>SUMIFS('Faturamento SP3'!$O$2:$O$692,'Faturamento SP3'!$D$2:$D$692,'Infos Relatório'!$B$245,'Faturamento SP3'!$E$2:$E$692,'Infos Relatório'!$B298,'Faturamento SP3'!$Z$2:$Z$692,'Infos Relatório'!I$1,'Faturamento SP3'!$T$2:$T$692,"Sim")+SUMIFS('Faturamento SP3'!$P$2:$P$692,'Faturamento SP3'!$D$2:$D$692,'Infos Relatório'!$B$245,'Faturamento SP3'!$E$2:$E$692,'Infos Relatório'!$B298,'Faturamento SP3'!$Z$2:$Z$692,'Infos Relatório'!I$1,'Faturamento SP3'!$T$2:$T$692,"Sim")</f>
        <v>0</v>
      </c>
      <c r="M298" s="27" t="e">
        <f t="shared" si="98"/>
        <v>#DIV/0!</v>
      </c>
      <c r="N298" s="24">
        <f>SUMIFS('Faturamento SP3'!$H$2:$H$692,'Faturamento SP3'!$D$2:$D$692,'Infos Relatório'!$B$245,'Faturamento SP3'!$E$2:$E$692,'Infos Relatório'!$B298,'Faturamento SP3'!$Z$2:$Z$692,'Infos Relatório'!I$1)</f>
        <v>0</v>
      </c>
      <c r="O298" s="23">
        <f>COUNTIFS('Faturamento SP3'!$D$2:$D$692,'Infos Relatório'!$B$245,'Faturamento SP3'!$E$2:$E$692,'Infos Relatório'!$B298,'Faturamento SP3'!$Z$2:$Z$692,'Infos Relatório'!O$1)</f>
        <v>0</v>
      </c>
      <c r="P298" s="13">
        <f>SUMIFS('Faturamento SP3'!$G$2:$G$692,'Faturamento SP3'!$D$2:$D$692,'Infos Relatório'!$B$245,'Faturamento SP3'!$E$2:$E$692,'Infos Relatório'!$B298,'Faturamento SP3'!$Z$2:$Z$692,'Infos Relatório'!O$1)</f>
        <v>0</v>
      </c>
      <c r="Q298" s="13">
        <f>SUMIFS('Faturamento SP3'!$J$2:$J$692,'Faturamento SP3'!$D$2:$D$692,'Infos Relatório'!$B$245,'Faturamento SP3'!$E$2:$E$692,'Infos Relatório'!$B298,'Faturamento SP3'!$Z$2:$Z$692,'Infos Relatório'!O$1)</f>
        <v>0</v>
      </c>
      <c r="R298" s="14">
        <f>SUMIFS('Faturamento SP3'!$O$2:$O$692,'Faturamento SP3'!$D$2:$D$692,'Infos Relatório'!$B$245,'Faturamento SP3'!$E$2:$E$692,'Infos Relatório'!$B298,'Faturamento SP3'!$Z$2:$Z$692,'Infos Relatório'!O$1,'Faturamento SP3'!$T$2:$T$692,"Sim")+SUMIFS('Faturamento SP3'!$P$2:$P$692,'Faturamento SP3'!$D$2:$D$692,'Infos Relatório'!$B$245,'Faturamento SP3'!$E$2:$E$692,'Infos Relatório'!$B298,'Faturamento SP3'!$Z$2:$Z$692,'Infos Relatório'!O$1,'Faturamento SP3'!$T$2:$T$692,"Sim")</f>
        <v>0</v>
      </c>
      <c r="S298" s="27" t="e">
        <f t="shared" si="99"/>
        <v>#DIV/0!</v>
      </c>
      <c r="T298" s="24">
        <f>SUMIFS('Faturamento SP3'!$H$2:$H$692,'Faturamento SP3'!$D$2:$D$692,'Infos Relatório'!$B$245,'Faturamento SP3'!$E$2:$E$692,'Infos Relatório'!$B298,'Faturamento SP3'!$Z$2:$Z$692,'Infos Relatório'!O$1)</f>
        <v>0</v>
      </c>
      <c r="U298" s="23">
        <f>COUNTIFS('Faturamento SP3'!$D$2:$D$692,'Infos Relatório'!$B$245,'Faturamento SP3'!$E$2:$E$692,'Infos Relatório'!$B298,'Faturamento SP3'!$Z$2:$Z$692,'Infos Relatório'!U$1)</f>
        <v>0</v>
      </c>
      <c r="V298" s="13">
        <f>SUMIFS('Faturamento SP3'!$G$2:$G$692,'Faturamento SP3'!$D$2:$D$692,'Infos Relatório'!$B$245,'Faturamento SP3'!$E$2:$E$692,'Infos Relatório'!$B298,'Faturamento SP3'!$Z$2:$Z$692,'Infos Relatório'!U$1)</f>
        <v>0</v>
      </c>
      <c r="W298" s="13">
        <f>SUMIFS('Faturamento SP3'!$J$2:$J$692,'Faturamento SP3'!$D$2:$D$692,'Infos Relatório'!$B$245,'Faturamento SP3'!$E$2:$E$692,'Infos Relatório'!$B298,'Faturamento SP3'!$Z$2:$Z$692,'Infos Relatório'!U$1)</f>
        <v>0</v>
      </c>
      <c r="X298" s="14">
        <f>SUMIFS('Faturamento SP3'!$O$2:$O$692,'Faturamento SP3'!$D$2:$D$692,'Infos Relatório'!$B$245,'Faturamento SP3'!$E$2:$E$692,'Infos Relatório'!$B298,'Faturamento SP3'!$Z$2:$Z$692,'Infos Relatório'!U$1,'Faturamento SP3'!$T$2:$T$692,"Sim")+SUMIFS('Faturamento SP3'!$P$2:$P$692,'Faturamento SP3'!$D$2:$D$692,'Infos Relatório'!$B$245,'Faturamento SP3'!$E$2:$E$692,'Infos Relatório'!$B298,'Faturamento SP3'!$Z$2:$Z$692,'Infos Relatório'!U$1,'Faturamento SP3'!$T$2:$T$692,"Sim")</f>
        <v>0</v>
      </c>
      <c r="Y298" s="27" t="e">
        <f t="shared" si="100"/>
        <v>#DIV/0!</v>
      </c>
      <c r="Z298" s="24">
        <f>SUMIFS('Faturamento SP3'!$H$2:$H$692,'Faturamento SP3'!$D$2:$D$692,'Infos Relatório'!$B$245,'Faturamento SP3'!$E$2:$E$692,'Infos Relatório'!$B298,'Faturamento SP3'!$Z$2:$Z$692,'Infos Relatório'!U$1)</f>
        <v>0</v>
      </c>
      <c r="AA298" s="23">
        <f>COUNTIFS('Faturamento SP3'!$D$2:$D$692,'Infos Relatório'!$B$245,'Faturamento SP3'!$E$2:$E$692,'Infos Relatório'!$B298,'Faturamento SP3'!$Z$2:$Z$692,'Infos Relatório'!AA$1)</f>
        <v>0</v>
      </c>
      <c r="AB298" s="13">
        <f>SUMIFS('Faturamento SP3'!$G$2:$G$692,'Faturamento SP3'!$D$2:$D$692,'Infos Relatório'!$B$245,'Faturamento SP3'!$E$2:$E$692,'Infos Relatório'!$B298,'Faturamento SP3'!$Z$2:$Z$692,'Infos Relatório'!AA$1)</f>
        <v>0</v>
      </c>
      <c r="AC298" s="13">
        <f>SUMIFS('Faturamento SP3'!$J$2:$J$692,'Faturamento SP3'!$D$2:$D$692,'Infos Relatório'!$B$245,'Faturamento SP3'!$E$2:$E$692,'Infos Relatório'!$B298,'Faturamento SP3'!$Z$2:$Z$692,'Infos Relatório'!AA$1)</f>
        <v>0</v>
      </c>
      <c r="AD298" s="14">
        <f>SUMIFS('Faturamento SP3'!$O$2:$O$692,'Faturamento SP3'!$D$2:$D$692,'Infos Relatório'!$B$245,'Faturamento SP3'!$E$2:$E$692,'Infos Relatório'!$B298,'Faturamento SP3'!$Z$2:$Z$692,'Infos Relatório'!AA$1,'Faturamento SP3'!$T$2:$T$692,"Sim")+SUMIFS('Faturamento SP3'!$P$2:$P$692,'Faturamento SP3'!$D$2:$D$692,'Infos Relatório'!$B$245,'Faturamento SP3'!$E$2:$E$692,'Infos Relatório'!$B298,'Faturamento SP3'!$Z$2:$Z$692,'Infos Relatório'!AA$1,'Faturamento SP3'!$T$2:$T$692,"Sim")</f>
        <v>0</v>
      </c>
      <c r="AE298" s="27" t="e">
        <f t="shared" si="101"/>
        <v>#DIV/0!</v>
      </c>
      <c r="AF298" s="24">
        <f>SUMIFS('Faturamento SP3'!$H$2:$H$692,'Faturamento SP3'!$D$2:$D$692,'Infos Relatório'!$B$245,'Faturamento SP3'!$E$2:$E$692,'Infos Relatório'!$B298,'Faturamento SP3'!$Z$2:$Z$692,'Infos Relatório'!AA$1)</f>
        <v>0</v>
      </c>
      <c r="AG298" s="23">
        <f>COUNTIFS('Faturamento SP3'!$D$2:$D$692,'Infos Relatório'!$B$245,'Faturamento SP3'!$E$2:$E$692,'Infos Relatório'!$B298,'Faturamento SP3'!$Z$2:$Z$692,'Infos Relatório'!AG$1)</f>
        <v>0</v>
      </c>
      <c r="AH298" s="13">
        <f>SUMIFS('Faturamento SP3'!$G$2:$G$692,'Faturamento SP3'!$D$2:$D$692,'Infos Relatório'!$B$245,'Faturamento SP3'!$E$2:$E$692,'Infos Relatório'!$B298,'Faturamento SP3'!$Z$2:$Z$692,'Infos Relatório'!AG$1)</f>
        <v>0</v>
      </c>
      <c r="AI298" s="13">
        <f>SUMIFS('Faturamento SP3'!$J$2:$J$692,'Faturamento SP3'!$D$2:$D$692,'Infos Relatório'!$B$245,'Faturamento SP3'!$E$2:$E$692,'Infos Relatório'!$B298,'Faturamento SP3'!$Z$2:$Z$692,'Infos Relatório'!AG$1)</f>
        <v>0</v>
      </c>
      <c r="AJ298" s="14">
        <f>SUMIFS('Faturamento SP3'!$O$2:$O$692,'Faturamento SP3'!$D$2:$D$692,'Infos Relatório'!$B$245,'Faturamento SP3'!$E$2:$E$692,'Infos Relatório'!$B298,'Faturamento SP3'!$Z$2:$Z$692,'Infos Relatório'!AG$1,'Faturamento SP3'!$T$2:$T$692,"Sim")+SUMIFS('Faturamento SP3'!$P$2:$P$692,'Faturamento SP3'!$D$2:$D$692,'Infos Relatório'!$B$245,'Faturamento SP3'!$E$2:$E$692,'Infos Relatório'!$B298,'Faturamento SP3'!$Z$2:$Z$692,'Infos Relatório'!AG$1,'Faturamento SP3'!$T$2:$T$692,"Sim")</f>
        <v>0</v>
      </c>
      <c r="AK298" s="27" t="e">
        <f t="shared" si="102"/>
        <v>#DIV/0!</v>
      </c>
      <c r="AL298" s="24">
        <f>SUMIFS('Faturamento SP3'!$H$2:$H$692,'Faturamento SP3'!$D$2:$D$692,'Infos Relatório'!$B$245,'Faturamento SP3'!$E$2:$E$692,'Infos Relatório'!$B298,'Faturamento SP3'!$Z$2:$Z$692,'Infos Relatório'!AG$1)</f>
        <v>0</v>
      </c>
      <c r="AM298" s="23">
        <f>COUNTIFS('Faturamento SP3'!$D$2:$D$692,'Infos Relatório'!$B$245,'Faturamento SP3'!$E$2:$E$692,'Infos Relatório'!$B298,'Faturamento SP3'!$Z$2:$Z$692,'Infos Relatório'!AM$1)</f>
        <v>0</v>
      </c>
      <c r="AN298" s="13">
        <f>SUMIFS('Faturamento SP3'!$G$2:$G$692,'Faturamento SP3'!$D$2:$D$692,'Infos Relatório'!$B$245,'Faturamento SP3'!$E$2:$E$692,'Infos Relatório'!$B298,'Faturamento SP3'!$Z$2:$Z$692,'Infos Relatório'!AM$1)</f>
        <v>0</v>
      </c>
      <c r="AO298" s="13">
        <f>SUMIFS('Faturamento SP3'!$J$2:$J$692,'Faturamento SP3'!$D$2:$D$692,'Infos Relatório'!$B$245,'Faturamento SP3'!$E$2:$E$692,'Infos Relatório'!$B298,'Faturamento SP3'!$Z$2:$Z$692,'Infos Relatório'!AM$1)</f>
        <v>0</v>
      </c>
      <c r="AP298" s="14">
        <f>SUMIFS('Faturamento SP3'!$O$2:$O$692,'Faturamento SP3'!$D$2:$D$692,'Infos Relatório'!$B$245,'Faturamento SP3'!$E$2:$E$692,'Infos Relatório'!$B298,'Faturamento SP3'!$Z$2:$Z$692,'Infos Relatório'!AM$1,'Faturamento SP3'!$T$2:$T$692,"Sim")+SUMIFS('Faturamento SP3'!$P$2:$P$692,'Faturamento SP3'!$D$2:$D$692,'Infos Relatório'!$B$245,'Faturamento SP3'!$E$2:$E$692,'Infos Relatório'!$B298,'Faturamento SP3'!$Z$2:$Z$692,'Infos Relatório'!AM$1,'Faturamento SP3'!$T$2:$T$692,"Sim")</f>
        <v>0</v>
      </c>
      <c r="AQ298" s="27" t="e">
        <f t="shared" si="103"/>
        <v>#DIV/0!</v>
      </c>
      <c r="AR298" s="24">
        <f>SUMIFS('Faturamento SP3'!$H$2:$H$692,'Faturamento SP3'!$D$2:$D$692,'Infos Relatório'!$B$245,'Faturamento SP3'!$E$2:$E$692,'Infos Relatório'!$B298,'Faturamento SP3'!$Z$2:$Z$692,'Infos Relatório'!AM$1)</f>
        <v>0</v>
      </c>
      <c r="AS298" s="23">
        <f>COUNTIFS('Faturamento SP3'!$D$2:$D$692,'Infos Relatório'!$B$245,'Faturamento SP3'!$E$2:$E$692,'Infos Relatório'!$B298,'Faturamento SP3'!$Z$2:$Z$692,'Infos Relatório'!AS$1)</f>
        <v>0</v>
      </c>
      <c r="AT298" s="13">
        <f>SUMIFS('Faturamento SP3'!$G$2:$G$692,'Faturamento SP3'!$D$2:$D$692,'Infos Relatório'!$B$245,'Faturamento SP3'!$E$2:$E$692,'Infos Relatório'!$B298,'Faturamento SP3'!$Z$2:$Z$692,'Infos Relatório'!AS$1)</f>
        <v>0</v>
      </c>
      <c r="AU298" s="13">
        <f>SUMIFS('Faturamento SP3'!$J$2:$J$692,'Faturamento SP3'!$D$2:$D$692,'Infos Relatório'!$B$245,'Faturamento SP3'!$E$2:$E$692,'Infos Relatório'!$B298,'Faturamento SP3'!$Z$2:$Z$692,'Infos Relatório'!AS$1)</f>
        <v>0</v>
      </c>
      <c r="AV298" s="14">
        <f>SUMIFS('Faturamento SP3'!$O$2:$O$692,'Faturamento SP3'!$D$2:$D$692,'Infos Relatório'!$B$245,'Faturamento SP3'!$E$2:$E$692,'Infos Relatório'!$B298,'Faturamento SP3'!$Z$2:$Z$692,'Infos Relatório'!AS$1,'Faturamento SP3'!$T$2:$T$692,"Sim")+SUMIFS('Faturamento SP3'!$P$2:$P$692,'Faturamento SP3'!$D$2:$D$692,'Infos Relatório'!$B$245,'Faturamento SP3'!$E$2:$E$692,'Infos Relatório'!$B298,'Faturamento SP3'!$Z$2:$Z$692,'Infos Relatório'!AS$1,'Faturamento SP3'!$T$2:$T$692,"Sim")</f>
        <v>0</v>
      </c>
      <c r="AW298" s="27" t="e">
        <f t="shared" si="104"/>
        <v>#DIV/0!</v>
      </c>
      <c r="AX298" s="24">
        <f>SUMIFS('Faturamento SP3'!$H$2:$H$692,'Faturamento SP3'!$D$2:$D$692,'Infos Relatório'!$B$245,'Faturamento SP3'!$E$2:$E$692,'Infos Relatório'!$B298,'Faturamento SP3'!$Z$2:$Z$692,'Infos Relatório'!AS$1)</f>
        <v>0</v>
      </c>
      <c r="AY298" s="23">
        <f>COUNTIFS('Faturamento SP3'!$D$2:$D$692,'Infos Relatório'!$B$245,'Faturamento SP3'!$E$2:$E$692,'Infos Relatório'!$B298,'Faturamento SP3'!$Z$2:$Z$692,'Infos Relatório'!AY$1)</f>
        <v>0</v>
      </c>
      <c r="AZ298" s="13">
        <f>SUMIFS('Faturamento SP3'!$G$2:$G$692,'Faturamento SP3'!$D$2:$D$692,'Infos Relatório'!$B$245,'Faturamento SP3'!$E$2:$E$692,'Infos Relatório'!$B298,'Faturamento SP3'!$Z$2:$Z$692,'Infos Relatório'!AY$1)</f>
        <v>0</v>
      </c>
      <c r="BA298" s="13">
        <f>SUMIFS('Faturamento SP3'!$J$2:$J$692,'Faturamento SP3'!$D$2:$D$692,'Infos Relatório'!$B$245,'Faturamento SP3'!$E$2:$E$692,'Infos Relatório'!$B298,'Faturamento SP3'!$Z$2:$Z$692,'Infos Relatório'!AY$1)</f>
        <v>0</v>
      </c>
      <c r="BB298" s="14">
        <f>SUMIFS('Faturamento SP3'!$O$2:$O$692,'Faturamento SP3'!$D$2:$D$692,'Infos Relatório'!$B$245,'Faturamento SP3'!$E$2:$E$692,'Infos Relatório'!$B298,'Faturamento SP3'!$Z$2:$Z$692,'Infos Relatório'!AY$1,'Faturamento SP3'!$T$2:$T$692,"Sim")+SUMIFS('Faturamento SP3'!$P$2:$P$692,'Faturamento SP3'!$D$2:$D$692,'Infos Relatório'!$B$245,'Faturamento SP3'!$E$2:$E$692,'Infos Relatório'!$B298,'Faturamento SP3'!$Z$2:$Z$692,'Infos Relatório'!AY$1,'Faturamento SP3'!$T$2:$T$692,"Sim")</f>
        <v>0</v>
      </c>
      <c r="BC298" s="27" t="e">
        <f t="shared" si="105"/>
        <v>#DIV/0!</v>
      </c>
      <c r="BD298" s="24">
        <f>SUMIFS('Faturamento SP3'!$H$2:$H$692,'Faturamento SP3'!$D$2:$D$692,'Infos Relatório'!$B$245,'Faturamento SP3'!$E$2:$E$692,'Infos Relatório'!$B298,'Faturamento SP3'!$Z$2:$Z$692,'Infos Relatório'!AY$1)</f>
        <v>0</v>
      </c>
      <c r="BE298" s="23">
        <f>COUNTIFS('Faturamento SP3'!$D$2:$D$692,'Infos Relatório'!$B$245,'Faturamento SP3'!$E$2:$E$692,'Infos Relatório'!$B298,'Faturamento SP3'!$Z$2:$Z$692,'Infos Relatório'!BE$1)</f>
        <v>0</v>
      </c>
      <c r="BF298" s="13">
        <f>SUMIFS('Faturamento SP3'!$G$2:$G$692,'Faturamento SP3'!$D$2:$D$692,'Infos Relatório'!$B$245,'Faturamento SP3'!$E$2:$E$692,'Infos Relatório'!$B298,'Faturamento SP3'!$Z$2:$Z$692,'Infos Relatório'!BE$1)</f>
        <v>0</v>
      </c>
      <c r="BG298" s="13">
        <f>SUMIFS('Faturamento SP3'!$J$2:$J$692,'Faturamento SP3'!$D$2:$D$692,'Infos Relatório'!$B$245,'Faturamento SP3'!$E$2:$E$692,'Infos Relatório'!$B298,'Faturamento SP3'!$Z$2:$Z$692,'Infos Relatório'!BE$1)</f>
        <v>0</v>
      </c>
      <c r="BH298" s="14">
        <f>SUMIFS('Faturamento SP3'!$O$2:$O$692,'Faturamento SP3'!$D$2:$D$692,'Infos Relatório'!$B$245,'Faturamento SP3'!$E$2:$E$692,'Infos Relatório'!$B298,'Faturamento SP3'!$Z$2:$Z$692,'Infos Relatório'!BE$1,'Faturamento SP3'!$T$2:$T$692,"Sim")+SUMIFS('Faturamento SP3'!$P$2:$P$692,'Faturamento SP3'!$D$2:$D$692,'Infos Relatório'!$B$245,'Faturamento SP3'!$E$2:$E$692,'Infos Relatório'!$B298,'Faturamento SP3'!$Z$2:$Z$692,'Infos Relatório'!BE$1,'Faturamento SP3'!$T$2:$T$692,"Sim")</f>
        <v>0</v>
      </c>
      <c r="BI298" s="27" t="e">
        <f t="shared" si="106"/>
        <v>#DIV/0!</v>
      </c>
      <c r="BJ298" s="24">
        <f>SUMIFS('Faturamento SP3'!$H$2:$H$692,'Faturamento SP3'!$D$2:$D$692,'Infos Relatório'!$B$245,'Faturamento SP3'!$E$2:$E$692,'Infos Relatório'!$B298,'Faturamento SP3'!$Z$2:$Z$692,'Infos Relatório'!BE$1)</f>
        <v>0</v>
      </c>
      <c r="BK298" s="23">
        <f>COUNTIFS('Faturamento SP3'!$D$2:$D$692,'Infos Relatório'!$B$245,'Faturamento SP3'!$E$2:$E$692,'Infos Relatório'!$B298,'Faturamento SP3'!$Z$2:$Z$692,'Infos Relatório'!BK$1)</f>
        <v>0</v>
      </c>
      <c r="BL298" s="13">
        <f>SUMIFS('Faturamento SP3'!$G$2:$G$692,'Faturamento SP3'!$D$2:$D$692,'Infos Relatório'!$B$245,'Faturamento SP3'!$E$2:$E$692,'Infos Relatório'!$B298,'Faturamento SP3'!$Z$2:$Z$692,'Infos Relatório'!BK$1)</f>
        <v>0</v>
      </c>
      <c r="BM298" s="13">
        <f>SUMIFS('Faturamento SP3'!$J$2:$J$692,'Faturamento SP3'!$D$2:$D$692,'Infos Relatório'!$B$245,'Faturamento SP3'!$E$2:$E$692,'Infos Relatório'!$B298,'Faturamento SP3'!$Z$2:$Z$692,'Infos Relatório'!BK$1)</f>
        <v>0</v>
      </c>
      <c r="BN298" s="14">
        <f>SUMIFS('Faturamento SP3'!$O$2:$O$692,'Faturamento SP3'!$D$2:$D$692,'Infos Relatório'!$B$245,'Faturamento SP3'!$E$2:$E$692,'Infos Relatório'!$B298,'Faturamento SP3'!$Z$2:$Z$692,'Infos Relatório'!BK$1,'Faturamento SP3'!$T$2:$T$692,"Sim")+SUMIFS('Faturamento SP3'!$P$2:$P$692,'Faturamento SP3'!$D$2:$D$692,'Infos Relatório'!$B$245,'Faturamento SP3'!$E$2:$E$692,'Infos Relatório'!$B298,'Faturamento SP3'!$Z$2:$Z$692,'Infos Relatório'!BK$1,'Faturamento SP3'!$T$2:$T$692,"Sim")</f>
        <v>0</v>
      </c>
      <c r="BO298" s="27" t="e">
        <f t="shared" si="107"/>
        <v>#DIV/0!</v>
      </c>
      <c r="BP298" s="24">
        <f>SUMIFS('Faturamento SP3'!$H$2:$H$692,'Faturamento SP3'!$D$2:$D$692,'Infos Relatório'!$B$245,'Faturamento SP3'!$E$2:$E$692,'Infos Relatório'!$B298,'Faturamento SP3'!$Z$2:$Z$692,'Infos Relatório'!BK$1)</f>
        <v>0</v>
      </c>
      <c r="BQ298" s="23">
        <f>COUNTIFS('Faturamento SP3'!$D$2:$D$692,'Infos Relatório'!$B$245,'Faturamento SP3'!$E$2:$E$692,'Infos Relatório'!$B298,'Faturamento SP3'!$Z$2:$Z$692,'Infos Relatório'!BQ$1)</f>
        <v>0</v>
      </c>
      <c r="BR298" s="13">
        <f>SUMIFS('Faturamento SP3'!$G$2:$G$692,'Faturamento SP3'!$D$2:$D$692,'Infos Relatório'!$B$245,'Faturamento SP3'!$E$2:$E$692,'Infos Relatório'!$B298,'Faturamento SP3'!$Z$2:$Z$692,'Infos Relatório'!BQ$1)</f>
        <v>0</v>
      </c>
      <c r="BS298" s="13">
        <f>SUMIFS('Faturamento SP3'!$J$2:$J$692,'Faturamento SP3'!$D$2:$D$692,'Infos Relatório'!$B$245,'Faturamento SP3'!$E$2:$E$692,'Infos Relatório'!$B298,'Faturamento SP3'!$Z$2:$Z$692,'Infos Relatório'!BQ$1)</f>
        <v>0</v>
      </c>
      <c r="BT298" s="14">
        <f>SUMIFS('Faturamento SP3'!$O$2:$O$692,'Faturamento SP3'!$D$2:$D$692,'Infos Relatório'!$B$245,'Faturamento SP3'!$E$2:$E$692,'Infos Relatório'!$B298,'Faturamento SP3'!$Z$2:$Z$692,'Infos Relatório'!BQ$1,'Faturamento SP3'!$T$2:$T$692,"Sim")+SUMIFS('Faturamento SP3'!$P$2:$P$692,'Faturamento SP3'!$D$2:$D$692,'Infos Relatório'!$B$245,'Faturamento SP3'!$E$2:$E$692,'Infos Relatório'!$B298,'Faturamento SP3'!$Z$2:$Z$692,'Infos Relatório'!BQ$1,'Faturamento SP3'!$T$2:$T$692,"Sim")</f>
        <v>0</v>
      </c>
      <c r="BU298" s="27" t="e">
        <f t="shared" si="108"/>
        <v>#DIV/0!</v>
      </c>
      <c r="BV298" s="24">
        <f>SUMIFS('Faturamento SP3'!$H$2:$H$692,'Faturamento SP3'!$D$2:$D$692,'Infos Relatório'!$B$245,'Faturamento SP3'!$E$2:$E$692,'Infos Relatório'!$B298,'Faturamento SP3'!$Z$2:$Z$692,'Infos Relatório'!BQ$1)</f>
        <v>0</v>
      </c>
    </row>
    <row r="299" spans="2:74">
      <c r="B299" s="17" t="s">
        <v>60</v>
      </c>
      <c r="C299" s="23">
        <f>COUNTIFS('Faturamento SP3'!$D$2:$D$692,'Infos Relatório'!$B$245,'Faturamento SP3'!$E$2:$E$692,'Infos Relatório'!$B299,'Faturamento SP3'!$Z$2:$Z$692,'Infos Relatório'!C$1)</f>
        <v>0</v>
      </c>
      <c r="D299" s="13">
        <f>SUMIFS('Faturamento SP3'!$G$2:$G$692,'Faturamento SP3'!$D$2:$D$692,'Infos Relatório'!$B$245,'Faturamento SP3'!$E$2:$E$692,'Infos Relatório'!$B299,'Faturamento SP3'!$Z$2:$Z$692,'Infos Relatório'!C$1)</f>
        <v>0</v>
      </c>
      <c r="E299" s="13">
        <f>SUMIFS('Faturamento SP3'!$J$2:$J$692,'Faturamento SP3'!$D$2:$D$692,'Infos Relatório'!$B$245,'Faturamento SP3'!$E$2:$E$692,'Infos Relatório'!$B299,'Faturamento SP3'!$Z$2:$Z$692,'Infos Relatório'!C$1)</f>
        <v>0</v>
      </c>
      <c r="F299" s="14">
        <f>SUMIFS('Faturamento SP3'!$O$2:$O$692,'Faturamento SP3'!$D$2:$D$692,'Infos Relatório'!$B$245,'Faturamento SP3'!$E$2:$E$692,'Infos Relatório'!$B299,'Faturamento SP3'!$Z$2:$Z$692,'Infos Relatório'!C$1,'Faturamento SP3'!$T$2:$T$692,"Sim")+SUMIFS('Faturamento SP3'!$P$2:$P$692,'Faturamento SP3'!$D$2:$D$692,'Infos Relatório'!$B$245,'Faturamento SP3'!$E$2:$E$692,'Infos Relatório'!$B299,'Faturamento SP3'!$Z$2:$Z$692,'Infos Relatório'!C$1,'Faturamento SP3'!$T$2:$T$692,"Sim")</f>
        <v>0</v>
      </c>
      <c r="G299" s="27" t="e">
        <f t="shared" si="97"/>
        <v>#DIV/0!</v>
      </c>
      <c r="H299" s="24">
        <f>SUMIFS('Faturamento SP3'!$H$2:$H$692,'Faturamento SP3'!$D$2:$D$692,'Infos Relatório'!$B$245,'Faturamento SP3'!$E$2:$E$692,'Infos Relatório'!$B299,'Faturamento SP3'!$Z$2:$Z$692,'Infos Relatório'!C$1)</f>
        <v>0</v>
      </c>
      <c r="I299" s="23">
        <f>COUNTIFS('Faturamento SP3'!$D$2:$D$692,'Infos Relatório'!$B$245,'Faturamento SP3'!$E$2:$E$692,'Infos Relatório'!$B299,'Faturamento SP3'!$Z$2:$Z$692,'Infos Relatório'!I$1)</f>
        <v>0</v>
      </c>
      <c r="J299" s="13">
        <f>SUMIFS('Faturamento SP3'!$G$2:$G$692,'Faturamento SP3'!$D$2:$D$692,'Infos Relatório'!$B$245,'Faturamento SP3'!$E$2:$E$692,'Infos Relatório'!$B299,'Faturamento SP3'!$Z$2:$Z$692,'Infos Relatório'!I$1)</f>
        <v>0</v>
      </c>
      <c r="K299" s="13">
        <f>SUMIFS('Faturamento SP3'!$J$2:$J$692,'Faturamento SP3'!$D$2:$D$692,'Infos Relatório'!$B$245,'Faturamento SP3'!$E$2:$E$692,'Infos Relatório'!$B299,'Faturamento SP3'!$Z$2:$Z$692,'Infos Relatório'!I$1)</f>
        <v>0</v>
      </c>
      <c r="L299" s="14">
        <f>SUMIFS('Faturamento SP3'!$O$2:$O$692,'Faturamento SP3'!$D$2:$D$692,'Infos Relatório'!$B$245,'Faturamento SP3'!$E$2:$E$692,'Infos Relatório'!$B299,'Faturamento SP3'!$Z$2:$Z$692,'Infos Relatório'!I$1,'Faturamento SP3'!$T$2:$T$692,"Sim")+SUMIFS('Faturamento SP3'!$P$2:$P$692,'Faturamento SP3'!$D$2:$D$692,'Infos Relatório'!$B$245,'Faturamento SP3'!$E$2:$E$692,'Infos Relatório'!$B299,'Faturamento SP3'!$Z$2:$Z$692,'Infos Relatório'!I$1,'Faturamento SP3'!$T$2:$T$692,"Sim")</f>
        <v>0</v>
      </c>
      <c r="M299" s="27" t="e">
        <f t="shared" si="98"/>
        <v>#DIV/0!</v>
      </c>
      <c r="N299" s="24">
        <f>SUMIFS('Faturamento SP3'!$H$2:$H$692,'Faturamento SP3'!$D$2:$D$692,'Infos Relatório'!$B$245,'Faturamento SP3'!$E$2:$E$692,'Infos Relatório'!$B299,'Faturamento SP3'!$Z$2:$Z$692,'Infos Relatório'!I$1)</f>
        <v>0</v>
      </c>
      <c r="O299" s="23">
        <f>COUNTIFS('Faturamento SP3'!$D$2:$D$692,'Infos Relatório'!$B$245,'Faturamento SP3'!$E$2:$E$692,'Infos Relatório'!$B299,'Faturamento SP3'!$Z$2:$Z$692,'Infos Relatório'!O$1)</f>
        <v>0</v>
      </c>
      <c r="P299" s="13">
        <f>SUMIFS('Faturamento SP3'!$G$2:$G$692,'Faturamento SP3'!$D$2:$D$692,'Infos Relatório'!$B$245,'Faturamento SP3'!$E$2:$E$692,'Infos Relatório'!$B299,'Faturamento SP3'!$Z$2:$Z$692,'Infos Relatório'!O$1)</f>
        <v>0</v>
      </c>
      <c r="Q299" s="13">
        <f>SUMIFS('Faturamento SP3'!$J$2:$J$692,'Faturamento SP3'!$D$2:$D$692,'Infos Relatório'!$B$245,'Faturamento SP3'!$E$2:$E$692,'Infos Relatório'!$B299,'Faturamento SP3'!$Z$2:$Z$692,'Infos Relatório'!O$1)</f>
        <v>0</v>
      </c>
      <c r="R299" s="14">
        <f>SUMIFS('Faturamento SP3'!$O$2:$O$692,'Faturamento SP3'!$D$2:$D$692,'Infos Relatório'!$B$245,'Faturamento SP3'!$E$2:$E$692,'Infos Relatório'!$B299,'Faturamento SP3'!$Z$2:$Z$692,'Infos Relatório'!O$1,'Faturamento SP3'!$T$2:$T$692,"Sim")+SUMIFS('Faturamento SP3'!$P$2:$P$692,'Faturamento SP3'!$D$2:$D$692,'Infos Relatório'!$B$245,'Faturamento SP3'!$E$2:$E$692,'Infos Relatório'!$B299,'Faturamento SP3'!$Z$2:$Z$692,'Infos Relatório'!O$1,'Faturamento SP3'!$T$2:$T$692,"Sim")</f>
        <v>0</v>
      </c>
      <c r="S299" s="27" t="e">
        <f t="shared" si="99"/>
        <v>#DIV/0!</v>
      </c>
      <c r="T299" s="24">
        <f>SUMIFS('Faturamento SP3'!$H$2:$H$692,'Faturamento SP3'!$D$2:$D$692,'Infos Relatório'!$B$245,'Faturamento SP3'!$E$2:$E$692,'Infos Relatório'!$B299,'Faturamento SP3'!$Z$2:$Z$692,'Infos Relatório'!O$1)</f>
        <v>0</v>
      </c>
      <c r="U299" s="23">
        <f>COUNTIFS('Faturamento SP3'!$D$2:$D$692,'Infos Relatório'!$B$245,'Faturamento SP3'!$E$2:$E$692,'Infos Relatório'!$B299,'Faturamento SP3'!$Z$2:$Z$692,'Infos Relatório'!U$1)</f>
        <v>0</v>
      </c>
      <c r="V299" s="13">
        <f>SUMIFS('Faturamento SP3'!$G$2:$G$692,'Faturamento SP3'!$D$2:$D$692,'Infos Relatório'!$B$245,'Faturamento SP3'!$E$2:$E$692,'Infos Relatório'!$B299,'Faturamento SP3'!$Z$2:$Z$692,'Infos Relatório'!U$1)</f>
        <v>0</v>
      </c>
      <c r="W299" s="13">
        <f>SUMIFS('Faturamento SP3'!$J$2:$J$692,'Faturamento SP3'!$D$2:$D$692,'Infos Relatório'!$B$245,'Faturamento SP3'!$E$2:$E$692,'Infos Relatório'!$B299,'Faturamento SP3'!$Z$2:$Z$692,'Infos Relatório'!U$1)</f>
        <v>0</v>
      </c>
      <c r="X299" s="14">
        <f>SUMIFS('Faturamento SP3'!$O$2:$O$692,'Faturamento SP3'!$D$2:$D$692,'Infos Relatório'!$B$245,'Faturamento SP3'!$E$2:$E$692,'Infos Relatório'!$B299,'Faturamento SP3'!$Z$2:$Z$692,'Infos Relatório'!U$1,'Faturamento SP3'!$T$2:$T$692,"Sim")+SUMIFS('Faturamento SP3'!$P$2:$P$692,'Faturamento SP3'!$D$2:$D$692,'Infos Relatório'!$B$245,'Faturamento SP3'!$E$2:$E$692,'Infos Relatório'!$B299,'Faturamento SP3'!$Z$2:$Z$692,'Infos Relatório'!U$1,'Faturamento SP3'!$T$2:$T$692,"Sim")</f>
        <v>0</v>
      </c>
      <c r="Y299" s="27" t="e">
        <f t="shared" si="100"/>
        <v>#DIV/0!</v>
      </c>
      <c r="Z299" s="24">
        <f>SUMIFS('Faturamento SP3'!$H$2:$H$692,'Faturamento SP3'!$D$2:$D$692,'Infos Relatório'!$B$245,'Faturamento SP3'!$E$2:$E$692,'Infos Relatório'!$B299,'Faturamento SP3'!$Z$2:$Z$692,'Infos Relatório'!U$1)</f>
        <v>0</v>
      </c>
      <c r="AA299" s="23">
        <f>COUNTIFS('Faturamento SP3'!$D$2:$D$692,'Infos Relatório'!$B$245,'Faturamento SP3'!$E$2:$E$692,'Infos Relatório'!$B299,'Faturamento SP3'!$Z$2:$Z$692,'Infos Relatório'!AA$1)</f>
        <v>0</v>
      </c>
      <c r="AB299" s="13">
        <f>SUMIFS('Faturamento SP3'!$G$2:$G$692,'Faturamento SP3'!$D$2:$D$692,'Infos Relatório'!$B$245,'Faturamento SP3'!$E$2:$E$692,'Infos Relatório'!$B299,'Faturamento SP3'!$Z$2:$Z$692,'Infos Relatório'!AA$1)</f>
        <v>0</v>
      </c>
      <c r="AC299" s="13">
        <f>SUMIFS('Faturamento SP3'!$J$2:$J$692,'Faturamento SP3'!$D$2:$D$692,'Infos Relatório'!$B$245,'Faturamento SP3'!$E$2:$E$692,'Infos Relatório'!$B299,'Faturamento SP3'!$Z$2:$Z$692,'Infos Relatório'!AA$1)</f>
        <v>0</v>
      </c>
      <c r="AD299" s="14">
        <f>SUMIFS('Faturamento SP3'!$O$2:$O$692,'Faturamento SP3'!$D$2:$D$692,'Infos Relatório'!$B$245,'Faturamento SP3'!$E$2:$E$692,'Infos Relatório'!$B299,'Faturamento SP3'!$Z$2:$Z$692,'Infos Relatório'!AA$1,'Faturamento SP3'!$T$2:$T$692,"Sim")+SUMIFS('Faturamento SP3'!$P$2:$P$692,'Faturamento SP3'!$D$2:$D$692,'Infos Relatório'!$B$245,'Faturamento SP3'!$E$2:$E$692,'Infos Relatório'!$B299,'Faturamento SP3'!$Z$2:$Z$692,'Infos Relatório'!AA$1,'Faturamento SP3'!$T$2:$T$692,"Sim")</f>
        <v>0</v>
      </c>
      <c r="AE299" s="27" t="e">
        <f t="shared" si="101"/>
        <v>#DIV/0!</v>
      </c>
      <c r="AF299" s="24">
        <f>SUMIFS('Faturamento SP3'!$H$2:$H$692,'Faturamento SP3'!$D$2:$D$692,'Infos Relatório'!$B$245,'Faturamento SP3'!$E$2:$E$692,'Infos Relatório'!$B299,'Faturamento SP3'!$Z$2:$Z$692,'Infos Relatório'!AA$1)</f>
        <v>0</v>
      </c>
      <c r="AG299" s="23">
        <f>COUNTIFS('Faturamento SP3'!$D$2:$D$692,'Infos Relatório'!$B$245,'Faturamento SP3'!$E$2:$E$692,'Infos Relatório'!$B299,'Faturamento SP3'!$Z$2:$Z$692,'Infos Relatório'!AG$1)</f>
        <v>0</v>
      </c>
      <c r="AH299" s="13">
        <f>SUMIFS('Faturamento SP3'!$G$2:$G$692,'Faturamento SP3'!$D$2:$D$692,'Infos Relatório'!$B$245,'Faturamento SP3'!$E$2:$E$692,'Infos Relatório'!$B299,'Faturamento SP3'!$Z$2:$Z$692,'Infos Relatório'!AG$1)</f>
        <v>0</v>
      </c>
      <c r="AI299" s="13">
        <f>SUMIFS('Faturamento SP3'!$J$2:$J$692,'Faturamento SP3'!$D$2:$D$692,'Infos Relatório'!$B$245,'Faturamento SP3'!$E$2:$E$692,'Infos Relatório'!$B299,'Faturamento SP3'!$Z$2:$Z$692,'Infos Relatório'!AG$1)</f>
        <v>0</v>
      </c>
      <c r="AJ299" s="14">
        <f>SUMIFS('Faturamento SP3'!$O$2:$O$692,'Faturamento SP3'!$D$2:$D$692,'Infos Relatório'!$B$245,'Faturamento SP3'!$E$2:$E$692,'Infos Relatório'!$B299,'Faturamento SP3'!$Z$2:$Z$692,'Infos Relatório'!AG$1,'Faturamento SP3'!$T$2:$T$692,"Sim")+SUMIFS('Faturamento SP3'!$P$2:$P$692,'Faturamento SP3'!$D$2:$D$692,'Infos Relatório'!$B$245,'Faturamento SP3'!$E$2:$E$692,'Infos Relatório'!$B299,'Faturamento SP3'!$Z$2:$Z$692,'Infos Relatório'!AG$1,'Faturamento SP3'!$T$2:$T$692,"Sim")</f>
        <v>0</v>
      </c>
      <c r="AK299" s="27" t="e">
        <f t="shared" si="102"/>
        <v>#DIV/0!</v>
      </c>
      <c r="AL299" s="24">
        <f>SUMIFS('Faturamento SP3'!$H$2:$H$692,'Faturamento SP3'!$D$2:$D$692,'Infos Relatório'!$B$245,'Faturamento SP3'!$E$2:$E$692,'Infos Relatório'!$B299,'Faturamento SP3'!$Z$2:$Z$692,'Infos Relatório'!AG$1)</f>
        <v>0</v>
      </c>
      <c r="AM299" s="23">
        <f>COUNTIFS('Faturamento SP3'!$D$2:$D$692,'Infos Relatório'!$B$245,'Faturamento SP3'!$E$2:$E$692,'Infos Relatório'!$B299,'Faturamento SP3'!$Z$2:$Z$692,'Infos Relatório'!AM$1)</f>
        <v>0</v>
      </c>
      <c r="AN299" s="13">
        <f>SUMIFS('Faturamento SP3'!$G$2:$G$692,'Faturamento SP3'!$D$2:$D$692,'Infos Relatório'!$B$245,'Faturamento SP3'!$E$2:$E$692,'Infos Relatório'!$B299,'Faturamento SP3'!$Z$2:$Z$692,'Infos Relatório'!AM$1)</f>
        <v>0</v>
      </c>
      <c r="AO299" s="13">
        <f>SUMIFS('Faturamento SP3'!$J$2:$J$692,'Faturamento SP3'!$D$2:$D$692,'Infos Relatório'!$B$245,'Faturamento SP3'!$E$2:$E$692,'Infos Relatório'!$B299,'Faturamento SP3'!$Z$2:$Z$692,'Infos Relatório'!AM$1)</f>
        <v>0</v>
      </c>
      <c r="AP299" s="14">
        <f>SUMIFS('Faturamento SP3'!$O$2:$O$692,'Faturamento SP3'!$D$2:$D$692,'Infos Relatório'!$B$245,'Faturamento SP3'!$E$2:$E$692,'Infos Relatório'!$B299,'Faturamento SP3'!$Z$2:$Z$692,'Infos Relatório'!AM$1,'Faturamento SP3'!$T$2:$T$692,"Sim")+SUMIFS('Faturamento SP3'!$P$2:$P$692,'Faturamento SP3'!$D$2:$D$692,'Infos Relatório'!$B$245,'Faturamento SP3'!$E$2:$E$692,'Infos Relatório'!$B299,'Faturamento SP3'!$Z$2:$Z$692,'Infos Relatório'!AM$1,'Faturamento SP3'!$T$2:$T$692,"Sim")</f>
        <v>0</v>
      </c>
      <c r="AQ299" s="27" t="e">
        <f t="shared" si="103"/>
        <v>#DIV/0!</v>
      </c>
      <c r="AR299" s="24">
        <f>SUMIFS('Faturamento SP3'!$H$2:$H$692,'Faturamento SP3'!$D$2:$D$692,'Infos Relatório'!$B$245,'Faturamento SP3'!$E$2:$E$692,'Infos Relatório'!$B299,'Faturamento SP3'!$Z$2:$Z$692,'Infos Relatório'!AM$1)</f>
        <v>0</v>
      </c>
      <c r="AS299" s="23">
        <f>COUNTIFS('Faturamento SP3'!$D$2:$D$692,'Infos Relatório'!$B$245,'Faturamento SP3'!$E$2:$E$692,'Infos Relatório'!$B299,'Faturamento SP3'!$Z$2:$Z$692,'Infos Relatório'!AS$1)</f>
        <v>0</v>
      </c>
      <c r="AT299" s="13">
        <f>SUMIFS('Faturamento SP3'!$G$2:$G$692,'Faturamento SP3'!$D$2:$D$692,'Infos Relatório'!$B$245,'Faturamento SP3'!$E$2:$E$692,'Infos Relatório'!$B299,'Faturamento SP3'!$Z$2:$Z$692,'Infos Relatório'!AS$1)</f>
        <v>0</v>
      </c>
      <c r="AU299" s="13">
        <f>SUMIFS('Faturamento SP3'!$J$2:$J$692,'Faturamento SP3'!$D$2:$D$692,'Infos Relatório'!$B$245,'Faturamento SP3'!$E$2:$E$692,'Infos Relatório'!$B299,'Faturamento SP3'!$Z$2:$Z$692,'Infos Relatório'!AS$1)</f>
        <v>0</v>
      </c>
      <c r="AV299" s="14">
        <f>SUMIFS('Faturamento SP3'!$O$2:$O$692,'Faturamento SP3'!$D$2:$D$692,'Infos Relatório'!$B$245,'Faturamento SP3'!$E$2:$E$692,'Infos Relatório'!$B299,'Faturamento SP3'!$Z$2:$Z$692,'Infos Relatório'!AS$1,'Faturamento SP3'!$T$2:$T$692,"Sim")+SUMIFS('Faturamento SP3'!$P$2:$P$692,'Faturamento SP3'!$D$2:$D$692,'Infos Relatório'!$B$245,'Faturamento SP3'!$E$2:$E$692,'Infos Relatório'!$B299,'Faturamento SP3'!$Z$2:$Z$692,'Infos Relatório'!AS$1,'Faturamento SP3'!$T$2:$T$692,"Sim")</f>
        <v>0</v>
      </c>
      <c r="AW299" s="27" t="e">
        <f t="shared" si="104"/>
        <v>#DIV/0!</v>
      </c>
      <c r="AX299" s="24">
        <f>SUMIFS('Faturamento SP3'!$H$2:$H$692,'Faturamento SP3'!$D$2:$D$692,'Infos Relatório'!$B$245,'Faturamento SP3'!$E$2:$E$692,'Infos Relatório'!$B299,'Faturamento SP3'!$Z$2:$Z$692,'Infos Relatório'!AS$1)</f>
        <v>0</v>
      </c>
      <c r="AY299" s="23">
        <f>COUNTIFS('Faturamento SP3'!$D$2:$D$692,'Infos Relatório'!$B$245,'Faturamento SP3'!$E$2:$E$692,'Infos Relatório'!$B299,'Faturamento SP3'!$Z$2:$Z$692,'Infos Relatório'!AY$1)</f>
        <v>0</v>
      </c>
      <c r="AZ299" s="13">
        <f>SUMIFS('Faturamento SP3'!$G$2:$G$692,'Faturamento SP3'!$D$2:$D$692,'Infos Relatório'!$B$245,'Faturamento SP3'!$E$2:$E$692,'Infos Relatório'!$B299,'Faturamento SP3'!$Z$2:$Z$692,'Infos Relatório'!AY$1)</f>
        <v>0</v>
      </c>
      <c r="BA299" s="13">
        <f>SUMIFS('Faturamento SP3'!$J$2:$J$692,'Faturamento SP3'!$D$2:$D$692,'Infos Relatório'!$B$245,'Faturamento SP3'!$E$2:$E$692,'Infos Relatório'!$B299,'Faturamento SP3'!$Z$2:$Z$692,'Infos Relatório'!AY$1)</f>
        <v>0</v>
      </c>
      <c r="BB299" s="14">
        <f>SUMIFS('Faturamento SP3'!$O$2:$O$692,'Faturamento SP3'!$D$2:$D$692,'Infos Relatório'!$B$245,'Faturamento SP3'!$E$2:$E$692,'Infos Relatório'!$B299,'Faturamento SP3'!$Z$2:$Z$692,'Infos Relatório'!AY$1,'Faturamento SP3'!$T$2:$T$692,"Sim")+SUMIFS('Faturamento SP3'!$P$2:$P$692,'Faturamento SP3'!$D$2:$D$692,'Infos Relatório'!$B$245,'Faturamento SP3'!$E$2:$E$692,'Infos Relatório'!$B299,'Faturamento SP3'!$Z$2:$Z$692,'Infos Relatório'!AY$1,'Faturamento SP3'!$T$2:$T$692,"Sim")</f>
        <v>0</v>
      </c>
      <c r="BC299" s="27" t="e">
        <f t="shared" si="105"/>
        <v>#DIV/0!</v>
      </c>
      <c r="BD299" s="24">
        <f>SUMIFS('Faturamento SP3'!$H$2:$H$692,'Faturamento SP3'!$D$2:$D$692,'Infos Relatório'!$B$245,'Faturamento SP3'!$E$2:$E$692,'Infos Relatório'!$B299,'Faturamento SP3'!$Z$2:$Z$692,'Infos Relatório'!AY$1)</f>
        <v>0</v>
      </c>
      <c r="BE299" s="23">
        <f>COUNTIFS('Faturamento SP3'!$D$2:$D$692,'Infos Relatório'!$B$245,'Faturamento SP3'!$E$2:$E$692,'Infos Relatório'!$B299,'Faturamento SP3'!$Z$2:$Z$692,'Infos Relatório'!BE$1)</f>
        <v>0</v>
      </c>
      <c r="BF299" s="13">
        <f>SUMIFS('Faturamento SP3'!$G$2:$G$692,'Faturamento SP3'!$D$2:$D$692,'Infos Relatório'!$B$245,'Faturamento SP3'!$E$2:$E$692,'Infos Relatório'!$B299,'Faturamento SP3'!$Z$2:$Z$692,'Infos Relatório'!BE$1)</f>
        <v>0</v>
      </c>
      <c r="BG299" s="13">
        <f>SUMIFS('Faturamento SP3'!$J$2:$J$692,'Faturamento SP3'!$D$2:$D$692,'Infos Relatório'!$B$245,'Faturamento SP3'!$E$2:$E$692,'Infos Relatório'!$B299,'Faturamento SP3'!$Z$2:$Z$692,'Infos Relatório'!BE$1)</f>
        <v>0</v>
      </c>
      <c r="BH299" s="14">
        <f>SUMIFS('Faturamento SP3'!$O$2:$O$692,'Faturamento SP3'!$D$2:$D$692,'Infos Relatório'!$B$245,'Faturamento SP3'!$E$2:$E$692,'Infos Relatório'!$B299,'Faturamento SP3'!$Z$2:$Z$692,'Infos Relatório'!BE$1,'Faturamento SP3'!$T$2:$T$692,"Sim")+SUMIFS('Faturamento SP3'!$P$2:$P$692,'Faturamento SP3'!$D$2:$D$692,'Infos Relatório'!$B$245,'Faturamento SP3'!$E$2:$E$692,'Infos Relatório'!$B299,'Faturamento SP3'!$Z$2:$Z$692,'Infos Relatório'!BE$1,'Faturamento SP3'!$T$2:$T$692,"Sim")</f>
        <v>0</v>
      </c>
      <c r="BI299" s="27" t="e">
        <f t="shared" si="106"/>
        <v>#DIV/0!</v>
      </c>
      <c r="BJ299" s="24">
        <f>SUMIFS('Faturamento SP3'!$H$2:$H$692,'Faturamento SP3'!$D$2:$D$692,'Infos Relatório'!$B$245,'Faturamento SP3'!$E$2:$E$692,'Infos Relatório'!$B299,'Faturamento SP3'!$Z$2:$Z$692,'Infos Relatório'!BE$1)</f>
        <v>0</v>
      </c>
      <c r="BK299" s="23">
        <f>COUNTIFS('Faturamento SP3'!$D$2:$D$692,'Infos Relatório'!$B$245,'Faturamento SP3'!$E$2:$E$692,'Infos Relatório'!$B299,'Faturamento SP3'!$Z$2:$Z$692,'Infos Relatório'!BK$1)</f>
        <v>0</v>
      </c>
      <c r="BL299" s="13">
        <f>SUMIFS('Faturamento SP3'!$G$2:$G$692,'Faturamento SP3'!$D$2:$D$692,'Infos Relatório'!$B$245,'Faturamento SP3'!$E$2:$E$692,'Infos Relatório'!$B299,'Faturamento SP3'!$Z$2:$Z$692,'Infos Relatório'!BK$1)</f>
        <v>0</v>
      </c>
      <c r="BM299" s="13">
        <f>SUMIFS('Faturamento SP3'!$J$2:$J$692,'Faturamento SP3'!$D$2:$D$692,'Infos Relatório'!$B$245,'Faturamento SP3'!$E$2:$E$692,'Infos Relatório'!$B299,'Faturamento SP3'!$Z$2:$Z$692,'Infos Relatório'!BK$1)</f>
        <v>0</v>
      </c>
      <c r="BN299" s="14">
        <f>SUMIFS('Faturamento SP3'!$O$2:$O$692,'Faturamento SP3'!$D$2:$D$692,'Infos Relatório'!$B$245,'Faturamento SP3'!$E$2:$E$692,'Infos Relatório'!$B299,'Faturamento SP3'!$Z$2:$Z$692,'Infos Relatório'!BK$1,'Faturamento SP3'!$T$2:$T$692,"Sim")+SUMIFS('Faturamento SP3'!$P$2:$P$692,'Faturamento SP3'!$D$2:$D$692,'Infos Relatório'!$B$245,'Faturamento SP3'!$E$2:$E$692,'Infos Relatório'!$B299,'Faturamento SP3'!$Z$2:$Z$692,'Infos Relatório'!BK$1,'Faturamento SP3'!$T$2:$T$692,"Sim")</f>
        <v>0</v>
      </c>
      <c r="BO299" s="27" t="e">
        <f t="shared" si="107"/>
        <v>#DIV/0!</v>
      </c>
      <c r="BP299" s="24">
        <f>SUMIFS('Faturamento SP3'!$H$2:$H$692,'Faturamento SP3'!$D$2:$D$692,'Infos Relatório'!$B$245,'Faturamento SP3'!$E$2:$E$692,'Infos Relatório'!$B299,'Faturamento SP3'!$Z$2:$Z$692,'Infos Relatório'!BK$1)</f>
        <v>0</v>
      </c>
      <c r="BQ299" s="23">
        <f>COUNTIFS('Faturamento SP3'!$D$2:$D$692,'Infos Relatório'!$B$245,'Faturamento SP3'!$E$2:$E$692,'Infos Relatório'!$B299,'Faturamento SP3'!$Z$2:$Z$692,'Infos Relatório'!BQ$1)</f>
        <v>0</v>
      </c>
      <c r="BR299" s="13">
        <f>SUMIFS('Faturamento SP3'!$G$2:$G$692,'Faturamento SP3'!$D$2:$D$692,'Infos Relatório'!$B$245,'Faturamento SP3'!$E$2:$E$692,'Infos Relatório'!$B299,'Faturamento SP3'!$Z$2:$Z$692,'Infos Relatório'!BQ$1)</f>
        <v>0</v>
      </c>
      <c r="BS299" s="13">
        <f>SUMIFS('Faturamento SP3'!$J$2:$J$692,'Faturamento SP3'!$D$2:$D$692,'Infos Relatório'!$B$245,'Faturamento SP3'!$E$2:$E$692,'Infos Relatório'!$B299,'Faturamento SP3'!$Z$2:$Z$692,'Infos Relatório'!BQ$1)</f>
        <v>0</v>
      </c>
      <c r="BT299" s="14">
        <f>SUMIFS('Faturamento SP3'!$O$2:$O$692,'Faturamento SP3'!$D$2:$D$692,'Infos Relatório'!$B$245,'Faturamento SP3'!$E$2:$E$692,'Infos Relatório'!$B299,'Faturamento SP3'!$Z$2:$Z$692,'Infos Relatório'!BQ$1,'Faturamento SP3'!$T$2:$T$692,"Sim")+SUMIFS('Faturamento SP3'!$P$2:$P$692,'Faturamento SP3'!$D$2:$D$692,'Infos Relatório'!$B$245,'Faturamento SP3'!$E$2:$E$692,'Infos Relatório'!$B299,'Faturamento SP3'!$Z$2:$Z$692,'Infos Relatório'!BQ$1,'Faturamento SP3'!$T$2:$T$692,"Sim")</f>
        <v>0</v>
      </c>
      <c r="BU299" s="27" t="e">
        <f t="shared" si="108"/>
        <v>#DIV/0!</v>
      </c>
      <c r="BV299" s="24">
        <f>SUMIFS('Faturamento SP3'!$H$2:$H$692,'Faturamento SP3'!$D$2:$D$692,'Infos Relatório'!$B$245,'Faturamento SP3'!$E$2:$E$692,'Infos Relatório'!$B299,'Faturamento SP3'!$Z$2:$Z$692,'Infos Relatório'!BQ$1)</f>
        <v>0</v>
      </c>
    </row>
    <row r="300" spans="2:74">
      <c r="B300" s="17" t="s">
        <v>61</v>
      </c>
      <c r="C300" s="23">
        <f>COUNTIFS('Faturamento SP3'!$D$2:$D$692,'Infos Relatório'!$B$245,'Faturamento SP3'!$E$2:$E$692,'Infos Relatório'!$B300,'Faturamento SP3'!$Z$2:$Z$692,'Infos Relatório'!C$1)</f>
        <v>0</v>
      </c>
      <c r="D300" s="13">
        <f>SUMIFS('Faturamento SP3'!$G$2:$G$692,'Faturamento SP3'!$D$2:$D$692,'Infos Relatório'!$B$245,'Faturamento SP3'!$E$2:$E$692,'Infos Relatório'!$B300,'Faturamento SP3'!$Z$2:$Z$692,'Infos Relatório'!C$1)</f>
        <v>0</v>
      </c>
      <c r="E300" s="13">
        <f>SUMIFS('Faturamento SP3'!$J$2:$J$692,'Faturamento SP3'!$D$2:$D$692,'Infos Relatório'!$B$245,'Faturamento SP3'!$E$2:$E$692,'Infos Relatório'!$B300,'Faturamento SP3'!$Z$2:$Z$692,'Infos Relatório'!C$1)</f>
        <v>0</v>
      </c>
      <c r="F300" s="14">
        <f>SUMIFS('Faturamento SP3'!$O$2:$O$692,'Faturamento SP3'!$D$2:$D$692,'Infos Relatório'!$B$245,'Faturamento SP3'!$E$2:$E$692,'Infos Relatório'!$B300,'Faturamento SP3'!$Z$2:$Z$692,'Infos Relatório'!C$1,'Faturamento SP3'!$T$2:$T$692,"Sim")+SUMIFS('Faturamento SP3'!$P$2:$P$692,'Faturamento SP3'!$D$2:$D$692,'Infos Relatório'!$B$245,'Faturamento SP3'!$E$2:$E$692,'Infos Relatório'!$B300,'Faturamento SP3'!$Z$2:$Z$692,'Infos Relatório'!C$1,'Faturamento SP3'!$T$2:$T$692,"Sim")</f>
        <v>0</v>
      </c>
      <c r="G300" s="27" t="e">
        <f t="shared" si="97"/>
        <v>#DIV/0!</v>
      </c>
      <c r="H300" s="24">
        <f>SUMIFS('Faturamento SP3'!$H$2:$H$692,'Faturamento SP3'!$D$2:$D$692,'Infos Relatório'!$B$245,'Faturamento SP3'!$E$2:$E$692,'Infos Relatório'!$B300,'Faturamento SP3'!$Z$2:$Z$692,'Infos Relatório'!C$1)</f>
        <v>0</v>
      </c>
      <c r="I300" s="23">
        <f>COUNTIFS('Faturamento SP3'!$D$2:$D$692,'Infos Relatório'!$B$245,'Faturamento SP3'!$E$2:$E$692,'Infos Relatório'!$B300,'Faturamento SP3'!$Z$2:$Z$692,'Infos Relatório'!I$1)</f>
        <v>0</v>
      </c>
      <c r="J300" s="13">
        <f>SUMIFS('Faturamento SP3'!$G$2:$G$692,'Faturamento SP3'!$D$2:$D$692,'Infos Relatório'!$B$245,'Faturamento SP3'!$E$2:$E$692,'Infos Relatório'!$B300,'Faturamento SP3'!$Z$2:$Z$692,'Infos Relatório'!I$1)</f>
        <v>0</v>
      </c>
      <c r="K300" s="13">
        <f>SUMIFS('Faturamento SP3'!$J$2:$J$692,'Faturamento SP3'!$D$2:$D$692,'Infos Relatório'!$B$245,'Faturamento SP3'!$E$2:$E$692,'Infos Relatório'!$B300,'Faturamento SP3'!$Z$2:$Z$692,'Infos Relatório'!I$1)</f>
        <v>0</v>
      </c>
      <c r="L300" s="14">
        <f>SUMIFS('Faturamento SP3'!$O$2:$O$692,'Faturamento SP3'!$D$2:$D$692,'Infos Relatório'!$B$245,'Faturamento SP3'!$E$2:$E$692,'Infos Relatório'!$B300,'Faturamento SP3'!$Z$2:$Z$692,'Infos Relatório'!I$1,'Faturamento SP3'!$T$2:$T$692,"Sim")+SUMIFS('Faturamento SP3'!$P$2:$P$692,'Faturamento SP3'!$D$2:$D$692,'Infos Relatório'!$B$245,'Faturamento SP3'!$E$2:$E$692,'Infos Relatório'!$B300,'Faturamento SP3'!$Z$2:$Z$692,'Infos Relatório'!I$1,'Faturamento SP3'!$T$2:$T$692,"Sim")</f>
        <v>0</v>
      </c>
      <c r="M300" s="27" t="e">
        <f t="shared" si="98"/>
        <v>#DIV/0!</v>
      </c>
      <c r="N300" s="24">
        <f>SUMIFS('Faturamento SP3'!$H$2:$H$692,'Faturamento SP3'!$D$2:$D$692,'Infos Relatório'!$B$245,'Faturamento SP3'!$E$2:$E$692,'Infos Relatório'!$B300,'Faturamento SP3'!$Z$2:$Z$692,'Infos Relatório'!I$1)</f>
        <v>0</v>
      </c>
      <c r="O300" s="23">
        <f>COUNTIFS('Faturamento SP3'!$D$2:$D$692,'Infos Relatório'!$B$245,'Faturamento SP3'!$E$2:$E$692,'Infos Relatório'!$B300,'Faturamento SP3'!$Z$2:$Z$692,'Infos Relatório'!O$1)</f>
        <v>0</v>
      </c>
      <c r="P300" s="13">
        <f>SUMIFS('Faturamento SP3'!$G$2:$G$692,'Faturamento SP3'!$D$2:$D$692,'Infos Relatório'!$B$245,'Faturamento SP3'!$E$2:$E$692,'Infos Relatório'!$B300,'Faturamento SP3'!$Z$2:$Z$692,'Infos Relatório'!O$1)</f>
        <v>0</v>
      </c>
      <c r="Q300" s="13">
        <f>SUMIFS('Faturamento SP3'!$J$2:$J$692,'Faturamento SP3'!$D$2:$D$692,'Infos Relatório'!$B$245,'Faturamento SP3'!$E$2:$E$692,'Infos Relatório'!$B300,'Faturamento SP3'!$Z$2:$Z$692,'Infos Relatório'!O$1)</f>
        <v>0</v>
      </c>
      <c r="R300" s="14">
        <f>SUMIFS('Faturamento SP3'!$O$2:$O$692,'Faturamento SP3'!$D$2:$D$692,'Infos Relatório'!$B$245,'Faturamento SP3'!$E$2:$E$692,'Infos Relatório'!$B300,'Faturamento SP3'!$Z$2:$Z$692,'Infos Relatório'!O$1,'Faturamento SP3'!$T$2:$T$692,"Sim")+SUMIFS('Faturamento SP3'!$P$2:$P$692,'Faturamento SP3'!$D$2:$D$692,'Infos Relatório'!$B$245,'Faturamento SP3'!$E$2:$E$692,'Infos Relatório'!$B300,'Faturamento SP3'!$Z$2:$Z$692,'Infos Relatório'!O$1,'Faturamento SP3'!$T$2:$T$692,"Sim")</f>
        <v>0</v>
      </c>
      <c r="S300" s="27" t="e">
        <f t="shared" si="99"/>
        <v>#DIV/0!</v>
      </c>
      <c r="T300" s="24">
        <f>SUMIFS('Faturamento SP3'!$H$2:$H$692,'Faturamento SP3'!$D$2:$D$692,'Infos Relatório'!$B$245,'Faturamento SP3'!$E$2:$E$692,'Infos Relatório'!$B300,'Faturamento SP3'!$Z$2:$Z$692,'Infos Relatório'!O$1)</f>
        <v>0</v>
      </c>
      <c r="U300" s="23">
        <f>COUNTIFS('Faturamento SP3'!$D$2:$D$692,'Infos Relatório'!$B$245,'Faturamento SP3'!$E$2:$E$692,'Infos Relatório'!$B300,'Faturamento SP3'!$Z$2:$Z$692,'Infos Relatório'!U$1)</f>
        <v>0</v>
      </c>
      <c r="V300" s="13">
        <f>SUMIFS('Faturamento SP3'!$G$2:$G$692,'Faturamento SP3'!$D$2:$D$692,'Infos Relatório'!$B$245,'Faturamento SP3'!$E$2:$E$692,'Infos Relatório'!$B300,'Faturamento SP3'!$Z$2:$Z$692,'Infos Relatório'!U$1)</f>
        <v>0</v>
      </c>
      <c r="W300" s="13">
        <f>SUMIFS('Faturamento SP3'!$J$2:$J$692,'Faturamento SP3'!$D$2:$D$692,'Infos Relatório'!$B$245,'Faturamento SP3'!$E$2:$E$692,'Infos Relatório'!$B300,'Faturamento SP3'!$Z$2:$Z$692,'Infos Relatório'!U$1)</f>
        <v>0</v>
      </c>
      <c r="X300" s="14">
        <f>SUMIFS('Faturamento SP3'!$O$2:$O$692,'Faturamento SP3'!$D$2:$D$692,'Infos Relatório'!$B$245,'Faturamento SP3'!$E$2:$E$692,'Infos Relatório'!$B300,'Faturamento SP3'!$Z$2:$Z$692,'Infos Relatório'!U$1,'Faturamento SP3'!$T$2:$T$692,"Sim")+SUMIFS('Faturamento SP3'!$P$2:$P$692,'Faturamento SP3'!$D$2:$D$692,'Infos Relatório'!$B$245,'Faturamento SP3'!$E$2:$E$692,'Infos Relatório'!$B300,'Faturamento SP3'!$Z$2:$Z$692,'Infos Relatório'!U$1,'Faturamento SP3'!$T$2:$T$692,"Sim")</f>
        <v>0</v>
      </c>
      <c r="Y300" s="27" t="e">
        <f t="shared" si="100"/>
        <v>#DIV/0!</v>
      </c>
      <c r="Z300" s="24">
        <f>SUMIFS('Faturamento SP3'!$H$2:$H$692,'Faturamento SP3'!$D$2:$D$692,'Infos Relatório'!$B$245,'Faturamento SP3'!$E$2:$E$692,'Infos Relatório'!$B300,'Faturamento SP3'!$Z$2:$Z$692,'Infos Relatório'!U$1)</f>
        <v>0</v>
      </c>
      <c r="AA300" s="23">
        <f>COUNTIFS('Faturamento SP3'!$D$2:$D$692,'Infos Relatório'!$B$245,'Faturamento SP3'!$E$2:$E$692,'Infos Relatório'!$B300,'Faturamento SP3'!$Z$2:$Z$692,'Infos Relatório'!AA$1)</f>
        <v>0</v>
      </c>
      <c r="AB300" s="13">
        <f>SUMIFS('Faturamento SP3'!$G$2:$G$692,'Faturamento SP3'!$D$2:$D$692,'Infos Relatório'!$B$245,'Faturamento SP3'!$E$2:$E$692,'Infos Relatório'!$B300,'Faturamento SP3'!$Z$2:$Z$692,'Infos Relatório'!AA$1)</f>
        <v>0</v>
      </c>
      <c r="AC300" s="13">
        <f>SUMIFS('Faturamento SP3'!$J$2:$J$692,'Faturamento SP3'!$D$2:$D$692,'Infos Relatório'!$B$245,'Faturamento SP3'!$E$2:$E$692,'Infos Relatório'!$B300,'Faturamento SP3'!$Z$2:$Z$692,'Infos Relatório'!AA$1)</f>
        <v>0</v>
      </c>
      <c r="AD300" s="14">
        <f>SUMIFS('Faturamento SP3'!$O$2:$O$692,'Faturamento SP3'!$D$2:$D$692,'Infos Relatório'!$B$245,'Faturamento SP3'!$E$2:$E$692,'Infos Relatório'!$B300,'Faturamento SP3'!$Z$2:$Z$692,'Infos Relatório'!AA$1,'Faturamento SP3'!$T$2:$T$692,"Sim")+SUMIFS('Faturamento SP3'!$P$2:$P$692,'Faturamento SP3'!$D$2:$D$692,'Infos Relatório'!$B$245,'Faturamento SP3'!$E$2:$E$692,'Infos Relatório'!$B300,'Faturamento SP3'!$Z$2:$Z$692,'Infos Relatório'!AA$1,'Faturamento SP3'!$T$2:$T$692,"Sim")</f>
        <v>0</v>
      </c>
      <c r="AE300" s="27" t="e">
        <f t="shared" si="101"/>
        <v>#DIV/0!</v>
      </c>
      <c r="AF300" s="24">
        <f>SUMIFS('Faturamento SP3'!$H$2:$H$692,'Faturamento SP3'!$D$2:$D$692,'Infos Relatório'!$B$245,'Faturamento SP3'!$E$2:$E$692,'Infos Relatório'!$B300,'Faturamento SP3'!$Z$2:$Z$692,'Infos Relatório'!AA$1)</f>
        <v>0</v>
      </c>
      <c r="AG300" s="23">
        <f>COUNTIFS('Faturamento SP3'!$D$2:$D$692,'Infos Relatório'!$B$245,'Faturamento SP3'!$E$2:$E$692,'Infos Relatório'!$B300,'Faturamento SP3'!$Z$2:$Z$692,'Infos Relatório'!AG$1)</f>
        <v>0</v>
      </c>
      <c r="AH300" s="13">
        <f>SUMIFS('Faturamento SP3'!$G$2:$G$692,'Faturamento SP3'!$D$2:$D$692,'Infos Relatório'!$B$245,'Faturamento SP3'!$E$2:$E$692,'Infos Relatório'!$B300,'Faturamento SP3'!$Z$2:$Z$692,'Infos Relatório'!AG$1)</f>
        <v>0</v>
      </c>
      <c r="AI300" s="13">
        <f>SUMIFS('Faturamento SP3'!$J$2:$J$692,'Faturamento SP3'!$D$2:$D$692,'Infos Relatório'!$B$245,'Faturamento SP3'!$E$2:$E$692,'Infos Relatório'!$B300,'Faturamento SP3'!$Z$2:$Z$692,'Infos Relatório'!AG$1)</f>
        <v>0</v>
      </c>
      <c r="AJ300" s="14">
        <f>SUMIFS('Faturamento SP3'!$O$2:$O$692,'Faturamento SP3'!$D$2:$D$692,'Infos Relatório'!$B$245,'Faturamento SP3'!$E$2:$E$692,'Infos Relatório'!$B300,'Faturamento SP3'!$Z$2:$Z$692,'Infos Relatório'!AG$1,'Faturamento SP3'!$T$2:$T$692,"Sim")+SUMIFS('Faturamento SP3'!$P$2:$P$692,'Faturamento SP3'!$D$2:$D$692,'Infos Relatório'!$B$245,'Faturamento SP3'!$E$2:$E$692,'Infos Relatório'!$B300,'Faturamento SP3'!$Z$2:$Z$692,'Infos Relatório'!AG$1,'Faturamento SP3'!$T$2:$T$692,"Sim")</f>
        <v>0</v>
      </c>
      <c r="AK300" s="27" t="e">
        <f t="shared" si="102"/>
        <v>#DIV/0!</v>
      </c>
      <c r="AL300" s="24">
        <f>SUMIFS('Faturamento SP3'!$H$2:$H$692,'Faturamento SP3'!$D$2:$D$692,'Infos Relatório'!$B$245,'Faturamento SP3'!$E$2:$E$692,'Infos Relatório'!$B300,'Faturamento SP3'!$Z$2:$Z$692,'Infos Relatório'!AG$1)</f>
        <v>0</v>
      </c>
      <c r="AM300" s="23">
        <f>COUNTIFS('Faturamento SP3'!$D$2:$D$692,'Infos Relatório'!$B$245,'Faturamento SP3'!$E$2:$E$692,'Infos Relatório'!$B300,'Faturamento SP3'!$Z$2:$Z$692,'Infos Relatório'!AM$1)</f>
        <v>0</v>
      </c>
      <c r="AN300" s="13">
        <f>SUMIFS('Faturamento SP3'!$G$2:$G$692,'Faturamento SP3'!$D$2:$D$692,'Infos Relatório'!$B$245,'Faturamento SP3'!$E$2:$E$692,'Infos Relatório'!$B300,'Faturamento SP3'!$Z$2:$Z$692,'Infos Relatório'!AM$1)</f>
        <v>0</v>
      </c>
      <c r="AO300" s="13">
        <f>SUMIFS('Faturamento SP3'!$J$2:$J$692,'Faturamento SP3'!$D$2:$D$692,'Infos Relatório'!$B$245,'Faturamento SP3'!$E$2:$E$692,'Infos Relatório'!$B300,'Faturamento SP3'!$Z$2:$Z$692,'Infos Relatório'!AM$1)</f>
        <v>0</v>
      </c>
      <c r="AP300" s="14">
        <f>SUMIFS('Faturamento SP3'!$O$2:$O$692,'Faturamento SP3'!$D$2:$D$692,'Infos Relatório'!$B$245,'Faturamento SP3'!$E$2:$E$692,'Infos Relatório'!$B300,'Faturamento SP3'!$Z$2:$Z$692,'Infos Relatório'!AM$1,'Faturamento SP3'!$T$2:$T$692,"Sim")+SUMIFS('Faturamento SP3'!$P$2:$P$692,'Faturamento SP3'!$D$2:$D$692,'Infos Relatório'!$B$245,'Faturamento SP3'!$E$2:$E$692,'Infos Relatório'!$B300,'Faturamento SP3'!$Z$2:$Z$692,'Infos Relatório'!AM$1,'Faturamento SP3'!$T$2:$T$692,"Sim")</f>
        <v>0</v>
      </c>
      <c r="AQ300" s="27" t="e">
        <f t="shared" si="103"/>
        <v>#DIV/0!</v>
      </c>
      <c r="AR300" s="24">
        <f>SUMIFS('Faturamento SP3'!$H$2:$H$692,'Faturamento SP3'!$D$2:$D$692,'Infos Relatório'!$B$245,'Faturamento SP3'!$E$2:$E$692,'Infos Relatório'!$B300,'Faturamento SP3'!$Z$2:$Z$692,'Infos Relatório'!AM$1)</f>
        <v>0</v>
      </c>
      <c r="AS300" s="23">
        <f>COUNTIFS('Faturamento SP3'!$D$2:$D$692,'Infos Relatório'!$B$245,'Faturamento SP3'!$E$2:$E$692,'Infos Relatório'!$B300,'Faturamento SP3'!$Z$2:$Z$692,'Infos Relatório'!AS$1)</f>
        <v>0</v>
      </c>
      <c r="AT300" s="13">
        <f>SUMIFS('Faturamento SP3'!$G$2:$G$692,'Faturamento SP3'!$D$2:$D$692,'Infos Relatório'!$B$245,'Faturamento SP3'!$E$2:$E$692,'Infos Relatório'!$B300,'Faturamento SP3'!$Z$2:$Z$692,'Infos Relatório'!AS$1)</f>
        <v>0</v>
      </c>
      <c r="AU300" s="13">
        <f>SUMIFS('Faturamento SP3'!$J$2:$J$692,'Faturamento SP3'!$D$2:$D$692,'Infos Relatório'!$B$245,'Faturamento SP3'!$E$2:$E$692,'Infos Relatório'!$B300,'Faturamento SP3'!$Z$2:$Z$692,'Infos Relatório'!AS$1)</f>
        <v>0</v>
      </c>
      <c r="AV300" s="14">
        <f>SUMIFS('Faturamento SP3'!$O$2:$O$692,'Faturamento SP3'!$D$2:$D$692,'Infos Relatório'!$B$245,'Faturamento SP3'!$E$2:$E$692,'Infos Relatório'!$B300,'Faturamento SP3'!$Z$2:$Z$692,'Infos Relatório'!AS$1,'Faturamento SP3'!$T$2:$T$692,"Sim")+SUMIFS('Faturamento SP3'!$P$2:$P$692,'Faturamento SP3'!$D$2:$D$692,'Infos Relatório'!$B$245,'Faturamento SP3'!$E$2:$E$692,'Infos Relatório'!$B300,'Faturamento SP3'!$Z$2:$Z$692,'Infos Relatório'!AS$1,'Faturamento SP3'!$T$2:$T$692,"Sim")</f>
        <v>0</v>
      </c>
      <c r="AW300" s="27" t="e">
        <f t="shared" si="104"/>
        <v>#DIV/0!</v>
      </c>
      <c r="AX300" s="24">
        <f>SUMIFS('Faturamento SP3'!$H$2:$H$692,'Faturamento SP3'!$D$2:$D$692,'Infos Relatório'!$B$245,'Faturamento SP3'!$E$2:$E$692,'Infos Relatório'!$B300,'Faturamento SP3'!$Z$2:$Z$692,'Infos Relatório'!AS$1)</f>
        <v>0</v>
      </c>
      <c r="AY300" s="23">
        <f>COUNTIFS('Faturamento SP3'!$D$2:$D$692,'Infos Relatório'!$B$245,'Faturamento SP3'!$E$2:$E$692,'Infos Relatório'!$B300,'Faturamento SP3'!$Z$2:$Z$692,'Infos Relatório'!AY$1)</f>
        <v>0</v>
      </c>
      <c r="AZ300" s="13">
        <f>SUMIFS('Faturamento SP3'!$G$2:$G$692,'Faturamento SP3'!$D$2:$D$692,'Infos Relatório'!$B$245,'Faturamento SP3'!$E$2:$E$692,'Infos Relatório'!$B300,'Faturamento SP3'!$Z$2:$Z$692,'Infos Relatório'!AY$1)</f>
        <v>0</v>
      </c>
      <c r="BA300" s="13">
        <f>SUMIFS('Faturamento SP3'!$J$2:$J$692,'Faturamento SP3'!$D$2:$D$692,'Infos Relatório'!$B$245,'Faturamento SP3'!$E$2:$E$692,'Infos Relatório'!$B300,'Faturamento SP3'!$Z$2:$Z$692,'Infos Relatório'!AY$1)</f>
        <v>0</v>
      </c>
      <c r="BB300" s="14">
        <f>SUMIFS('Faturamento SP3'!$O$2:$O$692,'Faturamento SP3'!$D$2:$D$692,'Infos Relatório'!$B$245,'Faturamento SP3'!$E$2:$E$692,'Infos Relatório'!$B300,'Faturamento SP3'!$Z$2:$Z$692,'Infos Relatório'!AY$1,'Faturamento SP3'!$T$2:$T$692,"Sim")+SUMIFS('Faturamento SP3'!$P$2:$P$692,'Faturamento SP3'!$D$2:$D$692,'Infos Relatório'!$B$245,'Faturamento SP3'!$E$2:$E$692,'Infos Relatório'!$B300,'Faturamento SP3'!$Z$2:$Z$692,'Infos Relatório'!AY$1,'Faturamento SP3'!$T$2:$T$692,"Sim")</f>
        <v>0</v>
      </c>
      <c r="BC300" s="27" t="e">
        <f t="shared" si="105"/>
        <v>#DIV/0!</v>
      </c>
      <c r="BD300" s="24">
        <f>SUMIFS('Faturamento SP3'!$H$2:$H$692,'Faturamento SP3'!$D$2:$D$692,'Infos Relatório'!$B$245,'Faturamento SP3'!$E$2:$E$692,'Infos Relatório'!$B300,'Faturamento SP3'!$Z$2:$Z$692,'Infos Relatório'!AY$1)</f>
        <v>0</v>
      </c>
      <c r="BE300" s="23">
        <f>COUNTIFS('Faturamento SP3'!$D$2:$D$692,'Infos Relatório'!$B$245,'Faturamento SP3'!$E$2:$E$692,'Infos Relatório'!$B300,'Faturamento SP3'!$Z$2:$Z$692,'Infos Relatório'!BE$1)</f>
        <v>0</v>
      </c>
      <c r="BF300" s="13">
        <f>SUMIFS('Faturamento SP3'!$G$2:$G$692,'Faturamento SP3'!$D$2:$D$692,'Infos Relatório'!$B$245,'Faturamento SP3'!$E$2:$E$692,'Infos Relatório'!$B300,'Faturamento SP3'!$Z$2:$Z$692,'Infos Relatório'!BE$1)</f>
        <v>0</v>
      </c>
      <c r="BG300" s="13">
        <f>SUMIFS('Faturamento SP3'!$J$2:$J$692,'Faturamento SP3'!$D$2:$D$692,'Infos Relatório'!$B$245,'Faturamento SP3'!$E$2:$E$692,'Infos Relatório'!$B300,'Faturamento SP3'!$Z$2:$Z$692,'Infos Relatório'!BE$1)</f>
        <v>0</v>
      </c>
      <c r="BH300" s="14">
        <f>SUMIFS('Faturamento SP3'!$O$2:$O$692,'Faturamento SP3'!$D$2:$D$692,'Infos Relatório'!$B$245,'Faturamento SP3'!$E$2:$E$692,'Infos Relatório'!$B300,'Faturamento SP3'!$Z$2:$Z$692,'Infos Relatório'!BE$1,'Faturamento SP3'!$T$2:$T$692,"Sim")+SUMIFS('Faturamento SP3'!$P$2:$P$692,'Faturamento SP3'!$D$2:$D$692,'Infos Relatório'!$B$245,'Faturamento SP3'!$E$2:$E$692,'Infos Relatório'!$B300,'Faturamento SP3'!$Z$2:$Z$692,'Infos Relatório'!BE$1,'Faturamento SP3'!$T$2:$T$692,"Sim")</f>
        <v>0</v>
      </c>
      <c r="BI300" s="27" t="e">
        <f t="shared" si="106"/>
        <v>#DIV/0!</v>
      </c>
      <c r="BJ300" s="24">
        <f>SUMIFS('Faturamento SP3'!$H$2:$H$692,'Faturamento SP3'!$D$2:$D$692,'Infos Relatório'!$B$245,'Faturamento SP3'!$E$2:$E$692,'Infos Relatório'!$B300,'Faturamento SP3'!$Z$2:$Z$692,'Infos Relatório'!BE$1)</f>
        <v>0</v>
      </c>
      <c r="BK300" s="23">
        <f>COUNTIFS('Faturamento SP3'!$D$2:$D$692,'Infos Relatório'!$B$245,'Faturamento SP3'!$E$2:$E$692,'Infos Relatório'!$B300,'Faturamento SP3'!$Z$2:$Z$692,'Infos Relatório'!BK$1)</f>
        <v>0</v>
      </c>
      <c r="BL300" s="13">
        <f>SUMIFS('Faturamento SP3'!$G$2:$G$692,'Faturamento SP3'!$D$2:$D$692,'Infos Relatório'!$B$245,'Faturamento SP3'!$E$2:$E$692,'Infos Relatório'!$B300,'Faturamento SP3'!$Z$2:$Z$692,'Infos Relatório'!BK$1)</f>
        <v>0</v>
      </c>
      <c r="BM300" s="13">
        <f>SUMIFS('Faturamento SP3'!$J$2:$J$692,'Faturamento SP3'!$D$2:$D$692,'Infos Relatório'!$B$245,'Faturamento SP3'!$E$2:$E$692,'Infos Relatório'!$B300,'Faturamento SP3'!$Z$2:$Z$692,'Infos Relatório'!BK$1)</f>
        <v>0</v>
      </c>
      <c r="BN300" s="14">
        <f>SUMIFS('Faturamento SP3'!$O$2:$O$692,'Faturamento SP3'!$D$2:$D$692,'Infos Relatório'!$B$245,'Faturamento SP3'!$E$2:$E$692,'Infos Relatório'!$B300,'Faturamento SP3'!$Z$2:$Z$692,'Infos Relatório'!BK$1,'Faturamento SP3'!$T$2:$T$692,"Sim")+SUMIFS('Faturamento SP3'!$P$2:$P$692,'Faturamento SP3'!$D$2:$D$692,'Infos Relatório'!$B$245,'Faturamento SP3'!$E$2:$E$692,'Infos Relatório'!$B300,'Faturamento SP3'!$Z$2:$Z$692,'Infos Relatório'!BK$1,'Faturamento SP3'!$T$2:$T$692,"Sim")</f>
        <v>0</v>
      </c>
      <c r="BO300" s="27" t="e">
        <f t="shared" si="107"/>
        <v>#DIV/0!</v>
      </c>
      <c r="BP300" s="24">
        <f>SUMIFS('Faturamento SP3'!$H$2:$H$692,'Faturamento SP3'!$D$2:$D$692,'Infos Relatório'!$B$245,'Faturamento SP3'!$E$2:$E$692,'Infos Relatório'!$B300,'Faturamento SP3'!$Z$2:$Z$692,'Infos Relatório'!BK$1)</f>
        <v>0</v>
      </c>
      <c r="BQ300" s="23">
        <f>COUNTIFS('Faturamento SP3'!$D$2:$D$692,'Infos Relatório'!$B$245,'Faturamento SP3'!$E$2:$E$692,'Infos Relatório'!$B300,'Faturamento SP3'!$Z$2:$Z$692,'Infos Relatório'!BQ$1)</f>
        <v>0</v>
      </c>
      <c r="BR300" s="13">
        <f>SUMIFS('Faturamento SP3'!$G$2:$G$692,'Faturamento SP3'!$D$2:$D$692,'Infos Relatório'!$B$245,'Faturamento SP3'!$E$2:$E$692,'Infos Relatório'!$B300,'Faturamento SP3'!$Z$2:$Z$692,'Infos Relatório'!BQ$1)</f>
        <v>0</v>
      </c>
      <c r="BS300" s="13">
        <f>SUMIFS('Faturamento SP3'!$J$2:$J$692,'Faturamento SP3'!$D$2:$D$692,'Infos Relatório'!$B$245,'Faturamento SP3'!$E$2:$E$692,'Infos Relatório'!$B300,'Faturamento SP3'!$Z$2:$Z$692,'Infos Relatório'!BQ$1)</f>
        <v>0</v>
      </c>
      <c r="BT300" s="14">
        <f>SUMIFS('Faturamento SP3'!$O$2:$O$692,'Faturamento SP3'!$D$2:$D$692,'Infos Relatório'!$B$245,'Faturamento SP3'!$E$2:$E$692,'Infos Relatório'!$B300,'Faturamento SP3'!$Z$2:$Z$692,'Infos Relatório'!BQ$1,'Faturamento SP3'!$T$2:$T$692,"Sim")+SUMIFS('Faturamento SP3'!$P$2:$P$692,'Faturamento SP3'!$D$2:$D$692,'Infos Relatório'!$B$245,'Faturamento SP3'!$E$2:$E$692,'Infos Relatório'!$B300,'Faturamento SP3'!$Z$2:$Z$692,'Infos Relatório'!BQ$1,'Faturamento SP3'!$T$2:$T$692,"Sim")</f>
        <v>0</v>
      </c>
      <c r="BU300" s="27" t="e">
        <f t="shared" si="108"/>
        <v>#DIV/0!</v>
      </c>
      <c r="BV300" s="24">
        <f>SUMIFS('Faturamento SP3'!$H$2:$H$692,'Faturamento SP3'!$D$2:$D$692,'Infos Relatório'!$B$245,'Faturamento SP3'!$E$2:$E$692,'Infos Relatório'!$B300,'Faturamento SP3'!$Z$2:$Z$692,'Infos Relatório'!BQ$1)</f>
        <v>0</v>
      </c>
    </row>
    <row r="301" spans="2:74">
      <c r="B301" s="17" t="s">
        <v>62</v>
      </c>
      <c r="C301" s="23">
        <f>COUNTIFS('Faturamento SP3'!$D$2:$D$692,'Infos Relatório'!$B$245,'Faturamento SP3'!$E$2:$E$692,'Infos Relatório'!$B301,'Faturamento SP3'!$Z$2:$Z$692,'Infos Relatório'!C$1)</f>
        <v>0</v>
      </c>
      <c r="D301" s="13">
        <f>SUMIFS('Faturamento SP3'!$G$2:$G$692,'Faturamento SP3'!$D$2:$D$692,'Infos Relatório'!$B$245,'Faturamento SP3'!$E$2:$E$692,'Infos Relatório'!$B301,'Faturamento SP3'!$Z$2:$Z$692,'Infos Relatório'!C$1)</f>
        <v>0</v>
      </c>
      <c r="E301" s="13">
        <f>SUMIFS('Faturamento SP3'!$J$2:$J$692,'Faturamento SP3'!$D$2:$D$692,'Infos Relatório'!$B$245,'Faturamento SP3'!$E$2:$E$692,'Infos Relatório'!$B301,'Faturamento SP3'!$Z$2:$Z$692,'Infos Relatório'!C$1)</f>
        <v>0</v>
      </c>
      <c r="F301" s="14">
        <f>SUMIFS('Faturamento SP3'!$O$2:$O$692,'Faturamento SP3'!$D$2:$D$692,'Infos Relatório'!$B$245,'Faturamento SP3'!$E$2:$E$692,'Infos Relatório'!$B301,'Faturamento SP3'!$Z$2:$Z$692,'Infos Relatório'!C$1,'Faturamento SP3'!$T$2:$T$692,"Sim")+SUMIFS('Faturamento SP3'!$P$2:$P$692,'Faturamento SP3'!$D$2:$D$692,'Infos Relatório'!$B$245,'Faturamento SP3'!$E$2:$E$692,'Infos Relatório'!$B301,'Faturamento SP3'!$Z$2:$Z$692,'Infos Relatório'!C$1,'Faturamento SP3'!$T$2:$T$692,"Sim")</f>
        <v>0</v>
      </c>
      <c r="G301" s="27" t="e">
        <f t="shared" si="97"/>
        <v>#DIV/0!</v>
      </c>
      <c r="H301" s="24">
        <f>SUMIFS('Faturamento SP3'!$H$2:$H$692,'Faturamento SP3'!$D$2:$D$692,'Infos Relatório'!$B$245,'Faturamento SP3'!$E$2:$E$692,'Infos Relatório'!$B301,'Faturamento SP3'!$Z$2:$Z$692,'Infos Relatório'!C$1)</f>
        <v>0</v>
      </c>
      <c r="I301" s="23">
        <f>COUNTIFS('Faturamento SP3'!$D$2:$D$692,'Infos Relatório'!$B$245,'Faturamento SP3'!$E$2:$E$692,'Infos Relatório'!$B301,'Faturamento SP3'!$Z$2:$Z$692,'Infos Relatório'!I$1)</f>
        <v>0</v>
      </c>
      <c r="J301" s="13">
        <f>SUMIFS('Faturamento SP3'!$G$2:$G$692,'Faturamento SP3'!$D$2:$D$692,'Infos Relatório'!$B$245,'Faturamento SP3'!$E$2:$E$692,'Infos Relatório'!$B301,'Faturamento SP3'!$Z$2:$Z$692,'Infos Relatório'!I$1)</f>
        <v>0</v>
      </c>
      <c r="K301" s="13">
        <f>SUMIFS('Faturamento SP3'!$J$2:$J$692,'Faturamento SP3'!$D$2:$D$692,'Infos Relatório'!$B$245,'Faturamento SP3'!$E$2:$E$692,'Infos Relatório'!$B301,'Faturamento SP3'!$Z$2:$Z$692,'Infos Relatório'!I$1)</f>
        <v>0</v>
      </c>
      <c r="L301" s="14">
        <f>SUMIFS('Faturamento SP3'!$O$2:$O$692,'Faturamento SP3'!$D$2:$D$692,'Infos Relatório'!$B$245,'Faturamento SP3'!$E$2:$E$692,'Infos Relatório'!$B301,'Faturamento SP3'!$Z$2:$Z$692,'Infos Relatório'!I$1,'Faturamento SP3'!$T$2:$T$692,"Sim")+SUMIFS('Faturamento SP3'!$P$2:$P$692,'Faturamento SP3'!$D$2:$D$692,'Infos Relatório'!$B$245,'Faturamento SP3'!$E$2:$E$692,'Infos Relatório'!$B301,'Faturamento SP3'!$Z$2:$Z$692,'Infos Relatório'!I$1,'Faturamento SP3'!$T$2:$T$692,"Sim")</f>
        <v>0</v>
      </c>
      <c r="M301" s="27" t="e">
        <f t="shared" si="98"/>
        <v>#DIV/0!</v>
      </c>
      <c r="N301" s="24">
        <f>SUMIFS('Faturamento SP3'!$H$2:$H$692,'Faturamento SP3'!$D$2:$D$692,'Infos Relatório'!$B$245,'Faturamento SP3'!$E$2:$E$692,'Infos Relatório'!$B301,'Faturamento SP3'!$Z$2:$Z$692,'Infos Relatório'!I$1)</f>
        <v>0</v>
      </c>
      <c r="O301" s="23">
        <f>COUNTIFS('Faturamento SP3'!$D$2:$D$692,'Infos Relatório'!$B$245,'Faturamento SP3'!$E$2:$E$692,'Infos Relatório'!$B301,'Faturamento SP3'!$Z$2:$Z$692,'Infos Relatório'!O$1)</f>
        <v>0</v>
      </c>
      <c r="P301" s="13">
        <f>SUMIFS('Faturamento SP3'!$G$2:$G$692,'Faturamento SP3'!$D$2:$D$692,'Infos Relatório'!$B$245,'Faturamento SP3'!$E$2:$E$692,'Infos Relatório'!$B301,'Faturamento SP3'!$Z$2:$Z$692,'Infos Relatório'!O$1)</f>
        <v>0</v>
      </c>
      <c r="Q301" s="13">
        <f>SUMIFS('Faturamento SP3'!$J$2:$J$692,'Faturamento SP3'!$D$2:$D$692,'Infos Relatório'!$B$245,'Faturamento SP3'!$E$2:$E$692,'Infos Relatório'!$B301,'Faturamento SP3'!$Z$2:$Z$692,'Infos Relatório'!O$1)</f>
        <v>0</v>
      </c>
      <c r="R301" s="14">
        <f>SUMIFS('Faturamento SP3'!$O$2:$O$692,'Faturamento SP3'!$D$2:$D$692,'Infos Relatório'!$B$245,'Faturamento SP3'!$E$2:$E$692,'Infos Relatório'!$B301,'Faturamento SP3'!$Z$2:$Z$692,'Infos Relatório'!O$1,'Faturamento SP3'!$T$2:$T$692,"Sim")+SUMIFS('Faturamento SP3'!$P$2:$P$692,'Faturamento SP3'!$D$2:$D$692,'Infos Relatório'!$B$245,'Faturamento SP3'!$E$2:$E$692,'Infos Relatório'!$B301,'Faturamento SP3'!$Z$2:$Z$692,'Infos Relatório'!O$1,'Faturamento SP3'!$T$2:$T$692,"Sim")</f>
        <v>0</v>
      </c>
      <c r="S301" s="27" t="e">
        <f t="shared" si="99"/>
        <v>#DIV/0!</v>
      </c>
      <c r="T301" s="24">
        <f>SUMIFS('Faturamento SP3'!$H$2:$H$692,'Faturamento SP3'!$D$2:$D$692,'Infos Relatório'!$B$245,'Faturamento SP3'!$E$2:$E$692,'Infos Relatório'!$B301,'Faturamento SP3'!$Z$2:$Z$692,'Infos Relatório'!O$1)</f>
        <v>0</v>
      </c>
      <c r="U301" s="23">
        <f>COUNTIFS('Faturamento SP3'!$D$2:$D$692,'Infos Relatório'!$B$245,'Faturamento SP3'!$E$2:$E$692,'Infos Relatório'!$B301,'Faturamento SP3'!$Z$2:$Z$692,'Infos Relatório'!U$1)</f>
        <v>0</v>
      </c>
      <c r="V301" s="13">
        <f>SUMIFS('Faturamento SP3'!$G$2:$G$692,'Faturamento SP3'!$D$2:$D$692,'Infos Relatório'!$B$245,'Faturamento SP3'!$E$2:$E$692,'Infos Relatório'!$B301,'Faturamento SP3'!$Z$2:$Z$692,'Infos Relatório'!U$1)</f>
        <v>0</v>
      </c>
      <c r="W301" s="13">
        <f>SUMIFS('Faturamento SP3'!$J$2:$J$692,'Faturamento SP3'!$D$2:$D$692,'Infos Relatório'!$B$245,'Faturamento SP3'!$E$2:$E$692,'Infos Relatório'!$B301,'Faturamento SP3'!$Z$2:$Z$692,'Infos Relatório'!U$1)</f>
        <v>0</v>
      </c>
      <c r="X301" s="14">
        <f>SUMIFS('Faturamento SP3'!$O$2:$O$692,'Faturamento SP3'!$D$2:$D$692,'Infos Relatório'!$B$245,'Faturamento SP3'!$E$2:$E$692,'Infos Relatório'!$B301,'Faturamento SP3'!$Z$2:$Z$692,'Infos Relatório'!U$1,'Faturamento SP3'!$T$2:$T$692,"Sim")+SUMIFS('Faturamento SP3'!$P$2:$P$692,'Faturamento SP3'!$D$2:$D$692,'Infos Relatório'!$B$245,'Faturamento SP3'!$E$2:$E$692,'Infos Relatório'!$B301,'Faturamento SP3'!$Z$2:$Z$692,'Infos Relatório'!U$1,'Faturamento SP3'!$T$2:$T$692,"Sim")</f>
        <v>0</v>
      </c>
      <c r="Y301" s="27" t="e">
        <f t="shared" si="100"/>
        <v>#DIV/0!</v>
      </c>
      <c r="Z301" s="24">
        <f>SUMIFS('Faturamento SP3'!$H$2:$H$692,'Faturamento SP3'!$D$2:$D$692,'Infos Relatório'!$B$245,'Faturamento SP3'!$E$2:$E$692,'Infos Relatório'!$B301,'Faturamento SP3'!$Z$2:$Z$692,'Infos Relatório'!U$1)</f>
        <v>0</v>
      </c>
      <c r="AA301" s="23">
        <f>COUNTIFS('Faturamento SP3'!$D$2:$D$692,'Infos Relatório'!$B$245,'Faturamento SP3'!$E$2:$E$692,'Infos Relatório'!$B301,'Faturamento SP3'!$Z$2:$Z$692,'Infos Relatório'!AA$1)</f>
        <v>0</v>
      </c>
      <c r="AB301" s="13">
        <f>SUMIFS('Faturamento SP3'!$G$2:$G$692,'Faturamento SP3'!$D$2:$D$692,'Infos Relatório'!$B$245,'Faturamento SP3'!$E$2:$E$692,'Infos Relatório'!$B301,'Faturamento SP3'!$Z$2:$Z$692,'Infos Relatório'!AA$1)</f>
        <v>0</v>
      </c>
      <c r="AC301" s="13">
        <f>SUMIFS('Faturamento SP3'!$J$2:$J$692,'Faturamento SP3'!$D$2:$D$692,'Infos Relatório'!$B$245,'Faturamento SP3'!$E$2:$E$692,'Infos Relatório'!$B301,'Faturamento SP3'!$Z$2:$Z$692,'Infos Relatório'!AA$1)</f>
        <v>0</v>
      </c>
      <c r="AD301" s="14">
        <f>SUMIFS('Faturamento SP3'!$O$2:$O$692,'Faturamento SP3'!$D$2:$D$692,'Infos Relatório'!$B$245,'Faturamento SP3'!$E$2:$E$692,'Infos Relatório'!$B301,'Faturamento SP3'!$Z$2:$Z$692,'Infos Relatório'!AA$1,'Faturamento SP3'!$T$2:$T$692,"Sim")+SUMIFS('Faturamento SP3'!$P$2:$P$692,'Faturamento SP3'!$D$2:$D$692,'Infos Relatório'!$B$245,'Faturamento SP3'!$E$2:$E$692,'Infos Relatório'!$B301,'Faturamento SP3'!$Z$2:$Z$692,'Infos Relatório'!AA$1,'Faturamento SP3'!$T$2:$T$692,"Sim")</f>
        <v>0</v>
      </c>
      <c r="AE301" s="27" t="e">
        <f t="shared" si="101"/>
        <v>#DIV/0!</v>
      </c>
      <c r="AF301" s="24">
        <f>SUMIFS('Faturamento SP3'!$H$2:$H$692,'Faturamento SP3'!$D$2:$D$692,'Infos Relatório'!$B$245,'Faturamento SP3'!$E$2:$E$692,'Infos Relatório'!$B301,'Faturamento SP3'!$Z$2:$Z$692,'Infos Relatório'!AA$1)</f>
        <v>0</v>
      </c>
      <c r="AG301" s="23">
        <f>COUNTIFS('Faturamento SP3'!$D$2:$D$692,'Infos Relatório'!$B$245,'Faturamento SP3'!$E$2:$E$692,'Infos Relatório'!$B301,'Faturamento SP3'!$Z$2:$Z$692,'Infos Relatório'!AG$1)</f>
        <v>0</v>
      </c>
      <c r="AH301" s="13">
        <f>SUMIFS('Faturamento SP3'!$G$2:$G$692,'Faturamento SP3'!$D$2:$D$692,'Infos Relatório'!$B$245,'Faturamento SP3'!$E$2:$E$692,'Infos Relatório'!$B301,'Faturamento SP3'!$Z$2:$Z$692,'Infos Relatório'!AG$1)</f>
        <v>0</v>
      </c>
      <c r="AI301" s="13">
        <f>SUMIFS('Faturamento SP3'!$J$2:$J$692,'Faturamento SP3'!$D$2:$D$692,'Infos Relatório'!$B$245,'Faturamento SP3'!$E$2:$E$692,'Infos Relatório'!$B301,'Faturamento SP3'!$Z$2:$Z$692,'Infos Relatório'!AG$1)</f>
        <v>0</v>
      </c>
      <c r="AJ301" s="14">
        <f>SUMIFS('Faturamento SP3'!$O$2:$O$692,'Faturamento SP3'!$D$2:$D$692,'Infos Relatório'!$B$245,'Faturamento SP3'!$E$2:$E$692,'Infos Relatório'!$B301,'Faturamento SP3'!$Z$2:$Z$692,'Infos Relatório'!AG$1,'Faturamento SP3'!$T$2:$T$692,"Sim")+SUMIFS('Faturamento SP3'!$P$2:$P$692,'Faturamento SP3'!$D$2:$D$692,'Infos Relatório'!$B$245,'Faturamento SP3'!$E$2:$E$692,'Infos Relatório'!$B301,'Faturamento SP3'!$Z$2:$Z$692,'Infos Relatório'!AG$1,'Faturamento SP3'!$T$2:$T$692,"Sim")</f>
        <v>0</v>
      </c>
      <c r="AK301" s="27" t="e">
        <f t="shared" si="102"/>
        <v>#DIV/0!</v>
      </c>
      <c r="AL301" s="24">
        <f>SUMIFS('Faturamento SP3'!$H$2:$H$692,'Faturamento SP3'!$D$2:$D$692,'Infos Relatório'!$B$245,'Faturamento SP3'!$E$2:$E$692,'Infos Relatório'!$B301,'Faturamento SP3'!$Z$2:$Z$692,'Infos Relatório'!AG$1)</f>
        <v>0</v>
      </c>
      <c r="AM301" s="23">
        <f>COUNTIFS('Faturamento SP3'!$D$2:$D$692,'Infos Relatório'!$B$245,'Faturamento SP3'!$E$2:$E$692,'Infos Relatório'!$B301,'Faturamento SP3'!$Z$2:$Z$692,'Infos Relatório'!AM$1)</f>
        <v>0</v>
      </c>
      <c r="AN301" s="13">
        <f>SUMIFS('Faturamento SP3'!$G$2:$G$692,'Faturamento SP3'!$D$2:$D$692,'Infos Relatório'!$B$245,'Faturamento SP3'!$E$2:$E$692,'Infos Relatório'!$B301,'Faturamento SP3'!$Z$2:$Z$692,'Infos Relatório'!AM$1)</f>
        <v>0</v>
      </c>
      <c r="AO301" s="13">
        <f>SUMIFS('Faturamento SP3'!$J$2:$J$692,'Faturamento SP3'!$D$2:$D$692,'Infos Relatório'!$B$245,'Faturamento SP3'!$E$2:$E$692,'Infos Relatório'!$B301,'Faturamento SP3'!$Z$2:$Z$692,'Infos Relatório'!AM$1)</f>
        <v>0</v>
      </c>
      <c r="AP301" s="14">
        <f>SUMIFS('Faturamento SP3'!$O$2:$O$692,'Faturamento SP3'!$D$2:$D$692,'Infos Relatório'!$B$245,'Faturamento SP3'!$E$2:$E$692,'Infos Relatório'!$B301,'Faturamento SP3'!$Z$2:$Z$692,'Infos Relatório'!AM$1,'Faturamento SP3'!$T$2:$T$692,"Sim")+SUMIFS('Faturamento SP3'!$P$2:$P$692,'Faturamento SP3'!$D$2:$D$692,'Infos Relatório'!$B$245,'Faturamento SP3'!$E$2:$E$692,'Infos Relatório'!$B301,'Faturamento SP3'!$Z$2:$Z$692,'Infos Relatório'!AM$1,'Faturamento SP3'!$T$2:$T$692,"Sim")</f>
        <v>0</v>
      </c>
      <c r="AQ301" s="27" t="e">
        <f t="shared" si="103"/>
        <v>#DIV/0!</v>
      </c>
      <c r="AR301" s="24">
        <f>SUMIFS('Faturamento SP3'!$H$2:$H$692,'Faturamento SP3'!$D$2:$D$692,'Infos Relatório'!$B$245,'Faturamento SP3'!$E$2:$E$692,'Infos Relatório'!$B301,'Faturamento SP3'!$Z$2:$Z$692,'Infos Relatório'!AM$1)</f>
        <v>0</v>
      </c>
      <c r="AS301" s="23">
        <f>COUNTIFS('Faturamento SP3'!$D$2:$D$692,'Infos Relatório'!$B$245,'Faturamento SP3'!$E$2:$E$692,'Infos Relatório'!$B301,'Faturamento SP3'!$Z$2:$Z$692,'Infos Relatório'!AS$1)</f>
        <v>0</v>
      </c>
      <c r="AT301" s="13">
        <f>SUMIFS('Faturamento SP3'!$G$2:$G$692,'Faturamento SP3'!$D$2:$D$692,'Infos Relatório'!$B$245,'Faturamento SP3'!$E$2:$E$692,'Infos Relatório'!$B301,'Faturamento SP3'!$Z$2:$Z$692,'Infos Relatório'!AS$1)</f>
        <v>0</v>
      </c>
      <c r="AU301" s="13">
        <f>SUMIFS('Faturamento SP3'!$J$2:$J$692,'Faturamento SP3'!$D$2:$D$692,'Infos Relatório'!$B$245,'Faturamento SP3'!$E$2:$E$692,'Infos Relatório'!$B301,'Faturamento SP3'!$Z$2:$Z$692,'Infos Relatório'!AS$1)</f>
        <v>0</v>
      </c>
      <c r="AV301" s="14">
        <f>SUMIFS('Faturamento SP3'!$O$2:$O$692,'Faturamento SP3'!$D$2:$D$692,'Infos Relatório'!$B$245,'Faturamento SP3'!$E$2:$E$692,'Infos Relatório'!$B301,'Faturamento SP3'!$Z$2:$Z$692,'Infos Relatório'!AS$1,'Faturamento SP3'!$T$2:$T$692,"Sim")+SUMIFS('Faturamento SP3'!$P$2:$P$692,'Faturamento SP3'!$D$2:$D$692,'Infos Relatório'!$B$245,'Faturamento SP3'!$E$2:$E$692,'Infos Relatório'!$B301,'Faturamento SP3'!$Z$2:$Z$692,'Infos Relatório'!AS$1,'Faturamento SP3'!$T$2:$T$692,"Sim")</f>
        <v>0</v>
      </c>
      <c r="AW301" s="27" t="e">
        <f t="shared" si="104"/>
        <v>#DIV/0!</v>
      </c>
      <c r="AX301" s="24">
        <f>SUMIFS('Faturamento SP3'!$H$2:$H$692,'Faturamento SP3'!$D$2:$D$692,'Infos Relatório'!$B$245,'Faturamento SP3'!$E$2:$E$692,'Infos Relatório'!$B301,'Faturamento SP3'!$Z$2:$Z$692,'Infos Relatório'!AS$1)</f>
        <v>0</v>
      </c>
      <c r="AY301" s="23">
        <f>COUNTIFS('Faturamento SP3'!$D$2:$D$692,'Infos Relatório'!$B$245,'Faturamento SP3'!$E$2:$E$692,'Infos Relatório'!$B301,'Faturamento SP3'!$Z$2:$Z$692,'Infos Relatório'!AY$1)</f>
        <v>0</v>
      </c>
      <c r="AZ301" s="13">
        <f>SUMIFS('Faturamento SP3'!$G$2:$G$692,'Faturamento SP3'!$D$2:$D$692,'Infos Relatório'!$B$245,'Faturamento SP3'!$E$2:$E$692,'Infos Relatório'!$B301,'Faturamento SP3'!$Z$2:$Z$692,'Infos Relatório'!AY$1)</f>
        <v>0</v>
      </c>
      <c r="BA301" s="13">
        <f>SUMIFS('Faturamento SP3'!$J$2:$J$692,'Faturamento SP3'!$D$2:$D$692,'Infos Relatório'!$B$245,'Faturamento SP3'!$E$2:$E$692,'Infos Relatório'!$B301,'Faturamento SP3'!$Z$2:$Z$692,'Infos Relatório'!AY$1)</f>
        <v>0</v>
      </c>
      <c r="BB301" s="14">
        <f>SUMIFS('Faturamento SP3'!$O$2:$O$692,'Faturamento SP3'!$D$2:$D$692,'Infos Relatório'!$B$245,'Faturamento SP3'!$E$2:$E$692,'Infos Relatório'!$B301,'Faturamento SP3'!$Z$2:$Z$692,'Infos Relatório'!AY$1,'Faturamento SP3'!$T$2:$T$692,"Sim")+SUMIFS('Faturamento SP3'!$P$2:$P$692,'Faturamento SP3'!$D$2:$D$692,'Infos Relatório'!$B$245,'Faturamento SP3'!$E$2:$E$692,'Infos Relatório'!$B301,'Faturamento SP3'!$Z$2:$Z$692,'Infos Relatório'!AY$1,'Faturamento SP3'!$T$2:$T$692,"Sim")</f>
        <v>0</v>
      </c>
      <c r="BC301" s="27" t="e">
        <f t="shared" si="105"/>
        <v>#DIV/0!</v>
      </c>
      <c r="BD301" s="24">
        <f>SUMIFS('Faturamento SP3'!$H$2:$H$692,'Faturamento SP3'!$D$2:$D$692,'Infos Relatório'!$B$245,'Faturamento SP3'!$E$2:$E$692,'Infos Relatório'!$B301,'Faturamento SP3'!$Z$2:$Z$692,'Infos Relatório'!AY$1)</f>
        <v>0</v>
      </c>
      <c r="BE301" s="23">
        <f>COUNTIFS('Faturamento SP3'!$D$2:$D$692,'Infos Relatório'!$B$245,'Faturamento SP3'!$E$2:$E$692,'Infos Relatório'!$B301,'Faturamento SP3'!$Z$2:$Z$692,'Infos Relatório'!BE$1)</f>
        <v>0</v>
      </c>
      <c r="BF301" s="13">
        <f>SUMIFS('Faturamento SP3'!$G$2:$G$692,'Faturamento SP3'!$D$2:$D$692,'Infos Relatório'!$B$245,'Faturamento SP3'!$E$2:$E$692,'Infos Relatório'!$B301,'Faturamento SP3'!$Z$2:$Z$692,'Infos Relatório'!BE$1)</f>
        <v>0</v>
      </c>
      <c r="BG301" s="13">
        <f>SUMIFS('Faturamento SP3'!$J$2:$J$692,'Faturamento SP3'!$D$2:$D$692,'Infos Relatório'!$B$245,'Faturamento SP3'!$E$2:$E$692,'Infos Relatório'!$B301,'Faturamento SP3'!$Z$2:$Z$692,'Infos Relatório'!BE$1)</f>
        <v>0</v>
      </c>
      <c r="BH301" s="14">
        <f>SUMIFS('Faturamento SP3'!$O$2:$O$692,'Faturamento SP3'!$D$2:$D$692,'Infos Relatório'!$B$245,'Faturamento SP3'!$E$2:$E$692,'Infos Relatório'!$B301,'Faturamento SP3'!$Z$2:$Z$692,'Infos Relatório'!BE$1,'Faturamento SP3'!$T$2:$T$692,"Sim")+SUMIFS('Faturamento SP3'!$P$2:$P$692,'Faturamento SP3'!$D$2:$D$692,'Infos Relatório'!$B$245,'Faturamento SP3'!$E$2:$E$692,'Infos Relatório'!$B301,'Faturamento SP3'!$Z$2:$Z$692,'Infos Relatório'!BE$1,'Faturamento SP3'!$T$2:$T$692,"Sim")</f>
        <v>0</v>
      </c>
      <c r="BI301" s="27" t="e">
        <f t="shared" si="106"/>
        <v>#DIV/0!</v>
      </c>
      <c r="BJ301" s="24">
        <f>SUMIFS('Faturamento SP3'!$H$2:$H$692,'Faturamento SP3'!$D$2:$D$692,'Infos Relatório'!$B$245,'Faturamento SP3'!$E$2:$E$692,'Infos Relatório'!$B301,'Faturamento SP3'!$Z$2:$Z$692,'Infos Relatório'!BE$1)</f>
        <v>0</v>
      </c>
      <c r="BK301" s="23">
        <f>COUNTIFS('Faturamento SP3'!$D$2:$D$692,'Infos Relatório'!$B$245,'Faturamento SP3'!$E$2:$E$692,'Infos Relatório'!$B301,'Faturamento SP3'!$Z$2:$Z$692,'Infos Relatório'!BK$1)</f>
        <v>0</v>
      </c>
      <c r="BL301" s="13">
        <f>SUMIFS('Faturamento SP3'!$G$2:$G$692,'Faturamento SP3'!$D$2:$D$692,'Infos Relatório'!$B$245,'Faturamento SP3'!$E$2:$E$692,'Infos Relatório'!$B301,'Faturamento SP3'!$Z$2:$Z$692,'Infos Relatório'!BK$1)</f>
        <v>0</v>
      </c>
      <c r="BM301" s="13">
        <f>SUMIFS('Faturamento SP3'!$J$2:$J$692,'Faturamento SP3'!$D$2:$D$692,'Infos Relatório'!$B$245,'Faturamento SP3'!$E$2:$E$692,'Infos Relatório'!$B301,'Faturamento SP3'!$Z$2:$Z$692,'Infos Relatório'!BK$1)</f>
        <v>0</v>
      </c>
      <c r="BN301" s="14">
        <f>SUMIFS('Faturamento SP3'!$O$2:$O$692,'Faturamento SP3'!$D$2:$D$692,'Infos Relatório'!$B$245,'Faturamento SP3'!$E$2:$E$692,'Infos Relatório'!$B301,'Faturamento SP3'!$Z$2:$Z$692,'Infos Relatório'!BK$1,'Faturamento SP3'!$T$2:$T$692,"Sim")+SUMIFS('Faturamento SP3'!$P$2:$P$692,'Faturamento SP3'!$D$2:$D$692,'Infos Relatório'!$B$245,'Faturamento SP3'!$E$2:$E$692,'Infos Relatório'!$B301,'Faturamento SP3'!$Z$2:$Z$692,'Infos Relatório'!BK$1,'Faturamento SP3'!$T$2:$T$692,"Sim")</f>
        <v>0</v>
      </c>
      <c r="BO301" s="27" t="e">
        <f t="shared" si="107"/>
        <v>#DIV/0!</v>
      </c>
      <c r="BP301" s="24">
        <f>SUMIFS('Faturamento SP3'!$H$2:$H$692,'Faturamento SP3'!$D$2:$D$692,'Infos Relatório'!$B$245,'Faturamento SP3'!$E$2:$E$692,'Infos Relatório'!$B301,'Faturamento SP3'!$Z$2:$Z$692,'Infos Relatório'!BK$1)</f>
        <v>0</v>
      </c>
      <c r="BQ301" s="23">
        <f>COUNTIFS('Faturamento SP3'!$D$2:$D$692,'Infos Relatório'!$B$245,'Faturamento SP3'!$E$2:$E$692,'Infos Relatório'!$B301,'Faturamento SP3'!$Z$2:$Z$692,'Infos Relatório'!BQ$1)</f>
        <v>0</v>
      </c>
      <c r="BR301" s="13">
        <f>SUMIFS('Faturamento SP3'!$G$2:$G$692,'Faturamento SP3'!$D$2:$D$692,'Infos Relatório'!$B$245,'Faturamento SP3'!$E$2:$E$692,'Infos Relatório'!$B301,'Faturamento SP3'!$Z$2:$Z$692,'Infos Relatório'!BQ$1)</f>
        <v>0</v>
      </c>
      <c r="BS301" s="13">
        <f>SUMIFS('Faturamento SP3'!$J$2:$J$692,'Faturamento SP3'!$D$2:$D$692,'Infos Relatório'!$B$245,'Faturamento SP3'!$E$2:$E$692,'Infos Relatório'!$B301,'Faturamento SP3'!$Z$2:$Z$692,'Infos Relatório'!BQ$1)</f>
        <v>0</v>
      </c>
      <c r="BT301" s="14">
        <f>SUMIFS('Faturamento SP3'!$O$2:$O$692,'Faturamento SP3'!$D$2:$D$692,'Infos Relatório'!$B$245,'Faturamento SP3'!$E$2:$E$692,'Infos Relatório'!$B301,'Faturamento SP3'!$Z$2:$Z$692,'Infos Relatório'!BQ$1,'Faturamento SP3'!$T$2:$T$692,"Sim")+SUMIFS('Faturamento SP3'!$P$2:$P$692,'Faturamento SP3'!$D$2:$D$692,'Infos Relatório'!$B$245,'Faturamento SP3'!$E$2:$E$692,'Infos Relatório'!$B301,'Faturamento SP3'!$Z$2:$Z$692,'Infos Relatório'!BQ$1,'Faturamento SP3'!$T$2:$T$692,"Sim")</f>
        <v>0</v>
      </c>
      <c r="BU301" s="27" t="e">
        <f t="shared" si="108"/>
        <v>#DIV/0!</v>
      </c>
      <c r="BV301" s="24">
        <f>SUMIFS('Faturamento SP3'!$H$2:$H$692,'Faturamento SP3'!$D$2:$D$692,'Infos Relatório'!$B$245,'Faturamento SP3'!$E$2:$E$692,'Infos Relatório'!$B301,'Faturamento SP3'!$Z$2:$Z$692,'Infos Relatório'!BQ$1)</f>
        <v>0</v>
      </c>
    </row>
    <row r="302" spans="2:74">
      <c r="B302" s="17" t="s">
        <v>63</v>
      </c>
      <c r="C302" s="23">
        <f>COUNTIFS('Faturamento SP3'!$D$2:$D$692,'Infos Relatório'!$B$245,'Faturamento SP3'!$E$2:$E$692,'Infos Relatório'!$B302,'Faturamento SP3'!$Z$2:$Z$692,'Infos Relatório'!C$1)</f>
        <v>0</v>
      </c>
      <c r="D302" s="13">
        <f>SUMIFS('Faturamento SP3'!$G$2:$G$692,'Faturamento SP3'!$D$2:$D$692,'Infos Relatório'!$B$245,'Faturamento SP3'!$E$2:$E$692,'Infos Relatório'!$B302,'Faturamento SP3'!$Z$2:$Z$692,'Infos Relatório'!C$1)</f>
        <v>0</v>
      </c>
      <c r="E302" s="13">
        <f>SUMIFS('Faturamento SP3'!$J$2:$J$692,'Faturamento SP3'!$D$2:$D$692,'Infos Relatório'!$B$245,'Faturamento SP3'!$E$2:$E$692,'Infos Relatório'!$B302,'Faturamento SP3'!$Z$2:$Z$692,'Infos Relatório'!C$1)</f>
        <v>0</v>
      </c>
      <c r="F302" s="14">
        <f>SUMIFS('Faturamento SP3'!$O$2:$O$692,'Faturamento SP3'!$D$2:$D$692,'Infos Relatório'!$B$245,'Faturamento SP3'!$E$2:$E$692,'Infos Relatório'!$B302,'Faturamento SP3'!$Z$2:$Z$692,'Infos Relatório'!C$1,'Faturamento SP3'!$T$2:$T$692,"Sim")+SUMIFS('Faturamento SP3'!$P$2:$P$692,'Faturamento SP3'!$D$2:$D$692,'Infos Relatório'!$B$245,'Faturamento SP3'!$E$2:$E$692,'Infos Relatório'!$B302,'Faturamento SP3'!$Z$2:$Z$692,'Infos Relatório'!C$1,'Faturamento SP3'!$T$2:$T$692,"Sim")</f>
        <v>0</v>
      </c>
      <c r="G302" s="27" t="e">
        <f t="shared" si="97"/>
        <v>#DIV/0!</v>
      </c>
      <c r="H302" s="24">
        <f>SUMIFS('Faturamento SP3'!$H$2:$H$692,'Faturamento SP3'!$D$2:$D$692,'Infos Relatório'!$B$245,'Faturamento SP3'!$E$2:$E$692,'Infos Relatório'!$B302,'Faturamento SP3'!$Z$2:$Z$692,'Infos Relatório'!C$1)</f>
        <v>0</v>
      </c>
      <c r="I302" s="23">
        <f>COUNTIFS('Faturamento SP3'!$D$2:$D$692,'Infos Relatório'!$B$245,'Faturamento SP3'!$E$2:$E$692,'Infos Relatório'!$B302,'Faturamento SP3'!$Z$2:$Z$692,'Infos Relatório'!I$1)</f>
        <v>0</v>
      </c>
      <c r="J302" s="13">
        <f>SUMIFS('Faturamento SP3'!$G$2:$G$692,'Faturamento SP3'!$D$2:$D$692,'Infos Relatório'!$B$245,'Faturamento SP3'!$E$2:$E$692,'Infos Relatório'!$B302,'Faturamento SP3'!$Z$2:$Z$692,'Infos Relatório'!I$1)</f>
        <v>0</v>
      </c>
      <c r="K302" s="13">
        <f>SUMIFS('Faturamento SP3'!$J$2:$J$692,'Faturamento SP3'!$D$2:$D$692,'Infos Relatório'!$B$245,'Faturamento SP3'!$E$2:$E$692,'Infos Relatório'!$B302,'Faturamento SP3'!$Z$2:$Z$692,'Infos Relatório'!I$1)</f>
        <v>0</v>
      </c>
      <c r="L302" s="14">
        <f>SUMIFS('Faturamento SP3'!$O$2:$O$692,'Faturamento SP3'!$D$2:$D$692,'Infos Relatório'!$B$245,'Faturamento SP3'!$E$2:$E$692,'Infos Relatório'!$B302,'Faturamento SP3'!$Z$2:$Z$692,'Infos Relatório'!I$1,'Faturamento SP3'!$T$2:$T$692,"Sim")+SUMIFS('Faturamento SP3'!$P$2:$P$692,'Faturamento SP3'!$D$2:$D$692,'Infos Relatório'!$B$245,'Faturamento SP3'!$E$2:$E$692,'Infos Relatório'!$B302,'Faturamento SP3'!$Z$2:$Z$692,'Infos Relatório'!I$1,'Faturamento SP3'!$T$2:$T$692,"Sim")</f>
        <v>0</v>
      </c>
      <c r="M302" s="27" t="e">
        <f t="shared" si="98"/>
        <v>#DIV/0!</v>
      </c>
      <c r="N302" s="24">
        <f>SUMIFS('Faturamento SP3'!$H$2:$H$692,'Faturamento SP3'!$D$2:$D$692,'Infos Relatório'!$B$245,'Faturamento SP3'!$E$2:$E$692,'Infos Relatório'!$B302,'Faturamento SP3'!$Z$2:$Z$692,'Infos Relatório'!I$1)</f>
        <v>0</v>
      </c>
      <c r="O302" s="23">
        <f>COUNTIFS('Faturamento SP3'!$D$2:$D$692,'Infos Relatório'!$B$245,'Faturamento SP3'!$E$2:$E$692,'Infos Relatório'!$B302,'Faturamento SP3'!$Z$2:$Z$692,'Infos Relatório'!O$1)</f>
        <v>0</v>
      </c>
      <c r="P302" s="13">
        <f>SUMIFS('Faturamento SP3'!$G$2:$G$692,'Faturamento SP3'!$D$2:$D$692,'Infos Relatório'!$B$245,'Faturamento SP3'!$E$2:$E$692,'Infos Relatório'!$B302,'Faturamento SP3'!$Z$2:$Z$692,'Infos Relatório'!O$1)</f>
        <v>0</v>
      </c>
      <c r="Q302" s="13">
        <f>SUMIFS('Faturamento SP3'!$J$2:$J$692,'Faturamento SP3'!$D$2:$D$692,'Infos Relatório'!$B$245,'Faturamento SP3'!$E$2:$E$692,'Infos Relatório'!$B302,'Faturamento SP3'!$Z$2:$Z$692,'Infos Relatório'!O$1)</f>
        <v>0</v>
      </c>
      <c r="R302" s="14">
        <f>SUMIFS('Faturamento SP3'!$O$2:$O$692,'Faturamento SP3'!$D$2:$D$692,'Infos Relatório'!$B$245,'Faturamento SP3'!$E$2:$E$692,'Infos Relatório'!$B302,'Faturamento SP3'!$Z$2:$Z$692,'Infos Relatório'!O$1,'Faturamento SP3'!$T$2:$T$692,"Sim")+SUMIFS('Faturamento SP3'!$P$2:$P$692,'Faturamento SP3'!$D$2:$D$692,'Infos Relatório'!$B$245,'Faturamento SP3'!$E$2:$E$692,'Infos Relatório'!$B302,'Faturamento SP3'!$Z$2:$Z$692,'Infos Relatório'!O$1,'Faturamento SP3'!$T$2:$T$692,"Sim")</f>
        <v>0</v>
      </c>
      <c r="S302" s="27" t="e">
        <f t="shared" si="99"/>
        <v>#DIV/0!</v>
      </c>
      <c r="T302" s="24">
        <f>SUMIFS('Faturamento SP3'!$H$2:$H$692,'Faturamento SP3'!$D$2:$D$692,'Infos Relatório'!$B$245,'Faturamento SP3'!$E$2:$E$692,'Infos Relatório'!$B302,'Faturamento SP3'!$Z$2:$Z$692,'Infos Relatório'!O$1)</f>
        <v>0</v>
      </c>
      <c r="U302" s="23">
        <f>COUNTIFS('Faturamento SP3'!$D$2:$D$692,'Infos Relatório'!$B$245,'Faturamento SP3'!$E$2:$E$692,'Infos Relatório'!$B302,'Faturamento SP3'!$Z$2:$Z$692,'Infos Relatório'!U$1)</f>
        <v>0</v>
      </c>
      <c r="V302" s="13">
        <f>SUMIFS('Faturamento SP3'!$G$2:$G$692,'Faturamento SP3'!$D$2:$D$692,'Infos Relatório'!$B$245,'Faturamento SP3'!$E$2:$E$692,'Infos Relatório'!$B302,'Faturamento SP3'!$Z$2:$Z$692,'Infos Relatório'!U$1)</f>
        <v>0</v>
      </c>
      <c r="W302" s="13">
        <f>SUMIFS('Faturamento SP3'!$J$2:$J$692,'Faturamento SP3'!$D$2:$D$692,'Infos Relatório'!$B$245,'Faturamento SP3'!$E$2:$E$692,'Infos Relatório'!$B302,'Faturamento SP3'!$Z$2:$Z$692,'Infos Relatório'!U$1)</f>
        <v>0</v>
      </c>
      <c r="X302" s="14">
        <f>SUMIFS('Faturamento SP3'!$O$2:$O$692,'Faturamento SP3'!$D$2:$D$692,'Infos Relatório'!$B$245,'Faturamento SP3'!$E$2:$E$692,'Infos Relatório'!$B302,'Faturamento SP3'!$Z$2:$Z$692,'Infos Relatório'!U$1,'Faturamento SP3'!$T$2:$T$692,"Sim")+SUMIFS('Faturamento SP3'!$P$2:$P$692,'Faturamento SP3'!$D$2:$D$692,'Infos Relatório'!$B$245,'Faturamento SP3'!$E$2:$E$692,'Infos Relatório'!$B302,'Faturamento SP3'!$Z$2:$Z$692,'Infos Relatório'!U$1,'Faturamento SP3'!$T$2:$T$692,"Sim")</f>
        <v>0</v>
      </c>
      <c r="Y302" s="27" t="e">
        <f t="shared" si="100"/>
        <v>#DIV/0!</v>
      </c>
      <c r="Z302" s="24">
        <f>SUMIFS('Faturamento SP3'!$H$2:$H$692,'Faturamento SP3'!$D$2:$D$692,'Infos Relatório'!$B$245,'Faturamento SP3'!$E$2:$E$692,'Infos Relatório'!$B302,'Faturamento SP3'!$Z$2:$Z$692,'Infos Relatório'!U$1)</f>
        <v>0</v>
      </c>
      <c r="AA302" s="23">
        <f>COUNTIFS('Faturamento SP3'!$D$2:$D$692,'Infos Relatório'!$B$245,'Faturamento SP3'!$E$2:$E$692,'Infos Relatório'!$B302,'Faturamento SP3'!$Z$2:$Z$692,'Infos Relatório'!AA$1)</f>
        <v>0</v>
      </c>
      <c r="AB302" s="13">
        <f>SUMIFS('Faturamento SP3'!$G$2:$G$692,'Faturamento SP3'!$D$2:$D$692,'Infos Relatório'!$B$245,'Faturamento SP3'!$E$2:$E$692,'Infos Relatório'!$B302,'Faturamento SP3'!$Z$2:$Z$692,'Infos Relatório'!AA$1)</f>
        <v>0</v>
      </c>
      <c r="AC302" s="13">
        <f>SUMIFS('Faturamento SP3'!$J$2:$J$692,'Faturamento SP3'!$D$2:$D$692,'Infos Relatório'!$B$245,'Faturamento SP3'!$E$2:$E$692,'Infos Relatório'!$B302,'Faturamento SP3'!$Z$2:$Z$692,'Infos Relatório'!AA$1)</f>
        <v>0</v>
      </c>
      <c r="AD302" s="14">
        <f>SUMIFS('Faturamento SP3'!$O$2:$O$692,'Faturamento SP3'!$D$2:$D$692,'Infos Relatório'!$B$245,'Faturamento SP3'!$E$2:$E$692,'Infos Relatório'!$B302,'Faturamento SP3'!$Z$2:$Z$692,'Infos Relatório'!AA$1,'Faturamento SP3'!$T$2:$T$692,"Sim")+SUMIFS('Faturamento SP3'!$P$2:$P$692,'Faturamento SP3'!$D$2:$D$692,'Infos Relatório'!$B$245,'Faturamento SP3'!$E$2:$E$692,'Infos Relatório'!$B302,'Faturamento SP3'!$Z$2:$Z$692,'Infos Relatório'!AA$1,'Faturamento SP3'!$T$2:$T$692,"Sim")</f>
        <v>0</v>
      </c>
      <c r="AE302" s="27" t="e">
        <f t="shared" si="101"/>
        <v>#DIV/0!</v>
      </c>
      <c r="AF302" s="24">
        <f>SUMIFS('Faturamento SP3'!$H$2:$H$692,'Faturamento SP3'!$D$2:$D$692,'Infos Relatório'!$B$245,'Faturamento SP3'!$E$2:$E$692,'Infos Relatório'!$B302,'Faturamento SP3'!$Z$2:$Z$692,'Infos Relatório'!AA$1)</f>
        <v>0</v>
      </c>
      <c r="AG302" s="23">
        <f>COUNTIFS('Faturamento SP3'!$D$2:$D$692,'Infos Relatório'!$B$245,'Faturamento SP3'!$E$2:$E$692,'Infos Relatório'!$B302,'Faturamento SP3'!$Z$2:$Z$692,'Infos Relatório'!AG$1)</f>
        <v>0</v>
      </c>
      <c r="AH302" s="13">
        <f>SUMIFS('Faturamento SP3'!$G$2:$G$692,'Faturamento SP3'!$D$2:$D$692,'Infos Relatório'!$B$245,'Faturamento SP3'!$E$2:$E$692,'Infos Relatório'!$B302,'Faturamento SP3'!$Z$2:$Z$692,'Infos Relatório'!AG$1)</f>
        <v>0</v>
      </c>
      <c r="AI302" s="13">
        <f>SUMIFS('Faturamento SP3'!$J$2:$J$692,'Faturamento SP3'!$D$2:$D$692,'Infos Relatório'!$B$245,'Faturamento SP3'!$E$2:$E$692,'Infos Relatório'!$B302,'Faturamento SP3'!$Z$2:$Z$692,'Infos Relatório'!AG$1)</f>
        <v>0</v>
      </c>
      <c r="AJ302" s="14">
        <f>SUMIFS('Faturamento SP3'!$O$2:$O$692,'Faturamento SP3'!$D$2:$D$692,'Infos Relatório'!$B$245,'Faturamento SP3'!$E$2:$E$692,'Infos Relatório'!$B302,'Faturamento SP3'!$Z$2:$Z$692,'Infos Relatório'!AG$1,'Faturamento SP3'!$T$2:$T$692,"Sim")+SUMIFS('Faturamento SP3'!$P$2:$P$692,'Faturamento SP3'!$D$2:$D$692,'Infos Relatório'!$B$245,'Faturamento SP3'!$E$2:$E$692,'Infos Relatório'!$B302,'Faturamento SP3'!$Z$2:$Z$692,'Infos Relatório'!AG$1,'Faturamento SP3'!$T$2:$T$692,"Sim")</f>
        <v>0</v>
      </c>
      <c r="AK302" s="27" t="e">
        <f t="shared" si="102"/>
        <v>#DIV/0!</v>
      </c>
      <c r="AL302" s="24">
        <f>SUMIFS('Faturamento SP3'!$H$2:$H$692,'Faturamento SP3'!$D$2:$D$692,'Infos Relatório'!$B$245,'Faturamento SP3'!$E$2:$E$692,'Infos Relatório'!$B302,'Faturamento SP3'!$Z$2:$Z$692,'Infos Relatório'!AG$1)</f>
        <v>0</v>
      </c>
      <c r="AM302" s="23">
        <f>COUNTIFS('Faturamento SP3'!$D$2:$D$692,'Infos Relatório'!$B$245,'Faturamento SP3'!$E$2:$E$692,'Infos Relatório'!$B302,'Faturamento SP3'!$Z$2:$Z$692,'Infos Relatório'!AM$1)</f>
        <v>0</v>
      </c>
      <c r="AN302" s="13">
        <f>SUMIFS('Faturamento SP3'!$G$2:$G$692,'Faturamento SP3'!$D$2:$D$692,'Infos Relatório'!$B$245,'Faturamento SP3'!$E$2:$E$692,'Infos Relatório'!$B302,'Faturamento SP3'!$Z$2:$Z$692,'Infos Relatório'!AM$1)</f>
        <v>0</v>
      </c>
      <c r="AO302" s="13">
        <f>SUMIFS('Faturamento SP3'!$J$2:$J$692,'Faturamento SP3'!$D$2:$D$692,'Infos Relatório'!$B$245,'Faturamento SP3'!$E$2:$E$692,'Infos Relatório'!$B302,'Faturamento SP3'!$Z$2:$Z$692,'Infos Relatório'!AM$1)</f>
        <v>0</v>
      </c>
      <c r="AP302" s="14">
        <f>SUMIFS('Faturamento SP3'!$O$2:$O$692,'Faturamento SP3'!$D$2:$D$692,'Infos Relatório'!$B$245,'Faturamento SP3'!$E$2:$E$692,'Infos Relatório'!$B302,'Faturamento SP3'!$Z$2:$Z$692,'Infos Relatório'!AM$1,'Faturamento SP3'!$T$2:$T$692,"Sim")+SUMIFS('Faturamento SP3'!$P$2:$P$692,'Faturamento SP3'!$D$2:$D$692,'Infos Relatório'!$B$245,'Faturamento SP3'!$E$2:$E$692,'Infos Relatório'!$B302,'Faturamento SP3'!$Z$2:$Z$692,'Infos Relatório'!AM$1,'Faturamento SP3'!$T$2:$T$692,"Sim")</f>
        <v>0</v>
      </c>
      <c r="AQ302" s="27" t="e">
        <f t="shared" si="103"/>
        <v>#DIV/0!</v>
      </c>
      <c r="AR302" s="24">
        <f>SUMIFS('Faturamento SP3'!$H$2:$H$692,'Faturamento SP3'!$D$2:$D$692,'Infos Relatório'!$B$245,'Faturamento SP3'!$E$2:$E$692,'Infos Relatório'!$B302,'Faturamento SP3'!$Z$2:$Z$692,'Infos Relatório'!AM$1)</f>
        <v>0</v>
      </c>
      <c r="AS302" s="23">
        <f>COUNTIFS('Faturamento SP3'!$D$2:$D$692,'Infos Relatório'!$B$245,'Faturamento SP3'!$E$2:$E$692,'Infos Relatório'!$B302,'Faturamento SP3'!$Z$2:$Z$692,'Infos Relatório'!AS$1)</f>
        <v>0</v>
      </c>
      <c r="AT302" s="13">
        <f>SUMIFS('Faturamento SP3'!$G$2:$G$692,'Faturamento SP3'!$D$2:$D$692,'Infos Relatório'!$B$245,'Faturamento SP3'!$E$2:$E$692,'Infos Relatório'!$B302,'Faturamento SP3'!$Z$2:$Z$692,'Infos Relatório'!AS$1)</f>
        <v>0</v>
      </c>
      <c r="AU302" s="13">
        <f>SUMIFS('Faturamento SP3'!$J$2:$J$692,'Faturamento SP3'!$D$2:$D$692,'Infos Relatório'!$B$245,'Faturamento SP3'!$E$2:$E$692,'Infos Relatório'!$B302,'Faturamento SP3'!$Z$2:$Z$692,'Infos Relatório'!AS$1)</f>
        <v>0</v>
      </c>
      <c r="AV302" s="14">
        <f>SUMIFS('Faturamento SP3'!$O$2:$O$692,'Faturamento SP3'!$D$2:$D$692,'Infos Relatório'!$B$245,'Faturamento SP3'!$E$2:$E$692,'Infos Relatório'!$B302,'Faturamento SP3'!$Z$2:$Z$692,'Infos Relatório'!AS$1,'Faturamento SP3'!$T$2:$T$692,"Sim")+SUMIFS('Faturamento SP3'!$P$2:$P$692,'Faturamento SP3'!$D$2:$D$692,'Infos Relatório'!$B$245,'Faturamento SP3'!$E$2:$E$692,'Infos Relatório'!$B302,'Faturamento SP3'!$Z$2:$Z$692,'Infos Relatório'!AS$1,'Faturamento SP3'!$T$2:$T$692,"Sim")</f>
        <v>0</v>
      </c>
      <c r="AW302" s="27" t="e">
        <f t="shared" si="104"/>
        <v>#DIV/0!</v>
      </c>
      <c r="AX302" s="24">
        <f>SUMIFS('Faturamento SP3'!$H$2:$H$692,'Faturamento SP3'!$D$2:$D$692,'Infos Relatório'!$B$245,'Faturamento SP3'!$E$2:$E$692,'Infos Relatório'!$B302,'Faturamento SP3'!$Z$2:$Z$692,'Infos Relatório'!AS$1)</f>
        <v>0</v>
      </c>
      <c r="AY302" s="23">
        <f>COUNTIFS('Faturamento SP3'!$D$2:$D$692,'Infos Relatório'!$B$245,'Faturamento SP3'!$E$2:$E$692,'Infos Relatório'!$B302,'Faturamento SP3'!$Z$2:$Z$692,'Infos Relatório'!AY$1)</f>
        <v>0</v>
      </c>
      <c r="AZ302" s="13">
        <f>SUMIFS('Faturamento SP3'!$G$2:$G$692,'Faturamento SP3'!$D$2:$D$692,'Infos Relatório'!$B$245,'Faturamento SP3'!$E$2:$E$692,'Infos Relatório'!$B302,'Faturamento SP3'!$Z$2:$Z$692,'Infos Relatório'!AY$1)</f>
        <v>0</v>
      </c>
      <c r="BA302" s="13">
        <f>SUMIFS('Faturamento SP3'!$J$2:$J$692,'Faturamento SP3'!$D$2:$D$692,'Infos Relatório'!$B$245,'Faturamento SP3'!$E$2:$E$692,'Infos Relatório'!$B302,'Faturamento SP3'!$Z$2:$Z$692,'Infos Relatório'!AY$1)</f>
        <v>0</v>
      </c>
      <c r="BB302" s="14">
        <f>SUMIFS('Faturamento SP3'!$O$2:$O$692,'Faturamento SP3'!$D$2:$D$692,'Infos Relatório'!$B$245,'Faturamento SP3'!$E$2:$E$692,'Infos Relatório'!$B302,'Faturamento SP3'!$Z$2:$Z$692,'Infos Relatório'!AY$1,'Faturamento SP3'!$T$2:$T$692,"Sim")+SUMIFS('Faturamento SP3'!$P$2:$P$692,'Faturamento SP3'!$D$2:$D$692,'Infos Relatório'!$B$245,'Faturamento SP3'!$E$2:$E$692,'Infos Relatório'!$B302,'Faturamento SP3'!$Z$2:$Z$692,'Infos Relatório'!AY$1,'Faturamento SP3'!$T$2:$T$692,"Sim")</f>
        <v>0</v>
      </c>
      <c r="BC302" s="27" t="e">
        <f t="shared" si="105"/>
        <v>#DIV/0!</v>
      </c>
      <c r="BD302" s="24">
        <f>SUMIFS('Faturamento SP3'!$H$2:$H$692,'Faturamento SP3'!$D$2:$D$692,'Infos Relatório'!$B$245,'Faturamento SP3'!$E$2:$E$692,'Infos Relatório'!$B302,'Faturamento SP3'!$Z$2:$Z$692,'Infos Relatório'!AY$1)</f>
        <v>0</v>
      </c>
      <c r="BE302" s="23">
        <f>COUNTIFS('Faturamento SP3'!$D$2:$D$692,'Infos Relatório'!$B$245,'Faturamento SP3'!$E$2:$E$692,'Infos Relatório'!$B302,'Faturamento SP3'!$Z$2:$Z$692,'Infos Relatório'!BE$1)</f>
        <v>0</v>
      </c>
      <c r="BF302" s="13">
        <f>SUMIFS('Faturamento SP3'!$G$2:$G$692,'Faturamento SP3'!$D$2:$D$692,'Infos Relatório'!$B$245,'Faturamento SP3'!$E$2:$E$692,'Infos Relatório'!$B302,'Faturamento SP3'!$Z$2:$Z$692,'Infos Relatório'!BE$1)</f>
        <v>0</v>
      </c>
      <c r="BG302" s="13">
        <f>SUMIFS('Faturamento SP3'!$J$2:$J$692,'Faturamento SP3'!$D$2:$D$692,'Infos Relatório'!$B$245,'Faturamento SP3'!$E$2:$E$692,'Infos Relatório'!$B302,'Faturamento SP3'!$Z$2:$Z$692,'Infos Relatório'!BE$1)</f>
        <v>0</v>
      </c>
      <c r="BH302" s="14">
        <f>SUMIFS('Faturamento SP3'!$O$2:$O$692,'Faturamento SP3'!$D$2:$D$692,'Infos Relatório'!$B$245,'Faturamento SP3'!$E$2:$E$692,'Infos Relatório'!$B302,'Faturamento SP3'!$Z$2:$Z$692,'Infos Relatório'!BE$1,'Faturamento SP3'!$T$2:$T$692,"Sim")+SUMIFS('Faturamento SP3'!$P$2:$P$692,'Faturamento SP3'!$D$2:$D$692,'Infos Relatório'!$B$245,'Faturamento SP3'!$E$2:$E$692,'Infos Relatório'!$B302,'Faturamento SP3'!$Z$2:$Z$692,'Infos Relatório'!BE$1,'Faturamento SP3'!$T$2:$T$692,"Sim")</f>
        <v>0</v>
      </c>
      <c r="BI302" s="27" t="e">
        <f t="shared" si="106"/>
        <v>#DIV/0!</v>
      </c>
      <c r="BJ302" s="24">
        <f>SUMIFS('Faturamento SP3'!$H$2:$H$692,'Faturamento SP3'!$D$2:$D$692,'Infos Relatório'!$B$245,'Faturamento SP3'!$E$2:$E$692,'Infos Relatório'!$B302,'Faturamento SP3'!$Z$2:$Z$692,'Infos Relatório'!BE$1)</f>
        <v>0</v>
      </c>
      <c r="BK302" s="23">
        <f>COUNTIFS('Faturamento SP3'!$D$2:$D$692,'Infos Relatório'!$B$245,'Faturamento SP3'!$E$2:$E$692,'Infos Relatório'!$B302,'Faturamento SP3'!$Z$2:$Z$692,'Infos Relatório'!BK$1)</f>
        <v>0</v>
      </c>
      <c r="BL302" s="13">
        <f>SUMIFS('Faturamento SP3'!$G$2:$G$692,'Faturamento SP3'!$D$2:$D$692,'Infos Relatório'!$B$245,'Faturamento SP3'!$E$2:$E$692,'Infos Relatório'!$B302,'Faturamento SP3'!$Z$2:$Z$692,'Infos Relatório'!BK$1)</f>
        <v>0</v>
      </c>
      <c r="BM302" s="13">
        <f>SUMIFS('Faturamento SP3'!$J$2:$J$692,'Faturamento SP3'!$D$2:$D$692,'Infos Relatório'!$B$245,'Faturamento SP3'!$E$2:$E$692,'Infos Relatório'!$B302,'Faturamento SP3'!$Z$2:$Z$692,'Infos Relatório'!BK$1)</f>
        <v>0</v>
      </c>
      <c r="BN302" s="14">
        <f>SUMIFS('Faturamento SP3'!$O$2:$O$692,'Faturamento SP3'!$D$2:$D$692,'Infos Relatório'!$B$245,'Faturamento SP3'!$E$2:$E$692,'Infos Relatório'!$B302,'Faturamento SP3'!$Z$2:$Z$692,'Infos Relatório'!BK$1,'Faturamento SP3'!$T$2:$T$692,"Sim")+SUMIFS('Faturamento SP3'!$P$2:$P$692,'Faturamento SP3'!$D$2:$D$692,'Infos Relatório'!$B$245,'Faturamento SP3'!$E$2:$E$692,'Infos Relatório'!$B302,'Faturamento SP3'!$Z$2:$Z$692,'Infos Relatório'!BK$1,'Faturamento SP3'!$T$2:$T$692,"Sim")</f>
        <v>0</v>
      </c>
      <c r="BO302" s="27" t="e">
        <f t="shared" si="107"/>
        <v>#DIV/0!</v>
      </c>
      <c r="BP302" s="24">
        <f>SUMIFS('Faturamento SP3'!$H$2:$H$692,'Faturamento SP3'!$D$2:$D$692,'Infos Relatório'!$B$245,'Faturamento SP3'!$E$2:$E$692,'Infos Relatório'!$B302,'Faturamento SP3'!$Z$2:$Z$692,'Infos Relatório'!BK$1)</f>
        <v>0</v>
      </c>
      <c r="BQ302" s="23">
        <f>COUNTIFS('Faturamento SP3'!$D$2:$D$692,'Infos Relatório'!$B$245,'Faturamento SP3'!$E$2:$E$692,'Infos Relatório'!$B302,'Faturamento SP3'!$Z$2:$Z$692,'Infos Relatório'!BQ$1)</f>
        <v>0</v>
      </c>
      <c r="BR302" s="13">
        <f>SUMIFS('Faturamento SP3'!$G$2:$G$692,'Faturamento SP3'!$D$2:$D$692,'Infos Relatório'!$B$245,'Faturamento SP3'!$E$2:$E$692,'Infos Relatório'!$B302,'Faturamento SP3'!$Z$2:$Z$692,'Infos Relatório'!BQ$1)</f>
        <v>0</v>
      </c>
      <c r="BS302" s="13">
        <f>SUMIFS('Faturamento SP3'!$J$2:$J$692,'Faturamento SP3'!$D$2:$D$692,'Infos Relatório'!$B$245,'Faturamento SP3'!$E$2:$E$692,'Infos Relatório'!$B302,'Faturamento SP3'!$Z$2:$Z$692,'Infos Relatório'!BQ$1)</f>
        <v>0</v>
      </c>
      <c r="BT302" s="14">
        <f>SUMIFS('Faturamento SP3'!$O$2:$O$692,'Faturamento SP3'!$D$2:$D$692,'Infos Relatório'!$B$245,'Faturamento SP3'!$E$2:$E$692,'Infos Relatório'!$B302,'Faturamento SP3'!$Z$2:$Z$692,'Infos Relatório'!BQ$1,'Faturamento SP3'!$T$2:$T$692,"Sim")+SUMIFS('Faturamento SP3'!$P$2:$P$692,'Faturamento SP3'!$D$2:$D$692,'Infos Relatório'!$B$245,'Faturamento SP3'!$E$2:$E$692,'Infos Relatório'!$B302,'Faturamento SP3'!$Z$2:$Z$692,'Infos Relatório'!BQ$1,'Faturamento SP3'!$T$2:$T$692,"Sim")</f>
        <v>0</v>
      </c>
      <c r="BU302" s="27" t="e">
        <f t="shared" si="108"/>
        <v>#DIV/0!</v>
      </c>
      <c r="BV302" s="24">
        <f>SUMIFS('Faturamento SP3'!$H$2:$H$692,'Faturamento SP3'!$D$2:$D$692,'Infos Relatório'!$B$245,'Faturamento SP3'!$E$2:$E$692,'Infos Relatório'!$B302,'Faturamento SP3'!$Z$2:$Z$692,'Infos Relatório'!BQ$1)</f>
        <v>0</v>
      </c>
    </row>
    <row r="303" spans="2:74">
      <c r="B303" s="17" t="s">
        <v>64</v>
      </c>
      <c r="C303" s="23">
        <f>COUNTIFS('Faturamento SP3'!$D$2:$D$692,'Infos Relatório'!$B$245,'Faturamento SP3'!$E$2:$E$692,'Infos Relatório'!$B303,'Faturamento SP3'!$Z$2:$Z$692,'Infos Relatório'!C$1)</f>
        <v>0</v>
      </c>
      <c r="D303" s="13">
        <f>SUMIFS('Faturamento SP3'!$G$2:$G$692,'Faturamento SP3'!$D$2:$D$692,'Infos Relatório'!$B$245,'Faturamento SP3'!$E$2:$E$692,'Infos Relatório'!$B303,'Faturamento SP3'!$Z$2:$Z$692,'Infos Relatório'!C$1)</f>
        <v>0</v>
      </c>
      <c r="E303" s="13">
        <f>SUMIFS('Faturamento SP3'!$J$2:$J$692,'Faturamento SP3'!$D$2:$D$692,'Infos Relatório'!$B$245,'Faturamento SP3'!$E$2:$E$692,'Infos Relatório'!$B303,'Faturamento SP3'!$Z$2:$Z$692,'Infos Relatório'!C$1)</f>
        <v>0</v>
      </c>
      <c r="F303" s="14">
        <f>SUMIFS('Faturamento SP3'!$O$2:$O$692,'Faturamento SP3'!$D$2:$D$692,'Infos Relatório'!$B$245,'Faturamento SP3'!$E$2:$E$692,'Infos Relatório'!$B303,'Faturamento SP3'!$Z$2:$Z$692,'Infos Relatório'!C$1,'Faturamento SP3'!$T$2:$T$692,"Sim")+SUMIFS('Faturamento SP3'!$P$2:$P$692,'Faturamento SP3'!$D$2:$D$692,'Infos Relatório'!$B$245,'Faturamento SP3'!$E$2:$E$692,'Infos Relatório'!$B303,'Faturamento SP3'!$Z$2:$Z$692,'Infos Relatório'!C$1,'Faturamento SP3'!$T$2:$T$692,"Sim")</f>
        <v>0</v>
      </c>
      <c r="G303" s="27" t="e">
        <f t="shared" si="97"/>
        <v>#DIV/0!</v>
      </c>
      <c r="H303" s="24">
        <f>SUMIFS('Faturamento SP3'!$H$2:$H$692,'Faturamento SP3'!$D$2:$D$692,'Infos Relatório'!$B$245,'Faturamento SP3'!$E$2:$E$692,'Infos Relatório'!$B303,'Faturamento SP3'!$Z$2:$Z$692,'Infos Relatório'!C$1)</f>
        <v>0</v>
      </c>
      <c r="I303" s="23">
        <f>COUNTIFS('Faturamento SP3'!$D$2:$D$692,'Infos Relatório'!$B$245,'Faturamento SP3'!$E$2:$E$692,'Infos Relatório'!$B303,'Faturamento SP3'!$Z$2:$Z$692,'Infos Relatório'!I$1)</f>
        <v>0</v>
      </c>
      <c r="J303" s="13">
        <f>SUMIFS('Faturamento SP3'!$G$2:$G$692,'Faturamento SP3'!$D$2:$D$692,'Infos Relatório'!$B$245,'Faturamento SP3'!$E$2:$E$692,'Infos Relatório'!$B303,'Faturamento SP3'!$Z$2:$Z$692,'Infos Relatório'!I$1)</f>
        <v>0</v>
      </c>
      <c r="K303" s="13">
        <f>SUMIFS('Faturamento SP3'!$J$2:$J$692,'Faturamento SP3'!$D$2:$D$692,'Infos Relatório'!$B$245,'Faturamento SP3'!$E$2:$E$692,'Infos Relatório'!$B303,'Faturamento SP3'!$Z$2:$Z$692,'Infos Relatório'!I$1)</f>
        <v>0</v>
      </c>
      <c r="L303" s="14">
        <f>SUMIFS('Faturamento SP3'!$O$2:$O$692,'Faturamento SP3'!$D$2:$D$692,'Infos Relatório'!$B$245,'Faturamento SP3'!$E$2:$E$692,'Infos Relatório'!$B303,'Faturamento SP3'!$Z$2:$Z$692,'Infos Relatório'!I$1,'Faturamento SP3'!$T$2:$T$692,"Sim")+SUMIFS('Faturamento SP3'!$P$2:$P$692,'Faturamento SP3'!$D$2:$D$692,'Infos Relatório'!$B$245,'Faturamento SP3'!$E$2:$E$692,'Infos Relatório'!$B303,'Faturamento SP3'!$Z$2:$Z$692,'Infos Relatório'!I$1,'Faturamento SP3'!$T$2:$T$692,"Sim")</f>
        <v>0</v>
      </c>
      <c r="M303" s="27" t="e">
        <f t="shared" si="98"/>
        <v>#DIV/0!</v>
      </c>
      <c r="N303" s="24">
        <f>SUMIFS('Faturamento SP3'!$H$2:$H$692,'Faturamento SP3'!$D$2:$D$692,'Infos Relatório'!$B$245,'Faturamento SP3'!$E$2:$E$692,'Infos Relatório'!$B303,'Faturamento SP3'!$Z$2:$Z$692,'Infos Relatório'!I$1)</f>
        <v>0</v>
      </c>
      <c r="O303" s="23">
        <f>COUNTIFS('Faturamento SP3'!$D$2:$D$692,'Infos Relatório'!$B$245,'Faturamento SP3'!$E$2:$E$692,'Infos Relatório'!$B303,'Faturamento SP3'!$Z$2:$Z$692,'Infos Relatório'!O$1)</f>
        <v>0</v>
      </c>
      <c r="P303" s="13">
        <f>SUMIFS('Faturamento SP3'!$G$2:$G$692,'Faturamento SP3'!$D$2:$D$692,'Infos Relatório'!$B$245,'Faturamento SP3'!$E$2:$E$692,'Infos Relatório'!$B303,'Faturamento SP3'!$Z$2:$Z$692,'Infos Relatório'!O$1)</f>
        <v>0</v>
      </c>
      <c r="Q303" s="13">
        <f>SUMIFS('Faturamento SP3'!$J$2:$J$692,'Faturamento SP3'!$D$2:$D$692,'Infos Relatório'!$B$245,'Faturamento SP3'!$E$2:$E$692,'Infos Relatório'!$B303,'Faturamento SP3'!$Z$2:$Z$692,'Infos Relatório'!O$1)</f>
        <v>0</v>
      </c>
      <c r="R303" s="14">
        <f>SUMIFS('Faturamento SP3'!$O$2:$O$692,'Faturamento SP3'!$D$2:$D$692,'Infos Relatório'!$B$245,'Faturamento SP3'!$E$2:$E$692,'Infos Relatório'!$B303,'Faturamento SP3'!$Z$2:$Z$692,'Infos Relatório'!O$1,'Faturamento SP3'!$T$2:$T$692,"Sim")+SUMIFS('Faturamento SP3'!$P$2:$P$692,'Faturamento SP3'!$D$2:$D$692,'Infos Relatório'!$B$245,'Faturamento SP3'!$E$2:$E$692,'Infos Relatório'!$B303,'Faturamento SP3'!$Z$2:$Z$692,'Infos Relatório'!O$1,'Faturamento SP3'!$T$2:$T$692,"Sim")</f>
        <v>0</v>
      </c>
      <c r="S303" s="27" t="e">
        <f t="shared" si="99"/>
        <v>#DIV/0!</v>
      </c>
      <c r="T303" s="24">
        <f>SUMIFS('Faturamento SP3'!$H$2:$H$692,'Faturamento SP3'!$D$2:$D$692,'Infos Relatório'!$B$245,'Faturamento SP3'!$E$2:$E$692,'Infos Relatório'!$B303,'Faturamento SP3'!$Z$2:$Z$692,'Infos Relatório'!O$1)</f>
        <v>0</v>
      </c>
      <c r="U303" s="23">
        <f>COUNTIFS('Faturamento SP3'!$D$2:$D$692,'Infos Relatório'!$B$245,'Faturamento SP3'!$E$2:$E$692,'Infos Relatório'!$B303,'Faturamento SP3'!$Z$2:$Z$692,'Infos Relatório'!U$1)</f>
        <v>0</v>
      </c>
      <c r="V303" s="13">
        <f>SUMIFS('Faturamento SP3'!$G$2:$G$692,'Faturamento SP3'!$D$2:$D$692,'Infos Relatório'!$B$245,'Faturamento SP3'!$E$2:$E$692,'Infos Relatório'!$B303,'Faturamento SP3'!$Z$2:$Z$692,'Infos Relatório'!U$1)</f>
        <v>0</v>
      </c>
      <c r="W303" s="13">
        <f>SUMIFS('Faturamento SP3'!$J$2:$J$692,'Faturamento SP3'!$D$2:$D$692,'Infos Relatório'!$B$245,'Faturamento SP3'!$E$2:$E$692,'Infos Relatório'!$B303,'Faturamento SP3'!$Z$2:$Z$692,'Infos Relatório'!U$1)</f>
        <v>0</v>
      </c>
      <c r="X303" s="14">
        <f>SUMIFS('Faturamento SP3'!$O$2:$O$692,'Faturamento SP3'!$D$2:$D$692,'Infos Relatório'!$B$245,'Faturamento SP3'!$E$2:$E$692,'Infos Relatório'!$B303,'Faturamento SP3'!$Z$2:$Z$692,'Infos Relatório'!U$1,'Faturamento SP3'!$T$2:$T$692,"Sim")+SUMIFS('Faturamento SP3'!$P$2:$P$692,'Faturamento SP3'!$D$2:$D$692,'Infos Relatório'!$B$245,'Faturamento SP3'!$E$2:$E$692,'Infos Relatório'!$B303,'Faturamento SP3'!$Z$2:$Z$692,'Infos Relatório'!U$1,'Faturamento SP3'!$T$2:$T$692,"Sim")</f>
        <v>0</v>
      </c>
      <c r="Y303" s="27" t="e">
        <f t="shared" si="100"/>
        <v>#DIV/0!</v>
      </c>
      <c r="Z303" s="24">
        <f>SUMIFS('Faturamento SP3'!$H$2:$H$692,'Faturamento SP3'!$D$2:$D$692,'Infos Relatório'!$B$245,'Faturamento SP3'!$E$2:$E$692,'Infos Relatório'!$B303,'Faturamento SP3'!$Z$2:$Z$692,'Infos Relatório'!U$1)</f>
        <v>0</v>
      </c>
      <c r="AA303" s="23">
        <f>COUNTIFS('Faturamento SP3'!$D$2:$D$692,'Infos Relatório'!$B$245,'Faturamento SP3'!$E$2:$E$692,'Infos Relatório'!$B303,'Faturamento SP3'!$Z$2:$Z$692,'Infos Relatório'!AA$1)</f>
        <v>0</v>
      </c>
      <c r="AB303" s="13">
        <f>SUMIFS('Faturamento SP3'!$G$2:$G$692,'Faturamento SP3'!$D$2:$D$692,'Infos Relatório'!$B$245,'Faturamento SP3'!$E$2:$E$692,'Infos Relatório'!$B303,'Faturamento SP3'!$Z$2:$Z$692,'Infos Relatório'!AA$1)</f>
        <v>0</v>
      </c>
      <c r="AC303" s="13">
        <f>SUMIFS('Faturamento SP3'!$J$2:$J$692,'Faturamento SP3'!$D$2:$D$692,'Infos Relatório'!$B$245,'Faturamento SP3'!$E$2:$E$692,'Infos Relatório'!$B303,'Faturamento SP3'!$Z$2:$Z$692,'Infos Relatório'!AA$1)</f>
        <v>0</v>
      </c>
      <c r="AD303" s="14">
        <f>SUMIFS('Faturamento SP3'!$O$2:$O$692,'Faturamento SP3'!$D$2:$D$692,'Infos Relatório'!$B$245,'Faturamento SP3'!$E$2:$E$692,'Infos Relatório'!$B303,'Faturamento SP3'!$Z$2:$Z$692,'Infos Relatório'!AA$1,'Faturamento SP3'!$T$2:$T$692,"Sim")+SUMIFS('Faturamento SP3'!$P$2:$P$692,'Faturamento SP3'!$D$2:$D$692,'Infos Relatório'!$B$245,'Faturamento SP3'!$E$2:$E$692,'Infos Relatório'!$B303,'Faturamento SP3'!$Z$2:$Z$692,'Infos Relatório'!AA$1,'Faturamento SP3'!$T$2:$T$692,"Sim")</f>
        <v>0</v>
      </c>
      <c r="AE303" s="27" t="e">
        <f t="shared" si="101"/>
        <v>#DIV/0!</v>
      </c>
      <c r="AF303" s="24">
        <f>SUMIFS('Faturamento SP3'!$H$2:$H$692,'Faturamento SP3'!$D$2:$D$692,'Infos Relatório'!$B$245,'Faturamento SP3'!$E$2:$E$692,'Infos Relatório'!$B303,'Faturamento SP3'!$Z$2:$Z$692,'Infos Relatório'!AA$1)</f>
        <v>0</v>
      </c>
      <c r="AG303" s="23">
        <f>COUNTIFS('Faturamento SP3'!$D$2:$D$692,'Infos Relatório'!$B$245,'Faturamento SP3'!$E$2:$E$692,'Infos Relatório'!$B303,'Faturamento SP3'!$Z$2:$Z$692,'Infos Relatório'!AG$1)</f>
        <v>0</v>
      </c>
      <c r="AH303" s="13">
        <f>SUMIFS('Faturamento SP3'!$G$2:$G$692,'Faturamento SP3'!$D$2:$D$692,'Infos Relatório'!$B$245,'Faturamento SP3'!$E$2:$E$692,'Infos Relatório'!$B303,'Faturamento SP3'!$Z$2:$Z$692,'Infos Relatório'!AG$1)</f>
        <v>0</v>
      </c>
      <c r="AI303" s="13">
        <f>SUMIFS('Faturamento SP3'!$J$2:$J$692,'Faturamento SP3'!$D$2:$D$692,'Infos Relatório'!$B$245,'Faturamento SP3'!$E$2:$E$692,'Infos Relatório'!$B303,'Faturamento SP3'!$Z$2:$Z$692,'Infos Relatório'!AG$1)</f>
        <v>0</v>
      </c>
      <c r="AJ303" s="14">
        <f>SUMIFS('Faturamento SP3'!$O$2:$O$692,'Faturamento SP3'!$D$2:$D$692,'Infos Relatório'!$B$245,'Faturamento SP3'!$E$2:$E$692,'Infos Relatório'!$B303,'Faturamento SP3'!$Z$2:$Z$692,'Infos Relatório'!AG$1,'Faturamento SP3'!$T$2:$T$692,"Sim")+SUMIFS('Faturamento SP3'!$P$2:$P$692,'Faturamento SP3'!$D$2:$D$692,'Infos Relatório'!$B$245,'Faturamento SP3'!$E$2:$E$692,'Infos Relatório'!$B303,'Faturamento SP3'!$Z$2:$Z$692,'Infos Relatório'!AG$1,'Faturamento SP3'!$T$2:$T$692,"Sim")</f>
        <v>0</v>
      </c>
      <c r="AK303" s="27" t="e">
        <f t="shared" si="102"/>
        <v>#DIV/0!</v>
      </c>
      <c r="AL303" s="24">
        <f>SUMIFS('Faturamento SP3'!$H$2:$H$692,'Faturamento SP3'!$D$2:$D$692,'Infos Relatório'!$B$245,'Faturamento SP3'!$E$2:$E$692,'Infos Relatório'!$B303,'Faturamento SP3'!$Z$2:$Z$692,'Infos Relatório'!AG$1)</f>
        <v>0</v>
      </c>
      <c r="AM303" s="23">
        <f>COUNTIFS('Faturamento SP3'!$D$2:$D$692,'Infos Relatório'!$B$245,'Faturamento SP3'!$E$2:$E$692,'Infos Relatório'!$B303,'Faturamento SP3'!$Z$2:$Z$692,'Infos Relatório'!AM$1)</f>
        <v>0</v>
      </c>
      <c r="AN303" s="13">
        <f>SUMIFS('Faturamento SP3'!$G$2:$G$692,'Faturamento SP3'!$D$2:$D$692,'Infos Relatório'!$B$245,'Faturamento SP3'!$E$2:$E$692,'Infos Relatório'!$B303,'Faturamento SP3'!$Z$2:$Z$692,'Infos Relatório'!AM$1)</f>
        <v>0</v>
      </c>
      <c r="AO303" s="13">
        <f>SUMIFS('Faturamento SP3'!$J$2:$J$692,'Faturamento SP3'!$D$2:$D$692,'Infos Relatório'!$B$245,'Faturamento SP3'!$E$2:$E$692,'Infos Relatório'!$B303,'Faturamento SP3'!$Z$2:$Z$692,'Infos Relatório'!AM$1)</f>
        <v>0</v>
      </c>
      <c r="AP303" s="14">
        <f>SUMIFS('Faturamento SP3'!$O$2:$O$692,'Faturamento SP3'!$D$2:$D$692,'Infos Relatório'!$B$245,'Faturamento SP3'!$E$2:$E$692,'Infos Relatório'!$B303,'Faturamento SP3'!$Z$2:$Z$692,'Infos Relatório'!AM$1,'Faturamento SP3'!$T$2:$T$692,"Sim")+SUMIFS('Faturamento SP3'!$P$2:$P$692,'Faturamento SP3'!$D$2:$D$692,'Infos Relatório'!$B$245,'Faturamento SP3'!$E$2:$E$692,'Infos Relatório'!$B303,'Faturamento SP3'!$Z$2:$Z$692,'Infos Relatório'!AM$1,'Faturamento SP3'!$T$2:$T$692,"Sim")</f>
        <v>0</v>
      </c>
      <c r="AQ303" s="27" t="e">
        <f t="shared" si="103"/>
        <v>#DIV/0!</v>
      </c>
      <c r="AR303" s="24">
        <f>SUMIFS('Faturamento SP3'!$H$2:$H$692,'Faturamento SP3'!$D$2:$D$692,'Infos Relatório'!$B$245,'Faturamento SP3'!$E$2:$E$692,'Infos Relatório'!$B303,'Faturamento SP3'!$Z$2:$Z$692,'Infos Relatório'!AM$1)</f>
        <v>0</v>
      </c>
      <c r="AS303" s="23">
        <f>COUNTIFS('Faturamento SP3'!$D$2:$D$692,'Infos Relatório'!$B$245,'Faturamento SP3'!$E$2:$E$692,'Infos Relatório'!$B303,'Faturamento SP3'!$Z$2:$Z$692,'Infos Relatório'!AS$1)</f>
        <v>0</v>
      </c>
      <c r="AT303" s="13">
        <f>SUMIFS('Faturamento SP3'!$G$2:$G$692,'Faturamento SP3'!$D$2:$D$692,'Infos Relatório'!$B$245,'Faturamento SP3'!$E$2:$E$692,'Infos Relatório'!$B303,'Faturamento SP3'!$Z$2:$Z$692,'Infos Relatório'!AS$1)</f>
        <v>0</v>
      </c>
      <c r="AU303" s="13">
        <f>SUMIFS('Faturamento SP3'!$J$2:$J$692,'Faturamento SP3'!$D$2:$D$692,'Infos Relatório'!$B$245,'Faturamento SP3'!$E$2:$E$692,'Infos Relatório'!$B303,'Faturamento SP3'!$Z$2:$Z$692,'Infos Relatório'!AS$1)</f>
        <v>0</v>
      </c>
      <c r="AV303" s="14">
        <f>SUMIFS('Faturamento SP3'!$O$2:$O$692,'Faturamento SP3'!$D$2:$D$692,'Infos Relatório'!$B$245,'Faturamento SP3'!$E$2:$E$692,'Infos Relatório'!$B303,'Faturamento SP3'!$Z$2:$Z$692,'Infos Relatório'!AS$1,'Faturamento SP3'!$T$2:$T$692,"Sim")+SUMIFS('Faturamento SP3'!$P$2:$P$692,'Faturamento SP3'!$D$2:$D$692,'Infos Relatório'!$B$245,'Faturamento SP3'!$E$2:$E$692,'Infos Relatório'!$B303,'Faturamento SP3'!$Z$2:$Z$692,'Infos Relatório'!AS$1,'Faturamento SP3'!$T$2:$T$692,"Sim")</f>
        <v>0</v>
      </c>
      <c r="AW303" s="27" t="e">
        <f t="shared" si="104"/>
        <v>#DIV/0!</v>
      </c>
      <c r="AX303" s="24">
        <f>SUMIFS('Faturamento SP3'!$H$2:$H$692,'Faturamento SP3'!$D$2:$D$692,'Infos Relatório'!$B$245,'Faturamento SP3'!$E$2:$E$692,'Infos Relatório'!$B303,'Faturamento SP3'!$Z$2:$Z$692,'Infos Relatório'!AS$1)</f>
        <v>0</v>
      </c>
      <c r="AY303" s="23">
        <f>COUNTIFS('Faturamento SP3'!$D$2:$D$692,'Infos Relatório'!$B$245,'Faturamento SP3'!$E$2:$E$692,'Infos Relatório'!$B303,'Faturamento SP3'!$Z$2:$Z$692,'Infos Relatório'!AY$1)</f>
        <v>0</v>
      </c>
      <c r="AZ303" s="13">
        <f>SUMIFS('Faturamento SP3'!$G$2:$G$692,'Faturamento SP3'!$D$2:$D$692,'Infos Relatório'!$B$245,'Faturamento SP3'!$E$2:$E$692,'Infos Relatório'!$B303,'Faturamento SP3'!$Z$2:$Z$692,'Infos Relatório'!AY$1)</f>
        <v>0</v>
      </c>
      <c r="BA303" s="13">
        <f>SUMIFS('Faturamento SP3'!$J$2:$J$692,'Faturamento SP3'!$D$2:$D$692,'Infos Relatório'!$B$245,'Faturamento SP3'!$E$2:$E$692,'Infos Relatório'!$B303,'Faturamento SP3'!$Z$2:$Z$692,'Infos Relatório'!AY$1)</f>
        <v>0</v>
      </c>
      <c r="BB303" s="14">
        <f>SUMIFS('Faturamento SP3'!$O$2:$O$692,'Faturamento SP3'!$D$2:$D$692,'Infos Relatório'!$B$245,'Faturamento SP3'!$E$2:$E$692,'Infos Relatório'!$B303,'Faturamento SP3'!$Z$2:$Z$692,'Infos Relatório'!AY$1,'Faturamento SP3'!$T$2:$T$692,"Sim")+SUMIFS('Faturamento SP3'!$P$2:$P$692,'Faturamento SP3'!$D$2:$D$692,'Infos Relatório'!$B$245,'Faturamento SP3'!$E$2:$E$692,'Infos Relatório'!$B303,'Faturamento SP3'!$Z$2:$Z$692,'Infos Relatório'!AY$1,'Faturamento SP3'!$T$2:$T$692,"Sim")</f>
        <v>0</v>
      </c>
      <c r="BC303" s="27" t="e">
        <f t="shared" si="105"/>
        <v>#DIV/0!</v>
      </c>
      <c r="BD303" s="24">
        <f>SUMIFS('Faturamento SP3'!$H$2:$H$692,'Faturamento SP3'!$D$2:$D$692,'Infos Relatório'!$B$245,'Faturamento SP3'!$E$2:$E$692,'Infos Relatório'!$B303,'Faturamento SP3'!$Z$2:$Z$692,'Infos Relatório'!AY$1)</f>
        <v>0</v>
      </c>
      <c r="BE303" s="23">
        <f>COUNTIFS('Faturamento SP3'!$D$2:$D$692,'Infos Relatório'!$B$245,'Faturamento SP3'!$E$2:$E$692,'Infos Relatório'!$B303,'Faturamento SP3'!$Z$2:$Z$692,'Infos Relatório'!BE$1)</f>
        <v>0</v>
      </c>
      <c r="BF303" s="13">
        <f>SUMIFS('Faturamento SP3'!$G$2:$G$692,'Faturamento SP3'!$D$2:$D$692,'Infos Relatório'!$B$245,'Faturamento SP3'!$E$2:$E$692,'Infos Relatório'!$B303,'Faturamento SP3'!$Z$2:$Z$692,'Infos Relatório'!BE$1)</f>
        <v>0</v>
      </c>
      <c r="BG303" s="13">
        <f>SUMIFS('Faturamento SP3'!$J$2:$J$692,'Faturamento SP3'!$D$2:$D$692,'Infos Relatório'!$B$245,'Faturamento SP3'!$E$2:$E$692,'Infos Relatório'!$B303,'Faturamento SP3'!$Z$2:$Z$692,'Infos Relatório'!BE$1)</f>
        <v>0</v>
      </c>
      <c r="BH303" s="14">
        <f>SUMIFS('Faturamento SP3'!$O$2:$O$692,'Faturamento SP3'!$D$2:$D$692,'Infos Relatório'!$B$245,'Faturamento SP3'!$E$2:$E$692,'Infos Relatório'!$B303,'Faturamento SP3'!$Z$2:$Z$692,'Infos Relatório'!BE$1,'Faturamento SP3'!$T$2:$T$692,"Sim")+SUMIFS('Faturamento SP3'!$P$2:$P$692,'Faturamento SP3'!$D$2:$D$692,'Infos Relatório'!$B$245,'Faturamento SP3'!$E$2:$E$692,'Infos Relatório'!$B303,'Faturamento SP3'!$Z$2:$Z$692,'Infos Relatório'!BE$1,'Faturamento SP3'!$T$2:$T$692,"Sim")</f>
        <v>0</v>
      </c>
      <c r="BI303" s="27" t="e">
        <f t="shared" si="106"/>
        <v>#DIV/0!</v>
      </c>
      <c r="BJ303" s="24">
        <f>SUMIFS('Faturamento SP3'!$H$2:$H$692,'Faturamento SP3'!$D$2:$D$692,'Infos Relatório'!$B$245,'Faturamento SP3'!$E$2:$E$692,'Infos Relatório'!$B303,'Faturamento SP3'!$Z$2:$Z$692,'Infos Relatório'!BE$1)</f>
        <v>0</v>
      </c>
      <c r="BK303" s="23">
        <f>COUNTIFS('Faturamento SP3'!$D$2:$D$692,'Infos Relatório'!$B$245,'Faturamento SP3'!$E$2:$E$692,'Infos Relatório'!$B303,'Faturamento SP3'!$Z$2:$Z$692,'Infos Relatório'!BK$1)</f>
        <v>0</v>
      </c>
      <c r="BL303" s="13">
        <f>SUMIFS('Faturamento SP3'!$G$2:$G$692,'Faturamento SP3'!$D$2:$D$692,'Infos Relatório'!$B$245,'Faturamento SP3'!$E$2:$E$692,'Infos Relatório'!$B303,'Faturamento SP3'!$Z$2:$Z$692,'Infos Relatório'!BK$1)</f>
        <v>0</v>
      </c>
      <c r="BM303" s="13">
        <f>SUMIFS('Faturamento SP3'!$J$2:$J$692,'Faturamento SP3'!$D$2:$D$692,'Infos Relatório'!$B$245,'Faturamento SP3'!$E$2:$E$692,'Infos Relatório'!$B303,'Faturamento SP3'!$Z$2:$Z$692,'Infos Relatório'!BK$1)</f>
        <v>0</v>
      </c>
      <c r="BN303" s="14">
        <f>SUMIFS('Faturamento SP3'!$O$2:$O$692,'Faturamento SP3'!$D$2:$D$692,'Infos Relatório'!$B$245,'Faturamento SP3'!$E$2:$E$692,'Infos Relatório'!$B303,'Faturamento SP3'!$Z$2:$Z$692,'Infos Relatório'!BK$1,'Faturamento SP3'!$T$2:$T$692,"Sim")+SUMIFS('Faturamento SP3'!$P$2:$P$692,'Faturamento SP3'!$D$2:$D$692,'Infos Relatório'!$B$245,'Faturamento SP3'!$E$2:$E$692,'Infos Relatório'!$B303,'Faturamento SP3'!$Z$2:$Z$692,'Infos Relatório'!BK$1,'Faturamento SP3'!$T$2:$T$692,"Sim")</f>
        <v>0</v>
      </c>
      <c r="BO303" s="27" t="e">
        <f t="shared" si="107"/>
        <v>#DIV/0!</v>
      </c>
      <c r="BP303" s="24">
        <f>SUMIFS('Faturamento SP3'!$H$2:$H$692,'Faturamento SP3'!$D$2:$D$692,'Infos Relatório'!$B$245,'Faturamento SP3'!$E$2:$E$692,'Infos Relatório'!$B303,'Faturamento SP3'!$Z$2:$Z$692,'Infos Relatório'!BK$1)</f>
        <v>0</v>
      </c>
      <c r="BQ303" s="23">
        <f>COUNTIFS('Faturamento SP3'!$D$2:$D$692,'Infos Relatório'!$B$245,'Faturamento SP3'!$E$2:$E$692,'Infos Relatório'!$B303,'Faturamento SP3'!$Z$2:$Z$692,'Infos Relatório'!BQ$1)</f>
        <v>0</v>
      </c>
      <c r="BR303" s="13">
        <f>SUMIFS('Faturamento SP3'!$G$2:$G$692,'Faturamento SP3'!$D$2:$D$692,'Infos Relatório'!$B$245,'Faturamento SP3'!$E$2:$E$692,'Infos Relatório'!$B303,'Faturamento SP3'!$Z$2:$Z$692,'Infos Relatório'!BQ$1)</f>
        <v>0</v>
      </c>
      <c r="BS303" s="13">
        <f>SUMIFS('Faturamento SP3'!$J$2:$J$692,'Faturamento SP3'!$D$2:$D$692,'Infos Relatório'!$B$245,'Faturamento SP3'!$E$2:$E$692,'Infos Relatório'!$B303,'Faturamento SP3'!$Z$2:$Z$692,'Infos Relatório'!BQ$1)</f>
        <v>0</v>
      </c>
      <c r="BT303" s="14">
        <f>SUMIFS('Faturamento SP3'!$O$2:$O$692,'Faturamento SP3'!$D$2:$D$692,'Infos Relatório'!$B$245,'Faturamento SP3'!$E$2:$E$692,'Infos Relatório'!$B303,'Faturamento SP3'!$Z$2:$Z$692,'Infos Relatório'!BQ$1,'Faturamento SP3'!$T$2:$T$692,"Sim")+SUMIFS('Faturamento SP3'!$P$2:$P$692,'Faturamento SP3'!$D$2:$D$692,'Infos Relatório'!$B$245,'Faturamento SP3'!$E$2:$E$692,'Infos Relatório'!$B303,'Faturamento SP3'!$Z$2:$Z$692,'Infos Relatório'!BQ$1,'Faturamento SP3'!$T$2:$T$692,"Sim")</f>
        <v>0</v>
      </c>
      <c r="BU303" s="27" t="e">
        <f t="shared" si="108"/>
        <v>#DIV/0!</v>
      </c>
      <c r="BV303" s="24">
        <f>SUMIFS('Faturamento SP3'!$H$2:$H$692,'Faturamento SP3'!$D$2:$D$692,'Infos Relatório'!$B$245,'Faturamento SP3'!$E$2:$E$692,'Infos Relatório'!$B303,'Faturamento SP3'!$Z$2:$Z$692,'Infos Relatório'!BQ$1)</f>
        <v>0</v>
      </c>
    </row>
    <row r="304" spans="2:74">
      <c r="B304" s="17" t="s">
        <v>65</v>
      </c>
      <c r="C304" s="23">
        <f>COUNTIFS('Faturamento SP3'!$D$2:$D$692,'Infos Relatório'!$B$245,'Faturamento SP3'!$E$2:$E$692,'Infos Relatório'!$B304,'Faturamento SP3'!$Z$2:$Z$692,'Infos Relatório'!C$1)</f>
        <v>0</v>
      </c>
      <c r="D304" s="13">
        <f>SUMIFS('Faturamento SP3'!$G$2:$G$692,'Faturamento SP3'!$D$2:$D$692,'Infos Relatório'!$B$245,'Faturamento SP3'!$E$2:$E$692,'Infos Relatório'!$B304,'Faturamento SP3'!$Z$2:$Z$692,'Infos Relatório'!C$1)</f>
        <v>0</v>
      </c>
      <c r="E304" s="13">
        <f>SUMIFS('Faturamento SP3'!$J$2:$J$692,'Faturamento SP3'!$D$2:$D$692,'Infos Relatório'!$B$245,'Faturamento SP3'!$E$2:$E$692,'Infos Relatório'!$B304,'Faturamento SP3'!$Z$2:$Z$692,'Infos Relatório'!C$1)</f>
        <v>0</v>
      </c>
      <c r="F304" s="14">
        <f>SUMIFS('Faturamento SP3'!$O$2:$O$692,'Faturamento SP3'!$D$2:$D$692,'Infos Relatório'!$B$245,'Faturamento SP3'!$E$2:$E$692,'Infos Relatório'!$B304,'Faturamento SP3'!$Z$2:$Z$692,'Infos Relatório'!C$1,'Faturamento SP3'!$T$2:$T$692,"Sim")+SUMIFS('Faturamento SP3'!$P$2:$P$692,'Faturamento SP3'!$D$2:$D$692,'Infos Relatório'!$B$245,'Faturamento SP3'!$E$2:$E$692,'Infos Relatório'!$B304,'Faturamento SP3'!$Z$2:$Z$692,'Infos Relatório'!C$1,'Faturamento SP3'!$T$2:$T$692,"Sim")</f>
        <v>0</v>
      </c>
      <c r="G304" s="27" t="e">
        <f t="shared" si="97"/>
        <v>#DIV/0!</v>
      </c>
      <c r="H304" s="24">
        <f>SUMIFS('Faturamento SP3'!$H$2:$H$692,'Faturamento SP3'!$D$2:$D$692,'Infos Relatório'!$B$245,'Faturamento SP3'!$E$2:$E$692,'Infos Relatório'!$B304,'Faturamento SP3'!$Z$2:$Z$692,'Infos Relatório'!C$1)</f>
        <v>0</v>
      </c>
      <c r="I304" s="23">
        <f>COUNTIFS('Faturamento SP3'!$D$2:$D$692,'Infos Relatório'!$B$245,'Faturamento SP3'!$E$2:$E$692,'Infos Relatório'!$B304,'Faturamento SP3'!$Z$2:$Z$692,'Infos Relatório'!I$1)</f>
        <v>0</v>
      </c>
      <c r="J304" s="13">
        <f>SUMIFS('Faturamento SP3'!$G$2:$G$692,'Faturamento SP3'!$D$2:$D$692,'Infos Relatório'!$B$245,'Faturamento SP3'!$E$2:$E$692,'Infos Relatório'!$B304,'Faturamento SP3'!$Z$2:$Z$692,'Infos Relatório'!I$1)</f>
        <v>0</v>
      </c>
      <c r="K304" s="13">
        <f>SUMIFS('Faturamento SP3'!$J$2:$J$692,'Faturamento SP3'!$D$2:$D$692,'Infos Relatório'!$B$245,'Faturamento SP3'!$E$2:$E$692,'Infos Relatório'!$B304,'Faturamento SP3'!$Z$2:$Z$692,'Infos Relatório'!I$1)</f>
        <v>0</v>
      </c>
      <c r="L304" s="14">
        <f>SUMIFS('Faturamento SP3'!$O$2:$O$692,'Faturamento SP3'!$D$2:$D$692,'Infos Relatório'!$B$245,'Faturamento SP3'!$E$2:$E$692,'Infos Relatório'!$B304,'Faturamento SP3'!$Z$2:$Z$692,'Infos Relatório'!I$1,'Faturamento SP3'!$T$2:$T$692,"Sim")+SUMIFS('Faturamento SP3'!$P$2:$P$692,'Faturamento SP3'!$D$2:$D$692,'Infos Relatório'!$B$245,'Faturamento SP3'!$E$2:$E$692,'Infos Relatório'!$B304,'Faturamento SP3'!$Z$2:$Z$692,'Infos Relatório'!I$1,'Faturamento SP3'!$T$2:$T$692,"Sim")</f>
        <v>0</v>
      </c>
      <c r="M304" s="27" t="e">
        <f t="shared" si="98"/>
        <v>#DIV/0!</v>
      </c>
      <c r="N304" s="24">
        <f>SUMIFS('Faturamento SP3'!$H$2:$H$692,'Faturamento SP3'!$D$2:$D$692,'Infos Relatório'!$B$245,'Faturamento SP3'!$E$2:$E$692,'Infos Relatório'!$B304,'Faturamento SP3'!$Z$2:$Z$692,'Infos Relatório'!I$1)</f>
        <v>0</v>
      </c>
      <c r="O304" s="23">
        <f>COUNTIFS('Faturamento SP3'!$D$2:$D$692,'Infos Relatório'!$B$245,'Faturamento SP3'!$E$2:$E$692,'Infos Relatório'!$B304,'Faturamento SP3'!$Z$2:$Z$692,'Infos Relatório'!O$1)</f>
        <v>0</v>
      </c>
      <c r="P304" s="13">
        <f>SUMIFS('Faturamento SP3'!$G$2:$G$692,'Faturamento SP3'!$D$2:$D$692,'Infos Relatório'!$B$245,'Faturamento SP3'!$E$2:$E$692,'Infos Relatório'!$B304,'Faturamento SP3'!$Z$2:$Z$692,'Infos Relatório'!O$1)</f>
        <v>0</v>
      </c>
      <c r="Q304" s="13">
        <f>SUMIFS('Faturamento SP3'!$J$2:$J$692,'Faturamento SP3'!$D$2:$D$692,'Infos Relatório'!$B$245,'Faturamento SP3'!$E$2:$E$692,'Infos Relatório'!$B304,'Faturamento SP3'!$Z$2:$Z$692,'Infos Relatório'!O$1)</f>
        <v>0</v>
      </c>
      <c r="R304" s="14">
        <f>SUMIFS('Faturamento SP3'!$O$2:$O$692,'Faturamento SP3'!$D$2:$D$692,'Infos Relatório'!$B$245,'Faturamento SP3'!$E$2:$E$692,'Infos Relatório'!$B304,'Faturamento SP3'!$Z$2:$Z$692,'Infos Relatório'!O$1,'Faturamento SP3'!$T$2:$T$692,"Sim")+SUMIFS('Faturamento SP3'!$P$2:$P$692,'Faturamento SP3'!$D$2:$D$692,'Infos Relatório'!$B$245,'Faturamento SP3'!$E$2:$E$692,'Infos Relatório'!$B304,'Faturamento SP3'!$Z$2:$Z$692,'Infos Relatório'!O$1,'Faturamento SP3'!$T$2:$T$692,"Sim")</f>
        <v>0</v>
      </c>
      <c r="S304" s="27" t="e">
        <f t="shared" si="99"/>
        <v>#DIV/0!</v>
      </c>
      <c r="T304" s="24">
        <f>SUMIFS('Faturamento SP3'!$H$2:$H$692,'Faturamento SP3'!$D$2:$D$692,'Infos Relatório'!$B$245,'Faturamento SP3'!$E$2:$E$692,'Infos Relatório'!$B304,'Faturamento SP3'!$Z$2:$Z$692,'Infos Relatório'!O$1)</f>
        <v>0</v>
      </c>
      <c r="U304" s="23">
        <f>COUNTIFS('Faturamento SP3'!$D$2:$D$692,'Infos Relatório'!$B$245,'Faturamento SP3'!$E$2:$E$692,'Infos Relatório'!$B304,'Faturamento SP3'!$Z$2:$Z$692,'Infos Relatório'!U$1)</f>
        <v>0</v>
      </c>
      <c r="V304" s="13">
        <f>SUMIFS('Faturamento SP3'!$G$2:$G$692,'Faturamento SP3'!$D$2:$D$692,'Infos Relatório'!$B$245,'Faturamento SP3'!$E$2:$E$692,'Infos Relatório'!$B304,'Faturamento SP3'!$Z$2:$Z$692,'Infos Relatório'!U$1)</f>
        <v>0</v>
      </c>
      <c r="W304" s="13">
        <f>SUMIFS('Faturamento SP3'!$J$2:$J$692,'Faturamento SP3'!$D$2:$D$692,'Infos Relatório'!$B$245,'Faturamento SP3'!$E$2:$E$692,'Infos Relatório'!$B304,'Faturamento SP3'!$Z$2:$Z$692,'Infos Relatório'!U$1)</f>
        <v>0</v>
      </c>
      <c r="X304" s="14">
        <f>SUMIFS('Faturamento SP3'!$O$2:$O$692,'Faturamento SP3'!$D$2:$D$692,'Infos Relatório'!$B$245,'Faturamento SP3'!$E$2:$E$692,'Infos Relatório'!$B304,'Faturamento SP3'!$Z$2:$Z$692,'Infos Relatório'!U$1,'Faturamento SP3'!$T$2:$T$692,"Sim")+SUMIFS('Faturamento SP3'!$P$2:$P$692,'Faturamento SP3'!$D$2:$D$692,'Infos Relatório'!$B$245,'Faturamento SP3'!$E$2:$E$692,'Infos Relatório'!$B304,'Faturamento SP3'!$Z$2:$Z$692,'Infos Relatório'!U$1,'Faturamento SP3'!$T$2:$T$692,"Sim")</f>
        <v>0</v>
      </c>
      <c r="Y304" s="27" t="e">
        <f t="shared" si="100"/>
        <v>#DIV/0!</v>
      </c>
      <c r="Z304" s="24">
        <f>SUMIFS('Faturamento SP3'!$H$2:$H$692,'Faturamento SP3'!$D$2:$D$692,'Infos Relatório'!$B$245,'Faturamento SP3'!$E$2:$E$692,'Infos Relatório'!$B304,'Faturamento SP3'!$Z$2:$Z$692,'Infos Relatório'!U$1)</f>
        <v>0</v>
      </c>
      <c r="AA304" s="23">
        <f>COUNTIFS('Faturamento SP3'!$D$2:$D$692,'Infos Relatório'!$B$245,'Faturamento SP3'!$E$2:$E$692,'Infos Relatório'!$B304,'Faturamento SP3'!$Z$2:$Z$692,'Infos Relatório'!AA$1)</f>
        <v>0</v>
      </c>
      <c r="AB304" s="13">
        <f>SUMIFS('Faturamento SP3'!$G$2:$G$692,'Faturamento SP3'!$D$2:$D$692,'Infos Relatório'!$B$245,'Faturamento SP3'!$E$2:$E$692,'Infos Relatório'!$B304,'Faturamento SP3'!$Z$2:$Z$692,'Infos Relatório'!AA$1)</f>
        <v>0</v>
      </c>
      <c r="AC304" s="13">
        <f>SUMIFS('Faturamento SP3'!$J$2:$J$692,'Faturamento SP3'!$D$2:$D$692,'Infos Relatório'!$B$245,'Faturamento SP3'!$E$2:$E$692,'Infos Relatório'!$B304,'Faturamento SP3'!$Z$2:$Z$692,'Infos Relatório'!AA$1)</f>
        <v>0</v>
      </c>
      <c r="AD304" s="14">
        <f>SUMIFS('Faturamento SP3'!$O$2:$O$692,'Faturamento SP3'!$D$2:$D$692,'Infos Relatório'!$B$245,'Faturamento SP3'!$E$2:$E$692,'Infos Relatório'!$B304,'Faturamento SP3'!$Z$2:$Z$692,'Infos Relatório'!AA$1,'Faturamento SP3'!$T$2:$T$692,"Sim")+SUMIFS('Faturamento SP3'!$P$2:$P$692,'Faturamento SP3'!$D$2:$D$692,'Infos Relatório'!$B$245,'Faturamento SP3'!$E$2:$E$692,'Infos Relatório'!$B304,'Faturamento SP3'!$Z$2:$Z$692,'Infos Relatório'!AA$1,'Faturamento SP3'!$T$2:$T$692,"Sim")</f>
        <v>0</v>
      </c>
      <c r="AE304" s="27" t="e">
        <f t="shared" si="101"/>
        <v>#DIV/0!</v>
      </c>
      <c r="AF304" s="24">
        <f>SUMIFS('Faturamento SP3'!$H$2:$H$692,'Faturamento SP3'!$D$2:$D$692,'Infos Relatório'!$B$245,'Faturamento SP3'!$E$2:$E$692,'Infos Relatório'!$B304,'Faturamento SP3'!$Z$2:$Z$692,'Infos Relatório'!AA$1)</f>
        <v>0</v>
      </c>
      <c r="AG304" s="23">
        <f>COUNTIFS('Faturamento SP3'!$D$2:$D$692,'Infos Relatório'!$B$245,'Faturamento SP3'!$E$2:$E$692,'Infos Relatório'!$B304,'Faturamento SP3'!$Z$2:$Z$692,'Infos Relatório'!AG$1)</f>
        <v>0</v>
      </c>
      <c r="AH304" s="13">
        <f>SUMIFS('Faturamento SP3'!$G$2:$G$692,'Faturamento SP3'!$D$2:$D$692,'Infos Relatório'!$B$245,'Faturamento SP3'!$E$2:$E$692,'Infos Relatório'!$B304,'Faturamento SP3'!$Z$2:$Z$692,'Infos Relatório'!AG$1)</f>
        <v>0</v>
      </c>
      <c r="AI304" s="13">
        <f>SUMIFS('Faturamento SP3'!$J$2:$J$692,'Faturamento SP3'!$D$2:$D$692,'Infos Relatório'!$B$245,'Faturamento SP3'!$E$2:$E$692,'Infos Relatório'!$B304,'Faturamento SP3'!$Z$2:$Z$692,'Infos Relatório'!AG$1)</f>
        <v>0</v>
      </c>
      <c r="AJ304" s="14">
        <f>SUMIFS('Faturamento SP3'!$O$2:$O$692,'Faturamento SP3'!$D$2:$D$692,'Infos Relatório'!$B$245,'Faturamento SP3'!$E$2:$E$692,'Infos Relatório'!$B304,'Faturamento SP3'!$Z$2:$Z$692,'Infos Relatório'!AG$1,'Faturamento SP3'!$T$2:$T$692,"Sim")+SUMIFS('Faturamento SP3'!$P$2:$P$692,'Faturamento SP3'!$D$2:$D$692,'Infos Relatório'!$B$245,'Faturamento SP3'!$E$2:$E$692,'Infos Relatório'!$B304,'Faturamento SP3'!$Z$2:$Z$692,'Infos Relatório'!AG$1,'Faturamento SP3'!$T$2:$T$692,"Sim")</f>
        <v>0</v>
      </c>
      <c r="AK304" s="27" t="e">
        <f t="shared" si="102"/>
        <v>#DIV/0!</v>
      </c>
      <c r="AL304" s="24">
        <f>SUMIFS('Faturamento SP3'!$H$2:$H$692,'Faturamento SP3'!$D$2:$D$692,'Infos Relatório'!$B$245,'Faturamento SP3'!$E$2:$E$692,'Infos Relatório'!$B304,'Faturamento SP3'!$Z$2:$Z$692,'Infos Relatório'!AG$1)</f>
        <v>0</v>
      </c>
      <c r="AM304" s="23">
        <f>COUNTIFS('Faturamento SP3'!$D$2:$D$692,'Infos Relatório'!$B$245,'Faturamento SP3'!$E$2:$E$692,'Infos Relatório'!$B304,'Faturamento SP3'!$Z$2:$Z$692,'Infos Relatório'!AM$1)</f>
        <v>0</v>
      </c>
      <c r="AN304" s="13">
        <f>SUMIFS('Faturamento SP3'!$G$2:$G$692,'Faturamento SP3'!$D$2:$D$692,'Infos Relatório'!$B$245,'Faturamento SP3'!$E$2:$E$692,'Infos Relatório'!$B304,'Faturamento SP3'!$Z$2:$Z$692,'Infos Relatório'!AM$1)</f>
        <v>0</v>
      </c>
      <c r="AO304" s="13">
        <f>SUMIFS('Faturamento SP3'!$J$2:$J$692,'Faturamento SP3'!$D$2:$D$692,'Infos Relatório'!$B$245,'Faturamento SP3'!$E$2:$E$692,'Infos Relatório'!$B304,'Faturamento SP3'!$Z$2:$Z$692,'Infos Relatório'!AM$1)</f>
        <v>0</v>
      </c>
      <c r="AP304" s="14">
        <f>SUMIFS('Faturamento SP3'!$O$2:$O$692,'Faturamento SP3'!$D$2:$D$692,'Infos Relatório'!$B$245,'Faturamento SP3'!$E$2:$E$692,'Infos Relatório'!$B304,'Faturamento SP3'!$Z$2:$Z$692,'Infos Relatório'!AM$1,'Faturamento SP3'!$T$2:$T$692,"Sim")+SUMIFS('Faturamento SP3'!$P$2:$P$692,'Faturamento SP3'!$D$2:$D$692,'Infos Relatório'!$B$245,'Faturamento SP3'!$E$2:$E$692,'Infos Relatório'!$B304,'Faturamento SP3'!$Z$2:$Z$692,'Infos Relatório'!AM$1,'Faturamento SP3'!$T$2:$T$692,"Sim")</f>
        <v>0</v>
      </c>
      <c r="AQ304" s="27" t="e">
        <f t="shared" si="103"/>
        <v>#DIV/0!</v>
      </c>
      <c r="AR304" s="24">
        <f>SUMIFS('Faturamento SP3'!$H$2:$H$692,'Faturamento SP3'!$D$2:$D$692,'Infos Relatório'!$B$245,'Faturamento SP3'!$E$2:$E$692,'Infos Relatório'!$B304,'Faturamento SP3'!$Z$2:$Z$692,'Infos Relatório'!AM$1)</f>
        <v>0</v>
      </c>
      <c r="AS304" s="23">
        <f>COUNTIFS('Faturamento SP3'!$D$2:$D$692,'Infos Relatório'!$B$245,'Faturamento SP3'!$E$2:$E$692,'Infos Relatório'!$B304,'Faturamento SP3'!$Z$2:$Z$692,'Infos Relatório'!AS$1)</f>
        <v>0</v>
      </c>
      <c r="AT304" s="13">
        <f>SUMIFS('Faturamento SP3'!$G$2:$G$692,'Faturamento SP3'!$D$2:$D$692,'Infos Relatório'!$B$245,'Faturamento SP3'!$E$2:$E$692,'Infos Relatório'!$B304,'Faturamento SP3'!$Z$2:$Z$692,'Infos Relatório'!AS$1)</f>
        <v>0</v>
      </c>
      <c r="AU304" s="13">
        <f>SUMIFS('Faturamento SP3'!$J$2:$J$692,'Faturamento SP3'!$D$2:$D$692,'Infos Relatório'!$B$245,'Faturamento SP3'!$E$2:$E$692,'Infos Relatório'!$B304,'Faturamento SP3'!$Z$2:$Z$692,'Infos Relatório'!AS$1)</f>
        <v>0</v>
      </c>
      <c r="AV304" s="14">
        <f>SUMIFS('Faturamento SP3'!$O$2:$O$692,'Faturamento SP3'!$D$2:$D$692,'Infos Relatório'!$B$245,'Faturamento SP3'!$E$2:$E$692,'Infos Relatório'!$B304,'Faturamento SP3'!$Z$2:$Z$692,'Infos Relatório'!AS$1,'Faturamento SP3'!$T$2:$T$692,"Sim")+SUMIFS('Faturamento SP3'!$P$2:$P$692,'Faturamento SP3'!$D$2:$D$692,'Infos Relatório'!$B$245,'Faturamento SP3'!$E$2:$E$692,'Infos Relatório'!$B304,'Faturamento SP3'!$Z$2:$Z$692,'Infos Relatório'!AS$1,'Faturamento SP3'!$T$2:$T$692,"Sim")</f>
        <v>0</v>
      </c>
      <c r="AW304" s="27" t="e">
        <f t="shared" si="104"/>
        <v>#DIV/0!</v>
      </c>
      <c r="AX304" s="24">
        <f>SUMIFS('Faturamento SP3'!$H$2:$H$692,'Faturamento SP3'!$D$2:$D$692,'Infos Relatório'!$B$245,'Faturamento SP3'!$E$2:$E$692,'Infos Relatório'!$B304,'Faturamento SP3'!$Z$2:$Z$692,'Infos Relatório'!AS$1)</f>
        <v>0</v>
      </c>
      <c r="AY304" s="23">
        <f>COUNTIFS('Faturamento SP3'!$D$2:$D$692,'Infos Relatório'!$B$245,'Faturamento SP3'!$E$2:$E$692,'Infos Relatório'!$B304,'Faturamento SP3'!$Z$2:$Z$692,'Infos Relatório'!AY$1)</f>
        <v>0</v>
      </c>
      <c r="AZ304" s="13">
        <f>SUMIFS('Faturamento SP3'!$G$2:$G$692,'Faturamento SP3'!$D$2:$D$692,'Infos Relatório'!$B$245,'Faturamento SP3'!$E$2:$E$692,'Infos Relatório'!$B304,'Faturamento SP3'!$Z$2:$Z$692,'Infos Relatório'!AY$1)</f>
        <v>0</v>
      </c>
      <c r="BA304" s="13">
        <f>SUMIFS('Faturamento SP3'!$J$2:$J$692,'Faturamento SP3'!$D$2:$D$692,'Infos Relatório'!$B$245,'Faturamento SP3'!$E$2:$E$692,'Infos Relatório'!$B304,'Faturamento SP3'!$Z$2:$Z$692,'Infos Relatório'!AY$1)</f>
        <v>0</v>
      </c>
      <c r="BB304" s="14">
        <f>SUMIFS('Faturamento SP3'!$O$2:$O$692,'Faturamento SP3'!$D$2:$D$692,'Infos Relatório'!$B$245,'Faturamento SP3'!$E$2:$E$692,'Infos Relatório'!$B304,'Faturamento SP3'!$Z$2:$Z$692,'Infos Relatório'!AY$1,'Faturamento SP3'!$T$2:$T$692,"Sim")+SUMIFS('Faturamento SP3'!$P$2:$P$692,'Faturamento SP3'!$D$2:$D$692,'Infos Relatório'!$B$245,'Faturamento SP3'!$E$2:$E$692,'Infos Relatório'!$B304,'Faturamento SP3'!$Z$2:$Z$692,'Infos Relatório'!AY$1,'Faturamento SP3'!$T$2:$T$692,"Sim")</f>
        <v>0</v>
      </c>
      <c r="BC304" s="27" t="e">
        <f t="shared" si="105"/>
        <v>#DIV/0!</v>
      </c>
      <c r="BD304" s="24">
        <f>SUMIFS('Faturamento SP3'!$H$2:$H$692,'Faturamento SP3'!$D$2:$D$692,'Infos Relatório'!$B$245,'Faturamento SP3'!$E$2:$E$692,'Infos Relatório'!$B304,'Faturamento SP3'!$Z$2:$Z$692,'Infos Relatório'!AY$1)</f>
        <v>0</v>
      </c>
      <c r="BE304" s="23">
        <f>COUNTIFS('Faturamento SP3'!$D$2:$D$692,'Infos Relatório'!$B$245,'Faturamento SP3'!$E$2:$E$692,'Infos Relatório'!$B304,'Faturamento SP3'!$Z$2:$Z$692,'Infos Relatório'!BE$1)</f>
        <v>0</v>
      </c>
      <c r="BF304" s="13">
        <f>SUMIFS('Faturamento SP3'!$G$2:$G$692,'Faturamento SP3'!$D$2:$D$692,'Infos Relatório'!$B$245,'Faturamento SP3'!$E$2:$E$692,'Infos Relatório'!$B304,'Faturamento SP3'!$Z$2:$Z$692,'Infos Relatório'!BE$1)</f>
        <v>0</v>
      </c>
      <c r="BG304" s="13">
        <f>SUMIFS('Faturamento SP3'!$J$2:$J$692,'Faturamento SP3'!$D$2:$D$692,'Infos Relatório'!$B$245,'Faturamento SP3'!$E$2:$E$692,'Infos Relatório'!$B304,'Faturamento SP3'!$Z$2:$Z$692,'Infos Relatório'!BE$1)</f>
        <v>0</v>
      </c>
      <c r="BH304" s="14">
        <f>SUMIFS('Faturamento SP3'!$O$2:$O$692,'Faturamento SP3'!$D$2:$D$692,'Infos Relatório'!$B$245,'Faturamento SP3'!$E$2:$E$692,'Infos Relatório'!$B304,'Faturamento SP3'!$Z$2:$Z$692,'Infos Relatório'!BE$1,'Faturamento SP3'!$T$2:$T$692,"Sim")+SUMIFS('Faturamento SP3'!$P$2:$P$692,'Faturamento SP3'!$D$2:$D$692,'Infos Relatório'!$B$245,'Faturamento SP3'!$E$2:$E$692,'Infos Relatório'!$B304,'Faturamento SP3'!$Z$2:$Z$692,'Infos Relatório'!BE$1,'Faturamento SP3'!$T$2:$T$692,"Sim")</f>
        <v>0</v>
      </c>
      <c r="BI304" s="27" t="e">
        <f t="shared" si="106"/>
        <v>#DIV/0!</v>
      </c>
      <c r="BJ304" s="24">
        <f>SUMIFS('Faturamento SP3'!$H$2:$H$692,'Faturamento SP3'!$D$2:$D$692,'Infos Relatório'!$B$245,'Faturamento SP3'!$E$2:$E$692,'Infos Relatório'!$B304,'Faturamento SP3'!$Z$2:$Z$692,'Infos Relatório'!BE$1)</f>
        <v>0</v>
      </c>
      <c r="BK304" s="23">
        <f>COUNTIFS('Faturamento SP3'!$D$2:$D$692,'Infos Relatório'!$B$245,'Faturamento SP3'!$E$2:$E$692,'Infos Relatório'!$B304,'Faturamento SP3'!$Z$2:$Z$692,'Infos Relatório'!BK$1)</f>
        <v>0</v>
      </c>
      <c r="BL304" s="13">
        <f>SUMIFS('Faturamento SP3'!$G$2:$G$692,'Faturamento SP3'!$D$2:$D$692,'Infos Relatório'!$B$245,'Faturamento SP3'!$E$2:$E$692,'Infos Relatório'!$B304,'Faturamento SP3'!$Z$2:$Z$692,'Infos Relatório'!BK$1)</f>
        <v>0</v>
      </c>
      <c r="BM304" s="13">
        <f>SUMIFS('Faturamento SP3'!$J$2:$J$692,'Faturamento SP3'!$D$2:$D$692,'Infos Relatório'!$B$245,'Faturamento SP3'!$E$2:$E$692,'Infos Relatório'!$B304,'Faturamento SP3'!$Z$2:$Z$692,'Infos Relatório'!BK$1)</f>
        <v>0</v>
      </c>
      <c r="BN304" s="14">
        <f>SUMIFS('Faturamento SP3'!$O$2:$O$692,'Faturamento SP3'!$D$2:$D$692,'Infos Relatório'!$B$245,'Faturamento SP3'!$E$2:$E$692,'Infos Relatório'!$B304,'Faturamento SP3'!$Z$2:$Z$692,'Infos Relatório'!BK$1,'Faturamento SP3'!$T$2:$T$692,"Sim")+SUMIFS('Faturamento SP3'!$P$2:$P$692,'Faturamento SP3'!$D$2:$D$692,'Infos Relatório'!$B$245,'Faturamento SP3'!$E$2:$E$692,'Infos Relatório'!$B304,'Faturamento SP3'!$Z$2:$Z$692,'Infos Relatório'!BK$1,'Faturamento SP3'!$T$2:$T$692,"Sim")</f>
        <v>0</v>
      </c>
      <c r="BO304" s="27" t="e">
        <f t="shared" si="107"/>
        <v>#DIV/0!</v>
      </c>
      <c r="BP304" s="24">
        <f>SUMIFS('Faturamento SP3'!$H$2:$H$692,'Faturamento SP3'!$D$2:$D$692,'Infos Relatório'!$B$245,'Faturamento SP3'!$E$2:$E$692,'Infos Relatório'!$B304,'Faturamento SP3'!$Z$2:$Z$692,'Infos Relatório'!BK$1)</f>
        <v>0</v>
      </c>
      <c r="BQ304" s="23">
        <f>COUNTIFS('Faturamento SP3'!$D$2:$D$692,'Infos Relatório'!$B$245,'Faturamento SP3'!$E$2:$E$692,'Infos Relatório'!$B304,'Faturamento SP3'!$Z$2:$Z$692,'Infos Relatório'!BQ$1)</f>
        <v>0</v>
      </c>
      <c r="BR304" s="13">
        <f>SUMIFS('Faturamento SP3'!$G$2:$G$692,'Faturamento SP3'!$D$2:$D$692,'Infos Relatório'!$B$245,'Faturamento SP3'!$E$2:$E$692,'Infos Relatório'!$B304,'Faturamento SP3'!$Z$2:$Z$692,'Infos Relatório'!BQ$1)</f>
        <v>0</v>
      </c>
      <c r="BS304" s="13">
        <f>SUMIFS('Faturamento SP3'!$J$2:$J$692,'Faturamento SP3'!$D$2:$D$692,'Infos Relatório'!$B$245,'Faturamento SP3'!$E$2:$E$692,'Infos Relatório'!$B304,'Faturamento SP3'!$Z$2:$Z$692,'Infos Relatório'!BQ$1)</f>
        <v>0</v>
      </c>
      <c r="BT304" s="14">
        <f>SUMIFS('Faturamento SP3'!$O$2:$O$692,'Faturamento SP3'!$D$2:$D$692,'Infos Relatório'!$B$245,'Faturamento SP3'!$E$2:$E$692,'Infos Relatório'!$B304,'Faturamento SP3'!$Z$2:$Z$692,'Infos Relatório'!BQ$1,'Faturamento SP3'!$T$2:$T$692,"Sim")+SUMIFS('Faturamento SP3'!$P$2:$P$692,'Faturamento SP3'!$D$2:$D$692,'Infos Relatório'!$B$245,'Faturamento SP3'!$E$2:$E$692,'Infos Relatório'!$B304,'Faturamento SP3'!$Z$2:$Z$692,'Infos Relatório'!BQ$1,'Faturamento SP3'!$T$2:$T$692,"Sim")</f>
        <v>0</v>
      </c>
      <c r="BU304" s="27" t="e">
        <f t="shared" si="108"/>
        <v>#DIV/0!</v>
      </c>
      <c r="BV304" s="24">
        <f>SUMIFS('Faturamento SP3'!$H$2:$H$692,'Faturamento SP3'!$D$2:$D$692,'Infos Relatório'!$B$245,'Faturamento SP3'!$E$2:$E$692,'Infos Relatório'!$B304,'Faturamento SP3'!$Z$2:$Z$692,'Infos Relatório'!BQ$1)</f>
        <v>0</v>
      </c>
    </row>
    <row r="305" spans="2:74">
      <c r="B305" s="17" t="s">
        <v>66</v>
      </c>
      <c r="C305" s="23">
        <f>COUNTIFS('Faturamento SP3'!$D$2:$D$692,'Infos Relatório'!$B$245,'Faturamento SP3'!$E$2:$E$692,'Infos Relatório'!$B305,'Faturamento SP3'!$Z$2:$Z$692,'Infos Relatório'!C$1)</f>
        <v>0</v>
      </c>
      <c r="D305" s="13">
        <f>SUMIFS('Faturamento SP3'!$G$2:$G$692,'Faturamento SP3'!$D$2:$D$692,'Infos Relatório'!$B$245,'Faturamento SP3'!$E$2:$E$692,'Infos Relatório'!$B305,'Faturamento SP3'!$Z$2:$Z$692,'Infos Relatório'!C$1)</f>
        <v>0</v>
      </c>
      <c r="E305" s="13">
        <f>SUMIFS('Faturamento SP3'!$J$2:$J$692,'Faturamento SP3'!$D$2:$D$692,'Infos Relatório'!$B$245,'Faturamento SP3'!$E$2:$E$692,'Infos Relatório'!$B305,'Faturamento SP3'!$Z$2:$Z$692,'Infos Relatório'!C$1)</f>
        <v>0</v>
      </c>
      <c r="F305" s="14">
        <f>SUMIFS('Faturamento SP3'!$O$2:$O$692,'Faturamento SP3'!$D$2:$D$692,'Infos Relatório'!$B$245,'Faturamento SP3'!$E$2:$E$692,'Infos Relatório'!$B305,'Faturamento SP3'!$Z$2:$Z$692,'Infos Relatório'!C$1,'Faturamento SP3'!$T$2:$T$692,"Sim")+SUMIFS('Faturamento SP3'!$P$2:$P$692,'Faturamento SP3'!$D$2:$D$692,'Infos Relatório'!$B$245,'Faturamento SP3'!$E$2:$E$692,'Infos Relatório'!$B305,'Faturamento SP3'!$Z$2:$Z$692,'Infos Relatório'!C$1,'Faturamento SP3'!$T$2:$T$692,"Sim")</f>
        <v>0</v>
      </c>
      <c r="G305" s="27" t="e">
        <f t="shared" si="97"/>
        <v>#DIV/0!</v>
      </c>
      <c r="H305" s="24">
        <f>SUMIFS('Faturamento SP3'!$H$2:$H$692,'Faturamento SP3'!$D$2:$D$692,'Infos Relatório'!$B$245,'Faturamento SP3'!$E$2:$E$692,'Infos Relatório'!$B305,'Faturamento SP3'!$Z$2:$Z$692,'Infos Relatório'!C$1)</f>
        <v>0</v>
      </c>
      <c r="I305" s="23">
        <f>COUNTIFS('Faturamento SP3'!$D$2:$D$692,'Infos Relatório'!$B$245,'Faturamento SP3'!$E$2:$E$692,'Infos Relatório'!$B305,'Faturamento SP3'!$Z$2:$Z$692,'Infos Relatório'!I$1)</f>
        <v>0</v>
      </c>
      <c r="J305" s="13">
        <f>SUMIFS('Faturamento SP3'!$G$2:$G$692,'Faturamento SP3'!$D$2:$D$692,'Infos Relatório'!$B$245,'Faturamento SP3'!$E$2:$E$692,'Infos Relatório'!$B305,'Faturamento SP3'!$Z$2:$Z$692,'Infos Relatório'!I$1)</f>
        <v>0</v>
      </c>
      <c r="K305" s="13">
        <f>SUMIFS('Faturamento SP3'!$J$2:$J$692,'Faturamento SP3'!$D$2:$D$692,'Infos Relatório'!$B$245,'Faturamento SP3'!$E$2:$E$692,'Infos Relatório'!$B305,'Faturamento SP3'!$Z$2:$Z$692,'Infos Relatório'!I$1)</f>
        <v>0</v>
      </c>
      <c r="L305" s="14">
        <f>SUMIFS('Faturamento SP3'!$O$2:$O$692,'Faturamento SP3'!$D$2:$D$692,'Infos Relatório'!$B$245,'Faturamento SP3'!$E$2:$E$692,'Infos Relatório'!$B305,'Faturamento SP3'!$Z$2:$Z$692,'Infos Relatório'!I$1,'Faturamento SP3'!$T$2:$T$692,"Sim")+SUMIFS('Faturamento SP3'!$P$2:$P$692,'Faturamento SP3'!$D$2:$D$692,'Infos Relatório'!$B$245,'Faturamento SP3'!$E$2:$E$692,'Infos Relatório'!$B305,'Faturamento SP3'!$Z$2:$Z$692,'Infos Relatório'!I$1,'Faturamento SP3'!$T$2:$T$692,"Sim")</f>
        <v>0</v>
      </c>
      <c r="M305" s="27" t="e">
        <f t="shared" si="98"/>
        <v>#DIV/0!</v>
      </c>
      <c r="N305" s="24">
        <f>SUMIFS('Faturamento SP3'!$H$2:$H$692,'Faturamento SP3'!$D$2:$D$692,'Infos Relatório'!$B$245,'Faturamento SP3'!$E$2:$E$692,'Infos Relatório'!$B305,'Faturamento SP3'!$Z$2:$Z$692,'Infos Relatório'!I$1)</f>
        <v>0</v>
      </c>
      <c r="O305" s="23">
        <f>COUNTIFS('Faturamento SP3'!$D$2:$D$692,'Infos Relatório'!$B$245,'Faturamento SP3'!$E$2:$E$692,'Infos Relatório'!$B305,'Faturamento SP3'!$Z$2:$Z$692,'Infos Relatório'!O$1)</f>
        <v>0</v>
      </c>
      <c r="P305" s="13">
        <f>SUMIFS('Faturamento SP3'!$G$2:$G$692,'Faturamento SP3'!$D$2:$D$692,'Infos Relatório'!$B$245,'Faturamento SP3'!$E$2:$E$692,'Infos Relatório'!$B305,'Faturamento SP3'!$Z$2:$Z$692,'Infos Relatório'!O$1)</f>
        <v>0</v>
      </c>
      <c r="Q305" s="13">
        <f>SUMIFS('Faturamento SP3'!$J$2:$J$692,'Faturamento SP3'!$D$2:$D$692,'Infos Relatório'!$B$245,'Faturamento SP3'!$E$2:$E$692,'Infos Relatório'!$B305,'Faturamento SP3'!$Z$2:$Z$692,'Infos Relatório'!O$1)</f>
        <v>0</v>
      </c>
      <c r="R305" s="14">
        <f>SUMIFS('Faturamento SP3'!$O$2:$O$692,'Faturamento SP3'!$D$2:$D$692,'Infos Relatório'!$B$245,'Faturamento SP3'!$E$2:$E$692,'Infos Relatório'!$B305,'Faturamento SP3'!$Z$2:$Z$692,'Infos Relatório'!O$1,'Faturamento SP3'!$T$2:$T$692,"Sim")+SUMIFS('Faturamento SP3'!$P$2:$P$692,'Faturamento SP3'!$D$2:$D$692,'Infos Relatório'!$B$245,'Faturamento SP3'!$E$2:$E$692,'Infos Relatório'!$B305,'Faturamento SP3'!$Z$2:$Z$692,'Infos Relatório'!O$1,'Faturamento SP3'!$T$2:$T$692,"Sim")</f>
        <v>0</v>
      </c>
      <c r="S305" s="27" t="e">
        <f t="shared" si="99"/>
        <v>#DIV/0!</v>
      </c>
      <c r="T305" s="24">
        <f>SUMIFS('Faturamento SP3'!$H$2:$H$692,'Faturamento SP3'!$D$2:$D$692,'Infos Relatório'!$B$245,'Faturamento SP3'!$E$2:$E$692,'Infos Relatório'!$B305,'Faturamento SP3'!$Z$2:$Z$692,'Infos Relatório'!O$1)</f>
        <v>0</v>
      </c>
      <c r="U305" s="23">
        <f>COUNTIFS('Faturamento SP3'!$D$2:$D$692,'Infos Relatório'!$B$245,'Faturamento SP3'!$E$2:$E$692,'Infos Relatório'!$B305,'Faturamento SP3'!$Z$2:$Z$692,'Infos Relatório'!U$1)</f>
        <v>0</v>
      </c>
      <c r="V305" s="13">
        <f>SUMIFS('Faturamento SP3'!$G$2:$G$692,'Faturamento SP3'!$D$2:$D$692,'Infos Relatório'!$B$245,'Faturamento SP3'!$E$2:$E$692,'Infos Relatório'!$B305,'Faturamento SP3'!$Z$2:$Z$692,'Infos Relatório'!U$1)</f>
        <v>0</v>
      </c>
      <c r="W305" s="13">
        <f>SUMIFS('Faturamento SP3'!$J$2:$J$692,'Faturamento SP3'!$D$2:$D$692,'Infos Relatório'!$B$245,'Faturamento SP3'!$E$2:$E$692,'Infos Relatório'!$B305,'Faturamento SP3'!$Z$2:$Z$692,'Infos Relatório'!U$1)</f>
        <v>0</v>
      </c>
      <c r="X305" s="14">
        <f>SUMIFS('Faturamento SP3'!$O$2:$O$692,'Faturamento SP3'!$D$2:$D$692,'Infos Relatório'!$B$245,'Faturamento SP3'!$E$2:$E$692,'Infos Relatório'!$B305,'Faturamento SP3'!$Z$2:$Z$692,'Infos Relatório'!U$1,'Faturamento SP3'!$T$2:$T$692,"Sim")+SUMIFS('Faturamento SP3'!$P$2:$P$692,'Faturamento SP3'!$D$2:$D$692,'Infos Relatório'!$B$245,'Faturamento SP3'!$E$2:$E$692,'Infos Relatório'!$B305,'Faturamento SP3'!$Z$2:$Z$692,'Infos Relatório'!U$1,'Faturamento SP3'!$T$2:$T$692,"Sim")</f>
        <v>0</v>
      </c>
      <c r="Y305" s="27" t="e">
        <f t="shared" si="100"/>
        <v>#DIV/0!</v>
      </c>
      <c r="Z305" s="24">
        <f>SUMIFS('Faturamento SP3'!$H$2:$H$692,'Faturamento SP3'!$D$2:$D$692,'Infos Relatório'!$B$245,'Faturamento SP3'!$E$2:$E$692,'Infos Relatório'!$B305,'Faturamento SP3'!$Z$2:$Z$692,'Infos Relatório'!U$1)</f>
        <v>0</v>
      </c>
      <c r="AA305" s="23">
        <f>COUNTIFS('Faturamento SP3'!$D$2:$D$692,'Infos Relatório'!$B$245,'Faturamento SP3'!$E$2:$E$692,'Infos Relatório'!$B305,'Faturamento SP3'!$Z$2:$Z$692,'Infos Relatório'!AA$1)</f>
        <v>0</v>
      </c>
      <c r="AB305" s="13">
        <f>SUMIFS('Faturamento SP3'!$G$2:$G$692,'Faturamento SP3'!$D$2:$D$692,'Infos Relatório'!$B$245,'Faturamento SP3'!$E$2:$E$692,'Infos Relatório'!$B305,'Faturamento SP3'!$Z$2:$Z$692,'Infos Relatório'!AA$1)</f>
        <v>0</v>
      </c>
      <c r="AC305" s="13">
        <f>SUMIFS('Faturamento SP3'!$J$2:$J$692,'Faturamento SP3'!$D$2:$D$692,'Infos Relatório'!$B$245,'Faturamento SP3'!$E$2:$E$692,'Infos Relatório'!$B305,'Faturamento SP3'!$Z$2:$Z$692,'Infos Relatório'!AA$1)</f>
        <v>0</v>
      </c>
      <c r="AD305" s="14">
        <f>SUMIFS('Faturamento SP3'!$O$2:$O$692,'Faturamento SP3'!$D$2:$D$692,'Infos Relatório'!$B$245,'Faturamento SP3'!$E$2:$E$692,'Infos Relatório'!$B305,'Faturamento SP3'!$Z$2:$Z$692,'Infos Relatório'!AA$1,'Faturamento SP3'!$T$2:$T$692,"Sim")+SUMIFS('Faturamento SP3'!$P$2:$P$692,'Faturamento SP3'!$D$2:$D$692,'Infos Relatório'!$B$245,'Faturamento SP3'!$E$2:$E$692,'Infos Relatório'!$B305,'Faturamento SP3'!$Z$2:$Z$692,'Infos Relatório'!AA$1,'Faturamento SP3'!$T$2:$T$692,"Sim")</f>
        <v>0</v>
      </c>
      <c r="AE305" s="27" t="e">
        <f t="shared" si="101"/>
        <v>#DIV/0!</v>
      </c>
      <c r="AF305" s="24">
        <f>SUMIFS('Faturamento SP3'!$H$2:$H$692,'Faturamento SP3'!$D$2:$D$692,'Infos Relatório'!$B$245,'Faturamento SP3'!$E$2:$E$692,'Infos Relatório'!$B305,'Faturamento SP3'!$Z$2:$Z$692,'Infos Relatório'!AA$1)</f>
        <v>0</v>
      </c>
      <c r="AG305" s="23">
        <f>COUNTIFS('Faturamento SP3'!$D$2:$D$692,'Infos Relatório'!$B$245,'Faturamento SP3'!$E$2:$E$692,'Infos Relatório'!$B305,'Faturamento SP3'!$Z$2:$Z$692,'Infos Relatório'!AG$1)</f>
        <v>0</v>
      </c>
      <c r="AH305" s="13">
        <f>SUMIFS('Faturamento SP3'!$G$2:$G$692,'Faturamento SP3'!$D$2:$D$692,'Infos Relatório'!$B$245,'Faturamento SP3'!$E$2:$E$692,'Infos Relatório'!$B305,'Faturamento SP3'!$Z$2:$Z$692,'Infos Relatório'!AG$1)</f>
        <v>0</v>
      </c>
      <c r="AI305" s="13">
        <f>SUMIFS('Faturamento SP3'!$J$2:$J$692,'Faturamento SP3'!$D$2:$D$692,'Infos Relatório'!$B$245,'Faturamento SP3'!$E$2:$E$692,'Infos Relatório'!$B305,'Faturamento SP3'!$Z$2:$Z$692,'Infos Relatório'!AG$1)</f>
        <v>0</v>
      </c>
      <c r="AJ305" s="14">
        <f>SUMIFS('Faturamento SP3'!$O$2:$O$692,'Faturamento SP3'!$D$2:$D$692,'Infos Relatório'!$B$245,'Faturamento SP3'!$E$2:$E$692,'Infos Relatório'!$B305,'Faturamento SP3'!$Z$2:$Z$692,'Infos Relatório'!AG$1,'Faturamento SP3'!$T$2:$T$692,"Sim")+SUMIFS('Faturamento SP3'!$P$2:$P$692,'Faturamento SP3'!$D$2:$D$692,'Infos Relatório'!$B$245,'Faturamento SP3'!$E$2:$E$692,'Infos Relatório'!$B305,'Faturamento SP3'!$Z$2:$Z$692,'Infos Relatório'!AG$1,'Faturamento SP3'!$T$2:$T$692,"Sim")</f>
        <v>0</v>
      </c>
      <c r="AK305" s="27" t="e">
        <f t="shared" si="102"/>
        <v>#DIV/0!</v>
      </c>
      <c r="AL305" s="24">
        <f>SUMIFS('Faturamento SP3'!$H$2:$H$692,'Faturamento SP3'!$D$2:$D$692,'Infos Relatório'!$B$245,'Faturamento SP3'!$E$2:$E$692,'Infos Relatório'!$B305,'Faturamento SP3'!$Z$2:$Z$692,'Infos Relatório'!AG$1)</f>
        <v>0</v>
      </c>
      <c r="AM305" s="23">
        <f>COUNTIFS('Faturamento SP3'!$D$2:$D$692,'Infos Relatório'!$B$245,'Faturamento SP3'!$E$2:$E$692,'Infos Relatório'!$B305,'Faturamento SP3'!$Z$2:$Z$692,'Infos Relatório'!AM$1)</f>
        <v>0</v>
      </c>
      <c r="AN305" s="13">
        <f>SUMIFS('Faturamento SP3'!$G$2:$G$692,'Faturamento SP3'!$D$2:$D$692,'Infos Relatório'!$B$245,'Faturamento SP3'!$E$2:$E$692,'Infos Relatório'!$B305,'Faturamento SP3'!$Z$2:$Z$692,'Infos Relatório'!AM$1)</f>
        <v>0</v>
      </c>
      <c r="AO305" s="13">
        <f>SUMIFS('Faturamento SP3'!$J$2:$J$692,'Faturamento SP3'!$D$2:$D$692,'Infos Relatório'!$B$245,'Faturamento SP3'!$E$2:$E$692,'Infos Relatório'!$B305,'Faturamento SP3'!$Z$2:$Z$692,'Infos Relatório'!AM$1)</f>
        <v>0</v>
      </c>
      <c r="AP305" s="14">
        <f>SUMIFS('Faturamento SP3'!$O$2:$O$692,'Faturamento SP3'!$D$2:$D$692,'Infos Relatório'!$B$245,'Faturamento SP3'!$E$2:$E$692,'Infos Relatório'!$B305,'Faturamento SP3'!$Z$2:$Z$692,'Infos Relatório'!AM$1,'Faturamento SP3'!$T$2:$T$692,"Sim")+SUMIFS('Faturamento SP3'!$P$2:$P$692,'Faturamento SP3'!$D$2:$D$692,'Infos Relatório'!$B$245,'Faturamento SP3'!$E$2:$E$692,'Infos Relatório'!$B305,'Faturamento SP3'!$Z$2:$Z$692,'Infos Relatório'!AM$1,'Faturamento SP3'!$T$2:$T$692,"Sim")</f>
        <v>0</v>
      </c>
      <c r="AQ305" s="27" t="e">
        <f t="shared" si="103"/>
        <v>#DIV/0!</v>
      </c>
      <c r="AR305" s="24">
        <f>SUMIFS('Faturamento SP3'!$H$2:$H$692,'Faturamento SP3'!$D$2:$D$692,'Infos Relatório'!$B$245,'Faturamento SP3'!$E$2:$E$692,'Infos Relatório'!$B305,'Faturamento SP3'!$Z$2:$Z$692,'Infos Relatório'!AM$1)</f>
        <v>0</v>
      </c>
      <c r="AS305" s="23">
        <f>COUNTIFS('Faturamento SP3'!$D$2:$D$692,'Infos Relatório'!$B$245,'Faturamento SP3'!$E$2:$E$692,'Infos Relatório'!$B305,'Faturamento SP3'!$Z$2:$Z$692,'Infos Relatório'!AS$1)</f>
        <v>0</v>
      </c>
      <c r="AT305" s="13">
        <f>SUMIFS('Faturamento SP3'!$G$2:$G$692,'Faturamento SP3'!$D$2:$D$692,'Infos Relatório'!$B$245,'Faturamento SP3'!$E$2:$E$692,'Infos Relatório'!$B305,'Faturamento SP3'!$Z$2:$Z$692,'Infos Relatório'!AS$1)</f>
        <v>0</v>
      </c>
      <c r="AU305" s="13">
        <f>SUMIFS('Faturamento SP3'!$J$2:$J$692,'Faturamento SP3'!$D$2:$D$692,'Infos Relatório'!$B$245,'Faturamento SP3'!$E$2:$E$692,'Infos Relatório'!$B305,'Faturamento SP3'!$Z$2:$Z$692,'Infos Relatório'!AS$1)</f>
        <v>0</v>
      </c>
      <c r="AV305" s="14">
        <f>SUMIFS('Faturamento SP3'!$O$2:$O$692,'Faturamento SP3'!$D$2:$D$692,'Infos Relatório'!$B$245,'Faturamento SP3'!$E$2:$E$692,'Infos Relatório'!$B305,'Faturamento SP3'!$Z$2:$Z$692,'Infos Relatório'!AS$1,'Faturamento SP3'!$T$2:$T$692,"Sim")+SUMIFS('Faturamento SP3'!$P$2:$P$692,'Faturamento SP3'!$D$2:$D$692,'Infos Relatório'!$B$245,'Faturamento SP3'!$E$2:$E$692,'Infos Relatório'!$B305,'Faturamento SP3'!$Z$2:$Z$692,'Infos Relatório'!AS$1,'Faturamento SP3'!$T$2:$T$692,"Sim")</f>
        <v>0</v>
      </c>
      <c r="AW305" s="27" t="e">
        <f t="shared" si="104"/>
        <v>#DIV/0!</v>
      </c>
      <c r="AX305" s="24">
        <f>SUMIFS('Faturamento SP3'!$H$2:$H$692,'Faturamento SP3'!$D$2:$D$692,'Infos Relatório'!$B$245,'Faturamento SP3'!$E$2:$E$692,'Infos Relatório'!$B305,'Faturamento SP3'!$Z$2:$Z$692,'Infos Relatório'!AS$1)</f>
        <v>0</v>
      </c>
      <c r="AY305" s="23">
        <f>COUNTIFS('Faturamento SP3'!$D$2:$D$692,'Infos Relatório'!$B$245,'Faturamento SP3'!$E$2:$E$692,'Infos Relatório'!$B305,'Faturamento SP3'!$Z$2:$Z$692,'Infos Relatório'!AY$1)</f>
        <v>0</v>
      </c>
      <c r="AZ305" s="13">
        <f>SUMIFS('Faturamento SP3'!$G$2:$G$692,'Faturamento SP3'!$D$2:$D$692,'Infos Relatório'!$B$245,'Faturamento SP3'!$E$2:$E$692,'Infos Relatório'!$B305,'Faturamento SP3'!$Z$2:$Z$692,'Infos Relatório'!AY$1)</f>
        <v>0</v>
      </c>
      <c r="BA305" s="13">
        <f>SUMIFS('Faturamento SP3'!$J$2:$J$692,'Faturamento SP3'!$D$2:$D$692,'Infos Relatório'!$B$245,'Faturamento SP3'!$E$2:$E$692,'Infos Relatório'!$B305,'Faturamento SP3'!$Z$2:$Z$692,'Infos Relatório'!AY$1)</f>
        <v>0</v>
      </c>
      <c r="BB305" s="14">
        <f>SUMIFS('Faturamento SP3'!$O$2:$O$692,'Faturamento SP3'!$D$2:$D$692,'Infos Relatório'!$B$245,'Faturamento SP3'!$E$2:$E$692,'Infos Relatório'!$B305,'Faturamento SP3'!$Z$2:$Z$692,'Infos Relatório'!AY$1,'Faturamento SP3'!$T$2:$T$692,"Sim")+SUMIFS('Faturamento SP3'!$P$2:$P$692,'Faturamento SP3'!$D$2:$D$692,'Infos Relatório'!$B$245,'Faturamento SP3'!$E$2:$E$692,'Infos Relatório'!$B305,'Faturamento SP3'!$Z$2:$Z$692,'Infos Relatório'!AY$1,'Faturamento SP3'!$T$2:$T$692,"Sim")</f>
        <v>0</v>
      </c>
      <c r="BC305" s="27" t="e">
        <f t="shared" si="105"/>
        <v>#DIV/0!</v>
      </c>
      <c r="BD305" s="24">
        <f>SUMIFS('Faturamento SP3'!$H$2:$H$692,'Faturamento SP3'!$D$2:$D$692,'Infos Relatório'!$B$245,'Faturamento SP3'!$E$2:$E$692,'Infos Relatório'!$B305,'Faturamento SP3'!$Z$2:$Z$692,'Infos Relatório'!AY$1)</f>
        <v>0</v>
      </c>
      <c r="BE305" s="23">
        <f>COUNTIFS('Faturamento SP3'!$D$2:$D$692,'Infos Relatório'!$B$245,'Faturamento SP3'!$E$2:$E$692,'Infos Relatório'!$B305,'Faturamento SP3'!$Z$2:$Z$692,'Infos Relatório'!BE$1)</f>
        <v>0</v>
      </c>
      <c r="BF305" s="13">
        <f>SUMIFS('Faturamento SP3'!$G$2:$G$692,'Faturamento SP3'!$D$2:$D$692,'Infos Relatório'!$B$245,'Faturamento SP3'!$E$2:$E$692,'Infos Relatório'!$B305,'Faturamento SP3'!$Z$2:$Z$692,'Infos Relatório'!BE$1)</f>
        <v>0</v>
      </c>
      <c r="BG305" s="13">
        <f>SUMIFS('Faturamento SP3'!$J$2:$J$692,'Faturamento SP3'!$D$2:$D$692,'Infos Relatório'!$B$245,'Faturamento SP3'!$E$2:$E$692,'Infos Relatório'!$B305,'Faturamento SP3'!$Z$2:$Z$692,'Infos Relatório'!BE$1)</f>
        <v>0</v>
      </c>
      <c r="BH305" s="14">
        <f>SUMIFS('Faturamento SP3'!$O$2:$O$692,'Faturamento SP3'!$D$2:$D$692,'Infos Relatório'!$B$245,'Faturamento SP3'!$E$2:$E$692,'Infos Relatório'!$B305,'Faturamento SP3'!$Z$2:$Z$692,'Infos Relatório'!BE$1,'Faturamento SP3'!$T$2:$T$692,"Sim")+SUMIFS('Faturamento SP3'!$P$2:$P$692,'Faturamento SP3'!$D$2:$D$692,'Infos Relatório'!$B$245,'Faturamento SP3'!$E$2:$E$692,'Infos Relatório'!$B305,'Faturamento SP3'!$Z$2:$Z$692,'Infos Relatório'!BE$1,'Faturamento SP3'!$T$2:$T$692,"Sim")</f>
        <v>0</v>
      </c>
      <c r="BI305" s="27" t="e">
        <f t="shared" si="106"/>
        <v>#DIV/0!</v>
      </c>
      <c r="BJ305" s="24">
        <f>SUMIFS('Faturamento SP3'!$H$2:$H$692,'Faturamento SP3'!$D$2:$D$692,'Infos Relatório'!$B$245,'Faturamento SP3'!$E$2:$E$692,'Infos Relatório'!$B305,'Faturamento SP3'!$Z$2:$Z$692,'Infos Relatório'!BE$1)</f>
        <v>0</v>
      </c>
      <c r="BK305" s="23">
        <f>COUNTIFS('Faturamento SP3'!$D$2:$D$692,'Infos Relatório'!$B$245,'Faturamento SP3'!$E$2:$E$692,'Infos Relatório'!$B305,'Faturamento SP3'!$Z$2:$Z$692,'Infos Relatório'!BK$1)</f>
        <v>0</v>
      </c>
      <c r="BL305" s="13">
        <f>SUMIFS('Faturamento SP3'!$G$2:$G$692,'Faturamento SP3'!$D$2:$D$692,'Infos Relatório'!$B$245,'Faturamento SP3'!$E$2:$E$692,'Infos Relatório'!$B305,'Faturamento SP3'!$Z$2:$Z$692,'Infos Relatório'!BK$1)</f>
        <v>0</v>
      </c>
      <c r="BM305" s="13">
        <f>SUMIFS('Faturamento SP3'!$J$2:$J$692,'Faturamento SP3'!$D$2:$D$692,'Infos Relatório'!$B$245,'Faturamento SP3'!$E$2:$E$692,'Infos Relatório'!$B305,'Faturamento SP3'!$Z$2:$Z$692,'Infos Relatório'!BK$1)</f>
        <v>0</v>
      </c>
      <c r="BN305" s="14">
        <f>SUMIFS('Faturamento SP3'!$O$2:$O$692,'Faturamento SP3'!$D$2:$D$692,'Infos Relatório'!$B$245,'Faturamento SP3'!$E$2:$E$692,'Infos Relatório'!$B305,'Faturamento SP3'!$Z$2:$Z$692,'Infos Relatório'!BK$1,'Faturamento SP3'!$T$2:$T$692,"Sim")+SUMIFS('Faturamento SP3'!$P$2:$P$692,'Faturamento SP3'!$D$2:$D$692,'Infos Relatório'!$B$245,'Faturamento SP3'!$E$2:$E$692,'Infos Relatório'!$B305,'Faturamento SP3'!$Z$2:$Z$692,'Infos Relatório'!BK$1,'Faturamento SP3'!$T$2:$T$692,"Sim")</f>
        <v>0</v>
      </c>
      <c r="BO305" s="27" t="e">
        <f t="shared" si="107"/>
        <v>#DIV/0!</v>
      </c>
      <c r="BP305" s="24">
        <f>SUMIFS('Faturamento SP3'!$H$2:$H$692,'Faturamento SP3'!$D$2:$D$692,'Infos Relatório'!$B$245,'Faturamento SP3'!$E$2:$E$692,'Infos Relatório'!$B305,'Faturamento SP3'!$Z$2:$Z$692,'Infos Relatório'!BK$1)</f>
        <v>0</v>
      </c>
      <c r="BQ305" s="23">
        <f>COUNTIFS('Faturamento SP3'!$D$2:$D$692,'Infos Relatório'!$B$245,'Faturamento SP3'!$E$2:$E$692,'Infos Relatório'!$B305,'Faturamento SP3'!$Z$2:$Z$692,'Infos Relatório'!BQ$1)</f>
        <v>0</v>
      </c>
      <c r="BR305" s="13">
        <f>SUMIFS('Faturamento SP3'!$G$2:$G$692,'Faturamento SP3'!$D$2:$D$692,'Infos Relatório'!$B$245,'Faturamento SP3'!$E$2:$E$692,'Infos Relatório'!$B305,'Faturamento SP3'!$Z$2:$Z$692,'Infos Relatório'!BQ$1)</f>
        <v>0</v>
      </c>
      <c r="BS305" s="13">
        <f>SUMIFS('Faturamento SP3'!$J$2:$J$692,'Faturamento SP3'!$D$2:$D$692,'Infos Relatório'!$B$245,'Faturamento SP3'!$E$2:$E$692,'Infos Relatório'!$B305,'Faturamento SP3'!$Z$2:$Z$692,'Infos Relatório'!BQ$1)</f>
        <v>0</v>
      </c>
      <c r="BT305" s="14">
        <f>SUMIFS('Faturamento SP3'!$O$2:$O$692,'Faturamento SP3'!$D$2:$D$692,'Infos Relatório'!$B$245,'Faturamento SP3'!$E$2:$E$692,'Infos Relatório'!$B305,'Faturamento SP3'!$Z$2:$Z$692,'Infos Relatório'!BQ$1,'Faturamento SP3'!$T$2:$T$692,"Sim")+SUMIFS('Faturamento SP3'!$P$2:$P$692,'Faturamento SP3'!$D$2:$D$692,'Infos Relatório'!$B$245,'Faturamento SP3'!$E$2:$E$692,'Infos Relatório'!$B305,'Faturamento SP3'!$Z$2:$Z$692,'Infos Relatório'!BQ$1,'Faturamento SP3'!$T$2:$T$692,"Sim")</f>
        <v>0</v>
      </c>
      <c r="BU305" s="27" t="e">
        <f t="shared" si="108"/>
        <v>#DIV/0!</v>
      </c>
      <c r="BV305" s="24">
        <f>SUMIFS('Faturamento SP3'!$H$2:$H$692,'Faturamento SP3'!$D$2:$D$692,'Infos Relatório'!$B$245,'Faturamento SP3'!$E$2:$E$692,'Infos Relatório'!$B305,'Faturamento SP3'!$Z$2:$Z$692,'Infos Relatório'!BQ$1)</f>
        <v>0</v>
      </c>
    </row>
    <row r="306" spans="2:74">
      <c r="B306" s="17" t="s">
        <v>67</v>
      </c>
      <c r="C306" s="23">
        <f>COUNTIFS('Faturamento SP3'!$D$2:$D$692,'Infos Relatório'!$B$245,'Faturamento SP3'!$E$2:$E$692,'Infos Relatório'!$B306,'Faturamento SP3'!$Z$2:$Z$692,'Infos Relatório'!C$1)</f>
        <v>0</v>
      </c>
      <c r="D306" s="13">
        <f>SUMIFS('Faturamento SP3'!$G$2:$G$692,'Faturamento SP3'!$D$2:$D$692,'Infos Relatório'!$B$245,'Faturamento SP3'!$E$2:$E$692,'Infos Relatório'!$B306,'Faturamento SP3'!$Z$2:$Z$692,'Infos Relatório'!C$1)</f>
        <v>0</v>
      </c>
      <c r="E306" s="13">
        <f>SUMIFS('Faturamento SP3'!$J$2:$J$692,'Faturamento SP3'!$D$2:$D$692,'Infos Relatório'!$B$245,'Faturamento SP3'!$E$2:$E$692,'Infos Relatório'!$B306,'Faturamento SP3'!$Z$2:$Z$692,'Infos Relatório'!C$1)</f>
        <v>0</v>
      </c>
      <c r="F306" s="14">
        <f>SUMIFS('Faturamento SP3'!$O$2:$O$692,'Faturamento SP3'!$D$2:$D$692,'Infos Relatório'!$B$245,'Faturamento SP3'!$E$2:$E$692,'Infos Relatório'!$B306,'Faturamento SP3'!$Z$2:$Z$692,'Infos Relatório'!C$1,'Faturamento SP3'!$T$2:$T$692,"Sim")+SUMIFS('Faturamento SP3'!$P$2:$P$692,'Faturamento SP3'!$D$2:$D$692,'Infos Relatório'!$B$245,'Faturamento SP3'!$E$2:$E$692,'Infos Relatório'!$B306,'Faturamento SP3'!$Z$2:$Z$692,'Infos Relatório'!C$1,'Faturamento SP3'!$T$2:$T$692,"Sim")</f>
        <v>0</v>
      </c>
      <c r="G306" s="27" t="e">
        <f t="shared" si="97"/>
        <v>#DIV/0!</v>
      </c>
      <c r="H306" s="24">
        <f>SUMIFS('Faturamento SP3'!$H$2:$H$692,'Faturamento SP3'!$D$2:$D$692,'Infos Relatório'!$B$245,'Faturamento SP3'!$E$2:$E$692,'Infos Relatório'!$B306,'Faturamento SP3'!$Z$2:$Z$692,'Infos Relatório'!C$1)</f>
        <v>0</v>
      </c>
      <c r="I306" s="23">
        <f>COUNTIFS('Faturamento SP3'!$D$2:$D$692,'Infos Relatório'!$B$245,'Faturamento SP3'!$E$2:$E$692,'Infos Relatório'!$B306,'Faturamento SP3'!$Z$2:$Z$692,'Infos Relatório'!I$1)</f>
        <v>0</v>
      </c>
      <c r="J306" s="13">
        <f>SUMIFS('Faturamento SP3'!$G$2:$G$692,'Faturamento SP3'!$D$2:$D$692,'Infos Relatório'!$B$245,'Faturamento SP3'!$E$2:$E$692,'Infos Relatório'!$B306,'Faturamento SP3'!$Z$2:$Z$692,'Infos Relatório'!I$1)</f>
        <v>0</v>
      </c>
      <c r="K306" s="13">
        <f>SUMIFS('Faturamento SP3'!$J$2:$J$692,'Faturamento SP3'!$D$2:$D$692,'Infos Relatório'!$B$245,'Faturamento SP3'!$E$2:$E$692,'Infos Relatório'!$B306,'Faturamento SP3'!$Z$2:$Z$692,'Infos Relatório'!I$1)</f>
        <v>0</v>
      </c>
      <c r="L306" s="14">
        <f>SUMIFS('Faturamento SP3'!$O$2:$O$692,'Faturamento SP3'!$D$2:$D$692,'Infos Relatório'!$B$245,'Faturamento SP3'!$E$2:$E$692,'Infos Relatório'!$B306,'Faturamento SP3'!$Z$2:$Z$692,'Infos Relatório'!I$1,'Faturamento SP3'!$T$2:$T$692,"Sim")+SUMIFS('Faturamento SP3'!$P$2:$P$692,'Faturamento SP3'!$D$2:$D$692,'Infos Relatório'!$B$245,'Faturamento SP3'!$E$2:$E$692,'Infos Relatório'!$B306,'Faturamento SP3'!$Z$2:$Z$692,'Infos Relatório'!I$1,'Faturamento SP3'!$T$2:$T$692,"Sim")</f>
        <v>0</v>
      </c>
      <c r="M306" s="27" t="e">
        <f t="shared" si="98"/>
        <v>#DIV/0!</v>
      </c>
      <c r="N306" s="24">
        <f>SUMIFS('Faturamento SP3'!$H$2:$H$692,'Faturamento SP3'!$D$2:$D$692,'Infos Relatório'!$B$245,'Faturamento SP3'!$E$2:$E$692,'Infos Relatório'!$B306,'Faturamento SP3'!$Z$2:$Z$692,'Infos Relatório'!I$1)</f>
        <v>0</v>
      </c>
      <c r="O306" s="23">
        <f>COUNTIFS('Faturamento SP3'!$D$2:$D$692,'Infos Relatório'!$B$245,'Faturamento SP3'!$E$2:$E$692,'Infos Relatório'!$B306,'Faturamento SP3'!$Z$2:$Z$692,'Infos Relatório'!O$1)</f>
        <v>0</v>
      </c>
      <c r="P306" s="13">
        <f>SUMIFS('Faturamento SP3'!$G$2:$G$692,'Faturamento SP3'!$D$2:$D$692,'Infos Relatório'!$B$245,'Faturamento SP3'!$E$2:$E$692,'Infos Relatório'!$B306,'Faturamento SP3'!$Z$2:$Z$692,'Infos Relatório'!O$1)</f>
        <v>0</v>
      </c>
      <c r="Q306" s="13">
        <f>SUMIFS('Faturamento SP3'!$J$2:$J$692,'Faturamento SP3'!$D$2:$D$692,'Infos Relatório'!$B$245,'Faturamento SP3'!$E$2:$E$692,'Infos Relatório'!$B306,'Faturamento SP3'!$Z$2:$Z$692,'Infos Relatório'!O$1)</f>
        <v>0</v>
      </c>
      <c r="R306" s="14">
        <f>SUMIFS('Faturamento SP3'!$O$2:$O$692,'Faturamento SP3'!$D$2:$D$692,'Infos Relatório'!$B$245,'Faturamento SP3'!$E$2:$E$692,'Infos Relatório'!$B306,'Faturamento SP3'!$Z$2:$Z$692,'Infos Relatório'!O$1,'Faturamento SP3'!$T$2:$T$692,"Sim")+SUMIFS('Faturamento SP3'!$P$2:$P$692,'Faturamento SP3'!$D$2:$D$692,'Infos Relatório'!$B$245,'Faturamento SP3'!$E$2:$E$692,'Infos Relatório'!$B306,'Faturamento SP3'!$Z$2:$Z$692,'Infos Relatório'!O$1,'Faturamento SP3'!$T$2:$T$692,"Sim")</f>
        <v>0</v>
      </c>
      <c r="S306" s="27" t="e">
        <f t="shared" si="99"/>
        <v>#DIV/0!</v>
      </c>
      <c r="T306" s="24">
        <f>SUMIFS('Faturamento SP3'!$H$2:$H$692,'Faturamento SP3'!$D$2:$D$692,'Infos Relatório'!$B$245,'Faturamento SP3'!$E$2:$E$692,'Infos Relatório'!$B306,'Faturamento SP3'!$Z$2:$Z$692,'Infos Relatório'!O$1)</f>
        <v>0</v>
      </c>
      <c r="U306" s="23">
        <f>COUNTIFS('Faturamento SP3'!$D$2:$D$692,'Infos Relatório'!$B$245,'Faturamento SP3'!$E$2:$E$692,'Infos Relatório'!$B306,'Faturamento SP3'!$Z$2:$Z$692,'Infos Relatório'!U$1)</f>
        <v>0</v>
      </c>
      <c r="V306" s="13">
        <f>SUMIFS('Faturamento SP3'!$G$2:$G$692,'Faturamento SP3'!$D$2:$D$692,'Infos Relatório'!$B$245,'Faturamento SP3'!$E$2:$E$692,'Infos Relatório'!$B306,'Faturamento SP3'!$Z$2:$Z$692,'Infos Relatório'!U$1)</f>
        <v>0</v>
      </c>
      <c r="W306" s="13">
        <f>SUMIFS('Faturamento SP3'!$J$2:$J$692,'Faturamento SP3'!$D$2:$D$692,'Infos Relatório'!$B$245,'Faturamento SP3'!$E$2:$E$692,'Infos Relatório'!$B306,'Faturamento SP3'!$Z$2:$Z$692,'Infos Relatório'!U$1)</f>
        <v>0</v>
      </c>
      <c r="X306" s="14">
        <f>SUMIFS('Faturamento SP3'!$O$2:$O$692,'Faturamento SP3'!$D$2:$D$692,'Infos Relatório'!$B$245,'Faturamento SP3'!$E$2:$E$692,'Infos Relatório'!$B306,'Faturamento SP3'!$Z$2:$Z$692,'Infos Relatório'!U$1,'Faturamento SP3'!$T$2:$T$692,"Sim")+SUMIFS('Faturamento SP3'!$P$2:$P$692,'Faturamento SP3'!$D$2:$D$692,'Infos Relatório'!$B$245,'Faturamento SP3'!$E$2:$E$692,'Infos Relatório'!$B306,'Faturamento SP3'!$Z$2:$Z$692,'Infos Relatório'!U$1,'Faturamento SP3'!$T$2:$T$692,"Sim")</f>
        <v>0</v>
      </c>
      <c r="Y306" s="27" t="e">
        <f t="shared" si="100"/>
        <v>#DIV/0!</v>
      </c>
      <c r="Z306" s="24">
        <f>SUMIFS('Faturamento SP3'!$H$2:$H$692,'Faturamento SP3'!$D$2:$D$692,'Infos Relatório'!$B$245,'Faturamento SP3'!$E$2:$E$692,'Infos Relatório'!$B306,'Faturamento SP3'!$Z$2:$Z$692,'Infos Relatório'!U$1)</f>
        <v>0</v>
      </c>
      <c r="AA306" s="23">
        <f>COUNTIFS('Faturamento SP3'!$D$2:$D$692,'Infos Relatório'!$B$245,'Faturamento SP3'!$E$2:$E$692,'Infos Relatório'!$B306,'Faturamento SP3'!$Z$2:$Z$692,'Infos Relatório'!AA$1)</f>
        <v>0</v>
      </c>
      <c r="AB306" s="13">
        <f>SUMIFS('Faturamento SP3'!$G$2:$G$692,'Faturamento SP3'!$D$2:$D$692,'Infos Relatório'!$B$245,'Faturamento SP3'!$E$2:$E$692,'Infos Relatório'!$B306,'Faturamento SP3'!$Z$2:$Z$692,'Infos Relatório'!AA$1)</f>
        <v>0</v>
      </c>
      <c r="AC306" s="13">
        <f>SUMIFS('Faturamento SP3'!$J$2:$J$692,'Faturamento SP3'!$D$2:$D$692,'Infos Relatório'!$B$245,'Faturamento SP3'!$E$2:$E$692,'Infos Relatório'!$B306,'Faturamento SP3'!$Z$2:$Z$692,'Infos Relatório'!AA$1)</f>
        <v>0</v>
      </c>
      <c r="AD306" s="14">
        <f>SUMIFS('Faturamento SP3'!$O$2:$O$692,'Faturamento SP3'!$D$2:$D$692,'Infos Relatório'!$B$245,'Faturamento SP3'!$E$2:$E$692,'Infos Relatório'!$B306,'Faturamento SP3'!$Z$2:$Z$692,'Infos Relatório'!AA$1,'Faturamento SP3'!$T$2:$T$692,"Sim")+SUMIFS('Faturamento SP3'!$P$2:$P$692,'Faturamento SP3'!$D$2:$D$692,'Infos Relatório'!$B$245,'Faturamento SP3'!$E$2:$E$692,'Infos Relatório'!$B306,'Faturamento SP3'!$Z$2:$Z$692,'Infos Relatório'!AA$1,'Faturamento SP3'!$T$2:$T$692,"Sim")</f>
        <v>0</v>
      </c>
      <c r="AE306" s="27" t="e">
        <f t="shared" si="101"/>
        <v>#DIV/0!</v>
      </c>
      <c r="AF306" s="24">
        <f>SUMIFS('Faturamento SP3'!$H$2:$H$692,'Faturamento SP3'!$D$2:$D$692,'Infos Relatório'!$B$245,'Faturamento SP3'!$E$2:$E$692,'Infos Relatório'!$B306,'Faturamento SP3'!$Z$2:$Z$692,'Infos Relatório'!AA$1)</f>
        <v>0</v>
      </c>
      <c r="AG306" s="23">
        <f>COUNTIFS('Faturamento SP3'!$D$2:$D$692,'Infos Relatório'!$B$245,'Faturamento SP3'!$E$2:$E$692,'Infos Relatório'!$B306,'Faturamento SP3'!$Z$2:$Z$692,'Infos Relatório'!AG$1)</f>
        <v>0</v>
      </c>
      <c r="AH306" s="13">
        <f>SUMIFS('Faturamento SP3'!$G$2:$G$692,'Faturamento SP3'!$D$2:$D$692,'Infos Relatório'!$B$245,'Faturamento SP3'!$E$2:$E$692,'Infos Relatório'!$B306,'Faturamento SP3'!$Z$2:$Z$692,'Infos Relatório'!AG$1)</f>
        <v>0</v>
      </c>
      <c r="AI306" s="13">
        <f>SUMIFS('Faturamento SP3'!$J$2:$J$692,'Faturamento SP3'!$D$2:$D$692,'Infos Relatório'!$B$245,'Faturamento SP3'!$E$2:$E$692,'Infos Relatório'!$B306,'Faturamento SP3'!$Z$2:$Z$692,'Infos Relatório'!AG$1)</f>
        <v>0</v>
      </c>
      <c r="AJ306" s="14">
        <f>SUMIFS('Faturamento SP3'!$O$2:$O$692,'Faturamento SP3'!$D$2:$D$692,'Infos Relatório'!$B$245,'Faturamento SP3'!$E$2:$E$692,'Infos Relatório'!$B306,'Faturamento SP3'!$Z$2:$Z$692,'Infos Relatório'!AG$1,'Faturamento SP3'!$T$2:$T$692,"Sim")+SUMIFS('Faturamento SP3'!$P$2:$P$692,'Faturamento SP3'!$D$2:$D$692,'Infos Relatório'!$B$245,'Faturamento SP3'!$E$2:$E$692,'Infos Relatório'!$B306,'Faturamento SP3'!$Z$2:$Z$692,'Infos Relatório'!AG$1,'Faturamento SP3'!$T$2:$T$692,"Sim")</f>
        <v>0</v>
      </c>
      <c r="AK306" s="27" t="e">
        <f t="shared" si="102"/>
        <v>#DIV/0!</v>
      </c>
      <c r="AL306" s="24">
        <f>SUMIFS('Faturamento SP3'!$H$2:$H$692,'Faturamento SP3'!$D$2:$D$692,'Infos Relatório'!$B$245,'Faturamento SP3'!$E$2:$E$692,'Infos Relatório'!$B306,'Faturamento SP3'!$Z$2:$Z$692,'Infos Relatório'!AG$1)</f>
        <v>0</v>
      </c>
      <c r="AM306" s="23">
        <f>COUNTIFS('Faturamento SP3'!$D$2:$D$692,'Infos Relatório'!$B$245,'Faturamento SP3'!$E$2:$E$692,'Infos Relatório'!$B306,'Faturamento SP3'!$Z$2:$Z$692,'Infos Relatório'!AM$1)</f>
        <v>0</v>
      </c>
      <c r="AN306" s="13">
        <f>SUMIFS('Faturamento SP3'!$G$2:$G$692,'Faturamento SP3'!$D$2:$D$692,'Infos Relatório'!$B$245,'Faturamento SP3'!$E$2:$E$692,'Infos Relatório'!$B306,'Faturamento SP3'!$Z$2:$Z$692,'Infos Relatório'!AM$1)</f>
        <v>0</v>
      </c>
      <c r="AO306" s="13">
        <f>SUMIFS('Faturamento SP3'!$J$2:$J$692,'Faturamento SP3'!$D$2:$D$692,'Infos Relatório'!$B$245,'Faturamento SP3'!$E$2:$E$692,'Infos Relatório'!$B306,'Faturamento SP3'!$Z$2:$Z$692,'Infos Relatório'!AM$1)</f>
        <v>0</v>
      </c>
      <c r="AP306" s="14">
        <f>SUMIFS('Faturamento SP3'!$O$2:$O$692,'Faturamento SP3'!$D$2:$D$692,'Infos Relatório'!$B$245,'Faturamento SP3'!$E$2:$E$692,'Infos Relatório'!$B306,'Faturamento SP3'!$Z$2:$Z$692,'Infos Relatório'!AM$1,'Faturamento SP3'!$T$2:$T$692,"Sim")+SUMIFS('Faturamento SP3'!$P$2:$P$692,'Faturamento SP3'!$D$2:$D$692,'Infos Relatório'!$B$245,'Faturamento SP3'!$E$2:$E$692,'Infos Relatório'!$B306,'Faturamento SP3'!$Z$2:$Z$692,'Infos Relatório'!AM$1,'Faturamento SP3'!$T$2:$T$692,"Sim")</f>
        <v>0</v>
      </c>
      <c r="AQ306" s="27" t="e">
        <f t="shared" si="103"/>
        <v>#DIV/0!</v>
      </c>
      <c r="AR306" s="24">
        <f>SUMIFS('Faturamento SP3'!$H$2:$H$692,'Faturamento SP3'!$D$2:$D$692,'Infos Relatório'!$B$245,'Faturamento SP3'!$E$2:$E$692,'Infos Relatório'!$B306,'Faturamento SP3'!$Z$2:$Z$692,'Infos Relatório'!AM$1)</f>
        <v>0</v>
      </c>
      <c r="AS306" s="23">
        <f>COUNTIFS('Faturamento SP3'!$D$2:$D$692,'Infos Relatório'!$B$245,'Faturamento SP3'!$E$2:$E$692,'Infos Relatório'!$B306,'Faturamento SP3'!$Z$2:$Z$692,'Infos Relatório'!AS$1)</f>
        <v>0</v>
      </c>
      <c r="AT306" s="13">
        <f>SUMIFS('Faturamento SP3'!$G$2:$G$692,'Faturamento SP3'!$D$2:$D$692,'Infos Relatório'!$B$245,'Faturamento SP3'!$E$2:$E$692,'Infos Relatório'!$B306,'Faturamento SP3'!$Z$2:$Z$692,'Infos Relatório'!AS$1)</f>
        <v>0</v>
      </c>
      <c r="AU306" s="13">
        <f>SUMIFS('Faturamento SP3'!$J$2:$J$692,'Faturamento SP3'!$D$2:$D$692,'Infos Relatório'!$B$245,'Faturamento SP3'!$E$2:$E$692,'Infos Relatório'!$B306,'Faturamento SP3'!$Z$2:$Z$692,'Infos Relatório'!AS$1)</f>
        <v>0</v>
      </c>
      <c r="AV306" s="14">
        <f>SUMIFS('Faturamento SP3'!$O$2:$O$692,'Faturamento SP3'!$D$2:$D$692,'Infos Relatório'!$B$245,'Faturamento SP3'!$E$2:$E$692,'Infos Relatório'!$B306,'Faturamento SP3'!$Z$2:$Z$692,'Infos Relatório'!AS$1,'Faturamento SP3'!$T$2:$T$692,"Sim")+SUMIFS('Faturamento SP3'!$P$2:$P$692,'Faturamento SP3'!$D$2:$D$692,'Infos Relatório'!$B$245,'Faturamento SP3'!$E$2:$E$692,'Infos Relatório'!$B306,'Faturamento SP3'!$Z$2:$Z$692,'Infos Relatório'!AS$1,'Faturamento SP3'!$T$2:$T$692,"Sim")</f>
        <v>0</v>
      </c>
      <c r="AW306" s="27" t="e">
        <f t="shared" si="104"/>
        <v>#DIV/0!</v>
      </c>
      <c r="AX306" s="24">
        <f>SUMIFS('Faturamento SP3'!$H$2:$H$692,'Faturamento SP3'!$D$2:$D$692,'Infos Relatório'!$B$245,'Faturamento SP3'!$E$2:$E$692,'Infos Relatório'!$B306,'Faturamento SP3'!$Z$2:$Z$692,'Infos Relatório'!AS$1)</f>
        <v>0</v>
      </c>
      <c r="AY306" s="23">
        <f>COUNTIFS('Faturamento SP3'!$D$2:$D$692,'Infos Relatório'!$B$245,'Faturamento SP3'!$E$2:$E$692,'Infos Relatório'!$B306,'Faturamento SP3'!$Z$2:$Z$692,'Infos Relatório'!AY$1)</f>
        <v>0</v>
      </c>
      <c r="AZ306" s="13">
        <f>SUMIFS('Faturamento SP3'!$G$2:$G$692,'Faturamento SP3'!$D$2:$D$692,'Infos Relatório'!$B$245,'Faturamento SP3'!$E$2:$E$692,'Infos Relatório'!$B306,'Faturamento SP3'!$Z$2:$Z$692,'Infos Relatório'!AY$1)</f>
        <v>0</v>
      </c>
      <c r="BA306" s="13">
        <f>SUMIFS('Faturamento SP3'!$J$2:$J$692,'Faturamento SP3'!$D$2:$D$692,'Infos Relatório'!$B$245,'Faturamento SP3'!$E$2:$E$692,'Infos Relatório'!$B306,'Faturamento SP3'!$Z$2:$Z$692,'Infos Relatório'!AY$1)</f>
        <v>0</v>
      </c>
      <c r="BB306" s="14">
        <f>SUMIFS('Faturamento SP3'!$O$2:$O$692,'Faturamento SP3'!$D$2:$D$692,'Infos Relatório'!$B$245,'Faturamento SP3'!$E$2:$E$692,'Infos Relatório'!$B306,'Faturamento SP3'!$Z$2:$Z$692,'Infos Relatório'!AY$1,'Faturamento SP3'!$T$2:$T$692,"Sim")+SUMIFS('Faturamento SP3'!$P$2:$P$692,'Faturamento SP3'!$D$2:$D$692,'Infos Relatório'!$B$245,'Faturamento SP3'!$E$2:$E$692,'Infos Relatório'!$B306,'Faturamento SP3'!$Z$2:$Z$692,'Infos Relatório'!AY$1,'Faturamento SP3'!$T$2:$T$692,"Sim")</f>
        <v>0</v>
      </c>
      <c r="BC306" s="27" t="e">
        <f t="shared" si="105"/>
        <v>#DIV/0!</v>
      </c>
      <c r="BD306" s="24">
        <f>SUMIFS('Faturamento SP3'!$H$2:$H$692,'Faturamento SP3'!$D$2:$D$692,'Infos Relatório'!$B$245,'Faturamento SP3'!$E$2:$E$692,'Infos Relatório'!$B306,'Faturamento SP3'!$Z$2:$Z$692,'Infos Relatório'!AY$1)</f>
        <v>0</v>
      </c>
      <c r="BE306" s="23">
        <f>COUNTIFS('Faturamento SP3'!$D$2:$D$692,'Infos Relatório'!$B$245,'Faturamento SP3'!$E$2:$E$692,'Infos Relatório'!$B306,'Faturamento SP3'!$Z$2:$Z$692,'Infos Relatório'!BE$1)</f>
        <v>0</v>
      </c>
      <c r="BF306" s="13">
        <f>SUMIFS('Faturamento SP3'!$G$2:$G$692,'Faturamento SP3'!$D$2:$D$692,'Infos Relatório'!$B$245,'Faturamento SP3'!$E$2:$E$692,'Infos Relatório'!$B306,'Faturamento SP3'!$Z$2:$Z$692,'Infos Relatório'!BE$1)</f>
        <v>0</v>
      </c>
      <c r="BG306" s="13">
        <f>SUMIFS('Faturamento SP3'!$J$2:$J$692,'Faturamento SP3'!$D$2:$D$692,'Infos Relatório'!$B$245,'Faturamento SP3'!$E$2:$E$692,'Infos Relatório'!$B306,'Faturamento SP3'!$Z$2:$Z$692,'Infos Relatório'!BE$1)</f>
        <v>0</v>
      </c>
      <c r="BH306" s="14">
        <f>SUMIFS('Faturamento SP3'!$O$2:$O$692,'Faturamento SP3'!$D$2:$D$692,'Infos Relatório'!$B$245,'Faturamento SP3'!$E$2:$E$692,'Infos Relatório'!$B306,'Faturamento SP3'!$Z$2:$Z$692,'Infos Relatório'!BE$1,'Faturamento SP3'!$T$2:$T$692,"Sim")+SUMIFS('Faturamento SP3'!$P$2:$P$692,'Faturamento SP3'!$D$2:$D$692,'Infos Relatório'!$B$245,'Faturamento SP3'!$E$2:$E$692,'Infos Relatório'!$B306,'Faturamento SP3'!$Z$2:$Z$692,'Infos Relatório'!BE$1,'Faturamento SP3'!$T$2:$T$692,"Sim")</f>
        <v>0</v>
      </c>
      <c r="BI306" s="27" t="e">
        <f t="shared" si="106"/>
        <v>#DIV/0!</v>
      </c>
      <c r="BJ306" s="24">
        <f>SUMIFS('Faturamento SP3'!$H$2:$H$692,'Faturamento SP3'!$D$2:$D$692,'Infos Relatório'!$B$245,'Faturamento SP3'!$E$2:$E$692,'Infos Relatório'!$B306,'Faturamento SP3'!$Z$2:$Z$692,'Infos Relatório'!BE$1)</f>
        <v>0</v>
      </c>
      <c r="BK306" s="23">
        <f>COUNTIFS('Faturamento SP3'!$D$2:$D$692,'Infos Relatório'!$B$245,'Faturamento SP3'!$E$2:$E$692,'Infos Relatório'!$B306,'Faturamento SP3'!$Z$2:$Z$692,'Infos Relatório'!BK$1)</f>
        <v>0</v>
      </c>
      <c r="BL306" s="13">
        <f>SUMIFS('Faturamento SP3'!$G$2:$G$692,'Faturamento SP3'!$D$2:$D$692,'Infos Relatório'!$B$245,'Faturamento SP3'!$E$2:$E$692,'Infos Relatório'!$B306,'Faturamento SP3'!$Z$2:$Z$692,'Infos Relatório'!BK$1)</f>
        <v>0</v>
      </c>
      <c r="BM306" s="13">
        <f>SUMIFS('Faturamento SP3'!$J$2:$J$692,'Faturamento SP3'!$D$2:$D$692,'Infos Relatório'!$B$245,'Faturamento SP3'!$E$2:$E$692,'Infos Relatório'!$B306,'Faturamento SP3'!$Z$2:$Z$692,'Infos Relatório'!BK$1)</f>
        <v>0</v>
      </c>
      <c r="BN306" s="14">
        <f>SUMIFS('Faturamento SP3'!$O$2:$O$692,'Faturamento SP3'!$D$2:$D$692,'Infos Relatório'!$B$245,'Faturamento SP3'!$E$2:$E$692,'Infos Relatório'!$B306,'Faturamento SP3'!$Z$2:$Z$692,'Infos Relatório'!BK$1,'Faturamento SP3'!$T$2:$T$692,"Sim")+SUMIFS('Faturamento SP3'!$P$2:$P$692,'Faturamento SP3'!$D$2:$D$692,'Infos Relatório'!$B$245,'Faturamento SP3'!$E$2:$E$692,'Infos Relatório'!$B306,'Faturamento SP3'!$Z$2:$Z$692,'Infos Relatório'!BK$1,'Faturamento SP3'!$T$2:$T$692,"Sim")</f>
        <v>0</v>
      </c>
      <c r="BO306" s="27" t="e">
        <f t="shared" si="107"/>
        <v>#DIV/0!</v>
      </c>
      <c r="BP306" s="24">
        <f>SUMIFS('Faturamento SP3'!$H$2:$H$692,'Faturamento SP3'!$D$2:$D$692,'Infos Relatório'!$B$245,'Faturamento SP3'!$E$2:$E$692,'Infos Relatório'!$B306,'Faturamento SP3'!$Z$2:$Z$692,'Infos Relatório'!BK$1)</f>
        <v>0</v>
      </c>
      <c r="BQ306" s="23">
        <f>COUNTIFS('Faturamento SP3'!$D$2:$D$692,'Infos Relatório'!$B$245,'Faturamento SP3'!$E$2:$E$692,'Infos Relatório'!$B306,'Faturamento SP3'!$Z$2:$Z$692,'Infos Relatório'!BQ$1)</f>
        <v>0</v>
      </c>
      <c r="BR306" s="13">
        <f>SUMIFS('Faturamento SP3'!$G$2:$G$692,'Faturamento SP3'!$D$2:$D$692,'Infos Relatório'!$B$245,'Faturamento SP3'!$E$2:$E$692,'Infos Relatório'!$B306,'Faturamento SP3'!$Z$2:$Z$692,'Infos Relatório'!BQ$1)</f>
        <v>0</v>
      </c>
      <c r="BS306" s="13">
        <f>SUMIFS('Faturamento SP3'!$J$2:$J$692,'Faturamento SP3'!$D$2:$D$692,'Infos Relatório'!$B$245,'Faturamento SP3'!$E$2:$E$692,'Infos Relatório'!$B306,'Faturamento SP3'!$Z$2:$Z$692,'Infos Relatório'!BQ$1)</f>
        <v>0</v>
      </c>
      <c r="BT306" s="14">
        <f>SUMIFS('Faturamento SP3'!$O$2:$O$692,'Faturamento SP3'!$D$2:$D$692,'Infos Relatório'!$B$245,'Faturamento SP3'!$E$2:$E$692,'Infos Relatório'!$B306,'Faturamento SP3'!$Z$2:$Z$692,'Infos Relatório'!BQ$1,'Faturamento SP3'!$T$2:$T$692,"Sim")+SUMIFS('Faturamento SP3'!$P$2:$P$692,'Faturamento SP3'!$D$2:$D$692,'Infos Relatório'!$B$245,'Faturamento SP3'!$E$2:$E$692,'Infos Relatório'!$B306,'Faturamento SP3'!$Z$2:$Z$692,'Infos Relatório'!BQ$1,'Faturamento SP3'!$T$2:$T$692,"Sim")</f>
        <v>0</v>
      </c>
      <c r="BU306" s="27" t="e">
        <f t="shared" si="108"/>
        <v>#DIV/0!</v>
      </c>
      <c r="BV306" s="24">
        <f>SUMIFS('Faturamento SP3'!$H$2:$H$692,'Faturamento SP3'!$D$2:$D$692,'Infos Relatório'!$B$245,'Faturamento SP3'!$E$2:$E$692,'Infos Relatório'!$B306,'Faturamento SP3'!$Z$2:$Z$692,'Infos Relatório'!BQ$1)</f>
        <v>0</v>
      </c>
    </row>
    <row r="307" spans="2:74">
      <c r="B307" s="17" t="s">
        <v>68</v>
      </c>
      <c r="C307" s="23">
        <f>COUNTIFS('Faturamento SP3'!$D$2:$D$692,'Infos Relatório'!$B$245,'Faturamento SP3'!$E$2:$E$692,'Infos Relatório'!$B307,'Faturamento SP3'!$Z$2:$Z$692,'Infos Relatório'!C$1)</f>
        <v>0</v>
      </c>
      <c r="D307" s="13">
        <f>SUMIFS('Faturamento SP3'!$G$2:$G$692,'Faturamento SP3'!$D$2:$D$692,'Infos Relatório'!$B$245,'Faturamento SP3'!$E$2:$E$692,'Infos Relatório'!$B307,'Faturamento SP3'!$Z$2:$Z$692,'Infos Relatório'!C$1)</f>
        <v>0</v>
      </c>
      <c r="E307" s="13">
        <f>SUMIFS('Faturamento SP3'!$J$2:$J$692,'Faturamento SP3'!$D$2:$D$692,'Infos Relatório'!$B$245,'Faturamento SP3'!$E$2:$E$692,'Infos Relatório'!$B307,'Faturamento SP3'!$Z$2:$Z$692,'Infos Relatório'!C$1)</f>
        <v>0</v>
      </c>
      <c r="F307" s="14">
        <f>SUMIFS('Faturamento SP3'!$O$2:$O$692,'Faturamento SP3'!$D$2:$D$692,'Infos Relatório'!$B$245,'Faturamento SP3'!$E$2:$E$692,'Infos Relatório'!$B307,'Faturamento SP3'!$Z$2:$Z$692,'Infos Relatório'!C$1,'Faturamento SP3'!$T$2:$T$692,"Sim")+SUMIFS('Faturamento SP3'!$P$2:$P$692,'Faturamento SP3'!$D$2:$D$692,'Infos Relatório'!$B$245,'Faturamento SP3'!$E$2:$E$692,'Infos Relatório'!$B307,'Faturamento SP3'!$Z$2:$Z$692,'Infos Relatório'!C$1,'Faturamento SP3'!$T$2:$T$692,"Sim")</f>
        <v>0</v>
      </c>
      <c r="G307" s="27" t="e">
        <f t="shared" si="97"/>
        <v>#DIV/0!</v>
      </c>
      <c r="H307" s="24">
        <f>SUMIFS('Faturamento SP3'!$H$2:$H$692,'Faturamento SP3'!$D$2:$D$692,'Infos Relatório'!$B$245,'Faturamento SP3'!$E$2:$E$692,'Infos Relatório'!$B307,'Faturamento SP3'!$Z$2:$Z$692,'Infos Relatório'!C$1)</f>
        <v>0</v>
      </c>
      <c r="I307" s="23">
        <f>COUNTIFS('Faturamento SP3'!$D$2:$D$692,'Infos Relatório'!$B$245,'Faturamento SP3'!$E$2:$E$692,'Infos Relatório'!$B307,'Faturamento SP3'!$Z$2:$Z$692,'Infos Relatório'!I$1)</f>
        <v>0</v>
      </c>
      <c r="J307" s="13">
        <f>SUMIFS('Faturamento SP3'!$G$2:$G$692,'Faturamento SP3'!$D$2:$D$692,'Infos Relatório'!$B$245,'Faturamento SP3'!$E$2:$E$692,'Infos Relatório'!$B307,'Faturamento SP3'!$Z$2:$Z$692,'Infos Relatório'!I$1)</f>
        <v>0</v>
      </c>
      <c r="K307" s="13">
        <f>SUMIFS('Faturamento SP3'!$J$2:$J$692,'Faturamento SP3'!$D$2:$D$692,'Infos Relatório'!$B$245,'Faturamento SP3'!$E$2:$E$692,'Infos Relatório'!$B307,'Faturamento SP3'!$Z$2:$Z$692,'Infos Relatório'!I$1)</f>
        <v>0</v>
      </c>
      <c r="L307" s="14">
        <f>SUMIFS('Faturamento SP3'!$O$2:$O$692,'Faturamento SP3'!$D$2:$D$692,'Infos Relatório'!$B$245,'Faturamento SP3'!$E$2:$E$692,'Infos Relatório'!$B307,'Faturamento SP3'!$Z$2:$Z$692,'Infos Relatório'!I$1,'Faturamento SP3'!$T$2:$T$692,"Sim")+SUMIFS('Faturamento SP3'!$P$2:$P$692,'Faturamento SP3'!$D$2:$D$692,'Infos Relatório'!$B$245,'Faturamento SP3'!$E$2:$E$692,'Infos Relatório'!$B307,'Faturamento SP3'!$Z$2:$Z$692,'Infos Relatório'!I$1,'Faturamento SP3'!$T$2:$T$692,"Sim")</f>
        <v>0</v>
      </c>
      <c r="M307" s="27" t="e">
        <f t="shared" si="98"/>
        <v>#DIV/0!</v>
      </c>
      <c r="N307" s="24">
        <f>SUMIFS('Faturamento SP3'!$H$2:$H$692,'Faturamento SP3'!$D$2:$D$692,'Infos Relatório'!$B$245,'Faturamento SP3'!$E$2:$E$692,'Infos Relatório'!$B307,'Faturamento SP3'!$Z$2:$Z$692,'Infos Relatório'!I$1)</f>
        <v>0</v>
      </c>
      <c r="O307" s="23">
        <f>COUNTIFS('Faturamento SP3'!$D$2:$D$692,'Infos Relatório'!$B$245,'Faturamento SP3'!$E$2:$E$692,'Infos Relatório'!$B307,'Faturamento SP3'!$Z$2:$Z$692,'Infos Relatório'!O$1)</f>
        <v>0</v>
      </c>
      <c r="P307" s="13">
        <f>SUMIFS('Faturamento SP3'!$G$2:$G$692,'Faturamento SP3'!$D$2:$D$692,'Infos Relatório'!$B$245,'Faturamento SP3'!$E$2:$E$692,'Infos Relatório'!$B307,'Faturamento SP3'!$Z$2:$Z$692,'Infos Relatório'!O$1)</f>
        <v>0</v>
      </c>
      <c r="Q307" s="13">
        <f>SUMIFS('Faturamento SP3'!$J$2:$J$692,'Faturamento SP3'!$D$2:$D$692,'Infos Relatório'!$B$245,'Faturamento SP3'!$E$2:$E$692,'Infos Relatório'!$B307,'Faturamento SP3'!$Z$2:$Z$692,'Infos Relatório'!O$1)</f>
        <v>0</v>
      </c>
      <c r="R307" s="14">
        <f>SUMIFS('Faturamento SP3'!$O$2:$O$692,'Faturamento SP3'!$D$2:$D$692,'Infos Relatório'!$B$245,'Faturamento SP3'!$E$2:$E$692,'Infos Relatório'!$B307,'Faturamento SP3'!$Z$2:$Z$692,'Infos Relatório'!O$1,'Faturamento SP3'!$T$2:$T$692,"Sim")+SUMIFS('Faturamento SP3'!$P$2:$P$692,'Faturamento SP3'!$D$2:$D$692,'Infos Relatório'!$B$245,'Faturamento SP3'!$E$2:$E$692,'Infos Relatório'!$B307,'Faturamento SP3'!$Z$2:$Z$692,'Infos Relatório'!O$1,'Faturamento SP3'!$T$2:$T$692,"Sim")</f>
        <v>0</v>
      </c>
      <c r="S307" s="27" t="e">
        <f t="shared" si="99"/>
        <v>#DIV/0!</v>
      </c>
      <c r="T307" s="24">
        <f>SUMIFS('Faturamento SP3'!$H$2:$H$692,'Faturamento SP3'!$D$2:$D$692,'Infos Relatório'!$B$245,'Faturamento SP3'!$E$2:$E$692,'Infos Relatório'!$B307,'Faturamento SP3'!$Z$2:$Z$692,'Infos Relatório'!O$1)</f>
        <v>0</v>
      </c>
      <c r="U307" s="23">
        <f>COUNTIFS('Faturamento SP3'!$D$2:$D$692,'Infos Relatório'!$B$245,'Faturamento SP3'!$E$2:$E$692,'Infos Relatório'!$B307,'Faturamento SP3'!$Z$2:$Z$692,'Infos Relatório'!U$1)</f>
        <v>0</v>
      </c>
      <c r="V307" s="13">
        <f>SUMIFS('Faturamento SP3'!$G$2:$G$692,'Faturamento SP3'!$D$2:$D$692,'Infos Relatório'!$B$245,'Faturamento SP3'!$E$2:$E$692,'Infos Relatório'!$B307,'Faturamento SP3'!$Z$2:$Z$692,'Infos Relatório'!U$1)</f>
        <v>0</v>
      </c>
      <c r="W307" s="13">
        <f>SUMIFS('Faturamento SP3'!$J$2:$J$692,'Faturamento SP3'!$D$2:$D$692,'Infos Relatório'!$B$245,'Faturamento SP3'!$E$2:$E$692,'Infos Relatório'!$B307,'Faturamento SP3'!$Z$2:$Z$692,'Infos Relatório'!U$1)</f>
        <v>0</v>
      </c>
      <c r="X307" s="14">
        <f>SUMIFS('Faturamento SP3'!$O$2:$O$692,'Faturamento SP3'!$D$2:$D$692,'Infos Relatório'!$B$245,'Faturamento SP3'!$E$2:$E$692,'Infos Relatório'!$B307,'Faturamento SP3'!$Z$2:$Z$692,'Infos Relatório'!U$1,'Faturamento SP3'!$T$2:$T$692,"Sim")+SUMIFS('Faturamento SP3'!$P$2:$P$692,'Faturamento SP3'!$D$2:$D$692,'Infos Relatório'!$B$245,'Faturamento SP3'!$E$2:$E$692,'Infos Relatório'!$B307,'Faturamento SP3'!$Z$2:$Z$692,'Infos Relatório'!U$1,'Faturamento SP3'!$T$2:$T$692,"Sim")</f>
        <v>0</v>
      </c>
      <c r="Y307" s="27" t="e">
        <f t="shared" si="100"/>
        <v>#DIV/0!</v>
      </c>
      <c r="Z307" s="24">
        <f>SUMIFS('Faturamento SP3'!$H$2:$H$692,'Faturamento SP3'!$D$2:$D$692,'Infos Relatório'!$B$245,'Faturamento SP3'!$E$2:$E$692,'Infos Relatório'!$B307,'Faturamento SP3'!$Z$2:$Z$692,'Infos Relatório'!U$1)</f>
        <v>0</v>
      </c>
      <c r="AA307" s="23">
        <f>COUNTIFS('Faturamento SP3'!$D$2:$D$692,'Infos Relatório'!$B$245,'Faturamento SP3'!$E$2:$E$692,'Infos Relatório'!$B307,'Faturamento SP3'!$Z$2:$Z$692,'Infos Relatório'!AA$1)</f>
        <v>0</v>
      </c>
      <c r="AB307" s="13">
        <f>SUMIFS('Faturamento SP3'!$G$2:$G$692,'Faturamento SP3'!$D$2:$D$692,'Infos Relatório'!$B$245,'Faturamento SP3'!$E$2:$E$692,'Infos Relatório'!$B307,'Faturamento SP3'!$Z$2:$Z$692,'Infos Relatório'!AA$1)</f>
        <v>0</v>
      </c>
      <c r="AC307" s="13">
        <f>SUMIFS('Faturamento SP3'!$J$2:$J$692,'Faturamento SP3'!$D$2:$D$692,'Infos Relatório'!$B$245,'Faturamento SP3'!$E$2:$E$692,'Infos Relatório'!$B307,'Faturamento SP3'!$Z$2:$Z$692,'Infos Relatório'!AA$1)</f>
        <v>0</v>
      </c>
      <c r="AD307" s="14">
        <f>SUMIFS('Faturamento SP3'!$O$2:$O$692,'Faturamento SP3'!$D$2:$D$692,'Infos Relatório'!$B$245,'Faturamento SP3'!$E$2:$E$692,'Infos Relatório'!$B307,'Faturamento SP3'!$Z$2:$Z$692,'Infos Relatório'!AA$1,'Faturamento SP3'!$T$2:$T$692,"Sim")+SUMIFS('Faturamento SP3'!$P$2:$P$692,'Faturamento SP3'!$D$2:$D$692,'Infos Relatório'!$B$245,'Faturamento SP3'!$E$2:$E$692,'Infos Relatório'!$B307,'Faturamento SP3'!$Z$2:$Z$692,'Infos Relatório'!AA$1,'Faturamento SP3'!$T$2:$T$692,"Sim")</f>
        <v>0</v>
      </c>
      <c r="AE307" s="27" t="e">
        <f t="shared" si="101"/>
        <v>#DIV/0!</v>
      </c>
      <c r="AF307" s="24">
        <f>SUMIFS('Faturamento SP3'!$H$2:$H$692,'Faturamento SP3'!$D$2:$D$692,'Infos Relatório'!$B$245,'Faturamento SP3'!$E$2:$E$692,'Infos Relatório'!$B307,'Faturamento SP3'!$Z$2:$Z$692,'Infos Relatório'!AA$1)</f>
        <v>0</v>
      </c>
      <c r="AG307" s="23">
        <f>COUNTIFS('Faturamento SP3'!$D$2:$D$692,'Infos Relatório'!$B$245,'Faturamento SP3'!$E$2:$E$692,'Infos Relatório'!$B307,'Faturamento SP3'!$Z$2:$Z$692,'Infos Relatório'!AG$1)</f>
        <v>0</v>
      </c>
      <c r="AH307" s="13">
        <f>SUMIFS('Faturamento SP3'!$G$2:$G$692,'Faturamento SP3'!$D$2:$D$692,'Infos Relatório'!$B$245,'Faturamento SP3'!$E$2:$E$692,'Infos Relatório'!$B307,'Faturamento SP3'!$Z$2:$Z$692,'Infos Relatório'!AG$1)</f>
        <v>0</v>
      </c>
      <c r="AI307" s="13">
        <f>SUMIFS('Faturamento SP3'!$J$2:$J$692,'Faturamento SP3'!$D$2:$D$692,'Infos Relatório'!$B$245,'Faturamento SP3'!$E$2:$E$692,'Infos Relatório'!$B307,'Faturamento SP3'!$Z$2:$Z$692,'Infos Relatório'!AG$1)</f>
        <v>0</v>
      </c>
      <c r="AJ307" s="14">
        <f>SUMIFS('Faturamento SP3'!$O$2:$O$692,'Faturamento SP3'!$D$2:$D$692,'Infos Relatório'!$B$245,'Faturamento SP3'!$E$2:$E$692,'Infos Relatório'!$B307,'Faturamento SP3'!$Z$2:$Z$692,'Infos Relatório'!AG$1,'Faturamento SP3'!$T$2:$T$692,"Sim")+SUMIFS('Faturamento SP3'!$P$2:$P$692,'Faturamento SP3'!$D$2:$D$692,'Infos Relatório'!$B$245,'Faturamento SP3'!$E$2:$E$692,'Infos Relatório'!$B307,'Faturamento SP3'!$Z$2:$Z$692,'Infos Relatório'!AG$1,'Faturamento SP3'!$T$2:$T$692,"Sim")</f>
        <v>0</v>
      </c>
      <c r="AK307" s="27" t="e">
        <f t="shared" si="102"/>
        <v>#DIV/0!</v>
      </c>
      <c r="AL307" s="24">
        <f>SUMIFS('Faturamento SP3'!$H$2:$H$692,'Faturamento SP3'!$D$2:$D$692,'Infos Relatório'!$B$245,'Faturamento SP3'!$E$2:$E$692,'Infos Relatório'!$B307,'Faturamento SP3'!$Z$2:$Z$692,'Infos Relatório'!AG$1)</f>
        <v>0</v>
      </c>
      <c r="AM307" s="23">
        <f>COUNTIFS('Faturamento SP3'!$D$2:$D$692,'Infos Relatório'!$B$245,'Faturamento SP3'!$E$2:$E$692,'Infos Relatório'!$B307,'Faturamento SP3'!$Z$2:$Z$692,'Infos Relatório'!AM$1)</f>
        <v>0</v>
      </c>
      <c r="AN307" s="13">
        <f>SUMIFS('Faturamento SP3'!$G$2:$G$692,'Faturamento SP3'!$D$2:$D$692,'Infos Relatório'!$B$245,'Faturamento SP3'!$E$2:$E$692,'Infos Relatório'!$B307,'Faturamento SP3'!$Z$2:$Z$692,'Infos Relatório'!AM$1)</f>
        <v>0</v>
      </c>
      <c r="AO307" s="13">
        <f>SUMIFS('Faturamento SP3'!$J$2:$J$692,'Faturamento SP3'!$D$2:$D$692,'Infos Relatório'!$B$245,'Faturamento SP3'!$E$2:$E$692,'Infos Relatório'!$B307,'Faturamento SP3'!$Z$2:$Z$692,'Infos Relatório'!AM$1)</f>
        <v>0</v>
      </c>
      <c r="AP307" s="14">
        <f>SUMIFS('Faturamento SP3'!$O$2:$O$692,'Faturamento SP3'!$D$2:$D$692,'Infos Relatório'!$B$245,'Faturamento SP3'!$E$2:$E$692,'Infos Relatório'!$B307,'Faturamento SP3'!$Z$2:$Z$692,'Infos Relatório'!AM$1,'Faturamento SP3'!$T$2:$T$692,"Sim")+SUMIFS('Faturamento SP3'!$P$2:$P$692,'Faturamento SP3'!$D$2:$D$692,'Infos Relatório'!$B$245,'Faturamento SP3'!$E$2:$E$692,'Infos Relatório'!$B307,'Faturamento SP3'!$Z$2:$Z$692,'Infos Relatório'!AM$1,'Faturamento SP3'!$T$2:$T$692,"Sim")</f>
        <v>0</v>
      </c>
      <c r="AQ307" s="27" t="e">
        <f t="shared" si="103"/>
        <v>#DIV/0!</v>
      </c>
      <c r="AR307" s="24">
        <f>SUMIFS('Faturamento SP3'!$H$2:$H$692,'Faturamento SP3'!$D$2:$D$692,'Infos Relatório'!$B$245,'Faturamento SP3'!$E$2:$E$692,'Infos Relatório'!$B307,'Faturamento SP3'!$Z$2:$Z$692,'Infos Relatório'!AM$1)</f>
        <v>0</v>
      </c>
      <c r="AS307" s="23">
        <f>COUNTIFS('Faturamento SP3'!$D$2:$D$692,'Infos Relatório'!$B$245,'Faturamento SP3'!$E$2:$E$692,'Infos Relatório'!$B307,'Faturamento SP3'!$Z$2:$Z$692,'Infos Relatório'!AS$1)</f>
        <v>0</v>
      </c>
      <c r="AT307" s="13">
        <f>SUMIFS('Faturamento SP3'!$G$2:$G$692,'Faturamento SP3'!$D$2:$D$692,'Infos Relatório'!$B$245,'Faturamento SP3'!$E$2:$E$692,'Infos Relatório'!$B307,'Faturamento SP3'!$Z$2:$Z$692,'Infos Relatório'!AS$1)</f>
        <v>0</v>
      </c>
      <c r="AU307" s="13">
        <f>SUMIFS('Faturamento SP3'!$J$2:$J$692,'Faturamento SP3'!$D$2:$D$692,'Infos Relatório'!$B$245,'Faturamento SP3'!$E$2:$E$692,'Infos Relatório'!$B307,'Faturamento SP3'!$Z$2:$Z$692,'Infos Relatório'!AS$1)</f>
        <v>0</v>
      </c>
      <c r="AV307" s="14">
        <f>SUMIFS('Faturamento SP3'!$O$2:$O$692,'Faturamento SP3'!$D$2:$D$692,'Infos Relatório'!$B$245,'Faturamento SP3'!$E$2:$E$692,'Infos Relatório'!$B307,'Faturamento SP3'!$Z$2:$Z$692,'Infos Relatório'!AS$1,'Faturamento SP3'!$T$2:$T$692,"Sim")+SUMIFS('Faturamento SP3'!$P$2:$P$692,'Faturamento SP3'!$D$2:$D$692,'Infos Relatório'!$B$245,'Faturamento SP3'!$E$2:$E$692,'Infos Relatório'!$B307,'Faturamento SP3'!$Z$2:$Z$692,'Infos Relatório'!AS$1,'Faturamento SP3'!$T$2:$T$692,"Sim")</f>
        <v>0</v>
      </c>
      <c r="AW307" s="27" t="e">
        <f t="shared" si="104"/>
        <v>#DIV/0!</v>
      </c>
      <c r="AX307" s="24">
        <f>SUMIFS('Faturamento SP3'!$H$2:$H$692,'Faturamento SP3'!$D$2:$D$692,'Infos Relatório'!$B$245,'Faturamento SP3'!$E$2:$E$692,'Infos Relatório'!$B307,'Faturamento SP3'!$Z$2:$Z$692,'Infos Relatório'!AS$1)</f>
        <v>0</v>
      </c>
      <c r="AY307" s="23">
        <f>COUNTIFS('Faturamento SP3'!$D$2:$D$692,'Infos Relatório'!$B$245,'Faturamento SP3'!$E$2:$E$692,'Infos Relatório'!$B307,'Faturamento SP3'!$Z$2:$Z$692,'Infos Relatório'!AY$1)</f>
        <v>0</v>
      </c>
      <c r="AZ307" s="13">
        <f>SUMIFS('Faturamento SP3'!$G$2:$G$692,'Faturamento SP3'!$D$2:$D$692,'Infos Relatório'!$B$245,'Faturamento SP3'!$E$2:$E$692,'Infos Relatório'!$B307,'Faturamento SP3'!$Z$2:$Z$692,'Infos Relatório'!AY$1)</f>
        <v>0</v>
      </c>
      <c r="BA307" s="13">
        <f>SUMIFS('Faturamento SP3'!$J$2:$J$692,'Faturamento SP3'!$D$2:$D$692,'Infos Relatório'!$B$245,'Faturamento SP3'!$E$2:$E$692,'Infos Relatório'!$B307,'Faturamento SP3'!$Z$2:$Z$692,'Infos Relatório'!AY$1)</f>
        <v>0</v>
      </c>
      <c r="BB307" s="14">
        <f>SUMIFS('Faturamento SP3'!$O$2:$O$692,'Faturamento SP3'!$D$2:$D$692,'Infos Relatório'!$B$245,'Faturamento SP3'!$E$2:$E$692,'Infos Relatório'!$B307,'Faturamento SP3'!$Z$2:$Z$692,'Infos Relatório'!AY$1,'Faturamento SP3'!$T$2:$T$692,"Sim")+SUMIFS('Faturamento SP3'!$P$2:$P$692,'Faturamento SP3'!$D$2:$D$692,'Infos Relatório'!$B$245,'Faturamento SP3'!$E$2:$E$692,'Infos Relatório'!$B307,'Faturamento SP3'!$Z$2:$Z$692,'Infos Relatório'!AY$1,'Faturamento SP3'!$T$2:$T$692,"Sim")</f>
        <v>0</v>
      </c>
      <c r="BC307" s="27" t="e">
        <f t="shared" si="105"/>
        <v>#DIV/0!</v>
      </c>
      <c r="BD307" s="24">
        <f>SUMIFS('Faturamento SP3'!$H$2:$H$692,'Faturamento SP3'!$D$2:$D$692,'Infos Relatório'!$B$245,'Faturamento SP3'!$E$2:$E$692,'Infos Relatório'!$B307,'Faturamento SP3'!$Z$2:$Z$692,'Infos Relatório'!AY$1)</f>
        <v>0</v>
      </c>
      <c r="BE307" s="23">
        <f>COUNTIFS('Faturamento SP3'!$D$2:$D$692,'Infos Relatório'!$B$245,'Faturamento SP3'!$E$2:$E$692,'Infos Relatório'!$B307,'Faturamento SP3'!$Z$2:$Z$692,'Infos Relatório'!BE$1)</f>
        <v>0</v>
      </c>
      <c r="BF307" s="13">
        <f>SUMIFS('Faturamento SP3'!$G$2:$G$692,'Faturamento SP3'!$D$2:$D$692,'Infos Relatório'!$B$245,'Faturamento SP3'!$E$2:$E$692,'Infos Relatório'!$B307,'Faturamento SP3'!$Z$2:$Z$692,'Infos Relatório'!BE$1)</f>
        <v>0</v>
      </c>
      <c r="BG307" s="13">
        <f>SUMIFS('Faturamento SP3'!$J$2:$J$692,'Faturamento SP3'!$D$2:$D$692,'Infos Relatório'!$B$245,'Faturamento SP3'!$E$2:$E$692,'Infos Relatório'!$B307,'Faturamento SP3'!$Z$2:$Z$692,'Infos Relatório'!BE$1)</f>
        <v>0</v>
      </c>
      <c r="BH307" s="14">
        <f>SUMIFS('Faturamento SP3'!$O$2:$O$692,'Faturamento SP3'!$D$2:$D$692,'Infos Relatório'!$B$245,'Faturamento SP3'!$E$2:$E$692,'Infos Relatório'!$B307,'Faturamento SP3'!$Z$2:$Z$692,'Infos Relatório'!BE$1,'Faturamento SP3'!$T$2:$T$692,"Sim")+SUMIFS('Faturamento SP3'!$P$2:$P$692,'Faturamento SP3'!$D$2:$D$692,'Infos Relatório'!$B$245,'Faturamento SP3'!$E$2:$E$692,'Infos Relatório'!$B307,'Faturamento SP3'!$Z$2:$Z$692,'Infos Relatório'!BE$1,'Faturamento SP3'!$T$2:$T$692,"Sim")</f>
        <v>0</v>
      </c>
      <c r="BI307" s="27" t="e">
        <f t="shared" si="106"/>
        <v>#DIV/0!</v>
      </c>
      <c r="BJ307" s="24">
        <f>SUMIFS('Faturamento SP3'!$H$2:$H$692,'Faturamento SP3'!$D$2:$D$692,'Infos Relatório'!$B$245,'Faturamento SP3'!$E$2:$E$692,'Infos Relatório'!$B307,'Faturamento SP3'!$Z$2:$Z$692,'Infos Relatório'!BE$1)</f>
        <v>0</v>
      </c>
      <c r="BK307" s="23">
        <f>COUNTIFS('Faturamento SP3'!$D$2:$D$692,'Infos Relatório'!$B$245,'Faturamento SP3'!$E$2:$E$692,'Infos Relatório'!$B307,'Faturamento SP3'!$Z$2:$Z$692,'Infos Relatório'!BK$1)</f>
        <v>0</v>
      </c>
      <c r="BL307" s="13">
        <f>SUMIFS('Faturamento SP3'!$G$2:$G$692,'Faturamento SP3'!$D$2:$D$692,'Infos Relatório'!$B$245,'Faturamento SP3'!$E$2:$E$692,'Infos Relatório'!$B307,'Faturamento SP3'!$Z$2:$Z$692,'Infos Relatório'!BK$1)</f>
        <v>0</v>
      </c>
      <c r="BM307" s="13">
        <f>SUMIFS('Faturamento SP3'!$J$2:$J$692,'Faturamento SP3'!$D$2:$D$692,'Infos Relatório'!$B$245,'Faturamento SP3'!$E$2:$E$692,'Infos Relatório'!$B307,'Faturamento SP3'!$Z$2:$Z$692,'Infos Relatório'!BK$1)</f>
        <v>0</v>
      </c>
      <c r="BN307" s="14">
        <f>SUMIFS('Faturamento SP3'!$O$2:$O$692,'Faturamento SP3'!$D$2:$D$692,'Infos Relatório'!$B$245,'Faturamento SP3'!$E$2:$E$692,'Infos Relatório'!$B307,'Faturamento SP3'!$Z$2:$Z$692,'Infos Relatório'!BK$1,'Faturamento SP3'!$T$2:$T$692,"Sim")+SUMIFS('Faturamento SP3'!$P$2:$P$692,'Faturamento SP3'!$D$2:$D$692,'Infos Relatório'!$B$245,'Faturamento SP3'!$E$2:$E$692,'Infos Relatório'!$B307,'Faturamento SP3'!$Z$2:$Z$692,'Infos Relatório'!BK$1,'Faturamento SP3'!$T$2:$T$692,"Sim")</f>
        <v>0</v>
      </c>
      <c r="BO307" s="27" t="e">
        <f t="shared" si="107"/>
        <v>#DIV/0!</v>
      </c>
      <c r="BP307" s="24">
        <f>SUMIFS('Faturamento SP3'!$H$2:$H$692,'Faturamento SP3'!$D$2:$D$692,'Infos Relatório'!$B$245,'Faturamento SP3'!$E$2:$E$692,'Infos Relatório'!$B307,'Faturamento SP3'!$Z$2:$Z$692,'Infos Relatório'!BK$1)</f>
        <v>0</v>
      </c>
      <c r="BQ307" s="23">
        <f>COUNTIFS('Faturamento SP3'!$D$2:$D$692,'Infos Relatório'!$B$245,'Faturamento SP3'!$E$2:$E$692,'Infos Relatório'!$B307,'Faturamento SP3'!$Z$2:$Z$692,'Infos Relatório'!BQ$1)</f>
        <v>0</v>
      </c>
      <c r="BR307" s="13">
        <f>SUMIFS('Faturamento SP3'!$G$2:$G$692,'Faturamento SP3'!$D$2:$D$692,'Infos Relatório'!$B$245,'Faturamento SP3'!$E$2:$E$692,'Infos Relatório'!$B307,'Faturamento SP3'!$Z$2:$Z$692,'Infos Relatório'!BQ$1)</f>
        <v>0</v>
      </c>
      <c r="BS307" s="13">
        <f>SUMIFS('Faturamento SP3'!$J$2:$J$692,'Faturamento SP3'!$D$2:$D$692,'Infos Relatório'!$B$245,'Faturamento SP3'!$E$2:$E$692,'Infos Relatório'!$B307,'Faturamento SP3'!$Z$2:$Z$692,'Infos Relatório'!BQ$1)</f>
        <v>0</v>
      </c>
      <c r="BT307" s="14">
        <f>SUMIFS('Faturamento SP3'!$O$2:$O$692,'Faturamento SP3'!$D$2:$D$692,'Infos Relatório'!$B$245,'Faturamento SP3'!$E$2:$E$692,'Infos Relatório'!$B307,'Faturamento SP3'!$Z$2:$Z$692,'Infos Relatório'!BQ$1,'Faturamento SP3'!$T$2:$T$692,"Sim")+SUMIFS('Faturamento SP3'!$P$2:$P$692,'Faturamento SP3'!$D$2:$D$692,'Infos Relatório'!$B$245,'Faturamento SP3'!$E$2:$E$692,'Infos Relatório'!$B307,'Faturamento SP3'!$Z$2:$Z$692,'Infos Relatório'!BQ$1,'Faturamento SP3'!$T$2:$T$692,"Sim")</f>
        <v>0</v>
      </c>
      <c r="BU307" s="27" t="e">
        <f t="shared" si="108"/>
        <v>#DIV/0!</v>
      </c>
      <c r="BV307" s="24">
        <f>SUMIFS('Faturamento SP3'!$H$2:$H$692,'Faturamento SP3'!$D$2:$D$692,'Infos Relatório'!$B$245,'Faturamento SP3'!$E$2:$E$692,'Infos Relatório'!$B307,'Faturamento SP3'!$Z$2:$Z$692,'Infos Relatório'!BQ$1)</f>
        <v>0</v>
      </c>
    </row>
    <row r="308" spans="2:74">
      <c r="B308" s="17" t="s">
        <v>69</v>
      </c>
      <c r="C308" s="23">
        <f>COUNTIFS('Faturamento SP3'!$D$2:$D$692,'Infos Relatório'!$B$245,'Faturamento SP3'!$E$2:$E$692,'Infos Relatório'!$B308,'Faturamento SP3'!$Z$2:$Z$692,'Infos Relatório'!C$1)</f>
        <v>0</v>
      </c>
      <c r="D308" s="13">
        <f>SUMIFS('Faturamento SP3'!$G$2:$G$692,'Faturamento SP3'!$D$2:$D$692,'Infos Relatório'!$B$245,'Faturamento SP3'!$E$2:$E$692,'Infos Relatório'!$B308,'Faturamento SP3'!$Z$2:$Z$692,'Infos Relatório'!C$1)</f>
        <v>0</v>
      </c>
      <c r="E308" s="13">
        <f>SUMIFS('Faturamento SP3'!$J$2:$J$692,'Faturamento SP3'!$D$2:$D$692,'Infos Relatório'!$B$245,'Faturamento SP3'!$E$2:$E$692,'Infos Relatório'!$B308,'Faturamento SP3'!$Z$2:$Z$692,'Infos Relatório'!C$1)</f>
        <v>0</v>
      </c>
      <c r="F308" s="14">
        <f>SUMIFS('Faturamento SP3'!$O$2:$O$692,'Faturamento SP3'!$D$2:$D$692,'Infos Relatório'!$B$245,'Faturamento SP3'!$E$2:$E$692,'Infos Relatório'!$B308,'Faturamento SP3'!$Z$2:$Z$692,'Infos Relatório'!C$1,'Faturamento SP3'!$T$2:$T$692,"Sim")+SUMIFS('Faturamento SP3'!$P$2:$P$692,'Faturamento SP3'!$D$2:$D$692,'Infos Relatório'!$B$245,'Faturamento SP3'!$E$2:$E$692,'Infos Relatório'!$B308,'Faturamento SP3'!$Z$2:$Z$692,'Infos Relatório'!C$1,'Faturamento SP3'!$T$2:$T$692,"Sim")</f>
        <v>0</v>
      </c>
      <c r="G308" s="27" t="e">
        <f t="shared" si="97"/>
        <v>#DIV/0!</v>
      </c>
      <c r="H308" s="24">
        <f>SUMIFS('Faturamento SP3'!$H$2:$H$692,'Faturamento SP3'!$D$2:$D$692,'Infos Relatório'!$B$245,'Faturamento SP3'!$E$2:$E$692,'Infos Relatório'!$B308,'Faturamento SP3'!$Z$2:$Z$692,'Infos Relatório'!C$1)</f>
        <v>0</v>
      </c>
      <c r="I308" s="23">
        <f>COUNTIFS('Faturamento SP3'!$D$2:$D$692,'Infos Relatório'!$B$245,'Faturamento SP3'!$E$2:$E$692,'Infos Relatório'!$B308,'Faturamento SP3'!$Z$2:$Z$692,'Infos Relatório'!I$1)</f>
        <v>0</v>
      </c>
      <c r="J308" s="13">
        <f>SUMIFS('Faturamento SP3'!$G$2:$G$692,'Faturamento SP3'!$D$2:$D$692,'Infos Relatório'!$B$245,'Faturamento SP3'!$E$2:$E$692,'Infos Relatório'!$B308,'Faturamento SP3'!$Z$2:$Z$692,'Infos Relatório'!I$1)</f>
        <v>0</v>
      </c>
      <c r="K308" s="13">
        <f>SUMIFS('Faturamento SP3'!$J$2:$J$692,'Faturamento SP3'!$D$2:$D$692,'Infos Relatório'!$B$245,'Faturamento SP3'!$E$2:$E$692,'Infos Relatório'!$B308,'Faturamento SP3'!$Z$2:$Z$692,'Infos Relatório'!I$1)</f>
        <v>0</v>
      </c>
      <c r="L308" s="14">
        <f>SUMIFS('Faturamento SP3'!$O$2:$O$692,'Faturamento SP3'!$D$2:$D$692,'Infos Relatório'!$B$245,'Faturamento SP3'!$E$2:$E$692,'Infos Relatório'!$B308,'Faturamento SP3'!$Z$2:$Z$692,'Infos Relatório'!I$1,'Faturamento SP3'!$T$2:$T$692,"Sim")+SUMIFS('Faturamento SP3'!$P$2:$P$692,'Faturamento SP3'!$D$2:$D$692,'Infos Relatório'!$B$245,'Faturamento SP3'!$E$2:$E$692,'Infos Relatório'!$B308,'Faturamento SP3'!$Z$2:$Z$692,'Infos Relatório'!I$1,'Faturamento SP3'!$T$2:$T$692,"Sim")</f>
        <v>0</v>
      </c>
      <c r="M308" s="27" t="e">
        <f t="shared" si="98"/>
        <v>#DIV/0!</v>
      </c>
      <c r="N308" s="24">
        <f>SUMIFS('Faturamento SP3'!$H$2:$H$692,'Faturamento SP3'!$D$2:$D$692,'Infos Relatório'!$B$245,'Faturamento SP3'!$E$2:$E$692,'Infos Relatório'!$B308,'Faturamento SP3'!$Z$2:$Z$692,'Infos Relatório'!I$1)</f>
        <v>0</v>
      </c>
      <c r="O308" s="23">
        <f>COUNTIFS('Faturamento SP3'!$D$2:$D$692,'Infos Relatório'!$B$245,'Faturamento SP3'!$E$2:$E$692,'Infos Relatório'!$B308,'Faturamento SP3'!$Z$2:$Z$692,'Infos Relatório'!O$1)</f>
        <v>0</v>
      </c>
      <c r="P308" s="13">
        <f>SUMIFS('Faturamento SP3'!$G$2:$G$692,'Faturamento SP3'!$D$2:$D$692,'Infos Relatório'!$B$245,'Faturamento SP3'!$E$2:$E$692,'Infos Relatório'!$B308,'Faturamento SP3'!$Z$2:$Z$692,'Infos Relatório'!O$1)</f>
        <v>0</v>
      </c>
      <c r="Q308" s="13">
        <f>SUMIFS('Faturamento SP3'!$J$2:$J$692,'Faturamento SP3'!$D$2:$D$692,'Infos Relatório'!$B$245,'Faturamento SP3'!$E$2:$E$692,'Infos Relatório'!$B308,'Faturamento SP3'!$Z$2:$Z$692,'Infos Relatório'!O$1)</f>
        <v>0</v>
      </c>
      <c r="R308" s="14">
        <f>SUMIFS('Faturamento SP3'!$O$2:$O$692,'Faturamento SP3'!$D$2:$D$692,'Infos Relatório'!$B$245,'Faturamento SP3'!$E$2:$E$692,'Infos Relatório'!$B308,'Faturamento SP3'!$Z$2:$Z$692,'Infos Relatório'!O$1,'Faturamento SP3'!$T$2:$T$692,"Sim")+SUMIFS('Faturamento SP3'!$P$2:$P$692,'Faturamento SP3'!$D$2:$D$692,'Infos Relatório'!$B$245,'Faturamento SP3'!$E$2:$E$692,'Infos Relatório'!$B308,'Faturamento SP3'!$Z$2:$Z$692,'Infos Relatório'!O$1,'Faturamento SP3'!$T$2:$T$692,"Sim")</f>
        <v>0</v>
      </c>
      <c r="S308" s="27" t="e">
        <f t="shared" si="99"/>
        <v>#DIV/0!</v>
      </c>
      <c r="T308" s="24">
        <f>SUMIFS('Faturamento SP3'!$H$2:$H$692,'Faturamento SP3'!$D$2:$D$692,'Infos Relatório'!$B$245,'Faturamento SP3'!$E$2:$E$692,'Infos Relatório'!$B308,'Faturamento SP3'!$Z$2:$Z$692,'Infos Relatório'!O$1)</f>
        <v>0</v>
      </c>
      <c r="U308" s="23">
        <f>COUNTIFS('Faturamento SP3'!$D$2:$D$692,'Infos Relatório'!$B$245,'Faturamento SP3'!$E$2:$E$692,'Infos Relatório'!$B308,'Faturamento SP3'!$Z$2:$Z$692,'Infos Relatório'!U$1)</f>
        <v>0</v>
      </c>
      <c r="V308" s="13">
        <f>SUMIFS('Faturamento SP3'!$G$2:$G$692,'Faturamento SP3'!$D$2:$D$692,'Infos Relatório'!$B$245,'Faturamento SP3'!$E$2:$E$692,'Infos Relatório'!$B308,'Faturamento SP3'!$Z$2:$Z$692,'Infos Relatório'!U$1)</f>
        <v>0</v>
      </c>
      <c r="W308" s="13">
        <f>SUMIFS('Faturamento SP3'!$J$2:$J$692,'Faturamento SP3'!$D$2:$D$692,'Infos Relatório'!$B$245,'Faturamento SP3'!$E$2:$E$692,'Infos Relatório'!$B308,'Faturamento SP3'!$Z$2:$Z$692,'Infos Relatório'!U$1)</f>
        <v>0</v>
      </c>
      <c r="X308" s="14">
        <f>SUMIFS('Faturamento SP3'!$O$2:$O$692,'Faturamento SP3'!$D$2:$D$692,'Infos Relatório'!$B$245,'Faturamento SP3'!$E$2:$E$692,'Infos Relatório'!$B308,'Faturamento SP3'!$Z$2:$Z$692,'Infos Relatório'!U$1,'Faturamento SP3'!$T$2:$T$692,"Sim")+SUMIFS('Faturamento SP3'!$P$2:$P$692,'Faturamento SP3'!$D$2:$D$692,'Infos Relatório'!$B$245,'Faturamento SP3'!$E$2:$E$692,'Infos Relatório'!$B308,'Faturamento SP3'!$Z$2:$Z$692,'Infos Relatório'!U$1,'Faturamento SP3'!$T$2:$T$692,"Sim")</f>
        <v>0</v>
      </c>
      <c r="Y308" s="27" t="e">
        <f t="shared" si="100"/>
        <v>#DIV/0!</v>
      </c>
      <c r="Z308" s="24">
        <f>SUMIFS('Faturamento SP3'!$H$2:$H$692,'Faturamento SP3'!$D$2:$D$692,'Infos Relatório'!$B$245,'Faturamento SP3'!$E$2:$E$692,'Infos Relatório'!$B308,'Faturamento SP3'!$Z$2:$Z$692,'Infos Relatório'!U$1)</f>
        <v>0</v>
      </c>
      <c r="AA308" s="23">
        <f>COUNTIFS('Faturamento SP3'!$D$2:$D$692,'Infos Relatório'!$B$245,'Faturamento SP3'!$E$2:$E$692,'Infos Relatório'!$B308,'Faturamento SP3'!$Z$2:$Z$692,'Infos Relatório'!AA$1)</f>
        <v>0</v>
      </c>
      <c r="AB308" s="13">
        <f>SUMIFS('Faturamento SP3'!$G$2:$G$692,'Faturamento SP3'!$D$2:$D$692,'Infos Relatório'!$B$245,'Faturamento SP3'!$E$2:$E$692,'Infos Relatório'!$B308,'Faturamento SP3'!$Z$2:$Z$692,'Infos Relatório'!AA$1)</f>
        <v>0</v>
      </c>
      <c r="AC308" s="13">
        <f>SUMIFS('Faturamento SP3'!$J$2:$J$692,'Faturamento SP3'!$D$2:$D$692,'Infos Relatório'!$B$245,'Faturamento SP3'!$E$2:$E$692,'Infos Relatório'!$B308,'Faturamento SP3'!$Z$2:$Z$692,'Infos Relatório'!AA$1)</f>
        <v>0</v>
      </c>
      <c r="AD308" s="14">
        <f>SUMIFS('Faturamento SP3'!$O$2:$O$692,'Faturamento SP3'!$D$2:$D$692,'Infos Relatório'!$B$245,'Faturamento SP3'!$E$2:$E$692,'Infos Relatório'!$B308,'Faturamento SP3'!$Z$2:$Z$692,'Infos Relatório'!AA$1,'Faturamento SP3'!$T$2:$T$692,"Sim")+SUMIFS('Faturamento SP3'!$P$2:$P$692,'Faturamento SP3'!$D$2:$D$692,'Infos Relatório'!$B$245,'Faturamento SP3'!$E$2:$E$692,'Infos Relatório'!$B308,'Faturamento SP3'!$Z$2:$Z$692,'Infos Relatório'!AA$1,'Faturamento SP3'!$T$2:$T$692,"Sim")</f>
        <v>0</v>
      </c>
      <c r="AE308" s="27" t="e">
        <f t="shared" si="101"/>
        <v>#DIV/0!</v>
      </c>
      <c r="AF308" s="24">
        <f>SUMIFS('Faturamento SP3'!$H$2:$H$692,'Faturamento SP3'!$D$2:$D$692,'Infos Relatório'!$B$245,'Faturamento SP3'!$E$2:$E$692,'Infos Relatório'!$B308,'Faturamento SP3'!$Z$2:$Z$692,'Infos Relatório'!AA$1)</f>
        <v>0</v>
      </c>
      <c r="AG308" s="23">
        <f>COUNTIFS('Faturamento SP3'!$D$2:$D$692,'Infos Relatório'!$B$245,'Faturamento SP3'!$E$2:$E$692,'Infos Relatório'!$B308,'Faturamento SP3'!$Z$2:$Z$692,'Infos Relatório'!AG$1)</f>
        <v>0</v>
      </c>
      <c r="AH308" s="13">
        <f>SUMIFS('Faturamento SP3'!$G$2:$G$692,'Faturamento SP3'!$D$2:$D$692,'Infos Relatório'!$B$245,'Faturamento SP3'!$E$2:$E$692,'Infos Relatório'!$B308,'Faturamento SP3'!$Z$2:$Z$692,'Infos Relatório'!AG$1)</f>
        <v>0</v>
      </c>
      <c r="AI308" s="13">
        <f>SUMIFS('Faturamento SP3'!$J$2:$J$692,'Faturamento SP3'!$D$2:$D$692,'Infos Relatório'!$B$245,'Faturamento SP3'!$E$2:$E$692,'Infos Relatório'!$B308,'Faturamento SP3'!$Z$2:$Z$692,'Infos Relatório'!AG$1)</f>
        <v>0</v>
      </c>
      <c r="AJ308" s="14">
        <f>SUMIFS('Faturamento SP3'!$O$2:$O$692,'Faturamento SP3'!$D$2:$D$692,'Infos Relatório'!$B$245,'Faturamento SP3'!$E$2:$E$692,'Infos Relatório'!$B308,'Faturamento SP3'!$Z$2:$Z$692,'Infos Relatório'!AG$1,'Faturamento SP3'!$T$2:$T$692,"Sim")+SUMIFS('Faturamento SP3'!$P$2:$P$692,'Faturamento SP3'!$D$2:$D$692,'Infos Relatório'!$B$245,'Faturamento SP3'!$E$2:$E$692,'Infos Relatório'!$B308,'Faturamento SP3'!$Z$2:$Z$692,'Infos Relatório'!AG$1,'Faturamento SP3'!$T$2:$T$692,"Sim")</f>
        <v>0</v>
      </c>
      <c r="AK308" s="27" t="e">
        <f t="shared" si="102"/>
        <v>#DIV/0!</v>
      </c>
      <c r="AL308" s="24">
        <f>SUMIFS('Faturamento SP3'!$H$2:$H$692,'Faturamento SP3'!$D$2:$D$692,'Infos Relatório'!$B$245,'Faturamento SP3'!$E$2:$E$692,'Infos Relatório'!$B308,'Faturamento SP3'!$Z$2:$Z$692,'Infos Relatório'!AG$1)</f>
        <v>0</v>
      </c>
      <c r="AM308" s="23">
        <f>COUNTIFS('Faturamento SP3'!$D$2:$D$692,'Infos Relatório'!$B$245,'Faturamento SP3'!$E$2:$E$692,'Infos Relatório'!$B308,'Faturamento SP3'!$Z$2:$Z$692,'Infos Relatório'!AM$1)</f>
        <v>0</v>
      </c>
      <c r="AN308" s="13">
        <f>SUMIFS('Faturamento SP3'!$G$2:$G$692,'Faturamento SP3'!$D$2:$D$692,'Infos Relatório'!$B$245,'Faturamento SP3'!$E$2:$E$692,'Infos Relatório'!$B308,'Faturamento SP3'!$Z$2:$Z$692,'Infos Relatório'!AM$1)</f>
        <v>0</v>
      </c>
      <c r="AO308" s="13">
        <f>SUMIFS('Faturamento SP3'!$J$2:$J$692,'Faturamento SP3'!$D$2:$D$692,'Infos Relatório'!$B$245,'Faturamento SP3'!$E$2:$E$692,'Infos Relatório'!$B308,'Faturamento SP3'!$Z$2:$Z$692,'Infos Relatório'!AM$1)</f>
        <v>0</v>
      </c>
      <c r="AP308" s="14">
        <f>SUMIFS('Faturamento SP3'!$O$2:$O$692,'Faturamento SP3'!$D$2:$D$692,'Infos Relatório'!$B$245,'Faturamento SP3'!$E$2:$E$692,'Infos Relatório'!$B308,'Faturamento SP3'!$Z$2:$Z$692,'Infos Relatório'!AM$1,'Faturamento SP3'!$T$2:$T$692,"Sim")+SUMIFS('Faturamento SP3'!$P$2:$P$692,'Faturamento SP3'!$D$2:$D$692,'Infos Relatório'!$B$245,'Faturamento SP3'!$E$2:$E$692,'Infos Relatório'!$B308,'Faturamento SP3'!$Z$2:$Z$692,'Infos Relatório'!AM$1,'Faturamento SP3'!$T$2:$T$692,"Sim")</f>
        <v>0</v>
      </c>
      <c r="AQ308" s="27" t="e">
        <f t="shared" si="103"/>
        <v>#DIV/0!</v>
      </c>
      <c r="AR308" s="24">
        <f>SUMIFS('Faturamento SP3'!$H$2:$H$692,'Faturamento SP3'!$D$2:$D$692,'Infos Relatório'!$B$245,'Faturamento SP3'!$E$2:$E$692,'Infos Relatório'!$B308,'Faturamento SP3'!$Z$2:$Z$692,'Infos Relatório'!AM$1)</f>
        <v>0</v>
      </c>
      <c r="AS308" s="23">
        <f>COUNTIFS('Faturamento SP3'!$D$2:$D$692,'Infos Relatório'!$B$245,'Faturamento SP3'!$E$2:$E$692,'Infos Relatório'!$B308,'Faturamento SP3'!$Z$2:$Z$692,'Infos Relatório'!AS$1)</f>
        <v>0</v>
      </c>
      <c r="AT308" s="13">
        <f>SUMIFS('Faturamento SP3'!$G$2:$G$692,'Faturamento SP3'!$D$2:$D$692,'Infos Relatório'!$B$245,'Faturamento SP3'!$E$2:$E$692,'Infos Relatório'!$B308,'Faturamento SP3'!$Z$2:$Z$692,'Infos Relatório'!AS$1)</f>
        <v>0</v>
      </c>
      <c r="AU308" s="13">
        <f>SUMIFS('Faturamento SP3'!$J$2:$J$692,'Faturamento SP3'!$D$2:$D$692,'Infos Relatório'!$B$245,'Faturamento SP3'!$E$2:$E$692,'Infos Relatório'!$B308,'Faturamento SP3'!$Z$2:$Z$692,'Infos Relatório'!AS$1)</f>
        <v>0</v>
      </c>
      <c r="AV308" s="14">
        <f>SUMIFS('Faturamento SP3'!$O$2:$O$692,'Faturamento SP3'!$D$2:$D$692,'Infos Relatório'!$B$245,'Faturamento SP3'!$E$2:$E$692,'Infos Relatório'!$B308,'Faturamento SP3'!$Z$2:$Z$692,'Infos Relatório'!AS$1,'Faturamento SP3'!$T$2:$T$692,"Sim")+SUMIFS('Faturamento SP3'!$P$2:$P$692,'Faturamento SP3'!$D$2:$D$692,'Infos Relatório'!$B$245,'Faturamento SP3'!$E$2:$E$692,'Infos Relatório'!$B308,'Faturamento SP3'!$Z$2:$Z$692,'Infos Relatório'!AS$1,'Faturamento SP3'!$T$2:$T$692,"Sim")</f>
        <v>0</v>
      </c>
      <c r="AW308" s="27" t="e">
        <f t="shared" si="104"/>
        <v>#DIV/0!</v>
      </c>
      <c r="AX308" s="24">
        <f>SUMIFS('Faturamento SP3'!$H$2:$H$692,'Faturamento SP3'!$D$2:$D$692,'Infos Relatório'!$B$245,'Faturamento SP3'!$E$2:$E$692,'Infos Relatório'!$B308,'Faturamento SP3'!$Z$2:$Z$692,'Infos Relatório'!AS$1)</f>
        <v>0</v>
      </c>
      <c r="AY308" s="23">
        <f>COUNTIFS('Faturamento SP3'!$D$2:$D$692,'Infos Relatório'!$B$245,'Faturamento SP3'!$E$2:$E$692,'Infos Relatório'!$B308,'Faturamento SP3'!$Z$2:$Z$692,'Infos Relatório'!AY$1)</f>
        <v>0</v>
      </c>
      <c r="AZ308" s="13">
        <f>SUMIFS('Faturamento SP3'!$G$2:$G$692,'Faturamento SP3'!$D$2:$D$692,'Infos Relatório'!$B$245,'Faturamento SP3'!$E$2:$E$692,'Infos Relatório'!$B308,'Faturamento SP3'!$Z$2:$Z$692,'Infos Relatório'!AY$1)</f>
        <v>0</v>
      </c>
      <c r="BA308" s="13">
        <f>SUMIFS('Faturamento SP3'!$J$2:$J$692,'Faturamento SP3'!$D$2:$D$692,'Infos Relatório'!$B$245,'Faturamento SP3'!$E$2:$E$692,'Infos Relatório'!$B308,'Faturamento SP3'!$Z$2:$Z$692,'Infos Relatório'!AY$1)</f>
        <v>0</v>
      </c>
      <c r="BB308" s="14">
        <f>SUMIFS('Faturamento SP3'!$O$2:$O$692,'Faturamento SP3'!$D$2:$D$692,'Infos Relatório'!$B$245,'Faturamento SP3'!$E$2:$E$692,'Infos Relatório'!$B308,'Faturamento SP3'!$Z$2:$Z$692,'Infos Relatório'!AY$1,'Faturamento SP3'!$T$2:$T$692,"Sim")+SUMIFS('Faturamento SP3'!$P$2:$P$692,'Faturamento SP3'!$D$2:$D$692,'Infos Relatório'!$B$245,'Faturamento SP3'!$E$2:$E$692,'Infos Relatório'!$B308,'Faturamento SP3'!$Z$2:$Z$692,'Infos Relatório'!AY$1,'Faturamento SP3'!$T$2:$T$692,"Sim")</f>
        <v>0</v>
      </c>
      <c r="BC308" s="27" t="e">
        <f t="shared" si="105"/>
        <v>#DIV/0!</v>
      </c>
      <c r="BD308" s="24">
        <f>SUMIFS('Faturamento SP3'!$H$2:$H$692,'Faturamento SP3'!$D$2:$D$692,'Infos Relatório'!$B$245,'Faturamento SP3'!$E$2:$E$692,'Infos Relatório'!$B308,'Faturamento SP3'!$Z$2:$Z$692,'Infos Relatório'!AY$1)</f>
        <v>0</v>
      </c>
      <c r="BE308" s="23">
        <f>COUNTIFS('Faturamento SP3'!$D$2:$D$692,'Infos Relatório'!$B$245,'Faturamento SP3'!$E$2:$E$692,'Infos Relatório'!$B308,'Faturamento SP3'!$Z$2:$Z$692,'Infos Relatório'!BE$1)</f>
        <v>0</v>
      </c>
      <c r="BF308" s="13">
        <f>SUMIFS('Faturamento SP3'!$G$2:$G$692,'Faturamento SP3'!$D$2:$D$692,'Infos Relatório'!$B$245,'Faturamento SP3'!$E$2:$E$692,'Infos Relatório'!$B308,'Faturamento SP3'!$Z$2:$Z$692,'Infos Relatório'!BE$1)</f>
        <v>0</v>
      </c>
      <c r="BG308" s="13">
        <f>SUMIFS('Faturamento SP3'!$J$2:$J$692,'Faturamento SP3'!$D$2:$D$692,'Infos Relatório'!$B$245,'Faturamento SP3'!$E$2:$E$692,'Infos Relatório'!$B308,'Faturamento SP3'!$Z$2:$Z$692,'Infos Relatório'!BE$1)</f>
        <v>0</v>
      </c>
      <c r="BH308" s="14">
        <f>SUMIFS('Faturamento SP3'!$O$2:$O$692,'Faturamento SP3'!$D$2:$D$692,'Infos Relatório'!$B$245,'Faturamento SP3'!$E$2:$E$692,'Infos Relatório'!$B308,'Faturamento SP3'!$Z$2:$Z$692,'Infos Relatório'!BE$1,'Faturamento SP3'!$T$2:$T$692,"Sim")+SUMIFS('Faturamento SP3'!$P$2:$P$692,'Faturamento SP3'!$D$2:$D$692,'Infos Relatório'!$B$245,'Faturamento SP3'!$E$2:$E$692,'Infos Relatório'!$B308,'Faturamento SP3'!$Z$2:$Z$692,'Infos Relatório'!BE$1,'Faturamento SP3'!$T$2:$T$692,"Sim")</f>
        <v>0</v>
      </c>
      <c r="BI308" s="27" t="e">
        <f t="shared" si="106"/>
        <v>#DIV/0!</v>
      </c>
      <c r="BJ308" s="24">
        <f>SUMIFS('Faturamento SP3'!$H$2:$H$692,'Faturamento SP3'!$D$2:$D$692,'Infos Relatório'!$B$245,'Faturamento SP3'!$E$2:$E$692,'Infos Relatório'!$B308,'Faturamento SP3'!$Z$2:$Z$692,'Infos Relatório'!BE$1)</f>
        <v>0</v>
      </c>
      <c r="BK308" s="23">
        <f>COUNTIFS('Faturamento SP3'!$D$2:$D$692,'Infos Relatório'!$B$245,'Faturamento SP3'!$E$2:$E$692,'Infos Relatório'!$B308,'Faturamento SP3'!$Z$2:$Z$692,'Infos Relatório'!BK$1)</f>
        <v>0</v>
      </c>
      <c r="BL308" s="13">
        <f>SUMIFS('Faturamento SP3'!$G$2:$G$692,'Faturamento SP3'!$D$2:$D$692,'Infos Relatório'!$B$245,'Faturamento SP3'!$E$2:$E$692,'Infos Relatório'!$B308,'Faturamento SP3'!$Z$2:$Z$692,'Infos Relatório'!BK$1)</f>
        <v>0</v>
      </c>
      <c r="BM308" s="13">
        <f>SUMIFS('Faturamento SP3'!$J$2:$J$692,'Faturamento SP3'!$D$2:$D$692,'Infos Relatório'!$B$245,'Faturamento SP3'!$E$2:$E$692,'Infos Relatório'!$B308,'Faturamento SP3'!$Z$2:$Z$692,'Infos Relatório'!BK$1)</f>
        <v>0</v>
      </c>
      <c r="BN308" s="14">
        <f>SUMIFS('Faturamento SP3'!$O$2:$O$692,'Faturamento SP3'!$D$2:$D$692,'Infos Relatório'!$B$245,'Faturamento SP3'!$E$2:$E$692,'Infos Relatório'!$B308,'Faturamento SP3'!$Z$2:$Z$692,'Infos Relatório'!BK$1,'Faturamento SP3'!$T$2:$T$692,"Sim")+SUMIFS('Faturamento SP3'!$P$2:$P$692,'Faturamento SP3'!$D$2:$D$692,'Infos Relatório'!$B$245,'Faturamento SP3'!$E$2:$E$692,'Infos Relatório'!$B308,'Faturamento SP3'!$Z$2:$Z$692,'Infos Relatório'!BK$1,'Faturamento SP3'!$T$2:$T$692,"Sim")</f>
        <v>0</v>
      </c>
      <c r="BO308" s="27" t="e">
        <f t="shared" si="107"/>
        <v>#DIV/0!</v>
      </c>
      <c r="BP308" s="24">
        <f>SUMIFS('Faturamento SP3'!$H$2:$H$692,'Faturamento SP3'!$D$2:$D$692,'Infos Relatório'!$B$245,'Faturamento SP3'!$E$2:$E$692,'Infos Relatório'!$B308,'Faturamento SP3'!$Z$2:$Z$692,'Infos Relatório'!BK$1)</f>
        <v>0</v>
      </c>
      <c r="BQ308" s="23">
        <f>COUNTIFS('Faturamento SP3'!$D$2:$D$692,'Infos Relatório'!$B$245,'Faturamento SP3'!$E$2:$E$692,'Infos Relatório'!$B308,'Faturamento SP3'!$Z$2:$Z$692,'Infos Relatório'!BQ$1)</f>
        <v>0</v>
      </c>
      <c r="BR308" s="13">
        <f>SUMIFS('Faturamento SP3'!$G$2:$G$692,'Faturamento SP3'!$D$2:$D$692,'Infos Relatório'!$B$245,'Faturamento SP3'!$E$2:$E$692,'Infos Relatório'!$B308,'Faturamento SP3'!$Z$2:$Z$692,'Infos Relatório'!BQ$1)</f>
        <v>0</v>
      </c>
      <c r="BS308" s="13">
        <f>SUMIFS('Faturamento SP3'!$J$2:$J$692,'Faturamento SP3'!$D$2:$D$692,'Infos Relatório'!$B$245,'Faturamento SP3'!$E$2:$E$692,'Infos Relatório'!$B308,'Faturamento SP3'!$Z$2:$Z$692,'Infos Relatório'!BQ$1)</f>
        <v>0</v>
      </c>
      <c r="BT308" s="14">
        <f>SUMIFS('Faturamento SP3'!$O$2:$O$692,'Faturamento SP3'!$D$2:$D$692,'Infos Relatório'!$B$245,'Faturamento SP3'!$E$2:$E$692,'Infos Relatório'!$B308,'Faturamento SP3'!$Z$2:$Z$692,'Infos Relatório'!BQ$1,'Faturamento SP3'!$T$2:$T$692,"Sim")+SUMIFS('Faturamento SP3'!$P$2:$P$692,'Faturamento SP3'!$D$2:$D$692,'Infos Relatório'!$B$245,'Faturamento SP3'!$E$2:$E$692,'Infos Relatório'!$B308,'Faturamento SP3'!$Z$2:$Z$692,'Infos Relatório'!BQ$1,'Faturamento SP3'!$T$2:$T$692,"Sim")</f>
        <v>0</v>
      </c>
      <c r="BU308" s="27" t="e">
        <f t="shared" si="108"/>
        <v>#DIV/0!</v>
      </c>
      <c r="BV308" s="24">
        <f>SUMIFS('Faturamento SP3'!$H$2:$H$692,'Faturamento SP3'!$D$2:$D$692,'Infos Relatório'!$B$245,'Faturamento SP3'!$E$2:$E$692,'Infos Relatório'!$B308,'Faturamento SP3'!$Z$2:$Z$692,'Infos Relatório'!BQ$1)</f>
        <v>0</v>
      </c>
    </row>
    <row r="309" spans="2:74">
      <c r="B309" s="17" t="s">
        <v>70</v>
      </c>
      <c r="C309" s="23">
        <f>COUNTIFS('Faturamento SP3'!$D$2:$D$692,'Infos Relatório'!$B$245,'Faturamento SP3'!$E$2:$E$692,'Infos Relatório'!$B309,'Faturamento SP3'!$Z$2:$Z$692,'Infos Relatório'!C$1)</f>
        <v>0</v>
      </c>
      <c r="D309" s="13">
        <f>SUMIFS('Faturamento SP3'!$G$2:$G$692,'Faturamento SP3'!$D$2:$D$692,'Infos Relatório'!$B$245,'Faturamento SP3'!$E$2:$E$692,'Infos Relatório'!$B309,'Faturamento SP3'!$Z$2:$Z$692,'Infos Relatório'!C$1)</f>
        <v>0</v>
      </c>
      <c r="E309" s="13">
        <f>SUMIFS('Faturamento SP3'!$J$2:$J$692,'Faturamento SP3'!$D$2:$D$692,'Infos Relatório'!$B$245,'Faturamento SP3'!$E$2:$E$692,'Infos Relatório'!$B309,'Faturamento SP3'!$Z$2:$Z$692,'Infos Relatório'!C$1)</f>
        <v>0</v>
      </c>
      <c r="F309" s="14">
        <f>SUMIFS('Faturamento SP3'!$O$2:$O$692,'Faturamento SP3'!$D$2:$D$692,'Infos Relatório'!$B$245,'Faturamento SP3'!$E$2:$E$692,'Infos Relatório'!$B309,'Faturamento SP3'!$Z$2:$Z$692,'Infos Relatório'!C$1,'Faturamento SP3'!$T$2:$T$692,"Sim")+SUMIFS('Faturamento SP3'!$P$2:$P$692,'Faturamento SP3'!$D$2:$D$692,'Infos Relatório'!$B$245,'Faturamento SP3'!$E$2:$E$692,'Infos Relatório'!$B309,'Faturamento SP3'!$Z$2:$Z$692,'Infos Relatório'!C$1,'Faturamento SP3'!$T$2:$T$692,"Sim")</f>
        <v>0</v>
      </c>
      <c r="G309" s="27" t="e">
        <f t="shared" si="97"/>
        <v>#DIV/0!</v>
      </c>
      <c r="H309" s="24">
        <f>SUMIFS('Faturamento SP3'!$H$2:$H$692,'Faturamento SP3'!$D$2:$D$692,'Infos Relatório'!$B$245,'Faturamento SP3'!$E$2:$E$692,'Infos Relatório'!$B309,'Faturamento SP3'!$Z$2:$Z$692,'Infos Relatório'!C$1)</f>
        <v>0</v>
      </c>
      <c r="I309" s="23">
        <f>COUNTIFS('Faturamento SP3'!$D$2:$D$692,'Infos Relatório'!$B$245,'Faturamento SP3'!$E$2:$E$692,'Infos Relatório'!$B309,'Faturamento SP3'!$Z$2:$Z$692,'Infos Relatório'!I$1)</f>
        <v>0</v>
      </c>
      <c r="J309" s="13">
        <f>SUMIFS('Faturamento SP3'!$G$2:$G$692,'Faturamento SP3'!$D$2:$D$692,'Infos Relatório'!$B$245,'Faturamento SP3'!$E$2:$E$692,'Infos Relatório'!$B309,'Faturamento SP3'!$Z$2:$Z$692,'Infos Relatório'!I$1)</f>
        <v>0</v>
      </c>
      <c r="K309" s="13">
        <f>SUMIFS('Faturamento SP3'!$J$2:$J$692,'Faturamento SP3'!$D$2:$D$692,'Infos Relatório'!$B$245,'Faturamento SP3'!$E$2:$E$692,'Infos Relatório'!$B309,'Faturamento SP3'!$Z$2:$Z$692,'Infos Relatório'!I$1)</f>
        <v>0</v>
      </c>
      <c r="L309" s="14">
        <f>SUMIFS('Faturamento SP3'!$O$2:$O$692,'Faturamento SP3'!$D$2:$D$692,'Infos Relatório'!$B$245,'Faturamento SP3'!$E$2:$E$692,'Infos Relatório'!$B309,'Faturamento SP3'!$Z$2:$Z$692,'Infos Relatório'!I$1,'Faturamento SP3'!$T$2:$T$692,"Sim")+SUMIFS('Faturamento SP3'!$P$2:$P$692,'Faturamento SP3'!$D$2:$D$692,'Infos Relatório'!$B$245,'Faturamento SP3'!$E$2:$E$692,'Infos Relatório'!$B309,'Faturamento SP3'!$Z$2:$Z$692,'Infos Relatório'!I$1,'Faturamento SP3'!$T$2:$T$692,"Sim")</f>
        <v>0</v>
      </c>
      <c r="M309" s="27" t="e">
        <f t="shared" si="98"/>
        <v>#DIV/0!</v>
      </c>
      <c r="N309" s="24">
        <f>SUMIFS('Faturamento SP3'!$H$2:$H$692,'Faturamento SP3'!$D$2:$D$692,'Infos Relatório'!$B$245,'Faturamento SP3'!$E$2:$E$692,'Infos Relatório'!$B309,'Faturamento SP3'!$Z$2:$Z$692,'Infos Relatório'!I$1)</f>
        <v>0</v>
      </c>
      <c r="O309" s="23">
        <f>COUNTIFS('Faturamento SP3'!$D$2:$D$692,'Infos Relatório'!$B$245,'Faturamento SP3'!$E$2:$E$692,'Infos Relatório'!$B309,'Faturamento SP3'!$Z$2:$Z$692,'Infos Relatório'!O$1)</f>
        <v>0</v>
      </c>
      <c r="P309" s="13">
        <f>SUMIFS('Faturamento SP3'!$G$2:$G$692,'Faturamento SP3'!$D$2:$D$692,'Infos Relatório'!$B$245,'Faturamento SP3'!$E$2:$E$692,'Infos Relatório'!$B309,'Faturamento SP3'!$Z$2:$Z$692,'Infos Relatório'!O$1)</f>
        <v>0</v>
      </c>
      <c r="Q309" s="13">
        <f>SUMIFS('Faturamento SP3'!$J$2:$J$692,'Faturamento SP3'!$D$2:$D$692,'Infos Relatório'!$B$245,'Faturamento SP3'!$E$2:$E$692,'Infos Relatório'!$B309,'Faturamento SP3'!$Z$2:$Z$692,'Infos Relatório'!O$1)</f>
        <v>0</v>
      </c>
      <c r="R309" s="14">
        <f>SUMIFS('Faturamento SP3'!$O$2:$O$692,'Faturamento SP3'!$D$2:$D$692,'Infos Relatório'!$B$245,'Faturamento SP3'!$E$2:$E$692,'Infos Relatório'!$B309,'Faturamento SP3'!$Z$2:$Z$692,'Infos Relatório'!O$1,'Faturamento SP3'!$T$2:$T$692,"Sim")+SUMIFS('Faturamento SP3'!$P$2:$P$692,'Faturamento SP3'!$D$2:$D$692,'Infos Relatório'!$B$245,'Faturamento SP3'!$E$2:$E$692,'Infos Relatório'!$B309,'Faturamento SP3'!$Z$2:$Z$692,'Infos Relatório'!O$1,'Faturamento SP3'!$T$2:$T$692,"Sim")</f>
        <v>0</v>
      </c>
      <c r="S309" s="27" t="e">
        <f t="shared" si="99"/>
        <v>#DIV/0!</v>
      </c>
      <c r="T309" s="24">
        <f>SUMIFS('Faturamento SP3'!$H$2:$H$692,'Faturamento SP3'!$D$2:$D$692,'Infos Relatório'!$B$245,'Faturamento SP3'!$E$2:$E$692,'Infos Relatório'!$B309,'Faturamento SP3'!$Z$2:$Z$692,'Infos Relatório'!O$1)</f>
        <v>0</v>
      </c>
      <c r="U309" s="23">
        <f>COUNTIFS('Faturamento SP3'!$D$2:$D$692,'Infos Relatório'!$B$245,'Faturamento SP3'!$E$2:$E$692,'Infos Relatório'!$B309,'Faturamento SP3'!$Z$2:$Z$692,'Infos Relatório'!U$1)</f>
        <v>0</v>
      </c>
      <c r="V309" s="13">
        <f>SUMIFS('Faturamento SP3'!$G$2:$G$692,'Faturamento SP3'!$D$2:$D$692,'Infos Relatório'!$B$245,'Faturamento SP3'!$E$2:$E$692,'Infos Relatório'!$B309,'Faturamento SP3'!$Z$2:$Z$692,'Infos Relatório'!U$1)</f>
        <v>0</v>
      </c>
      <c r="W309" s="13">
        <f>SUMIFS('Faturamento SP3'!$J$2:$J$692,'Faturamento SP3'!$D$2:$D$692,'Infos Relatório'!$B$245,'Faturamento SP3'!$E$2:$E$692,'Infos Relatório'!$B309,'Faturamento SP3'!$Z$2:$Z$692,'Infos Relatório'!U$1)</f>
        <v>0</v>
      </c>
      <c r="X309" s="14">
        <f>SUMIFS('Faturamento SP3'!$O$2:$O$692,'Faturamento SP3'!$D$2:$D$692,'Infos Relatório'!$B$245,'Faturamento SP3'!$E$2:$E$692,'Infos Relatório'!$B309,'Faturamento SP3'!$Z$2:$Z$692,'Infos Relatório'!U$1,'Faturamento SP3'!$T$2:$T$692,"Sim")+SUMIFS('Faturamento SP3'!$P$2:$P$692,'Faturamento SP3'!$D$2:$D$692,'Infos Relatório'!$B$245,'Faturamento SP3'!$E$2:$E$692,'Infos Relatório'!$B309,'Faturamento SP3'!$Z$2:$Z$692,'Infos Relatório'!U$1,'Faturamento SP3'!$T$2:$T$692,"Sim")</f>
        <v>0</v>
      </c>
      <c r="Y309" s="27" t="e">
        <f t="shared" si="100"/>
        <v>#DIV/0!</v>
      </c>
      <c r="Z309" s="24">
        <f>SUMIFS('Faturamento SP3'!$H$2:$H$692,'Faturamento SP3'!$D$2:$D$692,'Infos Relatório'!$B$245,'Faturamento SP3'!$E$2:$E$692,'Infos Relatório'!$B309,'Faturamento SP3'!$Z$2:$Z$692,'Infos Relatório'!U$1)</f>
        <v>0</v>
      </c>
      <c r="AA309" s="23">
        <f>COUNTIFS('Faturamento SP3'!$D$2:$D$692,'Infos Relatório'!$B$245,'Faturamento SP3'!$E$2:$E$692,'Infos Relatório'!$B309,'Faturamento SP3'!$Z$2:$Z$692,'Infos Relatório'!AA$1)</f>
        <v>0</v>
      </c>
      <c r="AB309" s="13">
        <f>SUMIFS('Faturamento SP3'!$G$2:$G$692,'Faturamento SP3'!$D$2:$D$692,'Infos Relatório'!$B$245,'Faturamento SP3'!$E$2:$E$692,'Infos Relatório'!$B309,'Faturamento SP3'!$Z$2:$Z$692,'Infos Relatório'!AA$1)</f>
        <v>0</v>
      </c>
      <c r="AC309" s="13">
        <f>SUMIFS('Faturamento SP3'!$J$2:$J$692,'Faturamento SP3'!$D$2:$D$692,'Infos Relatório'!$B$245,'Faturamento SP3'!$E$2:$E$692,'Infos Relatório'!$B309,'Faturamento SP3'!$Z$2:$Z$692,'Infos Relatório'!AA$1)</f>
        <v>0</v>
      </c>
      <c r="AD309" s="14">
        <f>SUMIFS('Faturamento SP3'!$O$2:$O$692,'Faturamento SP3'!$D$2:$D$692,'Infos Relatório'!$B$245,'Faturamento SP3'!$E$2:$E$692,'Infos Relatório'!$B309,'Faturamento SP3'!$Z$2:$Z$692,'Infos Relatório'!AA$1,'Faturamento SP3'!$T$2:$T$692,"Sim")+SUMIFS('Faturamento SP3'!$P$2:$P$692,'Faturamento SP3'!$D$2:$D$692,'Infos Relatório'!$B$245,'Faturamento SP3'!$E$2:$E$692,'Infos Relatório'!$B309,'Faturamento SP3'!$Z$2:$Z$692,'Infos Relatório'!AA$1,'Faturamento SP3'!$T$2:$T$692,"Sim")</f>
        <v>0</v>
      </c>
      <c r="AE309" s="27" t="e">
        <f t="shared" si="101"/>
        <v>#DIV/0!</v>
      </c>
      <c r="AF309" s="24">
        <f>SUMIFS('Faturamento SP3'!$H$2:$H$692,'Faturamento SP3'!$D$2:$D$692,'Infos Relatório'!$B$245,'Faturamento SP3'!$E$2:$E$692,'Infos Relatório'!$B309,'Faturamento SP3'!$Z$2:$Z$692,'Infos Relatório'!AA$1)</f>
        <v>0</v>
      </c>
      <c r="AG309" s="23">
        <f>COUNTIFS('Faturamento SP3'!$D$2:$D$692,'Infos Relatório'!$B$245,'Faturamento SP3'!$E$2:$E$692,'Infos Relatório'!$B309,'Faturamento SP3'!$Z$2:$Z$692,'Infos Relatório'!AG$1)</f>
        <v>0</v>
      </c>
      <c r="AH309" s="13">
        <f>SUMIFS('Faturamento SP3'!$G$2:$G$692,'Faturamento SP3'!$D$2:$D$692,'Infos Relatório'!$B$245,'Faturamento SP3'!$E$2:$E$692,'Infos Relatório'!$B309,'Faturamento SP3'!$Z$2:$Z$692,'Infos Relatório'!AG$1)</f>
        <v>0</v>
      </c>
      <c r="AI309" s="13">
        <f>SUMIFS('Faturamento SP3'!$J$2:$J$692,'Faturamento SP3'!$D$2:$D$692,'Infos Relatório'!$B$245,'Faturamento SP3'!$E$2:$E$692,'Infos Relatório'!$B309,'Faturamento SP3'!$Z$2:$Z$692,'Infos Relatório'!AG$1)</f>
        <v>0</v>
      </c>
      <c r="AJ309" s="14">
        <f>SUMIFS('Faturamento SP3'!$O$2:$O$692,'Faturamento SP3'!$D$2:$D$692,'Infos Relatório'!$B$245,'Faturamento SP3'!$E$2:$E$692,'Infos Relatório'!$B309,'Faturamento SP3'!$Z$2:$Z$692,'Infos Relatório'!AG$1,'Faturamento SP3'!$T$2:$T$692,"Sim")+SUMIFS('Faturamento SP3'!$P$2:$P$692,'Faturamento SP3'!$D$2:$D$692,'Infos Relatório'!$B$245,'Faturamento SP3'!$E$2:$E$692,'Infos Relatório'!$B309,'Faturamento SP3'!$Z$2:$Z$692,'Infos Relatório'!AG$1,'Faturamento SP3'!$T$2:$T$692,"Sim")</f>
        <v>0</v>
      </c>
      <c r="AK309" s="27" t="e">
        <f t="shared" si="102"/>
        <v>#DIV/0!</v>
      </c>
      <c r="AL309" s="24">
        <f>SUMIFS('Faturamento SP3'!$H$2:$H$692,'Faturamento SP3'!$D$2:$D$692,'Infos Relatório'!$B$245,'Faturamento SP3'!$E$2:$E$692,'Infos Relatório'!$B309,'Faturamento SP3'!$Z$2:$Z$692,'Infos Relatório'!AG$1)</f>
        <v>0</v>
      </c>
      <c r="AM309" s="23">
        <f>COUNTIFS('Faturamento SP3'!$D$2:$D$692,'Infos Relatório'!$B$245,'Faturamento SP3'!$E$2:$E$692,'Infos Relatório'!$B309,'Faturamento SP3'!$Z$2:$Z$692,'Infos Relatório'!AM$1)</f>
        <v>0</v>
      </c>
      <c r="AN309" s="13">
        <f>SUMIFS('Faturamento SP3'!$G$2:$G$692,'Faturamento SP3'!$D$2:$D$692,'Infos Relatório'!$B$245,'Faturamento SP3'!$E$2:$E$692,'Infos Relatório'!$B309,'Faturamento SP3'!$Z$2:$Z$692,'Infos Relatório'!AM$1)</f>
        <v>0</v>
      </c>
      <c r="AO309" s="13">
        <f>SUMIFS('Faturamento SP3'!$J$2:$J$692,'Faturamento SP3'!$D$2:$D$692,'Infos Relatório'!$B$245,'Faturamento SP3'!$E$2:$E$692,'Infos Relatório'!$B309,'Faturamento SP3'!$Z$2:$Z$692,'Infos Relatório'!AM$1)</f>
        <v>0</v>
      </c>
      <c r="AP309" s="14">
        <f>SUMIFS('Faturamento SP3'!$O$2:$O$692,'Faturamento SP3'!$D$2:$D$692,'Infos Relatório'!$B$245,'Faturamento SP3'!$E$2:$E$692,'Infos Relatório'!$B309,'Faturamento SP3'!$Z$2:$Z$692,'Infos Relatório'!AM$1,'Faturamento SP3'!$T$2:$T$692,"Sim")+SUMIFS('Faturamento SP3'!$P$2:$P$692,'Faturamento SP3'!$D$2:$D$692,'Infos Relatório'!$B$245,'Faturamento SP3'!$E$2:$E$692,'Infos Relatório'!$B309,'Faturamento SP3'!$Z$2:$Z$692,'Infos Relatório'!AM$1,'Faturamento SP3'!$T$2:$T$692,"Sim")</f>
        <v>0</v>
      </c>
      <c r="AQ309" s="27" t="e">
        <f t="shared" si="103"/>
        <v>#DIV/0!</v>
      </c>
      <c r="AR309" s="24">
        <f>SUMIFS('Faturamento SP3'!$H$2:$H$692,'Faturamento SP3'!$D$2:$D$692,'Infos Relatório'!$B$245,'Faturamento SP3'!$E$2:$E$692,'Infos Relatório'!$B309,'Faturamento SP3'!$Z$2:$Z$692,'Infos Relatório'!AM$1)</f>
        <v>0</v>
      </c>
      <c r="AS309" s="23">
        <f>COUNTIFS('Faturamento SP3'!$D$2:$D$692,'Infos Relatório'!$B$245,'Faturamento SP3'!$E$2:$E$692,'Infos Relatório'!$B309,'Faturamento SP3'!$Z$2:$Z$692,'Infos Relatório'!AS$1)</f>
        <v>0</v>
      </c>
      <c r="AT309" s="13">
        <f>SUMIFS('Faturamento SP3'!$G$2:$G$692,'Faturamento SP3'!$D$2:$D$692,'Infos Relatório'!$B$245,'Faturamento SP3'!$E$2:$E$692,'Infos Relatório'!$B309,'Faturamento SP3'!$Z$2:$Z$692,'Infos Relatório'!AS$1)</f>
        <v>0</v>
      </c>
      <c r="AU309" s="13">
        <f>SUMIFS('Faturamento SP3'!$J$2:$J$692,'Faturamento SP3'!$D$2:$D$692,'Infos Relatório'!$B$245,'Faturamento SP3'!$E$2:$E$692,'Infos Relatório'!$B309,'Faturamento SP3'!$Z$2:$Z$692,'Infos Relatório'!AS$1)</f>
        <v>0</v>
      </c>
      <c r="AV309" s="14">
        <f>SUMIFS('Faturamento SP3'!$O$2:$O$692,'Faturamento SP3'!$D$2:$D$692,'Infos Relatório'!$B$245,'Faturamento SP3'!$E$2:$E$692,'Infos Relatório'!$B309,'Faturamento SP3'!$Z$2:$Z$692,'Infos Relatório'!AS$1,'Faturamento SP3'!$T$2:$T$692,"Sim")+SUMIFS('Faturamento SP3'!$P$2:$P$692,'Faturamento SP3'!$D$2:$D$692,'Infos Relatório'!$B$245,'Faturamento SP3'!$E$2:$E$692,'Infos Relatório'!$B309,'Faturamento SP3'!$Z$2:$Z$692,'Infos Relatório'!AS$1,'Faturamento SP3'!$T$2:$T$692,"Sim")</f>
        <v>0</v>
      </c>
      <c r="AW309" s="27" t="e">
        <f t="shared" si="104"/>
        <v>#DIV/0!</v>
      </c>
      <c r="AX309" s="24">
        <f>SUMIFS('Faturamento SP3'!$H$2:$H$692,'Faturamento SP3'!$D$2:$D$692,'Infos Relatório'!$B$245,'Faturamento SP3'!$E$2:$E$692,'Infos Relatório'!$B309,'Faturamento SP3'!$Z$2:$Z$692,'Infos Relatório'!AS$1)</f>
        <v>0</v>
      </c>
      <c r="AY309" s="23">
        <f>COUNTIFS('Faturamento SP3'!$D$2:$D$692,'Infos Relatório'!$B$245,'Faturamento SP3'!$E$2:$E$692,'Infos Relatório'!$B309,'Faturamento SP3'!$Z$2:$Z$692,'Infos Relatório'!AY$1)</f>
        <v>0</v>
      </c>
      <c r="AZ309" s="13">
        <f>SUMIFS('Faturamento SP3'!$G$2:$G$692,'Faturamento SP3'!$D$2:$D$692,'Infos Relatório'!$B$245,'Faturamento SP3'!$E$2:$E$692,'Infos Relatório'!$B309,'Faturamento SP3'!$Z$2:$Z$692,'Infos Relatório'!AY$1)</f>
        <v>0</v>
      </c>
      <c r="BA309" s="13">
        <f>SUMIFS('Faturamento SP3'!$J$2:$J$692,'Faturamento SP3'!$D$2:$D$692,'Infos Relatório'!$B$245,'Faturamento SP3'!$E$2:$E$692,'Infos Relatório'!$B309,'Faturamento SP3'!$Z$2:$Z$692,'Infos Relatório'!AY$1)</f>
        <v>0</v>
      </c>
      <c r="BB309" s="14">
        <f>SUMIFS('Faturamento SP3'!$O$2:$O$692,'Faturamento SP3'!$D$2:$D$692,'Infos Relatório'!$B$245,'Faturamento SP3'!$E$2:$E$692,'Infos Relatório'!$B309,'Faturamento SP3'!$Z$2:$Z$692,'Infos Relatório'!AY$1,'Faturamento SP3'!$T$2:$T$692,"Sim")+SUMIFS('Faturamento SP3'!$P$2:$P$692,'Faturamento SP3'!$D$2:$D$692,'Infos Relatório'!$B$245,'Faturamento SP3'!$E$2:$E$692,'Infos Relatório'!$B309,'Faturamento SP3'!$Z$2:$Z$692,'Infos Relatório'!AY$1,'Faturamento SP3'!$T$2:$T$692,"Sim")</f>
        <v>0</v>
      </c>
      <c r="BC309" s="27" t="e">
        <f t="shared" si="105"/>
        <v>#DIV/0!</v>
      </c>
      <c r="BD309" s="24">
        <f>SUMIFS('Faturamento SP3'!$H$2:$H$692,'Faturamento SP3'!$D$2:$D$692,'Infos Relatório'!$B$245,'Faturamento SP3'!$E$2:$E$692,'Infos Relatório'!$B309,'Faturamento SP3'!$Z$2:$Z$692,'Infos Relatório'!AY$1)</f>
        <v>0</v>
      </c>
      <c r="BE309" s="23">
        <f>COUNTIFS('Faturamento SP3'!$D$2:$D$692,'Infos Relatório'!$B$245,'Faturamento SP3'!$E$2:$E$692,'Infos Relatório'!$B309,'Faturamento SP3'!$Z$2:$Z$692,'Infos Relatório'!BE$1)</f>
        <v>0</v>
      </c>
      <c r="BF309" s="13">
        <f>SUMIFS('Faturamento SP3'!$G$2:$G$692,'Faturamento SP3'!$D$2:$D$692,'Infos Relatório'!$B$245,'Faturamento SP3'!$E$2:$E$692,'Infos Relatório'!$B309,'Faturamento SP3'!$Z$2:$Z$692,'Infos Relatório'!BE$1)</f>
        <v>0</v>
      </c>
      <c r="BG309" s="13">
        <f>SUMIFS('Faturamento SP3'!$J$2:$J$692,'Faturamento SP3'!$D$2:$D$692,'Infos Relatório'!$B$245,'Faturamento SP3'!$E$2:$E$692,'Infos Relatório'!$B309,'Faturamento SP3'!$Z$2:$Z$692,'Infos Relatório'!BE$1)</f>
        <v>0</v>
      </c>
      <c r="BH309" s="14">
        <f>SUMIFS('Faturamento SP3'!$O$2:$O$692,'Faturamento SP3'!$D$2:$D$692,'Infos Relatório'!$B$245,'Faturamento SP3'!$E$2:$E$692,'Infos Relatório'!$B309,'Faturamento SP3'!$Z$2:$Z$692,'Infos Relatório'!BE$1,'Faturamento SP3'!$T$2:$T$692,"Sim")+SUMIFS('Faturamento SP3'!$P$2:$P$692,'Faturamento SP3'!$D$2:$D$692,'Infos Relatório'!$B$245,'Faturamento SP3'!$E$2:$E$692,'Infos Relatório'!$B309,'Faturamento SP3'!$Z$2:$Z$692,'Infos Relatório'!BE$1,'Faturamento SP3'!$T$2:$T$692,"Sim")</f>
        <v>0</v>
      </c>
      <c r="BI309" s="27" t="e">
        <f t="shared" si="106"/>
        <v>#DIV/0!</v>
      </c>
      <c r="BJ309" s="24">
        <f>SUMIFS('Faturamento SP3'!$H$2:$H$692,'Faturamento SP3'!$D$2:$D$692,'Infos Relatório'!$B$245,'Faturamento SP3'!$E$2:$E$692,'Infos Relatório'!$B309,'Faturamento SP3'!$Z$2:$Z$692,'Infos Relatório'!BE$1)</f>
        <v>0</v>
      </c>
      <c r="BK309" s="23">
        <f>COUNTIFS('Faturamento SP3'!$D$2:$D$692,'Infos Relatório'!$B$245,'Faturamento SP3'!$E$2:$E$692,'Infos Relatório'!$B309,'Faturamento SP3'!$Z$2:$Z$692,'Infos Relatório'!BK$1)</f>
        <v>0</v>
      </c>
      <c r="BL309" s="13">
        <f>SUMIFS('Faturamento SP3'!$G$2:$G$692,'Faturamento SP3'!$D$2:$D$692,'Infos Relatório'!$B$245,'Faturamento SP3'!$E$2:$E$692,'Infos Relatório'!$B309,'Faturamento SP3'!$Z$2:$Z$692,'Infos Relatório'!BK$1)</f>
        <v>0</v>
      </c>
      <c r="BM309" s="13">
        <f>SUMIFS('Faturamento SP3'!$J$2:$J$692,'Faturamento SP3'!$D$2:$D$692,'Infos Relatório'!$B$245,'Faturamento SP3'!$E$2:$E$692,'Infos Relatório'!$B309,'Faturamento SP3'!$Z$2:$Z$692,'Infos Relatório'!BK$1)</f>
        <v>0</v>
      </c>
      <c r="BN309" s="14">
        <f>SUMIFS('Faturamento SP3'!$O$2:$O$692,'Faturamento SP3'!$D$2:$D$692,'Infos Relatório'!$B$245,'Faturamento SP3'!$E$2:$E$692,'Infos Relatório'!$B309,'Faturamento SP3'!$Z$2:$Z$692,'Infos Relatório'!BK$1,'Faturamento SP3'!$T$2:$T$692,"Sim")+SUMIFS('Faturamento SP3'!$P$2:$P$692,'Faturamento SP3'!$D$2:$D$692,'Infos Relatório'!$B$245,'Faturamento SP3'!$E$2:$E$692,'Infos Relatório'!$B309,'Faturamento SP3'!$Z$2:$Z$692,'Infos Relatório'!BK$1,'Faturamento SP3'!$T$2:$T$692,"Sim")</f>
        <v>0</v>
      </c>
      <c r="BO309" s="27" t="e">
        <f t="shared" si="107"/>
        <v>#DIV/0!</v>
      </c>
      <c r="BP309" s="24">
        <f>SUMIFS('Faturamento SP3'!$H$2:$H$692,'Faturamento SP3'!$D$2:$D$692,'Infos Relatório'!$B$245,'Faturamento SP3'!$E$2:$E$692,'Infos Relatório'!$B309,'Faturamento SP3'!$Z$2:$Z$692,'Infos Relatório'!BK$1)</f>
        <v>0</v>
      </c>
      <c r="BQ309" s="23">
        <f>COUNTIFS('Faturamento SP3'!$D$2:$D$692,'Infos Relatório'!$B$245,'Faturamento SP3'!$E$2:$E$692,'Infos Relatório'!$B309,'Faturamento SP3'!$Z$2:$Z$692,'Infos Relatório'!BQ$1)</f>
        <v>0</v>
      </c>
      <c r="BR309" s="13">
        <f>SUMIFS('Faturamento SP3'!$G$2:$G$692,'Faturamento SP3'!$D$2:$D$692,'Infos Relatório'!$B$245,'Faturamento SP3'!$E$2:$E$692,'Infos Relatório'!$B309,'Faturamento SP3'!$Z$2:$Z$692,'Infos Relatório'!BQ$1)</f>
        <v>0</v>
      </c>
      <c r="BS309" s="13">
        <f>SUMIFS('Faturamento SP3'!$J$2:$J$692,'Faturamento SP3'!$D$2:$D$692,'Infos Relatório'!$B$245,'Faturamento SP3'!$E$2:$E$692,'Infos Relatório'!$B309,'Faturamento SP3'!$Z$2:$Z$692,'Infos Relatório'!BQ$1)</f>
        <v>0</v>
      </c>
      <c r="BT309" s="14">
        <f>SUMIFS('Faturamento SP3'!$O$2:$O$692,'Faturamento SP3'!$D$2:$D$692,'Infos Relatório'!$B$245,'Faturamento SP3'!$E$2:$E$692,'Infos Relatório'!$B309,'Faturamento SP3'!$Z$2:$Z$692,'Infos Relatório'!BQ$1,'Faturamento SP3'!$T$2:$T$692,"Sim")+SUMIFS('Faturamento SP3'!$P$2:$P$692,'Faturamento SP3'!$D$2:$D$692,'Infos Relatório'!$B$245,'Faturamento SP3'!$E$2:$E$692,'Infos Relatório'!$B309,'Faturamento SP3'!$Z$2:$Z$692,'Infos Relatório'!BQ$1,'Faturamento SP3'!$T$2:$T$692,"Sim")</f>
        <v>0</v>
      </c>
      <c r="BU309" s="27" t="e">
        <f t="shared" si="108"/>
        <v>#DIV/0!</v>
      </c>
      <c r="BV309" s="24">
        <f>SUMIFS('Faturamento SP3'!$H$2:$H$692,'Faturamento SP3'!$D$2:$D$692,'Infos Relatório'!$B$245,'Faturamento SP3'!$E$2:$E$692,'Infos Relatório'!$B309,'Faturamento SP3'!$Z$2:$Z$692,'Infos Relatório'!BQ$1)</f>
        <v>0</v>
      </c>
    </row>
    <row r="310" spans="2:74">
      <c r="B310" s="17" t="s">
        <v>71</v>
      </c>
      <c r="C310" s="23">
        <f>COUNTIFS('Faturamento SP3'!$D$2:$D$692,'Infos Relatório'!$B$245,'Faturamento SP3'!$E$2:$E$692,'Infos Relatório'!$B310,'Faturamento SP3'!$Z$2:$Z$692,'Infos Relatório'!C$1)</f>
        <v>0</v>
      </c>
      <c r="D310" s="13">
        <f>SUMIFS('Faturamento SP3'!$G$2:$G$692,'Faturamento SP3'!$D$2:$D$692,'Infos Relatório'!$B$245,'Faturamento SP3'!$E$2:$E$692,'Infos Relatório'!$B310,'Faturamento SP3'!$Z$2:$Z$692,'Infos Relatório'!C$1)</f>
        <v>0</v>
      </c>
      <c r="E310" s="13">
        <f>SUMIFS('Faturamento SP3'!$J$2:$J$692,'Faturamento SP3'!$D$2:$D$692,'Infos Relatório'!$B$245,'Faturamento SP3'!$E$2:$E$692,'Infos Relatório'!$B310,'Faturamento SP3'!$Z$2:$Z$692,'Infos Relatório'!C$1)</f>
        <v>0</v>
      </c>
      <c r="F310" s="14">
        <f>SUMIFS('Faturamento SP3'!$O$2:$O$692,'Faturamento SP3'!$D$2:$D$692,'Infos Relatório'!$B$245,'Faturamento SP3'!$E$2:$E$692,'Infos Relatório'!$B310,'Faturamento SP3'!$Z$2:$Z$692,'Infos Relatório'!C$1,'Faturamento SP3'!$T$2:$T$692,"Sim")+SUMIFS('Faturamento SP3'!$P$2:$P$692,'Faturamento SP3'!$D$2:$D$692,'Infos Relatório'!$B$245,'Faturamento SP3'!$E$2:$E$692,'Infos Relatório'!$B310,'Faturamento SP3'!$Z$2:$Z$692,'Infos Relatório'!C$1,'Faturamento SP3'!$T$2:$T$692,"Sim")</f>
        <v>0</v>
      </c>
      <c r="G310" s="27" t="e">
        <f t="shared" si="97"/>
        <v>#DIV/0!</v>
      </c>
      <c r="H310" s="24">
        <f>SUMIFS('Faturamento SP3'!$H$2:$H$692,'Faturamento SP3'!$D$2:$D$692,'Infos Relatório'!$B$245,'Faturamento SP3'!$E$2:$E$692,'Infos Relatório'!$B310,'Faturamento SP3'!$Z$2:$Z$692,'Infos Relatório'!C$1)</f>
        <v>0</v>
      </c>
      <c r="I310" s="23">
        <f>COUNTIFS('Faturamento SP3'!$D$2:$D$692,'Infos Relatório'!$B$245,'Faturamento SP3'!$E$2:$E$692,'Infos Relatório'!$B310,'Faturamento SP3'!$Z$2:$Z$692,'Infos Relatório'!I$1)</f>
        <v>0</v>
      </c>
      <c r="J310" s="13">
        <f>SUMIFS('Faturamento SP3'!$G$2:$G$692,'Faturamento SP3'!$D$2:$D$692,'Infos Relatório'!$B$245,'Faturamento SP3'!$E$2:$E$692,'Infos Relatório'!$B310,'Faturamento SP3'!$Z$2:$Z$692,'Infos Relatório'!I$1)</f>
        <v>0</v>
      </c>
      <c r="K310" s="13">
        <f>SUMIFS('Faturamento SP3'!$J$2:$J$692,'Faturamento SP3'!$D$2:$D$692,'Infos Relatório'!$B$245,'Faturamento SP3'!$E$2:$E$692,'Infos Relatório'!$B310,'Faturamento SP3'!$Z$2:$Z$692,'Infos Relatório'!I$1)</f>
        <v>0</v>
      </c>
      <c r="L310" s="14">
        <f>SUMIFS('Faturamento SP3'!$O$2:$O$692,'Faturamento SP3'!$D$2:$D$692,'Infos Relatório'!$B$245,'Faturamento SP3'!$E$2:$E$692,'Infos Relatório'!$B310,'Faturamento SP3'!$Z$2:$Z$692,'Infos Relatório'!I$1,'Faturamento SP3'!$T$2:$T$692,"Sim")+SUMIFS('Faturamento SP3'!$P$2:$P$692,'Faturamento SP3'!$D$2:$D$692,'Infos Relatório'!$B$245,'Faturamento SP3'!$E$2:$E$692,'Infos Relatório'!$B310,'Faturamento SP3'!$Z$2:$Z$692,'Infos Relatório'!I$1,'Faturamento SP3'!$T$2:$T$692,"Sim")</f>
        <v>0</v>
      </c>
      <c r="M310" s="27" t="e">
        <f t="shared" si="98"/>
        <v>#DIV/0!</v>
      </c>
      <c r="N310" s="24">
        <f>SUMIFS('Faturamento SP3'!$H$2:$H$692,'Faturamento SP3'!$D$2:$D$692,'Infos Relatório'!$B$245,'Faturamento SP3'!$E$2:$E$692,'Infos Relatório'!$B310,'Faturamento SP3'!$Z$2:$Z$692,'Infos Relatório'!I$1)</f>
        <v>0</v>
      </c>
      <c r="O310" s="23">
        <f>COUNTIFS('Faturamento SP3'!$D$2:$D$692,'Infos Relatório'!$B$245,'Faturamento SP3'!$E$2:$E$692,'Infos Relatório'!$B310,'Faturamento SP3'!$Z$2:$Z$692,'Infos Relatório'!O$1)</f>
        <v>0</v>
      </c>
      <c r="P310" s="13">
        <f>SUMIFS('Faturamento SP3'!$G$2:$G$692,'Faturamento SP3'!$D$2:$D$692,'Infos Relatório'!$B$245,'Faturamento SP3'!$E$2:$E$692,'Infos Relatório'!$B310,'Faturamento SP3'!$Z$2:$Z$692,'Infos Relatório'!O$1)</f>
        <v>0</v>
      </c>
      <c r="Q310" s="13">
        <f>SUMIFS('Faturamento SP3'!$J$2:$J$692,'Faturamento SP3'!$D$2:$D$692,'Infos Relatório'!$B$245,'Faturamento SP3'!$E$2:$E$692,'Infos Relatório'!$B310,'Faturamento SP3'!$Z$2:$Z$692,'Infos Relatório'!O$1)</f>
        <v>0</v>
      </c>
      <c r="R310" s="14">
        <f>SUMIFS('Faturamento SP3'!$O$2:$O$692,'Faturamento SP3'!$D$2:$D$692,'Infos Relatório'!$B$245,'Faturamento SP3'!$E$2:$E$692,'Infos Relatório'!$B310,'Faturamento SP3'!$Z$2:$Z$692,'Infos Relatório'!O$1,'Faturamento SP3'!$T$2:$T$692,"Sim")+SUMIFS('Faturamento SP3'!$P$2:$P$692,'Faturamento SP3'!$D$2:$D$692,'Infos Relatório'!$B$245,'Faturamento SP3'!$E$2:$E$692,'Infos Relatório'!$B310,'Faturamento SP3'!$Z$2:$Z$692,'Infos Relatório'!O$1,'Faturamento SP3'!$T$2:$T$692,"Sim")</f>
        <v>0</v>
      </c>
      <c r="S310" s="27" t="e">
        <f t="shared" si="99"/>
        <v>#DIV/0!</v>
      </c>
      <c r="T310" s="24">
        <f>SUMIFS('Faturamento SP3'!$H$2:$H$692,'Faturamento SP3'!$D$2:$D$692,'Infos Relatório'!$B$245,'Faturamento SP3'!$E$2:$E$692,'Infos Relatório'!$B310,'Faturamento SP3'!$Z$2:$Z$692,'Infos Relatório'!O$1)</f>
        <v>0</v>
      </c>
      <c r="U310" s="23">
        <f>COUNTIFS('Faturamento SP3'!$D$2:$D$692,'Infos Relatório'!$B$245,'Faturamento SP3'!$E$2:$E$692,'Infos Relatório'!$B310,'Faturamento SP3'!$Z$2:$Z$692,'Infos Relatório'!U$1)</f>
        <v>0</v>
      </c>
      <c r="V310" s="13">
        <f>SUMIFS('Faturamento SP3'!$G$2:$G$692,'Faturamento SP3'!$D$2:$D$692,'Infos Relatório'!$B$245,'Faturamento SP3'!$E$2:$E$692,'Infos Relatório'!$B310,'Faturamento SP3'!$Z$2:$Z$692,'Infos Relatório'!U$1)</f>
        <v>0</v>
      </c>
      <c r="W310" s="13">
        <f>SUMIFS('Faturamento SP3'!$J$2:$J$692,'Faturamento SP3'!$D$2:$D$692,'Infos Relatório'!$B$245,'Faturamento SP3'!$E$2:$E$692,'Infos Relatório'!$B310,'Faturamento SP3'!$Z$2:$Z$692,'Infos Relatório'!U$1)</f>
        <v>0</v>
      </c>
      <c r="X310" s="14">
        <f>SUMIFS('Faturamento SP3'!$O$2:$O$692,'Faturamento SP3'!$D$2:$D$692,'Infos Relatório'!$B$245,'Faturamento SP3'!$E$2:$E$692,'Infos Relatório'!$B310,'Faturamento SP3'!$Z$2:$Z$692,'Infos Relatório'!U$1,'Faturamento SP3'!$T$2:$T$692,"Sim")+SUMIFS('Faturamento SP3'!$P$2:$P$692,'Faturamento SP3'!$D$2:$D$692,'Infos Relatório'!$B$245,'Faturamento SP3'!$E$2:$E$692,'Infos Relatório'!$B310,'Faturamento SP3'!$Z$2:$Z$692,'Infos Relatório'!U$1,'Faturamento SP3'!$T$2:$T$692,"Sim")</f>
        <v>0</v>
      </c>
      <c r="Y310" s="27" t="e">
        <f t="shared" si="100"/>
        <v>#DIV/0!</v>
      </c>
      <c r="Z310" s="24">
        <f>SUMIFS('Faturamento SP3'!$H$2:$H$692,'Faturamento SP3'!$D$2:$D$692,'Infos Relatório'!$B$245,'Faturamento SP3'!$E$2:$E$692,'Infos Relatório'!$B310,'Faturamento SP3'!$Z$2:$Z$692,'Infos Relatório'!U$1)</f>
        <v>0</v>
      </c>
      <c r="AA310" s="23">
        <f>COUNTIFS('Faturamento SP3'!$D$2:$D$692,'Infos Relatório'!$B$245,'Faturamento SP3'!$E$2:$E$692,'Infos Relatório'!$B310,'Faturamento SP3'!$Z$2:$Z$692,'Infos Relatório'!AA$1)</f>
        <v>0</v>
      </c>
      <c r="AB310" s="13">
        <f>SUMIFS('Faturamento SP3'!$G$2:$G$692,'Faturamento SP3'!$D$2:$D$692,'Infos Relatório'!$B$245,'Faturamento SP3'!$E$2:$E$692,'Infos Relatório'!$B310,'Faturamento SP3'!$Z$2:$Z$692,'Infos Relatório'!AA$1)</f>
        <v>0</v>
      </c>
      <c r="AC310" s="13">
        <f>SUMIFS('Faturamento SP3'!$J$2:$J$692,'Faturamento SP3'!$D$2:$D$692,'Infos Relatório'!$B$245,'Faturamento SP3'!$E$2:$E$692,'Infos Relatório'!$B310,'Faturamento SP3'!$Z$2:$Z$692,'Infos Relatório'!AA$1)</f>
        <v>0</v>
      </c>
      <c r="AD310" s="14">
        <f>SUMIFS('Faturamento SP3'!$O$2:$O$692,'Faturamento SP3'!$D$2:$D$692,'Infos Relatório'!$B$245,'Faturamento SP3'!$E$2:$E$692,'Infos Relatório'!$B310,'Faturamento SP3'!$Z$2:$Z$692,'Infos Relatório'!AA$1,'Faturamento SP3'!$T$2:$T$692,"Sim")+SUMIFS('Faturamento SP3'!$P$2:$P$692,'Faturamento SP3'!$D$2:$D$692,'Infos Relatório'!$B$245,'Faturamento SP3'!$E$2:$E$692,'Infos Relatório'!$B310,'Faturamento SP3'!$Z$2:$Z$692,'Infos Relatório'!AA$1,'Faturamento SP3'!$T$2:$T$692,"Sim")</f>
        <v>0</v>
      </c>
      <c r="AE310" s="27" t="e">
        <f t="shared" si="101"/>
        <v>#DIV/0!</v>
      </c>
      <c r="AF310" s="24">
        <f>SUMIFS('Faturamento SP3'!$H$2:$H$692,'Faturamento SP3'!$D$2:$D$692,'Infos Relatório'!$B$245,'Faturamento SP3'!$E$2:$E$692,'Infos Relatório'!$B310,'Faturamento SP3'!$Z$2:$Z$692,'Infos Relatório'!AA$1)</f>
        <v>0</v>
      </c>
      <c r="AG310" s="23">
        <f>COUNTIFS('Faturamento SP3'!$D$2:$D$692,'Infos Relatório'!$B$245,'Faturamento SP3'!$E$2:$E$692,'Infos Relatório'!$B310,'Faturamento SP3'!$Z$2:$Z$692,'Infos Relatório'!AG$1)</f>
        <v>0</v>
      </c>
      <c r="AH310" s="13">
        <f>SUMIFS('Faturamento SP3'!$G$2:$G$692,'Faturamento SP3'!$D$2:$D$692,'Infos Relatório'!$B$245,'Faturamento SP3'!$E$2:$E$692,'Infos Relatório'!$B310,'Faturamento SP3'!$Z$2:$Z$692,'Infos Relatório'!AG$1)</f>
        <v>0</v>
      </c>
      <c r="AI310" s="13">
        <f>SUMIFS('Faturamento SP3'!$J$2:$J$692,'Faturamento SP3'!$D$2:$D$692,'Infos Relatório'!$B$245,'Faturamento SP3'!$E$2:$E$692,'Infos Relatório'!$B310,'Faturamento SP3'!$Z$2:$Z$692,'Infos Relatório'!AG$1)</f>
        <v>0</v>
      </c>
      <c r="AJ310" s="14">
        <f>SUMIFS('Faturamento SP3'!$O$2:$O$692,'Faturamento SP3'!$D$2:$D$692,'Infos Relatório'!$B$245,'Faturamento SP3'!$E$2:$E$692,'Infos Relatório'!$B310,'Faturamento SP3'!$Z$2:$Z$692,'Infos Relatório'!AG$1,'Faturamento SP3'!$T$2:$T$692,"Sim")+SUMIFS('Faturamento SP3'!$P$2:$P$692,'Faturamento SP3'!$D$2:$D$692,'Infos Relatório'!$B$245,'Faturamento SP3'!$E$2:$E$692,'Infos Relatório'!$B310,'Faturamento SP3'!$Z$2:$Z$692,'Infos Relatório'!AG$1,'Faturamento SP3'!$T$2:$T$692,"Sim")</f>
        <v>0</v>
      </c>
      <c r="AK310" s="27" t="e">
        <f t="shared" si="102"/>
        <v>#DIV/0!</v>
      </c>
      <c r="AL310" s="24">
        <f>SUMIFS('Faturamento SP3'!$H$2:$H$692,'Faturamento SP3'!$D$2:$D$692,'Infos Relatório'!$B$245,'Faturamento SP3'!$E$2:$E$692,'Infos Relatório'!$B310,'Faturamento SP3'!$Z$2:$Z$692,'Infos Relatório'!AG$1)</f>
        <v>0</v>
      </c>
      <c r="AM310" s="23">
        <f>COUNTIFS('Faturamento SP3'!$D$2:$D$692,'Infos Relatório'!$B$245,'Faturamento SP3'!$E$2:$E$692,'Infos Relatório'!$B310,'Faturamento SP3'!$Z$2:$Z$692,'Infos Relatório'!AM$1)</f>
        <v>0</v>
      </c>
      <c r="AN310" s="13">
        <f>SUMIFS('Faturamento SP3'!$G$2:$G$692,'Faturamento SP3'!$D$2:$D$692,'Infos Relatório'!$B$245,'Faturamento SP3'!$E$2:$E$692,'Infos Relatório'!$B310,'Faturamento SP3'!$Z$2:$Z$692,'Infos Relatório'!AM$1)</f>
        <v>0</v>
      </c>
      <c r="AO310" s="13">
        <f>SUMIFS('Faturamento SP3'!$J$2:$J$692,'Faturamento SP3'!$D$2:$D$692,'Infos Relatório'!$B$245,'Faturamento SP3'!$E$2:$E$692,'Infos Relatório'!$B310,'Faturamento SP3'!$Z$2:$Z$692,'Infos Relatório'!AM$1)</f>
        <v>0</v>
      </c>
      <c r="AP310" s="14">
        <f>SUMIFS('Faturamento SP3'!$O$2:$O$692,'Faturamento SP3'!$D$2:$D$692,'Infos Relatório'!$B$245,'Faturamento SP3'!$E$2:$E$692,'Infos Relatório'!$B310,'Faturamento SP3'!$Z$2:$Z$692,'Infos Relatório'!AM$1,'Faturamento SP3'!$T$2:$T$692,"Sim")+SUMIFS('Faturamento SP3'!$P$2:$P$692,'Faturamento SP3'!$D$2:$D$692,'Infos Relatório'!$B$245,'Faturamento SP3'!$E$2:$E$692,'Infos Relatório'!$B310,'Faturamento SP3'!$Z$2:$Z$692,'Infos Relatório'!AM$1,'Faturamento SP3'!$T$2:$T$692,"Sim")</f>
        <v>0</v>
      </c>
      <c r="AQ310" s="27" t="e">
        <f t="shared" si="103"/>
        <v>#DIV/0!</v>
      </c>
      <c r="AR310" s="24">
        <f>SUMIFS('Faturamento SP3'!$H$2:$H$692,'Faturamento SP3'!$D$2:$D$692,'Infos Relatório'!$B$245,'Faturamento SP3'!$E$2:$E$692,'Infos Relatório'!$B310,'Faturamento SP3'!$Z$2:$Z$692,'Infos Relatório'!AM$1)</f>
        <v>0</v>
      </c>
      <c r="AS310" s="23">
        <f>COUNTIFS('Faturamento SP3'!$D$2:$D$692,'Infos Relatório'!$B$245,'Faturamento SP3'!$E$2:$E$692,'Infos Relatório'!$B310,'Faturamento SP3'!$Z$2:$Z$692,'Infos Relatório'!AS$1)</f>
        <v>0</v>
      </c>
      <c r="AT310" s="13">
        <f>SUMIFS('Faturamento SP3'!$G$2:$G$692,'Faturamento SP3'!$D$2:$D$692,'Infos Relatório'!$B$245,'Faturamento SP3'!$E$2:$E$692,'Infos Relatório'!$B310,'Faturamento SP3'!$Z$2:$Z$692,'Infos Relatório'!AS$1)</f>
        <v>0</v>
      </c>
      <c r="AU310" s="13">
        <f>SUMIFS('Faturamento SP3'!$J$2:$J$692,'Faturamento SP3'!$D$2:$D$692,'Infos Relatório'!$B$245,'Faturamento SP3'!$E$2:$E$692,'Infos Relatório'!$B310,'Faturamento SP3'!$Z$2:$Z$692,'Infos Relatório'!AS$1)</f>
        <v>0</v>
      </c>
      <c r="AV310" s="14">
        <f>SUMIFS('Faturamento SP3'!$O$2:$O$692,'Faturamento SP3'!$D$2:$D$692,'Infos Relatório'!$B$245,'Faturamento SP3'!$E$2:$E$692,'Infos Relatório'!$B310,'Faturamento SP3'!$Z$2:$Z$692,'Infos Relatório'!AS$1,'Faturamento SP3'!$T$2:$T$692,"Sim")+SUMIFS('Faturamento SP3'!$P$2:$P$692,'Faturamento SP3'!$D$2:$D$692,'Infos Relatório'!$B$245,'Faturamento SP3'!$E$2:$E$692,'Infos Relatório'!$B310,'Faturamento SP3'!$Z$2:$Z$692,'Infos Relatório'!AS$1,'Faturamento SP3'!$T$2:$T$692,"Sim")</f>
        <v>0</v>
      </c>
      <c r="AW310" s="27" t="e">
        <f t="shared" si="104"/>
        <v>#DIV/0!</v>
      </c>
      <c r="AX310" s="24">
        <f>SUMIFS('Faturamento SP3'!$H$2:$H$692,'Faturamento SP3'!$D$2:$D$692,'Infos Relatório'!$B$245,'Faturamento SP3'!$E$2:$E$692,'Infos Relatório'!$B310,'Faturamento SP3'!$Z$2:$Z$692,'Infos Relatório'!AS$1)</f>
        <v>0</v>
      </c>
      <c r="AY310" s="23">
        <f>COUNTIFS('Faturamento SP3'!$D$2:$D$692,'Infos Relatório'!$B$245,'Faturamento SP3'!$E$2:$E$692,'Infos Relatório'!$B310,'Faturamento SP3'!$Z$2:$Z$692,'Infos Relatório'!AY$1)</f>
        <v>0</v>
      </c>
      <c r="AZ310" s="13">
        <f>SUMIFS('Faturamento SP3'!$G$2:$G$692,'Faturamento SP3'!$D$2:$D$692,'Infos Relatório'!$B$245,'Faturamento SP3'!$E$2:$E$692,'Infos Relatório'!$B310,'Faturamento SP3'!$Z$2:$Z$692,'Infos Relatório'!AY$1)</f>
        <v>0</v>
      </c>
      <c r="BA310" s="13">
        <f>SUMIFS('Faturamento SP3'!$J$2:$J$692,'Faturamento SP3'!$D$2:$D$692,'Infos Relatório'!$B$245,'Faturamento SP3'!$E$2:$E$692,'Infos Relatório'!$B310,'Faturamento SP3'!$Z$2:$Z$692,'Infos Relatório'!AY$1)</f>
        <v>0</v>
      </c>
      <c r="BB310" s="14">
        <f>SUMIFS('Faturamento SP3'!$O$2:$O$692,'Faturamento SP3'!$D$2:$D$692,'Infos Relatório'!$B$245,'Faturamento SP3'!$E$2:$E$692,'Infos Relatório'!$B310,'Faturamento SP3'!$Z$2:$Z$692,'Infos Relatório'!AY$1,'Faturamento SP3'!$T$2:$T$692,"Sim")+SUMIFS('Faturamento SP3'!$P$2:$P$692,'Faturamento SP3'!$D$2:$D$692,'Infos Relatório'!$B$245,'Faturamento SP3'!$E$2:$E$692,'Infos Relatório'!$B310,'Faturamento SP3'!$Z$2:$Z$692,'Infos Relatório'!AY$1,'Faturamento SP3'!$T$2:$T$692,"Sim")</f>
        <v>0</v>
      </c>
      <c r="BC310" s="27" t="e">
        <f t="shared" si="105"/>
        <v>#DIV/0!</v>
      </c>
      <c r="BD310" s="24">
        <f>SUMIFS('Faturamento SP3'!$H$2:$H$692,'Faturamento SP3'!$D$2:$D$692,'Infos Relatório'!$B$245,'Faturamento SP3'!$E$2:$E$692,'Infos Relatório'!$B310,'Faturamento SP3'!$Z$2:$Z$692,'Infos Relatório'!AY$1)</f>
        <v>0</v>
      </c>
      <c r="BE310" s="23">
        <f>COUNTIFS('Faturamento SP3'!$D$2:$D$692,'Infos Relatório'!$B$245,'Faturamento SP3'!$E$2:$E$692,'Infos Relatório'!$B310,'Faturamento SP3'!$Z$2:$Z$692,'Infos Relatório'!BE$1)</f>
        <v>0</v>
      </c>
      <c r="BF310" s="13">
        <f>SUMIFS('Faturamento SP3'!$G$2:$G$692,'Faturamento SP3'!$D$2:$D$692,'Infos Relatório'!$B$245,'Faturamento SP3'!$E$2:$E$692,'Infos Relatório'!$B310,'Faturamento SP3'!$Z$2:$Z$692,'Infos Relatório'!BE$1)</f>
        <v>0</v>
      </c>
      <c r="BG310" s="13">
        <f>SUMIFS('Faturamento SP3'!$J$2:$J$692,'Faturamento SP3'!$D$2:$D$692,'Infos Relatório'!$B$245,'Faturamento SP3'!$E$2:$E$692,'Infos Relatório'!$B310,'Faturamento SP3'!$Z$2:$Z$692,'Infos Relatório'!BE$1)</f>
        <v>0</v>
      </c>
      <c r="BH310" s="14">
        <f>SUMIFS('Faturamento SP3'!$O$2:$O$692,'Faturamento SP3'!$D$2:$D$692,'Infos Relatório'!$B$245,'Faturamento SP3'!$E$2:$E$692,'Infos Relatório'!$B310,'Faturamento SP3'!$Z$2:$Z$692,'Infos Relatório'!BE$1,'Faturamento SP3'!$T$2:$T$692,"Sim")+SUMIFS('Faturamento SP3'!$P$2:$P$692,'Faturamento SP3'!$D$2:$D$692,'Infos Relatório'!$B$245,'Faturamento SP3'!$E$2:$E$692,'Infos Relatório'!$B310,'Faturamento SP3'!$Z$2:$Z$692,'Infos Relatório'!BE$1,'Faturamento SP3'!$T$2:$T$692,"Sim")</f>
        <v>0</v>
      </c>
      <c r="BI310" s="27" t="e">
        <f t="shared" si="106"/>
        <v>#DIV/0!</v>
      </c>
      <c r="BJ310" s="24">
        <f>SUMIFS('Faturamento SP3'!$H$2:$H$692,'Faturamento SP3'!$D$2:$D$692,'Infos Relatório'!$B$245,'Faturamento SP3'!$E$2:$E$692,'Infos Relatório'!$B310,'Faturamento SP3'!$Z$2:$Z$692,'Infos Relatório'!BE$1)</f>
        <v>0</v>
      </c>
      <c r="BK310" s="23">
        <f>COUNTIFS('Faturamento SP3'!$D$2:$D$692,'Infos Relatório'!$B$245,'Faturamento SP3'!$E$2:$E$692,'Infos Relatório'!$B310,'Faturamento SP3'!$Z$2:$Z$692,'Infos Relatório'!BK$1)</f>
        <v>0</v>
      </c>
      <c r="BL310" s="13">
        <f>SUMIFS('Faturamento SP3'!$G$2:$G$692,'Faturamento SP3'!$D$2:$D$692,'Infos Relatório'!$B$245,'Faturamento SP3'!$E$2:$E$692,'Infos Relatório'!$B310,'Faturamento SP3'!$Z$2:$Z$692,'Infos Relatório'!BK$1)</f>
        <v>0</v>
      </c>
      <c r="BM310" s="13">
        <f>SUMIFS('Faturamento SP3'!$J$2:$J$692,'Faturamento SP3'!$D$2:$D$692,'Infos Relatório'!$B$245,'Faturamento SP3'!$E$2:$E$692,'Infos Relatório'!$B310,'Faturamento SP3'!$Z$2:$Z$692,'Infos Relatório'!BK$1)</f>
        <v>0</v>
      </c>
      <c r="BN310" s="14">
        <f>SUMIFS('Faturamento SP3'!$O$2:$O$692,'Faturamento SP3'!$D$2:$D$692,'Infos Relatório'!$B$245,'Faturamento SP3'!$E$2:$E$692,'Infos Relatório'!$B310,'Faturamento SP3'!$Z$2:$Z$692,'Infos Relatório'!BK$1,'Faturamento SP3'!$T$2:$T$692,"Sim")+SUMIFS('Faturamento SP3'!$P$2:$P$692,'Faturamento SP3'!$D$2:$D$692,'Infos Relatório'!$B$245,'Faturamento SP3'!$E$2:$E$692,'Infos Relatório'!$B310,'Faturamento SP3'!$Z$2:$Z$692,'Infos Relatório'!BK$1,'Faturamento SP3'!$T$2:$T$692,"Sim")</f>
        <v>0</v>
      </c>
      <c r="BO310" s="27" t="e">
        <f t="shared" si="107"/>
        <v>#DIV/0!</v>
      </c>
      <c r="BP310" s="24">
        <f>SUMIFS('Faturamento SP3'!$H$2:$H$692,'Faturamento SP3'!$D$2:$D$692,'Infos Relatório'!$B$245,'Faturamento SP3'!$E$2:$E$692,'Infos Relatório'!$B310,'Faturamento SP3'!$Z$2:$Z$692,'Infos Relatório'!BK$1)</f>
        <v>0</v>
      </c>
      <c r="BQ310" s="23">
        <f>COUNTIFS('Faturamento SP3'!$D$2:$D$692,'Infos Relatório'!$B$245,'Faturamento SP3'!$E$2:$E$692,'Infos Relatório'!$B310,'Faturamento SP3'!$Z$2:$Z$692,'Infos Relatório'!BQ$1)</f>
        <v>0</v>
      </c>
      <c r="BR310" s="13">
        <f>SUMIFS('Faturamento SP3'!$G$2:$G$692,'Faturamento SP3'!$D$2:$D$692,'Infos Relatório'!$B$245,'Faturamento SP3'!$E$2:$E$692,'Infos Relatório'!$B310,'Faturamento SP3'!$Z$2:$Z$692,'Infos Relatório'!BQ$1)</f>
        <v>0</v>
      </c>
      <c r="BS310" s="13">
        <f>SUMIFS('Faturamento SP3'!$J$2:$J$692,'Faturamento SP3'!$D$2:$D$692,'Infos Relatório'!$B$245,'Faturamento SP3'!$E$2:$E$692,'Infos Relatório'!$B310,'Faturamento SP3'!$Z$2:$Z$692,'Infos Relatório'!BQ$1)</f>
        <v>0</v>
      </c>
      <c r="BT310" s="14">
        <f>SUMIFS('Faturamento SP3'!$O$2:$O$692,'Faturamento SP3'!$D$2:$D$692,'Infos Relatório'!$B$245,'Faturamento SP3'!$E$2:$E$692,'Infos Relatório'!$B310,'Faturamento SP3'!$Z$2:$Z$692,'Infos Relatório'!BQ$1,'Faturamento SP3'!$T$2:$T$692,"Sim")+SUMIFS('Faturamento SP3'!$P$2:$P$692,'Faturamento SP3'!$D$2:$D$692,'Infos Relatório'!$B$245,'Faturamento SP3'!$E$2:$E$692,'Infos Relatório'!$B310,'Faturamento SP3'!$Z$2:$Z$692,'Infos Relatório'!BQ$1,'Faturamento SP3'!$T$2:$T$692,"Sim")</f>
        <v>0</v>
      </c>
      <c r="BU310" s="27" t="e">
        <f t="shared" si="108"/>
        <v>#DIV/0!</v>
      </c>
      <c r="BV310" s="24">
        <f>SUMIFS('Faturamento SP3'!$H$2:$H$692,'Faturamento SP3'!$D$2:$D$692,'Infos Relatório'!$B$245,'Faturamento SP3'!$E$2:$E$692,'Infos Relatório'!$B310,'Faturamento SP3'!$Z$2:$Z$692,'Infos Relatório'!BQ$1)</f>
        <v>0</v>
      </c>
    </row>
    <row r="311" spans="2:74">
      <c r="B311" s="17" t="s">
        <v>72</v>
      </c>
      <c r="C311" s="23">
        <f>COUNTIFS('Faturamento SP3'!$D$2:$D$692,'Infos Relatório'!$B$245,'Faturamento SP3'!$E$2:$E$692,'Infos Relatório'!$B311,'Faturamento SP3'!$Z$2:$Z$692,'Infos Relatório'!C$1)</f>
        <v>0</v>
      </c>
      <c r="D311" s="13">
        <f>SUMIFS('Faturamento SP3'!$G$2:$G$692,'Faturamento SP3'!$D$2:$D$692,'Infos Relatório'!$B$245,'Faturamento SP3'!$E$2:$E$692,'Infos Relatório'!$B311,'Faturamento SP3'!$Z$2:$Z$692,'Infos Relatório'!C$1)</f>
        <v>0</v>
      </c>
      <c r="E311" s="13">
        <f>SUMIFS('Faturamento SP3'!$J$2:$J$692,'Faturamento SP3'!$D$2:$D$692,'Infos Relatório'!$B$245,'Faturamento SP3'!$E$2:$E$692,'Infos Relatório'!$B311,'Faturamento SP3'!$Z$2:$Z$692,'Infos Relatório'!C$1)</f>
        <v>0</v>
      </c>
      <c r="F311" s="14">
        <f>SUMIFS('Faturamento SP3'!$O$2:$O$692,'Faturamento SP3'!$D$2:$D$692,'Infos Relatório'!$B$245,'Faturamento SP3'!$E$2:$E$692,'Infos Relatório'!$B311,'Faturamento SP3'!$Z$2:$Z$692,'Infos Relatório'!C$1,'Faturamento SP3'!$T$2:$T$692,"Sim")+SUMIFS('Faturamento SP3'!$P$2:$P$692,'Faturamento SP3'!$D$2:$D$692,'Infos Relatório'!$B$245,'Faturamento SP3'!$E$2:$E$692,'Infos Relatório'!$B311,'Faturamento SP3'!$Z$2:$Z$692,'Infos Relatório'!C$1,'Faturamento SP3'!$T$2:$T$692,"Sim")</f>
        <v>0</v>
      </c>
      <c r="G311" s="27" t="e">
        <f t="shared" si="97"/>
        <v>#DIV/0!</v>
      </c>
      <c r="H311" s="24">
        <f>SUMIFS('Faturamento SP3'!$H$2:$H$692,'Faturamento SP3'!$D$2:$D$692,'Infos Relatório'!$B$245,'Faturamento SP3'!$E$2:$E$692,'Infos Relatório'!$B311,'Faturamento SP3'!$Z$2:$Z$692,'Infos Relatório'!C$1)</f>
        <v>0</v>
      </c>
      <c r="I311" s="23">
        <f>COUNTIFS('Faturamento SP3'!$D$2:$D$692,'Infos Relatório'!$B$245,'Faturamento SP3'!$E$2:$E$692,'Infos Relatório'!$B311,'Faturamento SP3'!$Z$2:$Z$692,'Infos Relatório'!I$1)</f>
        <v>0</v>
      </c>
      <c r="J311" s="13">
        <f>SUMIFS('Faturamento SP3'!$G$2:$G$692,'Faturamento SP3'!$D$2:$D$692,'Infos Relatório'!$B$245,'Faturamento SP3'!$E$2:$E$692,'Infos Relatório'!$B311,'Faturamento SP3'!$Z$2:$Z$692,'Infos Relatório'!I$1)</f>
        <v>0</v>
      </c>
      <c r="K311" s="13">
        <f>SUMIFS('Faturamento SP3'!$J$2:$J$692,'Faturamento SP3'!$D$2:$D$692,'Infos Relatório'!$B$245,'Faturamento SP3'!$E$2:$E$692,'Infos Relatório'!$B311,'Faturamento SP3'!$Z$2:$Z$692,'Infos Relatório'!I$1)</f>
        <v>0</v>
      </c>
      <c r="L311" s="14">
        <f>SUMIFS('Faturamento SP3'!$O$2:$O$692,'Faturamento SP3'!$D$2:$D$692,'Infos Relatório'!$B$245,'Faturamento SP3'!$E$2:$E$692,'Infos Relatório'!$B311,'Faturamento SP3'!$Z$2:$Z$692,'Infos Relatório'!I$1,'Faturamento SP3'!$T$2:$T$692,"Sim")+SUMIFS('Faturamento SP3'!$P$2:$P$692,'Faturamento SP3'!$D$2:$D$692,'Infos Relatório'!$B$245,'Faturamento SP3'!$E$2:$E$692,'Infos Relatório'!$B311,'Faturamento SP3'!$Z$2:$Z$692,'Infos Relatório'!I$1,'Faturamento SP3'!$T$2:$T$692,"Sim")</f>
        <v>0</v>
      </c>
      <c r="M311" s="27" t="e">
        <f t="shared" si="98"/>
        <v>#DIV/0!</v>
      </c>
      <c r="N311" s="24">
        <f>SUMIFS('Faturamento SP3'!$H$2:$H$692,'Faturamento SP3'!$D$2:$D$692,'Infos Relatório'!$B$245,'Faturamento SP3'!$E$2:$E$692,'Infos Relatório'!$B311,'Faturamento SP3'!$Z$2:$Z$692,'Infos Relatório'!I$1)</f>
        <v>0</v>
      </c>
      <c r="O311" s="23">
        <f>COUNTIFS('Faturamento SP3'!$D$2:$D$692,'Infos Relatório'!$B$245,'Faturamento SP3'!$E$2:$E$692,'Infos Relatório'!$B311,'Faturamento SP3'!$Z$2:$Z$692,'Infos Relatório'!O$1)</f>
        <v>0</v>
      </c>
      <c r="P311" s="13">
        <f>SUMIFS('Faturamento SP3'!$G$2:$G$692,'Faturamento SP3'!$D$2:$D$692,'Infos Relatório'!$B$245,'Faturamento SP3'!$E$2:$E$692,'Infos Relatório'!$B311,'Faturamento SP3'!$Z$2:$Z$692,'Infos Relatório'!O$1)</f>
        <v>0</v>
      </c>
      <c r="Q311" s="13">
        <f>SUMIFS('Faturamento SP3'!$J$2:$J$692,'Faturamento SP3'!$D$2:$D$692,'Infos Relatório'!$B$245,'Faturamento SP3'!$E$2:$E$692,'Infos Relatório'!$B311,'Faturamento SP3'!$Z$2:$Z$692,'Infos Relatório'!O$1)</f>
        <v>0</v>
      </c>
      <c r="R311" s="14">
        <f>SUMIFS('Faturamento SP3'!$O$2:$O$692,'Faturamento SP3'!$D$2:$D$692,'Infos Relatório'!$B$245,'Faturamento SP3'!$E$2:$E$692,'Infos Relatório'!$B311,'Faturamento SP3'!$Z$2:$Z$692,'Infos Relatório'!O$1,'Faturamento SP3'!$T$2:$T$692,"Sim")+SUMIFS('Faturamento SP3'!$P$2:$P$692,'Faturamento SP3'!$D$2:$D$692,'Infos Relatório'!$B$245,'Faturamento SP3'!$E$2:$E$692,'Infos Relatório'!$B311,'Faturamento SP3'!$Z$2:$Z$692,'Infos Relatório'!O$1,'Faturamento SP3'!$T$2:$T$692,"Sim")</f>
        <v>0</v>
      </c>
      <c r="S311" s="27" t="e">
        <f t="shared" si="99"/>
        <v>#DIV/0!</v>
      </c>
      <c r="T311" s="24">
        <f>SUMIFS('Faturamento SP3'!$H$2:$H$692,'Faturamento SP3'!$D$2:$D$692,'Infos Relatório'!$B$245,'Faturamento SP3'!$E$2:$E$692,'Infos Relatório'!$B311,'Faturamento SP3'!$Z$2:$Z$692,'Infos Relatório'!O$1)</f>
        <v>0</v>
      </c>
      <c r="U311" s="23">
        <f>COUNTIFS('Faturamento SP3'!$D$2:$D$692,'Infos Relatório'!$B$245,'Faturamento SP3'!$E$2:$E$692,'Infos Relatório'!$B311,'Faturamento SP3'!$Z$2:$Z$692,'Infos Relatório'!U$1)</f>
        <v>0</v>
      </c>
      <c r="V311" s="13">
        <f>SUMIFS('Faturamento SP3'!$G$2:$G$692,'Faturamento SP3'!$D$2:$D$692,'Infos Relatório'!$B$245,'Faturamento SP3'!$E$2:$E$692,'Infos Relatório'!$B311,'Faturamento SP3'!$Z$2:$Z$692,'Infos Relatório'!U$1)</f>
        <v>0</v>
      </c>
      <c r="W311" s="13">
        <f>SUMIFS('Faturamento SP3'!$J$2:$J$692,'Faturamento SP3'!$D$2:$D$692,'Infos Relatório'!$B$245,'Faturamento SP3'!$E$2:$E$692,'Infos Relatório'!$B311,'Faturamento SP3'!$Z$2:$Z$692,'Infos Relatório'!U$1)</f>
        <v>0</v>
      </c>
      <c r="X311" s="14">
        <f>SUMIFS('Faturamento SP3'!$O$2:$O$692,'Faturamento SP3'!$D$2:$D$692,'Infos Relatório'!$B$245,'Faturamento SP3'!$E$2:$E$692,'Infos Relatório'!$B311,'Faturamento SP3'!$Z$2:$Z$692,'Infos Relatório'!U$1,'Faturamento SP3'!$T$2:$T$692,"Sim")+SUMIFS('Faturamento SP3'!$P$2:$P$692,'Faturamento SP3'!$D$2:$D$692,'Infos Relatório'!$B$245,'Faturamento SP3'!$E$2:$E$692,'Infos Relatório'!$B311,'Faturamento SP3'!$Z$2:$Z$692,'Infos Relatório'!U$1,'Faturamento SP3'!$T$2:$T$692,"Sim")</f>
        <v>0</v>
      </c>
      <c r="Y311" s="27" t="e">
        <f t="shared" si="100"/>
        <v>#DIV/0!</v>
      </c>
      <c r="Z311" s="24">
        <f>SUMIFS('Faturamento SP3'!$H$2:$H$692,'Faturamento SP3'!$D$2:$D$692,'Infos Relatório'!$B$245,'Faturamento SP3'!$E$2:$E$692,'Infos Relatório'!$B311,'Faturamento SP3'!$Z$2:$Z$692,'Infos Relatório'!U$1)</f>
        <v>0</v>
      </c>
      <c r="AA311" s="23">
        <f>COUNTIFS('Faturamento SP3'!$D$2:$D$692,'Infos Relatório'!$B$245,'Faturamento SP3'!$E$2:$E$692,'Infos Relatório'!$B311,'Faturamento SP3'!$Z$2:$Z$692,'Infos Relatório'!AA$1)</f>
        <v>0</v>
      </c>
      <c r="AB311" s="13">
        <f>SUMIFS('Faturamento SP3'!$G$2:$G$692,'Faturamento SP3'!$D$2:$D$692,'Infos Relatório'!$B$245,'Faturamento SP3'!$E$2:$E$692,'Infos Relatório'!$B311,'Faturamento SP3'!$Z$2:$Z$692,'Infos Relatório'!AA$1)</f>
        <v>0</v>
      </c>
      <c r="AC311" s="13">
        <f>SUMIFS('Faturamento SP3'!$J$2:$J$692,'Faturamento SP3'!$D$2:$D$692,'Infos Relatório'!$B$245,'Faturamento SP3'!$E$2:$E$692,'Infos Relatório'!$B311,'Faturamento SP3'!$Z$2:$Z$692,'Infos Relatório'!AA$1)</f>
        <v>0</v>
      </c>
      <c r="AD311" s="14">
        <f>SUMIFS('Faturamento SP3'!$O$2:$O$692,'Faturamento SP3'!$D$2:$D$692,'Infos Relatório'!$B$245,'Faturamento SP3'!$E$2:$E$692,'Infos Relatório'!$B311,'Faturamento SP3'!$Z$2:$Z$692,'Infos Relatório'!AA$1,'Faturamento SP3'!$T$2:$T$692,"Sim")+SUMIFS('Faturamento SP3'!$P$2:$P$692,'Faturamento SP3'!$D$2:$D$692,'Infos Relatório'!$B$245,'Faturamento SP3'!$E$2:$E$692,'Infos Relatório'!$B311,'Faturamento SP3'!$Z$2:$Z$692,'Infos Relatório'!AA$1,'Faturamento SP3'!$T$2:$T$692,"Sim")</f>
        <v>0</v>
      </c>
      <c r="AE311" s="27" t="e">
        <f t="shared" si="101"/>
        <v>#DIV/0!</v>
      </c>
      <c r="AF311" s="24">
        <f>SUMIFS('Faturamento SP3'!$H$2:$H$692,'Faturamento SP3'!$D$2:$D$692,'Infos Relatório'!$B$245,'Faturamento SP3'!$E$2:$E$692,'Infos Relatório'!$B311,'Faturamento SP3'!$Z$2:$Z$692,'Infos Relatório'!AA$1)</f>
        <v>0</v>
      </c>
      <c r="AG311" s="23">
        <f>COUNTIFS('Faturamento SP3'!$D$2:$D$692,'Infos Relatório'!$B$245,'Faturamento SP3'!$E$2:$E$692,'Infos Relatório'!$B311,'Faturamento SP3'!$Z$2:$Z$692,'Infos Relatório'!AG$1)</f>
        <v>0</v>
      </c>
      <c r="AH311" s="13">
        <f>SUMIFS('Faturamento SP3'!$G$2:$G$692,'Faturamento SP3'!$D$2:$D$692,'Infos Relatório'!$B$245,'Faturamento SP3'!$E$2:$E$692,'Infos Relatório'!$B311,'Faturamento SP3'!$Z$2:$Z$692,'Infos Relatório'!AG$1)</f>
        <v>0</v>
      </c>
      <c r="AI311" s="13">
        <f>SUMIFS('Faturamento SP3'!$J$2:$J$692,'Faturamento SP3'!$D$2:$D$692,'Infos Relatório'!$B$245,'Faturamento SP3'!$E$2:$E$692,'Infos Relatório'!$B311,'Faturamento SP3'!$Z$2:$Z$692,'Infos Relatório'!AG$1)</f>
        <v>0</v>
      </c>
      <c r="AJ311" s="14">
        <f>SUMIFS('Faturamento SP3'!$O$2:$O$692,'Faturamento SP3'!$D$2:$D$692,'Infos Relatório'!$B$245,'Faturamento SP3'!$E$2:$E$692,'Infos Relatório'!$B311,'Faturamento SP3'!$Z$2:$Z$692,'Infos Relatório'!AG$1,'Faturamento SP3'!$T$2:$T$692,"Sim")+SUMIFS('Faturamento SP3'!$P$2:$P$692,'Faturamento SP3'!$D$2:$D$692,'Infos Relatório'!$B$245,'Faturamento SP3'!$E$2:$E$692,'Infos Relatório'!$B311,'Faturamento SP3'!$Z$2:$Z$692,'Infos Relatório'!AG$1,'Faturamento SP3'!$T$2:$T$692,"Sim")</f>
        <v>0</v>
      </c>
      <c r="AK311" s="27" t="e">
        <f t="shared" si="102"/>
        <v>#DIV/0!</v>
      </c>
      <c r="AL311" s="24">
        <f>SUMIFS('Faturamento SP3'!$H$2:$H$692,'Faturamento SP3'!$D$2:$D$692,'Infos Relatório'!$B$245,'Faturamento SP3'!$E$2:$E$692,'Infos Relatório'!$B311,'Faturamento SP3'!$Z$2:$Z$692,'Infos Relatório'!AG$1)</f>
        <v>0</v>
      </c>
      <c r="AM311" s="23">
        <f>COUNTIFS('Faturamento SP3'!$D$2:$D$692,'Infos Relatório'!$B$245,'Faturamento SP3'!$E$2:$E$692,'Infos Relatório'!$B311,'Faturamento SP3'!$Z$2:$Z$692,'Infos Relatório'!AM$1)</f>
        <v>0</v>
      </c>
      <c r="AN311" s="13">
        <f>SUMIFS('Faturamento SP3'!$G$2:$G$692,'Faturamento SP3'!$D$2:$D$692,'Infos Relatório'!$B$245,'Faturamento SP3'!$E$2:$E$692,'Infos Relatório'!$B311,'Faturamento SP3'!$Z$2:$Z$692,'Infos Relatório'!AM$1)</f>
        <v>0</v>
      </c>
      <c r="AO311" s="13">
        <f>SUMIFS('Faturamento SP3'!$J$2:$J$692,'Faturamento SP3'!$D$2:$D$692,'Infos Relatório'!$B$245,'Faturamento SP3'!$E$2:$E$692,'Infos Relatório'!$B311,'Faturamento SP3'!$Z$2:$Z$692,'Infos Relatório'!AM$1)</f>
        <v>0</v>
      </c>
      <c r="AP311" s="14">
        <f>SUMIFS('Faturamento SP3'!$O$2:$O$692,'Faturamento SP3'!$D$2:$D$692,'Infos Relatório'!$B$245,'Faturamento SP3'!$E$2:$E$692,'Infos Relatório'!$B311,'Faturamento SP3'!$Z$2:$Z$692,'Infos Relatório'!AM$1,'Faturamento SP3'!$T$2:$T$692,"Sim")+SUMIFS('Faturamento SP3'!$P$2:$P$692,'Faturamento SP3'!$D$2:$D$692,'Infos Relatório'!$B$245,'Faturamento SP3'!$E$2:$E$692,'Infos Relatório'!$B311,'Faturamento SP3'!$Z$2:$Z$692,'Infos Relatório'!AM$1,'Faturamento SP3'!$T$2:$T$692,"Sim")</f>
        <v>0</v>
      </c>
      <c r="AQ311" s="27" t="e">
        <f t="shared" si="103"/>
        <v>#DIV/0!</v>
      </c>
      <c r="AR311" s="24">
        <f>SUMIFS('Faturamento SP3'!$H$2:$H$692,'Faturamento SP3'!$D$2:$D$692,'Infos Relatório'!$B$245,'Faturamento SP3'!$E$2:$E$692,'Infos Relatório'!$B311,'Faturamento SP3'!$Z$2:$Z$692,'Infos Relatório'!AM$1)</f>
        <v>0</v>
      </c>
      <c r="AS311" s="23">
        <f>COUNTIFS('Faturamento SP3'!$D$2:$D$692,'Infos Relatório'!$B$245,'Faturamento SP3'!$E$2:$E$692,'Infos Relatório'!$B311,'Faturamento SP3'!$Z$2:$Z$692,'Infos Relatório'!AS$1)</f>
        <v>0</v>
      </c>
      <c r="AT311" s="13">
        <f>SUMIFS('Faturamento SP3'!$G$2:$G$692,'Faturamento SP3'!$D$2:$D$692,'Infos Relatório'!$B$245,'Faturamento SP3'!$E$2:$E$692,'Infos Relatório'!$B311,'Faturamento SP3'!$Z$2:$Z$692,'Infos Relatório'!AS$1)</f>
        <v>0</v>
      </c>
      <c r="AU311" s="13">
        <f>SUMIFS('Faturamento SP3'!$J$2:$J$692,'Faturamento SP3'!$D$2:$D$692,'Infos Relatório'!$B$245,'Faturamento SP3'!$E$2:$E$692,'Infos Relatório'!$B311,'Faturamento SP3'!$Z$2:$Z$692,'Infos Relatório'!AS$1)</f>
        <v>0</v>
      </c>
      <c r="AV311" s="14">
        <f>SUMIFS('Faturamento SP3'!$O$2:$O$692,'Faturamento SP3'!$D$2:$D$692,'Infos Relatório'!$B$245,'Faturamento SP3'!$E$2:$E$692,'Infos Relatório'!$B311,'Faturamento SP3'!$Z$2:$Z$692,'Infos Relatório'!AS$1,'Faturamento SP3'!$T$2:$T$692,"Sim")+SUMIFS('Faturamento SP3'!$P$2:$P$692,'Faturamento SP3'!$D$2:$D$692,'Infos Relatório'!$B$245,'Faturamento SP3'!$E$2:$E$692,'Infos Relatório'!$B311,'Faturamento SP3'!$Z$2:$Z$692,'Infos Relatório'!AS$1,'Faturamento SP3'!$T$2:$T$692,"Sim")</f>
        <v>0</v>
      </c>
      <c r="AW311" s="27" t="e">
        <f t="shared" si="104"/>
        <v>#DIV/0!</v>
      </c>
      <c r="AX311" s="24">
        <f>SUMIFS('Faturamento SP3'!$H$2:$H$692,'Faturamento SP3'!$D$2:$D$692,'Infos Relatório'!$B$245,'Faturamento SP3'!$E$2:$E$692,'Infos Relatório'!$B311,'Faturamento SP3'!$Z$2:$Z$692,'Infos Relatório'!AS$1)</f>
        <v>0</v>
      </c>
      <c r="AY311" s="23">
        <f>COUNTIFS('Faturamento SP3'!$D$2:$D$692,'Infos Relatório'!$B$245,'Faturamento SP3'!$E$2:$E$692,'Infos Relatório'!$B311,'Faturamento SP3'!$Z$2:$Z$692,'Infos Relatório'!AY$1)</f>
        <v>0</v>
      </c>
      <c r="AZ311" s="13">
        <f>SUMIFS('Faturamento SP3'!$G$2:$G$692,'Faturamento SP3'!$D$2:$D$692,'Infos Relatório'!$B$245,'Faturamento SP3'!$E$2:$E$692,'Infos Relatório'!$B311,'Faturamento SP3'!$Z$2:$Z$692,'Infos Relatório'!AY$1)</f>
        <v>0</v>
      </c>
      <c r="BA311" s="13">
        <f>SUMIFS('Faturamento SP3'!$J$2:$J$692,'Faturamento SP3'!$D$2:$D$692,'Infos Relatório'!$B$245,'Faturamento SP3'!$E$2:$E$692,'Infos Relatório'!$B311,'Faturamento SP3'!$Z$2:$Z$692,'Infos Relatório'!AY$1)</f>
        <v>0</v>
      </c>
      <c r="BB311" s="14">
        <f>SUMIFS('Faturamento SP3'!$O$2:$O$692,'Faturamento SP3'!$D$2:$D$692,'Infos Relatório'!$B$245,'Faturamento SP3'!$E$2:$E$692,'Infos Relatório'!$B311,'Faturamento SP3'!$Z$2:$Z$692,'Infos Relatório'!AY$1,'Faturamento SP3'!$T$2:$T$692,"Sim")+SUMIFS('Faturamento SP3'!$P$2:$P$692,'Faturamento SP3'!$D$2:$D$692,'Infos Relatório'!$B$245,'Faturamento SP3'!$E$2:$E$692,'Infos Relatório'!$B311,'Faturamento SP3'!$Z$2:$Z$692,'Infos Relatório'!AY$1,'Faturamento SP3'!$T$2:$T$692,"Sim")</f>
        <v>0</v>
      </c>
      <c r="BC311" s="27" t="e">
        <f t="shared" si="105"/>
        <v>#DIV/0!</v>
      </c>
      <c r="BD311" s="24">
        <f>SUMIFS('Faturamento SP3'!$H$2:$H$692,'Faturamento SP3'!$D$2:$D$692,'Infos Relatório'!$B$245,'Faturamento SP3'!$E$2:$E$692,'Infos Relatório'!$B311,'Faturamento SP3'!$Z$2:$Z$692,'Infos Relatório'!AY$1)</f>
        <v>0</v>
      </c>
      <c r="BE311" s="23">
        <f>COUNTIFS('Faturamento SP3'!$D$2:$D$692,'Infos Relatório'!$B$245,'Faturamento SP3'!$E$2:$E$692,'Infos Relatório'!$B311,'Faturamento SP3'!$Z$2:$Z$692,'Infos Relatório'!BE$1)</f>
        <v>0</v>
      </c>
      <c r="BF311" s="13">
        <f>SUMIFS('Faturamento SP3'!$G$2:$G$692,'Faturamento SP3'!$D$2:$D$692,'Infos Relatório'!$B$245,'Faturamento SP3'!$E$2:$E$692,'Infos Relatório'!$B311,'Faturamento SP3'!$Z$2:$Z$692,'Infos Relatório'!BE$1)</f>
        <v>0</v>
      </c>
      <c r="BG311" s="13">
        <f>SUMIFS('Faturamento SP3'!$J$2:$J$692,'Faturamento SP3'!$D$2:$D$692,'Infos Relatório'!$B$245,'Faturamento SP3'!$E$2:$E$692,'Infos Relatório'!$B311,'Faturamento SP3'!$Z$2:$Z$692,'Infos Relatório'!BE$1)</f>
        <v>0</v>
      </c>
      <c r="BH311" s="14">
        <f>SUMIFS('Faturamento SP3'!$O$2:$O$692,'Faturamento SP3'!$D$2:$D$692,'Infos Relatório'!$B$245,'Faturamento SP3'!$E$2:$E$692,'Infos Relatório'!$B311,'Faturamento SP3'!$Z$2:$Z$692,'Infos Relatório'!BE$1,'Faturamento SP3'!$T$2:$T$692,"Sim")+SUMIFS('Faturamento SP3'!$P$2:$P$692,'Faturamento SP3'!$D$2:$D$692,'Infos Relatório'!$B$245,'Faturamento SP3'!$E$2:$E$692,'Infos Relatório'!$B311,'Faturamento SP3'!$Z$2:$Z$692,'Infos Relatório'!BE$1,'Faturamento SP3'!$T$2:$T$692,"Sim")</f>
        <v>0</v>
      </c>
      <c r="BI311" s="27" t="e">
        <f t="shared" si="106"/>
        <v>#DIV/0!</v>
      </c>
      <c r="BJ311" s="24">
        <f>SUMIFS('Faturamento SP3'!$H$2:$H$692,'Faturamento SP3'!$D$2:$D$692,'Infos Relatório'!$B$245,'Faturamento SP3'!$E$2:$E$692,'Infos Relatório'!$B311,'Faturamento SP3'!$Z$2:$Z$692,'Infos Relatório'!BE$1)</f>
        <v>0</v>
      </c>
      <c r="BK311" s="23">
        <f>COUNTIFS('Faturamento SP3'!$D$2:$D$692,'Infos Relatório'!$B$245,'Faturamento SP3'!$E$2:$E$692,'Infos Relatório'!$B311,'Faturamento SP3'!$Z$2:$Z$692,'Infos Relatório'!BK$1)</f>
        <v>0</v>
      </c>
      <c r="BL311" s="13">
        <f>SUMIFS('Faturamento SP3'!$G$2:$G$692,'Faturamento SP3'!$D$2:$D$692,'Infos Relatório'!$B$245,'Faturamento SP3'!$E$2:$E$692,'Infos Relatório'!$B311,'Faturamento SP3'!$Z$2:$Z$692,'Infos Relatório'!BK$1)</f>
        <v>0</v>
      </c>
      <c r="BM311" s="13">
        <f>SUMIFS('Faturamento SP3'!$J$2:$J$692,'Faturamento SP3'!$D$2:$D$692,'Infos Relatório'!$B$245,'Faturamento SP3'!$E$2:$E$692,'Infos Relatório'!$B311,'Faturamento SP3'!$Z$2:$Z$692,'Infos Relatório'!BK$1)</f>
        <v>0</v>
      </c>
      <c r="BN311" s="14">
        <f>SUMIFS('Faturamento SP3'!$O$2:$O$692,'Faturamento SP3'!$D$2:$D$692,'Infos Relatório'!$B$245,'Faturamento SP3'!$E$2:$E$692,'Infos Relatório'!$B311,'Faturamento SP3'!$Z$2:$Z$692,'Infos Relatório'!BK$1,'Faturamento SP3'!$T$2:$T$692,"Sim")+SUMIFS('Faturamento SP3'!$P$2:$P$692,'Faturamento SP3'!$D$2:$D$692,'Infos Relatório'!$B$245,'Faturamento SP3'!$E$2:$E$692,'Infos Relatório'!$B311,'Faturamento SP3'!$Z$2:$Z$692,'Infos Relatório'!BK$1,'Faturamento SP3'!$T$2:$T$692,"Sim")</f>
        <v>0</v>
      </c>
      <c r="BO311" s="27" t="e">
        <f t="shared" si="107"/>
        <v>#DIV/0!</v>
      </c>
      <c r="BP311" s="24">
        <f>SUMIFS('Faturamento SP3'!$H$2:$H$692,'Faturamento SP3'!$D$2:$D$692,'Infos Relatório'!$B$245,'Faturamento SP3'!$E$2:$E$692,'Infos Relatório'!$B311,'Faturamento SP3'!$Z$2:$Z$692,'Infos Relatório'!BK$1)</f>
        <v>0</v>
      </c>
      <c r="BQ311" s="23">
        <f>COUNTIFS('Faturamento SP3'!$D$2:$D$692,'Infos Relatório'!$B$245,'Faturamento SP3'!$E$2:$E$692,'Infos Relatório'!$B311,'Faturamento SP3'!$Z$2:$Z$692,'Infos Relatório'!BQ$1)</f>
        <v>0</v>
      </c>
      <c r="BR311" s="13">
        <f>SUMIFS('Faturamento SP3'!$G$2:$G$692,'Faturamento SP3'!$D$2:$D$692,'Infos Relatório'!$B$245,'Faturamento SP3'!$E$2:$E$692,'Infos Relatório'!$B311,'Faturamento SP3'!$Z$2:$Z$692,'Infos Relatório'!BQ$1)</f>
        <v>0</v>
      </c>
      <c r="BS311" s="13">
        <f>SUMIFS('Faturamento SP3'!$J$2:$J$692,'Faturamento SP3'!$D$2:$D$692,'Infos Relatório'!$B$245,'Faturamento SP3'!$E$2:$E$692,'Infos Relatório'!$B311,'Faturamento SP3'!$Z$2:$Z$692,'Infos Relatório'!BQ$1)</f>
        <v>0</v>
      </c>
      <c r="BT311" s="14">
        <f>SUMIFS('Faturamento SP3'!$O$2:$O$692,'Faturamento SP3'!$D$2:$D$692,'Infos Relatório'!$B$245,'Faturamento SP3'!$E$2:$E$692,'Infos Relatório'!$B311,'Faturamento SP3'!$Z$2:$Z$692,'Infos Relatório'!BQ$1,'Faturamento SP3'!$T$2:$T$692,"Sim")+SUMIFS('Faturamento SP3'!$P$2:$P$692,'Faturamento SP3'!$D$2:$D$692,'Infos Relatório'!$B$245,'Faturamento SP3'!$E$2:$E$692,'Infos Relatório'!$B311,'Faturamento SP3'!$Z$2:$Z$692,'Infos Relatório'!BQ$1,'Faturamento SP3'!$T$2:$T$692,"Sim")</f>
        <v>0</v>
      </c>
      <c r="BU311" s="27" t="e">
        <f t="shared" si="108"/>
        <v>#DIV/0!</v>
      </c>
      <c r="BV311" s="24">
        <f>SUMIFS('Faturamento SP3'!$H$2:$H$692,'Faturamento SP3'!$D$2:$D$692,'Infos Relatório'!$B$245,'Faturamento SP3'!$E$2:$E$692,'Infos Relatório'!$B311,'Faturamento SP3'!$Z$2:$Z$692,'Infos Relatório'!BQ$1)</f>
        <v>0</v>
      </c>
    </row>
    <row r="312" spans="2:74">
      <c r="B312" s="17" t="s">
        <v>73</v>
      </c>
      <c r="C312" s="23">
        <f>COUNTIFS('Faturamento SP3'!$D$2:$D$692,'Infos Relatório'!$B$245,'Faturamento SP3'!$E$2:$E$692,'Infos Relatório'!$B312,'Faturamento SP3'!$Z$2:$Z$692,'Infos Relatório'!C$1)</f>
        <v>0</v>
      </c>
      <c r="D312" s="13">
        <f>SUMIFS('Faturamento SP3'!$G$2:$G$692,'Faturamento SP3'!$D$2:$D$692,'Infos Relatório'!$B$245,'Faturamento SP3'!$E$2:$E$692,'Infos Relatório'!$B312,'Faturamento SP3'!$Z$2:$Z$692,'Infos Relatório'!C$1)</f>
        <v>0</v>
      </c>
      <c r="E312" s="13">
        <f>SUMIFS('Faturamento SP3'!$J$2:$J$692,'Faturamento SP3'!$D$2:$D$692,'Infos Relatório'!$B$245,'Faturamento SP3'!$E$2:$E$692,'Infos Relatório'!$B312,'Faturamento SP3'!$Z$2:$Z$692,'Infos Relatório'!C$1)</f>
        <v>0</v>
      </c>
      <c r="F312" s="14">
        <f>SUMIFS('Faturamento SP3'!$O$2:$O$692,'Faturamento SP3'!$D$2:$D$692,'Infos Relatório'!$B$245,'Faturamento SP3'!$E$2:$E$692,'Infos Relatório'!$B312,'Faturamento SP3'!$Z$2:$Z$692,'Infos Relatório'!C$1,'Faturamento SP3'!$T$2:$T$692,"Sim")+SUMIFS('Faturamento SP3'!$P$2:$P$692,'Faturamento SP3'!$D$2:$D$692,'Infos Relatório'!$B$245,'Faturamento SP3'!$E$2:$E$692,'Infos Relatório'!$B312,'Faturamento SP3'!$Z$2:$Z$692,'Infos Relatório'!C$1,'Faturamento SP3'!$T$2:$T$692,"Sim")</f>
        <v>0</v>
      </c>
      <c r="G312" s="27" t="e">
        <f t="shared" ref="G312:G322" si="109">F312/E312</f>
        <v>#DIV/0!</v>
      </c>
      <c r="H312" s="24">
        <f>SUMIFS('Faturamento SP3'!$H$2:$H$692,'Faturamento SP3'!$D$2:$D$692,'Infos Relatório'!$B$245,'Faturamento SP3'!$E$2:$E$692,'Infos Relatório'!$B312,'Faturamento SP3'!$Z$2:$Z$692,'Infos Relatório'!C$1)</f>
        <v>0</v>
      </c>
      <c r="I312" s="23">
        <f>COUNTIFS('Faturamento SP3'!$D$2:$D$692,'Infos Relatório'!$B$245,'Faturamento SP3'!$E$2:$E$692,'Infos Relatório'!$B312,'Faturamento SP3'!$Z$2:$Z$692,'Infos Relatório'!I$1)</f>
        <v>0</v>
      </c>
      <c r="J312" s="13">
        <f>SUMIFS('Faturamento SP3'!$G$2:$G$692,'Faturamento SP3'!$D$2:$D$692,'Infos Relatório'!$B$245,'Faturamento SP3'!$E$2:$E$692,'Infos Relatório'!$B312,'Faturamento SP3'!$Z$2:$Z$692,'Infos Relatório'!I$1)</f>
        <v>0</v>
      </c>
      <c r="K312" s="13">
        <f>SUMIFS('Faturamento SP3'!$J$2:$J$692,'Faturamento SP3'!$D$2:$D$692,'Infos Relatório'!$B$245,'Faturamento SP3'!$E$2:$E$692,'Infos Relatório'!$B312,'Faturamento SP3'!$Z$2:$Z$692,'Infos Relatório'!I$1)</f>
        <v>0</v>
      </c>
      <c r="L312" s="14">
        <f>SUMIFS('Faturamento SP3'!$O$2:$O$692,'Faturamento SP3'!$D$2:$D$692,'Infos Relatório'!$B$245,'Faturamento SP3'!$E$2:$E$692,'Infos Relatório'!$B312,'Faturamento SP3'!$Z$2:$Z$692,'Infos Relatório'!I$1,'Faturamento SP3'!$T$2:$T$692,"Sim")+SUMIFS('Faturamento SP3'!$P$2:$P$692,'Faturamento SP3'!$D$2:$D$692,'Infos Relatório'!$B$245,'Faturamento SP3'!$E$2:$E$692,'Infos Relatório'!$B312,'Faturamento SP3'!$Z$2:$Z$692,'Infos Relatório'!I$1,'Faturamento SP3'!$T$2:$T$692,"Sim")</f>
        <v>0</v>
      </c>
      <c r="M312" s="27" t="e">
        <f t="shared" ref="M312:M322" si="110">L312/K312</f>
        <v>#DIV/0!</v>
      </c>
      <c r="N312" s="24">
        <f>SUMIFS('Faturamento SP3'!$H$2:$H$692,'Faturamento SP3'!$D$2:$D$692,'Infos Relatório'!$B$245,'Faturamento SP3'!$E$2:$E$692,'Infos Relatório'!$B312,'Faturamento SP3'!$Z$2:$Z$692,'Infos Relatório'!I$1)</f>
        <v>0</v>
      </c>
      <c r="O312" s="23">
        <f>COUNTIFS('Faturamento SP3'!$D$2:$D$692,'Infos Relatório'!$B$245,'Faturamento SP3'!$E$2:$E$692,'Infos Relatório'!$B312,'Faturamento SP3'!$Z$2:$Z$692,'Infos Relatório'!O$1)</f>
        <v>0</v>
      </c>
      <c r="P312" s="13">
        <f>SUMIFS('Faturamento SP3'!$G$2:$G$692,'Faturamento SP3'!$D$2:$D$692,'Infos Relatório'!$B$245,'Faturamento SP3'!$E$2:$E$692,'Infos Relatório'!$B312,'Faturamento SP3'!$Z$2:$Z$692,'Infos Relatório'!O$1)</f>
        <v>0</v>
      </c>
      <c r="Q312" s="13">
        <f>SUMIFS('Faturamento SP3'!$J$2:$J$692,'Faturamento SP3'!$D$2:$D$692,'Infos Relatório'!$B$245,'Faturamento SP3'!$E$2:$E$692,'Infos Relatório'!$B312,'Faturamento SP3'!$Z$2:$Z$692,'Infos Relatório'!O$1)</f>
        <v>0</v>
      </c>
      <c r="R312" s="14">
        <f>SUMIFS('Faturamento SP3'!$O$2:$O$692,'Faturamento SP3'!$D$2:$D$692,'Infos Relatório'!$B$245,'Faturamento SP3'!$E$2:$E$692,'Infos Relatório'!$B312,'Faturamento SP3'!$Z$2:$Z$692,'Infos Relatório'!O$1,'Faturamento SP3'!$T$2:$T$692,"Sim")+SUMIFS('Faturamento SP3'!$P$2:$P$692,'Faturamento SP3'!$D$2:$D$692,'Infos Relatório'!$B$245,'Faturamento SP3'!$E$2:$E$692,'Infos Relatório'!$B312,'Faturamento SP3'!$Z$2:$Z$692,'Infos Relatório'!O$1,'Faturamento SP3'!$T$2:$T$692,"Sim")</f>
        <v>0</v>
      </c>
      <c r="S312" s="27" t="e">
        <f t="shared" ref="S312:S322" si="111">R312/Q312</f>
        <v>#DIV/0!</v>
      </c>
      <c r="T312" s="24">
        <f>SUMIFS('Faturamento SP3'!$H$2:$H$692,'Faturamento SP3'!$D$2:$D$692,'Infos Relatório'!$B$245,'Faturamento SP3'!$E$2:$E$692,'Infos Relatório'!$B312,'Faturamento SP3'!$Z$2:$Z$692,'Infos Relatório'!O$1)</f>
        <v>0</v>
      </c>
      <c r="U312" s="23">
        <f>COUNTIFS('Faturamento SP3'!$D$2:$D$692,'Infos Relatório'!$B$245,'Faturamento SP3'!$E$2:$E$692,'Infos Relatório'!$B312,'Faturamento SP3'!$Z$2:$Z$692,'Infos Relatório'!U$1)</f>
        <v>0</v>
      </c>
      <c r="V312" s="13">
        <f>SUMIFS('Faturamento SP3'!$G$2:$G$692,'Faturamento SP3'!$D$2:$D$692,'Infos Relatório'!$B$245,'Faturamento SP3'!$E$2:$E$692,'Infos Relatório'!$B312,'Faturamento SP3'!$Z$2:$Z$692,'Infos Relatório'!U$1)</f>
        <v>0</v>
      </c>
      <c r="W312" s="13">
        <f>SUMIFS('Faturamento SP3'!$J$2:$J$692,'Faturamento SP3'!$D$2:$D$692,'Infos Relatório'!$B$245,'Faturamento SP3'!$E$2:$E$692,'Infos Relatório'!$B312,'Faturamento SP3'!$Z$2:$Z$692,'Infos Relatório'!U$1)</f>
        <v>0</v>
      </c>
      <c r="X312" s="14">
        <f>SUMIFS('Faturamento SP3'!$O$2:$O$692,'Faturamento SP3'!$D$2:$D$692,'Infos Relatório'!$B$245,'Faturamento SP3'!$E$2:$E$692,'Infos Relatório'!$B312,'Faturamento SP3'!$Z$2:$Z$692,'Infos Relatório'!U$1,'Faturamento SP3'!$T$2:$T$692,"Sim")+SUMIFS('Faturamento SP3'!$P$2:$P$692,'Faturamento SP3'!$D$2:$D$692,'Infos Relatório'!$B$245,'Faturamento SP3'!$E$2:$E$692,'Infos Relatório'!$B312,'Faturamento SP3'!$Z$2:$Z$692,'Infos Relatório'!U$1,'Faturamento SP3'!$T$2:$T$692,"Sim")</f>
        <v>0</v>
      </c>
      <c r="Y312" s="27" t="e">
        <f t="shared" ref="Y312:Y322" si="112">X312/W312</f>
        <v>#DIV/0!</v>
      </c>
      <c r="Z312" s="24">
        <f>SUMIFS('Faturamento SP3'!$H$2:$H$692,'Faturamento SP3'!$D$2:$D$692,'Infos Relatório'!$B$245,'Faturamento SP3'!$E$2:$E$692,'Infos Relatório'!$B312,'Faturamento SP3'!$Z$2:$Z$692,'Infos Relatório'!U$1)</f>
        <v>0</v>
      </c>
      <c r="AA312" s="23">
        <f>COUNTIFS('Faturamento SP3'!$D$2:$D$692,'Infos Relatório'!$B$245,'Faturamento SP3'!$E$2:$E$692,'Infos Relatório'!$B312,'Faturamento SP3'!$Z$2:$Z$692,'Infos Relatório'!AA$1)</f>
        <v>0</v>
      </c>
      <c r="AB312" s="13">
        <f>SUMIFS('Faturamento SP3'!$G$2:$G$692,'Faturamento SP3'!$D$2:$D$692,'Infos Relatório'!$B$245,'Faturamento SP3'!$E$2:$E$692,'Infos Relatório'!$B312,'Faturamento SP3'!$Z$2:$Z$692,'Infos Relatório'!AA$1)</f>
        <v>0</v>
      </c>
      <c r="AC312" s="13">
        <f>SUMIFS('Faturamento SP3'!$J$2:$J$692,'Faturamento SP3'!$D$2:$D$692,'Infos Relatório'!$B$245,'Faturamento SP3'!$E$2:$E$692,'Infos Relatório'!$B312,'Faturamento SP3'!$Z$2:$Z$692,'Infos Relatório'!AA$1)</f>
        <v>0</v>
      </c>
      <c r="AD312" s="14">
        <f>SUMIFS('Faturamento SP3'!$O$2:$O$692,'Faturamento SP3'!$D$2:$D$692,'Infos Relatório'!$B$245,'Faturamento SP3'!$E$2:$E$692,'Infos Relatório'!$B312,'Faturamento SP3'!$Z$2:$Z$692,'Infos Relatório'!AA$1,'Faturamento SP3'!$T$2:$T$692,"Sim")+SUMIFS('Faturamento SP3'!$P$2:$P$692,'Faturamento SP3'!$D$2:$D$692,'Infos Relatório'!$B$245,'Faturamento SP3'!$E$2:$E$692,'Infos Relatório'!$B312,'Faturamento SP3'!$Z$2:$Z$692,'Infos Relatório'!AA$1,'Faturamento SP3'!$T$2:$T$692,"Sim")</f>
        <v>0</v>
      </c>
      <c r="AE312" s="27" t="e">
        <f t="shared" ref="AE312:AE322" si="113">AD312/AC312</f>
        <v>#DIV/0!</v>
      </c>
      <c r="AF312" s="24">
        <f>SUMIFS('Faturamento SP3'!$H$2:$H$692,'Faturamento SP3'!$D$2:$D$692,'Infos Relatório'!$B$245,'Faturamento SP3'!$E$2:$E$692,'Infos Relatório'!$B312,'Faturamento SP3'!$Z$2:$Z$692,'Infos Relatório'!AA$1)</f>
        <v>0</v>
      </c>
      <c r="AG312" s="23">
        <f>COUNTIFS('Faturamento SP3'!$D$2:$D$692,'Infos Relatório'!$B$245,'Faturamento SP3'!$E$2:$E$692,'Infos Relatório'!$B312,'Faturamento SP3'!$Z$2:$Z$692,'Infos Relatório'!AG$1)</f>
        <v>0</v>
      </c>
      <c r="AH312" s="13">
        <f>SUMIFS('Faturamento SP3'!$G$2:$G$692,'Faturamento SP3'!$D$2:$D$692,'Infos Relatório'!$B$245,'Faturamento SP3'!$E$2:$E$692,'Infos Relatório'!$B312,'Faturamento SP3'!$Z$2:$Z$692,'Infos Relatório'!AG$1)</f>
        <v>0</v>
      </c>
      <c r="AI312" s="13">
        <f>SUMIFS('Faturamento SP3'!$J$2:$J$692,'Faturamento SP3'!$D$2:$D$692,'Infos Relatório'!$B$245,'Faturamento SP3'!$E$2:$E$692,'Infos Relatório'!$B312,'Faturamento SP3'!$Z$2:$Z$692,'Infos Relatório'!AG$1)</f>
        <v>0</v>
      </c>
      <c r="AJ312" s="14">
        <f>SUMIFS('Faturamento SP3'!$O$2:$O$692,'Faturamento SP3'!$D$2:$D$692,'Infos Relatório'!$B$245,'Faturamento SP3'!$E$2:$E$692,'Infos Relatório'!$B312,'Faturamento SP3'!$Z$2:$Z$692,'Infos Relatório'!AG$1,'Faturamento SP3'!$T$2:$T$692,"Sim")+SUMIFS('Faturamento SP3'!$P$2:$P$692,'Faturamento SP3'!$D$2:$D$692,'Infos Relatório'!$B$245,'Faturamento SP3'!$E$2:$E$692,'Infos Relatório'!$B312,'Faturamento SP3'!$Z$2:$Z$692,'Infos Relatório'!AG$1,'Faturamento SP3'!$T$2:$T$692,"Sim")</f>
        <v>0</v>
      </c>
      <c r="AK312" s="27" t="e">
        <f t="shared" ref="AK312:AK322" si="114">AJ312/AI312</f>
        <v>#DIV/0!</v>
      </c>
      <c r="AL312" s="24">
        <f>SUMIFS('Faturamento SP3'!$H$2:$H$692,'Faturamento SP3'!$D$2:$D$692,'Infos Relatório'!$B$245,'Faturamento SP3'!$E$2:$E$692,'Infos Relatório'!$B312,'Faturamento SP3'!$Z$2:$Z$692,'Infos Relatório'!AG$1)</f>
        <v>0</v>
      </c>
      <c r="AM312" s="23">
        <f>COUNTIFS('Faturamento SP3'!$D$2:$D$692,'Infos Relatório'!$B$245,'Faturamento SP3'!$E$2:$E$692,'Infos Relatório'!$B312,'Faturamento SP3'!$Z$2:$Z$692,'Infos Relatório'!AM$1)</f>
        <v>0</v>
      </c>
      <c r="AN312" s="13">
        <f>SUMIFS('Faturamento SP3'!$G$2:$G$692,'Faturamento SP3'!$D$2:$D$692,'Infos Relatório'!$B$245,'Faturamento SP3'!$E$2:$E$692,'Infos Relatório'!$B312,'Faturamento SP3'!$Z$2:$Z$692,'Infos Relatório'!AM$1)</f>
        <v>0</v>
      </c>
      <c r="AO312" s="13">
        <f>SUMIFS('Faturamento SP3'!$J$2:$J$692,'Faturamento SP3'!$D$2:$D$692,'Infos Relatório'!$B$245,'Faturamento SP3'!$E$2:$E$692,'Infos Relatório'!$B312,'Faturamento SP3'!$Z$2:$Z$692,'Infos Relatório'!AM$1)</f>
        <v>0</v>
      </c>
      <c r="AP312" s="14">
        <f>SUMIFS('Faturamento SP3'!$O$2:$O$692,'Faturamento SP3'!$D$2:$D$692,'Infos Relatório'!$B$245,'Faturamento SP3'!$E$2:$E$692,'Infos Relatório'!$B312,'Faturamento SP3'!$Z$2:$Z$692,'Infos Relatório'!AM$1,'Faturamento SP3'!$T$2:$T$692,"Sim")+SUMIFS('Faturamento SP3'!$P$2:$P$692,'Faturamento SP3'!$D$2:$D$692,'Infos Relatório'!$B$245,'Faturamento SP3'!$E$2:$E$692,'Infos Relatório'!$B312,'Faturamento SP3'!$Z$2:$Z$692,'Infos Relatório'!AM$1,'Faturamento SP3'!$T$2:$T$692,"Sim")</f>
        <v>0</v>
      </c>
      <c r="AQ312" s="27" t="e">
        <f t="shared" ref="AQ312:AQ322" si="115">AP312/AO312</f>
        <v>#DIV/0!</v>
      </c>
      <c r="AR312" s="24">
        <f>SUMIFS('Faturamento SP3'!$H$2:$H$692,'Faturamento SP3'!$D$2:$D$692,'Infos Relatório'!$B$245,'Faturamento SP3'!$E$2:$E$692,'Infos Relatório'!$B312,'Faturamento SP3'!$Z$2:$Z$692,'Infos Relatório'!AM$1)</f>
        <v>0</v>
      </c>
      <c r="AS312" s="23">
        <f>COUNTIFS('Faturamento SP3'!$D$2:$D$692,'Infos Relatório'!$B$245,'Faturamento SP3'!$E$2:$E$692,'Infos Relatório'!$B312,'Faturamento SP3'!$Z$2:$Z$692,'Infos Relatório'!AS$1)</f>
        <v>0</v>
      </c>
      <c r="AT312" s="13">
        <f>SUMIFS('Faturamento SP3'!$G$2:$G$692,'Faturamento SP3'!$D$2:$D$692,'Infos Relatório'!$B$245,'Faturamento SP3'!$E$2:$E$692,'Infos Relatório'!$B312,'Faturamento SP3'!$Z$2:$Z$692,'Infos Relatório'!AS$1)</f>
        <v>0</v>
      </c>
      <c r="AU312" s="13">
        <f>SUMIFS('Faturamento SP3'!$J$2:$J$692,'Faturamento SP3'!$D$2:$D$692,'Infos Relatório'!$B$245,'Faturamento SP3'!$E$2:$E$692,'Infos Relatório'!$B312,'Faturamento SP3'!$Z$2:$Z$692,'Infos Relatório'!AS$1)</f>
        <v>0</v>
      </c>
      <c r="AV312" s="14">
        <f>SUMIFS('Faturamento SP3'!$O$2:$O$692,'Faturamento SP3'!$D$2:$D$692,'Infos Relatório'!$B$245,'Faturamento SP3'!$E$2:$E$692,'Infos Relatório'!$B312,'Faturamento SP3'!$Z$2:$Z$692,'Infos Relatório'!AS$1,'Faturamento SP3'!$T$2:$T$692,"Sim")+SUMIFS('Faturamento SP3'!$P$2:$P$692,'Faturamento SP3'!$D$2:$D$692,'Infos Relatório'!$B$245,'Faturamento SP3'!$E$2:$E$692,'Infos Relatório'!$B312,'Faturamento SP3'!$Z$2:$Z$692,'Infos Relatório'!AS$1,'Faturamento SP3'!$T$2:$T$692,"Sim")</f>
        <v>0</v>
      </c>
      <c r="AW312" s="27" t="e">
        <f t="shared" ref="AW312:AW322" si="116">AV312/AU312</f>
        <v>#DIV/0!</v>
      </c>
      <c r="AX312" s="24">
        <f>SUMIFS('Faturamento SP3'!$H$2:$H$692,'Faturamento SP3'!$D$2:$D$692,'Infos Relatório'!$B$245,'Faturamento SP3'!$E$2:$E$692,'Infos Relatório'!$B312,'Faturamento SP3'!$Z$2:$Z$692,'Infos Relatório'!AS$1)</f>
        <v>0</v>
      </c>
      <c r="AY312" s="23">
        <f>COUNTIFS('Faturamento SP3'!$D$2:$D$692,'Infos Relatório'!$B$245,'Faturamento SP3'!$E$2:$E$692,'Infos Relatório'!$B312,'Faturamento SP3'!$Z$2:$Z$692,'Infos Relatório'!AY$1)</f>
        <v>0</v>
      </c>
      <c r="AZ312" s="13">
        <f>SUMIFS('Faturamento SP3'!$G$2:$G$692,'Faturamento SP3'!$D$2:$D$692,'Infos Relatório'!$B$245,'Faturamento SP3'!$E$2:$E$692,'Infos Relatório'!$B312,'Faturamento SP3'!$Z$2:$Z$692,'Infos Relatório'!AY$1)</f>
        <v>0</v>
      </c>
      <c r="BA312" s="13">
        <f>SUMIFS('Faturamento SP3'!$J$2:$J$692,'Faturamento SP3'!$D$2:$D$692,'Infos Relatório'!$B$245,'Faturamento SP3'!$E$2:$E$692,'Infos Relatório'!$B312,'Faturamento SP3'!$Z$2:$Z$692,'Infos Relatório'!AY$1)</f>
        <v>0</v>
      </c>
      <c r="BB312" s="14">
        <f>SUMIFS('Faturamento SP3'!$O$2:$O$692,'Faturamento SP3'!$D$2:$D$692,'Infos Relatório'!$B$245,'Faturamento SP3'!$E$2:$E$692,'Infos Relatório'!$B312,'Faturamento SP3'!$Z$2:$Z$692,'Infos Relatório'!AY$1,'Faturamento SP3'!$T$2:$T$692,"Sim")+SUMIFS('Faturamento SP3'!$P$2:$P$692,'Faturamento SP3'!$D$2:$D$692,'Infos Relatório'!$B$245,'Faturamento SP3'!$E$2:$E$692,'Infos Relatório'!$B312,'Faturamento SP3'!$Z$2:$Z$692,'Infos Relatório'!AY$1,'Faturamento SP3'!$T$2:$T$692,"Sim")</f>
        <v>0</v>
      </c>
      <c r="BC312" s="27" t="e">
        <f t="shared" ref="BC312:BC322" si="117">BB312/BA312</f>
        <v>#DIV/0!</v>
      </c>
      <c r="BD312" s="24">
        <f>SUMIFS('Faturamento SP3'!$H$2:$H$692,'Faturamento SP3'!$D$2:$D$692,'Infos Relatório'!$B$245,'Faturamento SP3'!$E$2:$E$692,'Infos Relatório'!$B312,'Faturamento SP3'!$Z$2:$Z$692,'Infos Relatório'!AY$1)</f>
        <v>0</v>
      </c>
      <c r="BE312" s="23">
        <f>COUNTIFS('Faturamento SP3'!$D$2:$D$692,'Infos Relatório'!$B$245,'Faturamento SP3'!$E$2:$E$692,'Infos Relatório'!$B312,'Faturamento SP3'!$Z$2:$Z$692,'Infos Relatório'!BE$1)</f>
        <v>0</v>
      </c>
      <c r="BF312" s="13">
        <f>SUMIFS('Faturamento SP3'!$G$2:$G$692,'Faturamento SP3'!$D$2:$D$692,'Infos Relatório'!$B$245,'Faturamento SP3'!$E$2:$E$692,'Infos Relatório'!$B312,'Faturamento SP3'!$Z$2:$Z$692,'Infos Relatório'!BE$1)</f>
        <v>0</v>
      </c>
      <c r="BG312" s="13">
        <f>SUMIFS('Faturamento SP3'!$J$2:$J$692,'Faturamento SP3'!$D$2:$D$692,'Infos Relatório'!$B$245,'Faturamento SP3'!$E$2:$E$692,'Infos Relatório'!$B312,'Faturamento SP3'!$Z$2:$Z$692,'Infos Relatório'!BE$1)</f>
        <v>0</v>
      </c>
      <c r="BH312" s="14">
        <f>SUMIFS('Faturamento SP3'!$O$2:$O$692,'Faturamento SP3'!$D$2:$D$692,'Infos Relatório'!$B$245,'Faturamento SP3'!$E$2:$E$692,'Infos Relatório'!$B312,'Faturamento SP3'!$Z$2:$Z$692,'Infos Relatório'!BE$1,'Faturamento SP3'!$T$2:$T$692,"Sim")+SUMIFS('Faturamento SP3'!$P$2:$P$692,'Faturamento SP3'!$D$2:$D$692,'Infos Relatório'!$B$245,'Faturamento SP3'!$E$2:$E$692,'Infos Relatório'!$B312,'Faturamento SP3'!$Z$2:$Z$692,'Infos Relatório'!BE$1,'Faturamento SP3'!$T$2:$T$692,"Sim")</f>
        <v>0</v>
      </c>
      <c r="BI312" s="27" t="e">
        <f t="shared" ref="BI312:BI322" si="118">BH312/BG312</f>
        <v>#DIV/0!</v>
      </c>
      <c r="BJ312" s="24">
        <f>SUMIFS('Faturamento SP3'!$H$2:$H$692,'Faturamento SP3'!$D$2:$D$692,'Infos Relatório'!$B$245,'Faturamento SP3'!$E$2:$E$692,'Infos Relatório'!$B312,'Faturamento SP3'!$Z$2:$Z$692,'Infos Relatório'!BE$1)</f>
        <v>0</v>
      </c>
      <c r="BK312" s="23">
        <f>COUNTIFS('Faturamento SP3'!$D$2:$D$692,'Infos Relatório'!$B$245,'Faturamento SP3'!$E$2:$E$692,'Infos Relatório'!$B312,'Faturamento SP3'!$Z$2:$Z$692,'Infos Relatório'!BK$1)</f>
        <v>0</v>
      </c>
      <c r="BL312" s="13">
        <f>SUMIFS('Faturamento SP3'!$G$2:$G$692,'Faturamento SP3'!$D$2:$D$692,'Infos Relatório'!$B$245,'Faturamento SP3'!$E$2:$E$692,'Infos Relatório'!$B312,'Faturamento SP3'!$Z$2:$Z$692,'Infos Relatório'!BK$1)</f>
        <v>0</v>
      </c>
      <c r="BM312" s="13">
        <f>SUMIFS('Faturamento SP3'!$J$2:$J$692,'Faturamento SP3'!$D$2:$D$692,'Infos Relatório'!$B$245,'Faturamento SP3'!$E$2:$E$692,'Infos Relatório'!$B312,'Faturamento SP3'!$Z$2:$Z$692,'Infos Relatório'!BK$1)</f>
        <v>0</v>
      </c>
      <c r="BN312" s="14">
        <f>SUMIFS('Faturamento SP3'!$O$2:$O$692,'Faturamento SP3'!$D$2:$D$692,'Infos Relatório'!$B$245,'Faturamento SP3'!$E$2:$E$692,'Infos Relatório'!$B312,'Faturamento SP3'!$Z$2:$Z$692,'Infos Relatório'!BK$1,'Faturamento SP3'!$T$2:$T$692,"Sim")+SUMIFS('Faturamento SP3'!$P$2:$P$692,'Faturamento SP3'!$D$2:$D$692,'Infos Relatório'!$B$245,'Faturamento SP3'!$E$2:$E$692,'Infos Relatório'!$B312,'Faturamento SP3'!$Z$2:$Z$692,'Infos Relatório'!BK$1,'Faturamento SP3'!$T$2:$T$692,"Sim")</f>
        <v>0</v>
      </c>
      <c r="BO312" s="27" t="e">
        <f t="shared" ref="BO312:BO322" si="119">BN312/BM312</f>
        <v>#DIV/0!</v>
      </c>
      <c r="BP312" s="24">
        <f>SUMIFS('Faturamento SP3'!$H$2:$H$692,'Faturamento SP3'!$D$2:$D$692,'Infos Relatório'!$B$245,'Faturamento SP3'!$E$2:$E$692,'Infos Relatório'!$B312,'Faturamento SP3'!$Z$2:$Z$692,'Infos Relatório'!BK$1)</f>
        <v>0</v>
      </c>
      <c r="BQ312" s="23">
        <f>COUNTIFS('Faturamento SP3'!$D$2:$D$692,'Infos Relatório'!$B$245,'Faturamento SP3'!$E$2:$E$692,'Infos Relatório'!$B312,'Faturamento SP3'!$Z$2:$Z$692,'Infos Relatório'!BQ$1)</f>
        <v>0</v>
      </c>
      <c r="BR312" s="13">
        <f>SUMIFS('Faturamento SP3'!$G$2:$G$692,'Faturamento SP3'!$D$2:$D$692,'Infos Relatório'!$B$245,'Faturamento SP3'!$E$2:$E$692,'Infos Relatório'!$B312,'Faturamento SP3'!$Z$2:$Z$692,'Infos Relatório'!BQ$1)</f>
        <v>0</v>
      </c>
      <c r="BS312" s="13">
        <f>SUMIFS('Faturamento SP3'!$J$2:$J$692,'Faturamento SP3'!$D$2:$D$692,'Infos Relatório'!$B$245,'Faturamento SP3'!$E$2:$E$692,'Infos Relatório'!$B312,'Faturamento SP3'!$Z$2:$Z$692,'Infos Relatório'!BQ$1)</f>
        <v>0</v>
      </c>
      <c r="BT312" s="14">
        <f>SUMIFS('Faturamento SP3'!$O$2:$O$692,'Faturamento SP3'!$D$2:$D$692,'Infos Relatório'!$B$245,'Faturamento SP3'!$E$2:$E$692,'Infos Relatório'!$B312,'Faturamento SP3'!$Z$2:$Z$692,'Infos Relatório'!BQ$1,'Faturamento SP3'!$T$2:$T$692,"Sim")+SUMIFS('Faturamento SP3'!$P$2:$P$692,'Faturamento SP3'!$D$2:$D$692,'Infos Relatório'!$B$245,'Faturamento SP3'!$E$2:$E$692,'Infos Relatório'!$B312,'Faturamento SP3'!$Z$2:$Z$692,'Infos Relatório'!BQ$1,'Faturamento SP3'!$T$2:$T$692,"Sim")</f>
        <v>0</v>
      </c>
      <c r="BU312" s="27" t="e">
        <f t="shared" ref="BU312:BU322" si="120">BT312/BS312</f>
        <v>#DIV/0!</v>
      </c>
      <c r="BV312" s="24">
        <f>SUMIFS('Faturamento SP3'!$H$2:$H$692,'Faturamento SP3'!$D$2:$D$692,'Infos Relatório'!$B$245,'Faturamento SP3'!$E$2:$E$692,'Infos Relatório'!$B312,'Faturamento SP3'!$Z$2:$Z$692,'Infos Relatório'!BQ$1)</f>
        <v>0</v>
      </c>
    </row>
    <row r="313" spans="2:74">
      <c r="B313" s="17" t="s">
        <v>74</v>
      </c>
      <c r="C313" s="23">
        <f>COUNTIFS('Faturamento SP3'!$D$2:$D$692,'Infos Relatório'!$B$245,'Faturamento SP3'!$E$2:$E$692,'Infos Relatório'!$B313,'Faturamento SP3'!$Z$2:$Z$692,'Infos Relatório'!C$1)</f>
        <v>0</v>
      </c>
      <c r="D313" s="13">
        <f>SUMIFS('Faturamento SP3'!$G$2:$G$692,'Faturamento SP3'!$D$2:$D$692,'Infos Relatório'!$B$245,'Faturamento SP3'!$E$2:$E$692,'Infos Relatório'!$B313,'Faturamento SP3'!$Z$2:$Z$692,'Infos Relatório'!C$1)</f>
        <v>0</v>
      </c>
      <c r="E313" s="13">
        <f>SUMIFS('Faturamento SP3'!$J$2:$J$692,'Faturamento SP3'!$D$2:$D$692,'Infos Relatório'!$B$245,'Faturamento SP3'!$E$2:$E$692,'Infos Relatório'!$B313,'Faturamento SP3'!$Z$2:$Z$692,'Infos Relatório'!C$1)</f>
        <v>0</v>
      </c>
      <c r="F313" s="14">
        <f>SUMIFS('Faturamento SP3'!$O$2:$O$692,'Faturamento SP3'!$D$2:$D$692,'Infos Relatório'!$B$245,'Faturamento SP3'!$E$2:$E$692,'Infos Relatório'!$B313,'Faturamento SP3'!$Z$2:$Z$692,'Infos Relatório'!C$1,'Faturamento SP3'!$T$2:$T$692,"Sim")+SUMIFS('Faturamento SP3'!$P$2:$P$692,'Faturamento SP3'!$D$2:$D$692,'Infos Relatório'!$B$245,'Faturamento SP3'!$E$2:$E$692,'Infos Relatório'!$B313,'Faturamento SP3'!$Z$2:$Z$692,'Infos Relatório'!C$1,'Faturamento SP3'!$T$2:$T$692,"Sim")</f>
        <v>0</v>
      </c>
      <c r="G313" s="27" t="e">
        <f t="shared" si="109"/>
        <v>#DIV/0!</v>
      </c>
      <c r="H313" s="24">
        <f>SUMIFS('Faturamento SP3'!$H$2:$H$692,'Faturamento SP3'!$D$2:$D$692,'Infos Relatório'!$B$245,'Faturamento SP3'!$E$2:$E$692,'Infos Relatório'!$B313,'Faturamento SP3'!$Z$2:$Z$692,'Infos Relatório'!C$1)</f>
        <v>0</v>
      </c>
      <c r="I313" s="23">
        <f>COUNTIFS('Faturamento SP3'!$D$2:$D$692,'Infos Relatório'!$B$245,'Faturamento SP3'!$E$2:$E$692,'Infos Relatório'!$B313,'Faturamento SP3'!$Z$2:$Z$692,'Infos Relatório'!I$1)</f>
        <v>0</v>
      </c>
      <c r="J313" s="13">
        <f>SUMIFS('Faturamento SP3'!$G$2:$G$692,'Faturamento SP3'!$D$2:$D$692,'Infos Relatório'!$B$245,'Faturamento SP3'!$E$2:$E$692,'Infos Relatório'!$B313,'Faturamento SP3'!$Z$2:$Z$692,'Infos Relatório'!I$1)</f>
        <v>0</v>
      </c>
      <c r="K313" s="13">
        <f>SUMIFS('Faturamento SP3'!$J$2:$J$692,'Faturamento SP3'!$D$2:$D$692,'Infos Relatório'!$B$245,'Faturamento SP3'!$E$2:$E$692,'Infos Relatório'!$B313,'Faturamento SP3'!$Z$2:$Z$692,'Infos Relatório'!I$1)</f>
        <v>0</v>
      </c>
      <c r="L313" s="14">
        <f>SUMIFS('Faturamento SP3'!$O$2:$O$692,'Faturamento SP3'!$D$2:$D$692,'Infos Relatório'!$B$245,'Faturamento SP3'!$E$2:$E$692,'Infos Relatório'!$B313,'Faturamento SP3'!$Z$2:$Z$692,'Infos Relatório'!I$1,'Faturamento SP3'!$T$2:$T$692,"Sim")+SUMIFS('Faturamento SP3'!$P$2:$P$692,'Faturamento SP3'!$D$2:$D$692,'Infos Relatório'!$B$245,'Faturamento SP3'!$E$2:$E$692,'Infos Relatório'!$B313,'Faturamento SP3'!$Z$2:$Z$692,'Infos Relatório'!I$1,'Faturamento SP3'!$T$2:$T$692,"Sim")</f>
        <v>0</v>
      </c>
      <c r="M313" s="27" t="e">
        <f t="shared" si="110"/>
        <v>#DIV/0!</v>
      </c>
      <c r="N313" s="24">
        <f>SUMIFS('Faturamento SP3'!$H$2:$H$692,'Faturamento SP3'!$D$2:$D$692,'Infos Relatório'!$B$245,'Faturamento SP3'!$E$2:$E$692,'Infos Relatório'!$B313,'Faturamento SP3'!$Z$2:$Z$692,'Infos Relatório'!I$1)</f>
        <v>0</v>
      </c>
      <c r="O313" s="23">
        <f>COUNTIFS('Faturamento SP3'!$D$2:$D$692,'Infos Relatório'!$B$245,'Faturamento SP3'!$E$2:$E$692,'Infos Relatório'!$B313,'Faturamento SP3'!$Z$2:$Z$692,'Infos Relatório'!O$1)</f>
        <v>0</v>
      </c>
      <c r="P313" s="13">
        <f>SUMIFS('Faturamento SP3'!$G$2:$G$692,'Faturamento SP3'!$D$2:$D$692,'Infos Relatório'!$B$245,'Faturamento SP3'!$E$2:$E$692,'Infos Relatório'!$B313,'Faturamento SP3'!$Z$2:$Z$692,'Infos Relatório'!O$1)</f>
        <v>0</v>
      </c>
      <c r="Q313" s="13">
        <f>SUMIFS('Faturamento SP3'!$J$2:$J$692,'Faturamento SP3'!$D$2:$D$692,'Infos Relatório'!$B$245,'Faturamento SP3'!$E$2:$E$692,'Infos Relatório'!$B313,'Faturamento SP3'!$Z$2:$Z$692,'Infos Relatório'!O$1)</f>
        <v>0</v>
      </c>
      <c r="R313" s="14">
        <f>SUMIFS('Faturamento SP3'!$O$2:$O$692,'Faturamento SP3'!$D$2:$D$692,'Infos Relatório'!$B$245,'Faturamento SP3'!$E$2:$E$692,'Infos Relatório'!$B313,'Faturamento SP3'!$Z$2:$Z$692,'Infos Relatório'!O$1,'Faturamento SP3'!$T$2:$T$692,"Sim")+SUMIFS('Faturamento SP3'!$P$2:$P$692,'Faturamento SP3'!$D$2:$D$692,'Infos Relatório'!$B$245,'Faturamento SP3'!$E$2:$E$692,'Infos Relatório'!$B313,'Faturamento SP3'!$Z$2:$Z$692,'Infos Relatório'!O$1,'Faturamento SP3'!$T$2:$T$692,"Sim")</f>
        <v>0</v>
      </c>
      <c r="S313" s="27" t="e">
        <f t="shared" si="111"/>
        <v>#DIV/0!</v>
      </c>
      <c r="T313" s="24">
        <f>SUMIFS('Faturamento SP3'!$H$2:$H$692,'Faturamento SP3'!$D$2:$D$692,'Infos Relatório'!$B$245,'Faturamento SP3'!$E$2:$E$692,'Infos Relatório'!$B313,'Faturamento SP3'!$Z$2:$Z$692,'Infos Relatório'!O$1)</f>
        <v>0</v>
      </c>
      <c r="U313" s="23">
        <f>COUNTIFS('Faturamento SP3'!$D$2:$D$692,'Infos Relatório'!$B$245,'Faturamento SP3'!$E$2:$E$692,'Infos Relatório'!$B313,'Faturamento SP3'!$Z$2:$Z$692,'Infos Relatório'!U$1)</f>
        <v>0</v>
      </c>
      <c r="V313" s="13">
        <f>SUMIFS('Faturamento SP3'!$G$2:$G$692,'Faturamento SP3'!$D$2:$D$692,'Infos Relatório'!$B$245,'Faturamento SP3'!$E$2:$E$692,'Infos Relatório'!$B313,'Faturamento SP3'!$Z$2:$Z$692,'Infos Relatório'!U$1)</f>
        <v>0</v>
      </c>
      <c r="W313" s="13">
        <f>SUMIFS('Faturamento SP3'!$J$2:$J$692,'Faturamento SP3'!$D$2:$D$692,'Infos Relatório'!$B$245,'Faturamento SP3'!$E$2:$E$692,'Infos Relatório'!$B313,'Faturamento SP3'!$Z$2:$Z$692,'Infos Relatório'!U$1)</f>
        <v>0</v>
      </c>
      <c r="X313" s="14">
        <f>SUMIFS('Faturamento SP3'!$O$2:$O$692,'Faturamento SP3'!$D$2:$D$692,'Infos Relatório'!$B$245,'Faturamento SP3'!$E$2:$E$692,'Infos Relatório'!$B313,'Faturamento SP3'!$Z$2:$Z$692,'Infos Relatório'!U$1,'Faturamento SP3'!$T$2:$T$692,"Sim")+SUMIFS('Faturamento SP3'!$P$2:$P$692,'Faturamento SP3'!$D$2:$D$692,'Infos Relatório'!$B$245,'Faturamento SP3'!$E$2:$E$692,'Infos Relatório'!$B313,'Faturamento SP3'!$Z$2:$Z$692,'Infos Relatório'!U$1,'Faturamento SP3'!$T$2:$T$692,"Sim")</f>
        <v>0</v>
      </c>
      <c r="Y313" s="27" t="e">
        <f t="shared" si="112"/>
        <v>#DIV/0!</v>
      </c>
      <c r="Z313" s="24">
        <f>SUMIFS('Faturamento SP3'!$H$2:$H$692,'Faturamento SP3'!$D$2:$D$692,'Infos Relatório'!$B$245,'Faturamento SP3'!$E$2:$E$692,'Infos Relatório'!$B313,'Faturamento SP3'!$Z$2:$Z$692,'Infos Relatório'!U$1)</f>
        <v>0</v>
      </c>
      <c r="AA313" s="23">
        <f>COUNTIFS('Faturamento SP3'!$D$2:$D$692,'Infos Relatório'!$B$245,'Faturamento SP3'!$E$2:$E$692,'Infos Relatório'!$B313,'Faturamento SP3'!$Z$2:$Z$692,'Infos Relatório'!AA$1)</f>
        <v>0</v>
      </c>
      <c r="AB313" s="13">
        <f>SUMIFS('Faturamento SP3'!$G$2:$G$692,'Faturamento SP3'!$D$2:$D$692,'Infos Relatório'!$B$245,'Faturamento SP3'!$E$2:$E$692,'Infos Relatório'!$B313,'Faturamento SP3'!$Z$2:$Z$692,'Infos Relatório'!AA$1)</f>
        <v>0</v>
      </c>
      <c r="AC313" s="13">
        <f>SUMIFS('Faturamento SP3'!$J$2:$J$692,'Faturamento SP3'!$D$2:$D$692,'Infos Relatório'!$B$245,'Faturamento SP3'!$E$2:$E$692,'Infos Relatório'!$B313,'Faturamento SP3'!$Z$2:$Z$692,'Infos Relatório'!AA$1)</f>
        <v>0</v>
      </c>
      <c r="AD313" s="14">
        <f>SUMIFS('Faturamento SP3'!$O$2:$O$692,'Faturamento SP3'!$D$2:$D$692,'Infos Relatório'!$B$245,'Faturamento SP3'!$E$2:$E$692,'Infos Relatório'!$B313,'Faturamento SP3'!$Z$2:$Z$692,'Infos Relatório'!AA$1,'Faturamento SP3'!$T$2:$T$692,"Sim")+SUMIFS('Faturamento SP3'!$P$2:$P$692,'Faturamento SP3'!$D$2:$D$692,'Infos Relatório'!$B$245,'Faturamento SP3'!$E$2:$E$692,'Infos Relatório'!$B313,'Faturamento SP3'!$Z$2:$Z$692,'Infos Relatório'!AA$1,'Faturamento SP3'!$T$2:$T$692,"Sim")</f>
        <v>0</v>
      </c>
      <c r="AE313" s="27" t="e">
        <f t="shared" si="113"/>
        <v>#DIV/0!</v>
      </c>
      <c r="AF313" s="24">
        <f>SUMIFS('Faturamento SP3'!$H$2:$H$692,'Faturamento SP3'!$D$2:$D$692,'Infos Relatório'!$B$245,'Faturamento SP3'!$E$2:$E$692,'Infos Relatório'!$B313,'Faturamento SP3'!$Z$2:$Z$692,'Infos Relatório'!AA$1)</f>
        <v>0</v>
      </c>
      <c r="AG313" s="23">
        <f>COUNTIFS('Faturamento SP3'!$D$2:$D$692,'Infos Relatório'!$B$245,'Faturamento SP3'!$E$2:$E$692,'Infos Relatório'!$B313,'Faturamento SP3'!$Z$2:$Z$692,'Infos Relatório'!AG$1)</f>
        <v>0</v>
      </c>
      <c r="AH313" s="13">
        <f>SUMIFS('Faturamento SP3'!$G$2:$G$692,'Faturamento SP3'!$D$2:$D$692,'Infos Relatório'!$B$245,'Faturamento SP3'!$E$2:$E$692,'Infos Relatório'!$B313,'Faturamento SP3'!$Z$2:$Z$692,'Infos Relatório'!AG$1)</f>
        <v>0</v>
      </c>
      <c r="AI313" s="13">
        <f>SUMIFS('Faturamento SP3'!$J$2:$J$692,'Faturamento SP3'!$D$2:$D$692,'Infos Relatório'!$B$245,'Faturamento SP3'!$E$2:$E$692,'Infos Relatório'!$B313,'Faturamento SP3'!$Z$2:$Z$692,'Infos Relatório'!AG$1)</f>
        <v>0</v>
      </c>
      <c r="AJ313" s="14">
        <f>SUMIFS('Faturamento SP3'!$O$2:$O$692,'Faturamento SP3'!$D$2:$D$692,'Infos Relatório'!$B$245,'Faturamento SP3'!$E$2:$E$692,'Infos Relatório'!$B313,'Faturamento SP3'!$Z$2:$Z$692,'Infos Relatório'!AG$1,'Faturamento SP3'!$T$2:$T$692,"Sim")+SUMIFS('Faturamento SP3'!$P$2:$P$692,'Faturamento SP3'!$D$2:$D$692,'Infos Relatório'!$B$245,'Faturamento SP3'!$E$2:$E$692,'Infos Relatório'!$B313,'Faturamento SP3'!$Z$2:$Z$692,'Infos Relatório'!AG$1,'Faturamento SP3'!$T$2:$T$692,"Sim")</f>
        <v>0</v>
      </c>
      <c r="AK313" s="27" t="e">
        <f t="shared" si="114"/>
        <v>#DIV/0!</v>
      </c>
      <c r="AL313" s="24">
        <f>SUMIFS('Faturamento SP3'!$H$2:$H$692,'Faturamento SP3'!$D$2:$D$692,'Infos Relatório'!$B$245,'Faturamento SP3'!$E$2:$E$692,'Infos Relatório'!$B313,'Faturamento SP3'!$Z$2:$Z$692,'Infos Relatório'!AG$1)</f>
        <v>0</v>
      </c>
      <c r="AM313" s="23">
        <f>COUNTIFS('Faturamento SP3'!$D$2:$D$692,'Infos Relatório'!$B$245,'Faturamento SP3'!$E$2:$E$692,'Infos Relatório'!$B313,'Faturamento SP3'!$Z$2:$Z$692,'Infos Relatório'!AM$1)</f>
        <v>0</v>
      </c>
      <c r="AN313" s="13">
        <f>SUMIFS('Faturamento SP3'!$G$2:$G$692,'Faturamento SP3'!$D$2:$D$692,'Infos Relatório'!$B$245,'Faturamento SP3'!$E$2:$E$692,'Infos Relatório'!$B313,'Faturamento SP3'!$Z$2:$Z$692,'Infos Relatório'!AM$1)</f>
        <v>0</v>
      </c>
      <c r="AO313" s="13">
        <f>SUMIFS('Faturamento SP3'!$J$2:$J$692,'Faturamento SP3'!$D$2:$D$692,'Infos Relatório'!$B$245,'Faturamento SP3'!$E$2:$E$692,'Infos Relatório'!$B313,'Faturamento SP3'!$Z$2:$Z$692,'Infos Relatório'!AM$1)</f>
        <v>0</v>
      </c>
      <c r="AP313" s="14">
        <f>SUMIFS('Faturamento SP3'!$O$2:$O$692,'Faturamento SP3'!$D$2:$D$692,'Infos Relatório'!$B$245,'Faturamento SP3'!$E$2:$E$692,'Infos Relatório'!$B313,'Faturamento SP3'!$Z$2:$Z$692,'Infos Relatório'!AM$1,'Faturamento SP3'!$T$2:$T$692,"Sim")+SUMIFS('Faturamento SP3'!$P$2:$P$692,'Faturamento SP3'!$D$2:$D$692,'Infos Relatório'!$B$245,'Faturamento SP3'!$E$2:$E$692,'Infos Relatório'!$B313,'Faturamento SP3'!$Z$2:$Z$692,'Infos Relatório'!AM$1,'Faturamento SP3'!$T$2:$T$692,"Sim")</f>
        <v>0</v>
      </c>
      <c r="AQ313" s="27" t="e">
        <f t="shared" si="115"/>
        <v>#DIV/0!</v>
      </c>
      <c r="AR313" s="24">
        <f>SUMIFS('Faturamento SP3'!$H$2:$H$692,'Faturamento SP3'!$D$2:$D$692,'Infos Relatório'!$B$245,'Faturamento SP3'!$E$2:$E$692,'Infos Relatório'!$B313,'Faturamento SP3'!$Z$2:$Z$692,'Infos Relatório'!AM$1)</f>
        <v>0</v>
      </c>
      <c r="AS313" s="23">
        <f>COUNTIFS('Faturamento SP3'!$D$2:$D$692,'Infos Relatório'!$B$245,'Faturamento SP3'!$E$2:$E$692,'Infos Relatório'!$B313,'Faturamento SP3'!$Z$2:$Z$692,'Infos Relatório'!AS$1)</f>
        <v>0</v>
      </c>
      <c r="AT313" s="13">
        <f>SUMIFS('Faturamento SP3'!$G$2:$G$692,'Faturamento SP3'!$D$2:$D$692,'Infos Relatório'!$B$245,'Faturamento SP3'!$E$2:$E$692,'Infos Relatório'!$B313,'Faturamento SP3'!$Z$2:$Z$692,'Infos Relatório'!AS$1)</f>
        <v>0</v>
      </c>
      <c r="AU313" s="13">
        <f>SUMIFS('Faturamento SP3'!$J$2:$J$692,'Faturamento SP3'!$D$2:$D$692,'Infos Relatório'!$B$245,'Faturamento SP3'!$E$2:$E$692,'Infos Relatório'!$B313,'Faturamento SP3'!$Z$2:$Z$692,'Infos Relatório'!AS$1)</f>
        <v>0</v>
      </c>
      <c r="AV313" s="14">
        <f>SUMIFS('Faturamento SP3'!$O$2:$O$692,'Faturamento SP3'!$D$2:$D$692,'Infos Relatório'!$B$245,'Faturamento SP3'!$E$2:$E$692,'Infos Relatório'!$B313,'Faturamento SP3'!$Z$2:$Z$692,'Infos Relatório'!AS$1,'Faturamento SP3'!$T$2:$T$692,"Sim")+SUMIFS('Faturamento SP3'!$P$2:$P$692,'Faturamento SP3'!$D$2:$D$692,'Infos Relatório'!$B$245,'Faturamento SP3'!$E$2:$E$692,'Infos Relatório'!$B313,'Faturamento SP3'!$Z$2:$Z$692,'Infos Relatório'!AS$1,'Faturamento SP3'!$T$2:$T$692,"Sim")</f>
        <v>0</v>
      </c>
      <c r="AW313" s="27" t="e">
        <f t="shared" si="116"/>
        <v>#DIV/0!</v>
      </c>
      <c r="AX313" s="24">
        <f>SUMIFS('Faturamento SP3'!$H$2:$H$692,'Faturamento SP3'!$D$2:$D$692,'Infos Relatório'!$B$245,'Faturamento SP3'!$E$2:$E$692,'Infos Relatório'!$B313,'Faturamento SP3'!$Z$2:$Z$692,'Infos Relatório'!AS$1)</f>
        <v>0</v>
      </c>
      <c r="AY313" s="23">
        <f>COUNTIFS('Faturamento SP3'!$D$2:$D$692,'Infos Relatório'!$B$245,'Faturamento SP3'!$E$2:$E$692,'Infos Relatório'!$B313,'Faturamento SP3'!$Z$2:$Z$692,'Infos Relatório'!AY$1)</f>
        <v>0</v>
      </c>
      <c r="AZ313" s="13">
        <f>SUMIFS('Faturamento SP3'!$G$2:$G$692,'Faturamento SP3'!$D$2:$D$692,'Infos Relatório'!$B$245,'Faturamento SP3'!$E$2:$E$692,'Infos Relatório'!$B313,'Faturamento SP3'!$Z$2:$Z$692,'Infos Relatório'!AY$1)</f>
        <v>0</v>
      </c>
      <c r="BA313" s="13">
        <f>SUMIFS('Faturamento SP3'!$J$2:$J$692,'Faturamento SP3'!$D$2:$D$692,'Infos Relatório'!$B$245,'Faturamento SP3'!$E$2:$E$692,'Infos Relatório'!$B313,'Faturamento SP3'!$Z$2:$Z$692,'Infos Relatório'!AY$1)</f>
        <v>0</v>
      </c>
      <c r="BB313" s="14">
        <f>SUMIFS('Faturamento SP3'!$O$2:$O$692,'Faturamento SP3'!$D$2:$D$692,'Infos Relatório'!$B$245,'Faturamento SP3'!$E$2:$E$692,'Infos Relatório'!$B313,'Faturamento SP3'!$Z$2:$Z$692,'Infos Relatório'!AY$1,'Faturamento SP3'!$T$2:$T$692,"Sim")+SUMIFS('Faturamento SP3'!$P$2:$P$692,'Faturamento SP3'!$D$2:$D$692,'Infos Relatório'!$B$245,'Faturamento SP3'!$E$2:$E$692,'Infos Relatório'!$B313,'Faturamento SP3'!$Z$2:$Z$692,'Infos Relatório'!AY$1,'Faturamento SP3'!$T$2:$T$692,"Sim")</f>
        <v>0</v>
      </c>
      <c r="BC313" s="27" t="e">
        <f t="shared" si="117"/>
        <v>#DIV/0!</v>
      </c>
      <c r="BD313" s="24">
        <f>SUMIFS('Faturamento SP3'!$H$2:$H$692,'Faturamento SP3'!$D$2:$D$692,'Infos Relatório'!$B$245,'Faturamento SP3'!$E$2:$E$692,'Infos Relatório'!$B313,'Faturamento SP3'!$Z$2:$Z$692,'Infos Relatório'!AY$1)</f>
        <v>0</v>
      </c>
      <c r="BE313" s="23">
        <f>COUNTIFS('Faturamento SP3'!$D$2:$D$692,'Infos Relatório'!$B$245,'Faturamento SP3'!$E$2:$E$692,'Infos Relatório'!$B313,'Faturamento SP3'!$Z$2:$Z$692,'Infos Relatório'!BE$1)</f>
        <v>0</v>
      </c>
      <c r="BF313" s="13">
        <f>SUMIFS('Faturamento SP3'!$G$2:$G$692,'Faturamento SP3'!$D$2:$D$692,'Infos Relatório'!$B$245,'Faturamento SP3'!$E$2:$E$692,'Infos Relatório'!$B313,'Faturamento SP3'!$Z$2:$Z$692,'Infos Relatório'!BE$1)</f>
        <v>0</v>
      </c>
      <c r="BG313" s="13">
        <f>SUMIFS('Faturamento SP3'!$J$2:$J$692,'Faturamento SP3'!$D$2:$D$692,'Infos Relatório'!$B$245,'Faturamento SP3'!$E$2:$E$692,'Infos Relatório'!$B313,'Faturamento SP3'!$Z$2:$Z$692,'Infos Relatório'!BE$1)</f>
        <v>0</v>
      </c>
      <c r="BH313" s="14">
        <f>SUMIFS('Faturamento SP3'!$O$2:$O$692,'Faturamento SP3'!$D$2:$D$692,'Infos Relatório'!$B$245,'Faturamento SP3'!$E$2:$E$692,'Infos Relatório'!$B313,'Faturamento SP3'!$Z$2:$Z$692,'Infos Relatório'!BE$1,'Faturamento SP3'!$T$2:$T$692,"Sim")+SUMIFS('Faturamento SP3'!$P$2:$P$692,'Faturamento SP3'!$D$2:$D$692,'Infos Relatório'!$B$245,'Faturamento SP3'!$E$2:$E$692,'Infos Relatório'!$B313,'Faturamento SP3'!$Z$2:$Z$692,'Infos Relatório'!BE$1,'Faturamento SP3'!$T$2:$T$692,"Sim")</f>
        <v>0</v>
      </c>
      <c r="BI313" s="27" t="e">
        <f t="shared" si="118"/>
        <v>#DIV/0!</v>
      </c>
      <c r="BJ313" s="24">
        <f>SUMIFS('Faturamento SP3'!$H$2:$H$692,'Faturamento SP3'!$D$2:$D$692,'Infos Relatório'!$B$245,'Faturamento SP3'!$E$2:$E$692,'Infos Relatório'!$B313,'Faturamento SP3'!$Z$2:$Z$692,'Infos Relatório'!BE$1)</f>
        <v>0</v>
      </c>
      <c r="BK313" s="23">
        <f>COUNTIFS('Faturamento SP3'!$D$2:$D$692,'Infos Relatório'!$B$245,'Faturamento SP3'!$E$2:$E$692,'Infos Relatório'!$B313,'Faturamento SP3'!$Z$2:$Z$692,'Infos Relatório'!BK$1)</f>
        <v>0</v>
      </c>
      <c r="BL313" s="13">
        <f>SUMIFS('Faturamento SP3'!$G$2:$G$692,'Faturamento SP3'!$D$2:$D$692,'Infos Relatório'!$B$245,'Faturamento SP3'!$E$2:$E$692,'Infos Relatório'!$B313,'Faturamento SP3'!$Z$2:$Z$692,'Infos Relatório'!BK$1)</f>
        <v>0</v>
      </c>
      <c r="BM313" s="13">
        <f>SUMIFS('Faturamento SP3'!$J$2:$J$692,'Faturamento SP3'!$D$2:$D$692,'Infos Relatório'!$B$245,'Faturamento SP3'!$E$2:$E$692,'Infos Relatório'!$B313,'Faturamento SP3'!$Z$2:$Z$692,'Infos Relatório'!BK$1)</f>
        <v>0</v>
      </c>
      <c r="BN313" s="14">
        <f>SUMIFS('Faturamento SP3'!$O$2:$O$692,'Faturamento SP3'!$D$2:$D$692,'Infos Relatório'!$B$245,'Faturamento SP3'!$E$2:$E$692,'Infos Relatório'!$B313,'Faturamento SP3'!$Z$2:$Z$692,'Infos Relatório'!BK$1,'Faturamento SP3'!$T$2:$T$692,"Sim")+SUMIFS('Faturamento SP3'!$P$2:$P$692,'Faturamento SP3'!$D$2:$D$692,'Infos Relatório'!$B$245,'Faturamento SP3'!$E$2:$E$692,'Infos Relatório'!$B313,'Faturamento SP3'!$Z$2:$Z$692,'Infos Relatório'!BK$1,'Faturamento SP3'!$T$2:$T$692,"Sim")</f>
        <v>0</v>
      </c>
      <c r="BO313" s="27" t="e">
        <f t="shared" si="119"/>
        <v>#DIV/0!</v>
      </c>
      <c r="BP313" s="24">
        <f>SUMIFS('Faturamento SP3'!$H$2:$H$692,'Faturamento SP3'!$D$2:$D$692,'Infos Relatório'!$B$245,'Faturamento SP3'!$E$2:$E$692,'Infos Relatório'!$B313,'Faturamento SP3'!$Z$2:$Z$692,'Infos Relatório'!BK$1)</f>
        <v>0</v>
      </c>
      <c r="BQ313" s="23">
        <f>COUNTIFS('Faturamento SP3'!$D$2:$D$692,'Infos Relatório'!$B$245,'Faturamento SP3'!$E$2:$E$692,'Infos Relatório'!$B313,'Faturamento SP3'!$Z$2:$Z$692,'Infos Relatório'!BQ$1)</f>
        <v>0</v>
      </c>
      <c r="BR313" s="13">
        <f>SUMIFS('Faturamento SP3'!$G$2:$G$692,'Faturamento SP3'!$D$2:$D$692,'Infos Relatório'!$B$245,'Faturamento SP3'!$E$2:$E$692,'Infos Relatório'!$B313,'Faturamento SP3'!$Z$2:$Z$692,'Infos Relatório'!BQ$1)</f>
        <v>0</v>
      </c>
      <c r="BS313" s="13">
        <f>SUMIFS('Faturamento SP3'!$J$2:$J$692,'Faturamento SP3'!$D$2:$D$692,'Infos Relatório'!$B$245,'Faturamento SP3'!$E$2:$E$692,'Infos Relatório'!$B313,'Faturamento SP3'!$Z$2:$Z$692,'Infos Relatório'!BQ$1)</f>
        <v>0</v>
      </c>
      <c r="BT313" s="14">
        <f>SUMIFS('Faturamento SP3'!$O$2:$O$692,'Faturamento SP3'!$D$2:$D$692,'Infos Relatório'!$B$245,'Faturamento SP3'!$E$2:$E$692,'Infos Relatório'!$B313,'Faturamento SP3'!$Z$2:$Z$692,'Infos Relatório'!BQ$1,'Faturamento SP3'!$T$2:$T$692,"Sim")+SUMIFS('Faturamento SP3'!$P$2:$P$692,'Faturamento SP3'!$D$2:$D$692,'Infos Relatório'!$B$245,'Faturamento SP3'!$E$2:$E$692,'Infos Relatório'!$B313,'Faturamento SP3'!$Z$2:$Z$692,'Infos Relatório'!BQ$1,'Faturamento SP3'!$T$2:$T$692,"Sim")</f>
        <v>0</v>
      </c>
      <c r="BU313" s="27" t="e">
        <f t="shared" si="120"/>
        <v>#DIV/0!</v>
      </c>
      <c r="BV313" s="24">
        <f>SUMIFS('Faturamento SP3'!$H$2:$H$692,'Faturamento SP3'!$D$2:$D$692,'Infos Relatório'!$B$245,'Faturamento SP3'!$E$2:$E$692,'Infos Relatório'!$B313,'Faturamento SP3'!$Z$2:$Z$692,'Infos Relatório'!BQ$1)</f>
        <v>0</v>
      </c>
    </row>
    <row r="314" spans="2:74">
      <c r="B314" s="17" t="s">
        <v>75</v>
      </c>
      <c r="C314" s="23">
        <f>COUNTIFS('Faturamento SP3'!$D$2:$D$692,'Infos Relatório'!$B$245,'Faturamento SP3'!$E$2:$E$692,'Infos Relatório'!$B314,'Faturamento SP3'!$Z$2:$Z$692,'Infos Relatório'!C$1)</f>
        <v>0</v>
      </c>
      <c r="D314" s="13">
        <f>SUMIFS('Faturamento SP3'!$G$2:$G$692,'Faturamento SP3'!$D$2:$D$692,'Infos Relatório'!$B$245,'Faturamento SP3'!$E$2:$E$692,'Infos Relatório'!$B314,'Faturamento SP3'!$Z$2:$Z$692,'Infos Relatório'!C$1)</f>
        <v>0</v>
      </c>
      <c r="E314" s="13">
        <f>SUMIFS('Faturamento SP3'!$J$2:$J$692,'Faturamento SP3'!$D$2:$D$692,'Infos Relatório'!$B$245,'Faturamento SP3'!$E$2:$E$692,'Infos Relatório'!$B314,'Faturamento SP3'!$Z$2:$Z$692,'Infos Relatório'!C$1)</f>
        <v>0</v>
      </c>
      <c r="F314" s="14">
        <f>SUMIFS('Faturamento SP3'!$O$2:$O$692,'Faturamento SP3'!$D$2:$D$692,'Infos Relatório'!$B$245,'Faturamento SP3'!$E$2:$E$692,'Infos Relatório'!$B314,'Faturamento SP3'!$Z$2:$Z$692,'Infos Relatório'!C$1,'Faturamento SP3'!$T$2:$T$692,"Sim")+SUMIFS('Faturamento SP3'!$P$2:$P$692,'Faturamento SP3'!$D$2:$D$692,'Infos Relatório'!$B$245,'Faturamento SP3'!$E$2:$E$692,'Infos Relatório'!$B314,'Faturamento SP3'!$Z$2:$Z$692,'Infos Relatório'!C$1,'Faturamento SP3'!$T$2:$T$692,"Sim")</f>
        <v>0</v>
      </c>
      <c r="G314" s="27" t="e">
        <f t="shared" si="109"/>
        <v>#DIV/0!</v>
      </c>
      <c r="H314" s="24">
        <f>SUMIFS('Faturamento SP3'!$H$2:$H$692,'Faturamento SP3'!$D$2:$D$692,'Infos Relatório'!$B$245,'Faturamento SP3'!$E$2:$E$692,'Infos Relatório'!$B314,'Faturamento SP3'!$Z$2:$Z$692,'Infos Relatório'!C$1)</f>
        <v>0</v>
      </c>
      <c r="I314" s="23">
        <f>COUNTIFS('Faturamento SP3'!$D$2:$D$692,'Infos Relatório'!$B$245,'Faturamento SP3'!$E$2:$E$692,'Infos Relatório'!$B314,'Faturamento SP3'!$Z$2:$Z$692,'Infos Relatório'!I$1)</f>
        <v>0</v>
      </c>
      <c r="J314" s="13">
        <f>SUMIFS('Faturamento SP3'!$G$2:$G$692,'Faturamento SP3'!$D$2:$D$692,'Infos Relatório'!$B$245,'Faturamento SP3'!$E$2:$E$692,'Infos Relatório'!$B314,'Faturamento SP3'!$Z$2:$Z$692,'Infos Relatório'!I$1)</f>
        <v>0</v>
      </c>
      <c r="K314" s="13">
        <f>SUMIFS('Faturamento SP3'!$J$2:$J$692,'Faturamento SP3'!$D$2:$D$692,'Infos Relatório'!$B$245,'Faturamento SP3'!$E$2:$E$692,'Infos Relatório'!$B314,'Faturamento SP3'!$Z$2:$Z$692,'Infos Relatório'!I$1)</f>
        <v>0</v>
      </c>
      <c r="L314" s="14">
        <f>SUMIFS('Faturamento SP3'!$O$2:$O$692,'Faturamento SP3'!$D$2:$D$692,'Infos Relatório'!$B$245,'Faturamento SP3'!$E$2:$E$692,'Infos Relatório'!$B314,'Faturamento SP3'!$Z$2:$Z$692,'Infos Relatório'!I$1,'Faturamento SP3'!$T$2:$T$692,"Sim")+SUMIFS('Faturamento SP3'!$P$2:$P$692,'Faturamento SP3'!$D$2:$D$692,'Infos Relatório'!$B$245,'Faturamento SP3'!$E$2:$E$692,'Infos Relatório'!$B314,'Faturamento SP3'!$Z$2:$Z$692,'Infos Relatório'!I$1,'Faturamento SP3'!$T$2:$T$692,"Sim")</f>
        <v>0</v>
      </c>
      <c r="M314" s="27" t="e">
        <f t="shared" si="110"/>
        <v>#DIV/0!</v>
      </c>
      <c r="N314" s="24">
        <f>SUMIFS('Faturamento SP3'!$H$2:$H$692,'Faturamento SP3'!$D$2:$D$692,'Infos Relatório'!$B$245,'Faturamento SP3'!$E$2:$E$692,'Infos Relatório'!$B314,'Faturamento SP3'!$Z$2:$Z$692,'Infos Relatório'!I$1)</f>
        <v>0</v>
      </c>
      <c r="O314" s="23">
        <f>COUNTIFS('Faturamento SP3'!$D$2:$D$692,'Infos Relatório'!$B$245,'Faturamento SP3'!$E$2:$E$692,'Infos Relatório'!$B314,'Faturamento SP3'!$Z$2:$Z$692,'Infos Relatório'!O$1)</f>
        <v>0</v>
      </c>
      <c r="P314" s="13">
        <f>SUMIFS('Faturamento SP3'!$G$2:$G$692,'Faturamento SP3'!$D$2:$D$692,'Infos Relatório'!$B$245,'Faturamento SP3'!$E$2:$E$692,'Infos Relatório'!$B314,'Faturamento SP3'!$Z$2:$Z$692,'Infos Relatório'!O$1)</f>
        <v>0</v>
      </c>
      <c r="Q314" s="13">
        <f>SUMIFS('Faturamento SP3'!$J$2:$J$692,'Faturamento SP3'!$D$2:$D$692,'Infos Relatório'!$B$245,'Faturamento SP3'!$E$2:$E$692,'Infos Relatório'!$B314,'Faturamento SP3'!$Z$2:$Z$692,'Infos Relatório'!O$1)</f>
        <v>0</v>
      </c>
      <c r="R314" s="14">
        <f>SUMIFS('Faturamento SP3'!$O$2:$O$692,'Faturamento SP3'!$D$2:$D$692,'Infos Relatório'!$B$245,'Faturamento SP3'!$E$2:$E$692,'Infos Relatório'!$B314,'Faturamento SP3'!$Z$2:$Z$692,'Infos Relatório'!O$1,'Faturamento SP3'!$T$2:$T$692,"Sim")+SUMIFS('Faturamento SP3'!$P$2:$P$692,'Faturamento SP3'!$D$2:$D$692,'Infos Relatório'!$B$245,'Faturamento SP3'!$E$2:$E$692,'Infos Relatório'!$B314,'Faturamento SP3'!$Z$2:$Z$692,'Infos Relatório'!O$1,'Faturamento SP3'!$T$2:$T$692,"Sim")</f>
        <v>0</v>
      </c>
      <c r="S314" s="27" t="e">
        <f t="shared" si="111"/>
        <v>#DIV/0!</v>
      </c>
      <c r="T314" s="24">
        <f>SUMIFS('Faturamento SP3'!$H$2:$H$692,'Faturamento SP3'!$D$2:$D$692,'Infos Relatório'!$B$245,'Faturamento SP3'!$E$2:$E$692,'Infos Relatório'!$B314,'Faturamento SP3'!$Z$2:$Z$692,'Infos Relatório'!O$1)</f>
        <v>0</v>
      </c>
      <c r="U314" s="23">
        <f>COUNTIFS('Faturamento SP3'!$D$2:$D$692,'Infos Relatório'!$B$245,'Faturamento SP3'!$E$2:$E$692,'Infos Relatório'!$B314,'Faturamento SP3'!$Z$2:$Z$692,'Infos Relatório'!U$1)</f>
        <v>0</v>
      </c>
      <c r="V314" s="13">
        <f>SUMIFS('Faturamento SP3'!$G$2:$G$692,'Faturamento SP3'!$D$2:$D$692,'Infos Relatório'!$B$245,'Faturamento SP3'!$E$2:$E$692,'Infos Relatório'!$B314,'Faturamento SP3'!$Z$2:$Z$692,'Infos Relatório'!U$1)</f>
        <v>0</v>
      </c>
      <c r="W314" s="13">
        <f>SUMIFS('Faturamento SP3'!$J$2:$J$692,'Faturamento SP3'!$D$2:$D$692,'Infos Relatório'!$B$245,'Faturamento SP3'!$E$2:$E$692,'Infos Relatório'!$B314,'Faturamento SP3'!$Z$2:$Z$692,'Infos Relatório'!U$1)</f>
        <v>0</v>
      </c>
      <c r="X314" s="14">
        <f>SUMIFS('Faturamento SP3'!$O$2:$O$692,'Faturamento SP3'!$D$2:$D$692,'Infos Relatório'!$B$245,'Faturamento SP3'!$E$2:$E$692,'Infos Relatório'!$B314,'Faturamento SP3'!$Z$2:$Z$692,'Infos Relatório'!U$1,'Faturamento SP3'!$T$2:$T$692,"Sim")+SUMIFS('Faturamento SP3'!$P$2:$P$692,'Faturamento SP3'!$D$2:$D$692,'Infos Relatório'!$B$245,'Faturamento SP3'!$E$2:$E$692,'Infos Relatório'!$B314,'Faturamento SP3'!$Z$2:$Z$692,'Infos Relatório'!U$1,'Faturamento SP3'!$T$2:$T$692,"Sim")</f>
        <v>0</v>
      </c>
      <c r="Y314" s="27" t="e">
        <f t="shared" si="112"/>
        <v>#DIV/0!</v>
      </c>
      <c r="Z314" s="24">
        <f>SUMIFS('Faturamento SP3'!$H$2:$H$692,'Faturamento SP3'!$D$2:$D$692,'Infos Relatório'!$B$245,'Faturamento SP3'!$E$2:$E$692,'Infos Relatório'!$B314,'Faturamento SP3'!$Z$2:$Z$692,'Infos Relatório'!U$1)</f>
        <v>0</v>
      </c>
      <c r="AA314" s="23">
        <f>COUNTIFS('Faturamento SP3'!$D$2:$D$692,'Infos Relatório'!$B$245,'Faturamento SP3'!$E$2:$E$692,'Infos Relatório'!$B314,'Faturamento SP3'!$Z$2:$Z$692,'Infos Relatório'!AA$1)</f>
        <v>0</v>
      </c>
      <c r="AB314" s="13">
        <f>SUMIFS('Faturamento SP3'!$G$2:$G$692,'Faturamento SP3'!$D$2:$D$692,'Infos Relatório'!$B$245,'Faturamento SP3'!$E$2:$E$692,'Infos Relatório'!$B314,'Faturamento SP3'!$Z$2:$Z$692,'Infos Relatório'!AA$1)</f>
        <v>0</v>
      </c>
      <c r="AC314" s="13">
        <f>SUMIFS('Faturamento SP3'!$J$2:$J$692,'Faturamento SP3'!$D$2:$D$692,'Infos Relatório'!$B$245,'Faturamento SP3'!$E$2:$E$692,'Infos Relatório'!$B314,'Faturamento SP3'!$Z$2:$Z$692,'Infos Relatório'!AA$1)</f>
        <v>0</v>
      </c>
      <c r="AD314" s="14">
        <f>SUMIFS('Faturamento SP3'!$O$2:$O$692,'Faturamento SP3'!$D$2:$D$692,'Infos Relatório'!$B$245,'Faturamento SP3'!$E$2:$E$692,'Infos Relatório'!$B314,'Faturamento SP3'!$Z$2:$Z$692,'Infos Relatório'!AA$1,'Faturamento SP3'!$T$2:$T$692,"Sim")+SUMIFS('Faturamento SP3'!$P$2:$P$692,'Faturamento SP3'!$D$2:$D$692,'Infos Relatório'!$B$245,'Faturamento SP3'!$E$2:$E$692,'Infos Relatório'!$B314,'Faturamento SP3'!$Z$2:$Z$692,'Infos Relatório'!AA$1,'Faturamento SP3'!$T$2:$T$692,"Sim")</f>
        <v>0</v>
      </c>
      <c r="AE314" s="27" t="e">
        <f t="shared" si="113"/>
        <v>#DIV/0!</v>
      </c>
      <c r="AF314" s="24">
        <f>SUMIFS('Faturamento SP3'!$H$2:$H$692,'Faturamento SP3'!$D$2:$D$692,'Infos Relatório'!$B$245,'Faturamento SP3'!$E$2:$E$692,'Infos Relatório'!$B314,'Faturamento SP3'!$Z$2:$Z$692,'Infos Relatório'!AA$1)</f>
        <v>0</v>
      </c>
      <c r="AG314" s="23">
        <f>COUNTIFS('Faturamento SP3'!$D$2:$D$692,'Infos Relatório'!$B$245,'Faturamento SP3'!$E$2:$E$692,'Infos Relatório'!$B314,'Faturamento SP3'!$Z$2:$Z$692,'Infos Relatório'!AG$1)</f>
        <v>0</v>
      </c>
      <c r="AH314" s="13">
        <f>SUMIFS('Faturamento SP3'!$G$2:$G$692,'Faturamento SP3'!$D$2:$D$692,'Infos Relatório'!$B$245,'Faturamento SP3'!$E$2:$E$692,'Infos Relatório'!$B314,'Faturamento SP3'!$Z$2:$Z$692,'Infos Relatório'!AG$1)</f>
        <v>0</v>
      </c>
      <c r="AI314" s="13">
        <f>SUMIFS('Faturamento SP3'!$J$2:$J$692,'Faturamento SP3'!$D$2:$D$692,'Infos Relatório'!$B$245,'Faturamento SP3'!$E$2:$E$692,'Infos Relatório'!$B314,'Faturamento SP3'!$Z$2:$Z$692,'Infos Relatório'!AG$1)</f>
        <v>0</v>
      </c>
      <c r="AJ314" s="14">
        <f>SUMIFS('Faturamento SP3'!$O$2:$O$692,'Faturamento SP3'!$D$2:$D$692,'Infos Relatório'!$B$245,'Faturamento SP3'!$E$2:$E$692,'Infos Relatório'!$B314,'Faturamento SP3'!$Z$2:$Z$692,'Infos Relatório'!AG$1,'Faturamento SP3'!$T$2:$T$692,"Sim")+SUMIFS('Faturamento SP3'!$P$2:$P$692,'Faturamento SP3'!$D$2:$D$692,'Infos Relatório'!$B$245,'Faturamento SP3'!$E$2:$E$692,'Infos Relatório'!$B314,'Faturamento SP3'!$Z$2:$Z$692,'Infos Relatório'!AG$1,'Faturamento SP3'!$T$2:$T$692,"Sim")</f>
        <v>0</v>
      </c>
      <c r="AK314" s="27" t="e">
        <f t="shared" si="114"/>
        <v>#DIV/0!</v>
      </c>
      <c r="AL314" s="24">
        <f>SUMIFS('Faturamento SP3'!$H$2:$H$692,'Faturamento SP3'!$D$2:$D$692,'Infos Relatório'!$B$245,'Faturamento SP3'!$E$2:$E$692,'Infos Relatório'!$B314,'Faturamento SP3'!$Z$2:$Z$692,'Infos Relatório'!AG$1)</f>
        <v>0</v>
      </c>
      <c r="AM314" s="23">
        <f>COUNTIFS('Faturamento SP3'!$D$2:$D$692,'Infos Relatório'!$B$245,'Faturamento SP3'!$E$2:$E$692,'Infos Relatório'!$B314,'Faturamento SP3'!$Z$2:$Z$692,'Infos Relatório'!AM$1)</f>
        <v>0</v>
      </c>
      <c r="AN314" s="13">
        <f>SUMIFS('Faturamento SP3'!$G$2:$G$692,'Faturamento SP3'!$D$2:$D$692,'Infos Relatório'!$B$245,'Faturamento SP3'!$E$2:$E$692,'Infos Relatório'!$B314,'Faturamento SP3'!$Z$2:$Z$692,'Infos Relatório'!AM$1)</f>
        <v>0</v>
      </c>
      <c r="AO314" s="13">
        <f>SUMIFS('Faturamento SP3'!$J$2:$J$692,'Faturamento SP3'!$D$2:$D$692,'Infos Relatório'!$B$245,'Faturamento SP3'!$E$2:$E$692,'Infos Relatório'!$B314,'Faturamento SP3'!$Z$2:$Z$692,'Infos Relatório'!AM$1)</f>
        <v>0</v>
      </c>
      <c r="AP314" s="14">
        <f>SUMIFS('Faturamento SP3'!$O$2:$O$692,'Faturamento SP3'!$D$2:$D$692,'Infos Relatório'!$B$245,'Faturamento SP3'!$E$2:$E$692,'Infos Relatório'!$B314,'Faturamento SP3'!$Z$2:$Z$692,'Infos Relatório'!AM$1,'Faturamento SP3'!$T$2:$T$692,"Sim")+SUMIFS('Faturamento SP3'!$P$2:$P$692,'Faturamento SP3'!$D$2:$D$692,'Infos Relatório'!$B$245,'Faturamento SP3'!$E$2:$E$692,'Infos Relatório'!$B314,'Faturamento SP3'!$Z$2:$Z$692,'Infos Relatório'!AM$1,'Faturamento SP3'!$T$2:$T$692,"Sim")</f>
        <v>0</v>
      </c>
      <c r="AQ314" s="27" t="e">
        <f t="shared" si="115"/>
        <v>#DIV/0!</v>
      </c>
      <c r="AR314" s="24">
        <f>SUMIFS('Faturamento SP3'!$H$2:$H$692,'Faturamento SP3'!$D$2:$D$692,'Infos Relatório'!$B$245,'Faturamento SP3'!$E$2:$E$692,'Infos Relatório'!$B314,'Faturamento SP3'!$Z$2:$Z$692,'Infos Relatório'!AM$1)</f>
        <v>0</v>
      </c>
      <c r="AS314" s="23">
        <f>COUNTIFS('Faturamento SP3'!$D$2:$D$692,'Infos Relatório'!$B$245,'Faturamento SP3'!$E$2:$E$692,'Infos Relatório'!$B314,'Faturamento SP3'!$Z$2:$Z$692,'Infos Relatório'!AS$1)</f>
        <v>0</v>
      </c>
      <c r="AT314" s="13">
        <f>SUMIFS('Faturamento SP3'!$G$2:$G$692,'Faturamento SP3'!$D$2:$D$692,'Infos Relatório'!$B$245,'Faturamento SP3'!$E$2:$E$692,'Infos Relatório'!$B314,'Faturamento SP3'!$Z$2:$Z$692,'Infos Relatório'!AS$1)</f>
        <v>0</v>
      </c>
      <c r="AU314" s="13">
        <f>SUMIFS('Faturamento SP3'!$J$2:$J$692,'Faturamento SP3'!$D$2:$D$692,'Infos Relatório'!$B$245,'Faturamento SP3'!$E$2:$E$692,'Infos Relatório'!$B314,'Faturamento SP3'!$Z$2:$Z$692,'Infos Relatório'!AS$1)</f>
        <v>0</v>
      </c>
      <c r="AV314" s="14">
        <f>SUMIFS('Faturamento SP3'!$O$2:$O$692,'Faturamento SP3'!$D$2:$D$692,'Infos Relatório'!$B$245,'Faturamento SP3'!$E$2:$E$692,'Infos Relatório'!$B314,'Faturamento SP3'!$Z$2:$Z$692,'Infos Relatório'!AS$1,'Faturamento SP3'!$T$2:$T$692,"Sim")+SUMIFS('Faturamento SP3'!$P$2:$P$692,'Faturamento SP3'!$D$2:$D$692,'Infos Relatório'!$B$245,'Faturamento SP3'!$E$2:$E$692,'Infos Relatório'!$B314,'Faturamento SP3'!$Z$2:$Z$692,'Infos Relatório'!AS$1,'Faturamento SP3'!$T$2:$T$692,"Sim")</f>
        <v>0</v>
      </c>
      <c r="AW314" s="27" t="e">
        <f t="shared" si="116"/>
        <v>#DIV/0!</v>
      </c>
      <c r="AX314" s="24">
        <f>SUMIFS('Faturamento SP3'!$H$2:$H$692,'Faturamento SP3'!$D$2:$D$692,'Infos Relatório'!$B$245,'Faturamento SP3'!$E$2:$E$692,'Infos Relatório'!$B314,'Faturamento SP3'!$Z$2:$Z$692,'Infos Relatório'!AS$1)</f>
        <v>0</v>
      </c>
      <c r="AY314" s="23">
        <f>COUNTIFS('Faturamento SP3'!$D$2:$D$692,'Infos Relatório'!$B$245,'Faturamento SP3'!$E$2:$E$692,'Infos Relatório'!$B314,'Faturamento SP3'!$Z$2:$Z$692,'Infos Relatório'!AY$1)</f>
        <v>0</v>
      </c>
      <c r="AZ314" s="13">
        <f>SUMIFS('Faturamento SP3'!$G$2:$G$692,'Faturamento SP3'!$D$2:$D$692,'Infos Relatório'!$B$245,'Faturamento SP3'!$E$2:$E$692,'Infos Relatório'!$B314,'Faturamento SP3'!$Z$2:$Z$692,'Infos Relatório'!AY$1)</f>
        <v>0</v>
      </c>
      <c r="BA314" s="13">
        <f>SUMIFS('Faturamento SP3'!$J$2:$J$692,'Faturamento SP3'!$D$2:$D$692,'Infos Relatório'!$B$245,'Faturamento SP3'!$E$2:$E$692,'Infos Relatório'!$B314,'Faturamento SP3'!$Z$2:$Z$692,'Infos Relatório'!AY$1)</f>
        <v>0</v>
      </c>
      <c r="BB314" s="14">
        <f>SUMIFS('Faturamento SP3'!$O$2:$O$692,'Faturamento SP3'!$D$2:$D$692,'Infos Relatório'!$B$245,'Faturamento SP3'!$E$2:$E$692,'Infos Relatório'!$B314,'Faturamento SP3'!$Z$2:$Z$692,'Infos Relatório'!AY$1,'Faturamento SP3'!$T$2:$T$692,"Sim")+SUMIFS('Faturamento SP3'!$P$2:$P$692,'Faturamento SP3'!$D$2:$D$692,'Infos Relatório'!$B$245,'Faturamento SP3'!$E$2:$E$692,'Infos Relatório'!$B314,'Faturamento SP3'!$Z$2:$Z$692,'Infos Relatório'!AY$1,'Faturamento SP3'!$T$2:$T$692,"Sim")</f>
        <v>0</v>
      </c>
      <c r="BC314" s="27" t="e">
        <f t="shared" si="117"/>
        <v>#DIV/0!</v>
      </c>
      <c r="BD314" s="24">
        <f>SUMIFS('Faturamento SP3'!$H$2:$H$692,'Faturamento SP3'!$D$2:$D$692,'Infos Relatório'!$B$245,'Faturamento SP3'!$E$2:$E$692,'Infos Relatório'!$B314,'Faturamento SP3'!$Z$2:$Z$692,'Infos Relatório'!AY$1)</f>
        <v>0</v>
      </c>
      <c r="BE314" s="23">
        <f>COUNTIFS('Faturamento SP3'!$D$2:$D$692,'Infos Relatório'!$B$245,'Faturamento SP3'!$E$2:$E$692,'Infos Relatório'!$B314,'Faturamento SP3'!$Z$2:$Z$692,'Infos Relatório'!BE$1)</f>
        <v>0</v>
      </c>
      <c r="BF314" s="13">
        <f>SUMIFS('Faturamento SP3'!$G$2:$G$692,'Faturamento SP3'!$D$2:$D$692,'Infos Relatório'!$B$245,'Faturamento SP3'!$E$2:$E$692,'Infos Relatório'!$B314,'Faturamento SP3'!$Z$2:$Z$692,'Infos Relatório'!BE$1)</f>
        <v>0</v>
      </c>
      <c r="BG314" s="13">
        <f>SUMIFS('Faturamento SP3'!$J$2:$J$692,'Faturamento SP3'!$D$2:$D$692,'Infos Relatório'!$B$245,'Faturamento SP3'!$E$2:$E$692,'Infos Relatório'!$B314,'Faturamento SP3'!$Z$2:$Z$692,'Infos Relatório'!BE$1)</f>
        <v>0</v>
      </c>
      <c r="BH314" s="14">
        <f>SUMIFS('Faturamento SP3'!$O$2:$O$692,'Faturamento SP3'!$D$2:$D$692,'Infos Relatório'!$B$245,'Faturamento SP3'!$E$2:$E$692,'Infos Relatório'!$B314,'Faturamento SP3'!$Z$2:$Z$692,'Infos Relatório'!BE$1,'Faturamento SP3'!$T$2:$T$692,"Sim")+SUMIFS('Faturamento SP3'!$P$2:$P$692,'Faturamento SP3'!$D$2:$D$692,'Infos Relatório'!$B$245,'Faturamento SP3'!$E$2:$E$692,'Infos Relatório'!$B314,'Faturamento SP3'!$Z$2:$Z$692,'Infos Relatório'!BE$1,'Faturamento SP3'!$T$2:$T$692,"Sim")</f>
        <v>0</v>
      </c>
      <c r="BI314" s="27" t="e">
        <f t="shared" si="118"/>
        <v>#DIV/0!</v>
      </c>
      <c r="BJ314" s="24">
        <f>SUMIFS('Faturamento SP3'!$H$2:$H$692,'Faturamento SP3'!$D$2:$D$692,'Infos Relatório'!$B$245,'Faturamento SP3'!$E$2:$E$692,'Infos Relatório'!$B314,'Faturamento SP3'!$Z$2:$Z$692,'Infos Relatório'!BE$1)</f>
        <v>0</v>
      </c>
      <c r="BK314" s="23">
        <f>COUNTIFS('Faturamento SP3'!$D$2:$D$692,'Infos Relatório'!$B$245,'Faturamento SP3'!$E$2:$E$692,'Infos Relatório'!$B314,'Faturamento SP3'!$Z$2:$Z$692,'Infos Relatório'!BK$1)</f>
        <v>0</v>
      </c>
      <c r="BL314" s="13">
        <f>SUMIFS('Faturamento SP3'!$G$2:$G$692,'Faturamento SP3'!$D$2:$D$692,'Infos Relatório'!$B$245,'Faturamento SP3'!$E$2:$E$692,'Infos Relatório'!$B314,'Faturamento SP3'!$Z$2:$Z$692,'Infos Relatório'!BK$1)</f>
        <v>0</v>
      </c>
      <c r="BM314" s="13">
        <f>SUMIFS('Faturamento SP3'!$J$2:$J$692,'Faturamento SP3'!$D$2:$D$692,'Infos Relatório'!$B$245,'Faturamento SP3'!$E$2:$E$692,'Infos Relatório'!$B314,'Faturamento SP3'!$Z$2:$Z$692,'Infos Relatório'!BK$1)</f>
        <v>0</v>
      </c>
      <c r="BN314" s="14">
        <f>SUMIFS('Faturamento SP3'!$O$2:$O$692,'Faturamento SP3'!$D$2:$D$692,'Infos Relatório'!$B$245,'Faturamento SP3'!$E$2:$E$692,'Infos Relatório'!$B314,'Faturamento SP3'!$Z$2:$Z$692,'Infos Relatório'!BK$1,'Faturamento SP3'!$T$2:$T$692,"Sim")+SUMIFS('Faturamento SP3'!$P$2:$P$692,'Faturamento SP3'!$D$2:$D$692,'Infos Relatório'!$B$245,'Faturamento SP3'!$E$2:$E$692,'Infos Relatório'!$B314,'Faturamento SP3'!$Z$2:$Z$692,'Infos Relatório'!BK$1,'Faturamento SP3'!$T$2:$T$692,"Sim")</f>
        <v>0</v>
      </c>
      <c r="BO314" s="27" t="e">
        <f t="shared" si="119"/>
        <v>#DIV/0!</v>
      </c>
      <c r="BP314" s="24">
        <f>SUMIFS('Faturamento SP3'!$H$2:$H$692,'Faturamento SP3'!$D$2:$D$692,'Infos Relatório'!$B$245,'Faturamento SP3'!$E$2:$E$692,'Infos Relatório'!$B314,'Faturamento SP3'!$Z$2:$Z$692,'Infos Relatório'!BK$1)</f>
        <v>0</v>
      </c>
      <c r="BQ314" s="23">
        <f>COUNTIFS('Faturamento SP3'!$D$2:$D$692,'Infos Relatório'!$B$245,'Faturamento SP3'!$E$2:$E$692,'Infos Relatório'!$B314,'Faturamento SP3'!$Z$2:$Z$692,'Infos Relatório'!BQ$1)</f>
        <v>0</v>
      </c>
      <c r="BR314" s="13">
        <f>SUMIFS('Faturamento SP3'!$G$2:$G$692,'Faturamento SP3'!$D$2:$D$692,'Infos Relatório'!$B$245,'Faturamento SP3'!$E$2:$E$692,'Infos Relatório'!$B314,'Faturamento SP3'!$Z$2:$Z$692,'Infos Relatório'!BQ$1)</f>
        <v>0</v>
      </c>
      <c r="BS314" s="13">
        <f>SUMIFS('Faturamento SP3'!$J$2:$J$692,'Faturamento SP3'!$D$2:$D$692,'Infos Relatório'!$B$245,'Faturamento SP3'!$E$2:$E$692,'Infos Relatório'!$B314,'Faturamento SP3'!$Z$2:$Z$692,'Infos Relatório'!BQ$1)</f>
        <v>0</v>
      </c>
      <c r="BT314" s="14">
        <f>SUMIFS('Faturamento SP3'!$O$2:$O$692,'Faturamento SP3'!$D$2:$D$692,'Infos Relatório'!$B$245,'Faturamento SP3'!$E$2:$E$692,'Infos Relatório'!$B314,'Faturamento SP3'!$Z$2:$Z$692,'Infos Relatório'!BQ$1,'Faturamento SP3'!$T$2:$T$692,"Sim")+SUMIFS('Faturamento SP3'!$P$2:$P$692,'Faturamento SP3'!$D$2:$D$692,'Infos Relatório'!$B$245,'Faturamento SP3'!$E$2:$E$692,'Infos Relatório'!$B314,'Faturamento SP3'!$Z$2:$Z$692,'Infos Relatório'!BQ$1,'Faturamento SP3'!$T$2:$T$692,"Sim")</f>
        <v>0</v>
      </c>
      <c r="BU314" s="27" t="e">
        <f t="shared" si="120"/>
        <v>#DIV/0!</v>
      </c>
      <c r="BV314" s="24">
        <f>SUMIFS('Faturamento SP3'!$H$2:$H$692,'Faturamento SP3'!$D$2:$D$692,'Infos Relatório'!$B$245,'Faturamento SP3'!$E$2:$E$692,'Infos Relatório'!$B314,'Faturamento SP3'!$Z$2:$Z$692,'Infos Relatório'!BQ$1)</f>
        <v>0</v>
      </c>
    </row>
    <row r="315" spans="2:74">
      <c r="B315" s="17" t="s">
        <v>76</v>
      </c>
      <c r="C315" s="23">
        <f>COUNTIFS('Faturamento SP3'!$D$2:$D$692,'Infos Relatório'!$B$245,'Faturamento SP3'!$E$2:$E$692,'Infos Relatório'!$B315,'Faturamento SP3'!$Z$2:$Z$692,'Infos Relatório'!C$1)</f>
        <v>0</v>
      </c>
      <c r="D315" s="13">
        <f>SUMIFS('Faturamento SP3'!$G$2:$G$692,'Faturamento SP3'!$D$2:$D$692,'Infos Relatório'!$B$245,'Faturamento SP3'!$E$2:$E$692,'Infos Relatório'!$B315,'Faturamento SP3'!$Z$2:$Z$692,'Infos Relatório'!C$1)</f>
        <v>0</v>
      </c>
      <c r="E315" s="13">
        <f>SUMIFS('Faturamento SP3'!$J$2:$J$692,'Faturamento SP3'!$D$2:$D$692,'Infos Relatório'!$B$245,'Faturamento SP3'!$E$2:$E$692,'Infos Relatório'!$B315,'Faturamento SP3'!$Z$2:$Z$692,'Infos Relatório'!C$1)</f>
        <v>0</v>
      </c>
      <c r="F315" s="14">
        <f>SUMIFS('Faturamento SP3'!$O$2:$O$692,'Faturamento SP3'!$D$2:$D$692,'Infos Relatório'!$B$245,'Faturamento SP3'!$E$2:$E$692,'Infos Relatório'!$B315,'Faturamento SP3'!$Z$2:$Z$692,'Infos Relatório'!C$1,'Faturamento SP3'!$T$2:$T$692,"Sim")+SUMIFS('Faturamento SP3'!$P$2:$P$692,'Faturamento SP3'!$D$2:$D$692,'Infos Relatório'!$B$245,'Faturamento SP3'!$E$2:$E$692,'Infos Relatório'!$B315,'Faturamento SP3'!$Z$2:$Z$692,'Infos Relatório'!C$1,'Faturamento SP3'!$T$2:$T$692,"Sim")</f>
        <v>0</v>
      </c>
      <c r="G315" s="27" t="e">
        <f t="shared" si="109"/>
        <v>#DIV/0!</v>
      </c>
      <c r="H315" s="24">
        <f>SUMIFS('Faturamento SP3'!$H$2:$H$692,'Faturamento SP3'!$D$2:$D$692,'Infos Relatório'!$B$245,'Faturamento SP3'!$E$2:$E$692,'Infos Relatório'!$B315,'Faturamento SP3'!$Z$2:$Z$692,'Infos Relatório'!C$1)</f>
        <v>0</v>
      </c>
      <c r="I315" s="23">
        <f>COUNTIFS('Faturamento SP3'!$D$2:$D$692,'Infos Relatório'!$B$245,'Faturamento SP3'!$E$2:$E$692,'Infos Relatório'!$B315,'Faturamento SP3'!$Z$2:$Z$692,'Infos Relatório'!I$1)</f>
        <v>0</v>
      </c>
      <c r="J315" s="13">
        <f>SUMIFS('Faturamento SP3'!$G$2:$G$692,'Faturamento SP3'!$D$2:$D$692,'Infos Relatório'!$B$245,'Faturamento SP3'!$E$2:$E$692,'Infos Relatório'!$B315,'Faturamento SP3'!$Z$2:$Z$692,'Infos Relatório'!I$1)</f>
        <v>0</v>
      </c>
      <c r="K315" s="13">
        <f>SUMIFS('Faturamento SP3'!$J$2:$J$692,'Faturamento SP3'!$D$2:$D$692,'Infos Relatório'!$B$245,'Faturamento SP3'!$E$2:$E$692,'Infos Relatório'!$B315,'Faturamento SP3'!$Z$2:$Z$692,'Infos Relatório'!I$1)</f>
        <v>0</v>
      </c>
      <c r="L315" s="14">
        <f>SUMIFS('Faturamento SP3'!$O$2:$O$692,'Faturamento SP3'!$D$2:$D$692,'Infos Relatório'!$B$245,'Faturamento SP3'!$E$2:$E$692,'Infos Relatório'!$B315,'Faturamento SP3'!$Z$2:$Z$692,'Infos Relatório'!I$1,'Faturamento SP3'!$T$2:$T$692,"Sim")+SUMIFS('Faturamento SP3'!$P$2:$P$692,'Faturamento SP3'!$D$2:$D$692,'Infos Relatório'!$B$245,'Faturamento SP3'!$E$2:$E$692,'Infos Relatório'!$B315,'Faturamento SP3'!$Z$2:$Z$692,'Infos Relatório'!I$1,'Faturamento SP3'!$T$2:$T$692,"Sim")</f>
        <v>0</v>
      </c>
      <c r="M315" s="27" t="e">
        <f t="shared" si="110"/>
        <v>#DIV/0!</v>
      </c>
      <c r="N315" s="24">
        <f>SUMIFS('Faturamento SP3'!$H$2:$H$692,'Faturamento SP3'!$D$2:$D$692,'Infos Relatório'!$B$245,'Faturamento SP3'!$E$2:$E$692,'Infos Relatório'!$B315,'Faturamento SP3'!$Z$2:$Z$692,'Infos Relatório'!I$1)</f>
        <v>0</v>
      </c>
      <c r="O315" s="23">
        <f>COUNTIFS('Faturamento SP3'!$D$2:$D$692,'Infos Relatório'!$B$245,'Faturamento SP3'!$E$2:$E$692,'Infos Relatório'!$B315,'Faturamento SP3'!$Z$2:$Z$692,'Infos Relatório'!O$1)</f>
        <v>0</v>
      </c>
      <c r="P315" s="13">
        <f>SUMIFS('Faturamento SP3'!$G$2:$G$692,'Faturamento SP3'!$D$2:$D$692,'Infos Relatório'!$B$245,'Faturamento SP3'!$E$2:$E$692,'Infos Relatório'!$B315,'Faturamento SP3'!$Z$2:$Z$692,'Infos Relatório'!O$1)</f>
        <v>0</v>
      </c>
      <c r="Q315" s="13">
        <f>SUMIFS('Faturamento SP3'!$J$2:$J$692,'Faturamento SP3'!$D$2:$D$692,'Infos Relatório'!$B$245,'Faturamento SP3'!$E$2:$E$692,'Infos Relatório'!$B315,'Faturamento SP3'!$Z$2:$Z$692,'Infos Relatório'!O$1)</f>
        <v>0</v>
      </c>
      <c r="R315" s="14">
        <f>SUMIFS('Faturamento SP3'!$O$2:$O$692,'Faturamento SP3'!$D$2:$D$692,'Infos Relatório'!$B$245,'Faturamento SP3'!$E$2:$E$692,'Infos Relatório'!$B315,'Faturamento SP3'!$Z$2:$Z$692,'Infos Relatório'!O$1,'Faturamento SP3'!$T$2:$T$692,"Sim")+SUMIFS('Faturamento SP3'!$P$2:$P$692,'Faturamento SP3'!$D$2:$D$692,'Infos Relatório'!$B$245,'Faturamento SP3'!$E$2:$E$692,'Infos Relatório'!$B315,'Faturamento SP3'!$Z$2:$Z$692,'Infos Relatório'!O$1,'Faturamento SP3'!$T$2:$T$692,"Sim")</f>
        <v>0</v>
      </c>
      <c r="S315" s="27" t="e">
        <f t="shared" si="111"/>
        <v>#DIV/0!</v>
      </c>
      <c r="T315" s="24">
        <f>SUMIFS('Faturamento SP3'!$H$2:$H$692,'Faturamento SP3'!$D$2:$D$692,'Infos Relatório'!$B$245,'Faturamento SP3'!$E$2:$E$692,'Infos Relatório'!$B315,'Faturamento SP3'!$Z$2:$Z$692,'Infos Relatório'!O$1)</f>
        <v>0</v>
      </c>
      <c r="U315" s="23">
        <f>COUNTIFS('Faturamento SP3'!$D$2:$D$692,'Infos Relatório'!$B$245,'Faturamento SP3'!$E$2:$E$692,'Infos Relatório'!$B315,'Faturamento SP3'!$Z$2:$Z$692,'Infos Relatório'!U$1)</f>
        <v>0</v>
      </c>
      <c r="V315" s="13">
        <f>SUMIFS('Faturamento SP3'!$G$2:$G$692,'Faturamento SP3'!$D$2:$D$692,'Infos Relatório'!$B$245,'Faturamento SP3'!$E$2:$E$692,'Infos Relatório'!$B315,'Faturamento SP3'!$Z$2:$Z$692,'Infos Relatório'!U$1)</f>
        <v>0</v>
      </c>
      <c r="W315" s="13">
        <f>SUMIFS('Faturamento SP3'!$J$2:$J$692,'Faturamento SP3'!$D$2:$D$692,'Infos Relatório'!$B$245,'Faturamento SP3'!$E$2:$E$692,'Infos Relatório'!$B315,'Faturamento SP3'!$Z$2:$Z$692,'Infos Relatório'!U$1)</f>
        <v>0</v>
      </c>
      <c r="X315" s="14">
        <f>SUMIFS('Faturamento SP3'!$O$2:$O$692,'Faturamento SP3'!$D$2:$D$692,'Infos Relatório'!$B$245,'Faturamento SP3'!$E$2:$E$692,'Infos Relatório'!$B315,'Faturamento SP3'!$Z$2:$Z$692,'Infos Relatório'!U$1,'Faturamento SP3'!$T$2:$T$692,"Sim")+SUMIFS('Faturamento SP3'!$P$2:$P$692,'Faturamento SP3'!$D$2:$D$692,'Infos Relatório'!$B$245,'Faturamento SP3'!$E$2:$E$692,'Infos Relatório'!$B315,'Faturamento SP3'!$Z$2:$Z$692,'Infos Relatório'!U$1,'Faturamento SP3'!$T$2:$T$692,"Sim")</f>
        <v>0</v>
      </c>
      <c r="Y315" s="27" t="e">
        <f t="shared" si="112"/>
        <v>#DIV/0!</v>
      </c>
      <c r="Z315" s="24">
        <f>SUMIFS('Faturamento SP3'!$H$2:$H$692,'Faturamento SP3'!$D$2:$D$692,'Infos Relatório'!$B$245,'Faturamento SP3'!$E$2:$E$692,'Infos Relatório'!$B315,'Faturamento SP3'!$Z$2:$Z$692,'Infos Relatório'!U$1)</f>
        <v>0</v>
      </c>
      <c r="AA315" s="23">
        <f>COUNTIFS('Faturamento SP3'!$D$2:$D$692,'Infos Relatório'!$B$245,'Faturamento SP3'!$E$2:$E$692,'Infos Relatório'!$B315,'Faturamento SP3'!$Z$2:$Z$692,'Infos Relatório'!AA$1)</f>
        <v>0</v>
      </c>
      <c r="AB315" s="13">
        <f>SUMIFS('Faturamento SP3'!$G$2:$G$692,'Faturamento SP3'!$D$2:$D$692,'Infos Relatório'!$B$245,'Faturamento SP3'!$E$2:$E$692,'Infos Relatório'!$B315,'Faturamento SP3'!$Z$2:$Z$692,'Infos Relatório'!AA$1)</f>
        <v>0</v>
      </c>
      <c r="AC315" s="13">
        <f>SUMIFS('Faturamento SP3'!$J$2:$J$692,'Faturamento SP3'!$D$2:$D$692,'Infos Relatório'!$B$245,'Faturamento SP3'!$E$2:$E$692,'Infos Relatório'!$B315,'Faturamento SP3'!$Z$2:$Z$692,'Infos Relatório'!AA$1)</f>
        <v>0</v>
      </c>
      <c r="AD315" s="14">
        <f>SUMIFS('Faturamento SP3'!$O$2:$O$692,'Faturamento SP3'!$D$2:$D$692,'Infos Relatório'!$B$245,'Faturamento SP3'!$E$2:$E$692,'Infos Relatório'!$B315,'Faturamento SP3'!$Z$2:$Z$692,'Infos Relatório'!AA$1,'Faturamento SP3'!$T$2:$T$692,"Sim")+SUMIFS('Faturamento SP3'!$P$2:$P$692,'Faturamento SP3'!$D$2:$D$692,'Infos Relatório'!$B$245,'Faturamento SP3'!$E$2:$E$692,'Infos Relatório'!$B315,'Faturamento SP3'!$Z$2:$Z$692,'Infos Relatório'!AA$1,'Faturamento SP3'!$T$2:$T$692,"Sim")</f>
        <v>0</v>
      </c>
      <c r="AE315" s="27" t="e">
        <f t="shared" si="113"/>
        <v>#DIV/0!</v>
      </c>
      <c r="AF315" s="24">
        <f>SUMIFS('Faturamento SP3'!$H$2:$H$692,'Faturamento SP3'!$D$2:$D$692,'Infos Relatório'!$B$245,'Faturamento SP3'!$E$2:$E$692,'Infos Relatório'!$B315,'Faturamento SP3'!$Z$2:$Z$692,'Infos Relatório'!AA$1)</f>
        <v>0</v>
      </c>
      <c r="AG315" s="23">
        <f>COUNTIFS('Faturamento SP3'!$D$2:$D$692,'Infos Relatório'!$B$245,'Faturamento SP3'!$E$2:$E$692,'Infos Relatório'!$B315,'Faturamento SP3'!$Z$2:$Z$692,'Infos Relatório'!AG$1)</f>
        <v>0</v>
      </c>
      <c r="AH315" s="13">
        <f>SUMIFS('Faturamento SP3'!$G$2:$G$692,'Faturamento SP3'!$D$2:$D$692,'Infos Relatório'!$B$245,'Faturamento SP3'!$E$2:$E$692,'Infos Relatório'!$B315,'Faturamento SP3'!$Z$2:$Z$692,'Infos Relatório'!AG$1)</f>
        <v>0</v>
      </c>
      <c r="AI315" s="13">
        <f>SUMIFS('Faturamento SP3'!$J$2:$J$692,'Faturamento SP3'!$D$2:$D$692,'Infos Relatório'!$B$245,'Faturamento SP3'!$E$2:$E$692,'Infos Relatório'!$B315,'Faturamento SP3'!$Z$2:$Z$692,'Infos Relatório'!AG$1)</f>
        <v>0</v>
      </c>
      <c r="AJ315" s="14">
        <f>SUMIFS('Faturamento SP3'!$O$2:$O$692,'Faturamento SP3'!$D$2:$D$692,'Infos Relatório'!$B$245,'Faturamento SP3'!$E$2:$E$692,'Infos Relatório'!$B315,'Faturamento SP3'!$Z$2:$Z$692,'Infos Relatório'!AG$1,'Faturamento SP3'!$T$2:$T$692,"Sim")+SUMIFS('Faturamento SP3'!$P$2:$P$692,'Faturamento SP3'!$D$2:$D$692,'Infos Relatório'!$B$245,'Faturamento SP3'!$E$2:$E$692,'Infos Relatório'!$B315,'Faturamento SP3'!$Z$2:$Z$692,'Infos Relatório'!AG$1,'Faturamento SP3'!$T$2:$T$692,"Sim")</f>
        <v>0</v>
      </c>
      <c r="AK315" s="27" t="e">
        <f t="shared" si="114"/>
        <v>#DIV/0!</v>
      </c>
      <c r="AL315" s="24">
        <f>SUMIFS('Faturamento SP3'!$H$2:$H$692,'Faturamento SP3'!$D$2:$D$692,'Infos Relatório'!$B$245,'Faturamento SP3'!$E$2:$E$692,'Infos Relatório'!$B315,'Faturamento SP3'!$Z$2:$Z$692,'Infos Relatório'!AG$1)</f>
        <v>0</v>
      </c>
      <c r="AM315" s="23">
        <f>COUNTIFS('Faturamento SP3'!$D$2:$D$692,'Infos Relatório'!$B$245,'Faturamento SP3'!$E$2:$E$692,'Infos Relatório'!$B315,'Faturamento SP3'!$Z$2:$Z$692,'Infos Relatório'!AM$1)</f>
        <v>0</v>
      </c>
      <c r="AN315" s="13">
        <f>SUMIFS('Faturamento SP3'!$G$2:$G$692,'Faturamento SP3'!$D$2:$D$692,'Infos Relatório'!$B$245,'Faturamento SP3'!$E$2:$E$692,'Infos Relatório'!$B315,'Faturamento SP3'!$Z$2:$Z$692,'Infos Relatório'!AM$1)</f>
        <v>0</v>
      </c>
      <c r="AO315" s="13">
        <f>SUMIFS('Faturamento SP3'!$J$2:$J$692,'Faturamento SP3'!$D$2:$D$692,'Infos Relatório'!$B$245,'Faturamento SP3'!$E$2:$E$692,'Infos Relatório'!$B315,'Faturamento SP3'!$Z$2:$Z$692,'Infos Relatório'!AM$1)</f>
        <v>0</v>
      </c>
      <c r="AP315" s="14">
        <f>SUMIFS('Faturamento SP3'!$O$2:$O$692,'Faturamento SP3'!$D$2:$D$692,'Infos Relatório'!$B$245,'Faturamento SP3'!$E$2:$E$692,'Infos Relatório'!$B315,'Faturamento SP3'!$Z$2:$Z$692,'Infos Relatório'!AM$1,'Faturamento SP3'!$T$2:$T$692,"Sim")+SUMIFS('Faturamento SP3'!$P$2:$P$692,'Faturamento SP3'!$D$2:$D$692,'Infos Relatório'!$B$245,'Faturamento SP3'!$E$2:$E$692,'Infos Relatório'!$B315,'Faturamento SP3'!$Z$2:$Z$692,'Infos Relatório'!AM$1,'Faturamento SP3'!$T$2:$T$692,"Sim")</f>
        <v>0</v>
      </c>
      <c r="AQ315" s="27" t="e">
        <f t="shared" si="115"/>
        <v>#DIV/0!</v>
      </c>
      <c r="AR315" s="24">
        <f>SUMIFS('Faturamento SP3'!$H$2:$H$692,'Faturamento SP3'!$D$2:$D$692,'Infos Relatório'!$B$245,'Faturamento SP3'!$E$2:$E$692,'Infos Relatório'!$B315,'Faturamento SP3'!$Z$2:$Z$692,'Infos Relatório'!AM$1)</f>
        <v>0</v>
      </c>
      <c r="AS315" s="23">
        <f>COUNTIFS('Faturamento SP3'!$D$2:$D$692,'Infos Relatório'!$B$245,'Faturamento SP3'!$E$2:$E$692,'Infos Relatório'!$B315,'Faturamento SP3'!$Z$2:$Z$692,'Infos Relatório'!AS$1)</f>
        <v>0</v>
      </c>
      <c r="AT315" s="13">
        <f>SUMIFS('Faturamento SP3'!$G$2:$G$692,'Faturamento SP3'!$D$2:$D$692,'Infos Relatório'!$B$245,'Faturamento SP3'!$E$2:$E$692,'Infos Relatório'!$B315,'Faturamento SP3'!$Z$2:$Z$692,'Infos Relatório'!AS$1)</f>
        <v>0</v>
      </c>
      <c r="AU315" s="13">
        <f>SUMIFS('Faturamento SP3'!$J$2:$J$692,'Faturamento SP3'!$D$2:$D$692,'Infos Relatório'!$B$245,'Faturamento SP3'!$E$2:$E$692,'Infos Relatório'!$B315,'Faturamento SP3'!$Z$2:$Z$692,'Infos Relatório'!AS$1)</f>
        <v>0</v>
      </c>
      <c r="AV315" s="14">
        <f>SUMIFS('Faturamento SP3'!$O$2:$O$692,'Faturamento SP3'!$D$2:$D$692,'Infos Relatório'!$B$245,'Faturamento SP3'!$E$2:$E$692,'Infos Relatório'!$B315,'Faturamento SP3'!$Z$2:$Z$692,'Infos Relatório'!AS$1,'Faturamento SP3'!$T$2:$T$692,"Sim")+SUMIFS('Faturamento SP3'!$P$2:$P$692,'Faturamento SP3'!$D$2:$D$692,'Infos Relatório'!$B$245,'Faturamento SP3'!$E$2:$E$692,'Infos Relatório'!$B315,'Faturamento SP3'!$Z$2:$Z$692,'Infos Relatório'!AS$1,'Faturamento SP3'!$T$2:$T$692,"Sim")</f>
        <v>0</v>
      </c>
      <c r="AW315" s="27" t="e">
        <f t="shared" si="116"/>
        <v>#DIV/0!</v>
      </c>
      <c r="AX315" s="24">
        <f>SUMIFS('Faturamento SP3'!$H$2:$H$692,'Faturamento SP3'!$D$2:$D$692,'Infos Relatório'!$B$245,'Faturamento SP3'!$E$2:$E$692,'Infos Relatório'!$B315,'Faturamento SP3'!$Z$2:$Z$692,'Infos Relatório'!AS$1)</f>
        <v>0</v>
      </c>
      <c r="AY315" s="23">
        <f>COUNTIFS('Faturamento SP3'!$D$2:$D$692,'Infos Relatório'!$B$245,'Faturamento SP3'!$E$2:$E$692,'Infos Relatório'!$B315,'Faturamento SP3'!$Z$2:$Z$692,'Infos Relatório'!AY$1)</f>
        <v>0</v>
      </c>
      <c r="AZ315" s="13">
        <f>SUMIFS('Faturamento SP3'!$G$2:$G$692,'Faturamento SP3'!$D$2:$D$692,'Infos Relatório'!$B$245,'Faturamento SP3'!$E$2:$E$692,'Infos Relatório'!$B315,'Faturamento SP3'!$Z$2:$Z$692,'Infos Relatório'!AY$1)</f>
        <v>0</v>
      </c>
      <c r="BA315" s="13">
        <f>SUMIFS('Faturamento SP3'!$J$2:$J$692,'Faturamento SP3'!$D$2:$D$692,'Infos Relatório'!$B$245,'Faturamento SP3'!$E$2:$E$692,'Infos Relatório'!$B315,'Faturamento SP3'!$Z$2:$Z$692,'Infos Relatório'!AY$1)</f>
        <v>0</v>
      </c>
      <c r="BB315" s="14">
        <f>SUMIFS('Faturamento SP3'!$O$2:$O$692,'Faturamento SP3'!$D$2:$D$692,'Infos Relatório'!$B$245,'Faturamento SP3'!$E$2:$E$692,'Infos Relatório'!$B315,'Faturamento SP3'!$Z$2:$Z$692,'Infos Relatório'!AY$1,'Faturamento SP3'!$T$2:$T$692,"Sim")+SUMIFS('Faturamento SP3'!$P$2:$P$692,'Faturamento SP3'!$D$2:$D$692,'Infos Relatório'!$B$245,'Faturamento SP3'!$E$2:$E$692,'Infos Relatório'!$B315,'Faturamento SP3'!$Z$2:$Z$692,'Infos Relatório'!AY$1,'Faturamento SP3'!$T$2:$T$692,"Sim")</f>
        <v>0</v>
      </c>
      <c r="BC315" s="27" t="e">
        <f t="shared" si="117"/>
        <v>#DIV/0!</v>
      </c>
      <c r="BD315" s="24">
        <f>SUMIFS('Faturamento SP3'!$H$2:$H$692,'Faturamento SP3'!$D$2:$D$692,'Infos Relatório'!$B$245,'Faturamento SP3'!$E$2:$E$692,'Infos Relatório'!$B315,'Faturamento SP3'!$Z$2:$Z$692,'Infos Relatório'!AY$1)</f>
        <v>0</v>
      </c>
      <c r="BE315" s="23">
        <f>COUNTIFS('Faturamento SP3'!$D$2:$D$692,'Infos Relatório'!$B$245,'Faturamento SP3'!$E$2:$E$692,'Infos Relatório'!$B315,'Faturamento SP3'!$Z$2:$Z$692,'Infos Relatório'!BE$1)</f>
        <v>0</v>
      </c>
      <c r="BF315" s="13">
        <f>SUMIFS('Faturamento SP3'!$G$2:$G$692,'Faturamento SP3'!$D$2:$D$692,'Infos Relatório'!$B$245,'Faturamento SP3'!$E$2:$E$692,'Infos Relatório'!$B315,'Faturamento SP3'!$Z$2:$Z$692,'Infos Relatório'!BE$1)</f>
        <v>0</v>
      </c>
      <c r="BG315" s="13">
        <f>SUMIFS('Faturamento SP3'!$J$2:$J$692,'Faturamento SP3'!$D$2:$D$692,'Infos Relatório'!$B$245,'Faturamento SP3'!$E$2:$E$692,'Infos Relatório'!$B315,'Faturamento SP3'!$Z$2:$Z$692,'Infos Relatório'!BE$1)</f>
        <v>0</v>
      </c>
      <c r="BH315" s="14">
        <f>SUMIFS('Faturamento SP3'!$O$2:$O$692,'Faturamento SP3'!$D$2:$D$692,'Infos Relatório'!$B$245,'Faturamento SP3'!$E$2:$E$692,'Infos Relatório'!$B315,'Faturamento SP3'!$Z$2:$Z$692,'Infos Relatório'!BE$1,'Faturamento SP3'!$T$2:$T$692,"Sim")+SUMIFS('Faturamento SP3'!$P$2:$P$692,'Faturamento SP3'!$D$2:$D$692,'Infos Relatório'!$B$245,'Faturamento SP3'!$E$2:$E$692,'Infos Relatório'!$B315,'Faturamento SP3'!$Z$2:$Z$692,'Infos Relatório'!BE$1,'Faturamento SP3'!$T$2:$T$692,"Sim")</f>
        <v>0</v>
      </c>
      <c r="BI315" s="27" t="e">
        <f t="shared" si="118"/>
        <v>#DIV/0!</v>
      </c>
      <c r="BJ315" s="24">
        <f>SUMIFS('Faturamento SP3'!$H$2:$H$692,'Faturamento SP3'!$D$2:$D$692,'Infos Relatório'!$B$245,'Faturamento SP3'!$E$2:$E$692,'Infos Relatório'!$B315,'Faturamento SP3'!$Z$2:$Z$692,'Infos Relatório'!BE$1)</f>
        <v>0</v>
      </c>
      <c r="BK315" s="23">
        <f>COUNTIFS('Faturamento SP3'!$D$2:$D$692,'Infos Relatório'!$B$245,'Faturamento SP3'!$E$2:$E$692,'Infos Relatório'!$B315,'Faturamento SP3'!$Z$2:$Z$692,'Infos Relatório'!BK$1)</f>
        <v>0</v>
      </c>
      <c r="BL315" s="13">
        <f>SUMIFS('Faturamento SP3'!$G$2:$G$692,'Faturamento SP3'!$D$2:$D$692,'Infos Relatório'!$B$245,'Faturamento SP3'!$E$2:$E$692,'Infos Relatório'!$B315,'Faturamento SP3'!$Z$2:$Z$692,'Infos Relatório'!BK$1)</f>
        <v>0</v>
      </c>
      <c r="BM315" s="13">
        <f>SUMIFS('Faturamento SP3'!$J$2:$J$692,'Faturamento SP3'!$D$2:$D$692,'Infos Relatório'!$B$245,'Faturamento SP3'!$E$2:$E$692,'Infos Relatório'!$B315,'Faturamento SP3'!$Z$2:$Z$692,'Infos Relatório'!BK$1)</f>
        <v>0</v>
      </c>
      <c r="BN315" s="14">
        <f>SUMIFS('Faturamento SP3'!$O$2:$O$692,'Faturamento SP3'!$D$2:$D$692,'Infos Relatório'!$B$245,'Faturamento SP3'!$E$2:$E$692,'Infos Relatório'!$B315,'Faturamento SP3'!$Z$2:$Z$692,'Infos Relatório'!BK$1,'Faturamento SP3'!$T$2:$T$692,"Sim")+SUMIFS('Faturamento SP3'!$P$2:$P$692,'Faturamento SP3'!$D$2:$D$692,'Infos Relatório'!$B$245,'Faturamento SP3'!$E$2:$E$692,'Infos Relatório'!$B315,'Faturamento SP3'!$Z$2:$Z$692,'Infos Relatório'!BK$1,'Faturamento SP3'!$T$2:$T$692,"Sim")</f>
        <v>0</v>
      </c>
      <c r="BO315" s="27" t="e">
        <f t="shared" si="119"/>
        <v>#DIV/0!</v>
      </c>
      <c r="BP315" s="24">
        <f>SUMIFS('Faturamento SP3'!$H$2:$H$692,'Faturamento SP3'!$D$2:$D$692,'Infos Relatório'!$B$245,'Faturamento SP3'!$E$2:$E$692,'Infos Relatório'!$B315,'Faturamento SP3'!$Z$2:$Z$692,'Infos Relatório'!BK$1)</f>
        <v>0</v>
      </c>
      <c r="BQ315" s="23">
        <f>COUNTIFS('Faturamento SP3'!$D$2:$D$692,'Infos Relatório'!$B$245,'Faturamento SP3'!$E$2:$E$692,'Infos Relatório'!$B315,'Faturamento SP3'!$Z$2:$Z$692,'Infos Relatório'!BQ$1)</f>
        <v>0</v>
      </c>
      <c r="BR315" s="13">
        <f>SUMIFS('Faturamento SP3'!$G$2:$G$692,'Faturamento SP3'!$D$2:$D$692,'Infos Relatório'!$B$245,'Faturamento SP3'!$E$2:$E$692,'Infos Relatório'!$B315,'Faturamento SP3'!$Z$2:$Z$692,'Infos Relatório'!BQ$1)</f>
        <v>0</v>
      </c>
      <c r="BS315" s="13">
        <f>SUMIFS('Faturamento SP3'!$J$2:$J$692,'Faturamento SP3'!$D$2:$D$692,'Infos Relatório'!$B$245,'Faturamento SP3'!$E$2:$E$692,'Infos Relatório'!$B315,'Faturamento SP3'!$Z$2:$Z$692,'Infos Relatório'!BQ$1)</f>
        <v>0</v>
      </c>
      <c r="BT315" s="14">
        <f>SUMIFS('Faturamento SP3'!$O$2:$O$692,'Faturamento SP3'!$D$2:$D$692,'Infos Relatório'!$B$245,'Faturamento SP3'!$E$2:$E$692,'Infos Relatório'!$B315,'Faturamento SP3'!$Z$2:$Z$692,'Infos Relatório'!BQ$1,'Faturamento SP3'!$T$2:$T$692,"Sim")+SUMIFS('Faturamento SP3'!$P$2:$P$692,'Faturamento SP3'!$D$2:$D$692,'Infos Relatório'!$B$245,'Faturamento SP3'!$E$2:$E$692,'Infos Relatório'!$B315,'Faturamento SP3'!$Z$2:$Z$692,'Infos Relatório'!BQ$1,'Faturamento SP3'!$T$2:$T$692,"Sim")</f>
        <v>0</v>
      </c>
      <c r="BU315" s="27" t="e">
        <f t="shared" si="120"/>
        <v>#DIV/0!</v>
      </c>
      <c r="BV315" s="24">
        <f>SUMIFS('Faturamento SP3'!$H$2:$H$692,'Faturamento SP3'!$D$2:$D$692,'Infos Relatório'!$B$245,'Faturamento SP3'!$E$2:$E$692,'Infos Relatório'!$B315,'Faturamento SP3'!$Z$2:$Z$692,'Infos Relatório'!BQ$1)</f>
        <v>0</v>
      </c>
    </row>
    <row r="316" spans="2:74">
      <c r="B316" s="17" t="s">
        <v>77</v>
      </c>
      <c r="C316" s="23">
        <f>COUNTIFS('Faturamento SP3'!$D$2:$D$692,'Infos Relatório'!$B$245,'Faturamento SP3'!$E$2:$E$692,'Infos Relatório'!$B316,'Faturamento SP3'!$Z$2:$Z$692,'Infos Relatório'!C$1)</f>
        <v>0</v>
      </c>
      <c r="D316" s="13">
        <f>SUMIFS('Faturamento SP3'!$G$2:$G$692,'Faturamento SP3'!$D$2:$D$692,'Infos Relatório'!$B$245,'Faturamento SP3'!$E$2:$E$692,'Infos Relatório'!$B316,'Faturamento SP3'!$Z$2:$Z$692,'Infos Relatório'!C$1)</f>
        <v>0</v>
      </c>
      <c r="E316" s="13">
        <f>SUMIFS('Faturamento SP3'!$J$2:$J$692,'Faturamento SP3'!$D$2:$D$692,'Infos Relatório'!$B$245,'Faturamento SP3'!$E$2:$E$692,'Infos Relatório'!$B316,'Faturamento SP3'!$Z$2:$Z$692,'Infos Relatório'!C$1)</f>
        <v>0</v>
      </c>
      <c r="F316" s="14">
        <f>SUMIFS('Faturamento SP3'!$O$2:$O$692,'Faturamento SP3'!$D$2:$D$692,'Infos Relatório'!$B$245,'Faturamento SP3'!$E$2:$E$692,'Infos Relatório'!$B316,'Faturamento SP3'!$Z$2:$Z$692,'Infos Relatório'!C$1,'Faturamento SP3'!$T$2:$T$692,"Sim")+SUMIFS('Faturamento SP3'!$P$2:$P$692,'Faturamento SP3'!$D$2:$D$692,'Infos Relatório'!$B$245,'Faturamento SP3'!$E$2:$E$692,'Infos Relatório'!$B316,'Faturamento SP3'!$Z$2:$Z$692,'Infos Relatório'!C$1,'Faturamento SP3'!$T$2:$T$692,"Sim")</f>
        <v>0</v>
      </c>
      <c r="G316" s="27" t="e">
        <f t="shared" si="109"/>
        <v>#DIV/0!</v>
      </c>
      <c r="H316" s="24">
        <f>SUMIFS('Faturamento SP3'!$H$2:$H$692,'Faturamento SP3'!$D$2:$D$692,'Infos Relatório'!$B$245,'Faturamento SP3'!$E$2:$E$692,'Infos Relatório'!$B316,'Faturamento SP3'!$Z$2:$Z$692,'Infos Relatório'!C$1)</f>
        <v>0</v>
      </c>
      <c r="I316" s="23">
        <f>COUNTIFS('Faturamento SP3'!$D$2:$D$692,'Infos Relatório'!$B$245,'Faturamento SP3'!$E$2:$E$692,'Infos Relatório'!$B316,'Faturamento SP3'!$Z$2:$Z$692,'Infos Relatório'!I$1)</f>
        <v>0</v>
      </c>
      <c r="J316" s="13">
        <f>SUMIFS('Faturamento SP3'!$G$2:$G$692,'Faturamento SP3'!$D$2:$D$692,'Infos Relatório'!$B$245,'Faturamento SP3'!$E$2:$E$692,'Infos Relatório'!$B316,'Faturamento SP3'!$Z$2:$Z$692,'Infos Relatório'!I$1)</f>
        <v>0</v>
      </c>
      <c r="K316" s="13">
        <f>SUMIFS('Faturamento SP3'!$J$2:$J$692,'Faturamento SP3'!$D$2:$D$692,'Infos Relatório'!$B$245,'Faturamento SP3'!$E$2:$E$692,'Infos Relatório'!$B316,'Faturamento SP3'!$Z$2:$Z$692,'Infos Relatório'!I$1)</f>
        <v>0</v>
      </c>
      <c r="L316" s="14">
        <f>SUMIFS('Faturamento SP3'!$O$2:$O$692,'Faturamento SP3'!$D$2:$D$692,'Infos Relatório'!$B$245,'Faturamento SP3'!$E$2:$E$692,'Infos Relatório'!$B316,'Faturamento SP3'!$Z$2:$Z$692,'Infos Relatório'!I$1,'Faturamento SP3'!$T$2:$T$692,"Sim")+SUMIFS('Faturamento SP3'!$P$2:$P$692,'Faturamento SP3'!$D$2:$D$692,'Infos Relatório'!$B$245,'Faturamento SP3'!$E$2:$E$692,'Infos Relatório'!$B316,'Faturamento SP3'!$Z$2:$Z$692,'Infos Relatório'!I$1,'Faturamento SP3'!$T$2:$T$692,"Sim")</f>
        <v>0</v>
      </c>
      <c r="M316" s="27" t="e">
        <f t="shared" si="110"/>
        <v>#DIV/0!</v>
      </c>
      <c r="N316" s="24">
        <f>SUMIFS('Faturamento SP3'!$H$2:$H$692,'Faturamento SP3'!$D$2:$D$692,'Infos Relatório'!$B$245,'Faturamento SP3'!$E$2:$E$692,'Infos Relatório'!$B316,'Faturamento SP3'!$Z$2:$Z$692,'Infos Relatório'!I$1)</f>
        <v>0</v>
      </c>
      <c r="O316" s="23">
        <f>COUNTIFS('Faturamento SP3'!$D$2:$D$692,'Infos Relatório'!$B$245,'Faturamento SP3'!$E$2:$E$692,'Infos Relatório'!$B316,'Faturamento SP3'!$Z$2:$Z$692,'Infos Relatório'!O$1)</f>
        <v>0</v>
      </c>
      <c r="P316" s="13">
        <f>SUMIFS('Faturamento SP3'!$G$2:$G$692,'Faturamento SP3'!$D$2:$D$692,'Infos Relatório'!$B$245,'Faturamento SP3'!$E$2:$E$692,'Infos Relatório'!$B316,'Faturamento SP3'!$Z$2:$Z$692,'Infos Relatório'!O$1)</f>
        <v>0</v>
      </c>
      <c r="Q316" s="13">
        <f>SUMIFS('Faturamento SP3'!$J$2:$J$692,'Faturamento SP3'!$D$2:$D$692,'Infos Relatório'!$B$245,'Faturamento SP3'!$E$2:$E$692,'Infos Relatório'!$B316,'Faturamento SP3'!$Z$2:$Z$692,'Infos Relatório'!O$1)</f>
        <v>0</v>
      </c>
      <c r="R316" s="14">
        <f>SUMIFS('Faturamento SP3'!$O$2:$O$692,'Faturamento SP3'!$D$2:$D$692,'Infos Relatório'!$B$245,'Faturamento SP3'!$E$2:$E$692,'Infos Relatório'!$B316,'Faturamento SP3'!$Z$2:$Z$692,'Infos Relatório'!O$1,'Faturamento SP3'!$T$2:$T$692,"Sim")+SUMIFS('Faturamento SP3'!$P$2:$P$692,'Faturamento SP3'!$D$2:$D$692,'Infos Relatório'!$B$245,'Faturamento SP3'!$E$2:$E$692,'Infos Relatório'!$B316,'Faturamento SP3'!$Z$2:$Z$692,'Infos Relatório'!O$1,'Faturamento SP3'!$T$2:$T$692,"Sim")</f>
        <v>0</v>
      </c>
      <c r="S316" s="27" t="e">
        <f t="shared" si="111"/>
        <v>#DIV/0!</v>
      </c>
      <c r="T316" s="24">
        <f>SUMIFS('Faturamento SP3'!$H$2:$H$692,'Faturamento SP3'!$D$2:$D$692,'Infos Relatório'!$B$245,'Faturamento SP3'!$E$2:$E$692,'Infos Relatório'!$B316,'Faturamento SP3'!$Z$2:$Z$692,'Infos Relatório'!O$1)</f>
        <v>0</v>
      </c>
      <c r="U316" s="23">
        <f>COUNTIFS('Faturamento SP3'!$D$2:$D$692,'Infos Relatório'!$B$245,'Faturamento SP3'!$E$2:$E$692,'Infos Relatório'!$B316,'Faturamento SP3'!$Z$2:$Z$692,'Infos Relatório'!U$1)</f>
        <v>0</v>
      </c>
      <c r="V316" s="13">
        <f>SUMIFS('Faturamento SP3'!$G$2:$G$692,'Faturamento SP3'!$D$2:$D$692,'Infos Relatório'!$B$245,'Faturamento SP3'!$E$2:$E$692,'Infos Relatório'!$B316,'Faturamento SP3'!$Z$2:$Z$692,'Infos Relatório'!U$1)</f>
        <v>0</v>
      </c>
      <c r="W316" s="13">
        <f>SUMIFS('Faturamento SP3'!$J$2:$J$692,'Faturamento SP3'!$D$2:$D$692,'Infos Relatório'!$B$245,'Faturamento SP3'!$E$2:$E$692,'Infos Relatório'!$B316,'Faturamento SP3'!$Z$2:$Z$692,'Infos Relatório'!U$1)</f>
        <v>0</v>
      </c>
      <c r="X316" s="14">
        <f>SUMIFS('Faturamento SP3'!$O$2:$O$692,'Faturamento SP3'!$D$2:$D$692,'Infos Relatório'!$B$245,'Faturamento SP3'!$E$2:$E$692,'Infos Relatório'!$B316,'Faturamento SP3'!$Z$2:$Z$692,'Infos Relatório'!U$1,'Faturamento SP3'!$T$2:$T$692,"Sim")+SUMIFS('Faturamento SP3'!$P$2:$P$692,'Faturamento SP3'!$D$2:$D$692,'Infos Relatório'!$B$245,'Faturamento SP3'!$E$2:$E$692,'Infos Relatório'!$B316,'Faturamento SP3'!$Z$2:$Z$692,'Infos Relatório'!U$1,'Faturamento SP3'!$T$2:$T$692,"Sim")</f>
        <v>0</v>
      </c>
      <c r="Y316" s="27" t="e">
        <f t="shared" si="112"/>
        <v>#DIV/0!</v>
      </c>
      <c r="Z316" s="24">
        <f>SUMIFS('Faturamento SP3'!$H$2:$H$692,'Faturamento SP3'!$D$2:$D$692,'Infos Relatório'!$B$245,'Faturamento SP3'!$E$2:$E$692,'Infos Relatório'!$B316,'Faturamento SP3'!$Z$2:$Z$692,'Infos Relatório'!U$1)</f>
        <v>0</v>
      </c>
      <c r="AA316" s="23">
        <f>COUNTIFS('Faturamento SP3'!$D$2:$D$692,'Infos Relatório'!$B$245,'Faturamento SP3'!$E$2:$E$692,'Infos Relatório'!$B316,'Faturamento SP3'!$Z$2:$Z$692,'Infos Relatório'!AA$1)</f>
        <v>0</v>
      </c>
      <c r="AB316" s="13">
        <f>SUMIFS('Faturamento SP3'!$G$2:$G$692,'Faturamento SP3'!$D$2:$D$692,'Infos Relatório'!$B$245,'Faturamento SP3'!$E$2:$E$692,'Infos Relatório'!$B316,'Faturamento SP3'!$Z$2:$Z$692,'Infos Relatório'!AA$1)</f>
        <v>0</v>
      </c>
      <c r="AC316" s="13">
        <f>SUMIFS('Faturamento SP3'!$J$2:$J$692,'Faturamento SP3'!$D$2:$D$692,'Infos Relatório'!$B$245,'Faturamento SP3'!$E$2:$E$692,'Infos Relatório'!$B316,'Faturamento SP3'!$Z$2:$Z$692,'Infos Relatório'!AA$1)</f>
        <v>0</v>
      </c>
      <c r="AD316" s="14">
        <f>SUMIFS('Faturamento SP3'!$O$2:$O$692,'Faturamento SP3'!$D$2:$D$692,'Infos Relatório'!$B$245,'Faturamento SP3'!$E$2:$E$692,'Infos Relatório'!$B316,'Faturamento SP3'!$Z$2:$Z$692,'Infos Relatório'!AA$1,'Faturamento SP3'!$T$2:$T$692,"Sim")+SUMIFS('Faturamento SP3'!$P$2:$P$692,'Faturamento SP3'!$D$2:$D$692,'Infos Relatório'!$B$245,'Faturamento SP3'!$E$2:$E$692,'Infos Relatório'!$B316,'Faturamento SP3'!$Z$2:$Z$692,'Infos Relatório'!AA$1,'Faturamento SP3'!$T$2:$T$692,"Sim")</f>
        <v>0</v>
      </c>
      <c r="AE316" s="27" t="e">
        <f t="shared" si="113"/>
        <v>#DIV/0!</v>
      </c>
      <c r="AF316" s="24">
        <f>SUMIFS('Faturamento SP3'!$H$2:$H$692,'Faturamento SP3'!$D$2:$D$692,'Infos Relatório'!$B$245,'Faturamento SP3'!$E$2:$E$692,'Infos Relatório'!$B316,'Faturamento SP3'!$Z$2:$Z$692,'Infos Relatório'!AA$1)</f>
        <v>0</v>
      </c>
      <c r="AG316" s="23">
        <f>COUNTIFS('Faturamento SP3'!$D$2:$D$692,'Infos Relatório'!$B$245,'Faturamento SP3'!$E$2:$E$692,'Infos Relatório'!$B316,'Faturamento SP3'!$Z$2:$Z$692,'Infos Relatório'!AG$1)</f>
        <v>0</v>
      </c>
      <c r="AH316" s="13">
        <f>SUMIFS('Faturamento SP3'!$G$2:$G$692,'Faturamento SP3'!$D$2:$D$692,'Infos Relatório'!$B$245,'Faturamento SP3'!$E$2:$E$692,'Infos Relatório'!$B316,'Faturamento SP3'!$Z$2:$Z$692,'Infos Relatório'!AG$1)</f>
        <v>0</v>
      </c>
      <c r="AI316" s="13">
        <f>SUMIFS('Faturamento SP3'!$J$2:$J$692,'Faturamento SP3'!$D$2:$D$692,'Infos Relatório'!$B$245,'Faturamento SP3'!$E$2:$E$692,'Infos Relatório'!$B316,'Faturamento SP3'!$Z$2:$Z$692,'Infos Relatório'!AG$1)</f>
        <v>0</v>
      </c>
      <c r="AJ316" s="14">
        <f>SUMIFS('Faturamento SP3'!$O$2:$O$692,'Faturamento SP3'!$D$2:$D$692,'Infos Relatório'!$B$245,'Faturamento SP3'!$E$2:$E$692,'Infos Relatório'!$B316,'Faturamento SP3'!$Z$2:$Z$692,'Infos Relatório'!AG$1,'Faturamento SP3'!$T$2:$T$692,"Sim")+SUMIFS('Faturamento SP3'!$P$2:$P$692,'Faturamento SP3'!$D$2:$D$692,'Infos Relatório'!$B$245,'Faturamento SP3'!$E$2:$E$692,'Infos Relatório'!$B316,'Faturamento SP3'!$Z$2:$Z$692,'Infos Relatório'!AG$1,'Faturamento SP3'!$T$2:$T$692,"Sim")</f>
        <v>0</v>
      </c>
      <c r="AK316" s="27" t="e">
        <f t="shared" si="114"/>
        <v>#DIV/0!</v>
      </c>
      <c r="AL316" s="24">
        <f>SUMIFS('Faturamento SP3'!$H$2:$H$692,'Faturamento SP3'!$D$2:$D$692,'Infos Relatório'!$B$245,'Faturamento SP3'!$E$2:$E$692,'Infos Relatório'!$B316,'Faturamento SP3'!$Z$2:$Z$692,'Infos Relatório'!AG$1)</f>
        <v>0</v>
      </c>
      <c r="AM316" s="23">
        <f>COUNTIFS('Faturamento SP3'!$D$2:$D$692,'Infos Relatório'!$B$245,'Faturamento SP3'!$E$2:$E$692,'Infos Relatório'!$B316,'Faturamento SP3'!$Z$2:$Z$692,'Infos Relatório'!AM$1)</f>
        <v>0</v>
      </c>
      <c r="AN316" s="13">
        <f>SUMIFS('Faturamento SP3'!$G$2:$G$692,'Faturamento SP3'!$D$2:$D$692,'Infos Relatório'!$B$245,'Faturamento SP3'!$E$2:$E$692,'Infos Relatório'!$B316,'Faturamento SP3'!$Z$2:$Z$692,'Infos Relatório'!AM$1)</f>
        <v>0</v>
      </c>
      <c r="AO316" s="13">
        <f>SUMIFS('Faturamento SP3'!$J$2:$J$692,'Faturamento SP3'!$D$2:$D$692,'Infos Relatório'!$B$245,'Faturamento SP3'!$E$2:$E$692,'Infos Relatório'!$B316,'Faturamento SP3'!$Z$2:$Z$692,'Infos Relatório'!AM$1)</f>
        <v>0</v>
      </c>
      <c r="AP316" s="14">
        <f>SUMIFS('Faturamento SP3'!$O$2:$O$692,'Faturamento SP3'!$D$2:$D$692,'Infos Relatório'!$B$245,'Faturamento SP3'!$E$2:$E$692,'Infos Relatório'!$B316,'Faturamento SP3'!$Z$2:$Z$692,'Infos Relatório'!AM$1,'Faturamento SP3'!$T$2:$T$692,"Sim")+SUMIFS('Faturamento SP3'!$P$2:$P$692,'Faturamento SP3'!$D$2:$D$692,'Infos Relatório'!$B$245,'Faturamento SP3'!$E$2:$E$692,'Infos Relatório'!$B316,'Faturamento SP3'!$Z$2:$Z$692,'Infos Relatório'!AM$1,'Faturamento SP3'!$T$2:$T$692,"Sim")</f>
        <v>0</v>
      </c>
      <c r="AQ316" s="27" t="e">
        <f t="shared" si="115"/>
        <v>#DIV/0!</v>
      </c>
      <c r="AR316" s="24">
        <f>SUMIFS('Faturamento SP3'!$H$2:$H$692,'Faturamento SP3'!$D$2:$D$692,'Infos Relatório'!$B$245,'Faturamento SP3'!$E$2:$E$692,'Infos Relatório'!$B316,'Faturamento SP3'!$Z$2:$Z$692,'Infos Relatório'!AM$1)</f>
        <v>0</v>
      </c>
      <c r="AS316" s="23">
        <f>COUNTIFS('Faturamento SP3'!$D$2:$D$692,'Infos Relatório'!$B$245,'Faturamento SP3'!$E$2:$E$692,'Infos Relatório'!$B316,'Faturamento SP3'!$Z$2:$Z$692,'Infos Relatório'!AS$1)</f>
        <v>0</v>
      </c>
      <c r="AT316" s="13">
        <f>SUMIFS('Faturamento SP3'!$G$2:$G$692,'Faturamento SP3'!$D$2:$D$692,'Infos Relatório'!$B$245,'Faturamento SP3'!$E$2:$E$692,'Infos Relatório'!$B316,'Faturamento SP3'!$Z$2:$Z$692,'Infos Relatório'!AS$1)</f>
        <v>0</v>
      </c>
      <c r="AU316" s="13">
        <f>SUMIFS('Faturamento SP3'!$J$2:$J$692,'Faturamento SP3'!$D$2:$D$692,'Infos Relatório'!$B$245,'Faturamento SP3'!$E$2:$E$692,'Infos Relatório'!$B316,'Faturamento SP3'!$Z$2:$Z$692,'Infos Relatório'!AS$1)</f>
        <v>0</v>
      </c>
      <c r="AV316" s="14">
        <f>SUMIFS('Faturamento SP3'!$O$2:$O$692,'Faturamento SP3'!$D$2:$D$692,'Infos Relatório'!$B$245,'Faturamento SP3'!$E$2:$E$692,'Infos Relatório'!$B316,'Faturamento SP3'!$Z$2:$Z$692,'Infos Relatório'!AS$1,'Faturamento SP3'!$T$2:$T$692,"Sim")+SUMIFS('Faturamento SP3'!$P$2:$P$692,'Faturamento SP3'!$D$2:$D$692,'Infos Relatório'!$B$245,'Faturamento SP3'!$E$2:$E$692,'Infos Relatório'!$B316,'Faturamento SP3'!$Z$2:$Z$692,'Infos Relatório'!AS$1,'Faturamento SP3'!$T$2:$T$692,"Sim")</f>
        <v>0</v>
      </c>
      <c r="AW316" s="27" t="e">
        <f t="shared" si="116"/>
        <v>#DIV/0!</v>
      </c>
      <c r="AX316" s="24">
        <f>SUMIFS('Faturamento SP3'!$H$2:$H$692,'Faturamento SP3'!$D$2:$D$692,'Infos Relatório'!$B$245,'Faturamento SP3'!$E$2:$E$692,'Infos Relatório'!$B316,'Faturamento SP3'!$Z$2:$Z$692,'Infos Relatório'!AS$1)</f>
        <v>0</v>
      </c>
      <c r="AY316" s="23">
        <f>COUNTIFS('Faturamento SP3'!$D$2:$D$692,'Infos Relatório'!$B$245,'Faturamento SP3'!$E$2:$E$692,'Infos Relatório'!$B316,'Faturamento SP3'!$Z$2:$Z$692,'Infos Relatório'!AY$1)</f>
        <v>0</v>
      </c>
      <c r="AZ316" s="13">
        <f>SUMIFS('Faturamento SP3'!$G$2:$G$692,'Faturamento SP3'!$D$2:$D$692,'Infos Relatório'!$B$245,'Faturamento SP3'!$E$2:$E$692,'Infos Relatório'!$B316,'Faturamento SP3'!$Z$2:$Z$692,'Infos Relatório'!AY$1)</f>
        <v>0</v>
      </c>
      <c r="BA316" s="13">
        <f>SUMIFS('Faturamento SP3'!$J$2:$J$692,'Faturamento SP3'!$D$2:$D$692,'Infos Relatório'!$B$245,'Faturamento SP3'!$E$2:$E$692,'Infos Relatório'!$B316,'Faturamento SP3'!$Z$2:$Z$692,'Infos Relatório'!AY$1)</f>
        <v>0</v>
      </c>
      <c r="BB316" s="14">
        <f>SUMIFS('Faturamento SP3'!$O$2:$O$692,'Faturamento SP3'!$D$2:$D$692,'Infos Relatório'!$B$245,'Faturamento SP3'!$E$2:$E$692,'Infos Relatório'!$B316,'Faturamento SP3'!$Z$2:$Z$692,'Infos Relatório'!AY$1,'Faturamento SP3'!$T$2:$T$692,"Sim")+SUMIFS('Faturamento SP3'!$P$2:$P$692,'Faturamento SP3'!$D$2:$D$692,'Infos Relatório'!$B$245,'Faturamento SP3'!$E$2:$E$692,'Infos Relatório'!$B316,'Faturamento SP3'!$Z$2:$Z$692,'Infos Relatório'!AY$1,'Faturamento SP3'!$T$2:$T$692,"Sim")</f>
        <v>0</v>
      </c>
      <c r="BC316" s="27" t="e">
        <f t="shared" si="117"/>
        <v>#DIV/0!</v>
      </c>
      <c r="BD316" s="24">
        <f>SUMIFS('Faturamento SP3'!$H$2:$H$692,'Faturamento SP3'!$D$2:$D$692,'Infos Relatório'!$B$245,'Faturamento SP3'!$E$2:$E$692,'Infos Relatório'!$B316,'Faturamento SP3'!$Z$2:$Z$692,'Infos Relatório'!AY$1)</f>
        <v>0</v>
      </c>
      <c r="BE316" s="23">
        <f>COUNTIFS('Faturamento SP3'!$D$2:$D$692,'Infos Relatório'!$B$245,'Faturamento SP3'!$E$2:$E$692,'Infos Relatório'!$B316,'Faturamento SP3'!$Z$2:$Z$692,'Infos Relatório'!BE$1)</f>
        <v>0</v>
      </c>
      <c r="BF316" s="13">
        <f>SUMIFS('Faturamento SP3'!$G$2:$G$692,'Faturamento SP3'!$D$2:$D$692,'Infos Relatório'!$B$245,'Faturamento SP3'!$E$2:$E$692,'Infos Relatório'!$B316,'Faturamento SP3'!$Z$2:$Z$692,'Infos Relatório'!BE$1)</f>
        <v>0</v>
      </c>
      <c r="BG316" s="13">
        <f>SUMIFS('Faturamento SP3'!$J$2:$J$692,'Faturamento SP3'!$D$2:$D$692,'Infos Relatório'!$B$245,'Faturamento SP3'!$E$2:$E$692,'Infos Relatório'!$B316,'Faturamento SP3'!$Z$2:$Z$692,'Infos Relatório'!BE$1)</f>
        <v>0</v>
      </c>
      <c r="BH316" s="14">
        <f>SUMIFS('Faturamento SP3'!$O$2:$O$692,'Faturamento SP3'!$D$2:$D$692,'Infos Relatório'!$B$245,'Faturamento SP3'!$E$2:$E$692,'Infos Relatório'!$B316,'Faturamento SP3'!$Z$2:$Z$692,'Infos Relatório'!BE$1,'Faturamento SP3'!$T$2:$T$692,"Sim")+SUMIFS('Faturamento SP3'!$P$2:$P$692,'Faturamento SP3'!$D$2:$D$692,'Infos Relatório'!$B$245,'Faturamento SP3'!$E$2:$E$692,'Infos Relatório'!$B316,'Faturamento SP3'!$Z$2:$Z$692,'Infos Relatório'!BE$1,'Faturamento SP3'!$T$2:$T$692,"Sim")</f>
        <v>0</v>
      </c>
      <c r="BI316" s="27" t="e">
        <f t="shared" si="118"/>
        <v>#DIV/0!</v>
      </c>
      <c r="BJ316" s="24">
        <f>SUMIFS('Faturamento SP3'!$H$2:$H$692,'Faturamento SP3'!$D$2:$D$692,'Infos Relatório'!$B$245,'Faturamento SP3'!$E$2:$E$692,'Infos Relatório'!$B316,'Faturamento SP3'!$Z$2:$Z$692,'Infos Relatório'!BE$1)</f>
        <v>0</v>
      </c>
      <c r="BK316" s="23">
        <f>COUNTIFS('Faturamento SP3'!$D$2:$D$692,'Infos Relatório'!$B$245,'Faturamento SP3'!$E$2:$E$692,'Infos Relatório'!$B316,'Faturamento SP3'!$Z$2:$Z$692,'Infos Relatório'!BK$1)</f>
        <v>0</v>
      </c>
      <c r="BL316" s="13">
        <f>SUMIFS('Faturamento SP3'!$G$2:$G$692,'Faturamento SP3'!$D$2:$D$692,'Infos Relatório'!$B$245,'Faturamento SP3'!$E$2:$E$692,'Infos Relatório'!$B316,'Faturamento SP3'!$Z$2:$Z$692,'Infos Relatório'!BK$1)</f>
        <v>0</v>
      </c>
      <c r="BM316" s="13">
        <f>SUMIFS('Faturamento SP3'!$J$2:$J$692,'Faturamento SP3'!$D$2:$D$692,'Infos Relatório'!$B$245,'Faturamento SP3'!$E$2:$E$692,'Infos Relatório'!$B316,'Faturamento SP3'!$Z$2:$Z$692,'Infos Relatório'!BK$1)</f>
        <v>0</v>
      </c>
      <c r="BN316" s="14">
        <f>SUMIFS('Faturamento SP3'!$O$2:$O$692,'Faturamento SP3'!$D$2:$D$692,'Infos Relatório'!$B$245,'Faturamento SP3'!$E$2:$E$692,'Infos Relatório'!$B316,'Faturamento SP3'!$Z$2:$Z$692,'Infos Relatório'!BK$1,'Faturamento SP3'!$T$2:$T$692,"Sim")+SUMIFS('Faturamento SP3'!$P$2:$P$692,'Faturamento SP3'!$D$2:$D$692,'Infos Relatório'!$B$245,'Faturamento SP3'!$E$2:$E$692,'Infos Relatório'!$B316,'Faturamento SP3'!$Z$2:$Z$692,'Infos Relatório'!BK$1,'Faturamento SP3'!$T$2:$T$692,"Sim")</f>
        <v>0</v>
      </c>
      <c r="BO316" s="27" t="e">
        <f t="shared" si="119"/>
        <v>#DIV/0!</v>
      </c>
      <c r="BP316" s="24">
        <f>SUMIFS('Faturamento SP3'!$H$2:$H$692,'Faturamento SP3'!$D$2:$D$692,'Infos Relatório'!$B$245,'Faturamento SP3'!$E$2:$E$692,'Infos Relatório'!$B316,'Faturamento SP3'!$Z$2:$Z$692,'Infos Relatório'!BK$1)</f>
        <v>0</v>
      </c>
      <c r="BQ316" s="23">
        <f>COUNTIFS('Faturamento SP3'!$D$2:$D$692,'Infos Relatório'!$B$245,'Faturamento SP3'!$E$2:$E$692,'Infos Relatório'!$B316,'Faturamento SP3'!$Z$2:$Z$692,'Infos Relatório'!BQ$1)</f>
        <v>0</v>
      </c>
      <c r="BR316" s="13">
        <f>SUMIFS('Faturamento SP3'!$G$2:$G$692,'Faturamento SP3'!$D$2:$D$692,'Infos Relatório'!$B$245,'Faturamento SP3'!$E$2:$E$692,'Infos Relatório'!$B316,'Faturamento SP3'!$Z$2:$Z$692,'Infos Relatório'!BQ$1)</f>
        <v>0</v>
      </c>
      <c r="BS316" s="13">
        <f>SUMIFS('Faturamento SP3'!$J$2:$J$692,'Faturamento SP3'!$D$2:$D$692,'Infos Relatório'!$B$245,'Faturamento SP3'!$E$2:$E$692,'Infos Relatório'!$B316,'Faturamento SP3'!$Z$2:$Z$692,'Infos Relatório'!BQ$1)</f>
        <v>0</v>
      </c>
      <c r="BT316" s="14">
        <f>SUMIFS('Faturamento SP3'!$O$2:$O$692,'Faturamento SP3'!$D$2:$D$692,'Infos Relatório'!$B$245,'Faturamento SP3'!$E$2:$E$692,'Infos Relatório'!$B316,'Faturamento SP3'!$Z$2:$Z$692,'Infos Relatório'!BQ$1,'Faturamento SP3'!$T$2:$T$692,"Sim")+SUMIFS('Faturamento SP3'!$P$2:$P$692,'Faturamento SP3'!$D$2:$D$692,'Infos Relatório'!$B$245,'Faturamento SP3'!$E$2:$E$692,'Infos Relatório'!$B316,'Faturamento SP3'!$Z$2:$Z$692,'Infos Relatório'!BQ$1,'Faturamento SP3'!$T$2:$T$692,"Sim")</f>
        <v>0</v>
      </c>
      <c r="BU316" s="27" t="e">
        <f t="shared" si="120"/>
        <v>#DIV/0!</v>
      </c>
      <c r="BV316" s="24">
        <f>SUMIFS('Faturamento SP3'!$H$2:$H$692,'Faturamento SP3'!$D$2:$D$692,'Infos Relatório'!$B$245,'Faturamento SP3'!$E$2:$E$692,'Infos Relatório'!$B316,'Faturamento SP3'!$Z$2:$Z$692,'Infos Relatório'!BQ$1)</f>
        <v>0</v>
      </c>
    </row>
    <row r="317" spans="2:74">
      <c r="B317" s="17" t="s">
        <v>78</v>
      </c>
      <c r="C317" s="23">
        <f>COUNTIFS('Faturamento SP3'!$D$2:$D$692,'Infos Relatório'!$B$245,'Faturamento SP3'!$E$2:$E$692,'Infos Relatório'!$B317,'Faturamento SP3'!$Z$2:$Z$692,'Infos Relatório'!C$1)</f>
        <v>0</v>
      </c>
      <c r="D317" s="13">
        <f>SUMIFS('Faturamento SP3'!$G$2:$G$692,'Faturamento SP3'!$D$2:$D$692,'Infos Relatório'!$B$245,'Faturamento SP3'!$E$2:$E$692,'Infos Relatório'!$B317,'Faturamento SP3'!$Z$2:$Z$692,'Infos Relatório'!C$1)</f>
        <v>0</v>
      </c>
      <c r="E317" s="13">
        <f>SUMIFS('Faturamento SP3'!$J$2:$J$692,'Faturamento SP3'!$D$2:$D$692,'Infos Relatório'!$B$245,'Faturamento SP3'!$E$2:$E$692,'Infos Relatório'!$B317,'Faturamento SP3'!$Z$2:$Z$692,'Infos Relatório'!C$1)</f>
        <v>0</v>
      </c>
      <c r="F317" s="14">
        <f>SUMIFS('Faturamento SP3'!$O$2:$O$692,'Faturamento SP3'!$D$2:$D$692,'Infos Relatório'!$B$245,'Faturamento SP3'!$E$2:$E$692,'Infos Relatório'!$B317,'Faturamento SP3'!$Z$2:$Z$692,'Infos Relatório'!C$1,'Faturamento SP3'!$T$2:$T$692,"Sim")+SUMIFS('Faturamento SP3'!$P$2:$P$692,'Faturamento SP3'!$D$2:$D$692,'Infos Relatório'!$B$245,'Faturamento SP3'!$E$2:$E$692,'Infos Relatório'!$B317,'Faturamento SP3'!$Z$2:$Z$692,'Infos Relatório'!C$1,'Faturamento SP3'!$T$2:$T$692,"Sim")</f>
        <v>0</v>
      </c>
      <c r="G317" s="27" t="e">
        <f t="shared" si="109"/>
        <v>#DIV/0!</v>
      </c>
      <c r="H317" s="24">
        <f>SUMIFS('Faturamento SP3'!$H$2:$H$692,'Faturamento SP3'!$D$2:$D$692,'Infos Relatório'!$B$245,'Faturamento SP3'!$E$2:$E$692,'Infos Relatório'!$B317,'Faturamento SP3'!$Z$2:$Z$692,'Infos Relatório'!C$1)</f>
        <v>0</v>
      </c>
      <c r="I317" s="23">
        <f>COUNTIFS('Faturamento SP3'!$D$2:$D$692,'Infos Relatório'!$B$245,'Faturamento SP3'!$E$2:$E$692,'Infos Relatório'!$B317,'Faturamento SP3'!$Z$2:$Z$692,'Infos Relatório'!I$1)</f>
        <v>0</v>
      </c>
      <c r="J317" s="13">
        <f>SUMIFS('Faturamento SP3'!$G$2:$G$692,'Faturamento SP3'!$D$2:$D$692,'Infos Relatório'!$B$245,'Faturamento SP3'!$E$2:$E$692,'Infos Relatório'!$B317,'Faturamento SP3'!$Z$2:$Z$692,'Infos Relatório'!I$1)</f>
        <v>0</v>
      </c>
      <c r="K317" s="13">
        <f>SUMIFS('Faturamento SP3'!$J$2:$J$692,'Faturamento SP3'!$D$2:$D$692,'Infos Relatório'!$B$245,'Faturamento SP3'!$E$2:$E$692,'Infos Relatório'!$B317,'Faturamento SP3'!$Z$2:$Z$692,'Infos Relatório'!I$1)</f>
        <v>0</v>
      </c>
      <c r="L317" s="14">
        <f>SUMIFS('Faturamento SP3'!$O$2:$O$692,'Faturamento SP3'!$D$2:$D$692,'Infos Relatório'!$B$245,'Faturamento SP3'!$E$2:$E$692,'Infos Relatório'!$B317,'Faturamento SP3'!$Z$2:$Z$692,'Infos Relatório'!I$1,'Faturamento SP3'!$T$2:$T$692,"Sim")+SUMIFS('Faturamento SP3'!$P$2:$P$692,'Faturamento SP3'!$D$2:$D$692,'Infos Relatório'!$B$245,'Faturamento SP3'!$E$2:$E$692,'Infos Relatório'!$B317,'Faturamento SP3'!$Z$2:$Z$692,'Infos Relatório'!I$1,'Faturamento SP3'!$T$2:$T$692,"Sim")</f>
        <v>0</v>
      </c>
      <c r="M317" s="27" t="e">
        <f t="shared" si="110"/>
        <v>#DIV/0!</v>
      </c>
      <c r="N317" s="24">
        <f>SUMIFS('Faturamento SP3'!$H$2:$H$692,'Faturamento SP3'!$D$2:$D$692,'Infos Relatório'!$B$245,'Faturamento SP3'!$E$2:$E$692,'Infos Relatório'!$B317,'Faturamento SP3'!$Z$2:$Z$692,'Infos Relatório'!I$1)</f>
        <v>0</v>
      </c>
      <c r="O317" s="23">
        <f>COUNTIFS('Faturamento SP3'!$D$2:$D$692,'Infos Relatório'!$B$245,'Faturamento SP3'!$E$2:$E$692,'Infos Relatório'!$B317,'Faturamento SP3'!$Z$2:$Z$692,'Infos Relatório'!O$1)</f>
        <v>0</v>
      </c>
      <c r="P317" s="13">
        <f>SUMIFS('Faturamento SP3'!$G$2:$G$692,'Faturamento SP3'!$D$2:$D$692,'Infos Relatório'!$B$245,'Faturamento SP3'!$E$2:$E$692,'Infos Relatório'!$B317,'Faturamento SP3'!$Z$2:$Z$692,'Infos Relatório'!O$1)</f>
        <v>0</v>
      </c>
      <c r="Q317" s="13">
        <f>SUMIFS('Faturamento SP3'!$J$2:$J$692,'Faturamento SP3'!$D$2:$D$692,'Infos Relatório'!$B$245,'Faturamento SP3'!$E$2:$E$692,'Infos Relatório'!$B317,'Faturamento SP3'!$Z$2:$Z$692,'Infos Relatório'!O$1)</f>
        <v>0</v>
      </c>
      <c r="R317" s="14">
        <f>SUMIFS('Faturamento SP3'!$O$2:$O$692,'Faturamento SP3'!$D$2:$D$692,'Infos Relatório'!$B$245,'Faturamento SP3'!$E$2:$E$692,'Infos Relatório'!$B317,'Faturamento SP3'!$Z$2:$Z$692,'Infos Relatório'!O$1,'Faturamento SP3'!$T$2:$T$692,"Sim")+SUMIFS('Faturamento SP3'!$P$2:$P$692,'Faturamento SP3'!$D$2:$D$692,'Infos Relatório'!$B$245,'Faturamento SP3'!$E$2:$E$692,'Infos Relatório'!$B317,'Faturamento SP3'!$Z$2:$Z$692,'Infos Relatório'!O$1,'Faturamento SP3'!$T$2:$T$692,"Sim")</f>
        <v>0</v>
      </c>
      <c r="S317" s="27" t="e">
        <f t="shared" si="111"/>
        <v>#DIV/0!</v>
      </c>
      <c r="T317" s="24">
        <f>SUMIFS('Faturamento SP3'!$H$2:$H$692,'Faturamento SP3'!$D$2:$D$692,'Infos Relatório'!$B$245,'Faturamento SP3'!$E$2:$E$692,'Infos Relatório'!$B317,'Faturamento SP3'!$Z$2:$Z$692,'Infos Relatório'!O$1)</f>
        <v>0</v>
      </c>
      <c r="U317" s="23">
        <f>COUNTIFS('Faturamento SP3'!$D$2:$D$692,'Infos Relatório'!$B$245,'Faturamento SP3'!$E$2:$E$692,'Infos Relatório'!$B317,'Faturamento SP3'!$Z$2:$Z$692,'Infos Relatório'!U$1)</f>
        <v>0</v>
      </c>
      <c r="V317" s="13">
        <f>SUMIFS('Faturamento SP3'!$G$2:$G$692,'Faturamento SP3'!$D$2:$D$692,'Infos Relatório'!$B$245,'Faturamento SP3'!$E$2:$E$692,'Infos Relatório'!$B317,'Faturamento SP3'!$Z$2:$Z$692,'Infos Relatório'!U$1)</f>
        <v>0</v>
      </c>
      <c r="W317" s="13">
        <f>SUMIFS('Faturamento SP3'!$J$2:$J$692,'Faturamento SP3'!$D$2:$D$692,'Infos Relatório'!$B$245,'Faturamento SP3'!$E$2:$E$692,'Infos Relatório'!$B317,'Faturamento SP3'!$Z$2:$Z$692,'Infos Relatório'!U$1)</f>
        <v>0</v>
      </c>
      <c r="X317" s="14">
        <f>SUMIFS('Faturamento SP3'!$O$2:$O$692,'Faturamento SP3'!$D$2:$D$692,'Infos Relatório'!$B$245,'Faturamento SP3'!$E$2:$E$692,'Infos Relatório'!$B317,'Faturamento SP3'!$Z$2:$Z$692,'Infos Relatório'!U$1,'Faturamento SP3'!$T$2:$T$692,"Sim")+SUMIFS('Faturamento SP3'!$P$2:$P$692,'Faturamento SP3'!$D$2:$D$692,'Infos Relatório'!$B$245,'Faturamento SP3'!$E$2:$E$692,'Infos Relatório'!$B317,'Faturamento SP3'!$Z$2:$Z$692,'Infos Relatório'!U$1,'Faturamento SP3'!$T$2:$T$692,"Sim")</f>
        <v>0</v>
      </c>
      <c r="Y317" s="27" t="e">
        <f t="shared" si="112"/>
        <v>#DIV/0!</v>
      </c>
      <c r="Z317" s="24">
        <f>SUMIFS('Faturamento SP3'!$H$2:$H$692,'Faturamento SP3'!$D$2:$D$692,'Infos Relatório'!$B$245,'Faturamento SP3'!$E$2:$E$692,'Infos Relatório'!$B317,'Faturamento SP3'!$Z$2:$Z$692,'Infos Relatório'!U$1)</f>
        <v>0</v>
      </c>
      <c r="AA317" s="23">
        <f>COUNTIFS('Faturamento SP3'!$D$2:$D$692,'Infos Relatório'!$B$245,'Faturamento SP3'!$E$2:$E$692,'Infos Relatório'!$B317,'Faturamento SP3'!$Z$2:$Z$692,'Infos Relatório'!AA$1)</f>
        <v>0</v>
      </c>
      <c r="AB317" s="13">
        <f>SUMIFS('Faturamento SP3'!$G$2:$G$692,'Faturamento SP3'!$D$2:$D$692,'Infos Relatório'!$B$245,'Faturamento SP3'!$E$2:$E$692,'Infos Relatório'!$B317,'Faturamento SP3'!$Z$2:$Z$692,'Infos Relatório'!AA$1)</f>
        <v>0</v>
      </c>
      <c r="AC317" s="13">
        <f>SUMIFS('Faturamento SP3'!$J$2:$J$692,'Faturamento SP3'!$D$2:$D$692,'Infos Relatório'!$B$245,'Faturamento SP3'!$E$2:$E$692,'Infos Relatório'!$B317,'Faturamento SP3'!$Z$2:$Z$692,'Infos Relatório'!AA$1)</f>
        <v>0</v>
      </c>
      <c r="AD317" s="14">
        <f>SUMIFS('Faturamento SP3'!$O$2:$O$692,'Faturamento SP3'!$D$2:$D$692,'Infos Relatório'!$B$245,'Faturamento SP3'!$E$2:$E$692,'Infos Relatório'!$B317,'Faturamento SP3'!$Z$2:$Z$692,'Infos Relatório'!AA$1,'Faturamento SP3'!$T$2:$T$692,"Sim")+SUMIFS('Faturamento SP3'!$P$2:$P$692,'Faturamento SP3'!$D$2:$D$692,'Infos Relatório'!$B$245,'Faturamento SP3'!$E$2:$E$692,'Infos Relatório'!$B317,'Faturamento SP3'!$Z$2:$Z$692,'Infos Relatório'!AA$1,'Faturamento SP3'!$T$2:$T$692,"Sim")</f>
        <v>0</v>
      </c>
      <c r="AE317" s="27" t="e">
        <f t="shared" si="113"/>
        <v>#DIV/0!</v>
      </c>
      <c r="AF317" s="24">
        <f>SUMIFS('Faturamento SP3'!$H$2:$H$692,'Faturamento SP3'!$D$2:$D$692,'Infos Relatório'!$B$245,'Faturamento SP3'!$E$2:$E$692,'Infos Relatório'!$B317,'Faturamento SP3'!$Z$2:$Z$692,'Infos Relatório'!AA$1)</f>
        <v>0</v>
      </c>
      <c r="AG317" s="23">
        <f>COUNTIFS('Faturamento SP3'!$D$2:$D$692,'Infos Relatório'!$B$245,'Faturamento SP3'!$E$2:$E$692,'Infos Relatório'!$B317,'Faturamento SP3'!$Z$2:$Z$692,'Infos Relatório'!AG$1)</f>
        <v>0</v>
      </c>
      <c r="AH317" s="13">
        <f>SUMIFS('Faturamento SP3'!$G$2:$G$692,'Faturamento SP3'!$D$2:$D$692,'Infos Relatório'!$B$245,'Faturamento SP3'!$E$2:$E$692,'Infos Relatório'!$B317,'Faturamento SP3'!$Z$2:$Z$692,'Infos Relatório'!AG$1)</f>
        <v>0</v>
      </c>
      <c r="AI317" s="13">
        <f>SUMIFS('Faturamento SP3'!$J$2:$J$692,'Faturamento SP3'!$D$2:$D$692,'Infos Relatório'!$B$245,'Faturamento SP3'!$E$2:$E$692,'Infos Relatório'!$B317,'Faturamento SP3'!$Z$2:$Z$692,'Infos Relatório'!AG$1)</f>
        <v>0</v>
      </c>
      <c r="AJ317" s="14">
        <f>SUMIFS('Faturamento SP3'!$O$2:$O$692,'Faturamento SP3'!$D$2:$D$692,'Infos Relatório'!$B$245,'Faturamento SP3'!$E$2:$E$692,'Infos Relatório'!$B317,'Faturamento SP3'!$Z$2:$Z$692,'Infos Relatório'!AG$1,'Faturamento SP3'!$T$2:$T$692,"Sim")+SUMIFS('Faturamento SP3'!$P$2:$P$692,'Faturamento SP3'!$D$2:$D$692,'Infos Relatório'!$B$245,'Faturamento SP3'!$E$2:$E$692,'Infos Relatório'!$B317,'Faturamento SP3'!$Z$2:$Z$692,'Infos Relatório'!AG$1,'Faturamento SP3'!$T$2:$T$692,"Sim")</f>
        <v>0</v>
      </c>
      <c r="AK317" s="27" t="e">
        <f t="shared" si="114"/>
        <v>#DIV/0!</v>
      </c>
      <c r="AL317" s="24">
        <f>SUMIFS('Faturamento SP3'!$H$2:$H$692,'Faturamento SP3'!$D$2:$D$692,'Infos Relatório'!$B$245,'Faturamento SP3'!$E$2:$E$692,'Infos Relatório'!$B317,'Faturamento SP3'!$Z$2:$Z$692,'Infos Relatório'!AG$1)</f>
        <v>0</v>
      </c>
      <c r="AM317" s="23">
        <f>COUNTIFS('Faturamento SP3'!$D$2:$D$692,'Infos Relatório'!$B$245,'Faturamento SP3'!$E$2:$E$692,'Infos Relatório'!$B317,'Faturamento SP3'!$Z$2:$Z$692,'Infos Relatório'!AM$1)</f>
        <v>0</v>
      </c>
      <c r="AN317" s="13">
        <f>SUMIFS('Faturamento SP3'!$G$2:$G$692,'Faturamento SP3'!$D$2:$D$692,'Infos Relatório'!$B$245,'Faturamento SP3'!$E$2:$E$692,'Infos Relatório'!$B317,'Faturamento SP3'!$Z$2:$Z$692,'Infos Relatório'!AM$1)</f>
        <v>0</v>
      </c>
      <c r="AO317" s="13">
        <f>SUMIFS('Faturamento SP3'!$J$2:$J$692,'Faturamento SP3'!$D$2:$D$692,'Infos Relatório'!$B$245,'Faturamento SP3'!$E$2:$E$692,'Infos Relatório'!$B317,'Faturamento SP3'!$Z$2:$Z$692,'Infos Relatório'!AM$1)</f>
        <v>0</v>
      </c>
      <c r="AP317" s="14">
        <f>SUMIFS('Faturamento SP3'!$O$2:$O$692,'Faturamento SP3'!$D$2:$D$692,'Infos Relatório'!$B$245,'Faturamento SP3'!$E$2:$E$692,'Infos Relatório'!$B317,'Faturamento SP3'!$Z$2:$Z$692,'Infos Relatório'!AM$1,'Faturamento SP3'!$T$2:$T$692,"Sim")+SUMIFS('Faturamento SP3'!$P$2:$P$692,'Faturamento SP3'!$D$2:$D$692,'Infos Relatório'!$B$245,'Faturamento SP3'!$E$2:$E$692,'Infos Relatório'!$B317,'Faturamento SP3'!$Z$2:$Z$692,'Infos Relatório'!AM$1,'Faturamento SP3'!$T$2:$T$692,"Sim")</f>
        <v>0</v>
      </c>
      <c r="AQ317" s="27" t="e">
        <f t="shared" si="115"/>
        <v>#DIV/0!</v>
      </c>
      <c r="AR317" s="24">
        <f>SUMIFS('Faturamento SP3'!$H$2:$H$692,'Faturamento SP3'!$D$2:$D$692,'Infos Relatório'!$B$245,'Faturamento SP3'!$E$2:$E$692,'Infos Relatório'!$B317,'Faturamento SP3'!$Z$2:$Z$692,'Infos Relatório'!AM$1)</f>
        <v>0</v>
      </c>
      <c r="AS317" s="23">
        <f>COUNTIFS('Faturamento SP3'!$D$2:$D$692,'Infos Relatório'!$B$245,'Faturamento SP3'!$E$2:$E$692,'Infos Relatório'!$B317,'Faturamento SP3'!$Z$2:$Z$692,'Infos Relatório'!AS$1)</f>
        <v>0</v>
      </c>
      <c r="AT317" s="13">
        <f>SUMIFS('Faturamento SP3'!$G$2:$G$692,'Faturamento SP3'!$D$2:$D$692,'Infos Relatório'!$B$245,'Faturamento SP3'!$E$2:$E$692,'Infos Relatório'!$B317,'Faturamento SP3'!$Z$2:$Z$692,'Infos Relatório'!AS$1)</f>
        <v>0</v>
      </c>
      <c r="AU317" s="13">
        <f>SUMIFS('Faturamento SP3'!$J$2:$J$692,'Faturamento SP3'!$D$2:$D$692,'Infos Relatório'!$B$245,'Faturamento SP3'!$E$2:$E$692,'Infos Relatório'!$B317,'Faturamento SP3'!$Z$2:$Z$692,'Infos Relatório'!AS$1)</f>
        <v>0</v>
      </c>
      <c r="AV317" s="14">
        <f>SUMIFS('Faturamento SP3'!$O$2:$O$692,'Faturamento SP3'!$D$2:$D$692,'Infos Relatório'!$B$245,'Faturamento SP3'!$E$2:$E$692,'Infos Relatório'!$B317,'Faturamento SP3'!$Z$2:$Z$692,'Infos Relatório'!AS$1,'Faturamento SP3'!$T$2:$T$692,"Sim")+SUMIFS('Faturamento SP3'!$P$2:$P$692,'Faturamento SP3'!$D$2:$D$692,'Infos Relatório'!$B$245,'Faturamento SP3'!$E$2:$E$692,'Infos Relatório'!$B317,'Faturamento SP3'!$Z$2:$Z$692,'Infos Relatório'!AS$1,'Faturamento SP3'!$T$2:$T$692,"Sim")</f>
        <v>0</v>
      </c>
      <c r="AW317" s="27" t="e">
        <f t="shared" si="116"/>
        <v>#DIV/0!</v>
      </c>
      <c r="AX317" s="24">
        <f>SUMIFS('Faturamento SP3'!$H$2:$H$692,'Faturamento SP3'!$D$2:$D$692,'Infos Relatório'!$B$245,'Faturamento SP3'!$E$2:$E$692,'Infos Relatório'!$B317,'Faturamento SP3'!$Z$2:$Z$692,'Infos Relatório'!AS$1)</f>
        <v>0</v>
      </c>
      <c r="AY317" s="23">
        <f>COUNTIFS('Faturamento SP3'!$D$2:$D$692,'Infos Relatório'!$B$245,'Faturamento SP3'!$E$2:$E$692,'Infos Relatório'!$B317,'Faturamento SP3'!$Z$2:$Z$692,'Infos Relatório'!AY$1)</f>
        <v>0</v>
      </c>
      <c r="AZ317" s="13">
        <f>SUMIFS('Faturamento SP3'!$G$2:$G$692,'Faturamento SP3'!$D$2:$D$692,'Infos Relatório'!$B$245,'Faturamento SP3'!$E$2:$E$692,'Infos Relatório'!$B317,'Faturamento SP3'!$Z$2:$Z$692,'Infos Relatório'!AY$1)</f>
        <v>0</v>
      </c>
      <c r="BA317" s="13">
        <f>SUMIFS('Faturamento SP3'!$J$2:$J$692,'Faturamento SP3'!$D$2:$D$692,'Infos Relatório'!$B$245,'Faturamento SP3'!$E$2:$E$692,'Infos Relatório'!$B317,'Faturamento SP3'!$Z$2:$Z$692,'Infos Relatório'!AY$1)</f>
        <v>0</v>
      </c>
      <c r="BB317" s="14">
        <f>SUMIFS('Faturamento SP3'!$O$2:$O$692,'Faturamento SP3'!$D$2:$D$692,'Infos Relatório'!$B$245,'Faturamento SP3'!$E$2:$E$692,'Infos Relatório'!$B317,'Faturamento SP3'!$Z$2:$Z$692,'Infos Relatório'!AY$1,'Faturamento SP3'!$T$2:$T$692,"Sim")+SUMIFS('Faturamento SP3'!$P$2:$P$692,'Faturamento SP3'!$D$2:$D$692,'Infos Relatório'!$B$245,'Faturamento SP3'!$E$2:$E$692,'Infos Relatório'!$B317,'Faturamento SP3'!$Z$2:$Z$692,'Infos Relatório'!AY$1,'Faturamento SP3'!$T$2:$T$692,"Sim")</f>
        <v>0</v>
      </c>
      <c r="BC317" s="27" t="e">
        <f t="shared" si="117"/>
        <v>#DIV/0!</v>
      </c>
      <c r="BD317" s="24">
        <f>SUMIFS('Faturamento SP3'!$H$2:$H$692,'Faturamento SP3'!$D$2:$D$692,'Infos Relatório'!$B$245,'Faturamento SP3'!$E$2:$E$692,'Infos Relatório'!$B317,'Faturamento SP3'!$Z$2:$Z$692,'Infos Relatório'!AY$1)</f>
        <v>0</v>
      </c>
      <c r="BE317" s="23">
        <f>COUNTIFS('Faturamento SP3'!$D$2:$D$692,'Infos Relatório'!$B$245,'Faturamento SP3'!$E$2:$E$692,'Infos Relatório'!$B317,'Faturamento SP3'!$Z$2:$Z$692,'Infos Relatório'!BE$1)</f>
        <v>0</v>
      </c>
      <c r="BF317" s="13">
        <f>SUMIFS('Faturamento SP3'!$G$2:$G$692,'Faturamento SP3'!$D$2:$D$692,'Infos Relatório'!$B$245,'Faturamento SP3'!$E$2:$E$692,'Infos Relatório'!$B317,'Faturamento SP3'!$Z$2:$Z$692,'Infos Relatório'!BE$1)</f>
        <v>0</v>
      </c>
      <c r="BG317" s="13">
        <f>SUMIFS('Faturamento SP3'!$J$2:$J$692,'Faturamento SP3'!$D$2:$D$692,'Infos Relatório'!$B$245,'Faturamento SP3'!$E$2:$E$692,'Infos Relatório'!$B317,'Faturamento SP3'!$Z$2:$Z$692,'Infos Relatório'!BE$1)</f>
        <v>0</v>
      </c>
      <c r="BH317" s="14">
        <f>SUMIFS('Faturamento SP3'!$O$2:$O$692,'Faturamento SP3'!$D$2:$D$692,'Infos Relatório'!$B$245,'Faturamento SP3'!$E$2:$E$692,'Infos Relatório'!$B317,'Faturamento SP3'!$Z$2:$Z$692,'Infos Relatório'!BE$1,'Faturamento SP3'!$T$2:$T$692,"Sim")+SUMIFS('Faturamento SP3'!$P$2:$P$692,'Faturamento SP3'!$D$2:$D$692,'Infos Relatório'!$B$245,'Faturamento SP3'!$E$2:$E$692,'Infos Relatório'!$B317,'Faturamento SP3'!$Z$2:$Z$692,'Infos Relatório'!BE$1,'Faturamento SP3'!$T$2:$T$692,"Sim")</f>
        <v>0</v>
      </c>
      <c r="BI317" s="27" t="e">
        <f t="shared" si="118"/>
        <v>#DIV/0!</v>
      </c>
      <c r="BJ317" s="24">
        <f>SUMIFS('Faturamento SP3'!$H$2:$H$692,'Faturamento SP3'!$D$2:$D$692,'Infos Relatório'!$B$245,'Faturamento SP3'!$E$2:$E$692,'Infos Relatório'!$B317,'Faturamento SP3'!$Z$2:$Z$692,'Infos Relatório'!BE$1)</f>
        <v>0</v>
      </c>
      <c r="BK317" s="23">
        <f>COUNTIFS('Faturamento SP3'!$D$2:$D$692,'Infos Relatório'!$B$245,'Faturamento SP3'!$E$2:$E$692,'Infos Relatório'!$B317,'Faturamento SP3'!$Z$2:$Z$692,'Infos Relatório'!BK$1)</f>
        <v>0</v>
      </c>
      <c r="BL317" s="13">
        <f>SUMIFS('Faturamento SP3'!$G$2:$G$692,'Faturamento SP3'!$D$2:$D$692,'Infos Relatório'!$B$245,'Faturamento SP3'!$E$2:$E$692,'Infos Relatório'!$B317,'Faturamento SP3'!$Z$2:$Z$692,'Infos Relatório'!BK$1)</f>
        <v>0</v>
      </c>
      <c r="BM317" s="13">
        <f>SUMIFS('Faturamento SP3'!$J$2:$J$692,'Faturamento SP3'!$D$2:$D$692,'Infos Relatório'!$B$245,'Faturamento SP3'!$E$2:$E$692,'Infos Relatório'!$B317,'Faturamento SP3'!$Z$2:$Z$692,'Infos Relatório'!BK$1)</f>
        <v>0</v>
      </c>
      <c r="BN317" s="14">
        <f>SUMIFS('Faturamento SP3'!$O$2:$O$692,'Faturamento SP3'!$D$2:$D$692,'Infos Relatório'!$B$245,'Faturamento SP3'!$E$2:$E$692,'Infos Relatório'!$B317,'Faturamento SP3'!$Z$2:$Z$692,'Infos Relatório'!BK$1,'Faturamento SP3'!$T$2:$T$692,"Sim")+SUMIFS('Faturamento SP3'!$P$2:$P$692,'Faturamento SP3'!$D$2:$D$692,'Infos Relatório'!$B$245,'Faturamento SP3'!$E$2:$E$692,'Infos Relatório'!$B317,'Faturamento SP3'!$Z$2:$Z$692,'Infos Relatório'!BK$1,'Faturamento SP3'!$T$2:$T$692,"Sim")</f>
        <v>0</v>
      </c>
      <c r="BO317" s="27" t="e">
        <f t="shared" si="119"/>
        <v>#DIV/0!</v>
      </c>
      <c r="BP317" s="24">
        <f>SUMIFS('Faturamento SP3'!$H$2:$H$692,'Faturamento SP3'!$D$2:$D$692,'Infos Relatório'!$B$245,'Faturamento SP3'!$E$2:$E$692,'Infos Relatório'!$B317,'Faturamento SP3'!$Z$2:$Z$692,'Infos Relatório'!BK$1)</f>
        <v>0</v>
      </c>
      <c r="BQ317" s="23">
        <f>COUNTIFS('Faturamento SP3'!$D$2:$D$692,'Infos Relatório'!$B$245,'Faturamento SP3'!$E$2:$E$692,'Infos Relatório'!$B317,'Faturamento SP3'!$Z$2:$Z$692,'Infos Relatório'!BQ$1)</f>
        <v>0</v>
      </c>
      <c r="BR317" s="13">
        <f>SUMIFS('Faturamento SP3'!$G$2:$G$692,'Faturamento SP3'!$D$2:$D$692,'Infos Relatório'!$B$245,'Faturamento SP3'!$E$2:$E$692,'Infos Relatório'!$B317,'Faturamento SP3'!$Z$2:$Z$692,'Infos Relatório'!BQ$1)</f>
        <v>0</v>
      </c>
      <c r="BS317" s="13">
        <f>SUMIFS('Faturamento SP3'!$J$2:$J$692,'Faturamento SP3'!$D$2:$D$692,'Infos Relatório'!$B$245,'Faturamento SP3'!$E$2:$E$692,'Infos Relatório'!$B317,'Faturamento SP3'!$Z$2:$Z$692,'Infos Relatório'!BQ$1)</f>
        <v>0</v>
      </c>
      <c r="BT317" s="14">
        <f>SUMIFS('Faturamento SP3'!$O$2:$O$692,'Faturamento SP3'!$D$2:$D$692,'Infos Relatório'!$B$245,'Faturamento SP3'!$E$2:$E$692,'Infos Relatório'!$B317,'Faturamento SP3'!$Z$2:$Z$692,'Infos Relatório'!BQ$1,'Faturamento SP3'!$T$2:$T$692,"Sim")+SUMIFS('Faturamento SP3'!$P$2:$P$692,'Faturamento SP3'!$D$2:$D$692,'Infos Relatório'!$B$245,'Faturamento SP3'!$E$2:$E$692,'Infos Relatório'!$B317,'Faturamento SP3'!$Z$2:$Z$692,'Infos Relatório'!BQ$1,'Faturamento SP3'!$T$2:$T$692,"Sim")</f>
        <v>0</v>
      </c>
      <c r="BU317" s="27" t="e">
        <f t="shared" si="120"/>
        <v>#DIV/0!</v>
      </c>
      <c r="BV317" s="24">
        <f>SUMIFS('Faturamento SP3'!$H$2:$H$692,'Faturamento SP3'!$D$2:$D$692,'Infos Relatório'!$B$245,'Faturamento SP3'!$E$2:$E$692,'Infos Relatório'!$B317,'Faturamento SP3'!$Z$2:$Z$692,'Infos Relatório'!BQ$1)</f>
        <v>0</v>
      </c>
    </row>
    <row r="318" spans="2:74">
      <c r="B318" s="17" t="s">
        <v>79</v>
      </c>
      <c r="C318" s="23">
        <f>COUNTIFS('Faturamento SP3'!$D$2:$D$692,'Infos Relatório'!$B$245,'Faturamento SP3'!$E$2:$E$692,'Infos Relatório'!$B318,'Faturamento SP3'!$Z$2:$Z$692,'Infos Relatório'!C$1)</f>
        <v>0</v>
      </c>
      <c r="D318" s="13">
        <f>SUMIFS('Faturamento SP3'!$G$2:$G$692,'Faturamento SP3'!$D$2:$D$692,'Infos Relatório'!$B$245,'Faturamento SP3'!$E$2:$E$692,'Infos Relatório'!$B318,'Faturamento SP3'!$Z$2:$Z$692,'Infos Relatório'!C$1)</f>
        <v>0</v>
      </c>
      <c r="E318" s="13">
        <f>SUMIFS('Faturamento SP3'!$J$2:$J$692,'Faturamento SP3'!$D$2:$D$692,'Infos Relatório'!$B$245,'Faturamento SP3'!$E$2:$E$692,'Infos Relatório'!$B318,'Faturamento SP3'!$Z$2:$Z$692,'Infos Relatório'!C$1)</f>
        <v>0</v>
      </c>
      <c r="F318" s="14">
        <f>SUMIFS('Faturamento SP3'!$O$2:$O$692,'Faturamento SP3'!$D$2:$D$692,'Infos Relatório'!$B$245,'Faturamento SP3'!$E$2:$E$692,'Infos Relatório'!$B318,'Faturamento SP3'!$Z$2:$Z$692,'Infos Relatório'!C$1,'Faturamento SP3'!$T$2:$T$692,"Sim")+SUMIFS('Faturamento SP3'!$P$2:$P$692,'Faturamento SP3'!$D$2:$D$692,'Infos Relatório'!$B$245,'Faturamento SP3'!$E$2:$E$692,'Infos Relatório'!$B318,'Faturamento SP3'!$Z$2:$Z$692,'Infos Relatório'!C$1,'Faturamento SP3'!$T$2:$T$692,"Sim")</f>
        <v>0</v>
      </c>
      <c r="G318" s="27" t="e">
        <f t="shared" si="109"/>
        <v>#DIV/0!</v>
      </c>
      <c r="H318" s="24">
        <f>SUMIFS('Faturamento SP3'!$H$2:$H$692,'Faturamento SP3'!$D$2:$D$692,'Infos Relatório'!$B$245,'Faturamento SP3'!$E$2:$E$692,'Infos Relatório'!$B318,'Faturamento SP3'!$Z$2:$Z$692,'Infos Relatório'!C$1)</f>
        <v>0</v>
      </c>
      <c r="I318" s="23">
        <f>COUNTIFS('Faturamento SP3'!$D$2:$D$692,'Infos Relatório'!$B$245,'Faturamento SP3'!$E$2:$E$692,'Infos Relatório'!$B318,'Faturamento SP3'!$Z$2:$Z$692,'Infos Relatório'!I$1)</f>
        <v>0</v>
      </c>
      <c r="J318" s="13">
        <f>SUMIFS('Faturamento SP3'!$G$2:$G$692,'Faturamento SP3'!$D$2:$D$692,'Infos Relatório'!$B$245,'Faturamento SP3'!$E$2:$E$692,'Infos Relatório'!$B318,'Faturamento SP3'!$Z$2:$Z$692,'Infos Relatório'!I$1)</f>
        <v>0</v>
      </c>
      <c r="K318" s="13">
        <f>SUMIFS('Faturamento SP3'!$J$2:$J$692,'Faturamento SP3'!$D$2:$D$692,'Infos Relatório'!$B$245,'Faturamento SP3'!$E$2:$E$692,'Infos Relatório'!$B318,'Faturamento SP3'!$Z$2:$Z$692,'Infos Relatório'!I$1)</f>
        <v>0</v>
      </c>
      <c r="L318" s="14">
        <f>SUMIFS('Faturamento SP3'!$O$2:$O$692,'Faturamento SP3'!$D$2:$D$692,'Infos Relatório'!$B$245,'Faturamento SP3'!$E$2:$E$692,'Infos Relatório'!$B318,'Faturamento SP3'!$Z$2:$Z$692,'Infos Relatório'!I$1,'Faturamento SP3'!$T$2:$T$692,"Sim")+SUMIFS('Faturamento SP3'!$P$2:$P$692,'Faturamento SP3'!$D$2:$D$692,'Infos Relatório'!$B$245,'Faturamento SP3'!$E$2:$E$692,'Infos Relatório'!$B318,'Faturamento SP3'!$Z$2:$Z$692,'Infos Relatório'!I$1,'Faturamento SP3'!$T$2:$T$692,"Sim")</f>
        <v>0</v>
      </c>
      <c r="M318" s="27" t="e">
        <f t="shared" si="110"/>
        <v>#DIV/0!</v>
      </c>
      <c r="N318" s="24">
        <f>SUMIFS('Faturamento SP3'!$H$2:$H$692,'Faturamento SP3'!$D$2:$D$692,'Infos Relatório'!$B$245,'Faturamento SP3'!$E$2:$E$692,'Infos Relatório'!$B318,'Faturamento SP3'!$Z$2:$Z$692,'Infos Relatório'!I$1)</f>
        <v>0</v>
      </c>
      <c r="O318" s="23">
        <f>COUNTIFS('Faturamento SP3'!$D$2:$D$692,'Infos Relatório'!$B$245,'Faturamento SP3'!$E$2:$E$692,'Infos Relatório'!$B318,'Faturamento SP3'!$Z$2:$Z$692,'Infos Relatório'!O$1)</f>
        <v>0</v>
      </c>
      <c r="P318" s="13">
        <f>SUMIFS('Faturamento SP3'!$G$2:$G$692,'Faturamento SP3'!$D$2:$D$692,'Infos Relatório'!$B$245,'Faturamento SP3'!$E$2:$E$692,'Infos Relatório'!$B318,'Faturamento SP3'!$Z$2:$Z$692,'Infos Relatório'!O$1)</f>
        <v>0</v>
      </c>
      <c r="Q318" s="13">
        <f>SUMIFS('Faturamento SP3'!$J$2:$J$692,'Faturamento SP3'!$D$2:$D$692,'Infos Relatório'!$B$245,'Faturamento SP3'!$E$2:$E$692,'Infos Relatório'!$B318,'Faturamento SP3'!$Z$2:$Z$692,'Infos Relatório'!O$1)</f>
        <v>0</v>
      </c>
      <c r="R318" s="14">
        <f>SUMIFS('Faturamento SP3'!$O$2:$O$692,'Faturamento SP3'!$D$2:$D$692,'Infos Relatório'!$B$245,'Faturamento SP3'!$E$2:$E$692,'Infos Relatório'!$B318,'Faturamento SP3'!$Z$2:$Z$692,'Infos Relatório'!O$1,'Faturamento SP3'!$T$2:$T$692,"Sim")+SUMIFS('Faturamento SP3'!$P$2:$P$692,'Faturamento SP3'!$D$2:$D$692,'Infos Relatório'!$B$245,'Faturamento SP3'!$E$2:$E$692,'Infos Relatório'!$B318,'Faturamento SP3'!$Z$2:$Z$692,'Infos Relatório'!O$1,'Faturamento SP3'!$T$2:$T$692,"Sim")</f>
        <v>0</v>
      </c>
      <c r="S318" s="27" t="e">
        <f t="shared" si="111"/>
        <v>#DIV/0!</v>
      </c>
      <c r="T318" s="24">
        <f>SUMIFS('Faturamento SP3'!$H$2:$H$692,'Faturamento SP3'!$D$2:$D$692,'Infos Relatório'!$B$245,'Faturamento SP3'!$E$2:$E$692,'Infos Relatório'!$B318,'Faturamento SP3'!$Z$2:$Z$692,'Infos Relatório'!O$1)</f>
        <v>0</v>
      </c>
      <c r="U318" s="23">
        <f>COUNTIFS('Faturamento SP3'!$D$2:$D$692,'Infos Relatório'!$B$245,'Faturamento SP3'!$E$2:$E$692,'Infos Relatório'!$B318,'Faturamento SP3'!$Z$2:$Z$692,'Infos Relatório'!U$1)</f>
        <v>0</v>
      </c>
      <c r="V318" s="13">
        <f>SUMIFS('Faturamento SP3'!$G$2:$G$692,'Faturamento SP3'!$D$2:$D$692,'Infos Relatório'!$B$245,'Faturamento SP3'!$E$2:$E$692,'Infos Relatório'!$B318,'Faturamento SP3'!$Z$2:$Z$692,'Infos Relatório'!U$1)</f>
        <v>0</v>
      </c>
      <c r="W318" s="13">
        <f>SUMIFS('Faturamento SP3'!$J$2:$J$692,'Faturamento SP3'!$D$2:$D$692,'Infos Relatório'!$B$245,'Faturamento SP3'!$E$2:$E$692,'Infos Relatório'!$B318,'Faturamento SP3'!$Z$2:$Z$692,'Infos Relatório'!U$1)</f>
        <v>0</v>
      </c>
      <c r="X318" s="14">
        <f>SUMIFS('Faturamento SP3'!$O$2:$O$692,'Faturamento SP3'!$D$2:$D$692,'Infos Relatório'!$B$245,'Faturamento SP3'!$E$2:$E$692,'Infos Relatório'!$B318,'Faturamento SP3'!$Z$2:$Z$692,'Infos Relatório'!U$1,'Faturamento SP3'!$T$2:$T$692,"Sim")+SUMIFS('Faturamento SP3'!$P$2:$P$692,'Faturamento SP3'!$D$2:$D$692,'Infos Relatório'!$B$245,'Faturamento SP3'!$E$2:$E$692,'Infos Relatório'!$B318,'Faturamento SP3'!$Z$2:$Z$692,'Infos Relatório'!U$1,'Faturamento SP3'!$T$2:$T$692,"Sim")</f>
        <v>0</v>
      </c>
      <c r="Y318" s="27" t="e">
        <f t="shared" si="112"/>
        <v>#DIV/0!</v>
      </c>
      <c r="Z318" s="24">
        <f>SUMIFS('Faturamento SP3'!$H$2:$H$692,'Faturamento SP3'!$D$2:$D$692,'Infos Relatório'!$B$245,'Faturamento SP3'!$E$2:$E$692,'Infos Relatório'!$B318,'Faturamento SP3'!$Z$2:$Z$692,'Infos Relatório'!U$1)</f>
        <v>0</v>
      </c>
      <c r="AA318" s="23">
        <f>COUNTIFS('Faturamento SP3'!$D$2:$D$692,'Infos Relatório'!$B$245,'Faturamento SP3'!$E$2:$E$692,'Infos Relatório'!$B318,'Faturamento SP3'!$Z$2:$Z$692,'Infos Relatório'!AA$1)</f>
        <v>0</v>
      </c>
      <c r="AB318" s="13">
        <f>SUMIFS('Faturamento SP3'!$G$2:$G$692,'Faturamento SP3'!$D$2:$D$692,'Infos Relatório'!$B$245,'Faturamento SP3'!$E$2:$E$692,'Infos Relatório'!$B318,'Faturamento SP3'!$Z$2:$Z$692,'Infos Relatório'!AA$1)</f>
        <v>0</v>
      </c>
      <c r="AC318" s="13">
        <f>SUMIFS('Faturamento SP3'!$J$2:$J$692,'Faturamento SP3'!$D$2:$D$692,'Infos Relatório'!$B$245,'Faturamento SP3'!$E$2:$E$692,'Infos Relatório'!$B318,'Faturamento SP3'!$Z$2:$Z$692,'Infos Relatório'!AA$1)</f>
        <v>0</v>
      </c>
      <c r="AD318" s="14">
        <f>SUMIFS('Faturamento SP3'!$O$2:$O$692,'Faturamento SP3'!$D$2:$D$692,'Infos Relatório'!$B$245,'Faturamento SP3'!$E$2:$E$692,'Infos Relatório'!$B318,'Faturamento SP3'!$Z$2:$Z$692,'Infos Relatório'!AA$1,'Faturamento SP3'!$T$2:$T$692,"Sim")+SUMIFS('Faturamento SP3'!$P$2:$P$692,'Faturamento SP3'!$D$2:$D$692,'Infos Relatório'!$B$245,'Faturamento SP3'!$E$2:$E$692,'Infos Relatório'!$B318,'Faturamento SP3'!$Z$2:$Z$692,'Infos Relatório'!AA$1,'Faturamento SP3'!$T$2:$T$692,"Sim")</f>
        <v>0</v>
      </c>
      <c r="AE318" s="27" t="e">
        <f t="shared" si="113"/>
        <v>#DIV/0!</v>
      </c>
      <c r="AF318" s="24">
        <f>SUMIFS('Faturamento SP3'!$H$2:$H$692,'Faturamento SP3'!$D$2:$D$692,'Infos Relatório'!$B$245,'Faturamento SP3'!$E$2:$E$692,'Infos Relatório'!$B318,'Faturamento SP3'!$Z$2:$Z$692,'Infos Relatório'!AA$1)</f>
        <v>0</v>
      </c>
      <c r="AG318" s="23">
        <f>COUNTIFS('Faturamento SP3'!$D$2:$D$692,'Infos Relatório'!$B$245,'Faturamento SP3'!$E$2:$E$692,'Infos Relatório'!$B318,'Faturamento SP3'!$Z$2:$Z$692,'Infos Relatório'!AG$1)</f>
        <v>0</v>
      </c>
      <c r="AH318" s="13">
        <f>SUMIFS('Faturamento SP3'!$G$2:$G$692,'Faturamento SP3'!$D$2:$D$692,'Infos Relatório'!$B$245,'Faturamento SP3'!$E$2:$E$692,'Infos Relatório'!$B318,'Faturamento SP3'!$Z$2:$Z$692,'Infos Relatório'!AG$1)</f>
        <v>0</v>
      </c>
      <c r="AI318" s="13">
        <f>SUMIFS('Faturamento SP3'!$J$2:$J$692,'Faturamento SP3'!$D$2:$D$692,'Infos Relatório'!$B$245,'Faturamento SP3'!$E$2:$E$692,'Infos Relatório'!$B318,'Faturamento SP3'!$Z$2:$Z$692,'Infos Relatório'!AG$1)</f>
        <v>0</v>
      </c>
      <c r="AJ318" s="14">
        <f>SUMIFS('Faturamento SP3'!$O$2:$O$692,'Faturamento SP3'!$D$2:$D$692,'Infos Relatório'!$B$245,'Faturamento SP3'!$E$2:$E$692,'Infos Relatório'!$B318,'Faturamento SP3'!$Z$2:$Z$692,'Infos Relatório'!AG$1,'Faturamento SP3'!$T$2:$T$692,"Sim")+SUMIFS('Faturamento SP3'!$P$2:$P$692,'Faturamento SP3'!$D$2:$D$692,'Infos Relatório'!$B$245,'Faturamento SP3'!$E$2:$E$692,'Infos Relatório'!$B318,'Faturamento SP3'!$Z$2:$Z$692,'Infos Relatório'!AG$1,'Faturamento SP3'!$T$2:$T$692,"Sim")</f>
        <v>0</v>
      </c>
      <c r="AK318" s="27" t="e">
        <f t="shared" si="114"/>
        <v>#DIV/0!</v>
      </c>
      <c r="AL318" s="24">
        <f>SUMIFS('Faturamento SP3'!$H$2:$H$692,'Faturamento SP3'!$D$2:$D$692,'Infos Relatório'!$B$245,'Faturamento SP3'!$E$2:$E$692,'Infos Relatório'!$B318,'Faturamento SP3'!$Z$2:$Z$692,'Infos Relatório'!AG$1)</f>
        <v>0</v>
      </c>
      <c r="AM318" s="23">
        <f>COUNTIFS('Faturamento SP3'!$D$2:$D$692,'Infos Relatório'!$B$245,'Faturamento SP3'!$E$2:$E$692,'Infos Relatório'!$B318,'Faturamento SP3'!$Z$2:$Z$692,'Infos Relatório'!AM$1)</f>
        <v>0</v>
      </c>
      <c r="AN318" s="13">
        <f>SUMIFS('Faturamento SP3'!$G$2:$G$692,'Faturamento SP3'!$D$2:$D$692,'Infos Relatório'!$B$245,'Faturamento SP3'!$E$2:$E$692,'Infos Relatório'!$B318,'Faturamento SP3'!$Z$2:$Z$692,'Infos Relatório'!AM$1)</f>
        <v>0</v>
      </c>
      <c r="AO318" s="13">
        <f>SUMIFS('Faturamento SP3'!$J$2:$J$692,'Faturamento SP3'!$D$2:$D$692,'Infos Relatório'!$B$245,'Faturamento SP3'!$E$2:$E$692,'Infos Relatório'!$B318,'Faturamento SP3'!$Z$2:$Z$692,'Infos Relatório'!AM$1)</f>
        <v>0</v>
      </c>
      <c r="AP318" s="14">
        <f>SUMIFS('Faturamento SP3'!$O$2:$O$692,'Faturamento SP3'!$D$2:$D$692,'Infos Relatório'!$B$245,'Faturamento SP3'!$E$2:$E$692,'Infos Relatório'!$B318,'Faturamento SP3'!$Z$2:$Z$692,'Infos Relatório'!AM$1,'Faturamento SP3'!$T$2:$T$692,"Sim")+SUMIFS('Faturamento SP3'!$P$2:$P$692,'Faturamento SP3'!$D$2:$D$692,'Infos Relatório'!$B$245,'Faturamento SP3'!$E$2:$E$692,'Infos Relatório'!$B318,'Faturamento SP3'!$Z$2:$Z$692,'Infos Relatório'!AM$1,'Faturamento SP3'!$T$2:$T$692,"Sim")</f>
        <v>0</v>
      </c>
      <c r="AQ318" s="27" t="e">
        <f t="shared" si="115"/>
        <v>#DIV/0!</v>
      </c>
      <c r="AR318" s="24">
        <f>SUMIFS('Faturamento SP3'!$H$2:$H$692,'Faturamento SP3'!$D$2:$D$692,'Infos Relatório'!$B$245,'Faturamento SP3'!$E$2:$E$692,'Infos Relatório'!$B318,'Faturamento SP3'!$Z$2:$Z$692,'Infos Relatório'!AM$1)</f>
        <v>0</v>
      </c>
      <c r="AS318" s="23">
        <f>COUNTIFS('Faturamento SP3'!$D$2:$D$692,'Infos Relatório'!$B$245,'Faturamento SP3'!$E$2:$E$692,'Infos Relatório'!$B318,'Faturamento SP3'!$Z$2:$Z$692,'Infos Relatório'!AS$1)</f>
        <v>0</v>
      </c>
      <c r="AT318" s="13">
        <f>SUMIFS('Faturamento SP3'!$G$2:$G$692,'Faturamento SP3'!$D$2:$D$692,'Infos Relatório'!$B$245,'Faturamento SP3'!$E$2:$E$692,'Infos Relatório'!$B318,'Faturamento SP3'!$Z$2:$Z$692,'Infos Relatório'!AS$1)</f>
        <v>0</v>
      </c>
      <c r="AU318" s="13">
        <f>SUMIFS('Faturamento SP3'!$J$2:$J$692,'Faturamento SP3'!$D$2:$D$692,'Infos Relatório'!$B$245,'Faturamento SP3'!$E$2:$E$692,'Infos Relatório'!$B318,'Faturamento SP3'!$Z$2:$Z$692,'Infos Relatório'!AS$1)</f>
        <v>0</v>
      </c>
      <c r="AV318" s="14">
        <f>SUMIFS('Faturamento SP3'!$O$2:$O$692,'Faturamento SP3'!$D$2:$D$692,'Infos Relatório'!$B$245,'Faturamento SP3'!$E$2:$E$692,'Infos Relatório'!$B318,'Faturamento SP3'!$Z$2:$Z$692,'Infos Relatório'!AS$1,'Faturamento SP3'!$T$2:$T$692,"Sim")+SUMIFS('Faturamento SP3'!$P$2:$P$692,'Faturamento SP3'!$D$2:$D$692,'Infos Relatório'!$B$245,'Faturamento SP3'!$E$2:$E$692,'Infos Relatório'!$B318,'Faturamento SP3'!$Z$2:$Z$692,'Infos Relatório'!AS$1,'Faturamento SP3'!$T$2:$T$692,"Sim")</f>
        <v>0</v>
      </c>
      <c r="AW318" s="27" t="e">
        <f t="shared" si="116"/>
        <v>#DIV/0!</v>
      </c>
      <c r="AX318" s="24">
        <f>SUMIFS('Faturamento SP3'!$H$2:$H$692,'Faturamento SP3'!$D$2:$D$692,'Infos Relatório'!$B$245,'Faturamento SP3'!$E$2:$E$692,'Infos Relatório'!$B318,'Faturamento SP3'!$Z$2:$Z$692,'Infos Relatório'!AS$1)</f>
        <v>0</v>
      </c>
      <c r="AY318" s="23">
        <f>COUNTIFS('Faturamento SP3'!$D$2:$D$692,'Infos Relatório'!$B$245,'Faturamento SP3'!$E$2:$E$692,'Infos Relatório'!$B318,'Faturamento SP3'!$Z$2:$Z$692,'Infos Relatório'!AY$1)</f>
        <v>0</v>
      </c>
      <c r="AZ318" s="13">
        <f>SUMIFS('Faturamento SP3'!$G$2:$G$692,'Faturamento SP3'!$D$2:$D$692,'Infos Relatório'!$B$245,'Faturamento SP3'!$E$2:$E$692,'Infos Relatório'!$B318,'Faturamento SP3'!$Z$2:$Z$692,'Infos Relatório'!AY$1)</f>
        <v>0</v>
      </c>
      <c r="BA318" s="13">
        <f>SUMIFS('Faturamento SP3'!$J$2:$J$692,'Faturamento SP3'!$D$2:$D$692,'Infos Relatório'!$B$245,'Faturamento SP3'!$E$2:$E$692,'Infos Relatório'!$B318,'Faturamento SP3'!$Z$2:$Z$692,'Infos Relatório'!AY$1)</f>
        <v>0</v>
      </c>
      <c r="BB318" s="14">
        <f>SUMIFS('Faturamento SP3'!$O$2:$O$692,'Faturamento SP3'!$D$2:$D$692,'Infos Relatório'!$B$245,'Faturamento SP3'!$E$2:$E$692,'Infos Relatório'!$B318,'Faturamento SP3'!$Z$2:$Z$692,'Infos Relatório'!AY$1,'Faturamento SP3'!$T$2:$T$692,"Sim")+SUMIFS('Faturamento SP3'!$P$2:$P$692,'Faturamento SP3'!$D$2:$D$692,'Infos Relatório'!$B$245,'Faturamento SP3'!$E$2:$E$692,'Infos Relatório'!$B318,'Faturamento SP3'!$Z$2:$Z$692,'Infos Relatório'!AY$1,'Faturamento SP3'!$T$2:$T$692,"Sim")</f>
        <v>0</v>
      </c>
      <c r="BC318" s="27" t="e">
        <f t="shared" si="117"/>
        <v>#DIV/0!</v>
      </c>
      <c r="BD318" s="24">
        <f>SUMIFS('Faturamento SP3'!$H$2:$H$692,'Faturamento SP3'!$D$2:$D$692,'Infos Relatório'!$B$245,'Faturamento SP3'!$E$2:$E$692,'Infos Relatório'!$B318,'Faturamento SP3'!$Z$2:$Z$692,'Infos Relatório'!AY$1)</f>
        <v>0</v>
      </c>
      <c r="BE318" s="23">
        <f>COUNTIFS('Faturamento SP3'!$D$2:$D$692,'Infos Relatório'!$B$245,'Faturamento SP3'!$E$2:$E$692,'Infos Relatório'!$B318,'Faturamento SP3'!$Z$2:$Z$692,'Infos Relatório'!BE$1)</f>
        <v>0</v>
      </c>
      <c r="BF318" s="13">
        <f>SUMIFS('Faturamento SP3'!$G$2:$G$692,'Faturamento SP3'!$D$2:$D$692,'Infos Relatório'!$B$245,'Faturamento SP3'!$E$2:$E$692,'Infos Relatório'!$B318,'Faturamento SP3'!$Z$2:$Z$692,'Infos Relatório'!BE$1)</f>
        <v>0</v>
      </c>
      <c r="BG318" s="13">
        <f>SUMIFS('Faturamento SP3'!$J$2:$J$692,'Faturamento SP3'!$D$2:$D$692,'Infos Relatório'!$B$245,'Faturamento SP3'!$E$2:$E$692,'Infos Relatório'!$B318,'Faturamento SP3'!$Z$2:$Z$692,'Infos Relatório'!BE$1)</f>
        <v>0</v>
      </c>
      <c r="BH318" s="14">
        <f>SUMIFS('Faturamento SP3'!$O$2:$O$692,'Faturamento SP3'!$D$2:$D$692,'Infos Relatório'!$B$245,'Faturamento SP3'!$E$2:$E$692,'Infos Relatório'!$B318,'Faturamento SP3'!$Z$2:$Z$692,'Infos Relatório'!BE$1,'Faturamento SP3'!$T$2:$T$692,"Sim")+SUMIFS('Faturamento SP3'!$P$2:$P$692,'Faturamento SP3'!$D$2:$D$692,'Infos Relatório'!$B$245,'Faturamento SP3'!$E$2:$E$692,'Infos Relatório'!$B318,'Faturamento SP3'!$Z$2:$Z$692,'Infos Relatório'!BE$1,'Faturamento SP3'!$T$2:$T$692,"Sim")</f>
        <v>0</v>
      </c>
      <c r="BI318" s="27" t="e">
        <f t="shared" si="118"/>
        <v>#DIV/0!</v>
      </c>
      <c r="BJ318" s="24">
        <f>SUMIFS('Faturamento SP3'!$H$2:$H$692,'Faturamento SP3'!$D$2:$D$692,'Infos Relatório'!$B$245,'Faturamento SP3'!$E$2:$E$692,'Infos Relatório'!$B318,'Faturamento SP3'!$Z$2:$Z$692,'Infos Relatório'!BE$1)</f>
        <v>0</v>
      </c>
      <c r="BK318" s="23">
        <f>COUNTIFS('Faturamento SP3'!$D$2:$D$692,'Infos Relatório'!$B$245,'Faturamento SP3'!$E$2:$E$692,'Infos Relatório'!$B318,'Faturamento SP3'!$Z$2:$Z$692,'Infos Relatório'!BK$1)</f>
        <v>0</v>
      </c>
      <c r="BL318" s="13">
        <f>SUMIFS('Faturamento SP3'!$G$2:$G$692,'Faturamento SP3'!$D$2:$D$692,'Infos Relatório'!$B$245,'Faturamento SP3'!$E$2:$E$692,'Infos Relatório'!$B318,'Faturamento SP3'!$Z$2:$Z$692,'Infos Relatório'!BK$1)</f>
        <v>0</v>
      </c>
      <c r="BM318" s="13">
        <f>SUMIFS('Faturamento SP3'!$J$2:$J$692,'Faturamento SP3'!$D$2:$D$692,'Infos Relatório'!$B$245,'Faturamento SP3'!$E$2:$E$692,'Infos Relatório'!$B318,'Faturamento SP3'!$Z$2:$Z$692,'Infos Relatório'!BK$1)</f>
        <v>0</v>
      </c>
      <c r="BN318" s="14">
        <f>SUMIFS('Faturamento SP3'!$O$2:$O$692,'Faturamento SP3'!$D$2:$D$692,'Infos Relatório'!$B$245,'Faturamento SP3'!$E$2:$E$692,'Infos Relatório'!$B318,'Faturamento SP3'!$Z$2:$Z$692,'Infos Relatório'!BK$1,'Faturamento SP3'!$T$2:$T$692,"Sim")+SUMIFS('Faturamento SP3'!$P$2:$P$692,'Faturamento SP3'!$D$2:$D$692,'Infos Relatório'!$B$245,'Faturamento SP3'!$E$2:$E$692,'Infos Relatório'!$B318,'Faturamento SP3'!$Z$2:$Z$692,'Infos Relatório'!BK$1,'Faturamento SP3'!$T$2:$T$692,"Sim")</f>
        <v>0</v>
      </c>
      <c r="BO318" s="27" t="e">
        <f t="shared" si="119"/>
        <v>#DIV/0!</v>
      </c>
      <c r="BP318" s="24">
        <f>SUMIFS('Faturamento SP3'!$H$2:$H$692,'Faturamento SP3'!$D$2:$D$692,'Infos Relatório'!$B$245,'Faturamento SP3'!$E$2:$E$692,'Infos Relatório'!$B318,'Faturamento SP3'!$Z$2:$Z$692,'Infos Relatório'!BK$1)</f>
        <v>0</v>
      </c>
      <c r="BQ318" s="23">
        <f>COUNTIFS('Faturamento SP3'!$D$2:$D$692,'Infos Relatório'!$B$245,'Faturamento SP3'!$E$2:$E$692,'Infos Relatório'!$B318,'Faturamento SP3'!$Z$2:$Z$692,'Infos Relatório'!BQ$1)</f>
        <v>0</v>
      </c>
      <c r="BR318" s="13">
        <f>SUMIFS('Faturamento SP3'!$G$2:$G$692,'Faturamento SP3'!$D$2:$D$692,'Infos Relatório'!$B$245,'Faturamento SP3'!$E$2:$E$692,'Infos Relatório'!$B318,'Faturamento SP3'!$Z$2:$Z$692,'Infos Relatório'!BQ$1)</f>
        <v>0</v>
      </c>
      <c r="BS318" s="13">
        <f>SUMIFS('Faturamento SP3'!$J$2:$J$692,'Faturamento SP3'!$D$2:$D$692,'Infos Relatório'!$B$245,'Faturamento SP3'!$E$2:$E$692,'Infos Relatório'!$B318,'Faturamento SP3'!$Z$2:$Z$692,'Infos Relatório'!BQ$1)</f>
        <v>0</v>
      </c>
      <c r="BT318" s="14">
        <f>SUMIFS('Faturamento SP3'!$O$2:$O$692,'Faturamento SP3'!$D$2:$D$692,'Infos Relatório'!$B$245,'Faturamento SP3'!$E$2:$E$692,'Infos Relatório'!$B318,'Faturamento SP3'!$Z$2:$Z$692,'Infos Relatório'!BQ$1,'Faturamento SP3'!$T$2:$T$692,"Sim")+SUMIFS('Faturamento SP3'!$P$2:$P$692,'Faturamento SP3'!$D$2:$D$692,'Infos Relatório'!$B$245,'Faturamento SP3'!$E$2:$E$692,'Infos Relatório'!$B318,'Faturamento SP3'!$Z$2:$Z$692,'Infos Relatório'!BQ$1,'Faturamento SP3'!$T$2:$T$692,"Sim")</f>
        <v>0</v>
      </c>
      <c r="BU318" s="27" t="e">
        <f t="shared" si="120"/>
        <v>#DIV/0!</v>
      </c>
      <c r="BV318" s="24">
        <f>SUMIFS('Faturamento SP3'!$H$2:$H$692,'Faturamento SP3'!$D$2:$D$692,'Infos Relatório'!$B$245,'Faturamento SP3'!$E$2:$E$692,'Infos Relatório'!$B318,'Faturamento SP3'!$Z$2:$Z$692,'Infos Relatório'!BQ$1)</f>
        <v>0</v>
      </c>
    </row>
    <row r="319" spans="2:74">
      <c r="B319" s="17" t="s">
        <v>80</v>
      </c>
      <c r="C319" s="23">
        <f>COUNTIFS('Faturamento SP3'!$D$2:$D$692,'Infos Relatório'!$B$245,'Faturamento SP3'!$E$2:$E$692,'Infos Relatório'!$B319,'Faturamento SP3'!$Z$2:$Z$692,'Infos Relatório'!C$1)</f>
        <v>0</v>
      </c>
      <c r="D319" s="13">
        <f>SUMIFS('Faturamento SP3'!$G$2:$G$692,'Faturamento SP3'!$D$2:$D$692,'Infos Relatório'!$B$245,'Faturamento SP3'!$E$2:$E$692,'Infos Relatório'!$B319,'Faturamento SP3'!$Z$2:$Z$692,'Infos Relatório'!C$1)</f>
        <v>0</v>
      </c>
      <c r="E319" s="13">
        <f>SUMIFS('Faturamento SP3'!$J$2:$J$692,'Faturamento SP3'!$D$2:$D$692,'Infos Relatório'!$B$245,'Faturamento SP3'!$E$2:$E$692,'Infos Relatório'!$B319,'Faturamento SP3'!$Z$2:$Z$692,'Infos Relatório'!C$1)</f>
        <v>0</v>
      </c>
      <c r="F319" s="14">
        <f>SUMIFS('Faturamento SP3'!$O$2:$O$692,'Faturamento SP3'!$D$2:$D$692,'Infos Relatório'!$B$245,'Faturamento SP3'!$E$2:$E$692,'Infos Relatório'!$B319,'Faturamento SP3'!$Z$2:$Z$692,'Infos Relatório'!C$1,'Faturamento SP3'!$T$2:$T$692,"Sim")+SUMIFS('Faturamento SP3'!$P$2:$P$692,'Faturamento SP3'!$D$2:$D$692,'Infos Relatório'!$B$245,'Faturamento SP3'!$E$2:$E$692,'Infos Relatório'!$B319,'Faturamento SP3'!$Z$2:$Z$692,'Infos Relatório'!C$1,'Faturamento SP3'!$T$2:$T$692,"Sim")</f>
        <v>0</v>
      </c>
      <c r="G319" s="27" t="e">
        <f t="shared" si="109"/>
        <v>#DIV/0!</v>
      </c>
      <c r="H319" s="24">
        <f>SUMIFS('Faturamento SP3'!$H$2:$H$692,'Faturamento SP3'!$D$2:$D$692,'Infos Relatório'!$B$245,'Faturamento SP3'!$E$2:$E$692,'Infos Relatório'!$B319,'Faturamento SP3'!$Z$2:$Z$692,'Infos Relatório'!C$1)</f>
        <v>0</v>
      </c>
      <c r="I319" s="23">
        <f>COUNTIFS('Faturamento SP3'!$D$2:$D$692,'Infos Relatório'!$B$245,'Faturamento SP3'!$E$2:$E$692,'Infos Relatório'!$B319,'Faturamento SP3'!$Z$2:$Z$692,'Infos Relatório'!I$1)</f>
        <v>0</v>
      </c>
      <c r="J319" s="13">
        <f>SUMIFS('Faturamento SP3'!$G$2:$G$692,'Faturamento SP3'!$D$2:$D$692,'Infos Relatório'!$B$245,'Faturamento SP3'!$E$2:$E$692,'Infos Relatório'!$B319,'Faturamento SP3'!$Z$2:$Z$692,'Infos Relatório'!I$1)</f>
        <v>0</v>
      </c>
      <c r="K319" s="13">
        <f>SUMIFS('Faturamento SP3'!$J$2:$J$692,'Faturamento SP3'!$D$2:$D$692,'Infos Relatório'!$B$245,'Faturamento SP3'!$E$2:$E$692,'Infos Relatório'!$B319,'Faturamento SP3'!$Z$2:$Z$692,'Infos Relatório'!I$1)</f>
        <v>0</v>
      </c>
      <c r="L319" s="14">
        <f>SUMIFS('Faturamento SP3'!$O$2:$O$692,'Faturamento SP3'!$D$2:$D$692,'Infos Relatório'!$B$245,'Faturamento SP3'!$E$2:$E$692,'Infos Relatório'!$B319,'Faturamento SP3'!$Z$2:$Z$692,'Infos Relatório'!I$1,'Faturamento SP3'!$T$2:$T$692,"Sim")+SUMIFS('Faturamento SP3'!$P$2:$P$692,'Faturamento SP3'!$D$2:$D$692,'Infos Relatório'!$B$245,'Faturamento SP3'!$E$2:$E$692,'Infos Relatório'!$B319,'Faturamento SP3'!$Z$2:$Z$692,'Infos Relatório'!I$1,'Faturamento SP3'!$T$2:$T$692,"Sim")</f>
        <v>0</v>
      </c>
      <c r="M319" s="27" t="e">
        <f t="shared" si="110"/>
        <v>#DIV/0!</v>
      </c>
      <c r="N319" s="24">
        <f>SUMIFS('Faturamento SP3'!$H$2:$H$692,'Faturamento SP3'!$D$2:$D$692,'Infos Relatório'!$B$245,'Faturamento SP3'!$E$2:$E$692,'Infos Relatório'!$B319,'Faturamento SP3'!$Z$2:$Z$692,'Infos Relatório'!I$1)</f>
        <v>0</v>
      </c>
      <c r="O319" s="23">
        <f>COUNTIFS('Faturamento SP3'!$D$2:$D$692,'Infos Relatório'!$B$245,'Faturamento SP3'!$E$2:$E$692,'Infos Relatório'!$B319,'Faturamento SP3'!$Z$2:$Z$692,'Infos Relatório'!O$1)</f>
        <v>0</v>
      </c>
      <c r="P319" s="13">
        <f>SUMIFS('Faturamento SP3'!$G$2:$G$692,'Faturamento SP3'!$D$2:$D$692,'Infos Relatório'!$B$245,'Faturamento SP3'!$E$2:$E$692,'Infos Relatório'!$B319,'Faturamento SP3'!$Z$2:$Z$692,'Infos Relatório'!O$1)</f>
        <v>0</v>
      </c>
      <c r="Q319" s="13">
        <f>SUMIFS('Faturamento SP3'!$J$2:$J$692,'Faturamento SP3'!$D$2:$D$692,'Infos Relatório'!$B$245,'Faturamento SP3'!$E$2:$E$692,'Infos Relatório'!$B319,'Faturamento SP3'!$Z$2:$Z$692,'Infos Relatório'!O$1)</f>
        <v>0</v>
      </c>
      <c r="R319" s="14">
        <f>SUMIFS('Faturamento SP3'!$O$2:$O$692,'Faturamento SP3'!$D$2:$D$692,'Infos Relatório'!$B$245,'Faturamento SP3'!$E$2:$E$692,'Infos Relatório'!$B319,'Faturamento SP3'!$Z$2:$Z$692,'Infos Relatório'!O$1,'Faturamento SP3'!$T$2:$T$692,"Sim")+SUMIFS('Faturamento SP3'!$P$2:$P$692,'Faturamento SP3'!$D$2:$D$692,'Infos Relatório'!$B$245,'Faturamento SP3'!$E$2:$E$692,'Infos Relatório'!$B319,'Faturamento SP3'!$Z$2:$Z$692,'Infos Relatório'!O$1,'Faturamento SP3'!$T$2:$T$692,"Sim")</f>
        <v>0</v>
      </c>
      <c r="S319" s="27" t="e">
        <f t="shared" si="111"/>
        <v>#DIV/0!</v>
      </c>
      <c r="T319" s="24">
        <f>SUMIFS('Faturamento SP3'!$H$2:$H$692,'Faturamento SP3'!$D$2:$D$692,'Infos Relatório'!$B$245,'Faturamento SP3'!$E$2:$E$692,'Infos Relatório'!$B319,'Faturamento SP3'!$Z$2:$Z$692,'Infos Relatório'!O$1)</f>
        <v>0</v>
      </c>
      <c r="U319" s="23">
        <f>COUNTIFS('Faturamento SP3'!$D$2:$D$692,'Infos Relatório'!$B$245,'Faturamento SP3'!$E$2:$E$692,'Infos Relatório'!$B319,'Faturamento SP3'!$Z$2:$Z$692,'Infos Relatório'!U$1)</f>
        <v>0</v>
      </c>
      <c r="V319" s="13">
        <f>SUMIFS('Faturamento SP3'!$G$2:$G$692,'Faturamento SP3'!$D$2:$D$692,'Infos Relatório'!$B$245,'Faturamento SP3'!$E$2:$E$692,'Infos Relatório'!$B319,'Faturamento SP3'!$Z$2:$Z$692,'Infos Relatório'!U$1)</f>
        <v>0</v>
      </c>
      <c r="W319" s="13">
        <f>SUMIFS('Faturamento SP3'!$J$2:$J$692,'Faturamento SP3'!$D$2:$D$692,'Infos Relatório'!$B$245,'Faturamento SP3'!$E$2:$E$692,'Infos Relatório'!$B319,'Faturamento SP3'!$Z$2:$Z$692,'Infos Relatório'!U$1)</f>
        <v>0</v>
      </c>
      <c r="X319" s="14">
        <f>SUMIFS('Faturamento SP3'!$O$2:$O$692,'Faturamento SP3'!$D$2:$D$692,'Infos Relatório'!$B$245,'Faturamento SP3'!$E$2:$E$692,'Infos Relatório'!$B319,'Faturamento SP3'!$Z$2:$Z$692,'Infos Relatório'!U$1,'Faturamento SP3'!$T$2:$T$692,"Sim")+SUMIFS('Faturamento SP3'!$P$2:$P$692,'Faturamento SP3'!$D$2:$D$692,'Infos Relatório'!$B$245,'Faturamento SP3'!$E$2:$E$692,'Infos Relatório'!$B319,'Faturamento SP3'!$Z$2:$Z$692,'Infos Relatório'!U$1,'Faturamento SP3'!$T$2:$T$692,"Sim")</f>
        <v>0</v>
      </c>
      <c r="Y319" s="27" t="e">
        <f t="shared" si="112"/>
        <v>#DIV/0!</v>
      </c>
      <c r="Z319" s="24">
        <f>SUMIFS('Faturamento SP3'!$H$2:$H$692,'Faturamento SP3'!$D$2:$D$692,'Infos Relatório'!$B$245,'Faturamento SP3'!$E$2:$E$692,'Infos Relatório'!$B319,'Faturamento SP3'!$Z$2:$Z$692,'Infos Relatório'!U$1)</f>
        <v>0</v>
      </c>
      <c r="AA319" s="23">
        <f>COUNTIFS('Faturamento SP3'!$D$2:$D$692,'Infos Relatório'!$B$245,'Faturamento SP3'!$E$2:$E$692,'Infos Relatório'!$B319,'Faturamento SP3'!$Z$2:$Z$692,'Infos Relatório'!AA$1)</f>
        <v>0</v>
      </c>
      <c r="AB319" s="13">
        <f>SUMIFS('Faturamento SP3'!$G$2:$G$692,'Faturamento SP3'!$D$2:$D$692,'Infos Relatório'!$B$245,'Faturamento SP3'!$E$2:$E$692,'Infos Relatório'!$B319,'Faturamento SP3'!$Z$2:$Z$692,'Infos Relatório'!AA$1)</f>
        <v>0</v>
      </c>
      <c r="AC319" s="13">
        <f>SUMIFS('Faturamento SP3'!$J$2:$J$692,'Faturamento SP3'!$D$2:$D$692,'Infos Relatório'!$B$245,'Faturamento SP3'!$E$2:$E$692,'Infos Relatório'!$B319,'Faturamento SP3'!$Z$2:$Z$692,'Infos Relatório'!AA$1)</f>
        <v>0</v>
      </c>
      <c r="AD319" s="14">
        <f>SUMIFS('Faturamento SP3'!$O$2:$O$692,'Faturamento SP3'!$D$2:$D$692,'Infos Relatório'!$B$245,'Faturamento SP3'!$E$2:$E$692,'Infos Relatório'!$B319,'Faturamento SP3'!$Z$2:$Z$692,'Infos Relatório'!AA$1,'Faturamento SP3'!$T$2:$T$692,"Sim")+SUMIFS('Faturamento SP3'!$P$2:$P$692,'Faturamento SP3'!$D$2:$D$692,'Infos Relatório'!$B$245,'Faturamento SP3'!$E$2:$E$692,'Infos Relatório'!$B319,'Faturamento SP3'!$Z$2:$Z$692,'Infos Relatório'!AA$1,'Faturamento SP3'!$T$2:$T$692,"Sim")</f>
        <v>0</v>
      </c>
      <c r="AE319" s="27" t="e">
        <f t="shared" si="113"/>
        <v>#DIV/0!</v>
      </c>
      <c r="AF319" s="24">
        <f>SUMIFS('Faturamento SP3'!$H$2:$H$692,'Faturamento SP3'!$D$2:$D$692,'Infos Relatório'!$B$245,'Faturamento SP3'!$E$2:$E$692,'Infos Relatório'!$B319,'Faturamento SP3'!$Z$2:$Z$692,'Infos Relatório'!AA$1)</f>
        <v>0</v>
      </c>
      <c r="AG319" s="23">
        <f>COUNTIFS('Faturamento SP3'!$D$2:$D$692,'Infos Relatório'!$B$245,'Faturamento SP3'!$E$2:$E$692,'Infos Relatório'!$B319,'Faturamento SP3'!$Z$2:$Z$692,'Infos Relatório'!AG$1)</f>
        <v>0</v>
      </c>
      <c r="AH319" s="13">
        <f>SUMIFS('Faturamento SP3'!$G$2:$G$692,'Faturamento SP3'!$D$2:$D$692,'Infos Relatório'!$B$245,'Faturamento SP3'!$E$2:$E$692,'Infos Relatório'!$B319,'Faturamento SP3'!$Z$2:$Z$692,'Infos Relatório'!AG$1)</f>
        <v>0</v>
      </c>
      <c r="AI319" s="13">
        <f>SUMIFS('Faturamento SP3'!$J$2:$J$692,'Faturamento SP3'!$D$2:$D$692,'Infos Relatório'!$B$245,'Faturamento SP3'!$E$2:$E$692,'Infos Relatório'!$B319,'Faturamento SP3'!$Z$2:$Z$692,'Infos Relatório'!AG$1)</f>
        <v>0</v>
      </c>
      <c r="AJ319" s="14">
        <f>SUMIFS('Faturamento SP3'!$O$2:$O$692,'Faturamento SP3'!$D$2:$D$692,'Infos Relatório'!$B$245,'Faturamento SP3'!$E$2:$E$692,'Infos Relatório'!$B319,'Faturamento SP3'!$Z$2:$Z$692,'Infos Relatório'!AG$1,'Faturamento SP3'!$T$2:$T$692,"Sim")+SUMIFS('Faturamento SP3'!$P$2:$P$692,'Faturamento SP3'!$D$2:$D$692,'Infos Relatório'!$B$245,'Faturamento SP3'!$E$2:$E$692,'Infos Relatório'!$B319,'Faturamento SP3'!$Z$2:$Z$692,'Infos Relatório'!AG$1,'Faturamento SP3'!$T$2:$T$692,"Sim")</f>
        <v>0</v>
      </c>
      <c r="AK319" s="27" t="e">
        <f t="shared" si="114"/>
        <v>#DIV/0!</v>
      </c>
      <c r="AL319" s="24">
        <f>SUMIFS('Faturamento SP3'!$H$2:$H$692,'Faturamento SP3'!$D$2:$D$692,'Infos Relatório'!$B$245,'Faturamento SP3'!$E$2:$E$692,'Infos Relatório'!$B319,'Faturamento SP3'!$Z$2:$Z$692,'Infos Relatório'!AG$1)</f>
        <v>0</v>
      </c>
      <c r="AM319" s="23">
        <f>COUNTIFS('Faturamento SP3'!$D$2:$D$692,'Infos Relatório'!$B$245,'Faturamento SP3'!$E$2:$E$692,'Infos Relatório'!$B319,'Faturamento SP3'!$Z$2:$Z$692,'Infos Relatório'!AM$1)</f>
        <v>0</v>
      </c>
      <c r="AN319" s="13">
        <f>SUMIFS('Faturamento SP3'!$G$2:$G$692,'Faturamento SP3'!$D$2:$D$692,'Infos Relatório'!$B$245,'Faturamento SP3'!$E$2:$E$692,'Infos Relatório'!$B319,'Faturamento SP3'!$Z$2:$Z$692,'Infos Relatório'!AM$1)</f>
        <v>0</v>
      </c>
      <c r="AO319" s="13">
        <f>SUMIFS('Faturamento SP3'!$J$2:$J$692,'Faturamento SP3'!$D$2:$D$692,'Infos Relatório'!$B$245,'Faturamento SP3'!$E$2:$E$692,'Infos Relatório'!$B319,'Faturamento SP3'!$Z$2:$Z$692,'Infos Relatório'!AM$1)</f>
        <v>0</v>
      </c>
      <c r="AP319" s="14">
        <f>SUMIFS('Faturamento SP3'!$O$2:$O$692,'Faturamento SP3'!$D$2:$D$692,'Infos Relatório'!$B$245,'Faturamento SP3'!$E$2:$E$692,'Infos Relatório'!$B319,'Faturamento SP3'!$Z$2:$Z$692,'Infos Relatório'!AM$1,'Faturamento SP3'!$T$2:$T$692,"Sim")+SUMIFS('Faturamento SP3'!$P$2:$P$692,'Faturamento SP3'!$D$2:$D$692,'Infos Relatório'!$B$245,'Faturamento SP3'!$E$2:$E$692,'Infos Relatório'!$B319,'Faturamento SP3'!$Z$2:$Z$692,'Infos Relatório'!AM$1,'Faturamento SP3'!$T$2:$T$692,"Sim")</f>
        <v>0</v>
      </c>
      <c r="AQ319" s="27" t="e">
        <f t="shared" si="115"/>
        <v>#DIV/0!</v>
      </c>
      <c r="AR319" s="24">
        <f>SUMIFS('Faturamento SP3'!$H$2:$H$692,'Faturamento SP3'!$D$2:$D$692,'Infos Relatório'!$B$245,'Faturamento SP3'!$E$2:$E$692,'Infos Relatório'!$B319,'Faturamento SP3'!$Z$2:$Z$692,'Infos Relatório'!AM$1)</f>
        <v>0</v>
      </c>
      <c r="AS319" s="23">
        <f>COUNTIFS('Faturamento SP3'!$D$2:$D$692,'Infos Relatório'!$B$245,'Faturamento SP3'!$E$2:$E$692,'Infos Relatório'!$B319,'Faturamento SP3'!$Z$2:$Z$692,'Infos Relatório'!AS$1)</f>
        <v>0</v>
      </c>
      <c r="AT319" s="13">
        <f>SUMIFS('Faturamento SP3'!$G$2:$G$692,'Faturamento SP3'!$D$2:$D$692,'Infos Relatório'!$B$245,'Faturamento SP3'!$E$2:$E$692,'Infos Relatório'!$B319,'Faturamento SP3'!$Z$2:$Z$692,'Infos Relatório'!AS$1)</f>
        <v>0</v>
      </c>
      <c r="AU319" s="13">
        <f>SUMIFS('Faturamento SP3'!$J$2:$J$692,'Faturamento SP3'!$D$2:$D$692,'Infos Relatório'!$B$245,'Faturamento SP3'!$E$2:$E$692,'Infos Relatório'!$B319,'Faturamento SP3'!$Z$2:$Z$692,'Infos Relatório'!AS$1)</f>
        <v>0</v>
      </c>
      <c r="AV319" s="14">
        <f>SUMIFS('Faturamento SP3'!$O$2:$O$692,'Faturamento SP3'!$D$2:$D$692,'Infos Relatório'!$B$245,'Faturamento SP3'!$E$2:$E$692,'Infos Relatório'!$B319,'Faturamento SP3'!$Z$2:$Z$692,'Infos Relatório'!AS$1,'Faturamento SP3'!$T$2:$T$692,"Sim")+SUMIFS('Faturamento SP3'!$P$2:$P$692,'Faturamento SP3'!$D$2:$D$692,'Infos Relatório'!$B$245,'Faturamento SP3'!$E$2:$E$692,'Infos Relatório'!$B319,'Faturamento SP3'!$Z$2:$Z$692,'Infos Relatório'!AS$1,'Faturamento SP3'!$T$2:$T$692,"Sim")</f>
        <v>0</v>
      </c>
      <c r="AW319" s="27" t="e">
        <f t="shared" si="116"/>
        <v>#DIV/0!</v>
      </c>
      <c r="AX319" s="24">
        <f>SUMIFS('Faturamento SP3'!$H$2:$H$692,'Faturamento SP3'!$D$2:$D$692,'Infos Relatório'!$B$245,'Faturamento SP3'!$E$2:$E$692,'Infos Relatório'!$B319,'Faturamento SP3'!$Z$2:$Z$692,'Infos Relatório'!AS$1)</f>
        <v>0</v>
      </c>
      <c r="AY319" s="23">
        <f>COUNTIFS('Faturamento SP3'!$D$2:$D$692,'Infos Relatório'!$B$245,'Faturamento SP3'!$E$2:$E$692,'Infos Relatório'!$B319,'Faturamento SP3'!$Z$2:$Z$692,'Infos Relatório'!AY$1)</f>
        <v>0</v>
      </c>
      <c r="AZ319" s="13">
        <f>SUMIFS('Faturamento SP3'!$G$2:$G$692,'Faturamento SP3'!$D$2:$D$692,'Infos Relatório'!$B$245,'Faturamento SP3'!$E$2:$E$692,'Infos Relatório'!$B319,'Faturamento SP3'!$Z$2:$Z$692,'Infos Relatório'!AY$1)</f>
        <v>0</v>
      </c>
      <c r="BA319" s="13">
        <f>SUMIFS('Faturamento SP3'!$J$2:$J$692,'Faturamento SP3'!$D$2:$D$692,'Infos Relatório'!$B$245,'Faturamento SP3'!$E$2:$E$692,'Infos Relatório'!$B319,'Faturamento SP3'!$Z$2:$Z$692,'Infos Relatório'!AY$1)</f>
        <v>0</v>
      </c>
      <c r="BB319" s="14">
        <f>SUMIFS('Faturamento SP3'!$O$2:$O$692,'Faturamento SP3'!$D$2:$D$692,'Infos Relatório'!$B$245,'Faturamento SP3'!$E$2:$E$692,'Infos Relatório'!$B319,'Faturamento SP3'!$Z$2:$Z$692,'Infos Relatório'!AY$1,'Faturamento SP3'!$T$2:$T$692,"Sim")+SUMIFS('Faturamento SP3'!$P$2:$P$692,'Faturamento SP3'!$D$2:$D$692,'Infos Relatório'!$B$245,'Faturamento SP3'!$E$2:$E$692,'Infos Relatório'!$B319,'Faturamento SP3'!$Z$2:$Z$692,'Infos Relatório'!AY$1,'Faturamento SP3'!$T$2:$T$692,"Sim")</f>
        <v>0</v>
      </c>
      <c r="BC319" s="27" t="e">
        <f t="shared" si="117"/>
        <v>#DIV/0!</v>
      </c>
      <c r="BD319" s="24">
        <f>SUMIFS('Faturamento SP3'!$H$2:$H$692,'Faturamento SP3'!$D$2:$D$692,'Infos Relatório'!$B$245,'Faturamento SP3'!$E$2:$E$692,'Infos Relatório'!$B319,'Faturamento SP3'!$Z$2:$Z$692,'Infos Relatório'!AY$1)</f>
        <v>0</v>
      </c>
      <c r="BE319" s="23">
        <f>COUNTIFS('Faturamento SP3'!$D$2:$D$692,'Infos Relatório'!$B$245,'Faturamento SP3'!$E$2:$E$692,'Infos Relatório'!$B319,'Faturamento SP3'!$Z$2:$Z$692,'Infos Relatório'!BE$1)</f>
        <v>0</v>
      </c>
      <c r="BF319" s="13">
        <f>SUMIFS('Faturamento SP3'!$G$2:$G$692,'Faturamento SP3'!$D$2:$D$692,'Infos Relatório'!$B$245,'Faturamento SP3'!$E$2:$E$692,'Infos Relatório'!$B319,'Faturamento SP3'!$Z$2:$Z$692,'Infos Relatório'!BE$1)</f>
        <v>0</v>
      </c>
      <c r="BG319" s="13">
        <f>SUMIFS('Faturamento SP3'!$J$2:$J$692,'Faturamento SP3'!$D$2:$D$692,'Infos Relatório'!$B$245,'Faturamento SP3'!$E$2:$E$692,'Infos Relatório'!$B319,'Faturamento SP3'!$Z$2:$Z$692,'Infos Relatório'!BE$1)</f>
        <v>0</v>
      </c>
      <c r="BH319" s="14">
        <f>SUMIFS('Faturamento SP3'!$O$2:$O$692,'Faturamento SP3'!$D$2:$D$692,'Infos Relatório'!$B$245,'Faturamento SP3'!$E$2:$E$692,'Infos Relatório'!$B319,'Faturamento SP3'!$Z$2:$Z$692,'Infos Relatório'!BE$1,'Faturamento SP3'!$T$2:$T$692,"Sim")+SUMIFS('Faturamento SP3'!$P$2:$P$692,'Faturamento SP3'!$D$2:$D$692,'Infos Relatório'!$B$245,'Faturamento SP3'!$E$2:$E$692,'Infos Relatório'!$B319,'Faturamento SP3'!$Z$2:$Z$692,'Infos Relatório'!BE$1,'Faturamento SP3'!$T$2:$T$692,"Sim")</f>
        <v>0</v>
      </c>
      <c r="BI319" s="27" t="e">
        <f t="shared" si="118"/>
        <v>#DIV/0!</v>
      </c>
      <c r="BJ319" s="24">
        <f>SUMIFS('Faturamento SP3'!$H$2:$H$692,'Faturamento SP3'!$D$2:$D$692,'Infos Relatório'!$B$245,'Faturamento SP3'!$E$2:$E$692,'Infos Relatório'!$B319,'Faturamento SP3'!$Z$2:$Z$692,'Infos Relatório'!BE$1)</f>
        <v>0</v>
      </c>
      <c r="BK319" s="23">
        <f>COUNTIFS('Faturamento SP3'!$D$2:$D$692,'Infos Relatório'!$B$245,'Faturamento SP3'!$E$2:$E$692,'Infos Relatório'!$B319,'Faturamento SP3'!$Z$2:$Z$692,'Infos Relatório'!BK$1)</f>
        <v>0</v>
      </c>
      <c r="BL319" s="13">
        <f>SUMIFS('Faturamento SP3'!$G$2:$G$692,'Faturamento SP3'!$D$2:$D$692,'Infos Relatório'!$B$245,'Faturamento SP3'!$E$2:$E$692,'Infos Relatório'!$B319,'Faturamento SP3'!$Z$2:$Z$692,'Infos Relatório'!BK$1)</f>
        <v>0</v>
      </c>
      <c r="BM319" s="13">
        <f>SUMIFS('Faturamento SP3'!$J$2:$J$692,'Faturamento SP3'!$D$2:$D$692,'Infos Relatório'!$B$245,'Faturamento SP3'!$E$2:$E$692,'Infos Relatório'!$B319,'Faturamento SP3'!$Z$2:$Z$692,'Infos Relatório'!BK$1)</f>
        <v>0</v>
      </c>
      <c r="BN319" s="14">
        <f>SUMIFS('Faturamento SP3'!$O$2:$O$692,'Faturamento SP3'!$D$2:$D$692,'Infos Relatório'!$B$245,'Faturamento SP3'!$E$2:$E$692,'Infos Relatório'!$B319,'Faturamento SP3'!$Z$2:$Z$692,'Infos Relatório'!BK$1,'Faturamento SP3'!$T$2:$T$692,"Sim")+SUMIFS('Faturamento SP3'!$P$2:$P$692,'Faturamento SP3'!$D$2:$D$692,'Infos Relatório'!$B$245,'Faturamento SP3'!$E$2:$E$692,'Infos Relatório'!$B319,'Faturamento SP3'!$Z$2:$Z$692,'Infos Relatório'!BK$1,'Faturamento SP3'!$T$2:$T$692,"Sim")</f>
        <v>0</v>
      </c>
      <c r="BO319" s="27" t="e">
        <f t="shared" si="119"/>
        <v>#DIV/0!</v>
      </c>
      <c r="BP319" s="24">
        <f>SUMIFS('Faturamento SP3'!$H$2:$H$692,'Faturamento SP3'!$D$2:$D$692,'Infos Relatório'!$B$245,'Faturamento SP3'!$E$2:$E$692,'Infos Relatório'!$B319,'Faturamento SP3'!$Z$2:$Z$692,'Infos Relatório'!BK$1)</f>
        <v>0</v>
      </c>
      <c r="BQ319" s="23">
        <f>COUNTIFS('Faturamento SP3'!$D$2:$D$692,'Infos Relatório'!$B$245,'Faturamento SP3'!$E$2:$E$692,'Infos Relatório'!$B319,'Faturamento SP3'!$Z$2:$Z$692,'Infos Relatório'!BQ$1)</f>
        <v>0</v>
      </c>
      <c r="BR319" s="13">
        <f>SUMIFS('Faturamento SP3'!$G$2:$G$692,'Faturamento SP3'!$D$2:$D$692,'Infos Relatório'!$B$245,'Faturamento SP3'!$E$2:$E$692,'Infos Relatório'!$B319,'Faturamento SP3'!$Z$2:$Z$692,'Infos Relatório'!BQ$1)</f>
        <v>0</v>
      </c>
      <c r="BS319" s="13">
        <f>SUMIFS('Faturamento SP3'!$J$2:$J$692,'Faturamento SP3'!$D$2:$D$692,'Infos Relatório'!$B$245,'Faturamento SP3'!$E$2:$E$692,'Infos Relatório'!$B319,'Faturamento SP3'!$Z$2:$Z$692,'Infos Relatório'!BQ$1)</f>
        <v>0</v>
      </c>
      <c r="BT319" s="14">
        <f>SUMIFS('Faturamento SP3'!$O$2:$O$692,'Faturamento SP3'!$D$2:$D$692,'Infos Relatório'!$B$245,'Faturamento SP3'!$E$2:$E$692,'Infos Relatório'!$B319,'Faturamento SP3'!$Z$2:$Z$692,'Infos Relatório'!BQ$1,'Faturamento SP3'!$T$2:$T$692,"Sim")+SUMIFS('Faturamento SP3'!$P$2:$P$692,'Faturamento SP3'!$D$2:$D$692,'Infos Relatório'!$B$245,'Faturamento SP3'!$E$2:$E$692,'Infos Relatório'!$B319,'Faturamento SP3'!$Z$2:$Z$692,'Infos Relatório'!BQ$1,'Faturamento SP3'!$T$2:$T$692,"Sim")</f>
        <v>0</v>
      </c>
      <c r="BU319" s="27" t="e">
        <f t="shared" si="120"/>
        <v>#DIV/0!</v>
      </c>
      <c r="BV319" s="24">
        <f>SUMIFS('Faturamento SP3'!$H$2:$H$692,'Faturamento SP3'!$D$2:$D$692,'Infos Relatório'!$B$245,'Faturamento SP3'!$E$2:$E$692,'Infos Relatório'!$B319,'Faturamento SP3'!$Z$2:$Z$692,'Infos Relatório'!BQ$1)</f>
        <v>0</v>
      </c>
    </row>
    <row r="320" spans="2:74">
      <c r="B320" s="17" t="s">
        <v>81</v>
      </c>
      <c r="C320" s="23">
        <f>COUNTIFS('Faturamento SP3'!$D$2:$D$692,'Infos Relatório'!$B$245,'Faturamento SP3'!$E$2:$E$692,'Infos Relatório'!$B320,'Faturamento SP3'!$Z$2:$Z$692,'Infos Relatório'!C$1)</f>
        <v>0</v>
      </c>
      <c r="D320" s="13">
        <f>SUMIFS('Faturamento SP3'!$G$2:$G$692,'Faturamento SP3'!$D$2:$D$692,'Infos Relatório'!$B$245,'Faturamento SP3'!$E$2:$E$692,'Infos Relatório'!$B320,'Faturamento SP3'!$Z$2:$Z$692,'Infos Relatório'!C$1)</f>
        <v>0</v>
      </c>
      <c r="E320" s="13">
        <f>SUMIFS('Faturamento SP3'!$J$2:$J$692,'Faturamento SP3'!$D$2:$D$692,'Infos Relatório'!$B$245,'Faturamento SP3'!$E$2:$E$692,'Infos Relatório'!$B320,'Faturamento SP3'!$Z$2:$Z$692,'Infos Relatório'!C$1)</f>
        <v>0</v>
      </c>
      <c r="F320" s="14">
        <f>SUMIFS('Faturamento SP3'!$O$2:$O$692,'Faturamento SP3'!$D$2:$D$692,'Infos Relatório'!$B$245,'Faturamento SP3'!$E$2:$E$692,'Infos Relatório'!$B320,'Faturamento SP3'!$Z$2:$Z$692,'Infos Relatório'!C$1,'Faturamento SP3'!$T$2:$T$692,"Sim")+SUMIFS('Faturamento SP3'!$P$2:$P$692,'Faturamento SP3'!$D$2:$D$692,'Infos Relatório'!$B$245,'Faturamento SP3'!$E$2:$E$692,'Infos Relatório'!$B320,'Faturamento SP3'!$Z$2:$Z$692,'Infos Relatório'!C$1,'Faturamento SP3'!$T$2:$T$692,"Sim")</f>
        <v>0</v>
      </c>
      <c r="G320" s="27" t="e">
        <f t="shared" si="109"/>
        <v>#DIV/0!</v>
      </c>
      <c r="H320" s="24">
        <f>SUMIFS('Faturamento SP3'!$H$2:$H$692,'Faturamento SP3'!$D$2:$D$692,'Infos Relatório'!$B$245,'Faturamento SP3'!$E$2:$E$692,'Infos Relatório'!$B320,'Faturamento SP3'!$Z$2:$Z$692,'Infos Relatório'!C$1)</f>
        <v>0</v>
      </c>
      <c r="I320" s="23">
        <f>COUNTIFS('Faturamento SP3'!$D$2:$D$692,'Infos Relatório'!$B$245,'Faturamento SP3'!$E$2:$E$692,'Infos Relatório'!$B320,'Faturamento SP3'!$Z$2:$Z$692,'Infos Relatório'!I$1)</f>
        <v>0</v>
      </c>
      <c r="J320" s="13">
        <f>SUMIFS('Faturamento SP3'!$G$2:$G$692,'Faturamento SP3'!$D$2:$D$692,'Infos Relatório'!$B$245,'Faturamento SP3'!$E$2:$E$692,'Infos Relatório'!$B320,'Faturamento SP3'!$Z$2:$Z$692,'Infos Relatório'!I$1)</f>
        <v>0</v>
      </c>
      <c r="K320" s="13">
        <f>SUMIFS('Faturamento SP3'!$J$2:$J$692,'Faturamento SP3'!$D$2:$D$692,'Infos Relatório'!$B$245,'Faturamento SP3'!$E$2:$E$692,'Infos Relatório'!$B320,'Faturamento SP3'!$Z$2:$Z$692,'Infos Relatório'!I$1)</f>
        <v>0</v>
      </c>
      <c r="L320" s="14">
        <f>SUMIFS('Faturamento SP3'!$O$2:$O$692,'Faturamento SP3'!$D$2:$D$692,'Infos Relatório'!$B$245,'Faturamento SP3'!$E$2:$E$692,'Infos Relatório'!$B320,'Faturamento SP3'!$Z$2:$Z$692,'Infos Relatório'!I$1,'Faturamento SP3'!$T$2:$T$692,"Sim")+SUMIFS('Faturamento SP3'!$P$2:$P$692,'Faturamento SP3'!$D$2:$D$692,'Infos Relatório'!$B$245,'Faturamento SP3'!$E$2:$E$692,'Infos Relatório'!$B320,'Faturamento SP3'!$Z$2:$Z$692,'Infos Relatório'!I$1,'Faturamento SP3'!$T$2:$T$692,"Sim")</f>
        <v>0</v>
      </c>
      <c r="M320" s="27" t="e">
        <f t="shared" si="110"/>
        <v>#DIV/0!</v>
      </c>
      <c r="N320" s="24">
        <f>SUMIFS('Faturamento SP3'!$H$2:$H$692,'Faturamento SP3'!$D$2:$D$692,'Infos Relatório'!$B$245,'Faturamento SP3'!$E$2:$E$692,'Infos Relatório'!$B320,'Faturamento SP3'!$Z$2:$Z$692,'Infos Relatório'!I$1)</f>
        <v>0</v>
      </c>
      <c r="O320" s="23">
        <f>COUNTIFS('Faturamento SP3'!$D$2:$D$692,'Infos Relatório'!$B$245,'Faturamento SP3'!$E$2:$E$692,'Infos Relatório'!$B320,'Faturamento SP3'!$Z$2:$Z$692,'Infos Relatório'!O$1)</f>
        <v>0</v>
      </c>
      <c r="P320" s="13">
        <f>SUMIFS('Faturamento SP3'!$G$2:$G$692,'Faturamento SP3'!$D$2:$D$692,'Infos Relatório'!$B$245,'Faturamento SP3'!$E$2:$E$692,'Infos Relatório'!$B320,'Faturamento SP3'!$Z$2:$Z$692,'Infos Relatório'!O$1)</f>
        <v>0</v>
      </c>
      <c r="Q320" s="13">
        <f>SUMIFS('Faturamento SP3'!$J$2:$J$692,'Faturamento SP3'!$D$2:$D$692,'Infos Relatório'!$B$245,'Faturamento SP3'!$E$2:$E$692,'Infos Relatório'!$B320,'Faturamento SP3'!$Z$2:$Z$692,'Infos Relatório'!O$1)</f>
        <v>0</v>
      </c>
      <c r="R320" s="14">
        <f>SUMIFS('Faturamento SP3'!$O$2:$O$692,'Faturamento SP3'!$D$2:$D$692,'Infos Relatório'!$B$245,'Faturamento SP3'!$E$2:$E$692,'Infos Relatório'!$B320,'Faturamento SP3'!$Z$2:$Z$692,'Infos Relatório'!O$1,'Faturamento SP3'!$T$2:$T$692,"Sim")+SUMIFS('Faturamento SP3'!$P$2:$P$692,'Faturamento SP3'!$D$2:$D$692,'Infos Relatório'!$B$245,'Faturamento SP3'!$E$2:$E$692,'Infos Relatório'!$B320,'Faturamento SP3'!$Z$2:$Z$692,'Infos Relatório'!O$1,'Faturamento SP3'!$T$2:$T$692,"Sim")</f>
        <v>0</v>
      </c>
      <c r="S320" s="27" t="e">
        <f t="shared" si="111"/>
        <v>#DIV/0!</v>
      </c>
      <c r="T320" s="24">
        <f>SUMIFS('Faturamento SP3'!$H$2:$H$692,'Faturamento SP3'!$D$2:$D$692,'Infos Relatório'!$B$245,'Faturamento SP3'!$E$2:$E$692,'Infos Relatório'!$B320,'Faturamento SP3'!$Z$2:$Z$692,'Infos Relatório'!O$1)</f>
        <v>0</v>
      </c>
      <c r="U320" s="23">
        <f>COUNTIFS('Faturamento SP3'!$D$2:$D$692,'Infos Relatório'!$B$245,'Faturamento SP3'!$E$2:$E$692,'Infos Relatório'!$B320,'Faturamento SP3'!$Z$2:$Z$692,'Infos Relatório'!U$1)</f>
        <v>0</v>
      </c>
      <c r="V320" s="13">
        <f>SUMIFS('Faturamento SP3'!$G$2:$G$692,'Faturamento SP3'!$D$2:$D$692,'Infos Relatório'!$B$245,'Faturamento SP3'!$E$2:$E$692,'Infos Relatório'!$B320,'Faturamento SP3'!$Z$2:$Z$692,'Infos Relatório'!U$1)</f>
        <v>0</v>
      </c>
      <c r="W320" s="13">
        <f>SUMIFS('Faturamento SP3'!$J$2:$J$692,'Faturamento SP3'!$D$2:$D$692,'Infos Relatório'!$B$245,'Faturamento SP3'!$E$2:$E$692,'Infos Relatório'!$B320,'Faturamento SP3'!$Z$2:$Z$692,'Infos Relatório'!U$1)</f>
        <v>0</v>
      </c>
      <c r="X320" s="14">
        <f>SUMIFS('Faturamento SP3'!$O$2:$O$692,'Faturamento SP3'!$D$2:$D$692,'Infos Relatório'!$B$245,'Faturamento SP3'!$E$2:$E$692,'Infos Relatório'!$B320,'Faturamento SP3'!$Z$2:$Z$692,'Infos Relatório'!U$1,'Faturamento SP3'!$T$2:$T$692,"Sim")+SUMIFS('Faturamento SP3'!$P$2:$P$692,'Faturamento SP3'!$D$2:$D$692,'Infos Relatório'!$B$245,'Faturamento SP3'!$E$2:$E$692,'Infos Relatório'!$B320,'Faturamento SP3'!$Z$2:$Z$692,'Infos Relatório'!U$1,'Faturamento SP3'!$T$2:$T$692,"Sim")</f>
        <v>0</v>
      </c>
      <c r="Y320" s="27" t="e">
        <f t="shared" si="112"/>
        <v>#DIV/0!</v>
      </c>
      <c r="Z320" s="24">
        <f>SUMIFS('Faturamento SP3'!$H$2:$H$692,'Faturamento SP3'!$D$2:$D$692,'Infos Relatório'!$B$245,'Faturamento SP3'!$E$2:$E$692,'Infos Relatório'!$B320,'Faturamento SP3'!$Z$2:$Z$692,'Infos Relatório'!U$1)</f>
        <v>0</v>
      </c>
      <c r="AA320" s="23">
        <f>COUNTIFS('Faturamento SP3'!$D$2:$D$692,'Infos Relatório'!$B$245,'Faturamento SP3'!$E$2:$E$692,'Infos Relatório'!$B320,'Faturamento SP3'!$Z$2:$Z$692,'Infos Relatório'!AA$1)</f>
        <v>0</v>
      </c>
      <c r="AB320" s="13">
        <f>SUMIFS('Faturamento SP3'!$G$2:$G$692,'Faturamento SP3'!$D$2:$D$692,'Infos Relatório'!$B$245,'Faturamento SP3'!$E$2:$E$692,'Infos Relatório'!$B320,'Faturamento SP3'!$Z$2:$Z$692,'Infos Relatório'!AA$1)</f>
        <v>0</v>
      </c>
      <c r="AC320" s="13">
        <f>SUMIFS('Faturamento SP3'!$J$2:$J$692,'Faturamento SP3'!$D$2:$D$692,'Infos Relatório'!$B$245,'Faturamento SP3'!$E$2:$E$692,'Infos Relatório'!$B320,'Faturamento SP3'!$Z$2:$Z$692,'Infos Relatório'!AA$1)</f>
        <v>0</v>
      </c>
      <c r="AD320" s="14">
        <f>SUMIFS('Faturamento SP3'!$O$2:$O$692,'Faturamento SP3'!$D$2:$D$692,'Infos Relatório'!$B$245,'Faturamento SP3'!$E$2:$E$692,'Infos Relatório'!$B320,'Faturamento SP3'!$Z$2:$Z$692,'Infos Relatório'!AA$1,'Faturamento SP3'!$T$2:$T$692,"Sim")+SUMIFS('Faturamento SP3'!$P$2:$P$692,'Faturamento SP3'!$D$2:$D$692,'Infos Relatório'!$B$245,'Faturamento SP3'!$E$2:$E$692,'Infos Relatório'!$B320,'Faturamento SP3'!$Z$2:$Z$692,'Infos Relatório'!AA$1,'Faturamento SP3'!$T$2:$T$692,"Sim")</f>
        <v>0</v>
      </c>
      <c r="AE320" s="27" t="e">
        <f t="shared" si="113"/>
        <v>#DIV/0!</v>
      </c>
      <c r="AF320" s="24">
        <f>SUMIFS('Faturamento SP3'!$H$2:$H$692,'Faturamento SP3'!$D$2:$D$692,'Infos Relatório'!$B$245,'Faturamento SP3'!$E$2:$E$692,'Infos Relatório'!$B320,'Faturamento SP3'!$Z$2:$Z$692,'Infos Relatório'!AA$1)</f>
        <v>0</v>
      </c>
      <c r="AG320" s="23">
        <f>COUNTIFS('Faturamento SP3'!$D$2:$D$692,'Infos Relatório'!$B$245,'Faturamento SP3'!$E$2:$E$692,'Infos Relatório'!$B320,'Faturamento SP3'!$Z$2:$Z$692,'Infos Relatório'!AG$1)</f>
        <v>0</v>
      </c>
      <c r="AH320" s="13">
        <f>SUMIFS('Faturamento SP3'!$G$2:$G$692,'Faturamento SP3'!$D$2:$D$692,'Infos Relatório'!$B$245,'Faturamento SP3'!$E$2:$E$692,'Infos Relatório'!$B320,'Faturamento SP3'!$Z$2:$Z$692,'Infos Relatório'!AG$1)</f>
        <v>0</v>
      </c>
      <c r="AI320" s="13">
        <f>SUMIFS('Faturamento SP3'!$J$2:$J$692,'Faturamento SP3'!$D$2:$D$692,'Infos Relatório'!$B$245,'Faturamento SP3'!$E$2:$E$692,'Infos Relatório'!$B320,'Faturamento SP3'!$Z$2:$Z$692,'Infos Relatório'!AG$1)</f>
        <v>0</v>
      </c>
      <c r="AJ320" s="14">
        <f>SUMIFS('Faturamento SP3'!$O$2:$O$692,'Faturamento SP3'!$D$2:$D$692,'Infos Relatório'!$B$245,'Faturamento SP3'!$E$2:$E$692,'Infos Relatório'!$B320,'Faturamento SP3'!$Z$2:$Z$692,'Infos Relatório'!AG$1,'Faturamento SP3'!$T$2:$T$692,"Sim")+SUMIFS('Faturamento SP3'!$P$2:$P$692,'Faturamento SP3'!$D$2:$D$692,'Infos Relatório'!$B$245,'Faturamento SP3'!$E$2:$E$692,'Infos Relatório'!$B320,'Faturamento SP3'!$Z$2:$Z$692,'Infos Relatório'!AG$1,'Faturamento SP3'!$T$2:$T$692,"Sim")</f>
        <v>0</v>
      </c>
      <c r="AK320" s="27" t="e">
        <f t="shared" si="114"/>
        <v>#DIV/0!</v>
      </c>
      <c r="AL320" s="24">
        <f>SUMIFS('Faturamento SP3'!$H$2:$H$692,'Faturamento SP3'!$D$2:$D$692,'Infos Relatório'!$B$245,'Faturamento SP3'!$E$2:$E$692,'Infos Relatório'!$B320,'Faturamento SP3'!$Z$2:$Z$692,'Infos Relatório'!AG$1)</f>
        <v>0</v>
      </c>
      <c r="AM320" s="23">
        <f>COUNTIFS('Faturamento SP3'!$D$2:$D$692,'Infos Relatório'!$B$245,'Faturamento SP3'!$E$2:$E$692,'Infos Relatório'!$B320,'Faturamento SP3'!$Z$2:$Z$692,'Infos Relatório'!AM$1)</f>
        <v>0</v>
      </c>
      <c r="AN320" s="13">
        <f>SUMIFS('Faturamento SP3'!$G$2:$G$692,'Faturamento SP3'!$D$2:$D$692,'Infos Relatório'!$B$245,'Faturamento SP3'!$E$2:$E$692,'Infos Relatório'!$B320,'Faturamento SP3'!$Z$2:$Z$692,'Infos Relatório'!AM$1)</f>
        <v>0</v>
      </c>
      <c r="AO320" s="13">
        <f>SUMIFS('Faturamento SP3'!$J$2:$J$692,'Faturamento SP3'!$D$2:$D$692,'Infos Relatório'!$B$245,'Faturamento SP3'!$E$2:$E$692,'Infos Relatório'!$B320,'Faturamento SP3'!$Z$2:$Z$692,'Infos Relatório'!AM$1)</f>
        <v>0</v>
      </c>
      <c r="AP320" s="14">
        <f>SUMIFS('Faturamento SP3'!$O$2:$O$692,'Faturamento SP3'!$D$2:$D$692,'Infos Relatório'!$B$245,'Faturamento SP3'!$E$2:$E$692,'Infos Relatório'!$B320,'Faturamento SP3'!$Z$2:$Z$692,'Infos Relatório'!AM$1,'Faturamento SP3'!$T$2:$T$692,"Sim")+SUMIFS('Faturamento SP3'!$P$2:$P$692,'Faturamento SP3'!$D$2:$D$692,'Infos Relatório'!$B$245,'Faturamento SP3'!$E$2:$E$692,'Infos Relatório'!$B320,'Faturamento SP3'!$Z$2:$Z$692,'Infos Relatório'!AM$1,'Faturamento SP3'!$T$2:$T$692,"Sim")</f>
        <v>0</v>
      </c>
      <c r="AQ320" s="27" t="e">
        <f t="shared" si="115"/>
        <v>#DIV/0!</v>
      </c>
      <c r="AR320" s="24">
        <f>SUMIFS('Faturamento SP3'!$H$2:$H$692,'Faturamento SP3'!$D$2:$D$692,'Infos Relatório'!$B$245,'Faturamento SP3'!$E$2:$E$692,'Infos Relatório'!$B320,'Faturamento SP3'!$Z$2:$Z$692,'Infos Relatório'!AM$1)</f>
        <v>0</v>
      </c>
      <c r="AS320" s="23">
        <f>COUNTIFS('Faturamento SP3'!$D$2:$D$692,'Infos Relatório'!$B$245,'Faturamento SP3'!$E$2:$E$692,'Infos Relatório'!$B320,'Faturamento SP3'!$Z$2:$Z$692,'Infos Relatório'!AS$1)</f>
        <v>0</v>
      </c>
      <c r="AT320" s="13">
        <f>SUMIFS('Faturamento SP3'!$G$2:$G$692,'Faturamento SP3'!$D$2:$D$692,'Infos Relatório'!$B$245,'Faturamento SP3'!$E$2:$E$692,'Infos Relatório'!$B320,'Faturamento SP3'!$Z$2:$Z$692,'Infos Relatório'!AS$1)</f>
        <v>0</v>
      </c>
      <c r="AU320" s="13">
        <f>SUMIFS('Faturamento SP3'!$J$2:$J$692,'Faturamento SP3'!$D$2:$D$692,'Infos Relatório'!$B$245,'Faturamento SP3'!$E$2:$E$692,'Infos Relatório'!$B320,'Faturamento SP3'!$Z$2:$Z$692,'Infos Relatório'!AS$1)</f>
        <v>0</v>
      </c>
      <c r="AV320" s="14">
        <f>SUMIFS('Faturamento SP3'!$O$2:$O$692,'Faturamento SP3'!$D$2:$D$692,'Infos Relatório'!$B$245,'Faturamento SP3'!$E$2:$E$692,'Infos Relatório'!$B320,'Faturamento SP3'!$Z$2:$Z$692,'Infos Relatório'!AS$1,'Faturamento SP3'!$T$2:$T$692,"Sim")+SUMIFS('Faturamento SP3'!$P$2:$P$692,'Faturamento SP3'!$D$2:$D$692,'Infos Relatório'!$B$245,'Faturamento SP3'!$E$2:$E$692,'Infos Relatório'!$B320,'Faturamento SP3'!$Z$2:$Z$692,'Infos Relatório'!AS$1,'Faturamento SP3'!$T$2:$T$692,"Sim")</f>
        <v>0</v>
      </c>
      <c r="AW320" s="27" t="e">
        <f t="shared" si="116"/>
        <v>#DIV/0!</v>
      </c>
      <c r="AX320" s="24">
        <f>SUMIFS('Faturamento SP3'!$H$2:$H$692,'Faturamento SP3'!$D$2:$D$692,'Infos Relatório'!$B$245,'Faturamento SP3'!$E$2:$E$692,'Infos Relatório'!$B320,'Faturamento SP3'!$Z$2:$Z$692,'Infos Relatório'!AS$1)</f>
        <v>0</v>
      </c>
      <c r="AY320" s="23">
        <f>COUNTIFS('Faturamento SP3'!$D$2:$D$692,'Infos Relatório'!$B$245,'Faturamento SP3'!$E$2:$E$692,'Infos Relatório'!$B320,'Faturamento SP3'!$Z$2:$Z$692,'Infos Relatório'!AY$1)</f>
        <v>0</v>
      </c>
      <c r="AZ320" s="13">
        <f>SUMIFS('Faturamento SP3'!$G$2:$G$692,'Faturamento SP3'!$D$2:$D$692,'Infos Relatório'!$B$245,'Faturamento SP3'!$E$2:$E$692,'Infos Relatório'!$B320,'Faturamento SP3'!$Z$2:$Z$692,'Infos Relatório'!AY$1)</f>
        <v>0</v>
      </c>
      <c r="BA320" s="13">
        <f>SUMIFS('Faturamento SP3'!$J$2:$J$692,'Faturamento SP3'!$D$2:$D$692,'Infos Relatório'!$B$245,'Faturamento SP3'!$E$2:$E$692,'Infos Relatório'!$B320,'Faturamento SP3'!$Z$2:$Z$692,'Infos Relatório'!AY$1)</f>
        <v>0</v>
      </c>
      <c r="BB320" s="14">
        <f>SUMIFS('Faturamento SP3'!$O$2:$O$692,'Faturamento SP3'!$D$2:$D$692,'Infos Relatório'!$B$245,'Faturamento SP3'!$E$2:$E$692,'Infos Relatório'!$B320,'Faturamento SP3'!$Z$2:$Z$692,'Infos Relatório'!AY$1,'Faturamento SP3'!$T$2:$T$692,"Sim")+SUMIFS('Faturamento SP3'!$P$2:$P$692,'Faturamento SP3'!$D$2:$D$692,'Infos Relatório'!$B$245,'Faturamento SP3'!$E$2:$E$692,'Infos Relatório'!$B320,'Faturamento SP3'!$Z$2:$Z$692,'Infos Relatório'!AY$1,'Faturamento SP3'!$T$2:$T$692,"Sim")</f>
        <v>0</v>
      </c>
      <c r="BC320" s="27" t="e">
        <f t="shared" si="117"/>
        <v>#DIV/0!</v>
      </c>
      <c r="BD320" s="24">
        <f>SUMIFS('Faturamento SP3'!$H$2:$H$692,'Faturamento SP3'!$D$2:$D$692,'Infos Relatório'!$B$245,'Faturamento SP3'!$E$2:$E$692,'Infos Relatório'!$B320,'Faturamento SP3'!$Z$2:$Z$692,'Infos Relatório'!AY$1)</f>
        <v>0</v>
      </c>
      <c r="BE320" s="23">
        <f>COUNTIFS('Faturamento SP3'!$D$2:$D$692,'Infos Relatório'!$B$245,'Faturamento SP3'!$E$2:$E$692,'Infos Relatório'!$B320,'Faturamento SP3'!$Z$2:$Z$692,'Infos Relatório'!BE$1)</f>
        <v>0</v>
      </c>
      <c r="BF320" s="13">
        <f>SUMIFS('Faturamento SP3'!$G$2:$G$692,'Faturamento SP3'!$D$2:$D$692,'Infos Relatório'!$B$245,'Faturamento SP3'!$E$2:$E$692,'Infos Relatório'!$B320,'Faturamento SP3'!$Z$2:$Z$692,'Infos Relatório'!BE$1)</f>
        <v>0</v>
      </c>
      <c r="BG320" s="13">
        <f>SUMIFS('Faturamento SP3'!$J$2:$J$692,'Faturamento SP3'!$D$2:$D$692,'Infos Relatório'!$B$245,'Faturamento SP3'!$E$2:$E$692,'Infos Relatório'!$B320,'Faturamento SP3'!$Z$2:$Z$692,'Infos Relatório'!BE$1)</f>
        <v>0</v>
      </c>
      <c r="BH320" s="14">
        <f>SUMIFS('Faturamento SP3'!$O$2:$O$692,'Faturamento SP3'!$D$2:$D$692,'Infos Relatório'!$B$245,'Faturamento SP3'!$E$2:$E$692,'Infos Relatório'!$B320,'Faturamento SP3'!$Z$2:$Z$692,'Infos Relatório'!BE$1,'Faturamento SP3'!$T$2:$T$692,"Sim")+SUMIFS('Faturamento SP3'!$P$2:$P$692,'Faturamento SP3'!$D$2:$D$692,'Infos Relatório'!$B$245,'Faturamento SP3'!$E$2:$E$692,'Infos Relatório'!$B320,'Faturamento SP3'!$Z$2:$Z$692,'Infos Relatório'!BE$1,'Faturamento SP3'!$T$2:$T$692,"Sim")</f>
        <v>0</v>
      </c>
      <c r="BI320" s="27" t="e">
        <f t="shared" si="118"/>
        <v>#DIV/0!</v>
      </c>
      <c r="BJ320" s="24">
        <f>SUMIFS('Faturamento SP3'!$H$2:$H$692,'Faturamento SP3'!$D$2:$D$692,'Infos Relatório'!$B$245,'Faturamento SP3'!$E$2:$E$692,'Infos Relatório'!$B320,'Faturamento SP3'!$Z$2:$Z$692,'Infos Relatório'!BE$1)</f>
        <v>0</v>
      </c>
      <c r="BK320" s="23">
        <f>COUNTIFS('Faturamento SP3'!$D$2:$D$692,'Infos Relatório'!$B$245,'Faturamento SP3'!$E$2:$E$692,'Infos Relatório'!$B320,'Faturamento SP3'!$Z$2:$Z$692,'Infos Relatório'!BK$1)</f>
        <v>0</v>
      </c>
      <c r="BL320" s="13">
        <f>SUMIFS('Faturamento SP3'!$G$2:$G$692,'Faturamento SP3'!$D$2:$D$692,'Infos Relatório'!$B$245,'Faturamento SP3'!$E$2:$E$692,'Infos Relatório'!$B320,'Faturamento SP3'!$Z$2:$Z$692,'Infos Relatório'!BK$1)</f>
        <v>0</v>
      </c>
      <c r="BM320" s="13">
        <f>SUMIFS('Faturamento SP3'!$J$2:$J$692,'Faturamento SP3'!$D$2:$D$692,'Infos Relatório'!$B$245,'Faturamento SP3'!$E$2:$E$692,'Infos Relatório'!$B320,'Faturamento SP3'!$Z$2:$Z$692,'Infos Relatório'!BK$1)</f>
        <v>0</v>
      </c>
      <c r="BN320" s="14">
        <f>SUMIFS('Faturamento SP3'!$O$2:$O$692,'Faturamento SP3'!$D$2:$D$692,'Infos Relatório'!$B$245,'Faturamento SP3'!$E$2:$E$692,'Infos Relatório'!$B320,'Faturamento SP3'!$Z$2:$Z$692,'Infos Relatório'!BK$1,'Faturamento SP3'!$T$2:$T$692,"Sim")+SUMIFS('Faturamento SP3'!$P$2:$P$692,'Faturamento SP3'!$D$2:$D$692,'Infos Relatório'!$B$245,'Faturamento SP3'!$E$2:$E$692,'Infos Relatório'!$B320,'Faturamento SP3'!$Z$2:$Z$692,'Infos Relatório'!BK$1,'Faturamento SP3'!$T$2:$T$692,"Sim")</f>
        <v>0</v>
      </c>
      <c r="BO320" s="27" t="e">
        <f t="shared" si="119"/>
        <v>#DIV/0!</v>
      </c>
      <c r="BP320" s="24">
        <f>SUMIFS('Faturamento SP3'!$H$2:$H$692,'Faturamento SP3'!$D$2:$D$692,'Infos Relatório'!$B$245,'Faturamento SP3'!$E$2:$E$692,'Infos Relatório'!$B320,'Faturamento SP3'!$Z$2:$Z$692,'Infos Relatório'!BK$1)</f>
        <v>0</v>
      </c>
      <c r="BQ320" s="23">
        <f>COUNTIFS('Faturamento SP3'!$D$2:$D$692,'Infos Relatório'!$B$245,'Faturamento SP3'!$E$2:$E$692,'Infos Relatório'!$B320,'Faturamento SP3'!$Z$2:$Z$692,'Infos Relatório'!BQ$1)</f>
        <v>0</v>
      </c>
      <c r="BR320" s="13">
        <f>SUMIFS('Faturamento SP3'!$G$2:$G$692,'Faturamento SP3'!$D$2:$D$692,'Infos Relatório'!$B$245,'Faturamento SP3'!$E$2:$E$692,'Infos Relatório'!$B320,'Faturamento SP3'!$Z$2:$Z$692,'Infos Relatório'!BQ$1)</f>
        <v>0</v>
      </c>
      <c r="BS320" s="13">
        <f>SUMIFS('Faturamento SP3'!$J$2:$J$692,'Faturamento SP3'!$D$2:$D$692,'Infos Relatório'!$B$245,'Faturamento SP3'!$E$2:$E$692,'Infos Relatório'!$B320,'Faturamento SP3'!$Z$2:$Z$692,'Infos Relatório'!BQ$1)</f>
        <v>0</v>
      </c>
      <c r="BT320" s="14">
        <f>SUMIFS('Faturamento SP3'!$O$2:$O$692,'Faturamento SP3'!$D$2:$D$692,'Infos Relatório'!$B$245,'Faturamento SP3'!$E$2:$E$692,'Infos Relatório'!$B320,'Faturamento SP3'!$Z$2:$Z$692,'Infos Relatório'!BQ$1,'Faturamento SP3'!$T$2:$T$692,"Sim")+SUMIFS('Faturamento SP3'!$P$2:$P$692,'Faturamento SP3'!$D$2:$D$692,'Infos Relatório'!$B$245,'Faturamento SP3'!$E$2:$E$692,'Infos Relatório'!$B320,'Faturamento SP3'!$Z$2:$Z$692,'Infos Relatório'!BQ$1,'Faturamento SP3'!$T$2:$T$692,"Sim")</f>
        <v>0</v>
      </c>
      <c r="BU320" s="27" t="e">
        <f t="shared" si="120"/>
        <v>#DIV/0!</v>
      </c>
      <c r="BV320" s="24">
        <f>SUMIFS('Faturamento SP3'!$H$2:$H$692,'Faturamento SP3'!$D$2:$D$692,'Infos Relatório'!$B$245,'Faturamento SP3'!$E$2:$E$692,'Infos Relatório'!$B320,'Faturamento SP3'!$Z$2:$Z$692,'Infos Relatório'!BQ$1)</f>
        <v>0</v>
      </c>
    </row>
    <row r="321" spans="2:74">
      <c r="B321" s="17" t="s">
        <v>82</v>
      </c>
      <c r="C321" s="23">
        <f>COUNTIFS('Faturamento SP3'!$D$2:$D$692,'Infos Relatório'!$B$245,'Faturamento SP3'!$E$2:$E$692,'Infos Relatório'!$B321,'Faturamento SP3'!$Z$2:$Z$692,'Infos Relatório'!C$1)</f>
        <v>0</v>
      </c>
      <c r="D321" s="13">
        <f>SUMIFS('Faturamento SP3'!$G$2:$G$692,'Faturamento SP3'!$D$2:$D$692,'Infos Relatório'!$B$245,'Faturamento SP3'!$E$2:$E$692,'Infos Relatório'!$B321,'Faturamento SP3'!$Z$2:$Z$692,'Infos Relatório'!C$1)</f>
        <v>0</v>
      </c>
      <c r="E321" s="13">
        <f>SUMIFS('Faturamento SP3'!$J$2:$J$692,'Faturamento SP3'!$D$2:$D$692,'Infos Relatório'!$B$245,'Faturamento SP3'!$E$2:$E$692,'Infos Relatório'!$B321,'Faturamento SP3'!$Z$2:$Z$692,'Infos Relatório'!C$1)</f>
        <v>0</v>
      </c>
      <c r="F321" s="14">
        <f>SUMIFS('Faturamento SP3'!$O$2:$O$692,'Faturamento SP3'!$D$2:$D$692,'Infos Relatório'!$B$245,'Faturamento SP3'!$E$2:$E$692,'Infos Relatório'!$B321,'Faturamento SP3'!$Z$2:$Z$692,'Infos Relatório'!C$1,'Faturamento SP3'!$T$2:$T$692,"Sim")+SUMIFS('Faturamento SP3'!$P$2:$P$692,'Faturamento SP3'!$D$2:$D$692,'Infos Relatório'!$B$245,'Faturamento SP3'!$E$2:$E$692,'Infos Relatório'!$B321,'Faturamento SP3'!$Z$2:$Z$692,'Infos Relatório'!C$1,'Faturamento SP3'!$T$2:$T$692,"Sim")</f>
        <v>0</v>
      </c>
      <c r="G321" s="27" t="e">
        <f t="shared" si="109"/>
        <v>#DIV/0!</v>
      </c>
      <c r="H321" s="24">
        <f>SUMIFS('Faturamento SP3'!$H$2:$H$692,'Faturamento SP3'!$D$2:$D$692,'Infos Relatório'!$B$245,'Faturamento SP3'!$E$2:$E$692,'Infos Relatório'!$B321,'Faturamento SP3'!$Z$2:$Z$692,'Infos Relatório'!C$1)</f>
        <v>0</v>
      </c>
      <c r="I321" s="23">
        <f>COUNTIFS('Faturamento SP3'!$D$2:$D$692,'Infos Relatório'!$B$245,'Faturamento SP3'!$E$2:$E$692,'Infos Relatório'!$B321,'Faturamento SP3'!$Z$2:$Z$692,'Infos Relatório'!I$1)</f>
        <v>0</v>
      </c>
      <c r="J321" s="13">
        <f>SUMIFS('Faturamento SP3'!$G$2:$G$692,'Faturamento SP3'!$D$2:$D$692,'Infos Relatório'!$B$245,'Faturamento SP3'!$E$2:$E$692,'Infos Relatório'!$B321,'Faturamento SP3'!$Z$2:$Z$692,'Infos Relatório'!I$1)</f>
        <v>0</v>
      </c>
      <c r="K321" s="13">
        <f>SUMIFS('Faturamento SP3'!$J$2:$J$692,'Faturamento SP3'!$D$2:$D$692,'Infos Relatório'!$B$245,'Faturamento SP3'!$E$2:$E$692,'Infos Relatório'!$B321,'Faturamento SP3'!$Z$2:$Z$692,'Infos Relatório'!I$1)</f>
        <v>0</v>
      </c>
      <c r="L321" s="14">
        <f>SUMIFS('Faturamento SP3'!$O$2:$O$692,'Faturamento SP3'!$D$2:$D$692,'Infos Relatório'!$B$245,'Faturamento SP3'!$E$2:$E$692,'Infos Relatório'!$B321,'Faturamento SP3'!$Z$2:$Z$692,'Infos Relatório'!I$1,'Faturamento SP3'!$T$2:$T$692,"Sim")+SUMIFS('Faturamento SP3'!$P$2:$P$692,'Faturamento SP3'!$D$2:$D$692,'Infos Relatório'!$B$245,'Faturamento SP3'!$E$2:$E$692,'Infos Relatório'!$B321,'Faturamento SP3'!$Z$2:$Z$692,'Infos Relatório'!I$1,'Faturamento SP3'!$T$2:$T$692,"Sim")</f>
        <v>0</v>
      </c>
      <c r="M321" s="27" t="e">
        <f t="shared" si="110"/>
        <v>#DIV/0!</v>
      </c>
      <c r="N321" s="24">
        <f>SUMIFS('Faturamento SP3'!$H$2:$H$692,'Faturamento SP3'!$D$2:$D$692,'Infos Relatório'!$B$245,'Faturamento SP3'!$E$2:$E$692,'Infos Relatório'!$B321,'Faturamento SP3'!$Z$2:$Z$692,'Infos Relatório'!I$1)</f>
        <v>0</v>
      </c>
      <c r="O321" s="23">
        <f>COUNTIFS('Faturamento SP3'!$D$2:$D$692,'Infos Relatório'!$B$245,'Faturamento SP3'!$E$2:$E$692,'Infos Relatório'!$B321,'Faturamento SP3'!$Z$2:$Z$692,'Infos Relatório'!O$1)</f>
        <v>0</v>
      </c>
      <c r="P321" s="13">
        <f>SUMIFS('Faturamento SP3'!$G$2:$G$692,'Faturamento SP3'!$D$2:$D$692,'Infos Relatório'!$B$245,'Faturamento SP3'!$E$2:$E$692,'Infos Relatório'!$B321,'Faturamento SP3'!$Z$2:$Z$692,'Infos Relatório'!O$1)</f>
        <v>0</v>
      </c>
      <c r="Q321" s="13">
        <f>SUMIFS('Faturamento SP3'!$J$2:$J$692,'Faturamento SP3'!$D$2:$D$692,'Infos Relatório'!$B$245,'Faturamento SP3'!$E$2:$E$692,'Infos Relatório'!$B321,'Faturamento SP3'!$Z$2:$Z$692,'Infos Relatório'!O$1)</f>
        <v>0</v>
      </c>
      <c r="R321" s="14">
        <f>SUMIFS('Faturamento SP3'!$O$2:$O$692,'Faturamento SP3'!$D$2:$D$692,'Infos Relatório'!$B$245,'Faturamento SP3'!$E$2:$E$692,'Infos Relatório'!$B321,'Faturamento SP3'!$Z$2:$Z$692,'Infos Relatório'!O$1,'Faturamento SP3'!$T$2:$T$692,"Sim")+SUMIFS('Faturamento SP3'!$P$2:$P$692,'Faturamento SP3'!$D$2:$D$692,'Infos Relatório'!$B$245,'Faturamento SP3'!$E$2:$E$692,'Infos Relatório'!$B321,'Faturamento SP3'!$Z$2:$Z$692,'Infos Relatório'!O$1,'Faturamento SP3'!$T$2:$T$692,"Sim")</f>
        <v>0</v>
      </c>
      <c r="S321" s="27" t="e">
        <f t="shared" si="111"/>
        <v>#DIV/0!</v>
      </c>
      <c r="T321" s="24">
        <f>SUMIFS('Faturamento SP3'!$H$2:$H$692,'Faturamento SP3'!$D$2:$D$692,'Infos Relatório'!$B$245,'Faturamento SP3'!$E$2:$E$692,'Infos Relatório'!$B321,'Faturamento SP3'!$Z$2:$Z$692,'Infos Relatório'!O$1)</f>
        <v>0</v>
      </c>
      <c r="U321" s="23">
        <f>COUNTIFS('Faturamento SP3'!$D$2:$D$692,'Infos Relatório'!$B$245,'Faturamento SP3'!$E$2:$E$692,'Infos Relatório'!$B321,'Faturamento SP3'!$Z$2:$Z$692,'Infos Relatório'!U$1)</f>
        <v>0</v>
      </c>
      <c r="V321" s="13">
        <f>SUMIFS('Faturamento SP3'!$G$2:$G$692,'Faturamento SP3'!$D$2:$D$692,'Infos Relatório'!$B$245,'Faturamento SP3'!$E$2:$E$692,'Infos Relatório'!$B321,'Faturamento SP3'!$Z$2:$Z$692,'Infos Relatório'!U$1)</f>
        <v>0</v>
      </c>
      <c r="W321" s="13">
        <f>SUMIFS('Faturamento SP3'!$J$2:$J$692,'Faturamento SP3'!$D$2:$D$692,'Infos Relatório'!$B$245,'Faturamento SP3'!$E$2:$E$692,'Infos Relatório'!$B321,'Faturamento SP3'!$Z$2:$Z$692,'Infos Relatório'!U$1)</f>
        <v>0</v>
      </c>
      <c r="X321" s="14">
        <f>SUMIFS('Faturamento SP3'!$O$2:$O$692,'Faturamento SP3'!$D$2:$D$692,'Infos Relatório'!$B$245,'Faturamento SP3'!$E$2:$E$692,'Infos Relatório'!$B321,'Faturamento SP3'!$Z$2:$Z$692,'Infos Relatório'!U$1,'Faturamento SP3'!$T$2:$T$692,"Sim")+SUMIFS('Faturamento SP3'!$P$2:$P$692,'Faturamento SP3'!$D$2:$D$692,'Infos Relatório'!$B$245,'Faturamento SP3'!$E$2:$E$692,'Infos Relatório'!$B321,'Faturamento SP3'!$Z$2:$Z$692,'Infos Relatório'!U$1,'Faturamento SP3'!$T$2:$T$692,"Sim")</f>
        <v>0</v>
      </c>
      <c r="Y321" s="27" t="e">
        <f t="shared" si="112"/>
        <v>#DIV/0!</v>
      </c>
      <c r="Z321" s="24">
        <f>SUMIFS('Faturamento SP3'!$H$2:$H$692,'Faturamento SP3'!$D$2:$D$692,'Infos Relatório'!$B$245,'Faturamento SP3'!$E$2:$E$692,'Infos Relatório'!$B321,'Faturamento SP3'!$Z$2:$Z$692,'Infos Relatório'!U$1)</f>
        <v>0</v>
      </c>
      <c r="AA321" s="23">
        <f>COUNTIFS('Faturamento SP3'!$D$2:$D$692,'Infos Relatório'!$B$245,'Faturamento SP3'!$E$2:$E$692,'Infos Relatório'!$B321,'Faturamento SP3'!$Z$2:$Z$692,'Infos Relatório'!AA$1)</f>
        <v>0</v>
      </c>
      <c r="AB321" s="13">
        <f>SUMIFS('Faturamento SP3'!$G$2:$G$692,'Faturamento SP3'!$D$2:$D$692,'Infos Relatório'!$B$245,'Faturamento SP3'!$E$2:$E$692,'Infos Relatório'!$B321,'Faturamento SP3'!$Z$2:$Z$692,'Infos Relatório'!AA$1)</f>
        <v>0</v>
      </c>
      <c r="AC321" s="13">
        <f>SUMIFS('Faturamento SP3'!$J$2:$J$692,'Faturamento SP3'!$D$2:$D$692,'Infos Relatório'!$B$245,'Faturamento SP3'!$E$2:$E$692,'Infos Relatório'!$B321,'Faturamento SP3'!$Z$2:$Z$692,'Infos Relatório'!AA$1)</f>
        <v>0</v>
      </c>
      <c r="AD321" s="14">
        <f>SUMIFS('Faturamento SP3'!$O$2:$O$692,'Faturamento SP3'!$D$2:$D$692,'Infos Relatório'!$B$245,'Faturamento SP3'!$E$2:$E$692,'Infos Relatório'!$B321,'Faturamento SP3'!$Z$2:$Z$692,'Infos Relatório'!AA$1,'Faturamento SP3'!$T$2:$T$692,"Sim")+SUMIFS('Faturamento SP3'!$P$2:$P$692,'Faturamento SP3'!$D$2:$D$692,'Infos Relatório'!$B$245,'Faturamento SP3'!$E$2:$E$692,'Infos Relatório'!$B321,'Faturamento SP3'!$Z$2:$Z$692,'Infos Relatório'!AA$1,'Faturamento SP3'!$T$2:$T$692,"Sim")</f>
        <v>0</v>
      </c>
      <c r="AE321" s="27" t="e">
        <f t="shared" si="113"/>
        <v>#DIV/0!</v>
      </c>
      <c r="AF321" s="24">
        <f>SUMIFS('Faturamento SP3'!$H$2:$H$692,'Faturamento SP3'!$D$2:$D$692,'Infos Relatório'!$B$245,'Faturamento SP3'!$E$2:$E$692,'Infos Relatório'!$B321,'Faturamento SP3'!$Z$2:$Z$692,'Infos Relatório'!AA$1)</f>
        <v>0</v>
      </c>
      <c r="AG321" s="23">
        <f>COUNTIFS('Faturamento SP3'!$D$2:$D$692,'Infos Relatório'!$B$245,'Faturamento SP3'!$E$2:$E$692,'Infos Relatório'!$B321,'Faturamento SP3'!$Z$2:$Z$692,'Infos Relatório'!AG$1)</f>
        <v>0</v>
      </c>
      <c r="AH321" s="13">
        <f>SUMIFS('Faturamento SP3'!$G$2:$G$692,'Faturamento SP3'!$D$2:$D$692,'Infos Relatório'!$B$245,'Faturamento SP3'!$E$2:$E$692,'Infos Relatório'!$B321,'Faturamento SP3'!$Z$2:$Z$692,'Infos Relatório'!AG$1)</f>
        <v>0</v>
      </c>
      <c r="AI321" s="13">
        <f>SUMIFS('Faturamento SP3'!$J$2:$J$692,'Faturamento SP3'!$D$2:$D$692,'Infos Relatório'!$B$245,'Faturamento SP3'!$E$2:$E$692,'Infos Relatório'!$B321,'Faturamento SP3'!$Z$2:$Z$692,'Infos Relatório'!AG$1)</f>
        <v>0</v>
      </c>
      <c r="AJ321" s="14">
        <f>SUMIFS('Faturamento SP3'!$O$2:$O$692,'Faturamento SP3'!$D$2:$D$692,'Infos Relatório'!$B$245,'Faturamento SP3'!$E$2:$E$692,'Infos Relatório'!$B321,'Faturamento SP3'!$Z$2:$Z$692,'Infos Relatório'!AG$1,'Faturamento SP3'!$T$2:$T$692,"Sim")+SUMIFS('Faturamento SP3'!$P$2:$P$692,'Faturamento SP3'!$D$2:$D$692,'Infos Relatório'!$B$245,'Faturamento SP3'!$E$2:$E$692,'Infos Relatório'!$B321,'Faturamento SP3'!$Z$2:$Z$692,'Infos Relatório'!AG$1,'Faturamento SP3'!$T$2:$T$692,"Sim")</f>
        <v>0</v>
      </c>
      <c r="AK321" s="27" t="e">
        <f t="shared" si="114"/>
        <v>#DIV/0!</v>
      </c>
      <c r="AL321" s="24">
        <f>SUMIFS('Faturamento SP3'!$H$2:$H$692,'Faturamento SP3'!$D$2:$D$692,'Infos Relatório'!$B$245,'Faturamento SP3'!$E$2:$E$692,'Infos Relatório'!$B321,'Faturamento SP3'!$Z$2:$Z$692,'Infos Relatório'!AG$1)</f>
        <v>0</v>
      </c>
      <c r="AM321" s="23">
        <f>COUNTIFS('Faturamento SP3'!$D$2:$D$692,'Infos Relatório'!$B$245,'Faturamento SP3'!$E$2:$E$692,'Infos Relatório'!$B321,'Faturamento SP3'!$Z$2:$Z$692,'Infos Relatório'!AM$1)</f>
        <v>0</v>
      </c>
      <c r="AN321" s="13">
        <f>SUMIFS('Faturamento SP3'!$G$2:$G$692,'Faturamento SP3'!$D$2:$D$692,'Infos Relatório'!$B$245,'Faturamento SP3'!$E$2:$E$692,'Infos Relatório'!$B321,'Faturamento SP3'!$Z$2:$Z$692,'Infos Relatório'!AM$1)</f>
        <v>0</v>
      </c>
      <c r="AO321" s="13">
        <f>SUMIFS('Faturamento SP3'!$J$2:$J$692,'Faturamento SP3'!$D$2:$D$692,'Infos Relatório'!$B$245,'Faturamento SP3'!$E$2:$E$692,'Infos Relatório'!$B321,'Faturamento SP3'!$Z$2:$Z$692,'Infos Relatório'!AM$1)</f>
        <v>0</v>
      </c>
      <c r="AP321" s="14">
        <f>SUMIFS('Faturamento SP3'!$O$2:$O$692,'Faturamento SP3'!$D$2:$D$692,'Infos Relatório'!$B$245,'Faturamento SP3'!$E$2:$E$692,'Infos Relatório'!$B321,'Faturamento SP3'!$Z$2:$Z$692,'Infos Relatório'!AM$1,'Faturamento SP3'!$T$2:$T$692,"Sim")+SUMIFS('Faturamento SP3'!$P$2:$P$692,'Faturamento SP3'!$D$2:$D$692,'Infos Relatório'!$B$245,'Faturamento SP3'!$E$2:$E$692,'Infos Relatório'!$B321,'Faturamento SP3'!$Z$2:$Z$692,'Infos Relatório'!AM$1,'Faturamento SP3'!$T$2:$T$692,"Sim")</f>
        <v>0</v>
      </c>
      <c r="AQ321" s="27" t="e">
        <f t="shared" si="115"/>
        <v>#DIV/0!</v>
      </c>
      <c r="AR321" s="24">
        <f>SUMIFS('Faturamento SP3'!$H$2:$H$692,'Faturamento SP3'!$D$2:$D$692,'Infos Relatório'!$B$245,'Faturamento SP3'!$E$2:$E$692,'Infos Relatório'!$B321,'Faturamento SP3'!$Z$2:$Z$692,'Infos Relatório'!AM$1)</f>
        <v>0</v>
      </c>
      <c r="AS321" s="23">
        <f>COUNTIFS('Faturamento SP3'!$D$2:$D$692,'Infos Relatório'!$B$245,'Faturamento SP3'!$E$2:$E$692,'Infos Relatório'!$B321,'Faturamento SP3'!$Z$2:$Z$692,'Infos Relatório'!AS$1)</f>
        <v>0</v>
      </c>
      <c r="AT321" s="13">
        <f>SUMIFS('Faturamento SP3'!$G$2:$G$692,'Faturamento SP3'!$D$2:$D$692,'Infos Relatório'!$B$245,'Faturamento SP3'!$E$2:$E$692,'Infos Relatório'!$B321,'Faturamento SP3'!$Z$2:$Z$692,'Infos Relatório'!AS$1)</f>
        <v>0</v>
      </c>
      <c r="AU321" s="13">
        <f>SUMIFS('Faturamento SP3'!$J$2:$J$692,'Faturamento SP3'!$D$2:$D$692,'Infos Relatório'!$B$245,'Faturamento SP3'!$E$2:$E$692,'Infos Relatório'!$B321,'Faturamento SP3'!$Z$2:$Z$692,'Infos Relatório'!AS$1)</f>
        <v>0</v>
      </c>
      <c r="AV321" s="14">
        <f>SUMIFS('Faturamento SP3'!$O$2:$O$692,'Faturamento SP3'!$D$2:$D$692,'Infos Relatório'!$B$245,'Faturamento SP3'!$E$2:$E$692,'Infos Relatório'!$B321,'Faturamento SP3'!$Z$2:$Z$692,'Infos Relatório'!AS$1,'Faturamento SP3'!$T$2:$T$692,"Sim")+SUMIFS('Faturamento SP3'!$P$2:$P$692,'Faturamento SP3'!$D$2:$D$692,'Infos Relatório'!$B$245,'Faturamento SP3'!$E$2:$E$692,'Infos Relatório'!$B321,'Faturamento SP3'!$Z$2:$Z$692,'Infos Relatório'!AS$1,'Faturamento SP3'!$T$2:$T$692,"Sim")</f>
        <v>0</v>
      </c>
      <c r="AW321" s="27" t="e">
        <f t="shared" si="116"/>
        <v>#DIV/0!</v>
      </c>
      <c r="AX321" s="24">
        <f>SUMIFS('Faturamento SP3'!$H$2:$H$692,'Faturamento SP3'!$D$2:$D$692,'Infos Relatório'!$B$245,'Faturamento SP3'!$E$2:$E$692,'Infos Relatório'!$B321,'Faturamento SP3'!$Z$2:$Z$692,'Infos Relatório'!AS$1)</f>
        <v>0</v>
      </c>
      <c r="AY321" s="23">
        <f>COUNTIFS('Faturamento SP3'!$D$2:$D$692,'Infos Relatório'!$B$245,'Faturamento SP3'!$E$2:$E$692,'Infos Relatório'!$B321,'Faturamento SP3'!$Z$2:$Z$692,'Infos Relatório'!AY$1)</f>
        <v>0</v>
      </c>
      <c r="AZ321" s="13">
        <f>SUMIFS('Faturamento SP3'!$G$2:$G$692,'Faturamento SP3'!$D$2:$D$692,'Infos Relatório'!$B$245,'Faturamento SP3'!$E$2:$E$692,'Infos Relatório'!$B321,'Faturamento SP3'!$Z$2:$Z$692,'Infos Relatório'!AY$1)</f>
        <v>0</v>
      </c>
      <c r="BA321" s="13">
        <f>SUMIFS('Faturamento SP3'!$J$2:$J$692,'Faturamento SP3'!$D$2:$D$692,'Infos Relatório'!$B$245,'Faturamento SP3'!$E$2:$E$692,'Infos Relatório'!$B321,'Faturamento SP3'!$Z$2:$Z$692,'Infos Relatório'!AY$1)</f>
        <v>0</v>
      </c>
      <c r="BB321" s="14">
        <f>SUMIFS('Faturamento SP3'!$O$2:$O$692,'Faturamento SP3'!$D$2:$D$692,'Infos Relatório'!$B$245,'Faturamento SP3'!$E$2:$E$692,'Infos Relatório'!$B321,'Faturamento SP3'!$Z$2:$Z$692,'Infos Relatório'!AY$1,'Faturamento SP3'!$T$2:$T$692,"Sim")+SUMIFS('Faturamento SP3'!$P$2:$P$692,'Faturamento SP3'!$D$2:$D$692,'Infos Relatório'!$B$245,'Faturamento SP3'!$E$2:$E$692,'Infos Relatório'!$B321,'Faturamento SP3'!$Z$2:$Z$692,'Infos Relatório'!AY$1,'Faturamento SP3'!$T$2:$T$692,"Sim")</f>
        <v>0</v>
      </c>
      <c r="BC321" s="27" t="e">
        <f t="shared" si="117"/>
        <v>#DIV/0!</v>
      </c>
      <c r="BD321" s="24">
        <f>SUMIFS('Faturamento SP3'!$H$2:$H$692,'Faturamento SP3'!$D$2:$D$692,'Infos Relatório'!$B$245,'Faturamento SP3'!$E$2:$E$692,'Infos Relatório'!$B321,'Faturamento SP3'!$Z$2:$Z$692,'Infos Relatório'!AY$1)</f>
        <v>0</v>
      </c>
      <c r="BE321" s="23">
        <f>COUNTIFS('Faturamento SP3'!$D$2:$D$692,'Infos Relatório'!$B$245,'Faturamento SP3'!$E$2:$E$692,'Infos Relatório'!$B321,'Faturamento SP3'!$Z$2:$Z$692,'Infos Relatório'!BE$1)</f>
        <v>0</v>
      </c>
      <c r="BF321" s="13">
        <f>SUMIFS('Faturamento SP3'!$G$2:$G$692,'Faturamento SP3'!$D$2:$D$692,'Infos Relatório'!$B$245,'Faturamento SP3'!$E$2:$E$692,'Infos Relatório'!$B321,'Faturamento SP3'!$Z$2:$Z$692,'Infos Relatório'!BE$1)</f>
        <v>0</v>
      </c>
      <c r="BG321" s="13">
        <f>SUMIFS('Faturamento SP3'!$J$2:$J$692,'Faturamento SP3'!$D$2:$D$692,'Infos Relatório'!$B$245,'Faturamento SP3'!$E$2:$E$692,'Infos Relatório'!$B321,'Faturamento SP3'!$Z$2:$Z$692,'Infos Relatório'!BE$1)</f>
        <v>0</v>
      </c>
      <c r="BH321" s="14">
        <f>SUMIFS('Faturamento SP3'!$O$2:$O$692,'Faturamento SP3'!$D$2:$D$692,'Infos Relatório'!$B$245,'Faturamento SP3'!$E$2:$E$692,'Infos Relatório'!$B321,'Faturamento SP3'!$Z$2:$Z$692,'Infos Relatório'!BE$1,'Faturamento SP3'!$T$2:$T$692,"Sim")+SUMIFS('Faturamento SP3'!$P$2:$P$692,'Faturamento SP3'!$D$2:$D$692,'Infos Relatório'!$B$245,'Faturamento SP3'!$E$2:$E$692,'Infos Relatório'!$B321,'Faturamento SP3'!$Z$2:$Z$692,'Infos Relatório'!BE$1,'Faturamento SP3'!$T$2:$T$692,"Sim")</f>
        <v>0</v>
      </c>
      <c r="BI321" s="27" t="e">
        <f t="shared" si="118"/>
        <v>#DIV/0!</v>
      </c>
      <c r="BJ321" s="24">
        <f>SUMIFS('Faturamento SP3'!$H$2:$H$692,'Faturamento SP3'!$D$2:$D$692,'Infos Relatório'!$B$245,'Faturamento SP3'!$E$2:$E$692,'Infos Relatório'!$B321,'Faturamento SP3'!$Z$2:$Z$692,'Infos Relatório'!BE$1)</f>
        <v>0</v>
      </c>
      <c r="BK321" s="23">
        <f>COUNTIFS('Faturamento SP3'!$D$2:$D$692,'Infos Relatório'!$B$245,'Faturamento SP3'!$E$2:$E$692,'Infos Relatório'!$B321,'Faturamento SP3'!$Z$2:$Z$692,'Infos Relatório'!BK$1)</f>
        <v>0</v>
      </c>
      <c r="BL321" s="13">
        <f>SUMIFS('Faturamento SP3'!$G$2:$G$692,'Faturamento SP3'!$D$2:$D$692,'Infos Relatório'!$B$245,'Faturamento SP3'!$E$2:$E$692,'Infos Relatório'!$B321,'Faturamento SP3'!$Z$2:$Z$692,'Infos Relatório'!BK$1)</f>
        <v>0</v>
      </c>
      <c r="BM321" s="13">
        <f>SUMIFS('Faturamento SP3'!$J$2:$J$692,'Faturamento SP3'!$D$2:$D$692,'Infos Relatório'!$B$245,'Faturamento SP3'!$E$2:$E$692,'Infos Relatório'!$B321,'Faturamento SP3'!$Z$2:$Z$692,'Infos Relatório'!BK$1)</f>
        <v>0</v>
      </c>
      <c r="BN321" s="14">
        <f>SUMIFS('Faturamento SP3'!$O$2:$O$692,'Faturamento SP3'!$D$2:$D$692,'Infos Relatório'!$B$245,'Faturamento SP3'!$E$2:$E$692,'Infos Relatório'!$B321,'Faturamento SP3'!$Z$2:$Z$692,'Infos Relatório'!BK$1,'Faturamento SP3'!$T$2:$T$692,"Sim")+SUMIFS('Faturamento SP3'!$P$2:$P$692,'Faturamento SP3'!$D$2:$D$692,'Infos Relatório'!$B$245,'Faturamento SP3'!$E$2:$E$692,'Infos Relatório'!$B321,'Faturamento SP3'!$Z$2:$Z$692,'Infos Relatório'!BK$1,'Faturamento SP3'!$T$2:$T$692,"Sim")</f>
        <v>0</v>
      </c>
      <c r="BO321" s="27" t="e">
        <f t="shared" si="119"/>
        <v>#DIV/0!</v>
      </c>
      <c r="BP321" s="24">
        <f>SUMIFS('Faturamento SP3'!$H$2:$H$692,'Faturamento SP3'!$D$2:$D$692,'Infos Relatório'!$B$245,'Faturamento SP3'!$E$2:$E$692,'Infos Relatório'!$B321,'Faturamento SP3'!$Z$2:$Z$692,'Infos Relatório'!BK$1)</f>
        <v>0</v>
      </c>
      <c r="BQ321" s="23">
        <f>COUNTIFS('Faturamento SP3'!$D$2:$D$692,'Infos Relatório'!$B$245,'Faturamento SP3'!$E$2:$E$692,'Infos Relatório'!$B321,'Faturamento SP3'!$Z$2:$Z$692,'Infos Relatório'!BQ$1)</f>
        <v>0</v>
      </c>
      <c r="BR321" s="13">
        <f>SUMIFS('Faturamento SP3'!$G$2:$G$692,'Faturamento SP3'!$D$2:$D$692,'Infos Relatório'!$B$245,'Faturamento SP3'!$E$2:$E$692,'Infos Relatório'!$B321,'Faturamento SP3'!$Z$2:$Z$692,'Infos Relatório'!BQ$1)</f>
        <v>0</v>
      </c>
      <c r="BS321" s="13">
        <f>SUMIFS('Faturamento SP3'!$J$2:$J$692,'Faturamento SP3'!$D$2:$D$692,'Infos Relatório'!$B$245,'Faturamento SP3'!$E$2:$E$692,'Infos Relatório'!$B321,'Faturamento SP3'!$Z$2:$Z$692,'Infos Relatório'!BQ$1)</f>
        <v>0</v>
      </c>
      <c r="BT321" s="14">
        <f>SUMIFS('Faturamento SP3'!$O$2:$O$692,'Faturamento SP3'!$D$2:$D$692,'Infos Relatório'!$B$245,'Faturamento SP3'!$E$2:$E$692,'Infos Relatório'!$B321,'Faturamento SP3'!$Z$2:$Z$692,'Infos Relatório'!BQ$1,'Faturamento SP3'!$T$2:$T$692,"Sim")+SUMIFS('Faturamento SP3'!$P$2:$P$692,'Faturamento SP3'!$D$2:$D$692,'Infos Relatório'!$B$245,'Faturamento SP3'!$E$2:$E$692,'Infos Relatório'!$B321,'Faturamento SP3'!$Z$2:$Z$692,'Infos Relatório'!BQ$1,'Faturamento SP3'!$T$2:$T$692,"Sim")</f>
        <v>0</v>
      </c>
      <c r="BU321" s="27" t="e">
        <f t="shared" si="120"/>
        <v>#DIV/0!</v>
      </c>
      <c r="BV321" s="24">
        <f>SUMIFS('Faturamento SP3'!$H$2:$H$692,'Faturamento SP3'!$D$2:$D$692,'Infos Relatório'!$B$245,'Faturamento SP3'!$E$2:$E$692,'Infos Relatório'!$B321,'Faturamento SP3'!$Z$2:$Z$692,'Infos Relatório'!BQ$1)</f>
        <v>0</v>
      </c>
    </row>
    <row r="322" spans="2:74">
      <c r="B322" s="17" t="s">
        <v>83</v>
      </c>
      <c r="C322" s="23">
        <f>COUNTIFS('Faturamento SP3'!$D$2:$D$692,'Infos Relatório'!$B$245,'Faturamento SP3'!$E$2:$E$692,'Infos Relatório'!$B322,'Faturamento SP3'!$Z$2:$Z$692,'Infos Relatório'!C$1)</f>
        <v>0</v>
      </c>
      <c r="D322" s="13">
        <f>SUMIFS('Faturamento SP3'!$G$2:$G$692,'Faturamento SP3'!$D$2:$D$692,'Infos Relatório'!$B$245,'Faturamento SP3'!$E$2:$E$692,'Infos Relatório'!$B322,'Faturamento SP3'!$Z$2:$Z$692,'Infos Relatório'!C$1)</f>
        <v>0</v>
      </c>
      <c r="E322" s="13">
        <f>SUMIFS('Faturamento SP3'!$J$2:$J$692,'Faturamento SP3'!$D$2:$D$692,'Infos Relatório'!$B$245,'Faturamento SP3'!$E$2:$E$692,'Infos Relatório'!$B322,'Faturamento SP3'!$Z$2:$Z$692,'Infos Relatório'!C$1)</f>
        <v>0</v>
      </c>
      <c r="F322" s="14">
        <f>SUMIFS('Faturamento SP3'!$O$2:$O$692,'Faturamento SP3'!$D$2:$D$692,'Infos Relatório'!$B$245,'Faturamento SP3'!$E$2:$E$692,'Infos Relatório'!$B322,'Faturamento SP3'!$Z$2:$Z$692,'Infos Relatório'!C$1,'Faturamento SP3'!$T$2:$T$692,"Sim")+SUMIFS('Faturamento SP3'!$P$2:$P$692,'Faturamento SP3'!$D$2:$D$692,'Infos Relatório'!$B$245,'Faturamento SP3'!$E$2:$E$692,'Infos Relatório'!$B322,'Faturamento SP3'!$Z$2:$Z$692,'Infos Relatório'!C$1,'Faturamento SP3'!$T$2:$T$692,"Sim")</f>
        <v>0</v>
      </c>
      <c r="G322" s="27" t="e">
        <f t="shared" si="109"/>
        <v>#DIV/0!</v>
      </c>
      <c r="H322" s="24">
        <f>SUMIFS('Faturamento SP3'!$H$2:$H$692,'Faturamento SP3'!$D$2:$D$692,'Infos Relatório'!$B$245,'Faturamento SP3'!$E$2:$E$692,'Infos Relatório'!$B322,'Faturamento SP3'!$Z$2:$Z$692,'Infos Relatório'!C$1)</f>
        <v>0</v>
      </c>
      <c r="I322" s="23">
        <f>COUNTIFS('Faturamento SP3'!$D$2:$D$692,'Infos Relatório'!$B$245,'Faturamento SP3'!$E$2:$E$692,'Infos Relatório'!$B322,'Faturamento SP3'!$Z$2:$Z$692,'Infos Relatório'!I$1)</f>
        <v>0</v>
      </c>
      <c r="J322" s="13">
        <f>SUMIFS('Faturamento SP3'!$G$2:$G$692,'Faturamento SP3'!$D$2:$D$692,'Infos Relatório'!$B$245,'Faturamento SP3'!$E$2:$E$692,'Infos Relatório'!$B322,'Faturamento SP3'!$Z$2:$Z$692,'Infos Relatório'!I$1)</f>
        <v>0</v>
      </c>
      <c r="K322" s="13">
        <f>SUMIFS('Faturamento SP3'!$J$2:$J$692,'Faturamento SP3'!$D$2:$D$692,'Infos Relatório'!$B$245,'Faturamento SP3'!$E$2:$E$692,'Infos Relatório'!$B322,'Faturamento SP3'!$Z$2:$Z$692,'Infos Relatório'!I$1)</f>
        <v>0</v>
      </c>
      <c r="L322" s="14">
        <f>SUMIFS('Faturamento SP3'!$O$2:$O$692,'Faturamento SP3'!$D$2:$D$692,'Infos Relatório'!$B$245,'Faturamento SP3'!$E$2:$E$692,'Infos Relatório'!$B322,'Faturamento SP3'!$Z$2:$Z$692,'Infos Relatório'!I$1,'Faturamento SP3'!$T$2:$T$692,"Sim")+SUMIFS('Faturamento SP3'!$P$2:$P$692,'Faturamento SP3'!$D$2:$D$692,'Infos Relatório'!$B$245,'Faturamento SP3'!$E$2:$E$692,'Infos Relatório'!$B322,'Faturamento SP3'!$Z$2:$Z$692,'Infos Relatório'!I$1,'Faturamento SP3'!$T$2:$T$692,"Sim")</f>
        <v>0</v>
      </c>
      <c r="M322" s="27" t="e">
        <f t="shared" si="110"/>
        <v>#DIV/0!</v>
      </c>
      <c r="N322" s="24">
        <f>SUMIFS('Faturamento SP3'!$H$2:$H$692,'Faturamento SP3'!$D$2:$D$692,'Infos Relatório'!$B$245,'Faturamento SP3'!$E$2:$E$692,'Infos Relatório'!$B322,'Faturamento SP3'!$Z$2:$Z$692,'Infos Relatório'!I$1)</f>
        <v>0</v>
      </c>
      <c r="O322" s="23">
        <f>COUNTIFS('Faturamento SP3'!$D$2:$D$692,'Infos Relatório'!$B$245,'Faturamento SP3'!$E$2:$E$692,'Infos Relatório'!$B322,'Faturamento SP3'!$Z$2:$Z$692,'Infos Relatório'!O$1)</f>
        <v>0</v>
      </c>
      <c r="P322" s="13">
        <f>SUMIFS('Faturamento SP3'!$G$2:$G$692,'Faturamento SP3'!$D$2:$D$692,'Infos Relatório'!$B$245,'Faturamento SP3'!$E$2:$E$692,'Infos Relatório'!$B322,'Faturamento SP3'!$Z$2:$Z$692,'Infos Relatório'!O$1)</f>
        <v>0</v>
      </c>
      <c r="Q322" s="13">
        <f>SUMIFS('Faturamento SP3'!$J$2:$J$692,'Faturamento SP3'!$D$2:$D$692,'Infos Relatório'!$B$245,'Faturamento SP3'!$E$2:$E$692,'Infos Relatório'!$B322,'Faturamento SP3'!$Z$2:$Z$692,'Infos Relatório'!O$1)</f>
        <v>0</v>
      </c>
      <c r="R322" s="14">
        <f>SUMIFS('Faturamento SP3'!$O$2:$O$692,'Faturamento SP3'!$D$2:$D$692,'Infos Relatório'!$B$245,'Faturamento SP3'!$E$2:$E$692,'Infos Relatório'!$B322,'Faturamento SP3'!$Z$2:$Z$692,'Infos Relatório'!O$1,'Faturamento SP3'!$T$2:$T$692,"Sim")+SUMIFS('Faturamento SP3'!$P$2:$P$692,'Faturamento SP3'!$D$2:$D$692,'Infos Relatório'!$B$245,'Faturamento SP3'!$E$2:$E$692,'Infos Relatório'!$B322,'Faturamento SP3'!$Z$2:$Z$692,'Infos Relatório'!O$1,'Faturamento SP3'!$T$2:$T$692,"Sim")</f>
        <v>0</v>
      </c>
      <c r="S322" s="27" t="e">
        <f t="shared" si="111"/>
        <v>#DIV/0!</v>
      </c>
      <c r="T322" s="24">
        <f>SUMIFS('Faturamento SP3'!$H$2:$H$692,'Faturamento SP3'!$D$2:$D$692,'Infos Relatório'!$B$245,'Faturamento SP3'!$E$2:$E$692,'Infos Relatório'!$B322,'Faturamento SP3'!$Z$2:$Z$692,'Infos Relatório'!O$1)</f>
        <v>0</v>
      </c>
      <c r="U322" s="23">
        <f>COUNTIFS('Faturamento SP3'!$D$2:$D$692,'Infos Relatório'!$B$245,'Faturamento SP3'!$E$2:$E$692,'Infos Relatório'!$B322,'Faturamento SP3'!$Z$2:$Z$692,'Infos Relatório'!U$1)</f>
        <v>0</v>
      </c>
      <c r="V322" s="13">
        <f>SUMIFS('Faturamento SP3'!$G$2:$G$692,'Faturamento SP3'!$D$2:$D$692,'Infos Relatório'!$B$245,'Faturamento SP3'!$E$2:$E$692,'Infos Relatório'!$B322,'Faturamento SP3'!$Z$2:$Z$692,'Infos Relatório'!U$1)</f>
        <v>0</v>
      </c>
      <c r="W322" s="13">
        <f>SUMIFS('Faturamento SP3'!$J$2:$J$692,'Faturamento SP3'!$D$2:$D$692,'Infos Relatório'!$B$245,'Faturamento SP3'!$E$2:$E$692,'Infos Relatório'!$B322,'Faturamento SP3'!$Z$2:$Z$692,'Infos Relatório'!U$1)</f>
        <v>0</v>
      </c>
      <c r="X322" s="14">
        <f>SUMIFS('Faturamento SP3'!$O$2:$O$692,'Faturamento SP3'!$D$2:$D$692,'Infos Relatório'!$B$245,'Faturamento SP3'!$E$2:$E$692,'Infos Relatório'!$B322,'Faturamento SP3'!$Z$2:$Z$692,'Infos Relatório'!U$1,'Faturamento SP3'!$T$2:$T$692,"Sim")+SUMIFS('Faturamento SP3'!$P$2:$P$692,'Faturamento SP3'!$D$2:$D$692,'Infos Relatório'!$B$245,'Faturamento SP3'!$E$2:$E$692,'Infos Relatório'!$B322,'Faturamento SP3'!$Z$2:$Z$692,'Infos Relatório'!U$1,'Faturamento SP3'!$T$2:$T$692,"Sim")</f>
        <v>0</v>
      </c>
      <c r="Y322" s="27" t="e">
        <f t="shared" si="112"/>
        <v>#DIV/0!</v>
      </c>
      <c r="Z322" s="24">
        <f>SUMIFS('Faturamento SP3'!$H$2:$H$692,'Faturamento SP3'!$D$2:$D$692,'Infos Relatório'!$B$245,'Faturamento SP3'!$E$2:$E$692,'Infos Relatório'!$B322,'Faturamento SP3'!$Z$2:$Z$692,'Infos Relatório'!U$1)</f>
        <v>0</v>
      </c>
      <c r="AA322" s="23">
        <f>COUNTIFS('Faturamento SP3'!$D$2:$D$692,'Infos Relatório'!$B$245,'Faturamento SP3'!$E$2:$E$692,'Infos Relatório'!$B322,'Faturamento SP3'!$Z$2:$Z$692,'Infos Relatório'!AA$1)</f>
        <v>0</v>
      </c>
      <c r="AB322" s="13">
        <f>SUMIFS('Faturamento SP3'!$G$2:$G$692,'Faturamento SP3'!$D$2:$D$692,'Infos Relatório'!$B$245,'Faturamento SP3'!$E$2:$E$692,'Infos Relatório'!$B322,'Faturamento SP3'!$Z$2:$Z$692,'Infos Relatório'!AA$1)</f>
        <v>0</v>
      </c>
      <c r="AC322" s="13">
        <f>SUMIFS('Faturamento SP3'!$J$2:$J$692,'Faturamento SP3'!$D$2:$D$692,'Infos Relatório'!$B$245,'Faturamento SP3'!$E$2:$E$692,'Infos Relatório'!$B322,'Faturamento SP3'!$Z$2:$Z$692,'Infos Relatório'!AA$1)</f>
        <v>0</v>
      </c>
      <c r="AD322" s="14">
        <f>SUMIFS('Faturamento SP3'!$O$2:$O$692,'Faturamento SP3'!$D$2:$D$692,'Infos Relatório'!$B$245,'Faturamento SP3'!$E$2:$E$692,'Infos Relatório'!$B322,'Faturamento SP3'!$Z$2:$Z$692,'Infos Relatório'!AA$1,'Faturamento SP3'!$T$2:$T$692,"Sim")+SUMIFS('Faturamento SP3'!$P$2:$P$692,'Faturamento SP3'!$D$2:$D$692,'Infos Relatório'!$B$245,'Faturamento SP3'!$E$2:$E$692,'Infos Relatório'!$B322,'Faturamento SP3'!$Z$2:$Z$692,'Infos Relatório'!AA$1,'Faturamento SP3'!$T$2:$T$692,"Sim")</f>
        <v>0</v>
      </c>
      <c r="AE322" s="27" t="e">
        <f t="shared" si="113"/>
        <v>#DIV/0!</v>
      </c>
      <c r="AF322" s="24">
        <f>SUMIFS('Faturamento SP3'!$H$2:$H$692,'Faturamento SP3'!$D$2:$D$692,'Infos Relatório'!$B$245,'Faturamento SP3'!$E$2:$E$692,'Infos Relatório'!$B322,'Faturamento SP3'!$Z$2:$Z$692,'Infos Relatório'!AA$1)</f>
        <v>0</v>
      </c>
      <c r="AG322" s="23">
        <f>COUNTIFS('Faturamento SP3'!$D$2:$D$692,'Infos Relatório'!$B$245,'Faturamento SP3'!$E$2:$E$692,'Infos Relatório'!$B322,'Faturamento SP3'!$Z$2:$Z$692,'Infos Relatório'!AG$1)</f>
        <v>0</v>
      </c>
      <c r="AH322" s="13">
        <f>SUMIFS('Faturamento SP3'!$G$2:$G$692,'Faturamento SP3'!$D$2:$D$692,'Infos Relatório'!$B$245,'Faturamento SP3'!$E$2:$E$692,'Infos Relatório'!$B322,'Faturamento SP3'!$Z$2:$Z$692,'Infos Relatório'!AG$1)</f>
        <v>0</v>
      </c>
      <c r="AI322" s="13">
        <f>SUMIFS('Faturamento SP3'!$J$2:$J$692,'Faturamento SP3'!$D$2:$D$692,'Infos Relatório'!$B$245,'Faturamento SP3'!$E$2:$E$692,'Infos Relatório'!$B322,'Faturamento SP3'!$Z$2:$Z$692,'Infos Relatório'!AG$1)</f>
        <v>0</v>
      </c>
      <c r="AJ322" s="14">
        <f>SUMIFS('Faturamento SP3'!$O$2:$O$692,'Faturamento SP3'!$D$2:$D$692,'Infos Relatório'!$B$245,'Faturamento SP3'!$E$2:$E$692,'Infos Relatório'!$B322,'Faturamento SP3'!$Z$2:$Z$692,'Infos Relatório'!AG$1,'Faturamento SP3'!$T$2:$T$692,"Sim")+SUMIFS('Faturamento SP3'!$P$2:$P$692,'Faturamento SP3'!$D$2:$D$692,'Infos Relatório'!$B$245,'Faturamento SP3'!$E$2:$E$692,'Infos Relatório'!$B322,'Faturamento SP3'!$Z$2:$Z$692,'Infos Relatório'!AG$1,'Faturamento SP3'!$T$2:$T$692,"Sim")</f>
        <v>0</v>
      </c>
      <c r="AK322" s="27" t="e">
        <f t="shared" si="114"/>
        <v>#DIV/0!</v>
      </c>
      <c r="AL322" s="24">
        <f>SUMIFS('Faturamento SP3'!$H$2:$H$692,'Faturamento SP3'!$D$2:$D$692,'Infos Relatório'!$B$245,'Faturamento SP3'!$E$2:$E$692,'Infos Relatório'!$B322,'Faturamento SP3'!$Z$2:$Z$692,'Infos Relatório'!AG$1)</f>
        <v>0</v>
      </c>
      <c r="AM322" s="23">
        <f>COUNTIFS('Faturamento SP3'!$D$2:$D$692,'Infos Relatório'!$B$245,'Faturamento SP3'!$E$2:$E$692,'Infos Relatório'!$B322,'Faturamento SP3'!$Z$2:$Z$692,'Infos Relatório'!AM$1)</f>
        <v>0</v>
      </c>
      <c r="AN322" s="13">
        <f>SUMIFS('Faturamento SP3'!$G$2:$G$692,'Faturamento SP3'!$D$2:$D$692,'Infos Relatório'!$B$245,'Faturamento SP3'!$E$2:$E$692,'Infos Relatório'!$B322,'Faturamento SP3'!$Z$2:$Z$692,'Infos Relatório'!AM$1)</f>
        <v>0</v>
      </c>
      <c r="AO322" s="13">
        <f>SUMIFS('Faturamento SP3'!$J$2:$J$692,'Faturamento SP3'!$D$2:$D$692,'Infos Relatório'!$B$245,'Faturamento SP3'!$E$2:$E$692,'Infos Relatório'!$B322,'Faturamento SP3'!$Z$2:$Z$692,'Infos Relatório'!AM$1)</f>
        <v>0</v>
      </c>
      <c r="AP322" s="14">
        <f>SUMIFS('Faturamento SP3'!$O$2:$O$692,'Faturamento SP3'!$D$2:$D$692,'Infos Relatório'!$B$245,'Faturamento SP3'!$E$2:$E$692,'Infos Relatório'!$B322,'Faturamento SP3'!$Z$2:$Z$692,'Infos Relatório'!AM$1,'Faturamento SP3'!$T$2:$T$692,"Sim")+SUMIFS('Faturamento SP3'!$P$2:$P$692,'Faturamento SP3'!$D$2:$D$692,'Infos Relatório'!$B$245,'Faturamento SP3'!$E$2:$E$692,'Infos Relatório'!$B322,'Faturamento SP3'!$Z$2:$Z$692,'Infos Relatório'!AM$1,'Faturamento SP3'!$T$2:$T$692,"Sim")</f>
        <v>0</v>
      </c>
      <c r="AQ322" s="27" t="e">
        <f t="shared" si="115"/>
        <v>#DIV/0!</v>
      </c>
      <c r="AR322" s="24">
        <f>SUMIFS('Faturamento SP3'!$H$2:$H$692,'Faturamento SP3'!$D$2:$D$692,'Infos Relatório'!$B$245,'Faturamento SP3'!$E$2:$E$692,'Infos Relatório'!$B322,'Faturamento SP3'!$Z$2:$Z$692,'Infos Relatório'!AM$1)</f>
        <v>0</v>
      </c>
      <c r="AS322" s="23">
        <f>COUNTIFS('Faturamento SP3'!$D$2:$D$692,'Infos Relatório'!$B$245,'Faturamento SP3'!$E$2:$E$692,'Infos Relatório'!$B322,'Faturamento SP3'!$Z$2:$Z$692,'Infos Relatório'!AS$1)</f>
        <v>0</v>
      </c>
      <c r="AT322" s="13">
        <f>SUMIFS('Faturamento SP3'!$G$2:$G$692,'Faturamento SP3'!$D$2:$D$692,'Infos Relatório'!$B$245,'Faturamento SP3'!$E$2:$E$692,'Infos Relatório'!$B322,'Faturamento SP3'!$Z$2:$Z$692,'Infos Relatório'!AS$1)</f>
        <v>0</v>
      </c>
      <c r="AU322" s="13">
        <f>SUMIFS('Faturamento SP3'!$J$2:$J$692,'Faturamento SP3'!$D$2:$D$692,'Infos Relatório'!$B$245,'Faturamento SP3'!$E$2:$E$692,'Infos Relatório'!$B322,'Faturamento SP3'!$Z$2:$Z$692,'Infos Relatório'!AS$1)</f>
        <v>0</v>
      </c>
      <c r="AV322" s="14">
        <f>SUMIFS('Faturamento SP3'!$O$2:$O$692,'Faturamento SP3'!$D$2:$D$692,'Infos Relatório'!$B$245,'Faturamento SP3'!$E$2:$E$692,'Infos Relatório'!$B322,'Faturamento SP3'!$Z$2:$Z$692,'Infos Relatório'!AS$1,'Faturamento SP3'!$T$2:$T$692,"Sim")+SUMIFS('Faturamento SP3'!$P$2:$P$692,'Faturamento SP3'!$D$2:$D$692,'Infos Relatório'!$B$245,'Faturamento SP3'!$E$2:$E$692,'Infos Relatório'!$B322,'Faturamento SP3'!$Z$2:$Z$692,'Infos Relatório'!AS$1,'Faturamento SP3'!$T$2:$T$692,"Sim")</f>
        <v>0</v>
      </c>
      <c r="AW322" s="27" t="e">
        <f t="shared" si="116"/>
        <v>#DIV/0!</v>
      </c>
      <c r="AX322" s="24">
        <f>SUMIFS('Faturamento SP3'!$H$2:$H$692,'Faturamento SP3'!$D$2:$D$692,'Infos Relatório'!$B$245,'Faturamento SP3'!$E$2:$E$692,'Infos Relatório'!$B322,'Faturamento SP3'!$Z$2:$Z$692,'Infos Relatório'!AS$1)</f>
        <v>0</v>
      </c>
      <c r="AY322" s="23">
        <f>COUNTIFS('Faturamento SP3'!$D$2:$D$692,'Infos Relatório'!$B$245,'Faturamento SP3'!$E$2:$E$692,'Infos Relatório'!$B322,'Faturamento SP3'!$Z$2:$Z$692,'Infos Relatório'!AY$1)</f>
        <v>0</v>
      </c>
      <c r="AZ322" s="13">
        <f>SUMIFS('Faturamento SP3'!$G$2:$G$692,'Faturamento SP3'!$D$2:$D$692,'Infos Relatório'!$B$245,'Faturamento SP3'!$E$2:$E$692,'Infos Relatório'!$B322,'Faturamento SP3'!$Z$2:$Z$692,'Infos Relatório'!AY$1)</f>
        <v>0</v>
      </c>
      <c r="BA322" s="13">
        <f>SUMIFS('Faturamento SP3'!$J$2:$J$692,'Faturamento SP3'!$D$2:$D$692,'Infos Relatório'!$B$245,'Faturamento SP3'!$E$2:$E$692,'Infos Relatório'!$B322,'Faturamento SP3'!$Z$2:$Z$692,'Infos Relatório'!AY$1)</f>
        <v>0</v>
      </c>
      <c r="BB322" s="14">
        <f>SUMIFS('Faturamento SP3'!$O$2:$O$692,'Faturamento SP3'!$D$2:$D$692,'Infos Relatório'!$B$245,'Faturamento SP3'!$E$2:$E$692,'Infos Relatório'!$B322,'Faturamento SP3'!$Z$2:$Z$692,'Infos Relatório'!AY$1,'Faturamento SP3'!$T$2:$T$692,"Sim")+SUMIFS('Faturamento SP3'!$P$2:$P$692,'Faturamento SP3'!$D$2:$D$692,'Infos Relatório'!$B$245,'Faturamento SP3'!$E$2:$E$692,'Infos Relatório'!$B322,'Faturamento SP3'!$Z$2:$Z$692,'Infos Relatório'!AY$1,'Faturamento SP3'!$T$2:$T$692,"Sim")</f>
        <v>0</v>
      </c>
      <c r="BC322" s="27" t="e">
        <f t="shared" si="117"/>
        <v>#DIV/0!</v>
      </c>
      <c r="BD322" s="24">
        <f>SUMIFS('Faturamento SP3'!$H$2:$H$692,'Faturamento SP3'!$D$2:$D$692,'Infos Relatório'!$B$245,'Faturamento SP3'!$E$2:$E$692,'Infos Relatório'!$B322,'Faturamento SP3'!$Z$2:$Z$692,'Infos Relatório'!AY$1)</f>
        <v>0</v>
      </c>
      <c r="BE322" s="23">
        <f>COUNTIFS('Faturamento SP3'!$D$2:$D$692,'Infos Relatório'!$B$245,'Faturamento SP3'!$E$2:$E$692,'Infos Relatório'!$B322,'Faturamento SP3'!$Z$2:$Z$692,'Infos Relatório'!BE$1)</f>
        <v>0</v>
      </c>
      <c r="BF322" s="13">
        <f>SUMIFS('Faturamento SP3'!$G$2:$G$692,'Faturamento SP3'!$D$2:$D$692,'Infos Relatório'!$B$245,'Faturamento SP3'!$E$2:$E$692,'Infos Relatório'!$B322,'Faturamento SP3'!$Z$2:$Z$692,'Infos Relatório'!BE$1)</f>
        <v>0</v>
      </c>
      <c r="BG322" s="13">
        <f>SUMIFS('Faturamento SP3'!$J$2:$J$692,'Faturamento SP3'!$D$2:$D$692,'Infos Relatório'!$B$245,'Faturamento SP3'!$E$2:$E$692,'Infos Relatório'!$B322,'Faturamento SP3'!$Z$2:$Z$692,'Infos Relatório'!BE$1)</f>
        <v>0</v>
      </c>
      <c r="BH322" s="14">
        <f>SUMIFS('Faturamento SP3'!$O$2:$O$692,'Faturamento SP3'!$D$2:$D$692,'Infos Relatório'!$B$245,'Faturamento SP3'!$E$2:$E$692,'Infos Relatório'!$B322,'Faturamento SP3'!$Z$2:$Z$692,'Infos Relatório'!BE$1,'Faturamento SP3'!$T$2:$T$692,"Sim")+SUMIFS('Faturamento SP3'!$P$2:$P$692,'Faturamento SP3'!$D$2:$D$692,'Infos Relatório'!$B$245,'Faturamento SP3'!$E$2:$E$692,'Infos Relatório'!$B322,'Faturamento SP3'!$Z$2:$Z$692,'Infos Relatório'!BE$1,'Faturamento SP3'!$T$2:$T$692,"Sim")</f>
        <v>0</v>
      </c>
      <c r="BI322" s="27" t="e">
        <f t="shared" si="118"/>
        <v>#DIV/0!</v>
      </c>
      <c r="BJ322" s="24">
        <f>SUMIFS('Faturamento SP3'!$H$2:$H$692,'Faturamento SP3'!$D$2:$D$692,'Infos Relatório'!$B$245,'Faturamento SP3'!$E$2:$E$692,'Infos Relatório'!$B322,'Faturamento SP3'!$Z$2:$Z$692,'Infos Relatório'!BE$1)</f>
        <v>0</v>
      </c>
      <c r="BK322" s="23">
        <f>COUNTIFS('Faturamento SP3'!$D$2:$D$692,'Infos Relatório'!$B$245,'Faturamento SP3'!$E$2:$E$692,'Infos Relatório'!$B322,'Faturamento SP3'!$Z$2:$Z$692,'Infos Relatório'!BK$1)</f>
        <v>0</v>
      </c>
      <c r="BL322" s="13">
        <f>SUMIFS('Faturamento SP3'!$G$2:$G$692,'Faturamento SP3'!$D$2:$D$692,'Infos Relatório'!$B$245,'Faturamento SP3'!$E$2:$E$692,'Infos Relatório'!$B322,'Faturamento SP3'!$Z$2:$Z$692,'Infos Relatório'!BK$1)</f>
        <v>0</v>
      </c>
      <c r="BM322" s="13">
        <f>SUMIFS('Faturamento SP3'!$J$2:$J$692,'Faturamento SP3'!$D$2:$D$692,'Infos Relatório'!$B$245,'Faturamento SP3'!$E$2:$E$692,'Infos Relatório'!$B322,'Faturamento SP3'!$Z$2:$Z$692,'Infos Relatório'!BK$1)</f>
        <v>0</v>
      </c>
      <c r="BN322" s="14">
        <f>SUMIFS('Faturamento SP3'!$O$2:$O$692,'Faturamento SP3'!$D$2:$D$692,'Infos Relatório'!$B$245,'Faturamento SP3'!$E$2:$E$692,'Infos Relatório'!$B322,'Faturamento SP3'!$Z$2:$Z$692,'Infos Relatório'!BK$1,'Faturamento SP3'!$T$2:$T$692,"Sim")+SUMIFS('Faturamento SP3'!$P$2:$P$692,'Faturamento SP3'!$D$2:$D$692,'Infos Relatório'!$B$245,'Faturamento SP3'!$E$2:$E$692,'Infos Relatório'!$B322,'Faturamento SP3'!$Z$2:$Z$692,'Infos Relatório'!BK$1,'Faturamento SP3'!$T$2:$T$692,"Sim")</f>
        <v>0</v>
      </c>
      <c r="BO322" s="27" t="e">
        <f t="shared" si="119"/>
        <v>#DIV/0!</v>
      </c>
      <c r="BP322" s="24">
        <f>SUMIFS('Faturamento SP3'!$H$2:$H$692,'Faturamento SP3'!$D$2:$D$692,'Infos Relatório'!$B$245,'Faturamento SP3'!$E$2:$E$692,'Infos Relatório'!$B322,'Faturamento SP3'!$Z$2:$Z$692,'Infos Relatório'!BK$1)</f>
        <v>0</v>
      </c>
      <c r="BQ322" s="23">
        <f>COUNTIFS('Faturamento SP3'!$D$2:$D$692,'Infos Relatório'!$B$245,'Faturamento SP3'!$E$2:$E$692,'Infos Relatório'!$B322,'Faturamento SP3'!$Z$2:$Z$692,'Infos Relatório'!BQ$1)</f>
        <v>0</v>
      </c>
      <c r="BR322" s="13">
        <f>SUMIFS('Faturamento SP3'!$G$2:$G$692,'Faturamento SP3'!$D$2:$D$692,'Infos Relatório'!$B$245,'Faturamento SP3'!$E$2:$E$692,'Infos Relatório'!$B322,'Faturamento SP3'!$Z$2:$Z$692,'Infos Relatório'!BQ$1)</f>
        <v>0</v>
      </c>
      <c r="BS322" s="13">
        <f>SUMIFS('Faturamento SP3'!$J$2:$J$692,'Faturamento SP3'!$D$2:$D$692,'Infos Relatório'!$B$245,'Faturamento SP3'!$E$2:$E$692,'Infos Relatório'!$B322,'Faturamento SP3'!$Z$2:$Z$692,'Infos Relatório'!BQ$1)</f>
        <v>0</v>
      </c>
      <c r="BT322" s="14">
        <f>SUMIFS('Faturamento SP3'!$O$2:$O$692,'Faturamento SP3'!$D$2:$D$692,'Infos Relatório'!$B$245,'Faturamento SP3'!$E$2:$E$692,'Infos Relatório'!$B322,'Faturamento SP3'!$Z$2:$Z$692,'Infos Relatório'!BQ$1,'Faturamento SP3'!$T$2:$T$692,"Sim")+SUMIFS('Faturamento SP3'!$P$2:$P$692,'Faturamento SP3'!$D$2:$D$692,'Infos Relatório'!$B$245,'Faturamento SP3'!$E$2:$E$692,'Infos Relatório'!$B322,'Faturamento SP3'!$Z$2:$Z$692,'Infos Relatório'!BQ$1,'Faturamento SP3'!$T$2:$T$692,"Sim")</f>
        <v>0</v>
      </c>
      <c r="BU322" s="27" t="e">
        <f t="shared" si="120"/>
        <v>#DIV/0!</v>
      </c>
      <c r="BV322" s="24">
        <f>SUMIFS('Faturamento SP3'!$H$2:$H$692,'Faturamento SP3'!$D$2:$D$692,'Infos Relatório'!$B$245,'Faturamento SP3'!$E$2:$E$692,'Infos Relatório'!$B322,'Faturamento SP3'!$Z$2:$Z$692,'Infos Relatório'!BQ$1)</f>
        <v>0</v>
      </c>
    </row>
    <row r="323" spans="2:74">
      <c r="C323" s="25"/>
      <c r="H323" s="26"/>
      <c r="I323" s="25"/>
      <c r="N323" s="26"/>
      <c r="O323" s="25"/>
      <c r="T323" s="26"/>
      <c r="U323" s="25"/>
      <c r="Z323" s="26"/>
      <c r="AA323" s="25"/>
      <c r="AF323" s="26"/>
      <c r="AG323" s="25"/>
      <c r="AL323" s="26"/>
      <c r="AM323" s="25"/>
      <c r="AR323" s="26"/>
      <c r="AS323" s="25"/>
      <c r="AX323" s="26"/>
      <c r="AY323" s="25"/>
      <c r="BD323" s="26"/>
      <c r="BE323" s="25"/>
      <c r="BJ323" s="26"/>
      <c r="BK323" s="25"/>
      <c r="BP323" s="26"/>
      <c r="BQ323" s="25"/>
      <c r="BV323" s="26"/>
    </row>
    <row r="324" spans="2:74">
      <c r="C324" s="25"/>
      <c r="H324" s="26"/>
      <c r="I324" s="25"/>
      <c r="N324" s="26"/>
      <c r="O324" s="25"/>
      <c r="T324" s="26"/>
      <c r="U324" s="25"/>
      <c r="Z324" s="26"/>
      <c r="AA324" s="25"/>
      <c r="AF324" s="26"/>
      <c r="AG324" s="25"/>
      <c r="AL324" s="26"/>
      <c r="AM324" s="25"/>
      <c r="AR324" s="26"/>
      <c r="AS324" s="25"/>
      <c r="AX324" s="26"/>
      <c r="AY324" s="25"/>
      <c r="BD324" s="26"/>
      <c r="BE324" s="25"/>
      <c r="BJ324" s="26"/>
      <c r="BK324" s="25"/>
      <c r="BP324" s="26"/>
      <c r="BQ324" s="25"/>
      <c r="BV324" s="26"/>
    </row>
    <row r="325" spans="2:74">
      <c r="C325" s="25"/>
      <c r="H325" s="26"/>
      <c r="I325" s="25"/>
      <c r="N325" s="26"/>
      <c r="O325" s="25"/>
      <c r="T325" s="26"/>
      <c r="U325" s="25"/>
      <c r="Z325" s="26"/>
      <c r="AA325" s="25"/>
      <c r="AF325" s="26"/>
      <c r="AG325" s="25"/>
      <c r="AL325" s="26"/>
      <c r="AM325" s="25"/>
      <c r="AR325" s="26"/>
      <c r="AS325" s="25"/>
      <c r="AX325" s="26"/>
      <c r="AY325" s="25"/>
      <c r="BD325" s="26"/>
      <c r="BE325" s="25"/>
      <c r="BJ325" s="26"/>
      <c r="BK325" s="25"/>
      <c r="BP325" s="26"/>
      <c r="BQ325" s="25"/>
      <c r="BV325" s="26"/>
    </row>
    <row r="326" spans="2:74">
      <c r="B326" t="s">
        <v>89</v>
      </c>
      <c r="C326" s="318">
        <v>45292</v>
      </c>
      <c r="D326" s="319"/>
      <c r="E326" s="319"/>
      <c r="F326" s="319"/>
      <c r="G326" s="319"/>
      <c r="H326" s="320"/>
      <c r="I326" s="318">
        <v>45323</v>
      </c>
      <c r="J326" s="319"/>
      <c r="K326" s="319"/>
      <c r="L326" s="319"/>
      <c r="M326" s="319"/>
      <c r="N326" s="320"/>
      <c r="O326" s="318">
        <v>45352</v>
      </c>
      <c r="P326" s="319"/>
      <c r="Q326" s="319"/>
      <c r="R326" s="319"/>
      <c r="S326" s="319"/>
      <c r="T326" s="320"/>
      <c r="U326" s="318">
        <v>45383</v>
      </c>
      <c r="V326" s="319"/>
      <c r="W326" s="319"/>
      <c r="X326" s="319"/>
      <c r="Y326" s="319"/>
      <c r="Z326" s="320"/>
      <c r="AA326" s="318">
        <v>45413</v>
      </c>
      <c r="AB326" s="319"/>
      <c r="AC326" s="319"/>
      <c r="AD326" s="319"/>
      <c r="AE326" s="319"/>
      <c r="AF326" s="320"/>
      <c r="AG326" s="318">
        <v>45444</v>
      </c>
      <c r="AH326" s="319"/>
      <c r="AI326" s="319"/>
      <c r="AJ326" s="319"/>
      <c r="AK326" s="319"/>
      <c r="AL326" s="320"/>
      <c r="AM326" s="318">
        <v>45474</v>
      </c>
      <c r="AN326" s="319"/>
      <c r="AO326" s="319"/>
      <c r="AP326" s="319"/>
      <c r="AQ326" s="319"/>
      <c r="AR326" s="320"/>
      <c r="AS326" s="318">
        <v>45505</v>
      </c>
      <c r="AT326" s="319"/>
      <c r="AU326" s="319"/>
      <c r="AV326" s="319"/>
      <c r="AW326" s="319"/>
      <c r="AX326" s="320"/>
      <c r="AY326" s="318">
        <v>45536</v>
      </c>
      <c r="AZ326" s="319"/>
      <c r="BA326" s="319"/>
      <c r="BB326" s="319"/>
      <c r="BC326" s="319"/>
      <c r="BD326" s="320"/>
      <c r="BE326" s="318">
        <v>45566</v>
      </c>
      <c r="BF326" s="319"/>
      <c r="BG326" s="319"/>
      <c r="BH326" s="319"/>
      <c r="BI326" s="319"/>
      <c r="BJ326" s="320"/>
      <c r="BK326" s="318">
        <v>45597</v>
      </c>
      <c r="BL326" s="319"/>
      <c r="BM326" s="319"/>
      <c r="BN326" s="319"/>
      <c r="BO326" s="319"/>
      <c r="BP326" s="320"/>
      <c r="BQ326" s="318">
        <v>45627</v>
      </c>
      <c r="BR326" s="319"/>
      <c r="BS326" s="319"/>
      <c r="BT326" s="319"/>
      <c r="BU326" s="319"/>
      <c r="BV326" s="320"/>
    </row>
    <row r="327" spans="2:74" ht="60">
      <c r="B327" s="16" t="s">
        <v>1</v>
      </c>
      <c r="C327" s="21" t="s">
        <v>2</v>
      </c>
      <c r="D327" s="12" t="s">
        <v>3</v>
      </c>
      <c r="E327" s="12" t="s">
        <v>4</v>
      </c>
      <c r="F327" s="12" t="s">
        <v>86</v>
      </c>
      <c r="G327" s="12" t="s">
        <v>6</v>
      </c>
      <c r="H327" s="22" t="s">
        <v>7</v>
      </c>
      <c r="I327" s="21" t="s">
        <v>2</v>
      </c>
      <c r="J327" s="12" t="s">
        <v>3</v>
      </c>
      <c r="K327" s="12" t="s">
        <v>4</v>
      </c>
      <c r="L327" s="12" t="s">
        <v>86</v>
      </c>
      <c r="M327" s="12" t="s">
        <v>6</v>
      </c>
      <c r="N327" s="22" t="s">
        <v>7</v>
      </c>
      <c r="O327" s="21" t="s">
        <v>2</v>
      </c>
      <c r="P327" s="12" t="s">
        <v>3</v>
      </c>
      <c r="Q327" s="12" t="s">
        <v>4</v>
      </c>
      <c r="R327" s="12" t="s">
        <v>86</v>
      </c>
      <c r="S327" s="12" t="s">
        <v>6</v>
      </c>
      <c r="T327" s="22" t="s">
        <v>7</v>
      </c>
      <c r="U327" s="21" t="s">
        <v>2</v>
      </c>
      <c r="V327" s="12" t="s">
        <v>3</v>
      </c>
      <c r="W327" s="12" t="s">
        <v>4</v>
      </c>
      <c r="X327" s="12" t="s">
        <v>86</v>
      </c>
      <c r="Y327" s="12" t="s">
        <v>6</v>
      </c>
      <c r="Z327" s="22" t="s">
        <v>7</v>
      </c>
      <c r="AA327" s="21" t="s">
        <v>2</v>
      </c>
      <c r="AB327" s="12" t="s">
        <v>3</v>
      </c>
      <c r="AC327" s="12" t="s">
        <v>4</v>
      </c>
      <c r="AD327" s="12" t="s">
        <v>86</v>
      </c>
      <c r="AE327" s="12" t="s">
        <v>6</v>
      </c>
      <c r="AF327" s="22" t="s">
        <v>7</v>
      </c>
      <c r="AG327" s="21" t="s">
        <v>2</v>
      </c>
      <c r="AH327" s="12" t="s">
        <v>3</v>
      </c>
      <c r="AI327" s="12" t="s">
        <v>4</v>
      </c>
      <c r="AJ327" s="12" t="s">
        <v>86</v>
      </c>
      <c r="AK327" s="12" t="s">
        <v>6</v>
      </c>
      <c r="AL327" s="22" t="s">
        <v>7</v>
      </c>
      <c r="AM327" s="21" t="s">
        <v>2</v>
      </c>
      <c r="AN327" s="12" t="s">
        <v>3</v>
      </c>
      <c r="AO327" s="12" t="s">
        <v>4</v>
      </c>
      <c r="AP327" s="12" t="s">
        <v>86</v>
      </c>
      <c r="AQ327" s="12" t="s">
        <v>6</v>
      </c>
      <c r="AR327" s="22" t="s">
        <v>7</v>
      </c>
      <c r="AS327" s="21" t="s">
        <v>2</v>
      </c>
      <c r="AT327" s="12" t="s">
        <v>3</v>
      </c>
      <c r="AU327" s="12" t="s">
        <v>4</v>
      </c>
      <c r="AV327" s="12" t="s">
        <v>86</v>
      </c>
      <c r="AW327" s="12" t="s">
        <v>6</v>
      </c>
      <c r="AX327" s="22" t="s">
        <v>7</v>
      </c>
      <c r="AY327" s="21" t="s">
        <v>2</v>
      </c>
      <c r="AZ327" s="12" t="s">
        <v>3</v>
      </c>
      <c r="BA327" s="12" t="s">
        <v>4</v>
      </c>
      <c r="BB327" s="12" t="s">
        <v>86</v>
      </c>
      <c r="BC327" s="12" t="s">
        <v>6</v>
      </c>
      <c r="BD327" s="22" t="s">
        <v>7</v>
      </c>
      <c r="BE327" s="21" t="s">
        <v>2</v>
      </c>
      <c r="BF327" s="12" t="s">
        <v>3</v>
      </c>
      <c r="BG327" s="12" t="s">
        <v>4</v>
      </c>
      <c r="BH327" s="12" t="s">
        <v>86</v>
      </c>
      <c r="BI327" s="12" t="s">
        <v>6</v>
      </c>
      <c r="BJ327" s="22" t="s">
        <v>7</v>
      </c>
      <c r="BK327" s="21" t="s">
        <v>2</v>
      </c>
      <c r="BL327" s="12" t="s">
        <v>3</v>
      </c>
      <c r="BM327" s="12" t="s">
        <v>4</v>
      </c>
      <c r="BN327" s="12" t="s">
        <v>86</v>
      </c>
      <c r="BO327" s="12" t="s">
        <v>6</v>
      </c>
      <c r="BP327" s="22" t="s">
        <v>7</v>
      </c>
      <c r="BQ327" s="21" t="s">
        <v>2</v>
      </c>
      <c r="BR327" s="12" t="s">
        <v>3</v>
      </c>
      <c r="BS327" s="12" t="s">
        <v>4</v>
      </c>
      <c r="BT327" s="12" t="s">
        <v>86</v>
      </c>
      <c r="BU327" s="12" t="s">
        <v>6</v>
      </c>
      <c r="BV327" s="22" t="s">
        <v>7</v>
      </c>
    </row>
    <row r="328" spans="2:74">
      <c r="B328" s="17" t="s">
        <v>8</v>
      </c>
      <c r="C328" s="23">
        <f>COUNTIFS('Faturamento SP3'!$D$2:$D$692,'Infos Relatório'!$B$326,'Faturamento SP3'!$E$2:$E$692,'Infos Relatório'!$B328,'Faturamento SP3'!$Z$2:$Z$692,'Infos Relatório'!C$1)</f>
        <v>0</v>
      </c>
      <c r="D328" s="13">
        <f>SUMIFS('Faturamento SP3'!$G$2:$G$692,'Faturamento SP3'!$D$2:$D$692,'Infos Relatório'!$B$326,'Faturamento SP3'!$E$2:$E$692,'Infos Relatório'!$B328,'Faturamento SP3'!$Z$2:$Z$692,'Infos Relatório'!C$1)</f>
        <v>0</v>
      </c>
      <c r="E328" s="13">
        <f>SUMIFS('Faturamento SP3'!$J$2:$J$692,'Faturamento SP3'!$D$2:$D$692,'Infos Relatório'!$B$326,'Faturamento SP3'!$E$2:$E$692,'Infos Relatório'!$B328,'Faturamento SP3'!$Z$2:$Z$692,'Infos Relatório'!C$1)</f>
        <v>0</v>
      </c>
      <c r="F328" s="14">
        <f>SUMIFS('Faturamento SP3'!$O$2:$O$692,'Faturamento SP3'!$D$2:$D$692,'Infos Relatório'!$B$326,'Faturamento SP3'!$E$2:$E$692,'Infos Relatório'!$B328,'Faturamento SP3'!$Z$2:$Z$692,'Infos Relatório'!C$1,'Faturamento SP3'!$T$2:$T$692,"Sim")+SUMIFS('Faturamento SP3'!$P$2:$P$692,'Faturamento SP3'!$D$2:$D$692,'Infos Relatório'!$B$326,'Faturamento SP3'!$E$2:$E$692,'Infos Relatório'!$B328,'Faturamento SP3'!$Z$2:$Z$692,'Infos Relatório'!C$1,'Faturamento SP3'!$T$2:$T$692,"Sim")</f>
        <v>0</v>
      </c>
      <c r="G328" s="27" t="e">
        <f>F328/E328</f>
        <v>#DIV/0!</v>
      </c>
      <c r="H328" s="24">
        <f>SUMIFS('Faturamento SP3'!$H$2:$H$692,'Faturamento SP3'!$D$2:$D$692,'Infos Relatório'!$B$326,'Faturamento SP3'!$E$2:$E$692,'Infos Relatório'!$B328,'Faturamento SP3'!$Z$2:$Z$692,'Infos Relatório'!C$1)</f>
        <v>0</v>
      </c>
      <c r="I328" s="23">
        <f>COUNTIFS('Faturamento SP3'!$D$2:$D$692,'Infos Relatório'!$B$326,'Faturamento SP3'!$E$2:$E$692,'Infos Relatório'!$B328,'Faturamento SP3'!$Z$2:$Z$692,'Infos Relatório'!I$1)</f>
        <v>0</v>
      </c>
      <c r="J328" s="13">
        <f>SUMIFS('Faturamento SP3'!$G$2:$G$692,'Faturamento SP3'!$D$2:$D$692,'Infos Relatório'!$B$326,'Faturamento SP3'!$E$2:$E$692,'Infos Relatório'!$B328,'Faturamento SP3'!$Z$2:$Z$692,'Infos Relatório'!I$1)</f>
        <v>0</v>
      </c>
      <c r="K328" s="13">
        <f>SUMIFS('Faturamento SP3'!$J$2:$J$692,'Faturamento SP3'!$D$2:$D$692,'Infos Relatório'!$B$326,'Faturamento SP3'!$E$2:$E$692,'Infos Relatório'!$B328,'Faturamento SP3'!$Z$2:$Z$692,'Infos Relatório'!I$1)</f>
        <v>0</v>
      </c>
      <c r="L328" s="14">
        <f>SUMIFS('Faturamento SP3'!$O$2:$O$692,'Faturamento SP3'!$D$2:$D$692,'Infos Relatório'!$B$326,'Faturamento SP3'!$E$2:$E$692,'Infos Relatório'!$B328,'Faturamento SP3'!$Z$2:$Z$692,'Infos Relatório'!I$1,'Faturamento SP3'!$T$2:$T$692,"Sim")+SUMIFS('Faturamento SP3'!$P$2:$P$692,'Faturamento SP3'!$D$2:$D$692,'Infos Relatório'!$B$326,'Faturamento SP3'!$E$2:$E$692,'Infos Relatório'!$B328,'Faturamento SP3'!$Z$2:$Z$692,'Infos Relatório'!I$1,'Faturamento SP3'!$T$2:$T$692,"Sim")</f>
        <v>0</v>
      </c>
      <c r="M328" s="27" t="e">
        <f>L328/K328</f>
        <v>#DIV/0!</v>
      </c>
      <c r="N328" s="24">
        <f>SUMIFS('Faturamento SP3'!$H$2:$H$692,'Faturamento SP3'!$D$2:$D$692,'Infos Relatório'!$B$326,'Faturamento SP3'!$E$2:$E$692,'Infos Relatório'!$B328,'Faturamento SP3'!$Z$2:$Z$692,'Infos Relatório'!I$1)</f>
        <v>0</v>
      </c>
      <c r="O328" s="23">
        <f>COUNTIFS('Faturamento SP3'!$D$2:$D$692,'Infos Relatório'!$B$326,'Faturamento SP3'!$E$2:$E$692,'Infos Relatório'!$B328,'Faturamento SP3'!$Z$2:$Z$692,'Infos Relatório'!O$1)</f>
        <v>0</v>
      </c>
      <c r="P328" s="13">
        <f>SUMIFS('Faturamento SP3'!$G$2:$G$692,'Faturamento SP3'!$D$2:$D$692,'Infos Relatório'!$B$326,'Faturamento SP3'!$E$2:$E$692,'Infos Relatório'!$B328,'Faturamento SP3'!$Z$2:$Z$692,'Infos Relatório'!O$1)</f>
        <v>0</v>
      </c>
      <c r="Q328" s="13">
        <f>SUMIFS('Faturamento SP3'!$J$2:$J$692,'Faturamento SP3'!$D$2:$D$692,'Infos Relatório'!$B$326,'Faturamento SP3'!$E$2:$E$692,'Infos Relatório'!$B328,'Faturamento SP3'!$Z$2:$Z$692,'Infos Relatório'!O$1)</f>
        <v>0</v>
      </c>
      <c r="R328" s="14">
        <f>SUMIFS('Faturamento SP3'!$O$2:$O$692,'Faturamento SP3'!$D$2:$D$692,'Infos Relatório'!$B$326,'Faturamento SP3'!$E$2:$E$692,'Infos Relatório'!$B328,'Faturamento SP3'!$Z$2:$Z$692,'Infos Relatório'!O$1,'Faturamento SP3'!$T$2:$T$692,"Sim")+SUMIFS('Faturamento SP3'!$P$2:$P$692,'Faturamento SP3'!$D$2:$D$692,'Infos Relatório'!$B$326,'Faturamento SP3'!$E$2:$E$692,'Infos Relatório'!$B328,'Faturamento SP3'!$Z$2:$Z$692,'Infos Relatório'!O$1,'Faturamento SP3'!$T$2:$T$692,"Sim")</f>
        <v>0</v>
      </c>
      <c r="S328" s="27" t="e">
        <f>R328/Q328</f>
        <v>#DIV/0!</v>
      </c>
      <c r="T328" s="24">
        <f>SUMIFS('Faturamento SP3'!$H$2:$H$692,'Faturamento SP3'!$D$2:$D$692,'Infos Relatório'!$B$326,'Faturamento SP3'!$E$2:$E$692,'Infos Relatório'!$B328,'Faturamento SP3'!$Z$2:$Z$692,'Infos Relatório'!O$1)</f>
        <v>0</v>
      </c>
      <c r="U328" s="23">
        <f>COUNTIFS('Faturamento SP3'!$D$2:$D$692,'Infos Relatório'!$B$326,'Faturamento SP3'!$E$2:$E$692,'Infos Relatório'!$B328,'Faturamento SP3'!$Z$2:$Z$692,'Infos Relatório'!U$1)</f>
        <v>0</v>
      </c>
      <c r="V328" s="13">
        <f>SUMIFS('Faturamento SP3'!$G$2:$G$692,'Faturamento SP3'!$D$2:$D$692,'Infos Relatório'!$B$326,'Faturamento SP3'!$E$2:$E$692,'Infos Relatório'!$B328,'Faturamento SP3'!$Z$2:$Z$692,'Infos Relatório'!U$1)</f>
        <v>0</v>
      </c>
      <c r="W328" s="13">
        <f>SUMIFS('Faturamento SP3'!$J$2:$J$692,'Faturamento SP3'!$D$2:$D$692,'Infos Relatório'!$B$326,'Faturamento SP3'!$E$2:$E$692,'Infos Relatório'!$B328,'Faturamento SP3'!$Z$2:$Z$692,'Infos Relatório'!U$1)</f>
        <v>0</v>
      </c>
      <c r="X328" s="14">
        <f>SUMIFS('Faturamento SP3'!$O$2:$O$692,'Faturamento SP3'!$D$2:$D$692,'Infos Relatório'!$B$326,'Faturamento SP3'!$E$2:$E$692,'Infos Relatório'!$B328,'Faturamento SP3'!$Z$2:$Z$692,'Infos Relatório'!U$1,'Faturamento SP3'!$T$2:$T$692,"Sim")+SUMIFS('Faturamento SP3'!$P$2:$P$692,'Faturamento SP3'!$D$2:$D$692,'Infos Relatório'!$B$326,'Faturamento SP3'!$E$2:$E$692,'Infos Relatório'!$B328,'Faturamento SP3'!$Z$2:$Z$692,'Infos Relatório'!U$1,'Faturamento SP3'!$T$2:$T$692,"Sim")</f>
        <v>0</v>
      </c>
      <c r="Y328" s="27" t="e">
        <f>X328/W328</f>
        <v>#DIV/0!</v>
      </c>
      <c r="Z328" s="24">
        <f>SUMIFS('Faturamento SP3'!$H$2:$H$692,'Faturamento SP3'!$D$2:$D$692,'Infos Relatório'!$B$326,'Faturamento SP3'!$E$2:$E$692,'Infos Relatório'!$B328,'Faturamento SP3'!$Z$2:$Z$692,'Infos Relatório'!U$1)</f>
        <v>0</v>
      </c>
      <c r="AA328" s="23">
        <f>COUNTIFS('Faturamento SP3'!$D$2:$D$692,'Infos Relatório'!$B$326,'Faturamento SP3'!$E$2:$E$692,'Infos Relatório'!$B328,'Faturamento SP3'!$Z$2:$Z$692,'Infos Relatório'!AA$1)</f>
        <v>0</v>
      </c>
      <c r="AB328" s="13">
        <f>SUMIFS('Faturamento SP3'!$G$2:$G$692,'Faturamento SP3'!$D$2:$D$692,'Infos Relatório'!$B$326,'Faturamento SP3'!$E$2:$E$692,'Infos Relatório'!$B328,'Faturamento SP3'!$Z$2:$Z$692,'Infos Relatório'!AA$1)</f>
        <v>0</v>
      </c>
      <c r="AC328" s="13">
        <f>SUMIFS('Faturamento SP3'!$J$2:$J$692,'Faturamento SP3'!$D$2:$D$692,'Infos Relatório'!$B$326,'Faturamento SP3'!$E$2:$E$692,'Infos Relatório'!$B328,'Faturamento SP3'!$Z$2:$Z$692,'Infos Relatório'!AA$1)</f>
        <v>0</v>
      </c>
      <c r="AD328" s="14">
        <f>SUMIFS('Faturamento SP3'!$O$2:$O$692,'Faturamento SP3'!$D$2:$D$692,'Infos Relatório'!$B$326,'Faturamento SP3'!$E$2:$E$692,'Infos Relatório'!$B328,'Faturamento SP3'!$Z$2:$Z$692,'Infos Relatório'!AA$1,'Faturamento SP3'!$T$2:$T$692,"Sim")+SUMIFS('Faturamento SP3'!$P$2:$P$692,'Faturamento SP3'!$D$2:$D$692,'Infos Relatório'!$B$326,'Faturamento SP3'!$E$2:$E$692,'Infos Relatório'!$B328,'Faturamento SP3'!$Z$2:$Z$692,'Infos Relatório'!AA$1,'Faturamento SP3'!$T$2:$T$692,"Sim")</f>
        <v>0</v>
      </c>
      <c r="AE328" s="27" t="e">
        <f>AD328/AC328</f>
        <v>#DIV/0!</v>
      </c>
      <c r="AF328" s="24">
        <f>SUMIFS('Faturamento SP3'!$H$2:$H$692,'Faturamento SP3'!$D$2:$D$692,'Infos Relatório'!$B$326,'Faturamento SP3'!$E$2:$E$692,'Infos Relatório'!$B328,'Faturamento SP3'!$Z$2:$Z$692,'Infos Relatório'!AA$1)</f>
        <v>0</v>
      </c>
      <c r="AG328" s="23">
        <f>COUNTIFS('Faturamento SP3'!$D$2:$D$692,'Infos Relatório'!$B$326,'Faturamento SP3'!$E$2:$E$692,'Infos Relatório'!$B328,'Faturamento SP3'!$Z$2:$Z$692,'Infos Relatório'!AG$1)</f>
        <v>0</v>
      </c>
      <c r="AH328" s="13">
        <f>SUMIFS('Faturamento SP3'!$G$2:$G$692,'Faturamento SP3'!$D$2:$D$692,'Infos Relatório'!$B$326,'Faturamento SP3'!$E$2:$E$692,'Infos Relatório'!$B328,'Faturamento SP3'!$Z$2:$Z$692,'Infos Relatório'!AG$1)</f>
        <v>0</v>
      </c>
      <c r="AI328" s="13">
        <f>SUMIFS('Faturamento SP3'!$J$2:$J$692,'Faturamento SP3'!$D$2:$D$692,'Infos Relatório'!$B$326,'Faturamento SP3'!$E$2:$E$692,'Infos Relatório'!$B328,'Faturamento SP3'!$Z$2:$Z$692,'Infos Relatório'!AG$1)</f>
        <v>0</v>
      </c>
      <c r="AJ328" s="14">
        <f>SUMIFS('Faturamento SP3'!$O$2:$O$692,'Faturamento SP3'!$D$2:$D$692,'Infos Relatório'!$B$326,'Faturamento SP3'!$E$2:$E$692,'Infos Relatório'!$B328,'Faturamento SP3'!$Z$2:$Z$692,'Infos Relatório'!AG$1,'Faturamento SP3'!$T$2:$T$692,"Sim")+SUMIFS('Faturamento SP3'!$P$2:$P$692,'Faturamento SP3'!$D$2:$D$692,'Infos Relatório'!$B$326,'Faturamento SP3'!$E$2:$E$692,'Infos Relatório'!$B328,'Faturamento SP3'!$Z$2:$Z$692,'Infos Relatório'!AG$1,'Faturamento SP3'!$T$2:$T$692,"Sim")</f>
        <v>0</v>
      </c>
      <c r="AK328" s="27" t="e">
        <f>AJ328/AI328</f>
        <v>#DIV/0!</v>
      </c>
      <c r="AL328" s="24">
        <f>SUMIFS('Faturamento SP3'!$H$2:$H$692,'Faturamento SP3'!$D$2:$D$692,'Infos Relatório'!$B$326,'Faturamento SP3'!$E$2:$E$692,'Infos Relatório'!$B328,'Faturamento SP3'!$Z$2:$Z$692,'Infos Relatório'!AG$1)</f>
        <v>0</v>
      </c>
      <c r="AM328" s="23">
        <f>COUNTIFS('Faturamento SP3'!$D$2:$D$692,'Infos Relatório'!$B$326,'Faturamento SP3'!$E$2:$E$692,'Infos Relatório'!$B328,'Faturamento SP3'!$Z$2:$Z$692,'Infos Relatório'!AM$1)</f>
        <v>0</v>
      </c>
      <c r="AN328" s="13">
        <f>SUMIFS('Faturamento SP3'!$G$2:$G$692,'Faturamento SP3'!$D$2:$D$692,'Infos Relatório'!$B$326,'Faturamento SP3'!$E$2:$E$692,'Infos Relatório'!$B328,'Faturamento SP3'!$Z$2:$Z$692,'Infos Relatório'!AM$1)</f>
        <v>0</v>
      </c>
      <c r="AO328" s="13">
        <f>SUMIFS('Faturamento SP3'!$J$2:$J$692,'Faturamento SP3'!$D$2:$D$692,'Infos Relatório'!$B$326,'Faturamento SP3'!$E$2:$E$692,'Infos Relatório'!$B328,'Faturamento SP3'!$Z$2:$Z$692,'Infos Relatório'!AM$1)</f>
        <v>0</v>
      </c>
      <c r="AP328" s="14">
        <f>SUMIFS('Faturamento SP3'!$O$2:$O$692,'Faturamento SP3'!$D$2:$D$692,'Infos Relatório'!$B$326,'Faturamento SP3'!$E$2:$E$692,'Infos Relatório'!$B328,'Faturamento SP3'!$Z$2:$Z$692,'Infos Relatório'!AM$1,'Faturamento SP3'!$T$2:$T$692,"Sim")+SUMIFS('Faturamento SP3'!$P$2:$P$692,'Faturamento SP3'!$D$2:$D$692,'Infos Relatório'!$B$326,'Faturamento SP3'!$E$2:$E$692,'Infos Relatório'!$B328,'Faturamento SP3'!$Z$2:$Z$692,'Infos Relatório'!AM$1,'Faturamento SP3'!$T$2:$T$692,"Sim")</f>
        <v>0</v>
      </c>
      <c r="AQ328" s="27" t="e">
        <f>AP328/AO328</f>
        <v>#DIV/0!</v>
      </c>
      <c r="AR328" s="24">
        <f>SUMIFS('Faturamento SP3'!$H$2:$H$692,'Faturamento SP3'!$D$2:$D$692,'Infos Relatório'!$B$326,'Faturamento SP3'!$E$2:$E$692,'Infos Relatório'!$B328,'Faturamento SP3'!$Z$2:$Z$692,'Infos Relatório'!AM$1)</f>
        <v>0</v>
      </c>
      <c r="AS328" s="23">
        <f>COUNTIFS('Faturamento SP3'!$D$2:$D$692,'Infos Relatório'!$B$326,'Faturamento SP3'!$E$2:$E$692,'Infos Relatório'!$B328,'Faturamento SP3'!$Z$2:$Z$692,'Infos Relatório'!AS$1)</f>
        <v>0</v>
      </c>
      <c r="AT328" s="13">
        <f>SUMIFS('Faturamento SP3'!$G$2:$G$692,'Faturamento SP3'!$D$2:$D$692,'Infos Relatório'!$B$326,'Faturamento SP3'!$E$2:$E$692,'Infos Relatório'!$B328,'Faturamento SP3'!$Z$2:$Z$692,'Infos Relatório'!AS$1)</f>
        <v>0</v>
      </c>
      <c r="AU328" s="13">
        <f>SUMIFS('Faturamento SP3'!$J$2:$J$692,'Faturamento SP3'!$D$2:$D$692,'Infos Relatório'!$B$326,'Faturamento SP3'!$E$2:$E$692,'Infos Relatório'!$B328,'Faturamento SP3'!$Z$2:$Z$692,'Infos Relatório'!AS$1)</f>
        <v>0</v>
      </c>
      <c r="AV328" s="14">
        <f>SUMIFS('Faturamento SP3'!$O$2:$O$692,'Faturamento SP3'!$D$2:$D$692,'Infos Relatório'!$B$326,'Faturamento SP3'!$E$2:$E$692,'Infos Relatório'!$B328,'Faturamento SP3'!$Z$2:$Z$692,'Infos Relatório'!AS$1,'Faturamento SP3'!$T$2:$T$692,"Sim")+SUMIFS('Faturamento SP3'!$P$2:$P$692,'Faturamento SP3'!$D$2:$D$692,'Infos Relatório'!$B$326,'Faturamento SP3'!$E$2:$E$692,'Infos Relatório'!$B328,'Faturamento SP3'!$Z$2:$Z$692,'Infos Relatório'!AS$1,'Faturamento SP3'!$T$2:$T$692,"Sim")</f>
        <v>0</v>
      </c>
      <c r="AW328" s="27" t="e">
        <f>AV328/AU328</f>
        <v>#DIV/0!</v>
      </c>
      <c r="AX328" s="24">
        <f>SUMIFS('Faturamento SP3'!$H$2:$H$692,'Faturamento SP3'!$D$2:$D$692,'Infos Relatório'!$B$326,'Faturamento SP3'!$E$2:$E$692,'Infos Relatório'!$B328,'Faturamento SP3'!$Z$2:$Z$692,'Infos Relatório'!AS$1)</f>
        <v>0</v>
      </c>
      <c r="AY328" s="23">
        <f>COUNTIFS('Faturamento SP3'!$D$2:$D$692,'Infos Relatório'!$B$326,'Faturamento SP3'!$E$2:$E$692,'Infos Relatório'!$B328,'Faturamento SP3'!$Z$2:$Z$692,'Infos Relatório'!AY$1)</f>
        <v>0</v>
      </c>
      <c r="AZ328" s="13">
        <f>SUMIFS('Faturamento SP3'!$G$2:$G$692,'Faturamento SP3'!$D$2:$D$692,'Infos Relatório'!$B$326,'Faturamento SP3'!$E$2:$E$692,'Infos Relatório'!$B328,'Faturamento SP3'!$Z$2:$Z$692,'Infos Relatório'!AY$1)</f>
        <v>0</v>
      </c>
      <c r="BA328" s="13">
        <f>SUMIFS('Faturamento SP3'!$J$2:$J$692,'Faturamento SP3'!$D$2:$D$692,'Infos Relatório'!$B$326,'Faturamento SP3'!$E$2:$E$692,'Infos Relatório'!$B328,'Faturamento SP3'!$Z$2:$Z$692,'Infos Relatório'!AY$1)</f>
        <v>0</v>
      </c>
      <c r="BB328" s="14">
        <f>SUMIFS('Faturamento SP3'!$O$2:$O$692,'Faturamento SP3'!$D$2:$D$692,'Infos Relatório'!$B$326,'Faturamento SP3'!$E$2:$E$692,'Infos Relatório'!$B328,'Faturamento SP3'!$Z$2:$Z$692,'Infos Relatório'!AY$1,'Faturamento SP3'!$T$2:$T$692,"Sim")+SUMIFS('Faturamento SP3'!$P$2:$P$692,'Faturamento SP3'!$D$2:$D$692,'Infos Relatório'!$B$326,'Faturamento SP3'!$E$2:$E$692,'Infos Relatório'!$B328,'Faturamento SP3'!$Z$2:$Z$692,'Infos Relatório'!AY$1,'Faturamento SP3'!$T$2:$T$692,"Sim")</f>
        <v>0</v>
      </c>
      <c r="BC328" s="27" t="e">
        <f>BB328/BA328</f>
        <v>#DIV/0!</v>
      </c>
      <c r="BD328" s="24">
        <f>SUMIFS('Faturamento SP3'!$H$2:$H$692,'Faturamento SP3'!$D$2:$D$692,'Infos Relatório'!$B$326,'Faturamento SP3'!$E$2:$E$692,'Infos Relatório'!$B328,'Faturamento SP3'!$Z$2:$Z$692,'Infos Relatório'!AY$1)</f>
        <v>0</v>
      </c>
      <c r="BE328" s="23">
        <f>COUNTIFS('Faturamento SP3'!$D$2:$D$692,'Infos Relatório'!$B$326,'Faturamento SP3'!$E$2:$E$692,'Infos Relatório'!$B328,'Faturamento SP3'!$Z$2:$Z$692,'Infos Relatório'!BE$1)</f>
        <v>0</v>
      </c>
      <c r="BF328" s="13">
        <f>SUMIFS('Faturamento SP3'!$G$2:$G$692,'Faturamento SP3'!$D$2:$D$692,'Infos Relatório'!$B$326,'Faturamento SP3'!$E$2:$E$692,'Infos Relatório'!$B328,'Faturamento SP3'!$Z$2:$Z$692,'Infos Relatório'!BE$1)</f>
        <v>0</v>
      </c>
      <c r="BG328" s="13">
        <f>SUMIFS('Faturamento SP3'!$J$2:$J$692,'Faturamento SP3'!$D$2:$D$692,'Infos Relatório'!$B$326,'Faturamento SP3'!$E$2:$E$692,'Infos Relatório'!$B328,'Faturamento SP3'!$Z$2:$Z$692,'Infos Relatório'!BE$1)</f>
        <v>0</v>
      </c>
      <c r="BH328" s="14">
        <f>SUMIFS('Faturamento SP3'!$O$2:$O$692,'Faturamento SP3'!$D$2:$D$692,'Infos Relatório'!$B$326,'Faturamento SP3'!$E$2:$E$692,'Infos Relatório'!$B328,'Faturamento SP3'!$Z$2:$Z$692,'Infos Relatório'!BE$1,'Faturamento SP3'!$T$2:$T$692,"Sim")+SUMIFS('Faturamento SP3'!$P$2:$P$692,'Faturamento SP3'!$D$2:$D$692,'Infos Relatório'!$B$326,'Faturamento SP3'!$E$2:$E$692,'Infos Relatório'!$B328,'Faturamento SP3'!$Z$2:$Z$692,'Infos Relatório'!BE$1,'Faturamento SP3'!$T$2:$T$692,"Sim")</f>
        <v>0</v>
      </c>
      <c r="BI328" s="27" t="e">
        <f>BH328/BG328</f>
        <v>#DIV/0!</v>
      </c>
      <c r="BJ328" s="24">
        <f>SUMIFS('Faturamento SP3'!$H$2:$H$692,'Faturamento SP3'!$D$2:$D$692,'Infos Relatório'!$B$326,'Faturamento SP3'!$E$2:$E$692,'Infos Relatório'!$B328,'Faturamento SP3'!$Z$2:$Z$692,'Infos Relatório'!BE$1)</f>
        <v>0</v>
      </c>
      <c r="BK328" s="23">
        <f>COUNTIFS('Faturamento SP3'!$D$2:$D$692,'Infos Relatório'!$B$326,'Faturamento SP3'!$E$2:$E$692,'Infos Relatório'!$B328,'Faturamento SP3'!$Z$2:$Z$692,'Infos Relatório'!BK$1)</f>
        <v>0</v>
      </c>
      <c r="BL328" s="13">
        <f>SUMIFS('Faturamento SP3'!$G$2:$G$692,'Faturamento SP3'!$D$2:$D$692,'Infos Relatório'!$B$326,'Faturamento SP3'!$E$2:$E$692,'Infos Relatório'!$B328,'Faturamento SP3'!$Z$2:$Z$692,'Infos Relatório'!BK$1)</f>
        <v>0</v>
      </c>
      <c r="BM328" s="13">
        <f>SUMIFS('Faturamento SP3'!$J$2:$J$692,'Faturamento SP3'!$D$2:$D$692,'Infos Relatório'!$B$326,'Faturamento SP3'!$E$2:$E$692,'Infos Relatório'!$B328,'Faturamento SP3'!$Z$2:$Z$692,'Infos Relatório'!BK$1)</f>
        <v>0</v>
      </c>
      <c r="BN328" s="14">
        <f>SUMIFS('Faturamento SP3'!$O$2:$O$692,'Faturamento SP3'!$D$2:$D$692,'Infos Relatório'!$B$326,'Faturamento SP3'!$E$2:$E$692,'Infos Relatório'!$B328,'Faturamento SP3'!$Z$2:$Z$692,'Infos Relatório'!BK$1,'Faturamento SP3'!$T$2:$T$692,"Sim")+SUMIFS('Faturamento SP3'!$P$2:$P$692,'Faturamento SP3'!$D$2:$D$692,'Infos Relatório'!$B$326,'Faturamento SP3'!$E$2:$E$692,'Infos Relatório'!$B328,'Faturamento SP3'!$Z$2:$Z$692,'Infos Relatório'!BK$1,'Faturamento SP3'!$T$2:$T$692,"Sim")</f>
        <v>0</v>
      </c>
      <c r="BO328" s="27" t="e">
        <f>BN328/BM328</f>
        <v>#DIV/0!</v>
      </c>
      <c r="BP328" s="24">
        <f>SUMIFS('Faturamento SP3'!$H$2:$H$692,'Faturamento SP3'!$D$2:$D$692,'Infos Relatório'!$B$326,'Faturamento SP3'!$E$2:$E$692,'Infos Relatório'!$B328,'Faturamento SP3'!$Z$2:$Z$692,'Infos Relatório'!BK$1)</f>
        <v>0</v>
      </c>
      <c r="BQ328" s="23">
        <f>COUNTIFS('Faturamento SP3'!$D$2:$D$692,'Infos Relatório'!$B$326,'Faturamento SP3'!$E$2:$E$692,'Infos Relatório'!$B328,'Faturamento SP3'!$Z$2:$Z$692,'Infos Relatório'!BQ$1)</f>
        <v>0</v>
      </c>
      <c r="BR328" s="13">
        <f>SUMIFS('Faturamento SP3'!$G$2:$G$692,'Faturamento SP3'!$D$2:$D$692,'Infos Relatório'!$B$326,'Faturamento SP3'!$E$2:$E$692,'Infos Relatório'!$B328,'Faturamento SP3'!$Z$2:$Z$692,'Infos Relatório'!BQ$1)</f>
        <v>0</v>
      </c>
      <c r="BS328" s="13">
        <f>SUMIFS('Faturamento SP3'!$J$2:$J$692,'Faturamento SP3'!$D$2:$D$692,'Infos Relatório'!$B$326,'Faturamento SP3'!$E$2:$E$692,'Infos Relatório'!$B328,'Faturamento SP3'!$Z$2:$Z$692,'Infos Relatório'!BQ$1)</f>
        <v>0</v>
      </c>
      <c r="BT328" s="14">
        <f>SUMIFS('Faturamento SP3'!$O$2:$O$692,'Faturamento SP3'!$D$2:$D$692,'Infos Relatório'!$B$326,'Faturamento SP3'!$E$2:$E$692,'Infos Relatório'!$B328,'Faturamento SP3'!$Z$2:$Z$692,'Infos Relatório'!BQ$1,'Faturamento SP3'!$T$2:$T$692,"Sim")+SUMIFS('Faturamento SP3'!$P$2:$P$692,'Faturamento SP3'!$D$2:$D$692,'Infos Relatório'!$B$326,'Faturamento SP3'!$E$2:$E$692,'Infos Relatório'!$B328,'Faturamento SP3'!$Z$2:$Z$692,'Infos Relatório'!BQ$1,'Faturamento SP3'!$T$2:$T$692,"Sim")</f>
        <v>0</v>
      </c>
      <c r="BU328" s="27" t="e">
        <f>BT328/BS328</f>
        <v>#DIV/0!</v>
      </c>
      <c r="BV328" s="24">
        <f>SUMIFS('Faturamento SP3'!$H$2:$H$692,'Faturamento SP3'!$D$2:$D$692,'Infos Relatório'!$B$326,'Faturamento SP3'!$E$2:$E$692,'Infos Relatório'!$B328,'Faturamento SP3'!$Z$2:$Z$692,'Infos Relatório'!BQ$1)</f>
        <v>0</v>
      </c>
    </row>
    <row r="329" spans="2:74">
      <c r="B329" s="17" t="s">
        <v>9</v>
      </c>
      <c r="C329" s="23">
        <f>COUNTIFS('Faturamento SP3'!$D$2:$D$692,'Infos Relatório'!$B$326,'Faturamento SP3'!$E$2:$E$692,'Infos Relatório'!$B329,'Faturamento SP3'!$Z$2:$Z$692,'Infos Relatório'!C$1)</f>
        <v>0</v>
      </c>
      <c r="D329" s="13">
        <f>SUMIFS('Faturamento SP3'!$G$2:$G$692,'Faturamento SP3'!$D$2:$D$692,'Infos Relatório'!$B$326,'Faturamento SP3'!$E$2:$E$692,'Infos Relatório'!$B329,'Faturamento SP3'!$Z$2:$Z$692,'Infos Relatório'!C$1)</f>
        <v>0</v>
      </c>
      <c r="E329" s="13">
        <f>SUMIFS('Faturamento SP3'!$J$2:$J$692,'Faturamento SP3'!$D$2:$D$692,'Infos Relatório'!$B$326,'Faturamento SP3'!$E$2:$E$692,'Infos Relatório'!$B329,'Faturamento SP3'!$Z$2:$Z$692,'Infos Relatório'!C$1)</f>
        <v>0</v>
      </c>
      <c r="F329" s="14">
        <f>SUMIFS('Faturamento SP3'!$O$2:$O$692,'Faturamento SP3'!$D$2:$D$692,'Infos Relatório'!$B$326,'Faturamento SP3'!$E$2:$E$692,'Infos Relatório'!$B329,'Faturamento SP3'!$Z$2:$Z$692,'Infos Relatório'!C$1,'Faturamento SP3'!$T$2:$T$692,"Sim")+SUMIFS('Faturamento SP3'!$P$2:$P$692,'Faturamento SP3'!$D$2:$D$692,'Infos Relatório'!$B$326,'Faturamento SP3'!$E$2:$E$692,'Infos Relatório'!$B329,'Faturamento SP3'!$Z$2:$Z$692,'Infos Relatório'!C$1,'Faturamento SP3'!$T$2:$T$692,"Sim")</f>
        <v>0</v>
      </c>
      <c r="G329" s="27" t="e">
        <f t="shared" ref="G329:G392" si="121">F329/E329</f>
        <v>#DIV/0!</v>
      </c>
      <c r="H329" s="24">
        <f>SUMIFS('Faturamento SP3'!$H$2:$H$692,'Faturamento SP3'!$D$2:$D$692,'Infos Relatório'!$B$326,'Faturamento SP3'!$E$2:$E$692,'Infos Relatório'!$B329,'Faturamento SP3'!$Z$2:$Z$692,'Infos Relatório'!C$1)</f>
        <v>0</v>
      </c>
      <c r="I329" s="23">
        <f>COUNTIFS('Faturamento SP3'!$D$2:$D$692,'Infos Relatório'!$B$326,'Faturamento SP3'!$E$2:$E$692,'Infos Relatório'!$B329,'Faturamento SP3'!$Z$2:$Z$692,'Infos Relatório'!I$1)</f>
        <v>0</v>
      </c>
      <c r="J329" s="13">
        <f>SUMIFS('Faturamento SP3'!$G$2:$G$692,'Faturamento SP3'!$D$2:$D$692,'Infos Relatório'!$B$326,'Faturamento SP3'!$E$2:$E$692,'Infos Relatório'!$B329,'Faturamento SP3'!$Z$2:$Z$692,'Infos Relatório'!I$1)</f>
        <v>0</v>
      </c>
      <c r="K329" s="13">
        <f>SUMIFS('Faturamento SP3'!$J$2:$J$692,'Faturamento SP3'!$D$2:$D$692,'Infos Relatório'!$B$326,'Faturamento SP3'!$E$2:$E$692,'Infos Relatório'!$B329,'Faturamento SP3'!$Z$2:$Z$692,'Infos Relatório'!I$1)</f>
        <v>0</v>
      </c>
      <c r="L329" s="14">
        <f>SUMIFS('Faturamento SP3'!$O$2:$O$692,'Faturamento SP3'!$D$2:$D$692,'Infos Relatório'!$B$326,'Faturamento SP3'!$E$2:$E$692,'Infos Relatório'!$B329,'Faturamento SP3'!$Z$2:$Z$692,'Infos Relatório'!I$1,'Faturamento SP3'!$T$2:$T$692,"Sim")+SUMIFS('Faturamento SP3'!$P$2:$P$692,'Faturamento SP3'!$D$2:$D$692,'Infos Relatório'!$B$326,'Faturamento SP3'!$E$2:$E$692,'Infos Relatório'!$B329,'Faturamento SP3'!$Z$2:$Z$692,'Infos Relatório'!I$1,'Faturamento SP3'!$T$2:$T$692,"Sim")</f>
        <v>0</v>
      </c>
      <c r="M329" s="27" t="e">
        <f t="shared" ref="M329:M392" si="122">L329/K329</f>
        <v>#DIV/0!</v>
      </c>
      <c r="N329" s="24">
        <f>SUMIFS('Faturamento SP3'!$H$2:$H$692,'Faturamento SP3'!$D$2:$D$692,'Infos Relatório'!$B$326,'Faturamento SP3'!$E$2:$E$692,'Infos Relatório'!$B329,'Faturamento SP3'!$Z$2:$Z$692,'Infos Relatório'!I$1)</f>
        <v>0</v>
      </c>
      <c r="O329" s="23">
        <f>COUNTIFS('Faturamento SP3'!$D$2:$D$692,'Infos Relatório'!$B$326,'Faturamento SP3'!$E$2:$E$692,'Infos Relatório'!$B329,'Faturamento SP3'!$Z$2:$Z$692,'Infos Relatório'!O$1)</f>
        <v>0</v>
      </c>
      <c r="P329" s="13">
        <f>SUMIFS('Faturamento SP3'!$G$2:$G$692,'Faturamento SP3'!$D$2:$D$692,'Infos Relatório'!$B$326,'Faturamento SP3'!$E$2:$E$692,'Infos Relatório'!$B329,'Faturamento SP3'!$Z$2:$Z$692,'Infos Relatório'!O$1)</f>
        <v>0</v>
      </c>
      <c r="Q329" s="13">
        <f>SUMIFS('Faturamento SP3'!$J$2:$J$692,'Faturamento SP3'!$D$2:$D$692,'Infos Relatório'!$B$326,'Faturamento SP3'!$E$2:$E$692,'Infos Relatório'!$B329,'Faturamento SP3'!$Z$2:$Z$692,'Infos Relatório'!O$1)</f>
        <v>0</v>
      </c>
      <c r="R329" s="14">
        <f>SUMIFS('Faturamento SP3'!$O$2:$O$692,'Faturamento SP3'!$D$2:$D$692,'Infos Relatório'!$B$326,'Faturamento SP3'!$E$2:$E$692,'Infos Relatório'!$B329,'Faturamento SP3'!$Z$2:$Z$692,'Infos Relatório'!O$1,'Faturamento SP3'!$T$2:$T$692,"Sim")+SUMIFS('Faturamento SP3'!$P$2:$P$692,'Faturamento SP3'!$D$2:$D$692,'Infos Relatório'!$B$326,'Faturamento SP3'!$E$2:$E$692,'Infos Relatório'!$B329,'Faturamento SP3'!$Z$2:$Z$692,'Infos Relatório'!O$1,'Faturamento SP3'!$T$2:$T$692,"Sim")</f>
        <v>0</v>
      </c>
      <c r="S329" s="27" t="e">
        <f t="shared" ref="S329:S392" si="123">R329/Q329</f>
        <v>#DIV/0!</v>
      </c>
      <c r="T329" s="24">
        <f>SUMIFS('Faturamento SP3'!$H$2:$H$692,'Faturamento SP3'!$D$2:$D$692,'Infos Relatório'!$B$326,'Faturamento SP3'!$E$2:$E$692,'Infos Relatório'!$B329,'Faturamento SP3'!$Z$2:$Z$692,'Infos Relatório'!O$1)</f>
        <v>0</v>
      </c>
      <c r="U329" s="23">
        <f>COUNTIFS('Faturamento SP3'!$D$2:$D$692,'Infos Relatório'!$B$326,'Faturamento SP3'!$E$2:$E$692,'Infos Relatório'!$B329,'Faturamento SP3'!$Z$2:$Z$692,'Infos Relatório'!U$1)</f>
        <v>0</v>
      </c>
      <c r="V329" s="13">
        <f>SUMIFS('Faturamento SP3'!$G$2:$G$692,'Faturamento SP3'!$D$2:$D$692,'Infos Relatório'!$B$326,'Faturamento SP3'!$E$2:$E$692,'Infos Relatório'!$B329,'Faturamento SP3'!$Z$2:$Z$692,'Infos Relatório'!U$1)</f>
        <v>0</v>
      </c>
      <c r="W329" s="13">
        <f>SUMIFS('Faturamento SP3'!$J$2:$J$692,'Faturamento SP3'!$D$2:$D$692,'Infos Relatório'!$B$326,'Faturamento SP3'!$E$2:$E$692,'Infos Relatório'!$B329,'Faturamento SP3'!$Z$2:$Z$692,'Infos Relatório'!U$1)</f>
        <v>0</v>
      </c>
      <c r="X329" s="14">
        <f>SUMIFS('Faturamento SP3'!$O$2:$O$692,'Faturamento SP3'!$D$2:$D$692,'Infos Relatório'!$B$326,'Faturamento SP3'!$E$2:$E$692,'Infos Relatório'!$B329,'Faturamento SP3'!$Z$2:$Z$692,'Infos Relatório'!U$1,'Faturamento SP3'!$T$2:$T$692,"Sim")+SUMIFS('Faturamento SP3'!$P$2:$P$692,'Faturamento SP3'!$D$2:$D$692,'Infos Relatório'!$B$326,'Faturamento SP3'!$E$2:$E$692,'Infos Relatório'!$B329,'Faturamento SP3'!$Z$2:$Z$692,'Infos Relatório'!U$1,'Faturamento SP3'!$T$2:$T$692,"Sim")</f>
        <v>0</v>
      </c>
      <c r="Y329" s="27" t="e">
        <f t="shared" ref="Y329:Y392" si="124">X329/W329</f>
        <v>#DIV/0!</v>
      </c>
      <c r="Z329" s="24">
        <f>SUMIFS('Faturamento SP3'!$H$2:$H$692,'Faturamento SP3'!$D$2:$D$692,'Infos Relatório'!$B$326,'Faturamento SP3'!$E$2:$E$692,'Infos Relatório'!$B329,'Faturamento SP3'!$Z$2:$Z$692,'Infos Relatório'!U$1)</f>
        <v>0</v>
      </c>
      <c r="AA329" s="23">
        <f>COUNTIFS('Faturamento SP3'!$D$2:$D$692,'Infos Relatório'!$B$326,'Faturamento SP3'!$E$2:$E$692,'Infos Relatório'!$B329,'Faturamento SP3'!$Z$2:$Z$692,'Infos Relatório'!AA$1)</f>
        <v>0</v>
      </c>
      <c r="AB329" s="13">
        <f>SUMIFS('Faturamento SP3'!$G$2:$G$692,'Faturamento SP3'!$D$2:$D$692,'Infos Relatório'!$B$326,'Faturamento SP3'!$E$2:$E$692,'Infos Relatório'!$B329,'Faturamento SP3'!$Z$2:$Z$692,'Infos Relatório'!AA$1)</f>
        <v>0</v>
      </c>
      <c r="AC329" s="13">
        <f>SUMIFS('Faturamento SP3'!$J$2:$J$692,'Faturamento SP3'!$D$2:$D$692,'Infos Relatório'!$B$326,'Faturamento SP3'!$E$2:$E$692,'Infos Relatório'!$B329,'Faturamento SP3'!$Z$2:$Z$692,'Infos Relatório'!AA$1)</f>
        <v>0</v>
      </c>
      <c r="AD329" s="14">
        <f>SUMIFS('Faturamento SP3'!$O$2:$O$692,'Faturamento SP3'!$D$2:$D$692,'Infos Relatório'!$B$326,'Faturamento SP3'!$E$2:$E$692,'Infos Relatório'!$B329,'Faturamento SP3'!$Z$2:$Z$692,'Infos Relatório'!AA$1,'Faturamento SP3'!$T$2:$T$692,"Sim")+SUMIFS('Faturamento SP3'!$P$2:$P$692,'Faturamento SP3'!$D$2:$D$692,'Infos Relatório'!$B$326,'Faturamento SP3'!$E$2:$E$692,'Infos Relatório'!$B329,'Faturamento SP3'!$Z$2:$Z$692,'Infos Relatório'!AA$1,'Faturamento SP3'!$T$2:$T$692,"Sim")</f>
        <v>0</v>
      </c>
      <c r="AE329" s="27" t="e">
        <f t="shared" ref="AE329:AE392" si="125">AD329/AC329</f>
        <v>#DIV/0!</v>
      </c>
      <c r="AF329" s="24">
        <f>SUMIFS('Faturamento SP3'!$H$2:$H$692,'Faturamento SP3'!$D$2:$D$692,'Infos Relatório'!$B$326,'Faturamento SP3'!$E$2:$E$692,'Infos Relatório'!$B329,'Faturamento SP3'!$Z$2:$Z$692,'Infos Relatório'!AA$1)</f>
        <v>0</v>
      </c>
      <c r="AG329" s="23">
        <f>COUNTIFS('Faturamento SP3'!$D$2:$D$692,'Infos Relatório'!$B$326,'Faturamento SP3'!$E$2:$E$692,'Infos Relatório'!$B329,'Faturamento SP3'!$Z$2:$Z$692,'Infos Relatório'!AG$1)</f>
        <v>0</v>
      </c>
      <c r="AH329" s="13">
        <f>SUMIFS('Faturamento SP3'!$G$2:$G$692,'Faturamento SP3'!$D$2:$D$692,'Infos Relatório'!$B$326,'Faturamento SP3'!$E$2:$E$692,'Infos Relatório'!$B329,'Faturamento SP3'!$Z$2:$Z$692,'Infos Relatório'!AG$1)</f>
        <v>0</v>
      </c>
      <c r="AI329" s="13">
        <f>SUMIFS('Faturamento SP3'!$J$2:$J$692,'Faturamento SP3'!$D$2:$D$692,'Infos Relatório'!$B$326,'Faturamento SP3'!$E$2:$E$692,'Infos Relatório'!$B329,'Faturamento SP3'!$Z$2:$Z$692,'Infos Relatório'!AG$1)</f>
        <v>0</v>
      </c>
      <c r="AJ329" s="14">
        <f>SUMIFS('Faturamento SP3'!$O$2:$O$692,'Faturamento SP3'!$D$2:$D$692,'Infos Relatório'!$B$326,'Faturamento SP3'!$E$2:$E$692,'Infos Relatório'!$B329,'Faturamento SP3'!$Z$2:$Z$692,'Infos Relatório'!AG$1,'Faturamento SP3'!$T$2:$T$692,"Sim")+SUMIFS('Faturamento SP3'!$P$2:$P$692,'Faturamento SP3'!$D$2:$D$692,'Infos Relatório'!$B$326,'Faturamento SP3'!$E$2:$E$692,'Infos Relatório'!$B329,'Faturamento SP3'!$Z$2:$Z$692,'Infos Relatório'!AG$1,'Faturamento SP3'!$T$2:$T$692,"Sim")</f>
        <v>0</v>
      </c>
      <c r="AK329" s="27" t="e">
        <f t="shared" ref="AK329:AK392" si="126">AJ329/AI329</f>
        <v>#DIV/0!</v>
      </c>
      <c r="AL329" s="24">
        <f>SUMIFS('Faturamento SP3'!$H$2:$H$692,'Faturamento SP3'!$D$2:$D$692,'Infos Relatório'!$B$326,'Faturamento SP3'!$E$2:$E$692,'Infos Relatório'!$B329,'Faturamento SP3'!$Z$2:$Z$692,'Infos Relatório'!AG$1)</f>
        <v>0</v>
      </c>
      <c r="AM329" s="23">
        <f>COUNTIFS('Faturamento SP3'!$D$2:$D$692,'Infos Relatório'!$B$326,'Faturamento SP3'!$E$2:$E$692,'Infos Relatório'!$B329,'Faturamento SP3'!$Z$2:$Z$692,'Infos Relatório'!AM$1)</f>
        <v>0</v>
      </c>
      <c r="AN329" s="13">
        <f>SUMIFS('Faturamento SP3'!$G$2:$G$692,'Faturamento SP3'!$D$2:$D$692,'Infos Relatório'!$B$326,'Faturamento SP3'!$E$2:$E$692,'Infos Relatório'!$B329,'Faturamento SP3'!$Z$2:$Z$692,'Infos Relatório'!AM$1)</f>
        <v>0</v>
      </c>
      <c r="AO329" s="13">
        <f>SUMIFS('Faturamento SP3'!$J$2:$J$692,'Faturamento SP3'!$D$2:$D$692,'Infos Relatório'!$B$326,'Faturamento SP3'!$E$2:$E$692,'Infos Relatório'!$B329,'Faturamento SP3'!$Z$2:$Z$692,'Infos Relatório'!AM$1)</f>
        <v>0</v>
      </c>
      <c r="AP329" s="14">
        <f>SUMIFS('Faturamento SP3'!$O$2:$O$692,'Faturamento SP3'!$D$2:$D$692,'Infos Relatório'!$B$326,'Faturamento SP3'!$E$2:$E$692,'Infos Relatório'!$B329,'Faturamento SP3'!$Z$2:$Z$692,'Infos Relatório'!AM$1,'Faturamento SP3'!$T$2:$T$692,"Sim")+SUMIFS('Faturamento SP3'!$P$2:$P$692,'Faturamento SP3'!$D$2:$D$692,'Infos Relatório'!$B$326,'Faturamento SP3'!$E$2:$E$692,'Infos Relatório'!$B329,'Faturamento SP3'!$Z$2:$Z$692,'Infos Relatório'!AM$1,'Faturamento SP3'!$T$2:$T$692,"Sim")</f>
        <v>0</v>
      </c>
      <c r="AQ329" s="27" t="e">
        <f t="shared" ref="AQ329:AQ392" si="127">AP329/AO329</f>
        <v>#DIV/0!</v>
      </c>
      <c r="AR329" s="24">
        <f>SUMIFS('Faturamento SP3'!$H$2:$H$692,'Faturamento SP3'!$D$2:$D$692,'Infos Relatório'!$B$326,'Faturamento SP3'!$E$2:$E$692,'Infos Relatório'!$B329,'Faturamento SP3'!$Z$2:$Z$692,'Infos Relatório'!AM$1)</f>
        <v>0</v>
      </c>
      <c r="AS329" s="23">
        <f>COUNTIFS('Faturamento SP3'!$D$2:$D$692,'Infos Relatório'!$B$326,'Faturamento SP3'!$E$2:$E$692,'Infos Relatório'!$B329,'Faturamento SP3'!$Z$2:$Z$692,'Infos Relatório'!AS$1)</f>
        <v>0</v>
      </c>
      <c r="AT329" s="13">
        <f>SUMIFS('Faturamento SP3'!$G$2:$G$692,'Faturamento SP3'!$D$2:$D$692,'Infos Relatório'!$B$326,'Faturamento SP3'!$E$2:$E$692,'Infos Relatório'!$B329,'Faturamento SP3'!$Z$2:$Z$692,'Infos Relatório'!AS$1)</f>
        <v>0</v>
      </c>
      <c r="AU329" s="13">
        <f>SUMIFS('Faturamento SP3'!$J$2:$J$692,'Faturamento SP3'!$D$2:$D$692,'Infos Relatório'!$B$326,'Faturamento SP3'!$E$2:$E$692,'Infos Relatório'!$B329,'Faturamento SP3'!$Z$2:$Z$692,'Infos Relatório'!AS$1)</f>
        <v>0</v>
      </c>
      <c r="AV329" s="14">
        <f>SUMIFS('Faturamento SP3'!$O$2:$O$692,'Faturamento SP3'!$D$2:$D$692,'Infos Relatório'!$B$326,'Faturamento SP3'!$E$2:$E$692,'Infos Relatório'!$B329,'Faturamento SP3'!$Z$2:$Z$692,'Infos Relatório'!AS$1,'Faturamento SP3'!$T$2:$T$692,"Sim")+SUMIFS('Faturamento SP3'!$P$2:$P$692,'Faturamento SP3'!$D$2:$D$692,'Infos Relatório'!$B$326,'Faturamento SP3'!$E$2:$E$692,'Infos Relatório'!$B329,'Faturamento SP3'!$Z$2:$Z$692,'Infos Relatório'!AS$1,'Faturamento SP3'!$T$2:$T$692,"Sim")</f>
        <v>0</v>
      </c>
      <c r="AW329" s="27" t="e">
        <f t="shared" ref="AW329:AW392" si="128">AV329/AU329</f>
        <v>#DIV/0!</v>
      </c>
      <c r="AX329" s="24">
        <f>SUMIFS('Faturamento SP3'!$H$2:$H$692,'Faturamento SP3'!$D$2:$D$692,'Infos Relatório'!$B$326,'Faturamento SP3'!$E$2:$E$692,'Infos Relatório'!$B329,'Faturamento SP3'!$Z$2:$Z$692,'Infos Relatório'!AS$1)</f>
        <v>0</v>
      </c>
      <c r="AY329" s="23">
        <f>COUNTIFS('Faturamento SP3'!$D$2:$D$692,'Infos Relatório'!$B$326,'Faturamento SP3'!$E$2:$E$692,'Infos Relatório'!$B329,'Faturamento SP3'!$Z$2:$Z$692,'Infos Relatório'!AY$1)</f>
        <v>0</v>
      </c>
      <c r="AZ329" s="13">
        <f>SUMIFS('Faturamento SP3'!$G$2:$G$692,'Faturamento SP3'!$D$2:$D$692,'Infos Relatório'!$B$326,'Faturamento SP3'!$E$2:$E$692,'Infos Relatório'!$B329,'Faturamento SP3'!$Z$2:$Z$692,'Infos Relatório'!AY$1)</f>
        <v>0</v>
      </c>
      <c r="BA329" s="13">
        <f>SUMIFS('Faturamento SP3'!$J$2:$J$692,'Faturamento SP3'!$D$2:$D$692,'Infos Relatório'!$B$326,'Faturamento SP3'!$E$2:$E$692,'Infos Relatório'!$B329,'Faturamento SP3'!$Z$2:$Z$692,'Infos Relatório'!AY$1)</f>
        <v>0</v>
      </c>
      <c r="BB329" s="14">
        <f>SUMIFS('Faturamento SP3'!$O$2:$O$692,'Faturamento SP3'!$D$2:$D$692,'Infos Relatório'!$B$326,'Faturamento SP3'!$E$2:$E$692,'Infos Relatório'!$B329,'Faturamento SP3'!$Z$2:$Z$692,'Infos Relatório'!AY$1,'Faturamento SP3'!$T$2:$T$692,"Sim")+SUMIFS('Faturamento SP3'!$P$2:$P$692,'Faturamento SP3'!$D$2:$D$692,'Infos Relatório'!$B$326,'Faturamento SP3'!$E$2:$E$692,'Infos Relatório'!$B329,'Faturamento SP3'!$Z$2:$Z$692,'Infos Relatório'!AY$1,'Faturamento SP3'!$T$2:$T$692,"Sim")</f>
        <v>0</v>
      </c>
      <c r="BC329" s="27" t="e">
        <f t="shared" ref="BC329:BC392" si="129">BB329/BA329</f>
        <v>#DIV/0!</v>
      </c>
      <c r="BD329" s="24">
        <f>SUMIFS('Faturamento SP3'!$H$2:$H$692,'Faturamento SP3'!$D$2:$D$692,'Infos Relatório'!$B$326,'Faturamento SP3'!$E$2:$E$692,'Infos Relatório'!$B329,'Faturamento SP3'!$Z$2:$Z$692,'Infos Relatório'!AY$1)</f>
        <v>0</v>
      </c>
      <c r="BE329" s="23">
        <f>COUNTIFS('Faturamento SP3'!$D$2:$D$692,'Infos Relatório'!$B$326,'Faturamento SP3'!$E$2:$E$692,'Infos Relatório'!$B329,'Faturamento SP3'!$Z$2:$Z$692,'Infos Relatório'!BE$1)</f>
        <v>0</v>
      </c>
      <c r="BF329" s="13">
        <f>SUMIFS('Faturamento SP3'!$G$2:$G$692,'Faturamento SP3'!$D$2:$D$692,'Infos Relatório'!$B$326,'Faturamento SP3'!$E$2:$E$692,'Infos Relatório'!$B329,'Faturamento SP3'!$Z$2:$Z$692,'Infos Relatório'!BE$1)</f>
        <v>0</v>
      </c>
      <c r="BG329" s="13">
        <f>SUMIFS('Faturamento SP3'!$J$2:$J$692,'Faturamento SP3'!$D$2:$D$692,'Infos Relatório'!$B$326,'Faturamento SP3'!$E$2:$E$692,'Infos Relatório'!$B329,'Faturamento SP3'!$Z$2:$Z$692,'Infos Relatório'!BE$1)</f>
        <v>0</v>
      </c>
      <c r="BH329" s="14">
        <f>SUMIFS('Faturamento SP3'!$O$2:$O$692,'Faturamento SP3'!$D$2:$D$692,'Infos Relatório'!$B$326,'Faturamento SP3'!$E$2:$E$692,'Infos Relatório'!$B329,'Faturamento SP3'!$Z$2:$Z$692,'Infos Relatório'!BE$1,'Faturamento SP3'!$T$2:$T$692,"Sim")+SUMIFS('Faturamento SP3'!$P$2:$P$692,'Faturamento SP3'!$D$2:$D$692,'Infos Relatório'!$B$326,'Faturamento SP3'!$E$2:$E$692,'Infos Relatório'!$B329,'Faturamento SP3'!$Z$2:$Z$692,'Infos Relatório'!BE$1,'Faturamento SP3'!$T$2:$T$692,"Sim")</f>
        <v>0</v>
      </c>
      <c r="BI329" s="27" t="e">
        <f t="shared" ref="BI329:BI392" si="130">BH329/BG329</f>
        <v>#DIV/0!</v>
      </c>
      <c r="BJ329" s="24">
        <f>SUMIFS('Faturamento SP3'!$H$2:$H$692,'Faturamento SP3'!$D$2:$D$692,'Infos Relatório'!$B$326,'Faturamento SP3'!$E$2:$E$692,'Infos Relatório'!$B329,'Faturamento SP3'!$Z$2:$Z$692,'Infos Relatório'!BE$1)</f>
        <v>0</v>
      </c>
      <c r="BK329" s="23">
        <f>COUNTIFS('Faturamento SP3'!$D$2:$D$692,'Infos Relatório'!$B$326,'Faturamento SP3'!$E$2:$E$692,'Infos Relatório'!$B329,'Faturamento SP3'!$Z$2:$Z$692,'Infos Relatório'!BK$1)</f>
        <v>0</v>
      </c>
      <c r="BL329" s="13">
        <f>SUMIFS('Faturamento SP3'!$G$2:$G$692,'Faturamento SP3'!$D$2:$D$692,'Infos Relatório'!$B$326,'Faturamento SP3'!$E$2:$E$692,'Infos Relatório'!$B329,'Faturamento SP3'!$Z$2:$Z$692,'Infos Relatório'!BK$1)</f>
        <v>0</v>
      </c>
      <c r="BM329" s="13">
        <f>SUMIFS('Faturamento SP3'!$J$2:$J$692,'Faturamento SP3'!$D$2:$D$692,'Infos Relatório'!$B$326,'Faturamento SP3'!$E$2:$E$692,'Infos Relatório'!$B329,'Faturamento SP3'!$Z$2:$Z$692,'Infos Relatório'!BK$1)</f>
        <v>0</v>
      </c>
      <c r="BN329" s="14">
        <f>SUMIFS('Faturamento SP3'!$O$2:$O$692,'Faturamento SP3'!$D$2:$D$692,'Infos Relatório'!$B$326,'Faturamento SP3'!$E$2:$E$692,'Infos Relatório'!$B329,'Faturamento SP3'!$Z$2:$Z$692,'Infos Relatório'!BK$1,'Faturamento SP3'!$T$2:$T$692,"Sim")+SUMIFS('Faturamento SP3'!$P$2:$P$692,'Faturamento SP3'!$D$2:$D$692,'Infos Relatório'!$B$326,'Faturamento SP3'!$E$2:$E$692,'Infos Relatório'!$B329,'Faturamento SP3'!$Z$2:$Z$692,'Infos Relatório'!BK$1,'Faturamento SP3'!$T$2:$T$692,"Sim")</f>
        <v>0</v>
      </c>
      <c r="BO329" s="27" t="e">
        <f t="shared" ref="BO329:BO392" si="131">BN329/BM329</f>
        <v>#DIV/0!</v>
      </c>
      <c r="BP329" s="24">
        <f>SUMIFS('Faturamento SP3'!$H$2:$H$692,'Faturamento SP3'!$D$2:$D$692,'Infos Relatório'!$B$326,'Faturamento SP3'!$E$2:$E$692,'Infos Relatório'!$B329,'Faturamento SP3'!$Z$2:$Z$692,'Infos Relatório'!BK$1)</f>
        <v>0</v>
      </c>
      <c r="BQ329" s="23">
        <f>COUNTIFS('Faturamento SP3'!$D$2:$D$692,'Infos Relatório'!$B$326,'Faturamento SP3'!$E$2:$E$692,'Infos Relatório'!$B329,'Faturamento SP3'!$Z$2:$Z$692,'Infos Relatório'!BQ$1)</f>
        <v>0</v>
      </c>
      <c r="BR329" s="13">
        <f>SUMIFS('Faturamento SP3'!$G$2:$G$692,'Faturamento SP3'!$D$2:$D$692,'Infos Relatório'!$B$326,'Faturamento SP3'!$E$2:$E$692,'Infos Relatório'!$B329,'Faturamento SP3'!$Z$2:$Z$692,'Infos Relatório'!BQ$1)</f>
        <v>0</v>
      </c>
      <c r="BS329" s="13">
        <f>SUMIFS('Faturamento SP3'!$J$2:$J$692,'Faturamento SP3'!$D$2:$D$692,'Infos Relatório'!$B$326,'Faturamento SP3'!$E$2:$E$692,'Infos Relatório'!$B329,'Faturamento SP3'!$Z$2:$Z$692,'Infos Relatório'!BQ$1)</f>
        <v>0</v>
      </c>
      <c r="BT329" s="14">
        <f>SUMIFS('Faturamento SP3'!$O$2:$O$692,'Faturamento SP3'!$D$2:$D$692,'Infos Relatório'!$B$326,'Faturamento SP3'!$E$2:$E$692,'Infos Relatório'!$B329,'Faturamento SP3'!$Z$2:$Z$692,'Infos Relatório'!BQ$1,'Faturamento SP3'!$T$2:$T$692,"Sim")+SUMIFS('Faturamento SP3'!$P$2:$P$692,'Faturamento SP3'!$D$2:$D$692,'Infos Relatório'!$B$326,'Faturamento SP3'!$E$2:$E$692,'Infos Relatório'!$B329,'Faturamento SP3'!$Z$2:$Z$692,'Infos Relatório'!BQ$1,'Faturamento SP3'!$T$2:$T$692,"Sim")</f>
        <v>0</v>
      </c>
      <c r="BU329" s="27" t="e">
        <f t="shared" ref="BU329:BU392" si="132">BT329/BS329</f>
        <v>#DIV/0!</v>
      </c>
      <c r="BV329" s="24">
        <f>SUMIFS('Faturamento SP3'!$H$2:$H$692,'Faturamento SP3'!$D$2:$D$692,'Infos Relatório'!$B$326,'Faturamento SP3'!$E$2:$E$692,'Infos Relatório'!$B329,'Faturamento SP3'!$Z$2:$Z$692,'Infos Relatório'!BQ$1)</f>
        <v>0</v>
      </c>
    </row>
    <row r="330" spans="2:74">
      <c r="B330" s="17" t="s">
        <v>10</v>
      </c>
      <c r="C330" s="23">
        <f>COUNTIFS('Faturamento SP3'!$D$2:$D$692,'Infos Relatório'!$B$326,'Faturamento SP3'!$E$2:$E$692,'Infos Relatório'!$B330,'Faturamento SP3'!$Z$2:$Z$692,'Infos Relatório'!C$1)</f>
        <v>0</v>
      </c>
      <c r="D330" s="13">
        <f>SUMIFS('Faturamento SP3'!$G$2:$G$692,'Faturamento SP3'!$D$2:$D$692,'Infos Relatório'!$B$326,'Faturamento SP3'!$E$2:$E$692,'Infos Relatório'!$B330,'Faturamento SP3'!$Z$2:$Z$692,'Infos Relatório'!C$1)</f>
        <v>0</v>
      </c>
      <c r="E330" s="13">
        <f>SUMIFS('Faturamento SP3'!$J$2:$J$692,'Faturamento SP3'!$D$2:$D$692,'Infos Relatório'!$B$326,'Faturamento SP3'!$E$2:$E$692,'Infos Relatório'!$B330,'Faturamento SP3'!$Z$2:$Z$692,'Infos Relatório'!C$1)</f>
        <v>0</v>
      </c>
      <c r="F330" s="14">
        <f>SUMIFS('Faturamento SP3'!$O$2:$O$692,'Faturamento SP3'!$D$2:$D$692,'Infos Relatório'!$B$326,'Faturamento SP3'!$E$2:$E$692,'Infos Relatório'!$B330,'Faturamento SP3'!$Z$2:$Z$692,'Infos Relatório'!C$1,'Faturamento SP3'!$T$2:$T$692,"Sim")+SUMIFS('Faturamento SP3'!$P$2:$P$692,'Faturamento SP3'!$D$2:$D$692,'Infos Relatório'!$B$326,'Faturamento SP3'!$E$2:$E$692,'Infos Relatório'!$B330,'Faturamento SP3'!$Z$2:$Z$692,'Infos Relatório'!C$1,'Faturamento SP3'!$T$2:$T$692,"Sim")</f>
        <v>0</v>
      </c>
      <c r="G330" s="27" t="e">
        <f t="shared" si="121"/>
        <v>#DIV/0!</v>
      </c>
      <c r="H330" s="24">
        <f>SUMIFS('Faturamento SP3'!$H$2:$H$692,'Faturamento SP3'!$D$2:$D$692,'Infos Relatório'!$B$326,'Faturamento SP3'!$E$2:$E$692,'Infos Relatório'!$B330,'Faturamento SP3'!$Z$2:$Z$692,'Infos Relatório'!C$1)</f>
        <v>0</v>
      </c>
      <c r="I330" s="23">
        <f>COUNTIFS('Faturamento SP3'!$D$2:$D$692,'Infos Relatório'!$B$326,'Faturamento SP3'!$E$2:$E$692,'Infos Relatório'!$B330,'Faturamento SP3'!$Z$2:$Z$692,'Infos Relatório'!I$1)</f>
        <v>0</v>
      </c>
      <c r="J330" s="13">
        <f>SUMIFS('Faturamento SP3'!$G$2:$G$692,'Faturamento SP3'!$D$2:$D$692,'Infos Relatório'!$B$326,'Faturamento SP3'!$E$2:$E$692,'Infos Relatório'!$B330,'Faturamento SP3'!$Z$2:$Z$692,'Infos Relatório'!I$1)</f>
        <v>0</v>
      </c>
      <c r="K330" s="13">
        <f>SUMIFS('Faturamento SP3'!$J$2:$J$692,'Faturamento SP3'!$D$2:$D$692,'Infos Relatório'!$B$326,'Faturamento SP3'!$E$2:$E$692,'Infos Relatório'!$B330,'Faturamento SP3'!$Z$2:$Z$692,'Infos Relatório'!I$1)</f>
        <v>0</v>
      </c>
      <c r="L330" s="14">
        <f>SUMIFS('Faturamento SP3'!$O$2:$O$692,'Faturamento SP3'!$D$2:$D$692,'Infos Relatório'!$B$326,'Faturamento SP3'!$E$2:$E$692,'Infos Relatório'!$B330,'Faturamento SP3'!$Z$2:$Z$692,'Infos Relatório'!I$1,'Faturamento SP3'!$T$2:$T$692,"Sim")+SUMIFS('Faturamento SP3'!$P$2:$P$692,'Faturamento SP3'!$D$2:$D$692,'Infos Relatório'!$B$326,'Faturamento SP3'!$E$2:$E$692,'Infos Relatório'!$B330,'Faturamento SP3'!$Z$2:$Z$692,'Infos Relatório'!I$1,'Faturamento SP3'!$T$2:$T$692,"Sim")</f>
        <v>0</v>
      </c>
      <c r="M330" s="27" t="e">
        <f t="shared" si="122"/>
        <v>#DIV/0!</v>
      </c>
      <c r="N330" s="24">
        <f>SUMIFS('Faturamento SP3'!$H$2:$H$692,'Faturamento SP3'!$D$2:$D$692,'Infos Relatório'!$B$326,'Faturamento SP3'!$E$2:$E$692,'Infos Relatório'!$B330,'Faturamento SP3'!$Z$2:$Z$692,'Infos Relatório'!I$1)</f>
        <v>0</v>
      </c>
      <c r="O330" s="23">
        <f>COUNTIFS('Faturamento SP3'!$D$2:$D$692,'Infos Relatório'!$B$326,'Faturamento SP3'!$E$2:$E$692,'Infos Relatório'!$B330,'Faturamento SP3'!$Z$2:$Z$692,'Infos Relatório'!O$1)</f>
        <v>0</v>
      </c>
      <c r="P330" s="13">
        <f>SUMIFS('Faturamento SP3'!$G$2:$G$692,'Faturamento SP3'!$D$2:$D$692,'Infos Relatório'!$B$326,'Faturamento SP3'!$E$2:$E$692,'Infos Relatório'!$B330,'Faturamento SP3'!$Z$2:$Z$692,'Infos Relatório'!O$1)</f>
        <v>0</v>
      </c>
      <c r="Q330" s="13">
        <f>SUMIFS('Faturamento SP3'!$J$2:$J$692,'Faturamento SP3'!$D$2:$D$692,'Infos Relatório'!$B$326,'Faturamento SP3'!$E$2:$E$692,'Infos Relatório'!$B330,'Faturamento SP3'!$Z$2:$Z$692,'Infos Relatório'!O$1)</f>
        <v>0</v>
      </c>
      <c r="R330" s="14">
        <f>SUMIFS('Faturamento SP3'!$O$2:$O$692,'Faturamento SP3'!$D$2:$D$692,'Infos Relatório'!$B$326,'Faturamento SP3'!$E$2:$E$692,'Infos Relatório'!$B330,'Faturamento SP3'!$Z$2:$Z$692,'Infos Relatório'!O$1,'Faturamento SP3'!$T$2:$T$692,"Sim")+SUMIFS('Faturamento SP3'!$P$2:$P$692,'Faturamento SP3'!$D$2:$D$692,'Infos Relatório'!$B$326,'Faturamento SP3'!$E$2:$E$692,'Infos Relatório'!$B330,'Faturamento SP3'!$Z$2:$Z$692,'Infos Relatório'!O$1,'Faturamento SP3'!$T$2:$T$692,"Sim")</f>
        <v>0</v>
      </c>
      <c r="S330" s="27" t="e">
        <f t="shared" si="123"/>
        <v>#DIV/0!</v>
      </c>
      <c r="T330" s="24">
        <f>SUMIFS('Faturamento SP3'!$H$2:$H$692,'Faturamento SP3'!$D$2:$D$692,'Infos Relatório'!$B$326,'Faturamento SP3'!$E$2:$E$692,'Infos Relatório'!$B330,'Faturamento SP3'!$Z$2:$Z$692,'Infos Relatório'!O$1)</f>
        <v>0</v>
      </c>
      <c r="U330" s="23">
        <f>COUNTIFS('Faturamento SP3'!$D$2:$D$692,'Infos Relatório'!$B$326,'Faturamento SP3'!$E$2:$E$692,'Infos Relatório'!$B330,'Faturamento SP3'!$Z$2:$Z$692,'Infos Relatório'!U$1)</f>
        <v>0</v>
      </c>
      <c r="V330" s="13">
        <f>SUMIFS('Faturamento SP3'!$G$2:$G$692,'Faturamento SP3'!$D$2:$D$692,'Infos Relatório'!$B$326,'Faturamento SP3'!$E$2:$E$692,'Infos Relatório'!$B330,'Faturamento SP3'!$Z$2:$Z$692,'Infos Relatório'!U$1)</f>
        <v>0</v>
      </c>
      <c r="W330" s="13">
        <f>SUMIFS('Faturamento SP3'!$J$2:$J$692,'Faturamento SP3'!$D$2:$D$692,'Infos Relatório'!$B$326,'Faturamento SP3'!$E$2:$E$692,'Infos Relatório'!$B330,'Faturamento SP3'!$Z$2:$Z$692,'Infos Relatório'!U$1)</f>
        <v>0</v>
      </c>
      <c r="X330" s="14">
        <f>SUMIFS('Faturamento SP3'!$O$2:$O$692,'Faturamento SP3'!$D$2:$D$692,'Infos Relatório'!$B$326,'Faturamento SP3'!$E$2:$E$692,'Infos Relatório'!$B330,'Faturamento SP3'!$Z$2:$Z$692,'Infos Relatório'!U$1,'Faturamento SP3'!$T$2:$T$692,"Sim")+SUMIFS('Faturamento SP3'!$P$2:$P$692,'Faturamento SP3'!$D$2:$D$692,'Infos Relatório'!$B$326,'Faturamento SP3'!$E$2:$E$692,'Infos Relatório'!$B330,'Faturamento SP3'!$Z$2:$Z$692,'Infos Relatório'!U$1,'Faturamento SP3'!$T$2:$T$692,"Sim")</f>
        <v>0</v>
      </c>
      <c r="Y330" s="27" t="e">
        <f t="shared" si="124"/>
        <v>#DIV/0!</v>
      </c>
      <c r="Z330" s="24">
        <f>SUMIFS('Faturamento SP3'!$H$2:$H$692,'Faturamento SP3'!$D$2:$D$692,'Infos Relatório'!$B$326,'Faturamento SP3'!$E$2:$E$692,'Infos Relatório'!$B330,'Faturamento SP3'!$Z$2:$Z$692,'Infos Relatório'!U$1)</f>
        <v>0</v>
      </c>
      <c r="AA330" s="23">
        <f>COUNTIFS('Faturamento SP3'!$D$2:$D$692,'Infos Relatório'!$B$326,'Faturamento SP3'!$E$2:$E$692,'Infos Relatório'!$B330,'Faturamento SP3'!$Z$2:$Z$692,'Infos Relatório'!AA$1)</f>
        <v>0</v>
      </c>
      <c r="AB330" s="13">
        <f>SUMIFS('Faturamento SP3'!$G$2:$G$692,'Faturamento SP3'!$D$2:$D$692,'Infos Relatório'!$B$326,'Faturamento SP3'!$E$2:$E$692,'Infos Relatório'!$B330,'Faturamento SP3'!$Z$2:$Z$692,'Infos Relatório'!AA$1)</f>
        <v>0</v>
      </c>
      <c r="AC330" s="13">
        <f>SUMIFS('Faturamento SP3'!$J$2:$J$692,'Faturamento SP3'!$D$2:$D$692,'Infos Relatório'!$B$326,'Faturamento SP3'!$E$2:$E$692,'Infos Relatório'!$B330,'Faturamento SP3'!$Z$2:$Z$692,'Infos Relatório'!AA$1)</f>
        <v>0</v>
      </c>
      <c r="AD330" s="14">
        <f>SUMIFS('Faturamento SP3'!$O$2:$O$692,'Faturamento SP3'!$D$2:$D$692,'Infos Relatório'!$B$326,'Faturamento SP3'!$E$2:$E$692,'Infos Relatório'!$B330,'Faturamento SP3'!$Z$2:$Z$692,'Infos Relatório'!AA$1,'Faturamento SP3'!$T$2:$T$692,"Sim")+SUMIFS('Faturamento SP3'!$P$2:$P$692,'Faturamento SP3'!$D$2:$D$692,'Infos Relatório'!$B$326,'Faturamento SP3'!$E$2:$E$692,'Infos Relatório'!$B330,'Faturamento SP3'!$Z$2:$Z$692,'Infos Relatório'!AA$1,'Faturamento SP3'!$T$2:$T$692,"Sim")</f>
        <v>0</v>
      </c>
      <c r="AE330" s="27" t="e">
        <f t="shared" si="125"/>
        <v>#DIV/0!</v>
      </c>
      <c r="AF330" s="24">
        <f>SUMIFS('Faturamento SP3'!$H$2:$H$692,'Faturamento SP3'!$D$2:$D$692,'Infos Relatório'!$B$326,'Faturamento SP3'!$E$2:$E$692,'Infos Relatório'!$B330,'Faturamento SP3'!$Z$2:$Z$692,'Infos Relatório'!AA$1)</f>
        <v>0</v>
      </c>
      <c r="AG330" s="23">
        <f>COUNTIFS('Faturamento SP3'!$D$2:$D$692,'Infos Relatório'!$B$326,'Faturamento SP3'!$E$2:$E$692,'Infos Relatório'!$B330,'Faturamento SP3'!$Z$2:$Z$692,'Infos Relatório'!AG$1)</f>
        <v>0</v>
      </c>
      <c r="AH330" s="13">
        <f>SUMIFS('Faturamento SP3'!$G$2:$G$692,'Faturamento SP3'!$D$2:$D$692,'Infos Relatório'!$B$326,'Faturamento SP3'!$E$2:$E$692,'Infos Relatório'!$B330,'Faturamento SP3'!$Z$2:$Z$692,'Infos Relatório'!AG$1)</f>
        <v>0</v>
      </c>
      <c r="AI330" s="13">
        <f>SUMIFS('Faturamento SP3'!$J$2:$J$692,'Faturamento SP3'!$D$2:$D$692,'Infos Relatório'!$B$326,'Faturamento SP3'!$E$2:$E$692,'Infos Relatório'!$B330,'Faturamento SP3'!$Z$2:$Z$692,'Infos Relatório'!AG$1)</f>
        <v>0</v>
      </c>
      <c r="AJ330" s="14">
        <f>SUMIFS('Faturamento SP3'!$O$2:$O$692,'Faturamento SP3'!$D$2:$D$692,'Infos Relatório'!$B$326,'Faturamento SP3'!$E$2:$E$692,'Infos Relatório'!$B330,'Faturamento SP3'!$Z$2:$Z$692,'Infos Relatório'!AG$1,'Faturamento SP3'!$T$2:$T$692,"Sim")+SUMIFS('Faturamento SP3'!$P$2:$P$692,'Faturamento SP3'!$D$2:$D$692,'Infos Relatório'!$B$326,'Faturamento SP3'!$E$2:$E$692,'Infos Relatório'!$B330,'Faturamento SP3'!$Z$2:$Z$692,'Infos Relatório'!AG$1,'Faturamento SP3'!$T$2:$T$692,"Sim")</f>
        <v>0</v>
      </c>
      <c r="AK330" s="27" t="e">
        <f t="shared" si="126"/>
        <v>#DIV/0!</v>
      </c>
      <c r="AL330" s="24">
        <f>SUMIFS('Faturamento SP3'!$H$2:$H$692,'Faturamento SP3'!$D$2:$D$692,'Infos Relatório'!$B$326,'Faturamento SP3'!$E$2:$E$692,'Infos Relatório'!$B330,'Faturamento SP3'!$Z$2:$Z$692,'Infos Relatório'!AG$1)</f>
        <v>0</v>
      </c>
      <c r="AM330" s="23">
        <f>COUNTIFS('Faturamento SP3'!$D$2:$D$692,'Infos Relatório'!$B$326,'Faturamento SP3'!$E$2:$E$692,'Infos Relatório'!$B330,'Faturamento SP3'!$Z$2:$Z$692,'Infos Relatório'!AM$1)</f>
        <v>0</v>
      </c>
      <c r="AN330" s="13">
        <f>SUMIFS('Faturamento SP3'!$G$2:$G$692,'Faturamento SP3'!$D$2:$D$692,'Infos Relatório'!$B$326,'Faturamento SP3'!$E$2:$E$692,'Infos Relatório'!$B330,'Faturamento SP3'!$Z$2:$Z$692,'Infos Relatório'!AM$1)</f>
        <v>0</v>
      </c>
      <c r="AO330" s="13">
        <f>SUMIFS('Faturamento SP3'!$J$2:$J$692,'Faturamento SP3'!$D$2:$D$692,'Infos Relatório'!$B$326,'Faturamento SP3'!$E$2:$E$692,'Infos Relatório'!$B330,'Faturamento SP3'!$Z$2:$Z$692,'Infos Relatório'!AM$1)</f>
        <v>0</v>
      </c>
      <c r="AP330" s="14">
        <f>SUMIFS('Faturamento SP3'!$O$2:$O$692,'Faturamento SP3'!$D$2:$D$692,'Infos Relatório'!$B$326,'Faturamento SP3'!$E$2:$E$692,'Infos Relatório'!$B330,'Faturamento SP3'!$Z$2:$Z$692,'Infos Relatório'!AM$1,'Faturamento SP3'!$T$2:$T$692,"Sim")+SUMIFS('Faturamento SP3'!$P$2:$P$692,'Faturamento SP3'!$D$2:$D$692,'Infos Relatório'!$B$326,'Faturamento SP3'!$E$2:$E$692,'Infos Relatório'!$B330,'Faturamento SP3'!$Z$2:$Z$692,'Infos Relatório'!AM$1,'Faturamento SP3'!$T$2:$T$692,"Sim")</f>
        <v>0</v>
      </c>
      <c r="AQ330" s="27" t="e">
        <f t="shared" si="127"/>
        <v>#DIV/0!</v>
      </c>
      <c r="AR330" s="24">
        <f>SUMIFS('Faturamento SP3'!$H$2:$H$692,'Faturamento SP3'!$D$2:$D$692,'Infos Relatório'!$B$326,'Faturamento SP3'!$E$2:$E$692,'Infos Relatório'!$B330,'Faturamento SP3'!$Z$2:$Z$692,'Infos Relatório'!AM$1)</f>
        <v>0</v>
      </c>
      <c r="AS330" s="23">
        <f>COUNTIFS('Faturamento SP3'!$D$2:$D$692,'Infos Relatório'!$B$326,'Faturamento SP3'!$E$2:$E$692,'Infos Relatório'!$B330,'Faturamento SP3'!$Z$2:$Z$692,'Infos Relatório'!AS$1)</f>
        <v>0</v>
      </c>
      <c r="AT330" s="13">
        <f>SUMIFS('Faturamento SP3'!$G$2:$G$692,'Faturamento SP3'!$D$2:$D$692,'Infos Relatório'!$B$326,'Faturamento SP3'!$E$2:$E$692,'Infos Relatório'!$B330,'Faturamento SP3'!$Z$2:$Z$692,'Infos Relatório'!AS$1)</f>
        <v>0</v>
      </c>
      <c r="AU330" s="13">
        <f>SUMIFS('Faturamento SP3'!$J$2:$J$692,'Faturamento SP3'!$D$2:$D$692,'Infos Relatório'!$B$326,'Faturamento SP3'!$E$2:$E$692,'Infos Relatório'!$B330,'Faturamento SP3'!$Z$2:$Z$692,'Infos Relatório'!AS$1)</f>
        <v>0</v>
      </c>
      <c r="AV330" s="14">
        <f>SUMIFS('Faturamento SP3'!$O$2:$O$692,'Faturamento SP3'!$D$2:$D$692,'Infos Relatório'!$B$326,'Faturamento SP3'!$E$2:$E$692,'Infos Relatório'!$B330,'Faturamento SP3'!$Z$2:$Z$692,'Infos Relatório'!AS$1,'Faturamento SP3'!$T$2:$T$692,"Sim")+SUMIFS('Faturamento SP3'!$P$2:$P$692,'Faturamento SP3'!$D$2:$D$692,'Infos Relatório'!$B$326,'Faturamento SP3'!$E$2:$E$692,'Infos Relatório'!$B330,'Faturamento SP3'!$Z$2:$Z$692,'Infos Relatório'!AS$1,'Faturamento SP3'!$T$2:$T$692,"Sim")</f>
        <v>0</v>
      </c>
      <c r="AW330" s="27" t="e">
        <f t="shared" si="128"/>
        <v>#DIV/0!</v>
      </c>
      <c r="AX330" s="24">
        <f>SUMIFS('Faturamento SP3'!$H$2:$H$692,'Faturamento SP3'!$D$2:$D$692,'Infos Relatório'!$B$326,'Faturamento SP3'!$E$2:$E$692,'Infos Relatório'!$B330,'Faturamento SP3'!$Z$2:$Z$692,'Infos Relatório'!AS$1)</f>
        <v>0</v>
      </c>
      <c r="AY330" s="23">
        <f>COUNTIFS('Faturamento SP3'!$D$2:$D$692,'Infos Relatório'!$B$326,'Faturamento SP3'!$E$2:$E$692,'Infos Relatório'!$B330,'Faturamento SP3'!$Z$2:$Z$692,'Infos Relatório'!AY$1)</f>
        <v>0</v>
      </c>
      <c r="AZ330" s="13">
        <f>SUMIFS('Faturamento SP3'!$G$2:$G$692,'Faturamento SP3'!$D$2:$D$692,'Infos Relatório'!$B$326,'Faturamento SP3'!$E$2:$E$692,'Infos Relatório'!$B330,'Faturamento SP3'!$Z$2:$Z$692,'Infos Relatório'!AY$1)</f>
        <v>0</v>
      </c>
      <c r="BA330" s="13">
        <f>SUMIFS('Faturamento SP3'!$J$2:$J$692,'Faturamento SP3'!$D$2:$D$692,'Infos Relatório'!$B$326,'Faturamento SP3'!$E$2:$E$692,'Infos Relatório'!$B330,'Faturamento SP3'!$Z$2:$Z$692,'Infos Relatório'!AY$1)</f>
        <v>0</v>
      </c>
      <c r="BB330" s="14">
        <f>SUMIFS('Faturamento SP3'!$O$2:$O$692,'Faturamento SP3'!$D$2:$D$692,'Infos Relatório'!$B$326,'Faturamento SP3'!$E$2:$E$692,'Infos Relatório'!$B330,'Faturamento SP3'!$Z$2:$Z$692,'Infos Relatório'!AY$1,'Faturamento SP3'!$T$2:$T$692,"Sim")+SUMIFS('Faturamento SP3'!$P$2:$P$692,'Faturamento SP3'!$D$2:$D$692,'Infos Relatório'!$B$326,'Faturamento SP3'!$E$2:$E$692,'Infos Relatório'!$B330,'Faturamento SP3'!$Z$2:$Z$692,'Infos Relatório'!AY$1,'Faturamento SP3'!$T$2:$T$692,"Sim")</f>
        <v>0</v>
      </c>
      <c r="BC330" s="27" t="e">
        <f t="shared" si="129"/>
        <v>#DIV/0!</v>
      </c>
      <c r="BD330" s="24">
        <f>SUMIFS('Faturamento SP3'!$H$2:$H$692,'Faturamento SP3'!$D$2:$D$692,'Infos Relatório'!$B$326,'Faturamento SP3'!$E$2:$E$692,'Infos Relatório'!$B330,'Faturamento SP3'!$Z$2:$Z$692,'Infos Relatório'!AY$1)</f>
        <v>0</v>
      </c>
      <c r="BE330" s="23">
        <f>COUNTIFS('Faturamento SP3'!$D$2:$D$692,'Infos Relatório'!$B$326,'Faturamento SP3'!$E$2:$E$692,'Infos Relatório'!$B330,'Faturamento SP3'!$Z$2:$Z$692,'Infos Relatório'!BE$1)</f>
        <v>0</v>
      </c>
      <c r="BF330" s="13">
        <f>SUMIFS('Faturamento SP3'!$G$2:$G$692,'Faturamento SP3'!$D$2:$D$692,'Infos Relatório'!$B$326,'Faturamento SP3'!$E$2:$E$692,'Infos Relatório'!$B330,'Faturamento SP3'!$Z$2:$Z$692,'Infos Relatório'!BE$1)</f>
        <v>0</v>
      </c>
      <c r="BG330" s="13">
        <f>SUMIFS('Faturamento SP3'!$J$2:$J$692,'Faturamento SP3'!$D$2:$D$692,'Infos Relatório'!$B$326,'Faturamento SP3'!$E$2:$E$692,'Infos Relatório'!$B330,'Faturamento SP3'!$Z$2:$Z$692,'Infos Relatório'!BE$1)</f>
        <v>0</v>
      </c>
      <c r="BH330" s="14">
        <f>SUMIFS('Faturamento SP3'!$O$2:$O$692,'Faturamento SP3'!$D$2:$D$692,'Infos Relatório'!$B$326,'Faturamento SP3'!$E$2:$E$692,'Infos Relatório'!$B330,'Faturamento SP3'!$Z$2:$Z$692,'Infos Relatório'!BE$1,'Faturamento SP3'!$T$2:$T$692,"Sim")+SUMIFS('Faturamento SP3'!$P$2:$P$692,'Faturamento SP3'!$D$2:$D$692,'Infos Relatório'!$B$326,'Faturamento SP3'!$E$2:$E$692,'Infos Relatório'!$B330,'Faturamento SP3'!$Z$2:$Z$692,'Infos Relatório'!BE$1,'Faturamento SP3'!$T$2:$T$692,"Sim")</f>
        <v>0</v>
      </c>
      <c r="BI330" s="27" t="e">
        <f t="shared" si="130"/>
        <v>#DIV/0!</v>
      </c>
      <c r="BJ330" s="24">
        <f>SUMIFS('Faturamento SP3'!$H$2:$H$692,'Faturamento SP3'!$D$2:$D$692,'Infos Relatório'!$B$326,'Faturamento SP3'!$E$2:$E$692,'Infos Relatório'!$B330,'Faturamento SP3'!$Z$2:$Z$692,'Infos Relatório'!BE$1)</f>
        <v>0</v>
      </c>
      <c r="BK330" s="23">
        <f>COUNTIFS('Faturamento SP3'!$D$2:$D$692,'Infos Relatório'!$B$326,'Faturamento SP3'!$E$2:$E$692,'Infos Relatório'!$B330,'Faturamento SP3'!$Z$2:$Z$692,'Infos Relatório'!BK$1)</f>
        <v>0</v>
      </c>
      <c r="BL330" s="13">
        <f>SUMIFS('Faturamento SP3'!$G$2:$G$692,'Faturamento SP3'!$D$2:$D$692,'Infos Relatório'!$B$326,'Faturamento SP3'!$E$2:$E$692,'Infos Relatório'!$B330,'Faturamento SP3'!$Z$2:$Z$692,'Infos Relatório'!BK$1)</f>
        <v>0</v>
      </c>
      <c r="BM330" s="13">
        <f>SUMIFS('Faturamento SP3'!$J$2:$J$692,'Faturamento SP3'!$D$2:$D$692,'Infos Relatório'!$B$326,'Faturamento SP3'!$E$2:$E$692,'Infos Relatório'!$B330,'Faturamento SP3'!$Z$2:$Z$692,'Infos Relatório'!BK$1)</f>
        <v>0</v>
      </c>
      <c r="BN330" s="14">
        <f>SUMIFS('Faturamento SP3'!$O$2:$O$692,'Faturamento SP3'!$D$2:$D$692,'Infos Relatório'!$B$326,'Faturamento SP3'!$E$2:$E$692,'Infos Relatório'!$B330,'Faturamento SP3'!$Z$2:$Z$692,'Infos Relatório'!BK$1,'Faturamento SP3'!$T$2:$T$692,"Sim")+SUMIFS('Faturamento SP3'!$P$2:$P$692,'Faturamento SP3'!$D$2:$D$692,'Infos Relatório'!$B$326,'Faturamento SP3'!$E$2:$E$692,'Infos Relatório'!$B330,'Faturamento SP3'!$Z$2:$Z$692,'Infos Relatório'!BK$1,'Faturamento SP3'!$T$2:$T$692,"Sim")</f>
        <v>0</v>
      </c>
      <c r="BO330" s="27" t="e">
        <f t="shared" si="131"/>
        <v>#DIV/0!</v>
      </c>
      <c r="BP330" s="24">
        <f>SUMIFS('Faturamento SP3'!$H$2:$H$692,'Faturamento SP3'!$D$2:$D$692,'Infos Relatório'!$B$326,'Faturamento SP3'!$E$2:$E$692,'Infos Relatório'!$B330,'Faturamento SP3'!$Z$2:$Z$692,'Infos Relatório'!BK$1)</f>
        <v>0</v>
      </c>
      <c r="BQ330" s="23">
        <f>COUNTIFS('Faturamento SP3'!$D$2:$D$692,'Infos Relatório'!$B$326,'Faturamento SP3'!$E$2:$E$692,'Infos Relatório'!$B330,'Faturamento SP3'!$Z$2:$Z$692,'Infos Relatório'!BQ$1)</f>
        <v>0</v>
      </c>
      <c r="BR330" s="13">
        <f>SUMIFS('Faturamento SP3'!$G$2:$G$692,'Faturamento SP3'!$D$2:$D$692,'Infos Relatório'!$B$326,'Faturamento SP3'!$E$2:$E$692,'Infos Relatório'!$B330,'Faturamento SP3'!$Z$2:$Z$692,'Infos Relatório'!BQ$1)</f>
        <v>0</v>
      </c>
      <c r="BS330" s="13">
        <f>SUMIFS('Faturamento SP3'!$J$2:$J$692,'Faturamento SP3'!$D$2:$D$692,'Infos Relatório'!$B$326,'Faturamento SP3'!$E$2:$E$692,'Infos Relatório'!$B330,'Faturamento SP3'!$Z$2:$Z$692,'Infos Relatório'!BQ$1)</f>
        <v>0</v>
      </c>
      <c r="BT330" s="14">
        <f>SUMIFS('Faturamento SP3'!$O$2:$O$692,'Faturamento SP3'!$D$2:$D$692,'Infos Relatório'!$B$326,'Faturamento SP3'!$E$2:$E$692,'Infos Relatório'!$B330,'Faturamento SP3'!$Z$2:$Z$692,'Infos Relatório'!BQ$1,'Faturamento SP3'!$T$2:$T$692,"Sim")+SUMIFS('Faturamento SP3'!$P$2:$P$692,'Faturamento SP3'!$D$2:$D$692,'Infos Relatório'!$B$326,'Faturamento SP3'!$E$2:$E$692,'Infos Relatório'!$B330,'Faturamento SP3'!$Z$2:$Z$692,'Infos Relatório'!BQ$1,'Faturamento SP3'!$T$2:$T$692,"Sim")</f>
        <v>0</v>
      </c>
      <c r="BU330" s="27" t="e">
        <f t="shared" si="132"/>
        <v>#DIV/0!</v>
      </c>
      <c r="BV330" s="24">
        <f>SUMIFS('Faturamento SP3'!$H$2:$H$692,'Faturamento SP3'!$D$2:$D$692,'Infos Relatório'!$B$326,'Faturamento SP3'!$E$2:$E$692,'Infos Relatório'!$B330,'Faturamento SP3'!$Z$2:$Z$692,'Infos Relatório'!BQ$1)</f>
        <v>0</v>
      </c>
    </row>
    <row r="331" spans="2:74">
      <c r="B331" s="17" t="s">
        <v>11</v>
      </c>
      <c r="C331" s="23">
        <f>COUNTIFS('Faturamento SP3'!$D$2:$D$692,'Infos Relatório'!$B$326,'Faturamento SP3'!$E$2:$E$692,'Infos Relatório'!$B331,'Faturamento SP3'!$Z$2:$Z$692,'Infos Relatório'!C$1)</f>
        <v>0</v>
      </c>
      <c r="D331" s="13">
        <f>SUMIFS('Faturamento SP3'!$G$2:$G$692,'Faturamento SP3'!$D$2:$D$692,'Infos Relatório'!$B$326,'Faturamento SP3'!$E$2:$E$692,'Infos Relatório'!$B331,'Faturamento SP3'!$Z$2:$Z$692,'Infos Relatório'!C$1)</f>
        <v>0</v>
      </c>
      <c r="E331" s="13">
        <f>SUMIFS('Faturamento SP3'!$J$2:$J$692,'Faturamento SP3'!$D$2:$D$692,'Infos Relatório'!$B$326,'Faturamento SP3'!$E$2:$E$692,'Infos Relatório'!$B331,'Faturamento SP3'!$Z$2:$Z$692,'Infos Relatório'!C$1)</f>
        <v>0</v>
      </c>
      <c r="F331" s="14">
        <f>SUMIFS('Faturamento SP3'!$O$2:$O$692,'Faturamento SP3'!$D$2:$D$692,'Infos Relatório'!$B$326,'Faturamento SP3'!$E$2:$E$692,'Infos Relatório'!$B331,'Faturamento SP3'!$Z$2:$Z$692,'Infos Relatório'!C$1,'Faturamento SP3'!$T$2:$T$692,"Sim")+SUMIFS('Faturamento SP3'!$P$2:$P$692,'Faturamento SP3'!$D$2:$D$692,'Infos Relatório'!$B$326,'Faturamento SP3'!$E$2:$E$692,'Infos Relatório'!$B331,'Faturamento SP3'!$Z$2:$Z$692,'Infos Relatório'!C$1,'Faturamento SP3'!$T$2:$T$692,"Sim")</f>
        <v>0</v>
      </c>
      <c r="G331" s="27" t="e">
        <f t="shared" si="121"/>
        <v>#DIV/0!</v>
      </c>
      <c r="H331" s="24">
        <f>SUMIFS('Faturamento SP3'!$H$2:$H$692,'Faturamento SP3'!$D$2:$D$692,'Infos Relatório'!$B$326,'Faturamento SP3'!$E$2:$E$692,'Infos Relatório'!$B331,'Faturamento SP3'!$Z$2:$Z$692,'Infos Relatório'!C$1)</f>
        <v>0</v>
      </c>
      <c r="I331" s="23">
        <f>COUNTIFS('Faturamento SP3'!$D$2:$D$692,'Infos Relatório'!$B$326,'Faturamento SP3'!$E$2:$E$692,'Infos Relatório'!$B331,'Faturamento SP3'!$Z$2:$Z$692,'Infos Relatório'!I$1)</f>
        <v>0</v>
      </c>
      <c r="J331" s="13">
        <f>SUMIFS('Faturamento SP3'!$G$2:$G$692,'Faturamento SP3'!$D$2:$D$692,'Infos Relatório'!$B$326,'Faturamento SP3'!$E$2:$E$692,'Infos Relatório'!$B331,'Faturamento SP3'!$Z$2:$Z$692,'Infos Relatório'!I$1)</f>
        <v>0</v>
      </c>
      <c r="K331" s="13">
        <f>SUMIFS('Faturamento SP3'!$J$2:$J$692,'Faturamento SP3'!$D$2:$D$692,'Infos Relatório'!$B$326,'Faturamento SP3'!$E$2:$E$692,'Infos Relatório'!$B331,'Faturamento SP3'!$Z$2:$Z$692,'Infos Relatório'!I$1)</f>
        <v>0</v>
      </c>
      <c r="L331" s="14">
        <f>SUMIFS('Faturamento SP3'!$O$2:$O$692,'Faturamento SP3'!$D$2:$D$692,'Infos Relatório'!$B$326,'Faturamento SP3'!$E$2:$E$692,'Infos Relatório'!$B331,'Faturamento SP3'!$Z$2:$Z$692,'Infos Relatório'!I$1,'Faturamento SP3'!$T$2:$T$692,"Sim")+SUMIFS('Faturamento SP3'!$P$2:$P$692,'Faturamento SP3'!$D$2:$D$692,'Infos Relatório'!$B$326,'Faturamento SP3'!$E$2:$E$692,'Infos Relatório'!$B331,'Faturamento SP3'!$Z$2:$Z$692,'Infos Relatório'!I$1,'Faturamento SP3'!$T$2:$T$692,"Sim")</f>
        <v>0</v>
      </c>
      <c r="M331" s="27" t="e">
        <f t="shared" si="122"/>
        <v>#DIV/0!</v>
      </c>
      <c r="N331" s="24">
        <f>SUMIFS('Faturamento SP3'!$H$2:$H$692,'Faturamento SP3'!$D$2:$D$692,'Infos Relatório'!$B$326,'Faturamento SP3'!$E$2:$E$692,'Infos Relatório'!$B331,'Faturamento SP3'!$Z$2:$Z$692,'Infos Relatório'!I$1)</f>
        <v>0</v>
      </c>
      <c r="O331" s="23">
        <f>COUNTIFS('Faturamento SP3'!$D$2:$D$692,'Infos Relatório'!$B$326,'Faturamento SP3'!$E$2:$E$692,'Infos Relatório'!$B331,'Faturamento SP3'!$Z$2:$Z$692,'Infos Relatório'!O$1)</f>
        <v>0</v>
      </c>
      <c r="P331" s="13">
        <f>SUMIFS('Faturamento SP3'!$G$2:$G$692,'Faturamento SP3'!$D$2:$D$692,'Infos Relatório'!$B$326,'Faturamento SP3'!$E$2:$E$692,'Infos Relatório'!$B331,'Faturamento SP3'!$Z$2:$Z$692,'Infos Relatório'!O$1)</f>
        <v>0</v>
      </c>
      <c r="Q331" s="13">
        <f>SUMIFS('Faturamento SP3'!$J$2:$J$692,'Faturamento SP3'!$D$2:$D$692,'Infos Relatório'!$B$326,'Faturamento SP3'!$E$2:$E$692,'Infos Relatório'!$B331,'Faturamento SP3'!$Z$2:$Z$692,'Infos Relatório'!O$1)</f>
        <v>0</v>
      </c>
      <c r="R331" s="14">
        <f>SUMIFS('Faturamento SP3'!$O$2:$O$692,'Faturamento SP3'!$D$2:$D$692,'Infos Relatório'!$B$326,'Faturamento SP3'!$E$2:$E$692,'Infos Relatório'!$B331,'Faturamento SP3'!$Z$2:$Z$692,'Infos Relatório'!O$1,'Faturamento SP3'!$T$2:$T$692,"Sim")+SUMIFS('Faturamento SP3'!$P$2:$P$692,'Faturamento SP3'!$D$2:$D$692,'Infos Relatório'!$B$326,'Faturamento SP3'!$E$2:$E$692,'Infos Relatório'!$B331,'Faturamento SP3'!$Z$2:$Z$692,'Infos Relatório'!O$1,'Faturamento SP3'!$T$2:$T$692,"Sim")</f>
        <v>0</v>
      </c>
      <c r="S331" s="27" t="e">
        <f t="shared" si="123"/>
        <v>#DIV/0!</v>
      </c>
      <c r="T331" s="24">
        <f>SUMIFS('Faturamento SP3'!$H$2:$H$692,'Faturamento SP3'!$D$2:$D$692,'Infos Relatório'!$B$326,'Faturamento SP3'!$E$2:$E$692,'Infos Relatório'!$B331,'Faturamento SP3'!$Z$2:$Z$692,'Infos Relatório'!O$1)</f>
        <v>0</v>
      </c>
      <c r="U331" s="23">
        <f>COUNTIFS('Faturamento SP3'!$D$2:$D$692,'Infos Relatório'!$B$326,'Faturamento SP3'!$E$2:$E$692,'Infos Relatório'!$B331,'Faturamento SP3'!$Z$2:$Z$692,'Infos Relatório'!U$1)</f>
        <v>0</v>
      </c>
      <c r="V331" s="13">
        <f>SUMIFS('Faturamento SP3'!$G$2:$G$692,'Faturamento SP3'!$D$2:$D$692,'Infos Relatório'!$B$326,'Faturamento SP3'!$E$2:$E$692,'Infos Relatório'!$B331,'Faturamento SP3'!$Z$2:$Z$692,'Infos Relatório'!U$1)</f>
        <v>0</v>
      </c>
      <c r="W331" s="13">
        <f>SUMIFS('Faturamento SP3'!$J$2:$J$692,'Faturamento SP3'!$D$2:$D$692,'Infos Relatório'!$B$326,'Faturamento SP3'!$E$2:$E$692,'Infos Relatório'!$B331,'Faturamento SP3'!$Z$2:$Z$692,'Infos Relatório'!U$1)</f>
        <v>0</v>
      </c>
      <c r="X331" s="14">
        <f>SUMIFS('Faturamento SP3'!$O$2:$O$692,'Faturamento SP3'!$D$2:$D$692,'Infos Relatório'!$B$326,'Faturamento SP3'!$E$2:$E$692,'Infos Relatório'!$B331,'Faturamento SP3'!$Z$2:$Z$692,'Infos Relatório'!U$1,'Faturamento SP3'!$T$2:$T$692,"Sim")+SUMIFS('Faturamento SP3'!$P$2:$P$692,'Faturamento SP3'!$D$2:$D$692,'Infos Relatório'!$B$326,'Faturamento SP3'!$E$2:$E$692,'Infos Relatório'!$B331,'Faturamento SP3'!$Z$2:$Z$692,'Infos Relatório'!U$1,'Faturamento SP3'!$T$2:$T$692,"Sim")</f>
        <v>0</v>
      </c>
      <c r="Y331" s="27" t="e">
        <f t="shared" si="124"/>
        <v>#DIV/0!</v>
      </c>
      <c r="Z331" s="24">
        <f>SUMIFS('Faturamento SP3'!$H$2:$H$692,'Faturamento SP3'!$D$2:$D$692,'Infos Relatório'!$B$326,'Faturamento SP3'!$E$2:$E$692,'Infos Relatório'!$B331,'Faturamento SP3'!$Z$2:$Z$692,'Infos Relatório'!U$1)</f>
        <v>0</v>
      </c>
      <c r="AA331" s="23">
        <f>COUNTIFS('Faturamento SP3'!$D$2:$D$692,'Infos Relatório'!$B$326,'Faturamento SP3'!$E$2:$E$692,'Infos Relatório'!$B331,'Faturamento SP3'!$Z$2:$Z$692,'Infos Relatório'!AA$1)</f>
        <v>0</v>
      </c>
      <c r="AB331" s="13">
        <f>SUMIFS('Faturamento SP3'!$G$2:$G$692,'Faturamento SP3'!$D$2:$D$692,'Infos Relatório'!$B$326,'Faturamento SP3'!$E$2:$E$692,'Infos Relatório'!$B331,'Faturamento SP3'!$Z$2:$Z$692,'Infos Relatório'!AA$1)</f>
        <v>0</v>
      </c>
      <c r="AC331" s="13">
        <f>SUMIFS('Faturamento SP3'!$J$2:$J$692,'Faturamento SP3'!$D$2:$D$692,'Infos Relatório'!$B$326,'Faturamento SP3'!$E$2:$E$692,'Infos Relatório'!$B331,'Faturamento SP3'!$Z$2:$Z$692,'Infos Relatório'!AA$1)</f>
        <v>0</v>
      </c>
      <c r="AD331" s="14">
        <f>SUMIFS('Faturamento SP3'!$O$2:$O$692,'Faturamento SP3'!$D$2:$D$692,'Infos Relatório'!$B$326,'Faturamento SP3'!$E$2:$E$692,'Infos Relatório'!$B331,'Faturamento SP3'!$Z$2:$Z$692,'Infos Relatório'!AA$1,'Faturamento SP3'!$T$2:$T$692,"Sim")+SUMIFS('Faturamento SP3'!$P$2:$P$692,'Faturamento SP3'!$D$2:$D$692,'Infos Relatório'!$B$326,'Faturamento SP3'!$E$2:$E$692,'Infos Relatório'!$B331,'Faturamento SP3'!$Z$2:$Z$692,'Infos Relatório'!AA$1,'Faturamento SP3'!$T$2:$T$692,"Sim")</f>
        <v>0</v>
      </c>
      <c r="AE331" s="27" t="e">
        <f t="shared" si="125"/>
        <v>#DIV/0!</v>
      </c>
      <c r="AF331" s="24">
        <f>SUMIFS('Faturamento SP3'!$H$2:$H$692,'Faturamento SP3'!$D$2:$D$692,'Infos Relatório'!$B$326,'Faturamento SP3'!$E$2:$E$692,'Infos Relatório'!$B331,'Faturamento SP3'!$Z$2:$Z$692,'Infos Relatório'!AA$1)</f>
        <v>0</v>
      </c>
      <c r="AG331" s="23">
        <f>COUNTIFS('Faturamento SP3'!$D$2:$D$692,'Infos Relatório'!$B$326,'Faturamento SP3'!$E$2:$E$692,'Infos Relatório'!$B331,'Faturamento SP3'!$Z$2:$Z$692,'Infos Relatório'!AG$1)</f>
        <v>0</v>
      </c>
      <c r="AH331" s="13">
        <f>SUMIFS('Faturamento SP3'!$G$2:$G$692,'Faturamento SP3'!$D$2:$D$692,'Infos Relatório'!$B$326,'Faturamento SP3'!$E$2:$E$692,'Infos Relatório'!$B331,'Faturamento SP3'!$Z$2:$Z$692,'Infos Relatório'!AG$1)</f>
        <v>0</v>
      </c>
      <c r="AI331" s="13">
        <f>SUMIFS('Faturamento SP3'!$J$2:$J$692,'Faturamento SP3'!$D$2:$D$692,'Infos Relatório'!$B$326,'Faturamento SP3'!$E$2:$E$692,'Infos Relatório'!$B331,'Faturamento SP3'!$Z$2:$Z$692,'Infos Relatório'!AG$1)</f>
        <v>0</v>
      </c>
      <c r="AJ331" s="14">
        <f>SUMIFS('Faturamento SP3'!$O$2:$O$692,'Faturamento SP3'!$D$2:$D$692,'Infos Relatório'!$B$326,'Faturamento SP3'!$E$2:$E$692,'Infos Relatório'!$B331,'Faturamento SP3'!$Z$2:$Z$692,'Infos Relatório'!AG$1,'Faturamento SP3'!$T$2:$T$692,"Sim")+SUMIFS('Faturamento SP3'!$P$2:$P$692,'Faturamento SP3'!$D$2:$D$692,'Infos Relatório'!$B$326,'Faturamento SP3'!$E$2:$E$692,'Infos Relatório'!$B331,'Faturamento SP3'!$Z$2:$Z$692,'Infos Relatório'!AG$1,'Faturamento SP3'!$T$2:$T$692,"Sim")</f>
        <v>0</v>
      </c>
      <c r="AK331" s="27" t="e">
        <f t="shared" si="126"/>
        <v>#DIV/0!</v>
      </c>
      <c r="AL331" s="24">
        <f>SUMIFS('Faturamento SP3'!$H$2:$H$692,'Faturamento SP3'!$D$2:$D$692,'Infos Relatório'!$B$326,'Faturamento SP3'!$E$2:$E$692,'Infos Relatório'!$B331,'Faturamento SP3'!$Z$2:$Z$692,'Infos Relatório'!AG$1)</f>
        <v>0</v>
      </c>
      <c r="AM331" s="23">
        <f>COUNTIFS('Faturamento SP3'!$D$2:$D$692,'Infos Relatório'!$B$326,'Faturamento SP3'!$E$2:$E$692,'Infos Relatório'!$B331,'Faturamento SP3'!$Z$2:$Z$692,'Infos Relatório'!AM$1)</f>
        <v>0</v>
      </c>
      <c r="AN331" s="13">
        <f>SUMIFS('Faturamento SP3'!$G$2:$G$692,'Faturamento SP3'!$D$2:$D$692,'Infos Relatório'!$B$326,'Faturamento SP3'!$E$2:$E$692,'Infos Relatório'!$B331,'Faturamento SP3'!$Z$2:$Z$692,'Infos Relatório'!AM$1)</f>
        <v>0</v>
      </c>
      <c r="AO331" s="13">
        <f>SUMIFS('Faturamento SP3'!$J$2:$J$692,'Faturamento SP3'!$D$2:$D$692,'Infos Relatório'!$B$326,'Faturamento SP3'!$E$2:$E$692,'Infos Relatório'!$B331,'Faturamento SP3'!$Z$2:$Z$692,'Infos Relatório'!AM$1)</f>
        <v>0</v>
      </c>
      <c r="AP331" s="14">
        <f>SUMIFS('Faturamento SP3'!$O$2:$O$692,'Faturamento SP3'!$D$2:$D$692,'Infos Relatório'!$B$326,'Faturamento SP3'!$E$2:$E$692,'Infos Relatório'!$B331,'Faturamento SP3'!$Z$2:$Z$692,'Infos Relatório'!AM$1,'Faturamento SP3'!$T$2:$T$692,"Sim")+SUMIFS('Faturamento SP3'!$P$2:$P$692,'Faturamento SP3'!$D$2:$D$692,'Infos Relatório'!$B$326,'Faturamento SP3'!$E$2:$E$692,'Infos Relatório'!$B331,'Faturamento SP3'!$Z$2:$Z$692,'Infos Relatório'!AM$1,'Faturamento SP3'!$T$2:$T$692,"Sim")</f>
        <v>0</v>
      </c>
      <c r="AQ331" s="27" t="e">
        <f t="shared" si="127"/>
        <v>#DIV/0!</v>
      </c>
      <c r="AR331" s="24">
        <f>SUMIFS('Faturamento SP3'!$H$2:$H$692,'Faturamento SP3'!$D$2:$D$692,'Infos Relatório'!$B$326,'Faturamento SP3'!$E$2:$E$692,'Infos Relatório'!$B331,'Faturamento SP3'!$Z$2:$Z$692,'Infos Relatório'!AM$1)</f>
        <v>0</v>
      </c>
      <c r="AS331" s="23">
        <f>COUNTIFS('Faturamento SP3'!$D$2:$D$692,'Infos Relatório'!$B$326,'Faturamento SP3'!$E$2:$E$692,'Infos Relatório'!$B331,'Faturamento SP3'!$Z$2:$Z$692,'Infos Relatório'!AS$1)</f>
        <v>0</v>
      </c>
      <c r="AT331" s="13">
        <f>SUMIFS('Faturamento SP3'!$G$2:$G$692,'Faturamento SP3'!$D$2:$D$692,'Infos Relatório'!$B$326,'Faturamento SP3'!$E$2:$E$692,'Infos Relatório'!$B331,'Faturamento SP3'!$Z$2:$Z$692,'Infos Relatório'!AS$1)</f>
        <v>0</v>
      </c>
      <c r="AU331" s="13">
        <f>SUMIFS('Faturamento SP3'!$J$2:$J$692,'Faturamento SP3'!$D$2:$D$692,'Infos Relatório'!$B$326,'Faturamento SP3'!$E$2:$E$692,'Infos Relatório'!$B331,'Faturamento SP3'!$Z$2:$Z$692,'Infos Relatório'!AS$1)</f>
        <v>0</v>
      </c>
      <c r="AV331" s="14">
        <f>SUMIFS('Faturamento SP3'!$O$2:$O$692,'Faturamento SP3'!$D$2:$D$692,'Infos Relatório'!$B$326,'Faturamento SP3'!$E$2:$E$692,'Infos Relatório'!$B331,'Faturamento SP3'!$Z$2:$Z$692,'Infos Relatório'!AS$1,'Faturamento SP3'!$T$2:$T$692,"Sim")+SUMIFS('Faturamento SP3'!$P$2:$P$692,'Faturamento SP3'!$D$2:$D$692,'Infos Relatório'!$B$326,'Faturamento SP3'!$E$2:$E$692,'Infos Relatório'!$B331,'Faturamento SP3'!$Z$2:$Z$692,'Infos Relatório'!AS$1,'Faturamento SP3'!$T$2:$T$692,"Sim")</f>
        <v>0</v>
      </c>
      <c r="AW331" s="27" t="e">
        <f t="shared" si="128"/>
        <v>#DIV/0!</v>
      </c>
      <c r="AX331" s="24">
        <f>SUMIFS('Faturamento SP3'!$H$2:$H$692,'Faturamento SP3'!$D$2:$D$692,'Infos Relatório'!$B$326,'Faturamento SP3'!$E$2:$E$692,'Infos Relatório'!$B331,'Faturamento SP3'!$Z$2:$Z$692,'Infos Relatório'!AS$1)</f>
        <v>0</v>
      </c>
      <c r="AY331" s="23">
        <f>COUNTIFS('Faturamento SP3'!$D$2:$D$692,'Infos Relatório'!$B$326,'Faturamento SP3'!$E$2:$E$692,'Infos Relatório'!$B331,'Faturamento SP3'!$Z$2:$Z$692,'Infos Relatório'!AY$1)</f>
        <v>0</v>
      </c>
      <c r="AZ331" s="13">
        <f>SUMIFS('Faturamento SP3'!$G$2:$G$692,'Faturamento SP3'!$D$2:$D$692,'Infos Relatório'!$B$326,'Faturamento SP3'!$E$2:$E$692,'Infos Relatório'!$B331,'Faturamento SP3'!$Z$2:$Z$692,'Infos Relatório'!AY$1)</f>
        <v>0</v>
      </c>
      <c r="BA331" s="13">
        <f>SUMIFS('Faturamento SP3'!$J$2:$J$692,'Faturamento SP3'!$D$2:$D$692,'Infos Relatório'!$B$326,'Faturamento SP3'!$E$2:$E$692,'Infos Relatório'!$B331,'Faturamento SP3'!$Z$2:$Z$692,'Infos Relatório'!AY$1)</f>
        <v>0</v>
      </c>
      <c r="BB331" s="14">
        <f>SUMIFS('Faturamento SP3'!$O$2:$O$692,'Faturamento SP3'!$D$2:$D$692,'Infos Relatório'!$B$326,'Faturamento SP3'!$E$2:$E$692,'Infos Relatório'!$B331,'Faturamento SP3'!$Z$2:$Z$692,'Infos Relatório'!AY$1,'Faturamento SP3'!$T$2:$T$692,"Sim")+SUMIFS('Faturamento SP3'!$P$2:$P$692,'Faturamento SP3'!$D$2:$D$692,'Infos Relatório'!$B$326,'Faturamento SP3'!$E$2:$E$692,'Infos Relatório'!$B331,'Faturamento SP3'!$Z$2:$Z$692,'Infos Relatório'!AY$1,'Faturamento SP3'!$T$2:$T$692,"Sim")</f>
        <v>0</v>
      </c>
      <c r="BC331" s="27" t="e">
        <f t="shared" si="129"/>
        <v>#DIV/0!</v>
      </c>
      <c r="BD331" s="24">
        <f>SUMIFS('Faturamento SP3'!$H$2:$H$692,'Faturamento SP3'!$D$2:$D$692,'Infos Relatório'!$B$326,'Faturamento SP3'!$E$2:$E$692,'Infos Relatório'!$B331,'Faturamento SP3'!$Z$2:$Z$692,'Infos Relatório'!AY$1)</f>
        <v>0</v>
      </c>
      <c r="BE331" s="23">
        <f>COUNTIFS('Faturamento SP3'!$D$2:$D$692,'Infos Relatório'!$B$326,'Faturamento SP3'!$E$2:$E$692,'Infos Relatório'!$B331,'Faturamento SP3'!$Z$2:$Z$692,'Infos Relatório'!BE$1)</f>
        <v>0</v>
      </c>
      <c r="BF331" s="13">
        <f>SUMIFS('Faturamento SP3'!$G$2:$G$692,'Faturamento SP3'!$D$2:$D$692,'Infos Relatório'!$B$326,'Faturamento SP3'!$E$2:$E$692,'Infos Relatório'!$B331,'Faturamento SP3'!$Z$2:$Z$692,'Infos Relatório'!BE$1)</f>
        <v>0</v>
      </c>
      <c r="BG331" s="13">
        <f>SUMIFS('Faturamento SP3'!$J$2:$J$692,'Faturamento SP3'!$D$2:$D$692,'Infos Relatório'!$B$326,'Faturamento SP3'!$E$2:$E$692,'Infos Relatório'!$B331,'Faturamento SP3'!$Z$2:$Z$692,'Infos Relatório'!BE$1)</f>
        <v>0</v>
      </c>
      <c r="BH331" s="14">
        <f>SUMIFS('Faturamento SP3'!$O$2:$O$692,'Faturamento SP3'!$D$2:$D$692,'Infos Relatório'!$B$326,'Faturamento SP3'!$E$2:$E$692,'Infos Relatório'!$B331,'Faturamento SP3'!$Z$2:$Z$692,'Infos Relatório'!BE$1,'Faturamento SP3'!$T$2:$T$692,"Sim")+SUMIFS('Faturamento SP3'!$P$2:$P$692,'Faturamento SP3'!$D$2:$D$692,'Infos Relatório'!$B$326,'Faturamento SP3'!$E$2:$E$692,'Infos Relatório'!$B331,'Faturamento SP3'!$Z$2:$Z$692,'Infos Relatório'!BE$1,'Faturamento SP3'!$T$2:$T$692,"Sim")</f>
        <v>0</v>
      </c>
      <c r="BI331" s="27" t="e">
        <f t="shared" si="130"/>
        <v>#DIV/0!</v>
      </c>
      <c r="BJ331" s="24">
        <f>SUMIFS('Faturamento SP3'!$H$2:$H$692,'Faturamento SP3'!$D$2:$D$692,'Infos Relatório'!$B$326,'Faturamento SP3'!$E$2:$E$692,'Infos Relatório'!$B331,'Faturamento SP3'!$Z$2:$Z$692,'Infos Relatório'!BE$1)</f>
        <v>0</v>
      </c>
      <c r="BK331" s="23">
        <f>COUNTIFS('Faturamento SP3'!$D$2:$D$692,'Infos Relatório'!$B$326,'Faturamento SP3'!$E$2:$E$692,'Infos Relatório'!$B331,'Faturamento SP3'!$Z$2:$Z$692,'Infos Relatório'!BK$1)</f>
        <v>0</v>
      </c>
      <c r="BL331" s="13">
        <f>SUMIFS('Faturamento SP3'!$G$2:$G$692,'Faturamento SP3'!$D$2:$D$692,'Infos Relatório'!$B$326,'Faturamento SP3'!$E$2:$E$692,'Infos Relatório'!$B331,'Faturamento SP3'!$Z$2:$Z$692,'Infos Relatório'!BK$1)</f>
        <v>0</v>
      </c>
      <c r="BM331" s="13">
        <f>SUMIFS('Faturamento SP3'!$J$2:$J$692,'Faturamento SP3'!$D$2:$D$692,'Infos Relatório'!$B$326,'Faturamento SP3'!$E$2:$E$692,'Infos Relatório'!$B331,'Faturamento SP3'!$Z$2:$Z$692,'Infos Relatório'!BK$1)</f>
        <v>0</v>
      </c>
      <c r="BN331" s="14">
        <f>SUMIFS('Faturamento SP3'!$O$2:$O$692,'Faturamento SP3'!$D$2:$D$692,'Infos Relatório'!$B$326,'Faturamento SP3'!$E$2:$E$692,'Infos Relatório'!$B331,'Faturamento SP3'!$Z$2:$Z$692,'Infos Relatório'!BK$1,'Faturamento SP3'!$T$2:$T$692,"Sim")+SUMIFS('Faturamento SP3'!$P$2:$P$692,'Faturamento SP3'!$D$2:$D$692,'Infos Relatório'!$B$326,'Faturamento SP3'!$E$2:$E$692,'Infos Relatório'!$B331,'Faturamento SP3'!$Z$2:$Z$692,'Infos Relatório'!BK$1,'Faturamento SP3'!$T$2:$T$692,"Sim")</f>
        <v>0</v>
      </c>
      <c r="BO331" s="27" t="e">
        <f t="shared" si="131"/>
        <v>#DIV/0!</v>
      </c>
      <c r="BP331" s="24">
        <f>SUMIFS('Faturamento SP3'!$H$2:$H$692,'Faturamento SP3'!$D$2:$D$692,'Infos Relatório'!$B$326,'Faturamento SP3'!$E$2:$E$692,'Infos Relatório'!$B331,'Faturamento SP3'!$Z$2:$Z$692,'Infos Relatório'!BK$1)</f>
        <v>0</v>
      </c>
      <c r="BQ331" s="23">
        <f>COUNTIFS('Faturamento SP3'!$D$2:$D$692,'Infos Relatório'!$B$326,'Faturamento SP3'!$E$2:$E$692,'Infos Relatório'!$B331,'Faturamento SP3'!$Z$2:$Z$692,'Infos Relatório'!BQ$1)</f>
        <v>0</v>
      </c>
      <c r="BR331" s="13">
        <f>SUMIFS('Faturamento SP3'!$G$2:$G$692,'Faturamento SP3'!$D$2:$D$692,'Infos Relatório'!$B$326,'Faturamento SP3'!$E$2:$E$692,'Infos Relatório'!$B331,'Faturamento SP3'!$Z$2:$Z$692,'Infos Relatório'!BQ$1)</f>
        <v>0</v>
      </c>
      <c r="BS331" s="13">
        <f>SUMIFS('Faturamento SP3'!$J$2:$J$692,'Faturamento SP3'!$D$2:$D$692,'Infos Relatório'!$B$326,'Faturamento SP3'!$E$2:$E$692,'Infos Relatório'!$B331,'Faturamento SP3'!$Z$2:$Z$692,'Infos Relatório'!BQ$1)</f>
        <v>0</v>
      </c>
      <c r="BT331" s="14">
        <f>SUMIFS('Faturamento SP3'!$O$2:$O$692,'Faturamento SP3'!$D$2:$D$692,'Infos Relatório'!$B$326,'Faturamento SP3'!$E$2:$E$692,'Infos Relatório'!$B331,'Faturamento SP3'!$Z$2:$Z$692,'Infos Relatório'!BQ$1,'Faturamento SP3'!$T$2:$T$692,"Sim")+SUMIFS('Faturamento SP3'!$P$2:$P$692,'Faturamento SP3'!$D$2:$D$692,'Infos Relatório'!$B$326,'Faturamento SP3'!$E$2:$E$692,'Infos Relatório'!$B331,'Faturamento SP3'!$Z$2:$Z$692,'Infos Relatório'!BQ$1,'Faturamento SP3'!$T$2:$T$692,"Sim")</f>
        <v>0</v>
      </c>
      <c r="BU331" s="27" t="e">
        <f t="shared" si="132"/>
        <v>#DIV/0!</v>
      </c>
      <c r="BV331" s="24">
        <f>SUMIFS('Faturamento SP3'!$H$2:$H$692,'Faturamento SP3'!$D$2:$D$692,'Infos Relatório'!$B$326,'Faturamento SP3'!$E$2:$E$692,'Infos Relatório'!$B331,'Faturamento SP3'!$Z$2:$Z$692,'Infos Relatório'!BQ$1)</f>
        <v>0</v>
      </c>
    </row>
    <row r="332" spans="2:74">
      <c r="B332" s="17" t="s">
        <v>12</v>
      </c>
      <c r="C332" s="23">
        <f>COUNTIFS('Faturamento SP3'!$D$2:$D$692,'Infos Relatório'!$B$326,'Faturamento SP3'!$E$2:$E$692,'Infos Relatório'!$B332,'Faturamento SP3'!$Z$2:$Z$692,'Infos Relatório'!C$1)</f>
        <v>0</v>
      </c>
      <c r="D332" s="13">
        <f>SUMIFS('Faturamento SP3'!$G$2:$G$692,'Faturamento SP3'!$D$2:$D$692,'Infos Relatório'!$B$326,'Faturamento SP3'!$E$2:$E$692,'Infos Relatório'!$B332,'Faturamento SP3'!$Z$2:$Z$692,'Infos Relatório'!C$1)</f>
        <v>0</v>
      </c>
      <c r="E332" s="13">
        <f>SUMIFS('Faturamento SP3'!$J$2:$J$692,'Faturamento SP3'!$D$2:$D$692,'Infos Relatório'!$B$326,'Faturamento SP3'!$E$2:$E$692,'Infos Relatório'!$B332,'Faturamento SP3'!$Z$2:$Z$692,'Infos Relatório'!C$1)</f>
        <v>0</v>
      </c>
      <c r="F332" s="14">
        <f>SUMIFS('Faturamento SP3'!$O$2:$O$692,'Faturamento SP3'!$D$2:$D$692,'Infos Relatório'!$B$326,'Faturamento SP3'!$E$2:$E$692,'Infos Relatório'!$B332,'Faturamento SP3'!$Z$2:$Z$692,'Infos Relatório'!C$1,'Faturamento SP3'!$T$2:$T$692,"Sim")+SUMIFS('Faturamento SP3'!$P$2:$P$692,'Faturamento SP3'!$D$2:$D$692,'Infos Relatório'!$B$326,'Faturamento SP3'!$E$2:$E$692,'Infos Relatório'!$B332,'Faturamento SP3'!$Z$2:$Z$692,'Infos Relatório'!C$1,'Faturamento SP3'!$T$2:$T$692,"Sim")</f>
        <v>0</v>
      </c>
      <c r="G332" s="27" t="e">
        <f t="shared" si="121"/>
        <v>#DIV/0!</v>
      </c>
      <c r="H332" s="24">
        <f>SUMIFS('Faturamento SP3'!$H$2:$H$692,'Faturamento SP3'!$D$2:$D$692,'Infos Relatório'!$B$326,'Faturamento SP3'!$E$2:$E$692,'Infos Relatório'!$B332,'Faturamento SP3'!$Z$2:$Z$692,'Infos Relatório'!C$1)</f>
        <v>0</v>
      </c>
      <c r="I332" s="23">
        <f>COUNTIFS('Faturamento SP3'!$D$2:$D$692,'Infos Relatório'!$B$326,'Faturamento SP3'!$E$2:$E$692,'Infos Relatório'!$B332,'Faturamento SP3'!$Z$2:$Z$692,'Infos Relatório'!I$1)</f>
        <v>0</v>
      </c>
      <c r="J332" s="13">
        <f>SUMIFS('Faturamento SP3'!$G$2:$G$692,'Faturamento SP3'!$D$2:$D$692,'Infos Relatório'!$B$326,'Faturamento SP3'!$E$2:$E$692,'Infos Relatório'!$B332,'Faturamento SP3'!$Z$2:$Z$692,'Infos Relatório'!I$1)</f>
        <v>0</v>
      </c>
      <c r="K332" s="13">
        <f>SUMIFS('Faturamento SP3'!$J$2:$J$692,'Faturamento SP3'!$D$2:$D$692,'Infos Relatório'!$B$326,'Faturamento SP3'!$E$2:$E$692,'Infos Relatório'!$B332,'Faturamento SP3'!$Z$2:$Z$692,'Infos Relatório'!I$1)</f>
        <v>0</v>
      </c>
      <c r="L332" s="14">
        <f>SUMIFS('Faturamento SP3'!$O$2:$O$692,'Faturamento SP3'!$D$2:$D$692,'Infos Relatório'!$B$326,'Faturamento SP3'!$E$2:$E$692,'Infos Relatório'!$B332,'Faturamento SP3'!$Z$2:$Z$692,'Infos Relatório'!I$1,'Faturamento SP3'!$T$2:$T$692,"Sim")+SUMIFS('Faturamento SP3'!$P$2:$P$692,'Faturamento SP3'!$D$2:$D$692,'Infos Relatório'!$B$326,'Faturamento SP3'!$E$2:$E$692,'Infos Relatório'!$B332,'Faturamento SP3'!$Z$2:$Z$692,'Infos Relatório'!I$1,'Faturamento SP3'!$T$2:$T$692,"Sim")</f>
        <v>0</v>
      </c>
      <c r="M332" s="27" t="e">
        <f t="shared" si="122"/>
        <v>#DIV/0!</v>
      </c>
      <c r="N332" s="24">
        <f>SUMIFS('Faturamento SP3'!$H$2:$H$692,'Faturamento SP3'!$D$2:$D$692,'Infos Relatório'!$B$326,'Faturamento SP3'!$E$2:$E$692,'Infos Relatório'!$B332,'Faturamento SP3'!$Z$2:$Z$692,'Infos Relatório'!I$1)</f>
        <v>0</v>
      </c>
      <c r="O332" s="23">
        <f>COUNTIFS('Faturamento SP3'!$D$2:$D$692,'Infos Relatório'!$B$326,'Faturamento SP3'!$E$2:$E$692,'Infos Relatório'!$B332,'Faturamento SP3'!$Z$2:$Z$692,'Infos Relatório'!O$1)</f>
        <v>0</v>
      </c>
      <c r="P332" s="13">
        <f>SUMIFS('Faturamento SP3'!$G$2:$G$692,'Faturamento SP3'!$D$2:$D$692,'Infos Relatório'!$B$326,'Faturamento SP3'!$E$2:$E$692,'Infos Relatório'!$B332,'Faturamento SP3'!$Z$2:$Z$692,'Infos Relatório'!O$1)</f>
        <v>0</v>
      </c>
      <c r="Q332" s="13">
        <f>SUMIFS('Faturamento SP3'!$J$2:$J$692,'Faturamento SP3'!$D$2:$D$692,'Infos Relatório'!$B$326,'Faturamento SP3'!$E$2:$E$692,'Infos Relatório'!$B332,'Faturamento SP3'!$Z$2:$Z$692,'Infos Relatório'!O$1)</f>
        <v>0</v>
      </c>
      <c r="R332" s="14">
        <f>SUMIFS('Faturamento SP3'!$O$2:$O$692,'Faturamento SP3'!$D$2:$D$692,'Infos Relatório'!$B$326,'Faturamento SP3'!$E$2:$E$692,'Infos Relatório'!$B332,'Faturamento SP3'!$Z$2:$Z$692,'Infos Relatório'!O$1,'Faturamento SP3'!$T$2:$T$692,"Sim")+SUMIFS('Faturamento SP3'!$P$2:$P$692,'Faturamento SP3'!$D$2:$D$692,'Infos Relatório'!$B$326,'Faturamento SP3'!$E$2:$E$692,'Infos Relatório'!$B332,'Faturamento SP3'!$Z$2:$Z$692,'Infos Relatório'!O$1,'Faturamento SP3'!$T$2:$T$692,"Sim")</f>
        <v>0</v>
      </c>
      <c r="S332" s="27" t="e">
        <f t="shared" si="123"/>
        <v>#DIV/0!</v>
      </c>
      <c r="T332" s="24">
        <f>SUMIFS('Faturamento SP3'!$H$2:$H$692,'Faturamento SP3'!$D$2:$D$692,'Infos Relatório'!$B$326,'Faturamento SP3'!$E$2:$E$692,'Infos Relatório'!$B332,'Faturamento SP3'!$Z$2:$Z$692,'Infos Relatório'!O$1)</f>
        <v>0</v>
      </c>
      <c r="U332" s="23">
        <f>COUNTIFS('Faturamento SP3'!$D$2:$D$692,'Infos Relatório'!$B$326,'Faturamento SP3'!$E$2:$E$692,'Infos Relatório'!$B332,'Faturamento SP3'!$Z$2:$Z$692,'Infos Relatório'!U$1)</f>
        <v>0</v>
      </c>
      <c r="V332" s="13">
        <f>SUMIFS('Faturamento SP3'!$G$2:$G$692,'Faturamento SP3'!$D$2:$D$692,'Infos Relatório'!$B$326,'Faturamento SP3'!$E$2:$E$692,'Infos Relatório'!$B332,'Faturamento SP3'!$Z$2:$Z$692,'Infos Relatório'!U$1)</f>
        <v>0</v>
      </c>
      <c r="W332" s="13">
        <f>SUMIFS('Faturamento SP3'!$J$2:$J$692,'Faturamento SP3'!$D$2:$D$692,'Infos Relatório'!$B$326,'Faturamento SP3'!$E$2:$E$692,'Infos Relatório'!$B332,'Faturamento SP3'!$Z$2:$Z$692,'Infos Relatório'!U$1)</f>
        <v>0</v>
      </c>
      <c r="X332" s="14">
        <f>SUMIFS('Faturamento SP3'!$O$2:$O$692,'Faturamento SP3'!$D$2:$D$692,'Infos Relatório'!$B$326,'Faturamento SP3'!$E$2:$E$692,'Infos Relatório'!$B332,'Faturamento SP3'!$Z$2:$Z$692,'Infos Relatório'!U$1,'Faturamento SP3'!$T$2:$T$692,"Sim")+SUMIFS('Faturamento SP3'!$P$2:$P$692,'Faturamento SP3'!$D$2:$D$692,'Infos Relatório'!$B$326,'Faturamento SP3'!$E$2:$E$692,'Infos Relatório'!$B332,'Faturamento SP3'!$Z$2:$Z$692,'Infos Relatório'!U$1,'Faturamento SP3'!$T$2:$T$692,"Sim")</f>
        <v>0</v>
      </c>
      <c r="Y332" s="27" t="e">
        <f t="shared" si="124"/>
        <v>#DIV/0!</v>
      </c>
      <c r="Z332" s="24">
        <f>SUMIFS('Faturamento SP3'!$H$2:$H$692,'Faturamento SP3'!$D$2:$D$692,'Infos Relatório'!$B$326,'Faturamento SP3'!$E$2:$E$692,'Infos Relatório'!$B332,'Faturamento SP3'!$Z$2:$Z$692,'Infos Relatório'!U$1)</f>
        <v>0</v>
      </c>
      <c r="AA332" s="23">
        <f>COUNTIFS('Faturamento SP3'!$D$2:$D$692,'Infos Relatório'!$B$326,'Faturamento SP3'!$E$2:$E$692,'Infos Relatório'!$B332,'Faturamento SP3'!$Z$2:$Z$692,'Infos Relatório'!AA$1)</f>
        <v>0</v>
      </c>
      <c r="AB332" s="13">
        <f>SUMIFS('Faturamento SP3'!$G$2:$G$692,'Faturamento SP3'!$D$2:$D$692,'Infos Relatório'!$B$326,'Faturamento SP3'!$E$2:$E$692,'Infos Relatório'!$B332,'Faturamento SP3'!$Z$2:$Z$692,'Infos Relatório'!AA$1)</f>
        <v>0</v>
      </c>
      <c r="AC332" s="13">
        <f>SUMIFS('Faturamento SP3'!$J$2:$J$692,'Faturamento SP3'!$D$2:$D$692,'Infos Relatório'!$B$326,'Faturamento SP3'!$E$2:$E$692,'Infos Relatório'!$B332,'Faturamento SP3'!$Z$2:$Z$692,'Infos Relatório'!AA$1)</f>
        <v>0</v>
      </c>
      <c r="AD332" s="14">
        <f>SUMIFS('Faturamento SP3'!$O$2:$O$692,'Faturamento SP3'!$D$2:$D$692,'Infos Relatório'!$B$326,'Faturamento SP3'!$E$2:$E$692,'Infos Relatório'!$B332,'Faturamento SP3'!$Z$2:$Z$692,'Infos Relatório'!AA$1,'Faturamento SP3'!$T$2:$T$692,"Sim")+SUMIFS('Faturamento SP3'!$P$2:$P$692,'Faturamento SP3'!$D$2:$D$692,'Infos Relatório'!$B$326,'Faturamento SP3'!$E$2:$E$692,'Infos Relatório'!$B332,'Faturamento SP3'!$Z$2:$Z$692,'Infos Relatório'!AA$1,'Faturamento SP3'!$T$2:$T$692,"Sim")</f>
        <v>0</v>
      </c>
      <c r="AE332" s="27" t="e">
        <f t="shared" si="125"/>
        <v>#DIV/0!</v>
      </c>
      <c r="AF332" s="24">
        <f>SUMIFS('Faturamento SP3'!$H$2:$H$692,'Faturamento SP3'!$D$2:$D$692,'Infos Relatório'!$B$326,'Faturamento SP3'!$E$2:$E$692,'Infos Relatório'!$B332,'Faturamento SP3'!$Z$2:$Z$692,'Infos Relatório'!AA$1)</f>
        <v>0</v>
      </c>
      <c r="AG332" s="23">
        <f>COUNTIFS('Faturamento SP3'!$D$2:$D$692,'Infos Relatório'!$B$326,'Faturamento SP3'!$E$2:$E$692,'Infos Relatório'!$B332,'Faturamento SP3'!$Z$2:$Z$692,'Infos Relatório'!AG$1)</f>
        <v>0</v>
      </c>
      <c r="AH332" s="13">
        <f>SUMIFS('Faturamento SP3'!$G$2:$G$692,'Faturamento SP3'!$D$2:$D$692,'Infos Relatório'!$B$326,'Faturamento SP3'!$E$2:$E$692,'Infos Relatório'!$B332,'Faturamento SP3'!$Z$2:$Z$692,'Infos Relatório'!AG$1)</f>
        <v>0</v>
      </c>
      <c r="AI332" s="13">
        <f>SUMIFS('Faturamento SP3'!$J$2:$J$692,'Faturamento SP3'!$D$2:$D$692,'Infos Relatório'!$B$326,'Faturamento SP3'!$E$2:$E$692,'Infos Relatório'!$B332,'Faturamento SP3'!$Z$2:$Z$692,'Infos Relatório'!AG$1)</f>
        <v>0</v>
      </c>
      <c r="AJ332" s="14">
        <f>SUMIFS('Faturamento SP3'!$O$2:$O$692,'Faturamento SP3'!$D$2:$D$692,'Infos Relatório'!$B$326,'Faturamento SP3'!$E$2:$E$692,'Infos Relatório'!$B332,'Faturamento SP3'!$Z$2:$Z$692,'Infos Relatório'!AG$1,'Faturamento SP3'!$T$2:$T$692,"Sim")+SUMIFS('Faturamento SP3'!$P$2:$P$692,'Faturamento SP3'!$D$2:$D$692,'Infos Relatório'!$B$326,'Faturamento SP3'!$E$2:$E$692,'Infos Relatório'!$B332,'Faturamento SP3'!$Z$2:$Z$692,'Infos Relatório'!AG$1,'Faturamento SP3'!$T$2:$T$692,"Sim")</f>
        <v>0</v>
      </c>
      <c r="AK332" s="27" t="e">
        <f t="shared" si="126"/>
        <v>#DIV/0!</v>
      </c>
      <c r="AL332" s="24">
        <f>SUMIFS('Faturamento SP3'!$H$2:$H$692,'Faturamento SP3'!$D$2:$D$692,'Infos Relatório'!$B$326,'Faturamento SP3'!$E$2:$E$692,'Infos Relatório'!$B332,'Faturamento SP3'!$Z$2:$Z$692,'Infos Relatório'!AG$1)</f>
        <v>0</v>
      </c>
      <c r="AM332" s="23">
        <f>COUNTIFS('Faturamento SP3'!$D$2:$D$692,'Infos Relatório'!$B$326,'Faturamento SP3'!$E$2:$E$692,'Infos Relatório'!$B332,'Faturamento SP3'!$Z$2:$Z$692,'Infos Relatório'!AM$1)</f>
        <v>0</v>
      </c>
      <c r="AN332" s="13">
        <f>SUMIFS('Faturamento SP3'!$G$2:$G$692,'Faturamento SP3'!$D$2:$D$692,'Infos Relatório'!$B$326,'Faturamento SP3'!$E$2:$E$692,'Infos Relatório'!$B332,'Faturamento SP3'!$Z$2:$Z$692,'Infos Relatório'!AM$1)</f>
        <v>0</v>
      </c>
      <c r="AO332" s="13">
        <f>SUMIFS('Faturamento SP3'!$J$2:$J$692,'Faturamento SP3'!$D$2:$D$692,'Infos Relatório'!$B$326,'Faturamento SP3'!$E$2:$E$692,'Infos Relatório'!$B332,'Faturamento SP3'!$Z$2:$Z$692,'Infos Relatório'!AM$1)</f>
        <v>0</v>
      </c>
      <c r="AP332" s="14">
        <f>SUMIFS('Faturamento SP3'!$O$2:$O$692,'Faturamento SP3'!$D$2:$D$692,'Infos Relatório'!$B$326,'Faturamento SP3'!$E$2:$E$692,'Infos Relatório'!$B332,'Faturamento SP3'!$Z$2:$Z$692,'Infos Relatório'!AM$1,'Faturamento SP3'!$T$2:$T$692,"Sim")+SUMIFS('Faturamento SP3'!$P$2:$P$692,'Faturamento SP3'!$D$2:$D$692,'Infos Relatório'!$B$326,'Faturamento SP3'!$E$2:$E$692,'Infos Relatório'!$B332,'Faturamento SP3'!$Z$2:$Z$692,'Infos Relatório'!AM$1,'Faturamento SP3'!$T$2:$T$692,"Sim")</f>
        <v>0</v>
      </c>
      <c r="AQ332" s="27" t="e">
        <f t="shared" si="127"/>
        <v>#DIV/0!</v>
      </c>
      <c r="AR332" s="24">
        <f>SUMIFS('Faturamento SP3'!$H$2:$H$692,'Faturamento SP3'!$D$2:$D$692,'Infos Relatório'!$B$326,'Faturamento SP3'!$E$2:$E$692,'Infos Relatório'!$B332,'Faturamento SP3'!$Z$2:$Z$692,'Infos Relatório'!AM$1)</f>
        <v>0</v>
      </c>
      <c r="AS332" s="23">
        <f>COUNTIFS('Faturamento SP3'!$D$2:$D$692,'Infos Relatório'!$B$326,'Faturamento SP3'!$E$2:$E$692,'Infos Relatório'!$B332,'Faturamento SP3'!$Z$2:$Z$692,'Infos Relatório'!AS$1)</f>
        <v>0</v>
      </c>
      <c r="AT332" s="13">
        <f>SUMIFS('Faturamento SP3'!$G$2:$G$692,'Faturamento SP3'!$D$2:$D$692,'Infos Relatório'!$B$326,'Faturamento SP3'!$E$2:$E$692,'Infos Relatório'!$B332,'Faturamento SP3'!$Z$2:$Z$692,'Infos Relatório'!AS$1)</f>
        <v>0</v>
      </c>
      <c r="AU332" s="13">
        <f>SUMIFS('Faturamento SP3'!$J$2:$J$692,'Faturamento SP3'!$D$2:$D$692,'Infos Relatório'!$B$326,'Faturamento SP3'!$E$2:$E$692,'Infos Relatório'!$B332,'Faturamento SP3'!$Z$2:$Z$692,'Infos Relatório'!AS$1)</f>
        <v>0</v>
      </c>
      <c r="AV332" s="14">
        <f>SUMIFS('Faturamento SP3'!$O$2:$O$692,'Faturamento SP3'!$D$2:$D$692,'Infos Relatório'!$B$326,'Faturamento SP3'!$E$2:$E$692,'Infos Relatório'!$B332,'Faturamento SP3'!$Z$2:$Z$692,'Infos Relatório'!AS$1,'Faturamento SP3'!$T$2:$T$692,"Sim")+SUMIFS('Faturamento SP3'!$P$2:$P$692,'Faturamento SP3'!$D$2:$D$692,'Infos Relatório'!$B$326,'Faturamento SP3'!$E$2:$E$692,'Infos Relatório'!$B332,'Faturamento SP3'!$Z$2:$Z$692,'Infos Relatório'!AS$1,'Faturamento SP3'!$T$2:$T$692,"Sim")</f>
        <v>0</v>
      </c>
      <c r="AW332" s="27" t="e">
        <f t="shared" si="128"/>
        <v>#DIV/0!</v>
      </c>
      <c r="AX332" s="24">
        <f>SUMIFS('Faturamento SP3'!$H$2:$H$692,'Faturamento SP3'!$D$2:$D$692,'Infos Relatório'!$B$326,'Faturamento SP3'!$E$2:$E$692,'Infos Relatório'!$B332,'Faturamento SP3'!$Z$2:$Z$692,'Infos Relatório'!AS$1)</f>
        <v>0</v>
      </c>
      <c r="AY332" s="23">
        <f>COUNTIFS('Faturamento SP3'!$D$2:$D$692,'Infos Relatório'!$B$326,'Faturamento SP3'!$E$2:$E$692,'Infos Relatório'!$B332,'Faturamento SP3'!$Z$2:$Z$692,'Infos Relatório'!AY$1)</f>
        <v>0</v>
      </c>
      <c r="AZ332" s="13">
        <f>SUMIFS('Faturamento SP3'!$G$2:$G$692,'Faturamento SP3'!$D$2:$D$692,'Infos Relatório'!$B$326,'Faturamento SP3'!$E$2:$E$692,'Infos Relatório'!$B332,'Faturamento SP3'!$Z$2:$Z$692,'Infos Relatório'!AY$1)</f>
        <v>0</v>
      </c>
      <c r="BA332" s="13">
        <f>SUMIFS('Faturamento SP3'!$J$2:$J$692,'Faturamento SP3'!$D$2:$D$692,'Infos Relatório'!$B$326,'Faturamento SP3'!$E$2:$E$692,'Infos Relatório'!$B332,'Faturamento SP3'!$Z$2:$Z$692,'Infos Relatório'!AY$1)</f>
        <v>0</v>
      </c>
      <c r="BB332" s="14">
        <f>SUMIFS('Faturamento SP3'!$O$2:$O$692,'Faturamento SP3'!$D$2:$D$692,'Infos Relatório'!$B$326,'Faturamento SP3'!$E$2:$E$692,'Infos Relatório'!$B332,'Faturamento SP3'!$Z$2:$Z$692,'Infos Relatório'!AY$1,'Faturamento SP3'!$T$2:$T$692,"Sim")+SUMIFS('Faturamento SP3'!$P$2:$P$692,'Faturamento SP3'!$D$2:$D$692,'Infos Relatório'!$B$326,'Faturamento SP3'!$E$2:$E$692,'Infos Relatório'!$B332,'Faturamento SP3'!$Z$2:$Z$692,'Infos Relatório'!AY$1,'Faturamento SP3'!$T$2:$T$692,"Sim")</f>
        <v>0</v>
      </c>
      <c r="BC332" s="27" t="e">
        <f t="shared" si="129"/>
        <v>#DIV/0!</v>
      </c>
      <c r="BD332" s="24">
        <f>SUMIFS('Faturamento SP3'!$H$2:$H$692,'Faturamento SP3'!$D$2:$D$692,'Infos Relatório'!$B$326,'Faturamento SP3'!$E$2:$E$692,'Infos Relatório'!$B332,'Faturamento SP3'!$Z$2:$Z$692,'Infos Relatório'!AY$1)</f>
        <v>0</v>
      </c>
      <c r="BE332" s="23">
        <f>COUNTIFS('Faturamento SP3'!$D$2:$D$692,'Infos Relatório'!$B$326,'Faturamento SP3'!$E$2:$E$692,'Infos Relatório'!$B332,'Faturamento SP3'!$Z$2:$Z$692,'Infos Relatório'!BE$1)</f>
        <v>0</v>
      </c>
      <c r="BF332" s="13">
        <f>SUMIFS('Faturamento SP3'!$G$2:$G$692,'Faturamento SP3'!$D$2:$D$692,'Infos Relatório'!$B$326,'Faturamento SP3'!$E$2:$E$692,'Infos Relatório'!$B332,'Faturamento SP3'!$Z$2:$Z$692,'Infos Relatório'!BE$1)</f>
        <v>0</v>
      </c>
      <c r="BG332" s="13">
        <f>SUMIFS('Faturamento SP3'!$J$2:$J$692,'Faturamento SP3'!$D$2:$D$692,'Infos Relatório'!$B$326,'Faturamento SP3'!$E$2:$E$692,'Infos Relatório'!$B332,'Faturamento SP3'!$Z$2:$Z$692,'Infos Relatório'!BE$1)</f>
        <v>0</v>
      </c>
      <c r="BH332" s="14">
        <f>SUMIFS('Faturamento SP3'!$O$2:$O$692,'Faturamento SP3'!$D$2:$D$692,'Infos Relatório'!$B$326,'Faturamento SP3'!$E$2:$E$692,'Infos Relatório'!$B332,'Faturamento SP3'!$Z$2:$Z$692,'Infos Relatório'!BE$1,'Faturamento SP3'!$T$2:$T$692,"Sim")+SUMIFS('Faturamento SP3'!$P$2:$P$692,'Faturamento SP3'!$D$2:$D$692,'Infos Relatório'!$B$326,'Faturamento SP3'!$E$2:$E$692,'Infos Relatório'!$B332,'Faturamento SP3'!$Z$2:$Z$692,'Infos Relatório'!BE$1,'Faturamento SP3'!$T$2:$T$692,"Sim")</f>
        <v>0</v>
      </c>
      <c r="BI332" s="27" t="e">
        <f t="shared" si="130"/>
        <v>#DIV/0!</v>
      </c>
      <c r="BJ332" s="24">
        <f>SUMIFS('Faturamento SP3'!$H$2:$H$692,'Faturamento SP3'!$D$2:$D$692,'Infos Relatório'!$B$326,'Faturamento SP3'!$E$2:$E$692,'Infos Relatório'!$B332,'Faturamento SP3'!$Z$2:$Z$692,'Infos Relatório'!BE$1)</f>
        <v>0</v>
      </c>
      <c r="BK332" s="23">
        <f>COUNTIFS('Faturamento SP3'!$D$2:$D$692,'Infos Relatório'!$B$326,'Faturamento SP3'!$E$2:$E$692,'Infos Relatório'!$B332,'Faturamento SP3'!$Z$2:$Z$692,'Infos Relatório'!BK$1)</f>
        <v>0</v>
      </c>
      <c r="BL332" s="13">
        <f>SUMIFS('Faturamento SP3'!$G$2:$G$692,'Faturamento SP3'!$D$2:$D$692,'Infos Relatório'!$B$326,'Faturamento SP3'!$E$2:$E$692,'Infos Relatório'!$B332,'Faturamento SP3'!$Z$2:$Z$692,'Infos Relatório'!BK$1)</f>
        <v>0</v>
      </c>
      <c r="BM332" s="13">
        <f>SUMIFS('Faturamento SP3'!$J$2:$J$692,'Faturamento SP3'!$D$2:$D$692,'Infos Relatório'!$B$326,'Faturamento SP3'!$E$2:$E$692,'Infos Relatório'!$B332,'Faturamento SP3'!$Z$2:$Z$692,'Infos Relatório'!BK$1)</f>
        <v>0</v>
      </c>
      <c r="BN332" s="14">
        <f>SUMIFS('Faturamento SP3'!$O$2:$O$692,'Faturamento SP3'!$D$2:$D$692,'Infos Relatório'!$B$326,'Faturamento SP3'!$E$2:$E$692,'Infos Relatório'!$B332,'Faturamento SP3'!$Z$2:$Z$692,'Infos Relatório'!BK$1,'Faturamento SP3'!$T$2:$T$692,"Sim")+SUMIFS('Faturamento SP3'!$P$2:$P$692,'Faturamento SP3'!$D$2:$D$692,'Infos Relatório'!$B$326,'Faturamento SP3'!$E$2:$E$692,'Infos Relatório'!$B332,'Faturamento SP3'!$Z$2:$Z$692,'Infos Relatório'!BK$1,'Faturamento SP3'!$T$2:$T$692,"Sim")</f>
        <v>0</v>
      </c>
      <c r="BO332" s="27" t="e">
        <f t="shared" si="131"/>
        <v>#DIV/0!</v>
      </c>
      <c r="BP332" s="24">
        <f>SUMIFS('Faturamento SP3'!$H$2:$H$692,'Faturamento SP3'!$D$2:$D$692,'Infos Relatório'!$B$326,'Faturamento SP3'!$E$2:$E$692,'Infos Relatório'!$B332,'Faturamento SP3'!$Z$2:$Z$692,'Infos Relatório'!BK$1)</f>
        <v>0</v>
      </c>
      <c r="BQ332" s="23">
        <f>COUNTIFS('Faturamento SP3'!$D$2:$D$692,'Infos Relatório'!$B$326,'Faturamento SP3'!$E$2:$E$692,'Infos Relatório'!$B332,'Faturamento SP3'!$Z$2:$Z$692,'Infos Relatório'!BQ$1)</f>
        <v>0</v>
      </c>
      <c r="BR332" s="13">
        <f>SUMIFS('Faturamento SP3'!$G$2:$G$692,'Faturamento SP3'!$D$2:$D$692,'Infos Relatório'!$B$326,'Faturamento SP3'!$E$2:$E$692,'Infos Relatório'!$B332,'Faturamento SP3'!$Z$2:$Z$692,'Infos Relatório'!BQ$1)</f>
        <v>0</v>
      </c>
      <c r="BS332" s="13">
        <f>SUMIFS('Faturamento SP3'!$J$2:$J$692,'Faturamento SP3'!$D$2:$D$692,'Infos Relatório'!$B$326,'Faturamento SP3'!$E$2:$E$692,'Infos Relatório'!$B332,'Faturamento SP3'!$Z$2:$Z$692,'Infos Relatório'!BQ$1)</f>
        <v>0</v>
      </c>
      <c r="BT332" s="14">
        <f>SUMIFS('Faturamento SP3'!$O$2:$O$692,'Faturamento SP3'!$D$2:$D$692,'Infos Relatório'!$B$326,'Faturamento SP3'!$E$2:$E$692,'Infos Relatório'!$B332,'Faturamento SP3'!$Z$2:$Z$692,'Infos Relatório'!BQ$1,'Faturamento SP3'!$T$2:$T$692,"Sim")+SUMIFS('Faturamento SP3'!$P$2:$P$692,'Faturamento SP3'!$D$2:$D$692,'Infos Relatório'!$B$326,'Faturamento SP3'!$E$2:$E$692,'Infos Relatório'!$B332,'Faturamento SP3'!$Z$2:$Z$692,'Infos Relatório'!BQ$1,'Faturamento SP3'!$T$2:$T$692,"Sim")</f>
        <v>0</v>
      </c>
      <c r="BU332" s="27" t="e">
        <f t="shared" si="132"/>
        <v>#DIV/0!</v>
      </c>
      <c r="BV332" s="24">
        <f>SUMIFS('Faturamento SP3'!$H$2:$H$692,'Faturamento SP3'!$D$2:$D$692,'Infos Relatório'!$B$326,'Faturamento SP3'!$E$2:$E$692,'Infos Relatório'!$B332,'Faturamento SP3'!$Z$2:$Z$692,'Infos Relatório'!BQ$1)</f>
        <v>0</v>
      </c>
    </row>
    <row r="333" spans="2:74">
      <c r="B333" s="17" t="s">
        <v>13</v>
      </c>
      <c r="C333" s="23">
        <f>COUNTIFS('Faturamento SP3'!$D$2:$D$692,'Infos Relatório'!$B$326,'Faturamento SP3'!$E$2:$E$692,'Infos Relatório'!$B333,'Faturamento SP3'!$Z$2:$Z$692,'Infos Relatório'!C$1)</f>
        <v>0</v>
      </c>
      <c r="D333" s="13">
        <f>SUMIFS('Faturamento SP3'!$G$2:$G$692,'Faturamento SP3'!$D$2:$D$692,'Infos Relatório'!$B$326,'Faturamento SP3'!$E$2:$E$692,'Infos Relatório'!$B333,'Faturamento SP3'!$Z$2:$Z$692,'Infos Relatório'!C$1)</f>
        <v>0</v>
      </c>
      <c r="E333" s="13">
        <f>SUMIFS('Faturamento SP3'!$J$2:$J$692,'Faturamento SP3'!$D$2:$D$692,'Infos Relatório'!$B$326,'Faturamento SP3'!$E$2:$E$692,'Infos Relatório'!$B333,'Faturamento SP3'!$Z$2:$Z$692,'Infos Relatório'!C$1)</f>
        <v>0</v>
      </c>
      <c r="F333" s="14">
        <f>SUMIFS('Faturamento SP3'!$O$2:$O$692,'Faturamento SP3'!$D$2:$D$692,'Infos Relatório'!$B$326,'Faturamento SP3'!$E$2:$E$692,'Infos Relatório'!$B333,'Faturamento SP3'!$Z$2:$Z$692,'Infos Relatório'!C$1,'Faturamento SP3'!$T$2:$T$692,"Sim")+SUMIFS('Faturamento SP3'!$P$2:$P$692,'Faturamento SP3'!$D$2:$D$692,'Infos Relatório'!$B$326,'Faturamento SP3'!$E$2:$E$692,'Infos Relatório'!$B333,'Faturamento SP3'!$Z$2:$Z$692,'Infos Relatório'!C$1,'Faturamento SP3'!$T$2:$T$692,"Sim")</f>
        <v>0</v>
      </c>
      <c r="G333" s="27" t="e">
        <f t="shared" si="121"/>
        <v>#DIV/0!</v>
      </c>
      <c r="H333" s="24">
        <f>SUMIFS('Faturamento SP3'!$H$2:$H$692,'Faturamento SP3'!$D$2:$D$692,'Infos Relatório'!$B$326,'Faturamento SP3'!$E$2:$E$692,'Infos Relatório'!$B333,'Faturamento SP3'!$Z$2:$Z$692,'Infos Relatório'!C$1)</f>
        <v>0</v>
      </c>
      <c r="I333" s="23">
        <f>COUNTIFS('Faturamento SP3'!$D$2:$D$692,'Infos Relatório'!$B$326,'Faturamento SP3'!$E$2:$E$692,'Infos Relatório'!$B333,'Faturamento SP3'!$Z$2:$Z$692,'Infos Relatório'!I$1)</f>
        <v>0</v>
      </c>
      <c r="J333" s="13">
        <f>SUMIFS('Faturamento SP3'!$G$2:$G$692,'Faturamento SP3'!$D$2:$D$692,'Infos Relatório'!$B$326,'Faturamento SP3'!$E$2:$E$692,'Infos Relatório'!$B333,'Faturamento SP3'!$Z$2:$Z$692,'Infos Relatório'!I$1)</f>
        <v>0</v>
      </c>
      <c r="K333" s="13">
        <f>SUMIFS('Faturamento SP3'!$J$2:$J$692,'Faturamento SP3'!$D$2:$D$692,'Infos Relatório'!$B$326,'Faturamento SP3'!$E$2:$E$692,'Infos Relatório'!$B333,'Faturamento SP3'!$Z$2:$Z$692,'Infos Relatório'!I$1)</f>
        <v>0</v>
      </c>
      <c r="L333" s="14">
        <f>SUMIFS('Faturamento SP3'!$O$2:$O$692,'Faturamento SP3'!$D$2:$D$692,'Infos Relatório'!$B$326,'Faturamento SP3'!$E$2:$E$692,'Infos Relatório'!$B333,'Faturamento SP3'!$Z$2:$Z$692,'Infos Relatório'!I$1,'Faturamento SP3'!$T$2:$T$692,"Sim")+SUMIFS('Faturamento SP3'!$P$2:$P$692,'Faturamento SP3'!$D$2:$D$692,'Infos Relatório'!$B$326,'Faturamento SP3'!$E$2:$E$692,'Infos Relatório'!$B333,'Faturamento SP3'!$Z$2:$Z$692,'Infos Relatório'!I$1,'Faturamento SP3'!$T$2:$T$692,"Sim")</f>
        <v>0</v>
      </c>
      <c r="M333" s="27" t="e">
        <f t="shared" si="122"/>
        <v>#DIV/0!</v>
      </c>
      <c r="N333" s="24">
        <f>SUMIFS('Faturamento SP3'!$H$2:$H$692,'Faturamento SP3'!$D$2:$D$692,'Infos Relatório'!$B$326,'Faturamento SP3'!$E$2:$E$692,'Infos Relatório'!$B333,'Faturamento SP3'!$Z$2:$Z$692,'Infos Relatório'!I$1)</f>
        <v>0</v>
      </c>
      <c r="O333" s="23">
        <f>COUNTIFS('Faturamento SP3'!$D$2:$D$692,'Infos Relatório'!$B$326,'Faturamento SP3'!$E$2:$E$692,'Infos Relatório'!$B333,'Faturamento SP3'!$Z$2:$Z$692,'Infos Relatório'!O$1)</f>
        <v>0</v>
      </c>
      <c r="P333" s="13">
        <f>SUMIFS('Faturamento SP3'!$G$2:$G$692,'Faturamento SP3'!$D$2:$D$692,'Infos Relatório'!$B$326,'Faturamento SP3'!$E$2:$E$692,'Infos Relatório'!$B333,'Faturamento SP3'!$Z$2:$Z$692,'Infos Relatório'!O$1)</f>
        <v>0</v>
      </c>
      <c r="Q333" s="13">
        <f>SUMIFS('Faturamento SP3'!$J$2:$J$692,'Faturamento SP3'!$D$2:$D$692,'Infos Relatório'!$B$326,'Faturamento SP3'!$E$2:$E$692,'Infos Relatório'!$B333,'Faturamento SP3'!$Z$2:$Z$692,'Infos Relatório'!O$1)</f>
        <v>0</v>
      </c>
      <c r="R333" s="14">
        <f>SUMIFS('Faturamento SP3'!$O$2:$O$692,'Faturamento SP3'!$D$2:$D$692,'Infos Relatório'!$B$326,'Faturamento SP3'!$E$2:$E$692,'Infos Relatório'!$B333,'Faturamento SP3'!$Z$2:$Z$692,'Infos Relatório'!O$1,'Faturamento SP3'!$T$2:$T$692,"Sim")+SUMIFS('Faturamento SP3'!$P$2:$P$692,'Faturamento SP3'!$D$2:$D$692,'Infos Relatório'!$B$326,'Faturamento SP3'!$E$2:$E$692,'Infos Relatório'!$B333,'Faturamento SP3'!$Z$2:$Z$692,'Infos Relatório'!O$1,'Faturamento SP3'!$T$2:$T$692,"Sim")</f>
        <v>0</v>
      </c>
      <c r="S333" s="27" t="e">
        <f t="shared" si="123"/>
        <v>#DIV/0!</v>
      </c>
      <c r="T333" s="24">
        <f>SUMIFS('Faturamento SP3'!$H$2:$H$692,'Faturamento SP3'!$D$2:$D$692,'Infos Relatório'!$B$326,'Faturamento SP3'!$E$2:$E$692,'Infos Relatório'!$B333,'Faturamento SP3'!$Z$2:$Z$692,'Infos Relatório'!O$1)</f>
        <v>0</v>
      </c>
      <c r="U333" s="23">
        <f>COUNTIFS('Faturamento SP3'!$D$2:$D$692,'Infos Relatório'!$B$326,'Faturamento SP3'!$E$2:$E$692,'Infos Relatório'!$B333,'Faturamento SP3'!$Z$2:$Z$692,'Infos Relatório'!U$1)</f>
        <v>0</v>
      </c>
      <c r="V333" s="13">
        <f>SUMIFS('Faturamento SP3'!$G$2:$G$692,'Faturamento SP3'!$D$2:$D$692,'Infos Relatório'!$B$326,'Faturamento SP3'!$E$2:$E$692,'Infos Relatório'!$B333,'Faturamento SP3'!$Z$2:$Z$692,'Infos Relatório'!U$1)</f>
        <v>0</v>
      </c>
      <c r="W333" s="13">
        <f>SUMIFS('Faturamento SP3'!$J$2:$J$692,'Faturamento SP3'!$D$2:$D$692,'Infos Relatório'!$B$326,'Faturamento SP3'!$E$2:$E$692,'Infos Relatório'!$B333,'Faturamento SP3'!$Z$2:$Z$692,'Infos Relatório'!U$1)</f>
        <v>0</v>
      </c>
      <c r="X333" s="14">
        <f>SUMIFS('Faturamento SP3'!$O$2:$O$692,'Faturamento SP3'!$D$2:$D$692,'Infos Relatório'!$B$326,'Faturamento SP3'!$E$2:$E$692,'Infos Relatório'!$B333,'Faturamento SP3'!$Z$2:$Z$692,'Infos Relatório'!U$1,'Faturamento SP3'!$T$2:$T$692,"Sim")+SUMIFS('Faturamento SP3'!$P$2:$P$692,'Faturamento SP3'!$D$2:$D$692,'Infos Relatório'!$B$326,'Faturamento SP3'!$E$2:$E$692,'Infos Relatório'!$B333,'Faturamento SP3'!$Z$2:$Z$692,'Infos Relatório'!U$1,'Faturamento SP3'!$T$2:$T$692,"Sim")</f>
        <v>0</v>
      </c>
      <c r="Y333" s="27" t="e">
        <f t="shared" si="124"/>
        <v>#DIV/0!</v>
      </c>
      <c r="Z333" s="24">
        <f>SUMIFS('Faturamento SP3'!$H$2:$H$692,'Faturamento SP3'!$D$2:$D$692,'Infos Relatório'!$B$326,'Faturamento SP3'!$E$2:$E$692,'Infos Relatório'!$B333,'Faturamento SP3'!$Z$2:$Z$692,'Infos Relatório'!U$1)</f>
        <v>0</v>
      </c>
      <c r="AA333" s="23">
        <f>COUNTIFS('Faturamento SP3'!$D$2:$D$692,'Infos Relatório'!$B$326,'Faturamento SP3'!$E$2:$E$692,'Infos Relatório'!$B333,'Faturamento SP3'!$Z$2:$Z$692,'Infos Relatório'!AA$1)</f>
        <v>0</v>
      </c>
      <c r="AB333" s="13">
        <f>SUMIFS('Faturamento SP3'!$G$2:$G$692,'Faturamento SP3'!$D$2:$D$692,'Infos Relatório'!$B$326,'Faturamento SP3'!$E$2:$E$692,'Infos Relatório'!$B333,'Faturamento SP3'!$Z$2:$Z$692,'Infos Relatório'!AA$1)</f>
        <v>0</v>
      </c>
      <c r="AC333" s="13">
        <f>SUMIFS('Faturamento SP3'!$J$2:$J$692,'Faturamento SP3'!$D$2:$D$692,'Infos Relatório'!$B$326,'Faturamento SP3'!$E$2:$E$692,'Infos Relatório'!$B333,'Faturamento SP3'!$Z$2:$Z$692,'Infos Relatório'!AA$1)</f>
        <v>0</v>
      </c>
      <c r="AD333" s="14">
        <f>SUMIFS('Faturamento SP3'!$O$2:$O$692,'Faturamento SP3'!$D$2:$D$692,'Infos Relatório'!$B$326,'Faturamento SP3'!$E$2:$E$692,'Infos Relatório'!$B333,'Faturamento SP3'!$Z$2:$Z$692,'Infos Relatório'!AA$1,'Faturamento SP3'!$T$2:$T$692,"Sim")+SUMIFS('Faturamento SP3'!$P$2:$P$692,'Faturamento SP3'!$D$2:$D$692,'Infos Relatório'!$B$326,'Faturamento SP3'!$E$2:$E$692,'Infos Relatório'!$B333,'Faturamento SP3'!$Z$2:$Z$692,'Infos Relatório'!AA$1,'Faturamento SP3'!$T$2:$T$692,"Sim")</f>
        <v>0</v>
      </c>
      <c r="AE333" s="27" t="e">
        <f t="shared" si="125"/>
        <v>#DIV/0!</v>
      </c>
      <c r="AF333" s="24">
        <f>SUMIFS('Faturamento SP3'!$H$2:$H$692,'Faturamento SP3'!$D$2:$D$692,'Infos Relatório'!$B$326,'Faturamento SP3'!$E$2:$E$692,'Infos Relatório'!$B333,'Faturamento SP3'!$Z$2:$Z$692,'Infos Relatório'!AA$1)</f>
        <v>0</v>
      </c>
      <c r="AG333" s="23">
        <f>COUNTIFS('Faturamento SP3'!$D$2:$D$692,'Infos Relatório'!$B$326,'Faturamento SP3'!$E$2:$E$692,'Infos Relatório'!$B333,'Faturamento SP3'!$Z$2:$Z$692,'Infos Relatório'!AG$1)</f>
        <v>0</v>
      </c>
      <c r="AH333" s="13">
        <f>SUMIFS('Faturamento SP3'!$G$2:$G$692,'Faturamento SP3'!$D$2:$D$692,'Infos Relatório'!$B$326,'Faturamento SP3'!$E$2:$E$692,'Infos Relatório'!$B333,'Faturamento SP3'!$Z$2:$Z$692,'Infos Relatório'!AG$1)</f>
        <v>0</v>
      </c>
      <c r="AI333" s="13">
        <f>SUMIFS('Faturamento SP3'!$J$2:$J$692,'Faturamento SP3'!$D$2:$D$692,'Infos Relatório'!$B$326,'Faturamento SP3'!$E$2:$E$692,'Infos Relatório'!$B333,'Faturamento SP3'!$Z$2:$Z$692,'Infos Relatório'!AG$1)</f>
        <v>0</v>
      </c>
      <c r="AJ333" s="14">
        <f>SUMIFS('Faturamento SP3'!$O$2:$O$692,'Faturamento SP3'!$D$2:$D$692,'Infos Relatório'!$B$326,'Faturamento SP3'!$E$2:$E$692,'Infos Relatório'!$B333,'Faturamento SP3'!$Z$2:$Z$692,'Infos Relatório'!AG$1,'Faturamento SP3'!$T$2:$T$692,"Sim")+SUMIFS('Faturamento SP3'!$P$2:$P$692,'Faturamento SP3'!$D$2:$D$692,'Infos Relatório'!$B$326,'Faturamento SP3'!$E$2:$E$692,'Infos Relatório'!$B333,'Faturamento SP3'!$Z$2:$Z$692,'Infos Relatório'!AG$1,'Faturamento SP3'!$T$2:$T$692,"Sim")</f>
        <v>0</v>
      </c>
      <c r="AK333" s="27" t="e">
        <f t="shared" si="126"/>
        <v>#DIV/0!</v>
      </c>
      <c r="AL333" s="24">
        <f>SUMIFS('Faturamento SP3'!$H$2:$H$692,'Faturamento SP3'!$D$2:$D$692,'Infos Relatório'!$B$326,'Faturamento SP3'!$E$2:$E$692,'Infos Relatório'!$B333,'Faturamento SP3'!$Z$2:$Z$692,'Infos Relatório'!AG$1)</f>
        <v>0</v>
      </c>
      <c r="AM333" s="23">
        <f>COUNTIFS('Faturamento SP3'!$D$2:$D$692,'Infos Relatório'!$B$326,'Faturamento SP3'!$E$2:$E$692,'Infos Relatório'!$B333,'Faturamento SP3'!$Z$2:$Z$692,'Infos Relatório'!AM$1)</f>
        <v>0</v>
      </c>
      <c r="AN333" s="13">
        <f>SUMIFS('Faturamento SP3'!$G$2:$G$692,'Faturamento SP3'!$D$2:$D$692,'Infos Relatório'!$B$326,'Faturamento SP3'!$E$2:$E$692,'Infos Relatório'!$B333,'Faturamento SP3'!$Z$2:$Z$692,'Infos Relatório'!AM$1)</f>
        <v>0</v>
      </c>
      <c r="AO333" s="13">
        <f>SUMIFS('Faturamento SP3'!$J$2:$J$692,'Faturamento SP3'!$D$2:$D$692,'Infos Relatório'!$B$326,'Faturamento SP3'!$E$2:$E$692,'Infos Relatório'!$B333,'Faturamento SP3'!$Z$2:$Z$692,'Infos Relatório'!AM$1)</f>
        <v>0</v>
      </c>
      <c r="AP333" s="14">
        <f>SUMIFS('Faturamento SP3'!$O$2:$O$692,'Faturamento SP3'!$D$2:$D$692,'Infos Relatório'!$B$326,'Faturamento SP3'!$E$2:$E$692,'Infos Relatório'!$B333,'Faturamento SP3'!$Z$2:$Z$692,'Infos Relatório'!AM$1,'Faturamento SP3'!$T$2:$T$692,"Sim")+SUMIFS('Faturamento SP3'!$P$2:$P$692,'Faturamento SP3'!$D$2:$D$692,'Infos Relatório'!$B$326,'Faturamento SP3'!$E$2:$E$692,'Infos Relatório'!$B333,'Faturamento SP3'!$Z$2:$Z$692,'Infos Relatório'!AM$1,'Faturamento SP3'!$T$2:$T$692,"Sim")</f>
        <v>0</v>
      </c>
      <c r="AQ333" s="27" t="e">
        <f t="shared" si="127"/>
        <v>#DIV/0!</v>
      </c>
      <c r="AR333" s="24">
        <f>SUMIFS('Faturamento SP3'!$H$2:$H$692,'Faturamento SP3'!$D$2:$D$692,'Infos Relatório'!$B$326,'Faturamento SP3'!$E$2:$E$692,'Infos Relatório'!$B333,'Faturamento SP3'!$Z$2:$Z$692,'Infos Relatório'!AM$1)</f>
        <v>0</v>
      </c>
      <c r="AS333" s="23">
        <f>COUNTIFS('Faturamento SP3'!$D$2:$D$692,'Infos Relatório'!$B$326,'Faturamento SP3'!$E$2:$E$692,'Infos Relatório'!$B333,'Faturamento SP3'!$Z$2:$Z$692,'Infos Relatório'!AS$1)</f>
        <v>0</v>
      </c>
      <c r="AT333" s="13">
        <f>SUMIFS('Faturamento SP3'!$G$2:$G$692,'Faturamento SP3'!$D$2:$D$692,'Infos Relatório'!$B$326,'Faturamento SP3'!$E$2:$E$692,'Infos Relatório'!$B333,'Faturamento SP3'!$Z$2:$Z$692,'Infos Relatório'!AS$1)</f>
        <v>0</v>
      </c>
      <c r="AU333" s="13">
        <f>SUMIFS('Faturamento SP3'!$J$2:$J$692,'Faturamento SP3'!$D$2:$D$692,'Infos Relatório'!$B$326,'Faturamento SP3'!$E$2:$E$692,'Infos Relatório'!$B333,'Faturamento SP3'!$Z$2:$Z$692,'Infos Relatório'!AS$1)</f>
        <v>0</v>
      </c>
      <c r="AV333" s="14">
        <f>SUMIFS('Faturamento SP3'!$O$2:$O$692,'Faturamento SP3'!$D$2:$D$692,'Infos Relatório'!$B$326,'Faturamento SP3'!$E$2:$E$692,'Infos Relatório'!$B333,'Faturamento SP3'!$Z$2:$Z$692,'Infos Relatório'!AS$1,'Faturamento SP3'!$T$2:$T$692,"Sim")+SUMIFS('Faturamento SP3'!$P$2:$P$692,'Faturamento SP3'!$D$2:$D$692,'Infos Relatório'!$B$326,'Faturamento SP3'!$E$2:$E$692,'Infos Relatório'!$B333,'Faturamento SP3'!$Z$2:$Z$692,'Infos Relatório'!AS$1,'Faturamento SP3'!$T$2:$T$692,"Sim")</f>
        <v>0</v>
      </c>
      <c r="AW333" s="27" t="e">
        <f t="shared" si="128"/>
        <v>#DIV/0!</v>
      </c>
      <c r="AX333" s="24">
        <f>SUMIFS('Faturamento SP3'!$H$2:$H$692,'Faturamento SP3'!$D$2:$D$692,'Infos Relatório'!$B$326,'Faturamento SP3'!$E$2:$E$692,'Infos Relatório'!$B333,'Faturamento SP3'!$Z$2:$Z$692,'Infos Relatório'!AS$1)</f>
        <v>0</v>
      </c>
      <c r="AY333" s="23">
        <f>COUNTIFS('Faturamento SP3'!$D$2:$D$692,'Infos Relatório'!$B$326,'Faturamento SP3'!$E$2:$E$692,'Infos Relatório'!$B333,'Faturamento SP3'!$Z$2:$Z$692,'Infos Relatório'!AY$1)</f>
        <v>0</v>
      </c>
      <c r="AZ333" s="13">
        <f>SUMIFS('Faturamento SP3'!$G$2:$G$692,'Faturamento SP3'!$D$2:$D$692,'Infos Relatório'!$B$326,'Faturamento SP3'!$E$2:$E$692,'Infos Relatório'!$B333,'Faturamento SP3'!$Z$2:$Z$692,'Infos Relatório'!AY$1)</f>
        <v>0</v>
      </c>
      <c r="BA333" s="13">
        <f>SUMIFS('Faturamento SP3'!$J$2:$J$692,'Faturamento SP3'!$D$2:$D$692,'Infos Relatório'!$B$326,'Faturamento SP3'!$E$2:$E$692,'Infos Relatório'!$B333,'Faturamento SP3'!$Z$2:$Z$692,'Infos Relatório'!AY$1)</f>
        <v>0</v>
      </c>
      <c r="BB333" s="14">
        <f>SUMIFS('Faturamento SP3'!$O$2:$O$692,'Faturamento SP3'!$D$2:$D$692,'Infos Relatório'!$B$326,'Faturamento SP3'!$E$2:$E$692,'Infos Relatório'!$B333,'Faturamento SP3'!$Z$2:$Z$692,'Infos Relatório'!AY$1,'Faturamento SP3'!$T$2:$T$692,"Sim")+SUMIFS('Faturamento SP3'!$P$2:$P$692,'Faturamento SP3'!$D$2:$D$692,'Infos Relatório'!$B$326,'Faturamento SP3'!$E$2:$E$692,'Infos Relatório'!$B333,'Faturamento SP3'!$Z$2:$Z$692,'Infos Relatório'!AY$1,'Faturamento SP3'!$T$2:$T$692,"Sim")</f>
        <v>0</v>
      </c>
      <c r="BC333" s="27" t="e">
        <f t="shared" si="129"/>
        <v>#DIV/0!</v>
      </c>
      <c r="BD333" s="24">
        <f>SUMIFS('Faturamento SP3'!$H$2:$H$692,'Faturamento SP3'!$D$2:$D$692,'Infos Relatório'!$B$326,'Faturamento SP3'!$E$2:$E$692,'Infos Relatório'!$B333,'Faturamento SP3'!$Z$2:$Z$692,'Infos Relatório'!AY$1)</f>
        <v>0</v>
      </c>
      <c r="BE333" s="23">
        <f>COUNTIFS('Faturamento SP3'!$D$2:$D$692,'Infos Relatório'!$B$326,'Faturamento SP3'!$E$2:$E$692,'Infos Relatório'!$B333,'Faturamento SP3'!$Z$2:$Z$692,'Infos Relatório'!BE$1)</f>
        <v>0</v>
      </c>
      <c r="BF333" s="13">
        <f>SUMIFS('Faturamento SP3'!$G$2:$G$692,'Faturamento SP3'!$D$2:$D$692,'Infos Relatório'!$B$326,'Faturamento SP3'!$E$2:$E$692,'Infos Relatório'!$B333,'Faturamento SP3'!$Z$2:$Z$692,'Infos Relatório'!BE$1)</f>
        <v>0</v>
      </c>
      <c r="BG333" s="13">
        <f>SUMIFS('Faturamento SP3'!$J$2:$J$692,'Faturamento SP3'!$D$2:$D$692,'Infos Relatório'!$B$326,'Faturamento SP3'!$E$2:$E$692,'Infos Relatório'!$B333,'Faturamento SP3'!$Z$2:$Z$692,'Infos Relatório'!BE$1)</f>
        <v>0</v>
      </c>
      <c r="BH333" s="14">
        <f>SUMIFS('Faturamento SP3'!$O$2:$O$692,'Faturamento SP3'!$D$2:$D$692,'Infos Relatório'!$B$326,'Faturamento SP3'!$E$2:$E$692,'Infos Relatório'!$B333,'Faturamento SP3'!$Z$2:$Z$692,'Infos Relatório'!BE$1,'Faturamento SP3'!$T$2:$T$692,"Sim")+SUMIFS('Faturamento SP3'!$P$2:$P$692,'Faturamento SP3'!$D$2:$D$692,'Infos Relatório'!$B$326,'Faturamento SP3'!$E$2:$E$692,'Infos Relatório'!$B333,'Faturamento SP3'!$Z$2:$Z$692,'Infos Relatório'!BE$1,'Faturamento SP3'!$T$2:$T$692,"Sim")</f>
        <v>0</v>
      </c>
      <c r="BI333" s="27" t="e">
        <f t="shared" si="130"/>
        <v>#DIV/0!</v>
      </c>
      <c r="BJ333" s="24">
        <f>SUMIFS('Faturamento SP3'!$H$2:$H$692,'Faturamento SP3'!$D$2:$D$692,'Infos Relatório'!$B$326,'Faturamento SP3'!$E$2:$E$692,'Infos Relatório'!$B333,'Faturamento SP3'!$Z$2:$Z$692,'Infos Relatório'!BE$1)</f>
        <v>0</v>
      </c>
      <c r="BK333" s="23">
        <f>COUNTIFS('Faturamento SP3'!$D$2:$D$692,'Infos Relatório'!$B$326,'Faturamento SP3'!$E$2:$E$692,'Infos Relatório'!$B333,'Faturamento SP3'!$Z$2:$Z$692,'Infos Relatório'!BK$1)</f>
        <v>0</v>
      </c>
      <c r="BL333" s="13">
        <f>SUMIFS('Faturamento SP3'!$G$2:$G$692,'Faturamento SP3'!$D$2:$D$692,'Infos Relatório'!$B$326,'Faturamento SP3'!$E$2:$E$692,'Infos Relatório'!$B333,'Faturamento SP3'!$Z$2:$Z$692,'Infos Relatório'!BK$1)</f>
        <v>0</v>
      </c>
      <c r="BM333" s="13">
        <f>SUMIFS('Faturamento SP3'!$J$2:$J$692,'Faturamento SP3'!$D$2:$D$692,'Infos Relatório'!$B$326,'Faturamento SP3'!$E$2:$E$692,'Infos Relatório'!$B333,'Faturamento SP3'!$Z$2:$Z$692,'Infos Relatório'!BK$1)</f>
        <v>0</v>
      </c>
      <c r="BN333" s="14">
        <f>SUMIFS('Faturamento SP3'!$O$2:$O$692,'Faturamento SP3'!$D$2:$D$692,'Infos Relatório'!$B$326,'Faturamento SP3'!$E$2:$E$692,'Infos Relatório'!$B333,'Faturamento SP3'!$Z$2:$Z$692,'Infos Relatório'!BK$1,'Faturamento SP3'!$T$2:$T$692,"Sim")+SUMIFS('Faturamento SP3'!$P$2:$P$692,'Faturamento SP3'!$D$2:$D$692,'Infos Relatório'!$B$326,'Faturamento SP3'!$E$2:$E$692,'Infos Relatório'!$B333,'Faturamento SP3'!$Z$2:$Z$692,'Infos Relatório'!BK$1,'Faturamento SP3'!$T$2:$T$692,"Sim")</f>
        <v>0</v>
      </c>
      <c r="BO333" s="27" t="e">
        <f t="shared" si="131"/>
        <v>#DIV/0!</v>
      </c>
      <c r="BP333" s="24">
        <f>SUMIFS('Faturamento SP3'!$H$2:$H$692,'Faturamento SP3'!$D$2:$D$692,'Infos Relatório'!$B$326,'Faturamento SP3'!$E$2:$E$692,'Infos Relatório'!$B333,'Faturamento SP3'!$Z$2:$Z$692,'Infos Relatório'!BK$1)</f>
        <v>0</v>
      </c>
      <c r="BQ333" s="23">
        <f>COUNTIFS('Faturamento SP3'!$D$2:$D$692,'Infos Relatório'!$B$326,'Faturamento SP3'!$E$2:$E$692,'Infos Relatório'!$B333,'Faturamento SP3'!$Z$2:$Z$692,'Infos Relatório'!BQ$1)</f>
        <v>0</v>
      </c>
      <c r="BR333" s="13">
        <f>SUMIFS('Faturamento SP3'!$G$2:$G$692,'Faturamento SP3'!$D$2:$D$692,'Infos Relatório'!$B$326,'Faturamento SP3'!$E$2:$E$692,'Infos Relatório'!$B333,'Faturamento SP3'!$Z$2:$Z$692,'Infos Relatório'!BQ$1)</f>
        <v>0</v>
      </c>
      <c r="BS333" s="13">
        <f>SUMIFS('Faturamento SP3'!$J$2:$J$692,'Faturamento SP3'!$D$2:$D$692,'Infos Relatório'!$B$326,'Faturamento SP3'!$E$2:$E$692,'Infos Relatório'!$B333,'Faturamento SP3'!$Z$2:$Z$692,'Infos Relatório'!BQ$1)</f>
        <v>0</v>
      </c>
      <c r="BT333" s="14">
        <f>SUMIFS('Faturamento SP3'!$O$2:$O$692,'Faturamento SP3'!$D$2:$D$692,'Infos Relatório'!$B$326,'Faturamento SP3'!$E$2:$E$692,'Infos Relatório'!$B333,'Faturamento SP3'!$Z$2:$Z$692,'Infos Relatório'!BQ$1,'Faturamento SP3'!$T$2:$T$692,"Sim")+SUMIFS('Faturamento SP3'!$P$2:$P$692,'Faturamento SP3'!$D$2:$D$692,'Infos Relatório'!$B$326,'Faturamento SP3'!$E$2:$E$692,'Infos Relatório'!$B333,'Faturamento SP3'!$Z$2:$Z$692,'Infos Relatório'!BQ$1,'Faturamento SP3'!$T$2:$T$692,"Sim")</f>
        <v>0</v>
      </c>
      <c r="BU333" s="27" t="e">
        <f t="shared" si="132"/>
        <v>#DIV/0!</v>
      </c>
      <c r="BV333" s="24">
        <f>SUMIFS('Faturamento SP3'!$H$2:$H$692,'Faturamento SP3'!$D$2:$D$692,'Infos Relatório'!$B$326,'Faturamento SP3'!$E$2:$E$692,'Infos Relatório'!$B333,'Faturamento SP3'!$Z$2:$Z$692,'Infos Relatório'!BQ$1)</f>
        <v>0</v>
      </c>
    </row>
    <row r="334" spans="2:74">
      <c r="B334" s="17" t="s">
        <v>14</v>
      </c>
      <c r="C334" s="23">
        <f>COUNTIFS('Faturamento SP3'!$D$2:$D$692,'Infos Relatório'!$B$326,'Faturamento SP3'!$E$2:$E$692,'Infos Relatório'!$B334,'Faturamento SP3'!$Z$2:$Z$692,'Infos Relatório'!C$1)</f>
        <v>0</v>
      </c>
      <c r="D334" s="13">
        <f>SUMIFS('Faturamento SP3'!$G$2:$G$692,'Faturamento SP3'!$D$2:$D$692,'Infos Relatório'!$B$326,'Faturamento SP3'!$E$2:$E$692,'Infos Relatório'!$B334,'Faturamento SP3'!$Z$2:$Z$692,'Infos Relatório'!C$1)</f>
        <v>0</v>
      </c>
      <c r="E334" s="13">
        <f>SUMIFS('Faturamento SP3'!$J$2:$J$692,'Faturamento SP3'!$D$2:$D$692,'Infos Relatório'!$B$326,'Faturamento SP3'!$E$2:$E$692,'Infos Relatório'!$B334,'Faturamento SP3'!$Z$2:$Z$692,'Infos Relatório'!C$1)</f>
        <v>0</v>
      </c>
      <c r="F334" s="14">
        <f>SUMIFS('Faturamento SP3'!$O$2:$O$692,'Faturamento SP3'!$D$2:$D$692,'Infos Relatório'!$B$326,'Faturamento SP3'!$E$2:$E$692,'Infos Relatório'!$B334,'Faturamento SP3'!$Z$2:$Z$692,'Infos Relatório'!C$1,'Faturamento SP3'!$T$2:$T$692,"Sim")+SUMIFS('Faturamento SP3'!$P$2:$P$692,'Faturamento SP3'!$D$2:$D$692,'Infos Relatório'!$B$326,'Faturamento SP3'!$E$2:$E$692,'Infos Relatório'!$B334,'Faturamento SP3'!$Z$2:$Z$692,'Infos Relatório'!C$1,'Faturamento SP3'!$T$2:$T$692,"Sim")</f>
        <v>0</v>
      </c>
      <c r="G334" s="27" t="e">
        <f t="shared" si="121"/>
        <v>#DIV/0!</v>
      </c>
      <c r="H334" s="24">
        <f>SUMIFS('Faturamento SP3'!$H$2:$H$692,'Faturamento SP3'!$D$2:$D$692,'Infos Relatório'!$B$326,'Faturamento SP3'!$E$2:$E$692,'Infos Relatório'!$B334,'Faturamento SP3'!$Z$2:$Z$692,'Infos Relatório'!C$1)</f>
        <v>0</v>
      </c>
      <c r="I334" s="23">
        <f>COUNTIFS('Faturamento SP3'!$D$2:$D$692,'Infos Relatório'!$B$326,'Faturamento SP3'!$E$2:$E$692,'Infos Relatório'!$B334,'Faturamento SP3'!$Z$2:$Z$692,'Infos Relatório'!I$1)</f>
        <v>0</v>
      </c>
      <c r="J334" s="13">
        <f>SUMIFS('Faturamento SP3'!$G$2:$G$692,'Faturamento SP3'!$D$2:$D$692,'Infos Relatório'!$B$326,'Faturamento SP3'!$E$2:$E$692,'Infos Relatório'!$B334,'Faturamento SP3'!$Z$2:$Z$692,'Infos Relatório'!I$1)</f>
        <v>0</v>
      </c>
      <c r="K334" s="13">
        <f>SUMIFS('Faturamento SP3'!$J$2:$J$692,'Faturamento SP3'!$D$2:$D$692,'Infos Relatório'!$B$326,'Faturamento SP3'!$E$2:$E$692,'Infos Relatório'!$B334,'Faturamento SP3'!$Z$2:$Z$692,'Infos Relatório'!I$1)</f>
        <v>0</v>
      </c>
      <c r="L334" s="14">
        <f>SUMIFS('Faturamento SP3'!$O$2:$O$692,'Faturamento SP3'!$D$2:$D$692,'Infos Relatório'!$B$326,'Faturamento SP3'!$E$2:$E$692,'Infos Relatório'!$B334,'Faturamento SP3'!$Z$2:$Z$692,'Infos Relatório'!I$1,'Faturamento SP3'!$T$2:$T$692,"Sim")+SUMIFS('Faturamento SP3'!$P$2:$P$692,'Faturamento SP3'!$D$2:$D$692,'Infos Relatório'!$B$326,'Faturamento SP3'!$E$2:$E$692,'Infos Relatório'!$B334,'Faturamento SP3'!$Z$2:$Z$692,'Infos Relatório'!I$1,'Faturamento SP3'!$T$2:$T$692,"Sim")</f>
        <v>0</v>
      </c>
      <c r="M334" s="27" t="e">
        <f t="shared" si="122"/>
        <v>#DIV/0!</v>
      </c>
      <c r="N334" s="24">
        <f>SUMIFS('Faturamento SP3'!$H$2:$H$692,'Faturamento SP3'!$D$2:$D$692,'Infos Relatório'!$B$326,'Faturamento SP3'!$E$2:$E$692,'Infos Relatório'!$B334,'Faturamento SP3'!$Z$2:$Z$692,'Infos Relatório'!I$1)</f>
        <v>0</v>
      </c>
      <c r="O334" s="23">
        <f>COUNTIFS('Faturamento SP3'!$D$2:$D$692,'Infos Relatório'!$B$326,'Faturamento SP3'!$E$2:$E$692,'Infos Relatório'!$B334,'Faturamento SP3'!$Z$2:$Z$692,'Infos Relatório'!O$1)</f>
        <v>0</v>
      </c>
      <c r="P334" s="13">
        <f>SUMIFS('Faturamento SP3'!$G$2:$G$692,'Faturamento SP3'!$D$2:$D$692,'Infos Relatório'!$B$326,'Faturamento SP3'!$E$2:$E$692,'Infos Relatório'!$B334,'Faturamento SP3'!$Z$2:$Z$692,'Infos Relatório'!O$1)</f>
        <v>0</v>
      </c>
      <c r="Q334" s="13">
        <f>SUMIFS('Faturamento SP3'!$J$2:$J$692,'Faturamento SP3'!$D$2:$D$692,'Infos Relatório'!$B$326,'Faturamento SP3'!$E$2:$E$692,'Infos Relatório'!$B334,'Faturamento SP3'!$Z$2:$Z$692,'Infos Relatório'!O$1)</f>
        <v>0</v>
      </c>
      <c r="R334" s="14">
        <f>SUMIFS('Faturamento SP3'!$O$2:$O$692,'Faturamento SP3'!$D$2:$D$692,'Infos Relatório'!$B$326,'Faturamento SP3'!$E$2:$E$692,'Infos Relatório'!$B334,'Faturamento SP3'!$Z$2:$Z$692,'Infos Relatório'!O$1,'Faturamento SP3'!$T$2:$T$692,"Sim")+SUMIFS('Faturamento SP3'!$P$2:$P$692,'Faturamento SP3'!$D$2:$D$692,'Infos Relatório'!$B$326,'Faturamento SP3'!$E$2:$E$692,'Infos Relatório'!$B334,'Faturamento SP3'!$Z$2:$Z$692,'Infos Relatório'!O$1,'Faturamento SP3'!$T$2:$T$692,"Sim")</f>
        <v>0</v>
      </c>
      <c r="S334" s="27" t="e">
        <f t="shared" si="123"/>
        <v>#DIV/0!</v>
      </c>
      <c r="T334" s="24">
        <f>SUMIFS('Faturamento SP3'!$H$2:$H$692,'Faturamento SP3'!$D$2:$D$692,'Infos Relatório'!$B$326,'Faturamento SP3'!$E$2:$E$692,'Infos Relatório'!$B334,'Faturamento SP3'!$Z$2:$Z$692,'Infos Relatório'!O$1)</f>
        <v>0</v>
      </c>
      <c r="U334" s="23">
        <f>COUNTIFS('Faturamento SP3'!$D$2:$D$692,'Infos Relatório'!$B$326,'Faturamento SP3'!$E$2:$E$692,'Infos Relatório'!$B334,'Faturamento SP3'!$Z$2:$Z$692,'Infos Relatório'!U$1)</f>
        <v>0</v>
      </c>
      <c r="V334" s="13">
        <f>SUMIFS('Faturamento SP3'!$G$2:$G$692,'Faturamento SP3'!$D$2:$D$692,'Infos Relatório'!$B$326,'Faturamento SP3'!$E$2:$E$692,'Infos Relatório'!$B334,'Faturamento SP3'!$Z$2:$Z$692,'Infos Relatório'!U$1)</f>
        <v>0</v>
      </c>
      <c r="W334" s="13">
        <f>SUMIFS('Faturamento SP3'!$J$2:$J$692,'Faturamento SP3'!$D$2:$D$692,'Infos Relatório'!$B$326,'Faturamento SP3'!$E$2:$E$692,'Infos Relatório'!$B334,'Faturamento SP3'!$Z$2:$Z$692,'Infos Relatório'!U$1)</f>
        <v>0</v>
      </c>
      <c r="X334" s="14">
        <f>SUMIFS('Faturamento SP3'!$O$2:$O$692,'Faturamento SP3'!$D$2:$D$692,'Infos Relatório'!$B$326,'Faturamento SP3'!$E$2:$E$692,'Infos Relatório'!$B334,'Faturamento SP3'!$Z$2:$Z$692,'Infos Relatório'!U$1,'Faturamento SP3'!$T$2:$T$692,"Sim")+SUMIFS('Faturamento SP3'!$P$2:$P$692,'Faturamento SP3'!$D$2:$D$692,'Infos Relatório'!$B$326,'Faturamento SP3'!$E$2:$E$692,'Infos Relatório'!$B334,'Faturamento SP3'!$Z$2:$Z$692,'Infos Relatório'!U$1,'Faturamento SP3'!$T$2:$T$692,"Sim")</f>
        <v>0</v>
      </c>
      <c r="Y334" s="27" t="e">
        <f t="shared" si="124"/>
        <v>#DIV/0!</v>
      </c>
      <c r="Z334" s="24">
        <f>SUMIFS('Faturamento SP3'!$H$2:$H$692,'Faturamento SP3'!$D$2:$D$692,'Infos Relatório'!$B$326,'Faturamento SP3'!$E$2:$E$692,'Infos Relatório'!$B334,'Faturamento SP3'!$Z$2:$Z$692,'Infos Relatório'!U$1)</f>
        <v>0</v>
      </c>
      <c r="AA334" s="23">
        <f>COUNTIFS('Faturamento SP3'!$D$2:$D$692,'Infos Relatório'!$B$326,'Faturamento SP3'!$E$2:$E$692,'Infos Relatório'!$B334,'Faturamento SP3'!$Z$2:$Z$692,'Infos Relatório'!AA$1)</f>
        <v>0</v>
      </c>
      <c r="AB334" s="13">
        <f>SUMIFS('Faturamento SP3'!$G$2:$G$692,'Faturamento SP3'!$D$2:$D$692,'Infos Relatório'!$B$326,'Faturamento SP3'!$E$2:$E$692,'Infos Relatório'!$B334,'Faturamento SP3'!$Z$2:$Z$692,'Infos Relatório'!AA$1)</f>
        <v>0</v>
      </c>
      <c r="AC334" s="13">
        <f>SUMIFS('Faturamento SP3'!$J$2:$J$692,'Faturamento SP3'!$D$2:$D$692,'Infos Relatório'!$B$326,'Faturamento SP3'!$E$2:$E$692,'Infos Relatório'!$B334,'Faturamento SP3'!$Z$2:$Z$692,'Infos Relatório'!AA$1)</f>
        <v>0</v>
      </c>
      <c r="AD334" s="14">
        <f>SUMIFS('Faturamento SP3'!$O$2:$O$692,'Faturamento SP3'!$D$2:$D$692,'Infos Relatório'!$B$326,'Faturamento SP3'!$E$2:$E$692,'Infos Relatório'!$B334,'Faturamento SP3'!$Z$2:$Z$692,'Infos Relatório'!AA$1,'Faturamento SP3'!$T$2:$T$692,"Sim")+SUMIFS('Faturamento SP3'!$P$2:$P$692,'Faturamento SP3'!$D$2:$D$692,'Infos Relatório'!$B$326,'Faturamento SP3'!$E$2:$E$692,'Infos Relatório'!$B334,'Faturamento SP3'!$Z$2:$Z$692,'Infos Relatório'!AA$1,'Faturamento SP3'!$T$2:$T$692,"Sim")</f>
        <v>0</v>
      </c>
      <c r="AE334" s="27" t="e">
        <f t="shared" si="125"/>
        <v>#DIV/0!</v>
      </c>
      <c r="AF334" s="24">
        <f>SUMIFS('Faturamento SP3'!$H$2:$H$692,'Faturamento SP3'!$D$2:$D$692,'Infos Relatório'!$B$326,'Faturamento SP3'!$E$2:$E$692,'Infos Relatório'!$B334,'Faturamento SP3'!$Z$2:$Z$692,'Infos Relatório'!AA$1)</f>
        <v>0</v>
      </c>
      <c r="AG334" s="23">
        <f>COUNTIFS('Faturamento SP3'!$D$2:$D$692,'Infos Relatório'!$B$326,'Faturamento SP3'!$E$2:$E$692,'Infos Relatório'!$B334,'Faturamento SP3'!$Z$2:$Z$692,'Infos Relatório'!AG$1)</f>
        <v>0</v>
      </c>
      <c r="AH334" s="13">
        <f>SUMIFS('Faturamento SP3'!$G$2:$G$692,'Faturamento SP3'!$D$2:$D$692,'Infos Relatório'!$B$326,'Faturamento SP3'!$E$2:$E$692,'Infos Relatório'!$B334,'Faturamento SP3'!$Z$2:$Z$692,'Infos Relatório'!AG$1)</f>
        <v>0</v>
      </c>
      <c r="AI334" s="13">
        <f>SUMIFS('Faturamento SP3'!$J$2:$J$692,'Faturamento SP3'!$D$2:$D$692,'Infos Relatório'!$B$326,'Faturamento SP3'!$E$2:$E$692,'Infos Relatório'!$B334,'Faturamento SP3'!$Z$2:$Z$692,'Infos Relatório'!AG$1)</f>
        <v>0</v>
      </c>
      <c r="AJ334" s="14">
        <f>SUMIFS('Faturamento SP3'!$O$2:$O$692,'Faturamento SP3'!$D$2:$D$692,'Infos Relatório'!$B$326,'Faturamento SP3'!$E$2:$E$692,'Infos Relatório'!$B334,'Faturamento SP3'!$Z$2:$Z$692,'Infos Relatório'!AG$1,'Faturamento SP3'!$T$2:$T$692,"Sim")+SUMIFS('Faturamento SP3'!$P$2:$P$692,'Faturamento SP3'!$D$2:$D$692,'Infos Relatório'!$B$326,'Faturamento SP3'!$E$2:$E$692,'Infos Relatório'!$B334,'Faturamento SP3'!$Z$2:$Z$692,'Infos Relatório'!AG$1,'Faturamento SP3'!$T$2:$T$692,"Sim")</f>
        <v>0</v>
      </c>
      <c r="AK334" s="27" t="e">
        <f t="shared" si="126"/>
        <v>#DIV/0!</v>
      </c>
      <c r="AL334" s="24">
        <f>SUMIFS('Faturamento SP3'!$H$2:$H$692,'Faturamento SP3'!$D$2:$D$692,'Infos Relatório'!$B$326,'Faturamento SP3'!$E$2:$E$692,'Infos Relatório'!$B334,'Faturamento SP3'!$Z$2:$Z$692,'Infos Relatório'!AG$1)</f>
        <v>0</v>
      </c>
      <c r="AM334" s="23">
        <f>COUNTIFS('Faturamento SP3'!$D$2:$D$692,'Infos Relatório'!$B$326,'Faturamento SP3'!$E$2:$E$692,'Infos Relatório'!$B334,'Faturamento SP3'!$Z$2:$Z$692,'Infos Relatório'!AM$1)</f>
        <v>0</v>
      </c>
      <c r="AN334" s="13">
        <f>SUMIFS('Faturamento SP3'!$G$2:$G$692,'Faturamento SP3'!$D$2:$D$692,'Infos Relatório'!$B$326,'Faturamento SP3'!$E$2:$E$692,'Infos Relatório'!$B334,'Faturamento SP3'!$Z$2:$Z$692,'Infos Relatório'!AM$1)</f>
        <v>0</v>
      </c>
      <c r="AO334" s="13">
        <f>SUMIFS('Faturamento SP3'!$J$2:$J$692,'Faturamento SP3'!$D$2:$D$692,'Infos Relatório'!$B$326,'Faturamento SP3'!$E$2:$E$692,'Infos Relatório'!$B334,'Faturamento SP3'!$Z$2:$Z$692,'Infos Relatório'!AM$1)</f>
        <v>0</v>
      </c>
      <c r="AP334" s="14">
        <f>SUMIFS('Faturamento SP3'!$O$2:$O$692,'Faturamento SP3'!$D$2:$D$692,'Infos Relatório'!$B$326,'Faturamento SP3'!$E$2:$E$692,'Infos Relatório'!$B334,'Faturamento SP3'!$Z$2:$Z$692,'Infos Relatório'!AM$1,'Faturamento SP3'!$T$2:$T$692,"Sim")+SUMIFS('Faturamento SP3'!$P$2:$P$692,'Faturamento SP3'!$D$2:$D$692,'Infos Relatório'!$B$326,'Faturamento SP3'!$E$2:$E$692,'Infos Relatório'!$B334,'Faturamento SP3'!$Z$2:$Z$692,'Infos Relatório'!AM$1,'Faturamento SP3'!$T$2:$T$692,"Sim")</f>
        <v>0</v>
      </c>
      <c r="AQ334" s="27" t="e">
        <f t="shared" si="127"/>
        <v>#DIV/0!</v>
      </c>
      <c r="AR334" s="24">
        <f>SUMIFS('Faturamento SP3'!$H$2:$H$692,'Faturamento SP3'!$D$2:$D$692,'Infos Relatório'!$B$326,'Faturamento SP3'!$E$2:$E$692,'Infos Relatório'!$B334,'Faturamento SP3'!$Z$2:$Z$692,'Infos Relatório'!AM$1)</f>
        <v>0</v>
      </c>
      <c r="AS334" s="23">
        <f>COUNTIFS('Faturamento SP3'!$D$2:$D$692,'Infos Relatório'!$B$326,'Faturamento SP3'!$E$2:$E$692,'Infos Relatório'!$B334,'Faturamento SP3'!$Z$2:$Z$692,'Infos Relatório'!AS$1)</f>
        <v>0</v>
      </c>
      <c r="AT334" s="13">
        <f>SUMIFS('Faturamento SP3'!$G$2:$G$692,'Faturamento SP3'!$D$2:$D$692,'Infos Relatório'!$B$326,'Faturamento SP3'!$E$2:$E$692,'Infos Relatório'!$B334,'Faturamento SP3'!$Z$2:$Z$692,'Infos Relatório'!AS$1)</f>
        <v>0</v>
      </c>
      <c r="AU334" s="13">
        <f>SUMIFS('Faturamento SP3'!$J$2:$J$692,'Faturamento SP3'!$D$2:$D$692,'Infos Relatório'!$B$326,'Faturamento SP3'!$E$2:$E$692,'Infos Relatório'!$B334,'Faturamento SP3'!$Z$2:$Z$692,'Infos Relatório'!AS$1)</f>
        <v>0</v>
      </c>
      <c r="AV334" s="14">
        <f>SUMIFS('Faturamento SP3'!$O$2:$O$692,'Faturamento SP3'!$D$2:$D$692,'Infos Relatório'!$B$326,'Faturamento SP3'!$E$2:$E$692,'Infos Relatório'!$B334,'Faturamento SP3'!$Z$2:$Z$692,'Infos Relatório'!AS$1,'Faturamento SP3'!$T$2:$T$692,"Sim")+SUMIFS('Faturamento SP3'!$P$2:$P$692,'Faturamento SP3'!$D$2:$D$692,'Infos Relatório'!$B$326,'Faturamento SP3'!$E$2:$E$692,'Infos Relatório'!$B334,'Faturamento SP3'!$Z$2:$Z$692,'Infos Relatório'!AS$1,'Faturamento SP3'!$T$2:$T$692,"Sim")</f>
        <v>0</v>
      </c>
      <c r="AW334" s="27" t="e">
        <f t="shared" si="128"/>
        <v>#DIV/0!</v>
      </c>
      <c r="AX334" s="24">
        <f>SUMIFS('Faturamento SP3'!$H$2:$H$692,'Faturamento SP3'!$D$2:$D$692,'Infos Relatório'!$B$326,'Faturamento SP3'!$E$2:$E$692,'Infos Relatório'!$B334,'Faturamento SP3'!$Z$2:$Z$692,'Infos Relatório'!AS$1)</f>
        <v>0</v>
      </c>
      <c r="AY334" s="23">
        <f>COUNTIFS('Faturamento SP3'!$D$2:$D$692,'Infos Relatório'!$B$326,'Faturamento SP3'!$E$2:$E$692,'Infos Relatório'!$B334,'Faturamento SP3'!$Z$2:$Z$692,'Infos Relatório'!AY$1)</f>
        <v>0</v>
      </c>
      <c r="AZ334" s="13">
        <f>SUMIFS('Faturamento SP3'!$G$2:$G$692,'Faturamento SP3'!$D$2:$D$692,'Infos Relatório'!$B$326,'Faturamento SP3'!$E$2:$E$692,'Infos Relatório'!$B334,'Faturamento SP3'!$Z$2:$Z$692,'Infos Relatório'!AY$1)</f>
        <v>0</v>
      </c>
      <c r="BA334" s="13">
        <f>SUMIFS('Faturamento SP3'!$J$2:$J$692,'Faturamento SP3'!$D$2:$D$692,'Infos Relatório'!$B$326,'Faturamento SP3'!$E$2:$E$692,'Infos Relatório'!$B334,'Faturamento SP3'!$Z$2:$Z$692,'Infos Relatório'!AY$1)</f>
        <v>0</v>
      </c>
      <c r="BB334" s="14">
        <f>SUMIFS('Faturamento SP3'!$O$2:$O$692,'Faturamento SP3'!$D$2:$D$692,'Infos Relatório'!$B$326,'Faturamento SP3'!$E$2:$E$692,'Infos Relatório'!$B334,'Faturamento SP3'!$Z$2:$Z$692,'Infos Relatório'!AY$1,'Faturamento SP3'!$T$2:$T$692,"Sim")+SUMIFS('Faturamento SP3'!$P$2:$P$692,'Faturamento SP3'!$D$2:$D$692,'Infos Relatório'!$B$326,'Faturamento SP3'!$E$2:$E$692,'Infos Relatório'!$B334,'Faturamento SP3'!$Z$2:$Z$692,'Infos Relatório'!AY$1,'Faturamento SP3'!$T$2:$T$692,"Sim")</f>
        <v>0</v>
      </c>
      <c r="BC334" s="27" t="e">
        <f t="shared" si="129"/>
        <v>#DIV/0!</v>
      </c>
      <c r="BD334" s="24">
        <f>SUMIFS('Faturamento SP3'!$H$2:$H$692,'Faturamento SP3'!$D$2:$D$692,'Infos Relatório'!$B$326,'Faturamento SP3'!$E$2:$E$692,'Infos Relatório'!$B334,'Faturamento SP3'!$Z$2:$Z$692,'Infos Relatório'!AY$1)</f>
        <v>0</v>
      </c>
      <c r="BE334" s="23">
        <f>COUNTIFS('Faturamento SP3'!$D$2:$D$692,'Infos Relatório'!$B$326,'Faturamento SP3'!$E$2:$E$692,'Infos Relatório'!$B334,'Faturamento SP3'!$Z$2:$Z$692,'Infos Relatório'!BE$1)</f>
        <v>0</v>
      </c>
      <c r="BF334" s="13">
        <f>SUMIFS('Faturamento SP3'!$G$2:$G$692,'Faturamento SP3'!$D$2:$D$692,'Infos Relatório'!$B$326,'Faturamento SP3'!$E$2:$E$692,'Infos Relatório'!$B334,'Faturamento SP3'!$Z$2:$Z$692,'Infos Relatório'!BE$1)</f>
        <v>0</v>
      </c>
      <c r="BG334" s="13">
        <f>SUMIFS('Faturamento SP3'!$J$2:$J$692,'Faturamento SP3'!$D$2:$D$692,'Infos Relatório'!$B$326,'Faturamento SP3'!$E$2:$E$692,'Infos Relatório'!$B334,'Faturamento SP3'!$Z$2:$Z$692,'Infos Relatório'!BE$1)</f>
        <v>0</v>
      </c>
      <c r="BH334" s="14">
        <f>SUMIFS('Faturamento SP3'!$O$2:$O$692,'Faturamento SP3'!$D$2:$D$692,'Infos Relatório'!$B$326,'Faturamento SP3'!$E$2:$E$692,'Infos Relatório'!$B334,'Faturamento SP3'!$Z$2:$Z$692,'Infos Relatório'!BE$1,'Faturamento SP3'!$T$2:$T$692,"Sim")+SUMIFS('Faturamento SP3'!$P$2:$P$692,'Faturamento SP3'!$D$2:$D$692,'Infos Relatório'!$B$326,'Faturamento SP3'!$E$2:$E$692,'Infos Relatório'!$B334,'Faturamento SP3'!$Z$2:$Z$692,'Infos Relatório'!BE$1,'Faturamento SP3'!$T$2:$T$692,"Sim")</f>
        <v>0</v>
      </c>
      <c r="BI334" s="27" t="e">
        <f t="shared" si="130"/>
        <v>#DIV/0!</v>
      </c>
      <c r="BJ334" s="24">
        <f>SUMIFS('Faturamento SP3'!$H$2:$H$692,'Faturamento SP3'!$D$2:$D$692,'Infos Relatório'!$B$326,'Faturamento SP3'!$E$2:$E$692,'Infos Relatório'!$B334,'Faturamento SP3'!$Z$2:$Z$692,'Infos Relatório'!BE$1)</f>
        <v>0</v>
      </c>
      <c r="BK334" s="23">
        <f>COUNTIFS('Faturamento SP3'!$D$2:$D$692,'Infos Relatório'!$B$326,'Faturamento SP3'!$E$2:$E$692,'Infos Relatório'!$B334,'Faturamento SP3'!$Z$2:$Z$692,'Infos Relatório'!BK$1)</f>
        <v>0</v>
      </c>
      <c r="BL334" s="13">
        <f>SUMIFS('Faturamento SP3'!$G$2:$G$692,'Faturamento SP3'!$D$2:$D$692,'Infos Relatório'!$B$326,'Faturamento SP3'!$E$2:$E$692,'Infos Relatório'!$B334,'Faturamento SP3'!$Z$2:$Z$692,'Infos Relatório'!BK$1)</f>
        <v>0</v>
      </c>
      <c r="BM334" s="13">
        <f>SUMIFS('Faturamento SP3'!$J$2:$J$692,'Faturamento SP3'!$D$2:$D$692,'Infos Relatório'!$B$326,'Faturamento SP3'!$E$2:$E$692,'Infos Relatório'!$B334,'Faturamento SP3'!$Z$2:$Z$692,'Infos Relatório'!BK$1)</f>
        <v>0</v>
      </c>
      <c r="BN334" s="14">
        <f>SUMIFS('Faturamento SP3'!$O$2:$O$692,'Faturamento SP3'!$D$2:$D$692,'Infos Relatório'!$B$326,'Faturamento SP3'!$E$2:$E$692,'Infos Relatório'!$B334,'Faturamento SP3'!$Z$2:$Z$692,'Infos Relatório'!BK$1,'Faturamento SP3'!$T$2:$T$692,"Sim")+SUMIFS('Faturamento SP3'!$P$2:$P$692,'Faturamento SP3'!$D$2:$D$692,'Infos Relatório'!$B$326,'Faturamento SP3'!$E$2:$E$692,'Infos Relatório'!$B334,'Faturamento SP3'!$Z$2:$Z$692,'Infos Relatório'!BK$1,'Faturamento SP3'!$T$2:$T$692,"Sim")</f>
        <v>0</v>
      </c>
      <c r="BO334" s="27" t="e">
        <f t="shared" si="131"/>
        <v>#DIV/0!</v>
      </c>
      <c r="BP334" s="24">
        <f>SUMIFS('Faturamento SP3'!$H$2:$H$692,'Faturamento SP3'!$D$2:$D$692,'Infos Relatório'!$B$326,'Faturamento SP3'!$E$2:$E$692,'Infos Relatório'!$B334,'Faturamento SP3'!$Z$2:$Z$692,'Infos Relatório'!BK$1)</f>
        <v>0</v>
      </c>
      <c r="BQ334" s="23">
        <f>COUNTIFS('Faturamento SP3'!$D$2:$D$692,'Infos Relatório'!$B$326,'Faturamento SP3'!$E$2:$E$692,'Infos Relatório'!$B334,'Faturamento SP3'!$Z$2:$Z$692,'Infos Relatório'!BQ$1)</f>
        <v>0</v>
      </c>
      <c r="BR334" s="13">
        <f>SUMIFS('Faturamento SP3'!$G$2:$G$692,'Faturamento SP3'!$D$2:$D$692,'Infos Relatório'!$B$326,'Faturamento SP3'!$E$2:$E$692,'Infos Relatório'!$B334,'Faturamento SP3'!$Z$2:$Z$692,'Infos Relatório'!BQ$1)</f>
        <v>0</v>
      </c>
      <c r="BS334" s="13">
        <f>SUMIFS('Faturamento SP3'!$J$2:$J$692,'Faturamento SP3'!$D$2:$D$692,'Infos Relatório'!$B$326,'Faturamento SP3'!$E$2:$E$692,'Infos Relatório'!$B334,'Faturamento SP3'!$Z$2:$Z$692,'Infos Relatório'!BQ$1)</f>
        <v>0</v>
      </c>
      <c r="BT334" s="14">
        <f>SUMIFS('Faturamento SP3'!$O$2:$O$692,'Faturamento SP3'!$D$2:$D$692,'Infos Relatório'!$B$326,'Faturamento SP3'!$E$2:$E$692,'Infos Relatório'!$B334,'Faturamento SP3'!$Z$2:$Z$692,'Infos Relatório'!BQ$1,'Faturamento SP3'!$T$2:$T$692,"Sim")+SUMIFS('Faturamento SP3'!$P$2:$P$692,'Faturamento SP3'!$D$2:$D$692,'Infos Relatório'!$B$326,'Faturamento SP3'!$E$2:$E$692,'Infos Relatório'!$B334,'Faturamento SP3'!$Z$2:$Z$692,'Infos Relatório'!BQ$1,'Faturamento SP3'!$T$2:$T$692,"Sim")</f>
        <v>0</v>
      </c>
      <c r="BU334" s="27" t="e">
        <f t="shared" si="132"/>
        <v>#DIV/0!</v>
      </c>
      <c r="BV334" s="24">
        <f>SUMIFS('Faturamento SP3'!$H$2:$H$692,'Faturamento SP3'!$D$2:$D$692,'Infos Relatório'!$B$326,'Faturamento SP3'!$E$2:$E$692,'Infos Relatório'!$B334,'Faturamento SP3'!$Z$2:$Z$692,'Infos Relatório'!BQ$1)</f>
        <v>0</v>
      </c>
    </row>
    <row r="335" spans="2:74">
      <c r="B335" s="17" t="s">
        <v>15</v>
      </c>
      <c r="C335" s="23">
        <f>COUNTIFS('Faturamento SP3'!$D$2:$D$692,'Infos Relatório'!$B$326,'Faturamento SP3'!$E$2:$E$692,'Infos Relatório'!$B335,'Faturamento SP3'!$Z$2:$Z$692,'Infos Relatório'!C$1)</f>
        <v>0</v>
      </c>
      <c r="D335" s="13">
        <f>SUMIFS('Faturamento SP3'!$G$2:$G$692,'Faturamento SP3'!$D$2:$D$692,'Infos Relatório'!$B$326,'Faturamento SP3'!$E$2:$E$692,'Infos Relatório'!$B335,'Faturamento SP3'!$Z$2:$Z$692,'Infos Relatório'!C$1)</f>
        <v>0</v>
      </c>
      <c r="E335" s="13">
        <f>SUMIFS('Faturamento SP3'!$J$2:$J$692,'Faturamento SP3'!$D$2:$D$692,'Infos Relatório'!$B$326,'Faturamento SP3'!$E$2:$E$692,'Infos Relatório'!$B335,'Faturamento SP3'!$Z$2:$Z$692,'Infos Relatório'!C$1)</f>
        <v>0</v>
      </c>
      <c r="F335" s="14">
        <f>SUMIFS('Faturamento SP3'!$O$2:$O$692,'Faturamento SP3'!$D$2:$D$692,'Infos Relatório'!$B$326,'Faturamento SP3'!$E$2:$E$692,'Infos Relatório'!$B335,'Faturamento SP3'!$Z$2:$Z$692,'Infos Relatório'!C$1,'Faturamento SP3'!$T$2:$T$692,"Sim")+SUMIFS('Faturamento SP3'!$P$2:$P$692,'Faturamento SP3'!$D$2:$D$692,'Infos Relatório'!$B$326,'Faturamento SP3'!$E$2:$E$692,'Infos Relatório'!$B335,'Faturamento SP3'!$Z$2:$Z$692,'Infos Relatório'!C$1,'Faturamento SP3'!$T$2:$T$692,"Sim")</f>
        <v>0</v>
      </c>
      <c r="G335" s="27" t="e">
        <f t="shared" si="121"/>
        <v>#DIV/0!</v>
      </c>
      <c r="H335" s="24">
        <f>SUMIFS('Faturamento SP3'!$H$2:$H$692,'Faturamento SP3'!$D$2:$D$692,'Infos Relatório'!$B$326,'Faturamento SP3'!$E$2:$E$692,'Infos Relatório'!$B335,'Faturamento SP3'!$Z$2:$Z$692,'Infos Relatório'!C$1)</f>
        <v>0</v>
      </c>
      <c r="I335" s="23">
        <f>COUNTIFS('Faturamento SP3'!$D$2:$D$692,'Infos Relatório'!$B$326,'Faturamento SP3'!$E$2:$E$692,'Infos Relatório'!$B335,'Faturamento SP3'!$Z$2:$Z$692,'Infos Relatório'!I$1)</f>
        <v>0</v>
      </c>
      <c r="J335" s="13">
        <f>SUMIFS('Faturamento SP3'!$G$2:$G$692,'Faturamento SP3'!$D$2:$D$692,'Infos Relatório'!$B$326,'Faturamento SP3'!$E$2:$E$692,'Infos Relatório'!$B335,'Faturamento SP3'!$Z$2:$Z$692,'Infos Relatório'!I$1)</f>
        <v>0</v>
      </c>
      <c r="K335" s="13">
        <f>SUMIFS('Faturamento SP3'!$J$2:$J$692,'Faturamento SP3'!$D$2:$D$692,'Infos Relatório'!$B$326,'Faturamento SP3'!$E$2:$E$692,'Infos Relatório'!$B335,'Faturamento SP3'!$Z$2:$Z$692,'Infos Relatório'!I$1)</f>
        <v>0</v>
      </c>
      <c r="L335" s="14">
        <f>SUMIFS('Faturamento SP3'!$O$2:$O$692,'Faturamento SP3'!$D$2:$D$692,'Infos Relatório'!$B$326,'Faturamento SP3'!$E$2:$E$692,'Infos Relatório'!$B335,'Faturamento SP3'!$Z$2:$Z$692,'Infos Relatório'!I$1,'Faturamento SP3'!$T$2:$T$692,"Sim")+SUMIFS('Faturamento SP3'!$P$2:$P$692,'Faturamento SP3'!$D$2:$D$692,'Infos Relatório'!$B$326,'Faturamento SP3'!$E$2:$E$692,'Infos Relatório'!$B335,'Faturamento SP3'!$Z$2:$Z$692,'Infos Relatório'!I$1,'Faturamento SP3'!$T$2:$T$692,"Sim")</f>
        <v>0</v>
      </c>
      <c r="M335" s="27" t="e">
        <f t="shared" si="122"/>
        <v>#DIV/0!</v>
      </c>
      <c r="N335" s="24">
        <f>SUMIFS('Faturamento SP3'!$H$2:$H$692,'Faturamento SP3'!$D$2:$D$692,'Infos Relatório'!$B$326,'Faturamento SP3'!$E$2:$E$692,'Infos Relatório'!$B335,'Faturamento SP3'!$Z$2:$Z$692,'Infos Relatório'!I$1)</f>
        <v>0</v>
      </c>
      <c r="O335" s="23">
        <f>COUNTIFS('Faturamento SP3'!$D$2:$D$692,'Infos Relatório'!$B$326,'Faturamento SP3'!$E$2:$E$692,'Infos Relatório'!$B335,'Faturamento SP3'!$Z$2:$Z$692,'Infos Relatório'!O$1)</f>
        <v>0</v>
      </c>
      <c r="P335" s="13">
        <f>SUMIFS('Faturamento SP3'!$G$2:$G$692,'Faturamento SP3'!$D$2:$D$692,'Infos Relatório'!$B$326,'Faturamento SP3'!$E$2:$E$692,'Infos Relatório'!$B335,'Faturamento SP3'!$Z$2:$Z$692,'Infos Relatório'!O$1)</f>
        <v>0</v>
      </c>
      <c r="Q335" s="13">
        <f>SUMIFS('Faturamento SP3'!$J$2:$J$692,'Faturamento SP3'!$D$2:$D$692,'Infos Relatório'!$B$326,'Faturamento SP3'!$E$2:$E$692,'Infos Relatório'!$B335,'Faturamento SP3'!$Z$2:$Z$692,'Infos Relatório'!O$1)</f>
        <v>0</v>
      </c>
      <c r="R335" s="14">
        <f>SUMIFS('Faturamento SP3'!$O$2:$O$692,'Faturamento SP3'!$D$2:$D$692,'Infos Relatório'!$B$326,'Faturamento SP3'!$E$2:$E$692,'Infos Relatório'!$B335,'Faturamento SP3'!$Z$2:$Z$692,'Infos Relatório'!O$1,'Faturamento SP3'!$T$2:$T$692,"Sim")+SUMIFS('Faturamento SP3'!$P$2:$P$692,'Faturamento SP3'!$D$2:$D$692,'Infos Relatório'!$B$326,'Faturamento SP3'!$E$2:$E$692,'Infos Relatório'!$B335,'Faturamento SP3'!$Z$2:$Z$692,'Infos Relatório'!O$1,'Faturamento SP3'!$T$2:$T$692,"Sim")</f>
        <v>0</v>
      </c>
      <c r="S335" s="27" t="e">
        <f t="shared" si="123"/>
        <v>#DIV/0!</v>
      </c>
      <c r="T335" s="24">
        <f>SUMIFS('Faturamento SP3'!$H$2:$H$692,'Faturamento SP3'!$D$2:$D$692,'Infos Relatório'!$B$326,'Faturamento SP3'!$E$2:$E$692,'Infos Relatório'!$B335,'Faturamento SP3'!$Z$2:$Z$692,'Infos Relatório'!O$1)</f>
        <v>0</v>
      </c>
      <c r="U335" s="23">
        <f>COUNTIFS('Faturamento SP3'!$D$2:$D$692,'Infos Relatório'!$B$326,'Faturamento SP3'!$E$2:$E$692,'Infos Relatório'!$B335,'Faturamento SP3'!$Z$2:$Z$692,'Infos Relatório'!U$1)</f>
        <v>0</v>
      </c>
      <c r="V335" s="13">
        <f>SUMIFS('Faturamento SP3'!$G$2:$G$692,'Faturamento SP3'!$D$2:$D$692,'Infos Relatório'!$B$326,'Faturamento SP3'!$E$2:$E$692,'Infos Relatório'!$B335,'Faturamento SP3'!$Z$2:$Z$692,'Infos Relatório'!U$1)</f>
        <v>0</v>
      </c>
      <c r="W335" s="13">
        <f>SUMIFS('Faturamento SP3'!$J$2:$J$692,'Faturamento SP3'!$D$2:$D$692,'Infos Relatório'!$B$326,'Faturamento SP3'!$E$2:$E$692,'Infos Relatório'!$B335,'Faturamento SP3'!$Z$2:$Z$692,'Infos Relatório'!U$1)</f>
        <v>0</v>
      </c>
      <c r="X335" s="14">
        <f>SUMIFS('Faturamento SP3'!$O$2:$O$692,'Faturamento SP3'!$D$2:$D$692,'Infos Relatório'!$B$326,'Faturamento SP3'!$E$2:$E$692,'Infos Relatório'!$B335,'Faturamento SP3'!$Z$2:$Z$692,'Infos Relatório'!U$1,'Faturamento SP3'!$T$2:$T$692,"Sim")+SUMIFS('Faturamento SP3'!$P$2:$P$692,'Faturamento SP3'!$D$2:$D$692,'Infos Relatório'!$B$326,'Faturamento SP3'!$E$2:$E$692,'Infos Relatório'!$B335,'Faturamento SP3'!$Z$2:$Z$692,'Infos Relatório'!U$1,'Faturamento SP3'!$T$2:$T$692,"Sim")</f>
        <v>0</v>
      </c>
      <c r="Y335" s="27" t="e">
        <f t="shared" si="124"/>
        <v>#DIV/0!</v>
      </c>
      <c r="Z335" s="24">
        <f>SUMIFS('Faturamento SP3'!$H$2:$H$692,'Faturamento SP3'!$D$2:$D$692,'Infos Relatório'!$B$326,'Faturamento SP3'!$E$2:$E$692,'Infos Relatório'!$B335,'Faturamento SP3'!$Z$2:$Z$692,'Infos Relatório'!U$1)</f>
        <v>0</v>
      </c>
      <c r="AA335" s="23">
        <f>COUNTIFS('Faturamento SP3'!$D$2:$D$692,'Infos Relatório'!$B$326,'Faturamento SP3'!$E$2:$E$692,'Infos Relatório'!$B335,'Faturamento SP3'!$Z$2:$Z$692,'Infos Relatório'!AA$1)</f>
        <v>0</v>
      </c>
      <c r="AB335" s="13">
        <f>SUMIFS('Faturamento SP3'!$G$2:$G$692,'Faturamento SP3'!$D$2:$D$692,'Infos Relatório'!$B$326,'Faturamento SP3'!$E$2:$E$692,'Infos Relatório'!$B335,'Faturamento SP3'!$Z$2:$Z$692,'Infos Relatório'!AA$1)</f>
        <v>0</v>
      </c>
      <c r="AC335" s="13">
        <f>SUMIFS('Faturamento SP3'!$J$2:$J$692,'Faturamento SP3'!$D$2:$D$692,'Infos Relatório'!$B$326,'Faturamento SP3'!$E$2:$E$692,'Infos Relatório'!$B335,'Faturamento SP3'!$Z$2:$Z$692,'Infos Relatório'!AA$1)</f>
        <v>0</v>
      </c>
      <c r="AD335" s="14">
        <f>SUMIFS('Faturamento SP3'!$O$2:$O$692,'Faturamento SP3'!$D$2:$D$692,'Infos Relatório'!$B$326,'Faturamento SP3'!$E$2:$E$692,'Infos Relatório'!$B335,'Faturamento SP3'!$Z$2:$Z$692,'Infos Relatório'!AA$1,'Faturamento SP3'!$T$2:$T$692,"Sim")+SUMIFS('Faturamento SP3'!$P$2:$P$692,'Faturamento SP3'!$D$2:$D$692,'Infos Relatório'!$B$326,'Faturamento SP3'!$E$2:$E$692,'Infos Relatório'!$B335,'Faturamento SP3'!$Z$2:$Z$692,'Infos Relatório'!AA$1,'Faturamento SP3'!$T$2:$T$692,"Sim")</f>
        <v>0</v>
      </c>
      <c r="AE335" s="27" t="e">
        <f t="shared" si="125"/>
        <v>#DIV/0!</v>
      </c>
      <c r="AF335" s="24">
        <f>SUMIFS('Faturamento SP3'!$H$2:$H$692,'Faturamento SP3'!$D$2:$D$692,'Infos Relatório'!$B$326,'Faturamento SP3'!$E$2:$E$692,'Infos Relatório'!$B335,'Faturamento SP3'!$Z$2:$Z$692,'Infos Relatório'!AA$1)</f>
        <v>0</v>
      </c>
      <c r="AG335" s="23">
        <f>COUNTIFS('Faturamento SP3'!$D$2:$D$692,'Infos Relatório'!$B$326,'Faturamento SP3'!$E$2:$E$692,'Infos Relatório'!$B335,'Faturamento SP3'!$Z$2:$Z$692,'Infos Relatório'!AG$1)</f>
        <v>0</v>
      </c>
      <c r="AH335" s="13">
        <f>SUMIFS('Faturamento SP3'!$G$2:$G$692,'Faturamento SP3'!$D$2:$D$692,'Infos Relatório'!$B$326,'Faturamento SP3'!$E$2:$E$692,'Infos Relatório'!$B335,'Faturamento SP3'!$Z$2:$Z$692,'Infos Relatório'!AG$1)</f>
        <v>0</v>
      </c>
      <c r="AI335" s="13">
        <f>SUMIFS('Faturamento SP3'!$J$2:$J$692,'Faturamento SP3'!$D$2:$D$692,'Infos Relatório'!$B$326,'Faturamento SP3'!$E$2:$E$692,'Infos Relatório'!$B335,'Faturamento SP3'!$Z$2:$Z$692,'Infos Relatório'!AG$1)</f>
        <v>0</v>
      </c>
      <c r="AJ335" s="14">
        <f>SUMIFS('Faturamento SP3'!$O$2:$O$692,'Faturamento SP3'!$D$2:$D$692,'Infos Relatório'!$B$326,'Faturamento SP3'!$E$2:$E$692,'Infos Relatório'!$B335,'Faturamento SP3'!$Z$2:$Z$692,'Infos Relatório'!AG$1,'Faturamento SP3'!$T$2:$T$692,"Sim")+SUMIFS('Faturamento SP3'!$P$2:$P$692,'Faturamento SP3'!$D$2:$D$692,'Infos Relatório'!$B$326,'Faturamento SP3'!$E$2:$E$692,'Infos Relatório'!$B335,'Faturamento SP3'!$Z$2:$Z$692,'Infos Relatório'!AG$1,'Faturamento SP3'!$T$2:$T$692,"Sim")</f>
        <v>0</v>
      </c>
      <c r="AK335" s="27" t="e">
        <f t="shared" si="126"/>
        <v>#DIV/0!</v>
      </c>
      <c r="AL335" s="24">
        <f>SUMIFS('Faturamento SP3'!$H$2:$H$692,'Faturamento SP3'!$D$2:$D$692,'Infos Relatório'!$B$326,'Faturamento SP3'!$E$2:$E$692,'Infos Relatório'!$B335,'Faturamento SP3'!$Z$2:$Z$692,'Infos Relatório'!AG$1)</f>
        <v>0</v>
      </c>
      <c r="AM335" s="23">
        <f>COUNTIFS('Faturamento SP3'!$D$2:$D$692,'Infos Relatório'!$B$326,'Faturamento SP3'!$E$2:$E$692,'Infos Relatório'!$B335,'Faturamento SP3'!$Z$2:$Z$692,'Infos Relatório'!AM$1)</f>
        <v>0</v>
      </c>
      <c r="AN335" s="13">
        <f>SUMIFS('Faturamento SP3'!$G$2:$G$692,'Faturamento SP3'!$D$2:$D$692,'Infos Relatório'!$B$326,'Faturamento SP3'!$E$2:$E$692,'Infos Relatório'!$B335,'Faturamento SP3'!$Z$2:$Z$692,'Infos Relatório'!AM$1)</f>
        <v>0</v>
      </c>
      <c r="AO335" s="13">
        <f>SUMIFS('Faturamento SP3'!$J$2:$J$692,'Faturamento SP3'!$D$2:$D$692,'Infos Relatório'!$B$326,'Faturamento SP3'!$E$2:$E$692,'Infos Relatório'!$B335,'Faturamento SP3'!$Z$2:$Z$692,'Infos Relatório'!AM$1)</f>
        <v>0</v>
      </c>
      <c r="AP335" s="14">
        <f>SUMIFS('Faturamento SP3'!$O$2:$O$692,'Faturamento SP3'!$D$2:$D$692,'Infos Relatório'!$B$326,'Faturamento SP3'!$E$2:$E$692,'Infos Relatório'!$B335,'Faturamento SP3'!$Z$2:$Z$692,'Infos Relatório'!AM$1,'Faturamento SP3'!$T$2:$T$692,"Sim")+SUMIFS('Faturamento SP3'!$P$2:$P$692,'Faturamento SP3'!$D$2:$D$692,'Infos Relatório'!$B$326,'Faturamento SP3'!$E$2:$E$692,'Infos Relatório'!$B335,'Faturamento SP3'!$Z$2:$Z$692,'Infos Relatório'!AM$1,'Faturamento SP3'!$T$2:$T$692,"Sim")</f>
        <v>0</v>
      </c>
      <c r="AQ335" s="27" t="e">
        <f t="shared" si="127"/>
        <v>#DIV/0!</v>
      </c>
      <c r="AR335" s="24">
        <f>SUMIFS('Faturamento SP3'!$H$2:$H$692,'Faturamento SP3'!$D$2:$D$692,'Infos Relatório'!$B$326,'Faturamento SP3'!$E$2:$E$692,'Infos Relatório'!$B335,'Faturamento SP3'!$Z$2:$Z$692,'Infos Relatório'!AM$1)</f>
        <v>0</v>
      </c>
      <c r="AS335" s="23">
        <f>COUNTIFS('Faturamento SP3'!$D$2:$D$692,'Infos Relatório'!$B$326,'Faturamento SP3'!$E$2:$E$692,'Infos Relatório'!$B335,'Faturamento SP3'!$Z$2:$Z$692,'Infos Relatório'!AS$1)</f>
        <v>0</v>
      </c>
      <c r="AT335" s="13">
        <f>SUMIFS('Faturamento SP3'!$G$2:$G$692,'Faturamento SP3'!$D$2:$D$692,'Infos Relatório'!$B$326,'Faturamento SP3'!$E$2:$E$692,'Infos Relatório'!$B335,'Faturamento SP3'!$Z$2:$Z$692,'Infos Relatório'!AS$1)</f>
        <v>0</v>
      </c>
      <c r="AU335" s="13">
        <f>SUMIFS('Faturamento SP3'!$J$2:$J$692,'Faturamento SP3'!$D$2:$D$692,'Infos Relatório'!$B$326,'Faturamento SP3'!$E$2:$E$692,'Infos Relatório'!$B335,'Faturamento SP3'!$Z$2:$Z$692,'Infos Relatório'!AS$1)</f>
        <v>0</v>
      </c>
      <c r="AV335" s="14">
        <f>SUMIFS('Faturamento SP3'!$O$2:$O$692,'Faturamento SP3'!$D$2:$D$692,'Infos Relatório'!$B$326,'Faturamento SP3'!$E$2:$E$692,'Infos Relatório'!$B335,'Faturamento SP3'!$Z$2:$Z$692,'Infos Relatório'!AS$1,'Faturamento SP3'!$T$2:$T$692,"Sim")+SUMIFS('Faturamento SP3'!$P$2:$P$692,'Faturamento SP3'!$D$2:$D$692,'Infos Relatório'!$B$326,'Faturamento SP3'!$E$2:$E$692,'Infos Relatório'!$B335,'Faturamento SP3'!$Z$2:$Z$692,'Infos Relatório'!AS$1,'Faturamento SP3'!$T$2:$T$692,"Sim")</f>
        <v>0</v>
      </c>
      <c r="AW335" s="27" t="e">
        <f t="shared" si="128"/>
        <v>#DIV/0!</v>
      </c>
      <c r="AX335" s="24">
        <f>SUMIFS('Faturamento SP3'!$H$2:$H$692,'Faturamento SP3'!$D$2:$D$692,'Infos Relatório'!$B$326,'Faturamento SP3'!$E$2:$E$692,'Infos Relatório'!$B335,'Faturamento SP3'!$Z$2:$Z$692,'Infos Relatório'!AS$1)</f>
        <v>0</v>
      </c>
      <c r="AY335" s="23">
        <f>COUNTIFS('Faturamento SP3'!$D$2:$D$692,'Infos Relatório'!$B$326,'Faturamento SP3'!$E$2:$E$692,'Infos Relatório'!$B335,'Faturamento SP3'!$Z$2:$Z$692,'Infos Relatório'!AY$1)</f>
        <v>0</v>
      </c>
      <c r="AZ335" s="13">
        <f>SUMIFS('Faturamento SP3'!$G$2:$G$692,'Faturamento SP3'!$D$2:$D$692,'Infos Relatório'!$B$326,'Faturamento SP3'!$E$2:$E$692,'Infos Relatório'!$B335,'Faturamento SP3'!$Z$2:$Z$692,'Infos Relatório'!AY$1)</f>
        <v>0</v>
      </c>
      <c r="BA335" s="13">
        <f>SUMIFS('Faturamento SP3'!$J$2:$J$692,'Faturamento SP3'!$D$2:$D$692,'Infos Relatório'!$B$326,'Faturamento SP3'!$E$2:$E$692,'Infos Relatório'!$B335,'Faturamento SP3'!$Z$2:$Z$692,'Infos Relatório'!AY$1)</f>
        <v>0</v>
      </c>
      <c r="BB335" s="14">
        <f>SUMIFS('Faturamento SP3'!$O$2:$O$692,'Faturamento SP3'!$D$2:$D$692,'Infos Relatório'!$B$326,'Faturamento SP3'!$E$2:$E$692,'Infos Relatório'!$B335,'Faturamento SP3'!$Z$2:$Z$692,'Infos Relatório'!AY$1,'Faturamento SP3'!$T$2:$T$692,"Sim")+SUMIFS('Faturamento SP3'!$P$2:$P$692,'Faturamento SP3'!$D$2:$D$692,'Infos Relatório'!$B$326,'Faturamento SP3'!$E$2:$E$692,'Infos Relatório'!$B335,'Faturamento SP3'!$Z$2:$Z$692,'Infos Relatório'!AY$1,'Faturamento SP3'!$T$2:$T$692,"Sim")</f>
        <v>0</v>
      </c>
      <c r="BC335" s="27" t="e">
        <f t="shared" si="129"/>
        <v>#DIV/0!</v>
      </c>
      <c r="BD335" s="24">
        <f>SUMIFS('Faturamento SP3'!$H$2:$H$692,'Faturamento SP3'!$D$2:$D$692,'Infos Relatório'!$B$326,'Faturamento SP3'!$E$2:$E$692,'Infos Relatório'!$B335,'Faturamento SP3'!$Z$2:$Z$692,'Infos Relatório'!AY$1)</f>
        <v>0</v>
      </c>
      <c r="BE335" s="23">
        <f>COUNTIFS('Faturamento SP3'!$D$2:$D$692,'Infos Relatório'!$B$326,'Faturamento SP3'!$E$2:$E$692,'Infos Relatório'!$B335,'Faturamento SP3'!$Z$2:$Z$692,'Infos Relatório'!BE$1)</f>
        <v>0</v>
      </c>
      <c r="BF335" s="13">
        <f>SUMIFS('Faturamento SP3'!$G$2:$G$692,'Faturamento SP3'!$D$2:$D$692,'Infos Relatório'!$B$326,'Faturamento SP3'!$E$2:$E$692,'Infos Relatório'!$B335,'Faturamento SP3'!$Z$2:$Z$692,'Infos Relatório'!BE$1)</f>
        <v>0</v>
      </c>
      <c r="BG335" s="13">
        <f>SUMIFS('Faturamento SP3'!$J$2:$J$692,'Faturamento SP3'!$D$2:$D$692,'Infos Relatório'!$B$326,'Faturamento SP3'!$E$2:$E$692,'Infos Relatório'!$B335,'Faturamento SP3'!$Z$2:$Z$692,'Infos Relatório'!BE$1)</f>
        <v>0</v>
      </c>
      <c r="BH335" s="14">
        <f>SUMIFS('Faturamento SP3'!$O$2:$O$692,'Faturamento SP3'!$D$2:$D$692,'Infos Relatório'!$B$326,'Faturamento SP3'!$E$2:$E$692,'Infos Relatório'!$B335,'Faturamento SP3'!$Z$2:$Z$692,'Infos Relatório'!BE$1,'Faturamento SP3'!$T$2:$T$692,"Sim")+SUMIFS('Faturamento SP3'!$P$2:$P$692,'Faturamento SP3'!$D$2:$D$692,'Infos Relatório'!$B$326,'Faturamento SP3'!$E$2:$E$692,'Infos Relatório'!$B335,'Faturamento SP3'!$Z$2:$Z$692,'Infos Relatório'!BE$1,'Faturamento SP3'!$T$2:$T$692,"Sim")</f>
        <v>0</v>
      </c>
      <c r="BI335" s="27" t="e">
        <f t="shared" si="130"/>
        <v>#DIV/0!</v>
      </c>
      <c r="BJ335" s="24">
        <f>SUMIFS('Faturamento SP3'!$H$2:$H$692,'Faturamento SP3'!$D$2:$D$692,'Infos Relatório'!$B$326,'Faturamento SP3'!$E$2:$E$692,'Infos Relatório'!$B335,'Faturamento SP3'!$Z$2:$Z$692,'Infos Relatório'!BE$1)</f>
        <v>0</v>
      </c>
      <c r="BK335" s="23">
        <f>COUNTIFS('Faturamento SP3'!$D$2:$D$692,'Infos Relatório'!$B$326,'Faturamento SP3'!$E$2:$E$692,'Infos Relatório'!$B335,'Faturamento SP3'!$Z$2:$Z$692,'Infos Relatório'!BK$1)</f>
        <v>0</v>
      </c>
      <c r="BL335" s="13">
        <f>SUMIFS('Faturamento SP3'!$G$2:$G$692,'Faturamento SP3'!$D$2:$D$692,'Infos Relatório'!$B$326,'Faturamento SP3'!$E$2:$E$692,'Infos Relatório'!$B335,'Faturamento SP3'!$Z$2:$Z$692,'Infos Relatório'!BK$1)</f>
        <v>0</v>
      </c>
      <c r="BM335" s="13">
        <f>SUMIFS('Faturamento SP3'!$J$2:$J$692,'Faturamento SP3'!$D$2:$D$692,'Infos Relatório'!$B$326,'Faturamento SP3'!$E$2:$E$692,'Infos Relatório'!$B335,'Faturamento SP3'!$Z$2:$Z$692,'Infos Relatório'!BK$1)</f>
        <v>0</v>
      </c>
      <c r="BN335" s="14">
        <f>SUMIFS('Faturamento SP3'!$O$2:$O$692,'Faturamento SP3'!$D$2:$D$692,'Infos Relatório'!$B$326,'Faturamento SP3'!$E$2:$E$692,'Infos Relatório'!$B335,'Faturamento SP3'!$Z$2:$Z$692,'Infos Relatório'!BK$1,'Faturamento SP3'!$T$2:$T$692,"Sim")+SUMIFS('Faturamento SP3'!$P$2:$P$692,'Faturamento SP3'!$D$2:$D$692,'Infos Relatório'!$B$326,'Faturamento SP3'!$E$2:$E$692,'Infos Relatório'!$B335,'Faturamento SP3'!$Z$2:$Z$692,'Infos Relatório'!BK$1,'Faturamento SP3'!$T$2:$T$692,"Sim")</f>
        <v>0</v>
      </c>
      <c r="BO335" s="27" t="e">
        <f t="shared" si="131"/>
        <v>#DIV/0!</v>
      </c>
      <c r="BP335" s="24">
        <f>SUMIFS('Faturamento SP3'!$H$2:$H$692,'Faturamento SP3'!$D$2:$D$692,'Infos Relatório'!$B$326,'Faturamento SP3'!$E$2:$E$692,'Infos Relatório'!$B335,'Faturamento SP3'!$Z$2:$Z$692,'Infos Relatório'!BK$1)</f>
        <v>0</v>
      </c>
      <c r="BQ335" s="23">
        <f>COUNTIFS('Faturamento SP3'!$D$2:$D$692,'Infos Relatório'!$B$326,'Faturamento SP3'!$E$2:$E$692,'Infos Relatório'!$B335,'Faturamento SP3'!$Z$2:$Z$692,'Infos Relatório'!BQ$1)</f>
        <v>0</v>
      </c>
      <c r="BR335" s="13">
        <f>SUMIFS('Faturamento SP3'!$G$2:$G$692,'Faturamento SP3'!$D$2:$D$692,'Infos Relatório'!$B$326,'Faturamento SP3'!$E$2:$E$692,'Infos Relatório'!$B335,'Faturamento SP3'!$Z$2:$Z$692,'Infos Relatório'!BQ$1)</f>
        <v>0</v>
      </c>
      <c r="BS335" s="13">
        <f>SUMIFS('Faturamento SP3'!$J$2:$J$692,'Faturamento SP3'!$D$2:$D$692,'Infos Relatório'!$B$326,'Faturamento SP3'!$E$2:$E$692,'Infos Relatório'!$B335,'Faturamento SP3'!$Z$2:$Z$692,'Infos Relatório'!BQ$1)</f>
        <v>0</v>
      </c>
      <c r="BT335" s="14">
        <f>SUMIFS('Faturamento SP3'!$O$2:$O$692,'Faturamento SP3'!$D$2:$D$692,'Infos Relatório'!$B$326,'Faturamento SP3'!$E$2:$E$692,'Infos Relatório'!$B335,'Faturamento SP3'!$Z$2:$Z$692,'Infos Relatório'!BQ$1,'Faturamento SP3'!$T$2:$T$692,"Sim")+SUMIFS('Faturamento SP3'!$P$2:$P$692,'Faturamento SP3'!$D$2:$D$692,'Infos Relatório'!$B$326,'Faturamento SP3'!$E$2:$E$692,'Infos Relatório'!$B335,'Faturamento SP3'!$Z$2:$Z$692,'Infos Relatório'!BQ$1,'Faturamento SP3'!$T$2:$T$692,"Sim")</f>
        <v>0</v>
      </c>
      <c r="BU335" s="27" t="e">
        <f t="shared" si="132"/>
        <v>#DIV/0!</v>
      </c>
      <c r="BV335" s="24">
        <f>SUMIFS('Faturamento SP3'!$H$2:$H$692,'Faturamento SP3'!$D$2:$D$692,'Infos Relatório'!$B$326,'Faturamento SP3'!$E$2:$E$692,'Infos Relatório'!$B335,'Faturamento SP3'!$Z$2:$Z$692,'Infos Relatório'!BQ$1)</f>
        <v>0</v>
      </c>
    </row>
    <row r="336" spans="2:74">
      <c r="B336" s="17" t="s">
        <v>16</v>
      </c>
      <c r="C336" s="23">
        <f>COUNTIFS('Faturamento SP3'!$D$2:$D$692,'Infos Relatório'!$B$326,'Faturamento SP3'!$E$2:$E$692,'Infos Relatório'!$B336,'Faturamento SP3'!$Z$2:$Z$692,'Infos Relatório'!C$1)</f>
        <v>0</v>
      </c>
      <c r="D336" s="13">
        <f>SUMIFS('Faturamento SP3'!$G$2:$G$692,'Faturamento SP3'!$D$2:$D$692,'Infos Relatório'!$B$326,'Faturamento SP3'!$E$2:$E$692,'Infos Relatório'!$B336,'Faturamento SP3'!$Z$2:$Z$692,'Infos Relatório'!C$1)</f>
        <v>0</v>
      </c>
      <c r="E336" s="13">
        <f>SUMIFS('Faturamento SP3'!$J$2:$J$692,'Faturamento SP3'!$D$2:$D$692,'Infos Relatório'!$B$326,'Faturamento SP3'!$E$2:$E$692,'Infos Relatório'!$B336,'Faturamento SP3'!$Z$2:$Z$692,'Infos Relatório'!C$1)</f>
        <v>0</v>
      </c>
      <c r="F336" s="14">
        <f>SUMIFS('Faturamento SP3'!$O$2:$O$692,'Faturamento SP3'!$D$2:$D$692,'Infos Relatório'!$B$326,'Faturamento SP3'!$E$2:$E$692,'Infos Relatório'!$B336,'Faturamento SP3'!$Z$2:$Z$692,'Infos Relatório'!C$1,'Faturamento SP3'!$T$2:$T$692,"Sim")+SUMIFS('Faturamento SP3'!$P$2:$P$692,'Faturamento SP3'!$D$2:$D$692,'Infos Relatório'!$B$326,'Faturamento SP3'!$E$2:$E$692,'Infos Relatório'!$B336,'Faturamento SP3'!$Z$2:$Z$692,'Infos Relatório'!C$1,'Faturamento SP3'!$T$2:$T$692,"Sim")</f>
        <v>0</v>
      </c>
      <c r="G336" s="27" t="e">
        <f t="shared" si="121"/>
        <v>#DIV/0!</v>
      </c>
      <c r="H336" s="24">
        <f>SUMIFS('Faturamento SP3'!$H$2:$H$692,'Faturamento SP3'!$D$2:$D$692,'Infos Relatório'!$B$326,'Faturamento SP3'!$E$2:$E$692,'Infos Relatório'!$B336,'Faturamento SP3'!$Z$2:$Z$692,'Infos Relatório'!C$1)</f>
        <v>0</v>
      </c>
      <c r="I336" s="23">
        <f>COUNTIFS('Faturamento SP3'!$D$2:$D$692,'Infos Relatório'!$B$326,'Faturamento SP3'!$E$2:$E$692,'Infos Relatório'!$B336,'Faturamento SP3'!$Z$2:$Z$692,'Infos Relatório'!I$1)</f>
        <v>0</v>
      </c>
      <c r="J336" s="13">
        <f>SUMIFS('Faturamento SP3'!$G$2:$G$692,'Faturamento SP3'!$D$2:$D$692,'Infos Relatório'!$B$326,'Faturamento SP3'!$E$2:$E$692,'Infos Relatório'!$B336,'Faturamento SP3'!$Z$2:$Z$692,'Infos Relatório'!I$1)</f>
        <v>0</v>
      </c>
      <c r="K336" s="13">
        <f>SUMIFS('Faturamento SP3'!$J$2:$J$692,'Faturamento SP3'!$D$2:$D$692,'Infos Relatório'!$B$326,'Faturamento SP3'!$E$2:$E$692,'Infos Relatório'!$B336,'Faturamento SP3'!$Z$2:$Z$692,'Infos Relatório'!I$1)</f>
        <v>0</v>
      </c>
      <c r="L336" s="14">
        <f>SUMIFS('Faturamento SP3'!$O$2:$O$692,'Faturamento SP3'!$D$2:$D$692,'Infos Relatório'!$B$326,'Faturamento SP3'!$E$2:$E$692,'Infos Relatório'!$B336,'Faturamento SP3'!$Z$2:$Z$692,'Infos Relatório'!I$1,'Faturamento SP3'!$T$2:$T$692,"Sim")+SUMIFS('Faturamento SP3'!$P$2:$P$692,'Faturamento SP3'!$D$2:$D$692,'Infos Relatório'!$B$326,'Faturamento SP3'!$E$2:$E$692,'Infos Relatório'!$B336,'Faturamento SP3'!$Z$2:$Z$692,'Infos Relatório'!I$1,'Faturamento SP3'!$T$2:$T$692,"Sim")</f>
        <v>0</v>
      </c>
      <c r="M336" s="27" t="e">
        <f t="shared" si="122"/>
        <v>#DIV/0!</v>
      </c>
      <c r="N336" s="24">
        <f>SUMIFS('Faturamento SP3'!$H$2:$H$692,'Faturamento SP3'!$D$2:$D$692,'Infos Relatório'!$B$326,'Faturamento SP3'!$E$2:$E$692,'Infos Relatório'!$B336,'Faturamento SP3'!$Z$2:$Z$692,'Infos Relatório'!I$1)</f>
        <v>0</v>
      </c>
      <c r="O336" s="23">
        <f>COUNTIFS('Faturamento SP3'!$D$2:$D$692,'Infos Relatório'!$B$326,'Faturamento SP3'!$E$2:$E$692,'Infos Relatório'!$B336,'Faturamento SP3'!$Z$2:$Z$692,'Infos Relatório'!O$1)</f>
        <v>0</v>
      </c>
      <c r="P336" s="13">
        <f>SUMIFS('Faturamento SP3'!$G$2:$G$692,'Faturamento SP3'!$D$2:$D$692,'Infos Relatório'!$B$326,'Faturamento SP3'!$E$2:$E$692,'Infos Relatório'!$B336,'Faturamento SP3'!$Z$2:$Z$692,'Infos Relatório'!O$1)</f>
        <v>0</v>
      </c>
      <c r="Q336" s="13">
        <f>SUMIFS('Faturamento SP3'!$J$2:$J$692,'Faturamento SP3'!$D$2:$D$692,'Infos Relatório'!$B$326,'Faturamento SP3'!$E$2:$E$692,'Infos Relatório'!$B336,'Faturamento SP3'!$Z$2:$Z$692,'Infos Relatório'!O$1)</f>
        <v>0</v>
      </c>
      <c r="R336" s="14">
        <f>SUMIFS('Faturamento SP3'!$O$2:$O$692,'Faturamento SP3'!$D$2:$D$692,'Infos Relatório'!$B$326,'Faturamento SP3'!$E$2:$E$692,'Infos Relatório'!$B336,'Faturamento SP3'!$Z$2:$Z$692,'Infos Relatório'!O$1,'Faturamento SP3'!$T$2:$T$692,"Sim")+SUMIFS('Faturamento SP3'!$P$2:$P$692,'Faturamento SP3'!$D$2:$D$692,'Infos Relatório'!$B$326,'Faturamento SP3'!$E$2:$E$692,'Infos Relatório'!$B336,'Faturamento SP3'!$Z$2:$Z$692,'Infos Relatório'!O$1,'Faturamento SP3'!$T$2:$T$692,"Sim")</f>
        <v>0</v>
      </c>
      <c r="S336" s="27" t="e">
        <f t="shared" si="123"/>
        <v>#DIV/0!</v>
      </c>
      <c r="T336" s="24">
        <f>SUMIFS('Faturamento SP3'!$H$2:$H$692,'Faturamento SP3'!$D$2:$D$692,'Infos Relatório'!$B$326,'Faturamento SP3'!$E$2:$E$692,'Infos Relatório'!$B336,'Faturamento SP3'!$Z$2:$Z$692,'Infos Relatório'!O$1)</f>
        <v>0</v>
      </c>
      <c r="U336" s="23">
        <f>COUNTIFS('Faturamento SP3'!$D$2:$D$692,'Infos Relatório'!$B$326,'Faturamento SP3'!$E$2:$E$692,'Infos Relatório'!$B336,'Faturamento SP3'!$Z$2:$Z$692,'Infos Relatório'!U$1)</f>
        <v>0</v>
      </c>
      <c r="V336" s="13">
        <f>SUMIFS('Faturamento SP3'!$G$2:$G$692,'Faturamento SP3'!$D$2:$D$692,'Infos Relatório'!$B$326,'Faturamento SP3'!$E$2:$E$692,'Infos Relatório'!$B336,'Faturamento SP3'!$Z$2:$Z$692,'Infos Relatório'!U$1)</f>
        <v>0</v>
      </c>
      <c r="W336" s="13">
        <f>SUMIFS('Faturamento SP3'!$J$2:$J$692,'Faturamento SP3'!$D$2:$D$692,'Infos Relatório'!$B$326,'Faturamento SP3'!$E$2:$E$692,'Infos Relatório'!$B336,'Faturamento SP3'!$Z$2:$Z$692,'Infos Relatório'!U$1)</f>
        <v>0</v>
      </c>
      <c r="X336" s="14">
        <f>SUMIFS('Faturamento SP3'!$O$2:$O$692,'Faturamento SP3'!$D$2:$D$692,'Infos Relatório'!$B$326,'Faturamento SP3'!$E$2:$E$692,'Infos Relatório'!$B336,'Faturamento SP3'!$Z$2:$Z$692,'Infos Relatório'!U$1,'Faturamento SP3'!$T$2:$T$692,"Sim")+SUMIFS('Faturamento SP3'!$P$2:$P$692,'Faturamento SP3'!$D$2:$D$692,'Infos Relatório'!$B$326,'Faturamento SP3'!$E$2:$E$692,'Infos Relatório'!$B336,'Faturamento SP3'!$Z$2:$Z$692,'Infos Relatório'!U$1,'Faturamento SP3'!$T$2:$T$692,"Sim")</f>
        <v>0</v>
      </c>
      <c r="Y336" s="27" t="e">
        <f t="shared" si="124"/>
        <v>#DIV/0!</v>
      </c>
      <c r="Z336" s="24">
        <f>SUMIFS('Faturamento SP3'!$H$2:$H$692,'Faturamento SP3'!$D$2:$D$692,'Infos Relatório'!$B$326,'Faturamento SP3'!$E$2:$E$692,'Infos Relatório'!$B336,'Faturamento SP3'!$Z$2:$Z$692,'Infos Relatório'!U$1)</f>
        <v>0</v>
      </c>
      <c r="AA336" s="23">
        <f>COUNTIFS('Faturamento SP3'!$D$2:$D$692,'Infos Relatório'!$B$326,'Faturamento SP3'!$E$2:$E$692,'Infos Relatório'!$B336,'Faturamento SP3'!$Z$2:$Z$692,'Infos Relatório'!AA$1)</f>
        <v>0</v>
      </c>
      <c r="AB336" s="13">
        <f>SUMIFS('Faturamento SP3'!$G$2:$G$692,'Faturamento SP3'!$D$2:$D$692,'Infos Relatório'!$B$326,'Faturamento SP3'!$E$2:$E$692,'Infos Relatório'!$B336,'Faturamento SP3'!$Z$2:$Z$692,'Infos Relatório'!AA$1)</f>
        <v>0</v>
      </c>
      <c r="AC336" s="13">
        <f>SUMIFS('Faturamento SP3'!$J$2:$J$692,'Faturamento SP3'!$D$2:$D$692,'Infos Relatório'!$B$326,'Faturamento SP3'!$E$2:$E$692,'Infos Relatório'!$B336,'Faturamento SP3'!$Z$2:$Z$692,'Infos Relatório'!AA$1)</f>
        <v>0</v>
      </c>
      <c r="AD336" s="14">
        <f>SUMIFS('Faturamento SP3'!$O$2:$O$692,'Faturamento SP3'!$D$2:$D$692,'Infos Relatório'!$B$326,'Faturamento SP3'!$E$2:$E$692,'Infos Relatório'!$B336,'Faturamento SP3'!$Z$2:$Z$692,'Infos Relatório'!AA$1,'Faturamento SP3'!$T$2:$T$692,"Sim")+SUMIFS('Faturamento SP3'!$P$2:$P$692,'Faturamento SP3'!$D$2:$D$692,'Infos Relatório'!$B$326,'Faturamento SP3'!$E$2:$E$692,'Infos Relatório'!$B336,'Faturamento SP3'!$Z$2:$Z$692,'Infos Relatório'!AA$1,'Faturamento SP3'!$T$2:$T$692,"Sim")</f>
        <v>0</v>
      </c>
      <c r="AE336" s="27" t="e">
        <f t="shared" si="125"/>
        <v>#DIV/0!</v>
      </c>
      <c r="AF336" s="24">
        <f>SUMIFS('Faturamento SP3'!$H$2:$H$692,'Faturamento SP3'!$D$2:$D$692,'Infos Relatório'!$B$326,'Faturamento SP3'!$E$2:$E$692,'Infos Relatório'!$B336,'Faturamento SP3'!$Z$2:$Z$692,'Infos Relatório'!AA$1)</f>
        <v>0</v>
      </c>
      <c r="AG336" s="23">
        <f>COUNTIFS('Faturamento SP3'!$D$2:$D$692,'Infos Relatório'!$B$326,'Faturamento SP3'!$E$2:$E$692,'Infos Relatório'!$B336,'Faturamento SP3'!$Z$2:$Z$692,'Infos Relatório'!AG$1)</f>
        <v>0</v>
      </c>
      <c r="AH336" s="13">
        <f>SUMIFS('Faturamento SP3'!$G$2:$G$692,'Faturamento SP3'!$D$2:$D$692,'Infos Relatório'!$B$326,'Faturamento SP3'!$E$2:$E$692,'Infos Relatório'!$B336,'Faturamento SP3'!$Z$2:$Z$692,'Infos Relatório'!AG$1)</f>
        <v>0</v>
      </c>
      <c r="AI336" s="13">
        <f>SUMIFS('Faturamento SP3'!$J$2:$J$692,'Faturamento SP3'!$D$2:$D$692,'Infos Relatório'!$B$326,'Faturamento SP3'!$E$2:$E$692,'Infos Relatório'!$B336,'Faturamento SP3'!$Z$2:$Z$692,'Infos Relatório'!AG$1)</f>
        <v>0</v>
      </c>
      <c r="AJ336" s="14">
        <f>SUMIFS('Faturamento SP3'!$O$2:$O$692,'Faturamento SP3'!$D$2:$D$692,'Infos Relatório'!$B$326,'Faturamento SP3'!$E$2:$E$692,'Infos Relatório'!$B336,'Faturamento SP3'!$Z$2:$Z$692,'Infos Relatório'!AG$1,'Faturamento SP3'!$T$2:$T$692,"Sim")+SUMIFS('Faturamento SP3'!$P$2:$P$692,'Faturamento SP3'!$D$2:$D$692,'Infos Relatório'!$B$326,'Faturamento SP3'!$E$2:$E$692,'Infos Relatório'!$B336,'Faturamento SP3'!$Z$2:$Z$692,'Infos Relatório'!AG$1,'Faturamento SP3'!$T$2:$T$692,"Sim")</f>
        <v>0</v>
      </c>
      <c r="AK336" s="27" t="e">
        <f t="shared" si="126"/>
        <v>#DIV/0!</v>
      </c>
      <c r="AL336" s="24">
        <f>SUMIFS('Faturamento SP3'!$H$2:$H$692,'Faturamento SP3'!$D$2:$D$692,'Infos Relatório'!$B$326,'Faturamento SP3'!$E$2:$E$692,'Infos Relatório'!$B336,'Faturamento SP3'!$Z$2:$Z$692,'Infos Relatório'!AG$1)</f>
        <v>0</v>
      </c>
      <c r="AM336" s="23">
        <f>COUNTIFS('Faturamento SP3'!$D$2:$D$692,'Infos Relatório'!$B$326,'Faturamento SP3'!$E$2:$E$692,'Infos Relatório'!$B336,'Faturamento SP3'!$Z$2:$Z$692,'Infos Relatório'!AM$1)</f>
        <v>0</v>
      </c>
      <c r="AN336" s="13">
        <f>SUMIFS('Faturamento SP3'!$G$2:$G$692,'Faturamento SP3'!$D$2:$D$692,'Infos Relatório'!$B$326,'Faturamento SP3'!$E$2:$E$692,'Infos Relatório'!$B336,'Faturamento SP3'!$Z$2:$Z$692,'Infos Relatório'!AM$1)</f>
        <v>0</v>
      </c>
      <c r="AO336" s="13">
        <f>SUMIFS('Faturamento SP3'!$J$2:$J$692,'Faturamento SP3'!$D$2:$D$692,'Infos Relatório'!$B$326,'Faturamento SP3'!$E$2:$E$692,'Infos Relatório'!$B336,'Faturamento SP3'!$Z$2:$Z$692,'Infos Relatório'!AM$1)</f>
        <v>0</v>
      </c>
      <c r="AP336" s="14">
        <f>SUMIFS('Faturamento SP3'!$O$2:$O$692,'Faturamento SP3'!$D$2:$D$692,'Infos Relatório'!$B$326,'Faturamento SP3'!$E$2:$E$692,'Infos Relatório'!$B336,'Faturamento SP3'!$Z$2:$Z$692,'Infos Relatório'!AM$1,'Faturamento SP3'!$T$2:$T$692,"Sim")+SUMIFS('Faturamento SP3'!$P$2:$P$692,'Faturamento SP3'!$D$2:$D$692,'Infos Relatório'!$B$326,'Faturamento SP3'!$E$2:$E$692,'Infos Relatório'!$B336,'Faturamento SP3'!$Z$2:$Z$692,'Infos Relatório'!AM$1,'Faturamento SP3'!$T$2:$T$692,"Sim")</f>
        <v>0</v>
      </c>
      <c r="AQ336" s="27" t="e">
        <f t="shared" si="127"/>
        <v>#DIV/0!</v>
      </c>
      <c r="AR336" s="24">
        <f>SUMIFS('Faturamento SP3'!$H$2:$H$692,'Faturamento SP3'!$D$2:$D$692,'Infos Relatório'!$B$326,'Faturamento SP3'!$E$2:$E$692,'Infos Relatório'!$B336,'Faturamento SP3'!$Z$2:$Z$692,'Infos Relatório'!AM$1)</f>
        <v>0</v>
      </c>
      <c r="AS336" s="23">
        <f>COUNTIFS('Faturamento SP3'!$D$2:$D$692,'Infos Relatório'!$B$326,'Faturamento SP3'!$E$2:$E$692,'Infos Relatório'!$B336,'Faturamento SP3'!$Z$2:$Z$692,'Infos Relatório'!AS$1)</f>
        <v>0</v>
      </c>
      <c r="AT336" s="13">
        <f>SUMIFS('Faturamento SP3'!$G$2:$G$692,'Faturamento SP3'!$D$2:$D$692,'Infos Relatório'!$B$326,'Faturamento SP3'!$E$2:$E$692,'Infos Relatório'!$B336,'Faturamento SP3'!$Z$2:$Z$692,'Infos Relatório'!AS$1)</f>
        <v>0</v>
      </c>
      <c r="AU336" s="13">
        <f>SUMIFS('Faturamento SP3'!$J$2:$J$692,'Faturamento SP3'!$D$2:$D$692,'Infos Relatório'!$B$326,'Faturamento SP3'!$E$2:$E$692,'Infos Relatório'!$B336,'Faturamento SP3'!$Z$2:$Z$692,'Infos Relatório'!AS$1)</f>
        <v>0</v>
      </c>
      <c r="AV336" s="14">
        <f>SUMIFS('Faturamento SP3'!$O$2:$O$692,'Faturamento SP3'!$D$2:$D$692,'Infos Relatório'!$B$326,'Faturamento SP3'!$E$2:$E$692,'Infos Relatório'!$B336,'Faturamento SP3'!$Z$2:$Z$692,'Infos Relatório'!AS$1,'Faturamento SP3'!$T$2:$T$692,"Sim")+SUMIFS('Faturamento SP3'!$P$2:$P$692,'Faturamento SP3'!$D$2:$D$692,'Infos Relatório'!$B$326,'Faturamento SP3'!$E$2:$E$692,'Infos Relatório'!$B336,'Faturamento SP3'!$Z$2:$Z$692,'Infos Relatório'!AS$1,'Faturamento SP3'!$T$2:$T$692,"Sim")</f>
        <v>0</v>
      </c>
      <c r="AW336" s="27" t="e">
        <f t="shared" si="128"/>
        <v>#DIV/0!</v>
      </c>
      <c r="AX336" s="24">
        <f>SUMIFS('Faturamento SP3'!$H$2:$H$692,'Faturamento SP3'!$D$2:$D$692,'Infos Relatório'!$B$326,'Faturamento SP3'!$E$2:$E$692,'Infos Relatório'!$B336,'Faturamento SP3'!$Z$2:$Z$692,'Infos Relatório'!AS$1)</f>
        <v>0</v>
      </c>
      <c r="AY336" s="23">
        <f>COUNTIFS('Faturamento SP3'!$D$2:$D$692,'Infos Relatório'!$B$326,'Faturamento SP3'!$E$2:$E$692,'Infos Relatório'!$B336,'Faturamento SP3'!$Z$2:$Z$692,'Infos Relatório'!AY$1)</f>
        <v>0</v>
      </c>
      <c r="AZ336" s="13">
        <f>SUMIFS('Faturamento SP3'!$G$2:$G$692,'Faturamento SP3'!$D$2:$D$692,'Infos Relatório'!$B$326,'Faturamento SP3'!$E$2:$E$692,'Infos Relatório'!$B336,'Faturamento SP3'!$Z$2:$Z$692,'Infos Relatório'!AY$1)</f>
        <v>0</v>
      </c>
      <c r="BA336" s="13">
        <f>SUMIFS('Faturamento SP3'!$J$2:$J$692,'Faturamento SP3'!$D$2:$D$692,'Infos Relatório'!$B$326,'Faturamento SP3'!$E$2:$E$692,'Infos Relatório'!$B336,'Faturamento SP3'!$Z$2:$Z$692,'Infos Relatório'!AY$1)</f>
        <v>0</v>
      </c>
      <c r="BB336" s="14">
        <f>SUMIFS('Faturamento SP3'!$O$2:$O$692,'Faturamento SP3'!$D$2:$D$692,'Infos Relatório'!$B$326,'Faturamento SP3'!$E$2:$E$692,'Infos Relatório'!$B336,'Faturamento SP3'!$Z$2:$Z$692,'Infos Relatório'!AY$1,'Faturamento SP3'!$T$2:$T$692,"Sim")+SUMIFS('Faturamento SP3'!$P$2:$P$692,'Faturamento SP3'!$D$2:$D$692,'Infos Relatório'!$B$326,'Faturamento SP3'!$E$2:$E$692,'Infos Relatório'!$B336,'Faturamento SP3'!$Z$2:$Z$692,'Infos Relatório'!AY$1,'Faturamento SP3'!$T$2:$T$692,"Sim")</f>
        <v>0</v>
      </c>
      <c r="BC336" s="27" t="e">
        <f t="shared" si="129"/>
        <v>#DIV/0!</v>
      </c>
      <c r="BD336" s="24">
        <f>SUMIFS('Faturamento SP3'!$H$2:$H$692,'Faturamento SP3'!$D$2:$D$692,'Infos Relatório'!$B$326,'Faturamento SP3'!$E$2:$E$692,'Infos Relatório'!$B336,'Faturamento SP3'!$Z$2:$Z$692,'Infos Relatório'!AY$1)</f>
        <v>0</v>
      </c>
      <c r="BE336" s="23">
        <f>COUNTIFS('Faturamento SP3'!$D$2:$D$692,'Infos Relatório'!$B$326,'Faturamento SP3'!$E$2:$E$692,'Infos Relatório'!$B336,'Faturamento SP3'!$Z$2:$Z$692,'Infos Relatório'!BE$1)</f>
        <v>0</v>
      </c>
      <c r="BF336" s="13">
        <f>SUMIFS('Faturamento SP3'!$G$2:$G$692,'Faturamento SP3'!$D$2:$D$692,'Infos Relatório'!$B$326,'Faturamento SP3'!$E$2:$E$692,'Infos Relatório'!$B336,'Faturamento SP3'!$Z$2:$Z$692,'Infos Relatório'!BE$1)</f>
        <v>0</v>
      </c>
      <c r="BG336" s="13">
        <f>SUMIFS('Faturamento SP3'!$J$2:$J$692,'Faturamento SP3'!$D$2:$D$692,'Infos Relatório'!$B$326,'Faturamento SP3'!$E$2:$E$692,'Infos Relatório'!$B336,'Faturamento SP3'!$Z$2:$Z$692,'Infos Relatório'!BE$1)</f>
        <v>0</v>
      </c>
      <c r="BH336" s="14">
        <f>SUMIFS('Faturamento SP3'!$O$2:$O$692,'Faturamento SP3'!$D$2:$D$692,'Infos Relatório'!$B$326,'Faturamento SP3'!$E$2:$E$692,'Infos Relatório'!$B336,'Faturamento SP3'!$Z$2:$Z$692,'Infos Relatório'!BE$1,'Faturamento SP3'!$T$2:$T$692,"Sim")+SUMIFS('Faturamento SP3'!$P$2:$P$692,'Faturamento SP3'!$D$2:$D$692,'Infos Relatório'!$B$326,'Faturamento SP3'!$E$2:$E$692,'Infos Relatório'!$B336,'Faturamento SP3'!$Z$2:$Z$692,'Infos Relatório'!BE$1,'Faturamento SP3'!$T$2:$T$692,"Sim")</f>
        <v>0</v>
      </c>
      <c r="BI336" s="27" t="e">
        <f t="shared" si="130"/>
        <v>#DIV/0!</v>
      </c>
      <c r="BJ336" s="24">
        <f>SUMIFS('Faturamento SP3'!$H$2:$H$692,'Faturamento SP3'!$D$2:$D$692,'Infos Relatório'!$B$326,'Faturamento SP3'!$E$2:$E$692,'Infos Relatório'!$B336,'Faturamento SP3'!$Z$2:$Z$692,'Infos Relatório'!BE$1)</f>
        <v>0</v>
      </c>
      <c r="BK336" s="23">
        <f>COUNTIFS('Faturamento SP3'!$D$2:$D$692,'Infos Relatório'!$B$326,'Faturamento SP3'!$E$2:$E$692,'Infos Relatório'!$B336,'Faturamento SP3'!$Z$2:$Z$692,'Infos Relatório'!BK$1)</f>
        <v>0</v>
      </c>
      <c r="BL336" s="13">
        <f>SUMIFS('Faturamento SP3'!$G$2:$G$692,'Faturamento SP3'!$D$2:$D$692,'Infos Relatório'!$B$326,'Faturamento SP3'!$E$2:$E$692,'Infos Relatório'!$B336,'Faturamento SP3'!$Z$2:$Z$692,'Infos Relatório'!BK$1)</f>
        <v>0</v>
      </c>
      <c r="BM336" s="13">
        <f>SUMIFS('Faturamento SP3'!$J$2:$J$692,'Faturamento SP3'!$D$2:$D$692,'Infos Relatório'!$B$326,'Faturamento SP3'!$E$2:$E$692,'Infos Relatório'!$B336,'Faturamento SP3'!$Z$2:$Z$692,'Infos Relatório'!BK$1)</f>
        <v>0</v>
      </c>
      <c r="BN336" s="14">
        <f>SUMIFS('Faturamento SP3'!$O$2:$O$692,'Faturamento SP3'!$D$2:$D$692,'Infos Relatório'!$B$326,'Faturamento SP3'!$E$2:$E$692,'Infos Relatório'!$B336,'Faturamento SP3'!$Z$2:$Z$692,'Infos Relatório'!BK$1,'Faturamento SP3'!$T$2:$T$692,"Sim")+SUMIFS('Faturamento SP3'!$P$2:$P$692,'Faturamento SP3'!$D$2:$D$692,'Infos Relatório'!$B$326,'Faturamento SP3'!$E$2:$E$692,'Infos Relatório'!$B336,'Faturamento SP3'!$Z$2:$Z$692,'Infos Relatório'!BK$1,'Faturamento SP3'!$T$2:$T$692,"Sim")</f>
        <v>0</v>
      </c>
      <c r="BO336" s="27" t="e">
        <f t="shared" si="131"/>
        <v>#DIV/0!</v>
      </c>
      <c r="BP336" s="24">
        <f>SUMIFS('Faturamento SP3'!$H$2:$H$692,'Faturamento SP3'!$D$2:$D$692,'Infos Relatório'!$B$326,'Faturamento SP3'!$E$2:$E$692,'Infos Relatório'!$B336,'Faturamento SP3'!$Z$2:$Z$692,'Infos Relatório'!BK$1)</f>
        <v>0</v>
      </c>
      <c r="BQ336" s="23">
        <f>COUNTIFS('Faturamento SP3'!$D$2:$D$692,'Infos Relatório'!$B$326,'Faturamento SP3'!$E$2:$E$692,'Infos Relatório'!$B336,'Faturamento SP3'!$Z$2:$Z$692,'Infos Relatório'!BQ$1)</f>
        <v>0</v>
      </c>
      <c r="BR336" s="13">
        <f>SUMIFS('Faturamento SP3'!$G$2:$G$692,'Faturamento SP3'!$D$2:$D$692,'Infos Relatório'!$B$326,'Faturamento SP3'!$E$2:$E$692,'Infos Relatório'!$B336,'Faturamento SP3'!$Z$2:$Z$692,'Infos Relatório'!BQ$1)</f>
        <v>0</v>
      </c>
      <c r="BS336" s="13">
        <f>SUMIFS('Faturamento SP3'!$J$2:$J$692,'Faturamento SP3'!$D$2:$D$692,'Infos Relatório'!$B$326,'Faturamento SP3'!$E$2:$E$692,'Infos Relatório'!$B336,'Faturamento SP3'!$Z$2:$Z$692,'Infos Relatório'!BQ$1)</f>
        <v>0</v>
      </c>
      <c r="BT336" s="14">
        <f>SUMIFS('Faturamento SP3'!$O$2:$O$692,'Faturamento SP3'!$D$2:$D$692,'Infos Relatório'!$B$326,'Faturamento SP3'!$E$2:$E$692,'Infos Relatório'!$B336,'Faturamento SP3'!$Z$2:$Z$692,'Infos Relatório'!BQ$1,'Faturamento SP3'!$T$2:$T$692,"Sim")+SUMIFS('Faturamento SP3'!$P$2:$P$692,'Faturamento SP3'!$D$2:$D$692,'Infos Relatório'!$B$326,'Faturamento SP3'!$E$2:$E$692,'Infos Relatório'!$B336,'Faturamento SP3'!$Z$2:$Z$692,'Infos Relatório'!BQ$1,'Faturamento SP3'!$T$2:$T$692,"Sim")</f>
        <v>0</v>
      </c>
      <c r="BU336" s="27" t="e">
        <f t="shared" si="132"/>
        <v>#DIV/0!</v>
      </c>
      <c r="BV336" s="24">
        <f>SUMIFS('Faturamento SP3'!$H$2:$H$692,'Faturamento SP3'!$D$2:$D$692,'Infos Relatório'!$B$326,'Faturamento SP3'!$E$2:$E$692,'Infos Relatório'!$B336,'Faturamento SP3'!$Z$2:$Z$692,'Infos Relatório'!BQ$1)</f>
        <v>0</v>
      </c>
    </row>
    <row r="337" spans="2:74">
      <c r="B337" s="17" t="s">
        <v>17</v>
      </c>
      <c r="C337" s="23">
        <f>COUNTIFS('Faturamento SP3'!$D$2:$D$692,'Infos Relatório'!$B$326,'Faturamento SP3'!$E$2:$E$692,'Infos Relatório'!$B337,'Faturamento SP3'!$Z$2:$Z$692,'Infos Relatório'!C$1)</f>
        <v>0</v>
      </c>
      <c r="D337" s="13">
        <f>SUMIFS('Faturamento SP3'!$G$2:$G$692,'Faturamento SP3'!$D$2:$D$692,'Infos Relatório'!$B$326,'Faturamento SP3'!$E$2:$E$692,'Infos Relatório'!$B337,'Faturamento SP3'!$Z$2:$Z$692,'Infos Relatório'!C$1)</f>
        <v>0</v>
      </c>
      <c r="E337" s="13">
        <f>SUMIFS('Faturamento SP3'!$J$2:$J$692,'Faturamento SP3'!$D$2:$D$692,'Infos Relatório'!$B$326,'Faturamento SP3'!$E$2:$E$692,'Infos Relatório'!$B337,'Faturamento SP3'!$Z$2:$Z$692,'Infos Relatório'!C$1)</f>
        <v>0</v>
      </c>
      <c r="F337" s="14">
        <f>SUMIFS('Faturamento SP3'!$O$2:$O$692,'Faturamento SP3'!$D$2:$D$692,'Infos Relatório'!$B$326,'Faturamento SP3'!$E$2:$E$692,'Infos Relatório'!$B337,'Faturamento SP3'!$Z$2:$Z$692,'Infos Relatório'!C$1,'Faturamento SP3'!$T$2:$T$692,"Sim")+SUMIFS('Faturamento SP3'!$P$2:$P$692,'Faturamento SP3'!$D$2:$D$692,'Infos Relatório'!$B$326,'Faturamento SP3'!$E$2:$E$692,'Infos Relatório'!$B337,'Faturamento SP3'!$Z$2:$Z$692,'Infos Relatório'!C$1,'Faturamento SP3'!$T$2:$T$692,"Sim")</f>
        <v>0</v>
      </c>
      <c r="G337" s="27" t="e">
        <f t="shared" si="121"/>
        <v>#DIV/0!</v>
      </c>
      <c r="H337" s="24">
        <f>SUMIFS('Faturamento SP3'!$H$2:$H$692,'Faturamento SP3'!$D$2:$D$692,'Infos Relatório'!$B$326,'Faturamento SP3'!$E$2:$E$692,'Infos Relatório'!$B337,'Faturamento SP3'!$Z$2:$Z$692,'Infos Relatório'!C$1)</f>
        <v>0</v>
      </c>
      <c r="I337" s="23">
        <f>COUNTIFS('Faturamento SP3'!$D$2:$D$692,'Infos Relatório'!$B$326,'Faturamento SP3'!$E$2:$E$692,'Infos Relatório'!$B337,'Faturamento SP3'!$Z$2:$Z$692,'Infos Relatório'!I$1)</f>
        <v>0</v>
      </c>
      <c r="J337" s="13">
        <f>SUMIFS('Faturamento SP3'!$G$2:$G$692,'Faturamento SP3'!$D$2:$D$692,'Infos Relatório'!$B$326,'Faturamento SP3'!$E$2:$E$692,'Infos Relatório'!$B337,'Faturamento SP3'!$Z$2:$Z$692,'Infos Relatório'!I$1)</f>
        <v>0</v>
      </c>
      <c r="K337" s="13">
        <f>SUMIFS('Faturamento SP3'!$J$2:$J$692,'Faturamento SP3'!$D$2:$D$692,'Infos Relatório'!$B$326,'Faturamento SP3'!$E$2:$E$692,'Infos Relatório'!$B337,'Faturamento SP3'!$Z$2:$Z$692,'Infos Relatório'!I$1)</f>
        <v>0</v>
      </c>
      <c r="L337" s="14">
        <f>SUMIFS('Faturamento SP3'!$O$2:$O$692,'Faturamento SP3'!$D$2:$D$692,'Infos Relatório'!$B$326,'Faturamento SP3'!$E$2:$E$692,'Infos Relatório'!$B337,'Faturamento SP3'!$Z$2:$Z$692,'Infos Relatório'!I$1,'Faturamento SP3'!$T$2:$T$692,"Sim")+SUMIFS('Faturamento SP3'!$P$2:$P$692,'Faturamento SP3'!$D$2:$D$692,'Infos Relatório'!$B$326,'Faturamento SP3'!$E$2:$E$692,'Infos Relatório'!$B337,'Faturamento SP3'!$Z$2:$Z$692,'Infos Relatório'!I$1,'Faturamento SP3'!$T$2:$T$692,"Sim")</f>
        <v>0</v>
      </c>
      <c r="M337" s="27" t="e">
        <f t="shared" si="122"/>
        <v>#DIV/0!</v>
      </c>
      <c r="N337" s="24">
        <f>SUMIFS('Faturamento SP3'!$H$2:$H$692,'Faturamento SP3'!$D$2:$D$692,'Infos Relatório'!$B$326,'Faturamento SP3'!$E$2:$E$692,'Infos Relatório'!$B337,'Faturamento SP3'!$Z$2:$Z$692,'Infos Relatório'!I$1)</f>
        <v>0</v>
      </c>
      <c r="O337" s="23">
        <f>COUNTIFS('Faturamento SP3'!$D$2:$D$692,'Infos Relatório'!$B$326,'Faturamento SP3'!$E$2:$E$692,'Infos Relatório'!$B337,'Faturamento SP3'!$Z$2:$Z$692,'Infos Relatório'!O$1)</f>
        <v>0</v>
      </c>
      <c r="P337" s="13">
        <f>SUMIFS('Faturamento SP3'!$G$2:$G$692,'Faturamento SP3'!$D$2:$D$692,'Infos Relatório'!$B$326,'Faturamento SP3'!$E$2:$E$692,'Infos Relatório'!$B337,'Faturamento SP3'!$Z$2:$Z$692,'Infos Relatório'!O$1)</f>
        <v>0</v>
      </c>
      <c r="Q337" s="13">
        <f>SUMIFS('Faturamento SP3'!$J$2:$J$692,'Faturamento SP3'!$D$2:$D$692,'Infos Relatório'!$B$326,'Faturamento SP3'!$E$2:$E$692,'Infos Relatório'!$B337,'Faturamento SP3'!$Z$2:$Z$692,'Infos Relatório'!O$1)</f>
        <v>0</v>
      </c>
      <c r="R337" s="14">
        <f>SUMIFS('Faturamento SP3'!$O$2:$O$692,'Faturamento SP3'!$D$2:$D$692,'Infos Relatório'!$B$326,'Faturamento SP3'!$E$2:$E$692,'Infos Relatório'!$B337,'Faturamento SP3'!$Z$2:$Z$692,'Infos Relatório'!O$1,'Faturamento SP3'!$T$2:$T$692,"Sim")+SUMIFS('Faturamento SP3'!$P$2:$P$692,'Faturamento SP3'!$D$2:$D$692,'Infos Relatório'!$B$326,'Faturamento SP3'!$E$2:$E$692,'Infos Relatório'!$B337,'Faturamento SP3'!$Z$2:$Z$692,'Infos Relatório'!O$1,'Faturamento SP3'!$T$2:$T$692,"Sim")</f>
        <v>0</v>
      </c>
      <c r="S337" s="27" t="e">
        <f t="shared" si="123"/>
        <v>#DIV/0!</v>
      </c>
      <c r="T337" s="24">
        <f>SUMIFS('Faturamento SP3'!$H$2:$H$692,'Faturamento SP3'!$D$2:$D$692,'Infos Relatório'!$B$326,'Faturamento SP3'!$E$2:$E$692,'Infos Relatório'!$B337,'Faturamento SP3'!$Z$2:$Z$692,'Infos Relatório'!O$1)</f>
        <v>0</v>
      </c>
      <c r="U337" s="23">
        <f>COUNTIFS('Faturamento SP3'!$D$2:$D$692,'Infos Relatório'!$B$326,'Faturamento SP3'!$E$2:$E$692,'Infos Relatório'!$B337,'Faturamento SP3'!$Z$2:$Z$692,'Infos Relatório'!U$1)</f>
        <v>0</v>
      </c>
      <c r="V337" s="13">
        <f>SUMIFS('Faturamento SP3'!$G$2:$G$692,'Faturamento SP3'!$D$2:$D$692,'Infos Relatório'!$B$326,'Faturamento SP3'!$E$2:$E$692,'Infos Relatório'!$B337,'Faturamento SP3'!$Z$2:$Z$692,'Infos Relatório'!U$1)</f>
        <v>0</v>
      </c>
      <c r="W337" s="13">
        <f>SUMIFS('Faturamento SP3'!$J$2:$J$692,'Faturamento SP3'!$D$2:$D$692,'Infos Relatório'!$B$326,'Faturamento SP3'!$E$2:$E$692,'Infos Relatório'!$B337,'Faturamento SP3'!$Z$2:$Z$692,'Infos Relatório'!U$1)</f>
        <v>0</v>
      </c>
      <c r="X337" s="14">
        <f>SUMIFS('Faturamento SP3'!$O$2:$O$692,'Faturamento SP3'!$D$2:$D$692,'Infos Relatório'!$B$326,'Faturamento SP3'!$E$2:$E$692,'Infos Relatório'!$B337,'Faturamento SP3'!$Z$2:$Z$692,'Infos Relatório'!U$1,'Faturamento SP3'!$T$2:$T$692,"Sim")+SUMIFS('Faturamento SP3'!$P$2:$P$692,'Faturamento SP3'!$D$2:$D$692,'Infos Relatório'!$B$326,'Faturamento SP3'!$E$2:$E$692,'Infos Relatório'!$B337,'Faturamento SP3'!$Z$2:$Z$692,'Infos Relatório'!U$1,'Faturamento SP3'!$T$2:$T$692,"Sim")</f>
        <v>0</v>
      </c>
      <c r="Y337" s="27" t="e">
        <f t="shared" si="124"/>
        <v>#DIV/0!</v>
      </c>
      <c r="Z337" s="24">
        <f>SUMIFS('Faturamento SP3'!$H$2:$H$692,'Faturamento SP3'!$D$2:$D$692,'Infos Relatório'!$B$326,'Faturamento SP3'!$E$2:$E$692,'Infos Relatório'!$B337,'Faturamento SP3'!$Z$2:$Z$692,'Infos Relatório'!U$1)</f>
        <v>0</v>
      </c>
      <c r="AA337" s="23">
        <f>COUNTIFS('Faturamento SP3'!$D$2:$D$692,'Infos Relatório'!$B$326,'Faturamento SP3'!$E$2:$E$692,'Infos Relatório'!$B337,'Faturamento SP3'!$Z$2:$Z$692,'Infos Relatório'!AA$1)</f>
        <v>0</v>
      </c>
      <c r="AB337" s="13">
        <f>SUMIFS('Faturamento SP3'!$G$2:$G$692,'Faturamento SP3'!$D$2:$D$692,'Infos Relatório'!$B$326,'Faturamento SP3'!$E$2:$E$692,'Infos Relatório'!$B337,'Faturamento SP3'!$Z$2:$Z$692,'Infos Relatório'!AA$1)</f>
        <v>0</v>
      </c>
      <c r="AC337" s="13">
        <f>SUMIFS('Faturamento SP3'!$J$2:$J$692,'Faturamento SP3'!$D$2:$D$692,'Infos Relatório'!$B$326,'Faturamento SP3'!$E$2:$E$692,'Infos Relatório'!$B337,'Faturamento SP3'!$Z$2:$Z$692,'Infos Relatório'!AA$1)</f>
        <v>0</v>
      </c>
      <c r="AD337" s="14">
        <f>SUMIFS('Faturamento SP3'!$O$2:$O$692,'Faturamento SP3'!$D$2:$D$692,'Infos Relatório'!$B$326,'Faturamento SP3'!$E$2:$E$692,'Infos Relatório'!$B337,'Faturamento SP3'!$Z$2:$Z$692,'Infos Relatório'!AA$1,'Faturamento SP3'!$T$2:$T$692,"Sim")+SUMIFS('Faturamento SP3'!$P$2:$P$692,'Faturamento SP3'!$D$2:$D$692,'Infos Relatório'!$B$326,'Faturamento SP3'!$E$2:$E$692,'Infos Relatório'!$B337,'Faturamento SP3'!$Z$2:$Z$692,'Infos Relatório'!AA$1,'Faturamento SP3'!$T$2:$T$692,"Sim")</f>
        <v>0</v>
      </c>
      <c r="AE337" s="27" t="e">
        <f t="shared" si="125"/>
        <v>#DIV/0!</v>
      </c>
      <c r="AF337" s="24">
        <f>SUMIFS('Faturamento SP3'!$H$2:$H$692,'Faturamento SP3'!$D$2:$D$692,'Infos Relatório'!$B$326,'Faturamento SP3'!$E$2:$E$692,'Infos Relatório'!$B337,'Faturamento SP3'!$Z$2:$Z$692,'Infos Relatório'!AA$1)</f>
        <v>0</v>
      </c>
      <c r="AG337" s="23">
        <f>COUNTIFS('Faturamento SP3'!$D$2:$D$692,'Infos Relatório'!$B$326,'Faturamento SP3'!$E$2:$E$692,'Infos Relatório'!$B337,'Faturamento SP3'!$Z$2:$Z$692,'Infos Relatório'!AG$1)</f>
        <v>0</v>
      </c>
      <c r="AH337" s="13">
        <f>SUMIFS('Faturamento SP3'!$G$2:$G$692,'Faturamento SP3'!$D$2:$D$692,'Infos Relatório'!$B$326,'Faturamento SP3'!$E$2:$E$692,'Infos Relatório'!$B337,'Faturamento SP3'!$Z$2:$Z$692,'Infos Relatório'!AG$1)</f>
        <v>0</v>
      </c>
      <c r="AI337" s="13">
        <f>SUMIFS('Faturamento SP3'!$J$2:$J$692,'Faturamento SP3'!$D$2:$D$692,'Infos Relatório'!$B$326,'Faturamento SP3'!$E$2:$E$692,'Infos Relatório'!$B337,'Faturamento SP3'!$Z$2:$Z$692,'Infos Relatório'!AG$1)</f>
        <v>0</v>
      </c>
      <c r="AJ337" s="14">
        <f>SUMIFS('Faturamento SP3'!$O$2:$O$692,'Faturamento SP3'!$D$2:$D$692,'Infos Relatório'!$B$326,'Faturamento SP3'!$E$2:$E$692,'Infos Relatório'!$B337,'Faturamento SP3'!$Z$2:$Z$692,'Infos Relatório'!AG$1,'Faturamento SP3'!$T$2:$T$692,"Sim")+SUMIFS('Faturamento SP3'!$P$2:$P$692,'Faturamento SP3'!$D$2:$D$692,'Infos Relatório'!$B$326,'Faturamento SP3'!$E$2:$E$692,'Infos Relatório'!$B337,'Faturamento SP3'!$Z$2:$Z$692,'Infos Relatório'!AG$1,'Faturamento SP3'!$T$2:$T$692,"Sim")</f>
        <v>0</v>
      </c>
      <c r="AK337" s="27" t="e">
        <f t="shared" si="126"/>
        <v>#DIV/0!</v>
      </c>
      <c r="AL337" s="24">
        <f>SUMIFS('Faturamento SP3'!$H$2:$H$692,'Faturamento SP3'!$D$2:$D$692,'Infos Relatório'!$B$326,'Faturamento SP3'!$E$2:$E$692,'Infos Relatório'!$B337,'Faturamento SP3'!$Z$2:$Z$692,'Infos Relatório'!AG$1)</f>
        <v>0</v>
      </c>
      <c r="AM337" s="23">
        <f>COUNTIFS('Faturamento SP3'!$D$2:$D$692,'Infos Relatório'!$B$326,'Faturamento SP3'!$E$2:$E$692,'Infos Relatório'!$B337,'Faturamento SP3'!$Z$2:$Z$692,'Infos Relatório'!AM$1)</f>
        <v>0</v>
      </c>
      <c r="AN337" s="13">
        <f>SUMIFS('Faturamento SP3'!$G$2:$G$692,'Faturamento SP3'!$D$2:$D$692,'Infos Relatório'!$B$326,'Faturamento SP3'!$E$2:$E$692,'Infos Relatório'!$B337,'Faturamento SP3'!$Z$2:$Z$692,'Infos Relatório'!AM$1)</f>
        <v>0</v>
      </c>
      <c r="AO337" s="13">
        <f>SUMIFS('Faturamento SP3'!$J$2:$J$692,'Faturamento SP3'!$D$2:$D$692,'Infos Relatório'!$B$326,'Faturamento SP3'!$E$2:$E$692,'Infos Relatório'!$B337,'Faturamento SP3'!$Z$2:$Z$692,'Infos Relatório'!AM$1)</f>
        <v>0</v>
      </c>
      <c r="AP337" s="14">
        <f>SUMIFS('Faturamento SP3'!$O$2:$O$692,'Faturamento SP3'!$D$2:$D$692,'Infos Relatório'!$B$326,'Faturamento SP3'!$E$2:$E$692,'Infos Relatório'!$B337,'Faturamento SP3'!$Z$2:$Z$692,'Infos Relatório'!AM$1,'Faturamento SP3'!$T$2:$T$692,"Sim")+SUMIFS('Faturamento SP3'!$P$2:$P$692,'Faturamento SP3'!$D$2:$D$692,'Infos Relatório'!$B$326,'Faturamento SP3'!$E$2:$E$692,'Infos Relatório'!$B337,'Faturamento SP3'!$Z$2:$Z$692,'Infos Relatório'!AM$1,'Faturamento SP3'!$T$2:$T$692,"Sim")</f>
        <v>0</v>
      </c>
      <c r="AQ337" s="27" t="e">
        <f t="shared" si="127"/>
        <v>#DIV/0!</v>
      </c>
      <c r="AR337" s="24">
        <f>SUMIFS('Faturamento SP3'!$H$2:$H$692,'Faturamento SP3'!$D$2:$D$692,'Infos Relatório'!$B$326,'Faturamento SP3'!$E$2:$E$692,'Infos Relatório'!$B337,'Faturamento SP3'!$Z$2:$Z$692,'Infos Relatório'!AM$1)</f>
        <v>0</v>
      </c>
      <c r="AS337" s="23">
        <f>COUNTIFS('Faturamento SP3'!$D$2:$D$692,'Infos Relatório'!$B$326,'Faturamento SP3'!$E$2:$E$692,'Infos Relatório'!$B337,'Faturamento SP3'!$Z$2:$Z$692,'Infos Relatório'!AS$1)</f>
        <v>0</v>
      </c>
      <c r="AT337" s="13">
        <f>SUMIFS('Faturamento SP3'!$G$2:$G$692,'Faturamento SP3'!$D$2:$D$692,'Infos Relatório'!$B$326,'Faturamento SP3'!$E$2:$E$692,'Infos Relatório'!$B337,'Faturamento SP3'!$Z$2:$Z$692,'Infos Relatório'!AS$1)</f>
        <v>0</v>
      </c>
      <c r="AU337" s="13">
        <f>SUMIFS('Faturamento SP3'!$J$2:$J$692,'Faturamento SP3'!$D$2:$D$692,'Infos Relatório'!$B$326,'Faturamento SP3'!$E$2:$E$692,'Infos Relatório'!$B337,'Faturamento SP3'!$Z$2:$Z$692,'Infos Relatório'!AS$1)</f>
        <v>0</v>
      </c>
      <c r="AV337" s="14">
        <f>SUMIFS('Faturamento SP3'!$O$2:$O$692,'Faturamento SP3'!$D$2:$D$692,'Infos Relatório'!$B$326,'Faturamento SP3'!$E$2:$E$692,'Infos Relatório'!$B337,'Faturamento SP3'!$Z$2:$Z$692,'Infos Relatório'!AS$1,'Faturamento SP3'!$T$2:$T$692,"Sim")+SUMIFS('Faturamento SP3'!$P$2:$P$692,'Faturamento SP3'!$D$2:$D$692,'Infos Relatório'!$B$326,'Faturamento SP3'!$E$2:$E$692,'Infos Relatório'!$B337,'Faturamento SP3'!$Z$2:$Z$692,'Infos Relatório'!AS$1,'Faturamento SP3'!$T$2:$T$692,"Sim")</f>
        <v>0</v>
      </c>
      <c r="AW337" s="27" t="e">
        <f t="shared" si="128"/>
        <v>#DIV/0!</v>
      </c>
      <c r="AX337" s="24">
        <f>SUMIFS('Faturamento SP3'!$H$2:$H$692,'Faturamento SP3'!$D$2:$D$692,'Infos Relatório'!$B$326,'Faturamento SP3'!$E$2:$E$692,'Infos Relatório'!$B337,'Faturamento SP3'!$Z$2:$Z$692,'Infos Relatório'!AS$1)</f>
        <v>0</v>
      </c>
      <c r="AY337" s="23">
        <f>COUNTIFS('Faturamento SP3'!$D$2:$D$692,'Infos Relatório'!$B$326,'Faturamento SP3'!$E$2:$E$692,'Infos Relatório'!$B337,'Faturamento SP3'!$Z$2:$Z$692,'Infos Relatório'!AY$1)</f>
        <v>0</v>
      </c>
      <c r="AZ337" s="13">
        <f>SUMIFS('Faturamento SP3'!$G$2:$G$692,'Faturamento SP3'!$D$2:$D$692,'Infos Relatório'!$B$326,'Faturamento SP3'!$E$2:$E$692,'Infos Relatório'!$B337,'Faturamento SP3'!$Z$2:$Z$692,'Infos Relatório'!AY$1)</f>
        <v>0</v>
      </c>
      <c r="BA337" s="13">
        <f>SUMIFS('Faturamento SP3'!$J$2:$J$692,'Faturamento SP3'!$D$2:$D$692,'Infos Relatório'!$B$326,'Faturamento SP3'!$E$2:$E$692,'Infos Relatório'!$B337,'Faturamento SP3'!$Z$2:$Z$692,'Infos Relatório'!AY$1)</f>
        <v>0</v>
      </c>
      <c r="BB337" s="14">
        <f>SUMIFS('Faturamento SP3'!$O$2:$O$692,'Faturamento SP3'!$D$2:$D$692,'Infos Relatório'!$B$326,'Faturamento SP3'!$E$2:$E$692,'Infos Relatório'!$B337,'Faturamento SP3'!$Z$2:$Z$692,'Infos Relatório'!AY$1,'Faturamento SP3'!$T$2:$T$692,"Sim")+SUMIFS('Faturamento SP3'!$P$2:$P$692,'Faturamento SP3'!$D$2:$D$692,'Infos Relatório'!$B$326,'Faturamento SP3'!$E$2:$E$692,'Infos Relatório'!$B337,'Faturamento SP3'!$Z$2:$Z$692,'Infos Relatório'!AY$1,'Faturamento SP3'!$T$2:$T$692,"Sim")</f>
        <v>0</v>
      </c>
      <c r="BC337" s="27" t="e">
        <f t="shared" si="129"/>
        <v>#DIV/0!</v>
      </c>
      <c r="BD337" s="24">
        <f>SUMIFS('Faturamento SP3'!$H$2:$H$692,'Faturamento SP3'!$D$2:$D$692,'Infos Relatório'!$B$326,'Faturamento SP3'!$E$2:$E$692,'Infos Relatório'!$B337,'Faturamento SP3'!$Z$2:$Z$692,'Infos Relatório'!AY$1)</f>
        <v>0</v>
      </c>
      <c r="BE337" s="23">
        <f>COUNTIFS('Faturamento SP3'!$D$2:$D$692,'Infos Relatório'!$B$326,'Faturamento SP3'!$E$2:$E$692,'Infos Relatório'!$B337,'Faturamento SP3'!$Z$2:$Z$692,'Infos Relatório'!BE$1)</f>
        <v>0</v>
      </c>
      <c r="BF337" s="13">
        <f>SUMIFS('Faturamento SP3'!$G$2:$G$692,'Faturamento SP3'!$D$2:$D$692,'Infos Relatório'!$B$326,'Faturamento SP3'!$E$2:$E$692,'Infos Relatório'!$B337,'Faturamento SP3'!$Z$2:$Z$692,'Infos Relatório'!BE$1)</f>
        <v>0</v>
      </c>
      <c r="BG337" s="13">
        <f>SUMIFS('Faturamento SP3'!$J$2:$J$692,'Faturamento SP3'!$D$2:$D$692,'Infos Relatório'!$B$326,'Faturamento SP3'!$E$2:$E$692,'Infos Relatório'!$B337,'Faturamento SP3'!$Z$2:$Z$692,'Infos Relatório'!BE$1)</f>
        <v>0</v>
      </c>
      <c r="BH337" s="14">
        <f>SUMIFS('Faturamento SP3'!$O$2:$O$692,'Faturamento SP3'!$D$2:$D$692,'Infos Relatório'!$B$326,'Faturamento SP3'!$E$2:$E$692,'Infos Relatório'!$B337,'Faturamento SP3'!$Z$2:$Z$692,'Infos Relatório'!BE$1,'Faturamento SP3'!$T$2:$T$692,"Sim")+SUMIFS('Faturamento SP3'!$P$2:$P$692,'Faturamento SP3'!$D$2:$D$692,'Infos Relatório'!$B$326,'Faturamento SP3'!$E$2:$E$692,'Infos Relatório'!$B337,'Faturamento SP3'!$Z$2:$Z$692,'Infos Relatório'!BE$1,'Faturamento SP3'!$T$2:$T$692,"Sim")</f>
        <v>0</v>
      </c>
      <c r="BI337" s="27" t="e">
        <f t="shared" si="130"/>
        <v>#DIV/0!</v>
      </c>
      <c r="BJ337" s="24">
        <f>SUMIFS('Faturamento SP3'!$H$2:$H$692,'Faturamento SP3'!$D$2:$D$692,'Infos Relatório'!$B$326,'Faturamento SP3'!$E$2:$E$692,'Infos Relatório'!$B337,'Faturamento SP3'!$Z$2:$Z$692,'Infos Relatório'!BE$1)</f>
        <v>0</v>
      </c>
      <c r="BK337" s="23">
        <f>COUNTIFS('Faturamento SP3'!$D$2:$D$692,'Infos Relatório'!$B$326,'Faturamento SP3'!$E$2:$E$692,'Infos Relatório'!$B337,'Faturamento SP3'!$Z$2:$Z$692,'Infos Relatório'!BK$1)</f>
        <v>0</v>
      </c>
      <c r="BL337" s="13">
        <f>SUMIFS('Faturamento SP3'!$G$2:$G$692,'Faturamento SP3'!$D$2:$D$692,'Infos Relatório'!$B$326,'Faturamento SP3'!$E$2:$E$692,'Infos Relatório'!$B337,'Faturamento SP3'!$Z$2:$Z$692,'Infos Relatório'!BK$1)</f>
        <v>0</v>
      </c>
      <c r="BM337" s="13">
        <f>SUMIFS('Faturamento SP3'!$J$2:$J$692,'Faturamento SP3'!$D$2:$D$692,'Infos Relatório'!$B$326,'Faturamento SP3'!$E$2:$E$692,'Infos Relatório'!$B337,'Faturamento SP3'!$Z$2:$Z$692,'Infos Relatório'!BK$1)</f>
        <v>0</v>
      </c>
      <c r="BN337" s="14">
        <f>SUMIFS('Faturamento SP3'!$O$2:$O$692,'Faturamento SP3'!$D$2:$D$692,'Infos Relatório'!$B$326,'Faturamento SP3'!$E$2:$E$692,'Infos Relatório'!$B337,'Faturamento SP3'!$Z$2:$Z$692,'Infos Relatório'!BK$1,'Faturamento SP3'!$T$2:$T$692,"Sim")+SUMIFS('Faturamento SP3'!$P$2:$P$692,'Faturamento SP3'!$D$2:$D$692,'Infos Relatório'!$B$326,'Faturamento SP3'!$E$2:$E$692,'Infos Relatório'!$B337,'Faturamento SP3'!$Z$2:$Z$692,'Infos Relatório'!BK$1,'Faturamento SP3'!$T$2:$T$692,"Sim")</f>
        <v>0</v>
      </c>
      <c r="BO337" s="27" t="e">
        <f t="shared" si="131"/>
        <v>#DIV/0!</v>
      </c>
      <c r="BP337" s="24">
        <f>SUMIFS('Faturamento SP3'!$H$2:$H$692,'Faturamento SP3'!$D$2:$D$692,'Infos Relatório'!$B$326,'Faturamento SP3'!$E$2:$E$692,'Infos Relatório'!$B337,'Faturamento SP3'!$Z$2:$Z$692,'Infos Relatório'!BK$1)</f>
        <v>0</v>
      </c>
      <c r="BQ337" s="23">
        <f>COUNTIFS('Faturamento SP3'!$D$2:$D$692,'Infos Relatório'!$B$326,'Faturamento SP3'!$E$2:$E$692,'Infos Relatório'!$B337,'Faturamento SP3'!$Z$2:$Z$692,'Infos Relatório'!BQ$1)</f>
        <v>0</v>
      </c>
      <c r="BR337" s="13">
        <f>SUMIFS('Faturamento SP3'!$G$2:$G$692,'Faturamento SP3'!$D$2:$D$692,'Infos Relatório'!$B$326,'Faturamento SP3'!$E$2:$E$692,'Infos Relatório'!$B337,'Faturamento SP3'!$Z$2:$Z$692,'Infos Relatório'!BQ$1)</f>
        <v>0</v>
      </c>
      <c r="BS337" s="13">
        <f>SUMIFS('Faturamento SP3'!$J$2:$J$692,'Faturamento SP3'!$D$2:$D$692,'Infos Relatório'!$B$326,'Faturamento SP3'!$E$2:$E$692,'Infos Relatório'!$B337,'Faturamento SP3'!$Z$2:$Z$692,'Infos Relatório'!BQ$1)</f>
        <v>0</v>
      </c>
      <c r="BT337" s="14">
        <f>SUMIFS('Faturamento SP3'!$O$2:$O$692,'Faturamento SP3'!$D$2:$D$692,'Infos Relatório'!$B$326,'Faturamento SP3'!$E$2:$E$692,'Infos Relatório'!$B337,'Faturamento SP3'!$Z$2:$Z$692,'Infos Relatório'!BQ$1,'Faturamento SP3'!$T$2:$T$692,"Sim")+SUMIFS('Faturamento SP3'!$P$2:$P$692,'Faturamento SP3'!$D$2:$D$692,'Infos Relatório'!$B$326,'Faturamento SP3'!$E$2:$E$692,'Infos Relatório'!$B337,'Faturamento SP3'!$Z$2:$Z$692,'Infos Relatório'!BQ$1,'Faturamento SP3'!$T$2:$T$692,"Sim")</f>
        <v>0</v>
      </c>
      <c r="BU337" s="27" t="e">
        <f t="shared" si="132"/>
        <v>#DIV/0!</v>
      </c>
      <c r="BV337" s="24">
        <f>SUMIFS('Faturamento SP3'!$H$2:$H$692,'Faturamento SP3'!$D$2:$D$692,'Infos Relatório'!$B$326,'Faturamento SP3'!$E$2:$E$692,'Infos Relatório'!$B337,'Faturamento SP3'!$Z$2:$Z$692,'Infos Relatório'!BQ$1)</f>
        <v>0</v>
      </c>
    </row>
    <row r="338" spans="2:74">
      <c r="B338" s="17" t="s">
        <v>18</v>
      </c>
      <c r="C338" s="23">
        <f>COUNTIFS('Faturamento SP3'!$D$2:$D$692,'Infos Relatório'!$B$326,'Faturamento SP3'!$E$2:$E$692,'Infos Relatório'!$B338,'Faturamento SP3'!$Z$2:$Z$692,'Infos Relatório'!C$1)</f>
        <v>0</v>
      </c>
      <c r="D338" s="13">
        <f>SUMIFS('Faturamento SP3'!$G$2:$G$692,'Faturamento SP3'!$D$2:$D$692,'Infos Relatório'!$B$326,'Faturamento SP3'!$E$2:$E$692,'Infos Relatório'!$B338,'Faturamento SP3'!$Z$2:$Z$692,'Infos Relatório'!C$1)</f>
        <v>0</v>
      </c>
      <c r="E338" s="13">
        <f>SUMIFS('Faturamento SP3'!$J$2:$J$692,'Faturamento SP3'!$D$2:$D$692,'Infos Relatório'!$B$326,'Faturamento SP3'!$E$2:$E$692,'Infos Relatório'!$B338,'Faturamento SP3'!$Z$2:$Z$692,'Infos Relatório'!C$1)</f>
        <v>0</v>
      </c>
      <c r="F338" s="14">
        <f>SUMIFS('Faturamento SP3'!$O$2:$O$692,'Faturamento SP3'!$D$2:$D$692,'Infos Relatório'!$B$326,'Faturamento SP3'!$E$2:$E$692,'Infos Relatório'!$B338,'Faturamento SP3'!$Z$2:$Z$692,'Infos Relatório'!C$1,'Faturamento SP3'!$T$2:$T$692,"Sim")+SUMIFS('Faturamento SP3'!$P$2:$P$692,'Faturamento SP3'!$D$2:$D$692,'Infos Relatório'!$B$326,'Faturamento SP3'!$E$2:$E$692,'Infos Relatório'!$B338,'Faturamento SP3'!$Z$2:$Z$692,'Infos Relatório'!C$1,'Faturamento SP3'!$T$2:$T$692,"Sim")</f>
        <v>0</v>
      </c>
      <c r="G338" s="27" t="e">
        <f t="shared" si="121"/>
        <v>#DIV/0!</v>
      </c>
      <c r="H338" s="24">
        <f>SUMIFS('Faturamento SP3'!$H$2:$H$692,'Faturamento SP3'!$D$2:$D$692,'Infos Relatório'!$B$326,'Faturamento SP3'!$E$2:$E$692,'Infos Relatório'!$B338,'Faturamento SP3'!$Z$2:$Z$692,'Infos Relatório'!C$1)</f>
        <v>0</v>
      </c>
      <c r="I338" s="23">
        <f>COUNTIFS('Faturamento SP3'!$D$2:$D$692,'Infos Relatório'!$B$326,'Faturamento SP3'!$E$2:$E$692,'Infos Relatório'!$B338,'Faturamento SP3'!$Z$2:$Z$692,'Infos Relatório'!I$1)</f>
        <v>0</v>
      </c>
      <c r="J338" s="13">
        <f>SUMIFS('Faturamento SP3'!$G$2:$G$692,'Faturamento SP3'!$D$2:$D$692,'Infos Relatório'!$B$326,'Faturamento SP3'!$E$2:$E$692,'Infos Relatório'!$B338,'Faturamento SP3'!$Z$2:$Z$692,'Infos Relatório'!I$1)</f>
        <v>0</v>
      </c>
      <c r="K338" s="13">
        <f>SUMIFS('Faturamento SP3'!$J$2:$J$692,'Faturamento SP3'!$D$2:$D$692,'Infos Relatório'!$B$326,'Faturamento SP3'!$E$2:$E$692,'Infos Relatório'!$B338,'Faturamento SP3'!$Z$2:$Z$692,'Infos Relatório'!I$1)</f>
        <v>0</v>
      </c>
      <c r="L338" s="14">
        <f>SUMIFS('Faturamento SP3'!$O$2:$O$692,'Faturamento SP3'!$D$2:$D$692,'Infos Relatório'!$B$326,'Faturamento SP3'!$E$2:$E$692,'Infos Relatório'!$B338,'Faturamento SP3'!$Z$2:$Z$692,'Infos Relatório'!I$1,'Faturamento SP3'!$T$2:$T$692,"Sim")+SUMIFS('Faturamento SP3'!$P$2:$P$692,'Faturamento SP3'!$D$2:$D$692,'Infos Relatório'!$B$326,'Faturamento SP3'!$E$2:$E$692,'Infos Relatório'!$B338,'Faturamento SP3'!$Z$2:$Z$692,'Infos Relatório'!I$1,'Faturamento SP3'!$T$2:$T$692,"Sim")</f>
        <v>0</v>
      </c>
      <c r="M338" s="27" t="e">
        <f t="shared" si="122"/>
        <v>#DIV/0!</v>
      </c>
      <c r="N338" s="24">
        <f>SUMIFS('Faturamento SP3'!$H$2:$H$692,'Faturamento SP3'!$D$2:$D$692,'Infos Relatório'!$B$326,'Faturamento SP3'!$E$2:$E$692,'Infos Relatório'!$B338,'Faturamento SP3'!$Z$2:$Z$692,'Infos Relatório'!I$1)</f>
        <v>0</v>
      </c>
      <c r="O338" s="23">
        <f>COUNTIFS('Faturamento SP3'!$D$2:$D$692,'Infos Relatório'!$B$326,'Faturamento SP3'!$E$2:$E$692,'Infos Relatório'!$B338,'Faturamento SP3'!$Z$2:$Z$692,'Infos Relatório'!O$1)</f>
        <v>0</v>
      </c>
      <c r="P338" s="13">
        <f>SUMIFS('Faturamento SP3'!$G$2:$G$692,'Faturamento SP3'!$D$2:$D$692,'Infos Relatório'!$B$326,'Faturamento SP3'!$E$2:$E$692,'Infos Relatório'!$B338,'Faturamento SP3'!$Z$2:$Z$692,'Infos Relatório'!O$1)</f>
        <v>0</v>
      </c>
      <c r="Q338" s="13">
        <f>SUMIFS('Faturamento SP3'!$J$2:$J$692,'Faturamento SP3'!$D$2:$D$692,'Infos Relatório'!$B$326,'Faturamento SP3'!$E$2:$E$692,'Infos Relatório'!$B338,'Faturamento SP3'!$Z$2:$Z$692,'Infos Relatório'!O$1)</f>
        <v>0</v>
      </c>
      <c r="R338" s="14">
        <f>SUMIFS('Faturamento SP3'!$O$2:$O$692,'Faturamento SP3'!$D$2:$D$692,'Infos Relatório'!$B$326,'Faturamento SP3'!$E$2:$E$692,'Infos Relatório'!$B338,'Faturamento SP3'!$Z$2:$Z$692,'Infos Relatório'!O$1,'Faturamento SP3'!$T$2:$T$692,"Sim")+SUMIFS('Faturamento SP3'!$P$2:$P$692,'Faturamento SP3'!$D$2:$D$692,'Infos Relatório'!$B$326,'Faturamento SP3'!$E$2:$E$692,'Infos Relatório'!$B338,'Faturamento SP3'!$Z$2:$Z$692,'Infos Relatório'!O$1,'Faturamento SP3'!$T$2:$T$692,"Sim")</f>
        <v>0</v>
      </c>
      <c r="S338" s="27" t="e">
        <f t="shared" si="123"/>
        <v>#DIV/0!</v>
      </c>
      <c r="T338" s="24">
        <f>SUMIFS('Faturamento SP3'!$H$2:$H$692,'Faturamento SP3'!$D$2:$D$692,'Infos Relatório'!$B$326,'Faturamento SP3'!$E$2:$E$692,'Infos Relatório'!$B338,'Faturamento SP3'!$Z$2:$Z$692,'Infos Relatório'!O$1)</f>
        <v>0</v>
      </c>
      <c r="U338" s="23">
        <f>COUNTIFS('Faturamento SP3'!$D$2:$D$692,'Infos Relatório'!$B$326,'Faturamento SP3'!$E$2:$E$692,'Infos Relatório'!$B338,'Faturamento SP3'!$Z$2:$Z$692,'Infos Relatório'!U$1)</f>
        <v>0</v>
      </c>
      <c r="V338" s="13">
        <f>SUMIFS('Faturamento SP3'!$G$2:$G$692,'Faturamento SP3'!$D$2:$D$692,'Infos Relatório'!$B$326,'Faturamento SP3'!$E$2:$E$692,'Infos Relatório'!$B338,'Faturamento SP3'!$Z$2:$Z$692,'Infos Relatório'!U$1)</f>
        <v>0</v>
      </c>
      <c r="W338" s="13">
        <f>SUMIFS('Faturamento SP3'!$J$2:$J$692,'Faturamento SP3'!$D$2:$D$692,'Infos Relatório'!$B$326,'Faturamento SP3'!$E$2:$E$692,'Infos Relatório'!$B338,'Faturamento SP3'!$Z$2:$Z$692,'Infos Relatório'!U$1)</f>
        <v>0</v>
      </c>
      <c r="X338" s="14">
        <f>SUMIFS('Faturamento SP3'!$O$2:$O$692,'Faturamento SP3'!$D$2:$D$692,'Infos Relatório'!$B$326,'Faturamento SP3'!$E$2:$E$692,'Infos Relatório'!$B338,'Faturamento SP3'!$Z$2:$Z$692,'Infos Relatório'!U$1,'Faturamento SP3'!$T$2:$T$692,"Sim")+SUMIFS('Faturamento SP3'!$P$2:$P$692,'Faturamento SP3'!$D$2:$D$692,'Infos Relatório'!$B$326,'Faturamento SP3'!$E$2:$E$692,'Infos Relatório'!$B338,'Faturamento SP3'!$Z$2:$Z$692,'Infos Relatório'!U$1,'Faturamento SP3'!$T$2:$T$692,"Sim")</f>
        <v>0</v>
      </c>
      <c r="Y338" s="27" t="e">
        <f t="shared" si="124"/>
        <v>#DIV/0!</v>
      </c>
      <c r="Z338" s="24">
        <f>SUMIFS('Faturamento SP3'!$H$2:$H$692,'Faturamento SP3'!$D$2:$D$692,'Infos Relatório'!$B$326,'Faturamento SP3'!$E$2:$E$692,'Infos Relatório'!$B338,'Faturamento SP3'!$Z$2:$Z$692,'Infos Relatório'!U$1)</f>
        <v>0</v>
      </c>
      <c r="AA338" s="23">
        <f>COUNTIFS('Faturamento SP3'!$D$2:$D$692,'Infos Relatório'!$B$326,'Faturamento SP3'!$E$2:$E$692,'Infos Relatório'!$B338,'Faturamento SP3'!$Z$2:$Z$692,'Infos Relatório'!AA$1)</f>
        <v>0</v>
      </c>
      <c r="AB338" s="13">
        <f>SUMIFS('Faturamento SP3'!$G$2:$G$692,'Faturamento SP3'!$D$2:$D$692,'Infos Relatório'!$B$326,'Faturamento SP3'!$E$2:$E$692,'Infos Relatório'!$B338,'Faturamento SP3'!$Z$2:$Z$692,'Infos Relatório'!AA$1)</f>
        <v>0</v>
      </c>
      <c r="AC338" s="13">
        <f>SUMIFS('Faturamento SP3'!$J$2:$J$692,'Faturamento SP3'!$D$2:$D$692,'Infos Relatório'!$B$326,'Faturamento SP3'!$E$2:$E$692,'Infos Relatório'!$B338,'Faturamento SP3'!$Z$2:$Z$692,'Infos Relatório'!AA$1)</f>
        <v>0</v>
      </c>
      <c r="AD338" s="14">
        <f>SUMIFS('Faturamento SP3'!$O$2:$O$692,'Faturamento SP3'!$D$2:$D$692,'Infos Relatório'!$B$326,'Faturamento SP3'!$E$2:$E$692,'Infos Relatório'!$B338,'Faturamento SP3'!$Z$2:$Z$692,'Infos Relatório'!AA$1,'Faturamento SP3'!$T$2:$T$692,"Sim")+SUMIFS('Faturamento SP3'!$P$2:$P$692,'Faturamento SP3'!$D$2:$D$692,'Infos Relatório'!$B$326,'Faturamento SP3'!$E$2:$E$692,'Infos Relatório'!$B338,'Faturamento SP3'!$Z$2:$Z$692,'Infos Relatório'!AA$1,'Faturamento SP3'!$T$2:$T$692,"Sim")</f>
        <v>0</v>
      </c>
      <c r="AE338" s="27" t="e">
        <f t="shared" si="125"/>
        <v>#DIV/0!</v>
      </c>
      <c r="AF338" s="24">
        <f>SUMIFS('Faturamento SP3'!$H$2:$H$692,'Faturamento SP3'!$D$2:$D$692,'Infos Relatório'!$B$326,'Faturamento SP3'!$E$2:$E$692,'Infos Relatório'!$B338,'Faturamento SP3'!$Z$2:$Z$692,'Infos Relatório'!AA$1)</f>
        <v>0</v>
      </c>
      <c r="AG338" s="23">
        <f>COUNTIFS('Faturamento SP3'!$D$2:$D$692,'Infos Relatório'!$B$326,'Faturamento SP3'!$E$2:$E$692,'Infos Relatório'!$B338,'Faturamento SP3'!$Z$2:$Z$692,'Infos Relatório'!AG$1)</f>
        <v>0</v>
      </c>
      <c r="AH338" s="13">
        <f>SUMIFS('Faturamento SP3'!$G$2:$G$692,'Faturamento SP3'!$D$2:$D$692,'Infos Relatório'!$B$326,'Faturamento SP3'!$E$2:$E$692,'Infos Relatório'!$B338,'Faturamento SP3'!$Z$2:$Z$692,'Infos Relatório'!AG$1)</f>
        <v>0</v>
      </c>
      <c r="AI338" s="13">
        <f>SUMIFS('Faturamento SP3'!$J$2:$J$692,'Faturamento SP3'!$D$2:$D$692,'Infos Relatório'!$B$326,'Faturamento SP3'!$E$2:$E$692,'Infos Relatório'!$B338,'Faturamento SP3'!$Z$2:$Z$692,'Infos Relatório'!AG$1)</f>
        <v>0</v>
      </c>
      <c r="AJ338" s="14">
        <f>SUMIFS('Faturamento SP3'!$O$2:$O$692,'Faturamento SP3'!$D$2:$D$692,'Infos Relatório'!$B$326,'Faturamento SP3'!$E$2:$E$692,'Infos Relatório'!$B338,'Faturamento SP3'!$Z$2:$Z$692,'Infos Relatório'!AG$1,'Faturamento SP3'!$T$2:$T$692,"Sim")+SUMIFS('Faturamento SP3'!$P$2:$P$692,'Faturamento SP3'!$D$2:$D$692,'Infos Relatório'!$B$326,'Faturamento SP3'!$E$2:$E$692,'Infos Relatório'!$B338,'Faturamento SP3'!$Z$2:$Z$692,'Infos Relatório'!AG$1,'Faturamento SP3'!$T$2:$T$692,"Sim")</f>
        <v>0</v>
      </c>
      <c r="AK338" s="27" t="e">
        <f t="shared" si="126"/>
        <v>#DIV/0!</v>
      </c>
      <c r="AL338" s="24">
        <f>SUMIFS('Faturamento SP3'!$H$2:$H$692,'Faturamento SP3'!$D$2:$D$692,'Infos Relatório'!$B$326,'Faturamento SP3'!$E$2:$E$692,'Infos Relatório'!$B338,'Faturamento SP3'!$Z$2:$Z$692,'Infos Relatório'!AG$1)</f>
        <v>0</v>
      </c>
      <c r="AM338" s="23">
        <f>COUNTIFS('Faturamento SP3'!$D$2:$D$692,'Infos Relatório'!$B$326,'Faturamento SP3'!$E$2:$E$692,'Infos Relatório'!$B338,'Faturamento SP3'!$Z$2:$Z$692,'Infos Relatório'!AM$1)</f>
        <v>0</v>
      </c>
      <c r="AN338" s="13">
        <f>SUMIFS('Faturamento SP3'!$G$2:$G$692,'Faturamento SP3'!$D$2:$D$692,'Infos Relatório'!$B$326,'Faturamento SP3'!$E$2:$E$692,'Infos Relatório'!$B338,'Faturamento SP3'!$Z$2:$Z$692,'Infos Relatório'!AM$1)</f>
        <v>0</v>
      </c>
      <c r="AO338" s="13">
        <f>SUMIFS('Faturamento SP3'!$J$2:$J$692,'Faturamento SP3'!$D$2:$D$692,'Infos Relatório'!$B$326,'Faturamento SP3'!$E$2:$E$692,'Infos Relatório'!$B338,'Faturamento SP3'!$Z$2:$Z$692,'Infos Relatório'!AM$1)</f>
        <v>0</v>
      </c>
      <c r="AP338" s="14">
        <f>SUMIFS('Faturamento SP3'!$O$2:$O$692,'Faturamento SP3'!$D$2:$D$692,'Infos Relatório'!$B$326,'Faturamento SP3'!$E$2:$E$692,'Infos Relatório'!$B338,'Faturamento SP3'!$Z$2:$Z$692,'Infos Relatório'!AM$1,'Faturamento SP3'!$T$2:$T$692,"Sim")+SUMIFS('Faturamento SP3'!$P$2:$P$692,'Faturamento SP3'!$D$2:$D$692,'Infos Relatório'!$B$326,'Faturamento SP3'!$E$2:$E$692,'Infos Relatório'!$B338,'Faturamento SP3'!$Z$2:$Z$692,'Infos Relatório'!AM$1,'Faturamento SP3'!$T$2:$T$692,"Sim")</f>
        <v>0</v>
      </c>
      <c r="AQ338" s="27" t="e">
        <f t="shared" si="127"/>
        <v>#DIV/0!</v>
      </c>
      <c r="AR338" s="24">
        <f>SUMIFS('Faturamento SP3'!$H$2:$H$692,'Faturamento SP3'!$D$2:$D$692,'Infos Relatório'!$B$326,'Faturamento SP3'!$E$2:$E$692,'Infos Relatório'!$B338,'Faturamento SP3'!$Z$2:$Z$692,'Infos Relatório'!AM$1)</f>
        <v>0</v>
      </c>
      <c r="AS338" s="23">
        <f>COUNTIFS('Faturamento SP3'!$D$2:$D$692,'Infos Relatório'!$B$326,'Faturamento SP3'!$E$2:$E$692,'Infos Relatório'!$B338,'Faturamento SP3'!$Z$2:$Z$692,'Infos Relatório'!AS$1)</f>
        <v>0</v>
      </c>
      <c r="AT338" s="13">
        <f>SUMIFS('Faturamento SP3'!$G$2:$G$692,'Faturamento SP3'!$D$2:$D$692,'Infos Relatório'!$B$326,'Faturamento SP3'!$E$2:$E$692,'Infos Relatório'!$B338,'Faturamento SP3'!$Z$2:$Z$692,'Infos Relatório'!AS$1)</f>
        <v>0</v>
      </c>
      <c r="AU338" s="13">
        <f>SUMIFS('Faturamento SP3'!$J$2:$J$692,'Faturamento SP3'!$D$2:$D$692,'Infos Relatório'!$B$326,'Faturamento SP3'!$E$2:$E$692,'Infos Relatório'!$B338,'Faturamento SP3'!$Z$2:$Z$692,'Infos Relatório'!AS$1)</f>
        <v>0</v>
      </c>
      <c r="AV338" s="14">
        <f>SUMIFS('Faturamento SP3'!$O$2:$O$692,'Faturamento SP3'!$D$2:$D$692,'Infos Relatório'!$B$326,'Faturamento SP3'!$E$2:$E$692,'Infos Relatório'!$B338,'Faturamento SP3'!$Z$2:$Z$692,'Infos Relatório'!AS$1,'Faturamento SP3'!$T$2:$T$692,"Sim")+SUMIFS('Faturamento SP3'!$P$2:$P$692,'Faturamento SP3'!$D$2:$D$692,'Infos Relatório'!$B$326,'Faturamento SP3'!$E$2:$E$692,'Infos Relatório'!$B338,'Faturamento SP3'!$Z$2:$Z$692,'Infos Relatório'!AS$1,'Faturamento SP3'!$T$2:$T$692,"Sim")</f>
        <v>0</v>
      </c>
      <c r="AW338" s="27" t="e">
        <f t="shared" si="128"/>
        <v>#DIV/0!</v>
      </c>
      <c r="AX338" s="24">
        <f>SUMIFS('Faturamento SP3'!$H$2:$H$692,'Faturamento SP3'!$D$2:$D$692,'Infos Relatório'!$B$326,'Faturamento SP3'!$E$2:$E$692,'Infos Relatório'!$B338,'Faturamento SP3'!$Z$2:$Z$692,'Infos Relatório'!AS$1)</f>
        <v>0</v>
      </c>
      <c r="AY338" s="23">
        <f>COUNTIFS('Faturamento SP3'!$D$2:$D$692,'Infos Relatório'!$B$326,'Faturamento SP3'!$E$2:$E$692,'Infos Relatório'!$B338,'Faturamento SP3'!$Z$2:$Z$692,'Infos Relatório'!AY$1)</f>
        <v>0</v>
      </c>
      <c r="AZ338" s="13">
        <f>SUMIFS('Faturamento SP3'!$G$2:$G$692,'Faturamento SP3'!$D$2:$D$692,'Infos Relatório'!$B$326,'Faturamento SP3'!$E$2:$E$692,'Infos Relatório'!$B338,'Faturamento SP3'!$Z$2:$Z$692,'Infos Relatório'!AY$1)</f>
        <v>0</v>
      </c>
      <c r="BA338" s="13">
        <f>SUMIFS('Faturamento SP3'!$J$2:$J$692,'Faturamento SP3'!$D$2:$D$692,'Infos Relatório'!$B$326,'Faturamento SP3'!$E$2:$E$692,'Infos Relatório'!$B338,'Faturamento SP3'!$Z$2:$Z$692,'Infos Relatório'!AY$1)</f>
        <v>0</v>
      </c>
      <c r="BB338" s="14">
        <f>SUMIFS('Faturamento SP3'!$O$2:$O$692,'Faturamento SP3'!$D$2:$D$692,'Infos Relatório'!$B$326,'Faturamento SP3'!$E$2:$E$692,'Infos Relatório'!$B338,'Faturamento SP3'!$Z$2:$Z$692,'Infos Relatório'!AY$1,'Faturamento SP3'!$T$2:$T$692,"Sim")+SUMIFS('Faturamento SP3'!$P$2:$P$692,'Faturamento SP3'!$D$2:$D$692,'Infos Relatório'!$B$326,'Faturamento SP3'!$E$2:$E$692,'Infos Relatório'!$B338,'Faturamento SP3'!$Z$2:$Z$692,'Infos Relatório'!AY$1,'Faturamento SP3'!$T$2:$T$692,"Sim")</f>
        <v>0</v>
      </c>
      <c r="BC338" s="27" t="e">
        <f t="shared" si="129"/>
        <v>#DIV/0!</v>
      </c>
      <c r="BD338" s="24">
        <f>SUMIFS('Faturamento SP3'!$H$2:$H$692,'Faturamento SP3'!$D$2:$D$692,'Infos Relatório'!$B$326,'Faturamento SP3'!$E$2:$E$692,'Infos Relatório'!$B338,'Faturamento SP3'!$Z$2:$Z$692,'Infos Relatório'!AY$1)</f>
        <v>0</v>
      </c>
      <c r="BE338" s="23">
        <f>COUNTIFS('Faturamento SP3'!$D$2:$D$692,'Infos Relatório'!$B$326,'Faturamento SP3'!$E$2:$E$692,'Infos Relatório'!$B338,'Faturamento SP3'!$Z$2:$Z$692,'Infos Relatório'!BE$1)</f>
        <v>0</v>
      </c>
      <c r="BF338" s="13">
        <f>SUMIFS('Faturamento SP3'!$G$2:$G$692,'Faturamento SP3'!$D$2:$D$692,'Infos Relatório'!$B$326,'Faturamento SP3'!$E$2:$E$692,'Infos Relatório'!$B338,'Faturamento SP3'!$Z$2:$Z$692,'Infos Relatório'!BE$1)</f>
        <v>0</v>
      </c>
      <c r="BG338" s="13">
        <f>SUMIFS('Faturamento SP3'!$J$2:$J$692,'Faturamento SP3'!$D$2:$D$692,'Infos Relatório'!$B$326,'Faturamento SP3'!$E$2:$E$692,'Infos Relatório'!$B338,'Faturamento SP3'!$Z$2:$Z$692,'Infos Relatório'!BE$1)</f>
        <v>0</v>
      </c>
      <c r="BH338" s="14">
        <f>SUMIFS('Faturamento SP3'!$O$2:$O$692,'Faturamento SP3'!$D$2:$D$692,'Infos Relatório'!$B$326,'Faturamento SP3'!$E$2:$E$692,'Infos Relatório'!$B338,'Faturamento SP3'!$Z$2:$Z$692,'Infos Relatório'!BE$1,'Faturamento SP3'!$T$2:$T$692,"Sim")+SUMIFS('Faturamento SP3'!$P$2:$P$692,'Faturamento SP3'!$D$2:$D$692,'Infos Relatório'!$B$326,'Faturamento SP3'!$E$2:$E$692,'Infos Relatório'!$B338,'Faturamento SP3'!$Z$2:$Z$692,'Infos Relatório'!BE$1,'Faturamento SP3'!$T$2:$T$692,"Sim")</f>
        <v>0</v>
      </c>
      <c r="BI338" s="27" t="e">
        <f t="shared" si="130"/>
        <v>#DIV/0!</v>
      </c>
      <c r="BJ338" s="24">
        <f>SUMIFS('Faturamento SP3'!$H$2:$H$692,'Faturamento SP3'!$D$2:$D$692,'Infos Relatório'!$B$326,'Faturamento SP3'!$E$2:$E$692,'Infos Relatório'!$B338,'Faturamento SP3'!$Z$2:$Z$692,'Infos Relatório'!BE$1)</f>
        <v>0</v>
      </c>
      <c r="BK338" s="23">
        <f>COUNTIFS('Faturamento SP3'!$D$2:$D$692,'Infos Relatório'!$B$326,'Faturamento SP3'!$E$2:$E$692,'Infos Relatório'!$B338,'Faturamento SP3'!$Z$2:$Z$692,'Infos Relatório'!BK$1)</f>
        <v>0</v>
      </c>
      <c r="BL338" s="13">
        <f>SUMIFS('Faturamento SP3'!$G$2:$G$692,'Faturamento SP3'!$D$2:$D$692,'Infos Relatório'!$B$326,'Faturamento SP3'!$E$2:$E$692,'Infos Relatório'!$B338,'Faturamento SP3'!$Z$2:$Z$692,'Infos Relatório'!BK$1)</f>
        <v>0</v>
      </c>
      <c r="BM338" s="13">
        <f>SUMIFS('Faturamento SP3'!$J$2:$J$692,'Faturamento SP3'!$D$2:$D$692,'Infos Relatório'!$B$326,'Faturamento SP3'!$E$2:$E$692,'Infos Relatório'!$B338,'Faturamento SP3'!$Z$2:$Z$692,'Infos Relatório'!BK$1)</f>
        <v>0</v>
      </c>
      <c r="BN338" s="14">
        <f>SUMIFS('Faturamento SP3'!$O$2:$O$692,'Faturamento SP3'!$D$2:$D$692,'Infos Relatório'!$B$326,'Faturamento SP3'!$E$2:$E$692,'Infos Relatório'!$B338,'Faturamento SP3'!$Z$2:$Z$692,'Infos Relatório'!BK$1,'Faturamento SP3'!$T$2:$T$692,"Sim")+SUMIFS('Faturamento SP3'!$P$2:$P$692,'Faturamento SP3'!$D$2:$D$692,'Infos Relatório'!$B$326,'Faturamento SP3'!$E$2:$E$692,'Infos Relatório'!$B338,'Faturamento SP3'!$Z$2:$Z$692,'Infos Relatório'!BK$1,'Faturamento SP3'!$T$2:$T$692,"Sim")</f>
        <v>0</v>
      </c>
      <c r="BO338" s="27" t="e">
        <f t="shared" si="131"/>
        <v>#DIV/0!</v>
      </c>
      <c r="BP338" s="24">
        <f>SUMIFS('Faturamento SP3'!$H$2:$H$692,'Faturamento SP3'!$D$2:$D$692,'Infos Relatório'!$B$326,'Faturamento SP3'!$E$2:$E$692,'Infos Relatório'!$B338,'Faturamento SP3'!$Z$2:$Z$692,'Infos Relatório'!BK$1)</f>
        <v>0</v>
      </c>
      <c r="BQ338" s="23">
        <f>COUNTIFS('Faturamento SP3'!$D$2:$D$692,'Infos Relatório'!$B$326,'Faturamento SP3'!$E$2:$E$692,'Infos Relatório'!$B338,'Faturamento SP3'!$Z$2:$Z$692,'Infos Relatório'!BQ$1)</f>
        <v>0</v>
      </c>
      <c r="BR338" s="13">
        <f>SUMIFS('Faturamento SP3'!$G$2:$G$692,'Faturamento SP3'!$D$2:$D$692,'Infos Relatório'!$B$326,'Faturamento SP3'!$E$2:$E$692,'Infos Relatório'!$B338,'Faturamento SP3'!$Z$2:$Z$692,'Infos Relatório'!BQ$1)</f>
        <v>0</v>
      </c>
      <c r="BS338" s="13">
        <f>SUMIFS('Faturamento SP3'!$J$2:$J$692,'Faturamento SP3'!$D$2:$D$692,'Infos Relatório'!$B$326,'Faturamento SP3'!$E$2:$E$692,'Infos Relatório'!$B338,'Faturamento SP3'!$Z$2:$Z$692,'Infos Relatório'!BQ$1)</f>
        <v>0</v>
      </c>
      <c r="BT338" s="14">
        <f>SUMIFS('Faturamento SP3'!$O$2:$O$692,'Faturamento SP3'!$D$2:$D$692,'Infos Relatório'!$B$326,'Faturamento SP3'!$E$2:$E$692,'Infos Relatório'!$B338,'Faturamento SP3'!$Z$2:$Z$692,'Infos Relatório'!BQ$1,'Faturamento SP3'!$T$2:$T$692,"Sim")+SUMIFS('Faturamento SP3'!$P$2:$P$692,'Faturamento SP3'!$D$2:$D$692,'Infos Relatório'!$B$326,'Faturamento SP3'!$E$2:$E$692,'Infos Relatório'!$B338,'Faturamento SP3'!$Z$2:$Z$692,'Infos Relatório'!BQ$1,'Faturamento SP3'!$T$2:$T$692,"Sim")</f>
        <v>0</v>
      </c>
      <c r="BU338" s="27" t="e">
        <f t="shared" si="132"/>
        <v>#DIV/0!</v>
      </c>
      <c r="BV338" s="24">
        <f>SUMIFS('Faturamento SP3'!$H$2:$H$692,'Faturamento SP3'!$D$2:$D$692,'Infos Relatório'!$B$326,'Faturamento SP3'!$E$2:$E$692,'Infos Relatório'!$B338,'Faturamento SP3'!$Z$2:$Z$692,'Infos Relatório'!BQ$1)</f>
        <v>0</v>
      </c>
    </row>
    <row r="339" spans="2:74">
      <c r="B339" s="17" t="s">
        <v>19</v>
      </c>
      <c r="C339" s="23">
        <f>COUNTIFS('Faturamento SP3'!$D$2:$D$692,'Infos Relatório'!$B$326,'Faturamento SP3'!$E$2:$E$692,'Infos Relatório'!$B339,'Faturamento SP3'!$Z$2:$Z$692,'Infos Relatório'!C$1)</f>
        <v>0</v>
      </c>
      <c r="D339" s="13">
        <f>SUMIFS('Faturamento SP3'!$G$2:$G$692,'Faturamento SP3'!$D$2:$D$692,'Infos Relatório'!$B$326,'Faturamento SP3'!$E$2:$E$692,'Infos Relatório'!$B339,'Faturamento SP3'!$Z$2:$Z$692,'Infos Relatório'!C$1)</f>
        <v>0</v>
      </c>
      <c r="E339" s="13">
        <f>SUMIFS('Faturamento SP3'!$J$2:$J$692,'Faturamento SP3'!$D$2:$D$692,'Infos Relatório'!$B$326,'Faturamento SP3'!$E$2:$E$692,'Infos Relatório'!$B339,'Faturamento SP3'!$Z$2:$Z$692,'Infos Relatório'!C$1)</f>
        <v>0</v>
      </c>
      <c r="F339" s="14">
        <f>SUMIFS('Faturamento SP3'!$O$2:$O$692,'Faturamento SP3'!$D$2:$D$692,'Infos Relatório'!$B$326,'Faturamento SP3'!$E$2:$E$692,'Infos Relatório'!$B339,'Faturamento SP3'!$Z$2:$Z$692,'Infos Relatório'!C$1,'Faturamento SP3'!$T$2:$T$692,"Sim")+SUMIFS('Faturamento SP3'!$P$2:$P$692,'Faturamento SP3'!$D$2:$D$692,'Infos Relatório'!$B$326,'Faturamento SP3'!$E$2:$E$692,'Infos Relatório'!$B339,'Faturamento SP3'!$Z$2:$Z$692,'Infos Relatório'!C$1,'Faturamento SP3'!$T$2:$T$692,"Sim")</f>
        <v>0</v>
      </c>
      <c r="G339" s="27" t="e">
        <f t="shared" si="121"/>
        <v>#DIV/0!</v>
      </c>
      <c r="H339" s="24">
        <f>SUMIFS('Faturamento SP3'!$H$2:$H$692,'Faturamento SP3'!$D$2:$D$692,'Infos Relatório'!$B$326,'Faturamento SP3'!$E$2:$E$692,'Infos Relatório'!$B339,'Faturamento SP3'!$Z$2:$Z$692,'Infos Relatório'!C$1)</f>
        <v>0</v>
      </c>
      <c r="I339" s="23">
        <f>COUNTIFS('Faturamento SP3'!$D$2:$D$692,'Infos Relatório'!$B$326,'Faturamento SP3'!$E$2:$E$692,'Infos Relatório'!$B339,'Faturamento SP3'!$Z$2:$Z$692,'Infos Relatório'!I$1)</f>
        <v>0</v>
      </c>
      <c r="J339" s="13">
        <f>SUMIFS('Faturamento SP3'!$G$2:$G$692,'Faturamento SP3'!$D$2:$D$692,'Infos Relatório'!$B$326,'Faturamento SP3'!$E$2:$E$692,'Infos Relatório'!$B339,'Faturamento SP3'!$Z$2:$Z$692,'Infos Relatório'!I$1)</f>
        <v>0</v>
      </c>
      <c r="K339" s="13">
        <f>SUMIFS('Faturamento SP3'!$J$2:$J$692,'Faturamento SP3'!$D$2:$D$692,'Infos Relatório'!$B$326,'Faturamento SP3'!$E$2:$E$692,'Infos Relatório'!$B339,'Faturamento SP3'!$Z$2:$Z$692,'Infos Relatório'!I$1)</f>
        <v>0</v>
      </c>
      <c r="L339" s="14">
        <f>SUMIFS('Faturamento SP3'!$O$2:$O$692,'Faturamento SP3'!$D$2:$D$692,'Infos Relatório'!$B$326,'Faturamento SP3'!$E$2:$E$692,'Infos Relatório'!$B339,'Faturamento SP3'!$Z$2:$Z$692,'Infos Relatório'!I$1,'Faturamento SP3'!$T$2:$T$692,"Sim")+SUMIFS('Faturamento SP3'!$P$2:$P$692,'Faturamento SP3'!$D$2:$D$692,'Infos Relatório'!$B$326,'Faturamento SP3'!$E$2:$E$692,'Infos Relatório'!$B339,'Faturamento SP3'!$Z$2:$Z$692,'Infos Relatório'!I$1,'Faturamento SP3'!$T$2:$T$692,"Sim")</f>
        <v>0</v>
      </c>
      <c r="M339" s="27" t="e">
        <f t="shared" si="122"/>
        <v>#DIV/0!</v>
      </c>
      <c r="N339" s="24">
        <f>SUMIFS('Faturamento SP3'!$H$2:$H$692,'Faturamento SP3'!$D$2:$D$692,'Infos Relatório'!$B$326,'Faturamento SP3'!$E$2:$E$692,'Infos Relatório'!$B339,'Faturamento SP3'!$Z$2:$Z$692,'Infos Relatório'!I$1)</f>
        <v>0</v>
      </c>
      <c r="O339" s="23">
        <f>COUNTIFS('Faturamento SP3'!$D$2:$D$692,'Infos Relatório'!$B$326,'Faturamento SP3'!$E$2:$E$692,'Infos Relatório'!$B339,'Faturamento SP3'!$Z$2:$Z$692,'Infos Relatório'!O$1)</f>
        <v>0</v>
      </c>
      <c r="P339" s="13">
        <f>SUMIFS('Faturamento SP3'!$G$2:$G$692,'Faturamento SP3'!$D$2:$D$692,'Infos Relatório'!$B$326,'Faturamento SP3'!$E$2:$E$692,'Infos Relatório'!$B339,'Faturamento SP3'!$Z$2:$Z$692,'Infos Relatório'!O$1)</f>
        <v>0</v>
      </c>
      <c r="Q339" s="13">
        <f>SUMIFS('Faturamento SP3'!$J$2:$J$692,'Faturamento SP3'!$D$2:$D$692,'Infos Relatório'!$B$326,'Faturamento SP3'!$E$2:$E$692,'Infos Relatório'!$B339,'Faturamento SP3'!$Z$2:$Z$692,'Infos Relatório'!O$1)</f>
        <v>0</v>
      </c>
      <c r="R339" s="14">
        <f>SUMIFS('Faturamento SP3'!$O$2:$O$692,'Faturamento SP3'!$D$2:$D$692,'Infos Relatório'!$B$326,'Faturamento SP3'!$E$2:$E$692,'Infos Relatório'!$B339,'Faturamento SP3'!$Z$2:$Z$692,'Infos Relatório'!O$1,'Faturamento SP3'!$T$2:$T$692,"Sim")+SUMIFS('Faturamento SP3'!$P$2:$P$692,'Faturamento SP3'!$D$2:$D$692,'Infos Relatório'!$B$326,'Faturamento SP3'!$E$2:$E$692,'Infos Relatório'!$B339,'Faturamento SP3'!$Z$2:$Z$692,'Infos Relatório'!O$1,'Faturamento SP3'!$T$2:$T$692,"Sim")</f>
        <v>0</v>
      </c>
      <c r="S339" s="27" t="e">
        <f t="shared" si="123"/>
        <v>#DIV/0!</v>
      </c>
      <c r="T339" s="24">
        <f>SUMIFS('Faturamento SP3'!$H$2:$H$692,'Faturamento SP3'!$D$2:$D$692,'Infos Relatório'!$B$326,'Faturamento SP3'!$E$2:$E$692,'Infos Relatório'!$B339,'Faturamento SP3'!$Z$2:$Z$692,'Infos Relatório'!O$1)</f>
        <v>0</v>
      </c>
      <c r="U339" s="23">
        <f>COUNTIFS('Faturamento SP3'!$D$2:$D$692,'Infos Relatório'!$B$326,'Faturamento SP3'!$E$2:$E$692,'Infos Relatório'!$B339,'Faturamento SP3'!$Z$2:$Z$692,'Infos Relatório'!U$1)</f>
        <v>0</v>
      </c>
      <c r="V339" s="13">
        <f>SUMIFS('Faturamento SP3'!$G$2:$G$692,'Faturamento SP3'!$D$2:$D$692,'Infos Relatório'!$B$326,'Faturamento SP3'!$E$2:$E$692,'Infos Relatório'!$B339,'Faturamento SP3'!$Z$2:$Z$692,'Infos Relatório'!U$1)</f>
        <v>0</v>
      </c>
      <c r="W339" s="13">
        <f>SUMIFS('Faturamento SP3'!$J$2:$J$692,'Faturamento SP3'!$D$2:$D$692,'Infos Relatório'!$B$326,'Faturamento SP3'!$E$2:$E$692,'Infos Relatório'!$B339,'Faturamento SP3'!$Z$2:$Z$692,'Infos Relatório'!U$1)</f>
        <v>0</v>
      </c>
      <c r="X339" s="14">
        <f>SUMIFS('Faturamento SP3'!$O$2:$O$692,'Faturamento SP3'!$D$2:$D$692,'Infos Relatório'!$B$326,'Faturamento SP3'!$E$2:$E$692,'Infos Relatório'!$B339,'Faturamento SP3'!$Z$2:$Z$692,'Infos Relatório'!U$1,'Faturamento SP3'!$T$2:$T$692,"Sim")+SUMIFS('Faturamento SP3'!$P$2:$P$692,'Faturamento SP3'!$D$2:$D$692,'Infos Relatório'!$B$326,'Faturamento SP3'!$E$2:$E$692,'Infos Relatório'!$B339,'Faturamento SP3'!$Z$2:$Z$692,'Infos Relatório'!U$1,'Faturamento SP3'!$T$2:$T$692,"Sim")</f>
        <v>0</v>
      </c>
      <c r="Y339" s="27" t="e">
        <f t="shared" si="124"/>
        <v>#DIV/0!</v>
      </c>
      <c r="Z339" s="24">
        <f>SUMIFS('Faturamento SP3'!$H$2:$H$692,'Faturamento SP3'!$D$2:$D$692,'Infos Relatório'!$B$326,'Faturamento SP3'!$E$2:$E$692,'Infos Relatório'!$B339,'Faturamento SP3'!$Z$2:$Z$692,'Infos Relatório'!U$1)</f>
        <v>0</v>
      </c>
      <c r="AA339" s="23">
        <f>COUNTIFS('Faturamento SP3'!$D$2:$D$692,'Infos Relatório'!$B$326,'Faturamento SP3'!$E$2:$E$692,'Infos Relatório'!$B339,'Faturamento SP3'!$Z$2:$Z$692,'Infos Relatório'!AA$1)</f>
        <v>0</v>
      </c>
      <c r="AB339" s="13">
        <f>SUMIFS('Faturamento SP3'!$G$2:$G$692,'Faturamento SP3'!$D$2:$D$692,'Infos Relatório'!$B$326,'Faturamento SP3'!$E$2:$E$692,'Infos Relatório'!$B339,'Faturamento SP3'!$Z$2:$Z$692,'Infos Relatório'!AA$1)</f>
        <v>0</v>
      </c>
      <c r="AC339" s="13">
        <f>SUMIFS('Faturamento SP3'!$J$2:$J$692,'Faturamento SP3'!$D$2:$D$692,'Infos Relatório'!$B$326,'Faturamento SP3'!$E$2:$E$692,'Infos Relatório'!$B339,'Faturamento SP3'!$Z$2:$Z$692,'Infos Relatório'!AA$1)</f>
        <v>0</v>
      </c>
      <c r="AD339" s="14">
        <f>SUMIFS('Faturamento SP3'!$O$2:$O$692,'Faturamento SP3'!$D$2:$D$692,'Infos Relatório'!$B$326,'Faturamento SP3'!$E$2:$E$692,'Infos Relatório'!$B339,'Faturamento SP3'!$Z$2:$Z$692,'Infos Relatório'!AA$1,'Faturamento SP3'!$T$2:$T$692,"Sim")+SUMIFS('Faturamento SP3'!$P$2:$P$692,'Faturamento SP3'!$D$2:$D$692,'Infos Relatório'!$B$326,'Faturamento SP3'!$E$2:$E$692,'Infos Relatório'!$B339,'Faturamento SP3'!$Z$2:$Z$692,'Infos Relatório'!AA$1,'Faturamento SP3'!$T$2:$T$692,"Sim")</f>
        <v>0</v>
      </c>
      <c r="AE339" s="27" t="e">
        <f t="shared" si="125"/>
        <v>#DIV/0!</v>
      </c>
      <c r="AF339" s="24">
        <f>SUMIFS('Faturamento SP3'!$H$2:$H$692,'Faturamento SP3'!$D$2:$D$692,'Infos Relatório'!$B$326,'Faturamento SP3'!$E$2:$E$692,'Infos Relatório'!$B339,'Faturamento SP3'!$Z$2:$Z$692,'Infos Relatório'!AA$1)</f>
        <v>0</v>
      </c>
      <c r="AG339" s="23">
        <f>COUNTIFS('Faturamento SP3'!$D$2:$D$692,'Infos Relatório'!$B$326,'Faturamento SP3'!$E$2:$E$692,'Infos Relatório'!$B339,'Faturamento SP3'!$Z$2:$Z$692,'Infos Relatório'!AG$1)</f>
        <v>0</v>
      </c>
      <c r="AH339" s="13">
        <f>SUMIFS('Faturamento SP3'!$G$2:$G$692,'Faturamento SP3'!$D$2:$D$692,'Infos Relatório'!$B$326,'Faturamento SP3'!$E$2:$E$692,'Infos Relatório'!$B339,'Faturamento SP3'!$Z$2:$Z$692,'Infos Relatório'!AG$1)</f>
        <v>0</v>
      </c>
      <c r="AI339" s="13">
        <f>SUMIFS('Faturamento SP3'!$J$2:$J$692,'Faturamento SP3'!$D$2:$D$692,'Infos Relatório'!$B$326,'Faturamento SP3'!$E$2:$E$692,'Infos Relatório'!$B339,'Faturamento SP3'!$Z$2:$Z$692,'Infos Relatório'!AG$1)</f>
        <v>0</v>
      </c>
      <c r="AJ339" s="14">
        <f>SUMIFS('Faturamento SP3'!$O$2:$O$692,'Faturamento SP3'!$D$2:$D$692,'Infos Relatório'!$B$326,'Faturamento SP3'!$E$2:$E$692,'Infos Relatório'!$B339,'Faturamento SP3'!$Z$2:$Z$692,'Infos Relatório'!AG$1,'Faturamento SP3'!$T$2:$T$692,"Sim")+SUMIFS('Faturamento SP3'!$P$2:$P$692,'Faturamento SP3'!$D$2:$D$692,'Infos Relatório'!$B$326,'Faturamento SP3'!$E$2:$E$692,'Infos Relatório'!$B339,'Faturamento SP3'!$Z$2:$Z$692,'Infos Relatório'!AG$1,'Faturamento SP3'!$T$2:$T$692,"Sim")</f>
        <v>0</v>
      </c>
      <c r="AK339" s="27" t="e">
        <f t="shared" si="126"/>
        <v>#DIV/0!</v>
      </c>
      <c r="AL339" s="24">
        <f>SUMIFS('Faturamento SP3'!$H$2:$H$692,'Faturamento SP3'!$D$2:$D$692,'Infos Relatório'!$B$326,'Faturamento SP3'!$E$2:$E$692,'Infos Relatório'!$B339,'Faturamento SP3'!$Z$2:$Z$692,'Infos Relatório'!AG$1)</f>
        <v>0</v>
      </c>
      <c r="AM339" s="23">
        <f>COUNTIFS('Faturamento SP3'!$D$2:$D$692,'Infos Relatório'!$B$326,'Faturamento SP3'!$E$2:$E$692,'Infos Relatório'!$B339,'Faturamento SP3'!$Z$2:$Z$692,'Infos Relatório'!AM$1)</f>
        <v>0</v>
      </c>
      <c r="AN339" s="13">
        <f>SUMIFS('Faturamento SP3'!$G$2:$G$692,'Faturamento SP3'!$D$2:$D$692,'Infos Relatório'!$B$326,'Faturamento SP3'!$E$2:$E$692,'Infos Relatório'!$B339,'Faturamento SP3'!$Z$2:$Z$692,'Infos Relatório'!AM$1)</f>
        <v>0</v>
      </c>
      <c r="AO339" s="13">
        <f>SUMIFS('Faturamento SP3'!$J$2:$J$692,'Faturamento SP3'!$D$2:$D$692,'Infos Relatório'!$B$326,'Faturamento SP3'!$E$2:$E$692,'Infos Relatório'!$B339,'Faturamento SP3'!$Z$2:$Z$692,'Infos Relatório'!AM$1)</f>
        <v>0</v>
      </c>
      <c r="AP339" s="14">
        <f>SUMIFS('Faturamento SP3'!$O$2:$O$692,'Faturamento SP3'!$D$2:$D$692,'Infos Relatório'!$B$326,'Faturamento SP3'!$E$2:$E$692,'Infos Relatório'!$B339,'Faturamento SP3'!$Z$2:$Z$692,'Infos Relatório'!AM$1,'Faturamento SP3'!$T$2:$T$692,"Sim")+SUMIFS('Faturamento SP3'!$P$2:$P$692,'Faturamento SP3'!$D$2:$D$692,'Infos Relatório'!$B$326,'Faturamento SP3'!$E$2:$E$692,'Infos Relatório'!$B339,'Faturamento SP3'!$Z$2:$Z$692,'Infos Relatório'!AM$1,'Faturamento SP3'!$T$2:$T$692,"Sim")</f>
        <v>0</v>
      </c>
      <c r="AQ339" s="27" t="e">
        <f t="shared" si="127"/>
        <v>#DIV/0!</v>
      </c>
      <c r="AR339" s="24">
        <f>SUMIFS('Faturamento SP3'!$H$2:$H$692,'Faturamento SP3'!$D$2:$D$692,'Infos Relatório'!$B$326,'Faturamento SP3'!$E$2:$E$692,'Infos Relatório'!$B339,'Faturamento SP3'!$Z$2:$Z$692,'Infos Relatório'!AM$1)</f>
        <v>0</v>
      </c>
      <c r="AS339" s="23">
        <f>COUNTIFS('Faturamento SP3'!$D$2:$D$692,'Infos Relatório'!$B$326,'Faturamento SP3'!$E$2:$E$692,'Infos Relatório'!$B339,'Faturamento SP3'!$Z$2:$Z$692,'Infos Relatório'!AS$1)</f>
        <v>0</v>
      </c>
      <c r="AT339" s="13">
        <f>SUMIFS('Faturamento SP3'!$G$2:$G$692,'Faturamento SP3'!$D$2:$D$692,'Infos Relatório'!$B$326,'Faturamento SP3'!$E$2:$E$692,'Infos Relatório'!$B339,'Faturamento SP3'!$Z$2:$Z$692,'Infos Relatório'!AS$1)</f>
        <v>0</v>
      </c>
      <c r="AU339" s="13">
        <f>SUMIFS('Faturamento SP3'!$J$2:$J$692,'Faturamento SP3'!$D$2:$D$692,'Infos Relatório'!$B$326,'Faturamento SP3'!$E$2:$E$692,'Infos Relatório'!$B339,'Faturamento SP3'!$Z$2:$Z$692,'Infos Relatório'!AS$1)</f>
        <v>0</v>
      </c>
      <c r="AV339" s="14">
        <f>SUMIFS('Faturamento SP3'!$O$2:$O$692,'Faturamento SP3'!$D$2:$D$692,'Infos Relatório'!$B$326,'Faturamento SP3'!$E$2:$E$692,'Infos Relatório'!$B339,'Faturamento SP3'!$Z$2:$Z$692,'Infos Relatório'!AS$1,'Faturamento SP3'!$T$2:$T$692,"Sim")+SUMIFS('Faturamento SP3'!$P$2:$P$692,'Faturamento SP3'!$D$2:$D$692,'Infos Relatório'!$B$326,'Faturamento SP3'!$E$2:$E$692,'Infos Relatório'!$B339,'Faturamento SP3'!$Z$2:$Z$692,'Infos Relatório'!AS$1,'Faturamento SP3'!$T$2:$T$692,"Sim")</f>
        <v>0</v>
      </c>
      <c r="AW339" s="27" t="e">
        <f t="shared" si="128"/>
        <v>#DIV/0!</v>
      </c>
      <c r="AX339" s="24">
        <f>SUMIFS('Faturamento SP3'!$H$2:$H$692,'Faturamento SP3'!$D$2:$D$692,'Infos Relatório'!$B$326,'Faturamento SP3'!$E$2:$E$692,'Infos Relatório'!$B339,'Faturamento SP3'!$Z$2:$Z$692,'Infos Relatório'!AS$1)</f>
        <v>0</v>
      </c>
      <c r="AY339" s="23">
        <f>COUNTIFS('Faturamento SP3'!$D$2:$D$692,'Infos Relatório'!$B$326,'Faturamento SP3'!$E$2:$E$692,'Infos Relatório'!$B339,'Faturamento SP3'!$Z$2:$Z$692,'Infos Relatório'!AY$1)</f>
        <v>0</v>
      </c>
      <c r="AZ339" s="13">
        <f>SUMIFS('Faturamento SP3'!$G$2:$G$692,'Faturamento SP3'!$D$2:$D$692,'Infos Relatório'!$B$326,'Faturamento SP3'!$E$2:$E$692,'Infos Relatório'!$B339,'Faturamento SP3'!$Z$2:$Z$692,'Infos Relatório'!AY$1)</f>
        <v>0</v>
      </c>
      <c r="BA339" s="13">
        <f>SUMIFS('Faturamento SP3'!$J$2:$J$692,'Faturamento SP3'!$D$2:$D$692,'Infos Relatório'!$B$326,'Faturamento SP3'!$E$2:$E$692,'Infos Relatório'!$B339,'Faturamento SP3'!$Z$2:$Z$692,'Infos Relatório'!AY$1)</f>
        <v>0</v>
      </c>
      <c r="BB339" s="14">
        <f>SUMIFS('Faturamento SP3'!$O$2:$O$692,'Faturamento SP3'!$D$2:$D$692,'Infos Relatório'!$B$326,'Faturamento SP3'!$E$2:$E$692,'Infos Relatório'!$B339,'Faturamento SP3'!$Z$2:$Z$692,'Infos Relatório'!AY$1,'Faturamento SP3'!$T$2:$T$692,"Sim")+SUMIFS('Faturamento SP3'!$P$2:$P$692,'Faturamento SP3'!$D$2:$D$692,'Infos Relatório'!$B$326,'Faturamento SP3'!$E$2:$E$692,'Infos Relatório'!$B339,'Faturamento SP3'!$Z$2:$Z$692,'Infos Relatório'!AY$1,'Faturamento SP3'!$T$2:$T$692,"Sim")</f>
        <v>0</v>
      </c>
      <c r="BC339" s="27" t="e">
        <f t="shared" si="129"/>
        <v>#DIV/0!</v>
      </c>
      <c r="BD339" s="24">
        <f>SUMIFS('Faturamento SP3'!$H$2:$H$692,'Faturamento SP3'!$D$2:$D$692,'Infos Relatório'!$B$326,'Faturamento SP3'!$E$2:$E$692,'Infos Relatório'!$B339,'Faturamento SP3'!$Z$2:$Z$692,'Infos Relatório'!AY$1)</f>
        <v>0</v>
      </c>
      <c r="BE339" s="23">
        <f>COUNTIFS('Faturamento SP3'!$D$2:$D$692,'Infos Relatório'!$B$326,'Faturamento SP3'!$E$2:$E$692,'Infos Relatório'!$B339,'Faturamento SP3'!$Z$2:$Z$692,'Infos Relatório'!BE$1)</f>
        <v>0</v>
      </c>
      <c r="BF339" s="13">
        <f>SUMIFS('Faturamento SP3'!$G$2:$G$692,'Faturamento SP3'!$D$2:$D$692,'Infos Relatório'!$B$326,'Faturamento SP3'!$E$2:$E$692,'Infos Relatório'!$B339,'Faturamento SP3'!$Z$2:$Z$692,'Infos Relatório'!BE$1)</f>
        <v>0</v>
      </c>
      <c r="BG339" s="13">
        <f>SUMIFS('Faturamento SP3'!$J$2:$J$692,'Faturamento SP3'!$D$2:$D$692,'Infos Relatório'!$B$326,'Faturamento SP3'!$E$2:$E$692,'Infos Relatório'!$B339,'Faturamento SP3'!$Z$2:$Z$692,'Infos Relatório'!BE$1)</f>
        <v>0</v>
      </c>
      <c r="BH339" s="14">
        <f>SUMIFS('Faturamento SP3'!$O$2:$O$692,'Faturamento SP3'!$D$2:$D$692,'Infos Relatório'!$B$326,'Faturamento SP3'!$E$2:$E$692,'Infos Relatório'!$B339,'Faturamento SP3'!$Z$2:$Z$692,'Infos Relatório'!BE$1,'Faturamento SP3'!$T$2:$T$692,"Sim")+SUMIFS('Faturamento SP3'!$P$2:$P$692,'Faturamento SP3'!$D$2:$D$692,'Infos Relatório'!$B$326,'Faturamento SP3'!$E$2:$E$692,'Infos Relatório'!$B339,'Faturamento SP3'!$Z$2:$Z$692,'Infos Relatório'!BE$1,'Faturamento SP3'!$T$2:$T$692,"Sim")</f>
        <v>0</v>
      </c>
      <c r="BI339" s="27" t="e">
        <f t="shared" si="130"/>
        <v>#DIV/0!</v>
      </c>
      <c r="BJ339" s="24">
        <f>SUMIFS('Faturamento SP3'!$H$2:$H$692,'Faturamento SP3'!$D$2:$D$692,'Infos Relatório'!$B$326,'Faturamento SP3'!$E$2:$E$692,'Infos Relatório'!$B339,'Faturamento SP3'!$Z$2:$Z$692,'Infos Relatório'!BE$1)</f>
        <v>0</v>
      </c>
      <c r="BK339" s="23">
        <f>COUNTIFS('Faturamento SP3'!$D$2:$D$692,'Infos Relatório'!$B$326,'Faturamento SP3'!$E$2:$E$692,'Infos Relatório'!$B339,'Faturamento SP3'!$Z$2:$Z$692,'Infos Relatório'!BK$1)</f>
        <v>0</v>
      </c>
      <c r="BL339" s="13">
        <f>SUMIFS('Faturamento SP3'!$G$2:$G$692,'Faturamento SP3'!$D$2:$D$692,'Infos Relatório'!$B$326,'Faturamento SP3'!$E$2:$E$692,'Infos Relatório'!$B339,'Faturamento SP3'!$Z$2:$Z$692,'Infos Relatório'!BK$1)</f>
        <v>0</v>
      </c>
      <c r="BM339" s="13">
        <f>SUMIFS('Faturamento SP3'!$J$2:$J$692,'Faturamento SP3'!$D$2:$D$692,'Infos Relatório'!$B$326,'Faturamento SP3'!$E$2:$E$692,'Infos Relatório'!$B339,'Faturamento SP3'!$Z$2:$Z$692,'Infos Relatório'!BK$1)</f>
        <v>0</v>
      </c>
      <c r="BN339" s="14">
        <f>SUMIFS('Faturamento SP3'!$O$2:$O$692,'Faturamento SP3'!$D$2:$D$692,'Infos Relatório'!$B$326,'Faturamento SP3'!$E$2:$E$692,'Infos Relatório'!$B339,'Faturamento SP3'!$Z$2:$Z$692,'Infos Relatório'!BK$1,'Faturamento SP3'!$T$2:$T$692,"Sim")+SUMIFS('Faturamento SP3'!$P$2:$P$692,'Faturamento SP3'!$D$2:$D$692,'Infos Relatório'!$B$326,'Faturamento SP3'!$E$2:$E$692,'Infos Relatório'!$B339,'Faturamento SP3'!$Z$2:$Z$692,'Infos Relatório'!BK$1,'Faturamento SP3'!$T$2:$T$692,"Sim")</f>
        <v>0</v>
      </c>
      <c r="BO339" s="27" t="e">
        <f t="shared" si="131"/>
        <v>#DIV/0!</v>
      </c>
      <c r="BP339" s="24">
        <f>SUMIFS('Faturamento SP3'!$H$2:$H$692,'Faturamento SP3'!$D$2:$D$692,'Infos Relatório'!$B$326,'Faturamento SP3'!$E$2:$E$692,'Infos Relatório'!$B339,'Faturamento SP3'!$Z$2:$Z$692,'Infos Relatório'!BK$1)</f>
        <v>0</v>
      </c>
      <c r="BQ339" s="23">
        <f>COUNTIFS('Faturamento SP3'!$D$2:$D$692,'Infos Relatório'!$B$326,'Faturamento SP3'!$E$2:$E$692,'Infos Relatório'!$B339,'Faturamento SP3'!$Z$2:$Z$692,'Infos Relatório'!BQ$1)</f>
        <v>0</v>
      </c>
      <c r="BR339" s="13">
        <f>SUMIFS('Faturamento SP3'!$G$2:$G$692,'Faturamento SP3'!$D$2:$D$692,'Infos Relatório'!$B$326,'Faturamento SP3'!$E$2:$E$692,'Infos Relatório'!$B339,'Faturamento SP3'!$Z$2:$Z$692,'Infos Relatório'!BQ$1)</f>
        <v>0</v>
      </c>
      <c r="BS339" s="13">
        <f>SUMIFS('Faturamento SP3'!$J$2:$J$692,'Faturamento SP3'!$D$2:$D$692,'Infos Relatório'!$B$326,'Faturamento SP3'!$E$2:$E$692,'Infos Relatório'!$B339,'Faturamento SP3'!$Z$2:$Z$692,'Infos Relatório'!BQ$1)</f>
        <v>0</v>
      </c>
      <c r="BT339" s="14">
        <f>SUMIFS('Faturamento SP3'!$O$2:$O$692,'Faturamento SP3'!$D$2:$D$692,'Infos Relatório'!$B$326,'Faturamento SP3'!$E$2:$E$692,'Infos Relatório'!$B339,'Faturamento SP3'!$Z$2:$Z$692,'Infos Relatório'!BQ$1,'Faturamento SP3'!$T$2:$T$692,"Sim")+SUMIFS('Faturamento SP3'!$P$2:$P$692,'Faturamento SP3'!$D$2:$D$692,'Infos Relatório'!$B$326,'Faturamento SP3'!$E$2:$E$692,'Infos Relatório'!$B339,'Faturamento SP3'!$Z$2:$Z$692,'Infos Relatório'!BQ$1,'Faturamento SP3'!$T$2:$T$692,"Sim")</f>
        <v>0</v>
      </c>
      <c r="BU339" s="27" t="e">
        <f t="shared" si="132"/>
        <v>#DIV/0!</v>
      </c>
      <c r="BV339" s="24">
        <f>SUMIFS('Faturamento SP3'!$H$2:$H$692,'Faturamento SP3'!$D$2:$D$692,'Infos Relatório'!$B$326,'Faturamento SP3'!$E$2:$E$692,'Infos Relatório'!$B339,'Faturamento SP3'!$Z$2:$Z$692,'Infos Relatório'!BQ$1)</f>
        <v>0</v>
      </c>
    </row>
    <row r="340" spans="2:74">
      <c r="B340" s="17" t="s">
        <v>20</v>
      </c>
      <c r="C340" s="23">
        <f>COUNTIFS('Faturamento SP3'!$D$2:$D$692,'Infos Relatório'!$B$326,'Faturamento SP3'!$E$2:$E$692,'Infos Relatório'!$B340,'Faturamento SP3'!$Z$2:$Z$692,'Infos Relatório'!C$1)</f>
        <v>0</v>
      </c>
      <c r="D340" s="13">
        <f>SUMIFS('Faturamento SP3'!$G$2:$G$692,'Faturamento SP3'!$D$2:$D$692,'Infos Relatório'!$B$326,'Faturamento SP3'!$E$2:$E$692,'Infos Relatório'!$B340,'Faturamento SP3'!$Z$2:$Z$692,'Infos Relatório'!C$1)</f>
        <v>0</v>
      </c>
      <c r="E340" s="13">
        <f>SUMIFS('Faturamento SP3'!$J$2:$J$692,'Faturamento SP3'!$D$2:$D$692,'Infos Relatório'!$B$326,'Faturamento SP3'!$E$2:$E$692,'Infos Relatório'!$B340,'Faturamento SP3'!$Z$2:$Z$692,'Infos Relatório'!C$1)</f>
        <v>0</v>
      </c>
      <c r="F340" s="14">
        <f>SUMIFS('Faturamento SP3'!$O$2:$O$692,'Faturamento SP3'!$D$2:$D$692,'Infos Relatório'!$B$326,'Faturamento SP3'!$E$2:$E$692,'Infos Relatório'!$B340,'Faturamento SP3'!$Z$2:$Z$692,'Infos Relatório'!C$1,'Faturamento SP3'!$T$2:$T$692,"Sim")+SUMIFS('Faturamento SP3'!$P$2:$P$692,'Faturamento SP3'!$D$2:$D$692,'Infos Relatório'!$B$326,'Faturamento SP3'!$E$2:$E$692,'Infos Relatório'!$B340,'Faturamento SP3'!$Z$2:$Z$692,'Infos Relatório'!C$1,'Faturamento SP3'!$T$2:$T$692,"Sim")</f>
        <v>0</v>
      </c>
      <c r="G340" s="27" t="e">
        <f t="shared" si="121"/>
        <v>#DIV/0!</v>
      </c>
      <c r="H340" s="24">
        <f>SUMIFS('Faturamento SP3'!$H$2:$H$692,'Faturamento SP3'!$D$2:$D$692,'Infos Relatório'!$B$326,'Faturamento SP3'!$E$2:$E$692,'Infos Relatório'!$B340,'Faturamento SP3'!$Z$2:$Z$692,'Infos Relatório'!C$1)</f>
        <v>0</v>
      </c>
      <c r="I340" s="23">
        <f>COUNTIFS('Faturamento SP3'!$D$2:$D$692,'Infos Relatório'!$B$326,'Faturamento SP3'!$E$2:$E$692,'Infos Relatório'!$B340,'Faturamento SP3'!$Z$2:$Z$692,'Infos Relatório'!I$1)</f>
        <v>0</v>
      </c>
      <c r="J340" s="13">
        <f>SUMIFS('Faturamento SP3'!$G$2:$G$692,'Faturamento SP3'!$D$2:$D$692,'Infos Relatório'!$B$326,'Faturamento SP3'!$E$2:$E$692,'Infos Relatório'!$B340,'Faturamento SP3'!$Z$2:$Z$692,'Infos Relatório'!I$1)</f>
        <v>0</v>
      </c>
      <c r="K340" s="13">
        <f>SUMIFS('Faturamento SP3'!$J$2:$J$692,'Faturamento SP3'!$D$2:$D$692,'Infos Relatório'!$B$326,'Faturamento SP3'!$E$2:$E$692,'Infos Relatório'!$B340,'Faturamento SP3'!$Z$2:$Z$692,'Infos Relatório'!I$1)</f>
        <v>0</v>
      </c>
      <c r="L340" s="14">
        <f>SUMIFS('Faturamento SP3'!$O$2:$O$692,'Faturamento SP3'!$D$2:$D$692,'Infos Relatório'!$B$326,'Faturamento SP3'!$E$2:$E$692,'Infos Relatório'!$B340,'Faturamento SP3'!$Z$2:$Z$692,'Infos Relatório'!I$1,'Faturamento SP3'!$T$2:$T$692,"Sim")+SUMIFS('Faturamento SP3'!$P$2:$P$692,'Faturamento SP3'!$D$2:$D$692,'Infos Relatório'!$B$326,'Faturamento SP3'!$E$2:$E$692,'Infos Relatório'!$B340,'Faturamento SP3'!$Z$2:$Z$692,'Infos Relatório'!I$1,'Faturamento SP3'!$T$2:$T$692,"Sim")</f>
        <v>0</v>
      </c>
      <c r="M340" s="27" t="e">
        <f t="shared" si="122"/>
        <v>#DIV/0!</v>
      </c>
      <c r="N340" s="24">
        <f>SUMIFS('Faturamento SP3'!$H$2:$H$692,'Faturamento SP3'!$D$2:$D$692,'Infos Relatório'!$B$326,'Faturamento SP3'!$E$2:$E$692,'Infos Relatório'!$B340,'Faturamento SP3'!$Z$2:$Z$692,'Infos Relatório'!I$1)</f>
        <v>0</v>
      </c>
      <c r="O340" s="23">
        <f>COUNTIFS('Faturamento SP3'!$D$2:$D$692,'Infos Relatório'!$B$326,'Faturamento SP3'!$E$2:$E$692,'Infos Relatório'!$B340,'Faturamento SP3'!$Z$2:$Z$692,'Infos Relatório'!O$1)</f>
        <v>0</v>
      </c>
      <c r="P340" s="13">
        <f>SUMIFS('Faturamento SP3'!$G$2:$G$692,'Faturamento SP3'!$D$2:$D$692,'Infos Relatório'!$B$326,'Faturamento SP3'!$E$2:$E$692,'Infos Relatório'!$B340,'Faturamento SP3'!$Z$2:$Z$692,'Infos Relatório'!O$1)</f>
        <v>0</v>
      </c>
      <c r="Q340" s="13">
        <f>SUMIFS('Faturamento SP3'!$J$2:$J$692,'Faturamento SP3'!$D$2:$D$692,'Infos Relatório'!$B$326,'Faturamento SP3'!$E$2:$E$692,'Infos Relatório'!$B340,'Faturamento SP3'!$Z$2:$Z$692,'Infos Relatório'!O$1)</f>
        <v>0</v>
      </c>
      <c r="R340" s="14">
        <f>SUMIFS('Faturamento SP3'!$O$2:$O$692,'Faturamento SP3'!$D$2:$D$692,'Infos Relatório'!$B$326,'Faturamento SP3'!$E$2:$E$692,'Infos Relatório'!$B340,'Faturamento SP3'!$Z$2:$Z$692,'Infos Relatório'!O$1,'Faturamento SP3'!$T$2:$T$692,"Sim")+SUMIFS('Faturamento SP3'!$P$2:$P$692,'Faturamento SP3'!$D$2:$D$692,'Infos Relatório'!$B$326,'Faturamento SP3'!$E$2:$E$692,'Infos Relatório'!$B340,'Faturamento SP3'!$Z$2:$Z$692,'Infos Relatório'!O$1,'Faturamento SP3'!$T$2:$T$692,"Sim")</f>
        <v>0</v>
      </c>
      <c r="S340" s="27" t="e">
        <f t="shared" si="123"/>
        <v>#DIV/0!</v>
      </c>
      <c r="T340" s="24">
        <f>SUMIFS('Faturamento SP3'!$H$2:$H$692,'Faturamento SP3'!$D$2:$D$692,'Infos Relatório'!$B$326,'Faturamento SP3'!$E$2:$E$692,'Infos Relatório'!$B340,'Faturamento SP3'!$Z$2:$Z$692,'Infos Relatório'!O$1)</f>
        <v>0</v>
      </c>
      <c r="U340" s="23">
        <f>COUNTIFS('Faturamento SP3'!$D$2:$D$692,'Infos Relatório'!$B$326,'Faturamento SP3'!$E$2:$E$692,'Infos Relatório'!$B340,'Faturamento SP3'!$Z$2:$Z$692,'Infos Relatório'!U$1)</f>
        <v>0</v>
      </c>
      <c r="V340" s="13">
        <f>SUMIFS('Faturamento SP3'!$G$2:$G$692,'Faturamento SP3'!$D$2:$D$692,'Infos Relatório'!$B$326,'Faturamento SP3'!$E$2:$E$692,'Infos Relatório'!$B340,'Faturamento SP3'!$Z$2:$Z$692,'Infos Relatório'!U$1)</f>
        <v>0</v>
      </c>
      <c r="W340" s="13">
        <f>SUMIFS('Faturamento SP3'!$J$2:$J$692,'Faturamento SP3'!$D$2:$D$692,'Infos Relatório'!$B$326,'Faturamento SP3'!$E$2:$E$692,'Infos Relatório'!$B340,'Faturamento SP3'!$Z$2:$Z$692,'Infos Relatório'!U$1)</f>
        <v>0</v>
      </c>
      <c r="X340" s="14">
        <f>SUMIFS('Faturamento SP3'!$O$2:$O$692,'Faturamento SP3'!$D$2:$D$692,'Infos Relatório'!$B$326,'Faturamento SP3'!$E$2:$E$692,'Infos Relatório'!$B340,'Faturamento SP3'!$Z$2:$Z$692,'Infos Relatório'!U$1,'Faturamento SP3'!$T$2:$T$692,"Sim")+SUMIFS('Faturamento SP3'!$P$2:$P$692,'Faturamento SP3'!$D$2:$D$692,'Infos Relatório'!$B$326,'Faturamento SP3'!$E$2:$E$692,'Infos Relatório'!$B340,'Faturamento SP3'!$Z$2:$Z$692,'Infos Relatório'!U$1,'Faturamento SP3'!$T$2:$T$692,"Sim")</f>
        <v>0</v>
      </c>
      <c r="Y340" s="27" t="e">
        <f t="shared" si="124"/>
        <v>#DIV/0!</v>
      </c>
      <c r="Z340" s="24">
        <f>SUMIFS('Faturamento SP3'!$H$2:$H$692,'Faturamento SP3'!$D$2:$D$692,'Infos Relatório'!$B$326,'Faturamento SP3'!$E$2:$E$692,'Infos Relatório'!$B340,'Faturamento SP3'!$Z$2:$Z$692,'Infos Relatório'!U$1)</f>
        <v>0</v>
      </c>
      <c r="AA340" s="23">
        <f>COUNTIFS('Faturamento SP3'!$D$2:$D$692,'Infos Relatório'!$B$326,'Faturamento SP3'!$E$2:$E$692,'Infos Relatório'!$B340,'Faturamento SP3'!$Z$2:$Z$692,'Infos Relatório'!AA$1)</f>
        <v>0</v>
      </c>
      <c r="AB340" s="13">
        <f>SUMIFS('Faturamento SP3'!$G$2:$G$692,'Faturamento SP3'!$D$2:$D$692,'Infos Relatório'!$B$326,'Faturamento SP3'!$E$2:$E$692,'Infos Relatório'!$B340,'Faturamento SP3'!$Z$2:$Z$692,'Infos Relatório'!AA$1)</f>
        <v>0</v>
      </c>
      <c r="AC340" s="13">
        <f>SUMIFS('Faturamento SP3'!$J$2:$J$692,'Faturamento SP3'!$D$2:$D$692,'Infos Relatório'!$B$326,'Faturamento SP3'!$E$2:$E$692,'Infos Relatório'!$B340,'Faturamento SP3'!$Z$2:$Z$692,'Infos Relatório'!AA$1)</f>
        <v>0</v>
      </c>
      <c r="AD340" s="14">
        <f>SUMIFS('Faturamento SP3'!$O$2:$O$692,'Faturamento SP3'!$D$2:$D$692,'Infos Relatório'!$B$326,'Faturamento SP3'!$E$2:$E$692,'Infos Relatório'!$B340,'Faturamento SP3'!$Z$2:$Z$692,'Infos Relatório'!AA$1,'Faturamento SP3'!$T$2:$T$692,"Sim")+SUMIFS('Faturamento SP3'!$P$2:$P$692,'Faturamento SP3'!$D$2:$D$692,'Infos Relatório'!$B$326,'Faturamento SP3'!$E$2:$E$692,'Infos Relatório'!$B340,'Faturamento SP3'!$Z$2:$Z$692,'Infos Relatório'!AA$1,'Faturamento SP3'!$T$2:$T$692,"Sim")</f>
        <v>0</v>
      </c>
      <c r="AE340" s="27" t="e">
        <f t="shared" si="125"/>
        <v>#DIV/0!</v>
      </c>
      <c r="AF340" s="24">
        <f>SUMIFS('Faturamento SP3'!$H$2:$H$692,'Faturamento SP3'!$D$2:$D$692,'Infos Relatório'!$B$326,'Faturamento SP3'!$E$2:$E$692,'Infos Relatório'!$B340,'Faturamento SP3'!$Z$2:$Z$692,'Infos Relatório'!AA$1)</f>
        <v>0</v>
      </c>
      <c r="AG340" s="23">
        <f>COUNTIFS('Faturamento SP3'!$D$2:$D$692,'Infos Relatório'!$B$326,'Faturamento SP3'!$E$2:$E$692,'Infos Relatório'!$B340,'Faturamento SP3'!$Z$2:$Z$692,'Infos Relatório'!AG$1)</f>
        <v>0</v>
      </c>
      <c r="AH340" s="13">
        <f>SUMIFS('Faturamento SP3'!$G$2:$G$692,'Faturamento SP3'!$D$2:$D$692,'Infos Relatório'!$B$326,'Faturamento SP3'!$E$2:$E$692,'Infos Relatório'!$B340,'Faturamento SP3'!$Z$2:$Z$692,'Infos Relatório'!AG$1)</f>
        <v>0</v>
      </c>
      <c r="AI340" s="13">
        <f>SUMIFS('Faturamento SP3'!$J$2:$J$692,'Faturamento SP3'!$D$2:$D$692,'Infos Relatório'!$B$326,'Faturamento SP3'!$E$2:$E$692,'Infos Relatório'!$B340,'Faturamento SP3'!$Z$2:$Z$692,'Infos Relatório'!AG$1)</f>
        <v>0</v>
      </c>
      <c r="AJ340" s="14">
        <f>SUMIFS('Faturamento SP3'!$O$2:$O$692,'Faturamento SP3'!$D$2:$D$692,'Infos Relatório'!$B$326,'Faturamento SP3'!$E$2:$E$692,'Infos Relatório'!$B340,'Faturamento SP3'!$Z$2:$Z$692,'Infos Relatório'!AG$1,'Faturamento SP3'!$T$2:$T$692,"Sim")+SUMIFS('Faturamento SP3'!$P$2:$P$692,'Faturamento SP3'!$D$2:$D$692,'Infos Relatório'!$B$326,'Faturamento SP3'!$E$2:$E$692,'Infos Relatório'!$B340,'Faturamento SP3'!$Z$2:$Z$692,'Infos Relatório'!AG$1,'Faturamento SP3'!$T$2:$T$692,"Sim")</f>
        <v>0</v>
      </c>
      <c r="AK340" s="27" t="e">
        <f t="shared" si="126"/>
        <v>#DIV/0!</v>
      </c>
      <c r="AL340" s="24">
        <f>SUMIFS('Faturamento SP3'!$H$2:$H$692,'Faturamento SP3'!$D$2:$D$692,'Infos Relatório'!$B$326,'Faturamento SP3'!$E$2:$E$692,'Infos Relatório'!$B340,'Faturamento SP3'!$Z$2:$Z$692,'Infos Relatório'!AG$1)</f>
        <v>0</v>
      </c>
      <c r="AM340" s="23">
        <f>COUNTIFS('Faturamento SP3'!$D$2:$D$692,'Infos Relatório'!$B$326,'Faturamento SP3'!$E$2:$E$692,'Infos Relatório'!$B340,'Faturamento SP3'!$Z$2:$Z$692,'Infos Relatório'!AM$1)</f>
        <v>0</v>
      </c>
      <c r="AN340" s="13">
        <f>SUMIFS('Faturamento SP3'!$G$2:$G$692,'Faturamento SP3'!$D$2:$D$692,'Infos Relatório'!$B$326,'Faturamento SP3'!$E$2:$E$692,'Infos Relatório'!$B340,'Faturamento SP3'!$Z$2:$Z$692,'Infos Relatório'!AM$1)</f>
        <v>0</v>
      </c>
      <c r="AO340" s="13">
        <f>SUMIFS('Faturamento SP3'!$J$2:$J$692,'Faturamento SP3'!$D$2:$D$692,'Infos Relatório'!$B$326,'Faturamento SP3'!$E$2:$E$692,'Infos Relatório'!$B340,'Faturamento SP3'!$Z$2:$Z$692,'Infos Relatório'!AM$1)</f>
        <v>0</v>
      </c>
      <c r="AP340" s="14">
        <f>SUMIFS('Faturamento SP3'!$O$2:$O$692,'Faturamento SP3'!$D$2:$D$692,'Infos Relatório'!$B$326,'Faturamento SP3'!$E$2:$E$692,'Infos Relatório'!$B340,'Faturamento SP3'!$Z$2:$Z$692,'Infos Relatório'!AM$1,'Faturamento SP3'!$T$2:$T$692,"Sim")+SUMIFS('Faturamento SP3'!$P$2:$P$692,'Faturamento SP3'!$D$2:$D$692,'Infos Relatório'!$B$326,'Faturamento SP3'!$E$2:$E$692,'Infos Relatório'!$B340,'Faturamento SP3'!$Z$2:$Z$692,'Infos Relatório'!AM$1,'Faturamento SP3'!$T$2:$T$692,"Sim")</f>
        <v>0</v>
      </c>
      <c r="AQ340" s="27" t="e">
        <f t="shared" si="127"/>
        <v>#DIV/0!</v>
      </c>
      <c r="AR340" s="24">
        <f>SUMIFS('Faturamento SP3'!$H$2:$H$692,'Faturamento SP3'!$D$2:$D$692,'Infos Relatório'!$B$326,'Faturamento SP3'!$E$2:$E$692,'Infos Relatório'!$B340,'Faturamento SP3'!$Z$2:$Z$692,'Infos Relatório'!AM$1)</f>
        <v>0</v>
      </c>
      <c r="AS340" s="23">
        <f>COUNTIFS('Faturamento SP3'!$D$2:$D$692,'Infos Relatório'!$B$326,'Faturamento SP3'!$E$2:$E$692,'Infos Relatório'!$B340,'Faturamento SP3'!$Z$2:$Z$692,'Infos Relatório'!AS$1)</f>
        <v>0</v>
      </c>
      <c r="AT340" s="13">
        <f>SUMIFS('Faturamento SP3'!$G$2:$G$692,'Faturamento SP3'!$D$2:$D$692,'Infos Relatório'!$B$326,'Faturamento SP3'!$E$2:$E$692,'Infos Relatório'!$B340,'Faturamento SP3'!$Z$2:$Z$692,'Infos Relatório'!AS$1)</f>
        <v>0</v>
      </c>
      <c r="AU340" s="13">
        <f>SUMIFS('Faturamento SP3'!$J$2:$J$692,'Faturamento SP3'!$D$2:$D$692,'Infos Relatório'!$B$326,'Faturamento SP3'!$E$2:$E$692,'Infos Relatório'!$B340,'Faturamento SP3'!$Z$2:$Z$692,'Infos Relatório'!AS$1)</f>
        <v>0</v>
      </c>
      <c r="AV340" s="14">
        <f>SUMIFS('Faturamento SP3'!$O$2:$O$692,'Faturamento SP3'!$D$2:$D$692,'Infos Relatório'!$B$326,'Faturamento SP3'!$E$2:$E$692,'Infos Relatório'!$B340,'Faturamento SP3'!$Z$2:$Z$692,'Infos Relatório'!AS$1,'Faturamento SP3'!$T$2:$T$692,"Sim")+SUMIFS('Faturamento SP3'!$P$2:$P$692,'Faturamento SP3'!$D$2:$D$692,'Infos Relatório'!$B$326,'Faturamento SP3'!$E$2:$E$692,'Infos Relatório'!$B340,'Faturamento SP3'!$Z$2:$Z$692,'Infos Relatório'!AS$1,'Faturamento SP3'!$T$2:$T$692,"Sim")</f>
        <v>0</v>
      </c>
      <c r="AW340" s="27" t="e">
        <f t="shared" si="128"/>
        <v>#DIV/0!</v>
      </c>
      <c r="AX340" s="24">
        <f>SUMIFS('Faturamento SP3'!$H$2:$H$692,'Faturamento SP3'!$D$2:$D$692,'Infos Relatório'!$B$326,'Faturamento SP3'!$E$2:$E$692,'Infos Relatório'!$B340,'Faturamento SP3'!$Z$2:$Z$692,'Infos Relatório'!AS$1)</f>
        <v>0</v>
      </c>
      <c r="AY340" s="23">
        <f>COUNTIFS('Faturamento SP3'!$D$2:$D$692,'Infos Relatório'!$B$326,'Faturamento SP3'!$E$2:$E$692,'Infos Relatório'!$B340,'Faturamento SP3'!$Z$2:$Z$692,'Infos Relatório'!AY$1)</f>
        <v>0</v>
      </c>
      <c r="AZ340" s="13">
        <f>SUMIFS('Faturamento SP3'!$G$2:$G$692,'Faturamento SP3'!$D$2:$D$692,'Infos Relatório'!$B$326,'Faturamento SP3'!$E$2:$E$692,'Infos Relatório'!$B340,'Faturamento SP3'!$Z$2:$Z$692,'Infos Relatório'!AY$1)</f>
        <v>0</v>
      </c>
      <c r="BA340" s="13">
        <f>SUMIFS('Faturamento SP3'!$J$2:$J$692,'Faturamento SP3'!$D$2:$D$692,'Infos Relatório'!$B$326,'Faturamento SP3'!$E$2:$E$692,'Infos Relatório'!$B340,'Faturamento SP3'!$Z$2:$Z$692,'Infos Relatório'!AY$1)</f>
        <v>0</v>
      </c>
      <c r="BB340" s="14">
        <f>SUMIFS('Faturamento SP3'!$O$2:$O$692,'Faturamento SP3'!$D$2:$D$692,'Infos Relatório'!$B$326,'Faturamento SP3'!$E$2:$E$692,'Infos Relatório'!$B340,'Faturamento SP3'!$Z$2:$Z$692,'Infos Relatório'!AY$1,'Faturamento SP3'!$T$2:$T$692,"Sim")+SUMIFS('Faturamento SP3'!$P$2:$P$692,'Faturamento SP3'!$D$2:$D$692,'Infos Relatório'!$B$326,'Faturamento SP3'!$E$2:$E$692,'Infos Relatório'!$B340,'Faturamento SP3'!$Z$2:$Z$692,'Infos Relatório'!AY$1,'Faturamento SP3'!$T$2:$T$692,"Sim")</f>
        <v>0</v>
      </c>
      <c r="BC340" s="27" t="e">
        <f t="shared" si="129"/>
        <v>#DIV/0!</v>
      </c>
      <c r="BD340" s="24">
        <f>SUMIFS('Faturamento SP3'!$H$2:$H$692,'Faturamento SP3'!$D$2:$D$692,'Infos Relatório'!$B$326,'Faturamento SP3'!$E$2:$E$692,'Infos Relatório'!$B340,'Faturamento SP3'!$Z$2:$Z$692,'Infos Relatório'!AY$1)</f>
        <v>0</v>
      </c>
      <c r="BE340" s="23">
        <f>COUNTIFS('Faturamento SP3'!$D$2:$D$692,'Infos Relatório'!$B$326,'Faturamento SP3'!$E$2:$E$692,'Infos Relatório'!$B340,'Faturamento SP3'!$Z$2:$Z$692,'Infos Relatório'!BE$1)</f>
        <v>0</v>
      </c>
      <c r="BF340" s="13">
        <f>SUMIFS('Faturamento SP3'!$G$2:$G$692,'Faturamento SP3'!$D$2:$D$692,'Infos Relatório'!$B$326,'Faturamento SP3'!$E$2:$E$692,'Infos Relatório'!$B340,'Faturamento SP3'!$Z$2:$Z$692,'Infos Relatório'!BE$1)</f>
        <v>0</v>
      </c>
      <c r="BG340" s="13">
        <f>SUMIFS('Faturamento SP3'!$J$2:$J$692,'Faturamento SP3'!$D$2:$D$692,'Infos Relatório'!$B$326,'Faturamento SP3'!$E$2:$E$692,'Infos Relatório'!$B340,'Faturamento SP3'!$Z$2:$Z$692,'Infos Relatório'!BE$1)</f>
        <v>0</v>
      </c>
      <c r="BH340" s="14">
        <f>SUMIFS('Faturamento SP3'!$O$2:$O$692,'Faturamento SP3'!$D$2:$D$692,'Infos Relatório'!$B$326,'Faturamento SP3'!$E$2:$E$692,'Infos Relatório'!$B340,'Faturamento SP3'!$Z$2:$Z$692,'Infos Relatório'!BE$1,'Faturamento SP3'!$T$2:$T$692,"Sim")+SUMIFS('Faturamento SP3'!$P$2:$P$692,'Faturamento SP3'!$D$2:$D$692,'Infos Relatório'!$B$326,'Faturamento SP3'!$E$2:$E$692,'Infos Relatório'!$B340,'Faturamento SP3'!$Z$2:$Z$692,'Infos Relatório'!BE$1,'Faturamento SP3'!$T$2:$T$692,"Sim")</f>
        <v>0</v>
      </c>
      <c r="BI340" s="27" t="e">
        <f t="shared" si="130"/>
        <v>#DIV/0!</v>
      </c>
      <c r="BJ340" s="24">
        <f>SUMIFS('Faturamento SP3'!$H$2:$H$692,'Faturamento SP3'!$D$2:$D$692,'Infos Relatório'!$B$326,'Faturamento SP3'!$E$2:$E$692,'Infos Relatório'!$B340,'Faturamento SP3'!$Z$2:$Z$692,'Infos Relatório'!BE$1)</f>
        <v>0</v>
      </c>
      <c r="BK340" s="23">
        <f>COUNTIFS('Faturamento SP3'!$D$2:$D$692,'Infos Relatório'!$B$326,'Faturamento SP3'!$E$2:$E$692,'Infos Relatório'!$B340,'Faturamento SP3'!$Z$2:$Z$692,'Infos Relatório'!BK$1)</f>
        <v>0</v>
      </c>
      <c r="BL340" s="13">
        <f>SUMIFS('Faturamento SP3'!$G$2:$G$692,'Faturamento SP3'!$D$2:$D$692,'Infos Relatório'!$B$326,'Faturamento SP3'!$E$2:$E$692,'Infos Relatório'!$B340,'Faturamento SP3'!$Z$2:$Z$692,'Infos Relatório'!BK$1)</f>
        <v>0</v>
      </c>
      <c r="BM340" s="13">
        <f>SUMIFS('Faturamento SP3'!$J$2:$J$692,'Faturamento SP3'!$D$2:$D$692,'Infos Relatório'!$B$326,'Faturamento SP3'!$E$2:$E$692,'Infos Relatório'!$B340,'Faturamento SP3'!$Z$2:$Z$692,'Infos Relatório'!BK$1)</f>
        <v>0</v>
      </c>
      <c r="BN340" s="14">
        <f>SUMIFS('Faturamento SP3'!$O$2:$O$692,'Faturamento SP3'!$D$2:$D$692,'Infos Relatório'!$B$326,'Faturamento SP3'!$E$2:$E$692,'Infos Relatório'!$B340,'Faturamento SP3'!$Z$2:$Z$692,'Infos Relatório'!BK$1,'Faturamento SP3'!$T$2:$T$692,"Sim")+SUMIFS('Faturamento SP3'!$P$2:$P$692,'Faturamento SP3'!$D$2:$D$692,'Infos Relatório'!$B$326,'Faturamento SP3'!$E$2:$E$692,'Infos Relatório'!$B340,'Faturamento SP3'!$Z$2:$Z$692,'Infos Relatório'!BK$1,'Faturamento SP3'!$T$2:$T$692,"Sim")</f>
        <v>0</v>
      </c>
      <c r="BO340" s="27" t="e">
        <f t="shared" si="131"/>
        <v>#DIV/0!</v>
      </c>
      <c r="BP340" s="24">
        <f>SUMIFS('Faturamento SP3'!$H$2:$H$692,'Faturamento SP3'!$D$2:$D$692,'Infos Relatório'!$B$326,'Faturamento SP3'!$E$2:$E$692,'Infos Relatório'!$B340,'Faturamento SP3'!$Z$2:$Z$692,'Infos Relatório'!BK$1)</f>
        <v>0</v>
      </c>
      <c r="BQ340" s="23">
        <f>COUNTIFS('Faturamento SP3'!$D$2:$D$692,'Infos Relatório'!$B$326,'Faturamento SP3'!$E$2:$E$692,'Infos Relatório'!$B340,'Faturamento SP3'!$Z$2:$Z$692,'Infos Relatório'!BQ$1)</f>
        <v>0</v>
      </c>
      <c r="BR340" s="13">
        <f>SUMIFS('Faturamento SP3'!$G$2:$G$692,'Faturamento SP3'!$D$2:$D$692,'Infos Relatório'!$B$326,'Faturamento SP3'!$E$2:$E$692,'Infos Relatório'!$B340,'Faturamento SP3'!$Z$2:$Z$692,'Infos Relatório'!BQ$1)</f>
        <v>0</v>
      </c>
      <c r="BS340" s="13">
        <f>SUMIFS('Faturamento SP3'!$J$2:$J$692,'Faturamento SP3'!$D$2:$D$692,'Infos Relatório'!$B$326,'Faturamento SP3'!$E$2:$E$692,'Infos Relatório'!$B340,'Faturamento SP3'!$Z$2:$Z$692,'Infos Relatório'!BQ$1)</f>
        <v>0</v>
      </c>
      <c r="BT340" s="14">
        <f>SUMIFS('Faturamento SP3'!$O$2:$O$692,'Faturamento SP3'!$D$2:$D$692,'Infos Relatório'!$B$326,'Faturamento SP3'!$E$2:$E$692,'Infos Relatório'!$B340,'Faturamento SP3'!$Z$2:$Z$692,'Infos Relatório'!BQ$1,'Faturamento SP3'!$T$2:$T$692,"Sim")+SUMIFS('Faturamento SP3'!$P$2:$P$692,'Faturamento SP3'!$D$2:$D$692,'Infos Relatório'!$B$326,'Faturamento SP3'!$E$2:$E$692,'Infos Relatório'!$B340,'Faturamento SP3'!$Z$2:$Z$692,'Infos Relatório'!BQ$1,'Faturamento SP3'!$T$2:$T$692,"Sim")</f>
        <v>0</v>
      </c>
      <c r="BU340" s="27" t="e">
        <f t="shared" si="132"/>
        <v>#DIV/0!</v>
      </c>
      <c r="BV340" s="24">
        <f>SUMIFS('Faturamento SP3'!$H$2:$H$692,'Faturamento SP3'!$D$2:$D$692,'Infos Relatório'!$B$326,'Faturamento SP3'!$E$2:$E$692,'Infos Relatório'!$B340,'Faturamento SP3'!$Z$2:$Z$692,'Infos Relatório'!BQ$1)</f>
        <v>0</v>
      </c>
    </row>
    <row r="341" spans="2:74">
      <c r="B341" s="17" t="s">
        <v>21</v>
      </c>
      <c r="C341" s="23">
        <f>COUNTIFS('Faturamento SP3'!$D$2:$D$692,'Infos Relatório'!$B$326,'Faturamento SP3'!$E$2:$E$692,'Infos Relatório'!$B341,'Faturamento SP3'!$Z$2:$Z$692,'Infos Relatório'!C$1)</f>
        <v>0</v>
      </c>
      <c r="D341" s="13">
        <f>SUMIFS('Faturamento SP3'!$G$2:$G$692,'Faturamento SP3'!$D$2:$D$692,'Infos Relatório'!$B$326,'Faturamento SP3'!$E$2:$E$692,'Infos Relatório'!$B341,'Faturamento SP3'!$Z$2:$Z$692,'Infos Relatório'!C$1)</f>
        <v>0</v>
      </c>
      <c r="E341" s="13">
        <f>SUMIFS('Faturamento SP3'!$J$2:$J$692,'Faturamento SP3'!$D$2:$D$692,'Infos Relatório'!$B$326,'Faturamento SP3'!$E$2:$E$692,'Infos Relatório'!$B341,'Faturamento SP3'!$Z$2:$Z$692,'Infos Relatório'!C$1)</f>
        <v>0</v>
      </c>
      <c r="F341" s="14">
        <f>SUMIFS('Faturamento SP3'!$O$2:$O$692,'Faturamento SP3'!$D$2:$D$692,'Infos Relatório'!$B$326,'Faturamento SP3'!$E$2:$E$692,'Infos Relatório'!$B341,'Faturamento SP3'!$Z$2:$Z$692,'Infos Relatório'!C$1,'Faturamento SP3'!$T$2:$T$692,"Sim")+SUMIFS('Faturamento SP3'!$P$2:$P$692,'Faturamento SP3'!$D$2:$D$692,'Infos Relatório'!$B$326,'Faturamento SP3'!$E$2:$E$692,'Infos Relatório'!$B341,'Faturamento SP3'!$Z$2:$Z$692,'Infos Relatório'!C$1,'Faturamento SP3'!$T$2:$T$692,"Sim")</f>
        <v>0</v>
      </c>
      <c r="G341" s="27" t="e">
        <f t="shared" si="121"/>
        <v>#DIV/0!</v>
      </c>
      <c r="H341" s="24">
        <f>SUMIFS('Faturamento SP3'!$H$2:$H$692,'Faturamento SP3'!$D$2:$D$692,'Infos Relatório'!$B$326,'Faturamento SP3'!$E$2:$E$692,'Infos Relatório'!$B341,'Faturamento SP3'!$Z$2:$Z$692,'Infos Relatório'!C$1)</f>
        <v>0</v>
      </c>
      <c r="I341" s="23">
        <f>COUNTIFS('Faturamento SP3'!$D$2:$D$692,'Infos Relatório'!$B$326,'Faturamento SP3'!$E$2:$E$692,'Infos Relatório'!$B341,'Faturamento SP3'!$Z$2:$Z$692,'Infos Relatório'!I$1)</f>
        <v>0</v>
      </c>
      <c r="J341" s="13">
        <f>SUMIFS('Faturamento SP3'!$G$2:$G$692,'Faturamento SP3'!$D$2:$D$692,'Infos Relatório'!$B$326,'Faturamento SP3'!$E$2:$E$692,'Infos Relatório'!$B341,'Faturamento SP3'!$Z$2:$Z$692,'Infos Relatório'!I$1)</f>
        <v>0</v>
      </c>
      <c r="K341" s="13">
        <f>SUMIFS('Faturamento SP3'!$J$2:$J$692,'Faturamento SP3'!$D$2:$D$692,'Infos Relatório'!$B$326,'Faturamento SP3'!$E$2:$E$692,'Infos Relatório'!$B341,'Faturamento SP3'!$Z$2:$Z$692,'Infos Relatório'!I$1)</f>
        <v>0</v>
      </c>
      <c r="L341" s="14">
        <f>SUMIFS('Faturamento SP3'!$O$2:$O$692,'Faturamento SP3'!$D$2:$D$692,'Infos Relatório'!$B$326,'Faturamento SP3'!$E$2:$E$692,'Infos Relatório'!$B341,'Faturamento SP3'!$Z$2:$Z$692,'Infos Relatório'!I$1,'Faturamento SP3'!$T$2:$T$692,"Sim")+SUMIFS('Faturamento SP3'!$P$2:$P$692,'Faturamento SP3'!$D$2:$D$692,'Infos Relatório'!$B$326,'Faturamento SP3'!$E$2:$E$692,'Infos Relatório'!$B341,'Faturamento SP3'!$Z$2:$Z$692,'Infos Relatório'!I$1,'Faturamento SP3'!$T$2:$T$692,"Sim")</f>
        <v>0</v>
      </c>
      <c r="M341" s="27" t="e">
        <f t="shared" si="122"/>
        <v>#DIV/0!</v>
      </c>
      <c r="N341" s="24">
        <f>SUMIFS('Faturamento SP3'!$H$2:$H$692,'Faturamento SP3'!$D$2:$D$692,'Infos Relatório'!$B$326,'Faturamento SP3'!$E$2:$E$692,'Infos Relatório'!$B341,'Faturamento SP3'!$Z$2:$Z$692,'Infos Relatório'!I$1)</f>
        <v>0</v>
      </c>
      <c r="O341" s="23">
        <f>COUNTIFS('Faturamento SP3'!$D$2:$D$692,'Infos Relatório'!$B$326,'Faturamento SP3'!$E$2:$E$692,'Infos Relatório'!$B341,'Faturamento SP3'!$Z$2:$Z$692,'Infos Relatório'!O$1)</f>
        <v>0</v>
      </c>
      <c r="P341" s="13">
        <f>SUMIFS('Faturamento SP3'!$G$2:$G$692,'Faturamento SP3'!$D$2:$D$692,'Infos Relatório'!$B$326,'Faturamento SP3'!$E$2:$E$692,'Infos Relatório'!$B341,'Faturamento SP3'!$Z$2:$Z$692,'Infos Relatório'!O$1)</f>
        <v>0</v>
      </c>
      <c r="Q341" s="13">
        <f>SUMIFS('Faturamento SP3'!$J$2:$J$692,'Faturamento SP3'!$D$2:$D$692,'Infos Relatório'!$B$326,'Faturamento SP3'!$E$2:$E$692,'Infos Relatório'!$B341,'Faturamento SP3'!$Z$2:$Z$692,'Infos Relatório'!O$1)</f>
        <v>0</v>
      </c>
      <c r="R341" s="14">
        <f>SUMIFS('Faturamento SP3'!$O$2:$O$692,'Faturamento SP3'!$D$2:$D$692,'Infos Relatório'!$B$326,'Faturamento SP3'!$E$2:$E$692,'Infos Relatório'!$B341,'Faturamento SP3'!$Z$2:$Z$692,'Infos Relatório'!O$1,'Faturamento SP3'!$T$2:$T$692,"Sim")+SUMIFS('Faturamento SP3'!$P$2:$P$692,'Faturamento SP3'!$D$2:$D$692,'Infos Relatório'!$B$326,'Faturamento SP3'!$E$2:$E$692,'Infos Relatório'!$B341,'Faturamento SP3'!$Z$2:$Z$692,'Infos Relatório'!O$1,'Faturamento SP3'!$T$2:$T$692,"Sim")</f>
        <v>0</v>
      </c>
      <c r="S341" s="27" t="e">
        <f t="shared" si="123"/>
        <v>#DIV/0!</v>
      </c>
      <c r="T341" s="24">
        <f>SUMIFS('Faturamento SP3'!$H$2:$H$692,'Faturamento SP3'!$D$2:$D$692,'Infos Relatório'!$B$326,'Faturamento SP3'!$E$2:$E$692,'Infos Relatório'!$B341,'Faturamento SP3'!$Z$2:$Z$692,'Infos Relatório'!O$1)</f>
        <v>0</v>
      </c>
      <c r="U341" s="23">
        <f>COUNTIFS('Faturamento SP3'!$D$2:$D$692,'Infos Relatório'!$B$326,'Faturamento SP3'!$E$2:$E$692,'Infos Relatório'!$B341,'Faturamento SP3'!$Z$2:$Z$692,'Infos Relatório'!U$1)</f>
        <v>0</v>
      </c>
      <c r="V341" s="13">
        <f>SUMIFS('Faturamento SP3'!$G$2:$G$692,'Faturamento SP3'!$D$2:$D$692,'Infos Relatório'!$B$326,'Faturamento SP3'!$E$2:$E$692,'Infos Relatório'!$B341,'Faturamento SP3'!$Z$2:$Z$692,'Infos Relatório'!U$1)</f>
        <v>0</v>
      </c>
      <c r="W341" s="13">
        <f>SUMIFS('Faturamento SP3'!$J$2:$J$692,'Faturamento SP3'!$D$2:$D$692,'Infos Relatório'!$B$326,'Faturamento SP3'!$E$2:$E$692,'Infos Relatório'!$B341,'Faturamento SP3'!$Z$2:$Z$692,'Infos Relatório'!U$1)</f>
        <v>0</v>
      </c>
      <c r="X341" s="14">
        <f>SUMIFS('Faturamento SP3'!$O$2:$O$692,'Faturamento SP3'!$D$2:$D$692,'Infos Relatório'!$B$326,'Faturamento SP3'!$E$2:$E$692,'Infos Relatório'!$B341,'Faturamento SP3'!$Z$2:$Z$692,'Infos Relatório'!U$1,'Faturamento SP3'!$T$2:$T$692,"Sim")+SUMIFS('Faturamento SP3'!$P$2:$P$692,'Faturamento SP3'!$D$2:$D$692,'Infos Relatório'!$B$326,'Faturamento SP3'!$E$2:$E$692,'Infos Relatório'!$B341,'Faturamento SP3'!$Z$2:$Z$692,'Infos Relatório'!U$1,'Faturamento SP3'!$T$2:$T$692,"Sim")</f>
        <v>0</v>
      </c>
      <c r="Y341" s="27" t="e">
        <f t="shared" si="124"/>
        <v>#DIV/0!</v>
      </c>
      <c r="Z341" s="24">
        <f>SUMIFS('Faturamento SP3'!$H$2:$H$692,'Faturamento SP3'!$D$2:$D$692,'Infos Relatório'!$B$326,'Faturamento SP3'!$E$2:$E$692,'Infos Relatório'!$B341,'Faturamento SP3'!$Z$2:$Z$692,'Infos Relatório'!U$1)</f>
        <v>0</v>
      </c>
      <c r="AA341" s="23">
        <f>COUNTIFS('Faturamento SP3'!$D$2:$D$692,'Infos Relatório'!$B$326,'Faturamento SP3'!$E$2:$E$692,'Infos Relatório'!$B341,'Faturamento SP3'!$Z$2:$Z$692,'Infos Relatório'!AA$1)</f>
        <v>0</v>
      </c>
      <c r="AB341" s="13">
        <f>SUMIFS('Faturamento SP3'!$G$2:$G$692,'Faturamento SP3'!$D$2:$D$692,'Infos Relatório'!$B$326,'Faturamento SP3'!$E$2:$E$692,'Infos Relatório'!$B341,'Faturamento SP3'!$Z$2:$Z$692,'Infos Relatório'!AA$1)</f>
        <v>0</v>
      </c>
      <c r="AC341" s="13">
        <f>SUMIFS('Faturamento SP3'!$J$2:$J$692,'Faturamento SP3'!$D$2:$D$692,'Infos Relatório'!$B$326,'Faturamento SP3'!$E$2:$E$692,'Infos Relatório'!$B341,'Faturamento SP3'!$Z$2:$Z$692,'Infos Relatório'!AA$1)</f>
        <v>0</v>
      </c>
      <c r="AD341" s="14">
        <f>SUMIFS('Faturamento SP3'!$O$2:$O$692,'Faturamento SP3'!$D$2:$D$692,'Infos Relatório'!$B$326,'Faturamento SP3'!$E$2:$E$692,'Infos Relatório'!$B341,'Faturamento SP3'!$Z$2:$Z$692,'Infos Relatório'!AA$1,'Faturamento SP3'!$T$2:$T$692,"Sim")+SUMIFS('Faturamento SP3'!$P$2:$P$692,'Faturamento SP3'!$D$2:$D$692,'Infos Relatório'!$B$326,'Faturamento SP3'!$E$2:$E$692,'Infos Relatório'!$B341,'Faturamento SP3'!$Z$2:$Z$692,'Infos Relatório'!AA$1,'Faturamento SP3'!$T$2:$T$692,"Sim")</f>
        <v>0</v>
      </c>
      <c r="AE341" s="27" t="e">
        <f t="shared" si="125"/>
        <v>#DIV/0!</v>
      </c>
      <c r="AF341" s="24">
        <f>SUMIFS('Faturamento SP3'!$H$2:$H$692,'Faturamento SP3'!$D$2:$D$692,'Infos Relatório'!$B$326,'Faturamento SP3'!$E$2:$E$692,'Infos Relatório'!$B341,'Faturamento SP3'!$Z$2:$Z$692,'Infos Relatório'!AA$1)</f>
        <v>0</v>
      </c>
      <c r="AG341" s="23">
        <f>COUNTIFS('Faturamento SP3'!$D$2:$D$692,'Infos Relatório'!$B$326,'Faturamento SP3'!$E$2:$E$692,'Infos Relatório'!$B341,'Faturamento SP3'!$Z$2:$Z$692,'Infos Relatório'!AG$1)</f>
        <v>0</v>
      </c>
      <c r="AH341" s="13">
        <f>SUMIFS('Faturamento SP3'!$G$2:$G$692,'Faturamento SP3'!$D$2:$D$692,'Infos Relatório'!$B$326,'Faturamento SP3'!$E$2:$E$692,'Infos Relatório'!$B341,'Faturamento SP3'!$Z$2:$Z$692,'Infos Relatório'!AG$1)</f>
        <v>0</v>
      </c>
      <c r="AI341" s="13">
        <f>SUMIFS('Faturamento SP3'!$J$2:$J$692,'Faturamento SP3'!$D$2:$D$692,'Infos Relatório'!$B$326,'Faturamento SP3'!$E$2:$E$692,'Infos Relatório'!$B341,'Faturamento SP3'!$Z$2:$Z$692,'Infos Relatório'!AG$1)</f>
        <v>0</v>
      </c>
      <c r="AJ341" s="14">
        <f>SUMIFS('Faturamento SP3'!$O$2:$O$692,'Faturamento SP3'!$D$2:$D$692,'Infos Relatório'!$B$326,'Faturamento SP3'!$E$2:$E$692,'Infos Relatório'!$B341,'Faturamento SP3'!$Z$2:$Z$692,'Infos Relatório'!AG$1,'Faturamento SP3'!$T$2:$T$692,"Sim")+SUMIFS('Faturamento SP3'!$P$2:$P$692,'Faturamento SP3'!$D$2:$D$692,'Infos Relatório'!$B$326,'Faturamento SP3'!$E$2:$E$692,'Infos Relatório'!$B341,'Faturamento SP3'!$Z$2:$Z$692,'Infos Relatório'!AG$1,'Faturamento SP3'!$T$2:$T$692,"Sim")</f>
        <v>0</v>
      </c>
      <c r="AK341" s="27" t="e">
        <f t="shared" si="126"/>
        <v>#DIV/0!</v>
      </c>
      <c r="AL341" s="24">
        <f>SUMIFS('Faturamento SP3'!$H$2:$H$692,'Faturamento SP3'!$D$2:$D$692,'Infos Relatório'!$B$326,'Faturamento SP3'!$E$2:$E$692,'Infos Relatório'!$B341,'Faturamento SP3'!$Z$2:$Z$692,'Infos Relatório'!AG$1)</f>
        <v>0</v>
      </c>
      <c r="AM341" s="23">
        <f>COUNTIFS('Faturamento SP3'!$D$2:$D$692,'Infos Relatório'!$B$326,'Faturamento SP3'!$E$2:$E$692,'Infos Relatório'!$B341,'Faturamento SP3'!$Z$2:$Z$692,'Infos Relatório'!AM$1)</f>
        <v>0</v>
      </c>
      <c r="AN341" s="13">
        <f>SUMIFS('Faturamento SP3'!$G$2:$G$692,'Faturamento SP3'!$D$2:$D$692,'Infos Relatório'!$B$326,'Faturamento SP3'!$E$2:$E$692,'Infos Relatório'!$B341,'Faturamento SP3'!$Z$2:$Z$692,'Infos Relatório'!AM$1)</f>
        <v>0</v>
      </c>
      <c r="AO341" s="13">
        <f>SUMIFS('Faturamento SP3'!$J$2:$J$692,'Faturamento SP3'!$D$2:$D$692,'Infos Relatório'!$B$326,'Faturamento SP3'!$E$2:$E$692,'Infos Relatório'!$B341,'Faturamento SP3'!$Z$2:$Z$692,'Infos Relatório'!AM$1)</f>
        <v>0</v>
      </c>
      <c r="AP341" s="14">
        <f>SUMIFS('Faturamento SP3'!$O$2:$O$692,'Faturamento SP3'!$D$2:$D$692,'Infos Relatório'!$B$326,'Faturamento SP3'!$E$2:$E$692,'Infos Relatório'!$B341,'Faturamento SP3'!$Z$2:$Z$692,'Infos Relatório'!AM$1,'Faturamento SP3'!$T$2:$T$692,"Sim")+SUMIFS('Faturamento SP3'!$P$2:$P$692,'Faturamento SP3'!$D$2:$D$692,'Infos Relatório'!$B$326,'Faturamento SP3'!$E$2:$E$692,'Infos Relatório'!$B341,'Faturamento SP3'!$Z$2:$Z$692,'Infos Relatório'!AM$1,'Faturamento SP3'!$T$2:$T$692,"Sim")</f>
        <v>0</v>
      </c>
      <c r="AQ341" s="27" t="e">
        <f t="shared" si="127"/>
        <v>#DIV/0!</v>
      </c>
      <c r="AR341" s="24">
        <f>SUMIFS('Faturamento SP3'!$H$2:$H$692,'Faturamento SP3'!$D$2:$D$692,'Infos Relatório'!$B$326,'Faturamento SP3'!$E$2:$E$692,'Infos Relatório'!$B341,'Faturamento SP3'!$Z$2:$Z$692,'Infos Relatório'!AM$1)</f>
        <v>0</v>
      </c>
      <c r="AS341" s="23">
        <f>COUNTIFS('Faturamento SP3'!$D$2:$D$692,'Infos Relatório'!$B$326,'Faturamento SP3'!$E$2:$E$692,'Infos Relatório'!$B341,'Faturamento SP3'!$Z$2:$Z$692,'Infos Relatório'!AS$1)</f>
        <v>0</v>
      </c>
      <c r="AT341" s="13">
        <f>SUMIFS('Faturamento SP3'!$G$2:$G$692,'Faturamento SP3'!$D$2:$D$692,'Infos Relatório'!$B$326,'Faturamento SP3'!$E$2:$E$692,'Infos Relatório'!$B341,'Faturamento SP3'!$Z$2:$Z$692,'Infos Relatório'!AS$1)</f>
        <v>0</v>
      </c>
      <c r="AU341" s="13">
        <f>SUMIFS('Faturamento SP3'!$J$2:$J$692,'Faturamento SP3'!$D$2:$D$692,'Infos Relatório'!$B$326,'Faturamento SP3'!$E$2:$E$692,'Infos Relatório'!$B341,'Faturamento SP3'!$Z$2:$Z$692,'Infos Relatório'!AS$1)</f>
        <v>0</v>
      </c>
      <c r="AV341" s="14">
        <f>SUMIFS('Faturamento SP3'!$O$2:$O$692,'Faturamento SP3'!$D$2:$D$692,'Infos Relatório'!$B$326,'Faturamento SP3'!$E$2:$E$692,'Infos Relatório'!$B341,'Faturamento SP3'!$Z$2:$Z$692,'Infos Relatório'!AS$1,'Faturamento SP3'!$T$2:$T$692,"Sim")+SUMIFS('Faturamento SP3'!$P$2:$P$692,'Faturamento SP3'!$D$2:$D$692,'Infos Relatório'!$B$326,'Faturamento SP3'!$E$2:$E$692,'Infos Relatório'!$B341,'Faturamento SP3'!$Z$2:$Z$692,'Infos Relatório'!AS$1,'Faturamento SP3'!$T$2:$T$692,"Sim")</f>
        <v>0</v>
      </c>
      <c r="AW341" s="27" t="e">
        <f t="shared" si="128"/>
        <v>#DIV/0!</v>
      </c>
      <c r="AX341" s="24">
        <f>SUMIFS('Faturamento SP3'!$H$2:$H$692,'Faturamento SP3'!$D$2:$D$692,'Infos Relatório'!$B$326,'Faturamento SP3'!$E$2:$E$692,'Infos Relatório'!$B341,'Faturamento SP3'!$Z$2:$Z$692,'Infos Relatório'!AS$1)</f>
        <v>0</v>
      </c>
      <c r="AY341" s="23">
        <f>COUNTIFS('Faturamento SP3'!$D$2:$D$692,'Infos Relatório'!$B$326,'Faturamento SP3'!$E$2:$E$692,'Infos Relatório'!$B341,'Faturamento SP3'!$Z$2:$Z$692,'Infos Relatório'!AY$1)</f>
        <v>0</v>
      </c>
      <c r="AZ341" s="13">
        <f>SUMIFS('Faturamento SP3'!$G$2:$G$692,'Faturamento SP3'!$D$2:$D$692,'Infos Relatório'!$B$326,'Faturamento SP3'!$E$2:$E$692,'Infos Relatório'!$B341,'Faturamento SP3'!$Z$2:$Z$692,'Infos Relatório'!AY$1)</f>
        <v>0</v>
      </c>
      <c r="BA341" s="13">
        <f>SUMIFS('Faturamento SP3'!$J$2:$J$692,'Faturamento SP3'!$D$2:$D$692,'Infos Relatório'!$B$326,'Faturamento SP3'!$E$2:$E$692,'Infos Relatório'!$B341,'Faturamento SP3'!$Z$2:$Z$692,'Infos Relatório'!AY$1)</f>
        <v>0</v>
      </c>
      <c r="BB341" s="14">
        <f>SUMIFS('Faturamento SP3'!$O$2:$O$692,'Faturamento SP3'!$D$2:$D$692,'Infos Relatório'!$B$326,'Faturamento SP3'!$E$2:$E$692,'Infos Relatório'!$B341,'Faturamento SP3'!$Z$2:$Z$692,'Infos Relatório'!AY$1,'Faturamento SP3'!$T$2:$T$692,"Sim")+SUMIFS('Faturamento SP3'!$P$2:$P$692,'Faturamento SP3'!$D$2:$D$692,'Infos Relatório'!$B$326,'Faturamento SP3'!$E$2:$E$692,'Infos Relatório'!$B341,'Faturamento SP3'!$Z$2:$Z$692,'Infos Relatório'!AY$1,'Faturamento SP3'!$T$2:$T$692,"Sim")</f>
        <v>0</v>
      </c>
      <c r="BC341" s="27" t="e">
        <f t="shared" si="129"/>
        <v>#DIV/0!</v>
      </c>
      <c r="BD341" s="24">
        <f>SUMIFS('Faturamento SP3'!$H$2:$H$692,'Faturamento SP3'!$D$2:$D$692,'Infos Relatório'!$B$326,'Faturamento SP3'!$E$2:$E$692,'Infos Relatório'!$B341,'Faturamento SP3'!$Z$2:$Z$692,'Infos Relatório'!AY$1)</f>
        <v>0</v>
      </c>
      <c r="BE341" s="23">
        <f>COUNTIFS('Faturamento SP3'!$D$2:$D$692,'Infos Relatório'!$B$326,'Faturamento SP3'!$E$2:$E$692,'Infos Relatório'!$B341,'Faturamento SP3'!$Z$2:$Z$692,'Infos Relatório'!BE$1)</f>
        <v>0</v>
      </c>
      <c r="BF341" s="13">
        <f>SUMIFS('Faturamento SP3'!$G$2:$G$692,'Faturamento SP3'!$D$2:$D$692,'Infos Relatório'!$B$326,'Faturamento SP3'!$E$2:$E$692,'Infos Relatório'!$B341,'Faturamento SP3'!$Z$2:$Z$692,'Infos Relatório'!BE$1)</f>
        <v>0</v>
      </c>
      <c r="BG341" s="13">
        <f>SUMIFS('Faturamento SP3'!$J$2:$J$692,'Faturamento SP3'!$D$2:$D$692,'Infos Relatório'!$B$326,'Faturamento SP3'!$E$2:$E$692,'Infos Relatório'!$B341,'Faturamento SP3'!$Z$2:$Z$692,'Infos Relatório'!BE$1)</f>
        <v>0</v>
      </c>
      <c r="BH341" s="14">
        <f>SUMIFS('Faturamento SP3'!$O$2:$O$692,'Faturamento SP3'!$D$2:$D$692,'Infos Relatório'!$B$326,'Faturamento SP3'!$E$2:$E$692,'Infos Relatório'!$B341,'Faturamento SP3'!$Z$2:$Z$692,'Infos Relatório'!BE$1,'Faturamento SP3'!$T$2:$T$692,"Sim")+SUMIFS('Faturamento SP3'!$P$2:$P$692,'Faturamento SP3'!$D$2:$D$692,'Infos Relatório'!$B$326,'Faturamento SP3'!$E$2:$E$692,'Infos Relatório'!$B341,'Faturamento SP3'!$Z$2:$Z$692,'Infos Relatório'!BE$1,'Faturamento SP3'!$T$2:$T$692,"Sim")</f>
        <v>0</v>
      </c>
      <c r="BI341" s="27" t="e">
        <f t="shared" si="130"/>
        <v>#DIV/0!</v>
      </c>
      <c r="BJ341" s="24">
        <f>SUMIFS('Faturamento SP3'!$H$2:$H$692,'Faturamento SP3'!$D$2:$D$692,'Infos Relatório'!$B$326,'Faturamento SP3'!$E$2:$E$692,'Infos Relatório'!$B341,'Faturamento SP3'!$Z$2:$Z$692,'Infos Relatório'!BE$1)</f>
        <v>0</v>
      </c>
      <c r="BK341" s="23">
        <f>COUNTIFS('Faturamento SP3'!$D$2:$D$692,'Infos Relatório'!$B$326,'Faturamento SP3'!$E$2:$E$692,'Infos Relatório'!$B341,'Faturamento SP3'!$Z$2:$Z$692,'Infos Relatório'!BK$1)</f>
        <v>0</v>
      </c>
      <c r="BL341" s="13">
        <f>SUMIFS('Faturamento SP3'!$G$2:$G$692,'Faturamento SP3'!$D$2:$D$692,'Infos Relatório'!$B$326,'Faturamento SP3'!$E$2:$E$692,'Infos Relatório'!$B341,'Faturamento SP3'!$Z$2:$Z$692,'Infos Relatório'!BK$1)</f>
        <v>0</v>
      </c>
      <c r="BM341" s="13">
        <f>SUMIFS('Faturamento SP3'!$J$2:$J$692,'Faturamento SP3'!$D$2:$D$692,'Infos Relatório'!$B$326,'Faturamento SP3'!$E$2:$E$692,'Infos Relatório'!$B341,'Faturamento SP3'!$Z$2:$Z$692,'Infos Relatório'!BK$1)</f>
        <v>0</v>
      </c>
      <c r="BN341" s="14">
        <f>SUMIFS('Faturamento SP3'!$O$2:$O$692,'Faturamento SP3'!$D$2:$D$692,'Infos Relatório'!$B$326,'Faturamento SP3'!$E$2:$E$692,'Infos Relatório'!$B341,'Faturamento SP3'!$Z$2:$Z$692,'Infos Relatório'!BK$1,'Faturamento SP3'!$T$2:$T$692,"Sim")+SUMIFS('Faturamento SP3'!$P$2:$P$692,'Faturamento SP3'!$D$2:$D$692,'Infos Relatório'!$B$326,'Faturamento SP3'!$E$2:$E$692,'Infos Relatório'!$B341,'Faturamento SP3'!$Z$2:$Z$692,'Infos Relatório'!BK$1,'Faturamento SP3'!$T$2:$T$692,"Sim")</f>
        <v>0</v>
      </c>
      <c r="BO341" s="27" t="e">
        <f t="shared" si="131"/>
        <v>#DIV/0!</v>
      </c>
      <c r="BP341" s="24">
        <f>SUMIFS('Faturamento SP3'!$H$2:$H$692,'Faturamento SP3'!$D$2:$D$692,'Infos Relatório'!$B$326,'Faturamento SP3'!$E$2:$E$692,'Infos Relatório'!$B341,'Faturamento SP3'!$Z$2:$Z$692,'Infos Relatório'!BK$1)</f>
        <v>0</v>
      </c>
      <c r="BQ341" s="23">
        <f>COUNTIFS('Faturamento SP3'!$D$2:$D$692,'Infos Relatório'!$B$326,'Faturamento SP3'!$E$2:$E$692,'Infos Relatório'!$B341,'Faturamento SP3'!$Z$2:$Z$692,'Infos Relatório'!BQ$1)</f>
        <v>0</v>
      </c>
      <c r="BR341" s="13">
        <f>SUMIFS('Faturamento SP3'!$G$2:$G$692,'Faturamento SP3'!$D$2:$D$692,'Infos Relatório'!$B$326,'Faturamento SP3'!$E$2:$E$692,'Infos Relatório'!$B341,'Faturamento SP3'!$Z$2:$Z$692,'Infos Relatório'!BQ$1)</f>
        <v>0</v>
      </c>
      <c r="BS341" s="13">
        <f>SUMIFS('Faturamento SP3'!$J$2:$J$692,'Faturamento SP3'!$D$2:$D$692,'Infos Relatório'!$B$326,'Faturamento SP3'!$E$2:$E$692,'Infos Relatório'!$B341,'Faturamento SP3'!$Z$2:$Z$692,'Infos Relatório'!BQ$1)</f>
        <v>0</v>
      </c>
      <c r="BT341" s="14">
        <f>SUMIFS('Faturamento SP3'!$O$2:$O$692,'Faturamento SP3'!$D$2:$D$692,'Infos Relatório'!$B$326,'Faturamento SP3'!$E$2:$E$692,'Infos Relatório'!$B341,'Faturamento SP3'!$Z$2:$Z$692,'Infos Relatório'!BQ$1,'Faturamento SP3'!$T$2:$T$692,"Sim")+SUMIFS('Faturamento SP3'!$P$2:$P$692,'Faturamento SP3'!$D$2:$D$692,'Infos Relatório'!$B$326,'Faturamento SP3'!$E$2:$E$692,'Infos Relatório'!$B341,'Faturamento SP3'!$Z$2:$Z$692,'Infos Relatório'!BQ$1,'Faturamento SP3'!$T$2:$T$692,"Sim")</f>
        <v>0</v>
      </c>
      <c r="BU341" s="27" t="e">
        <f t="shared" si="132"/>
        <v>#DIV/0!</v>
      </c>
      <c r="BV341" s="24">
        <f>SUMIFS('Faturamento SP3'!$H$2:$H$692,'Faturamento SP3'!$D$2:$D$692,'Infos Relatório'!$B$326,'Faturamento SP3'!$E$2:$E$692,'Infos Relatório'!$B341,'Faturamento SP3'!$Z$2:$Z$692,'Infos Relatório'!BQ$1)</f>
        <v>0</v>
      </c>
    </row>
    <row r="342" spans="2:74">
      <c r="B342" s="17" t="s">
        <v>22</v>
      </c>
      <c r="C342" s="23">
        <f>COUNTIFS('Faturamento SP3'!$D$2:$D$692,'Infos Relatório'!$B$326,'Faturamento SP3'!$E$2:$E$692,'Infos Relatório'!$B342,'Faturamento SP3'!$Z$2:$Z$692,'Infos Relatório'!C$1)</f>
        <v>0</v>
      </c>
      <c r="D342" s="13">
        <f>SUMIFS('Faturamento SP3'!$G$2:$G$692,'Faturamento SP3'!$D$2:$D$692,'Infos Relatório'!$B$326,'Faturamento SP3'!$E$2:$E$692,'Infos Relatório'!$B342,'Faturamento SP3'!$Z$2:$Z$692,'Infos Relatório'!C$1)</f>
        <v>0</v>
      </c>
      <c r="E342" s="13">
        <f>SUMIFS('Faturamento SP3'!$J$2:$J$692,'Faturamento SP3'!$D$2:$D$692,'Infos Relatório'!$B$326,'Faturamento SP3'!$E$2:$E$692,'Infos Relatório'!$B342,'Faturamento SP3'!$Z$2:$Z$692,'Infos Relatório'!C$1)</f>
        <v>0</v>
      </c>
      <c r="F342" s="14">
        <f>SUMIFS('Faturamento SP3'!$O$2:$O$692,'Faturamento SP3'!$D$2:$D$692,'Infos Relatório'!$B$326,'Faturamento SP3'!$E$2:$E$692,'Infos Relatório'!$B342,'Faturamento SP3'!$Z$2:$Z$692,'Infos Relatório'!C$1,'Faturamento SP3'!$T$2:$T$692,"Sim")+SUMIFS('Faturamento SP3'!$P$2:$P$692,'Faturamento SP3'!$D$2:$D$692,'Infos Relatório'!$B$326,'Faturamento SP3'!$E$2:$E$692,'Infos Relatório'!$B342,'Faturamento SP3'!$Z$2:$Z$692,'Infos Relatório'!C$1,'Faturamento SP3'!$T$2:$T$692,"Sim")</f>
        <v>0</v>
      </c>
      <c r="G342" s="27" t="e">
        <f t="shared" si="121"/>
        <v>#DIV/0!</v>
      </c>
      <c r="H342" s="24">
        <f>SUMIFS('Faturamento SP3'!$H$2:$H$692,'Faturamento SP3'!$D$2:$D$692,'Infos Relatório'!$B$326,'Faturamento SP3'!$E$2:$E$692,'Infos Relatório'!$B342,'Faturamento SP3'!$Z$2:$Z$692,'Infos Relatório'!C$1)</f>
        <v>0</v>
      </c>
      <c r="I342" s="23">
        <f>COUNTIFS('Faturamento SP3'!$D$2:$D$692,'Infos Relatório'!$B$326,'Faturamento SP3'!$E$2:$E$692,'Infos Relatório'!$B342,'Faturamento SP3'!$Z$2:$Z$692,'Infos Relatório'!I$1)</f>
        <v>0</v>
      </c>
      <c r="J342" s="13">
        <f>SUMIFS('Faturamento SP3'!$G$2:$G$692,'Faturamento SP3'!$D$2:$D$692,'Infos Relatório'!$B$326,'Faturamento SP3'!$E$2:$E$692,'Infos Relatório'!$B342,'Faturamento SP3'!$Z$2:$Z$692,'Infos Relatório'!I$1)</f>
        <v>0</v>
      </c>
      <c r="K342" s="13">
        <f>SUMIFS('Faturamento SP3'!$J$2:$J$692,'Faturamento SP3'!$D$2:$D$692,'Infos Relatório'!$B$326,'Faturamento SP3'!$E$2:$E$692,'Infos Relatório'!$B342,'Faturamento SP3'!$Z$2:$Z$692,'Infos Relatório'!I$1)</f>
        <v>0</v>
      </c>
      <c r="L342" s="14">
        <f>SUMIFS('Faturamento SP3'!$O$2:$O$692,'Faturamento SP3'!$D$2:$D$692,'Infos Relatório'!$B$326,'Faturamento SP3'!$E$2:$E$692,'Infos Relatório'!$B342,'Faturamento SP3'!$Z$2:$Z$692,'Infos Relatório'!I$1,'Faturamento SP3'!$T$2:$T$692,"Sim")+SUMIFS('Faturamento SP3'!$P$2:$P$692,'Faturamento SP3'!$D$2:$D$692,'Infos Relatório'!$B$326,'Faturamento SP3'!$E$2:$E$692,'Infos Relatório'!$B342,'Faturamento SP3'!$Z$2:$Z$692,'Infos Relatório'!I$1,'Faturamento SP3'!$T$2:$T$692,"Sim")</f>
        <v>0</v>
      </c>
      <c r="M342" s="27" t="e">
        <f t="shared" si="122"/>
        <v>#DIV/0!</v>
      </c>
      <c r="N342" s="24">
        <f>SUMIFS('Faturamento SP3'!$H$2:$H$692,'Faturamento SP3'!$D$2:$D$692,'Infos Relatório'!$B$326,'Faturamento SP3'!$E$2:$E$692,'Infos Relatório'!$B342,'Faturamento SP3'!$Z$2:$Z$692,'Infos Relatório'!I$1)</f>
        <v>0</v>
      </c>
      <c r="O342" s="23">
        <f>COUNTIFS('Faturamento SP3'!$D$2:$D$692,'Infos Relatório'!$B$326,'Faturamento SP3'!$E$2:$E$692,'Infos Relatório'!$B342,'Faturamento SP3'!$Z$2:$Z$692,'Infos Relatório'!O$1)</f>
        <v>0</v>
      </c>
      <c r="P342" s="13">
        <f>SUMIFS('Faturamento SP3'!$G$2:$G$692,'Faturamento SP3'!$D$2:$D$692,'Infos Relatório'!$B$326,'Faturamento SP3'!$E$2:$E$692,'Infos Relatório'!$B342,'Faturamento SP3'!$Z$2:$Z$692,'Infos Relatório'!O$1)</f>
        <v>0</v>
      </c>
      <c r="Q342" s="13">
        <f>SUMIFS('Faturamento SP3'!$J$2:$J$692,'Faturamento SP3'!$D$2:$D$692,'Infos Relatório'!$B$326,'Faturamento SP3'!$E$2:$E$692,'Infos Relatório'!$B342,'Faturamento SP3'!$Z$2:$Z$692,'Infos Relatório'!O$1)</f>
        <v>0</v>
      </c>
      <c r="R342" s="14">
        <f>SUMIFS('Faturamento SP3'!$O$2:$O$692,'Faturamento SP3'!$D$2:$D$692,'Infos Relatório'!$B$326,'Faturamento SP3'!$E$2:$E$692,'Infos Relatório'!$B342,'Faturamento SP3'!$Z$2:$Z$692,'Infos Relatório'!O$1,'Faturamento SP3'!$T$2:$T$692,"Sim")+SUMIFS('Faturamento SP3'!$P$2:$P$692,'Faturamento SP3'!$D$2:$D$692,'Infos Relatório'!$B$326,'Faturamento SP3'!$E$2:$E$692,'Infos Relatório'!$B342,'Faturamento SP3'!$Z$2:$Z$692,'Infos Relatório'!O$1,'Faturamento SP3'!$T$2:$T$692,"Sim")</f>
        <v>0</v>
      </c>
      <c r="S342" s="27" t="e">
        <f t="shared" si="123"/>
        <v>#DIV/0!</v>
      </c>
      <c r="T342" s="24">
        <f>SUMIFS('Faturamento SP3'!$H$2:$H$692,'Faturamento SP3'!$D$2:$D$692,'Infos Relatório'!$B$326,'Faturamento SP3'!$E$2:$E$692,'Infos Relatório'!$B342,'Faturamento SP3'!$Z$2:$Z$692,'Infos Relatório'!O$1)</f>
        <v>0</v>
      </c>
      <c r="U342" s="23">
        <f>COUNTIFS('Faturamento SP3'!$D$2:$D$692,'Infos Relatório'!$B$326,'Faturamento SP3'!$E$2:$E$692,'Infos Relatório'!$B342,'Faturamento SP3'!$Z$2:$Z$692,'Infos Relatório'!U$1)</f>
        <v>0</v>
      </c>
      <c r="V342" s="13">
        <f>SUMIFS('Faturamento SP3'!$G$2:$G$692,'Faturamento SP3'!$D$2:$D$692,'Infos Relatório'!$B$326,'Faturamento SP3'!$E$2:$E$692,'Infos Relatório'!$B342,'Faturamento SP3'!$Z$2:$Z$692,'Infos Relatório'!U$1)</f>
        <v>0</v>
      </c>
      <c r="W342" s="13">
        <f>SUMIFS('Faturamento SP3'!$J$2:$J$692,'Faturamento SP3'!$D$2:$D$692,'Infos Relatório'!$B$326,'Faturamento SP3'!$E$2:$E$692,'Infos Relatório'!$B342,'Faturamento SP3'!$Z$2:$Z$692,'Infos Relatório'!U$1)</f>
        <v>0</v>
      </c>
      <c r="X342" s="14">
        <f>SUMIFS('Faturamento SP3'!$O$2:$O$692,'Faturamento SP3'!$D$2:$D$692,'Infos Relatório'!$B$326,'Faturamento SP3'!$E$2:$E$692,'Infos Relatório'!$B342,'Faturamento SP3'!$Z$2:$Z$692,'Infos Relatório'!U$1,'Faturamento SP3'!$T$2:$T$692,"Sim")+SUMIFS('Faturamento SP3'!$P$2:$P$692,'Faturamento SP3'!$D$2:$D$692,'Infos Relatório'!$B$326,'Faturamento SP3'!$E$2:$E$692,'Infos Relatório'!$B342,'Faturamento SP3'!$Z$2:$Z$692,'Infos Relatório'!U$1,'Faturamento SP3'!$T$2:$T$692,"Sim")</f>
        <v>0</v>
      </c>
      <c r="Y342" s="27" t="e">
        <f t="shared" si="124"/>
        <v>#DIV/0!</v>
      </c>
      <c r="Z342" s="24">
        <f>SUMIFS('Faturamento SP3'!$H$2:$H$692,'Faturamento SP3'!$D$2:$D$692,'Infos Relatório'!$B$326,'Faturamento SP3'!$E$2:$E$692,'Infos Relatório'!$B342,'Faturamento SP3'!$Z$2:$Z$692,'Infos Relatório'!U$1)</f>
        <v>0</v>
      </c>
      <c r="AA342" s="23">
        <f>COUNTIFS('Faturamento SP3'!$D$2:$D$692,'Infos Relatório'!$B$326,'Faturamento SP3'!$E$2:$E$692,'Infos Relatório'!$B342,'Faturamento SP3'!$Z$2:$Z$692,'Infos Relatório'!AA$1)</f>
        <v>0</v>
      </c>
      <c r="AB342" s="13">
        <f>SUMIFS('Faturamento SP3'!$G$2:$G$692,'Faturamento SP3'!$D$2:$D$692,'Infos Relatório'!$B$326,'Faturamento SP3'!$E$2:$E$692,'Infos Relatório'!$B342,'Faturamento SP3'!$Z$2:$Z$692,'Infos Relatório'!AA$1)</f>
        <v>0</v>
      </c>
      <c r="AC342" s="13">
        <f>SUMIFS('Faturamento SP3'!$J$2:$J$692,'Faturamento SP3'!$D$2:$D$692,'Infos Relatório'!$B$326,'Faturamento SP3'!$E$2:$E$692,'Infos Relatório'!$B342,'Faturamento SP3'!$Z$2:$Z$692,'Infos Relatório'!AA$1)</f>
        <v>0</v>
      </c>
      <c r="AD342" s="14">
        <f>SUMIFS('Faturamento SP3'!$O$2:$O$692,'Faturamento SP3'!$D$2:$D$692,'Infos Relatório'!$B$326,'Faturamento SP3'!$E$2:$E$692,'Infos Relatório'!$B342,'Faturamento SP3'!$Z$2:$Z$692,'Infos Relatório'!AA$1,'Faturamento SP3'!$T$2:$T$692,"Sim")+SUMIFS('Faturamento SP3'!$P$2:$P$692,'Faturamento SP3'!$D$2:$D$692,'Infos Relatório'!$B$326,'Faturamento SP3'!$E$2:$E$692,'Infos Relatório'!$B342,'Faturamento SP3'!$Z$2:$Z$692,'Infos Relatório'!AA$1,'Faturamento SP3'!$T$2:$T$692,"Sim")</f>
        <v>0</v>
      </c>
      <c r="AE342" s="27" t="e">
        <f t="shared" si="125"/>
        <v>#DIV/0!</v>
      </c>
      <c r="AF342" s="24">
        <f>SUMIFS('Faturamento SP3'!$H$2:$H$692,'Faturamento SP3'!$D$2:$D$692,'Infos Relatório'!$B$326,'Faturamento SP3'!$E$2:$E$692,'Infos Relatório'!$B342,'Faturamento SP3'!$Z$2:$Z$692,'Infos Relatório'!AA$1)</f>
        <v>0</v>
      </c>
      <c r="AG342" s="23">
        <f>COUNTIFS('Faturamento SP3'!$D$2:$D$692,'Infos Relatório'!$B$326,'Faturamento SP3'!$E$2:$E$692,'Infos Relatório'!$B342,'Faturamento SP3'!$Z$2:$Z$692,'Infos Relatório'!AG$1)</f>
        <v>0</v>
      </c>
      <c r="AH342" s="13">
        <f>SUMIFS('Faturamento SP3'!$G$2:$G$692,'Faturamento SP3'!$D$2:$D$692,'Infos Relatório'!$B$326,'Faturamento SP3'!$E$2:$E$692,'Infos Relatório'!$B342,'Faturamento SP3'!$Z$2:$Z$692,'Infos Relatório'!AG$1)</f>
        <v>0</v>
      </c>
      <c r="AI342" s="13">
        <f>SUMIFS('Faturamento SP3'!$J$2:$J$692,'Faturamento SP3'!$D$2:$D$692,'Infos Relatório'!$B$326,'Faturamento SP3'!$E$2:$E$692,'Infos Relatório'!$B342,'Faturamento SP3'!$Z$2:$Z$692,'Infos Relatório'!AG$1)</f>
        <v>0</v>
      </c>
      <c r="AJ342" s="14">
        <f>SUMIFS('Faturamento SP3'!$O$2:$O$692,'Faturamento SP3'!$D$2:$D$692,'Infos Relatório'!$B$326,'Faturamento SP3'!$E$2:$E$692,'Infos Relatório'!$B342,'Faturamento SP3'!$Z$2:$Z$692,'Infos Relatório'!AG$1,'Faturamento SP3'!$T$2:$T$692,"Sim")+SUMIFS('Faturamento SP3'!$P$2:$P$692,'Faturamento SP3'!$D$2:$D$692,'Infos Relatório'!$B$326,'Faturamento SP3'!$E$2:$E$692,'Infos Relatório'!$B342,'Faturamento SP3'!$Z$2:$Z$692,'Infos Relatório'!AG$1,'Faturamento SP3'!$T$2:$T$692,"Sim")</f>
        <v>0</v>
      </c>
      <c r="AK342" s="27" t="e">
        <f t="shared" si="126"/>
        <v>#DIV/0!</v>
      </c>
      <c r="AL342" s="24">
        <f>SUMIFS('Faturamento SP3'!$H$2:$H$692,'Faturamento SP3'!$D$2:$D$692,'Infos Relatório'!$B$326,'Faturamento SP3'!$E$2:$E$692,'Infos Relatório'!$B342,'Faturamento SP3'!$Z$2:$Z$692,'Infos Relatório'!AG$1)</f>
        <v>0</v>
      </c>
      <c r="AM342" s="23">
        <f>COUNTIFS('Faturamento SP3'!$D$2:$D$692,'Infos Relatório'!$B$326,'Faturamento SP3'!$E$2:$E$692,'Infos Relatório'!$B342,'Faturamento SP3'!$Z$2:$Z$692,'Infos Relatório'!AM$1)</f>
        <v>0</v>
      </c>
      <c r="AN342" s="13">
        <f>SUMIFS('Faturamento SP3'!$G$2:$G$692,'Faturamento SP3'!$D$2:$D$692,'Infos Relatório'!$B$326,'Faturamento SP3'!$E$2:$E$692,'Infos Relatório'!$B342,'Faturamento SP3'!$Z$2:$Z$692,'Infos Relatório'!AM$1)</f>
        <v>0</v>
      </c>
      <c r="AO342" s="13">
        <f>SUMIFS('Faturamento SP3'!$J$2:$J$692,'Faturamento SP3'!$D$2:$D$692,'Infos Relatório'!$B$326,'Faturamento SP3'!$E$2:$E$692,'Infos Relatório'!$B342,'Faturamento SP3'!$Z$2:$Z$692,'Infos Relatório'!AM$1)</f>
        <v>0</v>
      </c>
      <c r="AP342" s="14">
        <f>SUMIFS('Faturamento SP3'!$O$2:$O$692,'Faturamento SP3'!$D$2:$D$692,'Infos Relatório'!$B$326,'Faturamento SP3'!$E$2:$E$692,'Infos Relatório'!$B342,'Faturamento SP3'!$Z$2:$Z$692,'Infos Relatório'!AM$1,'Faturamento SP3'!$T$2:$T$692,"Sim")+SUMIFS('Faturamento SP3'!$P$2:$P$692,'Faturamento SP3'!$D$2:$D$692,'Infos Relatório'!$B$326,'Faturamento SP3'!$E$2:$E$692,'Infos Relatório'!$B342,'Faturamento SP3'!$Z$2:$Z$692,'Infos Relatório'!AM$1,'Faturamento SP3'!$T$2:$T$692,"Sim")</f>
        <v>0</v>
      </c>
      <c r="AQ342" s="27" t="e">
        <f t="shared" si="127"/>
        <v>#DIV/0!</v>
      </c>
      <c r="AR342" s="24">
        <f>SUMIFS('Faturamento SP3'!$H$2:$H$692,'Faturamento SP3'!$D$2:$D$692,'Infos Relatório'!$B$326,'Faturamento SP3'!$E$2:$E$692,'Infos Relatório'!$B342,'Faturamento SP3'!$Z$2:$Z$692,'Infos Relatório'!AM$1)</f>
        <v>0</v>
      </c>
      <c r="AS342" s="23">
        <f>COUNTIFS('Faturamento SP3'!$D$2:$D$692,'Infos Relatório'!$B$326,'Faturamento SP3'!$E$2:$E$692,'Infos Relatório'!$B342,'Faturamento SP3'!$Z$2:$Z$692,'Infos Relatório'!AS$1)</f>
        <v>0</v>
      </c>
      <c r="AT342" s="13">
        <f>SUMIFS('Faturamento SP3'!$G$2:$G$692,'Faturamento SP3'!$D$2:$D$692,'Infos Relatório'!$B$326,'Faturamento SP3'!$E$2:$E$692,'Infos Relatório'!$B342,'Faturamento SP3'!$Z$2:$Z$692,'Infos Relatório'!AS$1)</f>
        <v>0</v>
      </c>
      <c r="AU342" s="13">
        <f>SUMIFS('Faturamento SP3'!$J$2:$J$692,'Faturamento SP3'!$D$2:$D$692,'Infos Relatório'!$B$326,'Faturamento SP3'!$E$2:$E$692,'Infos Relatório'!$B342,'Faturamento SP3'!$Z$2:$Z$692,'Infos Relatório'!AS$1)</f>
        <v>0</v>
      </c>
      <c r="AV342" s="14">
        <f>SUMIFS('Faturamento SP3'!$O$2:$O$692,'Faturamento SP3'!$D$2:$D$692,'Infos Relatório'!$B$326,'Faturamento SP3'!$E$2:$E$692,'Infos Relatório'!$B342,'Faturamento SP3'!$Z$2:$Z$692,'Infos Relatório'!AS$1,'Faturamento SP3'!$T$2:$T$692,"Sim")+SUMIFS('Faturamento SP3'!$P$2:$P$692,'Faturamento SP3'!$D$2:$D$692,'Infos Relatório'!$B$326,'Faturamento SP3'!$E$2:$E$692,'Infos Relatório'!$B342,'Faturamento SP3'!$Z$2:$Z$692,'Infos Relatório'!AS$1,'Faturamento SP3'!$T$2:$T$692,"Sim")</f>
        <v>0</v>
      </c>
      <c r="AW342" s="27" t="e">
        <f t="shared" si="128"/>
        <v>#DIV/0!</v>
      </c>
      <c r="AX342" s="24">
        <f>SUMIFS('Faturamento SP3'!$H$2:$H$692,'Faturamento SP3'!$D$2:$D$692,'Infos Relatório'!$B$326,'Faturamento SP3'!$E$2:$E$692,'Infos Relatório'!$B342,'Faturamento SP3'!$Z$2:$Z$692,'Infos Relatório'!AS$1)</f>
        <v>0</v>
      </c>
      <c r="AY342" s="23">
        <f>COUNTIFS('Faturamento SP3'!$D$2:$D$692,'Infos Relatório'!$B$326,'Faturamento SP3'!$E$2:$E$692,'Infos Relatório'!$B342,'Faturamento SP3'!$Z$2:$Z$692,'Infos Relatório'!AY$1)</f>
        <v>0</v>
      </c>
      <c r="AZ342" s="13">
        <f>SUMIFS('Faturamento SP3'!$G$2:$G$692,'Faturamento SP3'!$D$2:$D$692,'Infos Relatório'!$B$326,'Faturamento SP3'!$E$2:$E$692,'Infos Relatório'!$B342,'Faturamento SP3'!$Z$2:$Z$692,'Infos Relatório'!AY$1)</f>
        <v>0</v>
      </c>
      <c r="BA342" s="13">
        <f>SUMIFS('Faturamento SP3'!$J$2:$J$692,'Faturamento SP3'!$D$2:$D$692,'Infos Relatório'!$B$326,'Faturamento SP3'!$E$2:$E$692,'Infos Relatório'!$B342,'Faturamento SP3'!$Z$2:$Z$692,'Infos Relatório'!AY$1)</f>
        <v>0</v>
      </c>
      <c r="BB342" s="14">
        <f>SUMIFS('Faturamento SP3'!$O$2:$O$692,'Faturamento SP3'!$D$2:$D$692,'Infos Relatório'!$B$326,'Faturamento SP3'!$E$2:$E$692,'Infos Relatório'!$B342,'Faturamento SP3'!$Z$2:$Z$692,'Infos Relatório'!AY$1,'Faturamento SP3'!$T$2:$T$692,"Sim")+SUMIFS('Faturamento SP3'!$P$2:$P$692,'Faturamento SP3'!$D$2:$D$692,'Infos Relatório'!$B$326,'Faturamento SP3'!$E$2:$E$692,'Infos Relatório'!$B342,'Faturamento SP3'!$Z$2:$Z$692,'Infos Relatório'!AY$1,'Faturamento SP3'!$T$2:$T$692,"Sim")</f>
        <v>0</v>
      </c>
      <c r="BC342" s="27" t="e">
        <f t="shared" si="129"/>
        <v>#DIV/0!</v>
      </c>
      <c r="BD342" s="24">
        <f>SUMIFS('Faturamento SP3'!$H$2:$H$692,'Faturamento SP3'!$D$2:$D$692,'Infos Relatório'!$B$326,'Faturamento SP3'!$E$2:$E$692,'Infos Relatório'!$B342,'Faturamento SP3'!$Z$2:$Z$692,'Infos Relatório'!AY$1)</f>
        <v>0</v>
      </c>
      <c r="BE342" s="23">
        <f>COUNTIFS('Faturamento SP3'!$D$2:$D$692,'Infos Relatório'!$B$326,'Faturamento SP3'!$E$2:$E$692,'Infos Relatório'!$B342,'Faturamento SP3'!$Z$2:$Z$692,'Infos Relatório'!BE$1)</f>
        <v>0</v>
      </c>
      <c r="BF342" s="13">
        <f>SUMIFS('Faturamento SP3'!$G$2:$G$692,'Faturamento SP3'!$D$2:$D$692,'Infos Relatório'!$B$326,'Faturamento SP3'!$E$2:$E$692,'Infos Relatório'!$B342,'Faturamento SP3'!$Z$2:$Z$692,'Infos Relatório'!BE$1)</f>
        <v>0</v>
      </c>
      <c r="BG342" s="13">
        <f>SUMIFS('Faturamento SP3'!$J$2:$J$692,'Faturamento SP3'!$D$2:$D$692,'Infos Relatório'!$B$326,'Faturamento SP3'!$E$2:$E$692,'Infos Relatório'!$B342,'Faturamento SP3'!$Z$2:$Z$692,'Infos Relatório'!BE$1)</f>
        <v>0</v>
      </c>
      <c r="BH342" s="14">
        <f>SUMIFS('Faturamento SP3'!$O$2:$O$692,'Faturamento SP3'!$D$2:$D$692,'Infos Relatório'!$B$326,'Faturamento SP3'!$E$2:$E$692,'Infos Relatório'!$B342,'Faturamento SP3'!$Z$2:$Z$692,'Infos Relatório'!BE$1,'Faturamento SP3'!$T$2:$T$692,"Sim")+SUMIFS('Faturamento SP3'!$P$2:$P$692,'Faturamento SP3'!$D$2:$D$692,'Infos Relatório'!$B$326,'Faturamento SP3'!$E$2:$E$692,'Infos Relatório'!$B342,'Faturamento SP3'!$Z$2:$Z$692,'Infos Relatório'!BE$1,'Faturamento SP3'!$T$2:$T$692,"Sim")</f>
        <v>0</v>
      </c>
      <c r="BI342" s="27" t="e">
        <f t="shared" si="130"/>
        <v>#DIV/0!</v>
      </c>
      <c r="BJ342" s="24">
        <f>SUMIFS('Faturamento SP3'!$H$2:$H$692,'Faturamento SP3'!$D$2:$D$692,'Infos Relatório'!$B$326,'Faturamento SP3'!$E$2:$E$692,'Infos Relatório'!$B342,'Faturamento SP3'!$Z$2:$Z$692,'Infos Relatório'!BE$1)</f>
        <v>0</v>
      </c>
      <c r="BK342" s="23">
        <f>COUNTIFS('Faturamento SP3'!$D$2:$D$692,'Infos Relatório'!$B$326,'Faturamento SP3'!$E$2:$E$692,'Infos Relatório'!$B342,'Faturamento SP3'!$Z$2:$Z$692,'Infos Relatório'!BK$1)</f>
        <v>0</v>
      </c>
      <c r="BL342" s="13">
        <f>SUMIFS('Faturamento SP3'!$G$2:$G$692,'Faturamento SP3'!$D$2:$D$692,'Infos Relatório'!$B$326,'Faturamento SP3'!$E$2:$E$692,'Infos Relatório'!$B342,'Faturamento SP3'!$Z$2:$Z$692,'Infos Relatório'!BK$1)</f>
        <v>0</v>
      </c>
      <c r="BM342" s="13">
        <f>SUMIFS('Faturamento SP3'!$J$2:$J$692,'Faturamento SP3'!$D$2:$D$692,'Infos Relatório'!$B$326,'Faturamento SP3'!$E$2:$E$692,'Infos Relatório'!$B342,'Faturamento SP3'!$Z$2:$Z$692,'Infos Relatório'!BK$1)</f>
        <v>0</v>
      </c>
      <c r="BN342" s="14">
        <f>SUMIFS('Faturamento SP3'!$O$2:$O$692,'Faturamento SP3'!$D$2:$D$692,'Infos Relatório'!$B$326,'Faturamento SP3'!$E$2:$E$692,'Infos Relatório'!$B342,'Faturamento SP3'!$Z$2:$Z$692,'Infos Relatório'!BK$1,'Faturamento SP3'!$T$2:$T$692,"Sim")+SUMIFS('Faturamento SP3'!$P$2:$P$692,'Faturamento SP3'!$D$2:$D$692,'Infos Relatório'!$B$326,'Faturamento SP3'!$E$2:$E$692,'Infos Relatório'!$B342,'Faturamento SP3'!$Z$2:$Z$692,'Infos Relatório'!BK$1,'Faturamento SP3'!$T$2:$T$692,"Sim")</f>
        <v>0</v>
      </c>
      <c r="BO342" s="27" t="e">
        <f t="shared" si="131"/>
        <v>#DIV/0!</v>
      </c>
      <c r="BP342" s="24">
        <f>SUMIFS('Faturamento SP3'!$H$2:$H$692,'Faturamento SP3'!$D$2:$D$692,'Infos Relatório'!$B$326,'Faturamento SP3'!$E$2:$E$692,'Infos Relatório'!$B342,'Faturamento SP3'!$Z$2:$Z$692,'Infos Relatório'!BK$1)</f>
        <v>0</v>
      </c>
      <c r="BQ342" s="23">
        <f>COUNTIFS('Faturamento SP3'!$D$2:$D$692,'Infos Relatório'!$B$326,'Faturamento SP3'!$E$2:$E$692,'Infos Relatório'!$B342,'Faturamento SP3'!$Z$2:$Z$692,'Infos Relatório'!BQ$1)</f>
        <v>0</v>
      </c>
      <c r="BR342" s="13">
        <f>SUMIFS('Faturamento SP3'!$G$2:$G$692,'Faturamento SP3'!$D$2:$D$692,'Infos Relatório'!$B$326,'Faturamento SP3'!$E$2:$E$692,'Infos Relatório'!$B342,'Faturamento SP3'!$Z$2:$Z$692,'Infos Relatório'!BQ$1)</f>
        <v>0</v>
      </c>
      <c r="BS342" s="13">
        <f>SUMIFS('Faturamento SP3'!$J$2:$J$692,'Faturamento SP3'!$D$2:$D$692,'Infos Relatório'!$B$326,'Faturamento SP3'!$E$2:$E$692,'Infos Relatório'!$B342,'Faturamento SP3'!$Z$2:$Z$692,'Infos Relatório'!BQ$1)</f>
        <v>0</v>
      </c>
      <c r="BT342" s="14">
        <f>SUMIFS('Faturamento SP3'!$O$2:$O$692,'Faturamento SP3'!$D$2:$D$692,'Infos Relatório'!$B$326,'Faturamento SP3'!$E$2:$E$692,'Infos Relatório'!$B342,'Faturamento SP3'!$Z$2:$Z$692,'Infos Relatório'!BQ$1,'Faturamento SP3'!$T$2:$T$692,"Sim")+SUMIFS('Faturamento SP3'!$P$2:$P$692,'Faturamento SP3'!$D$2:$D$692,'Infos Relatório'!$B$326,'Faturamento SP3'!$E$2:$E$692,'Infos Relatório'!$B342,'Faturamento SP3'!$Z$2:$Z$692,'Infos Relatório'!BQ$1,'Faturamento SP3'!$T$2:$T$692,"Sim")</f>
        <v>0</v>
      </c>
      <c r="BU342" s="27" t="e">
        <f t="shared" si="132"/>
        <v>#DIV/0!</v>
      </c>
      <c r="BV342" s="24">
        <f>SUMIFS('Faturamento SP3'!$H$2:$H$692,'Faturamento SP3'!$D$2:$D$692,'Infos Relatório'!$B$326,'Faturamento SP3'!$E$2:$E$692,'Infos Relatório'!$B342,'Faturamento SP3'!$Z$2:$Z$692,'Infos Relatório'!BQ$1)</f>
        <v>0</v>
      </c>
    </row>
    <row r="343" spans="2:74">
      <c r="B343" s="17" t="s">
        <v>23</v>
      </c>
      <c r="C343" s="23">
        <f>COUNTIFS('Faturamento SP3'!$D$2:$D$692,'Infos Relatório'!$B$326,'Faturamento SP3'!$E$2:$E$692,'Infos Relatório'!$B343,'Faturamento SP3'!$Z$2:$Z$692,'Infos Relatório'!C$1)</f>
        <v>0</v>
      </c>
      <c r="D343" s="13">
        <f>SUMIFS('Faturamento SP3'!$G$2:$G$692,'Faturamento SP3'!$D$2:$D$692,'Infos Relatório'!$B$326,'Faturamento SP3'!$E$2:$E$692,'Infos Relatório'!$B343,'Faturamento SP3'!$Z$2:$Z$692,'Infos Relatório'!C$1)</f>
        <v>0</v>
      </c>
      <c r="E343" s="13">
        <f>SUMIFS('Faturamento SP3'!$J$2:$J$692,'Faturamento SP3'!$D$2:$D$692,'Infos Relatório'!$B$326,'Faturamento SP3'!$E$2:$E$692,'Infos Relatório'!$B343,'Faturamento SP3'!$Z$2:$Z$692,'Infos Relatório'!C$1)</f>
        <v>0</v>
      </c>
      <c r="F343" s="14">
        <f>SUMIFS('Faturamento SP3'!$O$2:$O$692,'Faturamento SP3'!$D$2:$D$692,'Infos Relatório'!$B$326,'Faturamento SP3'!$E$2:$E$692,'Infos Relatório'!$B343,'Faturamento SP3'!$Z$2:$Z$692,'Infos Relatório'!C$1,'Faturamento SP3'!$T$2:$T$692,"Sim")+SUMIFS('Faturamento SP3'!$P$2:$P$692,'Faturamento SP3'!$D$2:$D$692,'Infos Relatório'!$B$326,'Faturamento SP3'!$E$2:$E$692,'Infos Relatório'!$B343,'Faturamento SP3'!$Z$2:$Z$692,'Infos Relatório'!C$1,'Faturamento SP3'!$T$2:$T$692,"Sim")</f>
        <v>0</v>
      </c>
      <c r="G343" s="27" t="e">
        <f t="shared" si="121"/>
        <v>#DIV/0!</v>
      </c>
      <c r="H343" s="24">
        <f>SUMIFS('Faturamento SP3'!$H$2:$H$692,'Faturamento SP3'!$D$2:$D$692,'Infos Relatório'!$B$326,'Faturamento SP3'!$E$2:$E$692,'Infos Relatório'!$B343,'Faturamento SP3'!$Z$2:$Z$692,'Infos Relatório'!C$1)</f>
        <v>0</v>
      </c>
      <c r="I343" s="23">
        <f>COUNTIFS('Faturamento SP3'!$D$2:$D$692,'Infos Relatório'!$B$326,'Faturamento SP3'!$E$2:$E$692,'Infos Relatório'!$B343,'Faturamento SP3'!$Z$2:$Z$692,'Infos Relatório'!I$1)</f>
        <v>0</v>
      </c>
      <c r="J343" s="13">
        <f>SUMIFS('Faturamento SP3'!$G$2:$G$692,'Faturamento SP3'!$D$2:$D$692,'Infos Relatório'!$B$326,'Faturamento SP3'!$E$2:$E$692,'Infos Relatório'!$B343,'Faturamento SP3'!$Z$2:$Z$692,'Infos Relatório'!I$1)</f>
        <v>0</v>
      </c>
      <c r="K343" s="13">
        <f>SUMIFS('Faturamento SP3'!$J$2:$J$692,'Faturamento SP3'!$D$2:$D$692,'Infos Relatório'!$B$326,'Faturamento SP3'!$E$2:$E$692,'Infos Relatório'!$B343,'Faturamento SP3'!$Z$2:$Z$692,'Infos Relatório'!I$1)</f>
        <v>0</v>
      </c>
      <c r="L343" s="14">
        <f>SUMIFS('Faturamento SP3'!$O$2:$O$692,'Faturamento SP3'!$D$2:$D$692,'Infos Relatório'!$B$326,'Faturamento SP3'!$E$2:$E$692,'Infos Relatório'!$B343,'Faturamento SP3'!$Z$2:$Z$692,'Infos Relatório'!I$1,'Faturamento SP3'!$T$2:$T$692,"Sim")+SUMIFS('Faturamento SP3'!$P$2:$P$692,'Faturamento SP3'!$D$2:$D$692,'Infos Relatório'!$B$326,'Faturamento SP3'!$E$2:$E$692,'Infos Relatório'!$B343,'Faturamento SP3'!$Z$2:$Z$692,'Infos Relatório'!I$1,'Faturamento SP3'!$T$2:$T$692,"Sim")</f>
        <v>0</v>
      </c>
      <c r="M343" s="27" t="e">
        <f t="shared" si="122"/>
        <v>#DIV/0!</v>
      </c>
      <c r="N343" s="24">
        <f>SUMIFS('Faturamento SP3'!$H$2:$H$692,'Faturamento SP3'!$D$2:$D$692,'Infos Relatório'!$B$326,'Faturamento SP3'!$E$2:$E$692,'Infos Relatório'!$B343,'Faturamento SP3'!$Z$2:$Z$692,'Infos Relatório'!I$1)</f>
        <v>0</v>
      </c>
      <c r="O343" s="23">
        <f>COUNTIFS('Faturamento SP3'!$D$2:$D$692,'Infos Relatório'!$B$326,'Faturamento SP3'!$E$2:$E$692,'Infos Relatório'!$B343,'Faturamento SP3'!$Z$2:$Z$692,'Infos Relatório'!O$1)</f>
        <v>0</v>
      </c>
      <c r="P343" s="13">
        <f>SUMIFS('Faturamento SP3'!$G$2:$G$692,'Faturamento SP3'!$D$2:$D$692,'Infos Relatório'!$B$326,'Faturamento SP3'!$E$2:$E$692,'Infos Relatório'!$B343,'Faturamento SP3'!$Z$2:$Z$692,'Infos Relatório'!O$1)</f>
        <v>0</v>
      </c>
      <c r="Q343" s="13">
        <f>SUMIFS('Faturamento SP3'!$J$2:$J$692,'Faturamento SP3'!$D$2:$D$692,'Infos Relatório'!$B$326,'Faturamento SP3'!$E$2:$E$692,'Infos Relatório'!$B343,'Faturamento SP3'!$Z$2:$Z$692,'Infos Relatório'!O$1)</f>
        <v>0</v>
      </c>
      <c r="R343" s="14">
        <f>SUMIFS('Faturamento SP3'!$O$2:$O$692,'Faturamento SP3'!$D$2:$D$692,'Infos Relatório'!$B$326,'Faturamento SP3'!$E$2:$E$692,'Infos Relatório'!$B343,'Faturamento SP3'!$Z$2:$Z$692,'Infos Relatório'!O$1,'Faturamento SP3'!$T$2:$T$692,"Sim")+SUMIFS('Faturamento SP3'!$P$2:$P$692,'Faturamento SP3'!$D$2:$D$692,'Infos Relatório'!$B$326,'Faturamento SP3'!$E$2:$E$692,'Infos Relatório'!$B343,'Faturamento SP3'!$Z$2:$Z$692,'Infos Relatório'!O$1,'Faturamento SP3'!$T$2:$T$692,"Sim")</f>
        <v>0</v>
      </c>
      <c r="S343" s="27" t="e">
        <f t="shared" si="123"/>
        <v>#DIV/0!</v>
      </c>
      <c r="T343" s="24">
        <f>SUMIFS('Faturamento SP3'!$H$2:$H$692,'Faturamento SP3'!$D$2:$D$692,'Infos Relatório'!$B$326,'Faturamento SP3'!$E$2:$E$692,'Infos Relatório'!$B343,'Faturamento SP3'!$Z$2:$Z$692,'Infos Relatório'!O$1)</f>
        <v>0</v>
      </c>
      <c r="U343" s="23">
        <f>COUNTIFS('Faturamento SP3'!$D$2:$D$692,'Infos Relatório'!$B$326,'Faturamento SP3'!$E$2:$E$692,'Infos Relatório'!$B343,'Faturamento SP3'!$Z$2:$Z$692,'Infos Relatório'!U$1)</f>
        <v>0</v>
      </c>
      <c r="V343" s="13">
        <f>SUMIFS('Faturamento SP3'!$G$2:$G$692,'Faturamento SP3'!$D$2:$D$692,'Infos Relatório'!$B$326,'Faturamento SP3'!$E$2:$E$692,'Infos Relatório'!$B343,'Faturamento SP3'!$Z$2:$Z$692,'Infos Relatório'!U$1)</f>
        <v>0</v>
      </c>
      <c r="W343" s="13">
        <f>SUMIFS('Faturamento SP3'!$J$2:$J$692,'Faturamento SP3'!$D$2:$D$692,'Infos Relatório'!$B$326,'Faturamento SP3'!$E$2:$E$692,'Infos Relatório'!$B343,'Faturamento SP3'!$Z$2:$Z$692,'Infos Relatório'!U$1)</f>
        <v>0</v>
      </c>
      <c r="X343" s="14">
        <f>SUMIFS('Faturamento SP3'!$O$2:$O$692,'Faturamento SP3'!$D$2:$D$692,'Infos Relatório'!$B$326,'Faturamento SP3'!$E$2:$E$692,'Infos Relatório'!$B343,'Faturamento SP3'!$Z$2:$Z$692,'Infos Relatório'!U$1,'Faturamento SP3'!$T$2:$T$692,"Sim")+SUMIFS('Faturamento SP3'!$P$2:$P$692,'Faturamento SP3'!$D$2:$D$692,'Infos Relatório'!$B$326,'Faturamento SP3'!$E$2:$E$692,'Infos Relatório'!$B343,'Faturamento SP3'!$Z$2:$Z$692,'Infos Relatório'!U$1,'Faturamento SP3'!$T$2:$T$692,"Sim")</f>
        <v>0</v>
      </c>
      <c r="Y343" s="27" t="e">
        <f t="shared" si="124"/>
        <v>#DIV/0!</v>
      </c>
      <c r="Z343" s="24">
        <f>SUMIFS('Faturamento SP3'!$H$2:$H$692,'Faturamento SP3'!$D$2:$D$692,'Infos Relatório'!$B$326,'Faturamento SP3'!$E$2:$E$692,'Infos Relatório'!$B343,'Faturamento SP3'!$Z$2:$Z$692,'Infos Relatório'!U$1)</f>
        <v>0</v>
      </c>
      <c r="AA343" s="23">
        <f>COUNTIFS('Faturamento SP3'!$D$2:$D$692,'Infos Relatório'!$B$326,'Faturamento SP3'!$E$2:$E$692,'Infos Relatório'!$B343,'Faturamento SP3'!$Z$2:$Z$692,'Infos Relatório'!AA$1)</f>
        <v>0</v>
      </c>
      <c r="AB343" s="13">
        <f>SUMIFS('Faturamento SP3'!$G$2:$G$692,'Faturamento SP3'!$D$2:$D$692,'Infos Relatório'!$B$326,'Faturamento SP3'!$E$2:$E$692,'Infos Relatório'!$B343,'Faturamento SP3'!$Z$2:$Z$692,'Infos Relatório'!AA$1)</f>
        <v>0</v>
      </c>
      <c r="AC343" s="13">
        <f>SUMIFS('Faturamento SP3'!$J$2:$J$692,'Faturamento SP3'!$D$2:$D$692,'Infos Relatório'!$B$326,'Faturamento SP3'!$E$2:$E$692,'Infos Relatório'!$B343,'Faturamento SP3'!$Z$2:$Z$692,'Infos Relatório'!AA$1)</f>
        <v>0</v>
      </c>
      <c r="AD343" s="14">
        <f>SUMIFS('Faturamento SP3'!$O$2:$O$692,'Faturamento SP3'!$D$2:$D$692,'Infos Relatório'!$B$326,'Faturamento SP3'!$E$2:$E$692,'Infos Relatório'!$B343,'Faturamento SP3'!$Z$2:$Z$692,'Infos Relatório'!AA$1,'Faturamento SP3'!$T$2:$T$692,"Sim")+SUMIFS('Faturamento SP3'!$P$2:$P$692,'Faturamento SP3'!$D$2:$D$692,'Infos Relatório'!$B$326,'Faturamento SP3'!$E$2:$E$692,'Infos Relatório'!$B343,'Faturamento SP3'!$Z$2:$Z$692,'Infos Relatório'!AA$1,'Faturamento SP3'!$T$2:$T$692,"Sim")</f>
        <v>0</v>
      </c>
      <c r="AE343" s="27" t="e">
        <f t="shared" si="125"/>
        <v>#DIV/0!</v>
      </c>
      <c r="AF343" s="24">
        <f>SUMIFS('Faturamento SP3'!$H$2:$H$692,'Faturamento SP3'!$D$2:$D$692,'Infos Relatório'!$B$326,'Faturamento SP3'!$E$2:$E$692,'Infos Relatório'!$B343,'Faturamento SP3'!$Z$2:$Z$692,'Infos Relatório'!AA$1)</f>
        <v>0</v>
      </c>
      <c r="AG343" s="23">
        <f>COUNTIFS('Faturamento SP3'!$D$2:$D$692,'Infos Relatório'!$B$326,'Faturamento SP3'!$E$2:$E$692,'Infos Relatório'!$B343,'Faturamento SP3'!$Z$2:$Z$692,'Infos Relatório'!AG$1)</f>
        <v>0</v>
      </c>
      <c r="AH343" s="13">
        <f>SUMIFS('Faturamento SP3'!$G$2:$G$692,'Faturamento SP3'!$D$2:$D$692,'Infos Relatório'!$B$326,'Faturamento SP3'!$E$2:$E$692,'Infos Relatório'!$B343,'Faturamento SP3'!$Z$2:$Z$692,'Infos Relatório'!AG$1)</f>
        <v>0</v>
      </c>
      <c r="AI343" s="13">
        <f>SUMIFS('Faturamento SP3'!$J$2:$J$692,'Faturamento SP3'!$D$2:$D$692,'Infos Relatório'!$B$326,'Faturamento SP3'!$E$2:$E$692,'Infos Relatório'!$B343,'Faturamento SP3'!$Z$2:$Z$692,'Infos Relatório'!AG$1)</f>
        <v>0</v>
      </c>
      <c r="AJ343" s="14">
        <f>SUMIFS('Faturamento SP3'!$O$2:$O$692,'Faturamento SP3'!$D$2:$D$692,'Infos Relatório'!$B$326,'Faturamento SP3'!$E$2:$E$692,'Infos Relatório'!$B343,'Faturamento SP3'!$Z$2:$Z$692,'Infos Relatório'!AG$1,'Faturamento SP3'!$T$2:$T$692,"Sim")+SUMIFS('Faturamento SP3'!$P$2:$P$692,'Faturamento SP3'!$D$2:$D$692,'Infos Relatório'!$B$326,'Faturamento SP3'!$E$2:$E$692,'Infos Relatório'!$B343,'Faturamento SP3'!$Z$2:$Z$692,'Infos Relatório'!AG$1,'Faturamento SP3'!$T$2:$T$692,"Sim")</f>
        <v>0</v>
      </c>
      <c r="AK343" s="27" t="e">
        <f t="shared" si="126"/>
        <v>#DIV/0!</v>
      </c>
      <c r="AL343" s="24">
        <f>SUMIFS('Faturamento SP3'!$H$2:$H$692,'Faturamento SP3'!$D$2:$D$692,'Infos Relatório'!$B$326,'Faturamento SP3'!$E$2:$E$692,'Infos Relatório'!$B343,'Faturamento SP3'!$Z$2:$Z$692,'Infos Relatório'!AG$1)</f>
        <v>0</v>
      </c>
      <c r="AM343" s="23">
        <f>COUNTIFS('Faturamento SP3'!$D$2:$D$692,'Infos Relatório'!$B$326,'Faturamento SP3'!$E$2:$E$692,'Infos Relatório'!$B343,'Faturamento SP3'!$Z$2:$Z$692,'Infos Relatório'!AM$1)</f>
        <v>0</v>
      </c>
      <c r="AN343" s="13">
        <f>SUMIFS('Faturamento SP3'!$G$2:$G$692,'Faturamento SP3'!$D$2:$D$692,'Infos Relatório'!$B$326,'Faturamento SP3'!$E$2:$E$692,'Infos Relatório'!$B343,'Faturamento SP3'!$Z$2:$Z$692,'Infos Relatório'!AM$1)</f>
        <v>0</v>
      </c>
      <c r="AO343" s="13">
        <f>SUMIFS('Faturamento SP3'!$J$2:$J$692,'Faturamento SP3'!$D$2:$D$692,'Infos Relatório'!$B$326,'Faturamento SP3'!$E$2:$E$692,'Infos Relatório'!$B343,'Faturamento SP3'!$Z$2:$Z$692,'Infos Relatório'!AM$1)</f>
        <v>0</v>
      </c>
      <c r="AP343" s="14">
        <f>SUMIFS('Faturamento SP3'!$O$2:$O$692,'Faturamento SP3'!$D$2:$D$692,'Infos Relatório'!$B$326,'Faturamento SP3'!$E$2:$E$692,'Infos Relatório'!$B343,'Faturamento SP3'!$Z$2:$Z$692,'Infos Relatório'!AM$1,'Faturamento SP3'!$T$2:$T$692,"Sim")+SUMIFS('Faturamento SP3'!$P$2:$P$692,'Faturamento SP3'!$D$2:$D$692,'Infos Relatório'!$B$326,'Faturamento SP3'!$E$2:$E$692,'Infos Relatório'!$B343,'Faturamento SP3'!$Z$2:$Z$692,'Infos Relatório'!AM$1,'Faturamento SP3'!$T$2:$T$692,"Sim")</f>
        <v>0</v>
      </c>
      <c r="AQ343" s="27" t="e">
        <f t="shared" si="127"/>
        <v>#DIV/0!</v>
      </c>
      <c r="AR343" s="24">
        <f>SUMIFS('Faturamento SP3'!$H$2:$H$692,'Faturamento SP3'!$D$2:$D$692,'Infos Relatório'!$B$326,'Faturamento SP3'!$E$2:$E$692,'Infos Relatório'!$B343,'Faturamento SP3'!$Z$2:$Z$692,'Infos Relatório'!AM$1)</f>
        <v>0</v>
      </c>
      <c r="AS343" s="23">
        <f>COUNTIFS('Faturamento SP3'!$D$2:$D$692,'Infos Relatório'!$B$326,'Faturamento SP3'!$E$2:$E$692,'Infos Relatório'!$B343,'Faturamento SP3'!$Z$2:$Z$692,'Infos Relatório'!AS$1)</f>
        <v>0</v>
      </c>
      <c r="AT343" s="13">
        <f>SUMIFS('Faturamento SP3'!$G$2:$G$692,'Faturamento SP3'!$D$2:$D$692,'Infos Relatório'!$B$326,'Faturamento SP3'!$E$2:$E$692,'Infos Relatório'!$B343,'Faturamento SP3'!$Z$2:$Z$692,'Infos Relatório'!AS$1)</f>
        <v>0</v>
      </c>
      <c r="AU343" s="13">
        <f>SUMIFS('Faturamento SP3'!$J$2:$J$692,'Faturamento SP3'!$D$2:$D$692,'Infos Relatório'!$B$326,'Faturamento SP3'!$E$2:$E$692,'Infos Relatório'!$B343,'Faturamento SP3'!$Z$2:$Z$692,'Infos Relatório'!AS$1)</f>
        <v>0</v>
      </c>
      <c r="AV343" s="14">
        <f>SUMIFS('Faturamento SP3'!$O$2:$O$692,'Faturamento SP3'!$D$2:$D$692,'Infos Relatório'!$B$326,'Faturamento SP3'!$E$2:$E$692,'Infos Relatório'!$B343,'Faturamento SP3'!$Z$2:$Z$692,'Infos Relatório'!AS$1,'Faturamento SP3'!$T$2:$T$692,"Sim")+SUMIFS('Faturamento SP3'!$P$2:$P$692,'Faturamento SP3'!$D$2:$D$692,'Infos Relatório'!$B$326,'Faturamento SP3'!$E$2:$E$692,'Infos Relatório'!$B343,'Faturamento SP3'!$Z$2:$Z$692,'Infos Relatório'!AS$1,'Faturamento SP3'!$T$2:$T$692,"Sim")</f>
        <v>0</v>
      </c>
      <c r="AW343" s="27" t="e">
        <f t="shared" si="128"/>
        <v>#DIV/0!</v>
      </c>
      <c r="AX343" s="24">
        <f>SUMIFS('Faturamento SP3'!$H$2:$H$692,'Faturamento SP3'!$D$2:$D$692,'Infos Relatório'!$B$326,'Faturamento SP3'!$E$2:$E$692,'Infos Relatório'!$B343,'Faturamento SP3'!$Z$2:$Z$692,'Infos Relatório'!AS$1)</f>
        <v>0</v>
      </c>
      <c r="AY343" s="23">
        <f>COUNTIFS('Faturamento SP3'!$D$2:$D$692,'Infos Relatório'!$B$326,'Faturamento SP3'!$E$2:$E$692,'Infos Relatório'!$B343,'Faturamento SP3'!$Z$2:$Z$692,'Infos Relatório'!AY$1)</f>
        <v>0</v>
      </c>
      <c r="AZ343" s="13">
        <f>SUMIFS('Faturamento SP3'!$G$2:$G$692,'Faturamento SP3'!$D$2:$D$692,'Infos Relatório'!$B$326,'Faturamento SP3'!$E$2:$E$692,'Infos Relatório'!$B343,'Faturamento SP3'!$Z$2:$Z$692,'Infos Relatório'!AY$1)</f>
        <v>0</v>
      </c>
      <c r="BA343" s="13">
        <f>SUMIFS('Faturamento SP3'!$J$2:$J$692,'Faturamento SP3'!$D$2:$D$692,'Infos Relatório'!$B$326,'Faturamento SP3'!$E$2:$E$692,'Infos Relatório'!$B343,'Faturamento SP3'!$Z$2:$Z$692,'Infos Relatório'!AY$1)</f>
        <v>0</v>
      </c>
      <c r="BB343" s="14">
        <f>SUMIFS('Faturamento SP3'!$O$2:$O$692,'Faturamento SP3'!$D$2:$D$692,'Infos Relatório'!$B$326,'Faturamento SP3'!$E$2:$E$692,'Infos Relatório'!$B343,'Faturamento SP3'!$Z$2:$Z$692,'Infos Relatório'!AY$1,'Faturamento SP3'!$T$2:$T$692,"Sim")+SUMIFS('Faturamento SP3'!$P$2:$P$692,'Faturamento SP3'!$D$2:$D$692,'Infos Relatório'!$B$326,'Faturamento SP3'!$E$2:$E$692,'Infos Relatório'!$B343,'Faturamento SP3'!$Z$2:$Z$692,'Infos Relatório'!AY$1,'Faturamento SP3'!$T$2:$T$692,"Sim")</f>
        <v>0</v>
      </c>
      <c r="BC343" s="27" t="e">
        <f t="shared" si="129"/>
        <v>#DIV/0!</v>
      </c>
      <c r="BD343" s="24">
        <f>SUMIFS('Faturamento SP3'!$H$2:$H$692,'Faturamento SP3'!$D$2:$D$692,'Infos Relatório'!$B$326,'Faturamento SP3'!$E$2:$E$692,'Infos Relatório'!$B343,'Faturamento SP3'!$Z$2:$Z$692,'Infos Relatório'!AY$1)</f>
        <v>0</v>
      </c>
      <c r="BE343" s="23">
        <f>COUNTIFS('Faturamento SP3'!$D$2:$D$692,'Infos Relatório'!$B$326,'Faturamento SP3'!$E$2:$E$692,'Infos Relatório'!$B343,'Faturamento SP3'!$Z$2:$Z$692,'Infos Relatório'!BE$1)</f>
        <v>0</v>
      </c>
      <c r="BF343" s="13">
        <f>SUMIFS('Faturamento SP3'!$G$2:$G$692,'Faturamento SP3'!$D$2:$D$692,'Infos Relatório'!$B$326,'Faturamento SP3'!$E$2:$E$692,'Infos Relatório'!$B343,'Faturamento SP3'!$Z$2:$Z$692,'Infos Relatório'!BE$1)</f>
        <v>0</v>
      </c>
      <c r="BG343" s="13">
        <f>SUMIFS('Faturamento SP3'!$J$2:$J$692,'Faturamento SP3'!$D$2:$D$692,'Infos Relatório'!$B$326,'Faturamento SP3'!$E$2:$E$692,'Infos Relatório'!$B343,'Faturamento SP3'!$Z$2:$Z$692,'Infos Relatório'!BE$1)</f>
        <v>0</v>
      </c>
      <c r="BH343" s="14">
        <f>SUMIFS('Faturamento SP3'!$O$2:$O$692,'Faturamento SP3'!$D$2:$D$692,'Infos Relatório'!$B$326,'Faturamento SP3'!$E$2:$E$692,'Infos Relatório'!$B343,'Faturamento SP3'!$Z$2:$Z$692,'Infos Relatório'!BE$1,'Faturamento SP3'!$T$2:$T$692,"Sim")+SUMIFS('Faturamento SP3'!$P$2:$P$692,'Faturamento SP3'!$D$2:$D$692,'Infos Relatório'!$B$326,'Faturamento SP3'!$E$2:$E$692,'Infos Relatório'!$B343,'Faturamento SP3'!$Z$2:$Z$692,'Infos Relatório'!BE$1,'Faturamento SP3'!$T$2:$T$692,"Sim")</f>
        <v>0</v>
      </c>
      <c r="BI343" s="27" t="e">
        <f t="shared" si="130"/>
        <v>#DIV/0!</v>
      </c>
      <c r="BJ343" s="24">
        <f>SUMIFS('Faturamento SP3'!$H$2:$H$692,'Faturamento SP3'!$D$2:$D$692,'Infos Relatório'!$B$326,'Faturamento SP3'!$E$2:$E$692,'Infos Relatório'!$B343,'Faturamento SP3'!$Z$2:$Z$692,'Infos Relatório'!BE$1)</f>
        <v>0</v>
      </c>
      <c r="BK343" s="23">
        <f>COUNTIFS('Faturamento SP3'!$D$2:$D$692,'Infos Relatório'!$B$326,'Faturamento SP3'!$E$2:$E$692,'Infos Relatório'!$B343,'Faturamento SP3'!$Z$2:$Z$692,'Infos Relatório'!BK$1)</f>
        <v>0</v>
      </c>
      <c r="BL343" s="13">
        <f>SUMIFS('Faturamento SP3'!$G$2:$G$692,'Faturamento SP3'!$D$2:$D$692,'Infos Relatório'!$B$326,'Faturamento SP3'!$E$2:$E$692,'Infos Relatório'!$B343,'Faturamento SP3'!$Z$2:$Z$692,'Infos Relatório'!BK$1)</f>
        <v>0</v>
      </c>
      <c r="BM343" s="13">
        <f>SUMIFS('Faturamento SP3'!$J$2:$J$692,'Faturamento SP3'!$D$2:$D$692,'Infos Relatório'!$B$326,'Faturamento SP3'!$E$2:$E$692,'Infos Relatório'!$B343,'Faturamento SP3'!$Z$2:$Z$692,'Infos Relatório'!BK$1)</f>
        <v>0</v>
      </c>
      <c r="BN343" s="14">
        <f>SUMIFS('Faturamento SP3'!$O$2:$O$692,'Faturamento SP3'!$D$2:$D$692,'Infos Relatório'!$B$326,'Faturamento SP3'!$E$2:$E$692,'Infos Relatório'!$B343,'Faturamento SP3'!$Z$2:$Z$692,'Infos Relatório'!BK$1,'Faturamento SP3'!$T$2:$T$692,"Sim")+SUMIFS('Faturamento SP3'!$P$2:$P$692,'Faturamento SP3'!$D$2:$D$692,'Infos Relatório'!$B$326,'Faturamento SP3'!$E$2:$E$692,'Infos Relatório'!$B343,'Faturamento SP3'!$Z$2:$Z$692,'Infos Relatório'!BK$1,'Faturamento SP3'!$T$2:$T$692,"Sim")</f>
        <v>0</v>
      </c>
      <c r="BO343" s="27" t="e">
        <f t="shared" si="131"/>
        <v>#DIV/0!</v>
      </c>
      <c r="BP343" s="24">
        <f>SUMIFS('Faturamento SP3'!$H$2:$H$692,'Faturamento SP3'!$D$2:$D$692,'Infos Relatório'!$B$326,'Faturamento SP3'!$E$2:$E$692,'Infos Relatório'!$B343,'Faturamento SP3'!$Z$2:$Z$692,'Infos Relatório'!BK$1)</f>
        <v>0</v>
      </c>
      <c r="BQ343" s="23">
        <f>COUNTIFS('Faturamento SP3'!$D$2:$D$692,'Infos Relatório'!$B$326,'Faturamento SP3'!$E$2:$E$692,'Infos Relatório'!$B343,'Faturamento SP3'!$Z$2:$Z$692,'Infos Relatório'!BQ$1)</f>
        <v>0</v>
      </c>
      <c r="BR343" s="13">
        <f>SUMIFS('Faturamento SP3'!$G$2:$G$692,'Faturamento SP3'!$D$2:$D$692,'Infos Relatório'!$B$326,'Faturamento SP3'!$E$2:$E$692,'Infos Relatório'!$B343,'Faturamento SP3'!$Z$2:$Z$692,'Infos Relatório'!BQ$1)</f>
        <v>0</v>
      </c>
      <c r="BS343" s="13">
        <f>SUMIFS('Faturamento SP3'!$J$2:$J$692,'Faturamento SP3'!$D$2:$D$692,'Infos Relatório'!$B$326,'Faturamento SP3'!$E$2:$E$692,'Infos Relatório'!$B343,'Faturamento SP3'!$Z$2:$Z$692,'Infos Relatório'!BQ$1)</f>
        <v>0</v>
      </c>
      <c r="BT343" s="14">
        <f>SUMIFS('Faturamento SP3'!$O$2:$O$692,'Faturamento SP3'!$D$2:$D$692,'Infos Relatório'!$B$326,'Faturamento SP3'!$E$2:$E$692,'Infos Relatório'!$B343,'Faturamento SP3'!$Z$2:$Z$692,'Infos Relatório'!BQ$1,'Faturamento SP3'!$T$2:$T$692,"Sim")+SUMIFS('Faturamento SP3'!$P$2:$P$692,'Faturamento SP3'!$D$2:$D$692,'Infos Relatório'!$B$326,'Faturamento SP3'!$E$2:$E$692,'Infos Relatório'!$B343,'Faturamento SP3'!$Z$2:$Z$692,'Infos Relatório'!BQ$1,'Faturamento SP3'!$T$2:$T$692,"Sim")</f>
        <v>0</v>
      </c>
      <c r="BU343" s="27" t="e">
        <f t="shared" si="132"/>
        <v>#DIV/0!</v>
      </c>
      <c r="BV343" s="24">
        <f>SUMIFS('Faturamento SP3'!$H$2:$H$692,'Faturamento SP3'!$D$2:$D$692,'Infos Relatório'!$B$326,'Faturamento SP3'!$E$2:$E$692,'Infos Relatório'!$B343,'Faturamento SP3'!$Z$2:$Z$692,'Infos Relatório'!BQ$1)</f>
        <v>0</v>
      </c>
    </row>
    <row r="344" spans="2:74">
      <c r="B344" s="17" t="s">
        <v>24</v>
      </c>
      <c r="C344" s="23">
        <f>COUNTIFS('Faturamento SP3'!$D$2:$D$692,'Infos Relatório'!$B$326,'Faturamento SP3'!$E$2:$E$692,'Infos Relatório'!$B344,'Faturamento SP3'!$Z$2:$Z$692,'Infos Relatório'!C$1)</f>
        <v>0</v>
      </c>
      <c r="D344" s="13">
        <f>SUMIFS('Faturamento SP3'!$G$2:$G$692,'Faturamento SP3'!$D$2:$D$692,'Infos Relatório'!$B$326,'Faturamento SP3'!$E$2:$E$692,'Infos Relatório'!$B344,'Faturamento SP3'!$Z$2:$Z$692,'Infos Relatório'!C$1)</f>
        <v>0</v>
      </c>
      <c r="E344" s="13">
        <f>SUMIFS('Faturamento SP3'!$J$2:$J$692,'Faturamento SP3'!$D$2:$D$692,'Infos Relatório'!$B$326,'Faturamento SP3'!$E$2:$E$692,'Infos Relatório'!$B344,'Faturamento SP3'!$Z$2:$Z$692,'Infos Relatório'!C$1)</f>
        <v>0</v>
      </c>
      <c r="F344" s="14">
        <f>SUMIFS('Faturamento SP3'!$O$2:$O$692,'Faturamento SP3'!$D$2:$D$692,'Infos Relatório'!$B$326,'Faturamento SP3'!$E$2:$E$692,'Infos Relatório'!$B344,'Faturamento SP3'!$Z$2:$Z$692,'Infos Relatório'!C$1,'Faturamento SP3'!$T$2:$T$692,"Sim")+SUMIFS('Faturamento SP3'!$P$2:$P$692,'Faturamento SP3'!$D$2:$D$692,'Infos Relatório'!$B$326,'Faturamento SP3'!$E$2:$E$692,'Infos Relatório'!$B344,'Faturamento SP3'!$Z$2:$Z$692,'Infos Relatório'!C$1,'Faturamento SP3'!$T$2:$T$692,"Sim")</f>
        <v>0</v>
      </c>
      <c r="G344" s="27" t="e">
        <f t="shared" si="121"/>
        <v>#DIV/0!</v>
      </c>
      <c r="H344" s="24">
        <f>SUMIFS('Faturamento SP3'!$H$2:$H$692,'Faturamento SP3'!$D$2:$D$692,'Infos Relatório'!$B$326,'Faturamento SP3'!$E$2:$E$692,'Infos Relatório'!$B344,'Faturamento SP3'!$Z$2:$Z$692,'Infos Relatório'!C$1)</f>
        <v>0</v>
      </c>
      <c r="I344" s="23">
        <f>COUNTIFS('Faturamento SP3'!$D$2:$D$692,'Infos Relatório'!$B$326,'Faturamento SP3'!$E$2:$E$692,'Infos Relatório'!$B344,'Faturamento SP3'!$Z$2:$Z$692,'Infos Relatório'!I$1)</f>
        <v>0</v>
      </c>
      <c r="J344" s="13">
        <f>SUMIFS('Faturamento SP3'!$G$2:$G$692,'Faturamento SP3'!$D$2:$D$692,'Infos Relatório'!$B$326,'Faturamento SP3'!$E$2:$E$692,'Infos Relatório'!$B344,'Faturamento SP3'!$Z$2:$Z$692,'Infos Relatório'!I$1)</f>
        <v>0</v>
      </c>
      <c r="K344" s="13">
        <f>SUMIFS('Faturamento SP3'!$J$2:$J$692,'Faturamento SP3'!$D$2:$D$692,'Infos Relatório'!$B$326,'Faturamento SP3'!$E$2:$E$692,'Infos Relatório'!$B344,'Faturamento SP3'!$Z$2:$Z$692,'Infos Relatório'!I$1)</f>
        <v>0</v>
      </c>
      <c r="L344" s="14">
        <f>SUMIFS('Faturamento SP3'!$O$2:$O$692,'Faturamento SP3'!$D$2:$D$692,'Infos Relatório'!$B$326,'Faturamento SP3'!$E$2:$E$692,'Infos Relatório'!$B344,'Faturamento SP3'!$Z$2:$Z$692,'Infos Relatório'!I$1,'Faturamento SP3'!$T$2:$T$692,"Sim")+SUMIFS('Faturamento SP3'!$P$2:$P$692,'Faturamento SP3'!$D$2:$D$692,'Infos Relatório'!$B$326,'Faturamento SP3'!$E$2:$E$692,'Infos Relatório'!$B344,'Faturamento SP3'!$Z$2:$Z$692,'Infos Relatório'!I$1,'Faturamento SP3'!$T$2:$T$692,"Sim")</f>
        <v>0</v>
      </c>
      <c r="M344" s="27" t="e">
        <f t="shared" si="122"/>
        <v>#DIV/0!</v>
      </c>
      <c r="N344" s="24">
        <f>SUMIFS('Faturamento SP3'!$H$2:$H$692,'Faturamento SP3'!$D$2:$D$692,'Infos Relatório'!$B$326,'Faturamento SP3'!$E$2:$E$692,'Infos Relatório'!$B344,'Faturamento SP3'!$Z$2:$Z$692,'Infos Relatório'!I$1)</f>
        <v>0</v>
      </c>
      <c r="O344" s="23">
        <f>COUNTIFS('Faturamento SP3'!$D$2:$D$692,'Infos Relatório'!$B$326,'Faturamento SP3'!$E$2:$E$692,'Infos Relatório'!$B344,'Faturamento SP3'!$Z$2:$Z$692,'Infos Relatório'!O$1)</f>
        <v>0</v>
      </c>
      <c r="P344" s="13">
        <f>SUMIFS('Faturamento SP3'!$G$2:$G$692,'Faturamento SP3'!$D$2:$D$692,'Infos Relatório'!$B$326,'Faturamento SP3'!$E$2:$E$692,'Infos Relatório'!$B344,'Faturamento SP3'!$Z$2:$Z$692,'Infos Relatório'!O$1)</f>
        <v>0</v>
      </c>
      <c r="Q344" s="13">
        <f>SUMIFS('Faturamento SP3'!$J$2:$J$692,'Faturamento SP3'!$D$2:$D$692,'Infos Relatório'!$B$326,'Faturamento SP3'!$E$2:$E$692,'Infos Relatório'!$B344,'Faturamento SP3'!$Z$2:$Z$692,'Infos Relatório'!O$1)</f>
        <v>0</v>
      </c>
      <c r="R344" s="14">
        <f>SUMIFS('Faturamento SP3'!$O$2:$O$692,'Faturamento SP3'!$D$2:$D$692,'Infos Relatório'!$B$326,'Faturamento SP3'!$E$2:$E$692,'Infos Relatório'!$B344,'Faturamento SP3'!$Z$2:$Z$692,'Infos Relatório'!O$1,'Faturamento SP3'!$T$2:$T$692,"Sim")+SUMIFS('Faturamento SP3'!$P$2:$P$692,'Faturamento SP3'!$D$2:$D$692,'Infos Relatório'!$B$326,'Faturamento SP3'!$E$2:$E$692,'Infos Relatório'!$B344,'Faturamento SP3'!$Z$2:$Z$692,'Infos Relatório'!O$1,'Faturamento SP3'!$T$2:$T$692,"Sim")</f>
        <v>0</v>
      </c>
      <c r="S344" s="27" t="e">
        <f t="shared" si="123"/>
        <v>#DIV/0!</v>
      </c>
      <c r="T344" s="24">
        <f>SUMIFS('Faturamento SP3'!$H$2:$H$692,'Faturamento SP3'!$D$2:$D$692,'Infos Relatório'!$B$326,'Faturamento SP3'!$E$2:$E$692,'Infos Relatório'!$B344,'Faturamento SP3'!$Z$2:$Z$692,'Infos Relatório'!O$1)</f>
        <v>0</v>
      </c>
      <c r="U344" s="23">
        <f>COUNTIFS('Faturamento SP3'!$D$2:$D$692,'Infos Relatório'!$B$326,'Faturamento SP3'!$E$2:$E$692,'Infos Relatório'!$B344,'Faturamento SP3'!$Z$2:$Z$692,'Infos Relatório'!U$1)</f>
        <v>0</v>
      </c>
      <c r="V344" s="13">
        <f>SUMIFS('Faturamento SP3'!$G$2:$G$692,'Faturamento SP3'!$D$2:$D$692,'Infos Relatório'!$B$326,'Faturamento SP3'!$E$2:$E$692,'Infos Relatório'!$B344,'Faturamento SP3'!$Z$2:$Z$692,'Infos Relatório'!U$1)</f>
        <v>0</v>
      </c>
      <c r="W344" s="13">
        <f>SUMIFS('Faturamento SP3'!$J$2:$J$692,'Faturamento SP3'!$D$2:$D$692,'Infos Relatório'!$B$326,'Faturamento SP3'!$E$2:$E$692,'Infos Relatório'!$B344,'Faturamento SP3'!$Z$2:$Z$692,'Infos Relatório'!U$1)</f>
        <v>0</v>
      </c>
      <c r="X344" s="14">
        <f>SUMIFS('Faturamento SP3'!$O$2:$O$692,'Faturamento SP3'!$D$2:$D$692,'Infos Relatório'!$B$326,'Faturamento SP3'!$E$2:$E$692,'Infos Relatório'!$B344,'Faturamento SP3'!$Z$2:$Z$692,'Infos Relatório'!U$1,'Faturamento SP3'!$T$2:$T$692,"Sim")+SUMIFS('Faturamento SP3'!$P$2:$P$692,'Faturamento SP3'!$D$2:$D$692,'Infos Relatório'!$B$326,'Faturamento SP3'!$E$2:$E$692,'Infos Relatório'!$B344,'Faturamento SP3'!$Z$2:$Z$692,'Infos Relatório'!U$1,'Faturamento SP3'!$T$2:$T$692,"Sim")</f>
        <v>0</v>
      </c>
      <c r="Y344" s="27" t="e">
        <f t="shared" si="124"/>
        <v>#DIV/0!</v>
      </c>
      <c r="Z344" s="24">
        <f>SUMIFS('Faturamento SP3'!$H$2:$H$692,'Faturamento SP3'!$D$2:$D$692,'Infos Relatório'!$B$326,'Faturamento SP3'!$E$2:$E$692,'Infos Relatório'!$B344,'Faturamento SP3'!$Z$2:$Z$692,'Infos Relatório'!U$1)</f>
        <v>0</v>
      </c>
      <c r="AA344" s="23">
        <f>COUNTIFS('Faturamento SP3'!$D$2:$D$692,'Infos Relatório'!$B$326,'Faturamento SP3'!$E$2:$E$692,'Infos Relatório'!$B344,'Faturamento SP3'!$Z$2:$Z$692,'Infos Relatório'!AA$1)</f>
        <v>0</v>
      </c>
      <c r="AB344" s="13">
        <f>SUMIFS('Faturamento SP3'!$G$2:$G$692,'Faturamento SP3'!$D$2:$D$692,'Infos Relatório'!$B$326,'Faturamento SP3'!$E$2:$E$692,'Infos Relatório'!$B344,'Faturamento SP3'!$Z$2:$Z$692,'Infos Relatório'!AA$1)</f>
        <v>0</v>
      </c>
      <c r="AC344" s="13">
        <f>SUMIFS('Faturamento SP3'!$J$2:$J$692,'Faturamento SP3'!$D$2:$D$692,'Infos Relatório'!$B$326,'Faturamento SP3'!$E$2:$E$692,'Infos Relatório'!$B344,'Faturamento SP3'!$Z$2:$Z$692,'Infos Relatório'!AA$1)</f>
        <v>0</v>
      </c>
      <c r="AD344" s="14">
        <f>SUMIFS('Faturamento SP3'!$O$2:$O$692,'Faturamento SP3'!$D$2:$D$692,'Infos Relatório'!$B$326,'Faturamento SP3'!$E$2:$E$692,'Infos Relatório'!$B344,'Faturamento SP3'!$Z$2:$Z$692,'Infos Relatório'!AA$1,'Faturamento SP3'!$T$2:$T$692,"Sim")+SUMIFS('Faturamento SP3'!$P$2:$P$692,'Faturamento SP3'!$D$2:$D$692,'Infos Relatório'!$B$326,'Faturamento SP3'!$E$2:$E$692,'Infos Relatório'!$B344,'Faturamento SP3'!$Z$2:$Z$692,'Infos Relatório'!AA$1,'Faturamento SP3'!$T$2:$T$692,"Sim")</f>
        <v>0</v>
      </c>
      <c r="AE344" s="27" t="e">
        <f t="shared" si="125"/>
        <v>#DIV/0!</v>
      </c>
      <c r="AF344" s="24">
        <f>SUMIFS('Faturamento SP3'!$H$2:$H$692,'Faturamento SP3'!$D$2:$D$692,'Infos Relatório'!$B$326,'Faturamento SP3'!$E$2:$E$692,'Infos Relatório'!$B344,'Faturamento SP3'!$Z$2:$Z$692,'Infos Relatório'!AA$1)</f>
        <v>0</v>
      </c>
      <c r="AG344" s="23">
        <f>COUNTIFS('Faturamento SP3'!$D$2:$D$692,'Infos Relatório'!$B$326,'Faturamento SP3'!$E$2:$E$692,'Infos Relatório'!$B344,'Faturamento SP3'!$Z$2:$Z$692,'Infos Relatório'!AG$1)</f>
        <v>0</v>
      </c>
      <c r="AH344" s="13">
        <f>SUMIFS('Faturamento SP3'!$G$2:$G$692,'Faturamento SP3'!$D$2:$D$692,'Infos Relatório'!$B$326,'Faturamento SP3'!$E$2:$E$692,'Infos Relatório'!$B344,'Faturamento SP3'!$Z$2:$Z$692,'Infos Relatório'!AG$1)</f>
        <v>0</v>
      </c>
      <c r="AI344" s="13">
        <f>SUMIFS('Faturamento SP3'!$J$2:$J$692,'Faturamento SP3'!$D$2:$D$692,'Infos Relatório'!$B$326,'Faturamento SP3'!$E$2:$E$692,'Infos Relatório'!$B344,'Faturamento SP3'!$Z$2:$Z$692,'Infos Relatório'!AG$1)</f>
        <v>0</v>
      </c>
      <c r="AJ344" s="14">
        <f>SUMIFS('Faturamento SP3'!$O$2:$O$692,'Faturamento SP3'!$D$2:$D$692,'Infos Relatório'!$B$326,'Faturamento SP3'!$E$2:$E$692,'Infos Relatório'!$B344,'Faturamento SP3'!$Z$2:$Z$692,'Infos Relatório'!AG$1,'Faturamento SP3'!$T$2:$T$692,"Sim")+SUMIFS('Faturamento SP3'!$P$2:$P$692,'Faturamento SP3'!$D$2:$D$692,'Infos Relatório'!$B$326,'Faturamento SP3'!$E$2:$E$692,'Infos Relatório'!$B344,'Faturamento SP3'!$Z$2:$Z$692,'Infos Relatório'!AG$1,'Faturamento SP3'!$T$2:$T$692,"Sim")</f>
        <v>0</v>
      </c>
      <c r="AK344" s="27" t="e">
        <f t="shared" si="126"/>
        <v>#DIV/0!</v>
      </c>
      <c r="AL344" s="24">
        <f>SUMIFS('Faturamento SP3'!$H$2:$H$692,'Faturamento SP3'!$D$2:$D$692,'Infos Relatório'!$B$326,'Faturamento SP3'!$E$2:$E$692,'Infos Relatório'!$B344,'Faturamento SP3'!$Z$2:$Z$692,'Infos Relatório'!AG$1)</f>
        <v>0</v>
      </c>
      <c r="AM344" s="23">
        <f>COUNTIFS('Faturamento SP3'!$D$2:$D$692,'Infos Relatório'!$B$326,'Faturamento SP3'!$E$2:$E$692,'Infos Relatório'!$B344,'Faturamento SP3'!$Z$2:$Z$692,'Infos Relatório'!AM$1)</f>
        <v>0</v>
      </c>
      <c r="AN344" s="13">
        <f>SUMIFS('Faturamento SP3'!$G$2:$G$692,'Faturamento SP3'!$D$2:$D$692,'Infos Relatório'!$B$326,'Faturamento SP3'!$E$2:$E$692,'Infos Relatório'!$B344,'Faturamento SP3'!$Z$2:$Z$692,'Infos Relatório'!AM$1)</f>
        <v>0</v>
      </c>
      <c r="AO344" s="13">
        <f>SUMIFS('Faturamento SP3'!$J$2:$J$692,'Faturamento SP3'!$D$2:$D$692,'Infos Relatório'!$B$326,'Faturamento SP3'!$E$2:$E$692,'Infos Relatório'!$B344,'Faturamento SP3'!$Z$2:$Z$692,'Infos Relatório'!AM$1)</f>
        <v>0</v>
      </c>
      <c r="AP344" s="14">
        <f>SUMIFS('Faturamento SP3'!$O$2:$O$692,'Faturamento SP3'!$D$2:$D$692,'Infos Relatório'!$B$326,'Faturamento SP3'!$E$2:$E$692,'Infos Relatório'!$B344,'Faturamento SP3'!$Z$2:$Z$692,'Infos Relatório'!AM$1,'Faturamento SP3'!$T$2:$T$692,"Sim")+SUMIFS('Faturamento SP3'!$P$2:$P$692,'Faturamento SP3'!$D$2:$D$692,'Infos Relatório'!$B$326,'Faturamento SP3'!$E$2:$E$692,'Infos Relatório'!$B344,'Faturamento SP3'!$Z$2:$Z$692,'Infos Relatório'!AM$1,'Faturamento SP3'!$T$2:$T$692,"Sim")</f>
        <v>0</v>
      </c>
      <c r="AQ344" s="27" t="e">
        <f t="shared" si="127"/>
        <v>#DIV/0!</v>
      </c>
      <c r="AR344" s="24">
        <f>SUMIFS('Faturamento SP3'!$H$2:$H$692,'Faturamento SP3'!$D$2:$D$692,'Infos Relatório'!$B$326,'Faturamento SP3'!$E$2:$E$692,'Infos Relatório'!$B344,'Faturamento SP3'!$Z$2:$Z$692,'Infos Relatório'!AM$1)</f>
        <v>0</v>
      </c>
      <c r="AS344" s="23">
        <f>COUNTIFS('Faturamento SP3'!$D$2:$D$692,'Infos Relatório'!$B$326,'Faturamento SP3'!$E$2:$E$692,'Infos Relatório'!$B344,'Faturamento SP3'!$Z$2:$Z$692,'Infos Relatório'!AS$1)</f>
        <v>0</v>
      </c>
      <c r="AT344" s="13">
        <f>SUMIFS('Faturamento SP3'!$G$2:$G$692,'Faturamento SP3'!$D$2:$D$692,'Infos Relatório'!$B$326,'Faturamento SP3'!$E$2:$E$692,'Infos Relatório'!$B344,'Faturamento SP3'!$Z$2:$Z$692,'Infos Relatório'!AS$1)</f>
        <v>0</v>
      </c>
      <c r="AU344" s="13">
        <f>SUMIFS('Faturamento SP3'!$J$2:$J$692,'Faturamento SP3'!$D$2:$D$692,'Infos Relatório'!$B$326,'Faturamento SP3'!$E$2:$E$692,'Infos Relatório'!$B344,'Faturamento SP3'!$Z$2:$Z$692,'Infos Relatório'!AS$1)</f>
        <v>0</v>
      </c>
      <c r="AV344" s="14">
        <f>SUMIFS('Faturamento SP3'!$O$2:$O$692,'Faturamento SP3'!$D$2:$D$692,'Infos Relatório'!$B$326,'Faturamento SP3'!$E$2:$E$692,'Infos Relatório'!$B344,'Faturamento SP3'!$Z$2:$Z$692,'Infos Relatório'!AS$1,'Faturamento SP3'!$T$2:$T$692,"Sim")+SUMIFS('Faturamento SP3'!$P$2:$P$692,'Faturamento SP3'!$D$2:$D$692,'Infos Relatório'!$B$326,'Faturamento SP3'!$E$2:$E$692,'Infos Relatório'!$B344,'Faturamento SP3'!$Z$2:$Z$692,'Infos Relatório'!AS$1,'Faturamento SP3'!$T$2:$T$692,"Sim")</f>
        <v>0</v>
      </c>
      <c r="AW344" s="27" t="e">
        <f t="shared" si="128"/>
        <v>#DIV/0!</v>
      </c>
      <c r="AX344" s="24">
        <f>SUMIFS('Faturamento SP3'!$H$2:$H$692,'Faturamento SP3'!$D$2:$D$692,'Infos Relatório'!$B$326,'Faturamento SP3'!$E$2:$E$692,'Infos Relatório'!$B344,'Faturamento SP3'!$Z$2:$Z$692,'Infos Relatório'!AS$1)</f>
        <v>0</v>
      </c>
      <c r="AY344" s="23">
        <f>COUNTIFS('Faturamento SP3'!$D$2:$D$692,'Infos Relatório'!$B$326,'Faturamento SP3'!$E$2:$E$692,'Infos Relatório'!$B344,'Faturamento SP3'!$Z$2:$Z$692,'Infos Relatório'!AY$1)</f>
        <v>0</v>
      </c>
      <c r="AZ344" s="13">
        <f>SUMIFS('Faturamento SP3'!$G$2:$G$692,'Faturamento SP3'!$D$2:$D$692,'Infos Relatório'!$B$326,'Faturamento SP3'!$E$2:$E$692,'Infos Relatório'!$B344,'Faturamento SP3'!$Z$2:$Z$692,'Infos Relatório'!AY$1)</f>
        <v>0</v>
      </c>
      <c r="BA344" s="13">
        <f>SUMIFS('Faturamento SP3'!$J$2:$J$692,'Faturamento SP3'!$D$2:$D$692,'Infos Relatório'!$B$326,'Faturamento SP3'!$E$2:$E$692,'Infos Relatório'!$B344,'Faturamento SP3'!$Z$2:$Z$692,'Infos Relatório'!AY$1)</f>
        <v>0</v>
      </c>
      <c r="BB344" s="14">
        <f>SUMIFS('Faturamento SP3'!$O$2:$O$692,'Faturamento SP3'!$D$2:$D$692,'Infos Relatório'!$B$326,'Faturamento SP3'!$E$2:$E$692,'Infos Relatório'!$B344,'Faturamento SP3'!$Z$2:$Z$692,'Infos Relatório'!AY$1,'Faturamento SP3'!$T$2:$T$692,"Sim")+SUMIFS('Faturamento SP3'!$P$2:$P$692,'Faturamento SP3'!$D$2:$D$692,'Infos Relatório'!$B$326,'Faturamento SP3'!$E$2:$E$692,'Infos Relatório'!$B344,'Faturamento SP3'!$Z$2:$Z$692,'Infos Relatório'!AY$1,'Faturamento SP3'!$T$2:$T$692,"Sim")</f>
        <v>0</v>
      </c>
      <c r="BC344" s="27" t="e">
        <f t="shared" si="129"/>
        <v>#DIV/0!</v>
      </c>
      <c r="BD344" s="24">
        <f>SUMIFS('Faturamento SP3'!$H$2:$H$692,'Faturamento SP3'!$D$2:$D$692,'Infos Relatório'!$B$326,'Faturamento SP3'!$E$2:$E$692,'Infos Relatório'!$B344,'Faturamento SP3'!$Z$2:$Z$692,'Infos Relatório'!AY$1)</f>
        <v>0</v>
      </c>
      <c r="BE344" s="23">
        <f>COUNTIFS('Faturamento SP3'!$D$2:$D$692,'Infos Relatório'!$B$326,'Faturamento SP3'!$E$2:$E$692,'Infos Relatório'!$B344,'Faturamento SP3'!$Z$2:$Z$692,'Infos Relatório'!BE$1)</f>
        <v>0</v>
      </c>
      <c r="BF344" s="13">
        <f>SUMIFS('Faturamento SP3'!$G$2:$G$692,'Faturamento SP3'!$D$2:$D$692,'Infos Relatório'!$B$326,'Faturamento SP3'!$E$2:$E$692,'Infos Relatório'!$B344,'Faturamento SP3'!$Z$2:$Z$692,'Infos Relatório'!BE$1)</f>
        <v>0</v>
      </c>
      <c r="BG344" s="13">
        <f>SUMIFS('Faturamento SP3'!$J$2:$J$692,'Faturamento SP3'!$D$2:$D$692,'Infos Relatório'!$B$326,'Faturamento SP3'!$E$2:$E$692,'Infos Relatório'!$B344,'Faturamento SP3'!$Z$2:$Z$692,'Infos Relatório'!BE$1)</f>
        <v>0</v>
      </c>
      <c r="BH344" s="14">
        <f>SUMIFS('Faturamento SP3'!$O$2:$O$692,'Faturamento SP3'!$D$2:$D$692,'Infos Relatório'!$B$326,'Faturamento SP3'!$E$2:$E$692,'Infos Relatório'!$B344,'Faturamento SP3'!$Z$2:$Z$692,'Infos Relatório'!BE$1,'Faturamento SP3'!$T$2:$T$692,"Sim")+SUMIFS('Faturamento SP3'!$P$2:$P$692,'Faturamento SP3'!$D$2:$D$692,'Infos Relatório'!$B$326,'Faturamento SP3'!$E$2:$E$692,'Infos Relatório'!$B344,'Faturamento SP3'!$Z$2:$Z$692,'Infos Relatório'!BE$1,'Faturamento SP3'!$T$2:$T$692,"Sim")</f>
        <v>0</v>
      </c>
      <c r="BI344" s="27" t="e">
        <f t="shared" si="130"/>
        <v>#DIV/0!</v>
      </c>
      <c r="BJ344" s="24">
        <f>SUMIFS('Faturamento SP3'!$H$2:$H$692,'Faturamento SP3'!$D$2:$D$692,'Infos Relatório'!$B$326,'Faturamento SP3'!$E$2:$E$692,'Infos Relatório'!$B344,'Faturamento SP3'!$Z$2:$Z$692,'Infos Relatório'!BE$1)</f>
        <v>0</v>
      </c>
      <c r="BK344" s="23">
        <f>COUNTIFS('Faturamento SP3'!$D$2:$D$692,'Infos Relatório'!$B$326,'Faturamento SP3'!$E$2:$E$692,'Infos Relatório'!$B344,'Faturamento SP3'!$Z$2:$Z$692,'Infos Relatório'!BK$1)</f>
        <v>0</v>
      </c>
      <c r="BL344" s="13">
        <f>SUMIFS('Faturamento SP3'!$G$2:$G$692,'Faturamento SP3'!$D$2:$D$692,'Infos Relatório'!$B$326,'Faturamento SP3'!$E$2:$E$692,'Infos Relatório'!$B344,'Faturamento SP3'!$Z$2:$Z$692,'Infos Relatório'!BK$1)</f>
        <v>0</v>
      </c>
      <c r="BM344" s="13">
        <f>SUMIFS('Faturamento SP3'!$J$2:$J$692,'Faturamento SP3'!$D$2:$D$692,'Infos Relatório'!$B$326,'Faturamento SP3'!$E$2:$E$692,'Infos Relatório'!$B344,'Faturamento SP3'!$Z$2:$Z$692,'Infos Relatório'!BK$1)</f>
        <v>0</v>
      </c>
      <c r="BN344" s="14">
        <f>SUMIFS('Faturamento SP3'!$O$2:$O$692,'Faturamento SP3'!$D$2:$D$692,'Infos Relatório'!$B$326,'Faturamento SP3'!$E$2:$E$692,'Infos Relatório'!$B344,'Faturamento SP3'!$Z$2:$Z$692,'Infos Relatório'!BK$1,'Faturamento SP3'!$T$2:$T$692,"Sim")+SUMIFS('Faturamento SP3'!$P$2:$P$692,'Faturamento SP3'!$D$2:$D$692,'Infos Relatório'!$B$326,'Faturamento SP3'!$E$2:$E$692,'Infos Relatório'!$B344,'Faturamento SP3'!$Z$2:$Z$692,'Infos Relatório'!BK$1,'Faturamento SP3'!$T$2:$T$692,"Sim")</f>
        <v>0</v>
      </c>
      <c r="BO344" s="27" t="e">
        <f t="shared" si="131"/>
        <v>#DIV/0!</v>
      </c>
      <c r="BP344" s="24">
        <f>SUMIFS('Faturamento SP3'!$H$2:$H$692,'Faturamento SP3'!$D$2:$D$692,'Infos Relatório'!$B$326,'Faturamento SP3'!$E$2:$E$692,'Infos Relatório'!$B344,'Faturamento SP3'!$Z$2:$Z$692,'Infos Relatório'!BK$1)</f>
        <v>0</v>
      </c>
      <c r="BQ344" s="23">
        <f>COUNTIFS('Faturamento SP3'!$D$2:$D$692,'Infos Relatório'!$B$326,'Faturamento SP3'!$E$2:$E$692,'Infos Relatório'!$B344,'Faturamento SP3'!$Z$2:$Z$692,'Infos Relatório'!BQ$1)</f>
        <v>0</v>
      </c>
      <c r="BR344" s="13">
        <f>SUMIFS('Faturamento SP3'!$G$2:$G$692,'Faturamento SP3'!$D$2:$D$692,'Infos Relatório'!$B$326,'Faturamento SP3'!$E$2:$E$692,'Infos Relatório'!$B344,'Faturamento SP3'!$Z$2:$Z$692,'Infos Relatório'!BQ$1)</f>
        <v>0</v>
      </c>
      <c r="BS344" s="13">
        <f>SUMIFS('Faturamento SP3'!$J$2:$J$692,'Faturamento SP3'!$D$2:$D$692,'Infos Relatório'!$B$326,'Faturamento SP3'!$E$2:$E$692,'Infos Relatório'!$B344,'Faturamento SP3'!$Z$2:$Z$692,'Infos Relatório'!BQ$1)</f>
        <v>0</v>
      </c>
      <c r="BT344" s="14">
        <f>SUMIFS('Faturamento SP3'!$O$2:$O$692,'Faturamento SP3'!$D$2:$D$692,'Infos Relatório'!$B$326,'Faturamento SP3'!$E$2:$E$692,'Infos Relatório'!$B344,'Faturamento SP3'!$Z$2:$Z$692,'Infos Relatório'!BQ$1,'Faturamento SP3'!$T$2:$T$692,"Sim")+SUMIFS('Faturamento SP3'!$P$2:$P$692,'Faturamento SP3'!$D$2:$D$692,'Infos Relatório'!$B$326,'Faturamento SP3'!$E$2:$E$692,'Infos Relatório'!$B344,'Faturamento SP3'!$Z$2:$Z$692,'Infos Relatório'!BQ$1,'Faturamento SP3'!$T$2:$T$692,"Sim")</f>
        <v>0</v>
      </c>
      <c r="BU344" s="27" t="e">
        <f t="shared" si="132"/>
        <v>#DIV/0!</v>
      </c>
      <c r="BV344" s="24">
        <f>SUMIFS('Faturamento SP3'!$H$2:$H$692,'Faturamento SP3'!$D$2:$D$692,'Infos Relatório'!$B$326,'Faturamento SP3'!$E$2:$E$692,'Infos Relatório'!$B344,'Faturamento SP3'!$Z$2:$Z$692,'Infos Relatório'!BQ$1)</f>
        <v>0</v>
      </c>
    </row>
    <row r="345" spans="2:74">
      <c r="B345" s="17" t="s">
        <v>25</v>
      </c>
      <c r="C345" s="23">
        <f>COUNTIFS('Faturamento SP3'!$D$2:$D$692,'Infos Relatório'!$B$326,'Faturamento SP3'!$E$2:$E$692,'Infos Relatório'!$B345,'Faturamento SP3'!$Z$2:$Z$692,'Infos Relatório'!C$1)</f>
        <v>0</v>
      </c>
      <c r="D345" s="13">
        <f>SUMIFS('Faturamento SP3'!$G$2:$G$692,'Faturamento SP3'!$D$2:$D$692,'Infos Relatório'!$B$326,'Faturamento SP3'!$E$2:$E$692,'Infos Relatório'!$B345,'Faturamento SP3'!$Z$2:$Z$692,'Infos Relatório'!C$1)</f>
        <v>0</v>
      </c>
      <c r="E345" s="13">
        <f>SUMIFS('Faturamento SP3'!$J$2:$J$692,'Faturamento SP3'!$D$2:$D$692,'Infos Relatório'!$B$326,'Faturamento SP3'!$E$2:$E$692,'Infos Relatório'!$B345,'Faturamento SP3'!$Z$2:$Z$692,'Infos Relatório'!C$1)</f>
        <v>0</v>
      </c>
      <c r="F345" s="14">
        <f>SUMIFS('Faturamento SP3'!$O$2:$O$692,'Faturamento SP3'!$D$2:$D$692,'Infos Relatório'!$B$326,'Faturamento SP3'!$E$2:$E$692,'Infos Relatório'!$B345,'Faturamento SP3'!$Z$2:$Z$692,'Infos Relatório'!C$1,'Faturamento SP3'!$T$2:$T$692,"Sim")+SUMIFS('Faturamento SP3'!$P$2:$P$692,'Faturamento SP3'!$D$2:$D$692,'Infos Relatório'!$B$326,'Faturamento SP3'!$E$2:$E$692,'Infos Relatório'!$B345,'Faturamento SP3'!$Z$2:$Z$692,'Infos Relatório'!C$1,'Faturamento SP3'!$T$2:$T$692,"Sim")</f>
        <v>0</v>
      </c>
      <c r="G345" s="27" t="e">
        <f t="shared" si="121"/>
        <v>#DIV/0!</v>
      </c>
      <c r="H345" s="24">
        <f>SUMIFS('Faturamento SP3'!$H$2:$H$692,'Faturamento SP3'!$D$2:$D$692,'Infos Relatório'!$B$326,'Faturamento SP3'!$E$2:$E$692,'Infos Relatório'!$B345,'Faturamento SP3'!$Z$2:$Z$692,'Infos Relatório'!C$1)</f>
        <v>0</v>
      </c>
      <c r="I345" s="23">
        <f>COUNTIFS('Faturamento SP3'!$D$2:$D$692,'Infos Relatório'!$B$326,'Faturamento SP3'!$E$2:$E$692,'Infos Relatório'!$B345,'Faturamento SP3'!$Z$2:$Z$692,'Infos Relatório'!I$1)</f>
        <v>0</v>
      </c>
      <c r="J345" s="13">
        <f>SUMIFS('Faturamento SP3'!$G$2:$G$692,'Faturamento SP3'!$D$2:$D$692,'Infos Relatório'!$B$326,'Faturamento SP3'!$E$2:$E$692,'Infos Relatório'!$B345,'Faturamento SP3'!$Z$2:$Z$692,'Infos Relatório'!I$1)</f>
        <v>0</v>
      </c>
      <c r="K345" s="13">
        <f>SUMIFS('Faturamento SP3'!$J$2:$J$692,'Faturamento SP3'!$D$2:$D$692,'Infos Relatório'!$B$326,'Faturamento SP3'!$E$2:$E$692,'Infos Relatório'!$B345,'Faturamento SP3'!$Z$2:$Z$692,'Infos Relatório'!I$1)</f>
        <v>0</v>
      </c>
      <c r="L345" s="14">
        <f>SUMIFS('Faturamento SP3'!$O$2:$O$692,'Faturamento SP3'!$D$2:$D$692,'Infos Relatório'!$B$326,'Faturamento SP3'!$E$2:$E$692,'Infos Relatório'!$B345,'Faturamento SP3'!$Z$2:$Z$692,'Infos Relatório'!I$1,'Faturamento SP3'!$T$2:$T$692,"Sim")+SUMIFS('Faturamento SP3'!$P$2:$P$692,'Faturamento SP3'!$D$2:$D$692,'Infos Relatório'!$B$326,'Faturamento SP3'!$E$2:$E$692,'Infos Relatório'!$B345,'Faturamento SP3'!$Z$2:$Z$692,'Infos Relatório'!I$1,'Faturamento SP3'!$T$2:$T$692,"Sim")</f>
        <v>0</v>
      </c>
      <c r="M345" s="27" t="e">
        <f t="shared" si="122"/>
        <v>#DIV/0!</v>
      </c>
      <c r="N345" s="24">
        <f>SUMIFS('Faturamento SP3'!$H$2:$H$692,'Faturamento SP3'!$D$2:$D$692,'Infos Relatório'!$B$326,'Faturamento SP3'!$E$2:$E$692,'Infos Relatório'!$B345,'Faturamento SP3'!$Z$2:$Z$692,'Infos Relatório'!I$1)</f>
        <v>0</v>
      </c>
      <c r="O345" s="23">
        <f>COUNTIFS('Faturamento SP3'!$D$2:$D$692,'Infos Relatório'!$B$326,'Faturamento SP3'!$E$2:$E$692,'Infos Relatório'!$B345,'Faturamento SP3'!$Z$2:$Z$692,'Infos Relatório'!O$1)</f>
        <v>0</v>
      </c>
      <c r="P345" s="13">
        <f>SUMIFS('Faturamento SP3'!$G$2:$G$692,'Faturamento SP3'!$D$2:$D$692,'Infos Relatório'!$B$326,'Faturamento SP3'!$E$2:$E$692,'Infos Relatório'!$B345,'Faturamento SP3'!$Z$2:$Z$692,'Infos Relatório'!O$1)</f>
        <v>0</v>
      </c>
      <c r="Q345" s="13">
        <f>SUMIFS('Faturamento SP3'!$J$2:$J$692,'Faturamento SP3'!$D$2:$D$692,'Infos Relatório'!$B$326,'Faturamento SP3'!$E$2:$E$692,'Infos Relatório'!$B345,'Faturamento SP3'!$Z$2:$Z$692,'Infos Relatório'!O$1)</f>
        <v>0</v>
      </c>
      <c r="R345" s="14">
        <f>SUMIFS('Faturamento SP3'!$O$2:$O$692,'Faturamento SP3'!$D$2:$D$692,'Infos Relatório'!$B$326,'Faturamento SP3'!$E$2:$E$692,'Infos Relatório'!$B345,'Faturamento SP3'!$Z$2:$Z$692,'Infos Relatório'!O$1,'Faturamento SP3'!$T$2:$T$692,"Sim")+SUMIFS('Faturamento SP3'!$P$2:$P$692,'Faturamento SP3'!$D$2:$D$692,'Infos Relatório'!$B$326,'Faturamento SP3'!$E$2:$E$692,'Infos Relatório'!$B345,'Faturamento SP3'!$Z$2:$Z$692,'Infos Relatório'!O$1,'Faturamento SP3'!$T$2:$T$692,"Sim")</f>
        <v>0</v>
      </c>
      <c r="S345" s="27" t="e">
        <f t="shared" si="123"/>
        <v>#DIV/0!</v>
      </c>
      <c r="T345" s="24">
        <f>SUMIFS('Faturamento SP3'!$H$2:$H$692,'Faturamento SP3'!$D$2:$D$692,'Infos Relatório'!$B$326,'Faturamento SP3'!$E$2:$E$692,'Infos Relatório'!$B345,'Faturamento SP3'!$Z$2:$Z$692,'Infos Relatório'!O$1)</f>
        <v>0</v>
      </c>
      <c r="U345" s="23">
        <f>COUNTIFS('Faturamento SP3'!$D$2:$D$692,'Infos Relatório'!$B$326,'Faturamento SP3'!$E$2:$E$692,'Infos Relatório'!$B345,'Faturamento SP3'!$Z$2:$Z$692,'Infos Relatório'!U$1)</f>
        <v>0</v>
      </c>
      <c r="V345" s="13">
        <f>SUMIFS('Faturamento SP3'!$G$2:$G$692,'Faturamento SP3'!$D$2:$D$692,'Infos Relatório'!$B$326,'Faturamento SP3'!$E$2:$E$692,'Infos Relatório'!$B345,'Faturamento SP3'!$Z$2:$Z$692,'Infos Relatório'!U$1)</f>
        <v>0</v>
      </c>
      <c r="W345" s="13">
        <f>SUMIFS('Faturamento SP3'!$J$2:$J$692,'Faturamento SP3'!$D$2:$D$692,'Infos Relatório'!$B$326,'Faturamento SP3'!$E$2:$E$692,'Infos Relatório'!$B345,'Faturamento SP3'!$Z$2:$Z$692,'Infos Relatório'!U$1)</f>
        <v>0</v>
      </c>
      <c r="X345" s="14">
        <f>SUMIFS('Faturamento SP3'!$O$2:$O$692,'Faturamento SP3'!$D$2:$D$692,'Infos Relatório'!$B$326,'Faturamento SP3'!$E$2:$E$692,'Infos Relatório'!$B345,'Faturamento SP3'!$Z$2:$Z$692,'Infos Relatório'!U$1,'Faturamento SP3'!$T$2:$T$692,"Sim")+SUMIFS('Faturamento SP3'!$P$2:$P$692,'Faturamento SP3'!$D$2:$D$692,'Infos Relatório'!$B$326,'Faturamento SP3'!$E$2:$E$692,'Infos Relatório'!$B345,'Faturamento SP3'!$Z$2:$Z$692,'Infos Relatório'!U$1,'Faturamento SP3'!$T$2:$T$692,"Sim")</f>
        <v>0</v>
      </c>
      <c r="Y345" s="27" t="e">
        <f t="shared" si="124"/>
        <v>#DIV/0!</v>
      </c>
      <c r="Z345" s="24">
        <f>SUMIFS('Faturamento SP3'!$H$2:$H$692,'Faturamento SP3'!$D$2:$D$692,'Infos Relatório'!$B$326,'Faturamento SP3'!$E$2:$E$692,'Infos Relatório'!$B345,'Faturamento SP3'!$Z$2:$Z$692,'Infos Relatório'!U$1)</f>
        <v>0</v>
      </c>
      <c r="AA345" s="23">
        <f>COUNTIFS('Faturamento SP3'!$D$2:$D$692,'Infos Relatório'!$B$326,'Faturamento SP3'!$E$2:$E$692,'Infos Relatório'!$B345,'Faturamento SP3'!$Z$2:$Z$692,'Infos Relatório'!AA$1)</f>
        <v>0</v>
      </c>
      <c r="AB345" s="13">
        <f>SUMIFS('Faturamento SP3'!$G$2:$G$692,'Faturamento SP3'!$D$2:$D$692,'Infos Relatório'!$B$326,'Faturamento SP3'!$E$2:$E$692,'Infos Relatório'!$B345,'Faturamento SP3'!$Z$2:$Z$692,'Infos Relatório'!AA$1)</f>
        <v>0</v>
      </c>
      <c r="AC345" s="13">
        <f>SUMIFS('Faturamento SP3'!$J$2:$J$692,'Faturamento SP3'!$D$2:$D$692,'Infos Relatório'!$B$326,'Faturamento SP3'!$E$2:$E$692,'Infos Relatório'!$B345,'Faturamento SP3'!$Z$2:$Z$692,'Infos Relatório'!AA$1)</f>
        <v>0</v>
      </c>
      <c r="AD345" s="14">
        <f>SUMIFS('Faturamento SP3'!$O$2:$O$692,'Faturamento SP3'!$D$2:$D$692,'Infos Relatório'!$B$326,'Faturamento SP3'!$E$2:$E$692,'Infos Relatório'!$B345,'Faturamento SP3'!$Z$2:$Z$692,'Infos Relatório'!AA$1,'Faturamento SP3'!$T$2:$T$692,"Sim")+SUMIFS('Faturamento SP3'!$P$2:$P$692,'Faturamento SP3'!$D$2:$D$692,'Infos Relatório'!$B$326,'Faturamento SP3'!$E$2:$E$692,'Infos Relatório'!$B345,'Faturamento SP3'!$Z$2:$Z$692,'Infos Relatório'!AA$1,'Faturamento SP3'!$T$2:$T$692,"Sim")</f>
        <v>0</v>
      </c>
      <c r="AE345" s="27" t="e">
        <f t="shared" si="125"/>
        <v>#DIV/0!</v>
      </c>
      <c r="AF345" s="24">
        <f>SUMIFS('Faturamento SP3'!$H$2:$H$692,'Faturamento SP3'!$D$2:$D$692,'Infos Relatório'!$B$326,'Faturamento SP3'!$E$2:$E$692,'Infos Relatório'!$B345,'Faturamento SP3'!$Z$2:$Z$692,'Infos Relatório'!AA$1)</f>
        <v>0</v>
      </c>
      <c r="AG345" s="23">
        <f>COUNTIFS('Faturamento SP3'!$D$2:$D$692,'Infos Relatório'!$B$326,'Faturamento SP3'!$E$2:$E$692,'Infos Relatório'!$B345,'Faturamento SP3'!$Z$2:$Z$692,'Infos Relatório'!AG$1)</f>
        <v>0</v>
      </c>
      <c r="AH345" s="13">
        <f>SUMIFS('Faturamento SP3'!$G$2:$G$692,'Faturamento SP3'!$D$2:$D$692,'Infos Relatório'!$B$326,'Faturamento SP3'!$E$2:$E$692,'Infos Relatório'!$B345,'Faturamento SP3'!$Z$2:$Z$692,'Infos Relatório'!AG$1)</f>
        <v>0</v>
      </c>
      <c r="AI345" s="13">
        <f>SUMIFS('Faturamento SP3'!$J$2:$J$692,'Faturamento SP3'!$D$2:$D$692,'Infos Relatório'!$B$326,'Faturamento SP3'!$E$2:$E$692,'Infos Relatório'!$B345,'Faturamento SP3'!$Z$2:$Z$692,'Infos Relatório'!AG$1)</f>
        <v>0</v>
      </c>
      <c r="AJ345" s="14">
        <f>SUMIFS('Faturamento SP3'!$O$2:$O$692,'Faturamento SP3'!$D$2:$D$692,'Infos Relatório'!$B$326,'Faturamento SP3'!$E$2:$E$692,'Infos Relatório'!$B345,'Faturamento SP3'!$Z$2:$Z$692,'Infos Relatório'!AG$1,'Faturamento SP3'!$T$2:$T$692,"Sim")+SUMIFS('Faturamento SP3'!$P$2:$P$692,'Faturamento SP3'!$D$2:$D$692,'Infos Relatório'!$B$326,'Faturamento SP3'!$E$2:$E$692,'Infos Relatório'!$B345,'Faturamento SP3'!$Z$2:$Z$692,'Infos Relatório'!AG$1,'Faturamento SP3'!$T$2:$T$692,"Sim")</f>
        <v>0</v>
      </c>
      <c r="AK345" s="27" t="e">
        <f t="shared" si="126"/>
        <v>#DIV/0!</v>
      </c>
      <c r="AL345" s="24">
        <f>SUMIFS('Faturamento SP3'!$H$2:$H$692,'Faturamento SP3'!$D$2:$D$692,'Infos Relatório'!$B$326,'Faturamento SP3'!$E$2:$E$692,'Infos Relatório'!$B345,'Faturamento SP3'!$Z$2:$Z$692,'Infos Relatório'!AG$1)</f>
        <v>0</v>
      </c>
      <c r="AM345" s="23">
        <f>COUNTIFS('Faturamento SP3'!$D$2:$D$692,'Infos Relatório'!$B$326,'Faturamento SP3'!$E$2:$E$692,'Infos Relatório'!$B345,'Faturamento SP3'!$Z$2:$Z$692,'Infos Relatório'!AM$1)</f>
        <v>0</v>
      </c>
      <c r="AN345" s="13">
        <f>SUMIFS('Faturamento SP3'!$G$2:$G$692,'Faturamento SP3'!$D$2:$D$692,'Infos Relatório'!$B$326,'Faturamento SP3'!$E$2:$E$692,'Infos Relatório'!$B345,'Faturamento SP3'!$Z$2:$Z$692,'Infos Relatório'!AM$1)</f>
        <v>0</v>
      </c>
      <c r="AO345" s="13">
        <f>SUMIFS('Faturamento SP3'!$J$2:$J$692,'Faturamento SP3'!$D$2:$D$692,'Infos Relatório'!$B$326,'Faturamento SP3'!$E$2:$E$692,'Infos Relatório'!$B345,'Faturamento SP3'!$Z$2:$Z$692,'Infos Relatório'!AM$1)</f>
        <v>0</v>
      </c>
      <c r="AP345" s="14">
        <f>SUMIFS('Faturamento SP3'!$O$2:$O$692,'Faturamento SP3'!$D$2:$D$692,'Infos Relatório'!$B$326,'Faturamento SP3'!$E$2:$E$692,'Infos Relatório'!$B345,'Faturamento SP3'!$Z$2:$Z$692,'Infos Relatório'!AM$1,'Faturamento SP3'!$T$2:$T$692,"Sim")+SUMIFS('Faturamento SP3'!$P$2:$P$692,'Faturamento SP3'!$D$2:$D$692,'Infos Relatório'!$B$326,'Faturamento SP3'!$E$2:$E$692,'Infos Relatório'!$B345,'Faturamento SP3'!$Z$2:$Z$692,'Infos Relatório'!AM$1,'Faturamento SP3'!$T$2:$T$692,"Sim")</f>
        <v>0</v>
      </c>
      <c r="AQ345" s="27" t="e">
        <f t="shared" si="127"/>
        <v>#DIV/0!</v>
      </c>
      <c r="AR345" s="24">
        <f>SUMIFS('Faturamento SP3'!$H$2:$H$692,'Faturamento SP3'!$D$2:$D$692,'Infos Relatório'!$B$326,'Faturamento SP3'!$E$2:$E$692,'Infos Relatório'!$B345,'Faturamento SP3'!$Z$2:$Z$692,'Infos Relatório'!AM$1)</f>
        <v>0</v>
      </c>
      <c r="AS345" s="23">
        <f>COUNTIFS('Faturamento SP3'!$D$2:$D$692,'Infos Relatório'!$B$326,'Faturamento SP3'!$E$2:$E$692,'Infos Relatório'!$B345,'Faturamento SP3'!$Z$2:$Z$692,'Infos Relatório'!AS$1)</f>
        <v>0</v>
      </c>
      <c r="AT345" s="13">
        <f>SUMIFS('Faturamento SP3'!$G$2:$G$692,'Faturamento SP3'!$D$2:$D$692,'Infos Relatório'!$B$326,'Faturamento SP3'!$E$2:$E$692,'Infos Relatório'!$B345,'Faturamento SP3'!$Z$2:$Z$692,'Infos Relatório'!AS$1)</f>
        <v>0</v>
      </c>
      <c r="AU345" s="13">
        <f>SUMIFS('Faturamento SP3'!$J$2:$J$692,'Faturamento SP3'!$D$2:$D$692,'Infos Relatório'!$B$326,'Faturamento SP3'!$E$2:$E$692,'Infos Relatório'!$B345,'Faturamento SP3'!$Z$2:$Z$692,'Infos Relatório'!AS$1)</f>
        <v>0</v>
      </c>
      <c r="AV345" s="14">
        <f>SUMIFS('Faturamento SP3'!$O$2:$O$692,'Faturamento SP3'!$D$2:$D$692,'Infos Relatório'!$B$326,'Faturamento SP3'!$E$2:$E$692,'Infos Relatório'!$B345,'Faturamento SP3'!$Z$2:$Z$692,'Infos Relatório'!AS$1,'Faturamento SP3'!$T$2:$T$692,"Sim")+SUMIFS('Faturamento SP3'!$P$2:$P$692,'Faturamento SP3'!$D$2:$D$692,'Infos Relatório'!$B$326,'Faturamento SP3'!$E$2:$E$692,'Infos Relatório'!$B345,'Faturamento SP3'!$Z$2:$Z$692,'Infos Relatório'!AS$1,'Faturamento SP3'!$T$2:$T$692,"Sim")</f>
        <v>0</v>
      </c>
      <c r="AW345" s="27" t="e">
        <f t="shared" si="128"/>
        <v>#DIV/0!</v>
      </c>
      <c r="AX345" s="24">
        <f>SUMIFS('Faturamento SP3'!$H$2:$H$692,'Faturamento SP3'!$D$2:$D$692,'Infos Relatório'!$B$326,'Faturamento SP3'!$E$2:$E$692,'Infos Relatório'!$B345,'Faturamento SP3'!$Z$2:$Z$692,'Infos Relatório'!AS$1)</f>
        <v>0</v>
      </c>
      <c r="AY345" s="23">
        <f>COUNTIFS('Faturamento SP3'!$D$2:$D$692,'Infos Relatório'!$B$326,'Faturamento SP3'!$E$2:$E$692,'Infos Relatório'!$B345,'Faturamento SP3'!$Z$2:$Z$692,'Infos Relatório'!AY$1)</f>
        <v>0</v>
      </c>
      <c r="AZ345" s="13">
        <f>SUMIFS('Faturamento SP3'!$G$2:$G$692,'Faturamento SP3'!$D$2:$D$692,'Infos Relatório'!$B$326,'Faturamento SP3'!$E$2:$E$692,'Infos Relatório'!$B345,'Faturamento SP3'!$Z$2:$Z$692,'Infos Relatório'!AY$1)</f>
        <v>0</v>
      </c>
      <c r="BA345" s="13">
        <f>SUMIFS('Faturamento SP3'!$J$2:$J$692,'Faturamento SP3'!$D$2:$D$692,'Infos Relatório'!$B$326,'Faturamento SP3'!$E$2:$E$692,'Infos Relatório'!$B345,'Faturamento SP3'!$Z$2:$Z$692,'Infos Relatório'!AY$1)</f>
        <v>0</v>
      </c>
      <c r="BB345" s="14">
        <f>SUMIFS('Faturamento SP3'!$O$2:$O$692,'Faturamento SP3'!$D$2:$D$692,'Infos Relatório'!$B$326,'Faturamento SP3'!$E$2:$E$692,'Infos Relatório'!$B345,'Faturamento SP3'!$Z$2:$Z$692,'Infos Relatório'!AY$1,'Faturamento SP3'!$T$2:$T$692,"Sim")+SUMIFS('Faturamento SP3'!$P$2:$P$692,'Faturamento SP3'!$D$2:$D$692,'Infos Relatório'!$B$326,'Faturamento SP3'!$E$2:$E$692,'Infos Relatório'!$B345,'Faturamento SP3'!$Z$2:$Z$692,'Infos Relatório'!AY$1,'Faturamento SP3'!$T$2:$T$692,"Sim")</f>
        <v>0</v>
      </c>
      <c r="BC345" s="27" t="e">
        <f t="shared" si="129"/>
        <v>#DIV/0!</v>
      </c>
      <c r="BD345" s="24">
        <f>SUMIFS('Faturamento SP3'!$H$2:$H$692,'Faturamento SP3'!$D$2:$D$692,'Infos Relatório'!$B$326,'Faturamento SP3'!$E$2:$E$692,'Infos Relatório'!$B345,'Faturamento SP3'!$Z$2:$Z$692,'Infos Relatório'!AY$1)</f>
        <v>0</v>
      </c>
      <c r="BE345" s="23">
        <f>COUNTIFS('Faturamento SP3'!$D$2:$D$692,'Infos Relatório'!$B$326,'Faturamento SP3'!$E$2:$E$692,'Infos Relatório'!$B345,'Faturamento SP3'!$Z$2:$Z$692,'Infos Relatório'!BE$1)</f>
        <v>0</v>
      </c>
      <c r="BF345" s="13">
        <f>SUMIFS('Faturamento SP3'!$G$2:$G$692,'Faturamento SP3'!$D$2:$D$692,'Infos Relatório'!$B$326,'Faturamento SP3'!$E$2:$E$692,'Infos Relatório'!$B345,'Faturamento SP3'!$Z$2:$Z$692,'Infos Relatório'!BE$1)</f>
        <v>0</v>
      </c>
      <c r="BG345" s="13">
        <f>SUMIFS('Faturamento SP3'!$J$2:$J$692,'Faturamento SP3'!$D$2:$D$692,'Infos Relatório'!$B$326,'Faturamento SP3'!$E$2:$E$692,'Infos Relatório'!$B345,'Faturamento SP3'!$Z$2:$Z$692,'Infos Relatório'!BE$1)</f>
        <v>0</v>
      </c>
      <c r="BH345" s="14">
        <f>SUMIFS('Faturamento SP3'!$O$2:$O$692,'Faturamento SP3'!$D$2:$D$692,'Infos Relatório'!$B$326,'Faturamento SP3'!$E$2:$E$692,'Infos Relatório'!$B345,'Faturamento SP3'!$Z$2:$Z$692,'Infos Relatório'!BE$1,'Faturamento SP3'!$T$2:$T$692,"Sim")+SUMIFS('Faturamento SP3'!$P$2:$P$692,'Faturamento SP3'!$D$2:$D$692,'Infos Relatório'!$B$326,'Faturamento SP3'!$E$2:$E$692,'Infos Relatório'!$B345,'Faturamento SP3'!$Z$2:$Z$692,'Infos Relatório'!BE$1,'Faturamento SP3'!$T$2:$T$692,"Sim")</f>
        <v>0</v>
      </c>
      <c r="BI345" s="27" t="e">
        <f t="shared" si="130"/>
        <v>#DIV/0!</v>
      </c>
      <c r="BJ345" s="24">
        <f>SUMIFS('Faturamento SP3'!$H$2:$H$692,'Faturamento SP3'!$D$2:$D$692,'Infos Relatório'!$B$326,'Faturamento SP3'!$E$2:$E$692,'Infos Relatório'!$B345,'Faturamento SP3'!$Z$2:$Z$692,'Infos Relatório'!BE$1)</f>
        <v>0</v>
      </c>
      <c r="BK345" s="23">
        <f>COUNTIFS('Faturamento SP3'!$D$2:$D$692,'Infos Relatório'!$B$326,'Faturamento SP3'!$E$2:$E$692,'Infos Relatório'!$B345,'Faturamento SP3'!$Z$2:$Z$692,'Infos Relatório'!BK$1)</f>
        <v>0</v>
      </c>
      <c r="BL345" s="13">
        <f>SUMIFS('Faturamento SP3'!$G$2:$G$692,'Faturamento SP3'!$D$2:$D$692,'Infos Relatório'!$B$326,'Faturamento SP3'!$E$2:$E$692,'Infos Relatório'!$B345,'Faturamento SP3'!$Z$2:$Z$692,'Infos Relatório'!BK$1)</f>
        <v>0</v>
      </c>
      <c r="BM345" s="13">
        <f>SUMIFS('Faturamento SP3'!$J$2:$J$692,'Faturamento SP3'!$D$2:$D$692,'Infos Relatório'!$B$326,'Faturamento SP3'!$E$2:$E$692,'Infos Relatório'!$B345,'Faturamento SP3'!$Z$2:$Z$692,'Infos Relatório'!BK$1)</f>
        <v>0</v>
      </c>
      <c r="BN345" s="14">
        <f>SUMIFS('Faturamento SP3'!$O$2:$O$692,'Faturamento SP3'!$D$2:$D$692,'Infos Relatório'!$B$326,'Faturamento SP3'!$E$2:$E$692,'Infos Relatório'!$B345,'Faturamento SP3'!$Z$2:$Z$692,'Infos Relatório'!BK$1,'Faturamento SP3'!$T$2:$T$692,"Sim")+SUMIFS('Faturamento SP3'!$P$2:$P$692,'Faturamento SP3'!$D$2:$D$692,'Infos Relatório'!$B$326,'Faturamento SP3'!$E$2:$E$692,'Infos Relatório'!$B345,'Faturamento SP3'!$Z$2:$Z$692,'Infos Relatório'!BK$1,'Faturamento SP3'!$T$2:$T$692,"Sim")</f>
        <v>0</v>
      </c>
      <c r="BO345" s="27" t="e">
        <f t="shared" si="131"/>
        <v>#DIV/0!</v>
      </c>
      <c r="BP345" s="24">
        <f>SUMIFS('Faturamento SP3'!$H$2:$H$692,'Faturamento SP3'!$D$2:$D$692,'Infos Relatório'!$B$326,'Faturamento SP3'!$E$2:$E$692,'Infos Relatório'!$B345,'Faturamento SP3'!$Z$2:$Z$692,'Infos Relatório'!BK$1)</f>
        <v>0</v>
      </c>
      <c r="BQ345" s="23">
        <f>COUNTIFS('Faturamento SP3'!$D$2:$D$692,'Infos Relatório'!$B$326,'Faturamento SP3'!$E$2:$E$692,'Infos Relatório'!$B345,'Faturamento SP3'!$Z$2:$Z$692,'Infos Relatório'!BQ$1)</f>
        <v>0</v>
      </c>
      <c r="BR345" s="13">
        <f>SUMIFS('Faturamento SP3'!$G$2:$G$692,'Faturamento SP3'!$D$2:$D$692,'Infos Relatório'!$B$326,'Faturamento SP3'!$E$2:$E$692,'Infos Relatório'!$B345,'Faturamento SP3'!$Z$2:$Z$692,'Infos Relatório'!BQ$1)</f>
        <v>0</v>
      </c>
      <c r="BS345" s="13">
        <f>SUMIFS('Faturamento SP3'!$J$2:$J$692,'Faturamento SP3'!$D$2:$D$692,'Infos Relatório'!$B$326,'Faturamento SP3'!$E$2:$E$692,'Infos Relatório'!$B345,'Faturamento SP3'!$Z$2:$Z$692,'Infos Relatório'!BQ$1)</f>
        <v>0</v>
      </c>
      <c r="BT345" s="14">
        <f>SUMIFS('Faturamento SP3'!$O$2:$O$692,'Faturamento SP3'!$D$2:$D$692,'Infos Relatório'!$B$326,'Faturamento SP3'!$E$2:$E$692,'Infos Relatório'!$B345,'Faturamento SP3'!$Z$2:$Z$692,'Infos Relatório'!BQ$1,'Faturamento SP3'!$T$2:$T$692,"Sim")+SUMIFS('Faturamento SP3'!$P$2:$P$692,'Faturamento SP3'!$D$2:$D$692,'Infos Relatório'!$B$326,'Faturamento SP3'!$E$2:$E$692,'Infos Relatório'!$B345,'Faturamento SP3'!$Z$2:$Z$692,'Infos Relatório'!BQ$1,'Faturamento SP3'!$T$2:$T$692,"Sim")</f>
        <v>0</v>
      </c>
      <c r="BU345" s="27" t="e">
        <f t="shared" si="132"/>
        <v>#DIV/0!</v>
      </c>
      <c r="BV345" s="24">
        <f>SUMIFS('Faturamento SP3'!$H$2:$H$692,'Faturamento SP3'!$D$2:$D$692,'Infos Relatório'!$B$326,'Faturamento SP3'!$E$2:$E$692,'Infos Relatório'!$B345,'Faturamento SP3'!$Z$2:$Z$692,'Infos Relatório'!BQ$1)</f>
        <v>0</v>
      </c>
    </row>
    <row r="346" spans="2:74">
      <c r="B346" s="17" t="s">
        <v>26</v>
      </c>
      <c r="C346" s="23">
        <f>COUNTIFS('Faturamento SP3'!$D$2:$D$692,'Infos Relatório'!$B$326,'Faturamento SP3'!$E$2:$E$692,'Infos Relatório'!$B346,'Faturamento SP3'!$Z$2:$Z$692,'Infos Relatório'!C$1)</f>
        <v>0</v>
      </c>
      <c r="D346" s="13">
        <f>SUMIFS('Faturamento SP3'!$G$2:$G$692,'Faturamento SP3'!$D$2:$D$692,'Infos Relatório'!$B$326,'Faturamento SP3'!$E$2:$E$692,'Infos Relatório'!$B346,'Faturamento SP3'!$Z$2:$Z$692,'Infos Relatório'!C$1)</f>
        <v>0</v>
      </c>
      <c r="E346" s="13">
        <f>SUMIFS('Faturamento SP3'!$J$2:$J$692,'Faturamento SP3'!$D$2:$D$692,'Infos Relatório'!$B$326,'Faturamento SP3'!$E$2:$E$692,'Infos Relatório'!$B346,'Faturamento SP3'!$Z$2:$Z$692,'Infos Relatório'!C$1)</f>
        <v>0</v>
      </c>
      <c r="F346" s="14">
        <f>SUMIFS('Faturamento SP3'!$O$2:$O$692,'Faturamento SP3'!$D$2:$D$692,'Infos Relatório'!$B$326,'Faturamento SP3'!$E$2:$E$692,'Infos Relatório'!$B346,'Faturamento SP3'!$Z$2:$Z$692,'Infos Relatório'!C$1,'Faturamento SP3'!$T$2:$T$692,"Sim")+SUMIFS('Faturamento SP3'!$P$2:$P$692,'Faturamento SP3'!$D$2:$D$692,'Infos Relatório'!$B$326,'Faturamento SP3'!$E$2:$E$692,'Infos Relatório'!$B346,'Faturamento SP3'!$Z$2:$Z$692,'Infos Relatório'!C$1,'Faturamento SP3'!$T$2:$T$692,"Sim")</f>
        <v>0</v>
      </c>
      <c r="G346" s="27" t="e">
        <f t="shared" si="121"/>
        <v>#DIV/0!</v>
      </c>
      <c r="H346" s="24">
        <f>SUMIFS('Faturamento SP3'!$H$2:$H$692,'Faturamento SP3'!$D$2:$D$692,'Infos Relatório'!$B$326,'Faturamento SP3'!$E$2:$E$692,'Infos Relatório'!$B346,'Faturamento SP3'!$Z$2:$Z$692,'Infos Relatório'!C$1)</f>
        <v>0</v>
      </c>
      <c r="I346" s="23">
        <f>COUNTIFS('Faturamento SP3'!$D$2:$D$692,'Infos Relatório'!$B$326,'Faturamento SP3'!$E$2:$E$692,'Infos Relatório'!$B346,'Faturamento SP3'!$Z$2:$Z$692,'Infos Relatório'!I$1)</f>
        <v>0</v>
      </c>
      <c r="J346" s="13">
        <f>SUMIFS('Faturamento SP3'!$G$2:$G$692,'Faturamento SP3'!$D$2:$D$692,'Infos Relatório'!$B$326,'Faturamento SP3'!$E$2:$E$692,'Infos Relatório'!$B346,'Faturamento SP3'!$Z$2:$Z$692,'Infos Relatório'!I$1)</f>
        <v>0</v>
      </c>
      <c r="K346" s="13">
        <f>SUMIFS('Faturamento SP3'!$J$2:$J$692,'Faturamento SP3'!$D$2:$D$692,'Infos Relatório'!$B$326,'Faturamento SP3'!$E$2:$E$692,'Infos Relatório'!$B346,'Faturamento SP3'!$Z$2:$Z$692,'Infos Relatório'!I$1)</f>
        <v>0</v>
      </c>
      <c r="L346" s="14">
        <f>SUMIFS('Faturamento SP3'!$O$2:$O$692,'Faturamento SP3'!$D$2:$D$692,'Infos Relatório'!$B$326,'Faturamento SP3'!$E$2:$E$692,'Infos Relatório'!$B346,'Faturamento SP3'!$Z$2:$Z$692,'Infos Relatório'!I$1,'Faturamento SP3'!$T$2:$T$692,"Sim")+SUMIFS('Faturamento SP3'!$P$2:$P$692,'Faturamento SP3'!$D$2:$D$692,'Infos Relatório'!$B$326,'Faturamento SP3'!$E$2:$E$692,'Infos Relatório'!$B346,'Faturamento SP3'!$Z$2:$Z$692,'Infos Relatório'!I$1,'Faturamento SP3'!$T$2:$T$692,"Sim")</f>
        <v>0</v>
      </c>
      <c r="M346" s="27" t="e">
        <f t="shared" si="122"/>
        <v>#DIV/0!</v>
      </c>
      <c r="N346" s="24">
        <f>SUMIFS('Faturamento SP3'!$H$2:$H$692,'Faturamento SP3'!$D$2:$D$692,'Infos Relatório'!$B$326,'Faturamento SP3'!$E$2:$E$692,'Infos Relatório'!$B346,'Faturamento SP3'!$Z$2:$Z$692,'Infos Relatório'!I$1)</f>
        <v>0</v>
      </c>
      <c r="O346" s="23">
        <f>COUNTIFS('Faturamento SP3'!$D$2:$D$692,'Infos Relatório'!$B$326,'Faturamento SP3'!$E$2:$E$692,'Infos Relatório'!$B346,'Faturamento SP3'!$Z$2:$Z$692,'Infos Relatório'!O$1)</f>
        <v>0</v>
      </c>
      <c r="P346" s="13">
        <f>SUMIFS('Faturamento SP3'!$G$2:$G$692,'Faturamento SP3'!$D$2:$D$692,'Infos Relatório'!$B$326,'Faturamento SP3'!$E$2:$E$692,'Infos Relatório'!$B346,'Faturamento SP3'!$Z$2:$Z$692,'Infos Relatório'!O$1)</f>
        <v>0</v>
      </c>
      <c r="Q346" s="13">
        <f>SUMIFS('Faturamento SP3'!$J$2:$J$692,'Faturamento SP3'!$D$2:$D$692,'Infos Relatório'!$B$326,'Faturamento SP3'!$E$2:$E$692,'Infos Relatório'!$B346,'Faturamento SP3'!$Z$2:$Z$692,'Infos Relatório'!O$1)</f>
        <v>0</v>
      </c>
      <c r="R346" s="14">
        <f>SUMIFS('Faturamento SP3'!$O$2:$O$692,'Faturamento SP3'!$D$2:$D$692,'Infos Relatório'!$B$326,'Faturamento SP3'!$E$2:$E$692,'Infos Relatório'!$B346,'Faturamento SP3'!$Z$2:$Z$692,'Infos Relatório'!O$1,'Faturamento SP3'!$T$2:$T$692,"Sim")+SUMIFS('Faturamento SP3'!$P$2:$P$692,'Faturamento SP3'!$D$2:$D$692,'Infos Relatório'!$B$326,'Faturamento SP3'!$E$2:$E$692,'Infos Relatório'!$B346,'Faturamento SP3'!$Z$2:$Z$692,'Infos Relatório'!O$1,'Faturamento SP3'!$T$2:$T$692,"Sim")</f>
        <v>0</v>
      </c>
      <c r="S346" s="27" t="e">
        <f t="shared" si="123"/>
        <v>#DIV/0!</v>
      </c>
      <c r="T346" s="24">
        <f>SUMIFS('Faturamento SP3'!$H$2:$H$692,'Faturamento SP3'!$D$2:$D$692,'Infos Relatório'!$B$326,'Faturamento SP3'!$E$2:$E$692,'Infos Relatório'!$B346,'Faturamento SP3'!$Z$2:$Z$692,'Infos Relatório'!O$1)</f>
        <v>0</v>
      </c>
      <c r="U346" s="23">
        <f>COUNTIFS('Faturamento SP3'!$D$2:$D$692,'Infos Relatório'!$B$326,'Faturamento SP3'!$E$2:$E$692,'Infos Relatório'!$B346,'Faturamento SP3'!$Z$2:$Z$692,'Infos Relatório'!U$1)</f>
        <v>0</v>
      </c>
      <c r="V346" s="13">
        <f>SUMIFS('Faturamento SP3'!$G$2:$G$692,'Faturamento SP3'!$D$2:$D$692,'Infos Relatório'!$B$326,'Faturamento SP3'!$E$2:$E$692,'Infos Relatório'!$B346,'Faturamento SP3'!$Z$2:$Z$692,'Infos Relatório'!U$1)</f>
        <v>0</v>
      </c>
      <c r="W346" s="13">
        <f>SUMIFS('Faturamento SP3'!$J$2:$J$692,'Faturamento SP3'!$D$2:$D$692,'Infos Relatório'!$B$326,'Faturamento SP3'!$E$2:$E$692,'Infos Relatório'!$B346,'Faturamento SP3'!$Z$2:$Z$692,'Infos Relatório'!U$1)</f>
        <v>0</v>
      </c>
      <c r="X346" s="14">
        <f>SUMIFS('Faturamento SP3'!$O$2:$O$692,'Faturamento SP3'!$D$2:$D$692,'Infos Relatório'!$B$326,'Faturamento SP3'!$E$2:$E$692,'Infos Relatório'!$B346,'Faturamento SP3'!$Z$2:$Z$692,'Infos Relatório'!U$1,'Faturamento SP3'!$T$2:$T$692,"Sim")+SUMIFS('Faturamento SP3'!$P$2:$P$692,'Faturamento SP3'!$D$2:$D$692,'Infos Relatório'!$B$326,'Faturamento SP3'!$E$2:$E$692,'Infos Relatório'!$B346,'Faturamento SP3'!$Z$2:$Z$692,'Infos Relatório'!U$1,'Faturamento SP3'!$T$2:$T$692,"Sim")</f>
        <v>0</v>
      </c>
      <c r="Y346" s="27" t="e">
        <f t="shared" si="124"/>
        <v>#DIV/0!</v>
      </c>
      <c r="Z346" s="24">
        <f>SUMIFS('Faturamento SP3'!$H$2:$H$692,'Faturamento SP3'!$D$2:$D$692,'Infos Relatório'!$B$326,'Faturamento SP3'!$E$2:$E$692,'Infos Relatório'!$B346,'Faturamento SP3'!$Z$2:$Z$692,'Infos Relatório'!U$1)</f>
        <v>0</v>
      </c>
      <c r="AA346" s="23">
        <f>COUNTIFS('Faturamento SP3'!$D$2:$D$692,'Infos Relatório'!$B$326,'Faturamento SP3'!$E$2:$E$692,'Infos Relatório'!$B346,'Faturamento SP3'!$Z$2:$Z$692,'Infos Relatório'!AA$1)</f>
        <v>0</v>
      </c>
      <c r="AB346" s="13">
        <f>SUMIFS('Faturamento SP3'!$G$2:$G$692,'Faturamento SP3'!$D$2:$D$692,'Infos Relatório'!$B$326,'Faturamento SP3'!$E$2:$E$692,'Infos Relatório'!$B346,'Faturamento SP3'!$Z$2:$Z$692,'Infos Relatório'!AA$1)</f>
        <v>0</v>
      </c>
      <c r="AC346" s="13">
        <f>SUMIFS('Faturamento SP3'!$J$2:$J$692,'Faturamento SP3'!$D$2:$D$692,'Infos Relatório'!$B$326,'Faturamento SP3'!$E$2:$E$692,'Infos Relatório'!$B346,'Faturamento SP3'!$Z$2:$Z$692,'Infos Relatório'!AA$1)</f>
        <v>0</v>
      </c>
      <c r="AD346" s="14">
        <f>SUMIFS('Faturamento SP3'!$O$2:$O$692,'Faturamento SP3'!$D$2:$D$692,'Infos Relatório'!$B$326,'Faturamento SP3'!$E$2:$E$692,'Infos Relatório'!$B346,'Faturamento SP3'!$Z$2:$Z$692,'Infos Relatório'!AA$1,'Faturamento SP3'!$T$2:$T$692,"Sim")+SUMIFS('Faturamento SP3'!$P$2:$P$692,'Faturamento SP3'!$D$2:$D$692,'Infos Relatório'!$B$326,'Faturamento SP3'!$E$2:$E$692,'Infos Relatório'!$B346,'Faturamento SP3'!$Z$2:$Z$692,'Infos Relatório'!AA$1,'Faturamento SP3'!$T$2:$T$692,"Sim")</f>
        <v>0</v>
      </c>
      <c r="AE346" s="27" t="e">
        <f t="shared" si="125"/>
        <v>#DIV/0!</v>
      </c>
      <c r="AF346" s="24">
        <f>SUMIFS('Faturamento SP3'!$H$2:$H$692,'Faturamento SP3'!$D$2:$D$692,'Infos Relatório'!$B$326,'Faturamento SP3'!$E$2:$E$692,'Infos Relatório'!$B346,'Faturamento SP3'!$Z$2:$Z$692,'Infos Relatório'!AA$1)</f>
        <v>0</v>
      </c>
      <c r="AG346" s="23">
        <f>COUNTIFS('Faturamento SP3'!$D$2:$D$692,'Infos Relatório'!$B$326,'Faturamento SP3'!$E$2:$E$692,'Infos Relatório'!$B346,'Faturamento SP3'!$Z$2:$Z$692,'Infos Relatório'!AG$1)</f>
        <v>0</v>
      </c>
      <c r="AH346" s="13">
        <f>SUMIFS('Faturamento SP3'!$G$2:$G$692,'Faturamento SP3'!$D$2:$D$692,'Infos Relatório'!$B$326,'Faturamento SP3'!$E$2:$E$692,'Infos Relatório'!$B346,'Faturamento SP3'!$Z$2:$Z$692,'Infos Relatório'!AG$1)</f>
        <v>0</v>
      </c>
      <c r="AI346" s="13">
        <f>SUMIFS('Faturamento SP3'!$J$2:$J$692,'Faturamento SP3'!$D$2:$D$692,'Infos Relatório'!$B$326,'Faturamento SP3'!$E$2:$E$692,'Infos Relatório'!$B346,'Faturamento SP3'!$Z$2:$Z$692,'Infos Relatório'!AG$1)</f>
        <v>0</v>
      </c>
      <c r="AJ346" s="14">
        <f>SUMIFS('Faturamento SP3'!$O$2:$O$692,'Faturamento SP3'!$D$2:$D$692,'Infos Relatório'!$B$326,'Faturamento SP3'!$E$2:$E$692,'Infos Relatório'!$B346,'Faturamento SP3'!$Z$2:$Z$692,'Infos Relatório'!AG$1,'Faturamento SP3'!$T$2:$T$692,"Sim")+SUMIFS('Faturamento SP3'!$P$2:$P$692,'Faturamento SP3'!$D$2:$D$692,'Infos Relatório'!$B$326,'Faturamento SP3'!$E$2:$E$692,'Infos Relatório'!$B346,'Faturamento SP3'!$Z$2:$Z$692,'Infos Relatório'!AG$1,'Faturamento SP3'!$T$2:$T$692,"Sim")</f>
        <v>0</v>
      </c>
      <c r="AK346" s="27" t="e">
        <f t="shared" si="126"/>
        <v>#DIV/0!</v>
      </c>
      <c r="AL346" s="24">
        <f>SUMIFS('Faturamento SP3'!$H$2:$H$692,'Faturamento SP3'!$D$2:$D$692,'Infos Relatório'!$B$326,'Faturamento SP3'!$E$2:$E$692,'Infos Relatório'!$B346,'Faturamento SP3'!$Z$2:$Z$692,'Infos Relatório'!AG$1)</f>
        <v>0</v>
      </c>
      <c r="AM346" s="23">
        <f>COUNTIFS('Faturamento SP3'!$D$2:$D$692,'Infos Relatório'!$B$326,'Faturamento SP3'!$E$2:$E$692,'Infos Relatório'!$B346,'Faturamento SP3'!$Z$2:$Z$692,'Infos Relatório'!AM$1)</f>
        <v>0</v>
      </c>
      <c r="AN346" s="13">
        <f>SUMIFS('Faturamento SP3'!$G$2:$G$692,'Faturamento SP3'!$D$2:$D$692,'Infos Relatório'!$B$326,'Faturamento SP3'!$E$2:$E$692,'Infos Relatório'!$B346,'Faturamento SP3'!$Z$2:$Z$692,'Infos Relatório'!AM$1)</f>
        <v>0</v>
      </c>
      <c r="AO346" s="13">
        <f>SUMIFS('Faturamento SP3'!$J$2:$J$692,'Faturamento SP3'!$D$2:$D$692,'Infos Relatório'!$B$326,'Faturamento SP3'!$E$2:$E$692,'Infos Relatório'!$B346,'Faturamento SP3'!$Z$2:$Z$692,'Infos Relatório'!AM$1)</f>
        <v>0</v>
      </c>
      <c r="AP346" s="14">
        <f>SUMIFS('Faturamento SP3'!$O$2:$O$692,'Faturamento SP3'!$D$2:$D$692,'Infos Relatório'!$B$326,'Faturamento SP3'!$E$2:$E$692,'Infos Relatório'!$B346,'Faturamento SP3'!$Z$2:$Z$692,'Infos Relatório'!AM$1,'Faturamento SP3'!$T$2:$T$692,"Sim")+SUMIFS('Faturamento SP3'!$P$2:$P$692,'Faturamento SP3'!$D$2:$D$692,'Infos Relatório'!$B$326,'Faturamento SP3'!$E$2:$E$692,'Infos Relatório'!$B346,'Faturamento SP3'!$Z$2:$Z$692,'Infos Relatório'!AM$1,'Faturamento SP3'!$T$2:$T$692,"Sim")</f>
        <v>0</v>
      </c>
      <c r="AQ346" s="27" t="e">
        <f t="shared" si="127"/>
        <v>#DIV/0!</v>
      </c>
      <c r="AR346" s="24">
        <f>SUMIFS('Faturamento SP3'!$H$2:$H$692,'Faturamento SP3'!$D$2:$D$692,'Infos Relatório'!$B$326,'Faturamento SP3'!$E$2:$E$692,'Infos Relatório'!$B346,'Faturamento SP3'!$Z$2:$Z$692,'Infos Relatório'!AM$1)</f>
        <v>0</v>
      </c>
      <c r="AS346" s="23">
        <f>COUNTIFS('Faturamento SP3'!$D$2:$D$692,'Infos Relatório'!$B$326,'Faturamento SP3'!$E$2:$E$692,'Infos Relatório'!$B346,'Faturamento SP3'!$Z$2:$Z$692,'Infos Relatório'!AS$1)</f>
        <v>0</v>
      </c>
      <c r="AT346" s="13">
        <f>SUMIFS('Faturamento SP3'!$G$2:$G$692,'Faturamento SP3'!$D$2:$D$692,'Infos Relatório'!$B$326,'Faturamento SP3'!$E$2:$E$692,'Infos Relatório'!$B346,'Faturamento SP3'!$Z$2:$Z$692,'Infos Relatório'!AS$1)</f>
        <v>0</v>
      </c>
      <c r="AU346" s="13">
        <f>SUMIFS('Faturamento SP3'!$J$2:$J$692,'Faturamento SP3'!$D$2:$D$692,'Infos Relatório'!$B$326,'Faturamento SP3'!$E$2:$E$692,'Infos Relatório'!$B346,'Faturamento SP3'!$Z$2:$Z$692,'Infos Relatório'!AS$1)</f>
        <v>0</v>
      </c>
      <c r="AV346" s="14">
        <f>SUMIFS('Faturamento SP3'!$O$2:$O$692,'Faturamento SP3'!$D$2:$D$692,'Infos Relatório'!$B$326,'Faturamento SP3'!$E$2:$E$692,'Infos Relatório'!$B346,'Faturamento SP3'!$Z$2:$Z$692,'Infos Relatório'!AS$1,'Faturamento SP3'!$T$2:$T$692,"Sim")+SUMIFS('Faturamento SP3'!$P$2:$P$692,'Faturamento SP3'!$D$2:$D$692,'Infos Relatório'!$B$326,'Faturamento SP3'!$E$2:$E$692,'Infos Relatório'!$B346,'Faturamento SP3'!$Z$2:$Z$692,'Infos Relatório'!AS$1,'Faturamento SP3'!$T$2:$T$692,"Sim")</f>
        <v>0</v>
      </c>
      <c r="AW346" s="27" t="e">
        <f t="shared" si="128"/>
        <v>#DIV/0!</v>
      </c>
      <c r="AX346" s="24">
        <f>SUMIFS('Faturamento SP3'!$H$2:$H$692,'Faturamento SP3'!$D$2:$D$692,'Infos Relatório'!$B$326,'Faturamento SP3'!$E$2:$E$692,'Infos Relatório'!$B346,'Faturamento SP3'!$Z$2:$Z$692,'Infos Relatório'!AS$1)</f>
        <v>0</v>
      </c>
      <c r="AY346" s="23">
        <f>COUNTIFS('Faturamento SP3'!$D$2:$D$692,'Infos Relatório'!$B$326,'Faturamento SP3'!$E$2:$E$692,'Infos Relatório'!$B346,'Faturamento SP3'!$Z$2:$Z$692,'Infos Relatório'!AY$1)</f>
        <v>0</v>
      </c>
      <c r="AZ346" s="13">
        <f>SUMIFS('Faturamento SP3'!$G$2:$G$692,'Faturamento SP3'!$D$2:$D$692,'Infos Relatório'!$B$326,'Faturamento SP3'!$E$2:$E$692,'Infos Relatório'!$B346,'Faturamento SP3'!$Z$2:$Z$692,'Infos Relatório'!AY$1)</f>
        <v>0</v>
      </c>
      <c r="BA346" s="13">
        <f>SUMIFS('Faturamento SP3'!$J$2:$J$692,'Faturamento SP3'!$D$2:$D$692,'Infos Relatório'!$B$326,'Faturamento SP3'!$E$2:$E$692,'Infos Relatório'!$B346,'Faturamento SP3'!$Z$2:$Z$692,'Infos Relatório'!AY$1)</f>
        <v>0</v>
      </c>
      <c r="BB346" s="14">
        <f>SUMIFS('Faturamento SP3'!$O$2:$O$692,'Faturamento SP3'!$D$2:$D$692,'Infos Relatório'!$B$326,'Faturamento SP3'!$E$2:$E$692,'Infos Relatório'!$B346,'Faturamento SP3'!$Z$2:$Z$692,'Infos Relatório'!AY$1,'Faturamento SP3'!$T$2:$T$692,"Sim")+SUMIFS('Faturamento SP3'!$P$2:$P$692,'Faturamento SP3'!$D$2:$D$692,'Infos Relatório'!$B$326,'Faturamento SP3'!$E$2:$E$692,'Infos Relatório'!$B346,'Faturamento SP3'!$Z$2:$Z$692,'Infos Relatório'!AY$1,'Faturamento SP3'!$T$2:$T$692,"Sim")</f>
        <v>0</v>
      </c>
      <c r="BC346" s="27" t="e">
        <f t="shared" si="129"/>
        <v>#DIV/0!</v>
      </c>
      <c r="BD346" s="24">
        <f>SUMIFS('Faturamento SP3'!$H$2:$H$692,'Faturamento SP3'!$D$2:$D$692,'Infos Relatório'!$B$326,'Faturamento SP3'!$E$2:$E$692,'Infos Relatório'!$B346,'Faturamento SP3'!$Z$2:$Z$692,'Infos Relatório'!AY$1)</f>
        <v>0</v>
      </c>
      <c r="BE346" s="23">
        <f>COUNTIFS('Faturamento SP3'!$D$2:$D$692,'Infos Relatório'!$B$326,'Faturamento SP3'!$E$2:$E$692,'Infos Relatório'!$B346,'Faturamento SP3'!$Z$2:$Z$692,'Infos Relatório'!BE$1)</f>
        <v>0</v>
      </c>
      <c r="BF346" s="13">
        <f>SUMIFS('Faturamento SP3'!$G$2:$G$692,'Faturamento SP3'!$D$2:$D$692,'Infos Relatório'!$B$326,'Faturamento SP3'!$E$2:$E$692,'Infos Relatório'!$B346,'Faturamento SP3'!$Z$2:$Z$692,'Infos Relatório'!BE$1)</f>
        <v>0</v>
      </c>
      <c r="BG346" s="13">
        <f>SUMIFS('Faturamento SP3'!$J$2:$J$692,'Faturamento SP3'!$D$2:$D$692,'Infos Relatório'!$B$326,'Faturamento SP3'!$E$2:$E$692,'Infos Relatório'!$B346,'Faturamento SP3'!$Z$2:$Z$692,'Infos Relatório'!BE$1)</f>
        <v>0</v>
      </c>
      <c r="BH346" s="14">
        <f>SUMIFS('Faturamento SP3'!$O$2:$O$692,'Faturamento SP3'!$D$2:$D$692,'Infos Relatório'!$B$326,'Faturamento SP3'!$E$2:$E$692,'Infos Relatório'!$B346,'Faturamento SP3'!$Z$2:$Z$692,'Infos Relatório'!BE$1,'Faturamento SP3'!$T$2:$T$692,"Sim")+SUMIFS('Faturamento SP3'!$P$2:$P$692,'Faturamento SP3'!$D$2:$D$692,'Infos Relatório'!$B$326,'Faturamento SP3'!$E$2:$E$692,'Infos Relatório'!$B346,'Faturamento SP3'!$Z$2:$Z$692,'Infos Relatório'!BE$1,'Faturamento SP3'!$T$2:$T$692,"Sim")</f>
        <v>0</v>
      </c>
      <c r="BI346" s="27" t="e">
        <f t="shared" si="130"/>
        <v>#DIV/0!</v>
      </c>
      <c r="BJ346" s="24">
        <f>SUMIFS('Faturamento SP3'!$H$2:$H$692,'Faturamento SP3'!$D$2:$D$692,'Infos Relatório'!$B$326,'Faturamento SP3'!$E$2:$E$692,'Infos Relatório'!$B346,'Faturamento SP3'!$Z$2:$Z$692,'Infos Relatório'!BE$1)</f>
        <v>0</v>
      </c>
      <c r="BK346" s="23">
        <f>COUNTIFS('Faturamento SP3'!$D$2:$D$692,'Infos Relatório'!$B$326,'Faturamento SP3'!$E$2:$E$692,'Infos Relatório'!$B346,'Faturamento SP3'!$Z$2:$Z$692,'Infos Relatório'!BK$1)</f>
        <v>0</v>
      </c>
      <c r="BL346" s="13">
        <f>SUMIFS('Faturamento SP3'!$G$2:$G$692,'Faturamento SP3'!$D$2:$D$692,'Infos Relatório'!$B$326,'Faturamento SP3'!$E$2:$E$692,'Infos Relatório'!$B346,'Faturamento SP3'!$Z$2:$Z$692,'Infos Relatório'!BK$1)</f>
        <v>0</v>
      </c>
      <c r="BM346" s="13">
        <f>SUMIFS('Faturamento SP3'!$J$2:$J$692,'Faturamento SP3'!$D$2:$D$692,'Infos Relatório'!$B$326,'Faturamento SP3'!$E$2:$E$692,'Infos Relatório'!$B346,'Faturamento SP3'!$Z$2:$Z$692,'Infos Relatório'!BK$1)</f>
        <v>0</v>
      </c>
      <c r="BN346" s="14">
        <f>SUMIFS('Faturamento SP3'!$O$2:$O$692,'Faturamento SP3'!$D$2:$D$692,'Infos Relatório'!$B$326,'Faturamento SP3'!$E$2:$E$692,'Infos Relatório'!$B346,'Faturamento SP3'!$Z$2:$Z$692,'Infos Relatório'!BK$1,'Faturamento SP3'!$T$2:$T$692,"Sim")+SUMIFS('Faturamento SP3'!$P$2:$P$692,'Faturamento SP3'!$D$2:$D$692,'Infos Relatório'!$B$326,'Faturamento SP3'!$E$2:$E$692,'Infos Relatório'!$B346,'Faturamento SP3'!$Z$2:$Z$692,'Infos Relatório'!BK$1,'Faturamento SP3'!$T$2:$T$692,"Sim")</f>
        <v>0</v>
      </c>
      <c r="BO346" s="27" t="e">
        <f t="shared" si="131"/>
        <v>#DIV/0!</v>
      </c>
      <c r="BP346" s="24">
        <f>SUMIFS('Faturamento SP3'!$H$2:$H$692,'Faturamento SP3'!$D$2:$D$692,'Infos Relatório'!$B$326,'Faturamento SP3'!$E$2:$E$692,'Infos Relatório'!$B346,'Faturamento SP3'!$Z$2:$Z$692,'Infos Relatório'!BK$1)</f>
        <v>0</v>
      </c>
      <c r="BQ346" s="23">
        <f>COUNTIFS('Faturamento SP3'!$D$2:$D$692,'Infos Relatório'!$B$326,'Faturamento SP3'!$E$2:$E$692,'Infos Relatório'!$B346,'Faturamento SP3'!$Z$2:$Z$692,'Infos Relatório'!BQ$1)</f>
        <v>0</v>
      </c>
      <c r="BR346" s="13">
        <f>SUMIFS('Faturamento SP3'!$G$2:$G$692,'Faturamento SP3'!$D$2:$D$692,'Infos Relatório'!$B$326,'Faturamento SP3'!$E$2:$E$692,'Infos Relatório'!$B346,'Faturamento SP3'!$Z$2:$Z$692,'Infos Relatório'!BQ$1)</f>
        <v>0</v>
      </c>
      <c r="BS346" s="13">
        <f>SUMIFS('Faturamento SP3'!$J$2:$J$692,'Faturamento SP3'!$D$2:$D$692,'Infos Relatório'!$B$326,'Faturamento SP3'!$E$2:$E$692,'Infos Relatório'!$B346,'Faturamento SP3'!$Z$2:$Z$692,'Infos Relatório'!BQ$1)</f>
        <v>0</v>
      </c>
      <c r="BT346" s="14">
        <f>SUMIFS('Faturamento SP3'!$O$2:$O$692,'Faturamento SP3'!$D$2:$D$692,'Infos Relatório'!$B$326,'Faturamento SP3'!$E$2:$E$692,'Infos Relatório'!$B346,'Faturamento SP3'!$Z$2:$Z$692,'Infos Relatório'!BQ$1,'Faturamento SP3'!$T$2:$T$692,"Sim")+SUMIFS('Faturamento SP3'!$P$2:$P$692,'Faturamento SP3'!$D$2:$D$692,'Infos Relatório'!$B$326,'Faturamento SP3'!$E$2:$E$692,'Infos Relatório'!$B346,'Faturamento SP3'!$Z$2:$Z$692,'Infos Relatório'!BQ$1,'Faturamento SP3'!$T$2:$T$692,"Sim")</f>
        <v>0</v>
      </c>
      <c r="BU346" s="27" t="e">
        <f t="shared" si="132"/>
        <v>#DIV/0!</v>
      </c>
      <c r="BV346" s="24">
        <f>SUMIFS('Faturamento SP3'!$H$2:$H$692,'Faturamento SP3'!$D$2:$D$692,'Infos Relatório'!$B$326,'Faturamento SP3'!$E$2:$E$692,'Infos Relatório'!$B346,'Faturamento SP3'!$Z$2:$Z$692,'Infos Relatório'!BQ$1)</f>
        <v>0</v>
      </c>
    </row>
    <row r="347" spans="2:74">
      <c r="B347" s="17" t="s">
        <v>27</v>
      </c>
      <c r="C347" s="23">
        <f>COUNTIFS('Faturamento SP3'!$D$2:$D$692,'Infos Relatório'!$B$326,'Faturamento SP3'!$E$2:$E$692,'Infos Relatório'!$B347,'Faturamento SP3'!$Z$2:$Z$692,'Infos Relatório'!C$1)</f>
        <v>0</v>
      </c>
      <c r="D347" s="13">
        <f>SUMIFS('Faturamento SP3'!$G$2:$G$692,'Faturamento SP3'!$D$2:$D$692,'Infos Relatório'!$B$326,'Faturamento SP3'!$E$2:$E$692,'Infos Relatório'!$B347,'Faturamento SP3'!$Z$2:$Z$692,'Infos Relatório'!C$1)</f>
        <v>0</v>
      </c>
      <c r="E347" s="13">
        <f>SUMIFS('Faturamento SP3'!$J$2:$J$692,'Faturamento SP3'!$D$2:$D$692,'Infos Relatório'!$B$326,'Faturamento SP3'!$E$2:$E$692,'Infos Relatório'!$B347,'Faturamento SP3'!$Z$2:$Z$692,'Infos Relatório'!C$1)</f>
        <v>0</v>
      </c>
      <c r="F347" s="14">
        <f>SUMIFS('Faturamento SP3'!$O$2:$O$692,'Faturamento SP3'!$D$2:$D$692,'Infos Relatório'!$B$326,'Faturamento SP3'!$E$2:$E$692,'Infos Relatório'!$B347,'Faturamento SP3'!$Z$2:$Z$692,'Infos Relatório'!C$1,'Faturamento SP3'!$T$2:$T$692,"Sim")+SUMIFS('Faturamento SP3'!$P$2:$P$692,'Faturamento SP3'!$D$2:$D$692,'Infos Relatório'!$B$326,'Faturamento SP3'!$E$2:$E$692,'Infos Relatório'!$B347,'Faturamento SP3'!$Z$2:$Z$692,'Infos Relatório'!C$1,'Faturamento SP3'!$T$2:$T$692,"Sim")</f>
        <v>0</v>
      </c>
      <c r="G347" s="27" t="e">
        <f t="shared" si="121"/>
        <v>#DIV/0!</v>
      </c>
      <c r="H347" s="24">
        <f>SUMIFS('Faturamento SP3'!$H$2:$H$692,'Faturamento SP3'!$D$2:$D$692,'Infos Relatório'!$B$326,'Faturamento SP3'!$E$2:$E$692,'Infos Relatório'!$B347,'Faturamento SP3'!$Z$2:$Z$692,'Infos Relatório'!C$1)</f>
        <v>0</v>
      </c>
      <c r="I347" s="23">
        <f>COUNTIFS('Faturamento SP3'!$D$2:$D$692,'Infos Relatório'!$B$326,'Faturamento SP3'!$E$2:$E$692,'Infos Relatório'!$B347,'Faturamento SP3'!$Z$2:$Z$692,'Infos Relatório'!I$1)</f>
        <v>0</v>
      </c>
      <c r="J347" s="13">
        <f>SUMIFS('Faturamento SP3'!$G$2:$G$692,'Faturamento SP3'!$D$2:$D$692,'Infos Relatório'!$B$326,'Faturamento SP3'!$E$2:$E$692,'Infos Relatório'!$B347,'Faturamento SP3'!$Z$2:$Z$692,'Infos Relatório'!I$1)</f>
        <v>0</v>
      </c>
      <c r="K347" s="13">
        <f>SUMIFS('Faturamento SP3'!$J$2:$J$692,'Faturamento SP3'!$D$2:$D$692,'Infos Relatório'!$B$326,'Faturamento SP3'!$E$2:$E$692,'Infos Relatório'!$B347,'Faturamento SP3'!$Z$2:$Z$692,'Infos Relatório'!I$1)</f>
        <v>0</v>
      </c>
      <c r="L347" s="14">
        <f>SUMIFS('Faturamento SP3'!$O$2:$O$692,'Faturamento SP3'!$D$2:$D$692,'Infos Relatório'!$B$326,'Faturamento SP3'!$E$2:$E$692,'Infos Relatório'!$B347,'Faturamento SP3'!$Z$2:$Z$692,'Infos Relatório'!I$1,'Faturamento SP3'!$T$2:$T$692,"Sim")+SUMIFS('Faturamento SP3'!$P$2:$P$692,'Faturamento SP3'!$D$2:$D$692,'Infos Relatório'!$B$326,'Faturamento SP3'!$E$2:$E$692,'Infos Relatório'!$B347,'Faturamento SP3'!$Z$2:$Z$692,'Infos Relatório'!I$1,'Faturamento SP3'!$T$2:$T$692,"Sim")</f>
        <v>0</v>
      </c>
      <c r="M347" s="27" t="e">
        <f t="shared" si="122"/>
        <v>#DIV/0!</v>
      </c>
      <c r="N347" s="24">
        <f>SUMIFS('Faturamento SP3'!$H$2:$H$692,'Faturamento SP3'!$D$2:$D$692,'Infos Relatório'!$B$326,'Faturamento SP3'!$E$2:$E$692,'Infos Relatório'!$B347,'Faturamento SP3'!$Z$2:$Z$692,'Infos Relatório'!I$1)</f>
        <v>0</v>
      </c>
      <c r="O347" s="23">
        <f>COUNTIFS('Faturamento SP3'!$D$2:$D$692,'Infos Relatório'!$B$326,'Faturamento SP3'!$E$2:$E$692,'Infos Relatório'!$B347,'Faturamento SP3'!$Z$2:$Z$692,'Infos Relatório'!O$1)</f>
        <v>0</v>
      </c>
      <c r="P347" s="13">
        <f>SUMIFS('Faturamento SP3'!$G$2:$G$692,'Faturamento SP3'!$D$2:$D$692,'Infos Relatório'!$B$326,'Faturamento SP3'!$E$2:$E$692,'Infos Relatório'!$B347,'Faturamento SP3'!$Z$2:$Z$692,'Infos Relatório'!O$1)</f>
        <v>0</v>
      </c>
      <c r="Q347" s="13">
        <f>SUMIFS('Faturamento SP3'!$J$2:$J$692,'Faturamento SP3'!$D$2:$D$692,'Infos Relatório'!$B$326,'Faturamento SP3'!$E$2:$E$692,'Infos Relatório'!$B347,'Faturamento SP3'!$Z$2:$Z$692,'Infos Relatório'!O$1)</f>
        <v>0</v>
      </c>
      <c r="R347" s="14">
        <f>SUMIFS('Faturamento SP3'!$O$2:$O$692,'Faturamento SP3'!$D$2:$D$692,'Infos Relatório'!$B$326,'Faturamento SP3'!$E$2:$E$692,'Infos Relatório'!$B347,'Faturamento SP3'!$Z$2:$Z$692,'Infos Relatório'!O$1,'Faturamento SP3'!$T$2:$T$692,"Sim")+SUMIFS('Faturamento SP3'!$P$2:$P$692,'Faturamento SP3'!$D$2:$D$692,'Infos Relatório'!$B$326,'Faturamento SP3'!$E$2:$E$692,'Infos Relatório'!$B347,'Faturamento SP3'!$Z$2:$Z$692,'Infos Relatório'!O$1,'Faturamento SP3'!$T$2:$T$692,"Sim")</f>
        <v>0</v>
      </c>
      <c r="S347" s="27" t="e">
        <f t="shared" si="123"/>
        <v>#DIV/0!</v>
      </c>
      <c r="T347" s="24">
        <f>SUMIFS('Faturamento SP3'!$H$2:$H$692,'Faturamento SP3'!$D$2:$D$692,'Infos Relatório'!$B$326,'Faturamento SP3'!$E$2:$E$692,'Infos Relatório'!$B347,'Faturamento SP3'!$Z$2:$Z$692,'Infos Relatório'!O$1)</f>
        <v>0</v>
      </c>
      <c r="U347" s="23">
        <f>COUNTIFS('Faturamento SP3'!$D$2:$D$692,'Infos Relatório'!$B$326,'Faturamento SP3'!$E$2:$E$692,'Infos Relatório'!$B347,'Faturamento SP3'!$Z$2:$Z$692,'Infos Relatório'!U$1)</f>
        <v>0</v>
      </c>
      <c r="V347" s="13">
        <f>SUMIFS('Faturamento SP3'!$G$2:$G$692,'Faturamento SP3'!$D$2:$D$692,'Infos Relatório'!$B$326,'Faturamento SP3'!$E$2:$E$692,'Infos Relatório'!$B347,'Faturamento SP3'!$Z$2:$Z$692,'Infos Relatório'!U$1)</f>
        <v>0</v>
      </c>
      <c r="W347" s="13">
        <f>SUMIFS('Faturamento SP3'!$J$2:$J$692,'Faturamento SP3'!$D$2:$D$692,'Infos Relatório'!$B$326,'Faturamento SP3'!$E$2:$E$692,'Infos Relatório'!$B347,'Faturamento SP3'!$Z$2:$Z$692,'Infos Relatório'!U$1)</f>
        <v>0</v>
      </c>
      <c r="X347" s="14">
        <f>SUMIFS('Faturamento SP3'!$O$2:$O$692,'Faturamento SP3'!$D$2:$D$692,'Infos Relatório'!$B$326,'Faturamento SP3'!$E$2:$E$692,'Infos Relatório'!$B347,'Faturamento SP3'!$Z$2:$Z$692,'Infos Relatório'!U$1,'Faturamento SP3'!$T$2:$T$692,"Sim")+SUMIFS('Faturamento SP3'!$P$2:$P$692,'Faturamento SP3'!$D$2:$D$692,'Infos Relatório'!$B$326,'Faturamento SP3'!$E$2:$E$692,'Infos Relatório'!$B347,'Faturamento SP3'!$Z$2:$Z$692,'Infos Relatório'!U$1,'Faturamento SP3'!$T$2:$T$692,"Sim")</f>
        <v>0</v>
      </c>
      <c r="Y347" s="27" t="e">
        <f t="shared" si="124"/>
        <v>#DIV/0!</v>
      </c>
      <c r="Z347" s="24">
        <f>SUMIFS('Faturamento SP3'!$H$2:$H$692,'Faturamento SP3'!$D$2:$D$692,'Infos Relatório'!$B$326,'Faturamento SP3'!$E$2:$E$692,'Infos Relatório'!$B347,'Faturamento SP3'!$Z$2:$Z$692,'Infos Relatório'!U$1)</f>
        <v>0</v>
      </c>
      <c r="AA347" s="23">
        <f>COUNTIFS('Faturamento SP3'!$D$2:$D$692,'Infos Relatório'!$B$326,'Faturamento SP3'!$E$2:$E$692,'Infos Relatório'!$B347,'Faturamento SP3'!$Z$2:$Z$692,'Infos Relatório'!AA$1)</f>
        <v>0</v>
      </c>
      <c r="AB347" s="13">
        <f>SUMIFS('Faturamento SP3'!$G$2:$G$692,'Faturamento SP3'!$D$2:$D$692,'Infos Relatório'!$B$326,'Faturamento SP3'!$E$2:$E$692,'Infos Relatório'!$B347,'Faturamento SP3'!$Z$2:$Z$692,'Infos Relatório'!AA$1)</f>
        <v>0</v>
      </c>
      <c r="AC347" s="13">
        <f>SUMIFS('Faturamento SP3'!$J$2:$J$692,'Faturamento SP3'!$D$2:$D$692,'Infos Relatório'!$B$326,'Faturamento SP3'!$E$2:$E$692,'Infos Relatório'!$B347,'Faturamento SP3'!$Z$2:$Z$692,'Infos Relatório'!AA$1)</f>
        <v>0</v>
      </c>
      <c r="AD347" s="14">
        <f>SUMIFS('Faturamento SP3'!$O$2:$O$692,'Faturamento SP3'!$D$2:$D$692,'Infos Relatório'!$B$326,'Faturamento SP3'!$E$2:$E$692,'Infos Relatório'!$B347,'Faturamento SP3'!$Z$2:$Z$692,'Infos Relatório'!AA$1,'Faturamento SP3'!$T$2:$T$692,"Sim")+SUMIFS('Faturamento SP3'!$P$2:$P$692,'Faturamento SP3'!$D$2:$D$692,'Infos Relatório'!$B$326,'Faturamento SP3'!$E$2:$E$692,'Infos Relatório'!$B347,'Faturamento SP3'!$Z$2:$Z$692,'Infos Relatório'!AA$1,'Faturamento SP3'!$T$2:$T$692,"Sim")</f>
        <v>0</v>
      </c>
      <c r="AE347" s="27" t="e">
        <f t="shared" si="125"/>
        <v>#DIV/0!</v>
      </c>
      <c r="AF347" s="24">
        <f>SUMIFS('Faturamento SP3'!$H$2:$H$692,'Faturamento SP3'!$D$2:$D$692,'Infos Relatório'!$B$326,'Faturamento SP3'!$E$2:$E$692,'Infos Relatório'!$B347,'Faturamento SP3'!$Z$2:$Z$692,'Infos Relatório'!AA$1)</f>
        <v>0</v>
      </c>
      <c r="AG347" s="23">
        <f>COUNTIFS('Faturamento SP3'!$D$2:$D$692,'Infos Relatório'!$B$326,'Faturamento SP3'!$E$2:$E$692,'Infos Relatório'!$B347,'Faturamento SP3'!$Z$2:$Z$692,'Infos Relatório'!AG$1)</f>
        <v>0</v>
      </c>
      <c r="AH347" s="13">
        <f>SUMIFS('Faturamento SP3'!$G$2:$G$692,'Faturamento SP3'!$D$2:$D$692,'Infos Relatório'!$B$326,'Faturamento SP3'!$E$2:$E$692,'Infos Relatório'!$B347,'Faturamento SP3'!$Z$2:$Z$692,'Infos Relatório'!AG$1)</f>
        <v>0</v>
      </c>
      <c r="AI347" s="13">
        <f>SUMIFS('Faturamento SP3'!$J$2:$J$692,'Faturamento SP3'!$D$2:$D$692,'Infos Relatório'!$B$326,'Faturamento SP3'!$E$2:$E$692,'Infos Relatório'!$B347,'Faturamento SP3'!$Z$2:$Z$692,'Infos Relatório'!AG$1)</f>
        <v>0</v>
      </c>
      <c r="AJ347" s="14">
        <f>SUMIFS('Faturamento SP3'!$O$2:$O$692,'Faturamento SP3'!$D$2:$D$692,'Infos Relatório'!$B$326,'Faturamento SP3'!$E$2:$E$692,'Infos Relatório'!$B347,'Faturamento SP3'!$Z$2:$Z$692,'Infos Relatório'!AG$1,'Faturamento SP3'!$T$2:$T$692,"Sim")+SUMIFS('Faturamento SP3'!$P$2:$P$692,'Faturamento SP3'!$D$2:$D$692,'Infos Relatório'!$B$326,'Faturamento SP3'!$E$2:$E$692,'Infos Relatório'!$B347,'Faturamento SP3'!$Z$2:$Z$692,'Infos Relatório'!AG$1,'Faturamento SP3'!$T$2:$T$692,"Sim")</f>
        <v>0</v>
      </c>
      <c r="AK347" s="27" t="e">
        <f t="shared" si="126"/>
        <v>#DIV/0!</v>
      </c>
      <c r="AL347" s="24">
        <f>SUMIFS('Faturamento SP3'!$H$2:$H$692,'Faturamento SP3'!$D$2:$D$692,'Infos Relatório'!$B$326,'Faturamento SP3'!$E$2:$E$692,'Infos Relatório'!$B347,'Faturamento SP3'!$Z$2:$Z$692,'Infos Relatório'!AG$1)</f>
        <v>0</v>
      </c>
      <c r="AM347" s="23">
        <f>COUNTIFS('Faturamento SP3'!$D$2:$D$692,'Infos Relatório'!$B$326,'Faturamento SP3'!$E$2:$E$692,'Infos Relatório'!$B347,'Faturamento SP3'!$Z$2:$Z$692,'Infos Relatório'!AM$1)</f>
        <v>0</v>
      </c>
      <c r="AN347" s="13">
        <f>SUMIFS('Faturamento SP3'!$G$2:$G$692,'Faturamento SP3'!$D$2:$D$692,'Infos Relatório'!$B$326,'Faturamento SP3'!$E$2:$E$692,'Infos Relatório'!$B347,'Faturamento SP3'!$Z$2:$Z$692,'Infos Relatório'!AM$1)</f>
        <v>0</v>
      </c>
      <c r="AO347" s="13">
        <f>SUMIFS('Faturamento SP3'!$J$2:$J$692,'Faturamento SP3'!$D$2:$D$692,'Infos Relatório'!$B$326,'Faturamento SP3'!$E$2:$E$692,'Infos Relatório'!$B347,'Faturamento SP3'!$Z$2:$Z$692,'Infos Relatório'!AM$1)</f>
        <v>0</v>
      </c>
      <c r="AP347" s="14">
        <f>SUMIFS('Faturamento SP3'!$O$2:$O$692,'Faturamento SP3'!$D$2:$D$692,'Infos Relatório'!$B$326,'Faturamento SP3'!$E$2:$E$692,'Infos Relatório'!$B347,'Faturamento SP3'!$Z$2:$Z$692,'Infos Relatório'!AM$1,'Faturamento SP3'!$T$2:$T$692,"Sim")+SUMIFS('Faturamento SP3'!$P$2:$P$692,'Faturamento SP3'!$D$2:$D$692,'Infos Relatório'!$B$326,'Faturamento SP3'!$E$2:$E$692,'Infos Relatório'!$B347,'Faturamento SP3'!$Z$2:$Z$692,'Infos Relatório'!AM$1,'Faturamento SP3'!$T$2:$T$692,"Sim")</f>
        <v>0</v>
      </c>
      <c r="AQ347" s="27" t="e">
        <f t="shared" si="127"/>
        <v>#DIV/0!</v>
      </c>
      <c r="AR347" s="24">
        <f>SUMIFS('Faturamento SP3'!$H$2:$H$692,'Faturamento SP3'!$D$2:$D$692,'Infos Relatório'!$B$326,'Faturamento SP3'!$E$2:$E$692,'Infos Relatório'!$B347,'Faturamento SP3'!$Z$2:$Z$692,'Infos Relatório'!AM$1)</f>
        <v>0</v>
      </c>
      <c r="AS347" s="23">
        <f>COUNTIFS('Faturamento SP3'!$D$2:$D$692,'Infos Relatório'!$B$326,'Faturamento SP3'!$E$2:$E$692,'Infos Relatório'!$B347,'Faturamento SP3'!$Z$2:$Z$692,'Infos Relatório'!AS$1)</f>
        <v>0</v>
      </c>
      <c r="AT347" s="13">
        <f>SUMIFS('Faturamento SP3'!$G$2:$G$692,'Faturamento SP3'!$D$2:$D$692,'Infos Relatório'!$B$326,'Faturamento SP3'!$E$2:$E$692,'Infos Relatório'!$B347,'Faturamento SP3'!$Z$2:$Z$692,'Infos Relatório'!AS$1)</f>
        <v>0</v>
      </c>
      <c r="AU347" s="13">
        <f>SUMIFS('Faturamento SP3'!$J$2:$J$692,'Faturamento SP3'!$D$2:$D$692,'Infos Relatório'!$B$326,'Faturamento SP3'!$E$2:$E$692,'Infos Relatório'!$B347,'Faturamento SP3'!$Z$2:$Z$692,'Infos Relatório'!AS$1)</f>
        <v>0</v>
      </c>
      <c r="AV347" s="14">
        <f>SUMIFS('Faturamento SP3'!$O$2:$O$692,'Faturamento SP3'!$D$2:$D$692,'Infos Relatório'!$B$326,'Faturamento SP3'!$E$2:$E$692,'Infos Relatório'!$B347,'Faturamento SP3'!$Z$2:$Z$692,'Infos Relatório'!AS$1,'Faturamento SP3'!$T$2:$T$692,"Sim")+SUMIFS('Faturamento SP3'!$P$2:$P$692,'Faturamento SP3'!$D$2:$D$692,'Infos Relatório'!$B$326,'Faturamento SP3'!$E$2:$E$692,'Infos Relatório'!$B347,'Faturamento SP3'!$Z$2:$Z$692,'Infos Relatório'!AS$1,'Faturamento SP3'!$T$2:$T$692,"Sim")</f>
        <v>0</v>
      </c>
      <c r="AW347" s="27" t="e">
        <f t="shared" si="128"/>
        <v>#DIV/0!</v>
      </c>
      <c r="AX347" s="24">
        <f>SUMIFS('Faturamento SP3'!$H$2:$H$692,'Faturamento SP3'!$D$2:$D$692,'Infos Relatório'!$B$326,'Faturamento SP3'!$E$2:$E$692,'Infos Relatório'!$B347,'Faturamento SP3'!$Z$2:$Z$692,'Infos Relatório'!AS$1)</f>
        <v>0</v>
      </c>
      <c r="AY347" s="23">
        <f>COUNTIFS('Faturamento SP3'!$D$2:$D$692,'Infos Relatório'!$B$326,'Faturamento SP3'!$E$2:$E$692,'Infos Relatório'!$B347,'Faturamento SP3'!$Z$2:$Z$692,'Infos Relatório'!AY$1)</f>
        <v>0</v>
      </c>
      <c r="AZ347" s="13">
        <f>SUMIFS('Faturamento SP3'!$G$2:$G$692,'Faturamento SP3'!$D$2:$D$692,'Infos Relatório'!$B$326,'Faturamento SP3'!$E$2:$E$692,'Infos Relatório'!$B347,'Faturamento SP3'!$Z$2:$Z$692,'Infos Relatório'!AY$1)</f>
        <v>0</v>
      </c>
      <c r="BA347" s="13">
        <f>SUMIFS('Faturamento SP3'!$J$2:$J$692,'Faturamento SP3'!$D$2:$D$692,'Infos Relatório'!$B$326,'Faturamento SP3'!$E$2:$E$692,'Infos Relatório'!$B347,'Faturamento SP3'!$Z$2:$Z$692,'Infos Relatório'!AY$1)</f>
        <v>0</v>
      </c>
      <c r="BB347" s="14">
        <f>SUMIFS('Faturamento SP3'!$O$2:$O$692,'Faturamento SP3'!$D$2:$D$692,'Infos Relatório'!$B$326,'Faturamento SP3'!$E$2:$E$692,'Infos Relatório'!$B347,'Faturamento SP3'!$Z$2:$Z$692,'Infos Relatório'!AY$1,'Faturamento SP3'!$T$2:$T$692,"Sim")+SUMIFS('Faturamento SP3'!$P$2:$P$692,'Faturamento SP3'!$D$2:$D$692,'Infos Relatório'!$B$326,'Faturamento SP3'!$E$2:$E$692,'Infos Relatório'!$B347,'Faturamento SP3'!$Z$2:$Z$692,'Infos Relatório'!AY$1,'Faturamento SP3'!$T$2:$T$692,"Sim")</f>
        <v>0</v>
      </c>
      <c r="BC347" s="27" t="e">
        <f t="shared" si="129"/>
        <v>#DIV/0!</v>
      </c>
      <c r="BD347" s="24">
        <f>SUMIFS('Faturamento SP3'!$H$2:$H$692,'Faturamento SP3'!$D$2:$D$692,'Infos Relatório'!$B$326,'Faturamento SP3'!$E$2:$E$692,'Infos Relatório'!$B347,'Faturamento SP3'!$Z$2:$Z$692,'Infos Relatório'!AY$1)</f>
        <v>0</v>
      </c>
      <c r="BE347" s="23">
        <f>COUNTIFS('Faturamento SP3'!$D$2:$D$692,'Infos Relatório'!$B$326,'Faturamento SP3'!$E$2:$E$692,'Infos Relatório'!$B347,'Faturamento SP3'!$Z$2:$Z$692,'Infos Relatório'!BE$1)</f>
        <v>0</v>
      </c>
      <c r="BF347" s="13">
        <f>SUMIFS('Faturamento SP3'!$G$2:$G$692,'Faturamento SP3'!$D$2:$D$692,'Infos Relatório'!$B$326,'Faturamento SP3'!$E$2:$E$692,'Infos Relatório'!$B347,'Faturamento SP3'!$Z$2:$Z$692,'Infos Relatório'!BE$1)</f>
        <v>0</v>
      </c>
      <c r="BG347" s="13">
        <f>SUMIFS('Faturamento SP3'!$J$2:$J$692,'Faturamento SP3'!$D$2:$D$692,'Infos Relatório'!$B$326,'Faturamento SP3'!$E$2:$E$692,'Infos Relatório'!$B347,'Faturamento SP3'!$Z$2:$Z$692,'Infos Relatório'!BE$1)</f>
        <v>0</v>
      </c>
      <c r="BH347" s="14">
        <f>SUMIFS('Faturamento SP3'!$O$2:$O$692,'Faturamento SP3'!$D$2:$D$692,'Infos Relatório'!$B$326,'Faturamento SP3'!$E$2:$E$692,'Infos Relatório'!$B347,'Faturamento SP3'!$Z$2:$Z$692,'Infos Relatório'!BE$1,'Faturamento SP3'!$T$2:$T$692,"Sim")+SUMIFS('Faturamento SP3'!$P$2:$P$692,'Faturamento SP3'!$D$2:$D$692,'Infos Relatório'!$B$326,'Faturamento SP3'!$E$2:$E$692,'Infos Relatório'!$B347,'Faturamento SP3'!$Z$2:$Z$692,'Infos Relatório'!BE$1,'Faturamento SP3'!$T$2:$T$692,"Sim")</f>
        <v>0</v>
      </c>
      <c r="BI347" s="27" t="e">
        <f t="shared" si="130"/>
        <v>#DIV/0!</v>
      </c>
      <c r="BJ347" s="24">
        <f>SUMIFS('Faturamento SP3'!$H$2:$H$692,'Faturamento SP3'!$D$2:$D$692,'Infos Relatório'!$B$326,'Faturamento SP3'!$E$2:$E$692,'Infos Relatório'!$B347,'Faturamento SP3'!$Z$2:$Z$692,'Infos Relatório'!BE$1)</f>
        <v>0</v>
      </c>
      <c r="BK347" s="23">
        <f>COUNTIFS('Faturamento SP3'!$D$2:$D$692,'Infos Relatório'!$B$326,'Faturamento SP3'!$E$2:$E$692,'Infos Relatório'!$B347,'Faturamento SP3'!$Z$2:$Z$692,'Infos Relatório'!BK$1)</f>
        <v>0</v>
      </c>
      <c r="BL347" s="13">
        <f>SUMIFS('Faturamento SP3'!$G$2:$G$692,'Faturamento SP3'!$D$2:$D$692,'Infos Relatório'!$B$326,'Faturamento SP3'!$E$2:$E$692,'Infos Relatório'!$B347,'Faturamento SP3'!$Z$2:$Z$692,'Infos Relatório'!BK$1)</f>
        <v>0</v>
      </c>
      <c r="BM347" s="13">
        <f>SUMIFS('Faturamento SP3'!$J$2:$J$692,'Faturamento SP3'!$D$2:$D$692,'Infos Relatório'!$B$326,'Faturamento SP3'!$E$2:$E$692,'Infos Relatório'!$B347,'Faturamento SP3'!$Z$2:$Z$692,'Infos Relatório'!BK$1)</f>
        <v>0</v>
      </c>
      <c r="BN347" s="14">
        <f>SUMIFS('Faturamento SP3'!$O$2:$O$692,'Faturamento SP3'!$D$2:$D$692,'Infos Relatório'!$B$326,'Faturamento SP3'!$E$2:$E$692,'Infos Relatório'!$B347,'Faturamento SP3'!$Z$2:$Z$692,'Infos Relatório'!BK$1,'Faturamento SP3'!$T$2:$T$692,"Sim")+SUMIFS('Faturamento SP3'!$P$2:$P$692,'Faturamento SP3'!$D$2:$D$692,'Infos Relatório'!$B$326,'Faturamento SP3'!$E$2:$E$692,'Infos Relatório'!$B347,'Faturamento SP3'!$Z$2:$Z$692,'Infos Relatório'!BK$1,'Faturamento SP3'!$T$2:$T$692,"Sim")</f>
        <v>0</v>
      </c>
      <c r="BO347" s="27" t="e">
        <f t="shared" si="131"/>
        <v>#DIV/0!</v>
      </c>
      <c r="BP347" s="24">
        <f>SUMIFS('Faturamento SP3'!$H$2:$H$692,'Faturamento SP3'!$D$2:$D$692,'Infos Relatório'!$B$326,'Faturamento SP3'!$E$2:$E$692,'Infos Relatório'!$B347,'Faturamento SP3'!$Z$2:$Z$692,'Infos Relatório'!BK$1)</f>
        <v>0</v>
      </c>
      <c r="BQ347" s="23">
        <f>COUNTIFS('Faturamento SP3'!$D$2:$D$692,'Infos Relatório'!$B$326,'Faturamento SP3'!$E$2:$E$692,'Infos Relatório'!$B347,'Faturamento SP3'!$Z$2:$Z$692,'Infos Relatório'!BQ$1)</f>
        <v>0</v>
      </c>
      <c r="BR347" s="13">
        <f>SUMIFS('Faturamento SP3'!$G$2:$G$692,'Faturamento SP3'!$D$2:$D$692,'Infos Relatório'!$B$326,'Faturamento SP3'!$E$2:$E$692,'Infos Relatório'!$B347,'Faturamento SP3'!$Z$2:$Z$692,'Infos Relatório'!BQ$1)</f>
        <v>0</v>
      </c>
      <c r="BS347" s="13">
        <f>SUMIFS('Faturamento SP3'!$J$2:$J$692,'Faturamento SP3'!$D$2:$D$692,'Infos Relatório'!$B$326,'Faturamento SP3'!$E$2:$E$692,'Infos Relatório'!$B347,'Faturamento SP3'!$Z$2:$Z$692,'Infos Relatório'!BQ$1)</f>
        <v>0</v>
      </c>
      <c r="BT347" s="14">
        <f>SUMIFS('Faturamento SP3'!$O$2:$O$692,'Faturamento SP3'!$D$2:$D$692,'Infos Relatório'!$B$326,'Faturamento SP3'!$E$2:$E$692,'Infos Relatório'!$B347,'Faturamento SP3'!$Z$2:$Z$692,'Infos Relatório'!BQ$1,'Faturamento SP3'!$T$2:$T$692,"Sim")+SUMIFS('Faturamento SP3'!$P$2:$P$692,'Faturamento SP3'!$D$2:$D$692,'Infos Relatório'!$B$326,'Faturamento SP3'!$E$2:$E$692,'Infos Relatório'!$B347,'Faturamento SP3'!$Z$2:$Z$692,'Infos Relatório'!BQ$1,'Faturamento SP3'!$T$2:$T$692,"Sim")</f>
        <v>0</v>
      </c>
      <c r="BU347" s="27" t="e">
        <f t="shared" si="132"/>
        <v>#DIV/0!</v>
      </c>
      <c r="BV347" s="24">
        <f>SUMIFS('Faturamento SP3'!$H$2:$H$692,'Faturamento SP3'!$D$2:$D$692,'Infos Relatório'!$B$326,'Faturamento SP3'!$E$2:$E$692,'Infos Relatório'!$B347,'Faturamento SP3'!$Z$2:$Z$692,'Infos Relatório'!BQ$1)</f>
        <v>0</v>
      </c>
    </row>
    <row r="348" spans="2:74">
      <c r="B348" s="17" t="s">
        <v>28</v>
      </c>
      <c r="C348" s="23">
        <f>COUNTIFS('Faturamento SP3'!$D$2:$D$692,'Infos Relatório'!$B$326,'Faturamento SP3'!$E$2:$E$692,'Infos Relatório'!$B348,'Faturamento SP3'!$Z$2:$Z$692,'Infos Relatório'!C$1)</f>
        <v>0</v>
      </c>
      <c r="D348" s="13">
        <f>SUMIFS('Faturamento SP3'!$G$2:$G$692,'Faturamento SP3'!$D$2:$D$692,'Infos Relatório'!$B$326,'Faturamento SP3'!$E$2:$E$692,'Infos Relatório'!$B348,'Faturamento SP3'!$Z$2:$Z$692,'Infos Relatório'!C$1)</f>
        <v>0</v>
      </c>
      <c r="E348" s="13">
        <f>SUMIFS('Faturamento SP3'!$J$2:$J$692,'Faturamento SP3'!$D$2:$D$692,'Infos Relatório'!$B$326,'Faturamento SP3'!$E$2:$E$692,'Infos Relatório'!$B348,'Faturamento SP3'!$Z$2:$Z$692,'Infos Relatório'!C$1)</f>
        <v>0</v>
      </c>
      <c r="F348" s="14">
        <f>SUMIFS('Faturamento SP3'!$O$2:$O$692,'Faturamento SP3'!$D$2:$D$692,'Infos Relatório'!$B$326,'Faturamento SP3'!$E$2:$E$692,'Infos Relatório'!$B348,'Faturamento SP3'!$Z$2:$Z$692,'Infos Relatório'!C$1,'Faturamento SP3'!$T$2:$T$692,"Sim")+SUMIFS('Faturamento SP3'!$P$2:$P$692,'Faturamento SP3'!$D$2:$D$692,'Infos Relatório'!$B$326,'Faturamento SP3'!$E$2:$E$692,'Infos Relatório'!$B348,'Faturamento SP3'!$Z$2:$Z$692,'Infos Relatório'!C$1,'Faturamento SP3'!$T$2:$T$692,"Sim")</f>
        <v>0</v>
      </c>
      <c r="G348" s="27" t="e">
        <f t="shared" si="121"/>
        <v>#DIV/0!</v>
      </c>
      <c r="H348" s="24">
        <f>SUMIFS('Faturamento SP3'!$H$2:$H$692,'Faturamento SP3'!$D$2:$D$692,'Infos Relatório'!$B$326,'Faturamento SP3'!$E$2:$E$692,'Infos Relatório'!$B348,'Faturamento SP3'!$Z$2:$Z$692,'Infos Relatório'!C$1)</f>
        <v>0</v>
      </c>
      <c r="I348" s="23">
        <f>COUNTIFS('Faturamento SP3'!$D$2:$D$692,'Infos Relatório'!$B$326,'Faturamento SP3'!$E$2:$E$692,'Infos Relatório'!$B348,'Faturamento SP3'!$Z$2:$Z$692,'Infos Relatório'!I$1)</f>
        <v>0</v>
      </c>
      <c r="J348" s="13">
        <f>SUMIFS('Faturamento SP3'!$G$2:$G$692,'Faturamento SP3'!$D$2:$D$692,'Infos Relatório'!$B$326,'Faturamento SP3'!$E$2:$E$692,'Infos Relatório'!$B348,'Faturamento SP3'!$Z$2:$Z$692,'Infos Relatório'!I$1)</f>
        <v>0</v>
      </c>
      <c r="K348" s="13">
        <f>SUMIFS('Faturamento SP3'!$J$2:$J$692,'Faturamento SP3'!$D$2:$D$692,'Infos Relatório'!$B$326,'Faturamento SP3'!$E$2:$E$692,'Infos Relatório'!$B348,'Faturamento SP3'!$Z$2:$Z$692,'Infos Relatório'!I$1)</f>
        <v>0</v>
      </c>
      <c r="L348" s="14">
        <f>SUMIFS('Faturamento SP3'!$O$2:$O$692,'Faturamento SP3'!$D$2:$D$692,'Infos Relatório'!$B$326,'Faturamento SP3'!$E$2:$E$692,'Infos Relatório'!$B348,'Faturamento SP3'!$Z$2:$Z$692,'Infos Relatório'!I$1,'Faturamento SP3'!$T$2:$T$692,"Sim")+SUMIFS('Faturamento SP3'!$P$2:$P$692,'Faturamento SP3'!$D$2:$D$692,'Infos Relatório'!$B$326,'Faturamento SP3'!$E$2:$E$692,'Infos Relatório'!$B348,'Faturamento SP3'!$Z$2:$Z$692,'Infos Relatório'!I$1,'Faturamento SP3'!$T$2:$T$692,"Sim")</f>
        <v>0</v>
      </c>
      <c r="M348" s="27" t="e">
        <f t="shared" si="122"/>
        <v>#DIV/0!</v>
      </c>
      <c r="N348" s="24">
        <f>SUMIFS('Faturamento SP3'!$H$2:$H$692,'Faturamento SP3'!$D$2:$D$692,'Infos Relatório'!$B$326,'Faturamento SP3'!$E$2:$E$692,'Infos Relatório'!$B348,'Faturamento SP3'!$Z$2:$Z$692,'Infos Relatório'!I$1)</f>
        <v>0</v>
      </c>
      <c r="O348" s="23">
        <f>COUNTIFS('Faturamento SP3'!$D$2:$D$692,'Infos Relatório'!$B$326,'Faturamento SP3'!$E$2:$E$692,'Infos Relatório'!$B348,'Faturamento SP3'!$Z$2:$Z$692,'Infos Relatório'!O$1)</f>
        <v>0</v>
      </c>
      <c r="P348" s="13">
        <f>SUMIFS('Faturamento SP3'!$G$2:$G$692,'Faturamento SP3'!$D$2:$D$692,'Infos Relatório'!$B$326,'Faturamento SP3'!$E$2:$E$692,'Infos Relatório'!$B348,'Faturamento SP3'!$Z$2:$Z$692,'Infos Relatório'!O$1)</f>
        <v>0</v>
      </c>
      <c r="Q348" s="13">
        <f>SUMIFS('Faturamento SP3'!$J$2:$J$692,'Faturamento SP3'!$D$2:$D$692,'Infos Relatório'!$B$326,'Faturamento SP3'!$E$2:$E$692,'Infos Relatório'!$B348,'Faturamento SP3'!$Z$2:$Z$692,'Infos Relatório'!O$1)</f>
        <v>0</v>
      </c>
      <c r="R348" s="14">
        <f>SUMIFS('Faturamento SP3'!$O$2:$O$692,'Faturamento SP3'!$D$2:$D$692,'Infos Relatório'!$B$326,'Faturamento SP3'!$E$2:$E$692,'Infos Relatório'!$B348,'Faturamento SP3'!$Z$2:$Z$692,'Infos Relatório'!O$1,'Faturamento SP3'!$T$2:$T$692,"Sim")+SUMIFS('Faturamento SP3'!$P$2:$P$692,'Faturamento SP3'!$D$2:$D$692,'Infos Relatório'!$B$326,'Faturamento SP3'!$E$2:$E$692,'Infos Relatório'!$B348,'Faturamento SP3'!$Z$2:$Z$692,'Infos Relatório'!O$1,'Faturamento SP3'!$T$2:$T$692,"Sim")</f>
        <v>0</v>
      </c>
      <c r="S348" s="27" t="e">
        <f t="shared" si="123"/>
        <v>#DIV/0!</v>
      </c>
      <c r="T348" s="24">
        <f>SUMIFS('Faturamento SP3'!$H$2:$H$692,'Faturamento SP3'!$D$2:$D$692,'Infos Relatório'!$B$326,'Faturamento SP3'!$E$2:$E$692,'Infos Relatório'!$B348,'Faturamento SP3'!$Z$2:$Z$692,'Infos Relatório'!O$1)</f>
        <v>0</v>
      </c>
      <c r="U348" s="23">
        <f>COUNTIFS('Faturamento SP3'!$D$2:$D$692,'Infos Relatório'!$B$326,'Faturamento SP3'!$E$2:$E$692,'Infos Relatório'!$B348,'Faturamento SP3'!$Z$2:$Z$692,'Infos Relatório'!U$1)</f>
        <v>0</v>
      </c>
      <c r="V348" s="13">
        <f>SUMIFS('Faturamento SP3'!$G$2:$G$692,'Faturamento SP3'!$D$2:$D$692,'Infos Relatório'!$B$326,'Faturamento SP3'!$E$2:$E$692,'Infos Relatório'!$B348,'Faturamento SP3'!$Z$2:$Z$692,'Infos Relatório'!U$1)</f>
        <v>0</v>
      </c>
      <c r="W348" s="13">
        <f>SUMIFS('Faturamento SP3'!$J$2:$J$692,'Faturamento SP3'!$D$2:$D$692,'Infos Relatório'!$B$326,'Faturamento SP3'!$E$2:$E$692,'Infos Relatório'!$B348,'Faturamento SP3'!$Z$2:$Z$692,'Infos Relatório'!U$1)</f>
        <v>0</v>
      </c>
      <c r="X348" s="14">
        <f>SUMIFS('Faturamento SP3'!$O$2:$O$692,'Faturamento SP3'!$D$2:$D$692,'Infos Relatório'!$B$326,'Faturamento SP3'!$E$2:$E$692,'Infos Relatório'!$B348,'Faturamento SP3'!$Z$2:$Z$692,'Infos Relatório'!U$1,'Faturamento SP3'!$T$2:$T$692,"Sim")+SUMIFS('Faturamento SP3'!$P$2:$P$692,'Faturamento SP3'!$D$2:$D$692,'Infos Relatório'!$B$326,'Faturamento SP3'!$E$2:$E$692,'Infos Relatório'!$B348,'Faturamento SP3'!$Z$2:$Z$692,'Infos Relatório'!U$1,'Faturamento SP3'!$T$2:$T$692,"Sim")</f>
        <v>0</v>
      </c>
      <c r="Y348" s="27" t="e">
        <f t="shared" si="124"/>
        <v>#DIV/0!</v>
      </c>
      <c r="Z348" s="24">
        <f>SUMIFS('Faturamento SP3'!$H$2:$H$692,'Faturamento SP3'!$D$2:$D$692,'Infos Relatório'!$B$326,'Faturamento SP3'!$E$2:$E$692,'Infos Relatório'!$B348,'Faturamento SP3'!$Z$2:$Z$692,'Infos Relatório'!U$1)</f>
        <v>0</v>
      </c>
      <c r="AA348" s="23">
        <f>COUNTIFS('Faturamento SP3'!$D$2:$D$692,'Infos Relatório'!$B$326,'Faturamento SP3'!$E$2:$E$692,'Infos Relatório'!$B348,'Faturamento SP3'!$Z$2:$Z$692,'Infos Relatório'!AA$1)</f>
        <v>0</v>
      </c>
      <c r="AB348" s="13">
        <f>SUMIFS('Faturamento SP3'!$G$2:$G$692,'Faturamento SP3'!$D$2:$D$692,'Infos Relatório'!$B$326,'Faturamento SP3'!$E$2:$E$692,'Infos Relatório'!$B348,'Faturamento SP3'!$Z$2:$Z$692,'Infos Relatório'!AA$1)</f>
        <v>0</v>
      </c>
      <c r="AC348" s="13">
        <f>SUMIFS('Faturamento SP3'!$J$2:$J$692,'Faturamento SP3'!$D$2:$D$692,'Infos Relatório'!$B$326,'Faturamento SP3'!$E$2:$E$692,'Infos Relatório'!$B348,'Faturamento SP3'!$Z$2:$Z$692,'Infos Relatório'!AA$1)</f>
        <v>0</v>
      </c>
      <c r="AD348" s="14">
        <f>SUMIFS('Faturamento SP3'!$O$2:$O$692,'Faturamento SP3'!$D$2:$D$692,'Infos Relatório'!$B$326,'Faturamento SP3'!$E$2:$E$692,'Infos Relatório'!$B348,'Faturamento SP3'!$Z$2:$Z$692,'Infos Relatório'!AA$1,'Faturamento SP3'!$T$2:$T$692,"Sim")+SUMIFS('Faturamento SP3'!$P$2:$P$692,'Faturamento SP3'!$D$2:$D$692,'Infos Relatório'!$B$326,'Faturamento SP3'!$E$2:$E$692,'Infos Relatório'!$B348,'Faturamento SP3'!$Z$2:$Z$692,'Infos Relatório'!AA$1,'Faturamento SP3'!$T$2:$T$692,"Sim")</f>
        <v>0</v>
      </c>
      <c r="AE348" s="27" t="e">
        <f t="shared" si="125"/>
        <v>#DIV/0!</v>
      </c>
      <c r="AF348" s="24">
        <f>SUMIFS('Faturamento SP3'!$H$2:$H$692,'Faturamento SP3'!$D$2:$D$692,'Infos Relatório'!$B$326,'Faturamento SP3'!$E$2:$E$692,'Infos Relatório'!$B348,'Faturamento SP3'!$Z$2:$Z$692,'Infos Relatório'!AA$1)</f>
        <v>0</v>
      </c>
      <c r="AG348" s="23">
        <f>COUNTIFS('Faturamento SP3'!$D$2:$D$692,'Infos Relatório'!$B$326,'Faturamento SP3'!$E$2:$E$692,'Infos Relatório'!$B348,'Faturamento SP3'!$Z$2:$Z$692,'Infos Relatório'!AG$1)</f>
        <v>0</v>
      </c>
      <c r="AH348" s="13">
        <f>SUMIFS('Faturamento SP3'!$G$2:$G$692,'Faturamento SP3'!$D$2:$D$692,'Infos Relatório'!$B$326,'Faturamento SP3'!$E$2:$E$692,'Infos Relatório'!$B348,'Faturamento SP3'!$Z$2:$Z$692,'Infos Relatório'!AG$1)</f>
        <v>0</v>
      </c>
      <c r="AI348" s="13">
        <f>SUMIFS('Faturamento SP3'!$J$2:$J$692,'Faturamento SP3'!$D$2:$D$692,'Infos Relatório'!$B$326,'Faturamento SP3'!$E$2:$E$692,'Infos Relatório'!$B348,'Faturamento SP3'!$Z$2:$Z$692,'Infos Relatório'!AG$1)</f>
        <v>0</v>
      </c>
      <c r="AJ348" s="14">
        <f>SUMIFS('Faturamento SP3'!$O$2:$O$692,'Faturamento SP3'!$D$2:$D$692,'Infos Relatório'!$B$326,'Faturamento SP3'!$E$2:$E$692,'Infos Relatório'!$B348,'Faturamento SP3'!$Z$2:$Z$692,'Infos Relatório'!AG$1,'Faturamento SP3'!$T$2:$T$692,"Sim")+SUMIFS('Faturamento SP3'!$P$2:$P$692,'Faturamento SP3'!$D$2:$D$692,'Infos Relatório'!$B$326,'Faturamento SP3'!$E$2:$E$692,'Infos Relatório'!$B348,'Faturamento SP3'!$Z$2:$Z$692,'Infos Relatório'!AG$1,'Faturamento SP3'!$T$2:$T$692,"Sim")</f>
        <v>0</v>
      </c>
      <c r="AK348" s="27" t="e">
        <f t="shared" si="126"/>
        <v>#DIV/0!</v>
      </c>
      <c r="AL348" s="24">
        <f>SUMIFS('Faturamento SP3'!$H$2:$H$692,'Faturamento SP3'!$D$2:$D$692,'Infos Relatório'!$B$326,'Faturamento SP3'!$E$2:$E$692,'Infos Relatório'!$B348,'Faturamento SP3'!$Z$2:$Z$692,'Infos Relatório'!AG$1)</f>
        <v>0</v>
      </c>
      <c r="AM348" s="23">
        <f>COUNTIFS('Faturamento SP3'!$D$2:$D$692,'Infos Relatório'!$B$326,'Faturamento SP3'!$E$2:$E$692,'Infos Relatório'!$B348,'Faturamento SP3'!$Z$2:$Z$692,'Infos Relatório'!AM$1)</f>
        <v>0</v>
      </c>
      <c r="AN348" s="13">
        <f>SUMIFS('Faturamento SP3'!$G$2:$G$692,'Faturamento SP3'!$D$2:$D$692,'Infos Relatório'!$B$326,'Faturamento SP3'!$E$2:$E$692,'Infos Relatório'!$B348,'Faturamento SP3'!$Z$2:$Z$692,'Infos Relatório'!AM$1)</f>
        <v>0</v>
      </c>
      <c r="AO348" s="13">
        <f>SUMIFS('Faturamento SP3'!$J$2:$J$692,'Faturamento SP3'!$D$2:$D$692,'Infos Relatório'!$B$326,'Faturamento SP3'!$E$2:$E$692,'Infos Relatório'!$B348,'Faturamento SP3'!$Z$2:$Z$692,'Infos Relatório'!AM$1)</f>
        <v>0</v>
      </c>
      <c r="AP348" s="14">
        <f>SUMIFS('Faturamento SP3'!$O$2:$O$692,'Faturamento SP3'!$D$2:$D$692,'Infos Relatório'!$B$326,'Faturamento SP3'!$E$2:$E$692,'Infos Relatório'!$B348,'Faturamento SP3'!$Z$2:$Z$692,'Infos Relatório'!AM$1,'Faturamento SP3'!$T$2:$T$692,"Sim")+SUMIFS('Faturamento SP3'!$P$2:$P$692,'Faturamento SP3'!$D$2:$D$692,'Infos Relatório'!$B$326,'Faturamento SP3'!$E$2:$E$692,'Infos Relatório'!$B348,'Faturamento SP3'!$Z$2:$Z$692,'Infos Relatório'!AM$1,'Faturamento SP3'!$T$2:$T$692,"Sim")</f>
        <v>0</v>
      </c>
      <c r="AQ348" s="27" t="e">
        <f t="shared" si="127"/>
        <v>#DIV/0!</v>
      </c>
      <c r="AR348" s="24">
        <f>SUMIFS('Faturamento SP3'!$H$2:$H$692,'Faturamento SP3'!$D$2:$D$692,'Infos Relatório'!$B$326,'Faturamento SP3'!$E$2:$E$692,'Infos Relatório'!$B348,'Faturamento SP3'!$Z$2:$Z$692,'Infos Relatório'!AM$1)</f>
        <v>0</v>
      </c>
      <c r="AS348" s="23">
        <f>COUNTIFS('Faturamento SP3'!$D$2:$D$692,'Infos Relatório'!$B$326,'Faturamento SP3'!$E$2:$E$692,'Infos Relatório'!$B348,'Faturamento SP3'!$Z$2:$Z$692,'Infos Relatório'!AS$1)</f>
        <v>0</v>
      </c>
      <c r="AT348" s="13">
        <f>SUMIFS('Faturamento SP3'!$G$2:$G$692,'Faturamento SP3'!$D$2:$D$692,'Infos Relatório'!$B$326,'Faturamento SP3'!$E$2:$E$692,'Infos Relatório'!$B348,'Faturamento SP3'!$Z$2:$Z$692,'Infos Relatório'!AS$1)</f>
        <v>0</v>
      </c>
      <c r="AU348" s="13">
        <f>SUMIFS('Faturamento SP3'!$J$2:$J$692,'Faturamento SP3'!$D$2:$D$692,'Infos Relatório'!$B$326,'Faturamento SP3'!$E$2:$E$692,'Infos Relatório'!$B348,'Faturamento SP3'!$Z$2:$Z$692,'Infos Relatório'!AS$1)</f>
        <v>0</v>
      </c>
      <c r="AV348" s="14">
        <f>SUMIFS('Faturamento SP3'!$O$2:$O$692,'Faturamento SP3'!$D$2:$D$692,'Infos Relatório'!$B$326,'Faturamento SP3'!$E$2:$E$692,'Infos Relatório'!$B348,'Faturamento SP3'!$Z$2:$Z$692,'Infos Relatório'!AS$1,'Faturamento SP3'!$T$2:$T$692,"Sim")+SUMIFS('Faturamento SP3'!$P$2:$P$692,'Faturamento SP3'!$D$2:$D$692,'Infos Relatório'!$B$326,'Faturamento SP3'!$E$2:$E$692,'Infos Relatório'!$B348,'Faturamento SP3'!$Z$2:$Z$692,'Infos Relatório'!AS$1,'Faturamento SP3'!$T$2:$T$692,"Sim")</f>
        <v>0</v>
      </c>
      <c r="AW348" s="27" t="e">
        <f t="shared" si="128"/>
        <v>#DIV/0!</v>
      </c>
      <c r="AX348" s="24">
        <f>SUMIFS('Faturamento SP3'!$H$2:$H$692,'Faturamento SP3'!$D$2:$D$692,'Infos Relatório'!$B$326,'Faturamento SP3'!$E$2:$E$692,'Infos Relatório'!$B348,'Faturamento SP3'!$Z$2:$Z$692,'Infos Relatório'!AS$1)</f>
        <v>0</v>
      </c>
      <c r="AY348" s="23">
        <f>COUNTIFS('Faturamento SP3'!$D$2:$D$692,'Infos Relatório'!$B$326,'Faturamento SP3'!$E$2:$E$692,'Infos Relatório'!$B348,'Faturamento SP3'!$Z$2:$Z$692,'Infos Relatório'!AY$1)</f>
        <v>0</v>
      </c>
      <c r="AZ348" s="13">
        <f>SUMIFS('Faturamento SP3'!$G$2:$G$692,'Faturamento SP3'!$D$2:$D$692,'Infos Relatório'!$B$326,'Faturamento SP3'!$E$2:$E$692,'Infos Relatório'!$B348,'Faturamento SP3'!$Z$2:$Z$692,'Infos Relatório'!AY$1)</f>
        <v>0</v>
      </c>
      <c r="BA348" s="13">
        <f>SUMIFS('Faturamento SP3'!$J$2:$J$692,'Faturamento SP3'!$D$2:$D$692,'Infos Relatório'!$B$326,'Faturamento SP3'!$E$2:$E$692,'Infos Relatório'!$B348,'Faturamento SP3'!$Z$2:$Z$692,'Infos Relatório'!AY$1)</f>
        <v>0</v>
      </c>
      <c r="BB348" s="14">
        <f>SUMIFS('Faturamento SP3'!$O$2:$O$692,'Faturamento SP3'!$D$2:$D$692,'Infos Relatório'!$B$326,'Faturamento SP3'!$E$2:$E$692,'Infos Relatório'!$B348,'Faturamento SP3'!$Z$2:$Z$692,'Infos Relatório'!AY$1,'Faturamento SP3'!$T$2:$T$692,"Sim")+SUMIFS('Faturamento SP3'!$P$2:$P$692,'Faturamento SP3'!$D$2:$D$692,'Infos Relatório'!$B$326,'Faturamento SP3'!$E$2:$E$692,'Infos Relatório'!$B348,'Faturamento SP3'!$Z$2:$Z$692,'Infos Relatório'!AY$1,'Faturamento SP3'!$T$2:$T$692,"Sim")</f>
        <v>0</v>
      </c>
      <c r="BC348" s="27" t="e">
        <f t="shared" si="129"/>
        <v>#DIV/0!</v>
      </c>
      <c r="BD348" s="24">
        <f>SUMIFS('Faturamento SP3'!$H$2:$H$692,'Faturamento SP3'!$D$2:$D$692,'Infos Relatório'!$B$326,'Faturamento SP3'!$E$2:$E$692,'Infos Relatório'!$B348,'Faturamento SP3'!$Z$2:$Z$692,'Infos Relatório'!AY$1)</f>
        <v>0</v>
      </c>
      <c r="BE348" s="23">
        <f>COUNTIFS('Faturamento SP3'!$D$2:$D$692,'Infos Relatório'!$B$326,'Faturamento SP3'!$E$2:$E$692,'Infos Relatório'!$B348,'Faturamento SP3'!$Z$2:$Z$692,'Infos Relatório'!BE$1)</f>
        <v>0</v>
      </c>
      <c r="BF348" s="13">
        <f>SUMIFS('Faturamento SP3'!$G$2:$G$692,'Faturamento SP3'!$D$2:$D$692,'Infos Relatório'!$B$326,'Faturamento SP3'!$E$2:$E$692,'Infos Relatório'!$B348,'Faturamento SP3'!$Z$2:$Z$692,'Infos Relatório'!BE$1)</f>
        <v>0</v>
      </c>
      <c r="BG348" s="13">
        <f>SUMIFS('Faturamento SP3'!$J$2:$J$692,'Faturamento SP3'!$D$2:$D$692,'Infos Relatório'!$B$326,'Faturamento SP3'!$E$2:$E$692,'Infos Relatório'!$B348,'Faturamento SP3'!$Z$2:$Z$692,'Infos Relatório'!BE$1)</f>
        <v>0</v>
      </c>
      <c r="BH348" s="14">
        <f>SUMIFS('Faturamento SP3'!$O$2:$O$692,'Faturamento SP3'!$D$2:$D$692,'Infos Relatório'!$B$326,'Faturamento SP3'!$E$2:$E$692,'Infos Relatório'!$B348,'Faturamento SP3'!$Z$2:$Z$692,'Infos Relatório'!BE$1,'Faturamento SP3'!$T$2:$T$692,"Sim")+SUMIFS('Faturamento SP3'!$P$2:$P$692,'Faturamento SP3'!$D$2:$D$692,'Infos Relatório'!$B$326,'Faturamento SP3'!$E$2:$E$692,'Infos Relatório'!$B348,'Faturamento SP3'!$Z$2:$Z$692,'Infos Relatório'!BE$1,'Faturamento SP3'!$T$2:$T$692,"Sim")</f>
        <v>0</v>
      </c>
      <c r="BI348" s="27" t="e">
        <f t="shared" si="130"/>
        <v>#DIV/0!</v>
      </c>
      <c r="BJ348" s="24">
        <f>SUMIFS('Faturamento SP3'!$H$2:$H$692,'Faturamento SP3'!$D$2:$D$692,'Infos Relatório'!$B$326,'Faturamento SP3'!$E$2:$E$692,'Infos Relatório'!$B348,'Faturamento SP3'!$Z$2:$Z$692,'Infos Relatório'!BE$1)</f>
        <v>0</v>
      </c>
      <c r="BK348" s="23">
        <f>COUNTIFS('Faturamento SP3'!$D$2:$D$692,'Infos Relatório'!$B$326,'Faturamento SP3'!$E$2:$E$692,'Infos Relatório'!$B348,'Faturamento SP3'!$Z$2:$Z$692,'Infos Relatório'!BK$1)</f>
        <v>0</v>
      </c>
      <c r="BL348" s="13">
        <f>SUMIFS('Faturamento SP3'!$G$2:$G$692,'Faturamento SP3'!$D$2:$D$692,'Infos Relatório'!$B$326,'Faturamento SP3'!$E$2:$E$692,'Infos Relatório'!$B348,'Faturamento SP3'!$Z$2:$Z$692,'Infos Relatório'!BK$1)</f>
        <v>0</v>
      </c>
      <c r="BM348" s="13">
        <f>SUMIFS('Faturamento SP3'!$J$2:$J$692,'Faturamento SP3'!$D$2:$D$692,'Infos Relatório'!$B$326,'Faturamento SP3'!$E$2:$E$692,'Infos Relatório'!$B348,'Faturamento SP3'!$Z$2:$Z$692,'Infos Relatório'!BK$1)</f>
        <v>0</v>
      </c>
      <c r="BN348" s="14">
        <f>SUMIFS('Faturamento SP3'!$O$2:$O$692,'Faturamento SP3'!$D$2:$D$692,'Infos Relatório'!$B$326,'Faturamento SP3'!$E$2:$E$692,'Infos Relatório'!$B348,'Faturamento SP3'!$Z$2:$Z$692,'Infos Relatório'!BK$1,'Faturamento SP3'!$T$2:$T$692,"Sim")+SUMIFS('Faturamento SP3'!$P$2:$P$692,'Faturamento SP3'!$D$2:$D$692,'Infos Relatório'!$B$326,'Faturamento SP3'!$E$2:$E$692,'Infos Relatório'!$B348,'Faturamento SP3'!$Z$2:$Z$692,'Infos Relatório'!BK$1,'Faturamento SP3'!$T$2:$T$692,"Sim")</f>
        <v>0</v>
      </c>
      <c r="BO348" s="27" t="e">
        <f t="shared" si="131"/>
        <v>#DIV/0!</v>
      </c>
      <c r="BP348" s="24">
        <f>SUMIFS('Faturamento SP3'!$H$2:$H$692,'Faturamento SP3'!$D$2:$D$692,'Infos Relatório'!$B$326,'Faturamento SP3'!$E$2:$E$692,'Infos Relatório'!$B348,'Faturamento SP3'!$Z$2:$Z$692,'Infos Relatório'!BK$1)</f>
        <v>0</v>
      </c>
      <c r="BQ348" s="23">
        <f>COUNTIFS('Faturamento SP3'!$D$2:$D$692,'Infos Relatório'!$B$326,'Faturamento SP3'!$E$2:$E$692,'Infos Relatório'!$B348,'Faturamento SP3'!$Z$2:$Z$692,'Infos Relatório'!BQ$1)</f>
        <v>0</v>
      </c>
      <c r="BR348" s="13">
        <f>SUMIFS('Faturamento SP3'!$G$2:$G$692,'Faturamento SP3'!$D$2:$D$692,'Infos Relatório'!$B$326,'Faturamento SP3'!$E$2:$E$692,'Infos Relatório'!$B348,'Faturamento SP3'!$Z$2:$Z$692,'Infos Relatório'!BQ$1)</f>
        <v>0</v>
      </c>
      <c r="BS348" s="13">
        <f>SUMIFS('Faturamento SP3'!$J$2:$J$692,'Faturamento SP3'!$D$2:$D$692,'Infos Relatório'!$B$326,'Faturamento SP3'!$E$2:$E$692,'Infos Relatório'!$B348,'Faturamento SP3'!$Z$2:$Z$692,'Infos Relatório'!BQ$1)</f>
        <v>0</v>
      </c>
      <c r="BT348" s="14">
        <f>SUMIFS('Faturamento SP3'!$O$2:$O$692,'Faturamento SP3'!$D$2:$D$692,'Infos Relatório'!$B$326,'Faturamento SP3'!$E$2:$E$692,'Infos Relatório'!$B348,'Faturamento SP3'!$Z$2:$Z$692,'Infos Relatório'!BQ$1,'Faturamento SP3'!$T$2:$T$692,"Sim")+SUMIFS('Faturamento SP3'!$P$2:$P$692,'Faturamento SP3'!$D$2:$D$692,'Infos Relatório'!$B$326,'Faturamento SP3'!$E$2:$E$692,'Infos Relatório'!$B348,'Faturamento SP3'!$Z$2:$Z$692,'Infos Relatório'!BQ$1,'Faturamento SP3'!$T$2:$T$692,"Sim")</f>
        <v>0</v>
      </c>
      <c r="BU348" s="27" t="e">
        <f t="shared" si="132"/>
        <v>#DIV/0!</v>
      </c>
      <c r="BV348" s="24">
        <f>SUMIFS('Faturamento SP3'!$H$2:$H$692,'Faturamento SP3'!$D$2:$D$692,'Infos Relatório'!$B$326,'Faturamento SP3'!$E$2:$E$692,'Infos Relatório'!$B348,'Faturamento SP3'!$Z$2:$Z$692,'Infos Relatório'!BQ$1)</f>
        <v>0</v>
      </c>
    </row>
    <row r="349" spans="2:74">
      <c r="B349" s="17" t="s">
        <v>29</v>
      </c>
      <c r="C349" s="23">
        <f>COUNTIFS('Faturamento SP3'!$D$2:$D$692,'Infos Relatório'!$B$326,'Faturamento SP3'!$E$2:$E$692,'Infos Relatório'!$B349,'Faturamento SP3'!$Z$2:$Z$692,'Infos Relatório'!C$1)</f>
        <v>0</v>
      </c>
      <c r="D349" s="13">
        <f>SUMIFS('Faturamento SP3'!$G$2:$G$692,'Faturamento SP3'!$D$2:$D$692,'Infos Relatório'!$B$326,'Faturamento SP3'!$E$2:$E$692,'Infos Relatório'!$B349,'Faturamento SP3'!$Z$2:$Z$692,'Infos Relatório'!C$1)</f>
        <v>0</v>
      </c>
      <c r="E349" s="13">
        <f>SUMIFS('Faturamento SP3'!$J$2:$J$692,'Faturamento SP3'!$D$2:$D$692,'Infos Relatório'!$B$326,'Faturamento SP3'!$E$2:$E$692,'Infos Relatório'!$B349,'Faturamento SP3'!$Z$2:$Z$692,'Infos Relatório'!C$1)</f>
        <v>0</v>
      </c>
      <c r="F349" s="14">
        <f>SUMIFS('Faturamento SP3'!$O$2:$O$692,'Faturamento SP3'!$D$2:$D$692,'Infos Relatório'!$B$326,'Faturamento SP3'!$E$2:$E$692,'Infos Relatório'!$B349,'Faturamento SP3'!$Z$2:$Z$692,'Infos Relatório'!C$1,'Faturamento SP3'!$T$2:$T$692,"Sim")+SUMIFS('Faturamento SP3'!$P$2:$P$692,'Faturamento SP3'!$D$2:$D$692,'Infos Relatório'!$B$326,'Faturamento SP3'!$E$2:$E$692,'Infos Relatório'!$B349,'Faturamento SP3'!$Z$2:$Z$692,'Infos Relatório'!C$1,'Faturamento SP3'!$T$2:$T$692,"Sim")</f>
        <v>0</v>
      </c>
      <c r="G349" s="27" t="e">
        <f t="shared" si="121"/>
        <v>#DIV/0!</v>
      </c>
      <c r="H349" s="24">
        <f>SUMIFS('Faturamento SP3'!$H$2:$H$692,'Faturamento SP3'!$D$2:$D$692,'Infos Relatório'!$B$326,'Faturamento SP3'!$E$2:$E$692,'Infos Relatório'!$B349,'Faturamento SP3'!$Z$2:$Z$692,'Infos Relatório'!C$1)</f>
        <v>0</v>
      </c>
      <c r="I349" s="23">
        <f>COUNTIFS('Faturamento SP3'!$D$2:$D$692,'Infos Relatório'!$B$326,'Faturamento SP3'!$E$2:$E$692,'Infos Relatório'!$B349,'Faturamento SP3'!$Z$2:$Z$692,'Infos Relatório'!I$1)</f>
        <v>0</v>
      </c>
      <c r="J349" s="13">
        <f>SUMIFS('Faturamento SP3'!$G$2:$G$692,'Faturamento SP3'!$D$2:$D$692,'Infos Relatório'!$B$326,'Faturamento SP3'!$E$2:$E$692,'Infos Relatório'!$B349,'Faturamento SP3'!$Z$2:$Z$692,'Infos Relatório'!I$1)</f>
        <v>0</v>
      </c>
      <c r="K349" s="13">
        <f>SUMIFS('Faturamento SP3'!$J$2:$J$692,'Faturamento SP3'!$D$2:$D$692,'Infos Relatório'!$B$326,'Faturamento SP3'!$E$2:$E$692,'Infos Relatório'!$B349,'Faturamento SP3'!$Z$2:$Z$692,'Infos Relatório'!I$1)</f>
        <v>0</v>
      </c>
      <c r="L349" s="14">
        <f>SUMIFS('Faturamento SP3'!$O$2:$O$692,'Faturamento SP3'!$D$2:$D$692,'Infos Relatório'!$B$326,'Faturamento SP3'!$E$2:$E$692,'Infos Relatório'!$B349,'Faturamento SP3'!$Z$2:$Z$692,'Infos Relatório'!I$1,'Faturamento SP3'!$T$2:$T$692,"Sim")+SUMIFS('Faturamento SP3'!$P$2:$P$692,'Faturamento SP3'!$D$2:$D$692,'Infos Relatório'!$B$326,'Faturamento SP3'!$E$2:$E$692,'Infos Relatório'!$B349,'Faturamento SP3'!$Z$2:$Z$692,'Infos Relatório'!I$1,'Faturamento SP3'!$T$2:$T$692,"Sim")</f>
        <v>0</v>
      </c>
      <c r="M349" s="27" t="e">
        <f t="shared" si="122"/>
        <v>#DIV/0!</v>
      </c>
      <c r="N349" s="24">
        <f>SUMIFS('Faturamento SP3'!$H$2:$H$692,'Faturamento SP3'!$D$2:$D$692,'Infos Relatório'!$B$326,'Faturamento SP3'!$E$2:$E$692,'Infos Relatório'!$B349,'Faturamento SP3'!$Z$2:$Z$692,'Infos Relatório'!I$1)</f>
        <v>0</v>
      </c>
      <c r="O349" s="23">
        <f>COUNTIFS('Faturamento SP3'!$D$2:$D$692,'Infos Relatório'!$B$326,'Faturamento SP3'!$E$2:$E$692,'Infos Relatório'!$B349,'Faturamento SP3'!$Z$2:$Z$692,'Infos Relatório'!O$1)</f>
        <v>0</v>
      </c>
      <c r="P349" s="13">
        <f>SUMIFS('Faturamento SP3'!$G$2:$G$692,'Faturamento SP3'!$D$2:$D$692,'Infos Relatório'!$B$326,'Faturamento SP3'!$E$2:$E$692,'Infos Relatório'!$B349,'Faturamento SP3'!$Z$2:$Z$692,'Infos Relatório'!O$1)</f>
        <v>0</v>
      </c>
      <c r="Q349" s="13">
        <f>SUMIFS('Faturamento SP3'!$J$2:$J$692,'Faturamento SP3'!$D$2:$D$692,'Infos Relatório'!$B$326,'Faturamento SP3'!$E$2:$E$692,'Infos Relatório'!$B349,'Faturamento SP3'!$Z$2:$Z$692,'Infos Relatório'!O$1)</f>
        <v>0</v>
      </c>
      <c r="R349" s="14">
        <f>SUMIFS('Faturamento SP3'!$O$2:$O$692,'Faturamento SP3'!$D$2:$D$692,'Infos Relatório'!$B$326,'Faturamento SP3'!$E$2:$E$692,'Infos Relatório'!$B349,'Faturamento SP3'!$Z$2:$Z$692,'Infos Relatório'!O$1,'Faturamento SP3'!$T$2:$T$692,"Sim")+SUMIFS('Faturamento SP3'!$P$2:$P$692,'Faturamento SP3'!$D$2:$D$692,'Infos Relatório'!$B$326,'Faturamento SP3'!$E$2:$E$692,'Infos Relatório'!$B349,'Faturamento SP3'!$Z$2:$Z$692,'Infos Relatório'!O$1,'Faturamento SP3'!$T$2:$T$692,"Sim")</f>
        <v>0</v>
      </c>
      <c r="S349" s="27" t="e">
        <f t="shared" si="123"/>
        <v>#DIV/0!</v>
      </c>
      <c r="T349" s="24">
        <f>SUMIFS('Faturamento SP3'!$H$2:$H$692,'Faturamento SP3'!$D$2:$D$692,'Infos Relatório'!$B$326,'Faturamento SP3'!$E$2:$E$692,'Infos Relatório'!$B349,'Faturamento SP3'!$Z$2:$Z$692,'Infos Relatório'!O$1)</f>
        <v>0</v>
      </c>
      <c r="U349" s="23">
        <f>COUNTIFS('Faturamento SP3'!$D$2:$D$692,'Infos Relatório'!$B$326,'Faturamento SP3'!$E$2:$E$692,'Infos Relatório'!$B349,'Faturamento SP3'!$Z$2:$Z$692,'Infos Relatório'!U$1)</f>
        <v>0</v>
      </c>
      <c r="V349" s="13">
        <f>SUMIFS('Faturamento SP3'!$G$2:$G$692,'Faturamento SP3'!$D$2:$D$692,'Infos Relatório'!$B$326,'Faturamento SP3'!$E$2:$E$692,'Infos Relatório'!$B349,'Faturamento SP3'!$Z$2:$Z$692,'Infos Relatório'!U$1)</f>
        <v>0</v>
      </c>
      <c r="W349" s="13">
        <f>SUMIFS('Faturamento SP3'!$J$2:$J$692,'Faturamento SP3'!$D$2:$D$692,'Infos Relatório'!$B$326,'Faturamento SP3'!$E$2:$E$692,'Infos Relatório'!$B349,'Faturamento SP3'!$Z$2:$Z$692,'Infos Relatório'!U$1)</f>
        <v>0</v>
      </c>
      <c r="X349" s="14">
        <f>SUMIFS('Faturamento SP3'!$O$2:$O$692,'Faturamento SP3'!$D$2:$D$692,'Infos Relatório'!$B$326,'Faturamento SP3'!$E$2:$E$692,'Infos Relatório'!$B349,'Faturamento SP3'!$Z$2:$Z$692,'Infos Relatório'!U$1,'Faturamento SP3'!$T$2:$T$692,"Sim")+SUMIFS('Faturamento SP3'!$P$2:$P$692,'Faturamento SP3'!$D$2:$D$692,'Infos Relatório'!$B$326,'Faturamento SP3'!$E$2:$E$692,'Infos Relatório'!$B349,'Faturamento SP3'!$Z$2:$Z$692,'Infos Relatório'!U$1,'Faturamento SP3'!$T$2:$T$692,"Sim")</f>
        <v>0</v>
      </c>
      <c r="Y349" s="27" t="e">
        <f t="shared" si="124"/>
        <v>#DIV/0!</v>
      </c>
      <c r="Z349" s="24">
        <f>SUMIFS('Faturamento SP3'!$H$2:$H$692,'Faturamento SP3'!$D$2:$D$692,'Infos Relatório'!$B$326,'Faturamento SP3'!$E$2:$E$692,'Infos Relatório'!$B349,'Faturamento SP3'!$Z$2:$Z$692,'Infos Relatório'!U$1)</f>
        <v>0</v>
      </c>
      <c r="AA349" s="23">
        <f>COUNTIFS('Faturamento SP3'!$D$2:$D$692,'Infos Relatório'!$B$326,'Faturamento SP3'!$E$2:$E$692,'Infos Relatório'!$B349,'Faturamento SP3'!$Z$2:$Z$692,'Infos Relatório'!AA$1)</f>
        <v>0</v>
      </c>
      <c r="AB349" s="13">
        <f>SUMIFS('Faturamento SP3'!$G$2:$G$692,'Faturamento SP3'!$D$2:$D$692,'Infos Relatório'!$B$326,'Faturamento SP3'!$E$2:$E$692,'Infos Relatório'!$B349,'Faturamento SP3'!$Z$2:$Z$692,'Infos Relatório'!AA$1)</f>
        <v>0</v>
      </c>
      <c r="AC349" s="13">
        <f>SUMIFS('Faturamento SP3'!$J$2:$J$692,'Faturamento SP3'!$D$2:$D$692,'Infos Relatório'!$B$326,'Faturamento SP3'!$E$2:$E$692,'Infos Relatório'!$B349,'Faturamento SP3'!$Z$2:$Z$692,'Infos Relatório'!AA$1)</f>
        <v>0</v>
      </c>
      <c r="AD349" s="14">
        <f>SUMIFS('Faturamento SP3'!$O$2:$O$692,'Faturamento SP3'!$D$2:$D$692,'Infos Relatório'!$B$326,'Faturamento SP3'!$E$2:$E$692,'Infos Relatório'!$B349,'Faturamento SP3'!$Z$2:$Z$692,'Infos Relatório'!AA$1,'Faturamento SP3'!$T$2:$T$692,"Sim")+SUMIFS('Faturamento SP3'!$P$2:$P$692,'Faturamento SP3'!$D$2:$D$692,'Infos Relatório'!$B$326,'Faturamento SP3'!$E$2:$E$692,'Infos Relatório'!$B349,'Faturamento SP3'!$Z$2:$Z$692,'Infos Relatório'!AA$1,'Faturamento SP3'!$T$2:$T$692,"Sim")</f>
        <v>0</v>
      </c>
      <c r="AE349" s="27" t="e">
        <f t="shared" si="125"/>
        <v>#DIV/0!</v>
      </c>
      <c r="AF349" s="24">
        <f>SUMIFS('Faturamento SP3'!$H$2:$H$692,'Faturamento SP3'!$D$2:$D$692,'Infos Relatório'!$B$326,'Faturamento SP3'!$E$2:$E$692,'Infos Relatório'!$B349,'Faturamento SP3'!$Z$2:$Z$692,'Infos Relatório'!AA$1)</f>
        <v>0</v>
      </c>
      <c r="AG349" s="23">
        <f>COUNTIFS('Faturamento SP3'!$D$2:$D$692,'Infos Relatório'!$B$326,'Faturamento SP3'!$E$2:$E$692,'Infos Relatório'!$B349,'Faturamento SP3'!$Z$2:$Z$692,'Infos Relatório'!AG$1)</f>
        <v>0</v>
      </c>
      <c r="AH349" s="13">
        <f>SUMIFS('Faturamento SP3'!$G$2:$G$692,'Faturamento SP3'!$D$2:$D$692,'Infos Relatório'!$B$326,'Faturamento SP3'!$E$2:$E$692,'Infos Relatório'!$B349,'Faturamento SP3'!$Z$2:$Z$692,'Infos Relatório'!AG$1)</f>
        <v>0</v>
      </c>
      <c r="AI349" s="13">
        <f>SUMIFS('Faturamento SP3'!$J$2:$J$692,'Faturamento SP3'!$D$2:$D$692,'Infos Relatório'!$B$326,'Faturamento SP3'!$E$2:$E$692,'Infos Relatório'!$B349,'Faturamento SP3'!$Z$2:$Z$692,'Infos Relatório'!AG$1)</f>
        <v>0</v>
      </c>
      <c r="AJ349" s="14">
        <f>SUMIFS('Faturamento SP3'!$O$2:$O$692,'Faturamento SP3'!$D$2:$D$692,'Infos Relatório'!$B$326,'Faturamento SP3'!$E$2:$E$692,'Infos Relatório'!$B349,'Faturamento SP3'!$Z$2:$Z$692,'Infos Relatório'!AG$1,'Faturamento SP3'!$T$2:$T$692,"Sim")+SUMIFS('Faturamento SP3'!$P$2:$P$692,'Faturamento SP3'!$D$2:$D$692,'Infos Relatório'!$B$326,'Faturamento SP3'!$E$2:$E$692,'Infos Relatório'!$B349,'Faturamento SP3'!$Z$2:$Z$692,'Infos Relatório'!AG$1,'Faturamento SP3'!$T$2:$T$692,"Sim")</f>
        <v>0</v>
      </c>
      <c r="AK349" s="27" t="e">
        <f t="shared" si="126"/>
        <v>#DIV/0!</v>
      </c>
      <c r="AL349" s="24">
        <f>SUMIFS('Faturamento SP3'!$H$2:$H$692,'Faturamento SP3'!$D$2:$D$692,'Infos Relatório'!$B$326,'Faturamento SP3'!$E$2:$E$692,'Infos Relatório'!$B349,'Faturamento SP3'!$Z$2:$Z$692,'Infos Relatório'!AG$1)</f>
        <v>0</v>
      </c>
      <c r="AM349" s="23">
        <f>COUNTIFS('Faturamento SP3'!$D$2:$D$692,'Infos Relatório'!$B$326,'Faturamento SP3'!$E$2:$E$692,'Infos Relatório'!$B349,'Faturamento SP3'!$Z$2:$Z$692,'Infos Relatório'!AM$1)</f>
        <v>0</v>
      </c>
      <c r="AN349" s="13">
        <f>SUMIFS('Faturamento SP3'!$G$2:$G$692,'Faturamento SP3'!$D$2:$D$692,'Infos Relatório'!$B$326,'Faturamento SP3'!$E$2:$E$692,'Infos Relatório'!$B349,'Faturamento SP3'!$Z$2:$Z$692,'Infos Relatório'!AM$1)</f>
        <v>0</v>
      </c>
      <c r="AO349" s="13">
        <f>SUMIFS('Faturamento SP3'!$J$2:$J$692,'Faturamento SP3'!$D$2:$D$692,'Infos Relatório'!$B$326,'Faturamento SP3'!$E$2:$E$692,'Infos Relatório'!$B349,'Faturamento SP3'!$Z$2:$Z$692,'Infos Relatório'!AM$1)</f>
        <v>0</v>
      </c>
      <c r="AP349" s="14">
        <f>SUMIFS('Faturamento SP3'!$O$2:$O$692,'Faturamento SP3'!$D$2:$D$692,'Infos Relatório'!$B$326,'Faturamento SP3'!$E$2:$E$692,'Infos Relatório'!$B349,'Faturamento SP3'!$Z$2:$Z$692,'Infos Relatório'!AM$1,'Faturamento SP3'!$T$2:$T$692,"Sim")+SUMIFS('Faturamento SP3'!$P$2:$P$692,'Faturamento SP3'!$D$2:$D$692,'Infos Relatório'!$B$326,'Faturamento SP3'!$E$2:$E$692,'Infos Relatório'!$B349,'Faturamento SP3'!$Z$2:$Z$692,'Infos Relatório'!AM$1,'Faturamento SP3'!$T$2:$T$692,"Sim")</f>
        <v>0</v>
      </c>
      <c r="AQ349" s="27" t="e">
        <f t="shared" si="127"/>
        <v>#DIV/0!</v>
      </c>
      <c r="AR349" s="24">
        <f>SUMIFS('Faturamento SP3'!$H$2:$H$692,'Faturamento SP3'!$D$2:$D$692,'Infos Relatório'!$B$326,'Faturamento SP3'!$E$2:$E$692,'Infos Relatório'!$B349,'Faturamento SP3'!$Z$2:$Z$692,'Infos Relatório'!AM$1)</f>
        <v>0</v>
      </c>
      <c r="AS349" s="23">
        <f>COUNTIFS('Faturamento SP3'!$D$2:$D$692,'Infos Relatório'!$B$326,'Faturamento SP3'!$E$2:$E$692,'Infos Relatório'!$B349,'Faturamento SP3'!$Z$2:$Z$692,'Infos Relatório'!AS$1)</f>
        <v>0</v>
      </c>
      <c r="AT349" s="13">
        <f>SUMIFS('Faturamento SP3'!$G$2:$G$692,'Faturamento SP3'!$D$2:$D$692,'Infos Relatório'!$B$326,'Faturamento SP3'!$E$2:$E$692,'Infos Relatório'!$B349,'Faturamento SP3'!$Z$2:$Z$692,'Infos Relatório'!AS$1)</f>
        <v>0</v>
      </c>
      <c r="AU349" s="13">
        <f>SUMIFS('Faturamento SP3'!$J$2:$J$692,'Faturamento SP3'!$D$2:$D$692,'Infos Relatório'!$B$326,'Faturamento SP3'!$E$2:$E$692,'Infos Relatório'!$B349,'Faturamento SP3'!$Z$2:$Z$692,'Infos Relatório'!AS$1)</f>
        <v>0</v>
      </c>
      <c r="AV349" s="14">
        <f>SUMIFS('Faturamento SP3'!$O$2:$O$692,'Faturamento SP3'!$D$2:$D$692,'Infos Relatório'!$B$326,'Faturamento SP3'!$E$2:$E$692,'Infos Relatório'!$B349,'Faturamento SP3'!$Z$2:$Z$692,'Infos Relatório'!AS$1,'Faturamento SP3'!$T$2:$T$692,"Sim")+SUMIFS('Faturamento SP3'!$P$2:$P$692,'Faturamento SP3'!$D$2:$D$692,'Infos Relatório'!$B$326,'Faturamento SP3'!$E$2:$E$692,'Infos Relatório'!$B349,'Faturamento SP3'!$Z$2:$Z$692,'Infos Relatório'!AS$1,'Faturamento SP3'!$T$2:$T$692,"Sim")</f>
        <v>0</v>
      </c>
      <c r="AW349" s="27" t="e">
        <f t="shared" si="128"/>
        <v>#DIV/0!</v>
      </c>
      <c r="AX349" s="24">
        <f>SUMIFS('Faturamento SP3'!$H$2:$H$692,'Faturamento SP3'!$D$2:$D$692,'Infos Relatório'!$B$326,'Faturamento SP3'!$E$2:$E$692,'Infos Relatório'!$B349,'Faturamento SP3'!$Z$2:$Z$692,'Infos Relatório'!AS$1)</f>
        <v>0</v>
      </c>
      <c r="AY349" s="23">
        <f>COUNTIFS('Faturamento SP3'!$D$2:$D$692,'Infos Relatório'!$B$326,'Faturamento SP3'!$E$2:$E$692,'Infos Relatório'!$B349,'Faturamento SP3'!$Z$2:$Z$692,'Infos Relatório'!AY$1)</f>
        <v>0</v>
      </c>
      <c r="AZ349" s="13">
        <f>SUMIFS('Faturamento SP3'!$G$2:$G$692,'Faturamento SP3'!$D$2:$D$692,'Infos Relatório'!$B$326,'Faturamento SP3'!$E$2:$E$692,'Infos Relatório'!$B349,'Faturamento SP3'!$Z$2:$Z$692,'Infos Relatório'!AY$1)</f>
        <v>0</v>
      </c>
      <c r="BA349" s="13">
        <f>SUMIFS('Faturamento SP3'!$J$2:$J$692,'Faturamento SP3'!$D$2:$D$692,'Infos Relatório'!$B$326,'Faturamento SP3'!$E$2:$E$692,'Infos Relatório'!$B349,'Faturamento SP3'!$Z$2:$Z$692,'Infos Relatório'!AY$1)</f>
        <v>0</v>
      </c>
      <c r="BB349" s="14">
        <f>SUMIFS('Faturamento SP3'!$O$2:$O$692,'Faturamento SP3'!$D$2:$D$692,'Infos Relatório'!$B$326,'Faturamento SP3'!$E$2:$E$692,'Infos Relatório'!$B349,'Faturamento SP3'!$Z$2:$Z$692,'Infos Relatório'!AY$1,'Faturamento SP3'!$T$2:$T$692,"Sim")+SUMIFS('Faturamento SP3'!$P$2:$P$692,'Faturamento SP3'!$D$2:$D$692,'Infos Relatório'!$B$326,'Faturamento SP3'!$E$2:$E$692,'Infos Relatório'!$B349,'Faturamento SP3'!$Z$2:$Z$692,'Infos Relatório'!AY$1,'Faturamento SP3'!$T$2:$T$692,"Sim")</f>
        <v>0</v>
      </c>
      <c r="BC349" s="27" t="e">
        <f t="shared" si="129"/>
        <v>#DIV/0!</v>
      </c>
      <c r="BD349" s="24">
        <f>SUMIFS('Faturamento SP3'!$H$2:$H$692,'Faturamento SP3'!$D$2:$D$692,'Infos Relatório'!$B$326,'Faturamento SP3'!$E$2:$E$692,'Infos Relatório'!$B349,'Faturamento SP3'!$Z$2:$Z$692,'Infos Relatório'!AY$1)</f>
        <v>0</v>
      </c>
      <c r="BE349" s="23">
        <f>COUNTIFS('Faturamento SP3'!$D$2:$D$692,'Infos Relatório'!$B$326,'Faturamento SP3'!$E$2:$E$692,'Infos Relatório'!$B349,'Faturamento SP3'!$Z$2:$Z$692,'Infos Relatório'!BE$1)</f>
        <v>0</v>
      </c>
      <c r="BF349" s="13">
        <f>SUMIFS('Faturamento SP3'!$G$2:$G$692,'Faturamento SP3'!$D$2:$D$692,'Infos Relatório'!$B$326,'Faturamento SP3'!$E$2:$E$692,'Infos Relatório'!$B349,'Faturamento SP3'!$Z$2:$Z$692,'Infos Relatório'!BE$1)</f>
        <v>0</v>
      </c>
      <c r="BG349" s="13">
        <f>SUMIFS('Faturamento SP3'!$J$2:$J$692,'Faturamento SP3'!$D$2:$D$692,'Infos Relatório'!$B$326,'Faturamento SP3'!$E$2:$E$692,'Infos Relatório'!$B349,'Faturamento SP3'!$Z$2:$Z$692,'Infos Relatório'!BE$1)</f>
        <v>0</v>
      </c>
      <c r="BH349" s="14">
        <f>SUMIFS('Faturamento SP3'!$O$2:$O$692,'Faturamento SP3'!$D$2:$D$692,'Infos Relatório'!$B$326,'Faturamento SP3'!$E$2:$E$692,'Infos Relatório'!$B349,'Faturamento SP3'!$Z$2:$Z$692,'Infos Relatório'!BE$1,'Faturamento SP3'!$T$2:$T$692,"Sim")+SUMIFS('Faturamento SP3'!$P$2:$P$692,'Faturamento SP3'!$D$2:$D$692,'Infos Relatório'!$B$326,'Faturamento SP3'!$E$2:$E$692,'Infos Relatório'!$B349,'Faturamento SP3'!$Z$2:$Z$692,'Infos Relatório'!BE$1,'Faturamento SP3'!$T$2:$T$692,"Sim")</f>
        <v>0</v>
      </c>
      <c r="BI349" s="27" t="e">
        <f t="shared" si="130"/>
        <v>#DIV/0!</v>
      </c>
      <c r="BJ349" s="24">
        <f>SUMIFS('Faturamento SP3'!$H$2:$H$692,'Faturamento SP3'!$D$2:$D$692,'Infos Relatório'!$B$326,'Faturamento SP3'!$E$2:$E$692,'Infos Relatório'!$B349,'Faturamento SP3'!$Z$2:$Z$692,'Infos Relatório'!BE$1)</f>
        <v>0</v>
      </c>
      <c r="BK349" s="23">
        <f>COUNTIFS('Faturamento SP3'!$D$2:$D$692,'Infos Relatório'!$B$326,'Faturamento SP3'!$E$2:$E$692,'Infos Relatório'!$B349,'Faturamento SP3'!$Z$2:$Z$692,'Infos Relatório'!BK$1)</f>
        <v>0</v>
      </c>
      <c r="BL349" s="13">
        <f>SUMIFS('Faturamento SP3'!$G$2:$G$692,'Faturamento SP3'!$D$2:$D$692,'Infos Relatório'!$B$326,'Faturamento SP3'!$E$2:$E$692,'Infos Relatório'!$B349,'Faturamento SP3'!$Z$2:$Z$692,'Infos Relatório'!BK$1)</f>
        <v>0</v>
      </c>
      <c r="BM349" s="13">
        <f>SUMIFS('Faturamento SP3'!$J$2:$J$692,'Faturamento SP3'!$D$2:$D$692,'Infos Relatório'!$B$326,'Faturamento SP3'!$E$2:$E$692,'Infos Relatório'!$B349,'Faturamento SP3'!$Z$2:$Z$692,'Infos Relatório'!BK$1)</f>
        <v>0</v>
      </c>
      <c r="BN349" s="14">
        <f>SUMIFS('Faturamento SP3'!$O$2:$O$692,'Faturamento SP3'!$D$2:$D$692,'Infos Relatório'!$B$326,'Faturamento SP3'!$E$2:$E$692,'Infos Relatório'!$B349,'Faturamento SP3'!$Z$2:$Z$692,'Infos Relatório'!BK$1,'Faturamento SP3'!$T$2:$T$692,"Sim")+SUMIFS('Faturamento SP3'!$P$2:$P$692,'Faturamento SP3'!$D$2:$D$692,'Infos Relatório'!$B$326,'Faturamento SP3'!$E$2:$E$692,'Infos Relatório'!$B349,'Faturamento SP3'!$Z$2:$Z$692,'Infos Relatório'!BK$1,'Faturamento SP3'!$T$2:$T$692,"Sim")</f>
        <v>0</v>
      </c>
      <c r="BO349" s="27" t="e">
        <f t="shared" si="131"/>
        <v>#DIV/0!</v>
      </c>
      <c r="BP349" s="24">
        <f>SUMIFS('Faturamento SP3'!$H$2:$H$692,'Faturamento SP3'!$D$2:$D$692,'Infos Relatório'!$B$326,'Faturamento SP3'!$E$2:$E$692,'Infos Relatório'!$B349,'Faturamento SP3'!$Z$2:$Z$692,'Infos Relatório'!BK$1)</f>
        <v>0</v>
      </c>
      <c r="BQ349" s="23">
        <f>COUNTIFS('Faturamento SP3'!$D$2:$D$692,'Infos Relatório'!$B$326,'Faturamento SP3'!$E$2:$E$692,'Infos Relatório'!$B349,'Faturamento SP3'!$Z$2:$Z$692,'Infos Relatório'!BQ$1)</f>
        <v>0</v>
      </c>
      <c r="BR349" s="13">
        <f>SUMIFS('Faturamento SP3'!$G$2:$G$692,'Faturamento SP3'!$D$2:$D$692,'Infos Relatório'!$B$326,'Faturamento SP3'!$E$2:$E$692,'Infos Relatório'!$B349,'Faturamento SP3'!$Z$2:$Z$692,'Infos Relatório'!BQ$1)</f>
        <v>0</v>
      </c>
      <c r="BS349" s="13">
        <f>SUMIFS('Faturamento SP3'!$J$2:$J$692,'Faturamento SP3'!$D$2:$D$692,'Infos Relatório'!$B$326,'Faturamento SP3'!$E$2:$E$692,'Infos Relatório'!$B349,'Faturamento SP3'!$Z$2:$Z$692,'Infos Relatório'!BQ$1)</f>
        <v>0</v>
      </c>
      <c r="BT349" s="14">
        <f>SUMIFS('Faturamento SP3'!$O$2:$O$692,'Faturamento SP3'!$D$2:$D$692,'Infos Relatório'!$B$326,'Faturamento SP3'!$E$2:$E$692,'Infos Relatório'!$B349,'Faturamento SP3'!$Z$2:$Z$692,'Infos Relatório'!BQ$1,'Faturamento SP3'!$T$2:$T$692,"Sim")+SUMIFS('Faturamento SP3'!$P$2:$P$692,'Faturamento SP3'!$D$2:$D$692,'Infos Relatório'!$B$326,'Faturamento SP3'!$E$2:$E$692,'Infos Relatório'!$B349,'Faturamento SP3'!$Z$2:$Z$692,'Infos Relatório'!BQ$1,'Faturamento SP3'!$T$2:$T$692,"Sim")</f>
        <v>0</v>
      </c>
      <c r="BU349" s="27" t="e">
        <f t="shared" si="132"/>
        <v>#DIV/0!</v>
      </c>
      <c r="BV349" s="24">
        <f>SUMIFS('Faturamento SP3'!$H$2:$H$692,'Faturamento SP3'!$D$2:$D$692,'Infos Relatório'!$B$326,'Faturamento SP3'!$E$2:$E$692,'Infos Relatório'!$B349,'Faturamento SP3'!$Z$2:$Z$692,'Infos Relatório'!BQ$1)</f>
        <v>0</v>
      </c>
    </row>
    <row r="350" spans="2:74">
      <c r="B350" s="17" t="s">
        <v>30</v>
      </c>
      <c r="C350" s="23">
        <f>COUNTIFS('Faturamento SP3'!$D$2:$D$692,'Infos Relatório'!$B$326,'Faturamento SP3'!$E$2:$E$692,'Infos Relatório'!$B350,'Faturamento SP3'!$Z$2:$Z$692,'Infos Relatório'!C$1)</f>
        <v>0</v>
      </c>
      <c r="D350" s="13">
        <f>SUMIFS('Faturamento SP3'!$G$2:$G$692,'Faturamento SP3'!$D$2:$D$692,'Infos Relatório'!$B$326,'Faturamento SP3'!$E$2:$E$692,'Infos Relatório'!$B350,'Faturamento SP3'!$Z$2:$Z$692,'Infos Relatório'!C$1)</f>
        <v>0</v>
      </c>
      <c r="E350" s="13">
        <f>SUMIFS('Faturamento SP3'!$J$2:$J$692,'Faturamento SP3'!$D$2:$D$692,'Infos Relatório'!$B$326,'Faturamento SP3'!$E$2:$E$692,'Infos Relatório'!$B350,'Faturamento SP3'!$Z$2:$Z$692,'Infos Relatório'!C$1)</f>
        <v>0</v>
      </c>
      <c r="F350" s="14">
        <f>SUMIFS('Faturamento SP3'!$O$2:$O$692,'Faturamento SP3'!$D$2:$D$692,'Infos Relatório'!$B$326,'Faturamento SP3'!$E$2:$E$692,'Infos Relatório'!$B350,'Faturamento SP3'!$Z$2:$Z$692,'Infos Relatório'!C$1,'Faturamento SP3'!$T$2:$T$692,"Sim")+SUMIFS('Faturamento SP3'!$P$2:$P$692,'Faturamento SP3'!$D$2:$D$692,'Infos Relatório'!$B$326,'Faturamento SP3'!$E$2:$E$692,'Infos Relatório'!$B350,'Faturamento SP3'!$Z$2:$Z$692,'Infos Relatório'!C$1,'Faturamento SP3'!$T$2:$T$692,"Sim")</f>
        <v>0</v>
      </c>
      <c r="G350" s="27" t="e">
        <f t="shared" si="121"/>
        <v>#DIV/0!</v>
      </c>
      <c r="H350" s="24">
        <f>SUMIFS('Faturamento SP3'!$H$2:$H$692,'Faturamento SP3'!$D$2:$D$692,'Infos Relatório'!$B$326,'Faturamento SP3'!$E$2:$E$692,'Infos Relatório'!$B350,'Faturamento SP3'!$Z$2:$Z$692,'Infos Relatório'!C$1)</f>
        <v>0</v>
      </c>
      <c r="I350" s="23">
        <f>COUNTIFS('Faturamento SP3'!$D$2:$D$692,'Infos Relatório'!$B$326,'Faturamento SP3'!$E$2:$E$692,'Infos Relatório'!$B350,'Faturamento SP3'!$Z$2:$Z$692,'Infos Relatório'!I$1)</f>
        <v>0</v>
      </c>
      <c r="J350" s="13">
        <f>SUMIFS('Faturamento SP3'!$G$2:$G$692,'Faturamento SP3'!$D$2:$D$692,'Infos Relatório'!$B$326,'Faturamento SP3'!$E$2:$E$692,'Infos Relatório'!$B350,'Faturamento SP3'!$Z$2:$Z$692,'Infos Relatório'!I$1)</f>
        <v>0</v>
      </c>
      <c r="K350" s="13">
        <f>SUMIFS('Faturamento SP3'!$J$2:$J$692,'Faturamento SP3'!$D$2:$D$692,'Infos Relatório'!$B$326,'Faturamento SP3'!$E$2:$E$692,'Infos Relatório'!$B350,'Faturamento SP3'!$Z$2:$Z$692,'Infos Relatório'!I$1)</f>
        <v>0</v>
      </c>
      <c r="L350" s="14">
        <f>SUMIFS('Faturamento SP3'!$O$2:$O$692,'Faturamento SP3'!$D$2:$D$692,'Infos Relatório'!$B$326,'Faturamento SP3'!$E$2:$E$692,'Infos Relatório'!$B350,'Faturamento SP3'!$Z$2:$Z$692,'Infos Relatório'!I$1,'Faturamento SP3'!$T$2:$T$692,"Sim")+SUMIFS('Faturamento SP3'!$P$2:$P$692,'Faturamento SP3'!$D$2:$D$692,'Infos Relatório'!$B$326,'Faturamento SP3'!$E$2:$E$692,'Infos Relatório'!$B350,'Faturamento SP3'!$Z$2:$Z$692,'Infos Relatório'!I$1,'Faturamento SP3'!$T$2:$T$692,"Sim")</f>
        <v>0</v>
      </c>
      <c r="M350" s="27" t="e">
        <f t="shared" si="122"/>
        <v>#DIV/0!</v>
      </c>
      <c r="N350" s="24">
        <f>SUMIFS('Faturamento SP3'!$H$2:$H$692,'Faturamento SP3'!$D$2:$D$692,'Infos Relatório'!$B$326,'Faturamento SP3'!$E$2:$E$692,'Infos Relatório'!$B350,'Faturamento SP3'!$Z$2:$Z$692,'Infos Relatório'!I$1)</f>
        <v>0</v>
      </c>
      <c r="O350" s="23">
        <f>COUNTIFS('Faturamento SP3'!$D$2:$D$692,'Infos Relatório'!$B$326,'Faturamento SP3'!$E$2:$E$692,'Infos Relatório'!$B350,'Faturamento SP3'!$Z$2:$Z$692,'Infos Relatório'!O$1)</f>
        <v>0</v>
      </c>
      <c r="P350" s="13">
        <f>SUMIFS('Faturamento SP3'!$G$2:$G$692,'Faturamento SP3'!$D$2:$D$692,'Infos Relatório'!$B$326,'Faturamento SP3'!$E$2:$E$692,'Infos Relatório'!$B350,'Faturamento SP3'!$Z$2:$Z$692,'Infos Relatório'!O$1)</f>
        <v>0</v>
      </c>
      <c r="Q350" s="13">
        <f>SUMIFS('Faturamento SP3'!$J$2:$J$692,'Faturamento SP3'!$D$2:$D$692,'Infos Relatório'!$B$326,'Faturamento SP3'!$E$2:$E$692,'Infos Relatório'!$B350,'Faturamento SP3'!$Z$2:$Z$692,'Infos Relatório'!O$1)</f>
        <v>0</v>
      </c>
      <c r="R350" s="14">
        <f>SUMIFS('Faturamento SP3'!$O$2:$O$692,'Faturamento SP3'!$D$2:$D$692,'Infos Relatório'!$B$326,'Faturamento SP3'!$E$2:$E$692,'Infos Relatório'!$B350,'Faturamento SP3'!$Z$2:$Z$692,'Infos Relatório'!O$1,'Faturamento SP3'!$T$2:$T$692,"Sim")+SUMIFS('Faturamento SP3'!$P$2:$P$692,'Faturamento SP3'!$D$2:$D$692,'Infos Relatório'!$B$326,'Faturamento SP3'!$E$2:$E$692,'Infos Relatório'!$B350,'Faturamento SP3'!$Z$2:$Z$692,'Infos Relatório'!O$1,'Faturamento SP3'!$T$2:$T$692,"Sim")</f>
        <v>0</v>
      </c>
      <c r="S350" s="27" t="e">
        <f t="shared" si="123"/>
        <v>#DIV/0!</v>
      </c>
      <c r="T350" s="24">
        <f>SUMIFS('Faturamento SP3'!$H$2:$H$692,'Faturamento SP3'!$D$2:$D$692,'Infos Relatório'!$B$326,'Faturamento SP3'!$E$2:$E$692,'Infos Relatório'!$B350,'Faturamento SP3'!$Z$2:$Z$692,'Infos Relatório'!O$1)</f>
        <v>0</v>
      </c>
      <c r="U350" s="23">
        <f>COUNTIFS('Faturamento SP3'!$D$2:$D$692,'Infos Relatório'!$B$326,'Faturamento SP3'!$E$2:$E$692,'Infos Relatório'!$B350,'Faturamento SP3'!$Z$2:$Z$692,'Infos Relatório'!U$1)</f>
        <v>0</v>
      </c>
      <c r="V350" s="13">
        <f>SUMIFS('Faturamento SP3'!$G$2:$G$692,'Faturamento SP3'!$D$2:$D$692,'Infos Relatório'!$B$326,'Faturamento SP3'!$E$2:$E$692,'Infos Relatório'!$B350,'Faturamento SP3'!$Z$2:$Z$692,'Infos Relatório'!U$1)</f>
        <v>0</v>
      </c>
      <c r="W350" s="13">
        <f>SUMIFS('Faturamento SP3'!$J$2:$J$692,'Faturamento SP3'!$D$2:$D$692,'Infos Relatório'!$B$326,'Faturamento SP3'!$E$2:$E$692,'Infos Relatório'!$B350,'Faturamento SP3'!$Z$2:$Z$692,'Infos Relatório'!U$1)</f>
        <v>0</v>
      </c>
      <c r="X350" s="14">
        <f>SUMIFS('Faturamento SP3'!$O$2:$O$692,'Faturamento SP3'!$D$2:$D$692,'Infos Relatório'!$B$326,'Faturamento SP3'!$E$2:$E$692,'Infos Relatório'!$B350,'Faturamento SP3'!$Z$2:$Z$692,'Infos Relatório'!U$1,'Faturamento SP3'!$T$2:$T$692,"Sim")+SUMIFS('Faturamento SP3'!$P$2:$P$692,'Faturamento SP3'!$D$2:$D$692,'Infos Relatório'!$B$326,'Faturamento SP3'!$E$2:$E$692,'Infos Relatório'!$B350,'Faturamento SP3'!$Z$2:$Z$692,'Infos Relatório'!U$1,'Faturamento SP3'!$T$2:$T$692,"Sim")</f>
        <v>0</v>
      </c>
      <c r="Y350" s="27" t="e">
        <f t="shared" si="124"/>
        <v>#DIV/0!</v>
      </c>
      <c r="Z350" s="24">
        <f>SUMIFS('Faturamento SP3'!$H$2:$H$692,'Faturamento SP3'!$D$2:$D$692,'Infos Relatório'!$B$326,'Faturamento SP3'!$E$2:$E$692,'Infos Relatório'!$B350,'Faturamento SP3'!$Z$2:$Z$692,'Infos Relatório'!U$1)</f>
        <v>0</v>
      </c>
      <c r="AA350" s="23">
        <f>COUNTIFS('Faturamento SP3'!$D$2:$D$692,'Infos Relatório'!$B$326,'Faturamento SP3'!$E$2:$E$692,'Infos Relatório'!$B350,'Faturamento SP3'!$Z$2:$Z$692,'Infos Relatório'!AA$1)</f>
        <v>0</v>
      </c>
      <c r="AB350" s="13">
        <f>SUMIFS('Faturamento SP3'!$G$2:$G$692,'Faturamento SP3'!$D$2:$D$692,'Infos Relatório'!$B$326,'Faturamento SP3'!$E$2:$E$692,'Infos Relatório'!$B350,'Faturamento SP3'!$Z$2:$Z$692,'Infos Relatório'!AA$1)</f>
        <v>0</v>
      </c>
      <c r="AC350" s="13">
        <f>SUMIFS('Faturamento SP3'!$J$2:$J$692,'Faturamento SP3'!$D$2:$D$692,'Infos Relatório'!$B$326,'Faturamento SP3'!$E$2:$E$692,'Infos Relatório'!$B350,'Faturamento SP3'!$Z$2:$Z$692,'Infos Relatório'!AA$1)</f>
        <v>0</v>
      </c>
      <c r="AD350" s="14">
        <f>SUMIFS('Faturamento SP3'!$O$2:$O$692,'Faturamento SP3'!$D$2:$D$692,'Infos Relatório'!$B$326,'Faturamento SP3'!$E$2:$E$692,'Infos Relatório'!$B350,'Faturamento SP3'!$Z$2:$Z$692,'Infos Relatório'!AA$1,'Faturamento SP3'!$T$2:$T$692,"Sim")+SUMIFS('Faturamento SP3'!$P$2:$P$692,'Faturamento SP3'!$D$2:$D$692,'Infos Relatório'!$B$326,'Faturamento SP3'!$E$2:$E$692,'Infos Relatório'!$B350,'Faturamento SP3'!$Z$2:$Z$692,'Infos Relatório'!AA$1,'Faturamento SP3'!$T$2:$T$692,"Sim")</f>
        <v>0</v>
      </c>
      <c r="AE350" s="27" t="e">
        <f t="shared" si="125"/>
        <v>#DIV/0!</v>
      </c>
      <c r="AF350" s="24">
        <f>SUMIFS('Faturamento SP3'!$H$2:$H$692,'Faturamento SP3'!$D$2:$D$692,'Infos Relatório'!$B$326,'Faturamento SP3'!$E$2:$E$692,'Infos Relatório'!$B350,'Faturamento SP3'!$Z$2:$Z$692,'Infos Relatório'!AA$1)</f>
        <v>0</v>
      </c>
      <c r="AG350" s="23">
        <f>COUNTIFS('Faturamento SP3'!$D$2:$D$692,'Infos Relatório'!$B$326,'Faturamento SP3'!$E$2:$E$692,'Infos Relatório'!$B350,'Faturamento SP3'!$Z$2:$Z$692,'Infos Relatório'!AG$1)</f>
        <v>0</v>
      </c>
      <c r="AH350" s="13">
        <f>SUMIFS('Faturamento SP3'!$G$2:$G$692,'Faturamento SP3'!$D$2:$D$692,'Infos Relatório'!$B$326,'Faturamento SP3'!$E$2:$E$692,'Infos Relatório'!$B350,'Faturamento SP3'!$Z$2:$Z$692,'Infos Relatório'!AG$1)</f>
        <v>0</v>
      </c>
      <c r="AI350" s="13">
        <f>SUMIFS('Faturamento SP3'!$J$2:$J$692,'Faturamento SP3'!$D$2:$D$692,'Infos Relatório'!$B$326,'Faturamento SP3'!$E$2:$E$692,'Infos Relatório'!$B350,'Faturamento SP3'!$Z$2:$Z$692,'Infos Relatório'!AG$1)</f>
        <v>0</v>
      </c>
      <c r="AJ350" s="14">
        <f>SUMIFS('Faturamento SP3'!$O$2:$O$692,'Faturamento SP3'!$D$2:$D$692,'Infos Relatório'!$B$326,'Faturamento SP3'!$E$2:$E$692,'Infos Relatório'!$B350,'Faturamento SP3'!$Z$2:$Z$692,'Infos Relatório'!AG$1,'Faturamento SP3'!$T$2:$T$692,"Sim")+SUMIFS('Faturamento SP3'!$P$2:$P$692,'Faturamento SP3'!$D$2:$D$692,'Infos Relatório'!$B$326,'Faturamento SP3'!$E$2:$E$692,'Infos Relatório'!$B350,'Faturamento SP3'!$Z$2:$Z$692,'Infos Relatório'!AG$1,'Faturamento SP3'!$T$2:$T$692,"Sim")</f>
        <v>0</v>
      </c>
      <c r="AK350" s="27" t="e">
        <f t="shared" si="126"/>
        <v>#DIV/0!</v>
      </c>
      <c r="AL350" s="24">
        <f>SUMIFS('Faturamento SP3'!$H$2:$H$692,'Faturamento SP3'!$D$2:$D$692,'Infos Relatório'!$B$326,'Faturamento SP3'!$E$2:$E$692,'Infos Relatório'!$B350,'Faturamento SP3'!$Z$2:$Z$692,'Infos Relatório'!AG$1)</f>
        <v>0</v>
      </c>
      <c r="AM350" s="23">
        <f>COUNTIFS('Faturamento SP3'!$D$2:$D$692,'Infos Relatório'!$B$326,'Faturamento SP3'!$E$2:$E$692,'Infos Relatório'!$B350,'Faturamento SP3'!$Z$2:$Z$692,'Infos Relatório'!AM$1)</f>
        <v>0</v>
      </c>
      <c r="AN350" s="13">
        <f>SUMIFS('Faturamento SP3'!$G$2:$G$692,'Faturamento SP3'!$D$2:$D$692,'Infos Relatório'!$B$326,'Faturamento SP3'!$E$2:$E$692,'Infos Relatório'!$B350,'Faturamento SP3'!$Z$2:$Z$692,'Infos Relatório'!AM$1)</f>
        <v>0</v>
      </c>
      <c r="AO350" s="13">
        <f>SUMIFS('Faturamento SP3'!$J$2:$J$692,'Faturamento SP3'!$D$2:$D$692,'Infos Relatório'!$B$326,'Faturamento SP3'!$E$2:$E$692,'Infos Relatório'!$B350,'Faturamento SP3'!$Z$2:$Z$692,'Infos Relatório'!AM$1)</f>
        <v>0</v>
      </c>
      <c r="AP350" s="14">
        <f>SUMIFS('Faturamento SP3'!$O$2:$O$692,'Faturamento SP3'!$D$2:$D$692,'Infos Relatório'!$B$326,'Faturamento SP3'!$E$2:$E$692,'Infos Relatório'!$B350,'Faturamento SP3'!$Z$2:$Z$692,'Infos Relatório'!AM$1,'Faturamento SP3'!$T$2:$T$692,"Sim")+SUMIFS('Faturamento SP3'!$P$2:$P$692,'Faturamento SP3'!$D$2:$D$692,'Infos Relatório'!$B$326,'Faturamento SP3'!$E$2:$E$692,'Infos Relatório'!$B350,'Faturamento SP3'!$Z$2:$Z$692,'Infos Relatório'!AM$1,'Faturamento SP3'!$T$2:$T$692,"Sim")</f>
        <v>0</v>
      </c>
      <c r="AQ350" s="27" t="e">
        <f t="shared" si="127"/>
        <v>#DIV/0!</v>
      </c>
      <c r="AR350" s="24">
        <f>SUMIFS('Faturamento SP3'!$H$2:$H$692,'Faturamento SP3'!$D$2:$D$692,'Infos Relatório'!$B$326,'Faturamento SP3'!$E$2:$E$692,'Infos Relatório'!$B350,'Faturamento SP3'!$Z$2:$Z$692,'Infos Relatório'!AM$1)</f>
        <v>0</v>
      </c>
      <c r="AS350" s="23">
        <f>COUNTIFS('Faturamento SP3'!$D$2:$D$692,'Infos Relatório'!$B$326,'Faturamento SP3'!$E$2:$E$692,'Infos Relatório'!$B350,'Faturamento SP3'!$Z$2:$Z$692,'Infos Relatório'!AS$1)</f>
        <v>0</v>
      </c>
      <c r="AT350" s="13">
        <f>SUMIFS('Faturamento SP3'!$G$2:$G$692,'Faturamento SP3'!$D$2:$D$692,'Infos Relatório'!$B$326,'Faturamento SP3'!$E$2:$E$692,'Infos Relatório'!$B350,'Faturamento SP3'!$Z$2:$Z$692,'Infos Relatório'!AS$1)</f>
        <v>0</v>
      </c>
      <c r="AU350" s="13">
        <f>SUMIFS('Faturamento SP3'!$J$2:$J$692,'Faturamento SP3'!$D$2:$D$692,'Infos Relatório'!$B$326,'Faturamento SP3'!$E$2:$E$692,'Infos Relatório'!$B350,'Faturamento SP3'!$Z$2:$Z$692,'Infos Relatório'!AS$1)</f>
        <v>0</v>
      </c>
      <c r="AV350" s="14">
        <f>SUMIFS('Faturamento SP3'!$O$2:$O$692,'Faturamento SP3'!$D$2:$D$692,'Infos Relatório'!$B$326,'Faturamento SP3'!$E$2:$E$692,'Infos Relatório'!$B350,'Faturamento SP3'!$Z$2:$Z$692,'Infos Relatório'!AS$1,'Faturamento SP3'!$T$2:$T$692,"Sim")+SUMIFS('Faturamento SP3'!$P$2:$P$692,'Faturamento SP3'!$D$2:$D$692,'Infos Relatório'!$B$326,'Faturamento SP3'!$E$2:$E$692,'Infos Relatório'!$B350,'Faturamento SP3'!$Z$2:$Z$692,'Infos Relatório'!AS$1,'Faturamento SP3'!$T$2:$T$692,"Sim")</f>
        <v>0</v>
      </c>
      <c r="AW350" s="27" t="e">
        <f t="shared" si="128"/>
        <v>#DIV/0!</v>
      </c>
      <c r="AX350" s="24">
        <f>SUMIFS('Faturamento SP3'!$H$2:$H$692,'Faturamento SP3'!$D$2:$D$692,'Infos Relatório'!$B$326,'Faturamento SP3'!$E$2:$E$692,'Infos Relatório'!$B350,'Faturamento SP3'!$Z$2:$Z$692,'Infos Relatório'!AS$1)</f>
        <v>0</v>
      </c>
      <c r="AY350" s="23">
        <f>COUNTIFS('Faturamento SP3'!$D$2:$D$692,'Infos Relatório'!$B$326,'Faturamento SP3'!$E$2:$E$692,'Infos Relatório'!$B350,'Faturamento SP3'!$Z$2:$Z$692,'Infos Relatório'!AY$1)</f>
        <v>0</v>
      </c>
      <c r="AZ350" s="13">
        <f>SUMIFS('Faturamento SP3'!$G$2:$G$692,'Faturamento SP3'!$D$2:$D$692,'Infos Relatório'!$B$326,'Faturamento SP3'!$E$2:$E$692,'Infos Relatório'!$B350,'Faturamento SP3'!$Z$2:$Z$692,'Infos Relatório'!AY$1)</f>
        <v>0</v>
      </c>
      <c r="BA350" s="13">
        <f>SUMIFS('Faturamento SP3'!$J$2:$J$692,'Faturamento SP3'!$D$2:$D$692,'Infos Relatório'!$B$326,'Faturamento SP3'!$E$2:$E$692,'Infos Relatório'!$B350,'Faturamento SP3'!$Z$2:$Z$692,'Infos Relatório'!AY$1)</f>
        <v>0</v>
      </c>
      <c r="BB350" s="14">
        <f>SUMIFS('Faturamento SP3'!$O$2:$O$692,'Faturamento SP3'!$D$2:$D$692,'Infos Relatório'!$B$326,'Faturamento SP3'!$E$2:$E$692,'Infos Relatório'!$B350,'Faturamento SP3'!$Z$2:$Z$692,'Infos Relatório'!AY$1,'Faturamento SP3'!$T$2:$T$692,"Sim")+SUMIFS('Faturamento SP3'!$P$2:$P$692,'Faturamento SP3'!$D$2:$D$692,'Infos Relatório'!$B$326,'Faturamento SP3'!$E$2:$E$692,'Infos Relatório'!$B350,'Faturamento SP3'!$Z$2:$Z$692,'Infos Relatório'!AY$1,'Faturamento SP3'!$T$2:$T$692,"Sim")</f>
        <v>0</v>
      </c>
      <c r="BC350" s="27" t="e">
        <f t="shared" si="129"/>
        <v>#DIV/0!</v>
      </c>
      <c r="BD350" s="24">
        <f>SUMIFS('Faturamento SP3'!$H$2:$H$692,'Faturamento SP3'!$D$2:$D$692,'Infos Relatório'!$B$326,'Faturamento SP3'!$E$2:$E$692,'Infos Relatório'!$B350,'Faturamento SP3'!$Z$2:$Z$692,'Infos Relatório'!AY$1)</f>
        <v>0</v>
      </c>
      <c r="BE350" s="23">
        <f>COUNTIFS('Faturamento SP3'!$D$2:$D$692,'Infos Relatório'!$B$326,'Faturamento SP3'!$E$2:$E$692,'Infos Relatório'!$B350,'Faturamento SP3'!$Z$2:$Z$692,'Infos Relatório'!BE$1)</f>
        <v>0</v>
      </c>
      <c r="BF350" s="13">
        <f>SUMIFS('Faturamento SP3'!$G$2:$G$692,'Faturamento SP3'!$D$2:$D$692,'Infos Relatório'!$B$326,'Faturamento SP3'!$E$2:$E$692,'Infos Relatório'!$B350,'Faturamento SP3'!$Z$2:$Z$692,'Infos Relatório'!BE$1)</f>
        <v>0</v>
      </c>
      <c r="BG350" s="13">
        <f>SUMIFS('Faturamento SP3'!$J$2:$J$692,'Faturamento SP3'!$D$2:$D$692,'Infos Relatório'!$B$326,'Faturamento SP3'!$E$2:$E$692,'Infos Relatório'!$B350,'Faturamento SP3'!$Z$2:$Z$692,'Infos Relatório'!BE$1)</f>
        <v>0</v>
      </c>
      <c r="BH350" s="14">
        <f>SUMIFS('Faturamento SP3'!$O$2:$O$692,'Faturamento SP3'!$D$2:$D$692,'Infos Relatório'!$B$326,'Faturamento SP3'!$E$2:$E$692,'Infos Relatório'!$B350,'Faturamento SP3'!$Z$2:$Z$692,'Infos Relatório'!BE$1,'Faturamento SP3'!$T$2:$T$692,"Sim")+SUMIFS('Faturamento SP3'!$P$2:$P$692,'Faturamento SP3'!$D$2:$D$692,'Infos Relatório'!$B$326,'Faturamento SP3'!$E$2:$E$692,'Infos Relatório'!$B350,'Faturamento SP3'!$Z$2:$Z$692,'Infos Relatório'!BE$1,'Faturamento SP3'!$T$2:$T$692,"Sim")</f>
        <v>0</v>
      </c>
      <c r="BI350" s="27" t="e">
        <f t="shared" si="130"/>
        <v>#DIV/0!</v>
      </c>
      <c r="BJ350" s="24">
        <f>SUMIFS('Faturamento SP3'!$H$2:$H$692,'Faturamento SP3'!$D$2:$D$692,'Infos Relatório'!$B$326,'Faturamento SP3'!$E$2:$E$692,'Infos Relatório'!$B350,'Faturamento SP3'!$Z$2:$Z$692,'Infos Relatório'!BE$1)</f>
        <v>0</v>
      </c>
      <c r="BK350" s="23">
        <f>COUNTIFS('Faturamento SP3'!$D$2:$D$692,'Infos Relatório'!$B$326,'Faturamento SP3'!$E$2:$E$692,'Infos Relatório'!$B350,'Faturamento SP3'!$Z$2:$Z$692,'Infos Relatório'!BK$1)</f>
        <v>0</v>
      </c>
      <c r="BL350" s="13">
        <f>SUMIFS('Faturamento SP3'!$G$2:$G$692,'Faturamento SP3'!$D$2:$D$692,'Infos Relatório'!$B$326,'Faturamento SP3'!$E$2:$E$692,'Infos Relatório'!$B350,'Faturamento SP3'!$Z$2:$Z$692,'Infos Relatório'!BK$1)</f>
        <v>0</v>
      </c>
      <c r="BM350" s="13">
        <f>SUMIFS('Faturamento SP3'!$J$2:$J$692,'Faturamento SP3'!$D$2:$D$692,'Infos Relatório'!$B$326,'Faturamento SP3'!$E$2:$E$692,'Infos Relatório'!$B350,'Faturamento SP3'!$Z$2:$Z$692,'Infos Relatório'!BK$1)</f>
        <v>0</v>
      </c>
      <c r="BN350" s="14">
        <f>SUMIFS('Faturamento SP3'!$O$2:$O$692,'Faturamento SP3'!$D$2:$D$692,'Infos Relatório'!$B$326,'Faturamento SP3'!$E$2:$E$692,'Infos Relatório'!$B350,'Faturamento SP3'!$Z$2:$Z$692,'Infos Relatório'!BK$1,'Faturamento SP3'!$T$2:$T$692,"Sim")+SUMIFS('Faturamento SP3'!$P$2:$P$692,'Faturamento SP3'!$D$2:$D$692,'Infos Relatório'!$B$326,'Faturamento SP3'!$E$2:$E$692,'Infos Relatório'!$B350,'Faturamento SP3'!$Z$2:$Z$692,'Infos Relatório'!BK$1,'Faturamento SP3'!$T$2:$T$692,"Sim")</f>
        <v>0</v>
      </c>
      <c r="BO350" s="27" t="e">
        <f t="shared" si="131"/>
        <v>#DIV/0!</v>
      </c>
      <c r="BP350" s="24">
        <f>SUMIFS('Faturamento SP3'!$H$2:$H$692,'Faturamento SP3'!$D$2:$D$692,'Infos Relatório'!$B$326,'Faturamento SP3'!$E$2:$E$692,'Infos Relatório'!$B350,'Faturamento SP3'!$Z$2:$Z$692,'Infos Relatório'!BK$1)</f>
        <v>0</v>
      </c>
      <c r="BQ350" s="23">
        <f>COUNTIFS('Faturamento SP3'!$D$2:$D$692,'Infos Relatório'!$B$326,'Faturamento SP3'!$E$2:$E$692,'Infos Relatório'!$B350,'Faturamento SP3'!$Z$2:$Z$692,'Infos Relatório'!BQ$1)</f>
        <v>0</v>
      </c>
      <c r="BR350" s="13">
        <f>SUMIFS('Faturamento SP3'!$G$2:$G$692,'Faturamento SP3'!$D$2:$D$692,'Infos Relatório'!$B$326,'Faturamento SP3'!$E$2:$E$692,'Infos Relatório'!$B350,'Faturamento SP3'!$Z$2:$Z$692,'Infos Relatório'!BQ$1)</f>
        <v>0</v>
      </c>
      <c r="BS350" s="13">
        <f>SUMIFS('Faturamento SP3'!$J$2:$J$692,'Faturamento SP3'!$D$2:$D$692,'Infos Relatório'!$B$326,'Faturamento SP3'!$E$2:$E$692,'Infos Relatório'!$B350,'Faturamento SP3'!$Z$2:$Z$692,'Infos Relatório'!BQ$1)</f>
        <v>0</v>
      </c>
      <c r="BT350" s="14">
        <f>SUMIFS('Faturamento SP3'!$O$2:$O$692,'Faturamento SP3'!$D$2:$D$692,'Infos Relatório'!$B$326,'Faturamento SP3'!$E$2:$E$692,'Infos Relatório'!$B350,'Faturamento SP3'!$Z$2:$Z$692,'Infos Relatório'!BQ$1,'Faturamento SP3'!$T$2:$T$692,"Sim")+SUMIFS('Faturamento SP3'!$P$2:$P$692,'Faturamento SP3'!$D$2:$D$692,'Infos Relatório'!$B$326,'Faturamento SP3'!$E$2:$E$692,'Infos Relatório'!$B350,'Faturamento SP3'!$Z$2:$Z$692,'Infos Relatório'!BQ$1,'Faturamento SP3'!$T$2:$T$692,"Sim")</f>
        <v>0</v>
      </c>
      <c r="BU350" s="27" t="e">
        <f t="shared" si="132"/>
        <v>#DIV/0!</v>
      </c>
      <c r="BV350" s="24">
        <f>SUMIFS('Faturamento SP3'!$H$2:$H$692,'Faturamento SP3'!$D$2:$D$692,'Infos Relatório'!$B$326,'Faturamento SP3'!$E$2:$E$692,'Infos Relatório'!$B350,'Faturamento SP3'!$Z$2:$Z$692,'Infos Relatório'!BQ$1)</f>
        <v>0</v>
      </c>
    </row>
    <row r="351" spans="2:74">
      <c r="B351" s="17" t="s">
        <v>31</v>
      </c>
      <c r="C351" s="23">
        <f>COUNTIFS('Faturamento SP3'!$D$2:$D$692,'Infos Relatório'!$B$326,'Faturamento SP3'!$E$2:$E$692,'Infos Relatório'!$B351,'Faturamento SP3'!$Z$2:$Z$692,'Infos Relatório'!C$1)</f>
        <v>0</v>
      </c>
      <c r="D351" s="13">
        <f>SUMIFS('Faturamento SP3'!$G$2:$G$692,'Faturamento SP3'!$D$2:$D$692,'Infos Relatório'!$B$326,'Faturamento SP3'!$E$2:$E$692,'Infos Relatório'!$B351,'Faturamento SP3'!$Z$2:$Z$692,'Infos Relatório'!C$1)</f>
        <v>0</v>
      </c>
      <c r="E351" s="13">
        <f>SUMIFS('Faturamento SP3'!$J$2:$J$692,'Faturamento SP3'!$D$2:$D$692,'Infos Relatório'!$B$326,'Faturamento SP3'!$E$2:$E$692,'Infos Relatório'!$B351,'Faturamento SP3'!$Z$2:$Z$692,'Infos Relatório'!C$1)</f>
        <v>0</v>
      </c>
      <c r="F351" s="14">
        <f>SUMIFS('Faturamento SP3'!$O$2:$O$692,'Faturamento SP3'!$D$2:$D$692,'Infos Relatório'!$B$326,'Faturamento SP3'!$E$2:$E$692,'Infos Relatório'!$B351,'Faturamento SP3'!$Z$2:$Z$692,'Infos Relatório'!C$1,'Faturamento SP3'!$T$2:$T$692,"Sim")+SUMIFS('Faturamento SP3'!$P$2:$P$692,'Faturamento SP3'!$D$2:$D$692,'Infos Relatório'!$B$326,'Faturamento SP3'!$E$2:$E$692,'Infos Relatório'!$B351,'Faturamento SP3'!$Z$2:$Z$692,'Infos Relatório'!C$1,'Faturamento SP3'!$T$2:$T$692,"Sim")</f>
        <v>0</v>
      </c>
      <c r="G351" s="27" t="e">
        <f t="shared" si="121"/>
        <v>#DIV/0!</v>
      </c>
      <c r="H351" s="24">
        <f>SUMIFS('Faturamento SP3'!$H$2:$H$692,'Faturamento SP3'!$D$2:$D$692,'Infos Relatório'!$B$326,'Faturamento SP3'!$E$2:$E$692,'Infos Relatório'!$B351,'Faturamento SP3'!$Z$2:$Z$692,'Infos Relatório'!C$1)</f>
        <v>0</v>
      </c>
      <c r="I351" s="23">
        <f>COUNTIFS('Faturamento SP3'!$D$2:$D$692,'Infos Relatório'!$B$326,'Faturamento SP3'!$E$2:$E$692,'Infos Relatório'!$B351,'Faturamento SP3'!$Z$2:$Z$692,'Infos Relatório'!I$1)</f>
        <v>0</v>
      </c>
      <c r="J351" s="13">
        <f>SUMIFS('Faturamento SP3'!$G$2:$G$692,'Faturamento SP3'!$D$2:$D$692,'Infos Relatório'!$B$326,'Faturamento SP3'!$E$2:$E$692,'Infos Relatório'!$B351,'Faturamento SP3'!$Z$2:$Z$692,'Infos Relatório'!I$1)</f>
        <v>0</v>
      </c>
      <c r="K351" s="13">
        <f>SUMIFS('Faturamento SP3'!$J$2:$J$692,'Faturamento SP3'!$D$2:$D$692,'Infos Relatório'!$B$326,'Faturamento SP3'!$E$2:$E$692,'Infos Relatório'!$B351,'Faturamento SP3'!$Z$2:$Z$692,'Infos Relatório'!I$1)</f>
        <v>0</v>
      </c>
      <c r="L351" s="14">
        <f>SUMIFS('Faturamento SP3'!$O$2:$O$692,'Faturamento SP3'!$D$2:$D$692,'Infos Relatório'!$B$326,'Faturamento SP3'!$E$2:$E$692,'Infos Relatório'!$B351,'Faturamento SP3'!$Z$2:$Z$692,'Infos Relatório'!I$1,'Faturamento SP3'!$T$2:$T$692,"Sim")+SUMIFS('Faturamento SP3'!$P$2:$P$692,'Faturamento SP3'!$D$2:$D$692,'Infos Relatório'!$B$326,'Faturamento SP3'!$E$2:$E$692,'Infos Relatório'!$B351,'Faturamento SP3'!$Z$2:$Z$692,'Infos Relatório'!I$1,'Faturamento SP3'!$T$2:$T$692,"Sim")</f>
        <v>0</v>
      </c>
      <c r="M351" s="27" t="e">
        <f t="shared" si="122"/>
        <v>#DIV/0!</v>
      </c>
      <c r="N351" s="24">
        <f>SUMIFS('Faturamento SP3'!$H$2:$H$692,'Faturamento SP3'!$D$2:$D$692,'Infos Relatório'!$B$326,'Faturamento SP3'!$E$2:$E$692,'Infos Relatório'!$B351,'Faturamento SP3'!$Z$2:$Z$692,'Infos Relatório'!I$1)</f>
        <v>0</v>
      </c>
      <c r="O351" s="23">
        <f>COUNTIFS('Faturamento SP3'!$D$2:$D$692,'Infos Relatório'!$B$326,'Faturamento SP3'!$E$2:$E$692,'Infos Relatório'!$B351,'Faturamento SP3'!$Z$2:$Z$692,'Infos Relatório'!O$1)</f>
        <v>0</v>
      </c>
      <c r="P351" s="13">
        <f>SUMIFS('Faturamento SP3'!$G$2:$G$692,'Faturamento SP3'!$D$2:$D$692,'Infos Relatório'!$B$326,'Faturamento SP3'!$E$2:$E$692,'Infos Relatório'!$B351,'Faturamento SP3'!$Z$2:$Z$692,'Infos Relatório'!O$1)</f>
        <v>0</v>
      </c>
      <c r="Q351" s="13">
        <f>SUMIFS('Faturamento SP3'!$J$2:$J$692,'Faturamento SP3'!$D$2:$D$692,'Infos Relatório'!$B$326,'Faturamento SP3'!$E$2:$E$692,'Infos Relatório'!$B351,'Faturamento SP3'!$Z$2:$Z$692,'Infos Relatório'!O$1)</f>
        <v>0</v>
      </c>
      <c r="R351" s="14">
        <f>SUMIFS('Faturamento SP3'!$O$2:$O$692,'Faturamento SP3'!$D$2:$D$692,'Infos Relatório'!$B$326,'Faturamento SP3'!$E$2:$E$692,'Infos Relatório'!$B351,'Faturamento SP3'!$Z$2:$Z$692,'Infos Relatório'!O$1,'Faturamento SP3'!$T$2:$T$692,"Sim")+SUMIFS('Faturamento SP3'!$P$2:$P$692,'Faturamento SP3'!$D$2:$D$692,'Infos Relatório'!$B$326,'Faturamento SP3'!$E$2:$E$692,'Infos Relatório'!$B351,'Faturamento SP3'!$Z$2:$Z$692,'Infos Relatório'!O$1,'Faturamento SP3'!$T$2:$T$692,"Sim")</f>
        <v>0</v>
      </c>
      <c r="S351" s="27" t="e">
        <f t="shared" si="123"/>
        <v>#DIV/0!</v>
      </c>
      <c r="T351" s="24">
        <f>SUMIFS('Faturamento SP3'!$H$2:$H$692,'Faturamento SP3'!$D$2:$D$692,'Infos Relatório'!$B$326,'Faturamento SP3'!$E$2:$E$692,'Infos Relatório'!$B351,'Faturamento SP3'!$Z$2:$Z$692,'Infos Relatório'!O$1)</f>
        <v>0</v>
      </c>
      <c r="U351" s="23">
        <f>COUNTIFS('Faturamento SP3'!$D$2:$D$692,'Infos Relatório'!$B$326,'Faturamento SP3'!$E$2:$E$692,'Infos Relatório'!$B351,'Faturamento SP3'!$Z$2:$Z$692,'Infos Relatório'!U$1)</f>
        <v>0</v>
      </c>
      <c r="V351" s="13">
        <f>SUMIFS('Faturamento SP3'!$G$2:$G$692,'Faturamento SP3'!$D$2:$D$692,'Infos Relatório'!$B$326,'Faturamento SP3'!$E$2:$E$692,'Infos Relatório'!$B351,'Faturamento SP3'!$Z$2:$Z$692,'Infos Relatório'!U$1)</f>
        <v>0</v>
      </c>
      <c r="W351" s="13">
        <f>SUMIFS('Faturamento SP3'!$J$2:$J$692,'Faturamento SP3'!$D$2:$D$692,'Infos Relatório'!$B$326,'Faturamento SP3'!$E$2:$E$692,'Infos Relatório'!$B351,'Faturamento SP3'!$Z$2:$Z$692,'Infos Relatório'!U$1)</f>
        <v>0</v>
      </c>
      <c r="X351" s="14">
        <f>SUMIFS('Faturamento SP3'!$O$2:$O$692,'Faturamento SP3'!$D$2:$D$692,'Infos Relatório'!$B$326,'Faturamento SP3'!$E$2:$E$692,'Infos Relatório'!$B351,'Faturamento SP3'!$Z$2:$Z$692,'Infos Relatório'!U$1,'Faturamento SP3'!$T$2:$T$692,"Sim")+SUMIFS('Faturamento SP3'!$P$2:$P$692,'Faturamento SP3'!$D$2:$D$692,'Infos Relatório'!$B$326,'Faturamento SP3'!$E$2:$E$692,'Infos Relatório'!$B351,'Faturamento SP3'!$Z$2:$Z$692,'Infos Relatório'!U$1,'Faturamento SP3'!$T$2:$T$692,"Sim")</f>
        <v>0</v>
      </c>
      <c r="Y351" s="27" t="e">
        <f t="shared" si="124"/>
        <v>#DIV/0!</v>
      </c>
      <c r="Z351" s="24">
        <f>SUMIFS('Faturamento SP3'!$H$2:$H$692,'Faturamento SP3'!$D$2:$D$692,'Infos Relatório'!$B$326,'Faturamento SP3'!$E$2:$E$692,'Infos Relatório'!$B351,'Faturamento SP3'!$Z$2:$Z$692,'Infos Relatório'!U$1)</f>
        <v>0</v>
      </c>
      <c r="AA351" s="23">
        <f>COUNTIFS('Faturamento SP3'!$D$2:$D$692,'Infos Relatório'!$B$326,'Faturamento SP3'!$E$2:$E$692,'Infos Relatório'!$B351,'Faturamento SP3'!$Z$2:$Z$692,'Infos Relatório'!AA$1)</f>
        <v>0</v>
      </c>
      <c r="AB351" s="13">
        <f>SUMIFS('Faturamento SP3'!$G$2:$G$692,'Faturamento SP3'!$D$2:$D$692,'Infos Relatório'!$B$326,'Faturamento SP3'!$E$2:$E$692,'Infos Relatório'!$B351,'Faturamento SP3'!$Z$2:$Z$692,'Infos Relatório'!AA$1)</f>
        <v>0</v>
      </c>
      <c r="AC351" s="13">
        <f>SUMIFS('Faturamento SP3'!$J$2:$J$692,'Faturamento SP3'!$D$2:$D$692,'Infos Relatório'!$B$326,'Faturamento SP3'!$E$2:$E$692,'Infos Relatório'!$B351,'Faturamento SP3'!$Z$2:$Z$692,'Infos Relatório'!AA$1)</f>
        <v>0</v>
      </c>
      <c r="AD351" s="14">
        <f>SUMIFS('Faturamento SP3'!$O$2:$O$692,'Faturamento SP3'!$D$2:$D$692,'Infos Relatório'!$B$326,'Faturamento SP3'!$E$2:$E$692,'Infos Relatório'!$B351,'Faturamento SP3'!$Z$2:$Z$692,'Infos Relatório'!AA$1,'Faturamento SP3'!$T$2:$T$692,"Sim")+SUMIFS('Faturamento SP3'!$P$2:$P$692,'Faturamento SP3'!$D$2:$D$692,'Infos Relatório'!$B$326,'Faturamento SP3'!$E$2:$E$692,'Infos Relatório'!$B351,'Faturamento SP3'!$Z$2:$Z$692,'Infos Relatório'!AA$1,'Faturamento SP3'!$T$2:$T$692,"Sim")</f>
        <v>0</v>
      </c>
      <c r="AE351" s="27" t="e">
        <f t="shared" si="125"/>
        <v>#DIV/0!</v>
      </c>
      <c r="AF351" s="24">
        <f>SUMIFS('Faturamento SP3'!$H$2:$H$692,'Faturamento SP3'!$D$2:$D$692,'Infos Relatório'!$B$326,'Faturamento SP3'!$E$2:$E$692,'Infos Relatório'!$B351,'Faturamento SP3'!$Z$2:$Z$692,'Infos Relatório'!AA$1)</f>
        <v>0</v>
      </c>
      <c r="AG351" s="23">
        <f>COUNTIFS('Faturamento SP3'!$D$2:$D$692,'Infos Relatório'!$B$326,'Faturamento SP3'!$E$2:$E$692,'Infos Relatório'!$B351,'Faturamento SP3'!$Z$2:$Z$692,'Infos Relatório'!AG$1)</f>
        <v>0</v>
      </c>
      <c r="AH351" s="13">
        <f>SUMIFS('Faturamento SP3'!$G$2:$G$692,'Faturamento SP3'!$D$2:$D$692,'Infos Relatório'!$B$326,'Faturamento SP3'!$E$2:$E$692,'Infos Relatório'!$B351,'Faturamento SP3'!$Z$2:$Z$692,'Infos Relatório'!AG$1)</f>
        <v>0</v>
      </c>
      <c r="AI351" s="13">
        <f>SUMIFS('Faturamento SP3'!$J$2:$J$692,'Faturamento SP3'!$D$2:$D$692,'Infos Relatório'!$B$326,'Faturamento SP3'!$E$2:$E$692,'Infos Relatório'!$B351,'Faturamento SP3'!$Z$2:$Z$692,'Infos Relatório'!AG$1)</f>
        <v>0</v>
      </c>
      <c r="AJ351" s="14">
        <f>SUMIFS('Faturamento SP3'!$O$2:$O$692,'Faturamento SP3'!$D$2:$D$692,'Infos Relatório'!$B$326,'Faturamento SP3'!$E$2:$E$692,'Infos Relatório'!$B351,'Faturamento SP3'!$Z$2:$Z$692,'Infos Relatório'!AG$1,'Faturamento SP3'!$T$2:$T$692,"Sim")+SUMIFS('Faturamento SP3'!$P$2:$P$692,'Faturamento SP3'!$D$2:$D$692,'Infos Relatório'!$B$326,'Faturamento SP3'!$E$2:$E$692,'Infos Relatório'!$B351,'Faturamento SP3'!$Z$2:$Z$692,'Infos Relatório'!AG$1,'Faturamento SP3'!$T$2:$T$692,"Sim")</f>
        <v>0</v>
      </c>
      <c r="AK351" s="27" t="e">
        <f t="shared" si="126"/>
        <v>#DIV/0!</v>
      </c>
      <c r="AL351" s="24">
        <f>SUMIFS('Faturamento SP3'!$H$2:$H$692,'Faturamento SP3'!$D$2:$D$692,'Infos Relatório'!$B$326,'Faturamento SP3'!$E$2:$E$692,'Infos Relatório'!$B351,'Faturamento SP3'!$Z$2:$Z$692,'Infos Relatório'!AG$1)</f>
        <v>0</v>
      </c>
      <c r="AM351" s="23">
        <f>COUNTIFS('Faturamento SP3'!$D$2:$D$692,'Infos Relatório'!$B$326,'Faturamento SP3'!$E$2:$E$692,'Infos Relatório'!$B351,'Faturamento SP3'!$Z$2:$Z$692,'Infos Relatório'!AM$1)</f>
        <v>0</v>
      </c>
      <c r="AN351" s="13">
        <f>SUMIFS('Faturamento SP3'!$G$2:$G$692,'Faturamento SP3'!$D$2:$D$692,'Infos Relatório'!$B$326,'Faturamento SP3'!$E$2:$E$692,'Infos Relatório'!$B351,'Faturamento SP3'!$Z$2:$Z$692,'Infos Relatório'!AM$1)</f>
        <v>0</v>
      </c>
      <c r="AO351" s="13">
        <f>SUMIFS('Faturamento SP3'!$J$2:$J$692,'Faturamento SP3'!$D$2:$D$692,'Infos Relatório'!$B$326,'Faturamento SP3'!$E$2:$E$692,'Infos Relatório'!$B351,'Faturamento SP3'!$Z$2:$Z$692,'Infos Relatório'!AM$1)</f>
        <v>0</v>
      </c>
      <c r="AP351" s="14">
        <f>SUMIFS('Faturamento SP3'!$O$2:$O$692,'Faturamento SP3'!$D$2:$D$692,'Infos Relatório'!$B$326,'Faturamento SP3'!$E$2:$E$692,'Infos Relatório'!$B351,'Faturamento SP3'!$Z$2:$Z$692,'Infos Relatório'!AM$1,'Faturamento SP3'!$T$2:$T$692,"Sim")+SUMIFS('Faturamento SP3'!$P$2:$P$692,'Faturamento SP3'!$D$2:$D$692,'Infos Relatório'!$B$326,'Faturamento SP3'!$E$2:$E$692,'Infos Relatório'!$B351,'Faturamento SP3'!$Z$2:$Z$692,'Infos Relatório'!AM$1,'Faturamento SP3'!$T$2:$T$692,"Sim")</f>
        <v>0</v>
      </c>
      <c r="AQ351" s="27" t="e">
        <f t="shared" si="127"/>
        <v>#DIV/0!</v>
      </c>
      <c r="AR351" s="24">
        <f>SUMIFS('Faturamento SP3'!$H$2:$H$692,'Faturamento SP3'!$D$2:$D$692,'Infos Relatório'!$B$326,'Faturamento SP3'!$E$2:$E$692,'Infos Relatório'!$B351,'Faturamento SP3'!$Z$2:$Z$692,'Infos Relatório'!AM$1)</f>
        <v>0</v>
      </c>
      <c r="AS351" s="23">
        <f>COUNTIFS('Faturamento SP3'!$D$2:$D$692,'Infos Relatório'!$B$326,'Faturamento SP3'!$E$2:$E$692,'Infos Relatório'!$B351,'Faturamento SP3'!$Z$2:$Z$692,'Infos Relatório'!AS$1)</f>
        <v>0</v>
      </c>
      <c r="AT351" s="13">
        <f>SUMIFS('Faturamento SP3'!$G$2:$G$692,'Faturamento SP3'!$D$2:$D$692,'Infos Relatório'!$B$326,'Faturamento SP3'!$E$2:$E$692,'Infos Relatório'!$B351,'Faturamento SP3'!$Z$2:$Z$692,'Infos Relatório'!AS$1)</f>
        <v>0</v>
      </c>
      <c r="AU351" s="13">
        <f>SUMIFS('Faturamento SP3'!$J$2:$J$692,'Faturamento SP3'!$D$2:$D$692,'Infos Relatório'!$B$326,'Faturamento SP3'!$E$2:$E$692,'Infos Relatório'!$B351,'Faturamento SP3'!$Z$2:$Z$692,'Infos Relatório'!AS$1)</f>
        <v>0</v>
      </c>
      <c r="AV351" s="14">
        <f>SUMIFS('Faturamento SP3'!$O$2:$O$692,'Faturamento SP3'!$D$2:$D$692,'Infos Relatório'!$B$326,'Faturamento SP3'!$E$2:$E$692,'Infos Relatório'!$B351,'Faturamento SP3'!$Z$2:$Z$692,'Infos Relatório'!AS$1,'Faturamento SP3'!$T$2:$T$692,"Sim")+SUMIFS('Faturamento SP3'!$P$2:$P$692,'Faturamento SP3'!$D$2:$D$692,'Infos Relatório'!$B$326,'Faturamento SP3'!$E$2:$E$692,'Infos Relatório'!$B351,'Faturamento SP3'!$Z$2:$Z$692,'Infos Relatório'!AS$1,'Faturamento SP3'!$T$2:$T$692,"Sim")</f>
        <v>0</v>
      </c>
      <c r="AW351" s="27" t="e">
        <f t="shared" si="128"/>
        <v>#DIV/0!</v>
      </c>
      <c r="AX351" s="24">
        <f>SUMIFS('Faturamento SP3'!$H$2:$H$692,'Faturamento SP3'!$D$2:$D$692,'Infos Relatório'!$B$326,'Faturamento SP3'!$E$2:$E$692,'Infos Relatório'!$B351,'Faturamento SP3'!$Z$2:$Z$692,'Infos Relatório'!AS$1)</f>
        <v>0</v>
      </c>
      <c r="AY351" s="23">
        <f>COUNTIFS('Faturamento SP3'!$D$2:$D$692,'Infos Relatório'!$B$326,'Faturamento SP3'!$E$2:$E$692,'Infos Relatório'!$B351,'Faturamento SP3'!$Z$2:$Z$692,'Infos Relatório'!AY$1)</f>
        <v>0</v>
      </c>
      <c r="AZ351" s="13">
        <f>SUMIFS('Faturamento SP3'!$G$2:$G$692,'Faturamento SP3'!$D$2:$D$692,'Infos Relatório'!$B$326,'Faturamento SP3'!$E$2:$E$692,'Infos Relatório'!$B351,'Faturamento SP3'!$Z$2:$Z$692,'Infos Relatório'!AY$1)</f>
        <v>0</v>
      </c>
      <c r="BA351" s="13">
        <f>SUMIFS('Faturamento SP3'!$J$2:$J$692,'Faturamento SP3'!$D$2:$D$692,'Infos Relatório'!$B$326,'Faturamento SP3'!$E$2:$E$692,'Infos Relatório'!$B351,'Faturamento SP3'!$Z$2:$Z$692,'Infos Relatório'!AY$1)</f>
        <v>0</v>
      </c>
      <c r="BB351" s="14">
        <f>SUMIFS('Faturamento SP3'!$O$2:$O$692,'Faturamento SP3'!$D$2:$D$692,'Infos Relatório'!$B$326,'Faturamento SP3'!$E$2:$E$692,'Infos Relatório'!$B351,'Faturamento SP3'!$Z$2:$Z$692,'Infos Relatório'!AY$1,'Faturamento SP3'!$T$2:$T$692,"Sim")+SUMIFS('Faturamento SP3'!$P$2:$P$692,'Faturamento SP3'!$D$2:$D$692,'Infos Relatório'!$B$326,'Faturamento SP3'!$E$2:$E$692,'Infos Relatório'!$B351,'Faturamento SP3'!$Z$2:$Z$692,'Infos Relatório'!AY$1,'Faturamento SP3'!$T$2:$T$692,"Sim")</f>
        <v>0</v>
      </c>
      <c r="BC351" s="27" t="e">
        <f t="shared" si="129"/>
        <v>#DIV/0!</v>
      </c>
      <c r="BD351" s="24">
        <f>SUMIFS('Faturamento SP3'!$H$2:$H$692,'Faturamento SP3'!$D$2:$D$692,'Infos Relatório'!$B$326,'Faturamento SP3'!$E$2:$E$692,'Infos Relatório'!$B351,'Faturamento SP3'!$Z$2:$Z$692,'Infos Relatório'!AY$1)</f>
        <v>0</v>
      </c>
      <c r="BE351" s="23">
        <f>COUNTIFS('Faturamento SP3'!$D$2:$D$692,'Infos Relatório'!$B$326,'Faturamento SP3'!$E$2:$E$692,'Infos Relatório'!$B351,'Faturamento SP3'!$Z$2:$Z$692,'Infos Relatório'!BE$1)</f>
        <v>0</v>
      </c>
      <c r="BF351" s="13">
        <f>SUMIFS('Faturamento SP3'!$G$2:$G$692,'Faturamento SP3'!$D$2:$D$692,'Infos Relatório'!$B$326,'Faturamento SP3'!$E$2:$E$692,'Infos Relatório'!$B351,'Faturamento SP3'!$Z$2:$Z$692,'Infos Relatório'!BE$1)</f>
        <v>0</v>
      </c>
      <c r="BG351" s="13">
        <f>SUMIFS('Faturamento SP3'!$J$2:$J$692,'Faturamento SP3'!$D$2:$D$692,'Infos Relatório'!$B$326,'Faturamento SP3'!$E$2:$E$692,'Infos Relatório'!$B351,'Faturamento SP3'!$Z$2:$Z$692,'Infos Relatório'!BE$1)</f>
        <v>0</v>
      </c>
      <c r="BH351" s="14">
        <f>SUMIFS('Faturamento SP3'!$O$2:$O$692,'Faturamento SP3'!$D$2:$D$692,'Infos Relatório'!$B$326,'Faturamento SP3'!$E$2:$E$692,'Infos Relatório'!$B351,'Faturamento SP3'!$Z$2:$Z$692,'Infos Relatório'!BE$1,'Faturamento SP3'!$T$2:$T$692,"Sim")+SUMIFS('Faturamento SP3'!$P$2:$P$692,'Faturamento SP3'!$D$2:$D$692,'Infos Relatório'!$B$326,'Faturamento SP3'!$E$2:$E$692,'Infos Relatório'!$B351,'Faturamento SP3'!$Z$2:$Z$692,'Infos Relatório'!BE$1,'Faturamento SP3'!$T$2:$T$692,"Sim")</f>
        <v>0</v>
      </c>
      <c r="BI351" s="27" t="e">
        <f t="shared" si="130"/>
        <v>#DIV/0!</v>
      </c>
      <c r="BJ351" s="24">
        <f>SUMIFS('Faturamento SP3'!$H$2:$H$692,'Faturamento SP3'!$D$2:$D$692,'Infos Relatório'!$B$326,'Faturamento SP3'!$E$2:$E$692,'Infos Relatório'!$B351,'Faturamento SP3'!$Z$2:$Z$692,'Infos Relatório'!BE$1)</f>
        <v>0</v>
      </c>
      <c r="BK351" s="23">
        <f>COUNTIFS('Faturamento SP3'!$D$2:$D$692,'Infos Relatório'!$B$326,'Faturamento SP3'!$E$2:$E$692,'Infos Relatório'!$B351,'Faturamento SP3'!$Z$2:$Z$692,'Infos Relatório'!BK$1)</f>
        <v>0</v>
      </c>
      <c r="BL351" s="13">
        <f>SUMIFS('Faturamento SP3'!$G$2:$G$692,'Faturamento SP3'!$D$2:$D$692,'Infos Relatório'!$B$326,'Faturamento SP3'!$E$2:$E$692,'Infos Relatório'!$B351,'Faturamento SP3'!$Z$2:$Z$692,'Infos Relatório'!BK$1)</f>
        <v>0</v>
      </c>
      <c r="BM351" s="13">
        <f>SUMIFS('Faturamento SP3'!$J$2:$J$692,'Faturamento SP3'!$D$2:$D$692,'Infos Relatório'!$B$326,'Faturamento SP3'!$E$2:$E$692,'Infos Relatório'!$B351,'Faturamento SP3'!$Z$2:$Z$692,'Infos Relatório'!BK$1)</f>
        <v>0</v>
      </c>
      <c r="BN351" s="14">
        <f>SUMIFS('Faturamento SP3'!$O$2:$O$692,'Faturamento SP3'!$D$2:$D$692,'Infos Relatório'!$B$326,'Faturamento SP3'!$E$2:$E$692,'Infos Relatório'!$B351,'Faturamento SP3'!$Z$2:$Z$692,'Infos Relatório'!BK$1,'Faturamento SP3'!$T$2:$T$692,"Sim")+SUMIFS('Faturamento SP3'!$P$2:$P$692,'Faturamento SP3'!$D$2:$D$692,'Infos Relatório'!$B$326,'Faturamento SP3'!$E$2:$E$692,'Infos Relatório'!$B351,'Faturamento SP3'!$Z$2:$Z$692,'Infos Relatório'!BK$1,'Faturamento SP3'!$T$2:$T$692,"Sim")</f>
        <v>0</v>
      </c>
      <c r="BO351" s="27" t="e">
        <f t="shared" si="131"/>
        <v>#DIV/0!</v>
      </c>
      <c r="BP351" s="24">
        <f>SUMIFS('Faturamento SP3'!$H$2:$H$692,'Faturamento SP3'!$D$2:$D$692,'Infos Relatório'!$B$326,'Faturamento SP3'!$E$2:$E$692,'Infos Relatório'!$B351,'Faturamento SP3'!$Z$2:$Z$692,'Infos Relatório'!BK$1)</f>
        <v>0</v>
      </c>
      <c r="BQ351" s="23">
        <f>COUNTIFS('Faturamento SP3'!$D$2:$D$692,'Infos Relatório'!$B$326,'Faturamento SP3'!$E$2:$E$692,'Infos Relatório'!$B351,'Faturamento SP3'!$Z$2:$Z$692,'Infos Relatório'!BQ$1)</f>
        <v>0</v>
      </c>
      <c r="BR351" s="13">
        <f>SUMIFS('Faturamento SP3'!$G$2:$G$692,'Faturamento SP3'!$D$2:$D$692,'Infos Relatório'!$B$326,'Faturamento SP3'!$E$2:$E$692,'Infos Relatório'!$B351,'Faturamento SP3'!$Z$2:$Z$692,'Infos Relatório'!BQ$1)</f>
        <v>0</v>
      </c>
      <c r="BS351" s="13">
        <f>SUMIFS('Faturamento SP3'!$J$2:$J$692,'Faturamento SP3'!$D$2:$D$692,'Infos Relatório'!$B$326,'Faturamento SP3'!$E$2:$E$692,'Infos Relatório'!$B351,'Faturamento SP3'!$Z$2:$Z$692,'Infos Relatório'!BQ$1)</f>
        <v>0</v>
      </c>
      <c r="BT351" s="14">
        <f>SUMIFS('Faturamento SP3'!$O$2:$O$692,'Faturamento SP3'!$D$2:$D$692,'Infos Relatório'!$B$326,'Faturamento SP3'!$E$2:$E$692,'Infos Relatório'!$B351,'Faturamento SP3'!$Z$2:$Z$692,'Infos Relatório'!BQ$1,'Faturamento SP3'!$T$2:$T$692,"Sim")+SUMIFS('Faturamento SP3'!$P$2:$P$692,'Faturamento SP3'!$D$2:$D$692,'Infos Relatório'!$B$326,'Faturamento SP3'!$E$2:$E$692,'Infos Relatório'!$B351,'Faturamento SP3'!$Z$2:$Z$692,'Infos Relatório'!BQ$1,'Faturamento SP3'!$T$2:$T$692,"Sim")</f>
        <v>0</v>
      </c>
      <c r="BU351" s="27" t="e">
        <f t="shared" si="132"/>
        <v>#DIV/0!</v>
      </c>
      <c r="BV351" s="24">
        <f>SUMIFS('Faturamento SP3'!$H$2:$H$692,'Faturamento SP3'!$D$2:$D$692,'Infos Relatório'!$B$326,'Faturamento SP3'!$E$2:$E$692,'Infos Relatório'!$B351,'Faturamento SP3'!$Z$2:$Z$692,'Infos Relatório'!BQ$1)</f>
        <v>0</v>
      </c>
    </row>
    <row r="352" spans="2:74">
      <c r="B352" s="17" t="s">
        <v>32</v>
      </c>
      <c r="C352" s="23">
        <f>COUNTIFS('Faturamento SP3'!$D$2:$D$692,'Infos Relatório'!$B$326,'Faturamento SP3'!$E$2:$E$692,'Infos Relatório'!$B352,'Faturamento SP3'!$Z$2:$Z$692,'Infos Relatório'!C$1)</f>
        <v>0</v>
      </c>
      <c r="D352" s="13">
        <f>SUMIFS('Faturamento SP3'!$G$2:$G$692,'Faturamento SP3'!$D$2:$D$692,'Infos Relatório'!$B$326,'Faturamento SP3'!$E$2:$E$692,'Infos Relatório'!$B352,'Faturamento SP3'!$Z$2:$Z$692,'Infos Relatório'!C$1)</f>
        <v>0</v>
      </c>
      <c r="E352" s="13">
        <f>SUMIFS('Faturamento SP3'!$J$2:$J$692,'Faturamento SP3'!$D$2:$D$692,'Infos Relatório'!$B$326,'Faturamento SP3'!$E$2:$E$692,'Infos Relatório'!$B352,'Faturamento SP3'!$Z$2:$Z$692,'Infos Relatório'!C$1)</f>
        <v>0</v>
      </c>
      <c r="F352" s="14">
        <f>SUMIFS('Faturamento SP3'!$O$2:$O$692,'Faturamento SP3'!$D$2:$D$692,'Infos Relatório'!$B$326,'Faturamento SP3'!$E$2:$E$692,'Infos Relatório'!$B352,'Faturamento SP3'!$Z$2:$Z$692,'Infos Relatório'!C$1,'Faturamento SP3'!$T$2:$T$692,"Sim")+SUMIFS('Faturamento SP3'!$P$2:$P$692,'Faturamento SP3'!$D$2:$D$692,'Infos Relatório'!$B$326,'Faturamento SP3'!$E$2:$E$692,'Infos Relatório'!$B352,'Faturamento SP3'!$Z$2:$Z$692,'Infos Relatório'!C$1,'Faturamento SP3'!$T$2:$T$692,"Sim")</f>
        <v>0</v>
      </c>
      <c r="G352" s="27" t="e">
        <f t="shared" si="121"/>
        <v>#DIV/0!</v>
      </c>
      <c r="H352" s="24">
        <f>SUMIFS('Faturamento SP3'!$H$2:$H$692,'Faturamento SP3'!$D$2:$D$692,'Infos Relatório'!$B$326,'Faturamento SP3'!$E$2:$E$692,'Infos Relatório'!$B352,'Faturamento SP3'!$Z$2:$Z$692,'Infos Relatório'!C$1)</f>
        <v>0</v>
      </c>
      <c r="I352" s="23">
        <f>COUNTIFS('Faturamento SP3'!$D$2:$D$692,'Infos Relatório'!$B$326,'Faturamento SP3'!$E$2:$E$692,'Infos Relatório'!$B352,'Faturamento SP3'!$Z$2:$Z$692,'Infos Relatório'!I$1)</f>
        <v>0</v>
      </c>
      <c r="J352" s="13">
        <f>SUMIFS('Faturamento SP3'!$G$2:$G$692,'Faturamento SP3'!$D$2:$D$692,'Infos Relatório'!$B$326,'Faturamento SP3'!$E$2:$E$692,'Infos Relatório'!$B352,'Faturamento SP3'!$Z$2:$Z$692,'Infos Relatório'!I$1)</f>
        <v>0</v>
      </c>
      <c r="K352" s="13">
        <f>SUMIFS('Faturamento SP3'!$J$2:$J$692,'Faturamento SP3'!$D$2:$D$692,'Infos Relatório'!$B$326,'Faturamento SP3'!$E$2:$E$692,'Infos Relatório'!$B352,'Faturamento SP3'!$Z$2:$Z$692,'Infos Relatório'!I$1)</f>
        <v>0</v>
      </c>
      <c r="L352" s="14">
        <f>SUMIFS('Faturamento SP3'!$O$2:$O$692,'Faturamento SP3'!$D$2:$D$692,'Infos Relatório'!$B$326,'Faturamento SP3'!$E$2:$E$692,'Infos Relatório'!$B352,'Faturamento SP3'!$Z$2:$Z$692,'Infos Relatório'!I$1,'Faturamento SP3'!$T$2:$T$692,"Sim")+SUMIFS('Faturamento SP3'!$P$2:$P$692,'Faturamento SP3'!$D$2:$D$692,'Infos Relatório'!$B$326,'Faturamento SP3'!$E$2:$E$692,'Infos Relatório'!$B352,'Faturamento SP3'!$Z$2:$Z$692,'Infos Relatório'!I$1,'Faturamento SP3'!$T$2:$T$692,"Sim")</f>
        <v>0</v>
      </c>
      <c r="M352" s="27" t="e">
        <f t="shared" si="122"/>
        <v>#DIV/0!</v>
      </c>
      <c r="N352" s="24">
        <f>SUMIFS('Faturamento SP3'!$H$2:$H$692,'Faturamento SP3'!$D$2:$D$692,'Infos Relatório'!$B$326,'Faturamento SP3'!$E$2:$E$692,'Infos Relatório'!$B352,'Faturamento SP3'!$Z$2:$Z$692,'Infos Relatório'!I$1)</f>
        <v>0</v>
      </c>
      <c r="O352" s="23">
        <f>COUNTIFS('Faturamento SP3'!$D$2:$D$692,'Infos Relatório'!$B$326,'Faturamento SP3'!$E$2:$E$692,'Infos Relatório'!$B352,'Faturamento SP3'!$Z$2:$Z$692,'Infos Relatório'!O$1)</f>
        <v>0</v>
      </c>
      <c r="P352" s="13">
        <f>SUMIFS('Faturamento SP3'!$G$2:$G$692,'Faturamento SP3'!$D$2:$D$692,'Infos Relatório'!$B$326,'Faturamento SP3'!$E$2:$E$692,'Infos Relatório'!$B352,'Faturamento SP3'!$Z$2:$Z$692,'Infos Relatório'!O$1)</f>
        <v>0</v>
      </c>
      <c r="Q352" s="13">
        <f>SUMIFS('Faturamento SP3'!$J$2:$J$692,'Faturamento SP3'!$D$2:$D$692,'Infos Relatório'!$B$326,'Faturamento SP3'!$E$2:$E$692,'Infos Relatório'!$B352,'Faturamento SP3'!$Z$2:$Z$692,'Infos Relatório'!O$1)</f>
        <v>0</v>
      </c>
      <c r="R352" s="14">
        <f>SUMIFS('Faturamento SP3'!$O$2:$O$692,'Faturamento SP3'!$D$2:$D$692,'Infos Relatório'!$B$326,'Faturamento SP3'!$E$2:$E$692,'Infos Relatório'!$B352,'Faturamento SP3'!$Z$2:$Z$692,'Infos Relatório'!O$1,'Faturamento SP3'!$T$2:$T$692,"Sim")+SUMIFS('Faturamento SP3'!$P$2:$P$692,'Faturamento SP3'!$D$2:$D$692,'Infos Relatório'!$B$326,'Faturamento SP3'!$E$2:$E$692,'Infos Relatório'!$B352,'Faturamento SP3'!$Z$2:$Z$692,'Infos Relatório'!O$1,'Faturamento SP3'!$T$2:$T$692,"Sim")</f>
        <v>0</v>
      </c>
      <c r="S352" s="27" t="e">
        <f t="shared" si="123"/>
        <v>#DIV/0!</v>
      </c>
      <c r="T352" s="24">
        <f>SUMIFS('Faturamento SP3'!$H$2:$H$692,'Faturamento SP3'!$D$2:$D$692,'Infos Relatório'!$B$326,'Faturamento SP3'!$E$2:$E$692,'Infos Relatório'!$B352,'Faturamento SP3'!$Z$2:$Z$692,'Infos Relatório'!O$1)</f>
        <v>0</v>
      </c>
      <c r="U352" s="23">
        <f>COUNTIFS('Faturamento SP3'!$D$2:$D$692,'Infos Relatório'!$B$326,'Faturamento SP3'!$E$2:$E$692,'Infos Relatório'!$B352,'Faturamento SP3'!$Z$2:$Z$692,'Infos Relatório'!U$1)</f>
        <v>0</v>
      </c>
      <c r="V352" s="13">
        <f>SUMIFS('Faturamento SP3'!$G$2:$G$692,'Faturamento SP3'!$D$2:$D$692,'Infos Relatório'!$B$326,'Faturamento SP3'!$E$2:$E$692,'Infos Relatório'!$B352,'Faturamento SP3'!$Z$2:$Z$692,'Infos Relatório'!U$1)</f>
        <v>0</v>
      </c>
      <c r="W352" s="13">
        <f>SUMIFS('Faturamento SP3'!$J$2:$J$692,'Faturamento SP3'!$D$2:$D$692,'Infos Relatório'!$B$326,'Faturamento SP3'!$E$2:$E$692,'Infos Relatório'!$B352,'Faturamento SP3'!$Z$2:$Z$692,'Infos Relatório'!U$1)</f>
        <v>0</v>
      </c>
      <c r="X352" s="14">
        <f>SUMIFS('Faturamento SP3'!$O$2:$O$692,'Faturamento SP3'!$D$2:$D$692,'Infos Relatório'!$B$326,'Faturamento SP3'!$E$2:$E$692,'Infos Relatório'!$B352,'Faturamento SP3'!$Z$2:$Z$692,'Infos Relatório'!U$1,'Faturamento SP3'!$T$2:$T$692,"Sim")+SUMIFS('Faturamento SP3'!$P$2:$P$692,'Faturamento SP3'!$D$2:$D$692,'Infos Relatório'!$B$326,'Faturamento SP3'!$E$2:$E$692,'Infos Relatório'!$B352,'Faturamento SP3'!$Z$2:$Z$692,'Infos Relatório'!U$1,'Faturamento SP3'!$T$2:$T$692,"Sim")</f>
        <v>0</v>
      </c>
      <c r="Y352" s="27" t="e">
        <f t="shared" si="124"/>
        <v>#DIV/0!</v>
      </c>
      <c r="Z352" s="24">
        <f>SUMIFS('Faturamento SP3'!$H$2:$H$692,'Faturamento SP3'!$D$2:$D$692,'Infos Relatório'!$B$326,'Faturamento SP3'!$E$2:$E$692,'Infos Relatório'!$B352,'Faturamento SP3'!$Z$2:$Z$692,'Infos Relatório'!U$1)</f>
        <v>0</v>
      </c>
      <c r="AA352" s="23">
        <f>COUNTIFS('Faturamento SP3'!$D$2:$D$692,'Infos Relatório'!$B$326,'Faturamento SP3'!$E$2:$E$692,'Infos Relatório'!$B352,'Faturamento SP3'!$Z$2:$Z$692,'Infos Relatório'!AA$1)</f>
        <v>0</v>
      </c>
      <c r="AB352" s="13">
        <f>SUMIFS('Faturamento SP3'!$G$2:$G$692,'Faturamento SP3'!$D$2:$D$692,'Infos Relatório'!$B$326,'Faturamento SP3'!$E$2:$E$692,'Infos Relatório'!$B352,'Faturamento SP3'!$Z$2:$Z$692,'Infos Relatório'!AA$1)</f>
        <v>0</v>
      </c>
      <c r="AC352" s="13">
        <f>SUMIFS('Faturamento SP3'!$J$2:$J$692,'Faturamento SP3'!$D$2:$D$692,'Infos Relatório'!$B$326,'Faturamento SP3'!$E$2:$E$692,'Infos Relatório'!$B352,'Faturamento SP3'!$Z$2:$Z$692,'Infos Relatório'!AA$1)</f>
        <v>0</v>
      </c>
      <c r="AD352" s="14">
        <f>SUMIFS('Faturamento SP3'!$O$2:$O$692,'Faturamento SP3'!$D$2:$D$692,'Infos Relatório'!$B$326,'Faturamento SP3'!$E$2:$E$692,'Infos Relatório'!$B352,'Faturamento SP3'!$Z$2:$Z$692,'Infos Relatório'!AA$1,'Faturamento SP3'!$T$2:$T$692,"Sim")+SUMIFS('Faturamento SP3'!$P$2:$P$692,'Faturamento SP3'!$D$2:$D$692,'Infos Relatório'!$B$326,'Faturamento SP3'!$E$2:$E$692,'Infos Relatório'!$B352,'Faturamento SP3'!$Z$2:$Z$692,'Infos Relatório'!AA$1,'Faturamento SP3'!$T$2:$T$692,"Sim")</f>
        <v>0</v>
      </c>
      <c r="AE352" s="27" t="e">
        <f t="shared" si="125"/>
        <v>#DIV/0!</v>
      </c>
      <c r="AF352" s="24">
        <f>SUMIFS('Faturamento SP3'!$H$2:$H$692,'Faturamento SP3'!$D$2:$D$692,'Infos Relatório'!$B$326,'Faturamento SP3'!$E$2:$E$692,'Infos Relatório'!$B352,'Faturamento SP3'!$Z$2:$Z$692,'Infos Relatório'!AA$1)</f>
        <v>0</v>
      </c>
      <c r="AG352" s="23">
        <f>COUNTIFS('Faturamento SP3'!$D$2:$D$692,'Infos Relatório'!$B$326,'Faturamento SP3'!$E$2:$E$692,'Infos Relatório'!$B352,'Faturamento SP3'!$Z$2:$Z$692,'Infos Relatório'!AG$1)</f>
        <v>0</v>
      </c>
      <c r="AH352" s="13">
        <f>SUMIFS('Faturamento SP3'!$G$2:$G$692,'Faturamento SP3'!$D$2:$D$692,'Infos Relatório'!$B$326,'Faturamento SP3'!$E$2:$E$692,'Infos Relatório'!$B352,'Faturamento SP3'!$Z$2:$Z$692,'Infos Relatório'!AG$1)</f>
        <v>0</v>
      </c>
      <c r="AI352" s="13">
        <f>SUMIFS('Faturamento SP3'!$J$2:$J$692,'Faturamento SP3'!$D$2:$D$692,'Infos Relatório'!$B$326,'Faturamento SP3'!$E$2:$E$692,'Infos Relatório'!$B352,'Faturamento SP3'!$Z$2:$Z$692,'Infos Relatório'!AG$1)</f>
        <v>0</v>
      </c>
      <c r="AJ352" s="14">
        <f>SUMIFS('Faturamento SP3'!$O$2:$O$692,'Faturamento SP3'!$D$2:$D$692,'Infos Relatório'!$B$326,'Faturamento SP3'!$E$2:$E$692,'Infos Relatório'!$B352,'Faturamento SP3'!$Z$2:$Z$692,'Infos Relatório'!AG$1,'Faturamento SP3'!$T$2:$T$692,"Sim")+SUMIFS('Faturamento SP3'!$P$2:$P$692,'Faturamento SP3'!$D$2:$D$692,'Infos Relatório'!$B$326,'Faturamento SP3'!$E$2:$E$692,'Infos Relatório'!$B352,'Faturamento SP3'!$Z$2:$Z$692,'Infos Relatório'!AG$1,'Faturamento SP3'!$T$2:$T$692,"Sim")</f>
        <v>0</v>
      </c>
      <c r="AK352" s="27" t="e">
        <f t="shared" si="126"/>
        <v>#DIV/0!</v>
      </c>
      <c r="AL352" s="24">
        <f>SUMIFS('Faturamento SP3'!$H$2:$H$692,'Faturamento SP3'!$D$2:$D$692,'Infos Relatório'!$B$326,'Faturamento SP3'!$E$2:$E$692,'Infos Relatório'!$B352,'Faturamento SP3'!$Z$2:$Z$692,'Infos Relatório'!AG$1)</f>
        <v>0</v>
      </c>
      <c r="AM352" s="23">
        <f>COUNTIFS('Faturamento SP3'!$D$2:$D$692,'Infos Relatório'!$B$326,'Faturamento SP3'!$E$2:$E$692,'Infos Relatório'!$B352,'Faturamento SP3'!$Z$2:$Z$692,'Infos Relatório'!AM$1)</f>
        <v>0</v>
      </c>
      <c r="AN352" s="13">
        <f>SUMIFS('Faturamento SP3'!$G$2:$G$692,'Faturamento SP3'!$D$2:$D$692,'Infos Relatório'!$B$326,'Faturamento SP3'!$E$2:$E$692,'Infos Relatório'!$B352,'Faturamento SP3'!$Z$2:$Z$692,'Infos Relatório'!AM$1)</f>
        <v>0</v>
      </c>
      <c r="AO352" s="13">
        <f>SUMIFS('Faturamento SP3'!$J$2:$J$692,'Faturamento SP3'!$D$2:$D$692,'Infos Relatório'!$B$326,'Faturamento SP3'!$E$2:$E$692,'Infos Relatório'!$B352,'Faturamento SP3'!$Z$2:$Z$692,'Infos Relatório'!AM$1)</f>
        <v>0</v>
      </c>
      <c r="AP352" s="14">
        <f>SUMIFS('Faturamento SP3'!$O$2:$O$692,'Faturamento SP3'!$D$2:$D$692,'Infos Relatório'!$B$326,'Faturamento SP3'!$E$2:$E$692,'Infos Relatório'!$B352,'Faturamento SP3'!$Z$2:$Z$692,'Infos Relatório'!AM$1,'Faturamento SP3'!$T$2:$T$692,"Sim")+SUMIFS('Faturamento SP3'!$P$2:$P$692,'Faturamento SP3'!$D$2:$D$692,'Infos Relatório'!$B$326,'Faturamento SP3'!$E$2:$E$692,'Infos Relatório'!$B352,'Faturamento SP3'!$Z$2:$Z$692,'Infos Relatório'!AM$1,'Faturamento SP3'!$T$2:$T$692,"Sim")</f>
        <v>0</v>
      </c>
      <c r="AQ352" s="27" t="e">
        <f t="shared" si="127"/>
        <v>#DIV/0!</v>
      </c>
      <c r="AR352" s="24">
        <f>SUMIFS('Faturamento SP3'!$H$2:$H$692,'Faturamento SP3'!$D$2:$D$692,'Infos Relatório'!$B$326,'Faturamento SP3'!$E$2:$E$692,'Infos Relatório'!$B352,'Faturamento SP3'!$Z$2:$Z$692,'Infos Relatório'!AM$1)</f>
        <v>0</v>
      </c>
      <c r="AS352" s="23">
        <f>COUNTIFS('Faturamento SP3'!$D$2:$D$692,'Infos Relatório'!$B$326,'Faturamento SP3'!$E$2:$E$692,'Infos Relatório'!$B352,'Faturamento SP3'!$Z$2:$Z$692,'Infos Relatório'!AS$1)</f>
        <v>0</v>
      </c>
      <c r="AT352" s="13">
        <f>SUMIFS('Faturamento SP3'!$G$2:$G$692,'Faturamento SP3'!$D$2:$D$692,'Infos Relatório'!$B$326,'Faturamento SP3'!$E$2:$E$692,'Infos Relatório'!$B352,'Faturamento SP3'!$Z$2:$Z$692,'Infos Relatório'!AS$1)</f>
        <v>0</v>
      </c>
      <c r="AU352" s="13">
        <f>SUMIFS('Faturamento SP3'!$J$2:$J$692,'Faturamento SP3'!$D$2:$D$692,'Infos Relatório'!$B$326,'Faturamento SP3'!$E$2:$E$692,'Infos Relatório'!$B352,'Faturamento SP3'!$Z$2:$Z$692,'Infos Relatório'!AS$1)</f>
        <v>0</v>
      </c>
      <c r="AV352" s="14">
        <f>SUMIFS('Faturamento SP3'!$O$2:$O$692,'Faturamento SP3'!$D$2:$D$692,'Infos Relatório'!$B$326,'Faturamento SP3'!$E$2:$E$692,'Infos Relatório'!$B352,'Faturamento SP3'!$Z$2:$Z$692,'Infos Relatório'!AS$1,'Faturamento SP3'!$T$2:$T$692,"Sim")+SUMIFS('Faturamento SP3'!$P$2:$P$692,'Faturamento SP3'!$D$2:$D$692,'Infos Relatório'!$B$326,'Faturamento SP3'!$E$2:$E$692,'Infos Relatório'!$B352,'Faturamento SP3'!$Z$2:$Z$692,'Infos Relatório'!AS$1,'Faturamento SP3'!$T$2:$T$692,"Sim")</f>
        <v>0</v>
      </c>
      <c r="AW352" s="27" t="e">
        <f t="shared" si="128"/>
        <v>#DIV/0!</v>
      </c>
      <c r="AX352" s="24">
        <f>SUMIFS('Faturamento SP3'!$H$2:$H$692,'Faturamento SP3'!$D$2:$D$692,'Infos Relatório'!$B$326,'Faturamento SP3'!$E$2:$E$692,'Infos Relatório'!$B352,'Faturamento SP3'!$Z$2:$Z$692,'Infos Relatório'!AS$1)</f>
        <v>0</v>
      </c>
      <c r="AY352" s="23">
        <f>COUNTIFS('Faturamento SP3'!$D$2:$D$692,'Infos Relatório'!$B$326,'Faturamento SP3'!$E$2:$E$692,'Infos Relatório'!$B352,'Faturamento SP3'!$Z$2:$Z$692,'Infos Relatório'!AY$1)</f>
        <v>0</v>
      </c>
      <c r="AZ352" s="13">
        <f>SUMIFS('Faturamento SP3'!$G$2:$G$692,'Faturamento SP3'!$D$2:$D$692,'Infos Relatório'!$B$326,'Faturamento SP3'!$E$2:$E$692,'Infos Relatório'!$B352,'Faturamento SP3'!$Z$2:$Z$692,'Infos Relatório'!AY$1)</f>
        <v>0</v>
      </c>
      <c r="BA352" s="13">
        <f>SUMIFS('Faturamento SP3'!$J$2:$J$692,'Faturamento SP3'!$D$2:$D$692,'Infos Relatório'!$B$326,'Faturamento SP3'!$E$2:$E$692,'Infos Relatório'!$B352,'Faturamento SP3'!$Z$2:$Z$692,'Infos Relatório'!AY$1)</f>
        <v>0</v>
      </c>
      <c r="BB352" s="14">
        <f>SUMIFS('Faturamento SP3'!$O$2:$O$692,'Faturamento SP3'!$D$2:$D$692,'Infos Relatório'!$B$326,'Faturamento SP3'!$E$2:$E$692,'Infos Relatório'!$B352,'Faturamento SP3'!$Z$2:$Z$692,'Infos Relatório'!AY$1,'Faturamento SP3'!$T$2:$T$692,"Sim")+SUMIFS('Faturamento SP3'!$P$2:$P$692,'Faturamento SP3'!$D$2:$D$692,'Infos Relatório'!$B$326,'Faturamento SP3'!$E$2:$E$692,'Infos Relatório'!$B352,'Faturamento SP3'!$Z$2:$Z$692,'Infos Relatório'!AY$1,'Faturamento SP3'!$T$2:$T$692,"Sim")</f>
        <v>0</v>
      </c>
      <c r="BC352" s="27" t="e">
        <f t="shared" si="129"/>
        <v>#DIV/0!</v>
      </c>
      <c r="BD352" s="24">
        <f>SUMIFS('Faturamento SP3'!$H$2:$H$692,'Faturamento SP3'!$D$2:$D$692,'Infos Relatório'!$B$326,'Faturamento SP3'!$E$2:$E$692,'Infos Relatório'!$B352,'Faturamento SP3'!$Z$2:$Z$692,'Infos Relatório'!AY$1)</f>
        <v>0</v>
      </c>
      <c r="BE352" s="23">
        <f>COUNTIFS('Faturamento SP3'!$D$2:$D$692,'Infos Relatório'!$B$326,'Faturamento SP3'!$E$2:$E$692,'Infos Relatório'!$B352,'Faturamento SP3'!$Z$2:$Z$692,'Infos Relatório'!BE$1)</f>
        <v>0</v>
      </c>
      <c r="BF352" s="13">
        <f>SUMIFS('Faturamento SP3'!$G$2:$G$692,'Faturamento SP3'!$D$2:$D$692,'Infos Relatório'!$B$326,'Faturamento SP3'!$E$2:$E$692,'Infos Relatório'!$B352,'Faturamento SP3'!$Z$2:$Z$692,'Infos Relatório'!BE$1)</f>
        <v>0</v>
      </c>
      <c r="BG352" s="13">
        <f>SUMIFS('Faturamento SP3'!$J$2:$J$692,'Faturamento SP3'!$D$2:$D$692,'Infos Relatório'!$B$326,'Faturamento SP3'!$E$2:$E$692,'Infos Relatório'!$B352,'Faturamento SP3'!$Z$2:$Z$692,'Infos Relatório'!BE$1)</f>
        <v>0</v>
      </c>
      <c r="BH352" s="14">
        <f>SUMIFS('Faturamento SP3'!$O$2:$O$692,'Faturamento SP3'!$D$2:$D$692,'Infos Relatório'!$B$326,'Faturamento SP3'!$E$2:$E$692,'Infos Relatório'!$B352,'Faturamento SP3'!$Z$2:$Z$692,'Infos Relatório'!BE$1,'Faturamento SP3'!$T$2:$T$692,"Sim")+SUMIFS('Faturamento SP3'!$P$2:$P$692,'Faturamento SP3'!$D$2:$D$692,'Infos Relatório'!$B$326,'Faturamento SP3'!$E$2:$E$692,'Infos Relatório'!$B352,'Faturamento SP3'!$Z$2:$Z$692,'Infos Relatório'!BE$1,'Faturamento SP3'!$T$2:$T$692,"Sim")</f>
        <v>0</v>
      </c>
      <c r="BI352" s="27" t="e">
        <f t="shared" si="130"/>
        <v>#DIV/0!</v>
      </c>
      <c r="BJ352" s="24">
        <f>SUMIFS('Faturamento SP3'!$H$2:$H$692,'Faturamento SP3'!$D$2:$D$692,'Infos Relatório'!$B$326,'Faturamento SP3'!$E$2:$E$692,'Infos Relatório'!$B352,'Faturamento SP3'!$Z$2:$Z$692,'Infos Relatório'!BE$1)</f>
        <v>0</v>
      </c>
      <c r="BK352" s="23">
        <f>COUNTIFS('Faturamento SP3'!$D$2:$D$692,'Infos Relatório'!$B$326,'Faturamento SP3'!$E$2:$E$692,'Infos Relatório'!$B352,'Faturamento SP3'!$Z$2:$Z$692,'Infos Relatório'!BK$1)</f>
        <v>0</v>
      </c>
      <c r="BL352" s="13">
        <f>SUMIFS('Faturamento SP3'!$G$2:$G$692,'Faturamento SP3'!$D$2:$D$692,'Infos Relatório'!$B$326,'Faturamento SP3'!$E$2:$E$692,'Infos Relatório'!$B352,'Faturamento SP3'!$Z$2:$Z$692,'Infos Relatório'!BK$1)</f>
        <v>0</v>
      </c>
      <c r="BM352" s="13">
        <f>SUMIFS('Faturamento SP3'!$J$2:$J$692,'Faturamento SP3'!$D$2:$D$692,'Infos Relatório'!$B$326,'Faturamento SP3'!$E$2:$E$692,'Infos Relatório'!$B352,'Faturamento SP3'!$Z$2:$Z$692,'Infos Relatório'!BK$1)</f>
        <v>0</v>
      </c>
      <c r="BN352" s="14">
        <f>SUMIFS('Faturamento SP3'!$O$2:$O$692,'Faturamento SP3'!$D$2:$D$692,'Infos Relatório'!$B$326,'Faturamento SP3'!$E$2:$E$692,'Infos Relatório'!$B352,'Faturamento SP3'!$Z$2:$Z$692,'Infos Relatório'!BK$1,'Faturamento SP3'!$T$2:$T$692,"Sim")+SUMIFS('Faturamento SP3'!$P$2:$P$692,'Faturamento SP3'!$D$2:$D$692,'Infos Relatório'!$B$326,'Faturamento SP3'!$E$2:$E$692,'Infos Relatório'!$B352,'Faturamento SP3'!$Z$2:$Z$692,'Infos Relatório'!BK$1,'Faturamento SP3'!$T$2:$T$692,"Sim")</f>
        <v>0</v>
      </c>
      <c r="BO352" s="27" t="e">
        <f t="shared" si="131"/>
        <v>#DIV/0!</v>
      </c>
      <c r="BP352" s="24">
        <f>SUMIFS('Faturamento SP3'!$H$2:$H$692,'Faturamento SP3'!$D$2:$D$692,'Infos Relatório'!$B$326,'Faturamento SP3'!$E$2:$E$692,'Infos Relatório'!$B352,'Faturamento SP3'!$Z$2:$Z$692,'Infos Relatório'!BK$1)</f>
        <v>0</v>
      </c>
      <c r="BQ352" s="23">
        <f>COUNTIFS('Faturamento SP3'!$D$2:$D$692,'Infos Relatório'!$B$326,'Faturamento SP3'!$E$2:$E$692,'Infos Relatório'!$B352,'Faturamento SP3'!$Z$2:$Z$692,'Infos Relatório'!BQ$1)</f>
        <v>0</v>
      </c>
      <c r="BR352" s="13">
        <f>SUMIFS('Faturamento SP3'!$G$2:$G$692,'Faturamento SP3'!$D$2:$D$692,'Infos Relatório'!$B$326,'Faturamento SP3'!$E$2:$E$692,'Infos Relatório'!$B352,'Faturamento SP3'!$Z$2:$Z$692,'Infos Relatório'!BQ$1)</f>
        <v>0</v>
      </c>
      <c r="BS352" s="13">
        <f>SUMIFS('Faturamento SP3'!$J$2:$J$692,'Faturamento SP3'!$D$2:$D$692,'Infos Relatório'!$B$326,'Faturamento SP3'!$E$2:$E$692,'Infos Relatório'!$B352,'Faturamento SP3'!$Z$2:$Z$692,'Infos Relatório'!BQ$1)</f>
        <v>0</v>
      </c>
      <c r="BT352" s="14">
        <f>SUMIFS('Faturamento SP3'!$O$2:$O$692,'Faturamento SP3'!$D$2:$D$692,'Infos Relatório'!$B$326,'Faturamento SP3'!$E$2:$E$692,'Infos Relatório'!$B352,'Faturamento SP3'!$Z$2:$Z$692,'Infos Relatório'!BQ$1,'Faturamento SP3'!$T$2:$T$692,"Sim")+SUMIFS('Faturamento SP3'!$P$2:$P$692,'Faturamento SP3'!$D$2:$D$692,'Infos Relatório'!$B$326,'Faturamento SP3'!$E$2:$E$692,'Infos Relatório'!$B352,'Faturamento SP3'!$Z$2:$Z$692,'Infos Relatório'!BQ$1,'Faturamento SP3'!$T$2:$T$692,"Sim")</f>
        <v>0</v>
      </c>
      <c r="BU352" s="27" t="e">
        <f t="shared" si="132"/>
        <v>#DIV/0!</v>
      </c>
      <c r="BV352" s="24">
        <f>SUMIFS('Faturamento SP3'!$H$2:$H$692,'Faturamento SP3'!$D$2:$D$692,'Infos Relatório'!$B$326,'Faturamento SP3'!$E$2:$E$692,'Infos Relatório'!$B352,'Faturamento SP3'!$Z$2:$Z$692,'Infos Relatório'!BQ$1)</f>
        <v>0</v>
      </c>
    </row>
    <row r="353" spans="2:74">
      <c r="B353" s="17" t="s">
        <v>33</v>
      </c>
      <c r="C353" s="23">
        <f>COUNTIFS('Faturamento SP3'!$D$2:$D$692,'Infos Relatório'!$B$326,'Faturamento SP3'!$E$2:$E$692,'Infos Relatório'!$B353,'Faturamento SP3'!$Z$2:$Z$692,'Infos Relatório'!C$1)</f>
        <v>0</v>
      </c>
      <c r="D353" s="13">
        <f>SUMIFS('Faturamento SP3'!$G$2:$G$692,'Faturamento SP3'!$D$2:$D$692,'Infos Relatório'!$B$326,'Faturamento SP3'!$E$2:$E$692,'Infos Relatório'!$B353,'Faturamento SP3'!$Z$2:$Z$692,'Infos Relatório'!C$1)</f>
        <v>0</v>
      </c>
      <c r="E353" s="13">
        <f>SUMIFS('Faturamento SP3'!$J$2:$J$692,'Faturamento SP3'!$D$2:$D$692,'Infos Relatório'!$B$326,'Faturamento SP3'!$E$2:$E$692,'Infos Relatório'!$B353,'Faturamento SP3'!$Z$2:$Z$692,'Infos Relatório'!C$1)</f>
        <v>0</v>
      </c>
      <c r="F353" s="14">
        <f>SUMIFS('Faturamento SP3'!$O$2:$O$692,'Faturamento SP3'!$D$2:$D$692,'Infos Relatório'!$B$326,'Faturamento SP3'!$E$2:$E$692,'Infos Relatório'!$B353,'Faturamento SP3'!$Z$2:$Z$692,'Infos Relatório'!C$1,'Faturamento SP3'!$T$2:$T$692,"Sim")+SUMIFS('Faturamento SP3'!$P$2:$P$692,'Faturamento SP3'!$D$2:$D$692,'Infos Relatório'!$B$326,'Faturamento SP3'!$E$2:$E$692,'Infos Relatório'!$B353,'Faturamento SP3'!$Z$2:$Z$692,'Infos Relatório'!C$1,'Faturamento SP3'!$T$2:$T$692,"Sim")</f>
        <v>0</v>
      </c>
      <c r="G353" s="27" t="e">
        <f t="shared" si="121"/>
        <v>#DIV/0!</v>
      </c>
      <c r="H353" s="24">
        <f>SUMIFS('Faturamento SP3'!$H$2:$H$692,'Faturamento SP3'!$D$2:$D$692,'Infos Relatório'!$B$326,'Faturamento SP3'!$E$2:$E$692,'Infos Relatório'!$B353,'Faturamento SP3'!$Z$2:$Z$692,'Infos Relatório'!C$1)</f>
        <v>0</v>
      </c>
      <c r="I353" s="23">
        <f>COUNTIFS('Faturamento SP3'!$D$2:$D$692,'Infos Relatório'!$B$326,'Faturamento SP3'!$E$2:$E$692,'Infos Relatório'!$B353,'Faturamento SP3'!$Z$2:$Z$692,'Infos Relatório'!I$1)</f>
        <v>0</v>
      </c>
      <c r="J353" s="13">
        <f>SUMIFS('Faturamento SP3'!$G$2:$G$692,'Faturamento SP3'!$D$2:$D$692,'Infos Relatório'!$B$326,'Faturamento SP3'!$E$2:$E$692,'Infos Relatório'!$B353,'Faturamento SP3'!$Z$2:$Z$692,'Infos Relatório'!I$1)</f>
        <v>0</v>
      </c>
      <c r="K353" s="13">
        <f>SUMIFS('Faturamento SP3'!$J$2:$J$692,'Faturamento SP3'!$D$2:$D$692,'Infos Relatório'!$B$326,'Faturamento SP3'!$E$2:$E$692,'Infos Relatório'!$B353,'Faturamento SP3'!$Z$2:$Z$692,'Infos Relatório'!I$1)</f>
        <v>0</v>
      </c>
      <c r="L353" s="14">
        <f>SUMIFS('Faturamento SP3'!$O$2:$O$692,'Faturamento SP3'!$D$2:$D$692,'Infos Relatório'!$B$326,'Faturamento SP3'!$E$2:$E$692,'Infos Relatório'!$B353,'Faturamento SP3'!$Z$2:$Z$692,'Infos Relatório'!I$1,'Faturamento SP3'!$T$2:$T$692,"Sim")+SUMIFS('Faturamento SP3'!$P$2:$P$692,'Faturamento SP3'!$D$2:$D$692,'Infos Relatório'!$B$326,'Faturamento SP3'!$E$2:$E$692,'Infos Relatório'!$B353,'Faturamento SP3'!$Z$2:$Z$692,'Infos Relatório'!I$1,'Faturamento SP3'!$T$2:$T$692,"Sim")</f>
        <v>0</v>
      </c>
      <c r="M353" s="27" t="e">
        <f t="shared" si="122"/>
        <v>#DIV/0!</v>
      </c>
      <c r="N353" s="24">
        <f>SUMIFS('Faturamento SP3'!$H$2:$H$692,'Faturamento SP3'!$D$2:$D$692,'Infos Relatório'!$B$326,'Faturamento SP3'!$E$2:$E$692,'Infos Relatório'!$B353,'Faturamento SP3'!$Z$2:$Z$692,'Infos Relatório'!I$1)</f>
        <v>0</v>
      </c>
      <c r="O353" s="23">
        <f>COUNTIFS('Faturamento SP3'!$D$2:$D$692,'Infos Relatório'!$B$326,'Faturamento SP3'!$E$2:$E$692,'Infos Relatório'!$B353,'Faturamento SP3'!$Z$2:$Z$692,'Infos Relatório'!O$1)</f>
        <v>0</v>
      </c>
      <c r="P353" s="13">
        <f>SUMIFS('Faturamento SP3'!$G$2:$G$692,'Faturamento SP3'!$D$2:$D$692,'Infos Relatório'!$B$326,'Faturamento SP3'!$E$2:$E$692,'Infos Relatório'!$B353,'Faturamento SP3'!$Z$2:$Z$692,'Infos Relatório'!O$1)</f>
        <v>0</v>
      </c>
      <c r="Q353" s="13">
        <f>SUMIFS('Faturamento SP3'!$J$2:$J$692,'Faturamento SP3'!$D$2:$D$692,'Infos Relatório'!$B$326,'Faturamento SP3'!$E$2:$E$692,'Infos Relatório'!$B353,'Faturamento SP3'!$Z$2:$Z$692,'Infos Relatório'!O$1)</f>
        <v>0</v>
      </c>
      <c r="R353" s="14">
        <f>SUMIFS('Faturamento SP3'!$O$2:$O$692,'Faturamento SP3'!$D$2:$D$692,'Infos Relatório'!$B$326,'Faturamento SP3'!$E$2:$E$692,'Infos Relatório'!$B353,'Faturamento SP3'!$Z$2:$Z$692,'Infos Relatório'!O$1,'Faturamento SP3'!$T$2:$T$692,"Sim")+SUMIFS('Faturamento SP3'!$P$2:$P$692,'Faturamento SP3'!$D$2:$D$692,'Infos Relatório'!$B$326,'Faturamento SP3'!$E$2:$E$692,'Infos Relatório'!$B353,'Faturamento SP3'!$Z$2:$Z$692,'Infos Relatório'!O$1,'Faturamento SP3'!$T$2:$T$692,"Sim")</f>
        <v>0</v>
      </c>
      <c r="S353" s="27" t="e">
        <f t="shared" si="123"/>
        <v>#DIV/0!</v>
      </c>
      <c r="T353" s="24">
        <f>SUMIFS('Faturamento SP3'!$H$2:$H$692,'Faturamento SP3'!$D$2:$D$692,'Infos Relatório'!$B$326,'Faturamento SP3'!$E$2:$E$692,'Infos Relatório'!$B353,'Faturamento SP3'!$Z$2:$Z$692,'Infos Relatório'!O$1)</f>
        <v>0</v>
      </c>
      <c r="U353" s="23">
        <f>COUNTIFS('Faturamento SP3'!$D$2:$D$692,'Infos Relatório'!$B$326,'Faturamento SP3'!$E$2:$E$692,'Infos Relatório'!$B353,'Faturamento SP3'!$Z$2:$Z$692,'Infos Relatório'!U$1)</f>
        <v>0</v>
      </c>
      <c r="V353" s="13">
        <f>SUMIFS('Faturamento SP3'!$G$2:$G$692,'Faturamento SP3'!$D$2:$D$692,'Infos Relatório'!$B$326,'Faturamento SP3'!$E$2:$E$692,'Infos Relatório'!$B353,'Faturamento SP3'!$Z$2:$Z$692,'Infos Relatório'!U$1)</f>
        <v>0</v>
      </c>
      <c r="W353" s="13">
        <f>SUMIFS('Faturamento SP3'!$J$2:$J$692,'Faturamento SP3'!$D$2:$D$692,'Infos Relatório'!$B$326,'Faturamento SP3'!$E$2:$E$692,'Infos Relatório'!$B353,'Faturamento SP3'!$Z$2:$Z$692,'Infos Relatório'!U$1)</f>
        <v>0</v>
      </c>
      <c r="X353" s="14">
        <f>SUMIFS('Faturamento SP3'!$O$2:$O$692,'Faturamento SP3'!$D$2:$D$692,'Infos Relatório'!$B$326,'Faturamento SP3'!$E$2:$E$692,'Infos Relatório'!$B353,'Faturamento SP3'!$Z$2:$Z$692,'Infos Relatório'!U$1,'Faturamento SP3'!$T$2:$T$692,"Sim")+SUMIFS('Faturamento SP3'!$P$2:$P$692,'Faturamento SP3'!$D$2:$D$692,'Infos Relatório'!$B$326,'Faturamento SP3'!$E$2:$E$692,'Infos Relatório'!$B353,'Faturamento SP3'!$Z$2:$Z$692,'Infos Relatório'!U$1,'Faturamento SP3'!$T$2:$T$692,"Sim")</f>
        <v>0</v>
      </c>
      <c r="Y353" s="27" t="e">
        <f t="shared" si="124"/>
        <v>#DIV/0!</v>
      </c>
      <c r="Z353" s="24">
        <f>SUMIFS('Faturamento SP3'!$H$2:$H$692,'Faturamento SP3'!$D$2:$D$692,'Infos Relatório'!$B$326,'Faturamento SP3'!$E$2:$E$692,'Infos Relatório'!$B353,'Faturamento SP3'!$Z$2:$Z$692,'Infos Relatório'!U$1)</f>
        <v>0</v>
      </c>
      <c r="AA353" s="23">
        <f>COUNTIFS('Faturamento SP3'!$D$2:$D$692,'Infos Relatório'!$B$326,'Faturamento SP3'!$E$2:$E$692,'Infos Relatório'!$B353,'Faturamento SP3'!$Z$2:$Z$692,'Infos Relatório'!AA$1)</f>
        <v>0</v>
      </c>
      <c r="AB353" s="13">
        <f>SUMIFS('Faturamento SP3'!$G$2:$G$692,'Faturamento SP3'!$D$2:$D$692,'Infos Relatório'!$B$326,'Faturamento SP3'!$E$2:$E$692,'Infos Relatório'!$B353,'Faturamento SP3'!$Z$2:$Z$692,'Infos Relatório'!AA$1)</f>
        <v>0</v>
      </c>
      <c r="AC353" s="13">
        <f>SUMIFS('Faturamento SP3'!$J$2:$J$692,'Faturamento SP3'!$D$2:$D$692,'Infos Relatório'!$B$326,'Faturamento SP3'!$E$2:$E$692,'Infos Relatório'!$B353,'Faturamento SP3'!$Z$2:$Z$692,'Infos Relatório'!AA$1)</f>
        <v>0</v>
      </c>
      <c r="AD353" s="14">
        <f>SUMIFS('Faturamento SP3'!$O$2:$O$692,'Faturamento SP3'!$D$2:$D$692,'Infos Relatório'!$B$326,'Faturamento SP3'!$E$2:$E$692,'Infos Relatório'!$B353,'Faturamento SP3'!$Z$2:$Z$692,'Infos Relatório'!AA$1,'Faturamento SP3'!$T$2:$T$692,"Sim")+SUMIFS('Faturamento SP3'!$P$2:$P$692,'Faturamento SP3'!$D$2:$D$692,'Infos Relatório'!$B$326,'Faturamento SP3'!$E$2:$E$692,'Infos Relatório'!$B353,'Faturamento SP3'!$Z$2:$Z$692,'Infos Relatório'!AA$1,'Faturamento SP3'!$T$2:$T$692,"Sim")</f>
        <v>0</v>
      </c>
      <c r="AE353" s="27" t="e">
        <f t="shared" si="125"/>
        <v>#DIV/0!</v>
      </c>
      <c r="AF353" s="24">
        <f>SUMIFS('Faturamento SP3'!$H$2:$H$692,'Faturamento SP3'!$D$2:$D$692,'Infos Relatório'!$B$326,'Faturamento SP3'!$E$2:$E$692,'Infos Relatório'!$B353,'Faturamento SP3'!$Z$2:$Z$692,'Infos Relatório'!AA$1)</f>
        <v>0</v>
      </c>
      <c r="AG353" s="23">
        <f>COUNTIFS('Faturamento SP3'!$D$2:$D$692,'Infos Relatório'!$B$326,'Faturamento SP3'!$E$2:$E$692,'Infos Relatório'!$B353,'Faturamento SP3'!$Z$2:$Z$692,'Infos Relatório'!AG$1)</f>
        <v>0</v>
      </c>
      <c r="AH353" s="13">
        <f>SUMIFS('Faturamento SP3'!$G$2:$G$692,'Faturamento SP3'!$D$2:$D$692,'Infos Relatório'!$B$326,'Faturamento SP3'!$E$2:$E$692,'Infos Relatório'!$B353,'Faturamento SP3'!$Z$2:$Z$692,'Infos Relatório'!AG$1)</f>
        <v>0</v>
      </c>
      <c r="AI353" s="13">
        <f>SUMIFS('Faturamento SP3'!$J$2:$J$692,'Faturamento SP3'!$D$2:$D$692,'Infos Relatório'!$B$326,'Faturamento SP3'!$E$2:$E$692,'Infos Relatório'!$B353,'Faturamento SP3'!$Z$2:$Z$692,'Infos Relatório'!AG$1)</f>
        <v>0</v>
      </c>
      <c r="AJ353" s="14">
        <f>SUMIFS('Faturamento SP3'!$O$2:$O$692,'Faturamento SP3'!$D$2:$D$692,'Infos Relatório'!$B$326,'Faturamento SP3'!$E$2:$E$692,'Infos Relatório'!$B353,'Faturamento SP3'!$Z$2:$Z$692,'Infos Relatório'!AG$1,'Faturamento SP3'!$T$2:$T$692,"Sim")+SUMIFS('Faturamento SP3'!$P$2:$P$692,'Faturamento SP3'!$D$2:$D$692,'Infos Relatório'!$B$326,'Faturamento SP3'!$E$2:$E$692,'Infos Relatório'!$B353,'Faturamento SP3'!$Z$2:$Z$692,'Infos Relatório'!AG$1,'Faturamento SP3'!$T$2:$T$692,"Sim")</f>
        <v>0</v>
      </c>
      <c r="AK353" s="27" t="e">
        <f t="shared" si="126"/>
        <v>#DIV/0!</v>
      </c>
      <c r="AL353" s="24">
        <f>SUMIFS('Faturamento SP3'!$H$2:$H$692,'Faturamento SP3'!$D$2:$D$692,'Infos Relatório'!$B$326,'Faturamento SP3'!$E$2:$E$692,'Infos Relatório'!$B353,'Faturamento SP3'!$Z$2:$Z$692,'Infos Relatório'!AG$1)</f>
        <v>0</v>
      </c>
      <c r="AM353" s="23">
        <f>COUNTIFS('Faturamento SP3'!$D$2:$D$692,'Infos Relatório'!$B$326,'Faturamento SP3'!$E$2:$E$692,'Infos Relatório'!$B353,'Faturamento SP3'!$Z$2:$Z$692,'Infos Relatório'!AM$1)</f>
        <v>0</v>
      </c>
      <c r="AN353" s="13">
        <f>SUMIFS('Faturamento SP3'!$G$2:$G$692,'Faturamento SP3'!$D$2:$D$692,'Infos Relatório'!$B$326,'Faturamento SP3'!$E$2:$E$692,'Infos Relatório'!$B353,'Faturamento SP3'!$Z$2:$Z$692,'Infos Relatório'!AM$1)</f>
        <v>0</v>
      </c>
      <c r="AO353" s="13">
        <f>SUMIFS('Faturamento SP3'!$J$2:$J$692,'Faturamento SP3'!$D$2:$D$692,'Infos Relatório'!$B$326,'Faturamento SP3'!$E$2:$E$692,'Infos Relatório'!$B353,'Faturamento SP3'!$Z$2:$Z$692,'Infos Relatório'!AM$1)</f>
        <v>0</v>
      </c>
      <c r="AP353" s="14">
        <f>SUMIFS('Faturamento SP3'!$O$2:$O$692,'Faturamento SP3'!$D$2:$D$692,'Infos Relatório'!$B$326,'Faturamento SP3'!$E$2:$E$692,'Infos Relatório'!$B353,'Faturamento SP3'!$Z$2:$Z$692,'Infos Relatório'!AM$1,'Faturamento SP3'!$T$2:$T$692,"Sim")+SUMIFS('Faturamento SP3'!$P$2:$P$692,'Faturamento SP3'!$D$2:$D$692,'Infos Relatório'!$B$326,'Faturamento SP3'!$E$2:$E$692,'Infos Relatório'!$B353,'Faturamento SP3'!$Z$2:$Z$692,'Infos Relatório'!AM$1,'Faturamento SP3'!$T$2:$T$692,"Sim")</f>
        <v>0</v>
      </c>
      <c r="AQ353" s="27" t="e">
        <f t="shared" si="127"/>
        <v>#DIV/0!</v>
      </c>
      <c r="AR353" s="24">
        <f>SUMIFS('Faturamento SP3'!$H$2:$H$692,'Faturamento SP3'!$D$2:$D$692,'Infos Relatório'!$B$326,'Faturamento SP3'!$E$2:$E$692,'Infos Relatório'!$B353,'Faturamento SP3'!$Z$2:$Z$692,'Infos Relatório'!AM$1)</f>
        <v>0</v>
      </c>
      <c r="AS353" s="23">
        <f>COUNTIFS('Faturamento SP3'!$D$2:$D$692,'Infos Relatório'!$B$326,'Faturamento SP3'!$E$2:$E$692,'Infos Relatório'!$B353,'Faturamento SP3'!$Z$2:$Z$692,'Infos Relatório'!AS$1)</f>
        <v>0</v>
      </c>
      <c r="AT353" s="13">
        <f>SUMIFS('Faturamento SP3'!$G$2:$G$692,'Faturamento SP3'!$D$2:$D$692,'Infos Relatório'!$B$326,'Faturamento SP3'!$E$2:$E$692,'Infos Relatório'!$B353,'Faturamento SP3'!$Z$2:$Z$692,'Infos Relatório'!AS$1)</f>
        <v>0</v>
      </c>
      <c r="AU353" s="13">
        <f>SUMIFS('Faturamento SP3'!$J$2:$J$692,'Faturamento SP3'!$D$2:$D$692,'Infos Relatório'!$B$326,'Faturamento SP3'!$E$2:$E$692,'Infos Relatório'!$B353,'Faturamento SP3'!$Z$2:$Z$692,'Infos Relatório'!AS$1)</f>
        <v>0</v>
      </c>
      <c r="AV353" s="14">
        <f>SUMIFS('Faturamento SP3'!$O$2:$O$692,'Faturamento SP3'!$D$2:$D$692,'Infos Relatório'!$B$326,'Faturamento SP3'!$E$2:$E$692,'Infos Relatório'!$B353,'Faturamento SP3'!$Z$2:$Z$692,'Infos Relatório'!AS$1,'Faturamento SP3'!$T$2:$T$692,"Sim")+SUMIFS('Faturamento SP3'!$P$2:$P$692,'Faturamento SP3'!$D$2:$D$692,'Infos Relatório'!$B$326,'Faturamento SP3'!$E$2:$E$692,'Infos Relatório'!$B353,'Faturamento SP3'!$Z$2:$Z$692,'Infos Relatório'!AS$1,'Faturamento SP3'!$T$2:$T$692,"Sim")</f>
        <v>0</v>
      </c>
      <c r="AW353" s="27" t="e">
        <f t="shared" si="128"/>
        <v>#DIV/0!</v>
      </c>
      <c r="AX353" s="24">
        <f>SUMIFS('Faturamento SP3'!$H$2:$H$692,'Faturamento SP3'!$D$2:$D$692,'Infos Relatório'!$B$326,'Faturamento SP3'!$E$2:$E$692,'Infos Relatório'!$B353,'Faturamento SP3'!$Z$2:$Z$692,'Infos Relatório'!AS$1)</f>
        <v>0</v>
      </c>
      <c r="AY353" s="23">
        <f>COUNTIFS('Faturamento SP3'!$D$2:$D$692,'Infos Relatório'!$B$326,'Faturamento SP3'!$E$2:$E$692,'Infos Relatório'!$B353,'Faturamento SP3'!$Z$2:$Z$692,'Infos Relatório'!AY$1)</f>
        <v>0</v>
      </c>
      <c r="AZ353" s="13">
        <f>SUMIFS('Faturamento SP3'!$G$2:$G$692,'Faturamento SP3'!$D$2:$D$692,'Infos Relatório'!$B$326,'Faturamento SP3'!$E$2:$E$692,'Infos Relatório'!$B353,'Faturamento SP3'!$Z$2:$Z$692,'Infos Relatório'!AY$1)</f>
        <v>0</v>
      </c>
      <c r="BA353" s="13">
        <f>SUMIFS('Faturamento SP3'!$J$2:$J$692,'Faturamento SP3'!$D$2:$D$692,'Infos Relatório'!$B$326,'Faturamento SP3'!$E$2:$E$692,'Infos Relatório'!$B353,'Faturamento SP3'!$Z$2:$Z$692,'Infos Relatório'!AY$1)</f>
        <v>0</v>
      </c>
      <c r="BB353" s="14">
        <f>SUMIFS('Faturamento SP3'!$O$2:$O$692,'Faturamento SP3'!$D$2:$D$692,'Infos Relatório'!$B$326,'Faturamento SP3'!$E$2:$E$692,'Infos Relatório'!$B353,'Faturamento SP3'!$Z$2:$Z$692,'Infos Relatório'!AY$1,'Faturamento SP3'!$T$2:$T$692,"Sim")+SUMIFS('Faturamento SP3'!$P$2:$P$692,'Faturamento SP3'!$D$2:$D$692,'Infos Relatório'!$B$326,'Faturamento SP3'!$E$2:$E$692,'Infos Relatório'!$B353,'Faturamento SP3'!$Z$2:$Z$692,'Infos Relatório'!AY$1,'Faturamento SP3'!$T$2:$T$692,"Sim")</f>
        <v>0</v>
      </c>
      <c r="BC353" s="27" t="e">
        <f t="shared" si="129"/>
        <v>#DIV/0!</v>
      </c>
      <c r="BD353" s="24">
        <f>SUMIFS('Faturamento SP3'!$H$2:$H$692,'Faturamento SP3'!$D$2:$D$692,'Infos Relatório'!$B$326,'Faturamento SP3'!$E$2:$E$692,'Infos Relatório'!$B353,'Faturamento SP3'!$Z$2:$Z$692,'Infos Relatório'!AY$1)</f>
        <v>0</v>
      </c>
      <c r="BE353" s="23">
        <f>COUNTIFS('Faturamento SP3'!$D$2:$D$692,'Infos Relatório'!$B$326,'Faturamento SP3'!$E$2:$E$692,'Infos Relatório'!$B353,'Faturamento SP3'!$Z$2:$Z$692,'Infos Relatório'!BE$1)</f>
        <v>0</v>
      </c>
      <c r="BF353" s="13">
        <f>SUMIFS('Faturamento SP3'!$G$2:$G$692,'Faturamento SP3'!$D$2:$D$692,'Infos Relatório'!$B$326,'Faturamento SP3'!$E$2:$E$692,'Infos Relatório'!$B353,'Faturamento SP3'!$Z$2:$Z$692,'Infos Relatório'!BE$1)</f>
        <v>0</v>
      </c>
      <c r="BG353" s="13">
        <f>SUMIFS('Faturamento SP3'!$J$2:$J$692,'Faturamento SP3'!$D$2:$D$692,'Infos Relatório'!$B$326,'Faturamento SP3'!$E$2:$E$692,'Infos Relatório'!$B353,'Faturamento SP3'!$Z$2:$Z$692,'Infos Relatório'!BE$1)</f>
        <v>0</v>
      </c>
      <c r="BH353" s="14">
        <f>SUMIFS('Faturamento SP3'!$O$2:$O$692,'Faturamento SP3'!$D$2:$D$692,'Infos Relatório'!$B$326,'Faturamento SP3'!$E$2:$E$692,'Infos Relatório'!$B353,'Faturamento SP3'!$Z$2:$Z$692,'Infos Relatório'!BE$1,'Faturamento SP3'!$T$2:$T$692,"Sim")+SUMIFS('Faturamento SP3'!$P$2:$P$692,'Faturamento SP3'!$D$2:$D$692,'Infos Relatório'!$B$326,'Faturamento SP3'!$E$2:$E$692,'Infos Relatório'!$B353,'Faturamento SP3'!$Z$2:$Z$692,'Infos Relatório'!BE$1,'Faturamento SP3'!$T$2:$T$692,"Sim")</f>
        <v>0</v>
      </c>
      <c r="BI353" s="27" t="e">
        <f t="shared" si="130"/>
        <v>#DIV/0!</v>
      </c>
      <c r="BJ353" s="24">
        <f>SUMIFS('Faturamento SP3'!$H$2:$H$692,'Faturamento SP3'!$D$2:$D$692,'Infos Relatório'!$B$326,'Faturamento SP3'!$E$2:$E$692,'Infos Relatório'!$B353,'Faturamento SP3'!$Z$2:$Z$692,'Infos Relatório'!BE$1)</f>
        <v>0</v>
      </c>
      <c r="BK353" s="23">
        <f>COUNTIFS('Faturamento SP3'!$D$2:$D$692,'Infos Relatório'!$B$326,'Faturamento SP3'!$E$2:$E$692,'Infos Relatório'!$B353,'Faturamento SP3'!$Z$2:$Z$692,'Infos Relatório'!BK$1)</f>
        <v>0</v>
      </c>
      <c r="BL353" s="13">
        <f>SUMIFS('Faturamento SP3'!$G$2:$G$692,'Faturamento SP3'!$D$2:$D$692,'Infos Relatório'!$B$326,'Faturamento SP3'!$E$2:$E$692,'Infos Relatório'!$B353,'Faturamento SP3'!$Z$2:$Z$692,'Infos Relatório'!BK$1)</f>
        <v>0</v>
      </c>
      <c r="BM353" s="13">
        <f>SUMIFS('Faturamento SP3'!$J$2:$J$692,'Faturamento SP3'!$D$2:$D$692,'Infos Relatório'!$B$326,'Faturamento SP3'!$E$2:$E$692,'Infos Relatório'!$B353,'Faturamento SP3'!$Z$2:$Z$692,'Infos Relatório'!BK$1)</f>
        <v>0</v>
      </c>
      <c r="BN353" s="14">
        <f>SUMIFS('Faturamento SP3'!$O$2:$O$692,'Faturamento SP3'!$D$2:$D$692,'Infos Relatório'!$B$326,'Faturamento SP3'!$E$2:$E$692,'Infos Relatório'!$B353,'Faturamento SP3'!$Z$2:$Z$692,'Infos Relatório'!BK$1,'Faturamento SP3'!$T$2:$T$692,"Sim")+SUMIFS('Faturamento SP3'!$P$2:$P$692,'Faturamento SP3'!$D$2:$D$692,'Infos Relatório'!$B$326,'Faturamento SP3'!$E$2:$E$692,'Infos Relatório'!$B353,'Faturamento SP3'!$Z$2:$Z$692,'Infos Relatório'!BK$1,'Faturamento SP3'!$T$2:$T$692,"Sim")</f>
        <v>0</v>
      </c>
      <c r="BO353" s="27" t="e">
        <f t="shared" si="131"/>
        <v>#DIV/0!</v>
      </c>
      <c r="BP353" s="24">
        <f>SUMIFS('Faturamento SP3'!$H$2:$H$692,'Faturamento SP3'!$D$2:$D$692,'Infos Relatório'!$B$326,'Faturamento SP3'!$E$2:$E$692,'Infos Relatório'!$B353,'Faturamento SP3'!$Z$2:$Z$692,'Infos Relatório'!BK$1)</f>
        <v>0</v>
      </c>
      <c r="BQ353" s="23">
        <f>COUNTIFS('Faturamento SP3'!$D$2:$D$692,'Infos Relatório'!$B$326,'Faturamento SP3'!$E$2:$E$692,'Infos Relatório'!$B353,'Faturamento SP3'!$Z$2:$Z$692,'Infos Relatório'!BQ$1)</f>
        <v>0</v>
      </c>
      <c r="BR353" s="13">
        <f>SUMIFS('Faturamento SP3'!$G$2:$G$692,'Faturamento SP3'!$D$2:$D$692,'Infos Relatório'!$B$326,'Faturamento SP3'!$E$2:$E$692,'Infos Relatório'!$B353,'Faturamento SP3'!$Z$2:$Z$692,'Infos Relatório'!BQ$1)</f>
        <v>0</v>
      </c>
      <c r="BS353" s="13">
        <f>SUMIFS('Faturamento SP3'!$J$2:$J$692,'Faturamento SP3'!$D$2:$D$692,'Infos Relatório'!$B$326,'Faturamento SP3'!$E$2:$E$692,'Infos Relatório'!$B353,'Faturamento SP3'!$Z$2:$Z$692,'Infos Relatório'!BQ$1)</f>
        <v>0</v>
      </c>
      <c r="BT353" s="14">
        <f>SUMIFS('Faturamento SP3'!$O$2:$O$692,'Faturamento SP3'!$D$2:$D$692,'Infos Relatório'!$B$326,'Faturamento SP3'!$E$2:$E$692,'Infos Relatório'!$B353,'Faturamento SP3'!$Z$2:$Z$692,'Infos Relatório'!BQ$1,'Faturamento SP3'!$T$2:$T$692,"Sim")+SUMIFS('Faturamento SP3'!$P$2:$P$692,'Faturamento SP3'!$D$2:$D$692,'Infos Relatório'!$B$326,'Faturamento SP3'!$E$2:$E$692,'Infos Relatório'!$B353,'Faturamento SP3'!$Z$2:$Z$692,'Infos Relatório'!BQ$1,'Faturamento SP3'!$T$2:$T$692,"Sim")</f>
        <v>0</v>
      </c>
      <c r="BU353" s="27" t="e">
        <f t="shared" si="132"/>
        <v>#DIV/0!</v>
      </c>
      <c r="BV353" s="24">
        <f>SUMIFS('Faturamento SP3'!$H$2:$H$692,'Faturamento SP3'!$D$2:$D$692,'Infos Relatório'!$B$326,'Faturamento SP3'!$E$2:$E$692,'Infos Relatório'!$B353,'Faturamento SP3'!$Z$2:$Z$692,'Infos Relatório'!BQ$1)</f>
        <v>0</v>
      </c>
    </row>
    <row r="354" spans="2:74">
      <c r="B354" s="17" t="s">
        <v>34</v>
      </c>
      <c r="C354" s="23">
        <f>COUNTIFS('Faturamento SP3'!$D$2:$D$692,'Infos Relatório'!$B$326,'Faturamento SP3'!$E$2:$E$692,'Infos Relatório'!$B354,'Faturamento SP3'!$Z$2:$Z$692,'Infos Relatório'!C$1)</f>
        <v>0</v>
      </c>
      <c r="D354" s="13">
        <f>SUMIFS('Faturamento SP3'!$G$2:$G$692,'Faturamento SP3'!$D$2:$D$692,'Infos Relatório'!$B$326,'Faturamento SP3'!$E$2:$E$692,'Infos Relatório'!$B354,'Faturamento SP3'!$Z$2:$Z$692,'Infos Relatório'!C$1)</f>
        <v>0</v>
      </c>
      <c r="E354" s="13">
        <f>SUMIFS('Faturamento SP3'!$J$2:$J$692,'Faturamento SP3'!$D$2:$D$692,'Infos Relatório'!$B$326,'Faturamento SP3'!$E$2:$E$692,'Infos Relatório'!$B354,'Faturamento SP3'!$Z$2:$Z$692,'Infos Relatório'!C$1)</f>
        <v>0</v>
      </c>
      <c r="F354" s="14">
        <f>SUMIFS('Faturamento SP3'!$O$2:$O$692,'Faturamento SP3'!$D$2:$D$692,'Infos Relatório'!$B$326,'Faturamento SP3'!$E$2:$E$692,'Infos Relatório'!$B354,'Faturamento SP3'!$Z$2:$Z$692,'Infos Relatório'!C$1,'Faturamento SP3'!$T$2:$T$692,"Sim")+SUMIFS('Faturamento SP3'!$P$2:$P$692,'Faturamento SP3'!$D$2:$D$692,'Infos Relatório'!$B$326,'Faturamento SP3'!$E$2:$E$692,'Infos Relatório'!$B354,'Faturamento SP3'!$Z$2:$Z$692,'Infos Relatório'!C$1,'Faturamento SP3'!$T$2:$T$692,"Sim")</f>
        <v>0</v>
      </c>
      <c r="G354" s="27" t="e">
        <f t="shared" si="121"/>
        <v>#DIV/0!</v>
      </c>
      <c r="H354" s="24">
        <f>SUMIFS('Faturamento SP3'!$H$2:$H$692,'Faturamento SP3'!$D$2:$D$692,'Infos Relatório'!$B$326,'Faturamento SP3'!$E$2:$E$692,'Infos Relatório'!$B354,'Faturamento SP3'!$Z$2:$Z$692,'Infos Relatório'!C$1)</f>
        <v>0</v>
      </c>
      <c r="I354" s="23">
        <f>COUNTIFS('Faturamento SP3'!$D$2:$D$692,'Infos Relatório'!$B$326,'Faturamento SP3'!$E$2:$E$692,'Infos Relatório'!$B354,'Faturamento SP3'!$Z$2:$Z$692,'Infos Relatório'!I$1)</f>
        <v>0</v>
      </c>
      <c r="J354" s="13">
        <f>SUMIFS('Faturamento SP3'!$G$2:$G$692,'Faturamento SP3'!$D$2:$D$692,'Infos Relatório'!$B$326,'Faturamento SP3'!$E$2:$E$692,'Infos Relatório'!$B354,'Faturamento SP3'!$Z$2:$Z$692,'Infos Relatório'!I$1)</f>
        <v>0</v>
      </c>
      <c r="K354" s="13">
        <f>SUMIFS('Faturamento SP3'!$J$2:$J$692,'Faturamento SP3'!$D$2:$D$692,'Infos Relatório'!$B$326,'Faturamento SP3'!$E$2:$E$692,'Infos Relatório'!$B354,'Faturamento SP3'!$Z$2:$Z$692,'Infos Relatório'!I$1)</f>
        <v>0</v>
      </c>
      <c r="L354" s="14">
        <f>SUMIFS('Faturamento SP3'!$O$2:$O$692,'Faturamento SP3'!$D$2:$D$692,'Infos Relatório'!$B$326,'Faturamento SP3'!$E$2:$E$692,'Infos Relatório'!$B354,'Faturamento SP3'!$Z$2:$Z$692,'Infos Relatório'!I$1,'Faturamento SP3'!$T$2:$T$692,"Sim")+SUMIFS('Faturamento SP3'!$P$2:$P$692,'Faturamento SP3'!$D$2:$D$692,'Infos Relatório'!$B$326,'Faturamento SP3'!$E$2:$E$692,'Infos Relatório'!$B354,'Faturamento SP3'!$Z$2:$Z$692,'Infos Relatório'!I$1,'Faturamento SP3'!$T$2:$T$692,"Sim")</f>
        <v>0</v>
      </c>
      <c r="M354" s="27" t="e">
        <f t="shared" si="122"/>
        <v>#DIV/0!</v>
      </c>
      <c r="N354" s="24">
        <f>SUMIFS('Faturamento SP3'!$H$2:$H$692,'Faturamento SP3'!$D$2:$D$692,'Infos Relatório'!$B$326,'Faturamento SP3'!$E$2:$E$692,'Infos Relatório'!$B354,'Faturamento SP3'!$Z$2:$Z$692,'Infos Relatório'!I$1)</f>
        <v>0</v>
      </c>
      <c r="O354" s="23">
        <f>COUNTIFS('Faturamento SP3'!$D$2:$D$692,'Infos Relatório'!$B$326,'Faturamento SP3'!$E$2:$E$692,'Infos Relatório'!$B354,'Faturamento SP3'!$Z$2:$Z$692,'Infos Relatório'!O$1)</f>
        <v>0</v>
      </c>
      <c r="P354" s="13">
        <f>SUMIFS('Faturamento SP3'!$G$2:$G$692,'Faturamento SP3'!$D$2:$D$692,'Infos Relatório'!$B$326,'Faturamento SP3'!$E$2:$E$692,'Infos Relatório'!$B354,'Faturamento SP3'!$Z$2:$Z$692,'Infos Relatório'!O$1)</f>
        <v>0</v>
      </c>
      <c r="Q354" s="13">
        <f>SUMIFS('Faturamento SP3'!$J$2:$J$692,'Faturamento SP3'!$D$2:$D$692,'Infos Relatório'!$B$326,'Faturamento SP3'!$E$2:$E$692,'Infos Relatório'!$B354,'Faturamento SP3'!$Z$2:$Z$692,'Infos Relatório'!O$1)</f>
        <v>0</v>
      </c>
      <c r="R354" s="14">
        <f>SUMIFS('Faturamento SP3'!$O$2:$O$692,'Faturamento SP3'!$D$2:$D$692,'Infos Relatório'!$B$326,'Faturamento SP3'!$E$2:$E$692,'Infos Relatório'!$B354,'Faturamento SP3'!$Z$2:$Z$692,'Infos Relatório'!O$1,'Faturamento SP3'!$T$2:$T$692,"Sim")+SUMIFS('Faturamento SP3'!$P$2:$P$692,'Faturamento SP3'!$D$2:$D$692,'Infos Relatório'!$B$326,'Faturamento SP3'!$E$2:$E$692,'Infos Relatório'!$B354,'Faturamento SP3'!$Z$2:$Z$692,'Infos Relatório'!O$1,'Faturamento SP3'!$T$2:$T$692,"Sim")</f>
        <v>0</v>
      </c>
      <c r="S354" s="27" t="e">
        <f t="shared" si="123"/>
        <v>#DIV/0!</v>
      </c>
      <c r="T354" s="24">
        <f>SUMIFS('Faturamento SP3'!$H$2:$H$692,'Faturamento SP3'!$D$2:$D$692,'Infos Relatório'!$B$326,'Faturamento SP3'!$E$2:$E$692,'Infos Relatório'!$B354,'Faturamento SP3'!$Z$2:$Z$692,'Infos Relatório'!O$1)</f>
        <v>0</v>
      </c>
      <c r="U354" s="23">
        <f>COUNTIFS('Faturamento SP3'!$D$2:$D$692,'Infos Relatório'!$B$326,'Faturamento SP3'!$E$2:$E$692,'Infos Relatório'!$B354,'Faturamento SP3'!$Z$2:$Z$692,'Infos Relatório'!U$1)</f>
        <v>0</v>
      </c>
      <c r="V354" s="13">
        <f>SUMIFS('Faturamento SP3'!$G$2:$G$692,'Faturamento SP3'!$D$2:$D$692,'Infos Relatório'!$B$326,'Faturamento SP3'!$E$2:$E$692,'Infos Relatório'!$B354,'Faturamento SP3'!$Z$2:$Z$692,'Infos Relatório'!U$1)</f>
        <v>0</v>
      </c>
      <c r="W354" s="13">
        <f>SUMIFS('Faturamento SP3'!$J$2:$J$692,'Faturamento SP3'!$D$2:$D$692,'Infos Relatório'!$B$326,'Faturamento SP3'!$E$2:$E$692,'Infos Relatório'!$B354,'Faturamento SP3'!$Z$2:$Z$692,'Infos Relatório'!U$1)</f>
        <v>0</v>
      </c>
      <c r="X354" s="14">
        <f>SUMIFS('Faturamento SP3'!$O$2:$O$692,'Faturamento SP3'!$D$2:$D$692,'Infos Relatório'!$B$326,'Faturamento SP3'!$E$2:$E$692,'Infos Relatório'!$B354,'Faturamento SP3'!$Z$2:$Z$692,'Infos Relatório'!U$1,'Faturamento SP3'!$T$2:$T$692,"Sim")+SUMIFS('Faturamento SP3'!$P$2:$P$692,'Faturamento SP3'!$D$2:$D$692,'Infos Relatório'!$B$326,'Faturamento SP3'!$E$2:$E$692,'Infos Relatório'!$B354,'Faturamento SP3'!$Z$2:$Z$692,'Infos Relatório'!U$1,'Faturamento SP3'!$T$2:$T$692,"Sim")</f>
        <v>0</v>
      </c>
      <c r="Y354" s="27" t="e">
        <f t="shared" si="124"/>
        <v>#DIV/0!</v>
      </c>
      <c r="Z354" s="24">
        <f>SUMIFS('Faturamento SP3'!$H$2:$H$692,'Faturamento SP3'!$D$2:$D$692,'Infos Relatório'!$B$326,'Faturamento SP3'!$E$2:$E$692,'Infos Relatório'!$B354,'Faturamento SP3'!$Z$2:$Z$692,'Infos Relatório'!U$1)</f>
        <v>0</v>
      </c>
      <c r="AA354" s="23">
        <f>COUNTIFS('Faturamento SP3'!$D$2:$D$692,'Infos Relatório'!$B$326,'Faturamento SP3'!$E$2:$E$692,'Infos Relatório'!$B354,'Faturamento SP3'!$Z$2:$Z$692,'Infos Relatório'!AA$1)</f>
        <v>0</v>
      </c>
      <c r="AB354" s="13">
        <f>SUMIFS('Faturamento SP3'!$G$2:$G$692,'Faturamento SP3'!$D$2:$D$692,'Infos Relatório'!$B$326,'Faturamento SP3'!$E$2:$E$692,'Infos Relatório'!$B354,'Faturamento SP3'!$Z$2:$Z$692,'Infos Relatório'!AA$1)</f>
        <v>0</v>
      </c>
      <c r="AC354" s="13">
        <f>SUMIFS('Faturamento SP3'!$J$2:$J$692,'Faturamento SP3'!$D$2:$D$692,'Infos Relatório'!$B$326,'Faturamento SP3'!$E$2:$E$692,'Infos Relatório'!$B354,'Faturamento SP3'!$Z$2:$Z$692,'Infos Relatório'!AA$1)</f>
        <v>0</v>
      </c>
      <c r="AD354" s="14">
        <f>SUMIFS('Faturamento SP3'!$O$2:$O$692,'Faturamento SP3'!$D$2:$D$692,'Infos Relatório'!$B$326,'Faturamento SP3'!$E$2:$E$692,'Infos Relatório'!$B354,'Faturamento SP3'!$Z$2:$Z$692,'Infos Relatório'!AA$1,'Faturamento SP3'!$T$2:$T$692,"Sim")+SUMIFS('Faturamento SP3'!$P$2:$P$692,'Faturamento SP3'!$D$2:$D$692,'Infos Relatório'!$B$326,'Faturamento SP3'!$E$2:$E$692,'Infos Relatório'!$B354,'Faturamento SP3'!$Z$2:$Z$692,'Infos Relatório'!AA$1,'Faturamento SP3'!$T$2:$T$692,"Sim")</f>
        <v>0</v>
      </c>
      <c r="AE354" s="27" t="e">
        <f t="shared" si="125"/>
        <v>#DIV/0!</v>
      </c>
      <c r="AF354" s="24">
        <f>SUMIFS('Faturamento SP3'!$H$2:$H$692,'Faturamento SP3'!$D$2:$D$692,'Infos Relatório'!$B$326,'Faturamento SP3'!$E$2:$E$692,'Infos Relatório'!$B354,'Faturamento SP3'!$Z$2:$Z$692,'Infos Relatório'!AA$1)</f>
        <v>0</v>
      </c>
      <c r="AG354" s="23">
        <f>COUNTIFS('Faturamento SP3'!$D$2:$D$692,'Infos Relatório'!$B$326,'Faturamento SP3'!$E$2:$E$692,'Infos Relatório'!$B354,'Faturamento SP3'!$Z$2:$Z$692,'Infos Relatório'!AG$1)</f>
        <v>0</v>
      </c>
      <c r="AH354" s="13">
        <f>SUMIFS('Faturamento SP3'!$G$2:$G$692,'Faturamento SP3'!$D$2:$D$692,'Infos Relatório'!$B$326,'Faturamento SP3'!$E$2:$E$692,'Infos Relatório'!$B354,'Faturamento SP3'!$Z$2:$Z$692,'Infos Relatório'!AG$1)</f>
        <v>0</v>
      </c>
      <c r="AI354" s="13">
        <f>SUMIFS('Faturamento SP3'!$J$2:$J$692,'Faturamento SP3'!$D$2:$D$692,'Infos Relatório'!$B$326,'Faturamento SP3'!$E$2:$E$692,'Infos Relatório'!$B354,'Faturamento SP3'!$Z$2:$Z$692,'Infos Relatório'!AG$1)</f>
        <v>0</v>
      </c>
      <c r="AJ354" s="14">
        <f>SUMIFS('Faturamento SP3'!$O$2:$O$692,'Faturamento SP3'!$D$2:$D$692,'Infos Relatório'!$B$326,'Faturamento SP3'!$E$2:$E$692,'Infos Relatório'!$B354,'Faturamento SP3'!$Z$2:$Z$692,'Infos Relatório'!AG$1,'Faturamento SP3'!$T$2:$T$692,"Sim")+SUMIFS('Faturamento SP3'!$P$2:$P$692,'Faturamento SP3'!$D$2:$D$692,'Infos Relatório'!$B$326,'Faturamento SP3'!$E$2:$E$692,'Infos Relatório'!$B354,'Faturamento SP3'!$Z$2:$Z$692,'Infos Relatório'!AG$1,'Faturamento SP3'!$T$2:$T$692,"Sim")</f>
        <v>0</v>
      </c>
      <c r="AK354" s="27" t="e">
        <f t="shared" si="126"/>
        <v>#DIV/0!</v>
      </c>
      <c r="AL354" s="24">
        <f>SUMIFS('Faturamento SP3'!$H$2:$H$692,'Faturamento SP3'!$D$2:$D$692,'Infos Relatório'!$B$326,'Faturamento SP3'!$E$2:$E$692,'Infos Relatório'!$B354,'Faturamento SP3'!$Z$2:$Z$692,'Infos Relatório'!AG$1)</f>
        <v>0</v>
      </c>
      <c r="AM354" s="23">
        <f>COUNTIFS('Faturamento SP3'!$D$2:$D$692,'Infos Relatório'!$B$326,'Faturamento SP3'!$E$2:$E$692,'Infos Relatório'!$B354,'Faturamento SP3'!$Z$2:$Z$692,'Infos Relatório'!AM$1)</f>
        <v>0</v>
      </c>
      <c r="AN354" s="13">
        <f>SUMIFS('Faturamento SP3'!$G$2:$G$692,'Faturamento SP3'!$D$2:$D$692,'Infos Relatório'!$B$326,'Faturamento SP3'!$E$2:$E$692,'Infos Relatório'!$B354,'Faturamento SP3'!$Z$2:$Z$692,'Infos Relatório'!AM$1)</f>
        <v>0</v>
      </c>
      <c r="AO354" s="13">
        <f>SUMIFS('Faturamento SP3'!$J$2:$J$692,'Faturamento SP3'!$D$2:$D$692,'Infos Relatório'!$B$326,'Faturamento SP3'!$E$2:$E$692,'Infos Relatório'!$B354,'Faturamento SP3'!$Z$2:$Z$692,'Infos Relatório'!AM$1)</f>
        <v>0</v>
      </c>
      <c r="AP354" s="14">
        <f>SUMIFS('Faturamento SP3'!$O$2:$O$692,'Faturamento SP3'!$D$2:$D$692,'Infos Relatório'!$B$326,'Faturamento SP3'!$E$2:$E$692,'Infos Relatório'!$B354,'Faturamento SP3'!$Z$2:$Z$692,'Infos Relatório'!AM$1,'Faturamento SP3'!$T$2:$T$692,"Sim")+SUMIFS('Faturamento SP3'!$P$2:$P$692,'Faturamento SP3'!$D$2:$D$692,'Infos Relatório'!$B$326,'Faturamento SP3'!$E$2:$E$692,'Infos Relatório'!$B354,'Faturamento SP3'!$Z$2:$Z$692,'Infos Relatório'!AM$1,'Faturamento SP3'!$T$2:$T$692,"Sim")</f>
        <v>0</v>
      </c>
      <c r="AQ354" s="27" t="e">
        <f t="shared" si="127"/>
        <v>#DIV/0!</v>
      </c>
      <c r="AR354" s="24">
        <f>SUMIFS('Faturamento SP3'!$H$2:$H$692,'Faturamento SP3'!$D$2:$D$692,'Infos Relatório'!$B$326,'Faturamento SP3'!$E$2:$E$692,'Infos Relatório'!$B354,'Faturamento SP3'!$Z$2:$Z$692,'Infos Relatório'!AM$1)</f>
        <v>0</v>
      </c>
      <c r="AS354" s="23">
        <f>COUNTIFS('Faturamento SP3'!$D$2:$D$692,'Infos Relatório'!$B$326,'Faturamento SP3'!$E$2:$E$692,'Infos Relatório'!$B354,'Faturamento SP3'!$Z$2:$Z$692,'Infos Relatório'!AS$1)</f>
        <v>0</v>
      </c>
      <c r="AT354" s="13">
        <f>SUMIFS('Faturamento SP3'!$G$2:$G$692,'Faturamento SP3'!$D$2:$D$692,'Infos Relatório'!$B$326,'Faturamento SP3'!$E$2:$E$692,'Infos Relatório'!$B354,'Faturamento SP3'!$Z$2:$Z$692,'Infos Relatório'!AS$1)</f>
        <v>0</v>
      </c>
      <c r="AU354" s="13">
        <f>SUMIFS('Faturamento SP3'!$J$2:$J$692,'Faturamento SP3'!$D$2:$D$692,'Infos Relatório'!$B$326,'Faturamento SP3'!$E$2:$E$692,'Infos Relatório'!$B354,'Faturamento SP3'!$Z$2:$Z$692,'Infos Relatório'!AS$1)</f>
        <v>0</v>
      </c>
      <c r="AV354" s="14">
        <f>SUMIFS('Faturamento SP3'!$O$2:$O$692,'Faturamento SP3'!$D$2:$D$692,'Infos Relatório'!$B$326,'Faturamento SP3'!$E$2:$E$692,'Infos Relatório'!$B354,'Faturamento SP3'!$Z$2:$Z$692,'Infos Relatório'!AS$1,'Faturamento SP3'!$T$2:$T$692,"Sim")+SUMIFS('Faturamento SP3'!$P$2:$P$692,'Faturamento SP3'!$D$2:$D$692,'Infos Relatório'!$B$326,'Faturamento SP3'!$E$2:$E$692,'Infos Relatório'!$B354,'Faturamento SP3'!$Z$2:$Z$692,'Infos Relatório'!AS$1,'Faturamento SP3'!$T$2:$T$692,"Sim")</f>
        <v>0</v>
      </c>
      <c r="AW354" s="27" t="e">
        <f t="shared" si="128"/>
        <v>#DIV/0!</v>
      </c>
      <c r="AX354" s="24">
        <f>SUMIFS('Faturamento SP3'!$H$2:$H$692,'Faturamento SP3'!$D$2:$D$692,'Infos Relatório'!$B$326,'Faturamento SP3'!$E$2:$E$692,'Infos Relatório'!$B354,'Faturamento SP3'!$Z$2:$Z$692,'Infos Relatório'!AS$1)</f>
        <v>0</v>
      </c>
      <c r="AY354" s="23">
        <f>COUNTIFS('Faturamento SP3'!$D$2:$D$692,'Infos Relatório'!$B$326,'Faturamento SP3'!$E$2:$E$692,'Infos Relatório'!$B354,'Faturamento SP3'!$Z$2:$Z$692,'Infos Relatório'!AY$1)</f>
        <v>0</v>
      </c>
      <c r="AZ354" s="13">
        <f>SUMIFS('Faturamento SP3'!$G$2:$G$692,'Faturamento SP3'!$D$2:$D$692,'Infos Relatório'!$B$326,'Faturamento SP3'!$E$2:$E$692,'Infos Relatório'!$B354,'Faturamento SP3'!$Z$2:$Z$692,'Infos Relatório'!AY$1)</f>
        <v>0</v>
      </c>
      <c r="BA354" s="13">
        <f>SUMIFS('Faturamento SP3'!$J$2:$J$692,'Faturamento SP3'!$D$2:$D$692,'Infos Relatório'!$B$326,'Faturamento SP3'!$E$2:$E$692,'Infos Relatório'!$B354,'Faturamento SP3'!$Z$2:$Z$692,'Infos Relatório'!AY$1)</f>
        <v>0</v>
      </c>
      <c r="BB354" s="14">
        <f>SUMIFS('Faturamento SP3'!$O$2:$O$692,'Faturamento SP3'!$D$2:$D$692,'Infos Relatório'!$B$326,'Faturamento SP3'!$E$2:$E$692,'Infos Relatório'!$B354,'Faturamento SP3'!$Z$2:$Z$692,'Infos Relatório'!AY$1,'Faturamento SP3'!$T$2:$T$692,"Sim")+SUMIFS('Faturamento SP3'!$P$2:$P$692,'Faturamento SP3'!$D$2:$D$692,'Infos Relatório'!$B$326,'Faturamento SP3'!$E$2:$E$692,'Infos Relatório'!$B354,'Faturamento SP3'!$Z$2:$Z$692,'Infos Relatório'!AY$1,'Faturamento SP3'!$T$2:$T$692,"Sim")</f>
        <v>0</v>
      </c>
      <c r="BC354" s="27" t="e">
        <f t="shared" si="129"/>
        <v>#DIV/0!</v>
      </c>
      <c r="BD354" s="24">
        <f>SUMIFS('Faturamento SP3'!$H$2:$H$692,'Faturamento SP3'!$D$2:$D$692,'Infos Relatório'!$B$326,'Faturamento SP3'!$E$2:$E$692,'Infos Relatório'!$B354,'Faturamento SP3'!$Z$2:$Z$692,'Infos Relatório'!AY$1)</f>
        <v>0</v>
      </c>
      <c r="BE354" s="23">
        <f>COUNTIFS('Faturamento SP3'!$D$2:$D$692,'Infos Relatório'!$B$326,'Faturamento SP3'!$E$2:$E$692,'Infos Relatório'!$B354,'Faturamento SP3'!$Z$2:$Z$692,'Infos Relatório'!BE$1)</f>
        <v>0</v>
      </c>
      <c r="BF354" s="13">
        <f>SUMIFS('Faturamento SP3'!$G$2:$G$692,'Faturamento SP3'!$D$2:$D$692,'Infos Relatório'!$B$326,'Faturamento SP3'!$E$2:$E$692,'Infos Relatório'!$B354,'Faturamento SP3'!$Z$2:$Z$692,'Infos Relatório'!BE$1)</f>
        <v>0</v>
      </c>
      <c r="BG354" s="13">
        <f>SUMIFS('Faturamento SP3'!$J$2:$J$692,'Faturamento SP3'!$D$2:$D$692,'Infos Relatório'!$B$326,'Faturamento SP3'!$E$2:$E$692,'Infos Relatório'!$B354,'Faturamento SP3'!$Z$2:$Z$692,'Infos Relatório'!BE$1)</f>
        <v>0</v>
      </c>
      <c r="BH354" s="14">
        <f>SUMIFS('Faturamento SP3'!$O$2:$O$692,'Faturamento SP3'!$D$2:$D$692,'Infos Relatório'!$B$326,'Faturamento SP3'!$E$2:$E$692,'Infos Relatório'!$B354,'Faturamento SP3'!$Z$2:$Z$692,'Infos Relatório'!BE$1,'Faturamento SP3'!$T$2:$T$692,"Sim")+SUMIFS('Faturamento SP3'!$P$2:$P$692,'Faturamento SP3'!$D$2:$D$692,'Infos Relatório'!$B$326,'Faturamento SP3'!$E$2:$E$692,'Infos Relatório'!$B354,'Faturamento SP3'!$Z$2:$Z$692,'Infos Relatório'!BE$1,'Faturamento SP3'!$T$2:$T$692,"Sim")</f>
        <v>0</v>
      </c>
      <c r="BI354" s="27" t="e">
        <f t="shared" si="130"/>
        <v>#DIV/0!</v>
      </c>
      <c r="BJ354" s="24">
        <f>SUMIFS('Faturamento SP3'!$H$2:$H$692,'Faturamento SP3'!$D$2:$D$692,'Infos Relatório'!$B$326,'Faturamento SP3'!$E$2:$E$692,'Infos Relatório'!$B354,'Faturamento SP3'!$Z$2:$Z$692,'Infos Relatório'!BE$1)</f>
        <v>0</v>
      </c>
      <c r="BK354" s="23">
        <f>COUNTIFS('Faturamento SP3'!$D$2:$D$692,'Infos Relatório'!$B$326,'Faturamento SP3'!$E$2:$E$692,'Infos Relatório'!$B354,'Faturamento SP3'!$Z$2:$Z$692,'Infos Relatório'!BK$1)</f>
        <v>0</v>
      </c>
      <c r="BL354" s="13">
        <f>SUMIFS('Faturamento SP3'!$G$2:$G$692,'Faturamento SP3'!$D$2:$D$692,'Infos Relatório'!$B$326,'Faturamento SP3'!$E$2:$E$692,'Infos Relatório'!$B354,'Faturamento SP3'!$Z$2:$Z$692,'Infos Relatório'!BK$1)</f>
        <v>0</v>
      </c>
      <c r="BM354" s="13">
        <f>SUMIFS('Faturamento SP3'!$J$2:$J$692,'Faturamento SP3'!$D$2:$D$692,'Infos Relatório'!$B$326,'Faturamento SP3'!$E$2:$E$692,'Infos Relatório'!$B354,'Faturamento SP3'!$Z$2:$Z$692,'Infos Relatório'!BK$1)</f>
        <v>0</v>
      </c>
      <c r="BN354" s="14">
        <f>SUMIFS('Faturamento SP3'!$O$2:$O$692,'Faturamento SP3'!$D$2:$D$692,'Infos Relatório'!$B$326,'Faturamento SP3'!$E$2:$E$692,'Infos Relatório'!$B354,'Faturamento SP3'!$Z$2:$Z$692,'Infos Relatório'!BK$1,'Faturamento SP3'!$T$2:$T$692,"Sim")+SUMIFS('Faturamento SP3'!$P$2:$P$692,'Faturamento SP3'!$D$2:$D$692,'Infos Relatório'!$B$326,'Faturamento SP3'!$E$2:$E$692,'Infos Relatório'!$B354,'Faturamento SP3'!$Z$2:$Z$692,'Infos Relatório'!BK$1,'Faturamento SP3'!$T$2:$T$692,"Sim")</f>
        <v>0</v>
      </c>
      <c r="BO354" s="27" t="e">
        <f t="shared" si="131"/>
        <v>#DIV/0!</v>
      </c>
      <c r="BP354" s="24">
        <f>SUMIFS('Faturamento SP3'!$H$2:$H$692,'Faturamento SP3'!$D$2:$D$692,'Infos Relatório'!$B$326,'Faturamento SP3'!$E$2:$E$692,'Infos Relatório'!$B354,'Faturamento SP3'!$Z$2:$Z$692,'Infos Relatório'!BK$1)</f>
        <v>0</v>
      </c>
      <c r="BQ354" s="23">
        <f>COUNTIFS('Faturamento SP3'!$D$2:$D$692,'Infos Relatório'!$B$326,'Faturamento SP3'!$E$2:$E$692,'Infos Relatório'!$B354,'Faturamento SP3'!$Z$2:$Z$692,'Infos Relatório'!BQ$1)</f>
        <v>0</v>
      </c>
      <c r="BR354" s="13">
        <f>SUMIFS('Faturamento SP3'!$G$2:$G$692,'Faturamento SP3'!$D$2:$D$692,'Infos Relatório'!$B$326,'Faturamento SP3'!$E$2:$E$692,'Infos Relatório'!$B354,'Faturamento SP3'!$Z$2:$Z$692,'Infos Relatório'!BQ$1)</f>
        <v>0</v>
      </c>
      <c r="BS354" s="13">
        <f>SUMIFS('Faturamento SP3'!$J$2:$J$692,'Faturamento SP3'!$D$2:$D$692,'Infos Relatório'!$B$326,'Faturamento SP3'!$E$2:$E$692,'Infos Relatório'!$B354,'Faturamento SP3'!$Z$2:$Z$692,'Infos Relatório'!BQ$1)</f>
        <v>0</v>
      </c>
      <c r="BT354" s="14">
        <f>SUMIFS('Faturamento SP3'!$O$2:$O$692,'Faturamento SP3'!$D$2:$D$692,'Infos Relatório'!$B$326,'Faturamento SP3'!$E$2:$E$692,'Infos Relatório'!$B354,'Faturamento SP3'!$Z$2:$Z$692,'Infos Relatório'!BQ$1,'Faturamento SP3'!$T$2:$T$692,"Sim")+SUMIFS('Faturamento SP3'!$P$2:$P$692,'Faturamento SP3'!$D$2:$D$692,'Infos Relatório'!$B$326,'Faturamento SP3'!$E$2:$E$692,'Infos Relatório'!$B354,'Faturamento SP3'!$Z$2:$Z$692,'Infos Relatório'!BQ$1,'Faturamento SP3'!$T$2:$T$692,"Sim")</f>
        <v>0</v>
      </c>
      <c r="BU354" s="27" t="e">
        <f t="shared" si="132"/>
        <v>#DIV/0!</v>
      </c>
      <c r="BV354" s="24">
        <f>SUMIFS('Faturamento SP3'!$H$2:$H$692,'Faturamento SP3'!$D$2:$D$692,'Infos Relatório'!$B$326,'Faturamento SP3'!$E$2:$E$692,'Infos Relatório'!$B354,'Faturamento SP3'!$Z$2:$Z$692,'Infos Relatório'!BQ$1)</f>
        <v>0</v>
      </c>
    </row>
    <row r="355" spans="2:74">
      <c r="B355" s="17" t="s">
        <v>35</v>
      </c>
      <c r="C355" s="23">
        <f>COUNTIFS('Faturamento SP3'!$D$2:$D$692,'Infos Relatório'!$B$326,'Faturamento SP3'!$E$2:$E$692,'Infos Relatório'!$B355,'Faturamento SP3'!$Z$2:$Z$692,'Infos Relatório'!C$1)</f>
        <v>0</v>
      </c>
      <c r="D355" s="13">
        <f>SUMIFS('Faturamento SP3'!$G$2:$G$692,'Faturamento SP3'!$D$2:$D$692,'Infos Relatório'!$B$326,'Faturamento SP3'!$E$2:$E$692,'Infos Relatório'!$B355,'Faturamento SP3'!$Z$2:$Z$692,'Infos Relatório'!C$1)</f>
        <v>0</v>
      </c>
      <c r="E355" s="13">
        <f>SUMIFS('Faturamento SP3'!$J$2:$J$692,'Faturamento SP3'!$D$2:$D$692,'Infos Relatório'!$B$326,'Faturamento SP3'!$E$2:$E$692,'Infos Relatório'!$B355,'Faturamento SP3'!$Z$2:$Z$692,'Infos Relatório'!C$1)</f>
        <v>0</v>
      </c>
      <c r="F355" s="14">
        <f>SUMIFS('Faturamento SP3'!$O$2:$O$692,'Faturamento SP3'!$D$2:$D$692,'Infos Relatório'!$B$326,'Faturamento SP3'!$E$2:$E$692,'Infos Relatório'!$B355,'Faturamento SP3'!$Z$2:$Z$692,'Infos Relatório'!C$1,'Faturamento SP3'!$T$2:$T$692,"Sim")+SUMIFS('Faturamento SP3'!$P$2:$P$692,'Faturamento SP3'!$D$2:$D$692,'Infos Relatório'!$B$326,'Faturamento SP3'!$E$2:$E$692,'Infos Relatório'!$B355,'Faturamento SP3'!$Z$2:$Z$692,'Infos Relatório'!C$1,'Faturamento SP3'!$T$2:$T$692,"Sim")</f>
        <v>0</v>
      </c>
      <c r="G355" s="27" t="e">
        <f t="shared" si="121"/>
        <v>#DIV/0!</v>
      </c>
      <c r="H355" s="24">
        <f>SUMIFS('Faturamento SP3'!$H$2:$H$692,'Faturamento SP3'!$D$2:$D$692,'Infos Relatório'!$B$326,'Faturamento SP3'!$E$2:$E$692,'Infos Relatório'!$B355,'Faturamento SP3'!$Z$2:$Z$692,'Infos Relatório'!C$1)</f>
        <v>0</v>
      </c>
      <c r="I355" s="23">
        <f>COUNTIFS('Faturamento SP3'!$D$2:$D$692,'Infos Relatório'!$B$326,'Faturamento SP3'!$E$2:$E$692,'Infos Relatório'!$B355,'Faturamento SP3'!$Z$2:$Z$692,'Infos Relatório'!I$1)</f>
        <v>0</v>
      </c>
      <c r="J355" s="13">
        <f>SUMIFS('Faturamento SP3'!$G$2:$G$692,'Faturamento SP3'!$D$2:$D$692,'Infos Relatório'!$B$326,'Faturamento SP3'!$E$2:$E$692,'Infos Relatório'!$B355,'Faturamento SP3'!$Z$2:$Z$692,'Infos Relatório'!I$1)</f>
        <v>0</v>
      </c>
      <c r="K355" s="13">
        <f>SUMIFS('Faturamento SP3'!$J$2:$J$692,'Faturamento SP3'!$D$2:$D$692,'Infos Relatório'!$B$326,'Faturamento SP3'!$E$2:$E$692,'Infos Relatório'!$B355,'Faturamento SP3'!$Z$2:$Z$692,'Infos Relatório'!I$1)</f>
        <v>0</v>
      </c>
      <c r="L355" s="14">
        <f>SUMIFS('Faturamento SP3'!$O$2:$O$692,'Faturamento SP3'!$D$2:$D$692,'Infos Relatório'!$B$326,'Faturamento SP3'!$E$2:$E$692,'Infos Relatório'!$B355,'Faturamento SP3'!$Z$2:$Z$692,'Infos Relatório'!I$1,'Faturamento SP3'!$T$2:$T$692,"Sim")+SUMIFS('Faturamento SP3'!$P$2:$P$692,'Faturamento SP3'!$D$2:$D$692,'Infos Relatório'!$B$326,'Faturamento SP3'!$E$2:$E$692,'Infos Relatório'!$B355,'Faturamento SP3'!$Z$2:$Z$692,'Infos Relatório'!I$1,'Faturamento SP3'!$T$2:$T$692,"Sim")</f>
        <v>0</v>
      </c>
      <c r="M355" s="27" t="e">
        <f t="shared" si="122"/>
        <v>#DIV/0!</v>
      </c>
      <c r="N355" s="24">
        <f>SUMIFS('Faturamento SP3'!$H$2:$H$692,'Faturamento SP3'!$D$2:$D$692,'Infos Relatório'!$B$326,'Faturamento SP3'!$E$2:$E$692,'Infos Relatório'!$B355,'Faturamento SP3'!$Z$2:$Z$692,'Infos Relatório'!I$1)</f>
        <v>0</v>
      </c>
      <c r="O355" s="23">
        <f>COUNTIFS('Faturamento SP3'!$D$2:$D$692,'Infos Relatório'!$B$326,'Faturamento SP3'!$E$2:$E$692,'Infos Relatório'!$B355,'Faturamento SP3'!$Z$2:$Z$692,'Infos Relatório'!O$1)</f>
        <v>0</v>
      </c>
      <c r="P355" s="13">
        <f>SUMIFS('Faturamento SP3'!$G$2:$G$692,'Faturamento SP3'!$D$2:$D$692,'Infos Relatório'!$B$326,'Faturamento SP3'!$E$2:$E$692,'Infos Relatório'!$B355,'Faturamento SP3'!$Z$2:$Z$692,'Infos Relatório'!O$1)</f>
        <v>0</v>
      </c>
      <c r="Q355" s="13">
        <f>SUMIFS('Faturamento SP3'!$J$2:$J$692,'Faturamento SP3'!$D$2:$D$692,'Infos Relatório'!$B$326,'Faturamento SP3'!$E$2:$E$692,'Infos Relatório'!$B355,'Faturamento SP3'!$Z$2:$Z$692,'Infos Relatório'!O$1)</f>
        <v>0</v>
      </c>
      <c r="R355" s="14">
        <f>SUMIFS('Faturamento SP3'!$O$2:$O$692,'Faturamento SP3'!$D$2:$D$692,'Infos Relatório'!$B$326,'Faturamento SP3'!$E$2:$E$692,'Infos Relatório'!$B355,'Faturamento SP3'!$Z$2:$Z$692,'Infos Relatório'!O$1,'Faturamento SP3'!$T$2:$T$692,"Sim")+SUMIFS('Faturamento SP3'!$P$2:$P$692,'Faturamento SP3'!$D$2:$D$692,'Infos Relatório'!$B$326,'Faturamento SP3'!$E$2:$E$692,'Infos Relatório'!$B355,'Faturamento SP3'!$Z$2:$Z$692,'Infos Relatório'!O$1,'Faturamento SP3'!$T$2:$T$692,"Sim")</f>
        <v>0</v>
      </c>
      <c r="S355" s="27" t="e">
        <f t="shared" si="123"/>
        <v>#DIV/0!</v>
      </c>
      <c r="T355" s="24">
        <f>SUMIFS('Faturamento SP3'!$H$2:$H$692,'Faturamento SP3'!$D$2:$D$692,'Infos Relatório'!$B$326,'Faturamento SP3'!$E$2:$E$692,'Infos Relatório'!$B355,'Faturamento SP3'!$Z$2:$Z$692,'Infos Relatório'!O$1)</f>
        <v>0</v>
      </c>
      <c r="U355" s="23">
        <f>COUNTIFS('Faturamento SP3'!$D$2:$D$692,'Infos Relatório'!$B$326,'Faturamento SP3'!$E$2:$E$692,'Infos Relatório'!$B355,'Faturamento SP3'!$Z$2:$Z$692,'Infos Relatório'!U$1)</f>
        <v>0</v>
      </c>
      <c r="V355" s="13">
        <f>SUMIFS('Faturamento SP3'!$G$2:$G$692,'Faturamento SP3'!$D$2:$D$692,'Infos Relatório'!$B$326,'Faturamento SP3'!$E$2:$E$692,'Infos Relatório'!$B355,'Faturamento SP3'!$Z$2:$Z$692,'Infos Relatório'!U$1)</f>
        <v>0</v>
      </c>
      <c r="W355" s="13">
        <f>SUMIFS('Faturamento SP3'!$J$2:$J$692,'Faturamento SP3'!$D$2:$D$692,'Infos Relatório'!$B$326,'Faturamento SP3'!$E$2:$E$692,'Infos Relatório'!$B355,'Faturamento SP3'!$Z$2:$Z$692,'Infos Relatório'!U$1)</f>
        <v>0</v>
      </c>
      <c r="X355" s="14">
        <f>SUMIFS('Faturamento SP3'!$O$2:$O$692,'Faturamento SP3'!$D$2:$D$692,'Infos Relatório'!$B$326,'Faturamento SP3'!$E$2:$E$692,'Infos Relatório'!$B355,'Faturamento SP3'!$Z$2:$Z$692,'Infos Relatório'!U$1,'Faturamento SP3'!$T$2:$T$692,"Sim")+SUMIFS('Faturamento SP3'!$P$2:$P$692,'Faturamento SP3'!$D$2:$D$692,'Infos Relatório'!$B$326,'Faturamento SP3'!$E$2:$E$692,'Infos Relatório'!$B355,'Faturamento SP3'!$Z$2:$Z$692,'Infos Relatório'!U$1,'Faturamento SP3'!$T$2:$T$692,"Sim")</f>
        <v>0</v>
      </c>
      <c r="Y355" s="27" t="e">
        <f t="shared" si="124"/>
        <v>#DIV/0!</v>
      </c>
      <c r="Z355" s="24">
        <f>SUMIFS('Faturamento SP3'!$H$2:$H$692,'Faturamento SP3'!$D$2:$D$692,'Infos Relatório'!$B$326,'Faturamento SP3'!$E$2:$E$692,'Infos Relatório'!$B355,'Faturamento SP3'!$Z$2:$Z$692,'Infos Relatório'!U$1)</f>
        <v>0</v>
      </c>
      <c r="AA355" s="23">
        <f>COUNTIFS('Faturamento SP3'!$D$2:$D$692,'Infos Relatório'!$B$326,'Faturamento SP3'!$E$2:$E$692,'Infos Relatório'!$B355,'Faturamento SP3'!$Z$2:$Z$692,'Infos Relatório'!AA$1)</f>
        <v>0</v>
      </c>
      <c r="AB355" s="13">
        <f>SUMIFS('Faturamento SP3'!$G$2:$G$692,'Faturamento SP3'!$D$2:$D$692,'Infos Relatório'!$B$326,'Faturamento SP3'!$E$2:$E$692,'Infos Relatório'!$B355,'Faturamento SP3'!$Z$2:$Z$692,'Infos Relatório'!AA$1)</f>
        <v>0</v>
      </c>
      <c r="AC355" s="13">
        <f>SUMIFS('Faturamento SP3'!$J$2:$J$692,'Faturamento SP3'!$D$2:$D$692,'Infos Relatório'!$B$326,'Faturamento SP3'!$E$2:$E$692,'Infos Relatório'!$B355,'Faturamento SP3'!$Z$2:$Z$692,'Infos Relatório'!AA$1)</f>
        <v>0</v>
      </c>
      <c r="AD355" s="14">
        <f>SUMIFS('Faturamento SP3'!$O$2:$O$692,'Faturamento SP3'!$D$2:$D$692,'Infos Relatório'!$B$326,'Faturamento SP3'!$E$2:$E$692,'Infos Relatório'!$B355,'Faturamento SP3'!$Z$2:$Z$692,'Infos Relatório'!AA$1,'Faturamento SP3'!$T$2:$T$692,"Sim")+SUMIFS('Faturamento SP3'!$P$2:$P$692,'Faturamento SP3'!$D$2:$D$692,'Infos Relatório'!$B$326,'Faturamento SP3'!$E$2:$E$692,'Infos Relatório'!$B355,'Faturamento SP3'!$Z$2:$Z$692,'Infos Relatório'!AA$1,'Faturamento SP3'!$T$2:$T$692,"Sim")</f>
        <v>0</v>
      </c>
      <c r="AE355" s="27" t="e">
        <f t="shared" si="125"/>
        <v>#DIV/0!</v>
      </c>
      <c r="AF355" s="24">
        <f>SUMIFS('Faturamento SP3'!$H$2:$H$692,'Faturamento SP3'!$D$2:$D$692,'Infos Relatório'!$B$326,'Faturamento SP3'!$E$2:$E$692,'Infos Relatório'!$B355,'Faturamento SP3'!$Z$2:$Z$692,'Infos Relatório'!AA$1)</f>
        <v>0</v>
      </c>
      <c r="AG355" s="23">
        <f>COUNTIFS('Faturamento SP3'!$D$2:$D$692,'Infos Relatório'!$B$326,'Faturamento SP3'!$E$2:$E$692,'Infos Relatório'!$B355,'Faturamento SP3'!$Z$2:$Z$692,'Infos Relatório'!AG$1)</f>
        <v>0</v>
      </c>
      <c r="AH355" s="13">
        <f>SUMIFS('Faturamento SP3'!$G$2:$G$692,'Faturamento SP3'!$D$2:$D$692,'Infos Relatório'!$B$326,'Faturamento SP3'!$E$2:$E$692,'Infos Relatório'!$B355,'Faturamento SP3'!$Z$2:$Z$692,'Infos Relatório'!AG$1)</f>
        <v>0</v>
      </c>
      <c r="AI355" s="13">
        <f>SUMIFS('Faturamento SP3'!$J$2:$J$692,'Faturamento SP3'!$D$2:$D$692,'Infos Relatório'!$B$326,'Faturamento SP3'!$E$2:$E$692,'Infos Relatório'!$B355,'Faturamento SP3'!$Z$2:$Z$692,'Infos Relatório'!AG$1)</f>
        <v>0</v>
      </c>
      <c r="AJ355" s="14">
        <f>SUMIFS('Faturamento SP3'!$O$2:$O$692,'Faturamento SP3'!$D$2:$D$692,'Infos Relatório'!$B$326,'Faturamento SP3'!$E$2:$E$692,'Infos Relatório'!$B355,'Faturamento SP3'!$Z$2:$Z$692,'Infos Relatório'!AG$1,'Faturamento SP3'!$T$2:$T$692,"Sim")+SUMIFS('Faturamento SP3'!$P$2:$P$692,'Faturamento SP3'!$D$2:$D$692,'Infos Relatório'!$B$326,'Faturamento SP3'!$E$2:$E$692,'Infos Relatório'!$B355,'Faturamento SP3'!$Z$2:$Z$692,'Infos Relatório'!AG$1,'Faturamento SP3'!$T$2:$T$692,"Sim")</f>
        <v>0</v>
      </c>
      <c r="AK355" s="27" t="e">
        <f t="shared" si="126"/>
        <v>#DIV/0!</v>
      </c>
      <c r="AL355" s="24">
        <f>SUMIFS('Faturamento SP3'!$H$2:$H$692,'Faturamento SP3'!$D$2:$D$692,'Infos Relatório'!$B$326,'Faturamento SP3'!$E$2:$E$692,'Infos Relatório'!$B355,'Faturamento SP3'!$Z$2:$Z$692,'Infos Relatório'!AG$1)</f>
        <v>0</v>
      </c>
      <c r="AM355" s="23">
        <f>COUNTIFS('Faturamento SP3'!$D$2:$D$692,'Infos Relatório'!$B$326,'Faturamento SP3'!$E$2:$E$692,'Infos Relatório'!$B355,'Faturamento SP3'!$Z$2:$Z$692,'Infos Relatório'!AM$1)</f>
        <v>0</v>
      </c>
      <c r="AN355" s="13">
        <f>SUMIFS('Faturamento SP3'!$G$2:$G$692,'Faturamento SP3'!$D$2:$D$692,'Infos Relatório'!$B$326,'Faturamento SP3'!$E$2:$E$692,'Infos Relatório'!$B355,'Faturamento SP3'!$Z$2:$Z$692,'Infos Relatório'!AM$1)</f>
        <v>0</v>
      </c>
      <c r="AO355" s="13">
        <f>SUMIFS('Faturamento SP3'!$J$2:$J$692,'Faturamento SP3'!$D$2:$D$692,'Infos Relatório'!$B$326,'Faturamento SP3'!$E$2:$E$692,'Infos Relatório'!$B355,'Faturamento SP3'!$Z$2:$Z$692,'Infos Relatório'!AM$1)</f>
        <v>0</v>
      </c>
      <c r="AP355" s="14">
        <f>SUMIFS('Faturamento SP3'!$O$2:$O$692,'Faturamento SP3'!$D$2:$D$692,'Infos Relatório'!$B$326,'Faturamento SP3'!$E$2:$E$692,'Infos Relatório'!$B355,'Faturamento SP3'!$Z$2:$Z$692,'Infos Relatório'!AM$1,'Faturamento SP3'!$T$2:$T$692,"Sim")+SUMIFS('Faturamento SP3'!$P$2:$P$692,'Faturamento SP3'!$D$2:$D$692,'Infos Relatório'!$B$326,'Faturamento SP3'!$E$2:$E$692,'Infos Relatório'!$B355,'Faturamento SP3'!$Z$2:$Z$692,'Infos Relatório'!AM$1,'Faturamento SP3'!$T$2:$T$692,"Sim")</f>
        <v>0</v>
      </c>
      <c r="AQ355" s="27" t="e">
        <f t="shared" si="127"/>
        <v>#DIV/0!</v>
      </c>
      <c r="AR355" s="24">
        <f>SUMIFS('Faturamento SP3'!$H$2:$H$692,'Faturamento SP3'!$D$2:$D$692,'Infos Relatório'!$B$326,'Faturamento SP3'!$E$2:$E$692,'Infos Relatório'!$B355,'Faturamento SP3'!$Z$2:$Z$692,'Infos Relatório'!AM$1)</f>
        <v>0</v>
      </c>
      <c r="AS355" s="23">
        <f>COUNTIFS('Faturamento SP3'!$D$2:$D$692,'Infos Relatório'!$B$326,'Faturamento SP3'!$E$2:$E$692,'Infos Relatório'!$B355,'Faturamento SP3'!$Z$2:$Z$692,'Infos Relatório'!AS$1)</f>
        <v>0</v>
      </c>
      <c r="AT355" s="13">
        <f>SUMIFS('Faturamento SP3'!$G$2:$G$692,'Faturamento SP3'!$D$2:$D$692,'Infos Relatório'!$B$326,'Faturamento SP3'!$E$2:$E$692,'Infos Relatório'!$B355,'Faturamento SP3'!$Z$2:$Z$692,'Infos Relatório'!AS$1)</f>
        <v>0</v>
      </c>
      <c r="AU355" s="13">
        <f>SUMIFS('Faturamento SP3'!$J$2:$J$692,'Faturamento SP3'!$D$2:$D$692,'Infos Relatório'!$B$326,'Faturamento SP3'!$E$2:$E$692,'Infos Relatório'!$B355,'Faturamento SP3'!$Z$2:$Z$692,'Infos Relatório'!AS$1)</f>
        <v>0</v>
      </c>
      <c r="AV355" s="14">
        <f>SUMIFS('Faturamento SP3'!$O$2:$O$692,'Faturamento SP3'!$D$2:$D$692,'Infos Relatório'!$B$326,'Faturamento SP3'!$E$2:$E$692,'Infos Relatório'!$B355,'Faturamento SP3'!$Z$2:$Z$692,'Infos Relatório'!AS$1,'Faturamento SP3'!$T$2:$T$692,"Sim")+SUMIFS('Faturamento SP3'!$P$2:$P$692,'Faturamento SP3'!$D$2:$D$692,'Infos Relatório'!$B$326,'Faturamento SP3'!$E$2:$E$692,'Infos Relatório'!$B355,'Faturamento SP3'!$Z$2:$Z$692,'Infos Relatório'!AS$1,'Faturamento SP3'!$T$2:$T$692,"Sim")</f>
        <v>0</v>
      </c>
      <c r="AW355" s="27" t="e">
        <f t="shared" si="128"/>
        <v>#DIV/0!</v>
      </c>
      <c r="AX355" s="24">
        <f>SUMIFS('Faturamento SP3'!$H$2:$H$692,'Faturamento SP3'!$D$2:$D$692,'Infos Relatório'!$B$326,'Faturamento SP3'!$E$2:$E$692,'Infos Relatório'!$B355,'Faturamento SP3'!$Z$2:$Z$692,'Infos Relatório'!AS$1)</f>
        <v>0</v>
      </c>
      <c r="AY355" s="23">
        <f>COUNTIFS('Faturamento SP3'!$D$2:$D$692,'Infos Relatório'!$B$326,'Faturamento SP3'!$E$2:$E$692,'Infos Relatório'!$B355,'Faturamento SP3'!$Z$2:$Z$692,'Infos Relatório'!AY$1)</f>
        <v>0</v>
      </c>
      <c r="AZ355" s="13">
        <f>SUMIFS('Faturamento SP3'!$G$2:$G$692,'Faturamento SP3'!$D$2:$D$692,'Infos Relatório'!$B$326,'Faturamento SP3'!$E$2:$E$692,'Infos Relatório'!$B355,'Faturamento SP3'!$Z$2:$Z$692,'Infos Relatório'!AY$1)</f>
        <v>0</v>
      </c>
      <c r="BA355" s="13">
        <f>SUMIFS('Faturamento SP3'!$J$2:$J$692,'Faturamento SP3'!$D$2:$D$692,'Infos Relatório'!$B$326,'Faturamento SP3'!$E$2:$E$692,'Infos Relatório'!$B355,'Faturamento SP3'!$Z$2:$Z$692,'Infos Relatório'!AY$1)</f>
        <v>0</v>
      </c>
      <c r="BB355" s="14">
        <f>SUMIFS('Faturamento SP3'!$O$2:$O$692,'Faturamento SP3'!$D$2:$D$692,'Infos Relatório'!$B$326,'Faturamento SP3'!$E$2:$E$692,'Infos Relatório'!$B355,'Faturamento SP3'!$Z$2:$Z$692,'Infos Relatório'!AY$1,'Faturamento SP3'!$T$2:$T$692,"Sim")+SUMIFS('Faturamento SP3'!$P$2:$P$692,'Faturamento SP3'!$D$2:$D$692,'Infos Relatório'!$B$326,'Faturamento SP3'!$E$2:$E$692,'Infos Relatório'!$B355,'Faturamento SP3'!$Z$2:$Z$692,'Infos Relatório'!AY$1,'Faturamento SP3'!$T$2:$T$692,"Sim")</f>
        <v>0</v>
      </c>
      <c r="BC355" s="27" t="e">
        <f t="shared" si="129"/>
        <v>#DIV/0!</v>
      </c>
      <c r="BD355" s="24">
        <f>SUMIFS('Faturamento SP3'!$H$2:$H$692,'Faturamento SP3'!$D$2:$D$692,'Infos Relatório'!$B$326,'Faturamento SP3'!$E$2:$E$692,'Infos Relatório'!$B355,'Faturamento SP3'!$Z$2:$Z$692,'Infos Relatório'!AY$1)</f>
        <v>0</v>
      </c>
      <c r="BE355" s="23">
        <f>COUNTIFS('Faturamento SP3'!$D$2:$D$692,'Infos Relatório'!$B$326,'Faturamento SP3'!$E$2:$E$692,'Infos Relatório'!$B355,'Faturamento SP3'!$Z$2:$Z$692,'Infos Relatório'!BE$1)</f>
        <v>0</v>
      </c>
      <c r="BF355" s="13">
        <f>SUMIFS('Faturamento SP3'!$G$2:$G$692,'Faturamento SP3'!$D$2:$D$692,'Infos Relatório'!$B$326,'Faturamento SP3'!$E$2:$E$692,'Infos Relatório'!$B355,'Faturamento SP3'!$Z$2:$Z$692,'Infos Relatório'!BE$1)</f>
        <v>0</v>
      </c>
      <c r="BG355" s="13">
        <f>SUMIFS('Faturamento SP3'!$J$2:$J$692,'Faturamento SP3'!$D$2:$D$692,'Infos Relatório'!$B$326,'Faturamento SP3'!$E$2:$E$692,'Infos Relatório'!$B355,'Faturamento SP3'!$Z$2:$Z$692,'Infos Relatório'!BE$1)</f>
        <v>0</v>
      </c>
      <c r="BH355" s="14">
        <f>SUMIFS('Faturamento SP3'!$O$2:$O$692,'Faturamento SP3'!$D$2:$D$692,'Infos Relatório'!$B$326,'Faturamento SP3'!$E$2:$E$692,'Infos Relatório'!$B355,'Faturamento SP3'!$Z$2:$Z$692,'Infos Relatório'!BE$1,'Faturamento SP3'!$T$2:$T$692,"Sim")+SUMIFS('Faturamento SP3'!$P$2:$P$692,'Faturamento SP3'!$D$2:$D$692,'Infos Relatório'!$B$326,'Faturamento SP3'!$E$2:$E$692,'Infos Relatório'!$B355,'Faturamento SP3'!$Z$2:$Z$692,'Infos Relatório'!BE$1,'Faturamento SP3'!$T$2:$T$692,"Sim")</f>
        <v>0</v>
      </c>
      <c r="BI355" s="27" t="e">
        <f t="shared" si="130"/>
        <v>#DIV/0!</v>
      </c>
      <c r="BJ355" s="24">
        <f>SUMIFS('Faturamento SP3'!$H$2:$H$692,'Faturamento SP3'!$D$2:$D$692,'Infos Relatório'!$B$326,'Faturamento SP3'!$E$2:$E$692,'Infos Relatório'!$B355,'Faturamento SP3'!$Z$2:$Z$692,'Infos Relatório'!BE$1)</f>
        <v>0</v>
      </c>
      <c r="BK355" s="23">
        <f>COUNTIFS('Faturamento SP3'!$D$2:$D$692,'Infos Relatório'!$B$326,'Faturamento SP3'!$E$2:$E$692,'Infos Relatório'!$B355,'Faturamento SP3'!$Z$2:$Z$692,'Infos Relatório'!BK$1)</f>
        <v>0</v>
      </c>
      <c r="BL355" s="13">
        <f>SUMIFS('Faturamento SP3'!$G$2:$G$692,'Faturamento SP3'!$D$2:$D$692,'Infos Relatório'!$B$326,'Faturamento SP3'!$E$2:$E$692,'Infos Relatório'!$B355,'Faturamento SP3'!$Z$2:$Z$692,'Infos Relatório'!BK$1)</f>
        <v>0</v>
      </c>
      <c r="BM355" s="13">
        <f>SUMIFS('Faturamento SP3'!$J$2:$J$692,'Faturamento SP3'!$D$2:$D$692,'Infos Relatório'!$B$326,'Faturamento SP3'!$E$2:$E$692,'Infos Relatório'!$B355,'Faturamento SP3'!$Z$2:$Z$692,'Infos Relatório'!BK$1)</f>
        <v>0</v>
      </c>
      <c r="BN355" s="14">
        <f>SUMIFS('Faturamento SP3'!$O$2:$O$692,'Faturamento SP3'!$D$2:$D$692,'Infos Relatório'!$B$326,'Faturamento SP3'!$E$2:$E$692,'Infos Relatório'!$B355,'Faturamento SP3'!$Z$2:$Z$692,'Infos Relatório'!BK$1,'Faturamento SP3'!$T$2:$T$692,"Sim")+SUMIFS('Faturamento SP3'!$P$2:$P$692,'Faturamento SP3'!$D$2:$D$692,'Infos Relatório'!$B$326,'Faturamento SP3'!$E$2:$E$692,'Infos Relatório'!$B355,'Faturamento SP3'!$Z$2:$Z$692,'Infos Relatório'!BK$1,'Faturamento SP3'!$T$2:$T$692,"Sim")</f>
        <v>0</v>
      </c>
      <c r="BO355" s="27" t="e">
        <f t="shared" si="131"/>
        <v>#DIV/0!</v>
      </c>
      <c r="BP355" s="24">
        <f>SUMIFS('Faturamento SP3'!$H$2:$H$692,'Faturamento SP3'!$D$2:$D$692,'Infos Relatório'!$B$326,'Faturamento SP3'!$E$2:$E$692,'Infos Relatório'!$B355,'Faturamento SP3'!$Z$2:$Z$692,'Infos Relatório'!BK$1)</f>
        <v>0</v>
      </c>
      <c r="BQ355" s="23">
        <f>COUNTIFS('Faturamento SP3'!$D$2:$D$692,'Infos Relatório'!$B$326,'Faturamento SP3'!$E$2:$E$692,'Infos Relatório'!$B355,'Faturamento SP3'!$Z$2:$Z$692,'Infos Relatório'!BQ$1)</f>
        <v>0</v>
      </c>
      <c r="BR355" s="13">
        <f>SUMIFS('Faturamento SP3'!$G$2:$G$692,'Faturamento SP3'!$D$2:$D$692,'Infos Relatório'!$B$326,'Faturamento SP3'!$E$2:$E$692,'Infos Relatório'!$B355,'Faturamento SP3'!$Z$2:$Z$692,'Infos Relatório'!BQ$1)</f>
        <v>0</v>
      </c>
      <c r="BS355" s="13">
        <f>SUMIFS('Faturamento SP3'!$J$2:$J$692,'Faturamento SP3'!$D$2:$D$692,'Infos Relatório'!$B$326,'Faturamento SP3'!$E$2:$E$692,'Infos Relatório'!$B355,'Faturamento SP3'!$Z$2:$Z$692,'Infos Relatório'!BQ$1)</f>
        <v>0</v>
      </c>
      <c r="BT355" s="14">
        <f>SUMIFS('Faturamento SP3'!$O$2:$O$692,'Faturamento SP3'!$D$2:$D$692,'Infos Relatório'!$B$326,'Faturamento SP3'!$E$2:$E$692,'Infos Relatório'!$B355,'Faturamento SP3'!$Z$2:$Z$692,'Infos Relatório'!BQ$1,'Faturamento SP3'!$T$2:$T$692,"Sim")+SUMIFS('Faturamento SP3'!$P$2:$P$692,'Faturamento SP3'!$D$2:$D$692,'Infos Relatório'!$B$326,'Faturamento SP3'!$E$2:$E$692,'Infos Relatório'!$B355,'Faturamento SP3'!$Z$2:$Z$692,'Infos Relatório'!BQ$1,'Faturamento SP3'!$T$2:$T$692,"Sim")</f>
        <v>0</v>
      </c>
      <c r="BU355" s="27" t="e">
        <f t="shared" si="132"/>
        <v>#DIV/0!</v>
      </c>
      <c r="BV355" s="24">
        <f>SUMIFS('Faturamento SP3'!$H$2:$H$692,'Faturamento SP3'!$D$2:$D$692,'Infos Relatório'!$B$326,'Faturamento SP3'!$E$2:$E$692,'Infos Relatório'!$B355,'Faturamento SP3'!$Z$2:$Z$692,'Infos Relatório'!BQ$1)</f>
        <v>0</v>
      </c>
    </row>
    <row r="356" spans="2:74">
      <c r="B356" s="17" t="s">
        <v>36</v>
      </c>
      <c r="C356" s="23">
        <f>COUNTIFS('Faturamento SP3'!$D$2:$D$692,'Infos Relatório'!$B$326,'Faturamento SP3'!$E$2:$E$692,'Infos Relatório'!$B356,'Faturamento SP3'!$Z$2:$Z$692,'Infos Relatório'!C$1)</f>
        <v>0</v>
      </c>
      <c r="D356" s="13">
        <f>SUMIFS('Faturamento SP3'!$G$2:$G$692,'Faturamento SP3'!$D$2:$D$692,'Infos Relatório'!$B$326,'Faturamento SP3'!$E$2:$E$692,'Infos Relatório'!$B356,'Faturamento SP3'!$Z$2:$Z$692,'Infos Relatório'!C$1)</f>
        <v>0</v>
      </c>
      <c r="E356" s="13">
        <f>SUMIFS('Faturamento SP3'!$J$2:$J$692,'Faturamento SP3'!$D$2:$D$692,'Infos Relatório'!$B$326,'Faturamento SP3'!$E$2:$E$692,'Infos Relatório'!$B356,'Faturamento SP3'!$Z$2:$Z$692,'Infos Relatório'!C$1)</f>
        <v>0</v>
      </c>
      <c r="F356" s="14">
        <f>SUMIFS('Faturamento SP3'!$O$2:$O$692,'Faturamento SP3'!$D$2:$D$692,'Infos Relatório'!$B$326,'Faturamento SP3'!$E$2:$E$692,'Infos Relatório'!$B356,'Faturamento SP3'!$Z$2:$Z$692,'Infos Relatório'!C$1,'Faturamento SP3'!$T$2:$T$692,"Sim")+SUMIFS('Faturamento SP3'!$P$2:$P$692,'Faturamento SP3'!$D$2:$D$692,'Infos Relatório'!$B$326,'Faturamento SP3'!$E$2:$E$692,'Infos Relatório'!$B356,'Faturamento SP3'!$Z$2:$Z$692,'Infos Relatório'!C$1,'Faturamento SP3'!$T$2:$T$692,"Sim")</f>
        <v>0</v>
      </c>
      <c r="G356" s="27" t="e">
        <f t="shared" si="121"/>
        <v>#DIV/0!</v>
      </c>
      <c r="H356" s="24">
        <f>SUMIFS('Faturamento SP3'!$H$2:$H$692,'Faturamento SP3'!$D$2:$D$692,'Infos Relatório'!$B$326,'Faturamento SP3'!$E$2:$E$692,'Infos Relatório'!$B356,'Faturamento SP3'!$Z$2:$Z$692,'Infos Relatório'!C$1)</f>
        <v>0</v>
      </c>
      <c r="I356" s="23">
        <f>COUNTIFS('Faturamento SP3'!$D$2:$D$692,'Infos Relatório'!$B$326,'Faturamento SP3'!$E$2:$E$692,'Infos Relatório'!$B356,'Faturamento SP3'!$Z$2:$Z$692,'Infos Relatório'!I$1)</f>
        <v>0</v>
      </c>
      <c r="J356" s="13">
        <f>SUMIFS('Faturamento SP3'!$G$2:$G$692,'Faturamento SP3'!$D$2:$D$692,'Infos Relatório'!$B$326,'Faturamento SP3'!$E$2:$E$692,'Infos Relatório'!$B356,'Faturamento SP3'!$Z$2:$Z$692,'Infos Relatório'!I$1)</f>
        <v>0</v>
      </c>
      <c r="K356" s="13">
        <f>SUMIFS('Faturamento SP3'!$J$2:$J$692,'Faturamento SP3'!$D$2:$D$692,'Infos Relatório'!$B$326,'Faturamento SP3'!$E$2:$E$692,'Infos Relatório'!$B356,'Faturamento SP3'!$Z$2:$Z$692,'Infos Relatório'!I$1)</f>
        <v>0</v>
      </c>
      <c r="L356" s="14">
        <f>SUMIFS('Faturamento SP3'!$O$2:$O$692,'Faturamento SP3'!$D$2:$D$692,'Infos Relatório'!$B$326,'Faturamento SP3'!$E$2:$E$692,'Infos Relatório'!$B356,'Faturamento SP3'!$Z$2:$Z$692,'Infos Relatório'!I$1,'Faturamento SP3'!$T$2:$T$692,"Sim")+SUMIFS('Faturamento SP3'!$P$2:$P$692,'Faturamento SP3'!$D$2:$D$692,'Infos Relatório'!$B$326,'Faturamento SP3'!$E$2:$E$692,'Infos Relatório'!$B356,'Faturamento SP3'!$Z$2:$Z$692,'Infos Relatório'!I$1,'Faturamento SP3'!$T$2:$T$692,"Sim")</f>
        <v>0</v>
      </c>
      <c r="M356" s="27" t="e">
        <f t="shared" si="122"/>
        <v>#DIV/0!</v>
      </c>
      <c r="N356" s="24">
        <f>SUMIFS('Faturamento SP3'!$H$2:$H$692,'Faturamento SP3'!$D$2:$D$692,'Infos Relatório'!$B$326,'Faturamento SP3'!$E$2:$E$692,'Infos Relatório'!$B356,'Faturamento SP3'!$Z$2:$Z$692,'Infos Relatório'!I$1)</f>
        <v>0</v>
      </c>
      <c r="O356" s="23">
        <f>COUNTIFS('Faturamento SP3'!$D$2:$D$692,'Infos Relatório'!$B$326,'Faturamento SP3'!$E$2:$E$692,'Infos Relatório'!$B356,'Faturamento SP3'!$Z$2:$Z$692,'Infos Relatório'!O$1)</f>
        <v>0</v>
      </c>
      <c r="P356" s="13">
        <f>SUMIFS('Faturamento SP3'!$G$2:$G$692,'Faturamento SP3'!$D$2:$D$692,'Infos Relatório'!$B$326,'Faturamento SP3'!$E$2:$E$692,'Infos Relatório'!$B356,'Faturamento SP3'!$Z$2:$Z$692,'Infos Relatório'!O$1)</f>
        <v>0</v>
      </c>
      <c r="Q356" s="13">
        <f>SUMIFS('Faturamento SP3'!$J$2:$J$692,'Faturamento SP3'!$D$2:$D$692,'Infos Relatório'!$B$326,'Faturamento SP3'!$E$2:$E$692,'Infos Relatório'!$B356,'Faturamento SP3'!$Z$2:$Z$692,'Infos Relatório'!O$1)</f>
        <v>0</v>
      </c>
      <c r="R356" s="14">
        <f>SUMIFS('Faturamento SP3'!$O$2:$O$692,'Faturamento SP3'!$D$2:$D$692,'Infos Relatório'!$B$326,'Faturamento SP3'!$E$2:$E$692,'Infos Relatório'!$B356,'Faturamento SP3'!$Z$2:$Z$692,'Infos Relatório'!O$1,'Faturamento SP3'!$T$2:$T$692,"Sim")+SUMIFS('Faturamento SP3'!$P$2:$P$692,'Faturamento SP3'!$D$2:$D$692,'Infos Relatório'!$B$326,'Faturamento SP3'!$E$2:$E$692,'Infos Relatório'!$B356,'Faturamento SP3'!$Z$2:$Z$692,'Infos Relatório'!O$1,'Faturamento SP3'!$T$2:$T$692,"Sim")</f>
        <v>0</v>
      </c>
      <c r="S356" s="27" t="e">
        <f t="shared" si="123"/>
        <v>#DIV/0!</v>
      </c>
      <c r="T356" s="24">
        <f>SUMIFS('Faturamento SP3'!$H$2:$H$692,'Faturamento SP3'!$D$2:$D$692,'Infos Relatório'!$B$326,'Faturamento SP3'!$E$2:$E$692,'Infos Relatório'!$B356,'Faturamento SP3'!$Z$2:$Z$692,'Infos Relatório'!O$1)</f>
        <v>0</v>
      </c>
      <c r="U356" s="23">
        <f>COUNTIFS('Faturamento SP3'!$D$2:$D$692,'Infos Relatório'!$B$326,'Faturamento SP3'!$E$2:$E$692,'Infos Relatório'!$B356,'Faturamento SP3'!$Z$2:$Z$692,'Infos Relatório'!U$1)</f>
        <v>0</v>
      </c>
      <c r="V356" s="13">
        <f>SUMIFS('Faturamento SP3'!$G$2:$G$692,'Faturamento SP3'!$D$2:$D$692,'Infos Relatório'!$B$326,'Faturamento SP3'!$E$2:$E$692,'Infos Relatório'!$B356,'Faturamento SP3'!$Z$2:$Z$692,'Infos Relatório'!U$1)</f>
        <v>0</v>
      </c>
      <c r="W356" s="13">
        <f>SUMIFS('Faturamento SP3'!$J$2:$J$692,'Faturamento SP3'!$D$2:$D$692,'Infos Relatório'!$B$326,'Faturamento SP3'!$E$2:$E$692,'Infos Relatório'!$B356,'Faturamento SP3'!$Z$2:$Z$692,'Infos Relatório'!U$1)</f>
        <v>0</v>
      </c>
      <c r="X356" s="14">
        <f>SUMIFS('Faturamento SP3'!$O$2:$O$692,'Faturamento SP3'!$D$2:$D$692,'Infos Relatório'!$B$326,'Faturamento SP3'!$E$2:$E$692,'Infos Relatório'!$B356,'Faturamento SP3'!$Z$2:$Z$692,'Infos Relatório'!U$1,'Faturamento SP3'!$T$2:$T$692,"Sim")+SUMIFS('Faturamento SP3'!$P$2:$P$692,'Faturamento SP3'!$D$2:$D$692,'Infos Relatório'!$B$326,'Faturamento SP3'!$E$2:$E$692,'Infos Relatório'!$B356,'Faturamento SP3'!$Z$2:$Z$692,'Infos Relatório'!U$1,'Faturamento SP3'!$T$2:$T$692,"Sim")</f>
        <v>0</v>
      </c>
      <c r="Y356" s="27" t="e">
        <f t="shared" si="124"/>
        <v>#DIV/0!</v>
      </c>
      <c r="Z356" s="24">
        <f>SUMIFS('Faturamento SP3'!$H$2:$H$692,'Faturamento SP3'!$D$2:$D$692,'Infos Relatório'!$B$326,'Faturamento SP3'!$E$2:$E$692,'Infos Relatório'!$B356,'Faturamento SP3'!$Z$2:$Z$692,'Infos Relatório'!U$1)</f>
        <v>0</v>
      </c>
      <c r="AA356" s="23">
        <f>COUNTIFS('Faturamento SP3'!$D$2:$D$692,'Infos Relatório'!$B$326,'Faturamento SP3'!$E$2:$E$692,'Infos Relatório'!$B356,'Faturamento SP3'!$Z$2:$Z$692,'Infos Relatório'!AA$1)</f>
        <v>0</v>
      </c>
      <c r="AB356" s="13">
        <f>SUMIFS('Faturamento SP3'!$G$2:$G$692,'Faturamento SP3'!$D$2:$D$692,'Infos Relatório'!$B$326,'Faturamento SP3'!$E$2:$E$692,'Infos Relatório'!$B356,'Faturamento SP3'!$Z$2:$Z$692,'Infos Relatório'!AA$1)</f>
        <v>0</v>
      </c>
      <c r="AC356" s="13">
        <f>SUMIFS('Faturamento SP3'!$J$2:$J$692,'Faturamento SP3'!$D$2:$D$692,'Infos Relatório'!$B$326,'Faturamento SP3'!$E$2:$E$692,'Infos Relatório'!$B356,'Faturamento SP3'!$Z$2:$Z$692,'Infos Relatório'!AA$1)</f>
        <v>0</v>
      </c>
      <c r="AD356" s="14">
        <f>SUMIFS('Faturamento SP3'!$O$2:$O$692,'Faturamento SP3'!$D$2:$D$692,'Infos Relatório'!$B$326,'Faturamento SP3'!$E$2:$E$692,'Infos Relatório'!$B356,'Faturamento SP3'!$Z$2:$Z$692,'Infos Relatório'!AA$1,'Faturamento SP3'!$T$2:$T$692,"Sim")+SUMIFS('Faturamento SP3'!$P$2:$P$692,'Faturamento SP3'!$D$2:$D$692,'Infos Relatório'!$B$326,'Faturamento SP3'!$E$2:$E$692,'Infos Relatório'!$B356,'Faturamento SP3'!$Z$2:$Z$692,'Infos Relatório'!AA$1,'Faturamento SP3'!$T$2:$T$692,"Sim")</f>
        <v>0</v>
      </c>
      <c r="AE356" s="27" t="e">
        <f t="shared" si="125"/>
        <v>#DIV/0!</v>
      </c>
      <c r="AF356" s="24">
        <f>SUMIFS('Faturamento SP3'!$H$2:$H$692,'Faturamento SP3'!$D$2:$D$692,'Infos Relatório'!$B$326,'Faturamento SP3'!$E$2:$E$692,'Infos Relatório'!$B356,'Faturamento SP3'!$Z$2:$Z$692,'Infos Relatório'!AA$1)</f>
        <v>0</v>
      </c>
      <c r="AG356" s="23">
        <f>COUNTIFS('Faturamento SP3'!$D$2:$D$692,'Infos Relatório'!$B$326,'Faturamento SP3'!$E$2:$E$692,'Infos Relatório'!$B356,'Faturamento SP3'!$Z$2:$Z$692,'Infos Relatório'!AG$1)</f>
        <v>0</v>
      </c>
      <c r="AH356" s="13">
        <f>SUMIFS('Faturamento SP3'!$G$2:$G$692,'Faturamento SP3'!$D$2:$D$692,'Infos Relatório'!$B$326,'Faturamento SP3'!$E$2:$E$692,'Infos Relatório'!$B356,'Faturamento SP3'!$Z$2:$Z$692,'Infos Relatório'!AG$1)</f>
        <v>0</v>
      </c>
      <c r="AI356" s="13">
        <f>SUMIFS('Faturamento SP3'!$J$2:$J$692,'Faturamento SP3'!$D$2:$D$692,'Infos Relatório'!$B$326,'Faturamento SP3'!$E$2:$E$692,'Infos Relatório'!$B356,'Faturamento SP3'!$Z$2:$Z$692,'Infos Relatório'!AG$1)</f>
        <v>0</v>
      </c>
      <c r="AJ356" s="14">
        <f>SUMIFS('Faturamento SP3'!$O$2:$O$692,'Faturamento SP3'!$D$2:$D$692,'Infos Relatório'!$B$326,'Faturamento SP3'!$E$2:$E$692,'Infos Relatório'!$B356,'Faturamento SP3'!$Z$2:$Z$692,'Infos Relatório'!AG$1,'Faturamento SP3'!$T$2:$T$692,"Sim")+SUMIFS('Faturamento SP3'!$P$2:$P$692,'Faturamento SP3'!$D$2:$D$692,'Infos Relatório'!$B$326,'Faturamento SP3'!$E$2:$E$692,'Infos Relatório'!$B356,'Faturamento SP3'!$Z$2:$Z$692,'Infos Relatório'!AG$1,'Faturamento SP3'!$T$2:$T$692,"Sim")</f>
        <v>0</v>
      </c>
      <c r="AK356" s="27" t="e">
        <f t="shared" si="126"/>
        <v>#DIV/0!</v>
      </c>
      <c r="AL356" s="24">
        <f>SUMIFS('Faturamento SP3'!$H$2:$H$692,'Faturamento SP3'!$D$2:$D$692,'Infos Relatório'!$B$326,'Faturamento SP3'!$E$2:$E$692,'Infos Relatório'!$B356,'Faturamento SP3'!$Z$2:$Z$692,'Infos Relatório'!AG$1)</f>
        <v>0</v>
      </c>
      <c r="AM356" s="23">
        <f>COUNTIFS('Faturamento SP3'!$D$2:$D$692,'Infos Relatório'!$B$326,'Faturamento SP3'!$E$2:$E$692,'Infos Relatório'!$B356,'Faturamento SP3'!$Z$2:$Z$692,'Infos Relatório'!AM$1)</f>
        <v>0</v>
      </c>
      <c r="AN356" s="13">
        <f>SUMIFS('Faturamento SP3'!$G$2:$G$692,'Faturamento SP3'!$D$2:$D$692,'Infos Relatório'!$B$326,'Faturamento SP3'!$E$2:$E$692,'Infos Relatório'!$B356,'Faturamento SP3'!$Z$2:$Z$692,'Infos Relatório'!AM$1)</f>
        <v>0</v>
      </c>
      <c r="AO356" s="13">
        <f>SUMIFS('Faturamento SP3'!$J$2:$J$692,'Faturamento SP3'!$D$2:$D$692,'Infos Relatório'!$B$326,'Faturamento SP3'!$E$2:$E$692,'Infos Relatório'!$B356,'Faturamento SP3'!$Z$2:$Z$692,'Infos Relatório'!AM$1)</f>
        <v>0</v>
      </c>
      <c r="AP356" s="14">
        <f>SUMIFS('Faturamento SP3'!$O$2:$O$692,'Faturamento SP3'!$D$2:$D$692,'Infos Relatório'!$B$326,'Faturamento SP3'!$E$2:$E$692,'Infos Relatório'!$B356,'Faturamento SP3'!$Z$2:$Z$692,'Infos Relatório'!AM$1,'Faturamento SP3'!$T$2:$T$692,"Sim")+SUMIFS('Faturamento SP3'!$P$2:$P$692,'Faturamento SP3'!$D$2:$D$692,'Infos Relatório'!$B$326,'Faturamento SP3'!$E$2:$E$692,'Infos Relatório'!$B356,'Faturamento SP3'!$Z$2:$Z$692,'Infos Relatório'!AM$1,'Faturamento SP3'!$T$2:$T$692,"Sim")</f>
        <v>0</v>
      </c>
      <c r="AQ356" s="27" t="e">
        <f t="shared" si="127"/>
        <v>#DIV/0!</v>
      </c>
      <c r="AR356" s="24">
        <f>SUMIFS('Faturamento SP3'!$H$2:$H$692,'Faturamento SP3'!$D$2:$D$692,'Infos Relatório'!$B$326,'Faturamento SP3'!$E$2:$E$692,'Infos Relatório'!$B356,'Faturamento SP3'!$Z$2:$Z$692,'Infos Relatório'!AM$1)</f>
        <v>0</v>
      </c>
      <c r="AS356" s="23">
        <f>COUNTIFS('Faturamento SP3'!$D$2:$D$692,'Infos Relatório'!$B$326,'Faturamento SP3'!$E$2:$E$692,'Infos Relatório'!$B356,'Faturamento SP3'!$Z$2:$Z$692,'Infos Relatório'!AS$1)</f>
        <v>0</v>
      </c>
      <c r="AT356" s="13">
        <f>SUMIFS('Faturamento SP3'!$G$2:$G$692,'Faturamento SP3'!$D$2:$D$692,'Infos Relatório'!$B$326,'Faturamento SP3'!$E$2:$E$692,'Infos Relatório'!$B356,'Faturamento SP3'!$Z$2:$Z$692,'Infos Relatório'!AS$1)</f>
        <v>0</v>
      </c>
      <c r="AU356" s="13">
        <f>SUMIFS('Faturamento SP3'!$J$2:$J$692,'Faturamento SP3'!$D$2:$D$692,'Infos Relatório'!$B$326,'Faturamento SP3'!$E$2:$E$692,'Infos Relatório'!$B356,'Faturamento SP3'!$Z$2:$Z$692,'Infos Relatório'!AS$1)</f>
        <v>0</v>
      </c>
      <c r="AV356" s="14">
        <f>SUMIFS('Faturamento SP3'!$O$2:$O$692,'Faturamento SP3'!$D$2:$D$692,'Infos Relatório'!$B$326,'Faturamento SP3'!$E$2:$E$692,'Infos Relatório'!$B356,'Faturamento SP3'!$Z$2:$Z$692,'Infos Relatório'!AS$1,'Faturamento SP3'!$T$2:$T$692,"Sim")+SUMIFS('Faturamento SP3'!$P$2:$P$692,'Faturamento SP3'!$D$2:$D$692,'Infos Relatório'!$B$326,'Faturamento SP3'!$E$2:$E$692,'Infos Relatório'!$B356,'Faturamento SP3'!$Z$2:$Z$692,'Infos Relatório'!AS$1,'Faturamento SP3'!$T$2:$T$692,"Sim")</f>
        <v>0</v>
      </c>
      <c r="AW356" s="27" t="e">
        <f t="shared" si="128"/>
        <v>#DIV/0!</v>
      </c>
      <c r="AX356" s="24">
        <f>SUMIFS('Faturamento SP3'!$H$2:$H$692,'Faturamento SP3'!$D$2:$D$692,'Infos Relatório'!$B$326,'Faturamento SP3'!$E$2:$E$692,'Infos Relatório'!$B356,'Faturamento SP3'!$Z$2:$Z$692,'Infos Relatório'!AS$1)</f>
        <v>0</v>
      </c>
      <c r="AY356" s="23">
        <f>COUNTIFS('Faturamento SP3'!$D$2:$D$692,'Infos Relatório'!$B$326,'Faturamento SP3'!$E$2:$E$692,'Infos Relatório'!$B356,'Faturamento SP3'!$Z$2:$Z$692,'Infos Relatório'!AY$1)</f>
        <v>0</v>
      </c>
      <c r="AZ356" s="13">
        <f>SUMIFS('Faturamento SP3'!$G$2:$G$692,'Faturamento SP3'!$D$2:$D$692,'Infos Relatório'!$B$326,'Faturamento SP3'!$E$2:$E$692,'Infos Relatório'!$B356,'Faturamento SP3'!$Z$2:$Z$692,'Infos Relatório'!AY$1)</f>
        <v>0</v>
      </c>
      <c r="BA356" s="13">
        <f>SUMIFS('Faturamento SP3'!$J$2:$J$692,'Faturamento SP3'!$D$2:$D$692,'Infos Relatório'!$B$326,'Faturamento SP3'!$E$2:$E$692,'Infos Relatório'!$B356,'Faturamento SP3'!$Z$2:$Z$692,'Infos Relatório'!AY$1)</f>
        <v>0</v>
      </c>
      <c r="BB356" s="14">
        <f>SUMIFS('Faturamento SP3'!$O$2:$O$692,'Faturamento SP3'!$D$2:$D$692,'Infos Relatório'!$B$326,'Faturamento SP3'!$E$2:$E$692,'Infos Relatório'!$B356,'Faturamento SP3'!$Z$2:$Z$692,'Infos Relatório'!AY$1,'Faturamento SP3'!$T$2:$T$692,"Sim")+SUMIFS('Faturamento SP3'!$P$2:$P$692,'Faturamento SP3'!$D$2:$D$692,'Infos Relatório'!$B$326,'Faturamento SP3'!$E$2:$E$692,'Infos Relatório'!$B356,'Faturamento SP3'!$Z$2:$Z$692,'Infos Relatório'!AY$1,'Faturamento SP3'!$T$2:$T$692,"Sim")</f>
        <v>0</v>
      </c>
      <c r="BC356" s="27" t="e">
        <f t="shared" si="129"/>
        <v>#DIV/0!</v>
      </c>
      <c r="BD356" s="24">
        <f>SUMIFS('Faturamento SP3'!$H$2:$H$692,'Faturamento SP3'!$D$2:$D$692,'Infos Relatório'!$B$326,'Faturamento SP3'!$E$2:$E$692,'Infos Relatório'!$B356,'Faturamento SP3'!$Z$2:$Z$692,'Infos Relatório'!AY$1)</f>
        <v>0</v>
      </c>
      <c r="BE356" s="23">
        <f>COUNTIFS('Faturamento SP3'!$D$2:$D$692,'Infos Relatório'!$B$326,'Faturamento SP3'!$E$2:$E$692,'Infos Relatório'!$B356,'Faturamento SP3'!$Z$2:$Z$692,'Infos Relatório'!BE$1)</f>
        <v>0</v>
      </c>
      <c r="BF356" s="13">
        <f>SUMIFS('Faturamento SP3'!$G$2:$G$692,'Faturamento SP3'!$D$2:$D$692,'Infos Relatório'!$B$326,'Faturamento SP3'!$E$2:$E$692,'Infos Relatório'!$B356,'Faturamento SP3'!$Z$2:$Z$692,'Infos Relatório'!BE$1)</f>
        <v>0</v>
      </c>
      <c r="BG356" s="13">
        <f>SUMIFS('Faturamento SP3'!$J$2:$J$692,'Faturamento SP3'!$D$2:$D$692,'Infos Relatório'!$B$326,'Faturamento SP3'!$E$2:$E$692,'Infos Relatório'!$B356,'Faturamento SP3'!$Z$2:$Z$692,'Infos Relatório'!BE$1)</f>
        <v>0</v>
      </c>
      <c r="BH356" s="14">
        <f>SUMIFS('Faturamento SP3'!$O$2:$O$692,'Faturamento SP3'!$D$2:$D$692,'Infos Relatório'!$B$326,'Faturamento SP3'!$E$2:$E$692,'Infos Relatório'!$B356,'Faturamento SP3'!$Z$2:$Z$692,'Infos Relatório'!BE$1,'Faturamento SP3'!$T$2:$T$692,"Sim")+SUMIFS('Faturamento SP3'!$P$2:$P$692,'Faturamento SP3'!$D$2:$D$692,'Infos Relatório'!$B$326,'Faturamento SP3'!$E$2:$E$692,'Infos Relatório'!$B356,'Faturamento SP3'!$Z$2:$Z$692,'Infos Relatório'!BE$1,'Faturamento SP3'!$T$2:$T$692,"Sim")</f>
        <v>0</v>
      </c>
      <c r="BI356" s="27" t="e">
        <f t="shared" si="130"/>
        <v>#DIV/0!</v>
      </c>
      <c r="BJ356" s="24">
        <f>SUMIFS('Faturamento SP3'!$H$2:$H$692,'Faturamento SP3'!$D$2:$D$692,'Infos Relatório'!$B$326,'Faturamento SP3'!$E$2:$E$692,'Infos Relatório'!$B356,'Faturamento SP3'!$Z$2:$Z$692,'Infos Relatório'!BE$1)</f>
        <v>0</v>
      </c>
      <c r="BK356" s="23">
        <f>COUNTIFS('Faturamento SP3'!$D$2:$D$692,'Infos Relatório'!$B$326,'Faturamento SP3'!$E$2:$E$692,'Infos Relatório'!$B356,'Faturamento SP3'!$Z$2:$Z$692,'Infos Relatório'!BK$1)</f>
        <v>0</v>
      </c>
      <c r="BL356" s="13">
        <f>SUMIFS('Faturamento SP3'!$G$2:$G$692,'Faturamento SP3'!$D$2:$D$692,'Infos Relatório'!$B$326,'Faturamento SP3'!$E$2:$E$692,'Infos Relatório'!$B356,'Faturamento SP3'!$Z$2:$Z$692,'Infos Relatório'!BK$1)</f>
        <v>0</v>
      </c>
      <c r="BM356" s="13">
        <f>SUMIFS('Faturamento SP3'!$J$2:$J$692,'Faturamento SP3'!$D$2:$D$692,'Infos Relatório'!$B$326,'Faturamento SP3'!$E$2:$E$692,'Infos Relatório'!$B356,'Faturamento SP3'!$Z$2:$Z$692,'Infos Relatório'!BK$1)</f>
        <v>0</v>
      </c>
      <c r="BN356" s="14">
        <f>SUMIFS('Faturamento SP3'!$O$2:$O$692,'Faturamento SP3'!$D$2:$D$692,'Infos Relatório'!$B$326,'Faturamento SP3'!$E$2:$E$692,'Infos Relatório'!$B356,'Faturamento SP3'!$Z$2:$Z$692,'Infos Relatório'!BK$1,'Faturamento SP3'!$T$2:$T$692,"Sim")+SUMIFS('Faturamento SP3'!$P$2:$P$692,'Faturamento SP3'!$D$2:$D$692,'Infos Relatório'!$B$326,'Faturamento SP3'!$E$2:$E$692,'Infos Relatório'!$B356,'Faturamento SP3'!$Z$2:$Z$692,'Infos Relatório'!BK$1,'Faturamento SP3'!$T$2:$T$692,"Sim")</f>
        <v>0</v>
      </c>
      <c r="BO356" s="27" t="e">
        <f t="shared" si="131"/>
        <v>#DIV/0!</v>
      </c>
      <c r="BP356" s="24">
        <f>SUMIFS('Faturamento SP3'!$H$2:$H$692,'Faturamento SP3'!$D$2:$D$692,'Infos Relatório'!$B$326,'Faturamento SP3'!$E$2:$E$692,'Infos Relatório'!$B356,'Faturamento SP3'!$Z$2:$Z$692,'Infos Relatório'!BK$1)</f>
        <v>0</v>
      </c>
      <c r="BQ356" s="23">
        <f>COUNTIFS('Faturamento SP3'!$D$2:$D$692,'Infos Relatório'!$B$326,'Faturamento SP3'!$E$2:$E$692,'Infos Relatório'!$B356,'Faturamento SP3'!$Z$2:$Z$692,'Infos Relatório'!BQ$1)</f>
        <v>0</v>
      </c>
      <c r="BR356" s="13">
        <f>SUMIFS('Faturamento SP3'!$G$2:$G$692,'Faturamento SP3'!$D$2:$D$692,'Infos Relatório'!$B$326,'Faturamento SP3'!$E$2:$E$692,'Infos Relatório'!$B356,'Faturamento SP3'!$Z$2:$Z$692,'Infos Relatório'!BQ$1)</f>
        <v>0</v>
      </c>
      <c r="BS356" s="13">
        <f>SUMIFS('Faturamento SP3'!$J$2:$J$692,'Faturamento SP3'!$D$2:$D$692,'Infos Relatório'!$B$326,'Faturamento SP3'!$E$2:$E$692,'Infos Relatório'!$B356,'Faturamento SP3'!$Z$2:$Z$692,'Infos Relatório'!BQ$1)</f>
        <v>0</v>
      </c>
      <c r="BT356" s="14">
        <f>SUMIFS('Faturamento SP3'!$O$2:$O$692,'Faturamento SP3'!$D$2:$D$692,'Infos Relatório'!$B$326,'Faturamento SP3'!$E$2:$E$692,'Infos Relatório'!$B356,'Faturamento SP3'!$Z$2:$Z$692,'Infos Relatório'!BQ$1,'Faturamento SP3'!$T$2:$T$692,"Sim")+SUMIFS('Faturamento SP3'!$P$2:$P$692,'Faturamento SP3'!$D$2:$D$692,'Infos Relatório'!$B$326,'Faturamento SP3'!$E$2:$E$692,'Infos Relatório'!$B356,'Faturamento SP3'!$Z$2:$Z$692,'Infos Relatório'!BQ$1,'Faturamento SP3'!$T$2:$T$692,"Sim")</f>
        <v>0</v>
      </c>
      <c r="BU356" s="27" t="e">
        <f t="shared" si="132"/>
        <v>#DIV/0!</v>
      </c>
      <c r="BV356" s="24">
        <f>SUMIFS('Faturamento SP3'!$H$2:$H$692,'Faturamento SP3'!$D$2:$D$692,'Infos Relatório'!$B$326,'Faturamento SP3'!$E$2:$E$692,'Infos Relatório'!$B356,'Faturamento SP3'!$Z$2:$Z$692,'Infos Relatório'!BQ$1)</f>
        <v>0</v>
      </c>
    </row>
    <row r="357" spans="2:74">
      <c r="B357" s="17" t="s">
        <v>37</v>
      </c>
      <c r="C357" s="23">
        <f>COUNTIFS('Faturamento SP3'!$D$2:$D$692,'Infos Relatório'!$B$326,'Faturamento SP3'!$E$2:$E$692,'Infos Relatório'!$B357,'Faturamento SP3'!$Z$2:$Z$692,'Infos Relatório'!C$1)</f>
        <v>0</v>
      </c>
      <c r="D357" s="13">
        <f>SUMIFS('Faturamento SP3'!$G$2:$G$692,'Faturamento SP3'!$D$2:$D$692,'Infos Relatório'!$B$326,'Faturamento SP3'!$E$2:$E$692,'Infos Relatório'!$B357,'Faturamento SP3'!$Z$2:$Z$692,'Infos Relatório'!C$1)</f>
        <v>0</v>
      </c>
      <c r="E357" s="13">
        <f>SUMIFS('Faturamento SP3'!$J$2:$J$692,'Faturamento SP3'!$D$2:$D$692,'Infos Relatório'!$B$326,'Faturamento SP3'!$E$2:$E$692,'Infos Relatório'!$B357,'Faturamento SP3'!$Z$2:$Z$692,'Infos Relatório'!C$1)</f>
        <v>0</v>
      </c>
      <c r="F357" s="14">
        <f>SUMIFS('Faturamento SP3'!$O$2:$O$692,'Faturamento SP3'!$D$2:$D$692,'Infos Relatório'!$B$326,'Faturamento SP3'!$E$2:$E$692,'Infos Relatório'!$B357,'Faturamento SP3'!$Z$2:$Z$692,'Infos Relatório'!C$1,'Faturamento SP3'!$T$2:$T$692,"Sim")+SUMIFS('Faturamento SP3'!$P$2:$P$692,'Faturamento SP3'!$D$2:$D$692,'Infos Relatório'!$B$326,'Faturamento SP3'!$E$2:$E$692,'Infos Relatório'!$B357,'Faturamento SP3'!$Z$2:$Z$692,'Infos Relatório'!C$1,'Faturamento SP3'!$T$2:$T$692,"Sim")</f>
        <v>0</v>
      </c>
      <c r="G357" s="27" t="e">
        <f t="shared" si="121"/>
        <v>#DIV/0!</v>
      </c>
      <c r="H357" s="24">
        <f>SUMIFS('Faturamento SP3'!$H$2:$H$692,'Faturamento SP3'!$D$2:$D$692,'Infos Relatório'!$B$326,'Faturamento SP3'!$E$2:$E$692,'Infos Relatório'!$B357,'Faturamento SP3'!$Z$2:$Z$692,'Infos Relatório'!C$1)</f>
        <v>0</v>
      </c>
      <c r="I357" s="23">
        <f>COUNTIFS('Faturamento SP3'!$D$2:$D$692,'Infos Relatório'!$B$326,'Faturamento SP3'!$E$2:$E$692,'Infos Relatório'!$B357,'Faturamento SP3'!$Z$2:$Z$692,'Infos Relatório'!I$1)</f>
        <v>0</v>
      </c>
      <c r="J357" s="13">
        <f>SUMIFS('Faturamento SP3'!$G$2:$G$692,'Faturamento SP3'!$D$2:$D$692,'Infos Relatório'!$B$326,'Faturamento SP3'!$E$2:$E$692,'Infos Relatório'!$B357,'Faturamento SP3'!$Z$2:$Z$692,'Infos Relatório'!I$1)</f>
        <v>0</v>
      </c>
      <c r="K357" s="13">
        <f>SUMIFS('Faturamento SP3'!$J$2:$J$692,'Faturamento SP3'!$D$2:$D$692,'Infos Relatório'!$B$326,'Faturamento SP3'!$E$2:$E$692,'Infos Relatório'!$B357,'Faturamento SP3'!$Z$2:$Z$692,'Infos Relatório'!I$1)</f>
        <v>0</v>
      </c>
      <c r="L357" s="14">
        <f>SUMIFS('Faturamento SP3'!$O$2:$O$692,'Faturamento SP3'!$D$2:$D$692,'Infos Relatório'!$B$326,'Faturamento SP3'!$E$2:$E$692,'Infos Relatório'!$B357,'Faturamento SP3'!$Z$2:$Z$692,'Infos Relatório'!I$1,'Faturamento SP3'!$T$2:$T$692,"Sim")+SUMIFS('Faturamento SP3'!$P$2:$P$692,'Faturamento SP3'!$D$2:$D$692,'Infos Relatório'!$B$326,'Faturamento SP3'!$E$2:$E$692,'Infos Relatório'!$B357,'Faturamento SP3'!$Z$2:$Z$692,'Infos Relatório'!I$1,'Faturamento SP3'!$T$2:$T$692,"Sim")</f>
        <v>0</v>
      </c>
      <c r="M357" s="27" t="e">
        <f t="shared" si="122"/>
        <v>#DIV/0!</v>
      </c>
      <c r="N357" s="24">
        <f>SUMIFS('Faturamento SP3'!$H$2:$H$692,'Faturamento SP3'!$D$2:$D$692,'Infos Relatório'!$B$326,'Faturamento SP3'!$E$2:$E$692,'Infos Relatório'!$B357,'Faturamento SP3'!$Z$2:$Z$692,'Infos Relatório'!I$1)</f>
        <v>0</v>
      </c>
      <c r="O357" s="23">
        <f>COUNTIFS('Faturamento SP3'!$D$2:$D$692,'Infos Relatório'!$B$326,'Faturamento SP3'!$E$2:$E$692,'Infos Relatório'!$B357,'Faturamento SP3'!$Z$2:$Z$692,'Infos Relatório'!O$1)</f>
        <v>0</v>
      </c>
      <c r="P357" s="13">
        <f>SUMIFS('Faturamento SP3'!$G$2:$G$692,'Faturamento SP3'!$D$2:$D$692,'Infos Relatório'!$B$326,'Faturamento SP3'!$E$2:$E$692,'Infos Relatório'!$B357,'Faturamento SP3'!$Z$2:$Z$692,'Infos Relatório'!O$1)</f>
        <v>0</v>
      </c>
      <c r="Q357" s="13">
        <f>SUMIFS('Faturamento SP3'!$J$2:$J$692,'Faturamento SP3'!$D$2:$D$692,'Infos Relatório'!$B$326,'Faturamento SP3'!$E$2:$E$692,'Infos Relatório'!$B357,'Faturamento SP3'!$Z$2:$Z$692,'Infos Relatório'!O$1)</f>
        <v>0</v>
      </c>
      <c r="R357" s="14">
        <f>SUMIFS('Faturamento SP3'!$O$2:$O$692,'Faturamento SP3'!$D$2:$D$692,'Infos Relatório'!$B$326,'Faturamento SP3'!$E$2:$E$692,'Infos Relatório'!$B357,'Faturamento SP3'!$Z$2:$Z$692,'Infos Relatório'!O$1,'Faturamento SP3'!$T$2:$T$692,"Sim")+SUMIFS('Faturamento SP3'!$P$2:$P$692,'Faturamento SP3'!$D$2:$D$692,'Infos Relatório'!$B$326,'Faturamento SP3'!$E$2:$E$692,'Infos Relatório'!$B357,'Faturamento SP3'!$Z$2:$Z$692,'Infos Relatório'!O$1,'Faturamento SP3'!$T$2:$T$692,"Sim")</f>
        <v>0</v>
      </c>
      <c r="S357" s="27" t="e">
        <f t="shared" si="123"/>
        <v>#DIV/0!</v>
      </c>
      <c r="T357" s="24">
        <f>SUMIFS('Faturamento SP3'!$H$2:$H$692,'Faturamento SP3'!$D$2:$D$692,'Infos Relatório'!$B$326,'Faturamento SP3'!$E$2:$E$692,'Infos Relatório'!$B357,'Faturamento SP3'!$Z$2:$Z$692,'Infos Relatório'!O$1)</f>
        <v>0</v>
      </c>
      <c r="U357" s="23">
        <f>COUNTIFS('Faturamento SP3'!$D$2:$D$692,'Infos Relatório'!$B$326,'Faturamento SP3'!$E$2:$E$692,'Infos Relatório'!$B357,'Faturamento SP3'!$Z$2:$Z$692,'Infos Relatório'!U$1)</f>
        <v>0</v>
      </c>
      <c r="V357" s="13">
        <f>SUMIFS('Faturamento SP3'!$G$2:$G$692,'Faturamento SP3'!$D$2:$D$692,'Infos Relatório'!$B$326,'Faturamento SP3'!$E$2:$E$692,'Infos Relatório'!$B357,'Faturamento SP3'!$Z$2:$Z$692,'Infos Relatório'!U$1)</f>
        <v>0</v>
      </c>
      <c r="W357" s="13">
        <f>SUMIFS('Faturamento SP3'!$J$2:$J$692,'Faturamento SP3'!$D$2:$D$692,'Infos Relatório'!$B$326,'Faturamento SP3'!$E$2:$E$692,'Infos Relatório'!$B357,'Faturamento SP3'!$Z$2:$Z$692,'Infos Relatório'!U$1)</f>
        <v>0</v>
      </c>
      <c r="X357" s="14">
        <f>SUMIFS('Faturamento SP3'!$O$2:$O$692,'Faturamento SP3'!$D$2:$D$692,'Infos Relatório'!$B$326,'Faturamento SP3'!$E$2:$E$692,'Infos Relatório'!$B357,'Faturamento SP3'!$Z$2:$Z$692,'Infos Relatório'!U$1,'Faturamento SP3'!$T$2:$T$692,"Sim")+SUMIFS('Faturamento SP3'!$P$2:$P$692,'Faturamento SP3'!$D$2:$D$692,'Infos Relatório'!$B$326,'Faturamento SP3'!$E$2:$E$692,'Infos Relatório'!$B357,'Faturamento SP3'!$Z$2:$Z$692,'Infos Relatório'!U$1,'Faturamento SP3'!$T$2:$T$692,"Sim")</f>
        <v>0</v>
      </c>
      <c r="Y357" s="27" t="e">
        <f t="shared" si="124"/>
        <v>#DIV/0!</v>
      </c>
      <c r="Z357" s="24">
        <f>SUMIFS('Faturamento SP3'!$H$2:$H$692,'Faturamento SP3'!$D$2:$D$692,'Infos Relatório'!$B$326,'Faturamento SP3'!$E$2:$E$692,'Infos Relatório'!$B357,'Faturamento SP3'!$Z$2:$Z$692,'Infos Relatório'!U$1)</f>
        <v>0</v>
      </c>
      <c r="AA357" s="23">
        <f>COUNTIFS('Faturamento SP3'!$D$2:$D$692,'Infos Relatório'!$B$326,'Faturamento SP3'!$E$2:$E$692,'Infos Relatório'!$B357,'Faturamento SP3'!$Z$2:$Z$692,'Infos Relatório'!AA$1)</f>
        <v>0</v>
      </c>
      <c r="AB357" s="13">
        <f>SUMIFS('Faturamento SP3'!$G$2:$G$692,'Faturamento SP3'!$D$2:$D$692,'Infos Relatório'!$B$326,'Faturamento SP3'!$E$2:$E$692,'Infos Relatório'!$B357,'Faturamento SP3'!$Z$2:$Z$692,'Infos Relatório'!AA$1)</f>
        <v>0</v>
      </c>
      <c r="AC357" s="13">
        <f>SUMIFS('Faturamento SP3'!$J$2:$J$692,'Faturamento SP3'!$D$2:$D$692,'Infos Relatório'!$B$326,'Faturamento SP3'!$E$2:$E$692,'Infos Relatório'!$B357,'Faturamento SP3'!$Z$2:$Z$692,'Infos Relatório'!AA$1)</f>
        <v>0</v>
      </c>
      <c r="AD357" s="14">
        <f>SUMIFS('Faturamento SP3'!$O$2:$O$692,'Faturamento SP3'!$D$2:$D$692,'Infos Relatório'!$B$326,'Faturamento SP3'!$E$2:$E$692,'Infos Relatório'!$B357,'Faturamento SP3'!$Z$2:$Z$692,'Infos Relatório'!AA$1,'Faturamento SP3'!$T$2:$T$692,"Sim")+SUMIFS('Faturamento SP3'!$P$2:$P$692,'Faturamento SP3'!$D$2:$D$692,'Infos Relatório'!$B$326,'Faturamento SP3'!$E$2:$E$692,'Infos Relatório'!$B357,'Faturamento SP3'!$Z$2:$Z$692,'Infos Relatório'!AA$1,'Faturamento SP3'!$T$2:$T$692,"Sim")</f>
        <v>0</v>
      </c>
      <c r="AE357" s="27" t="e">
        <f t="shared" si="125"/>
        <v>#DIV/0!</v>
      </c>
      <c r="AF357" s="24">
        <f>SUMIFS('Faturamento SP3'!$H$2:$H$692,'Faturamento SP3'!$D$2:$D$692,'Infos Relatório'!$B$326,'Faturamento SP3'!$E$2:$E$692,'Infos Relatório'!$B357,'Faturamento SP3'!$Z$2:$Z$692,'Infos Relatório'!AA$1)</f>
        <v>0</v>
      </c>
      <c r="AG357" s="23">
        <f>COUNTIFS('Faturamento SP3'!$D$2:$D$692,'Infos Relatório'!$B$326,'Faturamento SP3'!$E$2:$E$692,'Infos Relatório'!$B357,'Faturamento SP3'!$Z$2:$Z$692,'Infos Relatório'!AG$1)</f>
        <v>0</v>
      </c>
      <c r="AH357" s="13">
        <f>SUMIFS('Faturamento SP3'!$G$2:$G$692,'Faturamento SP3'!$D$2:$D$692,'Infos Relatório'!$B$326,'Faturamento SP3'!$E$2:$E$692,'Infos Relatório'!$B357,'Faturamento SP3'!$Z$2:$Z$692,'Infos Relatório'!AG$1)</f>
        <v>0</v>
      </c>
      <c r="AI357" s="13">
        <f>SUMIFS('Faturamento SP3'!$J$2:$J$692,'Faturamento SP3'!$D$2:$D$692,'Infos Relatório'!$B$326,'Faturamento SP3'!$E$2:$E$692,'Infos Relatório'!$B357,'Faturamento SP3'!$Z$2:$Z$692,'Infos Relatório'!AG$1)</f>
        <v>0</v>
      </c>
      <c r="AJ357" s="14">
        <f>SUMIFS('Faturamento SP3'!$O$2:$O$692,'Faturamento SP3'!$D$2:$D$692,'Infos Relatório'!$B$326,'Faturamento SP3'!$E$2:$E$692,'Infos Relatório'!$B357,'Faturamento SP3'!$Z$2:$Z$692,'Infos Relatório'!AG$1,'Faturamento SP3'!$T$2:$T$692,"Sim")+SUMIFS('Faturamento SP3'!$P$2:$P$692,'Faturamento SP3'!$D$2:$D$692,'Infos Relatório'!$B$326,'Faturamento SP3'!$E$2:$E$692,'Infos Relatório'!$B357,'Faturamento SP3'!$Z$2:$Z$692,'Infos Relatório'!AG$1,'Faturamento SP3'!$T$2:$T$692,"Sim")</f>
        <v>0</v>
      </c>
      <c r="AK357" s="27" t="e">
        <f t="shared" si="126"/>
        <v>#DIV/0!</v>
      </c>
      <c r="AL357" s="24">
        <f>SUMIFS('Faturamento SP3'!$H$2:$H$692,'Faturamento SP3'!$D$2:$D$692,'Infos Relatório'!$B$326,'Faturamento SP3'!$E$2:$E$692,'Infos Relatório'!$B357,'Faturamento SP3'!$Z$2:$Z$692,'Infos Relatório'!AG$1)</f>
        <v>0</v>
      </c>
      <c r="AM357" s="23">
        <f>COUNTIFS('Faturamento SP3'!$D$2:$D$692,'Infos Relatório'!$B$326,'Faturamento SP3'!$E$2:$E$692,'Infos Relatório'!$B357,'Faturamento SP3'!$Z$2:$Z$692,'Infos Relatório'!AM$1)</f>
        <v>0</v>
      </c>
      <c r="AN357" s="13">
        <f>SUMIFS('Faturamento SP3'!$G$2:$G$692,'Faturamento SP3'!$D$2:$D$692,'Infos Relatório'!$B$326,'Faturamento SP3'!$E$2:$E$692,'Infos Relatório'!$B357,'Faturamento SP3'!$Z$2:$Z$692,'Infos Relatório'!AM$1)</f>
        <v>0</v>
      </c>
      <c r="AO357" s="13">
        <f>SUMIFS('Faturamento SP3'!$J$2:$J$692,'Faturamento SP3'!$D$2:$D$692,'Infos Relatório'!$B$326,'Faturamento SP3'!$E$2:$E$692,'Infos Relatório'!$B357,'Faturamento SP3'!$Z$2:$Z$692,'Infos Relatório'!AM$1)</f>
        <v>0</v>
      </c>
      <c r="AP357" s="14">
        <f>SUMIFS('Faturamento SP3'!$O$2:$O$692,'Faturamento SP3'!$D$2:$D$692,'Infos Relatório'!$B$326,'Faturamento SP3'!$E$2:$E$692,'Infos Relatório'!$B357,'Faturamento SP3'!$Z$2:$Z$692,'Infos Relatório'!AM$1,'Faturamento SP3'!$T$2:$T$692,"Sim")+SUMIFS('Faturamento SP3'!$P$2:$P$692,'Faturamento SP3'!$D$2:$D$692,'Infos Relatório'!$B$326,'Faturamento SP3'!$E$2:$E$692,'Infos Relatório'!$B357,'Faturamento SP3'!$Z$2:$Z$692,'Infos Relatório'!AM$1,'Faturamento SP3'!$T$2:$T$692,"Sim")</f>
        <v>0</v>
      </c>
      <c r="AQ357" s="27" t="e">
        <f t="shared" si="127"/>
        <v>#DIV/0!</v>
      </c>
      <c r="AR357" s="24">
        <f>SUMIFS('Faturamento SP3'!$H$2:$H$692,'Faturamento SP3'!$D$2:$D$692,'Infos Relatório'!$B$326,'Faturamento SP3'!$E$2:$E$692,'Infos Relatório'!$B357,'Faturamento SP3'!$Z$2:$Z$692,'Infos Relatório'!AM$1)</f>
        <v>0</v>
      </c>
      <c r="AS357" s="23">
        <f>COUNTIFS('Faturamento SP3'!$D$2:$D$692,'Infos Relatório'!$B$326,'Faturamento SP3'!$E$2:$E$692,'Infos Relatório'!$B357,'Faturamento SP3'!$Z$2:$Z$692,'Infos Relatório'!AS$1)</f>
        <v>0</v>
      </c>
      <c r="AT357" s="13">
        <f>SUMIFS('Faturamento SP3'!$G$2:$G$692,'Faturamento SP3'!$D$2:$D$692,'Infos Relatório'!$B$326,'Faturamento SP3'!$E$2:$E$692,'Infos Relatório'!$B357,'Faturamento SP3'!$Z$2:$Z$692,'Infos Relatório'!AS$1)</f>
        <v>0</v>
      </c>
      <c r="AU357" s="13">
        <f>SUMIFS('Faturamento SP3'!$J$2:$J$692,'Faturamento SP3'!$D$2:$D$692,'Infos Relatório'!$B$326,'Faturamento SP3'!$E$2:$E$692,'Infos Relatório'!$B357,'Faturamento SP3'!$Z$2:$Z$692,'Infos Relatório'!AS$1)</f>
        <v>0</v>
      </c>
      <c r="AV357" s="14">
        <f>SUMIFS('Faturamento SP3'!$O$2:$O$692,'Faturamento SP3'!$D$2:$D$692,'Infos Relatório'!$B$326,'Faturamento SP3'!$E$2:$E$692,'Infos Relatório'!$B357,'Faturamento SP3'!$Z$2:$Z$692,'Infos Relatório'!AS$1,'Faturamento SP3'!$T$2:$T$692,"Sim")+SUMIFS('Faturamento SP3'!$P$2:$P$692,'Faturamento SP3'!$D$2:$D$692,'Infos Relatório'!$B$326,'Faturamento SP3'!$E$2:$E$692,'Infos Relatório'!$B357,'Faturamento SP3'!$Z$2:$Z$692,'Infos Relatório'!AS$1,'Faturamento SP3'!$T$2:$T$692,"Sim")</f>
        <v>0</v>
      </c>
      <c r="AW357" s="27" t="e">
        <f t="shared" si="128"/>
        <v>#DIV/0!</v>
      </c>
      <c r="AX357" s="24">
        <f>SUMIFS('Faturamento SP3'!$H$2:$H$692,'Faturamento SP3'!$D$2:$D$692,'Infos Relatório'!$B$326,'Faturamento SP3'!$E$2:$E$692,'Infos Relatório'!$B357,'Faturamento SP3'!$Z$2:$Z$692,'Infos Relatório'!AS$1)</f>
        <v>0</v>
      </c>
      <c r="AY357" s="23">
        <f>COUNTIFS('Faturamento SP3'!$D$2:$D$692,'Infos Relatório'!$B$326,'Faturamento SP3'!$E$2:$E$692,'Infos Relatório'!$B357,'Faturamento SP3'!$Z$2:$Z$692,'Infos Relatório'!AY$1)</f>
        <v>0</v>
      </c>
      <c r="AZ357" s="13">
        <f>SUMIFS('Faturamento SP3'!$G$2:$G$692,'Faturamento SP3'!$D$2:$D$692,'Infos Relatório'!$B$326,'Faturamento SP3'!$E$2:$E$692,'Infos Relatório'!$B357,'Faturamento SP3'!$Z$2:$Z$692,'Infos Relatório'!AY$1)</f>
        <v>0</v>
      </c>
      <c r="BA357" s="13">
        <f>SUMIFS('Faturamento SP3'!$J$2:$J$692,'Faturamento SP3'!$D$2:$D$692,'Infos Relatório'!$B$326,'Faturamento SP3'!$E$2:$E$692,'Infos Relatório'!$B357,'Faturamento SP3'!$Z$2:$Z$692,'Infos Relatório'!AY$1)</f>
        <v>0</v>
      </c>
      <c r="BB357" s="14">
        <f>SUMIFS('Faturamento SP3'!$O$2:$O$692,'Faturamento SP3'!$D$2:$D$692,'Infos Relatório'!$B$326,'Faturamento SP3'!$E$2:$E$692,'Infos Relatório'!$B357,'Faturamento SP3'!$Z$2:$Z$692,'Infos Relatório'!AY$1,'Faturamento SP3'!$T$2:$T$692,"Sim")+SUMIFS('Faturamento SP3'!$P$2:$P$692,'Faturamento SP3'!$D$2:$D$692,'Infos Relatório'!$B$326,'Faturamento SP3'!$E$2:$E$692,'Infos Relatório'!$B357,'Faturamento SP3'!$Z$2:$Z$692,'Infos Relatório'!AY$1,'Faturamento SP3'!$T$2:$T$692,"Sim")</f>
        <v>0</v>
      </c>
      <c r="BC357" s="27" t="e">
        <f t="shared" si="129"/>
        <v>#DIV/0!</v>
      </c>
      <c r="BD357" s="24">
        <f>SUMIFS('Faturamento SP3'!$H$2:$H$692,'Faturamento SP3'!$D$2:$D$692,'Infos Relatório'!$B$326,'Faturamento SP3'!$E$2:$E$692,'Infos Relatório'!$B357,'Faturamento SP3'!$Z$2:$Z$692,'Infos Relatório'!AY$1)</f>
        <v>0</v>
      </c>
      <c r="BE357" s="23">
        <f>COUNTIFS('Faturamento SP3'!$D$2:$D$692,'Infos Relatório'!$B$326,'Faturamento SP3'!$E$2:$E$692,'Infos Relatório'!$B357,'Faturamento SP3'!$Z$2:$Z$692,'Infos Relatório'!BE$1)</f>
        <v>0</v>
      </c>
      <c r="BF357" s="13">
        <f>SUMIFS('Faturamento SP3'!$G$2:$G$692,'Faturamento SP3'!$D$2:$D$692,'Infos Relatório'!$B$326,'Faturamento SP3'!$E$2:$E$692,'Infos Relatório'!$B357,'Faturamento SP3'!$Z$2:$Z$692,'Infos Relatório'!BE$1)</f>
        <v>0</v>
      </c>
      <c r="BG357" s="13">
        <f>SUMIFS('Faturamento SP3'!$J$2:$J$692,'Faturamento SP3'!$D$2:$D$692,'Infos Relatório'!$B$326,'Faturamento SP3'!$E$2:$E$692,'Infos Relatório'!$B357,'Faturamento SP3'!$Z$2:$Z$692,'Infos Relatório'!BE$1)</f>
        <v>0</v>
      </c>
      <c r="BH357" s="14">
        <f>SUMIFS('Faturamento SP3'!$O$2:$O$692,'Faturamento SP3'!$D$2:$D$692,'Infos Relatório'!$B$326,'Faturamento SP3'!$E$2:$E$692,'Infos Relatório'!$B357,'Faturamento SP3'!$Z$2:$Z$692,'Infos Relatório'!BE$1,'Faturamento SP3'!$T$2:$T$692,"Sim")+SUMIFS('Faturamento SP3'!$P$2:$P$692,'Faturamento SP3'!$D$2:$D$692,'Infos Relatório'!$B$326,'Faturamento SP3'!$E$2:$E$692,'Infos Relatório'!$B357,'Faturamento SP3'!$Z$2:$Z$692,'Infos Relatório'!BE$1,'Faturamento SP3'!$T$2:$T$692,"Sim")</f>
        <v>0</v>
      </c>
      <c r="BI357" s="27" t="e">
        <f t="shared" si="130"/>
        <v>#DIV/0!</v>
      </c>
      <c r="BJ357" s="24">
        <f>SUMIFS('Faturamento SP3'!$H$2:$H$692,'Faturamento SP3'!$D$2:$D$692,'Infos Relatório'!$B$326,'Faturamento SP3'!$E$2:$E$692,'Infos Relatório'!$B357,'Faturamento SP3'!$Z$2:$Z$692,'Infos Relatório'!BE$1)</f>
        <v>0</v>
      </c>
      <c r="BK357" s="23">
        <f>COUNTIFS('Faturamento SP3'!$D$2:$D$692,'Infos Relatório'!$B$326,'Faturamento SP3'!$E$2:$E$692,'Infos Relatório'!$B357,'Faturamento SP3'!$Z$2:$Z$692,'Infos Relatório'!BK$1)</f>
        <v>0</v>
      </c>
      <c r="BL357" s="13">
        <f>SUMIFS('Faturamento SP3'!$G$2:$G$692,'Faturamento SP3'!$D$2:$D$692,'Infos Relatório'!$B$326,'Faturamento SP3'!$E$2:$E$692,'Infos Relatório'!$B357,'Faturamento SP3'!$Z$2:$Z$692,'Infos Relatório'!BK$1)</f>
        <v>0</v>
      </c>
      <c r="BM357" s="13">
        <f>SUMIFS('Faturamento SP3'!$J$2:$J$692,'Faturamento SP3'!$D$2:$D$692,'Infos Relatório'!$B$326,'Faturamento SP3'!$E$2:$E$692,'Infos Relatório'!$B357,'Faturamento SP3'!$Z$2:$Z$692,'Infos Relatório'!BK$1)</f>
        <v>0</v>
      </c>
      <c r="BN357" s="14">
        <f>SUMIFS('Faturamento SP3'!$O$2:$O$692,'Faturamento SP3'!$D$2:$D$692,'Infos Relatório'!$B$326,'Faturamento SP3'!$E$2:$E$692,'Infos Relatório'!$B357,'Faturamento SP3'!$Z$2:$Z$692,'Infos Relatório'!BK$1,'Faturamento SP3'!$T$2:$T$692,"Sim")+SUMIFS('Faturamento SP3'!$P$2:$P$692,'Faturamento SP3'!$D$2:$D$692,'Infos Relatório'!$B$326,'Faturamento SP3'!$E$2:$E$692,'Infos Relatório'!$B357,'Faturamento SP3'!$Z$2:$Z$692,'Infos Relatório'!BK$1,'Faturamento SP3'!$T$2:$T$692,"Sim")</f>
        <v>0</v>
      </c>
      <c r="BO357" s="27" t="e">
        <f t="shared" si="131"/>
        <v>#DIV/0!</v>
      </c>
      <c r="BP357" s="24">
        <f>SUMIFS('Faturamento SP3'!$H$2:$H$692,'Faturamento SP3'!$D$2:$D$692,'Infos Relatório'!$B$326,'Faturamento SP3'!$E$2:$E$692,'Infos Relatório'!$B357,'Faturamento SP3'!$Z$2:$Z$692,'Infos Relatório'!BK$1)</f>
        <v>0</v>
      </c>
      <c r="BQ357" s="23">
        <f>COUNTIFS('Faturamento SP3'!$D$2:$D$692,'Infos Relatório'!$B$326,'Faturamento SP3'!$E$2:$E$692,'Infos Relatório'!$B357,'Faturamento SP3'!$Z$2:$Z$692,'Infos Relatório'!BQ$1)</f>
        <v>0</v>
      </c>
      <c r="BR357" s="13">
        <f>SUMIFS('Faturamento SP3'!$G$2:$G$692,'Faturamento SP3'!$D$2:$D$692,'Infos Relatório'!$B$326,'Faturamento SP3'!$E$2:$E$692,'Infos Relatório'!$B357,'Faturamento SP3'!$Z$2:$Z$692,'Infos Relatório'!BQ$1)</f>
        <v>0</v>
      </c>
      <c r="BS357" s="13">
        <f>SUMIFS('Faturamento SP3'!$J$2:$J$692,'Faturamento SP3'!$D$2:$D$692,'Infos Relatório'!$B$326,'Faturamento SP3'!$E$2:$E$692,'Infos Relatório'!$B357,'Faturamento SP3'!$Z$2:$Z$692,'Infos Relatório'!BQ$1)</f>
        <v>0</v>
      </c>
      <c r="BT357" s="14">
        <f>SUMIFS('Faturamento SP3'!$O$2:$O$692,'Faturamento SP3'!$D$2:$D$692,'Infos Relatório'!$B$326,'Faturamento SP3'!$E$2:$E$692,'Infos Relatório'!$B357,'Faturamento SP3'!$Z$2:$Z$692,'Infos Relatório'!BQ$1,'Faturamento SP3'!$T$2:$T$692,"Sim")+SUMIFS('Faturamento SP3'!$P$2:$P$692,'Faturamento SP3'!$D$2:$D$692,'Infos Relatório'!$B$326,'Faturamento SP3'!$E$2:$E$692,'Infos Relatório'!$B357,'Faturamento SP3'!$Z$2:$Z$692,'Infos Relatório'!BQ$1,'Faturamento SP3'!$T$2:$T$692,"Sim")</f>
        <v>0</v>
      </c>
      <c r="BU357" s="27" t="e">
        <f t="shared" si="132"/>
        <v>#DIV/0!</v>
      </c>
      <c r="BV357" s="24">
        <f>SUMIFS('Faturamento SP3'!$H$2:$H$692,'Faturamento SP3'!$D$2:$D$692,'Infos Relatório'!$B$326,'Faturamento SP3'!$E$2:$E$692,'Infos Relatório'!$B357,'Faturamento SP3'!$Z$2:$Z$692,'Infos Relatório'!BQ$1)</f>
        <v>0</v>
      </c>
    </row>
    <row r="358" spans="2:74">
      <c r="B358" s="17" t="s">
        <v>38</v>
      </c>
      <c r="C358" s="23">
        <f>COUNTIFS('Faturamento SP3'!$D$2:$D$692,'Infos Relatório'!$B$326,'Faturamento SP3'!$E$2:$E$692,'Infos Relatório'!$B358,'Faturamento SP3'!$Z$2:$Z$692,'Infos Relatório'!C$1)</f>
        <v>0</v>
      </c>
      <c r="D358" s="13">
        <f>SUMIFS('Faturamento SP3'!$G$2:$G$692,'Faturamento SP3'!$D$2:$D$692,'Infos Relatório'!$B$326,'Faturamento SP3'!$E$2:$E$692,'Infos Relatório'!$B358,'Faturamento SP3'!$Z$2:$Z$692,'Infos Relatório'!C$1)</f>
        <v>0</v>
      </c>
      <c r="E358" s="13">
        <f>SUMIFS('Faturamento SP3'!$J$2:$J$692,'Faturamento SP3'!$D$2:$D$692,'Infos Relatório'!$B$326,'Faturamento SP3'!$E$2:$E$692,'Infos Relatório'!$B358,'Faturamento SP3'!$Z$2:$Z$692,'Infos Relatório'!C$1)</f>
        <v>0</v>
      </c>
      <c r="F358" s="14">
        <f>SUMIFS('Faturamento SP3'!$O$2:$O$692,'Faturamento SP3'!$D$2:$D$692,'Infos Relatório'!$B$326,'Faturamento SP3'!$E$2:$E$692,'Infos Relatório'!$B358,'Faturamento SP3'!$Z$2:$Z$692,'Infos Relatório'!C$1,'Faturamento SP3'!$T$2:$T$692,"Sim")+SUMIFS('Faturamento SP3'!$P$2:$P$692,'Faturamento SP3'!$D$2:$D$692,'Infos Relatório'!$B$326,'Faturamento SP3'!$E$2:$E$692,'Infos Relatório'!$B358,'Faturamento SP3'!$Z$2:$Z$692,'Infos Relatório'!C$1,'Faturamento SP3'!$T$2:$T$692,"Sim")</f>
        <v>0</v>
      </c>
      <c r="G358" s="27" t="e">
        <f t="shared" si="121"/>
        <v>#DIV/0!</v>
      </c>
      <c r="H358" s="24">
        <f>SUMIFS('Faturamento SP3'!$H$2:$H$692,'Faturamento SP3'!$D$2:$D$692,'Infos Relatório'!$B$326,'Faturamento SP3'!$E$2:$E$692,'Infos Relatório'!$B358,'Faturamento SP3'!$Z$2:$Z$692,'Infos Relatório'!C$1)</f>
        <v>0</v>
      </c>
      <c r="I358" s="23">
        <f>COUNTIFS('Faturamento SP3'!$D$2:$D$692,'Infos Relatório'!$B$326,'Faturamento SP3'!$E$2:$E$692,'Infos Relatório'!$B358,'Faturamento SP3'!$Z$2:$Z$692,'Infos Relatório'!I$1)</f>
        <v>0</v>
      </c>
      <c r="J358" s="13">
        <f>SUMIFS('Faturamento SP3'!$G$2:$G$692,'Faturamento SP3'!$D$2:$D$692,'Infos Relatório'!$B$326,'Faturamento SP3'!$E$2:$E$692,'Infos Relatório'!$B358,'Faturamento SP3'!$Z$2:$Z$692,'Infos Relatório'!I$1)</f>
        <v>0</v>
      </c>
      <c r="K358" s="13">
        <f>SUMIFS('Faturamento SP3'!$J$2:$J$692,'Faturamento SP3'!$D$2:$D$692,'Infos Relatório'!$B$326,'Faturamento SP3'!$E$2:$E$692,'Infos Relatório'!$B358,'Faturamento SP3'!$Z$2:$Z$692,'Infos Relatório'!I$1)</f>
        <v>0</v>
      </c>
      <c r="L358" s="14">
        <f>SUMIFS('Faturamento SP3'!$O$2:$O$692,'Faturamento SP3'!$D$2:$D$692,'Infos Relatório'!$B$326,'Faturamento SP3'!$E$2:$E$692,'Infos Relatório'!$B358,'Faturamento SP3'!$Z$2:$Z$692,'Infos Relatório'!I$1,'Faturamento SP3'!$T$2:$T$692,"Sim")+SUMIFS('Faturamento SP3'!$P$2:$P$692,'Faturamento SP3'!$D$2:$D$692,'Infos Relatório'!$B$326,'Faturamento SP3'!$E$2:$E$692,'Infos Relatório'!$B358,'Faturamento SP3'!$Z$2:$Z$692,'Infos Relatório'!I$1,'Faturamento SP3'!$T$2:$T$692,"Sim")</f>
        <v>0</v>
      </c>
      <c r="M358" s="27" t="e">
        <f t="shared" si="122"/>
        <v>#DIV/0!</v>
      </c>
      <c r="N358" s="24">
        <f>SUMIFS('Faturamento SP3'!$H$2:$H$692,'Faturamento SP3'!$D$2:$D$692,'Infos Relatório'!$B$326,'Faturamento SP3'!$E$2:$E$692,'Infos Relatório'!$B358,'Faturamento SP3'!$Z$2:$Z$692,'Infos Relatório'!I$1)</f>
        <v>0</v>
      </c>
      <c r="O358" s="23">
        <f>COUNTIFS('Faturamento SP3'!$D$2:$D$692,'Infos Relatório'!$B$326,'Faturamento SP3'!$E$2:$E$692,'Infos Relatório'!$B358,'Faturamento SP3'!$Z$2:$Z$692,'Infos Relatório'!O$1)</f>
        <v>0</v>
      </c>
      <c r="P358" s="13">
        <f>SUMIFS('Faturamento SP3'!$G$2:$G$692,'Faturamento SP3'!$D$2:$D$692,'Infos Relatório'!$B$326,'Faturamento SP3'!$E$2:$E$692,'Infos Relatório'!$B358,'Faturamento SP3'!$Z$2:$Z$692,'Infos Relatório'!O$1)</f>
        <v>0</v>
      </c>
      <c r="Q358" s="13">
        <f>SUMIFS('Faturamento SP3'!$J$2:$J$692,'Faturamento SP3'!$D$2:$D$692,'Infos Relatório'!$B$326,'Faturamento SP3'!$E$2:$E$692,'Infos Relatório'!$B358,'Faturamento SP3'!$Z$2:$Z$692,'Infos Relatório'!O$1)</f>
        <v>0</v>
      </c>
      <c r="R358" s="14">
        <f>SUMIFS('Faturamento SP3'!$O$2:$O$692,'Faturamento SP3'!$D$2:$D$692,'Infos Relatório'!$B$326,'Faturamento SP3'!$E$2:$E$692,'Infos Relatório'!$B358,'Faturamento SP3'!$Z$2:$Z$692,'Infos Relatório'!O$1,'Faturamento SP3'!$T$2:$T$692,"Sim")+SUMIFS('Faturamento SP3'!$P$2:$P$692,'Faturamento SP3'!$D$2:$D$692,'Infos Relatório'!$B$326,'Faturamento SP3'!$E$2:$E$692,'Infos Relatório'!$B358,'Faturamento SP3'!$Z$2:$Z$692,'Infos Relatório'!O$1,'Faturamento SP3'!$T$2:$T$692,"Sim")</f>
        <v>0</v>
      </c>
      <c r="S358" s="27" t="e">
        <f t="shared" si="123"/>
        <v>#DIV/0!</v>
      </c>
      <c r="T358" s="24">
        <f>SUMIFS('Faturamento SP3'!$H$2:$H$692,'Faturamento SP3'!$D$2:$D$692,'Infos Relatório'!$B$326,'Faturamento SP3'!$E$2:$E$692,'Infos Relatório'!$B358,'Faturamento SP3'!$Z$2:$Z$692,'Infos Relatório'!O$1)</f>
        <v>0</v>
      </c>
      <c r="U358" s="23">
        <f>COUNTIFS('Faturamento SP3'!$D$2:$D$692,'Infos Relatório'!$B$326,'Faturamento SP3'!$E$2:$E$692,'Infos Relatório'!$B358,'Faturamento SP3'!$Z$2:$Z$692,'Infos Relatório'!U$1)</f>
        <v>0</v>
      </c>
      <c r="V358" s="13">
        <f>SUMIFS('Faturamento SP3'!$G$2:$G$692,'Faturamento SP3'!$D$2:$D$692,'Infos Relatório'!$B$326,'Faturamento SP3'!$E$2:$E$692,'Infos Relatório'!$B358,'Faturamento SP3'!$Z$2:$Z$692,'Infos Relatório'!U$1)</f>
        <v>0</v>
      </c>
      <c r="W358" s="13">
        <f>SUMIFS('Faturamento SP3'!$J$2:$J$692,'Faturamento SP3'!$D$2:$D$692,'Infos Relatório'!$B$326,'Faturamento SP3'!$E$2:$E$692,'Infos Relatório'!$B358,'Faturamento SP3'!$Z$2:$Z$692,'Infos Relatório'!U$1)</f>
        <v>0</v>
      </c>
      <c r="X358" s="14">
        <f>SUMIFS('Faturamento SP3'!$O$2:$O$692,'Faturamento SP3'!$D$2:$D$692,'Infos Relatório'!$B$326,'Faturamento SP3'!$E$2:$E$692,'Infos Relatório'!$B358,'Faturamento SP3'!$Z$2:$Z$692,'Infos Relatório'!U$1,'Faturamento SP3'!$T$2:$T$692,"Sim")+SUMIFS('Faturamento SP3'!$P$2:$P$692,'Faturamento SP3'!$D$2:$D$692,'Infos Relatório'!$B$326,'Faturamento SP3'!$E$2:$E$692,'Infos Relatório'!$B358,'Faturamento SP3'!$Z$2:$Z$692,'Infos Relatório'!U$1,'Faturamento SP3'!$T$2:$T$692,"Sim")</f>
        <v>0</v>
      </c>
      <c r="Y358" s="27" t="e">
        <f t="shared" si="124"/>
        <v>#DIV/0!</v>
      </c>
      <c r="Z358" s="24">
        <f>SUMIFS('Faturamento SP3'!$H$2:$H$692,'Faturamento SP3'!$D$2:$D$692,'Infos Relatório'!$B$326,'Faturamento SP3'!$E$2:$E$692,'Infos Relatório'!$B358,'Faturamento SP3'!$Z$2:$Z$692,'Infos Relatório'!U$1)</f>
        <v>0</v>
      </c>
      <c r="AA358" s="23">
        <f>COUNTIFS('Faturamento SP3'!$D$2:$D$692,'Infos Relatório'!$B$326,'Faturamento SP3'!$E$2:$E$692,'Infos Relatório'!$B358,'Faturamento SP3'!$Z$2:$Z$692,'Infos Relatório'!AA$1)</f>
        <v>0</v>
      </c>
      <c r="AB358" s="13">
        <f>SUMIFS('Faturamento SP3'!$G$2:$G$692,'Faturamento SP3'!$D$2:$D$692,'Infos Relatório'!$B$326,'Faturamento SP3'!$E$2:$E$692,'Infos Relatório'!$B358,'Faturamento SP3'!$Z$2:$Z$692,'Infos Relatório'!AA$1)</f>
        <v>0</v>
      </c>
      <c r="AC358" s="13">
        <f>SUMIFS('Faturamento SP3'!$J$2:$J$692,'Faturamento SP3'!$D$2:$D$692,'Infos Relatório'!$B$326,'Faturamento SP3'!$E$2:$E$692,'Infos Relatório'!$B358,'Faturamento SP3'!$Z$2:$Z$692,'Infos Relatório'!AA$1)</f>
        <v>0</v>
      </c>
      <c r="AD358" s="14">
        <f>SUMIFS('Faturamento SP3'!$O$2:$O$692,'Faturamento SP3'!$D$2:$D$692,'Infos Relatório'!$B$326,'Faturamento SP3'!$E$2:$E$692,'Infos Relatório'!$B358,'Faturamento SP3'!$Z$2:$Z$692,'Infos Relatório'!AA$1,'Faturamento SP3'!$T$2:$T$692,"Sim")+SUMIFS('Faturamento SP3'!$P$2:$P$692,'Faturamento SP3'!$D$2:$D$692,'Infos Relatório'!$B$326,'Faturamento SP3'!$E$2:$E$692,'Infos Relatório'!$B358,'Faturamento SP3'!$Z$2:$Z$692,'Infos Relatório'!AA$1,'Faturamento SP3'!$T$2:$T$692,"Sim")</f>
        <v>0</v>
      </c>
      <c r="AE358" s="27" t="e">
        <f t="shared" si="125"/>
        <v>#DIV/0!</v>
      </c>
      <c r="AF358" s="24">
        <f>SUMIFS('Faturamento SP3'!$H$2:$H$692,'Faturamento SP3'!$D$2:$D$692,'Infos Relatório'!$B$326,'Faturamento SP3'!$E$2:$E$692,'Infos Relatório'!$B358,'Faturamento SP3'!$Z$2:$Z$692,'Infos Relatório'!AA$1)</f>
        <v>0</v>
      </c>
      <c r="AG358" s="23">
        <f>COUNTIFS('Faturamento SP3'!$D$2:$D$692,'Infos Relatório'!$B$326,'Faturamento SP3'!$E$2:$E$692,'Infos Relatório'!$B358,'Faturamento SP3'!$Z$2:$Z$692,'Infos Relatório'!AG$1)</f>
        <v>0</v>
      </c>
      <c r="AH358" s="13">
        <f>SUMIFS('Faturamento SP3'!$G$2:$G$692,'Faturamento SP3'!$D$2:$D$692,'Infos Relatório'!$B$326,'Faturamento SP3'!$E$2:$E$692,'Infos Relatório'!$B358,'Faturamento SP3'!$Z$2:$Z$692,'Infos Relatório'!AG$1)</f>
        <v>0</v>
      </c>
      <c r="AI358" s="13">
        <f>SUMIFS('Faturamento SP3'!$J$2:$J$692,'Faturamento SP3'!$D$2:$D$692,'Infos Relatório'!$B$326,'Faturamento SP3'!$E$2:$E$692,'Infos Relatório'!$B358,'Faturamento SP3'!$Z$2:$Z$692,'Infos Relatório'!AG$1)</f>
        <v>0</v>
      </c>
      <c r="AJ358" s="14">
        <f>SUMIFS('Faturamento SP3'!$O$2:$O$692,'Faturamento SP3'!$D$2:$D$692,'Infos Relatório'!$B$326,'Faturamento SP3'!$E$2:$E$692,'Infos Relatório'!$B358,'Faturamento SP3'!$Z$2:$Z$692,'Infos Relatório'!AG$1,'Faturamento SP3'!$T$2:$T$692,"Sim")+SUMIFS('Faturamento SP3'!$P$2:$P$692,'Faturamento SP3'!$D$2:$D$692,'Infos Relatório'!$B$326,'Faturamento SP3'!$E$2:$E$692,'Infos Relatório'!$B358,'Faturamento SP3'!$Z$2:$Z$692,'Infos Relatório'!AG$1,'Faturamento SP3'!$T$2:$T$692,"Sim")</f>
        <v>0</v>
      </c>
      <c r="AK358" s="27" t="e">
        <f t="shared" si="126"/>
        <v>#DIV/0!</v>
      </c>
      <c r="AL358" s="24">
        <f>SUMIFS('Faturamento SP3'!$H$2:$H$692,'Faturamento SP3'!$D$2:$D$692,'Infos Relatório'!$B$326,'Faturamento SP3'!$E$2:$E$692,'Infos Relatório'!$B358,'Faturamento SP3'!$Z$2:$Z$692,'Infos Relatório'!AG$1)</f>
        <v>0</v>
      </c>
      <c r="AM358" s="23">
        <f>COUNTIFS('Faturamento SP3'!$D$2:$D$692,'Infos Relatório'!$B$326,'Faturamento SP3'!$E$2:$E$692,'Infos Relatório'!$B358,'Faturamento SP3'!$Z$2:$Z$692,'Infos Relatório'!AM$1)</f>
        <v>0</v>
      </c>
      <c r="AN358" s="13">
        <f>SUMIFS('Faturamento SP3'!$G$2:$G$692,'Faturamento SP3'!$D$2:$D$692,'Infos Relatório'!$B$326,'Faturamento SP3'!$E$2:$E$692,'Infos Relatório'!$B358,'Faturamento SP3'!$Z$2:$Z$692,'Infos Relatório'!AM$1)</f>
        <v>0</v>
      </c>
      <c r="AO358" s="13">
        <f>SUMIFS('Faturamento SP3'!$J$2:$J$692,'Faturamento SP3'!$D$2:$D$692,'Infos Relatório'!$B$326,'Faturamento SP3'!$E$2:$E$692,'Infos Relatório'!$B358,'Faturamento SP3'!$Z$2:$Z$692,'Infos Relatório'!AM$1)</f>
        <v>0</v>
      </c>
      <c r="AP358" s="14">
        <f>SUMIFS('Faturamento SP3'!$O$2:$O$692,'Faturamento SP3'!$D$2:$D$692,'Infos Relatório'!$B$326,'Faturamento SP3'!$E$2:$E$692,'Infos Relatório'!$B358,'Faturamento SP3'!$Z$2:$Z$692,'Infos Relatório'!AM$1,'Faturamento SP3'!$T$2:$T$692,"Sim")+SUMIFS('Faturamento SP3'!$P$2:$P$692,'Faturamento SP3'!$D$2:$D$692,'Infos Relatório'!$B$326,'Faturamento SP3'!$E$2:$E$692,'Infos Relatório'!$B358,'Faturamento SP3'!$Z$2:$Z$692,'Infos Relatório'!AM$1,'Faturamento SP3'!$T$2:$T$692,"Sim")</f>
        <v>0</v>
      </c>
      <c r="AQ358" s="27" t="e">
        <f t="shared" si="127"/>
        <v>#DIV/0!</v>
      </c>
      <c r="AR358" s="24">
        <f>SUMIFS('Faturamento SP3'!$H$2:$H$692,'Faturamento SP3'!$D$2:$D$692,'Infos Relatório'!$B$326,'Faturamento SP3'!$E$2:$E$692,'Infos Relatório'!$B358,'Faturamento SP3'!$Z$2:$Z$692,'Infos Relatório'!AM$1)</f>
        <v>0</v>
      </c>
      <c r="AS358" s="23">
        <f>COUNTIFS('Faturamento SP3'!$D$2:$D$692,'Infos Relatório'!$B$326,'Faturamento SP3'!$E$2:$E$692,'Infos Relatório'!$B358,'Faturamento SP3'!$Z$2:$Z$692,'Infos Relatório'!AS$1)</f>
        <v>0</v>
      </c>
      <c r="AT358" s="13">
        <f>SUMIFS('Faturamento SP3'!$G$2:$G$692,'Faturamento SP3'!$D$2:$D$692,'Infos Relatório'!$B$326,'Faturamento SP3'!$E$2:$E$692,'Infos Relatório'!$B358,'Faturamento SP3'!$Z$2:$Z$692,'Infos Relatório'!AS$1)</f>
        <v>0</v>
      </c>
      <c r="AU358" s="13">
        <f>SUMIFS('Faturamento SP3'!$J$2:$J$692,'Faturamento SP3'!$D$2:$D$692,'Infos Relatório'!$B$326,'Faturamento SP3'!$E$2:$E$692,'Infos Relatório'!$B358,'Faturamento SP3'!$Z$2:$Z$692,'Infos Relatório'!AS$1)</f>
        <v>0</v>
      </c>
      <c r="AV358" s="14">
        <f>SUMIFS('Faturamento SP3'!$O$2:$O$692,'Faturamento SP3'!$D$2:$D$692,'Infos Relatório'!$B$326,'Faturamento SP3'!$E$2:$E$692,'Infos Relatório'!$B358,'Faturamento SP3'!$Z$2:$Z$692,'Infos Relatório'!AS$1,'Faturamento SP3'!$T$2:$T$692,"Sim")+SUMIFS('Faturamento SP3'!$P$2:$P$692,'Faturamento SP3'!$D$2:$D$692,'Infos Relatório'!$B$326,'Faturamento SP3'!$E$2:$E$692,'Infos Relatório'!$B358,'Faturamento SP3'!$Z$2:$Z$692,'Infos Relatório'!AS$1,'Faturamento SP3'!$T$2:$T$692,"Sim")</f>
        <v>0</v>
      </c>
      <c r="AW358" s="27" t="e">
        <f t="shared" si="128"/>
        <v>#DIV/0!</v>
      </c>
      <c r="AX358" s="24">
        <f>SUMIFS('Faturamento SP3'!$H$2:$H$692,'Faturamento SP3'!$D$2:$D$692,'Infos Relatório'!$B$326,'Faturamento SP3'!$E$2:$E$692,'Infos Relatório'!$B358,'Faturamento SP3'!$Z$2:$Z$692,'Infos Relatório'!AS$1)</f>
        <v>0</v>
      </c>
      <c r="AY358" s="23">
        <f>COUNTIFS('Faturamento SP3'!$D$2:$D$692,'Infos Relatório'!$B$326,'Faturamento SP3'!$E$2:$E$692,'Infos Relatório'!$B358,'Faturamento SP3'!$Z$2:$Z$692,'Infos Relatório'!AY$1)</f>
        <v>0</v>
      </c>
      <c r="AZ358" s="13">
        <f>SUMIFS('Faturamento SP3'!$G$2:$G$692,'Faturamento SP3'!$D$2:$D$692,'Infos Relatório'!$B$326,'Faturamento SP3'!$E$2:$E$692,'Infos Relatório'!$B358,'Faturamento SP3'!$Z$2:$Z$692,'Infos Relatório'!AY$1)</f>
        <v>0</v>
      </c>
      <c r="BA358" s="13">
        <f>SUMIFS('Faturamento SP3'!$J$2:$J$692,'Faturamento SP3'!$D$2:$D$692,'Infos Relatório'!$B$326,'Faturamento SP3'!$E$2:$E$692,'Infos Relatório'!$B358,'Faturamento SP3'!$Z$2:$Z$692,'Infos Relatório'!AY$1)</f>
        <v>0</v>
      </c>
      <c r="BB358" s="14">
        <f>SUMIFS('Faturamento SP3'!$O$2:$O$692,'Faturamento SP3'!$D$2:$D$692,'Infos Relatório'!$B$326,'Faturamento SP3'!$E$2:$E$692,'Infos Relatório'!$B358,'Faturamento SP3'!$Z$2:$Z$692,'Infos Relatório'!AY$1,'Faturamento SP3'!$T$2:$T$692,"Sim")+SUMIFS('Faturamento SP3'!$P$2:$P$692,'Faturamento SP3'!$D$2:$D$692,'Infos Relatório'!$B$326,'Faturamento SP3'!$E$2:$E$692,'Infos Relatório'!$B358,'Faturamento SP3'!$Z$2:$Z$692,'Infos Relatório'!AY$1,'Faturamento SP3'!$T$2:$T$692,"Sim")</f>
        <v>0</v>
      </c>
      <c r="BC358" s="27" t="e">
        <f t="shared" si="129"/>
        <v>#DIV/0!</v>
      </c>
      <c r="BD358" s="24">
        <f>SUMIFS('Faturamento SP3'!$H$2:$H$692,'Faturamento SP3'!$D$2:$D$692,'Infos Relatório'!$B$326,'Faturamento SP3'!$E$2:$E$692,'Infos Relatório'!$B358,'Faturamento SP3'!$Z$2:$Z$692,'Infos Relatório'!AY$1)</f>
        <v>0</v>
      </c>
      <c r="BE358" s="23">
        <f>COUNTIFS('Faturamento SP3'!$D$2:$D$692,'Infos Relatório'!$B$326,'Faturamento SP3'!$E$2:$E$692,'Infos Relatório'!$B358,'Faturamento SP3'!$Z$2:$Z$692,'Infos Relatório'!BE$1)</f>
        <v>0</v>
      </c>
      <c r="BF358" s="13">
        <f>SUMIFS('Faturamento SP3'!$G$2:$G$692,'Faturamento SP3'!$D$2:$D$692,'Infos Relatório'!$B$326,'Faturamento SP3'!$E$2:$E$692,'Infos Relatório'!$B358,'Faturamento SP3'!$Z$2:$Z$692,'Infos Relatório'!BE$1)</f>
        <v>0</v>
      </c>
      <c r="BG358" s="13">
        <f>SUMIFS('Faturamento SP3'!$J$2:$J$692,'Faturamento SP3'!$D$2:$D$692,'Infos Relatório'!$B$326,'Faturamento SP3'!$E$2:$E$692,'Infos Relatório'!$B358,'Faturamento SP3'!$Z$2:$Z$692,'Infos Relatório'!BE$1)</f>
        <v>0</v>
      </c>
      <c r="BH358" s="14">
        <f>SUMIFS('Faturamento SP3'!$O$2:$O$692,'Faturamento SP3'!$D$2:$D$692,'Infos Relatório'!$B$326,'Faturamento SP3'!$E$2:$E$692,'Infos Relatório'!$B358,'Faturamento SP3'!$Z$2:$Z$692,'Infos Relatório'!BE$1,'Faturamento SP3'!$T$2:$T$692,"Sim")+SUMIFS('Faturamento SP3'!$P$2:$P$692,'Faturamento SP3'!$D$2:$D$692,'Infos Relatório'!$B$326,'Faturamento SP3'!$E$2:$E$692,'Infos Relatório'!$B358,'Faturamento SP3'!$Z$2:$Z$692,'Infos Relatório'!BE$1,'Faturamento SP3'!$T$2:$T$692,"Sim")</f>
        <v>0</v>
      </c>
      <c r="BI358" s="27" t="e">
        <f t="shared" si="130"/>
        <v>#DIV/0!</v>
      </c>
      <c r="BJ358" s="24">
        <f>SUMIFS('Faturamento SP3'!$H$2:$H$692,'Faturamento SP3'!$D$2:$D$692,'Infos Relatório'!$B$326,'Faturamento SP3'!$E$2:$E$692,'Infos Relatório'!$B358,'Faturamento SP3'!$Z$2:$Z$692,'Infos Relatório'!BE$1)</f>
        <v>0</v>
      </c>
      <c r="BK358" s="23">
        <f>COUNTIFS('Faturamento SP3'!$D$2:$D$692,'Infos Relatório'!$B$326,'Faturamento SP3'!$E$2:$E$692,'Infos Relatório'!$B358,'Faturamento SP3'!$Z$2:$Z$692,'Infos Relatório'!BK$1)</f>
        <v>0</v>
      </c>
      <c r="BL358" s="13">
        <f>SUMIFS('Faturamento SP3'!$G$2:$G$692,'Faturamento SP3'!$D$2:$D$692,'Infos Relatório'!$B$326,'Faturamento SP3'!$E$2:$E$692,'Infos Relatório'!$B358,'Faturamento SP3'!$Z$2:$Z$692,'Infos Relatório'!BK$1)</f>
        <v>0</v>
      </c>
      <c r="BM358" s="13">
        <f>SUMIFS('Faturamento SP3'!$J$2:$J$692,'Faturamento SP3'!$D$2:$D$692,'Infos Relatório'!$B$326,'Faturamento SP3'!$E$2:$E$692,'Infos Relatório'!$B358,'Faturamento SP3'!$Z$2:$Z$692,'Infos Relatório'!BK$1)</f>
        <v>0</v>
      </c>
      <c r="BN358" s="14">
        <f>SUMIFS('Faturamento SP3'!$O$2:$O$692,'Faturamento SP3'!$D$2:$D$692,'Infos Relatório'!$B$326,'Faturamento SP3'!$E$2:$E$692,'Infos Relatório'!$B358,'Faturamento SP3'!$Z$2:$Z$692,'Infos Relatório'!BK$1,'Faturamento SP3'!$T$2:$T$692,"Sim")+SUMIFS('Faturamento SP3'!$P$2:$P$692,'Faturamento SP3'!$D$2:$D$692,'Infos Relatório'!$B$326,'Faturamento SP3'!$E$2:$E$692,'Infos Relatório'!$B358,'Faturamento SP3'!$Z$2:$Z$692,'Infos Relatório'!BK$1,'Faturamento SP3'!$T$2:$T$692,"Sim")</f>
        <v>0</v>
      </c>
      <c r="BO358" s="27" t="e">
        <f t="shared" si="131"/>
        <v>#DIV/0!</v>
      </c>
      <c r="BP358" s="24">
        <f>SUMIFS('Faturamento SP3'!$H$2:$H$692,'Faturamento SP3'!$D$2:$D$692,'Infos Relatório'!$B$326,'Faturamento SP3'!$E$2:$E$692,'Infos Relatório'!$B358,'Faturamento SP3'!$Z$2:$Z$692,'Infos Relatório'!BK$1)</f>
        <v>0</v>
      </c>
      <c r="BQ358" s="23">
        <f>COUNTIFS('Faturamento SP3'!$D$2:$D$692,'Infos Relatório'!$B$326,'Faturamento SP3'!$E$2:$E$692,'Infos Relatório'!$B358,'Faturamento SP3'!$Z$2:$Z$692,'Infos Relatório'!BQ$1)</f>
        <v>0</v>
      </c>
      <c r="BR358" s="13">
        <f>SUMIFS('Faturamento SP3'!$G$2:$G$692,'Faturamento SP3'!$D$2:$D$692,'Infos Relatório'!$B$326,'Faturamento SP3'!$E$2:$E$692,'Infos Relatório'!$B358,'Faturamento SP3'!$Z$2:$Z$692,'Infos Relatório'!BQ$1)</f>
        <v>0</v>
      </c>
      <c r="BS358" s="13">
        <f>SUMIFS('Faturamento SP3'!$J$2:$J$692,'Faturamento SP3'!$D$2:$D$692,'Infos Relatório'!$B$326,'Faturamento SP3'!$E$2:$E$692,'Infos Relatório'!$B358,'Faturamento SP3'!$Z$2:$Z$692,'Infos Relatório'!BQ$1)</f>
        <v>0</v>
      </c>
      <c r="BT358" s="14">
        <f>SUMIFS('Faturamento SP3'!$O$2:$O$692,'Faturamento SP3'!$D$2:$D$692,'Infos Relatório'!$B$326,'Faturamento SP3'!$E$2:$E$692,'Infos Relatório'!$B358,'Faturamento SP3'!$Z$2:$Z$692,'Infos Relatório'!BQ$1,'Faturamento SP3'!$T$2:$T$692,"Sim")+SUMIFS('Faturamento SP3'!$P$2:$P$692,'Faturamento SP3'!$D$2:$D$692,'Infos Relatório'!$B$326,'Faturamento SP3'!$E$2:$E$692,'Infos Relatório'!$B358,'Faturamento SP3'!$Z$2:$Z$692,'Infos Relatório'!BQ$1,'Faturamento SP3'!$T$2:$T$692,"Sim")</f>
        <v>0</v>
      </c>
      <c r="BU358" s="27" t="e">
        <f t="shared" si="132"/>
        <v>#DIV/0!</v>
      </c>
      <c r="BV358" s="24">
        <f>SUMIFS('Faturamento SP3'!$H$2:$H$692,'Faturamento SP3'!$D$2:$D$692,'Infos Relatório'!$B$326,'Faturamento SP3'!$E$2:$E$692,'Infos Relatório'!$B358,'Faturamento SP3'!$Z$2:$Z$692,'Infos Relatório'!BQ$1)</f>
        <v>0</v>
      </c>
    </row>
    <row r="359" spans="2:74">
      <c r="B359" s="17" t="s">
        <v>39</v>
      </c>
      <c r="C359" s="23">
        <f>COUNTIFS('Faturamento SP3'!$D$2:$D$692,'Infos Relatório'!$B$326,'Faturamento SP3'!$E$2:$E$692,'Infos Relatório'!$B359,'Faturamento SP3'!$Z$2:$Z$692,'Infos Relatório'!C$1)</f>
        <v>0</v>
      </c>
      <c r="D359" s="13">
        <f>SUMIFS('Faturamento SP3'!$G$2:$G$692,'Faturamento SP3'!$D$2:$D$692,'Infos Relatório'!$B$326,'Faturamento SP3'!$E$2:$E$692,'Infos Relatório'!$B359,'Faturamento SP3'!$Z$2:$Z$692,'Infos Relatório'!C$1)</f>
        <v>0</v>
      </c>
      <c r="E359" s="13">
        <f>SUMIFS('Faturamento SP3'!$J$2:$J$692,'Faturamento SP3'!$D$2:$D$692,'Infos Relatório'!$B$326,'Faturamento SP3'!$E$2:$E$692,'Infos Relatório'!$B359,'Faturamento SP3'!$Z$2:$Z$692,'Infos Relatório'!C$1)</f>
        <v>0</v>
      </c>
      <c r="F359" s="14">
        <f>SUMIFS('Faturamento SP3'!$O$2:$O$692,'Faturamento SP3'!$D$2:$D$692,'Infos Relatório'!$B$326,'Faturamento SP3'!$E$2:$E$692,'Infos Relatório'!$B359,'Faturamento SP3'!$Z$2:$Z$692,'Infos Relatório'!C$1,'Faturamento SP3'!$T$2:$T$692,"Sim")+SUMIFS('Faturamento SP3'!$P$2:$P$692,'Faturamento SP3'!$D$2:$D$692,'Infos Relatório'!$B$326,'Faturamento SP3'!$E$2:$E$692,'Infos Relatório'!$B359,'Faturamento SP3'!$Z$2:$Z$692,'Infos Relatório'!C$1,'Faturamento SP3'!$T$2:$T$692,"Sim")</f>
        <v>0</v>
      </c>
      <c r="G359" s="27" t="e">
        <f t="shared" si="121"/>
        <v>#DIV/0!</v>
      </c>
      <c r="H359" s="24">
        <f>SUMIFS('Faturamento SP3'!$H$2:$H$692,'Faturamento SP3'!$D$2:$D$692,'Infos Relatório'!$B$326,'Faturamento SP3'!$E$2:$E$692,'Infos Relatório'!$B359,'Faturamento SP3'!$Z$2:$Z$692,'Infos Relatório'!C$1)</f>
        <v>0</v>
      </c>
      <c r="I359" s="23">
        <f>COUNTIFS('Faturamento SP3'!$D$2:$D$692,'Infos Relatório'!$B$326,'Faturamento SP3'!$E$2:$E$692,'Infos Relatório'!$B359,'Faturamento SP3'!$Z$2:$Z$692,'Infos Relatório'!I$1)</f>
        <v>0</v>
      </c>
      <c r="J359" s="13">
        <f>SUMIFS('Faturamento SP3'!$G$2:$G$692,'Faturamento SP3'!$D$2:$D$692,'Infos Relatório'!$B$326,'Faturamento SP3'!$E$2:$E$692,'Infos Relatório'!$B359,'Faturamento SP3'!$Z$2:$Z$692,'Infos Relatório'!I$1)</f>
        <v>0</v>
      </c>
      <c r="K359" s="13">
        <f>SUMIFS('Faturamento SP3'!$J$2:$J$692,'Faturamento SP3'!$D$2:$D$692,'Infos Relatório'!$B$326,'Faturamento SP3'!$E$2:$E$692,'Infos Relatório'!$B359,'Faturamento SP3'!$Z$2:$Z$692,'Infos Relatório'!I$1)</f>
        <v>0</v>
      </c>
      <c r="L359" s="14">
        <f>SUMIFS('Faturamento SP3'!$O$2:$O$692,'Faturamento SP3'!$D$2:$D$692,'Infos Relatório'!$B$326,'Faturamento SP3'!$E$2:$E$692,'Infos Relatório'!$B359,'Faturamento SP3'!$Z$2:$Z$692,'Infos Relatório'!I$1,'Faturamento SP3'!$T$2:$T$692,"Sim")+SUMIFS('Faturamento SP3'!$P$2:$P$692,'Faturamento SP3'!$D$2:$D$692,'Infos Relatório'!$B$326,'Faturamento SP3'!$E$2:$E$692,'Infos Relatório'!$B359,'Faturamento SP3'!$Z$2:$Z$692,'Infos Relatório'!I$1,'Faturamento SP3'!$T$2:$T$692,"Sim")</f>
        <v>0</v>
      </c>
      <c r="M359" s="27" t="e">
        <f t="shared" si="122"/>
        <v>#DIV/0!</v>
      </c>
      <c r="N359" s="24">
        <f>SUMIFS('Faturamento SP3'!$H$2:$H$692,'Faturamento SP3'!$D$2:$D$692,'Infos Relatório'!$B$326,'Faturamento SP3'!$E$2:$E$692,'Infos Relatório'!$B359,'Faturamento SP3'!$Z$2:$Z$692,'Infos Relatório'!I$1)</f>
        <v>0</v>
      </c>
      <c r="O359" s="23">
        <f>COUNTIFS('Faturamento SP3'!$D$2:$D$692,'Infos Relatório'!$B$326,'Faturamento SP3'!$E$2:$E$692,'Infos Relatório'!$B359,'Faturamento SP3'!$Z$2:$Z$692,'Infos Relatório'!O$1)</f>
        <v>0</v>
      </c>
      <c r="P359" s="13">
        <f>SUMIFS('Faturamento SP3'!$G$2:$G$692,'Faturamento SP3'!$D$2:$D$692,'Infos Relatório'!$B$326,'Faturamento SP3'!$E$2:$E$692,'Infos Relatório'!$B359,'Faturamento SP3'!$Z$2:$Z$692,'Infos Relatório'!O$1)</f>
        <v>0</v>
      </c>
      <c r="Q359" s="13">
        <f>SUMIFS('Faturamento SP3'!$J$2:$J$692,'Faturamento SP3'!$D$2:$D$692,'Infos Relatório'!$B$326,'Faturamento SP3'!$E$2:$E$692,'Infos Relatório'!$B359,'Faturamento SP3'!$Z$2:$Z$692,'Infos Relatório'!O$1)</f>
        <v>0</v>
      </c>
      <c r="R359" s="14">
        <f>SUMIFS('Faturamento SP3'!$O$2:$O$692,'Faturamento SP3'!$D$2:$D$692,'Infos Relatório'!$B$326,'Faturamento SP3'!$E$2:$E$692,'Infos Relatório'!$B359,'Faturamento SP3'!$Z$2:$Z$692,'Infos Relatório'!O$1,'Faturamento SP3'!$T$2:$T$692,"Sim")+SUMIFS('Faturamento SP3'!$P$2:$P$692,'Faturamento SP3'!$D$2:$D$692,'Infos Relatório'!$B$326,'Faturamento SP3'!$E$2:$E$692,'Infos Relatório'!$B359,'Faturamento SP3'!$Z$2:$Z$692,'Infos Relatório'!O$1,'Faturamento SP3'!$T$2:$T$692,"Sim")</f>
        <v>0</v>
      </c>
      <c r="S359" s="27" t="e">
        <f t="shared" si="123"/>
        <v>#DIV/0!</v>
      </c>
      <c r="T359" s="24">
        <f>SUMIFS('Faturamento SP3'!$H$2:$H$692,'Faturamento SP3'!$D$2:$D$692,'Infos Relatório'!$B$326,'Faturamento SP3'!$E$2:$E$692,'Infos Relatório'!$B359,'Faturamento SP3'!$Z$2:$Z$692,'Infos Relatório'!O$1)</f>
        <v>0</v>
      </c>
      <c r="U359" s="23">
        <f>COUNTIFS('Faturamento SP3'!$D$2:$D$692,'Infos Relatório'!$B$326,'Faturamento SP3'!$E$2:$E$692,'Infos Relatório'!$B359,'Faturamento SP3'!$Z$2:$Z$692,'Infos Relatório'!U$1)</f>
        <v>0</v>
      </c>
      <c r="V359" s="13">
        <f>SUMIFS('Faturamento SP3'!$G$2:$G$692,'Faturamento SP3'!$D$2:$D$692,'Infos Relatório'!$B$326,'Faturamento SP3'!$E$2:$E$692,'Infos Relatório'!$B359,'Faturamento SP3'!$Z$2:$Z$692,'Infos Relatório'!U$1)</f>
        <v>0</v>
      </c>
      <c r="W359" s="13">
        <f>SUMIFS('Faturamento SP3'!$J$2:$J$692,'Faturamento SP3'!$D$2:$D$692,'Infos Relatório'!$B$326,'Faturamento SP3'!$E$2:$E$692,'Infos Relatório'!$B359,'Faturamento SP3'!$Z$2:$Z$692,'Infos Relatório'!U$1)</f>
        <v>0</v>
      </c>
      <c r="X359" s="14">
        <f>SUMIFS('Faturamento SP3'!$O$2:$O$692,'Faturamento SP3'!$D$2:$D$692,'Infos Relatório'!$B$326,'Faturamento SP3'!$E$2:$E$692,'Infos Relatório'!$B359,'Faturamento SP3'!$Z$2:$Z$692,'Infos Relatório'!U$1,'Faturamento SP3'!$T$2:$T$692,"Sim")+SUMIFS('Faturamento SP3'!$P$2:$P$692,'Faturamento SP3'!$D$2:$D$692,'Infos Relatório'!$B$326,'Faturamento SP3'!$E$2:$E$692,'Infos Relatório'!$B359,'Faturamento SP3'!$Z$2:$Z$692,'Infos Relatório'!U$1,'Faturamento SP3'!$T$2:$T$692,"Sim")</f>
        <v>0</v>
      </c>
      <c r="Y359" s="27" t="e">
        <f t="shared" si="124"/>
        <v>#DIV/0!</v>
      </c>
      <c r="Z359" s="24">
        <f>SUMIFS('Faturamento SP3'!$H$2:$H$692,'Faturamento SP3'!$D$2:$D$692,'Infos Relatório'!$B$326,'Faturamento SP3'!$E$2:$E$692,'Infos Relatório'!$B359,'Faturamento SP3'!$Z$2:$Z$692,'Infos Relatório'!U$1)</f>
        <v>0</v>
      </c>
      <c r="AA359" s="23">
        <f>COUNTIFS('Faturamento SP3'!$D$2:$D$692,'Infos Relatório'!$B$326,'Faturamento SP3'!$E$2:$E$692,'Infos Relatório'!$B359,'Faturamento SP3'!$Z$2:$Z$692,'Infos Relatório'!AA$1)</f>
        <v>0</v>
      </c>
      <c r="AB359" s="13">
        <f>SUMIFS('Faturamento SP3'!$G$2:$G$692,'Faturamento SP3'!$D$2:$D$692,'Infos Relatório'!$B$326,'Faturamento SP3'!$E$2:$E$692,'Infos Relatório'!$B359,'Faturamento SP3'!$Z$2:$Z$692,'Infos Relatório'!AA$1)</f>
        <v>0</v>
      </c>
      <c r="AC359" s="13">
        <f>SUMIFS('Faturamento SP3'!$J$2:$J$692,'Faturamento SP3'!$D$2:$D$692,'Infos Relatório'!$B$326,'Faturamento SP3'!$E$2:$E$692,'Infos Relatório'!$B359,'Faturamento SP3'!$Z$2:$Z$692,'Infos Relatório'!AA$1)</f>
        <v>0</v>
      </c>
      <c r="AD359" s="14">
        <f>SUMIFS('Faturamento SP3'!$O$2:$O$692,'Faturamento SP3'!$D$2:$D$692,'Infos Relatório'!$B$326,'Faturamento SP3'!$E$2:$E$692,'Infos Relatório'!$B359,'Faturamento SP3'!$Z$2:$Z$692,'Infos Relatório'!AA$1,'Faturamento SP3'!$T$2:$T$692,"Sim")+SUMIFS('Faturamento SP3'!$P$2:$P$692,'Faturamento SP3'!$D$2:$D$692,'Infos Relatório'!$B$326,'Faturamento SP3'!$E$2:$E$692,'Infos Relatório'!$B359,'Faturamento SP3'!$Z$2:$Z$692,'Infos Relatório'!AA$1,'Faturamento SP3'!$T$2:$T$692,"Sim")</f>
        <v>0</v>
      </c>
      <c r="AE359" s="27" t="e">
        <f t="shared" si="125"/>
        <v>#DIV/0!</v>
      </c>
      <c r="AF359" s="24">
        <f>SUMIFS('Faturamento SP3'!$H$2:$H$692,'Faturamento SP3'!$D$2:$D$692,'Infos Relatório'!$B$326,'Faturamento SP3'!$E$2:$E$692,'Infos Relatório'!$B359,'Faturamento SP3'!$Z$2:$Z$692,'Infos Relatório'!AA$1)</f>
        <v>0</v>
      </c>
      <c r="AG359" s="23">
        <f>COUNTIFS('Faturamento SP3'!$D$2:$D$692,'Infos Relatório'!$B$326,'Faturamento SP3'!$E$2:$E$692,'Infos Relatório'!$B359,'Faturamento SP3'!$Z$2:$Z$692,'Infos Relatório'!AG$1)</f>
        <v>0</v>
      </c>
      <c r="AH359" s="13">
        <f>SUMIFS('Faturamento SP3'!$G$2:$G$692,'Faturamento SP3'!$D$2:$D$692,'Infos Relatório'!$B$326,'Faturamento SP3'!$E$2:$E$692,'Infos Relatório'!$B359,'Faturamento SP3'!$Z$2:$Z$692,'Infos Relatório'!AG$1)</f>
        <v>0</v>
      </c>
      <c r="AI359" s="13">
        <f>SUMIFS('Faturamento SP3'!$J$2:$J$692,'Faturamento SP3'!$D$2:$D$692,'Infos Relatório'!$B$326,'Faturamento SP3'!$E$2:$E$692,'Infos Relatório'!$B359,'Faturamento SP3'!$Z$2:$Z$692,'Infos Relatório'!AG$1)</f>
        <v>0</v>
      </c>
      <c r="AJ359" s="14">
        <f>SUMIFS('Faturamento SP3'!$O$2:$O$692,'Faturamento SP3'!$D$2:$D$692,'Infos Relatório'!$B$326,'Faturamento SP3'!$E$2:$E$692,'Infos Relatório'!$B359,'Faturamento SP3'!$Z$2:$Z$692,'Infos Relatório'!AG$1,'Faturamento SP3'!$T$2:$T$692,"Sim")+SUMIFS('Faturamento SP3'!$P$2:$P$692,'Faturamento SP3'!$D$2:$D$692,'Infos Relatório'!$B$326,'Faturamento SP3'!$E$2:$E$692,'Infos Relatório'!$B359,'Faturamento SP3'!$Z$2:$Z$692,'Infos Relatório'!AG$1,'Faturamento SP3'!$T$2:$T$692,"Sim")</f>
        <v>0</v>
      </c>
      <c r="AK359" s="27" t="e">
        <f t="shared" si="126"/>
        <v>#DIV/0!</v>
      </c>
      <c r="AL359" s="24">
        <f>SUMIFS('Faturamento SP3'!$H$2:$H$692,'Faturamento SP3'!$D$2:$D$692,'Infos Relatório'!$B$326,'Faturamento SP3'!$E$2:$E$692,'Infos Relatório'!$B359,'Faturamento SP3'!$Z$2:$Z$692,'Infos Relatório'!AG$1)</f>
        <v>0</v>
      </c>
      <c r="AM359" s="23">
        <f>COUNTIFS('Faturamento SP3'!$D$2:$D$692,'Infos Relatório'!$B$326,'Faturamento SP3'!$E$2:$E$692,'Infos Relatório'!$B359,'Faturamento SP3'!$Z$2:$Z$692,'Infos Relatório'!AM$1)</f>
        <v>0</v>
      </c>
      <c r="AN359" s="13">
        <f>SUMIFS('Faturamento SP3'!$G$2:$G$692,'Faturamento SP3'!$D$2:$D$692,'Infos Relatório'!$B$326,'Faturamento SP3'!$E$2:$E$692,'Infos Relatório'!$B359,'Faturamento SP3'!$Z$2:$Z$692,'Infos Relatório'!AM$1)</f>
        <v>0</v>
      </c>
      <c r="AO359" s="13">
        <f>SUMIFS('Faturamento SP3'!$J$2:$J$692,'Faturamento SP3'!$D$2:$D$692,'Infos Relatório'!$B$326,'Faturamento SP3'!$E$2:$E$692,'Infos Relatório'!$B359,'Faturamento SP3'!$Z$2:$Z$692,'Infos Relatório'!AM$1)</f>
        <v>0</v>
      </c>
      <c r="AP359" s="14">
        <f>SUMIFS('Faturamento SP3'!$O$2:$O$692,'Faturamento SP3'!$D$2:$D$692,'Infos Relatório'!$B$326,'Faturamento SP3'!$E$2:$E$692,'Infos Relatório'!$B359,'Faturamento SP3'!$Z$2:$Z$692,'Infos Relatório'!AM$1,'Faturamento SP3'!$T$2:$T$692,"Sim")+SUMIFS('Faturamento SP3'!$P$2:$P$692,'Faturamento SP3'!$D$2:$D$692,'Infos Relatório'!$B$326,'Faturamento SP3'!$E$2:$E$692,'Infos Relatório'!$B359,'Faturamento SP3'!$Z$2:$Z$692,'Infos Relatório'!AM$1,'Faturamento SP3'!$T$2:$T$692,"Sim")</f>
        <v>0</v>
      </c>
      <c r="AQ359" s="27" t="e">
        <f t="shared" si="127"/>
        <v>#DIV/0!</v>
      </c>
      <c r="AR359" s="24">
        <f>SUMIFS('Faturamento SP3'!$H$2:$H$692,'Faturamento SP3'!$D$2:$D$692,'Infos Relatório'!$B$326,'Faturamento SP3'!$E$2:$E$692,'Infos Relatório'!$B359,'Faturamento SP3'!$Z$2:$Z$692,'Infos Relatório'!AM$1)</f>
        <v>0</v>
      </c>
      <c r="AS359" s="23">
        <f>COUNTIFS('Faturamento SP3'!$D$2:$D$692,'Infos Relatório'!$B$326,'Faturamento SP3'!$E$2:$E$692,'Infos Relatório'!$B359,'Faturamento SP3'!$Z$2:$Z$692,'Infos Relatório'!AS$1)</f>
        <v>0</v>
      </c>
      <c r="AT359" s="13">
        <f>SUMIFS('Faturamento SP3'!$G$2:$G$692,'Faturamento SP3'!$D$2:$D$692,'Infos Relatório'!$B$326,'Faturamento SP3'!$E$2:$E$692,'Infos Relatório'!$B359,'Faturamento SP3'!$Z$2:$Z$692,'Infos Relatório'!AS$1)</f>
        <v>0</v>
      </c>
      <c r="AU359" s="13">
        <f>SUMIFS('Faturamento SP3'!$J$2:$J$692,'Faturamento SP3'!$D$2:$D$692,'Infos Relatório'!$B$326,'Faturamento SP3'!$E$2:$E$692,'Infos Relatório'!$B359,'Faturamento SP3'!$Z$2:$Z$692,'Infos Relatório'!AS$1)</f>
        <v>0</v>
      </c>
      <c r="AV359" s="14">
        <f>SUMIFS('Faturamento SP3'!$O$2:$O$692,'Faturamento SP3'!$D$2:$D$692,'Infos Relatório'!$B$326,'Faturamento SP3'!$E$2:$E$692,'Infos Relatório'!$B359,'Faturamento SP3'!$Z$2:$Z$692,'Infos Relatório'!AS$1,'Faturamento SP3'!$T$2:$T$692,"Sim")+SUMIFS('Faturamento SP3'!$P$2:$P$692,'Faturamento SP3'!$D$2:$D$692,'Infos Relatório'!$B$326,'Faturamento SP3'!$E$2:$E$692,'Infos Relatório'!$B359,'Faturamento SP3'!$Z$2:$Z$692,'Infos Relatório'!AS$1,'Faturamento SP3'!$T$2:$T$692,"Sim")</f>
        <v>0</v>
      </c>
      <c r="AW359" s="27" t="e">
        <f t="shared" si="128"/>
        <v>#DIV/0!</v>
      </c>
      <c r="AX359" s="24">
        <f>SUMIFS('Faturamento SP3'!$H$2:$H$692,'Faturamento SP3'!$D$2:$D$692,'Infos Relatório'!$B$326,'Faturamento SP3'!$E$2:$E$692,'Infos Relatório'!$B359,'Faturamento SP3'!$Z$2:$Z$692,'Infos Relatório'!AS$1)</f>
        <v>0</v>
      </c>
      <c r="AY359" s="23">
        <f>COUNTIFS('Faturamento SP3'!$D$2:$D$692,'Infos Relatório'!$B$326,'Faturamento SP3'!$E$2:$E$692,'Infos Relatório'!$B359,'Faturamento SP3'!$Z$2:$Z$692,'Infos Relatório'!AY$1)</f>
        <v>0</v>
      </c>
      <c r="AZ359" s="13">
        <f>SUMIFS('Faturamento SP3'!$G$2:$G$692,'Faturamento SP3'!$D$2:$D$692,'Infos Relatório'!$B$326,'Faturamento SP3'!$E$2:$E$692,'Infos Relatório'!$B359,'Faturamento SP3'!$Z$2:$Z$692,'Infos Relatório'!AY$1)</f>
        <v>0</v>
      </c>
      <c r="BA359" s="13">
        <f>SUMIFS('Faturamento SP3'!$J$2:$J$692,'Faturamento SP3'!$D$2:$D$692,'Infos Relatório'!$B$326,'Faturamento SP3'!$E$2:$E$692,'Infos Relatório'!$B359,'Faturamento SP3'!$Z$2:$Z$692,'Infos Relatório'!AY$1)</f>
        <v>0</v>
      </c>
      <c r="BB359" s="14">
        <f>SUMIFS('Faturamento SP3'!$O$2:$O$692,'Faturamento SP3'!$D$2:$D$692,'Infos Relatório'!$B$326,'Faturamento SP3'!$E$2:$E$692,'Infos Relatório'!$B359,'Faturamento SP3'!$Z$2:$Z$692,'Infos Relatório'!AY$1,'Faturamento SP3'!$T$2:$T$692,"Sim")+SUMIFS('Faturamento SP3'!$P$2:$P$692,'Faturamento SP3'!$D$2:$D$692,'Infos Relatório'!$B$326,'Faturamento SP3'!$E$2:$E$692,'Infos Relatório'!$B359,'Faturamento SP3'!$Z$2:$Z$692,'Infos Relatório'!AY$1,'Faturamento SP3'!$T$2:$T$692,"Sim")</f>
        <v>0</v>
      </c>
      <c r="BC359" s="27" t="e">
        <f t="shared" si="129"/>
        <v>#DIV/0!</v>
      </c>
      <c r="BD359" s="24">
        <f>SUMIFS('Faturamento SP3'!$H$2:$H$692,'Faturamento SP3'!$D$2:$D$692,'Infos Relatório'!$B$326,'Faturamento SP3'!$E$2:$E$692,'Infos Relatório'!$B359,'Faturamento SP3'!$Z$2:$Z$692,'Infos Relatório'!AY$1)</f>
        <v>0</v>
      </c>
      <c r="BE359" s="23">
        <f>COUNTIFS('Faturamento SP3'!$D$2:$D$692,'Infos Relatório'!$B$326,'Faturamento SP3'!$E$2:$E$692,'Infos Relatório'!$B359,'Faturamento SP3'!$Z$2:$Z$692,'Infos Relatório'!BE$1)</f>
        <v>0</v>
      </c>
      <c r="BF359" s="13">
        <f>SUMIFS('Faturamento SP3'!$G$2:$G$692,'Faturamento SP3'!$D$2:$D$692,'Infos Relatório'!$B$326,'Faturamento SP3'!$E$2:$E$692,'Infos Relatório'!$B359,'Faturamento SP3'!$Z$2:$Z$692,'Infos Relatório'!BE$1)</f>
        <v>0</v>
      </c>
      <c r="BG359" s="13">
        <f>SUMIFS('Faturamento SP3'!$J$2:$J$692,'Faturamento SP3'!$D$2:$D$692,'Infos Relatório'!$B$326,'Faturamento SP3'!$E$2:$E$692,'Infos Relatório'!$B359,'Faturamento SP3'!$Z$2:$Z$692,'Infos Relatório'!BE$1)</f>
        <v>0</v>
      </c>
      <c r="BH359" s="14">
        <f>SUMIFS('Faturamento SP3'!$O$2:$O$692,'Faturamento SP3'!$D$2:$D$692,'Infos Relatório'!$B$326,'Faturamento SP3'!$E$2:$E$692,'Infos Relatório'!$B359,'Faturamento SP3'!$Z$2:$Z$692,'Infos Relatório'!BE$1,'Faturamento SP3'!$T$2:$T$692,"Sim")+SUMIFS('Faturamento SP3'!$P$2:$P$692,'Faturamento SP3'!$D$2:$D$692,'Infos Relatório'!$B$326,'Faturamento SP3'!$E$2:$E$692,'Infos Relatório'!$B359,'Faturamento SP3'!$Z$2:$Z$692,'Infos Relatório'!BE$1,'Faturamento SP3'!$T$2:$T$692,"Sim")</f>
        <v>0</v>
      </c>
      <c r="BI359" s="27" t="e">
        <f t="shared" si="130"/>
        <v>#DIV/0!</v>
      </c>
      <c r="BJ359" s="24">
        <f>SUMIFS('Faturamento SP3'!$H$2:$H$692,'Faturamento SP3'!$D$2:$D$692,'Infos Relatório'!$B$326,'Faturamento SP3'!$E$2:$E$692,'Infos Relatório'!$B359,'Faturamento SP3'!$Z$2:$Z$692,'Infos Relatório'!BE$1)</f>
        <v>0</v>
      </c>
      <c r="BK359" s="23">
        <f>COUNTIFS('Faturamento SP3'!$D$2:$D$692,'Infos Relatório'!$B$326,'Faturamento SP3'!$E$2:$E$692,'Infos Relatório'!$B359,'Faturamento SP3'!$Z$2:$Z$692,'Infos Relatório'!BK$1)</f>
        <v>0</v>
      </c>
      <c r="BL359" s="13">
        <f>SUMIFS('Faturamento SP3'!$G$2:$G$692,'Faturamento SP3'!$D$2:$D$692,'Infos Relatório'!$B$326,'Faturamento SP3'!$E$2:$E$692,'Infos Relatório'!$B359,'Faturamento SP3'!$Z$2:$Z$692,'Infos Relatório'!BK$1)</f>
        <v>0</v>
      </c>
      <c r="BM359" s="13">
        <f>SUMIFS('Faturamento SP3'!$J$2:$J$692,'Faturamento SP3'!$D$2:$D$692,'Infos Relatório'!$B$326,'Faturamento SP3'!$E$2:$E$692,'Infos Relatório'!$B359,'Faturamento SP3'!$Z$2:$Z$692,'Infos Relatório'!BK$1)</f>
        <v>0</v>
      </c>
      <c r="BN359" s="14">
        <f>SUMIFS('Faturamento SP3'!$O$2:$O$692,'Faturamento SP3'!$D$2:$D$692,'Infos Relatório'!$B$326,'Faturamento SP3'!$E$2:$E$692,'Infos Relatório'!$B359,'Faturamento SP3'!$Z$2:$Z$692,'Infos Relatório'!BK$1,'Faturamento SP3'!$T$2:$T$692,"Sim")+SUMIFS('Faturamento SP3'!$P$2:$P$692,'Faturamento SP3'!$D$2:$D$692,'Infos Relatório'!$B$326,'Faturamento SP3'!$E$2:$E$692,'Infos Relatório'!$B359,'Faturamento SP3'!$Z$2:$Z$692,'Infos Relatório'!BK$1,'Faturamento SP3'!$T$2:$T$692,"Sim")</f>
        <v>0</v>
      </c>
      <c r="BO359" s="27" t="e">
        <f t="shared" si="131"/>
        <v>#DIV/0!</v>
      </c>
      <c r="BP359" s="24">
        <f>SUMIFS('Faturamento SP3'!$H$2:$H$692,'Faturamento SP3'!$D$2:$D$692,'Infos Relatório'!$B$326,'Faturamento SP3'!$E$2:$E$692,'Infos Relatório'!$B359,'Faturamento SP3'!$Z$2:$Z$692,'Infos Relatório'!BK$1)</f>
        <v>0</v>
      </c>
      <c r="BQ359" s="23">
        <f>COUNTIFS('Faturamento SP3'!$D$2:$D$692,'Infos Relatório'!$B$326,'Faturamento SP3'!$E$2:$E$692,'Infos Relatório'!$B359,'Faturamento SP3'!$Z$2:$Z$692,'Infos Relatório'!BQ$1)</f>
        <v>0</v>
      </c>
      <c r="BR359" s="13">
        <f>SUMIFS('Faturamento SP3'!$G$2:$G$692,'Faturamento SP3'!$D$2:$D$692,'Infos Relatório'!$B$326,'Faturamento SP3'!$E$2:$E$692,'Infos Relatório'!$B359,'Faturamento SP3'!$Z$2:$Z$692,'Infos Relatório'!BQ$1)</f>
        <v>0</v>
      </c>
      <c r="BS359" s="13">
        <f>SUMIFS('Faturamento SP3'!$J$2:$J$692,'Faturamento SP3'!$D$2:$D$692,'Infos Relatório'!$B$326,'Faturamento SP3'!$E$2:$E$692,'Infos Relatório'!$B359,'Faturamento SP3'!$Z$2:$Z$692,'Infos Relatório'!BQ$1)</f>
        <v>0</v>
      </c>
      <c r="BT359" s="14">
        <f>SUMIFS('Faturamento SP3'!$O$2:$O$692,'Faturamento SP3'!$D$2:$D$692,'Infos Relatório'!$B$326,'Faturamento SP3'!$E$2:$E$692,'Infos Relatório'!$B359,'Faturamento SP3'!$Z$2:$Z$692,'Infos Relatório'!BQ$1,'Faturamento SP3'!$T$2:$T$692,"Sim")+SUMIFS('Faturamento SP3'!$P$2:$P$692,'Faturamento SP3'!$D$2:$D$692,'Infos Relatório'!$B$326,'Faturamento SP3'!$E$2:$E$692,'Infos Relatório'!$B359,'Faturamento SP3'!$Z$2:$Z$692,'Infos Relatório'!BQ$1,'Faturamento SP3'!$T$2:$T$692,"Sim")</f>
        <v>0</v>
      </c>
      <c r="BU359" s="27" t="e">
        <f t="shared" si="132"/>
        <v>#DIV/0!</v>
      </c>
      <c r="BV359" s="24">
        <f>SUMIFS('Faturamento SP3'!$H$2:$H$692,'Faturamento SP3'!$D$2:$D$692,'Infos Relatório'!$B$326,'Faturamento SP3'!$E$2:$E$692,'Infos Relatório'!$B359,'Faturamento SP3'!$Z$2:$Z$692,'Infos Relatório'!BQ$1)</f>
        <v>0</v>
      </c>
    </row>
    <row r="360" spans="2:74">
      <c r="B360" s="17" t="s">
        <v>40</v>
      </c>
      <c r="C360" s="23">
        <f>COUNTIFS('Faturamento SP3'!$D$2:$D$692,'Infos Relatório'!$B$326,'Faturamento SP3'!$E$2:$E$692,'Infos Relatório'!$B360,'Faturamento SP3'!$Z$2:$Z$692,'Infos Relatório'!C$1)</f>
        <v>0</v>
      </c>
      <c r="D360" s="13">
        <f>SUMIFS('Faturamento SP3'!$G$2:$G$692,'Faturamento SP3'!$D$2:$D$692,'Infos Relatório'!$B$326,'Faturamento SP3'!$E$2:$E$692,'Infos Relatório'!$B360,'Faturamento SP3'!$Z$2:$Z$692,'Infos Relatório'!C$1)</f>
        <v>0</v>
      </c>
      <c r="E360" s="13">
        <f>SUMIFS('Faturamento SP3'!$J$2:$J$692,'Faturamento SP3'!$D$2:$D$692,'Infos Relatório'!$B$326,'Faturamento SP3'!$E$2:$E$692,'Infos Relatório'!$B360,'Faturamento SP3'!$Z$2:$Z$692,'Infos Relatório'!C$1)</f>
        <v>0</v>
      </c>
      <c r="F360" s="14">
        <f>SUMIFS('Faturamento SP3'!$O$2:$O$692,'Faturamento SP3'!$D$2:$D$692,'Infos Relatório'!$B$326,'Faturamento SP3'!$E$2:$E$692,'Infos Relatório'!$B360,'Faturamento SP3'!$Z$2:$Z$692,'Infos Relatório'!C$1,'Faturamento SP3'!$T$2:$T$692,"Sim")+SUMIFS('Faturamento SP3'!$P$2:$P$692,'Faturamento SP3'!$D$2:$D$692,'Infos Relatório'!$B$326,'Faturamento SP3'!$E$2:$E$692,'Infos Relatório'!$B360,'Faturamento SP3'!$Z$2:$Z$692,'Infos Relatório'!C$1,'Faturamento SP3'!$T$2:$T$692,"Sim")</f>
        <v>0</v>
      </c>
      <c r="G360" s="27" t="e">
        <f t="shared" si="121"/>
        <v>#DIV/0!</v>
      </c>
      <c r="H360" s="24">
        <f>SUMIFS('Faturamento SP3'!$H$2:$H$692,'Faturamento SP3'!$D$2:$D$692,'Infos Relatório'!$B$326,'Faturamento SP3'!$E$2:$E$692,'Infos Relatório'!$B360,'Faturamento SP3'!$Z$2:$Z$692,'Infos Relatório'!C$1)</f>
        <v>0</v>
      </c>
      <c r="I360" s="23">
        <f>COUNTIFS('Faturamento SP3'!$D$2:$D$692,'Infos Relatório'!$B$326,'Faturamento SP3'!$E$2:$E$692,'Infos Relatório'!$B360,'Faturamento SP3'!$Z$2:$Z$692,'Infos Relatório'!I$1)</f>
        <v>0</v>
      </c>
      <c r="J360" s="13">
        <f>SUMIFS('Faturamento SP3'!$G$2:$G$692,'Faturamento SP3'!$D$2:$D$692,'Infos Relatório'!$B$326,'Faturamento SP3'!$E$2:$E$692,'Infos Relatório'!$B360,'Faturamento SP3'!$Z$2:$Z$692,'Infos Relatório'!I$1)</f>
        <v>0</v>
      </c>
      <c r="K360" s="13">
        <f>SUMIFS('Faturamento SP3'!$J$2:$J$692,'Faturamento SP3'!$D$2:$D$692,'Infos Relatório'!$B$326,'Faturamento SP3'!$E$2:$E$692,'Infos Relatório'!$B360,'Faturamento SP3'!$Z$2:$Z$692,'Infos Relatório'!I$1)</f>
        <v>0</v>
      </c>
      <c r="L360" s="14">
        <f>SUMIFS('Faturamento SP3'!$O$2:$O$692,'Faturamento SP3'!$D$2:$D$692,'Infos Relatório'!$B$326,'Faturamento SP3'!$E$2:$E$692,'Infos Relatório'!$B360,'Faturamento SP3'!$Z$2:$Z$692,'Infos Relatório'!I$1,'Faturamento SP3'!$T$2:$T$692,"Sim")+SUMIFS('Faturamento SP3'!$P$2:$P$692,'Faturamento SP3'!$D$2:$D$692,'Infos Relatório'!$B$326,'Faturamento SP3'!$E$2:$E$692,'Infos Relatório'!$B360,'Faturamento SP3'!$Z$2:$Z$692,'Infos Relatório'!I$1,'Faturamento SP3'!$T$2:$T$692,"Sim")</f>
        <v>0</v>
      </c>
      <c r="M360" s="27" t="e">
        <f t="shared" si="122"/>
        <v>#DIV/0!</v>
      </c>
      <c r="N360" s="24">
        <f>SUMIFS('Faturamento SP3'!$H$2:$H$692,'Faturamento SP3'!$D$2:$D$692,'Infos Relatório'!$B$326,'Faturamento SP3'!$E$2:$E$692,'Infos Relatório'!$B360,'Faturamento SP3'!$Z$2:$Z$692,'Infos Relatório'!I$1)</f>
        <v>0</v>
      </c>
      <c r="O360" s="23">
        <f>COUNTIFS('Faturamento SP3'!$D$2:$D$692,'Infos Relatório'!$B$326,'Faturamento SP3'!$E$2:$E$692,'Infos Relatório'!$B360,'Faturamento SP3'!$Z$2:$Z$692,'Infos Relatório'!O$1)</f>
        <v>0</v>
      </c>
      <c r="P360" s="13">
        <f>SUMIFS('Faturamento SP3'!$G$2:$G$692,'Faturamento SP3'!$D$2:$D$692,'Infos Relatório'!$B$326,'Faturamento SP3'!$E$2:$E$692,'Infos Relatório'!$B360,'Faturamento SP3'!$Z$2:$Z$692,'Infos Relatório'!O$1)</f>
        <v>0</v>
      </c>
      <c r="Q360" s="13">
        <f>SUMIFS('Faturamento SP3'!$J$2:$J$692,'Faturamento SP3'!$D$2:$D$692,'Infos Relatório'!$B$326,'Faturamento SP3'!$E$2:$E$692,'Infos Relatório'!$B360,'Faturamento SP3'!$Z$2:$Z$692,'Infos Relatório'!O$1)</f>
        <v>0</v>
      </c>
      <c r="R360" s="14">
        <f>SUMIFS('Faturamento SP3'!$O$2:$O$692,'Faturamento SP3'!$D$2:$D$692,'Infos Relatório'!$B$326,'Faturamento SP3'!$E$2:$E$692,'Infos Relatório'!$B360,'Faturamento SP3'!$Z$2:$Z$692,'Infos Relatório'!O$1,'Faturamento SP3'!$T$2:$T$692,"Sim")+SUMIFS('Faturamento SP3'!$P$2:$P$692,'Faturamento SP3'!$D$2:$D$692,'Infos Relatório'!$B$326,'Faturamento SP3'!$E$2:$E$692,'Infos Relatório'!$B360,'Faturamento SP3'!$Z$2:$Z$692,'Infos Relatório'!O$1,'Faturamento SP3'!$T$2:$T$692,"Sim")</f>
        <v>0</v>
      </c>
      <c r="S360" s="27" t="e">
        <f t="shared" si="123"/>
        <v>#DIV/0!</v>
      </c>
      <c r="T360" s="24">
        <f>SUMIFS('Faturamento SP3'!$H$2:$H$692,'Faturamento SP3'!$D$2:$D$692,'Infos Relatório'!$B$326,'Faturamento SP3'!$E$2:$E$692,'Infos Relatório'!$B360,'Faturamento SP3'!$Z$2:$Z$692,'Infos Relatório'!O$1)</f>
        <v>0</v>
      </c>
      <c r="U360" s="23">
        <f>COUNTIFS('Faturamento SP3'!$D$2:$D$692,'Infos Relatório'!$B$326,'Faturamento SP3'!$E$2:$E$692,'Infos Relatório'!$B360,'Faturamento SP3'!$Z$2:$Z$692,'Infos Relatório'!U$1)</f>
        <v>0</v>
      </c>
      <c r="V360" s="13">
        <f>SUMIFS('Faturamento SP3'!$G$2:$G$692,'Faturamento SP3'!$D$2:$D$692,'Infos Relatório'!$B$326,'Faturamento SP3'!$E$2:$E$692,'Infos Relatório'!$B360,'Faturamento SP3'!$Z$2:$Z$692,'Infos Relatório'!U$1)</f>
        <v>0</v>
      </c>
      <c r="W360" s="13">
        <f>SUMIFS('Faturamento SP3'!$J$2:$J$692,'Faturamento SP3'!$D$2:$D$692,'Infos Relatório'!$B$326,'Faturamento SP3'!$E$2:$E$692,'Infos Relatório'!$B360,'Faturamento SP3'!$Z$2:$Z$692,'Infos Relatório'!U$1)</f>
        <v>0</v>
      </c>
      <c r="X360" s="14">
        <f>SUMIFS('Faturamento SP3'!$O$2:$O$692,'Faturamento SP3'!$D$2:$D$692,'Infos Relatório'!$B$326,'Faturamento SP3'!$E$2:$E$692,'Infos Relatório'!$B360,'Faturamento SP3'!$Z$2:$Z$692,'Infos Relatório'!U$1,'Faturamento SP3'!$T$2:$T$692,"Sim")+SUMIFS('Faturamento SP3'!$P$2:$P$692,'Faturamento SP3'!$D$2:$D$692,'Infos Relatório'!$B$326,'Faturamento SP3'!$E$2:$E$692,'Infos Relatório'!$B360,'Faturamento SP3'!$Z$2:$Z$692,'Infos Relatório'!U$1,'Faturamento SP3'!$T$2:$T$692,"Sim")</f>
        <v>0</v>
      </c>
      <c r="Y360" s="27" t="e">
        <f t="shared" si="124"/>
        <v>#DIV/0!</v>
      </c>
      <c r="Z360" s="24">
        <f>SUMIFS('Faturamento SP3'!$H$2:$H$692,'Faturamento SP3'!$D$2:$D$692,'Infos Relatório'!$B$326,'Faturamento SP3'!$E$2:$E$692,'Infos Relatório'!$B360,'Faturamento SP3'!$Z$2:$Z$692,'Infos Relatório'!U$1)</f>
        <v>0</v>
      </c>
      <c r="AA360" s="23">
        <f>COUNTIFS('Faturamento SP3'!$D$2:$D$692,'Infos Relatório'!$B$326,'Faturamento SP3'!$E$2:$E$692,'Infos Relatório'!$B360,'Faturamento SP3'!$Z$2:$Z$692,'Infos Relatório'!AA$1)</f>
        <v>0</v>
      </c>
      <c r="AB360" s="13">
        <f>SUMIFS('Faturamento SP3'!$G$2:$G$692,'Faturamento SP3'!$D$2:$D$692,'Infos Relatório'!$B$326,'Faturamento SP3'!$E$2:$E$692,'Infos Relatório'!$B360,'Faturamento SP3'!$Z$2:$Z$692,'Infos Relatório'!AA$1)</f>
        <v>0</v>
      </c>
      <c r="AC360" s="13">
        <f>SUMIFS('Faturamento SP3'!$J$2:$J$692,'Faturamento SP3'!$D$2:$D$692,'Infos Relatório'!$B$326,'Faturamento SP3'!$E$2:$E$692,'Infos Relatório'!$B360,'Faturamento SP3'!$Z$2:$Z$692,'Infos Relatório'!AA$1)</f>
        <v>0</v>
      </c>
      <c r="AD360" s="14">
        <f>SUMIFS('Faturamento SP3'!$O$2:$O$692,'Faturamento SP3'!$D$2:$D$692,'Infos Relatório'!$B$326,'Faturamento SP3'!$E$2:$E$692,'Infos Relatório'!$B360,'Faturamento SP3'!$Z$2:$Z$692,'Infos Relatório'!AA$1,'Faturamento SP3'!$T$2:$T$692,"Sim")+SUMIFS('Faturamento SP3'!$P$2:$P$692,'Faturamento SP3'!$D$2:$D$692,'Infos Relatório'!$B$326,'Faturamento SP3'!$E$2:$E$692,'Infos Relatório'!$B360,'Faturamento SP3'!$Z$2:$Z$692,'Infos Relatório'!AA$1,'Faturamento SP3'!$T$2:$T$692,"Sim")</f>
        <v>0</v>
      </c>
      <c r="AE360" s="27" t="e">
        <f t="shared" si="125"/>
        <v>#DIV/0!</v>
      </c>
      <c r="AF360" s="24">
        <f>SUMIFS('Faturamento SP3'!$H$2:$H$692,'Faturamento SP3'!$D$2:$D$692,'Infos Relatório'!$B$326,'Faturamento SP3'!$E$2:$E$692,'Infos Relatório'!$B360,'Faturamento SP3'!$Z$2:$Z$692,'Infos Relatório'!AA$1)</f>
        <v>0</v>
      </c>
      <c r="AG360" s="23">
        <f>COUNTIFS('Faturamento SP3'!$D$2:$D$692,'Infos Relatório'!$B$326,'Faturamento SP3'!$E$2:$E$692,'Infos Relatório'!$B360,'Faturamento SP3'!$Z$2:$Z$692,'Infos Relatório'!AG$1)</f>
        <v>0</v>
      </c>
      <c r="AH360" s="13">
        <f>SUMIFS('Faturamento SP3'!$G$2:$G$692,'Faturamento SP3'!$D$2:$D$692,'Infos Relatório'!$B$326,'Faturamento SP3'!$E$2:$E$692,'Infos Relatório'!$B360,'Faturamento SP3'!$Z$2:$Z$692,'Infos Relatório'!AG$1)</f>
        <v>0</v>
      </c>
      <c r="AI360" s="13">
        <f>SUMIFS('Faturamento SP3'!$J$2:$J$692,'Faturamento SP3'!$D$2:$D$692,'Infos Relatório'!$B$326,'Faturamento SP3'!$E$2:$E$692,'Infos Relatório'!$B360,'Faturamento SP3'!$Z$2:$Z$692,'Infos Relatório'!AG$1)</f>
        <v>0</v>
      </c>
      <c r="AJ360" s="14">
        <f>SUMIFS('Faturamento SP3'!$O$2:$O$692,'Faturamento SP3'!$D$2:$D$692,'Infos Relatório'!$B$326,'Faturamento SP3'!$E$2:$E$692,'Infos Relatório'!$B360,'Faturamento SP3'!$Z$2:$Z$692,'Infos Relatório'!AG$1,'Faturamento SP3'!$T$2:$T$692,"Sim")+SUMIFS('Faturamento SP3'!$P$2:$P$692,'Faturamento SP3'!$D$2:$D$692,'Infos Relatório'!$B$326,'Faturamento SP3'!$E$2:$E$692,'Infos Relatório'!$B360,'Faturamento SP3'!$Z$2:$Z$692,'Infos Relatório'!AG$1,'Faturamento SP3'!$T$2:$T$692,"Sim")</f>
        <v>0</v>
      </c>
      <c r="AK360" s="27" t="e">
        <f t="shared" si="126"/>
        <v>#DIV/0!</v>
      </c>
      <c r="AL360" s="24">
        <f>SUMIFS('Faturamento SP3'!$H$2:$H$692,'Faturamento SP3'!$D$2:$D$692,'Infos Relatório'!$B$326,'Faturamento SP3'!$E$2:$E$692,'Infos Relatório'!$B360,'Faturamento SP3'!$Z$2:$Z$692,'Infos Relatório'!AG$1)</f>
        <v>0</v>
      </c>
      <c r="AM360" s="23">
        <f>COUNTIFS('Faturamento SP3'!$D$2:$D$692,'Infos Relatório'!$B$326,'Faturamento SP3'!$E$2:$E$692,'Infos Relatório'!$B360,'Faturamento SP3'!$Z$2:$Z$692,'Infos Relatório'!AM$1)</f>
        <v>0</v>
      </c>
      <c r="AN360" s="13">
        <f>SUMIFS('Faturamento SP3'!$G$2:$G$692,'Faturamento SP3'!$D$2:$D$692,'Infos Relatório'!$B$326,'Faturamento SP3'!$E$2:$E$692,'Infos Relatório'!$B360,'Faturamento SP3'!$Z$2:$Z$692,'Infos Relatório'!AM$1)</f>
        <v>0</v>
      </c>
      <c r="AO360" s="13">
        <f>SUMIFS('Faturamento SP3'!$J$2:$J$692,'Faturamento SP3'!$D$2:$D$692,'Infos Relatório'!$B$326,'Faturamento SP3'!$E$2:$E$692,'Infos Relatório'!$B360,'Faturamento SP3'!$Z$2:$Z$692,'Infos Relatório'!AM$1)</f>
        <v>0</v>
      </c>
      <c r="AP360" s="14">
        <f>SUMIFS('Faturamento SP3'!$O$2:$O$692,'Faturamento SP3'!$D$2:$D$692,'Infos Relatório'!$B$326,'Faturamento SP3'!$E$2:$E$692,'Infos Relatório'!$B360,'Faturamento SP3'!$Z$2:$Z$692,'Infos Relatório'!AM$1,'Faturamento SP3'!$T$2:$T$692,"Sim")+SUMIFS('Faturamento SP3'!$P$2:$P$692,'Faturamento SP3'!$D$2:$D$692,'Infos Relatório'!$B$326,'Faturamento SP3'!$E$2:$E$692,'Infos Relatório'!$B360,'Faturamento SP3'!$Z$2:$Z$692,'Infos Relatório'!AM$1,'Faturamento SP3'!$T$2:$T$692,"Sim")</f>
        <v>0</v>
      </c>
      <c r="AQ360" s="27" t="e">
        <f t="shared" si="127"/>
        <v>#DIV/0!</v>
      </c>
      <c r="AR360" s="24">
        <f>SUMIFS('Faturamento SP3'!$H$2:$H$692,'Faturamento SP3'!$D$2:$D$692,'Infos Relatório'!$B$326,'Faturamento SP3'!$E$2:$E$692,'Infos Relatório'!$B360,'Faturamento SP3'!$Z$2:$Z$692,'Infos Relatório'!AM$1)</f>
        <v>0</v>
      </c>
      <c r="AS360" s="23">
        <f>COUNTIFS('Faturamento SP3'!$D$2:$D$692,'Infos Relatório'!$B$326,'Faturamento SP3'!$E$2:$E$692,'Infos Relatório'!$B360,'Faturamento SP3'!$Z$2:$Z$692,'Infos Relatório'!AS$1)</f>
        <v>0</v>
      </c>
      <c r="AT360" s="13">
        <f>SUMIFS('Faturamento SP3'!$G$2:$G$692,'Faturamento SP3'!$D$2:$D$692,'Infos Relatório'!$B$326,'Faturamento SP3'!$E$2:$E$692,'Infos Relatório'!$B360,'Faturamento SP3'!$Z$2:$Z$692,'Infos Relatório'!AS$1)</f>
        <v>0</v>
      </c>
      <c r="AU360" s="13">
        <f>SUMIFS('Faturamento SP3'!$J$2:$J$692,'Faturamento SP3'!$D$2:$D$692,'Infos Relatório'!$B$326,'Faturamento SP3'!$E$2:$E$692,'Infos Relatório'!$B360,'Faturamento SP3'!$Z$2:$Z$692,'Infos Relatório'!AS$1)</f>
        <v>0</v>
      </c>
      <c r="AV360" s="14">
        <f>SUMIFS('Faturamento SP3'!$O$2:$O$692,'Faturamento SP3'!$D$2:$D$692,'Infos Relatório'!$B$326,'Faturamento SP3'!$E$2:$E$692,'Infos Relatório'!$B360,'Faturamento SP3'!$Z$2:$Z$692,'Infos Relatório'!AS$1,'Faturamento SP3'!$T$2:$T$692,"Sim")+SUMIFS('Faturamento SP3'!$P$2:$P$692,'Faturamento SP3'!$D$2:$D$692,'Infos Relatório'!$B$326,'Faturamento SP3'!$E$2:$E$692,'Infos Relatório'!$B360,'Faturamento SP3'!$Z$2:$Z$692,'Infos Relatório'!AS$1,'Faturamento SP3'!$T$2:$T$692,"Sim")</f>
        <v>0</v>
      </c>
      <c r="AW360" s="27" t="e">
        <f t="shared" si="128"/>
        <v>#DIV/0!</v>
      </c>
      <c r="AX360" s="24">
        <f>SUMIFS('Faturamento SP3'!$H$2:$H$692,'Faturamento SP3'!$D$2:$D$692,'Infos Relatório'!$B$326,'Faturamento SP3'!$E$2:$E$692,'Infos Relatório'!$B360,'Faturamento SP3'!$Z$2:$Z$692,'Infos Relatório'!AS$1)</f>
        <v>0</v>
      </c>
      <c r="AY360" s="23">
        <f>COUNTIFS('Faturamento SP3'!$D$2:$D$692,'Infos Relatório'!$B$326,'Faturamento SP3'!$E$2:$E$692,'Infos Relatório'!$B360,'Faturamento SP3'!$Z$2:$Z$692,'Infos Relatório'!AY$1)</f>
        <v>0</v>
      </c>
      <c r="AZ360" s="13">
        <f>SUMIFS('Faturamento SP3'!$G$2:$G$692,'Faturamento SP3'!$D$2:$D$692,'Infos Relatório'!$B$326,'Faturamento SP3'!$E$2:$E$692,'Infos Relatório'!$B360,'Faturamento SP3'!$Z$2:$Z$692,'Infos Relatório'!AY$1)</f>
        <v>0</v>
      </c>
      <c r="BA360" s="13">
        <f>SUMIFS('Faturamento SP3'!$J$2:$J$692,'Faturamento SP3'!$D$2:$D$692,'Infos Relatório'!$B$326,'Faturamento SP3'!$E$2:$E$692,'Infos Relatório'!$B360,'Faturamento SP3'!$Z$2:$Z$692,'Infos Relatório'!AY$1)</f>
        <v>0</v>
      </c>
      <c r="BB360" s="14">
        <f>SUMIFS('Faturamento SP3'!$O$2:$O$692,'Faturamento SP3'!$D$2:$D$692,'Infos Relatório'!$B$326,'Faturamento SP3'!$E$2:$E$692,'Infos Relatório'!$B360,'Faturamento SP3'!$Z$2:$Z$692,'Infos Relatório'!AY$1,'Faturamento SP3'!$T$2:$T$692,"Sim")+SUMIFS('Faturamento SP3'!$P$2:$P$692,'Faturamento SP3'!$D$2:$D$692,'Infos Relatório'!$B$326,'Faturamento SP3'!$E$2:$E$692,'Infos Relatório'!$B360,'Faturamento SP3'!$Z$2:$Z$692,'Infos Relatório'!AY$1,'Faturamento SP3'!$T$2:$T$692,"Sim")</f>
        <v>0</v>
      </c>
      <c r="BC360" s="27" t="e">
        <f t="shared" si="129"/>
        <v>#DIV/0!</v>
      </c>
      <c r="BD360" s="24">
        <f>SUMIFS('Faturamento SP3'!$H$2:$H$692,'Faturamento SP3'!$D$2:$D$692,'Infos Relatório'!$B$326,'Faturamento SP3'!$E$2:$E$692,'Infos Relatório'!$B360,'Faturamento SP3'!$Z$2:$Z$692,'Infos Relatório'!AY$1)</f>
        <v>0</v>
      </c>
      <c r="BE360" s="23">
        <f>COUNTIFS('Faturamento SP3'!$D$2:$D$692,'Infos Relatório'!$B$326,'Faturamento SP3'!$E$2:$E$692,'Infos Relatório'!$B360,'Faturamento SP3'!$Z$2:$Z$692,'Infos Relatório'!BE$1)</f>
        <v>0</v>
      </c>
      <c r="BF360" s="13">
        <f>SUMIFS('Faturamento SP3'!$G$2:$G$692,'Faturamento SP3'!$D$2:$D$692,'Infos Relatório'!$B$326,'Faturamento SP3'!$E$2:$E$692,'Infos Relatório'!$B360,'Faturamento SP3'!$Z$2:$Z$692,'Infos Relatório'!BE$1)</f>
        <v>0</v>
      </c>
      <c r="BG360" s="13">
        <f>SUMIFS('Faturamento SP3'!$J$2:$J$692,'Faturamento SP3'!$D$2:$D$692,'Infos Relatório'!$B$326,'Faturamento SP3'!$E$2:$E$692,'Infos Relatório'!$B360,'Faturamento SP3'!$Z$2:$Z$692,'Infos Relatório'!BE$1)</f>
        <v>0</v>
      </c>
      <c r="BH360" s="14">
        <f>SUMIFS('Faturamento SP3'!$O$2:$O$692,'Faturamento SP3'!$D$2:$D$692,'Infos Relatório'!$B$326,'Faturamento SP3'!$E$2:$E$692,'Infos Relatório'!$B360,'Faturamento SP3'!$Z$2:$Z$692,'Infos Relatório'!BE$1,'Faturamento SP3'!$T$2:$T$692,"Sim")+SUMIFS('Faturamento SP3'!$P$2:$P$692,'Faturamento SP3'!$D$2:$D$692,'Infos Relatório'!$B$326,'Faturamento SP3'!$E$2:$E$692,'Infos Relatório'!$B360,'Faturamento SP3'!$Z$2:$Z$692,'Infos Relatório'!BE$1,'Faturamento SP3'!$T$2:$T$692,"Sim")</f>
        <v>0</v>
      </c>
      <c r="BI360" s="27" t="e">
        <f t="shared" si="130"/>
        <v>#DIV/0!</v>
      </c>
      <c r="BJ360" s="24">
        <f>SUMIFS('Faturamento SP3'!$H$2:$H$692,'Faturamento SP3'!$D$2:$D$692,'Infos Relatório'!$B$326,'Faturamento SP3'!$E$2:$E$692,'Infos Relatório'!$B360,'Faturamento SP3'!$Z$2:$Z$692,'Infos Relatório'!BE$1)</f>
        <v>0</v>
      </c>
      <c r="BK360" s="23">
        <f>COUNTIFS('Faturamento SP3'!$D$2:$D$692,'Infos Relatório'!$B$326,'Faturamento SP3'!$E$2:$E$692,'Infos Relatório'!$B360,'Faturamento SP3'!$Z$2:$Z$692,'Infos Relatório'!BK$1)</f>
        <v>0</v>
      </c>
      <c r="BL360" s="13">
        <f>SUMIFS('Faturamento SP3'!$G$2:$G$692,'Faturamento SP3'!$D$2:$D$692,'Infos Relatório'!$B$326,'Faturamento SP3'!$E$2:$E$692,'Infos Relatório'!$B360,'Faturamento SP3'!$Z$2:$Z$692,'Infos Relatório'!BK$1)</f>
        <v>0</v>
      </c>
      <c r="BM360" s="13">
        <f>SUMIFS('Faturamento SP3'!$J$2:$J$692,'Faturamento SP3'!$D$2:$D$692,'Infos Relatório'!$B$326,'Faturamento SP3'!$E$2:$E$692,'Infos Relatório'!$B360,'Faturamento SP3'!$Z$2:$Z$692,'Infos Relatório'!BK$1)</f>
        <v>0</v>
      </c>
      <c r="BN360" s="14">
        <f>SUMIFS('Faturamento SP3'!$O$2:$O$692,'Faturamento SP3'!$D$2:$D$692,'Infos Relatório'!$B$326,'Faturamento SP3'!$E$2:$E$692,'Infos Relatório'!$B360,'Faturamento SP3'!$Z$2:$Z$692,'Infos Relatório'!BK$1,'Faturamento SP3'!$T$2:$T$692,"Sim")+SUMIFS('Faturamento SP3'!$P$2:$P$692,'Faturamento SP3'!$D$2:$D$692,'Infos Relatório'!$B$326,'Faturamento SP3'!$E$2:$E$692,'Infos Relatório'!$B360,'Faturamento SP3'!$Z$2:$Z$692,'Infos Relatório'!BK$1,'Faturamento SP3'!$T$2:$T$692,"Sim")</f>
        <v>0</v>
      </c>
      <c r="BO360" s="27" t="e">
        <f t="shared" si="131"/>
        <v>#DIV/0!</v>
      </c>
      <c r="BP360" s="24">
        <f>SUMIFS('Faturamento SP3'!$H$2:$H$692,'Faturamento SP3'!$D$2:$D$692,'Infos Relatório'!$B$326,'Faturamento SP3'!$E$2:$E$692,'Infos Relatório'!$B360,'Faturamento SP3'!$Z$2:$Z$692,'Infos Relatório'!BK$1)</f>
        <v>0</v>
      </c>
      <c r="BQ360" s="23">
        <f>COUNTIFS('Faturamento SP3'!$D$2:$D$692,'Infos Relatório'!$B$326,'Faturamento SP3'!$E$2:$E$692,'Infos Relatório'!$B360,'Faturamento SP3'!$Z$2:$Z$692,'Infos Relatório'!BQ$1)</f>
        <v>0</v>
      </c>
      <c r="BR360" s="13">
        <f>SUMIFS('Faturamento SP3'!$G$2:$G$692,'Faturamento SP3'!$D$2:$D$692,'Infos Relatório'!$B$326,'Faturamento SP3'!$E$2:$E$692,'Infos Relatório'!$B360,'Faturamento SP3'!$Z$2:$Z$692,'Infos Relatório'!BQ$1)</f>
        <v>0</v>
      </c>
      <c r="BS360" s="13">
        <f>SUMIFS('Faturamento SP3'!$J$2:$J$692,'Faturamento SP3'!$D$2:$D$692,'Infos Relatório'!$B$326,'Faturamento SP3'!$E$2:$E$692,'Infos Relatório'!$B360,'Faturamento SP3'!$Z$2:$Z$692,'Infos Relatório'!BQ$1)</f>
        <v>0</v>
      </c>
      <c r="BT360" s="14">
        <f>SUMIFS('Faturamento SP3'!$O$2:$O$692,'Faturamento SP3'!$D$2:$D$692,'Infos Relatório'!$B$326,'Faturamento SP3'!$E$2:$E$692,'Infos Relatório'!$B360,'Faturamento SP3'!$Z$2:$Z$692,'Infos Relatório'!BQ$1,'Faturamento SP3'!$T$2:$T$692,"Sim")+SUMIFS('Faturamento SP3'!$P$2:$P$692,'Faturamento SP3'!$D$2:$D$692,'Infos Relatório'!$B$326,'Faturamento SP3'!$E$2:$E$692,'Infos Relatório'!$B360,'Faturamento SP3'!$Z$2:$Z$692,'Infos Relatório'!BQ$1,'Faturamento SP3'!$T$2:$T$692,"Sim")</f>
        <v>0</v>
      </c>
      <c r="BU360" s="27" t="e">
        <f t="shared" si="132"/>
        <v>#DIV/0!</v>
      </c>
      <c r="BV360" s="24">
        <f>SUMIFS('Faturamento SP3'!$H$2:$H$692,'Faturamento SP3'!$D$2:$D$692,'Infos Relatório'!$B$326,'Faturamento SP3'!$E$2:$E$692,'Infos Relatório'!$B360,'Faturamento SP3'!$Z$2:$Z$692,'Infos Relatório'!BQ$1)</f>
        <v>0</v>
      </c>
    </row>
    <row r="361" spans="2:74">
      <c r="B361" s="17" t="s">
        <v>41</v>
      </c>
      <c r="C361" s="23">
        <f>COUNTIFS('Faturamento SP3'!$D$2:$D$692,'Infos Relatório'!$B$326,'Faturamento SP3'!$E$2:$E$692,'Infos Relatório'!$B361,'Faturamento SP3'!$Z$2:$Z$692,'Infos Relatório'!C$1)</f>
        <v>0</v>
      </c>
      <c r="D361" s="13">
        <f>SUMIFS('Faturamento SP3'!$G$2:$G$692,'Faturamento SP3'!$D$2:$D$692,'Infos Relatório'!$B$326,'Faturamento SP3'!$E$2:$E$692,'Infos Relatório'!$B361,'Faturamento SP3'!$Z$2:$Z$692,'Infos Relatório'!C$1)</f>
        <v>0</v>
      </c>
      <c r="E361" s="13">
        <f>SUMIFS('Faturamento SP3'!$J$2:$J$692,'Faturamento SP3'!$D$2:$D$692,'Infos Relatório'!$B$326,'Faturamento SP3'!$E$2:$E$692,'Infos Relatório'!$B361,'Faturamento SP3'!$Z$2:$Z$692,'Infos Relatório'!C$1)</f>
        <v>0</v>
      </c>
      <c r="F361" s="14">
        <f>SUMIFS('Faturamento SP3'!$O$2:$O$692,'Faturamento SP3'!$D$2:$D$692,'Infos Relatório'!$B$326,'Faturamento SP3'!$E$2:$E$692,'Infos Relatório'!$B361,'Faturamento SP3'!$Z$2:$Z$692,'Infos Relatório'!C$1,'Faturamento SP3'!$T$2:$T$692,"Sim")+SUMIFS('Faturamento SP3'!$P$2:$P$692,'Faturamento SP3'!$D$2:$D$692,'Infos Relatório'!$B$326,'Faturamento SP3'!$E$2:$E$692,'Infos Relatório'!$B361,'Faturamento SP3'!$Z$2:$Z$692,'Infos Relatório'!C$1,'Faturamento SP3'!$T$2:$T$692,"Sim")</f>
        <v>0</v>
      </c>
      <c r="G361" s="27" t="e">
        <f t="shared" si="121"/>
        <v>#DIV/0!</v>
      </c>
      <c r="H361" s="24">
        <f>SUMIFS('Faturamento SP3'!$H$2:$H$692,'Faturamento SP3'!$D$2:$D$692,'Infos Relatório'!$B$326,'Faturamento SP3'!$E$2:$E$692,'Infos Relatório'!$B361,'Faturamento SP3'!$Z$2:$Z$692,'Infos Relatório'!C$1)</f>
        <v>0</v>
      </c>
      <c r="I361" s="23">
        <f>COUNTIFS('Faturamento SP3'!$D$2:$D$692,'Infos Relatório'!$B$326,'Faturamento SP3'!$E$2:$E$692,'Infos Relatório'!$B361,'Faturamento SP3'!$Z$2:$Z$692,'Infos Relatório'!I$1)</f>
        <v>0</v>
      </c>
      <c r="J361" s="13">
        <f>SUMIFS('Faturamento SP3'!$G$2:$G$692,'Faturamento SP3'!$D$2:$D$692,'Infos Relatório'!$B$326,'Faturamento SP3'!$E$2:$E$692,'Infos Relatório'!$B361,'Faturamento SP3'!$Z$2:$Z$692,'Infos Relatório'!I$1)</f>
        <v>0</v>
      </c>
      <c r="K361" s="13">
        <f>SUMIFS('Faturamento SP3'!$J$2:$J$692,'Faturamento SP3'!$D$2:$D$692,'Infos Relatório'!$B$326,'Faturamento SP3'!$E$2:$E$692,'Infos Relatório'!$B361,'Faturamento SP3'!$Z$2:$Z$692,'Infos Relatório'!I$1)</f>
        <v>0</v>
      </c>
      <c r="L361" s="14">
        <f>SUMIFS('Faturamento SP3'!$O$2:$O$692,'Faturamento SP3'!$D$2:$D$692,'Infos Relatório'!$B$326,'Faturamento SP3'!$E$2:$E$692,'Infos Relatório'!$B361,'Faturamento SP3'!$Z$2:$Z$692,'Infos Relatório'!I$1,'Faturamento SP3'!$T$2:$T$692,"Sim")+SUMIFS('Faturamento SP3'!$P$2:$P$692,'Faturamento SP3'!$D$2:$D$692,'Infos Relatório'!$B$326,'Faturamento SP3'!$E$2:$E$692,'Infos Relatório'!$B361,'Faturamento SP3'!$Z$2:$Z$692,'Infos Relatório'!I$1,'Faturamento SP3'!$T$2:$T$692,"Sim")</f>
        <v>0</v>
      </c>
      <c r="M361" s="27" t="e">
        <f t="shared" si="122"/>
        <v>#DIV/0!</v>
      </c>
      <c r="N361" s="24">
        <f>SUMIFS('Faturamento SP3'!$H$2:$H$692,'Faturamento SP3'!$D$2:$D$692,'Infos Relatório'!$B$326,'Faturamento SP3'!$E$2:$E$692,'Infos Relatório'!$B361,'Faturamento SP3'!$Z$2:$Z$692,'Infos Relatório'!I$1)</f>
        <v>0</v>
      </c>
      <c r="O361" s="23">
        <f>COUNTIFS('Faturamento SP3'!$D$2:$D$692,'Infos Relatório'!$B$326,'Faturamento SP3'!$E$2:$E$692,'Infos Relatório'!$B361,'Faturamento SP3'!$Z$2:$Z$692,'Infos Relatório'!O$1)</f>
        <v>0</v>
      </c>
      <c r="P361" s="13">
        <f>SUMIFS('Faturamento SP3'!$G$2:$G$692,'Faturamento SP3'!$D$2:$D$692,'Infos Relatório'!$B$326,'Faturamento SP3'!$E$2:$E$692,'Infos Relatório'!$B361,'Faturamento SP3'!$Z$2:$Z$692,'Infos Relatório'!O$1)</f>
        <v>0</v>
      </c>
      <c r="Q361" s="13">
        <f>SUMIFS('Faturamento SP3'!$J$2:$J$692,'Faturamento SP3'!$D$2:$D$692,'Infos Relatório'!$B$326,'Faturamento SP3'!$E$2:$E$692,'Infos Relatório'!$B361,'Faturamento SP3'!$Z$2:$Z$692,'Infos Relatório'!O$1)</f>
        <v>0</v>
      </c>
      <c r="R361" s="14">
        <f>SUMIFS('Faturamento SP3'!$O$2:$O$692,'Faturamento SP3'!$D$2:$D$692,'Infos Relatório'!$B$326,'Faturamento SP3'!$E$2:$E$692,'Infos Relatório'!$B361,'Faturamento SP3'!$Z$2:$Z$692,'Infos Relatório'!O$1,'Faturamento SP3'!$T$2:$T$692,"Sim")+SUMIFS('Faturamento SP3'!$P$2:$P$692,'Faturamento SP3'!$D$2:$D$692,'Infos Relatório'!$B$326,'Faturamento SP3'!$E$2:$E$692,'Infos Relatório'!$B361,'Faturamento SP3'!$Z$2:$Z$692,'Infos Relatório'!O$1,'Faturamento SP3'!$T$2:$T$692,"Sim")</f>
        <v>0</v>
      </c>
      <c r="S361" s="27" t="e">
        <f t="shared" si="123"/>
        <v>#DIV/0!</v>
      </c>
      <c r="T361" s="24">
        <f>SUMIFS('Faturamento SP3'!$H$2:$H$692,'Faturamento SP3'!$D$2:$D$692,'Infos Relatório'!$B$326,'Faturamento SP3'!$E$2:$E$692,'Infos Relatório'!$B361,'Faturamento SP3'!$Z$2:$Z$692,'Infos Relatório'!O$1)</f>
        <v>0</v>
      </c>
      <c r="U361" s="23">
        <f>COUNTIFS('Faturamento SP3'!$D$2:$D$692,'Infos Relatório'!$B$326,'Faturamento SP3'!$E$2:$E$692,'Infos Relatório'!$B361,'Faturamento SP3'!$Z$2:$Z$692,'Infos Relatório'!U$1)</f>
        <v>0</v>
      </c>
      <c r="V361" s="13">
        <f>SUMIFS('Faturamento SP3'!$G$2:$G$692,'Faturamento SP3'!$D$2:$D$692,'Infos Relatório'!$B$326,'Faturamento SP3'!$E$2:$E$692,'Infos Relatório'!$B361,'Faturamento SP3'!$Z$2:$Z$692,'Infos Relatório'!U$1)</f>
        <v>0</v>
      </c>
      <c r="W361" s="13">
        <f>SUMIFS('Faturamento SP3'!$J$2:$J$692,'Faturamento SP3'!$D$2:$D$692,'Infos Relatório'!$B$326,'Faturamento SP3'!$E$2:$E$692,'Infos Relatório'!$B361,'Faturamento SP3'!$Z$2:$Z$692,'Infos Relatório'!U$1)</f>
        <v>0</v>
      </c>
      <c r="X361" s="14">
        <f>SUMIFS('Faturamento SP3'!$O$2:$O$692,'Faturamento SP3'!$D$2:$D$692,'Infos Relatório'!$B$326,'Faturamento SP3'!$E$2:$E$692,'Infos Relatório'!$B361,'Faturamento SP3'!$Z$2:$Z$692,'Infos Relatório'!U$1,'Faturamento SP3'!$T$2:$T$692,"Sim")+SUMIFS('Faturamento SP3'!$P$2:$P$692,'Faturamento SP3'!$D$2:$D$692,'Infos Relatório'!$B$326,'Faturamento SP3'!$E$2:$E$692,'Infos Relatório'!$B361,'Faturamento SP3'!$Z$2:$Z$692,'Infos Relatório'!U$1,'Faturamento SP3'!$T$2:$T$692,"Sim")</f>
        <v>0</v>
      </c>
      <c r="Y361" s="27" t="e">
        <f t="shared" si="124"/>
        <v>#DIV/0!</v>
      </c>
      <c r="Z361" s="24">
        <f>SUMIFS('Faturamento SP3'!$H$2:$H$692,'Faturamento SP3'!$D$2:$D$692,'Infos Relatório'!$B$326,'Faturamento SP3'!$E$2:$E$692,'Infos Relatório'!$B361,'Faturamento SP3'!$Z$2:$Z$692,'Infos Relatório'!U$1)</f>
        <v>0</v>
      </c>
      <c r="AA361" s="23">
        <f>COUNTIFS('Faturamento SP3'!$D$2:$D$692,'Infos Relatório'!$B$326,'Faturamento SP3'!$E$2:$E$692,'Infos Relatório'!$B361,'Faturamento SP3'!$Z$2:$Z$692,'Infos Relatório'!AA$1)</f>
        <v>0</v>
      </c>
      <c r="AB361" s="13">
        <f>SUMIFS('Faturamento SP3'!$G$2:$G$692,'Faturamento SP3'!$D$2:$D$692,'Infos Relatório'!$B$326,'Faturamento SP3'!$E$2:$E$692,'Infos Relatório'!$B361,'Faturamento SP3'!$Z$2:$Z$692,'Infos Relatório'!AA$1)</f>
        <v>0</v>
      </c>
      <c r="AC361" s="13">
        <f>SUMIFS('Faturamento SP3'!$J$2:$J$692,'Faturamento SP3'!$D$2:$D$692,'Infos Relatório'!$B$326,'Faturamento SP3'!$E$2:$E$692,'Infos Relatório'!$B361,'Faturamento SP3'!$Z$2:$Z$692,'Infos Relatório'!AA$1)</f>
        <v>0</v>
      </c>
      <c r="AD361" s="14">
        <f>SUMIFS('Faturamento SP3'!$O$2:$O$692,'Faturamento SP3'!$D$2:$D$692,'Infos Relatório'!$B$326,'Faturamento SP3'!$E$2:$E$692,'Infos Relatório'!$B361,'Faturamento SP3'!$Z$2:$Z$692,'Infos Relatório'!AA$1,'Faturamento SP3'!$T$2:$T$692,"Sim")+SUMIFS('Faturamento SP3'!$P$2:$P$692,'Faturamento SP3'!$D$2:$D$692,'Infos Relatório'!$B$326,'Faturamento SP3'!$E$2:$E$692,'Infos Relatório'!$B361,'Faturamento SP3'!$Z$2:$Z$692,'Infos Relatório'!AA$1,'Faturamento SP3'!$T$2:$T$692,"Sim")</f>
        <v>0</v>
      </c>
      <c r="AE361" s="27" t="e">
        <f t="shared" si="125"/>
        <v>#DIV/0!</v>
      </c>
      <c r="AF361" s="24">
        <f>SUMIFS('Faturamento SP3'!$H$2:$H$692,'Faturamento SP3'!$D$2:$D$692,'Infos Relatório'!$B$326,'Faturamento SP3'!$E$2:$E$692,'Infos Relatório'!$B361,'Faturamento SP3'!$Z$2:$Z$692,'Infos Relatório'!AA$1)</f>
        <v>0</v>
      </c>
      <c r="AG361" s="23">
        <f>COUNTIFS('Faturamento SP3'!$D$2:$D$692,'Infos Relatório'!$B$326,'Faturamento SP3'!$E$2:$E$692,'Infos Relatório'!$B361,'Faturamento SP3'!$Z$2:$Z$692,'Infos Relatório'!AG$1)</f>
        <v>0</v>
      </c>
      <c r="AH361" s="13">
        <f>SUMIFS('Faturamento SP3'!$G$2:$G$692,'Faturamento SP3'!$D$2:$D$692,'Infos Relatório'!$B$326,'Faturamento SP3'!$E$2:$E$692,'Infos Relatório'!$B361,'Faturamento SP3'!$Z$2:$Z$692,'Infos Relatório'!AG$1)</f>
        <v>0</v>
      </c>
      <c r="AI361" s="13">
        <f>SUMIFS('Faturamento SP3'!$J$2:$J$692,'Faturamento SP3'!$D$2:$D$692,'Infos Relatório'!$B$326,'Faturamento SP3'!$E$2:$E$692,'Infos Relatório'!$B361,'Faturamento SP3'!$Z$2:$Z$692,'Infos Relatório'!AG$1)</f>
        <v>0</v>
      </c>
      <c r="AJ361" s="14">
        <f>SUMIFS('Faturamento SP3'!$O$2:$O$692,'Faturamento SP3'!$D$2:$D$692,'Infos Relatório'!$B$326,'Faturamento SP3'!$E$2:$E$692,'Infos Relatório'!$B361,'Faturamento SP3'!$Z$2:$Z$692,'Infos Relatório'!AG$1,'Faturamento SP3'!$T$2:$T$692,"Sim")+SUMIFS('Faturamento SP3'!$P$2:$P$692,'Faturamento SP3'!$D$2:$D$692,'Infos Relatório'!$B$326,'Faturamento SP3'!$E$2:$E$692,'Infos Relatório'!$B361,'Faturamento SP3'!$Z$2:$Z$692,'Infos Relatório'!AG$1,'Faturamento SP3'!$T$2:$T$692,"Sim")</f>
        <v>0</v>
      </c>
      <c r="AK361" s="27" t="e">
        <f t="shared" si="126"/>
        <v>#DIV/0!</v>
      </c>
      <c r="AL361" s="24">
        <f>SUMIFS('Faturamento SP3'!$H$2:$H$692,'Faturamento SP3'!$D$2:$D$692,'Infos Relatório'!$B$326,'Faturamento SP3'!$E$2:$E$692,'Infos Relatório'!$B361,'Faturamento SP3'!$Z$2:$Z$692,'Infos Relatório'!AG$1)</f>
        <v>0</v>
      </c>
      <c r="AM361" s="23">
        <f>COUNTIFS('Faturamento SP3'!$D$2:$D$692,'Infos Relatório'!$B$326,'Faturamento SP3'!$E$2:$E$692,'Infos Relatório'!$B361,'Faturamento SP3'!$Z$2:$Z$692,'Infos Relatório'!AM$1)</f>
        <v>0</v>
      </c>
      <c r="AN361" s="13">
        <f>SUMIFS('Faturamento SP3'!$G$2:$G$692,'Faturamento SP3'!$D$2:$D$692,'Infos Relatório'!$B$326,'Faturamento SP3'!$E$2:$E$692,'Infos Relatório'!$B361,'Faturamento SP3'!$Z$2:$Z$692,'Infos Relatório'!AM$1)</f>
        <v>0</v>
      </c>
      <c r="AO361" s="13">
        <f>SUMIFS('Faturamento SP3'!$J$2:$J$692,'Faturamento SP3'!$D$2:$D$692,'Infos Relatório'!$B$326,'Faturamento SP3'!$E$2:$E$692,'Infos Relatório'!$B361,'Faturamento SP3'!$Z$2:$Z$692,'Infos Relatório'!AM$1)</f>
        <v>0</v>
      </c>
      <c r="AP361" s="14">
        <f>SUMIFS('Faturamento SP3'!$O$2:$O$692,'Faturamento SP3'!$D$2:$D$692,'Infos Relatório'!$B$326,'Faturamento SP3'!$E$2:$E$692,'Infos Relatório'!$B361,'Faturamento SP3'!$Z$2:$Z$692,'Infos Relatório'!AM$1,'Faturamento SP3'!$T$2:$T$692,"Sim")+SUMIFS('Faturamento SP3'!$P$2:$P$692,'Faturamento SP3'!$D$2:$D$692,'Infos Relatório'!$B$326,'Faturamento SP3'!$E$2:$E$692,'Infos Relatório'!$B361,'Faturamento SP3'!$Z$2:$Z$692,'Infos Relatório'!AM$1,'Faturamento SP3'!$T$2:$T$692,"Sim")</f>
        <v>0</v>
      </c>
      <c r="AQ361" s="27" t="e">
        <f t="shared" si="127"/>
        <v>#DIV/0!</v>
      </c>
      <c r="AR361" s="24">
        <f>SUMIFS('Faturamento SP3'!$H$2:$H$692,'Faturamento SP3'!$D$2:$D$692,'Infos Relatório'!$B$326,'Faturamento SP3'!$E$2:$E$692,'Infos Relatório'!$B361,'Faturamento SP3'!$Z$2:$Z$692,'Infos Relatório'!AM$1)</f>
        <v>0</v>
      </c>
      <c r="AS361" s="23">
        <f>COUNTIFS('Faturamento SP3'!$D$2:$D$692,'Infos Relatório'!$B$326,'Faturamento SP3'!$E$2:$E$692,'Infos Relatório'!$B361,'Faturamento SP3'!$Z$2:$Z$692,'Infos Relatório'!AS$1)</f>
        <v>0</v>
      </c>
      <c r="AT361" s="13">
        <f>SUMIFS('Faturamento SP3'!$G$2:$G$692,'Faturamento SP3'!$D$2:$D$692,'Infos Relatório'!$B$326,'Faturamento SP3'!$E$2:$E$692,'Infos Relatório'!$B361,'Faturamento SP3'!$Z$2:$Z$692,'Infos Relatório'!AS$1)</f>
        <v>0</v>
      </c>
      <c r="AU361" s="13">
        <f>SUMIFS('Faturamento SP3'!$J$2:$J$692,'Faturamento SP3'!$D$2:$D$692,'Infos Relatório'!$B$326,'Faturamento SP3'!$E$2:$E$692,'Infos Relatório'!$B361,'Faturamento SP3'!$Z$2:$Z$692,'Infos Relatório'!AS$1)</f>
        <v>0</v>
      </c>
      <c r="AV361" s="14">
        <f>SUMIFS('Faturamento SP3'!$O$2:$O$692,'Faturamento SP3'!$D$2:$D$692,'Infos Relatório'!$B$326,'Faturamento SP3'!$E$2:$E$692,'Infos Relatório'!$B361,'Faturamento SP3'!$Z$2:$Z$692,'Infos Relatório'!AS$1,'Faturamento SP3'!$T$2:$T$692,"Sim")+SUMIFS('Faturamento SP3'!$P$2:$P$692,'Faturamento SP3'!$D$2:$D$692,'Infos Relatório'!$B$326,'Faturamento SP3'!$E$2:$E$692,'Infos Relatório'!$B361,'Faturamento SP3'!$Z$2:$Z$692,'Infos Relatório'!AS$1,'Faturamento SP3'!$T$2:$T$692,"Sim")</f>
        <v>0</v>
      </c>
      <c r="AW361" s="27" t="e">
        <f t="shared" si="128"/>
        <v>#DIV/0!</v>
      </c>
      <c r="AX361" s="24">
        <f>SUMIFS('Faturamento SP3'!$H$2:$H$692,'Faturamento SP3'!$D$2:$D$692,'Infos Relatório'!$B$326,'Faturamento SP3'!$E$2:$E$692,'Infos Relatório'!$B361,'Faturamento SP3'!$Z$2:$Z$692,'Infos Relatório'!AS$1)</f>
        <v>0</v>
      </c>
      <c r="AY361" s="23">
        <f>COUNTIFS('Faturamento SP3'!$D$2:$D$692,'Infos Relatório'!$B$326,'Faturamento SP3'!$E$2:$E$692,'Infos Relatório'!$B361,'Faturamento SP3'!$Z$2:$Z$692,'Infos Relatório'!AY$1)</f>
        <v>0</v>
      </c>
      <c r="AZ361" s="13">
        <f>SUMIFS('Faturamento SP3'!$G$2:$G$692,'Faturamento SP3'!$D$2:$D$692,'Infos Relatório'!$B$326,'Faturamento SP3'!$E$2:$E$692,'Infos Relatório'!$B361,'Faturamento SP3'!$Z$2:$Z$692,'Infos Relatório'!AY$1)</f>
        <v>0</v>
      </c>
      <c r="BA361" s="13">
        <f>SUMIFS('Faturamento SP3'!$J$2:$J$692,'Faturamento SP3'!$D$2:$D$692,'Infos Relatório'!$B$326,'Faturamento SP3'!$E$2:$E$692,'Infos Relatório'!$B361,'Faturamento SP3'!$Z$2:$Z$692,'Infos Relatório'!AY$1)</f>
        <v>0</v>
      </c>
      <c r="BB361" s="14">
        <f>SUMIFS('Faturamento SP3'!$O$2:$O$692,'Faturamento SP3'!$D$2:$D$692,'Infos Relatório'!$B$326,'Faturamento SP3'!$E$2:$E$692,'Infos Relatório'!$B361,'Faturamento SP3'!$Z$2:$Z$692,'Infos Relatório'!AY$1,'Faturamento SP3'!$T$2:$T$692,"Sim")+SUMIFS('Faturamento SP3'!$P$2:$P$692,'Faturamento SP3'!$D$2:$D$692,'Infos Relatório'!$B$326,'Faturamento SP3'!$E$2:$E$692,'Infos Relatório'!$B361,'Faturamento SP3'!$Z$2:$Z$692,'Infos Relatório'!AY$1,'Faturamento SP3'!$T$2:$T$692,"Sim")</f>
        <v>0</v>
      </c>
      <c r="BC361" s="27" t="e">
        <f t="shared" si="129"/>
        <v>#DIV/0!</v>
      </c>
      <c r="BD361" s="24">
        <f>SUMIFS('Faturamento SP3'!$H$2:$H$692,'Faturamento SP3'!$D$2:$D$692,'Infos Relatório'!$B$326,'Faturamento SP3'!$E$2:$E$692,'Infos Relatório'!$B361,'Faturamento SP3'!$Z$2:$Z$692,'Infos Relatório'!AY$1)</f>
        <v>0</v>
      </c>
      <c r="BE361" s="23">
        <f>COUNTIFS('Faturamento SP3'!$D$2:$D$692,'Infos Relatório'!$B$326,'Faturamento SP3'!$E$2:$E$692,'Infos Relatório'!$B361,'Faturamento SP3'!$Z$2:$Z$692,'Infos Relatório'!BE$1)</f>
        <v>0</v>
      </c>
      <c r="BF361" s="13">
        <f>SUMIFS('Faturamento SP3'!$G$2:$G$692,'Faturamento SP3'!$D$2:$D$692,'Infos Relatório'!$B$326,'Faturamento SP3'!$E$2:$E$692,'Infos Relatório'!$B361,'Faturamento SP3'!$Z$2:$Z$692,'Infos Relatório'!BE$1)</f>
        <v>0</v>
      </c>
      <c r="BG361" s="13">
        <f>SUMIFS('Faturamento SP3'!$J$2:$J$692,'Faturamento SP3'!$D$2:$D$692,'Infos Relatório'!$B$326,'Faturamento SP3'!$E$2:$E$692,'Infos Relatório'!$B361,'Faturamento SP3'!$Z$2:$Z$692,'Infos Relatório'!BE$1)</f>
        <v>0</v>
      </c>
      <c r="BH361" s="14">
        <f>SUMIFS('Faturamento SP3'!$O$2:$O$692,'Faturamento SP3'!$D$2:$D$692,'Infos Relatório'!$B$326,'Faturamento SP3'!$E$2:$E$692,'Infos Relatório'!$B361,'Faturamento SP3'!$Z$2:$Z$692,'Infos Relatório'!BE$1,'Faturamento SP3'!$T$2:$T$692,"Sim")+SUMIFS('Faturamento SP3'!$P$2:$P$692,'Faturamento SP3'!$D$2:$D$692,'Infos Relatório'!$B$326,'Faturamento SP3'!$E$2:$E$692,'Infos Relatório'!$B361,'Faturamento SP3'!$Z$2:$Z$692,'Infos Relatório'!BE$1,'Faturamento SP3'!$T$2:$T$692,"Sim")</f>
        <v>0</v>
      </c>
      <c r="BI361" s="27" t="e">
        <f t="shared" si="130"/>
        <v>#DIV/0!</v>
      </c>
      <c r="BJ361" s="24">
        <f>SUMIFS('Faturamento SP3'!$H$2:$H$692,'Faturamento SP3'!$D$2:$D$692,'Infos Relatório'!$B$326,'Faturamento SP3'!$E$2:$E$692,'Infos Relatório'!$B361,'Faturamento SP3'!$Z$2:$Z$692,'Infos Relatório'!BE$1)</f>
        <v>0</v>
      </c>
      <c r="BK361" s="23">
        <f>COUNTIFS('Faturamento SP3'!$D$2:$D$692,'Infos Relatório'!$B$326,'Faturamento SP3'!$E$2:$E$692,'Infos Relatório'!$B361,'Faturamento SP3'!$Z$2:$Z$692,'Infos Relatório'!BK$1)</f>
        <v>0</v>
      </c>
      <c r="BL361" s="13">
        <f>SUMIFS('Faturamento SP3'!$G$2:$G$692,'Faturamento SP3'!$D$2:$D$692,'Infos Relatório'!$B$326,'Faturamento SP3'!$E$2:$E$692,'Infos Relatório'!$B361,'Faturamento SP3'!$Z$2:$Z$692,'Infos Relatório'!BK$1)</f>
        <v>0</v>
      </c>
      <c r="BM361" s="13">
        <f>SUMIFS('Faturamento SP3'!$J$2:$J$692,'Faturamento SP3'!$D$2:$D$692,'Infos Relatório'!$B$326,'Faturamento SP3'!$E$2:$E$692,'Infos Relatório'!$B361,'Faturamento SP3'!$Z$2:$Z$692,'Infos Relatório'!BK$1)</f>
        <v>0</v>
      </c>
      <c r="BN361" s="14">
        <f>SUMIFS('Faturamento SP3'!$O$2:$O$692,'Faturamento SP3'!$D$2:$D$692,'Infos Relatório'!$B$326,'Faturamento SP3'!$E$2:$E$692,'Infos Relatório'!$B361,'Faturamento SP3'!$Z$2:$Z$692,'Infos Relatório'!BK$1,'Faturamento SP3'!$T$2:$T$692,"Sim")+SUMIFS('Faturamento SP3'!$P$2:$P$692,'Faturamento SP3'!$D$2:$D$692,'Infos Relatório'!$B$326,'Faturamento SP3'!$E$2:$E$692,'Infos Relatório'!$B361,'Faturamento SP3'!$Z$2:$Z$692,'Infos Relatório'!BK$1,'Faturamento SP3'!$T$2:$T$692,"Sim")</f>
        <v>0</v>
      </c>
      <c r="BO361" s="27" t="e">
        <f t="shared" si="131"/>
        <v>#DIV/0!</v>
      </c>
      <c r="BP361" s="24">
        <f>SUMIFS('Faturamento SP3'!$H$2:$H$692,'Faturamento SP3'!$D$2:$D$692,'Infos Relatório'!$B$326,'Faturamento SP3'!$E$2:$E$692,'Infos Relatório'!$B361,'Faturamento SP3'!$Z$2:$Z$692,'Infos Relatório'!BK$1)</f>
        <v>0</v>
      </c>
      <c r="BQ361" s="23">
        <f>COUNTIFS('Faturamento SP3'!$D$2:$D$692,'Infos Relatório'!$B$326,'Faturamento SP3'!$E$2:$E$692,'Infos Relatório'!$B361,'Faturamento SP3'!$Z$2:$Z$692,'Infos Relatório'!BQ$1)</f>
        <v>0</v>
      </c>
      <c r="BR361" s="13">
        <f>SUMIFS('Faturamento SP3'!$G$2:$G$692,'Faturamento SP3'!$D$2:$D$692,'Infos Relatório'!$B$326,'Faturamento SP3'!$E$2:$E$692,'Infos Relatório'!$B361,'Faturamento SP3'!$Z$2:$Z$692,'Infos Relatório'!BQ$1)</f>
        <v>0</v>
      </c>
      <c r="BS361" s="13">
        <f>SUMIFS('Faturamento SP3'!$J$2:$J$692,'Faturamento SP3'!$D$2:$D$692,'Infos Relatório'!$B$326,'Faturamento SP3'!$E$2:$E$692,'Infos Relatório'!$B361,'Faturamento SP3'!$Z$2:$Z$692,'Infos Relatório'!BQ$1)</f>
        <v>0</v>
      </c>
      <c r="BT361" s="14">
        <f>SUMIFS('Faturamento SP3'!$O$2:$O$692,'Faturamento SP3'!$D$2:$D$692,'Infos Relatório'!$B$326,'Faturamento SP3'!$E$2:$E$692,'Infos Relatório'!$B361,'Faturamento SP3'!$Z$2:$Z$692,'Infos Relatório'!BQ$1,'Faturamento SP3'!$T$2:$T$692,"Sim")+SUMIFS('Faturamento SP3'!$P$2:$P$692,'Faturamento SP3'!$D$2:$D$692,'Infos Relatório'!$B$326,'Faturamento SP3'!$E$2:$E$692,'Infos Relatório'!$B361,'Faturamento SP3'!$Z$2:$Z$692,'Infos Relatório'!BQ$1,'Faturamento SP3'!$T$2:$T$692,"Sim")</f>
        <v>0</v>
      </c>
      <c r="BU361" s="27" t="e">
        <f t="shared" si="132"/>
        <v>#DIV/0!</v>
      </c>
      <c r="BV361" s="24">
        <f>SUMIFS('Faturamento SP3'!$H$2:$H$692,'Faturamento SP3'!$D$2:$D$692,'Infos Relatório'!$B$326,'Faturamento SP3'!$E$2:$E$692,'Infos Relatório'!$B361,'Faturamento SP3'!$Z$2:$Z$692,'Infos Relatório'!BQ$1)</f>
        <v>0</v>
      </c>
    </row>
    <row r="362" spans="2:74">
      <c r="B362" s="17" t="s">
        <v>42</v>
      </c>
      <c r="C362" s="23">
        <f>COUNTIFS('Faturamento SP3'!$D$2:$D$692,'Infos Relatório'!$B$326,'Faturamento SP3'!$E$2:$E$692,'Infos Relatório'!$B362,'Faturamento SP3'!$Z$2:$Z$692,'Infos Relatório'!C$1)</f>
        <v>0</v>
      </c>
      <c r="D362" s="13">
        <f>SUMIFS('Faturamento SP3'!$G$2:$G$692,'Faturamento SP3'!$D$2:$D$692,'Infos Relatório'!$B$326,'Faturamento SP3'!$E$2:$E$692,'Infos Relatório'!$B362,'Faturamento SP3'!$Z$2:$Z$692,'Infos Relatório'!C$1)</f>
        <v>0</v>
      </c>
      <c r="E362" s="13">
        <f>SUMIFS('Faturamento SP3'!$J$2:$J$692,'Faturamento SP3'!$D$2:$D$692,'Infos Relatório'!$B$326,'Faturamento SP3'!$E$2:$E$692,'Infos Relatório'!$B362,'Faturamento SP3'!$Z$2:$Z$692,'Infos Relatório'!C$1)</f>
        <v>0</v>
      </c>
      <c r="F362" s="14">
        <f>SUMIFS('Faturamento SP3'!$O$2:$O$692,'Faturamento SP3'!$D$2:$D$692,'Infos Relatório'!$B$326,'Faturamento SP3'!$E$2:$E$692,'Infos Relatório'!$B362,'Faturamento SP3'!$Z$2:$Z$692,'Infos Relatório'!C$1,'Faturamento SP3'!$T$2:$T$692,"Sim")+SUMIFS('Faturamento SP3'!$P$2:$P$692,'Faturamento SP3'!$D$2:$D$692,'Infos Relatório'!$B$326,'Faturamento SP3'!$E$2:$E$692,'Infos Relatório'!$B362,'Faturamento SP3'!$Z$2:$Z$692,'Infos Relatório'!C$1,'Faturamento SP3'!$T$2:$T$692,"Sim")</f>
        <v>0</v>
      </c>
      <c r="G362" s="27" t="e">
        <f t="shared" si="121"/>
        <v>#DIV/0!</v>
      </c>
      <c r="H362" s="24">
        <f>SUMIFS('Faturamento SP3'!$H$2:$H$692,'Faturamento SP3'!$D$2:$D$692,'Infos Relatório'!$B$326,'Faturamento SP3'!$E$2:$E$692,'Infos Relatório'!$B362,'Faturamento SP3'!$Z$2:$Z$692,'Infos Relatório'!C$1)</f>
        <v>0</v>
      </c>
      <c r="I362" s="23">
        <f>COUNTIFS('Faturamento SP3'!$D$2:$D$692,'Infos Relatório'!$B$326,'Faturamento SP3'!$E$2:$E$692,'Infos Relatório'!$B362,'Faturamento SP3'!$Z$2:$Z$692,'Infos Relatório'!I$1)</f>
        <v>0</v>
      </c>
      <c r="J362" s="13">
        <f>SUMIFS('Faturamento SP3'!$G$2:$G$692,'Faturamento SP3'!$D$2:$D$692,'Infos Relatório'!$B$326,'Faturamento SP3'!$E$2:$E$692,'Infos Relatório'!$B362,'Faturamento SP3'!$Z$2:$Z$692,'Infos Relatório'!I$1)</f>
        <v>0</v>
      </c>
      <c r="K362" s="13">
        <f>SUMIFS('Faturamento SP3'!$J$2:$J$692,'Faturamento SP3'!$D$2:$D$692,'Infos Relatório'!$B$326,'Faturamento SP3'!$E$2:$E$692,'Infos Relatório'!$B362,'Faturamento SP3'!$Z$2:$Z$692,'Infos Relatório'!I$1)</f>
        <v>0</v>
      </c>
      <c r="L362" s="14">
        <f>SUMIFS('Faturamento SP3'!$O$2:$O$692,'Faturamento SP3'!$D$2:$D$692,'Infos Relatório'!$B$326,'Faturamento SP3'!$E$2:$E$692,'Infos Relatório'!$B362,'Faturamento SP3'!$Z$2:$Z$692,'Infos Relatório'!I$1,'Faturamento SP3'!$T$2:$T$692,"Sim")+SUMIFS('Faturamento SP3'!$P$2:$P$692,'Faturamento SP3'!$D$2:$D$692,'Infos Relatório'!$B$326,'Faturamento SP3'!$E$2:$E$692,'Infos Relatório'!$B362,'Faturamento SP3'!$Z$2:$Z$692,'Infos Relatório'!I$1,'Faturamento SP3'!$T$2:$T$692,"Sim")</f>
        <v>0</v>
      </c>
      <c r="M362" s="27" t="e">
        <f t="shared" si="122"/>
        <v>#DIV/0!</v>
      </c>
      <c r="N362" s="24">
        <f>SUMIFS('Faturamento SP3'!$H$2:$H$692,'Faturamento SP3'!$D$2:$D$692,'Infos Relatório'!$B$326,'Faturamento SP3'!$E$2:$E$692,'Infos Relatório'!$B362,'Faturamento SP3'!$Z$2:$Z$692,'Infos Relatório'!I$1)</f>
        <v>0</v>
      </c>
      <c r="O362" s="23">
        <f>COUNTIFS('Faturamento SP3'!$D$2:$D$692,'Infos Relatório'!$B$326,'Faturamento SP3'!$E$2:$E$692,'Infos Relatório'!$B362,'Faturamento SP3'!$Z$2:$Z$692,'Infos Relatório'!O$1)</f>
        <v>0</v>
      </c>
      <c r="P362" s="13">
        <f>SUMIFS('Faturamento SP3'!$G$2:$G$692,'Faturamento SP3'!$D$2:$D$692,'Infos Relatório'!$B$326,'Faturamento SP3'!$E$2:$E$692,'Infos Relatório'!$B362,'Faturamento SP3'!$Z$2:$Z$692,'Infos Relatório'!O$1)</f>
        <v>0</v>
      </c>
      <c r="Q362" s="13">
        <f>SUMIFS('Faturamento SP3'!$J$2:$J$692,'Faturamento SP3'!$D$2:$D$692,'Infos Relatório'!$B$326,'Faturamento SP3'!$E$2:$E$692,'Infos Relatório'!$B362,'Faturamento SP3'!$Z$2:$Z$692,'Infos Relatório'!O$1)</f>
        <v>0</v>
      </c>
      <c r="R362" s="14">
        <f>SUMIFS('Faturamento SP3'!$O$2:$O$692,'Faturamento SP3'!$D$2:$D$692,'Infos Relatório'!$B$326,'Faturamento SP3'!$E$2:$E$692,'Infos Relatório'!$B362,'Faturamento SP3'!$Z$2:$Z$692,'Infos Relatório'!O$1,'Faturamento SP3'!$T$2:$T$692,"Sim")+SUMIFS('Faturamento SP3'!$P$2:$P$692,'Faturamento SP3'!$D$2:$D$692,'Infos Relatório'!$B$326,'Faturamento SP3'!$E$2:$E$692,'Infos Relatório'!$B362,'Faturamento SP3'!$Z$2:$Z$692,'Infos Relatório'!O$1,'Faturamento SP3'!$T$2:$T$692,"Sim")</f>
        <v>0</v>
      </c>
      <c r="S362" s="27" t="e">
        <f t="shared" si="123"/>
        <v>#DIV/0!</v>
      </c>
      <c r="T362" s="24">
        <f>SUMIFS('Faturamento SP3'!$H$2:$H$692,'Faturamento SP3'!$D$2:$D$692,'Infos Relatório'!$B$326,'Faturamento SP3'!$E$2:$E$692,'Infos Relatório'!$B362,'Faturamento SP3'!$Z$2:$Z$692,'Infos Relatório'!O$1)</f>
        <v>0</v>
      </c>
      <c r="U362" s="23">
        <f>COUNTIFS('Faturamento SP3'!$D$2:$D$692,'Infos Relatório'!$B$326,'Faturamento SP3'!$E$2:$E$692,'Infos Relatório'!$B362,'Faturamento SP3'!$Z$2:$Z$692,'Infos Relatório'!U$1)</f>
        <v>0</v>
      </c>
      <c r="V362" s="13">
        <f>SUMIFS('Faturamento SP3'!$G$2:$G$692,'Faturamento SP3'!$D$2:$D$692,'Infos Relatório'!$B$326,'Faturamento SP3'!$E$2:$E$692,'Infos Relatório'!$B362,'Faturamento SP3'!$Z$2:$Z$692,'Infos Relatório'!U$1)</f>
        <v>0</v>
      </c>
      <c r="W362" s="13">
        <f>SUMIFS('Faturamento SP3'!$J$2:$J$692,'Faturamento SP3'!$D$2:$D$692,'Infos Relatório'!$B$326,'Faturamento SP3'!$E$2:$E$692,'Infos Relatório'!$B362,'Faturamento SP3'!$Z$2:$Z$692,'Infos Relatório'!U$1)</f>
        <v>0</v>
      </c>
      <c r="X362" s="14">
        <f>SUMIFS('Faturamento SP3'!$O$2:$O$692,'Faturamento SP3'!$D$2:$D$692,'Infos Relatório'!$B$326,'Faturamento SP3'!$E$2:$E$692,'Infos Relatório'!$B362,'Faturamento SP3'!$Z$2:$Z$692,'Infos Relatório'!U$1,'Faturamento SP3'!$T$2:$T$692,"Sim")+SUMIFS('Faturamento SP3'!$P$2:$P$692,'Faturamento SP3'!$D$2:$D$692,'Infos Relatório'!$B$326,'Faturamento SP3'!$E$2:$E$692,'Infos Relatório'!$B362,'Faturamento SP3'!$Z$2:$Z$692,'Infos Relatório'!U$1,'Faturamento SP3'!$T$2:$T$692,"Sim")</f>
        <v>0</v>
      </c>
      <c r="Y362" s="27" t="e">
        <f t="shared" si="124"/>
        <v>#DIV/0!</v>
      </c>
      <c r="Z362" s="24">
        <f>SUMIFS('Faturamento SP3'!$H$2:$H$692,'Faturamento SP3'!$D$2:$D$692,'Infos Relatório'!$B$326,'Faturamento SP3'!$E$2:$E$692,'Infos Relatório'!$B362,'Faturamento SP3'!$Z$2:$Z$692,'Infos Relatório'!U$1)</f>
        <v>0</v>
      </c>
      <c r="AA362" s="23">
        <f>COUNTIFS('Faturamento SP3'!$D$2:$D$692,'Infos Relatório'!$B$326,'Faturamento SP3'!$E$2:$E$692,'Infos Relatório'!$B362,'Faturamento SP3'!$Z$2:$Z$692,'Infos Relatório'!AA$1)</f>
        <v>0</v>
      </c>
      <c r="AB362" s="13">
        <f>SUMIFS('Faturamento SP3'!$G$2:$G$692,'Faturamento SP3'!$D$2:$D$692,'Infos Relatório'!$B$326,'Faturamento SP3'!$E$2:$E$692,'Infos Relatório'!$B362,'Faturamento SP3'!$Z$2:$Z$692,'Infos Relatório'!AA$1)</f>
        <v>0</v>
      </c>
      <c r="AC362" s="13">
        <f>SUMIFS('Faturamento SP3'!$J$2:$J$692,'Faturamento SP3'!$D$2:$D$692,'Infos Relatório'!$B$326,'Faturamento SP3'!$E$2:$E$692,'Infos Relatório'!$B362,'Faturamento SP3'!$Z$2:$Z$692,'Infos Relatório'!AA$1)</f>
        <v>0</v>
      </c>
      <c r="AD362" s="14">
        <f>SUMIFS('Faturamento SP3'!$O$2:$O$692,'Faturamento SP3'!$D$2:$D$692,'Infos Relatório'!$B$326,'Faturamento SP3'!$E$2:$E$692,'Infos Relatório'!$B362,'Faturamento SP3'!$Z$2:$Z$692,'Infos Relatório'!AA$1,'Faturamento SP3'!$T$2:$T$692,"Sim")+SUMIFS('Faturamento SP3'!$P$2:$P$692,'Faturamento SP3'!$D$2:$D$692,'Infos Relatório'!$B$326,'Faturamento SP3'!$E$2:$E$692,'Infos Relatório'!$B362,'Faturamento SP3'!$Z$2:$Z$692,'Infos Relatório'!AA$1,'Faturamento SP3'!$T$2:$T$692,"Sim")</f>
        <v>0</v>
      </c>
      <c r="AE362" s="27" t="e">
        <f t="shared" si="125"/>
        <v>#DIV/0!</v>
      </c>
      <c r="AF362" s="24">
        <f>SUMIFS('Faturamento SP3'!$H$2:$H$692,'Faturamento SP3'!$D$2:$D$692,'Infos Relatório'!$B$326,'Faturamento SP3'!$E$2:$E$692,'Infos Relatório'!$B362,'Faturamento SP3'!$Z$2:$Z$692,'Infos Relatório'!AA$1)</f>
        <v>0</v>
      </c>
      <c r="AG362" s="23">
        <f>COUNTIFS('Faturamento SP3'!$D$2:$D$692,'Infos Relatório'!$B$326,'Faturamento SP3'!$E$2:$E$692,'Infos Relatório'!$B362,'Faturamento SP3'!$Z$2:$Z$692,'Infos Relatório'!AG$1)</f>
        <v>0</v>
      </c>
      <c r="AH362" s="13">
        <f>SUMIFS('Faturamento SP3'!$G$2:$G$692,'Faturamento SP3'!$D$2:$D$692,'Infos Relatório'!$B$326,'Faturamento SP3'!$E$2:$E$692,'Infos Relatório'!$B362,'Faturamento SP3'!$Z$2:$Z$692,'Infos Relatório'!AG$1)</f>
        <v>0</v>
      </c>
      <c r="AI362" s="13">
        <f>SUMIFS('Faturamento SP3'!$J$2:$J$692,'Faturamento SP3'!$D$2:$D$692,'Infos Relatório'!$B$326,'Faturamento SP3'!$E$2:$E$692,'Infos Relatório'!$B362,'Faturamento SP3'!$Z$2:$Z$692,'Infos Relatório'!AG$1)</f>
        <v>0</v>
      </c>
      <c r="AJ362" s="14">
        <f>SUMIFS('Faturamento SP3'!$O$2:$O$692,'Faturamento SP3'!$D$2:$D$692,'Infos Relatório'!$B$326,'Faturamento SP3'!$E$2:$E$692,'Infos Relatório'!$B362,'Faturamento SP3'!$Z$2:$Z$692,'Infos Relatório'!AG$1,'Faturamento SP3'!$T$2:$T$692,"Sim")+SUMIFS('Faturamento SP3'!$P$2:$P$692,'Faturamento SP3'!$D$2:$D$692,'Infos Relatório'!$B$326,'Faturamento SP3'!$E$2:$E$692,'Infos Relatório'!$B362,'Faturamento SP3'!$Z$2:$Z$692,'Infos Relatório'!AG$1,'Faturamento SP3'!$T$2:$T$692,"Sim")</f>
        <v>0</v>
      </c>
      <c r="AK362" s="27" t="e">
        <f t="shared" si="126"/>
        <v>#DIV/0!</v>
      </c>
      <c r="AL362" s="24">
        <f>SUMIFS('Faturamento SP3'!$H$2:$H$692,'Faturamento SP3'!$D$2:$D$692,'Infos Relatório'!$B$326,'Faturamento SP3'!$E$2:$E$692,'Infos Relatório'!$B362,'Faturamento SP3'!$Z$2:$Z$692,'Infos Relatório'!AG$1)</f>
        <v>0</v>
      </c>
      <c r="AM362" s="23">
        <f>COUNTIFS('Faturamento SP3'!$D$2:$D$692,'Infos Relatório'!$B$326,'Faturamento SP3'!$E$2:$E$692,'Infos Relatório'!$B362,'Faturamento SP3'!$Z$2:$Z$692,'Infos Relatório'!AM$1)</f>
        <v>0</v>
      </c>
      <c r="AN362" s="13">
        <f>SUMIFS('Faturamento SP3'!$G$2:$G$692,'Faturamento SP3'!$D$2:$D$692,'Infos Relatório'!$B$326,'Faturamento SP3'!$E$2:$E$692,'Infos Relatório'!$B362,'Faturamento SP3'!$Z$2:$Z$692,'Infos Relatório'!AM$1)</f>
        <v>0</v>
      </c>
      <c r="AO362" s="13">
        <f>SUMIFS('Faturamento SP3'!$J$2:$J$692,'Faturamento SP3'!$D$2:$D$692,'Infos Relatório'!$B$326,'Faturamento SP3'!$E$2:$E$692,'Infos Relatório'!$B362,'Faturamento SP3'!$Z$2:$Z$692,'Infos Relatório'!AM$1)</f>
        <v>0</v>
      </c>
      <c r="AP362" s="14">
        <f>SUMIFS('Faturamento SP3'!$O$2:$O$692,'Faturamento SP3'!$D$2:$D$692,'Infos Relatório'!$B$326,'Faturamento SP3'!$E$2:$E$692,'Infos Relatório'!$B362,'Faturamento SP3'!$Z$2:$Z$692,'Infos Relatório'!AM$1,'Faturamento SP3'!$T$2:$T$692,"Sim")+SUMIFS('Faturamento SP3'!$P$2:$P$692,'Faturamento SP3'!$D$2:$D$692,'Infos Relatório'!$B$326,'Faturamento SP3'!$E$2:$E$692,'Infos Relatório'!$B362,'Faturamento SP3'!$Z$2:$Z$692,'Infos Relatório'!AM$1,'Faturamento SP3'!$T$2:$T$692,"Sim")</f>
        <v>0</v>
      </c>
      <c r="AQ362" s="27" t="e">
        <f t="shared" si="127"/>
        <v>#DIV/0!</v>
      </c>
      <c r="AR362" s="24">
        <f>SUMIFS('Faturamento SP3'!$H$2:$H$692,'Faturamento SP3'!$D$2:$D$692,'Infos Relatório'!$B$326,'Faturamento SP3'!$E$2:$E$692,'Infos Relatório'!$B362,'Faturamento SP3'!$Z$2:$Z$692,'Infos Relatório'!AM$1)</f>
        <v>0</v>
      </c>
      <c r="AS362" s="23">
        <f>COUNTIFS('Faturamento SP3'!$D$2:$D$692,'Infos Relatório'!$B$326,'Faturamento SP3'!$E$2:$E$692,'Infos Relatório'!$B362,'Faturamento SP3'!$Z$2:$Z$692,'Infos Relatório'!AS$1)</f>
        <v>0</v>
      </c>
      <c r="AT362" s="13">
        <f>SUMIFS('Faturamento SP3'!$G$2:$G$692,'Faturamento SP3'!$D$2:$D$692,'Infos Relatório'!$B$326,'Faturamento SP3'!$E$2:$E$692,'Infos Relatório'!$B362,'Faturamento SP3'!$Z$2:$Z$692,'Infos Relatório'!AS$1)</f>
        <v>0</v>
      </c>
      <c r="AU362" s="13">
        <f>SUMIFS('Faturamento SP3'!$J$2:$J$692,'Faturamento SP3'!$D$2:$D$692,'Infos Relatório'!$B$326,'Faturamento SP3'!$E$2:$E$692,'Infos Relatório'!$B362,'Faturamento SP3'!$Z$2:$Z$692,'Infos Relatório'!AS$1)</f>
        <v>0</v>
      </c>
      <c r="AV362" s="14">
        <f>SUMIFS('Faturamento SP3'!$O$2:$O$692,'Faturamento SP3'!$D$2:$D$692,'Infos Relatório'!$B$326,'Faturamento SP3'!$E$2:$E$692,'Infos Relatório'!$B362,'Faturamento SP3'!$Z$2:$Z$692,'Infos Relatório'!AS$1,'Faturamento SP3'!$T$2:$T$692,"Sim")+SUMIFS('Faturamento SP3'!$P$2:$P$692,'Faturamento SP3'!$D$2:$D$692,'Infos Relatório'!$B$326,'Faturamento SP3'!$E$2:$E$692,'Infos Relatório'!$B362,'Faturamento SP3'!$Z$2:$Z$692,'Infos Relatório'!AS$1,'Faturamento SP3'!$T$2:$T$692,"Sim")</f>
        <v>0</v>
      </c>
      <c r="AW362" s="27" t="e">
        <f t="shared" si="128"/>
        <v>#DIV/0!</v>
      </c>
      <c r="AX362" s="24">
        <f>SUMIFS('Faturamento SP3'!$H$2:$H$692,'Faturamento SP3'!$D$2:$D$692,'Infos Relatório'!$B$326,'Faturamento SP3'!$E$2:$E$692,'Infos Relatório'!$B362,'Faturamento SP3'!$Z$2:$Z$692,'Infos Relatório'!AS$1)</f>
        <v>0</v>
      </c>
      <c r="AY362" s="23">
        <f>COUNTIFS('Faturamento SP3'!$D$2:$D$692,'Infos Relatório'!$B$326,'Faturamento SP3'!$E$2:$E$692,'Infos Relatório'!$B362,'Faturamento SP3'!$Z$2:$Z$692,'Infos Relatório'!AY$1)</f>
        <v>0</v>
      </c>
      <c r="AZ362" s="13">
        <f>SUMIFS('Faturamento SP3'!$G$2:$G$692,'Faturamento SP3'!$D$2:$D$692,'Infos Relatório'!$B$326,'Faturamento SP3'!$E$2:$E$692,'Infos Relatório'!$B362,'Faturamento SP3'!$Z$2:$Z$692,'Infos Relatório'!AY$1)</f>
        <v>0</v>
      </c>
      <c r="BA362" s="13">
        <f>SUMIFS('Faturamento SP3'!$J$2:$J$692,'Faturamento SP3'!$D$2:$D$692,'Infos Relatório'!$B$326,'Faturamento SP3'!$E$2:$E$692,'Infos Relatório'!$B362,'Faturamento SP3'!$Z$2:$Z$692,'Infos Relatório'!AY$1)</f>
        <v>0</v>
      </c>
      <c r="BB362" s="14">
        <f>SUMIFS('Faturamento SP3'!$O$2:$O$692,'Faturamento SP3'!$D$2:$D$692,'Infos Relatório'!$B$326,'Faturamento SP3'!$E$2:$E$692,'Infos Relatório'!$B362,'Faturamento SP3'!$Z$2:$Z$692,'Infos Relatório'!AY$1,'Faturamento SP3'!$T$2:$T$692,"Sim")+SUMIFS('Faturamento SP3'!$P$2:$P$692,'Faturamento SP3'!$D$2:$D$692,'Infos Relatório'!$B$326,'Faturamento SP3'!$E$2:$E$692,'Infos Relatório'!$B362,'Faturamento SP3'!$Z$2:$Z$692,'Infos Relatório'!AY$1,'Faturamento SP3'!$T$2:$T$692,"Sim")</f>
        <v>0</v>
      </c>
      <c r="BC362" s="27" t="e">
        <f t="shared" si="129"/>
        <v>#DIV/0!</v>
      </c>
      <c r="BD362" s="24">
        <f>SUMIFS('Faturamento SP3'!$H$2:$H$692,'Faturamento SP3'!$D$2:$D$692,'Infos Relatório'!$B$326,'Faturamento SP3'!$E$2:$E$692,'Infos Relatório'!$B362,'Faturamento SP3'!$Z$2:$Z$692,'Infos Relatório'!AY$1)</f>
        <v>0</v>
      </c>
      <c r="BE362" s="23">
        <f>COUNTIFS('Faturamento SP3'!$D$2:$D$692,'Infos Relatório'!$B$326,'Faturamento SP3'!$E$2:$E$692,'Infos Relatório'!$B362,'Faturamento SP3'!$Z$2:$Z$692,'Infos Relatório'!BE$1)</f>
        <v>0</v>
      </c>
      <c r="BF362" s="13">
        <f>SUMIFS('Faturamento SP3'!$G$2:$G$692,'Faturamento SP3'!$D$2:$D$692,'Infos Relatório'!$B$326,'Faturamento SP3'!$E$2:$E$692,'Infos Relatório'!$B362,'Faturamento SP3'!$Z$2:$Z$692,'Infos Relatório'!BE$1)</f>
        <v>0</v>
      </c>
      <c r="BG362" s="13">
        <f>SUMIFS('Faturamento SP3'!$J$2:$J$692,'Faturamento SP3'!$D$2:$D$692,'Infos Relatório'!$B$326,'Faturamento SP3'!$E$2:$E$692,'Infos Relatório'!$B362,'Faturamento SP3'!$Z$2:$Z$692,'Infos Relatório'!BE$1)</f>
        <v>0</v>
      </c>
      <c r="BH362" s="14">
        <f>SUMIFS('Faturamento SP3'!$O$2:$O$692,'Faturamento SP3'!$D$2:$D$692,'Infos Relatório'!$B$326,'Faturamento SP3'!$E$2:$E$692,'Infos Relatório'!$B362,'Faturamento SP3'!$Z$2:$Z$692,'Infos Relatório'!BE$1,'Faturamento SP3'!$T$2:$T$692,"Sim")+SUMIFS('Faturamento SP3'!$P$2:$P$692,'Faturamento SP3'!$D$2:$D$692,'Infos Relatório'!$B$326,'Faturamento SP3'!$E$2:$E$692,'Infos Relatório'!$B362,'Faturamento SP3'!$Z$2:$Z$692,'Infos Relatório'!BE$1,'Faturamento SP3'!$T$2:$T$692,"Sim")</f>
        <v>0</v>
      </c>
      <c r="BI362" s="27" t="e">
        <f t="shared" si="130"/>
        <v>#DIV/0!</v>
      </c>
      <c r="BJ362" s="24">
        <f>SUMIFS('Faturamento SP3'!$H$2:$H$692,'Faturamento SP3'!$D$2:$D$692,'Infos Relatório'!$B$326,'Faturamento SP3'!$E$2:$E$692,'Infos Relatório'!$B362,'Faturamento SP3'!$Z$2:$Z$692,'Infos Relatório'!BE$1)</f>
        <v>0</v>
      </c>
      <c r="BK362" s="23">
        <f>COUNTIFS('Faturamento SP3'!$D$2:$D$692,'Infos Relatório'!$B$326,'Faturamento SP3'!$E$2:$E$692,'Infos Relatório'!$B362,'Faturamento SP3'!$Z$2:$Z$692,'Infos Relatório'!BK$1)</f>
        <v>0</v>
      </c>
      <c r="BL362" s="13">
        <f>SUMIFS('Faturamento SP3'!$G$2:$G$692,'Faturamento SP3'!$D$2:$D$692,'Infos Relatório'!$B$326,'Faturamento SP3'!$E$2:$E$692,'Infos Relatório'!$B362,'Faturamento SP3'!$Z$2:$Z$692,'Infos Relatório'!BK$1)</f>
        <v>0</v>
      </c>
      <c r="BM362" s="13">
        <f>SUMIFS('Faturamento SP3'!$J$2:$J$692,'Faturamento SP3'!$D$2:$D$692,'Infos Relatório'!$B$326,'Faturamento SP3'!$E$2:$E$692,'Infos Relatório'!$B362,'Faturamento SP3'!$Z$2:$Z$692,'Infos Relatório'!BK$1)</f>
        <v>0</v>
      </c>
      <c r="BN362" s="14">
        <f>SUMIFS('Faturamento SP3'!$O$2:$O$692,'Faturamento SP3'!$D$2:$D$692,'Infos Relatório'!$B$326,'Faturamento SP3'!$E$2:$E$692,'Infos Relatório'!$B362,'Faturamento SP3'!$Z$2:$Z$692,'Infos Relatório'!BK$1,'Faturamento SP3'!$T$2:$T$692,"Sim")+SUMIFS('Faturamento SP3'!$P$2:$P$692,'Faturamento SP3'!$D$2:$D$692,'Infos Relatório'!$B$326,'Faturamento SP3'!$E$2:$E$692,'Infos Relatório'!$B362,'Faturamento SP3'!$Z$2:$Z$692,'Infos Relatório'!BK$1,'Faturamento SP3'!$T$2:$T$692,"Sim")</f>
        <v>0</v>
      </c>
      <c r="BO362" s="27" t="e">
        <f t="shared" si="131"/>
        <v>#DIV/0!</v>
      </c>
      <c r="BP362" s="24">
        <f>SUMIFS('Faturamento SP3'!$H$2:$H$692,'Faturamento SP3'!$D$2:$D$692,'Infos Relatório'!$B$326,'Faturamento SP3'!$E$2:$E$692,'Infos Relatório'!$B362,'Faturamento SP3'!$Z$2:$Z$692,'Infos Relatório'!BK$1)</f>
        <v>0</v>
      </c>
      <c r="BQ362" s="23">
        <f>COUNTIFS('Faturamento SP3'!$D$2:$D$692,'Infos Relatório'!$B$326,'Faturamento SP3'!$E$2:$E$692,'Infos Relatório'!$B362,'Faturamento SP3'!$Z$2:$Z$692,'Infos Relatório'!BQ$1)</f>
        <v>0</v>
      </c>
      <c r="BR362" s="13">
        <f>SUMIFS('Faturamento SP3'!$G$2:$G$692,'Faturamento SP3'!$D$2:$D$692,'Infos Relatório'!$B$326,'Faturamento SP3'!$E$2:$E$692,'Infos Relatório'!$B362,'Faturamento SP3'!$Z$2:$Z$692,'Infos Relatório'!BQ$1)</f>
        <v>0</v>
      </c>
      <c r="BS362" s="13">
        <f>SUMIFS('Faturamento SP3'!$J$2:$J$692,'Faturamento SP3'!$D$2:$D$692,'Infos Relatório'!$B$326,'Faturamento SP3'!$E$2:$E$692,'Infos Relatório'!$B362,'Faturamento SP3'!$Z$2:$Z$692,'Infos Relatório'!BQ$1)</f>
        <v>0</v>
      </c>
      <c r="BT362" s="14">
        <f>SUMIFS('Faturamento SP3'!$O$2:$O$692,'Faturamento SP3'!$D$2:$D$692,'Infos Relatório'!$B$326,'Faturamento SP3'!$E$2:$E$692,'Infos Relatório'!$B362,'Faturamento SP3'!$Z$2:$Z$692,'Infos Relatório'!BQ$1,'Faturamento SP3'!$T$2:$T$692,"Sim")+SUMIFS('Faturamento SP3'!$P$2:$P$692,'Faturamento SP3'!$D$2:$D$692,'Infos Relatório'!$B$326,'Faturamento SP3'!$E$2:$E$692,'Infos Relatório'!$B362,'Faturamento SP3'!$Z$2:$Z$692,'Infos Relatório'!BQ$1,'Faturamento SP3'!$T$2:$T$692,"Sim")</f>
        <v>0</v>
      </c>
      <c r="BU362" s="27" t="e">
        <f t="shared" si="132"/>
        <v>#DIV/0!</v>
      </c>
      <c r="BV362" s="24">
        <f>SUMIFS('Faturamento SP3'!$H$2:$H$692,'Faturamento SP3'!$D$2:$D$692,'Infos Relatório'!$B$326,'Faturamento SP3'!$E$2:$E$692,'Infos Relatório'!$B362,'Faturamento SP3'!$Z$2:$Z$692,'Infos Relatório'!BQ$1)</f>
        <v>0</v>
      </c>
    </row>
    <row r="363" spans="2:74">
      <c r="B363" s="17" t="s">
        <v>43</v>
      </c>
      <c r="C363" s="23">
        <f>COUNTIFS('Faturamento SP3'!$D$2:$D$692,'Infos Relatório'!$B$326,'Faturamento SP3'!$E$2:$E$692,'Infos Relatório'!$B363,'Faturamento SP3'!$Z$2:$Z$692,'Infos Relatório'!C$1)</f>
        <v>0</v>
      </c>
      <c r="D363" s="13">
        <f>SUMIFS('Faturamento SP3'!$G$2:$G$692,'Faturamento SP3'!$D$2:$D$692,'Infos Relatório'!$B$326,'Faturamento SP3'!$E$2:$E$692,'Infos Relatório'!$B363,'Faturamento SP3'!$Z$2:$Z$692,'Infos Relatório'!C$1)</f>
        <v>0</v>
      </c>
      <c r="E363" s="13">
        <f>SUMIFS('Faturamento SP3'!$J$2:$J$692,'Faturamento SP3'!$D$2:$D$692,'Infos Relatório'!$B$326,'Faturamento SP3'!$E$2:$E$692,'Infos Relatório'!$B363,'Faturamento SP3'!$Z$2:$Z$692,'Infos Relatório'!C$1)</f>
        <v>0</v>
      </c>
      <c r="F363" s="14">
        <f>SUMIFS('Faturamento SP3'!$O$2:$O$692,'Faturamento SP3'!$D$2:$D$692,'Infos Relatório'!$B$326,'Faturamento SP3'!$E$2:$E$692,'Infos Relatório'!$B363,'Faturamento SP3'!$Z$2:$Z$692,'Infos Relatório'!C$1,'Faturamento SP3'!$T$2:$T$692,"Sim")+SUMIFS('Faturamento SP3'!$P$2:$P$692,'Faturamento SP3'!$D$2:$D$692,'Infos Relatório'!$B$326,'Faturamento SP3'!$E$2:$E$692,'Infos Relatório'!$B363,'Faturamento SP3'!$Z$2:$Z$692,'Infos Relatório'!C$1,'Faturamento SP3'!$T$2:$T$692,"Sim")</f>
        <v>0</v>
      </c>
      <c r="G363" s="27" t="e">
        <f t="shared" si="121"/>
        <v>#DIV/0!</v>
      </c>
      <c r="H363" s="24">
        <f>SUMIFS('Faturamento SP3'!$H$2:$H$692,'Faturamento SP3'!$D$2:$D$692,'Infos Relatório'!$B$326,'Faturamento SP3'!$E$2:$E$692,'Infos Relatório'!$B363,'Faturamento SP3'!$Z$2:$Z$692,'Infos Relatório'!C$1)</f>
        <v>0</v>
      </c>
      <c r="I363" s="23">
        <f>COUNTIFS('Faturamento SP3'!$D$2:$D$692,'Infos Relatório'!$B$326,'Faturamento SP3'!$E$2:$E$692,'Infos Relatório'!$B363,'Faturamento SP3'!$Z$2:$Z$692,'Infos Relatório'!I$1)</f>
        <v>0</v>
      </c>
      <c r="J363" s="13">
        <f>SUMIFS('Faturamento SP3'!$G$2:$G$692,'Faturamento SP3'!$D$2:$D$692,'Infos Relatório'!$B$326,'Faturamento SP3'!$E$2:$E$692,'Infos Relatório'!$B363,'Faturamento SP3'!$Z$2:$Z$692,'Infos Relatório'!I$1)</f>
        <v>0</v>
      </c>
      <c r="K363" s="13">
        <f>SUMIFS('Faturamento SP3'!$J$2:$J$692,'Faturamento SP3'!$D$2:$D$692,'Infos Relatório'!$B$326,'Faturamento SP3'!$E$2:$E$692,'Infos Relatório'!$B363,'Faturamento SP3'!$Z$2:$Z$692,'Infos Relatório'!I$1)</f>
        <v>0</v>
      </c>
      <c r="L363" s="14">
        <f>SUMIFS('Faturamento SP3'!$O$2:$O$692,'Faturamento SP3'!$D$2:$D$692,'Infos Relatório'!$B$326,'Faturamento SP3'!$E$2:$E$692,'Infos Relatório'!$B363,'Faturamento SP3'!$Z$2:$Z$692,'Infos Relatório'!I$1,'Faturamento SP3'!$T$2:$T$692,"Sim")+SUMIFS('Faturamento SP3'!$P$2:$P$692,'Faturamento SP3'!$D$2:$D$692,'Infos Relatório'!$B$326,'Faturamento SP3'!$E$2:$E$692,'Infos Relatório'!$B363,'Faturamento SP3'!$Z$2:$Z$692,'Infos Relatório'!I$1,'Faturamento SP3'!$T$2:$T$692,"Sim")</f>
        <v>0</v>
      </c>
      <c r="M363" s="27" t="e">
        <f t="shared" si="122"/>
        <v>#DIV/0!</v>
      </c>
      <c r="N363" s="24">
        <f>SUMIFS('Faturamento SP3'!$H$2:$H$692,'Faturamento SP3'!$D$2:$D$692,'Infos Relatório'!$B$326,'Faturamento SP3'!$E$2:$E$692,'Infos Relatório'!$B363,'Faturamento SP3'!$Z$2:$Z$692,'Infos Relatório'!I$1)</f>
        <v>0</v>
      </c>
      <c r="O363" s="23">
        <f>COUNTIFS('Faturamento SP3'!$D$2:$D$692,'Infos Relatório'!$B$326,'Faturamento SP3'!$E$2:$E$692,'Infos Relatório'!$B363,'Faturamento SP3'!$Z$2:$Z$692,'Infos Relatório'!O$1)</f>
        <v>0</v>
      </c>
      <c r="P363" s="13">
        <f>SUMIFS('Faturamento SP3'!$G$2:$G$692,'Faturamento SP3'!$D$2:$D$692,'Infos Relatório'!$B$326,'Faturamento SP3'!$E$2:$E$692,'Infos Relatório'!$B363,'Faturamento SP3'!$Z$2:$Z$692,'Infos Relatório'!O$1)</f>
        <v>0</v>
      </c>
      <c r="Q363" s="13">
        <f>SUMIFS('Faturamento SP3'!$J$2:$J$692,'Faturamento SP3'!$D$2:$D$692,'Infos Relatório'!$B$326,'Faturamento SP3'!$E$2:$E$692,'Infos Relatório'!$B363,'Faturamento SP3'!$Z$2:$Z$692,'Infos Relatório'!O$1)</f>
        <v>0</v>
      </c>
      <c r="R363" s="14">
        <f>SUMIFS('Faturamento SP3'!$O$2:$O$692,'Faturamento SP3'!$D$2:$D$692,'Infos Relatório'!$B$326,'Faturamento SP3'!$E$2:$E$692,'Infos Relatório'!$B363,'Faturamento SP3'!$Z$2:$Z$692,'Infos Relatório'!O$1,'Faturamento SP3'!$T$2:$T$692,"Sim")+SUMIFS('Faturamento SP3'!$P$2:$P$692,'Faturamento SP3'!$D$2:$D$692,'Infos Relatório'!$B$326,'Faturamento SP3'!$E$2:$E$692,'Infos Relatório'!$B363,'Faturamento SP3'!$Z$2:$Z$692,'Infos Relatório'!O$1,'Faturamento SP3'!$T$2:$T$692,"Sim")</f>
        <v>0</v>
      </c>
      <c r="S363" s="27" t="e">
        <f t="shared" si="123"/>
        <v>#DIV/0!</v>
      </c>
      <c r="T363" s="24">
        <f>SUMIFS('Faturamento SP3'!$H$2:$H$692,'Faturamento SP3'!$D$2:$D$692,'Infos Relatório'!$B$326,'Faturamento SP3'!$E$2:$E$692,'Infos Relatório'!$B363,'Faturamento SP3'!$Z$2:$Z$692,'Infos Relatório'!O$1)</f>
        <v>0</v>
      </c>
      <c r="U363" s="23">
        <f>COUNTIFS('Faturamento SP3'!$D$2:$D$692,'Infos Relatório'!$B$326,'Faturamento SP3'!$E$2:$E$692,'Infos Relatório'!$B363,'Faturamento SP3'!$Z$2:$Z$692,'Infos Relatório'!U$1)</f>
        <v>0</v>
      </c>
      <c r="V363" s="13">
        <f>SUMIFS('Faturamento SP3'!$G$2:$G$692,'Faturamento SP3'!$D$2:$D$692,'Infos Relatório'!$B$326,'Faturamento SP3'!$E$2:$E$692,'Infos Relatório'!$B363,'Faturamento SP3'!$Z$2:$Z$692,'Infos Relatório'!U$1)</f>
        <v>0</v>
      </c>
      <c r="W363" s="13">
        <f>SUMIFS('Faturamento SP3'!$J$2:$J$692,'Faturamento SP3'!$D$2:$D$692,'Infos Relatório'!$B$326,'Faturamento SP3'!$E$2:$E$692,'Infos Relatório'!$B363,'Faturamento SP3'!$Z$2:$Z$692,'Infos Relatório'!U$1)</f>
        <v>0</v>
      </c>
      <c r="X363" s="14">
        <f>SUMIFS('Faturamento SP3'!$O$2:$O$692,'Faturamento SP3'!$D$2:$D$692,'Infos Relatório'!$B$326,'Faturamento SP3'!$E$2:$E$692,'Infos Relatório'!$B363,'Faturamento SP3'!$Z$2:$Z$692,'Infos Relatório'!U$1,'Faturamento SP3'!$T$2:$T$692,"Sim")+SUMIFS('Faturamento SP3'!$P$2:$P$692,'Faturamento SP3'!$D$2:$D$692,'Infos Relatório'!$B$326,'Faturamento SP3'!$E$2:$E$692,'Infos Relatório'!$B363,'Faturamento SP3'!$Z$2:$Z$692,'Infos Relatório'!U$1,'Faturamento SP3'!$T$2:$T$692,"Sim")</f>
        <v>0</v>
      </c>
      <c r="Y363" s="27" t="e">
        <f t="shared" si="124"/>
        <v>#DIV/0!</v>
      </c>
      <c r="Z363" s="24">
        <f>SUMIFS('Faturamento SP3'!$H$2:$H$692,'Faturamento SP3'!$D$2:$D$692,'Infos Relatório'!$B$326,'Faturamento SP3'!$E$2:$E$692,'Infos Relatório'!$B363,'Faturamento SP3'!$Z$2:$Z$692,'Infos Relatório'!U$1)</f>
        <v>0</v>
      </c>
      <c r="AA363" s="23">
        <f>COUNTIFS('Faturamento SP3'!$D$2:$D$692,'Infos Relatório'!$B$326,'Faturamento SP3'!$E$2:$E$692,'Infos Relatório'!$B363,'Faturamento SP3'!$Z$2:$Z$692,'Infos Relatório'!AA$1)</f>
        <v>0</v>
      </c>
      <c r="AB363" s="13">
        <f>SUMIFS('Faturamento SP3'!$G$2:$G$692,'Faturamento SP3'!$D$2:$D$692,'Infos Relatório'!$B$326,'Faturamento SP3'!$E$2:$E$692,'Infos Relatório'!$B363,'Faturamento SP3'!$Z$2:$Z$692,'Infos Relatório'!AA$1)</f>
        <v>0</v>
      </c>
      <c r="AC363" s="13">
        <f>SUMIFS('Faturamento SP3'!$J$2:$J$692,'Faturamento SP3'!$D$2:$D$692,'Infos Relatório'!$B$326,'Faturamento SP3'!$E$2:$E$692,'Infos Relatório'!$B363,'Faturamento SP3'!$Z$2:$Z$692,'Infos Relatório'!AA$1)</f>
        <v>0</v>
      </c>
      <c r="AD363" s="14">
        <f>SUMIFS('Faturamento SP3'!$O$2:$O$692,'Faturamento SP3'!$D$2:$D$692,'Infos Relatório'!$B$326,'Faturamento SP3'!$E$2:$E$692,'Infos Relatório'!$B363,'Faturamento SP3'!$Z$2:$Z$692,'Infos Relatório'!AA$1,'Faturamento SP3'!$T$2:$T$692,"Sim")+SUMIFS('Faturamento SP3'!$P$2:$P$692,'Faturamento SP3'!$D$2:$D$692,'Infos Relatório'!$B$326,'Faturamento SP3'!$E$2:$E$692,'Infos Relatório'!$B363,'Faturamento SP3'!$Z$2:$Z$692,'Infos Relatório'!AA$1,'Faturamento SP3'!$T$2:$T$692,"Sim")</f>
        <v>0</v>
      </c>
      <c r="AE363" s="27" t="e">
        <f t="shared" si="125"/>
        <v>#DIV/0!</v>
      </c>
      <c r="AF363" s="24">
        <f>SUMIFS('Faturamento SP3'!$H$2:$H$692,'Faturamento SP3'!$D$2:$D$692,'Infos Relatório'!$B$326,'Faturamento SP3'!$E$2:$E$692,'Infos Relatório'!$B363,'Faturamento SP3'!$Z$2:$Z$692,'Infos Relatório'!AA$1)</f>
        <v>0</v>
      </c>
      <c r="AG363" s="23">
        <f>COUNTIFS('Faturamento SP3'!$D$2:$D$692,'Infos Relatório'!$B$326,'Faturamento SP3'!$E$2:$E$692,'Infos Relatório'!$B363,'Faturamento SP3'!$Z$2:$Z$692,'Infos Relatório'!AG$1)</f>
        <v>0</v>
      </c>
      <c r="AH363" s="13">
        <f>SUMIFS('Faturamento SP3'!$G$2:$G$692,'Faturamento SP3'!$D$2:$D$692,'Infos Relatório'!$B$326,'Faturamento SP3'!$E$2:$E$692,'Infos Relatório'!$B363,'Faturamento SP3'!$Z$2:$Z$692,'Infos Relatório'!AG$1)</f>
        <v>0</v>
      </c>
      <c r="AI363" s="13">
        <f>SUMIFS('Faturamento SP3'!$J$2:$J$692,'Faturamento SP3'!$D$2:$D$692,'Infos Relatório'!$B$326,'Faturamento SP3'!$E$2:$E$692,'Infos Relatório'!$B363,'Faturamento SP3'!$Z$2:$Z$692,'Infos Relatório'!AG$1)</f>
        <v>0</v>
      </c>
      <c r="AJ363" s="14">
        <f>SUMIFS('Faturamento SP3'!$O$2:$O$692,'Faturamento SP3'!$D$2:$D$692,'Infos Relatório'!$B$326,'Faturamento SP3'!$E$2:$E$692,'Infos Relatório'!$B363,'Faturamento SP3'!$Z$2:$Z$692,'Infos Relatório'!AG$1,'Faturamento SP3'!$T$2:$T$692,"Sim")+SUMIFS('Faturamento SP3'!$P$2:$P$692,'Faturamento SP3'!$D$2:$D$692,'Infos Relatório'!$B$326,'Faturamento SP3'!$E$2:$E$692,'Infos Relatório'!$B363,'Faturamento SP3'!$Z$2:$Z$692,'Infos Relatório'!AG$1,'Faturamento SP3'!$T$2:$T$692,"Sim")</f>
        <v>0</v>
      </c>
      <c r="AK363" s="27" t="e">
        <f t="shared" si="126"/>
        <v>#DIV/0!</v>
      </c>
      <c r="AL363" s="24">
        <f>SUMIFS('Faturamento SP3'!$H$2:$H$692,'Faturamento SP3'!$D$2:$D$692,'Infos Relatório'!$B$326,'Faturamento SP3'!$E$2:$E$692,'Infos Relatório'!$B363,'Faturamento SP3'!$Z$2:$Z$692,'Infos Relatório'!AG$1)</f>
        <v>0</v>
      </c>
      <c r="AM363" s="23">
        <f>COUNTIFS('Faturamento SP3'!$D$2:$D$692,'Infos Relatório'!$B$326,'Faturamento SP3'!$E$2:$E$692,'Infos Relatório'!$B363,'Faturamento SP3'!$Z$2:$Z$692,'Infos Relatório'!AM$1)</f>
        <v>0</v>
      </c>
      <c r="AN363" s="13">
        <f>SUMIFS('Faturamento SP3'!$G$2:$G$692,'Faturamento SP3'!$D$2:$D$692,'Infos Relatório'!$B$326,'Faturamento SP3'!$E$2:$E$692,'Infos Relatório'!$B363,'Faturamento SP3'!$Z$2:$Z$692,'Infos Relatório'!AM$1)</f>
        <v>0</v>
      </c>
      <c r="AO363" s="13">
        <f>SUMIFS('Faturamento SP3'!$J$2:$J$692,'Faturamento SP3'!$D$2:$D$692,'Infos Relatório'!$B$326,'Faturamento SP3'!$E$2:$E$692,'Infos Relatório'!$B363,'Faturamento SP3'!$Z$2:$Z$692,'Infos Relatório'!AM$1)</f>
        <v>0</v>
      </c>
      <c r="AP363" s="14">
        <f>SUMIFS('Faturamento SP3'!$O$2:$O$692,'Faturamento SP3'!$D$2:$D$692,'Infos Relatório'!$B$326,'Faturamento SP3'!$E$2:$E$692,'Infos Relatório'!$B363,'Faturamento SP3'!$Z$2:$Z$692,'Infos Relatório'!AM$1,'Faturamento SP3'!$T$2:$T$692,"Sim")+SUMIFS('Faturamento SP3'!$P$2:$P$692,'Faturamento SP3'!$D$2:$D$692,'Infos Relatório'!$B$326,'Faturamento SP3'!$E$2:$E$692,'Infos Relatório'!$B363,'Faturamento SP3'!$Z$2:$Z$692,'Infos Relatório'!AM$1,'Faturamento SP3'!$T$2:$T$692,"Sim")</f>
        <v>0</v>
      </c>
      <c r="AQ363" s="27" t="e">
        <f t="shared" si="127"/>
        <v>#DIV/0!</v>
      </c>
      <c r="AR363" s="24">
        <f>SUMIFS('Faturamento SP3'!$H$2:$H$692,'Faturamento SP3'!$D$2:$D$692,'Infos Relatório'!$B$326,'Faturamento SP3'!$E$2:$E$692,'Infos Relatório'!$B363,'Faturamento SP3'!$Z$2:$Z$692,'Infos Relatório'!AM$1)</f>
        <v>0</v>
      </c>
      <c r="AS363" s="23">
        <f>COUNTIFS('Faturamento SP3'!$D$2:$D$692,'Infos Relatório'!$B$326,'Faturamento SP3'!$E$2:$E$692,'Infos Relatório'!$B363,'Faturamento SP3'!$Z$2:$Z$692,'Infos Relatório'!AS$1)</f>
        <v>0</v>
      </c>
      <c r="AT363" s="13">
        <f>SUMIFS('Faturamento SP3'!$G$2:$G$692,'Faturamento SP3'!$D$2:$D$692,'Infos Relatório'!$B$326,'Faturamento SP3'!$E$2:$E$692,'Infos Relatório'!$B363,'Faturamento SP3'!$Z$2:$Z$692,'Infos Relatório'!AS$1)</f>
        <v>0</v>
      </c>
      <c r="AU363" s="13">
        <f>SUMIFS('Faturamento SP3'!$J$2:$J$692,'Faturamento SP3'!$D$2:$D$692,'Infos Relatório'!$B$326,'Faturamento SP3'!$E$2:$E$692,'Infos Relatório'!$B363,'Faturamento SP3'!$Z$2:$Z$692,'Infos Relatório'!AS$1)</f>
        <v>0</v>
      </c>
      <c r="AV363" s="14">
        <f>SUMIFS('Faturamento SP3'!$O$2:$O$692,'Faturamento SP3'!$D$2:$D$692,'Infos Relatório'!$B$326,'Faturamento SP3'!$E$2:$E$692,'Infos Relatório'!$B363,'Faturamento SP3'!$Z$2:$Z$692,'Infos Relatório'!AS$1,'Faturamento SP3'!$T$2:$T$692,"Sim")+SUMIFS('Faturamento SP3'!$P$2:$P$692,'Faturamento SP3'!$D$2:$D$692,'Infos Relatório'!$B$326,'Faturamento SP3'!$E$2:$E$692,'Infos Relatório'!$B363,'Faturamento SP3'!$Z$2:$Z$692,'Infos Relatório'!AS$1,'Faturamento SP3'!$T$2:$T$692,"Sim")</f>
        <v>0</v>
      </c>
      <c r="AW363" s="27" t="e">
        <f t="shared" si="128"/>
        <v>#DIV/0!</v>
      </c>
      <c r="AX363" s="24">
        <f>SUMIFS('Faturamento SP3'!$H$2:$H$692,'Faturamento SP3'!$D$2:$D$692,'Infos Relatório'!$B$326,'Faturamento SP3'!$E$2:$E$692,'Infos Relatório'!$B363,'Faturamento SP3'!$Z$2:$Z$692,'Infos Relatório'!AS$1)</f>
        <v>0</v>
      </c>
      <c r="AY363" s="23">
        <f>COUNTIFS('Faturamento SP3'!$D$2:$D$692,'Infos Relatório'!$B$326,'Faturamento SP3'!$E$2:$E$692,'Infos Relatório'!$B363,'Faturamento SP3'!$Z$2:$Z$692,'Infos Relatório'!AY$1)</f>
        <v>0</v>
      </c>
      <c r="AZ363" s="13">
        <f>SUMIFS('Faturamento SP3'!$G$2:$G$692,'Faturamento SP3'!$D$2:$D$692,'Infos Relatório'!$B$326,'Faturamento SP3'!$E$2:$E$692,'Infos Relatório'!$B363,'Faturamento SP3'!$Z$2:$Z$692,'Infos Relatório'!AY$1)</f>
        <v>0</v>
      </c>
      <c r="BA363" s="13">
        <f>SUMIFS('Faturamento SP3'!$J$2:$J$692,'Faturamento SP3'!$D$2:$D$692,'Infos Relatório'!$B$326,'Faturamento SP3'!$E$2:$E$692,'Infos Relatório'!$B363,'Faturamento SP3'!$Z$2:$Z$692,'Infos Relatório'!AY$1)</f>
        <v>0</v>
      </c>
      <c r="BB363" s="14">
        <f>SUMIFS('Faturamento SP3'!$O$2:$O$692,'Faturamento SP3'!$D$2:$D$692,'Infos Relatório'!$B$326,'Faturamento SP3'!$E$2:$E$692,'Infos Relatório'!$B363,'Faturamento SP3'!$Z$2:$Z$692,'Infos Relatório'!AY$1,'Faturamento SP3'!$T$2:$T$692,"Sim")+SUMIFS('Faturamento SP3'!$P$2:$P$692,'Faturamento SP3'!$D$2:$D$692,'Infos Relatório'!$B$326,'Faturamento SP3'!$E$2:$E$692,'Infos Relatório'!$B363,'Faturamento SP3'!$Z$2:$Z$692,'Infos Relatório'!AY$1,'Faturamento SP3'!$T$2:$T$692,"Sim")</f>
        <v>0</v>
      </c>
      <c r="BC363" s="27" t="e">
        <f t="shared" si="129"/>
        <v>#DIV/0!</v>
      </c>
      <c r="BD363" s="24">
        <f>SUMIFS('Faturamento SP3'!$H$2:$H$692,'Faturamento SP3'!$D$2:$D$692,'Infos Relatório'!$B$326,'Faturamento SP3'!$E$2:$E$692,'Infos Relatório'!$B363,'Faturamento SP3'!$Z$2:$Z$692,'Infos Relatório'!AY$1)</f>
        <v>0</v>
      </c>
      <c r="BE363" s="23">
        <f>COUNTIFS('Faturamento SP3'!$D$2:$D$692,'Infos Relatório'!$B$326,'Faturamento SP3'!$E$2:$E$692,'Infos Relatório'!$B363,'Faturamento SP3'!$Z$2:$Z$692,'Infos Relatório'!BE$1)</f>
        <v>0</v>
      </c>
      <c r="BF363" s="13">
        <f>SUMIFS('Faturamento SP3'!$G$2:$G$692,'Faturamento SP3'!$D$2:$D$692,'Infos Relatório'!$B$326,'Faturamento SP3'!$E$2:$E$692,'Infos Relatório'!$B363,'Faturamento SP3'!$Z$2:$Z$692,'Infos Relatório'!BE$1)</f>
        <v>0</v>
      </c>
      <c r="BG363" s="13">
        <f>SUMIFS('Faturamento SP3'!$J$2:$J$692,'Faturamento SP3'!$D$2:$D$692,'Infos Relatório'!$B$326,'Faturamento SP3'!$E$2:$E$692,'Infos Relatório'!$B363,'Faturamento SP3'!$Z$2:$Z$692,'Infos Relatório'!BE$1)</f>
        <v>0</v>
      </c>
      <c r="BH363" s="14">
        <f>SUMIFS('Faturamento SP3'!$O$2:$O$692,'Faturamento SP3'!$D$2:$D$692,'Infos Relatório'!$B$326,'Faturamento SP3'!$E$2:$E$692,'Infos Relatório'!$B363,'Faturamento SP3'!$Z$2:$Z$692,'Infos Relatório'!BE$1,'Faturamento SP3'!$T$2:$T$692,"Sim")+SUMIFS('Faturamento SP3'!$P$2:$P$692,'Faturamento SP3'!$D$2:$D$692,'Infos Relatório'!$B$326,'Faturamento SP3'!$E$2:$E$692,'Infos Relatório'!$B363,'Faturamento SP3'!$Z$2:$Z$692,'Infos Relatório'!BE$1,'Faturamento SP3'!$T$2:$T$692,"Sim")</f>
        <v>0</v>
      </c>
      <c r="BI363" s="27" t="e">
        <f t="shared" si="130"/>
        <v>#DIV/0!</v>
      </c>
      <c r="BJ363" s="24">
        <f>SUMIFS('Faturamento SP3'!$H$2:$H$692,'Faturamento SP3'!$D$2:$D$692,'Infos Relatório'!$B$326,'Faturamento SP3'!$E$2:$E$692,'Infos Relatório'!$B363,'Faturamento SP3'!$Z$2:$Z$692,'Infos Relatório'!BE$1)</f>
        <v>0</v>
      </c>
      <c r="BK363" s="23">
        <f>COUNTIFS('Faturamento SP3'!$D$2:$D$692,'Infos Relatório'!$B$326,'Faturamento SP3'!$E$2:$E$692,'Infos Relatório'!$B363,'Faturamento SP3'!$Z$2:$Z$692,'Infos Relatório'!BK$1)</f>
        <v>0</v>
      </c>
      <c r="BL363" s="13">
        <f>SUMIFS('Faturamento SP3'!$G$2:$G$692,'Faturamento SP3'!$D$2:$D$692,'Infos Relatório'!$B$326,'Faturamento SP3'!$E$2:$E$692,'Infos Relatório'!$B363,'Faturamento SP3'!$Z$2:$Z$692,'Infos Relatório'!BK$1)</f>
        <v>0</v>
      </c>
      <c r="BM363" s="13">
        <f>SUMIFS('Faturamento SP3'!$J$2:$J$692,'Faturamento SP3'!$D$2:$D$692,'Infos Relatório'!$B$326,'Faturamento SP3'!$E$2:$E$692,'Infos Relatório'!$B363,'Faturamento SP3'!$Z$2:$Z$692,'Infos Relatório'!BK$1)</f>
        <v>0</v>
      </c>
      <c r="BN363" s="14">
        <f>SUMIFS('Faturamento SP3'!$O$2:$O$692,'Faturamento SP3'!$D$2:$D$692,'Infos Relatório'!$B$326,'Faturamento SP3'!$E$2:$E$692,'Infos Relatório'!$B363,'Faturamento SP3'!$Z$2:$Z$692,'Infos Relatório'!BK$1,'Faturamento SP3'!$T$2:$T$692,"Sim")+SUMIFS('Faturamento SP3'!$P$2:$P$692,'Faturamento SP3'!$D$2:$D$692,'Infos Relatório'!$B$326,'Faturamento SP3'!$E$2:$E$692,'Infos Relatório'!$B363,'Faturamento SP3'!$Z$2:$Z$692,'Infos Relatório'!BK$1,'Faturamento SP3'!$T$2:$T$692,"Sim")</f>
        <v>0</v>
      </c>
      <c r="BO363" s="27" t="e">
        <f t="shared" si="131"/>
        <v>#DIV/0!</v>
      </c>
      <c r="BP363" s="24">
        <f>SUMIFS('Faturamento SP3'!$H$2:$H$692,'Faturamento SP3'!$D$2:$D$692,'Infos Relatório'!$B$326,'Faturamento SP3'!$E$2:$E$692,'Infos Relatório'!$B363,'Faturamento SP3'!$Z$2:$Z$692,'Infos Relatório'!BK$1)</f>
        <v>0</v>
      </c>
      <c r="BQ363" s="23">
        <f>COUNTIFS('Faturamento SP3'!$D$2:$D$692,'Infos Relatório'!$B$326,'Faturamento SP3'!$E$2:$E$692,'Infos Relatório'!$B363,'Faturamento SP3'!$Z$2:$Z$692,'Infos Relatório'!BQ$1)</f>
        <v>0</v>
      </c>
      <c r="BR363" s="13">
        <f>SUMIFS('Faturamento SP3'!$G$2:$G$692,'Faturamento SP3'!$D$2:$D$692,'Infos Relatório'!$B$326,'Faturamento SP3'!$E$2:$E$692,'Infos Relatório'!$B363,'Faturamento SP3'!$Z$2:$Z$692,'Infos Relatório'!BQ$1)</f>
        <v>0</v>
      </c>
      <c r="BS363" s="13">
        <f>SUMIFS('Faturamento SP3'!$J$2:$J$692,'Faturamento SP3'!$D$2:$D$692,'Infos Relatório'!$B$326,'Faturamento SP3'!$E$2:$E$692,'Infos Relatório'!$B363,'Faturamento SP3'!$Z$2:$Z$692,'Infos Relatório'!BQ$1)</f>
        <v>0</v>
      </c>
      <c r="BT363" s="14">
        <f>SUMIFS('Faturamento SP3'!$O$2:$O$692,'Faturamento SP3'!$D$2:$D$692,'Infos Relatório'!$B$326,'Faturamento SP3'!$E$2:$E$692,'Infos Relatório'!$B363,'Faturamento SP3'!$Z$2:$Z$692,'Infos Relatório'!BQ$1,'Faturamento SP3'!$T$2:$T$692,"Sim")+SUMIFS('Faturamento SP3'!$P$2:$P$692,'Faturamento SP3'!$D$2:$D$692,'Infos Relatório'!$B$326,'Faturamento SP3'!$E$2:$E$692,'Infos Relatório'!$B363,'Faturamento SP3'!$Z$2:$Z$692,'Infos Relatório'!BQ$1,'Faturamento SP3'!$T$2:$T$692,"Sim")</f>
        <v>0</v>
      </c>
      <c r="BU363" s="27" t="e">
        <f t="shared" si="132"/>
        <v>#DIV/0!</v>
      </c>
      <c r="BV363" s="24">
        <f>SUMIFS('Faturamento SP3'!$H$2:$H$692,'Faturamento SP3'!$D$2:$D$692,'Infos Relatório'!$B$326,'Faturamento SP3'!$E$2:$E$692,'Infos Relatório'!$B363,'Faturamento SP3'!$Z$2:$Z$692,'Infos Relatório'!BQ$1)</f>
        <v>0</v>
      </c>
    </row>
    <row r="364" spans="2:74">
      <c r="B364" s="17" t="s">
        <v>44</v>
      </c>
      <c r="C364" s="23">
        <f>COUNTIFS('Faturamento SP3'!$D$2:$D$692,'Infos Relatório'!$B$326,'Faturamento SP3'!$E$2:$E$692,'Infos Relatório'!$B364,'Faturamento SP3'!$Z$2:$Z$692,'Infos Relatório'!C$1)</f>
        <v>0</v>
      </c>
      <c r="D364" s="13">
        <f>SUMIFS('Faturamento SP3'!$G$2:$G$692,'Faturamento SP3'!$D$2:$D$692,'Infos Relatório'!$B$326,'Faturamento SP3'!$E$2:$E$692,'Infos Relatório'!$B364,'Faturamento SP3'!$Z$2:$Z$692,'Infos Relatório'!C$1)</f>
        <v>0</v>
      </c>
      <c r="E364" s="13">
        <f>SUMIFS('Faturamento SP3'!$J$2:$J$692,'Faturamento SP3'!$D$2:$D$692,'Infos Relatório'!$B$326,'Faturamento SP3'!$E$2:$E$692,'Infos Relatório'!$B364,'Faturamento SP3'!$Z$2:$Z$692,'Infos Relatório'!C$1)</f>
        <v>0</v>
      </c>
      <c r="F364" s="14">
        <f>SUMIFS('Faturamento SP3'!$O$2:$O$692,'Faturamento SP3'!$D$2:$D$692,'Infos Relatório'!$B$326,'Faturamento SP3'!$E$2:$E$692,'Infos Relatório'!$B364,'Faturamento SP3'!$Z$2:$Z$692,'Infos Relatório'!C$1,'Faturamento SP3'!$T$2:$T$692,"Sim")+SUMIFS('Faturamento SP3'!$P$2:$P$692,'Faturamento SP3'!$D$2:$D$692,'Infos Relatório'!$B$326,'Faturamento SP3'!$E$2:$E$692,'Infos Relatório'!$B364,'Faturamento SP3'!$Z$2:$Z$692,'Infos Relatório'!C$1,'Faturamento SP3'!$T$2:$T$692,"Sim")</f>
        <v>0</v>
      </c>
      <c r="G364" s="27" t="e">
        <f t="shared" si="121"/>
        <v>#DIV/0!</v>
      </c>
      <c r="H364" s="24">
        <f>SUMIFS('Faturamento SP3'!$H$2:$H$692,'Faturamento SP3'!$D$2:$D$692,'Infos Relatório'!$B$326,'Faturamento SP3'!$E$2:$E$692,'Infos Relatório'!$B364,'Faturamento SP3'!$Z$2:$Z$692,'Infos Relatório'!C$1)</f>
        <v>0</v>
      </c>
      <c r="I364" s="23">
        <f>COUNTIFS('Faturamento SP3'!$D$2:$D$692,'Infos Relatório'!$B$326,'Faturamento SP3'!$E$2:$E$692,'Infos Relatório'!$B364,'Faturamento SP3'!$Z$2:$Z$692,'Infos Relatório'!I$1)</f>
        <v>0</v>
      </c>
      <c r="J364" s="13">
        <f>SUMIFS('Faturamento SP3'!$G$2:$G$692,'Faturamento SP3'!$D$2:$D$692,'Infos Relatório'!$B$326,'Faturamento SP3'!$E$2:$E$692,'Infos Relatório'!$B364,'Faturamento SP3'!$Z$2:$Z$692,'Infos Relatório'!I$1)</f>
        <v>0</v>
      </c>
      <c r="K364" s="13">
        <f>SUMIFS('Faturamento SP3'!$J$2:$J$692,'Faturamento SP3'!$D$2:$D$692,'Infos Relatório'!$B$326,'Faturamento SP3'!$E$2:$E$692,'Infos Relatório'!$B364,'Faturamento SP3'!$Z$2:$Z$692,'Infos Relatório'!I$1)</f>
        <v>0</v>
      </c>
      <c r="L364" s="14">
        <f>SUMIFS('Faturamento SP3'!$O$2:$O$692,'Faturamento SP3'!$D$2:$D$692,'Infos Relatório'!$B$326,'Faturamento SP3'!$E$2:$E$692,'Infos Relatório'!$B364,'Faturamento SP3'!$Z$2:$Z$692,'Infos Relatório'!I$1,'Faturamento SP3'!$T$2:$T$692,"Sim")+SUMIFS('Faturamento SP3'!$P$2:$P$692,'Faturamento SP3'!$D$2:$D$692,'Infos Relatório'!$B$326,'Faturamento SP3'!$E$2:$E$692,'Infos Relatório'!$B364,'Faturamento SP3'!$Z$2:$Z$692,'Infos Relatório'!I$1,'Faturamento SP3'!$T$2:$T$692,"Sim")</f>
        <v>0</v>
      </c>
      <c r="M364" s="27" t="e">
        <f t="shared" si="122"/>
        <v>#DIV/0!</v>
      </c>
      <c r="N364" s="24">
        <f>SUMIFS('Faturamento SP3'!$H$2:$H$692,'Faturamento SP3'!$D$2:$D$692,'Infos Relatório'!$B$326,'Faturamento SP3'!$E$2:$E$692,'Infos Relatório'!$B364,'Faturamento SP3'!$Z$2:$Z$692,'Infos Relatório'!I$1)</f>
        <v>0</v>
      </c>
      <c r="O364" s="23">
        <f>COUNTIFS('Faturamento SP3'!$D$2:$D$692,'Infos Relatório'!$B$326,'Faturamento SP3'!$E$2:$E$692,'Infos Relatório'!$B364,'Faturamento SP3'!$Z$2:$Z$692,'Infos Relatório'!O$1)</f>
        <v>0</v>
      </c>
      <c r="P364" s="13">
        <f>SUMIFS('Faturamento SP3'!$G$2:$G$692,'Faturamento SP3'!$D$2:$D$692,'Infos Relatório'!$B$326,'Faturamento SP3'!$E$2:$E$692,'Infos Relatório'!$B364,'Faturamento SP3'!$Z$2:$Z$692,'Infos Relatório'!O$1)</f>
        <v>0</v>
      </c>
      <c r="Q364" s="13">
        <f>SUMIFS('Faturamento SP3'!$J$2:$J$692,'Faturamento SP3'!$D$2:$D$692,'Infos Relatório'!$B$326,'Faturamento SP3'!$E$2:$E$692,'Infos Relatório'!$B364,'Faturamento SP3'!$Z$2:$Z$692,'Infos Relatório'!O$1)</f>
        <v>0</v>
      </c>
      <c r="R364" s="14">
        <f>SUMIFS('Faturamento SP3'!$O$2:$O$692,'Faturamento SP3'!$D$2:$D$692,'Infos Relatório'!$B$326,'Faturamento SP3'!$E$2:$E$692,'Infos Relatório'!$B364,'Faturamento SP3'!$Z$2:$Z$692,'Infos Relatório'!O$1,'Faturamento SP3'!$T$2:$T$692,"Sim")+SUMIFS('Faturamento SP3'!$P$2:$P$692,'Faturamento SP3'!$D$2:$D$692,'Infos Relatório'!$B$326,'Faturamento SP3'!$E$2:$E$692,'Infos Relatório'!$B364,'Faturamento SP3'!$Z$2:$Z$692,'Infos Relatório'!O$1,'Faturamento SP3'!$T$2:$T$692,"Sim")</f>
        <v>0</v>
      </c>
      <c r="S364" s="27" t="e">
        <f t="shared" si="123"/>
        <v>#DIV/0!</v>
      </c>
      <c r="T364" s="24">
        <f>SUMIFS('Faturamento SP3'!$H$2:$H$692,'Faturamento SP3'!$D$2:$D$692,'Infos Relatório'!$B$326,'Faturamento SP3'!$E$2:$E$692,'Infos Relatório'!$B364,'Faturamento SP3'!$Z$2:$Z$692,'Infos Relatório'!O$1)</f>
        <v>0</v>
      </c>
      <c r="U364" s="23">
        <f>COUNTIFS('Faturamento SP3'!$D$2:$D$692,'Infos Relatório'!$B$326,'Faturamento SP3'!$E$2:$E$692,'Infos Relatório'!$B364,'Faturamento SP3'!$Z$2:$Z$692,'Infos Relatório'!U$1)</f>
        <v>0</v>
      </c>
      <c r="V364" s="13">
        <f>SUMIFS('Faturamento SP3'!$G$2:$G$692,'Faturamento SP3'!$D$2:$D$692,'Infos Relatório'!$B$326,'Faturamento SP3'!$E$2:$E$692,'Infos Relatório'!$B364,'Faturamento SP3'!$Z$2:$Z$692,'Infos Relatório'!U$1)</f>
        <v>0</v>
      </c>
      <c r="W364" s="13">
        <f>SUMIFS('Faturamento SP3'!$J$2:$J$692,'Faturamento SP3'!$D$2:$D$692,'Infos Relatório'!$B$326,'Faturamento SP3'!$E$2:$E$692,'Infos Relatório'!$B364,'Faturamento SP3'!$Z$2:$Z$692,'Infos Relatório'!U$1)</f>
        <v>0</v>
      </c>
      <c r="X364" s="14">
        <f>SUMIFS('Faturamento SP3'!$O$2:$O$692,'Faturamento SP3'!$D$2:$D$692,'Infos Relatório'!$B$326,'Faturamento SP3'!$E$2:$E$692,'Infos Relatório'!$B364,'Faturamento SP3'!$Z$2:$Z$692,'Infos Relatório'!U$1,'Faturamento SP3'!$T$2:$T$692,"Sim")+SUMIFS('Faturamento SP3'!$P$2:$P$692,'Faturamento SP3'!$D$2:$D$692,'Infos Relatório'!$B$326,'Faturamento SP3'!$E$2:$E$692,'Infos Relatório'!$B364,'Faturamento SP3'!$Z$2:$Z$692,'Infos Relatório'!U$1,'Faturamento SP3'!$T$2:$T$692,"Sim")</f>
        <v>0</v>
      </c>
      <c r="Y364" s="27" t="e">
        <f t="shared" si="124"/>
        <v>#DIV/0!</v>
      </c>
      <c r="Z364" s="24">
        <f>SUMIFS('Faturamento SP3'!$H$2:$H$692,'Faturamento SP3'!$D$2:$D$692,'Infos Relatório'!$B$326,'Faturamento SP3'!$E$2:$E$692,'Infos Relatório'!$B364,'Faturamento SP3'!$Z$2:$Z$692,'Infos Relatório'!U$1)</f>
        <v>0</v>
      </c>
      <c r="AA364" s="23">
        <f>COUNTIFS('Faturamento SP3'!$D$2:$D$692,'Infos Relatório'!$B$326,'Faturamento SP3'!$E$2:$E$692,'Infos Relatório'!$B364,'Faturamento SP3'!$Z$2:$Z$692,'Infos Relatório'!AA$1)</f>
        <v>0</v>
      </c>
      <c r="AB364" s="13">
        <f>SUMIFS('Faturamento SP3'!$G$2:$G$692,'Faturamento SP3'!$D$2:$D$692,'Infos Relatório'!$B$326,'Faturamento SP3'!$E$2:$E$692,'Infos Relatório'!$B364,'Faturamento SP3'!$Z$2:$Z$692,'Infos Relatório'!AA$1)</f>
        <v>0</v>
      </c>
      <c r="AC364" s="13">
        <f>SUMIFS('Faturamento SP3'!$J$2:$J$692,'Faturamento SP3'!$D$2:$D$692,'Infos Relatório'!$B$326,'Faturamento SP3'!$E$2:$E$692,'Infos Relatório'!$B364,'Faturamento SP3'!$Z$2:$Z$692,'Infos Relatório'!AA$1)</f>
        <v>0</v>
      </c>
      <c r="AD364" s="14">
        <f>SUMIFS('Faturamento SP3'!$O$2:$O$692,'Faturamento SP3'!$D$2:$D$692,'Infos Relatório'!$B$326,'Faturamento SP3'!$E$2:$E$692,'Infos Relatório'!$B364,'Faturamento SP3'!$Z$2:$Z$692,'Infos Relatório'!AA$1,'Faturamento SP3'!$T$2:$T$692,"Sim")+SUMIFS('Faturamento SP3'!$P$2:$P$692,'Faturamento SP3'!$D$2:$D$692,'Infos Relatório'!$B$326,'Faturamento SP3'!$E$2:$E$692,'Infos Relatório'!$B364,'Faturamento SP3'!$Z$2:$Z$692,'Infos Relatório'!AA$1,'Faturamento SP3'!$T$2:$T$692,"Sim")</f>
        <v>0</v>
      </c>
      <c r="AE364" s="27" t="e">
        <f t="shared" si="125"/>
        <v>#DIV/0!</v>
      </c>
      <c r="AF364" s="24">
        <f>SUMIFS('Faturamento SP3'!$H$2:$H$692,'Faturamento SP3'!$D$2:$D$692,'Infos Relatório'!$B$326,'Faturamento SP3'!$E$2:$E$692,'Infos Relatório'!$B364,'Faturamento SP3'!$Z$2:$Z$692,'Infos Relatório'!AA$1)</f>
        <v>0</v>
      </c>
      <c r="AG364" s="23">
        <f>COUNTIFS('Faturamento SP3'!$D$2:$D$692,'Infos Relatório'!$B$326,'Faturamento SP3'!$E$2:$E$692,'Infos Relatório'!$B364,'Faturamento SP3'!$Z$2:$Z$692,'Infos Relatório'!AG$1)</f>
        <v>0</v>
      </c>
      <c r="AH364" s="13">
        <f>SUMIFS('Faturamento SP3'!$G$2:$G$692,'Faturamento SP3'!$D$2:$D$692,'Infos Relatório'!$B$326,'Faturamento SP3'!$E$2:$E$692,'Infos Relatório'!$B364,'Faturamento SP3'!$Z$2:$Z$692,'Infos Relatório'!AG$1)</f>
        <v>0</v>
      </c>
      <c r="AI364" s="13">
        <f>SUMIFS('Faturamento SP3'!$J$2:$J$692,'Faturamento SP3'!$D$2:$D$692,'Infos Relatório'!$B$326,'Faturamento SP3'!$E$2:$E$692,'Infos Relatório'!$B364,'Faturamento SP3'!$Z$2:$Z$692,'Infos Relatório'!AG$1)</f>
        <v>0</v>
      </c>
      <c r="AJ364" s="14">
        <f>SUMIFS('Faturamento SP3'!$O$2:$O$692,'Faturamento SP3'!$D$2:$D$692,'Infos Relatório'!$B$326,'Faturamento SP3'!$E$2:$E$692,'Infos Relatório'!$B364,'Faturamento SP3'!$Z$2:$Z$692,'Infos Relatório'!AG$1,'Faturamento SP3'!$T$2:$T$692,"Sim")+SUMIFS('Faturamento SP3'!$P$2:$P$692,'Faturamento SP3'!$D$2:$D$692,'Infos Relatório'!$B$326,'Faturamento SP3'!$E$2:$E$692,'Infos Relatório'!$B364,'Faturamento SP3'!$Z$2:$Z$692,'Infos Relatório'!AG$1,'Faturamento SP3'!$T$2:$T$692,"Sim")</f>
        <v>0</v>
      </c>
      <c r="AK364" s="27" t="e">
        <f t="shared" si="126"/>
        <v>#DIV/0!</v>
      </c>
      <c r="AL364" s="24">
        <f>SUMIFS('Faturamento SP3'!$H$2:$H$692,'Faturamento SP3'!$D$2:$D$692,'Infos Relatório'!$B$326,'Faturamento SP3'!$E$2:$E$692,'Infos Relatório'!$B364,'Faturamento SP3'!$Z$2:$Z$692,'Infos Relatório'!AG$1)</f>
        <v>0</v>
      </c>
      <c r="AM364" s="23">
        <f>COUNTIFS('Faturamento SP3'!$D$2:$D$692,'Infos Relatório'!$B$326,'Faturamento SP3'!$E$2:$E$692,'Infos Relatório'!$B364,'Faturamento SP3'!$Z$2:$Z$692,'Infos Relatório'!AM$1)</f>
        <v>0</v>
      </c>
      <c r="AN364" s="13">
        <f>SUMIFS('Faturamento SP3'!$G$2:$G$692,'Faturamento SP3'!$D$2:$D$692,'Infos Relatório'!$B$326,'Faturamento SP3'!$E$2:$E$692,'Infos Relatório'!$B364,'Faturamento SP3'!$Z$2:$Z$692,'Infos Relatório'!AM$1)</f>
        <v>0</v>
      </c>
      <c r="AO364" s="13">
        <f>SUMIFS('Faturamento SP3'!$J$2:$J$692,'Faturamento SP3'!$D$2:$D$692,'Infos Relatório'!$B$326,'Faturamento SP3'!$E$2:$E$692,'Infos Relatório'!$B364,'Faturamento SP3'!$Z$2:$Z$692,'Infos Relatório'!AM$1)</f>
        <v>0</v>
      </c>
      <c r="AP364" s="14">
        <f>SUMIFS('Faturamento SP3'!$O$2:$O$692,'Faturamento SP3'!$D$2:$D$692,'Infos Relatório'!$B$326,'Faturamento SP3'!$E$2:$E$692,'Infos Relatório'!$B364,'Faturamento SP3'!$Z$2:$Z$692,'Infos Relatório'!AM$1,'Faturamento SP3'!$T$2:$T$692,"Sim")+SUMIFS('Faturamento SP3'!$P$2:$P$692,'Faturamento SP3'!$D$2:$D$692,'Infos Relatório'!$B$326,'Faturamento SP3'!$E$2:$E$692,'Infos Relatório'!$B364,'Faturamento SP3'!$Z$2:$Z$692,'Infos Relatório'!AM$1,'Faturamento SP3'!$T$2:$T$692,"Sim")</f>
        <v>0</v>
      </c>
      <c r="AQ364" s="27" t="e">
        <f t="shared" si="127"/>
        <v>#DIV/0!</v>
      </c>
      <c r="AR364" s="24">
        <f>SUMIFS('Faturamento SP3'!$H$2:$H$692,'Faturamento SP3'!$D$2:$D$692,'Infos Relatório'!$B$326,'Faturamento SP3'!$E$2:$E$692,'Infos Relatório'!$B364,'Faturamento SP3'!$Z$2:$Z$692,'Infos Relatório'!AM$1)</f>
        <v>0</v>
      </c>
      <c r="AS364" s="23">
        <f>COUNTIFS('Faturamento SP3'!$D$2:$D$692,'Infos Relatório'!$B$326,'Faturamento SP3'!$E$2:$E$692,'Infos Relatório'!$B364,'Faturamento SP3'!$Z$2:$Z$692,'Infos Relatório'!AS$1)</f>
        <v>0</v>
      </c>
      <c r="AT364" s="13">
        <f>SUMIFS('Faturamento SP3'!$G$2:$G$692,'Faturamento SP3'!$D$2:$D$692,'Infos Relatório'!$B$326,'Faturamento SP3'!$E$2:$E$692,'Infos Relatório'!$B364,'Faturamento SP3'!$Z$2:$Z$692,'Infos Relatório'!AS$1)</f>
        <v>0</v>
      </c>
      <c r="AU364" s="13">
        <f>SUMIFS('Faturamento SP3'!$J$2:$J$692,'Faturamento SP3'!$D$2:$D$692,'Infos Relatório'!$B$326,'Faturamento SP3'!$E$2:$E$692,'Infos Relatório'!$B364,'Faturamento SP3'!$Z$2:$Z$692,'Infos Relatório'!AS$1)</f>
        <v>0</v>
      </c>
      <c r="AV364" s="14">
        <f>SUMIFS('Faturamento SP3'!$O$2:$O$692,'Faturamento SP3'!$D$2:$D$692,'Infos Relatório'!$B$326,'Faturamento SP3'!$E$2:$E$692,'Infos Relatório'!$B364,'Faturamento SP3'!$Z$2:$Z$692,'Infos Relatório'!AS$1,'Faturamento SP3'!$T$2:$T$692,"Sim")+SUMIFS('Faturamento SP3'!$P$2:$P$692,'Faturamento SP3'!$D$2:$D$692,'Infos Relatório'!$B$326,'Faturamento SP3'!$E$2:$E$692,'Infos Relatório'!$B364,'Faturamento SP3'!$Z$2:$Z$692,'Infos Relatório'!AS$1,'Faturamento SP3'!$T$2:$T$692,"Sim")</f>
        <v>0</v>
      </c>
      <c r="AW364" s="27" t="e">
        <f t="shared" si="128"/>
        <v>#DIV/0!</v>
      </c>
      <c r="AX364" s="24">
        <f>SUMIFS('Faturamento SP3'!$H$2:$H$692,'Faturamento SP3'!$D$2:$D$692,'Infos Relatório'!$B$326,'Faturamento SP3'!$E$2:$E$692,'Infos Relatório'!$B364,'Faturamento SP3'!$Z$2:$Z$692,'Infos Relatório'!AS$1)</f>
        <v>0</v>
      </c>
      <c r="AY364" s="23">
        <f>COUNTIFS('Faturamento SP3'!$D$2:$D$692,'Infos Relatório'!$B$326,'Faturamento SP3'!$E$2:$E$692,'Infos Relatório'!$B364,'Faturamento SP3'!$Z$2:$Z$692,'Infos Relatório'!AY$1)</f>
        <v>0</v>
      </c>
      <c r="AZ364" s="13">
        <f>SUMIFS('Faturamento SP3'!$G$2:$G$692,'Faturamento SP3'!$D$2:$D$692,'Infos Relatório'!$B$326,'Faturamento SP3'!$E$2:$E$692,'Infos Relatório'!$B364,'Faturamento SP3'!$Z$2:$Z$692,'Infos Relatório'!AY$1)</f>
        <v>0</v>
      </c>
      <c r="BA364" s="13">
        <f>SUMIFS('Faturamento SP3'!$J$2:$J$692,'Faturamento SP3'!$D$2:$D$692,'Infos Relatório'!$B$326,'Faturamento SP3'!$E$2:$E$692,'Infos Relatório'!$B364,'Faturamento SP3'!$Z$2:$Z$692,'Infos Relatório'!AY$1)</f>
        <v>0</v>
      </c>
      <c r="BB364" s="14">
        <f>SUMIFS('Faturamento SP3'!$O$2:$O$692,'Faturamento SP3'!$D$2:$D$692,'Infos Relatório'!$B$326,'Faturamento SP3'!$E$2:$E$692,'Infos Relatório'!$B364,'Faturamento SP3'!$Z$2:$Z$692,'Infos Relatório'!AY$1,'Faturamento SP3'!$T$2:$T$692,"Sim")+SUMIFS('Faturamento SP3'!$P$2:$P$692,'Faturamento SP3'!$D$2:$D$692,'Infos Relatório'!$B$326,'Faturamento SP3'!$E$2:$E$692,'Infos Relatório'!$B364,'Faturamento SP3'!$Z$2:$Z$692,'Infos Relatório'!AY$1,'Faturamento SP3'!$T$2:$T$692,"Sim")</f>
        <v>0</v>
      </c>
      <c r="BC364" s="27" t="e">
        <f t="shared" si="129"/>
        <v>#DIV/0!</v>
      </c>
      <c r="BD364" s="24">
        <f>SUMIFS('Faturamento SP3'!$H$2:$H$692,'Faturamento SP3'!$D$2:$D$692,'Infos Relatório'!$B$326,'Faturamento SP3'!$E$2:$E$692,'Infos Relatório'!$B364,'Faturamento SP3'!$Z$2:$Z$692,'Infos Relatório'!AY$1)</f>
        <v>0</v>
      </c>
      <c r="BE364" s="23">
        <f>COUNTIFS('Faturamento SP3'!$D$2:$D$692,'Infos Relatório'!$B$326,'Faturamento SP3'!$E$2:$E$692,'Infos Relatório'!$B364,'Faturamento SP3'!$Z$2:$Z$692,'Infos Relatório'!BE$1)</f>
        <v>0</v>
      </c>
      <c r="BF364" s="13">
        <f>SUMIFS('Faturamento SP3'!$G$2:$G$692,'Faturamento SP3'!$D$2:$D$692,'Infos Relatório'!$B$326,'Faturamento SP3'!$E$2:$E$692,'Infos Relatório'!$B364,'Faturamento SP3'!$Z$2:$Z$692,'Infos Relatório'!BE$1)</f>
        <v>0</v>
      </c>
      <c r="BG364" s="13">
        <f>SUMIFS('Faturamento SP3'!$J$2:$J$692,'Faturamento SP3'!$D$2:$D$692,'Infos Relatório'!$B$326,'Faturamento SP3'!$E$2:$E$692,'Infos Relatório'!$B364,'Faturamento SP3'!$Z$2:$Z$692,'Infos Relatório'!BE$1)</f>
        <v>0</v>
      </c>
      <c r="BH364" s="14">
        <f>SUMIFS('Faturamento SP3'!$O$2:$O$692,'Faturamento SP3'!$D$2:$D$692,'Infos Relatório'!$B$326,'Faturamento SP3'!$E$2:$E$692,'Infos Relatório'!$B364,'Faturamento SP3'!$Z$2:$Z$692,'Infos Relatório'!BE$1,'Faturamento SP3'!$T$2:$T$692,"Sim")+SUMIFS('Faturamento SP3'!$P$2:$P$692,'Faturamento SP3'!$D$2:$D$692,'Infos Relatório'!$B$326,'Faturamento SP3'!$E$2:$E$692,'Infos Relatório'!$B364,'Faturamento SP3'!$Z$2:$Z$692,'Infos Relatório'!BE$1,'Faturamento SP3'!$T$2:$T$692,"Sim")</f>
        <v>0</v>
      </c>
      <c r="BI364" s="27" t="e">
        <f t="shared" si="130"/>
        <v>#DIV/0!</v>
      </c>
      <c r="BJ364" s="24">
        <f>SUMIFS('Faturamento SP3'!$H$2:$H$692,'Faturamento SP3'!$D$2:$D$692,'Infos Relatório'!$B$326,'Faturamento SP3'!$E$2:$E$692,'Infos Relatório'!$B364,'Faturamento SP3'!$Z$2:$Z$692,'Infos Relatório'!BE$1)</f>
        <v>0</v>
      </c>
      <c r="BK364" s="23">
        <f>COUNTIFS('Faturamento SP3'!$D$2:$D$692,'Infos Relatório'!$B$326,'Faturamento SP3'!$E$2:$E$692,'Infos Relatório'!$B364,'Faturamento SP3'!$Z$2:$Z$692,'Infos Relatório'!BK$1)</f>
        <v>0</v>
      </c>
      <c r="BL364" s="13">
        <f>SUMIFS('Faturamento SP3'!$G$2:$G$692,'Faturamento SP3'!$D$2:$D$692,'Infos Relatório'!$B$326,'Faturamento SP3'!$E$2:$E$692,'Infos Relatório'!$B364,'Faturamento SP3'!$Z$2:$Z$692,'Infos Relatório'!BK$1)</f>
        <v>0</v>
      </c>
      <c r="BM364" s="13">
        <f>SUMIFS('Faturamento SP3'!$J$2:$J$692,'Faturamento SP3'!$D$2:$D$692,'Infos Relatório'!$B$326,'Faturamento SP3'!$E$2:$E$692,'Infos Relatório'!$B364,'Faturamento SP3'!$Z$2:$Z$692,'Infos Relatório'!BK$1)</f>
        <v>0</v>
      </c>
      <c r="BN364" s="14">
        <f>SUMIFS('Faturamento SP3'!$O$2:$O$692,'Faturamento SP3'!$D$2:$D$692,'Infos Relatório'!$B$326,'Faturamento SP3'!$E$2:$E$692,'Infos Relatório'!$B364,'Faturamento SP3'!$Z$2:$Z$692,'Infos Relatório'!BK$1,'Faturamento SP3'!$T$2:$T$692,"Sim")+SUMIFS('Faturamento SP3'!$P$2:$P$692,'Faturamento SP3'!$D$2:$D$692,'Infos Relatório'!$B$326,'Faturamento SP3'!$E$2:$E$692,'Infos Relatório'!$B364,'Faturamento SP3'!$Z$2:$Z$692,'Infos Relatório'!BK$1,'Faturamento SP3'!$T$2:$T$692,"Sim")</f>
        <v>0</v>
      </c>
      <c r="BO364" s="27" t="e">
        <f t="shared" si="131"/>
        <v>#DIV/0!</v>
      </c>
      <c r="BP364" s="24">
        <f>SUMIFS('Faturamento SP3'!$H$2:$H$692,'Faturamento SP3'!$D$2:$D$692,'Infos Relatório'!$B$326,'Faturamento SP3'!$E$2:$E$692,'Infos Relatório'!$B364,'Faturamento SP3'!$Z$2:$Z$692,'Infos Relatório'!BK$1)</f>
        <v>0</v>
      </c>
      <c r="BQ364" s="23">
        <f>COUNTIFS('Faturamento SP3'!$D$2:$D$692,'Infos Relatório'!$B$326,'Faturamento SP3'!$E$2:$E$692,'Infos Relatório'!$B364,'Faturamento SP3'!$Z$2:$Z$692,'Infos Relatório'!BQ$1)</f>
        <v>0</v>
      </c>
      <c r="BR364" s="13">
        <f>SUMIFS('Faturamento SP3'!$G$2:$G$692,'Faturamento SP3'!$D$2:$D$692,'Infos Relatório'!$B$326,'Faturamento SP3'!$E$2:$E$692,'Infos Relatório'!$B364,'Faturamento SP3'!$Z$2:$Z$692,'Infos Relatório'!BQ$1)</f>
        <v>0</v>
      </c>
      <c r="BS364" s="13">
        <f>SUMIFS('Faturamento SP3'!$J$2:$J$692,'Faturamento SP3'!$D$2:$D$692,'Infos Relatório'!$B$326,'Faturamento SP3'!$E$2:$E$692,'Infos Relatório'!$B364,'Faturamento SP3'!$Z$2:$Z$692,'Infos Relatório'!BQ$1)</f>
        <v>0</v>
      </c>
      <c r="BT364" s="14">
        <f>SUMIFS('Faturamento SP3'!$O$2:$O$692,'Faturamento SP3'!$D$2:$D$692,'Infos Relatório'!$B$326,'Faturamento SP3'!$E$2:$E$692,'Infos Relatório'!$B364,'Faturamento SP3'!$Z$2:$Z$692,'Infos Relatório'!BQ$1,'Faturamento SP3'!$T$2:$T$692,"Sim")+SUMIFS('Faturamento SP3'!$P$2:$P$692,'Faturamento SP3'!$D$2:$D$692,'Infos Relatório'!$B$326,'Faturamento SP3'!$E$2:$E$692,'Infos Relatório'!$B364,'Faturamento SP3'!$Z$2:$Z$692,'Infos Relatório'!BQ$1,'Faturamento SP3'!$T$2:$T$692,"Sim")</f>
        <v>0</v>
      </c>
      <c r="BU364" s="27" t="e">
        <f t="shared" si="132"/>
        <v>#DIV/0!</v>
      </c>
      <c r="BV364" s="24">
        <f>SUMIFS('Faturamento SP3'!$H$2:$H$692,'Faturamento SP3'!$D$2:$D$692,'Infos Relatório'!$B$326,'Faturamento SP3'!$E$2:$E$692,'Infos Relatório'!$B364,'Faturamento SP3'!$Z$2:$Z$692,'Infos Relatório'!BQ$1)</f>
        <v>0</v>
      </c>
    </row>
    <row r="365" spans="2:74">
      <c r="B365" s="17" t="s">
        <v>45</v>
      </c>
      <c r="C365" s="23">
        <f>COUNTIFS('Faturamento SP3'!$D$2:$D$692,'Infos Relatório'!$B$326,'Faturamento SP3'!$E$2:$E$692,'Infos Relatório'!$B365,'Faturamento SP3'!$Z$2:$Z$692,'Infos Relatório'!C$1)</f>
        <v>0</v>
      </c>
      <c r="D365" s="13">
        <f>SUMIFS('Faturamento SP3'!$G$2:$G$692,'Faturamento SP3'!$D$2:$D$692,'Infos Relatório'!$B$326,'Faturamento SP3'!$E$2:$E$692,'Infos Relatório'!$B365,'Faturamento SP3'!$Z$2:$Z$692,'Infos Relatório'!C$1)</f>
        <v>0</v>
      </c>
      <c r="E365" s="13">
        <f>SUMIFS('Faturamento SP3'!$J$2:$J$692,'Faturamento SP3'!$D$2:$D$692,'Infos Relatório'!$B$326,'Faturamento SP3'!$E$2:$E$692,'Infos Relatório'!$B365,'Faturamento SP3'!$Z$2:$Z$692,'Infos Relatório'!C$1)</f>
        <v>0</v>
      </c>
      <c r="F365" s="14">
        <f>SUMIFS('Faturamento SP3'!$O$2:$O$692,'Faturamento SP3'!$D$2:$D$692,'Infos Relatório'!$B$326,'Faturamento SP3'!$E$2:$E$692,'Infos Relatório'!$B365,'Faturamento SP3'!$Z$2:$Z$692,'Infos Relatório'!C$1,'Faturamento SP3'!$T$2:$T$692,"Sim")+SUMIFS('Faturamento SP3'!$P$2:$P$692,'Faturamento SP3'!$D$2:$D$692,'Infos Relatório'!$B$326,'Faturamento SP3'!$E$2:$E$692,'Infos Relatório'!$B365,'Faturamento SP3'!$Z$2:$Z$692,'Infos Relatório'!C$1,'Faturamento SP3'!$T$2:$T$692,"Sim")</f>
        <v>0</v>
      </c>
      <c r="G365" s="27" t="e">
        <f t="shared" si="121"/>
        <v>#DIV/0!</v>
      </c>
      <c r="H365" s="24">
        <f>SUMIFS('Faturamento SP3'!$H$2:$H$692,'Faturamento SP3'!$D$2:$D$692,'Infos Relatório'!$B$326,'Faturamento SP3'!$E$2:$E$692,'Infos Relatório'!$B365,'Faturamento SP3'!$Z$2:$Z$692,'Infos Relatório'!C$1)</f>
        <v>0</v>
      </c>
      <c r="I365" s="23">
        <f>COUNTIFS('Faturamento SP3'!$D$2:$D$692,'Infos Relatório'!$B$326,'Faturamento SP3'!$E$2:$E$692,'Infos Relatório'!$B365,'Faturamento SP3'!$Z$2:$Z$692,'Infos Relatório'!I$1)</f>
        <v>0</v>
      </c>
      <c r="J365" s="13">
        <f>SUMIFS('Faturamento SP3'!$G$2:$G$692,'Faturamento SP3'!$D$2:$D$692,'Infos Relatório'!$B$326,'Faturamento SP3'!$E$2:$E$692,'Infos Relatório'!$B365,'Faturamento SP3'!$Z$2:$Z$692,'Infos Relatório'!I$1)</f>
        <v>0</v>
      </c>
      <c r="K365" s="13">
        <f>SUMIFS('Faturamento SP3'!$J$2:$J$692,'Faturamento SP3'!$D$2:$D$692,'Infos Relatório'!$B$326,'Faturamento SP3'!$E$2:$E$692,'Infos Relatório'!$B365,'Faturamento SP3'!$Z$2:$Z$692,'Infos Relatório'!I$1)</f>
        <v>0</v>
      </c>
      <c r="L365" s="14">
        <f>SUMIFS('Faturamento SP3'!$O$2:$O$692,'Faturamento SP3'!$D$2:$D$692,'Infos Relatório'!$B$326,'Faturamento SP3'!$E$2:$E$692,'Infos Relatório'!$B365,'Faturamento SP3'!$Z$2:$Z$692,'Infos Relatório'!I$1,'Faturamento SP3'!$T$2:$T$692,"Sim")+SUMIFS('Faturamento SP3'!$P$2:$P$692,'Faturamento SP3'!$D$2:$D$692,'Infos Relatório'!$B$326,'Faturamento SP3'!$E$2:$E$692,'Infos Relatório'!$B365,'Faturamento SP3'!$Z$2:$Z$692,'Infos Relatório'!I$1,'Faturamento SP3'!$T$2:$T$692,"Sim")</f>
        <v>0</v>
      </c>
      <c r="M365" s="27" t="e">
        <f t="shared" si="122"/>
        <v>#DIV/0!</v>
      </c>
      <c r="N365" s="24">
        <f>SUMIFS('Faturamento SP3'!$H$2:$H$692,'Faturamento SP3'!$D$2:$D$692,'Infos Relatório'!$B$326,'Faturamento SP3'!$E$2:$E$692,'Infos Relatório'!$B365,'Faturamento SP3'!$Z$2:$Z$692,'Infos Relatório'!I$1)</f>
        <v>0</v>
      </c>
      <c r="O365" s="23">
        <f>COUNTIFS('Faturamento SP3'!$D$2:$D$692,'Infos Relatório'!$B$326,'Faturamento SP3'!$E$2:$E$692,'Infos Relatório'!$B365,'Faturamento SP3'!$Z$2:$Z$692,'Infos Relatório'!O$1)</f>
        <v>0</v>
      </c>
      <c r="P365" s="13">
        <f>SUMIFS('Faturamento SP3'!$G$2:$G$692,'Faturamento SP3'!$D$2:$D$692,'Infos Relatório'!$B$326,'Faturamento SP3'!$E$2:$E$692,'Infos Relatório'!$B365,'Faturamento SP3'!$Z$2:$Z$692,'Infos Relatório'!O$1)</f>
        <v>0</v>
      </c>
      <c r="Q365" s="13">
        <f>SUMIFS('Faturamento SP3'!$J$2:$J$692,'Faturamento SP3'!$D$2:$D$692,'Infos Relatório'!$B$326,'Faturamento SP3'!$E$2:$E$692,'Infos Relatório'!$B365,'Faturamento SP3'!$Z$2:$Z$692,'Infos Relatório'!O$1)</f>
        <v>0</v>
      </c>
      <c r="R365" s="14">
        <f>SUMIFS('Faturamento SP3'!$O$2:$O$692,'Faturamento SP3'!$D$2:$D$692,'Infos Relatório'!$B$326,'Faturamento SP3'!$E$2:$E$692,'Infos Relatório'!$B365,'Faturamento SP3'!$Z$2:$Z$692,'Infos Relatório'!O$1,'Faturamento SP3'!$T$2:$T$692,"Sim")+SUMIFS('Faturamento SP3'!$P$2:$P$692,'Faturamento SP3'!$D$2:$D$692,'Infos Relatório'!$B$326,'Faturamento SP3'!$E$2:$E$692,'Infos Relatório'!$B365,'Faturamento SP3'!$Z$2:$Z$692,'Infos Relatório'!O$1,'Faturamento SP3'!$T$2:$T$692,"Sim")</f>
        <v>0</v>
      </c>
      <c r="S365" s="27" t="e">
        <f t="shared" si="123"/>
        <v>#DIV/0!</v>
      </c>
      <c r="T365" s="24">
        <f>SUMIFS('Faturamento SP3'!$H$2:$H$692,'Faturamento SP3'!$D$2:$D$692,'Infos Relatório'!$B$326,'Faturamento SP3'!$E$2:$E$692,'Infos Relatório'!$B365,'Faturamento SP3'!$Z$2:$Z$692,'Infos Relatório'!O$1)</f>
        <v>0</v>
      </c>
      <c r="U365" s="23">
        <f>COUNTIFS('Faturamento SP3'!$D$2:$D$692,'Infos Relatório'!$B$326,'Faturamento SP3'!$E$2:$E$692,'Infos Relatório'!$B365,'Faturamento SP3'!$Z$2:$Z$692,'Infos Relatório'!U$1)</f>
        <v>0</v>
      </c>
      <c r="V365" s="13">
        <f>SUMIFS('Faturamento SP3'!$G$2:$G$692,'Faturamento SP3'!$D$2:$D$692,'Infos Relatório'!$B$326,'Faturamento SP3'!$E$2:$E$692,'Infos Relatório'!$B365,'Faturamento SP3'!$Z$2:$Z$692,'Infos Relatório'!U$1)</f>
        <v>0</v>
      </c>
      <c r="W365" s="13">
        <f>SUMIFS('Faturamento SP3'!$J$2:$J$692,'Faturamento SP3'!$D$2:$D$692,'Infos Relatório'!$B$326,'Faturamento SP3'!$E$2:$E$692,'Infos Relatório'!$B365,'Faturamento SP3'!$Z$2:$Z$692,'Infos Relatório'!U$1)</f>
        <v>0</v>
      </c>
      <c r="X365" s="14">
        <f>SUMIFS('Faturamento SP3'!$O$2:$O$692,'Faturamento SP3'!$D$2:$D$692,'Infos Relatório'!$B$326,'Faturamento SP3'!$E$2:$E$692,'Infos Relatório'!$B365,'Faturamento SP3'!$Z$2:$Z$692,'Infos Relatório'!U$1,'Faturamento SP3'!$T$2:$T$692,"Sim")+SUMIFS('Faturamento SP3'!$P$2:$P$692,'Faturamento SP3'!$D$2:$D$692,'Infos Relatório'!$B$326,'Faturamento SP3'!$E$2:$E$692,'Infos Relatório'!$B365,'Faturamento SP3'!$Z$2:$Z$692,'Infos Relatório'!U$1,'Faturamento SP3'!$T$2:$T$692,"Sim")</f>
        <v>0</v>
      </c>
      <c r="Y365" s="27" t="e">
        <f t="shared" si="124"/>
        <v>#DIV/0!</v>
      </c>
      <c r="Z365" s="24">
        <f>SUMIFS('Faturamento SP3'!$H$2:$H$692,'Faturamento SP3'!$D$2:$D$692,'Infos Relatório'!$B$326,'Faturamento SP3'!$E$2:$E$692,'Infos Relatório'!$B365,'Faturamento SP3'!$Z$2:$Z$692,'Infos Relatório'!U$1)</f>
        <v>0</v>
      </c>
      <c r="AA365" s="23">
        <f>COUNTIFS('Faturamento SP3'!$D$2:$D$692,'Infos Relatório'!$B$326,'Faturamento SP3'!$E$2:$E$692,'Infos Relatório'!$B365,'Faturamento SP3'!$Z$2:$Z$692,'Infos Relatório'!AA$1)</f>
        <v>0</v>
      </c>
      <c r="AB365" s="13">
        <f>SUMIFS('Faturamento SP3'!$G$2:$G$692,'Faturamento SP3'!$D$2:$D$692,'Infos Relatório'!$B$326,'Faturamento SP3'!$E$2:$E$692,'Infos Relatório'!$B365,'Faturamento SP3'!$Z$2:$Z$692,'Infos Relatório'!AA$1)</f>
        <v>0</v>
      </c>
      <c r="AC365" s="13">
        <f>SUMIFS('Faturamento SP3'!$J$2:$J$692,'Faturamento SP3'!$D$2:$D$692,'Infos Relatório'!$B$326,'Faturamento SP3'!$E$2:$E$692,'Infos Relatório'!$B365,'Faturamento SP3'!$Z$2:$Z$692,'Infos Relatório'!AA$1)</f>
        <v>0</v>
      </c>
      <c r="AD365" s="14">
        <f>SUMIFS('Faturamento SP3'!$O$2:$O$692,'Faturamento SP3'!$D$2:$D$692,'Infos Relatório'!$B$326,'Faturamento SP3'!$E$2:$E$692,'Infos Relatório'!$B365,'Faturamento SP3'!$Z$2:$Z$692,'Infos Relatório'!AA$1,'Faturamento SP3'!$T$2:$T$692,"Sim")+SUMIFS('Faturamento SP3'!$P$2:$P$692,'Faturamento SP3'!$D$2:$D$692,'Infos Relatório'!$B$326,'Faturamento SP3'!$E$2:$E$692,'Infos Relatório'!$B365,'Faturamento SP3'!$Z$2:$Z$692,'Infos Relatório'!AA$1,'Faturamento SP3'!$T$2:$T$692,"Sim")</f>
        <v>0</v>
      </c>
      <c r="AE365" s="27" t="e">
        <f t="shared" si="125"/>
        <v>#DIV/0!</v>
      </c>
      <c r="AF365" s="24">
        <f>SUMIFS('Faturamento SP3'!$H$2:$H$692,'Faturamento SP3'!$D$2:$D$692,'Infos Relatório'!$B$326,'Faturamento SP3'!$E$2:$E$692,'Infos Relatório'!$B365,'Faturamento SP3'!$Z$2:$Z$692,'Infos Relatório'!AA$1)</f>
        <v>0</v>
      </c>
      <c r="AG365" s="23">
        <f>COUNTIFS('Faturamento SP3'!$D$2:$D$692,'Infos Relatório'!$B$326,'Faturamento SP3'!$E$2:$E$692,'Infos Relatório'!$B365,'Faturamento SP3'!$Z$2:$Z$692,'Infos Relatório'!AG$1)</f>
        <v>0</v>
      </c>
      <c r="AH365" s="13">
        <f>SUMIFS('Faturamento SP3'!$G$2:$G$692,'Faturamento SP3'!$D$2:$D$692,'Infos Relatório'!$B$326,'Faturamento SP3'!$E$2:$E$692,'Infos Relatório'!$B365,'Faturamento SP3'!$Z$2:$Z$692,'Infos Relatório'!AG$1)</f>
        <v>0</v>
      </c>
      <c r="AI365" s="13">
        <f>SUMIFS('Faturamento SP3'!$J$2:$J$692,'Faturamento SP3'!$D$2:$D$692,'Infos Relatório'!$B$326,'Faturamento SP3'!$E$2:$E$692,'Infos Relatório'!$B365,'Faturamento SP3'!$Z$2:$Z$692,'Infos Relatório'!AG$1)</f>
        <v>0</v>
      </c>
      <c r="AJ365" s="14">
        <f>SUMIFS('Faturamento SP3'!$O$2:$O$692,'Faturamento SP3'!$D$2:$D$692,'Infos Relatório'!$B$326,'Faturamento SP3'!$E$2:$E$692,'Infos Relatório'!$B365,'Faturamento SP3'!$Z$2:$Z$692,'Infos Relatório'!AG$1,'Faturamento SP3'!$T$2:$T$692,"Sim")+SUMIFS('Faturamento SP3'!$P$2:$P$692,'Faturamento SP3'!$D$2:$D$692,'Infos Relatório'!$B$326,'Faturamento SP3'!$E$2:$E$692,'Infos Relatório'!$B365,'Faturamento SP3'!$Z$2:$Z$692,'Infos Relatório'!AG$1,'Faturamento SP3'!$T$2:$T$692,"Sim")</f>
        <v>0</v>
      </c>
      <c r="AK365" s="27" t="e">
        <f t="shared" si="126"/>
        <v>#DIV/0!</v>
      </c>
      <c r="AL365" s="24">
        <f>SUMIFS('Faturamento SP3'!$H$2:$H$692,'Faturamento SP3'!$D$2:$D$692,'Infos Relatório'!$B$326,'Faturamento SP3'!$E$2:$E$692,'Infos Relatório'!$B365,'Faturamento SP3'!$Z$2:$Z$692,'Infos Relatório'!AG$1)</f>
        <v>0</v>
      </c>
      <c r="AM365" s="23">
        <f>COUNTIFS('Faturamento SP3'!$D$2:$D$692,'Infos Relatório'!$B$326,'Faturamento SP3'!$E$2:$E$692,'Infos Relatório'!$B365,'Faturamento SP3'!$Z$2:$Z$692,'Infos Relatório'!AM$1)</f>
        <v>0</v>
      </c>
      <c r="AN365" s="13">
        <f>SUMIFS('Faturamento SP3'!$G$2:$G$692,'Faturamento SP3'!$D$2:$D$692,'Infos Relatório'!$B$326,'Faturamento SP3'!$E$2:$E$692,'Infos Relatório'!$B365,'Faturamento SP3'!$Z$2:$Z$692,'Infos Relatório'!AM$1)</f>
        <v>0</v>
      </c>
      <c r="AO365" s="13">
        <f>SUMIFS('Faturamento SP3'!$J$2:$J$692,'Faturamento SP3'!$D$2:$D$692,'Infos Relatório'!$B$326,'Faturamento SP3'!$E$2:$E$692,'Infos Relatório'!$B365,'Faturamento SP3'!$Z$2:$Z$692,'Infos Relatório'!AM$1)</f>
        <v>0</v>
      </c>
      <c r="AP365" s="14">
        <f>SUMIFS('Faturamento SP3'!$O$2:$O$692,'Faturamento SP3'!$D$2:$D$692,'Infos Relatório'!$B$326,'Faturamento SP3'!$E$2:$E$692,'Infos Relatório'!$B365,'Faturamento SP3'!$Z$2:$Z$692,'Infos Relatório'!AM$1,'Faturamento SP3'!$T$2:$T$692,"Sim")+SUMIFS('Faturamento SP3'!$P$2:$P$692,'Faturamento SP3'!$D$2:$D$692,'Infos Relatório'!$B$326,'Faturamento SP3'!$E$2:$E$692,'Infos Relatório'!$B365,'Faturamento SP3'!$Z$2:$Z$692,'Infos Relatório'!AM$1,'Faturamento SP3'!$T$2:$T$692,"Sim")</f>
        <v>0</v>
      </c>
      <c r="AQ365" s="27" t="e">
        <f t="shared" si="127"/>
        <v>#DIV/0!</v>
      </c>
      <c r="AR365" s="24">
        <f>SUMIFS('Faturamento SP3'!$H$2:$H$692,'Faturamento SP3'!$D$2:$D$692,'Infos Relatório'!$B$326,'Faturamento SP3'!$E$2:$E$692,'Infos Relatório'!$B365,'Faturamento SP3'!$Z$2:$Z$692,'Infos Relatório'!AM$1)</f>
        <v>0</v>
      </c>
      <c r="AS365" s="23">
        <f>COUNTIFS('Faturamento SP3'!$D$2:$D$692,'Infos Relatório'!$B$326,'Faturamento SP3'!$E$2:$E$692,'Infos Relatório'!$B365,'Faturamento SP3'!$Z$2:$Z$692,'Infos Relatório'!AS$1)</f>
        <v>0</v>
      </c>
      <c r="AT365" s="13">
        <f>SUMIFS('Faturamento SP3'!$G$2:$G$692,'Faturamento SP3'!$D$2:$D$692,'Infos Relatório'!$B$326,'Faturamento SP3'!$E$2:$E$692,'Infos Relatório'!$B365,'Faturamento SP3'!$Z$2:$Z$692,'Infos Relatório'!AS$1)</f>
        <v>0</v>
      </c>
      <c r="AU365" s="13">
        <f>SUMIFS('Faturamento SP3'!$J$2:$J$692,'Faturamento SP3'!$D$2:$D$692,'Infos Relatório'!$B$326,'Faturamento SP3'!$E$2:$E$692,'Infos Relatório'!$B365,'Faturamento SP3'!$Z$2:$Z$692,'Infos Relatório'!AS$1)</f>
        <v>0</v>
      </c>
      <c r="AV365" s="14">
        <f>SUMIFS('Faturamento SP3'!$O$2:$O$692,'Faturamento SP3'!$D$2:$D$692,'Infos Relatório'!$B$326,'Faturamento SP3'!$E$2:$E$692,'Infos Relatório'!$B365,'Faturamento SP3'!$Z$2:$Z$692,'Infos Relatório'!AS$1,'Faturamento SP3'!$T$2:$T$692,"Sim")+SUMIFS('Faturamento SP3'!$P$2:$P$692,'Faturamento SP3'!$D$2:$D$692,'Infos Relatório'!$B$326,'Faturamento SP3'!$E$2:$E$692,'Infos Relatório'!$B365,'Faturamento SP3'!$Z$2:$Z$692,'Infos Relatório'!AS$1,'Faturamento SP3'!$T$2:$T$692,"Sim")</f>
        <v>0</v>
      </c>
      <c r="AW365" s="27" t="e">
        <f t="shared" si="128"/>
        <v>#DIV/0!</v>
      </c>
      <c r="AX365" s="24">
        <f>SUMIFS('Faturamento SP3'!$H$2:$H$692,'Faturamento SP3'!$D$2:$D$692,'Infos Relatório'!$B$326,'Faturamento SP3'!$E$2:$E$692,'Infos Relatório'!$B365,'Faturamento SP3'!$Z$2:$Z$692,'Infos Relatório'!AS$1)</f>
        <v>0</v>
      </c>
      <c r="AY365" s="23">
        <f>COUNTIFS('Faturamento SP3'!$D$2:$D$692,'Infos Relatório'!$B$326,'Faturamento SP3'!$E$2:$E$692,'Infos Relatório'!$B365,'Faturamento SP3'!$Z$2:$Z$692,'Infos Relatório'!AY$1)</f>
        <v>0</v>
      </c>
      <c r="AZ365" s="13">
        <f>SUMIFS('Faturamento SP3'!$G$2:$G$692,'Faturamento SP3'!$D$2:$D$692,'Infos Relatório'!$B$326,'Faturamento SP3'!$E$2:$E$692,'Infos Relatório'!$B365,'Faturamento SP3'!$Z$2:$Z$692,'Infos Relatório'!AY$1)</f>
        <v>0</v>
      </c>
      <c r="BA365" s="13">
        <f>SUMIFS('Faturamento SP3'!$J$2:$J$692,'Faturamento SP3'!$D$2:$D$692,'Infos Relatório'!$B$326,'Faturamento SP3'!$E$2:$E$692,'Infos Relatório'!$B365,'Faturamento SP3'!$Z$2:$Z$692,'Infos Relatório'!AY$1)</f>
        <v>0</v>
      </c>
      <c r="BB365" s="14">
        <f>SUMIFS('Faturamento SP3'!$O$2:$O$692,'Faturamento SP3'!$D$2:$D$692,'Infos Relatório'!$B$326,'Faturamento SP3'!$E$2:$E$692,'Infos Relatório'!$B365,'Faturamento SP3'!$Z$2:$Z$692,'Infos Relatório'!AY$1,'Faturamento SP3'!$T$2:$T$692,"Sim")+SUMIFS('Faturamento SP3'!$P$2:$P$692,'Faturamento SP3'!$D$2:$D$692,'Infos Relatório'!$B$326,'Faturamento SP3'!$E$2:$E$692,'Infos Relatório'!$B365,'Faturamento SP3'!$Z$2:$Z$692,'Infos Relatório'!AY$1,'Faturamento SP3'!$T$2:$T$692,"Sim")</f>
        <v>0</v>
      </c>
      <c r="BC365" s="27" t="e">
        <f t="shared" si="129"/>
        <v>#DIV/0!</v>
      </c>
      <c r="BD365" s="24">
        <f>SUMIFS('Faturamento SP3'!$H$2:$H$692,'Faturamento SP3'!$D$2:$D$692,'Infos Relatório'!$B$326,'Faturamento SP3'!$E$2:$E$692,'Infos Relatório'!$B365,'Faturamento SP3'!$Z$2:$Z$692,'Infos Relatório'!AY$1)</f>
        <v>0</v>
      </c>
      <c r="BE365" s="23">
        <f>COUNTIFS('Faturamento SP3'!$D$2:$D$692,'Infos Relatório'!$B$326,'Faturamento SP3'!$E$2:$E$692,'Infos Relatório'!$B365,'Faturamento SP3'!$Z$2:$Z$692,'Infos Relatório'!BE$1)</f>
        <v>0</v>
      </c>
      <c r="BF365" s="13">
        <f>SUMIFS('Faturamento SP3'!$G$2:$G$692,'Faturamento SP3'!$D$2:$D$692,'Infos Relatório'!$B$326,'Faturamento SP3'!$E$2:$E$692,'Infos Relatório'!$B365,'Faturamento SP3'!$Z$2:$Z$692,'Infos Relatório'!BE$1)</f>
        <v>0</v>
      </c>
      <c r="BG365" s="13">
        <f>SUMIFS('Faturamento SP3'!$J$2:$J$692,'Faturamento SP3'!$D$2:$D$692,'Infos Relatório'!$B$326,'Faturamento SP3'!$E$2:$E$692,'Infos Relatório'!$B365,'Faturamento SP3'!$Z$2:$Z$692,'Infos Relatório'!BE$1)</f>
        <v>0</v>
      </c>
      <c r="BH365" s="14">
        <f>SUMIFS('Faturamento SP3'!$O$2:$O$692,'Faturamento SP3'!$D$2:$D$692,'Infos Relatório'!$B$326,'Faturamento SP3'!$E$2:$E$692,'Infos Relatório'!$B365,'Faturamento SP3'!$Z$2:$Z$692,'Infos Relatório'!BE$1,'Faturamento SP3'!$T$2:$T$692,"Sim")+SUMIFS('Faturamento SP3'!$P$2:$P$692,'Faturamento SP3'!$D$2:$D$692,'Infos Relatório'!$B$326,'Faturamento SP3'!$E$2:$E$692,'Infos Relatório'!$B365,'Faturamento SP3'!$Z$2:$Z$692,'Infos Relatório'!BE$1,'Faturamento SP3'!$T$2:$T$692,"Sim")</f>
        <v>0</v>
      </c>
      <c r="BI365" s="27" t="e">
        <f t="shared" si="130"/>
        <v>#DIV/0!</v>
      </c>
      <c r="BJ365" s="24">
        <f>SUMIFS('Faturamento SP3'!$H$2:$H$692,'Faturamento SP3'!$D$2:$D$692,'Infos Relatório'!$B$326,'Faturamento SP3'!$E$2:$E$692,'Infos Relatório'!$B365,'Faturamento SP3'!$Z$2:$Z$692,'Infos Relatório'!BE$1)</f>
        <v>0</v>
      </c>
      <c r="BK365" s="23">
        <f>COUNTIFS('Faturamento SP3'!$D$2:$D$692,'Infos Relatório'!$B$326,'Faturamento SP3'!$E$2:$E$692,'Infos Relatório'!$B365,'Faturamento SP3'!$Z$2:$Z$692,'Infos Relatório'!BK$1)</f>
        <v>0</v>
      </c>
      <c r="BL365" s="13">
        <f>SUMIFS('Faturamento SP3'!$G$2:$G$692,'Faturamento SP3'!$D$2:$D$692,'Infos Relatório'!$B$326,'Faturamento SP3'!$E$2:$E$692,'Infos Relatório'!$B365,'Faturamento SP3'!$Z$2:$Z$692,'Infos Relatório'!BK$1)</f>
        <v>0</v>
      </c>
      <c r="BM365" s="13">
        <f>SUMIFS('Faturamento SP3'!$J$2:$J$692,'Faturamento SP3'!$D$2:$D$692,'Infos Relatório'!$B$326,'Faturamento SP3'!$E$2:$E$692,'Infos Relatório'!$B365,'Faturamento SP3'!$Z$2:$Z$692,'Infos Relatório'!BK$1)</f>
        <v>0</v>
      </c>
      <c r="BN365" s="14">
        <f>SUMIFS('Faturamento SP3'!$O$2:$O$692,'Faturamento SP3'!$D$2:$D$692,'Infos Relatório'!$B$326,'Faturamento SP3'!$E$2:$E$692,'Infos Relatório'!$B365,'Faturamento SP3'!$Z$2:$Z$692,'Infos Relatório'!BK$1,'Faturamento SP3'!$T$2:$T$692,"Sim")+SUMIFS('Faturamento SP3'!$P$2:$P$692,'Faturamento SP3'!$D$2:$D$692,'Infos Relatório'!$B$326,'Faturamento SP3'!$E$2:$E$692,'Infos Relatório'!$B365,'Faturamento SP3'!$Z$2:$Z$692,'Infos Relatório'!BK$1,'Faturamento SP3'!$T$2:$T$692,"Sim")</f>
        <v>0</v>
      </c>
      <c r="BO365" s="27" t="e">
        <f t="shared" si="131"/>
        <v>#DIV/0!</v>
      </c>
      <c r="BP365" s="24">
        <f>SUMIFS('Faturamento SP3'!$H$2:$H$692,'Faturamento SP3'!$D$2:$D$692,'Infos Relatório'!$B$326,'Faturamento SP3'!$E$2:$E$692,'Infos Relatório'!$B365,'Faturamento SP3'!$Z$2:$Z$692,'Infos Relatório'!BK$1)</f>
        <v>0</v>
      </c>
      <c r="BQ365" s="23">
        <f>COUNTIFS('Faturamento SP3'!$D$2:$D$692,'Infos Relatório'!$B$326,'Faturamento SP3'!$E$2:$E$692,'Infos Relatório'!$B365,'Faturamento SP3'!$Z$2:$Z$692,'Infos Relatório'!BQ$1)</f>
        <v>0</v>
      </c>
      <c r="BR365" s="13">
        <f>SUMIFS('Faturamento SP3'!$G$2:$G$692,'Faturamento SP3'!$D$2:$D$692,'Infos Relatório'!$B$326,'Faturamento SP3'!$E$2:$E$692,'Infos Relatório'!$B365,'Faturamento SP3'!$Z$2:$Z$692,'Infos Relatório'!BQ$1)</f>
        <v>0</v>
      </c>
      <c r="BS365" s="13">
        <f>SUMIFS('Faturamento SP3'!$J$2:$J$692,'Faturamento SP3'!$D$2:$D$692,'Infos Relatório'!$B$326,'Faturamento SP3'!$E$2:$E$692,'Infos Relatório'!$B365,'Faturamento SP3'!$Z$2:$Z$692,'Infos Relatório'!BQ$1)</f>
        <v>0</v>
      </c>
      <c r="BT365" s="14">
        <f>SUMIFS('Faturamento SP3'!$O$2:$O$692,'Faturamento SP3'!$D$2:$D$692,'Infos Relatório'!$B$326,'Faturamento SP3'!$E$2:$E$692,'Infos Relatório'!$B365,'Faturamento SP3'!$Z$2:$Z$692,'Infos Relatório'!BQ$1,'Faturamento SP3'!$T$2:$T$692,"Sim")+SUMIFS('Faturamento SP3'!$P$2:$P$692,'Faturamento SP3'!$D$2:$D$692,'Infos Relatório'!$B$326,'Faturamento SP3'!$E$2:$E$692,'Infos Relatório'!$B365,'Faturamento SP3'!$Z$2:$Z$692,'Infos Relatório'!BQ$1,'Faturamento SP3'!$T$2:$T$692,"Sim")</f>
        <v>0</v>
      </c>
      <c r="BU365" s="27" t="e">
        <f t="shared" si="132"/>
        <v>#DIV/0!</v>
      </c>
      <c r="BV365" s="24">
        <f>SUMIFS('Faturamento SP3'!$H$2:$H$692,'Faturamento SP3'!$D$2:$D$692,'Infos Relatório'!$B$326,'Faturamento SP3'!$E$2:$E$692,'Infos Relatório'!$B365,'Faturamento SP3'!$Z$2:$Z$692,'Infos Relatório'!BQ$1)</f>
        <v>0</v>
      </c>
    </row>
    <row r="366" spans="2:74">
      <c r="B366" s="17" t="s">
        <v>46</v>
      </c>
      <c r="C366" s="23">
        <f>COUNTIFS('Faturamento SP3'!$D$2:$D$692,'Infos Relatório'!$B$326,'Faturamento SP3'!$E$2:$E$692,'Infos Relatório'!$B366,'Faturamento SP3'!$Z$2:$Z$692,'Infos Relatório'!C$1)</f>
        <v>0</v>
      </c>
      <c r="D366" s="13">
        <f>SUMIFS('Faturamento SP3'!$G$2:$G$692,'Faturamento SP3'!$D$2:$D$692,'Infos Relatório'!$B$326,'Faturamento SP3'!$E$2:$E$692,'Infos Relatório'!$B366,'Faturamento SP3'!$Z$2:$Z$692,'Infos Relatório'!C$1)</f>
        <v>0</v>
      </c>
      <c r="E366" s="13">
        <f>SUMIFS('Faturamento SP3'!$J$2:$J$692,'Faturamento SP3'!$D$2:$D$692,'Infos Relatório'!$B$326,'Faturamento SP3'!$E$2:$E$692,'Infos Relatório'!$B366,'Faturamento SP3'!$Z$2:$Z$692,'Infos Relatório'!C$1)</f>
        <v>0</v>
      </c>
      <c r="F366" s="14">
        <f>SUMIFS('Faturamento SP3'!$O$2:$O$692,'Faturamento SP3'!$D$2:$D$692,'Infos Relatório'!$B$326,'Faturamento SP3'!$E$2:$E$692,'Infos Relatório'!$B366,'Faturamento SP3'!$Z$2:$Z$692,'Infos Relatório'!C$1,'Faturamento SP3'!$T$2:$T$692,"Sim")+SUMIFS('Faturamento SP3'!$P$2:$P$692,'Faturamento SP3'!$D$2:$D$692,'Infos Relatório'!$B$326,'Faturamento SP3'!$E$2:$E$692,'Infos Relatório'!$B366,'Faturamento SP3'!$Z$2:$Z$692,'Infos Relatório'!C$1,'Faturamento SP3'!$T$2:$T$692,"Sim")</f>
        <v>0</v>
      </c>
      <c r="G366" s="27" t="e">
        <f t="shared" si="121"/>
        <v>#DIV/0!</v>
      </c>
      <c r="H366" s="24">
        <f>SUMIFS('Faturamento SP3'!$H$2:$H$692,'Faturamento SP3'!$D$2:$D$692,'Infos Relatório'!$B$326,'Faturamento SP3'!$E$2:$E$692,'Infos Relatório'!$B366,'Faturamento SP3'!$Z$2:$Z$692,'Infos Relatório'!C$1)</f>
        <v>0</v>
      </c>
      <c r="I366" s="23">
        <f>COUNTIFS('Faturamento SP3'!$D$2:$D$692,'Infos Relatório'!$B$326,'Faturamento SP3'!$E$2:$E$692,'Infos Relatório'!$B366,'Faturamento SP3'!$Z$2:$Z$692,'Infos Relatório'!I$1)</f>
        <v>0</v>
      </c>
      <c r="J366" s="13">
        <f>SUMIFS('Faturamento SP3'!$G$2:$G$692,'Faturamento SP3'!$D$2:$D$692,'Infos Relatório'!$B$326,'Faturamento SP3'!$E$2:$E$692,'Infos Relatório'!$B366,'Faturamento SP3'!$Z$2:$Z$692,'Infos Relatório'!I$1)</f>
        <v>0</v>
      </c>
      <c r="K366" s="13">
        <f>SUMIFS('Faturamento SP3'!$J$2:$J$692,'Faturamento SP3'!$D$2:$D$692,'Infos Relatório'!$B$326,'Faturamento SP3'!$E$2:$E$692,'Infos Relatório'!$B366,'Faturamento SP3'!$Z$2:$Z$692,'Infos Relatório'!I$1)</f>
        <v>0</v>
      </c>
      <c r="L366" s="14">
        <f>SUMIFS('Faturamento SP3'!$O$2:$O$692,'Faturamento SP3'!$D$2:$D$692,'Infos Relatório'!$B$326,'Faturamento SP3'!$E$2:$E$692,'Infos Relatório'!$B366,'Faturamento SP3'!$Z$2:$Z$692,'Infos Relatório'!I$1,'Faturamento SP3'!$T$2:$T$692,"Sim")+SUMIFS('Faturamento SP3'!$P$2:$P$692,'Faturamento SP3'!$D$2:$D$692,'Infos Relatório'!$B$326,'Faturamento SP3'!$E$2:$E$692,'Infos Relatório'!$B366,'Faturamento SP3'!$Z$2:$Z$692,'Infos Relatório'!I$1,'Faturamento SP3'!$T$2:$T$692,"Sim")</f>
        <v>0</v>
      </c>
      <c r="M366" s="27" t="e">
        <f t="shared" si="122"/>
        <v>#DIV/0!</v>
      </c>
      <c r="N366" s="24">
        <f>SUMIFS('Faturamento SP3'!$H$2:$H$692,'Faturamento SP3'!$D$2:$D$692,'Infos Relatório'!$B$326,'Faturamento SP3'!$E$2:$E$692,'Infos Relatório'!$B366,'Faturamento SP3'!$Z$2:$Z$692,'Infos Relatório'!I$1)</f>
        <v>0</v>
      </c>
      <c r="O366" s="23">
        <f>COUNTIFS('Faturamento SP3'!$D$2:$D$692,'Infos Relatório'!$B$326,'Faturamento SP3'!$E$2:$E$692,'Infos Relatório'!$B366,'Faturamento SP3'!$Z$2:$Z$692,'Infos Relatório'!O$1)</f>
        <v>0</v>
      </c>
      <c r="P366" s="13">
        <f>SUMIFS('Faturamento SP3'!$G$2:$G$692,'Faturamento SP3'!$D$2:$D$692,'Infos Relatório'!$B$326,'Faturamento SP3'!$E$2:$E$692,'Infos Relatório'!$B366,'Faturamento SP3'!$Z$2:$Z$692,'Infos Relatório'!O$1)</f>
        <v>0</v>
      </c>
      <c r="Q366" s="13">
        <f>SUMIFS('Faturamento SP3'!$J$2:$J$692,'Faturamento SP3'!$D$2:$D$692,'Infos Relatório'!$B$326,'Faturamento SP3'!$E$2:$E$692,'Infos Relatório'!$B366,'Faturamento SP3'!$Z$2:$Z$692,'Infos Relatório'!O$1)</f>
        <v>0</v>
      </c>
      <c r="R366" s="14">
        <f>SUMIFS('Faturamento SP3'!$O$2:$O$692,'Faturamento SP3'!$D$2:$D$692,'Infos Relatório'!$B$326,'Faturamento SP3'!$E$2:$E$692,'Infos Relatório'!$B366,'Faturamento SP3'!$Z$2:$Z$692,'Infos Relatório'!O$1,'Faturamento SP3'!$T$2:$T$692,"Sim")+SUMIFS('Faturamento SP3'!$P$2:$P$692,'Faturamento SP3'!$D$2:$D$692,'Infos Relatório'!$B$326,'Faturamento SP3'!$E$2:$E$692,'Infos Relatório'!$B366,'Faturamento SP3'!$Z$2:$Z$692,'Infos Relatório'!O$1,'Faturamento SP3'!$T$2:$T$692,"Sim")</f>
        <v>0</v>
      </c>
      <c r="S366" s="27" t="e">
        <f t="shared" si="123"/>
        <v>#DIV/0!</v>
      </c>
      <c r="T366" s="24">
        <f>SUMIFS('Faturamento SP3'!$H$2:$H$692,'Faturamento SP3'!$D$2:$D$692,'Infos Relatório'!$B$326,'Faturamento SP3'!$E$2:$E$692,'Infos Relatório'!$B366,'Faturamento SP3'!$Z$2:$Z$692,'Infos Relatório'!O$1)</f>
        <v>0</v>
      </c>
      <c r="U366" s="23">
        <f>COUNTIFS('Faturamento SP3'!$D$2:$D$692,'Infos Relatório'!$B$326,'Faturamento SP3'!$E$2:$E$692,'Infos Relatório'!$B366,'Faturamento SP3'!$Z$2:$Z$692,'Infos Relatório'!U$1)</f>
        <v>0</v>
      </c>
      <c r="V366" s="13">
        <f>SUMIFS('Faturamento SP3'!$G$2:$G$692,'Faturamento SP3'!$D$2:$D$692,'Infos Relatório'!$B$326,'Faturamento SP3'!$E$2:$E$692,'Infos Relatório'!$B366,'Faturamento SP3'!$Z$2:$Z$692,'Infos Relatório'!U$1)</f>
        <v>0</v>
      </c>
      <c r="W366" s="13">
        <f>SUMIFS('Faturamento SP3'!$J$2:$J$692,'Faturamento SP3'!$D$2:$D$692,'Infos Relatório'!$B$326,'Faturamento SP3'!$E$2:$E$692,'Infos Relatório'!$B366,'Faturamento SP3'!$Z$2:$Z$692,'Infos Relatório'!U$1)</f>
        <v>0</v>
      </c>
      <c r="X366" s="14">
        <f>SUMIFS('Faturamento SP3'!$O$2:$O$692,'Faturamento SP3'!$D$2:$D$692,'Infos Relatório'!$B$326,'Faturamento SP3'!$E$2:$E$692,'Infos Relatório'!$B366,'Faturamento SP3'!$Z$2:$Z$692,'Infos Relatório'!U$1,'Faturamento SP3'!$T$2:$T$692,"Sim")+SUMIFS('Faturamento SP3'!$P$2:$P$692,'Faturamento SP3'!$D$2:$D$692,'Infos Relatório'!$B$326,'Faturamento SP3'!$E$2:$E$692,'Infos Relatório'!$B366,'Faturamento SP3'!$Z$2:$Z$692,'Infos Relatório'!U$1,'Faturamento SP3'!$T$2:$T$692,"Sim")</f>
        <v>0</v>
      </c>
      <c r="Y366" s="27" t="e">
        <f t="shared" si="124"/>
        <v>#DIV/0!</v>
      </c>
      <c r="Z366" s="24">
        <f>SUMIFS('Faturamento SP3'!$H$2:$H$692,'Faturamento SP3'!$D$2:$D$692,'Infos Relatório'!$B$326,'Faturamento SP3'!$E$2:$E$692,'Infos Relatório'!$B366,'Faturamento SP3'!$Z$2:$Z$692,'Infos Relatório'!U$1)</f>
        <v>0</v>
      </c>
      <c r="AA366" s="23">
        <f>COUNTIFS('Faturamento SP3'!$D$2:$D$692,'Infos Relatório'!$B$326,'Faturamento SP3'!$E$2:$E$692,'Infos Relatório'!$B366,'Faturamento SP3'!$Z$2:$Z$692,'Infos Relatório'!AA$1)</f>
        <v>0</v>
      </c>
      <c r="AB366" s="13">
        <f>SUMIFS('Faturamento SP3'!$G$2:$G$692,'Faturamento SP3'!$D$2:$D$692,'Infos Relatório'!$B$326,'Faturamento SP3'!$E$2:$E$692,'Infos Relatório'!$B366,'Faturamento SP3'!$Z$2:$Z$692,'Infos Relatório'!AA$1)</f>
        <v>0</v>
      </c>
      <c r="AC366" s="13">
        <f>SUMIFS('Faturamento SP3'!$J$2:$J$692,'Faturamento SP3'!$D$2:$D$692,'Infos Relatório'!$B$326,'Faturamento SP3'!$E$2:$E$692,'Infos Relatório'!$B366,'Faturamento SP3'!$Z$2:$Z$692,'Infos Relatório'!AA$1)</f>
        <v>0</v>
      </c>
      <c r="AD366" s="14">
        <f>SUMIFS('Faturamento SP3'!$O$2:$O$692,'Faturamento SP3'!$D$2:$D$692,'Infos Relatório'!$B$326,'Faturamento SP3'!$E$2:$E$692,'Infos Relatório'!$B366,'Faturamento SP3'!$Z$2:$Z$692,'Infos Relatório'!AA$1,'Faturamento SP3'!$T$2:$T$692,"Sim")+SUMIFS('Faturamento SP3'!$P$2:$P$692,'Faturamento SP3'!$D$2:$D$692,'Infos Relatório'!$B$326,'Faturamento SP3'!$E$2:$E$692,'Infos Relatório'!$B366,'Faturamento SP3'!$Z$2:$Z$692,'Infos Relatório'!AA$1,'Faturamento SP3'!$T$2:$T$692,"Sim")</f>
        <v>0</v>
      </c>
      <c r="AE366" s="27" t="e">
        <f t="shared" si="125"/>
        <v>#DIV/0!</v>
      </c>
      <c r="AF366" s="24">
        <f>SUMIFS('Faturamento SP3'!$H$2:$H$692,'Faturamento SP3'!$D$2:$D$692,'Infos Relatório'!$B$326,'Faturamento SP3'!$E$2:$E$692,'Infos Relatório'!$B366,'Faturamento SP3'!$Z$2:$Z$692,'Infos Relatório'!AA$1)</f>
        <v>0</v>
      </c>
      <c r="AG366" s="23">
        <f>COUNTIFS('Faturamento SP3'!$D$2:$D$692,'Infos Relatório'!$B$326,'Faturamento SP3'!$E$2:$E$692,'Infos Relatório'!$B366,'Faturamento SP3'!$Z$2:$Z$692,'Infos Relatório'!AG$1)</f>
        <v>0</v>
      </c>
      <c r="AH366" s="13">
        <f>SUMIFS('Faturamento SP3'!$G$2:$G$692,'Faturamento SP3'!$D$2:$D$692,'Infos Relatório'!$B$326,'Faturamento SP3'!$E$2:$E$692,'Infos Relatório'!$B366,'Faturamento SP3'!$Z$2:$Z$692,'Infos Relatório'!AG$1)</f>
        <v>0</v>
      </c>
      <c r="AI366" s="13">
        <f>SUMIFS('Faturamento SP3'!$J$2:$J$692,'Faturamento SP3'!$D$2:$D$692,'Infos Relatório'!$B$326,'Faturamento SP3'!$E$2:$E$692,'Infos Relatório'!$B366,'Faturamento SP3'!$Z$2:$Z$692,'Infos Relatório'!AG$1)</f>
        <v>0</v>
      </c>
      <c r="AJ366" s="14">
        <f>SUMIFS('Faturamento SP3'!$O$2:$O$692,'Faturamento SP3'!$D$2:$D$692,'Infos Relatório'!$B$326,'Faturamento SP3'!$E$2:$E$692,'Infos Relatório'!$B366,'Faturamento SP3'!$Z$2:$Z$692,'Infos Relatório'!AG$1,'Faturamento SP3'!$T$2:$T$692,"Sim")+SUMIFS('Faturamento SP3'!$P$2:$P$692,'Faturamento SP3'!$D$2:$D$692,'Infos Relatório'!$B$326,'Faturamento SP3'!$E$2:$E$692,'Infos Relatório'!$B366,'Faturamento SP3'!$Z$2:$Z$692,'Infos Relatório'!AG$1,'Faturamento SP3'!$T$2:$T$692,"Sim")</f>
        <v>0</v>
      </c>
      <c r="AK366" s="27" t="e">
        <f t="shared" si="126"/>
        <v>#DIV/0!</v>
      </c>
      <c r="AL366" s="24">
        <f>SUMIFS('Faturamento SP3'!$H$2:$H$692,'Faturamento SP3'!$D$2:$D$692,'Infos Relatório'!$B$326,'Faturamento SP3'!$E$2:$E$692,'Infos Relatório'!$B366,'Faturamento SP3'!$Z$2:$Z$692,'Infos Relatório'!AG$1)</f>
        <v>0</v>
      </c>
      <c r="AM366" s="23">
        <f>COUNTIFS('Faturamento SP3'!$D$2:$D$692,'Infos Relatório'!$B$326,'Faturamento SP3'!$E$2:$E$692,'Infos Relatório'!$B366,'Faturamento SP3'!$Z$2:$Z$692,'Infos Relatório'!AM$1)</f>
        <v>0</v>
      </c>
      <c r="AN366" s="13">
        <f>SUMIFS('Faturamento SP3'!$G$2:$G$692,'Faturamento SP3'!$D$2:$D$692,'Infos Relatório'!$B$326,'Faturamento SP3'!$E$2:$E$692,'Infos Relatório'!$B366,'Faturamento SP3'!$Z$2:$Z$692,'Infos Relatório'!AM$1)</f>
        <v>0</v>
      </c>
      <c r="AO366" s="13">
        <f>SUMIFS('Faturamento SP3'!$J$2:$J$692,'Faturamento SP3'!$D$2:$D$692,'Infos Relatório'!$B$326,'Faturamento SP3'!$E$2:$E$692,'Infos Relatório'!$B366,'Faturamento SP3'!$Z$2:$Z$692,'Infos Relatório'!AM$1)</f>
        <v>0</v>
      </c>
      <c r="AP366" s="14">
        <f>SUMIFS('Faturamento SP3'!$O$2:$O$692,'Faturamento SP3'!$D$2:$D$692,'Infos Relatório'!$B$326,'Faturamento SP3'!$E$2:$E$692,'Infos Relatório'!$B366,'Faturamento SP3'!$Z$2:$Z$692,'Infos Relatório'!AM$1,'Faturamento SP3'!$T$2:$T$692,"Sim")+SUMIFS('Faturamento SP3'!$P$2:$P$692,'Faturamento SP3'!$D$2:$D$692,'Infos Relatório'!$B$326,'Faturamento SP3'!$E$2:$E$692,'Infos Relatório'!$B366,'Faturamento SP3'!$Z$2:$Z$692,'Infos Relatório'!AM$1,'Faturamento SP3'!$T$2:$T$692,"Sim")</f>
        <v>0</v>
      </c>
      <c r="AQ366" s="27" t="e">
        <f t="shared" si="127"/>
        <v>#DIV/0!</v>
      </c>
      <c r="AR366" s="24">
        <f>SUMIFS('Faturamento SP3'!$H$2:$H$692,'Faturamento SP3'!$D$2:$D$692,'Infos Relatório'!$B$326,'Faturamento SP3'!$E$2:$E$692,'Infos Relatório'!$B366,'Faturamento SP3'!$Z$2:$Z$692,'Infos Relatório'!AM$1)</f>
        <v>0</v>
      </c>
      <c r="AS366" s="23">
        <f>COUNTIFS('Faturamento SP3'!$D$2:$D$692,'Infos Relatório'!$B$326,'Faturamento SP3'!$E$2:$E$692,'Infos Relatório'!$B366,'Faturamento SP3'!$Z$2:$Z$692,'Infos Relatório'!AS$1)</f>
        <v>0</v>
      </c>
      <c r="AT366" s="13">
        <f>SUMIFS('Faturamento SP3'!$G$2:$G$692,'Faturamento SP3'!$D$2:$D$692,'Infos Relatório'!$B$326,'Faturamento SP3'!$E$2:$E$692,'Infos Relatório'!$B366,'Faturamento SP3'!$Z$2:$Z$692,'Infos Relatório'!AS$1)</f>
        <v>0</v>
      </c>
      <c r="AU366" s="13">
        <f>SUMIFS('Faturamento SP3'!$J$2:$J$692,'Faturamento SP3'!$D$2:$D$692,'Infos Relatório'!$B$326,'Faturamento SP3'!$E$2:$E$692,'Infos Relatório'!$B366,'Faturamento SP3'!$Z$2:$Z$692,'Infos Relatório'!AS$1)</f>
        <v>0</v>
      </c>
      <c r="AV366" s="14">
        <f>SUMIFS('Faturamento SP3'!$O$2:$O$692,'Faturamento SP3'!$D$2:$D$692,'Infos Relatório'!$B$326,'Faturamento SP3'!$E$2:$E$692,'Infos Relatório'!$B366,'Faturamento SP3'!$Z$2:$Z$692,'Infos Relatório'!AS$1,'Faturamento SP3'!$T$2:$T$692,"Sim")+SUMIFS('Faturamento SP3'!$P$2:$P$692,'Faturamento SP3'!$D$2:$D$692,'Infos Relatório'!$B$326,'Faturamento SP3'!$E$2:$E$692,'Infos Relatório'!$B366,'Faturamento SP3'!$Z$2:$Z$692,'Infos Relatório'!AS$1,'Faturamento SP3'!$T$2:$T$692,"Sim")</f>
        <v>0</v>
      </c>
      <c r="AW366" s="27" t="e">
        <f t="shared" si="128"/>
        <v>#DIV/0!</v>
      </c>
      <c r="AX366" s="24">
        <f>SUMIFS('Faturamento SP3'!$H$2:$H$692,'Faturamento SP3'!$D$2:$D$692,'Infos Relatório'!$B$326,'Faturamento SP3'!$E$2:$E$692,'Infos Relatório'!$B366,'Faturamento SP3'!$Z$2:$Z$692,'Infos Relatório'!AS$1)</f>
        <v>0</v>
      </c>
      <c r="AY366" s="23">
        <f>COUNTIFS('Faturamento SP3'!$D$2:$D$692,'Infos Relatório'!$B$326,'Faturamento SP3'!$E$2:$E$692,'Infos Relatório'!$B366,'Faturamento SP3'!$Z$2:$Z$692,'Infos Relatório'!AY$1)</f>
        <v>0</v>
      </c>
      <c r="AZ366" s="13">
        <f>SUMIFS('Faturamento SP3'!$G$2:$G$692,'Faturamento SP3'!$D$2:$D$692,'Infos Relatório'!$B$326,'Faturamento SP3'!$E$2:$E$692,'Infos Relatório'!$B366,'Faturamento SP3'!$Z$2:$Z$692,'Infos Relatório'!AY$1)</f>
        <v>0</v>
      </c>
      <c r="BA366" s="13">
        <f>SUMIFS('Faturamento SP3'!$J$2:$J$692,'Faturamento SP3'!$D$2:$D$692,'Infos Relatório'!$B$326,'Faturamento SP3'!$E$2:$E$692,'Infos Relatório'!$B366,'Faturamento SP3'!$Z$2:$Z$692,'Infos Relatório'!AY$1)</f>
        <v>0</v>
      </c>
      <c r="BB366" s="14">
        <f>SUMIFS('Faturamento SP3'!$O$2:$O$692,'Faturamento SP3'!$D$2:$D$692,'Infos Relatório'!$B$326,'Faturamento SP3'!$E$2:$E$692,'Infos Relatório'!$B366,'Faturamento SP3'!$Z$2:$Z$692,'Infos Relatório'!AY$1,'Faturamento SP3'!$T$2:$T$692,"Sim")+SUMIFS('Faturamento SP3'!$P$2:$P$692,'Faturamento SP3'!$D$2:$D$692,'Infos Relatório'!$B$326,'Faturamento SP3'!$E$2:$E$692,'Infos Relatório'!$B366,'Faturamento SP3'!$Z$2:$Z$692,'Infos Relatório'!AY$1,'Faturamento SP3'!$T$2:$T$692,"Sim")</f>
        <v>0</v>
      </c>
      <c r="BC366" s="27" t="e">
        <f t="shared" si="129"/>
        <v>#DIV/0!</v>
      </c>
      <c r="BD366" s="24">
        <f>SUMIFS('Faturamento SP3'!$H$2:$H$692,'Faturamento SP3'!$D$2:$D$692,'Infos Relatório'!$B$326,'Faturamento SP3'!$E$2:$E$692,'Infos Relatório'!$B366,'Faturamento SP3'!$Z$2:$Z$692,'Infos Relatório'!AY$1)</f>
        <v>0</v>
      </c>
      <c r="BE366" s="23">
        <f>COUNTIFS('Faturamento SP3'!$D$2:$D$692,'Infos Relatório'!$B$326,'Faturamento SP3'!$E$2:$E$692,'Infos Relatório'!$B366,'Faturamento SP3'!$Z$2:$Z$692,'Infos Relatório'!BE$1)</f>
        <v>0</v>
      </c>
      <c r="BF366" s="13">
        <f>SUMIFS('Faturamento SP3'!$G$2:$G$692,'Faturamento SP3'!$D$2:$D$692,'Infos Relatório'!$B$326,'Faturamento SP3'!$E$2:$E$692,'Infos Relatório'!$B366,'Faturamento SP3'!$Z$2:$Z$692,'Infos Relatório'!BE$1)</f>
        <v>0</v>
      </c>
      <c r="BG366" s="13">
        <f>SUMIFS('Faturamento SP3'!$J$2:$J$692,'Faturamento SP3'!$D$2:$D$692,'Infos Relatório'!$B$326,'Faturamento SP3'!$E$2:$E$692,'Infos Relatório'!$B366,'Faturamento SP3'!$Z$2:$Z$692,'Infos Relatório'!BE$1)</f>
        <v>0</v>
      </c>
      <c r="BH366" s="14">
        <f>SUMIFS('Faturamento SP3'!$O$2:$O$692,'Faturamento SP3'!$D$2:$D$692,'Infos Relatório'!$B$326,'Faturamento SP3'!$E$2:$E$692,'Infos Relatório'!$B366,'Faturamento SP3'!$Z$2:$Z$692,'Infos Relatório'!BE$1,'Faturamento SP3'!$T$2:$T$692,"Sim")+SUMIFS('Faturamento SP3'!$P$2:$P$692,'Faturamento SP3'!$D$2:$D$692,'Infos Relatório'!$B$326,'Faturamento SP3'!$E$2:$E$692,'Infos Relatório'!$B366,'Faturamento SP3'!$Z$2:$Z$692,'Infos Relatório'!BE$1,'Faturamento SP3'!$T$2:$T$692,"Sim")</f>
        <v>0</v>
      </c>
      <c r="BI366" s="27" t="e">
        <f t="shared" si="130"/>
        <v>#DIV/0!</v>
      </c>
      <c r="BJ366" s="24">
        <f>SUMIFS('Faturamento SP3'!$H$2:$H$692,'Faturamento SP3'!$D$2:$D$692,'Infos Relatório'!$B$326,'Faturamento SP3'!$E$2:$E$692,'Infos Relatório'!$B366,'Faturamento SP3'!$Z$2:$Z$692,'Infos Relatório'!BE$1)</f>
        <v>0</v>
      </c>
      <c r="BK366" s="23">
        <f>COUNTIFS('Faturamento SP3'!$D$2:$D$692,'Infos Relatório'!$B$326,'Faturamento SP3'!$E$2:$E$692,'Infos Relatório'!$B366,'Faturamento SP3'!$Z$2:$Z$692,'Infos Relatório'!BK$1)</f>
        <v>0</v>
      </c>
      <c r="BL366" s="13">
        <f>SUMIFS('Faturamento SP3'!$G$2:$G$692,'Faturamento SP3'!$D$2:$D$692,'Infos Relatório'!$B$326,'Faturamento SP3'!$E$2:$E$692,'Infos Relatório'!$B366,'Faturamento SP3'!$Z$2:$Z$692,'Infos Relatório'!BK$1)</f>
        <v>0</v>
      </c>
      <c r="BM366" s="13">
        <f>SUMIFS('Faturamento SP3'!$J$2:$J$692,'Faturamento SP3'!$D$2:$D$692,'Infos Relatório'!$B$326,'Faturamento SP3'!$E$2:$E$692,'Infos Relatório'!$B366,'Faturamento SP3'!$Z$2:$Z$692,'Infos Relatório'!BK$1)</f>
        <v>0</v>
      </c>
      <c r="BN366" s="14">
        <f>SUMIFS('Faturamento SP3'!$O$2:$O$692,'Faturamento SP3'!$D$2:$D$692,'Infos Relatório'!$B$326,'Faturamento SP3'!$E$2:$E$692,'Infos Relatório'!$B366,'Faturamento SP3'!$Z$2:$Z$692,'Infos Relatório'!BK$1,'Faturamento SP3'!$T$2:$T$692,"Sim")+SUMIFS('Faturamento SP3'!$P$2:$P$692,'Faturamento SP3'!$D$2:$D$692,'Infos Relatório'!$B$326,'Faturamento SP3'!$E$2:$E$692,'Infos Relatório'!$B366,'Faturamento SP3'!$Z$2:$Z$692,'Infos Relatório'!BK$1,'Faturamento SP3'!$T$2:$T$692,"Sim")</f>
        <v>0</v>
      </c>
      <c r="BO366" s="27" t="e">
        <f t="shared" si="131"/>
        <v>#DIV/0!</v>
      </c>
      <c r="BP366" s="24">
        <f>SUMIFS('Faturamento SP3'!$H$2:$H$692,'Faturamento SP3'!$D$2:$D$692,'Infos Relatório'!$B$326,'Faturamento SP3'!$E$2:$E$692,'Infos Relatório'!$B366,'Faturamento SP3'!$Z$2:$Z$692,'Infos Relatório'!BK$1)</f>
        <v>0</v>
      </c>
      <c r="BQ366" s="23">
        <f>COUNTIFS('Faturamento SP3'!$D$2:$D$692,'Infos Relatório'!$B$326,'Faturamento SP3'!$E$2:$E$692,'Infos Relatório'!$B366,'Faturamento SP3'!$Z$2:$Z$692,'Infos Relatório'!BQ$1)</f>
        <v>0</v>
      </c>
      <c r="BR366" s="13">
        <f>SUMIFS('Faturamento SP3'!$G$2:$G$692,'Faturamento SP3'!$D$2:$D$692,'Infos Relatório'!$B$326,'Faturamento SP3'!$E$2:$E$692,'Infos Relatório'!$B366,'Faturamento SP3'!$Z$2:$Z$692,'Infos Relatório'!BQ$1)</f>
        <v>0</v>
      </c>
      <c r="BS366" s="13">
        <f>SUMIFS('Faturamento SP3'!$J$2:$J$692,'Faturamento SP3'!$D$2:$D$692,'Infos Relatório'!$B$326,'Faturamento SP3'!$E$2:$E$692,'Infos Relatório'!$B366,'Faturamento SP3'!$Z$2:$Z$692,'Infos Relatório'!BQ$1)</f>
        <v>0</v>
      </c>
      <c r="BT366" s="14">
        <f>SUMIFS('Faturamento SP3'!$O$2:$O$692,'Faturamento SP3'!$D$2:$D$692,'Infos Relatório'!$B$326,'Faturamento SP3'!$E$2:$E$692,'Infos Relatório'!$B366,'Faturamento SP3'!$Z$2:$Z$692,'Infos Relatório'!BQ$1,'Faturamento SP3'!$T$2:$T$692,"Sim")+SUMIFS('Faturamento SP3'!$P$2:$P$692,'Faturamento SP3'!$D$2:$D$692,'Infos Relatório'!$B$326,'Faturamento SP3'!$E$2:$E$692,'Infos Relatório'!$B366,'Faturamento SP3'!$Z$2:$Z$692,'Infos Relatório'!BQ$1,'Faturamento SP3'!$T$2:$T$692,"Sim")</f>
        <v>0</v>
      </c>
      <c r="BU366" s="27" t="e">
        <f t="shared" si="132"/>
        <v>#DIV/0!</v>
      </c>
      <c r="BV366" s="24">
        <f>SUMIFS('Faturamento SP3'!$H$2:$H$692,'Faturamento SP3'!$D$2:$D$692,'Infos Relatório'!$B$326,'Faturamento SP3'!$E$2:$E$692,'Infos Relatório'!$B366,'Faturamento SP3'!$Z$2:$Z$692,'Infos Relatório'!BQ$1)</f>
        <v>0</v>
      </c>
    </row>
    <row r="367" spans="2:74">
      <c r="B367" s="17" t="s">
        <v>47</v>
      </c>
      <c r="C367" s="23">
        <f>COUNTIFS('Faturamento SP3'!$D$2:$D$692,'Infos Relatório'!$B$326,'Faturamento SP3'!$E$2:$E$692,'Infos Relatório'!$B367,'Faturamento SP3'!$Z$2:$Z$692,'Infos Relatório'!C$1)</f>
        <v>0</v>
      </c>
      <c r="D367" s="13">
        <f>SUMIFS('Faturamento SP3'!$G$2:$G$692,'Faturamento SP3'!$D$2:$D$692,'Infos Relatório'!$B$326,'Faturamento SP3'!$E$2:$E$692,'Infos Relatório'!$B367,'Faturamento SP3'!$Z$2:$Z$692,'Infos Relatório'!C$1)</f>
        <v>0</v>
      </c>
      <c r="E367" s="13">
        <f>SUMIFS('Faturamento SP3'!$J$2:$J$692,'Faturamento SP3'!$D$2:$D$692,'Infos Relatório'!$B$326,'Faturamento SP3'!$E$2:$E$692,'Infos Relatório'!$B367,'Faturamento SP3'!$Z$2:$Z$692,'Infos Relatório'!C$1)</f>
        <v>0</v>
      </c>
      <c r="F367" s="14">
        <f>SUMIFS('Faturamento SP3'!$O$2:$O$692,'Faturamento SP3'!$D$2:$D$692,'Infos Relatório'!$B$326,'Faturamento SP3'!$E$2:$E$692,'Infos Relatório'!$B367,'Faturamento SP3'!$Z$2:$Z$692,'Infos Relatório'!C$1,'Faturamento SP3'!$T$2:$T$692,"Sim")+SUMIFS('Faturamento SP3'!$P$2:$P$692,'Faturamento SP3'!$D$2:$D$692,'Infos Relatório'!$B$326,'Faturamento SP3'!$E$2:$E$692,'Infos Relatório'!$B367,'Faturamento SP3'!$Z$2:$Z$692,'Infos Relatório'!C$1,'Faturamento SP3'!$T$2:$T$692,"Sim")</f>
        <v>0</v>
      </c>
      <c r="G367" s="27" t="e">
        <f t="shared" si="121"/>
        <v>#DIV/0!</v>
      </c>
      <c r="H367" s="24">
        <f>SUMIFS('Faturamento SP3'!$H$2:$H$692,'Faturamento SP3'!$D$2:$D$692,'Infos Relatório'!$B$326,'Faturamento SP3'!$E$2:$E$692,'Infos Relatório'!$B367,'Faturamento SP3'!$Z$2:$Z$692,'Infos Relatório'!C$1)</f>
        <v>0</v>
      </c>
      <c r="I367" s="23">
        <f>COUNTIFS('Faturamento SP3'!$D$2:$D$692,'Infos Relatório'!$B$326,'Faturamento SP3'!$E$2:$E$692,'Infos Relatório'!$B367,'Faturamento SP3'!$Z$2:$Z$692,'Infos Relatório'!I$1)</f>
        <v>0</v>
      </c>
      <c r="J367" s="13">
        <f>SUMIFS('Faturamento SP3'!$G$2:$G$692,'Faturamento SP3'!$D$2:$D$692,'Infos Relatório'!$B$326,'Faturamento SP3'!$E$2:$E$692,'Infos Relatório'!$B367,'Faturamento SP3'!$Z$2:$Z$692,'Infos Relatório'!I$1)</f>
        <v>0</v>
      </c>
      <c r="K367" s="13">
        <f>SUMIFS('Faturamento SP3'!$J$2:$J$692,'Faturamento SP3'!$D$2:$D$692,'Infos Relatório'!$B$326,'Faturamento SP3'!$E$2:$E$692,'Infos Relatório'!$B367,'Faturamento SP3'!$Z$2:$Z$692,'Infos Relatório'!I$1)</f>
        <v>0</v>
      </c>
      <c r="L367" s="14">
        <f>SUMIFS('Faturamento SP3'!$O$2:$O$692,'Faturamento SP3'!$D$2:$D$692,'Infos Relatório'!$B$326,'Faturamento SP3'!$E$2:$E$692,'Infos Relatório'!$B367,'Faturamento SP3'!$Z$2:$Z$692,'Infos Relatório'!I$1,'Faturamento SP3'!$T$2:$T$692,"Sim")+SUMIFS('Faturamento SP3'!$P$2:$P$692,'Faturamento SP3'!$D$2:$D$692,'Infos Relatório'!$B$326,'Faturamento SP3'!$E$2:$E$692,'Infos Relatório'!$B367,'Faturamento SP3'!$Z$2:$Z$692,'Infos Relatório'!I$1,'Faturamento SP3'!$T$2:$T$692,"Sim")</f>
        <v>0</v>
      </c>
      <c r="M367" s="27" t="e">
        <f t="shared" si="122"/>
        <v>#DIV/0!</v>
      </c>
      <c r="N367" s="24">
        <f>SUMIFS('Faturamento SP3'!$H$2:$H$692,'Faturamento SP3'!$D$2:$D$692,'Infos Relatório'!$B$326,'Faturamento SP3'!$E$2:$E$692,'Infos Relatório'!$B367,'Faturamento SP3'!$Z$2:$Z$692,'Infos Relatório'!I$1)</f>
        <v>0</v>
      </c>
      <c r="O367" s="23">
        <f>COUNTIFS('Faturamento SP3'!$D$2:$D$692,'Infos Relatório'!$B$326,'Faturamento SP3'!$E$2:$E$692,'Infos Relatório'!$B367,'Faturamento SP3'!$Z$2:$Z$692,'Infos Relatório'!O$1)</f>
        <v>0</v>
      </c>
      <c r="P367" s="13">
        <f>SUMIFS('Faturamento SP3'!$G$2:$G$692,'Faturamento SP3'!$D$2:$D$692,'Infos Relatório'!$B$326,'Faturamento SP3'!$E$2:$E$692,'Infos Relatório'!$B367,'Faturamento SP3'!$Z$2:$Z$692,'Infos Relatório'!O$1)</f>
        <v>0</v>
      </c>
      <c r="Q367" s="13">
        <f>SUMIFS('Faturamento SP3'!$J$2:$J$692,'Faturamento SP3'!$D$2:$D$692,'Infos Relatório'!$B$326,'Faturamento SP3'!$E$2:$E$692,'Infos Relatório'!$B367,'Faturamento SP3'!$Z$2:$Z$692,'Infos Relatório'!O$1)</f>
        <v>0</v>
      </c>
      <c r="R367" s="14">
        <f>SUMIFS('Faturamento SP3'!$O$2:$O$692,'Faturamento SP3'!$D$2:$D$692,'Infos Relatório'!$B$326,'Faturamento SP3'!$E$2:$E$692,'Infos Relatório'!$B367,'Faturamento SP3'!$Z$2:$Z$692,'Infos Relatório'!O$1,'Faturamento SP3'!$T$2:$T$692,"Sim")+SUMIFS('Faturamento SP3'!$P$2:$P$692,'Faturamento SP3'!$D$2:$D$692,'Infos Relatório'!$B$326,'Faturamento SP3'!$E$2:$E$692,'Infos Relatório'!$B367,'Faturamento SP3'!$Z$2:$Z$692,'Infos Relatório'!O$1,'Faturamento SP3'!$T$2:$T$692,"Sim")</f>
        <v>0</v>
      </c>
      <c r="S367" s="27" t="e">
        <f t="shared" si="123"/>
        <v>#DIV/0!</v>
      </c>
      <c r="T367" s="24">
        <f>SUMIFS('Faturamento SP3'!$H$2:$H$692,'Faturamento SP3'!$D$2:$D$692,'Infos Relatório'!$B$326,'Faturamento SP3'!$E$2:$E$692,'Infos Relatório'!$B367,'Faturamento SP3'!$Z$2:$Z$692,'Infos Relatório'!O$1)</f>
        <v>0</v>
      </c>
      <c r="U367" s="23">
        <f>COUNTIFS('Faturamento SP3'!$D$2:$D$692,'Infos Relatório'!$B$326,'Faturamento SP3'!$E$2:$E$692,'Infos Relatório'!$B367,'Faturamento SP3'!$Z$2:$Z$692,'Infos Relatório'!U$1)</f>
        <v>0</v>
      </c>
      <c r="V367" s="13">
        <f>SUMIFS('Faturamento SP3'!$G$2:$G$692,'Faturamento SP3'!$D$2:$D$692,'Infos Relatório'!$B$326,'Faturamento SP3'!$E$2:$E$692,'Infos Relatório'!$B367,'Faturamento SP3'!$Z$2:$Z$692,'Infos Relatório'!U$1)</f>
        <v>0</v>
      </c>
      <c r="W367" s="13">
        <f>SUMIFS('Faturamento SP3'!$J$2:$J$692,'Faturamento SP3'!$D$2:$D$692,'Infos Relatório'!$B$326,'Faturamento SP3'!$E$2:$E$692,'Infos Relatório'!$B367,'Faturamento SP3'!$Z$2:$Z$692,'Infos Relatório'!U$1)</f>
        <v>0</v>
      </c>
      <c r="X367" s="14">
        <f>SUMIFS('Faturamento SP3'!$O$2:$O$692,'Faturamento SP3'!$D$2:$D$692,'Infos Relatório'!$B$326,'Faturamento SP3'!$E$2:$E$692,'Infos Relatório'!$B367,'Faturamento SP3'!$Z$2:$Z$692,'Infos Relatório'!U$1,'Faturamento SP3'!$T$2:$T$692,"Sim")+SUMIFS('Faturamento SP3'!$P$2:$P$692,'Faturamento SP3'!$D$2:$D$692,'Infos Relatório'!$B$326,'Faturamento SP3'!$E$2:$E$692,'Infos Relatório'!$B367,'Faturamento SP3'!$Z$2:$Z$692,'Infos Relatório'!U$1,'Faturamento SP3'!$T$2:$T$692,"Sim")</f>
        <v>0</v>
      </c>
      <c r="Y367" s="27" t="e">
        <f t="shared" si="124"/>
        <v>#DIV/0!</v>
      </c>
      <c r="Z367" s="24">
        <f>SUMIFS('Faturamento SP3'!$H$2:$H$692,'Faturamento SP3'!$D$2:$D$692,'Infos Relatório'!$B$326,'Faturamento SP3'!$E$2:$E$692,'Infos Relatório'!$B367,'Faturamento SP3'!$Z$2:$Z$692,'Infos Relatório'!U$1)</f>
        <v>0</v>
      </c>
      <c r="AA367" s="23">
        <f>COUNTIFS('Faturamento SP3'!$D$2:$D$692,'Infos Relatório'!$B$326,'Faturamento SP3'!$E$2:$E$692,'Infos Relatório'!$B367,'Faturamento SP3'!$Z$2:$Z$692,'Infos Relatório'!AA$1)</f>
        <v>0</v>
      </c>
      <c r="AB367" s="13">
        <f>SUMIFS('Faturamento SP3'!$G$2:$G$692,'Faturamento SP3'!$D$2:$D$692,'Infos Relatório'!$B$326,'Faturamento SP3'!$E$2:$E$692,'Infos Relatório'!$B367,'Faturamento SP3'!$Z$2:$Z$692,'Infos Relatório'!AA$1)</f>
        <v>0</v>
      </c>
      <c r="AC367" s="13">
        <f>SUMIFS('Faturamento SP3'!$J$2:$J$692,'Faturamento SP3'!$D$2:$D$692,'Infos Relatório'!$B$326,'Faturamento SP3'!$E$2:$E$692,'Infos Relatório'!$B367,'Faturamento SP3'!$Z$2:$Z$692,'Infos Relatório'!AA$1)</f>
        <v>0</v>
      </c>
      <c r="AD367" s="14">
        <f>SUMIFS('Faturamento SP3'!$O$2:$O$692,'Faturamento SP3'!$D$2:$D$692,'Infos Relatório'!$B$326,'Faturamento SP3'!$E$2:$E$692,'Infos Relatório'!$B367,'Faturamento SP3'!$Z$2:$Z$692,'Infos Relatório'!AA$1,'Faturamento SP3'!$T$2:$T$692,"Sim")+SUMIFS('Faturamento SP3'!$P$2:$P$692,'Faturamento SP3'!$D$2:$D$692,'Infos Relatório'!$B$326,'Faturamento SP3'!$E$2:$E$692,'Infos Relatório'!$B367,'Faturamento SP3'!$Z$2:$Z$692,'Infos Relatório'!AA$1,'Faturamento SP3'!$T$2:$T$692,"Sim")</f>
        <v>0</v>
      </c>
      <c r="AE367" s="27" t="e">
        <f t="shared" si="125"/>
        <v>#DIV/0!</v>
      </c>
      <c r="AF367" s="24">
        <f>SUMIFS('Faturamento SP3'!$H$2:$H$692,'Faturamento SP3'!$D$2:$D$692,'Infos Relatório'!$B$326,'Faturamento SP3'!$E$2:$E$692,'Infos Relatório'!$B367,'Faturamento SP3'!$Z$2:$Z$692,'Infos Relatório'!AA$1)</f>
        <v>0</v>
      </c>
      <c r="AG367" s="23">
        <f>COUNTIFS('Faturamento SP3'!$D$2:$D$692,'Infos Relatório'!$B$326,'Faturamento SP3'!$E$2:$E$692,'Infos Relatório'!$B367,'Faturamento SP3'!$Z$2:$Z$692,'Infos Relatório'!AG$1)</f>
        <v>0</v>
      </c>
      <c r="AH367" s="13">
        <f>SUMIFS('Faturamento SP3'!$G$2:$G$692,'Faturamento SP3'!$D$2:$D$692,'Infos Relatório'!$B$326,'Faturamento SP3'!$E$2:$E$692,'Infos Relatório'!$B367,'Faturamento SP3'!$Z$2:$Z$692,'Infos Relatório'!AG$1)</f>
        <v>0</v>
      </c>
      <c r="AI367" s="13">
        <f>SUMIFS('Faturamento SP3'!$J$2:$J$692,'Faturamento SP3'!$D$2:$D$692,'Infos Relatório'!$B$326,'Faturamento SP3'!$E$2:$E$692,'Infos Relatório'!$B367,'Faturamento SP3'!$Z$2:$Z$692,'Infos Relatório'!AG$1)</f>
        <v>0</v>
      </c>
      <c r="AJ367" s="14">
        <f>SUMIFS('Faturamento SP3'!$O$2:$O$692,'Faturamento SP3'!$D$2:$D$692,'Infos Relatório'!$B$326,'Faturamento SP3'!$E$2:$E$692,'Infos Relatório'!$B367,'Faturamento SP3'!$Z$2:$Z$692,'Infos Relatório'!AG$1,'Faturamento SP3'!$T$2:$T$692,"Sim")+SUMIFS('Faturamento SP3'!$P$2:$P$692,'Faturamento SP3'!$D$2:$D$692,'Infos Relatório'!$B$326,'Faturamento SP3'!$E$2:$E$692,'Infos Relatório'!$B367,'Faturamento SP3'!$Z$2:$Z$692,'Infos Relatório'!AG$1,'Faturamento SP3'!$T$2:$T$692,"Sim")</f>
        <v>0</v>
      </c>
      <c r="AK367" s="27" t="e">
        <f t="shared" si="126"/>
        <v>#DIV/0!</v>
      </c>
      <c r="AL367" s="24">
        <f>SUMIFS('Faturamento SP3'!$H$2:$H$692,'Faturamento SP3'!$D$2:$D$692,'Infos Relatório'!$B$326,'Faturamento SP3'!$E$2:$E$692,'Infos Relatório'!$B367,'Faturamento SP3'!$Z$2:$Z$692,'Infos Relatório'!AG$1)</f>
        <v>0</v>
      </c>
      <c r="AM367" s="23">
        <f>COUNTIFS('Faturamento SP3'!$D$2:$D$692,'Infos Relatório'!$B$326,'Faturamento SP3'!$E$2:$E$692,'Infos Relatório'!$B367,'Faturamento SP3'!$Z$2:$Z$692,'Infos Relatório'!AM$1)</f>
        <v>0</v>
      </c>
      <c r="AN367" s="13">
        <f>SUMIFS('Faturamento SP3'!$G$2:$G$692,'Faturamento SP3'!$D$2:$D$692,'Infos Relatório'!$B$326,'Faturamento SP3'!$E$2:$E$692,'Infos Relatório'!$B367,'Faturamento SP3'!$Z$2:$Z$692,'Infos Relatório'!AM$1)</f>
        <v>0</v>
      </c>
      <c r="AO367" s="13">
        <f>SUMIFS('Faturamento SP3'!$J$2:$J$692,'Faturamento SP3'!$D$2:$D$692,'Infos Relatório'!$B$326,'Faturamento SP3'!$E$2:$E$692,'Infos Relatório'!$B367,'Faturamento SP3'!$Z$2:$Z$692,'Infos Relatório'!AM$1)</f>
        <v>0</v>
      </c>
      <c r="AP367" s="14">
        <f>SUMIFS('Faturamento SP3'!$O$2:$O$692,'Faturamento SP3'!$D$2:$D$692,'Infos Relatório'!$B$326,'Faturamento SP3'!$E$2:$E$692,'Infos Relatório'!$B367,'Faturamento SP3'!$Z$2:$Z$692,'Infos Relatório'!AM$1,'Faturamento SP3'!$T$2:$T$692,"Sim")+SUMIFS('Faturamento SP3'!$P$2:$P$692,'Faturamento SP3'!$D$2:$D$692,'Infos Relatório'!$B$326,'Faturamento SP3'!$E$2:$E$692,'Infos Relatório'!$B367,'Faturamento SP3'!$Z$2:$Z$692,'Infos Relatório'!AM$1,'Faturamento SP3'!$T$2:$T$692,"Sim")</f>
        <v>0</v>
      </c>
      <c r="AQ367" s="27" t="e">
        <f t="shared" si="127"/>
        <v>#DIV/0!</v>
      </c>
      <c r="AR367" s="24">
        <f>SUMIFS('Faturamento SP3'!$H$2:$H$692,'Faturamento SP3'!$D$2:$D$692,'Infos Relatório'!$B$326,'Faturamento SP3'!$E$2:$E$692,'Infos Relatório'!$B367,'Faturamento SP3'!$Z$2:$Z$692,'Infos Relatório'!AM$1)</f>
        <v>0</v>
      </c>
      <c r="AS367" s="23">
        <f>COUNTIFS('Faturamento SP3'!$D$2:$D$692,'Infos Relatório'!$B$326,'Faturamento SP3'!$E$2:$E$692,'Infos Relatório'!$B367,'Faturamento SP3'!$Z$2:$Z$692,'Infos Relatório'!AS$1)</f>
        <v>0</v>
      </c>
      <c r="AT367" s="13">
        <f>SUMIFS('Faturamento SP3'!$G$2:$G$692,'Faturamento SP3'!$D$2:$D$692,'Infos Relatório'!$B$326,'Faturamento SP3'!$E$2:$E$692,'Infos Relatório'!$B367,'Faturamento SP3'!$Z$2:$Z$692,'Infos Relatório'!AS$1)</f>
        <v>0</v>
      </c>
      <c r="AU367" s="13">
        <f>SUMIFS('Faturamento SP3'!$J$2:$J$692,'Faturamento SP3'!$D$2:$D$692,'Infos Relatório'!$B$326,'Faturamento SP3'!$E$2:$E$692,'Infos Relatório'!$B367,'Faturamento SP3'!$Z$2:$Z$692,'Infos Relatório'!AS$1)</f>
        <v>0</v>
      </c>
      <c r="AV367" s="14">
        <f>SUMIFS('Faturamento SP3'!$O$2:$O$692,'Faturamento SP3'!$D$2:$D$692,'Infos Relatório'!$B$326,'Faturamento SP3'!$E$2:$E$692,'Infos Relatório'!$B367,'Faturamento SP3'!$Z$2:$Z$692,'Infos Relatório'!AS$1,'Faturamento SP3'!$T$2:$T$692,"Sim")+SUMIFS('Faturamento SP3'!$P$2:$P$692,'Faturamento SP3'!$D$2:$D$692,'Infos Relatório'!$B$326,'Faturamento SP3'!$E$2:$E$692,'Infos Relatório'!$B367,'Faturamento SP3'!$Z$2:$Z$692,'Infos Relatório'!AS$1,'Faturamento SP3'!$T$2:$T$692,"Sim")</f>
        <v>0</v>
      </c>
      <c r="AW367" s="27" t="e">
        <f t="shared" si="128"/>
        <v>#DIV/0!</v>
      </c>
      <c r="AX367" s="24">
        <f>SUMIFS('Faturamento SP3'!$H$2:$H$692,'Faturamento SP3'!$D$2:$D$692,'Infos Relatório'!$B$326,'Faturamento SP3'!$E$2:$E$692,'Infos Relatório'!$B367,'Faturamento SP3'!$Z$2:$Z$692,'Infos Relatório'!AS$1)</f>
        <v>0</v>
      </c>
      <c r="AY367" s="23">
        <f>COUNTIFS('Faturamento SP3'!$D$2:$D$692,'Infos Relatório'!$B$326,'Faturamento SP3'!$E$2:$E$692,'Infos Relatório'!$B367,'Faturamento SP3'!$Z$2:$Z$692,'Infos Relatório'!AY$1)</f>
        <v>0</v>
      </c>
      <c r="AZ367" s="13">
        <f>SUMIFS('Faturamento SP3'!$G$2:$G$692,'Faturamento SP3'!$D$2:$D$692,'Infos Relatório'!$B$326,'Faturamento SP3'!$E$2:$E$692,'Infos Relatório'!$B367,'Faturamento SP3'!$Z$2:$Z$692,'Infos Relatório'!AY$1)</f>
        <v>0</v>
      </c>
      <c r="BA367" s="13">
        <f>SUMIFS('Faturamento SP3'!$J$2:$J$692,'Faturamento SP3'!$D$2:$D$692,'Infos Relatório'!$B$326,'Faturamento SP3'!$E$2:$E$692,'Infos Relatório'!$B367,'Faturamento SP3'!$Z$2:$Z$692,'Infos Relatório'!AY$1)</f>
        <v>0</v>
      </c>
      <c r="BB367" s="14">
        <f>SUMIFS('Faturamento SP3'!$O$2:$O$692,'Faturamento SP3'!$D$2:$D$692,'Infos Relatório'!$B$326,'Faturamento SP3'!$E$2:$E$692,'Infos Relatório'!$B367,'Faturamento SP3'!$Z$2:$Z$692,'Infos Relatório'!AY$1,'Faturamento SP3'!$T$2:$T$692,"Sim")+SUMIFS('Faturamento SP3'!$P$2:$P$692,'Faturamento SP3'!$D$2:$D$692,'Infos Relatório'!$B$326,'Faturamento SP3'!$E$2:$E$692,'Infos Relatório'!$B367,'Faturamento SP3'!$Z$2:$Z$692,'Infos Relatório'!AY$1,'Faturamento SP3'!$T$2:$T$692,"Sim")</f>
        <v>0</v>
      </c>
      <c r="BC367" s="27" t="e">
        <f t="shared" si="129"/>
        <v>#DIV/0!</v>
      </c>
      <c r="BD367" s="24">
        <f>SUMIFS('Faturamento SP3'!$H$2:$H$692,'Faturamento SP3'!$D$2:$D$692,'Infos Relatório'!$B$326,'Faturamento SP3'!$E$2:$E$692,'Infos Relatório'!$B367,'Faturamento SP3'!$Z$2:$Z$692,'Infos Relatório'!AY$1)</f>
        <v>0</v>
      </c>
      <c r="BE367" s="23">
        <f>COUNTIFS('Faturamento SP3'!$D$2:$D$692,'Infos Relatório'!$B$326,'Faturamento SP3'!$E$2:$E$692,'Infos Relatório'!$B367,'Faturamento SP3'!$Z$2:$Z$692,'Infos Relatório'!BE$1)</f>
        <v>0</v>
      </c>
      <c r="BF367" s="13">
        <f>SUMIFS('Faturamento SP3'!$G$2:$G$692,'Faturamento SP3'!$D$2:$D$692,'Infos Relatório'!$B$326,'Faturamento SP3'!$E$2:$E$692,'Infos Relatório'!$B367,'Faturamento SP3'!$Z$2:$Z$692,'Infos Relatório'!BE$1)</f>
        <v>0</v>
      </c>
      <c r="BG367" s="13">
        <f>SUMIFS('Faturamento SP3'!$J$2:$J$692,'Faturamento SP3'!$D$2:$D$692,'Infos Relatório'!$B$326,'Faturamento SP3'!$E$2:$E$692,'Infos Relatório'!$B367,'Faturamento SP3'!$Z$2:$Z$692,'Infos Relatório'!BE$1)</f>
        <v>0</v>
      </c>
      <c r="BH367" s="14">
        <f>SUMIFS('Faturamento SP3'!$O$2:$O$692,'Faturamento SP3'!$D$2:$D$692,'Infos Relatório'!$B$326,'Faturamento SP3'!$E$2:$E$692,'Infos Relatório'!$B367,'Faturamento SP3'!$Z$2:$Z$692,'Infos Relatório'!BE$1,'Faturamento SP3'!$T$2:$T$692,"Sim")+SUMIFS('Faturamento SP3'!$P$2:$P$692,'Faturamento SP3'!$D$2:$D$692,'Infos Relatório'!$B$326,'Faturamento SP3'!$E$2:$E$692,'Infos Relatório'!$B367,'Faturamento SP3'!$Z$2:$Z$692,'Infos Relatório'!BE$1,'Faturamento SP3'!$T$2:$T$692,"Sim")</f>
        <v>0</v>
      </c>
      <c r="BI367" s="27" t="e">
        <f t="shared" si="130"/>
        <v>#DIV/0!</v>
      </c>
      <c r="BJ367" s="24">
        <f>SUMIFS('Faturamento SP3'!$H$2:$H$692,'Faturamento SP3'!$D$2:$D$692,'Infos Relatório'!$B$326,'Faturamento SP3'!$E$2:$E$692,'Infos Relatório'!$B367,'Faturamento SP3'!$Z$2:$Z$692,'Infos Relatório'!BE$1)</f>
        <v>0</v>
      </c>
      <c r="BK367" s="23">
        <f>COUNTIFS('Faturamento SP3'!$D$2:$D$692,'Infos Relatório'!$B$326,'Faturamento SP3'!$E$2:$E$692,'Infos Relatório'!$B367,'Faturamento SP3'!$Z$2:$Z$692,'Infos Relatório'!BK$1)</f>
        <v>0</v>
      </c>
      <c r="BL367" s="13">
        <f>SUMIFS('Faturamento SP3'!$G$2:$G$692,'Faturamento SP3'!$D$2:$D$692,'Infos Relatório'!$B$326,'Faturamento SP3'!$E$2:$E$692,'Infos Relatório'!$B367,'Faturamento SP3'!$Z$2:$Z$692,'Infos Relatório'!BK$1)</f>
        <v>0</v>
      </c>
      <c r="BM367" s="13">
        <f>SUMIFS('Faturamento SP3'!$J$2:$J$692,'Faturamento SP3'!$D$2:$D$692,'Infos Relatório'!$B$326,'Faturamento SP3'!$E$2:$E$692,'Infos Relatório'!$B367,'Faturamento SP3'!$Z$2:$Z$692,'Infos Relatório'!BK$1)</f>
        <v>0</v>
      </c>
      <c r="BN367" s="14">
        <f>SUMIFS('Faturamento SP3'!$O$2:$O$692,'Faturamento SP3'!$D$2:$D$692,'Infos Relatório'!$B$326,'Faturamento SP3'!$E$2:$E$692,'Infos Relatório'!$B367,'Faturamento SP3'!$Z$2:$Z$692,'Infos Relatório'!BK$1,'Faturamento SP3'!$T$2:$T$692,"Sim")+SUMIFS('Faturamento SP3'!$P$2:$P$692,'Faturamento SP3'!$D$2:$D$692,'Infos Relatório'!$B$326,'Faturamento SP3'!$E$2:$E$692,'Infos Relatório'!$B367,'Faturamento SP3'!$Z$2:$Z$692,'Infos Relatório'!BK$1,'Faturamento SP3'!$T$2:$T$692,"Sim")</f>
        <v>0</v>
      </c>
      <c r="BO367" s="27" t="e">
        <f t="shared" si="131"/>
        <v>#DIV/0!</v>
      </c>
      <c r="BP367" s="24">
        <f>SUMIFS('Faturamento SP3'!$H$2:$H$692,'Faturamento SP3'!$D$2:$D$692,'Infos Relatório'!$B$326,'Faturamento SP3'!$E$2:$E$692,'Infos Relatório'!$B367,'Faturamento SP3'!$Z$2:$Z$692,'Infos Relatório'!BK$1)</f>
        <v>0</v>
      </c>
      <c r="BQ367" s="23">
        <f>COUNTIFS('Faturamento SP3'!$D$2:$D$692,'Infos Relatório'!$B$326,'Faturamento SP3'!$E$2:$E$692,'Infos Relatório'!$B367,'Faturamento SP3'!$Z$2:$Z$692,'Infos Relatório'!BQ$1)</f>
        <v>0</v>
      </c>
      <c r="BR367" s="13">
        <f>SUMIFS('Faturamento SP3'!$G$2:$G$692,'Faturamento SP3'!$D$2:$D$692,'Infos Relatório'!$B$326,'Faturamento SP3'!$E$2:$E$692,'Infos Relatório'!$B367,'Faturamento SP3'!$Z$2:$Z$692,'Infos Relatório'!BQ$1)</f>
        <v>0</v>
      </c>
      <c r="BS367" s="13">
        <f>SUMIFS('Faturamento SP3'!$J$2:$J$692,'Faturamento SP3'!$D$2:$D$692,'Infos Relatório'!$B$326,'Faturamento SP3'!$E$2:$E$692,'Infos Relatório'!$B367,'Faturamento SP3'!$Z$2:$Z$692,'Infos Relatório'!BQ$1)</f>
        <v>0</v>
      </c>
      <c r="BT367" s="14">
        <f>SUMIFS('Faturamento SP3'!$O$2:$O$692,'Faturamento SP3'!$D$2:$D$692,'Infos Relatório'!$B$326,'Faturamento SP3'!$E$2:$E$692,'Infos Relatório'!$B367,'Faturamento SP3'!$Z$2:$Z$692,'Infos Relatório'!BQ$1,'Faturamento SP3'!$T$2:$T$692,"Sim")+SUMIFS('Faturamento SP3'!$P$2:$P$692,'Faturamento SP3'!$D$2:$D$692,'Infos Relatório'!$B$326,'Faturamento SP3'!$E$2:$E$692,'Infos Relatório'!$B367,'Faturamento SP3'!$Z$2:$Z$692,'Infos Relatório'!BQ$1,'Faturamento SP3'!$T$2:$T$692,"Sim")</f>
        <v>0</v>
      </c>
      <c r="BU367" s="27" t="e">
        <f t="shared" si="132"/>
        <v>#DIV/0!</v>
      </c>
      <c r="BV367" s="24">
        <f>SUMIFS('Faturamento SP3'!$H$2:$H$692,'Faturamento SP3'!$D$2:$D$692,'Infos Relatório'!$B$326,'Faturamento SP3'!$E$2:$E$692,'Infos Relatório'!$B367,'Faturamento SP3'!$Z$2:$Z$692,'Infos Relatório'!BQ$1)</f>
        <v>0</v>
      </c>
    </row>
    <row r="368" spans="2:74">
      <c r="B368" s="17" t="s">
        <v>48</v>
      </c>
      <c r="C368" s="23">
        <f>COUNTIFS('Faturamento SP3'!$D$2:$D$692,'Infos Relatório'!$B$326,'Faturamento SP3'!$E$2:$E$692,'Infos Relatório'!$B368,'Faturamento SP3'!$Z$2:$Z$692,'Infos Relatório'!C$1)</f>
        <v>0</v>
      </c>
      <c r="D368" s="13">
        <f>SUMIFS('Faturamento SP3'!$G$2:$G$692,'Faturamento SP3'!$D$2:$D$692,'Infos Relatório'!$B$326,'Faturamento SP3'!$E$2:$E$692,'Infos Relatório'!$B368,'Faturamento SP3'!$Z$2:$Z$692,'Infos Relatório'!C$1)</f>
        <v>0</v>
      </c>
      <c r="E368" s="13">
        <f>SUMIFS('Faturamento SP3'!$J$2:$J$692,'Faturamento SP3'!$D$2:$D$692,'Infos Relatório'!$B$326,'Faturamento SP3'!$E$2:$E$692,'Infos Relatório'!$B368,'Faturamento SP3'!$Z$2:$Z$692,'Infos Relatório'!C$1)</f>
        <v>0</v>
      </c>
      <c r="F368" s="14">
        <f>SUMIFS('Faturamento SP3'!$O$2:$O$692,'Faturamento SP3'!$D$2:$D$692,'Infos Relatório'!$B$326,'Faturamento SP3'!$E$2:$E$692,'Infos Relatório'!$B368,'Faturamento SP3'!$Z$2:$Z$692,'Infos Relatório'!C$1,'Faturamento SP3'!$T$2:$T$692,"Sim")+SUMIFS('Faturamento SP3'!$P$2:$P$692,'Faturamento SP3'!$D$2:$D$692,'Infos Relatório'!$B$326,'Faturamento SP3'!$E$2:$E$692,'Infos Relatório'!$B368,'Faturamento SP3'!$Z$2:$Z$692,'Infos Relatório'!C$1,'Faturamento SP3'!$T$2:$T$692,"Sim")</f>
        <v>0</v>
      </c>
      <c r="G368" s="27" t="e">
        <f t="shared" si="121"/>
        <v>#DIV/0!</v>
      </c>
      <c r="H368" s="24">
        <f>SUMIFS('Faturamento SP3'!$H$2:$H$692,'Faturamento SP3'!$D$2:$D$692,'Infos Relatório'!$B$326,'Faturamento SP3'!$E$2:$E$692,'Infos Relatório'!$B368,'Faturamento SP3'!$Z$2:$Z$692,'Infos Relatório'!C$1)</f>
        <v>0</v>
      </c>
      <c r="I368" s="23">
        <f>COUNTIFS('Faturamento SP3'!$D$2:$D$692,'Infos Relatório'!$B$326,'Faturamento SP3'!$E$2:$E$692,'Infos Relatório'!$B368,'Faturamento SP3'!$Z$2:$Z$692,'Infos Relatório'!I$1)</f>
        <v>0</v>
      </c>
      <c r="J368" s="13">
        <f>SUMIFS('Faturamento SP3'!$G$2:$G$692,'Faturamento SP3'!$D$2:$D$692,'Infos Relatório'!$B$326,'Faturamento SP3'!$E$2:$E$692,'Infos Relatório'!$B368,'Faturamento SP3'!$Z$2:$Z$692,'Infos Relatório'!I$1)</f>
        <v>0</v>
      </c>
      <c r="K368" s="13">
        <f>SUMIFS('Faturamento SP3'!$J$2:$J$692,'Faturamento SP3'!$D$2:$D$692,'Infos Relatório'!$B$326,'Faturamento SP3'!$E$2:$E$692,'Infos Relatório'!$B368,'Faturamento SP3'!$Z$2:$Z$692,'Infos Relatório'!I$1)</f>
        <v>0</v>
      </c>
      <c r="L368" s="14">
        <f>SUMIFS('Faturamento SP3'!$O$2:$O$692,'Faturamento SP3'!$D$2:$D$692,'Infos Relatório'!$B$326,'Faturamento SP3'!$E$2:$E$692,'Infos Relatório'!$B368,'Faturamento SP3'!$Z$2:$Z$692,'Infos Relatório'!I$1,'Faturamento SP3'!$T$2:$T$692,"Sim")+SUMIFS('Faturamento SP3'!$P$2:$P$692,'Faturamento SP3'!$D$2:$D$692,'Infos Relatório'!$B$326,'Faturamento SP3'!$E$2:$E$692,'Infos Relatório'!$B368,'Faturamento SP3'!$Z$2:$Z$692,'Infos Relatório'!I$1,'Faturamento SP3'!$T$2:$T$692,"Sim")</f>
        <v>0</v>
      </c>
      <c r="M368" s="27" t="e">
        <f t="shared" si="122"/>
        <v>#DIV/0!</v>
      </c>
      <c r="N368" s="24">
        <f>SUMIFS('Faturamento SP3'!$H$2:$H$692,'Faturamento SP3'!$D$2:$D$692,'Infos Relatório'!$B$326,'Faturamento SP3'!$E$2:$E$692,'Infos Relatório'!$B368,'Faturamento SP3'!$Z$2:$Z$692,'Infos Relatório'!I$1)</f>
        <v>0</v>
      </c>
      <c r="O368" s="23">
        <f>COUNTIFS('Faturamento SP3'!$D$2:$D$692,'Infos Relatório'!$B$326,'Faturamento SP3'!$E$2:$E$692,'Infos Relatório'!$B368,'Faturamento SP3'!$Z$2:$Z$692,'Infos Relatório'!O$1)</f>
        <v>0</v>
      </c>
      <c r="P368" s="13">
        <f>SUMIFS('Faturamento SP3'!$G$2:$G$692,'Faturamento SP3'!$D$2:$D$692,'Infos Relatório'!$B$326,'Faturamento SP3'!$E$2:$E$692,'Infos Relatório'!$B368,'Faturamento SP3'!$Z$2:$Z$692,'Infos Relatório'!O$1)</f>
        <v>0</v>
      </c>
      <c r="Q368" s="13">
        <f>SUMIFS('Faturamento SP3'!$J$2:$J$692,'Faturamento SP3'!$D$2:$D$692,'Infos Relatório'!$B$326,'Faturamento SP3'!$E$2:$E$692,'Infos Relatório'!$B368,'Faturamento SP3'!$Z$2:$Z$692,'Infos Relatório'!O$1)</f>
        <v>0</v>
      </c>
      <c r="R368" s="14">
        <f>SUMIFS('Faturamento SP3'!$O$2:$O$692,'Faturamento SP3'!$D$2:$D$692,'Infos Relatório'!$B$326,'Faturamento SP3'!$E$2:$E$692,'Infos Relatório'!$B368,'Faturamento SP3'!$Z$2:$Z$692,'Infos Relatório'!O$1,'Faturamento SP3'!$T$2:$T$692,"Sim")+SUMIFS('Faturamento SP3'!$P$2:$P$692,'Faturamento SP3'!$D$2:$D$692,'Infos Relatório'!$B$326,'Faturamento SP3'!$E$2:$E$692,'Infos Relatório'!$B368,'Faturamento SP3'!$Z$2:$Z$692,'Infos Relatório'!O$1,'Faturamento SP3'!$T$2:$T$692,"Sim")</f>
        <v>0</v>
      </c>
      <c r="S368" s="27" t="e">
        <f t="shared" si="123"/>
        <v>#DIV/0!</v>
      </c>
      <c r="T368" s="24">
        <f>SUMIFS('Faturamento SP3'!$H$2:$H$692,'Faturamento SP3'!$D$2:$D$692,'Infos Relatório'!$B$326,'Faturamento SP3'!$E$2:$E$692,'Infos Relatório'!$B368,'Faturamento SP3'!$Z$2:$Z$692,'Infos Relatório'!O$1)</f>
        <v>0</v>
      </c>
      <c r="U368" s="23">
        <f>COUNTIFS('Faturamento SP3'!$D$2:$D$692,'Infos Relatório'!$B$326,'Faturamento SP3'!$E$2:$E$692,'Infos Relatório'!$B368,'Faturamento SP3'!$Z$2:$Z$692,'Infos Relatório'!U$1)</f>
        <v>0</v>
      </c>
      <c r="V368" s="13">
        <f>SUMIFS('Faturamento SP3'!$G$2:$G$692,'Faturamento SP3'!$D$2:$D$692,'Infos Relatório'!$B$326,'Faturamento SP3'!$E$2:$E$692,'Infos Relatório'!$B368,'Faturamento SP3'!$Z$2:$Z$692,'Infos Relatório'!U$1)</f>
        <v>0</v>
      </c>
      <c r="W368" s="13">
        <f>SUMIFS('Faturamento SP3'!$J$2:$J$692,'Faturamento SP3'!$D$2:$D$692,'Infos Relatório'!$B$326,'Faturamento SP3'!$E$2:$E$692,'Infos Relatório'!$B368,'Faturamento SP3'!$Z$2:$Z$692,'Infos Relatório'!U$1)</f>
        <v>0</v>
      </c>
      <c r="X368" s="14">
        <f>SUMIFS('Faturamento SP3'!$O$2:$O$692,'Faturamento SP3'!$D$2:$D$692,'Infos Relatório'!$B$326,'Faturamento SP3'!$E$2:$E$692,'Infos Relatório'!$B368,'Faturamento SP3'!$Z$2:$Z$692,'Infos Relatório'!U$1,'Faturamento SP3'!$T$2:$T$692,"Sim")+SUMIFS('Faturamento SP3'!$P$2:$P$692,'Faturamento SP3'!$D$2:$D$692,'Infos Relatório'!$B$326,'Faturamento SP3'!$E$2:$E$692,'Infos Relatório'!$B368,'Faturamento SP3'!$Z$2:$Z$692,'Infos Relatório'!U$1,'Faturamento SP3'!$T$2:$T$692,"Sim")</f>
        <v>0</v>
      </c>
      <c r="Y368" s="27" t="e">
        <f t="shared" si="124"/>
        <v>#DIV/0!</v>
      </c>
      <c r="Z368" s="24">
        <f>SUMIFS('Faturamento SP3'!$H$2:$H$692,'Faturamento SP3'!$D$2:$D$692,'Infos Relatório'!$B$326,'Faturamento SP3'!$E$2:$E$692,'Infos Relatório'!$B368,'Faturamento SP3'!$Z$2:$Z$692,'Infos Relatório'!U$1)</f>
        <v>0</v>
      </c>
      <c r="AA368" s="23">
        <f>COUNTIFS('Faturamento SP3'!$D$2:$D$692,'Infos Relatório'!$B$326,'Faturamento SP3'!$E$2:$E$692,'Infos Relatório'!$B368,'Faturamento SP3'!$Z$2:$Z$692,'Infos Relatório'!AA$1)</f>
        <v>0</v>
      </c>
      <c r="AB368" s="13">
        <f>SUMIFS('Faturamento SP3'!$G$2:$G$692,'Faturamento SP3'!$D$2:$D$692,'Infos Relatório'!$B$326,'Faturamento SP3'!$E$2:$E$692,'Infos Relatório'!$B368,'Faturamento SP3'!$Z$2:$Z$692,'Infos Relatório'!AA$1)</f>
        <v>0</v>
      </c>
      <c r="AC368" s="13">
        <f>SUMIFS('Faturamento SP3'!$J$2:$J$692,'Faturamento SP3'!$D$2:$D$692,'Infos Relatório'!$B$326,'Faturamento SP3'!$E$2:$E$692,'Infos Relatório'!$B368,'Faturamento SP3'!$Z$2:$Z$692,'Infos Relatório'!AA$1)</f>
        <v>0</v>
      </c>
      <c r="AD368" s="14">
        <f>SUMIFS('Faturamento SP3'!$O$2:$O$692,'Faturamento SP3'!$D$2:$D$692,'Infos Relatório'!$B$326,'Faturamento SP3'!$E$2:$E$692,'Infos Relatório'!$B368,'Faturamento SP3'!$Z$2:$Z$692,'Infos Relatório'!AA$1,'Faturamento SP3'!$T$2:$T$692,"Sim")+SUMIFS('Faturamento SP3'!$P$2:$P$692,'Faturamento SP3'!$D$2:$D$692,'Infos Relatório'!$B$326,'Faturamento SP3'!$E$2:$E$692,'Infos Relatório'!$B368,'Faturamento SP3'!$Z$2:$Z$692,'Infos Relatório'!AA$1,'Faturamento SP3'!$T$2:$T$692,"Sim")</f>
        <v>0</v>
      </c>
      <c r="AE368" s="27" t="e">
        <f t="shared" si="125"/>
        <v>#DIV/0!</v>
      </c>
      <c r="AF368" s="24">
        <f>SUMIFS('Faturamento SP3'!$H$2:$H$692,'Faturamento SP3'!$D$2:$D$692,'Infos Relatório'!$B$326,'Faturamento SP3'!$E$2:$E$692,'Infos Relatório'!$B368,'Faturamento SP3'!$Z$2:$Z$692,'Infos Relatório'!AA$1)</f>
        <v>0</v>
      </c>
      <c r="AG368" s="23">
        <f>COUNTIFS('Faturamento SP3'!$D$2:$D$692,'Infos Relatório'!$B$326,'Faturamento SP3'!$E$2:$E$692,'Infos Relatório'!$B368,'Faturamento SP3'!$Z$2:$Z$692,'Infos Relatório'!AG$1)</f>
        <v>0</v>
      </c>
      <c r="AH368" s="13">
        <f>SUMIFS('Faturamento SP3'!$G$2:$G$692,'Faturamento SP3'!$D$2:$D$692,'Infos Relatório'!$B$326,'Faturamento SP3'!$E$2:$E$692,'Infos Relatório'!$B368,'Faturamento SP3'!$Z$2:$Z$692,'Infos Relatório'!AG$1)</f>
        <v>0</v>
      </c>
      <c r="AI368" s="13">
        <f>SUMIFS('Faturamento SP3'!$J$2:$J$692,'Faturamento SP3'!$D$2:$D$692,'Infos Relatório'!$B$326,'Faturamento SP3'!$E$2:$E$692,'Infos Relatório'!$B368,'Faturamento SP3'!$Z$2:$Z$692,'Infos Relatório'!AG$1)</f>
        <v>0</v>
      </c>
      <c r="AJ368" s="14">
        <f>SUMIFS('Faturamento SP3'!$O$2:$O$692,'Faturamento SP3'!$D$2:$D$692,'Infos Relatório'!$B$326,'Faturamento SP3'!$E$2:$E$692,'Infos Relatório'!$B368,'Faturamento SP3'!$Z$2:$Z$692,'Infos Relatório'!AG$1,'Faturamento SP3'!$T$2:$T$692,"Sim")+SUMIFS('Faturamento SP3'!$P$2:$P$692,'Faturamento SP3'!$D$2:$D$692,'Infos Relatório'!$B$326,'Faturamento SP3'!$E$2:$E$692,'Infos Relatório'!$B368,'Faturamento SP3'!$Z$2:$Z$692,'Infos Relatório'!AG$1,'Faturamento SP3'!$T$2:$T$692,"Sim")</f>
        <v>0</v>
      </c>
      <c r="AK368" s="27" t="e">
        <f t="shared" si="126"/>
        <v>#DIV/0!</v>
      </c>
      <c r="AL368" s="24">
        <f>SUMIFS('Faturamento SP3'!$H$2:$H$692,'Faturamento SP3'!$D$2:$D$692,'Infos Relatório'!$B$326,'Faturamento SP3'!$E$2:$E$692,'Infos Relatório'!$B368,'Faturamento SP3'!$Z$2:$Z$692,'Infos Relatório'!AG$1)</f>
        <v>0</v>
      </c>
      <c r="AM368" s="23">
        <f>COUNTIFS('Faturamento SP3'!$D$2:$D$692,'Infos Relatório'!$B$326,'Faturamento SP3'!$E$2:$E$692,'Infos Relatório'!$B368,'Faturamento SP3'!$Z$2:$Z$692,'Infos Relatório'!AM$1)</f>
        <v>0</v>
      </c>
      <c r="AN368" s="13">
        <f>SUMIFS('Faturamento SP3'!$G$2:$G$692,'Faturamento SP3'!$D$2:$D$692,'Infos Relatório'!$B$326,'Faturamento SP3'!$E$2:$E$692,'Infos Relatório'!$B368,'Faturamento SP3'!$Z$2:$Z$692,'Infos Relatório'!AM$1)</f>
        <v>0</v>
      </c>
      <c r="AO368" s="13">
        <f>SUMIFS('Faturamento SP3'!$J$2:$J$692,'Faturamento SP3'!$D$2:$D$692,'Infos Relatório'!$B$326,'Faturamento SP3'!$E$2:$E$692,'Infos Relatório'!$B368,'Faturamento SP3'!$Z$2:$Z$692,'Infos Relatório'!AM$1)</f>
        <v>0</v>
      </c>
      <c r="AP368" s="14">
        <f>SUMIFS('Faturamento SP3'!$O$2:$O$692,'Faturamento SP3'!$D$2:$D$692,'Infos Relatório'!$B$326,'Faturamento SP3'!$E$2:$E$692,'Infos Relatório'!$B368,'Faturamento SP3'!$Z$2:$Z$692,'Infos Relatório'!AM$1,'Faturamento SP3'!$T$2:$T$692,"Sim")+SUMIFS('Faturamento SP3'!$P$2:$P$692,'Faturamento SP3'!$D$2:$D$692,'Infos Relatório'!$B$326,'Faturamento SP3'!$E$2:$E$692,'Infos Relatório'!$B368,'Faturamento SP3'!$Z$2:$Z$692,'Infos Relatório'!AM$1,'Faturamento SP3'!$T$2:$T$692,"Sim")</f>
        <v>0</v>
      </c>
      <c r="AQ368" s="27" t="e">
        <f t="shared" si="127"/>
        <v>#DIV/0!</v>
      </c>
      <c r="AR368" s="24">
        <f>SUMIFS('Faturamento SP3'!$H$2:$H$692,'Faturamento SP3'!$D$2:$D$692,'Infos Relatório'!$B$326,'Faturamento SP3'!$E$2:$E$692,'Infos Relatório'!$B368,'Faturamento SP3'!$Z$2:$Z$692,'Infos Relatório'!AM$1)</f>
        <v>0</v>
      </c>
      <c r="AS368" s="23">
        <f>COUNTIFS('Faturamento SP3'!$D$2:$D$692,'Infos Relatório'!$B$326,'Faturamento SP3'!$E$2:$E$692,'Infos Relatório'!$B368,'Faturamento SP3'!$Z$2:$Z$692,'Infos Relatório'!AS$1)</f>
        <v>0</v>
      </c>
      <c r="AT368" s="13">
        <f>SUMIFS('Faturamento SP3'!$G$2:$G$692,'Faturamento SP3'!$D$2:$D$692,'Infos Relatório'!$B$326,'Faturamento SP3'!$E$2:$E$692,'Infos Relatório'!$B368,'Faturamento SP3'!$Z$2:$Z$692,'Infos Relatório'!AS$1)</f>
        <v>0</v>
      </c>
      <c r="AU368" s="13">
        <f>SUMIFS('Faturamento SP3'!$J$2:$J$692,'Faturamento SP3'!$D$2:$D$692,'Infos Relatório'!$B$326,'Faturamento SP3'!$E$2:$E$692,'Infos Relatório'!$B368,'Faturamento SP3'!$Z$2:$Z$692,'Infos Relatório'!AS$1)</f>
        <v>0</v>
      </c>
      <c r="AV368" s="14">
        <f>SUMIFS('Faturamento SP3'!$O$2:$O$692,'Faturamento SP3'!$D$2:$D$692,'Infos Relatório'!$B$326,'Faturamento SP3'!$E$2:$E$692,'Infos Relatório'!$B368,'Faturamento SP3'!$Z$2:$Z$692,'Infos Relatório'!AS$1,'Faturamento SP3'!$T$2:$T$692,"Sim")+SUMIFS('Faturamento SP3'!$P$2:$P$692,'Faturamento SP3'!$D$2:$D$692,'Infos Relatório'!$B$326,'Faturamento SP3'!$E$2:$E$692,'Infos Relatório'!$B368,'Faturamento SP3'!$Z$2:$Z$692,'Infos Relatório'!AS$1,'Faturamento SP3'!$T$2:$T$692,"Sim")</f>
        <v>0</v>
      </c>
      <c r="AW368" s="27" t="e">
        <f t="shared" si="128"/>
        <v>#DIV/0!</v>
      </c>
      <c r="AX368" s="24">
        <f>SUMIFS('Faturamento SP3'!$H$2:$H$692,'Faturamento SP3'!$D$2:$D$692,'Infos Relatório'!$B$326,'Faturamento SP3'!$E$2:$E$692,'Infos Relatório'!$B368,'Faturamento SP3'!$Z$2:$Z$692,'Infos Relatório'!AS$1)</f>
        <v>0</v>
      </c>
      <c r="AY368" s="23">
        <f>COUNTIFS('Faturamento SP3'!$D$2:$D$692,'Infos Relatório'!$B$326,'Faturamento SP3'!$E$2:$E$692,'Infos Relatório'!$B368,'Faturamento SP3'!$Z$2:$Z$692,'Infos Relatório'!AY$1)</f>
        <v>0</v>
      </c>
      <c r="AZ368" s="13">
        <f>SUMIFS('Faturamento SP3'!$G$2:$G$692,'Faturamento SP3'!$D$2:$D$692,'Infos Relatório'!$B$326,'Faturamento SP3'!$E$2:$E$692,'Infos Relatório'!$B368,'Faturamento SP3'!$Z$2:$Z$692,'Infos Relatório'!AY$1)</f>
        <v>0</v>
      </c>
      <c r="BA368" s="13">
        <f>SUMIFS('Faturamento SP3'!$J$2:$J$692,'Faturamento SP3'!$D$2:$D$692,'Infos Relatório'!$B$326,'Faturamento SP3'!$E$2:$E$692,'Infos Relatório'!$B368,'Faturamento SP3'!$Z$2:$Z$692,'Infos Relatório'!AY$1)</f>
        <v>0</v>
      </c>
      <c r="BB368" s="14">
        <f>SUMIFS('Faturamento SP3'!$O$2:$O$692,'Faturamento SP3'!$D$2:$D$692,'Infos Relatório'!$B$326,'Faturamento SP3'!$E$2:$E$692,'Infos Relatório'!$B368,'Faturamento SP3'!$Z$2:$Z$692,'Infos Relatório'!AY$1,'Faturamento SP3'!$T$2:$T$692,"Sim")+SUMIFS('Faturamento SP3'!$P$2:$P$692,'Faturamento SP3'!$D$2:$D$692,'Infos Relatório'!$B$326,'Faturamento SP3'!$E$2:$E$692,'Infos Relatório'!$B368,'Faturamento SP3'!$Z$2:$Z$692,'Infos Relatório'!AY$1,'Faturamento SP3'!$T$2:$T$692,"Sim")</f>
        <v>0</v>
      </c>
      <c r="BC368" s="27" t="e">
        <f t="shared" si="129"/>
        <v>#DIV/0!</v>
      </c>
      <c r="BD368" s="24">
        <f>SUMIFS('Faturamento SP3'!$H$2:$H$692,'Faturamento SP3'!$D$2:$D$692,'Infos Relatório'!$B$326,'Faturamento SP3'!$E$2:$E$692,'Infos Relatório'!$B368,'Faturamento SP3'!$Z$2:$Z$692,'Infos Relatório'!AY$1)</f>
        <v>0</v>
      </c>
      <c r="BE368" s="23">
        <f>COUNTIFS('Faturamento SP3'!$D$2:$D$692,'Infos Relatório'!$B$326,'Faturamento SP3'!$E$2:$E$692,'Infos Relatório'!$B368,'Faturamento SP3'!$Z$2:$Z$692,'Infos Relatório'!BE$1)</f>
        <v>0</v>
      </c>
      <c r="BF368" s="13">
        <f>SUMIFS('Faturamento SP3'!$G$2:$G$692,'Faturamento SP3'!$D$2:$D$692,'Infos Relatório'!$B$326,'Faturamento SP3'!$E$2:$E$692,'Infos Relatório'!$B368,'Faturamento SP3'!$Z$2:$Z$692,'Infos Relatório'!BE$1)</f>
        <v>0</v>
      </c>
      <c r="BG368" s="13">
        <f>SUMIFS('Faturamento SP3'!$J$2:$J$692,'Faturamento SP3'!$D$2:$D$692,'Infos Relatório'!$B$326,'Faturamento SP3'!$E$2:$E$692,'Infos Relatório'!$B368,'Faturamento SP3'!$Z$2:$Z$692,'Infos Relatório'!BE$1)</f>
        <v>0</v>
      </c>
      <c r="BH368" s="14">
        <f>SUMIFS('Faturamento SP3'!$O$2:$O$692,'Faturamento SP3'!$D$2:$D$692,'Infos Relatório'!$B$326,'Faturamento SP3'!$E$2:$E$692,'Infos Relatório'!$B368,'Faturamento SP3'!$Z$2:$Z$692,'Infos Relatório'!BE$1,'Faturamento SP3'!$T$2:$T$692,"Sim")+SUMIFS('Faturamento SP3'!$P$2:$P$692,'Faturamento SP3'!$D$2:$D$692,'Infos Relatório'!$B$326,'Faturamento SP3'!$E$2:$E$692,'Infos Relatório'!$B368,'Faturamento SP3'!$Z$2:$Z$692,'Infos Relatório'!BE$1,'Faturamento SP3'!$T$2:$T$692,"Sim")</f>
        <v>0</v>
      </c>
      <c r="BI368" s="27" t="e">
        <f t="shared" si="130"/>
        <v>#DIV/0!</v>
      </c>
      <c r="BJ368" s="24">
        <f>SUMIFS('Faturamento SP3'!$H$2:$H$692,'Faturamento SP3'!$D$2:$D$692,'Infos Relatório'!$B$326,'Faturamento SP3'!$E$2:$E$692,'Infos Relatório'!$B368,'Faturamento SP3'!$Z$2:$Z$692,'Infos Relatório'!BE$1)</f>
        <v>0</v>
      </c>
      <c r="BK368" s="23">
        <f>COUNTIFS('Faturamento SP3'!$D$2:$D$692,'Infos Relatório'!$B$326,'Faturamento SP3'!$E$2:$E$692,'Infos Relatório'!$B368,'Faturamento SP3'!$Z$2:$Z$692,'Infos Relatório'!BK$1)</f>
        <v>0</v>
      </c>
      <c r="BL368" s="13">
        <f>SUMIFS('Faturamento SP3'!$G$2:$G$692,'Faturamento SP3'!$D$2:$D$692,'Infos Relatório'!$B$326,'Faturamento SP3'!$E$2:$E$692,'Infos Relatório'!$B368,'Faturamento SP3'!$Z$2:$Z$692,'Infos Relatório'!BK$1)</f>
        <v>0</v>
      </c>
      <c r="BM368" s="13">
        <f>SUMIFS('Faturamento SP3'!$J$2:$J$692,'Faturamento SP3'!$D$2:$D$692,'Infos Relatório'!$B$326,'Faturamento SP3'!$E$2:$E$692,'Infos Relatório'!$B368,'Faturamento SP3'!$Z$2:$Z$692,'Infos Relatório'!BK$1)</f>
        <v>0</v>
      </c>
      <c r="BN368" s="14">
        <f>SUMIFS('Faturamento SP3'!$O$2:$O$692,'Faturamento SP3'!$D$2:$D$692,'Infos Relatório'!$B$326,'Faturamento SP3'!$E$2:$E$692,'Infos Relatório'!$B368,'Faturamento SP3'!$Z$2:$Z$692,'Infos Relatório'!BK$1,'Faturamento SP3'!$T$2:$T$692,"Sim")+SUMIFS('Faturamento SP3'!$P$2:$P$692,'Faturamento SP3'!$D$2:$D$692,'Infos Relatório'!$B$326,'Faturamento SP3'!$E$2:$E$692,'Infos Relatório'!$B368,'Faturamento SP3'!$Z$2:$Z$692,'Infos Relatório'!BK$1,'Faturamento SP3'!$T$2:$T$692,"Sim")</f>
        <v>0</v>
      </c>
      <c r="BO368" s="27" t="e">
        <f t="shared" si="131"/>
        <v>#DIV/0!</v>
      </c>
      <c r="BP368" s="24">
        <f>SUMIFS('Faturamento SP3'!$H$2:$H$692,'Faturamento SP3'!$D$2:$D$692,'Infos Relatório'!$B$326,'Faturamento SP3'!$E$2:$E$692,'Infos Relatório'!$B368,'Faturamento SP3'!$Z$2:$Z$692,'Infos Relatório'!BK$1)</f>
        <v>0</v>
      </c>
      <c r="BQ368" s="23">
        <f>COUNTIFS('Faturamento SP3'!$D$2:$D$692,'Infos Relatório'!$B$326,'Faturamento SP3'!$E$2:$E$692,'Infos Relatório'!$B368,'Faturamento SP3'!$Z$2:$Z$692,'Infos Relatório'!BQ$1)</f>
        <v>0</v>
      </c>
      <c r="BR368" s="13">
        <f>SUMIFS('Faturamento SP3'!$G$2:$G$692,'Faturamento SP3'!$D$2:$D$692,'Infos Relatório'!$B$326,'Faturamento SP3'!$E$2:$E$692,'Infos Relatório'!$B368,'Faturamento SP3'!$Z$2:$Z$692,'Infos Relatório'!BQ$1)</f>
        <v>0</v>
      </c>
      <c r="BS368" s="13">
        <f>SUMIFS('Faturamento SP3'!$J$2:$J$692,'Faturamento SP3'!$D$2:$D$692,'Infos Relatório'!$B$326,'Faturamento SP3'!$E$2:$E$692,'Infos Relatório'!$B368,'Faturamento SP3'!$Z$2:$Z$692,'Infos Relatório'!BQ$1)</f>
        <v>0</v>
      </c>
      <c r="BT368" s="14">
        <f>SUMIFS('Faturamento SP3'!$O$2:$O$692,'Faturamento SP3'!$D$2:$D$692,'Infos Relatório'!$B$326,'Faturamento SP3'!$E$2:$E$692,'Infos Relatório'!$B368,'Faturamento SP3'!$Z$2:$Z$692,'Infos Relatório'!BQ$1,'Faturamento SP3'!$T$2:$T$692,"Sim")+SUMIFS('Faturamento SP3'!$P$2:$P$692,'Faturamento SP3'!$D$2:$D$692,'Infos Relatório'!$B$326,'Faturamento SP3'!$E$2:$E$692,'Infos Relatório'!$B368,'Faturamento SP3'!$Z$2:$Z$692,'Infos Relatório'!BQ$1,'Faturamento SP3'!$T$2:$T$692,"Sim")</f>
        <v>0</v>
      </c>
      <c r="BU368" s="27" t="e">
        <f t="shared" si="132"/>
        <v>#DIV/0!</v>
      </c>
      <c r="BV368" s="24">
        <f>SUMIFS('Faturamento SP3'!$H$2:$H$692,'Faturamento SP3'!$D$2:$D$692,'Infos Relatório'!$B$326,'Faturamento SP3'!$E$2:$E$692,'Infos Relatório'!$B368,'Faturamento SP3'!$Z$2:$Z$692,'Infos Relatório'!BQ$1)</f>
        <v>0</v>
      </c>
    </row>
    <row r="369" spans="2:74">
      <c r="B369" s="17" t="s">
        <v>49</v>
      </c>
      <c r="C369" s="23">
        <f>COUNTIFS('Faturamento SP3'!$D$2:$D$692,'Infos Relatório'!$B$326,'Faturamento SP3'!$E$2:$E$692,'Infos Relatório'!$B369,'Faturamento SP3'!$Z$2:$Z$692,'Infos Relatório'!C$1)</f>
        <v>0</v>
      </c>
      <c r="D369" s="13">
        <f>SUMIFS('Faturamento SP3'!$G$2:$G$692,'Faturamento SP3'!$D$2:$D$692,'Infos Relatório'!$B$326,'Faturamento SP3'!$E$2:$E$692,'Infos Relatório'!$B369,'Faturamento SP3'!$Z$2:$Z$692,'Infos Relatório'!C$1)</f>
        <v>0</v>
      </c>
      <c r="E369" s="13">
        <f>SUMIFS('Faturamento SP3'!$J$2:$J$692,'Faturamento SP3'!$D$2:$D$692,'Infos Relatório'!$B$326,'Faturamento SP3'!$E$2:$E$692,'Infos Relatório'!$B369,'Faturamento SP3'!$Z$2:$Z$692,'Infos Relatório'!C$1)</f>
        <v>0</v>
      </c>
      <c r="F369" s="14">
        <f>SUMIFS('Faturamento SP3'!$O$2:$O$692,'Faturamento SP3'!$D$2:$D$692,'Infos Relatório'!$B$326,'Faturamento SP3'!$E$2:$E$692,'Infos Relatório'!$B369,'Faturamento SP3'!$Z$2:$Z$692,'Infos Relatório'!C$1,'Faturamento SP3'!$T$2:$T$692,"Sim")+SUMIFS('Faturamento SP3'!$P$2:$P$692,'Faturamento SP3'!$D$2:$D$692,'Infos Relatório'!$B$326,'Faturamento SP3'!$E$2:$E$692,'Infos Relatório'!$B369,'Faturamento SP3'!$Z$2:$Z$692,'Infos Relatório'!C$1,'Faturamento SP3'!$T$2:$T$692,"Sim")</f>
        <v>0</v>
      </c>
      <c r="G369" s="27" t="e">
        <f t="shared" si="121"/>
        <v>#DIV/0!</v>
      </c>
      <c r="H369" s="24">
        <f>SUMIFS('Faturamento SP3'!$H$2:$H$692,'Faturamento SP3'!$D$2:$D$692,'Infos Relatório'!$B$326,'Faturamento SP3'!$E$2:$E$692,'Infos Relatório'!$B369,'Faturamento SP3'!$Z$2:$Z$692,'Infos Relatório'!C$1)</f>
        <v>0</v>
      </c>
      <c r="I369" s="23">
        <f>COUNTIFS('Faturamento SP3'!$D$2:$D$692,'Infos Relatório'!$B$326,'Faturamento SP3'!$E$2:$E$692,'Infos Relatório'!$B369,'Faturamento SP3'!$Z$2:$Z$692,'Infos Relatório'!I$1)</f>
        <v>0</v>
      </c>
      <c r="J369" s="13">
        <f>SUMIFS('Faturamento SP3'!$G$2:$G$692,'Faturamento SP3'!$D$2:$D$692,'Infos Relatório'!$B$326,'Faturamento SP3'!$E$2:$E$692,'Infos Relatório'!$B369,'Faturamento SP3'!$Z$2:$Z$692,'Infos Relatório'!I$1)</f>
        <v>0</v>
      </c>
      <c r="K369" s="13">
        <f>SUMIFS('Faturamento SP3'!$J$2:$J$692,'Faturamento SP3'!$D$2:$D$692,'Infos Relatório'!$B$326,'Faturamento SP3'!$E$2:$E$692,'Infos Relatório'!$B369,'Faturamento SP3'!$Z$2:$Z$692,'Infos Relatório'!I$1)</f>
        <v>0</v>
      </c>
      <c r="L369" s="14">
        <f>SUMIFS('Faturamento SP3'!$O$2:$O$692,'Faturamento SP3'!$D$2:$D$692,'Infos Relatório'!$B$326,'Faturamento SP3'!$E$2:$E$692,'Infos Relatório'!$B369,'Faturamento SP3'!$Z$2:$Z$692,'Infos Relatório'!I$1,'Faturamento SP3'!$T$2:$T$692,"Sim")+SUMIFS('Faturamento SP3'!$P$2:$P$692,'Faturamento SP3'!$D$2:$D$692,'Infos Relatório'!$B$326,'Faturamento SP3'!$E$2:$E$692,'Infos Relatório'!$B369,'Faturamento SP3'!$Z$2:$Z$692,'Infos Relatório'!I$1,'Faturamento SP3'!$T$2:$T$692,"Sim")</f>
        <v>0</v>
      </c>
      <c r="M369" s="27" t="e">
        <f t="shared" si="122"/>
        <v>#DIV/0!</v>
      </c>
      <c r="N369" s="24">
        <f>SUMIFS('Faturamento SP3'!$H$2:$H$692,'Faturamento SP3'!$D$2:$D$692,'Infos Relatório'!$B$326,'Faturamento SP3'!$E$2:$E$692,'Infos Relatório'!$B369,'Faturamento SP3'!$Z$2:$Z$692,'Infos Relatório'!I$1)</f>
        <v>0</v>
      </c>
      <c r="O369" s="23">
        <f>COUNTIFS('Faturamento SP3'!$D$2:$D$692,'Infos Relatório'!$B$326,'Faturamento SP3'!$E$2:$E$692,'Infos Relatório'!$B369,'Faturamento SP3'!$Z$2:$Z$692,'Infos Relatório'!O$1)</f>
        <v>0</v>
      </c>
      <c r="P369" s="13">
        <f>SUMIFS('Faturamento SP3'!$G$2:$G$692,'Faturamento SP3'!$D$2:$D$692,'Infos Relatório'!$B$326,'Faturamento SP3'!$E$2:$E$692,'Infos Relatório'!$B369,'Faturamento SP3'!$Z$2:$Z$692,'Infos Relatório'!O$1)</f>
        <v>0</v>
      </c>
      <c r="Q369" s="13">
        <f>SUMIFS('Faturamento SP3'!$J$2:$J$692,'Faturamento SP3'!$D$2:$D$692,'Infos Relatório'!$B$326,'Faturamento SP3'!$E$2:$E$692,'Infos Relatório'!$B369,'Faturamento SP3'!$Z$2:$Z$692,'Infos Relatório'!O$1)</f>
        <v>0</v>
      </c>
      <c r="R369" s="14">
        <f>SUMIFS('Faturamento SP3'!$O$2:$O$692,'Faturamento SP3'!$D$2:$D$692,'Infos Relatório'!$B$326,'Faturamento SP3'!$E$2:$E$692,'Infos Relatório'!$B369,'Faturamento SP3'!$Z$2:$Z$692,'Infos Relatório'!O$1,'Faturamento SP3'!$T$2:$T$692,"Sim")+SUMIFS('Faturamento SP3'!$P$2:$P$692,'Faturamento SP3'!$D$2:$D$692,'Infos Relatório'!$B$326,'Faturamento SP3'!$E$2:$E$692,'Infos Relatório'!$B369,'Faturamento SP3'!$Z$2:$Z$692,'Infos Relatório'!O$1,'Faturamento SP3'!$T$2:$T$692,"Sim")</f>
        <v>0</v>
      </c>
      <c r="S369" s="27" t="e">
        <f t="shared" si="123"/>
        <v>#DIV/0!</v>
      </c>
      <c r="T369" s="24">
        <f>SUMIFS('Faturamento SP3'!$H$2:$H$692,'Faturamento SP3'!$D$2:$D$692,'Infos Relatório'!$B$326,'Faturamento SP3'!$E$2:$E$692,'Infos Relatório'!$B369,'Faturamento SP3'!$Z$2:$Z$692,'Infos Relatório'!O$1)</f>
        <v>0</v>
      </c>
      <c r="U369" s="23">
        <f>COUNTIFS('Faturamento SP3'!$D$2:$D$692,'Infos Relatório'!$B$326,'Faturamento SP3'!$E$2:$E$692,'Infos Relatório'!$B369,'Faturamento SP3'!$Z$2:$Z$692,'Infos Relatório'!U$1)</f>
        <v>0</v>
      </c>
      <c r="V369" s="13">
        <f>SUMIFS('Faturamento SP3'!$G$2:$G$692,'Faturamento SP3'!$D$2:$D$692,'Infos Relatório'!$B$326,'Faturamento SP3'!$E$2:$E$692,'Infos Relatório'!$B369,'Faturamento SP3'!$Z$2:$Z$692,'Infos Relatório'!U$1)</f>
        <v>0</v>
      </c>
      <c r="W369" s="13">
        <f>SUMIFS('Faturamento SP3'!$J$2:$J$692,'Faturamento SP3'!$D$2:$D$692,'Infos Relatório'!$B$326,'Faturamento SP3'!$E$2:$E$692,'Infos Relatório'!$B369,'Faturamento SP3'!$Z$2:$Z$692,'Infos Relatório'!U$1)</f>
        <v>0</v>
      </c>
      <c r="X369" s="14">
        <f>SUMIFS('Faturamento SP3'!$O$2:$O$692,'Faturamento SP3'!$D$2:$D$692,'Infos Relatório'!$B$326,'Faturamento SP3'!$E$2:$E$692,'Infos Relatório'!$B369,'Faturamento SP3'!$Z$2:$Z$692,'Infos Relatório'!U$1,'Faturamento SP3'!$T$2:$T$692,"Sim")+SUMIFS('Faturamento SP3'!$P$2:$P$692,'Faturamento SP3'!$D$2:$D$692,'Infos Relatório'!$B$326,'Faturamento SP3'!$E$2:$E$692,'Infos Relatório'!$B369,'Faturamento SP3'!$Z$2:$Z$692,'Infos Relatório'!U$1,'Faturamento SP3'!$T$2:$T$692,"Sim")</f>
        <v>0</v>
      </c>
      <c r="Y369" s="27" t="e">
        <f t="shared" si="124"/>
        <v>#DIV/0!</v>
      </c>
      <c r="Z369" s="24">
        <f>SUMIFS('Faturamento SP3'!$H$2:$H$692,'Faturamento SP3'!$D$2:$D$692,'Infos Relatório'!$B$326,'Faturamento SP3'!$E$2:$E$692,'Infos Relatório'!$B369,'Faturamento SP3'!$Z$2:$Z$692,'Infos Relatório'!U$1)</f>
        <v>0</v>
      </c>
      <c r="AA369" s="23">
        <f>COUNTIFS('Faturamento SP3'!$D$2:$D$692,'Infos Relatório'!$B$326,'Faturamento SP3'!$E$2:$E$692,'Infos Relatório'!$B369,'Faturamento SP3'!$Z$2:$Z$692,'Infos Relatório'!AA$1)</f>
        <v>0</v>
      </c>
      <c r="AB369" s="13">
        <f>SUMIFS('Faturamento SP3'!$G$2:$G$692,'Faturamento SP3'!$D$2:$D$692,'Infos Relatório'!$B$326,'Faturamento SP3'!$E$2:$E$692,'Infos Relatório'!$B369,'Faturamento SP3'!$Z$2:$Z$692,'Infos Relatório'!AA$1)</f>
        <v>0</v>
      </c>
      <c r="AC369" s="13">
        <f>SUMIFS('Faturamento SP3'!$J$2:$J$692,'Faturamento SP3'!$D$2:$D$692,'Infos Relatório'!$B$326,'Faturamento SP3'!$E$2:$E$692,'Infos Relatório'!$B369,'Faturamento SP3'!$Z$2:$Z$692,'Infos Relatório'!AA$1)</f>
        <v>0</v>
      </c>
      <c r="AD369" s="14">
        <f>SUMIFS('Faturamento SP3'!$O$2:$O$692,'Faturamento SP3'!$D$2:$D$692,'Infos Relatório'!$B$326,'Faturamento SP3'!$E$2:$E$692,'Infos Relatório'!$B369,'Faturamento SP3'!$Z$2:$Z$692,'Infos Relatório'!AA$1,'Faturamento SP3'!$T$2:$T$692,"Sim")+SUMIFS('Faturamento SP3'!$P$2:$P$692,'Faturamento SP3'!$D$2:$D$692,'Infos Relatório'!$B$326,'Faturamento SP3'!$E$2:$E$692,'Infos Relatório'!$B369,'Faturamento SP3'!$Z$2:$Z$692,'Infos Relatório'!AA$1,'Faturamento SP3'!$T$2:$T$692,"Sim")</f>
        <v>0</v>
      </c>
      <c r="AE369" s="27" t="e">
        <f t="shared" si="125"/>
        <v>#DIV/0!</v>
      </c>
      <c r="AF369" s="24">
        <f>SUMIFS('Faturamento SP3'!$H$2:$H$692,'Faturamento SP3'!$D$2:$D$692,'Infos Relatório'!$B$326,'Faturamento SP3'!$E$2:$E$692,'Infos Relatório'!$B369,'Faturamento SP3'!$Z$2:$Z$692,'Infos Relatório'!AA$1)</f>
        <v>0</v>
      </c>
      <c r="AG369" s="23">
        <f>COUNTIFS('Faturamento SP3'!$D$2:$D$692,'Infos Relatório'!$B$326,'Faturamento SP3'!$E$2:$E$692,'Infos Relatório'!$B369,'Faturamento SP3'!$Z$2:$Z$692,'Infos Relatório'!AG$1)</f>
        <v>0</v>
      </c>
      <c r="AH369" s="13">
        <f>SUMIFS('Faturamento SP3'!$G$2:$G$692,'Faturamento SP3'!$D$2:$D$692,'Infos Relatório'!$B$326,'Faturamento SP3'!$E$2:$E$692,'Infos Relatório'!$B369,'Faturamento SP3'!$Z$2:$Z$692,'Infos Relatório'!AG$1)</f>
        <v>0</v>
      </c>
      <c r="AI369" s="13">
        <f>SUMIFS('Faturamento SP3'!$J$2:$J$692,'Faturamento SP3'!$D$2:$D$692,'Infos Relatório'!$B$326,'Faturamento SP3'!$E$2:$E$692,'Infos Relatório'!$B369,'Faturamento SP3'!$Z$2:$Z$692,'Infos Relatório'!AG$1)</f>
        <v>0</v>
      </c>
      <c r="AJ369" s="14">
        <f>SUMIFS('Faturamento SP3'!$O$2:$O$692,'Faturamento SP3'!$D$2:$D$692,'Infos Relatório'!$B$326,'Faturamento SP3'!$E$2:$E$692,'Infos Relatório'!$B369,'Faturamento SP3'!$Z$2:$Z$692,'Infos Relatório'!AG$1,'Faturamento SP3'!$T$2:$T$692,"Sim")+SUMIFS('Faturamento SP3'!$P$2:$P$692,'Faturamento SP3'!$D$2:$D$692,'Infos Relatório'!$B$326,'Faturamento SP3'!$E$2:$E$692,'Infos Relatório'!$B369,'Faturamento SP3'!$Z$2:$Z$692,'Infos Relatório'!AG$1,'Faturamento SP3'!$T$2:$T$692,"Sim")</f>
        <v>0</v>
      </c>
      <c r="AK369" s="27" t="e">
        <f t="shared" si="126"/>
        <v>#DIV/0!</v>
      </c>
      <c r="AL369" s="24">
        <f>SUMIFS('Faturamento SP3'!$H$2:$H$692,'Faturamento SP3'!$D$2:$D$692,'Infos Relatório'!$B$326,'Faturamento SP3'!$E$2:$E$692,'Infos Relatório'!$B369,'Faturamento SP3'!$Z$2:$Z$692,'Infos Relatório'!AG$1)</f>
        <v>0</v>
      </c>
      <c r="AM369" s="23">
        <f>COUNTIFS('Faturamento SP3'!$D$2:$D$692,'Infos Relatório'!$B$326,'Faturamento SP3'!$E$2:$E$692,'Infos Relatório'!$B369,'Faturamento SP3'!$Z$2:$Z$692,'Infos Relatório'!AM$1)</f>
        <v>0</v>
      </c>
      <c r="AN369" s="13">
        <f>SUMIFS('Faturamento SP3'!$G$2:$G$692,'Faturamento SP3'!$D$2:$D$692,'Infos Relatório'!$B$326,'Faturamento SP3'!$E$2:$E$692,'Infos Relatório'!$B369,'Faturamento SP3'!$Z$2:$Z$692,'Infos Relatório'!AM$1)</f>
        <v>0</v>
      </c>
      <c r="AO369" s="13">
        <f>SUMIFS('Faturamento SP3'!$J$2:$J$692,'Faturamento SP3'!$D$2:$D$692,'Infos Relatório'!$B$326,'Faturamento SP3'!$E$2:$E$692,'Infos Relatório'!$B369,'Faturamento SP3'!$Z$2:$Z$692,'Infos Relatório'!AM$1)</f>
        <v>0</v>
      </c>
      <c r="AP369" s="14">
        <f>SUMIFS('Faturamento SP3'!$O$2:$O$692,'Faturamento SP3'!$D$2:$D$692,'Infos Relatório'!$B$326,'Faturamento SP3'!$E$2:$E$692,'Infos Relatório'!$B369,'Faturamento SP3'!$Z$2:$Z$692,'Infos Relatório'!AM$1,'Faturamento SP3'!$T$2:$T$692,"Sim")+SUMIFS('Faturamento SP3'!$P$2:$P$692,'Faturamento SP3'!$D$2:$D$692,'Infos Relatório'!$B$326,'Faturamento SP3'!$E$2:$E$692,'Infos Relatório'!$B369,'Faturamento SP3'!$Z$2:$Z$692,'Infos Relatório'!AM$1,'Faturamento SP3'!$T$2:$T$692,"Sim")</f>
        <v>0</v>
      </c>
      <c r="AQ369" s="27" t="e">
        <f t="shared" si="127"/>
        <v>#DIV/0!</v>
      </c>
      <c r="AR369" s="24">
        <f>SUMIFS('Faturamento SP3'!$H$2:$H$692,'Faturamento SP3'!$D$2:$D$692,'Infos Relatório'!$B$326,'Faturamento SP3'!$E$2:$E$692,'Infos Relatório'!$B369,'Faturamento SP3'!$Z$2:$Z$692,'Infos Relatório'!AM$1)</f>
        <v>0</v>
      </c>
      <c r="AS369" s="23">
        <f>COUNTIFS('Faturamento SP3'!$D$2:$D$692,'Infos Relatório'!$B$326,'Faturamento SP3'!$E$2:$E$692,'Infos Relatório'!$B369,'Faturamento SP3'!$Z$2:$Z$692,'Infos Relatório'!AS$1)</f>
        <v>0</v>
      </c>
      <c r="AT369" s="13">
        <f>SUMIFS('Faturamento SP3'!$G$2:$G$692,'Faturamento SP3'!$D$2:$D$692,'Infos Relatório'!$B$326,'Faturamento SP3'!$E$2:$E$692,'Infos Relatório'!$B369,'Faturamento SP3'!$Z$2:$Z$692,'Infos Relatório'!AS$1)</f>
        <v>0</v>
      </c>
      <c r="AU369" s="13">
        <f>SUMIFS('Faturamento SP3'!$J$2:$J$692,'Faturamento SP3'!$D$2:$D$692,'Infos Relatório'!$B$326,'Faturamento SP3'!$E$2:$E$692,'Infos Relatório'!$B369,'Faturamento SP3'!$Z$2:$Z$692,'Infos Relatório'!AS$1)</f>
        <v>0</v>
      </c>
      <c r="AV369" s="14">
        <f>SUMIFS('Faturamento SP3'!$O$2:$O$692,'Faturamento SP3'!$D$2:$D$692,'Infos Relatório'!$B$326,'Faturamento SP3'!$E$2:$E$692,'Infos Relatório'!$B369,'Faturamento SP3'!$Z$2:$Z$692,'Infos Relatório'!AS$1,'Faturamento SP3'!$T$2:$T$692,"Sim")+SUMIFS('Faturamento SP3'!$P$2:$P$692,'Faturamento SP3'!$D$2:$D$692,'Infos Relatório'!$B$326,'Faturamento SP3'!$E$2:$E$692,'Infos Relatório'!$B369,'Faturamento SP3'!$Z$2:$Z$692,'Infos Relatório'!AS$1,'Faturamento SP3'!$T$2:$T$692,"Sim")</f>
        <v>0</v>
      </c>
      <c r="AW369" s="27" t="e">
        <f t="shared" si="128"/>
        <v>#DIV/0!</v>
      </c>
      <c r="AX369" s="24">
        <f>SUMIFS('Faturamento SP3'!$H$2:$H$692,'Faturamento SP3'!$D$2:$D$692,'Infos Relatório'!$B$326,'Faturamento SP3'!$E$2:$E$692,'Infos Relatório'!$B369,'Faturamento SP3'!$Z$2:$Z$692,'Infos Relatório'!AS$1)</f>
        <v>0</v>
      </c>
      <c r="AY369" s="23">
        <f>COUNTIFS('Faturamento SP3'!$D$2:$D$692,'Infos Relatório'!$B$326,'Faturamento SP3'!$E$2:$E$692,'Infos Relatório'!$B369,'Faturamento SP3'!$Z$2:$Z$692,'Infos Relatório'!AY$1)</f>
        <v>0</v>
      </c>
      <c r="AZ369" s="13">
        <f>SUMIFS('Faturamento SP3'!$G$2:$G$692,'Faturamento SP3'!$D$2:$D$692,'Infos Relatório'!$B$326,'Faturamento SP3'!$E$2:$E$692,'Infos Relatório'!$B369,'Faturamento SP3'!$Z$2:$Z$692,'Infos Relatório'!AY$1)</f>
        <v>0</v>
      </c>
      <c r="BA369" s="13">
        <f>SUMIFS('Faturamento SP3'!$J$2:$J$692,'Faturamento SP3'!$D$2:$D$692,'Infos Relatório'!$B$326,'Faturamento SP3'!$E$2:$E$692,'Infos Relatório'!$B369,'Faturamento SP3'!$Z$2:$Z$692,'Infos Relatório'!AY$1)</f>
        <v>0</v>
      </c>
      <c r="BB369" s="14">
        <f>SUMIFS('Faturamento SP3'!$O$2:$O$692,'Faturamento SP3'!$D$2:$D$692,'Infos Relatório'!$B$326,'Faturamento SP3'!$E$2:$E$692,'Infos Relatório'!$B369,'Faturamento SP3'!$Z$2:$Z$692,'Infos Relatório'!AY$1,'Faturamento SP3'!$T$2:$T$692,"Sim")+SUMIFS('Faturamento SP3'!$P$2:$P$692,'Faturamento SP3'!$D$2:$D$692,'Infos Relatório'!$B$326,'Faturamento SP3'!$E$2:$E$692,'Infos Relatório'!$B369,'Faturamento SP3'!$Z$2:$Z$692,'Infos Relatório'!AY$1,'Faturamento SP3'!$T$2:$T$692,"Sim")</f>
        <v>0</v>
      </c>
      <c r="BC369" s="27" t="e">
        <f t="shared" si="129"/>
        <v>#DIV/0!</v>
      </c>
      <c r="BD369" s="24">
        <f>SUMIFS('Faturamento SP3'!$H$2:$H$692,'Faturamento SP3'!$D$2:$D$692,'Infos Relatório'!$B$326,'Faturamento SP3'!$E$2:$E$692,'Infos Relatório'!$B369,'Faturamento SP3'!$Z$2:$Z$692,'Infos Relatório'!AY$1)</f>
        <v>0</v>
      </c>
      <c r="BE369" s="23">
        <f>COUNTIFS('Faturamento SP3'!$D$2:$D$692,'Infos Relatório'!$B$326,'Faturamento SP3'!$E$2:$E$692,'Infos Relatório'!$B369,'Faturamento SP3'!$Z$2:$Z$692,'Infos Relatório'!BE$1)</f>
        <v>0</v>
      </c>
      <c r="BF369" s="13">
        <f>SUMIFS('Faturamento SP3'!$G$2:$G$692,'Faturamento SP3'!$D$2:$D$692,'Infos Relatório'!$B$326,'Faturamento SP3'!$E$2:$E$692,'Infos Relatório'!$B369,'Faturamento SP3'!$Z$2:$Z$692,'Infos Relatório'!BE$1)</f>
        <v>0</v>
      </c>
      <c r="BG369" s="13">
        <f>SUMIFS('Faturamento SP3'!$J$2:$J$692,'Faturamento SP3'!$D$2:$D$692,'Infos Relatório'!$B$326,'Faturamento SP3'!$E$2:$E$692,'Infos Relatório'!$B369,'Faturamento SP3'!$Z$2:$Z$692,'Infos Relatório'!BE$1)</f>
        <v>0</v>
      </c>
      <c r="BH369" s="14">
        <f>SUMIFS('Faturamento SP3'!$O$2:$O$692,'Faturamento SP3'!$D$2:$D$692,'Infos Relatório'!$B$326,'Faturamento SP3'!$E$2:$E$692,'Infos Relatório'!$B369,'Faturamento SP3'!$Z$2:$Z$692,'Infos Relatório'!BE$1,'Faturamento SP3'!$T$2:$T$692,"Sim")+SUMIFS('Faturamento SP3'!$P$2:$P$692,'Faturamento SP3'!$D$2:$D$692,'Infos Relatório'!$B$326,'Faturamento SP3'!$E$2:$E$692,'Infos Relatório'!$B369,'Faturamento SP3'!$Z$2:$Z$692,'Infos Relatório'!BE$1,'Faturamento SP3'!$T$2:$T$692,"Sim")</f>
        <v>0</v>
      </c>
      <c r="BI369" s="27" t="e">
        <f t="shared" si="130"/>
        <v>#DIV/0!</v>
      </c>
      <c r="BJ369" s="24">
        <f>SUMIFS('Faturamento SP3'!$H$2:$H$692,'Faturamento SP3'!$D$2:$D$692,'Infos Relatório'!$B$326,'Faturamento SP3'!$E$2:$E$692,'Infos Relatório'!$B369,'Faturamento SP3'!$Z$2:$Z$692,'Infos Relatório'!BE$1)</f>
        <v>0</v>
      </c>
      <c r="BK369" s="23">
        <f>COUNTIFS('Faturamento SP3'!$D$2:$D$692,'Infos Relatório'!$B$326,'Faturamento SP3'!$E$2:$E$692,'Infos Relatório'!$B369,'Faturamento SP3'!$Z$2:$Z$692,'Infos Relatório'!BK$1)</f>
        <v>0</v>
      </c>
      <c r="BL369" s="13">
        <f>SUMIFS('Faturamento SP3'!$G$2:$G$692,'Faturamento SP3'!$D$2:$D$692,'Infos Relatório'!$B$326,'Faturamento SP3'!$E$2:$E$692,'Infos Relatório'!$B369,'Faturamento SP3'!$Z$2:$Z$692,'Infos Relatório'!BK$1)</f>
        <v>0</v>
      </c>
      <c r="BM369" s="13">
        <f>SUMIFS('Faturamento SP3'!$J$2:$J$692,'Faturamento SP3'!$D$2:$D$692,'Infos Relatório'!$B$326,'Faturamento SP3'!$E$2:$E$692,'Infos Relatório'!$B369,'Faturamento SP3'!$Z$2:$Z$692,'Infos Relatório'!BK$1)</f>
        <v>0</v>
      </c>
      <c r="BN369" s="14">
        <f>SUMIFS('Faturamento SP3'!$O$2:$O$692,'Faturamento SP3'!$D$2:$D$692,'Infos Relatório'!$B$326,'Faturamento SP3'!$E$2:$E$692,'Infos Relatório'!$B369,'Faturamento SP3'!$Z$2:$Z$692,'Infos Relatório'!BK$1,'Faturamento SP3'!$T$2:$T$692,"Sim")+SUMIFS('Faturamento SP3'!$P$2:$P$692,'Faturamento SP3'!$D$2:$D$692,'Infos Relatório'!$B$326,'Faturamento SP3'!$E$2:$E$692,'Infos Relatório'!$B369,'Faturamento SP3'!$Z$2:$Z$692,'Infos Relatório'!BK$1,'Faturamento SP3'!$T$2:$T$692,"Sim")</f>
        <v>0</v>
      </c>
      <c r="BO369" s="27" t="e">
        <f t="shared" si="131"/>
        <v>#DIV/0!</v>
      </c>
      <c r="BP369" s="24">
        <f>SUMIFS('Faturamento SP3'!$H$2:$H$692,'Faturamento SP3'!$D$2:$D$692,'Infos Relatório'!$B$326,'Faturamento SP3'!$E$2:$E$692,'Infos Relatório'!$B369,'Faturamento SP3'!$Z$2:$Z$692,'Infos Relatório'!BK$1)</f>
        <v>0</v>
      </c>
      <c r="BQ369" s="23">
        <f>COUNTIFS('Faturamento SP3'!$D$2:$D$692,'Infos Relatório'!$B$326,'Faturamento SP3'!$E$2:$E$692,'Infos Relatório'!$B369,'Faturamento SP3'!$Z$2:$Z$692,'Infos Relatório'!BQ$1)</f>
        <v>0</v>
      </c>
      <c r="BR369" s="13">
        <f>SUMIFS('Faturamento SP3'!$G$2:$G$692,'Faturamento SP3'!$D$2:$D$692,'Infos Relatório'!$B$326,'Faturamento SP3'!$E$2:$E$692,'Infos Relatório'!$B369,'Faturamento SP3'!$Z$2:$Z$692,'Infos Relatório'!BQ$1)</f>
        <v>0</v>
      </c>
      <c r="BS369" s="13">
        <f>SUMIFS('Faturamento SP3'!$J$2:$J$692,'Faturamento SP3'!$D$2:$D$692,'Infos Relatório'!$B$326,'Faturamento SP3'!$E$2:$E$692,'Infos Relatório'!$B369,'Faturamento SP3'!$Z$2:$Z$692,'Infos Relatório'!BQ$1)</f>
        <v>0</v>
      </c>
      <c r="BT369" s="14">
        <f>SUMIFS('Faturamento SP3'!$O$2:$O$692,'Faturamento SP3'!$D$2:$D$692,'Infos Relatório'!$B$326,'Faturamento SP3'!$E$2:$E$692,'Infos Relatório'!$B369,'Faturamento SP3'!$Z$2:$Z$692,'Infos Relatório'!BQ$1,'Faturamento SP3'!$T$2:$T$692,"Sim")+SUMIFS('Faturamento SP3'!$P$2:$P$692,'Faturamento SP3'!$D$2:$D$692,'Infos Relatório'!$B$326,'Faturamento SP3'!$E$2:$E$692,'Infos Relatório'!$B369,'Faturamento SP3'!$Z$2:$Z$692,'Infos Relatório'!BQ$1,'Faturamento SP3'!$T$2:$T$692,"Sim")</f>
        <v>0</v>
      </c>
      <c r="BU369" s="27" t="e">
        <f t="shared" si="132"/>
        <v>#DIV/0!</v>
      </c>
      <c r="BV369" s="24">
        <f>SUMIFS('Faturamento SP3'!$H$2:$H$692,'Faturamento SP3'!$D$2:$D$692,'Infos Relatório'!$B$326,'Faturamento SP3'!$E$2:$E$692,'Infos Relatório'!$B369,'Faturamento SP3'!$Z$2:$Z$692,'Infos Relatório'!BQ$1)</f>
        <v>0</v>
      </c>
    </row>
    <row r="370" spans="2:74">
      <c r="B370" s="17" t="s">
        <v>50</v>
      </c>
      <c r="C370" s="23">
        <f>COUNTIFS('Faturamento SP3'!$D$2:$D$692,'Infos Relatório'!$B$326,'Faturamento SP3'!$E$2:$E$692,'Infos Relatório'!$B370,'Faturamento SP3'!$Z$2:$Z$692,'Infos Relatório'!C$1)</f>
        <v>0</v>
      </c>
      <c r="D370" s="13">
        <f>SUMIFS('Faturamento SP3'!$G$2:$G$692,'Faturamento SP3'!$D$2:$D$692,'Infos Relatório'!$B$326,'Faturamento SP3'!$E$2:$E$692,'Infos Relatório'!$B370,'Faturamento SP3'!$Z$2:$Z$692,'Infos Relatório'!C$1)</f>
        <v>0</v>
      </c>
      <c r="E370" s="13">
        <f>SUMIFS('Faturamento SP3'!$J$2:$J$692,'Faturamento SP3'!$D$2:$D$692,'Infos Relatório'!$B$326,'Faturamento SP3'!$E$2:$E$692,'Infos Relatório'!$B370,'Faturamento SP3'!$Z$2:$Z$692,'Infos Relatório'!C$1)</f>
        <v>0</v>
      </c>
      <c r="F370" s="14">
        <f>SUMIFS('Faturamento SP3'!$O$2:$O$692,'Faturamento SP3'!$D$2:$D$692,'Infos Relatório'!$B$326,'Faturamento SP3'!$E$2:$E$692,'Infos Relatório'!$B370,'Faturamento SP3'!$Z$2:$Z$692,'Infos Relatório'!C$1,'Faturamento SP3'!$T$2:$T$692,"Sim")+SUMIFS('Faturamento SP3'!$P$2:$P$692,'Faturamento SP3'!$D$2:$D$692,'Infos Relatório'!$B$326,'Faturamento SP3'!$E$2:$E$692,'Infos Relatório'!$B370,'Faturamento SP3'!$Z$2:$Z$692,'Infos Relatório'!C$1,'Faturamento SP3'!$T$2:$T$692,"Sim")</f>
        <v>0</v>
      </c>
      <c r="G370" s="27" t="e">
        <f t="shared" si="121"/>
        <v>#DIV/0!</v>
      </c>
      <c r="H370" s="24">
        <f>SUMIFS('Faturamento SP3'!$H$2:$H$692,'Faturamento SP3'!$D$2:$D$692,'Infos Relatório'!$B$326,'Faturamento SP3'!$E$2:$E$692,'Infos Relatório'!$B370,'Faturamento SP3'!$Z$2:$Z$692,'Infos Relatório'!C$1)</f>
        <v>0</v>
      </c>
      <c r="I370" s="23">
        <f>COUNTIFS('Faturamento SP3'!$D$2:$D$692,'Infos Relatório'!$B$326,'Faturamento SP3'!$E$2:$E$692,'Infos Relatório'!$B370,'Faturamento SP3'!$Z$2:$Z$692,'Infos Relatório'!I$1)</f>
        <v>0</v>
      </c>
      <c r="J370" s="13">
        <f>SUMIFS('Faturamento SP3'!$G$2:$G$692,'Faturamento SP3'!$D$2:$D$692,'Infos Relatório'!$B$326,'Faturamento SP3'!$E$2:$E$692,'Infos Relatório'!$B370,'Faturamento SP3'!$Z$2:$Z$692,'Infos Relatório'!I$1)</f>
        <v>0</v>
      </c>
      <c r="K370" s="13">
        <f>SUMIFS('Faturamento SP3'!$J$2:$J$692,'Faturamento SP3'!$D$2:$D$692,'Infos Relatório'!$B$326,'Faturamento SP3'!$E$2:$E$692,'Infos Relatório'!$B370,'Faturamento SP3'!$Z$2:$Z$692,'Infos Relatório'!I$1)</f>
        <v>0</v>
      </c>
      <c r="L370" s="14">
        <f>SUMIFS('Faturamento SP3'!$O$2:$O$692,'Faturamento SP3'!$D$2:$D$692,'Infos Relatório'!$B$326,'Faturamento SP3'!$E$2:$E$692,'Infos Relatório'!$B370,'Faturamento SP3'!$Z$2:$Z$692,'Infos Relatório'!I$1,'Faturamento SP3'!$T$2:$T$692,"Sim")+SUMIFS('Faturamento SP3'!$P$2:$P$692,'Faturamento SP3'!$D$2:$D$692,'Infos Relatório'!$B$326,'Faturamento SP3'!$E$2:$E$692,'Infos Relatório'!$B370,'Faturamento SP3'!$Z$2:$Z$692,'Infos Relatório'!I$1,'Faturamento SP3'!$T$2:$T$692,"Sim")</f>
        <v>0</v>
      </c>
      <c r="M370" s="27" t="e">
        <f t="shared" si="122"/>
        <v>#DIV/0!</v>
      </c>
      <c r="N370" s="24">
        <f>SUMIFS('Faturamento SP3'!$H$2:$H$692,'Faturamento SP3'!$D$2:$D$692,'Infos Relatório'!$B$326,'Faturamento SP3'!$E$2:$E$692,'Infos Relatório'!$B370,'Faturamento SP3'!$Z$2:$Z$692,'Infos Relatório'!I$1)</f>
        <v>0</v>
      </c>
      <c r="O370" s="23">
        <f>COUNTIFS('Faturamento SP3'!$D$2:$D$692,'Infos Relatório'!$B$326,'Faturamento SP3'!$E$2:$E$692,'Infos Relatório'!$B370,'Faturamento SP3'!$Z$2:$Z$692,'Infos Relatório'!O$1)</f>
        <v>0</v>
      </c>
      <c r="P370" s="13">
        <f>SUMIFS('Faturamento SP3'!$G$2:$G$692,'Faturamento SP3'!$D$2:$D$692,'Infos Relatório'!$B$326,'Faturamento SP3'!$E$2:$E$692,'Infos Relatório'!$B370,'Faturamento SP3'!$Z$2:$Z$692,'Infos Relatório'!O$1)</f>
        <v>0</v>
      </c>
      <c r="Q370" s="13">
        <f>SUMIFS('Faturamento SP3'!$J$2:$J$692,'Faturamento SP3'!$D$2:$D$692,'Infos Relatório'!$B$326,'Faturamento SP3'!$E$2:$E$692,'Infos Relatório'!$B370,'Faturamento SP3'!$Z$2:$Z$692,'Infos Relatório'!O$1)</f>
        <v>0</v>
      </c>
      <c r="R370" s="14">
        <f>SUMIFS('Faturamento SP3'!$O$2:$O$692,'Faturamento SP3'!$D$2:$D$692,'Infos Relatório'!$B$326,'Faturamento SP3'!$E$2:$E$692,'Infos Relatório'!$B370,'Faturamento SP3'!$Z$2:$Z$692,'Infos Relatório'!O$1,'Faturamento SP3'!$T$2:$T$692,"Sim")+SUMIFS('Faturamento SP3'!$P$2:$P$692,'Faturamento SP3'!$D$2:$D$692,'Infos Relatório'!$B$326,'Faturamento SP3'!$E$2:$E$692,'Infos Relatório'!$B370,'Faturamento SP3'!$Z$2:$Z$692,'Infos Relatório'!O$1,'Faturamento SP3'!$T$2:$T$692,"Sim")</f>
        <v>0</v>
      </c>
      <c r="S370" s="27" t="e">
        <f t="shared" si="123"/>
        <v>#DIV/0!</v>
      </c>
      <c r="T370" s="24">
        <f>SUMIFS('Faturamento SP3'!$H$2:$H$692,'Faturamento SP3'!$D$2:$D$692,'Infos Relatório'!$B$326,'Faturamento SP3'!$E$2:$E$692,'Infos Relatório'!$B370,'Faturamento SP3'!$Z$2:$Z$692,'Infos Relatório'!O$1)</f>
        <v>0</v>
      </c>
      <c r="U370" s="23">
        <f>COUNTIFS('Faturamento SP3'!$D$2:$D$692,'Infos Relatório'!$B$326,'Faturamento SP3'!$E$2:$E$692,'Infos Relatório'!$B370,'Faturamento SP3'!$Z$2:$Z$692,'Infos Relatório'!U$1)</f>
        <v>0</v>
      </c>
      <c r="V370" s="13">
        <f>SUMIFS('Faturamento SP3'!$G$2:$G$692,'Faturamento SP3'!$D$2:$D$692,'Infos Relatório'!$B$326,'Faturamento SP3'!$E$2:$E$692,'Infos Relatório'!$B370,'Faturamento SP3'!$Z$2:$Z$692,'Infos Relatório'!U$1)</f>
        <v>0</v>
      </c>
      <c r="W370" s="13">
        <f>SUMIFS('Faturamento SP3'!$J$2:$J$692,'Faturamento SP3'!$D$2:$D$692,'Infos Relatório'!$B$326,'Faturamento SP3'!$E$2:$E$692,'Infos Relatório'!$B370,'Faturamento SP3'!$Z$2:$Z$692,'Infos Relatório'!U$1)</f>
        <v>0</v>
      </c>
      <c r="X370" s="14">
        <f>SUMIFS('Faturamento SP3'!$O$2:$O$692,'Faturamento SP3'!$D$2:$D$692,'Infos Relatório'!$B$326,'Faturamento SP3'!$E$2:$E$692,'Infos Relatório'!$B370,'Faturamento SP3'!$Z$2:$Z$692,'Infos Relatório'!U$1,'Faturamento SP3'!$T$2:$T$692,"Sim")+SUMIFS('Faturamento SP3'!$P$2:$P$692,'Faturamento SP3'!$D$2:$D$692,'Infos Relatório'!$B$326,'Faturamento SP3'!$E$2:$E$692,'Infos Relatório'!$B370,'Faturamento SP3'!$Z$2:$Z$692,'Infos Relatório'!U$1,'Faturamento SP3'!$T$2:$T$692,"Sim")</f>
        <v>0</v>
      </c>
      <c r="Y370" s="27" t="e">
        <f t="shared" si="124"/>
        <v>#DIV/0!</v>
      </c>
      <c r="Z370" s="24">
        <f>SUMIFS('Faturamento SP3'!$H$2:$H$692,'Faturamento SP3'!$D$2:$D$692,'Infos Relatório'!$B$326,'Faturamento SP3'!$E$2:$E$692,'Infos Relatório'!$B370,'Faturamento SP3'!$Z$2:$Z$692,'Infos Relatório'!U$1)</f>
        <v>0</v>
      </c>
      <c r="AA370" s="23">
        <f>COUNTIFS('Faturamento SP3'!$D$2:$D$692,'Infos Relatório'!$B$326,'Faturamento SP3'!$E$2:$E$692,'Infos Relatório'!$B370,'Faturamento SP3'!$Z$2:$Z$692,'Infos Relatório'!AA$1)</f>
        <v>0</v>
      </c>
      <c r="AB370" s="13">
        <f>SUMIFS('Faturamento SP3'!$G$2:$G$692,'Faturamento SP3'!$D$2:$D$692,'Infos Relatório'!$B$326,'Faturamento SP3'!$E$2:$E$692,'Infos Relatório'!$B370,'Faturamento SP3'!$Z$2:$Z$692,'Infos Relatório'!AA$1)</f>
        <v>0</v>
      </c>
      <c r="AC370" s="13">
        <f>SUMIFS('Faturamento SP3'!$J$2:$J$692,'Faturamento SP3'!$D$2:$D$692,'Infos Relatório'!$B$326,'Faturamento SP3'!$E$2:$E$692,'Infos Relatório'!$B370,'Faturamento SP3'!$Z$2:$Z$692,'Infos Relatório'!AA$1)</f>
        <v>0</v>
      </c>
      <c r="AD370" s="14">
        <f>SUMIFS('Faturamento SP3'!$O$2:$O$692,'Faturamento SP3'!$D$2:$D$692,'Infos Relatório'!$B$326,'Faturamento SP3'!$E$2:$E$692,'Infos Relatório'!$B370,'Faturamento SP3'!$Z$2:$Z$692,'Infos Relatório'!AA$1,'Faturamento SP3'!$T$2:$T$692,"Sim")+SUMIFS('Faturamento SP3'!$P$2:$P$692,'Faturamento SP3'!$D$2:$D$692,'Infos Relatório'!$B$326,'Faturamento SP3'!$E$2:$E$692,'Infos Relatório'!$B370,'Faturamento SP3'!$Z$2:$Z$692,'Infos Relatório'!AA$1,'Faturamento SP3'!$T$2:$T$692,"Sim")</f>
        <v>0</v>
      </c>
      <c r="AE370" s="27" t="e">
        <f t="shared" si="125"/>
        <v>#DIV/0!</v>
      </c>
      <c r="AF370" s="24">
        <f>SUMIFS('Faturamento SP3'!$H$2:$H$692,'Faturamento SP3'!$D$2:$D$692,'Infos Relatório'!$B$326,'Faturamento SP3'!$E$2:$E$692,'Infos Relatório'!$B370,'Faturamento SP3'!$Z$2:$Z$692,'Infos Relatório'!AA$1)</f>
        <v>0</v>
      </c>
      <c r="AG370" s="23">
        <f>COUNTIFS('Faturamento SP3'!$D$2:$D$692,'Infos Relatório'!$B$326,'Faturamento SP3'!$E$2:$E$692,'Infos Relatório'!$B370,'Faturamento SP3'!$Z$2:$Z$692,'Infos Relatório'!AG$1)</f>
        <v>0</v>
      </c>
      <c r="AH370" s="13">
        <f>SUMIFS('Faturamento SP3'!$G$2:$G$692,'Faturamento SP3'!$D$2:$D$692,'Infos Relatório'!$B$326,'Faturamento SP3'!$E$2:$E$692,'Infos Relatório'!$B370,'Faturamento SP3'!$Z$2:$Z$692,'Infos Relatório'!AG$1)</f>
        <v>0</v>
      </c>
      <c r="AI370" s="13">
        <f>SUMIFS('Faturamento SP3'!$J$2:$J$692,'Faturamento SP3'!$D$2:$D$692,'Infos Relatório'!$B$326,'Faturamento SP3'!$E$2:$E$692,'Infos Relatório'!$B370,'Faturamento SP3'!$Z$2:$Z$692,'Infos Relatório'!AG$1)</f>
        <v>0</v>
      </c>
      <c r="AJ370" s="14">
        <f>SUMIFS('Faturamento SP3'!$O$2:$O$692,'Faturamento SP3'!$D$2:$D$692,'Infos Relatório'!$B$326,'Faturamento SP3'!$E$2:$E$692,'Infos Relatório'!$B370,'Faturamento SP3'!$Z$2:$Z$692,'Infos Relatório'!AG$1,'Faturamento SP3'!$T$2:$T$692,"Sim")+SUMIFS('Faturamento SP3'!$P$2:$P$692,'Faturamento SP3'!$D$2:$D$692,'Infos Relatório'!$B$326,'Faturamento SP3'!$E$2:$E$692,'Infos Relatório'!$B370,'Faturamento SP3'!$Z$2:$Z$692,'Infos Relatório'!AG$1,'Faturamento SP3'!$T$2:$T$692,"Sim")</f>
        <v>0</v>
      </c>
      <c r="AK370" s="27" t="e">
        <f t="shared" si="126"/>
        <v>#DIV/0!</v>
      </c>
      <c r="AL370" s="24">
        <f>SUMIFS('Faturamento SP3'!$H$2:$H$692,'Faturamento SP3'!$D$2:$D$692,'Infos Relatório'!$B$326,'Faturamento SP3'!$E$2:$E$692,'Infos Relatório'!$B370,'Faturamento SP3'!$Z$2:$Z$692,'Infos Relatório'!AG$1)</f>
        <v>0</v>
      </c>
      <c r="AM370" s="23">
        <f>COUNTIFS('Faturamento SP3'!$D$2:$D$692,'Infos Relatório'!$B$326,'Faturamento SP3'!$E$2:$E$692,'Infos Relatório'!$B370,'Faturamento SP3'!$Z$2:$Z$692,'Infos Relatório'!AM$1)</f>
        <v>0</v>
      </c>
      <c r="AN370" s="13">
        <f>SUMIFS('Faturamento SP3'!$G$2:$G$692,'Faturamento SP3'!$D$2:$D$692,'Infos Relatório'!$B$326,'Faturamento SP3'!$E$2:$E$692,'Infos Relatório'!$B370,'Faturamento SP3'!$Z$2:$Z$692,'Infos Relatório'!AM$1)</f>
        <v>0</v>
      </c>
      <c r="AO370" s="13">
        <f>SUMIFS('Faturamento SP3'!$J$2:$J$692,'Faturamento SP3'!$D$2:$D$692,'Infos Relatório'!$B$326,'Faturamento SP3'!$E$2:$E$692,'Infos Relatório'!$B370,'Faturamento SP3'!$Z$2:$Z$692,'Infos Relatório'!AM$1)</f>
        <v>0</v>
      </c>
      <c r="AP370" s="14">
        <f>SUMIFS('Faturamento SP3'!$O$2:$O$692,'Faturamento SP3'!$D$2:$D$692,'Infos Relatório'!$B$326,'Faturamento SP3'!$E$2:$E$692,'Infos Relatório'!$B370,'Faturamento SP3'!$Z$2:$Z$692,'Infos Relatório'!AM$1,'Faturamento SP3'!$T$2:$T$692,"Sim")+SUMIFS('Faturamento SP3'!$P$2:$P$692,'Faturamento SP3'!$D$2:$D$692,'Infos Relatório'!$B$326,'Faturamento SP3'!$E$2:$E$692,'Infos Relatório'!$B370,'Faturamento SP3'!$Z$2:$Z$692,'Infos Relatório'!AM$1,'Faturamento SP3'!$T$2:$T$692,"Sim")</f>
        <v>0</v>
      </c>
      <c r="AQ370" s="27" t="e">
        <f t="shared" si="127"/>
        <v>#DIV/0!</v>
      </c>
      <c r="AR370" s="24">
        <f>SUMIFS('Faturamento SP3'!$H$2:$H$692,'Faturamento SP3'!$D$2:$D$692,'Infos Relatório'!$B$326,'Faturamento SP3'!$E$2:$E$692,'Infos Relatório'!$B370,'Faturamento SP3'!$Z$2:$Z$692,'Infos Relatório'!AM$1)</f>
        <v>0</v>
      </c>
      <c r="AS370" s="23">
        <f>COUNTIFS('Faturamento SP3'!$D$2:$D$692,'Infos Relatório'!$B$326,'Faturamento SP3'!$E$2:$E$692,'Infos Relatório'!$B370,'Faturamento SP3'!$Z$2:$Z$692,'Infos Relatório'!AS$1)</f>
        <v>0</v>
      </c>
      <c r="AT370" s="13">
        <f>SUMIFS('Faturamento SP3'!$G$2:$G$692,'Faturamento SP3'!$D$2:$D$692,'Infos Relatório'!$B$326,'Faturamento SP3'!$E$2:$E$692,'Infos Relatório'!$B370,'Faturamento SP3'!$Z$2:$Z$692,'Infos Relatório'!AS$1)</f>
        <v>0</v>
      </c>
      <c r="AU370" s="13">
        <f>SUMIFS('Faturamento SP3'!$J$2:$J$692,'Faturamento SP3'!$D$2:$D$692,'Infos Relatório'!$B$326,'Faturamento SP3'!$E$2:$E$692,'Infos Relatório'!$B370,'Faturamento SP3'!$Z$2:$Z$692,'Infos Relatório'!AS$1)</f>
        <v>0</v>
      </c>
      <c r="AV370" s="14">
        <f>SUMIFS('Faturamento SP3'!$O$2:$O$692,'Faturamento SP3'!$D$2:$D$692,'Infos Relatório'!$B$326,'Faturamento SP3'!$E$2:$E$692,'Infos Relatório'!$B370,'Faturamento SP3'!$Z$2:$Z$692,'Infos Relatório'!AS$1,'Faturamento SP3'!$T$2:$T$692,"Sim")+SUMIFS('Faturamento SP3'!$P$2:$P$692,'Faturamento SP3'!$D$2:$D$692,'Infos Relatório'!$B$326,'Faturamento SP3'!$E$2:$E$692,'Infos Relatório'!$B370,'Faturamento SP3'!$Z$2:$Z$692,'Infos Relatório'!AS$1,'Faturamento SP3'!$T$2:$T$692,"Sim")</f>
        <v>0</v>
      </c>
      <c r="AW370" s="27" t="e">
        <f t="shared" si="128"/>
        <v>#DIV/0!</v>
      </c>
      <c r="AX370" s="24">
        <f>SUMIFS('Faturamento SP3'!$H$2:$H$692,'Faturamento SP3'!$D$2:$D$692,'Infos Relatório'!$B$326,'Faturamento SP3'!$E$2:$E$692,'Infos Relatório'!$B370,'Faturamento SP3'!$Z$2:$Z$692,'Infos Relatório'!AS$1)</f>
        <v>0</v>
      </c>
      <c r="AY370" s="23">
        <f>COUNTIFS('Faturamento SP3'!$D$2:$D$692,'Infos Relatório'!$B$326,'Faturamento SP3'!$E$2:$E$692,'Infos Relatório'!$B370,'Faturamento SP3'!$Z$2:$Z$692,'Infos Relatório'!AY$1)</f>
        <v>0</v>
      </c>
      <c r="AZ370" s="13">
        <f>SUMIFS('Faturamento SP3'!$G$2:$G$692,'Faturamento SP3'!$D$2:$D$692,'Infos Relatório'!$B$326,'Faturamento SP3'!$E$2:$E$692,'Infos Relatório'!$B370,'Faturamento SP3'!$Z$2:$Z$692,'Infos Relatório'!AY$1)</f>
        <v>0</v>
      </c>
      <c r="BA370" s="13">
        <f>SUMIFS('Faturamento SP3'!$J$2:$J$692,'Faturamento SP3'!$D$2:$D$692,'Infos Relatório'!$B$326,'Faturamento SP3'!$E$2:$E$692,'Infos Relatório'!$B370,'Faturamento SP3'!$Z$2:$Z$692,'Infos Relatório'!AY$1)</f>
        <v>0</v>
      </c>
      <c r="BB370" s="14">
        <f>SUMIFS('Faturamento SP3'!$O$2:$O$692,'Faturamento SP3'!$D$2:$D$692,'Infos Relatório'!$B$326,'Faturamento SP3'!$E$2:$E$692,'Infos Relatório'!$B370,'Faturamento SP3'!$Z$2:$Z$692,'Infos Relatório'!AY$1,'Faturamento SP3'!$T$2:$T$692,"Sim")+SUMIFS('Faturamento SP3'!$P$2:$P$692,'Faturamento SP3'!$D$2:$D$692,'Infos Relatório'!$B$326,'Faturamento SP3'!$E$2:$E$692,'Infos Relatório'!$B370,'Faturamento SP3'!$Z$2:$Z$692,'Infos Relatório'!AY$1,'Faturamento SP3'!$T$2:$T$692,"Sim")</f>
        <v>0</v>
      </c>
      <c r="BC370" s="27" t="e">
        <f t="shared" si="129"/>
        <v>#DIV/0!</v>
      </c>
      <c r="BD370" s="24">
        <f>SUMIFS('Faturamento SP3'!$H$2:$H$692,'Faturamento SP3'!$D$2:$D$692,'Infos Relatório'!$B$326,'Faturamento SP3'!$E$2:$E$692,'Infos Relatório'!$B370,'Faturamento SP3'!$Z$2:$Z$692,'Infos Relatório'!AY$1)</f>
        <v>0</v>
      </c>
      <c r="BE370" s="23">
        <f>COUNTIFS('Faturamento SP3'!$D$2:$D$692,'Infos Relatório'!$B$326,'Faturamento SP3'!$E$2:$E$692,'Infos Relatório'!$B370,'Faturamento SP3'!$Z$2:$Z$692,'Infos Relatório'!BE$1)</f>
        <v>0</v>
      </c>
      <c r="BF370" s="13">
        <f>SUMIFS('Faturamento SP3'!$G$2:$G$692,'Faturamento SP3'!$D$2:$D$692,'Infos Relatório'!$B$326,'Faturamento SP3'!$E$2:$E$692,'Infos Relatório'!$B370,'Faturamento SP3'!$Z$2:$Z$692,'Infos Relatório'!BE$1)</f>
        <v>0</v>
      </c>
      <c r="BG370" s="13">
        <f>SUMIFS('Faturamento SP3'!$J$2:$J$692,'Faturamento SP3'!$D$2:$D$692,'Infos Relatório'!$B$326,'Faturamento SP3'!$E$2:$E$692,'Infos Relatório'!$B370,'Faturamento SP3'!$Z$2:$Z$692,'Infos Relatório'!BE$1)</f>
        <v>0</v>
      </c>
      <c r="BH370" s="14">
        <f>SUMIFS('Faturamento SP3'!$O$2:$O$692,'Faturamento SP3'!$D$2:$D$692,'Infos Relatório'!$B$326,'Faturamento SP3'!$E$2:$E$692,'Infos Relatório'!$B370,'Faturamento SP3'!$Z$2:$Z$692,'Infos Relatório'!BE$1,'Faturamento SP3'!$T$2:$T$692,"Sim")+SUMIFS('Faturamento SP3'!$P$2:$P$692,'Faturamento SP3'!$D$2:$D$692,'Infos Relatório'!$B$326,'Faturamento SP3'!$E$2:$E$692,'Infos Relatório'!$B370,'Faturamento SP3'!$Z$2:$Z$692,'Infos Relatório'!BE$1,'Faturamento SP3'!$T$2:$T$692,"Sim")</f>
        <v>0</v>
      </c>
      <c r="BI370" s="27" t="e">
        <f t="shared" si="130"/>
        <v>#DIV/0!</v>
      </c>
      <c r="BJ370" s="24">
        <f>SUMIFS('Faturamento SP3'!$H$2:$H$692,'Faturamento SP3'!$D$2:$D$692,'Infos Relatório'!$B$326,'Faturamento SP3'!$E$2:$E$692,'Infos Relatório'!$B370,'Faturamento SP3'!$Z$2:$Z$692,'Infos Relatório'!BE$1)</f>
        <v>0</v>
      </c>
      <c r="BK370" s="23">
        <f>COUNTIFS('Faturamento SP3'!$D$2:$D$692,'Infos Relatório'!$B$326,'Faturamento SP3'!$E$2:$E$692,'Infos Relatório'!$B370,'Faturamento SP3'!$Z$2:$Z$692,'Infos Relatório'!BK$1)</f>
        <v>0</v>
      </c>
      <c r="BL370" s="13">
        <f>SUMIFS('Faturamento SP3'!$G$2:$G$692,'Faturamento SP3'!$D$2:$D$692,'Infos Relatório'!$B$326,'Faturamento SP3'!$E$2:$E$692,'Infos Relatório'!$B370,'Faturamento SP3'!$Z$2:$Z$692,'Infos Relatório'!BK$1)</f>
        <v>0</v>
      </c>
      <c r="BM370" s="13">
        <f>SUMIFS('Faturamento SP3'!$J$2:$J$692,'Faturamento SP3'!$D$2:$D$692,'Infos Relatório'!$B$326,'Faturamento SP3'!$E$2:$E$692,'Infos Relatório'!$B370,'Faturamento SP3'!$Z$2:$Z$692,'Infos Relatório'!BK$1)</f>
        <v>0</v>
      </c>
      <c r="BN370" s="14">
        <f>SUMIFS('Faturamento SP3'!$O$2:$O$692,'Faturamento SP3'!$D$2:$D$692,'Infos Relatório'!$B$326,'Faturamento SP3'!$E$2:$E$692,'Infos Relatório'!$B370,'Faturamento SP3'!$Z$2:$Z$692,'Infos Relatório'!BK$1,'Faturamento SP3'!$T$2:$T$692,"Sim")+SUMIFS('Faturamento SP3'!$P$2:$P$692,'Faturamento SP3'!$D$2:$D$692,'Infos Relatório'!$B$326,'Faturamento SP3'!$E$2:$E$692,'Infos Relatório'!$B370,'Faturamento SP3'!$Z$2:$Z$692,'Infos Relatório'!BK$1,'Faturamento SP3'!$T$2:$T$692,"Sim")</f>
        <v>0</v>
      </c>
      <c r="BO370" s="27" t="e">
        <f t="shared" si="131"/>
        <v>#DIV/0!</v>
      </c>
      <c r="BP370" s="24">
        <f>SUMIFS('Faturamento SP3'!$H$2:$H$692,'Faturamento SP3'!$D$2:$D$692,'Infos Relatório'!$B$326,'Faturamento SP3'!$E$2:$E$692,'Infos Relatório'!$B370,'Faturamento SP3'!$Z$2:$Z$692,'Infos Relatório'!BK$1)</f>
        <v>0</v>
      </c>
      <c r="BQ370" s="23">
        <f>COUNTIFS('Faturamento SP3'!$D$2:$D$692,'Infos Relatório'!$B$326,'Faturamento SP3'!$E$2:$E$692,'Infos Relatório'!$B370,'Faturamento SP3'!$Z$2:$Z$692,'Infos Relatório'!BQ$1)</f>
        <v>0</v>
      </c>
      <c r="BR370" s="13">
        <f>SUMIFS('Faturamento SP3'!$G$2:$G$692,'Faturamento SP3'!$D$2:$D$692,'Infos Relatório'!$B$326,'Faturamento SP3'!$E$2:$E$692,'Infos Relatório'!$B370,'Faturamento SP3'!$Z$2:$Z$692,'Infos Relatório'!BQ$1)</f>
        <v>0</v>
      </c>
      <c r="BS370" s="13">
        <f>SUMIFS('Faturamento SP3'!$J$2:$J$692,'Faturamento SP3'!$D$2:$D$692,'Infos Relatório'!$B$326,'Faturamento SP3'!$E$2:$E$692,'Infos Relatório'!$B370,'Faturamento SP3'!$Z$2:$Z$692,'Infos Relatório'!BQ$1)</f>
        <v>0</v>
      </c>
      <c r="BT370" s="14">
        <f>SUMIFS('Faturamento SP3'!$O$2:$O$692,'Faturamento SP3'!$D$2:$D$692,'Infos Relatório'!$B$326,'Faturamento SP3'!$E$2:$E$692,'Infos Relatório'!$B370,'Faturamento SP3'!$Z$2:$Z$692,'Infos Relatório'!BQ$1,'Faturamento SP3'!$T$2:$T$692,"Sim")+SUMIFS('Faturamento SP3'!$P$2:$P$692,'Faturamento SP3'!$D$2:$D$692,'Infos Relatório'!$B$326,'Faturamento SP3'!$E$2:$E$692,'Infos Relatório'!$B370,'Faturamento SP3'!$Z$2:$Z$692,'Infos Relatório'!BQ$1,'Faturamento SP3'!$T$2:$T$692,"Sim")</f>
        <v>0</v>
      </c>
      <c r="BU370" s="27" t="e">
        <f t="shared" si="132"/>
        <v>#DIV/0!</v>
      </c>
      <c r="BV370" s="24">
        <f>SUMIFS('Faturamento SP3'!$H$2:$H$692,'Faturamento SP3'!$D$2:$D$692,'Infos Relatório'!$B$326,'Faturamento SP3'!$E$2:$E$692,'Infos Relatório'!$B370,'Faturamento SP3'!$Z$2:$Z$692,'Infos Relatório'!BQ$1)</f>
        <v>0</v>
      </c>
    </row>
    <row r="371" spans="2:74">
      <c r="B371" s="17" t="s">
        <v>51</v>
      </c>
      <c r="C371" s="23">
        <f>COUNTIFS('Faturamento SP3'!$D$2:$D$692,'Infos Relatório'!$B$326,'Faturamento SP3'!$E$2:$E$692,'Infos Relatório'!$B371,'Faturamento SP3'!$Z$2:$Z$692,'Infos Relatório'!C$1)</f>
        <v>0</v>
      </c>
      <c r="D371" s="13">
        <f>SUMIFS('Faturamento SP3'!$G$2:$G$692,'Faturamento SP3'!$D$2:$D$692,'Infos Relatório'!$B$326,'Faturamento SP3'!$E$2:$E$692,'Infos Relatório'!$B371,'Faturamento SP3'!$Z$2:$Z$692,'Infos Relatório'!C$1)</f>
        <v>0</v>
      </c>
      <c r="E371" s="13">
        <f>SUMIFS('Faturamento SP3'!$J$2:$J$692,'Faturamento SP3'!$D$2:$D$692,'Infos Relatório'!$B$326,'Faturamento SP3'!$E$2:$E$692,'Infos Relatório'!$B371,'Faturamento SP3'!$Z$2:$Z$692,'Infos Relatório'!C$1)</f>
        <v>0</v>
      </c>
      <c r="F371" s="14">
        <f>SUMIFS('Faturamento SP3'!$O$2:$O$692,'Faturamento SP3'!$D$2:$D$692,'Infos Relatório'!$B$326,'Faturamento SP3'!$E$2:$E$692,'Infos Relatório'!$B371,'Faturamento SP3'!$Z$2:$Z$692,'Infos Relatório'!C$1,'Faturamento SP3'!$T$2:$T$692,"Sim")+SUMIFS('Faturamento SP3'!$P$2:$P$692,'Faturamento SP3'!$D$2:$D$692,'Infos Relatório'!$B$326,'Faturamento SP3'!$E$2:$E$692,'Infos Relatório'!$B371,'Faturamento SP3'!$Z$2:$Z$692,'Infos Relatório'!C$1,'Faturamento SP3'!$T$2:$T$692,"Sim")</f>
        <v>0</v>
      </c>
      <c r="G371" s="27" t="e">
        <f t="shared" si="121"/>
        <v>#DIV/0!</v>
      </c>
      <c r="H371" s="24">
        <f>SUMIFS('Faturamento SP3'!$H$2:$H$692,'Faturamento SP3'!$D$2:$D$692,'Infos Relatório'!$B$326,'Faturamento SP3'!$E$2:$E$692,'Infos Relatório'!$B371,'Faturamento SP3'!$Z$2:$Z$692,'Infos Relatório'!C$1)</f>
        <v>0</v>
      </c>
      <c r="I371" s="23">
        <f>COUNTIFS('Faturamento SP3'!$D$2:$D$692,'Infos Relatório'!$B$326,'Faturamento SP3'!$E$2:$E$692,'Infos Relatório'!$B371,'Faturamento SP3'!$Z$2:$Z$692,'Infos Relatório'!I$1)</f>
        <v>0</v>
      </c>
      <c r="J371" s="13">
        <f>SUMIFS('Faturamento SP3'!$G$2:$G$692,'Faturamento SP3'!$D$2:$D$692,'Infos Relatório'!$B$326,'Faturamento SP3'!$E$2:$E$692,'Infos Relatório'!$B371,'Faturamento SP3'!$Z$2:$Z$692,'Infos Relatório'!I$1)</f>
        <v>0</v>
      </c>
      <c r="K371" s="13">
        <f>SUMIFS('Faturamento SP3'!$J$2:$J$692,'Faturamento SP3'!$D$2:$D$692,'Infos Relatório'!$B$326,'Faturamento SP3'!$E$2:$E$692,'Infos Relatório'!$B371,'Faturamento SP3'!$Z$2:$Z$692,'Infos Relatório'!I$1)</f>
        <v>0</v>
      </c>
      <c r="L371" s="14">
        <f>SUMIFS('Faturamento SP3'!$O$2:$O$692,'Faturamento SP3'!$D$2:$D$692,'Infos Relatório'!$B$326,'Faturamento SP3'!$E$2:$E$692,'Infos Relatório'!$B371,'Faturamento SP3'!$Z$2:$Z$692,'Infos Relatório'!I$1,'Faturamento SP3'!$T$2:$T$692,"Sim")+SUMIFS('Faturamento SP3'!$P$2:$P$692,'Faturamento SP3'!$D$2:$D$692,'Infos Relatório'!$B$326,'Faturamento SP3'!$E$2:$E$692,'Infos Relatório'!$B371,'Faturamento SP3'!$Z$2:$Z$692,'Infos Relatório'!I$1,'Faturamento SP3'!$T$2:$T$692,"Sim")</f>
        <v>0</v>
      </c>
      <c r="M371" s="27" t="e">
        <f t="shared" si="122"/>
        <v>#DIV/0!</v>
      </c>
      <c r="N371" s="24">
        <f>SUMIFS('Faturamento SP3'!$H$2:$H$692,'Faturamento SP3'!$D$2:$D$692,'Infos Relatório'!$B$326,'Faturamento SP3'!$E$2:$E$692,'Infos Relatório'!$B371,'Faturamento SP3'!$Z$2:$Z$692,'Infos Relatório'!I$1)</f>
        <v>0</v>
      </c>
      <c r="O371" s="23">
        <f>COUNTIFS('Faturamento SP3'!$D$2:$D$692,'Infos Relatório'!$B$326,'Faturamento SP3'!$E$2:$E$692,'Infos Relatório'!$B371,'Faturamento SP3'!$Z$2:$Z$692,'Infos Relatório'!O$1)</f>
        <v>0</v>
      </c>
      <c r="P371" s="13">
        <f>SUMIFS('Faturamento SP3'!$G$2:$G$692,'Faturamento SP3'!$D$2:$D$692,'Infos Relatório'!$B$326,'Faturamento SP3'!$E$2:$E$692,'Infos Relatório'!$B371,'Faturamento SP3'!$Z$2:$Z$692,'Infos Relatório'!O$1)</f>
        <v>0</v>
      </c>
      <c r="Q371" s="13">
        <f>SUMIFS('Faturamento SP3'!$J$2:$J$692,'Faturamento SP3'!$D$2:$D$692,'Infos Relatório'!$B$326,'Faturamento SP3'!$E$2:$E$692,'Infos Relatório'!$B371,'Faturamento SP3'!$Z$2:$Z$692,'Infos Relatório'!O$1)</f>
        <v>0</v>
      </c>
      <c r="R371" s="14">
        <f>SUMIFS('Faturamento SP3'!$O$2:$O$692,'Faturamento SP3'!$D$2:$D$692,'Infos Relatório'!$B$326,'Faturamento SP3'!$E$2:$E$692,'Infos Relatório'!$B371,'Faturamento SP3'!$Z$2:$Z$692,'Infos Relatório'!O$1,'Faturamento SP3'!$T$2:$T$692,"Sim")+SUMIFS('Faturamento SP3'!$P$2:$P$692,'Faturamento SP3'!$D$2:$D$692,'Infos Relatório'!$B$326,'Faturamento SP3'!$E$2:$E$692,'Infos Relatório'!$B371,'Faturamento SP3'!$Z$2:$Z$692,'Infos Relatório'!O$1,'Faturamento SP3'!$T$2:$T$692,"Sim")</f>
        <v>0</v>
      </c>
      <c r="S371" s="27" t="e">
        <f t="shared" si="123"/>
        <v>#DIV/0!</v>
      </c>
      <c r="T371" s="24">
        <f>SUMIFS('Faturamento SP3'!$H$2:$H$692,'Faturamento SP3'!$D$2:$D$692,'Infos Relatório'!$B$326,'Faturamento SP3'!$E$2:$E$692,'Infos Relatório'!$B371,'Faturamento SP3'!$Z$2:$Z$692,'Infos Relatório'!O$1)</f>
        <v>0</v>
      </c>
      <c r="U371" s="23">
        <f>COUNTIFS('Faturamento SP3'!$D$2:$D$692,'Infos Relatório'!$B$326,'Faturamento SP3'!$E$2:$E$692,'Infos Relatório'!$B371,'Faturamento SP3'!$Z$2:$Z$692,'Infos Relatório'!U$1)</f>
        <v>0</v>
      </c>
      <c r="V371" s="13">
        <f>SUMIFS('Faturamento SP3'!$G$2:$G$692,'Faturamento SP3'!$D$2:$D$692,'Infos Relatório'!$B$326,'Faturamento SP3'!$E$2:$E$692,'Infos Relatório'!$B371,'Faturamento SP3'!$Z$2:$Z$692,'Infos Relatório'!U$1)</f>
        <v>0</v>
      </c>
      <c r="W371" s="13">
        <f>SUMIFS('Faturamento SP3'!$J$2:$J$692,'Faturamento SP3'!$D$2:$D$692,'Infos Relatório'!$B$326,'Faturamento SP3'!$E$2:$E$692,'Infos Relatório'!$B371,'Faturamento SP3'!$Z$2:$Z$692,'Infos Relatório'!U$1)</f>
        <v>0</v>
      </c>
      <c r="X371" s="14">
        <f>SUMIFS('Faturamento SP3'!$O$2:$O$692,'Faturamento SP3'!$D$2:$D$692,'Infos Relatório'!$B$326,'Faturamento SP3'!$E$2:$E$692,'Infos Relatório'!$B371,'Faturamento SP3'!$Z$2:$Z$692,'Infos Relatório'!U$1,'Faturamento SP3'!$T$2:$T$692,"Sim")+SUMIFS('Faturamento SP3'!$P$2:$P$692,'Faturamento SP3'!$D$2:$D$692,'Infos Relatório'!$B$326,'Faturamento SP3'!$E$2:$E$692,'Infos Relatório'!$B371,'Faturamento SP3'!$Z$2:$Z$692,'Infos Relatório'!U$1,'Faturamento SP3'!$T$2:$T$692,"Sim")</f>
        <v>0</v>
      </c>
      <c r="Y371" s="27" t="e">
        <f t="shared" si="124"/>
        <v>#DIV/0!</v>
      </c>
      <c r="Z371" s="24">
        <f>SUMIFS('Faturamento SP3'!$H$2:$H$692,'Faturamento SP3'!$D$2:$D$692,'Infos Relatório'!$B$326,'Faturamento SP3'!$E$2:$E$692,'Infos Relatório'!$B371,'Faturamento SP3'!$Z$2:$Z$692,'Infos Relatório'!U$1)</f>
        <v>0</v>
      </c>
      <c r="AA371" s="23">
        <f>COUNTIFS('Faturamento SP3'!$D$2:$D$692,'Infos Relatório'!$B$326,'Faturamento SP3'!$E$2:$E$692,'Infos Relatório'!$B371,'Faturamento SP3'!$Z$2:$Z$692,'Infos Relatório'!AA$1)</f>
        <v>0</v>
      </c>
      <c r="AB371" s="13">
        <f>SUMIFS('Faturamento SP3'!$G$2:$G$692,'Faturamento SP3'!$D$2:$D$692,'Infos Relatório'!$B$326,'Faturamento SP3'!$E$2:$E$692,'Infos Relatório'!$B371,'Faturamento SP3'!$Z$2:$Z$692,'Infos Relatório'!AA$1)</f>
        <v>0</v>
      </c>
      <c r="AC371" s="13">
        <f>SUMIFS('Faturamento SP3'!$J$2:$J$692,'Faturamento SP3'!$D$2:$D$692,'Infos Relatório'!$B$326,'Faturamento SP3'!$E$2:$E$692,'Infos Relatório'!$B371,'Faturamento SP3'!$Z$2:$Z$692,'Infos Relatório'!AA$1)</f>
        <v>0</v>
      </c>
      <c r="AD371" s="14">
        <f>SUMIFS('Faturamento SP3'!$O$2:$O$692,'Faturamento SP3'!$D$2:$D$692,'Infos Relatório'!$B$326,'Faturamento SP3'!$E$2:$E$692,'Infos Relatório'!$B371,'Faturamento SP3'!$Z$2:$Z$692,'Infos Relatório'!AA$1,'Faturamento SP3'!$T$2:$T$692,"Sim")+SUMIFS('Faturamento SP3'!$P$2:$P$692,'Faturamento SP3'!$D$2:$D$692,'Infos Relatório'!$B$326,'Faturamento SP3'!$E$2:$E$692,'Infos Relatório'!$B371,'Faturamento SP3'!$Z$2:$Z$692,'Infos Relatório'!AA$1,'Faturamento SP3'!$T$2:$T$692,"Sim")</f>
        <v>0</v>
      </c>
      <c r="AE371" s="27" t="e">
        <f t="shared" si="125"/>
        <v>#DIV/0!</v>
      </c>
      <c r="AF371" s="24">
        <f>SUMIFS('Faturamento SP3'!$H$2:$H$692,'Faturamento SP3'!$D$2:$D$692,'Infos Relatório'!$B$326,'Faturamento SP3'!$E$2:$E$692,'Infos Relatório'!$B371,'Faturamento SP3'!$Z$2:$Z$692,'Infos Relatório'!AA$1)</f>
        <v>0</v>
      </c>
      <c r="AG371" s="23">
        <f>COUNTIFS('Faturamento SP3'!$D$2:$D$692,'Infos Relatório'!$B$326,'Faturamento SP3'!$E$2:$E$692,'Infos Relatório'!$B371,'Faturamento SP3'!$Z$2:$Z$692,'Infos Relatório'!AG$1)</f>
        <v>0</v>
      </c>
      <c r="AH371" s="13">
        <f>SUMIFS('Faturamento SP3'!$G$2:$G$692,'Faturamento SP3'!$D$2:$D$692,'Infos Relatório'!$B$326,'Faturamento SP3'!$E$2:$E$692,'Infos Relatório'!$B371,'Faturamento SP3'!$Z$2:$Z$692,'Infos Relatório'!AG$1)</f>
        <v>0</v>
      </c>
      <c r="AI371" s="13">
        <f>SUMIFS('Faturamento SP3'!$J$2:$J$692,'Faturamento SP3'!$D$2:$D$692,'Infos Relatório'!$B$326,'Faturamento SP3'!$E$2:$E$692,'Infos Relatório'!$B371,'Faturamento SP3'!$Z$2:$Z$692,'Infos Relatório'!AG$1)</f>
        <v>0</v>
      </c>
      <c r="AJ371" s="14">
        <f>SUMIFS('Faturamento SP3'!$O$2:$O$692,'Faturamento SP3'!$D$2:$D$692,'Infos Relatório'!$B$326,'Faturamento SP3'!$E$2:$E$692,'Infos Relatório'!$B371,'Faturamento SP3'!$Z$2:$Z$692,'Infos Relatório'!AG$1,'Faturamento SP3'!$T$2:$T$692,"Sim")+SUMIFS('Faturamento SP3'!$P$2:$P$692,'Faturamento SP3'!$D$2:$D$692,'Infos Relatório'!$B$326,'Faturamento SP3'!$E$2:$E$692,'Infos Relatório'!$B371,'Faturamento SP3'!$Z$2:$Z$692,'Infos Relatório'!AG$1,'Faturamento SP3'!$T$2:$T$692,"Sim")</f>
        <v>0</v>
      </c>
      <c r="AK371" s="27" t="e">
        <f t="shared" si="126"/>
        <v>#DIV/0!</v>
      </c>
      <c r="AL371" s="24">
        <f>SUMIFS('Faturamento SP3'!$H$2:$H$692,'Faturamento SP3'!$D$2:$D$692,'Infos Relatório'!$B$326,'Faturamento SP3'!$E$2:$E$692,'Infos Relatório'!$B371,'Faturamento SP3'!$Z$2:$Z$692,'Infos Relatório'!AG$1)</f>
        <v>0</v>
      </c>
      <c r="AM371" s="23">
        <f>COUNTIFS('Faturamento SP3'!$D$2:$D$692,'Infos Relatório'!$B$326,'Faturamento SP3'!$E$2:$E$692,'Infos Relatório'!$B371,'Faturamento SP3'!$Z$2:$Z$692,'Infos Relatório'!AM$1)</f>
        <v>0</v>
      </c>
      <c r="AN371" s="13">
        <f>SUMIFS('Faturamento SP3'!$G$2:$G$692,'Faturamento SP3'!$D$2:$D$692,'Infos Relatório'!$B$326,'Faturamento SP3'!$E$2:$E$692,'Infos Relatório'!$B371,'Faturamento SP3'!$Z$2:$Z$692,'Infos Relatório'!AM$1)</f>
        <v>0</v>
      </c>
      <c r="AO371" s="13">
        <f>SUMIFS('Faturamento SP3'!$J$2:$J$692,'Faturamento SP3'!$D$2:$D$692,'Infos Relatório'!$B$326,'Faturamento SP3'!$E$2:$E$692,'Infos Relatório'!$B371,'Faturamento SP3'!$Z$2:$Z$692,'Infos Relatório'!AM$1)</f>
        <v>0</v>
      </c>
      <c r="AP371" s="14">
        <f>SUMIFS('Faturamento SP3'!$O$2:$O$692,'Faturamento SP3'!$D$2:$D$692,'Infos Relatório'!$B$326,'Faturamento SP3'!$E$2:$E$692,'Infos Relatório'!$B371,'Faturamento SP3'!$Z$2:$Z$692,'Infos Relatório'!AM$1,'Faturamento SP3'!$T$2:$T$692,"Sim")+SUMIFS('Faturamento SP3'!$P$2:$P$692,'Faturamento SP3'!$D$2:$D$692,'Infos Relatório'!$B$326,'Faturamento SP3'!$E$2:$E$692,'Infos Relatório'!$B371,'Faturamento SP3'!$Z$2:$Z$692,'Infos Relatório'!AM$1,'Faturamento SP3'!$T$2:$T$692,"Sim")</f>
        <v>0</v>
      </c>
      <c r="AQ371" s="27" t="e">
        <f t="shared" si="127"/>
        <v>#DIV/0!</v>
      </c>
      <c r="AR371" s="24">
        <f>SUMIFS('Faturamento SP3'!$H$2:$H$692,'Faturamento SP3'!$D$2:$D$692,'Infos Relatório'!$B$326,'Faturamento SP3'!$E$2:$E$692,'Infos Relatório'!$B371,'Faturamento SP3'!$Z$2:$Z$692,'Infos Relatório'!AM$1)</f>
        <v>0</v>
      </c>
      <c r="AS371" s="23">
        <f>COUNTIFS('Faturamento SP3'!$D$2:$D$692,'Infos Relatório'!$B$326,'Faturamento SP3'!$E$2:$E$692,'Infos Relatório'!$B371,'Faturamento SP3'!$Z$2:$Z$692,'Infos Relatório'!AS$1)</f>
        <v>0</v>
      </c>
      <c r="AT371" s="13">
        <f>SUMIFS('Faturamento SP3'!$G$2:$G$692,'Faturamento SP3'!$D$2:$D$692,'Infos Relatório'!$B$326,'Faturamento SP3'!$E$2:$E$692,'Infos Relatório'!$B371,'Faturamento SP3'!$Z$2:$Z$692,'Infos Relatório'!AS$1)</f>
        <v>0</v>
      </c>
      <c r="AU371" s="13">
        <f>SUMIFS('Faturamento SP3'!$J$2:$J$692,'Faturamento SP3'!$D$2:$D$692,'Infos Relatório'!$B$326,'Faturamento SP3'!$E$2:$E$692,'Infos Relatório'!$B371,'Faturamento SP3'!$Z$2:$Z$692,'Infos Relatório'!AS$1)</f>
        <v>0</v>
      </c>
      <c r="AV371" s="14">
        <f>SUMIFS('Faturamento SP3'!$O$2:$O$692,'Faturamento SP3'!$D$2:$D$692,'Infos Relatório'!$B$326,'Faturamento SP3'!$E$2:$E$692,'Infos Relatório'!$B371,'Faturamento SP3'!$Z$2:$Z$692,'Infos Relatório'!AS$1,'Faturamento SP3'!$T$2:$T$692,"Sim")+SUMIFS('Faturamento SP3'!$P$2:$P$692,'Faturamento SP3'!$D$2:$D$692,'Infos Relatório'!$B$326,'Faturamento SP3'!$E$2:$E$692,'Infos Relatório'!$B371,'Faturamento SP3'!$Z$2:$Z$692,'Infos Relatório'!AS$1,'Faturamento SP3'!$T$2:$T$692,"Sim")</f>
        <v>0</v>
      </c>
      <c r="AW371" s="27" t="e">
        <f t="shared" si="128"/>
        <v>#DIV/0!</v>
      </c>
      <c r="AX371" s="24">
        <f>SUMIFS('Faturamento SP3'!$H$2:$H$692,'Faturamento SP3'!$D$2:$D$692,'Infos Relatório'!$B$326,'Faturamento SP3'!$E$2:$E$692,'Infos Relatório'!$B371,'Faturamento SP3'!$Z$2:$Z$692,'Infos Relatório'!AS$1)</f>
        <v>0</v>
      </c>
      <c r="AY371" s="23">
        <f>COUNTIFS('Faturamento SP3'!$D$2:$D$692,'Infos Relatório'!$B$326,'Faturamento SP3'!$E$2:$E$692,'Infos Relatório'!$B371,'Faturamento SP3'!$Z$2:$Z$692,'Infos Relatório'!AY$1)</f>
        <v>0</v>
      </c>
      <c r="AZ371" s="13">
        <f>SUMIFS('Faturamento SP3'!$G$2:$G$692,'Faturamento SP3'!$D$2:$D$692,'Infos Relatório'!$B$326,'Faturamento SP3'!$E$2:$E$692,'Infos Relatório'!$B371,'Faturamento SP3'!$Z$2:$Z$692,'Infos Relatório'!AY$1)</f>
        <v>0</v>
      </c>
      <c r="BA371" s="13">
        <f>SUMIFS('Faturamento SP3'!$J$2:$J$692,'Faturamento SP3'!$D$2:$D$692,'Infos Relatório'!$B$326,'Faturamento SP3'!$E$2:$E$692,'Infos Relatório'!$B371,'Faturamento SP3'!$Z$2:$Z$692,'Infos Relatório'!AY$1)</f>
        <v>0</v>
      </c>
      <c r="BB371" s="14">
        <f>SUMIFS('Faturamento SP3'!$O$2:$O$692,'Faturamento SP3'!$D$2:$D$692,'Infos Relatório'!$B$326,'Faturamento SP3'!$E$2:$E$692,'Infos Relatório'!$B371,'Faturamento SP3'!$Z$2:$Z$692,'Infos Relatório'!AY$1,'Faturamento SP3'!$T$2:$T$692,"Sim")+SUMIFS('Faturamento SP3'!$P$2:$P$692,'Faturamento SP3'!$D$2:$D$692,'Infos Relatório'!$B$326,'Faturamento SP3'!$E$2:$E$692,'Infos Relatório'!$B371,'Faturamento SP3'!$Z$2:$Z$692,'Infos Relatório'!AY$1,'Faturamento SP3'!$T$2:$T$692,"Sim")</f>
        <v>0</v>
      </c>
      <c r="BC371" s="27" t="e">
        <f t="shared" si="129"/>
        <v>#DIV/0!</v>
      </c>
      <c r="BD371" s="24">
        <f>SUMIFS('Faturamento SP3'!$H$2:$H$692,'Faturamento SP3'!$D$2:$D$692,'Infos Relatório'!$B$326,'Faturamento SP3'!$E$2:$E$692,'Infos Relatório'!$B371,'Faturamento SP3'!$Z$2:$Z$692,'Infos Relatório'!AY$1)</f>
        <v>0</v>
      </c>
      <c r="BE371" s="23">
        <f>COUNTIFS('Faturamento SP3'!$D$2:$D$692,'Infos Relatório'!$B$326,'Faturamento SP3'!$E$2:$E$692,'Infos Relatório'!$B371,'Faturamento SP3'!$Z$2:$Z$692,'Infos Relatório'!BE$1)</f>
        <v>0</v>
      </c>
      <c r="BF371" s="13">
        <f>SUMIFS('Faturamento SP3'!$G$2:$G$692,'Faturamento SP3'!$D$2:$D$692,'Infos Relatório'!$B$326,'Faturamento SP3'!$E$2:$E$692,'Infos Relatório'!$B371,'Faturamento SP3'!$Z$2:$Z$692,'Infos Relatório'!BE$1)</f>
        <v>0</v>
      </c>
      <c r="BG371" s="13">
        <f>SUMIFS('Faturamento SP3'!$J$2:$J$692,'Faturamento SP3'!$D$2:$D$692,'Infos Relatório'!$B$326,'Faturamento SP3'!$E$2:$E$692,'Infos Relatório'!$B371,'Faturamento SP3'!$Z$2:$Z$692,'Infos Relatório'!BE$1)</f>
        <v>0</v>
      </c>
      <c r="BH371" s="14">
        <f>SUMIFS('Faturamento SP3'!$O$2:$O$692,'Faturamento SP3'!$D$2:$D$692,'Infos Relatório'!$B$326,'Faturamento SP3'!$E$2:$E$692,'Infos Relatório'!$B371,'Faturamento SP3'!$Z$2:$Z$692,'Infos Relatório'!BE$1,'Faturamento SP3'!$T$2:$T$692,"Sim")+SUMIFS('Faturamento SP3'!$P$2:$P$692,'Faturamento SP3'!$D$2:$D$692,'Infos Relatório'!$B$326,'Faturamento SP3'!$E$2:$E$692,'Infos Relatório'!$B371,'Faturamento SP3'!$Z$2:$Z$692,'Infos Relatório'!BE$1,'Faturamento SP3'!$T$2:$T$692,"Sim")</f>
        <v>0</v>
      </c>
      <c r="BI371" s="27" t="e">
        <f t="shared" si="130"/>
        <v>#DIV/0!</v>
      </c>
      <c r="BJ371" s="24">
        <f>SUMIFS('Faturamento SP3'!$H$2:$H$692,'Faturamento SP3'!$D$2:$D$692,'Infos Relatório'!$B$326,'Faturamento SP3'!$E$2:$E$692,'Infos Relatório'!$B371,'Faturamento SP3'!$Z$2:$Z$692,'Infos Relatório'!BE$1)</f>
        <v>0</v>
      </c>
      <c r="BK371" s="23">
        <f>COUNTIFS('Faturamento SP3'!$D$2:$D$692,'Infos Relatório'!$B$326,'Faturamento SP3'!$E$2:$E$692,'Infos Relatório'!$B371,'Faturamento SP3'!$Z$2:$Z$692,'Infos Relatório'!BK$1)</f>
        <v>0</v>
      </c>
      <c r="BL371" s="13">
        <f>SUMIFS('Faturamento SP3'!$G$2:$G$692,'Faturamento SP3'!$D$2:$D$692,'Infos Relatório'!$B$326,'Faturamento SP3'!$E$2:$E$692,'Infos Relatório'!$B371,'Faturamento SP3'!$Z$2:$Z$692,'Infos Relatório'!BK$1)</f>
        <v>0</v>
      </c>
      <c r="BM371" s="13">
        <f>SUMIFS('Faturamento SP3'!$J$2:$J$692,'Faturamento SP3'!$D$2:$D$692,'Infos Relatório'!$B$326,'Faturamento SP3'!$E$2:$E$692,'Infos Relatório'!$B371,'Faturamento SP3'!$Z$2:$Z$692,'Infos Relatório'!BK$1)</f>
        <v>0</v>
      </c>
      <c r="BN371" s="14">
        <f>SUMIFS('Faturamento SP3'!$O$2:$O$692,'Faturamento SP3'!$D$2:$D$692,'Infos Relatório'!$B$326,'Faturamento SP3'!$E$2:$E$692,'Infos Relatório'!$B371,'Faturamento SP3'!$Z$2:$Z$692,'Infos Relatório'!BK$1,'Faturamento SP3'!$T$2:$T$692,"Sim")+SUMIFS('Faturamento SP3'!$P$2:$P$692,'Faturamento SP3'!$D$2:$D$692,'Infos Relatório'!$B$326,'Faturamento SP3'!$E$2:$E$692,'Infos Relatório'!$B371,'Faturamento SP3'!$Z$2:$Z$692,'Infos Relatório'!BK$1,'Faturamento SP3'!$T$2:$T$692,"Sim")</f>
        <v>0</v>
      </c>
      <c r="BO371" s="27" t="e">
        <f t="shared" si="131"/>
        <v>#DIV/0!</v>
      </c>
      <c r="BP371" s="24">
        <f>SUMIFS('Faturamento SP3'!$H$2:$H$692,'Faturamento SP3'!$D$2:$D$692,'Infos Relatório'!$B$326,'Faturamento SP3'!$E$2:$E$692,'Infos Relatório'!$B371,'Faturamento SP3'!$Z$2:$Z$692,'Infos Relatório'!BK$1)</f>
        <v>0</v>
      </c>
      <c r="BQ371" s="23">
        <f>COUNTIFS('Faturamento SP3'!$D$2:$D$692,'Infos Relatório'!$B$326,'Faturamento SP3'!$E$2:$E$692,'Infos Relatório'!$B371,'Faturamento SP3'!$Z$2:$Z$692,'Infos Relatório'!BQ$1)</f>
        <v>0</v>
      </c>
      <c r="BR371" s="13">
        <f>SUMIFS('Faturamento SP3'!$G$2:$G$692,'Faturamento SP3'!$D$2:$D$692,'Infos Relatório'!$B$326,'Faturamento SP3'!$E$2:$E$692,'Infos Relatório'!$B371,'Faturamento SP3'!$Z$2:$Z$692,'Infos Relatório'!BQ$1)</f>
        <v>0</v>
      </c>
      <c r="BS371" s="13">
        <f>SUMIFS('Faturamento SP3'!$J$2:$J$692,'Faturamento SP3'!$D$2:$D$692,'Infos Relatório'!$B$326,'Faturamento SP3'!$E$2:$E$692,'Infos Relatório'!$B371,'Faturamento SP3'!$Z$2:$Z$692,'Infos Relatório'!BQ$1)</f>
        <v>0</v>
      </c>
      <c r="BT371" s="14">
        <f>SUMIFS('Faturamento SP3'!$O$2:$O$692,'Faturamento SP3'!$D$2:$D$692,'Infos Relatório'!$B$326,'Faturamento SP3'!$E$2:$E$692,'Infos Relatório'!$B371,'Faturamento SP3'!$Z$2:$Z$692,'Infos Relatório'!BQ$1,'Faturamento SP3'!$T$2:$T$692,"Sim")+SUMIFS('Faturamento SP3'!$P$2:$P$692,'Faturamento SP3'!$D$2:$D$692,'Infos Relatório'!$B$326,'Faturamento SP3'!$E$2:$E$692,'Infos Relatório'!$B371,'Faturamento SP3'!$Z$2:$Z$692,'Infos Relatório'!BQ$1,'Faturamento SP3'!$T$2:$T$692,"Sim")</f>
        <v>0</v>
      </c>
      <c r="BU371" s="27" t="e">
        <f t="shared" si="132"/>
        <v>#DIV/0!</v>
      </c>
      <c r="BV371" s="24">
        <f>SUMIFS('Faturamento SP3'!$H$2:$H$692,'Faturamento SP3'!$D$2:$D$692,'Infos Relatório'!$B$326,'Faturamento SP3'!$E$2:$E$692,'Infos Relatório'!$B371,'Faturamento SP3'!$Z$2:$Z$692,'Infos Relatório'!BQ$1)</f>
        <v>0</v>
      </c>
    </row>
    <row r="372" spans="2:74">
      <c r="B372" s="17" t="s">
        <v>52</v>
      </c>
      <c r="C372" s="23">
        <f>COUNTIFS('Faturamento SP3'!$D$2:$D$692,'Infos Relatório'!$B$326,'Faturamento SP3'!$E$2:$E$692,'Infos Relatório'!$B372,'Faturamento SP3'!$Z$2:$Z$692,'Infos Relatório'!C$1)</f>
        <v>0</v>
      </c>
      <c r="D372" s="13">
        <f>SUMIFS('Faturamento SP3'!$G$2:$G$692,'Faturamento SP3'!$D$2:$D$692,'Infos Relatório'!$B$326,'Faturamento SP3'!$E$2:$E$692,'Infos Relatório'!$B372,'Faturamento SP3'!$Z$2:$Z$692,'Infos Relatório'!C$1)</f>
        <v>0</v>
      </c>
      <c r="E372" s="13">
        <f>SUMIFS('Faturamento SP3'!$J$2:$J$692,'Faturamento SP3'!$D$2:$D$692,'Infos Relatório'!$B$326,'Faturamento SP3'!$E$2:$E$692,'Infos Relatório'!$B372,'Faturamento SP3'!$Z$2:$Z$692,'Infos Relatório'!C$1)</f>
        <v>0</v>
      </c>
      <c r="F372" s="14">
        <f>SUMIFS('Faturamento SP3'!$O$2:$O$692,'Faturamento SP3'!$D$2:$D$692,'Infos Relatório'!$B$326,'Faturamento SP3'!$E$2:$E$692,'Infos Relatório'!$B372,'Faturamento SP3'!$Z$2:$Z$692,'Infos Relatório'!C$1,'Faturamento SP3'!$T$2:$T$692,"Sim")+SUMIFS('Faturamento SP3'!$P$2:$P$692,'Faturamento SP3'!$D$2:$D$692,'Infos Relatório'!$B$326,'Faturamento SP3'!$E$2:$E$692,'Infos Relatório'!$B372,'Faturamento SP3'!$Z$2:$Z$692,'Infos Relatório'!C$1,'Faturamento SP3'!$T$2:$T$692,"Sim")</f>
        <v>0</v>
      </c>
      <c r="G372" s="27" t="e">
        <f t="shared" si="121"/>
        <v>#DIV/0!</v>
      </c>
      <c r="H372" s="24">
        <f>SUMIFS('Faturamento SP3'!$H$2:$H$692,'Faturamento SP3'!$D$2:$D$692,'Infos Relatório'!$B$326,'Faturamento SP3'!$E$2:$E$692,'Infos Relatório'!$B372,'Faturamento SP3'!$Z$2:$Z$692,'Infos Relatório'!C$1)</f>
        <v>0</v>
      </c>
      <c r="I372" s="23">
        <f>COUNTIFS('Faturamento SP3'!$D$2:$D$692,'Infos Relatório'!$B$326,'Faturamento SP3'!$E$2:$E$692,'Infos Relatório'!$B372,'Faturamento SP3'!$Z$2:$Z$692,'Infos Relatório'!I$1)</f>
        <v>0</v>
      </c>
      <c r="J372" s="13">
        <f>SUMIFS('Faturamento SP3'!$G$2:$G$692,'Faturamento SP3'!$D$2:$D$692,'Infos Relatório'!$B$326,'Faturamento SP3'!$E$2:$E$692,'Infos Relatório'!$B372,'Faturamento SP3'!$Z$2:$Z$692,'Infos Relatório'!I$1)</f>
        <v>0</v>
      </c>
      <c r="K372" s="13">
        <f>SUMIFS('Faturamento SP3'!$J$2:$J$692,'Faturamento SP3'!$D$2:$D$692,'Infos Relatório'!$B$326,'Faturamento SP3'!$E$2:$E$692,'Infos Relatório'!$B372,'Faturamento SP3'!$Z$2:$Z$692,'Infos Relatório'!I$1)</f>
        <v>0</v>
      </c>
      <c r="L372" s="14">
        <f>SUMIFS('Faturamento SP3'!$O$2:$O$692,'Faturamento SP3'!$D$2:$D$692,'Infos Relatório'!$B$326,'Faturamento SP3'!$E$2:$E$692,'Infos Relatório'!$B372,'Faturamento SP3'!$Z$2:$Z$692,'Infos Relatório'!I$1,'Faturamento SP3'!$T$2:$T$692,"Sim")+SUMIFS('Faturamento SP3'!$P$2:$P$692,'Faturamento SP3'!$D$2:$D$692,'Infos Relatório'!$B$326,'Faturamento SP3'!$E$2:$E$692,'Infos Relatório'!$B372,'Faturamento SP3'!$Z$2:$Z$692,'Infos Relatório'!I$1,'Faturamento SP3'!$T$2:$T$692,"Sim")</f>
        <v>0</v>
      </c>
      <c r="M372" s="27" t="e">
        <f t="shared" si="122"/>
        <v>#DIV/0!</v>
      </c>
      <c r="N372" s="24">
        <f>SUMIFS('Faturamento SP3'!$H$2:$H$692,'Faturamento SP3'!$D$2:$D$692,'Infos Relatório'!$B$326,'Faturamento SP3'!$E$2:$E$692,'Infos Relatório'!$B372,'Faturamento SP3'!$Z$2:$Z$692,'Infos Relatório'!I$1)</f>
        <v>0</v>
      </c>
      <c r="O372" s="23">
        <f>COUNTIFS('Faturamento SP3'!$D$2:$D$692,'Infos Relatório'!$B$326,'Faturamento SP3'!$E$2:$E$692,'Infos Relatório'!$B372,'Faturamento SP3'!$Z$2:$Z$692,'Infos Relatório'!O$1)</f>
        <v>0</v>
      </c>
      <c r="P372" s="13">
        <f>SUMIFS('Faturamento SP3'!$G$2:$G$692,'Faturamento SP3'!$D$2:$D$692,'Infos Relatório'!$B$326,'Faturamento SP3'!$E$2:$E$692,'Infos Relatório'!$B372,'Faturamento SP3'!$Z$2:$Z$692,'Infos Relatório'!O$1)</f>
        <v>0</v>
      </c>
      <c r="Q372" s="13">
        <f>SUMIFS('Faturamento SP3'!$J$2:$J$692,'Faturamento SP3'!$D$2:$D$692,'Infos Relatório'!$B$326,'Faturamento SP3'!$E$2:$E$692,'Infos Relatório'!$B372,'Faturamento SP3'!$Z$2:$Z$692,'Infos Relatório'!O$1)</f>
        <v>0</v>
      </c>
      <c r="R372" s="14">
        <f>SUMIFS('Faturamento SP3'!$O$2:$O$692,'Faturamento SP3'!$D$2:$D$692,'Infos Relatório'!$B$326,'Faturamento SP3'!$E$2:$E$692,'Infos Relatório'!$B372,'Faturamento SP3'!$Z$2:$Z$692,'Infos Relatório'!O$1,'Faturamento SP3'!$T$2:$T$692,"Sim")+SUMIFS('Faturamento SP3'!$P$2:$P$692,'Faturamento SP3'!$D$2:$D$692,'Infos Relatório'!$B$326,'Faturamento SP3'!$E$2:$E$692,'Infos Relatório'!$B372,'Faturamento SP3'!$Z$2:$Z$692,'Infos Relatório'!O$1,'Faturamento SP3'!$T$2:$T$692,"Sim")</f>
        <v>0</v>
      </c>
      <c r="S372" s="27" t="e">
        <f t="shared" si="123"/>
        <v>#DIV/0!</v>
      </c>
      <c r="T372" s="24">
        <f>SUMIFS('Faturamento SP3'!$H$2:$H$692,'Faturamento SP3'!$D$2:$D$692,'Infos Relatório'!$B$326,'Faturamento SP3'!$E$2:$E$692,'Infos Relatório'!$B372,'Faturamento SP3'!$Z$2:$Z$692,'Infos Relatório'!O$1)</f>
        <v>0</v>
      </c>
      <c r="U372" s="23">
        <f>COUNTIFS('Faturamento SP3'!$D$2:$D$692,'Infos Relatório'!$B$326,'Faturamento SP3'!$E$2:$E$692,'Infos Relatório'!$B372,'Faturamento SP3'!$Z$2:$Z$692,'Infos Relatório'!U$1)</f>
        <v>0</v>
      </c>
      <c r="V372" s="13">
        <f>SUMIFS('Faturamento SP3'!$G$2:$G$692,'Faturamento SP3'!$D$2:$D$692,'Infos Relatório'!$B$326,'Faturamento SP3'!$E$2:$E$692,'Infos Relatório'!$B372,'Faturamento SP3'!$Z$2:$Z$692,'Infos Relatório'!U$1)</f>
        <v>0</v>
      </c>
      <c r="W372" s="13">
        <f>SUMIFS('Faturamento SP3'!$J$2:$J$692,'Faturamento SP3'!$D$2:$D$692,'Infos Relatório'!$B$326,'Faturamento SP3'!$E$2:$E$692,'Infos Relatório'!$B372,'Faturamento SP3'!$Z$2:$Z$692,'Infos Relatório'!U$1)</f>
        <v>0</v>
      </c>
      <c r="X372" s="14">
        <f>SUMIFS('Faturamento SP3'!$O$2:$O$692,'Faturamento SP3'!$D$2:$D$692,'Infos Relatório'!$B$326,'Faturamento SP3'!$E$2:$E$692,'Infos Relatório'!$B372,'Faturamento SP3'!$Z$2:$Z$692,'Infos Relatório'!U$1,'Faturamento SP3'!$T$2:$T$692,"Sim")+SUMIFS('Faturamento SP3'!$P$2:$P$692,'Faturamento SP3'!$D$2:$D$692,'Infos Relatório'!$B$326,'Faturamento SP3'!$E$2:$E$692,'Infos Relatório'!$B372,'Faturamento SP3'!$Z$2:$Z$692,'Infos Relatório'!U$1,'Faturamento SP3'!$T$2:$T$692,"Sim")</f>
        <v>0</v>
      </c>
      <c r="Y372" s="27" t="e">
        <f t="shared" si="124"/>
        <v>#DIV/0!</v>
      </c>
      <c r="Z372" s="24">
        <f>SUMIFS('Faturamento SP3'!$H$2:$H$692,'Faturamento SP3'!$D$2:$D$692,'Infos Relatório'!$B$326,'Faturamento SP3'!$E$2:$E$692,'Infos Relatório'!$B372,'Faturamento SP3'!$Z$2:$Z$692,'Infos Relatório'!U$1)</f>
        <v>0</v>
      </c>
      <c r="AA372" s="23">
        <f>COUNTIFS('Faturamento SP3'!$D$2:$D$692,'Infos Relatório'!$B$326,'Faturamento SP3'!$E$2:$E$692,'Infos Relatório'!$B372,'Faturamento SP3'!$Z$2:$Z$692,'Infos Relatório'!AA$1)</f>
        <v>0</v>
      </c>
      <c r="AB372" s="13">
        <f>SUMIFS('Faturamento SP3'!$G$2:$G$692,'Faturamento SP3'!$D$2:$D$692,'Infos Relatório'!$B$326,'Faturamento SP3'!$E$2:$E$692,'Infos Relatório'!$B372,'Faturamento SP3'!$Z$2:$Z$692,'Infos Relatório'!AA$1)</f>
        <v>0</v>
      </c>
      <c r="AC372" s="13">
        <f>SUMIFS('Faturamento SP3'!$J$2:$J$692,'Faturamento SP3'!$D$2:$D$692,'Infos Relatório'!$B$326,'Faturamento SP3'!$E$2:$E$692,'Infos Relatório'!$B372,'Faturamento SP3'!$Z$2:$Z$692,'Infos Relatório'!AA$1)</f>
        <v>0</v>
      </c>
      <c r="AD372" s="14">
        <f>SUMIFS('Faturamento SP3'!$O$2:$O$692,'Faturamento SP3'!$D$2:$D$692,'Infos Relatório'!$B$326,'Faturamento SP3'!$E$2:$E$692,'Infos Relatório'!$B372,'Faturamento SP3'!$Z$2:$Z$692,'Infos Relatório'!AA$1,'Faturamento SP3'!$T$2:$T$692,"Sim")+SUMIFS('Faturamento SP3'!$P$2:$P$692,'Faturamento SP3'!$D$2:$D$692,'Infos Relatório'!$B$326,'Faturamento SP3'!$E$2:$E$692,'Infos Relatório'!$B372,'Faturamento SP3'!$Z$2:$Z$692,'Infos Relatório'!AA$1,'Faturamento SP3'!$T$2:$T$692,"Sim")</f>
        <v>0</v>
      </c>
      <c r="AE372" s="27" t="e">
        <f t="shared" si="125"/>
        <v>#DIV/0!</v>
      </c>
      <c r="AF372" s="24">
        <f>SUMIFS('Faturamento SP3'!$H$2:$H$692,'Faturamento SP3'!$D$2:$D$692,'Infos Relatório'!$B$326,'Faturamento SP3'!$E$2:$E$692,'Infos Relatório'!$B372,'Faturamento SP3'!$Z$2:$Z$692,'Infos Relatório'!AA$1)</f>
        <v>0</v>
      </c>
      <c r="AG372" s="23">
        <f>COUNTIFS('Faturamento SP3'!$D$2:$D$692,'Infos Relatório'!$B$326,'Faturamento SP3'!$E$2:$E$692,'Infos Relatório'!$B372,'Faturamento SP3'!$Z$2:$Z$692,'Infos Relatório'!AG$1)</f>
        <v>0</v>
      </c>
      <c r="AH372" s="13">
        <f>SUMIFS('Faturamento SP3'!$G$2:$G$692,'Faturamento SP3'!$D$2:$D$692,'Infos Relatório'!$B$326,'Faturamento SP3'!$E$2:$E$692,'Infos Relatório'!$B372,'Faturamento SP3'!$Z$2:$Z$692,'Infos Relatório'!AG$1)</f>
        <v>0</v>
      </c>
      <c r="AI372" s="13">
        <f>SUMIFS('Faturamento SP3'!$J$2:$J$692,'Faturamento SP3'!$D$2:$D$692,'Infos Relatório'!$B$326,'Faturamento SP3'!$E$2:$E$692,'Infos Relatório'!$B372,'Faturamento SP3'!$Z$2:$Z$692,'Infos Relatório'!AG$1)</f>
        <v>0</v>
      </c>
      <c r="AJ372" s="14">
        <f>SUMIFS('Faturamento SP3'!$O$2:$O$692,'Faturamento SP3'!$D$2:$D$692,'Infos Relatório'!$B$326,'Faturamento SP3'!$E$2:$E$692,'Infos Relatório'!$B372,'Faturamento SP3'!$Z$2:$Z$692,'Infos Relatório'!AG$1,'Faturamento SP3'!$T$2:$T$692,"Sim")+SUMIFS('Faturamento SP3'!$P$2:$P$692,'Faturamento SP3'!$D$2:$D$692,'Infos Relatório'!$B$326,'Faturamento SP3'!$E$2:$E$692,'Infos Relatório'!$B372,'Faturamento SP3'!$Z$2:$Z$692,'Infos Relatório'!AG$1,'Faturamento SP3'!$T$2:$T$692,"Sim")</f>
        <v>0</v>
      </c>
      <c r="AK372" s="27" t="e">
        <f t="shared" si="126"/>
        <v>#DIV/0!</v>
      </c>
      <c r="AL372" s="24">
        <f>SUMIFS('Faturamento SP3'!$H$2:$H$692,'Faturamento SP3'!$D$2:$D$692,'Infos Relatório'!$B$326,'Faturamento SP3'!$E$2:$E$692,'Infos Relatório'!$B372,'Faturamento SP3'!$Z$2:$Z$692,'Infos Relatório'!AG$1)</f>
        <v>0</v>
      </c>
      <c r="AM372" s="23">
        <f>COUNTIFS('Faturamento SP3'!$D$2:$D$692,'Infos Relatório'!$B$326,'Faturamento SP3'!$E$2:$E$692,'Infos Relatório'!$B372,'Faturamento SP3'!$Z$2:$Z$692,'Infos Relatório'!AM$1)</f>
        <v>0</v>
      </c>
      <c r="AN372" s="13">
        <f>SUMIFS('Faturamento SP3'!$G$2:$G$692,'Faturamento SP3'!$D$2:$D$692,'Infos Relatório'!$B$326,'Faturamento SP3'!$E$2:$E$692,'Infos Relatório'!$B372,'Faturamento SP3'!$Z$2:$Z$692,'Infos Relatório'!AM$1)</f>
        <v>0</v>
      </c>
      <c r="AO372" s="13">
        <f>SUMIFS('Faturamento SP3'!$J$2:$J$692,'Faturamento SP3'!$D$2:$D$692,'Infos Relatório'!$B$326,'Faturamento SP3'!$E$2:$E$692,'Infos Relatório'!$B372,'Faturamento SP3'!$Z$2:$Z$692,'Infos Relatório'!AM$1)</f>
        <v>0</v>
      </c>
      <c r="AP372" s="14">
        <f>SUMIFS('Faturamento SP3'!$O$2:$O$692,'Faturamento SP3'!$D$2:$D$692,'Infos Relatório'!$B$326,'Faturamento SP3'!$E$2:$E$692,'Infos Relatório'!$B372,'Faturamento SP3'!$Z$2:$Z$692,'Infos Relatório'!AM$1,'Faturamento SP3'!$T$2:$T$692,"Sim")+SUMIFS('Faturamento SP3'!$P$2:$P$692,'Faturamento SP3'!$D$2:$D$692,'Infos Relatório'!$B$326,'Faturamento SP3'!$E$2:$E$692,'Infos Relatório'!$B372,'Faturamento SP3'!$Z$2:$Z$692,'Infos Relatório'!AM$1,'Faturamento SP3'!$T$2:$T$692,"Sim")</f>
        <v>0</v>
      </c>
      <c r="AQ372" s="27" t="e">
        <f t="shared" si="127"/>
        <v>#DIV/0!</v>
      </c>
      <c r="AR372" s="24">
        <f>SUMIFS('Faturamento SP3'!$H$2:$H$692,'Faturamento SP3'!$D$2:$D$692,'Infos Relatório'!$B$326,'Faturamento SP3'!$E$2:$E$692,'Infos Relatório'!$B372,'Faturamento SP3'!$Z$2:$Z$692,'Infos Relatório'!AM$1)</f>
        <v>0</v>
      </c>
      <c r="AS372" s="23">
        <f>COUNTIFS('Faturamento SP3'!$D$2:$D$692,'Infos Relatório'!$B$326,'Faturamento SP3'!$E$2:$E$692,'Infos Relatório'!$B372,'Faturamento SP3'!$Z$2:$Z$692,'Infos Relatório'!AS$1)</f>
        <v>0</v>
      </c>
      <c r="AT372" s="13">
        <f>SUMIFS('Faturamento SP3'!$G$2:$G$692,'Faturamento SP3'!$D$2:$D$692,'Infos Relatório'!$B$326,'Faturamento SP3'!$E$2:$E$692,'Infos Relatório'!$B372,'Faturamento SP3'!$Z$2:$Z$692,'Infos Relatório'!AS$1)</f>
        <v>0</v>
      </c>
      <c r="AU372" s="13">
        <f>SUMIFS('Faturamento SP3'!$J$2:$J$692,'Faturamento SP3'!$D$2:$D$692,'Infos Relatório'!$B$326,'Faturamento SP3'!$E$2:$E$692,'Infos Relatório'!$B372,'Faturamento SP3'!$Z$2:$Z$692,'Infos Relatório'!AS$1)</f>
        <v>0</v>
      </c>
      <c r="AV372" s="14">
        <f>SUMIFS('Faturamento SP3'!$O$2:$O$692,'Faturamento SP3'!$D$2:$D$692,'Infos Relatório'!$B$326,'Faturamento SP3'!$E$2:$E$692,'Infos Relatório'!$B372,'Faturamento SP3'!$Z$2:$Z$692,'Infos Relatório'!AS$1,'Faturamento SP3'!$T$2:$T$692,"Sim")+SUMIFS('Faturamento SP3'!$P$2:$P$692,'Faturamento SP3'!$D$2:$D$692,'Infos Relatório'!$B$326,'Faturamento SP3'!$E$2:$E$692,'Infos Relatório'!$B372,'Faturamento SP3'!$Z$2:$Z$692,'Infos Relatório'!AS$1,'Faturamento SP3'!$T$2:$T$692,"Sim")</f>
        <v>0</v>
      </c>
      <c r="AW372" s="27" t="e">
        <f t="shared" si="128"/>
        <v>#DIV/0!</v>
      </c>
      <c r="AX372" s="24">
        <f>SUMIFS('Faturamento SP3'!$H$2:$H$692,'Faturamento SP3'!$D$2:$D$692,'Infos Relatório'!$B$326,'Faturamento SP3'!$E$2:$E$692,'Infos Relatório'!$B372,'Faturamento SP3'!$Z$2:$Z$692,'Infos Relatório'!AS$1)</f>
        <v>0</v>
      </c>
      <c r="AY372" s="23">
        <f>COUNTIFS('Faturamento SP3'!$D$2:$D$692,'Infos Relatório'!$B$326,'Faturamento SP3'!$E$2:$E$692,'Infos Relatório'!$B372,'Faturamento SP3'!$Z$2:$Z$692,'Infos Relatório'!AY$1)</f>
        <v>0</v>
      </c>
      <c r="AZ372" s="13">
        <f>SUMIFS('Faturamento SP3'!$G$2:$G$692,'Faturamento SP3'!$D$2:$D$692,'Infos Relatório'!$B$326,'Faturamento SP3'!$E$2:$E$692,'Infos Relatório'!$B372,'Faturamento SP3'!$Z$2:$Z$692,'Infos Relatório'!AY$1)</f>
        <v>0</v>
      </c>
      <c r="BA372" s="13">
        <f>SUMIFS('Faturamento SP3'!$J$2:$J$692,'Faturamento SP3'!$D$2:$D$692,'Infos Relatório'!$B$326,'Faturamento SP3'!$E$2:$E$692,'Infos Relatório'!$B372,'Faturamento SP3'!$Z$2:$Z$692,'Infos Relatório'!AY$1)</f>
        <v>0</v>
      </c>
      <c r="BB372" s="14">
        <f>SUMIFS('Faturamento SP3'!$O$2:$O$692,'Faturamento SP3'!$D$2:$D$692,'Infos Relatório'!$B$326,'Faturamento SP3'!$E$2:$E$692,'Infos Relatório'!$B372,'Faturamento SP3'!$Z$2:$Z$692,'Infos Relatório'!AY$1,'Faturamento SP3'!$T$2:$T$692,"Sim")+SUMIFS('Faturamento SP3'!$P$2:$P$692,'Faturamento SP3'!$D$2:$D$692,'Infos Relatório'!$B$326,'Faturamento SP3'!$E$2:$E$692,'Infos Relatório'!$B372,'Faturamento SP3'!$Z$2:$Z$692,'Infos Relatório'!AY$1,'Faturamento SP3'!$T$2:$T$692,"Sim")</f>
        <v>0</v>
      </c>
      <c r="BC372" s="27" t="e">
        <f t="shared" si="129"/>
        <v>#DIV/0!</v>
      </c>
      <c r="BD372" s="24">
        <f>SUMIFS('Faturamento SP3'!$H$2:$H$692,'Faturamento SP3'!$D$2:$D$692,'Infos Relatório'!$B$326,'Faturamento SP3'!$E$2:$E$692,'Infos Relatório'!$B372,'Faturamento SP3'!$Z$2:$Z$692,'Infos Relatório'!AY$1)</f>
        <v>0</v>
      </c>
      <c r="BE372" s="23">
        <f>COUNTIFS('Faturamento SP3'!$D$2:$D$692,'Infos Relatório'!$B$326,'Faturamento SP3'!$E$2:$E$692,'Infos Relatório'!$B372,'Faturamento SP3'!$Z$2:$Z$692,'Infos Relatório'!BE$1)</f>
        <v>0</v>
      </c>
      <c r="BF372" s="13">
        <f>SUMIFS('Faturamento SP3'!$G$2:$G$692,'Faturamento SP3'!$D$2:$D$692,'Infos Relatório'!$B$326,'Faturamento SP3'!$E$2:$E$692,'Infos Relatório'!$B372,'Faturamento SP3'!$Z$2:$Z$692,'Infos Relatório'!BE$1)</f>
        <v>0</v>
      </c>
      <c r="BG372" s="13">
        <f>SUMIFS('Faturamento SP3'!$J$2:$J$692,'Faturamento SP3'!$D$2:$D$692,'Infos Relatório'!$B$326,'Faturamento SP3'!$E$2:$E$692,'Infos Relatório'!$B372,'Faturamento SP3'!$Z$2:$Z$692,'Infos Relatório'!BE$1)</f>
        <v>0</v>
      </c>
      <c r="BH372" s="14">
        <f>SUMIFS('Faturamento SP3'!$O$2:$O$692,'Faturamento SP3'!$D$2:$D$692,'Infos Relatório'!$B$326,'Faturamento SP3'!$E$2:$E$692,'Infos Relatório'!$B372,'Faturamento SP3'!$Z$2:$Z$692,'Infos Relatório'!BE$1,'Faturamento SP3'!$T$2:$T$692,"Sim")+SUMIFS('Faturamento SP3'!$P$2:$P$692,'Faturamento SP3'!$D$2:$D$692,'Infos Relatório'!$B$326,'Faturamento SP3'!$E$2:$E$692,'Infos Relatório'!$B372,'Faturamento SP3'!$Z$2:$Z$692,'Infos Relatório'!BE$1,'Faturamento SP3'!$T$2:$T$692,"Sim")</f>
        <v>0</v>
      </c>
      <c r="BI372" s="27" t="e">
        <f t="shared" si="130"/>
        <v>#DIV/0!</v>
      </c>
      <c r="BJ372" s="24">
        <f>SUMIFS('Faturamento SP3'!$H$2:$H$692,'Faturamento SP3'!$D$2:$D$692,'Infos Relatório'!$B$326,'Faturamento SP3'!$E$2:$E$692,'Infos Relatório'!$B372,'Faturamento SP3'!$Z$2:$Z$692,'Infos Relatório'!BE$1)</f>
        <v>0</v>
      </c>
      <c r="BK372" s="23">
        <f>COUNTIFS('Faturamento SP3'!$D$2:$D$692,'Infos Relatório'!$B$326,'Faturamento SP3'!$E$2:$E$692,'Infos Relatório'!$B372,'Faturamento SP3'!$Z$2:$Z$692,'Infos Relatório'!BK$1)</f>
        <v>0</v>
      </c>
      <c r="BL372" s="13">
        <f>SUMIFS('Faturamento SP3'!$G$2:$G$692,'Faturamento SP3'!$D$2:$D$692,'Infos Relatório'!$B$326,'Faturamento SP3'!$E$2:$E$692,'Infos Relatório'!$B372,'Faturamento SP3'!$Z$2:$Z$692,'Infos Relatório'!BK$1)</f>
        <v>0</v>
      </c>
      <c r="BM372" s="13">
        <f>SUMIFS('Faturamento SP3'!$J$2:$J$692,'Faturamento SP3'!$D$2:$D$692,'Infos Relatório'!$B$326,'Faturamento SP3'!$E$2:$E$692,'Infos Relatório'!$B372,'Faturamento SP3'!$Z$2:$Z$692,'Infos Relatório'!BK$1)</f>
        <v>0</v>
      </c>
      <c r="BN372" s="14">
        <f>SUMIFS('Faturamento SP3'!$O$2:$O$692,'Faturamento SP3'!$D$2:$D$692,'Infos Relatório'!$B$326,'Faturamento SP3'!$E$2:$E$692,'Infos Relatório'!$B372,'Faturamento SP3'!$Z$2:$Z$692,'Infos Relatório'!BK$1,'Faturamento SP3'!$T$2:$T$692,"Sim")+SUMIFS('Faturamento SP3'!$P$2:$P$692,'Faturamento SP3'!$D$2:$D$692,'Infos Relatório'!$B$326,'Faturamento SP3'!$E$2:$E$692,'Infos Relatório'!$B372,'Faturamento SP3'!$Z$2:$Z$692,'Infos Relatório'!BK$1,'Faturamento SP3'!$T$2:$T$692,"Sim")</f>
        <v>0</v>
      </c>
      <c r="BO372" s="27" t="e">
        <f t="shared" si="131"/>
        <v>#DIV/0!</v>
      </c>
      <c r="BP372" s="24">
        <f>SUMIFS('Faturamento SP3'!$H$2:$H$692,'Faturamento SP3'!$D$2:$D$692,'Infos Relatório'!$B$326,'Faturamento SP3'!$E$2:$E$692,'Infos Relatório'!$B372,'Faturamento SP3'!$Z$2:$Z$692,'Infos Relatório'!BK$1)</f>
        <v>0</v>
      </c>
      <c r="BQ372" s="23">
        <f>COUNTIFS('Faturamento SP3'!$D$2:$D$692,'Infos Relatório'!$B$326,'Faturamento SP3'!$E$2:$E$692,'Infos Relatório'!$B372,'Faturamento SP3'!$Z$2:$Z$692,'Infos Relatório'!BQ$1)</f>
        <v>0</v>
      </c>
      <c r="BR372" s="13">
        <f>SUMIFS('Faturamento SP3'!$G$2:$G$692,'Faturamento SP3'!$D$2:$D$692,'Infos Relatório'!$B$326,'Faturamento SP3'!$E$2:$E$692,'Infos Relatório'!$B372,'Faturamento SP3'!$Z$2:$Z$692,'Infos Relatório'!BQ$1)</f>
        <v>0</v>
      </c>
      <c r="BS372" s="13">
        <f>SUMIFS('Faturamento SP3'!$J$2:$J$692,'Faturamento SP3'!$D$2:$D$692,'Infos Relatório'!$B$326,'Faturamento SP3'!$E$2:$E$692,'Infos Relatório'!$B372,'Faturamento SP3'!$Z$2:$Z$692,'Infos Relatório'!BQ$1)</f>
        <v>0</v>
      </c>
      <c r="BT372" s="14">
        <f>SUMIFS('Faturamento SP3'!$O$2:$O$692,'Faturamento SP3'!$D$2:$D$692,'Infos Relatório'!$B$326,'Faturamento SP3'!$E$2:$E$692,'Infos Relatório'!$B372,'Faturamento SP3'!$Z$2:$Z$692,'Infos Relatório'!BQ$1,'Faturamento SP3'!$T$2:$T$692,"Sim")+SUMIFS('Faturamento SP3'!$P$2:$P$692,'Faturamento SP3'!$D$2:$D$692,'Infos Relatório'!$B$326,'Faturamento SP3'!$E$2:$E$692,'Infos Relatório'!$B372,'Faturamento SP3'!$Z$2:$Z$692,'Infos Relatório'!BQ$1,'Faturamento SP3'!$T$2:$T$692,"Sim")</f>
        <v>0</v>
      </c>
      <c r="BU372" s="27" t="e">
        <f t="shared" si="132"/>
        <v>#DIV/0!</v>
      </c>
      <c r="BV372" s="24">
        <f>SUMIFS('Faturamento SP3'!$H$2:$H$692,'Faturamento SP3'!$D$2:$D$692,'Infos Relatório'!$B$326,'Faturamento SP3'!$E$2:$E$692,'Infos Relatório'!$B372,'Faturamento SP3'!$Z$2:$Z$692,'Infos Relatório'!BQ$1)</f>
        <v>0</v>
      </c>
    </row>
    <row r="373" spans="2:74">
      <c r="B373" s="17" t="s">
        <v>53</v>
      </c>
      <c r="C373" s="23">
        <f>COUNTIFS('Faturamento SP3'!$D$2:$D$692,'Infos Relatório'!$B$326,'Faturamento SP3'!$E$2:$E$692,'Infos Relatório'!$B373,'Faturamento SP3'!$Z$2:$Z$692,'Infos Relatório'!C$1)</f>
        <v>0</v>
      </c>
      <c r="D373" s="13">
        <f>SUMIFS('Faturamento SP3'!$G$2:$G$692,'Faturamento SP3'!$D$2:$D$692,'Infos Relatório'!$B$326,'Faturamento SP3'!$E$2:$E$692,'Infos Relatório'!$B373,'Faturamento SP3'!$Z$2:$Z$692,'Infos Relatório'!C$1)</f>
        <v>0</v>
      </c>
      <c r="E373" s="13">
        <f>SUMIFS('Faturamento SP3'!$J$2:$J$692,'Faturamento SP3'!$D$2:$D$692,'Infos Relatório'!$B$326,'Faturamento SP3'!$E$2:$E$692,'Infos Relatório'!$B373,'Faturamento SP3'!$Z$2:$Z$692,'Infos Relatório'!C$1)</f>
        <v>0</v>
      </c>
      <c r="F373" s="14">
        <f>SUMIFS('Faturamento SP3'!$O$2:$O$692,'Faturamento SP3'!$D$2:$D$692,'Infos Relatório'!$B$326,'Faturamento SP3'!$E$2:$E$692,'Infos Relatório'!$B373,'Faturamento SP3'!$Z$2:$Z$692,'Infos Relatório'!C$1,'Faturamento SP3'!$T$2:$T$692,"Sim")+SUMIFS('Faturamento SP3'!$P$2:$P$692,'Faturamento SP3'!$D$2:$D$692,'Infos Relatório'!$B$326,'Faturamento SP3'!$E$2:$E$692,'Infos Relatório'!$B373,'Faturamento SP3'!$Z$2:$Z$692,'Infos Relatório'!C$1,'Faturamento SP3'!$T$2:$T$692,"Sim")</f>
        <v>0</v>
      </c>
      <c r="G373" s="27" t="e">
        <f t="shared" si="121"/>
        <v>#DIV/0!</v>
      </c>
      <c r="H373" s="24">
        <f>SUMIFS('Faturamento SP3'!$H$2:$H$692,'Faturamento SP3'!$D$2:$D$692,'Infos Relatório'!$B$326,'Faturamento SP3'!$E$2:$E$692,'Infos Relatório'!$B373,'Faturamento SP3'!$Z$2:$Z$692,'Infos Relatório'!C$1)</f>
        <v>0</v>
      </c>
      <c r="I373" s="23">
        <f>COUNTIFS('Faturamento SP3'!$D$2:$D$692,'Infos Relatório'!$B$326,'Faturamento SP3'!$E$2:$E$692,'Infos Relatório'!$B373,'Faturamento SP3'!$Z$2:$Z$692,'Infos Relatório'!I$1)</f>
        <v>0</v>
      </c>
      <c r="J373" s="13">
        <f>SUMIFS('Faturamento SP3'!$G$2:$G$692,'Faturamento SP3'!$D$2:$D$692,'Infos Relatório'!$B$326,'Faturamento SP3'!$E$2:$E$692,'Infos Relatório'!$B373,'Faturamento SP3'!$Z$2:$Z$692,'Infos Relatório'!I$1)</f>
        <v>0</v>
      </c>
      <c r="K373" s="13">
        <f>SUMIFS('Faturamento SP3'!$J$2:$J$692,'Faturamento SP3'!$D$2:$D$692,'Infos Relatório'!$B$326,'Faturamento SP3'!$E$2:$E$692,'Infos Relatório'!$B373,'Faturamento SP3'!$Z$2:$Z$692,'Infos Relatório'!I$1)</f>
        <v>0</v>
      </c>
      <c r="L373" s="14">
        <f>SUMIFS('Faturamento SP3'!$O$2:$O$692,'Faturamento SP3'!$D$2:$D$692,'Infos Relatório'!$B$326,'Faturamento SP3'!$E$2:$E$692,'Infos Relatório'!$B373,'Faturamento SP3'!$Z$2:$Z$692,'Infos Relatório'!I$1,'Faturamento SP3'!$T$2:$T$692,"Sim")+SUMIFS('Faturamento SP3'!$P$2:$P$692,'Faturamento SP3'!$D$2:$D$692,'Infos Relatório'!$B$326,'Faturamento SP3'!$E$2:$E$692,'Infos Relatório'!$B373,'Faturamento SP3'!$Z$2:$Z$692,'Infos Relatório'!I$1,'Faturamento SP3'!$T$2:$T$692,"Sim")</f>
        <v>0</v>
      </c>
      <c r="M373" s="27" t="e">
        <f t="shared" si="122"/>
        <v>#DIV/0!</v>
      </c>
      <c r="N373" s="24">
        <f>SUMIFS('Faturamento SP3'!$H$2:$H$692,'Faturamento SP3'!$D$2:$D$692,'Infos Relatório'!$B$326,'Faturamento SP3'!$E$2:$E$692,'Infos Relatório'!$B373,'Faturamento SP3'!$Z$2:$Z$692,'Infos Relatório'!I$1)</f>
        <v>0</v>
      </c>
      <c r="O373" s="23">
        <f>COUNTIFS('Faturamento SP3'!$D$2:$D$692,'Infos Relatório'!$B$326,'Faturamento SP3'!$E$2:$E$692,'Infos Relatório'!$B373,'Faturamento SP3'!$Z$2:$Z$692,'Infos Relatório'!O$1)</f>
        <v>0</v>
      </c>
      <c r="P373" s="13">
        <f>SUMIFS('Faturamento SP3'!$G$2:$G$692,'Faturamento SP3'!$D$2:$D$692,'Infos Relatório'!$B$326,'Faturamento SP3'!$E$2:$E$692,'Infos Relatório'!$B373,'Faturamento SP3'!$Z$2:$Z$692,'Infos Relatório'!O$1)</f>
        <v>0</v>
      </c>
      <c r="Q373" s="13">
        <f>SUMIFS('Faturamento SP3'!$J$2:$J$692,'Faturamento SP3'!$D$2:$D$692,'Infos Relatório'!$B$326,'Faturamento SP3'!$E$2:$E$692,'Infos Relatório'!$B373,'Faturamento SP3'!$Z$2:$Z$692,'Infos Relatório'!O$1)</f>
        <v>0</v>
      </c>
      <c r="R373" s="14">
        <f>SUMIFS('Faturamento SP3'!$O$2:$O$692,'Faturamento SP3'!$D$2:$D$692,'Infos Relatório'!$B$326,'Faturamento SP3'!$E$2:$E$692,'Infos Relatório'!$B373,'Faturamento SP3'!$Z$2:$Z$692,'Infos Relatório'!O$1,'Faturamento SP3'!$T$2:$T$692,"Sim")+SUMIFS('Faturamento SP3'!$P$2:$P$692,'Faturamento SP3'!$D$2:$D$692,'Infos Relatório'!$B$326,'Faturamento SP3'!$E$2:$E$692,'Infos Relatório'!$B373,'Faturamento SP3'!$Z$2:$Z$692,'Infos Relatório'!O$1,'Faturamento SP3'!$T$2:$T$692,"Sim")</f>
        <v>0</v>
      </c>
      <c r="S373" s="27" t="e">
        <f t="shared" si="123"/>
        <v>#DIV/0!</v>
      </c>
      <c r="T373" s="24">
        <f>SUMIFS('Faturamento SP3'!$H$2:$H$692,'Faturamento SP3'!$D$2:$D$692,'Infos Relatório'!$B$326,'Faturamento SP3'!$E$2:$E$692,'Infos Relatório'!$B373,'Faturamento SP3'!$Z$2:$Z$692,'Infos Relatório'!O$1)</f>
        <v>0</v>
      </c>
      <c r="U373" s="23">
        <f>COUNTIFS('Faturamento SP3'!$D$2:$D$692,'Infos Relatório'!$B$326,'Faturamento SP3'!$E$2:$E$692,'Infos Relatório'!$B373,'Faturamento SP3'!$Z$2:$Z$692,'Infos Relatório'!U$1)</f>
        <v>0</v>
      </c>
      <c r="V373" s="13">
        <f>SUMIFS('Faturamento SP3'!$G$2:$G$692,'Faturamento SP3'!$D$2:$D$692,'Infos Relatório'!$B$326,'Faturamento SP3'!$E$2:$E$692,'Infos Relatório'!$B373,'Faturamento SP3'!$Z$2:$Z$692,'Infos Relatório'!U$1)</f>
        <v>0</v>
      </c>
      <c r="W373" s="13">
        <f>SUMIFS('Faturamento SP3'!$J$2:$J$692,'Faturamento SP3'!$D$2:$D$692,'Infos Relatório'!$B$326,'Faturamento SP3'!$E$2:$E$692,'Infos Relatório'!$B373,'Faturamento SP3'!$Z$2:$Z$692,'Infos Relatório'!U$1)</f>
        <v>0</v>
      </c>
      <c r="X373" s="14">
        <f>SUMIFS('Faturamento SP3'!$O$2:$O$692,'Faturamento SP3'!$D$2:$D$692,'Infos Relatório'!$B$326,'Faturamento SP3'!$E$2:$E$692,'Infos Relatório'!$B373,'Faturamento SP3'!$Z$2:$Z$692,'Infos Relatório'!U$1,'Faturamento SP3'!$T$2:$T$692,"Sim")+SUMIFS('Faturamento SP3'!$P$2:$P$692,'Faturamento SP3'!$D$2:$D$692,'Infos Relatório'!$B$326,'Faturamento SP3'!$E$2:$E$692,'Infos Relatório'!$B373,'Faturamento SP3'!$Z$2:$Z$692,'Infos Relatório'!U$1,'Faturamento SP3'!$T$2:$T$692,"Sim")</f>
        <v>0</v>
      </c>
      <c r="Y373" s="27" t="e">
        <f t="shared" si="124"/>
        <v>#DIV/0!</v>
      </c>
      <c r="Z373" s="24">
        <f>SUMIFS('Faturamento SP3'!$H$2:$H$692,'Faturamento SP3'!$D$2:$D$692,'Infos Relatório'!$B$326,'Faturamento SP3'!$E$2:$E$692,'Infos Relatório'!$B373,'Faturamento SP3'!$Z$2:$Z$692,'Infos Relatório'!U$1)</f>
        <v>0</v>
      </c>
      <c r="AA373" s="23">
        <f>COUNTIFS('Faturamento SP3'!$D$2:$D$692,'Infos Relatório'!$B$326,'Faturamento SP3'!$E$2:$E$692,'Infos Relatório'!$B373,'Faturamento SP3'!$Z$2:$Z$692,'Infos Relatório'!AA$1)</f>
        <v>0</v>
      </c>
      <c r="AB373" s="13">
        <f>SUMIFS('Faturamento SP3'!$G$2:$G$692,'Faturamento SP3'!$D$2:$D$692,'Infos Relatório'!$B$326,'Faturamento SP3'!$E$2:$E$692,'Infos Relatório'!$B373,'Faturamento SP3'!$Z$2:$Z$692,'Infos Relatório'!AA$1)</f>
        <v>0</v>
      </c>
      <c r="AC373" s="13">
        <f>SUMIFS('Faturamento SP3'!$J$2:$J$692,'Faturamento SP3'!$D$2:$D$692,'Infos Relatório'!$B$326,'Faturamento SP3'!$E$2:$E$692,'Infos Relatório'!$B373,'Faturamento SP3'!$Z$2:$Z$692,'Infos Relatório'!AA$1)</f>
        <v>0</v>
      </c>
      <c r="AD373" s="14">
        <f>SUMIFS('Faturamento SP3'!$O$2:$O$692,'Faturamento SP3'!$D$2:$D$692,'Infos Relatório'!$B$326,'Faturamento SP3'!$E$2:$E$692,'Infos Relatório'!$B373,'Faturamento SP3'!$Z$2:$Z$692,'Infos Relatório'!AA$1,'Faturamento SP3'!$T$2:$T$692,"Sim")+SUMIFS('Faturamento SP3'!$P$2:$P$692,'Faturamento SP3'!$D$2:$D$692,'Infos Relatório'!$B$326,'Faturamento SP3'!$E$2:$E$692,'Infos Relatório'!$B373,'Faturamento SP3'!$Z$2:$Z$692,'Infos Relatório'!AA$1,'Faturamento SP3'!$T$2:$T$692,"Sim")</f>
        <v>0</v>
      </c>
      <c r="AE373" s="27" t="e">
        <f t="shared" si="125"/>
        <v>#DIV/0!</v>
      </c>
      <c r="AF373" s="24">
        <f>SUMIFS('Faturamento SP3'!$H$2:$H$692,'Faturamento SP3'!$D$2:$D$692,'Infos Relatório'!$B$326,'Faturamento SP3'!$E$2:$E$692,'Infos Relatório'!$B373,'Faturamento SP3'!$Z$2:$Z$692,'Infos Relatório'!AA$1)</f>
        <v>0</v>
      </c>
      <c r="AG373" s="23">
        <f>COUNTIFS('Faturamento SP3'!$D$2:$D$692,'Infos Relatório'!$B$326,'Faturamento SP3'!$E$2:$E$692,'Infos Relatório'!$B373,'Faturamento SP3'!$Z$2:$Z$692,'Infos Relatório'!AG$1)</f>
        <v>0</v>
      </c>
      <c r="AH373" s="13">
        <f>SUMIFS('Faturamento SP3'!$G$2:$G$692,'Faturamento SP3'!$D$2:$D$692,'Infos Relatório'!$B$326,'Faturamento SP3'!$E$2:$E$692,'Infos Relatório'!$B373,'Faturamento SP3'!$Z$2:$Z$692,'Infos Relatório'!AG$1)</f>
        <v>0</v>
      </c>
      <c r="AI373" s="13">
        <f>SUMIFS('Faturamento SP3'!$J$2:$J$692,'Faturamento SP3'!$D$2:$D$692,'Infos Relatório'!$B$326,'Faturamento SP3'!$E$2:$E$692,'Infos Relatório'!$B373,'Faturamento SP3'!$Z$2:$Z$692,'Infos Relatório'!AG$1)</f>
        <v>0</v>
      </c>
      <c r="AJ373" s="14">
        <f>SUMIFS('Faturamento SP3'!$O$2:$O$692,'Faturamento SP3'!$D$2:$D$692,'Infos Relatório'!$B$326,'Faturamento SP3'!$E$2:$E$692,'Infos Relatório'!$B373,'Faturamento SP3'!$Z$2:$Z$692,'Infos Relatório'!AG$1,'Faturamento SP3'!$T$2:$T$692,"Sim")+SUMIFS('Faturamento SP3'!$P$2:$P$692,'Faturamento SP3'!$D$2:$D$692,'Infos Relatório'!$B$326,'Faturamento SP3'!$E$2:$E$692,'Infos Relatório'!$B373,'Faturamento SP3'!$Z$2:$Z$692,'Infos Relatório'!AG$1,'Faturamento SP3'!$T$2:$T$692,"Sim")</f>
        <v>0</v>
      </c>
      <c r="AK373" s="27" t="e">
        <f t="shared" si="126"/>
        <v>#DIV/0!</v>
      </c>
      <c r="AL373" s="24">
        <f>SUMIFS('Faturamento SP3'!$H$2:$H$692,'Faturamento SP3'!$D$2:$D$692,'Infos Relatório'!$B$326,'Faturamento SP3'!$E$2:$E$692,'Infos Relatório'!$B373,'Faturamento SP3'!$Z$2:$Z$692,'Infos Relatório'!AG$1)</f>
        <v>0</v>
      </c>
      <c r="AM373" s="23">
        <f>COUNTIFS('Faturamento SP3'!$D$2:$D$692,'Infos Relatório'!$B$326,'Faturamento SP3'!$E$2:$E$692,'Infos Relatório'!$B373,'Faturamento SP3'!$Z$2:$Z$692,'Infos Relatório'!AM$1)</f>
        <v>0</v>
      </c>
      <c r="AN373" s="13">
        <f>SUMIFS('Faturamento SP3'!$G$2:$G$692,'Faturamento SP3'!$D$2:$D$692,'Infos Relatório'!$B$326,'Faturamento SP3'!$E$2:$E$692,'Infos Relatório'!$B373,'Faturamento SP3'!$Z$2:$Z$692,'Infos Relatório'!AM$1)</f>
        <v>0</v>
      </c>
      <c r="AO373" s="13">
        <f>SUMIFS('Faturamento SP3'!$J$2:$J$692,'Faturamento SP3'!$D$2:$D$692,'Infos Relatório'!$B$326,'Faturamento SP3'!$E$2:$E$692,'Infos Relatório'!$B373,'Faturamento SP3'!$Z$2:$Z$692,'Infos Relatório'!AM$1)</f>
        <v>0</v>
      </c>
      <c r="AP373" s="14">
        <f>SUMIFS('Faturamento SP3'!$O$2:$O$692,'Faturamento SP3'!$D$2:$D$692,'Infos Relatório'!$B$326,'Faturamento SP3'!$E$2:$E$692,'Infos Relatório'!$B373,'Faturamento SP3'!$Z$2:$Z$692,'Infos Relatório'!AM$1,'Faturamento SP3'!$T$2:$T$692,"Sim")+SUMIFS('Faturamento SP3'!$P$2:$P$692,'Faturamento SP3'!$D$2:$D$692,'Infos Relatório'!$B$326,'Faturamento SP3'!$E$2:$E$692,'Infos Relatório'!$B373,'Faturamento SP3'!$Z$2:$Z$692,'Infos Relatório'!AM$1,'Faturamento SP3'!$T$2:$T$692,"Sim")</f>
        <v>0</v>
      </c>
      <c r="AQ373" s="27" t="e">
        <f t="shared" si="127"/>
        <v>#DIV/0!</v>
      </c>
      <c r="AR373" s="24">
        <f>SUMIFS('Faturamento SP3'!$H$2:$H$692,'Faturamento SP3'!$D$2:$D$692,'Infos Relatório'!$B$326,'Faturamento SP3'!$E$2:$E$692,'Infos Relatório'!$B373,'Faturamento SP3'!$Z$2:$Z$692,'Infos Relatório'!AM$1)</f>
        <v>0</v>
      </c>
      <c r="AS373" s="23">
        <f>COUNTIFS('Faturamento SP3'!$D$2:$D$692,'Infos Relatório'!$B$326,'Faturamento SP3'!$E$2:$E$692,'Infos Relatório'!$B373,'Faturamento SP3'!$Z$2:$Z$692,'Infos Relatório'!AS$1)</f>
        <v>0</v>
      </c>
      <c r="AT373" s="13">
        <f>SUMIFS('Faturamento SP3'!$G$2:$G$692,'Faturamento SP3'!$D$2:$D$692,'Infos Relatório'!$B$326,'Faturamento SP3'!$E$2:$E$692,'Infos Relatório'!$B373,'Faturamento SP3'!$Z$2:$Z$692,'Infos Relatório'!AS$1)</f>
        <v>0</v>
      </c>
      <c r="AU373" s="13">
        <f>SUMIFS('Faturamento SP3'!$J$2:$J$692,'Faturamento SP3'!$D$2:$D$692,'Infos Relatório'!$B$326,'Faturamento SP3'!$E$2:$E$692,'Infos Relatório'!$B373,'Faturamento SP3'!$Z$2:$Z$692,'Infos Relatório'!AS$1)</f>
        <v>0</v>
      </c>
      <c r="AV373" s="14">
        <f>SUMIFS('Faturamento SP3'!$O$2:$O$692,'Faturamento SP3'!$D$2:$D$692,'Infos Relatório'!$B$326,'Faturamento SP3'!$E$2:$E$692,'Infos Relatório'!$B373,'Faturamento SP3'!$Z$2:$Z$692,'Infos Relatório'!AS$1,'Faturamento SP3'!$T$2:$T$692,"Sim")+SUMIFS('Faturamento SP3'!$P$2:$P$692,'Faturamento SP3'!$D$2:$D$692,'Infos Relatório'!$B$326,'Faturamento SP3'!$E$2:$E$692,'Infos Relatório'!$B373,'Faturamento SP3'!$Z$2:$Z$692,'Infos Relatório'!AS$1,'Faturamento SP3'!$T$2:$T$692,"Sim")</f>
        <v>0</v>
      </c>
      <c r="AW373" s="27" t="e">
        <f t="shared" si="128"/>
        <v>#DIV/0!</v>
      </c>
      <c r="AX373" s="24">
        <f>SUMIFS('Faturamento SP3'!$H$2:$H$692,'Faturamento SP3'!$D$2:$D$692,'Infos Relatório'!$B$326,'Faturamento SP3'!$E$2:$E$692,'Infos Relatório'!$B373,'Faturamento SP3'!$Z$2:$Z$692,'Infos Relatório'!AS$1)</f>
        <v>0</v>
      </c>
      <c r="AY373" s="23">
        <f>COUNTIFS('Faturamento SP3'!$D$2:$D$692,'Infos Relatório'!$B$326,'Faturamento SP3'!$E$2:$E$692,'Infos Relatório'!$B373,'Faturamento SP3'!$Z$2:$Z$692,'Infos Relatório'!AY$1)</f>
        <v>0</v>
      </c>
      <c r="AZ373" s="13">
        <f>SUMIFS('Faturamento SP3'!$G$2:$G$692,'Faturamento SP3'!$D$2:$D$692,'Infos Relatório'!$B$326,'Faturamento SP3'!$E$2:$E$692,'Infos Relatório'!$B373,'Faturamento SP3'!$Z$2:$Z$692,'Infos Relatório'!AY$1)</f>
        <v>0</v>
      </c>
      <c r="BA373" s="13">
        <f>SUMIFS('Faturamento SP3'!$J$2:$J$692,'Faturamento SP3'!$D$2:$D$692,'Infos Relatório'!$B$326,'Faturamento SP3'!$E$2:$E$692,'Infos Relatório'!$B373,'Faturamento SP3'!$Z$2:$Z$692,'Infos Relatório'!AY$1)</f>
        <v>0</v>
      </c>
      <c r="BB373" s="14">
        <f>SUMIFS('Faturamento SP3'!$O$2:$O$692,'Faturamento SP3'!$D$2:$D$692,'Infos Relatório'!$B$326,'Faturamento SP3'!$E$2:$E$692,'Infos Relatório'!$B373,'Faturamento SP3'!$Z$2:$Z$692,'Infos Relatório'!AY$1,'Faturamento SP3'!$T$2:$T$692,"Sim")+SUMIFS('Faturamento SP3'!$P$2:$P$692,'Faturamento SP3'!$D$2:$D$692,'Infos Relatório'!$B$326,'Faturamento SP3'!$E$2:$E$692,'Infos Relatório'!$B373,'Faturamento SP3'!$Z$2:$Z$692,'Infos Relatório'!AY$1,'Faturamento SP3'!$T$2:$T$692,"Sim")</f>
        <v>0</v>
      </c>
      <c r="BC373" s="27" t="e">
        <f t="shared" si="129"/>
        <v>#DIV/0!</v>
      </c>
      <c r="BD373" s="24">
        <f>SUMIFS('Faturamento SP3'!$H$2:$H$692,'Faturamento SP3'!$D$2:$D$692,'Infos Relatório'!$B$326,'Faturamento SP3'!$E$2:$E$692,'Infos Relatório'!$B373,'Faturamento SP3'!$Z$2:$Z$692,'Infos Relatório'!AY$1)</f>
        <v>0</v>
      </c>
      <c r="BE373" s="23">
        <f>COUNTIFS('Faturamento SP3'!$D$2:$D$692,'Infos Relatório'!$B$326,'Faturamento SP3'!$E$2:$E$692,'Infos Relatório'!$B373,'Faturamento SP3'!$Z$2:$Z$692,'Infos Relatório'!BE$1)</f>
        <v>0</v>
      </c>
      <c r="BF373" s="13">
        <f>SUMIFS('Faturamento SP3'!$G$2:$G$692,'Faturamento SP3'!$D$2:$D$692,'Infos Relatório'!$B$326,'Faturamento SP3'!$E$2:$E$692,'Infos Relatório'!$B373,'Faturamento SP3'!$Z$2:$Z$692,'Infos Relatório'!BE$1)</f>
        <v>0</v>
      </c>
      <c r="BG373" s="13">
        <f>SUMIFS('Faturamento SP3'!$J$2:$J$692,'Faturamento SP3'!$D$2:$D$692,'Infos Relatório'!$B$326,'Faturamento SP3'!$E$2:$E$692,'Infos Relatório'!$B373,'Faturamento SP3'!$Z$2:$Z$692,'Infos Relatório'!BE$1)</f>
        <v>0</v>
      </c>
      <c r="BH373" s="14">
        <f>SUMIFS('Faturamento SP3'!$O$2:$O$692,'Faturamento SP3'!$D$2:$D$692,'Infos Relatório'!$B$326,'Faturamento SP3'!$E$2:$E$692,'Infos Relatório'!$B373,'Faturamento SP3'!$Z$2:$Z$692,'Infos Relatório'!BE$1,'Faturamento SP3'!$T$2:$T$692,"Sim")+SUMIFS('Faturamento SP3'!$P$2:$P$692,'Faturamento SP3'!$D$2:$D$692,'Infos Relatório'!$B$326,'Faturamento SP3'!$E$2:$E$692,'Infos Relatório'!$B373,'Faturamento SP3'!$Z$2:$Z$692,'Infos Relatório'!BE$1,'Faturamento SP3'!$T$2:$T$692,"Sim")</f>
        <v>0</v>
      </c>
      <c r="BI373" s="27" t="e">
        <f t="shared" si="130"/>
        <v>#DIV/0!</v>
      </c>
      <c r="BJ373" s="24">
        <f>SUMIFS('Faturamento SP3'!$H$2:$H$692,'Faturamento SP3'!$D$2:$D$692,'Infos Relatório'!$B$326,'Faturamento SP3'!$E$2:$E$692,'Infos Relatório'!$B373,'Faturamento SP3'!$Z$2:$Z$692,'Infos Relatório'!BE$1)</f>
        <v>0</v>
      </c>
      <c r="BK373" s="23">
        <f>COUNTIFS('Faturamento SP3'!$D$2:$D$692,'Infos Relatório'!$B$326,'Faturamento SP3'!$E$2:$E$692,'Infos Relatório'!$B373,'Faturamento SP3'!$Z$2:$Z$692,'Infos Relatório'!BK$1)</f>
        <v>0</v>
      </c>
      <c r="BL373" s="13">
        <f>SUMIFS('Faturamento SP3'!$G$2:$G$692,'Faturamento SP3'!$D$2:$D$692,'Infos Relatório'!$B$326,'Faturamento SP3'!$E$2:$E$692,'Infos Relatório'!$B373,'Faturamento SP3'!$Z$2:$Z$692,'Infos Relatório'!BK$1)</f>
        <v>0</v>
      </c>
      <c r="BM373" s="13">
        <f>SUMIFS('Faturamento SP3'!$J$2:$J$692,'Faturamento SP3'!$D$2:$D$692,'Infos Relatório'!$B$326,'Faturamento SP3'!$E$2:$E$692,'Infos Relatório'!$B373,'Faturamento SP3'!$Z$2:$Z$692,'Infos Relatório'!BK$1)</f>
        <v>0</v>
      </c>
      <c r="BN373" s="14">
        <f>SUMIFS('Faturamento SP3'!$O$2:$O$692,'Faturamento SP3'!$D$2:$D$692,'Infos Relatório'!$B$326,'Faturamento SP3'!$E$2:$E$692,'Infos Relatório'!$B373,'Faturamento SP3'!$Z$2:$Z$692,'Infos Relatório'!BK$1,'Faturamento SP3'!$T$2:$T$692,"Sim")+SUMIFS('Faturamento SP3'!$P$2:$P$692,'Faturamento SP3'!$D$2:$D$692,'Infos Relatório'!$B$326,'Faturamento SP3'!$E$2:$E$692,'Infos Relatório'!$B373,'Faturamento SP3'!$Z$2:$Z$692,'Infos Relatório'!BK$1,'Faturamento SP3'!$T$2:$T$692,"Sim")</f>
        <v>0</v>
      </c>
      <c r="BO373" s="27" t="e">
        <f t="shared" si="131"/>
        <v>#DIV/0!</v>
      </c>
      <c r="BP373" s="24">
        <f>SUMIFS('Faturamento SP3'!$H$2:$H$692,'Faturamento SP3'!$D$2:$D$692,'Infos Relatório'!$B$326,'Faturamento SP3'!$E$2:$E$692,'Infos Relatório'!$B373,'Faturamento SP3'!$Z$2:$Z$692,'Infos Relatório'!BK$1)</f>
        <v>0</v>
      </c>
      <c r="BQ373" s="23">
        <f>COUNTIFS('Faturamento SP3'!$D$2:$D$692,'Infos Relatório'!$B$326,'Faturamento SP3'!$E$2:$E$692,'Infos Relatório'!$B373,'Faturamento SP3'!$Z$2:$Z$692,'Infos Relatório'!BQ$1)</f>
        <v>0</v>
      </c>
      <c r="BR373" s="13">
        <f>SUMIFS('Faturamento SP3'!$G$2:$G$692,'Faturamento SP3'!$D$2:$D$692,'Infos Relatório'!$B$326,'Faturamento SP3'!$E$2:$E$692,'Infos Relatório'!$B373,'Faturamento SP3'!$Z$2:$Z$692,'Infos Relatório'!BQ$1)</f>
        <v>0</v>
      </c>
      <c r="BS373" s="13">
        <f>SUMIFS('Faturamento SP3'!$J$2:$J$692,'Faturamento SP3'!$D$2:$D$692,'Infos Relatório'!$B$326,'Faturamento SP3'!$E$2:$E$692,'Infos Relatório'!$B373,'Faturamento SP3'!$Z$2:$Z$692,'Infos Relatório'!BQ$1)</f>
        <v>0</v>
      </c>
      <c r="BT373" s="14">
        <f>SUMIFS('Faturamento SP3'!$O$2:$O$692,'Faturamento SP3'!$D$2:$D$692,'Infos Relatório'!$B$326,'Faturamento SP3'!$E$2:$E$692,'Infos Relatório'!$B373,'Faturamento SP3'!$Z$2:$Z$692,'Infos Relatório'!BQ$1,'Faturamento SP3'!$T$2:$T$692,"Sim")+SUMIFS('Faturamento SP3'!$P$2:$P$692,'Faturamento SP3'!$D$2:$D$692,'Infos Relatório'!$B$326,'Faturamento SP3'!$E$2:$E$692,'Infos Relatório'!$B373,'Faturamento SP3'!$Z$2:$Z$692,'Infos Relatório'!BQ$1,'Faturamento SP3'!$T$2:$T$692,"Sim")</f>
        <v>0</v>
      </c>
      <c r="BU373" s="27" t="e">
        <f t="shared" si="132"/>
        <v>#DIV/0!</v>
      </c>
      <c r="BV373" s="24">
        <f>SUMIFS('Faturamento SP3'!$H$2:$H$692,'Faturamento SP3'!$D$2:$D$692,'Infos Relatório'!$B$326,'Faturamento SP3'!$E$2:$E$692,'Infos Relatório'!$B373,'Faturamento SP3'!$Z$2:$Z$692,'Infos Relatório'!BQ$1)</f>
        <v>0</v>
      </c>
    </row>
    <row r="374" spans="2:74">
      <c r="B374" s="17" t="s">
        <v>54</v>
      </c>
      <c r="C374" s="23">
        <f>COUNTIFS('Faturamento SP3'!$D$2:$D$692,'Infos Relatório'!$B$326,'Faturamento SP3'!$E$2:$E$692,'Infos Relatório'!$B374,'Faturamento SP3'!$Z$2:$Z$692,'Infos Relatório'!C$1)</f>
        <v>0</v>
      </c>
      <c r="D374" s="13">
        <f>SUMIFS('Faturamento SP3'!$G$2:$G$692,'Faturamento SP3'!$D$2:$D$692,'Infos Relatório'!$B$326,'Faturamento SP3'!$E$2:$E$692,'Infos Relatório'!$B374,'Faturamento SP3'!$Z$2:$Z$692,'Infos Relatório'!C$1)</f>
        <v>0</v>
      </c>
      <c r="E374" s="13">
        <f>SUMIFS('Faturamento SP3'!$J$2:$J$692,'Faturamento SP3'!$D$2:$D$692,'Infos Relatório'!$B$326,'Faturamento SP3'!$E$2:$E$692,'Infos Relatório'!$B374,'Faturamento SP3'!$Z$2:$Z$692,'Infos Relatório'!C$1)</f>
        <v>0</v>
      </c>
      <c r="F374" s="14">
        <f>SUMIFS('Faturamento SP3'!$O$2:$O$692,'Faturamento SP3'!$D$2:$D$692,'Infos Relatório'!$B$326,'Faturamento SP3'!$E$2:$E$692,'Infos Relatório'!$B374,'Faturamento SP3'!$Z$2:$Z$692,'Infos Relatório'!C$1,'Faturamento SP3'!$T$2:$T$692,"Sim")+SUMIFS('Faturamento SP3'!$P$2:$P$692,'Faturamento SP3'!$D$2:$D$692,'Infos Relatório'!$B$326,'Faturamento SP3'!$E$2:$E$692,'Infos Relatório'!$B374,'Faturamento SP3'!$Z$2:$Z$692,'Infos Relatório'!C$1,'Faturamento SP3'!$T$2:$T$692,"Sim")</f>
        <v>0</v>
      </c>
      <c r="G374" s="27" t="e">
        <f t="shared" si="121"/>
        <v>#DIV/0!</v>
      </c>
      <c r="H374" s="24">
        <f>SUMIFS('Faturamento SP3'!$H$2:$H$692,'Faturamento SP3'!$D$2:$D$692,'Infos Relatório'!$B$326,'Faturamento SP3'!$E$2:$E$692,'Infos Relatório'!$B374,'Faturamento SP3'!$Z$2:$Z$692,'Infos Relatório'!C$1)</f>
        <v>0</v>
      </c>
      <c r="I374" s="23">
        <f>COUNTIFS('Faturamento SP3'!$D$2:$D$692,'Infos Relatório'!$B$326,'Faturamento SP3'!$E$2:$E$692,'Infos Relatório'!$B374,'Faturamento SP3'!$Z$2:$Z$692,'Infos Relatório'!I$1)</f>
        <v>0</v>
      </c>
      <c r="J374" s="13">
        <f>SUMIFS('Faturamento SP3'!$G$2:$G$692,'Faturamento SP3'!$D$2:$D$692,'Infos Relatório'!$B$326,'Faturamento SP3'!$E$2:$E$692,'Infos Relatório'!$B374,'Faturamento SP3'!$Z$2:$Z$692,'Infos Relatório'!I$1)</f>
        <v>0</v>
      </c>
      <c r="K374" s="13">
        <f>SUMIFS('Faturamento SP3'!$J$2:$J$692,'Faturamento SP3'!$D$2:$D$692,'Infos Relatório'!$B$326,'Faturamento SP3'!$E$2:$E$692,'Infos Relatório'!$B374,'Faturamento SP3'!$Z$2:$Z$692,'Infos Relatório'!I$1)</f>
        <v>0</v>
      </c>
      <c r="L374" s="14">
        <f>SUMIFS('Faturamento SP3'!$O$2:$O$692,'Faturamento SP3'!$D$2:$D$692,'Infos Relatório'!$B$326,'Faturamento SP3'!$E$2:$E$692,'Infos Relatório'!$B374,'Faturamento SP3'!$Z$2:$Z$692,'Infos Relatório'!I$1,'Faturamento SP3'!$T$2:$T$692,"Sim")+SUMIFS('Faturamento SP3'!$P$2:$P$692,'Faturamento SP3'!$D$2:$D$692,'Infos Relatório'!$B$326,'Faturamento SP3'!$E$2:$E$692,'Infos Relatório'!$B374,'Faturamento SP3'!$Z$2:$Z$692,'Infos Relatório'!I$1,'Faturamento SP3'!$T$2:$T$692,"Sim")</f>
        <v>0</v>
      </c>
      <c r="M374" s="27" t="e">
        <f t="shared" si="122"/>
        <v>#DIV/0!</v>
      </c>
      <c r="N374" s="24">
        <f>SUMIFS('Faturamento SP3'!$H$2:$H$692,'Faturamento SP3'!$D$2:$D$692,'Infos Relatório'!$B$326,'Faturamento SP3'!$E$2:$E$692,'Infos Relatório'!$B374,'Faturamento SP3'!$Z$2:$Z$692,'Infos Relatório'!I$1)</f>
        <v>0</v>
      </c>
      <c r="O374" s="23">
        <f>COUNTIFS('Faturamento SP3'!$D$2:$D$692,'Infos Relatório'!$B$326,'Faturamento SP3'!$E$2:$E$692,'Infos Relatório'!$B374,'Faturamento SP3'!$Z$2:$Z$692,'Infos Relatório'!O$1)</f>
        <v>0</v>
      </c>
      <c r="P374" s="13">
        <f>SUMIFS('Faturamento SP3'!$G$2:$G$692,'Faturamento SP3'!$D$2:$D$692,'Infos Relatório'!$B$326,'Faturamento SP3'!$E$2:$E$692,'Infos Relatório'!$B374,'Faturamento SP3'!$Z$2:$Z$692,'Infos Relatório'!O$1)</f>
        <v>0</v>
      </c>
      <c r="Q374" s="13">
        <f>SUMIFS('Faturamento SP3'!$J$2:$J$692,'Faturamento SP3'!$D$2:$D$692,'Infos Relatório'!$B$326,'Faturamento SP3'!$E$2:$E$692,'Infos Relatório'!$B374,'Faturamento SP3'!$Z$2:$Z$692,'Infos Relatório'!O$1)</f>
        <v>0</v>
      </c>
      <c r="R374" s="14">
        <f>SUMIFS('Faturamento SP3'!$O$2:$O$692,'Faturamento SP3'!$D$2:$D$692,'Infos Relatório'!$B$326,'Faturamento SP3'!$E$2:$E$692,'Infos Relatório'!$B374,'Faturamento SP3'!$Z$2:$Z$692,'Infos Relatório'!O$1,'Faturamento SP3'!$T$2:$T$692,"Sim")+SUMIFS('Faturamento SP3'!$P$2:$P$692,'Faturamento SP3'!$D$2:$D$692,'Infos Relatório'!$B$326,'Faturamento SP3'!$E$2:$E$692,'Infos Relatório'!$B374,'Faturamento SP3'!$Z$2:$Z$692,'Infos Relatório'!O$1,'Faturamento SP3'!$T$2:$T$692,"Sim")</f>
        <v>0</v>
      </c>
      <c r="S374" s="27" t="e">
        <f t="shared" si="123"/>
        <v>#DIV/0!</v>
      </c>
      <c r="T374" s="24">
        <f>SUMIFS('Faturamento SP3'!$H$2:$H$692,'Faturamento SP3'!$D$2:$D$692,'Infos Relatório'!$B$326,'Faturamento SP3'!$E$2:$E$692,'Infos Relatório'!$B374,'Faturamento SP3'!$Z$2:$Z$692,'Infos Relatório'!O$1)</f>
        <v>0</v>
      </c>
      <c r="U374" s="23">
        <f>COUNTIFS('Faturamento SP3'!$D$2:$D$692,'Infos Relatório'!$B$326,'Faturamento SP3'!$E$2:$E$692,'Infos Relatório'!$B374,'Faturamento SP3'!$Z$2:$Z$692,'Infos Relatório'!U$1)</f>
        <v>0</v>
      </c>
      <c r="V374" s="13">
        <f>SUMIFS('Faturamento SP3'!$G$2:$G$692,'Faturamento SP3'!$D$2:$D$692,'Infos Relatório'!$B$326,'Faturamento SP3'!$E$2:$E$692,'Infos Relatório'!$B374,'Faturamento SP3'!$Z$2:$Z$692,'Infos Relatório'!U$1)</f>
        <v>0</v>
      </c>
      <c r="W374" s="13">
        <f>SUMIFS('Faturamento SP3'!$J$2:$J$692,'Faturamento SP3'!$D$2:$D$692,'Infos Relatório'!$B$326,'Faturamento SP3'!$E$2:$E$692,'Infos Relatório'!$B374,'Faturamento SP3'!$Z$2:$Z$692,'Infos Relatório'!U$1)</f>
        <v>0</v>
      </c>
      <c r="X374" s="14">
        <f>SUMIFS('Faturamento SP3'!$O$2:$O$692,'Faturamento SP3'!$D$2:$D$692,'Infos Relatório'!$B$326,'Faturamento SP3'!$E$2:$E$692,'Infos Relatório'!$B374,'Faturamento SP3'!$Z$2:$Z$692,'Infos Relatório'!U$1,'Faturamento SP3'!$T$2:$T$692,"Sim")+SUMIFS('Faturamento SP3'!$P$2:$P$692,'Faturamento SP3'!$D$2:$D$692,'Infos Relatório'!$B$326,'Faturamento SP3'!$E$2:$E$692,'Infos Relatório'!$B374,'Faturamento SP3'!$Z$2:$Z$692,'Infos Relatório'!U$1,'Faturamento SP3'!$T$2:$T$692,"Sim")</f>
        <v>0</v>
      </c>
      <c r="Y374" s="27" t="e">
        <f t="shared" si="124"/>
        <v>#DIV/0!</v>
      </c>
      <c r="Z374" s="24">
        <f>SUMIFS('Faturamento SP3'!$H$2:$H$692,'Faturamento SP3'!$D$2:$D$692,'Infos Relatório'!$B$326,'Faturamento SP3'!$E$2:$E$692,'Infos Relatório'!$B374,'Faturamento SP3'!$Z$2:$Z$692,'Infos Relatório'!U$1)</f>
        <v>0</v>
      </c>
      <c r="AA374" s="23">
        <f>COUNTIFS('Faturamento SP3'!$D$2:$D$692,'Infos Relatório'!$B$326,'Faturamento SP3'!$E$2:$E$692,'Infos Relatório'!$B374,'Faturamento SP3'!$Z$2:$Z$692,'Infos Relatório'!AA$1)</f>
        <v>0</v>
      </c>
      <c r="AB374" s="13">
        <f>SUMIFS('Faturamento SP3'!$G$2:$G$692,'Faturamento SP3'!$D$2:$D$692,'Infos Relatório'!$B$326,'Faturamento SP3'!$E$2:$E$692,'Infos Relatório'!$B374,'Faturamento SP3'!$Z$2:$Z$692,'Infos Relatório'!AA$1)</f>
        <v>0</v>
      </c>
      <c r="AC374" s="13">
        <f>SUMIFS('Faturamento SP3'!$J$2:$J$692,'Faturamento SP3'!$D$2:$D$692,'Infos Relatório'!$B$326,'Faturamento SP3'!$E$2:$E$692,'Infos Relatório'!$B374,'Faturamento SP3'!$Z$2:$Z$692,'Infos Relatório'!AA$1)</f>
        <v>0</v>
      </c>
      <c r="AD374" s="14">
        <f>SUMIFS('Faturamento SP3'!$O$2:$O$692,'Faturamento SP3'!$D$2:$D$692,'Infos Relatório'!$B$326,'Faturamento SP3'!$E$2:$E$692,'Infos Relatório'!$B374,'Faturamento SP3'!$Z$2:$Z$692,'Infos Relatório'!AA$1,'Faturamento SP3'!$T$2:$T$692,"Sim")+SUMIFS('Faturamento SP3'!$P$2:$P$692,'Faturamento SP3'!$D$2:$D$692,'Infos Relatório'!$B$326,'Faturamento SP3'!$E$2:$E$692,'Infos Relatório'!$B374,'Faturamento SP3'!$Z$2:$Z$692,'Infos Relatório'!AA$1,'Faturamento SP3'!$T$2:$T$692,"Sim")</f>
        <v>0</v>
      </c>
      <c r="AE374" s="27" t="e">
        <f t="shared" si="125"/>
        <v>#DIV/0!</v>
      </c>
      <c r="AF374" s="24">
        <f>SUMIFS('Faturamento SP3'!$H$2:$H$692,'Faturamento SP3'!$D$2:$D$692,'Infos Relatório'!$B$326,'Faturamento SP3'!$E$2:$E$692,'Infos Relatório'!$B374,'Faturamento SP3'!$Z$2:$Z$692,'Infos Relatório'!AA$1)</f>
        <v>0</v>
      </c>
      <c r="AG374" s="23">
        <f>COUNTIFS('Faturamento SP3'!$D$2:$D$692,'Infos Relatório'!$B$326,'Faturamento SP3'!$E$2:$E$692,'Infos Relatório'!$B374,'Faturamento SP3'!$Z$2:$Z$692,'Infos Relatório'!AG$1)</f>
        <v>0</v>
      </c>
      <c r="AH374" s="13">
        <f>SUMIFS('Faturamento SP3'!$G$2:$G$692,'Faturamento SP3'!$D$2:$D$692,'Infos Relatório'!$B$326,'Faturamento SP3'!$E$2:$E$692,'Infos Relatório'!$B374,'Faturamento SP3'!$Z$2:$Z$692,'Infos Relatório'!AG$1)</f>
        <v>0</v>
      </c>
      <c r="AI374" s="13">
        <f>SUMIFS('Faturamento SP3'!$J$2:$J$692,'Faturamento SP3'!$D$2:$D$692,'Infos Relatório'!$B$326,'Faturamento SP3'!$E$2:$E$692,'Infos Relatório'!$B374,'Faturamento SP3'!$Z$2:$Z$692,'Infos Relatório'!AG$1)</f>
        <v>0</v>
      </c>
      <c r="AJ374" s="14">
        <f>SUMIFS('Faturamento SP3'!$O$2:$O$692,'Faturamento SP3'!$D$2:$D$692,'Infos Relatório'!$B$326,'Faturamento SP3'!$E$2:$E$692,'Infos Relatório'!$B374,'Faturamento SP3'!$Z$2:$Z$692,'Infos Relatório'!AG$1,'Faturamento SP3'!$T$2:$T$692,"Sim")+SUMIFS('Faturamento SP3'!$P$2:$P$692,'Faturamento SP3'!$D$2:$D$692,'Infos Relatório'!$B$326,'Faturamento SP3'!$E$2:$E$692,'Infos Relatório'!$B374,'Faturamento SP3'!$Z$2:$Z$692,'Infos Relatório'!AG$1,'Faturamento SP3'!$T$2:$T$692,"Sim")</f>
        <v>0</v>
      </c>
      <c r="AK374" s="27" t="e">
        <f t="shared" si="126"/>
        <v>#DIV/0!</v>
      </c>
      <c r="AL374" s="24">
        <f>SUMIFS('Faturamento SP3'!$H$2:$H$692,'Faturamento SP3'!$D$2:$D$692,'Infos Relatório'!$B$326,'Faturamento SP3'!$E$2:$E$692,'Infos Relatório'!$B374,'Faturamento SP3'!$Z$2:$Z$692,'Infos Relatório'!AG$1)</f>
        <v>0</v>
      </c>
      <c r="AM374" s="23">
        <f>COUNTIFS('Faturamento SP3'!$D$2:$D$692,'Infos Relatório'!$B$326,'Faturamento SP3'!$E$2:$E$692,'Infos Relatório'!$B374,'Faturamento SP3'!$Z$2:$Z$692,'Infos Relatório'!AM$1)</f>
        <v>0</v>
      </c>
      <c r="AN374" s="13">
        <f>SUMIFS('Faturamento SP3'!$G$2:$G$692,'Faturamento SP3'!$D$2:$D$692,'Infos Relatório'!$B$326,'Faturamento SP3'!$E$2:$E$692,'Infos Relatório'!$B374,'Faturamento SP3'!$Z$2:$Z$692,'Infos Relatório'!AM$1)</f>
        <v>0</v>
      </c>
      <c r="AO374" s="13">
        <f>SUMIFS('Faturamento SP3'!$J$2:$J$692,'Faturamento SP3'!$D$2:$D$692,'Infos Relatório'!$B$326,'Faturamento SP3'!$E$2:$E$692,'Infos Relatório'!$B374,'Faturamento SP3'!$Z$2:$Z$692,'Infos Relatório'!AM$1)</f>
        <v>0</v>
      </c>
      <c r="AP374" s="14">
        <f>SUMIFS('Faturamento SP3'!$O$2:$O$692,'Faturamento SP3'!$D$2:$D$692,'Infos Relatório'!$B$326,'Faturamento SP3'!$E$2:$E$692,'Infos Relatório'!$B374,'Faturamento SP3'!$Z$2:$Z$692,'Infos Relatório'!AM$1,'Faturamento SP3'!$T$2:$T$692,"Sim")+SUMIFS('Faturamento SP3'!$P$2:$P$692,'Faturamento SP3'!$D$2:$D$692,'Infos Relatório'!$B$326,'Faturamento SP3'!$E$2:$E$692,'Infos Relatório'!$B374,'Faturamento SP3'!$Z$2:$Z$692,'Infos Relatório'!AM$1,'Faturamento SP3'!$T$2:$T$692,"Sim")</f>
        <v>0</v>
      </c>
      <c r="AQ374" s="27" t="e">
        <f t="shared" si="127"/>
        <v>#DIV/0!</v>
      </c>
      <c r="AR374" s="24">
        <f>SUMIFS('Faturamento SP3'!$H$2:$H$692,'Faturamento SP3'!$D$2:$D$692,'Infos Relatório'!$B$326,'Faturamento SP3'!$E$2:$E$692,'Infos Relatório'!$B374,'Faturamento SP3'!$Z$2:$Z$692,'Infos Relatório'!AM$1)</f>
        <v>0</v>
      </c>
      <c r="AS374" s="23">
        <f>COUNTIFS('Faturamento SP3'!$D$2:$D$692,'Infos Relatório'!$B$326,'Faturamento SP3'!$E$2:$E$692,'Infos Relatório'!$B374,'Faturamento SP3'!$Z$2:$Z$692,'Infos Relatório'!AS$1)</f>
        <v>0</v>
      </c>
      <c r="AT374" s="13">
        <f>SUMIFS('Faturamento SP3'!$G$2:$G$692,'Faturamento SP3'!$D$2:$D$692,'Infos Relatório'!$B$326,'Faturamento SP3'!$E$2:$E$692,'Infos Relatório'!$B374,'Faturamento SP3'!$Z$2:$Z$692,'Infos Relatório'!AS$1)</f>
        <v>0</v>
      </c>
      <c r="AU374" s="13">
        <f>SUMIFS('Faturamento SP3'!$J$2:$J$692,'Faturamento SP3'!$D$2:$D$692,'Infos Relatório'!$B$326,'Faturamento SP3'!$E$2:$E$692,'Infos Relatório'!$B374,'Faturamento SP3'!$Z$2:$Z$692,'Infos Relatório'!AS$1)</f>
        <v>0</v>
      </c>
      <c r="AV374" s="14">
        <f>SUMIFS('Faturamento SP3'!$O$2:$O$692,'Faturamento SP3'!$D$2:$D$692,'Infos Relatório'!$B$326,'Faturamento SP3'!$E$2:$E$692,'Infos Relatório'!$B374,'Faturamento SP3'!$Z$2:$Z$692,'Infos Relatório'!AS$1,'Faturamento SP3'!$T$2:$T$692,"Sim")+SUMIFS('Faturamento SP3'!$P$2:$P$692,'Faturamento SP3'!$D$2:$D$692,'Infos Relatório'!$B$326,'Faturamento SP3'!$E$2:$E$692,'Infos Relatório'!$B374,'Faturamento SP3'!$Z$2:$Z$692,'Infos Relatório'!AS$1,'Faturamento SP3'!$T$2:$T$692,"Sim")</f>
        <v>0</v>
      </c>
      <c r="AW374" s="27" t="e">
        <f t="shared" si="128"/>
        <v>#DIV/0!</v>
      </c>
      <c r="AX374" s="24">
        <f>SUMIFS('Faturamento SP3'!$H$2:$H$692,'Faturamento SP3'!$D$2:$D$692,'Infos Relatório'!$B$326,'Faturamento SP3'!$E$2:$E$692,'Infos Relatório'!$B374,'Faturamento SP3'!$Z$2:$Z$692,'Infos Relatório'!AS$1)</f>
        <v>0</v>
      </c>
      <c r="AY374" s="23">
        <f>COUNTIFS('Faturamento SP3'!$D$2:$D$692,'Infos Relatório'!$B$326,'Faturamento SP3'!$E$2:$E$692,'Infos Relatório'!$B374,'Faturamento SP3'!$Z$2:$Z$692,'Infos Relatório'!AY$1)</f>
        <v>0</v>
      </c>
      <c r="AZ374" s="13">
        <f>SUMIFS('Faturamento SP3'!$G$2:$G$692,'Faturamento SP3'!$D$2:$D$692,'Infos Relatório'!$B$326,'Faturamento SP3'!$E$2:$E$692,'Infos Relatório'!$B374,'Faturamento SP3'!$Z$2:$Z$692,'Infos Relatório'!AY$1)</f>
        <v>0</v>
      </c>
      <c r="BA374" s="13">
        <f>SUMIFS('Faturamento SP3'!$J$2:$J$692,'Faturamento SP3'!$D$2:$D$692,'Infos Relatório'!$B$326,'Faturamento SP3'!$E$2:$E$692,'Infos Relatório'!$B374,'Faturamento SP3'!$Z$2:$Z$692,'Infos Relatório'!AY$1)</f>
        <v>0</v>
      </c>
      <c r="BB374" s="14">
        <f>SUMIFS('Faturamento SP3'!$O$2:$O$692,'Faturamento SP3'!$D$2:$D$692,'Infos Relatório'!$B$326,'Faturamento SP3'!$E$2:$E$692,'Infos Relatório'!$B374,'Faturamento SP3'!$Z$2:$Z$692,'Infos Relatório'!AY$1,'Faturamento SP3'!$T$2:$T$692,"Sim")+SUMIFS('Faturamento SP3'!$P$2:$P$692,'Faturamento SP3'!$D$2:$D$692,'Infos Relatório'!$B$326,'Faturamento SP3'!$E$2:$E$692,'Infos Relatório'!$B374,'Faturamento SP3'!$Z$2:$Z$692,'Infos Relatório'!AY$1,'Faturamento SP3'!$T$2:$T$692,"Sim")</f>
        <v>0</v>
      </c>
      <c r="BC374" s="27" t="e">
        <f t="shared" si="129"/>
        <v>#DIV/0!</v>
      </c>
      <c r="BD374" s="24">
        <f>SUMIFS('Faturamento SP3'!$H$2:$H$692,'Faturamento SP3'!$D$2:$D$692,'Infos Relatório'!$B$326,'Faturamento SP3'!$E$2:$E$692,'Infos Relatório'!$B374,'Faturamento SP3'!$Z$2:$Z$692,'Infos Relatório'!AY$1)</f>
        <v>0</v>
      </c>
      <c r="BE374" s="23">
        <f>COUNTIFS('Faturamento SP3'!$D$2:$D$692,'Infos Relatório'!$B$326,'Faturamento SP3'!$E$2:$E$692,'Infos Relatório'!$B374,'Faturamento SP3'!$Z$2:$Z$692,'Infos Relatório'!BE$1)</f>
        <v>0</v>
      </c>
      <c r="BF374" s="13">
        <f>SUMIFS('Faturamento SP3'!$G$2:$G$692,'Faturamento SP3'!$D$2:$D$692,'Infos Relatório'!$B$326,'Faturamento SP3'!$E$2:$E$692,'Infos Relatório'!$B374,'Faturamento SP3'!$Z$2:$Z$692,'Infos Relatório'!BE$1)</f>
        <v>0</v>
      </c>
      <c r="BG374" s="13">
        <f>SUMIFS('Faturamento SP3'!$J$2:$J$692,'Faturamento SP3'!$D$2:$D$692,'Infos Relatório'!$B$326,'Faturamento SP3'!$E$2:$E$692,'Infos Relatório'!$B374,'Faturamento SP3'!$Z$2:$Z$692,'Infos Relatório'!BE$1)</f>
        <v>0</v>
      </c>
      <c r="BH374" s="14">
        <f>SUMIFS('Faturamento SP3'!$O$2:$O$692,'Faturamento SP3'!$D$2:$D$692,'Infos Relatório'!$B$326,'Faturamento SP3'!$E$2:$E$692,'Infos Relatório'!$B374,'Faturamento SP3'!$Z$2:$Z$692,'Infos Relatório'!BE$1,'Faturamento SP3'!$T$2:$T$692,"Sim")+SUMIFS('Faturamento SP3'!$P$2:$P$692,'Faturamento SP3'!$D$2:$D$692,'Infos Relatório'!$B$326,'Faturamento SP3'!$E$2:$E$692,'Infos Relatório'!$B374,'Faturamento SP3'!$Z$2:$Z$692,'Infos Relatório'!BE$1,'Faturamento SP3'!$T$2:$T$692,"Sim")</f>
        <v>0</v>
      </c>
      <c r="BI374" s="27" t="e">
        <f t="shared" si="130"/>
        <v>#DIV/0!</v>
      </c>
      <c r="BJ374" s="24">
        <f>SUMIFS('Faturamento SP3'!$H$2:$H$692,'Faturamento SP3'!$D$2:$D$692,'Infos Relatório'!$B$326,'Faturamento SP3'!$E$2:$E$692,'Infos Relatório'!$B374,'Faturamento SP3'!$Z$2:$Z$692,'Infos Relatório'!BE$1)</f>
        <v>0</v>
      </c>
      <c r="BK374" s="23">
        <f>COUNTIFS('Faturamento SP3'!$D$2:$D$692,'Infos Relatório'!$B$326,'Faturamento SP3'!$E$2:$E$692,'Infos Relatório'!$B374,'Faturamento SP3'!$Z$2:$Z$692,'Infos Relatório'!BK$1)</f>
        <v>0</v>
      </c>
      <c r="BL374" s="13">
        <f>SUMIFS('Faturamento SP3'!$G$2:$G$692,'Faturamento SP3'!$D$2:$D$692,'Infos Relatório'!$B$326,'Faturamento SP3'!$E$2:$E$692,'Infos Relatório'!$B374,'Faturamento SP3'!$Z$2:$Z$692,'Infos Relatório'!BK$1)</f>
        <v>0</v>
      </c>
      <c r="BM374" s="13">
        <f>SUMIFS('Faturamento SP3'!$J$2:$J$692,'Faturamento SP3'!$D$2:$D$692,'Infos Relatório'!$B$326,'Faturamento SP3'!$E$2:$E$692,'Infos Relatório'!$B374,'Faturamento SP3'!$Z$2:$Z$692,'Infos Relatório'!BK$1)</f>
        <v>0</v>
      </c>
      <c r="BN374" s="14">
        <f>SUMIFS('Faturamento SP3'!$O$2:$O$692,'Faturamento SP3'!$D$2:$D$692,'Infos Relatório'!$B$326,'Faturamento SP3'!$E$2:$E$692,'Infos Relatório'!$B374,'Faturamento SP3'!$Z$2:$Z$692,'Infos Relatório'!BK$1,'Faturamento SP3'!$T$2:$T$692,"Sim")+SUMIFS('Faturamento SP3'!$P$2:$P$692,'Faturamento SP3'!$D$2:$D$692,'Infos Relatório'!$B$326,'Faturamento SP3'!$E$2:$E$692,'Infos Relatório'!$B374,'Faturamento SP3'!$Z$2:$Z$692,'Infos Relatório'!BK$1,'Faturamento SP3'!$T$2:$T$692,"Sim")</f>
        <v>0</v>
      </c>
      <c r="BO374" s="27" t="e">
        <f t="shared" si="131"/>
        <v>#DIV/0!</v>
      </c>
      <c r="BP374" s="24">
        <f>SUMIFS('Faturamento SP3'!$H$2:$H$692,'Faturamento SP3'!$D$2:$D$692,'Infos Relatório'!$B$326,'Faturamento SP3'!$E$2:$E$692,'Infos Relatório'!$B374,'Faturamento SP3'!$Z$2:$Z$692,'Infos Relatório'!BK$1)</f>
        <v>0</v>
      </c>
      <c r="BQ374" s="23">
        <f>COUNTIFS('Faturamento SP3'!$D$2:$D$692,'Infos Relatório'!$B$326,'Faturamento SP3'!$E$2:$E$692,'Infos Relatório'!$B374,'Faturamento SP3'!$Z$2:$Z$692,'Infos Relatório'!BQ$1)</f>
        <v>0</v>
      </c>
      <c r="BR374" s="13">
        <f>SUMIFS('Faturamento SP3'!$G$2:$G$692,'Faturamento SP3'!$D$2:$D$692,'Infos Relatório'!$B$326,'Faturamento SP3'!$E$2:$E$692,'Infos Relatório'!$B374,'Faturamento SP3'!$Z$2:$Z$692,'Infos Relatório'!BQ$1)</f>
        <v>0</v>
      </c>
      <c r="BS374" s="13">
        <f>SUMIFS('Faturamento SP3'!$J$2:$J$692,'Faturamento SP3'!$D$2:$D$692,'Infos Relatório'!$B$326,'Faturamento SP3'!$E$2:$E$692,'Infos Relatório'!$B374,'Faturamento SP3'!$Z$2:$Z$692,'Infos Relatório'!BQ$1)</f>
        <v>0</v>
      </c>
      <c r="BT374" s="14">
        <f>SUMIFS('Faturamento SP3'!$O$2:$O$692,'Faturamento SP3'!$D$2:$D$692,'Infos Relatório'!$B$326,'Faturamento SP3'!$E$2:$E$692,'Infos Relatório'!$B374,'Faturamento SP3'!$Z$2:$Z$692,'Infos Relatório'!BQ$1,'Faturamento SP3'!$T$2:$T$692,"Sim")+SUMIFS('Faturamento SP3'!$P$2:$P$692,'Faturamento SP3'!$D$2:$D$692,'Infos Relatório'!$B$326,'Faturamento SP3'!$E$2:$E$692,'Infos Relatório'!$B374,'Faturamento SP3'!$Z$2:$Z$692,'Infos Relatório'!BQ$1,'Faturamento SP3'!$T$2:$T$692,"Sim")</f>
        <v>0</v>
      </c>
      <c r="BU374" s="27" t="e">
        <f t="shared" si="132"/>
        <v>#DIV/0!</v>
      </c>
      <c r="BV374" s="24">
        <f>SUMIFS('Faturamento SP3'!$H$2:$H$692,'Faturamento SP3'!$D$2:$D$692,'Infos Relatório'!$B$326,'Faturamento SP3'!$E$2:$E$692,'Infos Relatório'!$B374,'Faturamento SP3'!$Z$2:$Z$692,'Infos Relatório'!BQ$1)</f>
        <v>0</v>
      </c>
    </row>
    <row r="375" spans="2:74">
      <c r="B375" s="17" t="s">
        <v>55</v>
      </c>
      <c r="C375" s="23">
        <f>COUNTIFS('Faturamento SP3'!$D$2:$D$692,'Infos Relatório'!$B$326,'Faturamento SP3'!$E$2:$E$692,'Infos Relatório'!$B375,'Faturamento SP3'!$Z$2:$Z$692,'Infos Relatório'!C$1)</f>
        <v>0</v>
      </c>
      <c r="D375" s="13">
        <f>SUMIFS('Faturamento SP3'!$G$2:$G$692,'Faturamento SP3'!$D$2:$D$692,'Infos Relatório'!$B$326,'Faturamento SP3'!$E$2:$E$692,'Infos Relatório'!$B375,'Faturamento SP3'!$Z$2:$Z$692,'Infos Relatório'!C$1)</f>
        <v>0</v>
      </c>
      <c r="E375" s="13">
        <f>SUMIFS('Faturamento SP3'!$J$2:$J$692,'Faturamento SP3'!$D$2:$D$692,'Infos Relatório'!$B$326,'Faturamento SP3'!$E$2:$E$692,'Infos Relatório'!$B375,'Faturamento SP3'!$Z$2:$Z$692,'Infos Relatório'!C$1)</f>
        <v>0</v>
      </c>
      <c r="F375" s="14">
        <f>SUMIFS('Faturamento SP3'!$O$2:$O$692,'Faturamento SP3'!$D$2:$D$692,'Infos Relatório'!$B$326,'Faturamento SP3'!$E$2:$E$692,'Infos Relatório'!$B375,'Faturamento SP3'!$Z$2:$Z$692,'Infos Relatório'!C$1,'Faturamento SP3'!$T$2:$T$692,"Sim")+SUMIFS('Faturamento SP3'!$P$2:$P$692,'Faturamento SP3'!$D$2:$D$692,'Infos Relatório'!$B$326,'Faturamento SP3'!$E$2:$E$692,'Infos Relatório'!$B375,'Faturamento SP3'!$Z$2:$Z$692,'Infos Relatório'!C$1,'Faturamento SP3'!$T$2:$T$692,"Sim")</f>
        <v>0</v>
      </c>
      <c r="G375" s="27" t="e">
        <f t="shared" si="121"/>
        <v>#DIV/0!</v>
      </c>
      <c r="H375" s="24">
        <f>SUMIFS('Faturamento SP3'!$H$2:$H$692,'Faturamento SP3'!$D$2:$D$692,'Infos Relatório'!$B$326,'Faturamento SP3'!$E$2:$E$692,'Infos Relatório'!$B375,'Faturamento SP3'!$Z$2:$Z$692,'Infos Relatório'!C$1)</f>
        <v>0</v>
      </c>
      <c r="I375" s="23">
        <f>COUNTIFS('Faturamento SP3'!$D$2:$D$692,'Infos Relatório'!$B$326,'Faturamento SP3'!$E$2:$E$692,'Infos Relatório'!$B375,'Faturamento SP3'!$Z$2:$Z$692,'Infos Relatório'!I$1)</f>
        <v>0</v>
      </c>
      <c r="J375" s="13">
        <f>SUMIFS('Faturamento SP3'!$G$2:$G$692,'Faturamento SP3'!$D$2:$D$692,'Infos Relatório'!$B$326,'Faturamento SP3'!$E$2:$E$692,'Infos Relatório'!$B375,'Faturamento SP3'!$Z$2:$Z$692,'Infos Relatório'!I$1)</f>
        <v>0</v>
      </c>
      <c r="K375" s="13">
        <f>SUMIFS('Faturamento SP3'!$J$2:$J$692,'Faturamento SP3'!$D$2:$D$692,'Infos Relatório'!$B$326,'Faturamento SP3'!$E$2:$E$692,'Infos Relatório'!$B375,'Faturamento SP3'!$Z$2:$Z$692,'Infos Relatório'!I$1)</f>
        <v>0</v>
      </c>
      <c r="L375" s="14">
        <f>SUMIFS('Faturamento SP3'!$O$2:$O$692,'Faturamento SP3'!$D$2:$D$692,'Infos Relatório'!$B$326,'Faturamento SP3'!$E$2:$E$692,'Infos Relatório'!$B375,'Faturamento SP3'!$Z$2:$Z$692,'Infos Relatório'!I$1,'Faturamento SP3'!$T$2:$T$692,"Sim")+SUMIFS('Faturamento SP3'!$P$2:$P$692,'Faturamento SP3'!$D$2:$D$692,'Infos Relatório'!$B$326,'Faturamento SP3'!$E$2:$E$692,'Infos Relatório'!$B375,'Faturamento SP3'!$Z$2:$Z$692,'Infos Relatório'!I$1,'Faturamento SP3'!$T$2:$T$692,"Sim")</f>
        <v>0</v>
      </c>
      <c r="M375" s="27" t="e">
        <f t="shared" si="122"/>
        <v>#DIV/0!</v>
      </c>
      <c r="N375" s="24">
        <f>SUMIFS('Faturamento SP3'!$H$2:$H$692,'Faturamento SP3'!$D$2:$D$692,'Infos Relatório'!$B$326,'Faturamento SP3'!$E$2:$E$692,'Infos Relatório'!$B375,'Faturamento SP3'!$Z$2:$Z$692,'Infos Relatório'!I$1)</f>
        <v>0</v>
      </c>
      <c r="O375" s="23">
        <f>COUNTIFS('Faturamento SP3'!$D$2:$D$692,'Infos Relatório'!$B$326,'Faturamento SP3'!$E$2:$E$692,'Infos Relatório'!$B375,'Faturamento SP3'!$Z$2:$Z$692,'Infos Relatório'!O$1)</f>
        <v>0</v>
      </c>
      <c r="P375" s="13">
        <f>SUMIFS('Faturamento SP3'!$G$2:$G$692,'Faturamento SP3'!$D$2:$D$692,'Infos Relatório'!$B$326,'Faturamento SP3'!$E$2:$E$692,'Infos Relatório'!$B375,'Faturamento SP3'!$Z$2:$Z$692,'Infos Relatório'!O$1)</f>
        <v>0</v>
      </c>
      <c r="Q375" s="13">
        <f>SUMIFS('Faturamento SP3'!$J$2:$J$692,'Faturamento SP3'!$D$2:$D$692,'Infos Relatório'!$B$326,'Faturamento SP3'!$E$2:$E$692,'Infos Relatório'!$B375,'Faturamento SP3'!$Z$2:$Z$692,'Infos Relatório'!O$1)</f>
        <v>0</v>
      </c>
      <c r="R375" s="14">
        <f>SUMIFS('Faturamento SP3'!$O$2:$O$692,'Faturamento SP3'!$D$2:$D$692,'Infos Relatório'!$B$326,'Faturamento SP3'!$E$2:$E$692,'Infos Relatório'!$B375,'Faturamento SP3'!$Z$2:$Z$692,'Infos Relatório'!O$1,'Faturamento SP3'!$T$2:$T$692,"Sim")+SUMIFS('Faturamento SP3'!$P$2:$P$692,'Faturamento SP3'!$D$2:$D$692,'Infos Relatório'!$B$326,'Faturamento SP3'!$E$2:$E$692,'Infos Relatório'!$B375,'Faturamento SP3'!$Z$2:$Z$692,'Infos Relatório'!O$1,'Faturamento SP3'!$T$2:$T$692,"Sim")</f>
        <v>0</v>
      </c>
      <c r="S375" s="27" t="e">
        <f t="shared" si="123"/>
        <v>#DIV/0!</v>
      </c>
      <c r="T375" s="24">
        <f>SUMIFS('Faturamento SP3'!$H$2:$H$692,'Faturamento SP3'!$D$2:$D$692,'Infos Relatório'!$B$326,'Faturamento SP3'!$E$2:$E$692,'Infos Relatório'!$B375,'Faturamento SP3'!$Z$2:$Z$692,'Infos Relatório'!O$1)</f>
        <v>0</v>
      </c>
      <c r="U375" s="23">
        <f>COUNTIFS('Faturamento SP3'!$D$2:$D$692,'Infos Relatório'!$B$326,'Faturamento SP3'!$E$2:$E$692,'Infos Relatório'!$B375,'Faturamento SP3'!$Z$2:$Z$692,'Infos Relatório'!U$1)</f>
        <v>0</v>
      </c>
      <c r="V375" s="13">
        <f>SUMIFS('Faturamento SP3'!$G$2:$G$692,'Faturamento SP3'!$D$2:$D$692,'Infos Relatório'!$B$326,'Faturamento SP3'!$E$2:$E$692,'Infos Relatório'!$B375,'Faturamento SP3'!$Z$2:$Z$692,'Infos Relatório'!U$1)</f>
        <v>0</v>
      </c>
      <c r="W375" s="13">
        <f>SUMIFS('Faturamento SP3'!$J$2:$J$692,'Faturamento SP3'!$D$2:$D$692,'Infos Relatório'!$B$326,'Faturamento SP3'!$E$2:$E$692,'Infos Relatório'!$B375,'Faturamento SP3'!$Z$2:$Z$692,'Infos Relatório'!U$1)</f>
        <v>0</v>
      </c>
      <c r="X375" s="14">
        <f>SUMIFS('Faturamento SP3'!$O$2:$O$692,'Faturamento SP3'!$D$2:$D$692,'Infos Relatório'!$B$326,'Faturamento SP3'!$E$2:$E$692,'Infos Relatório'!$B375,'Faturamento SP3'!$Z$2:$Z$692,'Infos Relatório'!U$1,'Faturamento SP3'!$T$2:$T$692,"Sim")+SUMIFS('Faturamento SP3'!$P$2:$P$692,'Faturamento SP3'!$D$2:$D$692,'Infos Relatório'!$B$326,'Faturamento SP3'!$E$2:$E$692,'Infos Relatório'!$B375,'Faturamento SP3'!$Z$2:$Z$692,'Infos Relatório'!U$1,'Faturamento SP3'!$T$2:$T$692,"Sim")</f>
        <v>0</v>
      </c>
      <c r="Y375" s="27" t="e">
        <f t="shared" si="124"/>
        <v>#DIV/0!</v>
      </c>
      <c r="Z375" s="24">
        <f>SUMIFS('Faturamento SP3'!$H$2:$H$692,'Faturamento SP3'!$D$2:$D$692,'Infos Relatório'!$B$326,'Faturamento SP3'!$E$2:$E$692,'Infos Relatório'!$B375,'Faturamento SP3'!$Z$2:$Z$692,'Infos Relatório'!U$1)</f>
        <v>0</v>
      </c>
      <c r="AA375" s="23">
        <f>COUNTIFS('Faturamento SP3'!$D$2:$D$692,'Infos Relatório'!$B$326,'Faturamento SP3'!$E$2:$E$692,'Infos Relatório'!$B375,'Faturamento SP3'!$Z$2:$Z$692,'Infos Relatório'!AA$1)</f>
        <v>0</v>
      </c>
      <c r="AB375" s="13">
        <f>SUMIFS('Faturamento SP3'!$G$2:$G$692,'Faturamento SP3'!$D$2:$D$692,'Infos Relatório'!$B$326,'Faturamento SP3'!$E$2:$E$692,'Infos Relatório'!$B375,'Faturamento SP3'!$Z$2:$Z$692,'Infos Relatório'!AA$1)</f>
        <v>0</v>
      </c>
      <c r="AC375" s="13">
        <f>SUMIFS('Faturamento SP3'!$J$2:$J$692,'Faturamento SP3'!$D$2:$D$692,'Infos Relatório'!$B$326,'Faturamento SP3'!$E$2:$E$692,'Infos Relatório'!$B375,'Faturamento SP3'!$Z$2:$Z$692,'Infos Relatório'!AA$1)</f>
        <v>0</v>
      </c>
      <c r="AD375" s="14">
        <f>SUMIFS('Faturamento SP3'!$O$2:$O$692,'Faturamento SP3'!$D$2:$D$692,'Infos Relatório'!$B$326,'Faturamento SP3'!$E$2:$E$692,'Infos Relatório'!$B375,'Faturamento SP3'!$Z$2:$Z$692,'Infos Relatório'!AA$1,'Faturamento SP3'!$T$2:$T$692,"Sim")+SUMIFS('Faturamento SP3'!$P$2:$P$692,'Faturamento SP3'!$D$2:$D$692,'Infos Relatório'!$B$326,'Faturamento SP3'!$E$2:$E$692,'Infos Relatório'!$B375,'Faturamento SP3'!$Z$2:$Z$692,'Infos Relatório'!AA$1,'Faturamento SP3'!$T$2:$T$692,"Sim")</f>
        <v>0</v>
      </c>
      <c r="AE375" s="27" t="e">
        <f t="shared" si="125"/>
        <v>#DIV/0!</v>
      </c>
      <c r="AF375" s="24">
        <f>SUMIFS('Faturamento SP3'!$H$2:$H$692,'Faturamento SP3'!$D$2:$D$692,'Infos Relatório'!$B$326,'Faturamento SP3'!$E$2:$E$692,'Infos Relatório'!$B375,'Faturamento SP3'!$Z$2:$Z$692,'Infos Relatório'!AA$1)</f>
        <v>0</v>
      </c>
      <c r="AG375" s="23">
        <f>COUNTIFS('Faturamento SP3'!$D$2:$D$692,'Infos Relatório'!$B$326,'Faturamento SP3'!$E$2:$E$692,'Infos Relatório'!$B375,'Faturamento SP3'!$Z$2:$Z$692,'Infos Relatório'!AG$1)</f>
        <v>0</v>
      </c>
      <c r="AH375" s="13">
        <f>SUMIFS('Faturamento SP3'!$G$2:$G$692,'Faturamento SP3'!$D$2:$D$692,'Infos Relatório'!$B$326,'Faturamento SP3'!$E$2:$E$692,'Infos Relatório'!$B375,'Faturamento SP3'!$Z$2:$Z$692,'Infos Relatório'!AG$1)</f>
        <v>0</v>
      </c>
      <c r="AI375" s="13">
        <f>SUMIFS('Faturamento SP3'!$J$2:$J$692,'Faturamento SP3'!$D$2:$D$692,'Infos Relatório'!$B$326,'Faturamento SP3'!$E$2:$E$692,'Infos Relatório'!$B375,'Faturamento SP3'!$Z$2:$Z$692,'Infos Relatório'!AG$1)</f>
        <v>0</v>
      </c>
      <c r="AJ375" s="14">
        <f>SUMIFS('Faturamento SP3'!$O$2:$O$692,'Faturamento SP3'!$D$2:$D$692,'Infos Relatório'!$B$326,'Faturamento SP3'!$E$2:$E$692,'Infos Relatório'!$B375,'Faturamento SP3'!$Z$2:$Z$692,'Infos Relatório'!AG$1,'Faturamento SP3'!$T$2:$T$692,"Sim")+SUMIFS('Faturamento SP3'!$P$2:$P$692,'Faturamento SP3'!$D$2:$D$692,'Infos Relatório'!$B$326,'Faturamento SP3'!$E$2:$E$692,'Infos Relatório'!$B375,'Faturamento SP3'!$Z$2:$Z$692,'Infos Relatório'!AG$1,'Faturamento SP3'!$T$2:$T$692,"Sim")</f>
        <v>0</v>
      </c>
      <c r="AK375" s="27" t="e">
        <f t="shared" si="126"/>
        <v>#DIV/0!</v>
      </c>
      <c r="AL375" s="24">
        <f>SUMIFS('Faturamento SP3'!$H$2:$H$692,'Faturamento SP3'!$D$2:$D$692,'Infos Relatório'!$B$326,'Faturamento SP3'!$E$2:$E$692,'Infos Relatório'!$B375,'Faturamento SP3'!$Z$2:$Z$692,'Infos Relatório'!AG$1)</f>
        <v>0</v>
      </c>
      <c r="AM375" s="23">
        <f>COUNTIFS('Faturamento SP3'!$D$2:$D$692,'Infos Relatório'!$B$326,'Faturamento SP3'!$E$2:$E$692,'Infos Relatório'!$B375,'Faturamento SP3'!$Z$2:$Z$692,'Infos Relatório'!AM$1)</f>
        <v>0</v>
      </c>
      <c r="AN375" s="13">
        <f>SUMIFS('Faturamento SP3'!$G$2:$G$692,'Faturamento SP3'!$D$2:$D$692,'Infos Relatório'!$B$326,'Faturamento SP3'!$E$2:$E$692,'Infos Relatório'!$B375,'Faturamento SP3'!$Z$2:$Z$692,'Infos Relatório'!AM$1)</f>
        <v>0</v>
      </c>
      <c r="AO375" s="13">
        <f>SUMIFS('Faturamento SP3'!$J$2:$J$692,'Faturamento SP3'!$D$2:$D$692,'Infos Relatório'!$B$326,'Faturamento SP3'!$E$2:$E$692,'Infos Relatório'!$B375,'Faturamento SP3'!$Z$2:$Z$692,'Infos Relatório'!AM$1)</f>
        <v>0</v>
      </c>
      <c r="AP375" s="14">
        <f>SUMIFS('Faturamento SP3'!$O$2:$O$692,'Faturamento SP3'!$D$2:$D$692,'Infos Relatório'!$B$326,'Faturamento SP3'!$E$2:$E$692,'Infos Relatório'!$B375,'Faturamento SP3'!$Z$2:$Z$692,'Infos Relatório'!AM$1,'Faturamento SP3'!$T$2:$T$692,"Sim")+SUMIFS('Faturamento SP3'!$P$2:$P$692,'Faturamento SP3'!$D$2:$D$692,'Infos Relatório'!$B$326,'Faturamento SP3'!$E$2:$E$692,'Infos Relatório'!$B375,'Faturamento SP3'!$Z$2:$Z$692,'Infos Relatório'!AM$1,'Faturamento SP3'!$T$2:$T$692,"Sim")</f>
        <v>0</v>
      </c>
      <c r="AQ375" s="27" t="e">
        <f t="shared" si="127"/>
        <v>#DIV/0!</v>
      </c>
      <c r="AR375" s="24">
        <f>SUMIFS('Faturamento SP3'!$H$2:$H$692,'Faturamento SP3'!$D$2:$D$692,'Infos Relatório'!$B$326,'Faturamento SP3'!$E$2:$E$692,'Infos Relatório'!$B375,'Faturamento SP3'!$Z$2:$Z$692,'Infos Relatório'!AM$1)</f>
        <v>0</v>
      </c>
      <c r="AS375" s="23">
        <f>COUNTIFS('Faturamento SP3'!$D$2:$D$692,'Infos Relatório'!$B$326,'Faturamento SP3'!$E$2:$E$692,'Infos Relatório'!$B375,'Faturamento SP3'!$Z$2:$Z$692,'Infos Relatório'!AS$1)</f>
        <v>0</v>
      </c>
      <c r="AT375" s="13">
        <f>SUMIFS('Faturamento SP3'!$G$2:$G$692,'Faturamento SP3'!$D$2:$D$692,'Infos Relatório'!$B$326,'Faturamento SP3'!$E$2:$E$692,'Infos Relatório'!$B375,'Faturamento SP3'!$Z$2:$Z$692,'Infos Relatório'!AS$1)</f>
        <v>0</v>
      </c>
      <c r="AU375" s="13">
        <f>SUMIFS('Faturamento SP3'!$J$2:$J$692,'Faturamento SP3'!$D$2:$D$692,'Infos Relatório'!$B$326,'Faturamento SP3'!$E$2:$E$692,'Infos Relatório'!$B375,'Faturamento SP3'!$Z$2:$Z$692,'Infos Relatório'!AS$1)</f>
        <v>0</v>
      </c>
      <c r="AV375" s="14">
        <f>SUMIFS('Faturamento SP3'!$O$2:$O$692,'Faturamento SP3'!$D$2:$D$692,'Infos Relatório'!$B$326,'Faturamento SP3'!$E$2:$E$692,'Infos Relatório'!$B375,'Faturamento SP3'!$Z$2:$Z$692,'Infos Relatório'!AS$1,'Faturamento SP3'!$T$2:$T$692,"Sim")+SUMIFS('Faturamento SP3'!$P$2:$P$692,'Faturamento SP3'!$D$2:$D$692,'Infos Relatório'!$B$326,'Faturamento SP3'!$E$2:$E$692,'Infos Relatório'!$B375,'Faturamento SP3'!$Z$2:$Z$692,'Infos Relatório'!AS$1,'Faturamento SP3'!$T$2:$T$692,"Sim")</f>
        <v>0</v>
      </c>
      <c r="AW375" s="27" t="e">
        <f t="shared" si="128"/>
        <v>#DIV/0!</v>
      </c>
      <c r="AX375" s="24">
        <f>SUMIFS('Faturamento SP3'!$H$2:$H$692,'Faturamento SP3'!$D$2:$D$692,'Infos Relatório'!$B$326,'Faturamento SP3'!$E$2:$E$692,'Infos Relatório'!$B375,'Faturamento SP3'!$Z$2:$Z$692,'Infos Relatório'!AS$1)</f>
        <v>0</v>
      </c>
      <c r="AY375" s="23">
        <f>COUNTIFS('Faturamento SP3'!$D$2:$D$692,'Infos Relatório'!$B$326,'Faturamento SP3'!$E$2:$E$692,'Infos Relatório'!$B375,'Faturamento SP3'!$Z$2:$Z$692,'Infos Relatório'!AY$1)</f>
        <v>0</v>
      </c>
      <c r="AZ375" s="13">
        <f>SUMIFS('Faturamento SP3'!$G$2:$G$692,'Faturamento SP3'!$D$2:$D$692,'Infos Relatório'!$B$326,'Faturamento SP3'!$E$2:$E$692,'Infos Relatório'!$B375,'Faturamento SP3'!$Z$2:$Z$692,'Infos Relatório'!AY$1)</f>
        <v>0</v>
      </c>
      <c r="BA375" s="13">
        <f>SUMIFS('Faturamento SP3'!$J$2:$J$692,'Faturamento SP3'!$D$2:$D$692,'Infos Relatório'!$B$326,'Faturamento SP3'!$E$2:$E$692,'Infos Relatório'!$B375,'Faturamento SP3'!$Z$2:$Z$692,'Infos Relatório'!AY$1)</f>
        <v>0</v>
      </c>
      <c r="BB375" s="14">
        <f>SUMIFS('Faturamento SP3'!$O$2:$O$692,'Faturamento SP3'!$D$2:$D$692,'Infos Relatório'!$B$326,'Faturamento SP3'!$E$2:$E$692,'Infos Relatório'!$B375,'Faturamento SP3'!$Z$2:$Z$692,'Infos Relatório'!AY$1,'Faturamento SP3'!$T$2:$T$692,"Sim")+SUMIFS('Faturamento SP3'!$P$2:$P$692,'Faturamento SP3'!$D$2:$D$692,'Infos Relatório'!$B$326,'Faturamento SP3'!$E$2:$E$692,'Infos Relatório'!$B375,'Faturamento SP3'!$Z$2:$Z$692,'Infos Relatório'!AY$1,'Faturamento SP3'!$T$2:$T$692,"Sim")</f>
        <v>0</v>
      </c>
      <c r="BC375" s="27" t="e">
        <f t="shared" si="129"/>
        <v>#DIV/0!</v>
      </c>
      <c r="BD375" s="24">
        <f>SUMIFS('Faturamento SP3'!$H$2:$H$692,'Faturamento SP3'!$D$2:$D$692,'Infos Relatório'!$B$326,'Faturamento SP3'!$E$2:$E$692,'Infos Relatório'!$B375,'Faturamento SP3'!$Z$2:$Z$692,'Infos Relatório'!AY$1)</f>
        <v>0</v>
      </c>
      <c r="BE375" s="23">
        <f>COUNTIFS('Faturamento SP3'!$D$2:$D$692,'Infos Relatório'!$B$326,'Faturamento SP3'!$E$2:$E$692,'Infos Relatório'!$B375,'Faturamento SP3'!$Z$2:$Z$692,'Infos Relatório'!BE$1)</f>
        <v>0</v>
      </c>
      <c r="BF375" s="13">
        <f>SUMIFS('Faturamento SP3'!$G$2:$G$692,'Faturamento SP3'!$D$2:$D$692,'Infos Relatório'!$B$326,'Faturamento SP3'!$E$2:$E$692,'Infos Relatório'!$B375,'Faturamento SP3'!$Z$2:$Z$692,'Infos Relatório'!BE$1)</f>
        <v>0</v>
      </c>
      <c r="BG375" s="13">
        <f>SUMIFS('Faturamento SP3'!$J$2:$J$692,'Faturamento SP3'!$D$2:$D$692,'Infos Relatório'!$B$326,'Faturamento SP3'!$E$2:$E$692,'Infos Relatório'!$B375,'Faturamento SP3'!$Z$2:$Z$692,'Infos Relatório'!BE$1)</f>
        <v>0</v>
      </c>
      <c r="BH375" s="14">
        <f>SUMIFS('Faturamento SP3'!$O$2:$O$692,'Faturamento SP3'!$D$2:$D$692,'Infos Relatório'!$B$326,'Faturamento SP3'!$E$2:$E$692,'Infos Relatório'!$B375,'Faturamento SP3'!$Z$2:$Z$692,'Infos Relatório'!BE$1,'Faturamento SP3'!$T$2:$T$692,"Sim")+SUMIFS('Faturamento SP3'!$P$2:$P$692,'Faturamento SP3'!$D$2:$D$692,'Infos Relatório'!$B$326,'Faturamento SP3'!$E$2:$E$692,'Infos Relatório'!$B375,'Faturamento SP3'!$Z$2:$Z$692,'Infos Relatório'!BE$1,'Faturamento SP3'!$T$2:$T$692,"Sim")</f>
        <v>0</v>
      </c>
      <c r="BI375" s="27" t="e">
        <f t="shared" si="130"/>
        <v>#DIV/0!</v>
      </c>
      <c r="BJ375" s="24">
        <f>SUMIFS('Faturamento SP3'!$H$2:$H$692,'Faturamento SP3'!$D$2:$D$692,'Infos Relatório'!$B$326,'Faturamento SP3'!$E$2:$E$692,'Infos Relatório'!$B375,'Faturamento SP3'!$Z$2:$Z$692,'Infos Relatório'!BE$1)</f>
        <v>0</v>
      </c>
      <c r="BK375" s="23">
        <f>COUNTIFS('Faturamento SP3'!$D$2:$D$692,'Infos Relatório'!$B$326,'Faturamento SP3'!$E$2:$E$692,'Infos Relatório'!$B375,'Faturamento SP3'!$Z$2:$Z$692,'Infos Relatório'!BK$1)</f>
        <v>0</v>
      </c>
      <c r="BL375" s="13">
        <f>SUMIFS('Faturamento SP3'!$G$2:$G$692,'Faturamento SP3'!$D$2:$D$692,'Infos Relatório'!$B$326,'Faturamento SP3'!$E$2:$E$692,'Infos Relatório'!$B375,'Faturamento SP3'!$Z$2:$Z$692,'Infos Relatório'!BK$1)</f>
        <v>0</v>
      </c>
      <c r="BM375" s="13">
        <f>SUMIFS('Faturamento SP3'!$J$2:$J$692,'Faturamento SP3'!$D$2:$D$692,'Infos Relatório'!$B$326,'Faturamento SP3'!$E$2:$E$692,'Infos Relatório'!$B375,'Faturamento SP3'!$Z$2:$Z$692,'Infos Relatório'!BK$1)</f>
        <v>0</v>
      </c>
      <c r="BN375" s="14">
        <f>SUMIFS('Faturamento SP3'!$O$2:$O$692,'Faturamento SP3'!$D$2:$D$692,'Infos Relatório'!$B$326,'Faturamento SP3'!$E$2:$E$692,'Infos Relatório'!$B375,'Faturamento SP3'!$Z$2:$Z$692,'Infos Relatório'!BK$1,'Faturamento SP3'!$T$2:$T$692,"Sim")+SUMIFS('Faturamento SP3'!$P$2:$P$692,'Faturamento SP3'!$D$2:$D$692,'Infos Relatório'!$B$326,'Faturamento SP3'!$E$2:$E$692,'Infos Relatório'!$B375,'Faturamento SP3'!$Z$2:$Z$692,'Infos Relatório'!BK$1,'Faturamento SP3'!$T$2:$T$692,"Sim")</f>
        <v>0</v>
      </c>
      <c r="BO375" s="27" t="e">
        <f t="shared" si="131"/>
        <v>#DIV/0!</v>
      </c>
      <c r="BP375" s="24">
        <f>SUMIFS('Faturamento SP3'!$H$2:$H$692,'Faturamento SP3'!$D$2:$D$692,'Infos Relatório'!$B$326,'Faturamento SP3'!$E$2:$E$692,'Infos Relatório'!$B375,'Faturamento SP3'!$Z$2:$Z$692,'Infos Relatório'!BK$1)</f>
        <v>0</v>
      </c>
      <c r="BQ375" s="23">
        <f>COUNTIFS('Faturamento SP3'!$D$2:$D$692,'Infos Relatório'!$B$326,'Faturamento SP3'!$E$2:$E$692,'Infos Relatório'!$B375,'Faturamento SP3'!$Z$2:$Z$692,'Infos Relatório'!BQ$1)</f>
        <v>0</v>
      </c>
      <c r="BR375" s="13">
        <f>SUMIFS('Faturamento SP3'!$G$2:$G$692,'Faturamento SP3'!$D$2:$D$692,'Infos Relatório'!$B$326,'Faturamento SP3'!$E$2:$E$692,'Infos Relatório'!$B375,'Faturamento SP3'!$Z$2:$Z$692,'Infos Relatório'!BQ$1)</f>
        <v>0</v>
      </c>
      <c r="BS375" s="13">
        <f>SUMIFS('Faturamento SP3'!$J$2:$J$692,'Faturamento SP3'!$D$2:$D$692,'Infos Relatório'!$B$326,'Faturamento SP3'!$E$2:$E$692,'Infos Relatório'!$B375,'Faturamento SP3'!$Z$2:$Z$692,'Infos Relatório'!BQ$1)</f>
        <v>0</v>
      </c>
      <c r="BT375" s="14">
        <f>SUMIFS('Faturamento SP3'!$O$2:$O$692,'Faturamento SP3'!$D$2:$D$692,'Infos Relatório'!$B$326,'Faturamento SP3'!$E$2:$E$692,'Infos Relatório'!$B375,'Faturamento SP3'!$Z$2:$Z$692,'Infos Relatório'!BQ$1,'Faturamento SP3'!$T$2:$T$692,"Sim")+SUMIFS('Faturamento SP3'!$P$2:$P$692,'Faturamento SP3'!$D$2:$D$692,'Infos Relatório'!$B$326,'Faturamento SP3'!$E$2:$E$692,'Infos Relatório'!$B375,'Faturamento SP3'!$Z$2:$Z$692,'Infos Relatório'!BQ$1,'Faturamento SP3'!$T$2:$T$692,"Sim")</f>
        <v>0</v>
      </c>
      <c r="BU375" s="27" t="e">
        <f t="shared" si="132"/>
        <v>#DIV/0!</v>
      </c>
      <c r="BV375" s="24">
        <f>SUMIFS('Faturamento SP3'!$H$2:$H$692,'Faturamento SP3'!$D$2:$D$692,'Infos Relatório'!$B$326,'Faturamento SP3'!$E$2:$E$692,'Infos Relatório'!$B375,'Faturamento SP3'!$Z$2:$Z$692,'Infos Relatório'!BQ$1)</f>
        <v>0</v>
      </c>
    </row>
    <row r="376" spans="2:74">
      <c r="B376" s="17" t="s">
        <v>56</v>
      </c>
      <c r="C376" s="23">
        <f>COUNTIFS('Faturamento SP3'!$D$2:$D$692,'Infos Relatório'!$B$326,'Faturamento SP3'!$E$2:$E$692,'Infos Relatório'!$B376,'Faturamento SP3'!$Z$2:$Z$692,'Infos Relatório'!C$1)</f>
        <v>0</v>
      </c>
      <c r="D376" s="13">
        <f>SUMIFS('Faturamento SP3'!$G$2:$G$692,'Faturamento SP3'!$D$2:$D$692,'Infos Relatório'!$B$326,'Faturamento SP3'!$E$2:$E$692,'Infos Relatório'!$B376,'Faturamento SP3'!$Z$2:$Z$692,'Infos Relatório'!C$1)</f>
        <v>0</v>
      </c>
      <c r="E376" s="13">
        <f>SUMIFS('Faturamento SP3'!$J$2:$J$692,'Faturamento SP3'!$D$2:$D$692,'Infos Relatório'!$B$326,'Faturamento SP3'!$E$2:$E$692,'Infos Relatório'!$B376,'Faturamento SP3'!$Z$2:$Z$692,'Infos Relatório'!C$1)</f>
        <v>0</v>
      </c>
      <c r="F376" s="14">
        <f>SUMIFS('Faturamento SP3'!$O$2:$O$692,'Faturamento SP3'!$D$2:$D$692,'Infos Relatório'!$B$326,'Faturamento SP3'!$E$2:$E$692,'Infos Relatório'!$B376,'Faturamento SP3'!$Z$2:$Z$692,'Infos Relatório'!C$1,'Faturamento SP3'!$T$2:$T$692,"Sim")+SUMIFS('Faturamento SP3'!$P$2:$P$692,'Faturamento SP3'!$D$2:$D$692,'Infos Relatório'!$B$326,'Faturamento SP3'!$E$2:$E$692,'Infos Relatório'!$B376,'Faturamento SP3'!$Z$2:$Z$692,'Infos Relatório'!C$1,'Faturamento SP3'!$T$2:$T$692,"Sim")</f>
        <v>0</v>
      </c>
      <c r="G376" s="27" t="e">
        <f t="shared" si="121"/>
        <v>#DIV/0!</v>
      </c>
      <c r="H376" s="24">
        <f>SUMIFS('Faturamento SP3'!$H$2:$H$692,'Faturamento SP3'!$D$2:$D$692,'Infos Relatório'!$B$326,'Faturamento SP3'!$E$2:$E$692,'Infos Relatório'!$B376,'Faturamento SP3'!$Z$2:$Z$692,'Infos Relatório'!C$1)</f>
        <v>0</v>
      </c>
      <c r="I376" s="23">
        <f>COUNTIFS('Faturamento SP3'!$D$2:$D$692,'Infos Relatório'!$B$326,'Faturamento SP3'!$E$2:$E$692,'Infos Relatório'!$B376,'Faturamento SP3'!$Z$2:$Z$692,'Infos Relatório'!I$1)</f>
        <v>0</v>
      </c>
      <c r="J376" s="13">
        <f>SUMIFS('Faturamento SP3'!$G$2:$G$692,'Faturamento SP3'!$D$2:$D$692,'Infos Relatório'!$B$326,'Faturamento SP3'!$E$2:$E$692,'Infos Relatório'!$B376,'Faturamento SP3'!$Z$2:$Z$692,'Infos Relatório'!I$1)</f>
        <v>0</v>
      </c>
      <c r="K376" s="13">
        <f>SUMIFS('Faturamento SP3'!$J$2:$J$692,'Faturamento SP3'!$D$2:$D$692,'Infos Relatório'!$B$326,'Faturamento SP3'!$E$2:$E$692,'Infos Relatório'!$B376,'Faturamento SP3'!$Z$2:$Z$692,'Infos Relatório'!I$1)</f>
        <v>0</v>
      </c>
      <c r="L376" s="14">
        <f>SUMIFS('Faturamento SP3'!$O$2:$O$692,'Faturamento SP3'!$D$2:$D$692,'Infos Relatório'!$B$326,'Faturamento SP3'!$E$2:$E$692,'Infos Relatório'!$B376,'Faturamento SP3'!$Z$2:$Z$692,'Infos Relatório'!I$1,'Faturamento SP3'!$T$2:$T$692,"Sim")+SUMIFS('Faturamento SP3'!$P$2:$P$692,'Faturamento SP3'!$D$2:$D$692,'Infos Relatório'!$B$326,'Faturamento SP3'!$E$2:$E$692,'Infos Relatório'!$B376,'Faturamento SP3'!$Z$2:$Z$692,'Infos Relatório'!I$1,'Faturamento SP3'!$T$2:$T$692,"Sim")</f>
        <v>0</v>
      </c>
      <c r="M376" s="27" t="e">
        <f t="shared" si="122"/>
        <v>#DIV/0!</v>
      </c>
      <c r="N376" s="24">
        <f>SUMIFS('Faturamento SP3'!$H$2:$H$692,'Faturamento SP3'!$D$2:$D$692,'Infos Relatório'!$B$326,'Faturamento SP3'!$E$2:$E$692,'Infos Relatório'!$B376,'Faturamento SP3'!$Z$2:$Z$692,'Infos Relatório'!I$1)</f>
        <v>0</v>
      </c>
      <c r="O376" s="23">
        <f>COUNTIFS('Faturamento SP3'!$D$2:$D$692,'Infos Relatório'!$B$326,'Faturamento SP3'!$E$2:$E$692,'Infos Relatório'!$B376,'Faturamento SP3'!$Z$2:$Z$692,'Infos Relatório'!O$1)</f>
        <v>0</v>
      </c>
      <c r="P376" s="13">
        <f>SUMIFS('Faturamento SP3'!$G$2:$G$692,'Faturamento SP3'!$D$2:$D$692,'Infos Relatório'!$B$326,'Faturamento SP3'!$E$2:$E$692,'Infos Relatório'!$B376,'Faturamento SP3'!$Z$2:$Z$692,'Infos Relatório'!O$1)</f>
        <v>0</v>
      </c>
      <c r="Q376" s="13">
        <f>SUMIFS('Faturamento SP3'!$J$2:$J$692,'Faturamento SP3'!$D$2:$D$692,'Infos Relatório'!$B$326,'Faturamento SP3'!$E$2:$E$692,'Infos Relatório'!$B376,'Faturamento SP3'!$Z$2:$Z$692,'Infos Relatório'!O$1)</f>
        <v>0</v>
      </c>
      <c r="R376" s="14">
        <f>SUMIFS('Faturamento SP3'!$O$2:$O$692,'Faturamento SP3'!$D$2:$D$692,'Infos Relatório'!$B$326,'Faturamento SP3'!$E$2:$E$692,'Infos Relatório'!$B376,'Faturamento SP3'!$Z$2:$Z$692,'Infos Relatório'!O$1,'Faturamento SP3'!$T$2:$T$692,"Sim")+SUMIFS('Faturamento SP3'!$P$2:$P$692,'Faturamento SP3'!$D$2:$D$692,'Infos Relatório'!$B$326,'Faturamento SP3'!$E$2:$E$692,'Infos Relatório'!$B376,'Faturamento SP3'!$Z$2:$Z$692,'Infos Relatório'!O$1,'Faturamento SP3'!$T$2:$T$692,"Sim")</f>
        <v>0</v>
      </c>
      <c r="S376" s="27" t="e">
        <f t="shared" si="123"/>
        <v>#DIV/0!</v>
      </c>
      <c r="T376" s="24">
        <f>SUMIFS('Faturamento SP3'!$H$2:$H$692,'Faturamento SP3'!$D$2:$D$692,'Infos Relatório'!$B$326,'Faturamento SP3'!$E$2:$E$692,'Infos Relatório'!$B376,'Faturamento SP3'!$Z$2:$Z$692,'Infos Relatório'!O$1)</f>
        <v>0</v>
      </c>
      <c r="U376" s="23">
        <f>COUNTIFS('Faturamento SP3'!$D$2:$D$692,'Infos Relatório'!$B$326,'Faturamento SP3'!$E$2:$E$692,'Infos Relatório'!$B376,'Faturamento SP3'!$Z$2:$Z$692,'Infos Relatório'!U$1)</f>
        <v>0</v>
      </c>
      <c r="V376" s="13">
        <f>SUMIFS('Faturamento SP3'!$G$2:$G$692,'Faturamento SP3'!$D$2:$D$692,'Infos Relatório'!$B$326,'Faturamento SP3'!$E$2:$E$692,'Infos Relatório'!$B376,'Faturamento SP3'!$Z$2:$Z$692,'Infos Relatório'!U$1)</f>
        <v>0</v>
      </c>
      <c r="W376" s="13">
        <f>SUMIFS('Faturamento SP3'!$J$2:$J$692,'Faturamento SP3'!$D$2:$D$692,'Infos Relatório'!$B$326,'Faturamento SP3'!$E$2:$E$692,'Infos Relatório'!$B376,'Faturamento SP3'!$Z$2:$Z$692,'Infos Relatório'!U$1)</f>
        <v>0</v>
      </c>
      <c r="X376" s="14">
        <f>SUMIFS('Faturamento SP3'!$O$2:$O$692,'Faturamento SP3'!$D$2:$D$692,'Infos Relatório'!$B$326,'Faturamento SP3'!$E$2:$E$692,'Infos Relatório'!$B376,'Faturamento SP3'!$Z$2:$Z$692,'Infos Relatório'!U$1,'Faturamento SP3'!$T$2:$T$692,"Sim")+SUMIFS('Faturamento SP3'!$P$2:$P$692,'Faturamento SP3'!$D$2:$D$692,'Infos Relatório'!$B$326,'Faturamento SP3'!$E$2:$E$692,'Infos Relatório'!$B376,'Faturamento SP3'!$Z$2:$Z$692,'Infos Relatório'!U$1,'Faturamento SP3'!$T$2:$T$692,"Sim")</f>
        <v>0</v>
      </c>
      <c r="Y376" s="27" t="e">
        <f t="shared" si="124"/>
        <v>#DIV/0!</v>
      </c>
      <c r="Z376" s="24">
        <f>SUMIFS('Faturamento SP3'!$H$2:$H$692,'Faturamento SP3'!$D$2:$D$692,'Infos Relatório'!$B$326,'Faturamento SP3'!$E$2:$E$692,'Infos Relatório'!$B376,'Faturamento SP3'!$Z$2:$Z$692,'Infos Relatório'!U$1)</f>
        <v>0</v>
      </c>
      <c r="AA376" s="23">
        <f>COUNTIFS('Faturamento SP3'!$D$2:$D$692,'Infos Relatório'!$B$326,'Faturamento SP3'!$E$2:$E$692,'Infos Relatório'!$B376,'Faturamento SP3'!$Z$2:$Z$692,'Infos Relatório'!AA$1)</f>
        <v>0</v>
      </c>
      <c r="AB376" s="13">
        <f>SUMIFS('Faturamento SP3'!$G$2:$G$692,'Faturamento SP3'!$D$2:$D$692,'Infos Relatório'!$B$326,'Faturamento SP3'!$E$2:$E$692,'Infos Relatório'!$B376,'Faturamento SP3'!$Z$2:$Z$692,'Infos Relatório'!AA$1)</f>
        <v>0</v>
      </c>
      <c r="AC376" s="13">
        <f>SUMIFS('Faturamento SP3'!$J$2:$J$692,'Faturamento SP3'!$D$2:$D$692,'Infos Relatório'!$B$326,'Faturamento SP3'!$E$2:$E$692,'Infos Relatório'!$B376,'Faturamento SP3'!$Z$2:$Z$692,'Infos Relatório'!AA$1)</f>
        <v>0</v>
      </c>
      <c r="AD376" s="14">
        <f>SUMIFS('Faturamento SP3'!$O$2:$O$692,'Faturamento SP3'!$D$2:$D$692,'Infos Relatório'!$B$326,'Faturamento SP3'!$E$2:$E$692,'Infos Relatório'!$B376,'Faturamento SP3'!$Z$2:$Z$692,'Infos Relatório'!AA$1,'Faturamento SP3'!$T$2:$T$692,"Sim")+SUMIFS('Faturamento SP3'!$P$2:$P$692,'Faturamento SP3'!$D$2:$D$692,'Infos Relatório'!$B$326,'Faturamento SP3'!$E$2:$E$692,'Infos Relatório'!$B376,'Faturamento SP3'!$Z$2:$Z$692,'Infos Relatório'!AA$1,'Faturamento SP3'!$T$2:$T$692,"Sim")</f>
        <v>0</v>
      </c>
      <c r="AE376" s="27" t="e">
        <f t="shared" si="125"/>
        <v>#DIV/0!</v>
      </c>
      <c r="AF376" s="24">
        <f>SUMIFS('Faturamento SP3'!$H$2:$H$692,'Faturamento SP3'!$D$2:$D$692,'Infos Relatório'!$B$326,'Faturamento SP3'!$E$2:$E$692,'Infos Relatório'!$B376,'Faturamento SP3'!$Z$2:$Z$692,'Infos Relatório'!AA$1)</f>
        <v>0</v>
      </c>
      <c r="AG376" s="23">
        <f>COUNTIFS('Faturamento SP3'!$D$2:$D$692,'Infos Relatório'!$B$326,'Faturamento SP3'!$E$2:$E$692,'Infos Relatório'!$B376,'Faturamento SP3'!$Z$2:$Z$692,'Infos Relatório'!AG$1)</f>
        <v>0</v>
      </c>
      <c r="AH376" s="13">
        <f>SUMIFS('Faturamento SP3'!$G$2:$G$692,'Faturamento SP3'!$D$2:$D$692,'Infos Relatório'!$B$326,'Faturamento SP3'!$E$2:$E$692,'Infos Relatório'!$B376,'Faturamento SP3'!$Z$2:$Z$692,'Infos Relatório'!AG$1)</f>
        <v>0</v>
      </c>
      <c r="AI376" s="13">
        <f>SUMIFS('Faturamento SP3'!$J$2:$J$692,'Faturamento SP3'!$D$2:$D$692,'Infos Relatório'!$B$326,'Faturamento SP3'!$E$2:$E$692,'Infos Relatório'!$B376,'Faturamento SP3'!$Z$2:$Z$692,'Infos Relatório'!AG$1)</f>
        <v>0</v>
      </c>
      <c r="AJ376" s="14">
        <f>SUMIFS('Faturamento SP3'!$O$2:$O$692,'Faturamento SP3'!$D$2:$D$692,'Infos Relatório'!$B$326,'Faturamento SP3'!$E$2:$E$692,'Infos Relatório'!$B376,'Faturamento SP3'!$Z$2:$Z$692,'Infos Relatório'!AG$1,'Faturamento SP3'!$T$2:$T$692,"Sim")+SUMIFS('Faturamento SP3'!$P$2:$P$692,'Faturamento SP3'!$D$2:$D$692,'Infos Relatório'!$B$326,'Faturamento SP3'!$E$2:$E$692,'Infos Relatório'!$B376,'Faturamento SP3'!$Z$2:$Z$692,'Infos Relatório'!AG$1,'Faturamento SP3'!$T$2:$T$692,"Sim")</f>
        <v>0</v>
      </c>
      <c r="AK376" s="27" t="e">
        <f t="shared" si="126"/>
        <v>#DIV/0!</v>
      </c>
      <c r="AL376" s="24">
        <f>SUMIFS('Faturamento SP3'!$H$2:$H$692,'Faturamento SP3'!$D$2:$D$692,'Infos Relatório'!$B$326,'Faturamento SP3'!$E$2:$E$692,'Infos Relatório'!$B376,'Faturamento SP3'!$Z$2:$Z$692,'Infos Relatório'!AG$1)</f>
        <v>0</v>
      </c>
      <c r="AM376" s="23">
        <f>COUNTIFS('Faturamento SP3'!$D$2:$D$692,'Infos Relatório'!$B$326,'Faturamento SP3'!$E$2:$E$692,'Infos Relatório'!$B376,'Faturamento SP3'!$Z$2:$Z$692,'Infos Relatório'!AM$1)</f>
        <v>0</v>
      </c>
      <c r="AN376" s="13">
        <f>SUMIFS('Faturamento SP3'!$G$2:$G$692,'Faturamento SP3'!$D$2:$D$692,'Infos Relatório'!$B$326,'Faturamento SP3'!$E$2:$E$692,'Infos Relatório'!$B376,'Faturamento SP3'!$Z$2:$Z$692,'Infos Relatório'!AM$1)</f>
        <v>0</v>
      </c>
      <c r="AO376" s="13">
        <f>SUMIFS('Faturamento SP3'!$J$2:$J$692,'Faturamento SP3'!$D$2:$D$692,'Infos Relatório'!$B$326,'Faturamento SP3'!$E$2:$E$692,'Infos Relatório'!$B376,'Faturamento SP3'!$Z$2:$Z$692,'Infos Relatório'!AM$1)</f>
        <v>0</v>
      </c>
      <c r="AP376" s="14">
        <f>SUMIFS('Faturamento SP3'!$O$2:$O$692,'Faturamento SP3'!$D$2:$D$692,'Infos Relatório'!$B$326,'Faturamento SP3'!$E$2:$E$692,'Infos Relatório'!$B376,'Faturamento SP3'!$Z$2:$Z$692,'Infos Relatório'!AM$1,'Faturamento SP3'!$T$2:$T$692,"Sim")+SUMIFS('Faturamento SP3'!$P$2:$P$692,'Faturamento SP3'!$D$2:$D$692,'Infos Relatório'!$B$326,'Faturamento SP3'!$E$2:$E$692,'Infos Relatório'!$B376,'Faturamento SP3'!$Z$2:$Z$692,'Infos Relatório'!AM$1,'Faturamento SP3'!$T$2:$T$692,"Sim")</f>
        <v>0</v>
      </c>
      <c r="AQ376" s="27" t="e">
        <f t="shared" si="127"/>
        <v>#DIV/0!</v>
      </c>
      <c r="AR376" s="24">
        <f>SUMIFS('Faturamento SP3'!$H$2:$H$692,'Faturamento SP3'!$D$2:$D$692,'Infos Relatório'!$B$326,'Faturamento SP3'!$E$2:$E$692,'Infos Relatório'!$B376,'Faturamento SP3'!$Z$2:$Z$692,'Infos Relatório'!AM$1)</f>
        <v>0</v>
      </c>
      <c r="AS376" s="23">
        <f>COUNTIFS('Faturamento SP3'!$D$2:$D$692,'Infos Relatório'!$B$326,'Faturamento SP3'!$E$2:$E$692,'Infos Relatório'!$B376,'Faturamento SP3'!$Z$2:$Z$692,'Infos Relatório'!AS$1)</f>
        <v>0</v>
      </c>
      <c r="AT376" s="13">
        <f>SUMIFS('Faturamento SP3'!$G$2:$G$692,'Faturamento SP3'!$D$2:$D$692,'Infos Relatório'!$B$326,'Faturamento SP3'!$E$2:$E$692,'Infos Relatório'!$B376,'Faturamento SP3'!$Z$2:$Z$692,'Infos Relatório'!AS$1)</f>
        <v>0</v>
      </c>
      <c r="AU376" s="13">
        <f>SUMIFS('Faturamento SP3'!$J$2:$J$692,'Faturamento SP3'!$D$2:$D$692,'Infos Relatório'!$B$326,'Faturamento SP3'!$E$2:$E$692,'Infos Relatório'!$B376,'Faturamento SP3'!$Z$2:$Z$692,'Infos Relatório'!AS$1)</f>
        <v>0</v>
      </c>
      <c r="AV376" s="14">
        <f>SUMIFS('Faturamento SP3'!$O$2:$O$692,'Faturamento SP3'!$D$2:$D$692,'Infos Relatório'!$B$326,'Faturamento SP3'!$E$2:$E$692,'Infos Relatório'!$B376,'Faturamento SP3'!$Z$2:$Z$692,'Infos Relatório'!AS$1,'Faturamento SP3'!$T$2:$T$692,"Sim")+SUMIFS('Faturamento SP3'!$P$2:$P$692,'Faturamento SP3'!$D$2:$D$692,'Infos Relatório'!$B$326,'Faturamento SP3'!$E$2:$E$692,'Infos Relatório'!$B376,'Faturamento SP3'!$Z$2:$Z$692,'Infos Relatório'!AS$1,'Faturamento SP3'!$T$2:$T$692,"Sim")</f>
        <v>0</v>
      </c>
      <c r="AW376" s="27" t="e">
        <f t="shared" si="128"/>
        <v>#DIV/0!</v>
      </c>
      <c r="AX376" s="24">
        <f>SUMIFS('Faturamento SP3'!$H$2:$H$692,'Faturamento SP3'!$D$2:$D$692,'Infos Relatório'!$B$326,'Faturamento SP3'!$E$2:$E$692,'Infos Relatório'!$B376,'Faturamento SP3'!$Z$2:$Z$692,'Infos Relatório'!AS$1)</f>
        <v>0</v>
      </c>
      <c r="AY376" s="23">
        <f>COUNTIFS('Faturamento SP3'!$D$2:$D$692,'Infos Relatório'!$B$326,'Faturamento SP3'!$E$2:$E$692,'Infos Relatório'!$B376,'Faturamento SP3'!$Z$2:$Z$692,'Infos Relatório'!AY$1)</f>
        <v>0</v>
      </c>
      <c r="AZ376" s="13">
        <f>SUMIFS('Faturamento SP3'!$G$2:$G$692,'Faturamento SP3'!$D$2:$D$692,'Infos Relatório'!$B$326,'Faturamento SP3'!$E$2:$E$692,'Infos Relatório'!$B376,'Faturamento SP3'!$Z$2:$Z$692,'Infos Relatório'!AY$1)</f>
        <v>0</v>
      </c>
      <c r="BA376" s="13">
        <f>SUMIFS('Faturamento SP3'!$J$2:$J$692,'Faturamento SP3'!$D$2:$D$692,'Infos Relatório'!$B$326,'Faturamento SP3'!$E$2:$E$692,'Infos Relatório'!$B376,'Faturamento SP3'!$Z$2:$Z$692,'Infos Relatório'!AY$1)</f>
        <v>0</v>
      </c>
      <c r="BB376" s="14">
        <f>SUMIFS('Faturamento SP3'!$O$2:$O$692,'Faturamento SP3'!$D$2:$D$692,'Infos Relatório'!$B$326,'Faturamento SP3'!$E$2:$E$692,'Infos Relatório'!$B376,'Faturamento SP3'!$Z$2:$Z$692,'Infos Relatório'!AY$1,'Faturamento SP3'!$T$2:$T$692,"Sim")+SUMIFS('Faturamento SP3'!$P$2:$P$692,'Faturamento SP3'!$D$2:$D$692,'Infos Relatório'!$B$326,'Faturamento SP3'!$E$2:$E$692,'Infos Relatório'!$B376,'Faturamento SP3'!$Z$2:$Z$692,'Infos Relatório'!AY$1,'Faturamento SP3'!$T$2:$T$692,"Sim")</f>
        <v>0</v>
      </c>
      <c r="BC376" s="27" t="e">
        <f t="shared" si="129"/>
        <v>#DIV/0!</v>
      </c>
      <c r="BD376" s="24">
        <f>SUMIFS('Faturamento SP3'!$H$2:$H$692,'Faturamento SP3'!$D$2:$D$692,'Infos Relatório'!$B$326,'Faturamento SP3'!$E$2:$E$692,'Infos Relatório'!$B376,'Faturamento SP3'!$Z$2:$Z$692,'Infos Relatório'!AY$1)</f>
        <v>0</v>
      </c>
      <c r="BE376" s="23">
        <f>COUNTIFS('Faturamento SP3'!$D$2:$D$692,'Infos Relatório'!$B$326,'Faturamento SP3'!$E$2:$E$692,'Infos Relatório'!$B376,'Faturamento SP3'!$Z$2:$Z$692,'Infos Relatório'!BE$1)</f>
        <v>0</v>
      </c>
      <c r="BF376" s="13">
        <f>SUMIFS('Faturamento SP3'!$G$2:$G$692,'Faturamento SP3'!$D$2:$D$692,'Infos Relatório'!$B$326,'Faturamento SP3'!$E$2:$E$692,'Infos Relatório'!$B376,'Faturamento SP3'!$Z$2:$Z$692,'Infos Relatório'!BE$1)</f>
        <v>0</v>
      </c>
      <c r="BG376" s="13">
        <f>SUMIFS('Faturamento SP3'!$J$2:$J$692,'Faturamento SP3'!$D$2:$D$692,'Infos Relatório'!$B$326,'Faturamento SP3'!$E$2:$E$692,'Infos Relatório'!$B376,'Faturamento SP3'!$Z$2:$Z$692,'Infos Relatório'!BE$1)</f>
        <v>0</v>
      </c>
      <c r="BH376" s="14">
        <f>SUMIFS('Faturamento SP3'!$O$2:$O$692,'Faturamento SP3'!$D$2:$D$692,'Infos Relatório'!$B$326,'Faturamento SP3'!$E$2:$E$692,'Infos Relatório'!$B376,'Faturamento SP3'!$Z$2:$Z$692,'Infos Relatório'!BE$1,'Faturamento SP3'!$T$2:$T$692,"Sim")+SUMIFS('Faturamento SP3'!$P$2:$P$692,'Faturamento SP3'!$D$2:$D$692,'Infos Relatório'!$B$326,'Faturamento SP3'!$E$2:$E$692,'Infos Relatório'!$B376,'Faturamento SP3'!$Z$2:$Z$692,'Infos Relatório'!BE$1,'Faturamento SP3'!$T$2:$T$692,"Sim")</f>
        <v>0</v>
      </c>
      <c r="BI376" s="27" t="e">
        <f t="shared" si="130"/>
        <v>#DIV/0!</v>
      </c>
      <c r="BJ376" s="24">
        <f>SUMIFS('Faturamento SP3'!$H$2:$H$692,'Faturamento SP3'!$D$2:$D$692,'Infos Relatório'!$B$326,'Faturamento SP3'!$E$2:$E$692,'Infos Relatório'!$B376,'Faturamento SP3'!$Z$2:$Z$692,'Infos Relatório'!BE$1)</f>
        <v>0</v>
      </c>
      <c r="BK376" s="23">
        <f>COUNTIFS('Faturamento SP3'!$D$2:$D$692,'Infos Relatório'!$B$326,'Faturamento SP3'!$E$2:$E$692,'Infos Relatório'!$B376,'Faturamento SP3'!$Z$2:$Z$692,'Infos Relatório'!BK$1)</f>
        <v>0</v>
      </c>
      <c r="BL376" s="13">
        <f>SUMIFS('Faturamento SP3'!$G$2:$G$692,'Faturamento SP3'!$D$2:$D$692,'Infos Relatório'!$B$326,'Faturamento SP3'!$E$2:$E$692,'Infos Relatório'!$B376,'Faturamento SP3'!$Z$2:$Z$692,'Infos Relatório'!BK$1)</f>
        <v>0</v>
      </c>
      <c r="BM376" s="13">
        <f>SUMIFS('Faturamento SP3'!$J$2:$J$692,'Faturamento SP3'!$D$2:$D$692,'Infos Relatório'!$B$326,'Faturamento SP3'!$E$2:$E$692,'Infos Relatório'!$B376,'Faturamento SP3'!$Z$2:$Z$692,'Infos Relatório'!BK$1)</f>
        <v>0</v>
      </c>
      <c r="BN376" s="14">
        <f>SUMIFS('Faturamento SP3'!$O$2:$O$692,'Faturamento SP3'!$D$2:$D$692,'Infos Relatório'!$B$326,'Faturamento SP3'!$E$2:$E$692,'Infos Relatório'!$B376,'Faturamento SP3'!$Z$2:$Z$692,'Infos Relatório'!BK$1,'Faturamento SP3'!$T$2:$T$692,"Sim")+SUMIFS('Faturamento SP3'!$P$2:$P$692,'Faturamento SP3'!$D$2:$D$692,'Infos Relatório'!$B$326,'Faturamento SP3'!$E$2:$E$692,'Infos Relatório'!$B376,'Faturamento SP3'!$Z$2:$Z$692,'Infos Relatório'!BK$1,'Faturamento SP3'!$T$2:$T$692,"Sim")</f>
        <v>0</v>
      </c>
      <c r="BO376" s="27" t="e">
        <f t="shared" si="131"/>
        <v>#DIV/0!</v>
      </c>
      <c r="BP376" s="24">
        <f>SUMIFS('Faturamento SP3'!$H$2:$H$692,'Faturamento SP3'!$D$2:$D$692,'Infos Relatório'!$B$326,'Faturamento SP3'!$E$2:$E$692,'Infos Relatório'!$B376,'Faturamento SP3'!$Z$2:$Z$692,'Infos Relatório'!BK$1)</f>
        <v>0</v>
      </c>
      <c r="BQ376" s="23">
        <f>COUNTIFS('Faturamento SP3'!$D$2:$D$692,'Infos Relatório'!$B$326,'Faturamento SP3'!$E$2:$E$692,'Infos Relatório'!$B376,'Faturamento SP3'!$Z$2:$Z$692,'Infos Relatório'!BQ$1)</f>
        <v>0</v>
      </c>
      <c r="BR376" s="13">
        <f>SUMIFS('Faturamento SP3'!$G$2:$G$692,'Faturamento SP3'!$D$2:$D$692,'Infos Relatório'!$B$326,'Faturamento SP3'!$E$2:$E$692,'Infos Relatório'!$B376,'Faturamento SP3'!$Z$2:$Z$692,'Infos Relatório'!BQ$1)</f>
        <v>0</v>
      </c>
      <c r="BS376" s="13">
        <f>SUMIFS('Faturamento SP3'!$J$2:$J$692,'Faturamento SP3'!$D$2:$D$692,'Infos Relatório'!$B$326,'Faturamento SP3'!$E$2:$E$692,'Infos Relatório'!$B376,'Faturamento SP3'!$Z$2:$Z$692,'Infos Relatório'!BQ$1)</f>
        <v>0</v>
      </c>
      <c r="BT376" s="14">
        <f>SUMIFS('Faturamento SP3'!$O$2:$O$692,'Faturamento SP3'!$D$2:$D$692,'Infos Relatório'!$B$326,'Faturamento SP3'!$E$2:$E$692,'Infos Relatório'!$B376,'Faturamento SP3'!$Z$2:$Z$692,'Infos Relatório'!BQ$1,'Faturamento SP3'!$T$2:$T$692,"Sim")+SUMIFS('Faturamento SP3'!$P$2:$P$692,'Faturamento SP3'!$D$2:$D$692,'Infos Relatório'!$B$326,'Faturamento SP3'!$E$2:$E$692,'Infos Relatório'!$B376,'Faturamento SP3'!$Z$2:$Z$692,'Infos Relatório'!BQ$1,'Faturamento SP3'!$T$2:$T$692,"Sim")</f>
        <v>0</v>
      </c>
      <c r="BU376" s="27" t="e">
        <f t="shared" si="132"/>
        <v>#DIV/0!</v>
      </c>
      <c r="BV376" s="24">
        <f>SUMIFS('Faturamento SP3'!$H$2:$H$692,'Faturamento SP3'!$D$2:$D$692,'Infos Relatório'!$B$326,'Faturamento SP3'!$E$2:$E$692,'Infos Relatório'!$B376,'Faturamento SP3'!$Z$2:$Z$692,'Infos Relatório'!BQ$1)</f>
        <v>0</v>
      </c>
    </row>
    <row r="377" spans="2:74">
      <c r="B377" s="17" t="s">
        <v>57</v>
      </c>
      <c r="C377" s="23">
        <f>COUNTIFS('Faturamento SP3'!$D$2:$D$692,'Infos Relatório'!$B$326,'Faturamento SP3'!$E$2:$E$692,'Infos Relatório'!$B377,'Faturamento SP3'!$Z$2:$Z$692,'Infos Relatório'!C$1)</f>
        <v>0</v>
      </c>
      <c r="D377" s="13">
        <f>SUMIFS('Faturamento SP3'!$G$2:$G$692,'Faturamento SP3'!$D$2:$D$692,'Infos Relatório'!$B$326,'Faturamento SP3'!$E$2:$E$692,'Infos Relatório'!$B377,'Faturamento SP3'!$Z$2:$Z$692,'Infos Relatório'!C$1)</f>
        <v>0</v>
      </c>
      <c r="E377" s="13">
        <f>SUMIFS('Faturamento SP3'!$J$2:$J$692,'Faturamento SP3'!$D$2:$D$692,'Infos Relatório'!$B$326,'Faturamento SP3'!$E$2:$E$692,'Infos Relatório'!$B377,'Faturamento SP3'!$Z$2:$Z$692,'Infos Relatório'!C$1)</f>
        <v>0</v>
      </c>
      <c r="F377" s="14">
        <f>SUMIFS('Faturamento SP3'!$O$2:$O$692,'Faturamento SP3'!$D$2:$D$692,'Infos Relatório'!$B$326,'Faturamento SP3'!$E$2:$E$692,'Infos Relatório'!$B377,'Faturamento SP3'!$Z$2:$Z$692,'Infos Relatório'!C$1,'Faturamento SP3'!$T$2:$T$692,"Sim")+SUMIFS('Faturamento SP3'!$P$2:$P$692,'Faturamento SP3'!$D$2:$D$692,'Infos Relatório'!$B$326,'Faturamento SP3'!$E$2:$E$692,'Infos Relatório'!$B377,'Faturamento SP3'!$Z$2:$Z$692,'Infos Relatório'!C$1,'Faturamento SP3'!$T$2:$T$692,"Sim")</f>
        <v>0</v>
      </c>
      <c r="G377" s="27" t="e">
        <f t="shared" si="121"/>
        <v>#DIV/0!</v>
      </c>
      <c r="H377" s="24">
        <f>SUMIFS('Faturamento SP3'!$H$2:$H$692,'Faturamento SP3'!$D$2:$D$692,'Infos Relatório'!$B$326,'Faturamento SP3'!$E$2:$E$692,'Infos Relatório'!$B377,'Faturamento SP3'!$Z$2:$Z$692,'Infos Relatório'!C$1)</f>
        <v>0</v>
      </c>
      <c r="I377" s="23">
        <f>COUNTIFS('Faturamento SP3'!$D$2:$D$692,'Infos Relatório'!$B$326,'Faturamento SP3'!$E$2:$E$692,'Infos Relatório'!$B377,'Faturamento SP3'!$Z$2:$Z$692,'Infos Relatório'!I$1)</f>
        <v>0</v>
      </c>
      <c r="J377" s="13">
        <f>SUMIFS('Faturamento SP3'!$G$2:$G$692,'Faturamento SP3'!$D$2:$D$692,'Infos Relatório'!$B$326,'Faturamento SP3'!$E$2:$E$692,'Infos Relatório'!$B377,'Faturamento SP3'!$Z$2:$Z$692,'Infos Relatório'!I$1)</f>
        <v>0</v>
      </c>
      <c r="K377" s="13">
        <f>SUMIFS('Faturamento SP3'!$J$2:$J$692,'Faturamento SP3'!$D$2:$D$692,'Infos Relatório'!$B$326,'Faturamento SP3'!$E$2:$E$692,'Infos Relatório'!$B377,'Faturamento SP3'!$Z$2:$Z$692,'Infos Relatório'!I$1)</f>
        <v>0</v>
      </c>
      <c r="L377" s="14">
        <f>SUMIFS('Faturamento SP3'!$O$2:$O$692,'Faturamento SP3'!$D$2:$D$692,'Infos Relatório'!$B$326,'Faturamento SP3'!$E$2:$E$692,'Infos Relatório'!$B377,'Faturamento SP3'!$Z$2:$Z$692,'Infos Relatório'!I$1,'Faturamento SP3'!$T$2:$T$692,"Sim")+SUMIFS('Faturamento SP3'!$P$2:$P$692,'Faturamento SP3'!$D$2:$D$692,'Infos Relatório'!$B$326,'Faturamento SP3'!$E$2:$E$692,'Infos Relatório'!$B377,'Faturamento SP3'!$Z$2:$Z$692,'Infos Relatório'!I$1,'Faturamento SP3'!$T$2:$T$692,"Sim")</f>
        <v>0</v>
      </c>
      <c r="M377" s="27" t="e">
        <f t="shared" si="122"/>
        <v>#DIV/0!</v>
      </c>
      <c r="N377" s="24">
        <f>SUMIFS('Faturamento SP3'!$H$2:$H$692,'Faturamento SP3'!$D$2:$D$692,'Infos Relatório'!$B$326,'Faturamento SP3'!$E$2:$E$692,'Infos Relatório'!$B377,'Faturamento SP3'!$Z$2:$Z$692,'Infos Relatório'!I$1)</f>
        <v>0</v>
      </c>
      <c r="O377" s="23">
        <f>COUNTIFS('Faturamento SP3'!$D$2:$D$692,'Infos Relatório'!$B$326,'Faturamento SP3'!$E$2:$E$692,'Infos Relatório'!$B377,'Faturamento SP3'!$Z$2:$Z$692,'Infos Relatório'!O$1)</f>
        <v>0</v>
      </c>
      <c r="P377" s="13">
        <f>SUMIFS('Faturamento SP3'!$G$2:$G$692,'Faturamento SP3'!$D$2:$D$692,'Infos Relatório'!$B$326,'Faturamento SP3'!$E$2:$E$692,'Infos Relatório'!$B377,'Faturamento SP3'!$Z$2:$Z$692,'Infos Relatório'!O$1)</f>
        <v>0</v>
      </c>
      <c r="Q377" s="13">
        <f>SUMIFS('Faturamento SP3'!$J$2:$J$692,'Faturamento SP3'!$D$2:$D$692,'Infos Relatório'!$B$326,'Faturamento SP3'!$E$2:$E$692,'Infos Relatório'!$B377,'Faturamento SP3'!$Z$2:$Z$692,'Infos Relatório'!O$1)</f>
        <v>0</v>
      </c>
      <c r="R377" s="14">
        <f>SUMIFS('Faturamento SP3'!$O$2:$O$692,'Faturamento SP3'!$D$2:$D$692,'Infos Relatório'!$B$326,'Faturamento SP3'!$E$2:$E$692,'Infos Relatório'!$B377,'Faturamento SP3'!$Z$2:$Z$692,'Infos Relatório'!O$1,'Faturamento SP3'!$T$2:$T$692,"Sim")+SUMIFS('Faturamento SP3'!$P$2:$P$692,'Faturamento SP3'!$D$2:$D$692,'Infos Relatório'!$B$326,'Faturamento SP3'!$E$2:$E$692,'Infos Relatório'!$B377,'Faturamento SP3'!$Z$2:$Z$692,'Infos Relatório'!O$1,'Faturamento SP3'!$T$2:$T$692,"Sim")</f>
        <v>0</v>
      </c>
      <c r="S377" s="27" t="e">
        <f t="shared" si="123"/>
        <v>#DIV/0!</v>
      </c>
      <c r="T377" s="24">
        <f>SUMIFS('Faturamento SP3'!$H$2:$H$692,'Faturamento SP3'!$D$2:$D$692,'Infos Relatório'!$B$326,'Faturamento SP3'!$E$2:$E$692,'Infos Relatório'!$B377,'Faturamento SP3'!$Z$2:$Z$692,'Infos Relatório'!O$1)</f>
        <v>0</v>
      </c>
      <c r="U377" s="23">
        <f>COUNTIFS('Faturamento SP3'!$D$2:$D$692,'Infos Relatório'!$B$326,'Faturamento SP3'!$E$2:$E$692,'Infos Relatório'!$B377,'Faturamento SP3'!$Z$2:$Z$692,'Infos Relatório'!U$1)</f>
        <v>0</v>
      </c>
      <c r="V377" s="13">
        <f>SUMIFS('Faturamento SP3'!$G$2:$G$692,'Faturamento SP3'!$D$2:$D$692,'Infos Relatório'!$B$326,'Faturamento SP3'!$E$2:$E$692,'Infos Relatório'!$B377,'Faturamento SP3'!$Z$2:$Z$692,'Infos Relatório'!U$1)</f>
        <v>0</v>
      </c>
      <c r="W377" s="13">
        <f>SUMIFS('Faturamento SP3'!$J$2:$J$692,'Faturamento SP3'!$D$2:$D$692,'Infos Relatório'!$B$326,'Faturamento SP3'!$E$2:$E$692,'Infos Relatório'!$B377,'Faturamento SP3'!$Z$2:$Z$692,'Infos Relatório'!U$1)</f>
        <v>0</v>
      </c>
      <c r="X377" s="14">
        <f>SUMIFS('Faturamento SP3'!$O$2:$O$692,'Faturamento SP3'!$D$2:$D$692,'Infos Relatório'!$B$326,'Faturamento SP3'!$E$2:$E$692,'Infos Relatório'!$B377,'Faturamento SP3'!$Z$2:$Z$692,'Infos Relatório'!U$1,'Faturamento SP3'!$T$2:$T$692,"Sim")+SUMIFS('Faturamento SP3'!$P$2:$P$692,'Faturamento SP3'!$D$2:$D$692,'Infos Relatório'!$B$326,'Faturamento SP3'!$E$2:$E$692,'Infos Relatório'!$B377,'Faturamento SP3'!$Z$2:$Z$692,'Infos Relatório'!U$1,'Faturamento SP3'!$T$2:$T$692,"Sim")</f>
        <v>0</v>
      </c>
      <c r="Y377" s="27" t="e">
        <f t="shared" si="124"/>
        <v>#DIV/0!</v>
      </c>
      <c r="Z377" s="24">
        <f>SUMIFS('Faturamento SP3'!$H$2:$H$692,'Faturamento SP3'!$D$2:$D$692,'Infos Relatório'!$B$326,'Faturamento SP3'!$E$2:$E$692,'Infos Relatório'!$B377,'Faturamento SP3'!$Z$2:$Z$692,'Infos Relatório'!U$1)</f>
        <v>0</v>
      </c>
      <c r="AA377" s="23">
        <f>COUNTIFS('Faturamento SP3'!$D$2:$D$692,'Infos Relatório'!$B$326,'Faturamento SP3'!$E$2:$E$692,'Infos Relatório'!$B377,'Faturamento SP3'!$Z$2:$Z$692,'Infos Relatório'!AA$1)</f>
        <v>0</v>
      </c>
      <c r="AB377" s="13">
        <f>SUMIFS('Faturamento SP3'!$G$2:$G$692,'Faturamento SP3'!$D$2:$D$692,'Infos Relatório'!$B$326,'Faturamento SP3'!$E$2:$E$692,'Infos Relatório'!$B377,'Faturamento SP3'!$Z$2:$Z$692,'Infos Relatório'!AA$1)</f>
        <v>0</v>
      </c>
      <c r="AC377" s="13">
        <f>SUMIFS('Faturamento SP3'!$J$2:$J$692,'Faturamento SP3'!$D$2:$D$692,'Infos Relatório'!$B$326,'Faturamento SP3'!$E$2:$E$692,'Infos Relatório'!$B377,'Faturamento SP3'!$Z$2:$Z$692,'Infos Relatório'!AA$1)</f>
        <v>0</v>
      </c>
      <c r="AD377" s="14">
        <f>SUMIFS('Faturamento SP3'!$O$2:$O$692,'Faturamento SP3'!$D$2:$D$692,'Infos Relatório'!$B$326,'Faturamento SP3'!$E$2:$E$692,'Infos Relatório'!$B377,'Faturamento SP3'!$Z$2:$Z$692,'Infos Relatório'!AA$1,'Faturamento SP3'!$T$2:$T$692,"Sim")+SUMIFS('Faturamento SP3'!$P$2:$P$692,'Faturamento SP3'!$D$2:$D$692,'Infos Relatório'!$B$326,'Faturamento SP3'!$E$2:$E$692,'Infos Relatório'!$B377,'Faturamento SP3'!$Z$2:$Z$692,'Infos Relatório'!AA$1,'Faturamento SP3'!$T$2:$T$692,"Sim")</f>
        <v>0</v>
      </c>
      <c r="AE377" s="27" t="e">
        <f t="shared" si="125"/>
        <v>#DIV/0!</v>
      </c>
      <c r="AF377" s="24">
        <f>SUMIFS('Faturamento SP3'!$H$2:$H$692,'Faturamento SP3'!$D$2:$D$692,'Infos Relatório'!$B$326,'Faturamento SP3'!$E$2:$E$692,'Infos Relatório'!$B377,'Faturamento SP3'!$Z$2:$Z$692,'Infos Relatório'!AA$1)</f>
        <v>0</v>
      </c>
      <c r="AG377" s="23">
        <f>COUNTIFS('Faturamento SP3'!$D$2:$D$692,'Infos Relatório'!$B$326,'Faturamento SP3'!$E$2:$E$692,'Infos Relatório'!$B377,'Faturamento SP3'!$Z$2:$Z$692,'Infos Relatório'!AG$1)</f>
        <v>0</v>
      </c>
      <c r="AH377" s="13">
        <f>SUMIFS('Faturamento SP3'!$G$2:$G$692,'Faturamento SP3'!$D$2:$D$692,'Infos Relatório'!$B$326,'Faturamento SP3'!$E$2:$E$692,'Infos Relatório'!$B377,'Faturamento SP3'!$Z$2:$Z$692,'Infos Relatório'!AG$1)</f>
        <v>0</v>
      </c>
      <c r="AI377" s="13">
        <f>SUMIFS('Faturamento SP3'!$J$2:$J$692,'Faturamento SP3'!$D$2:$D$692,'Infos Relatório'!$B$326,'Faturamento SP3'!$E$2:$E$692,'Infos Relatório'!$B377,'Faturamento SP3'!$Z$2:$Z$692,'Infos Relatório'!AG$1)</f>
        <v>0</v>
      </c>
      <c r="AJ377" s="14">
        <f>SUMIFS('Faturamento SP3'!$O$2:$O$692,'Faturamento SP3'!$D$2:$D$692,'Infos Relatório'!$B$326,'Faturamento SP3'!$E$2:$E$692,'Infos Relatório'!$B377,'Faturamento SP3'!$Z$2:$Z$692,'Infos Relatório'!AG$1,'Faturamento SP3'!$T$2:$T$692,"Sim")+SUMIFS('Faturamento SP3'!$P$2:$P$692,'Faturamento SP3'!$D$2:$D$692,'Infos Relatório'!$B$326,'Faturamento SP3'!$E$2:$E$692,'Infos Relatório'!$B377,'Faturamento SP3'!$Z$2:$Z$692,'Infos Relatório'!AG$1,'Faturamento SP3'!$T$2:$T$692,"Sim")</f>
        <v>0</v>
      </c>
      <c r="AK377" s="27" t="e">
        <f t="shared" si="126"/>
        <v>#DIV/0!</v>
      </c>
      <c r="AL377" s="24">
        <f>SUMIFS('Faturamento SP3'!$H$2:$H$692,'Faturamento SP3'!$D$2:$D$692,'Infos Relatório'!$B$326,'Faturamento SP3'!$E$2:$E$692,'Infos Relatório'!$B377,'Faturamento SP3'!$Z$2:$Z$692,'Infos Relatório'!AG$1)</f>
        <v>0</v>
      </c>
      <c r="AM377" s="23">
        <f>COUNTIFS('Faturamento SP3'!$D$2:$D$692,'Infos Relatório'!$B$326,'Faturamento SP3'!$E$2:$E$692,'Infos Relatório'!$B377,'Faturamento SP3'!$Z$2:$Z$692,'Infos Relatório'!AM$1)</f>
        <v>0</v>
      </c>
      <c r="AN377" s="13">
        <f>SUMIFS('Faturamento SP3'!$G$2:$G$692,'Faturamento SP3'!$D$2:$D$692,'Infos Relatório'!$B$326,'Faturamento SP3'!$E$2:$E$692,'Infos Relatório'!$B377,'Faturamento SP3'!$Z$2:$Z$692,'Infos Relatório'!AM$1)</f>
        <v>0</v>
      </c>
      <c r="AO377" s="13">
        <f>SUMIFS('Faturamento SP3'!$J$2:$J$692,'Faturamento SP3'!$D$2:$D$692,'Infos Relatório'!$B$326,'Faturamento SP3'!$E$2:$E$692,'Infos Relatório'!$B377,'Faturamento SP3'!$Z$2:$Z$692,'Infos Relatório'!AM$1)</f>
        <v>0</v>
      </c>
      <c r="AP377" s="14">
        <f>SUMIFS('Faturamento SP3'!$O$2:$O$692,'Faturamento SP3'!$D$2:$D$692,'Infos Relatório'!$B$326,'Faturamento SP3'!$E$2:$E$692,'Infos Relatório'!$B377,'Faturamento SP3'!$Z$2:$Z$692,'Infos Relatório'!AM$1,'Faturamento SP3'!$T$2:$T$692,"Sim")+SUMIFS('Faturamento SP3'!$P$2:$P$692,'Faturamento SP3'!$D$2:$D$692,'Infos Relatório'!$B$326,'Faturamento SP3'!$E$2:$E$692,'Infos Relatório'!$B377,'Faturamento SP3'!$Z$2:$Z$692,'Infos Relatório'!AM$1,'Faturamento SP3'!$T$2:$T$692,"Sim")</f>
        <v>0</v>
      </c>
      <c r="AQ377" s="27" t="e">
        <f t="shared" si="127"/>
        <v>#DIV/0!</v>
      </c>
      <c r="AR377" s="24">
        <f>SUMIFS('Faturamento SP3'!$H$2:$H$692,'Faturamento SP3'!$D$2:$D$692,'Infos Relatório'!$B$326,'Faturamento SP3'!$E$2:$E$692,'Infos Relatório'!$B377,'Faturamento SP3'!$Z$2:$Z$692,'Infos Relatório'!AM$1)</f>
        <v>0</v>
      </c>
      <c r="AS377" s="23">
        <f>COUNTIFS('Faturamento SP3'!$D$2:$D$692,'Infos Relatório'!$B$326,'Faturamento SP3'!$E$2:$E$692,'Infos Relatório'!$B377,'Faturamento SP3'!$Z$2:$Z$692,'Infos Relatório'!AS$1)</f>
        <v>0</v>
      </c>
      <c r="AT377" s="13">
        <f>SUMIFS('Faturamento SP3'!$G$2:$G$692,'Faturamento SP3'!$D$2:$D$692,'Infos Relatório'!$B$326,'Faturamento SP3'!$E$2:$E$692,'Infos Relatório'!$B377,'Faturamento SP3'!$Z$2:$Z$692,'Infos Relatório'!AS$1)</f>
        <v>0</v>
      </c>
      <c r="AU377" s="13">
        <f>SUMIFS('Faturamento SP3'!$J$2:$J$692,'Faturamento SP3'!$D$2:$D$692,'Infos Relatório'!$B$326,'Faturamento SP3'!$E$2:$E$692,'Infos Relatório'!$B377,'Faturamento SP3'!$Z$2:$Z$692,'Infos Relatório'!AS$1)</f>
        <v>0</v>
      </c>
      <c r="AV377" s="14">
        <f>SUMIFS('Faturamento SP3'!$O$2:$O$692,'Faturamento SP3'!$D$2:$D$692,'Infos Relatório'!$B$326,'Faturamento SP3'!$E$2:$E$692,'Infos Relatório'!$B377,'Faturamento SP3'!$Z$2:$Z$692,'Infos Relatório'!AS$1,'Faturamento SP3'!$T$2:$T$692,"Sim")+SUMIFS('Faturamento SP3'!$P$2:$P$692,'Faturamento SP3'!$D$2:$D$692,'Infos Relatório'!$B$326,'Faturamento SP3'!$E$2:$E$692,'Infos Relatório'!$B377,'Faturamento SP3'!$Z$2:$Z$692,'Infos Relatório'!AS$1,'Faturamento SP3'!$T$2:$T$692,"Sim")</f>
        <v>0</v>
      </c>
      <c r="AW377" s="27" t="e">
        <f t="shared" si="128"/>
        <v>#DIV/0!</v>
      </c>
      <c r="AX377" s="24">
        <f>SUMIFS('Faturamento SP3'!$H$2:$H$692,'Faturamento SP3'!$D$2:$D$692,'Infos Relatório'!$B$326,'Faturamento SP3'!$E$2:$E$692,'Infos Relatório'!$B377,'Faturamento SP3'!$Z$2:$Z$692,'Infos Relatório'!AS$1)</f>
        <v>0</v>
      </c>
      <c r="AY377" s="23">
        <f>COUNTIFS('Faturamento SP3'!$D$2:$D$692,'Infos Relatório'!$B$326,'Faturamento SP3'!$E$2:$E$692,'Infos Relatório'!$B377,'Faturamento SP3'!$Z$2:$Z$692,'Infos Relatório'!AY$1)</f>
        <v>0</v>
      </c>
      <c r="AZ377" s="13">
        <f>SUMIFS('Faturamento SP3'!$G$2:$G$692,'Faturamento SP3'!$D$2:$D$692,'Infos Relatório'!$B$326,'Faturamento SP3'!$E$2:$E$692,'Infos Relatório'!$B377,'Faturamento SP3'!$Z$2:$Z$692,'Infos Relatório'!AY$1)</f>
        <v>0</v>
      </c>
      <c r="BA377" s="13">
        <f>SUMIFS('Faturamento SP3'!$J$2:$J$692,'Faturamento SP3'!$D$2:$D$692,'Infos Relatório'!$B$326,'Faturamento SP3'!$E$2:$E$692,'Infos Relatório'!$B377,'Faturamento SP3'!$Z$2:$Z$692,'Infos Relatório'!AY$1)</f>
        <v>0</v>
      </c>
      <c r="BB377" s="14">
        <f>SUMIFS('Faturamento SP3'!$O$2:$O$692,'Faturamento SP3'!$D$2:$D$692,'Infos Relatório'!$B$326,'Faturamento SP3'!$E$2:$E$692,'Infos Relatório'!$B377,'Faturamento SP3'!$Z$2:$Z$692,'Infos Relatório'!AY$1,'Faturamento SP3'!$T$2:$T$692,"Sim")+SUMIFS('Faturamento SP3'!$P$2:$P$692,'Faturamento SP3'!$D$2:$D$692,'Infos Relatório'!$B$326,'Faturamento SP3'!$E$2:$E$692,'Infos Relatório'!$B377,'Faturamento SP3'!$Z$2:$Z$692,'Infos Relatório'!AY$1,'Faturamento SP3'!$T$2:$T$692,"Sim")</f>
        <v>0</v>
      </c>
      <c r="BC377" s="27" t="e">
        <f t="shared" si="129"/>
        <v>#DIV/0!</v>
      </c>
      <c r="BD377" s="24">
        <f>SUMIFS('Faturamento SP3'!$H$2:$H$692,'Faturamento SP3'!$D$2:$D$692,'Infos Relatório'!$B$326,'Faturamento SP3'!$E$2:$E$692,'Infos Relatório'!$B377,'Faturamento SP3'!$Z$2:$Z$692,'Infos Relatório'!AY$1)</f>
        <v>0</v>
      </c>
      <c r="BE377" s="23">
        <f>COUNTIFS('Faturamento SP3'!$D$2:$D$692,'Infos Relatório'!$B$326,'Faturamento SP3'!$E$2:$E$692,'Infos Relatório'!$B377,'Faturamento SP3'!$Z$2:$Z$692,'Infos Relatório'!BE$1)</f>
        <v>0</v>
      </c>
      <c r="BF377" s="13">
        <f>SUMIFS('Faturamento SP3'!$G$2:$G$692,'Faturamento SP3'!$D$2:$D$692,'Infos Relatório'!$B$326,'Faturamento SP3'!$E$2:$E$692,'Infos Relatório'!$B377,'Faturamento SP3'!$Z$2:$Z$692,'Infos Relatório'!BE$1)</f>
        <v>0</v>
      </c>
      <c r="BG377" s="13">
        <f>SUMIFS('Faturamento SP3'!$J$2:$J$692,'Faturamento SP3'!$D$2:$D$692,'Infos Relatório'!$B$326,'Faturamento SP3'!$E$2:$E$692,'Infos Relatório'!$B377,'Faturamento SP3'!$Z$2:$Z$692,'Infos Relatório'!BE$1)</f>
        <v>0</v>
      </c>
      <c r="BH377" s="14">
        <f>SUMIFS('Faturamento SP3'!$O$2:$O$692,'Faturamento SP3'!$D$2:$D$692,'Infos Relatório'!$B$326,'Faturamento SP3'!$E$2:$E$692,'Infos Relatório'!$B377,'Faturamento SP3'!$Z$2:$Z$692,'Infos Relatório'!BE$1,'Faturamento SP3'!$T$2:$T$692,"Sim")+SUMIFS('Faturamento SP3'!$P$2:$P$692,'Faturamento SP3'!$D$2:$D$692,'Infos Relatório'!$B$326,'Faturamento SP3'!$E$2:$E$692,'Infos Relatório'!$B377,'Faturamento SP3'!$Z$2:$Z$692,'Infos Relatório'!BE$1,'Faturamento SP3'!$T$2:$T$692,"Sim")</f>
        <v>0</v>
      </c>
      <c r="BI377" s="27" t="e">
        <f t="shared" si="130"/>
        <v>#DIV/0!</v>
      </c>
      <c r="BJ377" s="24">
        <f>SUMIFS('Faturamento SP3'!$H$2:$H$692,'Faturamento SP3'!$D$2:$D$692,'Infos Relatório'!$B$326,'Faturamento SP3'!$E$2:$E$692,'Infos Relatório'!$B377,'Faturamento SP3'!$Z$2:$Z$692,'Infos Relatório'!BE$1)</f>
        <v>0</v>
      </c>
      <c r="BK377" s="23">
        <f>COUNTIFS('Faturamento SP3'!$D$2:$D$692,'Infos Relatório'!$B$326,'Faturamento SP3'!$E$2:$E$692,'Infos Relatório'!$B377,'Faturamento SP3'!$Z$2:$Z$692,'Infos Relatório'!BK$1)</f>
        <v>0</v>
      </c>
      <c r="BL377" s="13">
        <f>SUMIFS('Faturamento SP3'!$G$2:$G$692,'Faturamento SP3'!$D$2:$D$692,'Infos Relatório'!$B$326,'Faturamento SP3'!$E$2:$E$692,'Infos Relatório'!$B377,'Faturamento SP3'!$Z$2:$Z$692,'Infos Relatório'!BK$1)</f>
        <v>0</v>
      </c>
      <c r="BM377" s="13">
        <f>SUMIFS('Faturamento SP3'!$J$2:$J$692,'Faturamento SP3'!$D$2:$D$692,'Infos Relatório'!$B$326,'Faturamento SP3'!$E$2:$E$692,'Infos Relatório'!$B377,'Faturamento SP3'!$Z$2:$Z$692,'Infos Relatório'!BK$1)</f>
        <v>0</v>
      </c>
      <c r="BN377" s="14">
        <f>SUMIFS('Faturamento SP3'!$O$2:$O$692,'Faturamento SP3'!$D$2:$D$692,'Infos Relatório'!$B$326,'Faturamento SP3'!$E$2:$E$692,'Infos Relatório'!$B377,'Faturamento SP3'!$Z$2:$Z$692,'Infos Relatório'!BK$1,'Faturamento SP3'!$T$2:$T$692,"Sim")+SUMIFS('Faturamento SP3'!$P$2:$P$692,'Faturamento SP3'!$D$2:$D$692,'Infos Relatório'!$B$326,'Faturamento SP3'!$E$2:$E$692,'Infos Relatório'!$B377,'Faturamento SP3'!$Z$2:$Z$692,'Infos Relatório'!BK$1,'Faturamento SP3'!$T$2:$T$692,"Sim")</f>
        <v>0</v>
      </c>
      <c r="BO377" s="27" t="e">
        <f t="shared" si="131"/>
        <v>#DIV/0!</v>
      </c>
      <c r="BP377" s="24">
        <f>SUMIFS('Faturamento SP3'!$H$2:$H$692,'Faturamento SP3'!$D$2:$D$692,'Infos Relatório'!$B$326,'Faturamento SP3'!$E$2:$E$692,'Infos Relatório'!$B377,'Faturamento SP3'!$Z$2:$Z$692,'Infos Relatório'!BK$1)</f>
        <v>0</v>
      </c>
      <c r="BQ377" s="23">
        <f>COUNTIFS('Faturamento SP3'!$D$2:$D$692,'Infos Relatório'!$B$326,'Faturamento SP3'!$E$2:$E$692,'Infos Relatório'!$B377,'Faturamento SP3'!$Z$2:$Z$692,'Infos Relatório'!BQ$1)</f>
        <v>0</v>
      </c>
      <c r="BR377" s="13">
        <f>SUMIFS('Faturamento SP3'!$G$2:$G$692,'Faturamento SP3'!$D$2:$D$692,'Infos Relatório'!$B$326,'Faturamento SP3'!$E$2:$E$692,'Infos Relatório'!$B377,'Faturamento SP3'!$Z$2:$Z$692,'Infos Relatório'!BQ$1)</f>
        <v>0</v>
      </c>
      <c r="BS377" s="13">
        <f>SUMIFS('Faturamento SP3'!$J$2:$J$692,'Faturamento SP3'!$D$2:$D$692,'Infos Relatório'!$B$326,'Faturamento SP3'!$E$2:$E$692,'Infos Relatório'!$B377,'Faturamento SP3'!$Z$2:$Z$692,'Infos Relatório'!BQ$1)</f>
        <v>0</v>
      </c>
      <c r="BT377" s="14">
        <f>SUMIFS('Faturamento SP3'!$O$2:$O$692,'Faturamento SP3'!$D$2:$D$692,'Infos Relatório'!$B$326,'Faturamento SP3'!$E$2:$E$692,'Infos Relatório'!$B377,'Faturamento SP3'!$Z$2:$Z$692,'Infos Relatório'!BQ$1,'Faturamento SP3'!$T$2:$T$692,"Sim")+SUMIFS('Faturamento SP3'!$P$2:$P$692,'Faturamento SP3'!$D$2:$D$692,'Infos Relatório'!$B$326,'Faturamento SP3'!$E$2:$E$692,'Infos Relatório'!$B377,'Faturamento SP3'!$Z$2:$Z$692,'Infos Relatório'!BQ$1,'Faturamento SP3'!$T$2:$T$692,"Sim")</f>
        <v>0</v>
      </c>
      <c r="BU377" s="27" t="e">
        <f t="shared" si="132"/>
        <v>#DIV/0!</v>
      </c>
      <c r="BV377" s="24">
        <f>SUMIFS('Faturamento SP3'!$H$2:$H$692,'Faturamento SP3'!$D$2:$D$692,'Infos Relatório'!$B$326,'Faturamento SP3'!$E$2:$E$692,'Infos Relatório'!$B377,'Faturamento SP3'!$Z$2:$Z$692,'Infos Relatório'!BQ$1)</f>
        <v>0</v>
      </c>
    </row>
    <row r="378" spans="2:74">
      <c r="B378" s="17" t="s">
        <v>58</v>
      </c>
      <c r="C378" s="23">
        <f>COUNTIFS('Faturamento SP3'!$D$2:$D$692,'Infos Relatório'!$B$326,'Faturamento SP3'!$E$2:$E$692,'Infos Relatório'!$B378,'Faturamento SP3'!$Z$2:$Z$692,'Infos Relatório'!C$1)</f>
        <v>0</v>
      </c>
      <c r="D378" s="13">
        <f>SUMIFS('Faturamento SP3'!$G$2:$G$692,'Faturamento SP3'!$D$2:$D$692,'Infos Relatório'!$B$326,'Faturamento SP3'!$E$2:$E$692,'Infos Relatório'!$B378,'Faturamento SP3'!$Z$2:$Z$692,'Infos Relatório'!C$1)</f>
        <v>0</v>
      </c>
      <c r="E378" s="13">
        <f>SUMIFS('Faturamento SP3'!$J$2:$J$692,'Faturamento SP3'!$D$2:$D$692,'Infos Relatório'!$B$326,'Faturamento SP3'!$E$2:$E$692,'Infos Relatório'!$B378,'Faturamento SP3'!$Z$2:$Z$692,'Infos Relatório'!C$1)</f>
        <v>0</v>
      </c>
      <c r="F378" s="14">
        <f>SUMIFS('Faturamento SP3'!$O$2:$O$692,'Faturamento SP3'!$D$2:$D$692,'Infos Relatório'!$B$326,'Faturamento SP3'!$E$2:$E$692,'Infos Relatório'!$B378,'Faturamento SP3'!$Z$2:$Z$692,'Infos Relatório'!C$1,'Faturamento SP3'!$T$2:$T$692,"Sim")+SUMIFS('Faturamento SP3'!$P$2:$P$692,'Faturamento SP3'!$D$2:$D$692,'Infos Relatório'!$B$326,'Faturamento SP3'!$E$2:$E$692,'Infos Relatório'!$B378,'Faturamento SP3'!$Z$2:$Z$692,'Infos Relatório'!C$1,'Faturamento SP3'!$T$2:$T$692,"Sim")</f>
        <v>0</v>
      </c>
      <c r="G378" s="27" t="e">
        <f t="shared" si="121"/>
        <v>#DIV/0!</v>
      </c>
      <c r="H378" s="24">
        <f>SUMIFS('Faturamento SP3'!$H$2:$H$692,'Faturamento SP3'!$D$2:$D$692,'Infos Relatório'!$B$326,'Faturamento SP3'!$E$2:$E$692,'Infos Relatório'!$B378,'Faturamento SP3'!$Z$2:$Z$692,'Infos Relatório'!C$1)</f>
        <v>0</v>
      </c>
      <c r="I378" s="23">
        <f>COUNTIFS('Faturamento SP3'!$D$2:$D$692,'Infos Relatório'!$B$326,'Faturamento SP3'!$E$2:$E$692,'Infos Relatório'!$B378,'Faturamento SP3'!$Z$2:$Z$692,'Infos Relatório'!I$1)</f>
        <v>0</v>
      </c>
      <c r="J378" s="13">
        <f>SUMIFS('Faturamento SP3'!$G$2:$G$692,'Faturamento SP3'!$D$2:$D$692,'Infos Relatório'!$B$326,'Faturamento SP3'!$E$2:$E$692,'Infos Relatório'!$B378,'Faturamento SP3'!$Z$2:$Z$692,'Infos Relatório'!I$1)</f>
        <v>0</v>
      </c>
      <c r="K378" s="13">
        <f>SUMIFS('Faturamento SP3'!$J$2:$J$692,'Faturamento SP3'!$D$2:$D$692,'Infos Relatório'!$B$326,'Faturamento SP3'!$E$2:$E$692,'Infos Relatório'!$B378,'Faturamento SP3'!$Z$2:$Z$692,'Infos Relatório'!I$1)</f>
        <v>0</v>
      </c>
      <c r="L378" s="14">
        <f>SUMIFS('Faturamento SP3'!$O$2:$O$692,'Faturamento SP3'!$D$2:$D$692,'Infos Relatório'!$B$326,'Faturamento SP3'!$E$2:$E$692,'Infos Relatório'!$B378,'Faturamento SP3'!$Z$2:$Z$692,'Infos Relatório'!I$1,'Faturamento SP3'!$T$2:$T$692,"Sim")+SUMIFS('Faturamento SP3'!$P$2:$P$692,'Faturamento SP3'!$D$2:$D$692,'Infos Relatório'!$B$326,'Faturamento SP3'!$E$2:$E$692,'Infos Relatório'!$B378,'Faturamento SP3'!$Z$2:$Z$692,'Infos Relatório'!I$1,'Faturamento SP3'!$T$2:$T$692,"Sim")</f>
        <v>0</v>
      </c>
      <c r="M378" s="27" t="e">
        <f t="shared" si="122"/>
        <v>#DIV/0!</v>
      </c>
      <c r="N378" s="24">
        <f>SUMIFS('Faturamento SP3'!$H$2:$H$692,'Faturamento SP3'!$D$2:$D$692,'Infos Relatório'!$B$326,'Faturamento SP3'!$E$2:$E$692,'Infos Relatório'!$B378,'Faturamento SP3'!$Z$2:$Z$692,'Infos Relatório'!I$1)</f>
        <v>0</v>
      </c>
      <c r="O378" s="23">
        <f>COUNTIFS('Faturamento SP3'!$D$2:$D$692,'Infos Relatório'!$B$326,'Faturamento SP3'!$E$2:$E$692,'Infos Relatório'!$B378,'Faturamento SP3'!$Z$2:$Z$692,'Infos Relatório'!O$1)</f>
        <v>0</v>
      </c>
      <c r="P378" s="13">
        <f>SUMIFS('Faturamento SP3'!$G$2:$G$692,'Faturamento SP3'!$D$2:$D$692,'Infos Relatório'!$B$326,'Faturamento SP3'!$E$2:$E$692,'Infos Relatório'!$B378,'Faturamento SP3'!$Z$2:$Z$692,'Infos Relatório'!O$1)</f>
        <v>0</v>
      </c>
      <c r="Q378" s="13">
        <f>SUMIFS('Faturamento SP3'!$J$2:$J$692,'Faturamento SP3'!$D$2:$D$692,'Infos Relatório'!$B$326,'Faturamento SP3'!$E$2:$E$692,'Infos Relatório'!$B378,'Faturamento SP3'!$Z$2:$Z$692,'Infos Relatório'!O$1)</f>
        <v>0</v>
      </c>
      <c r="R378" s="14">
        <f>SUMIFS('Faturamento SP3'!$O$2:$O$692,'Faturamento SP3'!$D$2:$D$692,'Infos Relatório'!$B$326,'Faturamento SP3'!$E$2:$E$692,'Infos Relatório'!$B378,'Faturamento SP3'!$Z$2:$Z$692,'Infos Relatório'!O$1,'Faturamento SP3'!$T$2:$T$692,"Sim")+SUMIFS('Faturamento SP3'!$P$2:$P$692,'Faturamento SP3'!$D$2:$D$692,'Infos Relatório'!$B$326,'Faturamento SP3'!$E$2:$E$692,'Infos Relatório'!$B378,'Faturamento SP3'!$Z$2:$Z$692,'Infos Relatório'!O$1,'Faturamento SP3'!$T$2:$T$692,"Sim")</f>
        <v>0</v>
      </c>
      <c r="S378" s="27" t="e">
        <f t="shared" si="123"/>
        <v>#DIV/0!</v>
      </c>
      <c r="T378" s="24">
        <f>SUMIFS('Faturamento SP3'!$H$2:$H$692,'Faturamento SP3'!$D$2:$D$692,'Infos Relatório'!$B$326,'Faturamento SP3'!$E$2:$E$692,'Infos Relatório'!$B378,'Faturamento SP3'!$Z$2:$Z$692,'Infos Relatório'!O$1)</f>
        <v>0</v>
      </c>
      <c r="U378" s="23">
        <f>COUNTIFS('Faturamento SP3'!$D$2:$D$692,'Infos Relatório'!$B$326,'Faturamento SP3'!$E$2:$E$692,'Infos Relatório'!$B378,'Faturamento SP3'!$Z$2:$Z$692,'Infos Relatório'!U$1)</f>
        <v>0</v>
      </c>
      <c r="V378" s="13">
        <f>SUMIFS('Faturamento SP3'!$G$2:$G$692,'Faturamento SP3'!$D$2:$D$692,'Infos Relatório'!$B$326,'Faturamento SP3'!$E$2:$E$692,'Infos Relatório'!$B378,'Faturamento SP3'!$Z$2:$Z$692,'Infos Relatório'!U$1)</f>
        <v>0</v>
      </c>
      <c r="W378" s="13">
        <f>SUMIFS('Faturamento SP3'!$J$2:$J$692,'Faturamento SP3'!$D$2:$D$692,'Infos Relatório'!$B$326,'Faturamento SP3'!$E$2:$E$692,'Infos Relatório'!$B378,'Faturamento SP3'!$Z$2:$Z$692,'Infos Relatório'!U$1)</f>
        <v>0</v>
      </c>
      <c r="X378" s="14">
        <f>SUMIFS('Faturamento SP3'!$O$2:$O$692,'Faturamento SP3'!$D$2:$D$692,'Infos Relatório'!$B$326,'Faturamento SP3'!$E$2:$E$692,'Infos Relatório'!$B378,'Faturamento SP3'!$Z$2:$Z$692,'Infos Relatório'!U$1,'Faturamento SP3'!$T$2:$T$692,"Sim")+SUMIFS('Faturamento SP3'!$P$2:$P$692,'Faturamento SP3'!$D$2:$D$692,'Infos Relatório'!$B$326,'Faturamento SP3'!$E$2:$E$692,'Infos Relatório'!$B378,'Faturamento SP3'!$Z$2:$Z$692,'Infos Relatório'!U$1,'Faturamento SP3'!$T$2:$T$692,"Sim")</f>
        <v>0</v>
      </c>
      <c r="Y378" s="27" t="e">
        <f t="shared" si="124"/>
        <v>#DIV/0!</v>
      </c>
      <c r="Z378" s="24">
        <f>SUMIFS('Faturamento SP3'!$H$2:$H$692,'Faturamento SP3'!$D$2:$D$692,'Infos Relatório'!$B$326,'Faturamento SP3'!$E$2:$E$692,'Infos Relatório'!$B378,'Faturamento SP3'!$Z$2:$Z$692,'Infos Relatório'!U$1)</f>
        <v>0</v>
      </c>
      <c r="AA378" s="23">
        <f>COUNTIFS('Faturamento SP3'!$D$2:$D$692,'Infos Relatório'!$B$326,'Faturamento SP3'!$E$2:$E$692,'Infos Relatório'!$B378,'Faturamento SP3'!$Z$2:$Z$692,'Infos Relatório'!AA$1)</f>
        <v>0</v>
      </c>
      <c r="AB378" s="13">
        <f>SUMIFS('Faturamento SP3'!$G$2:$G$692,'Faturamento SP3'!$D$2:$D$692,'Infos Relatório'!$B$326,'Faturamento SP3'!$E$2:$E$692,'Infos Relatório'!$B378,'Faturamento SP3'!$Z$2:$Z$692,'Infos Relatório'!AA$1)</f>
        <v>0</v>
      </c>
      <c r="AC378" s="13">
        <f>SUMIFS('Faturamento SP3'!$J$2:$J$692,'Faturamento SP3'!$D$2:$D$692,'Infos Relatório'!$B$326,'Faturamento SP3'!$E$2:$E$692,'Infos Relatório'!$B378,'Faturamento SP3'!$Z$2:$Z$692,'Infos Relatório'!AA$1)</f>
        <v>0</v>
      </c>
      <c r="AD378" s="14">
        <f>SUMIFS('Faturamento SP3'!$O$2:$O$692,'Faturamento SP3'!$D$2:$D$692,'Infos Relatório'!$B$326,'Faturamento SP3'!$E$2:$E$692,'Infos Relatório'!$B378,'Faturamento SP3'!$Z$2:$Z$692,'Infos Relatório'!AA$1,'Faturamento SP3'!$T$2:$T$692,"Sim")+SUMIFS('Faturamento SP3'!$P$2:$P$692,'Faturamento SP3'!$D$2:$D$692,'Infos Relatório'!$B$326,'Faturamento SP3'!$E$2:$E$692,'Infos Relatório'!$B378,'Faturamento SP3'!$Z$2:$Z$692,'Infos Relatório'!AA$1,'Faturamento SP3'!$T$2:$T$692,"Sim")</f>
        <v>0</v>
      </c>
      <c r="AE378" s="27" t="e">
        <f t="shared" si="125"/>
        <v>#DIV/0!</v>
      </c>
      <c r="AF378" s="24">
        <f>SUMIFS('Faturamento SP3'!$H$2:$H$692,'Faturamento SP3'!$D$2:$D$692,'Infos Relatório'!$B$326,'Faturamento SP3'!$E$2:$E$692,'Infos Relatório'!$B378,'Faturamento SP3'!$Z$2:$Z$692,'Infos Relatório'!AA$1)</f>
        <v>0</v>
      </c>
      <c r="AG378" s="23">
        <f>COUNTIFS('Faturamento SP3'!$D$2:$D$692,'Infos Relatório'!$B$326,'Faturamento SP3'!$E$2:$E$692,'Infos Relatório'!$B378,'Faturamento SP3'!$Z$2:$Z$692,'Infos Relatório'!AG$1)</f>
        <v>0</v>
      </c>
      <c r="AH378" s="13">
        <f>SUMIFS('Faturamento SP3'!$G$2:$G$692,'Faturamento SP3'!$D$2:$D$692,'Infos Relatório'!$B$326,'Faturamento SP3'!$E$2:$E$692,'Infos Relatório'!$B378,'Faturamento SP3'!$Z$2:$Z$692,'Infos Relatório'!AG$1)</f>
        <v>0</v>
      </c>
      <c r="AI378" s="13">
        <f>SUMIFS('Faturamento SP3'!$J$2:$J$692,'Faturamento SP3'!$D$2:$D$692,'Infos Relatório'!$B$326,'Faturamento SP3'!$E$2:$E$692,'Infos Relatório'!$B378,'Faturamento SP3'!$Z$2:$Z$692,'Infos Relatório'!AG$1)</f>
        <v>0</v>
      </c>
      <c r="AJ378" s="14">
        <f>SUMIFS('Faturamento SP3'!$O$2:$O$692,'Faturamento SP3'!$D$2:$D$692,'Infos Relatório'!$B$326,'Faturamento SP3'!$E$2:$E$692,'Infos Relatório'!$B378,'Faturamento SP3'!$Z$2:$Z$692,'Infos Relatório'!AG$1,'Faturamento SP3'!$T$2:$T$692,"Sim")+SUMIFS('Faturamento SP3'!$P$2:$P$692,'Faturamento SP3'!$D$2:$D$692,'Infos Relatório'!$B$326,'Faturamento SP3'!$E$2:$E$692,'Infos Relatório'!$B378,'Faturamento SP3'!$Z$2:$Z$692,'Infos Relatório'!AG$1,'Faturamento SP3'!$T$2:$T$692,"Sim")</f>
        <v>0</v>
      </c>
      <c r="AK378" s="27" t="e">
        <f t="shared" si="126"/>
        <v>#DIV/0!</v>
      </c>
      <c r="AL378" s="24">
        <f>SUMIFS('Faturamento SP3'!$H$2:$H$692,'Faturamento SP3'!$D$2:$D$692,'Infos Relatório'!$B$326,'Faturamento SP3'!$E$2:$E$692,'Infos Relatório'!$B378,'Faturamento SP3'!$Z$2:$Z$692,'Infos Relatório'!AG$1)</f>
        <v>0</v>
      </c>
      <c r="AM378" s="23">
        <f>COUNTIFS('Faturamento SP3'!$D$2:$D$692,'Infos Relatório'!$B$326,'Faturamento SP3'!$E$2:$E$692,'Infos Relatório'!$B378,'Faturamento SP3'!$Z$2:$Z$692,'Infos Relatório'!AM$1)</f>
        <v>0</v>
      </c>
      <c r="AN378" s="13">
        <f>SUMIFS('Faturamento SP3'!$G$2:$G$692,'Faturamento SP3'!$D$2:$D$692,'Infos Relatório'!$B$326,'Faturamento SP3'!$E$2:$E$692,'Infos Relatório'!$B378,'Faturamento SP3'!$Z$2:$Z$692,'Infos Relatório'!AM$1)</f>
        <v>0</v>
      </c>
      <c r="AO378" s="13">
        <f>SUMIFS('Faturamento SP3'!$J$2:$J$692,'Faturamento SP3'!$D$2:$D$692,'Infos Relatório'!$B$326,'Faturamento SP3'!$E$2:$E$692,'Infos Relatório'!$B378,'Faturamento SP3'!$Z$2:$Z$692,'Infos Relatório'!AM$1)</f>
        <v>0</v>
      </c>
      <c r="AP378" s="14">
        <f>SUMIFS('Faturamento SP3'!$O$2:$O$692,'Faturamento SP3'!$D$2:$D$692,'Infos Relatório'!$B$326,'Faturamento SP3'!$E$2:$E$692,'Infos Relatório'!$B378,'Faturamento SP3'!$Z$2:$Z$692,'Infos Relatório'!AM$1,'Faturamento SP3'!$T$2:$T$692,"Sim")+SUMIFS('Faturamento SP3'!$P$2:$P$692,'Faturamento SP3'!$D$2:$D$692,'Infos Relatório'!$B$326,'Faturamento SP3'!$E$2:$E$692,'Infos Relatório'!$B378,'Faturamento SP3'!$Z$2:$Z$692,'Infos Relatório'!AM$1,'Faturamento SP3'!$T$2:$T$692,"Sim")</f>
        <v>0</v>
      </c>
      <c r="AQ378" s="27" t="e">
        <f t="shared" si="127"/>
        <v>#DIV/0!</v>
      </c>
      <c r="AR378" s="24">
        <f>SUMIFS('Faturamento SP3'!$H$2:$H$692,'Faturamento SP3'!$D$2:$D$692,'Infos Relatório'!$B$326,'Faturamento SP3'!$E$2:$E$692,'Infos Relatório'!$B378,'Faturamento SP3'!$Z$2:$Z$692,'Infos Relatório'!AM$1)</f>
        <v>0</v>
      </c>
      <c r="AS378" s="23">
        <f>COUNTIFS('Faturamento SP3'!$D$2:$D$692,'Infos Relatório'!$B$326,'Faturamento SP3'!$E$2:$E$692,'Infos Relatório'!$B378,'Faturamento SP3'!$Z$2:$Z$692,'Infos Relatório'!AS$1)</f>
        <v>0</v>
      </c>
      <c r="AT378" s="13">
        <f>SUMIFS('Faturamento SP3'!$G$2:$G$692,'Faturamento SP3'!$D$2:$D$692,'Infos Relatório'!$B$326,'Faturamento SP3'!$E$2:$E$692,'Infos Relatório'!$B378,'Faturamento SP3'!$Z$2:$Z$692,'Infos Relatório'!AS$1)</f>
        <v>0</v>
      </c>
      <c r="AU378" s="13">
        <f>SUMIFS('Faturamento SP3'!$J$2:$J$692,'Faturamento SP3'!$D$2:$D$692,'Infos Relatório'!$B$326,'Faturamento SP3'!$E$2:$E$692,'Infos Relatório'!$B378,'Faturamento SP3'!$Z$2:$Z$692,'Infos Relatório'!AS$1)</f>
        <v>0</v>
      </c>
      <c r="AV378" s="14">
        <f>SUMIFS('Faturamento SP3'!$O$2:$O$692,'Faturamento SP3'!$D$2:$D$692,'Infos Relatório'!$B$326,'Faturamento SP3'!$E$2:$E$692,'Infos Relatório'!$B378,'Faturamento SP3'!$Z$2:$Z$692,'Infos Relatório'!AS$1,'Faturamento SP3'!$T$2:$T$692,"Sim")+SUMIFS('Faturamento SP3'!$P$2:$P$692,'Faturamento SP3'!$D$2:$D$692,'Infos Relatório'!$B$326,'Faturamento SP3'!$E$2:$E$692,'Infos Relatório'!$B378,'Faturamento SP3'!$Z$2:$Z$692,'Infos Relatório'!AS$1,'Faturamento SP3'!$T$2:$T$692,"Sim")</f>
        <v>0</v>
      </c>
      <c r="AW378" s="27" t="e">
        <f t="shared" si="128"/>
        <v>#DIV/0!</v>
      </c>
      <c r="AX378" s="24">
        <f>SUMIFS('Faturamento SP3'!$H$2:$H$692,'Faturamento SP3'!$D$2:$D$692,'Infos Relatório'!$B$326,'Faturamento SP3'!$E$2:$E$692,'Infos Relatório'!$B378,'Faturamento SP3'!$Z$2:$Z$692,'Infos Relatório'!AS$1)</f>
        <v>0</v>
      </c>
      <c r="AY378" s="23">
        <f>COUNTIFS('Faturamento SP3'!$D$2:$D$692,'Infos Relatório'!$B$326,'Faturamento SP3'!$E$2:$E$692,'Infos Relatório'!$B378,'Faturamento SP3'!$Z$2:$Z$692,'Infos Relatório'!AY$1)</f>
        <v>0</v>
      </c>
      <c r="AZ378" s="13">
        <f>SUMIFS('Faturamento SP3'!$G$2:$G$692,'Faturamento SP3'!$D$2:$D$692,'Infos Relatório'!$B$326,'Faturamento SP3'!$E$2:$E$692,'Infos Relatório'!$B378,'Faturamento SP3'!$Z$2:$Z$692,'Infos Relatório'!AY$1)</f>
        <v>0</v>
      </c>
      <c r="BA378" s="13">
        <f>SUMIFS('Faturamento SP3'!$J$2:$J$692,'Faturamento SP3'!$D$2:$D$692,'Infos Relatório'!$B$326,'Faturamento SP3'!$E$2:$E$692,'Infos Relatório'!$B378,'Faturamento SP3'!$Z$2:$Z$692,'Infos Relatório'!AY$1)</f>
        <v>0</v>
      </c>
      <c r="BB378" s="14">
        <f>SUMIFS('Faturamento SP3'!$O$2:$O$692,'Faturamento SP3'!$D$2:$D$692,'Infos Relatório'!$B$326,'Faturamento SP3'!$E$2:$E$692,'Infos Relatório'!$B378,'Faturamento SP3'!$Z$2:$Z$692,'Infos Relatório'!AY$1,'Faturamento SP3'!$T$2:$T$692,"Sim")+SUMIFS('Faturamento SP3'!$P$2:$P$692,'Faturamento SP3'!$D$2:$D$692,'Infos Relatório'!$B$326,'Faturamento SP3'!$E$2:$E$692,'Infos Relatório'!$B378,'Faturamento SP3'!$Z$2:$Z$692,'Infos Relatório'!AY$1,'Faturamento SP3'!$T$2:$T$692,"Sim")</f>
        <v>0</v>
      </c>
      <c r="BC378" s="27" t="e">
        <f t="shared" si="129"/>
        <v>#DIV/0!</v>
      </c>
      <c r="BD378" s="24">
        <f>SUMIFS('Faturamento SP3'!$H$2:$H$692,'Faturamento SP3'!$D$2:$D$692,'Infos Relatório'!$B$326,'Faturamento SP3'!$E$2:$E$692,'Infos Relatório'!$B378,'Faturamento SP3'!$Z$2:$Z$692,'Infos Relatório'!AY$1)</f>
        <v>0</v>
      </c>
      <c r="BE378" s="23">
        <f>COUNTIFS('Faturamento SP3'!$D$2:$D$692,'Infos Relatório'!$B$326,'Faturamento SP3'!$E$2:$E$692,'Infos Relatório'!$B378,'Faturamento SP3'!$Z$2:$Z$692,'Infos Relatório'!BE$1)</f>
        <v>0</v>
      </c>
      <c r="BF378" s="13">
        <f>SUMIFS('Faturamento SP3'!$G$2:$G$692,'Faturamento SP3'!$D$2:$D$692,'Infos Relatório'!$B$326,'Faturamento SP3'!$E$2:$E$692,'Infos Relatório'!$B378,'Faturamento SP3'!$Z$2:$Z$692,'Infos Relatório'!BE$1)</f>
        <v>0</v>
      </c>
      <c r="BG378" s="13">
        <f>SUMIFS('Faturamento SP3'!$J$2:$J$692,'Faturamento SP3'!$D$2:$D$692,'Infos Relatório'!$B$326,'Faturamento SP3'!$E$2:$E$692,'Infos Relatório'!$B378,'Faturamento SP3'!$Z$2:$Z$692,'Infos Relatório'!BE$1)</f>
        <v>0</v>
      </c>
      <c r="BH378" s="14">
        <f>SUMIFS('Faturamento SP3'!$O$2:$O$692,'Faturamento SP3'!$D$2:$D$692,'Infos Relatório'!$B$326,'Faturamento SP3'!$E$2:$E$692,'Infos Relatório'!$B378,'Faturamento SP3'!$Z$2:$Z$692,'Infos Relatório'!BE$1,'Faturamento SP3'!$T$2:$T$692,"Sim")+SUMIFS('Faturamento SP3'!$P$2:$P$692,'Faturamento SP3'!$D$2:$D$692,'Infos Relatório'!$B$326,'Faturamento SP3'!$E$2:$E$692,'Infos Relatório'!$B378,'Faturamento SP3'!$Z$2:$Z$692,'Infos Relatório'!BE$1,'Faturamento SP3'!$T$2:$T$692,"Sim")</f>
        <v>0</v>
      </c>
      <c r="BI378" s="27" t="e">
        <f t="shared" si="130"/>
        <v>#DIV/0!</v>
      </c>
      <c r="BJ378" s="24">
        <f>SUMIFS('Faturamento SP3'!$H$2:$H$692,'Faturamento SP3'!$D$2:$D$692,'Infos Relatório'!$B$326,'Faturamento SP3'!$E$2:$E$692,'Infos Relatório'!$B378,'Faturamento SP3'!$Z$2:$Z$692,'Infos Relatório'!BE$1)</f>
        <v>0</v>
      </c>
      <c r="BK378" s="23">
        <f>COUNTIFS('Faturamento SP3'!$D$2:$D$692,'Infos Relatório'!$B$326,'Faturamento SP3'!$E$2:$E$692,'Infos Relatório'!$B378,'Faturamento SP3'!$Z$2:$Z$692,'Infos Relatório'!BK$1)</f>
        <v>0</v>
      </c>
      <c r="BL378" s="13">
        <f>SUMIFS('Faturamento SP3'!$G$2:$G$692,'Faturamento SP3'!$D$2:$D$692,'Infos Relatório'!$B$326,'Faturamento SP3'!$E$2:$E$692,'Infos Relatório'!$B378,'Faturamento SP3'!$Z$2:$Z$692,'Infos Relatório'!BK$1)</f>
        <v>0</v>
      </c>
      <c r="BM378" s="13">
        <f>SUMIFS('Faturamento SP3'!$J$2:$J$692,'Faturamento SP3'!$D$2:$D$692,'Infos Relatório'!$B$326,'Faturamento SP3'!$E$2:$E$692,'Infos Relatório'!$B378,'Faturamento SP3'!$Z$2:$Z$692,'Infos Relatório'!BK$1)</f>
        <v>0</v>
      </c>
      <c r="BN378" s="14">
        <f>SUMIFS('Faturamento SP3'!$O$2:$O$692,'Faturamento SP3'!$D$2:$D$692,'Infos Relatório'!$B$326,'Faturamento SP3'!$E$2:$E$692,'Infos Relatório'!$B378,'Faturamento SP3'!$Z$2:$Z$692,'Infos Relatório'!BK$1,'Faturamento SP3'!$T$2:$T$692,"Sim")+SUMIFS('Faturamento SP3'!$P$2:$P$692,'Faturamento SP3'!$D$2:$D$692,'Infos Relatório'!$B$326,'Faturamento SP3'!$E$2:$E$692,'Infos Relatório'!$B378,'Faturamento SP3'!$Z$2:$Z$692,'Infos Relatório'!BK$1,'Faturamento SP3'!$T$2:$T$692,"Sim")</f>
        <v>0</v>
      </c>
      <c r="BO378" s="27" t="e">
        <f t="shared" si="131"/>
        <v>#DIV/0!</v>
      </c>
      <c r="BP378" s="24">
        <f>SUMIFS('Faturamento SP3'!$H$2:$H$692,'Faturamento SP3'!$D$2:$D$692,'Infos Relatório'!$B$326,'Faturamento SP3'!$E$2:$E$692,'Infos Relatório'!$B378,'Faturamento SP3'!$Z$2:$Z$692,'Infos Relatório'!BK$1)</f>
        <v>0</v>
      </c>
      <c r="BQ378" s="23">
        <f>COUNTIFS('Faturamento SP3'!$D$2:$D$692,'Infos Relatório'!$B$326,'Faturamento SP3'!$E$2:$E$692,'Infos Relatório'!$B378,'Faturamento SP3'!$Z$2:$Z$692,'Infos Relatório'!BQ$1)</f>
        <v>0</v>
      </c>
      <c r="BR378" s="13">
        <f>SUMIFS('Faturamento SP3'!$G$2:$G$692,'Faturamento SP3'!$D$2:$D$692,'Infos Relatório'!$B$326,'Faturamento SP3'!$E$2:$E$692,'Infos Relatório'!$B378,'Faturamento SP3'!$Z$2:$Z$692,'Infos Relatório'!BQ$1)</f>
        <v>0</v>
      </c>
      <c r="BS378" s="13">
        <f>SUMIFS('Faturamento SP3'!$J$2:$J$692,'Faturamento SP3'!$D$2:$D$692,'Infos Relatório'!$B$326,'Faturamento SP3'!$E$2:$E$692,'Infos Relatório'!$B378,'Faturamento SP3'!$Z$2:$Z$692,'Infos Relatório'!BQ$1)</f>
        <v>0</v>
      </c>
      <c r="BT378" s="14">
        <f>SUMIFS('Faturamento SP3'!$O$2:$O$692,'Faturamento SP3'!$D$2:$D$692,'Infos Relatório'!$B$326,'Faturamento SP3'!$E$2:$E$692,'Infos Relatório'!$B378,'Faturamento SP3'!$Z$2:$Z$692,'Infos Relatório'!BQ$1,'Faturamento SP3'!$T$2:$T$692,"Sim")+SUMIFS('Faturamento SP3'!$P$2:$P$692,'Faturamento SP3'!$D$2:$D$692,'Infos Relatório'!$B$326,'Faturamento SP3'!$E$2:$E$692,'Infos Relatório'!$B378,'Faturamento SP3'!$Z$2:$Z$692,'Infos Relatório'!BQ$1,'Faturamento SP3'!$T$2:$T$692,"Sim")</f>
        <v>0</v>
      </c>
      <c r="BU378" s="27" t="e">
        <f t="shared" si="132"/>
        <v>#DIV/0!</v>
      </c>
      <c r="BV378" s="24">
        <f>SUMIFS('Faturamento SP3'!$H$2:$H$692,'Faturamento SP3'!$D$2:$D$692,'Infos Relatório'!$B$326,'Faturamento SP3'!$E$2:$E$692,'Infos Relatório'!$B378,'Faturamento SP3'!$Z$2:$Z$692,'Infos Relatório'!BQ$1)</f>
        <v>0</v>
      </c>
    </row>
    <row r="379" spans="2:74">
      <c r="B379" s="17" t="s">
        <v>59</v>
      </c>
      <c r="C379" s="23">
        <f>COUNTIFS('Faturamento SP3'!$D$2:$D$692,'Infos Relatório'!$B$326,'Faturamento SP3'!$E$2:$E$692,'Infos Relatório'!$B379,'Faturamento SP3'!$Z$2:$Z$692,'Infos Relatório'!C$1)</f>
        <v>0</v>
      </c>
      <c r="D379" s="13">
        <f>SUMIFS('Faturamento SP3'!$G$2:$G$692,'Faturamento SP3'!$D$2:$D$692,'Infos Relatório'!$B$326,'Faturamento SP3'!$E$2:$E$692,'Infos Relatório'!$B379,'Faturamento SP3'!$Z$2:$Z$692,'Infos Relatório'!C$1)</f>
        <v>0</v>
      </c>
      <c r="E379" s="13">
        <f>SUMIFS('Faturamento SP3'!$J$2:$J$692,'Faturamento SP3'!$D$2:$D$692,'Infos Relatório'!$B$326,'Faturamento SP3'!$E$2:$E$692,'Infos Relatório'!$B379,'Faturamento SP3'!$Z$2:$Z$692,'Infos Relatório'!C$1)</f>
        <v>0</v>
      </c>
      <c r="F379" s="14">
        <f>SUMIFS('Faturamento SP3'!$O$2:$O$692,'Faturamento SP3'!$D$2:$D$692,'Infos Relatório'!$B$326,'Faturamento SP3'!$E$2:$E$692,'Infos Relatório'!$B379,'Faturamento SP3'!$Z$2:$Z$692,'Infos Relatório'!C$1,'Faturamento SP3'!$T$2:$T$692,"Sim")+SUMIFS('Faturamento SP3'!$P$2:$P$692,'Faturamento SP3'!$D$2:$D$692,'Infos Relatório'!$B$326,'Faturamento SP3'!$E$2:$E$692,'Infos Relatório'!$B379,'Faturamento SP3'!$Z$2:$Z$692,'Infos Relatório'!C$1,'Faturamento SP3'!$T$2:$T$692,"Sim")</f>
        <v>0</v>
      </c>
      <c r="G379" s="27" t="e">
        <f t="shared" si="121"/>
        <v>#DIV/0!</v>
      </c>
      <c r="H379" s="24">
        <f>SUMIFS('Faturamento SP3'!$H$2:$H$692,'Faturamento SP3'!$D$2:$D$692,'Infos Relatório'!$B$326,'Faturamento SP3'!$E$2:$E$692,'Infos Relatório'!$B379,'Faturamento SP3'!$Z$2:$Z$692,'Infos Relatório'!C$1)</f>
        <v>0</v>
      </c>
      <c r="I379" s="23">
        <f>COUNTIFS('Faturamento SP3'!$D$2:$D$692,'Infos Relatório'!$B$326,'Faturamento SP3'!$E$2:$E$692,'Infos Relatório'!$B379,'Faturamento SP3'!$Z$2:$Z$692,'Infos Relatório'!I$1)</f>
        <v>0</v>
      </c>
      <c r="J379" s="13">
        <f>SUMIFS('Faturamento SP3'!$G$2:$G$692,'Faturamento SP3'!$D$2:$D$692,'Infos Relatório'!$B$326,'Faturamento SP3'!$E$2:$E$692,'Infos Relatório'!$B379,'Faturamento SP3'!$Z$2:$Z$692,'Infos Relatório'!I$1)</f>
        <v>0</v>
      </c>
      <c r="K379" s="13">
        <f>SUMIFS('Faturamento SP3'!$J$2:$J$692,'Faturamento SP3'!$D$2:$D$692,'Infos Relatório'!$B$326,'Faturamento SP3'!$E$2:$E$692,'Infos Relatório'!$B379,'Faturamento SP3'!$Z$2:$Z$692,'Infos Relatório'!I$1)</f>
        <v>0</v>
      </c>
      <c r="L379" s="14">
        <f>SUMIFS('Faturamento SP3'!$O$2:$O$692,'Faturamento SP3'!$D$2:$D$692,'Infos Relatório'!$B$326,'Faturamento SP3'!$E$2:$E$692,'Infos Relatório'!$B379,'Faturamento SP3'!$Z$2:$Z$692,'Infos Relatório'!I$1,'Faturamento SP3'!$T$2:$T$692,"Sim")+SUMIFS('Faturamento SP3'!$P$2:$P$692,'Faturamento SP3'!$D$2:$D$692,'Infos Relatório'!$B$326,'Faturamento SP3'!$E$2:$E$692,'Infos Relatório'!$B379,'Faturamento SP3'!$Z$2:$Z$692,'Infos Relatório'!I$1,'Faturamento SP3'!$T$2:$T$692,"Sim")</f>
        <v>0</v>
      </c>
      <c r="M379" s="27" t="e">
        <f t="shared" si="122"/>
        <v>#DIV/0!</v>
      </c>
      <c r="N379" s="24">
        <f>SUMIFS('Faturamento SP3'!$H$2:$H$692,'Faturamento SP3'!$D$2:$D$692,'Infos Relatório'!$B$326,'Faturamento SP3'!$E$2:$E$692,'Infos Relatório'!$B379,'Faturamento SP3'!$Z$2:$Z$692,'Infos Relatório'!I$1)</f>
        <v>0</v>
      </c>
      <c r="O379" s="23">
        <f>COUNTIFS('Faturamento SP3'!$D$2:$D$692,'Infos Relatório'!$B$326,'Faturamento SP3'!$E$2:$E$692,'Infos Relatório'!$B379,'Faturamento SP3'!$Z$2:$Z$692,'Infos Relatório'!O$1)</f>
        <v>0</v>
      </c>
      <c r="P379" s="13">
        <f>SUMIFS('Faturamento SP3'!$G$2:$G$692,'Faturamento SP3'!$D$2:$D$692,'Infos Relatório'!$B$326,'Faturamento SP3'!$E$2:$E$692,'Infos Relatório'!$B379,'Faturamento SP3'!$Z$2:$Z$692,'Infos Relatório'!O$1)</f>
        <v>0</v>
      </c>
      <c r="Q379" s="13">
        <f>SUMIFS('Faturamento SP3'!$J$2:$J$692,'Faturamento SP3'!$D$2:$D$692,'Infos Relatório'!$B$326,'Faturamento SP3'!$E$2:$E$692,'Infos Relatório'!$B379,'Faturamento SP3'!$Z$2:$Z$692,'Infos Relatório'!O$1)</f>
        <v>0</v>
      </c>
      <c r="R379" s="14">
        <f>SUMIFS('Faturamento SP3'!$O$2:$O$692,'Faturamento SP3'!$D$2:$D$692,'Infos Relatório'!$B$326,'Faturamento SP3'!$E$2:$E$692,'Infos Relatório'!$B379,'Faturamento SP3'!$Z$2:$Z$692,'Infos Relatório'!O$1,'Faturamento SP3'!$T$2:$T$692,"Sim")+SUMIFS('Faturamento SP3'!$P$2:$P$692,'Faturamento SP3'!$D$2:$D$692,'Infos Relatório'!$B$326,'Faturamento SP3'!$E$2:$E$692,'Infos Relatório'!$B379,'Faturamento SP3'!$Z$2:$Z$692,'Infos Relatório'!O$1,'Faturamento SP3'!$T$2:$T$692,"Sim")</f>
        <v>0</v>
      </c>
      <c r="S379" s="27" t="e">
        <f t="shared" si="123"/>
        <v>#DIV/0!</v>
      </c>
      <c r="T379" s="24">
        <f>SUMIFS('Faturamento SP3'!$H$2:$H$692,'Faturamento SP3'!$D$2:$D$692,'Infos Relatório'!$B$326,'Faturamento SP3'!$E$2:$E$692,'Infos Relatório'!$B379,'Faturamento SP3'!$Z$2:$Z$692,'Infos Relatório'!O$1)</f>
        <v>0</v>
      </c>
      <c r="U379" s="23">
        <f>COUNTIFS('Faturamento SP3'!$D$2:$D$692,'Infos Relatório'!$B$326,'Faturamento SP3'!$E$2:$E$692,'Infos Relatório'!$B379,'Faturamento SP3'!$Z$2:$Z$692,'Infos Relatório'!U$1)</f>
        <v>0</v>
      </c>
      <c r="V379" s="13">
        <f>SUMIFS('Faturamento SP3'!$G$2:$G$692,'Faturamento SP3'!$D$2:$D$692,'Infos Relatório'!$B$326,'Faturamento SP3'!$E$2:$E$692,'Infos Relatório'!$B379,'Faturamento SP3'!$Z$2:$Z$692,'Infos Relatório'!U$1)</f>
        <v>0</v>
      </c>
      <c r="W379" s="13">
        <f>SUMIFS('Faturamento SP3'!$J$2:$J$692,'Faturamento SP3'!$D$2:$D$692,'Infos Relatório'!$B$326,'Faturamento SP3'!$E$2:$E$692,'Infos Relatório'!$B379,'Faturamento SP3'!$Z$2:$Z$692,'Infos Relatório'!U$1)</f>
        <v>0</v>
      </c>
      <c r="X379" s="14">
        <f>SUMIFS('Faturamento SP3'!$O$2:$O$692,'Faturamento SP3'!$D$2:$D$692,'Infos Relatório'!$B$326,'Faturamento SP3'!$E$2:$E$692,'Infos Relatório'!$B379,'Faturamento SP3'!$Z$2:$Z$692,'Infos Relatório'!U$1,'Faturamento SP3'!$T$2:$T$692,"Sim")+SUMIFS('Faturamento SP3'!$P$2:$P$692,'Faturamento SP3'!$D$2:$D$692,'Infos Relatório'!$B$326,'Faturamento SP3'!$E$2:$E$692,'Infos Relatório'!$B379,'Faturamento SP3'!$Z$2:$Z$692,'Infos Relatório'!U$1,'Faturamento SP3'!$T$2:$T$692,"Sim")</f>
        <v>0</v>
      </c>
      <c r="Y379" s="27" t="e">
        <f t="shared" si="124"/>
        <v>#DIV/0!</v>
      </c>
      <c r="Z379" s="24">
        <f>SUMIFS('Faturamento SP3'!$H$2:$H$692,'Faturamento SP3'!$D$2:$D$692,'Infos Relatório'!$B$326,'Faturamento SP3'!$E$2:$E$692,'Infos Relatório'!$B379,'Faturamento SP3'!$Z$2:$Z$692,'Infos Relatório'!U$1)</f>
        <v>0</v>
      </c>
      <c r="AA379" s="23">
        <f>COUNTIFS('Faturamento SP3'!$D$2:$D$692,'Infos Relatório'!$B$326,'Faturamento SP3'!$E$2:$E$692,'Infos Relatório'!$B379,'Faturamento SP3'!$Z$2:$Z$692,'Infos Relatório'!AA$1)</f>
        <v>0</v>
      </c>
      <c r="AB379" s="13">
        <f>SUMIFS('Faturamento SP3'!$G$2:$G$692,'Faturamento SP3'!$D$2:$D$692,'Infos Relatório'!$B$326,'Faturamento SP3'!$E$2:$E$692,'Infos Relatório'!$B379,'Faturamento SP3'!$Z$2:$Z$692,'Infos Relatório'!AA$1)</f>
        <v>0</v>
      </c>
      <c r="AC379" s="13">
        <f>SUMIFS('Faturamento SP3'!$J$2:$J$692,'Faturamento SP3'!$D$2:$D$692,'Infos Relatório'!$B$326,'Faturamento SP3'!$E$2:$E$692,'Infos Relatório'!$B379,'Faturamento SP3'!$Z$2:$Z$692,'Infos Relatório'!AA$1)</f>
        <v>0</v>
      </c>
      <c r="AD379" s="14">
        <f>SUMIFS('Faturamento SP3'!$O$2:$O$692,'Faturamento SP3'!$D$2:$D$692,'Infos Relatório'!$B$326,'Faturamento SP3'!$E$2:$E$692,'Infos Relatório'!$B379,'Faturamento SP3'!$Z$2:$Z$692,'Infos Relatório'!AA$1,'Faturamento SP3'!$T$2:$T$692,"Sim")+SUMIFS('Faturamento SP3'!$P$2:$P$692,'Faturamento SP3'!$D$2:$D$692,'Infos Relatório'!$B$326,'Faturamento SP3'!$E$2:$E$692,'Infos Relatório'!$B379,'Faturamento SP3'!$Z$2:$Z$692,'Infos Relatório'!AA$1,'Faturamento SP3'!$T$2:$T$692,"Sim")</f>
        <v>0</v>
      </c>
      <c r="AE379" s="27" t="e">
        <f t="shared" si="125"/>
        <v>#DIV/0!</v>
      </c>
      <c r="AF379" s="24">
        <f>SUMIFS('Faturamento SP3'!$H$2:$H$692,'Faturamento SP3'!$D$2:$D$692,'Infos Relatório'!$B$326,'Faturamento SP3'!$E$2:$E$692,'Infos Relatório'!$B379,'Faturamento SP3'!$Z$2:$Z$692,'Infos Relatório'!AA$1)</f>
        <v>0</v>
      </c>
      <c r="AG379" s="23">
        <f>COUNTIFS('Faturamento SP3'!$D$2:$D$692,'Infos Relatório'!$B$326,'Faturamento SP3'!$E$2:$E$692,'Infos Relatório'!$B379,'Faturamento SP3'!$Z$2:$Z$692,'Infos Relatório'!AG$1)</f>
        <v>0</v>
      </c>
      <c r="AH379" s="13">
        <f>SUMIFS('Faturamento SP3'!$G$2:$G$692,'Faturamento SP3'!$D$2:$D$692,'Infos Relatório'!$B$326,'Faturamento SP3'!$E$2:$E$692,'Infos Relatório'!$B379,'Faturamento SP3'!$Z$2:$Z$692,'Infos Relatório'!AG$1)</f>
        <v>0</v>
      </c>
      <c r="AI379" s="13">
        <f>SUMIFS('Faturamento SP3'!$J$2:$J$692,'Faturamento SP3'!$D$2:$D$692,'Infos Relatório'!$B$326,'Faturamento SP3'!$E$2:$E$692,'Infos Relatório'!$B379,'Faturamento SP3'!$Z$2:$Z$692,'Infos Relatório'!AG$1)</f>
        <v>0</v>
      </c>
      <c r="AJ379" s="14">
        <f>SUMIFS('Faturamento SP3'!$O$2:$O$692,'Faturamento SP3'!$D$2:$D$692,'Infos Relatório'!$B$326,'Faturamento SP3'!$E$2:$E$692,'Infos Relatório'!$B379,'Faturamento SP3'!$Z$2:$Z$692,'Infos Relatório'!AG$1,'Faturamento SP3'!$T$2:$T$692,"Sim")+SUMIFS('Faturamento SP3'!$P$2:$P$692,'Faturamento SP3'!$D$2:$D$692,'Infos Relatório'!$B$326,'Faturamento SP3'!$E$2:$E$692,'Infos Relatório'!$B379,'Faturamento SP3'!$Z$2:$Z$692,'Infos Relatório'!AG$1,'Faturamento SP3'!$T$2:$T$692,"Sim")</f>
        <v>0</v>
      </c>
      <c r="AK379" s="27" t="e">
        <f t="shared" si="126"/>
        <v>#DIV/0!</v>
      </c>
      <c r="AL379" s="24">
        <f>SUMIFS('Faturamento SP3'!$H$2:$H$692,'Faturamento SP3'!$D$2:$D$692,'Infos Relatório'!$B$326,'Faturamento SP3'!$E$2:$E$692,'Infos Relatório'!$B379,'Faturamento SP3'!$Z$2:$Z$692,'Infos Relatório'!AG$1)</f>
        <v>0</v>
      </c>
      <c r="AM379" s="23">
        <f>COUNTIFS('Faturamento SP3'!$D$2:$D$692,'Infos Relatório'!$B$326,'Faturamento SP3'!$E$2:$E$692,'Infos Relatório'!$B379,'Faturamento SP3'!$Z$2:$Z$692,'Infos Relatório'!AM$1)</f>
        <v>0</v>
      </c>
      <c r="AN379" s="13">
        <f>SUMIFS('Faturamento SP3'!$G$2:$G$692,'Faturamento SP3'!$D$2:$D$692,'Infos Relatório'!$B$326,'Faturamento SP3'!$E$2:$E$692,'Infos Relatório'!$B379,'Faturamento SP3'!$Z$2:$Z$692,'Infos Relatório'!AM$1)</f>
        <v>0</v>
      </c>
      <c r="AO379" s="13">
        <f>SUMIFS('Faturamento SP3'!$J$2:$J$692,'Faturamento SP3'!$D$2:$D$692,'Infos Relatório'!$B$326,'Faturamento SP3'!$E$2:$E$692,'Infos Relatório'!$B379,'Faturamento SP3'!$Z$2:$Z$692,'Infos Relatório'!AM$1)</f>
        <v>0</v>
      </c>
      <c r="AP379" s="14">
        <f>SUMIFS('Faturamento SP3'!$O$2:$O$692,'Faturamento SP3'!$D$2:$D$692,'Infos Relatório'!$B$326,'Faturamento SP3'!$E$2:$E$692,'Infos Relatório'!$B379,'Faturamento SP3'!$Z$2:$Z$692,'Infos Relatório'!AM$1,'Faturamento SP3'!$T$2:$T$692,"Sim")+SUMIFS('Faturamento SP3'!$P$2:$P$692,'Faturamento SP3'!$D$2:$D$692,'Infos Relatório'!$B$326,'Faturamento SP3'!$E$2:$E$692,'Infos Relatório'!$B379,'Faturamento SP3'!$Z$2:$Z$692,'Infos Relatório'!AM$1,'Faturamento SP3'!$T$2:$T$692,"Sim")</f>
        <v>0</v>
      </c>
      <c r="AQ379" s="27" t="e">
        <f t="shared" si="127"/>
        <v>#DIV/0!</v>
      </c>
      <c r="AR379" s="24">
        <f>SUMIFS('Faturamento SP3'!$H$2:$H$692,'Faturamento SP3'!$D$2:$D$692,'Infos Relatório'!$B$326,'Faturamento SP3'!$E$2:$E$692,'Infos Relatório'!$B379,'Faturamento SP3'!$Z$2:$Z$692,'Infos Relatório'!AM$1)</f>
        <v>0</v>
      </c>
      <c r="AS379" s="23">
        <f>COUNTIFS('Faturamento SP3'!$D$2:$D$692,'Infos Relatório'!$B$326,'Faturamento SP3'!$E$2:$E$692,'Infos Relatório'!$B379,'Faturamento SP3'!$Z$2:$Z$692,'Infos Relatório'!AS$1)</f>
        <v>0</v>
      </c>
      <c r="AT379" s="13">
        <f>SUMIFS('Faturamento SP3'!$G$2:$G$692,'Faturamento SP3'!$D$2:$D$692,'Infos Relatório'!$B$326,'Faturamento SP3'!$E$2:$E$692,'Infos Relatório'!$B379,'Faturamento SP3'!$Z$2:$Z$692,'Infos Relatório'!AS$1)</f>
        <v>0</v>
      </c>
      <c r="AU379" s="13">
        <f>SUMIFS('Faturamento SP3'!$J$2:$J$692,'Faturamento SP3'!$D$2:$D$692,'Infos Relatório'!$B$326,'Faturamento SP3'!$E$2:$E$692,'Infos Relatório'!$B379,'Faturamento SP3'!$Z$2:$Z$692,'Infos Relatório'!AS$1)</f>
        <v>0</v>
      </c>
      <c r="AV379" s="14">
        <f>SUMIFS('Faturamento SP3'!$O$2:$O$692,'Faturamento SP3'!$D$2:$D$692,'Infos Relatório'!$B$326,'Faturamento SP3'!$E$2:$E$692,'Infos Relatório'!$B379,'Faturamento SP3'!$Z$2:$Z$692,'Infos Relatório'!AS$1,'Faturamento SP3'!$T$2:$T$692,"Sim")+SUMIFS('Faturamento SP3'!$P$2:$P$692,'Faturamento SP3'!$D$2:$D$692,'Infos Relatório'!$B$326,'Faturamento SP3'!$E$2:$E$692,'Infos Relatório'!$B379,'Faturamento SP3'!$Z$2:$Z$692,'Infos Relatório'!AS$1,'Faturamento SP3'!$T$2:$T$692,"Sim")</f>
        <v>0</v>
      </c>
      <c r="AW379" s="27" t="e">
        <f t="shared" si="128"/>
        <v>#DIV/0!</v>
      </c>
      <c r="AX379" s="24">
        <f>SUMIFS('Faturamento SP3'!$H$2:$H$692,'Faturamento SP3'!$D$2:$D$692,'Infos Relatório'!$B$326,'Faturamento SP3'!$E$2:$E$692,'Infos Relatório'!$B379,'Faturamento SP3'!$Z$2:$Z$692,'Infos Relatório'!AS$1)</f>
        <v>0</v>
      </c>
      <c r="AY379" s="23">
        <f>COUNTIFS('Faturamento SP3'!$D$2:$D$692,'Infos Relatório'!$B$326,'Faturamento SP3'!$E$2:$E$692,'Infos Relatório'!$B379,'Faturamento SP3'!$Z$2:$Z$692,'Infos Relatório'!AY$1)</f>
        <v>0</v>
      </c>
      <c r="AZ379" s="13">
        <f>SUMIFS('Faturamento SP3'!$G$2:$G$692,'Faturamento SP3'!$D$2:$D$692,'Infos Relatório'!$B$326,'Faturamento SP3'!$E$2:$E$692,'Infos Relatório'!$B379,'Faturamento SP3'!$Z$2:$Z$692,'Infos Relatório'!AY$1)</f>
        <v>0</v>
      </c>
      <c r="BA379" s="13">
        <f>SUMIFS('Faturamento SP3'!$J$2:$J$692,'Faturamento SP3'!$D$2:$D$692,'Infos Relatório'!$B$326,'Faturamento SP3'!$E$2:$E$692,'Infos Relatório'!$B379,'Faturamento SP3'!$Z$2:$Z$692,'Infos Relatório'!AY$1)</f>
        <v>0</v>
      </c>
      <c r="BB379" s="14">
        <f>SUMIFS('Faturamento SP3'!$O$2:$O$692,'Faturamento SP3'!$D$2:$D$692,'Infos Relatório'!$B$326,'Faturamento SP3'!$E$2:$E$692,'Infos Relatório'!$B379,'Faturamento SP3'!$Z$2:$Z$692,'Infos Relatório'!AY$1,'Faturamento SP3'!$T$2:$T$692,"Sim")+SUMIFS('Faturamento SP3'!$P$2:$P$692,'Faturamento SP3'!$D$2:$D$692,'Infos Relatório'!$B$326,'Faturamento SP3'!$E$2:$E$692,'Infos Relatório'!$B379,'Faturamento SP3'!$Z$2:$Z$692,'Infos Relatório'!AY$1,'Faturamento SP3'!$T$2:$T$692,"Sim")</f>
        <v>0</v>
      </c>
      <c r="BC379" s="27" t="e">
        <f t="shared" si="129"/>
        <v>#DIV/0!</v>
      </c>
      <c r="BD379" s="24">
        <f>SUMIFS('Faturamento SP3'!$H$2:$H$692,'Faturamento SP3'!$D$2:$D$692,'Infos Relatório'!$B$326,'Faturamento SP3'!$E$2:$E$692,'Infos Relatório'!$B379,'Faturamento SP3'!$Z$2:$Z$692,'Infos Relatório'!AY$1)</f>
        <v>0</v>
      </c>
      <c r="BE379" s="23">
        <f>COUNTIFS('Faturamento SP3'!$D$2:$D$692,'Infos Relatório'!$B$326,'Faturamento SP3'!$E$2:$E$692,'Infos Relatório'!$B379,'Faturamento SP3'!$Z$2:$Z$692,'Infos Relatório'!BE$1)</f>
        <v>0</v>
      </c>
      <c r="BF379" s="13">
        <f>SUMIFS('Faturamento SP3'!$G$2:$G$692,'Faturamento SP3'!$D$2:$D$692,'Infos Relatório'!$B$326,'Faturamento SP3'!$E$2:$E$692,'Infos Relatório'!$B379,'Faturamento SP3'!$Z$2:$Z$692,'Infos Relatório'!BE$1)</f>
        <v>0</v>
      </c>
      <c r="BG379" s="13">
        <f>SUMIFS('Faturamento SP3'!$J$2:$J$692,'Faturamento SP3'!$D$2:$D$692,'Infos Relatório'!$B$326,'Faturamento SP3'!$E$2:$E$692,'Infos Relatório'!$B379,'Faturamento SP3'!$Z$2:$Z$692,'Infos Relatório'!BE$1)</f>
        <v>0</v>
      </c>
      <c r="BH379" s="14">
        <f>SUMIFS('Faturamento SP3'!$O$2:$O$692,'Faturamento SP3'!$D$2:$D$692,'Infos Relatório'!$B$326,'Faturamento SP3'!$E$2:$E$692,'Infos Relatório'!$B379,'Faturamento SP3'!$Z$2:$Z$692,'Infos Relatório'!BE$1,'Faturamento SP3'!$T$2:$T$692,"Sim")+SUMIFS('Faturamento SP3'!$P$2:$P$692,'Faturamento SP3'!$D$2:$D$692,'Infos Relatório'!$B$326,'Faturamento SP3'!$E$2:$E$692,'Infos Relatório'!$B379,'Faturamento SP3'!$Z$2:$Z$692,'Infos Relatório'!BE$1,'Faturamento SP3'!$T$2:$T$692,"Sim")</f>
        <v>0</v>
      </c>
      <c r="BI379" s="27" t="e">
        <f t="shared" si="130"/>
        <v>#DIV/0!</v>
      </c>
      <c r="BJ379" s="24">
        <f>SUMIFS('Faturamento SP3'!$H$2:$H$692,'Faturamento SP3'!$D$2:$D$692,'Infos Relatório'!$B$326,'Faturamento SP3'!$E$2:$E$692,'Infos Relatório'!$B379,'Faturamento SP3'!$Z$2:$Z$692,'Infos Relatório'!BE$1)</f>
        <v>0</v>
      </c>
      <c r="BK379" s="23">
        <f>COUNTIFS('Faturamento SP3'!$D$2:$D$692,'Infos Relatório'!$B$326,'Faturamento SP3'!$E$2:$E$692,'Infos Relatório'!$B379,'Faturamento SP3'!$Z$2:$Z$692,'Infos Relatório'!BK$1)</f>
        <v>0</v>
      </c>
      <c r="BL379" s="13">
        <f>SUMIFS('Faturamento SP3'!$G$2:$G$692,'Faturamento SP3'!$D$2:$D$692,'Infos Relatório'!$B$326,'Faturamento SP3'!$E$2:$E$692,'Infos Relatório'!$B379,'Faturamento SP3'!$Z$2:$Z$692,'Infos Relatório'!BK$1)</f>
        <v>0</v>
      </c>
      <c r="BM379" s="13">
        <f>SUMIFS('Faturamento SP3'!$J$2:$J$692,'Faturamento SP3'!$D$2:$D$692,'Infos Relatório'!$B$326,'Faturamento SP3'!$E$2:$E$692,'Infos Relatório'!$B379,'Faturamento SP3'!$Z$2:$Z$692,'Infos Relatório'!BK$1)</f>
        <v>0</v>
      </c>
      <c r="BN379" s="14">
        <f>SUMIFS('Faturamento SP3'!$O$2:$O$692,'Faturamento SP3'!$D$2:$D$692,'Infos Relatório'!$B$326,'Faturamento SP3'!$E$2:$E$692,'Infos Relatório'!$B379,'Faturamento SP3'!$Z$2:$Z$692,'Infos Relatório'!BK$1,'Faturamento SP3'!$T$2:$T$692,"Sim")+SUMIFS('Faturamento SP3'!$P$2:$P$692,'Faturamento SP3'!$D$2:$D$692,'Infos Relatório'!$B$326,'Faturamento SP3'!$E$2:$E$692,'Infos Relatório'!$B379,'Faturamento SP3'!$Z$2:$Z$692,'Infos Relatório'!BK$1,'Faturamento SP3'!$T$2:$T$692,"Sim")</f>
        <v>0</v>
      </c>
      <c r="BO379" s="27" t="e">
        <f t="shared" si="131"/>
        <v>#DIV/0!</v>
      </c>
      <c r="BP379" s="24">
        <f>SUMIFS('Faturamento SP3'!$H$2:$H$692,'Faturamento SP3'!$D$2:$D$692,'Infos Relatório'!$B$326,'Faturamento SP3'!$E$2:$E$692,'Infos Relatório'!$B379,'Faturamento SP3'!$Z$2:$Z$692,'Infos Relatório'!BK$1)</f>
        <v>0</v>
      </c>
      <c r="BQ379" s="23">
        <f>COUNTIFS('Faturamento SP3'!$D$2:$D$692,'Infos Relatório'!$B$326,'Faturamento SP3'!$E$2:$E$692,'Infos Relatório'!$B379,'Faturamento SP3'!$Z$2:$Z$692,'Infos Relatório'!BQ$1)</f>
        <v>0</v>
      </c>
      <c r="BR379" s="13">
        <f>SUMIFS('Faturamento SP3'!$G$2:$G$692,'Faturamento SP3'!$D$2:$D$692,'Infos Relatório'!$B$326,'Faturamento SP3'!$E$2:$E$692,'Infos Relatório'!$B379,'Faturamento SP3'!$Z$2:$Z$692,'Infos Relatório'!BQ$1)</f>
        <v>0</v>
      </c>
      <c r="BS379" s="13">
        <f>SUMIFS('Faturamento SP3'!$J$2:$J$692,'Faturamento SP3'!$D$2:$D$692,'Infos Relatório'!$B$326,'Faturamento SP3'!$E$2:$E$692,'Infos Relatório'!$B379,'Faturamento SP3'!$Z$2:$Z$692,'Infos Relatório'!BQ$1)</f>
        <v>0</v>
      </c>
      <c r="BT379" s="14">
        <f>SUMIFS('Faturamento SP3'!$O$2:$O$692,'Faturamento SP3'!$D$2:$D$692,'Infos Relatório'!$B$326,'Faturamento SP3'!$E$2:$E$692,'Infos Relatório'!$B379,'Faturamento SP3'!$Z$2:$Z$692,'Infos Relatório'!BQ$1,'Faturamento SP3'!$T$2:$T$692,"Sim")+SUMIFS('Faturamento SP3'!$P$2:$P$692,'Faturamento SP3'!$D$2:$D$692,'Infos Relatório'!$B$326,'Faturamento SP3'!$E$2:$E$692,'Infos Relatório'!$B379,'Faturamento SP3'!$Z$2:$Z$692,'Infos Relatório'!BQ$1,'Faturamento SP3'!$T$2:$T$692,"Sim")</f>
        <v>0</v>
      </c>
      <c r="BU379" s="27" t="e">
        <f t="shared" si="132"/>
        <v>#DIV/0!</v>
      </c>
      <c r="BV379" s="24">
        <f>SUMIFS('Faturamento SP3'!$H$2:$H$692,'Faturamento SP3'!$D$2:$D$692,'Infos Relatório'!$B$326,'Faturamento SP3'!$E$2:$E$692,'Infos Relatório'!$B379,'Faturamento SP3'!$Z$2:$Z$692,'Infos Relatório'!BQ$1)</f>
        <v>0</v>
      </c>
    </row>
    <row r="380" spans="2:74">
      <c r="B380" s="17" t="s">
        <v>60</v>
      </c>
      <c r="C380" s="23">
        <f>COUNTIFS('Faturamento SP3'!$D$2:$D$692,'Infos Relatório'!$B$326,'Faturamento SP3'!$E$2:$E$692,'Infos Relatório'!$B380,'Faturamento SP3'!$Z$2:$Z$692,'Infos Relatório'!C$1)</f>
        <v>0</v>
      </c>
      <c r="D380" s="13">
        <f>SUMIFS('Faturamento SP3'!$G$2:$G$692,'Faturamento SP3'!$D$2:$D$692,'Infos Relatório'!$B$326,'Faturamento SP3'!$E$2:$E$692,'Infos Relatório'!$B380,'Faturamento SP3'!$Z$2:$Z$692,'Infos Relatório'!C$1)</f>
        <v>0</v>
      </c>
      <c r="E380" s="13">
        <f>SUMIFS('Faturamento SP3'!$J$2:$J$692,'Faturamento SP3'!$D$2:$D$692,'Infos Relatório'!$B$326,'Faturamento SP3'!$E$2:$E$692,'Infos Relatório'!$B380,'Faturamento SP3'!$Z$2:$Z$692,'Infos Relatório'!C$1)</f>
        <v>0</v>
      </c>
      <c r="F380" s="14">
        <f>SUMIFS('Faturamento SP3'!$O$2:$O$692,'Faturamento SP3'!$D$2:$D$692,'Infos Relatório'!$B$326,'Faturamento SP3'!$E$2:$E$692,'Infos Relatório'!$B380,'Faturamento SP3'!$Z$2:$Z$692,'Infos Relatório'!C$1,'Faturamento SP3'!$T$2:$T$692,"Sim")+SUMIFS('Faturamento SP3'!$P$2:$P$692,'Faturamento SP3'!$D$2:$D$692,'Infos Relatório'!$B$326,'Faturamento SP3'!$E$2:$E$692,'Infos Relatório'!$B380,'Faturamento SP3'!$Z$2:$Z$692,'Infos Relatório'!C$1,'Faturamento SP3'!$T$2:$T$692,"Sim")</f>
        <v>0</v>
      </c>
      <c r="G380" s="27" t="e">
        <f t="shared" si="121"/>
        <v>#DIV/0!</v>
      </c>
      <c r="H380" s="24">
        <f>SUMIFS('Faturamento SP3'!$H$2:$H$692,'Faturamento SP3'!$D$2:$D$692,'Infos Relatório'!$B$326,'Faturamento SP3'!$E$2:$E$692,'Infos Relatório'!$B380,'Faturamento SP3'!$Z$2:$Z$692,'Infos Relatório'!C$1)</f>
        <v>0</v>
      </c>
      <c r="I380" s="23">
        <f>COUNTIFS('Faturamento SP3'!$D$2:$D$692,'Infos Relatório'!$B$326,'Faturamento SP3'!$E$2:$E$692,'Infos Relatório'!$B380,'Faturamento SP3'!$Z$2:$Z$692,'Infos Relatório'!I$1)</f>
        <v>0</v>
      </c>
      <c r="J380" s="13">
        <f>SUMIFS('Faturamento SP3'!$G$2:$G$692,'Faturamento SP3'!$D$2:$D$692,'Infos Relatório'!$B$326,'Faturamento SP3'!$E$2:$E$692,'Infos Relatório'!$B380,'Faturamento SP3'!$Z$2:$Z$692,'Infos Relatório'!I$1)</f>
        <v>0</v>
      </c>
      <c r="K380" s="13">
        <f>SUMIFS('Faturamento SP3'!$J$2:$J$692,'Faturamento SP3'!$D$2:$D$692,'Infos Relatório'!$B$326,'Faturamento SP3'!$E$2:$E$692,'Infos Relatório'!$B380,'Faturamento SP3'!$Z$2:$Z$692,'Infos Relatório'!I$1)</f>
        <v>0</v>
      </c>
      <c r="L380" s="14">
        <f>SUMIFS('Faturamento SP3'!$O$2:$O$692,'Faturamento SP3'!$D$2:$D$692,'Infos Relatório'!$B$326,'Faturamento SP3'!$E$2:$E$692,'Infos Relatório'!$B380,'Faturamento SP3'!$Z$2:$Z$692,'Infos Relatório'!I$1,'Faturamento SP3'!$T$2:$T$692,"Sim")+SUMIFS('Faturamento SP3'!$P$2:$P$692,'Faturamento SP3'!$D$2:$D$692,'Infos Relatório'!$B$326,'Faturamento SP3'!$E$2:$E$692,'Infos Relatório'!$B380,'Faturamento SP3'!$Z$2:$Z$692,'Infos Relatório'!I$1,'Faturamento SP3'!$T$2:$T$692,"Sim")</f>
        <v>0</v>
      </c>
      <c r="M380" s="27" t="e">
        <f t="shared" si="122"/>
        <v>#DIV/0!</v>
      </c>
      <c r="N380" s="24">
        <f>SUMIFS('Faturamento SP3'!$H$2:$H$692,'Faturamento SP3'!$D$2:$D$692,'Infos Relatório'!$B$326,'Faturamento SP3'!$E$2:$E$692,'Infos Relatório'!$B380,'Faturamento SP3'!$Z$2:$Z$692,'Infos Relatório'!I$1)</f>
        <v>0</v>
      </c>
      <c r="O380" s="23">
        <f>COUNTIFS('Faturamento SP3'!$D$2:$D$692,'Infos Relatório'!$B$326,'Faturamento SP3'!$E$2:$E$692,'Infos Relatório'!$B380,'Faturamento SP3'!$Z$2:$Z$692,'Infos Relatório'!O$1)</f>
        <v>0</v>
      </c>
      <c r="P380" s="13">
        <f>SUMIFS('Faturamento SP3'!$G$2:$G$692,'Faturamento SP3'!$D$2:$D$692,'Infos Relatório'!$B$326,'Faturamento SP3'!$E$2:$E$692,'Infos Relatório'!$B380,'Faturamento SP3'!$Z$2:$Z$692,'Infos Relatório'!O$1)</f>
        <v>0</v>
      </c>
      <c r="Q380" s="13">
        <f>SUMIFS('Faturamento SP3'!$J$2:$J$692,'Faturamento SP3'!$D$2:$D$692,'Infos Relatório'!$B$326,'Faturamento SP3'!$E$2:$E$692,'Infos Relatório'!$B380,'Faturamento SP3'!$Z$2:$Z$692,'Infos Relatório'!O$1)</f>
        <v>0</v>
      </c>
      <c r="R380" s="14">
        <f>SUMIFS('Faturamento SP3'!$O$2:$O$692,'Faturamento SP3'!$D$2:$D$692,'Infos Relatório'!$B$326,'Faturamento SP3'!$E$2:$E$692,'Infos Relatório'!$B380,'Faturamento SP3'!$Z$2:$Z$692,'Infos Relatório'!O$1,'Faturamento SP3'!$T$2:$T$692,"Sim")+SUMIFS('Faturamento SP3'!$P$2:$P$692,'Faturamento SP3'!$D$2:$D$692,'Infos Relatório'!$B$326,'Faturamento SP3'!$E$2:$E$692,'Infos Relatório'!$B380,'Faturamento SP3'!$Z$2:$Z$692,'Infos Relatório'!O$1,'Faturamento SP3'!$T$2:$T$692,"Sim")</f>
        <v>0</v>
      </c>
      <c r="S380" s="27" t="e">
        <f t="shared" si="123"/>
        <v>#DIV/0!</v>
      </c>
      <c r="T380" s="24">
        <f>SUMIFS('Faturamento SP3'!$H$2:$H$692,'Faturamento SP3'!$D$2:$D$692,'Infos Relatório'!$B$326,'Faturamento SP3'!$E$2:$E$692,'Infos Relatório'!$B380,'Faturamento SP3'!$Z$2:$Z$692,'Infos Relatório'!O$1)</f>
        <v>0</v>
      </c>
      <c r="U380" s="23">
        <f>COUNTIFS('Faturamento SP3'!$D$2:$D$692,'Infos Relatório'!$B$326,'Faturamento SP3'!$E$2:$E$692,'Infos Relatório'!$B380,'Faturamento SP3'!$Z$2:$Z$692,'Infos Relatório'!U$1)</f>
        <v>0</v>
      </c>
      <c r="V380" s="13">
        <f>SUMIFS('Faturamento SP3'!$G$2:$G$692,'Faturamento SP3'!$D$2:$D$692,'Infos Relatório'!$B$326,'Faturamento SP3'!$E$2:$E$692,'Infos Relatório'!$B380,'Faturamento SP3'!$Z$2:$Z$692,'Infos Relatório'!U$1)</f>
        <v>0</v>
      </c>
      <c r="W380" s="13">
        <f>SUMIFS('Faturamento SP3'!$J$2:$J$692,'Faturamento SP3'!$D$2:$D$692,'Infos Relatório'!$B$326,'Faturamento SP3'!$E$2:$E$692,'Infos Relatório'!$B380,'Faturamento SP3'!$Z$2:$Z$692,'Infos Relatório'!U$1)</f>
        <v>0</v>
      </c>
      <c r="X380" s="14">
        <f>SUMIFS('Faturamento SP3'!$O$2:$O$692,'Faturamento SP3'!$D$2:$D$692,'Infos Relatório'!$B$326,'Faturamento SP3'!$E$2:$E$692,'Infos Relatório'!$B380,'Faturamento SP3'!$Z$2:$Z$692,'Infos Relatório'!U$1,'Faturamento SP3'!$T$2:$T$692,"Sim")+SUMIFS('Faturamento SP3'!$P$2:$P$692,'Faturamento SP3'!$D$2:$D$692,'Infos Relatório'!$B$326,'Faturamento SP3'!$E$2:$E$692,'Infos Relatório'!$B380,'Faturamento SP3'!$Z$2:$Z$692,'Infos Relatório'!U$1,'Faturamento SP3'!$T$2:$T$692,"Sim")</f>
        <v>0</v>
      </c>
      <c r="Y380" s="27" t="e">
        <f t="shared" si="124"/>
        <v>#DIV/0!</v>
      </c>
      <c r="Z380" s="24">
        <f>SUMIFS('Faturamento SP3'!$H$2:$H$692,'Faturamento SP3'!$D$2:$D$692,'Infos Relatório'!$B$326,'Faturamento SP3'!$E$2:$E$692,'Infos Relatório'!$B380,'Faturamento SP3'!$Z$2:$Z$692,'Infos Relatório'!U$1)</f>
        <v>0</v>
      </c>
      <c r="AA380" s="23">
        <f>COUNTIFS('Faturamento SP3'!$D$2:$D$692,'Infos Relatório'!$B$326,'Faturamento SP3'!$E$2:$E$692,'Infos Relatório'!$B380,'Faturamento SP3'!$Z$2:$Z$692,'Infos Relatório'!AA$1)</f>
        <v>0</v>
      </c>
      <c r="AB380" s="13">
        <f>SUMIFS('Faturamento SP3'!$G$2:$G$692,'Faturamento SP3'!$D$2:$D$692,'Infos Relatório'!$B$326,'Faturamento SP3'!$E$2:$E$692,'Infos Relatório'!$B380,'Faturamento SP3'!$Z$2:$Z$692,'Infos Relatório'!AA$1)</f>
        <v>0</v>
      </c>
      <c r="AC380" s="13">
        <f>SUMIFS('Faturamento SP3'!$J$2:$J$692,'Faturamento SP3'!$D$2:$D$692,'Infos Relatório'!$B$326,'Faturamento SP3'!$E$2:$E$692,'Infos Relatório'!$B380,'Faturamento SP3'!$Z$2:$Z$692,'Infos Relatório'!AA$1)</f>
        <v>0</v>
      </c>
      <c r="AD380" s="14">
        <f>SUMIFS('Faturamento SP3'!$O$2:$O$692,'Faturamento SP3'!$D$2:$D$692,'Infos Relatório'!$B$326,'Faturamento SP3'!$E$2:$E$692,'Infos Relatório'!$B380,'Faturamento SP3'!$Z$2:$Z$692,'Infos Relatório'!AA$1,'Faturamento SP3'!$T$2:$T$692,"Sim")+SUMIFS('Faturamento SP3'!$P$2:$P$692,'Faturamento SP3'!$D$2:$D$692,'Infos Relatório'!$B$326,'Faturamento SP3'!$E$2:$E$692,'Infos Relatório'!$B380,'Faturamento SP3'!$Z$2:$Z$692,'Infos Relatório'!AA$1,'Faturamento SP3'!$T$2:$T$692,"Sim")</f>
        <v>0</v>
      </c>
      <c r="AE380" s="27" t="e">
        <f t="shared" si="125"/>
        <v>#DIV/0!</v>
      </c>
      <c r="AF380" s="24">
        <f>SUMIFS('Faturamento SP3'!$H$2:$H$692,'Faturamento SP3'!$D$2:$D$692,'Infos Relatório'!$B$326,'Faturamento SP3'!$E$2:$E$692,'Infos Relatório'!$B380,'Faturamento SP3'!$Z$2:$Z$692,'Infos Relatório'!AA$1)</f>
        <v>0</v>
      </c>
      <c r="AG380" s="23">
        <f>COUNTIFS('Faturamento SP3'!$D$2:$D$692,'Infos Relatório'!$B$326,'Faturamento SP3'!$E$2:$E$692,'Infos Relatório'!$B380,'Faturamento SP3'!$Z$2:$Z$692,'Infos Relatório'!AG$1)</f>
        <v>0</v>
      </c>
      <c r="AH380" s="13">
        <f>SUMIFS('Faturamento SP3'!$G$2:$G$692,'Faturamento SP3'!$D$2:$D$692,'Infos Relatório'!$B$326,'Faturamento SP3'!$E$2:$E$692,'Infos Relatório'!$B380,'Faturamento SP3'!$Z$2:$Z$692,'Infos Relatório'!AG$1)</f>
        <v>0</v>
      </c>
      <c r="AI380" s="13">
        <f>SUMIFS('Faturamento SP3'!$J$2:$J$692,'Faturamento SP3'!$D$2:$D$692,'Infos Relatório'!$B$326,'Faturamento SP3'!$E$2:$E$692,'Infos Relatório'!$B380,'Faturamento SP3'!$Z$2:$Z$692,'Infos Relatório'!AG$1)</f>
        <v>0</v>
      </c>
      <c r="AJ380" s="14">
        <f>SUMIFS('Faturamento SP3'!$O$2:$O$692,'Faturamento SP3'!$D$2:$D$692,'Infos Relatório'!$B$326,'Faturamento SP3'!$E$2:$E$692,'Infos Relatório'!$B380,'Faturamento SP3'!$Z$2:$Z$692,'Infos Relatório'!AG$1,'Faturamento SP3'!$T$2:$T$692,"Sim")+SUMIFS('Faturamento SP3'!$P$2:$P$692,'Faturamento SP3'!$D$2:$D$692,'Infos Relatório'!$B$326,'Faturamento SP3'!$E$2:$E$692,'Infos Relatório'!$B380,'Faturamento SP3'!$Z$2:$Z$692,'Infos Relatório'!AG$1,'Faturamento SP3'!$T$2:$T$692,"Sim")</f>
        <v>0</v>
      </c>
      <c r="AK380" s="27" t="e">
        <f t="shared" si="126"/>
        <v>#DIV/0!</v>
      </c>
      <c r="AL380" s="24">
        <f>SUMIFS('Faturamento SP3'!$H$2:$H$692,'Faturamento SP3'!$D$2:$D$692,'Infos Relatório'!$B$326,'Faturamento SP3'!$E$2:$E$692,'Infos Relatório'!$B380,'Faturamento SP3'!$Z$2:$Z$692,'Infos Relatório'!AG$1)</f>
        <v>0</v>
      </c>
      <c r="AM380" s="23">
        <f>COUNTIFS('Faturamento SP3'!$D$2:$D$692,'Infos Relatório'!$B$326,'Faturamento SP3'!$E$2:$E$692,'Infos Relatório'!$B380,'Faturamento SP3'!$Z$2:$Z$692,'Infos Relatório'!AM$1)</f>
        <v>0</v>
      </c>
      <c r="AN380" s="13">
        <f>SUMIFS('Faturamento SP3'!$G$2:$G$692,'Faturamento SP3'!$D$2:$D$692,'Infos Relatório'!$B$326,'Faturamento SP3'!$E$2:$E$692,'Infos Relatório'!$B380,'Faturamento SP3'!$Z$2:$Z$692,'Infos Relatório'!AM$1)</f>
        <v>0</v>
      </c>
      <c r="AO380" s="13">
        <f>SUMIFS('Faturamento SP3'!$J$2:$J$692,'Faturamento SP3'!$D$2:$D$692,'Infos Relatório'!$B$326,'Faturamento SP3'!$E$2:$E$692,'Infos Relatório'!$B380,'Faturamento SP3'!$Z$2:$Z$692,'Infos Relatório'!AM$1)</f>
        <v>0</v>
      </c>
      <c r="AP380" s="14">
        <f>SUMIFS('Faturamento SP3'!$O$2:$O$692,'Faturamento SP3'!$D$2:$D$692,'Infos Relatório'!$B$326,'Faturamento SP3'!$E$2:$E$692,'Infos Relatório'!$B380,'Faturamento SP3'!$Z$2:$Z$692,'Infos Relatório'!AM$1,'Faturamento SP3'!$T$2:$T$692,"Sim")+SUMIFS('Faturamento SP3'!$P$2:$P$692,'Faturamento SP3'!$D$2:$D$692,'Infos Relatório'!$B$326,'Faturamento SP3'!$E$2:$E$692,'Infos Relatório'!$B380,'Faturamento SP3'!$Z$2:$Z$692,'Infos Relatório'!AM$1,'Faturamento SP3'!$T$2:$T$692,"Sim")</f>
        <v>0</v>
      </c>
      <c r="AQ380" s="27" t="e">
        <f t="shared" si="127"/>
        <v>#DIV/0!</v>
      </c>
      <c r="AR380" s="24">
        <f>SUMIFS('Faturamento SP3'!$H$2:$H$692,'Faturamento SP3'!$D$2:$D$692,'Infos Relatório'!$B$326,'Faturamento SP3'!$E$2:$E$692,'Infos Relatório'!$B380,'Faturamento SP3'!$Z$2:$Z$692,'Infos Relatório'!AM$1)</f>
        <v>0</v>
      </c>
      <c r="AS380" s="23">
        <f>COUNTIFS('Faturamento SP3'!$D$2:$D$692,'Infos Relatório'!$B$326,'Faturamento SP3'!$E$2:$E$692,'Infos Relatório'!$B380,'Faturamento SP3'!$Z$2:$Z$692,'Infos Relatório'!AS$1)</f>
        <v>0</v>
      </c>
      <c r="AT380" s="13">
        <f>SUMIFS('Faturamento SP3'!$G$2:$G$692,'Faturamento SP3'!$D$2:$D$692,'Infos Relatório'!$B$326,'Faturamento SP3'!$E$2:$E$692,'Infos Relatório'!$B380,'Faturamento SP3'!$Z$2:$Z$692,'Infos Relatório'!AS$1)</f>
        <v>0</v>
      </c>
      <c r="AU380" s="13">
        <f>SUMIFS('Faturamento SP3'!$J$2:$J$692,'Faturamento SP3'!$D$2:$D$692,'Infos Relatório'!$B$326,'Faturamento SP3'!$E$2:$E$692,'Infos Relatório'!$B380,'Faturamento SP3'!$Z$2:$Z$692,'Infos Relatório'!AS$1)</f>
        <v>0</v>
      </c>
      <c r="AV380" s="14">
        <f>SUMIFS('Faturamento SP3'!$O$2:$O$692,'Faturamento SP3'!$D$2:$D$692,'Infos Relatório'!$B$326,'Faturamento SP3'!$E$2:$E$692,'Infos Relatório'!$B380,'Faturamento SP3'!$Z$2:$Z$692,'Infos Relatório'!AS$1,'Faturamento SP3'!$T$2:$T$692,"Sim")+SUMIFS('Faturamento SP3'!$P$2:$P$692,'Faturamento SP3'!$D$2:$D$692,'Infos Relatório'!$B$326,'Faturamento SP3'!$E$2:$E$692,'Infos Relatório'!$B380,'Faturamento SP3'!$Z$2:$Z$692,'Infos Relatório'!AS$1,'Faturamento SP3'!$T$2:$T$692,"Sim")</f>
        <v>0</v>
      </c>
      <c r="AW380" s="27" t="e">
        <f t="shared" si="128"/>
        <v>#DIV/0!</v>
      </c>
      <c r="AX380" s="24">
        <f>SUMIFS('Faturamento SP3'!$H$2:$H$692,'Faturamento SP3'!$D$2:$D$692,'Infos Relatório'!$B$326,'Faturamento SP3'!$E$2:$E$692,'Infos Relatório'!$B380,'Faturamento SP3'!$Z$2:$Z$692,'Infos Relatório'!AS$1)</f>
        <v>0</v>
      </c>
      <c r="AY380" s="23">
        <f>COUNTIFS('Faturamento SP3'!$D$2:$D$692,'Infos Relatório'!$B$326,'Faturamento SP3'!$E$2:$E$692,'Infos Relatório'!$B380,'Faturamento SP3'!$Z$2:$Z$692,'Infos Relatório'!AY$1)</f>
        <v>0</v>
      </c>
      <c r="AZ380" s="13">
        <f>SUMIFS('Faturamento SP3'!$G$2:$G$692,'Faturamento SP3'!$D$2:$D$692,'Infos Relatório'!$B$326,'Faturamento SP3'!$E$2:$E$692,'Infos Relatório'!$B380,'Faturamento SP3'!$Z$2:$Z$692,'Infos Relatório'!AY$1)</f>
        <v>0</v>
      </c>
      <c r="BA380" s="13">
        <f>SUMIFS('Faturamento SP3'!$J$2:$J$692,'Faturamento SP3'!$D$2:$D$692,'Infos Relatório'!$B$326,'Faturamento SP3'!$E$2:$E$692,'Infos Relatório'!$B380,'Faturamento SP3'!$Z$2:$Z$692,'Infos Relatório'!AY$1)</f>
        <v>0</v>
      </c>
      <c r="BB380" s="14">
        <f>SUMIFS('Faturamento SP3'!$O$2:$O$692,'Faturamento SP3'!$D$2:$D$692,'Infos Relatório'!$B$326,'Faturamento SP3'!$E$2:$E$692,'Infos Relatório'!$B380,'Faturamento SP3'!$Z$2:$Z$692,'Infos Relatório'!AY$1,'Faturamento SP3'!$T$2:$T$692,"Sim")+SUMIFS('Faturamento SP3'!$P$2:$P$692,'Faturamento SP3'!$D$2:$D$692,'Infos Relatório'!$B$326,'Faturamento SP3'!$E$2:$E$692,'Infos Relatório'!$B380,'Faturamento SP3'!$Z$2:$Z$692,'Infos Relatório'!AY$1,'Faturamento SP3'!$T$2:$T$692,"Sim")</f>
        <v>0</v>
      </c>
      <c r="BC380" s="27" t="e">
        <f t="shared" si="129"/>
        <v>#DIV/0!</v>
      </c>
      <c r="BD380" s="24">
        <f>SUMIFS('Faturamento SP3'!$H$2:$H$692,'Faturamento SP3'!$D$2:$D$692,'Infos Relatório'!$B$326,'Faturamento SP3'!$E$2:$E$692,'Infos Relatório'!$B380,'Faturamento SP3'!$Z$2:$Z$692,'Infos Relatório'!AY$1)</f>
        <v>0</v>
      </c>
      <c r="BE380" s="23">
        <f>COUNTIFS('Faturamento SP3'!$D$2:$D$692,'Infos Relatório'!$B$326,'Faturamento SP3'!$E$2:$E$692,'Infos Relatório'!$B380,'Faturamento SP3'!$Z$2:$Z$692,'Infos Relatório'!BE$1)</f>
        <v>0</v>
      </c>
      <c r="BF380" s="13">
        <f>SUMIFS('Faturamento SP3'!$G$2:$G$692,'Faturamento SP3'!$D$2:$D$692,'Infos Relatório'!$B$326,'Faturamento SP3'!$E$2:$E$692,'Infos Relatório'!$B380,'Faturamento SP3'!$Z$2:$Z$692,'Infos Relatório'!BE$1)</f>
        <v>0</v>
      </c>
      <c r="BG380" s="13">
        <f>SUMIFS('Faturamento SP3'!$J$2:$J$692,'Faturamento SP3'!$D$2:$D$692,'Infos Relatório'!$B$326,'Faturamento SP3'!$E$2:$E$692,'Infos Relatório'!$B380,'Faturamento SP3'!$Z$2:$Z$692,'Infos Relatório'!BE$1)</f>
        <v>0</v>
      </c>
      <c r="BH380" s="14">
        <f>SUMIFS('Faturamento SP3'!$O$2:$O$692,'Faturamento SP3'!$D$2:$D$692,'Infos Relatório'!$B$326,'Faturamento SP3'!$E$2:$E$692,'Infos Relatório'!$B380,'Faturamento SP3'!$Z$2:$Z$692,'Infos Relatório'!BE$1,'Faturamento SP3'!$T$2:$T$692,"Sim")+SUMIFS('Faturamento SP3'!$P$2:$P$692,'Faturamento SP3'!$D$2:$D$692,'Infos Relatório'!$B$326,'Faturamento SP3'!$E$2:$E$692,'Infos Relatório'!$B380,'Faturamento SP3'!$Z$2:$Z$692,'Infos Relatório'!BE$1,'Faturamento SP3'!$T$2:$T$692,"Sim")</f>
        <v>0</v>
      </c>
      <c r="BI380" s="27" t="e">
        <f t="shared" si="130"/>
        <v>#DIV/0!</v>
      </c>
      <c r="BJ380" s="24">
        <f>SUMIFS('Faturamento SP3'!$H$2:$H$692,'Faturamento SP3'!$D$2:$D$692,'Infos Relatório'!$B$326,'Faturamento SP3'!$E$2:$E$692,'Infos Relatório'!$B380,'Faturamento SP3'!$Z$2:$Z$692,'Infos Relatório'!BE$1)</f>
        <v>0</v>
      </c>
      <c r="BK380" s="23">
        <f>COUNTIFS('Faturamento SP3'!$D$2:$D$692,'Infos Relatório'!$B$326,'Faturamento SP3'!$E$2:$E$692,'Infos Relatório'!$B380,'Faturamento SP3'!$Z$2:$Z$692,'Infos Relatório'!BK$1)</f>
        <v>0</v>
      </c>
      <c r="BL380" s="13">
        <f>SUMIFS('Faturamento SP3'!$G$2:$G$692,'Faturamento SP3'!$D$2:$D$692,'Infos Relatório'!$B$326,'Faturamento SP3'!$E$2:$E$692,'Infos Relatório'!$B380,'Faturamento SP3'!$Z$2:$Z$692,'Infos Relatório'!BK$1)</f>
        <v>0</v>
      </c>
      <c r="BM380" s="13">
        <f>SUMIFS('Faturamento SP3'!$J$2:$J$692,'Faturamento SP3'!$D$2:$D$692,'Infos Relatório'!$B$326,'Faturamento SP3'!$E$2:$E$692,'Infos Relatório'!$B380,'Faturamento SP3'!$Z$2:$Z$692,'Infos Relatório'!BK$1)</f>
        <v>0</v>
      </c>
      <c r="BN380" s="14">
        <f>SUMIFS('Faturamento SP3'!$O$2:$O$692,'Faturamento SP3'!$D$2:$D$692,'Infos Relatório'!$B$326,'Faturamento SP3'!$E$2:$E$692,'Infos Relatório'!$B380,'Faturamento SP3'!$Z$2:$Z$692,'Infos Relatório'!BK$1,'Faturamento SP3'!$T$2:$T$692,"Sim")+SUMIFS('Faturamento SP3'!$P$2:$P$692,'Faturamento SP3'!$D$2:$D$692,'Infos Relatório'!$B$326,'Faturamento SP3'!$E$2:$E$692,'Infos Relatório'!$B380,'Faturamento SP3'!$Z$2:$Z$692,'Infos Relatório'!BK$1,'Faturamento SP3'!$T$2:$T$692,"Sim")</f>
        <v>0</v>
      </c>
      <c r="BO380" s="27" t="e">
        <f t="shared" si="131"/>
        <v>#DIV/0!</v>
      </c>
      <c r="BP380" s="24">
        <f>SUMIFS('Faturamento SP3'!$H$2:$H$692,'Faturamento SP3'!$D$2:$D$692,'Infos Relatório'!$B$326,'Faturamento SP3'!$E$2:$E$692,'Infos Relatório'!$B380,'Faturamento SP3'!$Z$2:$Z$692,'Infos Relatório'!BK$1)</f>
        <v>0</v>
      </c>
      <c r="BQ380" s="23">
        <f>COUNTIFS('Faturamento SP3'!$D$2:$D$692,'Infos Relatório'!$B$326,'Faturamento SP3'!$E$2:$E$692,'Infos Relatório'!$B380,'Faturamento SP3'!$Z$2:$Z$692,'Infos Relatório'!BQ$1)</f>
        <v>0</v>
      </c>
      <c r="BR380" s="13">
        <f>SUMIFS('Faturamento SP3'!$G$2:$G$692,'Faturamento SP3'!$D$2:$D$692,'Infos Relatório'!$B$326,'Faturamento SP3'!$E$2:$E$692,'Infos Relatório'!$B380,'Faturamento SP3'!$Z$2:$Z$692,'Infos Relatório'!BQ$1)</f>
        <v>0</v>
      </c>
      <c r="BS380" s="13">
        <f>SUMIFS('Faturamento SP3'!$J$2:$J$692,'Faturamento SP3'!$D$2:$D$692,'Infos Relatório'!$B$326,'Faturamento SP3'!$E$2:$E$692,'Infos Relatório'!$B380,'Faturamento SP3'!$Z$2:$Z$692,'Infos Relatório'!BQ$1)</f>
        <v>0</v>
      </c>
      <c r="BT380" s="14">
        <f>SUMIFS('Faturamento SP3'!$O$2:$O$692,'Faturamento SP3'!$D$2:$D$692,'Infos Relatório'!$B$326,'Faturamento SP3'!$E$2:$E$692,'Infos Relatório'!$B380,'Faturamento SP3'!$Z$2:$Z$692,'Infos Relatório'!BQ$1,'Faturamento SP3'!$T$2:$T$692,"Sim")+SUMIFS('Faturamento SP3'!$P$2:$P$692,'Faturamento SP3'!$D$2:$D$692,'Infos Relatório'!$B$326,'Faturamento SP3'!$E$2:$E$692,'Infos Relatório'!$B380,'Faturamento SP3'!$Z$2:$Z$692,'Infos Relatório'!BQ$1,'Faturamento SP3'!$T$2:$T$692,"Sim")</f>
        <v>0</v>
      </c>
      <c r="BU380" s="27" t="e">
        <f t="shared" si="132"/>
        <v>#DIV/0!</v>
      </c>
      <c r="BV380" s="24">
        <f>SUMIFS('Faturamento SP3'!$H$2:$H$692,'Faturamento SP3'!$D$2:$D$692,'Infos Relatório'!$B$326,'Faturamento SP3'!$E$2:$E$692,'Infos Relatório'!$B380,'Faturamento SP3'!$Z$2:$Z$692,'Infos Relatório'!BQ$1)</f>
        <v>0</v>
      </c>
    </row>
    <row r="381" spans="2:74">
      <c r="B381" s="17" t="s">
        <v>61</v>
      </c>
      <c r="C381" s="23">
        <f>COUNTIFS('Faturamento SP3'!$D$2:$D$692,'Infos Relatório'!$B$326,'Faturamento SP3'!$E$2:$E$692,'Infos Relatório'!$B381,'Faturamento SP3'!$Z$2:$Z$692,'Infos Relatório'!C$1)</f>
        <v>0</v>
      </c>
      <c r="D381" s="13">
        <f>SUMIFS('Faturamento SP3'!$G$2:$G$692,'Faturamento SP3'!$D$2:$D$692,'Infos Relatório'!$B$326,'Faturamento SP3'!$E$2:$E$692,'Infos Relatório'!$B381,'Faturamento SP3'!$Z$2:$Z$692,'Infos Relatório'!C$1)</f>
        <v>0</v>
      </c>
      <c r="E381" s="13">
        <f>SUMIFS('Faturamento SP3'!$J$2:$J$692,'Faturamento SP3'!$D$2:$D$692,'Infos Relatório'!$B$326,'Faturamento SP3'!$E$2:$E$692,'Infos Relatório'!$B381,'Faturamento SP3'!$Z$2:$Z$692,'Infos Relatório'!C$1)</f>
        <v>0</v>
      </c>
      <c r="F381" s="14">
        <f>SUMIFS('Faturamento SP3'!$O$2:$O$692,'Faturamento SP3'!$D$2:$D$692,'Infos Relatório'!$B$326,'Faturamento SP3'!$E$2:$E$692,'Infos Relatório'!$B381,'Faturamento SP3'!$Z$2:$Z$692,'Infos Relatório'!C$1,'Faturamento SP3'!$T$2:$T$692,"Sim")+SUMIFS('Faturamento SP3'!$P$2:$P$692,'Faturamento SP3'!$D$2:$D$692,'Infos Relatório'!$B$326,'Faturamento SP3'!$E$2:$E$692,'Infos Relatório'!$B381,'Faturamento SP3'!$Z$2:$Z$692,'Infos Relatório'!C$1,'Faturamento SP3'!$T$2:$T$692,"Sim")</f>
        <v>0</v>
      </c>
      <c r="G381" s="27" t="e">
        <f t="shared" si="121"/>
        <v>#DIV/0!</v>
      </c>
      <c r="H381" s="24">
        <f>SUMIFS('Faturamento SP3'!$H$2:$H$692,'Faturamento SP3'!$D$2:$D$692,'Infos Relatório'!$B$326,'Faturamento SP3'!$E$2:$E$692,'Infos Relatório'!$B381,'Faturamento SP3'!$Z$2:$Z$692,'Infos Relatório'!C$1)</f>
        <v>0</v>
      </c>
      <c r="I381" s="23">
        <f>COUNTIFS('Faturamento SP3'!$D$2:$D$692,'Infos Relatório'!$B$326,'Faturamento SP3'!$E$2:$E$692,'Infos Relatório'!$B381,'Faturamento SP3'!$Z$2:$Z$692,'Infos Relatório'!I$1)</f>
        <v>0</v>
      </c>
      <c r="J381" s="13">
        <f>SUMIFS('Faturamento SP3'!$G$2:$G$692,'Faturamento SP3'!$D$2:$D$692,'Infos Relatório'!$B$326,'Faturamento SP3'!$E$2:$E$692,'Infos Relatório'!$B381,'Faturamento SP3'!$Z$2:$Z$692,'Infos Relatório'!I$1)</f>
        <v>0</v>
      </c>
      <c r="K381" s="13">
        <f>SUMIFS('Faturamento SP3'!$J$2:$J$692,'Faturamento SP3'!$D$2:$D$692,'Infos Relatório'!$B$326,'Faturamento SP3'!$E$2:$E$692,'Infos Relatório'!$B381,'Faturamento SP3'!$Z$2:$Z$692,'Infos Relatório'!I$1)</f>
        <v>0</v>
      </c>
      <c r="L381" s="14">
        <f>SUMIFS('Faturamento SP3'!$O$2:$O$692,'Faturamento SP3'!$D$2:$D$692,'Infos Relatório'!$B$326,'Faturamento SP3'!$E$2:$E$692,'Infos Relatório'!$B381,'Faturamento SP3'!$Z$2:$Z$692,'Infos Relatório'!I$1,'Faturamento SP3'!$T$2:$T$692,"Sim")+SUMIFS('Faturamento SP3'!$P$2:$P$692,'Faturamento SP3'!$D$2:$D$692,'Infos Relatório'!$B$326,'Faturamento SP3'!$E$2:$E$692,'Infos Relatório'!$B381,'Faturamento SP3'!$Z$2:$Z$692,'Infos Relatório'!I$1,'Faturamento SP3'!$T$2:$T$692,"Sim")</f>
        <v>0</v>
      </c>
      <c r="M381" s="27" t="e">
        <f t="shared" si="122"/>
        <v>#DIV/0!</v>
      </c>
      <c r="N381" s="24">
        <f>SUMIFS('Faturamento SP3'!$H$2:$H$692,'Faturamento SP3'!$D$2:$D$692,'Infos Relatório'!$B$326,'Faturamento SP3'!$E$2:$E$692,'Infos Relatório'!$B381,'Faturamento SP3'!$Z$2:$Z$692,'Infos Relatório'!I$1)</f>
        <v>0</v>
      </c>
      <c r="O381" s="23">
        <f>COUNTIFS('Faturamento SP3'!$D$2:$D$692,'Infos Relatório'!$B$326,'Faturamento SP3'!$E$2:$E$692,'Infos Relatório'!$B381,'Faturamento SP3'!$Z$2:$Z$692,'Infos Relatório'!O$1)</f>
        <v>0</v>
      </c>
      <c r="P381" s="13">
        <f>SUMIFS('Faturamento SP3'!$G$2:$G$692,'Faturamento SP3'!$D$2:$D$692,'Infos Relatório'!$B$326,'Faturamento SP3'!$E$2:$E$692,'Infos Relatório'!$B381,'Faturamento SP3'!$Z$2:$Z$692,'Infos Relatório'!O$1)</f>
        <v>0</v>
      </c>
      <c r="Q381" s="13">
        <f>SUMIFS('Faturamento SP3'!$J$2:$J$692,'Faturamento SP3'!$D$2:$D$692,'Infos Relatório'!$B$326,'Faturamento SP3'!$E$2:$E$692,'Infos Relatório'!$B381,'Faturamento SP3'!$Z$2:$Z$692,'Infos Relatório'!O$1)</f>
        <v>0</v>
      </c>
      <c r="R381" s="14">
        <f>SUMIFS('Faturamento SP3'!$O$2:$O$692,'Faturamento SP3'!$D$2:$D$692,'Infos Relatório'!$B$326,'Faturamento SP3'!$E$2:$E$692,'Infos Relatório'!$B381,'Faturamento SP3'!$Z$2:$Z$692,'Infos Relatório'!O$1,'Faturamento SP3'!$T$2:$T$692,"Sim")+SUMIFS('Faturamento SP3'!$P$2:$P$692,'Faturamento SP3'!$D$2:$D$692,'Infos Relatório'!$B$326,'Faturamento SP3'!$E$2:$E$692,'Infos Relatório'!$B381,'Faturamento SP3'!$Z$2:$Z$692,'Infos Relatório'!O$1,'Faturamento SP3'!$T$2:$T$692,"Sim")</f>
        <v>0</v>
      </c>
      <c r="S381" s="27" t="e">
        <f t="shared" si="123"/>
        <v>#DIV/0!</v>
      </c>
      <c r="T381" s="24">
        <f>SUMIFS('Faturamento SP3'!$H$2:$H$692,'Faturamento SP3'!$D$2:$D$692,'Infos Relatório'!$B$326,'Faturamento SP3'!$E$2:$E$692,'Infos Relatório'!$B381,'Faturamento SP3'!$Z$2:$Z$692,'Infos Relatório'!O$1)</f>
        <v>0</v>
      </c>
      <c r="U381" s="23">
        <f>COUNTIFS('Faturamento SP3'!$D$2:$D$692,'Infos Relatório'!$B$326,'Faturamento SP3'!$E$2:$E$692,'Infos Relatório'!$B381,'Faturamento SP3'!$Z$2:$Z$692,'Infos Relatório'!U$1)</f>
        <v>0</v>
      </c>
      <c r="V381" s="13">
        <f>SUMIFS('Faturamento SP3'!$G$2:$G$692,'Faturamento SP3'!$D$2:$D$692,'Infos Relatório'!$B$326,'Faturamento SP3'!$E$2:$E$692,'Infos Relatório'!$B381,'Faturamento SP3'!$Z$2:$Z$692,'Infos Relatório'!U$1)</f>
        <v>0</v>
      </c>
      <c r="W381" s="13">
        <f>SUMIFS('Faturamento SP3'!$J$2:$J$692,'Faturamento SP3'!$D$2:$D$692,'Infos Relatório'!$B$326,'Faturamento SP3'!$E$2:$E$692,'Infos Relatório'!$B381,'Faturamento SP3'!$Z$2:$Z$692,'Infos Relatório'!U$1)</f>
        <v>0</v>
      </c>
      <c r="X381" s="14">
        <f>SUMIFS('Faturamento SP3'!$O$2:$O$692,'Faturamento SP3'!$D$2:$D$692,'Infos Relatório'!$B$326,'Faturamento SP3'!$E$2:$E$692,'Infos Relatório'!$B381,'Faturamento SP3'!$Z$2:$Z$692,'Infos Relatório'!U$1,'Faturamento SP3'!$T$2:$T$692,"Sim")+SUMIFS('Faturamento SP3'!$P$2:$P$692,'Faturamento SP3'!$D$2:$D$692,'Infos Relatório'!$B$326,'Faturamento SP3'!$E$2:$E$692,'Infos Relatório'!$B381,'Faturamento SP3'!$Z$2:$Z$692,'Infos Relatório'!U$1,'Faturamento SP3'!$T$2:$T$692,"Sim")</f>
        <v>0</v>
      </c>
      <c r="Y381" s="27" t="e">
        <f t="shared" si="124"/>
        <v>#DIV/0!</v>
      </c>
      <c r="Z381" s="24">
        <f>SUMIFS('Faturamento SP3'!$H$2:$H$692,'Faturamento SP3'!$D$2:$D$692,'Infos Relatório'!$B$326,'Faturamento SP3'!$E$2:$E$692,'Infos Relatório'!$B381,'Faturamento SP3'!$Z$2:$Z$692,'Infos Relatório'!U$1)</f>
        <v>0</v>
      </c>
      <c r="AA381" s="23">
        <f>COUNTIFS('Faturamento SP3'!$D$2:$D$692,'Infos Relatório'!$B$326,'Faturamento SP3'!$E$2:$E$692,'Infos Relatório'!$B381,'Faturamento SP3'!$Z$2:$Z$692,'Infos Relatório'!AA$1)</f>
        <v>0</v>
      </c>
      <c r="AB381" s="13">
        <f>SUMIFS('Faturamento SP3'!$G$2:$G$692,'Faturamento SP3'!$D$2:$D$692,'Infos Relatório'!$B$326,'Faturamento SP3'!$E$2:$E$692,'Infos Relatório'!$B381,'Faturamento SP3'!$Z$2:$Z$692,'Infos Relatório'!AA$1)</f>
        <v>0</v>
      </c>
      <c r="AC381" s="13">
        <f>SUMIFS('Faturamento SP3'!$J$2:$J$692,'Faturamento SP3'!$D$2:$D$692,'Infos Relatório'!$B$326,'Faturamento SP3'!$E$2:$E$692,'Infos Relatório'!$B381,'Faturamento SP3'!$Z$2:$Z$692,'Infos Relatório'!AA$1)</f>
        <v>0</v>
      </c>
      <c r="AD381" s="14">
        <f>SUMIFS('Faturamento SP3'!$O$2:$O$692,'Faturamento SP3'!$D$2:$D$692,'Infos Relatório'!$B$326,'Faturamento SP3'!$E$2:$E$692,'Infos Relatório'!$B381,'Faturamento SP3'!$Z$2:$Z$692,'Infos Relatório'!AA$1,'Faturamento SP3'!$T$2:$T$692,"Sim")+SUMIFS('Faturamento SP3'!$P$2:$P$692,'Faturamento SP3'!$D$2:$D$692,'Infos Relatório'!$B$326,'Faturamento SP3'!$E$2:$E$692,'Infos Relatório'!$B381,'Faturamento SP3'!$Z$2:$Z$692,'Infos Relatório'!AA$1,'Faturamento SP3'!$T$2:$T$692,"Sim")</f>
        <v>0</v>
      </c>
      <c r="AE381" s="27" t="e">
        <f t="shared" si="125"/>
        <v>#DIV/0!</v>
      </c>
      <c r="AF381" s="24">
        <f>SUMIFS('Faturamento SP3'!$H$2:$H$692,'Faturamento SP3'!$D$2:$D$692,'Infos Relatório'!$B$326,'Faturamento SP3'!$E$2:$E$692,'Infos Relatório'!$B381,'Faturamento SP3'!$Z$2:$Z$692,'Infos Relatório'!AA$1)</f>
        <v>0</v>
      </c>
      <c r="AG381" s="23">
        <f>COUNTIFS('Faturamento SP3'!$D$2:$D$692,'Infos Relatório'!$B$326,'Faturamento SP3'!$E$2:$E$692,'Infos Relatório'!$B381,'Faturamento SP3'!$Z$2:$Z$692,'Infos Relatório'!AG$1)</f>
        <v>0</v>
      </c>
      <c r="AH381" s="13">
        <f>SUMIFS('Faturamento SP3'!$G$2:$G$692,'Faturamento SP3'!$D$2:$D$692,'Infos Relatório'!$B$326,'Faturamento SP3'!$E$2:$E$692,'Infos Relatório'!$B381,'Faturamento SP3'!$Z$2:$Z$692,'Infos Relatório'!AG$1)</f>
        <v>0</v>
      </c>
      <c r="AI381" s="13">
        <f>SUMIFS('Faturamento SP3'!$J$2:$J$692,'Faturamento SP3'!$D$2:$D$692,'Infos Relatório'!$B$326,'Faturamento SP3'!$E$2:$E$692,'Infos Relatório'!$B381,'Faturamento SP3'!$Z$2:$Z$692,'Infos Relatório'!AG$1)</f>
        <v>0</v>
      </c>
      <c r="AJ381" s="14">
        <f>SUMIFS('Faturamento SP3'!$O$2:$O$692,'Faturamento SP3'!$D$2:$D$692,'Infos Relatório'!$B$326,'Faturamento SP3'!$E$2:$E$692,'Infos Relatório'!$B381,'Faturamento SP3'!$Z$2:$Z$692,'Infos Relatório'!AG$1,'Faturamento SP3'!$T$2:$T$692,"Sim")+SUMIFS('Faturamento SP3'!$P$2:$P$692,'Faturamento SP3'!$D$2:$D$692,'Infos Relatório'!$B$326,'Faturamento SP3'!$E$2:$E$692,'Infos Relatório'!$B381,'Faturamento SP3'!$Z$2:$Z$692,'Infos Relatório'!AG$1,'Faturamento SP3'!$T$2:$T$692,"Sim")</f>
        <v>0</v>
      </c>
      <c r="AK381" s="27" t="e">
        <f t="shared" si="126"/>
        <v>#DIV/0!</v>
      </c>
      <c r="AL381" s="24">
        <f>SUMIFS('Faturamento SP3'!$H$2:$H$692,'Faturamento SP3'!$D$2:$D$692,'Infos Relatório'!$B$326,'Faturamento SP3'!$E$2:$E$692,'Infos Relatório'!$B381,'Faturamento SP3'!$Z$2:$Z$692,'Infos Relatório'!AG$1)</f>
        <v>0</v>
      </c>
      <c r="AM381" s="23">
        <f>COUNTIFS('Faturamento SP3'!$D$2:$D$692,'Infos Relatório'!$B$326,'Faturamento SP3'!$E$2:$E$692,'Infos Relatório'!$B381,'Faturamento SP3'!$Z$2:$Z$692,'Infos Relatório'!AM$1)</f>
        <v>0</v>
      </c>
      <c r="AN381" s="13">
        <f>SUMIFS('Faturamento SP3'!$G$2:$G$692,'Faturamento SP3'!$D$2:$D$692,'Infos Relatório'!$B$326,'Faturamento SP3'!$E$2:$E$692,'Infos Relatório'!$B381,'Faturamento SP3'!$Z$2:$Z$692,'Infos Relatório'!AM$1)</f>
        <v>0</v>
      </c>
      <c r="AO381" s="13">
        <f>SUMIFS('Faturamento SP3'!$J$2:$J$692,'Faturamento SP3'!$D$2:$D$692,'Infos Relatório'!$B$326,'Faturamento SP3'!$E$2:$E$692,'Infos Relatório'!$B381,'Faturamento SP3'!$Z$2:$Z$692,'Infos Relatório'!AM$1)</f>
        <v>0</v>
      </c>
      <c r="AP381" s="14">
        <f>SUMIFS('Faturamento SP3'!$O$2:$O$692,'Faturamento SP3'!$D$2:$D$692,'Infos Relatório'!$B$326,'Faturamento SP3'!$E$2:$E$692,'Infos Relatório'!$B381,'Faturamento SP3'!$Z$2:$Z$692,'Infos Relatório'!AM$1,'Faturamento SP3'!$T$2:$T$692,"Sim")+SUMIFS('Faturamento SP3'!$P$2:$P$692,'Faturamento SP3'!$D$2:$D$692,'Infos Relatório'!$B$326,'Faturamento SP3'!$E$2:$E$692,'Infos Relatório'!$B381,'Faturamento SP3'!$Z$2:$Z$692,'Infos Relatório'!AM$1,'Faturamento SP3'!$T$2:$T$692,"Sim")</f>
        <v>0</v>
      </c>
      <c r="AQ381" s="27" t="e">
        <f t="shared" si="127"/>
        <v>#DIV/0!</v>
      </c>
      <c r="AR381" s="24">
        <f>SUMIFS('Faturamento SP3'!$H$2:$H$692,'Faturamento SP3'!$D$2:$D$692,'Infos Relatório'!$B$326,'Faturamento SP3'!$E$2:$E$692,'Infos Relatório'!$B381,'Faturamento SP3'!$Z$2:$Z$692,'Infos Relatório'!AM$1)</f>
        <v>0</v>
      </c>
      <c r="AS381" s="23">
        <f>COUNTIFS('Faturamento SP3'!$D$2:$D$692,'Infos Relatório'!$B$326,'Faturamento SP3'!$E$2:$E$692,'Infos Relatório'!$B381,'Faturamento SP3'!$Z$2:$Z$692,'Infos Relatório'!AS$1)</f>
        <v>0</v>
      </c>
      <c r="AT381" s="13">
        <f>SUMIFS('Faturamento SP3'!$G$2:$G$692,'Faturamento SP3'!$D$2:$D$692,'Infos Relatório'!$B$326,'Faturamento SP3'!$E$2:$E$692,'Infos Relatório'!$B381,'Faturamento SP3'!$Z$2:$Z$692,'Infos Relatório'!AS$1)</f>
        <v>0</v>
      </c>
      <c r="AU381" s="13">
        <f>SUMIFS('Faturamento SP3'!$J$2:$J$692,'Faturamento SP3'!$D$2:$D$692,'Infos Relatório'!$B$326,'Faturamento SP3'!$E$2:$E$692,'Infos Relatório'!$B381,'Faturamento SP3'!$Z$2:$Z$692,'Infos Relatório'!AS$1)</f>
        <v>0</v>
      </c>
      <c r="AV381" s="14">
        <f>SUMIFS('Faturamento SP3'!$O$2:$O$692,'Faturamento SP3'!$D$2:$D$692,'Infos Relatório'!$B$326,'Faturamento SP3'!$E$2:$E$692,'Infos Relatório'!$B381,'Faturamento SP3'!$Z$2:$Z$692,'Infos Relatório'!AS$1,'Faturamento SP3'!$T$2:$T$692,"Sim")+SUMIFS('Faturamento SP3'!$P$2:$P$692,'Faturamento SP3'!$D$2:$D$692,'Infos Relatório'!$B$326,'Faturamento SP3'!$E$2:$E$692,'Infos Relatório'!$B381,'Faturamento SP3'!$Z$2:$Z$692,'Infos Relatório'!AS$1,'Faturamento SP3'!$T$2:$T$692,"Sim")</f>
        <v>0</v>
      </c>
      <c r="AW381" s="27" t="e">
        <f t="shared" si="128"/>
        <v>#DIV/0!</v>
      </c>
      <c r="AX381" s="24">
        <f>SUMIFS('Faturamento SP3'!$H$2:$H$692,'Faturamento SP3'!$D$2:$D$692,'Infos Relatório'!$B$326,'Faturamento SP3'!$E$2:$E$692,'Infos Relatório'!$B381,'Faturamento SP3'!$Z$2:$Z$692,'Infos Relatório'!AS$1)</f>
        <v>0</v>
      </c>
      <c r="AY381" s="23">
        <f>COUNTIFS('Faturamento SP3'!$D$2:$D$692,'Infos Relatório'!$B$326,'Faturamento SP3'!$E$2:$E$692,'Infos Relatório'!$B381,'Faturamento SP3'!$Z$2:$Z$692,'Infos Relatório'!AY$1)</f>
        <v>0</v>
      </c>
      <c r="AZ381" s="13">
        <f>SUMIFS('Faturamento SP3'!$G$2:$G$692,'Faturamento SP3'!$D$2:$D$692,'Infos Relatório'!$B$326,'Faturamento SP3'!$E$2:$E$692,'Infos Relatório'!$B381,'Faturamento SP3'!$Z$2:$Z$692,'Infos Relatório'!AY$1)</f>
        <v>0</v>
      </c>
      <c r="BA381" s="13">
        <f>SUMIFS('Faturamento SP3'!$J$2:$J$692,'Faturamento SP3'!$D$2:$D$692,'Infos Relatório'!$B$326,'Faturamento SP3'!$E$2:$E$692,'Infos Relatório'!$B381,'Faturamento SP3'!$Z$2:$Z$692,'Infos Relatório'!AY$1)</f>
        <v>0</v>
      </c>
      <c r="BB381" s="14">
        <f>SUMIFS('Faturamento SP3'!$O$2:$O$692,'Faturamento SP3'!$D$2:$D$692,'Infos Relatório'!$B$326,'Faturamento SP3'!$E$2:$E$692,'Infos Relatório'!$B381,'Faturamento SP3'!$Z$2:$Z$692,'Infos Relatório'!AY$1,'Faturamento SP3'!$T$2:$T$692,"Sim")+SUMIFS('Faturamento SP3'!$P$2:$P$692,'Faturamento SP3'!$D$2:$D$692,'Infos Relatório'!$B$326,'Faturamento SP3'!$E$2:$E$692,'Infos Relatório'!$B381,'Faturamento SP3'!$Z$2:$Z$692,'Infos Relatório'!AY$1,'Faturamento SP3'!$T$2:$T$692,"Sim")</f>
        <v>0</v>
      </c>
      <c r="BC381" s="27" t="e">
        <f t="shared" si="129"/>
        <v>#DIV/0!</v>
      </c>
      <c r="BD381" s="24">
        <f>SUMIFS('Faturamento SP3'!$H$2:$H$692,'Faturamento SP3'!$D$2:$D$692,'Infos Relatório'!$B$326,'Faturamento SP3'!$E$2:$E$692,'Infos Relatório'!$B381,'Faturamento SP3'!$Z$2:$Z$692,'Infos Relatório'!AY$1)</f>
        <v>0</v>
      </c>
      <c r="BE381" s="23">
        <f>COUNTIFS('Faturamento SP3'!$D$2:$D$692,'Infos Relatório'!$B$326,'Faturamento SP3'!$E$2:$E$692,'Infos Relatório'!$B381,'Faturamento SP3'!$Z$2:$Z$692,'Infos Relatório'!BE$1)</f>
        <v>0</v>
      </c>
      <c r="BF381" s="13">
        <f>SUMIFS('Faturamento SP3'!$G$2:$G$692,'Faturamento SP3'!$D$2:$D$692,'Infos Relatório'!$B$326,'Faturamento SP3'!$E$2:$E$692,'Infos Relatório'!$B381,'Faturamento SP3'!$Z$2:$Z$692,'Infos Relatório'!BE$1)</f>
        <v>0</v>
      </c>
      <c r="BG381" s="13">
        <f>SUMIFS('Faturamento SP3'!$J$2:$J$692,'Faturamento SP3'!$D$2:$D$692,'Infos Relatório'!$B$326,'Faturamento SP3'!$E$2:$E$692,'Infos Relatório'!$B381,'Faturamento SP3'!$Z$2:$Z$692,'Infos Relatório'!BE$1)</f>
        <v>0</v>
      </c>
      <c r="BH381" s="14">
        <f>SUMIFS('Faturamento SP3'!$O$2:$O$692,'Faturamento SP3'!$D$2:$D$692,'Infos Relatório'!$B$326,'Faturamento SP3'!$E$2:$E$692,'Infos Relatório'!$B381,'Faturamento SP3'!$Z$2:$Z$692,'Infos Relatório'!BE$1,'Faturamento SP3'!$T$2:$T$692,"Sim")+SUMIFS('Faturamento SP3'!$P$2:$P$692,'Faturamento SP3'!$D$2:$D$692,'Infos Relatório'!$B$326,'Faturamento SP3'!$E$2:$E$692,'Infos Relatório'!$B381,'Faturamento SP3'!$Z$2:$Z$692,'Infos Relatório'!BE$1,'Faturamento SP3'!$T$2:$T$692,"Sim")</f>
        <v>0</v>
      </c>
      <c r="BI381" s="27" t="e">
        <f t="shared" si="130"/>
        <v>#DIV/0!</v>
      </c>
      <c r="BJ381" s="24">
        <f>SUMIFS('Faturamento SP3'!$H$2:$H$692,'Faturamento SP3'!$D$2:$D$692,'Infos Relatório'!$B$326,'Faturamento SP3'!$E$2:$E$692,'Infos Relatório'!$B381,'Faturamento SP3'!$Z$2:$Z$692,'Infos Relatório'!BE$1)</f>
        <v>0</v>
      </c>
      <c r="BK381" s="23">
        <f>COUNTIFS('Faturamento SP3'!$D$2:$D$692,'Infos Relatório'!$B$326,'Faturamento SP3'!$E$2:$E$692,'Infos Relatório'!$B381,'Faturamento SP3'!$Z$2:$Z$692,'Infos Relatório'!BK$1)</f>
        <v>0</v>
      </c>
      <c r="BL381" s="13">
        <f>SUMIFS('Faturamento SP3'!$G$2:$G$692,'Faturamento SP3'!$D$2:$D$692,'Infos Relatório'!$B$326,'Faturamento SP3'!$E$2:$E$692,'Infos Relatório'!$B381,'Faturamento SP3'!$Z$2:$Z$692,'Infos Relatório'!BK$1)</f>
        <v>0</v>
      </c>
      <c r="BM381" s="13">
        <f>SUMIFS('Faturamento SP3'!$J$2:$J$692,'Faturamento SP3'!$D$2:$D$692,'Infos Relatório'!$B$326,'Faturamento SP3'!$E$2:$E$692,'Infos Relatório'!$B381,'Faturamento SP3'!$Z$2:$Z$692,'Infos Relatório'!BK$1)</f>
        <v>0</v>
      </c>
      <c r="BN381" s="14">
        <f>SUMIFS('Faturamento SP3'!$O$2:$O$692,'Faturamento SP3'!$D$2:$D$692,'Infos Relatório'!$B$326,'Faturamento SP3'!$E$2:$E$692,'Infos Relatório'!$B381,'Faturamento SP3'!$Z$2:$Z$692,'Infos Relatório'!BK$1,'Faturamento SP3'!$T$2:$T$692,"Sim")+SUMIFS('Faturamento SP3'!$P$2:$P$692,'Faturamento SP3'!$D$2:$D$692,'Infos Relatório'!$B$326,'Faturamento SP3'!$E$2:$E$692,'Infos Relatório'!$B381,'Faturamento SP3'!$Z$2:$Z$692,'Infos Relatório'!BK$1,'Faturamento SP3'!$T$2:$T$692,"Sim")</f>
        <v>0</v>
      </c>
      <c r="BO381" s="27" t="e">
        <f t="shared" si="131"/>
        <v>#DIV/0!</v>
      </c>
      <c r="BP381" s="24">
        <f>SUMIFS('Faturamento SP3'!$H$2:$H$692,'Faturamento SP3'!$D$2:$D$692,'Infos Relatório'!$B$326,'Faturamento SP3'!$E$2:$E$692,'Infos Relatório'!$B381,'Faturamento SP3'!$Z$2:$Z$692,'Infos Relatório'!BK$1)</f>
        <v>0</v>
      </c>
      <c r="BQ381" s="23">
        <f>COUNTIFS('Faturamento SP3'!$D$2:$D$692,'Infos Relatório'!$B$326,'Faturamento SP3'!$E$2:$E$692,'Infos Relatório'!$B381,'Faturamento SP3'!$Z$2:$Z$692,'Infos Relatório'!BQ$1)</f>
        <v>0</v>
      </c>
      <c r="BR381" s="13">
        <f>SUMIFS('Faturamento SP3'!$G$2:$G$692,'Faturamento SP3'!$D$2:$D$692,'Infos Relatório'!$B$326,'Faturamento SP3'!$E$2:$E$692,'Infos Relatório'!$B381,'Faturamento SP3'!$Z$2:$Z$692,'Infos Relatório'!BQ$1)</f>
        <v>0</v>
      </c>
      <c r="BS381" s="13">
        <f>SUMIFS('Faturamento SP3'!$J$2:$J$692,'Faturamento SP3'!$D$2:$D$692,'Infos Relatório'!$B$326,'Faturamento SP3'!$E$2:$E$692,'Infos Relatório'!$B381,'Faturamento SP3'!$Z$2:$Z$692,'Infos Relatório'!BQ$1)</f>
        <v>0</v>
      </c>
      <c r="BT381" s="14">
        <f>SUMIFS('Faturamento SP3'!$O$2:$O$692,'Faturamento SP3'!$D$2:$D$692,'Infos Relatório'!$B$326,'Faturamento SP3'!$E$2:$E$692,'Infos Relatório'!$B381,'Faturamento SP3'!$Z$2:$Z$692,'Infos Relatório'!BQ$1,'Faturamento SP3'!$T$2:$T$692,"Sim")+SUMIFS('Faturamento SP3'!$P$2:$P$692,'Faturamento SP3'!$D$2:$D$692,'Infos Relatório'!$B$326,'Faturamento SP3'!$E$2:$E$692,'Infos Relatório'!$B381,'Faturamento SP3'!$Z$2:$Z$692,'Infos Relatório'!BQ$1,'Faturamento SP3'!$T$2:$T$692,"Sim")</f>
        <v>0</v>
      </c>
      <c r="BU381" s="27" t="e">
        <f t="shared" si="132"/>
        <v>#DIV/0!</v>
      </c>
      <c r="BV381" s="24">
        <f>SUMIFS('Faturamento SP3'!$H$2:$H$692,'Faturamento SP3'!$D$2:$D$692,'Infos Relatório'!$B$326,'Faturamento SP3'!$E$2:$E$692,'Infos Relatório'!$B381,'Faturamento SP3'!$Z$2:$Z$692,'Infos Relatório'!BQ$1)</f>
        <v>0</v>
      </c>
    </row>
    <row r="382" spans="2:74">
      <c r="B382" s="17" t="s">
        <v>62</v>
      </c>
      <c r="C382" s="23">
        <f>COUNTIFS('Faturamento SP3'!$D$2:$D$692,'Infos Relatório'!$B$326,'Faturamento SP3'!$E$2:$E$692,'Infos Relatório'!$B382,'Faturamento SP3'!$Z$2:$Z$692,'Infos Relatório'!C$1)</f>
        <v>0</v>
      </c>
      <c r="D382" s="13">
        <f>SUMIFS('Faturamento SP3'!$G$2:$G$692,'Faturamento SP3'!$D$2:$D$692,'Infos Relatório'!$B$326,'Faturamento SP3'!$E$2:$E$692,'Infos Relatório'!$B382,'Faturamento SP3'!$Z$2:$Z$692,'Infos Relatório'!C$1)</f>
        <v>0</v>
      </c>
      <c r="E382" s="13">
        <f>SUMIFS('Faturamento SP3'!$J$2:$J$692,'Faturamento SP3'!$D$2:$D$692,'Infos Relatório'!$B$326,'Faturamento SP3'!$E$2:$E$692,'Infos Relatório'!$B382,'Faturamento SP3'!$Z$2:$Z$692,'Infos Relatório'!C$1)</f>
        <v>0</v>
      </c>
      <c r="F382" s="14">
        <f>SUMIFS('Faturamento SP3'!$O$2:$O$692,'Faturamento SP3'!$D$2:$D$692,'Infos Relatório'!$B$326,'Faturamento SP3'!$E$2:$E$692,'Infos Relatório'!$B382,'Faturamento SP3'!$Z$2:$Z$692,'Infos Relatório'!C$1,'Faturamento SP3'!$T$2:$T$692,"Sim")+SUMIFS('Faturamento SP3'!$P$2:$P$692,'Faturamento SP3'!$D$2:$D$692,'Infos Relatório'!$B$326,'Faturamento SP3'!$E$2:$E$692,'Infos Relatório'!$B382,'Faturamento SP3'!$Z$2:$Z$692,'Infos Relatório'!C$1,'Faturamento SP3'!$T$2:$T$692,"Sim")</f>
        <v>0</v>
      </c>
      <c r="G382" s="27" t="e">
        <f t="shared" si="121"/>
        <v>#DIV/0!</v>
      </c>
      <c r="H382" s="24">
        <f>SUMIFS('Faturamento SP3'!$H$2:$H$692,'Faturamento SP3'!$D$2:$D$692,'Infos Relatório'!$B$326,'Faturamento SP3'!$E$2:$E$692,'Infos Relatório'!$B382,'Faturamento SP3'!$Z$2:$Z$692,'Infos Relatório'!C$1)</f>
        <v>0</v>
      </c>
      <c r="I382" s="23">
        <f>COUNTIFS('Faturamento SP3'!$D$2:$D$692,'Infos Relatório'!$B$326,'Faturamento SP3'!$E$2:$E$692,'Infos Relatório'!$B382,'Faturamento SP3'!$Z$2:$Z$692,'Infos Relatório'!I$1)</f>
        <v>0</v>
      </c>
      <c r="J382" s="13">
        <f>SUMIFS('Faturamento SP3'!$G$2:$G$692,'Faturamento SP3'!$D$2:$D$692,'Infos Relatório'!$B$326,'Faturamento SP3'!$E$2:$E$692,'Infos Relatório'!$B382,'Faturamento SP3'!$Z$2:$Z$692,'Infos Relatório'!I$1)</f>
        <v>0</v>
      </c>
      <c r="K382" s="13">
        <f>SUMIFS('Faturamento SP3'!$J$2:$J$692,'Faturamento SP3'!$D$2:$D$692,'Infos Relatório'!$B$326,'Faturamento SP3'!$E$2:$E$692,'Infos Relatório'!$B382,'Faturamento SP3'!$Z$2:$Z$692,'Infos Relatório'!I$1)</f>
        <v>0</v>
      </c>
      <c r="L382" s="14">
        <f>SUMIFS('Faturamento SP3'!$O$2:$O$692,'Faturamento SP3'!$D$2:$D$692,'Infos Relatório'!$B$326,'Faturamento SP3'!$E$2:$E$692,'Infos Relatório'!$B382,'Faturamento SP3'!$Z$2:$Z$692,'Infos Relatório'!I$1,'Faturamento SP3'!$T$2:$T$692,"Sim")+SUMIFS('Faturamento SP3'!$P$2:$P$692,'Faturamento SP3'!$D$2:$D$692,'Infos Relatório'!$B$326,'Faturamento SP3'!$E$2:$E$692,'Infos Relatório'!$B382,'Faturamento SP3'!$Z$2:$Z$692,'Infos Relatório'!I$1,'Faturamento SP3'!$T$2:$T$692,"Sim")</f>
        <v>0</v>
      </c>
      <c r="M382" s="27" t="e">
        <f t="shared" si="122"/>
        <v>#DIV/0!</v>
      </c>
      <c r="N382" s="24">
        <f>SUMIFS('Faturamento SP3'!$H$2:$H$692,'Faturamento SP3'!$D$2:$D$692,'Infos Relatório'!$B$326,'Faturamento SP3'!$E$2:$E$692,'Infos Relatório'!$B382,'Faturamento SP3'!$Z$2:$Z$692,'Infos Relatório'!I$1)</f>
        <v>0</v>
      </c>
      <c r="O382" s="23">
        <f>COUNTIFS('Faturamento SP3'!$D$2:$D$692,'Infos Relatório'!$B$326,'Faturamento SP3'!$E$2:$E$692,'Infos Relatório'!$B382,'Faturamento SP3'!$Z$2:$Z$692,'Infos Relatório'!O$1)</f>
        <v>0</v>
      </c>
      <c r="P382" s="13">
        <f>SUMIFS('Faturamento SP3'!$G$2:$G$692,'Faturamento SP3'!$D$2:$D$692,'Infos Relatório'!$B$326,'Faturamento SP3'!$E$2:$E$692,'Infos Relatório'!$B382,'Faturamento SP3'!$Z$2:$Z$692,'Infos Relatório'!O$1)</f>
        <v>0</v>
      </c>
      <c r="Q382" s="13">
        <f>SUMIFS('Faturamento SP3'!$J$2:$J$692,'Faturamento SP3'!$D$2:$D$692,'Infos Relatório'!$B$326,'Faturamento SP3'!$E$2:$E$692,'Infos Relatório'!$B382,'Faturamento SP3'!$Z$2:$Z$692,'Infos Relatório'!O$1)</f>
        <v>0</v>
      </c>
      <c r="R382" s="14">
        <f>SUMIFS('Faturamento SP3'!$O$2:$O$692,'Faturamento SP3'!$D$2:$D$692,'Infos Relatório'!$B$326,'Faturamento SP3'!$E$2:$E$692,'Infos Relatório'!$B382,'Faturamento SP3'!$Z$2:$Z$692,'Infos Relatório'!O$1,'Faturamento SP3'!$T$2:$T$692,"Sim")+SUMIFS('Faturamento SP3'!$P$2:$P$692,'Faturamento SP3'!$D$2:$D$692,'Infos Relatório'!$B$326,'Faturamento SP3'!$E$2:$E$692,'Infos Relatório'!$B382,'Faturamento SP3'!$Z$2:$Z$692,'Infos Relatório'!O$1,'Faturamento SP3'!$T$2:$T$692,"Sim")</f>
        <v>0</v>
      </c>
      <c r="S382" s="27" t="e">
        <f t="shared" si="123"/>
        <v>#DIV/0!</v>
      </c>
      <c r="T382" s="24">
        <f>SUMIFS('Faturamento SP3'!$H$2:$H$692,'Faturamento SP3'!$D$2:$D$692,'Infos Relatório'!$B$326,'Faturamento SP3'!$E$2:$E$692,'Infos Relatório'!$B382,'Faturamento SP3'!$Z$2:$Z$692,'Infos Relatório'!O$1)</f>
        <v>0</v>
      </c>
      <c r="U382" s="23">
        <f>COUNTIFS('Faturamento SP3'!$D$2:$D$692,'Infos Relatório'!$B$326,'Faturamento SP3'!$E$2:$E$692,'Infos Relatório'!$B382,'Faturamento SP3'!$Z$2:$Z$692,'Infos Relatório'!U$1)</f>
        <v>0</v>
      </c>
      <c r="V382" s="13">
        <f>SUMIFS('Faturamento SP3'!$G$2:$G$692,'Faturamento SP3'!$D$2:$D$692,'Infos Relatório'!$B$326,'Faturamento SP3'!$E$2:$E$692,'Infos Relatório'!$B382,'Faturamento SP3'!$Z$2:$Z$692,'Infos Relatório'!U$1)</f>
        <v>0</v>
      </c>
      <c r="W382" s="13">
        <f>SUMIFS('Faturamento SP3'!$J$2:$J$692,'Faturamento SP3'!$D$2:$D$692,'Infos Relatório'!$B$326,'Faturamento SP3'!$E$2:$E$692,'Infos Relatório'!$B382,'Faturamento SP3'!$Z$2:$Z$692,'Infos Relatório'!U$1)</f>
        <v>0</v>
      </c>
      <c r="X382" s="14">
        <f>SUMIFS('Faturamento SP3'!$O$2:$O$692,'Faturamento SP3'!$D$2:$D$692,'Infos Relatório'!$B$326,'Faturamento SP3'!$E$2:$E$692,'Infos Relatório'!$B382,'Faturamento SP3'!$Z$2:$Z$692,'Infos Relatório'!U$1,'Faturamento SP3'!$T$2:$T$692,"Sim")+SUMIFS('Faturamento SP3'!$P$2:$P$692,'Faturamento SP3'!$D$2:$D$692,'Infos Relatório'!$B$326,'Faturamento SP3'!$E$2:$E$692,'Infos Relatório'!$B382,'Faturamento SP3'!$Z$2:$Z$692,'Infos Relatório'!U$1,'Faturamento SP3'!$T$2:$T$692,"Sim")</f>
        <v>0</v>
      </c>
      <c r="Y382" s="27" t="e">
        <f t="shared" si="124"/>
        <v>#DIV/0!</v>
      </c>
      <c r="Z382" s="24">
        <f>SUMIFS('Faturamento SP3'!$H$2:$H$692,'Faturamento SP3'!$D$2:$D$692,'Infos Relatório'!$B$326,'Faturamento SP3'!$E$2:$E$692,'Infos Relatório'!$B382,'Faturamento SP3'!$Z$2:$Z$692,'Infos Relatório'!U$1)</f>
        <v>0</v>
      </c>
      <c r="AA382" s="23">
        <f>COUNTIFS('Faturamento SP3'!$D$2:$D$692,'Infos Relatório'!$B$326,'Faturamento SP3'!$E$2:$E$692,'Infos Relatório'!$B382,'Faturamento SP3'!$Z$2:$Z$692,'Infos Relatório'!AA$1)</f>
        <v>0</v>
      </c>
      <c r="AB382" s="13">
        <f>SUMIFS('Faturamento SP3'!$G$2:$G$692,'Faturamento SP3'!$D$2:$D$692,'Infos Relatório'!$B$326,'Faturamento SP3'!$E$2:$E$692,'Infos Relatório'!$B382,'Faturamento SP3'!$Z$2:$Z$692,'Infos Relatório'!AA$1)</f>
        <v>0</v>
      </c>
      <c r="AC382" s="13">
        <f>SUMIFS('Faturamento SP3'!$J$2:$J$692,'Faturamento SP3'!$D$2:$D$692,'Infos Relatório'!$B$326,'Faturamento SP3'!$E$2:$E$692,'Infos Relatório'!$B382,'Faturamento SP3'!$Z$2:$Z$692,'Infos Relatório'!AA$1)</f>
        <v>0</v>
      </c>
      <c r="AD382" s="14">
        <f>SUMIFS('Faturamento SP3'!$O$2:$O$692,'Faturamento SP3'!$D$2:$D$692,'Infos Relatório'!$B$326,'Faturamento SP3'!$E$2:$E$692,'Infos Relatório'!$B382,'Faturamento SP3'!$Z$2:$Z$692,'Infos Relatório'!AA$1,'Faturamento SP3'!$T$2:$T$692,"Sim")+SUMIFS('Faturamento SP3'!$P$2:$P$692,'Faturamento SP3'!$D$2:$D$692,'Infos Relatório'!$B$326,'Faturamento SP3'!$E$2:$E$692,'Infos Relatório'!$B382,'Faturamento SP3'!$Z$2:$Z$692,'Infos Relatório'!AA$1,'Faturamento SP3'!$T$2:$T$692,"Sim")</f>
        <v>0</v>
      </c>
      <c r="AE382" s="27" t="e">
        <f t="shared" si="125"/>
        <v>#DIV/0!</v>
      </c>
      <c r="AF382" s="24">
        <f>SUMIFS('Faturamento SP3'!$H$2:$H$692,'Faturamento SP3'!$D$2:$D$692,'Infos Relatório'!$B$326,'Faturamento SP3'!$E$2:$E$692,'Infos Relatório'!$B382,'Faturamento SP3'!$Z$2:$Z$692,'Infos Relatório'!AA$1)</f>
        <v>0</v>
      </c>
      <c r="AG382" s="23">
        <f>COUNTIFS('Faturamento SP3'!$D$2:$D$692,'Infos Relatório'!$B$326,'Faturamento SP3'!$E$2:$E$692,'Infos Relatório'!$B382,'Faturamento SP3'!$Z$2:$Z$692,'Infos Relatório'!AG$1)</f>
        <v>0</v>
      </c>
      <c r="AH382" s="13">
        <f>SUMIFS('Faturamento SP3'!$G$2:$G$692,'Faturamento SP3'!$D$2:$D$692,'Infos Relatório'!$B$326,'Faturamento SP3'!$E$2:$E$692,'Infos Relatório'!$B382,'Faturamento SP3'!$Z$2:$Z$692,'Infos Relatório'!AG$1)</f>
        <v>0</v>
      </c>
      <c r="AI382" s="13">
        <f>SUMIFS('Faturamento SP3'!$J$2:$J$692,'Faturamento SP3'!$D$2:$D$692,'Infos Relatório'!$B$326,'Faturamento SP3'!$E$2:$E$692,'Infos Relatório'!$B382,'Faturamento SP3'!$Z$2:$Z$692,'Infos Relatório'!AG$1)</f>
        <v>0</v>
      </c>
      <c r="AJ382" s="14">
        <f>SUMIFS('Faturamento SP3'!$O$2:$O$692,'Faturamento SP3'!$D$2:$D$692,'Infos Relatório'!$B$326,'Faturamento SP3'!$E$2:$E$692,'Infos Relatório'!$B382,'Faturamento SP3'!$Z$2:$Z$692,'Infos Relatório'!AG$1,'Faturamento SP3'!$T$2:$T$692,"Sim")+SUMIFS('Faturamento SP3'!$P$2:$P$692,'Faturamento SP3'!$D$2:$D$692,'Infos Relatório'!$B$326,'Faturamento SP3'!$E$2:$E$692,'Infos Relatório'!$B382,'Faturamento SP3'!$Z$2:$Z$692,'Infos Relatório'!AG$1,'Faturamento SP3'!$T$2:$T$692,"Sim")</f>
        <v>0</v>
      </c>
      <c r="AK382" s="27" t="e">
        <f t="shared" si="126"/>
        <v>#DIV/0!</v>
      </c>
      <c r="AL382" s="24">
        <f>SUMIFS('Faturamento SP3'!$H$2:$H$692,'Faturamento SP3'!$D$2:$D$692,'Infos Relatório'!$B$326,'Faturamento SP3'!$E$2:$E$692,'Infos Relatório'!$B382,'Faturamento SP3'!$Z$2:$Z$692,'Infos Relatório'!AG$1)</f>
        <v>0</v>
      </c>
      <c r="AM382" s="23">
        <f>COUNTIFS('Faturamento SP3'!$D$2:$D$692,'Infos Relatório'!$B$326,'Faturamento SP3'!$E$2:$E$692,'Infos Relatório'!$B382,'Faturamento SP3'!$Z$2:$Z$692,'Infos Relatório'!AM$1)</f>
        <v>0</v>
      </c>
      <c r="AN382" s="13">
        <f>SUMIFS('Faturamento SP3'!$G$2:$G$692,'Faturamento SP3'!$D$2:$D$692,'Infos Relatório'!$B$326,'Faturamento SP3'!$E$2:$E$692,'Infos Relatório'!$B382,'Faturamento SP3'!$Z$2:$Z$692,'Infos Relatório'!AM$1)</f>
        <v>0</v>
      </c>
      <c r="AO382" s="13">
        <f>SUMIFS('Faturamento SP3'!$J$2:$J$692,'Faturamento SP3'!$D$2:$D$692,'Infos Relatório'!$B$326,'Faturamento SP3'!$E$2:$E$692,'Infos Relatório'!$B382,'Faturamento SP3'!$Z$2:$Z$692,'Infos Relatório'!AM$1)</f>
        <v>0</v>
      </c>
      <c r="AP382" s="14">
        <f>SUMIFS('Faturamento SP3'!$O$2:$O$692,'Faturamento SP3'!$D$2:$D$692,'Infos Relatório'!$B$326,'Faturamento SP3'!$E$2:$E$692,'Infos Relatório'!$B382,'Faturamento SP3'!$Z$2:$Z$692,'Infos Relatório'!AM$1,'Faturamento SP3'!$T$2:$T$692,"Sim")+SUMIFS('Faturamento SP3'!$P$2:$P$692,'Faturamento SP3'!$D$2:$D$692,'Infos Relatório'!$B$326,'Faturamento SP3'!$E$2:$E$692,'Infos Relatório'!$B382,'Faturamento SP3'!$Z$2:$Z$692,'Infos Relatório'!AM$1,'Faturamento SP3'!$T$2:$T$692,"Sim")</f>
        <v>0</v>
      </c>
      <c r="AQ382" s="27" t="e">
        <f t="shared" si="127"/>
        <v>#DIV/0!</v>
      </c>
      <c r="AR382" s="24">
        <f>SUMIFS('Faturamento SP3'!$H$2:$H$692,'Faturamento SP3'!$D$2:$D$692,'Infos Relatório'!$B$326,'Faturamento SP3'!$E$2:$E$692,'Infos Relatório'!$B382,'Faturamento SP3'!$Z$2:$Z$692,'Infos Relatório'!AM$1)</f>
        <v>0</v>
      </c>
      <c r="AS382" s="23">
        <f>COUNTIFS('Faturamento SP3'!$D$2:$D$692,'Infos Relatório'!$B$326,'Faturamento SP3'!$E$2:$E$692,'Infos Relatório'!$B382,'Faturamento SP3'!$Z$2:$Z$692,'Infos Relatório'!AS$1)</f>
        <v>0</v>
      </c>
      <c r="AT382" s="13">
        <f>SUMIFS('Faturamento SP3'!$G$2:$G$692,'Faturamento SP3'!$D$2:$D$692,'Infos Relatório'!$B$326,'Faturamento SP3'!$E$2:$E$692,'Infos Relatório'!$B382,'Faturamento SP3'!$Z$2:$Z$692,'Infos Relatório'!AS$1)</f>
        <v>0</v>
      </c>
      <c r="AU382" s="13">
        <f>SUMIFS('Faturamento SP3'!$J$2:$J$692,'Faturamento SP3'!$D$2:$D$692,'Infos Relatório'!$B$326,'Faturamento SP3'!$E$2:$E$692,'Infos Relatório'!$B382,'Faturamento SP3'!$Z$2:$Z$692,'Infos Relatório'!AS$1)</f>
        <v>0</v>
      </c>
      <c r="AV382" s="14">
        <f>SUMIFS('Faturamento SP3'!$O$2:$O$692,'Faturamento SP3'!$D$2:$D$692,'Infos Relatório'!$B$326,'Faturamento SP3'!$E$2:$E$692,'Infos Relatório'!$B382,'Faturamento SP3'!$Z$2:$Z$692,'Infos Relatório'!AS$1,'Faturamento SP3'!$T$2:$T$692,"Sim")+SUMIFS('Faturamento SP3'!$P$2:$P$692,'Faturamento SP3'!$D$2:$D$692,'Infos Relatório'!$B$326,'Faturamento SP3'!$E$2:$E$692,'Infos Relatório'!$B382,'Faturamento SP3'!$Z$2:$Z$692,'Infos Relatório'!AS$1,'Faturamento SP3'!$T$2:$T$692,"Sim")</f>
        <v>0</v>
      </c>
      <c r="AW382" s="27" t="e">
        <f t="shared" si="128"/>
        <v>#DIV/0!</v>
      </c>
      <c r="AX382" s="24">
        <f>SUMIFS('Faturamento SP3'!$H$2:$H$692,'Faturamento SP3'!$D$2:$D$692,'Infos Relatório'!$B$326,'Faturamento SP3'!$E$2:$E$692,'Infos Relatório'!$B382,'Faturamento SP3'!$Z$2:$Z$692,'Infos Relatório'!AS$1)</f>
        <v>0</v>
      </c>
      <c r="AY382" s="23">
        <f>COUNTIFS('Faturamento SP3'!$D$2:$D$692,'Infos Relatório'!$B$326,'Faturamento SP3'!$E$2:$E$692,'Infos Relatório'!$B382,'Faturamento SP3'!$Z$2:$Z$692,'Infos Relatório'!AY$1)</f>
        <v>0</v>
      </c>
      <c r="AZ382" s="13">
        <f>SUMIFS('Faturamento SP3'!$G$2:$G$692,'Faturamento SP3'!$D$2:$D$692,'Infos Relatório'!$B$326,'Faturamento SP3'!$E$2:$E$692,'Infos Relatório'!$B382,'Faturamento SP3'!$Z$2:$Z$692,'Infos Relatório'!AY$1)</f>
        <v>0</v>
      </c>
      <c r="BA382" s="13">
        <f>SUMIFS('Faturamento SP3'!$J$2:$J$692,'Faturamento SP3'!$D$2:$D$692,'Infos Relatório'!$B$326,'Faturamento SP3'!$E$2:$E$692,'Infos Relatório'!$B382,'Faturamento SP3'!$Z$2:$Z$692,'Infos Relatório'!AY$1)</f>
        <v>0</v>
      </c>
      <c r="BB382" s="14">
        <f>SUMIFS('Faturamento SP3'!$O$2:$O$692,'Faturamento SP3'!$D$2:$D$692,'Infos Relatório'!$B$326,'Faturamento SP3'!$E$2:$E$692,'Infos Relatório'!$B382,'Faturamento SP3'!$Z$2:$Z$692,'Infos Relatório'!AY$1,'Faturamento SP3'!$T$2:$T$692,"Sim")+SUMIFS('Faturamento SP3'!$P$2:$P$692,'Faturamento SP3'!$D$2:$D$692,'Infos Relatório'!$B$326,'Faturamento SP3'!$E$2:$E$692,'Infos Relatório'!$B382,'Faturamento SP3'!$Z$2:$Z$692,'Infos Relatório'!AY$1,'Faturamento SP3'!$T$2:$T$692,"Sim")</f>
        <v>0</v>
      </c>
      <c r="BC382" s="27" t="e">
        <f t="shared" si="129"/>
        <v>#DIV/0!</v>
      </c>
      <c r="BD382" s="24">
        <f>SUMIFS('Faturamento SP3'!$H$2:$H$692,'Faturamento SP3'!$D$2:$D$692,'Infos Relatório'!$B$326,'Faturamento SP3'!$E$2:$E$692,'Infos Relatório'!$B382,'Faturamento SP3'!$Z$2:$Z$692,'Infos Relatório'!AY$1)</f>
        <v>0</v>
      </c>
      <c r="BE382" s="23">
        <f>COUNTIFS('Faturamento SP3'!$D$2:$D$692,'Infos Relatório'!$B$326,'Faturamento SP3'!$E$2:$E$692,'Infos Relatório'!$B382,'Faturamento SP3'!$Z$2:$Z$692,'Infos Relatório'!BE$1)</f>
        <v>0</v>
      </c>
      <c r="BF382" s="13">
        <f>SUMIFS('Faturamento SP3'!$G$2:$G$692,'Faturamento SP3'!$D$2:$D$692,'Infos Relatório'!$B$326,'Faturamento SP3'!$E$2:$E$692,'Infos Relatório'!$B382,'Faturamento SP3'!$Z$2:$Z$692,'Infos Relatório'!BE$1)</f>
        <v>0</v>
      </c>
      <c r="BG382" s="13">
        <f>SUMIFS('Faturamento SP3'!$J$2:$J$692,'Faturamento SP3'!$D$2:$D$692,'Infos Relatório'!$B$326,'Faturamento SP3'!$E$2:$E$692,'Infos Relatório'!$B382,'Faturamento SP3'!$Z$2:$Z$692,'Infos Relatório'!BE$1)</f>
        <v>0</v>
      </c>
      <c r="BH382" s="14">
        <f>SUMIFS('Faturamento SP3'!$O$2:$O$692,'Faturamento SP3'!$D$2:$D$692,'Infos Relatório'!$B$326,'Faturamento SP3'!$E$2:$E$692,'Infos Relatório'!$B382,'Faturamento SP3'!$Z$2:$Z$692,'Infos Relatório'!BE$1,'Faturamento SP3'!$T$2:$T$692,"Sim")+SUMIFS('Faturamento SP3'!$P$2:$P$692,'Faturamento SP3'!$D$2:$D$692,'Infos Relatório'!$B$326,'Faturamento SP3'!$E$2:$E$692,'Infos Relatório'!$B382,'Faturamento SP3'!$Z$2:$Z$692,'Infos Relatório'!BE$1,'Faturamento SP3'!$T$2:$T$692,"Sim")</f>
        <v>0</v>
      </c>
      <c r="BI382" s="27" t="e">
        <f t="shared" si="130"/>
        <v>#DIV/0!</v>
      </c>
      <c r="BJ382" s="24">
        <f>SUMIFS('Faturamento SP3'!$H$2:$H$692,'Faturamento SP3'!$D$2:$D$692,'Infos Relatório'!$B$326,'Faturamento SP3'!$E$2:$E$692,'Infos Relatório'!$B382,'Faturamento SP3'!$Z$2:$Z$692,'Infos Relatório'!BE$1)</f>
        <v>0</v>
      </c>
      <c r="BK382" s="23">
        <f>COUNTIFS('Faturamento SP3'!$D$2:$D$692,'Infos Relatório'!$B$326,'Faturamento SP3'!$E$2:$E$692,'Infos Relatório'!$B382,'Faturamento SP3'!$Z$2:$Z$692,'Infos Relatório'!BK$1)</f>
        <v>0</v>
      </c>
      <c r="BL382" s="13">
        <f>SUMIFS('Faturamento SP3'!$G$2:$G$692,'Faturamento SP3'!$D$2:$D$692,'Infos Relatório'!$B$326,'Faturamento SP3'!$E$2:$E$692,'Infos Relatório'!$B382,'Faturamento SP3'!$Z$2:$Z$692,'Infos Relatório'!BK$1)</f>
        <v>0</v>
      </c>
      <c r="BM382" s="13">
        <f>SUMIFS('Faturamento SP3'!$J$2:$J$692,'Faturamento SP3'!$D$2:$D$692,'Infos Relatório'!$B$326,'Faturamento SP3'!$E$2:$E$692,'Infos Relatório'!$B382,'Faturamento SP3'!$Z$2:$Z$692,'Infos Relatório'!BK$1)</f>
        <v>0</v>
      </c>
      <c r="BN382" s="14">
        <f>SUMIFS('Faturamento SP3'!$O$2:$O$692,'Faturamento SP3'!$D$2:$D$692,'Infos Relatório'!$B$326,'Faturamento SP3'!$E$2:$E$692,'Infos Relatório'!$B382,'Faturamento SP3'!$Z$2:$Z$692,'Infos Relatório'!BK$1,'Faturamento SP3'!$T$2:$T$692,"Sim")+SUMIFS('Faturamento SP3'!$P$2:$P$692,'Faturamento SP3'!$D$2:$D$692,'Infos Relatório'!$B$326,'Faturamento SP3'!$E$2:$E$692,'Infos Relatório'!$B382,'Faturamento SP3'!$Z$2:$Z$692,'Infos Relatório'!BK$1,'Faturamento SP3'!$T$2:$T$692,"Sim")</f>
        <v>0</v>
      </c>
      <c r="BO382" s="27" t="e">
        <f t="shared" si="131"/>
        <v>#DIV/0!</v>
      </c>
      <c r="BP382" s="24">
        <f>SUMIFS('Faturamento SP3'!$H$2:$H$692,'Faturamento SP3'!$D$2:$D$692,'Infos Relatório'!$B$326,'Faturamento SP3'!$E$2:$E$692,'Infos Relatório'!$B382,'Faturamento SP3'!$Z$2:$Z$692,'Infos Relatório'!BK$1)</f>
        <v>0</v>
      </c>
      <c r="BQ382" s="23">
        <f>COUNTIFS('Faturamento SP3'!$D$2:$D$692,'Infos Relatório'!$B$326,'Faturamento SP3'!$E$2:$E$692,'Infos Relatório'!$B382,'Faturamento SP3'!$Z$2:$Z$692,'Infos Relatório'!BQ$1)</f>
        <v>0</v>
      </c>
      <c r="BR382" s="13">
        <f>SUMIFS('Faturamento SP3'!$G$2:$G$692,'Faturamento SP3'!$D$2:$D$692,'Infos Relatório'!$B$326,'Faturamento SP3'!$E$2:$E$692,'Infos Relatório'!$B382,'Faturamento SP3'!$Z$2:$Z$692,'Infos Relatório'!BQ$1)</f>
        <v>0</v>
      </c>
      <c r="BS382" s="13">
        <f>SUMIFS('Faturamento SP3'!$J$2:$J$692,'Faturamento SP3'!$D$2:$D$692,'Infos Relatório'!$B$326,'Faturamento SP3'!$E$2:$E$692,'Infos Relatório'!$B382,'Faturamento SP3'!$Z$2:$Z$692,'Infos Relatório'!BQ$1)</f>
        <v>0</v>
      </c>
      <c r="BT382" s="14">
        <f>SUMIFS('Faturamento SP3'!$O$2:$O$692,'Faturamento SP3'!$D$2:$D$692,'Infos Relatório'!$B$326,'Faturamento SP3'!$E$2:$E$692,'Infos Relatório'!$B382,'Faturamento SP3'!$Z$2:$Z$692,'Infos Relatório'!BQ$1,'Faturamento SP3'!$T$2:$T$692,"Sim")+SUMIFS('Faturamento SP3'!$P$2:$P$692,'Faturamento SP3'!$D$2:$D$692,'Infos Relatório'!$B$326,'Faturamento SP3'!$E$2:$E$692,'Infos Relatório'!$B382,'Faturamento SP3'!$Z$2:$Z$692,'Infos Relatório'!BQ$1,'Faturamento SP3'!$T$2:$T$692,"Sim")</f>
        <v>0</v>
      </c>
      <c r="BU382" s="27" t="e">
        <f t="shared" si="132"/>
        <v>#DIV/0!</v>
      </c>
      <c r="BV382" s="24">
        <f>SUMIFS('Faturamento SP3'!$H$2:$H$692,'Faturamento SP3'!$D$2:$D$692,'Infos Relatório'!$B$326,'Faturamento SP3'!$E$2:$E$692,'Infos Relatório'!$B382,'Faturamento SP3'!$Z$2:$Z$692,'Infos Relatório'!BQ$1)</f>
        <v>0</v>
      </c>
    </row>
    <row r="383" spans="2:74">
      <c r="B383" s="17" t="s">
        <v>63</v>
      </c>
      <c r="C383" s="23">
        <f>COUNTIFS('Faturamento SP3'!$D$2:$D$692,'Infos Relatório'!$B$326,'Faturamento SP3'!$E$2:$E$692,'Infos Relatório'!$B383,'Faturamento SP3'!$Z$2:$Z$692,'Infos Relatório'!C$1)</f>
        <v>0</v>
      </c>
      <c r="D383" s="13">
        <f>SUMIFS('Faturamento SP3'!$G$2:$G$692,'Faturamento SP3'!$D$2:$D$692,'Infos Relatório'!$B$326,'Faturamento SP3'!$E$2:$E$692,'Infos Relatório'!$B383,'Faturamento SP3'!$Z$2:$Z$692,'Infos Relatório'!C$1)</f>
        <v>0</v>
      </c>
      <c r="E383" s="13">
        <f>SUMIFS('Faturamento SP3'!$J$2:$J$692,'Faturamento SP3'!$D$2:$D$692,'Infos Relatório'!$B$326,'Faturamento SP3'!$E$2:$E$692,'Infos Relatório'!$B383,'Faturamento SP3'!$Z$2:$Z$692,'Infos Relatório'!C$1)</f>
        <v>0</v>
      </c>
      <c r="F383" s="14">
        <f>SUMIFS('Faturamento SP3'!$O$2:$O$692,'Faturamento SP3'!$D$2:$D$692,'Infos Relatório'!$B$326,'Faturamento SP3'!$E$2:$E$692,'Infos Relatório'!$B383,'Faturamento SP3'!$Z$2:$Z$692,'Infos Relatório'!C$1,'Faturamento SP3'!$T$2:$T$692,"Sim")+SUMIFS('Faturamento SP3'!$P$2:$P$692,'Faturamento SP3'!$D$2:$D$692,'Infos Relatório'!$B$326,'Faturamento SP3'!$E$2:$E$692,'Infos Relatório'!$B383,'Faturamento SP3'!$Z$2:$Z$692,'Infos Relatório'!C$1,'Faturamento SP3'!$T$2:$T$692,"Sim")</f>
        <v>0</v>
      </c>
      <c r="G383" s="27" t="e">
        <f t="shared" si="121"/>
        <v>#DIV/0!</v>
      </c>
      <c r="H383" s="24">
        <f>SUMIFS('Faturamento SP3'!$H$2:$H$692,'Faturamento SP3'!$D$2:$D$692,'Infos Relatório'!$B$326,'Faturamento SP3'!$E$2:$E$692,'Infos Relatório'!$B383,'Faturamento SP3'!$Z$2:$Z$692,'Infos Relatório'!C$1)</f>
        <v>0</v>
      </c>
      <c r="I383" s="23">
        <f>COUNTIFS('Faturamento SP3'!$D$2:$D$692,'Infos Relatório'!$B$326,'Faturamento SP3'!$E$2:$E$692,'Infos Relatório'!$B383,'Faturamento SP3'!$Z$2:$Z$692,'Infos Relatório'!I$1)</f>
        <v>0</v>
      </c>
      <c r="J383" s="13">
        <f>SUMIFS('Faturamento SP3'!$G$2:$G$692,'Faturamento SP3'!$D$2:$D$692,'Infos Relatório'!$B$326,'Faturamento SP3'!$E$2:$E$692,'Infos Relatório'!$B383,'Faturamento SP3'!$Z$2:$Z$692,'Infos Relatório'!I$1)</f>
        <v>0</v>
      </c>
      <c r="K383" s="13">
        <f>SUMIFS('Faturamento SP3'!$J$2:$J$692,'Faturamento SP3'!$D$2:$D$692,'Infos Relatório'!$B$326,'Faturamento SP3'!$E$2:$E$692,'Infos Relatório'!$B383,'Faturamento SP3'!$Z$2:$Z$692,'Infos Relatório'!I$1)</f>
        <v>0</v>
      </c>
      <c r="L383" s="14">
        <f>SUMIFS('Faturamento SP3'!$O$2:$O$692,'Faturamento SP3'!$D$2:$D$692,'Infos Relatório'!$B$326,'Faturamento SP3'!$E$2:$E$692,'Infos Relatório'!$B383,'Faturamento SP3'!$Z$2:$Z$692,'Infos Relatório'!I$1,'Faturamento SP3'!$T$2:$T$692,"Sim")+SUMIFS('Faturamento SP3'!$P$2:$P$692,'Faturamento SP3'!$D$2:$D$692,'Infos Relatório'!$B$326,'Faturamento SP3'!$E$2:$E$692,'Infos Relatório'!$B383,'Faturamento SP3'!$Z$2:$Z$692,'Infos Relatório'!I$1,'Faturamento SP3'!$T$2:$T$692,"Sim")</f>
        <v>0</v>
      </c>
      <c r="M383" s="27" t="e">
        <f t="shared" si="122"/>
        <v>#DIV/0!</v>
      </c>
      <c r="N383" s="24">
        <f>SUMIFS('Faturamento SP3'!$H$2:$H$692,'Faturamento SP3'!$D$2:$D$692,'Infos Relatório'!$B$326,'Faturamento SP3'!$E$2:$E$692,'Infos Relatório'!$B383,'Faturamento SP3'!$Z$2:$Z$692,'Infos Relatório'!I$1)</f>
        <v>0</v>
      </c>
      <c r="O383" s="23">
        <f>COUNTIFS('Faturamento SP3'!$D$2:$D$692,'Infos Relatório'!$B$326,'Faturamento SP3'!$E$2:$E$692,'Infos Relatório'!$B383,'Faturamento SP3'!$Z$2:$Z$692,'Infos Relatório'!O$1)</f>
        <v>0</v>
      </c>
      <c r="P383" s="13">
        <f>SUMIFS('Faturamento SP3'!$G$2:$G$692,'Faturamento SP3'!$D$2:$D$692,'Infos Relatório'!$B$326,'Faturamento SP3'!$E$2:$E$692,'Infos Relatório'!$B383,'Faturamento SP3'!$Z$2:$Z$692,'Infos Relatório'!O$1)</f>
        <v>0</v>
      </c>
      <c r="Q383" s="13">
        <f>SUMIFS('Faturamento SP3'!$J$2:$J$692,'Faturamento SP3'!$D$2:$D$692,'Infos Relatório'!$B$326,'Faturamento SP3'!$E$2:$E$692,'Infos Relatório'!$B383,'Faturamento SP3'!$Z$2:$Z$692,'Infos Relatório'!O$1)</f>
        <v>0</v>
      </c>
      <c r="R383" s="14">
        <f>SUMIFS('Faturamento SP3'!$O$2:$O$692,'Faturamento SP3'!$D$2:$D$692,'Infos Relatório'!$B$326,'Faturamento SP3'!$E$2:$E$692,'Infos Relatório'!$B383,'Faturamento SP3'!$Z$2:$Z$692,'Infos Relatório'!O$1,'Faturamento SP3'!$T$2:$T$692,"Sim")+SUMIFS('Faturamento SP3'!$P$2:$P$692,'Faturamento SP3'!$D$2:$D$692,'Infos Relatório'!$B$326,'Faturamento SP3'!$E$2:$E$692,'Infos Relatório'!$B383,'Faturamento SP3'!$Z$2:$Z$692,'Infos Relatório'!O$1,'Faturamento SP3'!$T$2:$T$692,"Sim")</f>
        <v>0</v>
      </c>
      <c r="S383" s="27" t="e">
        <f t="shared" si="123"/>
        <v>#DIV/0!</v>
      </c>
      <c r="T383" s="24">
        <f>SUMIFS('Faturamento SP3'!$H$2:$H$692,'Faturamento SP3'!$D$2:$D$692,'Infos Relatório'!$B$326,'Faturamento SP3'!$E$2:$E$692,'Infos Relatório'!$B383,'Faturamento SP3'!$Z$2:$Z$692,'Infos Relatório'!O$1)</f>
        <v>0</v>
      </c>
      <c r="U383" s="23">
        <f>COUNTIFS('Faturamento SP3'!$D$2:$D$692,'Infos Relatório'!$B$326,'Faturamento SP3'!$E$2:$E$692,'Infos Relatório'!$B383,'Faturamento SP3'!$Z$2:$Z$692,'Infos Relatório'!U$1)</f>
        <v>0</v>
      </c>
      <c r="V383" s="13">
        <f>SUMIFS('Faturamento SP3'!$G$2:$G$692,'Faturamento SP3'!$D$2:$D$692,'Infos Relatório'!$B$326,'Faturamento SP3'!$E$2:$E$692,'Infos Relatório'!$B383,'Faturamento SP3'!$Z$2:$Z$692,'Infos Relatório'!U$1)</f>
        <v>0</v>
      </c>
      <c r="W383" s="13">
        <f>SUMIFS('Faturamento SP3'!$J$2:$J$692,'Faturamento SP3'!$D$2:$D$692,'Infos Relatório'!$B$326,'Faturamento SP3'!$E$2:$E$692,'Infos Relatório'!$B383,'Faturamento SP3'!$Z$2:$Z$692,'Infos Relatório'!U$1)</f>
        <v>0</v>
      </c>
      <c r="X383" s="14">
        <f>SUMIFS('Faturamento SP3'!$O$2:$O$692,'Faturamento SP3'!$D$2:$D$692,'Infos Relatório'!$B$326,'Faturamento SP3'!$E$2:$E$692,'Infos Relatório'!$B383,'Faturamento SP3'!$Z$2:$Z$692,'Infos Relatório'!U$1,'Faturamento SP3'!$T$2:$T$692,"Sim")+SUMIFS('Faturamento SP3'!$P$2:$P$692,'Faturamento SP3'!$D$2:$D$692,'Infos Relatório'!$B$326,'Faturamento SP3'!$E$2:$E$692,'Infos Relatório'!$B383,'Faturamento SP3'!$Z$2:$Z$692,'Infos Relatório'!U$1,'Faturamento SP3'!$T$2:$T$692,"Sim")</f>
        <v>0</v>
      </c>
      <c r="Y383" s="27" t="e">
        <f t="shared" si="124"/>
        <v>#DIV/0!</v>
      </c>
      <c r="Z383" s="24">
        <f>SUMIFS('Faturamento SP3'!$H$2:$H$692,'Faturamento SP3'!$D$2:$D$692,'Infos Relatório'!$B$326,'Faturamento SP3'!$E$2:$E$692,'Infos Relatório'!$B383,'Faturamento SP3'!$Z$2:$Z$692,'Infos Relatório'!U$1)</f>
        <v>0</v>
      </c>
      <c r="AA383" s="23">
        <f>COUNTIFS('Faturamento SP3'!$D$2:$D$692,'Infos Relatório'!$B$326,'Faturamento SP3'!$E$2:$E$692,'Infos Relatório'!$B383,'Faturamento SP3'!$Z$2:$Z$692,'Infos Relatório'!AA$1)</f>
        <v>0</v>
      </c>
      <c r="AB383" s="13">
        <f>SUMIFS('Faturamento SP3'!$G$2:$G$692,'Faturamento SP3'!$D$2:$D$692,'Infos Relatório'!$B$326,'Faturamento SP3'!$E$2:$E$692,'Infos Relatório'!$B383,'Faturamento SP3'!$Z$2:$Z$692,'Infos Relatório'!AA$1)</f>
        <v>0</v>
      </c>
      <c r="AC383" s="13">
        <f>SUMIFS('Faturamento SP3'!$J$2:$J$692,'Faturamento SP3'!$D$2:$D$692,'Infos Relatório'!$B$326,'Faturamento SP3'!$E$2:$E$692,'Infos Relatório'!$B383,'Faturamento SP3'!$Z$2:$Z$692,'Infos Relatório'!AA$1)</f>
        <v>0</v>
      </c>
      <c r="AD383" s="14">
        <f>SUMIFS('Faturamento SP3'!$O$2:$O$692,'Faturamento SP3'!$D$2:$D$692,'Infos Relatório'!$B$326,'Faturamento SP3'!$E$2:$E$692,'Infos Relatório'!$B383,'Faturamento SP3'!$Z$2:$Z$692,'Infos Relatório'!AA$1,'Faturamento SP3'!$T$2:$T$692,"Sim")+SUMIFS('Faturamento SP3'!$P$2:$P$692,'Faturamento SP3'!$D$2:$D$692,'Infos Relatório'!$B$326,'Faturamento SP3'!$E$2:$E$692,'Infos Relatório'!$B383,'Faturamento SP3'!$Z$2:$Z$692,'Infos Relatório'!AA$1,'Faturamento SP3'!$T$2:$T$692,"Sim")</f>
        <v>0</v>
      </c>
      <c r="AE383" s="27" t="e">
        <f t="shared" si="125"/>
        <v>#DIV/0!</v>
      </c>
      <c r="AF383" s="24">
        <f>SUMIFS('Faturamento SP3'!$H$2:$H$692,'Faturamento SP3'!$D$2:$D$692,'Infos Relatório'!$B$326,'Faturamento SP3'!$E$2:$E$692,'Infos Relatório'!$B383,'Faturamento SP3'!$Z$2:$Z$692,'Infos Relatório'!AA$1)</f>
        <v>0</v>
      </c>
      <c r="AG383" s="23">
        <f>COUNTIFS('Faturamento SP3'!$D$2:$D$692,'Infos Relatório'!$B$326,'Faturamento SP3'!$E$2:$E$692,'Infos Relatório'!$B383,'Faturamento SP3'!$Z$2:$Z$692,'Infos Relatório'!AG$1)</f>
        <v>0</v>
      </c>
      <c r="AH383" s="13">
        <f>SUMIFS('Faturamento SP3'!$G$2:$G$692,'Faturamento SP3'!$D$2:$D$692,'Infos Relatório'!$B$326,'Faturamento SP3'!$E$2:$E$692,'Infos Relatório'!$B383,'Faturamento SP3'!$Z$2:$Z$692,'Infos Relatório'!AG$1)</f>
        <v>0</v>
      </c>
      <c r="AI383" s="13">
        <f>SUMIFS('Faturamento SP3'!$J$2:$J$692,'Faturamento SP3'!$D$2:$D$692,'Infos Relatório'!$B$326,'Faturamento SP3'!$E$2:$E$692,'Infos Relatório'!$B383,'Faturamento SP3'!$Z$2:$Z$692,'Infos Relatório'!AG$1)</f>
        <v>0</v>
      </c>
      <c r="AJ383" s="14">
        <f>SUMIFS('Faturamento SP3'!$O$2:$O$692,'Faturamento SP3'!$D$2:$D$692,'Infos Relatório'!$B$326,'Faturamento SP3'!$E$2:$E$692,'Infos Relatório'!$B383,'Faturamento SP3'!$Z$2:$Z$692,'Infos Relatório'!AG$1,'Faturamento SP3'!$T$2:$T$692,"Sim")+SUMIFS('Faturamento SP3'!$P$2:$P$692,'Faturamento SP3'!$D$2:$D$692,'Infos Relatório'!$B$326,'Faturamento SP3'!$E$2:$E$692,'Infos Relatório'!$B383,'Faturamento SP3'!$Z$2:$Z$692,'Infos Relatório'!AG$1,'Faturamento SP3'!$T$2:$T$692,"Sim")</f>
        <v>0</v>
      </c>
      <c r="AK383" s="27" t="e">
        <f t="shared" si="126"/>
        <v>#DIV/0!</v>
      </c>
      <c r="AL383" s="24">
        <f>SUMIFS('Faturamento SP3'!$H$2:$H$692,'Faturamento SP3'!$D$2:$D$692,'Infos Relatório'!$B$326,'Faturamento SP3'!$E$2:$E$692,'Infos Relatório'!$B383,'Faturamento SP3'!$Z$2:$Z$692,'Infos Relatório'!AG$1)</f>
        <v>0</v>
      </c>
      <c r="AM383" s="23">
        <f>COUNTIFS('Faturamento SP3'!$D$2:$D$692,'Infos Relatório'!$B$326,'Faturamento SP3'!$E$2:$E$692,'Infos Relatório'!$B383,'Faturamento SP3'!$Z$2:$Z$692,'Infos Relatório'!AM$1)</f>
        <v>0</v>
      </c>
      <c r="AN383" s="13">
        <f>SUMIFS('Faturamento SP3'!$G$2:$G$692,'Faturamento SP3'!$D$2:$D$692,'Infos Relatório'!$B$326,'Faturamento SP3'!$E$2:$E$692,'Infos Relatório'!$B383,'Faturamento SP3'!$Z$2:$Z$692,'Infos Relatório'!AM$1)</f>
        <v>0</v>
      </c>
      <c r="AO383" s="13">
        <f>SUMIFS('Faturamento SP3'!$J$2:$J$692,'Faturamento SP3'!$D$2:$D$692,'Infos Relatório'!$B$326,'Faturamento SP3'!$E$2:$E$692,'Infos Relatório'!$B383,'Faturamento SP3'!$Z$2:$Z$692,'Infos Relatório'!AM$1)</f>
        <v>0</v>
      </c>
      <c r="AP383" s="14">
        <f>SUMIFS('Faturamento SP3'!$O$2:$O$692,'Faturamento SP3'!$D$2:$D$692,'Infos Relatório'!$B$326,'Faturamento SP3'!$E$2:$E$692,'Infos Relatório'!$B383,'Faturamento SP3'!$Z$2:$Z$692,'Infos Relatório'!AM$1,'Faturamento SP3'!$T$2:$T$692,"Sim")+SUMIFS('Faturamento SP3'!$P$2:$P$692,'Faturamento SP3'!$D$2:$D$692,'Infos Relatório'!$B$326,'Faturamento SP3'!$E$2:$E$692,'Infos Relatório'!$B383,'Faturamento SP3'!$Z$2:$Z$692,'Infos Relatório'!AM$1,'Faturamento SP3'!$T$2:$T$692,"Sim")</f>
        <v>0</v>
      </c>
      <c r="AQ383" s="27" t="e">
        <f t="shared" si="127"/>
        <v>#DIV/0!</v>
      </c>
      <c r="AR383" s="24">
        <f>SUMIFS('Faturamento SP3'!$H$2:$H$692,'Faturamento SP3'!$D$2:$D$692,'Infos Relatório'!$B$326,'Faturamento SP3'!$E$2:$E$692,'Infos Relatório'!$B383,'Faturamento SP3'!$Z$2:$Z$692,'Infos Relatório'!AM$1)</f>
        <v>0</v>
      </c>
      <c r="AS383" s="23">
        <f>COUNTIFS('Faturamento SP3'!$D$2:$D$692,'Infos Relatório'!$B$326,'Faturamento SP3'!$E$2:$E$692,'Infos Relatório'!$B383,'Faturamento SP3'!$Z$2:$Z$692,'Infos Relatório'!AS$1)</f>
        <v>0</v>
      </c>
      <c r="AT383" s="13">
        <f>SUMIFS('Faturamento SP3'!$G$2:$G$692,'Faturamento SP3'!$D$2:$D$692,'Infos Relatório'!$B$326,'Faturamento SP3'!$E$2:$E$692,'Infos Relatório'!$B383,'Faturamento SP3'!$Z$2:$Z$692,'Infos Relatório'!AS$1)</f>
        <v>0</v>
      </c>
      <c r="AU383" s="13">
        <f>SUMIFS('Faturamento SP3'!$J$2:$J$692,'Faturamento SP3'!$D$2:$D$692,'Infos Relatório'!$B$326,'Faturamento SP3'!$E$2:$E$692,'Infos Relatório'!$B383,'Faturamento SP3'!$Z$2:$Z$692,'Infos Relatório'!AS$1)</f>
        <v>0</v>
      </c>
      <c r="AV383" s="14">
        <f>SUMIFS('Faturamento SP3'!$O$2:$O$692,'Faturamento SP3'!$D$2:$D$692,'Infos Relatório'!$B$326,'Faturamento SP3'!$E$2:$E$692,'Infos Relatório'!$B383,'Faturamento SP3'!$Z$2:$Z$692,'Infos Relatório'!AS$1,'Faturamento SP3'!$T$2:$T$692,"Sim")+SUMIFS('Faturamento SP3'!$P$2:$P$692,'Faturamento SP3'!$D$2:$D$692,'Infos Relatório'!$B$326,'Faturamento SP3'!$E$2:$E$692,'Infos Relatório'!$B383,'Faturamento SP3'!$Z$2:$Z$692,'Infos Relatório'!AS$1,'Faturamento SP3'!$T$2:$T$692,"Sim")</f>
        <v>0</v>
      </c>
      <c r="AW383" s="27" t="e">
        <f t="shared" si="128"/>
        <v>#DIV/0!</v>
      </c>
      <c r="AX383" s="24">
        <f>SUMIFS('Faturamento SP3'!$H$2:$H$692,'Faturamento SP3'!$D$2:$D$692,'Infos Relatório'!$B$326,'Faturamento SP3'!$E$2:$E$692,'Infos Relatório'!$B383,'Faturamento SP3'!$Z$2:$Z$692,'Infos Relatório'!AS$1)</f>
        <v>0</v>
      </c>
      <c r="AY383" s="23">
        <f>COUNTIFS('Faturamento SP3'!$D$2:$D$692,'Infos Relatório'!$B$326,'Faturamento SP3'!$E$2:$E$692,'Infos Relatório'!$B383,'Faturamento SP3'!$Z$2:$Z$692,'Infos Relatório'!AY$1)</f>
        <v>0</v>
      </c>
      <c r="AZ383" s="13">
        <f>SUMIFS('Faturamento SP3'!$G$2:$G$692,'Faturamento SP3'!$D$2:$D$692,'Infos Relatório'!$B$326,'Faturamento SP3'!$E$2:$E$692,'Infos Relatório'!$B383,'Faturamento SP3'!$Z$2:$Z$692,'Infos Relatório'!AY$1)</f>
        <v>0</v>
      </c>
      <c r="BA383" s="13">
        <f>SUMIFS('Faturamento SP3'!$J$2:$J$692,'Faturamento SP3'!$D$2:$D$692,'Infos Relatório'!$B$326,'Faturamento SP3'!$E$2:$E$692,'Infos Relatório'!$B383,'Faturamento SP3'!$Z$2:$Z$692,'Infos Relatório'!AY$1)</f>
        <v>0</v>
      </c>
      <c r="BB383" s="14">
        <f>SUMIFS('Faturamento SP3'!$O$2:$O$692,'Faturamento SP3'!$D$2:$D$692,'Infos Relatório'!$B$326,'Faturamento SP3'!$E$2:$E$692,'Infos Relatório'!$B383,'Faturamento SP3'!$Z$2:$Z$692,'Infos Relatório'!AY$1,'Faturamento SP3'!$T$2:$T$692,"Sim")+SUMIFS('Faturamento SP3'!$P$2:$P$692,'Faturamento SP3'!$D$2:$D$692,'Infos Relatório'!$B$326,'Faturamento SP3'!$E$2:$E$692,'Infos Relatório'!$B383,'Faturamento SP3'!$Z$2:$Z$692,'Infos Relatório'!AY$1,'Faturamento SP3'!$T$2:$T$692,"Sim")</f>
        <v>0</v>
      </c>
      <c r="BC383" s="27" t="e">
        <f t="shared" si="129"/>
        <v>#DIV/0!</v>
      </c>
      <c r="BD383" s="24">
        <f>SUMIFS('Faturamento SP3'!$H$2:$H$692,'Faturamento SP3'!$D$2:$D$692,'Infos Relatório'!$B$326,'Faturamento SP3'!$E$2:$E$692,'Infos Relatório'!$B383,'Faturamento SP3'!$Z$2:$Z$692,'Infos Relatório'!AY$1)</f>
        <v>0</v>
      </c>
      <c r="BE383" s="23">
        <f>COUNTIFS('Faturamento SP3'!$D$2:$D$692,'Infos Relatório'!$B$326,'Faturamento SP3'!$E$2:$E$692,'Infos Relatório'!$B383,'Faturamento SP3'!$Z$2:$Z$692,'Infos Relatório'!BE$1)</f>
        <v>0</v>
      </c>
      <c r="BF383" s="13">
        <f>SUMIFS('Faturamento SP3'!$G$2:$G$692,'Faturamento SP3'!$D$2:$D$692,'Infos Relatório'!$B$326,'Faturamento SP3'!$E$2:$E$692,'Infos Relatório'!$B383,'Faturamento SP3'!$Z$2:$Z$692,'Infos Relatório'!BE$1)</f>
        <v>0</v>
      </c>
      <c r="BG383" s="13">
        <f>SUMIFS('Faturamento SP3'!$J$2:$J$692,'Faturamento SP3'!$D$2:$D$692,'Infos Relatório'!$B$326,'Faturamento SP3'!$E$2:$E$692,'Infos Relatório'!$B383,'Faturamento SP3'!$Z$2:$Z$692,'Infos Relatório'!BE$1)</f>
        <v>0</v>
      </c>
      <c r="BH383" s="14">
        <f>SUMIFS('Faturamento SP3'!$O$2:$O$692,'Faturamento SP3'!$D$2:$D$692,'Infos Relatório'!$B$326,'Faturamento SP3'!$E$2:$E$692,'Infos Relatório'!$B383,'Faturamento SP3'!$Z$2:$Z$692,'Infos Relatório'!BE$1,'Faturamento SP3'!$T$2:$T$692,"Sim")+SUMIFS('Faturamento SP3'!$P$2:$P$692,'Faturamento SP3'!$D$2:$D$692,'Infos Relatório'!$B$326,'Faturamento SP3'!$E$2:$E$692,'Infos Relatório'!$B383,'Faturamento SP3'!$Z$2:$Z$692,'Infos Relatório'!BE$1,'Faturamento SP3'!$T$2:$T$692,"Sim")</f>
        <v>0</v>
      </c>
      <c r="BI383" s="27" t="e">
        <f t="shared" si="130"/>
        <v>#DIV/0!</v>
      </c>
      <c r="BJ383" s="24">
        <f>SUMIFS('Faturamento SP3'!$H$2:$H$692,'Faturamento SP3'!$D$2:$D$692,'Infos Relatório'!$B$326,'Faturamento SP3'!$E$2:$E$692,'Infos Relatório'!$B383,'Faturamento SP3'!$Z$2:$Z$692,'Infos Relatório'!BE$1)</f>
        <v>0</v>
      </c>
      <c r="BK383" s="23">
        <f>COUNTIFS('Faturamento SP3'!$D$2:$D$692,'Infos Relatório'!$B$326,'Faturamento SP3'!$E$2:$E$692,'Infos Relatório'!$B383,'Faturamento SP3'!$Z$2:$Z$692,'Infos Relatório'!BK$1)</f>
        <v>0</v>
      </c>
      <c r="BL383" s="13">
        <f>SUMIFS('Faturamento SP3'!$G$2:$G$692,'Faturamento SP3'!$D$2:$D$692,'Infos Relatório'!$B$326,'Faturamento SP3'!$E$2:$E$692,'Infos Relatório'!$B383,'Faturamento SP3'!$Z$2:$Z$692,'Infos Relatório'!BK$1)</f>
        <v>0</v>
      </c>
      <c r="BM383" s="13">
        <f>SUMIFS('Faturamento SP3'!$J$2:$J$692,'Faturamento SP3'!$D$2:$D$692,'Infos Relatório'!$B$326,'Faturamento SP3'!$E$2:$E$692,'Infos Relatório'!$B383,'Faturamento SP3'!$Z$2:$Z$692,'Infos Relatório'!BK$1)</f>
        <v>0</v>
      </c>
      <c r="BN383" s="14">
        <f>SUMIFS('Faturamento SP3'!$O$2:$O$692,'Faturamento SP3'!$D$2:$D$692,'Infos Relatório'!$B$326,'Faturamento SP3'!$E$2:$E$692,'Infos Relatório'!$B383,'Faturamento SP3'!$Z$2:$Z$692,'Infos Relatório'!BK$1,'Faturamento SP3'!$T$2:$T$692,"Sim")+SUMIFS('Faturamento SP3'!$P$2:$P$692,'Faturamento SP3'!$D$2:$D$692,'Infos Relatório'!$B$326,'Faturamento SP3'!$E$2:$E$692,'Infos Relatório'!$B383,'Faturamento SP3'!$Z$2:$Z$692,'Infos Relatório'!BK$1,'Faturamento SP3'!$T$2:$T$692,"Sim")</f>
        <v>0</v>
      </c>
      <c r="BO383" s="27" t="e">
        <f t="shared" si="131"/>
        <v>#DIV/0!</v>
      </c>
      <c r="BP383" s="24">
        <f>SUMIFS('Faturamento SP3'!$H$2:$H$692,'Faturamento SP3'!$D$2:$D$692,'Infos Relatório'!$B$326,'Faturamento SP3'!$E$2:$E$692,'Infos Relatório'!$B383,'Faturamento SP3'!$Z$2:$Z$692,'Infos Relatório'!BK$1)</f>
        <v>0</v>
      </c>
      <c r="BQ383" s="23">
        <f>COUNTIFS('Faturamento SP3'!$D$2:$D$692,'Infos Relatório'!$B$326,'Faturamento SP3'!$E$2:$E$692,'Infos Relatório'!$B383,'Faturamento SP3'!$Z$2:$Z$692,'Infos Relatório'!BQ$1)</f>
        <v>0</v>
      </c>
      <c r="BR383" s="13">
        <f>SUMIFS('Faturamento SP3'!$G$2:$G$692,'Faturamento SP3'!$D$2:$D$692,'Infos Relatório'!$B$326,'Faturamento SP3'!$E$2:$E$692,'Infos Relatório'!$B383,'Faturamento SP3'!$Z$2:$Z$692,'Infos Relatório'!BQ$1)</f>
        <v>0</v>
      </c>
      <c r="BS383" s="13">
        <f>SUMIFS('Faturamento SP3'!$J$2:$J$692,'Faturamento SP3'!$D$2:$D$692,'Infos Relatório'!$B$326,'Faturamento SP3'!$E$2:$E$692,'Infos Relatório'!$B383,'Faturamento SP3'!$Z$2:$Z$692,'Infos Relatório'!BQ$1)</f>
        <v>0</v>
      </c>
      <c r="BT383" s="14">
        <f>SUMIFS('Faturamento SP3'!$O$2:$O$692,'Faturamento SP3'!$D$2:$D$692,'Infos Relatório'!$B$326,'Faturamento SP3'!$E$2:$E$692,'Infos Relatório'!$B383,'Faturamento SP3'!$Z$2:$Z$692,'Infos Relatório'!BQ$1,'Faturamento SP3'!$T$2:$T$692,"Sim")+SUMIFS('Faturamento SP3'!$P$2:$P$692,'Faturamento SP3'!$D$2:$D$692,'Infos Relatório'!$B$326,'Faturamento SP3'!$E$2:$E$692,'Infos Relatório'!$B383,'Faturamento SP3'!$Z$2:$Z$692,'Infos Relatório'!BQ$1,'Faturamento SP3'!$T$2:$T$692,"Sim")</f>
        <v>0</v>
      </c>
      <c r="BU383" s="27" t="e">
        <f t="shared" si="132"/>
        <v>#DIV/0!</v>
      </c>
      <c r="BV383" s="24">
        <f>SUMIFS('Faturamento SP3'!$H$2:$H$692,'Faturamento SP3'!$D$2:$D$692,'Infos Relatório'!$B$326,'Faturamento SP3'!$E$2:$E$692,'Infos Relatório'!$B383,'Faturamento SP3'!$Z$2:$Z$692,'Infos Relatório'!BQ$1)</f>
        <v>0</v>
      </c>
    </row>
    <row r="384" spans="2:74">
      <c r="B384" s="17" t="s">
        <v>64</v>
      </c>
      <c r="C384" s="23">
        <f>COUNTIFS('Faturamento SP3'!$D$2:$D$692,'Infos Relatório'!$B$326,'Faturamento SP3'!$E$2:$E$692,'Infos Relatório'!$B384,'Faturamento SP3'!$Z$2:$Z$692,'Infos Relatório'!C$1)</f>
        <v>0</v>
      </c>
      <c r="D384" s="13">
        <f>SUMIFS('Faturamento SP3'!$G$2:$G$692,'Faturamento SP3'!$D$2:$D$692,'Infos Relatório'!$B$326,'Faturamento SP3'!$E$2:$E$692,'Infos Relatório'!$B384,'Faturamento SP3'!$Z$2:$Z$692,'Infos Relatório'!C$1)</f>
        <v>0</v>
      </c>
      <c r="E384" s="13">
        <f>SUMIFS('Faturamento SP3'!$J$2:$J$692,'Faturamento SP3'!$D$2:$D$692,'Infos Relatório'!$B$326,'Faturamento SP3'!$E$2:$E$692,'Infos Relatório'!$B384,'Faturamento SP3'!$Z$2:$Z$692,'Infos Relatório'!C$1)</f>
        <v>0</v>
      </c>
      <c r="F384" s="14">
        <f>SUMIFS('Faturamento SP3'!$O$2:$O$692,'Faturamento SP3'!$D$2:$D$692,'Infos Relatório'!$B$326,'Faturamento SP3'!$E$2:$E$692,'Infos Relatório'!$B384,'Faturamento SP3'!$Z$2:$Z$692,'Infos Relatório'!C$1,'Faturamento SP3'!$T$2:$T$692,"Sim")+SUMIFS('Faturamento SP3'!$P$2:$P$692,'Faturamento SP3'!$D$2:$D$692,'Infos Relatório'!$B$326,'Faturamento SP3'!$E$2:$E$692,'Infos Relatório'!$B384,'Faturamento SP3'!$Z$2:$Z$692,'Infos Relatório'!C$1,'Faturamento SP3'!$T$2:$T$692,"Sim")</f>
        <v>0</v>
      </c>
      <c r="G384" s="27" t="e">
        <f t="shared" si="121"/>
        <v>#DIV/0!</v>
      </c>
      <c r="H384" s="24">
        <f>SUMIFS('Faturamento SP3'!$H$2:$H$692,'Faturamento SP3'!$D$2:$D$692,'Infos Relatório'!$B$326,'Faturamento SP3'!$E$2:$E$692,'Infos Relatório'!$B384,'Faturamento SP3'!$Z$2:$Z$692,'Infos Relatório'!C$1)</f>
        <v>0</v>
      </c>
      <c r="I384" s="23">
        <f>COUNTIFS('Faturamento SP3'!$D$2:$D$692,'Infos Relatório'!$B$326,'Faturamento SP3'!$E$2:$E$692,'Infos Relatório'!$B384,'Faturamento SP3'!$Z$2:$Z$692,'Infos Relatório'!I$1)</f>
        <v>0</v>
      </c>
      <c r="J384" s="13">
        <f>SUMIFS('Faturamento SP3'!$G$2:$G$692,'Faturamento SP3'!$D$2:$D$692,'Infos Relatório'!$B$326,'Faturamento SP3'!$E$2:$E$692,'Infos Relatório'!$B384,'Faturamento SP3'!$Z$2:$Z$692,'Infos Relatório'!I$1)</f>
        <v>0</v>
      </c>
      <c r="K384" s="13">
        <f>SUMIFS('Faturamento SP3'!$J$2:$J$692,'Faturamento SP3'!$D$2:$D$692,'Infos Relatório'!$B$326,'Faturamento SP3'!$E$2:$E$692,'Infos Relatório'!$B384,'Faturamento SP3'!$Z$2:$Z$692,'Infos Relatório'!I$1)</f>
        <v>0</v>
      </c>
      <c r="L384" s="14">
        <f>SUMIFS('Faturamento SP3'!$O$2:$O$692,'Faturamento SP3'!$D$2:$D$692,'Infos Relatório'!$B$326,'Faturamento SP3'!$E$2:$E$692,'Infos Relatório'!$B384,'Faturamento SP3'!$Z$2:$Z$692,'Infos Relatório'!I$1,'Faturamento SP3'!$T$2:$T$692,"Sim")+SUMIFS('Faturamento SP3'!$P$2:$P$692,'Faturamento SP3'!$D$2:$D$692,'Infos Relatório'!$B$326,'Faturamento SP3'!$E$2:$E$692,'Infos Relatório'!$B384,'Faturamento SP3'!$Z$2:$Z$692,'Infos Relatório'!I$1,'Faturamento SP3'!$T$2:$T$692,"Sim")</f>
        <v>0</v>
      </c>
      <c r="M384" s="27" t="e">
        <f t="shared" si="122"/>
        <v>#DIV/0!</v>
      </c>
      <c r="N384" s="24">
        <f>SUMIFS('Faturamento SP3'!$H$2:$H$692,'Faturamento SP3'!$D$2:$D$692,'Infos Relatório'!$B$326,'Faturamento SP3'!$E$2:$E$692,'Infos Relatório'!$B384,'Faturamento SP3'!$Z$2:$Z$692,'Infos Relatório'!I$1)</f>
        <v>0</v>
      </c>
      <c r="O384" s="23">
        <f>COUNTIFS('Faturamento SP3'!$D$2:$D$692,'Infos Relatório'!$B$326,'Faturamento SP3'!$E$2:$E$692,'Infos Relatório'!$B384,'Faturamento SP3'!$Z$2:$Z$692,'Infos Relatório'!O$1)</f>
        <v>0</v>
      </c>
      <c r="P384" s="13">
        <f>SUMIFS('Faturamento SP3'!$G$2:$G$692,'Faturamento SP3'!$D$2:$D$692,'Infos Relatório'!$B$326,'Faturamento SP3'!$E$2:$E$692,'Infos Relatório'!$B384,'Faturamento SP3'!$Z$2:$Z$692,'Infos Relatório'!O$1)</f>
        <v>0</v>
      </c>
      <c r="Q384" s="13">
        <f>SUMIFS('Faturamento SP3'!$J$2:$J$692,'Faturamento SP3'!$D$2:$D$692,'Infos Relatório'!$B$326,'Faturamento SP3'!$E$2:$E$692,'Infos Relatório'!$B384,'Faturamento SP3'!$Z$2:$Z$692,'Infos Relatório'!O$1)</f>
        <v>0</v>
      </c>
      <c r="R384" s="14">
        <f>SUMIFS('Faturamento SP3'!$O$2:$O$692,'Faturamento SP3'!$D$2:$D$692,'Infos Relatório'!$B$326,'Faturamento SP3'!$E$2:$E$692,'Infos Relatório'!$B384,'Faturamento SP3'!$Z$2:$Z$692,'Infos Relatório'!O$1,'Faturamento SP3'!$T$2:$T$692,"Sim")+SUMIFS('Faturamento SP3'!$P$2:$P$692,'Faturamento SP3'!$D$2:$D$692,'Infos Relatório'!$B$326,'Faturamento SP3'!$E$2:$E$692,'Infos Relatório'!$B384,'Faturamento SP3'!$Z$2:$Z$692,'Infos Relatório'!O$1,'Faturamento SP3'!$T$2:$T$692,"Sim")</f>
        <v>0</v>
      </c>
      <c r="S384" s="27" t="e">
        <f t="shared" si="123"/>
        <v>#DIV/0!</v>
      </c>
      <c r="T384" s="24">
        <f>SUMIFS('Faturamento SP3'!$H$2:$H$692,'Faturamento SP3'!$D$2:$D$692,'Infos Relatório'!$B$326,'Faturamento SP3'!$E$2:$E$692,'Infos Relatório'!$B384,'Faturamento SP3'!$Z$2:$Z$692,'Infos Relatório'!O$1)</f>
        <v>0</v>
      </c>
      <c r="U384" s="23">
        <f>COUNTIFS('Faturamento SP3'!$D$2:$D$692,'Infos Relatório'!$B$326,'Faturamento SP3'!$E$2:$E$692,'Infos Relatório'!$B384,'Faturamento SP3'!$Z$2:$Z$692,'Infos Relatório'!U$1)</f>
        <v>0</v>
      </c>
      <c r="V384" s="13">
        <f>SUMIFS('Faturamento SP3'!$G$2:$G$692,'Faturamento SP3'!$D$2:$D$692,'Infos Relatório'!$B$326,'Faturamento SP3'!$E$2:$E$692,'Infos Relatório'!$B384,'Faturamento SP3'!$Z$2:$Z$692,'Infos Relatório'!U$1)</f>
        <v>0</v>
      </c>
      <c r="W384" s="13">
        <f>SUMIFS('Faturamento SP3'!$J$2:$J$692,'Faturamento SP3'!$D$2:$D$692,'Infos Relatório'!$B$326,'Faturamento SP3'!$E$2:$E$692,'Infos Relatório'!$B384,'Faturamento SP3'!$Z$2:$Z$692,'Infos Relatório'!U$1)</f>
        <v>0</v>
      </c>
      <c r="X384" s="14">
        <f>SUMIFS('Faturamento SP3'!$O$2:$O$692,'Faturamento SP3'!$D$2:$D$692,'Infos Relatório'!$B$326,'Faturamento SP3'!$E$2:$E$692,'Infos Relatório'!$B384,'Faturamento SP3'!$Z$2:$Z$692,'Infos Relatório'!U$1,'Faturamento SP3'!$T$2:$T$692,"Sim")+SUMIFS('Faturamento SP3'!$P$2:$P$692,'Faturamento SP3'!$D$2:$D$692,'Infos Relatório'!$B$326,'Faturamento SP3'!$E$2:$E$692,'Infos Relatório'!$B384,'Faturamento SP3'!$Z$2:$Z$692,'Infos Relatório'!U$1,'Faturamento SP3'!$T$2:$T$692,"Sim")</f>
        <v>0</v>
      </c>
      <c r="Y384" s="27" t="e">
        <f t="shared" si="124"/>
        <v>#DIV/0!</v>
      </c>
      <c r="Z384" s="24">
        <f>SUMIFS('Faturamento SP3'!$H$2:$H$692,'Faturamento SP3'!$D$2:$D$692,'Infos Relatório'!$B$326,'Faturamento SP3'!$E$2:$E$692,'Infos Relatório'!$B384,'Faturamento SP3'!$Z$2:$Z$692,'Infos Relatório'!U$1)</f>
        <v>0</v>
      </c>
      <c r="AA384" s="23">
        <f>COUNTIFS('Faturamento SP3'!$D$2:$D$692,'Infos Relatório'!$B$326,'Faturamento SP3'!$E$2:$E$692,'Infos Relatório'!$B384,'Faturamento SP3'!$Z$2:$Z$692,'Infos Relatório'!AA$1)</f>
        <v>0</v>
      </c>
      <c r="AB384" s="13">
        <f>SUMIFS('Faturamento SP3'!$G$2:$G$692,'Faturamento SP3'!$D$2:$D$692,'Infos Relatório'!$B$326,'Faturamento SP3'!$E$2:$E$692,'Infos Relatório'!$B384,'Faturamento SP3'!$Z$2:$Z$692,'Infos Relatório'!AA$1)</f>
        <v>0</v>
      </c>
      <c r="AC384" s="13">
        <f>SUMIFS('Faturamento SP3'!$J$2:$J$692,'Faturamento SP3'!$D$2:$D$692,'Infos Relatório'!$B$326,'Faturamento SP3'!$E$2:$E$692,'Infos Relatório'!$B384,'Faturamento SP3'!$Z$2:$Z$692,'Infos Relatório'!AA$1)</f>
        <v>0</v>
      </c>
      <c r="AD384" s="14">
        <f>SUMIFS('Faturamento SP3'!$O$2:$O$692,'Faturamento SP3'!$D$2:$D$692,'Infos Relatório'!$B$326,'Faturamento SP3'!$E$2:$E$692,'Infos Relatório'!$B384,'Faturamento SP3'!$Z$2:$Z$692,'Infos Relatório'!AA$1,'Faturamento SP3'!$T$2:$T$692,"Sim")+SUMIFS('Faturamento SP3'!$P$2:$P$692,'Faturamento SP3'!$D$2:$D$692,'Infos Relatório'!$B$326,'Faturamento SP3'!$E$2:$E$692,'Infos Relatório'!$B384,'Faturamento SP3'!$Z$2:$Z$692,'Infos Relatório'!AA$1,'Faturamento SP3'!$T$2:$T$692,"Sim")</f>
        <v>0</v>
      </c>
      <c r="AE384" s="27" t="e">
        <f t="shared" si="125"/>
        <v>#DIV/0!</v>
      </c>
      <c r="AF384" s="24">
        <f>SUMIFS('Faturamento SP3'!$H$2:$H$692,'Faturamento SP3'!$D$2:$D$692,'Infos Relatório'!$B$326,'Faturamento SP3'!$E$2:$E$692,'Infos Relatório'!$B384,'Faturamento SP3'!$Z$2:$Z$692,'Infos Relatório'!AA$1)</f>
        <v>0</v>
      </c>
      <c r="AG384" s="23">
        <f>COUNTIFS('Faturamento SP3'!$D$2:$D$692,'Infos Relatório'!$B$326,'Faturamento SP3'!$E$2:$E$692,'Infos Relatório'!$B384,'Faturamento SP3'!$Z$2:$Z$692,'Infos Relatório'!AG$1)</f>
        <v>0</v>
      </c>
      <c r="AH384" s="13">
        <f>SUMIFS('Faturamento SP3'!$G$2:$G$692,'Faturamento SP3'!$D$2:$D$692,'Infos Relatório'!$B$326,'Faturamento SP3'!$E$2:$E$692,'Infos Relatório'!$B384,'Faturamento SP3'!$Z$2:$Z$692,'Infos Relatório'!AG$1)</f>
        <v>0</v>
      </c>
      <c r="AI384" s="13">
        <f>SUMIFS('Faturamento SP3'!$J$2:$J$692,'Faturamento SP3'!$D$2:$D$692,'Infos Relatório'!$B$326,'Faturamento SP3'!$E$2:$E$692,'Infos Relatório'!$B384,'Faturamento SP3'!$Z$2:$Z$692,'Infos Relatório'!AG$1)</f>
        <v>0</v>
      </c>
      <c r="AJ384" s="14">
        <f>SUMIFS('Faturamento SP3'!$O$2:$O$692,'Faturamento SP3'!$D$2:$D$692,'Infos Relatório'!$B$326,'Faturamento SP3'!$E$2:$E$692,'Infos Relatório'!$B384,'Faturamento SP3'!$Z$2:$Z$692,'Infos Relatório'!AG$1,'Faturamento SP3'!$T$2:$T$692,"Sim")+SUMIFS('Faturamento SP3'!$P$2:$P$692,'Faturamento SP3'!$D$2:$D$692,'Infos Relatório'!$B$326,'Faturamento SP3'!$E$2:$E$692,'Infos Relatório'!$B384,'Faturamento SP3'!$Z$2:$Z$692,'Infos Relatório'!AG$1,'Faturamento SP3'!$T$2:$T$692,"Sim")</f>
        <v>0</v>
      </c>
      <c r="AK384" s="27" t="e">
        <f t="shared" si="126"/>
        <v>#DIV/0!</v>
      </c>
      <c r="AL384" s="24">
        <f>SUMIFS('Faturamento SP3'!$H$2:$H$692,'Faturamento SP3'!$D$2:$D$692,'Infos Relatório'!$B$326,'Faturamento SP3'!$E$2:$E$692,'Infos Relatório'!$B384,'Faturamento SP3'!$Z$2:$Z$692,'Infos Relatório'!AG$1)</f>
        <v>0</v>
      </c>
      <c r="AM384" s="23">
        <f>COUNTIFS('Faturamento SP3'!$D$2:$D$692,'Infos Relatório'!$B$326,'Faturamento SP3'!$E$2:$E$692,'Infos Relatório'!$B384,'Faturamento SP3'!$Z$2:$Z$692,'Infos Relatório'!AM$1)</f>
        <v>0</v>
      </c>
      <c r="AN384" s="13">
        <f>SUMIFS('Faturamento SP3'!$G$2:$G$692,'Faturamento SP3'!$D$2:$D$692,'Infos Relatório'!$B$326,'Faturamento SP3'!$E$2:$E$692,'Infos Relatório'!$B384,'Faturamento SP3'!$Z$2:$Z$692,'Infos Relatório'!AM$1)</f>
        <v>0</v>
      </c>
      <c r="AO384" s="13">
        <f>SUMIFS('Faturamento SP3'!$J$2:$J$692,'Faturamento SP3'!$D$2:$D$692,'Infos Relatório'!$B$326,'Faturamento SP3'!$E$2:$E$692,'Infos Relatório'!$B384,'Faturamento SP3'!$Z$2:$Z$692,'Infos Relatório'!AM$1)</f>
        <v>0</v>
      </c>
      <c r="AP384" s="14">
        <f>SUMIFS('Faturamento SP3'!$O$2:$O$692,'Faturamento SP3'!$D$2:$D$692,'Infos Relatório'!$B$326,'Faturamento SP3'!$E$2:$E$692,'Infos Relatório'!$B384,'Faturamento SP3'!$Z$2:$Z$692,'Infos Relatório'!AM$1,'Faturamento SP3'!$T$2:$T$692,"Sim")+SUMIFS('Faturamento SP3'!$P$2:$P$692,'Faturamento SP3'!$D$2:$D$692,'Infos Relatório'!$B$326,'Faturamento SP3'!$E$2:$E$692,'Infos Relatório'!$B384,'Faturamento SP3'!$Z$2:$Z$692,'Infos Relatório'!AM$1,'Faturamento SP3'!$T$2:$T$692,"Sim")</f>
        <v>0</v>
      </c>
      <c r="AQ384" s="27" t="e">
        <f t="shared" si="127"/>
        <v>#DIV/0!</v>
      </c>
      <c r="AR384" s="24">
        <f>SUMIFS('Faturamento SP3'!$H$2:$H$692,'Faturamento SP3'!$D$2:$D$692,'Infos Relatório'!$B$326,'Faturamento SP3'!$E$2:$E$692,'Infos Relatório'!$B384,'Faturamento SP3'!$Z$2:$Z$692,'Infos Relatório'!AM$1)</f>
        <v>0</v>
      </c>
      <c r="AS384" s="23">
        <f>COUNTIFS('Faturamento SP3'!$D$2:$D$692,'Infos Relatório'!$B$326,'Faturamento SP3'!$E$2:$E$692,'Infos Relatório'!$B384,'Faturamento SP3'!$Z$2:$Z$692,'Infos Relatório'!AS$1)</f>
        <v>0</v>
      </c>
      <c r="AT384" s="13">
        <f>SUMIFS('Faturamento SP3'!$G$2:$G$692,'Faturamento SP3'!$D$2:$D$692,'Infos Relatório'!$B$326,'Faturamento SP3'!$E$2:$E$692,'Infos Relatório'!$B384,'Faturamento SP3'!$Z$2:$Z$692,'Infos Relatório'!AS$1)</f>
        <v>0</v>
      </c>
      <c r="AU384" s="13">
        <f>SUMIFS('Faturamento SP3'!$J$2:$J$692,'Faturamento SP3'!$D$2:$D$692,'Infos Relatório'!$B$326,'Faturamento SP3'!$E$2:$E$692,'Infos Relatório'!$B384,'Faturamento SP3'!$Z$2:$Z$692,'Infos Relatório'!AS$1)</f>
        <v>0</v>
      </c>
      <c r="AV384" s="14">
        <f>SUMIFS('Faturamento SP3'!$O$2:$O$692,'Faturamento SP3'!$D$2:$D$692,'Infos Relatório'!$B$326,'Faturamento SP3'!$E$2:$E$692,'Infos Relatório'!$B384,'Faturamento SP3'!$Z$2:$Z$692,'Infos Relatório'!AS$1,'Faturamento SP3'!$T$2:$T$692,"Sim")+SUMIFS('Faturamento SP3'!$P$2:$P$692,'Faturamento SP3'!$D$2:$D$692,'Infos Relatório'!$B$326,'Faturamento SP3'!$E$2:$E$692,'Infos Relatório'!$B384,'Faturamento SP3'!$Z$2:$Z$692,'Infos Relatório'!AS$1,'Faturamento SP3'!$T$2:$T$692,"Sim")</f>
        <v>0</v>
      </c>
      <c r="AW384" s="27" t="e">
        <f t="shared" si="128"/>
        <v>#DIV/0!</v>
      </c>
      <c r="AX384" s="24">
        <f>SUMIFS('Faturamento SP3'!$H$2:$H$692,'Faturamento SP3'!$D$2:$D$692,'Infos Relatório'!$B$326,'Faturamento SP3'!$E$2:$E$692,'Infos Relatório'!$B384,'Faturamento SP3'!$Z$2:$Z$692,'Infos Relatório'!AS$1)</f>
        <v>0</v>
      </c>
      <c r="AY384" s="23">
        <f>COUNTIFS('Faturamento SP3'!$D$2:$D$692,'Infos Relatório'!$B$326,'Faturamento SP3'!$E$2:$E$692,'Infos Relatório'!$B384,'Faturamento SP3'!$Z$2:$Z$692,'Infos Relatório'!AY$1)</f>
        <v>0</v>
      </c>
      <c r="AZ384" s="13">
        <f>SUMIFS('Faturamento SP3'!$G$2:$G$692,'Faturamento SP3'!$D$2:$D$692,'Infos Relatório'!$B$326,'Faturamento SP3'!$E$2:$E$692,'Infos Relatório'!$B384,'Faturamento SP3'!$Z$2:$Z$692,'Infos Relatório'!AY$1)</f>
        <v>0</v>
      </c>
      <c r="BA384" s="13">
        <f>SUMIFS('Faturamento SP3'!$J$2:$J$692,'Faturamento SP3'!$D$2:$D$692,'Infos Relatório'!$B$326,'Faturamento SP3'!$E$2:$E$692,'Infos Relatório'!$B384,'Faturamento SP3'!$Z$2:$Z$692,'Infos Relatório'!AY$1)</f>
        <v>0</v>
      </c>
      <c r="BB384" s="14">
        <f>SUMIFS('Faturamento SP3'!$O$2:$O$692,'Faturamento SP3'!$D$2:$D$692,'Infos Relatório'!$B$326,'Faturamento SP3'!$E$2:$E$692,'Infos Relatório'!$B384,'Faturamento SP3'!$Z$2:$Z$692,'Infos Relatório'!AY$1,'Faturamento SP3'!$T$2:$T$692,"Sim")+SUMIFS('Faturamento SP3'!$P$2:$P$692,'Faturamento SP3'!$D$2:$D$692,'Infos Relatório'!$B$326,'Faturamento SP3'!$E$2:$E$692,'Infos Relatório'!$B384,'Faturamento SP3'!$Z$2:$Z$692,'Infos Relatório'!AY$1,'Faturamento SP3'!$T$2:$T$692,"Sim")</f>
        <v>0</v>
      </c>
      <c r="BC384" s="27" t="e">
        <f t="shared" si="129"/>
        <v>#DIV/0!</v>
      </c>
      <c r="BD384" s="24">
        <f>SUMIFS('Faturamento SP3'!$H$2:$H$692,'Faturamento SP3'!$D$2:$D$692,'Infos Relatório'!$B$326,'Faturamento SP3'!$E$2:$E$692,'Infos Relatório'!$B384,'Faturamento SP3'!$Z$2:$Z$692,'Infos Relatório'!AY$1)</f>
        <v>0</v>
      </c>
      <c r="BE384" s="23">
        <f>COUNTIFS('Faturamento SP3'!$D$2:$D$692,'Infos Relatório'!$B$326,'Faturamento SP3'!$E$2:$E$692,'Infos Relatório'!$B384,'Faturamento SP3'!$Z$2:$Z$692,'Infos Relatório'!BE$1)</f>
        <v>0</v>
      </c>
      <c r="BF384" s="13">
        <f>SUMIFS('Faturamento SP3'!$G$2:$G$692,'Faturamento SP3'!$D$2:$D$692,'Infos Relatório'!$B$326,'Faturamento SP3'!$E$2:$E$692,'Infos Relatório'!$B384,'Faturamento SP3'!$Z$2:$Z$692,'Infos Relatório'!BE$1)</f>
        <v>0</v>
      </c>
      <c r="BG384" s="13">
        <f>SUMIFS('Faturamento SP3'!$J$2:$J$692,'Faturamento SP3'!$D$2:$D$692,'Infos Relatório'!$B$326,'Faturamento SP3'!$E$2:$E$692,'Infos Relatório'!$B384,'Faturamento SP3'!$Z$2:$Z$692,'Infos Relatório'!BE$1)</f>
        <v>0</v>
      </c>
      <c r="BH384" s="14">
        <f>SUMIFS('Faturamento SP3'!$O$2:$O$692,'Faturamento SP3'!$D$2:$D$692,'Infos Relatório'!$B$326,'Faturamento SP3'!$E$2:$E$692,'Infos Relatório'!$B384,'Faturamento SP3'!$Z$2:$Z$692,'Infos Relatório'!BE$1,'Faturamento SP3'!$T$2:$T$692,"Sim")+SUMIFS('Faturamento SP3'!$P$2:$P$692,'Faturamento SP3'!$D$2:$D$692,'Infos Relatório'!$B$326,'Faturamento SP3'!$E$2:$E$692,'Infos Relatório'!$B384,'Faturamento SP3'!$Z$2:$Z$692,'Infos Relatório'!BE$1,'Faturamento SP3'!$T$2:$T$692,"Sim")</f>
        <v>0</v>
      </c>
      <c r="BI384" s="27" t="e">
        <f t="shared" si="130"/>
        <v>#DIV/0!</v>
      </c>
      <c r="BJ384" s="24">
        <f>SUMIFS('Faturamento SP3'!$H$2:$H$692,'Faturamento SP3'!$D$2:$D$692,'Infos Relatório'!$B$326,'Faturamento SP3'!$E$2:$E$692,'Infos Relatório'!$B384,'Faturamento SP3'!$Z$2:$Z$692,'Infos Relatório'!BE$1)</f>
        <v>0</v>
      </c>
      <c r="BK384" s="23">
        <f>COUNTIFS('Faturamento SP3'!$D$2:$D$692,'Infos Relatório'!$B$326,'Faturamento SP3'!$E$2:$E$692,'Infos Relatório'!$B384,'Faturamento SP3'!$Z$2:$Z$692,'Infos Relatório'!BK$1)</f>
        <v>0</v>
      </c>
      <c r="BL384" s="13">
        <f>SUMIFS('Faturamento SP3'!$G$2:$G$692,'Faturamento SP3'!$D$2:$D$692,'Infos Relatório'!$B$326,'Faturamento SP3'!$E$2:$E$692,'Infos Relatório'!$B384,'Faturamento SP3'!$Z$2:$Z$692,'Infos Relatório'!BK$1)</f>
        <v>0</v>
      </c>
      <c r="BM384" s="13">
        <f>SUMIFS('Faturamento SP3'!$J$2:$J$692,'Faturamento SP3'!$D$2:$D$692,'Infos Relatório'!$B$326,'Faturamento SP3'!$E$2:$E$692,'Infos Relatório'!$B384,'Faturamento SP3'!$Z$2:$Z$692,'Infos Relatório'!BK$1)</f>
        <v>0</v>
      </c>
      <c r="BN384" s="14">
        <f>SUMIFS('Faturamento SP3'!$O$2:$O$692,'Faturamento SP3'!$D$2:$D$692,'Infos Relatório'!$B$326,'Faturamento SP3'!$E$2:$E$692,'Infos Relatório'!$B384,'Faturamento SP3'!$Z$2:$Z$692,'Infos Relatório'!BK$1,'Faturamento SP3'!$T$2:$T$692,"Sim")+SUMIFS('Faturamento SP3'!$P$2:$P$692,'Faturamento SP3'!$D$2:$D$692,'Infos Relatório'!$B$326,'Faturamento SP3'!$E$2:$E$692,'Infos Relatório'!$B384,'Faturamento SP3'!$Z$2:$Z$692,'Infos Relatório'!BK$1,'Faturamento SP3'!$T$2:$T$692,"Sim")</f>
        <v>0</v>
      </c>
      <c r="BO384" s="27" t="e">
        <f t="shared" si="131"/>
        <v>#DIV/0!</v>
      </c>
      <c r="BP384" s="24">
        <f>SUMIFS('Faturamento SP3'!$H$2:$H$692,'Faturamento SP3'!$D$2:$D$692,'Infos Relatório'!$B$326,'Faturamento SP3'!$E$2:$E$692,'Infos Relatório'!$B384,'Faturamento SP3'!$Z$2:$Z$692,'Infos Relatório'!BK$1)</f>
        <v>0</v>
      </c>
      <c r="BQ384" s="23">
        <f>COUNTIFS('Faturamento SP3'!$D$2:$D$692,'Infos Relatório'!$B$326,'Faturamento SP3'!$E$2:$E$692,'Infos Relatório'!$B384,'Faturamento SP3'!$Z$2:$Z$692,'Infos Relatório'!BQ$1)</f>
        <v>0</v>
      </c>
      <c r="BR384" s="13">
        <f>SUMIFS('Faturamento SP3'!$G$2:$G$692,'Faturamento SP3'!$D$2:$D$692,'Infos Relatório'!$B$326,'Faturamento SP3'!$E$2:$E$692,'Infos Relatório'!$B384,'Faturamento SP3'!$Z$2:$Z$692,'Infos Relatório'!BQ$1)</f>
        <v>0</v>
      </c>
      <c r="BS384" s="13">
        <f>SUMIFS('Faturamento SP3'!$J$2:$J$692,'Faturamento SP3'!$D$2:$D$692,'Infos Relatório'!$B$326,'Faturamento SP3'!$E$2:$E$692,'Infos Relatório'!$B384,'Faturamento SP3'!$Z$2:$Z$692,'Infos Relatório'!BQ$1)</f>
        <v>0</v>
      </c>
      <c r="BT384" s="14">
        <f>SUMIFS('Faturamento SP3'!$O$2:$O$692,'Faturamento SP3'!$D$2:$D$692,'Infos Relatório'!$B$326,'Faturamento SP3'!$E$2:$E$692,'Infos Relatório'!$B384,'Faturamento SP3'!$Z$2:$Z$692,'Infos Relatório'!BQ$1,'Faturamento SP3'!$T$2:$T$692,"Sim")+SUMIFS('Faturamento SP3'!$P$2:$P$692,'Faturamento SP3'!$D$2:$D$692,'Infos Relatório'!$B$326,'Faturamento SP3'!$E$2:$E$692,'Infos Relatório'!$B384,'Faturamento SP3'!$Z$2:$Z$692,'Infos Relatório'!BQ$1,'Faturamento SP3'!$T$2:$T$692,"Sim")</f>
        <v>0</v>
      </c>
      <c r="BU384" s="27" t="e">
        <f t="shared" si="132"/>
        <v>#DIV/0!</v>
      </c>
      <c r="BV384" s="24">
        <f>SUMIFS('Faturamento SP3'!$H$2:$H$692,'Faturamento SP3'!$D$2:$D$692,'Infos Relatório'!$B$326,'Faturamento SP3'!$E$2:$E$692,'Infos Relatório'!$B384,'Faturamento SP3'!$Z$2:$Z$692,'Infos Relatório'!BQ$1)</f>
        <v>0</v>
      </c>
    </row>
    <row r="385" spans="2:74">
      <c r="B385" s="17" t="s">
        <v>65</v>
      </c>
      <c r="C385" s="23">
        <f>COUNTIFS('Faturamento SP3'!$D$2:$D$692,'Infos Relatório'!$B$326,'Faturamento SP3'!$E$2:$E$692,'Infos Relatório'!$B385,'Faturamento SP3'!$Z$2:$Z$692,'Infos Relatório'!C$1)</f>
        <v>0</v>
      </c>
      <c r="D385" s="13">
        <f>SUMIFS('Faturamento SP3'!$G$2:$G$692,'Faturamento SP3'!$D$2:$D$692,'Infos Relatório'!$B$326,'Faturamento SP3'!$E$2:$E$692,'Infos Relatório'!$B385,'Faturamento SP3'!$Z$2:$Z$692,'Infos Relatório'!C$1)</f>
        <v>0</v>
      </c>
      <c r="E385" s="13">
        <f>SUMIFS('Faturamento SP3'!$J$2:$J$692,'Faturamento SP3'!$D$2:$D$692,'Infos Relatório'!$B$326,'Faturamento SP3'!$E$2:$E$692,'Infos Relatório'!$B385,'Faturamento SP3'!$Z$2:$Z$692,'Infos Relatório'!C$1)</f>
        <v>0</v>
      </c>
      <c r="F385" s="14">
        <f>SUMIFS('Faturamento SP3'!$O$2:$O$692,'Faturamento SP3'!$D$2:$D$692,'Infos Relatório'!$B$326,'Faturamento SP3'!$E$2:$E$692,'Infos Relatório'!$B385,'Faturamento SP3'!$Z$2:$Z$692,'Infos Relatório'!C$1,'Faturamento SP3'!$T$2:$T$692,"Sim")+SUMIFS('Faturamento SP3'!$P$2:$P$692,'Faturamento SP3'!$D$2:$D$692,'Infos Relatório'!$B$326,'Faturamento SP3'!$E$2:$E$692,'Infos Relatório'!$B385,'Faturamento SP3'!$Z$2:$Z$692,'Infos Relatório'!C$1,'Faturamento SP3'!$T$2:$T$692,"Sim")</f>
        <v>0</v>
      </c>
      <c r="G385" s="27" t="e">
        <f t="shared" si="121"/>
        <v>#DIV/0!</v>
      </c>
      <c r="H385" s="24">
        <f>SUMIFS('Faturamento SP3'!$H$2:$H$692,'Faturamento SP3'!$D$2:$D$692,'Infos Relatório'!$B$326,'Faturamento SP3'!$E$2:$E$692,'Infos Relatório'!$B385,'Faturamento SP3'!$Z$2:$Z$692,'Infos Relatório'!C$1)</f>
        <v>0</v>
      </c>
      <c r="I385" s="23">
        <f>COUNTIFS('Faturamento SP3'!$D$2:$D$692,'Infos Relatório'!$B$326,'Faturamento SP3'!$E$2:$E$692,'Infos Relatório'!$B385,'Faturamento SP3'!$Z$2:$Z$692,'Infos Relatório'!I$1)</f>
        <v>0</v>
      </c>
      <c r="J385" s="13">
        <f>SUMIFS('Faturamento SP3'!$G$2:$G$692,'Faturamento SP3'!$D$2:$D$692,'Infos Relatório'!$B$326,'Faturamento SP3'!$E$2:$E$692,'Infos Relatório'!$B385,'Faturamento SP3'!$Z$2:$Z$692,'Infos Relatório'!I$1)</f>
        <v>0</v>
      </c>
      <c r="K385" s="13">
        <f>SUMIFS('Faturamento SP3'!$J$2:$J$692,'Faturamento SP3'!$D$2:$D$692,'Infos Relatório'!$B$326,'Faturamento SP3'!$E$2:$E$692,'Infos Relatório'!$B385,'Faturamento SP3'!$Z$2:$Z$692,'Infos Relatório'!I$1)</f>
        <v>0</v>
      </c>
      <c r="L385" s="14">
        <f>SUMIFS('Faturamento SP3'!$O$2:$O$692,'Faturamento SP3'!$D$2:$D$692,'Infos Relatório'!$B$326,'Faturamento SP3'!$E$2:$E$692,'Infos Relatório'!$B385,'Faturamento SP3'!$Z$2:$Z$692,'Infos Relatório'!I$1,'Faturamento SP3'!$T$2:$T$692,"Sim")+SUMIFS('Faturamento SP3'!$P$2:$P$692,'Faturamento SP3'!$D$2:$D$692,'Infos Relatório'!$B$326,'Faturamento SP3'!$E$2:$E$692,'Infos Relatório'!$B385,'Faturamento SP3'!$Z$2:$Z$692,'Infos Relatório'!I$1,'Faturamento SP3'!$T$2:$T$692,"Sim")</f>
        <v>0</v>
      </c>
      <c r="M385" s="27" t="e">
        <f t="shared" si="122"/>
        <v>#DIV/0!</v>
      </c>
      <c r="N385" s="24">
        <f>SUMIFS('Faturamento SP3'!$H$2:$H$692,'Faturamento SP3'!$D$2:$D$692,'Infos Relatório'!$B$326,'Faturamento SP3'!$E$2:$E$692,'Infos Relatório'!$B385,'Faturamento SP3'!$Z$2:$Z$692,'Infos Relatório'!I$1)</f>
        <v>0</v>
      </c>
      <c r="O385" s="23">
        <f>COUNTIFS('Faturamento SP3'!$D$2:$D$692,'Infos Relatório'!$B$326,'Faturamento SP3'!$E$2:$E$692,'Infos Relatório'!$B385,'Faturamento SP3'!$Z$2:$Z$692,'Infos Relatório'!O$1)</f>
        <v>0</v>
      </c>
      <c r="P385" s="13">
        <f>SUMIFS('Faturamento SP3'!$G$2:$G$692,'Faturamento SP3'!$D$2:$D$692,'Infos Relatório'!$B$326,'Faturamento SP3'!$E$2:$E$692,'Infos Relatório'!$B385,'Faturamento SP3'!$Z$2:$Z$692,'Infos Relatório'!O$1)</f>
        <v>0</v>
      </c>
      <c r="Q385" s="13">
        <f>SUMIFS('Faturamento SP3'!$J$2:$J$692,'Faturamento SP3'!$D$2:$D$692,'Infos Relatório'!$B$326,'Faturamento SP3'!$E$2:$E$692,'Infos Relatório'!$B385,'Faturamento SP3'!$Z$2:$Z$692,'Infos Relatório'!O$1)</f>
        <v>0</v>
      </c>
      <c r="R385" s="14">
        <f>SUMIFS('Faturamento SP3'!$O$2:$O$692,'Faturamento SP3'!$D$2:$D$692,'Infos Relatório'!$B$326,'Faturamento SP3'!$E$2:$E$692,'Infos Relatório'!$B385,'Faturamento SP3'!$Z$2:$Z$692,'Infos Relatório'!O$1,'Faturamento SP3'!$T$2:$T$692,"Sim")+SUMIFS('Faturamento SP3'!$P$2:$P$692,'Faturamento SP3'!$D$2:$D$692,'Infos Relatório'!$B$326,'Faturamento SP3'!$E$2:$E$692,'Infos Relatório'!$B385,'Faturamento SP3'!$Z$2:$Z$692,'Infos Relatório'!O$1,'Faturamento SP3'!$T$2:$T$692,"Sim")</f>
        <v>0</v>
      </c>
      <c r="S385" s="27" t="e">
        <f t="shared" si="123"/>
        <v>#DIV/0!</v>
      </c>
      <c r="T385" s="24">
        <f>SUMIFS('Faturamento SP3'!$H$2:$H$692,'Faturamento SP3'!$D$2:$D$692,'Infos Relatório'!$B$326,'Faturamento SP3'!$E$2:$E$692,'Infos Relatório'!$B385,'Faturamento SP3'!$Z$2:$Z$692,'Infos Relatório'!O$1)</f>
        <v>0</v>
      </c>
      <c r="U385" s="23">
        <f>COUNTIFS('Faturamento SP3'!$D$2:$D$692,'Infos Relatório'!$B$326,'Faturamento SP3'!$E$2:$E$692,'Infos Relatório'!$B385,'Faturamento SP3'!$Z$2:$Z$692,'Infos Relatório'!U$1)</f>
        <v>0</v>
      </c>
      <c r="V385" s="13">
        <f>SUMIFS('Faturamento SP3'!$G$2:$G$692,'Faturamento SP3'!$D$2:$D$692,'Infos Relatório'!$B$326,'Faturamento SP3'!$E$2:$E$692,'Infos Relatório'!$B385,'Faturamento SP3'!$Z$2:$Z$692,'Infos Relatório'!U$1)</f>
        <v>0</v>
      </c>
      <c r="W385" s="13">
        <f>SUMIFS('Faturamento SP3'!$J$2:$J$692,'Faturamento SP3'!$D$2:$D$692,'Infos Relatório'!$B$326,'Faturamento SP3'!$E$2:$E$692,'Infos Relatório'!$B385,'Faturamento SP3'!$Z$2:$Z$692,'Infos Relatório'!U$1)</f>
        <v>0</v>
      </c>
      <c r="X385" s="14">
        <f>SUMIFS('Faturamento SP3'!$O$2:$O$692,'Faturamento SP3'!$D$2:$D$692,'Infos Relatório'!$B$326,'Faturamento SP3'!$E$2:$E$692,'Infos Relatório'!$B385,'Faturamento SP3'!$Z$2:$Z$692,'Infos Relatório'!U$1,'Faturamento SP3'!$T$2:$T$692,"Sim")+SUMIFS('Faturamento SP3'!$P$2:$P$692,'Faturamento SP3'!$D$2:$D$692,'Infos Relatório'!$B$326,'Faturamento SP3'!$E$2:$E$692,'Infos Relatório'!$B385,'Faturamento SP3'!$Z$2:$Z$692,'Infos Relatório'!U$1,'Faturamento SP3'!$T$2:$T$692,"Sim")</f>
        <v>0</v>
      </c>
      <c r="Y385" s="27" t="e">
        <f t="shared" si="124"/>
        <v>#DIV/0!</v>
      </c>
      <c r="Z385" s="24">
        <f>SUMIFS('Faturamento SP3'!$H$2:$H$692,'Faturamento SP3'!$D$2:$D$692,'Infos Relatório'!$B$326,'Faturamento SP3'!$E$2:$E$692,'Infos Relatório'!$B385,'Faturamento SP3'!$Z$2:$Z$692,'Infos Relatório'!U$1)</f>
        <v>0</v>
      </c>
      <c r="AA385" s="23">
        <f>COUNTIFS('Faturamento SP3'!$D$2:$D$692,'Infos Relatório'!$B$326,'Faturamento SP3'!$E$2:$E$692,'Infos Relatório'!$B385,'Faturamento SP3'!$Z$2:$Z$692,'Infos Relatório'!AA$1)</f>
        <v>0</v>
      </c>
      <c r="AB385" s="13">
        <f>SUMIFS('Faturamento SP3'!$G$2:$G$692,'Faturamento SP3'!$D$2:$D$692,'Infos Relatório'!$B$326,'Faturamento SP3'!$E$2:$E$692,'Infos Relatório'!$B385,'Faturamento SP3'!$Z$2:$Z$692,'Infos Relatório'!AA$1)</f>
        <v>0</v>
      </c>
      <c r="AC385" s="13">
        <f>SUMIFS('Faturamento SP3'!$J$2:$J$692,'Faturamento SP3'!$D$2:$D$692,'Infos Relatório'!$B$326,'Faturamento SP3'!$E$2:$E$692,'Infos Relatório'!$B385,'Faturamento SP3'!$Z$2:$Z$692,'Infos Relatório'!AA$1)</f>
        <v>0</v>
      </c>
      <c r="AD385" s="14">
        <f>SUMIFS('Faturamento SP3'!$O$2:$O$692,'Faturamento SP3'!$D$2:$D$692,'Infos Relatório'!$B$326,'Faturamento SP3'!$E$2:$E$692,'Infos Relatório'!$B385,'Faturamento SP3'!$Z$2:$Z$692,'Infos Relatório'!AA$1,'Faturamento SP3'!$T$2:$T$692,"Sim")+SUMIFS('Faturamento SP3'!$P$2:$P$692,'Faturamento SP3'!$D$2:$D$692,'Infos Relatório'!$B$326,'Faturamento SP3'!$E$2:$E$692,'Infos Relatório'!$B385,'Faturamento SP3'!$Z$2:$Z$692,'Infos Relatório'!AA$1,'Faturamento SP3'!$T$2:$T$692,"Sim")</f>
        <v>0</v>
      </c>
      <c r="AE385" s="27" t="e">
        <f t="shared" si="125"/>
        <v>#DIV/0!</v>
      </c>
      <c r="AF385" s="24">
        <f>SUMIFS('Faturamento SP3'!$H$2:$H$692,'Faturamento SP3'!$D$2:$D$692,'Infos Relatório'!$B$326,'Faturamento SP3'!$E$2:$E$692,'Infos Relatório'!$B385,'Faturamento SP3'!$Z$2:$Z$692,'Infos Relatório'!AA$1)</f>
        <v>0</v>
      </c>
      <c r="AG385" s="23">
        <f>COUNTIFS('Faturamento SP3'!$D$2:$D$692,'Infos Relatório'!$B$326,'Faturamento SP3'!$E$2:$E$692,'Infos Relatório'!$B385,'Faturamento SP3'!$Z$2:$Z$692,'Infos Relatório'!AG$1)</f>
        <v>0</v>
      </c>
      <c r="AH385" s="13">
        <f>SUMIFS('Faturamento SP3'!$G$2:$G$692,'Faturamento SP3'!$D$2:$D$692,'Infos Relatório'!$B$326,'Faturamento SP3'!$E$2:$E$692,'Infos Relatório'!$B385,'Faturamento SP3'!$Z$2:$Z$692,'Infos Relatório'!AG$1)</f>
        <v>0</v>
      </c>
      <c r="AI385" s="13">
        <f>SUMIFS('Faturamento SP3'!$J$2:$J$692,'Faturamento SP3'!$D$2:$D$692,'Infos Relatório'!$B$326,'Faturamento SP3'!$E$2:$E$692,'Infos Relatório'!$B385,'Faturamento SP3'!$Z$2:$Z$692,'Infos Relatório'!AG$1)</f>
        <v>0</v>
      </c>
      <c r="AJ385" s="14">
        <f>SUMIFS('Faturamento SP3'!$O$2:$O$692,'Faturamento SP3'!$D$2:$D$692,'Infos Relatório'!$B$326,'Faturamento SP3'!$E$2:$E$692,'Infos Relatório'!$B385,'Faturamento SP3'!$Z$2:$Z$692,'Infos Relatório'!AG$1,'Faturamento SP3'!$T$2:$T$692,"Sim")+SUMIFS('Faturamento SP3'!$P$2:$P$692,'Faturamento SP3'!$D$2:$D$692,'Infos Relatório'!$B$326,'Faturamento SP3'!$E$2:$E$692,'Infos Relatório'!$B385,'Faturamento SP3'!$Z$2:$Z$692,'Infos Relatório'!AG$1,'Faturamento SP3'!$T$2:$T$692,"Sim")</f>
        <v>0</v>
      </c>
      <c r="AK385" s="27" t="e">
        <f t="shared" si="126"/>
        <v>#DIV/0!</v>
      </c>
      <c r="AL385" s="24">
        <f>SUMIFS('Faturamento SP3'!$H$2:$H$692,'Faturamento SP3'!$D$2:$D$692,'Infos Relatório'!$B$326,'Faturamento SP3'!$E$2:$E$692,'Infos Relatório'!$B385,'Faturamento SP3'!$Z$2:$Z$692,'Infos Relatório'!AG$1)</f>
        <v>0</v>
      </c>
      <c r="AM385" s="23">
        <f>COUNTIFS('Faturamento SP3'!$D$2:$D$692,'Infos Relatório'!$B$326,'Faturamento SP3'!$E$2:$E$692,'Infos Relatório'!$B385,'Faturamento SP3'!$Z$2:$Z$692,'Infos Relatório'!AM$1)</f>
        <v>0</v>
      </c>
      <c r="AN385" s="13">
        <f>SUMIFS('Faturamento SP3'!$G$2:$G$692,'Faturamento SP3'!$D$2:$D$692,'Infos Relatório'!$B$326,'Faturamento SP3'!$E$2:$E$692,'Infos Relatório'!$B385,'Faturamento SP3'!$Z$2:$Z$692,'Infos Relatório'!AM$1)</f>
        <v>0</v>
      </c>
      <c r="AO385" s="13">
        <f>SUMIFS('Faturamento SP3'!$J$2:$J$692,'Faturamento SP3'!$D$2:$D$692,'Infos Relatório'!$B$326,'Faturamento SP3'!$E$2:$E$692,'Infos Relatório'!$B385,'Faturamento SP3'!$Z$2:$Z$692,'Infos Relatório'!AM$1)</f>
        <v>0</v>
      </c>
      <c r="AP385" s="14">
        <f>SUMIFS('Faturamento SP3'!$O$2:$O$692,'Faturamento SP3'!$D$2:$D$692,'Infos Relatório'!$B$326,'Faturamento SP3'!$E$2:$E$692,'Infos Relatório'!$B385,'Faturamento SP3'!$Z$2:$Z$692,'Infos Relatório'!AM$1,'Faturamento SP3'!$T$2:$T$692,"Sim")+SUMIFS('Faturamento SP3'!$P$2:$P$692,'Faturamento SP3'!$D$2:$D$692,'Infos Relatório'!$B$326,'Faturamento SP3'!$E$2:$E$692,'Infos Relatório'!$B385,'Faturamento SP3'!$Z$2:$Z$692,'Infos Relatório'!AM$1,'Faturamento SP3'!$T$2:$T$692,"Sim")</f>
        <v>0</v>
      </c>
      <c r="AQ385" s="27" t="e">
        <f t="shared" si="127"/>
        <v>#DIV/0!</v>
      </c>
      <c r="AR385" s="24">
        <f>SUMIFS('Faturamento SP3'!$H$2:$H$692,'Faturamento SP3'!$D$2:$D$692,'Infos Relatório'!$B$326,'Faturamento SP3'!$E$2:$E$692,'Infos Relatório'!$B385,'Faturamento SP3'!$Z$2:$Z$692,'Infos Relatório'!AM$1)</f>
        <v>0</v>
      </c>
      <c r="AS385" s="23">
        <f>COUNTIFS('Faturamento SP3'!$D$2:$D$692,'Infos Relatório'!$B$326,'Faturamento SP3'!$E$2:$E$692,'Infos Relatório'!$B385,'Faturamento SP3'!$Z$2:$Z$692,'Infos Relatório'!AS$1)</f>
        <v>0</v>
      </c>
      <c r="AT385" s="13">
        <f>SUMIFS('Faturamento SP3'!$G$2:$G$692,'Faturamento SP3'!$D$2:$D$692,'Infos Relatório'!$B$326,'Faturamento SP3'!$E$2:$E$692,'Infos Relatório'!$B385,'Faturamento SP3'!$Z$2:$Z$692,'Infos Relatório'!AS$1)</f>
        <v>0</v>
      </c>
      <c r="AU385" s="13">
        <f>SUMIFS('Faturamento SP3'!$J$2:$J$692,'Faturamento SP3'!$D$2:$D$692,'Infos Relatório'!$B$326,'Faturamento SP3'!$E$2:$E$692,'Infos Relatório'!$B385,'Faturamento SP3'!$Z$2:$Z$692,'Infos Relatório'!AS$1)</f>
        <v>0</v>
      </c>
      <c r="AV385" s="14">
        <f>SUMIFS('Faturamento SP3'!$O$2:$O$692,'Faturamento SP3'!$D$2:$D$692,'Infos Relatório'!$B$326,'Faturamento SP3'!$E$2:$E$692,'Infos Relatório'!$B385,'Faturamento SP3'!$Z$2:$Z$692,'Infos Relatório'!AS$1,'Faturamento SP3'!$T$2:$T$692,"Sim")+SUMIFS('Faturamento SP3'!$P$2:$P$692,'Faturamento SP3'!$D$2:$D$692,'Infos Relatório'!$B$326,'Faturamento SP3'!$E$2:$E$692,'Infos Relatório'!$B385,'Faturamento SP3'!$Z$2:$Z$692,'Infos Relatório'!AS$1,'Faturamento SP3'!$T$2:$T$692,"Sim")</f>
        <v>0</v>
      </c>
      <c r="AW385" s="27" t="e">
        <f t="shared" si="128"/>
        <v>#DIV/0!</v>
      </c>
      <c r="AX385" s="24">
        <f>SUMIFS('Faturamento SP3'!$H$2:$H$692,'Faturamento SP3'!$D$2:$D$692,'Infos Relatório'!$B$326,'Faturamento SP3'!$E$2:$E$692,'Infos Relatório'!$B385,'Faturamento SP3'!$Z$2:$Z$692,'Infos Relatório'!AS$1)</f>
        <v>0</v>
      </c>
      <c r="AY385" s="23">
        <f>COUNTIFS('Faturamento SP3'!$D$2:$D$692,'Infos Relatório'!$B$326,'Faturamento SP3'!$E$2:$E$692,'Infos Relatório'!$B385,'Faturamento SP3'!$Z$2:$Z$692,'Infos Relatório'!AY$1)</f>
        <v>0</v>
      </c>
      <c r="AZ385" s="13">
        <f>SUMIFS('Faturamento SP3'!$G$2:$G$692,'Faturamento SP3'!$D$2:$D$692,'Infos Relatório'!$B$326,'Faturamento SP3'!$E$2:$E$692,'Infos Relatório'!$B385,'Faturamento SP3'!$Z$2:$Z$692,'Infos Relatório'!AY$1)</f>
        <v>0</v>
      </c>
      <c r="BA385" s="13">
        <f>SUMIFS('Faturamento SP3'!$J$2:$J$692,'Faturamento SP3'!$D$2:$D$692,'Infos Relatório'!$B$326,'Faturamento SP3'!$E$2:$E$692,'Infos Relatório'!$B385,'Faturamento SP3'!$Z$2:$Z$692,'Infos Relatório'!AY$1)</f>
        <v>0</v>
      </c>
      <c r="BB385" s="14">
        <f>SUMIFS('Faturamento SP3'!$O$2:$O$692,'Faturamento SP3'!$D$2:$D$692,'Infos Relatório'!$B$326,'Faturamento SP3'!$E$2:$E$692,'Infos Relatório'!$B385,'Faturamento SP3'!$Z$2:$Z$692,'Infos Relatório'!AY$1,'Faturamento SP3'!$T$2:$T$692,"Sim")+SUMIFS('Faturamento SP3'!$P$2:$P$692,'Faturamento SP3'!$D$2:$D$692,'Infos Relatório'!$B$326,'Faturamento SP3'!$E$2:$E$692,'Infos Relatório'!$B385,'Faturamento SP3'!$Z$2:$Z$692,'Infos Relatório'!AY$1,'Faturamento SP3'!$T$2:$T$692,"Sim")</f>
        <v>0</v>
      </c>
      <c r="BC385" s="27" t="e">
        <f t="shared" si="129"/>
        <v>#DIV/0!</v>
      </c>
      <c r="BD385" s="24">
        <f>SUMIFS('Faturamento SP3'!$H$2:$H$692,'Faturamento SP3'!$D$2:$D$692,'Infos Relatório'!$B$326,'Faturamento SP3'!$E$2:$E$692,'Infos Relatório'!$B385,'Faturamento SP3'!$Z$2:$Z$692,'Infos Relatório'!AY$1)</f>
        <v>0</v>
      </c>
      <c r="BE385" s="23">
        <f>COUNTIFS('Faturamento SP3'!$D$2:$D$692,'Infos Relatório'!$B$326,'Faturamento SP3'!$E$2:$E$692,'Infos Relatório'!$B385,'Faturamento SP3'!$Z$2:$Z$692,'Infos Relatório'!BE$1)</f>
        <v>0</v>
      </c>
      <c r="BF385" s="13">
        <f>SUMIFS('Faturamento SP3'!$G$2:$G$692,'Faturamento SP3'!$D$2:$D$692,'Infos Relatório'!$B$326,'Faturamento SP3'!$E$2:$E$692,'Infos Relatório'!$B385,'Faturamento SP3'!$Z$2:$Z$692,'Infos Relatório'!BE$1)</f>
        <v>0</v>
      </c>
      <c r="BG385" s="13">
        <f>SUMIFS('Faturamento SP3'!$J$2:$J$692,'Faturamento SP3'!$D$2:$D$692,'Infos Relatório'!$B$326,'Faturamento SP3'!$E$2:$E$692,'Infos Relatório'!$B385,'Faturamento SP3'!$Z$2:$Z$692,'Infos Relatório'!BE$1)</f>
        <v>0</v>
      </c>
      <c r="BH385" s="14">
        <f>SUMIFS('Faturamento SP3'!$O$2:$O$692,'Faturamento SP3'!$D$2:$D$692,'Infos Relatório'!$B$326,'Faturamento SP3'!$E$2:$E$692,'Infos Relatório'!$B385,'Faturamento SP3'!$Z$2:$Z$692,'Infos Relatório'!BE$1,'Faturamento SP3'!$T$2:$T$692,"Sim")+SUMIFS('Faturamento SP3'!$P$2:$P$692,'Faturamento SP3'!$D$2:$D$692,'Infos Relatório'!$B$326,'Faturamento SP3'!$E$2:$E$692,'Infos Relatório'!$B385,'Faturamento SP3'!$Z$2:$Z$692,'Infos Relatório'!BE$1,'Faturamento SP3'!$T$2:$T$692,"Sim")</f>
        <v>0</v>
      </c>
      <c r="BI385" s="27" t="e">
        <f t="shared" si="130"/>
        <v>#DIV/0!</v>
      </c>
      <c r="BJ385" s="24">
        <f>SUMIFS('Faturamento SP3'!$H$2:$H$692,'Faturamento SP3'!$D$2:$D$692,'Infos Relatório'!$B$326,'Faturamento SP3'!$E$2:$E$692,'Infos Relatório'!$B385,'Faturamento SP3'!$Z$2:$Z$692,'Infos Relatório'!BE$1)</f>
        <v>0</v>
      </c>
      <c r="BK385" s="23">
        <f>COUNTIFS('Faturamento SP3'!$D$2:$D$692,'Infos Relatório'!$B$326,'Faturamento SP3'!$E$2:$E$692,'Infos Relatório'!$B385,'Faturamento SP3'!$Z$2:$Z$692,'Infos Relatório'!BK$1)</f>
        <v>0</v>
      </c>
      <c r="BL385" s="13">
        <f>SUMIFS('Faturamento SP3'!$G$2:$G$692,'Faturamento SP3'!$D$2:$D$692,'Infos Relatório'!$B$326,'Faturamento SP3'!$E$2:$E$692,'Infos Relatório'!$B385,'Faturamento SP3'!$Z$2:$Z$692,'Infos Relatório'!BK$1)</f>
        <v>0</v>
      </c>
      <c r="BM385" s="13">
        <f>SUMIFS('Faturamento SP3'!$J$2:$J$692,'Faturamento SP3'!$D$2:$D$692,'Infos Relatório'!$B$326,'Faturamento SP3'!$E$2:$E$692,'Infos Relatório'!$B385,'Faturamento SP3'!$Z$2:$Z$692,'Infos Relatório'!BK$1)</f>
        <v>0</v>
      </c>
      <c r="BN385" s="14">
        <f>SUMIFS('Faturamento SP3'!$O$2:$O$692,'Faturamento SP3'!$D$2:$D$692,'Infos Relatório'!$B$326,'Faturamento SP3'!$E$2:$E$692,'Infos Relatório'!$B385,'Faturamento SP3'!$Z$2:$Z$692,'Infos Relatório'!BK$1,'Faturamento SP3'!$T$2:$T$692,"Sim")+SUMIFS('Faturamento SP3'!$P$2:$P$692,'Faturamento SP3'!$D$2:$D$692,'Infos Relatório'!$B$326,'Faturamento SP3'!$E$2:$E$692,'Infos Relatório'!$B385,'Faturamento SP3'!$Z$2:$Z$692,'Infos Relatório'!BK$1,'Faturamento SP3'!$T$2:$T$692,"Sim")</f>
        <v>0</v>
      </c>
      <c r="BO385" s="27" t="e">
        <f t="shared" si="131"/>
        <v>#DIV/0!</v>
      </c>
      <c r="BP385" s="24">
        <f>SUMIFS('Faturamento SP3'!$H$2:$H$692,'Faturamento SP3'!$D$2:$D$692,'Infos Relatório'!$B$326,'Faturamento SP3'!$E$2:$E$692,'Infos Relatório'!$B385,'Faturamento SP3'!$Z$2:$Z$692,'Infos Relatório'!BK$1)</f>
        <v>0</v>
      </c>
      <c r="BQ385" s="23">
        <f>COUNTIFS('Faturamento SP3'!$D$2:$D$692,'Infos Relatório'!$B$326,'Faturamento SP3'!$E$2:$E$692,'Infos Relatório'!$B385,'Faturamento SP3'!$Z$2:$Z$692,'Infos Relatório'!BQ$1)</f>
        <v>0</v>
      </c>
      <c r="BR385" s="13">
        <f>SUMIFS('Faturamento SP3'!$G$2:$G$692,'Faturamento SP3'!$D$2:$D$692,'Infos Relatório'!$B$326,'Faturamento SP3'!$E$2:$E$692,'Infos Relatório'!$B385,'Faturamento SP3'!$Z$2:$Z$692,'Infos Relatório'!BQ$1)</f>
        <v>0</v>
      </c>
      <c r="BS385" s="13">
        <f>SUMIFS('Faturamento SP3'!$J$2:$J$692,'Faturamento SP3'!$D$2:$D$692,'Infos Relatório'!$B$326,'Faturamento SP3'!$E$2:$E$692,'Infos Relatório'!$B385,'Faturamento SP3'!$Z$2:$Z$692,'Infos Relatório'!BQ$1)</f>
        <v>0</v>
      </c>
      <c r="BT385" s="14">
        <f>SUMIFS('Faturamento SP3'!$O$2:$O$692,'Faturamento SP3'!$D$2:$D$692,'Infos Relatório'!$B$326,'Faturamento SP3'!$E$2:$E$692,'Infos Relatório'!$B385,'Faturamento SP3'!$Z$2:$Z$692,'Infos Relatório'!BQ$1,'Faturamento SP3'!$T$2:$T$692,"Sim")+SUMIFS('Faturamento SP3'!$P$2:$P$692,'Faturamento SP3'!$D$2:$D$692,'Infos Relatório'!$B$326,'Faturamento SP3'!$E$2:$E$692,'Infos Relatório'!$B385,'Faturamento SP3'!$Z$2:$Z$692,'Infos Relatório'!BQ$1,'Faturamento SP3'!$T$2:$T$692,"Sim")</f>
        <v>0</v>
      </c>
      <c r="BU385" s="27" t="e">
        <f t="shared" si="132"/>
        <v>#DIV/0!</v>
      </c>
      <c r="BV385" s="24">
        <f>SUMIFS('Faturamento SP3'!$H$2:$H$692,'Faturamento SP3'!$D$2:$D$692,'Infos Relatório'!$B$326,'Faturamento SP3'!$E$2:$E$692,'Infos Relatório'!$B385,'Faturamento SP3'!$Z$2:$Z$692,'Infos Relatório'!BQ$1)</f>
        <v>0</v>
      </c>
    </row>
    <row r="386" spans="2:74">
      <c r="B386" s="17" t="s">
        <v>66</v>
      </c>
      <c r="C386" s="23">
        <f>COUNTIFS('Faturamento SP3'!$D$2:$D$692,'Infos Relatório'!$B$326,'Faturamento SP3'!$E$2:$E$692,'Infos Relatório'!$B386,'Faturamento SP3'!$Z$2:$Z$692,'Infos Relatório'!C$1)</f>
        <v>0</v>
      </c>
      <c r="D386" s="13">
        <f>SUMIFS('Faturamento SP3'!$G$2:$G$692,'Faturamento SP3'!$D$2:$D$692,'Infos Relatório'!$B$326,'Faturamento SP3'!$E$2:$E$692,'Infos Relatório'!$B386,'Faturamento SP3'!$Z$2:$Z$692,'Infos Relatório'!C$1)</f>
        <v>0</v>
      </c>
      <c r="E386" s="13">
        <f>SUMIFS('Faturamento SP3'!$J$2:$J$692,'Faturamento SP3'!$D$2:$D$692,'Infos Relatório'!$B$326,'Faturamento SP3'!$E$2:$E$692,'Infos Relatório'!$B386,'Faturamento SP3'!$Z$2:$Z$692,'Infos Relatório'!C$1)</f>
        <v>0</v>
      </c>
      <c r="F386" s="14">
        <f>SUMIFS('Faturamento SP3'!$O$2:$O$692,'Faturamento SP3'!$D$2:$D$692,'Infos Relatório'!$B$326,'Faturamento SP3'!$E$2:$E$692,'Infos Relatório'!$B386,'Faturamento SP3'!$Z$2:$Z$692,'Infos Relatório'!C$1,'Faturamento SP3'!$T$2:$T$692,"Sim")+SUMIFS('Faturamento SP3'!$P$2:$P$692,'Faturamento SP3'!$D$2:$D$692,'Infos Relatório'!$B$326,'Faturamento SP3'!$E$2:$E$692,'Infos Relatório'!$B386,'Faturamento SP3'!$Z$2:$Z$692,'Infos Relatório'!C$1,'Faturamento SP3'!$T$2:$T$692,"Sim")</f>
        <v>0</v>
      </c>
      <c r="G386" s="27" t="e">
        <f t="shared" si="121"/>
        <v>#DIV/0!</v>
      </c>
      <c r="H386" s="24">
        <f>SUMIFS('Faturamento SP3'!$H$2:$H$692,'Faturamento SP3'!$D$2:$D$692,'Infos Relatório'!$B$326,'Faturamento SP3'!$E$2:$E$692,'Infos Relatório'!$B386,'Faturamento SP3'!$Z$2:$Z$692,'Infos Relatório'!C$1)</f>
        <v>0</v>
      </c>
      <c r="I386" s="23">
        <f>COUNTIFS('Faturamento SP3'!$D$2:$D$692,'Infos Relatório'!$B$326,'Faturamento SP3'!$E$2:$E$692,'Infos Relatório'!$B386,'Faturamento SP3'!$Z$2:$Z$692,'Infos Relatório'!I$1)</f>
        <v>0</v>
      </c>
      <c r="J386" s="13">
        <f>SUMIFS('Faturamento SP3'!$G$2:$G$692,'Faturamento SP3'!$D$2:$D$692,'Infos Relatório'!$B$326,'Faturamento SP3'!$E$2:$E$692,'Infos Relatório'!$B386,'Faturamento SP3'!$Z$2:$Z$692,'Infos Relatório'!I$1)</f>
        <v>0</v>
      </c>
      <c r="K386" s="13">
        <f>SUMIFS('Faturamento SP3'!$J$2:$J$692,'Faturamento SP3'!$D$2:$D$692,'Infos Relatório'!$B$326,'Faturamento SP3'!$E$2:$E$692,'Infos Relatório'!$B386,'Faturamento SP3'!$Z$2:$Z$692,'Infos Relatório'!I$1)</f>
        <v>0</v>
      </c>
      <c r="L386" s="14">
        <f>SUMIFS('Faturamento SP3'!$O$2:$O$692,'Faturamento SP3'!$D$2:$D$692,'Infos Relatório'!$B$326,'Faturamento SP3'!$E$2:$E$692,'Infos Relatório'!$B386,'Faturamento SP3'!$Z$2:$Z$692,'Infos Relatório'!I$1,'Faturamento SP3'!$T$2:$T$692,"Sim")+SUMIFS('Faturamento SP3'!$P$2:$P$692,'Faturamento SP3'!$D$2:$D$692,'Infos Relatório'!$B$326,'Faturamento SP3'!$E$2:$E$692,'Infos Relatório'!$B386,'Faturamento SP3'!$Z$2:$Z$692,'Infos Relatório'!I$1,'Faturamento SP3'!$T$2:$T$692,"Sim")</f>
        <v>0</v>
      </c>
      <c r="M386" s="27" t="e">
        <f t="shared" si="122"/>
        <v>#DIV/0!</v>
      </c>
      <c r="N386" s="24">
        <f>SUMIFS('Faturamento SP3'!$H$2:$H$692,'Faturamento SP3'!$D$2:$D$692,'Infos Relatório'!$B$326,'Faturamento SP3'!$E$2:$E$692,'Infos Relatório'!$B386,'Faturamento SP3'!$Z$2:$Z$692,'Infos Relatório'!I$1)</f>
        <v>0</v>
      </c>
      <c r="O386" s="23">
        <f>COUNTIFS('Faturamento SP3'!$D$2:$D$692,'Infos Relatório'!$B$326,'Faturamento SP3'!$E$2:$E$692,'Infos Relatório'!$B386,'Faturamento SP3'!$Z$2:$Z$692,'Infos Relatório'!O$1)</f>
        <v>0</v>
      </c>
      <c r="P386" s="13">
        <f>SUMIFS('Faturamento SP3'!$G$2:$G$692,'Faturamento SP3'!$D$2:$D$692,'Infos Relatório'!$B$326,'Faturamento SP3'!$E$2:$E$692,'Infos Relatório'!$B386,'Faturamento SP3'!$Z$2:$Z$692,'Infos Relatório'!O$1)</f>
        <v>0</v>
      </c>
      <c r="Q386" s="13">
        <f>SUMIFS('Faturamento SP3'!$J$2:$J$692,'Faturamento SP3'!$D$2:$D$692,'Infos Relatório'!$B$326,'Faturamento SP3'!$E$2:$E$692,'Infos Relatório'!$B386,'Faturamento SP3'!$Z$2:$Z$692,'Infos Relatório'!O$1)</f>
        <v>0</v>
      </c>
      <c r="R386" s="14">
        <f>SUMIFS('Faturamento SP3'!$O$2:$O$692,'Faturamento SP3'!$D$2:$D$692,'Infos Relatório'!$B$326,'Faturamento SP3'!$E$2:$E$692,'Infos Relatório'!$B386,'Faturamento SP3'!$Z$2:$Z$692,'Infos Relatório'!O$1,'Faturamento SP3'!$T$2:$T$692,"Sim")+SUMIFS('Faturamento SP3'!$P$2:$P$692,'Faturamento SP3'!$D$2:$D$692,'Infos Relatório'!$B$326,'Faturamento SP3'!$E$2:$E$692,'Infos Relatório'!$B386,'Faturamento SP3'!$Z$2:$Z$692,'Infos Relatório'!O$1,'Faturamento SP3'!$T$2:$T$692,"Sim")</f>
        <v>0</v>
      </c>
      <c r="S386" s="27" t="e">
        <f t="shared" si="123"/>
        <v>#DIV/0!</v>
      </c>
      <c r="T386" s="24">
        <f>SUMIFS('Faturamento SP3'!$H$2:$H$692,'Faturamento SP3'!$D$2:$D$692,'Infos Relatório'!$B$326,'Faturamento SP3'!$E$2:$E$692,'Infos Relatório'!$B386,'Faturamento SP3'!$Z$2:$Z$692,'Infos Relatório'!O$1)</f>
        <v>0</v>
      </c>
      <c r="U386" s="23">
        <f>COUNTIFS('Faturamento SP3'!$D$2:$D$692,'Infos Relatório'!$B$326,'Faturamento SP3'!$E$2:$E$692,'Infos Relatório'!$B386,'Faturamento SP3'!$Z$2:$Z$692,'Infos Relatório'!U$1)</f>
        <v>0</v>
      </c>
      <c r="V386" s="13">
        <f>SUMIFS('Faturamento SP3'!$G$2:$G$692,'Faturamento SP3'!$D$2:$D$692,'Infos Relatório'!$B$326,'Faturamento SP3'!$E$2:$E$692,'Infos Relatório'!$B386,'Faturamento SP3'!$Z$2:$Z$692,'Infos Relatório'!U$1)</f>
        <v>0</v>
      </c>
      <c r="W386" s="13">
        <f>SUMIFS('Faturamento SP3'!$J$2:$J$692,'Faturamento SP3'!$D$2:$D$692,'Infos Relatório'!$B$326,'Faturamento SP3'!$E$2:$E$692,'Infos Relatório'!$B386,'Faturamento SP3'!$Z$2:$Z$692,'Infos Relatório'!U$1)</f>
        <v>0</v>
      </c>
      <c r="X386" s="14">
        <f>SUMIFS('Faturamento SP3'!$O$2:$O$692,'Faturamento SP3'!$D$2:$D$692,'Infos Relatório'!$B$326,'Faturamento SP3'!$E$2:$E$692,'Infos Relatório'!$B386,'Faturamento SP3'!$Z$2:$Z$692,'Infos Relatório'!U$1,'Faturamento SP3'!$T$2:$T$692,"Sim")+SUMIFS('Faturamento SP3'!$P$2:$P$692,'Faturamento SP3'!$D$2:$D$692,'Infos Relatório'!$B$326,'Faturamento SP3'!$E$2:$E$692,'Infos Relatório'!$B386,'Faturamento SP3'!$Z$2:$Z$692,'Infos Relatório'!U$1,'Faturamento SP3'!$T$2:$T$692,"Sim")</f>
        <v>0</v>
      </c>
      <c r="Y386" s="27" t="e">
        <f t="shared" si="124"/>
        <v>#DIV/0!</v>
      </c>
      <c r="Z386" s="24">
        <f>SUMIFS('Faturamento SP3'!$H$2:$H$692,'Faturamento SP3'!$D$2:$D$692,'Infos Relatório'!$B$326,'Faturamento SP3'!$E$2:$E$692,'Infos Relatório'!$B386,'Faturamento SP3'!$Z$2:$Z$692,'Infos Relatório'!U$1)</f>
        <v>0</v>
      </c>
      <c r="AA386" s="23">
        <f>COUNTIFS('Faturamento SP3'!$D$2:$D$692,'Infos Relatório'!$B$326,'Faturamento SP3'!$E$2:$E$692,'Infos Relatório'!$B386,'Faturamento SP3'!$Z$2:$Z$692,'Infos Relatório'!AA$1)</f>
        <v>0</v>
      </c>
      <c r="AB386" s="13">
        <f>SUMIFS('Faturamento SP3'!$G$2:$G$692,'Faturamento SP3'!$D$2:$D$692,'Infos Relatório'!$B$326,'Faturamento SP3'!$E$2:$E$692,'Infos Relatório'!$B386,'Faturamento SP3'!$Z$2:$Z$692,'Infos Relatório'!AA$1)</f>
        <v>0</v>
      </c>
      <c r="AC386" s="13">
        <f>SUMIFS('Faturamento SP3'!$J$2:$J$692,'Faturamento SP3'!$D$2:$D$692,'Infos Relatório'!$B$326,'Faturamento SP3'!$E$2:$E$692,'Infos Relatório'!$B386,'Faturamento SP3'!$Z$2:$Z$692,'Infos Relatório'!AA$1)</f>
        <v>0</v>
      </c>
      <c r="AD386" s="14">
        <f>SUMIFS('Faturamento SP3'!$O$2:$O$692,'Faturamento SP3'!$D$2:$D$692,'Infos Relatório'!$B$326,'Faturamento SP3'!$E$2:$E$692,'Infos Relatório'!$B386,'Faturamento SP3'!$Z$2:$Z$692,'Infos Relatório'!AA$1,'Faturamento SP3'!$T$2:$T$692,"Sim")+SUMIFS('Faturamento SP3'!$P$2:$P$692,'Faturamento SP3'!$D$2:$D$692,'Infos Relatório'!$B$326,'Faturamento SP3'!$E$2:$E$692,'Infos Relatório'!$B386,'Faturamento SP3'!$Z$2:$Z$692,'Infos Relatório'!AA$1,'Faturamento SP3'!$T$2:$T$692,"Sim")</f>
        <v>0</v>
      </c>
      <c r="AE386" s="27" t="e">
        <f t="shared" si="125"/>
        <v>#DIV/0!</v>
      </c>
      <c r="AF386" s="24">
        <f>SUMIFS('Faturamento SP3'!$H$2:$H$692,'Faturamento SP3'!$D$2:$D$692,'Infos Relatório'!$B$326,'Faturamento SP3'!$E$2:$E$692,'Infos Relatório'!$B386,'Faturamento SP3'!$Z$2:$Z$692,'Infos Relatório'!AA$1)</f>
        <v>0</v>
      </c>
      <c r="AG386" s="23">
        <f>COUNTIFS('Faturamento SP3'!$D$2:$D$692,'Infos Relatório'!$B$326,'Faturamento SP3'!$E$2:$E$692,'Infos Relatório'!$B386,'Faturamento SP3'!$Z$2:$Z$692,'Infos Relatório'!AG$1)</f>
        <v>0</v>
      </c>
      <c r="AH386" s="13">
        <f>SUMIFS('Faturamento SP3'!$G$2:$G$692,'Faturamento SP3'!$D$2:$D$692,'Infos Relatório'!$B$326,'Faturamento SP3'!$E$2:$E$692,'Infos Relatório'!$B386,'Faturamento SP3'!$Z$2:$Z$692,'Infos Relatório'!AG$1)</f>
        <v>0</v>
      </c>
      <c r="AI386" s="13">
        <f>SUMIFS('Faturamento SP3'!$J$2:$J$692,'Faturamento SP3'!$D$2:$D$692,'Infos Relatório'!$B$326,'Faturamento SP3'!$E$2:$E$692,'Infos Relatório'!$B386,'Faturamento SP3'!$Z$2:$Z$692,'Infos Relatório'!AG$1)</f>
        <v>0</v>
      </c>
      <c r="AJ386" s="14">
        <f>SUMIFS('Faturamento SP3'!$O$2:$O$692,'Faturamento SP3'!$D$2:$D$692,'Infos Relatório'!$B$326,'Faturamento SP3'!$E$2:$E$692,'Infos Relatório'!$B386,'Faturamento SP3'!$Z$2:$Z$692,'Infos Relatório'!AG$1,'Faturamento SP3'!$T$2:$T$692,"Sim")+SUMIFS('Faturamento SP3'!$P$2:$P$692,'Faturamento SP3'!$D$2:$D$692,'Infos Relatório'!$B$326,'Faturamento SP3'!$E$2:$E$692,'Infos Relatório'!$B386,'Faturamento SP3'!$Z$2:$Z$692,'Infos Relatório'!AG$1,'Faturamento SP3'!$T$2:$T$692,"Sim")</f>
        <v>0</v>
      </c>
      <c r="AK386" s="27" t="e">
        <f t="shared" si="126"/>
        <v>#DIV/0!</v>
      </c>
      <c r="AL386" s="24">
        <f>SUMIFS('Faturamento SP3'!$H$2:$H$692,'Faturamento SP3'!$D$2:$D$692,'Infos Relatório'!$B$326,'Faturamento SP3'!$E$2:$E$692,'Infos Relatório'!$B386,'Faturamento SP3'!$Z$2:$Z$692,'Infos Relatório'!AG$1)</f>
        <v>0</v>
      </c>
      <c r="AM386" s="23">
        <f>COUNTIFS('Faturamento SP3'!$D$2:$D$692,'Infos Relatório'!$B$326,'Faturamento SP3'!$E$2:$E$692,'Infos Relatório'!$B386,'Faturamento SP3'!$Z$2:$Z$692,'Infos Relatório'!AM$1)</f>
        <v>0</v>
      </c>
      <c r="AN386" s="13">
        <f>SUMIFS('Faturamento SP3'!$G$2:$G$692,'Faturamento SP3'!$D$2:$D$692,'Infos Relatório'!$B$326,'Faturamento SP3'!$E$2:$E$692,'Infos Relatório'!$B386,'Faturamento SP3'!$Z$2:$Z$692,'Infos Relatório'!AM$1)</f>
        <v>0</v>
      </c>
      <c r="AO386" s="13">
        <f>SUMIFS('Faturamento SP3'!$J$2:$J$692,'Faturamento SP3'!$D$2:$D$692,'Infos Relatório'!$B$326,'Faturamento SP3'!$E$2:$E$692,'Infos Relatório'!$B386,'Faturamento SP3'!$Z$2:$Z$692,'Infos Relatório'!AM$1)</f>
        <v>0</v>
      </c>
      <c r="AP386" s="14">
        <f>SUMIFS('Faturamento SP3'!$O$2:$O$692,'Faturamento SP3'!$D$2:$D$692,'Infos Relatório'!$B$326,'Faturamento SP3'!$E$2:$E$692,'Infos Relatório'!$B386,'Faturamento SP3'!$Z$2:$Z$692,'Infos Relatório'!AM$1,'Faturamento SP3'!$T$2:$T$692,"Sim")+SUMIFS('Faturamento SP3'!$P$2:$P$692,'Faturamento SP3'!$D$2:$D$692,'Infos Relatório'!$B$326,'Faturamento SP3'!$E$2:$E$692,'Infos Relatório'!$B386,'Faturamento SP3'!$Z$2:$Z$692,'Infos Relatório'!AM$1,'Faturamento SP3'!$T$2:$T$692,"Sim")</f>
        <v>0</v>
      </c>
      <c r="AQ386" s="27" t="e">
        <f t="shared" si="127"/>
        <v>#DIV/0!</v>
      </c>
      <c r="AR386" s="24">
        <f>SUMIFS('Faturamento SP3'!$H$2:$H$692,'Faturamento SP3'!$D$2:$D$692,'Infos Relatório'!$B$326,'Faturamento SP3'!$E$2:$E$692,'Infos Relatório'!$B386,'Faturamento SP3'!$Z$2:$Z$692,'Infos Relatório'!AM$1)</f>
        <v>0</v>
      </c>
      <c r="AS386" s="23">
        <f>COUNTIFS('Faturamento SP3'!$D$2:$D$692,'Infos Relatório'!$B$326,'Faturamento SP3'!$E$2:$E$692,'Infos Relatório'!$B386,'Faturamento SP3'!$Z$2:$Z$692,'Infos Relatório'!AS$1)</f>
        <v>0</v>
      </c>
      <c r="AT386" s="13">
        <f>SUMIFS('Faturamento SP3'!$G$2:$G$692,'Faturamento SP3'!$D$2:$D$692,'Infos Relatório'!$B$326,'Faturamento SP3'!$E$2:$E$692,'Infos Relatório'!$B386,'Faturamento SP3'!$Z$2:$Z$692,'Infos Relatório'!AS$1)</f>
        <v>0</v>
      </c>
      <c r="AU386" s="13">
        <f>SUMIFS('Faturamento SP3'!$J$2:$J$692,'Faturamento SP3'!$D$2:$D$692,'Infos Relatório'!$B$326,'Faturamento SP3'!$E$2:$E$692,'Infos Relatório'!$B386,'Faturamento SP3'!$Z$2:$Z$692,'Infos Relatório'!AS$1)</f>
        <v>0</v>
      </c>
      <c r="AV386" s="14">
        <f>SUMIFS('Faturamento SP3'!$O$2:$O$692,'Faturamento SP3'!$D$2:$D$692,'Infos Relatório'!$B$326,'Faturamento SP3'!$E$2:$E$692,'Infos Relatório'!$B386,'Faturamento SP3'!$Z$2:$Z$692,'Infos Relatório'!AS$1,'Faturamento SP3'!$T$2:$T$692,"Sim")+SUMIFS('Faturamento SP3'!$P$2:$P$692,'Faturamento SP3'!$D$2:$D$692,'Infos Relatório'!$B$326,'Faturamento SP3'!$E$2:$E$692,'Infos Relatório'!$B386,'Faturamento SP3'!$Z$2:$Z$692,'Infos Relatório'!AS$1,'Faturamento SP3'!$T$2:$T$692,"Sim")</f>
        <v>0</v>
      </c>
      <c r="AW386" s="27" t="e">
        <f t="shared" si="128"/>
        <v>#DIV/0!</v>
      </c>
      <c r="AX386" s="24">
        <f>SUMIFS('Faturamento SP3'!$H$2:$H$692,'Faturamento SP3'!$D$2:$D$692,'Infos Relatório'!$B$326,'Faturamento SP3'!$E$2:$E$692,'Infos Relatório'!$B386,'Faturamento SP3'!$Z$2:$Z$692,'Infos Relatório'!AS$1)</f>
        <v>0</v>
      </c>
      <c r="AY386" s="23">
        <f>COUNTIFS('Faturamento SP3'!$D$2:$D$692,'Infos Relatório'!$B$326,'Faturamento SP3'!$E$2:$E$692,'Infos Relatório'!$B386,'Faturamento SP3'!$Z$2:$Z$692,'Infos Relatório'!AY$1)</f>
        <v>0</v>
      </c>
      <c r="AZ386" s="13">
        <f>SUMIFS('Faturamento SP3'!$G$2:$G$692,'Faturamento SP3'!$D$2:$D$692,'Infos Relatório'!$B$326,'Faturamento SP3'!$E$2:$E$692,'Infos Relatório'!$B386,'Faturamento SP3'!$Z$2:$Z$692,'Infos Relatório'!AY$1)</f>
        <v>0</v>
      </c>
      <c r="BA386" s="13">
        <f>SUMIFS('Faturamento SP3'!$J$2:$J$692,'Faturamento SP3'!$D$2:$D$692,'Infos Relatório'!$B$326,'Faturamento SP3'!$E$2:$E$692,'Infos Relatório'!$B386,'Faturamento SP3'!$Z$2:$Z$692,'Infos Relatório'!AY$1)</f>
        <v>0</v>
      </c>
      <c r="BB386" s="14">
        <f>SUMIFS('Faturamento SP3'!$O$2:$O$692,'Faturamento SP3'!$D$2:$D$692,'Infos Relatório'!$B$326,'Faturamento SP3'!$E$2:$E$692,'Infos Relatório'!$B386,'Faturamento SP3'!$Z$2:$Z$692,'Infos Relatório'!AY$1,'Faturamento SP3'!$T$2:$T$692,"Sim")+SUMIFS('Faturamento SP3'!$P$2:$P$692,'Faturamento SP3'!$D$2:$D$692,'Infos Relatório'!$B$326,'Faturamento SP3'!$E$2:$E$692,'Infos Relatório'!$B386,'Faturamento SP3'!$Z$2:$Z$692,'Infos Relatório'!AY$1,'Faturamento SP3'!$T$2:$T$692,"Sim")</f>
        <v>0</v>
      </c>
      <c r="BC386" s="27" t="e">
        <f t="shared" si="129"/>
        <v>#DIV/0!</v>
      </c>
      <c r="BD386" s="24">
        <f>SUMIFS('Faturamento SP3'!$H$2:$H$692,'Faturamento SP3'!$D$2:$D$692,'Infos Relatório'!$B$326,'Faturamento SP3'!$E$2:$E$692,'Infos Relatório'!$B386,'Faturamento SP3'!$Z$2:$Z$692,'Infos Relatório'!AY$1)</f>
        <v>0</v>
      </c>
      <c r="BE386" s="23">
        <f>COUNTIFS('Faturamento SP3'!$D$2:$D$692,'Infos Relatório'!$B$326,'Faturamento SP3'!$E$2:$E$692,'Infos Relatório'!$B386,'Faturamento SP3'!$Z$2:$Z$692,'Infos Relatório'!BE$1)</f>
        <v>0</v>
      </c>
      <c r="BF386" s="13">
        <f>SUMIFS('Faturamento SP3'!$G$2:$G$692,'Faturamento SP3'!$D$2:$D$692,'Infos Relatório'!$B$326,'Faturamento SP3'!$E$2:$E$692,'Infos Relatório'!$B386,'Faturamento SP3'!$Z$2:$Z$692,'Infos Relatório'!BE$1)</f>
        <v>0</v>
      </c>
      <c r="BG386" s="13">
        <f>SUMIFS('Faturamento SP3'!$J$2:$J$692,'Faturamento SP3'!$D$2:$D$692,'Infos Relatório'!$B$326,'Faturamento SP3'!$E$2:$E$692,'Infos Relatório'!$B386,'Faturamento SP3'!$Z$2:$Z$692,'Infos Relatório'!BE$1)</f>
        <v>0</v>
      </c>
      <c r="BH386" s="14">
        <f>SUMIFS('Faturamento SP3'!$O$2:$O$692,'Faturamento SP3'!$D$2:$D$692,'Infos Relatório'!$B$326,'Faturamento SP3'!$E$2:$E$692,'Infos Relatório'!$B386,'Faturamento SP3'!$Z$2:$Z$692,'Infos Relatório'!BE$1,'Faturamento SP3'!$T$2:$T$692,"Sim")+SUMIFS('Faturamento SP3'!$P$2:$P$692,'Faturamento SP3'!$D$2:$D$692,'Infos Relatório'!$B$326,'Faturamento SP3'!$E$2:$E$692,'Infos Relatório'!$B386,'Faturamento SP3'!$Z$2:$Z$692,'Infos Relatório'!BE$1,'Faturamento SP3'!$T$2:$T$692,"Sim")</f>
        <v>0</v>
      </c>
      <c r="BI386" s="27" t="e">
        <f t="shared" si="130"/>
        <v>#DIV/0!</v>
      </c>
      <c r="BJ386" s="24">
        <f>SUMIFS('Faturamento SP3'!$H$2:$H$692,'Faturamento SP3'!$D$2:$D$692,'Infos Relatório'!$B$326,'Faturamento SP3'!$E$2:$E$692,'Infos Relatório'!$B386,'Faturamento SP3'!$Z$2:$Z$692,'Infos Relatório'!BE$1)</f>
        <v>0</v>
      </c>
      <c r="BK386" s="23">
        <f>COUNTIFS('Faturamento SP3'!$D$2:$D$692,'Infos Relatório'!$B$326,'Faturamento SP3'!$E$2:$E$692,'Infos Relatório'!$B386,'Faturamento SP3'!$Z$2:$Z$692,'Infos Relatório'!BK$1)</f>
        <v>0</v>
      </c>
      <c r="BL386" s="13">
        <f>SUMIFS('Faturamento SP3'!$G$2:$G$692,'Faturamento SP3'!$D$2:$D$692,'Infos Relatório'!$B$326,'Faturamento SP3'!$E$2:$E$692,'Infos Relatório'!$B386,'Faturamento SP3'!$Z$2:$Z$692,'Infos Relatório'!BK$1)</f>
        <v>0</v>
      </c>
      <c r="BM386" s="13">
        <f>SUMIFS('Faturamento SP3'!$J$2:$J$692,'Faturamento SP3'!$D$2:$D$692,'Infos Relatório'!$B$326,'Faturamento SP3'!$E$2:$E$692,'Infos Relatório'!$B386,'Faturamento SP3'!$Z$2:$Z$692,'Infos Relatório'!BK$1)</f>
        <v>0</v>
      </c>
      <c r="BN386" s="14">
        <f>SUMIFS('Faturamento SP3'!$O$2:$O$692,'Faturamento SP3'!$D$2:$D$692,'Infos Relatório'!$B$326,'Faturamento SP3'!$E$2:$E$692,'Infos Relatório'!$B386,'Faturamento SP3'!$Z$2:$Z$692,'Infos Relatório'!BK$1,'Faturamento SP3'!$T$2:$T$692,"Sim")+SUMIFS('Faturamento SP3'!$P$2:$P$692,'Faturamento SP3'!$D$2:$D$692,'Infos Relatório'!$B$326,'Faturamento SP3'!$E$2:$E$692,'Infos Relatório'!$B386,'Faturamento SP3'!$Z$2:$Z$692,'Infos Relatório'!BK$1,'Faturamento SP3'!$T$2:$T$692,"Sim")</f>
        <v>0</v>
      </c>
      <c r="BO386" s="27" t="e">
        <f t="shared" si="131"/>
        <v>#DIV/0!</v>
      </c>
      <c r="BP386" s="24">
        <f>SUMIFS('Faturamento SP3'!$H$2:$H$692,'Faturamento SP3'!$D$2:$D$692,'Infos Relatório'!$B$326,'Faturamento SP3'!$E$2:$E$692,'Infos Relatório'!$B386,'Faturamento SP3'!$Z$2:$Z$692,'Infos Relatório'!BK$1)</f>
        <v>0</v>
      </c>
      <c r="BQ386" s="23">
        <f>COUNTIFS('Faturamento SP3'!$D$2:$D$692,'Infos Relatório'!$B$326,'Faturamento SP3'!$E$2:$E$692,'Infos Relatório'!$B386,'Faturamento SP3'!$Z$2:$Z$692,'Infos Relatório'!BQ$1)</f>
        <v>0</v>
      </c>
      <c r="BR386" s="13">
        <f>SUMIFS('Faturamento SP3'!$G$2:$G$692,'Faturamento SP3'!$D$2:$D$692,'Infos Relatório'!$B$326,'Faturamento SP3'!$E$2:$E$692,'Infos Relatório'!$B386,'Faturamento SP3'!$Z$2:$Z$692,'Infos Relatório'!BQ$1)</f>
        <v>0</v>
      </c>
      <c r="BS386" s="13">
        <f>SUMIFS('Faturamento SP3'!$J$2:$J$692,'Faturamento SP3'!$D$2:$D$692,'Infos Relatório'!$B$326,'Faturamento SP3'!$E$2:$E$692,'Infos Relatório'!$B386,'Faturamento SP3'!$Z$2:$Z$692,'Infos Relatório'!BQ$1)</f>
        <v>0</v>
      </c>
      <c r="BT386" s="14">
        <f>SUMIFS('Faturamento SP3'!$O$2:$O$692,'Faturamento SP3'!$D$2:$D$692,'Infos Relatório'!$B$326,'Faturamento SP3'!$E$2:$E$692,'Infos Relatório'!$B386,'Faturamento SP3'!$Z$2:$Z$692,'Infos Relatório'!BQ$1,'Faturamento SP3'!$T$2:$T$692,"Sim")+SUMIFS('Faturamento SP3'!$P$2:$P$692,'Faturamento SP3'!$D$2:$D$692,'Infos Relatório'!$B$326,'Faturamento SP3'!$E$2:$E$692,'Infos Relatório'!$B386,'Faturamento SP3'!$Z$2:$Z$692,'Infos Relatório'!BQ$1,'Faturamento SP3'!$T$2:$T$692,"Sim")</f>
        <v>0</v>
      </c>
      <c r="BU386" s="27" t="e">
        <f t="shared" si="132"/>
        <v>#DIV/0!</v>
      </c>
      <c r="BV386" s="24">
        <f>SUMIFS('Faturamento SP3'!$H$2:$H$692,'Faturamento SP3'!$D$2:$D$692,'Infos Relatório'!$B$326,'Faturamento SP3'!$E$2:$E$692,'Infos Relatório'!$B386,'Faturamento SP3'!$Z$2:$Z$692,'Infos Relatório'!BQ$1)</f>
        <v>0</v>
      </c>
    </row>
    <row r="387" spans="2:74">
      <c r="B387" s="17" t="s">
        <v>67</v>
      </c>
      <c r="C387" s="23">
        <f>COUNTIFS('Faturamento SP3'!$D$2:$D$692,'Infos Relatório'!$B$326,'Faturamento SP3'!$E$2:$E$692,'Infos Relatório'!$B387,'Faturamento SP3'!$Z$2:$Z$692,'Infos Relatório'!C$1)</f>
        <v>0</v>
      </c>
      <c r="D387" s="13">
        <f>SUMIFS('Faturamento SP3'!$G$2:$G$692,'Faturamento SP3'!$D$2:$D$692,'Infos Relatório'!$B$326,'Faturamento SP3'!$E$2:$E$692,'Infos Relatório'!$B387,'Faturamento SP3'!$Z$2:$Z$692,'Infos Relatório'!C$1)</f>
        <v>0</v>
      </c>
      <c r="E387" s="13">
        <f>SUMIFS('Faturamento SP3'!$J$2:$J$692,'Faturamento SP3'!$D$2:$D$692,'Infos Relatório'!$B$326,'Faturamento SP3'!$E$2:$E$692,'Infos Relatório'!$B387,'Faturamento SP3'!$Z$2:$Z$692,'Infos Relatório'!C$1)</f>
        <v>0</v>
      </c>
      <c r="F387" s="14">
        <f>SUMIFS('Faturamento SP3'!$O$2:$O$692,'Faturamento SP3'!$D$2:$D$692,'Infos Relatório'!$B$326,'Faturamento SP3'!$E$2:$E$692,'Infos Relatório'!$B387,'Faturamento SP3'!$Z$2:$Z$692,'Infos Relatório'!C$1,'Faturamento SP3'!$T$2:$T$692,"Sim")+SUMIFS('Faturamento SP3'!$P$2:$P$692,'Faturamento SP3'!$D$2:$D$692,'Infos Relatório'!$B$326,'Faturamento SP3'!$E$2:$E$692,'Infos Relatório'!$B387,'Faturamento SP3'!$Z$2:$Z$692,'Infos Relatório'!C$1,'Faturamento SP3'!$T$2:$T$692,"Sim")</f>
        <v>0</v>
      </c>
      <c r="G387" s="27" t="e">
        <f t="shared" si="121"/>
        <v>#DIV/0!</v>
      </c>
      <c r="H387" s="24">
        <f>SUMIFS('Faturamento SP3'!$H$2:$H$692,'Faturamento SP3'!$D$2:$D$692,'Infos Relatório'!$B$326,'Faturamento SP3'!$E$2:$E$692,'Infos Relatório'!$B387,'Faturamento SP3'!$Z$2:$Z$692,'Infos Relatório'!C$1)</f>
        <v>0</v>
      </c>
      <c r="I387" s="23">
        <f>COUNTIFS('Faturamento SP3'!$D$2:$D$692,'Infos Relatório'!$B$326,'Faturamento SP3'!$E$2:$E$692,'Infos Relatório'!$B387,'Faturamento SP3'!$Z$2:$Z$692,'Infos Relatório'!I$1)</f>
        <v>0</v>
      </c>
      <c r="J387" s="13">
        <f>SUMIFS('Faturamento SP3'!$G$2:$G$692,'Faturamento SP3'!$D$2:$D$692,'Infos Relatório'!$B$326,'Faturamento SP3'!$E$2:$E$692,'Infos Relatório'!$B387,'Faturamento SP3'!$Z$2:$Z$692,'Infos Relatório'!I$1)</f>
        <v>0</v>
      </c>
      <c r="K387" s="13">
        <f>SUMIFS('Faturamento SP3'!$J$2:$J$692,'Faturamento SP3'!$D$2:$D$692,'Infos Relatório'!$B$326,'Faturamento SP3'!$E$2:$E$692,'Infos Relatório'!$B387,'Faturamento SP3'!$Z$2:$Z$692,'Infos Relatório'!I$1)</f>
        <v>0</v>
      </c>
      <c r="L387" s="14">
        <f>SUMIFS('Faturamento SP3'!$O$2:$O$692,'Faturamento SP3'!$D$2:$D$692,'Infos Relatório'!$B$326,'Faturamento SP3'!$E$2:$E$692,'Infos Relatório'!$B387,'Faturamento SP3'!$Z$2:$Z$692,'Infos Relatório'!I$1,'Faturamento SP3'!$T$2:$T$692,"Sim")+SUMIFS('Faturamento SP3'!$P$2:$P$692,'Faturamento SP3'!$D$2:$D$692,'Infos Relatório'!$B$326,'Faturamento SP3'!$E$2:$E$692,'Infos Relatório'!$B387,'Faturamento SP3'!$Z$2:$Z$692,'Infos Relatório'!I$1,'Faturamento SP3'!$T$2:$T$692,"Sim")</f>
        <v>0</v>
      </c>
      <c r="M387" s="27" t="e">
        <f t="shared" si="122"/>
        <v>#DIV/0!</v>
      </c>
      <c r="N387" s="24">
        <f>SUMIFS('Faturamento SP3'!$H$2:$H$692,'Faturamento SP3'!$D$2:$D$692,'Infos Relatório'!$B$326,'Faturamento SP3'!$E$2:$E$692,'Infos Relatório'!$B387,'Faturamento SP3'!$Z$2:$Z$692,'Infos Relatório'!I$1)</f>
        <v>0</v>
      </c>
      <c r="O387" s="23">
        <f>COUNTIFS('Faturamento SP3'!$D$2:$D$692,'Infos Relatório'!$B$326,'Faturamento SP3'!$E$2:$E$692,'Infos Relatório'!$B387,'Faturamento SP3'!$Z$2:$Z$692,'Infos Relatório'!O$1)</f>
        <v>0</v>
      </c>
      <c r="P387" s="13">
        <f>SUMIFS('Faturamento SP3'!$G$2:$G$692,'Faturamento SP3'!$D$2:$D$692,'Infos Relatório'!$B$326,'Faturamento SP3'!$E$2:$E$692,'Infos Relatório'!$B387,'Faturamento SP3'!$Z$2:$Z$692,'Infos Relatório'!O$1)</f>
        <v>0</v>
      </c>
      <c r="Q387" s="13">
        <f>SUMIFS('Faturamento SP3'!$J$2:$J$692,'Faturamento SP3'!$D$2:$D$692,'Infos Relatório'!$B$326,'Faturamento SP3'!$E$2:$E$692,'Infos Relatório'!$B387,'Faturamento SP3'!$Z$2:$Z$692,'Infos Relatório'!O$1)</f>
        <v>0</v>
      </c>
      <c r="R387" s="14">
        <f>SUMIFS('Faturamento SP3'!$O$2:$O$692,'Faturamento SP3'!$D$2:$D$692,'Infos Relatório'!$B$326,'Faturamento SP3'!$E$2:$E$692,'Infos Relatório'!$B387,'Faturamento SP3'!$Z$2:$Z$692,'Infos Relatório'!O$1,'Faturamento SP3'!$T$2:$T$692,"Sim")+SUMIFS('Faturamento SP3'!$P$2:$P$692,'Faturamento SP3'!$D$2:$D$692,'Infos Relatório'!$B$326,'Faturamento SP3'!$E$2:$E$692,'Infos Relatório'!$B387,'Faturamento SP3'!$Z$2:$Z$692,'Infos Relatório'!O$1,'Faturamento SP3'!$T$2:$T$692,"Sim")</f>
        <v>0</v>
      </c>
      <c r="S387" s="27" t="e">
        <f t="shared" si="123"/>
        <v>#DIV/0!</v>
      </c>
      <c r="T387" s="24">
        <f>SUMIFS('Faturamento SP3'!$H$2:$H$692,'Faturamento SP3'!$D$2:$D$692,'Infos Relatório'!$B$326,'Faturamento SP3'!$E$2:$E$692,'Infos Relatório'!$B387,'Faturamento SP3'!$Z$2:$Z$692,'Infos Relatório'!O$1)</f>
        <v>0</v>
      </c>
      <c r="U387" s="23">
        <f>COUNTIFS('Faturamento SP3'!$D$2:$D$692,'Infos Relatório'!$B$326,'Faturamento SP3'!$E$2:$E$692,'Infos Relatório'!$B387,'Faturamento SP3'!$Z$2:$Z$692,'Infos Relatório'!U$1)</f>
        <v>0</v>
      </c>
      <c r="V387" s="13">
        <f>SUMIFS('Faturamento SP3'!$G$2:$G$692,'Faturamento SP3'!$D$2:$D$692,'Infos Relatório'!$B$326,'Faturamento SP3'!$E$2:$E$692,'Infos Relatório'!$B387,'Faturamento SP3'!$Z$2:$Z$692,'Infos Relatório'!U$1)</f>
        <v>0</v>
      </c>
      <c r="W387" s="13">
        <f>SUMIFS('Faturamento SP3'!$J$2:$J$692,'Faturamento SP3'!$D$2:$D$692,'Infos Relatório'!$B$326,'Faturamento SP3'!$E$2:$E$692,'Infos Relatório'!$B387,'Faturamento SP3'!$Z$2:$Z$692,'Infos Relatório'!U$1)</f>
        <v>0</v>
      </c>
      <c r="X387" s="14">
        <f>SUMIFS('Faturamento SP3'!$O$2:$O$692,'Faturamento SP3'!$D$2:$D$692,'Infos Relatório'!$B$326,'Faturamento SP3'!$E$2:$E$692,'Infos Relatório'!$B387,'Faturamento SP3'!$Z$2:$Z$692,'Infos Relatório'!U$1,'Faturamento SP3'!$T$2:$T$692,"Sim")+SUMIFS('Faturamento SP3'!$P$2:$P$692,'Faturamento SP3'!$D$2:$D$692,'Infos Relatório'!$B$326,'Faturamento SP3'!$E$2:$E$692,'Infos Relatório'!$B387,'Faturamento SP3'!$Z$2:$Z$692,'Infos Relatório'!U$1,'Faturamento SP3'!$T$2:$T$692,"Sim")</f>
        <v>0</v>
      </c>
      <c r="Y387" s="27" t="e">
        <f t="shared" si="124"/>
        <v>#DIV/0!</v>
      </c>
      <c r="Z387" s="24">
        <f>SUMIFS('Faturamento SP3'!$H$2:$H$692,'Faturamento SP3'!$D$2:$D$692,'Infos Relatório'!$B$326,'Faturamento SP3'!$E$2:$E$692,'Infos Relatório'!$B387,'Faturamento SP3'!$Z$2:$Z$692,'Infos Relatório'!U$1)</f>
        <v>0</v>
      </c>
      <c r="AA387" s="23">
        <f>COUNTIFS('Faturamento SP3'!$D$2:$D$692,'Infos Relatório'!$B$326,'Faturamento SP3'!$E$2:$E$692,'Infos Relatório'!$B387,'Faturamento SP3'!$Z$2:$Z$692,'Infos Relatório'!AA$1)</f>
        <v>0</v>
      </c>
      <c r="AB387" s="13">
        <f>SUMIFS('Faturamento SP3'!$G$2:$G$692,'Faturamento SP3'!$D$2:$D$692,'Infos Relatório'!$B$326,'Faturamento SP3'!$E$2:$E$692,'Infos Relatório'!$B387,'Faturamento SP3'!$Z$2:$Z$692,'Infos Relatório'!AA$1)</f>
        <v>0</v>
      </c>
      <c r="AC387" s="13">
        <f>SUMIFS('Faturamento SP3'!$J$2:$J$692,'Faturamento SP3'!$D$2:$D$692,'Infos Relatório'!$B$326,'Faturamento SP3'!$E$2:$E$692,'Infos Relatório'!$B387,'Faturamento SP3'!$Z$2:$Z$692,'Infos Relatório'!AA$1)</f>
        <v>0</v>
      </c>
      <c r="AD387" s="14">
        <f>SUMIFS('Faturamento SP3'!$O$2:$O$692,'Faturamento SP3'!$D$2:$D$692,'Infos Relatório'!$B$326,'Faturamento SP3'!$E$2:$E$692,'Infos Relatório'!$B387,'Faturamento SP3'!$Z$2:$Z$692,'Infos Relatório'!AA$1,'Faturamento SP3'!$T$2:$T$692,"Sim")+SUMIFS('Faturamento SP3'!$P$2:$P$692,'Faturamento SP3'!$D$2:$D$692,'Infos Relatório'!$B$326,'Faturamento SP3'!$E$2:$E$692,'Infos Relatório'!$B387,'Faturamento SP3'!$Z$2:$Z$692,'Infos Relatório'!AA$1,'Faturamento SP3'!$T$2:$T$692,"Sim")</f>
        <v>0</v>
      </c>
      <c r="AE387" s="27" t="e">
        <f t="shared" si="125"/>
        <v>#DIV/0!</v>
      </c>
      <c r="AF387" s="24">
        <f>SUMIFS('Faturamento SP3'!$H$2:$H$692,'Faturamento SP3'!$D$2:$D$692,'Infos Relatório'!$B$326,'Faturamento SP3'!$E$2:$E$692,'Infos Relatório'!$B387,'Faturamento SP3'!$Z$2:$Z$692,'Infos Relatório'!AA$1)</f>
        <v>0</v>
      </c>
      <c r="AG387" s="23">
        <f>COUNTIFS('Faturamento SP3'!$D$2:$D$692,'Infos Relatório'!$B$326,'Faturamento SP3'!$E$2:$E$692,'Infos Relatório'!$B387,'Faturamento SP3'!$Z$2:$Z$692,'Infos Relatório'!AG$1)</f>
        <v>0</v>
      </c>
      <c r="AH387" s="13">
        <f>SUMIFS('Faturamento SP3'!$G$2:$G$692,'Faturamento SP3'!$D$2:$D$692,'Infos Relatório'!$B$326,'Faturamento SP3'!$E$2:$E$692,'Infos Relatório'!$B387,'Faturamento SP3'!$Z$2:$Z$692,'Infos Relatório'!AG$1)</f>
        <v>0</v>
      </c>
      <c r="AI387" s="13">
        <f>SUMIFS('Faturamento SP3'!$J$2:$J$692,'Faturamento SP3'!$D$2:$D$692,'Infos Relatório'!$B$326,'Faturamento SP3'!$E$2:$E$692,'Infos Relatório'!$B387,'Faturamento SP3'!$Z$2:$Z$692,'Infos Relatório'!AG$1)</f>
        <v>0</v>
      </c>
      <c r="AJ387" s="14">
        <f>SUMIFS('Faturamento SP3'!$O$2:$O$692,'Faturamento SP3'!$D$2:$D$692,'Infos Relatório'!$B$326,'Faturamento SP3'!$E$2:$E$692,'Infos Relatório'!$B387,'Faturamento SP3'!$Z$2:$Z$692,'Infos Relatório'!AG$1,'Faturamento SP3'!$T$2:$T$692,"Sim")+SUMIFS('Faturamento SP3'!$P$2:$P$692,'Faturamento SP3'!$D$2:$D$692,'Infos Relatório'!$B$326,'Faturamento SP3'!$E$2:$E$692,'Infos Relatório'!$B387,'Faturamento SP3'!$Z$2:$Z$692,'Infos Relatório'!AG$1,'Faturamento SP3'!$T$2:$T$692,"Sim")</f>
        <v>0</v>
      </c>
      <c r="AK387" s="27" t="e">
        <f t="shared" si="126"/>
        <v>#DIV/0!</v>
      </c>
      <c r="AL387" s="24">
        <f>SUMIFS('Faturamento SP3'!$H$2:$H$692,'Faturamento SP3'!$D$2:$D$692,'Infos Relatório'!$B$326,'Faturamento SP3'!$E$2:$E$692,'Infos Relatório'!$B387,'Faturamento SP3'!$Z$2:$Z$692,'Infos Relatório'!AG$1)</f>
        <v>0</v>
      </c>
      <c r="AM387" s="23">
        <f>COUNTIFS('Faturamento SP3'!$D$2:$D$692,'Infos Relatório'!$B$326,'Faturamento SP3'!$E$2:$E$692,'Infos Relatório'!$B387,'Faturamento SP3'!$Z$2:$Z$692,'Infos Relatório'!AM$1)</f>
        <v>0</v>
      </c>
      <c r="AN387" s="13">
        <f>SUMIFS('Faturamento SP3'!$G$2:$G$692,'Faturamento SP3'!$D$2:$D$692,'Infos Relatório'!$B$326,'Faturamento SP3'!$E$2:$E$692,'Infos Relatório'!$B387,'Faturamento SP3'!$Z$2:$Z$692,'Infos Relatório'!AM$1)</f>
        <v>0</v>
      </c>
      <c r="AO387" s="13">
        <f>SUMIFS('Faturamento SP3'!$J$2:$J$692,'Faturamento SP3'!$D$2:$D$692,'Infos Relatório'!$B$326,'Faturamento SP3'!$E$2:$E$692,'Infos Relatório'!$B387,'Faturamento SP3'!$Z$2:$Z$692,'Infos Relatório'!AM$1)</f>
        <v>0</v>
      </c>
      <c r="AP387" s="14">
        <f>SUMIFS('Faturamento SP3'!$O$2:$O$692,'Faturamento SP3'!$D$2:$D$692,'Infos Relatório'!$B$326,'Faturamento SP3'!$E$2:$E$692,'Infos Relatório'!$B387,'Faturamento SP3'!$Z$2:$Z$692,'Infos Relatório'!AM$1,'Faturamento SP3'!$T$2:$T$692,"Sim")+SUMIFS('Faturamento SP3'!$P$2:$P$692,'Faturamento SP3'!$D$2:$D$692,'Infos Relatório'!$B$326,'Faturamento SP3'!$E$2:$E$692,'Infos Relatório'!$B387,'Faturamento SP3'!$Z$2:$Z$692,'Infos Relatório'!AM$1,'Faturamento SP3'!$T$2:$T$692,"Sim")</f>
        <v>0</v>
      </c>
      <c r="AQ387" s="27" t="e">
        <f t="shared" si="127"/>
        <v>#DIV/0!</v>
      </c>
      <c r="AR387" s="24">
        <f>SUMIFS('Faturamento SP3'!$H$2:$H$692,'Faturamento SP3'!$D$2:$D$692,'Infos Relatório'!$B$326,'Faturamento SP3'!$E$2:$E$692,'Infos Relatório'!$B387,'Faturamento SP3'!$Z$2:$Z$692,'Infos Relatório'!AM$1)</f>
        <v>0</v>
      </c>
      <c r="AS387" s="23">
        <f>COUNTIFS('Faturamento SP3'!$D$2:$D$692,'Infos Relatório'!$B$326,'Faturamento SP3'!$E$2:$E$692,'Infos Relatório'!$B387,'Faturamento SP3'!$Z$2:$Z$692,'Infos Relatório'!AS$1)</f>
        <v>0</v>
      </c>
      <c r="AT387" s="13">
        <f>SUMIFS('Faturamento SP3'!$G$2:$G$692,'Faturamento SP3'!$D$2:$D$692,'Infos Relatório'!$B$326,'Faturamento SP3'!$E$2:$E$692,'Infos Relatório'!$B387,'Faturamento SP3'!$Z$2:$Z$692,'Infos Relatório'!AS$1)</f>
        <v>0</v>
      </c>
      <c r="AU387" s="13">
        <f>SUMIFS('Faturamento SP3'!$J$2:$J$692,'Faturamento SP3'!$D$2:$D$692,'Infos Relatório'!$B$326,'Faturamento SP3'!$E$2:$E$692,'Infos Relatório'!$B387,'Faturamento SP3'!$Z$2:$Z$692,'Infos Relatório'!AS$1)</f>
        <v>0</v>
      </c>
      <c r="AV387" s="14">
        <f>SUMIFS('Faturamento SP3'!$O$2:$O$692,'Faturamento SP3'!$D$2:$D$692,'Infos Relatório'!$B$326,'Faturamento SP3'!$E$2:$E$692,'Infos Relatório'!$B387,'Faturamento SP3'!$Z$2:$Z$692,'Infos Relatório'!AS$1,'Faturamento SP3'!$T$2:$T$692,"Sim")+SUMIFS('Faturamento SP3'!$P$2:$P$692,'Faturamento SP3'!$D$2:$D$692,'Infos Relatório'!$B$326,'Faturamento SP3'!$E$2:$E$692,'Infos Relatório'!$B387,'Faturamento SP3'!$Z$2:$Z$692,'Infos Relatório'!AS$1,'Faturamento SP3'!$T$2:$T$692,"Sim")</f>
        <v>0</v>
      </c>
      <c r="AW387" s="27" t="e">
        <f t="shared" si="128"/>
        <v>#DIV/0!</v>
      </c>
      <c r="AX387" s="24">
        <f>SUMIFS('Faturamento SP3'!$H$2:$H$692,'Faturamento SP3'!$D$2:$D$692,'Infos Relatório'!$B$326,'Faturamento SP3'!$E$2:$E$692,'Infos Relatório'!$B387,'Faturamento SP3'!$Z$2:$Z$692,'Infos Relatório'!AS$1)</f>
        <v>0</v>
      </c>
      <c r="AY387" s="23">
        <f>COUNTIFS('Faturamento SP3'!$D$2:$D$692,'Infos Relatório'!$B$326,'Faturamento SP3'!$E$2:$E$692,'Infos Relatório'!$B387,'Faturamento SP3'!$Z$2:$Z$692,'Infos Relatório'!AY$1)</f>
        <v>0</v>
      </c>
      <c r="AZ387" s="13">
        <f>SUMIFS('Faturamento SP3'!$G$2:$G$692,'Faturamento SP3'!$D$2:$D$692,'Infos Relatório'!$B$326,'Faturamento SP3'!$E$2:$E$692,'Infos Relatório'!$B387,'Faturamento SP3'!$Z$2:$Z$692,'Infos Relatório'!AY$1)</f>
        <v>0</v>
      </c>
      <c r="BA387" s="13">
        <f>SUMIFS('Faturamento SP3'!$J$2:$J$692,'Faturamento SP3'!$D$2:$D$692,'Infos Relatório'!$B$326,'Faturamento SP3'!$E$2:$E$692,'Infos Relatório'!$B387,'Faturamento SP3'!$Z$2:$Z$692,'Infos Relatório'!AY$1)</f>
        <v>0</v>
      </c>
      <c r="BB387" s="14">
        <f>SUMIFS('Faturamento SP3'!$O$2:$O$692,'Faturamento SP3'!$D$2:$D$692,'Infos Relatório'!$B$326,'Faturamento SP3'!$E$2:$E$692,'Infos Relatório'!$B387,'Faturamento SP3'!$Z$2:$Z$692,'Infos Relatório'!AY$1,'Faturamento SP3'!$T$2:$T$692,"Sim")+SUMIFS('Faturamento SP3'!$P$2:$P$692,'Faturamento SP3'!$D$2:$D$692,'Infos Relatório'!$B$326,'Faturamento SP3'!$E$2:$E$692,'Infos Relatório'!$B387,'Faturamento SP3'!$Z$2:$Z$692,'Infos Relatório'!AY$1,'Faturamento SP3'!$T$2:$T$692,"Sim")</f>
        <v>0</v>
      </c>
      <c r="BC387" s="27" t="e">
        <f t="shared" si="129"/>
        <v>#DIV/0!</v>
      </c>
      <c r="BD387" s="24">
        <f>SUMIFS('Faturamento SP3'!$H$2:$H$692,'Faturamento SP3'!$D$2:$D$692,'Infos Relatório'!$B$326,'Faturamento SP3'!$E$2:$E$692,'Infos Relatório'!$B387,'Faturamento SP3'!$Z$2:$Z$692,'Infos Relatório'!AY$1)</f>
        <v>0</v>
      </c>
      <c r="BE387" s="23">
        <f>COUNTIFS('Faturamento SP3'!$D$2:$D$692,'Infos Relatório'!$B$326,'Faturamento SP3'!$E$2:$E$692,'Infos Relatório'!$B387,'Faturamento SP3'!$Z$2:$Z$692,'Infos Relatório'!BE$1)</f>
        <v>0</v>
      </c>
      <c r="BF387" s="13">
        <f>SUMIFS('Faturamento SP3'!$G$2:$G$692,'Faturamento SP3'!$D$2:$D$692,'Infos Relatório'!$B$326,'Faturamento SP3'!$E$2:$E$692,'Infos Relatório'!$B387,'Faturamento SP3'!$Z$2:$Z$692,'Infos Relatório'!BE$1)</f>
        <v>0</v>
      </c>
      <c r="BG387" s="13">
        <f>SUMIFS('Faturamento SP3'!$J$2:$J$692,'Faturamento SP3'!$D$2:$D$692,'Infos Relatório'!$B$326,'Faturamento SP3'!$E$2:$E$692,'Infos Relatório'!$B387,'Faturamento SP3'!$Z$2:$Z$692,'Infos Relatório'!BE$1)</f>
        <v>0</v>
      </c>
      <c r="BH387" s="14">
        <f>SUMIFS('Faturamento SP3'!$O$2:$O$692,'Faturamento SP3'!$D$2:$D$692,'Infos Relatório'!$B$326,'Faturamento SP3'!$E$2:$E$692,'Infos Relatório'!$B387,'Faturamento SP3'!$Z$2:$Z$692,'Infos Relatório'!BE$1,'Faturamento SP3'!$T$2:$T$692,"Sim")+SUMIFS('Faturamento SP3'!$P$2:$P$692,'Faturamento SP3'!$D$2:$D$692,'Infos Relatório'!$B$326,'Faturamento SP3'!$E$2:$E$692,'Infos Relatório'!$B387,'Faturamento SP3'!$Z$2:$Z$692,'Infos Relatório'!BE$1,'Faturamento SP3'!$T$2:$T$692,"Sim")</f>
        <v>0</v>
      </c>
      <c r="BI387" s="27" t="e">
        <f t="shared" si="130"/>
        <v>#DIV/0!</v>
      </c>
      <c r="BJ387" s="24">
        <f>SUMIFS('Faturamento SP3'!$H$2:$H$692,'Faturamento SP3'!$D$2:$D$692,'Infos Relatório'!$B$326,'Faturamento SP3'!$E$2:$E$692,'Infos Relatório'!$B387,'Faturamento SP3'!$Z$2:$Z$692,'Infos Relatório'!BE$1)</f>
        <v>0</v>
      </c>
      <c r="BK387" s="23">
        <f>COUNTIFS('Faturamento SP3'!$D$2:$D$692,'Infos Relatório'!$B$326,'Faturamento SP3'!$E$2:$E$692,'Infos Relatório'!$B387,'Faturamento SP3'!$Z$2:$Z$692,'Infos Relatório'!BK$1)</f>
        <v>0</v>
      </c>
      <c r="BL387" s="13">
        <f>SUMIFS('Faturamento SP3'!$G$2:$G$692,'Faturamento SP3'!$D$2:$D$692,'Infos Relatório'!$B$326,'Faturamento SP3'!$E$2:$E$692,'Infos Relatório'!$B387,'Faturamento SP3'!$Z$2:$Z$692,'Infos Relatório'!BK$1)</f>
        <v>0</v>
      </c>
      <c r="BM387" s="13">
        <f>SUMIFS('Faturamento SP3'!$J$2:$J$692,'Faturamento SP3'!$D$2:$D$692,'Infos Relatório'!$B$326,'Faturamento SP3'!$E$2:$E$692,'Infos Relatório'!$B387,'Faturamento SP3'!$Z$2:$Z$692,'Infos Relatório'!BK$1)</f>
        <v>0</v>
      </c>
      <c r="BN387" s="14">
        <f>SUMIFS('Faturamento SP3'!$O$2:$O$692,'Faturamento SP3'!$D$2:$D$692,'Infos Relatório'!$B$326,'Faturamento SP3'!$E$2:$E$692,'Infos Relatório'!$B387,'Faturamento SP3'!$Z$2:$Z$692,'Infos Relatório'!BK$1,'Faturamento SP3'!$T$2:$T$692,"Sim")+SUMIFS('Faturamento SP3'!$P$2:$P$692,'Faturamento SP3'!$D$2:$D$692,'Infos Relatório'!$B$326,'Faturamento SP3'!$E$2:$E$692,'Infos Relatório'!$B387,'Faturamento SP3'!$Z$2:$Z$692,'Infos Relatório'!BK$1,'Faturamento SP3'!$T$2:$T$692,"Sim")</f>
        <v>0</v>
      </c>
      <c r="BO387" s="27" t="e">
        <f t="shared" si="131"/>
        <v>#DIV/0!</v>
      </c>
      <c r="BP387" s="24">
        <f>SUMIFS('Faturamento SP3'!$H$2:$H$692,'Faturamento SP3'!$D$2:$D$692,'Infos Relatório'!$B$326,'Faturamento SP3'!$E$2:$E$692,'Infos Relatório'!$B387,'Faturamento SP3'!$Z$2:$Z$692,'Infos Relatório'!BK$1)</f>
        <v>0</v>
      </c>
      <c r="BQ387" s="23">
        <f>COUNTIFS('Faturamento SP3'!$D$2:$D$692,'Infos Relatório'!$B$326,'Faturamento SP3'!$E$2:$E$692,'Infos Relatório'!$B387,'Faturamento SP3'!$Z$2:$Z$692,'Infos Relatório'!BQ$1)</f>
        <v>0</v>
      </c>
      <c r="BR387" s="13">
        <f>SUMIFS('Faturamento SP3'!$G$2:$G$692,'Faturamento SP3'!$D$2:$D$692,'Infos Relatório'!$B$326,'Faturamento SP3'!$E$2:$E$692,'Infos Relatório'!$B387,'Faturamento SP3'!$Z$2:$Z$692,'Infos Relatório'!BQ$1)</f>
        <v>0</v>
      </c>
      <c r="BS387" s="13">
        <f>SUMIFS('Faturamento SP3'!$J$2:$J$692,'Faturamento SP3'!$D$2:$D$692,'Infos Relatório'!$B$326,'Faturamento SP3'!$E$2:$E$692,'Infos Relatório'!$B387,'Faturamento SP3'!$Z$2:$Z$692,'Infos Relatório'!BQ$1)</f>
        <v>0</v>
      </c>
      <c r="BT387" s="14">
        <f>SUMIFS('Faturamento SP3'!$O$2:$O$692,'Faturamento SP3'!$D$2:$D$692,'Infos Relatório'!$B$326,'Faturamento SP3'!$E$2:$E$692,'Infos Relatório'!$B387,'Faturamento SP3'!$Z$2:$Z$692,'Infos Relatório'!BQ$1,'Faturamento SP3'!$T$2:$T$692,"Sim")+SUMIFS('Faturamento SP3'!$P$2:$P$692,'Faturamento SP3'!$D$2:$D$692,'Infos Relatório'!$B$326,'Faturamento SP3'!$E$2:$E$692,'Infos Relatório'!$B387,'Faturamento SP3'!$Z$2:$Z$692,'Infos Relatório'!BQ$1,'Faturamento SP3'!$T$2:$T$692,"Sim")</f>
        <v>0</v>
      </c>
      <c r="BU387" s="27" t="e">
        <f t="shared" si="132"/>
        <v>#DIV/0!</v>
      </c>
      <c r="BV387" s="24">
        <f>SUMIFS('Faturamento SP3'!$H$2:$H$692,'Faturamento SP3'!$D$2:$D$692,'Infos Relatório'!$B$326,'Faturamento SP3'!$E$2:$E$692,'Infos Relatório'!$B387,'Faturamento SP3'!$Z$2:$Z$692,'Infos Relatório'!BQ$1)</f>
        <v>0</v>
      </c>
    </row>
    <row r="388" spans="2:74">
      <c r="B388" s="17" t="s">
        <v>68</v>
      </c>
      <c r="C388" s="23">
        <f>COUNTIFS('Faturamento SP3'!$D$2:$D$692,'Infos Relatório'!$B$326,'Faturamento SP3'!$E$2:$E$692,'Infos Relatório'!$B388,'Faturamento SP3'!$Z$2:$Z$692,'Infos Relatório'!C$1)</f>
        <v>0</v>
      </c>
      <c r="D388" s="13">
        <f>SUMIFS('Faturamento SP3'!$G$2:$G$692,'Faturamento SP3'!$D$2:$D$692,'Infos Relatório'!$B$326,'Faturamento SP3'!$E$2:$E$692,'Infos Relatório'!$B388,'Faturamento SP3'!$Z$2:$Z$692,'Infos Relatório'!C$1)</f>
        <v>0</v>
      </c>
      <c r="E388" s="13">
        <f>SUMIFS('Faturamento SP3'!$J$2:$J$692,'Faturamento SP3'!$D$2:$D$692,'Infos Relatório'!$B$326,'Faturamento SP3'!$E$2:$E$692,'Infos Relatório'!$B388,'Faturamento SP3'!$Z$2:$Z$692,'Infos Relatório'!C$1)</f>
        <v>0</v>
      </c>
      <c r="F388" s="14">
        <f>SUMIFS('Faturamento SP3'!$O$2:$O$692,'Faturamento SP3'!$D$2:$D$692,'Infos Relatório'!$B$326,'Faturamento SP3'!$E$2:$E$692,'Infos Relatório'!$B388,'Faturamento SP3'!$Z$2:$Z$692,'Infos Relatório'!C$1,'Faturamento SP3'!$T$2:$T$692,"Sim")+SUMIFS('Faturamento SP3'!$P$2:$P$692,'Faturamento SP3'!$D$2:$D$692,'Infos Relatório'!$B$326,'Faturamento SP3'!$E$2:$E$692,'Infos Relatório'!$B388,'Faturamento SP3'!$Z$2:$Z$692,'Infos Relatório'!C$1,'Faturamento SP3'!$T$2:$T$692,"Sim")</f>
        <v>0</v>
      </c>
      <c r="G388" s="27" t="e">
        <f t="shared" si="121"/>
        <v>#DIV/0!</v>
      </c>
      <c r="H388" s="24">
        <f>SUMIFS('Faturamento SP3'!$H$2:$H$692,'Faturamento SP3'!$D$2:$D$692,'Infos Relatório'!$B$326,'Faturamento SP3'!$E$2:$E$692,'Infos Relatório'!$B388,'Faturamento SP3'!$Z$2:$Z$692,'Infos Relatório'!C$1)</f>
        <v>0</v>
      </c>
      <c r="I388" s="23">
        <f>COUNTIFS('Faturamento SP3'!$D$2:$D$692,'Infos Relatório'!$B$326,'Faturamento SP3'!$E$2:$E$692,'Infos Relatório'!$B388,'Faturamento SP3'!$Z$2:$Z$692,'Infos Relatório'!I$1)</f>
        <v>0</v>
      </c>
      <c r="J388" s="13">
        <f>SUMIFS('Faturamento SP3'!$G$2:$G$692,'Faturamento SP3'!$D$2:$D$692,'Infos Relatório'!$B$326,'Faturamento SP3'!$E$2:$E$692,'Infos Relatório'!$B388,'Faturamento SP3'!$Z$2:$Z$692,'Infos Relatório'!I$1)</f>
        <v>0</v>
      </c>
      <c r="K388" s="13">
        <f>SUMIFS('Faturamento SP3'!$J$2:$J$692,'Faturamento SP3'!$D$2:$D$692,'Infos Relatório'!$B$326,'Faturamento SP3'!$E$2:$E$692,'Infos Relatório'!$B388,'Faturamento SP3'!$Z$2:$Z$692,'Infos Relatório'!I$1)</f>
        <v>0</v>
      </c>
      <c r="L388" s="14">
        <f>SUMIFS('Faturamento SP3'!$O$2:$O$692,'Faturamento SP3'!$D$2:$D$692,'Infos Relatório'!$B$326,'Faturamento SP3'!$E$2:$E$692,'Infos Relatório'!$B388,'Faturamento SP3'!$Z$2:$Z$692,'Infos Relatório'!I$1,'Faturamento SP3'!$T$2:$T$692,"Sim")+SUMIFS('Faturamento SP3'!$P$2:$P$692,'Faturamento SP3'!$D$2:$D$692,'Infos Relatório'!$B$326,'Faturamento SP3'!$E$2:$E$692,'Infos Relatório'!$B388,'Faturamento SP3'!$Z$2:$Z$692,'Infos Relatório'!I$1,'Faturamento SP3'!$T$2:$T$692,"Sim")</f>
        <v>0</v>
      </c>
      <c r="M388" s="27" t="e">
        <f t="shared" si="122"/>
        <v>#DIV/0!</v>
      </c>
      <c r="N388" s="24">
        <f>SUMIFS('Faturamento SP3'!$H$2:$H$692,'Faturamento SP3'!$D$2:$D$692,'Infos Relatório'!$B$326,'Faturamento SP3'!$E$2:$E$692,'Infos Relatório'!$B388,'Faturamento SP3'!$Z$2:$Z$692,'Infos Relatório'!I$1)</f>
        <v>0</v>
      </c>
      <c r="O388" s="23">
        <f>COUNTIFS('Faturamento SP3'!$D$2:$D$692,'Infos Relatório'!$B$326,'Faturamento SP3'!$E$2:$E$692,'Infos Relatório'!$B388,'Faturamento SP3'!$Z$2:$Z$692,'Infos Relatório'!O$1)</f>
        <v>0</v>
      </c>
      <c r="P388" s="13">
        <f>SUMIFS('Faturamento SP3'!$G$2:$G$692,'Faturamento SP3'!$D$2:$D$692,'Infos Relatório'!$B$326,'Faturamento SP3'!$E$2:$E$692,'Infos Relatório'!$B388,'Faturamento SP3'!$Z$2:$Z$692,'Infos Relatório'!O$1)</f>
        <v>0</v>
      </c>
      <c r="Q388" s="13">
        <f>SUMIFS('Faturamento SP3'!$J$2:$J$692,'Faturamento SP3'!$D$2:$D$692,'Infos Relatório'!$B$326,'Faturamento SP3'!$E$2:$E$692,'Infos Relatório'!$B388,'Faturamento SP3'!$Z$2:$Z$692,'Infos Relatório'!O$1)</f>
        <v>0</v>
      </c>
      <c r="R388" s="14">
        <f>SUMIFS('Faturamento SP3'!$O$2:$O$692,'Faturamento SP3'!$D$2:$D$692,'Infos Relatório'!$B$326,'Faturamento SP3'!$E$2:$E$692,'Infos Relatório'!$B388,'Faturamento SP3'!$Z$2:$Z$692,'Infos Relatório'!O$1,'Faturamento SP3'!$T$2:$T$692,"Sim")+SUMIFS('Faturamento SP3'!$P$2:$P$692,'Faturamento SP3'!$D$2:$D$692,'Infos Relatório'!$B$326,'Faturamento SP3'!$E$2:$E$692,'Infos Relatório'!$B388,'Faturamento SP3'!$Z$2:$Z$692,'Infos Relatório'!O$1,'Faturamento SP3'!$T$2:$T$692,"Sim")</f>
        <v>0</v>
      </c>
      <c r="S388" s="27" t="e">
        <f t="shared" si="123"/>
        <v>#DIV/0!</v>
      </c>
      <c r="T388" s="24">
        <f>SUMIFS('Faturamento SP3'!$H$2:$H$692,'Faturamento SP3'!$D$2:$D$692,'Infos Relatório'!$B$326,'Faturamento SP3'!$E$2:$E$692,'Infos Relatório'!$B388,'Faturamento SP3'!$Z$2:$Z$692,'Infos Relatório'!O$1)</f>
        <v>0</v>
      </c>
      <c r="U388" s="23">
        <f>COUNTIFS('Faturamento SP3'!$D$2:$D$692,'Infos Relatório'!$B$326,'Faturamento SP3'!$E$2:$E$692,'Infos Relatório'!$B388,'Faturamento SP3'!$Z$2:$Z$692,'Infos Relatório'!U$1)</f>
        <v>0</v>
      </c>
      <c r="V388" s="13">
        <f>SUMIFS('Faturamento SP3'!$G$2:$G$692,'Faturamento SP3'!$D$2:$D$692,'Infos Relatório'!$B$326,'Faturamento SP3'!$E$2:$E$692,'Infos Relatório'!$B388,'Faturamento SP3'!$Z$2:$Z$692,'Infos Relatório'!U$1)</f>
        <v>0</v>
      </c>
      <c r="W388" s="13">
        <f>SUMIFS('Faturamento SP3'!$J$2:$J$692,'Faturamento SP3'!$D$2:$D$692,'Infos Relatório'!$B$326,'Faturamento SP3'!$E$2:$E$692,'Infos Relatório'!$B388,'Faturamento SP3'!$Z$2:$Z$692,'Infos Relatório'!U$1)</f>
        <v>0</v>
      </c>
      <c r="X388" s="14">
        <f>SUMIFS('Faturamento SP3'!$O$2:$O$692,'Faturamento SP3'!$D$2:$D$692,'Infos Relatório'!$B$326,'Faturamento SP3'!$E$2:$E$692,'Infos Relatório'!$B388,'Faturamento SP3'!$Z$2:$Z$692,'Infos Relatório'!U$1,'Faturamento SP3'!$T$2:$T$692,"Sim")+SUMIFS('Faturamento SP3'!$P$2:$P$692,'Faturamento SP3'!$D$2:$D$692,'Infos Relatório'!$B$326,'Faturamento SP3'!$E$2:$E$692,'Infos Relatório'!$B388,'Faturamento SP3'!$Z$2:$Z$692,'Infos Relatório'!U$1,'Faturamento SP3'!$T$2:$T$692,"Sim")</f>
        <v>0</v>
      </c>
      <c r="Y388" s="27" t="e">
        <f t="shared" si="124"/>
        <v>#DIV/0!</v>
      </c>
      <c r="Z388" s="24">
        <f>SUMIFS('Faturamento SP3'!$H$2:$H$692,'Faturamento SP3'!$D$2:$D$692,'Infos Relatório'!$B$326,'Faturamento SP3'!$E$2:$E$692,'Infos Relatório'!$B388,'Faturamento SP3'!$Z$2:$Z$692,'Infos Relatório'!U$1)</f>
        <v>0</v>
      </c>
      <c r="AA388" s="23">
        <f>COUNTIFS('Faturamento SP3'!$D$2:$D$692,'Infos Relatório'!$B$326,'Faturamento SP3'!$E$2:$E$692,'Infos Relatório'!$B388,'Faturamento SP3'!$Z$2:$Z$692,'Infos Relatório'!AA$1)</f>
        <v>0</v>
      </c>
      <c r="AB388" s="13">
        <f>SUMIFS('Faturamento SP3'!$G$2:$G$692,'Faturamento SP3'!$D$2:$D$692,'Infos Relatório'!$B$326,'Faturamento SP3'!$E$2:$E$692,'Infos Relatório'!$B388,'Faturamento SP3'!$Z$2:$Z$692,'Infos Relatório'!AA$1)</f>
        <v>0</v>
      </c>
      <c r="AC388" s="13">
        <f>SUMIFS('Faturamento SP3'!$J$2:$J$692,'Faturamento SP3'!$D$2:$D$692,'Infos Relatório'!$B$326,'Faturamento SP3'!$E$2:$E$692,'Infos Relatório'!$B388,'Faturamento SP3'!$Z$2:$Z$692,'Infos Relatório'!AA$1)</f>
        <v>0</v>
      </c>
      <c r="AD388" s="14">
        <f>SUMIFS('Faturamento SP3'!$O$2:$O$692,'Faturamento SP3'!$D$2:$D$692,'Infos Relatório'!$B$326,'Faturamento SP3'!$E$2:$E$692,'Infos Relatório'!$B388,'Faturamento SP3'!$Z$2:$Z$692,'Infos Relatório'!AA$1,'Faturamento SP3'!$T$2:$T$692,"Sim")+SUMIFS('Faturamento SP3'!$P$2:$P$692,'Faturamento SP3'!$D$2:$D$692,'Infos Relatório'!$B$326,'Faturamento SP3'!$E$2:$E$692,'Infos Relatório'!$B388,'Faturamento SP3'!$Z$2:$Z$692,'Infos Relatório'!AA$1,'Faturamento SP3'!$T$2:$T$692,"Sim")</f>
        <v>0</v>
      </c>
      <c r="AE388" s="27" t="e">
        <f t="shared" si="125"/>
        <v>#DIV/0!</v>
      </c>
      <c r="AF388" s="24">
        <f>SUMIFS('Faturamento SP3'!$H$2:$H$692,'Faturamento SP3'!$D$2:$D$692,'Infos Relatório'!$B$326,'Faturamento SP3'!$E$2:$E$692,'Infos Relatório'!$B388,'Faturamento SP3'!$Z$2:$Z$692,'Infos Relatório'!AA$1)</f>
        <v>0</v>
      </c>
      <c r="AG388" s="23">
        <f>COUNTIFS('Faturamento SP3'!$D$2:$D$692,'Infos Relatório'!$B$326,'Faturamento SP3'!$E$2:$E$692,'Infos Relatório'!$B388,'Faturamento SP3'!$Z$2:$Z$692,'Infos Relatório'!AG$1)</f>
        <v>0</v>
      </c>
      <c r="AH388" s="13">
        <f>SUMIFS('Faturamento SP3'!$G$2:$G$692,'Faturamento SP3'!$D$2:$D$692,'Infos Relatório'!$B$326,'Faturamento SP3'!$E$2:$E$692,'Infos Relatório'!$B388,'Faturamento SP3'!$Z$2:$Z$692,'Infos Relatório'!AG$1)</f>
        <v>0</v>
      </c>
      <c r="AI388" s="13">
        <f>SUMIFS('Faturamento SP3'!$J$2:$J$692,'Faturamento SP3'!$D$2:$D$692,'Infos Relatório'!$B$326,'Faturamento SP3'!$E$2:$E$692,'Infos Relatório'!$B388,'Faturamento SP3'!$Z$2:$Z$692,'Infos Relatório'!AG$1)</f>
        <v>0</v>
      </c>
      <c r="AJ388" s="14">
        <f>SUMIFS('Faturamento SP3'!$O$2:$O$692,'Faturamento SP3'!$D$2:$D$692,'Infos Relatório'!$B$326,'Faturamento SP3'!$E$2:$E$692,'Infos Relatório'!$B388,'Faturamento SP3'!$Z$2:$Z$692,'Infos Relatório'!AG$1,'Faturamento SP3'!$T$2:$T$692,"Sim")+SUMIFS('Faturamento SP3'!$P$2:$P$692,'Faturamento SP3'!$D$2:$D$692,'Infos Relatório'!$B$326,'Faturamento SP3'!$E$2:$E$692,'Infos Relatório'!$B388,'Faturamento SP3'!$Z$2:$Z$692,'Infos Relatório'!AG$1,'Faturamento SP3'!$T$2:$T$692,"Sim")</f>
        <v>0</v>
      </c>
      <c r="AK388" s="27" t="e">
        <f t="shared" si="126"/>
        <v>#DIV/0!</v>
      </c>
      <c r="AL388" s="24">
        <f>SUMIFS('Faturamento SP3'!$H$2:$H$692,'Faturamento SP3'!$D$2:$D$692,'Infos Relatório'!$B$326,'Faturamento SP3'!$E$2:$E$692,'Infos Relatório'!$B388,'Faturamento SP3'!$Z$2:$Z$692,'Infos Relatório'!AG$1)</f>
        <v>0</v>
      </c>
      <c r="AM388" s="23">
        <f>COUNTIFS('Faturamento SP3'!$D$2:$D$692,'Infos Relatório'!$B$326,'Faturamento SP3'!$E$2:$E$692,'Infos Relatório'!$B388,'Faturamento SP3'!$Z$2:$Z$692,'Infos Relatório'!AM$1)</f>
        <v>0</v>
      </c>
      <c r="AN388" s="13">
        <f>SUMIFS('Faturamento SP3'!$G$2:$G$692,'Faturamento SP3'!$D$2:$D$692,'Infos Relatório'!$B$326,'Faturamento SP3'!$E$2:$E$692,'Infos Relatório'!$B388,'Faturamento SP3'!$Z$2:$Z$692,'Infos Relatório'!AM$1)</f>
        <v>0</v>
      </c>
      <c r="AO388" s="13">
        <f>SUMIFS('Faturamento SP3'!$J$2:$J$692,'Faturamento SP3'!$D$2:$D$692,'Infos Relatório'!$B$326,'Faturamento SP3'!$E$2:$E$692,'Infos Relatório'!$B388,'Faturamento SP3'!$Z$2:$Z$692,'Infos Relatório'!AM$1)</f>
        <v>0</v>
      </c>
      <c r="AP388" s="14">
        <f>SUMIFS('Faturamento SP3'!$O$2:$O$692,'Faturamento SP3'!$D$2:$D$692,'Infos Relatório'!$B$326,'Faturamento SP3'!$E$2:$E$692,'Infos Relatório'!$B388,'Faturamento SP3'!$Z$2:$Z$692,'Infos Relatório'!AM$1,'Faturamento SP3'!$T$2:$T$692,"Sim")+SUMIFS('Faturamento SP3'!$P$2:$P$692,'Faturamento SP3'!$D$2:$D$692,'Infos Relatório'!$B$326,'Faturamento SP3'!$E$2:$E$692,'Infos Relatório'!$B388,'Faturamento SP3'!$Z$2:$Z$692,'Infos Relatório'!AM$1,'Faturamento SP3'!$T$2:$T$692,"Sim")</f>
        <v>0</v>
      </c>
      <c r="AQ388" s="27" t="e">
        <f t="shared" si="127"/>
        <v>#DIV/0!</v>
      </c>
      <c r="AR388" s="24">
        <f>SUMIFS('Faturamento SP3'!$H$2:$H$692,'Faturamento SP3'!$D$2:$D$692,'Infos Relatório'!$B$326,'Faturamento SP3'!$E$2:$E$692,'Infos Relatório'!$B388,'Faturamento SP3'!$Z$2:$Z$692,'Infos Relatório'!AM$1)</f>
        <v>0</v>
      </c>
      <c r="AS388" s="23">
        <f>COUNTIFS('Faturamento SP3'!$D$2:$D$692,'Infos Relatório'!$B$326,'Faturamento SP3'!$E$2:$E$692,'Infos Relatório'!$B388,'Faturamento SP3'!$Z$2:$Z$692,'Infos Relatório'!AS$1)</f>
        <v>0</v>
      </c>
      <c r="AT388" s="13">
        <f>SUMIFS('Faturamento SP3'!$G$2:$G$692,'Faturamento SP3'!$D$2:$D$692,'Infos Relatório'!$B$326,'Faturamento SP3'!$E$2:$E$692,'Infos Relatório'!$B388,'Faturamento SP3'!$Z$2:$Z$692,'Infos Relatório'!AS$1)</f>
        <v>0</v>
      </c>
      <c r="AU388" s="13">
        <f>SUMIFS('Faturamento SP3'!$J$2:$J$692,'Faturamento SP3'!$D$2:$D$692,'Infos Relatório'!$B$326,'Faturamento SP3'!$E$2:$E$692,'Infos Relatório'!$B388,'Faturamento SP3'!$Z$2:$Z$692,'Infos Relatório'!AS$1)</f>
        <v>0</v>
      </c>
      <c r="AV388" s="14">
        <f>SUMIFS('Faturamento SP3'!$O$2:$O$692,'Faturamento SP3'!$D$2:$D$692,'Infos Relatório'!$B$326,'Faturamento SP3'!$E$2:$E$692,'Infos Relatório'!$B388,'Faturamento SP3'!$Z$2:$Z$692,'Infos Relatório'!AS$1,'Faturamento SP3'!$T$2:$T$692,"Sim")+SUMIFS('Faturamento SP3'!$P$2:$P$692,'Faturamento SP3'!$D$2:$D$692,'Infos Relatório'!$B$326,'Faturamento SP3'!$E$2:$E$692,'Infos Relatório'!$B388,'Faturamento SP3'!$Z$2:$Z$692,'Infos Relatório'!AS$1,'Faturamento SP3'!$T$2:$T$692,"Sim")</f>
        <v>0</v>
      </c>
      <c r="AW388" s="27" t="e">
        <f t="shared" si="128"/>
        <v>#DIV/0!</v>
      </c>
      <c r="AX388" s="24">
        <f>SUMIFS('Faturamento SP3'!$H$2:$H$692,'Faturamento SP3'!$D$2:$D$692,'Infos Relatório'!$B$326,'Faturamento SP3'!$E$2:$E$692,'Infos Relatório'!$B388,'Faturamento SP3'!$Z$2:$Z$692,'Infos Relatório'!AS$1)</f>
        <v>0</v>
      </c>
      <c r="AY388" s="23">
        <f>COUNTIFS('Faturamento SP3'!$D$2:$D$692,'Infos Relatório'!$B$326,'Faturamento SP3'!$E$2:$E$692,'Infos Relatório'!$B388,'Faturamento SP3'!$Z$2:$Z$692,'Infos Relatório'!AY$1)</f>
        <v>0</v>
      </c>
      <c r="AZ388" s="13">
        <f>SUMIFS('Faturamento SP3'!$G$2:$G$692,'Faturamento SP3'!$D$2:$D$692,'Infos Relatório'!$B$326,'Faturamento SP3'!$E$2:$E$692,'Infos Relatório'!$B388,'Faturamento SP3'!$Z$2:$Z$692,'Infos Relatório'!AY$1)</f>
        <v>0</v>
      </c>
      <c r="BA388" s="13">
        <f>SUMIFS('Faturamento SP3'!$J$2:$J$692,'Faturamento SP3'!$D$2:$D$692,'Infos Relatório'!$B$326,'Faturamento SP3'!$E$2:$E$692,'Infos Relatório'!$B388,'Faturamento SP3'!$Z$2:$Z$692,'Infos Relatório'!AY$1)</f>
        <v>0</v>
      </c>
      <c r="BB388" s="14">
        <f>SUMIFS('Faturamento SP3'!$O$2:$O$692,'Faturamento SP3'!$D$2:$D$692,'Infos Relatório'!$B$326,'Faturamento SP3'!$E$2:$E$692,'Infos Relatório'!$B388,'Faturamento SP3'!$Z$2:$Z$692,'Infos Relatório'!AY$1,'Faturamento SP3'!$T$2:$T$692,"Sim")+SUMIFS('Faturamento SP3'!$P$2:$P$692,'Faturamento SP3'!$D$2:$D$692,'Infos Relatório'!$B$326,'Faturamento SP3'!$E$2:$E$692,'Infos Relatório'!$B388,'Faturamento SP3'!$Z$2:$Z$692,'Infos Relatório'!AY$1,'Faturamento SP3'!$T$2:$T$692,"Sim")</f>
        <v>0</v>
      </c>
      <c r="BC388" s="27" t="e">
        <f t="shared" si="129"/>
        <v>#DIV/0!</v>
      </c>
      <c r="BD388" s="24">
        <f>SUMIFS('Faturamento SP3'!$H$2:$H$692,'Faturamento SP3'!$D$2:$D$692,'Infos Relatório'!$B$326,'Faturamento SP3'!$E$2:$E$692,'Infos Relatório'!$B388,'Faturamento SP3'!$Z$2:$Z$692,'Infos Relatório'!AY$1)</f>
        <v>0</v>
      </c>
      <c r="BE388" s="23">
        <f>COUNTIFS('Faturamento SP3'!$D$2:$D$692,'Infos Relatório'!$B$326,'Faturamento SP3'!$E$2:$E$692,'Infos Relatório'!$B388,'Faturamento SP3'!$Z$2:$Z$692,'Infos Relatório'!BE$1)</f>
        <v>0</v>
      </c>
      <c r="BF388" s="13">
        <f>SUMIFS('Faturamento SP3'!$G$2:$G$692,'Faturamento SP3'!$D$2:$D$692,'Infos Relatório'!$B$326,'Faturamento SP3'!$E$2:$E$692,'Infos Relatório'!$B388,'Faturamento SP3'!$Z$2:$Z$692,'Infos Relatório'!BE$1)</f>
        <v>0</v>
      </c>
      <c r="BG388" s="13">
        <f>SUMIFS('Faturamento SP3'!$J$2:$J$692,'Faturamento SP3'!$D$2:$D$692,'Infos Relatório'!$B$326,'Faturamento SP3'!$E$2:$E$692,'Infos Relatório'!$B388,'Faturamento SP3'!$Z$2:$Z$692,'Infos Relatório'!BE$1)</f>
        <v>0</v>
      </c>
      <c r="BH388" s="14">
        <f>SUMIFS('Faturamento SP3'!$O$2:$O$692,'Faturamento SP3'!$D$2:$D$692,'Infos Relatório'!$B$326,'Faturamento SP3'!$E$2:$E$692,'Infos Relatório'!$B388,'Faturamento SP3'!$Z$2:$Z$692,'Infos Relatório'!BE$1,'Faturamento SP3'!$T$2:$T$692,"Sim")+SUMIFS('Faturamento SP3'!$P$2:$P$692,'Faturamento SP3'!$D$2:$D$692,'Infos Relatório'!$B$326,'Faturamento SP3'!$E$2:$E$692,'Infos Relatório'!$B388,'Faturamento SP3'!$Z$2:$Z$692,'Infos Relatório'!BE$1,'Faturamento SP3'!$T$2:$T$692,"Sim")</f>
        <v>0</v>
      </c>
      <c r="BI388" s="27" t="e">
        <f t="shared" si="130"/>
        <v>#DIV/0!</v>
      </c>
      <c r="BJ388" s="24">
        <f>SUMIFS('Faturamento SP3'!$H$2:$H$692,'Faturamento SP3'!$D$2:$D$692,'Infos Relatório'!$B$326,'Faturamento SP3'!$E$2:$E$692,'Infos Relatório'!$B388,'Faturamento SP3'!$Z$2:$Z$692,'Infos Relatório'!BE$1)</f>
        <v>0</v>
      </c>
      <c r="BK388" s="23">
        <f>COUNTIFS('Faturamento SP3'!$D$2:$D$692,'Infos Relatório'!$B$326,'Faturamento SP3'!$E$2:$E$692,'Infos Relatório'!$B388,'Faturamento SP3'!$Z$2:$Z$692,'Infos Relatório'!BK$1)</f>
        <v>0</v>
      </c>
      <c r="BL388" s="13">
        <f>SUMIFS('Faturamento SP3'!$G$2:$G$692,'Faturamento SP3'!$D$2:$D$692,'Infos Relatório'!$B$326,'Faturamento SP3'!$E$2:$E$692,'Infos Relatório'!$B388,'Faturamento SP3'!$Z$2:$Z$692,'Infos Relatório'!BK$1)</f>
        <v>0</v>
      </c>
      <c r="BM388" s="13">
        <f>SUMIFS('Faturamento SP3'!$J$2:$J$692,'Faturamento SP3'!$D$2:$D$692,'Infos Relatório'!$B$326,'Faturamento SP3'!$E$2:$E$692,'Infos Relatório'!$B388,'Faturamento SP3'!$Z$2:$Z$692,'Infos Relatório'!BK$1)</f>
        <v>0</v>
      </c>
      <c r="BN388" s="14">
        <f>SUMIFS('Faturamento SP3'!$O$2:$O$692,'Faturamento SP3'!$D$2:$D$692,'Infos Relatório'!$B$326,'Faturamento SP3'!$E$2:$E$692,'Infos Relatório'!$B388,'Faturamento SP3'!$Z$2:$Z$692,'Infos Relatório'!BK$1,'Faturamento SP3'!$T$2:$T$692,"Sim")+SUMIFS('Faturamento SP3'!$P$2:$P$692,'Faturamento SP3'!$D$2:$D$692,'Infos Relatório'!$B$326,'Faturamento SP3'!$E$2:$E$692,'Infos Relatório'!$B388,'Faturamento SP3'!$Z$2:$Z$692,'Infos Relatório'!BK$1,'Faturamento SP3'!$T$2:$T$692,"Sim")</f>
        <v>0</v>
      </c>
      <c r="BO388" s="27" t="e">
        <f t="shared" si="131"/>
        <v>#DIV/0!</v>
      </c>
      <c r="BP388" s="24">
        <f>SUMIFS('Faturamento SP3'!$H$2:$H$692,'Faturamento SP3'!$D$2:$D$692,'Infos Relatório'!$B$326,'Faturamento SP3'!$E$2:$E$692,'Infos Relatório'!$B388,'Faturamento SP3'!$Z$2:$Z$692,'Infos Relatório'!BK$1)</f>
        <v>0</v>
      </c>
      <c r="BQ388" s="23">
        <f>COUNTIFS('Faturamento SP3'!$D$2:$D$692,'Infos Relatório'!$B$326,'Faturamento SP3'!$E$2:$E$692,'Infos Relatório'!$B388,'Faturamento SP3'!$Z$2:$Z$692,'Infos Relatório'!BQ$1)</f>
        <v>0</v>
      </c>
      <c r="BR388" s="13">
        <f>SUMIFS('Faturamento SP3'!$G$2:$G$692,'Faturamento SP3'!$D$2:$D$692,'Infos Relatório'!$B$326,'Faturamento SP3'!$E$2:$E$692,'Infos Relatório'!$B388,'Faturamento SP3'!$Z$2:$Z$692,'Infos Relatório'!BQ$1)</f>
        <v>0</v>
      </c>
      <c r="BS388" s="13">
        <f>SUMIFS('Faturamento SP3'!$J$2:$J$692,'Faturamento SP3'!$D$2:$D$692,'Infos Relatório'!$B$326,'Faturamento SP3'!$E$2:$E$692,'Infos Relatório'!$B388,'Faturamento SP3'!$Z$2:$Z$692,'Infos Relatório'!BQ$1)</f>
        <v>0</v>
      </c>
      <c r="BT388" s="14">
        <f>SUMIFS('Faturamento SP3'!$O$2:$O$692,'Faturamento SP3'!$D$2:$D$692,'Infos Relatório'!$B$326,'Faturamento SP3'!$E$2:$E$692,'Infos Relatório'!$B388,'Faturamento SP3'!$Z$2:$Z$692,'Infos Relatório'!BQ$1,'Faturamento SP3'!$T$2:$T$692,"Sim")+SUMIFS('Faturamento SP3'!$P$2:$P$692,'Faturamento SP3'!$D$2:$D$692,'Infos Relatório'!$B$326,'Faturamento SP3'!$E$2:$E$692,'Infos Relatório'!$B388,'Faturamento SP3'!$Z$2:$Z$692,'Infos Relatório'!BQ$1,'Faturamento SP3'!$T$2:$T$692,"Sim")</f>
        <v>0</v>
      </c>
      <c r="BU388" s="27" t="e">
        <f t="shared" si="132"/>
        <v>#DIV/0!</v>
      </c>
      <c r="BV388" s="24">
        <f>SUMIFS('Faturamento SP3'!$H$2:$H$692,'Faturamento SP3'!$D$2:$D$692,'Infos Relatório'!$B$326,'Faturamento SP3'!$E$2:$E$692,'Infos Relatório'!$B388,'Faturamento SP3'!$Z$2:$Z$692,'Infos Relatório'!BQ$1)</f>
        <v>0</v>
      </c>
    </row>
    <row r="389" spans="2:74">
      <c r="B389" s="17" t="s">
        <v>69</v>
      </c>
      <c r="C389" s="23">
        <f>COUNTIFS('Faturamento SP3'!$D$2:$D$692,'Infos Relatório'!$B$326,'Faturamento SP3'!$E$2:$E$692,'Infos Relatório'!$B389,'Faturamento SP3'!$Z$2:$Z$692,'Infos Relatório'!C$1)</f>
        <v>0</v>
      </c>
      <c r="D389" s="13">
        <f>SUMIFS('Faturamento SP3'!$G$2:$G$692,'Faturamento SP3'!$D$2:$D$692,'Infos Relatório'!$B$326,'Faturamento SP3'!$E$2:$E$692,'Infos Relatório'!$B389,'Faturamento SP3'!$Z$2:$Z$692,'Infos Relatório'!C$1)</f>
        <v>0</v>
      </c>
      <c r="E389" s="13">
        <f>SUMIFS('Faturamento SP3'!$J$2:$J$692,'Faturamento SP3'!$D$2:$D$692,'Infos Relatório'!$B$326,'Faturamento SP3'!$E$2:$E$692,'Infos Relatório'!$B389,'Faturamento SP3'!$Z$2:$Z$692,'Infos Relatório'!C$1)</f>
        <v>0</v>
      </c>
      <c r="F389" s="14">
        <f>SUMIFS('Faturamento SP3'!$O$2:$O$692,'Faturamento SP3'!$D$2:$D$692,'Infos Relatório'!$B$326,'Faturamento SP3'!$E$2:$E$692,'Infos Relatório'!$B389,'Faturamento SP3'!$Z$2:$Z$692,'Infos Relatório'!C$1,'Faturamento SP3'!$T$2:$T$692,"Sim")+SUMIFS('Faturamento SP3'!$P$2:$P$692,'Faturamento SP3'!$D$2:$D$692,'Infos Relatório'!$B$326,'Faturamento SP3'!$E$2:$E$692,'Infos Relatório'!$B389,'Faturamento SP3'!$Z$2:$Z$692,'Infos Relatório'!C$1,'Faturamento SP3'!$T$2:$T$692,"Sim")</f>
        <v>0</v>
      </c>
      <c r="G389" s="27" t="e">
        <f t="shared" si="121"/>
        <v>#DIV/0!</v>
      </c>
      <c r="H389" s="24">
        <f>SUMIFS('Faturamento SP3'!$H$2:$H$692,'Faturamento SP3'!$D$2:$D$692,'Infos Relatório'!$B$326,'Faturamento SP3'!$E$2:$E$692,'Infos Relatório'!$B389,'Faturamento SP3'!$Z$2:$Z$692,'Infos Relatório'!C$1)</f>
        <v>0</v>
      </c>
      <c r="I389" s="23">
        <f>COUNTIFS('Faturamento SP3'!$D$2:$D$692,'Infos Relatório'!$B$326,'Faturamento SP3'!$E$2:$E$692,'Infos Relatório'!$B389,'Faturamento SP3'!$Z$2:$Z$692,'Infos Relatório'!I$1)</f>
        <v>0</v>
      </c>
      <c r="J389" s="13">
        <f>SUMIFS('Faturamento SP3'!$G$2:$G$692,'Faturamento SP3'!$D$2:$D$692,'Infos Relatório'!$B$326,'Faturamento SP3'!$E$2:$E$692,'Infos Relatório'!$B389,'Faturamento SP3'!$Z$2:$Z$692,'Infos Relatório'!I$1)</f>
        <v>0</v>
      </c>
      <c r="K389" s="13">
        <f>SUMIFS('Faturamento SP3'!$J$2:$J$692,'Faturamento SP3'!$D$2:$D$692,'Infos Relatório'!$B$326,'Faturamento SP3'!$E$2:$E$692,'Infos Relatório'!$B389,'Faturamento SP3'!$Z$2:$Z$692,'Infos Relatório'!I$1)</f>
        <v>0</v>
      </c>
      <c r="L389" s="14">
        <f>SUMIFS('Faturamento SP3'!$O$2:$O$692,'Faturamento SP3'!$D$2:$D$692,'Infos Relatório'!$B$326,'Faturamento SP3'!$E$2:$E$692,'Infos Relatório'!$B389,'Faturamento SP3'!$Z$2:$Z$692,'Infos Relatório'!I$1,'Faturamento SP3'!$T$2:$T$692,"Sim")+SUMIFS('Faturamento SP3'!$P$2:$P$692,'Faturamento SP3'!$D$2:$D$692,'Infos Relatório'!$B$326,'Faturamento SP3'!$E$2:$E$692,'Infos Relatório'!$B389,'Faturamento SP3'!$Z$2:$Z$692,'Infos Relatório'!I$1,'Faturamento SP3'!$T$2:$T$692,"Sim")</f>
        <v>0</v>
      </c>
      <c r="M389" s="27" t="e">
        <f t="shared" si="122"/>
        <v>#DIV/0!</v>
      </c>
      <c r="N389" s="24">
        <f>SUMIFS('Faturamento SP3'!$H$2:$H$692,'Faturamento SP3'!$D$2:$D$692,'Infos Relatório'!$B$326,'Faturamento SP3'!$E$2:$E$692,'Infos Relatório'!$B389,'Faturamento SP3'!$Z$2:$Z$692,'Infos Relatório'!I$1)</f>
        <v>0</v>
      </c>
      <c r="O389" s="23">
        <f>COUNTIFS('Faturamento SP3'!$D$2:$D$692,'Infos Relatório'!$B$326,'Faturamento SP3'!$E$2:$E$692,'Infos Relatório'!$B389,'Faturamento SP3'!$Z$2:$Z$692,'Infos Relatório'!O$1)</f>
        <v>0</v>
      </c>
      <c r="P389" s="13">
        <f>SUMIFS('Faturamento SP3'!$G$2:$G$692,'Faturamento SP3'!$D$2:$D$692,'Infos Relatório'!$B$326,'Faturamento SP3'!$E$2:$E$692,'Infos Relatório'!$B389,'Faturamento SP3'!$Z$2:$Z$692,'Infos Relatório'!O$1)</f>
        <v>0</v>
      </c>
      <c r="Q389" s="13">
        <f>SUMIFS('Faturamento SP3'!$J$2:$J$692,'Faturamento SP3'!$D$2:$D$692,'Infos Relatório'!$B$326,'Faturamento SP3'!$E$2:$E$692,'Infos Relatório'!$B389,'Faturamento SP3'!$Z$2:$Z$692,'Infos Relatório'!O$1)</f>
        <v>0</v>
      </c>
      <c r="R389" s="14">
        <f>SUMIFS('Faturamento SP3'!$O$2:$O$692,'Faturamento SP3'!$D$2:$D$692,'Infos Relatório'!$B$326,'Faturamento SP3'!$E$2:$E$692,'Infos Relatório'!$B389,'Faturamento SP3'!$Z$2:$Z$692,'Infos Relatório'!O$1,'Faturamento SP3'!$T$2:$T$692,"Sim")+SUMIFS('Faturamento SP3'!$P$2:$P$692,'Faturamento SP3'!$D$2:$D$692,'Infos Relatório'!$B$326,'Faturamento SP3'!$E$2:$E$692,'Infos Relatório'!$B389,'Faturamento SP3'!$Z$2:$Z$692,'Infos Relatório'!O$1,'Faturamento SP3'!$T$2:$T$692,"Sim")</f>
        <v>0</v>
      </c>
      <c r="S389" s="27" t="e">
        <f t="shared" si="123"/>
        <v>#DIV/0!</v>
      </c>
      <c r="T389" s="24">
        <f>SUMIFS('Faturamento SP3'!$H$2:$H$692,'Faturamento SP3'!$D$2:$D$692,'Infos Relatório'!$B$326,'Faturamento SP3'!$E$2:$E$692,'Infos Relatório'!$B389,'Faturamento SP3'!$Z$2:$Z$692,'Infos Relatório'!O$1)</f>
        <v>0</v>
      </c>
      <c r="U389" s="23">
        <f>COUNTIFS('Faturamento SP3'!$D$2:$D$692,'Infos Relatório'!$B$326,'Faturamento SP3'!$E$2:$E$692,'Infos Relatório'!$B389,'Faturamento SP3'!$Z$2:$Z$692,'Infos Relatório'!U$1)</f>
        <v>0</v>
      </c>
      <c r="V389" s="13">
        <f>SUMIFS('Faturamento SP3'!$G$2:$G$692,'Faturamento SP3'!$D$2:$D$692,'Infos Relatório'!$B$326,'Faturamento SP3'!$E$2:$E$692,'Infos Relatório'!$B389,'Faturamento SP3'!$Z$2:$Z$692,'Infos Relatório'!U$1)</f>
        <v>0</v>
      </c>
      <c r="W389" s="13">
        <f>SUMIFS('Faturamento SP3'!$J$2:$J$692,'Faturamento SP3'!$D$2:$D$692,'Infos Relatório'!$B$326,'Faturamento SP3'!$E$2:$E$692,'Infos Relatório'!$B389,'Faturamento SP3'!$Z$2:$Z$692,'Infos Relatório'!U$1)</f>
        <v>0</v>
      </c>
      <c r="X389" s="14">
        <f>SUMIFS('Faturamento SP3'!$O$2:$O$692,'Faturamento SP3'!$D$2:$D$692,'Infos Relatório'!$B$326,'Faturamento SP3'!$E$2:$E$692,'Infos Relatório'!$B389,'Faturamento SP3'!$Z$2:$Z$692,'Infos Relatório'!U$1,'Faturamento SP3'!$T$2:$T$692,"Sim")+SUMIFS('Faturamento SP3'!$P$2:$P$692,'Faturamento SP3'!$D$2:$D$692,'Infos Relatório'!$B$326,'Faturamento SP3'!$E$2:$E$692,'Infos Relatório'!$B389,'Faturamento SP3'!$Z$2:$Z$692,'Infos Relatório'!U$1,'Faturamento SP3'!$T$2:$T$692,"Sim")</f>
        <v>0</v>
      </c>
      <c r="Y389" s="27" t="e">
        <f t="shared" si="124"/>
        <v>#DIV/0!</v>
      </c>
      <c r="Z389" s="24">
        <f>SUMIFS('Faturamento SP3'!$H$2:$H$692,'Faturamento SP3'!$D$2:$D$692,'Infos Relatório'!$B$326,'Faturamento SP3'!$E$2:$E$692,'Infos Relatório'!$B389,'Faturamento SP3'!$Z$2:$Z$692,'Infos Relatório'!U$1)</f>
        <v>0</v>
      </c>
      <c r="AA389" s="23">
        <f>COUNTIFS('Faturamento SP3'!$D$2:$D$692,'Infos Relatório'!$B$326,'Faturamento SP3'!$E$2:$E$692,'Infos Relatório'!$B389,'Faturamento SP3'!$Z$2:$Z$692,'Infos Relatório'!AA$1)</f>
        <v>0</v>
      </c>
      <c r="AB389" s="13">
        <f>SUMIFS('Faturamento SP3'!$G$2:$G$692,'Faturamento SP3'!$D$2:$D$692,'Infos Relatório'!$B$326,'Faturamento SP3'!$E$2:$E$692,'Infos Relatório'!$B389,'Faturamento SP3'!$Z$2:$Z$692,'Infos Relatório'!AA$1)</f>
        <v>0</v>
      </c>
      <c r="AC389" s="13">
        <f>SUMIFS('Faturamento SP3'!$J$2:$J$692,'Faturamento SP3'!$D$2:$D$692,'Infos Relatório'!$B$326,'Faturamento SP3'!$E$2:$E$692,'Infos Relatório'!$B389,'Faturamento SP3'!$Z$2:$Z$692,'Infos Relatório'!AA$1)</f>
        <v>0</v>
      </c>
      <c r="AD389" s="14">
        <f>SUMIFS('Faturamento SP3'!$O$2:$O$692,'Faturamento SP3'!$D$2:$D$692,'Infos Relatório'!$B$326,'Faturamento SP3'!$E$2:$E$692,'Infos Relatório'!$B389,'Faturamento SP3'!$Z$2:$Z$692,'Infos Relatório'!AA$1,'Faturamento SP3'!$T$2:$T$692,"Sim")+SUMIFS('Faturamento SP3'!$P$2:$P$692,'Faturamento SP3'!$D$2:$D$692,'Infos Relatório'!$B$326,'Faturamento SP3'!$E$2:$E$692,'Infos Relatório'!$B389,'Faturamento SP3'!$Z$2:$Z$692,'Infos Relatório'!AA$1,'Faturamento SP3'!$T$2:$T$692,"Sim")</f>
        <v>0</v>
      </c>
      <c r="AE389" s="27" t="e">
        <f t="shared" si="125"/>
        <v>#DIV/0!</v>
      </c>
      <c r="AF389" s="24">
        <f>SUMIFS('Faturamento SP3'!$H$2:$H$692,'Faturamento SP3'!$D$2:$D$692,'Infos Relatório'!$B$326,'Faturamento SP3'!$E$2:$E$692,'Infos Relatório'!$B389,'Faturamento SP3'!$Z$2:$Z$692,'Infos Relatório'!AA$1)</f>
        <v>0</v>
      </c>
      <c r="AG389" s="23">
        <f>COUNTIFS('Faturamento SP3'!$D$2:$D$692,'Infos Relatório'!$B$326,'Faturamento SP3'!$E$2:$E$692,'Infos Relatório'!$B389,'Faturamento SP3'!$Z$2:$Z$692,'Infos Relatório'!AG$1)</f>
        <v>0</v>
      </c>
      <c r="AH389" s="13">
        <f>SUMIFS('Faturamento SP3'!$G$2:$G$692,'Faturamento SP3'!$D$2:$D$692,'Infos Relatório'!$B$326,'Faturamento SP3'!$E$2:$E$692,'Infos Relatório'!$B389,'Faturamento SP3'!$Z$2:$Z$692,'Infos Relatório'!AG$1)</f>
        <v>0</v>
      </c>
      <c r="AI389" s="13">
        <f>SUMIFS('Faturamento SP3'!$J$2:$J$692,'Faturamento SP3'!$D$2:$D$692,'Infos Relatório'!$B$326,'Faturamento SP3'!$E$2:$E$692,'Infos Relatório'!$B389,'Faturamento SP3'!$Z$2:$Z$692,'Infos Relatório'!AG$1)</f>
        <v>0</v>
      </c>
      <c r="AJ389" s="14">
        <f>SUMIFS('Faturamento SP3'!$O$2:$O$692,'Faturamento SP3'!$D$2:$D$692,'Infos Relatório'!$B$326,'Faturamento SP3'!$E$2:$E$692,'Infos Relatório'!$B389,'Faturamento SP3'!$Z$2:$Z$692,'Infos Relatório'!AG$1,'Faturamento SP3'!$T$2:$T$692,"Sim")+SUMIFS('Faturamento SP3'!$P$2:$P$692,'Faturamento SP3'!$D$2:$D$692,'Infos Relatório'!$B$326,'Faturamento SP3'!$E$2:$E$692,'Infos Relatório'!$B389,'Faturamento SP3'!$Z$2:$Z$692,'Infos Relatório'!AG$1,'Faturamento SP3'!$T$2:$T$692,"Sim")</f>
        <v>0</v>
      </c>
      <c r="AK389" s="27" t="e">
        <f t="shared" si="126"/>
        <v>#DIV/0!</v>
      </c>
      <c r="AL389" s="24">
        <f>SUMIFS('Faturamento SP3'!$H$2:$H$692,'Faturamento SP3'!$D$2:$D$692,'Infos Relatório'!$B$326,'Faturamento SP3'!$E$2:$E$692,'Infos Relatório'!$B389,'Faturamento SP3'!$Z$2:$Z$692,'Infos Relatório'!AG$1)</f>
        <v>0</v>
      </c>
      <c r="AM389" s="23">
        <f>COUNTIFS('Faturamento SP3'!$D$2:$D$692,'Infos Relatório'!$B$326,'Faturamento SP3'!$E$2:$E$692,'Infos Relatório'!$B389,'Faturamento SP3'!$Z$2:$Z$692,'Infos Relatório'!AM$1)</f>
        <v>0</v>
      </c>
      <c r="AN389" s="13">
        <f>SUMIFS('Faturamento SP3'!$G$2:$G$692,'Faturamento SP3'!$D$2:$D$692,'Infos Relatório'!$B$326,'Faturamento SP3'!$E$2:$E$692,'Infos Relatório'!$B389,'Faturamento SP3'!$Z$2:$Z$692,'Infos Relatório'!AM$1)</f>
        <v>0</v>
      </c>
      <c r="AO389" s="13">
        <f>SUMIFS('Faturamento SP3'!$J$2:$J$692,'Faturamento SP3'!$D$2:$D$692,'Infos Relatório'!$B$326,'Faturamento SP3'!$E$2:$E$692,'Infos Relatório'!$B389,'Faturamento SP3'!$Z$2:$Z$692,'Infos Relatório'!AM$1)</f>
        <v>0</v>
      </c>
      <c r="AP389" s="14">
        <f>SUMIFS('Faturamento SP3'!$O$2:$O$692,'Faturamento SP3'!$D$2:$D$692,'Infos Relatório'!$B$326,'Faturamento SP3'!$E$2:$E$692,'Infos Relatório'!$B389,'Faturamento SP3'!$Z$2:$Z$692,'Infos Relatório'!AM$1,'Faturamento SP3'!$T$2:$T$692,"Sim")+SUMIFS('Faturamento SP3'!$P$2:$P$692,'Faturamento SP3'!$D$2:$D$692,'Infos Relatório'!$B$326,'Faturamento SP3'!$E$2:$E$692,'Infos Relatório'!$B389,'Faturamento SP3'!$Z$2:$Z$692,'Infos Relatório'!AM$1,'Faturamento SP3'!$T$2:$T$692,"Sim")</f>
        <v>0</v>
      </c>
      <c r="AQ389" s="27" t="e">
        <f t="shared" si="127"/>
        <v>#DIV/0!</v>
      </c>
      <c r="AR389" s="24">
        <f>SUMIFS('Faturamento SP3'!$H$2:$H$692,'Faturamento SP3'!$D$2:$D$692,'Infos Relatório'!$B$326,'Faturamento SP3'!$E$2:$E$692,'Infos Relatório'!$B389,'Faturamento SP3'!$Z$2:$Z$692,'Infos Relatório'!AM$1)</f>
        <v>0</v>
      </c>
      <c r="AS389" s="23">
        <f>COUNTIFS('Faturamento SP3'!$D$2:$D$692,'Infos Relatório'!$B$326,'Faturamento SP3'!$E$2:$E$692,'Infos Relatório'!$B389,'Faturamento SP3'!$Z$2:$Z$692,'Infos Relatório'!AS$1)</f>
        <v>0</v>
      </c>
      <c r="AT389" s="13">
        <f>SUMIFS('Faturamento SP3'!$G$2:$G$692,'Faturamento SP3'!$D$2:$D$692,'Infos Relatório'!$B$326,'Faturamento SP3'!$E$2:$E$692,'Infos Relatório'!$B389,'Faturamento SP3'!$Z$2:$Z$692,'Infos Relatório'!AS$1)</f>
        <v>0</v>
      </c>
      <c r="AU389" s="13">
        <f>SUMIFS('Faturamento SP3'!$J$2:$J$692,'Faturamento SP3'!$D$2:$D$692,'Infos Relatório'!$B$326,'Faturamento SP3'!$E$2:$E$692,'Infos Relatório'!$B389,'Faturamento SP3'!$Z$2:$Z$692,'Infos Relatório'!AS$1)</f>
        <v>0</v>
      </c>
      <c r="AV389" s="14">
        <f>SUMIFS('Faturamento SP3'!$O$2:$O$692,'Faturamento SP3'!$D$2:$D$692,'Infos Relatório'!$B$326,'Faturamento SP3'!$E$2:$E$692,'Infos Relatório'!$B389,'Faturamento SP3'!$Z$2:$Z$692,'Infos Relatório'!AS$1,'Faturamento SP3'!$T$2:$T$692,"Sim")+SUMIFS('Faturamento SP3'!$P$2:$P$692,'Faturamento SP3'!$D$2:$D$692,'Infos Relatório'!$B$326,'Faturamento SP3'!$E$2:$E$692,'Infos Relatório'!$B389,'Faturamento SP3'!$Z$2:$Z$692,'Infos Relatório'!AS$1,'Faturamento SP3'!$T$2:$T$692,"Sim")</f>
        <v>0</v>
      </c>
      <c r="AW389" s="27" t="e">
        <f t="shared" si="128"/>
        <v>#DIV/0!</v>
      </c>
      <c r="AX389" s="24">
        <f>SUMIFS('Faturamento SP3'!$H$2:$H$692,'Faturamento SP3'!$D$2:$D$692,'Infos Relatório'!$B$326,'Faturamento SP3'!$E$2:$E$692,'Infos Relatório'!$B389,'Faturamento SP3'!$Z$2:$Z$692,'Infos Relatório'!AS$1)</f>
        <v>0</v>
      </c>
      <c r="AY389" s="23">
        <f>COUNTIFS('Faturamento SP3'!$D$2:$D$692,'Infos Relatório'!$B$326,'Faturamento SP3'!$E$2:$E$692,'Infos Relatório'!$B389,'Faturamento SP3'!$Z$2:$Z$692,'Infos Relatório'!AY$1)</f>
        <v>0</v>
      </c>
      <c r="AZ389" s="13">
        <f>SUMIFS('Faturamento SP3'!$G$2:$G$692,'Faturamento SP3'!$D$2:$D$692,'Infos Relatório'!$B$326,'Faturamento SP3'!$E$2:$E$692,'Infos Relatório'!$B389,'Faturamento SP3'!$Z$2:$Z$692,'Infos Relatório'!AY$1)</f>
        <v>0</v>
      </c>
      <c r="BA389" s="13">
        <f>SUMIFS('Faturamento SP3'!$J$2:$J$692,'Faturamento SP3'!$D$2:$D$692,'Infos Relatório'!$B$326,'Faturamento SP3'!$E$2:$E$692,'Infos Relatório'!$B389,'Faturamento SP3'!$Z$2:$Z$692,'Infos Relatório'!AY$1)</f>
        <v>0</v>
      </c>
      <c r="BB389" s="14">
        <f>SUMIFS('Faturamento SP3'!$O$2:$O$692,'Faturamento SP3'!$D$2:$D$692,'Infos Relatório'!$B$326,'Faturamento SP3'!$E$2:$E$692,'Infos Relatório'!$B389,'Faturamento SP3'!$Z$2:$Z$692,'Infos Relatório'!AY$1,'Faturamento SP3'!$T$2:$T$692,"Sim")+SUMIFS('Faturamento SP3'!$P$2:$P$692,'Faturamento SP3'!$D$2:$D$692,'Infos Relatório'!$B$326,'Faturamento SP3'!$E$2:$E$692,'Infos Relatório'!$B389,'Faturamento SP3'!$Z$2:$Z$692,'Infos Relatório'!AY$1,'Faturamento SP3'!$T$2:$T$692,"Sim")</f>
        <v>0</v>
      </c>
      <c r="BC389" s="27" t="e">
        <f t="shared" si="129"/>
        <v>#DIV/0!</v>
      </c>
      <c r="BD389" s="24">
        <f>SUMIFS('Faturamento SP3'!$H$2:$H$692,'Faturamento SP3'!$D$2:$D$692,'Infos Relatório'!$B$326,'Faturamento SP3'!$E$2:$E$692,'Infos Relatório'!$B389,'Faturamento SP3'!$Z$2:$Z$692,'Infos Relatório'!AY$1)</f>
        <v>0</v>
      </c>
      <c r="BE389" s="23">
        <f>COUNTIFS('Faturamento SP3'!$D$2:$D$692,'Infos Relatório'!$B$326,'Faturamento SP3'!$E$2:$E$692,'Infos Relatório'!$B389,'Faturamento SP3'!$Z$2:$Z$692,'Infos Relatório'!BE$1)</f>
        <v>0</v>
      </c>
      <c r="BF389" s="13">
        <f>SUMIFS('Faturamento SP3'!$G$2:$G$692,'Faturamento SP3'!$D$2:$D$692,'Infos Relatório'!$B$326,'Faturamento SP3'!$E$2:$E$692,'Infos Relatório'!$B389,'Faturamento SP3'!$Z$2:$Z$692,'Infos Relatório'!BE$1)</f>
        <v>0</v>
      </c>
      <c r="BG389" s="13">
        <f>SUMIFS('Faturamento SP3'!$J$2:$J$692,'Faturamento SP3'!$D$2:$D$692,'Infos Relatório'!$B$326,'Faturamento SP3'!$E$2:$E$692,'Infos Relatório'!$B389,'Faturamento SP3'!$Z$2:$Z$692,'Infos Relatório'!BE$1)</f>
        <v>0</v>
      </c>
      <c r="BH389" s="14">
        <f>SUMIFS('Faturamento SP3'!$O$2:$O$692,'Faturamento SP3'!$D$2:$D$692,'Infos Relatório'!$B$326,'Faturamento SP3'!$E$2:$E$692,'Infos Relatório'!$B389,'Faturamento SP3'!$Z$2:$Z$692,'Infos Relatório'!BE$1,'Faturamento SP3'!$T$2:$T$692,"Sim")+SUMIFS('Faturamento SP3'!$P$2:$P$692,'Faturamento SP3'!$D$2:$D$692,'Infos Relatório'!$B$326,'Faturamento SP3'!$E$2:$E$692,'Infos Relatório'!$B389,'Faturamento SP3'!$Z$2:$Z$692,'Infos Relatório'!BE$1,'Faturamento SP3'!$T$2:$T$692,"Sim")</f>
        <v>0</v>
      </c>
      <c r="BI389" s="27" t="e">
        <f t="shared" si="130"/>
        <v>#DIV/0!</v>
      </c>
      <c r="BJ389" s="24">
        <f>SUMIFS('Faturamento SP3'!$H$2:$H$692,'Faturamento SP3'!$D$2:$D$692,'Infos Relatório'!$B$326,'Faturamento SP3'!$E$2:$E$692,'Infos Relatório'!$B389,'Faturamento SP3'!$Z$2:$Z$692,'Infos Relatório'!BE$1)</f>
        <v>0</v>
      </c>
      <c r="BK389" s="23">
        <f>COUNTIFS('Faturamento SP3'!$D$2:$D$692,'Infos Relatório'!$B$326,'Faturamento SP3'!$E$2:$E$692,'Infos Relatório'!$B389,'Faturamento SP3'!$Z$2:$Z$692,'Infos Relatório'!BK$1)</f>
        <v>0</v>
      </c>
      <c r="BL389" s="13">
        <f>SUMIFS('Faturamento SP3'!$G$2:$G$692,'Faturamento SP3'!$D$2:$D$692,'Infos Relatório'!$B$326,'Faturamento SP3'!$E$2:$E$692,'Infos Relatório'!$B389,'Faturamento SP3'!$Z$2:$Z$692,'Infos Relatório'!BK$1)</f>
        <v>0</v>
      </c>
      <c r="BM389" s="13">
        <f>SUMIFS('Faturamento SP3'!$J$2:$J$692,'Faturamento SP3'!$D$2:$D$692,'Infos Relatório'!$B$326,'Faturamento SP3'!$E$2:$E$692,'Infos Relatório'!$B389,'Faturamento SP3'!$Z$2:$Z$692,'Infos Relatório'!BK$1)</f>
        <v>0</v>
      </c>
      <c r="BN389" s="14">
        <f>SUMIFS('Faturamento SP3'!$O$2:$O$692,'Faturamento SP3'!$D$2:$D$692,'Infos Relatório'!$B$326,'Faturamento SP3'!$E$2:$E$692,'Infos Relatório'!$B389,'Faturamento SP3'!$Z$2:$Z$692,'Infos Relatório'!BK$1,'Faturamento SP3'!$T$2:$T$692,"Sim")+SUMIFS('Faturamento SP3'!$P$2:$P$692,'Faturamento SP3'!$D$2:$D$692,'Infos Relatório'!$B$326,'Faturamento SP3'!$E$2:$E$692,'Infos Relatório'!$B389,'Faturamento SP3'!$Z$2:$Z$692,'Infos Relatório'!BK$1,'Faturamento SP3'!$T$2:$T$692,"Sim")</f>
        <v>0</v>
      </c>
      <c r="BO389" s="27" t="e">
        <f t="shared" si="131"/>
        <v>#DIV/0!</v>
      </c>
      <c r="BP389" s="24">
        <f>SUMIFS('Faturamento SP3'!$H$2:$H$692,'Faturamento SP3'!$D$2:$D$692,'Infos Relatório'!$B$326,'Faturamento SP3'!$E$2:$E$692,'Infos Relatório'!$B389,'Faturamento SP3'!$Z$2:$Z$692,'Infos Relatório'!BK$1)</f>
        <v>0</v>
      </c>
      <c r="BQ389" s="23">
        <f>COUNTIFS('Faturamento SP3'!$D$2:$D$692,'Infos Relatório'!$B$326,'Faturamento SP3'!$E$2:$E$692,'Infos Relatório'!$B389,'Faturamento SP3'!$Z$2:$Z$692,'Infos Relatório'!BQ$1)</f>
        <v>0</v>
      </c>
      <c r="BR389" s="13">
        <f>SUMIFS('Faturamento SP3'!$G$2:$G$692,'Faturamento SP3'!$D$2:$D$692,'Infos Relatório'!$B$326,'Faturamento SP3'!$E$2:$E$692,'Infos Relatório'!$B389,'Faturamento SP3'!$Z$2:$Z$692,'Infos Relatório'!BQ$1)</f>
        <v>0</v>
      </c>
      <c r="BS389" s="13">
        <f>SUMIFS('Faturamento SP3'!$J$2:$J$692,'Faturamento SP3'!$D$2:$D$692,'Infos Relatório'!$B$326,'Faturamento SP3'!$E$2:$E$692,'Infos Relatório'!$B389,'Faturamento SP3'!$Z$2:$Z$692,'Infos Relatório'!BQ$1)</f>
        <v>0</v>
      </c>
      <c r="BT389" s="14">
        <f>SUMIFS('Faturamento SP3'!$O$2:$O$692,'Faturamento SP3'!$D$2:$D$692,'Infos Relatório'!$B$326,'Faturamento SP3'!$E$2:$E$692,'Infos Relatório'!$B389,'Faturamento SP3'!$Z$2:$Z$692,'Infos Relatório'!BQ$1,'Faturamento SP3'!$T$2:$T$692,"Sim")+SUMIFS('Faturamento SP3'!$P$2:$P$692,'Faturamento SP3'!$D$2:$D$692,'Infos Relatório'!$B$326,'Faturamento SP3'!$E$2:$E$692,'Infos Relatório'!$B389,'Faturamento SP3'!$Z$2:$Z$692,'Infos Relatório'!BQ$1,'Faturamento SP3'!$T$2:$T$692,"Sim")</f>
        <v>0</v>
      </c>
      <c r="BU389" s="27" t="e">
        <f t="shared" si="132"/>
        <v>#DIV/0!</v>
      </c>
      <c r="BV389" s="24">
        <f>SUMIFS('Faturamento SP3'!$H$2:$H$692,'Faturamento SP3'!$D$2:$D$692,'Infos Relatório'!$B$326,'Faturamento SP3'!$E$2:$E$692,'Infos Relatório'!$B389,'Faturamento SP3'!$Z$2:$Z$692,'Infos Relatório'!BQ$1)</f>
        <v>0</v>
      </c>
    </row>
    <row r="390" spans="2:74">
      <c r="B390" s="17" t="s">
        <v>70</v>
      </c>
      <c r="C390" s="23">
        <f>COUNTIFS('Faturamento SP3'!$D$2:$D$692,'Infos Relatório'!$B$326,'Faturamento SP3'!$E$2:$E$692,'Infos Relatório'!$B390,'Faturamento SP3'!$Z$2:$Z$692,'Infos Relatório'!C$1)</f>
        <v>0</v>
      </c>
      <c r="D390" s="13">
        <f>SUMIFS('Faturamento SP3'!$G$2:$G$692,'Faturamento SP3'!$D$2:$D$692,'Infos Relatório'!$B$326,'Faturamento SP3'!$E$2:$E$692,'Infos Relatório'!$B390,'Faturamento SP3'!$Z$2:$Z$692,'Infos Relatório'!C$1)</f>
        <v>0</v>
      </c>
      <c r="E390" s="13">
        <f>SUMIFS('Faturamento SP3'!$J$2:$J$692,'Faturamento SP3'!$D$2:$D$692,'Infos Relatório'!$B$326,'Faturamento SP3'!$E$2:$E$692,'Infos Relatório'!$B390,'Faturamento SP3'!$Z$2:$Z$692,'Infos Relatório'!C$1)</f>
        <v>0</v>
      </c>
      <c r="F390" s="14">
        <f>SUMIFS('Faturamento SP3'!$O$2:$O$692,'Faturamento SP3'!$D$2:$D$692,'Infos Relatório'!$B$326,'Faturamento SP3'!$E$2:$E$692,'Infos Relatório'!$B390,'Faturamento SP3'!$Z$2:$Z$692,'Infos Relatório'!C$1,'Faturamento SP3'!$T$2:$T$692,"Sim")+SUMIFS('Faturamento SP3'!$P$2:$P$692,'Faturamento SP3'!$D$2:$D$692,'Infos Relatório'!$B$326,'Faturamento SP3'!$E$2:$E$692,'Infos Relatório'!$B390,'Faturamento SP3'!$Z$2:$Z$692,'Infos Relatório'!C$1,'Faturamento SP3'!$T$2:$T$692,"Sim")</f>
        <v>0</v>
      </c>
      <c r="G390" s="27" t="e">
        <f t="shared" si="121"/>
        <v>#DIV/0!</v>
      </c>
      <c r="H390" s="24">
        <f>SUMIFS('Faturamento SP3'!$H$2:$H$692,'Faturamento SP3'!$D$2:$D$692,'Infos Relatório'!$B$326,'Faturamento SP3'!$E$2:$E$692,'Infos Relatório'!$B390,'Faturamento SP3'!$Z$2:$Z$692,'Infos Relatório'!C$1)</f>
        <v>0</v>
      </c>
      <c r="I390" s="23">
        <f>COUNTIFS('Faturamento SP3'!$D$2:$D$692,'Infos Relatório'!$B$326,'Faturamento SP3'!$E$2:$E$692,'Infos Relatório'!$B390,'Faturamento SP3'!$Z$2:$Z$692,'Infos Relatório'!I$1)</f>
        <v>0</v>
      </c>
      <c r="J390" s="13">
        <f>SUMIFS('Faturamento SP3'!$G$2:$G$692,'Faturamento SP3'!$D$2:$D$692,'Infos Relatório'!$B$326,'Faturamento SP3'!$E$2:$E$692,'Infos Relatório'!$B390,'Faturamento SP3'!$Z$2:$Z$692,'Infos Relatório'!I$1)</f>
        <v>0</v>
      </c>
      <c r="K390" s="13">
        <f>SUMIFS('Faturamento SP3'!$J$2:$J$692,'Faturamento SP3'!$D$2:$D$692,'Infos Relatório'!$B$326,'Faturamento SP3'!$E$2:$E$692,'Infos Relatório'!$B390,'Faturamento SP3'!$Z$2:$Z$692,'Infos Relatório'!I$1)</f>
        <v>0</v>
      </c>
      <c r="L390" s="14">
        <f>SUMIFS('Faturamento SP3'!$O$2:$O$692,'Faturamento SP3'!$D$2:$D$692,'Infos Relatório'!$B$326,'Faturamento SP3'!$E$2:$E$692,'Infos Relatório'!$B390,'Faturamento SP3'!$Z$2:$Z$692,'Infos Relatório'!I$1,'Faturamento SP3'!$T$2:$T$692,"Sim")+SUMIFS('Faturamento SP3'!$P$2:$P$692,'Faturamento SP3'!$D$2:$D$692,'Infos Relatório'!$B$326,'Faturamento SP3'!$E$2:$E$692,'Infos Relatório'!$B390,'Faturamento SP3'!$Z$2:$Z$692,'Infos Relatório'!I$1,'Faturamento SP3'!$T$2:$T$692,"Sim")</f>
        <v>0</v>
      </c>
      <c r="M390" s="27" t="e">
        <f t="shared" si="122"/>
        <v>#DIV/0!</v>
      </c>
      <c r="N390" s="24">
        <f>SUMIFS('Faturamento SP3'!$H$2:$H$692,'Faturamento SP3'!$D$2:$D$692,'Infos Relatório'!$B$326,'Faturamento SP3'!$E$2:$E$692,'Infos Relatório'!$B390,'Faturamento SP3'!$Z$2:$Z$692,'Infos Relatório'!I$1)</f>
        <v>0</v>
      </c>
      <c r="O390" s="23">
        <f>COUNTIFS('Faturamento SP3'!$D$2:$D$692,'Infos Relatório'!$B$326,'Faturamento SP3'!$E$2:$E$692,'Infos Relatório'!$B390,'Faturamento SP3'!$Z$2:$Z$692,'Infos Relatório'!O$1)</f>
        <v>0</v>
      </c>
      <c r="P390" s="13">
        <f>SUMIFS('Faturamento SP3'!$G$2:$G$692,'Faturamento SP3'!$D$2:$D$692,'Infos Relatório'!$B$326,'Faturamento SP3'!$E$2:$E$692,'Infos Relatório'!$B390,'Faturamento SP3'!$Z$2:$Z$692,'Infos Relatório'!O$1)</f>
        <v>0</v>
      </c>
      <c r="Q390" s="13">
        <f>SUMIFS('Faturamento SP3'!$J$2:$J$692,'Faturamento SP3'!$D$2:$D$692,'Infos Relatório'!$B$326,'Faturamento SP3'!$E$2:$E$692,'Infos Relatório'!$B390,'Faturamento SP3'!$Z$2:$Z$692,'Infos Relatório'!O$1)</f>
        <v>0</v>
      </c>
      <c r="R390" s="14">
        <f>SUMIFS('Faturamento SP3'!$O$2:$O$692,'Faturamento SP3'!$D$2:$D$692,'Infos Relatório'!$B$326,'Faturamento SP3'!$E$2:$E$692,'Infos Relatório'!$B390,'Faturamento SP3'!$Z$2:$Z$692,'Infos Relatório'!O$1,'Faturamento SP3'!$T$2:$T$692,"Sim")+SUMIFS('Faturamento SP3'!$P$2:$P$692,'Faturamento SP3'!$D$2:$D$692,'Infos Relatório'!$B$326,'Faturamento SP3'!$E$2:$E$692,'Infos Relatório'!$B390,'Faturamento SP3'!$Z$2:$Z$692,'Infos Relatório'!O$1,'Faturamento SP3'!$T$2:$T$692,"Sim")</f>
        <v>0</v>
      </c>
      <c r="S390" s="27" t="e">
        <f t="shared" si="123"/>
        <v>#DIV/0!</v>
      </c>
      <c r="T390" s="24">
        <f>SUMIFS('Faturamento SP3'!$H$2:$H$692,'Faturamento SP3'!$D$2:$D$692,'Infos Relatório'!$B$326,'Faturamento SP3'!$E$2:$E$692,'Infos Relatório'!$B390,'Faturamento SP3'!$Z$2:$Z$692,'Infos Relatório'!O$1)</f>
        <v>0</v>
      </c>
      <c r="U390" s="23">
        <f>COUNTIFS('Faturamento SP3'!$D$2:$D$692,'Infos Relatório'!$B$326,'Faturamento SP3'!$E$2:$E$692,'Infos Relatório'!$B390,'Faturamento SP3'!$Z$2:$Z$692,'Infos Relatório'!U$1)</f>
        <v>0</v>
      </c>
      <c r="V390" s="13">
        <f>SUMIFS('Faturamento SP3'!$G$2:$G$692,'Faturamento SP3'!$D$2:$D$692,'Infos Relatório'!$B$326,'Faturamento SP3'!$E$2:$E$692,'Infos Relatório'!$B390,'Faturamento SP3'!$Z$2:$Z$692,'Infos Relatório'!U$1)</f>
        <v>0</v>
      </c>
      <c r="W390" s="13">
        <f>SUMIFS('Faturamento SP3'!$J$2:$J$692,'Faturamento SP3'!$D$2:$D$692,'Infos Relatório'!$B$326,'Faturamento SP3'!$E$2:$E$692,'Infos Relatório'!$B390,'Faturamento SP3'!$Z$2:$Z$692,'Infos Relatório'!U$1)</f>
        <v>0</v>
      </c>
      <c r="X390" s="14">
        <f>SUMIFS('Faturamento SP3'!$O$2:$O$692,'Faturamento SP3'!$D$2:$D$692,'Infos Relatório'!$B$326,'Faturamento SP3'!$E$2:$E$692,'Infos Relatório'!$B390,'Faturamento SP3'!$Z$2:$Z$692,'Infos Relatório'!U$1,'Faturamento SP3'!$T$2:$T$692,"Sim")+SUMIFS('Faturamento SP3'!$P$2:$P$692,'Faturamento SP3'!$D$2:$D$692,'Infos Relatório'!$B$326,'Faturamento SP3'!$E$2:$E$692,'Infos Relatório'!$B390,'Faturamento SP3'!$Z$2:$Z$692,'Infos Relatório'!U$1,'Faturamento SP3'!$T$2:$T$692,"Sim")</f>
        <v>0</v>
      </c>
      <c r="Y390" s="27" t="e">
        <f t="shared" si="124"/>
        <v>#DIV/0!</v>
      </c>
      <c r="Z390" s="24">
        <f>SUMIFS('Faturamento SP3'!$H$2:$H$692,'Faturamento SP3'!$D$2:$D$692,'Infos Relatório'!$B$326,'Faturamento SP3'!$E$2:$E$692,'Infos Relatório'!$B390,'Faturamento SP3'!$Z$2:$Z$692,'Infos Relatório'!U$1)</f>
        <v>0</v>
      </c>
      <c r="AA390" s="23">
        <f>COUNTIFS('Faturamento SP3'!$D$2:$D$692,'Infos Relatório'!$B$326,'Faturamento SP3'!$E$2:$E$692,'Infos Relatório'!$B390,'Faturamento SP3'!$Z$2:$Z$692,'Infos Relatório'!AA$1)</f>
        <v>0</v>
      </c>
      <c r="AB390" s="13">
        <f>SUMIFS('Faturamento SP3'!$G$2:$G$692,'Faturamento SP3'!$D$2:$D$692,'Infos Relatório'!$B$326,'Faturamento SP3'!$E$2:$E$692,'Infos Relatório'!$B390,'Faturamento SP3'!$Z$2:$Z$692,'Infos Relatório'!AA$1)</f>
        <v>0</v>
      </c>
      <c r="AC390" s="13">
        <f>SUMIFS('Faturamento SP3'!$J$2:$J$692,'Faturamento SP3'!$D$2:$D$692,'Infos Relatório'!$B$326,'Faturamento SP3'!$E$2:$E$692,'Infos Relatório'!$B390,'Faturamento SP3'!$Z$2:$Z$692,'Infos Relatório'!AA$1)</f>
        <v>0</v>
      </c>
      <c r="AD390" s="14">
        <f>SUMIFS('Faturamento SP3'!$O$2:$O$692,'Faturamento SP3'!$D$2:$D$692,'Infos Relatório'!$B$326,'Faturamento SP3'!$E$2:$E$692,'Infos Relatório'!$B390,'Faturamento SP3'!$Z$2:$Z$692,'Infos Relatório'!AA$1,'Faturamento SP3'!$T$2:$T$692,"Sim")+SUMIFS('Faturamento SP3'!$P$2:$P$692,'Faturamento SP3'!$D$2:$D$692,'Infos Relatório'!$B$326,'Faturamento SP3'!$E$2:$E$692,'Infos Relatório'!$B390,'Faturamento SP3'!$Z$2:$Z$692,'Infos Relatório'!AA$1,'Faturamento SP3'!$T$2:$T$692,"Sim")</f>
        <v>0</v>
      </c>
      <c r="AE390" s="27" t="e">
        <f t="shared" si="125"/>
        <v>#DIV/0!</v>
      </c>
      <c r="AF390" s="24">
        <f>SUMIFS('Faturamento SP3'!$H$2:$H$692,'Faturamento SP3'!$D$2:$D$692,'Infos Relatório'!$B$326,'Faturamento SP3'!$E$2:$E$692,'Infos Relatório'!$B390,'Faturamento SP3'!$Z$2:$Z$692,'Infos Relatório'!AA$1)</f>
        <v>0</v>
      </c>
      <c r="AG390" s="23">
        <f>COUNTIFS('Faturamento SP3'!$D$2:$D$692,'Infos Relatório'!$B$326,'Faturamento SP3'!$E$2:$E$692,'Infos Relatório'!$B390,'Faturamento SP3'!$Z$2:$Z$692,'Infos Relatório'!AG$1)</f>
        <v>0</v>
      </c>
      <c r="AH390" s="13">
        <f>SUMIFS('Faturamento SP3'!$G$2:$G$692,'Faturamento SP3'!$D$2:$D$692,'Infos Relatório'!$B$326,'Faturamento SP3'!$E$2:$E$692,'Infos Relatório'!$B390,'Faturamento SP3'!$Z$2:$Z$692,'Infos Relatório'!AG$1)</f>
        <v>0</v>
      </c>
      <c r="AI390" s="13">
        <f>SUMIFS('Faturamento SP3'!$J$2:$J$692,'Faturamento SP3'!$D$2:$D$692,'Infos Relatório'!$B$326,'Faturamento SP3'!$E$2:$E$692,'Infos Relatório'!$B390,'Faturamento SP3'!$Z$2:$Z$692,'Infos Relatório'!AG$1)</f>
        <v>0</v>
      </c>
      <c r="AJ390" s="14">
        <f>SUMIFS('Faturamento SP3'!$O$2:$O$692,'Faturamento SP3'!$D$2:$D$692,'Infos Relatório'!$B$326,'Faturamento SP3'!$E$2:$E$692,'Infos Relatório'!$B390,'Faturamento SP3'!$Z$2:$Z$692,'Infos Relatório'!AG$1,'Faturamento SP3'!$T$2:$T$692,"Sim")+SUMIFS('Faturamento SP3'!$P$2:$P$692,'Faturamento SP3'!$D$2:$D$692,'Infos Relatório'!$B$326,'Faturamento SP3'!$E$2:$E$692,'Infos Relatório'!$B390,'Faturamento SP3'!$Z$2:$Z$692,'Infos Relatório'!AG$1,'Faturamento SP3'!$T$2:$T$692,"Sim")</f>
        <v>0</v>
      </c>
      <c r="AK390" s="27" t="e">
        <f t="shared" si="126"/>
        <v>#DIV/0!</v>
      </c>
      <c r="AL390" s="24">
        <f>SUMIFS('Faturamento SP3'!$H$2:$H$692,'Faturamento SP3'!$D$2:$D$692,'Infos Relatório'!$B$326,'Faturamento SP3'!$E$2:$E$692,'Infos Relatório'!$B390,'Faturamento SP3'!$Z$2:$Z$692,'Infos Relatório'!AG$1)</f>
        <v>0</v>
      </c>
      <c r="AM390" s="23">
        <f>COUNTIFS('Faturamento SP3'!$D$2:$D$692,'Infos Relatório'!$B$326,'Faturamento SP3'!$E$2:$E$692,'Infos Relatório'!$B390,'Faturamento SP3'!$Z$2:$Z$692,'Infos Relatório'!AM$1)</f>
        <v>0</v>
      </c>
      <c r="AN390" s="13">
        <f>SUMIFS('Faturamento SP3'!$G$2:$G$692,'Faturamento SP3'!$D$2:$D$692,'Infos Relatório'!$B$326,'Faturamento SP3'!$E$2:$E$692,'Infos Relatório'!$B390,'Faturamento SP3'!$Z$2:$Z$692,'Infos Relatório'!AM$1)</f>
        <v>0</v>
      </c>
      <c r="AO390" s="13">
        <f>SUMIFS('Faturamento SP3'!$J$2:$J$692,'Faturamento SP3'!$D$2:$D$692,'Infos Relatório'!$B$326,'Faturamento SP3'!$E$2:$E$692,'Infos Relatório'!$B390,'Faturamento SP3'!$Z$2:$Z$692,'Infos Relatório'!AM$1)</f>
        <v>0</v>
      </c>
      <c r="AP390" s="14">
        <f>SUMIFS('Faturamento SP3'!$O$2:$O$692,'Faturamento SP3'!$D$2:$D$692,'Infos Relatório'!$B$326,'Faturamento SP3'!$E$2:$E$692,'Infos Relatório'!$B390,'Faturamento SP3'!$Z$2:$Z$692,'Infos Relatório'!AM$1,'Faturamento SP3'!$T$2:$T$692,"Sim")+SUMIFS('Faturamento SP3'!$P$2:$P$692,'Faturamento SP3'!$D$2:$D$692,'Infos Relatório'!$B$326,'Faturamento SP3'!$E$2:$E$692,'Infos Relatório'!$B390,'Faturamento SP3'!$Z$2:$Z$692,'Infos Relatório'!AM$1,'Faturamento SP3'!$T$2:$T$692,"Sim")</f>
        <v>0</v>
      </c>
      <c r="AQ390" s="27" t="e">
        <f t="shared" si="127"/>
        <v>#DIV/0!</v>
      </c>
      <c r="AR390" s="24">
        <f>SUMIFS('Faturamento SP3'!$H$2:$H$692,'Faturamento SP3'!$D$2:$D$692,'Infos Relatório'!$B$326,'Faturamento SP3'!$E$2:$E$692,'Infos Relatório'!$B390,'Faturamento SP3'!$Z$2:$Z$692,'Infos Relatório'!AM$1)</f>
        <v>0</v>
      </c>
      <c r="AS390" s="23">
        <f>COUNTIFS('Faturamento SP3'!$D$2:$D$692,'Infos Relatório'!$B$326,'Faturamento SP3'!$E$2:$E$692,'Infos Relatório'!$B390,'Faturamento SP3'!$Z$2:$Z$692,'Infos Relatório'!AS$1)</f>
        <v>0</v>
      </c>
      <c r="AT390" s="13">
        <f>SUMIFS('Faturamento SP3'!$G$2:$G$692,'Faturamento SP3'!$D$2:$D$692,'Infos Relatório'!$B$326,'Faturamento SP3'!$E$2:$E$692,'Infos Relatório'!$B390,'Faturamento SP3'!$Z$2:$Z$692,'Infos Relatório'!AS$1)</f>
        <v>0</v>
      </c>
      <c r="AU390" s="13">
        <f>SUMIFS('Faturamento SP3'!$J$2:$J$692,'Faturamento SP3'!$D$2:$D$692,'Infos Relatório'!$B$326,'Faturamento SP3'!$E$2:$E$692,'Infos Relatório'!$B390,'Faturamento SP3'!$Z$2:$Z$692,'Infos Relatório'!AS$1)</f>
        <v>0</v>
      </c>
      <c r="AV390" s="14">
        <f>SUMIFS('Faturamento SP3'!$O$2:$O$692,'Faturamento SP3'!$D$2:$D$692,'Infos Relatório'!$B$326,'Faturamento SP3'!$E$2:$E$692,'Infos Relatório'!$B390,'Faturamento SP3'!$Z$2:$Z$692,'Infos Relatório'!AS$1,'Faturamento SP3'!$T$2:$T$692,"Sim")+SUMIFS('Faturamento SP3'!$P$2:$P$692,'Faturamento SP3'!$D$2:$D$692,'Infos Relatório'!$B$326,'Faturamento SP3'!$E$2:$E$692,'Infos Relatório'!$B390,'Faturamento SP3'!$Z$2:$Z$692,'Infos Relatório'!AS$1,'Faturamento SP3'!$T$2:$T$692,"Sim")</f>
        <v>0</v>
      </c>
      <c r="AW390" s="27" t="e">
        <f t="shared" si="128"/>
        <v>#DIV/0!</v>
      </c>
      <c r="AX390" s="24">
        <f>SUMIFS('Faturamento SP3'!$H$2:$H$692,'Faturamento SP3'!$D$2:$D$692,'Infos Relatório'!$B$326,'Faturamento SP3'!$E$2:$E$692,'Infos Relatório'!$B390,'Faturamento SP3'!$Z$2:$Z$692,'Infos Relatório'!AS$1)</f>
        <v>0</v>
      </c>
      <c r="AY390" s="23">
        <f>COUNTIFS('Faturamento SP3'!$D$2:$D$692,'Infos Relatório'!$B$326,'Faturamento SP3'!$E$2:$E$692,'Infos Relatório'!$B390,'Faturamento SP3'!$Z$2:$Z$692,'Infos Relatório'!AY$1)</f>
        <v>0</v>
      </c>
      <c r="AZ390" s="13">
        <f>SUMIFS('Faturamento SP3'!$G$2:$G$692,'Faturamento SP3'!$D$2:$D$692,'Infos Relatório'!$B$326,'Faturamento SP3'!$E$2:$E$692,'Infos Relatório'!$B390,'Faturamento SP3'!$Z$2:$Z$692,'Infos Relatório'!AY$1)</f>
        <v>0</v>
      </c>
      <c r="BA390" s="13">
        <f>SUMIFS('Faturamento SP3'!$J$2:$J$692,'Faturamento SP3'!$D$2:$D$692,'Infos Relatório'!$B$326,'Faturamento SP3'!$E$2:$E$692,'Infos Relatório'!$B390,'Faturamento SP3'!$Z$2:$Z$692,'Infos Relatório'!AY$1)</f>
        <v>0</v>
      </c>
      <c r="BB390" s="14">
        <f>SUMIFS('Faturamento SP3'!$O$2:$O$692,'Faturamento SP3'!$D$2:$D$692,'Infos Relatório'!$B$326,'Faturamento SP3'!$E$2:$E$692,'Infos Relatório'!$B390,'Faturamento SP3'!$Z$2:$Z$692,'Infos Relatório'!AY$1,'Faturamento SP3'!$T$2:$T$692,"Sim")+SUMIFS('Faturamento SP3'!$P$2:$P$692,'Faturamento SP3'!$D$2:$D$692,'Infos Relatório'!$B$326,'Faturamento SP3'!$E$2:$E$692,'Infos Relatório'!$B390,'Faturamento SP3'!$Z$2:$Z$692,'Infos Relatório'!AY$1,'Faturamento SP3'!$T$2:$T$692,"Sim")</f>
        <v>0</v>
      </c>
      <c r="BC390" s="27" t="e">
        <f t="shared" si="129"/>
        <v>#DIV/0!</v>
      </c>
      <c r="BD390" s="24">
        <f>SUMIFS('Faturamento SP3'!$H$2:$H$692,'Faturamento SP3'!$D$2:$D$692,'Infos Relatório'!$B$326,'Faturamento SP3'!$E$2:$E$692,'Infos Relatório'!$B390,'Faturamento SP3'!$Z$2:$Z$692,'Infos Relatório'!AY$1)</f>
        <v>0</v>
      </c>
      <c r="BE390" s="23">
        <f>COUNTIFS('Faturamento SP3'!$D$2:$D$692,'Infos Relatório'!$B$326,'Faturamento SP3'!$E$2:$E$692,'Infos Relatório'!$B390,'Faturamento SP3'!$Z$2:$Z$692,'Infos Relatório'!BE$1)</f>
        <v>0</v>
      </c>
      <c r="BF390" s="13">
        <f>SUMIFS('Faturamento SP3'!$G$2:$G$692,'Faturamento SP3'!$D$2:$D$692,'Infos Relatório'!$B$326,'Faturamento SP3'!$E$2:$E$692,'Infos Relatório'!$B390,'Faturamento SP3'!$Z$2:$Z$692,'Infos Relatório'!BE$1)</f>
        <v>0</v>
      </c>
      <c r="BG390" s="13">
        <f>SUMIFS('Faturamento SP3'!$J$2:$J$692,'Faturamento SP3'!$D$2:$D$692,'Infos Relatório'!$B$326,'Faturamento SP3'!$E$2:$E$692,'Infos Relatório'!$B390,'Faturamento SP3'!$Z$2:$Z$692,'Infos Relatório'!BE$1)</f>
        <v>0</v>
      </c>
      <c r="BH390" s="14">
        <f>SUMIFS('Faturamento SP3'!$O$2:$O$692,'Faturamento SP3'!$D$2:$D$692,'Infos Relatório'!$B$326,'Faturamento SP3'!$E$2:$E$692,'Infos Relatório'!$B390,'Faturamento SP3'!$Z$2:$Z$692,'Infos Relatório'!BE$1,'Faturamento SP3'!$T$2:$T$692,"Sim")+SUMIFS('Faturamento SP3'!$P$2:$P$692,'Faturamento SP3'!$D$2:$D$692,'Infos Relatório'!$B$326,'Faturamento SP3'!$E$2:$E$692,'Infos Relatório'!$B390,'Faturamento SP3'!$Z$2:$Z$692,'Infos Relatório'!BE$1,'Faturamento SP3'!$T$2:$T$692,"Sim")</f>
        <v>0</v>
      </c>
      <c r="BI390" s="27" t="e">
        <f t="shared" si="130"/>
        <v>#DIV/0!</v>
      </c>
      <c r="BJ390" s="24">
        <f>SUMIFS('Faturamento SP3'!$H$2:$H$692,'Faturamento SP3'!$D$2:$D$692,'Infos Relatório'!$B$326,'Faturamento SP3'!$E$2:$E$692,'Infos Relatório'!$B390,'Faturamento SP3'!$Z$2:$Z$692,'Infos Relatório'!BE$1)</f>
        <v>0</v>
      </c>
      <c r="BK390" s="23">
        <f>COUNTIFS('Faturamento SP3'!$D$2:$D$692,'Infos Relatório'!$B$326,'Faturamento SP3'!$E$2:$E$692,'Infos Relatório'!$B390,'Faturamento SP3'!$Z$2:$Z$692,'Infos Relatório'!BK$1)</f>
        <v>0</v>
      </c>
      <c r="BL390" s="13">
        <f>SUMIFS('Faturamento SP3'!$G$2:$G$692,'Faturamento SP3'!$D$2:$D$692,'Infos Relatório'!$B$326,'Faturamento SP3'!$E$2:$E$692,'Infos Relatório'!$B390,'Faturamento SP3'!$Z$2:$Z$692,'Infos Relatório'!BK$1)</f>
        <v>0</v>
      </c>
      <c r="BM390" s="13">
        <f>SUMIFS('Faturamento SP3'!$J$2:$J$692,'Faturamento SP3'!$D$2:$D$692,'Infos Relatório'!$B$326,'Faturamento SP3'!$E$2:$E$692,'Infos Relatório'!$B390,'Faturamento SP3'!$Z$2:$Z$692,'Infos Relatório'!BK$1)</f>
        <v>0</v>
      </c>
      <c r="BN390" s="14">
        <f>SUMIFS('Faturamento SP3'!$O$2:$O$692,'Faturamento SP3'!$D$2:$D$692,'Infos Relatório'!$B$326,'Faturamento SP3'!$E$2:$E$692,'Infos Relatório'!$B390,'Faturamento SP3'!$Z$2:$Z$692,'Infos Relatório'!BK$1,'Faturamento SP3'!$T$2:$T$692,"Sim")+SUMIFS('Faturamento SP3'!$P$2:$P$692,'Faturamento SP3'!$D$2:$D$692,'Infos Relatório'!$B$326,'Faturamento SP3'!$E$2:$E$692,'Infos Relatório'!$B390,'Faturamento SP3'!$Z$2:$Z$692,'Infos Relatório'!BK$1,'Faturamento SP3'!$T$2:$T$692,"Sim")</f>
        <v>0</v>
      </c>
      <c r="BO390" s="27" t="e">
        <f t="shared" si="131"/>
        <v>#DIV/0!</v>
      </c>
      <c r="BP390" s="24">
        <f>SUMIFS('Faturamento SP3'!$H$2:$H$692,'Faturamento SP3'!$D$2:$D$692,'Infos Relatório'!$B$326,'Faturamento SP3'!$E$2:$E$692,'Infos Relatório'!$B390,'Faturamento SP3'!$Z$2:$Z$692,'Infos Relatório'!BK$1)</f>
        <v>0</v>
      </c>
      <c r="BQ390" s="23">
        <f>COUNTIFS('Faturamento SP3'!$D$2:$D$692,'Infos Relatório'!$B$326,'Faturamento SP3'!$E$2:$E$692,'Infos Relatório'!$B390,'Faturamento SP3'!$Z$2:$Z$692,'Infos Relatório'!BQ$1)</f>
        <v>0</v>
      </c>
      <c r="BR390" s="13">
        <f>SUMIFS('Faturamento SP3'!$G$2:$G$692,'Faturamento SP3'!$D$2:$D$692,'Infos Relatório'!$B$326,'Faturamento SP3'!$E$2:$E$692,'Infos Relatório'!$B390,'Faturamento SP3'!$Z$2:$Z$692,'Infos Relatório'!BQ$1)</f>
        <v>0</v>
      </c>
      <c r="BS390" s="13">
        <f>SUMIFS('Faturamento SP3'!$J$2:$J$692,'Faturamento SP3'!$D$2:$D$692,'Infos Relatório'!$B$326,'Faturamento SP3'!$E$2:$E$692,'Infos Relatório'!$B390,'Faturamento SP3'!$Z$2:$Z$692,'Infos Relatório'!BQ$1)</f>
        <v>0</v>
      </c>
      <c r="BT390" s="14">
        <f>SUMIFS('Faturamento SP3'!$O$2:$O$692,'Faturamento SP3'!$D$2:$D$692,'Infos Relatório'!$B$326,'Faturamento SP3'!$E$2:$E$692,'Infos Relatório'!$B390,'Faturamento SP3'!$Z$2:$Z$692,'Infos Relatório'!BQ$1,'Faturamento SP3'!$T$2:$T$692,"Sim")+SUMIFS('Faturamento SP3'!$P$2:$P$692,'Faturamento SP3'!$D$2:$D$692,'Infos Relatório'!$B$326,'Faturamento SP3'!$E$2:$E$692,'Infos Relatório'!$B390,'Faturamento SP3'!$Z$2:$Z$692,'Infos Relatório'!BQ$1,'Faturamento SP3'!$T$2:$T$692,"Sim")</f>
        <v>0</v>
      </c>
      <c r="BU390" s="27" t="e">
        <f t="shared" si="132"/>
        <v>#DIV/0!</v>
      </c>
      <c r="BV390" s="24">
        <f>SUMIFS('Faturamento SP3'!$H$2:$H$692,'Faturamento SP3'!$D$2:$D$692,'Infos Relatório'!$B$326,'Faturamento SP3'!$E$2:$E$692,'Infos Relatório'!$B390,'Faturamento SP3'!$Z$2:$Z$692,'Infos Relatório'!BQ$1)</f>
        <v>0</v>
      </c>
    </row>
    <row r="391" spans="2:74">
      <c r="B391" s="17" t="s">
        <v>71</v>
      </c>
      <c r="C391" s="23">
        <f>COUNTIFS('Faturamento SP3'!$D$2:$D$692,'Infos Relatório'!$B$326,'Faturamento SP3'!$E$2:$E$692,'Infos Relatório'!$B391,'Faturamento SP3'!$Z$2:$Z$692,'Infos Relatório'!C$1)</f>
        <v>0</v>
      </c>
      <c r="D391" s="13">
        <f>SUMIFS('Faturamento SP3'!$G$2:$G$692,'Faturamento SP3'!$D$2:$D$692,'Infos Relatório'!$B$326,'Faturamento SP3'!$E$2:$E$692,'Infos Relatório'!$B391,'Faturamento SP3'!$Z$2:$Z$692,'Infos Relatório'!C$1)</f>
        <v>0</v>
      </c>
      <c r="E391" s="13">
        <f>SUMIFS('Faturamento SP3'!$J$2:$J$692,'Faturamento SP3'!$D$2:$D$692,'Infos Relatório'!$B$326,'Faturamento SP3'!$E$2:$E$692,'Infos Relatório'!$B391,'Faturamento SP3'!$Z$2:$Z$692,'Infos Relatório'!C$1)</f>
        <v>0</v>
      </c>
      <c r="F391" s="14">
        <f>SUMIFS('Faturamento SP3'!$O$2:$O$692,'Faturamento SP3'!$D$2:$D$692,'Infos Relatório'!$B$326,'Faturamento SP3'!$E$2:$E$692,'Infos Relatório'!$B391,'Faturamento SP3'!$Z$2:$Z$692,'Infos Relatório'!C$1,'Faturamento SP3'!$T$2:$T$692,"Sim")+SUMIFS('Faturamento SP3'!$P$2:$P$692,'Faturamento SP3'!$D$2:$D$692,'Infos Relatório'!$B$326,'Faturamento SP3'!$E$2:$E$692,'Infos Relatório'!$B391,'Faturamento SP3'!$Z$2:$Z$692,'Infos Relatório'!C$1,'Faturamento SP3'!$T$2:$T$692,"Sim")</f>
        <v>0</v>
      </c>
      <c r="G391" s="27" t="e">
        <f t="shared" si="121"/>
        <v>#DIV/0!</v>
      </c>
      <c r="H391" s="24">
        <f>SUMIFS('Faturamento SP3'!$H$2:$H$692,'Faturamento SP3'!$D$2:$D$692,'Infos Relatório'!$B$326,'Faturamento SP3'!$E$2:$E$692,'Infos Relatório'!$B391,'Faturamento SP3'!$Z$2:$Z$692,'Infos Relatório'!C$1)</f>
        <v>0</v>
      </c>
      <c r="I391" s="23">
        <f>COUNTIFS('Faturamento SP3'!$D$2:$D$692,'Infos Relatório'!$B$326,'Faturamento SP3'!$E$2:$E$692,'Infos Relatório'!$B391,'Faturamento SP3'!$Z$2:$Z$692,'Infos Relatório'!I$1)</f>
        <v>0</v>
      </c>
      <c r="J391" s="13">
        <f>SUMIFS('Faturamento SP3'!$G$2:$G$692,'Faturamento SP3'!$D$2:$D$692,'Infos Relatório'!$B$326,'Faturamento SP3'!$E$2:$E$692,'Infos Relatório'!$B391,'Faturamento SP3'!$Z$2:$Z$692,'Infos Relatório'!I$1)</f>
        <v>0</v>
      </c>
      <c r="K391" s="13">
        <f>SUMIFS('Faturamento SP3'!$J$2:$J$692,'Faturamento SP3'!$D$2:$D$692,'Infos Relatório'!$B$326,'Faturamento SP3'!$E$2:$E$692,'Infos Relatório'!$B391,'Faturamento SP3'!$Z$2:$Z$692,'Infos Relatório'!I$1)</f>
        <v>0</v>
      </c>
      <c r="L391" s="14">
        <f>SUMIFS('Faturamento SP3'!$O$2:$O$692,'Faturamento SP3'!$D$2:$D$692,'Infos Relatório'!$B$326,'Faturamento SP3'!$E$2:$E$692,'Infos Relatório'!$B391,'Faturamento SP3'!$Z$2:$Z$692,'Infos Relatório'!I$1,'Faturamento SP3'!$T$2:$T$692,"Sim")+SUMIFS('Faturamento SP3'!$P$2:$P$692,'Faturamento SP3'!$D$2:$D$692,'Infos Relatório'!$B$326,'Faturamento SP3'!$E$2:$E$692,'Infos Relatório'!$B391,'Faturamento SP3'!$Z$2:$Z$692,'Infos Relatório'!I$1,'Faturamento SP3'!$T$2:$T$692,"Sim")</f>
        <v>0</v>
      </c>
      <c r="M391" s="27" t="e">
        <f t="shared" si="122"/>
        <v>#DIV/0!</v>
      </c>
      <c r="N391" s="24">
        <f>SUMIFS('Faturamento SP3'!$H$2:$H$692,'Faturamento SP3'!$D$2:$D$692,'Infos Relatório'!$B$326,'Faturamento SP3'!$E$2:$E$692,'Infos Relatório'!$B391,'Faturamento SP3'!$Z$2:$Z$692,'Infos Relatório'!I$1)</f>
        <v>0</v>
      </c>
      <c r="O391" s="23">
        <f>COUNTIFS('Faturamento SP3'!$D$2:$D$692,'Infos Relatório'!$B$326,'Faturamento SP3'!$E$2:$E$692,'Infos Relatório'!$B391,'Faturamento SP3'!$Z$2:$Z$692,'Infos Relatório'!O$1)</f>
        <v>0</v>
      </c>
      <c r="P391" s="13">
        <f>SUMIFS('Faturamento SP3'!$G$2:$G$692,'Faturamento SP3'!$D$2:$D$692,'Infos Relatório'!$B$326,'Faturamento SP3'!$E$2:$E$692,'Infos Relatório'!$B391,'Faturamento SP3'!$Z$2:$Z$692,'Infos Relatório'!O$1)</f>
        <v>0</v>
      </c>
      <c r="Q391" s="13">
        <f>SUMIFS('Faturamento SP3'!$J$2:$J$692,'Faturamento SP3'!$D$2:$D$692,'Infos Relatório'!$B$326,'Faturamento SP3'!$E$2:$E$692,'Infos Relatório'!$B391,'Faturamento SP3'!$Z$2:$Z$692,'Infos Relatório'!O$1)</f>
        <v>0</v>
      </c>
      <c r="R391" s="14">
        <f>SUMIFS('Faturamento SP3'!$O$2:$O$692,'Faturamento SP3'!$D$2:$D$692,'Infos Relatório'!$B$326,'Faturamento SP3'!$E$2:$E$692,'Infos Relatório'!$B391,'Faturamento SP3'!$Z$2:$Z$692,'Infos Relatório'!O$1,'Faturamento SP3'!$T$2:$T$692,"Sim")+SUMIFS('Faturamento SP3'!$P$2:$P$692,'Faturamento SP3'!$D$2:$D$692,'Infos Relatório'!$B$326,'Faturamento SP3'!$E$2:$E$692,'Infos Relatório'!$B391,'Faturamento SP3'!$Z$2:$Z$692,'Infos Relatório'!O$1,'Faturamento SP3'!$T$2:$T$692,"Sim")</f>
        <v>0</v>
      </c>
      <c r="S391" s="27" t="e">
        <f t="shared" si="123"/>
        <v>#DIV/0!</v>
      </c>
      <c r="T391" s="24">
        <f>SUMIFS('Faturamento SP3'!$H$2:$H$692,'Faturamento SP3'!$D$2:$D$692,'Infos Relatório'!$B$326,'Faturamento SP3'!$E$2:$E$692,'Infos Relatório'!$B391,'Faturamento SP3'!$Z$2:$Z$692,'Infos Relatório'!O$1)</f>
        <v>0</v>
      </c>
      <c r="U391" s="23">
        <f>COUNTIFS('Faturamento SP3'!$D$2:$D$692,'Infos Relatório'!$B$326,'Faturamento SP3'!$E$2:$E$692,'Infos Relatório'!$B391,'Faturamento SP3'!$Z$2:$Z$692,'Infos Relatório'!U$1)</f>
        <v>0</v>
      </c>
      <c r="V391" s="13">
        <f>SUMIFS('Faturamento SP3'!$G$2:$G$692,'Faturamento SP3'!$D$2:$D$692,'Infos Relatório'!$B$326,'Faturamento SP3'!$E$2:$E$692,'Infos Relatório'!$B391,'Faturamento SP3'!$Z$2:$Z$692,'Infos Relatório'!U$1)</f>
        <v>0</v>
      </c>
      <c r="W391" s="13">
        <f>SUMIFS('Faturamento SP3'!$J$2:$J$692,'Faturamento SP3'!$D$2:$D$692,'Infos Relatório'!$B$326,'Faturamento SP3'!$E$2:$E$692,'Infos Relatório'!$B391,'Faturamento SP3'!$Z$2:$Z$692,'Infos Relatório'!U$1)</f>
        <v>0</v>
      </c>
      <c r="X391" s="14">
        <f>SUMIFS('Faturamento SP3'!$O$2:$O$692,'Faturamento SP3'!$D$2:$D$692,'Infos Relatório'!$B$326,'Faturamento SP3'!$E$2:$E$692,'Infos Relatório'!$B391,'Faturamento SP3'!$Z$2:$Z$692,'Infos Relatório'!U$1,'Faturamento SP3'!$T$2:$T$692,"Sim")+SUMIFS('Faturamento SP3'!$P$2:$P$692,'Faturamento SP3'!$D$2:$D$692,'Infos Relatório'!$B$326,'Faturamento SP3'!$E$2:$E$692,'Infos Relatório'!$B391,'Faturamento SP3'!$Z$2:$Z$692,'Infos Relatório'!U$1,'Faturamento SP3'!$T$2:$T$692,"Sim")</f>
        <v>0</v>
      </c>
      <c r="Y391" s="27" t="e">
        <f t="shared" si="124"/>
        <v>#DIV/0!</v>
      </c>
      <c r="Z391" s="24">
        <f>SUMIFS('Faturamento SP3'!$H$2:$H$692,'Faturamento SP3'!$D$2:$D$692,'Infos Relatório'!$B$326,'Faturamento SP3'!$E$2:$E$692,'Infos Relatório'!$B391,'Faturamento SP3'!$Z$2:$Z$692,'Infos Relatório'!U$1)</f>
        <v>0</v>
      </c>
      <c r="AA391" s="23">
        <f>COUNTIFS('Faturamento SP3'!$D$2:$D$692,'Infos Relatório'!$B$326,'Faturamento SP3'!$E$2:$E$692,'Infos Relatório'!$B391,'Faturamento SP3'!$Z$2:$Z$692,'Infos Relatório'!AA$1)</f>
        <v>0</v>
      </c>
      <c r="AB391" s="13">
        <f>SUMIFS('Faturamento SP3'!$G$2:$G$692,'Faturamento SP3'!$D$2:$D$692,'Infos Relatório'!$B$326,'Faturamento SP3'!$E$2:$E$692,'Infos Relatório'!$B391,'Faturamento SP3'!$Z$2:$Z$692,'Infos Relatório'!AA$1)</f>
        <v>0</v>
      </c>
      <c r="AC391" s="13">
        <f>SUMIFS('Faturamento SP3'!$J$2:$J$692,'Faturamento SP3'!$D$2:$D$692,'Infos Relatório'!$B$326,'Faturamento SP3'!$E$2:$E$692,'Infos Relatório'!$B391,'Faturamento SP3'!$Z$2:$Z$692,'Infos Relatório'!AA$1)</f>
        <v>0</v>
      </c>
      <c r="AD391" s="14">
        <f>SUMIFS('Faturamento SP3'!$O$2:$O$692,'Faturamento SP3'!$D$2:$D$692,'Infos Relatório'!$B$326,'Faturamento SP3'!$E$2:$E$692,'Infos Relatório'!$B391,'Faturamento SP3'!$Z$2:$Z$692,'Infos Relatório'!AA$1,'Faturamento SP3'!$T$2:$T$692,"Sim")+SUMIFS('Faturamento SP3'!$P$2:$P$692,'Faturamento SP3'!$D$2:$D$692,'Infos Relatório'!$B$326,'Faturamento SP3'!$E$2:$E$692,'Infos Relatório'!$B391,'Faturamento SP3'!$Z$2:$Z$692,'Infos Relatório'!AA$1,'Faturamento SP3'!$T$2:$T$692,"Sim")</f>
        <v>0</v>
      </c>
      <c r="AE391" s="27" t="e">
        <f t="shared" si="125"/>
        <v>#DIV/0!</v>
      </c>
      <c r="AF391" s="24">
        <f>SUMIFS('Faturamento SP3'!$H$2:$H$692,'Faturamento SP3'!$D$2:$D$692,'Infos Relatório'!$B$326,'Faturamento SP3'!$E$2:$E$692,'Infos Relatório'!$B391,'Faturamento SP3'!$Z$2:$Z$692,'Infos Relatório'!AA$1)</f>
        <v>0</v>
      </c>
      <c r="AG391" s="23">
        <f>COUNTIFS('Faturamento SP3'!$D$2:$D$692,'Infos Relatório'!$B$326,'Faturamento SP3'!$E$2:$E$692,'Infos Relatório'!$B391,'Faturamento SP3'!$Z$2:$Z$692,'Infos Relatório'!AG$1)</f>
        <v>0</v>
      </c>
      <c r="AH391" s="13">
        <f>SUMIFS('Faturamento SP3'!$G$2:$G$692,'Faturamento SP3'!$D$2:$D$692,'Infos Relatório'!$B$326,'Faturamento SP3'!$E$2:$E$692,'Infos Relatório'!$B391,'Faturamento SP3'!$Z$2:$Z$692,'Infos Relatório'!AG$1)</f>
        <v>0</v>
      </c>
      <c r="AI391" s="13">
        <f>SUMIFS('Faturamento SP3'!$J$2:$J$692,'Faturamento SP3'!$D$2:$D$692,'Infos Relatório'!$B$326,'Faturamento SP3'!$E$2:$E$692,'Infos Relatório'!$B391,'Faturamento SP3'!$Z$2:$Z$692,'Infos Relatório'!AG$1)</f>
        <v>0</v>
      </c>
      <c r="AJ391" s="14">
        <f>SUMIFS('Faturamento SP3'!$O$2:$O$692,'Faturamento SP3'!$D$2:$D$692,'Infos Relatório'!$B$326,'Faturamento SP3'!$E$2:$E$692,'Infos Relatório'!$B391,'Faturamento SP3'!$Z$2:$Z$692,'Infos Relatório'!AG$1,'Faturamento SP3'!$T$2:$T$692,"Sim")+SUMIFS('Faturamento SP3'!$P$2:$P$692,'Faturamento SP3'!$D$2:$D$692,'Infos Relatório'!$B$326,'Faturamento SP3'!$E$2:$E$692,'Infos Relatório'!$B391,'Faturamento SP3'!$Z$2:$Z$692,'Infos Relatório'!AG$1,'Faturamento SP3'!$T$2:$T$692,"Sim")</f>
        <v>0</v>
      </c>
      <c r="AK391" s="27" t="e">
        <f t="shared" si="126"/>
        <v>#DIV/0!</v>
      </c>
      <c r="AL391" s="24">
        <f>SUMIFS('Faturamento SP3'!$H$2:$H$692,'Faturamento SP3'!$D$2:$D$692,'Infos Relatório'!$B$326,'Faturamento SP3'!$E$2:$E$692,'Infos Relatório'!$B391,'Faturamento SP3'!$Z$2:$Z$692,'Infos Relatório'!AG$1)</f>
        <v>0</v>
      </c>
      <c r="AM391" s="23">
        <f>COUNTIFS('Faturamento SP3'!$D$2:$D$692,'Infos Relatório'!$B$326,'Faturamento SP3'!$E$2:$E$692,'Infos Relatório'!$B391,'Faturamento SP3'!$Z$2:$Z$692,'Infos Relatório'!AM$1)</f>
        <v>0</v>
      </c>
      <c r="AN391" s="13">
        <f>SUMIFS('Faturamento SP3'!$G$2:$G$692,'Faturamento SP3'!$D$2:$D$692,'Infos Relatório'!$B$326,'Faturamento SP3'!$E$2:$E$692,'Infos Relatório'!$B391,'Faturamento SP3'!$Z$2:$Z$692,'Infos Relatório'!AM$1)</f>
        <v>0</v>
      </c>
      <c r="AO391" s="13">
        <f>SUMIFS('Faturamento SP3'!$J$2:$J$692,'Faturamento SP3'!$D$2:$D$692,'Infos Relatório'!$B$326,'Faturamento SP3'!$E$2:$E$692,'Infos Relatório'!$B391,'Faturamento SP3'!$Z$2:$Z$692,'Infos Relatório'!AM$1)</f>
        <v>0</v>
      </c>
      <c r="AP391" s="14">
        <f>SUMIFS('Faturamento SP3'!$O$2:$O$692,'Faturamento SP3'!$D$2:$D$692,'Infos Relatório'!$B$326,'Faturamento SP3'!$E$2:$E$692,'Infos Relatório'!$B391,'Faturamento SP3'!$Z$2:$Z$692,'Infos Relatório'!AM$1,'Faturamento SP3'!$T$2:$T$692,"Sim")+SUMIFS('Faturamento SP3'!$P$2:$P$692,'Faturamento SP3'!$D$2:$D$692,'Infos Relatório'!$B$326,'Faturamento SP3'!$E$2:$E$692,'Infos Relatório'!$B391,'Faturamento SP3'!$Z$2:$Z$692,'Infos Relatório'!AM$1,'Faturamento SP3'!$T$2:$T$692,"Sim")</f>
        <v>0</v>
      </c>
      <c r="AQ391" s="27" t="e">
        <f t="shared" si="127"/>
        <v>#DIV/0!</v>
      </c>
      <c r="AR391" s="24">
        <f>SUMIFS('Faturamento SP3'!$H$2:$H$692,'Faturamento SP3'!$D$2:$D$692,'Infos Relatório'!$B$326,'Faturamento SP3'!$E$2:$E$692,'Infos Relatório'!$B391,'Faturamento SP3'!$Z$2:$Z$692,'Infos Relatório'!AM$1)</f>
        <v>0</v>
      </c>
      <c r="AS391" s="23">
        <f>COUNTIFS('Faturamento SP3'!$D$2:$D$692,'Infos Relatório'!$B$326,'Faturamento SP3'!$E$2:$E$692,'Infos Relatório'!$B391,'Faturamento SP3'!$Z$2:$Z$692,'Infos Relatório'!AS$1)</f>
        <v>0</v>
      </c>
      <c r="AT391" s="13">
        <f>SUMIFS('Faturamento SP3'!$G$2:$G$692,'Faturamento SP3'!$D$2:$D$692,'Infos Relatório'!$B$326,'Faturamento SP3'!$E$2:$E$692,'Infos Relatório'!$B391,'Faturamento SP3'!$Z$2:$Z$692,'Infos Relatório'!AS$1)</f>
        <v>0</v>
      </c>
      <c r="AU391" s="13">
        <f>SUMIFS('Faturamento SP3'!$J$2:$J$692,'Faturamento SP3'!$D$2:$D$692,'Infos Relatório'!$B$326,'Faturamento SP3'!$E$2:$E$692,'Infos Relatório'!$B391,'Faturamento SP3'!$Z$2:$Z$692,'Infos Relatório'!AS$1)</f>
        <v>0</v>
      </c>
      <c r="AV391" s="14">
        <f>SUMIFS('Faturamento SP3'!$O$2:$O$692,'Faturamento SP3'!$D$2:$D$692,'Infos Relatório'!$B$326,'Faturamento SP3'!$E$2:$E$692,'Infos Relatório'!$B391,'Faturamento SP3'!$Z$2:$Z$692,'Infos Relatório'!AS$1,'Faturamento SP3'!$T$2:$T$692,"Sim")+SUMIFS('Faturamento SP3'!$P$2:$P$692,'Faturamento SP3'!$D$2:$D$692,'Infos Relatório'!$B$326,'Faturamento SP3'!$E$2:$E$692,'Infos Relatório'!$B391,'Faturamento SP3'!$Z$2:$Z$692,'Infos Relatório'!AS$1,'Faturamento SP3'!$T$2:$T$692,"Sim")</f>
        <v>0</v>
      </c>
      <c r="AW391" s="27" t="e">
        <f t="shared" si="128"/>
        <v>#DIV/0!</v>
      </c>
      <c r="AX391" s="24">
        <f>SUMIFS('Faturamento SP3'!$H$2:$H$692,'Faturamento SP3'!$D$2:$D$692,'Infos Relatório'!$B$326,'Faturamento SP3'!$E$2:$E$692,'Infos Relatório'!$B391,'Faturamento SP3'!$Z$2:$Z$692,'Infos Relatório'!AS$1)</f>
        <v>0</v>
      </c>
      <c r="AY391" s="23">
        <f>COUNTIFS('Faturamento SP3'!$D$2:$D$692,'Infos Relatório'!$B$326,'Faturamento SP3'!$E$2:$E$692,'Infos Relatório'!$B391,'Faturamento SP3'!$Z$2:$Z$692,'Infos Relatório'!AY$1)</f>
        <v>0</v>
      </c>
      <c r="AZ391" s="13">
        <f>SUMIFS('Faturamento SP3'!$G$2:$G$692,'Faturamento SP3'!$D$2:$D$692,'Infos Relatório'!$B$326,'Faturamento SP3'!$E$2:$E$692,'Infos Relatório'!$B391,'Faturamento SP3'!$Z$2:$Z$692,'Infos Relatório'!AY$1)</f>
        <v>0</v>
      </c>
      <c r="BA391" s="13">
        <f>SUMIFS('Faturamento SP3'!$J$2:$J$692,'Faturamento SP3'!$D$2:$D$692,'Infos Relatório'!$B$326,'Faturamento SP3'!$E$2:$E$692,'Infos Relatório'!$B391,'Faturamento SP3'!$Z$2:$Z$692,'Infos Relatório'!AY$1)</f>
        <v>0</v>
      </c>
      <c r="BB391" s="14">
        <f>SUMIFS('Faturamento SP3'!$O$2:$O$692,'Faturamento SP3'!$D$2:$D$692,'Infos Relatório'!$B$326,'Faturamento SP3'!$E$2:$E$692,'Infos Relatório'!$B391,'Faturamento SP3'!$Z$2:$Z$692,'Infos Relatório'!AY$1,'Faturamento SP3'!$T$2:$T$692,"Sim")+SUMIFS('Faturamento SP3'!$P$2:$P$692,'Faturamento SP3'!$D$2:$D$692,'Infos Relatório'!$B$326,'Faturamento SP3'!$E$2:$E$692,'Infos Relatório'!$B391,'Faturamento SP3'!$Z$2:$Z$692,'Infos Relatório'!AY$1,'Faturamento SP3'!$T$2:$T$692,"Sim")</f>
        <v>0</v>
      </c>
      <c r="BC391" s="27" t="e">
        <f t="shared" si="129"/>
        <v>#DIV/0!</v>
      </c>
      <c r="BD391" s="24">
        <f>SUMIFS('Faturamento SP3'!$H$2:$H$692,'Faturamento SP3'!$D$2:$D$692,'Infos Relatório'!$B$326,'Faturamento SP3'!$E$2:$E$692,'Infos Relatório'!$B391,'Faturamento SP3'!$Z$2:$Z$692,'Infos Relatório'!AY$1)</f>
        <v>0</v>
      </c>
      <c r="BE391" s="23">
        <f>COUNTIFS('Faturamento SP3'!$D$2:$D$692,'Infos Relatório'!$B$326,'Faturamento SP3'!$E$2:$E$692,'Infos Relatório'!$B391,'Faturamento SP3'!$Z$2:$Z$692,'Infos Relatório'!BE$1)</f>
        <v>0</v>
      </c>
      <c r="BF391" s="13">
        <f>SUMIFS('Faturamento SP3'!$G$2:$G$692,'Faturamento SP3'!$D$2:$D$692,'Infos Relatório'!$B$326,'Faturamento SP3'!$E$2:$E$692,'Infos Relatório'!$B391,'Faturamento SP3'!$Z$2:$Z$692,'Infos Relatório'!BE$1)</f>
        <v>0</v>
      </c>
      <c r="BG391" s="13">
        <f>SUMIFS('Faturamento SP3'!$J$2:$J$692,'Faturamento SP3'!$D$2:$D$692,'Infos Relatório'!$B$326,'Faturamento SP3'!$E$2:$E$692,'Infos Relatório'!$B391,'Faturamento SP3'!$Z$2:$Z$692,'Infos Relatório'!BE$1)</f>
        <v>0</v>
      </c>
      <c r="BH391" s="14">
        <f>SUMIFS('Faturamento SP3'!$O$2:$O$692,'Faturamento SP3'!$D$2:$D$692,'Infos Relatório'!$B$326,'Faturamento SP3'!$E$2:$E$692,'Infos Relatório'!$B391,'Faturamento SP3'!$Z$2:$Z$692,'Infos Relatório'!BE$1,'Faturamento SP3'!$T$2:$T$692,"Sim")+SUMIFS('Faturamento SP3'!$P$2:$P$692,'Faturamento SP3'!$D$2:$D$692,'Infos Relatório'!$B$326,'Faturamento SP3'!$E$2:$E$692,'Infos Relatório'!$B391,'Faturamento SP3'!$Z$2:$Z$692,'Infos Relatório'!BE$1,'Faturamento SP3'!$T$2:$T$692,"Sim")</f>
        <v>0</v>
      </c>
      <c r="BI391" s="27" t="e">
        <f t="shared" si="130"/>
        <v>#DIV/0!</v>
      </c>
      <c r="BJ391" s="24">
        <f>SUMIFS('Faturamento SP3'!$H$2:$H$692,'Faturamento SP3'!$D$2:$D$692,'Infos Relatório'!$B$326,'Faturamento SP3'!$E$2:$E$692,'Infos Relatório'!$B391,'Faturamento SP3'!$Z$2:$Z$692,'Infos Relatório'!BE$1)</f>
        <v>0</v>
      </c>
      <c r="BK391" s="23">
        <f>COUNTIFS('Faturamento SP3'!$D$2:$D$692,'Infos Relatório'!$B$326,'Faturamento SP3'!$E$2:$E$692,'Infos Relatório'!$B391,'Faturamento SP3'!$Z$2:$Z$692,'Infos Relatório'!BK$1)</f>
        <v>0</v>
      </c>
      <c r="BL391" s="13">
        <f>SUMIFS('Faturamento SP3'!$G$2:$G$692,'Faturamento SP3'!$D$2:$D$692,'Infos Relatório'!$B$326,'Faturamento SP3'!$E$2:$E$692,'Infos Relatório'!$B391,'Faturamento SP3'!$Z$2:$Z$692,'Infos Relatório'!BK$1)</f>
        <v>0</v>
      </c>
      <c r="BM391" s="13">
        <f>SUMIFS('Faturamento SP3'!$J$2:$J$692,'Faturamento SP3'!$D$2:$D$692,'Infos Relatório'!$B$326,'Faturamento SP3'!$E$2:$E$692,'Infos Relatório'!$B391,'Faturamento SP3'!$Z$2:$Z$692,'Infos Relatório'!BK$1)</f>
        <v>0</v>
      </c>
      <c r="BN391" s="14">
        <f>SUMIFS('Faturamento SP3'!$O$2:$O$692,'Faturamento SP3'!$D$2:$D$692,'Infos Relatório'!$B$326,'Faturamento SP3'!$E$2:$E$692,'Infos Relatório'!$B391,'Faturamento SP3'!$Z$2:$Z$692,'Infos Relatório'!BK$1,'Faturamento SP3'!$T$2:$T$692,"Sim")+SUMIFS('Faturamento SP3'!$P$2:$P$692,'Faturamento SP3'!$D$2:$D$692,'Infos Relatório'!$B$326,'Faturamento SP3'!$E$2:$E$692,'Infos Relatório'!$B391,'Faturamento SP3'!$Z$2:$Z$692,'Infos Relatório'!BK$1,'Faturamento SP3'!$T$2:$T$692,"Sim")</f>
        <v>0</v>
      </c>
      <c r="BO391" s="27" t="e">
        <f t="shared" si="131"/>
        <v>#DIV/0!</v>
      </c>
      <c r="BP391" s="24">
        <f>SUMIFS('Faturamento SP3'!$H$2:$H$692,'Faturamento SP3'!$D$2:$D$692,'Infos Relatório'!$B$326,'Faturamento SP3'!$E$2:$E$692,'Infos Relatório'!$B391,'Faturamento SP3'!$Z$2:$Z$692,'Infos Relatório'!BK$1)</f>
        <v>0</v>
      </c>
      <c r="BQ391" s="23">
        <f>COUNTIFS('Faturamento SP3'!$D$2:$D$692,'Infos Relatório'!$B$326,'Faturamento SP3'!$E$2:$E$692,'Infos Relatório'!$B391,'Faturamento SP3'!$Z$2:$Z$692,'Infos Relatório'!BQ$1)</f>
        <v>0</v>
      </c>
      <c r="BR391" s="13">
        <f>SUMIFS('Faturamento SP3'!$G$2:$G$692,'Faturamento SP3'!$D$2:$D$692,'Infos Relatório'!$B$326,'Faturamento SP3'!$E$2:$E$692,'Infos Relatório'!$B391,'Faturamento SP3'!$Z$2:$Z$692,'Infos Relatório'!BQ$1)</f>
        <v>0</v>
      </c>
      <c r="BS391" s="13">
        <f>SUMIFS('Faturamento SP3'!$J$2:$J$692,'Faturamento SP3'!$D$2:$D$692,'Infos Relatório'!$B$326,'Faturamento SP3'!$E$2:$E$692,'Infos Relatório'!$B391,'Faturamento SP3'!$Z$2:$Z$692,'Infos Relatório'!BQ$1)</f>
        <v>0</v>
      </c>
      <c r="BT391" s="14">
        <f>SUMIFS('Faturamento SP3'!$O$2:$O$692,'Faturamento SP3'!$D$2:$D$692,'Infos Relatório'!$B$326,'Faturamento SP3'!$E$2:$E$692,'Infos Relatório'!$B391,'Faturamento SP3'!$Z$2:$Z$692,'Infos Relatório'!BQ$1,'Faturamento SP3'!$T$2:$T$692,"Sim")+SUMIFS('Faturamento SP3'!$P$2:$P$692,'Faturamento SP3'!$D$2:$D$692,'Infos Relatório'!$B$326,'Faturamento SP3'!$E$2:$E$692,'Infos Relatório'!$B391,'Faturamento SP3'!$Z$2:$Z$692,'Infos Relatório'!BQ$1,'Faturamento SP3'!$T$2:$T$692,"Sim")</f>
        <v>0</v>
      </c>
      <c r="BU391" s="27" t="e">
        <f t="shared" si="132"/>
        <v>#DIV/0!</v>
      </c>
      <c r="BV391" s="24">
        <f>SUMIFS('Faturamento SP3'!$H$2:$H$692,'Faturamento SP3'!$D$2:$D$692,'Infos Relatório'!$B$326,'Faturamento SP3'!$E$2:$E$692,'Infos Relatório'!$B391,'Faturamento SP3'!$Z$2:$Z$692,'Infos Relatório'!BQ$1)</f>
        <v>0</v>
      </c>
    </row>
    <row r="392" spans="2:74">
      <c r="B392" s="17" t="s">
        <v>72</v>
      </c>
      <c r="C392" s="23">
        <f>COUNTIFS('Faturamento SP3'!$D$2:$D$692,'Infos Relatório'!$B$326,'Faturamento SP3'!$E$2:$E$692,'Infos Relatório'!$B392,'Faturamento SP3'!$Z$2:$Z$692,'Infos Relatório'!C$1)</f>
        <v>0</v>
      </c>
      <c r="D392" s="13">
        <f>SUMIFS('Faturamento SP3'!$G$2:$G$692,'Faturamento SP3'!$D$2:$D$692,'Infos Relatório'!$B$326,'Faturamento SP3'!$E$2:$E$692,'Infos Relatório'!$B392,'Faturamento SP3'!$Z$2:$Z$692,'Infos Relatório'!C$1)</f>
        <v>0</v>
      </c>
      <c r="E392" s="13">
        <f>SUMIFS('Faturamento SP3'!$J$2:$J$692,'Faturamento SP3'!$D$2:$D$692,'Infos Relatório'!$B$326,'Faturamento SP3'!$E$2:$E$692,'Infos Relatório'!$B392,'Faturamento SP3'!$Z$2:$Z$692,'Infos Relatório'!C$1)</f>
        <v>0</v>
      </c>
      <c r="F392" s="14">
        <f>SUMIFS('Faturamento SP3'!$O$2:$O$692,'Faturamento SP3'!$D$2:$D$692,'Infos Relatório'!$B$326,'Faturamento SP3'!$E$2:$E$692,'Infos Relatório'!$B392,'Faturamento SP3'!$Z$2:$Z$692,'Infos Relatório'!C$1,'Faturamento SP3'!$T$2:$T$692,"Sim")+SUMIFS('Faturamento SP3'!$P$2:$P$692,'Faturamento SP3'!$D$2:$D$692,'Infos Relatório'!$B$326,'Faturamento SP3'!$E$2:$E$692,'Infos Relatório'!$B392,'Faturamento SP3'!$Z$2:$Z$692,'Infos Relatório'!C$1,'Faturamento SP3'!$T$2:$T$692,"Sim")</f>
        <v>0</v>
      </c>
      <c r="G392" s="27" t="e">
        <f t="shared" si="121"/>
        <v>#DIV/0!</v>
      </c>
      <c r="H392" s="24">
        <f>SUMIFS('Faturamento SP3'!$H$2:$H$692,'Faturamento SP3'!$D$2:$D$692,'Infos Relatório'!$B$326,'Faturamento SP3'!$E$2:$E$692,'Infos Relatório'!$B392,'Faturamento SP3'!$Z$2:$Z$692,'Infos Relatório'!C$1)</f>
        <v>0</v>
      </c>
      <c r="I392" s="23">
        <f>COUNTIFS('Faturamento SP3'!$D$2:$D$692,'Infos Relatório'!$B$326,'Faturamento SP3'!$E$2:$E$692,'Infos Relatório'!$B392,'Faturamento SP3'!$Z$2:$Z$692,'Infos Relatório'!I$1)</f>
        <v>0</v>
      </c>
      <c r="J392" s="13">
        <f>SUMIFS('Faturamento SP3'!$G$2:$G$692,'Faturamento SP3'!$D$2:$D$692,'Infos Relatório'!$B$326,'Faturamento SP3'!$E$2:$E$692,'Infos Relatório'!$B392,'Faturamento SP3'!$Z$2:$Z$692,'Infos Relatório'!I$1)</f>
        <v>0</v>
      </c>
      <c r="K392" s="13">
        <f>SUMIFS('Faturamento SP3'!$J$2:$J$692,'Faturamento SP3'!$D$2:$D$692,'Infos Relatório'!$B$326,'Faturamento SP3'!$E$2:$E$692,'Infos Relatório'!$B392,'Faturamento SP3'!$Z$2:$Z$692,'Infos Relatório'!I$1)</f>
        <v>0</v>
      </c>
      <c r="L392" s="14">
        <f>SUMIFS('Faturamento SP3'!$O$2:$O$692,'Faturamento SP3'!$D$2:$D$692,'Infos Relatório'!$B$326,'Faturamento SP3'!$E$2:$E$692,'Infos Relatório'!$B392,'Faturamento SP3'!$Z$2:$Z$692,'Infos Relatório'!I$1,'Faturamento SP3'!$T$2:$T$692,"Sim")+SUMIFS('Faturamento SP3'!$P$2:$P$692,'Faturamento SP3'!$D$2:$D$692,'Infos Relatório'!$B$326,'Faturamento SP3'!$E$2:$E$692,'Infos Relatório'!$B392,'Faturamento SP3'!$Z$2:$Z$692,'Infos Relatório'!I$1,'Faturamento SP3'!$T$2:$T$692,"Sim")</f>
        <v>0</v>
      </c>
      <c r="M392" s="27" t="e">
        <f t="shared" si="122"/>
        <v>#DIV/0!</v>
      </c>
      <c r="N392" s="24">
        <f>SUMIFS('Faturamento SP3'!$H$2:$H$692,'Faturamento SP3'!$D$2:$D$692,'Infos Relatório'!$B$326,'Faturamento SP3'!$E$2:$E$692,'Infos Relatório'!$B392,'Faturamento SP3'!$Z$2:$Z$692,'Infos Relatório'!I$1)</f>
        <v>0</v>
      </c>
      <c r="O392" s="23">
        <f>COUNTIFS('Faturamento SP3'!$D$2:$D$692,'Infos Relatório'!$B$326,'Faturamento SP3'!$E$2:$E$692,'Infos Relatório'!$B392,'Faturamento SP3'!$Z$2:$Z$692,'Infos Relatório'!O$1)</f>
        <v>0</v>
      </c>
      <c r="P392" s="13">
        <f>SUMIFS('Faturamento SP3'!$G$2:$G$692,'Faturamento SP3'!$D$2:$D$692,'Infos Relatório'!$B$326,'Faturamento SP3'!$E$2:$E$692,'Infos Relatório'!$B392,'Faturamento SP3'!$Z$2:$Z$692,'Infos Relatório'!O$1)</f>
        <v>0</v>
      </c>
      <c r="Q392" s="13">
        <f>SUMIFS('Faturamento SP3'!$J$2:$J$692,'Faturamento SP3'!$D$2:$D$692,'Infos Relatório'!$B$326,'Faturamento SP3'!$E$2:$E$692,'Infos Relatório'!$B392,'Faturamento SP3'!$Z$2:$Z$692,'Infos Relatório'!O$1)</f>
        <v>0</v>
      </c>
      <c r="R392" s="14">
        <f>SUMIFS('Faturamento SP3'!$O$2:$O$692,'Faturamento SP3'!$D$2:$D$692,'Infos Relatório'!$B$326,'Faturamento SP3'!$E$2:$E$692,'Infos Relatório'!$B392,'Faturamento SP3'!$Z$2:$Z$692,'Infos Relatório'!O$1,'Faturamento SP3'!$T$2:$T$692,"Sim")+SUMIFS('Faturamento SP3'!$P$2:$P$692,'Faturamento SP3'!$D$2:$D$692,'Infos Relatório'!$B$326,'Faturamento SP3'!$E$2:$E$692,'Infos Relatório'!$B392,'Faturamento SP3'!$Z$2:$Z$692,'Infos Relatório'!O$1,'Faturamento SP3'!$T$2:$T$692,"Sim")</f>
        <v>0</v>
      </c>
      <c r="S392" s="27" t="e">
        <f t="shared" si="123"/>
        <v>#DIV/0!</v>
      </c>
      <c r="T392" s="24">
        <f>SUMIFS('Faturamento SP3'!$H$2:$H$692,'Faturamento SP3'!$D$2:$D$692,'Infos Relatório'!$B$326,'Faturamento SP3'!$E$2:$E$692,'Infos Relatório'!$B392,'Faturamento SP3'!$Z$2:$Z$692,'Infos Relatório'!O$1)</f>
        <v>0</v>
      </c>
      <c r="U392" s="23">
        <f>COUNTIFS('Faturamento SP3'!$D$2:$D$692,'Infos Relatório'!$B$326,'Faturamento SP3'!$E$2:$E$692,'Infos Relatório'!$B392,'Faturamento SP3'!$Z$2:$Z$692,'Infos Relatório'!U$1)</f>
        <v>0</v>
      </c>
      <c r="V392" s="13">
        <f>SUMIFS('Faturamento SP3'!$G$2:$G$692,'Faturamento SP3'!$D$2:$D$692,'Infos Relatório'!$B$326,'Faturamento SP3'!$E$2:$E$692,'Infos Relatório'!$B392,'Faturamento SP3'!$Z$2:$Z$692,'Infos Relatório'!U$1)</f>
        <v>0</v>
      </c>
      <c r="W392" s="13">
        <f>SUMIFS('Faturamento SP3'!$J$2:$J$692,'Faturamento SP3'!$D$2:$D$692,'Infos Relatório'!$B$326,'Faturamento SP3'!$E$2:$E$692,'Infos Relatório'!$B392,'Faturamento SP3'!$Z$2:$Z$692,'Infos Relatório'!U$1)</f>
        <v>0</v>
      </c>
      <c r="X392" s="14">
        <f>SUMIFS('Faturamento SP3'!$O$2:$O$692,'Faturamento SP3'!$D$2:$D$692,'Infos Relatório'!$B$326,'Faturamento SP3'!$E$2:$E$692,'Infos Relatório'!$B392,'Faturamento SP3'!$Z$2:$Z$692,'Infos Relatório'!U$1,'Faturamento SP3'!$T$2:$T$692,"Sim")+SUMIFS('Faturamento SP3'!$P$2:$P$692,'Faturamento SP3'!$D$2:$D$692,'Infos Relatório'!$B$326,'Faturamento SP3'!$E$2:$E$692,'Infos Relatório'!$B392,'Faturamento SP3'!$Z$2:$Z$692,'Infos Relatório'!U$1,'Faturamento SP3'!$T$2:$T$692,"Sim")</f>
        <v>0</v>
      </c>
      <c r="Y392" s="27" t="e">
        <f t="shared" si="124"/>
        <v>#DIV/0!</v>
      </c>
      <c r="Z392" s="24">
        <f>SUMIFS('Faturamento SP3'!$H$2:$H$692,'Faturamento SP3'!$D$2:$D$692,'Infos Relatório'!$B$326,'Faturamento SP3'!$E$2:$E$692,'Infos Relatório'!$B392,'Faturamento SP3'!$Z$2:$Z$692,'Infos Relatório'!U$1)</f>
        <v>0</v>
      </c>
      <c r="AA392" s="23">
        <f>COUNTIFS('Faturamento SP3'!$D$2:$D$692,'Infos Relatório'!$B$326,'Faturamento SP3'!$E$2:$E$692,'Infos Relatório'!$B392,'Faturamento SP3'!$Z$2:$Z$692,'Infos Relatório'!AA$1)</f>
        <v>0</v>
      </c>
      <c r="AB392" s="13">
        <f>SUMIFS('Faturamento SP3'!$G$2:$G$692,'Faturamento SP3'!$D$2:$D$692,'Infos Relatório'!$B$326,'Faturamento SP3'!$E$2:$E$692,'Infos Relatório'!$B392,'Faturamento SP3'!$Z$2:$Z$692,'Infos Relatório'!AA$1)</f>
        <v>0</v>
      </c>
      <c r="AC392" s="13">
        <f>SUMIFS('Faturamento SP3'!$J$2:$J$692,'Faturamento SP3'!$D$2:$D$692,'Infos Relatório'!$B$326,'Faturamento SP3'!$E$2:$E$692,'Infos Relatório'!$B392,'Faturamento SP3'!$Z$2:$Z$692,'Infos Relatório'!AA$1)</f>
        <v>0</v>
      </c>
      <c r="AD392" s="14">
        <f>SUMIFS('Faturamento SP3'!$O$2:$O$692,'Faturamento SP3'!$D$2:$D$692,'Infos Relatório'!$B$326,'Faturamento SP3'!$E$2:$E$692,'Infos Relatório'!$B392,'Faturamento SP3'!$Z$2:$Z$692,'Infos Relatório'!AA$1,'Faturamento SP3'!$T$2:$T$692,"Sim")+SUMIFS('Faturamento SP3'!$P$2:$P$692,'Faturamento SP3'!$D$2:$D$692,'Infos Relatório'!$B$326,'Faturamento SP3'!$E$2:$E$692,'Infos Relatório'!$B392,'Faturamento SP3'!$Z$2:$Z$692,'Infos Relatório'!AA$1,'Faturamento SP3'!$T$2:$T$692,"Sim")</f>
        <v>0</v>
      </c>
      <c r="AE392" s="27" t="e">
        <f t="shared" si="125"/>
        <v>#DIV/0!</v>
      </c>
      <c r="AF392" s="24">
        <f>SUMIFS('Faturamento SP3'!$H$2:$H$692,'Faturamento SP3'!$D$2:$D$692,'Infos Relatório'!$B$326,'Faturamento SP3'!$E$2:$E$692,'Infos Relatório'!$B392,'Faturamento SP3'!$Z$2:$Z$692,'Infos Relatório'!AA$1)</f>
        <v>0</v>
      </c>
      <c r="AG392" s="23">
        <f>COUNTIFS('Faturamento SP3'!$D$2:$D$692,'Infos Relatório'!$B$326,'Faturamento SP3'!$E$2:$E$692,'Infos Relatório'!$B392,'Faturamento SP3'!$Z$2:$Z$692,'Infos Relatório'!AG$1)</f>
        <v>0</v>
      </c>
      <c r="AH392" s="13">
        <f>SUMIFS('Faturamento SP3'!$G$2:$G$692,'Faturamento SP3'!$D$2:$D$692,'Infos Relatório'!$B$326,'Faturamento SP3'!$E$2:$E$692,'Infos Relatório'!$B392,'Faturamento SP3'!$Z$2:$Z$692,'Infos Relatório'!AG$1)</f>
        <v>0</v>
      </c>
      <c r="AI392" s="13">
        <f>SUMIFS('Faturamento SP3'!$J$2:$J$692,'Faturamento SP3'!$D$2:$D$692,'Infos Relatório'!$B$326,'Faturamento SP3'!$E$2:$E$692,'Infos Relatório'!$B392,'Faturamento SP3'!$Z$2:$Z$692,'Infos Relatório'!AG$1)</f>
        <v>0</v>
      </c>
      <c r="AJ392" s="14">
        <f>SUMIFS('Faturamento SP3'!$O$2:$O$692,'Faturamento SP3'!$D$2:$D$692,'Infos Relatório'!$B$326,'Faturamento SP3'!$E$2:$E$692,'Infos Relatório'!$B392,'Faturamento SP3'!$Z$2:$Z$692,'Infos Relatório'!AG$1,'Faturamento SP3'!$T$2:$T$692,"Sim")+SUMIFS('Faturamento SP3'!$P$2:$P$692,'Faturamento SP3'!$D$2:$D$692,'Infos Relatório'!$B$326,'Faturamento SP3'!$E$2:$E$692,'Infos Relatório'!$B392,'Faturamento SP3'!$Z$2:$Z$692,'Infos Relatório'!AG$1,'Faturamento SP3'!$T$2:$T$692,"Sim")</f>
        <v>0</v>
      </c>
      <c r="AK392" s="27" t="e">
        <f t="shared" si="126"/>
        <v>#DIV/0!</v>
      </c>
      <c r="AL392" s="24">
        <f>SUMIFS('Faturamento SP3'!$H$2:$H$692,'Faturamento SP3'!$D$2:$D$692,'Infos Relatório'!$B$326,'Faturamento SP3'!$E$2:$E$692,'Infos Relatório'!$B392,'Faturamento SP3'!$Z$2:$Z$692,'Infos Relatório'!AG$1)</f>
        <v>0</v>
      </c>
      <c r="AM392" s="23">
        <f>COUNTIFS('Faturamento SP3'!$D$2:$D$692,'Infos Relatório'!$B$326,'Faturamento SP3'!$E$2:$E$692,'Infos Relatório'!$B392,'Faturamento SP3'!$Z$2:$Z$692,'Infos Relatório'!AM$1)</f>
        <v>0</v>
      </c>
      <c r="AN392" s="13">
        <f>SUMIFS('Faturamento SP3'!$G$2:$G$692,'Faturamento SP3'!$D$2:$D$692,'Infos Relatório'!$B$326,'Faturamento SP3'!$E$2:$E$692,'Infos Relatório'!$B392,'Faturamento SP3'!$Z$2:$Z$692,'Infos Relatório'!AM$1)</f>
        <v>0</v>
      </c>
      <c r="AO392" s="13">
        <f>SUMIFS('Faturamento SP3'!$J$2:$J$692,'Faturamento SP3'!$D$2:$D$692,'Infos Relatório'!$B$326,'Faturamento SP3'!$E$2:$E$692,'Infos Relatório'!$B392,'Faturamento SP3'!$Z$2:$Z$692,'Infos Relatório'!AM$1)</f>
        <v>0</v>
      </c>
      <c r="AP392" s="14">
        <f>SUMIFS('Faturamento SP3'!$O$2:$O$692,'Faturamento SP3'!$D$2:$D$692,'Infos Relatório'!$B$326,'Faturamento SP3'!$E$2:$E$692,'Infos Relatório'!$B392,'Faturamento SP3'!$Z$2:$Z$692,'Infos Relatório'!AM$1,'Faturamento SP3'!$T$2:$T$692,"Sim")+SUMIFS('Faturamento SP3'!$P$2:$P$692,'Faturamento SP3'!$D$2:$D$692,'Infos Relatório'!$B$326,'Faturamento SP3'!$E$2:$E$692,'Infos Relatório'!$B392,'Faturamento SP3'!$Z$2:$Z$692,'Infos Relatório'!AM$1,'Faturamento SP3'!$T$2:$T$692,"Sim")</f>
        <v>0</v>
      </c>
      <c r="AQ392" s="27" t="e">
        <f t="shared" si="127"/>
        <v>#DIV/0!</v>
      </c>
      <c r="AR392" s="24">
        <f>SUMIFS('Faturamento SP3'!$H$2:$H$692,'Faturamento SP3'!$D$2:$D$692,'Infos Relatório'!$B$326,'Faturamento SP3'!$E$2:$E$692,'Infos Relatório'!$B392,'Faturamento SP3'!$Z$2:$Z$692,'Infos Relatório'!AM$1)</f>
        <v>0</v>
      </c>
      <c r="AS392" s="23">
        <f>COUNTIFS('Faturamento SP3'!$D$2:$D$692,'Infos Relatório'!$B$326,'Faturamento SP3'!$E$2:$E$692,'Infos Relatório'!$B392,'Faturamento SP3'!$Z$2:$Z$692,'Infos Relatório'!AS$1)</f>
        <v>0</v>
      </c>
      <c r="AT392" s="13">
        <f>SUMIFS('Faturamento SP3'!$G$2:$G$692,'Faturamento SP3'!$D$2:$D$692,'Infos Relatório'!$B$326,'Faturamento SP3'!$E$2:$E$692,'Infos Relatório'!$B392,'Faturamento SP3'!$Z$2:$Z$692,'Infos Relatório'!AS$1)</f>
        <v>0</v>
      </c>
      <c r="AU392" s="13">
        <f>SUMIFS('Faturamento SP3'!$J$2:$J$692,'Faturamento SP3'!$D$2:$D$692,'Infos Relatório'!$B$326,'Faturamento SP3'!$E$2:$E$692,'Infos Relatório'!$B392,'Faturamento SP3'!$Z$2:$Z$692,'Infos Relatório'!AS$1)</f>
        <v>0</v>
      </c>
      <c r="AV392" s="14">
        <f>SUMIFS('Faturamento SP3'!$O$2:$O$692,'Faturamento SP3'!$D$2:$D$692,'Infos Relatório'!$B$326,'Faturamento SP3'!$E$2:$E$692,'Infos Relatório'!$B392,'Faturamento SP3'!$Z$2:$Z$692,'Infos Relatório'!AS$1,'Faturamento SP3'!$T$2:$T$692,"Sim")+SUMIFS('Faturamento SP3'!$P$2:$P$692,'Faturamento SP3'!$D$2:$D$692,'Infos Relatório'!$B$326,'Faturamento SP3'!$E$2:$E$692,'Infos Relatório'!$B392,'Faturamento SP3'!$Z$2:$Z$692,'Infos Relatório'!AS$1,'Faturamento SP3'!$T$2:$T$692,"Sim")</f>
        <v>0</v>
      </c>
      <c r="AW392" s="27" t="e">
        <f t="shared" si="128"/>
        <v>#DIV/0!</v>
      </c>
      <c r="AX392" s="24">
        <f>SUMIFS('Faturamento SP3'!$H$2:$H$692,'Faturamento SP3'!$D$2:$D$692,'Infos Relatório'!$B$326,'Faturamento SP3'!$E$2:$E$692,'Infos Relatório'!$B392,'Faturamento SP3'!$Z$2:$Z$692,'Infos Relatório'!AS$1)</f>
        <v>0</v>
      </c>
      <c r="AY392" s="23">
        <f>COUNTIFS('Faturamento SP3'!$D$2:$D$692,'Infos Relatório'!$B$326,'Faturamento SP3'!$E$2:$E$692,'Infos Relatório'!$B392,'Faturamento SP3'!$Z$2:$Z$692,'Infos Relatório'!AY$1)</f>
        <v>0</v>
      </c>
      <c r="AZ392" s="13">
        <f>SUMIFS('Faturamento SP3'!$G$2:$G$692,'Faturamento SP3'!$D$2:$D$692,'Infos Relatório'!$B$326,'Faturamento SP3'!$E$2:$E$692,'Infos Relatório'!$B392,'Faturamento SP3'!$Z$2:$Z$692,'Infos Relatório'!AY$1)</f>
        <v>0</v>
      </c>
      <c r="BA392" s="13">
        <f>SUMIFS('Faturamento SP3'!$J$2:$J$692,'Faturamento SP3'!$D$2:$D$692,'Infos Relatório'!$B$326,'Faturamento SP3'!$E$2:$E$692,'Infos Relatório'!$B392,'Faturamento SP3'!$Z$2:$Z$692,'Infos Relatório'!AY$1)</f>
        <v>0</v>
      </c>
      <c r="BB392" s="14">
        <f>SUMIFS('Faturamento SP3'!$O$2:$O$692,'Faturamento SP3'!$D$2:$D$692,'Infos Relatório'!$B$326,'Faturamento SP3'!$E$2:$E$692,'Infos Relatório'!$B392,'Faturamento SP3'!$Z$2:$Z$692,'Infos Relatório'!AY$1,'Faturamento SP3'!$T$2:$T$692,"Sim")+SUMIFS('Faturamento SP3'!$P$2:$P$692,'Faturamento SP3'!$D$2:$D$692,'Infos Relatório'!$B$326,'Faturamento SP3'!$E$2:$E$692,'Infos Relatório'!$B392,'Faturamento SP3'!$Z$2:$Z$692,'Infos Relatório'!AY$1,'Faturamento SP3'!$T$2:$T$692,"Sim")</f>
        <v>0</v>
      </c>
      <c r="BC392" s="27" t="e">
        <f t="shared" si="129"/>
        <v>#DIV/0!</v>
      </c>
      <c r="BD392" s="24">
        <f>SUMIFS('Faturamento SP3'!$H$2:$H$692,'Faturamento SP3'!$D$2:$D$692,'Infos Relatório'!$B$326,'Faturamento SP3'!$E$2:$E$692,'Infos Relatório'!$B392,'Faturamento SP3'!$Z$2:$Z$692,'Infos Relatório'!AY$1)</f>
        <v>0</v>
      </c>
      <c r="BE392" s="23">
        <f>COUNTIFS('Faturamento SP3'!$D$2:$D$692,'Infos Relatório'!$B$326,'Faturamento SP3'!$E$2:$E$692,'Infos Relatório'!$B392,'Faturamento SP3'!$Z$2:$Z$692,'Infos Relatório'!BE$1)</f>
        <v>0</v>
      </c>
      <c r="BF392" s="13">
        <f>SUMIFS('Faturamento SP3'!$G$2:$G$692,'Faturamento SP3'!$D$2:$D$692,'Infos Relatório'!$B$326,'Faturamento SP3'!$E$2:$E$692,'Infos Relatório'!$B392,'Faturamento SP3'!$Z$2:$Z$692,'Infos Relatório'!BE$1)</f>
        <v>0</v>
      </c>
      <c r="BG392" s="13">
        <f>SUMIFS('Faturamento SP3'!$J$2:$J$692,'Faturamento SP3'!$D$2:$D$692,'Infos Relatório'!$B$326,'Faturamento SP3'!$E$2:$E$692,'Infos Relatório'!$B392,'Faturamento SP3'!$Z$2:$Z$692,'Infos Relatório'!BE$1)</f>
        <v>0</v>
      </c>
      <c r="BH392" s="14">
        <f>SUMIFS('Faturamento SP3'!$O$2:$O$692,'Faturamento SP3'!$D$2:$D$692,'Infos Relatório'!$B$326,'Faturamento SP3'!$E$2:$E$692,'Infos Relatório'!$B392,'Faturamento SP3'!$Z$2:$Z$692,'Infos Relatório'!BE$1,'Faturamento SP3'!$T$2:$T$692,"Sim")+SUMIFS('Faturamento SP3'!$P$2:$P$692,'Faturamento SP3'!$D$2:$D$692,'Infos Relatório'!$B$326,'Faturamento SP3'!$E$2:$E$692,'Infos Relatório'!$B392,'Faturamento SP3'!$Z$2:$Z$692,'Infos Relatório'!BE$1,'Faturamento SP3'!$T$2:$T$692,"Sim")</f>
        <v>0</v>
      </c>
      <c r="BI392" s="27" t="e">
        <f t="shared" si="130"/>
        <v>#DIV/0!</v>
      </c>
      <c r="BJ392" s="24">
        <f>SUMIFS('Faturamento SP3'!$H$2:$H$692,'Faturamento SP3'!$D$2:$D$692,'Infos Relatório'!$B$326,'Faturamento SP3'!$E$2:$E$692,'Infos Relatório'!$B392,'Faturamento SP3'!$Z$2:$Z$692,'Infos Relatório'!BE$1)</f>
        <v>0</v>
      </c>
      <c r="BK392" s="23">
        <f>COUNTIFS('Faturamento SP3'!$D$2:$D$692,'Infos Relatório'!$B$326,'Faturamento SP3'!$E$2:$E$692,'Infos Relatório'!$B392,'Faturamento SP3'!$Z$2:$Z$692,'Infos Relatório'!BK$1)</f>
        <v>0</v>
      </c>
      <c r="BL392" s="13">
        <f>SUMIFS('Faturamento SP3'!$G$2:$G$692,'Faturamento SP3'!$D$2:$D$692,'Infos Relatório'!$B$326,'Faturamento SP3'!$E$2:$E$692,'Infos Relatório'!$B392,'Faturamento SP3'!$Z$2:$Z$692,'Infos Relatório'!BK$1)</f>
        <v>0</v>
      </c>
      <c r="BM392" s="13">
        <f>SUMIFS('Faturamento SP3'!$J$2:$J$692,'Faturamento SP3'!$D$2:$D$692,'Infos Relatório'!$B$326,'Faturamento SP3'!$E$2:$E$692,'Infos Relatório'!$B392,'Faturamento SP3'!$Z$2:$Z$692,'Infos Relatório'!BK$1)</f>
        <v>0</v>
      </c>
      <c r="BN392" s="14">
        <f>SUMIFS('Faturamento SP3'!$O$2:$O$692,'Faturamento SP3'!$D$2:$D$692,'Infos Relatório'!$B$326,'Faturamento SP3'!$E$2:$E$692,'Infos Relatório'!$B392,'Faturamento SP3'!$Z$2:$Z$692,'Infos Relatório'!BK$1,'Faturamento SP3'!$T$2:$T$692,"Sim")+SUMIFS('Faturamento SP3'!$P$2:$P$692,'Faturamento SP3'!$D$2:$D$692,'Infos Relatório'!$B$326,'Faturamento SP3'!$E$2:$E$692,'Infos Relatório'!$B392,'Faturamento SP3'!$Z$2:$Z$692,'Infos Relatório'!BK$1,'Faturamento SP3'!$T$2:$T$692,"Sim")</f>
        <v>0</v>
      </c>
      <c r="BO392" s="27" t="e">
        <f t="shared" si="131"/>
        <v>#DIV/0!</v>
      </c>
      <c r="BP392" s="24">
        <f>SUMIFS('Faturamento SP3'!$H$2:$H$692,'Faturamento SP3'!$D$2:$D$692,'Infos Relatório'!$B$326,'Faturamento SP3'!$E$2:$E$692,'Infos Relatório'!$B392,'Faturamento SP3'!$Z$2:$Z$692,'Infos Relatório'!BK$1)</f>
        <v>0</v>
      </c>
      <c r="BQ392" s="23">
        <f>COUNTIFS('Faturamento SP3'!$D$2:$D$692,'Infos Relatório'!$B$326,'Faturamento SP3'!$E$2:$E$692,'Infos Relatório'!$B392,'Faturamento SP3'!$Z$2:$Z$692,'Infos Relatório'!BQ$1)</f>
        <v>0</v>
      </c>
      <c r="BR392" s="13">
        <f>SUMIFS('Faturamento SP3'!$G$2:$G$692,'Faturamento SP3'!$D$2:$D$692,'Infos Relatório'!$B$326,'Faturamento SP3'!$E$2:$E$692,'Infos Relatório'!$B392,'Faturamento SP3'!$Z$2:$Z$692,'Infos Relatório'!BQ$1)</f>
        <v>0</v>
      </c>
      <c r="BS392" s="13">
        <f>SUMIFS('Faturamento SP3'!$J$2:$J$692,'Faturamento SP3'!$D$2:$D$692,'Infos Relatório'!$B$326,'Faturamento SP3'!$E$2:$E$692,'Infos Relatório'!$B392,'Faturamento SP3'!$Z$2:$Z$692,'Infos Relatório'!BQ$1)</f>
        <v>0</v>
      </c>
      <c r="BT392" s="14">
        <f>SUMIFS('Faturamento SP3'!$O$2:$O$692,'Faturamento SP3'!$D$2:$D$692,'Infos Relatório'!$B$326,'Faturamento SP3'!$E$2:$E$692,'Infos Relatório'!$B392,'Faturamento SP3'!$Z$2:$Z$692,'Infos Relatório'!BQ$1,'Faturamento SP3'!$T$2:$T$692,"Sim")+SUMIFS('Faturamento SP3'!$P$2:$P$692,'Faturamento SP3'!$D$2:$D$692,'Infos Relatório'!$B$326,'Faturamento SP3'!$E$2:$E$692,'Infos Relatório'!$B392,'Faturamento SP3'!$Z$2:$Z$692,'Infos Relatório'!BQ$1,'Faturamento SP3'!$T$2:$T$692,"Sim")</f>
        <v>0</v>
      </c>
      <c r="BU392" s="27" t="e">
        <f t="shared" si="132"/>
        <v>#DIV/0!</v>
      </c>
      <c r="BV392" s="24">
        <f>SUMIFS('Faturamento SP3'!$H$2:$H$692,'Faturamento SP3'!$D$2:$D$692,'Infos Relatório'!$B$326,'Faturamento SP3'!$E$2:$E$692,'Infos Relatório'!$B392,'Faturamento SP3'!$Z$2:$Z$692,'Infos Relatório'!BQ$1)</f>
        <v>0</v>
      </c>
    </row>
    <row r="393" spans="2:74">
      <c r="B393" s="17" t="s">
        <v>73</v>
      </c>
      <c r="C393" s="23">
        <f>COUNTIFS('Faturamento SP3'!$D$2:$D$692,'Infos Relatório'!$B$326,'Faturamento SP3'!$E$2:$E$692,'Infos Relatório'!$B393,'Faturamento SP3'!$Z$2:$Z$692,'Infos Relatório'!C$1)</f>
        <v>0</v>
      </c>
      <c r="D393" s="13">
        <f>SUMIFS('Faturamento SP3'!$G$2:$G$692,'Faturamento SP3'!$D$2:$D$692,'Infos Relatório'!$B$326,'Faturamento SP3'!$E$2:$E$692,'Infos Relatório'!$B393,'Faturamento SP3'!$Z$2:$Z$692,'Infos Relatório'!C$1)</f>
        <v>0</v>
      </c>
      <c r="E393" s="13">
        <f>SUMIFS('Faturamento SP3'!$J$2:$J$692,'Faturamento SP3'!$D$2:$D$692,'Infos Relatório'!$B$326,'Faturamento SP3'!$E$2:$E$692,'Infos Relatório'!$B393,'Faturamento SP3'!$Z$2:$Z$692,'Infos Relatório'!C$1)</f>
        <v>0</v>
      </c>
      <c r="F393" s="14">
        <f>SUMIFS('Faturamento SP3'!$O$2:$O$692,'Faturamento SP3'!$D$2:$D$692,'Infos Relatório'!$B$326,'Faturamento SP3'!$E$2:$E$692,'Infos Relatório'!$B393,'Faturamento SP3'!$Z$2:$Z$692,'Infos Relatório'!C$1,'Faturamento SP3'!$T$2:$T$692,"Sim")+SUMIFS('Faturamento SP3'!$P$2:$P$692,'Faturamento SP3'!$D$2:$D$692,'Infos Relatório'!$B$326,'Faturamento SP3'!$E$2:$E$692,'Infos Relatório'!$B393,'Faturamento SP3'!$Z$2:$Z$692,'Infos Relatório'!C$1,'Faturamento SP3'!$T$2:$T$692,"Sim")</f>
        <v>0</v>
      </c>
      <c r="G393" s="27" t="e">
        <f t="shared" ref="G393:G403" si="133">F393/E393</f>
        <v>#DIV/0!</v>
      </c>
      <c r="H393" s="24">
        <f>SUMIFS('Faturamento SP3'!$H$2:$H$692,'Faturamento SP3'!$D$2:$D$692,'Infos Relatório'!$B$326,'Faturamento SP3'!$E$2:$E$692,'Infos Relatório'!$B393,'Faturamento SP3'!$Z$2:$Z$692,'Infos Relatório'!C$1)</f>
        <v>0</v>
      </c>
      <c r="I393" s="23">
        <f>COUNTIFS('Faturamento SP3'!$D$2:$D$692,'Infos Relatório'!$B$326,'Faturamento SP3'!$E$2:$E$692,'Infos Relatório'!$B393,'Faturamento SP3'!$Z$2:$Z$692,'Infos Relatório'!I$1)</f>
        <v>0</v>
      </c>
      <c r="J393" s="13">
        <f>SUMIFS('Faturamento SP3'!$G$2:$G$692,'Faturamento SP3'!$D$2:$D$692,'Infos Relatório'!$B$326,'Faturamento SP3'!$E$2:$E$692,'Infos Relatório'!$B393,'Faturamento SP3'!$Z$2:$Z$692,'Infos Relatório'!I$1)</f>
        <v>0</v>
      </c>
      <c r="K393" s="13">
        <f>SUMIFS('Faturamento SP3'!$J$2:$J$692,'Faturamento SP3'!$D$2:$D$692,'Infos Relatório'!$B$326,'Faturamento SP3'!$E$2:$E$692,'Infos Relatório'!$B393,'Faturamento SP3'!$Z$2:$Z$692,'Infos Relatório'!I$1)</f>
        <v>0</v>
      </c>
      <c r="L393" s="14">
        <f>SUMIFS('Faturamento SP3'!$O$2:$O$692,'Faturamento SP3'!$D$2:$D$692,'Infos Relatório'!$B$326,'Faturamento SP3'!$E$2:$E$692,'Infos Relatório'!$B393,'Faturamento SP3'!$Z$2:$Z$692,'Infos Relatório'!I$1,'Faturamento SP3'!$T$2:$T$692,"Sim")+SUMIFS('Faturamento SP3'!$P$2:$P$692,'Faturamento SP3'!$D$2:$D$692,'Infos Relatório'!$B$326,'Faturamento SP3'!$E$2:$E$692,'Infos Relatório'!$B393,'Faturamento SP3'!$Z$2:$Z$692,'Infos Relatório'!I$1,'Faturamento SP3'!$T$2:$T$692,"Sim")</f>
        <v>0</v>
      </c>
      <c r="M393" s="27" t="e">
        <f t="shared" ref="M393:M403" si="134">L393/K393</f>
        <v>#DIV/0!</v>
      </c>
      <c r="N393" s="24">
        <f>SUMIFS('Faturamento SP3'!$H$2:$H$692,'Faturamento SP3'!$D$2:$D$692,'Infos Relatório'!$B$326,'Faturamento SP3'!$E$2:$E$692,'Infos Relatório'!$B393,'Faturamento SP3'!$Z$2:$Z$692,'Infos Relatório'!I$1)</f>
        <v>0</v>
      </c>
      <c r="O393" s="23">
        <f>COUNTIFS('Faturamento SP3'!$D$2:$D$692,'Infos Relatório'!$B$326,'Faturamento SP3'!$E$2:$E$692,'Infos Relatório'!$B393,'Faturamento SP3'!$Z$2:$Z$692,'Infos Relatório'!O$1)</f>
        <v>0</v>
      </c>
      <c r="P393" s="13">
        <f>SUMIFS('Faturamento SP3'!$G$2:$G$692,'Faturamento SP3'!$D$2:$D$692,'Infos Relatório'!$B$326,'Faturamento SP3'!$E$2:$E$692,'Infos Relatório'!$B393,'Faturamento SP3'!$Z$2:$Z$692,'Infos Relatório'!O$1)</f>
        <v>0</v>
      </c>
      <c r="Q393" s="13">
        <f>SUMIFS('Faturamento SP3'!$J$2:$J$692,'Faturamento SP3'!$D$2:$D$692,'Infos Relatório'!$B$326,'Faturamento SP3'!$E$2:$E$692,'Infos Relatório'!$B393,'Faturamento SP3'!$Z$2:$Z$692,'Infos Relatório'!O$1)</f>
        <v>0</v>
      </c>
      <c r="R393" s="14">
        <f>SUMIFS('Faturamento SP3'!$O$2:$O$692,'Faturamento SP3'!$D$2:$D$692,'Infos Relatório'!$B$326,'Faturamento SP3'!$E$2:$E$692,'Infos Relatório'!$B393,'Faturamento SP3'!$Z$2:$Z$692,'Infos Relatório'!O$1,'Faturamento SP3'!$T$2:$T$692,"Sim")+SUMIFS('Faturamento SP3'!$P$2:$P$692,'Faturamento SP3'!$D$2:$D$692,'Infos Relatório'!$B$326,'Faturamento SP3'!$E$2:$E$692,'Infos Relatório'!$B393,'Faturamento SP3'!$Z$2:$Z$692,'Infos Relatório'!O$1,'Faturamento SP3'!$T$2:$T$692,"Sim")</f>
        <v>0</v>
      </c>
      <c r="S393" s="27" t="e">
        <f t="shared" ref="S393:S403" si="135">R393/Q393</f>
        <v>#DIV/0!</v>
      </c>
      <c r="T393" s="24">
        <f>SUMIFS('Faturamento SP3'!$H$2:$H$692,'Faturamento SP3'!$D$2:$D$692,'Infos Relatório'!$B$326,'Faturamento SP3'!$E$2:$E$692,'Infos Relatório'!$B393,'Faturamento SP3'!$Z$2:$Z$692,'Infos Relatório'!O$1)</f>
        <v>0</v>
      </c>
      <c r="U393" s="23">
        <f>COUNTIFS('Faturamento SP3'!$D$2:$D$692,'Infos Relatório'!$B$326,'Faturamento SP3'!$E$2:$E$692,'Infos Relatório'!$B393,'Faturamento SP3'!$Z$2:$Z$692,'Infos Relatório'!U$1)</f>
        <v>0</v>
      </c>
      <c r="V393" s="13">
        <f>SUMIFS('Faturamento SP3'!$G$2:$G$692,'Faturamento SP3'!$D$2:$D$692,'Infos Relatório'!$B$326,'Faturamento SP3'!$E$2:$E$692,'Infos Relatório'!$B393,'Faturamento SP3'!$Z$2:$Z$692,'Infos Relatório'!U$1)</f>
        <v>0</v>
      </c>
      <c r="W393" s="13">
        <f>SUMIFS('Faturamento SP3'!$J$2:$J$692,'Faturamento SP3'!$D$2:$D$692,'Infos Relatório'!$B$326,'Faturamento SP3'!$E$2:$E$692,'Infos Relatório'!$B393,'Faturamento SP3'!$Z$2:$Z$692,'Infos Relatório'!U$1)</f>
        <v>0</v>
      </c>
      <c r="X393" s="14">
        <f>SUMIFS('Faturamento SP3'!$O$2:$O$692,'Faturamento SP3'!$D$2:$D$692,'Infos Relatório'!$B$326,'Faturamento SP3'!$E$2:$E$692,'Infos Relatório'!$B393,'Faturamento SP3'!$Z$2:$Z$692,'Infos Relatório'!U$1,'Faturamento SP3'!$T$2:$T$692,"Sim")+SUMIFS('Faturamento SP3'!$P$2:$P$692,'Faturamento SP3'!$D$2:$D$692,'Infos Relatório'!$B$326,'Faturamento SP3'!$E$2:$E$692,'Infos Relatório'!$B393,'Faturamento SP3'!$Z$2:$Z$692,'Infos Relatório'!U$1,'Faturamento SP3'!$T$2:$T$692,"Sim")</f>
        <v>0</v>
      </c>
      <c r="Y393" s="27" t="e">
        <f t="shared" ref="Y393:Y403" si="136">X393/W393</f>
        <v>#DIV/0!</v>
      </c>
      <c r="Z393" s="24">
        <f>SUMIFS('Faturamento SP3'!$H$2:$H$692,'Faturamento SP3'!$D$2:$D$692,'Infos Relatório'!$B$326,'Faturamento SP3'!$E$2:$E$692,'Infos Relatório'!$B393,'Faturamento SP3'!$Z$2:$Z$692,'Infos Relatório'!U$1)</f>
        <v>0</v>
      </c>
      <c r="AA393" s="23">
        <f>COUNTIFS('Faturamento SP3'!$D$2:$D$692,'Infos Relatório'!$B$326,'Faturamento SP3'!$E$2:$E$692,'Infos Relatório'!$B393,'Faturamento SP3'!$Z$2:$Z$692,'Infos Relatório'!AA$1)</f>
        <v>0</v>
      </c>
      <c r="AB393" s="13">
        <f>SUMIFS('Faturamento SP3'!$G$2:$G$692,'Faturamento SP3'!$D$2:$D$692,'Infos Relatório'!$B$326,'Faturamento SP3'!$E$2:$E$692,'Infos Relatório'!$B393,'Faturamento SP3'!$Z$2:$Z$692,'Infos Relatório'!AA$1)</f>
        <v>0</v>
      </c>
      <c r="AC393" s="13">
        <f>SUMIFS('Faturamento SP3'!$J$2:$J$692,'Faturamento SP3'!$D$2:$D$692,'Infos Relatório'!$B$326,'Faturamento SP3'!$E$2:$E$692,'Infos Relatório'!$B393,'Faturamento SP3'!$Z$2:$Z$692,'Infos Relatório'!AA$1)</f>
        <v>0</v>
      </c>
      <c r="AD393" s="14">
        <f>SUMIFS('Faturamento SP3'!$O$2:$O$692,'Faturamento SP3'!$D$2:$D$692,'Infos Relatório'!$B$326,'Faturamento SP3'!$E$2:$E$692,'Infos Relatório'!$B393,'Faturamento SP3'!$Z$2:$Z$692,'Infos Relatório'!AA$1,'Faturamento SP3'!$T$2:$T$692,"Sim")+SUMIFS('Faturamento SP3'!$P$2:$P$692,'Faturamento SP3'!$D$2:$D$692,'Infos Relatório'!$B$326,'Faturamento SP3'!$E$2:$E$692,'Infos Relatório'!$B393,'Faturamento SP3'!$Z$2:$Z$692,'Infos Relatório'!AA$1,'Faturamento SP3'!$T$2:$T$692,"Sim")</f>
        <v>0</v>
      </c>
      <c r="AE393" s="27" t="e">
        <f t="shared" ref="AE393:AE403" si="137">AD393/AC393</f>
        <v>#DIV/0!</v>
      </c>
      <c r="AF393" s="24">
        <f>SUMIFS('Faturamento SP3'!$H$2:$H$692,'Faturamento SP3'!$D$2:$D$692,'Infos Relatório'!$B$326,'Faturamento SP3'!$E$2:$E$692,'Infos Relatório'!$B393,'Faturamento SP3'!$Z$2:$Z$692,'Infos Relatório'!AA$1)</f>
        <v>0</v>
      </c>
      <c r="AG393" s="23">
        <f>COUNTIFS('Faturamento SP3'!$D$2:$D$692,'Infos Relatório'!$B$326,'Faturamento SP3'!$E$2:$E$692,'Infos Relatório'!$B393,'Faturamento SP3'!$Z$2:$Z$692,'Infos Relatório'!AG$1)</f>
        <v>0</v>
      </c>
      <c r="AH393" s="13">
        <f>SUMIFS('Faturamento SP3'!$G$2:$G$692,'Faturamento SP3'!$D$2:$D$692,'Infos Relatório'!$B$326,'Faturamento SP3'!$E$2:$E$692,'Infos Relatório'!$B393,'Faturamento SP3'!$Z$2:$Z$692,'Infos Relatório'!AG$1)</f>
        <v>0</v>
      </c>
      <c r="AI393" s="13">
        <f>SUMIFS('Faturamento SP3'!$J$2:$J$692,'Faturamento SP3'!$D$2:$D$692,'Infos Relatório'!$B$326,'Faturamento SP3'!$E$2:$E$692,'Infos Relatório'!$B393,'Faturamento SP3'!$Z$2:$Z$692,'Infos Relatório'!AG$1)</f>
        <v>0</v>
      </c>
      <c r="AJ393" s="14">
        <f>SUMIFS('Faturamento SP3'!$O$2:$O$692,'Faturamento SP3'!$D$2:$D$692,'Infos Relatório'!$B$326,'Faturamento SP3'!$E$2:$E$692,'Infos Relatório'!$B393,'Faturamento SP3'!$Z$2:$Z$692,'Infos Relatório'!AG$1,'Faturamento SP3'!$T$2:$T$692,"Sim")+SUMIFS('Faturamento SP3'!$P$2:$P$692,'Faturamento SP3'!$D$2:$D$692,'Infos Relatório'!$B$326,'Faturamento SP3'!$E$2:$E$692,'Infos Relatório'!$B393,'Faturamento SP3'!$Z$2:$Z$692,'Infos Relatório'!AG$1,'Faturamento SP3'!$T$2:$T$692,"Sim")</f>
        <v>0</v>
      </c>
      <c r="AK393" s="27" t="e">
        <f t="shared" ref="AK393:AK403" si="138">AJ393/AI393</f>
        <v>#DIV/0!</v>
      </c>
      <c r="AL393" s="24">
        <f>SUMIFS('Faturamento SP3'!$H$2:$H$692,'Faturamento SP3'!$D$2:$D$692,'Infos Relatório'!$B$326,'Faturamento SP3'!$E$2:$E$692,'Infos Relatório'!$B393,'Faturamento SP3'!$Z$2:$Z$692,'Infos Relatório'!AG$1)</f>
        <v>0</v>
      </c>
      <c r="AM393" s="23">
        <f>COUNTIFS('Faturamento SP3'!$D$2:$D$692,'Infos Relatório'!$B$326,'Faturamento SP3'!$E$2:$E$692,'Infos Relatório'!$B393,'Faturamento SP3'!$Z$2:$Z$692,'Infos Relatório'!AM$1)</f>
        <v>0</v>
      </c>
      <c r="AN393" s="13">
        <f>SUMIFS('Faturamento SP3'!$G$2:$G$692,'Faturamento SP3'!$D$2:$D$692,'Infos Relatório'!$B$326,'Faturamento SP3'!$E$2:$E$692,'Infos Relatório'!$B393,'Faturamento SP3'!$Z$2:$Z$692,'Infos Relatório'!AM$1)</f>
        <v>0</v>
      </c>
      <c r="AO393" s="13">
        <f>SUMIFS('Faturamento SP3'!$J$2:$J$692,'Faturamento SP3'!$D$2:$D$692,'Infos Relatório'!$B$326,'Faturamento SP3'!$E$2:$E$692,'Infos Relatório'!$B393,'Faturamento SP3'!$Z$2:$Z$692,'Infos Relatório'!AM$1)</f>
        <v>0</v>
      </c>
      <c r="AP393" s="14">
        <f>SUMIFS('Faturamento SP3'!$O$2:$O$692,'Faturamento SP3'!$D$2:$D$692,'Infos Relatório'!$B$326,'Faturamento SP3'!$E$2:$E$692,'Infos Relatório'!$B393,'Faturamento SP3'!$Z$2:$Z$692,'Infos Relatório'!AM$1,'Faturamento SP3'!$T$2:$T$692,"Sim")+SUMIFS('Faturamento SP3'!$P$2:$P$692,'Faturamento SP3'!$D$2:$D$692,'Infos Relatório'!$B$326,'Faturamento SP3'!$E$2:$E$692,'Infos Relatório'!$B393,'Faturamento SP3'!$Z$2:$Z$692,'Infos Relatório'!AM$1,'Faturamento SP3'!$T$2:$T$692,"Sim")</f>
        <v>0</v>
      </c>
      <c r="AQ393" s="27" t="e">
        <f t="shared" ref="AQ393:AQ403" si="139">AP393/AO393</f>
        <v>#DIV/0!</v>
      </c>
      <c r="AR393" s="24">
        <f>SUMIFS('Faturamento SP3'!$H$2:$H$692,'Faturamento SP3'!$D$2:$D$692,'Infos Relatório'!$B$326,'Faturamento SP3'!$E$2:$E$692,'Infos Relatório'!$B393,'Faturamento SP3'!$Z$2:$Z$692,'Infos Relatório'!AM$1)</f>
        <v>0</v>
      </c>
      <c r="AS393" s="23">
        <f>COUNTIFS('Faturamento SP3'!$D$2:$D$692,'Infos Relatório'!$B$326,'Faturamento SP3'!$E$2:$E$692,'Infos Relatório'!$B393,'Faturamento SP3'!$Z$2:$Z$692,'Infos Relatório'!AS$1)</f>
        <v>0</v>
      </c>
      <c r="AT393" s="13">
        <f>SUMIFS('Faturamento SP3'!$G$2:$G$692,'Faturamento SP3'!$D$2:$D$692,'Infos Relatório'!$B$326,'Faturamento SP3'!$E$2:$E$692,'Infos Relatório'!$B393,'Faturamento SP3'!$Z$2:$Z$692,'Infos Relatório'!AS$1)</f>
        <v>0</v>
      </c>
      <c r="AU393" s="13">
        <f>SUMIFS('Faturamento SP3'!$J$2:$J$692,'Faturamento SP3'!$D$2:$D$692,'Infos Relatório'!$B$326,'Faturamento SP3'!$E$2:$E$692,'Infos Relatório'!$B393,'Faturamento SP3'!$Z$2:$Z$692,'Infos Relatório'!AS$1)</f>
        <v>0</v>
      </c>
      <c r="AV393" s="14">
        <f>SUMIFS('Faturamento SP3'!$O$2:$O$692,'Faturamento SP3'!$D$2:$D$692,'Infos Relatório'!$B$326,'Faturamento SP3'!$E$2:$E$692,'Infos Relatório'!$B393,'Faturamento SP3'!$Z$2:$Z$692,'Infos Relatório'!AS$1,'Faturamento SP3'!$T$2:$T$692,"Sim")+SUMIFS('Faturamento SP3'!$P$2:$P$692,'Faturamento SP3'!$D$2:$D$692,'Infos Relatório'!$B$326,'Faturamento SP3'!$E$2:$E$692,'Infos Relatório'!$B393,'Faturamento SP3'!$Z$2:$Z$692,'Infos Relatório'!AS$1,'Faturamento SP3'!$T$2:$T$692,"Sim")</f>
        <v>0</v>
      </c>
      <c r="AW393" s="27" t="e">
        <f t="shared" ref="AW393:AW403" si="140">AV393/AU393</f>
        <v>#DIV/0!</v>
      </c>
      <c r="AX393" s="24">
        <f>SUMIFS('Faturamento SP3'!$H$2:$H$692,'Faturamento SP3'!$D$2:$D$692,'Infos Relatório'!$B$326,'Faturamento SP3'!$E$2:$E$692,'Infos Relatório'!$B393,'Faturamento SP3'!$Z$2:$Z$692,'Infos Relatório'!AS$1)</f>
        <v>0</v>
      </c>
      <c r="AY393" s="23">
        <f>COUNTIFS('Faturamento SP3'!$D$2:$D$692,'Infos Relatório'!$B$326,'Faturamento SP3'!$E$2:$E$692,'Infos Relatório'!$B393,'Faturamento SP3'!$Z$2:$Z$692,'Infos Relatório'!AY$1)</f>
        <v>0</v>
      </c>
      <c r="AZ393" s="13">
        <f>SUMIFS('Faturamento SP3'!$G$2:$G$692,'Faturamento SP3'!$D$2:$D$692,'Infos Relatório'!$B$326,'Faturamento SP3'!$E$2:$E$692,'Infos Relatório'!$B393,'Faturamento SP3'!$Z$2:$Z$692,'Infos Relatório'!AY$1)</f>
        <v>0</v>
      </c>
      <c r="BA393" s="13">
        <f>SUMIFS('Faturamento SP3'!$J$2:$J$692,'Faturamento SP3'!$D$2:$D$692,'Infos Relatório'!$B$326,'Faturamento SP3'!$E$2:$E$692,'Infos Relatório'!$B393,'Faturamento SP3'!$Z$2:$Z$692,'Infos Relatório'!AY$1)</f>
        <v>0</v>
      </c>
      <c r="BB393" s="14">
        <f>SUMIFS('Faturamento SP3'!$O$2:$O$692,'Faturamento SP3'!$D$2:$D$692,'Infos Relatório'!$B$326,'Faturamento SP3'!$E$2:$E$692,'Infos Relatório'!$B393,'Faturamento SP3'!$Z$2:$Z$692,'Infos Relatório'!AY$1,'Faturamento SP3'!$T$2:$T$692,"Sim")+SUMIFS('Faturamento SP3'!$P$2:$P$692,'Faturamento SP3'!$D$2:$D$692,'Infos Relatório'!$B$326,'Faturamento SP3'!$E$2:$E$692,'Infos Relatório'!$B393,'Faturamento SP3'!$Z$2:$Z$692,'Infos Relatório'!AY$1,'Faturamento SP3'!$T$2:$T$692,"Sim")</f>
        <v>0</v>
      </c>
      <c r="BC393" s="27" t="e">
        <f t="shared" ref="BC393:BC403" si="141">BB393/BA393</f>
        <v>#DIV/0!</v>
      </c>
      <c r="BD393" s="24">
        <f>SUMIFS('Faturamento SP3'!$H$2:$H$692,'Faturamento SP3'!$D$2:$D$692,'Infos Relatório'!$B$326,'Faturamento SP3'!$E$2:$E$692,'Infos Relatório'!$B393,'Faturamento SP3'!$Z$2:$Z$692,'Infos Relatório'!AY$1)</f>
        <v>0</v>
      </c>
      <c r="BE393" s="23">
        <f>COUNTIFS('Faturamento SP3'!$D$2:$D$692,'Infos Relatório'!$B$326,'Faturamento SP3'!$E$2:$E$692,'Infos Relatório'!$B393,'Faturamento SP3'!$Z$2:$Z$692,'Infos Relatório'!BE$1)</f>
        <v>0</v>
      </c>
      <c r="BF393" s="13">
        <f>SUMIFS('Faturamento SP3'!$G$2:$G$692,'Faturamento SP3'!$D$2:$D$692,'Infos Relatório'!$B$326,'Faturamento SP3'!$E$2:$E$692,'Infos Relatório'!$B393,'Faturamento SP3'!$Z$2:$Z$692,'Infos Relatório'!BE$1)</f>
        <v>0</v>
      </c>
      <c r="BG393" s="13">
        <f>SUMIFS('Faturamento SP3'!$J$2:$J$692,'Faturamento SP3'!$D$2:$D$692,'Infos Relatório'!$B$326,'Faturamento SP3'!$E$2:$E$692,'Infos Relatório'!$B393,'Faturamento SP3'!$Z$2:$Z$692,'Infos Relatório'!BE$1)</f>
        <v>0</v>
      </c>
      <c r="BH393" s="14">
        <f>SUMIFS('Faturamento SP3'!$O$2:$O$692,'Faturamento SP3'!$D$2:$D$692,'Infos Relatório'!$B$326,'Faturamento SP3'!$E$2:$E$692,'Infos Relatório'!$B393,'Faturamento SP3'!$Z$2:$Z$692,'Infos Relatório'!BE$1,'Faturamento SP3'!$T$2:$T$692,"Sim")+SUMIFS('Faturamento SP3'!$P$2:$P$692,'Faturamento SP3'!$D$2:$D$692,'Infos Relatório'!$B$326,'Faturamento SP3'!$E$2:$E$692,'Infos Relatório'!$B393,'Faturamento SP3'!$Z$2:$Z$692,'Infos Relatório'!BE$1,'Faturamento SP3'!$T$2:$T$692,"Sim")</f>
        <v>0</v>
      </c>
      <c r="BI393" s="27" t="e">
        <f t="shared" ref="BI393:BI403" si="142">BH393/BG393</f>
        <v>#DIV/0!</v>
      </c>
      <c r="BJ393" s="24">
        <f>SUMIFS('Faturamento SP3'!$H$2:$H$692,'Faturamento SP3'!$D$2:$D$692,'Infos Relatório'!$B$326,'Faturamento SP3'!$E$2:$E$692,'Infos Relatório'!$B393,'Faturamento SP3'!$Z$2:$Z$692,'Infos Relatório'!BE$1)</f>
        <v>0</v>
      </c>
      <c r="BK393" s="23">
        <f>COUNTIFS('Faturamento SP3'!$D$2:$D$692,'Infos Relatório'!$B$326,'Faturamento SP3'!$E$2:$E$692,'Infos Relatório'!$B393,'Faturamento SP3'!$Z$2:$Z$692,'Infos Relatório'!BK$1)</f>
        <v>0</v>
      </c>
      <c r="BL393" s="13">
        <f>SUMIFS('Faturamento SP3'!$G$2:$G$692,'Faturamento SP3'!$D$2:$D$692,'Infos Relatório'!$B$326,'Faturamento SP3'!$E$2:$E$692,'Infos Relatório'!$B393,'Faturamento SP3'!$Z$2:$Z$692,'Infos Relatório'!BK$1)</f>
        <v>0</v>
      </c>
      <c r="BM393" s="13">
        <f>SUMIFS('Faturamento SP3'!$J$2:$J$692,'Faturamento SP3'!$D$2:$D$692,'Infos Relatório'!$B$326,'Faturamento SP3'!$E$2:$E$692,'Infos Relatório'!$B393,'Faturamento SP3'!$Z$2:$Z$692,'Infos Relatório'!BK$1)</f>
        <v>0</v>
      </c>
      <c r="BN393" s="14">
        <f>SUMIFS('Faturamento SP3'!$O$2:$O$692,'Faturamento SP3'!$D$2:$D$692,'Infos Relatório'!$B$326,'Faturamento SP3'!$E$2:$E$692,'Infos Relatório'!$B393,'Faturamento SP3'!$Z$2:$Z$692,'Infos Relatório'!BK$1,'Faturamento SP3'!$T$2:$T$692,"Sim")+SUMIFS('Faturamento SP3'!$P$2:$P$692,'Faturamento SP3'!$D$2:$D$692,'Infos Relatório'!$B$326,'Faturamento SP3'!$E$2:$E$692,'Infos Relatório'!$B393,'Faturamento SP3'!$Z$2:$Z$692,'Infos Relatório'!BK$1,'Faturamento SP3'!$T$2:$T$692,"Sim")</f>
        <v>0</v>
      </c>
      <c r="BO393" s="27" t="e">
        <f t="shared" ref="BO393:BO403" si="143">BN393/BM393</f>
        <v>#DIV/0!</v>
      </c>
      <c r="BP393" s="24">
        <f>SUMIFS('Faturamento SP3'!$H$2:$H$692,'Faturamento SP3'!$D$2:$D$692,'Infos Relatório'!$B$326,'Faturamento SP3'!$E$2:$E$692,'Infos Relatório'!$B393,'Faturamento SP3'!$Z$2:$Z$692,'Infos Relatório'!BK$1)</f>
        <v>0</v>
      </c>
      <c r="BQ393" s="23">
        <f>COUNTIFS('Faturamento SP3'!$D$2:$D$692,'Infos Relatório'!$B$326,'Faturamento SP3'!$E$2:$E$692,'Infos Relatório'!$B393,'Faturamento SP3'!$Z$2:$Z$692,'Infos Relatório'!BQ$1)</f>
        <v>0</v>
      </c>
      <c r="BR393" s="13">
        <f>SUMIFS('Faturamento SP3'!$G$2:$G$692,'Faturamento SP3'!$D$2:$D$692,'Infos Relatório'!$B$326,'Faturamento SP3'!$E$2:$E$692,'Infos Relatório'!$B393,'Faturamento SP3'!$Z$2:$Z$692,'Infos Relatório'!BQ$1)</f>
        <v>0</v>
      </c>
      <c r="BS393" s="13">
        <f>SUMIFS('Faturamento SP3'!$J$2:$J$692,'Faturamento SP3'!$D$2:$D$692,'Infos Relatório'!$B$326,'Faturamento SP3'!$E$2:$E$692,'Infos Relatório'!$B393,'Faturamento SP3'!$Z$2:$Z$692,'Infos Relatório'!BQ$1)</f>
        <v>0</v>
      </c>
      <c r="BT393" s="14">
        <f>SUMIFS('Faturamento SP3'!$O$2:$O$692,'Faturamento SP3'!$D$2:$D$692,'Infos Relatório'!$B$326,'Faturamento SP3'!$E$2:$E$692,'Infos Relatório'!$B393,'Faturamento SP3'!$Z$2:$Z$692,'Infos Relatório'!BQ$1,'Faturamento SP3'!$T$2:$T$692,"Sim")+SUMIFS('Faturamento SP3'!$P$2:$P$692,'Faturamento SP3'!$D$2:$D$692,'Infos Relatório'!$B$326,'Faturamento SP3'!$E$2:$E$692,'Infos Relatório'!$B393,'Faturamento SP3'!$Z$2:$Z$692,'Infos Relatório'!BQ$1,'Faturamento SP3'!$T$2:$T$692,"Sim")</f>
        <v>0</v>
      </c>
      <c r="BU393" s="27" t="e">
        <f t="shared" ref="BU393:BU403" si="144">BT393/BS393</f>
        <v>#DIV/0!</v>
      </c>
      <c r="BV393" s="24">
        <f>SUMIFS('Faturamento SP3'!$H$2:$H$692,'Faturamento SP3'!$D$2:$D$692,'Infos Relatório'!$B$326,'Faturamento SP3'!$E$2:$E$692,'Infos Relatório'!$B393,'Faturamento SP3'!$Z$2:$Z$692,'Infos Relatório'!BQ$1)</f>
        <v>0</v>
      </c>
    </row>
    <row r="394" spans="2:74">
      <c r="B394" s="17" t="s">
        <v>74</v>
      </c>
      <c r="C394" s="23">
        <f>COUNTIFS('Faturamento SP3'!$D$2:$D$692,'Infos Relatório'!$B$326,'Faturamento SP3'!$E$2:$E$692,'Infos Relatório'!$B394,'Faturamento SP3'!$Z$2:$Z$692,'Infos Relatório'!C$1)</f>
        <v>0</v>
      </c>
      <c r="D394" s="13">
        <f>SUMIFS('Faturamento SP3'!$G$2:$G$692,'Faturamento SP3'!$D$2:$D$692,'Infos Relatório'!$B$326,'Faturamento SP3'!$E$2:$E$692,'Infos Relatório'!$B394,'Faturamento SP3'!$Z$2:$Z$692,'Infos Relatório'!C$1)</f>
        <v>0</v>
      </c>
      <c r="E394" s="13">
        <f>SUMIFS('Faturamento SP3'!$J$2:$J$692,'Faturamento SP3'!$D$2:$D$692,'Infos Relatório'!$B$326,'Faturamento SP3'!$E$2:$E$692,'Infos Relatório'!$B394,'Faturamento SP3'!$Z$2:$Z$692,'Infos Relatório'!C$1)</f>
        <v>0</v>
      </c>
      <c r="F394" s="14">
        <f>SUMIFS('Faturamento SP3'!$O$2:$O$692,'Faturamento SP3'!$D$2:$D$692,'Infos Relatório'!$B$326,'Faturamento SP3'!$E$2:$E$692,'Infos Relatório'!$B394,'Faturamento SP3'!$Z$2:$Z$692,'Infos Relatório'!C$1,'Faturamento SP3'!$T$2:$T$692,"Sim")+SUMIFS('Faturamento SP3'!$P$2:$P$692,'Faturamento SP3'!$D$2:$D$692,'Infos Relatório'!$B$326,'Faturamento SP3'!$E$2:$E$692,'Infos Relatório'!$B394,'Faturamento SP3'!$Z$2:$Z$692,'Infos Relatório'!C$1,'Faturamento SP3'!$T$2:$T$692,"Sim")</f>
        <v>0</v>
      </c>
      <c r="G394" s="27" t="e">
        <f t="shared" si="133"/>
        <v>#DIV/0!</v>
      </c>
      <c r="H394" s="24">
        <f>SUMIFS('Faturamento SP3'!$H$2:$H$692,'Faturamento SP3'!$D$2:$D$692,'Infos Relatório'!$B$326,'Faturamento SP3'!$E$2:$E$692,'Infos Relatório'!$B394,'Faturamento SP3'!$Z$2:$Z$692,'Infos Relatório'!C$1)</f>
        <v>0</v>
      </c>
      <c r="I394" s="23">
        <f>COUNTIFS('Faturamento SP3'!$D$2:$D$692,'Infos Relatório'!$B$326,'Faturamento SP3'!$E$2:$E$692,'Infos Relatório'!$B394,'Faturamento SP3'!$Z$2:$Z$692,'Infos Relatório'!I$1)</f>
        <v>0</v>
      </c>
      <c r="J394" s="13">
        <f>SUMIFS('Faturamento SP3'!$G$2:$G$692,'Faturamento SP3'!$D$2:$D$692,'Infos Relatório'!$B$326,'Faturamento SP3'!$E$2:$E$692,'Infos Relatório'!$B394,'Faturamento SP3'!$Z$2:$Z$692,'Infos Relatório'!I$1)</f>
        <v>0</v>
      </c>
      <c r="K394" s="13">
        <f>SUMIFS('Faturamento SP3'!$J$2:$J$692,'Faturamento SP3'!$D$2:$D$692,'Infos Relatório'!$B$326,'Faturamento SP3'!$E$2:$E$692,'Infos Relatório'!$B394,'Faturamento SP3'!$Z$2:$Z$692,'Infos Relatório'!I$1)</f>
        <v>0</v>
      </c>
      <c r="L394" s="14">
        <f>SUMIFS('Faturamento SP3'!$O$2:$O$692,'Faturamento SP3'!$D$2:$D$692,'Infos Relatório'!$B$326,'Faturamento SP3'!$E$2:$E$692,'Infos Relatório'!$B394,'Faturamento SP3'!$Z$2:$Z$692,'Infos Relatório'!I$1,'Faturamento SP3'!$T$2:$T$692,"Sim")+SUMIFS('Faturamento SP3'!$P$2:$P$692,'Faturamento SP3'!$D$2:$D$692,'Infos Relatório'!$B$326,'Faturamento SP3'!$E$2:$E$692,'Infos Relatório'!$B394,'Faturamento SP3'!$Z$2:$Z$692,'Infos Relatório'!I$1,'Faturamento SP3'!$T$2:$T$692,"Sim")</f>
        <v>0</v>
      </c>
      <c r="M394" s="27" t="e">
        <f t="shared" si="134"/>
        <v>#DIV/0!</v>
      </c>
      <c r="N394" s="24">
        <f>SUMIFS('Faturamento SP3'!$H$2:$H$692,'Faturamento SP3'!$D$2:$D$692,'Infos Relatório'!$B$326,'Faturamento SP3'!$E$2:$E$692,'Infos Relatório'!$B394,'Faturamento SP3'!$Z$2:$Z$692,'Infos Relatório'!I$1)</f>
        <v>0</v>
      </c>
      <c r="O394" s="23">
        <f>COUNTIFS('Faturamento SP3'!$D$2:$D$692,'Infos Relatório'!$B$326,'Faturamento SP3'!$E$2:$E$692,'Infos Relatório'!$B394,'Faturamento SP3'!$Z$2:$Z$692,'Infos Relatório'!O$1)</f>
        <v>0</v>
      </c>
      <c r="P394" s="13">
        <f>SUMIFS('Faturamento SP3'!$G$2:$G$692,'Faturamento SP3'!$D$2:$D$692,'Infos Relatório'!$B$326,'Faturamento SP3'!$E$2:$E$692,'Infos Relatório'!$B394,'Faturamento SP3'!$Z$2:$Z$692,'Infos Relatório'!O$1)</f>
        <v>0</v>
      </c>
      <c r="Q394" s="13">
        <f>SUMIFS('Faturamento SP3'!$J$2:$J$692,'Faturamento SP3'!$D$2:$D$692,'Infos Relatório'!$B$326,'Faturamento SP3'!$E$2:$E$692,'Infos Relatório'!$B394,'Faturamento SP3'!$Z$2:$Z$692,'Infos Relatório'!O$1)</f>
        <v>0</v>
      </c>
      <c r="R394" s="14">
        <f>SUMIFS('Faturamento SP3'!$O$2:$O$692,'Faturamento SP3'!$D$2:$D$692,'Infos Relatório'!$B$326,'Faturamento SP3'!$E$2:$E$692,'Infos Relatório'!$B394,'Faturamento SP3'!$Z$2:$Z$692,'Infos Relatório'!O$1,'Faturamento SP3'!$T$2:$T$692,"Sim")+SUMIFS('Faturamento SP3'!$P$2:$P$692,'Faturamento SP3'!$D$2:$D$692,'Infos Relatório'!$B$326,'Faturamento SP3'!$E$2:$E$692,'Infos Relatório'!$B394,'Faturamento SP3'!$Z$2:$Z$692,'Infos Relatório'!O$1,'Faturamento SP3'!$T$2:$T$692,"Sim")</f>
        <v>0</v>
      </c>
      <c r="S394" s="27" t="e">
        <f t="shared" si="135"/>
        <v>#DIV/0!</v>
      </c>
      <c r="T394" s="24">
        <f>SUMIFS('Faturamento SP3'!$H$2:$H$692,'Faturamento SP3'!$D$2:$D$692,'Infos Relatório'!$B$326,'Faturamento SP3'!$E$2:$E$692,'Infos Relatório'!$B394,'Faturamento SP3'!$Z$2:$Z$692,'Infos Relatório'!O$1)</f>
        <v>0</v>
      </c>
      <c r="U394" s="23">
        <f>COUNTIFS('Faturamento SP3'!$D$2:$D$692,'Infos Relatório'!$B$326,'Faturamento SP3'!$E$2:$E$692,'Infos Relatório'!$B394,'Faturamento SP3'!$Z$2:$Z$692,'Infos Relatório'!U$1)</f>
        <v>0</v>
      </c>
      <c r="V394" s="13">
        <f>SUMIFS('Faturamento SP3'!$G$2:$G$692,'Faturamento SP3'!$D$2:$D$692,'Infos Relatório'!$B$326,'Faturamento SP3'!$E$2:$E$692,'Infos Relatório'!$B394,'Faturamento SP3'!$Z$2:$Z$692,'Infos Relatório'!U$1)</f>
        <v>0</v>
      </c>
      <c r="W394" s="13">
        <f>SUMIFS('Faturamento SP3'!$J$2:$J$692,'Faturamento SP3'!$D$2:$D$692,'Infos Relatório'!$B$326,'Faturamento SP3'!$E$2:$E$692,'Infos Relatório'!$B394,'Faturamento SP3'!$Z$2:$Z$692,'Infos Relatório'!U$1)</f>
        <v>0</v>
      </c>
      <c r="X394" s="14">
        <f>SUMIFS('Faturamento SP3'!$O$2:$O$692,'Faturamento SP3'!$D$2:$D$692,'Infos Relatório'!$B$326,'Faturamento SP3'!$E$2:$E$692,'Infos Relatório'!$B394,'Faturamento SP3'!$Z$2:$Z$692,'Infos Relatório'!U$1,'Faturamento SP3'!$T$2:$T$692,"Sim")+SUMIFS('Faturamento SP3'!$P$2:$P$692,'Faturamento SP3'!$D$2:$D$692,'Infos Relatório'!$B$326,'Faturamento SP3'!$E$2:$E$692,'Infos Relatório'!$B394,'Faturamento SP3'!$Z$2:$Z$692,'Infos Relatório'!U$1,'Faturamento SP3'!$T$2:$T$692,"Sim")</f>
        <v>0</v>
      </c>
      <c r="Y394" s="27" t="e">
        <f t="shared" si="136"/>
        <v>#DIV/0!</v>
      </c>
      <c r="Z394" s="24">
        <f>SUMIFS('Faturamento SP3'!$H$2:$H$692,'Faturamento SP3'!$D$2:$D$692,'Infos Relatório'!$B$326,'Faturamento SP3'!$E$2:$E$692,'Infos Relatório'!$B394,'Faturamento SP3'!$Z$2:$Z$692,'Infos Relatório'!U$1)</f>
        <v>0</v>
      </c>
      <c r="AA394" s="23">
        <f>COUNTIFS('Faturamento SP3'!$D$2:$D$692,'Infos Relatório'!$B$326,'Faturamento SP3'!$E$2:$E$692,'Infos Relatório'!$B394,'Faturamento SP3'!$Z$2:$Z$692,'Infos Relatório'!AA$1)</f>
        <v>0</v>
      </c>
      <c r="AB394" s="13">
        <f>SUMIFS('Faturamento SP3'!$G$2:$G$692,'Faturamento SP3'!$D$2:$D$692,'Infos Relatório'!$B$326,'Faturamento SP3'!$E$2:$E$692,'Infos Relatório'!$B394,'Faturamento SP3'!$Z$2:$Z$692,'Infos Relatório'!AA$1)</f>
        <v>0</v>
      </c>
      <c r="AC394" s="13">
        <f>SUMIFS('Faturamento SP3'!$J$2:$J$692,'Faturamento SP3'!$D$2:$D$692,'Infos Relatório'!$B$326,'Faturamento SP3'!$E$2:$E$692,'Infos Relatório'!$B394,'Faturamento SP3'!$Z$2:$Z$692,'Infos Relatório'!AA$1)</f>
        <v>0</v>
      </c>
      <c r="AD394" s="14">
        <f>SUMIFS('Faturamento SP3'!$O$2:$O$692,'Faturamento SP3'!$D$2:$D$692,'Infos Relatório'!$B$326,'Faturamento SP3'!$E$2:$E$692,'Infos Relatório'!$B394,'Faturamento SP3'!$Z$2:$Z$692,'Infos Relatório'!AA$1,'Faturamento SP3'!$T$2:$T$692,"Sim")+SUMIFS('Faturamento SP3'!$P$2:$P$692,'Faturamento SP3'!$D$2:$D$692,'Infos Relatório'!$B$326,'Faturamento SP3'!$E$2:$E$692,'Infos Relatório'!$B394,'Faturamento SP3'!$Z$2:$Z$692,'Infos Relatório'!AA$1,'Faturamento SP3'!$T$2:$T$692,"Sim")</f>
        <v>0</v>
      </c>
      <c r="AE394" s="27" t="e">
        <f t="shared" si="137"/>
        <v>#DIV/0!</v>
      </c>
      <c r="AF394" s="24">
        <f>SUMIFS('Faturamento SP3'!$H$2:$H$692,'Faturamento SP3'!$D$2:$D$692,'Infos Relatório'!$B$326,'Faturamento SP3'!$E$2:$E$692,'Infos Relatório'!$B394,'Faturamento SP3'!$Z$2:$Z$692,'Infos Relatório'!AA$1)</f>
        <v>0</v>
      </c>
      <c r="AG394" s="23">
        <f>COUNTIFS('Faturamento SP3'!$D$2:$D$692,'Infos Relatório'!$B$326,'Faturamento SP3'!$E$2:$E$692,'Infos Relatório'!$B394,'Faturamento SP3'!$Z$2:$Z$692,'Infos Relatório'!AG$1)</f>
        <v>0</v>
      </c>
      <c r="AH394" s="13">
        <f>SUMIFS('Faturamento SP3'!$G$2:$G$692,'Faturamento SP3'!$D$2:$D$692,'Infos Relatório'!$B$326,'Faturamento SP3'!$E$2:$E$692,'Infos Relatório'!$B394,'Faturamento SP3'!$Z$2:$Z$692,'Infos Relatório'!AG$1)</f>
        <v>0</v>
      </c>
      <c r="AI394" s="13">
        <f>SUMIFS('Faturamento SP3'!$J$2:$J$692,'Faturamento SP3'!$D$2:$D$692,'Infos Relatório'!$B$326,'Faturamento SP3'!$E$2:$E$692,'Infos Relatório'!$B394,'Faturamento SP3'!$Z$2:$Z$692,'Infos Relatório'!AG$1)</f>
        <v>0</v>
      </c>
      <c r="AJ394" s="14">
        <f>SUMIFS('Faturamento SP3'!$O$2:$O$692,'Faturamento SP3'!$D$2:$D$692,'Infos Relatório'!$B$326,'Faturamento SP3'!$E$2:$E$692,'Infos Relatório'!$B394,'Faturamento SP3'!$Z$2:$Z$692,'Infos Relatório'!AG$1,'Faturamento SP3'!$T$2:$T$692,"Sim")+SUMIFS('Faturamento SP3'!$P$2:$P$692,'Faturamento SP3'!$D$2:$D$692,'Infos Relatório'!$B$326,'Faturamento SP3'!$E$2:$E$692,'Infos Relatório'!$B394,'Faturamento SP3'!$Z$2:$Z$692,'Infos Relatório'!AG$1,'Faturamento SP3'!$T$2:$T$692,"Sim")</f>
        <v>0</v>
      </c>
      <c r="AK394" s="27" t="e">
        <f t="shared" si="138"/>
        <v>#DIV/0!</v>
      </c>
      <c r="AL394" s="24">
        <f>SUMIFS('Faturamento SP3'!$H$2:$H$692,'Faturamento SP3'!$D$2:$D$692,'Infos Relatório'!$B$326,'Faturamento SP3'!$E$2:$E$692,'Infos Relatório'!$B394,'Faturamento SP3'!$Z$2:$Z$692,'Infos Relatório'!AG$1)</f>
        <v>0</v>
      </c>
      <c r="AM394" s="23">
        <f>COUNTIFS('Faturamento SP3'!$D$2:$D$692,'Infos Relatório'!$B$326,'Faturamento SP3'!$E$2:$E$692,'Infos Relatório'!$B394,'Faturamento SP3'!$Z$2:$Z$692,'Infos Relatório'!AM$1)</f>
        <v>0</v>
      </c>
      <c r="AN394" s="13">
        <f>SUMIFS('Faturamento SP3'!$G$2:$G$692,'Faturamento SP3'!$D$2:$D$692,'Infos Relatório'!$B$326,'Faturamento SP3'!$E$2:$E$692,'Infos Relatório'!$B394,'Faturamento SP3'!$Z$2:$Z$692,'Infos Relatório'!AM$1)</f>
        <v>0</v>
      </c>
      <c r="AO394" s="13">
        <f>SUMIFS('Faturamento SP3'!$J$2:$J$692,'Faturamento SP3'!$D$2:$D$692,'Infos Relatório'!$B$326,'Faturamento SP3'!$E$2:$E$692,'Infos Relatório'!$B394,'Faturamento SP3'!$Z$2:$Z$692,'Infos Relatório'!AM$1)</f>
        <v>0</v>
      </c>
      <c r="AP394" s="14">
        <f>SUMIFS('Faturamento SP3'!$O$2:$O$692,'Faturamento SP3'!$D$2:$D$692,'Infos Relatório'!$B$326,'Faturamento SP3'!$E$2:$E$692,'Infos Relatório'!$B394,'Faturamento SP3'!$Z$2:$Z$692,'Infos Relatório'!AM$1,'Faturamento SP3'!$T$2:$T$692,"Sim")+SUMIFS('Faturamento SP3'!$P$2:$P$692,'Faturamento SP3'!$D$2:$D$692,'Infos Relatório'!$B$326,'Faturamento SP3'!$E$2:$E$692,'Infos Relatório'!$B394,'Faturamento SP3'!$Z$2:$Z$692,'Infos Relatório'!AM$1,'Faturamento SP3'!$T$2:$T$692,"Sim")</f>
        <v>0</v>
      </c>
      <c r="AQ394" s="27" t="e">
        <f t="shared" si="139"/>
        <v>#DIV/0!</v>
      </c>
      <c r="AR394" s="24">
        <f>SUMIFS('Faturamento SP3'!$H$2:$H$692,'Faturamento SP3'!$D$2:$D$692,'Infos Relatório'!$B$326,'Faturamento SP3'!$E$2:$E$692,'Infos Relatório'!$B394,'Faturamento SP3'!$Z$2:$Z$692,'Infos Relatório'!AM$1)</f>
        <v>0</v>
      </c>
      <c r="AS394" s="23">
        <f>COUNTIFS('Faturamento SP3'!$D$2:$D$692,'Infos Relatório'!$B$326,'Faturamento SP3'!$E$2:$E$692,'Infos Relatório'!$B394,'Faturamento SP3'!$Z$2:$Z$692,'Infos Relatório'!AS$1)</f>
        <v>0</v>
      </c>
      <c r="AT394" s="13">
        <f>SUMIFS('Faturamento SP3'!$G$2:$G$692,'Faturamento SP3'!$D$2:$D$692,'Infos Relatório'!$B$326,'Faturamento SP3'!$E$2:$E$692,'Infos Relatório'!$B394,'Faturamento SP3'!$Z$2:$Z$692,'Infos Relatório'!AS$1)</f>
        <v>0</v>
      </c>
      <c r="AU394" s="13">
        <f>SUMIFS('Faturamento SP3'!$J$2:$J$692,'Faturamento SP3'!$D$2:$D$692,'Infos Relatório'!$B$326,'Faturamento SP3'!$E$2:$E$692,'Infos Relatório'!$B394,'Faturamento SP3'!$Z$2:$Z$692,'Infos Relatório'!AS$1)</f>
        <v>0</v>
      </c>
      <c r="AV394" s="14">
        <f>SUMIFS('Faturamento SP3'!$O$2:$O$692,'Faturamento SP3'!$D$2:$D$692,'Infos Relatório'!$B$326,'Faturamento SP3'!$E$2:$E$692,'Infos Relatório'!$B394,'Faturamento SP3'!$Z$2:$Z$692,'Infos Relatório'!AS$1,'Faturamento SP3'!$T$2:$T$692,"Sim")+SUMIFS('Faturamento SP3'!$P$2:$P$692,'Faturamento SP3'!$D$2:$D$692,'Infos Relatório'!$B$326,'Faturamento SP3'!$E$2:$E$692,'Infos Relatório'!$B394,'Faturamento SP3'!$Z$2:$Z$692,'Infos Relatório'!AS$1,'Faturamento SP3'!$T$2:$T$692,"Sim")</f>
        <v>0</v>
      </c>
      <c r="AW394" s="27" t="e">
        <f t="shared" si="140"/>
        <v>#DIV/0!</v>
      </c>
      <c r="AX394" s="24">
        <f>SUMIFS('Faturamento SP3'!$H$2:$H$692,'Faturamento SP3'!$D$2:$D$692,'Infos Relatório'!$B$326,'Faturamento SP3'!$E$2:$E$692,'Infos Relatório'!$B394,'Faturamento SP3'!$Z$2:$Z$692,'Infos Relatório'!AS$1)</f>
        <v>0</v>
      </c>
      <c r="AY394" s="23">
        <f>COUNTIFS('Faturamento SP3'!$D$2:$D$692,'Infos Relatório'!$B$326,'Faturamento SP3'!$E$2:$E$692,'Infos Relatório'!$B394,'Faturamento SP3'!$Z$2:$Z$692,'Infos Relatório'!AY$1)</f>
        <v>0</v>
      </c>
      <c r="AZ394" s="13">
        <f>SUMIFS('Faturamento SP3'!$G$2:$G$692,'Faturamento SP3'!$D$2:$D$692,'Infos Relatório'!$B$326,'Faturamento SP3'!$E$2:$E$692,'Infos Relatório'!$B394,'Faturamento SP3'!$Z$2:$Z$692,'Infos Relatório'!AY$1)</f>
        <v>0</v>
      </c>
      <c r="BA394" s="13">
        <f>SUMIFS('Faturamento SP3'!$J$2:$J$692,'Faturamento SP3'!$D$2:$D$692,'Infos Relatório'!$B$326,'Faturamento SP3'!$E$2:$E$692,'Infos Relatório'!$B394,'Faturamento SP3'!$Z$2:$Z$692,'Infos Relatório'!AY$1)</f>
        <v>0</v>
      </c>
      <c r="BB394" s="14">
        <f>SUMIFS('Faturamento SP3'!$O$2:$O$692,'Faturamento SP3'!$D$2:$D$692,'Infos Relatório'!$B$326,'Faturamento SP3'!$E$2:$E$692,'Infos Relatório'!$B394,'Faturamento SP3'!$Z$2:$Z$692,'Infos Relatório'!AY$1,'Faturamento SP3'!$T$2:$T$692,"Sim")+SUMIFS('Faturamento SP3'!$P$2:$P$692,'Faturamento SP3'!$D$2:$D$692,'Infos Relatório'!$B$326,'Faturamento SP3'!$E$2:$E$692,'Infos Relatório'!$B394,'Faturamento SP3'!$Z$2:$Z$692,'Infos Relatório'!AY$1,'Faturamento SP3'!$T$2:$T$692,"Sim")</f>
        <v>0</v>
      </c>
      <c r="BC394" s="27" t="e">
        <f t="shared" si="141"/>
        <v>#DIV/0!</v>
      </c>
      <c r="BD394" s="24">
        <f>SUMIFS('Faturamento SP3'!$H$2:$H$692,'Faturamento SP3'!$D$2:$D$692,'Infos Relatório'!$B$326,'Faturamento SP3'!$E$2:$E$692,'Infos Relatório'!$B394,'Faturamento SP3'!$Z$2:$Z$692,'Infos Relatório'!AY$1)</f>
        <v>0</v>
      </c>
      <c r="BE394" s="23">
        <f>COUNTIFS('Faturamento SP3'!$D$2:$D$692,'Infos Relatório'!$B$326,'Faturamento SP3'!$E$2:$E$692,'Infos Relatório'!$B394,'Faturamento SP3'!$Z$2:$Z$692,'Infos Relatório'!BE$1)</f>
        <v>0</v>
      </c>
      <c r="BF394" s="13">
        <f>SUMIFS('Faturamento SP3'!$G$2:$G$692,'Faturamento SP3'!$D$2:$D$692,'Infos Relatório'!$B$326,'Faturamento SP3'!$E$2:$E$692,'Infos Relatório'!$B394,'Faturamento SP3'!$Z$2:$Z$692,'Infos Relatório'!BE$1)</f>
        <v>0</v>
      </c>
      <c r="BG394" s="13">
        <f>SUMIFS('Faturamento SP3'!$J$2:$J$692,'Faturamento SP3'!$D$2:$D$692,'Infos Relatório'!$B$326,'Faturamento SP3'!$E$2:$E$692,'Infos Relatório'!$B394,'Faturamento SP3'!$Z$2:$Z$692,'Infos Relatório'!BE$1)</f>
        <v>0</v>
      </c>
      <c r="BH394" s="14">
        <f>SUMIFS('Faturamento SP3'!$O$2:$O$692,'Faturamento SP3'!$D$2:$D$692,'Infos Relatório'!$B$326,'Faturamento SP3'!$E$2:$E$692,'Infos Relatório'!$B394,'Faturamento SP3'!$Z$2:$Z$692,'Infos Relatório'!BE$1,'Faturamento SP3'!$T$2:$T$692,"Sim")+SUMIFS('Faturamento SP3'!$P$2:$P$692,'Faturamento SP3'!$D$2:$D$692,'Infos Relatório'!$B$326,'Faturamento SP3'!$E$2:$E$692,'Infos Relatório'!$B394,'Faturamento SP3'!$Z$2:$Z$692,'Infos Relatório'!BE$1,'Faturamento SP3'!$T$2:$T$692,"Sim")</f>
        <v>0</v>
      </c>
      <c r="BI394" s="27" t="e">
        <f t="shared" si="142"/>
        <v>#DIV/0!</v>
      </c>
      <c r="BJ394" s="24">
        <f>SUMIFS('Faturamento SP3'!$H$2:$H$692,'Faturamento SP3'!$D$2:$D$692,'Infos Relatório'!$B$326,'Faturamento SP3'!$E$2:$E$692,'Infos Relatório'!$B394,'Faturamento SP3'!$Z$2:$Z$692,'Infos Relatório'!BE$1)</f>
        <v>0</v>
      </c>
      <c r="BK394" s="23">
        <f>COUNTIFS('Faturamento SP3'!$D$2:$D$692,'Infos Relatório'!$B$326,'Faturamento SP3'!$E$2:$E$692,'Infos Relatório'!$B394,'Faturamento SP3'!$Z$2:$Z$692,'Infos Relatório'!BK$1)</f>
        <v>0</v>
      </c>
      <c r="BL394" s="13">
        <f>SUMIFS('Faturamento SP3'!$G$2:$G$692,'Faturamento SP3'!$D$2:$D$692,'Infos Relatório'!$B$326,'Faturamento SP3'!$E$2:$E$692,'Infos Relatório'!$B394,'Faturamento SP3'!$Z$2:$Z$692,'Infos Relatório'!BK$1)</f>
        <v>0</v>
      </c>
      <c r="BM394" s="13">
        <f>SUMIFS('Faturamento SP3'!$J$2:$J$692,'Faturamento SP3'!$D$2:$D$692,'Infos Relatório'!$B$326,'Faturamento SP3'!$E$2:$E$692,'Infos Relatório'!$B394,'Faturamento SP3'!$Z$2:$Z$692,'Infos Relatório'!BK$1)</f>
        <v>0</v>
      </c>
      <c r="BN394" s="14">
        <f>SUMIFS('Faturamento SP3'!$O$2:$O$692,'Faturamento SP3'!$D$2:$D$692,'Infos Relatório'!$B$326,'Faturamento SP3'!$E$2:$E$692,'Infos Relatório'!$B394,'Faturamento SP3'!$Z$2:$Z$692,'Infos Relatório'!BK$1,'Faturamento SP3'!$T$2:$T$692,"Sim")+SUMIFS('Faturamento SP3'!$P$2:$P$692,'Faturamento SP3'!$D$2:$D$692,'Infos Relatório'!$B$326,'Faturamento SP3'!$E$2:$E$692,'Infos Relatório'!$B394,'Faturamento SP3'!$Z$2:$Z$692,'Infos Relatório'!BK$1,'Faturamento SP3'!$T$2:$T$692,"Sim")</f>
        <v>0</v>
      </c>
      <c r="BO394" s="27" t="e">
        <f t="shared" si="143"/>
        <v>#DIV/0!</v>
      </c>
      <c r="BP394" s="24">
        <f>SUMIFS('Faturamento SP3'!$H$2:$H$692,'Faturamento SP3'!$D$2:$D$692,'Infos Relatório'!$B$326,'Faturamento SP3'!$E$2:$E$692,'Infos Relatório'!$B394,'Faturamento SP3'!$Z$2:$Z$692,'Infos Relatório'!BK$1)</f>
        <v>0</v>
      </c>
      <c r="BQ394" s="23">
        <f>COUNTIFS('Faturamento SP3'!$D$2:$D$692,'Infos Relatório'!$B$326,'Faturamento SP3'!$E$2:$E$692,'Infos Relatório'!$B394,'Faturamento SP3'!$Z$2:$Z$692,'Infos Relatório'!BQ$1)</f>
        <v>0</v>
      </c>
      <c r="BR394" s="13">
        <f>SUMIFS('Faturamento SP3'!$G$2:$G$692,'Faturamento SP3'!$D$2:$D$692,'Infos Relatório'!$B$326,'Faturamento SP3'!$E$2:$E$692,'Infos Relatório'!$B394,'Faturamento SP3'!$Z$2:$Z$692,'Infos Relatório'!BQ$1)</f>
        <v>0</v>
      </c>
      <c r="BS394" s="13">
        <f>SUMIFS('Faturamento SP3'!$J$2:$J$692,'Faturamento SP3'!$D$2:$D$692,'Infos Relatório'!$B$326,'Faturamento SP3'!$E$2:$E$692,'Infos Relatório'!$B394,'Faturamento SP3'!$Z$2:$Z$692,'Infos Relatório'!BQ$1)</f>
        <v>0</v>
      </c>
      <c r="BT394" s="14">
        <f>SUMIFS('Faturamento SP3'!$O$2:$O$692,'Faturamento SP3'!$D$2:$D$692,'Infos Relatório'!$B$326,'Faturamento SP3'!$E$2:$E$692,'Infos Relatório'!$B394,'Faturamento SP3'!$Z$2:$Z$692,'Infos Relatório'!BQ$1,'Faturamento SP3'!$T$2:$T$692,"Sim")+SUMIFS('Faturamento SP3'!$P$2:$P$692,'Faturamento SP3'!$D$2:$D$692,'Infos Relatório'!$B$326,'Faturamento SP3'!$E$2:$E$692,'Infos Relatório'!$B394,'Faturamento SP3'!$Z$2:$Z$692,'Infos Relatório'!BQ$1,'Faturamento SP3'!$T$2:$T$692,"Sim")</f>
        <v>0</v>
      </c>
      <c r="BU394" s="27" t="e">
        <f t="shared" si="144"/>
        <v>#DIV/0!</v>
      </c>
      <c r="BV394" s="24">
        <f>SUMIFS('Faturamento SP3'!$H$2:$H$692,'Faturamento SP3'!$D$2:$D$692,'Infos Relatório'!$B$326,'Faturamento SP3'!$E$2:$E$692,'Infos Relatório'!$B394,'Faturamento SP3'!$Z$2:$Z$692,'Infos Relatório'!BQ$1)</f>
        <v>0</v>
      </c>
    </row>
    <row r="395" spans="2:74">
      <c r="B395" s="17" t="s">
        <v>75</v>
      </c>
      <c r="C395" s="23">
        <f>COUNTIFS('Faturamento SP3'!$D$2:$D$692,'Infos Relatório'!$B$326,'Faturamento SP3'!$E$2:$E$692,'Infos Relatório'!$B395,'Faturamento SP3'!$Z$2:$Z$692,'Infos Relatório'!C$1)</f>
        <v>0</v>
      </c>
      <c r="D395" s="13">
        <f>SUMIFS('Faturamento SP3'!$G$2:$G$692,'Faturamento SP3'!$D$2:$D$692,'Infos Relatório'!$B$326,'Faturamento SP3'!$E$2:$E$692,'Infos Relatório'!$B395,'Faturamento SP3'!$Z$2:$Z$692,'Infos Relatório'!C$1)</f>
        <v>0</v>
      </c>
      <c r="E395" s="13">
        <f>SUMIFS('Faturamento SP3'!$J$2:$J$692,'Faturamento SP3'!$D$2:$D$692,'Infos Relatório'!$B$326,'Faturamento SP3'!$E$2:$E$692,'Infos Relatório'!$B395,'Faturamento SP3'!$Z$2:$Z$692,'Infos Relatório'!C$1)</f>
        <v>0</v>
      </c>
      <c r="F395" s="14">
        <f>SUMIFS('Faturamento SP3'!$O$2:$O$692,'Faturamento SP3'!$D$2:$D$692,'Infos Relatório'!$B$326,'Faturamento SP3'!$E$2:$E$692,'Infos Relatório'!$B395,'Faturamento SP3'!$Z$2:$Z$692,'Infos Relatório'!C$1,'Faturamento SP3'!$T$2:$T$692,"Sim")+SUMIFS('Faturamento SP3'!$P$2:$P$692,'Faturamento SP3'!$D$2:$D$692,'Infos Relatório'!$B$326,'Faturamento SP3'!$E$2:$E$692,'Infos Relatório'!$B395,'Faturamento SP3'!$Z$2:$Z$692,'Infos Relatório'!C$1,'Faturamento SP3'!$T$2:$T$692,"Sim")</f>
        <v>0</v>
      </c>
      <c r="G395" s="27" t="e">
        <f t="shared" si="133"/>
        <v>#DIV/0!</v>
      </c>
      <c r="H395" s="24">
        <f>SUMIFS('Faturamento SP3'!$H$2:$H$692,'Faturamento SP3'!$D$2:$D$692,'Infos Relatório'!$B$326,'Faturamento SP3'!$E$2:$E$692,'Infos Relatório'!$B395,'Faturamento SP3'!$Z$2:$Z$692,'Infos Relatório'!C$1)</f>
        <v>0</v>
      </c>
      <c r="I395" s="23">
        <f>COUNTIFS('Faturamento SP3'!$D$2:$D$692,'Infos Relatório'!$B$326,'Faturamento SP3'!$E$2:$E$692,'Infos Relatório'!$B395,'Faturamento SP3'!$Z$2:$Z$692,'Infos Relatório'!I$1)</f>
        <v>0</v>
      </c>
      <c r="J395" s="13">
        <f>SUMIFS('Faturamento SP3'!$G$2:$G$692,'Faturamento SP3'!$D$2:$D$692,'Infos Relatório'!$B$326,'Faturamento SP3'!$E$2:$E$692,'Infos Relatório'!$B395,'Faturamento SP3'!$Z$2:$Z$692,'Infos Relatório'!I$1)</f>
        <v>0</v>
      </c>
      <c r="K395" s="13">
        <f>SUMIFS('Faturamento SP3'!$J$2:$J$692,'Faturamento SP3'!$D$2:$D$692,'Infos Relatório'!$B$326,'Faturamento SP3'!$E$2:$E$692,'Infos Relatório'!$B395,'Faturamento SP3'!$Z$2:$Z$692,'Infos Relatório'!I$1)</f>
        <v>0</v>
      </c>
      <c r="L395" s="14">
        <f>SUMIFS('Faturamento SP3'!$O$2:$O$692,'Faturamento SP3'!$D$2:$D$692,'Infos Relatório'!$B$326,'Faturamento SP3'!$E$2:$E$692,'Infos Relatório'!$B395,'Faturamento SP3'!$Z$2:$Z$692,'Infos Relatório'!I$1,'Faturamento SP3'!$T$2:$T$692,"Sim")+SUMIFS('Faturamento SP3'!$P$2:$P$692,'Faturamento SP3'!$D$2:$D$692,'Infos Relatório'!$B$326,'Faturamento SP3'!$E$2:$E$692,'Infos Relatório'!$B395,'Faturamento SP3'!$Z$2:$Z$692,'Infos Relatório'!I$1,'Faturamento SP3'!$T$2:$T$692,"Sim")</f>
        <v>0</v>
      </c>
      <c r="M395" s="27" t="e">
        <f t="shared" si="134"/>
        <v>#DIV/0!</v>
      </c>
      <c r="N395" s="24">
        <f>SUMIFS('Faturamento SP3'!$H$2:$H$692,'Faturamento SP3'!$D$2:$D$692,'Infos Relatório'!$B$326,'Faturamento SP3'!$E$2:$E$692,'Infos Relatório'!$B395,'Faturamento SP3'!$Z$2:$Z$692,'Infos Relatório'!I$1)</f>
        <v>0</v>
      </c>
      <c r="O395" s="23">
        <f>COUNTIFS('Faturamento SP3'!$D$2:$D$692,'Infos Relatório'!$B$326,'Faturamento SP3'!$E$2:$E$692,'Infos Relatório'!$B395,'Faturamento SP3'!$Z$2:$Z$692,'Infos Relatório'!O$1)</f>
        <v>0</v>
      </c>
      <c r="P395" s="13">
        <f>SUMIFS('Faturamento SP3'!$G$2:$G$692,'Faturamento SP3'!$D$2:$D$692,'Infos Relatório'!$B$326,'Faturamento SP3'!$E$2:$E$692,'Infos Relatório'!$B395,'Faturamento SP3'!$Z$2:$Z$692,'Infos Relatório'!O$1)</f>
        <v>0</v>
      </c>
      <c r="Q395" s="13">
        <f>SUMIFS('Faturamento SP3'!$J$2:$J$692,'Faturamento SP3'!$D$2:$D$692,'Infos Relatório'!$B$326,'Faturamento SP3'!$E$2:$E$692,'Infos Relatório'!$B395,'Faturamento SP3'!$Z$2:$Z$692,'Infos Relatório'!O$1)</f>
        <v>0</v>
      </c>
      <c r="R395" s="14">
        <f>SUMIFS('Faturamento SP3'!$O$2:$O$692,'Faturamento SP3'!$D$2:$D$692,'Infos Relatório'!$B$326,'Faturamento SP3'!$E$2:$E$692,'Infos Relatório'!$B395,'Faturamento SP3'!$Z$2:$Z$692,'Infos Relatório'!O$1,'Faturamento SP3'!$T$2:$T$692,"Sim")+SUMIFS('Faturamento SP3'!$P$2:$P$692,'Faturamento SP3'!$D$2:$D$692,'Infos Relatório'!$B$326,'Faturamento SP3'!$E$2:$E$692,'Infos Relatório'!$B395,'Faturamento SP3'!$Z$2:$Z$692,'Infos Relatório'!O$1,'Faturamento SP3'!$T$2:$T$692,"Sim")</f>
        <v>0</v>
      </c>
      <c r="S395" s="27" t="e">
        <f t="shared" si="135"/>
        <v>#DIV/0!</v>
      </c>
      <c r="T395" s="24">
        <f>SUMIFS('Faturamento SP3'!$H$2:$H$692,'Faturamento SP3'!$D$2:$D$692,'Infos Relatório'!$B$326,'Faturamento SP3'!$E$2:$E$692,'Infos Relatório'!$B395,'Faturamento SP3'!$Z$2:$Z$692,'Infos Relatório'!O$1)</f>
        <v>0</v>
      </c>
      <c r="U395" s="23">
        <f>COUNTIFS('Faturamento SP3'!$D$2:$D$692,'Infos Relatório'!$B$326,'Faturamento SP3'!$E$2:$E$692,'Infos Relatório'!$B395,'Faturamento SP3'!$Z$2:$Z$692,'Infos Relatório'!U$1)</f>
        <v>0</v>
      </c>
      <c r="V395" s="13">
        <f>SUMIFS('Faturamento SP3'!$G$2:$G$692,'Faturamento SP3'!$D$2:$D$692,'Infos Relatório'!$B$326,'Faturamento SP3'!$E$2:$E$692,'Infos Relatório'!$B395,'Faturamento SP3'!$Z$2:$Z$692,'Infos Relatório'!U$1)</f>
        <v>0</v>
      </c>
      <c r="W395" s="13">
        <f>SUMIFS('Faturamento SP3'!$J$2:$J$692,'Faturamento SP3'!$D$2:$D$692,'Infos Relatório'!$B$326,'Faturamento SP3'!$E$2:$E$692,'Infos Relatório'!$B395,'Faturamento SP3'!$Z$2:$Z$692,'Infos Relatório'!U$1)</f>
        <v>0</v>
      </c>
      <c r="X395" s="14">
        <f>SUMIFS('Faturamento SP3'!$O$2:$O$692,'Faturamento SP3'!$D$2:$D$692,'Infos Relatório'!$B$326,'Faturamento SP3'!$E$2:$E$692,'Infos Relatório'!$B395,'Faturamento SP3'!$Z$2:$Z$692,'Infos Relatório'!U$1,'Faturamento SP3'!$T$2:$T$692,"Sim")+SUMIFS('Faturamento SP3'!$P$2:$P$692,'Faturamento SP3'!$D$2:$D$692,'Infos Relatório'!$B$326,'Faturamento SP3'!$E$2:$E$692,'Infos Relatório'!$B395,'Faturamento SP3'!$Z$2:$Z$692,'Infos Relatório'!U$1,'Faturamento SP3'!$T$2:$T$692,"Sim")</f>
        <v>0</v>
      </c>
      <c r="Y395" s="27" t="e">
        <f t="shared" si="136"/>
        <v>#DIV/0!</v>
      </c>
      <c r="Z395" s="24">
        <f>SUMIFS('Faturamento SP3'!$H$2:$H$692,'Faturamento SP3'!$D$2:$D$692,'Infos Relatório'!$B$326,'Faturamento SP3'!$E$2:$E$692,'Infos Relatório'!$B395,'Faturamento SP3'!$Z$2:$Z$692,'Infos Relatório'!U$1)</f>
        <v>0</v>
      </c>
      <c r="AA395" s="23">
        <f>COUNTIFS('Faturamento SP3'!$D$2:$D$692,'Infos Relatório'!$B$326,'Faturamento SP3'!$E$2:$E$692,'Infos Relatório'!$B395,'Faturamento SP3'!$Z$2:$Z$692,'Infos Relatório'!AA$1)</f>
        <v>0</v>
      </c>
      <c r="AB395" s="13">
        <f>SUMIFS('Faturamento SP3'!$G$2:$G$692,'Faturamento SP3'!$D$2:$D$692,'Infos Relatório'!$B$326,'Faturamento SP3'!$E$2:$E$692,'Infos Relatório'!$B395,'Faturamento SP3'!$Z$2:$Z$692,'Infos Relatório'!AA$1)</f>
        <v>0</v>
      </c>
      <c r="AC395" s="13">
        <f>SUMIFS('Faturamento SP3'!$J$2:$J$692,'Faturamento SP3'!$D$2:$D$692,'Infos Relatório'!$B$326,'Faturamento SP3'!$E$2:$E$692,'Infos Relatório'!$B395,'Faturamento SP3'!$Z$2:$Z$692,'Infos Relatório'!AA$1)</f>
        <v>0</v>
      </c>
      <c r="AD395" s="14">
        <f>SUMIFS('Faturamento SP3'!$O$2:$O$692,'Faturamento SP3'!$D$2:$D$692,'Infos Relatório'!$B$326,'Faturamento SP3'!$E$2:$E$692,'Infos Relatório'!$B395,'Faturamento SP3'!$Z$2:$Z$692,'Infos Relatório'!AA$1,'Faturamento SP3'!$T$2:$T$692,"Sim")+SUMIFS('Faturamento SP3'!$P$2:$P$692,'Faturamento SP3'!$D$2:$D$692,'Infos Relatório'!$B$326,'Faturamento SP3'!$E$2:$E$692,'Infos Relatório'!$B395,'Faturamento SP3'!$Z$2:$Z$692,'Infos Relatório'!AA$1,'Faturamento SP3'!$T$2:$T$692,"Sim")</f>
        <v>0</v>
      </c>
      <c r="AE395" s="27" t="e">
        <f t="shared" si="137"/>
        <v>#DIV/0!</v>
      </c>
      <c r="AF395" s="24">
        <f>SUMIFS('Faturamento SP3'!$H$2:$H$692,'Faturamento SP3'!$D$2:$D$692,'Infos Relatório'!$B$326,'Faturamento SP3'!$E$2:$E$692,'Infos Relatório'!$B395,'Faturamento SP3'!$Z$2:$Z$692,'Infos Relatório'!AA$1)</f>
        <v>0</v>
      </c>
      <c r="AG395" s="23">
        <f>COUNTIFS('Faturamento SP3'!$D$2:$D$692,'Infos Relatório'!$B$326,'Faturamento SP3'!$E$2:$E$692,'Infos Relatório'!$B395,'Faturamento SP3'!$Z$2:$Z$692,'Infos Relatório'!AG$1)</f>
        <v>0</v>
      </c>
      <c r="AH395" s="13">
        <f>SUMIFS('Faturamento SP3'!$G$2:$G$692,'Faturamento SP3'!$D$2:$D$692,'Infos Relatório'!$B$326,'Faturamento SP3'!$E$2:$E$692,'Infos Relatório'!$B395,'Faturamento SP3'!$Z$2:$Z$692,'Infos Relatório'!AG$1)</f>
        <v>0</v>
      </c>
      <c r="AI395" s="13">
        <f>SUMIFS('Faturamento SP3'!$J$2:$J$692,'Faturamento SP3'!$D$2:$D$692,'Infos Relatório'!$B$326,'Faturamento SP3'!$E$2:$E$692,'Infos Relatório'!$B395,'Faturamento SP3'!$Z$2:$Z$692,'Infos Relatório'!AG$1)</f>
        <v>0</v>
      </c>
      <c r="AJ395" s="14">
        <f>SUMIFS('Faturamento SP3'!$O$2:$O$692,'Faturamento SP3'!$D$2:$D$692,'Infos Relatório'!$B$326,'Faturamento SP3'!$E$2:$E$692,'Infos Relatório'!$B395,'Faturamento SP3'!$Z$2:$Z$692,'Infos Relatório'!AG$1,'Faturamento SP3'!$T$2:$T$692,"Sim")+SUMIFS('Faturamento SP3'!$P$2:$P$692,'Faturamento SP3'!$D$2:$D$692,'Infos Relatório'!$B$326,'Faturamento SP3'!$E$2:$E$692,'Infos Relatório'!$B395,'Faturamento SP3'!$Z$2:$Z$692,'Infos Relatório'!AG$1,'Faturamento SP3'!$T$2:$T$692,"Sim")</f>
        <v>0</v>
      </c>
      <c r="AK395" s="27" t="e">
        <f t="shared" si="138"/>
        <v>#DIV/0!</v>
      </c>
      <c r="AL395" s="24">
        <f>SUMIFS('Faturamento SP3'!$H$2:$H$692,'Faturamento SP3'!$D$2:$D$692,'Infos Relatório'!$B$326,'Faturamento SP3'!$E$2:$E$692,'Infos Relatório'!$B395,'Faturamento SP3'!$Z$2:$Z$692,'Infos Relatório'!AG$1)</f>
        <v>0</v>
      </c>
      <c r="AM395" s="23">
        <f>COUNTIFS('Faturamento SP3'!$D$2:$D$692,'Infos Relatório'!$B$326,'Faturamento SP3'!$E$2:$E$692,'Infos Relatório'!$B395,'Faturamento SP3'!$Z$2:$Z$692,'Infos Relatório'!AM$1)</f>
        <v>0</v>
      </c>
      <c r="AN395" s="13">
        <f>SUMIFS('Faturamento SP3'!$G$2:$G$692,'Faturamento SP3'!$D$2:$D$692,'Infos Relatório'!$B$326,'Faturamento SP3'!$E$2:$E$692,'Infos Relatório'!$B395,'Faturamento SP3'!$Z$2:$Z$692,'Infos Relatório'!AM$1)</f>
        <v>0</v>
      </c>
      <c r="AO395" s="13">
        <f>SUMIFS('Faturamento SP3'!$J$2:$J$692,'Faturamento SP3'!$D$2:$D$692,'Infos Relatório'!$B$326,'Faturamento SP3'!$E$2:$E$692,'Infos Relatório'!$B395,'Faturamento SP3'!$Z$2:$Z$692,'Infos Relatório'!AM$1)</f>
        <v>0</v>
      </c>
      <c r="AP395" s="14">
        <f>SUMIFS('Faturamento SP3'!$O$2:$O$692,'Faturamento SP3'!$D$2:$D$692,'Infos Relatório'!$B$326,'Faturamento SP3'!$E$2:$E$692,'Infos Relatório'!$B395,'Faturamento SP3'!$Z$2:$Z$692,'Infos Relatório'!AM$1,'Faturamento SP3'!$T$2:$T$692,"Sim")+SUMIFS('Faturamento SP3'!$P$2:$P$692,'Faturamento SP3'!$D$2:$D$692,'Infos Relatório'!$B$326,'Faturamento SP3'!$E$2:$E$692,'Infos Relatório'!$B395,'Faturamento SP3'!$Z$2:$Z$692,'Infos Relatório'!AM$1,'Faturamento SP3'!$T$2:$T$692,"Sim")</f>
        <v>0</v>
      </c>
      <c r="AQ395" s="27" t="e">
        <f t="shared" si="139"/>
        <v>#DIV/0!</v>
      </c>
      <c r="AR395" s="24">
        <f>SUMIFS('Faturamento SP3'!$H$2:$H$692,'Faturamento SP3'!$D$2:$D$692,'Infos Relatório'!$B$326,'Faturamento SP3'!$E$2:$E$692,'Infos Relatório'!$B395,'Faturamento SP3'!$Z$2:$Z$692,'Infos Relatório'!AM$1)</f>
        <v>0</v>
      </c>
      <c r="AS395" s="23">
        <f>COUNTIFS('Faturamento SP3'!$D$2:$D$692,'Infos Relatório'!$B$326,'Faturamento SP3'!$E$2:$E$692,'Infos Relatório'!$B395,'Faturamento SP3'!$Z$2:$Z$692,'Infos Relatório'!AS$1)</f>
        <v>0</v>
      </c>
      <c r="AT395" s="13">
        <f>SUMIFS('Faturamento SP3'!$G$2:$G$692,'Faturamento SP3'!$D$2:$D$692,'Infos Relatório'!$B$326,'Faturamento SP3'!$E$2:$E$692,'Infos Relatório'!$B395,'Faturamento SP3'!$Z$2:$Z$692,'Infos Relatório'!AS$1)</f>
        <v>0</v>
      </c>
      <c r="AU395" s="13">
        <f>SUMIFS('Faturamento SP3'!$J$2:$J$692,'Faturamento SP3'!$D$2:$D$692,'Infos Relatório'!$B$326,'Faturamento SP3'!$E$2:$E$692,'Infos Relatório'!$B395,'Faturamento SP3'!$Z$2:$Z$692,'Infos Relatório'!AS$1)</f>
        <v>0</v>
      </c>
      <c r="AV395" s="14">
        <f>SUMIFS('Faturamento SP3'!$O$2:$O$692,'Faturamento SP3'!$D$2:$D$692,'Infos Relatório'!$B$326,'Faturamento SP3'!$E$2:$E$692,'Infos Relatório'!$B395,'Faturamento SP3'!$Z$2:$Z$692,'Infos Relatório'!AS$1,'Faturamento SP3'!$T$2:$T$692,"Sim")+SUMIFS('Faturamento SP3'!$P$2:$P$692,'Faturamento SP3'!$D$2:$D$692,'Infos Relatório'!$B$326,'Faturamento SP3'!$E$2:$E$692,'Infos Relatório'!$B395,'Faturamento SP3'!$Z$2:$Z$692,'Infos Relatório'!AS$1,'Faturamento SP3'!$T$2:$T$692,"Sim")</f>
        <v>0</v>
      </c>
      <c r="AW395" s="27" t="e">
        <f t="shared" si="140"/>
        <v>#DIV/0!</v>
      </c>
      <c r="AX395" s="24">
        <f>SUMIFS('Faturamento SP3'!$H$2:$H$692,'Faturamento SP3'!$D$2:$D$692,'Infos Relatório'!$B$326,'Faturamento SP3'!$E$2:$E$692,'Infos Relatório'!$B395,'Faturamento SP3'!$Z$2:$Z$692,'Infos Relatório'!AS$1)</f>
        <v>0</v>
      </c>
      <c r="AY395" s="23">
        <f>COUNTIFS('Faturamento SP3'!$D$2:$D$692,'Infos Relatório'!$B$326,'Faturamento SP3'!$E$2:$E$692,'Infos Relatório'!$B395,'Faturamento SP3'!$Z$2:$Z$692,'Infos Relatório'!AY$1)</f>
        <v>0</v>
      </c>
      <c r="AZ395" s="13">
        <f>SUMIFS('Faturamento SP3'!$G$2:$G$692,'Faturamento SP3'!$D$2:$D$692,'Infos Relatório'!$B$326,'Faturamento SP3'!$E$2:$E$692,'Infos Relatório'!$B395,'Faturamento SP3'!$Z$2:$Z$692,'Infos Relatório'!AY$1)</f>
        <v>0</v>
      </c>
      <c r="BA395" s="13">
        <f>SUMIFS('Faturamento SP3'!$J$2:$J$692,'Faturamento SP3'!$D$2:$D$692,'Infos Relatório'!$B$326,'Faturamento SP3'!$E$2:$E$692,'Infos Relatório'!$B395,'Faturamento SP3'!$Z$2:$Z$692,'Infos Relatório'!AY$1)</f>
        <v>0</v>
      </c>
      <c r="BB395" s="14">
        <f>SUMIFS('Faturamento SP3'!$O$2:$O$692,'Faturamento SP3'!$D$2:$D$692,'Infos Relatório'!$B$326,'Faturamento SP3'!$E$2:$E$692,'Infos Relatório'!$B395,'Faturamento SP3'!$Z$2:$Z$692,'Infos Relatório'!AY$1,'Faturamento SP3'!$T$2:$T$692,"Sim")+SUMIFS('Faturamento SP3'!$P$2:$P$692,'Faturamento SP3'!$D$2:$D$692,'Infos Relatório'!$B$326,'Faturamento SP3'!$E$2:$E$692,'Infos Relatório'!$B395,'Faturamento SP3'!$Z$2:$Z$692,'Infos Relatório'!AY$1,'Faturamento SP3'!$T$2:$T$692,"Sim")</f>
        <v>0</v>
      </c>
      <c r="BC395" s="27" t="e">
        <f t="shared" si="141"/>
        <v>#DIV/0!</v>
      </c>
      <c r="BD395" s="24">
        <f>SUMIFS('Faturamento SP3'!$H$2:$H$692,'Faturamento SP3'!$D$2:$D$692,'Infos Relatório'!$B$326,'Faturamento SP3'!$E$2:$E$692,'Infos Relatório'!$B395,'Faturamento SP3'!$Z$2:$Z$692,'Infos Relatório'!AY$1)</f>
        <v>0</v>
      </c>
      <c r="BE395" s="23">
        <f>COUNTIFS('Faturamento SP3'!$D$2:$D$692,'Infos Relatório'!$B$326,'Faturamento SP3'!$E$2:$E$692,'Infos Relatório'!$B395,'Faturamento SP3'!$Z$2:$Z$692,'Infos Relatório'!BE$1)</f>
        <v>0</v>
      </c>
      <c r="BF395" s="13">
        <f>SUMIFS('Faturamento SP3'!$G$2:$G$692,'Faturamento SP3'!$D$2:$D$692,'Infos Relatório'!$B$326,'Faturamento SP3'!$E$2:$E$692,'Infos Relatório'!$B395,'Faturamento SP3'!$Z$2:$Z$692,'Infos Relatório'!BE$1)</f>
        <v>0</v>
      </c>
      <c r="BG395" s="13">
        <f>SUMIFS('Faturamento SP3'!$J$2:$J$692,'Faturamento SP3'!$D$2:$D$692,'Infos Relatório'!$B$326,'Faturamento SP3'!$E$2:$E$692,'Infos Relatório'!$B395,'Faturamento SP3'!$Z$2:$Z$692,'Infos Relatório'!BE$1)</f>
        <v>0</v>
      </c>
      <c r="BH395" s="14">
        <f>SUMIFS('Faturamento SP3'!$O$2:$O$692,'Faturamento SP3'!$D$2:$D$692,'Infos Relatório'!$B$326,'Faturamento SP3'!$E$2:$E$692,'Infos Relatório'!$B395,'Faturamento SP3'!$Z$2:$Z$692,'Infos Relatório'!BE$1,'Faturamento SP3'!$T$2:$T$692,"Sim")+SUMIFS('Faturamento SP3'!$P$2:$P$692,'Faturamento SP3'!$D$2:$D$692,'Infos Relatório'!$B$326,'Faturamento SP3'!$E$2:$E$692,'Infos Relatório'!$B395,'Faturamento SP3'!$Z$2:$Z$692,'Infos Relatório'!BE$1,'Faturamento SP3'!$T$2:$T$692,"Sim")</f>
        <v>0</v>
      </c>
      <c r="BI395" s="27" t="e">
        <f t="shared" si="142"/>
        <v>#DIV/0!</v>
      </c>
      <c r="BJ395" s="24">
        <f>SUMIFS('Faturamento SP3'!$H$2:$H$692,'Faturamento SP3'!$D$2:$D$692,'Infos Relatório'!$B$326,'Faturamento SP3'!$E$2:$E$692,'Infos Relatório'!$B395,'Faturamento SP3'!$Z$2:$Z$692,'Infos Relatório'!BE$1)</f>
        <v>0</v>
      </c>
      <c r="BK395" s="23">
        <f>COUNTIFS('Faturamento SP3'!$D$2:$D$692,'Infos Relatório'!$B$326,'Faturamento SP3'!$E$2:$E$692,'Infos Relatório'!$B395,'Faturamento SP3'!$Z$2:$Z$692,'Infos Relatório'!BK$1)</f>
        <v>0</v>
      </c>
      <c r="BL395" s="13">
        <f>SUMIFS('Faturamento SP3'!$G$2:$G$692,'Faturamento SP3'!$D$2:$D$692,'Infos Relatório'!$B$326,'Faturamento SP3'!$E$2:$E$692,'Infos Relatório'!$B395,'Faturamento SP3'!$Z$2:$Z$692,'Infos Relatório'!BK$1)</f>
        <v>0</v>
      </c>
      <c r="BM395" s="13">
        <f>SUMIFS('Faturamento SP3'!$J$2:$J$692,'Faturamento SP3'!$D$2:$D$692,'Infos Relatório'!$B$326,'Faturamento SP3'!$E$2:$E$692,'Infos Relatório'!$B395,'Faturamento SP3'!$Z$2:$Z$692,'Infos Relatório'!BK$1)</f>
        <v>0</v>
      </c>
      <c r="BN395" s="14">
        <f>SUMIFS('Faturamento SP3'!$O$2:$O$692,'Faturamento SP3'!$D$2:$D$692,'Infos Relatório'!$B$326,'Faturamento SP3'!$E$2:$E$692,'Infos Relatório'!$B395,'Faturamento SP3'!$Z$2:$Z$692,'Infos Relatório'!BK$1,'Faturamento SP3'!$T$2:$T$692,"Sim")+SUMIFS('Faturamento SP3'!$P$2:$P$692,'Faturamento SP3'!$D$2:$D$692,'Infos Relatório'!$B$326,'Faturamento SP3'!$E$2:$E$692,'Infos Relatório'!$B395,'Faturamento SP3'!$Z$2:$Z$692,'Infos Relatório'!BK$1,'Faturamento SP3'!$T$2:$T$692,"Sim")</f>
        <v>0</v>
      </c>
      <c r="BO395" s="27" t="e">
        <f t="shared" si="143"/>
        <v>#DIV/0!</v>
      </c>
      <c r="BP395" s="24">
        <f>SUMIFS('Faturamento SP3'!$H$2:$H$692,'Faturamento SP3'!$D$2:$D$692,'Infos Relatório'!$B$326,'Faturamento SP3'!$E$2:$E$692,'Infos Relatório'!$B395,'Faturamento SP3'!$Z$2:$Z$692,'Infos Relatório'!BK$1)</f>
        <v>0</v>
      </c>
      <c r="BQ395" s="23">
        <f>COUNTIFS('Faturamento SP3'!$D$2:$D$692,'Infos Relatório'!$B$326,'Faturamento SP3'!$E$2:$E$692,'Infos Relatório'!$B395,'Faturamento SP3'!$Z$2:$Z$692,'Infos Relatório'!BQ$1)</f>
        <v>0</v>
      </c>
      <c r="BR395" s="13">
        <f>SUMIFS('Faturamento SP3'!$G$2:$G$692,'Faturamento SP3'!$D$2:$D$692,'Infos Relatório'!$B$326,'Faturamento SP3'!$E$2:$E$692,'Infos Relatório'!$B395,'Faturamento SP3'!$Z$2:$Z$692,'Infos Relatório'!BQ$1)</f>
        <v>0</v>
      </c>
      <c r="BS395" s="13">
        <f>SUMIFS('Faturamento SP3'!$J$2:$J$692,'Faturamento SP3'!$D$2:$D$692,'Infos Relatório'!$B$326,'Faturamento SP3'!$E$2:$E$692,'Infos Relatório'!$B395,'Faturamento SP3'!$Z$2:$Z$692,'Infos Relatório'!BQ$1)</f>
        <v>0</v>
      </c>
      <c r="BT395" s="14">
        <f>SUMIFS('Faturamento SP3'!$O$2:$O$692,'Faturamento SP3'!$D$2:$D$692,'Infos Relatório'!$B$326,'Faturamento SP3'!$E$2:$E$692,'Infos Relatório'!$B395,'Faturamento SP3'!$Z$2:$Z$692,'Infos Relatório'!BQ$1,'Faturamento SP3'!$T$2:$T$692,"Sim")+SUMIFS('Faturamento SP3'!$P$2:$P$692,'Faturamento SP3'!$D$2:$D$692,'Infos Relatório'!$B$326,'Faturamento SP3'!$E$2:$E$692,'Infos Relatório'!$B395,'Faturamento SP3'!$Z$2:$Z$692,'Infos Relatório'!BQ$1,'Faturamento SP3'!$T$2:$T$692,"Sim")</f>
        <v>0</v>
      </c>
      <c r="BU395" s="27" t="e">
        <f t="shared" si="144"/>
        <v>#DIV/0!</v>
      </c>
      <c r="BV395" s="24">
        <f>SUMIFS('Faturamento SP3'!$H$2:$H$692,'Faturamento SP3'!$D$2:$D$692,'Infos Relatório'!$B$326,'Faturamento SP3'!$E$2:$E$692,'Infos Relatório'!$B395,'Faturamento SP3'!$Z$2:$Z$692,'Infos Relatório'!BQ$1)</f>
        <v>0</v>
      </c>
    </row>
    <row r="396" spans="2:74">
      <c r="B396" s="17" t="s">
        <v>76</v>
      </c>
      <c r="C396" s="23">
        <f>COUNTIFS('Faturamento SP3'!$D$2:$D$692,'Infos Relatório'!$B$326,'Faturamento SP3'!$E$2:$E$692,'Infos Relatório'!$B396,'Faturamento SP3'!$Z$2:$Z$692,'Infos Relatório'!C$1)</f>
        <v>0</v>
      </c>
      <c r="D396" s="13">
        <f>SUMIFS('Faturamento SP3'!$G$2:$G$692,'Faturamento SP3'!$D$2:$D$692,'Infos Relatório'!$B$326,'Faturamento SP3'!$E$2:$E$692,'Infos Relatório'!$B396,'Faturamento SP3'!$Z$2:$Z$692,'Infos Relatório'!C$1)</f>
        <v>0</v>
      </c>
      <c r="E396" s="13">
        <f>SUMIFS('Faturamento SP3'!$J$2:$J$692,'Faturamento SP3'!$D$2:$D$692,'Infos Relatório'!$B$326,'Faturamento SP3'!$E$2:$E$692,'Infos Relatório'!$B396,'Faturamento SP3'!$Z$2:$Z$692,'Infos Relatório'!C$1)</f>
        <v>0</v>
      </c>
      <c r="F396" s="14">
        <f>SUMIFS('Faturamento SP3'!$O$2:$O$692,'Faturamento SP3'!$D$2:$D$692,'Infos Relatório'!$B$326,'Faturamento SP3'!$E$2:$E$692,'Infos Relatório'!$B396,'Faturamento SP3'!$Z$2:$Z$692,'Infos Relatório'!C$1,'Faturamento SP3'!$T$2:$T$692,"Sim")+SUMIFS('Faturamento SP3'!$P$2:$P$692,'Faturamento SP3'!$D$2:$D$692,'Infos Relatório'!$B$326,'Faturamento SP3'!$E$2:$E$692,'Infos Relatório'!$B396,'Faturamento SP3'!$Z$2:$Z$692,'Infos Relatório'!C$1,'Faturamento SP3'!$T$2:$T$692,"Sim")</f>
        <v>0</v>
      </c>
      <c r="G396" s="27" t="e">
        <f t="shared" si="133"/>
        <v>#DIV/0!</v>
      </c>
      <c r="H396" s="24">
        <f>SUMIFS('Faturamento SP3'!$H$2:$H$692,'Faturamento SP3'!$D$2:$D$692,'Infos Relatório'!$B$326,'Faturamento SP3'!$E$2:$E$692,'Infos Relatório'!$B396,'Faturamento SP3'!$Z$2:$Z$692,'Infos Relatório'!C$1)</f>
        <v>0</v>
      </c>
      <c r="I396" s="23">
        <f>COUNTIFS('Faturamento SP3'!$D$2:$D$692,'Infos Relatório'!$B$326,'Faturamento SP3'!$E$2:$E$692,'Infos Relatório'!$B396,'Faturamento SP3'!$Z$2:$Z$692,'Infos Relatório'!I$1)</f>
        <v>0</v>
      </c>
      <c r="J396" s="13">
        <f>SUMIFS('Faturamento SP3'!$G$2:$G$692,'Faturamento SP3'!$D$2:$D$692,'Infos Relatório'!$B$326,'Faturamento SP3'!$E$2:$E$692,'Infos Relatório'!$B396,'Faturamento SP3'!$Z$2:$Z$692,'Infos Relatório'!I$1)</f>
        <v>0</v>
      </c>
      <c r="K396" s="13">
        <f>SUMIFS('Faturamento SP3'!$J$2:$J$692,'Faturamento SP3'!$D$2:$D$692,'Infos Relatório'!$B$326,'Faturamento SP3'!$E$2:$E$692,'Infos Relatório'!$B396,'Faturamento SP3'!$Z$2:$Z$692,'Infos Relatório'!I$1)</f>
        <v>0</v>
      </c>
      <c r="L396" s="14">
        <f>SUMIFS('Faturamento SP3'!$O$2:$O$692,'Faturamento SP3'!$D$2:$D$692,'Infos Relatório'!$B$326,'Faturamento SP3'!$E$2:$E$692,'Infos Relatório'!$B396,'Faturamento SP3'!$Z$2:$Z$692,'Infos Relatório'!I$1,'Faturamento SP3'!$T$2:$T$692,"Sim")+SUMIFS('Faturamento SP3'!$P$2:$P$692,'Faturamento SP3'!$D$2:$D$692,'Infos Relatório'!$B$326,'Faturamento SP3'!$E$2:$E$692,'Infos Relatório'!$B396,'Faturamento SP3'!$Z$2:$Z$692,'Infos Relatório'!I$1,'Faturamento SP3'!$T$2:$T$692,"Sim")</f>
        <v>0</v>
      </c>
      <c r="M396" s="27" t="e">
        <f t="shared" si="134"/>
        <v>#DIV/0!</v>
      </c>
      <c r="N396" s="24">
        <f>SUMIFS('Faturamento SP3'!$H$2:$H$692,'Faturamento SP3'!$D$2:$D$692,'Infos Relatório'!$B$326,'Faturamento SP3'!$E$2:$E$692,'Infos Relatório'!$B396,'Faturamento SP3'!$Z$2:$Z$692,'Infos Relatório'!I$1)</f>
        <v>0</v>
      </c>
      <c r="O396" s="23">
        <f>COUNTIFS('Faturamento SP3'!$D$2:$D$692,'Infos Relatório'!$B$326,'Faturamento SP3'!$E$2:$E$692,'Infos Relatório'!$B396,'Faturamento SP3'!$Z$2:$Z$692,'Infos Relatório'!O$1)</f>
        <v>0</v>
      </c>
      <c r="P396" s="13">
        <f>SUMIFS('Faturamento SP3'!$G$2:$G$692,'Faturamento SP3'!$D$2:$D$692,'Infos Relatório'!$B$326,'Faturamento SP3'!$E$2:$E$692,'Infos Relatório'!$B396,'Faturamento SP3'!$Z$2:$Z$692,'Infos Relatório'!O$1)</f>
        <v>0</v>
      </c>
      <c r="Q396" s="13">
        <f>SUMIFS('Faturamento SP3'!$J$2:$J$692,'Faturamento SP3'!$D$2:$D$692,'Infos Relatório'!$B$326,'Faturamento SP3'!$E$2:$E$692,'Infos Relatório'!$B396,'Faturamento SP3'!$Z$2:$Z$692,'Infos Relatório'!O$1)</f>
        <v>0</v>
      </c>
      <c r="R396" s="14">
        <f>SUMIFS('Faturamento SP3'!$O$2:$O$692,'Faturamento SP3'!$D$2:$D$692,'Infos Relatório'!$B$326,'Faturamento SP3'!$E$2:$E$692,'Infos Relatório'!$B396,'Faturamento SP3'!$Z$2:$Z$692,'Infos Relatório'!O$1,'Faturamento SP3'!$T$2:$T$692,"Sim")+SUMIFS('Faturamento SP3'!$P$2:$P$692,'Faturamento SP3'!$D$2:$D$692,'Infos Relatório'!$B$326,'Faturamento SP3'!$E$2:$E$692,'Infos Relatório'!$B396,'Faturamento SP3'!$Z$2:$Z$692,'Infos Relatório'!O$1,'Faturamento SP3'!$T$2:$T$692,"Sim")</f>
        <v>0</v>
      </c>
      <c r="S396" s="27" t="e">
        <f t="shared" si="135"/>
        <v>#DIV/0!</v>
      </c>
      <c r="T396" s="24">
        <f>SUMIFS('Faturamento SP3'!$H$2:$H$692,'Faturamento SP3'!$D$2:$D$692,'Infos Relatório'!$B$326,'Faturamento SP3'!$E$2:$E$692,'Infos Relatório'!$B396,'Faturamento SP3'!$Z$2:$Z$692,'Infos Relatório'!O$1)</f>
        <v>0</v>
      </c>
      <c r="U396" s="23">
        <f>COUNTIFS('Faturamento SP3'!$D$2:$D$692,'Infos Relatório'!$B$326,'Faturamento SP3'!$E$2:$E$692,'Infos Relatório'!$B396,'Faturamento SP3'!$Z$2:$Z$692,'Infos Relatório'!U$1)</f>
        <v>0</v>
      </c>
      <c r="V396" s="13">
        <f>SUMIFS('Faturamento SP3'!$G$2:$G$692,'Faturamento SP3'!$D$2:$D$692,'Infos Relatório'!$B$326,'Faturamento SP3'!$E$2:$E$692,'Infos Relatório'!$B396,'Faturamento SP3'!$Z$2:$Z$692,'Infos Relatório'!U$1)</f>
        <v>0</v>
      </c>
      <c r="W396" s="13">
        <f>SUMIFS('Faturamento SP3'!$J$2:$J$692,'Faturamento SP3'!$D$2:$D$692,'Infos Relatório'!$B$326,'Faturamento SP3'!$E$2:$E$692,'Infos Relatório'!$B396,'Faturamento SP3'!$Z$2:$Z$692,'Infos Relatório'!U$1)</f>
        <v>0</v>
      </c>
      <c r="X396" s="14">
        <f>SUMIFS('Faturamento SP3'!$O$2:$O$692,'Faturamento SP3'!$D$2:$D$692,'Infos Relatório'!$B$326,'Faturamento SP3'!$E$2:$E$692,'Infos Relatório'!$B396,'Faturamento SP3'!$Z$2:$Z$692,'Infos Relatório'!U$1,'Faturamento SP3'!$T$2:$T$692,"Sim")+SUMIFS('Faturamento SP3'!$P$2:$P$692,'Faturamento SP3'!$D$2:$D$692,'Infos Relatório'!$B$326,'Faturamento SP3'!$E$2:$E$692,'Infos Relatório'!$B396,'Faturamento SP3'!$Z$2:$Z$692,'Infos Relatório'!U$1,'Faturamento SP3'!$T$2:$T$692,"Sim")</f>
        <v>0</v>
      </c>
      <c r="Y396" s="27" t="e">
        <f t="shared" si="136"/>
        <v>#DIV/0!</v>
      </c>
      <c r="Z396" s="24">
        <f>SUMIFS('Faturamento SP3'!$H$2:$H$692,'Faturamento SP3'!$D$2:$D$692,'Infos Relatório'!$B$326,'Faturamento SP3'!$E$2:$E$692,'Infos Relatório'!$B396,'Faturamento SP3'!$Z$2:$Z$692,'Infos Relatório'!U$1)</f>
        <v>0</v>
      </c>
      <c r="AA396" s="23">
        <f>COUNTIFS('Faturamento SP3'!$D$2:$D$692,'Infos Relatório'!$B$326,'Faturamento SP3'!$E$2:$E$692,'Infos Relatório'!$B396,'Faturamento SP3'!$Z$2:$Z$692,'Infos Relatório'!AA$1)</f>
        <v>0</v>
      </c>
      <c r="AB396" s="13">
        <f>SUMIFS('Faturamento SP3'!$G$2:$G$692,'Faturamento SP3'!$D$2:$D$692,'Infos Relatório'!$B$326,'Faturamento SP3'!$E$2:$E$692,'Infos Relatório'!$B396,'Faturamento SP3'!$Z$2:$Z$692,'Infos Relatório'!AA$1)</f>
        <v>0</v>
      </c>
      <c r="AC396" s="13">
        <f>SUMIFS('Faturamento SP3'!$J$2:$J$692,'Faturamento SP3'!$D$2:$D$692,'Infos Relatório'!$B$326,'Faturamento SP3'!$E$2:$E$692,'Infos Relatório'!$B396,'Faturamento SP3'!$Z$2:$Z$692,'Infos Relatório'!AA$1)</f>
        <v>0</v>
      </c>
      <c r="AD396" s="14">
        <f>SUMIFS('Faturamento SP3'!$O$2:$O$692,'Faturamento SP3'!$D$2:$D$692,'Infos Relatório'!$B$326,'Faturamento SP3'!$E$2:$E$692,'Infos Relatório'!$B396,'Faturamento SP3'!$Z$2:$Z$692,'Infos Relatório'!AA$1,'Faturamento SP3'!$T$2:$T$692,"Sim")+SUMIFS('Faturamento SP3'!$P$2:$P$692,'Faturamento SP3'!$D$2:$D$692,'Infos Relatório'!$B$326,'Faturamento SP3'!$E$2:$E$692,'Infos Relatório'!$B396,'Faturamento SP3'!$Z$2:$Z$692,'Infos Relatório'!AA$1,'Faturamento SP3'!$T$2:$T$692,"Sim")</f>
        <v>0</v>
      </c>
      <c r="AE396" s="27" t="e">
        <f t="shared" si="137"/>
        <v>#DIV/0!</v>
      </c>
      <c r="AF396" s="24">
        <f>SUMIFS('Faturamento SP3'!$H$2:$H$692,'Faturamento SP3'!$D$2:$D$692,'Infos Relatório'!$B$326,'Faturamento SP3'!$E$2:$E$692,'Infos Relatório'!$B396,'Faturamento SP3'!$Z$2:$Z$692,'Infos Relatório'!AA$1)</f>
        <v>0</v>
      </c>
      <c r="AG396" s="23">
        <f>COUNTIFS('Faturamento SP3'!$D$2:$D$692,'Infos Relatório'!$B$326,'Faturamento SP3'!$E$2:$E$692,'Infos Relatório'!$B396,'Faturamento SP3'!$Z$2:$Z$692,'Infos Relatório'!AG$1)</f>
        <v>0</v>
      </c>
      <c r="AH396" s="13">
        <f>SUMIFS('Faturamento SP3'!$G$2:$G$692,'Faturamento SP3'!$D$2:$D$692,'Infos Relatório'!$B$326,'Faturamento SP3'!$E$2:$E$692,'Infos Relatório'!$B396,'Faturamento SP3'!$Z$2:$Z$692,'Infos Relatório'!AG$1)</f>
        <v>0</v>
      </c>
      <c r="AI396" s="13">
        <f>SUMIFS('Faturamento SP3'!$J$2:$J$692,'Faturamento SP3'!$D$2:$D$692,'Infos Relatório'!$B$326,'Faturamento SP3'!$E$2:$E$692,'Infos Relatório'!$B396,'Faturamento SP3'!$Z$2:$Z$692,'Infos Relatório'!AG$1)</f>
        <v>0</v>
      </c>
      <c r="AJ396" s="14">
        <f>SUMIFS('Faturamento SP3'!$O$2:$O$692,'Faturamento SP3'!$D$2:$D$692,'Infos Relatório'!$B$326,'Faturamento SP3'!$E$2:$E$692,'Infos Relatório'!$B396,'Faturamento SP3'!$Z$2:$Z$692,'Infos Relatório'!AG$1,'Faturamento SP3'!$T$2:$T$692,"Sim")+SUMIFS('Faturamento SP3'!$P$2:$P$692,'Faturamento SP3'!$D$2:$D$692,'Infos Relatório'!$B$326,'Faturamento SP3'!$E$2:$E$692,'Infos Relatório'!$B396,'Faturamento SP3'!$Z$2:$Z$692,'Infos Relatório'!AG$1,'Faturamento SP3'!$T$2:$T$692,"Sim")</f>
        <v>0</v>
      </c>
      <c r="AK396" s="27" t="e">
        <f t="shared" si="138"/>
        <v>#DIV/0!</v>
      </c>
      <c r="AL396" s="24">
        <f>SUMIFS('Faturamento SP3'!$H$2:$H$692,'Faturamento SP3'!$D$2:$D$692,'Infos Relatório'!$B$326,'Faturamento SP3'!$E$2:$E$692,'Infos Relatório'!$B396,'Faturamento SP3'!$Z$2:$Z$692,'Infos Relatório'!AG$1)</f>
        <v>0</v>
      </c>
      <c r="AM396" s="23">
        <f>COUNTIFS('Faturamento SP3'!$D$2:$D$692,'Infos Relatório'!$B$326,'Faturamento SP3'!$E$2:$E$692,'Infos Relatório'!$B396,'Faturamento SP3'!$Z$2:$Z$692,'Infos Relatório'!AM$1)</f>
        <v>0</v>
      </c>
      <c r="AN396" s="13">
        <f>SUMIFS('Faturamento SP3'!$G$2:$G$692,'Faturamento SP3'!$D$2:$D$692,'Infos Relatório'!$B$326,'Faturamento SP3'!$E$2:$E$692,'Infos Relatório'!$B396,'Faturamento SP3'!$Z$2:$Z$692,'Infos Relatório'!AM$1)</f>
        <v>0</v>
      </c>
      <c r="AO396" s="13">
        <f>SUMIFS('Faturamento SP3'!$J$2:$J$692,'Faturamento SP3'!$D$2:$D$692,'Infos Relatório'!$B$326,'Faturamento SP3'!$E$2:$E$692,'Infos Relatório'!$B396,'Faturamento SP3'!$Z$2:$Z$692,'Infos Relatório'!AM$1)</f>
        <v>0</v>
      </c>
      <c r="AP396" s="14">
        <f>SUMIFS('Faturamento SP3'!$O$2:$O$692,'Faturamento SP3'!$D$2:$D$692,'Infos Relatório'!$B$326,'Faturamento SP3'!$E$2:$E$692,'Infos Relatório'!$B396,'Faturamento SP3'!$Z$2:$Z$692,'Infos Relatório'!AM$1,'Faturamento SP3'!$T$2:$T$692,"Sim")+SUMIFS('Faturamento SP3'!$P$2:$P$692,'Faturamento SP3'!$D$2:$D$692,'Infos Relatório'!$B$326,'Faturamento SP3'!$E$2:$E$692,'Infos Relatório'!$B396,'Faturamento SP3'!$Z$2:$Z$692,'Infos Relatório'!AM$1,'Faturamento SP3'!$T$2:$T$692,"Sim")</f>
        <v>0</v>
      </c>
      <c r="AQ396" s="27" t="e">
        <f t="shared" si="139"/>
        <v>#DIV/0!</v>
      </c>
      <c r="AR396" s="24">
        <f>SUMIFS('Faturamento SP3'!$H$2:$H$692,'Faturamento SP3'!$D$2:$D$692,'Infos Relatório'!$B$326,'Faturamento SP3'!$E$2:$E$692,'Infos Relatório'!$B396,'Faturamento SP3'!$Z$2:$Z$692,'Infos Relatório'!AM$1)</f>
        <v>0</v>
      </c>
      <c r="AS396" s="23">
        <f>COUNTIFS('Faturamento SP3'!$D$2:$D$692,'Infos Relatório'!$B$326,'Faturamento SP3'!$E$2:$E$692,'Infos Relatório'!$B396,'Faturamento SP3'!$Z$2:$Z$692,'Infos Relatório'!AS$1)</f>
        <v>0</v>
      </c>
      <c r="AT396" s="13">
        <f>SUMIFS('Faturamento SP3'!$G$2:$G$692,'Faturamento SP3'!$D$2:$D$692,'Infos Relatório'!$B$326,'Faturamento SP3'!$E$2:$E$692,'Infos Relatório'!$B396,'Faturamento SP3'!$Z$2:$Z$692,'Infos Relatório'!AS$1)</f>
        <v>0</v>
      </c>
      <c r="AU396" s="13">
        <f>SUMIFS('Faturamento SP3'!$J$2:$J$692,'Faturamento SP3'!$D$2:$D$692,'Infos Relatório'!$B$326,'Faturamento SP3'!$E$2:$E$692,'Infos Relatório'!$B396,'Faturamento SP3'!$Z$2:$Z$692,'Infos Relatório'!AS$1)</f>
        <v>0</v>
      </c>
      <c r="AV396" s="14">
        <f>SUMIFS('Faturamento SP3'!$O$2:$O$692,'Faturamento SP3'!$D$2:$D$692,'Infos Relatório'!$B$326,'Faturamento SP3'!$E$2:$E$692,'Infos Relatório'!$B396,'Faturamento SP3'!$Z$2:$Z$692,'Infos Relatório'!AS$1,'Faturamento SP3'!$T$2:$T$692,"Sim")+SUMIFS('Faturamento SP3'!$P$2:$P$692,'Faturamento SP3'!$D$2:$D$692,'Infos Relatório'!$B$326,'Faturamento SP3'!$E$2:$E$692,'Infos Relatório'!$B396,'Faturamento SP3'!$Z$2:$Z$692,'Infos Relatório'!AS$1,'Faturamento SP3'!$T$2:$T$692,"Sim")</f>
        <v>0</v>
      </c>
      <c r="AW396" s="27" t="e">
        <f t="shared" si="140"/>
        <v>#DIV/0!</v>
      </c>
      <c r="AX396" s="24">
        <f>SUMIFS('Faturamento SP3'!$H$2:$H$692,'Faturamento SP3'!$D$2:$D$692,'Infos Relatório'!$B$326,'Faturamento SP3'!$E$2:$E$692,'Infos Relatório'!$B396,'Faturamento SP3'!$Z$2:$Z$692,'Infos Relatório'!AS$1)</f>
        <v>0</v>
      </c>
      <c r="AY396" s="23">
        <f>COUNTIFS('Faturamento SP3'!$D$2:$D$692,'Infos Relatório'!$B$326,'Faturamento SP3'!$E$2:$E$692,'Infos Relatório'!$B396,'Faturamento SP3'!$Z$2:$Z$692,'Infos Relatório'!AY$1)</f>
        <v>0</v>
      </c>
      <c r="AZ396" s="13">
        <f>SUMIFS('Faturamento SP3'!$G$2:$G$692,'Faturamento SP3'!$D$2:$D$692,'Infos Relatório'!$B$326,'Faturamento SP3'!$E$2:$E$692,'Infos Relatório'!$B396,'Faturamento SP3'!$Z$2:$Z$692,'Infos Relatório'!AY$1)</f>
        <v>0</v>
      </c>
      <c r="BA396" s="13">
        <f>SUMIFS('Faturamento SP3'!$J$2:$J$692,'Faturamento SP3'!$D$2:$D$692,'Infos Relatório'!$B$326,'Faturamento SP3'!$E$2:$E$692,'Infos Relatório'!$B396,'Faturamento SP3'!$Z$2:$Z$692,'Infos Relatório'!AY$1)</f>
        <v>0</v>
      </c>
      <c r="BB396" s="14">
        <f>SUMIFS('Faturamento SP3'!$O$2:$O$692,'Faturamento SP3'!$D$2:$D$692,'Infos Relatório'!$B$326,'Faturamento SP3'!$E$2:$E$692,'Infos Relatório'!$B396,'Faturamento SP3'!$Z$2:$Z$692,'Infos Relatório'!AY$1,'Faturamento SP3'!$T$2:$T$692,"Sim")+SUMIFS('Faturamento SP3'!$P$2:$P$692,'Faturamento SP3'!$D$2:$D$692,'Infos Relatório'!$B$326,'Faturamento SP3'!$E$2:$E$692,'Infos Relatório'!$B396,'Faturamento SP3'!$Z$2:$Z$692,'Infos Relatório'!AY$1,'Faturamento SP3'!$T$2:$T$692,"Sim")</f>
        <v>0</v>
      </c>
      <c r="BC396" s="27" t="e">
        <f t="shared" si="141"/>
        <v>#DIV/0!</v>
      </c>
      <c r="BD396" s="24">
        <f>SUMIFS('Faturamento SP3'!$H$2:$H$692,'Faturamento SP3'!$D$2:$D$692,'Infos Relatório'!$B$326,'Faturamento SP3'!$E$2:$E$692,'Infos Relatório'!$B396,'Faturamento SP3'!$Z$2:$Z$692,'Infos Relatório'!AY$1)</f>
        <v>0</v>
      </c>
      <c r="BE396" s="23">
        <f>COUNTIFS('Faturamento SP3'!$D$2:$D$692,'Infos Relatório'!$B$326,'Faturamento SP3'!$E$2:$E$692,'Infos Relatório'!$B396,'Faturamento SP3'!$Z$2:$Z$692,'Infos Relatório'!BE$1)</f>
        <v>0</v>
      </c>
      <c r="BF396" s="13">
        <f>SUMIFS('Faturamento SP3'!$G$2:$G$692,'Faturamento SP3'!$D$2:$D$692,'Infos Relatório'!$B$326,'Faturamento SP3'!$E$2:$E$692,'Infos Relatório'!$B396,'Faturamento SP3'!$Z$2:$Z$692,'Infos Relatório'!BE$1)</f>
        <v>0</v>
      </c>
      <c r="BG396" s="13">
        <f>SUMIFS('Faturamento SP3'!$J$2:$J$692,'Faturamento SP3'!$D$2:$D$692,'Infos Relatório'!$B$326,'Faturamento SP3'!$E$2:$E$692,'Infos Relatório'!$B396,'Faturamento SP3'!$Z$2:$Z$692,'Infos Relatório'!BE$1)</f>
        <v>0</v>
      </c>
      <c r="BH396" s="14">
        <f>SUMIFS('Faturamento SP3'!$O$2:$O$692,'Faturamento SP3'!$D$2:$D$692,'Infos Relatório'!$B$326,'Faturamento SP3'!$E$2:$E$692,'Infos Relatório'!$B396,'Faturamento SP3'!$Z$2:$Z$692,'Infos Relatório'!BE$1,'Faturamento SP3'!$T$2:$T$692,"Sim")+SUMIFS('Faturamento SP3'!$P$2:$P$692,'Faturamento SP3'!$D$2:$D$692,'Infos Relatório'!$B$326,'Faturamento SP3'!$E$2:$E$692,'Infos Relatório'!$B396,'Faturamento SP3'!$Z$2:$Z$692,'Infos Relatório'!BE$1,'Faturamento SP3'!$T$2:$T$692,"Sim")</f>
        <v>0</v>
      </c>
      <c r="BI396" s="27" t="e">
        <f t="shared" si="142"/>
        <v>#DIV/0!</v>
      </c>
      <c r="BJ396" s="24">
        <f>SUMIFS('Faturamento SP3'!$H$2:$H$692,'Faturamento SP3'!$D$2:$D$692,'Infos Relatório'!$B$326,'Faturamento SP3'!$E$2:$E$692,'Infos Relatório'!$B396,'Faturamento SP3'!$Z$2:$Z$692,'Infos Relatório'!BE$1)</f>
        <v>0</v>
      </c>
      <c r="BK396" s="23">
        <f>COUNTIFS('Faturamento SP3'!$D$2:$D$692,'Infos Relatório'!$B$326,'Faturamento SP3'!$E$2:$E$692,'Infos Relatório'!$B396,'Faturamento SP3'!$Z$2:$Z$692,'Infos Relatório'!BK$1)</f>
        <v>0</v>
      </c>
      <c r="BL396" s="13">
        <f>SUMIFS('Faturamento SP3'!$G$2:$G$692,'Faturamento SP3'!$D$2:$D$692,'Infos Relatório'!$B$326,'Faturamento SP3'!$E$2:$E$692,'Infos Relatório'!$B396,'Faturamento SP3'!$Z$2:$Z$692,'Infos Relatório'!BK$1)</f>
        <v>0</v>
      </c>
      <c r="BM396" s="13">
        <f>SUMIFS('Faturamento SP3'!$J$2:$J$692,'Faturamento SP3'!$D$2:$D$692,'Infos Relatório'!$B$326,'Faturamento SP3'!$E$2:$E$692,'Infos Relatório'!$B396,'Faturamento SP3'!$Z$2:$Z$692,'Infos Relatório'!BK$1)</f>
        <v>0</v>
      </c>
      <c r="BN396" s="14">
        <f>SUMIFS('Faturamento SP3'!$O$2:$O$692,'Faturamento SP3'!$D$2:$D$692,'Infos Relatório'!$B$326,'Faturamento SP3'!$E$2:$E$692,'Infos Relatório'!$B396,'Faturamento SP3'!$Z$2:$Z$692,'Infos Relatório'!BK$1,'Faturamento SP3'!$T$2:$T$692,"Sim")+SUMIFS('Faturamento SP3'!$P$2:$P$692,'Faturamento SP3'!$D$2:$D$692,'Infos Relatório'!$B$326,'Faturamento SP3'!$E$2:$E$692,'Infos Relatório'!$B396,'Faturamento SP3'!$Z$2:$Z$692,'Infos Relatório'!BK$1,'Faturamento SP3'!$T$2:$T$692,"Sim")</f>
        <v>0</v>
      </c>
      <c r="BO396" s="27" t="e">
        <f t="shared" si="143"/>
        <v>#DIV/0!</v>
      </c>
      <c r="BP396" s="24">
        <f>SUMIFS('Faturamento SP3'!$H$2:$H$692,'Faturamento SP3'!$D$2:$D$692,'Infos Relatório'!$B$326,'Faturamento SP3'!$E$2:$E$692,'Infos Relatório'!$B396,'Faturamento SP3'!$Z$2:$Z$692,'Infos Relatório'!BK$1)</f>
        <v>0</v>
      </c>
      <c r="BQ396" s="23">
        <f>COUNTIFS('Faturamento SP3'!$D$2:$D$692,'Infos Relatório'!$B$326,'Faturamento SP3'!$E$2:$E$692,'Infos Relatório'!$B396,'Faturamento SP3'!$Z$2:$Z$692,'Infos Relatório'!BQ$1)</f>
        <v>0</v>
      </c>
      <c r="BR396" s="13">
        <f>SUMIFS('Faturamento SP3'!$G$2:$G$692,'Faturamento SP3'!$D$2:$D$692,'Infos Relatório'!$B$326,'Faturamento SP3'!$E$2:$E$692,'Infos Relatório'!$B396,'Faturamento SP3'!$Z$2:$Z$692,'Infos Relatório'!BQ$1)</f>
        <v>0</v>
      </c>
      <c r="BS396" s="13">
        <f>SUMIFS('Faturamento SP3'!$J$2:$J$692,'Faturamento SP3'!$D$2:$D$692,'Infos Relatório'!$B$326,'Faturamento SP3'!$E$2:$E$692,'Infos Relatório'!$B396,'Faturamento SP3'!$Z$2:$Z$692,'Infos Relatório'!BQ$1)</f>
        <v>0</v>
      </c>
      <c r="BT396" s="14">
        <f>SUMIFS('Faturamento SP3'!$O$2:$O$692,'Faturamento SP3'!$D$2:$D$692,'Infos Relatório'!$B$326,'Faturamento SP3'!$E$2:$E$692,'Infos Relatório'!$B396,'Faturamento SP3'!$Z$2:$Z$692,'Infos Relatório'!BQ$1,'Faturamento SP3'!$T$2:$T$692,"Sim")+SUMIFS('Faturamento SP3'!$P$2:$P$692,'Faturamento SP3'!$D$2:$D$692,'Infos Relatório'!$B$326,'Faturamento SP3'!$E$2:$E$692,'Infos Relatório'!$B396,'Faturamento SP3'!$Z$2:$Z$692,'Infos Relatório'!BQ$1,'Faturamento SP3'!$T$2:$T$692,"Sim")</f>
        <v>0</v>
      </c>
      <c r="BU396" s="27" t="e">
        <f t="shared" si="144"/>
        <v>#DIV/0!</v>
      </c>
      <c r="BV396" s="24">
        <f>SUMIFS('Faturamento SP3'!$H$2:$H$692,'Faturamento SP3'!$D$2:$D$692,'Infos Relatório'!$B$326,'Faturamento SP3'!$E$2:$E$692,'Infos Relatório'!$B396,'Faturamento SP3'!$Z$2:$Z$692,'Infos Relatório'!BQ$1)</f>
        <v>0</v>
      </c>
    </row>
    <row r="397" spans="2:74">
      <c r="B397" s="17" t="s">
        <v>77</v>
      </c>
      <c r="C397" s="23">
        <f>COUNTIFS('Faturamento SP3'!$D$2:$D$692,'Infos Relatório'!$B$326,'Faturamento SP3'!$E$2:$E$692,'Infos Relatório'!$B397,'Faturamento SP3'!$Z$2:$Z$692,'Infos Relatório'!C$1)</f>
        <v>0</v>
      </c>
      <c r="D397" s="13">
        <f>SUMIFS('Faturamento SP3'!$G$2:$G$692,'Faturamento SP3'!$D$2:$D$692,'Infos Relatório'!$B$326,'Faturamento SP3'!$E$2:$E$692,'Infos Relatório'!$B397,'Faturamento SP3'!$Z$2:$Z$692,'Infos Relatório'!C$1)</f>
        <v>0</v>
      </c>
      <c r="E397" s="13">
        <f>SUMIFS('Faturamento SP3'!$J$2:$J$692,'Faturamento SP3'!$D$2:$D$692,'Infos Relatório'!$B$326,'Faturamento SP3'!$E$2:$E$692,'Infos Relatório'!$B397,'Faturamento SP3'!$Z$2:$Z$692,'Infos Relatório'!C$1)</f>
        <v>0</v>
      </c>
      <c r="F397" s="14">
        <f>SUMIFS('Faturamento SP3'!$O$2:$O$692,'Faturamento SP3'!$D$2:$D$692,'Infos Relatório'!$B$326,'Faturamento SP3'!$E$2:$E$692,'Infos Relatório'!$B397,'Faturamento SP3'!$Z$2:$Z$692,'Infos Relatório'!C$1,'Faturamento SP3'!$T$2:$T$692,"Sim")+SUMIFS('Faturamento SP3'!$P$2:$P$692,'Faturamento SP3'!$D$2:$D$692,'Infos Relatório'!$B$326,'Faturamento SP3'!$E$2:$E$692,'Infos Relatório'!$B397,'Faturamento SP3'!$Z$2:$Z$692,'Infos Relatório'!C$1,'Faturamento SP3'!$T$2:$T$692,"Sim")</f>
        <v>0</v>
      </c>
      <c r="G397" s="27" t="e">
        <f t="shared" si="133"/>
        <v>#DIV/0!</v>
      </c>
      <c r="H397" s="24">
        <f>SUMIFS('Faturamento SP3'!$H$2:$H$692,'Faturamento SP3'!$D$2:$D$692,'Infos Relatório'!$B$326,'Faturamento SP3'!$E$2:$E$692,'Infos Relatório'!$B397,'Faturamento SP3'!$Z$2:$Z$692,'Infos Relatório'!C$1)</f>
        <v>0</v>
      </c>
      <c r="I397" s="23">
        <f>COUNTIFS('Faturamento SP3'!$D$2:$D$692,'Infos Relatório'!$B$326,'Faturamento SP3'!$E$2:$E$692,'Infos Relatório'!$B397,'Faturamento SP3'!$Z$2:$Z$692,'Infos Relatório'!I$1)</f>
        <v>0</v>
      </c>
      <c r="J397" s="13">
        <f>SUMIFS('Faturamento SP3'!$G$2:$G$692,'Faturamento SP3'!$D$2:$D$692,'Infos Relatório'!$B$326,'Faturamento SP3'!$E$2:$E$692,'Infos Relatório'!$B397,'Faturamento SP3'!$Z$2:$Z$692,'Infos Relatório'!I$1)</f>
        <v>0</v>
      </c>
      <c r="K397" s="13">
        <f>SUMIFS('Faturamento SP3'!$J$2:$J$692,'Faturamento SP3'!$D$2:$D$692,'Infos Relatório'!$B$326,'Faturamento SP3'!$E$2:$E$692,'Infos Relatório'!$B397,'Faturamento SP3'!$Z$2:$Z$692,'Infos Relatório'!I$1)</f>
        <v>0</v>
      </c>
      <c r="L397" s="14">
        <f>SUMIFS('Faturamento SP3'!$O$2:$O$692,'Faturamento SP3'!$D$2:$D$692,'Infos Relatório'!$B$326,'Faturamento SP3'!$E$2:$E$692,'Infos Relatório'!$B397,'Faturamento SP3'!$Z$2:$Z$692,'Infos Relatório'!I$1,'Faturamento SP3'!$T$2:$T$692,"Sim")+SUMIFS('Faturamento SP3'!$P$2:$P$692,'Faturamento SP3'!$D$2:$D$692,'Infos Relatório'!$B$326,'Faturamento SP3'!$E$2:$E$692,'Infos Relatório'!$B397,'Faturamento SP3'!$Z$2:$Z$692,'Infos Relatório'!I$1,'Faturamento SP3'!$T$2:$T$692,"Sim")</f>
        <v>0</v>
      </c>
      <c r="M397" s="27" t="e">
        <f t="shared" si="134"/>
        <v>#DIV/0!</v>
      </c>
      <c r="N397" s="24">
        <f>SUMIFS('Faturamento SP3'!$H$2:$H$692,'Faturamento SP3'!$D$2:$D$692,'Infos Relatório'!$B$326,'Faturamento SP3'!$E$2:$E$692,'Infos Relatório'!$B397,'Faturamento SP3'!$Z$2:$Z$692,'Infos Relatório'!I$1)</f>
        <v>0</v>
      </c>
      <c r="O397" s="23">
        <f>COUNTIFS('Faturamento SP3'!$D$2:$D$692,'Infos Relatório'!$B$326,'Faturamento SP3'!$E$2:$E$692,'Infos Relatório'!$B397,'Faturamento SP3'!$Z$2:$Z$692,'Infos Relatório'!O$1)</f>
        <v>0</v>
      </c>
      <c r="P397" s="13">
        <f>SUMIFS('Faturamento SP3'!$G$2:$G$692,'Faturamento SP3'!$D$2:$D$692,'Infos Relatório'!$B$326,'Faturamento SP3'!$E$2:$E$692,'Infos Relatório'!$B397,'Faturamento SP3'!$Z$2:$Z$692,'Infos Relatório'!O$1)</f>
        <v>0</v>
      </c>
      <c r="Q397" s="13">
        <f>SUMIFS('Faturamento SP3'!$J$2:$J$692,'Faturamento SP3'!$D$2:$D$692,'Infos Relatório'!$B$326,'Faturamento SP3'!$E$2:$E$692,'Infos Relatório'!$B397,'Faturamento SP3'!$Z$2:$Z$692,'Infos Relatório'!O$1)</f>
        <v>0</v>
      </c>
      <c r="R397" s="14">
        <f>SUMIFS('Faturamento SP3'!$O$2:$O$692,'Faturamento SP3'!$D$2:$D$692,'Infos Relatório'!$B$326,'Faturamento SP3'!$E$2:$E$692,'Infos Relatório'!$B397,'Faturamento SP3'!$Z$2:$Z$692,'Infos Relatório'!O$1,'Faturamento SP3'!$T$2:$T$692,"Sim")+SUMIFS('Faturamento SP3'!$P$2:$P$692,'Faturamento SP3'!$D$2:$D$692,'Infos Relatório'!$B$326,'Faturamento SP3'!$E$2:$E$692,'Infos Relatório'!$B397,'Faturamento SP3'!$Z$2:$Z$692,'Infos Relatório'!O$1,'Faturamento SP3'!$T$2:$T$692,"Sim")</f>
        <v>0</v>
      </c>
      <c r="S397" s="27" t="e">
        <f t="shared" si="135"/>
        <v>#DIV/0!</v>
      </c>
      <c r="T397" s="24">
        <f>SUMIFS('Faturamento SP3'!$H$2:$H$692,'Faturamento SP3'!$D$2:$D$692,'Infos Relatório'!$B$326,'Faturamento SP3'!$E$2:$E$692,'Infos Relatório'!$B397,'Faturamento SP3'!$Z$2:$Z$692,'Infos Relatório'!O$1)</f>
        <v>0</v>
      </c>
      <c r="U397" s="23">
        <f>COUNTIFS('Faturamento SP3'!$D$2:$D$692,'Infos Relatório'!$B$326,'Faturamento SP3'!$E$2:$E$692,'Infos Relatório'!$B397,'Faturamento SP3'!$Z$2:$Z$692,'Infos Relatório'!U$1)</f>
        <v>0</v>
      </c>
      <c r="V397" s="13">
        <f>SUMIFS('Faturamento SP3'!$G$2:$G$692,'Faturamento SP3'!$D$2:$D$692,'Infos Relatório'!$B$326,'Faturamento SP3'!$E$2:$E$692,'Infos Relatório'!$B397,'Faturamento SP3'!$Z$2:$Z$692,'Infos Relatório'!U$1)</f>
        <v>0</v>
      </c>
      <c r="W397" s="13">
        <f>SUMIFS('Faturamento SP3'!$J$2:$J$692,'Faturamento SP3'!$D$2:$D$692,'Infos Relatório'!$B$326,'Faturamento SP3'!$E$2:$E$692,'Infos Relatório'!$B397,'Faturamento SP3'!$Z$2:$Z$692,'Infos Relatório'!U$1)</f>
        <v>0</v>
      </c>
      <c r="X397" s="14">
        <f>SUMIFS('Faturamento SP3'!$O$2:$O$692,'Faturamento SP3'!$D$2:$D$692,'Infos Relatório'!$B$326,'Faturamento SP3'!$E$2:$E$692,'Infos Relatório'!$B397,'Faturamento SP3'!$Z$2:$Z$692,'Infos Relatório'!U$1,'Faturamento SP3'!$T$2:$T$692,"Sim")+SUMIFS('Faturamento SP3'!$P$2:$P$692,'Faturamento SP3'!$D$2:$D$692,'Infos Relatório'!$B$326,'Faturamento SP3'!$E$2:$E$692,'Infos Relatório'!$B397,'Faturamento SP3'!$Z$2:$Z$692,'Infos Relatório'!U$1,'Faturamento SP3'!$T$2:$T$692,"Sim")</f>
        <v>0</v>
      </c>
      <c r="Y397" s="27" t="e">
        <f t="shared" si="136"/>
        <v>#DIV/0!</v>
      </c>
      <c r="Z397" s="24">
        <f>SUMIFS('Faturamento SP3'!$H$2:$H$692,'Faturamento SP3'!$D$2:$D$692,'Infos Relatório'!$B$326,'Faturamento SP3'!$E$2:$E$692,'Infos Relatório'!$B397,'Faturamento SP3'!$Z$2:$Z$692,'Infos Relatório'!U$1)</f>
        <v>0</v>
      </c>
      <c r="AA397" s="23">
        <f>COUNTIFS('Faturamento SP3'!$D$2:$D$692,'Infos Relatório'!$B$326,'Faturamento SP3'!$E$2:$E$692,'Infos Relatório'!$B397,'Faturamento SP3'!$Z$2:$Z$692,'Infos Relatório'!AA$1)</f>
        <v>0</v>
      </c>
      <c r="AB397" s="13">
        <f>SUMIFS('Faturamento SP3'!$G$2:$G$692,'Faturamento SP3'!$D$2:$D$692,'Infos Relatório'!$B$326,'Faturamento SP3'!$E$2:$E$692,'Infos Relatório'!$B397,'Faturamento SP3'!$Z$2:$Z$692,'Infos Relatório'!AA$1)</f>
        <v>0</v>
      </c>
      <c r="AC397" s="13">
        <f>SUMIFS('Faturamento SP3'!$J$2:$J$692,'Faturamento SP3'!$D$2:$D$692,'Infos Relatório'!$B$326,'Faturamento SP3'!$E$2:$E$692,'Infos Relatório'!$B397,'Faturamento SP3'!$Z$2:$Z$692,'Infos Relatório'!AA$1)</f>
        <v>0</v>
      </c>
      <c r="AD397" s="14">
        <f>SUMIFS('Faturamento SP3'!$O$2:$O$692,'Faturamento SP3'!$D$2:$D$692,'Infos Relatório'!$B$326,'Faturamento SP3'!$E$2:$E$692,'Infos Relatório'!$B397,'Faturamento SP3'!$Z$2:$Z$692,'Infos Relatório'!AA$1,'Faturamento SP3'!$T$2:$T$692,"Sim")+SUMIFS('Faturamento SP3'!$P$2:$P$692,'Faturamento SP3'!$D$2:$D$692,'Infos Relatório'!$B$326,'Faturamento SP3'!$E$2:$E$692,'Infos Relatório'!$B397,'Faturamento SP3'!$Z$2:$Z$692,'Infos Relatório'!AA$1,'Faturamento SP3'!$T$2:$T$692,"Sim")</f>
        <v>0</v>
      </c>
      <c r="AE397" s="27" t="e">
        <f t="shared" si="137"/>
        <v>#DIV/0!</v>
      </c>
      <c r="AF397" s="24">
        <f>SUMIFS('Faturamento SP3'!$H$2:$H$692,'Faturamento SP3'!$D$2:$D$692,'Infos Relatório'!$B$326,'Faturamento SP3'!$E$2:$E$692,'Infos Relatório'!$B397,'Faturamento SP3'!$Z$2:$Z$692,'Infos Relatório'!AA$1)</f>
        <v>0</v>
      </c>
      <c r="AG397" s="23">
        <f>COUNTIFS('Faturamento SP3'!$D$2:$D$692,'Infos Relatório'!$B$326,'Faturamento SP3'!$E$2:$E$692,'Infos Relatório'!$B397,'Faturamento SP3'!$Z$2:$Z$692,'Infos Relatório'!AG$1)</f>
        <v>0</v>
      </c>
      <c r="AH397" s="13">
        <f>SUMIFS('Faturamento SP3'!$G$2:$G$692,'Faturamento SP3'!$D$2:$D$692,'Infos Relatório'!$B$326,'Faturamento SP3'!$E$2:$E$692,'Infos Relatório'!$B397,'Faturamento SP3'!$Z$2:$Z$692,'Infos Relatório'!AG$1)</f>
        <v>0</v>
      </c>
      <c r="AI397" s="13">
        <f>SUMIFS('Faturamento SP3'!$J$2:$J$692,'Faturamento SP3'!$D$2:$D$692,'Infos Relatório'!$B$326,'Faturamento SP3'!$E$2:$E$692,'Infos Relatório'!$B397,'Faturamento SP3'!$Z$2:$Z$692,'Infos Relatório'!AG$1)</f>
        <v>0</v>
      </c>
      <c r="AJ397" s="14">
        <f>SUMIFS('Faturamento SP3'!$O$2:$O$692,'Faturamento SP3'!$D$2:$D$692,'Infos Relatório'!$B$326,'Faturamento SP3'!$E$2:$E$692,'Infos Relatório'!$B397,'Faturamento SP3'!$Z$2:$Z$692,'Infos Relatório'!AG$1,'Faturamento SP3'!$T$2:$T$692,"Sim")+SUMIFS('Faturamento SP3'!$P$2:$P$692,'Faturamento SP3'!$D$2:$D$692,'Infos Relatório'!$B$326,'Faturamento SP3'!$E$2:$E$692,'Infos Relatório'!$B397,'Faturamento SP3'!$Z$2:$Z$692,'Infos Relatório'!AG$1,'Faturamento SP3'!$T$2:$T$692,"Sim")</f>
        <v>0</v>
      </c>
      <c r="AK397" s="27" t="e">
        <f t="shared" si="138"/>
        <v>#DIV/0!</v>
      </c>
      <c r="AL397" s="24">
        <f>SUMIFS('Faturamento SP3'!$H$2:$H$692,'Faturamento SP3'!$D$2:$D$692,'Infos Relatório'!$B$326,'Faturamento SP3'!$E$2:$E$692,'Infos Relatório'!$B397,'Faturamento SP3'!$Z$2:$Z$692,'Infos Relatório'!AG$1)</f>
        <v>0</v>
      </c>
      <c r="AM397" s="23">
        <f>COUNTIFS('Faturamento SP3'!$D$2:$D$692,'Infos Relatório'!$B$326,'Faturamento SP3'!$E$2:$E$692,'Infos Relatório'!$B397,'Faturamento SP3'!$Z$2:$Z$692,'Infos Relatório'!AM$1)</f>
        <v>0</v>
      </c>
      <c r="AN397" s="13">
        <f>SUMIFS('Faturamento SP3'!$G$2:$G$692,'Faturamento SP3'!$D$2:$D$692,'Infos Relatório'!$B$326,'Faturamento SP3'!$E$2:$E$692,'Infos Relatório'!$B397,'Faturamento SP3'!$Z$2:$Z$692,'Infos Relatório'!AM$1)</f>
        <v>0</v>
      </c>
      <c r="AO397" s="13">
        <f>SUMIFS('Faturamento SP3'!$J$2:$J$692,'Faturamento SP3'!$D$2:$D$692,'Infos Relatório'!$B$326,'Faturamento SP3'!$E$2:$E$692,'Infos Relatório'!$B397,'Faturamento SP3'!$Z$2:$Z$692,'Infos Relatório'!AM$1)</f>
        <v>0</v>
      </c>
      <c r="AP397" s="14">
        <f>SUMIFS('Faturamento SP3'!$O$2:$O$692,'Faturamento SP3'!$D$2:$D$692,'Infos Relatório'!$B$326,'Faturamento SP3'!$E$2:$E$692,'Infos Relatório'!$B397,'Faturamento SP3'!$Z$2:$Z$692,'Infos Relatório'!AM$1,'Faturamento SP3'!$T$2:$T$692,"Sim")+SUMIFS('Faturamento SP3'!$P$2:$P$692,'Faturamento SP3'!$D$2:$D$692,'Infos Relatório'!$B$326,'Faturamento SP3'!$E$2:$E$692,'Infos Relatório'!$B397,'Faturamento SP3'!$Z$2:$Z$692,'Infos Relatório'!AM$1,'Faturamento SP3'!$T$2:$T$692,"Sim")</f>
        <v>0</v>
      </c>
      <c r="AQ397" s="27" t="e">
        <f t="shared" si="139"/>
        <v>#DIV/0!</v>
      </c>
      <c r="AR397" s="24">
        <f>SUMIFS('Faturamento SP3'!$H$2:$H$692,'Faturamento SP3'!$D$2:$D$692,'Infos Relatório'!$B$326,'Faturamento SP3'!$E$2:$E$692,'Infos Relatório'!$B397,'Faturamento SP3'!$Z$2:$Z$692,'Infos Relatório'!AM$1)</f>
        <v>0</v>
      </c>
      <c r="AS397" s="23">
        <f>COUNTIFS('Faturamento SP3'!$D$2:$D$692,'Infos Relatório'!$B$326,'Faturamento SP3'!$E$2:$E$692,'Infos Relatório'!$B397,'Faturamento SP3'!$Z$2:$Z$692,'Infos Relatório'!AS$1)</f>
        <v>0</v>
      </c>
      <c r="AT397" s="13">
        <f>SUMIFS('Faturamento SP3'!$G$2:$G$692,'Faturamento SP3'!$D$2:$D$692,'Infos Relatório'!$B$326,'Faturamento SP3'!$E$2:$E$692,'Infos Relatório'!$B397,'Faturamento SP3'!$Z$2:$Z$692,'Infos Relatório'!AS$1)</f>
        <v>0</v>
      </c>
      <c r="AU397" s="13">
        <f>SUMIFS('Faturamento SP3'!$J$2:$J$692,'Faturamento SP3'!$D$2:$D$692,'Infos Relatório'!$B$326,'Faturamento SP3'!$E$2:$E$692,'Infos Relatório'!$B397,'Faturamento SP3'!$Z$2:$Z$692,'Infos Relatório'!AS$1)</f>
        <v>0</v>
      </c>
      <c r="AV397" s="14">
        <f>SUMIFS('Faturamento SP3'!$O$2:$O$692,'Faturamento SP3'!$D$2:$D$692,'Infos Relatório'!$B$326,'Faturamento SP3'!$E$2:$E$692,'Infos Relatório'!$B397,'Faturamento SP3'!$Z$2:$Z$692,'Infos Relatório'!AS$1,'Faturamento SP3'!$T$2:$T$692,"Sim")+SUMIFS('Faturamento SP3'!$P$2:$P$692,'Faturamento SP3'!$D$2:$D$692,'Infos Relatório'!$B$326,'Faturamento SP3'!$E$2:$E$692,'Infos Relatório'!$B397,'Faturamento SP3'!$Z$2:$Z$692,'Infos Relatório'!AS$1,'Faturamento SP3'!$T$2:$T$692,"Sim")</f>
        <v>0</v>
      </c>
      <c r="AW397" s="27" t="e">
        <f t="shared" si="140"/>
        <v>#DIV/0!</v>
      </c>
      <c r="AX397" s="24">
        <f>SUMIFS('Faturamento SP3'!$H$2:$H$692,'Faturamento SP3'!$D$2:$D$692,'Infos Relatório'!$B$326,'Faturamento SP3'!$E$2:$E$692,'Infos Relatório'!$B397,'Faturamento SP3'!$Z$2:$Z$692,'Infos Relatório'!AS$1)</f>
        <v>0</v>
      </c>
      <c r="AY397" s="23">
        <f>COUNTIFS('Faturamento SP3'!$D$2:$D$692,'Infos Relatório'!$B$326,'Faturamento SP3'!$E$2:$E$692,'Infos Relatório'!$B397,'Faturamento SP3'!$Z$2:$Z$692,'Infos Relatório'!AY$1)</f>
        <v>0</v>
      </c>
      <c r="AZ397" s="13">
        <f>SUMIFS('Faturamento SP3'!$G$2:$G$692,'Faturamento SP3'!$D$2:$D$692,'Infos Relatório'!$B$326,'Faturamento SP3'!$E$2:$E$692,'Infos Relatório'!$B397,'Faturamento SP3'!$Z$2:$Z$692,'Infos Relatório'!AY$1)</f>
        <v>0</v>
      </c>
      <c r="BA397" s="13">
        <f>SUMIFS('Faturamento SP3'!$J$2:$J$692,'Faturamento SP3'!$D$2:$D$692,'Infos Relatório'!$B$326,'Faturamento SP3'!$E$2:$E$692,'Infos Relatório'!$B397,'Faturamento SP3'!$Z$2:$Z$692,'Infos Relatório'!AY$1)</f>
        <v>0</v>
      </c>
      <c r="BB397" s="14">
        <f>SUMIFS('Faturamento SP3'!$O$2:$O$692,'Faturamento SP3'!$D$2:$D$692,'Infos Relatório'!$B$326,'Faturamento SP3'!$E$2:$E$692,'Infos Relatório'!$B397,'Faturamento SP3'!$Z$2:$Z$692,'Infos Relatório'!AY$1,'Faturamento SP3'!$T$2:$T$692,"Sim")+SUMIFS('Faturamento SP3'!$P$2:$P$692,'Faturamento SP3'!$D$2:$D$692,'Infos Relatório'!$B$326,'Faturamento SP3'!$E$2:$E$692,'Infos Relatório'!$B397,'Faturamento SP3'!$Z$2:$Z$692,'Infos Relatório'!AY$1,'Faturamento SP3'!$T$2:$T$692,"Sim")</f>
        <v>0</v>
      </c>
      <c r="BC397" s="27" t="e">
        <f t="shared" si="141"/>
        <v>#DIV/0!</v>
      </c>
      <c r="BD397" s="24">
        <f>SUMIFS('Faturamento SP3'!$H$2:$H$692,'Faturamento SP3'!$D$2:$D$692,'Infos Relatório'!$B$326,'Faturamento SP3'!$E$2:$E$692,'Infos Relatório'!$B397,'Faturamento SP3'!$Z$2:$Z$692,'Infos Relatório'!AY$1)</f>
        <v>0</v>
      </c>
      <c r="BE397" s="23">
        <f>COUNTIFS('Faturamento SP3'!$D$2:$D$692,'Infos Relatório'!$B$326,'Faturamento SP3'!$E$2:$E$692,'Infos Relatório'!$B397,'Faturamento SP3'!$Z$2:$Z$692,'Infos Relatório'!BE$1)</f>
        <v>0</v>
      </c>
      <c r="BF397" s="13">
        <f>SUMIFS('Faturamento SP3'!$G$2:$G$692,'Faturamento SP3'!$D$2:$D$692,'Infos Relatório'!$B$326,'Faturamento SP3'!$E$2:$E$692,'Infos Relatório'!$B397,'Faturamento SP3'!$Z$2:$Z$692,'Infos Relatório'!BE$1)</f>
        <v>0</v>
      </c>
      <c r="BG397" s="13">
        <f>SUMIFS('Faturamento SP3'!$J$2:$J$692,'Faturamento SP3'!$D$2:$D$692,'Infos Relatório'!$B$326,'Faturamento SP3'!$E$2:$E$692,'Infos Relatório'!$B397,'Faturamento SP3'!$Z$2:$Z$692,'Infos Relatório'!BE$1)</f>
        <v>0</v>
      </c>
      <c r="BH397" s="14">
        <f>SUMIFS('Faturamento SP3'!$O$2:$O$692,'Faturamento SP3'!$D$2:$D$692,'Infos Relatório'!$B$326,'Faturamento SP3'!$E$2:$E$692,'Infos Relatório'!$B397,'Faturamento SP3'!$Z$2:$Z$692,'Infos Relatório'!BE$1,'Faturamento SP3'!$T$2:$T$692,"Sim")+SUMIFS('Faturamento SP3'!$P$2:$P$692,'Faturamento SP3'!$D$2:$D$692,'Infos Relatório'!$B$326,'Faturamento SP3'!$E$2:$E$692,'Infos Relatório'!$B397,'Faturamento SP3'!$Z$2:$Z$692,'Infos Relatório'!BE$1,'Faturamento SP3'!$T$2:$T$692,"Sim")</f>
        <v>0</v>
      </c>
      <c r="BI397" s="27" t="e">
        <f t="shared" si="142"/>
        <v>#DIV/0!</v>
      </c>
      <c r="BJ397" s="24">
        <f>SUMIFS('Faturamento SP3'!$H$2:$H$692,'Faturamento SP3'!$D$2:$D$692,'Infos Relatório'!$B$326,'Faturamento SP3'!$E$2:$E$692,'Infos Relatório'!$B397,'Faturamento SP3'!$Z$2:$Z$692,'Infos Relatório'!BE$1)</f>
        <v>0</v>
      </c>
      <c r="BK397" s="23">
        <f>COUNTIFS('Faturamento SP3'!$D$2:$D$692,'Infos Relatório'!$B$326,'Faturamento SP3'!$E$2:$E$692,'Infos Relatório'!$B397,'Faturamento SP3'!$Z$2:$Z$692,'Infos Relatório'!BK$1)</f>
        <v>0</v>
      </c>
      <c r="BL397" s="13">
        <f>SUMIFS('Faturamento SP3'!$G$2:$G$692,'Faturamento SP3'!$D$2:$D$692,'Infos Relatório'!$B$326,'Faturamento SP3'!$E$2:$E$692,'Infos Relatório'!$B397,'Faturamento SP3'!$Z$2:$Z$692,'Infos Relatório'!BK$1)</f>
        <v>0</v>
      </c>
      <c r="BM397" s="13">
        <f>SUMIFS('Faturamento SP3'!$J$2:$J$692,'Faturamento SP3'!$D$2:$D$692,'Infos Relatório'!$B$326,'Faturamento SP3'!$E$2:$E$692,'Infos Relatório'!$B397,'Faturamento SP3'!$Z$2:$Z$692,'Infos Relatório'!BK$1)</f>
        <v>0</v>
      </c>
      <c r="BN397" s="14">
        <f>SUMIFS('Faturamento SP3'!$O$2:$O$692,'Faturamento SP3'!$D$2:$D$692,'Infos Relatório'!$B$326,'Faturamento SP3'!$E$2:$E$692,'Infos Relatório'!$B397,'Faturamento SP3'!$Z$2:$Z$692,'Infos Relatório'!BK$1,'Faturamento SP3'!$T$2:$T$692,"Sim")+SUMIFS('Faturamento SP3'!$P$2:$P$692,'Faturamento SP3'!$D$2:$D$692,'Infos Relatório'!$B$326,'Faturamento SP3'!$E$2:$E$692,'Infos Relatório'!$B397,'Faturamento SP3'!$Z$2:$Z$692,'Infos Relatório'!BK$1,'Faturamento SP3'!$T$2:$T$692,"Sim")</f>
        <v>0</v>
      </c>
      <c r="BO397" s="27" t="e">
        <f t="shared" si="143"/>
        <v>#DIV/0!</v>
      </c>
      <c r="BP397" s="24">
        <f>SUMIFS('Faturamento SP3'!$H$2:$H$692,'Faturamento SP3'!$D$2:$D$692,'Infos Relatório'!$B$326,'Faturamento SP3'!$E$2:$E$692,'Infos Relatório'!$B397,'Faturamento SP3'!$Z$2:$Z$692,'Infos Relatório'!BK$1)</f>
        <v>0</v>
      </c>
      <c r="BQ397" s="23">
        <f>COUNTIFS('Faturamento SP3'!$D$2:$D$692,'Infos Relatório'!$B$326,'Faturamento SP3'!$E$2:$E$692,'Infos Relatório'!$B397,'Faturamento SP3'!$Z$2:$Z$692,'Infos Relatório'!BQ$1)</f>
        <v>0</v>
      </c>
      <c r="BR397" s="13">
        <f>SUMIFS('Faturamento SP3'!$G$2:$G$692,'Faturamento SP3'!$D$2:$D$692,'Infos Relatório'!$B$326,'Faturamento SP3'!$E$2:$E$692,'Infos Relatório'!$B397,'Faturamento SP3'!$Z$2:$Z$692,'Infos Relatório'!BQ$1)</f>
        <v>0</v>
      </c>
      <c r="BS397" s="13">
        <f>SUMIFS('Faturamento SP3'!$J$2:$J$692,'Faturamento SP3'!$D$2:$D$692,'Infos Relatório'!$B$326,'Faturamento SP3'!$E$2:$E$692,'Infos Relatório'!$B397,'Faturamento SP3'!$Z$2:$Z$692,'Infos Relatório'!BQ$1)</f>
        <v>0</v>
      </c>
      <c r="BT397" s="14">
        <f>SUMIFS('Faturamento SP3'!$O$2:$O$692,'Faturamento SP3'!$D$2:$D$692,'Infos Relatório'!$B$326,'Faturamento SP3'!$E$2:$E$692,'Infos Relatório'!$B397,'Faturamento SP3'!$Z$2:$Z$692,'Infos Relatório'!BQ$1,'Faturamento SP3'!$T$2:$T$692,"Sim")+SUMIFS('Faturamento SP3'!$P$2:$P$692,'Faturamento SP3'!$D$2:$D$692,'Infos Relatório'!$B$326,'Faturamento SP3'!$E$2:$E$692,'Infos Relatório'!$B397,'Faturamento SP3'!$Z$2:$Z$692,'Infos Relatório'!BQ$1,'Faturamento SP3'!$T$2:$T$692,"Sim")</f>
        <v>0</v>
      </c>
      <c r="BU397" s="27" t="e">
        <f t="shared" si="144"/>
        <v>#DIV/0!</v>
      </c>
      <c r="BV397" s="24">
        <f>SUMIFS('Faturamento SP3'!$H$2:$H$692,'Faturamento SP3'!$D$2:$D$692,'Infos Relatório'!$B$326,'Faturamento SP3'!$E$2:$E$692,'Infos Relatório'!$B397,'Faturamento SP3'!$Z$2:$Z$692,'Infos Relatório'!BQ$1)</f>
        <v>0</v>
      </c>
    </row>
    <row r="398" spans="2:74">
      <c r="B398" s="17" t="s">
        <v>78</v>
      </c>
      <c r="C398" s="23">
        <f>COUNTIFS('Faturamento SP3'!$D$2:$D$692,'Infos Relatório'!$B$326,'Faturamento SP3'!$E$2:$E$692,'Infos Relatório'!$B398,'Faturamento SP3'!$Z$2:$Z$692,'Infos Relatório'!C$1)</f>
        <v>0</v>
      </c>
      <c r="D398" s="13">
        <f>SUMIFS('Faturamento SP3'!$G$2:$G$692,'Faturamento SP3'!$D$2:$D$692,'Infos Relatório'!$B$326,'Faturamento SP3'!$E$2:$E$692,'Infos Relatório'!$B398,'Faturamento SP3'!$Z$2:$Z$692,'Infos Relatório'!C$1)</f>
        <v>0</v>
      </c>
      <c r="E398" s="13">
        <f>SUMIFS('Faturamento SP3'!$J$2:$J$692,'Faturamento SP3'!$D$2:$D$692,'Infos Relatório'!$B$326,'Faturamento SP3'!$E$2:$E$692,'Infos Relatório'!$B398,'Faturamento SP3'!$Z$2:$Z$692,'Infos Relatório'!C$1)</f>
        <v>0</v>
      </c>
      <c r="F398" s="14">
        <f>SUMIFS('Faturamento SP3'!$O$2:$O$692,'Faturamento SP3'!$D$2:$D$692,'Infos Relatório'!$B$326,'Faturamento SP3'!$E$2:$E$692,'Infos Relatório'!$B398,'Faturamento SP3'!$Z$2:$Z$692,'Infos Relatório'!C$1,'Faturamento SP3'!$T$2:$T$692,"Sim")+SUMIFS('Faturamento SP3'!$P$2:$P$692,'Faturamento SP3'!$D$2:$D$692,'Infos Relatório'!$B$326,'Faturamento SP3'!$E$2:$E$692,'Infos Relatório'!$B398,'Faturamento SP3'!$Z$2:$Z$692,'Infos Relatório'!C$1,'Faturamento SP3'!$T$2:$T$692,"Sim")</f>
        <v>0</v>
      </c>
      <c r="G398" s="27" t="e">
        <f t="shared" ref="G398" si="145">F398/E398</f>
        <v>#DIV/0!</v>
      </c>
      <c r="H398" s="24">
        <f>SUMIFS('Faturamento SP3'!$H$2:$H$692,'Faturamento SP3'!$D$2:$D$692,'Infos Relatório'!$B$326,'Faturamento SP3'!$E$2:$E$692,'Infos Relatório'!$B398,'Faturamento SP3'!$Z$2:$Z$692,'Infos Relatório'!C$1)</f>
        <v>0</v>
      </c>
      <c r="I398" s="23">
        <f>COUNTIFS('Faturamento SP3'!$D$2:$D$692,'Infos Relatório'!$B$326,'Faturamento SP3'!$E$2:$E$692,'Infos Relatório'!$B398,'Faturamento SP3'!$Z$2:$Z$692,'Infos Relatório'!I$1)</f>
        <v>0</v>
      </c>
      <c r="J398" s="13">
        <f>SUMIFS('Faturamento SP3'!$G$2:$G$692,'Faturamento SP3'!$D$2:$D$692,'Infos Relatório'!$B$326,'Faturamento SP3'!$E$2:$E$692,'Infos Relatório'!$B398,'Faturamento SP3'!$Z$2:$Z$692,'Infos Relatório'!I$1)</f>
        <v>0</v>
      </c>
      <c r="K398" s="13">
        <f>SUMIFS('Faturamento SP3'!$J$2:$J$692,'Faturamento SP3'!$D$2:$D$692,'Infos Relatório'!$B$326,'Faturamento SP3'!$E$2:$E$692,'Infos Relatório'!$B398,'Faturamento SP3'!$Z$2:$Z$692,'Infos Relatório'!I$1)</f>
        <v>0</v>
      </c>
      <c r="L398" s="14">
        <f>SUMIFS('Faturamento SP3'!$O$2:$O$692,'Faturamento SP3'!$D$2:$D$692,'Infos Relatório'!$B$326,'Faturamento SP3'!$E$2:$E$692,'Infos Relatório'!$B398,'Faturamento SP3'!$Z$2:$Z$692,'Infos Relatório'!I$1,'Faturamento SP3'!$T$2:$T$692,"Sim")+SUMIFS('Faturamento SP3'!$P$2:$P$692,'Faturamento SP3'!$D$2:$D$692,'Infos Relatório'!$B$326,'Faturamento SP3'!$E$2:$E$692,'Infos Relatório'!$B398,'Faturamento SP3'!$Z$2:$Z$692,'Infos Relatório'!I$1,'Faturamento SP3'!$T$2:$T$692,"Sim")</f>
        <v>0</v>
      </c>
      <c r="M398" s="27" t="e">
        <f t="shared" ref="M398" si="146">L398/K398</f>
        <v>#DIV/0!</v>
      </c>
      <c r="N398" s="24">
        <f>SUMIFS('Faturamento SP3'!$H$2:$H$692,'Faturamento SP3'!$D$2:$D$692,'Infos Relatório'!$B$326,'Faturamento SP3'!$E$2:$E$692,'Infos Relatório'!$B398,'Faturamento SP3'!$Z$2:$Z$692,'Infos Relatório'!I$1)</f>
        <v>0</v>
      </c>
      <c r="O398" s="23">
        <f>COUNTIFS('Faturamento SP3'!$D$2:$D$692,'Infos Relatório'!$B$326,'Faturamento SP3'!$E$2:$E$692,'Infos Relatório'!$B398,'Faturamento SP3'!$Z$2:$Z$692,'Infos Relatório'!O$1)</f>
        <v>0</v>
      </c>
      <c r="P398" s="13">
        <f>SUMIFS('Faturamento SP3'!$G$2:$G$692,'Faturamento SP3'!$D$2:$D$692,'Infos Relatório'!$B$326,'Faturamento SP3'!$E$2:$E$692,'Infos Relatório'!$B398,'Faturamento SP3'!$Z$2:$Z$692,'Infos Relatório'!O$1)</f>
        <v>0</v>
      </c>
      <c r="Q398" s="13">
        <f>SUMIFS('Faturamento SP3'!$J$2:$J$692,'Faturamento SP3'!$D$2:$D$692,'Infos Relatório'!$B$326,'Faturamento SP3'!$E$2:$E$692,'Infos Relatório'!$B398,'Faturamento SP3'!$Z$2:$Z$692,'Infos Relatório'!O$1)</f>
        <v>0</v>
      </c>
      <c r="R398" s="14">
        <f>SUMIFS('Faturamento SP3'!$O$2:$O$692,'Faturamento SP3'!$D$2:$D$692,'Infos Relatório'!$B$326,'Faturamento SP3'!$E$2:$E$692,'Infos Relatório'!$B398,'Faturamento SP3'!$Z$2:$Z$692,'Infos Relatório'!O$1,'Faturamento SP3'!$T$2:$T$692,"Sim")+SUMIFS('Faturamento SP3'!$P$2:$P$692,'Faturamento SP3'!$D$2:$D$692,'Infos Relatório'!$B$326,'Faturamento SP3'!$E$2:$E$692,'Infos Relatório'!$B398,'Faturamento SP3'!$Z$2:$Z$692,'Infos Relatório'!O$1,'Faturamento SP3'!$T$2:$T$692,"Sim")</f>
        <v>0</v>
      </c>
      <c r="S398" s="27" t="e">
        <f t="shared" ref="S398" si="147">R398/Q398</f>
        <v>#DIV/0!</v>
      </c>
      <c r="T398" s="24">
        <f>SUMIFS('Faturamento SP3'!$H$2:$H$692,'Faturamento SP3'!$D$2:$D$692,'Infos Relatório'!$B$326,'Faturamento SP3'!$E$2:$E$692,'Infos Relatório'!$B398,'Faturamento SP3'!$Z$2:$Z$692,'Infos Relatório'!O$1)</f>
        <v>0</v>
      </c>
      <c r="U398" s="23">
        <f>COUNTIFS('Faturamento SP3'!$D$2:$D$692,'Infos Relatório'!$B$326,'Faturamento SP3'!$E$2:$E$692,'Infos Relatório'!$B398,'Faturamento SP3'!$Z$2:$Z$692,'Infos Relatório'!U$1)</f>
        <v>0</v>
      </c>
      <c r="V398" s="13">
        <f>SUMIFS('Faturamento SP3'!$G$2:$G$692,'Faturamento SP3'!$D$2:$D$692,'Infos Relatório'!$B$326,'Faturamento SP3'!$E$2:$E$692,'Infos Relatório'!$B398,'Faturamento SP3'!$Z$2:$Z$692,'Infos Relatório'!U$1)</f>
        <v>0</v>
      </c>
      <c r="W398" s="13">
        <f>SUMIFS('Faturamento SP3'!$J$2:$J$692,'Faturamento SP3'!$D$2:$D$692,'Infos Relatório'!$B$326,'Faturamento SP3'!$E$2:$E$692,'Infos Relatório'!$B398,'Faturamento SP3'!$Z$2:$Z$692,'Infos Relatório'!U$1)</f>
        <v>0</v>
      </c>
      <c r="X398" s="14">
        <f>SUMIFS('Faturamento SP3'!$O$2:$O$692,'Faturamento SP3'!$D$2:$D$692,'Infos Relatório'!$B$326,'Faturamento SP3'!$E$2:$E$692,'Infos Relatório'!$B398,'Faturamento SP3'!$Z$2:$Z$692,'Infos Relatório'!U$1,'Faturamento SP3'!$T$2:$T$692,"Sim")+SUMIFS('Faturamento SP3'!$P$2:$P$692,'Faturamento SP3'!$D$2:$D$692,'Infos Relatório'!$B$326,'Faturamento SP3'!$E$2:$E$692,'Infos Relatório'!$B398,'Faturamento SP3'!$Z$2:$Z$692,'Infos Relatório'!U$1,'Faturamento SP3'!$T$2:$T$692,"Sim")</f>
        <v>0</v>
      </c>
      <c r="Y398" s="27" t="e">
        <f t="shared" ref="Y398" si="148">X398/W398</f>
        <v>#DIV/0!</v>
      </c>
      <c r="Z398" s="24">
        <f>SUMIFS('Faturamento SP3'!$H$2:$H$692,'Faturamento SP3'!$D$2:$D$692,'Infos Relatório'!$B$326,'Faturamento SP3'!$E$2:$E$692,'Infos Relatório'!$B398,'Faturamento SP3'!$Z$2:$Z$692,'Infos Relatório'!U$1)</f>
        <v>0</v>
      </c>
      <c r="AA398" s="23">
        <f>COUNTIFS('Faturamento SP3'!$D$2:$D$692,'Infos Relatório'!$B$326,'Faturamento SP3'!$E$2:$E$692,'Infos Relatório'!$B398,'Faturamento SP3'!$Z$2:$Z$692,'Infos Relatório'!AA$1)</f>
        <v>0</v>
      </c>
      <c r="AB398" s="13">
        <f>SUMIFS('Faturamento SP3'!$G$2:$G$692,'Faturamento SP3'!$D$2:$D$692,'Infos Relatório'!$B$326,'Faturamento SP3'!$E$2:$E$692,'Infos Relatório'!$B398,'Faturamento SP3'!$Z$2:$Z$692,'Infos Relatório'!AA$1)</f>
        <v>0</v>
      </c>
      <c r="AC398" s="13">
        <f>SUMIFS('Faturamento SP3'!$J$2:$J$692,'Faturamento SP3'!$D$2:$D$692,'Infos Relatório'!$B$326,'Faturamento SP3'!$E$2:$E$692,'Infos Relatório'!$B398,'Faturamento SP3'!$Z$2:$Z$692,'Infos Relatório'!AA$1)</f>
        <v>0</v>
      </c>
      <c r="AD398" s="14">
        <f>SUMIFS('Faturamento SP3'!$O$2:$O$692,'Faturamento SP3'!$D$2:$D$692,'Infos Relatório'!$B$326,'Faturamento SP3'!$E$2:$E$692,'Infos Relatório'!$B398,'Faturamento SP3'!$Z$2:$Z$692,'Infos Relatório'!AA$1,'Faturamento SP3'!$T$2:$T$692,"Sim")+SUMIFS('Faturamento SP3'!$P$2:$P$692,'Faturamento SP3'!$D$2:$D$692,'Infos Relatório'!$B$326,'Faturamento SP3'!$E$2:$E$692,'Infos Relatório'!$B398,'Faturamento SP3'!$Z$2:$Z$692,'Infos Relatório'!AA$1,'Faturamento SP3'!$T$2:$T$692,"Sim")</f>
        <v>0</v>
      </c>
      <c r="AE398" s="27" t="e">
        <f t="shared" ref="AE398" si="149">AD398/AC398</f>
        <v>#DIV/0!</v>
      </c>
      <c r="AF398" s="24">
        <f>SUMIFS('Faturamento SP3'!$H$2:$H$692,'Faturamento SP3'!$D$2:$D$692,'Infos Relatório'!$B$326,'Faturamento SP3'!$E$2:$E$692,'Infos Relatório'!$B398,'Faturamento SP3'!$Z$2:$Z$692,'Infos Relatório'!AA$1)</f>
        <v>0</v>
      </c>
      <c r="AG398" s="23">
        <f>COUNTIFS('Faturamento SP3'!$D$2:$D$692,'Infos Relatório'!$B$326,'Faturamento SP3'!$E$2:$E$692,'Infos Relatório'!$B398,'Faturamento SP3'!$Z$2:$Z$692,'Infos Relatório'!AG$1)</f>
        <v>0</v>
      </c>
      <c r="AH398" s="13">
        <f>SUMIFS('Faturamento SP3'!$G$2:$G$692,'Faturamento SP3'!$D$2:$D$692,'Infos Relatório'!$B$326,'Faturamento SP3'!$E$2:$E$692,'Infos Relatório'!$B398,'Faturamento SP3'!$Z$2:$Z$692,'Infos Relatório'!AG$1)</f>
        <v>0</v>
      </c>
      <c r="AI398" s="13">
        <f>SUMIFS('Faturamento SP3'!$J$2:$J$692,'Faturamento SP3'!$D$2:$D$692,'Infos Relatório'!$B$326,'Faturamento SP3'!$E$2:$E$692,'Infos Relatório'!$B398,'Faturamento SP3'!$Z$2:$Z$692,'Infos Relatório'!AG$1)</f>
        <v>0</v>
      </c>
      <c r="AJ398" s="14">
        <f>SUMIFS('Faturamento SP3'!$O$2:$O$692,'Faturamento SP3'!$D$2:$D$692,'Infos Relatório'!$B$326,'Faturamento SP3'!$E$2:$E$692,'Infos Relatório'!$B398,'Faturamento SP3'!$Z$2:$Z$692,'Infos Relatório'!AG$1,'Faturamento SP3'!$T$2:$T$692,"Sim")+SUMIFS('Faturamento SP3'!$P$2:$P$692,'Faturamento SP3'!$D$2:$D$692,'Infos Relatório'!$B$326,'Faturamento SP3'!$E$2:$E$692,'Infos Relatório'!$B398,'Faturamento SP3'!$Z$2:$Z$692,'Infos Relatório'!AG$1,'Faturamento SP3'!$T$2:$T$692,"Sim")</f>
        <v>0</v>
      </c>
      <c r="AK398" s="27" t="e">
        <f t="shared" ref="AK398" si="150">AJ398/AI398</f>
        <v>#DIV/0!</v>
      </c>
      <c r="AL398" s="24">
        <f>SUMIFS('Faturamento SP3'!$H$2:$H$692,'Faturamento SP3'!$D$2:$D$692,'Infos Relatório'!$B$326,'Faturamento SP3'!$E$2:$E$692,'Infos Relatório'!$B398,'Faturamento SP3'!$Z$2:$Z$692,'Infos Relatório'!AG$1)</f>
        <v>0</v>
      </c>
      <c r="AM398" s="23">
        <f>COUNTIFS('Faturamento SP3'!$D$2:$D$692,'Infos Relatório'!$B$326,'Faturamento SP3'!$E$2:$E$692,'Infos Relatório'!$B398,'Faturamento SP3'!$Z$2:$Z$692,'Infos Relatório'!AM$1)</f>
        <v>0</v>
      </c>
      <c r="AN398" s="13">
        <f>SUMIFS('Faturamento SP3'!$G$2:$G$692,'Faturamento SP3'!$D$2:$D$692,'Infos Relatório'!$B$326,'Faturamento SP3'!$E$2:$E$692,'Infos Relatório'!$B398,'Faturamento SP3'!$Z$2:$Z$692,'Infos Relatório'!AM$1)</f>
        <v>0</v>
      </c>
      <c r="AO398" s="13">
        <f>SUMIFS('Faturamento SP3'!$J$2:$J$692,'Faturamento SP3'!$D$2:$D$692,'Infos Relatório'!$B$326,'Faturamento SP3'!$E$2:$E$692,'Infos Relatório'!$B398,'Faturamento SP3'!$Z$2:$Z$692,'Infos Relatório'!AM$1)</f>
        <v>0</v>
      </c>
      <c r="AP398" s="14">
        <f>SUMIFS('Faturamento SP3'!$O$2:$O$692,'Faturamento SP3'!$D$2:$D$692,'Infos Relatório'!$B$326,'Faturamento SP3'!$E$2:$E$692,'Infos Relatório'!$B398,'Faturamento SP3'!$Z$2:$Z$692,'Infos Relatório'!AM$1,'Faturamento SP3'!$T$2:$T$692,"Sim")+SUMIFS('Faturamento SP3'!$P$2:$P$692,'Faturamento SP3'!$D$2:$D$692,'Infos Relatório'!$B$326,'Faturamento SP3'!$E$2:$E$692,'Infos Relatório'!$B398,'Faturamento SP3'!$Z$2:$Z$692,'Infos Relatório'!AM$1,'Faturamento SP3'!$T$2:$T$692,"Sim")</f>
        <v>0</v>
      </c>
      <c r="AQ398" s="27" t="e">
        <f t="shared" ref="AQ398" si="151">AP398/AO398</f>
        <v>#DIV/0!</v>
      </c>
      <c r="AR398" s="24">
        <f>SUMIFS('Faturamento SP3'!$H$2:$H$692,'Faturamento SP3'!$D$2:$D$692,'Infos Relatório'!$B$326,'Faturamento SP3'!$E$2:$E$692,'Infos Relatório'!$B398,'Faturamento SP3'!$Z$2:$Z$692,'Infos Relatório'!AM$1)</f>
        <v>0</v>
      </c>
      <c r="AS398" s="23">
        <f>COUNTIFS('Faturamento SP3'!$D$2:$D$692,'Infos Relatório'!$B$326,'Faturamento SP3'!$E$2:$E$692,'Infos Relatório'!$B398,'Faturamento SP3'!$Z$2:$Z$692,'Infos Relatório'!AS$1)</f>
        <v>0</v>
      </c>
      <c r="AT398" s="13">
        <f>SUMIFS('Faturamento SP3'!$G$2:$G$692,'Faturamento SP3'!$D$2:$D$692,'Infos Relatório'!$B$326,'Faturamento SP3'!$E$2:$E$692,'Infos Relatório'!$B398,'Faturamento SP3'!$Z$2:$Z$692,'Infos Relatório'!AS$1)</f>
        <v>0</v>
      </c>
      <c r="AU398" s="13">
        <f>SUMIFS('Faturamento SP3'!$J$2:$J$692,'Faturamento SP3'!$D$2:$D$692,'Infos Relatório'!$B$326,'Faturamento SP3'!$E$2:$E$692,'Infos Relatório'!$B398,'Faturamento SP3'!$Z$2:$Z$692,'Infos Relatório'!AS$1)</f>
        <v>0</v>
      </c>
      <c r="AV398" s="14">
        <f>SUMIFS('Faturamento SP3'!$O$2:$O$692,'Faturamento SP3'!$D$2:$D$692,'Infos Relatório'!$B$326,'Faturamento SP3'!$E$2:$E$692,'Infos Relatório'!$B398,'Faturamento SP3'!$Z$2:$Z$692,'Infos Relatório'!AS$1,'Faturamento SP3'!$T$2:$T$692,"Sim")+SUMIFS('Faturamento SP3'!$P$2:$P$692,'Faturamento SP3'!$D$2:$D$692,'Infos Relatório'!$B$326,'Faturamento SP3'!$E$2:$E$692,'Infos Relatório'!$B398,'Faturamento SP3'!$Z$2:$Z$692,'Infos Relatório'!AS$1,'Faturamento SP3'!$T$2:$T$692,"Sim")</f>
        <v>0</v>
      </c>
      <c r="AW398" s="27" t="e">
        <f t="shared" ref="AW398" si="152">AV398/AU398</f>
        <v>#DIV/0!</v>
      </c>
      <c r="AX398" s="24">
        <f>SUMIFS('Faturamento SP3'!$H$2:$H$692,'Faturamento SP3'!$D$2:$D$692,'Infos Relatório'!$B$326,'Faturamento SP3'!$E$2:$E$692,'Infos Relatório'!$B398,'Faturamento SP3'!$Z$2:$Z$692,'Infos Relatório'!AS$1)</f>
        <v>0</v>
      </c>
      <c r="AY398" s="23">
        <f>COUNTIFS('Faturamento SP3'!$D$2:$D$692,'Infos Relatório'!$B$326,'Faturamento SP3'!$E$2:$E$692,'Infos Relatório'!$B398,'Faturamento SP3'!$Z$2:$Z$692,'Infos Relatório'!AY$1)</f>
        <v>0</v>
      </c>
      <c r="AZ398" s="13">
        <f>SUMIFS('Faturamento SP3'!$G$2:$G$692,'Faturamento SP3'!$D$2:$D$692,'Infos Relatório'!$B$326,'Faturamento SP3'!$E$2:$E$692,'Infos Relatório'!$B398,'Faturamento SP3'!$Z$2:$Z$692,'Infos Relatório'!AY$1)</f>
        <v>0</v>
      </c>
      <c r="BA398" s="13">
        <f>SUMIFS('Faturamento SP3'!$J$2:$J$692,'Faturamento SP3'!$D$2:$D$692,'Infos Relatório'!$B$326,'Faturamento SP3'!$E$2:$E$692,'Infos Relatório'!$B398,'Faturamento SP3'!$Z$2:$Z$692,'Infos Relatório'!AY$1)</f>
        <v>0</v>
      </c>
      <c r="BB398" s="14">
        <f>SUMIFS('Faturamento SP3'!$O$2:$O$692,'Faturamento SP3'!$D$2:$D$692,'Infos Relatório'!$B$326,'Faturamento SP3'!$E$2:$E$692,'Infos Relatório'!$B398,'Faturamento SP3'!$Z$2:$Z$692,'Infos Relatório'!AY$1,'Faturamento SP3'!$T$2:$T$692,"Sim")+SUMIFS('Faturamento SP3'!$P$2:$P$692,'Faturamento SP3'!$D$2:$D$692,'Infos Relatório'!$B$326,'Faturamento SP3'!$E$2:$E$692,'Infos Relatório'!$B398,'Faturamento SP3'!$Z$2:$Z$692,'Infos Relatório'!AY$1,'Faturamento SP3'!$T$2:$T$692,"Sim")</f>
        <v>0</v>
      </c>
      <c r="BC398" s="27" t="e">
        <f t="shared" ref="BC398" si="153">BB398/BA398</f>
        <v>#DIV/0!</v>
      </c>
      <c r="BD398" s="24">
        <f>SUMIFS('Faturamento SP3'!$H$2:$H$692,'Faturamento SP3'!$D$2:$D$692,'Infos Relatório'!$B$326,'Faturamento SP3'!$E$2:$E$692,'Infos Relatório'!$B398,'Faturamento SP3'!$Z$2:$Z$692,'Infos Relatório'!AY$1)</f>
        <v>0</v>
      </c>
      <c r="BE398" s="23">
        <f>COUNTIFS('Faturamento SP3'!$D$2:$D$692,'Infos Relatório'!$B$326,'Faturamento SP3'!$E$2:$E$692,'Infos Relatório'!$B398,'Faturamento SP3'!$Z$2:$Z$692,'Infos Relatório'!BE$1)</f>
        <v>0</v>
      </c>
      <c r="BF398" s="13">
        <f>SUMIFS('Faturamento SP3'!$G$2:$G$692,'Faturamento SP3'!$D$2:$D$692,'Infos Relatório'!$B$326,'Faturamento SP3'!$E$2:$E$692,'Infos Relatório'!$B398,'Faturamento SP3'!$Z$2:$Z$692,'Infos Relatório'!BE$1)</f>
        <v>0</v>
      </c>
      <c r="BG398" s="13">
        <f>SUMIFS('Faturamento SP3'!$J$2:$J$692,'Faturamento SP3'!$D$2:$D$692,'Infos Relatório'!$B$326,'Faturamento SP3'!$E$2:$E$692,'Infos Relatório'!$B398,'Faturamento SP3'!$Z$2:$Z$692,'Infos Relatório'!BE$1)</f>
        <v>0</v>
      </c>
      <c r="BH398" s="14">
        <f>SUMIFS('Faturamento SP3'!$O$2:$O$692,'Faturamento SP3'!$D$2:$D$692,'Infos Relatório'!$B$326,'Faturamento SP3'!$E$2:$E$692,'Infos Relatório'!$B398,'Faturamento SP3'!$Z$2:$Z$692,'Infos Relatório'!BE$1,'Faturamento SP3'!$T$2:$T$692,"Sim")+SUMIFS('Faturamento SP3'!$P$2:$P$692,'Faturamento SP3'!$D$2:$D$692,'Infos Relatório'!$B$326,'Faturamento SP3'!$E$2:$E$692,'Infos Relatório'!$B398,'Faturamento SP3'!$Z$2:$Z$692,'Infos Relatório'!BE$1,'Faturamento SP3'!$T$2:$T$692,"Sim")</f>
        <v>0</v>
      </c>
      <c r="BI398" s="27" t="e">
        <f t="shared" ref="BI398" si="154">BH398/BG398</f>
        <v>#DIV/0!</v>
      </c>
      <c r="BJ398" s="24">
        <f>SUMIFS('Faturamento SP3'!$H$2:$H$692,'Faturamento SP3'!$D$2:$D$692,'Infos Relatório'!$B$326,'Faturamento SP3'!$E$2:$E$692,'Infos Relatório'!$B398,'Faturamento SP3'!$Z$2:$Z$692,'Infos Relatório'!BE$1)</f>
        <v>0</v>
      </c>
      <c r="BK398" s="23">
        <f>COUNTIFS('Faturamento SP3'!$D$2:$D$692,'Infos Relatório'!$B$326,'Faturamento SP3'!$E$2:$E$692,'Infos Relatório'!$B398,'Faturamento SP3'!$Z$2:$Z$692,'Infos Relatório'!BK$1)</f>
        <v>0</v>
      </c>
      <c r="BL398" s="13">
        <f>SUMIFS('Faturamento SP3'!$G$2:$G$692,'Faturamento SP3'!$D$2:$D$692,'Infos Relatório'!$B$326,'Faturamento SP3'!$E$2:$E$692,'Infos Relatório'!$B398,'Faturamento SP3'!$Z$2:$Z$692,'Infos Relatório'!BK$1)</f>
        <v>0</v>
      </c>
      <c r="BM398" s="13">
        <f>SUMIFS('Faturamento SP3'!$J$2:$J$692,'Faturamento SP3'!$D$2:$D$692,'Infos Relatório'!$B$326,'Faturamento SP3'!$E$2:$E$692,'Infos Relatório'!$B398,'Faturamento SP3'!$Z$2:$Z$692,'Infos Relatório'!BK$1)</f>
        <v>0</v>
      </c>
      <c r="BN398" s="14">
        <f>SUMIFS('Faturamento SP3'!$O$2:$O$692,'Faturamento SP3'!$D$2:$D$692,'Infos Relatório'!$B$326,'Faturamento SP3'!$E$2:$E$692,'Infos Relatório'!$B398,'Faturamento SP3'!$Z$2:$Z$692,'Infos Relatório'!BK$1,'Faturamento SP3'!$T$2:$T$692,"Sim")+SUMIFS('Faturamento SP3'!$P$2:$P$692,'Faturamento SP3'!$D$2:$D$692,'Infos Relatório'!$B$326,'Faturamento SP3'!$E$2:$E$692,'Infos Relatório'!$B398,'Faturamento SP3'!$Z$2:$Z$692,'Infos Relatório'!BK$1,'Faturamento SP3'!$T$2:$T$692,"Sim")</f>
        <v>0</v>
      </c>
      <c r="BO398" s="27" t="e">
        <f t="shared" ref="BO398" si="155">BN398/BM398</f>
        <v>#DIV/0!</v>
      </c>
      <c r="BP398" s="24">
        <f>SUMIFS('Faturamento SP3'!$H$2:$H$692,'Faturamento SP3'!$D$2:$D$692,'Infos Relatório'!$B$326,'Faturamento SP3'!$E$2:$E$692,'Infos Relatório'!$B398,'Faturamento SP3'!$Z$2:$Z$692,'Infos Relatório'!BK$1)</f>
        <v>0</v>
      </c>
      <c r="BQ398" s="23">
        <f>COUNTIFS('Faturamento SP3'!$D$2:$D$692,'Infos Relatório'!$B$326,'Faturamento SP3'!$E$2:$E$692,'Infos Relatório'!$B398,'Faturamento SP3'!$Z$2:$Z$692,'Infos Relatório'!BQ$1)</f>
        <v>0</v>
      </c>
      <c r="BR398" s="13">
        <f>SUMIFS('Faturamento SP3'!$G$2:$G$692,'Faturamento SP3'!$D$2:$D$692,'Infos Relatório'!$B$326,'Faturamento SP3'!$E$2:$E$692,'Infos Relatório'!$B398,'Faturamento SP3'!$Z$2:$Z$692,'Infos Relatório'!BQ$1)</f>
        <v>0</v>
      </c>
      <c r="BS398" s="13">
        <f>SUMIFS('Faturamento SP3'!$J$2:$J$692,'Faturamento SP3'!$D$2:$D$692,'Infos Relatório'!$B$326,'Faturamento SP3'!$E$2:$E$692,'Infos Relatório'!$B398,'Faturamento SP3'!$Z$2:$Z$692,'Infos Relatório'!BQ$1)</f>
        <v>0</v>
      </c>
      <c r="BT398" s="14">
        <f>SUMIFS('Faturamento SP3'!$O$2:$O$692,'Faturamento SP3'!$D$2:$D$692,'Infos Relatório'!$B$326,'Faturamento SP3'!$E$2:$E$692,'Infos Relatório'!$B398,'Faturamento SP3'!$Z$2:$Z$692,'Infos Relatório'!BQ$1,'Faturamento SP3'!$T$2:$T$692,"Sim")+SUMIFS('Faturamento SP3'!$P$2:$P$692,'Faturamento SP3'!$D$2:$D$692,'Infos Relatório'!$B$326,'Faturamento SP3'!$E$2:$E$692,'Infos Relatório'!$B398,'Faturamento SP3'!$Z$2:$Z$692,'Infos Relatório'!BQ$1,'Faturamento SP3'!$T$2:$T$692,"Sim")</f>
        <v>0</v>
      </c>
      <c r="BU398" s="27" t="e">
        <f t="shared" ref="BU398" si="156">BT398/BS398</f>
        <v>#DIV/0!</v>
      </c>
      <c r="BV398" s="24">
        <f>SUMIFS('Faturamento SP3'!$H$2:$H$692,'Faturamento SP3'!$D$2:$D$692,'Infos Relatório'!$B$326,'Faturamento SP3'!$E$2:$E$692,'Infos Relatório'!$B398,'Faturamento SP3'!$Z$2:$Z$692,'Infos Relatório'!BQ$1)</f>
        <v>0</v>
      </c>
    </row>
    <row r="399" spans="2:74">
      <c r="B399" s="17" t="s">
        <v>79</v>
      </c>
      <c r="C399" s="23">
        <f>COUNTIFS('Faturamento SP3'!$D$2:$D$692,'Infos Relatório'!$B$326,'Faturamento SP3'!$E$2:$E$692,'Infos Relatório'!$B399,'Faturamento SP3'!$Z$2:$Z$692,'Infos Relatório'!C$1)</f>
        <v>0</v>
      </c>
      <c r="D399" s="13">
        <f>SUMIFS('Faturamento SP3'!$G$2:$G$692,'Faturamento SP3'!$D$2:$D$692,'Infos Relatório'!$B$326,'Faturamento SP3'!$E$2:$E$692,'Infos Relatório'!$B399,'Faturamento SP3'!$Z$2:$Z$692,'Infos Relatório'!C$1)</f>
        <v>0</v>
      </c>
      <c r="E399" s="13">
        <f>SUMIFS('Faturamento SP3'!$J$2:$J$692,'Faturamento SP3'!$D$2:$D$692,'Infos Relatório'!$B$326,'Faturamento SP3'!$E$2:$E$692,'Infos Relatório'!$B399,'Faturamento SP3'!$Z$2:$Z$692,'Infos Relatório'!C$1)</f>
        <v>0</v>
      </c>
      <c r="F399" s="14">
        <f>SUMIFS('Faturamento SP3'!$O$2:$O$692,'Faturamento SP3'!$D$2:$D$692,'Infos Relatório'!$B$326,'Faturamento SP3'!$E$2:$E$692,'Infos Relatório'!$B399,'Faturamento SP3'!$Z$2:$Z$692,'Infos Relatório'!C$1,'Faturamento SP3'!$T$2:$T$692,"Sim")+SUMIFS('Faturamento SP3'!$P$2:$P$692,'Faturamento SP3'!$D$2:$D$692,'Infos Relatório'!$B$326,'Faturamento SP3'!$E$2:$E$692,'Infos Relatório'!$B399,'Faturamento SP3'!$Z$2:$Z$692,'Infos Relatório'!C$1,'Faturamento SP3'!$T$2:$T$692,"Sim")</f>
        <v>0</v>
      </c>
      <c r="G399" s="27" t="e">
        <f t="shared" si="133"/>
        <v>#DIV/0!</v>
      </c>
      <c r="H399" s="24">
        <f>SUMIFS('Faturamento SP3'!$H$2:$H$692,'Faturamento SP3'!$D$2:$D$692,'Infos Relatório'!$B$326,'Faturamento SP3'!$E$2:$E$692,'Infos Relatório'!$B399,'Faturamento SP3'!$Z$2:$Z$692,'Infos Relatório'!C$1)</f>
        <v>0</v>
      </c>
      <c r="I399" s="23">
        <f>COUNTIFS('Faturamento SP3'!$D$2:$D$692,'Infos Relatório'!$B$326,'Faturamento SP3'!$E$2:$E$692,'Infos Relatório'!$B399,'Faturamento SP3'!$Z$2:$Z$692,'Infos Relatório'!I$1)</f>
        <v>0</v>
      </c>
      <c r="J399" s="13">
        <f>SUMIFS('Faturamento SP3'!$G$2:$G$692,'Faturamento SP3'!$D$2:$D$692,'Infos Relatório'!$B$326,'Faturamento SP3'!$E$2:$E$692,'Infos Relatório'!$B399,'Faturamento SP3'!$Z$2:$Z$692,'Infos Relatório'!I$1)</f>
        <v>0</v>
      </c>
      <c r="K399" s="13">
        <f>SUMIFS('Faturamento SP3'!$J$2:$J$692,'Faturamento SP3'!$D$2:$D$692,'Infos Relatório'!$B$326,'Faturamento SP3'!$E$2:$E$692,'Infos Relatório'!$B399,'Faturamento SP3'!$Z$2:$Z$692,'Infos Relatório'!I$1)</f>
        <v>0</v>
      </c>
      <c r="L399" s="14">
        <f>SUMIFS('Faturamento SP3'!$O$2:$O$692,'Faturamento SP3'!$D$2:$D$692,'Infos Relatório'!$B$326,'Faturamento SP3'!$E$2:$E$692,'Infos Relatório'!$B399,'Faturamento SP3'!$Z$2:$Z$692,'Infos Relatório'!I$1,'Faturamento SP3'!$T$2:$T$692,"Sim")+SUMIFS('Faturamento SP3'!$P$2:$P$692,'Faturamento SP3'!$D$2:$D$692,'Infos Relatório'!$B$326,'Faturamento SP3'!$E$2:$E$692,'Infos Relatório'!$B399,'Faturamento SP3'!$Z$2:$Z$692,'Infos Relatório'!I$1,'Faturamento SP3'!$T$2:$T$692,"Sim")</f>
        <v>0</v>
      </c>
      <c r="M399" s="27" t="e">
        <f t="shared" si="134"/>
        <v>#DIV/0!</v>
      </c>
      <c r="N399" s="24">
        <f>SUMIFS('Faturamento SP3'!$H$2:$H$692,'Faturamento SP3'!$D$2:$D$692,'Infos Relatório'!$B$326,'Faturamento SP3'!$E$2:$E$692,'Infos Relatório'!$B399,'Faturamento SP3'!$Z$2:$Z$692,'Infos Relatório'!I$1)</f>
        <v>0</v>
      </c>
      <c r="O399" s="23">
        <f>COUNTIFS('Faturamento SP3'!$D$2:$D$692,'Infos Relatório'!$B$326,'Faturamento SP3'!$E$2:$E$692,'Infos Relatório'!$B399,'Faturamento SP3'!$Z$2:$Z$692,'Infos Relatório'!O$1)</f>
        <v>0</v>
      </c>
      <c r="P399" s="13">
        <f>SUMIFS('Faturamento SP3'!$G$2:$G$692,'Faturamento SP3'!$D$2:$D$692,'Infos Relatório'!$B$326,'Faturamento SP3'!$E$2:$E$692,'Infos Relatório'!$B399,'Faturamento SP3'!$Z$2:$Z$692,'Infos Relatório'!O$1)</f>
        <v>0</v>
      </c>
      <c r="Q399" s="13">
        <f>SUMIFS('Faturamento SP3'!$J$2:$J$692,'Faturamento SP3'!$D$2:$D$692,'Infos Relatório'!$B$326,'Faturamento SP3'!$E$2:$E$692,'Infos Relatório'!$B399,'Faturamento SP3'!$Z$2:$Z$692,'Infos Relatório'!O$1)</f>
        <v>0</v>
      </c>
      <c r="R399" s="14">
        <f>SUMIFS('Faturamento SP3'!$O$2:$O$692,'Faturamento SP3'!$D$2:$D$692,'Infos Relatório'!$B$326,'Faturamento SP3'!$E$2:$E$692,'Infos Relatório'!$B399,'Faturamento SP3'!$Z$2:$Z$692,'Infos Relatório'!O$1,'Faturamento SP3'!$T$2:$T$692,"Sim")+SUMIFS('Faturamento SP3'!$P$2:$P$692,'Faturamento SP3'!$D$2:$D$692,'Infos Relatório'!$B$326,'Faturamento SP3'!$E$2:$E$692,'Infos Relatório'!$B399,'Faturamento SP3'!$Z$2:$Z$692,'Infos Relatório'!O$1,'Faturamento SP3'!$T$2:$T$692,"Sim")</f>
        <v>0</v>
      </c>
      <c r="S399" s="27" t="e">
        <f t="shared" si="135"/>
        <v>#DIV/0!</v>
      </c>
      <c r="T399" s="24">
        <f>SUMIFS('Faturamento SP3'!$H$2:$H$692,'Faturamento SP3'!$D$2:$D$692,'Infos Relatório'!$B$326,'Faturamento SP3'!$E$2:$E$692,'Infos Relatório'!$B399,'Faturamento SP3'!$Z$2:$Z$692,'Infos Relatório'!O$1)</f>
        <v>0</v>
      </c>
      <c r="U399" s="23">
        <f>COUNTIFS('Faturamento SP3'!$D$2:$D$692,'Infos Relatório'!$B$326,'Faturamento SP3'!$E$2:$E$692,'Infos Relatório'!$B399,'Faturamento SP3'!$Z$2:$Z$692,'Infos Relatório'!U$1)</f>
        <v>0</v>
      </c>
      <c r="V399" s="13">
        <f>SUMIFS('Faturamento SP3'!$G$2:$G$692,'Faturamento SP3'!$D$2:$D$692,'Infos Relatório'!$B$326,'Faturamento SP3'!$E$2:$E$692,'Infos Relatório'!$B399,'Faturamento SP3'!$Z$2:$Z$692,'Infos Relatório'!U$1)</f>
        <v>0</v>
      </c>
      <c r="W399" s="13">
        <f>SUMIFS('Faturamento SP3'!$J$2:$J$692,'Faturamento SP3'!$D$2:$D$692,'Infos Relatório'!$B$326,'Faturamento SP3'!$E$2:$E$692,'Infos Relatório'!$B399,'Faturamento SP3'!$Z$2:$Z$692,'Infos Relatório'!U$1)</f>
        <v>0</v>
      </c>
      <c r="X399" s="14">
        <f>SUMIFS('Faturamento SP3'!$O$2:$O$692,'Faturamento SP3'!$D$2:$D$692,'Infos Relatório'!$B$326,'Faturamento SP3'!$E$2:$E$692,'Infos Relatório'!$B399,'Faturamento SP3'!$Z$2:$Z$692,'Infos Relatório'!U$1,'Faturamento SP3'!$T$2:$T$692,"Sim")+SUMIFS('Faturamento SP3'!$P$2:$P$692,'Faturamento SP3'!$D$2:$D$692,'Infos Relatório'!$B$326,'Faturamento SP3'!$E$2:$E$692,'Infos Relatório'!$B399,'Faturamento SP3'!$Z$2:$Z$692,'Infos Relatório'!U$1,'Faturamento SP3'!$T$2:$T$692,"Sim")</f>
        <v>0</v>
      </c>
      <c r="Y399" s="27" t="e">
        <f t="shared" si="136"/>
        <v>#DIV/0!</v>
      </c>
      <c r="Z399" s="24">
        <f>SUMIFS('Faturamento SP3'!$H$2:$H$692,'Faturamento SP3'!$D$2:$D$692,'Infos Relatório'!$B$326,'Faturamento SP3'!$E$2:$E$692,'Infos Relatório'!$B399,'Faturamento SP3'!$Z$2:$Z$692,'Infos Relatório'!U$1)</f>
        <v>0</v>
      </c>
      <c r="AA399" s="23">
        <f>COUNTIFS('Faturamento SP3'!$D$2:$D$692,'Infos Relatório'!$B$326,'Faturamento SP3'!$E$2:$E$692,'Infos Relatório'!$B399,'Faturamento SP3'!$Z$2:$Z$692,'Infos Relatório'!AA$1)</f>
        <v>0</v>
      </c>
      <c r="AB399" s="13">
        <f>SUMIFS('Faturamento SP3'!$G$2:$G$692,'Faturamento SP3'!$D$2:$D$692,'Infos Relatório'!$B$326,'Faturamento SP3'!$E$2:$E$692,'Infos Relatório'!$B399,'Faturamento SP3'!$Z$2:$Z$692,'Infos Relatório'!AA$1)</f>
        <v>0</v>
      </c>
      <c r="AC399" s="13">
        <f>SUMIFS('Faturamento SP3'!$J$2:$J$692,'Faturamento SP3'!$D$2:$D$692,'Infos Relatório'!$B$326,'Faturamento SP3'!$E$2:$E$692,'Infos Relatório'!$B399,'Faturamento SP3'!$Z$2:$Z$692,'Infos Relatório'!AA$1)</f>
        <v>0</v>
      </c>
      <c r="AD399" s="14">
        <f>SUMIFS('Faturamento SP3'!$O$2:$O$692,'Faturamento SP3'!$D$2:$D$692,'Infos Relatório'!$B$326,'Faturamento SP3'!$E$2:$E$692,'Infos Relatório'!$B399,'Faturamento SP3'!$Z$2:$Z$692,'Infos Relatório'!AA$1,'Faturamento SP3'!$T$2:$T$692,"Sim")+SUMIFS('Faturamento SP3'!$P$2:$P$692,'Faturamento SP3'!$D$2:$D$692,'Infos Relatório'!$B$326,'Faturamento SP3'!$E$2:$E$692,'Infos Relatório'!$B399,'Faturamento SP3'!$Z$2:$Z$692,'Infos Relatório'!AA$1,'Faturamento SP3'!$T$2:$T$692,"Sim")</f>
        <v>0</v>
      </c>
      <c r="AE399" s="27" t="e">
        <f t="shared" si="137"/>
        <v>#DIV/0!</v>
      </c>
      <c r="AF399" s="24">
        <f>SUMIFS('Faturamento SP3'!$H$2:$H$692,'Faturamento SP3'!$D$2:$D$692,'Infos Relatório'!$B$326,'Faturamento SP3'!$E$2:$E$692,'Infos Relatório'!$B399,'Faturamento SP3'!$Z$2:$Z$692,'Infos Relatório'!AA$1)</f>
        <v>0</v>
      </c>
      <c r="AG399" s="23">
        <f>COUNTIFS('Faturamento SP3'!$D$2:$D$692,'Infos Relatório'!$B$326,'Faturamento SP3'!$E$2:$E$692,'Infos Relatório'!$B399,'Faturamento SP3'!$Z$2:$Z$692,'Infos Relatório'!AG$1)</f>
        <v>0</v>
      </c>
      <c r="AH399" s="13">
        <f>SUMIFS('Faturamento SP3'!$G$2:$G$692,'Faturamento SP3'!$D$2:$D$692,'Infos Relatório'!$B$326,'Faturamento SP3'!$E$2:$E$692,'Infos Relatório'!$B399,'Faturamento SP3'!$Z$2:$Z$692,'Infos Relatório'!AG$1)</f>
        <v>0</v>
      </c>
      <c r="AI399" s="13">
        <f>SUMIFS('Faturamento SP3'!$J$2:$J$692,'Faturamento SP3'!$D$2:$D$692,'Infos Relatório'!$B$326,'Faturamento SP3'!$E$2:$E$692,'Infos Relatório'!$B399,'Faturamento SP3'!$Z$2:$Z$692,'Infos Relatório'!AG$1)</f>
        <v>0</v>
      </c>
      <c r="AJ399" s="14">
        <f>SUMIFS('Faturamento SP3'!$O$2:$O$692,'Faturamento SP3'!$D$2:$D$692,'Infos Relatório'!$B$326,'Faturamento SP3'!$E$2:$E$692,'Infos Relatório'!$B399,'Faturamento SP3'!$Z$2:$Z$692,'Infos Relatório'!AG$1,'Faturamento SP3'!$T$2:$T$692,"Sim")+SUMIFS('Faturamento SP3'!$P$2:$P$692,'Faturamento SP3'!$D$2:$D$692,'Infos Relatório'!$B$326,'Faturamento SP3'!$E$2:$E$692,'Infos Relatório'!$B399,'Faturamento SP3'!$Z$2:$Z$692,'Infos Relatório'!AG$1,'Faturamento SP3'!$T$2:$T$692,"Sim")</f>
        <v>0</v>
      </c>
      <c r="AK399" s="27" t="e">
        <f t="shared" si="138"/>
        <v>#DIV/0!</v>
      </c>
      <c r="AL399" s="24">
        <f>SUMIFS('Faturamento SP3'!$H$2:$H$692,'Faturamento SP3'!$D$2:$D$692,'Infos Relatório'!$B$326,'Faturamento SP3'!$E$2:$E$692,'Infos Relatório'!$B399,'Faturamento SP3'!$Z$2:$Z$692,'Infos Relatório'!AG$1)</f>
        <v>0</v>
      </c>
      <c r="AM399" s="23">
        <f>COUNTIFS('Faturamento SP3'!$D$2:$D$692,'Infos Relatório'!$B$326,'Faturamento SP3'!$E$2:$E$692,'Infos Relatório'!$B399,'Faturamento SP3'!$Z$2:$Z$692,'Infos Relatório'!AM$1)</f>
        <v>0</v>
      </c>
      <c r="AN399" s="13">
        <f>SUMIFS('Faturamento SP3'!$G$2:$G$692,'Faturamento SP3'!$D$2:$D$692,'Infos Relatório'!$B$326,'Faturamento SP3'!$E$2:$E$692,'Infos Relatório'!$B399,'Faturamento SP3'!$Z$2:$Z$692,'Infos Relatório'!AM$1)</f>
        <v>0</v>
      </c>
      <c r="AO399" s="13">
        <f>SUMIFS('Faturamento SP3'!$J$2:$J$692,'Faturamento SP3'!$D$2:$D$692,'Infos Relatório'!$B$326,'Faturamento SP3'!$E$2:$E$692,'Infos Relatório'!$B399,'Faturamento SP3'!$Z$2:$Z$692,'Infos Relatório'!AM$1)</f>
        <v>0</v>
      </c>
      <c r="AP399" s="14">
        <f>SUMIFS('Faturamento SP3'!$O$2:$O$692,'Faturamento SP3'!$D$2:$D$692,'Infos Relatório'!$B$326,'Faturamento SP3'!$E$2:$E$692,'Infos Relatório'!$B399,'Faturamento SP3'!$Z$2:$Z$692,'Infos Relatório'!AM$1,'Faturamento SP3'!$T$2:$T$692,"Sim")+SUMIFS('Faturamento SP3'!$P$2:$P$692,'Faturamento SP3'!$D$2:$D$692,'Infos Relatório'!$B$326,'Faturamento SP3'!$E$2:$E$692,'Infos Relatório'!$B399,'Faturamento SP3'!$Z$2:$Z$692,'Infos Relatório'!AM$1,'Faturamento SP3'!$T$2:$T$692,"Sim")</f>
        <v>0</v>
      </c>
      <c r="AQ399" s="27" t="e">
        <f t="shared" si="139"/>
        <v>#DIV/0!</v>
      </c>
      <c r="AR399" s="24">
        <f>SUMIFS('Faturamento SP3'!$H$2:$H$692,'Faturamento SP3'!$D$2:$D$692,'Infos Relatório'!$B$326,'Faturamento SP3'!$E$2:$E$692,'Infos Relatório'!$B399,'Faturamento SP3'!$Z$2:$Z$692,'Infos Relatório'!AM$1)</f>
        <v>0</v>
      </c>
      <c r="AS399" s="23">
        <f>COUNTIFS('Faturamento SP3'!$D$2:$D$692,'Infos Relatório'!$B$326,'Faturamento SP3'!$E$2:$E$692,'Infos Relatório'!$B399,'Faturamento SP3'!$Z$2:$Z$692,'Infos Relatório'!AS$1)</f>
        <v>0</v>
      </c>
      <c r="AT399" s="13">
        <f>SUMIFS('Faturamento SP3'!$G$2:$G$692,'Faturamento SP3'!$D$2:$D$692,'Infos Relatório'!$B$326,'Faturamento SP3'!$E$2:$E$692,'Infos Relatório'!$B399,'Faturamento SP3'!$Z$2:$Z$692,'Infos Relatório'!AS$1)</f>
        <v>0</v>
      </c>
      <c r="AU399" s="13">
        <f>SUMIFS('Faturamento SP3'!$J$2:$J$692,'Faturamento SP3'!$D$2:$D$692,'Infos Relatório'!$B$326,'Faturamento SP3'!$E$2:$E$692,'Infos Relatório'!$B399,'Faturamento SP3'!$Z$2:$Z$692,'Infos Relatório'!AS$1)</f>
        <v>0</v>
      </c>
      <c r="AV399" s="14">
        <f>SUMIFS('Faturamento SP3'!$O$2:$O$692,'Faturamento SP3'!$D$2:$D$692,'Infos Relatório'!$B$326,'Faturamento SP3'!$E$2:$E$692,'Infos Relatório'!$B399,'Faturamento SP3'!$Z$2:$Z$692,'Infos Relatório'!AS$1,'Faturamento SP3'!$T$2:$T$692,"Sim")+SUMIFS('Faturamento SP3'!$P$2:$P$692,'Faturamento SP3'!$D$2:$D$692,'Infos Relatório'!$B$326,'Faturamento SP3'!$E$2:$E$692,'Infos Relatório'!$B399,'Faturamento SP3'!$Z$2:$Z$692,'Infos Relatório'!AS$1,'Faturamento SP3'!$T$2:$T$692,"Sim")</f>
        <v>0</v>
      </c>
      <c r="AW399" s="27" t="e">
        <f t="shared" si="140"/>
        <v>#DIV/0!</v>
      </c>
      <c r="AX399" s="24">
        <f>SUMIFS('Faturamento SP3'!$H$2:$H$692,'Faturamento SP3'!$D$2:$D$692,'Infos Relatório'!$B$326,'Faturamento SP3'!$E$2:$E$692,'Infos Relatório'!$B399,'Faturamento SP3'!$Z$2:$Z$692,'Infos Relatório'!AS$1)</f>
        <v>0</v>
      </c>
      <c r="AY399" s="23">
        <f>COUNTIFS('Faturamento SP3'!$D$2:$D$692,'Infos Relatório'!$B$326,'Faturamento SP3'!$E$2:$E$692,'Infos Relatório'!$B399,'Faturamento SP3'!$Z$2:$Z$692,'Infos Relatório'!AY$1)</f>
        <v>0</v>
      </c>
      <c r="AZ399" s="13">
        <f>SUMIFS('Faturamento SP3'!$G$2:$G$692,'Faturamento SP3'!$D$2:$D$692,'Infos Relatório'!$B$326,'Faturamento SP3'!$E$2:$E$692,'Infos Relatório'!$B399,'Faturamento SP3'!$Z$2:$Z$692,'Infos Relatório'!AY$1)</f>
        <v>0</v>
      </c>
      <c r="BA399" s="13">
        <f>SUMIFS('Faturamento SP3'!$J$2:$J$692,'Faturamento SP3'!$D$2:$D$692,'Infos Relatório'!$B$326,'Faturamento SP3'!$E$2:$E$692,'Infos Relatório'!$B399,'Faturamento SP3'!$Z$2:$Z$692,'Infos Relatório'!AY$1)</f>
        <v>0</v>
      </c>
      <c r="BB399" s="14">
        <f>SUMIFS('Faturamento SP3'!$O$2:$O$692,'Faturamento SP3'!$D$2:$D$692,'Infos Relatório'!$B$326,'Faturamento SP3'!$E$2:$E$692,'Infos Relatório'!$B399,'Faturamento SP3'!$Z$2:$Z$692,'Infos Relatório'!AY$1,'Faturamento SP3'!$T$2:$T$692,"Sim")+SUMIFS('Faturamento SP3'!$P$2:$P$692,'Faturamento SP3'!$D$2:$D$692,'Infos Relatório'!$B$326,'Faturamento SP3'!$E$2:$E$692,'Infos Relatório'!$B399,'Faturamento SP3'!$Z$2:$Z$692,'Infos Relatório'!AY$1,'Faturamento SP3'!$T$2:$T$692,"Sim")</f>
        <v>0</v>
      </c>
      <c r="BC399" s="27" t="e">
        <f t="shared" si="141"/>
        <v>#DIV/0!</v>
      </c>
      <c r="BD399" s="24">
        <f>SUMIFS('Faturamento SP3'!$H$2:$H$692,'Faturamento SP3'!$D$2:$D$692,'Infos Relatório'!$B$326,'Faturamento SP3'!$E$2:$E$692,'Infos Relatório'!$B399,'Faturamento SP3'!$Z$2:$Z$692,'Infos Relatório'!AY$1)</f>
        <v>0</v>
      </c>
      <c r="BE399" s="23">
        <f>COUNTIFS('Faturamento SP3'!$D$2:$D$692,'Infos Relatório'!$B$326,'Faturamento SP3'!$E$2:$E$692,'Infos Relatório'!$B399,'Faturamento SP3'!$Z$2:$Z$692,'Infos Relatório'!BE$1)</f>
        <v>0</v>
      </c>
      <c r="BF399" s="13">
        <f>SUMIFS('Faturamento SP3'!$G$2:$G$692,'Faturamento SP3'!$D$2:$D$692,'Infos Relatório'!$B$326,'Faturamento SP3'!$E$2:$E$692,'Infos Relatório'!$B399,'Faturamento SP3'!$Z$2:$Z$692,'Infos Relatório'!BE$1)</f>
        <v>0</v>
      </c>
      <c r="BG399" s="13">
        <f>SUMIFS('Faturamento SP3'!$J$2:$J$692,'Faturamento SP3'!$D$2:$D$692,'Infos Relatório'!$B$326,'Faturamento SP3'!$E$2:$E$692,'Infos Relatório'!$B399,'Faturamento SP3'!$Z$2:$Z$692,'Infos Relatório'!BE$1)</f>
        <v>0</v>
      </c>
      <c r="BH399" s="14">
        <f>SUMIFS('Faturamento SP3'!$O$2:$O$692,'Faturamento SP3'!$D$2:$D$692,'Infos Relatório'!$B$326,'Faturamento SP3'!$E$2:$E$692,'Infos Relatório'!$B399,'Faturamento SP3'!$Z$2:$Z$692,'Infos Relatório'!BE$1,'Faturamento SP3'!$T$2:$T$692,"Sim")+SUMIFS('Faturamento SP3'!$P$2:$P$692,'Faturamento SP3'!$D$2:$D$692,'Infos Relatório'!$B$326,'Faturamento SP3'!$E$2:$E$692,'Infos Relatório'!$B399,'Faturamento SP3'!$Z$2:$Z$692,'Infos Relatório'!BE$1,'Faturamento SP3'!$T$2:$T$692,"Sim")</f>
        <v>0</v>
      </c>
      <c r="BI399" s="27" t="e">
        <f t="shared" si="142"/>
        <v>#DIV/0!</v>
      </c>
      <c r="BJ399" s="24">
        <f>SUMIFS('Faturamento SP3'!$H$2:$H$692,'Faturamento SP3'!$D$2:$D$692,'Infos Relatório'!$B$326,'Faturamento SP3'!$E$2:$E$692,'Infos Relatório'!$B399,'Faturamento SP3'!$Z$2:$Z$692,'Infos Relatório'!BE$1)</f>
        <v>0</v>
      </c>
      <c r="BK399" s="23">
        <f>COUNTIFS('Faturamento SP3'!$D$2:$D$692,'Infos Relatório'!$B$326,'Faturamento SP3'!$E$2:$E$692,'Infos Relatório'!$B399,'Faturamento SP3'!$Z$2:$Z$692,'Infos Relatório'!BK$1)</f>
        <v>0</v>
      </c>
      <c r="BL399" s="13">
        <f>SUMIFS('Faturamento SP3'!$G$2:$G$692,'Faturamento SP3'!$D$2:$D$692,'Infos Relatório'!$B$326,'Faturamento SP3'!$E$2:$E$692,'Infos Relatório'!$B399,'Faturamento SP3'!$Z$2:$Z$692,'Infos Relatório'!BK$1)</f>
        <v>0</v>
      </c>
      <c r="BM399" s="13">
        <f>SUMIFS('Faturamento SP3'!$J$2:$J$692,'Faturamento SP3'!$D$2:$D$692,'Infos Relatório'!$B$326,'Faturamento SP3'!$E$2:$E$692,'Infos Relatório'!$B399,'Faturamento SP3'!$Z$2:$Z$692,'Infos Relatório'!BK$1)</f>
        <v>0</v>
      </c>
      <c r="BN399" s="14">
        <f>SUMIFS('Faturamento SP3'!$O$2:$O$692,'Faturamento SP3'!$D$2:$D$692,'Infos Relatório'!$B$326,'Faturamento SP3'!$E$2:$E$692,'Infos Relatório'!$B399,'Faturamento SP3'!$Z$2:$Z$692,'Infos Relatório'!BK$1,'Faturamento SP3'!$T$2:$T$692,"Sim")+SUMIFS('Faturamento SP3'!$P$2:$P$692,'Faturamento SP3'!$D$2:$D$692,'Infos Relatório'!$B$326,'Faturamento SP3'!$E$2:$E$692,'Infos Relatório'!$B399,'Faturamento SP3'!$Z$2:$Z$692,'Infos Relatório'!BK$1,'Faturamento SP3'!$T$2:$T$692,"Sim")</f>
        <v>0</v>
      </c>
      <c r="BO399" s="27" t="e">
        <f t="shared" si="143"/>
        <v>#DIV/0!</v>
      </c>
      <c r="BP399" s="24">
        <f>SUMIFS('Faturamento SP3'!$H$2:$H$692,'Faturamento SP3'!$D$2:$D$692,'Infos Relatório'!$B$326,'Faturamento SP3'!$E$2:$E$692,'Infos Relatório'!$B399,'Faturamento SP3'!$Z$2:$Z$692,'Infos Relatório'!BK$1)</f>
        <v>0</v>
      </c>
      <c r="BQ399" s="23">
        <f>COUNTIFS('Faturamento SP3'!$D$2:$D$692,'Infos Relatório'!$B$326,'Faturamento SP3'!$E$2:$E$692,'Infos Relatório'!$B399,'Faturamento SP3'!$Z$2:$Z$692,'Infos Relatório'!BQ$1)</f>
        <v>0</v>
      </c>
      <c r="BR399" s="13">
        <f>SUMIFS('Faturamento SP3'!$G$2:$G$692,'Faturamento SP3'!$D$2:$D$692,'Infos Relatório'!$B$326,'Faturamento SP3'!$E$2:$E$692,'Infos Relatório'!$B399,'Faturamento SP3'!$Z$2:$Z$692,'Infos Relatório'!BQ$1)</f>
        <v>0</v>
      </c>
      <c r="BS399" s="13">
        <f>SUMIFS('Faturamento SP3'!$J$2:$J$692,'Faturamento SP3'!$D$2:$D$692,'Infos Relatório'!$B$326,'Faturamento SP3'!$E$2:$E$692,'Infos Relatório'!$B399,'Faturamento SP3'!$Z$2:$Z$692,'Infos Relatório'!BQ$1)</f>
        <v>0</v>
      </c>
      <c r="BT399" s="14">
        <f>SUMIFS('Faturamento SP3'!$O$2:$O$692,'Faturamento SP3'!$D$2:$D$692,'Infos Relatório'!$B$326,'Faturamento SP3'!$E$2:$E$692,'Infos Relatório'!$B399,'Faturamento SP3'!$Z$2:$Z$692,'Infos Relatório'!BQ$1,'Faturamento SP3'!$T$2:$T$692,"Sim")+SUMIFS('Faturamento SP3'!$P$2:$P$692,'Faturamento SP3'!$D$2:$D$692,'Infos Relatório'!$B$326,'Faturamento SP3'!$E$2:$E$692,'Infos Relatório'!$B399,'Faturamento SP3'!$Z$2:$Z$692,'Infos Relatório'!BQ$1,'Faturamento SP3'!$T$2:$T$692,"Sim")</f>
        <v>0</v>
      </c>
      <c r="BU399" s="27" t="e">
        <f t="shared" si="144"/>
        <v>#DIV/0!</v>
      </c>
      <c r="BV399" s="24">
        <f>SUMIFS('Faturamento SP3'!$H$2:$H$692,'Faturamento SP3'!$D$2:$D$692,'Infos Relatório'!$B$326,'Faturamento SP3'!$E$2:$E$692,'Infos Relatório'!$B399,'Faturamento SP3'!$Z$2:$Z$692,'Infos Relatório'!BQ$1)</f>
        <v>0</v>
      </c>
    </row>
    <row r="400" spans="2:74">
      <c r="B400" s="17" t="s">
        <v>80</v>
      </c>
      <c r="C400" s="23">
        <f>COUNTIFS('Faturamento SP3'!$D$2:$D$692,'Infos Relatório'!$B$326,'Faturamento SP3'!$E$2:$E$692,'Infos Relatório'!$B400,'Faturamento SP3'!$Z$2:$Z$692,'Infos Relatório'!C$1)</f>
        <v>0</v>
      </c>
      <c r="D400" s="13">
        <f>SUMIFS('Faturamento SP3'!$G$2:$G$692,'Faturamento SP3'!$D$2:$D$692,'Infos Relatório'!$B$326,'Faturamento SP3'!$E$2:$E$692,'Infos Relatório'!$B400,'Faturamento SP3'!$Z$2:$Z$692,'Infos Relatório'!C$1)</f>
        <v>0</v>
      </c>
      <c r="E400" s="13">
        <f>SUMIFS('Faturamento SP3'!$J$2:$J$692,'Faturamento SP3'!$D$2:$D$692,'Infos Relatório'!$B$326,'Faturamento SP3'!$E$2:$E$692,'Infos Relatório'!$B400,'Faturamento SP3'!$Z$2:$Z$692,'Infos Relatório'!C$1)</f>
        <v>0</v>
      </c>
      <c r="F400" s="14">
        <f>SUMIFS('Faturamento SP3'!$O$2:$O$692,'Faturamento SP3'!$D$2:$D$692,'Infos Relatório'!$B$326,'Faturamento SP3'!$E$2:$E$692,'Infos Relatório'!$B400,'Faturamento SP3'!$Z$2:$Z$692,'Infos Relatório'!C$1,'Faturamento SP3'!$T$2:$T$692,"Sim")+SUMIFS('Faturamento SP3'!$P$2:$P$692,'Faturamento SP3'!$D$2:$D$692,'Infos Relatório'!$B$326,'Faturamento SP3'!$E$2:$E$692,'Infos Relatório'!$B400,'Faturamento SP3'!$Z$2:$Z$692,'Infos Relatório'!C$1,'Faturamento SP3'!$T$2:$T$692,"Sim")</f>
        <v>0</v>
      </c>
      <c r="G400" s="27" t="e">
        <f t="shared" si="133"/>
        <v>#DIV/0!</v>
      </c>
      <c r="H400" s="24">
        <f>SUMIFS('Faturamento SP3'!$H$2:$H$692,'Faturamento SP3'!$D$2:$D$692,'Infos Relatório'!$B$326,'Faturamento SP3'!$E$2:$E$692,'Infos Relatório'!$B400,'Faturamento SP3'!$Z$2:$Z$692,'Infos Relatório'!C$1)</f>
        <v>0</v>
      </c>
      <c r="I400" s="23">
        <f>COUNTIFS('Faturamento SP3'!$D$2:$D$692,'Infos Relatório'!$B$326,'Faturamento SP3'!$E$2:$E$692,'Infos Relatório'!$B400,'Faturamento SP3'!$Z$2:$Z$692,'Infos Relatório'!I$1)</f>
        <v>0</v>
      </c>
      <c r="J400" s="13">
        <f>SUMIFS('Faturamento SP3'!$G$2:$G$692,'Faturamento SP3'!$D$2:$D$692,'Infos Relatório'!$B$326,'Faturamento SP3'!$E$2:$E$692,'Infos Relatório'!$B400,'Faturamento SP3'!$Z$2:$Z$692,'Infos Relatório'!I$1)</f>
        <v>0</v>
      </c>
      <c r="K400" s="13">
        <f>SUMIFS('Faturamento SP3'!$J$2:$J$692,'Faturamento SP3'!$D$2:$D$692,'Infos Relatório'!$B$326,'Faturamento SP3'!$E$2:$E$692,'Infos Relatório'!$B400,'Faturamento SP3'!$Z$2:$Z$692,'Infos Relatório'!I$1)</f>
        <v>0</v>
      </c>
      <c r="L400" s="14">
        <f>SUMIFS('Faturamento SP3'!$O$2:$O$692,'Faturamento SP3'!$D$2:$D$692,'Infos Relatório'!$B$326,'Faturamento SP3'!$E$2:$E$692,'Infos Relatório'!$B400,'Faturamento SP3'!$Z$2:$Z$692,'Infos Relatório'!I$1,'Faturamento SP3'!$T$2:$T$692,"Sim")+SUMIFS('Faturamento SP3'!$P$2:$P$692,'Faturamento SP3'!$D$2:$D$692,'Infos Relatório'!$B$326,'Faturamento SP3'!$E$2:$E$692,'Infos Relatório'!$B400,'Faturamento SP3'!$Z$2:$Z$692,'Infos Relatório'!I$1,'Faturamento SP3'!$T$2:$T$692,"Sim")</f>
        <v>0</v>
      </c>
      <c r="M400" s="27" t="e">
        <f t="shared" si="134"/>
        <v>#DIV/0!</v>
      </c>
      <c r="N400" s="24">
        <f>SUMIFS('Faturamento SP3'!$H$2:$H$692,'Faturamento SP3'!$D$2:$D$692,'Infos Relatório'!$B$326,'Faturamento SP3'!$E$2:$E$692,'Infos Relatório'!$B400,'Faturamento SP3'!$Z$2:$Z$692,'Infos Relatório'!I$1)</f>
        <v>0</v>
      </c>
      <c r="O400" s="23">
        <f>COUNTIFS('Faturamento SP3'!$D$2:$D$692,'Infos Relatório'!$B$326,'Faturamento SP3'!$E$2:$E$692,'Infos Relatório'!$B400,'Faturamento SP3'!$Z$2:$Z$692,'Infos Relatório'!O$1)</f>
        <v>0</v>
      </c>
      <c r="P400" s="13">
        <f>SUMIFS('Faturamento SP3'!$G$2:$G$692,'Faturamento SP3'!$D$2:$D$692,'Infos Relatório'!$B$326,'Faturamento SP3'!$E$2:$E$692,'Infos Relatório'!$B400,'Faturamento SP3'!$Z$2:$Z$692,'Infos Relatório'!O$1)</f>
        <v>0</v>
      </c>
      <c r="Q400" s="13">
        <f>SUMIFS('Faturamento SP3'!$J$2:$J$692,'Faturamento SP3'!$D$2:$D$692,'Infos Relatório'!$B$326,'Faturamento SP3'!$E$2:$E$692,'Infos Relatório'!$B400,'Faturamento SP3'!$Z$2:$Z$692,'Infos Relatório'!O$1)</f>
        <v>0</v>
      </c>
      <c r="R400" s="14">
        <f>SUMIFS('Faturamento SP3'!$O$2:$O$692,'Faturamento SP3'!$D$2:$D$692,'Infos Relatório'!$B$326,'Faturamento SP3'!$E$2:$E$692,'Infos Relatório'!$B400,'Faturamento SP3'!$Z$2:$Z$692,'Infos Relatório'!O$1,'Faturamento SP3'!$T$2:$T$692,"Sim")+SUMIFS('Faturamento SP3'!$P$2:$P$692,'Faturamento SP3'!$D$2:$D$692,'Infos Relatório'!$B$326,'Faturamento SP3'!$E$2:$E$692,'Infos Relatório'!$B400,'Faturamento SP3'!$Z$2:$Z$692,'Infos Relatório'!O$1,'Faturamento SP3'!$T$2:$T$692,"Sim")</f>
        <v>0</v>
      </c>
      <c r="S400" s="27" t="e">
        <f t="shared" si="135"/>
        <v>#DIV/0!</v>
      </c>
      <c r="T400" s="24">
        <f>SUMIFS('Faturamento SP3'!$H$2:$H$692,'Faturamento SP3'!$D$2:$D$692,'Infos Relatório'!$B$326,'Faturamento SP3'!$E$2:$E$692,'Infos Relatório'!$B400,'Faturamento SP3'!$Z$2:$Z$692,'Infos Relatório'!O$1)</f>
        <v>0</v>
      </c>
      <c r="U400" s="23">
        <f>COUNTIFS('Faturamento SP3'!$D$2:$D$692,'Infos Relatório'!$B$326,'Faturamento SP3'!$E$2:$E$692,'Infos Relatório'!$B400,'Faturamento SP3'!$Z$2:$Z$692,'Infos Relatório'!U$1)</f>
        <v>0</v>
      </c>
      <c r="V400" s="13">
        <f>SUMIFS('Faturamento SP3'!$G$2:$G$692,'Faturamento SP3'!$D$2:$D$692,'Infos Relatório'!$B$326,'Faturamento SP3'!$E$2:$E$692,'Infos Relatório'!$B400,'Faturamento SP3'!$Z$2:$Z$692,'Infos Relatório'!U$1)</f>
        <v>0</v>
      </c>
      <c r="W400" s="13">
        <f>SUMIFS('Faturamento SP3'!$J$2:$J$692,'Faturamento SP3'!$D$2:$D$692,'Infos Relatório'!$B$326,'Faturamento SP3'!$E$2:$E$692,'Infos Relatório'!$B400,'Faturamento SP3'!$Z$2:$Z$692,'Infos Relatório'!U$1)</f>
        <v>0</v>
      </c>
      <c r="X400" s="14">
        <f>SUMIFS('Faturamento SP3'!$O$2:$O$692,'Faturamento SP3'!$D$2:$D$692,'Infos Relatório'!$B$326,'Faturamento SP3'!$E$2:$E$692,'Infos Relatório'!$B400,'Faturamento SP3'!$Z$2:$Z$692,'Infos Relatório'!U$1,'Faturamento SP3'!$T$2:$T$692,"Sim")+SUMIFS('Faturamento SP3'!$P$2:$P$692,'Faturamento SP3'!$D$2:$D$692,'Infos Relatório'!$B$326,'Faturamento SP3'!$E$2:$E$692,'Infos Relatório'!$B400,'Faturamento SP3'!$Z$2:$Z$692,'Infos Relatório'!U$1,'Faturamento SP3'!$T$2:$T$692,"Sim")</f>
        <v>0</v>
      </c>
      <c r="Y400" s="27" t="e">
        <f t="shared" si="136"/>
        <v>#DIV/0!</v>
      </c>
      <c r="Z400" s="24">
        <f>SUMIFS('Faturamento SP3'!$H$2:$H$692,'Faturamento SP3'!$D$2:$D$692,'Infos Relatório'!$B$326,'Faturamento SP3'!$E$2:$E$692,'Infos Relatório'!$B400,'Faturamento SP3'!$Z$2:$Z$692,'Infos Relatório'!U$1)</f>
        <v>0</v>
      </c>
      <c r="AA400" s="23">
        <f>COUNTIFS('Faturamento SP3'!$D$2:$D$692,'Infos Relatório'!$B$326,'Faturamento SP3'!$E$2:$E$692,'Infos Relatório'!$B400,'Faturamento SP3'!$Z$2:$Z$692,'Infos Relatório'!AA$1)</f>
        <v>0</v>
      </c>
      <c r="AB400" s="13">
        <f>SUMIFS('Faturamento SP3'!$G$2:$G$692,'Faturamento SP3'!$D$2:$D$692,'Infos Relatório'!$B$326,'Faturamento SP3'!$E$2:$E$692,'Infos Relatório'!$B400,'Faturamento SP3'!$Z$2:$Z$692,'Infos Relatório'!AA$1)</f>
        <v>0</v>
      </c>
      <c r="AC400" s="13">
        <f>SUMIFS('Faturamento SP3'!$J$2:$J$692,'Faturamento SP3'!$D$2:$D$692,'Infos Relatório'!$B$326,'Faturamento SP3'!$E$2:$E$692,'Infos Relatório'!$B400,'Faturamento SP3'!$Z$2:$Z$692,'Infos Relatório'!AA$1)</f>
        <v>0</v>
      </c>
      <c r="AD400" s="14">
        <f>SUMIFS('Faturamento SP3'!$O$2:$O$692,'Faturamento SP3'!$D$2:$D$692,'Infos Relatório'!$B$326,'Faturamento SP3'!$E$2:$E$692,'Infos Relatório'!$B400,'Faturamento SP3'!$Z$2:$Z$692,'Infos Relatório'!AA$1,'Faturamento SP3'!$T$2:$T$692,"Sim")+SUMIFS('Faturamento SP3'!$P$2:$P$692,'Faturamento SP3'!$D$2:$D$692,'Infos Relatório'!$B$326,'Faturamento SP3'!$E$2:$E$692,'Infos Relatório'!$B400,'Faturamento SP3'!$Z$2:$Z$692,'Infos Relatório'!AA$1,'Faturamento SP3'!$T$2:$T$692,"Sim")</f>
        <v>0</v>
      </c>
      <c r="AE400" s="27" t="e">
        <f t="shared" si="137"/>
        <v>#DIV/0!</v>
      </c>
      <c r="AF400" s="24">
        <f>SUMIFS('Faturamento SP3'!$H$2:$H$692,'Faturamento SP3'!$D$2:$D$692,'Infos Relatório'!$B$326,'Faturamento SP3'!$E$2:$E$692,'Infos Relatório'!$B400,'Faturamento SP3'!$Z$2:$Z$692,'Infos Relatório'!AA$1)</f>
        <v>0</v>
      </c>
      <c r="AG400" s="23">
        <f>COUNTIFS('Faturamento SP3'!$D$2:$D$692,'Infos Relatório'!$B$326,'Faturamento SP3'!$E$2:$E$692,'Infos Relatório'!$B400,'Faturamento SP3'!$Z$2:$Z$692,'Infos Relatório'!AG$1)</f>
        <v>0</v>
      </c>
      <c r="AH400" s="13">
        <f>SUMIFS('Faturamento SP3'!$G$2:$G$692,'Faturamento SP3'!$D$2:$D$692,'Infos Relatório'!$B$326,'Faturamento SP3'!$E$2:$E$692,'Infos Relatório'!$B400,'Faturamento SP3'!$Z$2:$Z$692,'Infos Relatório'!AG$1)</f>
        <v>0</v>
      </c>
      <c r="AI400" s="13">
        <f>SUMIFS('Faturamento SP3'!$J$2:$J$692,'Faturamento SP3'!$D$2:$D$692,'Infos Relatório'!$B$326,'Faturamento SP3'!$E$2:$E$692,'Infos Relatório'!$B400,'Faturamento SP3'!$Z$2:$Z$692,'Infos Relatório'!AG$1)</f>
        <v>0</v>
      </c>
      <c r="AJ400" s="14">
        <f>SUMIFS('Faturamento SP3'!$O$2:$O$692,'Faturamento SP3'!$D$2:$D$692,'Infos Relatório'!$B$326,'Faturamento SP3'!$E$2:$E$692,'Infos Relatório'!$B400,'Faturamento SP3'!$Z$2:$Z$692,'Infos Relatório'!AG$1,'Faturamento SP3'!$T$2:$T$692,"Sim")+SUMIFS('Faturamento SP3'!$P$2:$P$692,'Faturamento SP3'!$D$2:$D$692,'Infos Relatório'!$B$326,'Faturamento SP3'!$E$2:$E$692,'Infos Relatório'!$B400,'Faturamento SP3'!$Z$2:$Z$692,'Infos Relatório'!AG$1,'Faturamento SP3'!$T$2:$T$692,"Sim")</f>
        <v>0</v>
      </c>
      <c r="AK400" s="27" t="e">
        <f t="shared" si="138"/>
        <v>#DIV/0!</v>
      </c>
      <c r="AL400" s="24">
        <f>SUMIFS('Faturamento SP3'!$H$2:$H$692,'Faturamento SP3'!$D$2:$D$692,'Infos Relatório'!$B$326,'Faturamento SP3'!$E$2:$E$692,'Infos Relatório'!$B400,'Faturamento SP3'!$Z$2:$Z$692,'Infos Relatório'!AG$1)</f>
        <v>0</v>
      </c>
      <c r="AM400" s="23">
        <f>COUNTIFS('Faturamento SP3'!$D$2:$D$692,'Infos Relatório'!$B$326,'Faturamento SP3'!$E$2:$E$692,'Infos Relatório'!$B400,'Faturamento SP3'!$Z$2:$Z$692,'Infos Relatório'!AM$1)</f>
        <v>0</v>
      </c>
      <c r="AN400" s="13">
        <f>SUMIFS('Faturamento SP3'!$G$2:$G$692,'Faturamento SP3'!$D$2:$D$692,'Infos Relatório'!$B$326,'Faturamento SP3'!$E$2:$E$692,'Infos Relatório'!$B400,'Faturamento SP3'!$Z$2:$Z$692,'Infos Relatório'!AM$1)</f>
        <v>0</v>
      </c>
      <c r="AO400" s="13">
        <f>SUMIFS('Faturamento SP3'!$J$2:$J$692,'Faturamento SP3'!$D$2:$D$692,'Infos Relatório'!$B$326,'Faturamento SP3'!$E$2:$E$692,'Infos Relatório'!$B400,'Faturamento SP3'!$Z$2:$Z$692,'Infos Relatório'!AM$1)</f>
        <v>0</v>
      </c>
      <c r="AP400" s="14">
        <f>SUMIFS('Faturamento SP3'!$O$2:$O$692,'Faturamento SP3'!$D$2:$D$692,'Infos Relatório'!$B$326,'Faturamento SP3'!$E$2:$E$692,'Infos Relatório'!$B400,'Faturamento SP3'!$Z$2:$Z$692,'Infos Relatório'!AM$1,'Faturamento SP3'!$T$2:$T$692,"Sim")+SUMIFS('Faturamento SP3'!$P$2:$P$692,'Faturamento SP3'!$D$2:$D$692,'Infos Relatório'!$B$326,'Faturamento SP3'!$E$2:$E$692,'Infos Relatório'!$B400,'Faturamento SP3'!$Z$2:$Z$692,'Infos Relatório'!AM$1,'Faturamento SP3'!$T$2:$T$692,"Sim")</f>
        <v>0</v>
      </c>
      <c r="AQ400" s="27" t="e">
        <f t="shared" si="139"/>
        <v>#DIV/0!</v>
      </c>
      <c r="AR400" s="24">
        <f>SUMIFS('Faturamento SP3'!$H$2:$H$692,'Faturamento SP3'!$D$2:$D$692,'Infos Relatório'!$B$326,'Faturamento SP3'!$E$2:$E$692,'Infos Relatório'!$B400,'Faturamento SP3'!$Z$2:$Z$692,'Infos Relatório'!AM$1)</f>
        <v>0</v>
      </c>
      <c r="AS400" s="23">
        <f>COUNTIFS('Faturamento SP3'!$D$2:$D$692,'Infos Relatório'!$B$326,'Faturamento SP3'!$E$2:$E$692,'Infos Relatório'!$B400,'Faturamento SP3'!$Z$2:$Z$692,'Infos Relatório'!AS$1)</f>
        <v>0</v>
      </c>
      <c r="AT400" s="13">
        <f>SUMIFS('Faturamento SP3'!$G$2:$G$692,'Faturamento SP3'!$D$2:$D$692,'Infos Relatório'!$B$326,'Faturamento SP3'!$E$2:$E$692,'Infos Relatório'!$B400,'Faturamento SP3'!$Z$2:$Z$692,'Infos Relatório'!AS$1)</f>
        <v>0</v>
      </c>
      <c r="AU400" s="13">
        <f>SUMIFS('Faturamento SP3'!$J$2:$J$692,'Faturamento SP3'!$D$2:$D$692,'Infos Relatório'!$B$326,'Faturamento SP3'!$E$2:$E$692,'Infos Relatório'!$B400,'Faturamento SP3'!$Z$2:$Z$692,'Infos Relatório'!AS$1)</f>
        <v>0</v>
      </c>
      <c r="AV400" s="14">
        <f>SUMIFS('Faturamento SP3'!$O$2:$O$692,'Faturamento SP3'!$D$2:$D$692,'Infos Relatório'!$B$326,'Faturamento SP3'!$E$2:$E$692,'Infos Relatório'!$B400,'Faturamento SP3'!$Z$2:$Z$692,'Infos Relatório'!AS$1,'Faturamento SP3'!$T$2:$T$692,"Sim")+SUMIFS('Faturamento SP3'!$P$2:$P$692,'Faturamento SP3'!$D$2:$D$692,'Infos Relatório'!$B$326,'Faturamento SP3'!$E$2:$E$692,'Infos Relatório'!$B400,'Faturamento SP3'!$Z$2:$Z$692,'Infos Relatório'!AS$1,'Faturamento SP3'!$T$2:$T$692,"Sim")</f>
        <v>0</v>
      </c>
      <c r="AW400" s="27" t="e">
        <f t="shared" si="140"/>
        <v>#DIV/0!</v>
      </c>
      <c r="AX400" s="24">
        <f>SUMIFS('Faturamento SP3'!$H$2:$H$692,'Faturamento SP3'!$D$2:$D$692,'Infos Relatório'!$B$326,'Faturamento SP3'!$E$2:$E$692,'Infos Relatório'!$B400,'Faturamento SP3'!$Z$2:$Z$692,'Infos Relatório'!AS$1)</f>
        <v>0</v>
      </c>
      <c r="AY400" s="23">
        <f>COUNTIFS('Faturamento SP3'!$D$2:$D$692,'Infos Relatório'!$B$326,'Faturamento SP3'!$E$2:$E$692,'Infos Relatório'!$B400,'Faturamento SP3'!$Z$2:$Z$692,'Infos Relatório'!AY$1)</f>
        <v>0</v>
      </c>
      <c r="AZ400" s="13">
        <f>SUMIFS('Faturamento SP3'!$G$2:$G$692,'Faturamento SP3'!$D$2:$D$692,'Infos Relatório'!$B$326,'Faturamento SP3'!$E$2:$E$692,'Infos Relatório'!$B400,'Faturamento SP3'!$Z$2:$Z$692,'Infos Relatório'!AY$1)</f>
        <v>0</v>
      </c>
      <c r="BA400" s="13">
        <f>SUMIFS('Faturamento SP3'!$J$2:$J$692,'Faturamento SP3'!$D$2:$D$692,'Infos Relatório'!$B$326,'Faturamento SP3'!$E$2:$E$692,'Infos Relatório'!$B400,'Faturamento SP3'!$Z$2:$Z$692,'Infos Relatório'!AY$1)</f>
        <v>0</v>
      </c>
      <c r="BB400" s="14">
        <f>SUMIFS('Faturamento SP3'!$O$2:$O$692,'Faturamento SP3'!$D$2:$D$692,'Infos Relatório'!$B$326,'Faturamento SP3'!$E$2:$E$692,'Infos Relatório'!$B400,'Faturamento SP3'!$Z$2:$Z$692,'Infos Relatório'!AY$1,'Faturamento SP3'!$T$2:$T$692,"Sim")+SUMIFS('Faturamento SP3'!$P$2:$P$692,'Faturamento SP3'!$D$2:$D$692,'Infos Relatório'!$B$326,'Faturamento SP3'!$E$2:$E$692,'Infos Relatório'!$B400,'Faturamento SP3'!$Z$2:$Z$692,'Infos Relatório'!AY$1,'Faturamento SP3'!$T$2:$T$692,"Sim")</f>
        <v>0</v>
      </c>
      <c r="BC400" s="27" t="e">
        <f t="shared" si="141"/>
        <v>#DIV/0!</v>
      </c>
      <c r="BD400" s="24">
        <f>SUMIFS('Faturamento SP3'!$H$2:$H$692,'Faturamento SP3'!$D$2:$D$692,'Infos Relatório'!$B$326,'Faturamento SP3'!$E$2:$E$692,'Infos Relatório'!$B400,'Faturamento SP3'!$Z$2:$Z$692,'Infos Relatório'!AY$1)</f>
        <v>0</v>
      </c>
      <c r="BE400" s="23">
        <f>COUNTIFS('Faturamento SP3'!$D$2:$D$692,'Infos Relatório'!$B$326,'Faturamento SP3'!$E$2:$E$692,'Infos Relatório'!$B400,'Faturamento SP3'!$Z$2:$Z$692,'Infos Relatório'!BE$1)</f>
        <v>0</v>
      </c>
      <c r="BF400" s="13">
        <f>SUMIFS('Faturamento SP3'!$G$2:$G$692,'Faturamento SP3'!$D$2:$D$692,'Infos Relatório'!$B$326,'Faturamento SP3'!$E$2:$E$692,'Infos Relatório'!$B400,'Faturamento SP3'!$Z$2:$Z$692,'Infos Relatório'!BE$1)</f>
        <v>0</v>
      </c>
      <c r="BG400" s="13">
        <f>SUMIFS('Faturamento SP3'!$J$2:$J$692,'Faturamento SP3'!$D$2:$D$692,'Infos Relatório'!$B$326,'Faturamento SP3'!$E$2:$E$692,'Infos Relatório'!$B400,'Faturamento SP3'!$Z$2:$Z$692,'Infos Relatório'!BE$1)</f>
        <v>0</v>
      </c>
      <c r="BH400" s="14">
        <f>SUMIFS('Faturamento SP3'!$O$2:$O$692,'Faturamento SP3'!$D$2:$D$692,'Infos Relatório'!$B$326,'Faturamento SP3'!$E$2:$E$692,'Infos Relatório'!$B400,'Faturamento SP3'!$Z$2:$Z$692,'Infos Relatório'!BE$1,'Faturamento SP3'!$T$2:$T$692,"Sim")+SUMIFS('Faturamento SP3'!$P$2:$P$692,'Faturamento SP3'!$D$2:$D$692,'Infos Relatório'!$B$326,'Faturamento SP3'!$E$2:$E$692,'Infos Relatório'!$B400,'Faturamento SP3'!$Z$2:$Z$692,'Infos Relatório'!BE$1,'Faturamento SP3'!$T$2:$T$692,"Sim")</f>
        <v>0</v>
      </c>
      <c r="BI400" s="27" t="e">
        <f t="shared" si="142"/>
        <v>#DIV/0!</v>
      </c>
      <c r="BJ400" s="24">
        <f>SUMIFS('Faturamento SP3'!$H$2:$H$692,'Faturamento SP3'!$D$2:$D$692,'Infos Relatório'!$B$326,'Faturamento SP3'!$E$2:$E$692,'Infos Relatório'!$B400,'Faturamento SP3'!$Z$2:$Z$692,'Infos Relatório'!BE$1)</f>
        <v>0</v>
      </c>
      <c r="BK400" s="23">
        <f>COUNTIFS('Faturamento SP3'!$D$2:$D$692,'Infos Relatório'!$B$326,'Faturamento SP3'!$E$2:$E$692,'Infos Relatório'!$B400,'Faturamento SP3'!$Z$2:$Z$692,'Infos Relatório'!BK$1)</f>
        <v>0</v>
      </c>
      <c r="BL400" s="13">
        <f>SUMIFS('Faturamento SP3'!$G$2:$G$692,'Faturamento SP3'!$D$2:$D$692,'Infos Relatório'!$B$326,'Faturamento SP3'!$E$2:$E$692,'Infos Relatório'!$B400,'Faturamento SP3'!$Z$2:$Z$692,'Infos Relatório'!BK$1)</f>
        <v>0</v>
      </c>
      <c r="BM400" s="13">
        <f>SUMIFS('Faturamento SP3'!$J$2:$J$692,'Faturamento SP3'!$D$2:$D$692,'Infos Relatório'!$B$326,'Faturamento SP3'!$E$2:$E$692,'Infos Relatório'!$B400,'Faturamento SP3'!$Z$2:$Z$692,'Infos Relatório'!BK$1)</f>
        <v>0</v>
      </c>
      <c r="BN400" s="14">
        <f>SUMIFS('Faturamento SP3'!$O$2:$O$692,'Faturamento SP3'!$D$2:$D$692,'Infos Relatório'!$B$326,'Faturamento SP3'!$E$2:$E$692,'Infos Relatório'!$B400,'Faturamento SP3'!$Z$2:$Z$692,'Infos Relatório'!BK$1,'Faturamento SP3'!$T$2:$T$692,"Sim")+SUMIFS('Faturamento SP3'!$P$2:$P$692,'Faturamento SP3'!$D$2:$D$692,'Infos Relatório'!$B$326,'Faturamento SP3'!$E$2:$E$692,'Infos Relatório'!$B400,'Faturamento SP3'!$Z$2:$Z$692,'Infos Relatório'!BK$1,'Faturamento SP3'!$T$2:$T$692,"Sim")</f>
        <v>0</v>
      </c>
      <c r="BO400" s="27" t="e">
        <f t="shared" si="143"/>
        <v>#DIV/0!</v>
      </c>
      <c r="BP400" s="24">
        <f>SUMIFS('Faturamento SP3'!$H$2:$H$692,'Faturamento SP3'!$D$2:$D$692,'Infos Relatório'!$B$326,'Faturamento SP3'!$E$2:$E$692,'Infos Relatório'!$B400,'Faturamento SP3'!$Z$2:$Z$692,'Infos Relatório'!BK$1)</f>
        <v>0</v>
      </c>
      <c r="BQ400" s="23">
        <f>COUNTIFS('Faturamento SP3'!$D$2:$D$692,'Infos Relatório'!$B$326,'Faturamento SP3'!$E$2:$E$692,'Infos Relatório'!$B400,'Faturamento SP3'!$Z$2:$Z$692,'Infos Relatório'!BQ$1)</f>
        <v>0</v>
      </c>
      <c r="BR400" s="13">
        <f>SUMIFS('Faturamento SP3'!$G$2:$G$692,'Faturamento SP3'!$D$2:$D$692,'Infos Relatório'!$B$326,'Faturamento SP3'!$E$2:$E$692,'Infos Relatório'!$B400,'Faturamento SP3'!$Z$2:$Z$692,'Infos Relatório'!BQ$1)</f>
        <v>0</v>
      </c>
      <c r="BS400" s="13">
        <f>SUMIFS('Faturamento SP3'!$J$2:$J$692,'Faturamento SP3'!$D$2:$D$692,'Infos Relatório'!$B$326,'Faturamento SP3'!$E$2:$E$692,'Infos Relatório'!$B400,'Faturamento SP3'!$Z$2:$Z$692,'Infos Relatório'!BQ$1)</f>
        <v>0</v>
      </c>
      <c r="BT400" s="14">
        <f>SUMIFS('Faturamento SP3'!$O$2:$O$692,'Faturamento SP3'!$D$2:$D$692,'Infos Relatório'!$B$326,'Faturamento SP3'!$E$2:$E$692,'Infos Relatório'!$B400,'Faturamento SP3'!$Z$2:$Z$692,'Infos Relatório'!BQ$1,'Faturamento SP3'!$T$2:$T$692,"Sim")+SUMIFS('Faturamento SP3'!$P$2:$P$692,'Faturamento SP3'!$D$2:$D$692,'Infos Relatório'!$B$326,'Faturamento SP3'!$E$2:$E$692,'Infos Relatório'!$B400,'Faturamento SP3'!$Z$2:$Z$692,'Infos Relatório'!BQ$1,'Faturamento SP3'!$T$2:$T$692,"Sim")</f>
        <v>0</v>
      </c>
      <c r="BU400" s="27" t="e">
        <f t="shared" si="144"/>
        <v>#DIV/0!</v>
      </c>
      <c r="BV400" s="24">
        <f>SUMIFS('Faturamento SP3'!$H$2:$H$692,'Faturamento SP3'!$D$2:$D$692,'Infos Relatório'!$B$326,'Faturamento SP3'!$E$2:$E$692,'Infos Relatório'!$B400,'Faturamento SP3'!$Z$2:$Z$692,'Infos Relatório'!BQ$1)</f>
        <v>0</v>
      </c>
    </row>
    <row r="401" spans="2:74">
      <c r="B401" s="17" t="s">
        <v>81</v>
      </c>
      <c r="C401" s="23">
        <f>COUNTIFS('Faturamento SP3'!$D$2:$D$692,'Infos Relatório'!$B$326,'Faturamento SP3'!$E$2:$E$692,'Infos Relatório'!$B401,'Faturamento SP3'!$Z$2:$Z$692,'Infos Relatório'!C$1)</f>
        <v>0</v>
      </c>
      <c r="D401" s="13">
        <f>SUMIFS('Faturamento SP3'!$G$2:$G$692,'Faturamento SP3'!$D$2:$D$692,'Infos Relatório'!$B$326,'Faturamento SP3'!$E$2:$E$692,'Infos Relatório'!$B401,'Faturamento SP3'!$Z$2:$Z$692,'Infos Relatório'!C$1)</f>
        <v>0</v>
      </c>
      <c r="E401" s="13">
        <f>SUMIFS('Faturamento SP3'!$J$2:$J$692,'Faturamento SP3'!$D$2:$D$692,'Infos Relatório'!$B$326,'Faturamento SP3'!$E$2:$E$692,'Infos Relatório'!$B401,'Faturamento SP3'!$Z$2:$Z$692,'Infos Relatório'!C$1)</f>
        <v>0</v>
      </c>
      <c r="F401" s="14">
        <f>SUMIFS('Faturamento SP3'!$O$2:$O$692,'Faturamento SP3'!$D$2:$D$692,'Infos Relatório'!$B$326,'Faturamento SP3'!$E$2:$E$692,'Infos Relatório'!$B401,'Faturamento SP3'!$Z$2:$Z$692,'Infos Relatório'!C$1,'Faturamento SP3'!$T$2:$T$692,"Sim")+SUMIFS('Faturamento SP3'!$P$2:$P$692,'Faturamento SP3'!$D$2:$D$692,'Infos Relatório'!$B$326,'Faturamento SP3'!$E$2:$E$692,'Infos Relatório'!$B401,'Faturamento SP3'!$Z$2:$Z$692,'Infos Relatório'!C$1,'Faturamento SP3'!$T$2:$T$692,"Sim")</f>
        <v>0</v>
      </c>
      <c r="G401" s="27" t="e">
        <f t="shared" si="133"/>
        <v>#DIV/0!</v>
      </c>
      <c r="H401" s="24">
        <f>SUMIFS('Faturamento SP3'!$H$2:$H$692,'Faturamento SP3'!$D$2:$D$692,'Infos Relatório'!$B$326,'Faturamento SP3'!$E$2:$E$692,'Infos Relatório'!$B401,'Faturamento SP3'!$Z$2:$Z$692,'Infos Relatório'!C$1)</f>
        <v>0</v>
      </c>
      <c r="I401" s="23">
        <f>COUNTIFS('Faturamento SP3'!$D$2:$D$692,'Infos Relatório'!$B$326,'Faturamento SP3'!$E$2:$E$692,'Infos Relatório'!$B401,'Faturamento SP3'!$Z$2:$Z$692,'Infos Relatório'!I$1)</f>
        <v>0</v>
      </c>
      <c r="J401" s="13">
        <f>SUMIFS('Faturamento SP3'!$G$2:$G$692,'Faturamento SP3'!$D$2:$D$692,'Infos Relatório'!$B$326,'Faturamento SP3'!$E$2:$E$692,'Infos Relatório'!$B401,'Faturamento SP3'!$Z$2:$Z$692,'Infos Relatório'!I$1)</f>
        <v>0</v>
      </c>
      <c r="K401" s="13">
        <f>SUMIFS('Faturamento SP3'!$J$2:$J$692,'Faturamento SP3'!$D$2:$D$692,'Infos Relatório'!$B$326,'Faturamento SP3'!$E$2:$E$692,'Infos Relatório'!$B401,'Faturamento SP3'!$Z$2:$Z$692,'Infos Relatório'!I$1)</f>
        <v>0</v>
      </c>
      <c r="L401" s="14">
        <f>SUMIFS('Faturamento SP3'!$O$2:$O$692,'Faturamento SP3'!$D$2:$D$692,'Infos Relatório'!$B$326,'Faturamento SP3'!$E$2:$E$692,'Infos Relatório'!$B401,'Faturamento SP3'!$Z$2:$Z$692,'Infos Relatório'!I$1,'Faturamento SP3'!$T$2:$T$692,"Sim")+SUMIFS('Faturamento SP3'!$P$2:$P$692,'Faturamento SP3'!$D$2:$D$692,'Infos Relatório'!$B$326,'Faturamento SP3'!$E$2:$E$692,'Infos Relatório'!$B401,'Faturamento SP3'!$Z$2:$Z$692,'Infos Relatório'!I$1,'Faturamento SP3'!$T$2:$T$692,"Sim")</f>
        <v>0</v>
      </c>
      <c r="M401" s="27" t="e">
        <f t="shared" si="134"/>
        <v>#DIV/0!</v>
      </c>
      <c r="N401" s="24">
        <f>SUMIFS('Faturamento SP3'!$H$2:$H$692,'Faturamento SP3'!$D$2:$D$692,'Infos Relatório'!$B$326,'Faturamento SP3'!$E$2:$E$692,'Infos Relatório'!$B401,'Faturamento SP3'!$Z$2:$Z$692,'Infos Relatório'!I$1)</f>
        <v>0</v>
      </c>
      <c r="O401" s="23">
        <f>COUNTIFS('Faturamento SP3'!$D$2:$D$692,'Infos Relatório'!$B$326,'Faturamento SP3'!$E$2:$E$692,'Infos Relatório'!$B401,'Faturamento SP3'!$Z$2:$Z$692,'Infos Relatório'!O$1)</f>
        <v>0</v>
      </c>
      <c r="P401" s="13">
        <f>SUMIFS('Faturamento SP3'!$G$2:$G$692,'Faturamento SP3'!$D$2:$D$692,'Infos Relatório'!$B$326,'Faturamento SP3'!$E$2:$E$692,'Infos Relatório'!$B401,'Faturamento SP3'!$Z$2:$Z$692,'Infos Relatório'!O$1)</f>
        <v>0</v>
      </c>
      <c r="Q401" s="13">
        <f>SUMIFS('Faturamento SP3'!$J$2:$J$692,'Faturamento SP3'!$D$2:$D$692,'Infos Relatório'!$B$326,'Faturamento SP3'!$E$2:$E$692,'Infos Relatório'!$B401,'Faturamento SP3'!$Z$2:$Z$692,'Infos Relatório'!O$1)</f>
        <v>0</v>
      </c>
      <c r="R401" s="14">
        <f>SUMIFS('Faturamento SP3'!$O$2:$O$692,'Faturamento SP3'!$D$2:$D$692,'Infos Relatório'!$B$326,'Faturamento SP3'!$E$2:$E$692,'Infos Relatório'!$B401,'Faturamento SP3'!$Z$2:$Z$692,'Infos Relatório'!O$1,'Faturamento SP3'!$T$2:$T$692,"Sim")+SUMIFS('Faturamento SP3'!$P$2:$P$692,'Faturamento SP3'!$D$2:$D$692,'Infos Relatório'!$B$326,'Faturamento SP3'!$E$2:$E$692,'Infos Relatório'!$B401,'Faturamento SP3'!$Z$2:$Z$692,'Infos Relatório'!O$1,'Faturamento SP3'!$T$2:$T$692,"Sim")</f>
        <v>0</v>
      </c>
      <c r="S401" s="27" t="e">
        <f t="shared" si="135"/>
        <v>#DIV/0!</v>
      </c>
      <c r="T401" s="24">
        <f>SUMIFS('Faturamento SP3'!$H$2:$H$692,'Faturamento SP3'!$D$2:$D$692,'Infos Relatório'!$B$326,'Faturamento SP3'!$E$2:$E$692,'Infos Relatório'!$B401,'Faturamento SP3'!$Z$2:$Z$692,'Infos Relatório'!O$1)</f>
        <v>0</v>
      </c>
      <c r="U401" s="23">
        <f>COUNTIFS('Faturamento SP3'!$D$2:$D$692,'Infos Relatório'!$B$326,'Faturamento SP3'!$E$2:$E$692,'Infos Relatório'!$B401,'Faturamento SP3'!$Z$2:$Z$692,'Infos Relatório'!U$1)</f>
        <v>0</v>
      </c>
      <c r="V401" s="13">
        <f>SUMIFS('Faturamento SP3'!$G$2:$G$692,'Faturamento SP3'!$D$2:$D$692,'Infos Relatório'!$B$326,'Faturamento SP3'!$E$2:$E$692,'Infos Relatório'!$B401,'Faturamento SP3'!$Z$2:$Z$692,'Infos Relatório'!U$1)</f>
        <v>0</v>
      </c>
      <c r="W401" s="13">
        <f>SUMIFS('Faturamento SP3'!$J$2:$J$692,'Faturamento SP3'!$D$2:$D$692,'Infos Relatório'!$B$326,'Faturamento SP3'!$E$2:$E$692,'Infos Relatório'!$B401,'Faturamento SP3'!$Z$2:$Z$692,'Infos Relatório'!U$1)</f>
        <v>0</v>
      </c>
      <c r="X401" s="14">
        <f>SUMIFS('Faturamento SP3'!$O$2:$O$692,'Faturamento SP3'!$D$2:$D$692,'Infos Relatório'!$B$326,'Faturamento SP3'!$E$2:$E$692,'Infos Relatório'!$B401,'Faturamento SP3'!$Z$2:$Z$692,'Infos Relatório'!U$1,'Faturamento SP3'!$T$2:$T$692,"Sim")+SUMIFS('Faturamento SP3'!$P$2:$P$692,'Faturamento SP3'!$D$2:$D$692,'Infos Relatório'!$B$326,'Faturamento SP3'!$E$2:$E$692,'Infos Relatório'!$B401,'Faturamento SP3'!$Z$2:$Z$692,'Infos Relatório'!U$1,'Faturamento SP3'!$T$2:$T$692,"Sim")</f>
        <v>0</v>
      </c>
      <c r="Y401" s="27" t="e">
        <f t="shared" si="136"/>
        <v>#DIV/0!</v>
      </c>
      <c r="Z401" s="24">
        <f>SUMIFS('Faturamento SP3'!$H$2:$H$692,'Faturamento SP3'!$D$2:$D$692,'Infos Relatório'!$B$326,'Faturamento SP3'!$E$2:$E$692,'Infos Relatório'!$B401,'Faturamento SP3'!$Z$2:$Z$692,'Infos Relatório'!U$1)</f>
        <v>0</v>
      </c>
      <c r="AA401" s="23">
        <f>COUNTIFS('Faturamento SP3'!$D$2:$D$692,'Infos Relatório'!$B$326,'Faturamento SP3'!$E$2:$E$692,'Infos Relatório'!$B401,'Faturamento SP3'!$Z$2:$Z$692,'Infos Relatório'!AA$1)</f>
        <v>0</v>
      </c>
      <c r="AB401" s="13">
        <f>SUMIFS('Faturamento SP3'!$G$2:$G$692,'Faturamento SP3'!$D$2:$D$692,'Infos Relatório'!$B$326,'Faturamento SP3'!$E$2:$E$692,'Infos Relatório'!$B401,'Faturamento SP3'!$Z$2:$Z$692,'Infos Relatório'!AA$1)</f>
        <v>0</v>
      </c>
      <c r="AC401" s="13">
        <f>SUMIFS('Faturamento SP3'!$J$2:$J$692,'Faturamento SP3'!$D$2:$D$692,'Infos Relatório'!$B$326,'Faturamento SP3'!$E$2:$E$692,'Infos Relatório'!$B401,'Faturamento SP3'!$Z$2:$Z$692,'Infos Relatório'!AA$1)</f>
        <v>0</v>
      </c>
      <c r="AD401" s="14">
        <f>SUMIFS('Faturamento SP3'!$O$2:$O$692,'Faturamento SP3'!$D$2:$D$692,'Infos Relatório'!$B$326,'Faturamento SP3'!$E$2:$E$692,'Infos Relatório'!$B401,'Faturamento SP3'!$Z$2:$Z$692,'Infos Relatório'!AA$1,'Faturamento SP3'!$T$2:$T$692,"Sim")+SUMIFS('Faturamento SP3'!$P$2:$P$692,'Faturamento SP3'!$D$2:$D$692,'Infos Relatório'!$B$326,'Faturamento SP3'!$E$2:$E$692,'Infos Relatório'!$B401,'Faturamento SP3'!$Z$2:$Z$692,'Infos Relatório'!AA$1,'Faturamento SP3'!$T$2:$T$692,"Sim")</f>
        <v>0</v>
      </c>
      <c r="AE401" s="27" t="e">
        <f t="shared" si="137"/>
        <v>#DIV/0!</v>
      </c>
      <c r="AF401" s="24">
        <f>SUMIFS('Faturamento SP3'!$H$2:$H$692,'Faturamento SP3'!$D$2:$D$692,'Infos Relatório'!$B$326,'Faturamento SP3'!$E$2:$E$692,'Infos Relatório'!$B401,'Faturamento SP3'!$Z$2:$Z$692,'Infos Relatório'!AA$1)</f>
        <v>0</v>
      </c>
      <c r="AG401" s="23">
        <f>COUNTIFS('Faturamento SP3'!$D$2:$D$692,'Infos Relatório'!$B$326,'Faturamento SP3'!$E$2:$E$692,'Infos Relatório'!$B401,'Faturamento SP3'!$Z$2:$Z$692,'Infos Relatório'!AG$1)</f>
        <v>0</v>
      </c>
      <c r="AH401" s="13">
        <f>SUMIFS('Faturamento SP3'!$G$2:$G$692,'Faturamento SP3'!$D$2:$D$692,'Infos Relatório'!$B$326,'Faturamento SP3'!$E$2:$E$692,'Infos Relatório'!$B401,'Faturamento SP3'!$Z$2:$Z$692,'Infos Relatório'!AG$1)</f>
        <v>0</v>
      </c>
      <c r="AI401" s="13">
        <f>SUMIFS('Faturamento SP3'!$J$2:$J$692,'Faturamento SP3'!$D$2:$D$692,'Infos Relatório'!$B$326,'Faturamento SP3'!$E$2:$E$692,'Infos Relatório'!$B401,'Faturamento SP3'!$Z$2:$Z$692,'Infos Relatório'!AG$1)</f>
        <v>0</v>
      </c>
      <c r="AJ401" s="14">
        <f>SUMIFS('Faturamento SP3'!$O$2:$O$692,'Faturamento SP3'!$D$2:$D$692,'Infos Relatório'!$B$326,'Faturamento SP3'!$E$2:$E$692,'Infos Relatório'!$B401,'Faturamento SP3'!$Z$2:$Z$692,'Infos Relatório'!AG$1,'Faturamento SP3'!$T$2:$T$692,"Sim")+SUMIFS('Faturamento SP3'!$P$2:$P$692,'Faturamento SP3'!$D$2:$D$692,'Infos Relatório'!$B$326,'Faturamento SP3'!$E$2:$E$692,'Infos Relatório'!$B401,'Faturamento SP3'!$Z$2:$Z$692,'Infos Relatório'!AG$1,'Faturamento SP3'!$T$2:$T$692,"Sim")</f>
        <v>0</v>
      </c>
      <c r="AK401" s="27" t="e">
        <f t="shared" si="138"/>
        <v>#DIV/0!</v>
      </c>
      <c r="AL401" s="24">
        <f>SUMIFS('Faturamento SP3'!$H$2:$H$692,'Faturamento SP3'!$D$2:$D$692,'Infos Relatório'!$B$326,'Faturamento SP3'!$E$2:$E$692,'Infos Relatório'!$B401,'Faturamento SP3'!$Z$2:$Z$692,'Infos Relatório'!AG$1)</f>
        <v>0</v>
      </c>
      <c r="AM401" s="23">
        <f>COUNTIFS('Faturamento SP3'!$D$2:$D$692,'Infos Relatório'!$B$326,'Faturamento SP3'!$E$2:$E$692,'Infos Relatório'!$B401,'Faturamento SP3'!$Z$2:$Z$692,'Infos Relatório'!AM$1)</f>
        <v>0</v>
      </c>
      <c r="AN401" s="13">
        <f>SUMIFS('Faturamento SP3'!$G$2:$G$692,'Faturamento SP3'!$D$2:$D$692,'Infos Relatório'!$B$326,'Faturamento SP3'!$E$2:$E$692,'Infos Relatório'!$B401,'Faturamento SP3'!$Z$2:$Z$692,'Infos Relatório'!AM$1)</f>
        <v>0</v>
      </c>
      <c r="AO401" s="13">
        <f>SUMIFS('Faturamento SP3'!$J$2:$J$692,'Faturamento SP3'!$D$2:$D$692,'Infos Relatório'!$B$326,'Faturamento SP3'!$E$2:$E$692,'Infos Relatório'!$B401,'Faturamento SP3'!$Z$2:$Z$692,'Infos Relatório'!AM$1)</f>
        <v>0</v>
      </c>
      <c r="AP401" s="14">
        <f>SUMIFS('Faturamento SP3'!$O$2:$O$692,'Faturamento SP3'!$D$2:$D$692,'Infos Relatório'!$B$326,'Faturamento SP3'!$E$2:$E$692,'Infos Relatório'!$B401,'Faturamento SP3'!$Z$2:$Z$692,'Infos Relatório'!AM$1,'Faturamento SP3'!$T$2:$T$692,"Sim")+SUMIFS('Faturamento SP3'!$P$2:$P$692,'Faturamento SP3'!$D$2:$D$692,'Infos Relatório'!$B$326,'Faturamento SP3'!$E$2:$E$692,'Infos Relatório'!$B401,'Faturamento SP3'!$Z$2:$Z$692,'Infos Relatório'!AM$1,'Faturamento SP3'!$T$2:$T$692,"Sim")</f>
        <v>0</v>
      </c>
      <c r="AQ401" s="27" t="e">
        <f t="shared" si="139"/>
        <v>#DIV/0!</v>
      </c>
      <c r="AR401" s="24">
        <f>SUMIFS('Faturamento SP3'!$H$2:$H$692,'Faturamento SP3'!$D$2:$D$692,'Infos Relatório'!$B$326,'Faturamento SP3'!$E$2:$E$692,'Infos Relatório'!$B401,'Faturamento SP3'!$Z$2:$Z$692,'Infos Relatório'!AM$1)</f>
        <v>0</v>
      </c>
      <c r="AS401" s="23">
        <f>COUNTIFS('Faturamento SP3'!$D$2:$D$692,'Infos Relatório'!$B$326,'Faturamento SP3'!$E$2:$E$692,'Infos Relatório'!$B401,'Faturamento SP3'!$Z$2:$Z$692,'Infos Relatório'!AS$1)</f>
        <v>0</v>
      </c>
      <c r="AT401" s="13">
        <f>SUMIFS('Faturamento SP3'!$G$2:$G$692,'Faturamento SP3'!$D$2:$D$692,'Infos Relatório'!$B$326,'Faturamento SP3'!$E$2:$E$692,'Infos Relatório'!$B401,'Faturamento SP3'!$Z$2:$Z$692,'Infos Relatório'!AS$1)</f>
        <v>0</v>
      </c>
      <c r="AU401" s="13">
        <f>SUMIFS('Faturamento SP3'!$J$2:$J$692,'Faturamento SP3'!$D$2:$D$692,'Infos Relatório'!$B$326,'Faturamento SP3'!$E$2:$E$692,'Infos Relatório'!$B401,'Faturamento SP3'!$Z$2:$Z$692,'Infos Relatório'!AS$1)</f>
        <v>0</v>
      </c>
      <c r="AV401" s="14">
        <f>SUMIFS('Faturamento SP3'!$O$2:$O$692,'Faturamento SP3'!$D$2:$D$692,'Infos Relatório'!$B$326,'Faturamento SP3'!$E$2:$E$692,'Infos Relatório'!$B401,'Faturamento SP3'!$Z$2:$Z$692,'Infos Relatório'!AS$1,'Faturamento SP3'!$T$2:$T$692,"Sim")+SUMIFS('Faturamento SP3'!$P$2:$P$692,'Faturamento SP3'!$D$2:$D$692,'Infos Relatório'!$B$326,'Faturamento SP3'!$E$2:$E$692,'Infos Relatório'!$B401,'Faturamento SP3'!$Z$2:$Z$692,'Infos Relatório'!AS$1,'Faturamento SP3'!$T$2:$T$692,"Sim")</f>
        <v>0</v>
      </c>
      <c r="AW401" s="27" t="e">
        <f t="shared" si="140"/>
        <v>#DIV/0!</v>
      </c>
      <c r="AX401" s="24">
        <f>SUMIFS('Faturamento SP3'!$H$2:$H$692,'Faturamento SP3'!$D$2:$D$692,'Infos Relatório'!$B$326,'Faturamento SP3'!$E$2:$E$692,'Infos Relatório'!$B401,'Faturamento SP3'!$Z$2:$Z$692,'Infos Relatório'!AS$1)</f>
        <v>0</v>
      </c>
      <c r="AY401" s="23">
        <f>COUNTIFS('Faturamento SP3'!$D$2:$D$692,'Infos Relatório'!$B$326,'Faturamento SP3'!$E$2:$E$692,'Infos Relatório'!$B401,'Faturamento SP3'!$Z$2:$Z$692,'Infos Relatório'!AY$1)</f>
        <v>0</v>
      </c>
      <c r="AZ401" s="13">
        <f>SUMIFS('Faturamento SP3'!$G$2:$G$692,'Faturamento SP3'!$D$2:$D$692,'Infos Relatório'!$B$326,'Faturamento SP3'!$E$2:$E$692,'Infos Relatório'!$B401,'Faturamento SP3'!$Z$2:$Z$692,'Infos Relatório'!AY$1)</f>
        <v>0</v>
      </c>
      <c r="BA401" s="13">
        <f>SUMIFS('Faturamento SP3'!$J$2:$J$692,'Faturamento SP3'!$D$2:$D$692,'Infos Relatório'!$B$326,'Faturamento SP3'!$E$2:$E$692,'Infos Relatório'!$B401,'Faturamento SP3'!$Z$2:$Z$692,'Infos Relatório'!AY$1)</f>
        <v>0</v>
      </c>
      <c r="BB401" s="14">
        <f>SUMIFS('Faturamento SP3'!$O$2:$O$692,'Faturamento SP3'!$D$2:$D$692,'Infos Relatório'!$B$326,'Faturamento SP3'!$E$2:$E$692,'Infos Relatório'!$B401,'Faturamento SP3'!$Z$2:$Z$692,'Infos Relatório'!AY$1,'Faturamento SP3'!$T$2:$T$692,"Sim")+SUMIFS('Faturamento SP3'!$P$2:$P$692,'Faturamento SP3'!$D$2:$D$692,'Infos Relatório'!$B$326,'Faturamento SP3'!$E$2:$E$692,'Infos Relatório'!$B401,'Faturamento SP3'!$Z$2:$Z$692,'Infos Relatório'!AY$1,'Faturamento SP3'!$T$2:$T$692,"Sim")</f>
        <v>0</v>
      </c>
      <c r="BC401" s="27" t="e">
        <f t="shared" si="141"/>
        <v>#DIV/0!</v>
      </c>
      <c r="BD401" s="24">
        <f>SUMIFS('Faturamento SP3'!$H$2:$H$692,'Faturamento SP3'!$D$2:$D$692,'Infos Relatório'!$B$326,'Faturamento SP3'!$E$2:$E$692,'Infos Relatório'!$B401,'Faturamento SP3'!$Z$2:$Z$692,'Infos Relatório'!AY$1)</f>
        <v>0</v>
      </c>
      <c r="BE401" s="23">
        <f>COUNTIFS('Faturamento SP3'!$D$2:$D$692,'Infos Relatório'!$B$326,'Faturamento SP3'!$E$2:$E$692,'Infos Relatório'!$B401,'Faturamento SP3'!$Z$2:$Z$692,'Infos Relatório'!BE$1)</f>
        <v>0</v>
      </c>
      <c r="BF401" s="13">
        <f>SUMIFS('Faturamento SP3'!$G$2:$G$692,'Faturamento SP3'!$D$2:$D$692,'Infos Relatório'!$B$326,'Faturamento SP3'!$E$2:$E$692,'Infos Relatório'!$B401,'Faturamento SP3'!$Z$2:$Z$692,'Infos Relatório'!BE$1)</f>
        <v>0</v>
      </c>
      <c r="BG401" s="13">
        <f>SUMIFS('Faturamento SP3'!$J$2:$J$692,'Faturamento SP3'!$D$2:$D$692,'Infos Relatório'!$B$326,'Faturamento SP3'!$E$2:$E$692,'Infos Relatório'!$B401,'Faturamento SP3'!$Z$2:$Z$692,'Infos Relatório'!BE$1)</f>
        <v>0</v>
      </c>
      <c r="BH401" s="14">
        <f>SUMIFS('Faturamento SP3'!$O$2:$O$692,'Faturamento SP3'!$D$2:$D$692,'Infos Relatório'!$B$326,'Faturamento SP3'!$E$2:$E$692,'Infos Relatório'!$B401,'Faturamento SP3'!$Z$2:$Z$692,'Infos Relatório'!BE$1,'Faturamento SP3'!$T$2:$T$692,"Sim")+SUMIFS('Faturamento SP3'!$P$2:$P$692,'Faturamento SP3'!$D$2:$D$692,'Infos Relatório'!$B$326,'Faturamento SP3'!$E$2:$E$692,'Infos Relatório'!$B401,'Faturamento SP3'!$Z$2:$Z$692,'Infos Relatório'!BE$1,'Faturamento SP3'!$T$2:$T$692,"Sim")</f>
        <v>0</v>
      </c>
      <c r="BI401" s="27" t="e">
        <f t="shared" si="142"/>
        <v>#DIV/0!</v>
      </c>
      <c r="BJ401" s="24">
        <f>SUMIFS('Faturamento SP3'!$H$2:$H$692,'Faturamento SP3'!$D$2:$D$692,'Infos Relatório'!$B$326,'Faturamento SP3'!$E$2:$E$692,'Infos Relatório'!$B401,'Faturamento SP3'!$Z$2:$Z$692,'Infos Relatório'!BE$1)</f>
        <v>0</v>
      </c>
      <c r="BK401" s="23">
        <f>COUNTIFS('Faturamento SP3'!$D$2:$D$692,'Infos Relatório'!$B$326,'Faturamento SP3'!$E$2:$E$692,'Infos Relatório'!$B401,'Faturamento SP3'!$Z$2:$Z$692,'Infos Relatório'!BK$1)</f>
        <v>0</v>
      </c>
      <c r="BL401" s="13">
        <f>SUMIFS('Faturamento SP3'!$G$2:$G$692,'Faturamento SP3'!$D$2:$D$692,'Infos Relatório'!$B$326,'Faturamento SP3'!$E$2:$E$692,'Infos Relatório'!$B401,'Faturamento SP3'!$Z$2:$Z$692,'Infos Relatório'!BK$1)</f>
        <v>0</v>
      </c>
      <c r="BM401" s="13">
        <f>SUMIFS('Faturamento SP3'!$J$2:$J$692,'Faturamento SP3'!$D$2:$D$692,'Infos Relatório'!$B$326,'Faturamento SP3'!$E$2:$E$692,'Infos Relatório'!$B401,'Faturamento SP3'!$Z$2:$Z$692,'Infos Relatório'!BK$1)</f>
        <v>0</v>
      </c>
      <c r="BN401" s="14">
        <f>SUMIFS('Faturamento SP3'!$O$2:$O$692,'Faturamento SP3'!$D$2:$D$692,'Infos Relatório'!$B$326,'Faturamento SP3'!$E$2:$E$692,'Infos Relatório'!$B401,'Faturamento SP3'!$Z$2:$Z$692,'Infos Relatório'!BK$1,'Faturamento SP3'!$T$2:$T$692,"Sim")+SUMIFS('Faturamento SP3'!$P$2:$P$692,'Faturamento SP3'!$D$2:$D$692,'Infos Relatório'!$B$326,'Faturamento SP3'!$E$2:$E$692,'Infos Relatório'!$B401,'Faturamento SP3'!$Z$2:$Z$692,'Infos Relatório'!BK$1,'Faturamento SP3'!$T$2:$T$692,"Sim")</f>
        <v>0</v>
      </c>
      <c r="BO401" s="27" t="e">
        <f t="shared" si="143"/>
        <v>#DIV/0!</v>
      </c>
      <c r="BP401" s="24">
        <f>SUMIFS('Faturamento SP3'!$H$2:$H$692,'Faturamento SP3'!$D$2:$D$692,'Infos Relatório'!$B$326,'Faturamento SP3'!$E$2:$E$692,'Infos Relatório'!$B401,'Faturamento SP3'!$Z$2:$Z$692,'Infos Relatório'!BK$1)</f>
        <v>0</v>
      </c>
      <c r="BQ401" s="23">
        <f>COUNTIFS('Faturamento SP3'!$D$2:$D$692,'Infos Relatório'!$B$326,'Faturamento SP3'!$E$2:$E$692,'Infos Relatório'!$B401,'Faturamento SP3'!$Z$2:$Z$692,'Infos Relatório'!BQ$1)</f>
        <v>0</v>
      </c>
      <c r="BR401" s="13">
        <f>SUMIFS('Faturamento SP3'!$G$2:$G$692,'Faturamento SP3'!$D$2:$D$692,'Infos Relatório'!$B$326,'Faturamento SP3'!$E$2:$E$692,'Infos Relatório'!$B401,'Faturamento SP3'!$Z$2:$Z$692,'Infos Relatório'!BQ$1)</f>
        <v>0</v>
      </c>
      <c r="BS401" s="13">
        <f>SUMIFS('Faturamento SP3'!$J$2:$J$692,'Faturamento SP3'!$D$2:$D$692,'Infos Relatório'!$B$326,'Faturamento SP3'!$E$2:$E$692,'Infos Relatório'!$B401,'Faturamento SP3'!$Z$2:$Z$692,'Infos Relatório'!BQ$1)</f>
        <v>0</v>
      </c>
      <c r="BT401" s="14">
        <f>SUMIFS('Faturamento SP3'!$O$2:$O$692,'Faturamento SP3'!$D$2:$D$692,'Infos Relatório'!$B$326,'Faturamento SP3'!$E$2:$E$692,'Infos Relatório'!$B401,'Faturamento SP3'!$Z$2:$Z$692,'Infos Relatório'!BQ$1,'Faturamento SP3'!$T$2:$T$692,"Sim")+SUMIFS('Faturamento SP3'!$P$2:$P$692,'Faturamento SP3'!$D$2:$D$692,'Infos Relatório'!$B$326,'Faturamento SP3'!$E$2:$E$692,'Infos Relatório'!$B401,'Faturamento SP3'!$Z$2:$Z$692,'Infos Relatório'!BQ$1,'Faturamento SP3'!$T$2:$T$692,"Sim")</f>
        <v>0</v>
      </c>
      <c r="BU401" s="27" t="e">
        <f t="shared" si="144"/>
        <v>#DIV/0!</v>
      </c>
      <c r="BV401" s="24">
        <f>SUMIFS('Faturamento SP3'!$H$2:$H$692,'Faturamento SP3'!$D$2:$D$692,'Infos Relatório'!$B$326,'Faturamento SP3'!$E$2:$E$692,'Infos Relatório'!$B401,'Faturamento SP3'!$Z$2:$Z$692,'Infos Relatório'!BQ$1)</f>
        <v>0</v>
      </c>
    </row>
    <row r="402" spans="2:74">
      <c r="B402" s="17" t="s">
        <v>82</v>
      </c>
      <c r="C402" s="23">
        <f>COUNTIFS('Faturamento SP3'!$D$2:$D$692,'Infos Relatório'!$B$326,'Faturamento SP3'!$E$2:$E$692,'Infos Relatório'!$B402,'Faturamento SP3'!$Z$2:$Z$692,'Infos Relatório'!C$1)</f>
        <v>0</v>
      </c>
      <c r="D402" s="13">
        <f>SUMIFS('Faturamento SP3'!$G$2:$G$692,'Faturamento SP3'!$D$2:$D$692,'Infos Relatório'!$B$326,'Faturamento SP3'!$E$2:$E$692,'Infos Relatório'!$B402,'Faturamento SP3'!$Z$2:$Z$692,'Infos Relatório'!C$1)</f>
        <v>0</v>
      </c>
      <c r="E402" s="13">
        <f>SUMIFS('Faturamento SP3'!$J$2:$J$692,'Faturamento SP3'!$D$2:$D$692,'Infos Relatório'!$B$326,'Faturamento SP3'!$E$2:$E$692,'Infos Relatório'!$B402,'Faturamento SP3'!$Z$2:$Z$692,'Infos Relatório'!C$1)</f>
        <v>0</v>
      </c>
      <c r="F402" s="14">
        <f>SUMIFS('Faturamento SP3'!$O$2:$O$692,'Faturamento SP3'!$D$2:$D$692,'Infos Relatório'!$B$326,'Faturamento SP3'!$E$2:$E$692,'Infos Relatório'!$B402,'Faturamento SP3'!$Z$2:$Z$692,'Infos Relatório'!C$1,'Faturamento SP3'!$T$2:$T$692,"Sim")+SUMIFS('Faturamento SP3'!$P$2:$P$692,'Faturamento SP3'!$D$2:$D$692,'Infos Relatório'!$B$326,'Faturamento SP3'!$E$2:$E$692,'Infos Relatório'!$B402,'Faturamento SP3'!$Z$2:$Z$692,'Infos Relatório'!C$1,'Faturamento SP3'!$T$2:$T$692,"Sim")</f>
        <v>0</v>
      </c>
      <c r="G402" s="27" t="e">
        <f t="shared" si="133"/>
        <v>#DIV/0!</v>
      </c>
      <c r="H402" s="24">
        <f>SUMIFS('Faturamento SP3'!$H$2:$H$692,'Faturamento SP3'!$D$2:$D$692,'Infos Relatório'!$B$326,'Faturamento SP3'!$E$2:$E$692,'Infos Relatório'!$B402,'Faturamento SP3'!$Z$2:$Z$692,'Infos Relatório'!C$1)</f>
        <v>0</v>
      </c>
      <c r="I402" s="23">
        <f>COUNTIFS('Faturamento SP3'!$D$2:$D$692,'Infos Relatório'!$B$326,'Faturamento SP3'!$E$2:$E$692,'Infos Relatório'!$B402,'Faturamento SP3'!$Z$2:$Z$692,'Infos Relatório'!I$1)</f>
        <v>0</v>
      </c>
      <c r="J402" s="13">
        <f>SUMIFS('Faturamento SP3'!$G$2:$G$692,'Faturamento SP3'!$D$2:$D$692,'Infos Relatório'!$B$326,'Faturamento SP3'!$E$2:$E$692,'Infos Relatório'!$B402,'Faturamento SP3'!$Z$2:$Z$692,'Infos Relatório'!I$1)</f>
        <v>0</v>
      </c>
      <c r="K402" s="13">
        <f>SUMIFS('Faturamento SP3'!$J$2:$J$692,'Faturamento SP3'!$D$2:$D$692,'Infos Relatório'!$B$326,'Faturamento SP3'!$E$2:$E$692,'Infos Relatório'!$B402,'Faturamento SP3'!$Z$2:$Z$692,'Infos Relatório'!I$1)</f>
        <v>0</v>
      </c>
      <c r="L402" s="14">
        <f>SUMIFS('Faturamento SP3'!$O$2:$O$692,'Faturamento SP3'!$D$2:$D$692,'Infos Relatório'!$B$326,'Faturamento SP3'!$E$2:$E$692,'Infos Relatório'!$B402,'Faturamento SP3'!$Z$2:$Z$692,'Infos Relatório'!I$1,'Faturamento SP3'!$T$2:$T$692,"Sim")+SUMIFS('Faturamento SP3'!$P$2:$P$692,'Faturamento SP3'!$D$2:$D$692,'Infos Relatório'!$B$326,'Faturamento SP3'!$E$2:$E$692,'Infos Relatório'!$B402,'Faturamento SP3'!$Z$2:$Z$692,'Infos Relatório'!I$1,'Faturamento SP3'!$T$2:$T$692,"Sim")</f>
        <v>0</v>
      </c>
      <c r="M402" s="27" t="e">
        <f t="shared" si="134"/>
        <v>#DIV/0!</v>
      </c>
      <c r="N402" s="24">
        <f>SUMIFS('Faturamento SP3'!$H$2:$H$692,'Faturamento SP3'!$D$2:$D$692,'Infos Relatório'!$B$326,'Faturamento SP3'!$E$2:$E$692,'Infos Relatório'!$B402,'Faturamento SP3'!$Z$2:$Z$692,'Infos Relatório'!I$1)</f>
        <v>0</v>
      </c>
      <c r="O402" s="23">
        <f>COUNTIFS('Faturamento SP3'!$D$2:$D$692,'Infos Relatório'!$B$326,'Faturamento SP3'!$E$2:$E$692,'Infos Relatório'!$B402,'Faturamento SP3'!$Z$2:$Z$692,'Infos Relatório'!O$1)</f>
        <v>0</v>
      </c>
      <c r="P402" s="13">
        <f>SUMIFS('Faturamento SP3'!$G$2:$G$692,'Faturamento SP3'!$D$2:$D$692,'Infos Relatório'!$B$326,'Faturamento SP3'!$E$2:$E$692,'Infos Relatório'!$B402,'Faturamento SP3'!$Z$2:$Z$692,'Infos Relatório'!O$1)</f>
        <v>0</v>
      </c>
      <c r="Q402" s="13">
        <f>SUMIFS('Faturamento SP3'!$J$2:$J$692,'Faturamento SP3'!$D$2:$D$692,'Infos Relatório'!$B$326,'Faturamento SP3'!$E$2:$E$692,'Infos Relatório'!$B402,'Faturamento SP3'!$Z$2:$Z$692,'Infos Relatório'!O$1)</f>
        <v>0</v>
      </c>
      <c r="R402" s="14">
        <f>SUMIFS('Faturamento SP3'!$O$2:$O$692,'Faturamento SP3'!$D$2:$D$692,'Infos Relatório'!$B$326,'Faturamento SP3'!$E$2:$E$692,'Infos Relatório'!$B402,'Faturamento SP3'!$Z$2:$Z$692,'Infos Relatório'!O$1,'Faturamento SP3'!$T$2:$T$692,"Sim")+SUMIFS('Faturamento SP3'!$P$2:$P$692,'Faturamento SP3'!$D$2:$D$692,'Infos Relatório'!$B$326,'Faturamento SP3'!$E$2:$E$692,'Infos Relatório'!$B402,'Faturamento SP3'!$Z$2:$Z$692,'Infos Relatório'!O$1,'Faturamento SP3'!$T$2:$T$692,"Sim")</f>
        <v>0</v>
      </c>
      <c r="S402" s="27" t="e">
        <f t="shared" si="135"/>
        <v>#DIV/0!</v>
      </c>
      <c r="T402" s="24">
        <f>SUMIFS('Faturamento SP3'!$H$2:$H$692,'Faturamento SP3'!$D$2:$D$692,'Infos Relatório'!$B$326,'Faturamento SP3'!$E$2:$E$692,'Infos Relatório'!$B402,'Faturamento SP3'!$Z$2:$Z$692,'Infos Relatório'!O$1)</f>
        <v>0</v>
      </c>
      <c r="U402" s="23">
        <f>COUNTIFS('Faturamento SP3'!$D$2:$D$692,'Infos Relatório'!$B$326,'Faturamento SP3'!$E$2:$E$692,'Infos Relatório'!$B402,'Faturamento SP3'!$Z$2:$Z$692,'Infos Relatório'!U$1)</f>
        <v>0</v>
      </c>
      <c r="V402" s="13">
        <f>SUMIFS('Faturamento SP3'!$G$2:$G$692,'Faturamento SP3'!$D$2:$D$692,'Infos Relatório'!$B$326,'Faturamento SP3'!$E$2:$E$692,'Infos Relatório'!$B402,'Faturamento SP3'!$Z$2:$Z$692,'Infos Relatório'!U$1)</f>
        <v>0</v>
      </c>
      <c r="W402" s="13">
        <f>SUMIFS('Faturamento SP3'!$J$2:$J$692,'Faturamento SP3'!$D$2:$D$692,'Infos Relatório'!$B$326,'Faturamento SP3'!$E$2:$E$692,'Infos Relatório'!$B402,'Faturamento SP3'!$Z$2:$Z$692,'Infos Relatório'!U$1)</f>
        <v>0</v>
      </c>
      <c r="X402" s="14">
        <f>SUMIFS('Faturamento SP3'!$O$2:$O$692,'Faturamento SP3'!$D$2:$D$692,'Infos Relatório'!$B$326,'Faturamento SP3'!$E$2:$E$692,'Infos Relatório'!$B402,'Faturamento SP3'!$Z$2:$Z$692,'Infos Relatório'!U$1,'Faturamento SP3'!$T$2:$T$692,"Sim")+SUMIFS('Faturamento SP3'!$P$2:$P$692,'Faturamento SP3'!$D$2:$D$692,'Infos Relatório'!$B$326,'Faturamento SP3'!$E$2:$E$692,'Infos Relatório'!$B402,'Faturamento SP3'!$Z$2:$Z$692,'Infos Relatório'!U$1,'Faturamento SP3'!$T$2:$T$692,"Sim")</f>
        <v>0</v>
      </c>
      <c r="Y402" s="27" t="e">
        <f t="shared" si="136"/>
        <v>#DIV/0!</v>
      </c>
      <c r="Z402" s="24">
        <f>SUMIFS('Faturamento SP3'!$H$2:$H$692,'Faturamento SP3'!$D$2:$D$692,'Infos Relatório'!$B$326,'Faturamento SP3'!$E$2:$E$692,'Infos Relatório'!$B402,'Faturamento SP3'!$Z$2:$Z$692,'Infos Relatório'!U$1)</f>
        <v>0</v>
      </c>
      <c r="AA402" s="23">
        <f>COUNTIFS('Faturamento SP3'!$D$2:$D$692,'Infos Relatório'!$B$326,'Faturamento SP3'!$E$2:$E$692,'Infos Relatório'!$B402,'Faturamento SP3'!$Z$2:$Z$692,'Infos Relatório'!AA$1)</f>
        <v>0</v>
      </c>
      <c r="AB402" s="13">
        <f>SUMIFS('Faturamento SP3'!$G$2:$G$692,'Faturamento SP3'!$D$2:$D$692,'Infos Relatório'!$B$326,'Faturamento SP3'!$E$2:$E$692,'Infos Relatório'!$B402,'Faturamento SP3'!$Z$2:$Z$692,'Infos Relatório'!AA$1)</f>
        <v>0</v>
      </c>
      <c r="AC402" s="13">
        <f>SUMIFS('Faturamento SP3'!$J$2:$J$692,'Faturamento SP3'!$D$2:$D$692,'Infos Relatório'!$B$326,'Faturamento SP3'!$E$2:$E$692,'Infos Relatório'!$B402,'Faturamento SP3'!$Z$2:$Z$692,'Infos Relatório'!AA$1)</f>
        <v>0</v>
      </c>
      <c r="AD402" s="14">
        <f>SUMIFS('Faturamento SP3'!$O$2:$O$692,'Faturamento SP3'!$D$2:$D$692,'Infos Relatório'!$B$326,'Faturamento SP3'!$E$2:$E$692,'Infos Relatório'!$B402,'Faturamento SP3'!$Z$2:$Z$692,'Infos Relatório'!AA$1,'Faturamento SP3'!$T$2:$T$692,"Sim")+SUMIFS('Faturamento SP3'!$P$2:$P$692,'Faturamento SP3'!$D$2:$D$692,'Infos Relatório'!$B$326,'Faturamento SP3'!$E$2:$E$692,'Infos Relatório'!$B402,'Faturamento SP3'!$Z$2:$Z$692,'Infos Relatório'!AA$1,'Faturamento SP3'!$T$2:$T$692,"Sim")</f>
        <v>0</v>
      </c>
      <c r="AE402" s="27" t="e">
        <f t="shared" si="137"/>
        <v>#DIV/0!</v>
      </c>
      <c r="AF402" s="24">
        <f>SUMIFS('Faturamento SP3'!$H$2:$H$692,'Faturamento SP3'!$D$2:$D$692,'Infos Relatório'!$B$326,'Faturamento SP3'!$E$2:$E$692,'Infos Relatório'!$B402,'Faturamento SP3'!$Z$2:$Z$692,'Infos Relatório'!AA$1)</f>
        <v>0</v>
      </c>
      <c r="AG402" s="23">
        <f>COUNTIFS('Faturamento SP3'!$D$2:$D$692,'Infos Relatório'!$B$326,'Faturamento SP3'!$E$2:$E$692,'Infos Relatório'!$B402,'Faturamento SP3'!$Z$2:$Z$692,'Infos Relatório'!AG$1)</f>
        <v>0</v>
      </c>
      <c r="AH402" s="13">
        <f>SUMIFS('Faturamento SP3'!$G$2:$G$692,'Faturamento SP3'!$D$2:$D$692,'Infos Relatório'!$B$326,'Faturamento SP3'!$E$2:$E$692,'Infos Relatório'!$B402,'Faturamento SP3'!$Z$2:$Z$692,'Infos Relatório'!AG$1)</f>
        <v>0</v>
      </c>
      <c r="AI402" s="13">
        <f>SUMIFS('Faturamento SP3'!$J$2:$J$692,'Faturamento SP3'!$D$2:$D$692,'Infos Relatório'!$B$326,'Faturamento SP3'!$E$2:$E$692,'Infos Relatório'!$B402,'Faturamento SP3'!$Z$2:$Z$692,'Infos Relatório'!AG$1)</f>
        <v>0</v>
      </c>
      <c r="AJ402" s="14">
        <f>SUMIFS('Faturamento SP3'!$O$2:$O$692,'Faturamento SP3'!$D$2:$D$692,'Infos Relatório'!$B$326,'Faturamento SP3'!$E$2:$E$692,'Infos Relatório'!$B402,'Faturamento SP3'!$Z$2:$Z$692,'Infos Relatório'!AG$1,'Faturamento SP3'!$T$2:$T$692,"Sim")+SUMIFS('Faturamento SP3'!$P$2:$P$692,'Faturamento SP3'!$D$2:$D$692,'Infos Relatório'!$B$326,'Faturamento SP3'!$E$2:$E$692,'Infos Relatório'!$B402,'Faturamento SP3'!$Z$2:$Z$692,'Infos Relatório'!AG$1,'Faturamento SP3'!$T$2:$T$692,"Sim")</f>
        <v>0</v>
      </c>
      <c r="AK402" s="27" t="e">
        <f t="shared" si="138"/>
        <v>#DIV/0!</v>
      </c>
      <c r="AL402" s="24">
        <f>SUMIFS('Faturamento SP3'!$H$2:$H$692,'Faturamento SP3'!$D$2:$D$692,'Infos Relatório'!$B$326,'Faturamento SP3'!$E$2:$E$692,'Infos Relatório'!$B402,'Faturamento SP3'!$Z$2:$Z$692,'Infos Relatório'!AG$1)</f>
        <v>0</v>
      </c>
      <c r="AM402" s="23">
        <f>COUNTIFS('Faturamento SP3'!$D$2:$D$692,'Infos Relatório'!$B$326,'Faturamento SP3'!$E$2:$E$692,'Infos Relatório'!$B402,'Faturamento SP3'!$Z$2:$Z$692,'Infos Relatório'!AM$1)</f>
        <v>0</v>
      </c>
      <c r="AN402" s="13">
        <f>SUMIFS('Faturamento SP3'!$G$2:$G$692,'Faturamento SP3'!$D$2:$D$692,'Infos Relatório'!$B$326,'Faturamento SP3'!$E$2:$E$692,'Infos Relatório'!$B402,'Faturamento SP3'!$Z$2:$Z$692,'Infos Relatório'!AM$1)</f>
        <v>0</v>
      </c>
      <c r="AO402" s="13">
        <f>SUMIFS('Faturamento SP3'!$J$2:$J$692,'Faturamento SP3'!$D$2:$D$692,'Infos Relatório'!$B$326,'Faturamento SP3'!$E$2:$E$692,'Infos Relatório'!$B402,'Faturamento SP3'!$Z$2:$Z$692,'Infos Relatório'!AM$1)</f>
        <v>0</v>
      </c>
      <c r="AP402" s="14">
        <f>SUMIFS('Faturamento SP3'!$O$2:$O$692,'Faturamento SP3'!$D$2:$D$692,'Infos Relatório'!$B$326,'Faturamento SP3'!$E$2:$E$692,'Infos Relatório'!$B402,'Faturamento SP3'!$Z$2:$Z$692,'Infos Relatório'!AM$1,'Faturamento SP3'!$T$2:$T$692,"Sim")+SUMIFS('Faturamento SP3'!$P$2:$P$692,'Faturamento SP3'!$D$2:$D$692,'Infos Relatório'!$B$326,'Faturamento SP3'!$E$2:$E$692,'Infos Relatório'!$B402,'Faturamento SP3'!$Z$2:$Z$692,'Infos Relatório'!AM$1,'Faturamento SP3'!$T$2:$T$692,"Sim")</f>
        <v>0</v>
      </c>
      <c r="AQ402" s="27" t="e">
        <f t="shared" si="139"/>
        <v>#DIV/0!</v>
      </c>
      <c r="AR402" s="24">
        <f>SUMIFS('Faturamento SP3'!$H$2:$H$692,'Faturamento SP3'!$D$2:$D$692,'Infos Relatório'!$B$326,'Faturamento SP3'!$E$2:$E$692,'Infos Relatório'!$B402,'Faturamento SP3'!$Z$2:$Z$692,'Infos Relatório'!AM$1)</f>
        <v>0</v>
      </c>
      <c r="AS402" s="23">
        <f>COUNTIFS('Faturamento SP3'!$D$2:$D$692,'Infos Relatório'!$B$326,'Faturamento SP3'!$E$2:$E$692,'Infos Relatório'!$B402,'Faturamento SP3'!$Z$2:$Z$692,'Infos Relatório'!AS$1)</f>
        <v>0</v>
      </c>
      <c r="AT402" s="13">
        <f>SUMIFS('Faturamento SP3'!$G$2:$G$692,'Faturamento SP3'!$D$2:$D$692,'Infos Relatório'!$B$326,'Faturamento SP3'!$E$2:$E$692,'Infos Relatório'!$B402,'Faturamento SP3'!$Z$2:$Z$692,'Infos Relatório'!AS$1)</f>
        <v>0</v>
      </c>
      <c r="AU402" s="13">
        <f>SUMIFS('Faturamento SP3'!$J$2:$J$692,'Faturamento SP3'!$D$2:$D$692,'Infos Relatório'!$B$326,'Faturamento SP3'!$E$2:$E$692,'Infos Relatório'!$B402,'Faturamento SP3'!$Z$2:$Z$692,'Infos Relatório'!AS$1)</f>
        <v>0</v>
      </c>
      <c r="AV402" s="14">
        <f>SUMIFS('Faturamento SP3'!$O$2:$O$692,'Faturamento SP3'!$D$2:$D$692,'Infos Relatório'!$B$326,'Faturamento SP3'!$E$2:$E$692,'Infos Relatório'!$B402,'Faturamento SP3'!$Z$2:$Z$692,'Infos Relatório'!AS$1,'Faturamento SP3'!$T$2:$T$692,"Sim")+SUMIFS('Faturamento SP3'!$P$2:$P$692,'Faturamento SP3'!$D$2:$D$692,'Infos Relatório'!$B$326,'Faturamento SP3'!$E$2:$E$692,'Infos Relatório'!$B402,'Faturamento SP3'!$Z$2:$Z$692,'Infos Relatório'!AS$1,'Faturamento SP3'!$T$2:$T$692,"Sim")</f>
        <v>0</v>
      </c>
      <c r="AW402" s="27" t="e">
        <f t="shared" si="140"/>
        <v>#DIV/0!</v>
      </c>
      <c r="AX402" s="24">
        <f>SUMIFS('Faturamento SP3'!$H$2:$H$692,'Faturamento SP3'!$D$2:$D$692,'Infos Relatório'!$B$326,'Faturamento SP3'!$E$2:$E$692,'Infos Relatório'!$B402,'Faturamento SP3'!$Z$2:$Z$692,'Infos Relatório'!AS$1)</f>
        <v>0</v>
      </c>
      <c r="AY402" s="23">
        <f>COUNTIFS('Faturamento SP3'!$D$2:$D$692,'Infos Relatório'!$B$326,'Faturamento SP3'!$E$2:$E$692,'Infos Relatório'!$B402,'Faturamento SP3'!$Z$2:$Z$692,'Infos Relatório'!AY$1)</f>
        <v>0</v>
      </c>
      <c r="AZ402" s="13">
        <f>SUMIFS('Faturamento SP3'!$G$2:$G$692,'Faturamento SP3'!$D$2:$D$692,'Infos Relatório'!$B$326,'Faturamento SP3'!$E$2:$E$692,'Infos Relatório'!$B402,'Faturamento SP3'!$Z$2:$Z$692,'Infos Relatório'!AY$1)</f>
        <v>0</v>
      </c>
      <c r="BA402" s="13">
        <f>SUMIFS('Faturamento SP3'!$J$2:$J$692,'Faturamento SP3'!$D$2:$D$692,'Infos Relatório'!$B$326,'Faturamento SP3'!$E$2:$E$692,'Infos Relatório'!$B402,'Faturamento SP3'!$Z$2:$Z$692,'Infos Relatório'!AY$1)</f>
        <v>0</v>
      </c>
      <c r="BB402" s="14">
        <f>SUMIFS('Faturamento SP3'!$O$2:$O$692,'Faturamento SP3'!$D$2:$D$692,'Infos Relatório'!$B$326,'Faturamento SP3'!$E$2:$E$692,'Infos Relatório'!$B402,'Faturamento SP3'!$Z$2:$Z$692,'Infos Relatório'!AY$1,'Faturamento SP3'!$T$2:$T$692,"Sim")+SUMIFS('Faturamento SP3'!$P$2:$P$692,'Faturamento SP3'!$D$2:$D$692,'Infos Relatório'!$B$326,'Faturamento SP3'!$E$2:$E$692,'Infos Relatório'!$B402,'Faturamento SP3'!$Z$2:$Z$692,'Infos Relatório'!AY$1,'Faturamento SP3'!$T$2:$T$692,"Sim")</f>
        <v>0</v>
      </c>
      <c r="BC402" s="27" t="e">
        <f t="shared" si="141"/>
        <v>#DIV/0!</v>
      </c>
      <c r="BD402" s="24">
        <f>SUMIFS('Faturamento SP3'!$H$2:$H$692,'Faturamento SP3'!$D$2:$D$692,'Infos Relatório'!$B$326,'Faturamento SP3'!$E$2:$E$692,'Infos Relatório'!$B402,'Faturamento SP3'!$Z$2:$Z$692,'Infos Relatório'!AY$1)</f>
        <v>0</v>
      </c>
      <c r="BE402" s="23">
        <f>COUNTIFS('Faturamento SP3'!$D$2:$D$692,'Infos Relatório'!$B$326,'Faturamento SP3'!$E$2:$E$692,'Infos Relatório'!$B402,'Faturamento SP3'!$Z$2:$Z$692,'Infos Relatório'!BE$1)</f>
        <v>0</v>
      </c>
      <c r="BF402" s="13">
        <f>SUMIFS('Faturamento SP3'!$G$2:$G$692,'Faturamento SP3'!$D$2:$D$692,'Infos Relatório'!$B$326,'Faturamento SP3'!$E$2:$E$692,'Infos Relatório'!$B402,'Faturamento SP3'!$Z$2:$Z$692,'Infos Relatório'!BE$1)</f>
        <v>0</v>
      </c>
      <c r="BG402" s="13">
        <f>SUMIFS('Faturamento SP3'!$J$2:$J$692,'Faturamento SP3'!$D$2:$D$692,'Infos Relatório'!$B$326,'Faturamento SP3'!$E$2:$E$692,'Infos Relatório'!$B402,'Faturamento SP3'!$Z$2:$Z$692,'Infos Relatório'!BE$1)</f>
        <v>0</v>
      </c>
      <c r="BH402" s="14">
        <f>SUMIFS('Faturamento SP3'!$O$2:$O$692,'Faturamento SP3'!$D$2:$D$692,'Infos Relatório'!$B$326,'Faturamento SP3'!$E$2:$E$692,'Infos Relatório'!$B402,'Faturamento SP3'!$Z$2:$Z$692,'Infos Relatório'!BE$1,'Faturamento SP3'!$T$2:$T$692,"Sim")+SUMIFS('Faturamento SP3'!$P$2:$P$692,'Faturamento SP3'!$D$2:$D$692,'Infos Relatório'!$B$326,'Faturamento SP3'!$E$2:$E$692,'Infos Relatório'!$B402,'Faturamento SP3'!$Z$2:$Z$692,'Infos Relatório'!BE$1,'Faturamento SP3'!$T$2:$T$692,"Sim")</f>
        <v>0</v>
      </c>
      <c r="BI402" s="27" t="e">
        <f t="shared" si="142"/>
        <v>#DIV/0!</v>
      </c>
      <c r="BJ402" s="24">
        <f>SUMIFS('Faturamento SP3'!$H$2:$H$692,'Faturamento SP3'!$D$2:$D$692,'Infos Relatório'!$B$326,'Faturamento SP3'!$E$2:$E$692,'Infos Relatório'!$B402,'Faturamento SP3'!$Z$2:$Z$692,'Infos Relatório'!BE$1)</f>
        <v>0</v>
      </c>
      <c r="BK402" s="23">
        <f>COUNTIFS('Faturamento SP3'!$D$2:$D$692,'Infos Relatório'!$B$326,'Faturamento SP3'!$E$2:$E$692,'Infos Relatório'!$B402,'Faturamento SP3'!$Z$2:$Z$692,'Infos Relatório'!BK$1)</f>
        <v>0</v>
      </c>
      <c r="BL402" s="13">
        <f>SUMIFS('Faturamento SP3'!$G$2:$G$692,'Faturamento SP3'!$D$2:$D$692,'Infos Relatório'!$B$326,'Faturamento SP3'!$E$2:$E$692,'Infos Relatório'!$B402,'Faturamento SP3'!$Z$2:$Z$692,'Infos Relatório'!BK$1)</f>
        <v>0</v>
      </c>
      <c r="BM402" s="13">
        <f>SUMIFS('Faturamento SP3'!$J$2:$J$692,'Faturamento SP3'!$D$2:$D$692,'Infos Relatório'!$B$326,'Faturamento SP3'!$E$2:$E$692,'Infos Relatório'!$B402,'Faturamento SP3'!$Z$2:$Z$692,'Infos Relatório'!BK$1)</f>
        <v>0</v>
      </c>
      <c r="BN402" s="14">
        <f>SUMIFS('Faturamento SP3'!$O$2:$O$692,'Faturamento SP3'!$D$2:$D$692,'Infos Relatório'!$B$326,'Faturamento SP3'!$E$2:$E$692,'Infos Relatório'!$B402,'Faturamento SP3'!$Z$2:$Z$692,'Infos Relatório'!BK$1,'Faturamento SP3'!$T$2:$T$692,"Sim")+SUMIFS('Faturamento SP3'!$P$2:$P$692,'Faturamento SP3'!$D$2:$D$692,'Infos Relatório'!$B$326,'Faturamento SP3'!$E$2:$E$692,'Infos Relatório'!$B402,'Faturamento SP3'!$Z$2:$Z$692,'Infos Relatório'!BK$1,'Faturamento SP3'!$T$2:$T$692,"Sim")</f>
        <v>0</v>
      </c>
      <c r="BO402" s="27" t="e">
        <f t="shared" si="143"/>
        <v>#DIV/0!</v>
      </c>
      <c r="BP402" s="24">
        <f>SUMIFS('Faturamento SP3'!$H$2:$H$692,'Faturamento SP3'!$D$2:$D$692,'Infos Relatório'!$B$326,'Faturamento SP3'!$E$2:$E$692,'Infos Relatório'!$B402,'Faturamento SP3'!$Z$2:$Z$692,'Infos Relatório'!BK$1)</f>
        <v>0</v>
      </c>
      <c r="BQ402" s="23">
        <f>COUNTIFS('Faturamento SP3'!$D$2:$D$692,'Infos Relatório'!$B$326,'Faturamento SP3'!$E$2:$E$692,'Infos Relatório'!$B402,'Faturamento SP3'!$Z$2:$Z$692,'Infos Relatório'!BQ$1)</f>
        <v>0</v>
      </c>
      <c r="BR402" s="13">
        <f>SUMIFS('Faturamento SP3'!$G$2:$G$692,'Faturamento SP3'!$D$2:$D$692,'Infos Relatório'!$B$326,'Faturamento SP3'!$E$2:$E$692,'Infos Relatório'!$B402,'Faturamento SP3'!$Z$2:$Z$692,'Infos Relatório'!BQ$1)</f>
        <v>0</v>
      </c>
      <c r="BS402" s="13">
        <f>SUMIFS('Faturamento SP3'!$J$2:$J$692,'Faturamento SP3'!$D$2:$D$692,'Infos Relatório'!$B$326,'Faturamento SP3'!$E$2:$E$692,'Infos Relatório'!$B402,'Faturamento SP3'!$Z$2:$Z$692,'Infos Relatório'!BQ$1)</f>
        <v>0</v>
      </c>
      <c r="BT402" s="14">
        <f>SUMIFS('Faturamento SP3'!$O$2:$O$692,'Faturamento SP3'!$D$2:$D$692,'Infos Relatório'!$B$326,'Faturamento SP3'!$E$2:$E$692,'Infos Relatório'!$B402,'Faturamento SP3'!$Z$2:$Z$692,'Infos Relatório'!BQ$1,'Faturamento SP3'!$T$2:$T$692,"Sim")+SUMIFS('Faturamento SP3'!$P$2:$P$692,'Faturamento SP3'!$D$2:$D$692,'Infos Relatório'!$B$326,'Faturamento SP3'!$E$2:$E$692,'Infos Relatório'!$B402,'Faturamento SP3'!$Z$2:$Z$692,'Infos Relatório'!BQ$1,'Faturamento SP3'!$T$2:$T$692,"Sim")</f>
        <v>0</v>
      </c>
      <c r="BU402" s="27" t="e">
        <f t="shared" si="144"/>
        <v>#DIV/0!</v>
      </c>
      <c r="BV402" s="24">
        <f>SUMIFS('Faturamento SP3'!$H$2:$H$692,'Faturamento SP3'!$D$2:$D$692,'Infos Relatório'!$B$326,'Faturamento SP3'!$E$2:$E$692,'Infos Relatório'!$B402,'Faturamento SP3'!$Z$2:$Z$692,'Infos Relatório'!BQ$1)</f>
        <v>0</v>
      </c>
    </row>
    <row r="403" spans="2:74">
      <c r="B403" s="17" t="s">
        <v>83</v>
      </c>
      <c r="C403" s="23">
        <f>COUNTIFS('Faturamento SP3'!$D$2:$D$692,'Infos Relatório'!$B$326,'Faturamento SP3'!$E$2:$E$692,'Infos Relatório'!$B403,'Faturamento SP3'!$Z$2:$Z$692,'Infos Relatório'!C$1)</f>
        <v>0</v>
      </c>
      <c r="D403" s="13">
        <f>SUMIFS('Faturamento SP3'!$G$2:$G$692,'Faturamento SP3'!$D$2:$D$692,'Infos Relatório'!$B$326,'Faturamento SP3'!$E$2:$E$692,'Infos Relatório'!$B403,'Faturamento SP3'!$Z$2:$Z$692,'Infos Relatório'!C$1)</f>
        <v>0</v>
      </c>
      <c r="E403" s="13">
        <f>SUMIFS('Faturamento SP3'!$J$2:$J$692,'Faturamento SP3'!$D$2:$D$692,'Infos Relatório'!$B$326,'Faturamento SP3'!$E$2:$E$692,'Infos Relatório'!$B403,'Faturamento SP3'!$Z$2:$Z$692,'Infos Relatório'!C$1)</f>
        <v>0</v>
      </c>
      <c r="F403" s="14">
        <f>SUMIFS('Faturamento SP3'!$O$2:$O$692,'Faturamento SP3'!$D$2:$D$692,'Infos Relatório'!$B$326,'Faturamento SP3'!$E$2:$E$692,'Infos Relatório'!$B403,'Faturamento SP3'!$Z$2:$Z$692,'Infos Relatório'!C$1,'Faturamento SP3'!$T$2:$T$692,"Sim")+SUMIFS('Faturamento SP3'!$P$2:$P$692,'Faturamento SP3'!$D$2:$D$692,'Infos Relatório'!$B$326,'Faturamento SP3'!$E$2:$E$692,'Infos Relatório'!$B403,'Faturamento SP3'!$Z$2:$Z$692,'Infos Relatório'!C$1,'Faturamento SP3'!$T$2:$T$692,"Sim")</f>
        <v>0</v>
      </c>
      <c r="G403" s="27" t="e">
        <f t="shared" si="133"/>
        <v>#DIV/0!</v>
      </c>
      <c r="H403" s="24">
        <f>SUMIFS('Faturamento SP3'!$H$2:$H$692,'Faturamento SP3'!$D$2:$D$692,'Infos Relatório'!$B$326,'Faturamento SP3'!$E$2:$E$692,'Infos Relatório'!$B403,'Faturamento SP3'!$Z$2:$Z$692,'Infos Relatório'!C$1)</f>
        <v>0</v>
      </c>
      <c r="I403" s="23">
        <f>COUNTIFS('Faturamento SP3'!$D$2:$D$692,'Infos Relatório'!$B$326,'Faturamento SP3'!$E$2:$E$692,'Infos Relatório'!$B403,'Faturamento SP3'!$Z$2:$Z$692,'Infos Relatório'!I$1)</f>
        <v>0</v>
      </c>
      <c r="J403" s="13">
        <f>SUMIFS('Faturamento SP3'!$G$2:$G$692,'Faturamento SP3'!$D$2:$D$692,'Infos Relatório'!$B$326,'Faturamento SP3'!$E$2:$E$692,'Infos Relatório'!$B403,'Faturamento SP3'!$Z$2:$Z$692,'Infos Relatório'!I$1)</f>
        <v>0</v>
      </c>
      <c r="K403" s="13">
        <f>SUMIFS('Faturamento SP3'!$J$2:$J$692,'Faturamento SP3'!$D$2:$D$692,'Infos Relatório'!$B$326,'Faturamento SP3'!$E$2:$E$692,'Infos Relatório'!$B403,'Faturamento SP3'!$Z$2:$Z$692,'Infos Relatório'!I$1)</f>
        <v>0</v>
      </c>
      <c r="L403" s="14">
        <f>SUMIFS('Faturamento SP3'!$O$2:$O$692,'Faturamento SP3'!$D$2:$D$692,'Infos Relatório'!$B$326,'Faturamento SP3'!$E$2:$E$692,'Infos Relatório'!$B403,'Faturamento SP3'!$Z$2:$Z$692,'Infos Relatório'!I$1,'Faturamento SP3'!$T$2:$T$692,"Sim")+SUMIFS('Faturamento SP3'!$P$2:$P$692,'Faturamento SP3'!$D$2:$D$692,'Infos Relatório'!$B$326,'Faturamento SP3'!$E$2:$E$692,'Infos Relatório'!$B403,'Faturamento SP3'!$Z$2:$Z$692,'Infos Relatório'!I$1,'Faturamento SP3'!$T$2:$T$692,"Sim")</f>
        <v>0</v>
      </c>
      <c r="M403" s="27" t="e">
        <f t="shared" si="134"/>
        <v>#DIV/0!</v>
      </c>
      <c r="N403" s="24">
        <f>SUMIFS('Faturamento SP3'!$H$2:$H$692,'Faturamento SP3'!$D$2:$D$692,'Infos Relatório'!$B$326,'Faturamento SP3'!$E$2:$E$692,'Infos Relatório'!$B403,'Faturamento SP3'!$Z$2:$Z$692,'Infos Relatório'!I$1)</f>
        <v>0</v>
      </c>
      <c r="O403" s="23">
        <f>COUNTIFS('Faturamento SP3'!$D$2:$D$692,'Infos Relatório'!$B$326,'Faturamento SP3'!$E$2:$E$692,'Infos Relatório'!$B403,'Faturamento SP3'!$Z$2:$Z$692,'Infos Relatório'!O$1)</f>
        <v>0</v>
      </c>
      <c r="P403" s="13">
        <f>SUMIFS('Faturamento SP3'!$G$2:$G$692,'Faturamento SP3'!$D$2:$D$692,'Infos Relatório'!$B$326,'Faturamento SP3'!$E$2:$E$692,'Infos Relatório'!$B403,'Faturamento SP3'!$Z$2:$Z$692,'Infos Relatório'!O$1)</f>
        <v>0</v>
      </c>
      <c r="Q403" s="13">
        <f>SUMIFS('Faturamento SP3'!$J$2:$J$692,'Faturamento SP3'!$D$2:$D$692,'Infos Relatório'!$B$326,'Faturamento SP3'!$E$2:$E$692,'Infos Relatório'!$B403,'Faturamento SP3'!$Z$2:$Z$692,'Infos Relatório'!O$1)</f>
        <v>0</v>
      </c>
      <c r="R403" s="14">
        <f>SUMIFS('Faturamento SP3'!$O$2:$O$692,'Faturamento SP3'!$D$2:$D$692,'Infos Relatório'!$B$326,'Faturamento SP3'!$E$2:$E$692,'Infos Relatório'!$B403,'Faturamento SP3'!$Z$2:$Z$692,'Infos Relatório'!O$1,'Faturamento SP3'!$T$2:$T$692,"Sim")+SUMIFS('Faturamento SP3'!$P$2:$P$692,'Faturamento SP3'!$D$2:$D$692,'Infos Relatório'!$B$326,'Faturamento SP3'!$E$2:$E$692,'Infos Relatório'!$B403,'Faturamento SP3'!$Z$2:$Z$692,'Infos Relatório'!O$1,'Faturamento SP3'!$T$2:$T$692,"Sim")</f>
        <v>0</v>
      </c>
      <c r="S403" s="27" t="e">
        <f t="shared" si="135"/>
        <v>#DIV/0!</v>
      </c>
      <c r="T403" s="24">
        <f>SUMIFS('Faturamento SP3'!$H$2:$H$692,'Faturamento SP3'!$D$2:$D$692,'Infos Relatório'!$B$326,'Faturamento SP3'!$E$2:$E$692,'Infos Relatório'!$B403,'Faturamento SP3'!$Z$2:$Z$692,'Infos Relatório'!O$1)</f>
        <v>0</v>
      </c>
      <c r="U403" s="23">
        <f>COUNTIFS('Faturamento SP3'!$D$2:$D$692,'Infos Relatório'!$B$326,'Faturamento SP3'!$E$2:$E$692,'Infos Relatório'!$B403,'Faturamento SP3'!$Z$2:$Z$692,'Infos Relatório'!U$1)</f>
        <v>0</v>
      </c>
      <c r="V403" s="13">
        <f>SUMIFS('Faturamento SP3'!$G$2:$G$692,'Faturamento SP3'!$D$2:$D$692,'Infos Relatório'!$B$326,'Faturamento SP3'!$E$2:$E$692,'Infos Relatório'!$B403,'Faturamento SP3'!$Z$2:$Z$692,'Infos Relatório'!U$1)</f>
        <v>0</v>
      </c>
      <c r="W403" s="13">
        <f>SUMIFS('Faturamento SP3'!$J$2:$J$692,'Faturamento SP3'!$D$2:$D$692,'Infos Relatório'!$B$326,'Faturamento SP3'!$E$2:$E$692,'Infos Relatório'!$B403,'Faturamento SP3'!$Z$2:$Z$692,'Infos Relatório'!U$1)</f>
        <v>0</v>
      </c>
      <c r="X403" s="14">
        <f>SUMIFS('Faturamento SP3'!$O$2:$O$692,'Faturamento SP3'!$D$2:$D$692,'Infos Relatório'!$B$326,'Faturamento SP3'!$E$2:$E$692,'Infos Relatório'!$B403,'Faturamento SP3'!$Z$2:$Z$692,'Infos Relatório'!U$1,'Faturamento SP3'!$T$2:$T$692,"Sim")+SUMIFS('Faturamento SP3'!$P$2:$P$692,'Faturamento SP3'!$D$2:$D$692,'Infos Relatório'!$B$326,'Faturamento SP3'!$E$2:$E$692,'Infos Relatório'!$B403,'Faturamento SP3'!$Z$2:$Z$692,'Infos Relatório'!U$1,'Faturamento SP3'!$T$2:$T$692,"Sim")</f>
        <v>0</v>
      </c>
      <c r="Y403" s="27" t="e">
        <f t="shared" si="136"/>
        <v>#DIV/0!</v>
      </c>
      <c r="Z403" s="24">
        <f>SUMIFS('Faturamento SP3'!$H$2:$H$692,'Faturamento SP3'!$D$2:$D$692,'Infos Relatório'!$B$326,'Faturamento SP3'!$E$2:$E$692,'Infos Relatório'!$B403,'Faturamento SP3'!$Z$2:$Z$692,'Infos Relatório'!U$1)</f>
        <v>0</v>
      </c>
      <c r="AA403" s="23">
        <f>COUNTIFS('Faturamento SP3'!$D$2:$D$692,'Infos Relatório'!$B$326,'Faturamento SP3'!$E$2:$E$692,'Infos Relatório'!$B403,'Faturamento SP3'!$Z$2:$Z$692,'Infos Relatório'!AA$1)</f>
        <v>0</v>
      </c>
      <c r="AB403" s="13">
        <f>SUMIFS('Faturamento SP3'!$G$2:$G$692,'Faturamento SP3'!$D$2:$D$692,'Infos Relatório'!$B$326,'Faturamento SP3'!$E$2:$E$692,'Infos Relatório'!$B403,'Faturamento SP3'!$Z$2:$Z$692,'Infos Relatório'!AA$1)</f>
        <v>0</v>
      </c>
      <c r="AC403" s="13">
        <f>SUMIFS('Faturamento SP3'!$J$2:$J$692,'Faturamento SP3'!$D$2:$D$692,'Infos Relatório'!$B$326,'Faturamento SP3'!$E$2:$E$692,'Infos Relatório'!$B403,'Faturamento SP3'!$Z$2:$Z$692,'Infos Relatório'!AA$1)</f>
        <v>0</v>
      </c>
      <c r="AD403" s="14">
        <f>SUMIFS('Faturamento SP3'!$O$2:$O$692,'Faturamento SP3'!$D$2:$D$692,'Infos Relatório'!$B$326,'Faturamento SP3'!$E$2:$E$692,'Infos Relatório'!$B403,'Faturamento SP3'!$Z$2:$Z$692,'Infos Relatório'!AA$1,'Faturamento SP3'!$T$2:$T$692,"Sim")+SUMIFS('Faturamento SP3'!$P$2:$P$692,'Faturamento SP3'!$D$2:$D$692,'Infos Relatório'!$B$326,'Faturamento SP3'!$E$2:$E$692,'Infos Relatório'!$B403,'Faturamento SP3'!$Z$2:$Z$692,'Infos Relatório'!AA$1,'Faturamento SP3'!$T$2:$T$692,"Sim")</f>
        <v>0</v>
      </c>
      <c r="AE403" s="27" t="e">
        <f t="shared" si="137"/>
        <v>#DIV/0!</v>
      </c>
      <c r="AF403" s="24">
        <f>SUMIFS('Faturamento SP3'!$H$2:$H$692,'Faturamento SP3'!$D$2:$D$692,'Infos Relatório'!$B$326,'Faturamento SP3'!$E$2:$E$692,'Infos Relatório'!$B403,'Faturamento SP3'!$Z$2:$Z$692,'Infos Relatório'!AA$1)</f>
        <v>0</v>
      </c>
      <c r="AG403" s="23">
        <f>COUNTIFS('Faturamento SP3'!$D$2:$D$692,'Infos Relatório'!$B$326,'Faturamento SP3'!$E$2:$E$692,'Infos Relatório'!$B403,'Faturamento SP3'!$Z$2:$Z$692,'Infos Relatório'!AG$1)</f>
        <v>0</v>
      </c>
      <c r="AH403" s="13">
        <f>SUMIFS('Faturamento SP3'!$G$2:$G$692,'Faturamento SP3'!$D$2:$D$692,'Infos Relatório'!$B$326,'Faturamento SP3'!$E$2:$E$692,'Infos Relatório'!$B403,'Faturamento SP3'!$Z$2:$Z$692,'Infos Relatório'!AG$1)</f>
        <v>0</v>
      </c>
      <c r="AI403" s="13">
        <f>SUMIFS('Faturamento SP3'!$J$2:$J$692,'Faturamento SP3'!$D$2:$D$692,'Infos Relatório'!$B$326,'Faturamento SP3'!$E$2:$E$692,'Infos Relatório'!$B403,'Faturamento SP3'!$Z$2:$Z$692,'Infos Relatório'!AG$1)</f>
        <v>0</v>
      </c>
      <c r="AJ403" s="14">
        <f>SUMIFS('Faturamento SP3'!$O$2:$O$692,'Faturamento SP3'!$D$2:$D$692,'Infos Relatório'!$B$326,'Faturamento SP3'!$E$2:$E$692,'Infos Relatório'!$B403,'Faturamento SP3'!$Z$2:$Z$692,'Infos Relatório'!AG$1,'Faturamento SP3'!$T$2:$T$692,"Sim")+SUMIFS('Faturamento SP3'!$P$2:$P$692,'Faturamento SP3'!$D$2:$D$692,'Infos Relatório'!$B$326,'Faturamento SP3'!$E$2:$E$692,'Infos Relatório'!$B403,'Faturamento SP3'!$Z$2:$Z$692,'Infos Relatório'!AG$1,'Faturamento SP3'!$T$2:$T$692,"Sim")</f>
        <v>0</v>
      </c>
      <c r="AK403" s="27" t="e">
        <f t="shared" si="138"/>
        <v>#DIV/0!</v>
      </c>
      <c r="AL403" s="24">
        <f>SUMIFS('Faturamento SP3'!$H$2:$H$692,'Faturamento SP3'!$D$2:$D$692,'Infos Relatório'!$B$326,'Faturamento SP3'!$E$2:$E$692,'Infos Relatório'!$B403,'Faturamento SP3'!$Z$2:$Z$692,'Infos Relatório'!AG$1)</f>
        <v>0</v>
      </c>
      <c r="AM403" s="23">
        <f>COUNTIFS('Faturamento SP3'!$D$2:$D$692,'Infos Relatório'!$B$326,'Faturamento SP3'!$E$2:$E$692,'Infos Relatório'!$B403,'Faturamento SP3'!$Z$2:$Z$692,'Infos Relatório'!AM$1)</f>
        <v>0</v>
      </c>
      <c r="AN403" s="13">
        <f>SUMIFS('Faturamento SP3'!$G$2:$G$692,'Faturamento SP3'!$D$2:$D$692,'Infos Relatório'!$B$326,'Faturamento SP3'!$E$2:$E$692,'Infos Relatório'!$B403,'Faturamento SP3'!$Z$2:$Z$692,'Infos Relatório'!AM$1)</f>
        <v>0</v>
      </c>
      <c r="AO403" s="13">
        <f>SUMIFS('Faturamento SP3'!$J$2:$J$692,'Faturamento SP3'!$D$2:$D$692,'Infos Relatório'!$B$326,'Faturamento SP3'!$E$2:$E$692,'Infos Relatório'!$B403,'Faturamento SP3'!$Z$2:$Z$692,'Infos Relatório'!AM$1)</f>
        <v>0</v>
      </c>
      <c r="AP403" s="14">
        <f>SUMIFS('Faturamento SP3'!$O$2:$O$692,'Faturamento SP3'!$D$2:$D$692,'Infos Relatório'!$B$326,'Faturamento SP3'!$E$2:$E$692,'Infos Relatório'!$B403,'Faturamento SP3'!$Z$2:$Z$692,'Infos Relatório'!AM$1,'Faturamento SP3'!$T$2:$T$692,"Sim")+SUMIFS('Faturamento SP3'!$P$2:$P$692,'Faturamento SP3'!$D$2:$D$692,'Infos Relatório'!$B$326,'Faturamento SP3'!$E$2:$E$692,'Infos Relatório'!$B403,'Faturamento SP3'!$Z$2:$Z$692,'Infos Relatório'!AM$1,'Faturamento SP3'!$T$2:$T$692,"Sim")</f>
        <v>0</v>
      </c>
      <c r="AQ403" s="27" t="e">
        <f t="shared" si="139"/>
        <v>#DIV/0!</v>
      </c>
      <c r="AR403" s="24">
        <f>SUMIFS('Faturamento SP3'!$H$2:$H$692,'Faturamento SP3'!$D$2:$D$692,'Infos Relatório'!$B$326,'Faturamento SP3'!$E$2:$E$692,'Infos Relatório'!$B403,'Faturamento SP3'!$Z$2:$Z$692,'Infos Relatório'!AM$1)</f>
        <v>0</v>
      </c>
      <c r="AS403" s="23">
        <f>COUNTIFS('Faturamento SP3'!$D$2:$D$692,'Infos Relatório'!$B$326,'Faturamento SP3'!$E$2:$E$692,'Infos Relatório'!$B403,'Faturamento SP3'!$Z$2:$Z$692,'Infos Relatório'!AS$1)</f>
        <v>0</v>
      </c>
      <c r="AT403" s="13">
        <f>SUMIFS('Faturamento SP3'!$G$2:$G$692,'Faturamento SP3'!$D$2:$D$692,'Infos Relatório'!$B$326,'Faturamento SP3'!$E$2:$E$692,'Infos Relatório'!$B403,'Faturamento SP3'!$Z$2:$Z$692,'Infos Relatório'!AS$1)</f>
        <v>0</v>
      </c>
      <c r="AU403" s="13">
        <f>SUMIFS('Faturamento SP3'!$J$2:$J$692,'Faturamento SP3'!$D$2:$D$692,'Infos Relatório'!$B$326,'Faturamento SP3'!$E$2:$E$692,'Infos Relatório'!$B403,'Faturamento SP3'!$Z$2:$Z$692,'Infos Relatório'!AS$1)</f>
        <v>0</v>
      </c>
      <c r="AV403" s="14">
        <f>SUMIFS('Faturamento SP3'!$O$2:$O$692,'Faturamento SP3'!$D$2:$D$692,'Infos Relatório'!$B$326,'Faturamento SP3'!$E$2:$E$692,'Infos Relatório'!$B403,'Faturamento SP3'!$Z$2:$Z$692,'Infos Relatório'!AS$1,'Faturamento SP3'!$T$2:$T$692,"Sim")+SUMIFS('Faturamento SP3'!$P$2:$P$692,'Faturamento SP3'!$D$2:$D$692,'Infos Relatório'!$B$326,'Faturamento SP3'!$E$2:$E$692,'Infos Relatório'!$B403,'Faturamento SP3'!$Z$2:$Z$692,'Infos Relatório'!AS$1,'Faturamento SP3'!$T$2:$T$692,"Sim")</f>
        <v>0</v>
      </c>
      <c r="AW403" s="27" t="e">
        <f t="shared" si="140"/>
        <v>#DIV/0!</v>
      </c>
      <c r="AX403" s="24">
        <f>SUMIFS('Faturamento SP3'!$H$2:$H$692,'Faturamento SP3'!$D$2:$D$692,'Infos Relatório'!$B$326,'Faturamento SP3'!$E$2:$E$692,'Infos Relatório'!$B403,'Faturamento SP3'!$Z$2:$Z$692,'Infos Relatório'!AS$1)</f>
        <v>0</v>
      </c>
      <c r="AY403" s="23">
        <f>COUNTIFS('Faturamento SP3'!$D$2:$D$692,'Infos Relatório'!$B$326,'Faturamento SP3'!$E$2:$E$692,'Infos Relatório'!$B403,'Faturamento SP3'!$Z$2:$Z$692,'Infos Relatório'!AY$1)</f>
        <v>0</v>
      </c>
      <c r="AZ403" s="13">
        <f>SUMIFS('Faturamento SP3'!$G$2:$G$692,'Faturamento SP3'!$D$2:$D$692,'Infos Relatório'!$B$326,'Faturamento SP3'!$E$2:$E$692,'Infos Relatório'!$B403,'Faturamento SP3'!$Z$2:$Z$692,'Infos Relatório'!AY$1)</f>
        <v>0</v>
      </c>
      <c r="BA403" s="13">
        <f>SUMIFS('Faturamento SP3'!$J$2:$J$692,'Faturamento SP3'!$D$2:$D$692,'Infos Relatório'!$B$326,'Faturamento SP3'!$E$2:$E$692,'Infos Relatório'!$B403,'Faturamento SP3'!$Z$2:$Z$692,'Infos Relatório'!AY$1)</f>
        <v>0</v>
      </c>
      <c r="BB403" s="14">
        <f>SUMIFS('Faturamento SP3'!$O$2:$O$692,'Faturamento SP3'!$D$2:$D$692,'Infos Relatório'!$B$326,'Faturamento SP3'!$E$2:$E$692,'Infos Relatório'!$B403,'Faturamento SP3'!$Z$2:$Z$692,'Infos Relatório'!AY$1,'Faturamento SP3'!$T$2:$T$692,"Sim")+SUMIFS('Faturamento SP3'!$P$2:$P$692,'Faturamento SP3'!$D$2:$D$692,'Infos Relatório'!$B$326,'Faturamento SP3'!$E$2:$E$692,'Infos Relatório'!$B403,'Faturamento SP3'!$Z$2:$Z$692,'Infos Relatório'!AY$1,'Faturamento SP3'!$T$2:$T$692,"Sim")</f>
        <v>0</v>
      </c>
      <c r="BC403" s="27" t="e">
        <f t="shared" si="141"/>
        <v>#DIV/0!</v>
      </c>
      <c r="BD403" s="24">
        <f>SUMIFS('Faturamento SP3'!$H$2:$H$692,'Faturamento SP3'!$D$2:$D$692,'Infos Relatório'!$B$326,'Faturamento SP3'!$E$2:$E$692,'Infos Relatório'!$B403,'Faturamento SP3'!$Z$2:$Z$692,'Infos Relatório'!AY$1)</f>
        <v>0</v>
      </c>
      <c r="BE403" s="23">
        <f>COUNTIFS('Faturamento SP3'!$D$2:$D$692,'Infos Relatório'!$B$326,'Faturamento SP3'!$E$2:$E$692,'Infos Relatório'!$B403,'Faturamento SP3'!$Z$2:$Z$692,'Infos Relatório'!BE$1)</f>
        <v>0</v>
      </c>
      <c r="BF403" s="13">
        <f>SUMIFS('Faturamento SP3'!$G$2:$G$692,'Faturamento SP3'!$D$2:$D$692,'Infos Relatório'!$B$326,'Faturamento SP3'!$E$2:$E$692,'Infos Relatório'!$B403,'Faturamento SP3'!$Z$2:$Z$692,'Infos Relatório'!BE$1)</f>
        <v>0</v>
      </c>
      <c r="BG403" s="13">
        <f>SUMIFS('Faturamento SP3'!$J$2:$J$692,'Faturamento SP3'!$D$2:$D$692,'Infos Relatório'!$B$326,'Faturamento SP3'!$E$2:$E$692,'Infos Relatório'!$B403,'Faturamento SP3'!$Z$2:$Z$692,'Infos Relatório'!BE$1)</f>
        <v>0</v>
      </c>
      <c r="BH403" s="14">
        <f>SUMIFS('Faturamento SP3'!$O$2:$O$692,'Faturamento SP3'!$D$2:$D$692,'Infos Relatório'!$B$326,'Faturamento SP3'!$E$2:$E$692,'Infos Relatório'!$B403,'Faturamento SP3'!$Z$2:$Z$692,'Infos Relatório'!BE$1,'Faturamento SP3'!$T$2:$T$692,"Sim")+SUMIFS('Faturamento SP3'!$P$2:$P$692,'Faturamento SP3'!$D$2:$D$692,'Infos Relatório'!$B$326,'Faturamento SP3'!$E$2:$E$692,'Infos Relatório'!$B403,'Faturamento SP3'!$Z$2:$Z$692,'Infos Relatório'!BE$1,'Faturamento SP3'!$T$2:$T$692,"Sim")</f>
        <v>0</v>
      </c>
      <c r="BI403" s="27" t="e">
        <f t="shared" si="142"/>
        <v>#DIV/0!</v>
      </c>
      <c r="BJ403" s="24">
        <f>SUMIFS('Faturamento SP3'!$H$2:$H$692,'Faturamento SP3'!$D$2:$D$692,'Infos Relatório'!$B$326,'Faturamento SP3'!$E$2:$E$692,'Infos Relatório'!$B403,'Faturamento SP3'!$Z$2:$Z$692,'Infos Relatório'!BE$1)</f>
        <v>0</v>
      </c>
      <c r="BK403" s="23">
        <f>COUNTIFS('Faturamento SP3'!$D$2:$D$692,'Infos Relatório'!$B$326,'Faturamento SP3'!$E$2:$E$692,'Infos Relatório'!$B403,'Faturamento SP3'!$Z$2:$Z$692,'Infos Relatório'!BK$1)</f>
        <v>0</v>
      </c>
      <c r="BL403" s="13">
        <f>SUMIFS('Faturamento SP3'!$G$2:$G$692,'Faturamento SP3'!$D$2:$D$692,'Infos Relatório'!$B$326,'Faturamento SP3'!$E$2:$E$692,'Infos Relatório'!$B403,'Faturamento SP3'!$Z$2:$Z$692,'Infos Relatório'!BK$1)</f>
        <v>0</v>
      </c>
      <c r="BM403" s="13">
        <f>SUMIFS('Faturamento SP3'!$J$2:$J$692,'Faturamento SP3'!$D$2:$D$692,'Infos Relatório'!$B$326,'Faturamento SP3'!$E$2:$E$692,'Infos Relatório'!$B403,'Faturamento SP3'!$Z$2:$Z$692,'Infos Relatório'!BK$1)</f>
        <v>0</v>
      </c>
      <c r="BN403" s="14">
        <f>SUMIFS('Faturamento SP3'!$O$2:$O$692,'Faturamento SP3'!$D$2:$D$692,'Infos Relatório'!$B$326,'Faturamento SP3'!$E$2:$E$692,'Infos Relatório'!$B403,'Faturamento SP3'!$Z$2:$Z$692,'Infos Relatório'!BK$1,'Faturamento SP3'!$T$2:$T$692,"Sim")+SUMIFS('Faturamento SP3'!$P$2:$P$692,'Faturamento SP3'!$D$2:$D$692,'Infos Relatório'!$B$326,'Faturamento SP3'!$E$2:$E$692,'Infos Relatório'!$B403,'Faturamento SP3'!$Z$2:$Z$692,'Infos Relatório'!BK$1,'Faturamento SP3'!$T$2:$T$692,"Sim")</f>
        <v>0</v>
      </c>
      <c r="BO403" s="27" t="e">
        <f t="shared" si="143"/>
        <v>#DIV/0!</v>
      </c>
      <c r="BP403" s="24">
        <f>SUMIFS('Faturamento SP3'!$H$2:$H$692,'Faturamento SP3'!$D$2:$D$692,'Infos Relatório'!$B$326,'Faturamento SP3'!$E$2:$E$692,'Infos Relatório'!$B403,'Faturamento SP3'!$Z$2:$Z$692,'Infos Relatório'!BK$1)</f>
        <v>0</v>
      </c>
      <c r="BQ403" s="23">
        <f>COUNTIFS('Faturamento SP3'!$D$2:$D$692,'Infos Relatório'!$B$326,'Faturamento SP3'!$E$2:$E$692,'Infos Relatório'!$B403,'Faturamento SP3'!$Z$2:$Z$692,'Infos Relatório'!BQ$1)</f>
        <v>0</v>
      </c>
      <c r="BR403" s="13">
        <f>SUMIFS('Faturamento SP3'!$G$2:$G$692,'Faturamento SP3'!$D$2:$D$692,'Infos Relatório'!$B$326,'Faturamento SP3'!$E$2:$E$692,'Infos Relatório'!$B403,'Faturamento SP3'!$Z$2:$Z$692,'Infos Relatório'!BQ$1)</f>
        <v>0</v>
      </c>
      <c r="BS403" s="13">
        <f>SUMIFS('Faturamento SP3'!$J$2:$J$692,'Faturamento SP3'!$D$2:$D$692,'Infos Relatório'!$B$326,'Faturamento SP3'!$E$2:$E$692,'Infos Relatório'!$B403,'Faturamento SP3'!$Z$2:$Z$692,'Infos Relatório'!BQ$1)</f>
        <v>0</v>
      </c>
      <c r="BT403" s="14">
        <f>SUMIFS('Faturamento SP3'!$O$2:$O$692,'Faturamento SP3'!$D$2:$D$692,'Infos Relatório'!$B$326,'Faturamento SP3'!$E$2:$E$692,'Infos Relatório'!$B403,'Faturamento SP3'!$Z$2:$Z$692,'Infos Relatório'!BQ$1,'Faturamento SP3'!$T$2:$T$692,"Sim")+SUMIFS('Faturamento SP3'!$P$2:$P$692,'Faturamento SP3'!$D$2:$D$692,'Infos Relatório'!$B$326,'Faturamento SP3'!$E$2:$E$692,'Infos Relatório'!$B403,'Faturamento SP3'!$Z$2:$Z$692,'Infos Relatório'!BQ$1,'Faturamento SP3'!$T$2:$T$692,"Sim")</f>
        <v>0</v>
      </c>
      <c r="BU403" s="27" t="e">
        <f t="shared" si="144"/>
        <v>#DIV/0!</v>
      </c>
      <c r="BV403" s="24">
        <f>SUMIFS('Faturamento SP3'!$H$2:$H$692,'Faturamento SP3'!$D$2:$D$692,'Infos Relatório'!$B$326,'Faturamento SP3'!$E$2:$E$692,'Infos Relatório'!$B403,'Faturamento SP3'!$Z$2:$Z$692,'Infos Relatório'!BQ$1)</f>
        <v>0</v>
      </c>
    </row>
    <row r="404" spans="2:74">
      <c r="C404" s="25"/>
      <c r="H404" s="26"/>
      <c r="I404" s="25"/>
      <c r="N404" s="26"/>
      <c r="O404" s="25"/>
      <c r="T404" s="26"/>
      <c r="U404" s="25"/>
      <c r="Z404" s="26"/>
      <c r="AA404" s="25"/>
      <c r="AF404" s="26"/>
      <c r="AG404" s="25"/>
      <c r="AL404" s="26"/>
      <c r="AM404" s="25"/>
      <c r="AR404" s="26"/>
      <c r="AS404" s="25"/>
      <c r="AX404" s="26"/>
      <c r="AY404" s="25"/>
      <c r="BD404" s="26"/>
      <c r="BE404" s="25"/>
      <c r="BJ404" s="26"/>
      <c r="BK404" s="25"/>
      <c r="BP404" s="26"/>
      <c r="BQ404" s="25"/>
      <c r="BV404" s="26"/>
    </row>
    <row r="405" spans="2:74">
      <c r="C405" s="25"/>
      <c r="H405" s="26"/>
      <c r="I405" s="25"/>
      <c r="N405" s="26"/>
      <c r="O405" s="25"/>
      <c r="T405" s="26"/>
      <c r="U405" s="25"/>
      <c r="Z405" s="26"/>
      <c r="AA405" s="25"/>
      <c r="AF405" s="26"/>
      <c r="AG405" s="25"/>
      <c r="AL405" s="26"/>
      <c r="AM405" s="25"/>
      <c r="AR405" s="26"/>
      <c r="AS405" s="25"/>
      <c r="AX405" s="26"/>
      <c r="AY405" s="25"/>
      <c r="BD405" s="26"/>
      <c r="BE405" s="25"/>
      <c r="BJ405" s="26"/>
      <c r="BK405" s="25"/>
      <c r="BP405" s="26"/>
      <c r="BQ405" s="25"/>
      <c r="BV405" s="26"/>
    </row>
    <row r="406" spans="2:74">
      <c r="B406" t="s">
        <v>90</v>
      </c>
      <c r="C406" s="318">
        <v>45292</v>
      </c>
      <c r="D406" s="319"/>
      <c r="E406" s="319"/>
      <c r="F406" s="319"/>
      <c r="G406" s="319"/>
      <c r="H406" s="320"/>
      <c r="I406" s="318">
        <v>45323</v>
      </c>
      <c r="J406" s="319"/>
      <c r="K406" s="319"/>
      <c r="L406" s="319"/>
      <c r="M406" s="319"/>
      <c r="N406" s="320"/>
      <c r="O406" s="318">
        <v>45352</v>
      </c>
      <c r="P406" s="319"/>
      <c r="Q406" s="319"/>
      <c r="R406" s="319"/>
      <c r="S406" s="319"/>
      <c r="T406" s="320"/>
      <c r="U406" s="318">
        <v>45383</v>
      </c>
      <c r="V406" s="319"/>
      <c r="W406" s="319"/>
      <c r="X406" s="319"/>
      <c r="Y406" s="319"/>
      <c r="Z406" s="320"/>
      <c r="AA406" s="318">
        <v>45413</v>
      </c>
      <c r="AB406" s="319"/>
      <c r="AC406" s="319"/>
      <c r="AD406" s="319"/>
      <c r="AE406" s="319"/>
      <c r="AF406" s="320"/>
      <c r="AG406" s="318">
        <v>45444</v>
      </c>
      <c r="AH406" s="319"/>
      <c r="AI406" s="319"/>
      <c r="AJ406" s="319"/>
      <c r="AK406" s="319"/>
      <c r="AL406" s="320"/>
      <c r="AM406" s="318">
        <v>45474</v>
      </c>
      <c r="AN406" s="319"/>
      <c r="AO406" s="319"/>
      <c r="AP406" s="319"/>
      <c r="AQ406" s="319"/>
      <c r="AR406" s="320"/>
      <c r="AS406" s="318">
        <v>45505</v>
      </c>
      <c r="AT406" s="319"/>
      <c r="AU406" s="319"/>
      <c r="AV406" s="319"/>
      <c r="AW406" s="319"/>
      <c r="AX406" s="320"/>
      <c r="AY406" s="318">
        <v>45536</v>
      </c>
      <c r="AZ406" s="319"/>
      <c r="BA406" s="319"/>
      <c r="BB406" s="319"/>
      <c r="BC406" s="319"/>
      <c r="BD406" s="320"/>
      <c r="BE406" s="318">
        <v>45566</v>
      </c>
      <c r="BF406" s="319"/>
      <c r="BG406" s="319"/>
      <c r="BH406" s="319"/>
      <c r="BI406" s="319"/>
      <c r="BJ406" s="320"/>
      <c r="BK406" s="318">
        <v>45597</v>
      </c>
      <c r="BL406" s="319"/>
      <c r="BM406" s="319"/>
      <c r="BN406" s="319"/>
      <c r="BO406" s="319"/>
      <c r="BP406" s="320"/>
      <c r="BQ406" s="318">
        <v>45627</v>
      </c>
      <c r="BR406" s="319"/>
      <c r="BS406" s="319"/>
      <c r="BT406" s="319"/>
      <c r="BU406" s="319"/>
      <c r="BV406" s="320"/>
    </row>
    <row r="407" spans="2:74" ht="60">
      <c r="B407" s="16" t="s">
        <v>1</v>
      </c>
      <c r="C407" s="21" t="s">
        <v>2</v>
      </c>
      <c r="D407" s="12" t="s">
        <v>3</v>
      </c>
      <c r="E407" s="12" t="s">
        <v>4</v>
      </c>
      <c r="F407" s="12" t="s">
        <v>86</v>
      </c>
      <c r="G407" s="12" t="s">
        <v>6</v>
      </c>
      <c r="H407" s="22" t="s">
        <v>7</v>
      </c>
      <c r="I407" s="21" t="s">
        <v>2</v>
      </c>
      <c r="J407" s="12" t="s">
        <v>3</v>
      </c>
      <c r="K407" s="12" t="s">
        <v>4</v>
      </c>
      <c r="L407" s="12" t="s">
        <v>86</v>
      </c>
      <c r="M407" s="12" t="s">
        <v>6</v>
      </c>
      <c r="N407" s="22" t="s">
        <v>7</v>
      </c>
      <c r="O407" s="21" t="s">
        <v>2</v>
      </c>
      <c r="P407" s="12" t="s">
        <v>3</v>
      </c>
      <c r="Q407" s="12" t="s">
        <v>4</v>
      </c>
      <c r="R407" s="12" t="s">
        <v>86</v>
      </c>
      <c r="S407" s="12" t="s">
        <v>6</v>
      </c>
      <c r="T407" s="22" t="s">
        <v>7</v>
      </c>
      <c r="U407" s="21" t="s">
        <v>2</v>
      </c>
      <c r="V407" s="12" t="s">
        <v>3</v>
      </c>
      <c r="W407" s="12" t="s">
        <v>4</v>
      </c>
      <c r="X407" s="12" t="s">
        <v>86</v>
      </c>
      <c r="Y407" s="12" t="s">
        <v>6</v>
      </c>
      <c r="Z407" s="22" t="s">
        <v>7</v>
      </c>
      <c r="AA407" s="21" t="s">
        <v>2</v>
      </c>
      <c r="AB407" s="12" t="s">
        <v>3</v>
      </c>
      <c r="AC407" s="12" t="s">
        <v>4</v>
      </c>
      <c r="AD407" s="12" t="s">
        <v>86</v>
      </c>
      <c r="AE407" s="12" t="s">
        <v>6</v>
      </c>
      <c r="AF407" s="22" t="s">
        <v>7</v>
      </c>
      <c r="AG407" s="21" t="s">
        <v>2</v>
      </c>
      <c r="AH407" s="12" t="s">
        <v>3</v>
      </c>
      <c r="AI407" s="12" t="s">
        <v>4</v>
      </c>
      <c r="AJ407" s="12" t="s">
        <v>86</v>
      </c>
      <c r="AK407" s="12" t="s">
        <v>6</v>
      </c>
      <c r="AL407" s="22" t="s">
        <v>7</v>
      </c>
      <c r="AM407" s="21" t="s">
        <v>2</v>
      </c>
      <c r="AN407" s="12" t="s">
        <v>3</v>
      </c>
      <c r="AO407" s="12" t="s">
        <v>4</v>
      </c>
      <c r="AP407" s="12" t="s">
        <v>86</v>
      </c>
      <c r="AQ407" s="12" t="s">
        <v>6</v>
      </c>
      <c r="AR407" s="22" t="s">
        <v>7</v>
      </c>
      <c r="AS407" s="21" t="s">
        <v>2</v>
      </c>
      <c r="AT407" s="12" t="s">
        <v>3</v>
      </c>
      <c r="AU407" s="12" t="s">
        <v>4</v>
      </c>
      <c r="AV407" s="12" t="s">
        <v>86</v>
      </c>
      <c r="AW407" s="12" t="s">
        <v>6</v>
      </c>
      <c r="AX407" s="22" t="s">
        <v>7</v>
      </c>
      <c r="AY407" s="21" t="s">
        <v>2</v>
      </c>
      <c r="AZ407" s="12" t="s">
        <v>3</v>
      </c>
      <c r="BA407" s="12" t="s">
        <v>4</v>
      </c>
      <c r="BB407" s="12" t="s">
        <v>86</v>
      </c>
      <c r="BC407" s="12" t="s">
        <v>6</v>
      </c>
      <c r="BD407" s="22" t="s">
        <v>7</v>
      </c>
      <c r="BE407" s="21" t="s">
        <v>2</v>
      </c>
      <c r="BF407" s="12" t="s">
        <v>3</v>
      </c>
      <c r="BG407" s="12" t="s">
        <v>4</v>
      </c>
      <c r="BH407" s="12" t="s">
        <v>86</v>
      </c>
      <c r="BI407" s="12" t="s">
        <v>6</v>
      </c>
      <c r="BJ407" s="22" t="s">
        <v>7</v>
      </c>
      <c r="BK407" s="21" t="s">
        <v>2</v>
      </c>
      <c r="BL407" s="12" t="s">
        <v>3</v>
      </c>
      <c r="BM407" s="12" t="s">
        <v>4</v>
      </c>
      <c r="BN407" s="12" t="s">
        <v>86</v>
      </c>
      <c r="BO407" s="12" t="s">
        <v>6</v>
      </c>
      <c r="BP407" s="22" t="s">
        <v>7</v>
      </c>
      <c r="BQ407" s="21" t="s">
        <v>2</v>
      </c>
      <c r="BR407" s="12" t="s">
        <v>3</v>
      </c>
      <c r="BS407" s="12" t="s">
        <v>4</v>
      </c>
      <c r="BT407" s="12" t="s">
        <v>86</v>
      </c>
      <c r="BU407" s="12" t="s">
        <v>6</v>
      </c>
      <c r="BV407" s="22" t="s">
        <v>7</v>
      </c>
    </row>
    <row r="408" spans="2:74">
      <c r="B408" s="17" t="s">
        <v>8</v>
      </c>
      <c r="C408" s="23">
        <f>COUNTIFS('Faturamento SP3'!$D$2:$D$692,'Infos Relatório'!$B$406,'Faturamento SP3'!$E$2:$E$692,'Infos Relatório'!$B408,'Faturamento SP3'!$Z$2:$Z$692,'Infos Relatório'!C$1)</f>
        <v>0</v>
      </c>
      <c r="D408" s="13">
        <f>SUMIFS('Faturamento SP3'!$G$2:$G$692,'Faturamento SP3'!$D$2:$D$692,'Infos Relatório'!$B$406,'Faturamento SP3'!$E$2:$E$692,'Infos Relatório'!$B408,'Faturamento SP3'!$Z$2:$Z$692,'Infos Relatório'!C$1)</f>
        <v>0</v>
      </c>
      <c r="E408" s="13">
        <f>SUMIFS('Faturamento SP3'!$J$2:$J$692,'Faturamento SP3'!$D$2:$D$692,'Infos Relatório'!$B$406,'Faturamento SP3'!$E$2:$E$692,'Infos Relatório'!$B408,'Faturamento SP3'!$Z$2:$Z$692,'Infos Relatório'!C$1)</f>
        <v>0</v>
      </c>
      <c r="F408" s="14">
        <f>SUMIFS('Faturamento SP3'!$O$2:$O$692,'Faturamento SP3'!$D$2:$D$692,'Infos Relatório'!$B$406,'Faturamento SP3'!$E$2:$E$692,'Infos Relatório'!$B408,'Faturamento SP3'!$Z$2:$Z$692,'Infos Relatório'!C$1,'Faturamento SP3'!$T$2:$T$692,"Sim")+SUMIFS('Faturamento SP3'!$P$2:$P$692,'Faturamento SP3'!$D$2:$D$692,'Infos Relatório'!$B$406,'Faturamento SP3'!$E$2:$E$692,'Infos Relatório'!$B408,'Faturamento SP3'!$Z$2:$Z$692,'Infos Relatório'!C$1,'Faturamento SP3'!$T$2:$T$692,"Sim")</f>
        <v>0</v>
      </c>
      <c r="G408" s="27" t="e">
        <f>F408/E408</f>
        <v>#DIV/0!</v>
      </c>
      <c r="H408" s="24">
        <f>SUMIFS('Faturamento SP3'!$H$2:$H$692,'Faturamento SP3'!$D$2:$D$692,'Infos Relatório'!$B$406,'Faturamento SP3'!$E$2:$E$692,'Infos Relatório'!$B408,'Faturamento SP3'!$Z$2:$Z$692,'Infos Relatório'!C$1)</f>
        <v>0</v>
      </c>
      <c r="I408" s="23">
        <f>COUNTIFS('Faturamento SP3'!$D$2:$D$692,'Infos Relatório'!$B$406,'Faturamento SP3'!$E$2:$E$692,'Infos Relatório'!$B408,'Faturamento SP3'!$Z$2:$Z$692,'Infos Relatório'!I$1)</f>
        <v>0</v>
      </c>
      <c r="J408" s="13">
        <f>SUMIFS('Faturamento SP3'!$G$2:$G$692,'Faturamento SP3'!$D$2:$D$692,'Infos Relatório'!$B$406,'Faturamento SP3'!$E$2:$E$692,'Infos Relatório'!$B408,'Faturamento SP3'!$Z$2:$Z$692,'Infos Relatório'!I$1)</f>
        <v>0</v>
      </c>
      <c r="K408" s="13">
        <f>SUMIFS('Faturamento SP3'!$J$2:$J$692,'Faturamento SP3'!$D$2:$D$692,'Infos Relatório'!$B$406,'Faturamento SP3'!$E$2:$E$692,'Infos Relatório'!$B408,'Faturamento SP3'!$Z$2:$Z$692,'Infos Relatório'!I$1)</f>
        <v>0</v>
      </c>
      <c r="L408" s="14">
        <f>SUMIFS('Faturamento SP3'!$O$2:$O$692,'Faturamento SP3'!$D$2:$D$692,'Infos Relatório'!$B$406,'Faturamento SP3'!$E$2:$E$692,'Infos Relatório'!$B408,'Faturamento SP3'!$Z$2:$Z$692,'Infos Relatório'!I$1,'Faturamento SP3'!$T$2:$T$692,"Sim")+SUMIFS('Faturamento SP3'!$P$2:$P$692,'Faturamento SP3'!$D$2:$D$692,'Infos Relatório'!$B$406,'Faturamento SP3'!$E$2:$E$692,'Infos Relatório'!$B408,'Faturamento SP3'!$Z$2:$Z$692,'Infos Relatório'!I$1,'Faturamento SP3'!$T$2:$T$692,"Sim")</f>
        <v>0</v>
      </c>
      <c r="M408" s="27" t="e">
        <f>L408/K408</f>
        <v>#DIV/0!</v>
      </c>
      <c r="N408" s="24">
        <f>SUMIFS('Faturamento SP3'!$H$2:$H$692,'Faturamento SP3'!$D$2:$D$692,'Infos Relatório'!$B$406,'Faturamento SP3'!$E$2:$E$692,'Infos Relatório'!$B408,'Faturamento SP3'!$Z$2:$Z$692,'Infos Relatório'!I$1)</f>
        <v>0</v>
      </c>
      <c r="O408" s="23">
        <f>COUNTIFS('Faturamento SP3'!$D$2:$D$692,'Infos Relatório'!$B$406,'Faturamento SP3'!$E$2:$E$692,'Infos Relatório'!$B408,'Faturamento SP3'!$Z$2:$Z$692,'Infos Relatório'!O$1)</f>
        <v>0</v>
      </c>
      <c r="P408" s="13">
        <f>SUMIFS('Faturamento SP3'!$G$2:$G$692,'Faturamento SP3'!$D$2:$D$692,'Infos Relatório'!$B$406,'Faturamento SP3'!$E$2:$E$692,'Infos Relatório'!$B408,'Faturamento SP3'!$Z$2:$Z$692,'Infos Relatório'!O$1)</f>
        <v>0</v>
      </c>
      <c r="Q408" s="13">
        <f>SUMIFS('Faturamento SP3'!$J$2:$J$692,'Faturamento SP3'!$D$2:$D$692,'Infos Relatório'!$B$406,'Faturamento SP3'!$E$2:$E$692,'Infos Relatório'!$B408,'Faturamento SP3'!$Z$2:$Z$692,'Infos Relatório'!O$1)</f>
        <v>0</v>
      </c>
      <c r="R408" s="14">
        <f>SUMIFS('Faturamento SP3'!$O$2:$O$692,'Faturamento SP3'!$D$2:$D$692,'Infos Relatório'!$B$406,'Faturamento SP3'!$E$2:$E$692,'Infos Relatório'!$B408,'Faturamento SP3'!$Z$2:$Z$692,'Infos Relatório'!O$1,'Faturamento SP3'!$T$2:$T$692,"Sim")+SUMIFS('Faturamento SP3'!$P$2:$P$692,'Faturamento SP3'!$D$2:$D$692,'Infos Relatório'!$B$406,'Faturamento SP3'!$E$2:$E$692,'Infos Relatório'!$B408,'Faturamento SP3'!$Z$2:$Z$692,'Infos Relatório'!O$1,'Faturamento SP3'!$T$2:$T$692,"Sim")</f>
        <v>0</v>
      </c>
      <c r="S408" s="27" t="e">
        <f>R408/Q408</f>
        <v>#DIV/0!</v>
      </c>
      <c r="T408" s="24">
        <f>SUMIFS('Faturamento SP3'!$H$2:$H$692,'Faturamento SP3'!$D$2:$D$692,'Infos Relatório'!$B$406,'Faturamento SP3'!$E$2:$E$692,'Infos Relatório'!$B408,'Faturamento SP3'!$Z$2:$Z$692,'Infos Relatório'!O$1)</f>
        <v>0</v>
      </c>
      <c r="U408" s="23">
        <f>COUNTIFS('Faturamento SP3'!$D$2:$D$692,'Infos Relatório'!$B$406,'Faturamento SP3'!$E$2:$E$692,'Infos Relatório'!$B408,'Faturamento SP3'!$Z$2:$Z$692,'Infos Relatório'!U$1)</f>
        <v>0</v>
      </c>
      <c r="V408" s="13">
        <f>SUMIFS('Faturamento SP3'!$G$2:$G$692,'Faturamento SP3'!$D$2:$D$692,'Infos Relatório'!$B$406,'Faturamento SP3'!$E$2:$E$692,'Infos Relatório'!$B408,'Faturamento SP3'!$Z$2:$Z$692,'Infos Relatório'!U$1)</f>
        <v>0</v>
      </c>
      <c r="W408" s="13">
        <f>SUMIFS('Faturamento SP3'!$J$2:$J$692,'Faturamento SP3'!$D$2:$D$692,'Infos Relatório'!$B$406,'Faturamento SP3'!$E$2:$E$692,'Infos Relatório'!$B408,'Faturamento SP3'!$Z$2:$Z$692,'Infos Relatório'!U$1)</f>
        <v>0</v>
      </c>
      <c r="X408" s="14">
        <f>SUMIFS('Faturamento SP3'!$O$2:$O$692,'Faturamento SP3'!$D$2:$D$692,'Infos Relatório'!$B$406,'Faturamento SP3'!$E$2:$E$692,'Infos Relatório'!$B408,'Faturamento SP3'!$Z$2:$Z$692,'Infos Relatório'!U$1,'Faturamento SP3'!$T$2:$T$692,"Sim")+SUMIFS('Faturamento SP3'!$P$2:$P$692,'Faturamento SP3'!$D$2:$D$692,'Infos Relatório'!$B$406,'Faturamento SP3'!$E$2:$E$692,'Infos Relatório'!$B408,'Faturamento SP3'!$Z$2:$Z$692,'Infos Relatório'!U$1,'Faturamento SP3'!$T$2:$T$692,"Sim")</f>
        <v>0</v>
      </c>
      <c r="Y408" s="27" t="e">
        <f>X408/W408</f>
        <v>#DIV/0!</v>
      </c>
      <c r="Z408" s="24">
        <f>SUMIFS('Faturamento SP3'!$H$2:$H$692,'Faturamento SP3'!$D$2:$D$692,'Infos Relatório'!$B$406,'Faturamento SP3'!$E$2:$E$692,'Infos Relatório'!$B408,'Faturamento SP3'!$Z$2:$Z$692,'Infos Relatório'!U$1)</f>
        <v>0</v>
      </c>
      <c r="AA408" s="23">
        <f>COUNTIFS('Faturamento SP3'!$D$2:$D$692,'Infos Relatório'!$B$406,'Faturamento SP3'!$E$2:$E$692,'Infos Relatório'!$B408,'Faturamento SP3'!$Z$2:$Z$692,'Infos Relatório'!AA$1)</f>
        <v>0</v>
      </c>
      <c r="AB408" s="13">
        <f>SUMIFS('Faturamento SP3'!$G$2:$G$692,'Faturamento SP3'!$D$2:$D$692,'Infos Relatório'!$B$406,'Faturamento SP3'!$E$2:$E$692,'Infos Relatório'!$B408,'Faturamento SP3'!$Z$2:$Z$692,'Infos Relatório'!AA$1)</f>
        <v>0</v>
      </c>
      <c r="AC408" s="13">
        <f>SUMIFS('Faturamento SP3'!$J$2:$J$692,'Faturamento SP3'!$D$2:$D$692,'Infos Relatório'!$B$406,'Faturamento SP3'!$E$2:$E$692,'Infos Relatório'!$B408,'Faturamento SP3'!$Z$2:$Z$692,'Infos Relatório'!AA$1)</f>
        <v>0</v>
      </c>
      <c r="AD408" s="14">
        <f>SUMIFS('Faturamento SP3'!$O$2:$O$692,'Faturamento SP3'!$D$2:$D$692,'Infos Relatório'!$B$406,'Faturamento SP3'!$E$2:$E$692,'Infos Relatório'!$B408,'Faturamento SP3'!$Z$2:$Z$692,'Infos Relatório'!AA$1,'Faturamento SP3'!$T$2:$T$692,"Sim")+SUMIFS('Faturamento SP3'!$P$2:$P$692,'Faturamento SP3'!$D$2:$D$692,'Infos Relatório'!$B$406,'Faturamento SP3'!$E$2:$E$692,'Infos Relatório'!$B408,'Faturamento SP3'!$Z$2:$Z$692,'Infos Relatório'!AA$1,'Faturamento SP3'!$T$2:$T$692,"Sim")</f>
        <v>0</v>
      </c>
      <c r="AE408" s="27" t="e">
        <f>AD408/AC408</f>
        <v>#DIV/0!</v>
      </c>
      <c r="AF408" s="24">
        <f>SUMIFS('Faturamento SP3'!$H$2:$H$692,'Faturamento SP3'!$D$2:$D$692,'Infos Relatório'!$B$406,'Faturamento SP3'!$E$2:$E$692,'Infos Relatório'!$B408,'Faturamento SP3'!$Z$2:$Z$692,'Infos Relatório'!AA$1)</f>
        <v>0</v>
      </c>
      <c r="AG408" s="23">
        <f>COUNTIFS('Faturamento SP3'!$D$2:$D$692,'Infos Relatório'!$B$406,'Faturamento SP3'!$E$2:$E$692,'Infos Relatório'!$B408,'Faturamento SP3'!$Z$2:$Z$692,'Infos Relatório'!AG$1)</f>
        <v>0</v>
      </c>
      <c r="AH408" s="13">
        <f>SUMIFS('Faturamento SP3'!$G$2:$G$692,'Faturamento SP3'!$D$2:$D$692,'Infos Relatório'!$B$406,'Faturamento SP3'!$E$2:$E$692,'Infos Relatório'!$B408,'Faturamento SP3'!$Z$2:$Z$692,'Infos Relatório'!AG$1)</f>
        <v>0</v>
      </c>
      <c r="AI408" s="13">
        <f>SUMIFS('Faturamento SP3'!$J$2:$J$692,'Faturamento SP3'!$D$2:$D$692,'Infos Relatório'!$B$406,'Faturamento SP3'!$E$2:$E$692,'Infos Relatório'!$B408,'Faturamento SP3'!$Z$2:$Z$692,'Infos Relatório'!AG$1)</f>
        <v>0</v>
      </c>
      <c r="AJ408" s="14">
        <f>SUMIFS('Faturamento SP3'!$O$2:$O$692,'Faturamento SP3'!$D$2:$D$692,'Infos Relatório'!$B$406,'Faturamento SP3'!$E$2:$E$692,'Infos Relatório'!$B408,'Faturamento SP3'!$Z$2:$Z$692,'Infos Relatório'!AG$1,'Faturamento SP3'!$T$2:$T$692,"Sim")+SUMIFS('Faturamento SP3'!$P$2:$P$692,'Faturamento SP3'!$D$2:$D$692,'Infos Relatório'!$B$406,'Faturamento SP3'!$E$2:$E$692,'Infos Relatório'!$B408,'Faturamento SP3'!$Z$2:$Z$692,'Infos Relatório'!AG$1,'Faturamento SP3'!$T$2:$T$692,"Sim")</f>
        <v>0</v>
      </c>
      <c r="AK408" s="27" t="e">
        <f>AJ408/AI408</f>
        <v>#DIV/0!</v>
      </c>
      <c r="AL408" s="24">
        <f>SUMIFS('Faturamento SP3'!$H$2:$H$692,'Faturamento SP3'!$D$2:$D$692,'Infos Relatório'!$B$406,'Faturamento SP3'!$E$2:$E$692,'Infos Relatório'!$B408,'Faturamento SP3'!$Z$2:$Z$692,'Infos Relatório'!AG$1)</f>
        <v>0</v>
      </c>
      <c r="AM408" s="23">
        <f>COUNTIFS('Faturamento SP3'!$D$2:$D$692,'Infos Relatório'!$B$406,'Faturamento SP3'!$E$2:$E$692,'Infos Relatório'!$B408,'Faturamento SP3'!$Z$2:$Z$692,'Infos Relatório'!AM$1)</f>
        <v>0</v>
      </c>
      <c r="AN408" s="13">
        <f>SUMIFS('Faturamento SP3'!$G$2:$G$692,'Faturamento SP3'!$D$2:$D$692,'Infos Relatório'!$B$406,'Faturamento SP3'!$E$2:$E$692,'Infos Relatório'!$B408,'Faturamento SP3'!$Z$2:$Z$692,'Infos Relatório'!AM$1)</f>
        <v>0</v>
      </c>
      <c r="AO408" s="13">
        <f>SUMIFS('Faturamento SP3'!$J$2:$J$692,'Faturamento SP3'!$D$2:$D$692,'Infos Relatório'!$B$406,'Faturamento SP3'!$E$2:$E$692,'Infos Relatório'!$B408,'Faturamento SP3'!$Z$2:$Z$692,'Infos Relatório'!AM$1)</f>
        <v>0</v>
      </c>
      <c r="AP408" s="14">
        <f>SUMIFS('Faturamento SP3'!$O$2:$O$692,'Faturamento SP3'!$D$2:$D$692,'Infos Relatório'!$B$406,'Faturamento SP3'!$E$2:$E$692,'Infos Relatório'!$B408,'Faturamento SP3'!$Z$2:$Z$692,'Infos Relatório'!AM$1,'Faturamento SP3'!$T$2:$T$692,"Sim")+SUMIFS('Faturamento SP3'!$P$2:$P$692,'Faturamento SP3'!$D$2:$D$692,'Infos Relatório'!$B$406,'Faturamento SP3'!$E$2:$E$692,'Infos Relatório'!$B408,'Faturamento SP3'!$Z$2:$Z$692,'Infos Relatório'!AM$1,'Faturamento SP3'!$T$2:$T$692,"Sim")</f>
        <v>0</v>
      </c>
      <c r="AQ408" s="27" t="e">
        <f>AP408/AO408</f>
        <v>#DIV/0!</v>
      </c>
      <c r="AR408" s="24">
        <f>SUMIFS('Faturamento SP3'!$H$2:$H$692,'Faturamento SP3'!$D$2:$D$692,'Infos Relatório'!$B$406,'Faturamento SP3'!$E$2:$E$692,'Infos Relatório'!$B408,'Faturamento SP3'!$Z$2:$Z$692,'Infos Relatório'!AM$1)</f>
        <v>0</v>
      </c>
      <c r="AS408" s="23">
        <f>COUNTIFS('Faturamento SP3'!$D$2:$D$692,'Infos Relatório'!$B$406,'Faturamento SP3'!$E$2:$E$692,'Infos Relatório'!$B408,'Faturamento SP3'!$Z$2:$Z$692,'Infos Relatório'!AS$1)</f>
        <v>0</v>
      </c>
      <c r="AT408" s="13">
        <f>SUMIFS('Faturamento SP3'!$G$2:$G$692,'Faturamento SP3'!$D$2:$D$692,'Infos Relatório'!$B$406,'Faturamento SP3'!$E$2:$E$692,'Infos Relatório'!$B408,'Faturamento SP3'!$Z$2:$Z$692,'Infos Relatório'!AS$1)</f>
        <v>0</v>
      </c>
      <c r="AU408" s="13">
        <f>SUMIFS('Faturamento SP3'!$J$2:$J$692,'Faturamento SP3'!$D$2:$D$692,'Infos Relatório'!$B$406,'Faturamento SP3'!$E$2:$E$692,'Infos Relatório'!$B408,'Faturamento SP3'!$Z$2:$Z$692,'Infos Relatório'!AS$1)</f>
        <v>0</v>
      </c>
      <c r="AV408" s="14">
        <f>SUMIFS('Faturamento SP3'!$O$2:$O$692,'Faturamento SP3'!$D$2:$D$692,'Infos Relatório'!$B$406,'Faturamento SP3'!$E$2:$E$692,'Infos Relatório'!$B408,'Faturamento SP3'!$Z$2:$Z$692,'Infos Relatório'!AS$1,'Faturamento SP3'!$T$2:$T$692,"Sim")+SUMIFS('Faturamento SP3'!$P$2:$P$692,'Faturamento SP3'!$D$2:$D$692,'Infos Relatório'!$B$406,'Faturamento SP3'!$E$2:$E$692,'Infos Relatório'!$B408,'Faturamento SP3'!$Z$2:$Z$692,'Infos Relatório'!AS$1,'Faturamento SP3'!$T$2:$T$692,"Sim")</f>
        <v>0</v>
      </c>
      <c r="AW408" s="27" t="e">
        <f>AV408/AU408</f>
        <v>#DIV/0!</v>
      </c>
      <c r="AX408" s="24">
        <f>SUMIFS('Faturamento SP3'!$H$2:$H$692,'Faturamento SP3'!$D$2:$D$692,'Infos Relatório'!$B$406,'Faturamento SP3'!$E$2:$E$692,'Infos Relatório'!$B408,'Faturamento SP3'!$Z$2:$Z$692,'Infos Relatório'!AS$1)</f>
        <v>0</v>
      </c>
      <c r="AY408" s="23">
        <f>COUNTIFS('Faturamento SP3'!$D$2:$D$692,'Infos Relatório'!$B$406,'Faturamento SP3'!$E$2:$E$692,'Infos Relatório'!$B408,'Faturamento SP3'!$Z$2:$Z$692,'Infos Relatório'!AY$1)</f>
        <v>0</v>
      </c>
      <c r="AZ408" s="13">
        <f>SUMIFS('Faturamento SP3'!$G$2:$G$692,'Faturamento SP3'!$D$2:$D$692,'Infos Relatório'!$B$406,'Faturamento SP3'!$E$2:$E$692,'Infos Relatório'!$B408,'Faturamento SP3'!$Z$2:$Z$692,'Infos Relatório'!AY$1)</f>
        <v>0</v>
      </c>
      <c r="BA408" s="13">
        <f>SUMIFS('Faturamento SP3'!$J$2:$J$692,'Faturamento SP3'!$D$2:$D$692,'Infos Relatório'!$B$406,'Faturamento SP3'!$E$2:$E$692,'Infos Relatório'!$B408,'Faturamento SP3'!$Z$2:$Z$692,'Infos Relatório'!AY$1)</f>
        <v>0</v>
      </c>
      <c r="BB408" s="14">
        <f>SUMIFS('Faturamento SP3'!$O$2:$O$692,'Faturamento SP3'!$D$2:$D$692,'Infos Relatório'!$B$406,'Faturamento SP3'!$E$2:$E$692,'Infos Relatório'!$B408,'Faturamento SP3'!$Z$2:$Z$692,'Infos Relatório'!AY$1,'Faturamento SP3'!$T$2:$T$692,"Sim")+SUMIFS('Faturamento SP3'!$P$2:$P$692,'Faturamento SP3'!$D$2:$D$692,'Infos Relatório'!$B$406,'Faturamento SP3'!$E$2:$E$692,'Infos Relatório'!$B408,'Faturamento SP3'!$Z$2:$Z$692,'Infos Relatório'!AY$1,'Faturamento SP3'!$T$2:$T$692,"Sim")</f>
        <v>0</v>
      </c>
      <c r="BC408" s="27" t="e">
        <f>BB408/BA408</f>
        <v>#DIV/0!</v>
      </c>
      <c r="BD408" s="24">
        <f>SUMIFS('Faturamento SP3'!$H$2:$H$692,'Faturamento SP3'!$D$2:$D$692,'Infos Relatório'!$B$406,'Faturamento SP3'!$E$2:$E$692,'Infos Relatório'!$B408,'Faturamento SP3'!$Z$2:$Z$692,'Infos Relatório'!AY$1)</f>
        <v>0</v>
      </c>
      <c r="BE408" s="23">
        <f>COUNTIFS('Faturamento SP3'!$D$2:$D$692,'Infos Relatório'!$B$406,'Faturamento SP3'!$E$2:$E$692,'Infos Relatório'!$B408,'Faturamento SP3'!$Z$2:$Z$692,'Infos Relatório'!BE$1)</f>
        <v>0</v>
      </c>
      <c r="BF408" s="13">
        <f>SUMIFS('Faturamento SP3'!$G$2:$G$692,'Faturamento SP3'!$D$2:$D$692,'Infos Relatório'!$B$406,'Faturamento SP3'!$E$2:$E$692,'Infos Relatório'!$B408,'Faturamento SP3'!$Z$2:$Z$692,'Infos Relatório'!BE$1)</f>
        <v>0</v>
      </c>
      <c r="BG408" s="13">
        <f>SUMIFS('Faturamento SP3'!$J$2:$J$692,'Faturamento SP3'!$D$2:$D$692,'Infos Relatório'!$B$406,'Faturamento SP3'!$E$2:$E$692,'Infos Relatório'!$B408,'Faturamento SP3'!$Z$2:$Z$692,'Infos Relatório'!BE$1)</f>
        <v>0</v>
      </c>
      <c r="BH408" s="14">
        <f>SUMIFS('Faturamento SP3'!$O$2:$O$692,'Faturamento SP3'!$D$2:$D$692,'Infos Relatório'!$B$406,'Faturamento SP3'!$E$2:$E$692,'Infos Relatório'!$B408,'Faturamento SP3'!$Z$2:$Z$692,'Infos Relatório'!BE$1,'Faturamento SP3'!$T$2:$T$692,"Sim")+SUMIFS('Faturamento SP3'!$P$2:$P$692,'Faturamento SP3'!$D$2:$D$692,'Infos Relatório'!$B$406,'Faturamento SP3'!$E$2:$E$692,'Infos Relatório'!$B408,'Faturamento SP3'!$Z$2:$Z$692,'Infos Relatório'!BE$1,'Faturamento SP3'!$T$2:$T$692,"Sim")</f>
        <v>0</v>
      </c>
      <c r="BI408" s="27" t="e">
        <f>BH408/BG408</f>
        <v>#DIV/0!</v>
      </c>
      <c r="BJ408" s="24">
        <f>SUMIFS('Faturamento SP3'!$H$2:$H$692,'Faturamento SP3'!$D$2:$D$692,'Infos Relatório'!$B$406,'Faturamento SP3'!$E$2:$E$692,'Infos Relatório'!$B408,'Faturamento SP3'!$Z$2:$Z$692,'Infos Relatório'!BE$1)</f>
        <v>0</v>
      </c>
      <c r="BK408" s="23">
        <f>COUNTIFS('Faturamento SP3'!$D$2:$D$692,'Infos Relatório'!$B$406,'Faturamento SP3'!$E$2:$E$692,'Infos Relatório'!$B408,'Faturamento SP3'!$Z$2:$Z$692,'Infos Relatório'!BK$1)</f>
        <v>0</v>
      </c>
      <c r="BL408" s="13">
        <f>SUMIFS('Faturamento SP3'!$G$2:$G$692,'Faturamento SP3'!$D$2:$D$692,'Infos Relatório'!$B$406,'Faturamento SP3'!$E$2:$E$692,'Infos Relatório'!$B408,'Faturamento SP3'!$Z$2:$Z$692,'Infos Relatório'!BK$1)</f>
        <v>0</v>
      </c>
      <c r="BM408" s="13">
        <f>SUMIFS('Faturamento SP3'!$J$2:$J$692,'Faturamento SP3'!$D$2:$D$692,'Infos Relatório'!$B$406,'Faturamento SP3'!$E$2:$E$692,'Infos Relatório'!$B408,'Faturamento SP3'!$Z$2:$Z$692,'Infos Relatório'!BK$1)</f>
        <v>0</v>
      </c>
      <c r="BN408" s="14">
        <f>SUMIFS('Faturamento SP3'!$O$2:$O$692,'Faturamento SP3'!$D$2:$D$692,'Infos Relatório'!$B$406,'Faturamento SP3'!$E$2:$E$692,'Infos Relatório'!$B408,'Faturamento SP3'!$Z$2:$Z$692,'Infos Relatório'!BK$1,'Faturamento SP3'!$T$2:$T$692,"Sim")+SUMIFS('Faturamento SP3'!$P$2:$P$692,'Faturamento SP3'!$D$2:$D$692,'Infos Relatório'!$B$406,'Faturamento SP3'!$E$2:$E$692,'Infos Relatório'!$B408,'Faturamento SP3'!$Z$2:$Z$692,'Infos Relatório'!BK$1,'Faturamento SP3'!$T$2:$T$692,"Sim")</f>
        <v>0</v>
      </c>
      <c r="BO408" s="27" t="e">
        <f>BN408/BM408</f>
        <v>#DIV/0!</v>
      </c>
      <c r="BP408" s="24">
        <f>SUMIFS('Faturamento SP3'!$H$2:$H$692,'Faturamento SP3'!$D$2:$D$692,'Infos Relatório'!$B$406,'Faturamento SP3'!$E$2:$E$692,'Infos Relatório'!$B408,'Faturamento SP3'!$Z$2:$Z$692,'Infos Relatório'!BK$1)</f>
        <v>0</v>
      </c>
      <c r="BQ408" s="23">
        <f>COUNTIFS('Faturamento SP3'!$D$2:$D$692,'Infos Relatório'!$B$406,'Faturamento SP3'!$E$2:$E$692,'Infos Relatório'!$B408,'Faturamento SP3'!$Z$2:$Z$692,'Infos Relatório'!BQ$1)</f>
        <v>0</v>
      </c>
      <c r="BR408" s="13">
        <f>SUMIFS('Faturamento SP3'!$G$2:$G$692,'Faturamento SP3'!$D$2:$D$692,'Infos Relatório'!$B$406,'Faturamento SP3'!$E$2:$E$692,'Infos Relatório'!$B408,'Faturamento SP3'!$Z$2:$Z$692,'Infos Relatório'!BQ$1)</f>
        <v>0</v>
      </c>
      <c r="BS408" s="13">
        <f>SUMIFS('Faturamento SP3'!$J$2:$J$692,'Faturamento SP3'!$D$2:$D$692,'Infos Relatório'!$B$406,'Faturamento SP3'!$E$2:$E$692,'Infos Relatório'!$B408,'Faturamento SP3'!$Z$2:$Z$692,'Infos Relatório'!BQ$1)</f>
        <v>0</v>
      </c>
      <c r="BT408" s="14">
        <f>SUMIFS('Faturamento SP3'!$O$2:$O$692,'Faturamento SP3'!$D$2:$D$692,'Infos Relatório'!$B$406,'Faturamento SP3'!$E$2:$E$692,'Infos Relatório'!$B408,'Faturamento SP3'!$Z$2:$Z$692,'Infos Relatório'!BQ$1,'Faturamento SP3'!$T$2:$T$692,"Sim")+SUMIFS('Faturamento SP3'!$P$2:$P$692,'Faturamento SP3'!$D$2:$D$692,'Infos Relatório'!$B$406,'Faturamento SP3'!$E$2:$E$692,'Infos Relatório'!$B408,'Faturamento SP3'!$Z$2:$Z$692,'Infos Relatório'!BQ$1,'Faturamento SP3'!$T$2:$T$692,"Sim")</f>
        <v>0</v>
      </c>
      <c r="BU408" s="27" t="e">
        <f>BT408/BS408</f>
        <v>#DIV/0!</v>
      </c>
      <c r="BV408" s="24">
        <f>SUMIFS('Faturamento SP3'!$H$2:$H$692,'Faturamento SP3'!$D$2:$D$692,'Infos Relatório'!$B$406,'Faturamento SP3'!$E$2:$E$692,'Infos Relatório'!$B408,'Faturamento SP3'!$Z$2:$Z$692,'Infos Relatório'!BQ$1)</f>
        <v>0</v>
      </c>
    </row>
    <row r="409" spans="2:74">
      <c r="B409" s="17" t="s">
        <v>9</v>
      </c>
      <c r="C409" s="23">
        <f>COUNTIFS('Faturamento SP3'!$D$2:$D$692,'Infos Relatório'!$B$406,'Faturamento SP3'!$E$2:$E$692,'Infos Relatório'!$B409,'Faturamento SP3'!$Z$2:$Z$692,'Infos Relatório'!C$1)</f>
        <v>0</v>
      </c>
      <c r="D409" s="13">
        <f>SUMIFS('Faturamento SP3'!$G$2:$G$692,'Faturamento SP3'!$D$2:$D$692,'Infos Relatório'!$B$406,'Faturamento SP3'!$E$2:$E$692,'Infos Relatório'!$B409,'Faturamento SP3'!$Z$2:$Z$692,'Infos Relatório'!C$1)</f>
        <v>0</v>
      </c>
      <c r="E409" s="13">
        <f>SUMIFS('Faturamento SP3'!$J$2:$J$692,'Faturamento SP3'!$D$2:$D$692,'Infos Relatório'!$B$406,'Faturamento SP3'!$E$2:$E$692,'Infos Relatório'!$B409,'Faturamento SP3'!$Z$2:$Z$692,'Infos Relatório'!C$1)</f>
        <v>0</v>
      </c>
      <c r="F409" s="14">
        <f>SUMIFS('Faturamento SP3'!$O$2:$O$692,'Faturamento SP3'!$D$2:$D$692,'Infos Relatório'!$B$406,'Faturamento SP3'!$E$2:$E$692,'Infos Relatório'!$B409,'Faturamento SP3'!$Z$2:$Z$692,'Infos Relatório'!C$1,'Faturamento SP3'!$T$2:$T$692,"Sim")+SUMIFS('Faturamento SP3'!$P$2:$P$692,'Faturamento SP3'!$D$2:$D$692,'Infos Relatório'!$B$406,'Faturamento SP3'!$E$2:$E$692,'Infos Relatório'!$B409,'Faturamento SP3'!$Z$2:$Z$692,'Infos Relatório'!C$1,'Faturamento SP3'!$T$2:$T$692,"Sim")</f>
        <v>0</v>
      </c>
      <c r="G409" s="27" t="e">
        <f t="shared" ref="G409:G472" si="157">F409/E409</f>
        <v>#DIV/0!</v>
      </c>
      <c r="H409" s="24">
        <f>SUMIFS('Faturamento SP3'!$H$2:$H$692,'Faturamento SP3'!$D$2:$D$692,'Infos Relatório'!$B$406,'Faturamento SP3'!$E$2:$E$692,'Infos Relatório'!$B409,'Faturamento SP3'!$Z$2:$Z$692,'Infos Relatório'!C$1)</f>
        <v>0</v>
      </c>
      <c r="I409" s="23">
        <f>COUNTIFS('Faturamento SP3'!$D$2:$D$692,'Infos Relatório'!$B$406,'Faturamento SP3'!$E$2:$E$692,'Infos Relatório'!$B409,'Faturamento SP3'!$Z$2:$Z$692,'Infos Relatório'!I$1)</f>
        <v>0</v>
      </c>
      <c r="J409" s="13">
        <f>SUMIFS('Faturamento SP3'!$G$2:$G$692,'Faturamento SP3'!$D$2:$D$692,'Infos Relatório'!$B$406,'Faturamento SP3'!$E$2:$E$692,'Infos Relatório'!$B409,'Faturamento SP3'!$Z$2:$Z$692,'Infos Relatório'!I$1)</f>
        <v>0</v>
      </c>
      <c r="K409" s="13">
        <f>SUMIFS('Faturamento SP3'!$J$2:$J$692,'Faturamento SP3'!$D$2:$D$692,'Infos Relatório'!$B$406,'Faturamento SP3'!$E$2:$E$692,'Infos Relatório'!$B409,'Faturamento SP3'!$Z$2:$Z$692,'Infos Relatório'!I$1)</f>
        <v>0</v>
      </c>
      <c r="L409" s="14">
        <f>SUMIFS('Faturamento SP3'!$O$2:$O$692,'Faturamento SP3'!$D$2:$D$692,'Infos Relatório'!$B$406,'Faturamento SP3'!$E$2:$E$692,'Infos Relatório'!$B409,'Faturamento SP3'!$Z$2:$Z$692,'Infos Relatório'!I$1,'Faturamento SP3'!$T$2:$T$692,"Sim")+SUMIFS('Faturamento SP3'!$P$2:$P$692,'Faturamento SP3'!$D$2:$D$692,'Infos Relatório'!$B$406,'Faturamento SP3'!$E$2:$E$692,'Infos Relatório'!$B409,'Faturamento SP3'!$Z$2:$Z$692,'Infos Relatório'!I$1,'Faturamento SP3'!$T$2:$T$692,"Sim")</f>
        <v>0</v>
      </c>
      <c r="M409" s="27" t="e">
        <f t="shared" ref="M409:M472" si="158">L409/K409</f>
        <v>#DIV/0!</v>
      </c>
      <c r="N409" s="24">
        <f>SUMIFS('Faturamento SP3'!$H$2:$H$692,'Faturamento SP3'!$D$2:$D$692,'Infos Relatório'!$B$406,'Faturamento SP3'!$E$2:$E$692,'Infos Relatório'!$B409,'Faturamento SP3'!$Z$2:$Z$692,'Infos Relatório'!I$1)</f>
        <v>0</v>
      </c>
      <c r="O409" s="23">
        <f>COUNTIFS('Faturamento SP3'!$D$2:$D$692,'Infos Relatório'!$B$406,'Faturamento SP3'!$E$2:$E$692,'Infos Relatório'!$B409,'Faturamento SP3'!$Z$2:$Z$692,'Infos Relatório'!O$1)</f>
        <v>0</v>
      </c>
      <c r="P409" s="13">
        <f>SUMIFS('Faturamento SP3'!$G$2:$G$692,'Faturamento SP3'!$D$2:$D$692,'Infos Relatório'!$B$406,'Faturamento SP3'!$E$2:$E$692,'Infos Relatório'!$B409,'Faturamento SP3'!$Z$2:$Z$692,'Infos Relatório'!O$1)</f>
        <v>0</v>
      </c>
      <c r="Q409" s="13">
        <f>SUMIFS('Faturamento SP3'!$J$2:$J$692,'Faturamento SP3'!$D$2:$D$692,'Infos Relatório'!$B$406,'Faturamento SP3'!$E$2:$E$692,'Infos Relatório'!$B409,'Faturamento SP3'!$Z$2:$Z$692,'Infos Relatório'!O$1)</f>
        <v>0</v>
      </c>
      <c r="R409" s="14">
        <f>SUMIFS('Faturamento SP3'!$O$2:$O$692,'Faturamento SP3'!$D$2:$D$692,'Infos Relatório'!$B$406,'Faturamento SP3'!$E$2:$E$692,'Infos Relatório'!$B409,'Faturamento SP3'!$Z$2:$Z$692,'Infos Relatório'!O$1,'Faturamento SP3'!$T$2:$T$692,"Sim")+SUMIFS('Faturamento SP3'!$P$2:$P$692,'Faturamento SP3'!$D$2:$D$692,'Infos Relatório'!$B$406,'Faturamento SP3'!$E$2:$E$692,'Infos Relatório'!$B409,'Faturamento SP3'!$Z$2:$Z$692,'Infos Relatório'!O$1,'Faturamento SP3'!$T$2:$T$692,"Sim")</f>
        <v>0</v>
      </c>
      <c r="S409" s="27" t="e">
        <f t="shared" ref="S409:S472" si="159">R409/Q409</f>
        <v>#DIV/0!</v>
      </c>
      <c r="T409" s="24">
        <f>SUMIFS('Faturamento SP3'!$H$2:$H$692,'Faturamento SP3'!$D$2:$D$692,'Infos Relatório'!$B$406,'Faturamento SP3'!$E$2:$E$692,'Infos Relatório'!$B409,'Faturamento SP3'!$Z$2:$Z$692,'Infos Relatório'!O$1)</f>
        <v>0</v>
      </c>
      <c r="U409" s="23">
        <f>COUNTIFS('Faturamento SP3'!$D$2:$D$692,'Infos Relatório'!$B$406,'Faturamento SP3'!$E$2:$E$692,'Infos Relatório'!$B409,'Faturamento SP3'!$Z$2:$Z$692,'Infos Relatório'!U$1)</f>
        <v>0</v>
      </c>
      <c r="V409" s="13">
        <f>SUMIFS('Faturamento SP3'!$G$2:$G$692,'Faturamento SP3'!$D$2:$D$692,'Infos Relatório'!$B$406,'Faturamento SP3'!$E$2:$E$692,'Infos Relatório'!$B409,'Faturamento SP3'!$Z$2:$Z$692,'Infos Relatório'!U$1)</f>
        <v>0</v>
      </c>
      <c r="W409" s="13">
        <f>SUMIFS('Faturamento SP3'!$J$2:$J$692,'Faturamento SP3'!$D$2:$D$692,'Infos Relatório'!$B$406,'Faturamento SP3'!$E$2:$E$692,'Infos Relatório'!$B409,'Faturamento SP3'!$Z$2:$Z$692,'Infos Relatório'!U$1)</f>
        <v>0</v>
      </c>
      <c r="X409" s="14">
        <f>SUMIFS('Faturamento SP3'!$O$2:$O$692,'Faturamento SP3'!$D$2:$D$692,'Infos Relatório'!$B$406,'Faturamento SP3'!$E$2:$E$692,'Infos Relatório'!$B409,'Faturamento SP3'!$Z$2:$Z$692,'Infos Relatório'!U$1,'Faturamento SP3'!$T$2:$T$692,"Sim")+SUMIFS('Faturamento SP3'!$P$2:$P$692,'Faturamento SP3'!$D$2:$D$692,'Infos Relatório'!$B$406,'Faturamento SP3'!$E$2:$E$692,'Infos Relatório'!$B409,'Faturamento SP3'!$Z$2:$Z$692,'Infos Relatório'!U$1,'Faturamento SP3'!$T$2:$T$692,"Sim")</f>
        <v>0</v>
      </c>
      <c r="Y409" s="27" t="e">
        <f t="shared" ref="Y409:Y472" si="160">X409/W409</f>
        <v>#DIV/0!</v>
      </c>
      <c r="Z409" s="24">
        <f>SUMIFS('Faturamento SP3'!$H$2:$H$692,'Faturamento SP3'!$D$2:$D$692,'Infos Relatório'!$B$406,'Faturamento SP3'!$E$2:$E$692,'Infos Relatório'!$B409,'Faturamento SP3'!$Z$2:$Z$692,'Infos Relatório'!U$1)</f>
        <v>0</v>
      </c>
      <c r="AA409" s="23">
        <f>COUNTIFS('Faturamento SP3'!$D$2:$D$692,'Infos Relatório'!$B$406,'Faturamento SP3'!$E$2:$E$692,'Infos Relatório'!$B409,'Faturamento SP3'!$Z$2:$Z$692,'Infos Relatório'!AA$1)</f>
        <v>0</v>
      </c>
      <c r="AB409" s="13">
        <f>SUMIFS('Faturamento SP3'!$G$2:$G$692,'Faturamento SP3'!$D$2:$D$692,'Infos Relatório'!$B$406,'Faturamento SP3'!$E$2:$E$692,'Infos Relatório'!$B409,'Faturamento SP3'!$Z$2:$Z$692,'Infos Relatório'!AA$1)</f>
        <v>0</v>
      </c>
      <c r="AC409" s="13">
        <f>SUMIFS('Faturamento SP3'!$J$2:$J$692,'Faturamento SP3'!$D$2:$D$692,'Infos Relatório'!$B$406,'Faturamento SP3'!$E$2:$E$692,'Infos Relatório'!$B409,'Faturamento SP3'!$Z$2:$Z$692,'Infos Relatório'!AA$1)</f>
        <v>0</v>
      </c>
      <c r="AD409" s="14">
        <f>SUMIFS('Faturamento SP3'!$O$2:$O$692,'Faturamento SP3'!$D$2:$D$692,'Infos Relatório'!$B$406,'Faturamento SP3'!$E$2:$E$692,'Infos Relatório'!$B409,'Faturamento SP3'!$Z$2:$Z$692,'Infos Relatório'!AA$1,'Faturamento SP3'!$T$2:$T$692,"Sim")+SUMIFS('Faturamento SP3'!$P$2:$P$692,'Faturamento SP3'!$D$2:$D$692,'Infos Relatório'!$B$406,'Faturamento SP3'!$E$2:$E$692,'Infos Relatório'!$B409,'Faturamento SP3'!$Z$2:$Z$692,'Infos Relatório'!AA$1,'Faturamento SP3'!$T$2:$T$692,"Sim")</f>
        <v>0</v>
      </c>
      <c r="AE409" s="27" t="e">
        <f t="shared" ref="AE409:AE472" si="161">AD409/AC409</f>
        <v>#DIV/0!</v>
      </c>
      <c r="AF409" s="24">
        <f>SUMIFS('Faturamento SP3'!$H$2:$H$692,'Faturamento SP3'!$D$2:$D$692,'Infos Relatório'!$B$406,'Faturamento SP3'!$E$2:$E$692,'Infos Relatório'!$B409,'Faturamento SP3'!$Z$2:$Z$692,'Infos Relatório'!AA$1)</f>
        <v>0</v>
      </c>
      <c r="AG409" s="23">
        <f>COUNTIFS('Faturamento SP3'!$D$2:$D$692,'Infos Relatório'!$B$406,'Faturamento SP3'!$E$2:$E$692,'Infos Relatório'!$B409,'Faturamento SP3'!$Z$2:$Z$692,'Infos Relatório'!AG$1)</f>
        <v>0</v>
      </c>
      <c r="AH409" s="13">
        <f>SUMIFS('Faturamento SP3'!$G$2:$G$692,'Faturamento SP3'!$D$2:$D$692,'Infos Relatório'!$B$406,'Faturamento SP3'!$E$2:$E$692,'Infos Relatório'!$B409,'Faturamento SP3'!$Z$2:$Z$692,'Infos Relatório'!AG$1)</f>
        <v>0</v>
      </c>
      <c r="AI409" s="13">
        <f>SUMIFS('Faturamento SP3'!$J$2:$J$692,'Faturamento SP3'!$D$2:$D$692,'Infos Relatório'!$B$406,'Faturamento SP3'!$E$2:$E$692,'Infos Relatório'!$B409,'Faturamento SP3'!$Z$2:$Z$692,'Infos Relatório'!AG$1)</f>
        <v>0</v>
      </c>
      <c r="AJ409" s="14">
        <f>SUMIFS('Faturamento SP3'!$O$2:$O$692,'Faturamento SP3'!$D$2:$D$692,'Infos Relatório'!$B$406,'Faturamento SP3'!$E$2:$E$692,'Infos Relatório'!$B409,'Faturamento SP3'!$Z$2:$Z$692,'Infos Relatório'!AG$1,'Faturamento SP3'!$T$2:$T$692,"Sim")+SUMIFS('Faturamento SP3'!$P$2:$P$692,'Faturamento SP3'!$D$2:$D$692,'Infos Relatório'!$B$406,'Faturamento SP3'!$E$2:$E$692,'Infos Relatório'!$B409,'Faturamento SP3'!$Z$2:$Z$692,'Infos Relatório'!AG$1,'Faturamento SP3'!$T$2:$T$692,"Sim")</f>
        <v>0</v>
      </c>
      <c r="AK409" s="27" t="e">
        <f t="shared" ref="AK409:AK472" si="162">AJ409/AI409</f>
        <v>#DIV/0!</v>
      </c>
      <c r="AL409" s="24">
        <f>SUMIFS('Faturamento SP3'!$H$2:$H$692,'Faturamento SP3'!$D$2:$D$692,'Infos Relatório'!$B$406,'Faturamento SP3'!$E$2:$E$692,'Infos Relatório'!$B409,'Faturamento SP3'!$Z$2:$Z$692,'Infos Relatório'!AG$1)</f>
        <v>0</v>
      </c>
      <c r="AM409" s="23">
        <f>COUNTIFS('Faturamento SP3'!$D$2:$D$692,'Infos Relatório'!$B$406,'Faturamento SP3'!$E$2:$E$692,'Infos Relatório'!$B409,'Faturamento SP3'!$Z$2:$Z$692,'Infos Relatório'!AM$1)</f>
        <v>0</v>
      </c>
      <c r="AN409" s="13">
        <f>SUMIFS('Faturamento SP3'!$G$2:$G$692,'Faturamento SP3'!$D$2:$D$692,'Infos Relatório'!$B$406,'Faturamento SP3'!$E$2:$E$692,'Infos Relatório'!$B409,'Faturamento SP3'!$Z$2:$Z$692,'Infos Relatório'!AM$1)</f>
        <v>0</v>
      </c>
      <c r="AO409" s="13">
        <f>SUMIFS('Faturamento SP3'!$J$2:$J$692,'Faturamento SP3'!$D$2:$D$692,'Infos Relatório'!$B$406,'Faturamento SP3'!$E$2:$E$692,'Infos Relatório'!$B409,'Faturamento SP3'!$Z$2:$Z$692,'Infos Relatório'!AM$1)</f>
        <v>0</v>
      </c>
      <c r="AP409" s="14">
        <f>SUMIFS('Faturamento SP3'!$O$2:$O$692,'Faturamento SP3'!$D$2:$D$692,'Infos Relatório'!$B$406,'Faturamento SP3'!$E$2:$E$692,'Infos Relatório'!$B409,'Faturamento SP3'!$Z$2:$Z$692,'Infos Relatório'!AM$1,'Faturamento SP3'!$T$2:$T$692,"Sim")+SUMIFS('Faturamento SP3'!$P$2:$P$692,'Faturamento SP3'!$D$2:$D$692,'Infos Relatório'!$B$406,'Faturamento SP3'!$E$2:$E$692,'Infos Relatório'!$B409,'Faturamento SP3'!$Z$2:$Z$692,'Infos Relatório'!AM$1,'Faturamento SP3'!$T$2:$T$692,"Sim")</f>
        <v>0</v>
      </c>
      <c r="AQ409" s="27" t="e">
        <f t="shared" ref="AQ409:AQ472" si="163">AP409/AO409</f>
        <v>#DIV/0!</v>
      </c>
      <c r="AR409" s="24">
        <f>SUMIFS('Faturamento SP3'!$H$2:$H$692,'Faturamento SP3'!$D$2:$D$692,'Infos Relatório'!$B$406,'Faturamento SP3'!$E$2:$E$692,'Infos Relatório'!$B409,'Faturamento SP3'!$Z$2:$Z$692,'Infos Relatório'!AM$1)</f>
        <v>0</v>
      </c>
      <c r="AS409" s="23">
        <f>COUNTIFS('Faturamento SP3'!$D$2:$D$692,'Infos Relatório'!$B$406,'Faturamento SP3'!$E$2:$E$692,'Infos Relatório'!$B409,'Faturamento SP3'!$Z$2:$Z$692,'Infos Relatório'!AS$1)</f>
        <v>0</v>
      </c>
      <c r="AT409" s="13">
        <f>SUMIFS('Faturamento SP3'!$G$2:$G$692,'Faturamento SP3'!$D$2:$D$692,'Infos Relatório'!$B$406,'Faturamento SP3'!$E$2:$E$692,'Infos Relatório'!$B409,'Faturamento SP3'!$Z$2:$Z$692,'Infos Relatório'!AS$1)</f>
        <v>0</v>
      </c>
      <c r="AU409" s="13">
        <f>SUMIFS('Faturamento SP3'!$J$2:$J$692,'Faturamento SP3'!$D$2:$D$692,'Infos Relatório'!$B$406,'Faturamento SP3'!$E$2:$E$692,'Infos Relatório'!$B409,'Faturamento SP3'!$Z$2:$Z$692,'Infos Relatório'!AS$1)</f>
        <v>0</v>
      </c>
      <c r="AV409" s="14">
        <f>SUMIFS('Faturamento SP3'!$O$2:$O$692,'Faturamento SP3'!$D$2:$D$692,'Infos Relatório'!$B$406,'Faturamento SP3'!$E$2:$E$692,'Infos Relatório'!$B409,'Faturamento SP3'!$Z$2:$Z$692,'Infos Relatório'!AS$1,'Faturamento SP3'!$T$2:$T$692,"Sim")+SUMIFS('Faturamento SP3'!$P$2:$P$692,'Faturamento SP3'!$D$2:$D$692,'Infos Relatório'!$B$406,'Faturamento SP3'!$E$2:$E$692,'Infos Relatório'!$B409,'Faturamento SP3'!$Z$2:$Z$692,'Infos Relatório'!AS$1,'Faturamento SP3'!$T$2:$T$692,"Sim")</f>
        <v>0</v>
      </c>
      <c r="AW409" s="27" t="e">
        <f t="shared" ref="AW409:AW472" si="164">AV409/AU409</f>
        <v>#DIV/0!</v>
      </c>
      <c r="AX409" s="24">
        <f>SUMIFS('Faturamento SP3'!$H$2:$H$692,'Faturamento SP3'!$D$2:$D$692,'Infos Relatório'!$B$406,'Faturamento SP3'!$E$2:$E$692,'Infos Relatório'!$B409,'Faturamento SP3'!$Z$2:$Z$692,'Infos Relatório'!AS$1)</f>
        <v>0</v>
      </c>
      <c r="AY409" s="23">
        <f>COUNTIFS('Faturamento SP3'!$D$2:$D$692,'Infos Relatório'!$B$406,'Faturamento SP3'!$E$2:$E$692,'Infos Relatório'!$B409,'Faturamento SP3'!$Z$2:$Z$692,'Infos Relatório'!AY$1)</f>
        <v>0</v>
      </c>
      <c r="AZ409" s="13">
        <f>SUMIFS('Faturamento SP3'!$G$2:$G$692,'Faturamento SP3'!$D$2:$D$692,'Infos Relatório'!$B$406,'Faturamento SP3'!$E$2:$E$692,'Infos Relatório'!$B409,'Faturamento SP3'!$Z$2:$Z$692,'Infos Relatório'!AY$1)</f>
        <v>0</v>
      </c>
      <c r="BA409" s="13">
        <f>SUMIFS('Faturamento SP3'!$J$2:$J$692,'Faturamento SP3'!$D$2:$D$692,'Infos Relatório'!$B$406,'Faturamento SP3'!$E$2:$E$692,'Infos Relatório'!$B409,'Faturamento SP3'!$Z$2:$Z$692,'Infos Relatório'!AY$1)</f>
        <v>0</v>
      </c>
      <c r="BB409" s="14">
        <f>SUMIFS('Faturamento SP3'!$O$2:$O$692,'Faturamento SP3'!$D$2:$D$692,'Infos Relatório'!$B$406,'Faturamento SP3'!$E$2:$E$692,'Infos Relatório'!$B409,'Faturamento SP3'!$Z$2:$Z$692,'Infos Relatório'!AY$1,'Faturamento SP3'!$T$2:$T$692,"Sim")+SUMIFS('Faturamento SP3'!$P$2:$P$692,'Faturamento SP3'!$D$2:$D$692,'Infos Relatório'!$B$406,'Faturamento SP3'!$E$2:$E$692,'Infos Relatório'!$B409,'Faturamento SP3'!$Z$2:$Z$692,'Infos Relatório'!AY$1,'Faturamento SP3'!$T$2:$T$692,"Sim")</f>
        <v>0</v>
      </c>
      <c r="BC409" s="27" t="e">
        <f t="shared" ref="BC409:BC472" si="165">BB409/BA409</f>
        <v>#DIV/0!</v>
      </c>
      <c r="BD409" s="24">
        <f>SUMIFS('Faturamento SP3'!$H$2:$H$692,'Faturamento SP3'!$D$2:$D$692,'Infos Relatório'!$B$406,'Faturamento SP3'!$E$2:$E$692,'Infos Relatório'!$B409,'Faturamento SP3'!$Z$2:$Z$692,'Infos Relatório'!AY$1)</f>
        <v>0</v>
      </c>
      <c r="BE409" s="23">
        <f>COUNTIFS('Faturamento SP3'!$D$2:$D$692,'Infos Relatório'!$B$406,'Faturamento SP3'!$E$2:$E$692,'Infos Relatório'!$B409,'Faturamento SP3'!$Z$2:$Z$692,'Infos Relatório'!BE$1)</f>
        <v>0</v>
      </c>
      <c r="BF409" s="13">
        <f>SUMIFS('Faturamento SP3'!$G$2:$G$692,'Faturamento SP3'!$D$2:$D$692,'Infos Relatório'!$B$406,'Faturamento SP3'!$E$2:$E$692,'Infos Relatório'!$B409,'Faturamento SP3'!$Z$2:$Z$692,'Infos Relatório'!BE$1)</f>
        <v>0</v>
      </c>
      <c r="BG409" s="13">
        <f>SUMIFS('Faturamento SP3'!$J$2:$J$692,'Faturamento SP3'!$D$2:$D$692,'Infos Relatório'!$B$406,'Faturamento SP3'!$E$2:$E$692,'Infos Relatório'!$B409,'Faturamento SP3'!$Z$2:$Z$692,'Infos Relatório'!BE$1)</f>
        <v>0</v>
      </c>
      <c r="BH409" s="14">
        <f>SUMIFS('Faturamento SP3'!$O$2:$O$692,'Faturamento SP3'!$D$2:$D$692,'Infos Relatório'!$B$406,'Faturamento SP3'!$E$2:$E$692,'Infos Relatório'!$B409,'Faturamento SP3'!$Z$2:$Z$692,'Infos Relatório'!BE$1,'Faturamento SP3'!$T$2:$T$692,"Sim")+SUMIFS('Faturamento SP3'!$P$2:$P$692,'Faturamento SP3'!$D$2:$D$692,'Infos Relatório'!$B$406,'Faturamento SP3'!$E$2:$E$692,'Infos Relatório'!$B409,'Faturamento SP3'!$Z$2:$Z$692,'Infos Relatório'!BE$1,'Faturamento SP3'!$T$2:$T$692,"Sim")</f>
        <v>0</v>
      </c>
      <c r="BI409" s="27" t="e">
        <f t="shared" ref="BI409:BI472" si="166">BH409/BG409</f>
        <v>#DIV/0!</v>
      </c>
      <c r="BJ409" s="24">
        <f>SUMIFS('Faturamento SP3'!$H$2:$H$692,'Faturamento SP3'!$D$2:$D$692,'Infos Relatório'!$B$406,'Faturamento SP3'!$E$2:$E$692,'Infos Relatório'!$B409,'Faturamento SP3'!$Z$2:$Z$692,'Infos Relatório'!BE$1)</f>
        <v>0</v>
      </c>
      <c r="BK409" s="23">
        <f>COUNTIFS('Faturamento SP3'!$D$2:$D$692,'Infos Relatório'!$B$406,'Faturamento SP3'!$E$2:$E$692,'Infos Relatório'!$B409,'Faturamento SP3'!$Z$2:$Z$692,'Infos Relatório'!BK$1)</f>
        <v>0</v>
      </c>
      <c r="BL409" s="13">
        <f>SUMIFS('Faturamento SP3'!$G$2:$G$692,'Faturamento SP3'!$D$2:$D$692,'Infos Relatório'!$B$406,'Faturamento SP3'!$E$2:$E$692,'Infos Relatório'!$B409,'Faturamento SP3'!$Z$2:$Z$692,'Infos Relatório'!BK$1)</f>
        <v>0</v>
      </c>
      <c r="BM409" s="13">
        <f>SUMIFS('Faturamento SP3'!$J$2:$J$692,'Faturamento SP3'!$D$2:$D$692,'Infos Relatório'!$B$406,'Faturamento SP3'!$E$2:$E$692,'Infos Relatório'!$B409,'Faturamento SP3'!$Z$2:$Z$692,'Infos Relatório'!BK$1)</f>
        <v>0</v>
      </c>
      <c r="BN409" s="14">
        <f>SUMIFS('Faturamento SP3'!$O$2:$O$692,'Faturamento SP3'!$D$2:$D$692,'Infos Relatório'!$B$406,'Faturamento SP3'!$E$2:$E$692,'Infos Relatório'!$B409,'Faturamento SP3'!$Z$2:$Z$692,'Infos Relatório'!BK$1,'Faturamento SP3'!$T$2:$T$692,"Sim")+SUMIFS('Faturamento SP3'!$P$2:$P$692,'Faturamento SP3'!$D$2:$D$692,'Infos Relatório'!$B$406,'Faturamento SP3'!$E$2:$E$692,'Infos Relatório'!$B409,'Faturamento SP3'!$Z$2:$Z$692,'Infos Relatório'!BK$1,'Faturamento SP3'!$T$2:$T$692,"Sim")</f>
        <v>0</v>
      </c>
      <c r="BO409" s="27" t="e">
        <f t="shared" ref="BO409:BO472" si="167">BN409/BM409</f>
        <v>#DIV/0!</v>
      </c>
      <c r="BP409" s="24">
        <f>SUMIFS('Faturamento SP3'!$H$2:$H$692,'Faturamento SP3'!$D$2:$D$692,'Infos Relatório'!$B$406,'Faturamento SP3'!$E$2:$E$692,'Infos Relatório'!$B409,'Faturamento SP3'!$Z$2:$Z$692,'Infos Relatório'!BK$1)</f>
        <v>0</v>
      </c>
      <c r="BQ409" s="23">
        <f>COUNTIFS('Faturamento SP3'!$D$2:$D$692,'Infos Relatório'!$B$406,'Faturamento SP3'!$E$2:$E$692,'Infos Relatório'!$B409,'Faturamento SP3'!$Z$2:$Z$692,'Infos Relatório'!BQ$1)</f>
        <v>0</v>
      </c>
      <c r="BR409" s="13">
        <f>SUMIFS('Faturamento SP3'!$G$2:$G$692,'Faturamento SP3'!$D$2:$D$692,'Infos Relatório'!$B$406,'Faturamento SP3'!$E$2:$E$692,'Infos Relatório'!$B409,'Faturamento SP3'!$Z$2:$Z$692,'Infos Relatório'!BQ$1)</f>
        <v>0</v>
      </c>
      <c r="BS409" s="13">
        <f>SUMIFS('Faturamento SP3'!$J$2:$J$692,'Faturamento SP3'!$D$2:$D$692,'Infos Relatório'!$B$406,'Faturamento SP3'!$E$2:$E$692,'Infos Relatório'!$B409,'Faturamento SP3'!$Z$2:$Z$692,'Infos Relatório'!BQ$1)</f>
        <v>0</v>
      </c>
      <c r="BT409" s="14">
        <f>SUMIFS('Faturamento SP3'!$O$2:$O$692,'Faturamento SP3'!$D$2:$D$692,'Infos Relatório'!$B$406,'Faturamento SP3'!$E$2:$E$692,'Infos Relatório'!$B409,'Faturamento SP3'!$Z$2:$Z$692,'Infos Relatório'!BQ$1,'Faturamento SP3'!$T$2:$T$692,"Sim")+SUMIFS('Faturamento SP3'!$P$2:$P$692,'Faturamento SP3'!$D$2:$D$692,'Infos Relatório'!$B$406,'Faturamento SP3'!$E$2:$E$692,'Infos Relatório'!$B409,'Faturamento SP3'!$Z$2:$Z$692,'Infos Relatório'!BQ$1,'Faturamento SP3'!$T$2:$T$692,"Sim")</f>
        <v>0</v>
      </c>
      <c r="BU409" s="27" t="e">
        <f t="shared" ref="BU409:BU472" si="168">BT409/BS409</f>
        <v>#DIV/0!</v>
      </c>
      <c r="BV409" s="24">
        <f>SUMIFS('Faturamento SP3'!$H$2:$H$692,'Faturamento SP3'!$D$2:$D$692,'Infos Relatório'!$B$406,'Faturamento SP3'!$E$2:$E$692,'Infos Relatório'!$B409,'Faturamento SP3'!$Z$2:$Z$692,'Infos Relatório'!BQ$1)</f>
        <v>0</v>
      </c>
    </row>
    <row r="410" spans="2:74">
      <c r="B410" s="17" t="s">
        <v>10</v>
      </c>
      <c r="C410" s="23">
        <f>COUNTIFS('Faturamento SP3'!$D$2:$D$692,'Infos Relatório'!$B$406,'Faturamento SP3'!$E$2:$E$692,'Infos Relatório'!$B410,'Faturamento SP3'!$Z$2:$Z$692,'Infos Relatório'!C$1)</f>
        <v>0</v>
      </c>
      <c r="D410" s="13">
        <f>SUMIFS('Faturamento SP3'!$G$2:$G$692,'Faturamento SP3'!$D$2:$D$692,'Infos Relatório'!$B$406,'Faturamento SP3'!$E$2:$E$692,'Infos Relatório'!$B410,'Faturamento SP3'!$Z$2:$Z$692,'Infos Relatório'!C$1)</f>
        <v>0</v>
      </c>
      <c r="E410" s="13">
        <f>SUMIFS('Faturamento SP3'!$J$2:$J$692,'Faturamento SP3'!$D$2:$D$692,'Infos Relatório'!$B$406,'Faturamento SP3'!$E$2:$E$692,'Infos Relatório'!$B410,'Faturamento SP3'!$Z$2:$Z$692,'Infos Relatório'!C$1)</f>
        <v>0</v>
      </c>
      <c r="F410" s="14">
        <f>SUMIFS('Faturamento SP3'!$O$2:$O$692,'Faturamento SP3'!$D$2:$D$692,'Infos Relatório'!$B$406,'Faturamento SP3'!$E$2:$E$692,'Infos Relatório'!$B410,'Faturamento SP3'!$Z$2:$Z$692,'Infos Relatório'!C$1,'Faturamento SP3'!$T$2:$T$692,"Sim")+SUMIFS('Faturamento SP3'!$P$2:$P$692,'Faturamento SP3'!$D$2:$D$692,'Infos Relatório'!$B$406,'Faturamento SP3'!$E$2:$E$692,'Infos Relatório'!$B410,'Faturamento SP3'!$Z$2:$Z$692,'Infos Relatório'!C$1,'Faturamento SP3'!$T$2:$T$692,"Sim")</f>
        <v>0</v>
      </c>
      <c r="G410" s="27" t="e">
        <f t="shared" si="157"/>
        <v>#DIV/0!</v>
      </c>
      <c r="H410" s="24">
        <f>SUMIFS('Faturamento SP3'!$H$2:$H$692,'Faturamento SP3'!$D$2:$D$692,'Infos Relatório'!$B$406,'Faturamento SP3'!$E$2:$E$692,'Infos Relatório'!$B410,'Faturamento SP3'!$Z$2:$Z$692,'Infos Relatório'!C$1)</f>
        <v>0</v>
      </c>
      <c r="I410" s="23">
        <f>COUNTIFS('Faturamento SP3'!$D$2:$D$692,'Infos Relatório'!$B$406,'Faturamento SP3'!$E$2:$E$692,'Infos Relatório'!$B410,'Faturamento SP3'!$Z$2:$Z$692,'Infos Relatório'!I$1)</f>
        <v>0</v>
      </c>
      <c r="J410" s="13">
        <f>SUMIFS('Faturamento SP3'!$G$2:$G$692,'Faturamento SP3'!$D$2:$D$692,'Infos Relatório'!$B$406,'Faturamento SP3'!$E$2:$E$692,'Infos Relatório'!$B410,'Faturamento SP3'!$Z$2:$Z$692,'Infos Relatório'!I$1)</f>
        <v>0</v>
      </c>
      <c r="K410" s="13">
        <f>SUMIFS('Faturamento SP3'!$J$2:$J$692,'Faturamento SP3'!$D$2:$D$692,'Infos Relatório'!$B$406,'Faturamento SP3'!$E$2:$E$692,'Infos Relatório'!$B410,'Faturamento SP3'!$Z$2:$Z$692,'Infos Relatório'!I$1)</f>
        <v>0</v>
      </c>
      <c r="L410" s="14">
        <f>SUMIFS('Faturamento SP3'!$O$2:$O$692,'Faturamento SP3'!$D$2:$D$692,'Infos Relatório'!$B$406,'Faturamento SP3'!$E$2:$E$692,'Infos Relatório'!$B410,'Faturamento SP3'!$Z$2:$Z$692,'Infos Relatório'!I$1,'Faturamento SP3'!$T$2:$T$692,"Sim")+SUMIFS('Faturamento SP3'!$P$2:$P$692,'Faturamento SP3'!$D$2:$D$692,'Infos Relatório'!$B$406,'Faturamento SP3'!$E$2:$E$692,'Infos Relatório'!$B410,'Faturamento SP3'!$Z$2:$Z$692,'Infos Relatório'!I$1,'Faturamento SP3'!$T$2:$T$692,"Sim")</f>
        <v>0</v>
      </c>
      <c r="M410" s="27" t="e">
        <f t="shared" si="158"/>
        <v>#DIV/0!</v>
      </c>
      <c r="N410" s="24">
        <f>SUMIFS('Faturamento SP3'!$H$2:$H$692,'Faturamento SP3'!$D$2:$D$692,'Infos Relatório'!$B$406,'Faturamento SP3'!$E$2:$E$692,'Infos Relatório'!$B410,'Faturamento SP3'!$Z$2:$Z$692,'Infos Relatório'!I$1)</f>
        <v>0</v>
      </c>
      <c r="O410" s="23">
        <f>COUNTIFS('Faturamento SP3'!$D$2:$D$692,'Infos Relatório'!$B$406,'Faturamento SP3'!$E$2:$E$692,'Infos Relatório'!$B410,'Faturamento SP3'!$Z$2:$Z$692,'Infos Relatório'!O$1)</f>
        <v>0</v>
      </c>
      <c r="P410" s="13">
        <f>SUMIFS('Faturamento SP3'!$G$2:$G$692,'Faturamento SP3'!$D$2:$D$692,'Infos Relatório'!$B$406,'Faturamento SP3'!$E$2:$E$692,'Infos Relatório'!$B410,'Faturamento SP3'!$Z$2:$Z$692,'Infos Relatório'!O$1)</f>
        <v>0</v>
      </c>
      <c r="Q410" s="13">
        <f>SUMIFS('Faturamento SP3'!$J$2:$J$692,'Faturamento SP3'!$D$2:$D$692,'Infos Relatório'!$B$406,'Faturamento SP3'!$E$2:$E$692,'Infos Relatório'!$B410,'Faturamento SP3'!$Z$2:$Z$692,'Infos Relatório'!O$1)</f>
        <v>0</v>
      </c>
      <c r="R410" s="14">
        <f>SUMIFS('Faturamento SP3'!$O$2:$O$692,'Faturamento SP3'!$D$2:$D$692,'Infos Relatório'!$B$406,'Faturamento SP3'!$E$2:$E$692,'Infos Relatório'!$B410,'Faturamento SP3'!$Z$2:$Z$692,'Infos Relatório'!O$1,'Faturamento SP3'!$T$2:$T$692,"Sim")+SUMIFS('Faturamento SP3'!$P$2:$P$692,'Faturamento SP3'!$D$2:$D$692,'Infos Relatório'!$B$406,'Faturamento SP3'!$E$2:$E$692,'Infos Relatório'!$B410,'Faturamento SP3'!$Z$2:$Z$692,'Infos Relatório'!O$1,'Faturamento SP3'!$T$2:$T$692,"Sim")</f>
        <v>0</v>
      </c>
      <c r="S410" s="27" t="e">
        <f t="shared" si="159"/>
        <v>#DIV/0!</v>
      </c>
      <c r="T410" s="24">
        <f>SUMIFS('Faturamento SP3'!$H$2:$H$692,'Faturamento SP3'!$D$2:$D$692,'Infos Relatório'!$B$406,'Faturamento SP3'!$E$2:$E$692,'Infos Relatório'!$B410,'Faturamento SP3'!$Z$2:$Z$692,'Infos Relatório'!O$1)</f>
        <v>0</v>
      </c>
      <c r="U410" s="23">
        <f>COUNTIFS('Faturamento SP3'!$D$2:$D$692,'Infos Relatório'!$B$406,'Faturamento SP3'!$E$2:$E$692,'Infos Relatório'!$B410,'Faturamento SP3'!$Z$2:$Z$692,'Infos Relatório'!U$1)</f>
        <v>0</v>
      </c>
      <c r="V410" s="13">
        <f>SUMIFS('Faturamento SP3'!$G$2:$G$692,'Faturamento SP3'!$D$2:$D$692,'Infos Relatório'!$B$406,'Faturamento SP3'!$E$2:$E$692,'Infos Relatório'!$B410,'Faturamento SP3'!$Z$2:$Z$692,'Infos Relatório'!U$1)</f>
        <v>0</v>
      </c>
      <c r="W410" s="13">
        <f>SUMIFS('Faturamento SP3'!$J$2:$J$692,'Faturamento SP3'!$D$2:$D$692,'Infos Relatório'!$B$406,'Faturamento SP3'!$E$2:$E$692,'Infos Relatório'!$B410,'Faturamento SP3'!$Z$2:$Z$692,'Infos Relatório'!U$1)</f>
        <v>0</v>
      </c>
      <c r="X410" s="14">
        <f>SUMIFS('Faturamento SP3'!$O$2:$O$692,'Faturamento SP3'!$D$2:$D$692,'Infos Relatório'!$B$406,'Faturamento SP3'!$E$2:$E$692,'Infos Relatório'!$B410,'Faturamento SP3'!$Z$2:$Z$692,'Infos Relatório'!U$1,'Faturamento SP3'!$T$2:$T$692,"Sim")+SUMIFS('Faturamento SP3'!$P$2:$P$692,'Faturamento SP3'!$D$2:$D$692,'Infos Relatório'!$B$406,'Faturamento SP3'!$E$2:$E$692,'Infos Relatório'!$B410,'Faturamento SP3'!$Z$2:$Z$692,'Infos Relatório'!U$1,'Faturamento SP3'!$T$2:$T$692,"Sim")</f>
        <v>0</v>
      </c>
      <c r="Y410" s="27" t="e">
        <f t="shared" si="160"/>
        <v>#DIV/0!</v>
      </c>
      <c r="Z410" s="24">
        <f>SUMIFS('Faturamento SP3'!$H$2:$H$692,'Faturamento SP3'!$D$2:$D$692,'Infos Relatório'!$B$406,'Faturamento SP3'!$E$2:$E$692,'Infos Relatório'!$B410,'Faturamento SP3'!$Z$2:$Z$692,'Infos Relatório'!U$1)</f>
        <v>0</v>
      </c>
      <c r="AA410" s="23">
        <f>COUNTIFS('Faturamento SP3'!$D$2:$D$692,'Infos Relatório'!$B$406,'Faturamento SP3'!$E$2:$E$692,'Infos Relatório'!$B410,'Faturamento SP3'!$Z$2:$Z$692,'Infos Relatório'!AA$1)</f>
        <v>0</v>
      </c>
      <c r="AB410" s="13">
        <f>SUMIFS('Faturamento SP3'!$G$2:$G$692,'Faturamento SP3'!$D$2:$D$692,'Infos Relatório'!$B$406,'Faturamento SP3'!$E$2:$E$692,'Infos Relatório'!$B410,'Faturamento SP3'!$Z$2:$Z$692,'Infos Relatório'!AA$1)</f>
        <v>0</v>
      </c>
      <c r="AC410" s="13">
        <f>SUMIFS('Faturamento SP3'!$J$2:$J$692,'Faturamento SP3'!$D$2:$D$692,'Infos Relatório'!$B$406,'Faturamento SP3'!$E$2:$E$692,'Infos Relatório'!$B410,'Faturamento SP3'!$Z$2:$Z$692,'Infos Relatório'!AA$1)</f>
        <v>0</v>
      </c>
      <c r="AD410" s="14">
        <f>SUMIFS('Faturamento SP3'!$O$2:$O$692,'Faturamento SP3'!$D$2:$D$692,'Infos Relatório'!$B$406,'Faturamento SP3'!$E$2:$E$692,'Infos Relatório'!$B410,'Faturamento SP3'!$Z$2:$Z$692,'Infos Relatório'!AA$1,'Faturamento SP3'!$T$2:$T$692,"Sim")+SUMIFS('Faturamento SP3'!$P$2:$P$692,'Faturamento SP3'!$D$2:$D$692,'Infos Relatório'!$B$406,'Faturamento SP3'!$E$2:$E$692,'Infos Relatório'!$B410,'Faturamento SP3'!$Z$2:$Z$692,'Infos Relatório'!AA$1,'Faturamento SP3'!$T$2:$T$692,"Sim")</f>
        <v>0</v>
      </c>
      <c r="AE410" s="27" t="e">
        <f t="shared" si="161"/>
        <v>#DIV/0!</v>
      </c>
      <c r="AF410" s="24">
        <f>SUMIFS('Faturamento SP3'!$H$2:$H$692,'Faturamento SP3'!$D$2:$D$692,'Infos Relatório'!$B$406,'Faturamento SP3'!$E$2:$E$692,'Infos Relatório'!$B410,'Faturamento SP3'!$Z$2:$Z$692,'Infos Relatório'!AA$1)</f>
        <v>0</v>
      </c>
      <c r="AG410" s="23">
        <f>COUNTIFS('Faturamento SP3'!$D$2:$D$692,'Infos Relatório'!$B$406,'Faturamento SP3'!$E$2:$E$692,'Infos Relatório'!$B410,'Faturamento SP3'!$Z$2:$Z$692,'Infos Relatório'!AG$1)</f>
        <v>0</v>
      </c>
      <c r="AH410" s="13">
        <f>SUMIFS('Faturamento SP3'!$G$2:$G$692,'Faturamento SP3'!$D$2:$D$692,'Infos Relatório'!$B$406,'Faturamento SP3'!$E$2:$E$692,'Infos Relatório'!$B410,'Faturamento SP3'!$Z$2:$Z$692,'Infos Relatório'!AG$1)</f>
        <v>0</v>
      </c>
      <c r="AI410" s="13">
        <f>SUMIFS('Faturamento SP3'!$J$2:$J$692,'Faturamento SP3'!$D$2:$D$692,'Infos Relatório'!$B$406,'Faturamento SP3'!$E$2:$E$692,'Infos Relatório'!$B410,'Faturamento SP3'!$Z$2:$Z$692,'Infos Relatório'!AG$1)</f>
        <v>0</v>
      </c>
      <c r="AJ410" s="14">
        <f>SUMIFS('Faturamento SP3'!$O$2:$O$692,'Faturamento SP3'!$D$2:$D$692,'Infos Relatório'!$B$406,'Faturamento SP3'!$E$2:$E$692,'Infos Relatório'!$B410,'Faturamento SP3'!$Z$2:$Z$692,'Infos Relatório'!AG$1,'Faturamento SP3'!$T$2:$T$692,"Sim")+SUMIFS('Faturamento SP3'!$P$2:$P$692,'Faturamento SP3'!$D$2:$D$692,'Infos Relatório'!$B$406,'Faturamento SP3'!$E$2:$E$692,'Infos Relatório'!$B410,'Faturamento SP3'!$Z$2:$Z$692,'Infos Relatório'!AG$1,'Faturamento SP3'!$T$2:$T$692,"Sim")</f>
        <v>0</v>
      </c>
      <c r="AK410" s="27" t="e">
        <f t="shared" si="162"/>
        <v>#DIV/0!</v>
      </c>
      <c r="AL410" s="24">
        <f>SUMIFS('Faturamento SP3'!$H$2:$H$692,'Faturamento SP3'!$D$2:$D$692,'Infos Relatório'!$B$406,'Faturamento SP3'!$E$2:$E$692,'Infos Relatório'!$B410,'Faturamento SP3'!$Z$2:$Z$692,'Infos Relatório'!AG$1)</f>
        <v>0</v>
      </c>
      <c r="AM410" s="23">
        <f>COUNTIFS('Faturamento SP3'!$D$2:$D$692,'Infos Relatório'!$B$406,'Faturamento SP3'!$E$2:$E$692,'Infos Relatório'!$B410,'Faturamento SP3'!$Z$2:$Z$692,'Infos Relatório'!AM$1)</f>
        <v>0</v>
      </c>
      <c r="AN410" s="13">
        <f>SUMIFS('Faturamento SP3'!$G$2:$G$692,'Faturamento SP3'!$D$2:$D$692,'Infos Relatório'!$B$406,'Faturamento SP3'!$E$2:$E$692,'Infos Relatório'!$B410,'Faturamento SP3'!$Z$2:$Z$692,'Infos Relatório'!AM$1)</f>
        <v>0</v>
      </c>
      <c r="AO410" s="13">
        <f>SUMIFS('Faturamento SP3'!$J$2:$J$692,'Faturamento SP3'!$D$2:$D$692,'Infos Relatório'!$B$406,'Faturamento SP3'!$E$2:$E$692,'Infos Relatório'!$B410,'Faturamento SP3'!$Z$2:$Z$692,'Infos Relatório'!AM$1)</f>
        <v>0</v>
      </c>
      <c r="AP410" s="14">
        <f>SUMIFS('Faturamento SP3'!$O$2:$O$692,'Faturamento SP3'!$D$2:$D$692,'Infos Relatório'!$B$406,'Faturamento SP3'!$E$2:$E$692,'Infos Relatório'!$B410,'Faturamento SP3'!$Z$2:$Z$692,'Infos Relatório'!AM$1,'Faturamento SP3'!$T$2:$T$692,"Sim")+SUMIFS('Faturamento SP3'!$P$2:$P$692,'Faturamento SP3'!$D$2:$D$692,'Infos Relatório'!$B$406,'Faturamento SP3'!$E$2:$E$692,'Infos Relatório'!$B410,'Faturamento SP3'!$Z$2:$Z$692,'Infos Relatório'!AM$1,'Faturamento SP3'!$T$2:$T$692,"Sim")</f>
        <v>0</v>
      </c>
      <c r="AQ410" s="27" t="e">
        <f t="shared" si="163"/>
        <v>#DIV/0!</v>
      </c>
      <c r="AR410" s="24">
        <f>SUMIFS('Faturamento SP3'!$H$2:$H$692,'Faturamento SP3'!$D$2:$D$692,'Infos Relatório'!$B$406,'Faturamento SP3'!$E$2:$E$692,'Infos Relatório'!$B410,'Faturamento SP3'!$Z$2:$Z$692,'Infos Relatório'!AM$1)</f>
        <v>0</v>
      </c>
      <c r="AS410" s="23">
        <f>COUNTIFS('Faturamento SP3'!$D$2:$D$692,'Infos Relatório'!$B$406,'Faturamento SP3'!$E$2:$E$692,'Infos Relatório'!$B410,'Faturamento SP3'!$Z$2:$Z$692,'Infos Relatório'!AS$1)</f>
        <v>0</v>
      </c>
      <c r="AT410" s="13">
        <f>SUMIFS('Faturamento SP3'!$G$2:$G$692,'Faturamento SP3'!$D$2:$D$692,'Infos Relatório'!$B$406,'Faturamento SP3'!$E$2:$E$692,'Infos Relatório'!$B410,'Faturamento SP3'!$Z$2:$Z$692,'Infos Relatório'!AS$1)</f>
        <v>0</v>
      </c>
      <c r="AU410" s="13">
        <f>SUMIFS('Faturamento SP3'!$J$2:$J$692,'Faturamento SP3'!$D$2:$D$692,'Infos Relatório'!$B$406,'Faturamento SP3'!$E$2:$E$692,'Infos Relatório'!$B410,'Faturamento SP3'!$Z$2:$Z$692,'Infos Relatório'!AS$1)</f>
        <v>0</v>
      </c>
      <c r="AV410" s="14">
        <f>SUMIFS('Faturamento SP3'!$O$2:$O$692,'Faturamento SP3'!$D$2:$D$692,'Infos Relatório'!$B$406,'Faturamento SP3'!$E$2:$E$692,'Infos Relatório'!$B410,'Faturamento SP3'!$Z$2:$Z$692,'Infos Relatório'!AS$1,'Faturamento SP3'!$T$2:$T$692,"Sim")+SUMIFS('Faturamento SP3'!$P$2:$P$692,'Faturamento SP3'!$D$2:$D$692,'Infos Relatório'!$B$406,'Faturamento SP3'!$E$2:$E$692,'Infos Relatório'!$B410,'Faturamento SP3'!$Z$2:$Z$692,'Infos Relatório'!AS$1,'Faturamento SP3'!$T$2:$T$692,"Sim")</f>
        <v>0</v>
      </c>
      <c r="AW410" s="27" t="e">
        <f t="shared" si="164"/>
        <v>#DIV/0!</v>
      </c>
      <c r="AX410" s="24">
        <f>SUMIFS('Faturamento SP3'!$H$2:$H$692,'Faturamento SP3'!$D$2:$D$692,'Infos Relatório'!$B$406,'Faturamento SP3'!$E$2:$E$692,'Infos Relatório'!$B410,'Faturamento SP3'!$Z$2:$Z$692,'Infos Relatório'!AS$1)</f>
        <v>0</v>
      </c>
      <c r="AY410" s="23">
        <f>COUNTIFS('Faturamento SP3'!$D$2:$D$692,'Infos Relatório'!$B$406,'Faturamento SP3'!$E$2:$E$692,'Infos Relatório'!$B410,'Faturamento SP3'!$Z$2:$Z$692,'Infos Relatório'!AY$1)</f>
        <v>0</v>
      </c>
      <c r="AZ410" s="13">
        <f>SUMIFS('Faturamento SP3'!$G$2:$G$692,'Faturamento SP3'!$D$2:$D$692,'Infos Relatório'!$B$406,'Faturamento SP3'!$E$2:$E$692,'Infos Relatório'!$B410,'Faturamento SP3'!$Z$2:$Z$692,'Infos Relatório'!AY$1)</f>
        <v>0</v>
      </c>
      <c r="BA410" s="13">
        <f>SUMIFS('Faturamento SP3'!$J$2:$J$692,'Faturamento SP3'!$D$2:$D$692,'Infos Relatório'!$B$406,'Faturamento SP3'!$E$2:$E$692,'Infos Relatório'!$B410,'Faturamento SP3'!$Z$2:$Z$692,'Infos Relatório'!AY$1)</f>
        <v>0</v>
      </c>
      <c r="BB410" s="14">
        <f>SUMIFS('Faturamento SP3'!$O$2:$O$692,'Faturamento SP3'!$D$2:$D$692,'Infos Relatório'!$B$406,'Faturamento SP3'!$E$2:$E$692,'Infos Relatório'!$B410,'Faturamento SP3'!$Z$2:$Z$692,'Infos Relatório'!AY$1,'Faturamento SP3'!$T$2:$T$692,"Sim")+SUMIFS('Faturamento SP3'!$P$2:$P$692,'Faturamento SP3'!$D$2:$D$692,'Infos Relatório'!$B$406,'Faturamento SP3'!$E$2:$E$692,'Infos Relatório'!$B410,'Faturamento SP3'!$Z$2:$Z$692,'Infos Relatório'!AY$1,'Faturamento SP3'!$T$2:$T$692,"Sim")</f>
        <v>0</v>
      </c>
      <c r="BC410" s="27" t="e">
        <f t="shared" si="165"/>
        <v>#DIV/0!</v>
      </c>
      <c r="BD410" s="24">
        <f>SUMIFS('Faturamento SP3'!$H$2:$H$692,'Faturamento SP3'!$D$2:$D$692,'Infos Relatório'!$B$406,'Faturamento SP3'!$E$2:$E$692,'Infos Relatório'!$B410,'Faturamento SP3'!$Z$2:$Z$692,'Infos Relatório'!AY$1)</f>
        <v>0</v>
      </c>
      <c r="BE410" s="23">
        <f>COUNTIFS('Faturamento SP3'!$D$2:$D$692,'Infos Relatório'!$B$406,'Faturamento SP3'!$E$2:$E$692,'Infos Relatório'!$B410,'Faturamento SP3'!$Z$2:$Z$692,'Infos Relatório'!BE$1)</f>
        <v>0</v>
      </c>
      <c r="BF410" s="13">
        <f>SUMIFS('Faturamento SP3'!$G$2:$G$692,'Faturamento SP3'!$D$2:$D$692,'Infos Relatório'!$B$406,'Faturamento SP3'!$E$2:$E$692,'Infos Relatório'!$B410,'Faturamento SP3'!$Z$2:$Z$692,'Infos Relatório'!BE$1)</f>
        <v>0</v>
      </c>
      <c r="BG410" s="13">
        <f>SUMIFS('Faturamento SP3'!$J$2:$J$692,'Faturamento SP3'!$D$2:$D$692,'Infos Relatório'!$B$406,'Faturamento SP3'!$E$2:$E$692,'Infos Relatório'!$B410,'Faturamento SP3'!$Z$2:$Z$692,'Infos Relatório'!BE$1)</f>
        <v>0</v>
      </c>
      <c r="BH410" s="14">
        <f>SUMIFS('Faturamento SP3'!$O$2:$O$692,'Faturamento SP3'!$D$2:$D$692,'Infos Relatório'!$B$406,'Faturamento SP3'!$E$2:$E$692,'Infos Relatório'!$B410,'Faturamento SP3'!$Z$2:$Z$692,'Infos Relatório'!BE$1,'Faturamento SP3'!$T$2:$T$692,"Sim")+SUMIFS('Faturamento SP3'!$P$2:$P$692,'Faturamento SP3'!$D$2:$D$692,'Infos Relatório'!$B$406,'Faturamento SP3'!$E$2:$E$692,'Infos Relatório'!$B410,'Faturamento SP3'!$Z$2:$Z$692,'Infos Relatório'!BE$1,'Faturamento SP3'!$T$2:$T$692,"Sim")</f>
        <v>0</v>
      </c>
      <c r="BI410" s="27" t="e">
        <f t="shared" si="166"/>
        <v>#DIV/0!</v>
      </c>
      <c r="BJ410" s="24">
        <f>SUMIFS('Faturamento SP3'!$H$2:$H$692,'Faturamento SP3'!$D$2:$D$692,'Infos Relatório'!$B$406,'Faturamento SP3'!$E$2:$E$692,'Infos Relatório'!$B410,'Faturamento SP3'!$Z$2:$Z$692,'Infos Relatório'!BE$1)</f>
        <v>0</v>
      </c>
      <c r="BK410" s="23">
        <f>COUNTIFS('Faturamento SP3'!$D$2:$D$692,'Infos Relatório'!$B$406,'Faturamento SP3'!$E$2:$E$692,'Infos Relatório'!$B410,'Faturamento SP3'!$Z$2:$Z$692,'Infos Relatório'!BK$1)</f>
        <v>0</v>
      </c>
      <c r="BL410" s="13">
        <f>SUMIFS('Faturamento SP3'!$G$2:$G$692,'Faturamento SP3'!$D$2:$D$692,'Infos Relatório'!$B$406,'Faturamento SP3'!$E$2:$E$692,'Infos Relatório'!$B410,'Faturamento SP3'!$Z$2:$Z$692,'Infos Relatório'!BK$1)</f>
        <v>0</v>
      </c>
      <c r="BM410" s="13">
        <f>SUMIFS('Faturamento SP3'!$J$2:$J$692,'Faturamento SP3'!$D$2:$D$692,'Infos Relatório'!$B$406,'Faturamento SP3'!$E$2:$E$692,'Infos Relatório'!$B410,'Faturamento SP3'!$Z$2:$Z$692,'Infos Relatório'!BK$1)</f>
        <v>0</v>
      </c>
      <c r="BN410" s="14">
        <f>SUMIFS('Faturamento SP3'!$O$2:$O$692,'Faturamento SP3'!$D$2:$D$692,'Infos Relatório'!$B$406,'Faturamento SP3'!$E$2:$E$692,'Infos Relatório'!$B410,'Faturamento SP3'!$Z$2:$Z$692,'Infos Relatório'!BK$1,'Faturamento SP3'!$T$2:$T$692,"Sim")+SUMIFS('Faturamento SP3'!$P$2:$P$692,'Faturamento SP3'!$D$2:$D$692,'Infos Relatório'!$B$406,'Faturamento SP3'!$E$2:$E$692,'Infos Relatório'!$B410,'Faturamento SP3'!$Z$2:$Z$692,'Infos Relatório'!BK$1,'Faturamento SP3'!$T$2:$T$692,"Sim")</f>
        <v>0</v>
      </c>
      <c r="BO410" s="27" t="e">
        <f t="shared" si="167"/>
        <v>#DIV/0!</v>
      </c>
      <c r="BP410" s="24">
        <f>SUMIFS('Faturamento SP3'!$H$2:$H$692,'Faturamento SP3'!$D$2:$D$692,'Infos Relatório'!$B$406,'Faturamento SP3'!$E$2:$E$692,'Infos Relatório'!$B410,'Faturamento SP3'!$Z$2:$Z$692,'Infos Relatório'!BK$1)</f>
        <v>0</v>
      </c>
      <c r="BQ410" s="23">
        <f>COUNTIFS('Faturamento SP3'!$D$2:$D$692,'Infos Relatório'!$B$406,'Faturamento SP3'!$E$2:$E$692,'Infos Relatório'!$B410,'Faturamento SP3'!$Z$2:$Z$692,'Infos Relatório'!BQ$1)</f>
        <v>0</v>
      </c>
      <c r="BR410" s="13">
        <f>SUMIFS('Faturamento SP3'!$G$2:$G$692,'Faturamento SP3'!$D$2:$D$692,'Infos Relatório'!$B$406,'Faturamento SP3'!$E$2:$E$692,'Infos Relatório'!$B410,'Faturamento SP3'!$Z$2:$Z$692,'Infos Relatório'!BQ$1)</f>
        <v>0</v>
      </c>
      <c r="BS410" s="13">
        <f>SUMIFS('Faturamento SP3'!$J$2:$J$692,'Faturamento SP3'!$D$2:$D$692,'Infos Relatório'!$B$406,'Faturamento SP3'!$E$2:$E$692,'Infos Relatório'!$B410,'Faturamento SP3'!$Z$2:$Z$692,'Infos Relatório'!BQ$1)</f>
        <v>0</v>
      </c>
      <c r="BT410" s="14">
        <f>SUMIFS('Faturamento SP3'!$O$2:$O$692,'Faturamento SP3'!$D$2:$D$692,'Infos Relatório'!$B$406,'Faturamento SP3'!$E$2:$E$692,'Infos Relatório'!$B410,'Faturamento SP3'!$Z$2:$Z$692,'Infos Relatório'!BQ$1,'Faturamento SP3'!$T$2:$T$692,"Sim")+SUMIFS('Faturamento SP3'!$P$2:$P$692,'Faturamento SP3'!$D$2:$D$692,'Infos Relatório'!$B$406,'Faturamento SP3'!$E$2:$E$692,'Infos Relatório'!$B410,'Faturamento SP3'!$Z$2:$Z$692,'Infos Relatório'!BQ$1,'Faturamento SP3'!$T$2:$T$692,"Sim")</f>
        <v>0</v>
      </c>
      <c r="BU410" s="27" t="e">
        <f t="shared" si="168"/>
        <v>#DIV/0!</v>
      </c>
      <c r="BV410" s="24">
        <f>SUMIFS('Faturamento SP3'!$H$2:$H$692,'Faturamento SP3'!$D$2:$D$692,'Infos Relatório'!$B$406,'Faturamento SP3'!$E$2:$E$692,'Infos Relatório'!$B410,'Faturamento SP3'!$Z$2:$Z$692,'Infos Relatório'!BQ$1)</f>
        <v>0</v>
      </c>
    </row>
    <row r="411" spans="2:74">
      <c r="B411" s="17" t="s">
        <v>11</v>
      </c>
      <c r="C411" s="23">
        <f>COUNTIFS('Faturamento SP3'!$D$2:$D$692,'Infos Relatório'!$B$406,'Faturamento SP3'!$E$2:$E$692,'Infos Relatório'!$B411,'Faturamento SP3'!$Z$2:$Z$692,'Infos Relatório'!C$1)</f>
        <v>0</v>
      </c>
      <c r="D411" s="13">
        <f>SUMIFS('Faturamento SP3'!$G$2:$G$692,'Faturamento SP3'!$D$2:$D$692,'Infos Relatório'!$B$406,'Faturamento SP3'!$E$2:$E$692,'Infos Relatório'!$B411,'Faturamento SP3'!$Z$2:$Z$692,'Infos Relatório'!C$1)</f>
        <v>0</v>
      </c>
      <c r="E411" s="13">
        <f>SUMIFS('Faturamento SP3'!$J$2:$J$692,'Faturamento SP3'!$D$2:$D$692,'Infos Relatório'!$B$406,'Faturamento SP3'!$E$2:$E$692,'Infos Relatório'!$B411,'Faturamento SP3'!$Z$2:$Z$692,'Infos Relatório'!C$1)</f>
        <v>0</v>
      </c>
      <c r="F411" s="14">
        <f>SUMIFS('Faturamento SP3'!$O$2:$O$692,'Faturamento SP3'!$D$2:$D$692,'Infos Relatório'!$B$406,'Faturamento SP3'!$E$2:$E$692,'Infos Relatório'!$B411,'Faturamento SP3'!$Z$2:$Z$692,'Infos Relatório'!C$1,'Faturamento SP3'!$T$2:$T$692,"Sim")+SUMIFS('Faturamento SP3'!$P$2:$P$692,'Faturamento SP3'!$D$2:$D$692,'Infos Relatório'!$B$406,'Faturamento SP3'!$E$2:$E$692,'Infos Relatório'!$B411,'Faturamento SP3'!$Z$2:$Z$692,'Infos Relatório'!C$1,'Faturamento SP3'!$T$2:$T$692,"Sim")</f>
        <v>0</v>
      </c>
      <c r="G411" s="27" t="e">
        <f t="shared" si="157"/>
        <v>#DIV/0!</v>
      </c>
      <c r="H411" s="24">
        <f>SUMIFS('Faturamento SP3'!$H$2:$H$692,'Faturamento SP3'!$D$2:$D$692,'Infos Relatório'!$B$406,'Faturamento SP3'!$E$2:$E$692,'Infos Relatório'!$B411,'Faturamento SP3'!$Z$2:$Z$692,'Infos Relatório'!C$1)</f>
        <v>0</v>
      </c>
      <c r="I411" s="23">
        <f>COUNTIFS('Faturamento SP3'!$D$2:$D$692,'Infos Relatório'!$B$406,'Faturamento SP3'!$E$2:$E$692,'Infos Relatório'!$B411,'Faturamento SP3'!$Z$2:$Z$692,'Infos Relatório'!I$1)</f>
        <v>0</v>
      </c>
      <c r="J411" s="13">
        <f>SUMIFS('Faturamento SP3'!$G$2:$G$692,'Faturamento SP3'!$D$2:$D$692,'Infos Relatório'!$B$406,'Faturamento SP3'!$E$2:$E$692,'Infos Relatório'!$B411,'Faturamento SP3'!$Z$2:$Z$692,'Infos Relatório'!I$1)</f>
        <v>0</v>
      </c>
      <c r="K411" s="13">
        <f>SUMIFS('Faturamento SP3'!$J$2:$J$692,'Faturamento SP3'!$D$2:$D$692,'Infos Relatório'!$B$406,'Faturamento SP3'!$E$2:$E$692,'Infos Relatório'!$B411,'Faturamento SP3'!$Z$2:$Z$692,'Infos Relatório'!I$1)</f>
        <v>0</v>
      </c>
      <c r="L411" s="14">
        <f>SUMIFS('Faturamento SP3'!$O$2:$O$692,'Faturamento SP3'!$D$2:$D$692,'Infos Relatório'!$B$406,'Faturamento SP3'!$E$2:$E$692,'Infos Relatório'!$B411,'Faturamento SP3'!$Z$2:$Z$692,'Infos Relatório'!I$1,'Faturamento SP3'!$T$2:$T$692,"Sim")+SUMIFS('Faturamento SP3'!$P$2:$P$692,'Faturamento SP3'!$D$2:$D$692,'Infos Relatório'!$B$406,'Faturamento SP3'!$E$2:$E$692,'Infos Relatório'!$B411,'Faturamento SP3'!$Z$2:$Z$692,'Infos Relatório'!I$1,'Faturamento SP3'!$T$2:$T$692,"Sim")</f>
        <v>0</v>
      </c>
      <c r="M411" s="27" t="e">
        <f t="shared" si="158"/>
        <v>#DIV/0!</v>
      </c>
      <c r="N411" s="24">
        <f>SUMIFS('Faturamento SP3'!$H$2:$H$692,'Faturamento SP3'!$D$2:$D$692,'Infos Relatório'!$B$406,'Faturamento SP3'!$E$2:$E$692,'Infos Relatório'!$B411,'Faturamento SP3'!$Z$2:$Z$692,'Infos Relatório'!I$1)</f>
        <v>0</v>
      </c>
      <c r="O411" s="23">
        <f>COUNTIFS('Faturamento SP3'!$D$2:$D$692,'Infos Relatório'!$B$406,'Faturamento SP3'!$E$2:$E$692,'Infos Relatório'!$B411,'Faturamento SP3'!$Z$2:$Z$692,'Infos Relatório'!O$1)</f>
        <v>0</v>
      </c>
      <c r="P411" s="13">
        <f>SUMIFS('Faturamento SP3'!$G$2:$G$692,'Faturamento SP3'!$D$2:$D$692,'Infos Relatório'!$B$406,'Faturamento SP3'!$E$2:$E$692,'Infos Relatório'!$B411,'Faturamento SP3'!$Z$2:$Z$692,'Infos Relatório'!O$1)</f>
        <v>0</v>
      </c>
      <c r="Q411" s="13">
        <f>SUMIFS('Faturamento SP3'!$J$2:$J$692,'Faturamento SP3'!$D$2:$D$692,'Infos Relatório'!$B$406,'Faturamento SP3'!$E$2:$E$692,'Infos Relatório'!$B411,'Faturamento SP3'!$Z$2:$Z$692,'Infos Relatório'!O$1)</f>
        <v>0</v>
      </c>
      <c r="R411" s="14">
        <f>SUMIFS('Faturamento SP3'!$O$2:$O$692,'Faturamento SP3'!$D$2:$D$692,'Infos Relatório'!$B$406,'Faturamento SP3'!$E$2:$E$692,'Infos Relatório'!$B411,'Faturamento SP3'!$Z$2:$Z$692,'Infos Relatório'!O$1,'Faturamento SP3'!$T$2:$T$692,"Sim")+SUMIFS('Faturamento SP3'!$P$2:$P$692,'Faturamento SP3'!$D$2:$D$692,'Infos Relatório'!$B$406,'Faturamento SP3'!$E$2:$E$692,'Infos Relatório'!$B411,'Faturamento SP3'!$Z$2:$Z$692,'Infos Relatório'!O$1,'Faturamento SP3'!$T$2:$T$692,"Sim")</f>
        <v>0</v>
      </c>
      <c r="S411" s="27" t="e">
        <f t="shared" si="159"/>
        <v>#DIV/0!</v>
      </c>
      <c r="T411" s="24">
        <f>SUMIFS('Faturamento SP3'!$H$2:$H$692,'Faturamento SP3'!$D$2:$D$692,'Infos Relatório'!$B$406,'Faturamento SP3'!$E$2:$E$692,'Infos Relatório'!$B411,'Faturamento SP3'!$Z$2:$Z$692,'Infos Relatório'!O$1)</f>
        <v>0</v>
      </c>
      <c r="U411" s="23">
        <f>COUNTIFS('Faturamento SP3'!$D$2:$D$692,'Infos Relatório'!$B$406,'Faturamento SP3'!$E$2:$E$692,'Infos Relatório'!$B411,'Faturamento SP3'!$Z$2:$Z$692,'Infos Relatório'!U$1)</f>
        <v>0</v>
      </c>
      <c r="V411" s="13">
        <f>SUMIFS('Faturamento SP3'!$G$2:$G$692,'Faturamento SP3'!$D$2:$D$692,'Infos Relatório'!$B$406,'Faturamento SP3'!$E$2:$E$692,'Infos Relatório'!$B411,'Faturamento SP3'!$Z$2:$Z$692,'Infos Relatório'!U$1)</f>
        <v>0</v>
      </c>
      <c r="W411" s="13">
        <f>SUMIFS('Faturamento SP3'!$J$2:$J$692,'Faturamento SP3'!$D$2:$D$692,'Infos Relatório'!$B$406,'Faturamento SP3'!$E$2:$E$692,'Infos Relatório'!$B411,'Faturamento SP3'!$Z$2:$Z$692,'Infos Relatório'!U$1)</f>
        <v>0</v>
      </c>
      <c r="X411" s="14">
        <f>SUMIFS('Faturamento SP3'!$O$2:$O$692,'Faturamento SP3'!$D$2:$D$692,'Infos Relatório'!$B$406,'Faturamento SP3'!$E$2:$E$692,'Infos Relatório'!$B411,'Faturamento SP3'!$Z$2:$Z$692,'Infos Relatório'!U$1,'Faturamento SP3'!$T$2:$T$692,"Sim")+SUMIFS('Faturamento SP3'!$P$2:$P$692,'Faturamento SP3'!$D$2:$D$692,'Infos Relatório'!$B$406,'Faturamento SP3'!$E$2:$E$692,'Infos Relatório'!$B411,'Faturamento SP3'!$Z$2:$Z$692,'Infos Relatório'!U$1,'Faturamento SP3'!$T$2:$T$692,"Sim")</f>
        <v>0</v>
      </c>
      <c r="Y411" s="27" t="e">
        <f t="shared" si="160"/>
        <v>#DIV/0!</v>
      </c>
      <c r="Z411" s="24">
        <f>SUMIFS('Faturamento SP3'!$H$2:$H$692,'Faturamento SP3'!$D$2:$D$692,'Infos Relatório'!$B$406,'Faturamento SP3'!$E$2:$E$692,'Infos Relatório'!$B411,'Faturamento SP3'!$Z$2:$Z$692,'Infos Relatório'!U$1)</f>
        <v>0</v>
      </c>
      <c r="AA411" s="23">
        <f>COUNTIFS('Faturamento SP3'!$D$2:$D$692,'Infos Relatório'!$B$406,'Faturamento SP3'!$E$2:$E$692,'Infos Relatório'!$B411,'Faturamento SP3'!$Z$2:$Z$692,'Infos Relatório'!AA$1)</f>
        <v>0</v>
      </c>
      <c r="AB411" s="13">
        <f>SUMIFS('Faturamento SP3'!$G$2:$G$692,'Faturamento SP3'!$D$2:$D$692,'Infos Relatório'!$B$406,'Faturamento SP3'!$E$2:$E$692,'Infos Relatório'!$B411,'Faturamento SP3'!$Z$2:$Z$692,'Infos Relatório'!AA$1)</f>
        <v>0</v>
      </c>
      <c r="AC411" s="13">
        <f>SUMIFS('Faturamento SP3'!$J$2:$J$692,'Faturamento SP3'!$D$2:$D$692,'Infos Relatório'!$B$406,'Faturamento SP3'!$E$2:$E$692,'Infos Relatório'!$B411,'Faturamento SP3'!$Z$2:$Z$692,'Infos Relatório'!AA$1)</f>
        <v>0</v>
      </c>
      <c r="AD411" s="14">
        <f>SUMIFS('Faturamento SP3'!$O$2:$O$692,'Faturamento SP3'!$D$2:$D$692,'Infos Relatório'!$B$406,'Faturamento SP3'!$E$2:$E$692,'Infos Relatório'!$B411,'Faturamento SP3'!$Z$2:$Z$692,'Infos Relatório'!AA$1,'Faturamento SP3'!$T$2:$T$692,"Sim")+SUMIFS('Faturamento SP3'!$P$2:$P$692,'Faturamento SP3'!$D$2:$D$692,'Infos Relatório'!$B$406,'Faturamento SP3'!$E$2:$E$692,'Infos Relatório'!$B411,'Faturamento SP3'!$Z$2:$Z$692,'Infos Relatório'!AA$1,'Faturamento SP3'!$T$2:$T$692,"Sim")</f>
        <v>0</v>
      </c>
      <c r="AE411" s="27" t="e">
        <f t="shared" si="161"/>
        <v>#DIV/0!</v>
      </c>
      <c r="AF411" s="24">
        <f>SUMIFS('Faturamento SP3'!$H$2:$H$692,'Faturamento SP3'!$D$2:$D$692,'Infos Relatório'!$B$406,'Faturamento SP3'!$E$2:$E$692,'Infos Relatório'!$B411,'Faturamento SP3'!$Z$2:$Z$692,'Infos Relatório'!AA$1)</f>
        <v>0</v>
      </c>
      <c r="AG411" s="23">
        <f>COUNTIFS('Faturamento SP3'!$D$2:$D$692,'Infos Relatório'!$B$406,'Faturamento SP3'!$E$2:$E$692,'Infos Relatório'!$B411,'Faturamento SP3'!$Z$2:$Z$692,'Infos Relatório'!AG$1)</f>
        <v>0</v>
      </c>
      <c r="AH411" s="13">
        <f>SUMIFS('Faturamento SP3'!$G$2:$G$692,'Faturamento SP3'!$D$2:$D$692,'Infos Relatório'!$B$406,'Faturamento SP3'!$E$2:$E$692,'Infos Relatório'!$B411,'Faturamento SP3'!$Z$2:$Z$692,'Infos Relatório'!AG$1)</f>
        <v>0</v>
      </c>
      <c r="AI411" s="13">
        <f>SUMIFS('Faturamento SP3'!$J$2:$J$692,'Faturamento SP3'!$D$2:$D$692,'Infos Relatório'!$B$406,'Faturamento SP3'!$E$2:$E$692,'Infos Relatório'!$B411,'Faturamento SP3'!$Z$2:$Z$692,'Infos Relatório'!AG$1)</f>
        <v>0</v>
      </c>
      <c r="AJ411" s="14">
        <f>SUMIFS('Faturamento SP3'!$O$2:$O$692,'Faturamento SP3'!$D$2:$D$692,'Infos Relatório'!$B$406,'Faturamento SP3'!$E$2:$E$692,'Infos Relatório'!$B411,'Faturamento SP3'!$Z$2:$Z$692,'Infos Relatório'!AG$1,'Faturamento SP3'!$T$2:$T$692,"Sim")+SUMIFS('Faturamento SP3'!$P$2:$P$692,'Faturamento SP3'!$D$2:$D$692,'Infos Relatório'!$B$406,'Faturamento SP3'!$E$2:$E$692,'Infos Relatório'!$B411,'Faturamento SP3'!$Z$2:$Z$692,'Infos Relatório'!AG$1,'Faturamento SP3'!$T$2:$T$692,"Sim")</f>
        <v>0</v>
      </c>
      <c r="AK411" s="27" t="e">
        <f t="shared" si="162"/>
        <v>#DIV/0!</v>
      </c>
      <c r="AL411" s="24">
        <f>SUMIFS('Faturamento SP3'!$H$2:$H$692,'Faturamento SP3'!$D$2:$D$692,'Infos Relatório'!$B$406,'Faturamento SP3'!$E$2:$E$692,'Infos Relatório'!$B411,'Faturamento SP3'!$Z$2:$Z$692,'Infos Relatório'!AG$1)</f>
        <v>0</v>
      </c>
      <c r="AM411" s="23">
        <f>COUNTIFS('Faturamento SP3'!$D$2:$D$692,'Infos Relatório'!$B$406,'Faturamento SP3'!$E$2:$E$692,'Infos Relatório'!$B411,'Faturamento SP3'!$Z$2:$Z$692,'Infos Relatório'!AM$1)</f>
        <v>0</v>
      </c>
      <c r="AN411" s="13">
        <f>SUMIFS('Faturamento SP3'!$G$2:$G$692,'Faturamento SP3'!$D$2:$D$692,'Infos Relatório'!$B$406,'Faturamento SP3'!$E$2:$E$692,'Infos Relatório'!$B411,'Faturamento SP3'!$Z$2:$Z$692,'Infos Relatório'!AM$1)</f>
        <v>0</v>
      </c>
      <c r="AO411" s="13">
        <f>SUMIFS('Faturamento SP3'!$J$2:$J$692,'Faturamento SP3'!$D$2:$D$692,'Infos Relatório'!$B$406,'Faturamento SP3'!$E$2:$E$692,'Infos Relatório'!$B411,'Faturamento SP3'!$Z$2:$Z$692,'Infos Relatório'!AM$1)</f>
        <v>0</v>
      </c>
      <c r="AP411" s="14">
        <f>SUMIFS('Faturamento SP3'!$O$2:$O$692,'Faturamento SP3'!$D$2:$D$692,'Infos Relatório'!$B$406,'Faturamento SP3'!$E$2:$E$692,'Infos Relatório'!$B411,'Faturamento SP3'!$Z$2:$Z$692,'Infos Relatório'!AM$1,'Faturamento SP3'!$T$2:$T$692,"Sim")+SUMIFS('Faturamento SP3'!$P$2:$P$692,'Faturamento SP3'!$D$2:$D$692,'Infos Relatório'!$B$406,'Faturamento SP3'!$E$2:$E$692,'Infos Relatório'!$B411,'Faturamento SP3'!$Z$2:$Z$692,'Infos Relatório'!AM$1,'Faturamento SP3'!$T$2:$T$692,"Sim")</f>
        <v>0</v>
      </c>
      <c r="AQ411" s="27" t="e">
        <f t="shared" si="163"/>
        <v>#DIV/0!</v>
      </c>
      <c r="AR411" s="24">
        <f>SUMIFS('Faturamento SP3'!$H$2:$H$692,'Faturamento SP3'!$D$2:$D$692,'Infos Relatório'!$B$406,'Faturamento SP3'!$E$2:$E$692,'Infos Relatório'!$B411,'Faturamento SP3'!$Z$2:$Z$692,'Infos Relatório'!AM$1)</f>
        <v>0</v>
      </c>
      <c r="AS411" s="23">
        <f>COUNTIFS('Faturamento SP3'!$D$2:$D$692,'Infos Relatório'!$B$406,'Faturamento SP3'!$E$2:$E$692,'Infos Relatório'!$B411,'Faturamento SP3'!$Z$2:$Z$692,'Infos Relatório'!AS$1)</f>
        <v>0</v>
      </c>
      <c r="AT411" s="13">
        <f>SUMIFS('Faturamento SP3'!$G$2:$G$692,'Faturamento SP3'!$D$2:$D$692,'Infos Relatório'!$B$406,'Faturamento SP3'!$E$2:$E$692,'Infos Relatório'!$B411,'Faturamento SP3'!$Z$2:$Z$692,'Infos Relatório'!AS$1)</f>
        <v>0</v>
      </c>
      <c r="AU411" s="13">
        <f>SUMIFS('Faturamento SP3'!$J$2:$J$692,'Faturamento SP3'!$D$2:$D$692,'Infos Relatório'!$B$406,'Faturamento SP3'!$E$2:$E$692,'Infos Relatório'!$B411,'Faturamento SP3'!$Z$2:$Z$692,'Infos Relatório'!AS$1)</f>
        <v>0</v>
      </c>
      <c r="AV411" s="14">
        <f>SUMIFS('Faturamento SP3'!$O$2:$O$692,'Faturamento SP3'!$D$2:$D$692,'Infos Relatório'!$B$406,'Faturamento SP3'!$E$2:$E$692,'Infos Relatório'!$B411,'Faturamento SP3'!$Z$2:$Z$692,'Infos Relatório'!AS$1,'Faturamento SP3'!$T$2:$T$692,"Sim")+SUMIFS('Faturamento SP3'!$P$2:$P$692,'Faturamento SP3'!$D$2:$D$692,'Infos Relatório'!$B$406,'Faturamento SP3'!$E$2:$E$692,'Infos Relatório'!$B411,'Faturamento SP3'!$Z$2:$Z$692,'Infos Relatório'!AS$1,'Faturamento SP3'!$T$2:$T$692,"Sim")</f>
        <v>0</v>
      </c>
      <c r="AW411" s="27" t="e">
        <f t="shared" si="164"/>
        <v>#DIV/0!</v>
      </c>
      <c r="AX411" s="24">
        <f>SUMIFS('Faturamento SP3'!$H$2:$H$692,'Faturamento SP3'!$D$2:$D$692,'Infos Relatório'!$B$406,'Faturamento SP3'!$E$2:$E$692,'Infos Relatório'!$B411,'Faturamento SP3'!$Z$2:$Z$692,'Infos Relatório'!AS$1)</f>
        <v>0</v>
      </c>
      <c r="AY411" s="23">
        <f>COUNTIFS('Faturamento SP3'!$D$2:$D$692,'Infos Relatório'!$B$406,'Faturamento SP3'!$E$2:$E$692,'Infos Relatório'!$B411,'Faturamento SP3'!$Z$2:$Z$692,'Infos Relatório'!AY$1)</f>
        <v>0</v>
      </c>
      <c r="AZ411" s="13">
        <f>SUMIFS('Faturamento SP3'!$G$2:$G$692,'Faturamento SP3'!$D$2:$D$692,'Infos Relatório'!$B$406,'Faturamento SP3'!$E$2:$E$692,'Infos Relatório'!$B411,'Faturamento SP3'!$Z$2:$Z$692,'Infos Relatório'!AY$1)</f>
        <v>0</v>
      </c>
      <c r="BA411" s="13">
        <f>SUMIFS('Faturamento SP3'!$J$2:$J$692,'Faturamento SP3'!$D$2:$D$692,'Infos Relatório'!$B$406,'Faturamento SP3'!$E$2:$E$692,'Infos Relatório'!$B411,'Faturamento SP3'!$Z$2:$Z$692,'Infos Relatório'!AY$1)</f>
        <v>0</v>
      </c>
      <c r="BB411" s="14">
        <f>SUMIFS('Faturamento SP3'!$O$2:$O$692,'Faturamento SP3'!$D$2:$D$692,'Infos Relatório'!$B$406,'Faturamento SP3'!$E$2:$E$692,'Infos Relatório'!$B411,'Faturamento SP3'!$Z$2:$Z$692,'Infos Relatório'!AY$1,'Faturamento SP3'!$T$2:$T$692,"Sim")+SUMIFS('Faturamento SP3'!$P$2:$P$692,'Faturamento SP3'!$D$2:$D$692,'Infos Relatório'!$B$406,'Faturamento SP3'!$E$2:$E$692,'Infos Relatório'!$B411,'Faturamento SP3'!$Z$2:$Z$692,'Infos Relatório'!AY$1,'Faturamento SP3'!$T$2:$T$692,"Sim")</f>
        <v>0</v>
      </c>
      <c r="BC411" s="27" t="e">
        <f t="shared" si="165"/>
        <v>#DIV/0!</v>
      </c>
      <c r="BD411" s="24">
        <f>SUMIFS('Faturamento SP3'!$H$2:$H$692,'Faturamento SP3'!$D$2:$D$692,'Infos Relatório'!$B$406,'Faturamento SP3'!$E$2:$E$692,'Infos Relatório'!$B411,'Faturamento SP3'!$Z$2:$Z$692,'Infos Relatório'!AY$1)</f>
        <v>0</v>
      </c>
      <c r="BE411" s="23">
        <f>COUNTIFS('Faturamento SP3'!$D$2:$D$692,'Infos Relatório'!$B$406,'Faturamento SP3'!$E$2:$E$692,'Infos Relatório'!$B411,'Faturamento SP3'!$Z$2:$Z$692,'Infos Relatório'!BE$1)</f>
        <v>0</v>
      </c>
      <c r="BF411" s="13">
        <f>SUMIFS('Faturamento SP3'!$G$2:$G$692,'Faturamento SP3'!$D$2:$D$692,'Infos Relatório'!$B$406,'Faturamento SP3'!$E$2:$E$692,'Infos Relatório'!$B411,'Faturamento SP3'!$Z$2:$Z$692,'Infos Relatório'!BE$1)</f>
        <v>0</v>
      </c>
      <c r="BG411" s="13">
        <f>SUMIFS('Faturamento SP3'!$J$2:$J$692,'Faturamento SP3'!$D$2:$D$692,'Infos Relatório'!$B$406,'Faturamento SP3'!$E$2:$E$692,'Infos Relatório'!$B411,'Faturamento SP3'!$Z$2:$Z$692,'Infos Relatório'!BE$1)</f>
        <v>0</v>
      </c>
      <c r="BH411" s="14">
        <f>SUMIFS('Faturamento SP3'!$O$2:$O$692,'Faturamento SP3'!$D$2:$D$692,'Infos Relatório'!$B$406,'Faturamento SP3'!$E$2:$E$692,'Infos Relatório'!$B411,'Faturamento SP3'!$Z$2:$Z$692,'Infos Relatório'!BE$1,'Faturamento SP3'!$T$2:$T$692,"Sim")+SUMIFS('Faturamento SP3'!$P$2:$P$692,'Faturamento SP3'!$D$2:$D$692,'Infos Relatório'!$B$406,'Faturamento SP3'!$E$2:$E$692,'Infos Relatório'!$B411,'Faturamento SP3'!$Z$2:$Z$692,'Infos Relatório'!BE$1,'Faturamento SP3'!$T$2:$T$692,"Sim")</f>
        <v>0</v>
      </c>
      <c r="BI411" s="27" t="e">
        <f t="shared" si="166"/>
        <v>#DIV/0!</v>
      </c>
      <c r="BJ411" s="24">
        <f>SUMIFS('Faturamento SP3'!$H$2:$H$692,'Faturamento SP3'!$D$2:$D$692,'Infos Relatório'!$B$406,'Faturamento SP3'!$E$2:$E$692,'Infos Relatório'!$B411,'Faturamento SP3'!$Z$2:$Z$692,'Infos Relatório'!BE$1)</f>
        <v>0</v>
      </c>
      <c r="BK411" s="23">
        <f>COUNTIFS('Faturamento SP3'!$D$2:$D$692,'Infos Relatório'!$B$406,'Faturamento SP3'!$E$2:$E$692,'Infos Relatório'!$B411,'Faturamento SP3'!$Z$2:$Z$692,'Infos Relatório'!BK$1)</f>
        <v>0</v>
      </c>
      <c r="BL411" s="13">
        <f>SUMIFS('Faturamento SP3'!$G$2:$G$692,'Faturamento SP3'!$D$2:$D$692,'Infos Relatório'!$B$406,'Faturamento SP3'!$E$2:$E$692,'Infos Relatório'!$B411,'Faturamento SP3'!$Z$2:$Z$692,'Infos Relatório'!BK$1)</f>
        <v>0</v>
      </c>
      <c r="BM411" s="13">
        <f>SUMIFS('Faturamento SP3'!$J$2:$J$692,'Faturamento SP3'!$D$2:$D$692,'Infos Relatório'!$B$406,'Faturamento SP3'!$E$2:$E$692,'Infos Relatório'!$B411,'Faturamento SP3'!$Z$2:$Z$692,'Infos Relatório'!BK$1)</f>
        <v>0</v>
      </c>
      <c r="BN411" s="14">
        <f>SUMIFS('Faturamento SP3'!$O$2:$O$692,'Faturamento SP3'!$D$2:$D$692,'Infos Relatório'!$B$406,'Faturamento SP3'!$E$2:$E$692,'Infos Relatório'!$B411,'Faturamento SP3'!$Z$2:$Z$692,'Infos Relatório'!BK$1,'Faturamento SP3'!$T$2:$T$692,"Sim")+SUMIFS('Faturamento SP3'!$P$2:$P$692,'Faturamento SP3'!$D$2:$D$692,'Infos Relatório'!$B$406,'Faturamento SP3'!$E$2:$E$692,'Infos Relatório'!$B411,'Faturamento SP3'!$Z$2:$Z$692,'Infos Relatório'!BK$1,'Faturamento SP3'!$T$2:$T$692,"Sim")</f>
        <v>0</v>
      </c>
      <c r="BO411" s="27" t="e">
        <f t="shared" si="167"/>
        <v>#DIV/0!</v>
      </c>
      <c r="BP411" s="24">
        <f>SUMIFS('Faturamento SP3'!$H$2:$H$692,'Faturamento SP3'!$D$2:$D$692,'Infos Relatório'!$B$406,'Faturamento SP3'!$E$2:$E$692,'Infos Relatório'!$B411,'Faturamento SP3'!$Z$2:$Z$692,'Infos Relatório'!BK$1)</f>
        <v>0</v>
      </c>
      <c r="BQ411" s="23">
        <f>COUNTIFS('Faturamento SP3'!$D$2:$D$692,'Infos Relatório'!$B$406,'Faturamento SP3'!$E$2:$E$692,'Infos Relatório'!$B411,'Faturamento SP3'!$Z$2:$Z$692,'Infos Relatório'!BQ$1)</f>
        <v>0</v>
      </c>
      <c r="BR411" s="13">
        <f>SUMIFS('Faturamento SP3'!$G$2:$G$692,'Faturamento SP3'!$D$2:$D$692,'Infos Relatório'!$B$406,'Faturamento SP3'!$E$2:$E$692,'Infos Relatório'!$B411,'Faturamento SP3'!$Z$2:$Z$692,'Infos Relatório'!BQ$1)</f>
        <v>0</v>
      </c>
      <c r="BS411" s="13">
        <f>SUMIFS('Faturamento SP3'!$J$2:$J$692,'Faturamento SP3'!$D$2:$D$692,'Infos Relatório'!$B$406,'Faturamento SP3'!$E$2:$E$692,'Infos Relatório'!$B411,'Faturamento SP3'!$Z$2:$Z$692,'Infos Relatório'!BQ$1)</f>
        <v>0</v>
      </c>
      <c r="BT411" s="14">
        <f>SUMIFS('Faturamento SP3'!$O$2:$O$692,'Faturamento SP3'!$D$2:$D$692,'Infos Relatório'!$B$406,'Faturamento SP3'!$E$2:$E$692,'Infos Relatório'!$B411,'Faturamento SP3'!$Z$2:$Z$692,'Infos Relatório'!BQ$1,'Faturamento SP3'!$T$2:$T$692,"Sim")+SUMIFS('Faturamento SP3'!$P$2:$P$692,'Faturamento SP3'!$D$2:$D$692,'Infos Relatório'!$B$406,'Faturamento SP3'!$E$2:$E$692,'Infos Relatório'!$B411,'Faturamento SP3'!$Z$2:$Z$692,'Infos Relatório'!BQ$1,'Faturamento SP3'!$T$2:$T$692,"Sim")</f>
        <v>0</v>
      </c>
      <c r="BU411" s="27" t="e">
        <f t="shared" si="168"/>
        <v>#DIV/0!</v>
      </c>
      <c r="BV411" s="24">
        <f>SUMIFS('Faturamento SP3'!$H$2:$H$692,'Faturamento SP3'!$D$2:$D$692,'Infos Relatório'!$B$406,'Faturamento SP3'!$E$2:$E$692,'Infos Relatório'!$B411,'Faturamento SP3'!$Z$2:$Z$692,'Infos Relatório'!BQ$1)</f>
        <v>0</v>
      </c>
    </row>
    <row r="412" spans="2:74">
      <c r="B412" s="17" t="s">
        <v>12</v>
      </c>
      <c r="C412" s="23">
        <f>COUNTIFS('Faturamento SP3'!$D$2:$D$692,'Infos Relatório'!$B$406,'Faturamento SP3'!$E$2:$E$692,'Infos Relatório'!$B412,'Faturamento SP3'!$Z$2:$Z$692,'Infos Relatório'!C$1)</f>
        <v>0</v>
      </c>
      <c r="D412" s="13">
        <f>SUMIFS('Faturamento SP3'!$G$2:$G$692,'Faturamento SP3'!$D$2:$D$692,'Infos Relatório'!$B$406,'Faturamento SP3'!$E$2:$E$692,'Infos Relatório'!$B412,'Faturamento SP3'!$Z$2:$Z$692,'Infos Relatório'!C$1)</f>
        <v>0</v>
      </c>
      <c r="E412" s="13">
        <f>SUMIFS('Faturamento SP3'!$J$2:$J$692,'Faturamento SP3'!$D$2:$D$692,'Infos Relatório'!$B$406,'Faturamento SP3'!$E$2:$E$692,'Infos Relatório'!$B412,'Faturamento SP3'!$Z$2:$Z$692,'Infos Relatório'!C$1)</f>
        <v>0</v>
      </c>
      <c r="F412" s="14">
        <f>SUMIFS('Faturamento SP3'!$O$2:$O$692,'Faturamento SP3'!$D$2:$D$692,'Infos Relatório'!$B$406,'Faturamento SP3'!$E$2:$E$692,'Infos Relatório'!$B412,'Faturamento SP3'!$Z$2:$Z$692,'Infos Relatório'!C$1,'Faturamento SP3'!$T$2:$T$692,"Sim")+SUMIFS('Faturamento SP3'!$P$2:$P$692,'Faturamento SP3'!$D$2:$D$692,'Infos Relatório'!$B$406,'Faturamento SP3'!$E$2:$E$692,'Infos Relatório'!$B412,'Faturamento SP3'!$Z$2:$Z$692,'Infos Relatório'!C$1,'Faturamento SP3'!$T$2:$T$692,"Sim")</f>
        <v>0</v>
      </c>
      <c r="G412" s="27" t="e">
        <f t="shared" si="157"/>
        <v>#DIV/0!</v>
      </c>
      <c r="H412" s="24">
        <f>SUMIFS('Faturamento SP3'!$H$2:$H$692,'Faturamento SP3'!$D$2:$D$692,'Infos Relatório'!$B$406,'Faturamento SP3'!$E$2:$E$692,'Infos Relatório'!$B412,'Faturamento SP3'!$Z$2:$Z$692,'Infos Relatório'!C$1)</f>
        <v>0</v>
      </c>
      <c r="I412" s="23">
        <f>COUNTIFS('Faturamento SP3'!$D$2:$D$692,'Infos Relatório'!$B$406,'Faturamento SP3'!$E$2:$E$692,'Infos Relatório'!$B412,'Faturamento SP3'!$Z$2:$Z$692,'Infos Relatório'!I$1)</f>
        <v>0</v>
      </c>
      <c r="J412" s="13">
        <f>SUMIFS('Faturamento SP3'!$G$2:$G$692,'Faturamento SP3'!$D$2:$D$692,'Infos Relatório'!$B$406,'Faturamento SP3'!$E$2:$E$692,'Infos Relatório'!$B412,'Faturamento SP3'!$Z$2:$Z$692,'Infos Relatório'!I$1)</f>
        <v>0</v>
      </c>
      <c r="K412" s="13">
        <f>SUMIFS('Faturamento SP3'!$J$2:$J$692,'Faturamento SP3'!$D$2:$D$692,'Infos Relatório'!$B$406,'Faturamento SP3'!$E$2:$E$692,'Infos Relatório'!$B412,'Faturamento SP3'!$Z$2:$Z$692,'Infos Relatório'!I$1)</f>
        <v>0</v>
      </c>
      <c r="L412" s="14">
        <f>SUMIFS('Faturamento SP3'!$O$2:$O$692,'Faturamento SP3'!$D$2:$D$692,'Infos Relatório'!$B$406,'Faturamento SP3'!$E$2:$E$692,'Infos Relatório'!$B412,'Faturamento SP3'!$Z$2:$Z$692,'Infos Relatório'!I$1,'Faturamento SP3'!$T$2:$T$692,"Sim")+SUMIFS('Faturamento SP3'!$P$2:$P$692,'Faturamento SP3'!$D$2:$D$692,'Infos Relatório'!$B$406,'Faturamento SP3'!$E$2:$E$692,'Infos Relatório'!$B412,'Faturamento SP3'!$Z$2:$Z$692,'Infos Relatório'!I$1,'Faturamento SP3'!$T$2:$T$692,"Sim")</f>
        <v>0</v>
      </c>
      <c r="M412" s="27" t="e">
        <f t="shared" si="158"/>
        <v>#DIV/0!</v>
      </c>
      <c r="N412" s="24">
        <f>SUMIFS('Faturamento SP3'!$H$2:$H$692,'Faturamento SP3'!$D$2:$D$692,'Infos Relatório'!$B$406,'Faturamento SP3'!$E$2:$E$692,'Infos Relatório'!$B412,'Faturamento SP3'!$Z$2:$Z$692,'Infos Relatório'!I$1)</f>
        <v>0</v>
      </c>
      <c r="O412" s="23">
        <f>COUNTIFS('Faturamento SP3'!$D$2:$D$692,'Infos Relatório'!$B$406,'Faturamento SP3'!$E$2:$E$692,'Infos Relatório'!$B412,'Faturamento SP3'!$Z$2:$Z$692,'Infos Relatório'!O$1)</f>
        <v>0</v>
      </c>
      <c r="P412" s="13">
        <f>SUMIFS('Faturamento SP3'!$G$2:$G$692,'Faturamento SP3'!$D$2:$D$692,'Infos Relatório'!$B$406,'Faturamento SP3'!$E$2:$E$692,'Infos Relatório'!$B412,'Faturamento SP3'!$Z$2:$Z$692,'Infos Relatório'!O$1)</f>
        <v>0</v>
      </c>
      <c r="Q412" s="13">
        <f>SUMIFS('Faturamento SP3'!$J$2:$J$692,'Faturamento SP3'!$D$2:$D$692,'Infos Relatório'!$B$406,'Faturamento SP3'!$E$2:$E$692,'Infos Relatório'!$B412,'Faturamento SP3'!$Z$2:$Z$692,'Infos Relatório'!O$1)</f>
        <v>0</v>
      </c>
      <c r="R412" s="14">
        <f>SUMIFS('Faturamento SP3'!$O$2:$O$692,'Faturamento SP3'!$D$2:$D$692,'Infos Relatório'!$B$406,'Faturamento SP3'!$E$2:$E$692,'Infos Relatório'!$B412,'Faturamento SP3'!$Z$2:$Z$692,'Infos Relatório'!O$1,'Faturamento SP3'!$T$2:$T$692,"Sim")+SUMIFS('Faturamento SP3'!$P$2:$P$692,'Faturamento SP3'!$D$2:$D$692,'Infos Relatório'!$B$406,'Faturamento SP3'!$E$2:$E$692,'Infos Relatório'!$B412,'Faturamento SP3'!$Z$2:$Z$692,'Infos Relatório'!O$1,'Faturamento SP3'!$T$2:$T$692,"Sim")</f>
        <v>0</v>
      </c>
      <c r="S412" s="27" t="e">
        <f t="shared" si="159"/>
        <v>#DIV/0!</v>
      </c>
      <c r="T412" s="24">
        <f>SUMIFS('Faturamento SP3'!$H$2:$H$692,'Faturamento SP3'!$D$2:$D$692,'Infos Relatório'!$B$406,'Faturamento SP3'!$E$2:$E$692,'Infos Relatório'!$B412,'Faturamento SP3'!$Z$2:$Z$692,'Infos Relatório'!O$1)</f>
        <v>0</v>
      </c>
      <c r="U412" s="23">
        <f>COUNTIFS('Faturamento SP3'!$D$2:$D$692,'Infos Relatório'!$B$406,'Faturamento SP3'!$E$2:$E$692,'Infos Relatório'!$B412,'Faturamento SP3'!$Z$2:$Z$692,'Infos Relatório'!U$1)</f>
        <v>0</v>
      </c>
      <c r="V412" s="13">
        <f>SUMIFS('Faturamento SP3'!$G$2:$G$692,'Faturamento SP3'!$D$2:$D$692,'Infos Relatório'!$B$406,'Faturamento SP3'!$E$2:$E$692,'Infos Relatório'!$B412,'Faturamento SP3'!$Z$2:$Z$692,'Infos Relatório'!U$1)</f>
        <v>0</v>
      </c>
      <c r="W412" s="13">
        <f>SUMIFS('Faturamento SP3'!$J$2:$J$692,'Faturamento SP3'!$D$2:$D$692,'Infos Relatório'!$B$406,'Faturamento SP3'!$E$2:$E$692,'Infos Relatório'!$B412,'Faturamento SP3'!$Z$2:$Z$692,'Infos Relatório'!U$1)</f>
        <v>0</v>
      </c>
      <c r="X412" s="14">
        <f>SUMIFS('Faturamento SP3'!$O$2:$O$692,'Faturamento SP3'!$D$2:$D$692,'Infos Relatório'!$B$406,'Faturamento SP3'!$E$2:$E$692,'Infos Relatório'!$B412,'Faturamento SP3'!$Z$2:$Z$692,'Infos Relatório'!U$1,'Faturamento SP3'!$T$2:$T$692,"Sim")+SUMIFS('Faturamento SP3'!$P$2:$P$692,'Faturamento SP3'!$D$2:$D$692,'Infos Relatório'!$B$406,'Faturamento SP3'!$E$2:$E$692,'Infos Relatório'!$B412,'Faturamento SP3'!$Z$2:$Z$692,'Infos Relatório'!U$1,'Faturamento SP3'!$T$2:$T$692,"Sim")</f>
        <v>0</v>
      </c>
      <c r="Y412" s="27" t="e">
        <f t="shared" si="160"/>
        <v>#DIV/0!</v>
      </c>
      <c r="Z412" s="24">
        <f>SUMIFS('Faturamento SP3'!$H$2:$H$692,'Faturamento SP3'!$D$2:$D$692,'Infos Relatório'!$B$406,'Faturamento SP3'!$E$2:$E$692,'Infos Relatório'!$B412,'Faturamento SP3'!$Z$2:$Z$692,'Infos Relatório'!U$1)</f>
        <v>0</v>
      </c>
      <c r="AA412" s="23">
        <f>COUNTIFS('Faturamento SP3'!$D$2:$D$692,'Infos Relatório'!$B$406,'Faturamento SP3'!$E$2:$E$692,'Infos Relatório'!$B412,'Faturamento SP3'!$Z$2:$Z$692,'Infos Relatório'!AA$1)</f>
        <v>0</v>
      </c>
      <c r="AB412" s="13">
        <f>SUMIFS('Faturamento SP3'!$G$2:$G$692,'Faturamento SP3'!$D$2:$D$692,'Infos Relatório'!$B$406,'Faturamento SP3'!$E$2:$E$692,'Infos Relatório'!$B412,'Faturamento SP3'!$Z$2:$Z$692,'Infos Relatório'!AA$1)</f>
        <v>0</v>
      </c>
      <c r="AC412" s="13">
        <f>SUMIFS('Faturamento SP3'!$J$2:$J$692,'Faturamento SP3'!$D$2:$D$692,'Infos Relatório'!$B$406,'Faturamento SP3'!$E$2:$E$692,'Infos Relatório'!$B412,'Faturamento SP3'!$Z$2:$Z$692,'Infos Relatório'!AA$1)</f>
        <v>0</v>
      </c>
      <c r="AD412" s="14">
        <f>SUMIFS('Faturamento SP3'!$O$2:$O$692,'Faturamento SP3'!$D$2:$D$692,'Infos Relatório'!$B$406,'Faturamento SP3'!$E$2:$E$692,'Infos Relatório'!$B412,'Faturamento SP3'!$Z$2:$Z$692,'Infos Relatório'!AA$1,'Faturamento SP3'!$T$2:$T$692,"Sim")+SUMIFS('Faturamento SP3'!$P$2:$P$692,'Faturamento SP3'!$D$2:$D$692,'Infos Relatório'!$B$406,'Faturamento SP3'!$E$2:$E$692,'Infos Relatório'!$B412,'Faturamento SP3'!$Z$2:$Z$692,'Infos Relatório'!AA$1,'Faturamento SP3'!$T$2:$T$692,"Sim")</f>
        <v>0</v>
      </c>
      <c r="AE412" s="27" t="e">
        <f t="shared" si="161"/>
        <v>#DIV/0!</v>
      </c>
      <c r="AF412" s="24">
        <f>SUMIFS('Faturamento SP3'!$H$2:$H$692,'Faturamento SP3'!$D$2:$D$692,'Infos Relatório'!$B$406,'Faturamento SP3'!$E$2:$E$692,'Infos Relatório'!$B412,'Faturamento SP3'!$Z$2:$Z$692,'Infos Relatório'!AA$1)</f>
        <v>0</v>
      </c>
      <c r="AG412" s="23">
        <f>COUNTIFS('Faturamento SP3'!$D$2:$D$692,'Infos Relatório'!$B$406,'Faturamento SP3'!$E$2:$E$692,'Infos Relatório'!$B412,'Faturamento SP3'!$Z$2:$Z$692,'Infos Relatório'!AG$1)</f>
        <v>0</v>
      </c>
      <c r="AH412" s="13">
        <f>SUMIFS('Faturamento SP3'!$G$2:$G$692,'Faturamento SP3'!$D$2:$D$692,'Infos Relatório'!$B$406,'Faturamento SP3'!$E$2:$E$692,'Infos Relatório'!$B412,'Faturamento SP3'!$Z$2:$Z$692,'Infos Relatório'!AG$1)</f>
        <v>0</v>
      </c>
      <c r="AI412" s="13">
        <f>SUMIFS('Faturamento SP3'!$J$2:$J$692,'Faturamento SP3'!$D$2:$D$692,'Infos Relatório'!$B$406,'Faturamento SP3'!$E$2:$E$692,'Infos Relatório'!$B412,'Faturamento SP3'!$Z$2:$Z$692,'Infos Relatório'!AG$1)</f>
        <v>0</v>
      </c>
      <c r="AJ412" s="14">
        <f>SUMIFS('Faturamento SP3'!$O$2:$O$692,'Faturamento SP3'!$D$2:$D$692,'Infos Relatório'!$B$406,'Faturamento SP3'!$E$2:$E$692,'Infos Relatório'!$B412,'Faturamento SP3'!$Z$2:$Z$692,'Infos Relatório'!AG$1,'Faturamento SP3'!$T$2:$T$692,"Sim")+SUMIFS('Faturamento SP3'!$P$2:$P$692,'Faturamento SP3'!$D$2:$D$692,'Infos Relatório'!$B$406,'Faturamento SP3'!$E$2:$E$692,'Infos Relatório'!$B412,'Faturamento SP3'!$Z$2:$Z$692,'Infos Relatório'!AG$1,'Faturamento SP3'!$T$2:$T$692,"Sim")</f>
        <v>0</v>
      </c>
      <c r="AK412" s="27" t="e">
        <f t="shared" si="162"/>
        <v>#DIV/0!</v>
      </c>
      <c r="AL412" s="24">
        <f>SUMIFS('Faturamento SP3'!$H$2:$H$692,'Faturamento SP3'!$D$2:$D$692,'Infos Relatório'!$B$406,'Faturamento SP3'!$E$2:$E$692,'Infos Relatório'!$B412,'Faturamento SP3'!$Z$2:$Z$692,'Infos Relatório'!AG$1)</f>
        <v>0</v>
      </c>
      <c r="AM412" s="23">
        <f>COUNTIFS('Faturamento SP3'!$D$2:$D$692,'Infos Relatório'!$B$406,'Faturamento SP3'!$E$2:$E$692,'Infos Relatório'!$B412,'Faturamento SP3'!$Z$2:$Z$692,'Infos Relatório'!AM$1)</f>
        <v>0</v>
      </c>
      <c r="AN412" s="13">
        <f>SUMIFS('Faturamento SP3'!$G$2:$G$692,'Faturamento SP3'!$D$2:$D$692,'Infos Relatório'!$B$406,'Faturamento SP3'!$E$2:$E$692,'Infos Relatório'!$B412,'Faturamento SP3'!$Z$2:$Z$692,'Infos Relatório'!AM$1)</f>
        <v>0</v>
      </c>
      <c r="AO412" s="13">
        <f>SUMIFS('Faturamento SP3'!$J$2:$J$692,'Faturamento SP3'!$D$2:$D$692,'Infos Relatório'!$B$406,'Faturamento SP3'!$E$2:$E$692,'Infos Relatório'!$B412,'Faturamento SP3'!$Z$2:$Z$692,'Infos Relatório'!AM$1)</f>
        <v>0</v>
      </c>
      <c r="AP412" s="14">
        <f>SUMIFS('Faturamento SP3'!$O$2:$O$692,'Faturamento SP3'!$D$2:$D$692,'Infos Relatório'!$B$406,'Faturamento SP3'!$E$2:$E$692,'Infos Relatório'!$B412,'Faturamento SP3'!$Z$2:$Z$692,'Infos Relatório'!AM$1,'Faturamento SP3'!$T$2:$T$692,"Sim")+SUMIFS('Faturamento SP3'!$P$2:$P$692,'Faturamento SP3'!$D$2:$D$692,'Infos Relatório'!$B$406,'Faturamento SP3'!$E$2:$E$692,'Infos Relatório'!$B412,'Faturamento SP3'!$Z$2:$Z$692,'Infos Relatório'!AM$1,'Faturamento SP3'!$T$2:$T$692,"Sim")</f>
        <v>0</v>
      </c>
      <c r="AQ412" s="27" t="e">
        <f t="shared" si="163"/>
        <v>#DIV/0!</v>
      </c>
      <c r="AR412" s="24">
        <f>SUMIFS('Faturamento SP3'!$H$2:$H$692,'Faturamento SP3'!$D$2:$D$692,'Infos Relatório'!$B$406,'Faturamento SP3'!$E$2:$E$692,'Infos Relatório'!$B412,'Faturamento SP3'!$Z$2:$Z$692,'Infos Relatório'!AM$1)</f>
        <v>0</v>
      </c>
      <c r="AS412" s="23">
        <f>COUNTIFS('Faturamento SP3'!$D$2:$D$692,'Infos Relatório'!$B$406,'Faturamento SP3'!$E$2:$E$692,'Infos Relatório'!$B412,'Faturamento SP3'!$Z$2:$Z$692,'Infos Relatório'!AS$1)</f>
        <v>0</v>
      </c>
      <c r="AT412" s="13">
        <f>SUMIFS('Faturamento SP3'!$G$2:$G$692,'Faturamento SP3'!$D$2:$D$692,'Infos Relatório'!$B$406,'Faturamento SP3'!$E$2:$E$692,'Infos Relatório'!$B412,'Faturamento SP3'!$Z$2:$Z$692,'Infos Relatório'!AS$1)</f>
        <v>0</v>
      </c>
      <c r="AU412" s="13">
        <f>SUMIFS('Faturamento SP3'!$J$2:$J$692,'Faturamento SP3'!$D$2:$D$692,'Infos Relatório'!$B$406,'Faturamento SP3'!$E$2:$E$692,'Infos Relatório'!$B412,'Faturamento SP3'!$Z$2:$Z$692,'Infos Relatório'!AS$1)</f>
        <v>0</v>
      </c>
      <c r="AV412" s="14">
        <f>SUMIFS('Faturamento SP3'!$O$2:$O$692,'Faturamento SP3'!$D$2:$D$692,'Infos Relatório'!$B$406,'Faturamento SP3'!$E$2:$E$692,'Infos Relatório'!$B412,'Faturamento SP3'!$Z$2:$Z$692,'Infos Relatório'!AS$1,'Faturamento SP3'!$T$2:$T$692,"Sim")+SUMIFS('Faturamento SP3'!$P$2:$P$692,'Faturamento SP3'!$D$2:$D$692,'Infos Relatório'!$B$406,'Faturamento SP3'!$E$2:$E$692,'Infos Relatório'!$B412,'Faturamento SP3'!$Z$2:$Z$692,'Infos Relatório'!AS$1,'Faturamento SP3'!$T$2:$T$692,"Sim")</f>
        <v>0</v>
      </c>
      <c r="AW412" s="27" t="e">
        <f t="shared" si="164"/>
        <v>#DIV/0!</v>
      </c>
      <c r="AX412" s="24">
        <f>SUMIFS('Faturamento SP3'!$H$2:$H$692,'Faturamento SP3'!$D$2:$D$692,'Infos Relatório'!$B$406,'Faturamento SP3'!$E$2:$E$692,'Infos Relatório'!$B412,'Faturamento SP3'!$Z$2:$Z$692,'Infos Relatório'!AS$1)</f>
        <v>0</v>
      </c>
      <c r="AY412" s="23">
        <f>COUNTIFS('Faturamento SP3'!$D$2:$D$692,'Infos Relatório'!$B$406,'Faturamento SP3'!$E$2:$E$692,'Infos Relatório'!$B412,'Faturamento SP3'!$Z$2:$Z$692,'Infos Relatório'!AY$1)</f>
        <v>0</v>
      </c>
      <c r="AZ412" s="13">
        <f>SUMIFS('Faturamento SP3'!$G$2:$G$692,'Faturamento SP3'!$D$2:$D$692,'Infos Relatório'!$B$406,'Faturamento SP3'!$E$2:$E$692,'Infos Relatório'!$B412,'Faturamento SP3'!$Z$2:$Z$692,'Infos Relatório'!AY$1)</f>
        <v>0</v>
      </c>
      <c r="BA412" s="13">
        <f>SUMIFS('Faturamento SP3'!$J$2:$J$692,'Faturamento SP3'!$D$2:$D$692,'Infos Relatório'!$B$406,'Faturamento SP3'!$E$2:$E$692,'Infos Relatório'!$B412,'Faturamento SP3'!$Z$2:$Z$692,'Infos Relatório'!AY$1)</f>
        <v>0</v>
      </c>
      <c r="BB412" s="14">
        <f>SUMIFS('Faturamento SP3'!$O$2:$O$692,'Faturamento SP3'!$D$2:$D$692,'Infos Relatório'!$B$406,'Faturamento SP3'!$E$2:$E$692,'Infos Relatório'!$B412,'Faturamento SP3'!$Z$2:$Z$692,'Infos Relatório'!AY$1,'Faturamento SP3'!$T$2:$T$692,"Sim")+SUMIFS('Faturamento SP3'!$P$2:$P$692,'Faturamento SP3'!$D$2:$D$692,'Infos Relatório'!$B$406,'Faturamento SP3'!$E$2:$E$692,'Infos Relatório'!$B412,'Faturamento SP3'!$Z$2:$Z$692,'Infos Relatório'!AY$1,'Faturamento SP3'!$T$2:$T$692,"Sim")</f>
        <v>0</v>
      </c>
      <c r="BC412" s="27" t="e">
        <f t="shared" si="165"/>
        <v>#DIV/0!</v>
      </c>
      <c r="BD412" s="24">
        <f>SUMIFS('Faturamento SP3'!$H$2:$H$692,'Faturamento SP3'!$D$2:$D$692,'Infos Relatório'!$B$406,'Faturamento SP3'!$E$2:$E$692,'Infos Relatório'!$B412,'Faturamento SP3'!$Z$2:$Z$692,'Infos Relatório'!AY$1)</f>
        <v>0</v>
      </c>
      <c r="BE412" s="23">
        <f>COUNTIFS('Faturamento SP3'!$D$2:$D$692,'Infos Relatório'!$B$406,'Faturamento SP3'!$E$2:$E$692,'Infos Relatório'!$B412,'Faturamento SP3'!$Z$2:$Z$692,'Infos Relatório'!BE$1)</f>
        <v>0</v>
      </c>
      <c r="BF412" s="13">
        <f>SUMIFS('Faturamento SP3'!$G$2:$G$692,'Faturamento SP3'!$D$2:$D$692,'Infos Relatório'!$B$406,'Faturamento SP3'!$E$2:$E$692,'Infos Relatório'!$B412,'Faturamento SP3'!$Z$2:$Z$692,'Infos Relatório'!BE$1)</f>
        <v>0</v>
      </c>
      <c r="BG412" s="13">
        <f>SUMIFS('Faturamento SP3'!$J$2:$J$692,'Faturamento SP3'!$D$2:$D$692,'Infos Relatório'!$B$406,'Faturamento SP3'!$E$2:$E$692,'Infos Relatório'!$B412,'Faturamento SP3'!$Z$2:$Z$692,'Infos Relatório'!BE$1)</f>
        <v>0</v>
      </c>
      <c r="BH412" s="14">
        <f>SUMIFS('Faturamento SP3'!$O$2:$O$692,'Faturamento SP3'!$D$2:$D$692,'Infos Relatório'!$B$406,'Faturamento SP3'!$E$2:$E$692,'Infos Relatório'!$B412,'Faturamento SP3'!$Z$2:$Z$692,'Infos Relatório'!BE$1,'Faturamento SP3'!$T$2:$T$692,"Sim")+SUMIFS('Faturamento SP3'!$P$2:$P$692,'Faturamento SP3'!$D$2:$D$692,'Infos Relatório'!$B$406,'Faturamento SP3'!$E$2:$E$692,'Infos Relatório'!$B412,'Faturamento SP3'!$Z$2:$Z$692,'Infos Relatório'!BE$1,'Faturamento SP3'!$T$2:$T$692,"Sim")</f>
        <v>0</v>
      </c>
      <c r="BI412" s="27" t="e">
        <f t="shared" si="166"/>
        <v>#DIV/0!</v>
      </c>
      <c r="BJ412" s="24">
        <f>SUMIFS('Faturamento SP3'!$H$2:$H$692,'Faturamento SP3'!$D$2:$D$692,'Infos Relatório'!$B$406,'Faturamento SP3'!$E$2:$E$692,'Infos Relatório'!$B412,'Faturamento SP3'!$Z$2:$Z$692,'Infos Relatório'!BE$1)</f>
        <v>0</v>
      </c>
      <c r="BK412" s="23">
        <f>COUNTIFS('Faturamento SP3'!$D$2:$D$692,'Infos Relatório'!$B$406,'Faturamento SP3'!$E$2:$E$692,'Infos Relatório'!$B412,'Faturamento SP3'!$Z$2:$Z$692,'Infos Relatório'!BK$1)</f>
        <v>0</v>
      </c>
      <c r="BL412" s="13">
        <f>SUMIFS('Faturamento SP3'!$G$2:$G$692,'Faturamento SP3'!$D$2:$D$692,'Infos Relatório'!$B$406,'Faturamento SP3'!$E$2:$E$692,'Infos Relatório'!$B412,'Faturamento SP3'!$Z$2:$Z$692,'Infos Relatório'!BK$1)</f>
        <v>0</v>
      </c>
      <c r="BM412" s="13">
        <f>SUMIFS('Faturamento SP3'!$J$2:$J$692,'Faturamento SP3'!$D$2:$D$692,'Infos Relatório'!$B$406,'Faturamento SP3'!$E$2:$E$692,'Infos Relatório'!$B412,'Faturamento SP3'!$Z$2:$Z$692,'Infos Relatório'!BK$1)</f>
        <v>0</v>
      </c>
      <c r="BN412" s="14">
        <f>SUMIFS('Faturamento SP3'!$O$2:$O$692,'Faturamento SP3'!$D$2:$D$692,'Infos Relatório'!$B$406,'Faturamento SP3'!$E$2:$E$692,'Infos Relatório'!$B412,'Faturamento SP3'!$Z$2:$Z$692,'Infos Relatório'!BK$1,'Faturamento SP3'!$T$2:$T$692,"Sim")+SUMIFS('Faturamento SP3'!$P$2:$P$692,'Faturamento SP3'!$D$2:$D$692,'Infos Relatório'!$B$406,'Faturamento SP3'!$E$2:$E$692,'Infos Relatório'!$B412,'Faturamento SP3'!$Z$2:$Z$692,'Infos Relatório'!BK$1,'Faturamento SP3'!$T$2:$T$692,"Sim")</f>
        <v>0</v>
      </c>
      <c r="BO412" s="27" t="e">
        <f t="shared" si="167"/>
        <v>#DIV/0!</v>
      </c>
      <c r="BP412" s="24">
        <f>SUMIFS('Faturamento SP3'!$H$2:$H$692,'Faturamento SP3'!$D$2:$D$692,'Infos Relatório'!$B$406,'Faturamento SP3'!$E$2:$E$692,'Infos Relatório'!$B412,'Faturamento SP3'!$Z$2:$Z$692,'Infos Relatório'!BK$1)</f>
        <v>0</v>
      </c>
      <c r="BQ412" s="23">
        <f>COUNTIFS('Faturamento SP3'!$D$2:$D$692,'Infos Relatório'!$B$406,'Faturamento SP3'!$E$2:$E$692,'Infos Relatório'!$B412,'Faturamento SP3'!$Z$2:$Z$692,'Infos Relatório'!BQ$1)</f>
        <v>0</v>
      </c>
      <c r="BR412" s="13">
        <f>SUMIFS('Faturamento SP3'!$G$2:$G$692,'Faturamento SP3'!$D$2:$D$692,'Infos Relatório'!$B$406,'Faturamento SP3'!$E$2:$E$692,'Infos Relatório'!$B412,'Faturamento SP3'!$Z$2:$Z$692,'Infos Relatório'!BQ$1)</f>
        <v>0</v>
      </c>
      <c r="BS412" s="13">
        <f>SUMIFS('Faturamento SP3'!$J$2:$J$692,'Faturamento SP3'!$D$2:$D$692,'Infos Relatório'!$B$406,'Faturamento SP3'!$E$2:$E$692,'Infos Relatório'!$B412,'Faturamento SP3'!$Z$2:$Z$692,'Infos Relatório'!BQ$1)</f>
        <v>0</v>
      </c>
      <c r="BT412" s="14">
        <f>SUMIFS('Faturamento SP3'!$O$2:$O$692,'Faturamento SP3'!$D$2:$D$692,'Infos Relatório'!$B$406,'Faturamento SP3'!$E$2:$E$692,'Infos Relatório'!$B412,'Faturamento SP3'!$Z$2:$Z$692,'Infos Relatório'!BQ$1,'Faturamento SP3'!$T$2:$T$692,"Sim")+SUMIFS('Faturamento SP3'!$P$2:$P$692,'Faturamento SP3'!$D$2:$D$692,'Infos Relatório'!$B$406,'Faturamento SP3'!$E$2:$E$692,'Infos Relatório'!$B412,'Faturamento SP3'!$Z$2:$Z$692,'Infos Relatório'!BQ$1,'Faturamento SP3'!$T$2:$T$692,"Sim")</f>
        <v>0</v>
      </c>
      <c r="BU412" s="27" t="e">
        <f t="shared" si="168"/>
        <v>#DIV/0!</v>
      </c>
      <c r="BV412" s="24">
        <f>SUMIFS('Faturamento SP3'!$H$2:$H$692,'Faturamento SP3'!$D$2:$D$692,'Infos Relatório'!$B$406,'Faturamento SP3'!$E$2:$E$692,'Infos Relatório'!$B412,'Faturamento SP3'!$Z$2:$Z$692,'Infos Relatório'!BQ$1)</f>
        <v>0</v>
      </c>
    </row>
    <row r="413" spans="2:74">
      <c r="B413" s="17" t="s">
        <v>13</v>
      </c>
      <c r="C413" s="23">
        <f>COUNTIFS('Faturamento SP3'!$D$2:$D$692,'Infos Relatório'!$B$406,'Faturamento SP3'!$E$2:$E$692,'Infos Relatório'!$B413,'Faturamento SP3'!$Z$2:$Z$692,'Infos Relatório'!C$1)</f>
        <v>0</v>
      </c>
      <c r="D413" s="13">
        <f>SUMIFS('Faturamento SP3'!$G$2:$G$692,'Faturamento SP3'!$D$2:$D$692,'Infos Relatório'!$B$406,'Faturamento SP3'!$E$2:$E$692,'Infos Relatório'!$B413,'Faturamento SP3'!$Z$2:$Z$692,'Infos Relatório'!C$1)</f>
        <v>0</v>
      </c>
      <c r="E413" s="13">
        <f>SUMIFS('Faturamento SP3'!$J$2:$J$692,'Faturamento SP3'!$D$2:$D$692,'Infos Relatório'!$B$406,'Faturamento SP3'!$E$2:$E$692,'Infos Relatório'!$B413,'Faturamento SP3'!$Z$2:$Z$692,'Infos Relatório'!C$1)</f>
        <v>0</v>
      </c>
      <c r="F413" s="14">
        <f>SUMIFS('Faturamento SP3'!$O$2:$O$692,'Faturamento SP3'!$D$2:$D$692,'Infos Relatório'!$B$406,'Faturamento SP3'!$E$2:$E$692,'Infos Relatório'!$B413,'Faturamento SP3'!$Z$2:$Z$692,'Infos Relatório'!C$1,'Faturamento SP3'!$T$2:$T$692,"Sim")+SUMIFS('Faturamento SP3'!$P$2:$P$692,'Faturamento SP3'!$D$2:$D$692,'Infos Relatório'!$B$406,'Faturamento SP3'!$E$2:$E$692,'Infos Relatório'!$B413,'Faturamento SP3'!$Z$2:$Z$692,'Infos Relatório'!C$1,'Faturamento SP3'!$T$2:$T$692,"Sim")</f>
        <v>0</v>
      </c>
      <c r="G413" s="27" t="e">
        <f t="shared" si="157"/>
        <v>#DIV/0!</v>
      </c>
      <c r="H413" s="24">
        <f>SUMIFS('Faturamento SP3'!$H$2:$H$692,'Faturamento SP3'!$D$2:$D$692,'Infos Relatório'!$B$406,'Faturamento SP3'!$E$2:$E$692,'Infos Relatório'!$B413,'Faturamento SP3'!$Z$2:$Z$692,'Infos Relatório'!C$1)</f>
        <v>0</v>
      </c>
      <c r="I413" s="23">
        <f>COUNTIFS('Faturamento SP3'!$D$2:$D$692,'Infos Relatório'!$B$406,'Faturamento SP3'!$E$2:$E$692,'Infos Relatório'!$B413,'Faturamento SP3'!$Z$2:$Z$692,'Infos Relatório'!I$1)</f>
        <v>0</v>
      </c>
      <c r="J413" s="13">
        <f>SUMIFS('Faturamento SP3'!$G$2:$G$692,'Faturamento SP3'!$D$2:$D$692,'Infos Relatório'!$B$406,'Faturamento SP3'!$E$2:$E$692,'Infos Relatório'!$B413,'Faturamento SP3'!$Z$2:$Z$692,'Infos Relatório'!I$1)</f>
        <v>0</v>
      </c>
      <c r="K413" s="13">
        <f>SUMIFS('Faturamento SP3'!$J$2:$J$692,'Faturamento SP3'!$D$2:$D$692,'Infos Relatório'!$B$406,'Faturamento SP3'!$E$2:$E$692,'Infos Relatório'!$B413,'Faturamento SP3'!$Z$2:$Z$692,'Infos Relatório'!I$1)</f>
        <v>0</v>
      </c>
      <c r="L413" s="14">
        <f>SUMIFS('Faturamento SP3'!$O$2:$O$692,'Faturamento SP3'!$D$2:$D$692,'Infos Relatório'!$B$406,'Faturamento SP3'!$E$2:$E$692,'Infos Relatório'!$B413,'Faturamento SP3'!$Z$2:$Z$692,'Infos Relatório'!I$1,'Faturamento SP3'!$T$2:$T$692,"Sim")+SUMIFS('Faturamento SP3'!$P$2:$P$692,'Faturamento SP3'!$D$2:$D$692,'Infos Relatório'!$B$406,'Faturamento SP3'!$E$2:$E$692,'Infos Relatório'!$B413,'Faturamento SP3'!$Z$2:$Z$692,'Infos Relatório'!I$1,'Faturamento SP3'!$T$2:$T$692,"Sim")</f>
        <v>0</v>
      </c>
      <c r="M413" s="27" t="e">
        <f t="shared" si="158"/>
        <v>#DIV/0!</v>
      </c>
      <c r="N413" s="24">
        <f>SUMIFS('Faturamento SP3'!$H$2:$H$692,'Faturamento SP3'!$D$2:$D$692,'Infos Relatório'!$B$406,'Faturamento SP3'!$E$2:$E$692,'Infos Relatório'!$B413,'Faturamento SP3'!$Z$2:$Z$692,'Infos Relatório'!I$1)</f>
        <v>0</v>
      </c>
      <c r="O413" s="23">
        <f>COUNTIFS('Faturamento SP3'!$D$2:$D$692,'Infos Relatório'!$B$406,'Faturamento SP3'!$E$2:$E$692,'Infos Relatório'!$B413,'Faturamento SP3'!$Z$2:$Z$692,'Infos Relatório'!O$1)</f>
        <v>0</v>
      </c>
      <c r="P413" s="13">
        <f>SUMIFS('Faturamento SP3'!$G$2:$G$692,'Faturamento SP3'!$D$2:$D$692,'Infos Relatório'!$B$406,'Faturamento SP3'!$E$2:$E$692,'Infos Relatório'!$B413,'Faturamento SP3'!$Z$2:$Z$692,'Infos Relatório'!O$1)</f>
        <v>0</v>
      </c>
      <c r="Q413" s="13">
        <f>SUMIFS('Faturamento SP3'!$J$2:$J$692,'Faturamento SP3'!$D$2:$D$692,'Infos Relatório'!$B$406,'Faturamento SP3'!$E$2:$E$692,'Infos Relatório'!$B413,'Faturamento SP3'!$Z$2:$Z$692,'Infos Relatório'!O$1)</f>
        <v>0</v>
      </c>
      <c r="R413" s="14">
        <f>SUMIFS('Faturamento SP3'!$O$2:$O$692,'Faturamento SP3'!$D$2:$D$692,'Infos Relatório'!$B$406,'Faturamento SP3'!$E$2:$E$692,'Infos Relatório'!$B413,'Faturamento SP3'!$Z$2:$Z$692,'Infos Relatório'!O$1,'Faturamento SP3'!$T$2:$T$692,"Sim")+SUMIFS('Faturamento SP3'!$P$2:$P$692,'Faturamento SP3'!$D$2:$D$692,'Infos Relatório'!$B$406,'Faturamento SP3'!$E$2:$E$692,'Infos Relatório'!$B413,'Faturamento SP3'!$Z$2:$Z$692,'Infos Relatório'!O$1,'Faturamento SP3'!$T$2:$T$692,"Sim")</f>
        <v>0</v>
      </c>
      <c r="S413" s="27" t="e">
        <f t="shared" si="159"/>
        <v>#DIV/0!</v>
      </c>
      <c r="T413" s="24">
        <f>SUMIFS('Faturamento SP3'!$H$2:$H$692,'Faturamento SP3'!$D$2:$D$692,'Infos Relatório'!$B$406,'Faturamento SP3'!$E$2:$E$692,'Infos Relatório'!$B413,'Faturamento SP3'!$Z$2:$Z$692,'Infos Relatório'!O$1)</f>
        <v>0</v>
      </c>
      <c r="U413" s="23">
        <f>COUNTIFS('Faturamento SP3'!$D$2:$D$692,'Infos Relatório'!$B$406,'Faturamento SP3'!$E$2:$E$692,'Infos Relatório'!$B413,'Faturamento SP3'!$Z$2:$Z$692,'Infos Relatório'!U$1)</f>
        <v>0</v>
      </c>
      <c r="V413" s="13">
        <f>SUMIFS('Faturamento SP3'!$G$2:$G$692,'Faturamento SP3'!$D$2:$D$692,'Infos Relatório'!$B$406,'Faturamento SP3'!$E$2:$E$692,'Infos Relatório'!$B413,'Faturamento SP3'!$Z$2:$Z$692,'Infos Relatório'!U$1)</f>
        <v>0</v>
      </c>
      <c r="W413" s="13">
        <f>SUMIFS('Faturamento SP3'!$J$2:$J$692,'Faturamento SP3'!$D$2:$D$692,'Infos Relatório'!$B$406,'Faturamento SP3'!$E$2:$E$692,'Infos Relatório'!$B413,'Faturamento SP3'!$Z$2:$Z$692,'Infos Relatório'!U$1)</f>
        <v>0</v>
      </c>
      <c r="X413" s="14">
        <f>SUMIFS('Faturamento SP3'!$O$2:$O$692,'Faturamento SP3'!$D$2:$D$692,'Infos Relatório'!$B$406,'Faturamento SP3'!$E$2:$E$692,'Infos Relatório'!$B413,'Faturamento SP3'!$Z$2:$Z$692,'Infos Relatório'!U$1,'Faturamento SP3'!$T$2:$T$692,"Sim")+SUMIFS('Faturamento SP3'!$P$2:$P$692,'Faturamento SP3'!$D$2:$D$692,'Infos Relatório'!$B$406,'Faturamento SP3'!$E$2:$E$692,'Infos Relatório'!$B413,'Faturamento SP3'!$Z$2:$Z$692,'Infos Relatório'!U$1,'Faturamento SP3'!$T$2:$T$692,"Sim")</f>
        <v>0</v>
      </c>
      <c r="Y413" s="27" t="e">
        <f t="shared" si="160"/>
        <v>#DIV/0!</v>
      </c>
      <c r="Z413" s="24">
        <f>SUMIFS('Faturamento SP3'!$H$2:$H$692,'Faturamento SP3'!$D$2:$D$692,'Infos Relatório'!$B$406,'Faturamento SP3'!$E$2:$E$692,'Infos Relatório'!$B413,'Faturamento SP3'!$Z$2:$Z$692,'Infos Relatório'!U$1)</f>
        <v>0</v>
      </c>
      <c r="AA413" s="23">
        <f>COUNTIFS('Faturamento SP3'!$D$2:$D$692,'Infos Relatório'!$B$406,'Faturamento SP3'!$E$2:$E$692,'Infos Relatório'!$B413,'Faturamento SP3'!$Z$2:$Z$692,'Infos Relatório'!AA$1)</f>
        <v>0</v>
      </c>
      <c r="AB413" s="13">
        <f>SUMIFS('Faturamento SP3'!$G$2:$G$692,'Faturamento SP3'!$D$2:$D$692,'Infos Relatório'!$B$406,'Faturamento SP3'!$E$2:$E$692,'Infos Relatório'!$B413,'Faturamento SP3'!$Z$2:$Z$692,'Infos Relatório'!AA$1)</f>
        <v>0</v>
      </c>
      <c r="AC413" s="13">
        <f>SUMIFS('Faturamento SP3'!$J$2:$J$692,'Faturamento SP3'!$D$2:$D$692,'Infos Relatório'!$B$406,'Faturamento SP3'!$E$2:$E$692,'Infos Relatório'!$B413,'Faturamento SP3'!$Z$2:$Z$692,'Infos Relatório'!AA$1)</f>
        <v>0</v>
      </c>
      <c r="AD413" s="14">
        <f>SUMIFS('Faturamento SP3'!$O$2:$O$692,'Faturamento SP3'!$D$2:$D$692,'Infos Relatório'!$B$406,'Faturamento SP3'!$E$2:$E$692,'Infos Relatório'!$B413,'Faturamento SP3'!$Z$2:$Z$692,'Infos Relatório'!AA$1,'Faturamento SP3'!$T$2:$T$692,"Sim")+SUMIFS('Faturamento SP3'!$P$2:$P$692,'Faturamento SP3'!$D$2:$D$692,'Infos Relatório'!$B$406,'Faturamento SP3'!$E$2:$E$692,'Infos Relatório'!$B413,'Faturamento SP3'!$Z$2:$Z$692,'Infos Relatório'!AA$1,'Faturamento SP3'!$T$2:$T$692,"Sim")</f>
        <v>0</v>
      </c>
      <c r="AE413" s="27" t="e">
        <f t="shared" si="161"/>
        <v>#DIV/0!</v>
      </c>
      <c r="AF413" s="24">
        <f>SUMIFS('Faturamento SP3'!$H$2:$H$692,'Faturamento SP3'!$D$2:$D$692,'Infos Relatório'!$B$406,'Faturamento SP3'!$E$2:$E$692,'Infos Relatório'!$B413,'Faturamento SP3'!$Z$2:$Z$692,'Infos Relatório'!AA$1)</f>
        <v>0</v>
      </c>
      <c r="AG413" s="23">
        <f>COUNTIFS('Faturamento SP3'!$D$2:$D$692,'Infos Relatório'!$B$406,'Faturamento SP3'!$E$2:$E$692,'Infos Relatório'!$B413,'Faturamento SP3'!$Z$2:$Z$692,'Infos Relatório'!AG$1)</f>
        <v>0</v>
      </c>
      <c r="AH413" s="13">
        <f>SUMIFS('Faturamento SP3'!$G$2:$G$692,'Faturamento SP3'!$D$2:$D$692,'Infos Relatório'!$B$406,'Faturamento SP3'!$E$2:$E$692,'Infos Relatório'!$B413,'Faturamento SP3'!$Z$2:$Z$692,'Infos Relatório'!AG$1)</f>
        <v>0</v>
      </c>
      <c r="AI413" s="13">
        <f>SUMIFS('Faturamento SP3'!$J$2:$J$692,'Faturamento SP3'!$D$2:$D$692,'Infos Relatório'!$B$406,'Faturamento SP3'!$E$2:$E$692,'Infos Relatório'!$B413,'Faturamento SP3'!$Z$2:$Z$692,'Infos Relatório'!AG$1)</f>
        <v>0</v>
      </c>
      <c r="AJ413" s="14">
        <f>SUMIFS('Faturamento SP3'!$O$2:$O$692,'Faturamento SP3'!$D$2:$D$692,'Infos Relatório'!$B$406,'Faturamento SP3'!$E$2:$E$692,'Infos Relatório'!$B413,'Faturamento SP3'!$Z$2:$Z$692,'Infos Relatório'!AG$1,'Faturamento SP3'!$T$2:$T$692,"Sim")+SUMIFS('Faturamento SP3'!$P$2:$P$692,'Faturamento SP3'!$D$2:$D$692,'Infos Relatório'!$B$406,'Faturamento SP3'!$E$2:$E$692,'Infos Relatório'!$B413,'Faturamento SP3'!$Z$2:$Z$692,'Infos Relatório'!AG$1,'Faturamento SP3'!$T$2:$T$692,"Sim")</f>
        <v>0</v>
      </c>
      <c r="AK413" s="27" t="e">
        <f t="shared" si="162"/>
        <v>#DIV/0!</v>
      </c>
      <c r="AL413" s="24">
        <f>SUMIFS('Faturamento SP3'!$H$2:$H$692,'Faturamento SP3'!$D$2:$D$692,'Infos Relatório'!$B$406,'Faturamento SP3'!$E$2:$E$692,'Infos Relatório'!$B413,'Faturamento SP3'!$Z$2:$Z$692,'Infos Relatório'!AG$1)</f>
        <v>0</v>
      </c>
      <c r="AM413" s="23">
        <f>COUNTIFS('Faturamento SP3'!$D$2:$D$692,'Infos Relatório'!$B$406,'Faturamento SP3'!$E$2:$E$692,'Infos Relatório'!$B413,'Faturamento SP3'!$Z$2:$Z$692,'Infos Relatório'!AM$1)</f>
        <v>0</v>
      </c>
      <c r="AN413" s="13">
        <f>SUMIFS('Faturamento SP3'!$G$2:$G$692,'Faturamento SP3'!$D$2:$D$692,'Infos Relatório'!$B$406,'Faturamento SP3'!$E$2:$E$692,'Infos Relatório'!$B413,'Faturamento SP3'!$Z$2:$Z$692,'Infos Relatório'!AM$1)</f>
        <v>0</v>
      </c>
      <c r="AO413" s="13">
        <f>SUMIFS('Faturamento SP3'!$J$2:$J$692,'Faturamento SP3'!$D$2:$D$692,'Infos Relatório'!$B$406,'Faturamento SP3'!$E$2:$E$692,'Infos Relatório'!$B413,'Faturamento SP3'!$Z$2:$Z$692,'Infos Relatório'!AM$1)</f>
        <v>0</v>
      </c>
      <c r="AP413" s="14">
        <f>SUMIFS('Faturamento SP3'!$O$2:$O$692,'Faturamento SP3'!$D$2:$D$692,'Infos Relatório'!$B$406,'Faturamento SP3'!$E$2:$E$692,'Infos Relatório'!$B413,'Faturamento SP3'!$Z$2:$Z$692,'Infos Relatório'!AM$1,'Faturamento SP3'!$T$2:$T$692,"Sim")+SUMIFS('Faturamento SP3'!$P$2:$P$692,'Faturamento SP3'!$D$2:$D$692,'Infos Relatório'!$B$406,'Faturamento SP3'!$E$2:$E$692,'Infos Relatório'!$B413,'Faturamento SP3'!$Z$2:$Z$692,'Infos Relatório'!AM$1,'Faturamento SP3'!$T$2:$T$692,"Sim")</f>
        <v>0</v>
      </c>
      <c r="AQ413" s="27" t="e">
        <f t="shared" si="163"/>
        <v>#DIV/0!</v>
      </c>
      <c r="AR413" s="24">
        <f>SUMIFS('Faturamento SP3'!$H$2:$H$692,'Faturamento SP3'!$D$2:$D$692,'Infos Relatório'!$B$406,'Faturamento SP3'!$E$2:$E$692,'Infos Relatório'!$B413,'Faturamento SP3'!$Z$2:$Z$692,'Infos Relatório'!AM$1)</f>
        <v>0</v>
      </c>
      <c r="AS413" s="23">
        <f>COUNTIFS('Faturamento SP3'!$D$2:$D$692,'Infos Relatório'!$B$406,'Faturamento SP3'!$E$2:$E$692,'Infos Relatório'!$B413,'Faturamento SP3'!$Z$2:$Z$692,'Infos Relatório'!AS$1)</f>
        <v>0</v>
      </c>
      <c r="AT413" s="13">
        <f>SUMIFS('Faturamento SP3'!$G$2:$G$692,'Faturamento SP3'!$D$2:$D$692,'Infos Relatório'!$B$406,'Faturamento SP3'!$E$2:$E$692,'Infos Relatório'!$B413,'Faturamento SP3'!$Z$2:$Z$692,'Infos Relatório'!AS$1)</f>
        <v>0</v>
      </c>
      <c r="AU413" s="13">
        <f>SUMIFS('Faturamento SP3'!$J$2:$J$692,'Faturamento SP3'!$D$2:$D$692,'Infos Relatório'!$B$406,'Faturamento SP3'!$E$2:$E$692,'Infos Relatório'!$B413,'Faturamento SP3'!$Z$2:$Z$692,'Infos Relatório'!AS$1)</f>
        <v>0</v>
      </c>
      <c r="AV413" s="14">
        <f>SUMIFS('Faturamento SP3'!$O$2:$O$692,'Faturamento SP3'!$D$2:$D$692,'Infos Relatório'!$B$406,'Faturamento SP3'!$E$2:$E$692,'Infos Relatório'!$B413,'Faturamento SP3'!$Z$2:$Z$692,'Infos Relatório'!AS$1,'Faturamento SP3'!$T$2:$T$692,"Sim")+SUMIFS('Faturamento SP3'!$P$2:$P$692,'Faturamento SP3'!$D$2:$D$692,'Infos Relatório'!$B$406,'Faturamento SP3'!$E$2:$E$692,'Infos Relatório'!$B413,'Faturamento SP3'!$Z$2:$Z$692,'Infos Relatório'!AS$1,'Faturamento SP3'!$T$2:$T$692,"Sim")</f>
        <v>0</v>
      </c>
      <c r="AW413" s="27" t="e">
        <f t="shared" si="164"/>
        <v>#DIV/0!</v>
      </c>
      <c r="AX413" s="24">
        <f>SUMIFS('Faturamento SP3'!$H$2:$H$692,'Faturamento SP3'!$D$2:$D$692,'Infos Relatório'!$B$406,'Faturamento SP3'!$E$2:$E$692,'Infos Relatório'!$B413,'Faturamento SP3'!$Z$2:$Z$692,'Infos Relatório'!AS$1)</f>
        <v>0</v>
      </c>
      <c r="AY413" s="23">
        <f>COUNTIFS('Faturamento SP3'!$D$2:$D$692,'Infos Relatório'!$B$406,'Faturamento SP3'!$E$2:$E$692,'Infos Relatório'!$B413,'Faturamento SP3'!$Z$2:$Z$692,'Infos Relatório'!AY$1)</f>
        <v>0</v>
      </c>
      <c r="AZ413" s="13">
        <f>SUMIFS('Faturamento SP3'!$G$2:$G$692,'Faturamento SP3'!$D$2:$D$692,'Infos Relatório'!$B$406,'Faturamento SP3'!$E$2:$E$692,'Infos Relatório'!$B413,'Faturamento SP3'!$Z$2:$Z$692,'Infos Relatório'!AY$1)</f>
        <v>0</v>
      </c>
      <c r="BA413" s="13">
        <f>SUMIFS('Faturamento SP3'!$J$2:$J$692,'Faturamento SP3'!$D$2:$D$692,'Infos Relatório'!$B$406,'Faturamento SP3'!$E$2:$E$692,'Infos Relatório'!$B413,'Faturamento SP3'!$Z$2:$Z$692,'Infos Relatório'!AY$1)</f>
        <v>0</v>
      </c>
      <c r="BB413" s="14">
        <f>SUMIFS('Faturamento SP3'!$O$2:$O$692,'Faturamento SP3'!$D$2:$D$692,'Infos Relatório'!$B$406,'Faturamento SP3'!$E$2:$E$692,'Infos Relatório'!$B413,'Faturamento SP3'!$Z$2:$Z$692,'Infos Relatório'!AY$1,'Faturamento SP3'!$T$2:$T$692,"Sim")+SUMIFS('Faturamento SP3'!$P$2:$P$692,'Faturamento SP3'!$D$2:$D$692,'Infos Relatório'!$B$406,'Faturamento SP3'!$E$2:$E$692,'Infos Relatório'!$B413,'Faturamento SP3'!$Z$2:$Z$692,'Infos Relatório'!AY$1,'Faturamento SP3'!$T$2:$T$692,"Sim")</f>
        <v>0</v>
      </c>
      <c r="BC413" s="27" t="e">
        <f t="shared" si="165"/>
        <v>#DIV/0!</v>
      </c>
      <c r="BD413" s="24">
        <f>SUMIFS('Faturamento SP3'!$H$2:$H$692,'Faturamento SP3'!$D$2:$D$692,'Infos Relatório'!$B$406,'Faturamento SP3'!$E$2:$E$692,'Infos Relatório'!$B413,'Faturamento SP3'!$Z$2:$Z$692,'Infos Relatório'!AY$1)</f>
        <v>0</v>
      </c>
      <c r="BE413" s="23">
        <f>COUNTIFS('Faturamento SP3'!$D$2:$D$692,'Infos Relatório'!$B$406,'Faturamento SP3'!$E$2:$E$692,'Infos Relatório'!$B413,'Faturamento SP3'!$Z$2:$Z$692,'Infos Relatório'!BE$1)</f>
        <v>0</v>
      </c>
      <c r="BF413" s="13">
        <f>SUMIFS('Faturamento SP3'!$G$2:$G$692,'Faturamento SP3'!$D$2:$D$692,'Infos Relatório'!$B$406,'Faturamento SP3'!$E$2:$E$692,'Infos Relatório'!$B413,'Faturamento SP3'!$Z$2:$Z$692,'Infos Relatório'!BE$1)</f>
        <v>0</v>
      </c>
      <c r="BG413" s="13">
        <f>SUMIFS('Faturamento SP3'!$J$2:$J$692,'Faturamento SP3'!$D$2:$D$692,'Infos Relatório'!$B$406,'Faturamento SP3'!$E$2:$E$692,'Infos Relatório'!$B413,'Faturamento SP3'!$Z$2:$Z$692,'Infos Relatório'!BE$1)</f>
        <v>0</v>
      </c>
      <c r="BH413" s="14">
        <f>SUMIFS('Faturamento SP3'!$O$2:$O$692,'Faturamento SP3'!$D$2:$D$692,'Infos Relatório'!$B$406,'Faturamento SP3'!$E$2:$E$692,'Infos Relatório'!$B413,'Faturamento SP3'!$Z$2:$Z$692,'Infos Relatório'!BE$1,'Faturamento SP3'!$T$2:$T$692,"Sim")+SUMIFS('Faturamento SP3'!$P$2:$P$692,'Faturamento SP3'!$D$2:$D$692,'Infos Relatório'!$B$406,'Faturamento SP3'!$E$2:$E$692,'Infos Relatório'!$B413,'Faturamento SP3'!$Z$2:$Z$692,'Infos Relatório'!BE$1,'Faturamento SP3'!$T$2:$T$692,"Sim")</f>
        <v>0</v>
      </c>
      <c r="BI413" s="27" t="e">
        <f t="shared" si="166"/>
        <v>#DIV/0!</v>
      </c>
      <c r="BJ413" s="24">
        <f>SUMIFS('Faturamento SP3'!$H$2:$H$692,'Faturamento SP3'!$D$2:$D$692,'Infos Relatório'!$B$406,'Faturamento SP3'!$E$2:$E$692,'Infos Relatório'!$B413,'Faturamento SP3'!$Z$2:$Z$692,'Infos Relatório'!BE$1)</f>
        <v>0</v>
      </c>
      <c r="BK413" s="23">
        <f>COUNTIFS('Faturamento SP3'!$D$2:$D$692,'Infos Relatório'!$B$406,'Faturamento SP3'!$E$2:$E$692,'Infos Relatório'!$B413,'Faturamento SP3'!$Z$2:$Z$692,'Infos Relatório'!BK$1)</f>
        <v>0</v>
      </c>
      <c r="BL413" s="13">
        <f>SUMIFS('Faturamento SP3'!$G$2:$G$692,'Faturamento SP3'!$D$2:$D$692,'Infos Relatório'!$B$406,'Faturamento SP3'!$E$2:$E$692,'Infos Relatório'!$B413,'Faturamento SP3'!$Z$2:$Z$692,'Infos Relatório'!BK$1)</f>
        <v>0</v>
      </c>
      <c r="BM413" s="13">
        <f>SUMIFS('Faturamento SP3'!$J$2:$J$692,'Faturamento SP3'!$D$2:$D$692,'Infos Relatório'!$B$406,'Faturamento SP3'!$E$2:$E$692,'Infos Relatório'!$B413,'Faturamento SP3'!$Z$2:$Z$692,'Infos Relatório'!BK$1)</f>
        <v>0</v>
      </c>
      <c r="BN413" s="14">
        <f>SUMIFS('Faturamento SP3'!$O$2:$O$692,'Faturamento SP3'!$D$2:$D$692,'Infos Relatório'!$B$406,'Faturamento SP3'!$E$2:$E$692,'Infos Relatório'!$B413,'Faturamento SP3'!$Z$2:$Z$692,'Infos Relatório'!BK$1,'Faturamento SP3'!$T$2:$T$692,"Sim")+SUMIFS('Faturamento SP3'!$P$2:$P$692,'Faturamento SP3'!$D$2:$D$692,'Infos Relatório'!$B$406,'Faturamento SP3'!$E$2:$E$692,'Infos Relatório'!$B413,'Faturamento SP3'!$Z$2:$Z$692,'Infos Relatório'!BK$1,'Faturamento SP3'!$T$2:$T$692,"Sim")</f>
        <v>0</v>
      </c>
      <c r="BO413" s="27" t="e">
        <f t="shared" si="167"/>
        <v>#DIV/0!</v>
      </c>
      <c r="BP413" s="24">
        <f>SUMIFS('Faturamento SP3'!$H$2:$H$692,'Faturamento SP3'!$D$2:$D$692,'Infos Relatório'!$B$406,'Faturamento SP3'!$E$2:$E$692,'Infos Relatório'!$B413,'Faturamento SP3'!$Z$2:$Z$692,'Infos Relatório'!BK$1)</f>
        <v>0</v>
      </c>
      <c r="BQ413" s="23">
        <f>COUNTIFS('Faturamento SP3'!$D$2:$D$692,'Infos Relatório'!$B$406,'Faturamento SP3'!$E$2:$E$692,'Infos Relatório'!$B413,'Faturamento SP3'!$Z$2:$Z$692,'Infos Relatório'!BQ$1)</f>
        <v>0</v>
      </c>
      <c r="BR413" s="13">
        <f>SUMIFS('Faturamento SP3'!$G$2:$G$692,'Faturamento SP3'!$D$2:$D$692,'Infos Relatório'!$B$406,'Faturamento SP3'!$E$2:$E$692,'Infos Relatório'!$B413,'Faturamento SP3'!$Z$2:$Z$692,'Infos Relatório'!BQ$1)</f>
        <v>0</v>
      </c>
      <c r="BS413" s="13">
        <f>SUMIFS('Faturamento SP3'!$J$2:$J$692,'Faturamento SP3'!$D$2:$D$692,'Infos Relatório'!$B$406,'Faturamento SP3'!$E$2:$E$692,'Infos Relatório'!$B413,'Faturamento SP3'!$Z$2:$Z$692,'Infos Relatório'!BQ$1)</f>
        <v>0</v>
      </c>
      <c r="BT413" s="14">
        <f>SUMIFS('Faturamento SP3'!$O$2:$O$692,'Faturamento SP3'!$D$2:$D$692,'Infos Relatório'!$B$406,'Faturamento SP3'!$E$2:$E$692,'Infos Relatório'!$B413,'Faturamento SP3'!$Z$2:$Z$692,'Infos Relatório'!BQ$1,'Faturamento SP3'!$T$2:$T$692,"Sim")+SUMIFS('Faturamento SP3'!$P$2:$P$692,'Faturamento SP3'!$D$2:$D$692,'Infos Relatório'!$B$406,'Faturamento SP3'!$E$2:$E$692,'Infos Relatório'!$B413,'Faturamento SP3'!$Z$2:$Z$692,'Infos Relatório'!BQ$1,'Faturamento SP3'!$T$2:$T$692,"Sim")</f>
        <v>0</v>
      </c>
      <c r="BU413" s="27" t="e">
        <f t="shared" si="168"/>
        <v>#DIV/0!</v>
      </c>
      <c r="BV413" s="24">
        <f>SUMIFS('Faturamento SP3'!$H$2:$H$692,'Faturamento SP3'!$D$2:$D$692,'Infos Relatório'!$B$406,'Faturamento SP3'!$E$2:$E$692,'Infos Relatório'!$B413,'Faturamento SP3'!$Z$2:$Z$692,'Infos Relatório'!BQ$1)</f>
        <v>0</v>
      </c>
    </row>
    <row r="414" spans="2:74">
      <c r="B414" s="17" t="s">
        <v>14</v>
      </c>
      <c r="C414" s="23">
        <f>COUNTIFS('Faturamento SP3'!$D$2:$D$692,'Infos Relatório'!$B$406,'Faturamento SP3'!$E$2:$E$692,'Infos Relatório'!$B414,'Faturamento SP3'!$Z$2:$Z$692,'Infos Relatório'!C$1)</f>
        <v>0</v>
      </c>
      <c r="D414" s="13">
        <f>SUMIFS('Faturamento SP3'!$G$2:$G$692,'Faturamento SP3'!$D$2:$D$692,'Infos Relatório'!$B$406,'Faturamento SP3'!$E$2:$E$692,'Infos Relatório'!$B414,'Faturamento SP3'!$Z$2:$Z$692,'Infos Relatório'!C$1)</f>
        <v>0</v>
      </c>
      <c r="E414" s="13">
        <f>SUMIFS('Faturamento SP3'!$J$2:$J$692,'Faturamento SP3'!$D$2:$D$692,'Infos Relatório'!$B$406,'Faturamento SP3'!$E$2:$E$692,'Infos Relatório'!$B414,'Faturamento SP3'!$Z$2:$Z$692,'Infos Relatório'!C$1)</f>
        <v>0</v>
      </c>
      <c r="F414" s="14">
        <f>SUMIFS('Faturamento SP3'!$O$2:$O$692,'Faturamento SP3'!$D$2:$D$692,'Infos Relatório'!$B$406,'Faturamento SP3'!$E$2:$E$692,'Infos Relatório'!$B414,'Faturamento SP3'!$Z$2:$Z$692,'Infos Relatório'!C$1,'Faturamento SP3'!$T$2:$T$692,"Sim")+SUMIFS('Faturamento SP3'!$P$2:$P$692,'Faturamento SP3'!$D$2:$D$692,'Infos Relatório'!$B$406,'Faturamento SP3'!$E$2:$E$692,'Infos Relatório'!$B414,'Faturamento SP3'!$Z$2:$Z$692,'Infos Relatório'!C$1,'Faturamento SP3'!$T$2:$T$692,"Sim")</f>
        <v>0</v>
      </c>
      <c r="G414" s="27" t="e">
        <f t="shared" si="157"/>
        <v>#DIV/0!</v>
      </c>
      <c r="H414" s="24">
        <f>SUMIFS('Faturamento SP3'!$H$2:$H$692,'Faturamento SP3'!$D$2:$D$692,'Infos Relatório'!$B$406,'Faturamento SP3'!$E$2:$E$692,'Infos Relatório'!$B414,'Faturamento SP3'!$Z$2:$Z$692,'Infos Relatório'!C$1)</f>
        <v>0</v>
      </c>
      <c r="I414" s="23">
        <f>COUNTIFS('Faturamento SP3'!$D$2:$D$692,'Infos Relatório'!$B$406,'Faturamento SP3'!$E$2:$E$692,'Infos Relatório'!$B414,'Faturamento SP3'!$Z$2:$Z$692,'Infos Relatório'!I$1)</f>
        <v>0</v>
      </c>
      <c r="J414" s="13">
        <f>SUMIFS('Faturamento SP3'!$G$2:$G$692,'Faturamento SP3'!$D$2:$D$692,'Infos Relatório'!$B$406,'Faturamento SP3'!$E$2:$E$692,'Infos Relatório'!$B414,'Faturamento SP3'!$Z$2:$Z$692,'Infos Relatório'!I$1)</f>
        <v>0</v>
      </c>
      <c r="K414" s="13">
        <f>SUMIFS('Faturamento SP3'!$J$2:$J$692,'Faturamento SP3'!$D$2:$D$692,'Infos Relatório'!$B$406,'Faturamento SP3'!$E$2:$E$692,'Infos Relatório'!$B414,'Faturamento SP3'!$Z$2:$Z$692,'Infos Relatório'!I$1)</f>
        <v>0</v>
      </c>
      <c r="L414" s="14">
        <f>SUMIFS('Faturamento SP3'!$O$2:$O$692,'Faturamento SP3'!$D$2:$D$692,'Infos Relatório'!$B$406,'Faturamento SP3'!$E$2:$E$692,'Infos Relatório'!$B414,'Faturamento SP3'!$Z$2:$Z$692,'Infos Relatório'!I$1,'Faturamento SP3'!$T$2:$T$692,"Sim")+SUMIFS('Faturamento SP3'!$P$2:$P$692,'Faturamento SP3'!$D$2:$D$692,'Infos Relatório'!$B$406,'Faturamento SP3'!$E$2:$E$692,'Infos Relatório'!$B414,'Faturamento SP3'!$Z$2:$Z$692,'Infos Relatório'!I$1,'Faturamento SP3'!$T$2:$T$692,"Sim")</f>
        <v>0</v>
      </c>
      <c r="M414" s="27" t="e">
        <f t="shared" si="158"/>
        <v>#DIV/0!</v>
      </c>
      <c r="N414" s="24">
        <f>SUMIFS('Faturamento SP3'!$H$2:$H$692,'Faturamento SP3'!$D$2:$D$692,'Infos Relatório'!$B$406,'Faturamento SP3'!$E$2:$E$692,'Infos Relatório'!$B414,'Faturamento SP3'!$Z$2:$Z$692,'Infos Relatório'!I$1)</f>
        <v>0</v>
      </c>
      <c r="O414" s="23">
        <f>COUNTIFS('Faturamento SP3'!$D$2:$D$692,'Infos Relatório'!$B$406,'Faturamento SP3'!$E$2:$E$692,'Infos Relatório'!$B414,'Faturamento SP3'!$Z$2:$Z$692,'Infos Relatório'!O$1)</f>
        <v>0</v>
      </c>
      <c r="P414" s="13">
        <f>SUMIFS('Faturamento SP3'!$G$2:$G$692,'Faturamento SP3'!$D$2:$D$692,'Infos Relatório'!$B$406,'Faturamento SP3'!$E$2:$E$692,'Infos Relatório'!$B414,'Faturamento SP3'!$Z$2:$Z$692,'Infos Relatório'!O$1)</f>
        <v>0</v>
      </c>
      <c r="Q414" s="13">
        <f>SUMIFS('Faturamento SP3'!$J$2:$J$692,'Faturamento SP3'!$D$2:$D$692,'Infos Relatório'!$B$406,'Faturamento SP3'!$E$2:$E$692,'Infos Relatório'!$B414,'Faturamento SP3'!$Z$2:$Z$692,'Infos Relatório'!O$1)</f>
        <v>0</v>
      </c>
      <c r="R414" s="14">
        <f>SUMIFS('Faturamento SP3'!$O$2:$O$692,'Faturamento SP3'!$D$2:$D$692,'Infos Relatório'!$B$406,'Faturamento SP3'!$E$2:$E$692,'Infos Relatório'!$B414,'Faturamento SP3'!$Z$2:$Z$692,'Infos Relatório'!O$1,'Faturamento SP3'!$T$2:$T$692,"Sim")+SUMIFS('Faturamento SP3'!$P$2:$P$692,'Faturamento SP3'!$D$2:$D$692,'Infos Relatório'!$B$406,'Faturamento SP3'!$E$2:$E$692,'Infos Relatório'!$B414,'Faturamento SP3'!$Z$2:$Z$692,'Infos Relatório'!O$1,'Faturamento SP3'!$T$2:$T$692,"Sim")</f>
        <v>0</v>
      </c>
      <c r="S414" s="27" t="e">
        <f t="shared" si="159"/>
        <v>#DIV/0!</v>
      </c>
      <c r="T414" s="24">
        <f>SUMIFS('Faturamento SP3'!$H$2:$H$692,'Faturamento SP3'!$D$2:$D$692,'Infos Relatório'!$B$406,'Faturamento SP3'!$E$2:$E$692,'Infos Relatório'!$B414,'Faturamento SP3'!$Z$2:$Z$692,'Infos Relatório'!O$1)</f>
        <v>0</v>
      </c>
      <c r="U414" s="23">
        <f>COUNTIFS('Faturamento SP3'!$D$2:$D$692,'Infos Relatório'!$B$406,'Faturamento SP3'!$E$2:$E$692,'Infos Relatório'!$B414,'Faturamento SP3'!$Z$2:$Z$692,'Infos Relatório'!U$1)</f>
        <v>0</v>
      </c>
      <c r="V414" s="13">
        <f>SUMIFS('Faturamento SP3'!$G$2:$G$692,'Faturamento SP3'!$D$2:$D$692,'Infos Relatório'!$B$406,'Faturamento SP3'!$E$2:$E$692,'Infos Relatório'!$B414,'Faturamento SP3'!$Z$2:$Z$692,'Infos Relatório'!U$1)</f>
        <v>0</v>
      </c>
      <c r="W414" s="13">
        <f>SUMIFS('Faturamento SP3'!$J$2:$J$692,'Faturamento SP3'!$D$2:$D$692,'Infos Relatório'!$B$406,'Faturamento SP3'!$E$2:$E$692,'Infos Relatório'!$B414,'Faturamento SP3'!$Z$2:$Z$692,'Infos Relatório'!U$1)</f>
        <v>0</v>
      </c>
      <c r="X414" s="14">
        <f>SUMIFS('Faturamento SP3'!$O$2:$O$692,'Faturamento SP3'!$D$2:$D$692,'Infos Relatório'!$B$406,'Faturamento SP3'!$E$2:$E$692,'Infos Relatório'!$B414,'Faturamento SP3'!$Z$2:$Z$692,'Infos Relatório'!U$1,'Faturamento SP3'!$T$2:$T$692,"Sim")+SUMIFS('Faturamento SP3'!$P$2:$P$692,'Faturamento SP3'!$D$2:$D$692,'Infos Relatório'!$B$406,'Faturamento SP3'!$E$2:$E$692,'Infos Relatório'!$B414,'Faturamento SP3'!$Z$2:$Z$692,'Infos Relatório'!U$1,'Faturamento SP3'!$T$2:$T$692,"Sim")</f>
        <v>0</v>
      </c>
      <c r="Y414" s="27" t="e">
        <f t="shared" si="160"/>
        <v>#DIV/0!</v>
      </c>
      <c r="Z414" s="24">
        <f>SUMIFS('Faturamento SP3'!$H$2:$H$692,'Faturamento SP3'!$D$2:$D$692,'Infos Relatório'!$B$406,'Faturamento SP3'!$E$2:$E$692,'Infos Relatório'!$B414,'Faturamento SP3'!$Z$2:$Z$692,'Infos Relatório'!U$1)</f>
        <v>0</v>
      </c>
      <c r="AA414" s="23">
        <f>COUNTIFS('Faturamento SP3'!$D$2:$D$692,'Infos Relatório'!$B$406,'Faturamento SP3'!$E$2:$E$692,'Infos Relatório'!$B414,'Faturamento SP3'!$Z$2:$Z$692,'Infos Relatório'!AA$1)</f>
        <v>0</v>
      </c>
      <c r="AB414" s="13">
        <f>SUMIFS('Faturamento SP3'!$G$2:$G$692,'Faturamento SP3'!$D$2:$D$692,'Infos Relatório'!$B$406,'Faturamento SP3'!$E$2:$E$692,'Infos Relatório'!$B414,'Faturamento SP3'!$Z$2:$Z$692,'Infos Relatório'!AA$1)</f>
        <v>0</v>
      </c>
      <c r="AC414" s="13">
        <f>SUMIFS('Faturamento SP3'!$J$2:$J$692,'Faturamento SP3'!$D$2:$D$692,'Infos Relatório'!$B$406,'Faturamento SP3'!$E$2:$E$692,'Infos Relatório'!$B414,'Faturamento SP3'!$Z$2:$Z$692,'Infos Relatório'!AA$1)</f>
        <v>0</v>
      </c>
      <c r="AD414" s="14">
        <f>SUMIFS('Faturamento SP3'!$O$2:$O$692,'Faturamento SP3'!$D$2:$D$692,'Infos Relatório'!$B$406,'Faturamento SP3'!$E$2:$E$692,'Infos Relatório'!$B414,'Faturamento SP3'!$Z$2:$Z$692,'Infos Relatório'!AA$1,'Faturamento SP3'!$T$2:$T$692,"Sim")+SUMIFS('Faturamento SP3'!$P$2:$P$692,'Faturamento SP3'!$D$2:$D$692,'Infos Relatório'!$B$406,'Faturamento SP3'!$E$2:$E$692,'Infos Relatório'!$B414,'Faturamento SP3'!$Z$2:$Z$692,'Infos Relatório'!AA$1,'Faturamento SP3'!$T$2:$T$692,"Sim")</f>
        <v>0</v>
      </c>
      <c r="AE414" s="27" t="e">
        <f t="shared" si="161"/>
        <v>#DIV/0!</v>
      </c>
      <c r="AF414" s="24">
        <f>SUMIFS('Faturamento SP3'!$H$2:$H$692,'Faturamento SP3'!$D$2:$D$692,'Infos Relatório'!$B$406,'Faturamento SP3'!$E$2:$E$692,'Infos Relatório'!$B414,'Faturamento SP3'!$Z$2:$Z$692,'Infos Relatório'!AA$1)</f>
        <v>0</v>
      </c>
      <c r="AG414" s="23">
        <f>COUNTIFS('Faturamento SP3'!$D$2:$D$692,'Infos Relatório'!$B$406,'Faturamento SP3'!$E$2:$E$692,'Infos Relatório'!$B414,'Faturamento SP3'!$Z$2:$Z$692,'Infos Relatório'!AG$1)</f>
        <v>0</v>
      </c>
      <c r="AH414" s="13">
        <f>SUMIFS('Faturamento SP3'!$G$2:$G$692,'Faturamento SP3'!$D$2:$D$692,'Infos Relatório'!$B$406,'Faturamento SP3'!$E$2:$E$692,'Infos Relatório'!$B414,'Faturamento SP3'!$Z$2:$Z$692,'Infos Relatório'!AG$1)</f>
        <v>0</v>
      </c>
      <c r="AI414" s="13">
        <f>SUMIFS('Faturamento SP3'!$J$2:$J$692,'Faturamento SP3'!$D$2:$D$692,'Infos Relatório'!$B$406,'Faturamento SP3'!$E$2:$E$692,'Infos Relatório'!$B414,'Faturamento SP3'!$Z$2:$Z$692,'Infos Relatório'!AG$1)</f>
        <v>0</v>
      </c>
      <c r="AJ414" s="14">
        <f>SUMIFS('Faturamento SP3'!$O$2:$O$692,'Faturamento SP3'!$D$2:$D$692,'Infos Relatório'!$B$406,'Faturamento SP3'!$E$2:$E$692,'Infos Relatório'!$B414,'Faturamento SP3'!$Z$2:$Z$692,'Infos Relatório'!AG$1,'Faturamento SP3'!$T$2:$T$692,"Sim")+SUMIFS('Faturamento SP3'!$P$2:$P$692,'Faturamento SP3'!$D$2:$D$692,'Infos Relatório'!$B$406,'Faturamento SP3'!$E$2:$E$692,'Infos Relatório'!$B414,'Faturamento SP3'!$Z$2:$Z$692,'Infos Relatório'!AG$1,'Faturamento SP3'!$T$2:$T$692,"Sim")</f>
        <v>0</v>
      </c>
      <c r="AK414" s="27" t="e">
        <f t="shared" si="162"/>
        <v>#DIV/0!</v>
      </c>
      <c r="AL414" s="24">
        <f>SUMIFS('Faturamento SP3'!$H$2:$H$692,'Faturamento SP3'!$D$2:$D$692,'Infos Relatório'!$B$406,'Faturamento SP3'!$E$2:$E$692,'Infos Relatório'!$B414,'Faturamento SP3'!$Z$2:$Z$692,'Infos Relatório'!AG$1)</f>
        <v>0</v>
      </c>
      <c r="AM414" s="23">
        <f>COUNTIFS('Faturamento SP3'!$D$2:$D$692,'Infos Relatório'!$B$406,'Faturamento SP3'!$E$2:$E$692,'Infos Relatório'!$B414,'Faturamento SP3'!$Z$2:$Z$692,'Infos Relatório'!AM$1)</f>
        <v>0</v>
      </c>
      <c r="AN414" s="13">
        <f>SUMIFS('Faturamento SP3'!$G$2:$G$692,'Faturamento SP3'!$D$2:$D$692,'Infos Relatório'!$B$406,'Faturamento SP3'!$E$2:$E$692,'Infos Relatório'!$B414,'Faturamento SP3'!$Z$2:$Z$692,'Infos Relatório'!AM$1)</f>
        <v>0</v>
      </c>
      <c r="AO414" s="13">
        <f>SUMIFS('Faturamento SP3'!$J$2:$J$692,'Faturamento SP3'!$D$2:$D$692,'Infos Relatório'!$B$406,'Faturamento SP3'!$E$2:$E$692,'Infos Relatório'!$B414,'Faturamento SP3'!$Z$2:$Z$692,'Infos Relatório'!AM$1)</f>
        <v>0</v>
      </c>
      <c r="AP414" s="14">
        <f>SUMIFS('Faturamento SP3'!$O$2:$O$692,'Faturamento SP3'!$D$2:$D$692,'Infos Relatório'!$B$406,'Faturamento SP3'!$E$2:$E$692,'Infos Relatório'!$B414,'Faturamento SP3'!$Z$2:$Z$692,'Infos Relatório'!AM$1,'Faturamento SP3'!$T$2:$T$692,"Sim")+SUMIFS('Faturamento SP3'!$P$2:$P$692,'Faturamento SP3'!$D$2:$D$692,'Infos Relatório'!$B$406,'Faturamento SP3'!$E$2:$E$692,'Infos Relatório'!$B414,'Faturamento SP3'!$Z$2:$Z$692,'Infos Relatório'!AM$1,'Faturamento SP3'!$T$2:$T$692,"Sim")</f>
        <v>0</v>
      </c>
      <c r="AQ414" s="27" t="e">
        <f t="shared" si="163"/>
        <v>#DIV/0!</v>
      </c>
      <c r="AR414" s="24">
        <f>SUMIFS('Faturamento SP3'!$H$2:$H$692,'Faturamento SP3'!$D$2:$D$692,'Infos Relatório'!$B$406,'Faturamento SP3'!$E$2:$E$692,'Infos Relatório'!$B414,'Faturamento SP3'!$Z$2:$Z$692,'Infos Relatório'!AM$1)</f>
        <v>0</v>
      </c>
      <c r="AS414" s="23">
        <f>COUNTIFS('Faturamento SP3'!$D$2:$D$692,'Infos Relatório'!$B$406,'Faturamento SP3'!$E$2:$E$692,'Infos Relatório'!$B414,'Faturamento SP3'!$Z$2:$Z$692,'Infos Relatório'!AS$1)</f>
        <v>0</v>
      </c>
      <c r="AT414" s="13">
        <f>SUMIFS('Faturamento SP3'!$G$2:$G$692,'Faturamento SP3'!$D$2:$D$692,'Infos Relatório'!$B$406,'Faturamento SP3'!$E$2:$E$692,'Infos Relatório'!$B414,'Faturamento SP3'!$Z$2:$Z$692,'Infos Relatório'!AS$1)</f>
        <v>0</v>
      </c>
      <c r="AU414" s="13">
        <f>SUMIFS('Faturamento SP3'!$J$2:$J$692,'Faturamento SP3'!$D$2:$D$692,'Infos Relatório'!$B$406,'Faturamento SP3'!$E$2:$E$692,'Infos Relatório'!$B414,'Faturamento SP3'!$Z$2:$Z$692,'Infos Relatório'!AS$1)</f>
        <v>0</v>
      </c>
      <c r="AV414" s="14">
        <f>SUMIFS('Faturamento SP3'!$O$2:$O$692,'Faturamento SP3'!$D$2:$D$692,'Infos Relatório'!$B$406,'Faturamento SP3'!$E$2:$E$692,'Infos Relatório'!$B414,'Faturamento SP3'!$Z$2:$Z$692,'Infos Relatório'!AS$1,'Faturamento SP3'!$T$2:$T$692,"Sim")+SUMIFS('Faturamento SP3'!$P$2:$P$692,'Faturamento SP3'!$D$2:$D$692,'Infos Relatório'!$B$406,'Faturamento SP3'!$E$2:$E$692,'Infos Relatório'!$B414,'Faturamento SP3'!$Z$2:$Z$692,'Infos Relatório'!AS$1,'Faturamento SP3'!$T$2:$T$692,"Sim")</f>
        <v>0</v>
      </c>
      <c r="AW414" s="27" t="e">
        <f t="shared" si="164"/>
        <v>#DIV/0!</v>
      </c>
      <c r="AX414" s="24">
        <f>SUMIFS('Faturamento SP3'!$H$2:$H$692,'Faturamento SP3'!$D$2:$D$692,'Infos Relatório'!$B$406,'Faturamento SP3'!$E$2:$E$692,'Infos Relatório'!$B414,'Faturamento SP3'!$Z$2:$Z$692,'Infos Relatório'!AS$1)</f>
        <v>0</v>
      </c>
      <c r="AY414" s="23">
        <f>COUNTIFS('Faturamento SP3'!$D$2:$D$692,'Infos Relatório'!$B$406,'Faturamento SP3'!$E$2:$E$692,'Infos Relatório'!$B414,'Faturamento SP3'!$Z$2:$Z$692,'Infos Relatório'!AY$1)</f>
        <v>0</v>
      </c>
      <c r="AZ414" s="13">
        <f>SUMIFS('Faturamento SP3'!$G$2:$G$692,'Faturamento SP3'!$D$2:$D$692,'Infos Relatório'!$B$406,'Faturamento SP3'!$E$2:$E$692,'Infos Relatório'!$B414,'Faturamento SP3'!$Z$2:$Z$692,'Infos Relatório'!AY$1)</f>
        <v>0</v>
      </c>
      <c r="BA414" s="13">
        <f>SUMIFS('Faturamento SP3'!$J$2:$J$692,'Faturamento SP3'!$D$2:$D$692,'Infos Relatório'!$B$406,'Faturamento SP3'!$E$2:$E$692,'Infos Relatório'!$B414,'Faturamento SP3'!$Z$2:$Z$692,'Infos Relatório'!AY$1)</f>
        <v>0</v>
      </c>
      <c r="BB414" s="14">
        <f>SUMIFS('Faturamento SP3'!$O$2:$O$692,'Faturamento SP3'!$D$2:$D$692,'Infos Relatório'!$B$406,'Faturamento SP3'!$E$2:$E$692,'Infos Relatório'!$B414,'Faturamento SP3'!$Z$2:$Z$692,'Infos Relatório'!AY$1,'Faturamento SP3'!$T$2:$T$692,"Sim")+SUMIFS('Faturamento SP3'!$P$2:$P$692,'Faturamento SP3'!$D$2:$D$692,'Infos Relatório'!$B$406,'Faturamento SP3'!$E$2:$E$692,'Infos Relatório'!$B414,'Faturamento SP3'!$Z$2:$Z$692,'Infos Relatório'!AY$1,'Faturamento SP3'!$T$2:$T$692,"Sim")</f>
        <v>0</v>
      </c>
      <c r="BC414" s="27" t="e">
        <f t="shared" si="165"/>
        <v>#DIV/0!</v>
      </c>
      <c r="BD414" s="24">
        <f>SUMIFS('Faturamento SP3'!$H$2:$H$692,'Faturamento SP3'!$D$2:$D$692,'Infos Relatório'!$B$406,'Faturamento SP3'!$E$2:$E$692,'Infos Relatório'!$B414,'Faturamento SP3'!$Z$2:$Z$692,'Infos Relatório'!AY$1)</f>
        <v>0</v>
      </c>
      <c r="BE414" s="23">
        <f>COUNTIFS('Faturamento SP3'!$D$2:$D$692,'Infos Relatório'!$B$406,'Faturamento SP3'!$E$2:$E$692,'Infos Relatório'!$B414,'Faturamento SP3'!$Z$2:$Z$692,'Infos Relatório'!BE$1)</f>
        <v>0</v>
      </c>
      <c r="BF414" s="13">
        <f>SUMIFS('Faturamento SP3'!$G$2:$G$692,'Faturamento SP3'!$D$2:$D$692,'Infos Relatório'!$B$406,'Faturamento SP3'!$E$2:$E$692,'Infos Relatório'!$B414,'Faturamento SP3'!$Z$2:$Z$692,'Infos Relatório'!BE$1)</f>
        <v>0</v>
      </c>
      <c r="BG414" s="13">
        <f>SUMIFS('Faturamento SP3'!$J$2:$J$692,'Faturamento SP3'!$D$2:$D$692,'Infos Relatório'!$B$406,'Faturamento SP3'!$E$2:$E$692,'Infos Relatório'!$B414,'Faturamento SP3'!$Z$2:$Z$692,'Infos Relatório'!BE$1)</f>
        <v>0</v>
      </c>
      <c r="BH414" s="14">
        <f>SUMIFS('Faturamento SP3'!$O$2:$O$692,'Faturamento SP3'!$D$2:$D$692,'Infos Relatório'!$B$406,'Faturamento SP3'!$E$2:$E$692,'Infos Relatório'!$B414,'Faturamento SP3'!$Z$2:$Z$692,'Infos Relatório'!BE$1,'Faturamento SP3'!$T$2:$T$692,"Sim")+SUMIFS('Faturamento SP3'!$P$2:$P$692,'Faturamento SP3'!$D$2:$D$692,'Infos Relatório'!$B$406,'Faturamento SP3'!$E$2:$E$692,'Infos Relatório'!$B414,'Faturamento SP3'!$Z$2:$Z$692,'Infos Relatório'!BE$1,'Faturamento SP3'!$T$2:$T$692,"Sim")</f>
        <v>0</v>
      </c>
      <c r="BI414" s="27" t="e">
        <f t="shared" si="166"/>
        <v>#DIV/0!</v>
      </c>
      <c r="BJ414" s="24">
        <f>SUMIFS('Faturamento SP3'!$H$2:$H$692,'Faturamento SP3'!$D$2:$D$692,'Infos Relatório'!$B$406,'Faturamento SP3'!$E$2:$E$692,'Infos Relatório'!$B414,'Faturamento SP3'!$Z$2:$Z$692,'Infos Relatório'!BE$1)</f>
        <v>0</v>
      </c>
      <c r="BK414" s="23">
        <f>COUNTIFS('Faturamento SP3'!$D$2:$D$692,'Infos Relatório'!$B$406,'Faturamento SP3'!$E$2:$E$692,'Infos Relatório'!$B414,'Faturamento SP3'!$Z$2:$Z$692,'Infos Relatório'!BK$1)</f>
        <v>0</v>
      </c>
      <c r="BL414" s="13">
        <f>SUMIFS('Faturamento SP3'!$G$2:$G$692,'Faturamento SP3'!$D$2:$D$692,'Infos Relatório'!$B$406,'Faturamento SP3'!$E$2:$E$692,'Infos Relatório'!$B414,'Faturamento SP3'!$Z$2:$Z$692,'Infos Relatório'!BK$1)</f>
        <v>0</v>
      </c>
      <c r="BM414" s="13">
        <f>SUMIFS('Faturamento SP3'!$J$2:$J$692,'Faturamento SP3'!$D$2:$D$692,'Infos Relatório'!$B$406,'Faturamento SP3'!$E$2:$E$692,'Infos Relatório'!$B414,'Faturamento SP3'!$Z$2:$Z$692,'Infos Relatório'!BK$1)</f>
        <v>0</v>
      </c>
      <c r="BN414" s="14">
        <f>SUMIFS('Faturamento SP3'!$O$2:$O$692,'Faturamento SP3'!$D$2:$D$692,'Infos Relatório'!$B$406,'Faturamento SP3'!$E$2:$E$692,'Infos Relatório'!$B414,'Faturamento SP3'!$Z$2:$Z$692,'Infos Relatório'!BK$1,'Faturamento SP3'!$T$2:$T$692,"Sim")+SUMIFS('Faturamento SP3'!$P$2:$P$692,'Faturamento SP3'!$D$2:$D$692,'Infos Relatório'!$B$406,'Faturamento SP3'!$E$2:$E$692,'Infos Relatório'!$B414,'Faturamento SP3'!$Z$2:$Z$692,'Infos Relatório'!BK$1,'Faturamento SP3'!$T$2:$T$692,"Sim")</f>
        <v>0</v>
      </c>
      <c r="BO414" s="27" t="e">
        <f t="shared" si="167"/>
        <v>#DIV/0!</v>
      </c>
      <c r="BP414" s="24">
        <f>SUMIFS('Faturamento SP3'!$H$2:$H$692,'Faturamento SP3'!$D$2:$D$692,'Infos Relatório'!$B$406,'Faturamento SP3'!$E$2:$E$692,'Infos Relatório'!$B414,'Faturamento SP3'!$Z$2:$Z$692,'Infos Relatório'!BK$1)</f>
        <v>0</v>
      </c>
      <c r="BQ414" s="23">
        <f>COUNTIFS('Faturamento SP3'!$D$2:$D$692,'Infos Relatório'!$B$406,'Faturamento SP3'!$E$2:$E$692,'Infos Relatório'!$B414,'Faturamento SP3'!$Z$2:$Z$692,'Infos Relatório'!BQ$1)</f>
        <v>0</v>
      </c>
      <c r="BR414" s="13">
        <f>SUMIFS('Faturamento SP3'!$G$2:$G$692,'Faturamento SP3'!$D$2:$D$692,'Infos Relatório'!$B$406,'Faturamento SP3'!$E$2:$E$692,'Infos Relatório'!$B414,'Faturamento SP3'!$Z$2:$Z$692,'Infos Relatório'!BQ$1)</f>
        <v>0</v>
      </c>
      <c r="BS414" s="13">
        <f>SUMIFS('Faturamento SP3'!$J$2:$J$692,'Faturamento SP3'!$D$2:$D$692,'Infos Relatório'!$B$406,'Faturamento SP3'!$E$2:$E$692,'Infos Relatório'!$B414,'Faturamento SP3'!$Z$2:$Z$692,'Infos Relatório'!BQ$1)</f>
        <v>0</v>
      </c>
      <c r="BT414" s="14">
        <f>SUMIFS('Faturamento SP3'!$O$2:$O$692,'Faturamento SP3'!$D$2:$D$692,'Infos Relatório'!$B$406,'Faturamento SP3'!$E$2:$E$692,'Infos Relatório'!$B414,'Faturamento SP3'!$Z$2:$Z$692,'Infos Relatório'!BQ$1,'Faturamento SP3'!$T$2:$T$692,"Sim")+SUMIFS('Faturamento SP3'!$P$2:$P$692,'Faturamento SP3'!$D$2:$D$692,'Infos Relatório'!$B$406,'Faturamento SP3'!$E$2:$E$692,'Infos Relatório'!$B414,'Faturamento SP3'!$Z$2:$Z$692,'Infos Relatório'!BQ$1,'Faturamento SP3'!$T$2:$T$692,"Sim")</f>
        <v>0</v>
      </c>
      <c r="BU414" s="27" t="e">
        <f t="shared" si="168"/>
        <v>#DIV/0!</v>
      </c>
      <c r="BV414" s="24">
        <f>SUMIFS('Faturamento SP3'!$H$2:$H$692,'Faturamento SP3'!$D$2:$D$692,'Infos Relatório'!$B$406,'Faturamento SP3'!$E$2:$E$692,'Infos Relatório'!$B414,'Faturamento SP3'!$Z$2:$Z$692,'Infos Relatório'!BQ$1)</f>
        <v>0</v>
      </c>
    </row>
    <row r="415" spans="2:74">
      <c r="B415" s="17" t="s">
        <v>15</v>
      </c>
      <c r="C415" s="23">
        <f>COUNTIFS('Faturamento SP3'!$D$2:$D$692,'Infos Relatório'!$B$406,'Faturamento SP3'!$E$2:$E$692,'Infos Relatório'!$B415,'Faturamento SP3'!$Z$2:$Z$692,'Infos Relatório'!C$1)</f>
        <v>0</v>
      </c>
      <c r="D415" s="13">
        <f>SUMIFS('Faturamento SP3'!$G$2:$G$692,'Faturamento SP3'!$D$2:$D$692,'Infos Relatório'!$B$406,'Faturamento SP3'!$E$2:$E$692,'Infos Relatório'!$B415,'Faturamento SP3'!$Z$2:$Z$692,'Infos Relatório'!C$1)</f>
        <v>0</v>
      </c>
      <c r="E415" s="13">
        <f>SUMIFS('Faturamento SP3'!$J$2:$J$692,'Faturamento SP3'!$D$2:$D$692,'Infos Relatório'!$B$406,'Faturamento SP3'!$E$2:$E$692,'Infos Relatório'!$B415,'Faturamento SP3'!$Z$2:$Z$692,'Infos Relatório'!C$1)</f>
        <v>0</v>
      </c>
      <c r="F415" s="14">
        <f>SUMIFS('Faturamento SP3'!$O$2:$O$692,'Faturamento SP3'!$D$2:$D$692,'Infos Relatório'!$B$406,'Faturamento SP3'!$E$2:$E$692,'Infos Relatório'!$B415,'Faturamento SP3'!$Z$2:$Z$692,'Infos Relatório'!C$1,'Faturamento SP3'!$T$2:$T$692,"Sim")+SUMIFS('Faturamento SP3'!$P$2:$P$692,'Faturamento SP3'!$D$2:$D$692,'Infos Relatório'!$B$406,'Faturamento SP3'!$E$2:$E$692,'Infos Relatório'!$B415,'Faturamento SP3'!$Z$2:$Z$692,'Infos Relatório'!C$1,'Faturamento SP3'!$T$2:$T$692,"Sim")</f>
        <v>0</v>
      </c>
      <c r="G415" s="27" t="e">
        <f t="shared" si="157"/>
        <v>#DIV/0!</v>
      </c>
      <c r="H415" s="24">
        <f>SUMIFS('Faturamento SP3'!$H$2:$H$692,'Faturamento SP3'!$D$2:$D$692,'Infos Relatório'!$B$406,'Faturamento SP3'!$E$2:$E$692,'Infos Relatório'!$B415,'Faturamento SP3'!$Z$2:$Z$692,'Infos Relatório'!C$1)</f>
        <v>0</v>
      </c>
      <c r="I415" s="23">
        <f>COUNTIFS('Faturamento SP3'!$D$2:$D$692,'Infos Relatório'!$B$406,'Faturamento SP3'!$E$2:$E$692,'Infos Relatório'!$B415,'Faturamento SP3'!$Z$2:$Z$692,'Infos Relatório'!I$1)</f>
        <v>0</v>
      </c>
      <c r="J415" s="13">
        <f>SUMIFS('Faturamento SP3'!$G$2:$G$692,'Faturamento SP3'!$D$2:$D$692,'Infos Relatório'!$B$406,'Faturamento SP3'!$E$2:$E$692,'Infos Relatório'!$B415,'Faturamento SP3'!$Z$2:$Z$692,'Infos Relatório'!I$1)</f>
        <v>0</v>
      </c>
      <c r="K415" s="13">
        <f>SUMIFS('Faturamento SP3'!$J$2:$J$692,'Faturamento SP3'!$D$2:$D$692,'Infos Relatório'!$B$406,'Faturamento SP3'!$E$2:$E$692,'Infos Relatório'!$B415,'Faturamento SP3'!$Z$2:$Z$692,'Infos Relatório'!I$1)</f>
        <v>0</v>
      </c>
      <c r="L415" s="14">
        <f>SUMIFS('Faturamento SP3'!$O$2:$O$692,'Faturamento SP3'!$D$2:$D$692,'Infos Relatório'!$B$406,'Faturamento SP3'!$E$2:$E$692,'Infos Relatório'!$B415,'Faturamento SP3'!$Z$2:$Z$692,'Infos Relatório'!I$1,'Faturamento SP3'!$T$2:$T$692,"Sim")+SUMIFS('Faturamento SP3'!$P$2:$P$692,'Faturamento SP3'!$D$2:$D$692,'Infos Relatório'!$B$406,'Faturamento SP3'!$E$2:$E$692,'Infos Relatório'!$B415,'Faturamento SP3'!$Z$2:$Z$692,'Infos Relatório'!I$1,'Faturamento SP3'!$T$2:$T$692,"Sim")</f>
        <v>0</v>
      </c>
      <c r="M415" s="27" t="e">
        <f t="shared" si="158"/>
        <v>#DIV/0!</v>
      </c>
      <c r="N415" s="24">
        <f>SUMIFS('Faturamento SP3'!$H$2:$H$692,'Faturamento SP3'!$D$2:$D$692,'Infos Relatório'!$B$406,'Faturamento SP3'!$E$2:$E$692,'Infos Relatório'!$B415,'Faturamento SP3'!$Z$2:$Z$692,'Infos Relatório'!I$1)</f>
        <v>0</v>
      </c>
      <c r="O415" s="23">
        <f>COUNTIFS('Faturamento SP3'!$D$2:$D$692,'Infos Relatório'!$B$406,'Faturamento SP3'!$E$2:$E$692,'Infos Relatório'!$B415,'Faturamento SP3'!$Z$2:$Z$692,'Infos Relatório'!O$1)</f>
        <v>0</v>
      </c>
      <c r="P415" s="13">
        <f>SUMIFS('Faturamento SP3'!$G$2:$G$692,'Faturamento SP3'!$D$2:$D$692,'Infos Relatório'!$B$406,'Faturamento SP3'!$E$2:$E$692,'Infos Relatório'!$B415,'Faturamento SP3'!$Z$2:$Z$692,'Infos Relatório'!O$1)</f>
        <v>0</v>
      </c>
      <c r="Q415" s="13">
        <f>SUMIFS('Faturamento SP3'!$J$2:$J$692,'Faturamento SP3'!$D$2:$D$692,'Infos Relatório'!$B$406,'Faturamento SP3'!$E$2:$E$692,'Infos Relatório'!$B415,'Faturamento SP3'!$Z$2:$Z$692,'Infos Relatório'!O$1)</f>
        <v>0</v>
      </c>
      <c r="R415" s="14">
        <f>SUMIFS('Faturamento SP3'!$O$2:$O$692,'Faturamento SP3'!$D$2:$D$692,'Infos Relatório'!$B$406,'Faturamento SP3'!$E$2:$E$692,'Infos Relatório'!$B415,'Faturamento SP3'!$Z$2:$Z$692,'Infos Relatório'!O$1,'Faturamento SP3'!$T$2:$T$692,"Sim")+SUMIFS('Faturamento SP3'!$P$2:$P$692,'Faturamento SP3'!$D$2:$D$692,'Infos Relatório'!$B$406,'Faturamento SP3'!$E$2:$E$692,'Infos Relatório'!$B415,'Faturamento SP3'!$Z$2:$Z$692,'Infos Relatório'!O$1,'Faturamento SP3'!$T$2:$T$692,"Sim")</f>
        <v>0</v>
      </c>
      <c r="S415" s="27" t="e">
        <f t="shared" si="159"/>
        <v>#DIV/0!</v>
      </c>
      <c r="T415" s="24">
        <f>SUMIFS('Faturamento SP3'!$H$2:$H$692,'Faturamento SP3'!$D$2:$D$692,'Infos Relatório'!$B$406,'Faturamento SP3'!$E$2:$E$692,'Infos Relatório'!$B415,'Faturamento SP3'!$Z$2:$Z$692,'Infos Relatório'!O$1)</f>
        <v>0</v>
      </c>
      <c r="U415" s="23">
        <f>COUNTIFS('Faturamento SP3'!$D$2:$D$692,'Infos Relatório'!$B$406,'Faturamento SP3'!$E$2:$E$692,'Infos Relatório'!$B415,'Faturamento SP3'!$Z$2:$Z$692,'Infos Relatório'!U$1)</f>
        <v>0</v>
      </c>
      <c r="V415" s="13">
        <f>SUMIFS('Faturamento SP3'!$G$2:$G$692,'Faturamento SP3'!$D$2:$D$692,'Infos Relatório'!$B$406,'Faturamento SP3'!$E$2:$E$692,'Infos Relatório'!$B415,'Faturamento SP3'!$Z$2:$Z$692,'Infos Relatório'!U$1)</f>
        <v>0</v>
      </c>
      <c r="W415" s="13">
        <f>SUMIFS('Faturamento SP3'!$J$2:$J$692,'Faturamento SP3'!$D$2:$D$692,'Infos Relatório'!$B$406,'Faturamento SP3'!$E$2:$E$692,'Infos Relatório'!$B415,'Faturamento SP3'!$Z$2:$Z$692,'Infos Relatório'!U$1)</f>
        <v>0</v>
      </c>
      <c r="X415" s="14">
        <f>SUMIFS('Faturamento SP3'!$O$2:$O$692,'Faturamento SP3'!$D$2:$D$692,'Infos Relatório'!$B$406,'Faturamento SP3'!$E$2:$E$692,'Infos Relatório'!$B415,'Faturamento SP3'!$Z$2:$Z$692,'Infos Relatório'!U$1,'Faturamento SP3'!$T$2:$T$692,"Sim")+SUMIFS('Faturamento SP3'!$P$2:$P$692,'Faturamento SP3'!$D$2:$D$692,'Infos Relatório'!$B$406,'Faturamento SP3'!$E$2:$E$692,'Infos Relatório'!$B415,'Faturamento SP3'!$Z$2:$Z$692,'Infos Relatório'!U$1,'Faturamento SP3'!$T$2:$T$692,"Sim")</f>
        <v>0</v>
      </c>
      <c r="Y415" s="27" t="e">
        <f t="shared" si="160"/>
        <v>#DIV/0!</v>
      </c>
      <c r="Z415" s="24">
        <f>SUMIFS('Faturamento SP3'!$H$2:$H$692,'Faturamento SP3'!$D$2:$D$692,'Infos Relatório'!$B$406,'Faturamento SP3'!$E$2:$E$692,'Infos Relatório'!$B415,'Faturamento SP3'!$Z$2:$Z$692,'Infos Relatório'!U$1)</f>
        <v>0</v>
      </c>
      <c r="AA415" s="23">
        <f>COUNTIFS('Faturamento SP3'!$D$2:$D$692,'Infos Relatório'!$B$406,'Faturamento SP3'!$E$2:$E$692,'Infos Relatório'!$B415,'Faturamento SP3'!$Z$2:$Z$692,'Infos Relatório'!AA$1)</f>
        <v>0</v>
      </c>
      <c r="AB415" s="13">
        <f>SUMIFS('Faturamento SP3'!$G$2:$G$692,'Faturamento SP3'!$D$2:$D$692,'Infos Relatório'!$B$406,'Faturamento SP3'!$E$2:$E$692,'Infos Relatório'!$B415,'Faturamento SP3'!$Z$2:$Z$692,'Infos Relatório'!AA$1)</f>
        <v>0</v>
      </c>
      <c r="AC415" s="13">
        <f>SUMIFS('Faturamento SP3'!$J$2:$J$692,'Faturamento SP3'!$D$2:$D$692,'Infos Relatório'!$B$406,'Faturamento SP3'!$E$2:$E$692,'Infos Relatório'!$B415,'Faturamento SP3'!$Z$2:$Z$692,'Infos Relatório'!AA$1)</f>
        <v>0</v>
      </c>
      <c r="AD415" s="14">
        <f>SUMIFS('Faturamento SP3'!$O$2:$O$692,'Faturamento SP3'!$D$2:$D$692,'Infos Relatório'!$B$406,'Faturamento SP3'!$E$2:$E$692,'Infos Relatório'!$B415,'Faturamento SP3'!$Z$2:$Z$692,'Infos Relatório'!AA$1,'Faturamento SP3'!$T$2:$T$692,"Sim")+SUMIFS('Faturamento SP3'!$P$2:$P$692,'Faturamento SP3'!$D$2:$D$692,'Infos Relatório'!$B$406,'Faturamento SP3'!$E$2:$E$692,'Infos Relatório'!$B415,'Faturamento SP3'!$Z$2:$Z$692,'Infos Relatório'!AA$1,'Faturamento SP3'!$T$2:$T$692,"Sim")</f>
        <v>0</v>
      </c>
      <c r="AE415" s="27" t="e">
        <f t="shared" si="161"/>
        <v>#DIV/0!</v>
      </c>
      <c r="AF415" s="24">
        <f>SUMIFS('Faturamento SP3'!$H$2:$H$692,'Faturamento SP3'!$D$2:$D$692,'Infos Relatório'!$B$406,'Faturamento SP3'!$E$2:$E$692,'Infos Relatório'!$B415,'Faturamento SP3'!$Z$2:$Z$692,'Infos Relatório'!AA$1)</f>
        <v>0</v>
      </c>
      <c r="AG415" s="23">
        <f>COUNTIFS('Faturamento SP3'!$D$2:$D$692,'Infos Relatório'!$B$406,'Faturamento SP3'!$E$2:$E$692,'Infos Relatório'!$B415,'Faturamento SP3'!$Z$2:$Z$692,'Infos Relatório'!AG$1)</f>
        <v>0</v>
      </c>
      <c r="AH415" s="13">
        <f>SUMIFS('Faturamento SP3'!$G$2:$G$692,'Faturamento SP3'!$D$2:$D$692,'Infos Relatório'!$B$406,'Faturamento SP3'!$E$2:$E$692,'Infos Relatório'!$B415,'Faturamento SP3'!$Z$2:$Z$692,'Infos Relatório'!AG$1)</f>
        <v>0</v>
      </c>
      <c r="AI415" s="13">
        <f>SUMIFS('Faturamento SP3'!$J$2:$J$692,'Faturamento SP3'!$D$2:$D$692,'Infos Relatório'!$B$406,'Faturamento SP3'!$E$2:$E$692,'Infos Relatório'!$B415,'Faturamento SP3'!$Z$2:$Z$692,'Infos Relatório'!AG$1)</f>
        <v>0</v>
      </c>
      <c r="AJ415" s="14">
        <f>SUMIFS('Faturamento SP3'!$O$2:$O$692,'Faturamento SP3'!$D$2:$D$692,'Infos Relatório'!$B$406,'Faturamento SP3'!$E$2:$E$692,'Infos Relatório'!$B415,'Faturamento SP3'!$Z$2:$Z$692,'Infos Relatório'!AG$1,'Faturamento SP3'!$T$2:$T$692,"Sim")+SUMIFS('Faturamento SP3'!$P$2:$P$692,'Faturamento SP3'!$D$2:$D$692,'Infos Relatório'!$B$406,'Faturamento SP3'!$E$2:$E$692,'Infos Relatório'!$B415,'Faturamento SP3'!$Z$2:$Z$692,'Infos Relatório'!AG$1,'Faturamento SP3'!$T$2:$T$692,"Sim")</f>
        <v>0</v>
      </c>
      <c r="AK415" s="27" t="e">
        <f t="shared" si="162"/>
        <v>#DIV/0!</v>
      </c>
      <c r="AL415" s="24">
        <f>SUMIFS('Faturamento SP3'!$H$2:$H$692,'Faturamento SP3'!$D$2:$D$692,'Infos Relatório'!$B$406,'Faturamento SP3'!$E$2:$E$692,'Infos Relatório'!$B415,'Faturamento SP3'!$Z$2:$Z$692,'Infos Relatório'!AG$1)</f>
        <v>0</v>
      </c>
      <c r="AM415" s="23">
        <f>COUNTIFS('Faturamento SP3'!$D$2:$D$692,'Infos Relatório'!$B$406,'Faturamento SP3'!$E$2:$E$692,'Infos Relatório'!$B415,'Faturamento SP3'!$Z$2:$Z$692,'Infos Relatório'!AM$1)</f>
        <v>0</v>
      </c>
      <c r="AN415" s="13">
        <f>SUMIFS('Faturamento SP3'!$G$2:$G$692,'Faturamento SP3'!$D$2:$D$692,'Infos Relatório'!$B$406,'Faturamento SP3'!$E$2:$E$692,'Infos Relatório'!$B415,'Faturamento SP3'!$Z$2:$Z$692,'Infos Relatório'!AM$1)</f>
        <v>0</v>
      </c>
      <c r="AO415" s="13">
        <f>SUMIFS('Faturamento SP3'!$J$2:$J$692,'Faturamento SP3'!$D$2:$D$692,'Infos Relatório'!$B$406,'Faturamento SP3'!$E$2:$E$692,'Infos Relatório'!$B415,'Faturamento SP3'!$Z$2:$Z$692,'Infos Relatório'!AM$1)</f>
        <v>0</v>
      </c>
      <c r="AP415" s="14">
        <f>SUMIFS('Faturamento SP3'!$O$2:$O$692,'Faturamento SP3'!$D$2:$D$692,'Infos Relatório'!$B$406,'Faturamento SP3'!$E$2:$E$692,'Infos Relatório'!$B415,'Faturamento SP3'!$Z$2:$Z$692,'Infos Relatório'!AM$1,'Faturamento SP3'!$T$2:$T$692,"Sim")+SUMIFS('Faturamento SP3'!$P$2:$P$692,'Faturamento SP3'!$D$2:$D$692,'Infos Relatório'!$B$406,'Faturamento SP3'!$E$2:$E$692,'Infos Relatório'!$B415,'Faturamento SP3'!$Z$2:$Z$692,'Infos Relatório'!AM$1,'Faturamento SP3'!$T$2:$T$692,"Sim")</f>
        <v>0</v>
      </c>
      <c r="AQ415" s="27" t="e">
        <f t="shared" si="163"/>
        <v>#DIV/0!</v>
      </c>
      <c r="AR415" s="24">
        <f>SUMIFS('Faturamento SP3'!$H$2:$H$692,'Faturamento SP3'!$D$2:$D$692,'Infos Relatório'!$B$406,'Faturamento SP3'!$E$2:$E$692,'Infos Relatório'!$B415,'Faturamento SP3'!$Z$2:$Z$692,'Infos Relatório'!AM$1)</f>
        <v>0</v>
      </c>
      <c r="AS415" s="23">
        <f>COUNTIFS('Faturamento SP3'!$D$2:$D$692,'Infos Relatório'!$B$406,'Faturamento SP3'!$E$2:$E$692,'Infos Relatório'!$B415,'Faturamento SP3'!$Z$2:$Z$692,'Infos Relatório'!AS$1)</f>
        <v>0</v>
      </c>
      <c r="AT415" s="13">
        <f>SUMIFS('Faturamento SP3'!$G$2:$G$692,'Faturamento SP3'!$D$2:$D$692,'Infos Relatório'!$B$406,'Faturamento SP3'!$E$2:$E$692,'Infos Relatório'!$B415,'Faturamento SP3'!$Z$2:$Z$692,'Infos Relatório'!AS$1)</f>
        <v>0</v>
      </c>
      <c r="AU415" s="13">
        <f>SUMIFS('Faturamento SP3'!$J$2:$J$692,'Faturamento SP3'!$D$2:$D$692,'Infos Relatório'!$B$406,'Faturamento SP3'!$E$2:$E$692,'Infos Relatório'!$B415,'Faturamento SP3'!$Z$2:$Z$692,'Infos Relatório'!AS$1)</f>
        <v>0</v>
      </c>
      <c r="AV415" s="14">
        <f>SUMIFS('Faturamento SP3'!$O$2:$O$692,'Faturamento SP3'!$D$2:$D$692,'Infos Relatório'!$B$406,'Faturamento SP3'!$E$2:$E$692,'Infos Relatório'!$B415,'Faturamento SP3'!$Z$2:$Z$692,'Infos Relatório'!AS$1,'Faturamento SP3'!$T$2:$T$692,"Sim")+SUMIFS('Faturamento SP3'!$P$2:$P$692,'Faturamento SP3'!$D$2:$D$692,'Infos Relatório'!$B$406,'Faturamento SP3'!$E$2:$E$692,'Infos Relatório'!$B415,'Faturamento SP3'!$Z$2:$Z$692,'Infos Relatório'!AS$1,'Faturamento SP3'!$T$2:$T$692,"Sim")</f>
        <v>0</v>
      </c>
      <c r="AW415" s="27" t="e">
        <f t="shared" si="164"/>
        <v>#DIV/0!</v>
      </c>
      <c r="AX415" s="24">
        <f>SUMIFS('Faturamento SP3'!$H$2:$H$692,'Faturamento SP3'!$D$2:$D$692,'Infos Relatório'!$B$406,'Faturamento SP3'!$E$2:$E$692,'Infos Relatório'!$B415,'Faturamento SP3'!$Z$2:$Z$692,'Infos Relatório'!AS$1)</f>
        <v>0</v>
      </c>
      <c r="AY415" s="23">
        <f>COUNTIFS('Faturamento SP3'!$D$2:$D$692,'Infos Relatório'!$B$406,'Faturamento SP3'!$E$2:$E$692,'Infos Relatório'!$B415,'Faturamento SP3'!$Z$2:$Z$692,'Infos Relatório'!AY$1)</f>
        <v>0</v>
      </c>
      <c r="AZ415" s="13">
        <f>SUMIFS('Faturamento SP3'!$G$2:$G$692,'Faturamento SP3'!$D$2:$D$692,'Infos Relatório'!$B$406,'Faturamento SP3'!$E$2:$E$692,'Infos Relatório'!$B415,'Faturamento SP3'!$Z$2:$Z$692,'Infos Relatório'!AY$1)</f>
        <v>0</v>
      </c>
      <c r="BA415" s="13">
        <f>SUMIFS('Faturamento SP3'!$J$2:$J$692,'Faturamento SP3'!$D$2:$D$692,'Infos Relatório'!$B$406,'Faturamento SP3'!$E$2:$E$692,'Infos Relatório'!$B415,'Faturamento SP3'!$Z$2:$Z$692,'Infos Relatório'!AY$1)</f>
        <v>0</v>
      </c>
      <c r="BB415" s="14">
        <f>SUMIFS('Faturamento SP3'!$O$2:$O$692,'Faturamento SP3'!$D$2:$D$692,'Infos Relatório'!$B$406,'Faturamento SP3'!$E$2:$E$692,'Infos Relatório'!$B415,'Faturamento SP3'!$Z$2:$Z$692,'Infos Relatório'!AY$1,'Faturamento SP3'!$T$2:$T$692,"Sim")+SUMIFS('Faturamento SP3'!$P$2:$P$692,'Faturamento SP3'!$D$2:$D$692,'Infos Relatório'!$B$406,'Faturamento SP3'!$E$2:$E$692,'Infos Relatório'!$B415,'Faturamento SP3'!$Z$2:$Z$692,'Infos Relatório'!AY$1,'Faturamento SP3'!$T$2:$T$692,"Sim")</f>
        <v>0</v>
      </c>
      <c r="BC415" s="27" t="e">
        <f t="shared" si="165"/>
        <v>#DIV/0!</v>
      </c>
      <c r="BD415" s="24">
        <f>SUMIFS('Faturamento SP3'!$H$2:$H$692,'Faturamento SP3'!$D$2:$D$692,'Infos Relatório'!$B$406,'Faturamento SP3'!$E$2:$E$692,'Infos Relatório'!$B415,'Faturamento SP3'!$Z$2:$Z$692,'Infos Relatório'!AY$1)</f>
        <v>0</v>
      </c>
      <c r="BE415" s="23">
        <f>COUNTIFS('Faturamento SP3'!$D$2:$D$692,'Infos Relatório'!$B$406,'Faturamento SP3'!$E$2:$E$692,'Infos Relatório'!$B415,'Faturamento SP3'!$Z$2:$Z$692,'Infos Relatório'!BE$1)</f>
        <v>0</v>
      </c>
      <c r="BF415" s="13">
        <f>SUMIFS('Faturamento SP3'!$G$2:$G$692,'Faturamento SP3'!$D$2:$D$692,'Infos Relatório'!$B$406,'Faturamento SP3'!$E$2:$E$692,'Infos Relatório'!$B415,'Faturamento SP3'!$Z$2:$Z$692,'Infos Relatório'!BE$1)</f>
        <v>0</v>
      </c>
      <c r="BG415" s="13">
        <f>SUMIFS('Faturamento SP3'!$J$2:$J$692,'Faturamento SP3'!$D$2:$D$692,'Infos Relatório'!$B$406,'Faturamento SP3'!$E$2:$E$692,'Infos Relatório'!$B415,'Faturamento SP3'!$Z$2:$Z$692,'Infos Relatório'!BE$1)</f>
        <v>0</v>
      </c>
      <c r="BH415" s="14">
        <f>SUMIFS('Faturamento SP3'!$O$2:$O$692,'Faturamento SP3'!$D$2:$D$692,'Infos Relatório'!$B$406,'Faturamento SP3'!$E$2:$E$692,'Infos Relatório'!$B415,'Faturamento SP3'!$Z$2:$Z$692,'Infos Relatório'!BE$1,'Faturamento SP3'!$T$2:$T$692,"Sim")+SUMIFS('Faturamento SP3'!$P$2:$P$692,'Faturamento SP3'!$D$2:$D$692,'Infos Relatório'!$B$406,'Faturamento SP3'!$E$2:$E$692,'Infos Relatório'!$B415,'Faturamento SP3'!$Z$2:$Z$692,'Infos Relatório'!BE$1,'Faturamento SP3'!$T$2:$T$692,"Sim")</f>
        <v>0</v>
      </c>
      <c r="BI415" s="27" t="e">
        <f t="shared" si="166"/>
        <v>#DIV/0!</v>
      </c>
      <c r="BJ415" s="24">
        <f>SUMIFS('Faturamento SP3'!$H$2:$H$692,'Faturamento SP3'!$D$2:$D$692,'Infos Relatório'!$B$406,'Faturamento SP3'!$E$2:$E$692,'Infos Relatório'!$B415,'Faturamento SP3'!$Z$2:$Z$692,'Infos Relatório'!BE$1)</f>
        <v>0</v>
      </c>
      <c r="BK415" s="23">
        <f>COUNTIFS('Faturamento SP3'!$D$2:$D$692,'Infos Relatório'!$B$406,'Faturamento SP3'!$E$2:$E$692,'Infos Relatório'!$B415,'Faturamento SP3'!$Z$2:$Z$692,'Infos Relatório'!BK$1)</f>
        <v>0</v>
      </c>
      <c r="BL415" s="13">
        <f>SUMIFS('Faturamento SP3'!$G$2:$G$692,'Faturamento SP3'!$D$2:$D$692,'Infos Relatório'!$B$406,'Faturamento SP3'!$E$2:$E$692,'Infos Relatório'!$B415,'Faturamento SP3'!$Z$2:$Z$692,'Infos Relatório'!BK$1)</f>
        <v>0</v>
      </c>
      <c r="BM415" s="13">
        <f>SUMIFS('Faturamento SP3'!$J$2:$J$692,'Faturamento SP3'!$D$2:$D$692,'Infos Relatório'!$B$406,'Faturamento SP3'!$E$2:$E$692,'Infos Relatório'!$B415,'Faturamento SP3'!$Z$2:$Z$692,'Infos Relatório'!BK$1)</f>
        <v>0</v>
      </c>
      <c r="BN415" s="14">
        <f>SUMIFS('Faturamento SP3'!$O$2:$O$692,'Faturamento SP3'!$D$2:$D$692,'Infos Relatório'!$B$406,'Faturamento SP3'!$E$2:$E$692,'Infos Relatório'!$B415,'Faturamento SP3'!$Z$2:$Z$692,'Infos Relatório'!BK$1,'Faturamento SP3'!$T$2:$T$692,"Sim")+SUMIFS('Faturamento SP3'!$P$2:$P$692,'Faturamento SP3'!$D$2:$D$692,'Infos Relatório'!$B$406,'Faturamento SP3'!$E$2:$E$692,'Infos Relatório'!$B415,'Faturamento SP3'!$Z$2:$Z$692,'Infos Relatório'!BK$1,'Faturamento SP3'!$T$2:$T$692,"Sim")</f>
        <v>0</v>
      </c>
      <c r="BO415" s="27" t="e">
        <f t="shared" si="167"/>
        <v>#DIV/0!</v>
      </c>
      <c r="BP415" s="24">
        <f>SUMIFS('Faturamento SP3'!$H$2:$H$692,'Faturamento SP3'!$D$2:$D$692,'Infos Relatório'!$B$406,'Faturamento SP3'!$E$2:$E$692,'Infos Relatório'!$B415,'Faturamento SP3'!$Z$2:$Z$692,'Infos Relatório'!BK$1)</f>
        <v>0</v>
      </c>
      <c r="BQ415" s="23">
        <f>COUNTIFS('Faturamento SP3'!$D$2:$D$692,'Infos Relatório'!$B$406,'Faturamento SP3'!$E$2:$E$692,'Infos Relatório'!$B415,'Faturamento SP3'!$Z$2:$Z$692,'Infos Relatório'!BQ$1)</f>
        <v>0</v>
      </c>
      <c r="BR415" s="13">
        <f>SUMIFS('Faturamento SP3'!$G$2:$G$692,'Faturamento SP3'!$D$2:$D$692,'Infos Relatório'!$B$406,'Faturamento SP3'!$E$2:$E$692,'Infos Relatório'!$B415,'Faturamento SP3'!$Z$2:$Z$692,'Infos Relatório'!BQ$1)</f>
        <v>0</v>
      </c>
      <c r="BS415" s="13">
        <f>SUMIFS('Faturamento SP3'!$J$2:$J$692,'Faturamento SP3'!$D$2:$D$692,'Infos Relatório'!$B$406,'Faturamento SP3'!$E$2:$E$692,'Infos Relatório'!$B415,'Faturamento SP3'!$Z$2:$Z$692,'Infos Relatório'!BQ$1)</f>
        <v>0</v>
      </c>
      <c r="BT415" s="14">
        <f>SUMIFS('Faturamento SP3'!$O$2:$O$692,'Faturamento SP3'!$D$2:$D$692,'Infos Relatório'!$B$406,'Faturamento SP3'!$E$2:$E$692,'Infos Relatório'!$B415,'Faturamento SP3'!$Z$2:$Z$692,'Infos Relatório'!BQ$1,'Faturamento SP3'!$T$2:$T$692,"Sim")+SUMIFS('Faturamento SP3'!$P$2:$P$692,'Faturamento SP3'!$D$2:$D$692,'Infos Relatório'!$B$406,'Faturamento SP3'!$E$2:$E$692,'Infos Relatório'!$B415,'Faturamento SP3'!$Z$2:$Z$692,'Infos Relatório'!BQ$1,'Faturamento SP3'!$T$2:$T$692,"Sim")</f>
        <v>0</v>
      </c>
      <c r="BU415" s="27" t="e">
        <f t="shared" si="168"/>
        <v>#DIV/0!</v>
      </c>
      <c r="BV415" s="24">
        <f>SUMIFS('Faturamento SP3'!$H$2:$H$692,'Faturamento SP3'!$D$2:$D$692,'Infos Relatório'!$B$406,'Faturamento SP3'!$E$2:$E$692,'Infos Relatório'!$B415,'Faturamento SP3'!$Z$2:$Z$692,'Infos Relatório'!BQ$1)</f>
        <v>0</v>
      </c>
    </row>
    <row r="416" spans="2:74">
      <c r="B416" s="17" t="s">
        <v>16</v>
      </c>
      <c r="C416" s="23">
        <f>COUNTIFS('Faturamento SP3'!$D$2:$D$692,'Infos Relatório'!$B$406,'Faturamento SP3'!$E$2:$E$692,'Infos Relatório'!$B416,'Faturamento SP3'!$Z$2:$Z$692,'Infos Relatório'!C$1)</f>
        <v>0</v>
      </c>
      <c r="D416" s="13">
        <f>SUMIFS('Faturamento SP3'!$G$2:$G$692,'Faturamento SP3'!$D$2:$D$692,'Infos Relatório'!$B$406,'Faturamento SP3'!$E$2:$E$692,'Infos Relatório'!$B416,'Faturamento SP3'!$Z$2:$Z$692,'Infos Relatório'!C$1)</f>
        <v>0</v>
      </c>
      <c r="E416" s="13">
        <f>SUMIFS('Faturamento SP3'!$J$2:$J$692,'Faturamento SP3'!$D$2:$D$692,'Infos Relatório'!$B$406,'Faturamento SP3'!$E$2:$E$692,'Infos Relatório'!$B416,'Faturamento SP3'!$Z$2:$Z$692,'Infos Relatório'!C$1)</f>
        <v>0</v>
      </c>
      <c r="F416" s="14">
        <f>SUMIFS('Faturamento SP3'!$O$2:$O$692,'Faturamento SP3'!$D$2:$D$692,'Infos Relatório'!$B$406,'Faturamento SP3'!$E$2:$E$692,'Infos Relatório'!$B416,'Faturamento SP3'!$Z$2:$Z$692,'Infos Relatório'!C$1,'Faturamento SP3'!$T$2:$T$692,"Sim")+SUMIFS('Faturamento SP3'!$P$2:$P$692,'Faturamento SP3'!$D$2:$D$692,'Infos Relatório'!$B$406,'Faturamento SP3'!$E$2:$E$692,'Infos Relatório'!$B416,'Faturamento SP3'!$Z$2:$Z$692,'Infos Relatório'!C$1,'Faturamento SP3'!$T$2:$T$692,"Sim")</f>
        <v>0</v>
      </c>
      <c r="G416" s="27" t="e">
        <f t="shared" si="157"/>
        <v>#DIV/0!</v>
      </c>
      <c r="H416" s="24">
        <f>SUMIFS('Faturamento SP3'!$H$2:$H$692,'Faturamento SP3'!$D$2:$D$692,'Infos Relatório'!$B$406,'Faturamento SP3'!$E$2:$E$692,'Infos Relatório'!$B416,'Faturamento SP3'!$Z$2:$Z$692,'Infos Relatório'!C$1)</f>
        <v>0</v>
      </c>
      <c r="I416" s="23">
        <f>COUNTIFS('Faturamento SP3'!$D$2:$D$692,'Infos Relatório'!$B$406,'Faturamento SP3'!$E$2:$E$692,'Infos Relatório'!$B416,'Faturamento SP3'!$Z$2:$Z$692,'Infos Relatório'!I$1)</f>
        <v>0</v>
      </c>
      <c r="J416" s="13">
        <f>SUMIFS('Faturamento SP3'!$G$2:$G$692,'Faturamento SP3'!$D$2:$D$692,'Infos Relatório'!$B$406,'Faturamento SP3'!$E$2:$E$692,'Infos Relatório'!$B416,'Faturamento SP3'!$Z$2:$Z$692,'Infos Relatório'!I$1)</f>
        <v>0</v>
      </c>
      <c r="K416" s="13">
        <f>SUMIFS('Faturamento SP3'!$J$2:$J$692,'Faturamento SP3'!$D$2:$D$692,'Infos Relatório'!$B$406,'Faturamento SP3'!$E$2:$E$692,'Infos Relatório'!$B416,'Faturamento SP3'!$Z$2:$Z$692,'Infos Relatório'!I$1)</f>
        <v>0</v>
      </c>
      <c r="L416" s="14">
        <f>SUMIFS('Faturamento SP3'!$O$2:$O$692,'Faturamento SP3'!$D$2:$D$692,'Infos Relatório'!$B$406,'Faturamento SP3'!$E$2:$E$692,'Infos Relatório'!$B416,'Faturamento SP3'!$Z$2:$Z$692,'Infos Relatório'!I$1,'Faturamento SP3'!$T$2:$T$692,"Sim")+SUMIFS('Faturamento SP3'!$P$2:$P$692,'Faturamento SP3'!$D$2:$D$692,'Infos Relatório'!$B$406,'Faturamento SP3'!$E$2:$E$692,'Infos Relatório'!$B416,'Faturamento SP3'!$Z$2:$Z$692,'Infos Relatório'!I$1,'Faturamento SP3'!$T$2:$T$692,"Sim")</f>
        <v>0</v>
      </c>
      <c r="M416" s="27" t="e">
        <f t="shared" si="158"/>
        <v>#DIV/0!</v>
      </c>
      <c r="N416" s="24">
        <f>SUMIFS('Faturamento SP3'!$H$2:$H$692,'Faturamento SP3'!$D$2:$D$692,'Infos Relatório'!$B$406,'Faturamento SP3'!$E$2:$E$692,'Infos Relatório'!$B416,'Faturamento SP3'!$Z$2:$Z$692,'Infos Relatório'!I$1)</f>
        <v>0</v>
      </c>
      <c r="O416" s="23">
        <f>COUNTIFS('Faturamento SP3'!$D$2:$D$692,'Infos Relatório'!$B$406,'Faturamento SP3'!$E$2:$E$692,'Infos Relatório'!$B416,'Faturamento SP3'!$Z$2:$Z$692,'Infos Relatório'!O$1)</f>
        <v>0</v>
      </c>
      <c r="P416" s="13">
        <f>SUMIFS('Faturamento SP3'!$G$2:$G$692,'Faturamento SP3'!$D$2:$D$692,'Infos Relatório'!$B$406,'Faturamento SP3'!$E$2:$E$692,'Infos Relatório'!$B416,'Faturamento SP3'!$Z$2:$Z$692,'Infos Relatório'!O$1)</f>
        <v>0</v>
      </c>
      <c r="Q416" s="13">
        <f>SUMIFS('Faturamento SP3'!$J$2:$J$692,'Faturamento SP3'!$D$2:$D$692,'Infos Relatório'!$B$406,'Faturamento SP3'!$E$2:$E$692,'Infos Relatório'!$B416,'Faturamento SP3'!$Z$2:$Z$692,'Infos Relatório'!O$1)</f>
        <v>0</v>
      </c>
      <c r="R416" s="14">
        <f>SUMIFS('Faturamento SP3'!$O$2:$O$692,'Faturamento SP3'!$D$2:$D$692,'Infos Relatório'!$B$406,'Faturamento SP3'!$E$2:$E$692,'Infos Relatório'!$B416,'Faturamento SP3'!$Z$2:$Z$692,'Infos Relatório'!O$1,'Faturamento SP3'!$T$2:$T$692,"Sim")+SUMIFS('Faturamento SP3'!$P$2:$P$692,'Faturamento SP3'!$D$2:$D$692,'Infos Relatório'!$B$406,'Faturamento SP3'!$E$2:$E$692,'Infos Relatório'!$B416,'Faturamento SP3'!$Z$2:$Z$692,'Infos Relatório'!O$1,'Faturamento SP3'!$T$2:$T$692,"Sim")</f>
        <v>0</v>
      </c>
      <c r="S416" s="27" t="e">
        <f t="shared" si="159"/>
        <v>#DIV/0!</v>
      </c>
      <c r="T416" s="24">
        <f>SUMIFS('Faturamento SP3'!$H$2:$H$692,'Faturamento SP3'!$D$2:$D$692,'Infos Relatório'!$B$406,'Faturamento SP3'!$E$2:$E$692,'Infos Relatório'!$B416,'Faturamento SP3'!$Z$2:$Z$692,'Infos Relatório'!O$1)</f>
        <v>0</v>
      </c>
      <c r="U416" s="23">
        <f>COUNTIFS('Faturamento SP3'!$D$2:$D$692,'Infos Relatório'!$B$406,'Faturamento SP3'!$E$2:$E$692,'Infos Relatório'!$B416,'Faturamento SP3'!$Z$2:$Z$692,'Infos Relatório'!U$1)</f>
        <v>0</v>
      </c>
      <c r="V416" s="13">
        <f>SUMIFS('Faturamento SP3'!$G$2:$G$692,'Faturamento SP3'!$D$2:$D$692,'Infos Relatório'!$B$406,'Faturamento SP3'!$E$2:$E$692,'Infos Relatório'!$B416,'Faturamento SP3'!$Z$2:$Z$692,'Infos Relatório'!U$1)</f>
        <v>0</v>
      </c>
      <c r="W416" s="13">
        <f>SUMIFS('Faturamento SP3'!$J$2:$J$692,'Faturamento SP3'!$D$2:$D$692,'Infos Relatório'!$B$406,'Faturamento SP3'!$E$2:$E$692,'Infos Relatório'!$B416,'Faturamento SP3'!$Z$2:$Z$692,'Infos Relatório'!U$1)</f>
        <v>0</v>
      </c>
      <c r="X416" s="14">
        <f>SUMIFS('Faturamento SP3'!$O$2:$O$692,'Faturamento SP3'!$D$2:$D$692,'Infos Relatório'!$B$406,'Faturamento SP3'!$E$2:$E$692,'Infos Relatório'!$B416,'Faturamento SP3'!$Z$2:$Z$692,'Infos Relatório'!U$1,'Faturamento SP3'!$T$2:$T$692,"Sim")+SUMIFS('Faturamento SP3'!$P$2:$P$692,'Faturamento SP3'!$D$2:$D$692,'Infos Relatório'!$B$406,'Faturamento SP3'!$E$2:$E$692,'Infos Relatório'!$B416,'Faturamento SP3'!$Z$2:$Z$692,'Infos Relatório'!U$1,'Faturamento SP3'!$T$2:$T$692,"Sim")</f>
        <v>0</v>
      </c>
      <c r="Y416" s="27" t="e">
        <f t="shared" si="160"/>
        <v>#DIV/0!</v>
      </c>
      <c r="Z416" s="24">
        <f>SUMIFS('Faturamento SP3'!$H$2:$H$692,'Faturamento SP3'!$D$2:$D$692,'Infos Relatório'!$B$406,'Faturamento SP3'!$E$2:$E$692,'Infos Relatório'!$B416,'Faturamento SP3'!$Z$2:$Z$692,'Infos Relatório'!U$1)</f>
        <v>0</v>
      </c>
      <c r="AA416" s="23">
        <f>COUNTIFS('Faturamento SP3'!$D$2:$D$692,'Infos Relatório'!$B$406,'Faturamento SP3'!$E$2:$E$692,'Infos Relatório'!$B416,'Faturamento SP3'!$Z$2:$Z$692,'Infos Relatório'!AA$1)</f>
        <v>0</v>
      </c>
      <c r="AB416" s="13">
        <f>SUMIFS('Faturamento SP3'!$G$2:$G$692,'Faturamento SP3'!$D$2:$D$692,'Infos Relatório'!$B$406,'Faturamento SP3'!$E$2:$E$692,'Infos Relatório'!$B416,'Faturamento SP3'!$Z$2:$Z$692,'Infos Relatório'!AA$1)</f>
        <v>0</v>
      </c>
      <c r="AC416" s="13">
        <f>SUMIFS('Faturamento SP3'!$J$2:$J$692,'Faturamento SP3'!$D$2:$D$692,'Infos Relatório'!$B$406,'Faturamento SP3'!$E$2:$E$692,'Infos Relatório'!$B416,'Faturamento SP3'!$Z$2:$Z$692,'Infos Relatório'!AA$1)</f>
        <v>0</v>
      </c>
      <c r="AD416" s="14">
        <f>SUMIFS('Faturamento SP3'!$O$2:$O$692,'Faturamento SP3'!$D$2:$D$692,'Infos Relatório'!$B$406,'Faturamento SP3'!$E$2:$E$692,'Infos Relatório'!$B416,'Faturamento SP3'!$Z$2:$Z$692,'Infos Relatório'!AA$1,'Faturamento SP3'!$T$2:$T$692,"Sim")+SUMIFS('Faturamento SP3'!$P$2:$P$692,'Faturamento SP3'!$D$2:$D$692,'Infos Relatório'!$B$406,'Faturamento SP3'!$E$2:$E$692,'Infos Relatório'!$B416,'Faturamento SP3'!$Z$2:$Z$692,'Infos Relatório'!AA$1,'Faturamento SP3'!$T$2:$T$692,"Sim")</f>
        <v>0</v>
      </c>
      <c r="AE416" s="27" t="e">
        <f t="shared" si="161"/>
        <v>#DIV/0!</v>
      </c>
      <c r="AF416" s="24">
        <f>SUMIFS('Faturamento SP3'!$H$2:$H$692,'Faturamento SP3'!$D$2:$D$692,'Infos Relatório'!$B$406,'Faturamento SP3'!$E$2:$E$692,'Infos Relatório'!$B416,'Faturamento SP3'!$Z$2:$Z$692,'Infos Relatório'!AA$1)</f>
        <v>0</v>
      </c>
      <c r="AG416" s="23">
        <f>COUNTIFS('Faturamento SP3'!$D$2:$D$692,'Infos Relatório'!$B$406,'Faturamento SP3'!$E$2:$E$692,'Infos Relatório'!$B416,'Faturamento SP3'!$Z$2:$Z$692,'Infos Relatório'!AG$1)</f>
        <v>0</v>
      </c>
      <c r="AH416" s="13">
        <f>SUMIFS('Faturamento SP3'!$G$2:$G$692,'Faturamento SP3'!$D$2:$D$692,'Infos Relatório'!$B$406,'Faturamento SP3'!$E$2:$E$692,'Infos Relatório'!$B416,'Faturamento SP3'!$Z$2:$Z$692,'Infos Relatório'!AG$1)</f>
        <v>0</v>
      </c>
      <c r="AI416" s="13">
        <f>SUMIFS('Faturamento SP3'!$J$2:$J$692,'Faturamento SP3'!$D$2:$D$692,'Infos Relatório'!$B$406,'Faturamento SP3'!$E$2:$E$692,'Infos Relatório'!$B416,'Faturamento SP3'!$Z$2:$Z$692,'Infos Relatório'!AG$1)</f>
        <v>0</v>
      </c>
      <c r="AJ416" s="14">
        <f>SUMIFS('Faturamento SP3'!$O$2:$O$692,'Faturamento SP3'!$D$2:$D$692,'Infos Relatório'!$B$406,'Faturamento SP3'!$E$2:$E$692,'Infos Relatório'!$B416,'Faturamento SP3'!$Z$2:$Z$692,'Infos Relatório'!AG$1,'Faturamento SP3'!$T$2:$T$692,"Sim")+SUMIFS('Faturamento SP3'!$P$2:$P$692,'Faturamento SP3'!$D$2:$D$692,'Infos Relatório'!$B$406,'Faturamento SP3'!$E$2:$E$692,'Infos Relatório'!$B416,'Faturamento SP3'!$Z$2:$Z$692,'Infos Relatório'!AG$1,'Faturamento SP3'!$T$2:$T$692,"Sim")</f>
        <v>0</v>
      </c>
      <c r="AK416" s="27" t="e">
        <f t="shared" si="162"/>
        <v>#DIV/0!</v>
      </c>
      <c r="AL416" s="24">
        <f>SUMIFS('Faturamento SP3'!$H$2:$H$692,'Faturamento SP3'!$D$2:$D$692,'Infos Relatório'!$B$406,'Faturamento SP3'!$E$2:$E$692,'Infos Relatório'!$B416,'Faturamento SP3'!$Z$2:$Z$692,'Infos Relatório'!AG$1)</f>
        <v>0</v>
      </c>
      <c r="AM416" s="23">
        <f>COUNTIFS('Faturamento SP3'!$D$2:$D$692,'Infos Relatório'!$B$406,'Faturamento SP3'!$E$2:$E$692,'Infos Relatório'!$B416,'Faturamento SP3'!$Z$2:$Z$692,'Infos Relatório'!AM$1)</f>
        <v>0</v>
      </c>
      <c r="AN416" s="13">
        <f>SUMIFS('Faturamento SP3'!$G$2:$G$692,'Faturamento SP3'!$D$2:$D$692,'Infos Relatório'!$B$406,'Faturamento SP3'!$E$2:$E$692,'Infos Relatório'!$B416,'Faturamento SP3'!$Z$2:$Z$692,'Infos Relatório'!AM$1)</f>
        <v>0</v>
      </c>
      <c r="AO416" s="13">
        <f>SUMIFS('Faturamento SP3'!$J$2:$J$692,'Faturamento SP3'!$D$2:$D$692,'Infos Relatório'!$B$406,'Faturamento SP3'!$E$2:$E$692,'Infos Relatório'!$B416,'Faturamento SP3'!$Z$2:$Z$692,'Infos Relatório'!AM$1)</f>
        <v>0</v>
      </c>
      <c r="AP416" s="14">
        <f>SUMIFS('Faturamento SP3'!$O$2:$O$692,'Faturamento SP3'!$D$2:$D$692,'Infos Relatório'!$B$406,'Faturamento SP3'!$E$2:$E$692,'Infos Relatório'!$B416,'Faturamento SP3'!$Z$2:$Z$692,'Infos Relatório'!AM$1,'Faturamento SP3'!$T$2:$T$692,"Sim")+SUMIFS('Faturamento SP3'!$P$2:$P$692,'Faturamento SP3'!$D$2:$D$692,'Infos Relatório'!$B$406,'Faturamento SP3'!$E$2:$E$692,'Infos Relatório'!$B416,'Faturamento SP3'!$Z$2:$Z$692,'Infos Relatório'!AM$1,'Faturamento SP3'!$T$2:$T$692,"Sim")</f>
        <v>0</v>
      </c>
      <c r="AQ416" s="27" t="e">
        <f t="shared" si="163"/>
        <v>#DIV/0!</v>
      </c>
      <c r="AR416" s="24">
        <f>SUMIFS('Faturamento SP3'!$H$2:$H$692,'Faturamento SP3'!$D$2:$D$692,'Infos Relatório'!$B$406,'Faturamento SP3'!$E$2:$E$692,'Infos Relatório'!$B416,'Faturamento SP3'!$Z$2:$Z$692,'Infos Relatório'!AM$1)</f>
        <v>0</v>
      </c>
      <c r="AS416" s="23">
        <f>COUNTIFS('Faturamento SP3'!$D$2:$D$692,'Infos Relatório'!$B$406,'Faturamento SP3'!$E$2:$E$692,'Infos Relatório'!$B416,'Faturamento SP3'!$Z$2:$Z$692,'Infos Relatório'!AS$1)</f>
        <v>0</v>
      </c>
      <c r="AT416" s="13">
        <f>SUMIFS('Faturamento SP3'!$G$2:$G$692,'Faturamento SP3'!$D$2:$D$692,'Infos Relatório'!$B$406,'Faturamento SP3'!$E$2:$E$692,'Infos Relatório'!$B416,'Faturamento SP3'!$Z$2:$Z$692,'Infos Relatório'!AS$1)</f>
        <v>0</v>
      </c>
      <c r="AU416" s="13">
        <f>SUMIFS('Faturamento SP3'!$J$2:$J$692,'Faturamento SP3'!$D$2:$D$692,'Infos Relatório'!$B$406,'Faturamento SP3'!$E$2:$E$692,'Infos Relatório'!$B416,'Faturamento SP3'!$Z$2:$Z$692,'Infos Relatório'!AS$1)</f>
        <v>0</v>
      </c>
      <c r="AV416" s="14">
        <f>SUMIFS('Faturamento SP3'!$O$2:$O$692,'Faturamento SP3'!$D$2:$D$692,'Infos Relatório'!$B$406,'Faturamento SP3'!$E$2:$E$692,'Infos Relatório'!$B416,'Faturamento SP3'!$Z$2:$Z$692,'Infos Relatório'!AS$1,'Faturamento SP3'!$T$2:$T$692,"Sim")+SUMIFS('Faturamento SP3'!$P$2:$P$692,'Faturamento SP3'!$D$2:$D$692,'Infos Relatório'!$B$406,'Faturamento SP3'!$E$2:$E$692,'Infos Relatório'!$B416,'Faturamento SP3'!$Z$2:$Z$692,'Infos Relatório'!AS$1,'Faturamento SP3'!$T$2:$T$692,"Sim")</f>
        <v>0</v>
      </c>
      <c r="AW416" s="27" t="e">
        <f t="shared" si="164"/>
        <v>#DIV/0!</v>
      </c>
      <c r="AX416" s="24">
        <f>SUMIFS('Faturamento SP3'!$H$2:$H$692,'Faturamento SP3'!$D$2:$D$692,'Infos Relatório'!$B$406,'Faturamento SP3'!$E$2:$E$692,'Infos Relatório'!$B416,'Faturamento SP3'!$Z$2:$Z$692,'Infos Relatório'!AS$1)</f>
        <v>0</v>
      </c>
      <c r="AY416" s="23">
        <f>COUNTIFS('Faturamento SP3'!$D$2:$D$692,'Infos Relatório'!$B$406,'Faturamento SP3'!$E$2:$E$692,'Infos Relatório'!$B416,'Faturamento SP3'!$Z$2:$Z$692,'Infos Relatório'!AY$1)</f>
        <v>0</v>
      </c>
      <c r="AZ416" s="13">
        <f>SUMIFS('Faturamento SP3'!$G$2:$G$692,'Faturamento SP3'!$D$2:$D$692,'Infos Relatório'!$B$406,'Faturamento SP3'!$E$2:$E$692,'Infos Relatório'!$B416,'Faturamento SP3'!$Z$2:$Z$692,'Infos Relatório'!AY$1)</f>
        <v>0</v>
      </c>
      <c r="BA416" s="13">
        <f>SUMIFS('Faturamento SP3'!$J$2:$J$692,'Faturamento SP3'!$D$2:$D$692,'Infos Relatório'!$B$406,'Faturamento SP3'!$E$2:$E$692,'Infos Relatório'!$B416,'Faturamento SP3'!$Z$2:$Z$692,'Infos Relatório'!AY$1)</f>
        <v>0</v>
      </c>
      <c r="BB416" s="14">
        <f>SUMIFS('Faturamento SP3'!$O$2:$O$692,'Faturamento SP3'!$D$2:$D$692,'Infos Relatório'!$B$406,'Faturamento SP3'!$E$2:$E$692,'Infos Relatório'!$B416,'Faturamento SP3'!$Z$2:$Z$692,'Infos Relatório'!AY$1,'Faturamento SP3'!$T$2:$T$692,"Sim")+SUMIFS('Faturamento SP3'!$P$2:$P$692,'Faturamento SP3'!$D$2:$D$692,'Infos Relatório'!$B$406,'Faturamento SP3'!$E$2:$E$692,'Infos Relatório'!$B416,'Faturamento SP3'!$Z$2:$Z$692,'Infos Relatório'!AY$1,'Faturamento SP3'!$T$2:$T$692,"Sim")</f>
        <v>0</v>
      </c>
      <c r="BC416" s="27" t="e">
        <f t="shared" si="165"/>
        <v>#DIV/0!</v>
      </c>
      <c r="BD416" s="24">
        <f>SUMIFS('Faturamento SP3'!$H$2:$H$692,'Faturamento SP3'!$D$2:$D$692,'Infos Relatório'!$B$406,'Faturamento SP3'!$E$2:$E$692,'Infos Relatório'!$B416,'Faturamento SP3'!$Z$2:$Z$692,'Infos Relatório'!AY$1)</f>
        <v>0</v>
      </c>
      <c r="BE416" s="23">
        <f>COUNTIFS('Faturamento SP3'!$D$2:$D$692,'Infos Relatório'!$B$406,'Faturamento SP3'!$E$2:$E$692,'Infos Relatório'!$B416,'Faturamento SP3'!$Z$2:$Z$692,'Infos Relatório'!BE$1)</f>
        <v>0</v>
      </c>
      <c r="BF416" s="13">
        <f>SUMIFS('Faturamento SP3'!$G$2:$G$692,'Faturamento SP3'!$D$2:$D$692,'Infos Relatório'!$B$406,'Faturamento SP3'!$E$2:$E$692,'Infos Relatório'!$B416,'Faturamento SP3'!$Z$2:$Z$692,'Infos Relatório'!BE$1)</f>
        <v>0</v>
      </c>
      <c r="BG416" s="13">
        <f>SUMIFS('Faturamento SP3'!$J$2:$J$692,'Faturamento SP3'!$D$2:$D$692,'Infos Relatório'!$B$406,'Faturamento SP3'!$E$2:$E$692,'Infos Relatório'!$B416,'Faturamento SP3'!$Z$2:$Z$692,'Infos Relatório'!BE$1)</f>
        <v>0</v>
      </c>
      <c r="BH416" s="14">
        <f>SUMIFS('Faturamento SP3'!$O$2:$O$692,'Faturamento SP3'!$D$2:$D$692,'Infos Relatório'!$B$406,'Faturamento SP3'!$E$2:$E$692,'Infos Relatório'!$B416,'Faturamento SP3'!$Z$2:$Z$692,'Infos Relatório'!BE$1,'Faturamento SP3'!$T$2:$T$692,"Sim")+SUMIFS('Faturamento SP3'!$P$2:$P$692,'Faturamento SP3'!$D$2:$D$692,'Infos Relatório'!$B$406,'Faturamento SP3'!$E$2:$E$692,'Infos Relatório'!$B416,'Faturamento SP3'!$Z$2:$Z$692,'Infos Relatório'!BE$1,'Faturamento SP3'!$T$2:$T$692,"Sim")</f>
        <v>0</v>
      </c>
      <c r="BI416" s="27" t="e">
        <f t="shared" si="166"/>
        <v>#DIV/0!</v>
      </c>
      <c r="BJ416" s="24">
        <f>SUMIFS('Faturamento SP3'!$H$2:$H$692,'Faturamento SP3'!$D$2:$D$692,'Infos Relatório'!$B$406,'Faturamento SP3'!$E$2:$E$692,'Infos Relatório'!$B416,'Faturamento SP3'!$Z$2:$Z$692,'Infos Relatório'!BE$1)</f>
        <v>0</v>
      </c>
      <c r="BK416" s="23">
        <f>COUNTIFS('Faturamento SP3'!$D$2:$D$692,'Infos Relatório'!$B$406,'Faturamento SP3'!$E$2:$E$692,'Infos Relatório'!$B416,'Faturamento SP3'!$Z$2:$Z$692,'Infos Relatório'!BK$1)</f>
        <v>0</v>
      </c>
      <c r="BL416" s="13">
        <f>SUMIFS('Faturamento SP3'!$G$2:$G$692,'Faturamento SP3'!$D$2:$D$692,'Infos Relatório'!$B$406,'Faturamento SP3'!$E$2:$E$692,'Infos Relatório'!$B416,'Faturamento SP3'!$Z$2:$Z$692,'Infos Relatório'!BK$1)</f>
        <v>0</v>
      </c>
      <c r="BM416" s="13">
        <f>SUMIFS('Faturamento SP3'!$J$2:$J$692,'Faturamento SP3'!$D$2:$D$692,'Infos Relatório'!$B$406,'Faturamento SP3'!$E$2:$E$692,'Infos Relatório'!$B416,'Faturamento SP3'!$Z$2:$Z$692,'Infos Relatório'!BK$1)</f>
        <v>0</v>
      </c>
      <c r="BN416" s="14">
        <f>SUMIFS('Faturamento SP3'!$O$2:$O$692,'Faturamento SP3'!$D$2:$D$692,'Infos Relatório'!$B$406,'Faturamento SP3'!$E$2:$E$692,'Infos Relatório'!$B416,'Faturamento SP3'!$Z$2:$Z$692,'Infos Relatório'!BK$1,'Faturamento SP3'!$T$2:$T$692,"Sim")+SUMIFS('Faturamento SP3'!$P$2:$P$692,'Faturamento SP3'!$D$2:$D$692,'Infos Relatório'!$B$406,'Faturamento SP3'!$E$2:$E$692,'Infos Relatório'!$B416,'Faturamento SP3'!$Z$2:$Z$692,'Infos Relatório'!BK$1,'Faturamento SP3'!$T$2:$T$692,"Sim")</f>
        <v>0</v>
      </c>
      <c r="BO416" s="27" t="e">
        <f t="shared" si="167"/>
        <v>#DIV/0!</v>
      </c>
      <c r="BP416" s="24">
        <f>SUMIFS('Faturamento SP3'!$H$2:$H$692,'Faturamento SP3'!$D$2:$D$692,'Infos Relatório'!$B$406,'Faturamento SP3'!$E$2:$E$692,'Infos Relatório'!$B416,'Faturamento SP3'!$Z$2:$Z$692,'Infos Relatório'!BK$1)</f>
        <v>0</v>
      </c>
      <c r="BQ416" s="23">
        <f>COUNTIFS('Faturamento SP3'!$D$2:$D$692,'Infos Relatório'!$B$406,'Faturamento SP3'!$E$2:$E$692,'Infos Relatório'!$B416,'Faturamento SP3'!$Z$2:$Z$692,'Infos Relatório'!BQ$1)</f>
        <v>0</v>
      </c>
      <c r="BR416" s="13">
        <f>SUMIFS('Faturamento SP3'!$G$2:$G$692,'Faturamento SP3'!$D$2:$D$692,'Infos Relatório'!$B$406,'Faturamento SP3'!$E$2:$E$692,'Infos Relatório'!$B416,'Faturamento SP3'!$Z$2:$Z$692,'Infos Relatório'!BQ$1)</f>
        <v>0</v>
      </c>
      <c r="BS416" s="13">
        <f>SUMIFS('Faturamento SP3'!$J$2:$J$692,'Faturamento SP3'!$D$2:$D$692,'Infos Relatório'!$B$406,'Faturamento SP3'!$E$2:$E$692,'Infos Relatório'!$B416,'Faturamento SP3'!$Z$2:$Z$692,'Infos Relatório'!BQ$1)</f>
        <v>0</v>
      </c>
      <c r="BT416" s="14">
        <f>SUMIFS('Faturamento SP3'!$O$2:$O$692,'Faturamento SP3'!$D$2:$D$692,'Infos Relatório'!$B$406,'Faturamento SP3'!$E$2:$E$692,'Infos Relatório'!$B416,'Faturamento SP3'!$Z$2:$Z$692,'Infos Relatório'!BQ$1,'Faturamento SP3'!$T$2:$T$692,"Sim")+SUMIFS('Faturamento SP3'!$P$2:$P$692,'Faturamento SP3'!$D$2:$D$692,'Infos Relatório'!$B$406,'Faturamento SP3'!$E$2:$E$692,'Infos Relatório'!$B416,'Faturamento SP3'!$Z$2:$Z$692,'Infos Relatório'!BQ$1,'Faturamento SP3'!$T$2:$T$692,"Sim")</f>
        <v>0</v>
      </c>
      <c r="BU416" s="27" t="e">
        <f t="shared" si="168"/>
        <v>#DIV/0!</v>
      </c>
      <c r="BV416" s="24">
        <f>SUMIFS('Faturamento SP3'!$H$2:$H$692,'Faturamento SP3'!$D$2:$D$692,'Infos Relatório'!$B$406,'Faturamento SP3'!$E$2:$E$692,'Infos Relatório'!$B416,'Faturamento SP3'!$Z$2:$Z$692,'Infos Relatório'!BQ$1)</f>
        <v>0</v>
      </c>
    </row>
    <row r="417" spans="2:74">
      <c r="B417" s="17" t="s">
        <v>17</v>
      </c>
      <c r="C417" s="23">
        <f>COUNTIFS('Faturamento SP3'!$D$2:$D$692,'Infos Relatório'!$B$406,'Faturamento SP3'!$E$2:$E$692,'Infos Relatório'!$B417,'Faturamento SP3'!$Z$2:$Z$692,'Infos Relatório'!C$1)</f>
        <v>0</v>
      </c>
      <c r="D417" s="13">
        <f>SUMIFS('Faturamento SP3'!$G$2:$G$692,'Faturamento SP3'!$D$2:$D$692,'Infos Relatório'!$B$406,'Faturamento SP3'!$E$2:$E$692,'Infos Relatório'!$B417,'Faturamento SP3'!$Z$2:$Z$692,'Infos Relatório'!C$1)</f>
        <v>0</v>
      </c>
      <c r="E417" s="13">
        <f>SUMIFS('Faturamento SP3'!$J$2:$J$692,'Faturamento SP3'!$D$2:$D$692,'Infos Relatório'!$B$406,'Faturamento SP3'!$E$2:$E$692,'Infos Relatório'!$B417,'Faturamento SP3'!$Z$2:$Z$692,'Infos Relatório'!C$1)</f>
        <v>0</v>
      </c>
      <c r="F417" s="14">
        <f>SUMIFS('Faturamento SP3'!$O$2:$O$692,'Faturamento SP3'!$D$2:$D$692,'Infos Relatório'!$B$406,'Faturamento SP3'!$E$2:$E$692,'Infos Relatório'!$B417,'Faturamento SP3'!$Z$2:$Z$692,'Infos Relatório'!C$1,'Faturamento SP3'!$T$2:$T$692,"Sim")+SUMIFS('Faturamento SP3'!$P$2:$P$692,'Faturamento SP3'!$D$2:$D$692,'Infos Relatório'!$B$406,'Faturamento SP3'!$E$2:$E$692,'Infos Relatório'!$B417,'Faturamento SP3'!$Z$2:$Z$692,'Infos Relatório'!C$1,'Faturamento SP3'!$T$2:$T$692,"Sim")</f>
        <v>0</v>
      </c>
      <c r="G417" s="27" t="e">
        <f t="shared" si="157"/>
        <v>#DIV/0!</v>
      </c>
      <c r="H417" s="24">
        <f>SUMIFS('Faturamento SP3'!$H$2:$H$692,'Faturamento SP3'!$D$2:$D$692,'Infos Relatório'!$B$406,'Faturamento SP3'!$E$2:$E$692,'Infos Relatório'!$B417,'Faturamento SP3'!$Z$2:$Z$692,'Infos Relatório'!C$1)</f>
        <v>0</v>
      </c>
      <c r="I417" s="23">
        <f>COUNTIFS('Faturamento SP3'!$D$2:$D$692,'Infos Relatório'!$B$406,'Faturamento SP3'!$E$2:$E$692,'Infos Relatório'!$B417,'Faturamento SP3'!$Z$2:$Z$692,'Infos Relatório'!I$1)</f>
        <v>0</v>
      </c>
      <c r="J417" s="13">
        <f>SUMIFS('Faturamento SP3'!$G$2:$G$692,'Faturamento SP3'!$D$2:$D$692,'Infos Relatório'!$B$406,'Faturamento SP3'!$E$2:$E$692,'Infos Relatório'!$B417,'Faturamento SP3'!$Z$2:$Z$692,'Infos Relatório'!I$1)</f>
        <v>0</v>
      </c>
      <c r="K417" s="13">
        <f>SUMIFS('Faturamento SP3'!$J$2:$J$692,'Faturamento SP3'!$D$2:$D$692,'Infos Relatório'!$B$406,'Faturamento SP3'!$E$2:$E$692,'Infos Relatório'!$B417,'Faturamento SP3'!$Z$2:$Z$692,'Infos Relatório'!I$1)</f>
        <v>0</v>
      </c>
      <c r="L417" s="14">
        <f>SUMIFS('Faturamento SP3'!$O$2:$O$692,'Faturamento SP3'!$D$2:$D$692,'Infos Relatório'!$B$406,'Faturamento SP3'!$E$2:$E$692,'Infos Relatório'!$B417,'Faturamento SP3'!$Z$2:$Z$692,'Infos Relatório'!I$1,'Faturamento SP3'!$T$2:$T$692,"Sim")+SUMIFS('Faturamento SP3'!$P$2:$P$692,'Faturamento SP3'!$D$2:$D$692,'Infos Relatório'!$B$406,'Faturamento SP3'!$E$2:$E$692,'Infos Relatório'!$B417,'Faturamento SP3'!$Z$2:$Z$692,'Infos Relatório'!I$1,'Faturamento SP3'!$T$2:$T$692,"Sim")</f>
        <v>0</v>
      </c>
      <c r="M417" s="27" t="e">
        <f t="shared" si="158"/>
        <v>#DIV/0!</v>
      </c>
      <c r="N417" s="24">
        <f>SUMIFS('Faturamento SP3'!$H$2:$H$692,'Faturamento SP3'!$D$2:$D$692,'Infos Relatório'!$B$406,'Faturamento SP3'!$E$2:$E$692,'Infos Relatório'!$B417,'Faturamento SP3'!$Z$2:$Z$692,'Infos Relatório'!I$1)</f>
        <v>0</v>
      </c>
      <c r="O417" s="23">
        <f>COUNTIFS('Faturamento SP3'!$D$2:$D$692,'Infos Relatório'!$B$406,'Faturamento SP3'!$E$2:$E$692,'Infos Relatório'!$B417,'Faturamento SP3'!$Z$2:$Z$692,'Infos Relatório'!O$1)</f>
        <v>0</v>
      </c>
      <c r="P417" s="13">
        <f>SUMIFS('Faturamento SP3'!$G$2:$G$692,'Faturamento SP3'!$D$2:$D$692,'Infos Relatório'!$B$406,'Faturamento SP3'!$E$2:$E$692,'Infos Relatório'!$B417,'Faturamento SP3'!$Z$2:$Z$692,'Infos Relatório'!O$1)</f>
        <v>0</v>
      </c>
      <c r="Q417" s="13">
        <f>SUMIFS('Faturamento SP3'!$J$2:$J$692,'Faturamento SP3'!$D$2:$D$692,'Infos Relatório'!$B$406,'Faturamento SP3'!$E$2:$E$692,'Infos Relatório'!$B417,'Faturamento SP3'!$Z$2:$Z$692,'Infos Relatório'!O$1)</f>
        <v>0</v>
      </c>
      <c r="R417" s="14">
        <f>SUMIFS('Faturamento SP3'!$O$2:$O$692,'Faturamento SP3'!$D$2:$D$692,'Infos Relatório'!$B$406,'Faturamento SP3'!$E$2:$E$692,'Infos Relatório'!$B417,'Faturamento SP3'!$Z$2:$Z$692,'Infos Relatório'!O$1,'Faturamento SP3'!$T$2:$T$692,"Sim")+SUMIFS('Faturamento SP3'!$P$2:$P$692,'Faturamento SP3'!$D$2:$D$692,'Infos Relatório'!$B$406,'Faturamento SP3'!$E$2:$E$692,'Infos Relatório'!$B417,'Faturamento SP3'!$Z$2:$Z$692,'Infos Relatório'!O$1,'Faturamento SP3'!$T$2:$T$692,"Sim")</f>
        <v>0</v>
      </c>
      <c r="S417" s="27" t="e">
        <f t="shared" si="159"/>
        <v>#DIV/0!</v>
      </c>
      <c r="T417" s="24">
        <f>SUMIFS('Faturamento SP3'!$H$2:$H$692,'Faturamento SP3'!$D$2:$D$692,'Infos Relatório'!$B$406,'Faturamento SP3'!$E$2:$E$692,'Infos Relatório'!$B417,'Faturamento SP3'!$Z$2:$Z$692,'Infos Relatório'!O$1)</f>
        <v>0</v>
      </c>
      <c r="U417" s="23">
        <f>COUNTIFS('Faturamento SP3'!$D$2:$D$692,'Infos Relatório'!$B$406,'Faturamento SP3'!$E$2:$E$692,'Infos Relatório'!$B417,'Faturamento SP3'!$Z$2:$Z$692,'Infos Relatório'!U$1)</f>
        <v>0</v>
      </c>
      <c r="V417" s="13">
        <f>SUMIFS('Faturamento SP3'!$G$2:$G$692,'Faturamento SP3'!$D$2:$D$692,'Infos Relatório'!$B$406,'Faturamento SP3'!$E$2:$E$692,'Infos Relatório'!$B417,'Faturamento SP3'!$Z$2:$Z$692,'Infos Relatório'!U$1)</f>
        <v>0</v>
      </c>
      <c r="W417" s="13">
        <f>SUMIFS('Faturamento SP3'!$J$2:$J$692,'Faturamento SP3'!$D$2:$D$692,'Infos Relatório'!$B$406,'Faturamento SP3'!$E$2:$E$692,'Infos Relatório'!$B417,'Faturamento SP3'!$Z$2:$Z$692,'Infos Relatório'!U$1)</f>
        <v>0</v>
      </c>
      <c r="X417" s="14">
        <f>SUMIFS('Faturamento SP3'!$O$2:$O$692,'Faturamento SP3'!$D$2:$D$692,'Infos Relatório'!$B$406,'Faturamento SP3'!$E$2:$E$692,'Infos Relatório'!$B417,'Faturamento SP3'!$Z$2:$Z$692,'Infos Relatório'!U$1,'Faturamento SP3'!$T$2:$T$692,"Sim")+SUMIFS('Faturamento SP3'!$P$2:$P$692,'Faturamento SP3'!$D$2:$D$692,'Infos Relatório'!$B$406,'Faturamento SP3'!$E$2:$E$692,'Infos Relatório'!$B417,'Faturamento SP3'!$Z$2:$Z$692,'Infos Relatório'!U$1,'Faturamento SP3'!$T$2:$T$692,"Sim")</f>
        <v>0</v>
      </c>
      <c r="Y417" s="27" t="e">
        <f t="shared" si="160"/>
        <v>#DIV/0!</v>
      </c>
      <c r="Z417" s="24">
        <f>SUMIFS('Faturamento SP3'!$H$2:$H$692,'Faturamento SP3'!$D$2:$D$692,'Infos Relatório'!$B$406,'Faturamento SP3'!$E$2:$E$692,'Infos Relatório'!$B417,'Faturamento SP3'!$Z$2:$Z$692,'Infos Relatório'!U$1)</f>
        <v>0</v>
      </c>
      <c r="AA417" s="23">
        <f>COUNTIFS('Faturamento SP3'!$D$2:$D$692,'Infos Relatório'!$B$406,'Faturamento SP3'!$E$2:$E$692,'Infos Relatório'!$B417,'Faturamento SP3'!$Z$2:$Z$692,'Infos Relatório'!AA$1)</f>
        <v>0</v>
      </c>
      <c r="AB417" s="13">
        <f>SUMIFS('Faturamento SP3'!$G$2:$G$692,'Faturamento SP3'!$D$2:$D$692,'Infos Relatório'!$B$406,'Faturamento SP3'!$E$2:$E$692,'Infos Relatório'!$B417,'Faturamento SP3'!$Z$2:$Z$692,'Infos Relatório'!AA$1)</f>
        <v>0</v>
      </c>
      <c r="AC417" s="13">
        <f>SUMIFS('Faturamento SP3'!$J$2:$J$692,'Faturamento SP3'!$D$2:$D$692,'Infos Relatório'!$B$406,'Faturamento SP3'!$E$2:$E$692,'Infos Relatório'!$B417,'Faturamento SP3'!$Z$2:$Z$692,'Infos Relatório'!AA$1)</f>
        <v>0</v>
      </c>
      <c r="AD417" s="14">
        <f>SUMIFS('Faturamento SP3'!$O$2:$O$692,'Faturamento SP3'!$D$2:$D$692,'Infos Relatório'!$B$406,'Faturamento SP3'!$E$2:$E$692,'Infos Relatório'!$B417,'Faturamento SP3'!$Z$2:$Z$692,'Infos Relatório'!AA$1,'Faturamento SP3'!$T$2:$T$692,"Sim")+SUMIFS('Faturamento SP3'!$P$2:$P$692,'Faturamento SP3'!$D$2:$D$692,'Infos Relatório'!$B$406,'Faturamento SP3'!$E$2:$E$692,'Infos Relatório'!$B417,'Faturamento SP3'!$Z$2:$Z$692,'Infos Relatório'!AA$1,'Faturamento SP3'!$T$2:$T$692,"Sim")</f>
        <v>0</v>
      </c>
      <c r="AE417" s="27" t="e">
        <f t="shared" si="161"/>
        <v>#DIV/0!</v>
      </c>
      <c r="AF417" s="24">
        <f>SUMIFS('Faturamento SP3'!$H$2:$H$692,'Faturamento SP3'!$D$2:$D$692,'Infos Relatório'!$B$406,'Faturamento SP3'!$E$2:$E$692,'Infos Relatório'!$B417,'Faturamento SP3'!$Z$2:$Z$692,'Infos Relatório'!AA$1)</f>
        <v>0</v>
      </c>
      <c r="AG417" s="23">
        <f>COUNTIFS('Faturamento SP3'!$D$2:$D$692,'Infos Relatório'!$B$406,'Faturamento SP3'!$E$2:$E$692,'Infos Relatório'!$B417,'Faturamento SP3'!$Z$2:$Z$692,'Infos Relatório'!AG$1)</f>
        <v>0</v>
      </c>
      <c r="AH417" s="13">
        <f>SUMIFS('Faturamento SP3'!$G$2:$G$692,'Faturamento SP3'!$D$2:$D$692,'Infos Relatório'!$B$406,'Faturamento SP3'!$E$2:$E$692,'Infos Relatório'!$B417,'Faturamento SP3'!$Z$2:$Z$692,'Infos Relatório'!AG$1)</f>
        <v>0</v>
      </c>
      <c r="AI417" s="13">
        <f>SUMIFS('Faturamento SP3'!$J$2:$J$692,'Faturamento SP3'!$D$2:$D$692,'Infos Relatório'!$B$406,'Faturamento SP3'!$E$2:$E$692,'Infos Relatório'!$B417,'Faturamento SP3'!$Z$2:$Z$692,'Infos Relatório'!AG$1)</f>
        <v>0</v>
      </c>
      <c r="AJ417" s="14">
        <f>SUMIFS('Faturamento SP3'!$O$2:$O$692,'Faturamento SP3'!$D$2:$D$692,'Infos Relatório'!$B$406,'Faturamento SP3'!$E$2:$E$692,'Infos Relatório'!$B417,'Faturamento SP3'!$Z$2:$Z$692,'Infos Relatório'!AG$1,'Faturamento SP3'!$T$2:$T$692,"Sim")+SUMIFS('Faturamento SP3'!$P$2:$P$692,'Faturamento SP3'!$D$2:$D$692,'Infos Relatório'!$B$406,'Faturamento SP3'!$E$2:$E$692,'Infos Relatório'!$B417,'Faturamento SP3'!$Z$2:$Z$692,'Infos Relatório'!AG$1,'Faturamento SP3'!$T$2:$T$692,"Sim")</f>
        <v>0</v>
      </c>
      <c r="AK417" s="27" t="e">
        <f t="shared" si="162"/>
        <v>#DIV/0!</v>
      </c>
      <c r="AL417" s="24">
        <f>SUMIFS('Faturamento SP3'!$H$2:$H$692,'Faturamento SP3'!$D$2:$D$692,'Infos Relatório'!$B$406,'Faturamento SP3'!$E$2:$E$692,'Infos Relatório'!$B417,'Faturamento SP3'!$Z$2:$Z$692,'Infos Relatório'!AG$1)</f>
        <v>0</v>
      </c>
      <c r="AM417" s="23">
        <f>COUNTIFS('Faturamento SP3'!$D$2:$D$692,'Infos Relatório'!$B$406,'Faturamento SP3'!$E$2:$E$692,'Infos Relatório'!$B417,'Faturamento SP3'!$Z$2:$Z$692,'Infos Relatório'!AM$1)</f>
        <v>0</v>
      </c>
      <c r="AN417" s="13">
        <f>SUMIFS('Faturamento SP3'!$G$2:$G$692,'Faturamento SP3'!$D$2:$D$692,'Infos Relatório'!$B$406,'Faturamento SP3'!$E$2:$E$692,'Infos Relatório'!$B417,'Faturamento SP3'!$Z$2:$Z$692,'Infos Relatório'!AM$1)</f>
        <v>0</v>
      </c>
      <c r="AO417" s="13">
        <f>SUMIFS('Faturamento SP3'!$J$2:$J$692,'Faturamento SP3'!$D$2:$D$692,'Infos Relatório'!$B$406,'Faturamento SP3'!$E$2:$E$692,'Infos Relatório'!$B417,'Faturamento SP3'!$Z$2:$Z$692,'Infos Relatório'!AM$1)</f>
        <v>0</v>
      </c>
      <c r="AP417" s="14">
        <f>SUMIFS('Faturamento SP3'!$O$2:$O$692,'Faturamento SP3'!$D$2:$D$692,'Infos Relatório'!$B$406,'Faturamento SP3'!$E$2:$E$692,'Infos Relatório'!$B417,'Faturamento SP3'!$Z$2:$Z$692,'Infos Relatório'!AM$1,'Faturamento SP3'!$T$2:$T$692,"Sim")+SUMIFS('Faturamento SP3'!$P$2:$P$692,'Faturamento SP3'!$D$2:$D$692,'Infos Relatório'!$B$406,'Faturamento SP3'!$E$2:$E$692,'Infos Relatório'!$B417,'Faturamento SP3'!$Z$2:$Z$692,'Infos Relatório'!AM$1,'Faturamento SP3'!$T$2:$T$692,"Sim")</f>
        <v>0</v>
      </c>
      <c r="AQ417" s="27" t="e">
        <f t="shared" si="163"/>
        <v>#DIV/0!</v>
      </c>
      <c r="AR417" s="24">
        <f>SUMIFS('Faturamento SP3'!$H$2:$H$692,'Faturamento SP3'!$D$2:$D$692,'Infos Relatório'!$B$406,'Faturamento SP3'!$E$2:$E$692,'Infos Relatório'!$B417,'Faturamento SP3'!$Z$2:$Z$692,'Infos Relatório'!AM$1)</f>
        <v>0</v>
      </c>
      <c r="AS417" s="23">
        <f>COUNTIFS('Faturamento SP3'!$D$2:$D$692,'Infos Relatório'!$B$406,'Faturamento SP3'!$E$2:$E$692,'Infos Relatório'!$B417,'Faturamento SP3'!$Z$2:$Z$692,'Infos Relatório'!AS$1)</f>
        <v>0</v>
      </c>
      <c r="AT417" s="13">
        <f>SUMIFS('Faturamento SP3'!$G$2:$G$692,'Faturamento SP3'!$D$2:$D$692,'Infos Relatório'!$B$406,'Faturamento SP3'!$E$2:$E$692,'Infos Relatório'!$B417,'Faturamento SP3'!$Z$2:$Z$692,'Infos Relatório'!AS$1)</f>
        <v>0</v>
      </c>
      <c r="AU417" s="13">
        <f>SUMIFS('Faturamento SP3'!$J$2:$J$692,'Faturamento SP3'!$D$2:$D$692,'Infos Relatório'!$B$406,'Faturamento SP3'!$E$2:$E$692,'Infos Relatório'!$B417,'Faturamento SP3'!$Z$2:$Z$692,'Infos Relatório'!AS$1)</f>
        <v>0</v>
      </c>
      <c r="AV417" s="14">
        <f>SUMIFS('Faturamento SP3'!$O$2:$O$692,'Faturamento SP3'!$D$2:$D$692,'Infos Relatório'!$B$406,'Faturamento SP3'!$E$2:$E$692,'Infos Relatório'!$B417,'Faturamento SP3'!$Z$2:$Z$692,'Infos Relatório'!AS$1,'Faturamento SP3'!$T$2:$T$692,"Sim")+SUMIFS('Faturamento SP3'!$P$2:$P$692,'Faturamento SP3'!$D$2:$D$692,'Infos Relatório'!$B$406,'Faturamento SP3'!$E$2:$E$692,'Infos Relatório'!$B417,'Faturamento SP3'!$Z$2:$Z$692,'Infos Relatório'!AS$1,'Faturamento SP3'!$T$2:$T$692,"Sim")</f>
        <v>0</v>
      </c>
      <c r="AW417" s="27" t="e">
        <f t="shared" si="164"/>
        <v>#DIV/0!</v>
      </c>
      <c r="AX417" s="24">
        <f>SUMIFS('Faturamento SP3'!$H$2:$H$692,'Faturamento SP3'!$D$2:$D$692,'Infos Relatório'!$B$406,'Faturamento SP3'!$E$2:$E$692,'Infos Relatório'!$B417,'Faturamento SP3'!$Z$2:$Z$692,'Infos Relatório'!AS$1)</f>
        <v>0</v>
      </c>
      <c r="AY417" s="23">
        <f>COUNTIFS('Faturamento SP3'!$D$2:$D$692,'Infos Relatório'!$B$406,'Faturamento SP3'!$E$2:$E$692,'Infos Relatório'!$B417,'Faturamento SP3'!$Z$2:$Z$692,'Infos Relatório'!AY$1)</f>
        <v>0</v>
      </c>
      <c r="AZ417" s="13">
        <f>SUMIFS('Faturamento SP3'!$G$2:$G$692,'Faturamento SP3'!$D$2:$D$692,'Infos Relatório'!$B$406,'Faturamento SP3'!$E$2:$E$692,'Infos Relatório'!$B417,'Faturamento SP3'!$Z$2:$Z$692,'Infos Relatório'!AY$1)</f>
        <v>0</v>
      </c>
      <c r="BA417" s="13">
        <f>SUMIFS('Faturamento SP3'!$J$2:$J$692,'Faturamento SP3'!$D$2:$D$692,'Infos Relatório'!$B$406,'Faturamento SP3'!$E$2:$E$692,'Infos Relatório'!$B417,'Faturamento SP3'!$Z$2:$Z$692,'Infos Relatório'!AY$1)</f>
        <v>0</v>
      </c>
      <c r="BB417" s="14">
        <f>SUMIFS('Faturamento SP3'!$O$2:$O$692,'Faturamento SP3'!$D$2:$D$692,'Infos Relatório'!$B$406,'Faturamento SP3'!$E$2:$E$692,'Infos Relatório'!$B417,'Faturamento SP3'!$Z$2:$Z$692,'Infos Relatório'!AY$1,'Faturamento SP3'!$T$2:$T$692,"Sim")+SUMIFS('Faturamento SP3'!$P$2:$P$692,'Faturamento SP3'!$D$2:$D$692,'Infos Relatório'!$B$406,'Faturamento SP3'!$E$2:$E$692,'Infos Relatório'!$B417,'Faturamento SP3'!$Z$2:$Z$692,'Infos Relatório'!AY$1,'Faturamento SP3'!$T$2:$T$692,"Sim")</f>
        <v>0</v>
      </c>
      <c r="BC417" s="27" t="e">
        <f t="shared" si="165"/>
        <v>#DIV/0!</v>
      </c>
      <c r="BD417" s="24">
        <f>SUMIFS('Faturamento SP3'!$H$2:$H$692,'Faturamento SP3'!$D$2:$D$692,'Infos Relatório'!$B$406,'Faturamento SP3'!$E$2:$E$692,'Infos Relatório'!$B417,'Faturamento SP3'!$Z$2:$Z$692,'Infos Relatório'!AY$1)</f>
        <v>0</v>
      </c>
      <c r="BE417" s="23">
        <f>COUNTIFS('Faturamento SP3'!$D$2:$D$692,'Infos Relatório'!$B$406,'Faturamento SP3'!$E$2:$E$692,'Infos Relatório'!$B417,'Faturamento SP3'!$Z$2:$Z$692,'Infos Relatório'!BE$1)</f>
        <v>0</v>
      </c>
      <c r="BF417" s="13">
        <f>SUMIFS('Faturamento SP3'!$G$2:$G$692,'Faturamento SP3'!$D$2:$D$692,'Infos Relatório'!$B$406,'Faturamento SP3'!$E$2:$E$692,'Infos Relatório'!$B417,'Faturamento SP3'!$Z$2:$Z$692,'Infos Relatório'!BE$1)</f>
        <v>0</v>
      </c>
      <c r="BG417" s="13">
        <f>SUMIFS('Faturamento SP3'!$J$2:$J$692,'Faturamento SP3'!$D$2:$D$692,'Infos Relatório'!$B$406,'Faturamento SP3'!$E$2:$E$692,'Infos Relatório'!$B417,'Faturamento SP3'!$Z$2:$Z$692,'Infos Relatório'!BE$1)</f>
        <v>0</v>
      </c>
      <c r="BH417" s="14">
        <f>SUMIFS('Faturamento SP3'!$O$2:$O$692,'Faturamento SP3'!$D$2:$D$692,'Infos Relatório'!$B$406,'Faturamento SP3'!$E$2:$E$692,'Infos Relatório'!$B417,'Faturamento SP3'!$Z$2:$Z$692,'Infos Relatório'!BE$1,'Faturamento SP3'!$T$2:$T$692,"Sim")+SUMIFS('Faturamento SP3'!$P$2:$P$692,'Faturamento SP3'!$D$2:$D$692,'Infos Relatório'!$B$406,'Faturamento SP3'!$E$2:$E$692,'Infos Relatório'!$B417,'Faturamento SP3'!$Z$2:$Z$692,'Infos Relatório'!BE$1,'Faturamento SP3'!$T$2:$T$692,"Sim")</f>
        <v>0</v>
      </c>
      <c r="BI417" s="27" t="e">
        <f t="shared" si="166"/>
        <v>#DIV/0!</v>
      </c>
      <c r="BJ417" s="24">
        <f>SUMIFS('Faturamento SP3'!$H$2:$H$692,'Faturamento SP3'!$D$2:$D$692,'Infos Relatório'!$B$406,'Faturamento SP3'!$E$2:$E$692,'Infos Relatório'!$B417,'Faturamento SP3'!$Z$2:$Z$692,'Infos Relatório'!BE$1)</f>
        <v>0</v>
      </c>
      <c r="BK417" s="23">
        <f>COUNTIFS('Faturamento SP3'!$D$2:$D$692,'Infos Relatório'!$B$406,'Faturamento SP3'!$E$2:$E$692,'Infos Relatório'!$B417,'Faturamento SP3'!$Z$2:$Z$692,'Infos Relatório'!BK$1)</f>
        <v>0</v>
      </c>
      <c r="BL417" s="13">
        <f>SUMIFS('Faturamento SP3'!$G$2:$G$692,'Faturamento SP3'!$D$2:$D$692,'Infos Relatório'!$B$406,'Faturamento SP3'!$E$2:$E$692,'Infos Relatório'!$B417,'Faturamento SP3'!$Z$2:$Z$692,'Infos Relatório'!BK$1)</f>
        <v>0</v>
      </c>
      <c r="BM417" s="13">
        <f>SUMIFS('Faturamento SP3'!$J$2:$J$692,'Faturamento SP3'!$D$2:$D$692,'Infos Relatório'!$B$406,'Faturamento SP3'!$E$2:$E$692,'Infos Relatório'!$B417,'Faturamento SP3'!$Z$2:$Z$692,'Infos Relatório'!BK$1)</f>
        <v>0</v>
      </c>
      <c r="BN417" s="14">
        <f>SUMIFS('Faturamento SP3'!$O$2:$O$692,'Faturamento SP3'!$D$2:$D$692,'Infos Relatório'!$B$406,'Faturamento SP3'!$E$2:$E$692,'Infos Relatório'!$B417,'Faturamento SP3'!$Z$2:$Z$692,'Infos Relatório'!BK$1,'Faturamento SP3'!$T$2:$T$692,"Sim")+SUMIFS('Faturamento SP3'!$P$2:$P$692,'Faturamento SP3'!$D$2:$D$692,'Infos Relatório'!$B$406,'Faturamento SP3'!$E$2:$E$692,'Infos Relatório'!$B417,'Faturamento SP3'!$Z$2:$Z$692,'Infos Relatório'!BK$1,'Faturamento SP3'!$T$2:$T$692,"Sim")</f>
        <v>0</v>
      </c>
      <c r="BO417" s="27" t="e">
        <f t="shared" si="167"/>
        <v>#DIV/0!</v>
      </c>
      <c r="BP417" s="24">
        <f>SUMIFS('Faturamento SP3'!$H$2:$H$692,'Faturamento SP3'!$D$2:$D$692,'Infos Relatório'!$B$406,'Faturamento SP3'!$E$2:$E$692,'Infos Relatório'!$B417,'Faturamento SP3'!$Z$2:$Z$692,'Infos Relatório'!BK$1)</f>
        <v>0</v>
      </c>
      <c r="BQ417" s="23">
        <f>COUNTIFS('Faturamento SP3'!$D$2:$D$692,'Infos Relatório'!$B$406,'Faturamento SP3'!$E$2:$E$692,'Infos Relatório'!$B417,'Faturamento SP3'!$Z$2:$Z$692,'Infos Relatório'!BQ$1)</f>
        <v>0</v>
      </c>
      <c r="BR417" s="13">
        <f>SUMIFS('Faturamento SP3'!$G$2:$G$692,'Faturamento SP3'!$D$2:$D$692,'Infos Relatório'!$B$406,'Faturamento SP3'!$E$2:$E$692,'Infos Relatório'!$B417,'Faturamento SP3'!$Z$2:$Z$692,'Infos Relatório'!BQ$1)</f>
        <v>0</v>
      </c>
      <c r="BS417" s="13">
        <f>SUMIFS('Faturamento SP3'!$J$2:$J$692,'Faturamento SP3'!$D$2:$D$692,'Infos Relatório'!$B$406,'Faturamento SP3'!$E$2:$E$692,'Infos Relatório'!$B417,'Faturamento SP3'!$Z$2:$Z$692,'Infos Relatório'!BQ$1)</f>
        <v>0</v>
      </c>
      <c r="BT417" s="14">
        <f>SUMIFS('Faturamento SP3'!$O$2:$O$692,'Faturamento SP3'!$D$2:$D$692,'Infos Relatório'!$B$406,'Faturamento SP3'!$E$2:$E$692,'Infos Relatório'!$B417,'Faturamento SP3'!$Z$2:$Z$692,'Infos Relatório'!BQ$1,'Faturamento SP3'!$T$2:$T$692,"Sim")+SUMIFS('Faturamento SP3'!$P$2:$P$692,'Faturamento SP3'!$D$2:$D$692,'Infos Relatório'!$B$406,'Faturamento SP3'!$E$2:$E$692,'Infos Relatório'!$B417,'Faturamento SP3'!$Z$2:$Z$692,'Infos Relatório'!BQ$1,'Faturamento SP3'!$T$2:$T$692,"Sim")</f>
        <v>0</v>
      </c>
      <c r="BU417" s="27" t="e">
        <f t="shared" si="168"/>
        <v>#DIV/0!</v>
      </c>
      <c r="BV417" s="24">
        <f>SUMIFS('Faturamento SP3'!$H$2:$H$692,'Faturamento SP3'!$D$2:$D$692,'Infos Relatório'!$B$406,'Faturamento SP3'!$E$2:$E$692,'Infos Relatório'!$B417,'Faturamento SP3'!$Z$2:$Z$692,'Infos Relatório'!BQ$1)</f>
        <v>0</v>
      </c>
    </row>
    <row r="418" spans="2:74">
      <c r="B418" s="17" t="s">
        <v>18</v>
      </c>
      <c r="C418" s="23">
        <f>COUNTIFS('Faturamento SP3'!$D$2:$D$692,'Infos Relatório'!$B$406,'Faturamento SP3'!$E$2:$E$692,'Infos Relatório'!$B418,'Faturamento SP3'!$Z$2:$Z$692,'Infos Relatório'!C$1)</f>
        <v>0</v>
      </c>
      <c r="D418" s="13">
        <f>SUMIFS('Faturamento SP3'!$G$2:$G$692,'Faturamento SP3'!$D$2:$D$692,'Infos Relatório'!$B$406,'Faturamento SP3'!$E$2:$E$692,'Infos Relatório'!$B418,'Faturamento SP3'!$Z$2:$Z$692,'Infos Relatório'!C$1)</f>
        <v>0</v>
      </c>
      <c r="E418" s="13">
        <f>SUMIFS('Faturamento SP3'!$J$2:$J$692,'Faturamento SP3'!$D$2:$D$692,'Infos Relatório'!$B$406,'Faturamento SP3'!$E$2:$E$692,'Infos Relatório'!$B418,'Faturamento SP3'!$Z$2:$Z$692,'Infos Relatório'!C$1)</f>
        <v>0</v>
      </c>
      <c r="F418" s="14">
        <f>SUMIFS('Faturamento SP3'!$O$2:$O$692,'Faturamento SP3'!$D$2:$D$692,'Infos Relatório'!$B$406,'Faturamento SP3'!$E$2:$E$692,'Infos Relatório'!$B418,'Faturamento SP3'!$Z$2:$Z$692,'Infos Relatório'!C$1,'Faturamento SP3'!$T$2:$T$692,"Sim")+SUMIFS('Faturamento SP3'!$P$2:$P$692,'Faturamento SP3'!$D$2:$D$692,'Infos Relatório'!$B$406,'Faturamento SP3'!$E$2:$E$692,'Infos Relatório'!$B418,'Faturamento SP3'!$Z$2:$Z$692,'Infos Relatório'!C$1,'Faturamento SP3'!$T$2:$T$692,"Sim")</f>
        <v>0</v>
      </c>
      <c r="G418" s="27" t="e">
        <f t="shared" si="157"/>
        <v>#DIV/0!</v>
      </c>
      <c r="H418" s="24">
        <f>SUMIFS('Faturamento SP3'!$H$2:$H$692,'Faturamento SP3'!$D$2:$D$692,'Infos Relatório'!$B$406,'Faturamento SP3'!$E$2:$E$692,'Infos Relatório'!$B418,'Faturamento SP3'!$Z$2:$Z$692,'Infos Relatório'!C$1)</f>
        <v>0</v>
      </c>
      <c r="I418" s="23">
        <f>COUNTIFS('Faturamento SP3'!$D$2:$D$692,'Infos Relatório'!$B$406,'Faturamento SP3'!$E$2:$E$692,'Infos Relatório'!$B418,'Faturamento SP3'!$Z$2:$Z$692,'Infos Relatório'!I$1)</f>
        <v>0</v>
      </c>
      <c r="J418" s="13">
        <f>SUMIFS('Faturamento SP3'!$G$2:$G$692,'Faturamento SP3'!$D$2:$D$692,'Infos Relatório'!$B$406,'Faturamento SP3'!$E$2:$E$692,'Infos Relatório'!$B418,'Faturamento SP3'!$Z$2:$Z$692,'Infos Relatório'!I$1)</f>
        <v>0</v>
      </c>
      <c r="K418" s="13">
        <f>SUMIFS('Faturamento SP3'!$J$2:$J$692,'Faturamento SP3'!$D$2:$D$692,'Infos Relatório'!$B$406,'Faturamento SP3'!$E$2:$E$692,'Infos Relatório'!$B418,'Faturamento SP3'!$Z$2:$Z$692,'Infos Relatório'!I$1)</f>
        <v>0</v>
      </c>
      <c r="L418" s="14">
        <f>SUMIFS('Faturamento SP3'!$O$2:$O$692,'Faturamento SP3'!$D$2:$D$692,'Infos Relatório'!$B$406,'Faturamento SP3'!$E$2:$E$692,'Infos Relatório'!$B418,'Faturamento SP3'!$Z$2:$Z$692,'Infos Relatório'!I$1,'Faturamento SP3'!$T$2:$T$692,"Sim")+SUMIFS('Faturamento SP3'!$P$2:$P$692,'Faturamento SP3'!$D$2:$D$692,'Infos Relatório'!$B$406,'Faturamento SP3'!$E$2:$E$692,'Infos Relatório'!$B418,'Faturamento SP3'!$Z$2:$Z$692,'Infos Relatório'!I$1,'Faturamento SP3'!$T$2:$T$692,"Sim")</f>
        <v>0</v>
      </c>
      <c r="M418" s="27" t="e">
        <f t="shared" si="158"/>
        <v>#DIV/0!</v>
      </c>
      <c r="N418" s="24">
        <f>SUMIFS('Faturamento SP3'!$H$2:$H$692,'Faturamento SP3'!$D$2:$D$692,'Infos Relatório'!$B$406,'Faturamento SP3'!$E$2:$E$692,'Infos Relatório'!$B418,'Faturamento SP3'!$Z$2:$Z$692,'Infos Relatório'!I$1)</f>
        <v>0</v>
      </c>
      <c r="O418" s="23">
        <f>COUNTIFS('Faturamento SP3'!$D$2:$D$692,'Infos Relatório'!$B$406,'Faturamento SP3'!$E$2:$E$692,'Infos Relatório'!$B418,'Faturamento SP3'!$Z$2:$Z$692,'Infos Relatório'!O$1)</f>
        <v>0</v>
      </c>
      <c r="P418" s="13">
        <f>SUMIFS('Faturamento SP3'!$G$2:$G$692,'Faturamento SP3'!$D$2:$D$692,'Infos Relatório'!$B$406,'Faturamento SP3'!$E$2:$E$692,'Infos Relatório'!$B418,'Faturamento SP3'!$Z$2:$Z$692,'Infos Relatório'!O$1)</f>
        <v>0</v>
      </c>
      <c r="Q418" s="13">
        <f>SUMIFS('Faturamento SP3'!$J$2:$J$692,'Faturamento SP3'!$D$2:$D$692,'Infos Relatório'!$B$406,'Faturamento SP3'!$E$2:$E$692,'Infos Relatório'!$B418,'Faturamento SP3'!$Z$2:$Z$692,'Infos Relatório'!O$1)</f>
        <v>0</v>
      </c>
      <c r="R418" s="14">
        <f>SUMIFS('Faturamento SP3'!$O$2:$O$692,'Faturamento SP3'!$D$2:$D$692,'Infos Relatório'!$B$406,'Faturamento SP3'!$E$2:$E$692,'Infos Relatório'!$B418,'Faturamento SP3'!$Z$2:$Z$692,'Infos Relatório'!O$1,'Faturamento SP3'!$T$2:$T$692,"Sim")+SUMIFS('Faturamento SP3'!$P$2:$P$692,'Faturamento SP3'!$D$2:$D$692,'Infos Relatório'!$B$406,'Faturamento SP3'!$E$2:$E$692,'Infos Relatório'!$B418,'Faturamento SP3'!$Z$2:$Z$692,'Infos Relatório'!O$1,'Faturamento SP3'!$T$2:$T$692,"Sim")</f>
        <v>0</v>
      </c>
      <c r="S418" s="27" t="e">
        <f t="shared" si="159"/>
        <v>#DIV/0!</v>
      </c>
      <c r="T418" s="24">
        <f>SUMIFS('Faturamento SP3'!$H$2:$H$692,'Faturamento SP3'!$D$2:$D$692,'Infos Relatório'!$B$406,'Faturamento SP3'!$E$2:$E$692,'Infos Relatório'!$B418,'Faturamento SP3'!$Z$2:$Z$692,'Infos Relatório'!O$1)</f>
        <v>0</v>
      </c>
      <c r="U418" s="23">
        <f>COUNTIFS('Faturamento SP3'!$D$2:$D$692,'Infos Relatório'!$B$406,'Faturamento SP3'!$E$2:$E$692,'Infos Relatório'!$B418,'Faturamento SP3'!$Z$2:$Z$692,'Infos Relatório'!U$1)</f>
        <v>0</v>
      </c>
      <c r="V418" s="13">
        <f>SUMIFS('Faturamento SP3'!$G$2:$G$692,'Faturamento SP3'!$D$2:$D$692,'Infos Relatório'!$B$406,'Faturamento SP3'!$E$2:$E$692,'Infos Relatório'!$B418,'Faturamento SP3'!$Z$2:$Z$692,'Infos Relatório'!U$1)</f>
        <v>0</v>
      </c>
      <c r="W418" s="13">
        <f>SUMIFS('Faturamento SP3'!$J$2:$J$692,'Faturamento SP3'!$D$2:$D$692,'Infos Relatório'!$B$406,'Faturamento SP3'!$E$2:$E$692,'Infos Relatório'!$B418,'Faturamento SP3'!$Z$2:$Z$692,'Infos Relatório'!U$1)</f>
        <v>0</v>
      </c>
      <c r="X418" s="14">
        <f>SUMIFS('Faturamento SP3'!$O$2:$O$692,'Faturamento SP3'!$D$2:$D$692,'Infos Relatório'!$B$406,'Faturamento SP3'!$E$2:$E$692,'Infos Relatório'!$B418,'Faturamento SP3'!$Z$2:$Z$692,'Infos Relatório'!U$1,'Faturamento SP3'!$T$2:$T$692,"Sim")+SUMIFS('Faturamento SP3'!$P$2:$P$692,'Faturamento SP3'!$D$2:$D$692,'Infos Relatório'!$B$406,'Faturamento SP3'!$E$2:$E$692,'Infos Relatório'!$B418,'Faturamento SP3'!$Z$2:$Z$692,'Infos Relatório'!U$1,'Faturamento SP3'!$T$2:$T$692,"Sim")</f>
        <v>0</v>
      </c>
      <c r="Y418" s="27" t="e">
        <f t="shared" si="160"/>
        <v>#DIV/0!</v>
      </c>
      <c r="Z418" s="24">
        <f>SUMIFS('Faturamento SP3'!$H$2:$H$692,'Faturamento SP3'!$D$2:$D$692,'Infos Relatório'!$B$406,'Faturamento SP3'!$E$2:$E$692,'Infos Relatório'!$B418,'Faturamento SP3'!$Z$2:$Z$692,'Infos Relatório'!U$1)</f>
        <v>0</v>
      </c>
      <c r="AA418" s="23">
        <f>COUNTIFS('Faturamento SP3'!$D$2:$D$692,'Infos Relatório'!$B$406,'Faturamento SP3'!$E$2:$E$692,'Infos Relatório'!$B418,'Faturamento SP3'!$Z$2:$Z$692,'Infos Relatório'!AA$1)</f>
        <v>0</v>
      </c>
      <c r="AB418" s="13">
        <f>SUMIFS('Faturamento SP3'!$G$2:$G$692,'Faturamento SP3'!$D$2:$D$692,'Infos Relatório'!$B$406,'Faturamento SP3'!$E$2:$E$692,'Infos Relatório'!$B418,'Faturamento SP3'!$Z$2:$Z$692,'Infos Relatório'!AA$1)</f>
        <v>0</v>
      </c>
      <c r="AC418" s="13">
        <f>SUMIFS('Faturamento SP3'!$J$2:$J$692,'Faturamento SP3'!$D$2:$D$692,'Infos Relatório'!$B$406,'Faturamento SP3'!$E$2:$E$692,'Infos Relatório'!$B418,'Faturamento SP3'!$Z$2:$Z$692,'Infos Relatório'!AA$1)</f>
        <v>0</v>
      </c>
      <c r="AD418" s="14">
        <f>SUMIFS('Faturamento SP3'!$O$2:$O$692,'Faturamento SP3'!$D$2:$D$692,'Infos Relatório'!$B$406,'Faturamento SP3'!$E$2:$E$692,'Infos Relatório'!$B418,'Faturamento SP3'!$Z$2:$Z$692,'Infos Relatório'!AA$1,'Faturamento SP3'!$T$2:$T$692,"Sim")+SUMIFS('Faturamento SP3'!$P$2:$P$692,'Faturamento SP3'!$D$2:$D$692,'Infos Relatório'!$B$406,'Faturamento SP3'!$E$2:$E$692,'Infos Relatório'!$B418,'Faturamento SP3'!$Z$2:$Z$692,'Infos Relatório'!AA$1,'Faturamento SP3'!$T$2:$T$692,"Sim")</f>
        <v>0</v>
      </c>
      <c r="AE418" s="27" t="e">
        <f t="shared" si="161"/>
        <v>#DIV/0!</v>
      </c>
      <c r="AF418" s="24">
        <f>SUMIFS('Faturamento SP3'!$H$2:$H$692,'Faturamento SP3'!$D$2:$D$692,'Infos Relatório'!$B$406,'Faturamento SP3'!$E$2:$E$692,'Infos Relatório'!$B418,'Faturamento SP3'!$Z$2:$Z$692,'Infos Relatório'!AA$1)</f>
        <v>0</v>
      </c>
      <c r="AG418" s="23">
        <f>COUNTIFS('Faturamento SP3'!$D$2:$D$692,'Infos Relatório'!$B$406,'Faturamento SP3'!$E$2:$E$692,'Infos Relatório'!$B418,'Faturamento SP3'!$Z$2:$Z$692,'Infos Relatório'!AG$1)</f>
        <v>0</v>
      </c>
      <c r="AH418" s="13">
        <f>SUMIFS('Faturamento SP3'!$G$2:$G$692,'Faturamento SP3'!$D$2:$D$692,'Infos Relatório'!$B$406,'Faturamento SP3'!$E$2:$E$692,'Infos Relatório'!$B418,'Faturamento SP3'!$Z$2:$Z$692,'Infos Relatório'!AG$1)</f>
        <v>0</v>
      </c>
      <c r="AI418" s="13">
        <f>SUMIFS('Faturamento SP3'!$J$2:$J$692,'Faturamento SP3'!$D$2:$D$692,'Infos Relatório'!$B$406,'Faturamento SP3'!$E$2:$E$692,'Infos Relatório'!$B418,'Faturamento SP3'!$Z$2:$Z$692,'Infos Relatório'!AG$1)</f>
        <v>0</v>
      </c>
      <c r="AJ418" s="14">
        <f>SUMIFS('Faturamento SP3'!$O$2:$O$692,'Faturamento SP3'!$D$2:$D$692,'Infos Relatório'!$B$406,'Faturamento SP3'!$E$2:$E$692,'Infos Relatório'!$B418,'Faturamento SP3'!$Z$2:$Z$692,'Infos Relatório'!AG$1,'Faturamento SP3'!$T$2:$T$692,"Sim")+SUMIFS('Faturamento SP3'!$P$2:$P$692,'Faturamento SP3'!$D$2:$D$692,'Infos Relatório'!$B$406,'Faturamento SP3'!$E$2:$E$692,'Infos Relatório'!$B418,'Faturamento SP3'!$Z$2:$Z$692,'Infos Relatório'!AG$1,'Faturamento SP3'!$T$2:$T$692,"Sim")</f>
        <v>0</v>
      </c>
      <c r="AK418" s="27" t="e">
        <f t="shared" si="162"/>
        <v>#DIV/0!</v>
      </c>
      <c r="AL418" s="24">
        <f>SUMIFS('Faturamento SP3'!$H$2:$H$692,'Faturamento SP3'!$D$2:$D$692,'Infos Relatório'!$B$406,'Faturamento SP3'!$E$2:$E$692,'Infos Relatório'!$B418,'Faturamento SP3'!$Z$2:$Z$692,'Infos Relatório'!AG$1)</f>
        <v>0</v>
      </c>
      <c r="AM418" s="23">
        <f>COUNTIFS('Faturamento SP3'!$D$2:$D$692,'Infos Relatório'!$B$406,'Faturamento SP3'!$E$2:$E$692,'Infos Relatório'!$B418,'Faturamento SP3'!$Z$2:$Z$692,'Infos Relatório'!AM$1)</f>
        <v>0</v>
      </c>
      <c r="AN418" s="13">
        <f>SUMIFS('Faturamento SP3'!$G$2:$G$692,'Faturamento SP3'!$D$2:$D$692,'Infos Relatório'!$B$406,'Faturamento SP3'!$E$2:$E$692,'Infos Relatório'!$B418,'Faturamento SP3'!$Z$2:$Z$692,'Infos Relatório'!AM$1)</f>
        <v>0</v>
      </c>
      <c r="AO418" s="13">
        <f>SUMIFS('Faturamento SP3'!$J$2:$J$692,'Faturamento SP3'!$D$2:$D$692,'Infos Relatório'!$B$406,'Faturamento SP3'!$E$2:$E$692,'Infos Relatório'!$B418,'Faturamento SP3'!$Z$2:$Z$692,'Infos Relatório'!AM$1)</f>
        <v>0</v>
      </c>
      <c r="AP418" s="14">
        <f>SUMIFS('Faturamento SP3'!$O$2:$O$692,'Faturamento SP3'!$D$2:$D$692,'Infos Relatório'!$B$406,'Faturamento SP3'!$E$2:$E$692,'Infos Relatório'!$B418,'Faturamento SP3'!$Z$2:$Z$692,'Infos Relatório'!AM$1,'Faturamento SP3'!$T$2:$T$692,"Sim")+SUMIFS('Faturamento SP3'!$P$2:$P$692,'Faturamento SP3'!$D$2:$D$692,'Infos Relatório'!$B$406,'Faturamento SP3'!$E$2:$E$692,'Infos Relatório'!$B418,'Faturamento SP3'!$Z$2:$Z$692,'Infos Relatório'!AM$1,'Faturamento SP3'!$T$2:$T$692,"Sim")</f>
        <v>0</v>
      </c>
      <c r="AQ418" s="27" t="e">
        <f t="shared" si="163"/>
        <v>#DIV/0!</v>
      </c>
      <c r="AR418" s="24">
        <f>SUMIFS('Faturamento SP3'!$H$2:$H$692,'Faturamento SP3'!$D$2:$D$692,'Infos Relatório'!$B$406,'Faturamento SP3'!$E$2:$E$692,'Infos Relatório'!$B418,'Faturamento SP3'!$Z$2:$Z$692,'Infos Relatório'!AM$1)</f>
        <v>0</v>
      </c>
      <c r="AS418" s="23">
        <f>COUNTIFS('Faturamento SP3'!$D$2:$D$692,'Infos Relatório'!$B$406,'Faturamento SP3'!$E$2:$E$692,'Infos Relatório'!$B418,'Faturamento SP3'!$Z$2:$Z$692,'Infos Relatório'!AS$1)</f>
        <v>0</v>
      </c>
      <c r="AT418" s="13">
        <f>SUMIFS('Faturamento SP3'!$G$2:$G$692,'Faturamento SP3'!$D$2:$D$692,'Infos Relatório'!$B$406,'Faturamento SP3'!$E$2:$E$692,'Infos Relatório'!$B418,'Faturamento SP3'!$Z$2:$Z$692,'Infos Relatório'!AS$1)</f>
        <v>0</v>
      </c>
      <c r="AU418" s="13">
        <f>SUMIFS('Faturamento SP3'!$J$2:$J$692,'Faturamento SP3'!$D$2:$D$692,'Infos Relatório'!$B$406,'Faturamento SP3'!$E$2:$E$692,'Infos Relatório'!$B418,'Faturamento SP3'!$Z$2:$Z$692,'Infos Relatório'!AS$1)</f>
        <v>0</v>
      </c>
      <c r="AV418" s="14">
        <f>SUMIFS('Faturamento SP3'!$O$2:$O$692,'Faturamento SP3'!$D$2:$D$692,'Infos Relatório'!$B$406,'Faturamento SP3'!$E$2:$E$692,'Infos Relatório'!$B418,'Faturamento SP3'!$Z$2:$Z$692,'Infos Relatório'!AS$1,'Faturamento SP3'!$T$2:$T$692,"Sim")+SUMIFS('Faturamento SP3'!$P$2:$P$692,'Faturamento SP3'!$D$2:$D$692,'Infos Relatório'!$B$406,'Faturamento SP3'!$E$2:$E$692,'Infos Relatório'!$B418,'Faturamento SP3'!$Z$2:$Z$692,'Infos Relatório'!AS$1,'Faturamento SP3'!$T$2:$T$692,"Sim")</f>
        <v>0</v>
      </c>
      <c r="AW418" s="27" t="e">
        <f t="shared" si="164"/>
        <v>#DIV/0!</v>
      </c>
      <c r="AX418" s="24">
        <f>SUMIFS('Faturamento SP3'!$H$2:$H$692,'Faturamento SP3'!$D$2:$D$692,'Infos Relatório'!$B$406,'Faturamento SP3'!$E$2:$E$692,'Infos Relatório'!$B418,'Faturamento SP3'!$Z$2:$Z$692,'Infos Relatório'!AS$1)</f>
        <v>0</v>
      </c>
      <c r="AY418" s="23">
        <f>COUNTIFS('Faturamento SP3'!$D$2:$D$692,'Infos Relatório'!$B$406,'Faturamento SP3'!$E$2:$E$692,'Infos Relatório'!$B418,'Faturamento SP3'!$Z$2:$Z$692,'Infos Relatório'!AY$1)</f>
        <v>0</v>
      </c>
      <c r="AZ418" s="13">
        <f>SUMIFS('Faturamento SP3'!$G$2:$G$692,'Faturamento SP3'!$D$2:$D$692,'Infos Relatório'!$B$406,'Faturamento SP3'!$E$2:$E$692,'Infos Relatório'!$B418,'Faturamento SP3'!$Z$2:$Z$692,'Infos Relatório'!AY$1)</f>
        <v>0</v>
      </c>
      <c r="BA418" s="13">
        <f>SUMIFS('Faturamento SP3'!$J$2:$J$692,'Faturamento SP3'!$D$2:$D$692,'Infos Relatório'!$B$406,'Faturamento SP3'!$E$2:$E$692,'Infos Relatório'!$B418,'Faturamento SP3'!$Z$2:$Z$692,'Infos Relatório'!AY$1)</f>
        <v>0</v>
      </c>
      <c r="BB418" s="14">
        <f>SUMIFS('Faturamento SP3'!$O$2:$O$692,'Faturamento SP3'!$D$2:$D$692,'Infos Relatório'!$B$406,'Faturamento SP3'!$E$2:$E$692,'Infos Relatório'!$B418,'Faturamento SP3'!$Z$2:$Z$692,'Infos Relatório'!AY$1,'Faturamento SP3'!$T$2:$T$692,"Sim")+SUMIFS('Faturamento SP3'!$P$2:$P$692,'Faturamento SP3'!$D$2:$D$692,'Infos Relatório'!$B$406,'Faturamento SP3'!$E$2:$E$692,'Infos Relatório'!$B418,'Faturamento SP3'!$Z$2:$Z$692,'Infos Relatório'!AY$1,'Faturamento SP3'!$T$2:$T$692,"Sim")</f>
        <v>0</v>
      </c>
      <c r="BC418" s="27" t="e">
        <f t="shared" si="165"/>
        <v>#DIV/0!</v>
      </c>
      <c r="BD418" s="24">
        <f>SUMIFS('Faturamento SP3'!$H$2:$H$692,'Faturamento SP3'!$D$2:$D$692,'Infos Relatório'!$B$406,'Faturamento SP3'!$E$2:$E$692,'Infos Relatório'!$B418,'Faturamento SP3'!$Z$2:$Z$692,'Infos Relatório'!AY$1)</f>
        <v>0</v>
      </c>
      <c r="BE418" s="23">
        <f>COUNTIFS('Faturamento SP3'!$D$2:$D$692,'Infos Relatório'!$B$406,'Faturamento SP3'!$E$2:$E$692,'Infos Relatório'!$B418,'Faturamento SP3'!$Z$2:$Z$692,'Infos Relatório'!BE$1)</f>
        <v>0</v>
      </c>
      <c r="BF418" s="13">
        <f>SUMIFS('Faturamento SP3'!$G$2:$G$692,'Faturamento SP3'!$D$2:$D$692,'Infos Relatório'!$B$406,'Faturamento SP3'!$E$2:$E$692,'Infos Relatório'!$B418,'Faturamento SP3'!$Z$2:$Z$692,'Infos Relatório'!BE$1)</f>
        <v>0</v>
      </c>
      <c r="BG418" s="13">
        <f>SUMIFS('Faturamento SP3'!$J$2:$J$692,'Faturamento SP3'!$D$2:$D$692,'Infos Relatório'!$B$406,'Faturamento SP3'!$E$2:$E$692,'Infos Relatório'!$B418,'Faturamento SP3'!$Z$2:$Z$692,'Infos Relatório'!BE$1)</f>
        <v>0</v>
      </c>
      <c r="BH418" s="14">
        <f>SUMIFS('Faturamento SP3'!$O$2:$O$692,'Faturamento SP3'!$D$2:$D$692,'Infos Relatório'!$B$406,'Faturamento SP3'!$E$2:$E$692,'Infos Relatório'!$B418,'Faturamento SP3'!$Z$2:$Z$692,'Infos Relatório'!BE$1,'Faturamento SP3'!$T$2:$T$692,"Sim")+SUMIFS('Faturamento SP3'!$P$2:$P$692,'Faturamento SP3'!$D$2:$D$692,'Infos Relatório'!$B$406,'Faturamento SP3'!$E$2:$E$692,'Infos Relatório'!$B418,'Faturamento SP3'!$Z$2:$Z$692,'Infos Relatório'!BE$1,'Faturamento SP3'!$T$2:$T$692,"Sim")</f>
        <v>0</v>
      </c>
      <c r="BI418" s="27" t="e">
        <f t="shared" si="166"/>
        <v>#DIV/0!</v>
      </c>
      <c r="BJ418" s="24">
        <f>SUMIFS('Faturamento SP3'!$H$2:$H$692,'Faturamento SP3'!$D$2:$D$692,'Infos Relatório'!$B$406,'Faturamento SP3'!$E$2:$E$692,'Infos Relatório'!$B418,'Faturamento SP3'!$Z$2:$Z$692,'Infos Relatório'!BE$1)</f>
        <v>0</v>
      </c>
      <c r="BK418" s="23">
        <f>COUNTIFS('Faturamento SP3'!$D$2:$D$692,'Infos Relatório'!$B$406,'Faturamento SP3'!$E$2:$E$692,'Infos Relatório'!$B418,'Faturamento SP3'!$Z$2:$Z$692,'Infos Relatório'!BK$1)</f>
        <v>0</v>
      </c>
      <c r="BL418" s="13">
        <f>SUMIFS('Faturamento SP3'!$G$2:$G$692,'Faturamento SP3'!$D$2:$D$692,'Infos Relatório'!$B$406,'Faturamento SP3'!$E$2:$E$692,'Infos Relatório'!$B418,'Faturamento SP3'!$Z$2:$Z$692,'Infos Relatório'!BK$1)</f>
        <v>0</v>
      </c>
      <c r="BM418" s="13">
        <f>SUMIFS('Faturamento SP3'!$J$2:$J$692,'Faturamento SP3'!$D$2:$D$692,'Infos Relatório'!$B$406,'Faturamento SP3'!$E$2:$E$692,'Infos Relatório'!$B418,'Faturamento SP3'!$Z$2:$Z$692,'Infos Relatório'!BK$1)</f>
        <v>0</v>
      </c>
      <c r="BN418" s="14">
        <f>SUMIFS('Faturamento SP3'!$O$2:$O$692,'Faturamento SP3'!$D$2:$D$692,'Infos Relatório'!$B$406,'Faturamento SP3'!$E$2:$E$692,'Infos Relatório'!$B418,'Faturamento SP3'!$Z$2:$Z$692,'Infos Relatório'!BK$1,'Faturamento SP3'!$T$2:$T$692,"Sim")+SUMIFS('Faturamento SP3'!$P$2:$P$692,'Faturamento SP3'!$D$2:$D$692,'Infos Relatório'!$B$406,'Faturamento SP3'!$E$2:$E$692,'Infos Relatório'!$B418,'Faturamento SP3'!$Z$2:$Z$692,'Infos Relatório'!BK$1,'Faturamento SP3'!$T$2:$T$692,"Sim")</f>
        <v>0</v>
      </c>
      <c r="BO418" s="27" t="e">
        <f t="shared" si="167"/>
        <v>#DIV/0!</v>
      </c>
      <c r="BP418" s="24">
        <f>SUMIFS('Faturamento SP3'!$H$2:$H$692,'Faturamento SP3'!$D$2:$D$692,'Infos Relatório'!$B$406,'Faturamento SP3'!$E$2:$E$692,'Infos Relatório'!$B418,'Faturamento SP3'!$Z$2:$Z$692,'Infos Relatório'!BK$1)</f>
        <v>0</v>
      </c>
      <c r="BQ418" s="23">
        <f>COUNTIFS('Faturamento SP3'!$D$2:$D$692,'Infos Relatório'!$B$406,'Faturamento SP3'!$E$2:$E$692,'Infos Relatório'!$B418,'Faturamento SP3'!$Z$2:$Z$692,'Infos Relatório'!BQ$1)</f>
        <v>0</v>
      </c>
      <c r="BR418" s="13">
        <f>SUMIFS('Faturamento SP3'!$G$2:$G$692,'Faturamento SP3'!$D$2:$D$692,'Infos Relatório'!$B$406,'Faturamento SP3'!$E$2:$E$692,'Infos Relatório'!$B418,'Faturamento SP3'!$Z$2:$Z$692,'Infos Relatório'!BQ$1)</f>
        <v>0</v>
      </c>
      <c r="BS418" s="13">
        <f>SUMIFS('Faturamento SP3'!$J$2:$J$692,'Faturamento SP3'!$D$2:$D$692,'Infos Relatório'!$B$406,'Faturamento SP3'!$E$2:$E$692,'Infos Relatório'!$B418,'Faturamento SP3'!$Z$2:$Z$692,'Infos Relatório'!BQ$1)</f>
        <v>0</v>
      </c>
      <c r="BT418" s="14">
        <f>SUMIFS('Faturamento SP3'!$O$2:$O$692,'Faturamento SP3'!$D$2:$D$692,'Infos Relatório'!$B$406,'Faturamento SP3'!$E$2:$E$692,'Infos Relatório'!$B418,'Faturamento SP3'!$Z$2:$Z$692,'Infos Relatório'!BQ$1,'Faturamento SP3'!$T$2:$T$692,"Sim")+SUMIFS('Faturamento SP3'!$P$2:$P$692,'Faturamento SP3'!$D$2:$D$692,'Infos Relatório'!$B$406,'Faturamento SP3'!$E$2:$E$692,'Infos Relatório'!$B418,'Faturamento SP3'!$Z$2:$Z$692,'Infos Relatório'!BQ$1,'Faturamento SP3'!$T$2:$T$692,"Sim")</f>
        <v>0</v>
      </c>
      <c r="BU418" s="27" t="e">
        <f t="shared" si="168"/>
        <v>#DIV/0!</v>
      </c>
      <c r="BV418" s="24">
        <f>SUMIFS('Faturamento SP3'!$H$2:$H$692,'Faturamento SP3'!$D$2:$D$692,'Infos Relatório'!$B$406,'Faturamento SP3'!$E$2:$E$692,'Infos Relatório'!$B418,'Faturamento SP3'!$Z$2:$Z$692,'Infos Relatório'!BQ$1)</f>
        <v>0</v>
      </c>
    </row>
    <row r="419" spans="2:74">
      <c r="B419" s="17" t="s">
        <v>19</v>
      </c>
      <c r="C419" s="23">
        <f>COUNTIFS('Faturamento SP3'!$D$2:$D$692,'Infos Relatório'!$B$406,'Faturamento SP3'!$E$2:$E$692,'Infos Relatório'!$B419,'Faturamento SP3'!$Z$2:$Z$692,'Infos Relatório'!C$1)</f>
        <v>0</v>
      </c>
      <c r="D419" s="13">
        <f>SUMIFS('Faturamento SP3'!$G$2:$G$692,'Faturamento SP3'!$D$2:$D$692,'Infos Relatório'!$B$406,'Faturamento SP3'!$E$2:$E$692,'Infos Relatório'!$B419,'Faturamento SP3'!$Z$2:$Z$692,'Infos Relatório'!C$1)</f>
        <v>0</v>
      </c>
      <c r="E419" s="13">
        <f>SUMIFS('Faturamento SP3'!$J$2:$J$692,'Faturamento SP3'!$D$2:$D$692,'Infos Relatório'!$B$406,'Faturamento SP3'!$E$2:$E$692,'Infos Relatório'!$B419,'Faturamento SP3'!$Z$2:$Z$692,'Infos Relatório'!C$1)</f>
        <v>0</v>
      </c>
      <c r="F419" s="14">
        <f>SUMIFS('Faturamento SP3'!$O$2:$O$692,'Faturamento SP3'!$D$2:$D$692,'Infos Relatório'!$B$406,'Faturamento SP3'!$E$2:$E$692,'Infos Relatório'!$B419,'Faturamento SP3'!$Z$2:$Z$692,'Infos Relatório'!C$1,'Faturamento SP3'!$T$2:$T$692,"Sim")+SUMIFS('Faturamento SP3'!$P$2:$P$692,'Faturamento SP3'!$D$2:$D$692,'Infos Relatório'!$B$406,'Faturamento SP3'!$E$2:$E$692,'Infos Relatório'!$B419,'Faturamento SP3'!$Z$2:$Z$692,'Infos Relatório'!C$1,'Faturamento SP3'!$T$2:$T$692,"Sim")</f>
        <v>0</v>
      </c>
      <c r="G419" s="27" t="e">
        <f t="shared" si="157"/>
        <v>#DIV/0!</v>
      </c>
      <c r="H419" s="24">
        <f>SUMIFS('Faturamento SP3'!$H$2:$H$692,'Faturamento SP3'!$D$2:$D$692,'Infos Relatório'!$B$406,'Faturamento SP3'!$E$2:$E$692,'Infos Relatório'!$B419,'Faturamento SP3'!$Z$2:$Z$692,'Infos Relatório'!C$1)</f>
        <v>0</v>
      </c>
      <c r="I419" s="23">
        <f>COUNTIFS('Faturamento SP3'!$D$2:$D$692,'Infos Relatório'!$B$406,'Faturamento SP3'!$E$2:$E$692,'Infos Relatório'!$B419,'Faturamento SP3'!$Z$2:$Z$692,'Infos Relatório'!I$1)</f>
        <v>0</v>
      </c>
      <c r="J419" s="13">
        <f>SUMIFS('Faturamento SP3'!$G$2:$G$692,'Faturamento SP3'!$D$2:$D$692,'Infos Relatório'!$B$406,'Faturamento SP3'!$E$2:$E$692,'Infos Relatório'!$B419,'Faturamento SP3'!$Z$2:$Z$692,'Infos Relatório'!I$1)</f>
        <v>0</v>
      </c>
      <c r="K419" s="13">
        <f>SUMIFS('Faturamento SP3'!$J$2:$J$692,'Faturamento SP3'!$D$2:$D$692,'Infos Relatório'!$B$406,'Faturamento SP3'!$E$2:$E$692,'Infos Relatório'!$B419,'Faturamento SP3'!$Z$2:$Z$692,'Infos Relatório'!I$1)</f>
        <v>0</v>
      </c>
      <c r="L419" s="14">
        <f>SUMIFS('Faturamento SP3'!$O$2:$O$692,'Faturamento SP3'!$D$2:$D$692,'Infos Relatório'!$B$406,'Faturamento SP3'!$E$2:$E$692,'Infos Relatório'!$B419,'Faturamento SP3'!$Z$2:$Z$692,'Infos Relatório'!I$1,'Faturamento SP3'!$T$2:$T$692,"Sim")+SUMIFS('Faturamento SP3'!$P$2:$P$692,'Faturamento SP3'!$D$2:$D$692,'Infos Relatório'!$B$406,'Faturamento SP3'!$E$2:$E$692,'Infos Relatório'!$B419,'Faturamento SP3'!$Z$2:$Z$692,'Infos Relatório'!I$1,'Faturamento SP3'!$T$2:$T$692,"Sim")</f>
        <v>0</v>
      </c>
      <c r="M419" s="27" t="e">
        <f t="shared" si="158"/>
        <v>#DIV/0!</v>
      </c>
      <c r="N419" s="24">
        <f>SUMIFS('Faturamento SP3'!$H$2:$H$692,'Faturamento SP3'!$D$2:$D$692,'Infos Relatório'!$B$406,'Faturamento SP3'!$E$2:$E$692,'Infos Relatório'!$B419,'Faturamento SP3'!$Z$2:$Z$692,'Infos Relatório'!I$1)</f>
        <v>0</v>
      </c>
      <c r="O419" s="23">
        <f>COUNTIFS('Faturamento SP3'!$D$2:$D$692,'Infos Relatório'!$B$406,'Faturamento SP3'!$E$2:$E$692,'Infos Relatório'!$B419,'Faturamento SP3'!$Z$2:$Z$692,'Infos Relatório'!O$1)</f>
        <v>0</v>
      </c>
      <c r="P419" s="13">
        <f>SUMIFS('Faturamento SP3'!$G$2:$G$692,'Faturamento SP3'!$D$2:$D$692,'Infos Relatório'!$B$406,'Faturamento SP3'!$E$2:$E$692,'Infos Relatório'!$B419,'Faturamento SP3'!$Z$2:$Z$692,'Infos Relatório'!O$1)</f>
        <v>0</v>
      </c>
      <c r="Q419" s="13">
        <f>SUMIFS('Faturamento SP3'!$J$2:$J$692,'Faturamento SP3'!$D$2:$D$692,'Infos Relatório'!$B$406,'Faturamento SP3'!$E$2:$E$692,'Infos Relatório'!$B419,'Faturamento SP3'!$Z$2:$Z$692,'Infos Relatório'!O$1)</f>
        <v>0</v>
      </c>
      <c r="R419" s="14">
        <f>SUMIFS('Faturamento SP3'!$O$2:$O$692,'Faturamento SP3'!$D$2:$D$692,'Infos Relatório'!$B$406,'Faturamento SP3'!$E$2:$E$692,'Infos Relatório'!$B419,'Faturamento SP3'!$Z$2:$Z$692,'Infos Relatório'!O$1,'Faturamento SP3'!$T$2:$T$692,"Sim")+SUMIFS('Faturamento SP3'!$P$2:$P$692,'Faturamento SP3'!$D$2:$D$692,'Infos Relatório'!$B$406,'Faturamento SP3'!$E$2:$E$692,'Infos Relatório'!$B419,'Faturamento SP3'!$Z$2:$Z$692,'Infos Relatório'!O$1,'Faturamento SP3'!$T$2:$T$692,"Sim")</f>
        <v>0</v>
      </c>
      <c r="S419" s="27" t="e">
        <f t="shared" si="159"/>
        <v>#DIV/0!</v>
      </c>
      <c r="T419" s="24">
        <f>SUMIFS('Faturamento SP3'!$H$2:$H$692,'Faturamento SP3'!$D$2:$D$692,'Infos Relatório'!$B$406,'Faturamento SP3'!$E$2:$E$692,'Infos Relatório'!$B419,'Faturamento SP3'!$Z$2:$Z$692,'Infos Relatório'!O$1)</f>
        <v>0</v>
      </c>
      <c r="U419" s="23">
        <f>COUNTIFS('Faturamento SP3'!$D$2:$D$692,'Infos Relatório'!$B$406,'Faturamento SP3'!$E$2:$E$692,'Infos Relatório'!$B419,'Faturamento SP3'!$Z$2:$Z$692,'Infos Relatório'!U$1)</f>
        <v>0</v>
      </c>
      <c r="V419" s="13">
        <f>SUMIFS('Faturamento SP3'!$G$2:$G$692,'Faturamento SP3'!$D$2:$D$692,'Infos Relatório'!$B$406,'Faturamento SP3'!$E$2:$E$692,'Infos Relatório'!$B419,'Faturamento SP3'!$Z$2:$Z$692,'Infos Relatório'!U$1)</f>
        <v>0</v>
      </c>
      <c r="W419" s="13">
        <f>SUMIFS('Faturamento SP3'!$J$2:$J$692,'Faturamento SP3'!$D$2:$D$692,'Infos Relatório'!$B$406,'Faturamento SP3'!$E$2:$E$692,'Infos Relatório'!$B419,'Faturamento SP3'!$Z$2:$Z$692,'Infos Relatório'!U$1)</f>
        <v>0</v>
      </c>
      <c r="X419" s="14">
        <f>SUMIFS('Faturamento SP3'!$O$2:$O$692,'Faturamento SP3'!$D$2:$D$692,'Infos Relatório'!$B$406,'Faturamento SP3'!$E$2:$E$692,'Infos Relatório'!$B419,'Faturamento SP3'!$Z$2:$Z$692,'Infos Relatório'!U$1,'Faturamento SP3'!$T$2:$T$692,"Sim")+SUMIFS('Faturamento SP3'!$P$2:$P$692,'Faturamento SP3'!$D$2:$D$692,'Infos Relatório'!$B$406,'Faturamento SP3'!$E$2:$E$692,'Infos Relatório'!$B419,'Faturamento SP3'!$Z$2:$Z$692,'Infos Relatório'!U$1,'Faturamento SP3'!$T$2:$T$692,"Sim")</f>
        <v>0</v>
      </c>
      <c r="Y419" s="27" t="e">
        <f t="shared" si="160"/>
        <v>#DIV/0!</v>
      </c>
      <c r="Z419" s="24">
        <f>SUMIFS('Faturamento SP3'!$H$2:$H$692,'Faturamento SP3'!$D$2:$D$692,'Infos Relatório'!$B$406,'Faturamento SP3'!$E$2:$E$692,'Infos Relatório'!$B419,'Faturamento SP3'!$Z$2:$Z$692,'Infos Relatório'!U$1)</f>
        <v>0</v>
      </c>
      <c r="AA419" s="23">
        <f>COUNTIFS('Faturamento SP3'!$D$2:$D$692,'Infos Relatório'!$B$406,'Faturamento SP3'!$E$2:$E$692,'Infos Relatório'!$B419,'Faturamento SP3'!$Z$2:$Z$692,'Infos Relatório'!AA$1)</f>
        <v>0</v>
      </c>
      <c r="AB419" s="13">
        <f>SUMIFS('Faturamento SP3'!$G$2:$G$692,'Faturamento SP3'!$D$2:$D$692,'Infos Relatório'!$B$406,'Faturamento SP3'!$E$2:$E$692,'Infos Relatório'!$B419,'Faturamento SP3'!$Z$2:$Z$692,'Infos Relatório'!AA$1)</f>
        <v>0</v>
      </c>
      <c r="AC419" s="13">
        <f>SUMIFS('Faturamento SP3'!$J$2:$J$692,'Faturamento SP3'!$D$2:$D$692,'Infos Relatório'!$B$406,'Faturamento SP3'!$E$2:$E$692,'Infos Relatório'!$B419,'Faturamento SP3'!$Z$2:$Z$692,'Infos Relatório'!AA$1)</f>
        <v>0</v>
      </c>
      <c r="AD419" s="14">
        <f>SUMIFS('Faturamento SP3'!$O$2:$O$692,'Faturamento SP3'!$D$2:$D$692,'Infos Relatório'!$B$406,'Faturamento SP3'!$E$2:$E$692,'Infos Relatório'!$B419,'Faturamento SP3'!$Z$2:$Z$692,'Infos Relatório'!AA$1,'Faturamento SP3'!$T$2:$T$692,"Sim")+SUMIFS('Faturamento SP3'!$P$2:$P$692,'Faturamento SP3'!$D$2:$D$692,'Infos Relatório'!$B$406,'Faturamento SP3'!$E$2:$E$692,'Infos Relatório'!$B419,'Faturamento SP3'!$Z$2:$Z$692,'Infos Relatório'!AA$1,'Faturamento SP3'!$T$2:$T$692,"Sim")</f>
        <v>0</v>
      </c>
      <c r="AE419" s="27" t="e">
        <f t="shared" si="161"/>
        <v>#DIV/0!</v>
      </c>
      <c r="AF419" s="24">
        <f>SUMIFS('Faturamento SP3'!$H$2:$H$692,'Faturamento SP3'!$D$2:$D$692,'Infos Relatório'!$B$406,'Faturamento SP3'!$E$2:$E$692,'Infos Relatório'!$B419,'Faturamento SP3'!$Z$2:$Z$692,'Infos Relatório'!AA$1)</f>
        <v>0</v>
      </c>
      <c r="AG419" s="23">
        <f>COUNTIFS('Faturamento SP3'!$D$2:$D$692,'Infos Relatório'!$B$406,'Faturamento SP3'!$E$2:$E$692,'Infos Relatório'!$B419,'Faturamento SP3'!$Z$2:$Z$692,'Infos Relatório'!AG$1)</f>
        <v>0</v>
      </c>
      <c r="AH419" s="13">
        <f>SUMIFS('Faturamento SP3'!$G$2:$G$692,'Faturamento SP3'!$D$2:$D$692,'Infos Relatório'!$B$406,'Faturamento SP3'!$E$2:$E$692,'Infos Relatório'!$B419,'Faturamento SP3'!$Z$2:$Z$692,'Infos Relatório'!AG$1)</f>
        <v>0</v>
      </c>
      <c r="AI419" s="13">
        <f>SUMIFS('Faturamento SP3'!$J$2:$J$692,'Faturamento SP3'!$D$2:$D$692,'Infos Relatório'!$B$406,'Faturamento SP3'!$E$2:$E$692,'Infos Relatório'!$B419,'Faturamento SP3'!$Z$2:$Z$692,'Infos Relatório'!AG$1)</f>
        <v>0</v>
      </c>
      <c r="AJ419" s="14">
        <f>SUMIFS('Faturamento SP3'!$O$2:$O$692,'Faturamento SP3'!$D$2:$D$692,'Infos Relatório'!$B$406,'Faturamento SP3'!$E$2:$E$692,'Infos Relatório'!$B419,'Faturamento SP3'!$Z$2:$Z$692,'Infos Relatório'!AG$1,'Faturamento SP3'!$T$2:$T$692,"Sim")+SUMIFS('Faturamento SP3'!$P$2:$P$692,'Faturamento SP3'!$D$2:$D$692,'Infos Relatório'!$B$406,'Faturamento SP3'!$E$2:$E$692,'Infos Relatório'!$B419,'Faturamento SP3'!$Z$2:$Z$692,'Infos Relatório'!AG$1,'Faturamento SP3'!$T$2:$T$692,"Sim")</f>
        <v>0</v>
      </c>
      <c r="AK419" s="27" t="e">
        <f t="shared" si="162"/>
        <v>#DIV/0!</v>
      </c>
      <c r="AL419" s="24">
        <f>SUMIFS('Faturamento SP3'!$H$2:$H$692,'Faturamento SP3'!$D$2:$D$692,'Infos Relatório'!$B$406,'Faturamento SP3'!$E$2:$E$692,'Infos Relatório'!$B419,'Faturamento SP3'!$Z$2:$Z$692,'Infos Relatório'!AG$1)</f>
        <v>0</v>
      </c>
      <c r="AM419" s="23">
        <f>COUNTIFS('Faturamento SP3'!$D$2:$D$692,'Infos Relatório'!$B$406,'Faturamento SP3'!$E$2:$E$692,'Infos Relatório'!$B419,'Faturamento SP3'!$Z$2:$Z$692,'Infos Relatório'!AM$1)</f>
        <v>0</v>
      </c>
      <c r="AN419" s="13">
        <f>SUMIFS('Faturamento SP3'!$G$2:$G$692,'Faturamento SP3'!$D$2:$D$692,'Infos Relatório'!$B$406,'Faturamento SP3'!$E$2:$E$692,'Infos Relatório'!$B419,'Faturamento SP3'!$Z$2:$Z$692,'Infos Relatório'!AM$1)</f>
        <v>0</v>
      </c>
      <c r="AO419" s="13">
        <f>SUMIFS('Faturamento SP3'!$J$2:$J$692,'Faturamento SP3'!$D$2:$D$692,'Infos Relatório'!$B$406,'Faturamento SP3'!$E$2:$E$692,'Infos Relatório'!$B419,'Faturamento SP3'!$Z$2:$Z$692,'Infos Relatório'!AM$1)</f>
        <v>0</v>
      </c>
      <c r="AP419" s="14">
        <f>SUMIFS('Faturamento SP3'!$O$2:$O$692,'Faturamento SP3'!$D$2:$D$692,'Infos Relatório'!$B$406,'Faturamento SP3'!$E$2:$E$692,'Infos Relatório'!$B419,'Faturamento SP3'!$Z$2:$Z$692,'Infos Relatório'!AM$1,'Faturamento SP3'!$T$2:$T$692,"Sim")+SUMIFS('Faturamento SP3'!$P$2:$P$692,'Faturamento SP3'!$D$2:$D$692,'Infos Relatório'!$B$406,'Faturamento SP3'!$E$2:$E$692,'Infos Relatório'!$B419,'Faturamento SP3'!$Z$2:$Z$692,'Infos Relatório'!AM$1,'Faturamento SP3'!$T$2:$T$692,"Sim")</f>
        <v>0</v>
      </c>
      <c r="AQ419" s="27" t="e">
        <f t="shared" si="163"/>
        <v>#DIV/0!</v>
      </c>
      <c r="AR419" s="24">
        <f>SUMIFS('Faturamento SP3'!$H$2:$H$692,'Faturamento SP3'!$D$2:$D$692,'Infos Relatório'!$B$406,'Faturamento SP3'!$E$2:$E$692,'Infos Relatório'!$B419,'Faturamento SP3'!$Z$2:$Z$692,'Infos Relatório'!AM$1)</f>
        <v>0</v>
      </c>
      <c r="AS419" s="23">
        <f>COUNTIFS('Faturamento SP3'!$D$2:$D$692,'Infos Relatório'!$B$406,'Faturamento SP3'!$E$2:$E$692,'Infos Relatório'!$B419,'Faturamento SP3'!$Z$2:$Z$692,'Infos Relatório'!AS$1)</f>
        <v>0</v>
      </c>
      <c r="AT419" s="13">
        <f>SUMIFS('Faturamento SP3'!$G$2:$G$692,'Faturamento SP3'!$D$2:$D$692,'Infos Relatório'!$B$406,'Faturamento SP3'!$E$2:$E$692,'Infos Relatório'!$B419,'Faturamento SP3'!$Z$2:$Z$692,'Infos Relatório'!AS$1)</f>
        <v>0</v>
      </c>
      <c r="AU419" s="13">
        <f>SUMIFS('Faturamento SP3'!$J$2:$J$692,'Faturamento SP3'!$D$2:$D$692,'Infos Relatório'!$B$406,'Faturamento SP3'!$E$2:$E$692,'Infos Relatório'!$B419,'Faturamento SP3'!$Z$2:$Z$692,'Infos Relatório'!AS$1)</f>
        <v>0</v>
      </c>
      <c r="AV419" s="14">
        <f>SUMIFS('Faturamento SP3'!$O$2:$O$692,'Faturamento SP3'!$D$2:$D$692,'Infos Relatório'!$B$406,'Faturamento SP3'!$E$2:$E$692,'Infos Relatório'!$B419,'Faturamento SP3'!$Z$2:$Z$692,'Infos Relatório'!AS$1,'Faturamento SP3'!$T$2:$T$692,"Sim")+SUMIFS('Faturamento SP3'!$P$2:$P$692,'Faturamento SP3'!$D$2:$D$692,'Infos Relatório'!$B$406,'Faturamento SP3'!$E$2:$E$692,'Infos Relatório'!$B419,'Faturamento SP3'!$Z$2:$Z$692,'Infos Relatório'!AS$1,'Faturamento SP3'!$T$2:$T$692,"Sim")</f>
        <v>0</v>
      </c>
      <c r="AW419" s="27" t="e">
        <f t="shared" si="164"/>
        <v>#DIV/0!</v>
      </c>
      <c r="AX419" s="24">
        <f>SUMIFS('Faturamento SP3'!$H$2:$H$692,'Faturamento SP3'!$D$2:$D$692,'Infos Relatório'!$B$406,'Faturamento SP3'!$E$2:$E$692,'Infos Relatório'!$B419,'Faturamento SP3'!$Z$2:$Z$692,'Infos Relatório'!AS$1)</f>
        <v>0</v>
      </c>
      <c r="AY419" s="23">
        <f>COUNTIFS('Faturamento SP3'!$D$2:$D$692,'Infos Relatório'!$B$406,'Faturamento SP3'!$E$2:$E$692,'Infos Relatório'!$B419,'Faturamento SP3'!$Z$2:$Z$692,'Infos Relatório'!AY$1)</f>
        <v>0</v>
      </c>
      <c r="AZ419" s="13">
        <f>SUMIFS('Faturamento SP3'!$G$2:$G$692,'Faturamento SP3'!$D$2:$D$692,'Infos Relatório'!$B$406,'Faturamento SP3'!$E$2:$E$692,'Infos Relatório'!$B419,'Faturamento SP3'!$Z$2:$Z$692,'Infos Relatório'!AY$1)</f>
        <v>0</v>
      </c>
      <c r="BA419" s="13">
        <f>SUMIFS('Faturamento SP3'!$J$2:$J$692,'Faturamento SP3'!$D$2:$D$692,'Infos Relatório'!$B$406,'Faturamento SP3'!$E$2:$E$692,'Infos Relatório'!$B419,'Faturamento SP3'!$Z$2:$Z$692,'Infos Relatório'!AY$1)</f>
        <v>0</v>
      </c>
      <c r="BB419" s="14">
        <f>SUMIFS('Faturamento SP3'!$O$2:$O$692,'Faturamento SP3'!$D$2:$D$692,'Infos Relatório'!$B$406,'Faturamento SP3'!$E$2:$E$692,'Infos Relatório'!$B419,'Faturamento SP3'!$Z$2:$Z$692,'Infos Relatório'!AY$1,'Faturamento SP3'!$T$2:$T$692,"Sim")+SUMIFS('Faturamento SP3'!$P$2:$P$692,'Faturamento SP3'!$D$2:$D$692,'Infos Relatório'!$B$406,'Faturamento SP3'!$E$2:$E$692,'Infos Relatório'!$B419,'Faturamento SP3'!$Z$2:$Z$692,'Infos Relatório'!AY$1,'Faturamento SP3'!$T$2:$T$692,"Sim")</f>
        <v>0</v>
      </c>
      <c r="BC419" s="27" t="e">
        <f t="shared" si="165"/>
        <v>#DIV/0!</v>
      </c>
      <c r="BD419" s="24">
        <f>SUMIFS('Faturamento SP3'!$H$2:$H$692,'Faturamento SP3'!$D$2:$D$692,'Infos Relatório'!$B$406,'Faturamento SP3'!$E$2:$E$692,'Infos Relatório'!$B419,'Faturamento SP3'!$Z$2:$Z$692,'Infos Relatório'!AY$1)</f>
        <v>0</v>
      </c>
      <c r="BE419" s="23">
        <f>COUNTIFS('Faturamento SP3'!$D$2:$D$692,'Infos Relatório'!$B$406,'Faturamento SP3'!$E$2:$E$692,'Infos Relatório'!$B419,'Faturamento SP3'!$Z$2:$Z$692,'Infos Relatório'!BE$1)</f>
        <v>0</v>
      </c>
      <c r="BF419" s="13">
        <f>SUMIFS('Faturamento SP3'!$G$2:$G$692,'Faturamento SP3'!$D$2:$D$692,'Infos Relatório'!$B$406,'Faturamento SP3'!$E$2:$E$692,'Infos Relatório'!$B419,'Faturamento SP3'!$Z$2:$Z$692,'Infos Relatório'!BE$1)</f>
        <v>0</v>
      </c>
      <c r="BG419" s="13">
        <f>SUMIFS('Faturamento SP3'!$J$2:$J$692,'Faturamento SP3'!$D$2:$D$692,'Infos Relatório'!$B$406,'Faturamento SP3'!$E$2:$E$692,'Infos Relatório'!$B419,'Faturamento SP3'!$Z$2:$Z$692,'Infos Relatório'!BE$1)</f>
        <v>0</v>
      </c>
      <c r="BH419" s="14">
        <f>SUMIFS('Faturamento SP3'!$O$2:$O$692,'Faturamento SP3'!$D$2:$D$692,'Infos Relatório'!$B$406,'Faturamento SP3'!$E$2:$E$692,'Infos Relatório'!$B419,'Faturamento SP3'!$Z$2:$Z$692,'Infos Relatório'!BE$1,'Faturamento SP3'!$T$2:$T$692,"Sim")+SUMIFS('Faturamento SP3'!$P$2:$P$692,'Faturamento SP3'!$D$2:$D$692,'Infos Relatório'!$B$406,'Faturamento SP3'!$E$2:$E$692,'Infos Relatório'!$B419,'Faturamento SP3'!$Z$2:$Z$692,'Infos Relatório'!BE$1,'Faturamento SP3'!$T$2:$T$692,"Sim")</f>
        <v>0</v>
      </c>
      <c r="BI419" s="27" t="e">
        <f t="shared" si="166"/>
        <v>#DIV/0!</v>
      </c>
      <c r="BJ419" s="24">
        <f>SUMIFS('Faturamento SP3'!$H$2:$H$692,'Faturamento SP3'!$D$2:$D$692,'Infos Relatório'!$B$406,'Faturamento SP3'!$E$2:$E$692,'Infos Relatório'!$B419,'Faturamento SP3'!$Z$2:$Z$692,'Infos Relatório'!BE$1)</f>
        <v>0</v>
      </c>
      <c r="BK419" s="23">
        <f>COUNTIFS('Faturamento SP3'!$D$2:$D$692,'Infos Relatório'!$B$406,'Faturamento SP3'!$E$2:$E$692,'Infos Relatório'!$B419,'Faturamento SP3'!$Z$2:$Z$692,'Infos Relatório'!BK$1)</f>
        <v>0</v>
      </c>
      <c r="BL419" s="13">
        <f>SUMIFS('Faturamento SP3'!$G$2:$G$692,'Faturamento SP3'!$D$2:$D$692,'Infos Relatório'!$B$406,'Faturamento SP3'!$E$2:$E$692,'Infos Relatório'!$B419,'Faturamento SP3'!$Z$2:$Z$692,'Infos Relatório'!BK$1)</f>
        <v>0</v>
      </c>
      <c r="BM419" s="13">
        <f>SUMIFS('Faturamento SP3'!$J$2:$J$692,'Faturamento SP3'!$D$2:$D$692,'Infos Relatório'!$B$406,'Faturamento SP3'!$E$2:$E$692,'Infos Relatório'!$B419,'Faturamento SP3'!$Z$2:$Z$692,'Infos Relatório'!BK$1)</f>
        <v>0</v>
      </c>
      <c r="BN419" s="14">
        <f>SUMIFS('Faturamento SP3'!$O$2:$O$692,'Faturamento SP3'!$D$2:$D$692,'Infos Relatório'!$B$406,'Faturamento SP3'!$E$2:$E$692,'Infos Relatório'!$B419,'Faturamento SP3'!$Z$2:$Z$692,'Infos Relatório'!BK$1,'Faturamento SP3'!$T$2:$T$692,"Sim")+SUMIFS('Faturamento SP3'!$P$2:$P$692,'Faturamento SP3'!$D$2:$D$692,'Infos Relatório'!$B$406,'Faturamento SP3'!$E$2:$E$692,'Infos Relatório'!$B419,'Faturamento SP3'!$Z$2:$Z$692,'Infos Relatório'!BK$1,'Faturamento SP3'!$T$2:$T$692,"Sim")</f>
        <v>0</v>
      </c>
      <c r="BO419" s="27" t="e">
        <f t="shared" si="167"/>
        <v>#DIV/0!</v>
      </c>
      <c r="BP419" s="24">
        <f>SUMIFS('Faturamento SP3'!$H$2:$H$692,'Faturamento SP3'!$D$2:$D$692,'Infos Relatório'!$B$406,'Faturamento SP3'!$E$2:$E$692,'Infos Relatório'!$B419,'Faturamento SP3'!$Z$2:$Z$692,'Infos Relatório'!BK$1)</f>
        <v>0</v>
      </c>
      <c r="BQ419" s="23">
        <f>COUNTIFS('Faturamento SP3'!$D$2:$D$692,'Infos Relatório'!$B$406,'Faturamento SP3'!$E$2:$E$692,'Infos Relatório'!$B419,'Faturamento SP3'!$Z$2:$Z$692,'Infos Relatório'!BQ$1)</f>
        <v>0</v>
      </c>
      <c r="BR419" s="13">
        <f>SUMIFS('Faturamento SP3'!$G$2:$G$692,'Faturamento SP3'!$D$2:$D$692,'Infos Relatório'!$B$406,'Faturamento SP3'!$E$2:$E$692,'Infos Relatório'!$B419,'Faturamento SP3'!$Z$2:$Z$692,'Infos Relatório'!BQ$1)</f>
        <v>0</v>
      </c>
      <c r="BS419" s="13">
        <f>SUMIFS('Faturamento SP3'!$J$2:$J$692,'Faturamento SP3'!$D$2:$D$692,'Infos Relatório'!$B$406,'Faturamento SP3'!$E$2:$E$692,'Infos Relatório'!$B419,'Faturamento SP3'!$Z$2:$Z$692,'Infos Relatório'!BQ$1)</f>
        <v>0</v>
      </c>
      <c r="BT419" s="14">
        <f>SUMIFS('Faturamento SP3'!$O$2:$O$692,'Faturamento SP3'!$D$2:$D$692,'Infos Relatório'!$B$406,'Faturamento SP3'!$E$2:$E$692,'Infos Relatório'!$B419,'Faturamento SP3'!$Z$2:$Z$692,'Infos Relatório'!BQ$1,'Faturamento SP3'!$T$2:$T$692,"Sim")+SUMIFS('Faturamento SP3'!$P$2:$P$692,'Faturamento SP3'!$D$2:$D$692,'Infos Relatório'!$B$406,'Faturamento SP3'!$E$2:$E$692,'Infos Relatório'!$B419,'Faturamento SP3'!$Z$2:$Z$692,'Infos Relatório'!BQ$1,'Faturamento SP3'!$T$2:$T$692,"Sim")</f>
        <v>0</v>
      </c>
      <c r="BU419" s="27" t="e">
        <f t="shared" si="168"/>
        <v>#DIV/0!</v>
      </c>
      <c r="BV419" s="24">
        <f>SUMIFS('Faturamento SP3'!$H$2:$H$692,'Faturamento SP3'!$D$2:$D$692,'Infos Relatório'!$B$406,'Faturamento SP3'!$E$2:$E$692,'Infos Relatório'!$B419,'Faturamento SP3'!$Z$2:$Z$692,'Infos Relatório'!BQ$1)</f>
        <v>0</v>
      </c>
    </row>
    <row r="420" spans="2:74">
      <c r="B420" s="17" t="s">
        <v>20</v>
      </c>
      <c r="C420" s="23">
        <f>COUNTIFS('Faturamento SP3'!$D$2:$D$692,'Infos Relatório'!$B$406,'Faturamento SP3'!$E$2:$E$692,'Infos Relatório'!$B420,'Faturamento SP3'!$Z$2:$Z$692,'Infos Relatório'!C$1)</f>
        <v>0</v>
      </c>
      <c r="D420" s="13">
        <f>SUMIFS('Faturamento SP3'!$G$2:$G$692,'Faturamento SP3'!$D$2:$D$692,'Infos Relatório'!$B$406,'Faturamento SP3'!$E$2:$E$692,'Infos Relatório'!$B420,'Faturamento SP3'!$Z$2:$Z$692,'Infos Relatório'!C$1)</f>
        <v>0</v>
      </c>
      <c r="E420" s="13">
        <f>SUMIFS('Faturamento SP3'!$J$2:$J$692,'Faturamento SP3'!$D$2:$D$692,'Infos Relatório'!$B$406,'Faturamento SP3'!$E$2:$E$692,'Infos Relatório'!$B420,'Faturamento SP3'!$Z$2:$Z$692,'Infos Relatório'!C$1)</f>
        <v>0</v>
      </c>
      <c r="F420" s="14">
        <f>SUMIFS('Faturamento SP3'!$O$2:$O$692,'Faturamento SP3'!$D$2:$D$692,'Infos Relatório'!$B$406,'Faturamento SP3'!$E$2:$E$692,'Infos Relatório'!$B420,'Faturamento SP3'!$Z$2:$Z$692,'Infos Relatório'!C$1,'Faturamento SP3'!$T$2:$T$692,"Sim")+SUMIFS('Faturamento SP3'!$P$2:$P$692,'Faturamento SP3'!$D$2:$D$692,'Infos Relatório'!$B$406,'Faturamento SP3'!$E$2:$E$692,'Infos Relatório'!$B420,'Faturamento SP3'!$Z$2:$Z$692,'Infos Relatório'!C$1,'Faturamento SP3'!$T$2:$T$692,"Sim")</f>
        <v>0</v>
      </c>
      <c r="G420" s="27" t="e">
        <f t="shared" si="157"/>
        <v>#DIV/0!</v>
      </c>
      <c r="H420" s="24">
        <f>SUMIFS('Faturamento SP3'!$H$2:$H$692,'Faturamento SP3'!$D$2:$D$692,'Infos Relatório'!$B$406,'Faturamento SP3'!$E$2:$E$692,'Infos Relatório'!$B420,'Faturamento SP3'!$Z$2:$Z$692,'Infos Relatório'!C$1)</f>
        <v>0</v>
      </c>
      <c r="I420" s="23">
        <f>COUNTIFS('Faturamento SP3'!$D$2:$D$692,'Infos Relatório'!$B$406,'Faturamento SP3'!$E$2:$E$692,'Infos Relatório'!$B420,'Faturamento SP3'!$Z$2:$Z$692,'Infos Relatório'!I$1)</f>
        <v>0</v>
      </c>
      <c r="J420" s="13">
        <f>SUMIFS('Faturamento SP3'!$G$2:$G$692,'Faturamento SP3'!$D$2:$D$692,'Infos Relatório'!$B$406,'Faturamento SP3'!$E$2:$E$692,'Infos Relatório'!$B420,'Faturamento SP3'!$Z$2:$Z$692,'Infos Relatório'!I$1)</f>
        <v>0</v>
      </c>
      <c r="K420" s="13">
        <f>SUMIFS('Faturamento SP3'!$J$2:$J$692,'Faturamento SP3'!$D$2:$D$692,'Infos Relatório'!$B$406,'Faturamento SP3'!$E$2:$E$692,'Infos Relatório'!$B420,'Faturamento SP3'!$Z$2:$Z$692,'Infos Relatório'!I$1)</f>
        <v>0</v>
      </c>
      <c r="L420" s="14">
        <f>SUMIFS('Faturamento SP3'!$O$2:$O$692,'Faturamento SP3'!$D$2:$D$692,'Infos Relatório'!$B$406,'Faturamento SP3'!$E$2:$E$692,'Infos Relatório'!$B420,'Faturamento SP3'!$Z$2:$Z$692,'Infos Relatório'!I$1,'Faturamento SP3'!$T$2:$T$692,"Sim")+SUMIFS('Faturamento SP3'!$P$2:$P$692,'Faturamento SP3'!$D$2:$D$692,'Infos Relatório'!$B$406,'Faturamento SP3'!$E$2:$E$692,'Infos Relatório'!$B420,'Faturamento SP3'!$Z$2:$Z$692,'Infos Relatório'!I$1,'Faturamento SP3'!$T$2:$T$692,"Sim")</f>
        <v>0</v>
      </c>
      <c r="M420" s="27" t="e">
        <f t="shared" si="158"/>
        <v>#DIV/0!</v>
      </c>
      <c r="N420" s="24">
        <f>SUMIFS('Faturamento SP3'!$H$2:$H$692,'Faturamento SP3'!$D$2:$D$692,'Infos Relatório'!$B$406,'Faturamento SP3'!$E$2:$E$692,'Infos Relatório'!$B420,'Faturamento SP3'!$Z$2:$Z$692,'Infos Relatório'!I$1)</f>
        <v>0</v>
      </c>
      <c r="O420" s="23">
        <f>COUNTIFS('Faturamento SP3'!$D$2:$D$692,'Infos Relatório'!$B$406,'Faturamento SP3'!$E$2:$E$692,'Infos Relatório'!$B420,'Faturamento SP3'!$Z$2:$Z$692,'Infos Relatório'!O$1)</f>
        <v>0</v>
      </c>
      <c r="P420" s="13">
        <f>SUMIFS('Faturamento SP3'!$G$2:$G$692,'Faturamento SP3'!$D$2:$D$692,'Infos Relatório'!$B$406,'Faturamento SP3'!$E$2:$E$692,'Infos Relatório'!$B420,'Faturamento SP3'!$Z$2:$Z$692,'Infos Relatório'!O$1)</f>
        <v>0</v>
      </c>
      <c r="Q420" s="13">
        <f>SUMIFS('Faturamento SP3'!$J$2:$J$692,'Faturamento SP3'!$D$2:$D$692,'Infos Relatório'!$B$406,'Faturamento SP3'!$E$2:$E$692,'Infos Relatório'!$B420,'Faturamento SP3'!$Z$2:$Z$692,'Infos Relatório'!O$1)</f>
        <v>0</v>
      </c>
      <c r="R420" s="14">
        <f>SUMIFS('Faturamento SP3'!$O$2:$O$692,'Faturamento SP3'!$D$2:$D$692,'Infos Relatório'!$B$406,'Faturamento SP3'!$E$2:$E$692,'Infos Relatório'!$B420,'Faturamento SP3'!$Z$2:$Z$692,'Infos Relatório'!O$1,'Faturamento SP3'!$T$2:$T$692,"Sim")+SUMIFS('Faturamento SP3'!$P$2:$P$692,'Faturamento SP3'!$D$2:$D$692,'Infos Relatório'!$B$406,'Faturamento SP3'!$E$2:$E$692,'Infos Relatório'!$B420,'Faturamento SP3'!$Z$2:$Z$692,'Infos Relatório'!O$1,'Faturamento SP3'!$T$2:$T$692,"Sim")</f>
        <v>0</v>
      </c>
      <c r="S420" s="27" t="e">
        <f t="shared" si="159"/>
        <v>#DIV/0!</v>
      </c>
      <c r="T420" s="24">
        <f>SUMIFS('Faturamento SP3'!$H$2:$H$692,'Faturamento SP3'!$D$2:$D$692,'Infos Relatório'!$B$406,'Faturamento SP3'!$E$2:$E$692,'Infos Relatório'!$B420,'Faturamento SP3'!$Z$2:$Z$692,'Infos Relatório'!O$1)</f>
        <v>0</v>
      </c>
      <c r="U420" s="23">
        <f>COUNTIFS('Faturamento SP3'!$D$2:$D$692,'Infos Relatório'!$B$406,'Faturamento SP3'!$E$2:$E$692,'Infos Relatório'!$B420,'Faturamento SP3'!$Z$2:$Z$692,'Infos Relatório'!U$1)</f>
        <v>0</v>
      </c>
      <c r="V420" s="13">
        <f>SUMIFS('Faturamento SP3'!$G$2:$G$692,'Faturamento SP3'!$D$2:$D$692,'Infos Relatório'!$B$406,'Faturamento SP3'!$E$2:$E$692,'Infos Relatório'!$B420,'Faturamento SP3'!$Z$2:$Z$692,'Infos Relatório'!U$1)</f>
        <v>0</v>
      </c>
      <c r="W420" s="13">
        <f>SUMIFS('Faturamento SP3'!$J$2:$J$692,'Faturamento SP3'!$D$2:$D$692,'Infos Relatório'!$B$406,'Faturamento SP3'!$E$2:$E$692,'Infos Relatório'!$B420,'Faturamento SP3'!$Z$2:$Z$692,'Infos Relatório'!U$1)</f>
        <v>0</v>
      </c>
      <c r="X420" s="14">
        <f>SUMIFS('Faturamento SP3'!$O$2:$O$692,'Faturamento SP3'!$D$2:$D$692,'Infos Relatório'!$B$406,'Faturamento SP3'!$E$2:$E$692,'Infos Relatório'!$B420,'Faturamento SP3'!$Z$2:$Z$692,'Infos Relatório'!U$1,'Faturamento SP3'!$T$2:$T$692,"Sim")+SUMIFS('Faturamento SP3'!$P$2:$P$692,'Faturamento SP3'!$D$2:$D$692,'Infos Relatório'!$B$406,'Faturamento SP3'!$E$2:$E$692,'Infos Relatório'!$B420,'Faturamento SP3'!$Z$2:$Z$692,'Infos Relatório'!U$1,'Faturamento SP3'!$T$2:$T$692,"Sim")</f>
        <v>0</v>
      </c>
      <c r="Y420" s="27" t="e">
        <f t="shared" si="160"/>
        <v>#DIV/0!</v>
      </c>
      <c r="Z420" s="24">
        <f>SUMIFS('Faturamento SP3'!$H$2:$H$692,'Faturamento SP3'!$D$2:$D$692,'Infos Relatório'!$B$406,'Faturamento SP3'!$E$2:$E$692,'Infos Relatório'!$B420,'Faturamento SP3'!$Z$2:$Z$692,'Infos Relatório'!U$1)</f>
        <v>0</v>
      </c>
      <c r="AA420" s="23">
        <f>COUNTIFS('Faturamento SP3'!$D$2:$D$692,'Infos Relatório'!$B$406,'Faturamento SP3'!$E$2:$E$692,'Infos Relatório'!$B420,'Faturamento SP3'!$Z$2:$Z$692,'Infos Relatório'!AA$1)</f>
        <v>0</v>
      </c>
      <c r="AB420" s="13">
        <f>SUMIFS('Faturamento SP3'!$G$2:$G$692,'Faturamento SP3'!$D$2:$D$692,'Infos Relatório'!$B$406,'Faturamento SP3'!$E$2:$E$692,'Infos Relatório'!$B420,'Faturamento SP3'!$Z$2:$Z$692,'Infos Relatório'!AA$1)</f>
        <v>0</v>
      </c>
      <c r="AC420" s="13">
        <f>SUMIFS('Faturamento SP3'!$J$2:$J$692,'Faturamento SP3'!$D$2:$D$692,'Infos Relatório'!$B$406,'Faturamento SP3'!$E$2:$E$692,'Infos Relatório'!$B420,'Faturamento SP3'!$Z$2:$Z$692,'Infos Relatório'!AA$1)</f>
        <v>0</v>
      </c>
      <c r="AD420" s="14">
        <f>SUMIFS('Faturamento SP3'!$O$2:$O$692,'Faturamento SP3'!$D$2:$D$692,'Infos Relatório'!$B$406,'Faturamento SP3'!$E$2:$E$692,'Infos Relatório'!$B420,'Faturamento SP3'!$Z$2:$Z$692,'Infos Relatório'!AA$1,'Faturamento SP3'!$T$2:$T$692,"Sim")+SUMIFS('Faturamento SP3'!$P$2:$P$692,'Faturamento SP3'!$D$2:$D$692,'Infos Relatório'!$B$406,'Faturamento SP3'!$E$2:$E$692,'Infos Relatório'!$B420,'Faturamento SP3'!$Z$2:$Z$692,'Infos Relatório'!AA$1,'Faturamento SP3'!$T$2:$T$692,"Sim")</f>
        <v>0</v>
      </c>
      <c r="AE420" s="27" t="e">
        <f t="shared" si="161"/>
        <v>#DIV/0!</v>
      </c>
      <c r="AF420" s="24">
        <f>SUMIFS('Faturamento SP3'!$H$2:$H$692,'Faturamento SP3'!$D$2:$D$692,'Infos Relatório'!$B$406,'Faturamento SP3'!$E$2:$E$692,'Infos Relatório'!$B420,'Faturamento SP3'!$Z$2:$Z$692,'Infos Relatório'!AA$1)</f>
        <v>0</v>
      </c>
      <c r="AG420" s="23">
        <f>COUNTIFS('Faturamento SP3'!$D$2:$D$692,'Infos Relatório'!$B$406,'Faturamento SP3'!$E$2:$E$692,'Infos Relatório'!$B420,'Faturamento SP3'!$Z$2:$Z$692,'Infos Relatório'!AG$1)</f>
        <v>0</v>
      </c>
      <c r="AH420" s="13">
        <f>SUMIFS('Faturamento SP3'!$G$2:$G$692,'Faturamento SP3'!$D$2:$D$692,'Infos Relatório'!$B$406,'Faturamento SP3'!$E$2:$E$692,'Infos Relatório'!$B420,'Faturamento SP3'!$Z$2:$Z$692,'Infos Relatório'!AG$1)</f>
        <v>0</v>
      </c>
      <c r="AI420" s="13">
        <f>SUMIFS('Faturamento SP3'!$J$2:$J$692,'Faturamento SP3'!$D$2:$D$692,'Infos Relatório'!$B$406,'Faturamento SP3'!$E$2:$E$692,'Infos Relatório'!$B420,'Faturamento SP3'!$Z$2:$Z$692,'Infos Relatório'!AG$1)</f>
        <v>0</v>
      </c>
      <c r="AJ420" s="14">
        <f>SUMIFS('Faturamento SP3'!$O$2:$O$692,'Faturamento SP3'!$D$2:$D$692,'Infos Relatório'!$B$406,'Faturamento SP3'!$E$2:$E$692,'Infos Relatório'!$B420,'Faturamento SP3'!$Z$2:$Z$692,'Infos Relatório'!AG$1,'Faturamento SP3'!$T$2:$T$692,"Sim")+SUMIFS('Faturamento SP3'!$P$2:$P$692,'Faturamento SP3'!$D$2:$D$692,'Infos Relatório'!$B$406,'Faturamento SP3'!$E$2:$E$692,'Infos Relatório'!$B420,'Faturamento SP3'!$Z$2:$Z$692,'Infos Relatório'!AG$1,'Faturamento SP3'!$T$2:$T$692,"Sim")</f>
        <v>0</v>
      </c>
      <c r="AK420" s="27" t="e">
        <f t="shared" si="162"/>
        <v>#DIV/0!</v>
      </c>
      <c r="AL420" s="24">
        <f>SUMIFS('Faturamento SP3'!$H$2:$H$692,'Faturamento SP3'!$D$2:$D$692,'Infos Relatório'!$B$406,'Faturamento SP3'!$E$2:$E$692,'Infos Relatório'!$B420,'Faturamento SP3'!$Z$2:$Z$692,'Infos Relatório'!AG$1)</f>
        <v>0</v>
      </c>
      <c r="AM420" s="23">
        <f>COUNTIFS('Faturamento SP3'!$D$2:$D$692,'Infos Relatório'!$B$406,'Faturamento SP3'!$E$2:$E$692,'Infos Relatório'!$B420,'Faturamento SP3'!$Z$2:$Z$692,'Infos Relatório'!AM$1)</f>
        <v>0</v>
      </c>
      <c r="AN420" s="13">
        <f>SUMIFS('Faturamento SP3'!$G$2:$G$692,'Faturamento SP3'!$D$2:$D$692,'Infos Relatório'!$B$406,'Faturamento SP3'!$E$2:$E$692,'Infos Relatório'!$B420,'Faturamento SP3'!$Z$2:$Z$692,'Infos Relatório'!AM$1)</f>
        <v>0</v>
      </c>
      <c r="AO420" s="13">
        <f>SUMIFS('Faturamento SP3'!$J$2:$J$692,'Faturamento SP3'!$D$2:$D$692,'Infos Relatório'!$B$406,'Faturamento SP3'!$E$2:$E$692,'Infos Relatório'!$B420,'Faturamento SP3'!$Z$2:$Z$692,'Infos Relatório'!AM$1)</f>
        <v>0</v>
      </c>
      <c r="AP420" s="14">
        <f>SUMIFS('Faturamento SP3'!$O$2:$O$692,'Faturamento SP3'!$D$2:$D$692,'Infos Relatório'!$B$406,'Faturamento SP3'!$E$2:$E$692,'Infos Relatório'!$B420,'Faturamento SP3'!$Z$2:$Z$692,'Infos Relatório'!AM$1,'Faturamento SP3'!$T$2:$T$692,"Sim")+SUMIFS('Faturamento SP3'!$P$2:$P$692,'Faturamento SP3'!$D$2:$D$692,'Infos Relatório'!$B$406,'Faturamento SP3'!$E$2:$E$692,'Infos Relatório'!$B420,'Faturamento SP3'!$Z$2:$Z$692,'Infos Relatório'!AM$1,'Faturamento SP3'!$T$2:$T$692,"Sim")</f>
        <v>0</v>
      </c>
      <c r="AQ420" s="27" t="e">
        <f t="shared" si="163"/>
        <v>#DIV/0!</v>
      </c>
      <c r="AR420" s="24">
        <f>SUMIFS('Faturamento SP3'!$H$2:$H$692,'Faturamento SP3'!$D$2:$D$692,'Infos Relatório'!$B$406,'Faturamento SP3'!$E$2:$E$692,'Infos Relatório'!$B420,'Faturamento SP3'!$Z$2:$Z$692,'Infos Relatório'!AM$1)</f>
        <v>0</v>
      </c>
      <c r="AS420" s="23">
        <f>COUNTIFS('Faturamento SP3'!$D$2:$D$692,'Infos Relatório'!$B$406,'Faturamento SP3'!$E$2:$E$692,'Infos Relatório'!$B420,'Faturamento SP3'!$Z$2:$Z$692,'Infos Relatório'!AS$1)</f>
        <v>0</v>
      </c>
      <c r="AT420" s="13">
        <f>SUMIFS('Faturamento SP3'!$G$2:$G$692,'Faturamento SP3'!$D$2:$D$692,'Infos Relatório'!$B$406,'Faturamento SP3'!$E$2:$E$692,'Infos Relatório'!$B420,'Faturamento SP3'!$Z$2:$Z$692,'Infos Relatório'!AS$1)</f>
        <v>0</v>
      </c>
      <c r="AU420" s="13">
        <f>SUMIFS('Faturamento SP3'!$J$2:$J$692,'Faturamento SP3'!$D$2:$D$692,'Infos Relatório'!$B$406,'Faturamento SP3'!$E$2:$E$692,'Infos Relatório'!$B420,'Faturamento SP3'!$Z$2:$Z$692,'Infos Relatório'!AS$1)</f>
        <v>0</v>
      </c>
      <c r="AV420" s="14">
        <f>SUMIFS('Faturamento SP3'!$O$2:$O$692,'Faturamento SP3'!$D$2:$D$692,'Infos Relatório'!$B$406,'Faturamento SP3'!$E$2:$E$692,'Infos Relatório'!$B420,'Faturamento SP3'!$Z$2:$Z$692,'Infos Relatório'!AS$1,'Faturamento SP3'!$T$2:$T$692,"Sim")+SUMIFS('Faturamento SP3'!$P$2:$P$692,'Faturamento SP3'!$D$2:$D$692,'Infos Relatório'!$B$406,'Faturamento SP3'!$E$2:$E$692,'Infos Relatório'!$B420,'Faturamento SP3'!$Z$2:$Z$692,'Infos Relatório'!AS$1,'Faturamento SP3'!$T$2:$T$692,"Sim")</f>
        <v>0</v>
      </c>
      <c r="AW420" s="27" t="e">
        <f t="shared" si="164"/>
        <v>#DIV/0!</v>
      </c>
      <c r="AX420" s="24">
        <f>SUMIFS('Faturamento SP3'!$H$2:$H$692,'Faturamento SP3'!$D$2:$D$692,'Infos Relatório'!$B$406,'Faturamento SP3'!$E$2:$E$692,'Infos Relatório'!$B420,'Faturamento SP3'!$Z$2:$Z$692,'Infos Relatório'!AS$1)</f>
        <v>0</v>
      </c>
      <c r="AY420" s="23">
        <f>COUNTIFS('Faturamento SP3'!$D$2:$D$692,'Infos Relatório'!$B$406,'Faturamento SP3'!$E$2:$E$692,'Infos Relatório'!$B420,'Faturamento SP3'!$Z$2:$Z$692,'Infos Relatório'!AY$1)</f>
        <v>0</v>
      </c>
      <c r="AZ420" s="13">
        <f>SUMIFS('Faturamento SP3'!$G$2:$G$692,'Faturamento SP3'!$D$2:$D$692,'Infos Relatório'!$B$406,'Faturamento SP3'!$E$2:$E$692,'Infos Relatório'!$B420,'Faturamento SP3'!$Z$2:$Z$692,'Infos Relatório'!AY$1)</f>
        <v>0</v>
      </c>
      <c r="BA420" s="13">
        <f>SUMIFS('Faturamento SP3'!$J$2:$J$692,'Faturamento SP3'!$D$2:$D$692,'Infos Relatório'!$B$406,'Faturamento SP3'!$E$2:$E$692,'Infos Relatório'!$B420,'Faturamento SP3'!$Z$2:$Z$692,'Infos Relatório'!AY$1)</f>
        <v>0</v>
      </c>
      <c r="BB420" s="14">
        <f>SUMIFS('Faturamento SP3'!$O$2:$O$692,'Faturamento SP3'!$D$2:$D$692,'Infos Relatório'!$B$406,'Faturamento SP3'!$E$2:$E$692,'Infos Relatório'!$B420,'Faturamento SP3'!$Z$2:$Z$692,'Infos Relatório'!AY$1,'Faturamento SP3'!$T$2:$T$692,"Sim")+SUMIFS('Faturamento SP3'!$P$2:$P$692,'Faturamento SP3'!$D$2:$D$692,'Infos Relatório'!$B$406,'Faturamento SP3'!$E$2:$E$692,'Infos Relatório'!$B420,'Faturamento SP3'!$Z$2:$Z$692,'Infos Relatório'!AY$1,'Faturamento SP3'!$T$2:$T$692,"Sim")</f>
        <v>0</v>
      </c>
      <c r="BC420" s="27" t="e">
        <f t="shared" si="165"/>
        <v>#DIV/0!</v>
      </c>
      <c r="BD420" s="24">
        <f>SUMIFS('Faturamento SP3'!$H$2:$H$692,'Faturamento SP3'!$D$2:$D$692,'Infos Relatório'!$B$406,'Faturamento SP3'!$E$2:$E$692,'Infos Relatório'!$B420,'Faturamento SP3'!$Z$2:$Z$692,'Infos Relatório'!AY$1)</f>
        <v>0</v>
      </c>
      <c r="BE420" s="23">
        <f>COUNTIFS('Faturamento SP3'!$D$2:$D$692,'Infos Relatório'!$B$406,'Faturamento SP3'!$E$2:$E$692,'Infos Relatório'!$B420,'Faturamento SP3'!$Z$2:$Z$692,'Infos Relatório'!BE$1)</f>
        <v>0</v>
      </c>
      <c r="BF420" s="13">
        <f>SUMIFS('Faturamento SP3'!$G$2:$G$692,'Faturamento SP3'!$D$2:$D$692,'Infos Relatório'!$B$406,'Faturamento SP3'!$E$2:$E$692,'Infos Relatório'!$B420,'Faturamento SP3'!$Z$2:$Z$692,'Infos Relatório'!BE$1)</f>
        <v>0</v>
      </c>
      <c r="BG420" s="13">
        <f>SUMIFS('Faturamento SP3'!$J$2:$J$692,'Faturamento SP3'!$D$2:$D$692,'Infos Relatório'!$B$406,'Faturamento SP3'!$E$2:$E$692,'Infos Relatório'!$B420,'Faturamento SP3'!$Z$2:$Z$692,'Infos Relatório'!BE$1)</f>
        <v>0</v>
      </c>
      <c r="BH420" s="14">
        <f>SUMIFS('Faturamento SP3'!$O$2:$O$692,'Faturamento SP3'!$D$2:$D$692,'Infos Relatório'!$B$406,'Faturamento SP3'!$E$2:$E$692,'Infos Relatório'!$B420,'Faturamento SP3'!$Z$2:$Z$692,'Infos Relatório'!BE$1,'Faturamento SP3'!$T$2:$T$692,"Sim")+SUMIFS('Faturamento SP3'!$P$2:$P$692,'Faturamento SP3'!$D$2:$D$692,'Infos Relatório'!$B$406,'Faturamento SP3'!$E$2:$E$692,'Infos Relatório'!$B420,'Faturamento SP3'!$Z$2:$Z$692,'Infos Relatório'!BE$1,'Faturamento SP3'!$T$2:$T$692,"Sim")</f>
        <v>0</v>
      </c>
      <c r="BI420" s="27" t="e">
        <f t="shared" si="166"/>
        <v>#DIV/0!</v>
      </c>
      <c r="BJ420" s="24">
        <f>SUMIFS('Faturamento SP3'!$H$2:$H$692,'Faturamento SP3'!$D$2:$D$692,'Infos Relatório'!$B$406,'Faturamento SP3'!$E$2:$E$692,'Infos Relatório'!$B420,'Faturamento SP3'!$Z$2:$Z$692,'Infos Relatório'!BE$1)</f>
        <v>0</v>
      </c>
      <c r="BK420" s="23">
        <f>COUNTIFS('Faturamento SP3'!$D$2:$D$692,'Infos Relatório'!$B$406,'Faturamento SP3'!$E$2:$E$692,'Infos Relatório'!$B420,'Faturamento SP3'!$Z$2:$Z$692,'Infos Relatório'!BK$1)</f>
        <v>0</v>
      </c>
      <c r="BL420" s="13">
        <f>SUMIFS('Faturamento SP3'!$G$2:$G$692,'Faturamento SP3'!$D$2:$D$692,'Infos Relatório'!$B$406,'Faturamento SP3'!$E$2:$E$692,'Infos Relatório'!$B420,'Faturamento SP3'!$Z$2:$Z$692,'Infos Relatório'!BK$1)</f>
        <v>0</v>
      </c>
      <c r="BM420" s="13">
        <f>SUMIFS('Faturamento SP3'!$J$2:$J$692,'Faturamento SP3'!$D$2:$D$692,'Infos Relatório'!$B$406,'Faturamento SP3'!$E$2:$E$692,'Infos Relatório'!$B420,'Faturamento SP3'!$Z$2:$Z$692,'Infos Relatório'!BK$1)</f>
        <v>0</v>
      </c>
      <c r="BN420" s="14">
        <f>SUMIFS('Faturamento SP3'!$O$2:$O$692,'Faturamento SP3'!$D$2:$D$692,'Infos Relatório'!$B$406,'Faturamento SP3'!$E$2:$E$692,'Infos Relatório'!$B420,'Faturamento SP3'!$Z$2:$Z$692,'Infos Relatório'!BK$1,'Faturamento SP3'!$T$2:$T$692,"Sim")+SUMIFS('Faturamento SP3'!$P$2:$P$692,'Faturamento SP3'!$D$2:$D$692,'Infos Relatório'!$B$406,'Faturamento SP3'!$E$2:$E$692,'Infos Relatório'!$B420,'Faturamento SP3'!$Z$2:$Z$692,'Infos Relatório'!BK$1,'Faturamento SP3'!$T$2:$T$692,"Sim")</f>
        <v>0</v>
      </c>
      <c r="BO420" s="27" t="e">
        <f t="shared" si="167"/>
        <v>#DIV/0!</v>
      </c>
      <c r="BP420" s="24">
        <f>SUMIFS('Faturamento SP3'!$H$2:$H$692,'Faturamento SP3'!$D$2:$D$692,'Infos Relatório'!$B$406,'Faturamento SP3'!$E$2:$E$692,'Infos Relatório'!$B420,'Faturamento SP3'!$Z$2:$Z$692,'Infos Relatório'!BK$1)</f>
        <v>0</v>
      </c>
      <c r="BQ420" s="23">
        <f>COUNTIFS('Faturamento SP3'!$D$2:$D$692,'Infos Relatório'!$B$406,'Faturamento SP3'!$E$2:$E$692,'Infos Relatório'!$B420,'Faturamento SP3'!$Z$2:$Z$692,'Infos Relatório'!BQ$1)</f>
        <v>0</v>
      </c>
      <c r="BR420" s="13">
        <f>SUMIFS('Faturamento SP3'!$G$2:$G$692,'Faturamento SP3'!$D$2:$D$692,'Infos Relatório'!$B$406,'Faturamento SP3'!$E$2:$E$692,'Infos Relatório'!$B420,'Faturamento SP3'!$Z$2:$Z$692,'Infos Relatório'!BQ$1)</f>
        <v>0</v>
      </c>
      <c r="BS420" s="13">
        <f>SUMIFS('Faturamento SP3'!$J$2:$J$692,'Faturamento SP3'!$D$2:$D$692,'Infos Relatório'!$B$406,'Faturamento SP3'!$E$2:$E$692,'Infos Relatório'!$B420,'Faturamento SP3'!$Z$2:$Z$692,'Infos Relatório'!BQ$1)</f>
        <v>0</v>
      </c>
      <c r="BT420" s="14">
        <f>SUMIFS('Faturamento SP3'!$O$2:$O$692,'Faturamento SP3'!$D$2:$D$692,'Infos Relatório'!$B$406,'Faturamento SP3'!$E$2:$E$692,'Infos Relatório'!$B420,'Faturamento SP3'!$Z$2:$Z$692,'Infos Relatório'!BQ$1,'Faturamento SP3'!$T$2:$T$692,"Sim")+SUMIFS('Faturamento SP3'!$P$2:$P$692,'Faturamento SP3'!$D$2:$D$692,'Infos Relatório'!$B$406,'Faturamento SP3'!$E$2:$E$692,'Infos Relatório'!$B420,'Faturamento SP3'!$Z$2:$Z$692,'Infos Relatório'!BQ$1,'Faturamento SP3'!$T$2:$T$692,"Sim")</f>
        <v>0</v>
      </c>
      <c r="BU420" s="27" t="e">
        <f t="shared" si="168"/>
        <v>#DIV/0!</v>
      </c>
      <c r="BV420" s="24">
        <f>SUMIFS('Faturamento SP3'!$H$2:$H$692,'Faturamento SP3'!$D$2:$D$692,'Infos Relatório'!$B$406,'Faturamento SP3'!$E$2:$E$692,'Infos Relatório'!$B420,'Faturamento SP3'!$Z$2:$Z$692,'Infos Relatório'!BQ$1)</f>
        <v>0</v>
      </c>
    </row>
    <row r="421" spans="2:74">
      <c r="B421" s="17" t="s">
        <v>21</v>
      </c>
      <c r="C421" s="23">
        <f>COUNTIFS('Faturamento SP3'!$D$2:$D$692,'Infos Relatório'!$B$406,'Faturamento SP3'!$E$2:$E$692,'Infos Relatório'!$B421,'Faturamento SP3'!$Z$2:$Z$692,'Infos Relatório'!C$1)</f>
        <v>0</v>
      </c>
      <c r="D421" s="13">
        <f>SUMIFS('Faturamento SP3'!$G$2:$G$692,'Faturamento SP3'!$D$2:$D$692,'Infos Relatório'!$B$406,'Faturamento SP3'!$E$2:$E$692,'Infos Relatório'!$B421,'Faturamento SP3'!$Z$2:$Z$692,'Infos Relatório'!C$1)</f>
        <v>0</v>
      </c>
      <c r="E421" s="13">
        <f>SUMIFS('Faturamento SP3'!$J$2:$J$692,'Faturamento SP3'!$D$2:$D$692,'Infos Relatório'!$B$406,'Faturamento SP3'!$E$2:$E$692,'Infos Relatório'!$B421,'Faturamento SP3'!$Z$2:$Z$692,'Infos Relatório'!C$1)</f>
        <v>0</v>
      </c>
      <c r="F421" s="14">
        <f>SUMIFS('Faturamento SP3'!$O$2:$O$692,'Faturamento SP3'!$D$2:$D$692,'Infos Relatório'!$B$406,'Faturamento SP3'!$E$2:$E$692,'Infos Relatório'!$B421,'Faturamento SP3'!$Z$2:$Z$692,'Infos Relatório'!C$1,'Faturamento SP3'!$T$2:$T$692,"Sim")+SUMIFS('Faturamento SP3'!$P$2:$P$692,'Faturamento SP3'!$D$2:$D$692,'Infos Relatório'!$B$406,'Faturamento SP3'!$E$2:$E$692,'Infos Relatório'!$B421,'Faturamento SP3'!$Z$2:$Z$692,'Infos Relatório'!C$1,'Faturamento SP3'!$T$2:$T$692,"Sim")</f>
        <v>0</v>
      </c>
      <c r="G421" s="27" t="e">
        <f t="shared" si="157"/>
        <v>#DIV/0!</v>
      </c>
      <c r="H421" s="24">
        <f>SUMIFS('Faturamento SP3'!$H$2:$H$692,'Faturamento SP3'!$D$2:$D$692,'Infos Relatório'!$B$406,'Faturamento SP3'!$E$2:$E$692,'Infos Relatório'!$B421,'Faturamento SP3'!$Z$2:$Z$692,'Infos Relatório'!C$1)</f>
        <v>0</v>
      </c>
      <c r="I421" s="23">
        <f>COUNTIFS('Faturamento SP3'!$D$2:$D$692,'Infos Relatório'!$B$406,'Faturamento SP3'!$E$2:$E$692,'Infos Relatório'!$B421,'Faturamento SP3'!$Z$2:$Z$692,'Infos Relatório'!I$1)</f>
        <v>0</v>
      </c>
      <c r="J421" s="13">
        <f>SUMIFS('Faturamento SP3'!$G$2:$G$692,'Faturamento SP3'!$D$2:$D$692,'Infos Relatório'!$B$406,'Faturamento SP3'!$E$2:$E$692,'Infos Relatório'!$B421,'Faturamento SP3'!$Z$2:$Z$692,'Infos Relatório'!I$1)</f>
        <v>0</v>
      </c>
      <c r="K421" s="13">
        <f>SUMIFS('Faturamento SP3'!$J$2:$J$692,'Faturamento SP3'!$D$2:$D$692,'Infos Relatório'!$B$406,'Faturamento SP3'!$E$2:$E$692,'Infos Relatório'!$B421,'Faturamento SP3'!$Z$2:$Z$692,'Infos Relatório'!I$1)</f>
        <v>0</v>
      </c>
      <c r="L421" s="14">
        <f>SUMIFS('Faturamento SP3'!$O$2:$O$692,'Faturamento SP3'!$D$2:$D$692,'Infos Relatório'!$B$406,'Faturamento SP3'!$E$2:$E$692,'Infos Relatório'!$B421,'Faturamento SP3'!$Z$2:$Z$692,'Infos Relatório'!I$1,'Faturamento SP3'!$T$2:$T$692,"Sim")+SUMIFS('Faturamento SP3'!$P$2:$P$692,'Faturamento SP3'!$D$2:$D$692,'Infos Relatório'!$B$406,'Faturamento SP3'!$E$2:$E$692,'Infos Relatório'!$B421,'Faturamento SP3'!$Z$2:$Z$692,'Infos Relatório'!I$1,'Faturamento SP3'!$T$2:$T$692,"Sim")</f>
        <v>0</v>
      </c>
      <c r="M421" s="27" t="e">
        <f t="shared" si="158"/>
        <v>#DIV/0!</v>
      </c>
      <c r="N421" s="24">
        <f>SUMIFS('Faturamento SP3'!$H$2:$H$692,'Faturamento SP3'!$D$2:$D$692,'Infos Relatório'!$B$406,'Faturamento SP3'!$E$2:$E$692,'Infos Relatório'!$B421,'Faturamento SP3'!$Z$2:$Z$692,'Infos Relatório'!I$1)</f>
        <v>0</v>
      </c>
      <c r="O421" s="23">
        <f>COUNTIFS('Faturamento SP3'!$D$2:$D$692,'Infos Relatório'!$B$406,'Faturamento SP3'!$E$2:$E$692,'Infos Relatório'!$B421,'Faturamento SP3'!$Z$2:$Z$692,'Infos Relatório'!O$1)</f>
        <v>0</v>
      </c>
      <c r="P421" s="13">
        <f>SUMIFS('Faturamento SP3'!$G$2:$G$692,'Faturamento SP3'!$D$2:$D$692,'Infos Relatório'!$B$406,'Faturamento SP3'!$E$2:$E$692,'Infos Relatório'!$B421,'Faturamento SP3'!$Z$2:$Z$692,'Infos Relatório'!O$1)</f>
        <v>0</v>
      </c>
      <c r="Q421" s="13">
        <f>SUMIFS('Faturamento SP3'!$J$2:$J$692,'Faturamento SP3'!$D$2:$D$692,'Infos Relatório'!$B$406,'Faturamento SP3'!$E$2:$E$692,'Infos Relatório'!$B421,'Faturamento SP3'!$Z$2:$Z$692,'Infos Relatório'!O$1)</f>
        <v>0</v>
      </c>
      <c r="R421" s="14">
        <f>SUMIFS('Faturamento SP3'!$O$2:$O$692,'Faturamento SP3'!$D$2:$D$692,'Infos Relatório'!$B$406,'Faturamento SP3'!$E$2:$E$692,'Infos Relatório'!$B421,'Faturamento SP3'!$Z$2:$Z$692,'Infos Relatório'!O$1,'Faturamento SP3'!$T$2:$T$692,"Sim")+SUMIFS('Faturamento SP3'!$P$2:$P$692,'Faturamento SP3'!$D$2:$D$692,'Infos Relatório'!$B$406,'Faturamento SP3'!$E$2:$E$692,'Infos Relatório'!$B421,'Faturamento SP3'!$Z$2:$Z$692,'Infos Relatório'!O$1,'Faturamento SP3'!$T$2:$T$692,"Sim")</f>
        <v>0</v>
      </c>
      <c r="S421" s="27" t="e">
        <f t="shared" si="159"/>
        <v>#DIV/0!</v>
      </c>
      <c r="T421" s="24">
        <f>SUMIFS('Faturamento SP3'!$H$2:$H$692,'Faturamento SP3'!$D$2:$D$692,'Infos Relatório'!$B$406,'Faturamento SP3'!$E$2:$E$692,'Infos Relatório'!$B421,'Faturamento SP3'!$Z$2:$Z$692,'Infos Relatório'!O$1)</f>
        <v>0</v>
      </c>
      <c r="U421" s="23">
        <f>COUNTIFS('Faturamento SP3'!$D$2:$D$692,'Infos Relatório'!$B$406,'Faturamento SP3'!$E$2:$E$692,'Infos Relatório'!$B421,'Faturamento SP3'!$Z$2:$Z$692,'Infos Relatório'!U$1)</f>
        <v>0</v>
      </c>
      <c r="V421" s="13">
        <f>SUMIFS('Faturamento SP3'!$G$2:$G$692,'Faturamento SP3'!$D$2:$D$692,'Infos Relatório'!$B$406,'Faturamento SP3'!$E$2:$E$692,'Infos Relatório'!$B421,'Faturamento SP3'!$Z$2:$Z$692,'Infos Relatório'!U$1)</f>
        <v>0</v>
      </c>
      <c r="W421" s="13">
        <f>SUMIFS('Faturamento SP3'!$J$2:$J$692,'Faturamento SP3'!$D$2:$D$692,'Infos Relatório'!$B$406,'Faturamento SP3'!$E$2:$E$692,'Infos Relatório'!$B421,'Faturamento SP3'!$Z$2:$Z$692,'Infos Relatório'!U$1)</f>
        <v>0</v>
      </c>
      <c r="X421" s="14">
        <f>SUMIFS('Faturamento SP3'!$O$2:$O$692,'Faturamento SP3'!$D$2:$D$692,'Infos Relatório'!$B$406,'Faturamento SP3'!$E$2:$E$692,'Infos Relatório'!$B421,'Faturamento SP3'!$Z$2:$Z$692,'Infos Relatório'!U$1,'Faturamento SP3'!$T$2:$T$692,"Sim")+SUMIFS('Faturamento SP3'!$P$2:$P$692,'Faturamento SP3'!$D$2:$D$692,'Infos Relatório'!$B$406,'Faturamento SP3'!$E$2:$E$692,'Infos Relatório'!$B421,'Faturamento SP3'!$Z$2:$Z$692,'Infos Relatório'!U$1,'Faturamento SP3'!$T$2:$T$692,"Sim")</f>
        <v>0</v>
      </c>
      <c r="Y421" s="27" t="e">
        <f t="shared" si="160"/>
        <v>#DIV/0!</v>
      </c>
      <c r="Z421" s="24">
        <f>SUMIFS('Faturamento SP3'!$H$2:$H$692,'Faturamento SP3'!$D$2:$D$692,'Infos Relatório'!$B$406,'Faturamento SP3'!$E$2:$E$692,'Infos Relatório'!$B421,'Faturamento SP3'!$Z$2:$Z$692,'Infos Relatório'!U$1)</f>
        <v>0</v>
      </c>
      <c r="AA421" s="23">
        <f>COUNTIFS('Faturamento SP3'!$D$2:$D$692,'Infos Relatório'!$B$406,'Faturamento SP3'!$E$2:$E$692,'Infos Relatório'!$B421,'Faturamento SP3'!$Z$2:$Z$692,'Infos Relatório'!AA$1)</f>
        <v>0</v>
      </c>
      <c r="AB421" s="13">
        <f>SUMIFS('Faturamento SP3'!$G$2:$G$692,'Faturamento SP3'!$D$2:$D$692,'Infos Relatório'!$B$406,'Faturamento SP3'!$E$2:$E$692,'Infos Relatório'!$B421,'Faturamento SP3'!$Z$2:$Z$692,'Infos Relatório'!AA$1)</f>
        <v>0</v>
      </c>
      <c r="AC421" s="13">
        <f>SUMIFS('Faturamento SP3'!$J$2:$J$692,'Faturamento SP3'!$D$2:$D$692,'Infos Relatório'!$B$406,'Faturamento SP3'!$E$2:$E$692,'Infos Relatório'!$B421,'Faturamento SP3'!$Z$2:$Z$692,'Infos Relatório'!AA$1)</f>
        <v>0</v>
      </c>
      <c r="AD421" s="14">
        <f>SUMIFS('Faturamento SP3'!$O$2:$O$692,'Faturamento SP3'!$D$2:$D$692,'Infos Relatório'!$B$406,'Faturamento SP3'!$E$2:$E$692,'Infos Relatório'!$B421,'Faturamento SP3'!$Z$2:$Z$692,'Infos Relatório'!AA$1,'Faturamento SP3'!$T$2:$T$692,"Sim")+SUMIFS('Faturamento SP3'!$P$2:$P$692,'Faturamento SP3'!$D$2:$D$692,'Infos Relatório'!$B$406,'Faturamento SP3'!$E$2:$E$692,'Infos Relatório'!$B421,'Faturamento SP3'!$Z$2:$Z$692,'Infos Relatório'!AA$1,'Faturamento SP3'!$T$2:$T$692,"Sim")</f>
        <v>0</v>
      </c>
      <c r="AE421" s="27" t="e">
        <f t="shared" si="161"/>
        <v>#DIV/0!</v>
      </c>
      <c r="AF421" s="24">
        <f>SUMIFS('Faturamento SP3'!$H$2:$H$692,'Faturamento SP3'!$D$2:$D$692,'Infos Relatório'!$B$406,'Faturamento SP3'!$E$2:$E$692,'Infos Relatório'!$B421,'Faturamento SP3'!$Z$2:$Z$692,'Infos Relatório'!AA$1)</f>
        <v>0</v>
      </c>
      <c r="AG421" s="23">
        <f>COUNTIFS('Faturamento SP3'!$D$2:$D$692,'Infos Relatório'!$B$406,'Faturamento SP3'!$E$2:$E$692,'Infos Relatório'!$B421,'Faturamento SP3'!$Z$2:$Z$692,'Infos Relatório'!AG$1)</f>
        <v>0</v>
      </c>
      <c r="AH421" s="13">
        <f>SUMIFS('Faturamento SP3'!$G$2:$G$692,'Faturamento SP3'!$D$2:$D$692,'Infos Relatório'!$B$406,'Faturamento SP3'!$E$2:$E$692,'Infos Relatório'!$B421,'Faturamento SP3'!$Z$2:$Z$692,'Infos Relatório'!AG$1)</f>
        <v>0</v>
      </c>
      <c r="AI421" s="13">
        <f>SUMIFS('Faturamento SP3'!$J$2:$J$692,'Faturamento SP3'!$D$2:$D$692,'Infos Relatório'!$B$406,'Faturamento SP3'!$E$2:$E$692,'Infos Relatório'!$B421,'Faturamento SP3'!$Z$2:$Z$692,'Infos Relatório'!AG$1)</f>
        <v>0</v>
      </c>
      <c r="AJ421" s="14">
        <f>SUMIFS('Faturamento SP3'!$O$2:$O$692,'Faturamento SP3'!$D$2:$D$692,'Infos Relatório'!$B$406,'Faturamento SP3'!$E$2:$E$692,'Infos Relatório'!$B421,'Faturamento SP3'!$Z$2:$Z$692,'Infos Relatório'!AG$1,'Faturamento SP3'!$T$2:$T$692,"Sim")+SUMIFS('Faturamento SP3'!$P$2:$P$692,'Faturamento SP3'!$D$2:$D$692,'Infos Relatório'!$B$406,'Faturamento SP3'!$E$2:$E$692,'Infos Relatório'!$B421,'Faturamento SP3'!$Z$2:$Z$692,'Infos Relatório'!AG$1,'Faturamento SP3'!$T$2:$T$692,"Sim")</f>
        <v>0</v>
      </c>
      <c r="AK421" s="27" t="e">
        <f t="shared" si="162"/>
        <v>#DIV/0!</v>
      </c>
      <c r="AL421" s="24">
        <f>SUMIFS('Faturamento SP3'!$H$2:$H$692,'Faturamento SP3'!$D$2:$D$692,'Infos Relatório'!$B$406,'Faturamento SP3'!$E$2:$E$692,'Infos Relatório'!$B421,'Faturamento SP3'!$Z$2:$Z$692,'Infos Relatório'!AG$1)</f>
        <v>0</v>
      </c>
      <c r="AM421" s="23">
        <f>COUNTIFS('Faturamento SP3'!$D$2:$D$692,'Infos Relatório'!$B$406,'Faturamento SP3'!$E$2:$E$692,'Infos Relatório'!$B421,'Faturamento SP3'!$Z$2:$Z$692,'Infos Relatório'!AM$1)</f>
        <v>0</v>
      </c>
      <c r="AN421" s="13">
        <f>SUMIFS('Faturamento SP3'!$G$2:$G$692,'Faturamento SP3'!$D$2:$D$692,'Infos Relatório'!$B$406,'Faturamento SP3'!$E$2:$E$692,'Infos Relatório'!$B421,'Faturamento SP3'!$Z$2:$Z$692,'Infos Relatório'!AM$1)</f>
        <v>0</v>
      </c>
      <c r="AO421" s="13">
        <f>SUMIFS('Faturamento SP3'!$J$2:$J$692,'Faturamento SP3'!$D$2:$D$692,'Infos Relatório'!$B$406,'Faturamento SP3'!$E$2:$E$692,'Infos Relatório'!$B421,'Faturamento SP3'!$Z$2:$Z$692,'Infos Relatório'!AM$1)</f>
        <v>0</v>
      </c>
      <c r="AP421" s="14">
        <f>SUMIFS('Faturamento SP3'!$O$2:$O$692,'Faturamento SP3'!$D$2:$D$692,'Infos Relatório'!$B$406,'Faturamento SP3'!$E$2:$E$692,'Infos Relatório'!$B421,'Faturamento SP3'!$Z$2:$Z$692,'Infos Relatório'!AM$1,'Faturamento SP3'!$T$2:$T$692,"Sim")+SUMIFS('Faturamento SP3'!$P$2:$P$692,'Faturamento SP3'!$D$2:$D$692,'Infos Relatório'!$B$406,'Faturamento SP3'!$E$2:$E$692,'Infos Relatório'!$B421,'Faturamento SP3'!$Z$2:$Z$692,'Infos Relatório'!AM$1,'Faturamento SP3'!$T$2:$T$692,"Sim")</f>
        <v>0</v>
      </c>
      <c r="AQ421" s="27" t="e">
        <f t="shared" si="163"/>
        <v>#DIV/0!</v>
      </c>
      <c r="AR421" s="24">
        <f>SUMIFS('Faturamento SP3'!$H$2:$H$692,'Faturamento SP3'!$D$2:$D$692,'Infos Relatório'!$B$406,'Faturamento SP3'!$E$2:$E$692,'Infos Relatório'!$B421,'Faturamento SP3'!$Z$2:$Z$692,'Infos Relatório'!AM$1)</f>
        <v>0</v>
      </c>
      <c r="AS421" s="23">
        <f>COUNTIFS('Faturamento SP3'!$D$2:$D$692,'Infos Relatório'!$B$406,'Faturamento SP3'!$E$2:$E$692,'Infos Relatório'!$B421,'Faturamento SP3'!$Z$2:$Z$692,'Infos Relatório'!AS$1)</f>
        <v>0</v>
      </c>
      <c r="AT421" s="13">
        <f>SUMIFS('Faturamento SP3'!$G$2:$G$692,'Faturamento SP3'!$D$2:$D$692,'Infos Relatório'!$B$406,'Faturamento SP3'!$E$2:$E$692,'Infos Relatório'!$B421,'Faturamento SP3'!$Z$2:$Z$692,'Infos Relatório'!AS$1)</f>
        <v>0</v>
      </c>
      <c r="AU421" s="13">
        <f>SUMIFS('Faturamento SP3'!$J$2:$J$692,'Faturamento SP3'!$D$2:$D$692,'Infos Relatório'!$B$406,'Faturamento SP3'!$E$2:$E$692,'Infos Relatório'!$B421,'Faturamento SP3'!$Z$2:$Z$692,'Infos Relatório'!AS$1)</f>
        <v>0</v>
      </c>
      <c r="AV421" s="14">
        <f>SUMIFS('Faturamento SP3'!$O$2:$O$692,'Faturamento SP3'!$D$2:$D$692,'Infos Relatório'!$B$406,'Faturamento SP3'!$E$2:$E$692,'Infos Relatório'!$B421,'Faturamento SP3'!$Z$2:$Z$692,'Infos Relatório'!AS$1,'Faturamento SP3'!$T$2:$T$692,"Sim")+SUMIFS('Faturamento SP3'!$P$2:$P$692,'Faturamento SP3'!$D$2:$D$692,'Infos Relatório'!$B$406,'Faturamento SP3'!$E$2:$E$692,'Infos Relatório'!$B421,'Faturamento SP3'!$Z$2:$Z$692,'Infos Relatório'!AS$1,'Faturamento SP3'!$T$2:$T$692,"Sim")</f>
        <v>0</v>
      </c>
      <c r="AW421" s="27" t="e">
        <f t="shared" si="164"/>
        <v>#DIV/0!</v>
      </c>
      <c r="AX421" s="24">
        <f>SUMIFS('Faturamento SP3'!$H$2:$H$692,'Faturamento SP3'!$D$2:$D$692,'Infos Relatório'!$B$406,'Faturamento SP3'!$E$2:$E$692,'Infos Relatório'!$B421,'Faturamento SP3'!$Z$2:$Z$692,'Infos Relatório'!AS$1)</f>
        <v>0</v>
      </c>
      <c r="AY421" s="23">
        <f>COUNTIFS('Faturamento SP3'!$D$2:$D$692,'Infos Relatório'!$B$406,'Faturamento SP3'!$E$2:$E$692,'Infos Relatório'!$B421,'Faturamento SP3'!$Z$2:$Z$692,'Infos Relatório'!AY$1)</f>
        <v>0</v>
      </c>
      <c r="AZ421" s="13">
        <f>SUMIFS('Faturamento SP3'!$G$2:$G$692,'Faturamento SP3'!$D$2:$D$692,'Infos Relatório'!$B$406,'Faturamento SP3'!$E$2:$E$692,'Infos Relatório'!$B421,'Faturamento SP3'!$Z$2:$Z$692,'Infos Relatório'!AY$1)</f>
        <v>0</v>
      </c>
      <c r="BA421" s="13">
        <f>SUMIFS('Faturamento SP3'!$J$2:$J$692,'Faturamento SP3'!$D$2:$D$692,'Infos Relatório'!$B$406,'Faturamento SP3'!$E$2:$E$692,'Infos Relatório'!$B421,'Faturamento SP3'!$Z$2:$Z$692,'Infos Relatório'!AY$1)</f>
        <v>0</v>
      </c>
      <c r="BB421" s="14">
        <f>SUMIFS('Faturamento SP3'!$O$2:$O$692,'Faturamento SP3'!$D$2:$D$692,'Infos Relatório'!$B$406,'Faturamento SP3'!$E$2:$E$692,'Infos Relatório'!$B421,'Faturamento SP3'!$Z$2:$Z$692,'Infos Relatório'!AY$1,'Faturamento SP3'!$T$2:$T$692,"Sim")+SUMIFS('Faturamento SP3'!$P$2:$P$692,'Faturamento SP3'!$D$2:$D$692,'Infos Relatório'!$B$406,'Faturamento SP3'!$E$2:$E$692,'Infos Relatório'!$B421,'Faturamento SP3'!$Z$2:$Z$692,'Infos Relatório'!AY$1,'Faturamento SP3'!$T$2:$T$692,"Sim")</f>
        <v>0</v>
      </c>
      <c r="BC421" s="27" t="e">
        <f t="shared" si="165"/>
        <v>#DIV/0!</v>
      </c>
      <c r="BD421" s="24">
        <f>SUMIFS('Faturamento SP3'!$H$2:$H$692,'Faturamento SP3'!$D$2:$D$692,'Infos Relatório'!$B$406,'Faturamento SP3'!$E$2:$E$692,'Infos Relatório'!$B421,'Faturamento SP3'!$Z$2:$Z$692,'Infos Relatório'!AY$1)</f>
        <v>0</v>
      </c>
      <c r="BE421" s="23">
        <f>COUNTIFS('Faturamento SP3'!$D$2:$D$692,'Infos Relatório'!$B$406,'Faturamento SP3'!$E$2:$E$692,'Infos Relatório'!$B421,'Faturamento SP3'!$Z$2:$Z$692,'Infos Relatório'!BE$1)</f>
        <v>0</v>
      </c>
      <c r="BF421" s="13">
        <f>SUMIFS('Faturamento SP3'!$G$2:$G$692,'Faturamento SP3'!$D$2:$D$692,'Infos Relatório'!$B$406,'Faturamento SP3'!$E$2:$E$692,'Infos Relatório'!$B421,'Faturamento SP3'!$Z$2:$Z$692,'Infos Relatório'!BE$1)</f>
        <v>0</v>
      </c>
      <c r="BG421" s="13">
        <f>SUMIFS('Faturamento SP3'!$J$2:$J$692,'Faturamento SP3'!$D$2:$D$692,'Infos Relatório'!$B$406,'Faturamento SP3'!$E$2:$E$692,'Infos Relatório'!$B421,'Faturamento SP3'!$Z$2:$Z$692,'Infos Relatório'!BE$1)</f>
        <v>0</v>
      </c>
      <c r="BH421" s="14">
        <f>SUMIFS('Faturamento SP3'!$O$2:$O$692,'Faturamento SP3'!$D$2:$D$692,'Infos Relatório'!$B$406,'Faturamento SP3'!$E$2:$E$692,'Infos Relatório'!$B421,'Faturamento SP3'!$Z$2:$Z$692,'Infos Relatório'!BE$1,'Faturamento SP3'!$T$2:$T$692,"Sim")+SUMIFS('Faturamento SP3'!$P$2:$P$692,'Faturamento SP3'!$D$2:$D$692,'Infos Relatório'!$B$406,'Faturamento SP3'!$E$2:$E$692,'Infos Relatório'!$B421,'Faturamento SP3'!$Z$2:$Z$692,'Infos Relatório'!BE$1,'Faturamento SP3'!$T$2:$T$692,"Sim")</f>
        <v>0</v>
      </c>
      <c r="BI421" s="27" t="e">
        <f t="shared" si="166"/>
        <v>#DIV/0!</v>
      </c>
      <c r="BJ421" s="24">
        <f>SUMIFS('Faturamento SP3'!$H$2:$H$692,'Faturamento SP3'!$D$2:$D$692,'Infos Relatório'!$B$406,'Faturamento SP3'!$E$2:$E$692,'Infos Relatório'!$B421,'Faturamento SP3'!$Z$2:$Z$692,'Infos Relatório'!BE$1)</f>
        <v>0</v>
      </c>
      <c r="BK421" s="23">
        <f>COUNTIFS('Faturamento SP3'!$D$2:$D$692,'Infos Relatório'!$B$406,'Faturamento SP3'!$E$2:$E$692,'Infos Relatório'!$B421,'Faturamento SP3'!$Z$2:$Z$692,'Infos Relatório'!BK$1)</f>
        <v>0</v>
      </c>
      <c r="BL421" s="13">
        <f>SUMIFS('Faturamento SP3'!$G$2:$G$692,'Faturamento SP3'!$D$2:$D$692,'Infos Relatório'!$B$406,'Faturamento SP3'!$E$2:$E$692,'Infos Relatório'!$B421,'Faturamento SP3'!$Z$2:$Z$692,'Infos Relatório'!BK$1)</f>
        <v>0</v>
      </c>
      <c r="BM421" s="13">
        <f>SUMIFS('Faturamento SP3'!$J$2:$J$692,'Faturamento SP3'!$D$2:$D$692,'Infos Relatório'!$B$406,'Faturamento SP3'!$E$2:$E$692,'Infos Relatório'!$B421,'Faturamento SP3'!$Z$2:$Z$692,'Infos Relatório'!BK$1)</f>
        <v>0</v>
      </c>
      <c r="BN421" s="14">
        <f>SUMIFS('Faturamento SP3'!$O$2:$O$692,'Faturamento SP3'!$D$2:$D$692,'Infos Relatório'!$B$406,'Faturamento SP3'!$E$2:$E$692,'Infos Relatório'!$B421,'Faturamento SP3'!$Z$2:$Z$692,'Infos Relatório'!BK$1,'Faturamento SP3'!$T$2:$T$692,"Sim")+SUMIFS('Faturamento SP3'!$P$2:$P$692,'Faturamento SP3'!$D$2:$D$692,'Infos Relatório'!$B$406,'Faturamento SP3'!$E$2:$E$692,'Infos Relatório'!$B421,'Faturamento SP3'!$Z$2:$Z$692,'Infos Relatório'!BK$1,'Faturamento SP3'!$T$2:$T$692,"Sim")</f>
        <v>0</v>
      </c>
      <c r="BO421" s="27" t="e">
        <f t="shared" si="167"/>
        <v>#DIV/0!</v>
      </c>
      <c r="BP421" s="24">
        <f>SUMIFS('Faturamento SP3'!$H$2:$H$692,'Faturamento SP3'!$D$2:$D$692,'Infos Relatório'!$B$406,'Faturamento SP3'!$E$2:$E$692,'Infos Relatório'!$B421,'Faturamento SP3'!$Z$2:$Z$692,'Infos Relatório'!BK$1)</f>
        <v>0</v>
      </c>
      <c r="BQ421" s="23">
        <f>COUNTIFS('Faturamento SP3'!$D$2:$D$692,'Infos Relatório'!$B$406,'Faturamento SP3'!$E$2:$E$692,'Infos Relatório'!$B421,'Faturamento SP3'!$Z$2:$Z$692,'Infos Relatório'!BQ$1)</f>
        <v>0</v>
      </c>
      <c r="BR421" s="13">
        <f>SUMIFS('Faturamento SP3'!$G$2:$G$692,'Faturamento SP3'!$D$2:$D$692,'Infos Relatório'!$B$406,'Faturamento SP3'!$E$2:$E$692,'Infos Relatório'!$B421,'Faturamento SP3'!$Z$2:$Z$692,'Infos Relatório'!BQ$1)</f>
        <v>0</v>
      </c>
      <c r="BS421" s="13">
        <f>SUMIFS('Faturamento SP3'!$J$2:$J$692,'Faturamento SP3'!$D$2:$D$692,'Infos Relatório'!$B$406,'Faturamento SP3'!$E$2:$E$692,'Infos Relatório'!$B421,'Faturamento SP3'!$Z$2:$Z$692,'Infos Relatório'!BQ$1)</f>
        <v>0</v>
      </c>
      <c r="BT421" s="14">
        <f>SUMIFS('Faturamento SP3'!$O$2:$O$692,'Faturamento SP3'!$D$2:$D$692,'Infos Relatório'!$B$406,'Faturamento SP3'!$E$2:$E$692,'Infos Relatório'!$B421,'Faturamento SP3'!$Z$2:$Z$692,'Infos Relatório'!BQ$1,'Faturamento SP3'!$T$2:$T$692,"Sim")+SUMIFS('Faturamento SP3'!$P$2:$P$692,'Faturamento SP3'!$D$2:$D$692,'Infos Relatório'!$B$406,'Faturamento SP3'!$E$2:$E$692,'Infos Relatório'!$B421,'Faturamento SP3'!$Z$2:$Z$692,'Infos Relatório'!BQ$1,'Faturamento SP3'!$T$2:$T$692,"Sim")</f>
        <v>0</v>
      </c>
      <c r="BU421" s="27" t="e">
        <f t="shared" si="168"/>
        <v>#DIV/0!</v>
      </c>
      <c r="BV421" s="24">
        <f>SUMIFS('Faturamento SP3'!$H$2:$H$692,'Faturamento SP3'!$D$2:$D$692,'Infos Relatório'!$B$406,'Faturamento SP3'!$E$2:$E$692,'Infos Relatório'!$B421,'Faturamento SP3'!$Z$2:$Z$692,'Infos Relatório'!BQ$1)</f>
        <v>0</v>
      </c>
    </row>
    <row r="422" spans="2:74">
      <c r="B422" s="17" t="s">
        <v>22</v>
      </c>
      <c r="C422" s="23">
        <f>COUNTIFS('Faturamento SP3'!$D$2:$D$692,'Infos Relatório'!$B$406,'Faturamento SP3'!$E$2:$E$692,'Infos Relatório'!$B422,'Faturamento SP3'!$Z$2:$Z$692,'Infos Relatório'!C$1)</f>
        <v>0</v>
      </c>
      <c r="D422" s="13">
        <f>SUMIFS('Faturamento SP3'!$G$2:$G$692,'Faturamento SP3'!$D$2:$D$692,'Infos Relatório'!$B$406,'Faturamento SP3'!$E$2:$E$692,'Infos Relatório'!$B422,'Faturamento SP3'!$Z$2:$Z$692,'Infos Relatório'!C$1)</f>
        <v>0</v>
      </c>
      <c r="E422" s="13">
        <f>SUMIFS('Faturamento SP3'!$J$2:$J$692,'Faturamento SP3'!$D$2:$D$692,'Infos Relatório'!$B$406,'Faturamento SP3'!$E$2:$E$692,'Infos Relatório'!$B422,'Faturamento SP3'!$Z$2:$Z$692,'Infos Relatório'!C$1)</f>
        <v>0</v>
      </c>
      <c r="F422" s="14">
        <f>SUMIFS('Faturamento SP3'!$O$2:$O$692,'Faturamento SP3'!$D$2:$D$692,'Infos Relatório'!$B$406,'Faturamento SP3'!$E$2:$E$692,'Infos Relatório'!$B422,'Faturamento SP3'!$Z$2:$Z$692,'Infos Relatório'!C$1,'Faturamento SP3'!$T$2:$T$692,"Sim")+SUMIFS('Faturamento SP3'!$P$2:$P$692,'Faturamento SP3'!$D$2:$D$692,'Infos Relatório'!$B$406,'Faturamento SP3'!$E$2:$E$692,'Infos Relatório'!$B422,'Faturamento SP3'!$Z$2:$Z$692,'Infos Relatório'!C$1,'Faturamento SP3'!$T$2:$T$692,"Sim")</f>
        <v>0</v>
      </c>
      <c r="G422" s="27" t="e">
        <f t="shared" si="157"/>
        <v>#DIV/0!</v>
      </c>
      <c r="H422" s="24">
        <f>SUMIFS('Faturamento SP3'!$H$2:$H$692,'Faturamento SP3'!$D$2:$D$692,'Infos Relatório'!$B$406,'Faturamento SP3'!$E$2:$E$692,'Infos Relatório'!$B422,'Faturamento SP3'!$Z$2:$Z$692,'Infos Relatório'!C$1)</f>
        <v>0</v>
      </c>
      <c r="I422" s="23">
        <f>COUNTIFS('Faturamento SP3'!$D$2:$D$692,'Infos Relatório'!$B$406,'Faturamento SP3'!$E$2:$E$692,'Infos Relatório'!$B422,'Faturamento SP3'!$Z$2:$Z$692,'Infos Relatório'!I$1)</f>
        <v>0</v>
      </c>
      <c r="J422" s="13">
        <f>SUMIFS('Faturamento SP3'!$G$2:$G$692,'Faturamento SP3'!$D$2:$D$692,'Infos Relatório'!$B$406,'Faturamento SP3'!$E$2:$E$692,'Infos Relatório'!$B422,'Faturamento SP3'!$Z$2:$Z$692,'Infos Relatório'!I$1)</f>
        <v>0</v>
      </c>
      <c r="K422" s="13">
        <f>SUMIFS('Faturamento SP3'!$J$2:$J$692,'Faturamento SP3'!$D$2:$D$692,'Infos Relatório'!$B$406,'Faturamento SP3'!$E$2:$E$692,'Infos Relatório'!$B422,'Faturamento SP3'!$Z$2:$Z$692,'Infos Relatório'!I$1)</f>
        <v>0</v>
      </c>
      <c r="L422" s="14">
        <f>SUMIFS('Faturamento SP3'!$O$2:$O$692,'Faturamento SP3'!$D$2:$D$692,'Infos Relatório'!$B$406,'Faturamento SP3'!$E$2:$E$692,'Infos Relatório'!$B422,'Faturamento SP3'!$Z$2:$Z$692,'Infos Relatório'!I$1,'Faturamento SP3'!$T$2:$T$692,"Sim")+SUMIFS('Faturamento SP3'!$P$2:$P$692,'Faturamento SP3'!$D$2:$D$692,'Infos Relatório'!$B$406,'Faturamento SP3'!$E$2:$E$692,'Infos Relatório'!$B422,'Faturamento SP3'!$Z$2:$Z$692,'Infos Relatório'!I$1,'Faturamento SP3'!$T$2:$T$692,"Sim")</f>
        <v>0</v>
      </c>
      <c r="M422" s="27" t="e">
        <f t="shared" si="158"/>
        <v>#DIV/0!</v>
      </c>
      <c r="N422" s="24">
        <f>SUMIFS('Faturamento SP3'!$H$2:$H$692,'Faturamento SP3'!$D$2:$D$692,'Infos Relatório'!$B$406,'Faturamento SP3'!$E$2:$E$692,'Infos Relatório'!$B422,'Faturamento SP3'!$Z$2:$Z$692,'Infos Relatório'!I$1)</f>
        <v>0</v>
      </c>
      <c r="O422" s="23">
        <f>COUNTIFS('Faturamento SP3'!$D$2:$D$692,'Infos Relatório'!$B$406,'Faturamento SP3'!$E$2:$E$692,'Infos Relatório'!$B422,'Faturamento SP3'!$Z$2:$Z$692,'Infos Relatório'!O$1)</f>
        <v>0</v>
      </c>
      <c r="P422" s="13">
        <f>SUMIFS('Faturamento SP3'!$G$2:$G$692,'Faturamento SP3'!$D$2:$D$692,'Infos Relatório'!$B$406,'Faturamento SP3'!$E$2:$E$692,'Infos Relatório'!$B422,'Faturamento SP3'!$Z$2:$Z$692,'Infos Relatório'!O$1)</f>
        <v>0</v>
      </c>
      <c r="Q422" s="13">
        <f>SUMIFS('Faturamento SP3'!$J$2:$J$692,'Faturamento SP3'!$D$2:$D$692,'Infos Relatório'!$B$406,'Faturamento SP3'!$E$2:$E$692,'Infos Relatório'!$B422,'Faturamento SP3'!$Z$2:$Z$692,'Infos Relatório'!O$1)</f>
        <v>0</v>
      </c>
      <c r="R422" s="14">
        <f>SUMIFS('Faturamento SP3'!$O$2:$O$692,'Faturamento SP3'!$D$2:$D$692,'Infos Relatório'!$B$406,'Faturamento SP3'!$E$2:$E$692,'Infos Relatório'!$B422,'Faturamento SP3'!$Z$2:$Z$692,'Infos Relatório'!O$1,'Faturamento SP3'!$T$2:$T$692,"Sim")+SUMIFS('Faturamento SP3'!$P$2:$P$692,'Faturamento SP3'!$D$2:$D$692,'Infos Relatório'!$B$406,'Faturamento SP3'!$E$2:$E$692,'Infos Relatório'!$B422,'Faturamento SP3'!$Z$2:$Z$692,'Infos Relatório'!O$1,'Faturamento SP3'!$T$2:$T$692,"Sim")</f>
        <v>0</v>
      </c>
      <c r="S422" s="27" t="e">
        <f t="shared" si="159"/>
        <v>#DIV/0!</v>
      </c>
      <c r="T422" s="24">
        <f>SUMIFS('Faturamento SP3'!$H$2:$H$692,'Faturamento SP3'!$D$2:$D$692,'Infos Relatório'!$B$406,'Faturamento SP3'!$E$2:$E$692,'Infos Relatório'!$B422,'Faturamento SP3'!$Z$2:$Z$692,'Infos Relatório'!O$1)</f>
        <v>0</v>
      </c>
      <c r="U422" s="23">
        <f>COUNTIFS('Faturamento SP3'!$D$2:$D$692,'Infos Relatório'!$B$406,'Faturamento SP3'!$E$2:$E$692,'Infos Relatório'!$B422,'Faturamento SP3'!$Z$2:$Z$692,'Infos Relatório'!U$1)</f>
        <v>0</v>
      </c>
      <c r="V422" s="13">
        <f>SUMIFS('Faturamento SP3'!$G$2:$G$692,'Faturamento SP3'!$D$2:$D$692,'Infos Relatório'!$B$406,'Faturamento SP3'!$E$2:$E$692,'Infos Relatório'!$B422,'Faturamento SP3'!$Z$2:$Z$692,'Infos Relatório'!U$1)</f>
        <v>0</v>
      </c>
      <c r="W422" s="13">
        <f>SUMIFS('Faturamento SP3'!$J$2:$J$692,'Faturamento SP3'!$D$2:$D$692,'Infos Relatório'!$B$406,'Faturamento SP3'!$E$2:$E$692,'Infos Relatório'!$B422,'Faturamento SP3'!$Z$2:$Z$692,'Infos Relatório'!U$1)</f>
        <v>0</v>
      </c>
      <c r="X422" s="14">
        <f>SUMIFS('Faturamento SP3'!$O$2:$O$692,'Faturamento SP3'!$D$2:$D$692,'Infos Relatório'!$B$406,'Faturamento SP3'!$E$2:$E$692,'Infos Relatório'!$B422,'Faturamento SP3'!$Z$2:$Z$692,'Infos Relatório'!U$1,'Faturamento SP3'!$T$2:$T$692,"Sim")+SUMIFS('Faturamento SP3'!$P$2:$P$692,'Faturamento SP3'!$D$2:$D$692,'Infos Relatório'!$B$406,'Faturamento SP3'!$E$2:$E$692,'Infos Relatório'!$B422,'Faturamento SP3'!$Z$2:$Z$692,'Infos Relatório'!U$1,'Faturamento SP3'!$T$2:$T$692,"Sim")</f>
        <v>0</v>
      </c>
      <c r="Y422" s="27" t="e">
        <f t="shared" si="160"/>
        <v>#DIV/0!</v>
      </c>
      <c r="Z422" s="24">
        <f>SUMIFS('Faturamento SP3'!$H$2:$H$692,'Faturamento SP3'!$D$2:$D$692,'Infos Relatório'!$B$406,'Faturamento SP3'!$E$2:$E$692,'Infos Relatório'!$B422,'Faturamento SP3'!$Z$2:$Z$692,'Infos Relatório'!U$1)</f>
        <v>0</v>
      </c>
      <c r="AA422" s="23">
        <f>COUNTIFS('Faturamento SP3'!$D$2:$D$692,'Infos Relatório'!$B$406,'Faturamento SP3'!$E$2:$E$692,'Infos Relatório'!$B422,'Faturamento SP3'!$Z$2:$Z$692,'Infos Relatório'!AA$1)</f>
        <v>0</v>
      </c>
      <c r="AB422" s="13">
        <f>SUMIFS('Faturamento SP3'!$G$2:$G$692,'Faturamento SP3'!$D$2:$D$692,'Infos Relatório'!$B$406,'Faturamento SP3'!$E$2:$E$692,'Infos Relatório'!$B422,'Faturamento SP3'!$Z$2:$Z$692,'Infos Relatório'!AA$1)</f>
        <v>0</v>
      </c>
      <c r="AC422" s="13">
        <f>SUMIFS('Faturamento SP3'!$J$2:$J$692,'Faturamento SP3'!$D$2:$D$692,'Infos Relatório'!$B$406,'Faturamento SP3'!$E$2:$E$692,'Infos Relatório'!$B422,'Faturamento SP3'!$Z$2:$Z$692,'Infos Relatório'!AA$1)</f>
        <v>0</v>
      </c>
      <c r="AD422" s="14">
        <f>SUMIFS('Faturamento SP3'!$O$2:$O$692,'Faturamento SP3'!$D$2:$D$692,'Infos Relatório'!$B$406,'Faturamento SP3'!$E$2:$E$692,'Infos Relatório'!$B422,'Faturamento SP3'!$Z$2:$Z$692,'Infos Relatório'!AA$1,'Faturamento SP3'!$T$2:$T$692,"Sim")+SUMIFS('Faturamento SP3'!$P$2:$P$692,'Faturamento SP3'!$D$2:$D$692,'Infos Relatório'!$B$406,'Faturamento SP3'!$E$2:$E$692,'Infos Relatório'!$B422,'Faturamento SP3'!$Z$2:$Z$692,'Infos Relatório'!AA$1,'Faturamento SP3'!$T$2:$T$692,"Sim")</f>
        <v>0</v>
      </c>
      <c r="AE422" s="27" t="e">
        <f t="shared" si="161"/>
        <v>#DIV/0!</v>
      </c>
      <c r="AF422" s="24">
        <f>SUMIFS('Faturamento SP3'!$H$2:$H$692,'Faturamento SP3'!$D$2:$D$692,'Infos Relatório'!$B$406,'Faturamento SP3'!$E$2:$E$692,'Infos Relatório'!$B422,'Faturamento SP3'!$Z$2:$Z$692,'Infos Relatório'!AA$1)</f>
        <v>0</v>
      </c>
      <c r="AG422" s="23">
        <f>COUNTIFS('Faturamento SP3'!$D$2:$D$692,'Infos Relatório'!$B$406,'Faturamento SP3'!$E$2:$E$692,'Infos Relatório'!$B422,'Faturamento SP3'!$Z$2:$Z$692,'Infos Relatório'!AG$1)</f>
        <v>0</v>
      </c>
      <c r="AH422" s="13">
        <f>SUMIFS('Faturamento SP3'!$G$2:$G$692,'Faturamento SP3'!$D$2:$D$692,'Infos Relatório'!$B$406,'Faturamento SP3'!$E$2:$E$692,'Infos Relatório'!$B422,'Faturamento SP3'!$Z$2:$Z$692,'Infos Relatório'!AG$1)</f>
        <v>0</v>
      </c>
      <c r="AI422" s="13">
        <f>SUMIFS('Faturamento SP3'!$J$2:$J$692,'Faturamento SP3'!$D$2:$D$692,'Infos Relatório'!$B$406,'Faturamento SP3'!$E$2:$E$692,'Infos Relatório'!$B422,'Faturamento SP3'!$Z$2:$Z$692,'Infos Relatório'!AG$1)</f>
        <v>0</v>
      </c>
      <c r="AJ422" s="14">
        <f>SUMIFS('Faturamento SP3'!$O$2:$O$692,'Faturamento SP3'!$D$2:$D$692,'Infos Relatório'!$B$406,'Faturamento SP3'!$E$2:$E$692,'Infos Relatório'!$B422,'Faturamento SP3'!$Z$2:$Z$692,'Infos Relatório'!AG$1,'Faturamento SP3'!$T$2:$T$692,"Sim")+SUMIFS('Faturamento SP3'!$P$2:$P$692,'Faturamento SP3'!$D$2:$D$692,'Infos Relatório'!$B$406,'Faturamento SP3'!$E$2:$E$692,'Infos Relatório'!$B422,'Faturamento SP3'!$Z$2:$Z$692,'Infos Relatório'!AG$1,'Faturamento SP3'!$T$2:$T$692,"Sim")</f>
        <v>0</v>
      </c>
      <c r="AK422" s="27" t="e">
        <f t="shared" si="162"/>
        <v>#DIV/0!</v>
      </c>
      <c r="AL422" s="24">
        <f>SUMIFS('Faturamento SP3'!$H$2:$H$692,'Faturamento SP3'!$D$2:$D$692,'Infos Relatório'!$B$406,'Faturamento SP3'!$E$2:$E$692,'Infos Relatório'!$B422,'Faturamento SP3'!$Z$2:$Z$692,'Infos Relatório'!AG$1)</f>
        <v>0</v>
      </c>
      <c r="AM422" s="23">
        <f>COUNTIFS('Faturamento SP3'!$D$2:$D$692,'Infos Relatório'!$B$406,'Faturamento SP3'!$E$2:$E$692,'Infos Relatório'!$B422,'Faturamento SP3'!$Z$2:$Z$692,'Infos Relatório'!AM$1)</f>
        <v>0</v>
      </c>
      <c r="AN422" s="13">
        <f>SUMIFS('Faturamento SP3'!$G$2:$G$692,'Faturamento SP3'!$D$2:$D$692,'Infos Relatório'!$B$406,'Faturamento SP3'!$E$2:$E$692,'Infos Relatório'!$B422,'Faturamento SP3'!$Z$2:$Z$692,'Infos Relatório'!AM$1)</f>
        <v>0</v>
      </c>
      <c r="AO422" s="13">
        <f>SUMIFS('Faturamento SP3'!$J$2:$J$692,'Faturamento SP3'!$D$2:$D$692,'Infos Relatório'!$B$406,'Faturamento SP3'!$E$2:$E$692,'Infos Relatório'!$B422,'Faturamento SP3'!$Z$2:$Z$692,'Infos Relatório'!AM$1)</f>
        <v>0</v>
      </c>
      <c r="AP422" s="14">
        <f>SUMIFS('Faturamento SP3'!$O$2:$O$692,'Faturamento SP3'!$D$2:$D$692,'Infos Relatório'!$B$406,'Faturamento SP3'!$E$2:$E$692,'Infos Relatório'!$B422,'Faturamento SP3'!$Z$2:$Z$692,'Infos Relatório'!AM$1,'Faturamento SP3'!$T$2:$T$692,"Sim")+SUMIFS('Faturamento SP3'!$P$2:$P$692,'Faturamento SP3'!$D$2:$D$692,'Infos Relatório'!$B$406,'Faturamento SP3'!$E$2:$E$692,'Infos Relatório'!$B422,'Faturamento SP3'!$Z$2:$Z$692,'Infos Relatório'!AM$1,'Faturamento SP3'!$T$2:$T$692,"Sim")</f>
        <v>0</v>
      </c>
      <c r="AQ422" s="27" t="e">
        <f t="shared" si="163"/>
        <v>#DIV/0!</v>
      </c>
      <c r="AR422" s="24">
        <f>SUMIFS('Faturamento SP3'!$H$2:$H$692,'Faturamento SP3'!$D$2:$D$692,'Infos Relatório'!$B$406,'Faturamento SP3'!$E$2:$E$692,'Infos Relatório'!$B422,'Faturamento SP3'!$Z$2:$Z$692,'Infos Relatório'!AM$1)</f>
        <v>0</v>
      </c>
      <c r="AS422" s="23">
        <f>COUNTIFS('Faturamento SP3'!$D$2:$D$692,'Infos Relatório'!$B$406,'Faturamento SP3'!$E$2:$E$692,'Infos Relatório'!$B422,'Faturamento SP3'!$Z$2:$Z$692,'Infos Relatório'!AS$1)</f>
        <v>0</v>
      </c>
      <c r="AT422" s="13">
        <f>SUMIFS('Faturamento SP3'!$G$2:$G$692,'Faturamento SP3'!$D$2:$D$692,'Infos Relatório'!$B$406,'Faturamento SP3'!$E$2:$E$692,'Infos Relatório'!$B422,'Faturamento SP3'!$Z$2:$Z$692,'Infos Relatório'!AS$1)</f>
        <v>0</v>
      </c>
      <c r="AU422" s="13">
        <f>SUMIFS('Faturamento SP3'!$J$2:$J$692,'Faturamento SP3'!$D$2:$D$692,'Infos Relatório'!$B$406,'Faturamento SP3'!$E$2:$E$692,'Infos Relatório'!$B422,'Faturamento SP3'!$Z$2:$Z$692,'Infos Relatório'!AS$1)</f>
        <v>0</v>
      </c>
      <c r="AV422" s="14">
        <f>SUMIFS('Faturamento SP3'!$O$2:$O$692,'Faturamento SP3'!$D$2:$D$692,'Infos Relatório'!$B$406,'Faturamento SP3'!$E$2:$E$692,'Infos Relatório'!$B422,'Faturamento SP3'!$Z$2:$Z$692,'Infos Relatório'!AS$1,'Faturamento SP3'!$T$2:$T$692,"Sim")+SUMIFS('Faturamento SP3'!$P$2:$P$692,'Faturamento SP3'!$D$2:$D$692,'Infos Relatório'!$B$406,'Faturamento SP3'!$E$2:$E$692,'Infos Relatório'!$B422,'Faturamento SP3'!$Z$2:$Z$692,'Infos Relatório'!AS$1,'Faturamento SP3'!$T$2:$T$692,"Sim")</f>
        <v>0</v>
      </c>
      <c r="AW422" s="27" t="e">
        <f t="shared" si="164"/>
        <v>#DIV/0!</v>
      </c>
      <c r="AX422" s="24">
        <f>SUMIFS('Faturamento SP3'!$H$2:$H$692,'Faturamento SP3'!$D$2:$D$692,'Infos Relatório'!$B$406,'Faturamento SP3'!$E$2:$E$692,'Infos Relatório'!$B422,'Faturamento SP3'!$Z$2:$Z$692,'Infos Relatório'!AS$1)</f>
        <v>0</v>
      </c>
      <c r="AY422" s="23">
        <f>COUNTIFS('Faturamento SP3'!$D$2:$D$692,'Infos Relatório'!$B$406,'Faturamento SP3'!$E$2:$E$692,'Infos Relatório'!$B422,'Faturamento SP3'!$Z$2:$Z$692,'Infos Relatório'!AY$1)</f>
        <v>0</v>
      </c>
      <c r="AZ422" s="13">
        <f>SUMIFS('Faturamento SP3'!$G$2:$G$692,'Faturamento SP3'!$D$2:$D$692,'Infos Relatório'!$B$406,'Faturamento SP3'!$E$2:$E$692,'Infos Relatório'!$B422,'Faturamento SP3'!$Z$2:$Z$692,'Infos Relatório'!AY$1)</f>
        <v>0</v>
      </c>
      <c r="BA422" s="13">
        <f>SUMIFS('Faturamento SP3'!$J$2:$J$692,'Faturamento SP3'!$D$2:$D$692,'Infos Relatório'!$B$406,'Faturamento SP3'!$E$2:$E$692,'Infos Relatório'!$B422,'Faturamento SP3'!$Z$2:$Z$692,'Infos Relatório'!AY$1)</f>
        <v>0</v>
      </c>
      <c r="BB422" s="14">
        <f>SUMIFS('Faturamento SP3'!$O$2:$O$692,'Faturamento SP3'!$D$2:$D$692,'Infos Relatório'!$B$406,'Faturamento SP3'!$E$2:$E$692,'Infos Relatório'!$B422,'Faturamento SP3'!$Z$2:$Z$692,'Infos Relatório'!AY$1,'Faturamento SP3'!$T$2:$T$692,"Sim")+SUMIFS('Faturamento SP3'!$P$2:$P$692,'Faturamento SP3'!$D$2:$D$692,'Infos Relatório'!$B$406,'Faturamento SP3'!$E$2:$E$692,'Infos Relatório'!$B422,'Faturamento SP3'!$Z$2:$Z$692,'Infos Relatório'!AY$1,'Faturamento SP3'!$T$2:$T$692,"Sim")</f>
        <v>0</v>
      </c>
      <c r="BC422" s="27" t="e">
        <f t="shared" si="165"/>
        <v>#DIV/0!</v>
      </c>
      <c r="BD422" s="24">
        <f>SUMIFS('Faturamento SP3'!$H$2:$H$692,'Faturamento SP3'!$D$2:$D$692,'Infos Relatório'!$B$406,'Faturamento SP3'!$E$2:$E$692,'Infos Relatório'!$B422,'Faturamento SP3'!$Z$2:$Z$692,'Infos Relatório'!AY$1)</f>
        <v>0</v>
      </c>
      <c r="BE422" s="23">
        <f>COUNTIFS('Faturamento SP3'!$D$2:$D$692,'Infos Relatório'!$B$406,'Faturamento SP3'!$E$2:$E$692,'Infos Relatório'!$B422,'Faturamento SP3'!$Z$2:$Z$692,'Infos Relatório'!BE$1)</f>
        <v>0</v>
      </c>
      <c r="BF422" s="13">
        <f>SUMIFS('Faturamento SP3'!$G$2:$G$692,'Faturamento SP3'!$D$2:$D$692,'Infos Relatório'!$B$406,'Faturamento SP3'!$E$2:$E$692,'Infos Relatório'!$B422,'Faturamento SP3'!$Z$2:$Z$692,'Infos Relatório'!BE$1)</f>
        <v>0</v>
      </c>
      <c r="BG422" s="13">
        <f>SUMIFS('Faturamento SP3'!$J$2:$J$692,'Faturamento SP3'!$D$2:$D$692,'Infos Relatório'!$B$406,'Faturamento SP3'!$E$2:$E$692,'Infos Relatório'!$B422,'Faturamento SP3'!$Z$2:$Z$692,'Infos Relatório'!BE$1)</f>
        <v>0</v>
      </c>
      <c r="BH422" s="14">
        <f>SUMIFS('Faturamento SP3'!$O$2:$O$692,'Faturamento SP3'!$D$2:$D$692,'Infos Relatório'!$B$406,'Faturamento SP3'!$E$2:$E$692,'Infos Relatório'!$B422,'Faturamento SP3'!$Z$2:$Z$692,'Infos Relatório'!BE$1,'Faturamento SP3'!$T$2:$T$692,"Sim")+SUMIFS('Faturamento SP3'!$P$2:$P$692,'Faturamento SP3'!$D$2:$D$692,'Infos Relatório'!$B$406,'Faturamento SP3'!$E$2:$E$692,'Infos Relatório'!$B422,'Faturamento SP3'!$Z$2:$Z$692,'Infos Relatório'!BE$1,'Faturamento SP3'!$T$2:$T$692,"Sim")</f>
        <v>0</v>
      </c>
      <c r="BI422" s="27" t="e">
        <f t="shared" si="166"/>
        <v>#DIV/0!</v>
      </c>
      <c r="BJ422" s="24">
        <f>SUMIFS('Faturamento SP3'!$H$2:$H$692,'Faturamento SP3'!$D$2:$D$692,'Infos Relatório'!$B$406,'Faturamento SP3'!$E$2:$E$692,'Infos Relatório'!$B422,'Faturamento SP3'!$Z$2:$Z$692,'Infos Relatório'!BE$1)</f>
        <v>0</v>
      </c>
      <c r="BK422" s="23">
        <f>COUNTIFS('Faturamento SP3'!$D$2:$D$692,'Infos Relatório'!$B$406,'Faturamento SP3'!$E$2:$E$692,'Infos Relatório'!$B422,'Faturamento SP3'!$Z$2:$Z$692,'Infos Relatório'!BK$1)</f>
        <v>0</v>
      </c>
      <c r="BL422" s="13">
        <f>SUMIFS('Faturamento SP3'!$G$2:$G$692,'Faturamento SP3'!$D$2:$D$692,'Infos Relatório'!$B$406,'Faturamento SP3'!$E$2:$E$692,'Infos Relatório'!$B422,'Faturamento SP3'!$Z$2:$Z$692,'Infos Relatório'!BK$1)</f>
        <v>0</v>
      </c>
      <c r="BM422" s="13">
        <f>SUMIFS('Faturamento SP3'!$J$2:$J$692,'Faturamento SP3'!$D$2:$D$692,'Infos Relatório'!$B$406,'Faturamento SP3'!$E$2:$E$692,'Infos Relatório'!$B422,'Faturamento SP3'!$Z$2:$Z$692,'Infos Relatório'!BK$1)</f>
        <v>0</v>
      </c>
      <c r="BN422" s="14">
        <f>SUMIFS('Faturamento SP3'!$O$2:$O$692,'Faturamento SP3'!$D$2:$D$692,'Infos Relatório'!$B$406,'Faturamento SP3'!$E$2:$E$692,'Infos Relatório'!$B422,'Faturamento SP3'!$Z$2:$Z$692,'Infos Relatório'!BK$1,'Faturamento SP3'!$T$2:$T$692,"Sim")+SUMIFS('Faturamento SP3'!$P$2:$P$692,'Faturamento SP3'!$D$2:$D$692,'Infos Relatório'!$B$406,'Faturamento SP3'!$E$2:$E$692,'Infos Relatório'!$B422,'Faturamento SP3'!$Z$2:$Z$692,'Infos Relatório'!BK$1,'Faturamento SP3'!$T$2:$T$692,"Sim")</f>
        <v>0</v>
      </c>
      <c r="BO422" s="27" t="e">
        <f t="shared" si="167"/>
        <v>#DIV/0!</v>
      </c>
      <c r="BP422" s="24">
        <f>SUMIFS('Faturamento SP3'!$H$2:$H$692,'Faturamento SP3'!$D$2:$D$692,'Infos Relatório'!$B$406,'Faturamento SP3'!$E$2:$E$692,'Infos Relatório'!$B422,'Faturamento SP3'!$Z$2:$Z$692,'Infos Relatório'!BK$1)</f>
        <v>0</v>
      </c>
      <c r="BQ422" s="23">
        <f>COUNTIFS('Faturamento SP3'!$D$2:$D$692,'Infos Relatório'!$B$406,'Faturamento SP3'!$E$2:$E$692,'Infos Relatório'!$B422,'Faturamento SP3'!$Z$2:$Z$692,'Infos Relatório'!BQ$1)</f>
        <v>0</v>
      </c>
      <c r="BR422" s="13">
        <f>SUMIFS('Faturamento SP3'!$G$2:$G$692,'Faturamento SP3'!$D$2:$D$692,'Infos Relatório'!$B$406,'Faturamento SP3'!$E$2:$E$692,'Infos Relatório'!$B422,'Faturamento SP3'!$Z$2:$Z$692,'Infos Relatório'!BQ$1)</f>
        <v>0</v>
      </c>
      <c r="BS422" s="13">
        <f>SUMIFS('Faturamento SP3'!$J$2:$J$692,'Faturamento SP3'!$D$2:$D$692,'Infos Relatório'!$B$406,'Faturamento SP3'!$E$2:$E$692,'Infos Relatório'!$B422,'Faturamento SP3'!$Z$2:$Z$692,'Infos Relatório'!BQ$1)</f>
        <v>0</v>
      </c>
      <c r="BT422" s="14">
        <f>SUMIFS('Faturamento SP3'!$O$2:$O$692,'Faturamento SP3'!$D$2:$D$692,'Infos Relatório'!$B$406,'Faturamento SP3'!$E$2:$E$692,'Infos Relatório'!$B422,'Faturamento SP3'!$Z$2:$Z$692,'Infos Relatório'!BQ$1,'Faturamento SP3'!$T$2:$T$692,"Sim")+SUMIFS('Faturamento SP3'!$P$2:$P$692,'Faturamento SP3'!$D$2:$D$692,'Infos Relatório'!$B$406,'Faturamento SP3'!$E$2:$E$692,'Infos Relatório'!$B422,'Faturamento SP3'!$Z$2:$Z$692,'Infos Relatório'!BQ$1,'Faturamento SP3'!$T$2:$T$692,"Sim")</f>
        <v>0</v>
      </c>
      <c r="BU422" s="27" t="e">
        <f t="shared" si="168"/>
        <v>#DIV/0!</v>
      </c>
      <c r="BV422" s="24">
        <f>SUMIFS('Faturamento SP3'!$H$2:$H$692,'Faturamento SP3'!$D$2:$D$692,'Infos Relatório'!$B$406,'Faturamento SP3'!$E$2:$E$692,'Infos Relatório'!$B422,'Faturamento SP3'!$Z$2:$Z$692,'Infos Relatório'!BQ$1)</f>
        <v>0</v>
      </c>
    </row>
    <row r="423" spans="2:74">
      <c r="B423" s="17" t="s">
        <v>23</v>
      </c>
      <c r="C423" s="23">
        <f>COUNTIFS('Faturamento SP3'!$D$2:$D$692,'Infos Relatório'!$B$406,'Faturamento SP3'!$E$2:$E$692,'Infos Relatório'!$B423,'Faturamento SP3'!$Z$2:$Z$692,'Infos Relatório'!C$1)</f>
        <v>0</v>
      </c>
      <c r="D423" s="13">
        <f>SUMIFS('Faturamento SP3'!$G$2:$G$692,'Faturamento SP3'!$D$2:$D$692,'Infos Relatório'!$B$406,'Faturamento SP3'!$E$2:$E$692,'Infos Relatório'!$B423,'Faturamento SP3'!$Z$2:$Z$692,'Infos Relatório'!C$1)</f>
        <v>0</v>
      </c>
      <c r="E423" s="13">
        <f>SUMIFS('Faturamento SP3'!$J$2:$J$692,'Faturamento SP3'!$D$2:$D$692,'Infos Relatório'!$B$406,'Faturamento SP3'!$E$2:$E$692,'Infos Relatório'!$B423,'Faturamento SP3'!$Z$2:$Z$692,'Infos Relatório'!C$1)</f>
        <v>0</v>
      </c>
      <c r="F423" s="14">
        <f>SUMIFS('Faturamento SP3'!$O$2:$O$692,'Faturamento SP3'!$D$2:$D$692,'Infos Relatório'!$B$406,'Faturamento SP3'!$E$2:$E$692,'Infos Relatório'!$B423,'Faturamento SP3'!$Z$2:$Z$692,'Infos Relatório'!C$1,'Faturamento SP3'!$T$2:$T$692,"Sim")+SUMIFS('Faturamento SP3'!$P$2:$P$692,'Faturamento SP3'!$D$2:$D$692,'Infos Relatório'!$B$406,'Faturamento SP3'!$E$2:$E$692,'Infos Relatório'!$B423,'Faturamento SP3'!$Z$2:$Z$692,'Infos Relatório'!C$1,'Faturamento SP3'!$T$2:$T$692,"Sim")</f>
        <v>0</v>
      </c>
      <c r="G423" s="27" t="e">
        <f t="shared" si="157"/>
        <v>#DIV/0!</v>
      </c>
      <c r="H423" s="24">
        <f>SUMIFS('Faturamento SP3'!$H$2:$H$692,'Faturamento SP3'!$D$2:$D$692,'Infos Relatório'!$B$406,'Faturamento SP3'!$E$2:$E$692,'Infos Relatório'!$B423,'Faturamento SP3'!$Z$2:$Z$692,'Infos Relatório'!C$1)</f>
        <v>0</v>
      </c>
      <c r="I423" s="23">
        <f>COUNTIFS('Faturamento SP3'!$D$2:$D$692,'Infos Relatório'!$B$406,'Faturamento SP3'!$E$2:$E$692,'Infos Relatório'!$B423,'Faturamento SP3'!$Z$2:$Z$692,'Infos Relatório'!I$1)</f>
        <v>0</v>
      </c>
      <c r="J423" s="13">
        <f>SUMIFS('Faturamento SP3'!$G$2:$G$692,'Faturamento SP3'!$D$2:$D$692,'Infos Relatório'!$B$406,'Faturamento SP3'!$E$2:$E$692,'Infos Relatório'!$B423,'Faturamento SP3'!$Z$2:$Z$692,'Infos Relatório'!I$1)</f>
        <v>0</v>
      </c>
      <c r="K423" s="13">
        <f>SUMIFS('Faturamento SP3'!$J$2:$J$692,'Faturamento SP3'!$D$2:$D$692,'Infos Relatório'!$B$406,'Faturamento SP3'!$E$2:$E$692,'Infos Relatório'!$B423,'Faturamento SP3'!$Z$2:$Z$692,'Infos Relatório'!I$1)</f>
        <v>0</v>
      </c>
      <c r="L423" s="14">
        <f>SUMIFS('Faturamento SP3'!$O$2:$O$692,'Faturamento SP3'!$D$2:$D$692,'Infos Relatório'!$B$406,'Faturamento SP3'!$E$2:$E$692,'Infos Relatório'!$B423,'Faturamento SP3'!$Z$2:$Z$692,'Infos Relatório'!I$1,'Faturamento SP3'!$T$2:$T$692,"Sim")+SUMIFS('Faturamento SP3'!$P$2:$P$692,'Faturamento SP3'!$D$2:$D$692,'Infos Relatório'!$B$406,'Faturamento SP3'!$E$2:$E$692,'Infos Relatório'!$B423,'Faturamento SP3'!$Z$2:$Z$692,'Infos Relatório'!I$1,'Faturamento SP3'!$T$2:$T$692,"Sim")</f>
        <v>0</v>
      </c>
      <c r="M423" s="27" t="e">
        <f t="shared" si="158"/>
        <v>#DIV/0!</v>
      </c>
      <c r="N423" s="24">
        <f>SUMIFS('Faturamento SP3'!$H$2:$H$692,'Faturamento SP3'!$D$2:$D$692,'Infos Relatório'!$B$406,'Faturamento SP3'!$E$2:$E$692,'Infos Relatório'!$B423,'Faturamento SP3'!$Z$2:$Z$692,'Infos Relatório'!I$1)</f>
        <v>0</v>
      </c>
      <c r="O423" s="23">
        <f>COUNTIFS('Faturamento SP3'!$D$2:$D$692,'Infos Relatório'!$B$406,'Faturamento SP3'!$E$2:$E$692,'Infos Relatório'!$B423,'Faturamento SP3'!$Z$2:$Z$692,'Infos Relatório'!O$1)</f>
        <v>0</v>
      </c>
      <c r="P423" s="13">
        <f>SUMIFS('Faturamento SP3'!$G$2:$G$692,'Faturamento SP3'!$D$2:$D$692,'Infos Relatório'!$B$406,'Faturamento SP3'!$E$2:$E$692,'Infos Relatório'!$B423,'Faturamento SP3'!$Z$2:$Z$692,'Infos Relatório'!O$1)</f>
        <v>0</v>
      </c>
      <c r="Q423" s="13">
        <f>SUMIFS('Faturamento SP3'!$J$2:$J$692,'Faturamento SP3'!$D$2:$D$692,'Infos Relatório'!$B$406,'Faturamento SP3'!$E$2:$E$692,'Infos Relatório'!$B423,'Faturamento SP3'!$Z$2:$Z$692,'Infos Relatório'!O$1)</f>
        <v>0</v>
      </c>
      <c r="R423" s="14">
        <f>SUMIFS('Faturamento SP3'!$O$2:$O$692,'Faturamento SP3'!$D$2:$D$692,'Infos Relatório'!$B$406,'Faturamento SP3'!$E$2:$E$692,'Infos Relatório'!$B423,'Faturamento SP3'!$Z$2:$Z$692,'Infos Relatório'!O$1,'Faturamento SP3'!$T$2:$T$692,"Sim")+SUMIFS('Faturamento SP3'!$P$2:$P$692,'Faturamento SP3'!$D$2:$D$692,'Infos Relatório'!$B$406,'Faturamento SP3'!$E$2:$E$692,'Infos Relatório'!$B423,'Faturamento SP3'!$Z$2:$Z$692,'Infos Relatório'!O$1,'Faturamento SP3'!$T$2:$T$692,"Sim")</f>
        <v>0</v>
      </c>
      <c r="S423" s="27" t="e">
        <f t="shared" si="159"/>
        <v>#DIV/0!</v>
      </c>
      <c r="T423" s="24">
        <f>SUMIFS('Faturamento SP3'!$H$2:$H$692,'Faturamento SP3'!$D$2:$D$692,'Infos Relatório'!$B$406,'Faturamento SP3'!$E$2:$E$692,'Infos Relatório'!$B423,'Faturamento SP3'!$Z$2:$Z$692,'Infos Relatório'!O$1)</f>
        <v>0</v>
      </c>
      <c r="U423" s="23">
        <f>COUNTIFS('Faturamento SP3'!$D$2:$D$692,'Infos Relatório'!$B$406,'Faturamento SP3'!$E$2:$E$692,'Infos Relatório'!$B423,'Faturamento SP3'!$Z$2:$Z$692,'Infos Relatório'!U$1)</f>
        <v>0</v>
      </c>
      <c r="V423" s="13">
        <f>SUMIFS('Faturamento SP3'!$G$2:$G$692,'Faturamento SP3'!$D$2:$D$692,'Infos Relatório'!$B$406,'Faturamento SP3'!$E$2:$E$692,'Infos Relatório'!$B423,'Faturamento SP3'!$Z$2:$Z$692,'Infos Relatório'!U$1)</f>
        <v>0</v>
      </c>
      <c r="W423" s="13">
        <f>SUMIFS('Faturamento SP3'!$J$2:$J$692,'Faturamento SP3'!$D$2:$D$692,'Infos Relatório'!$B$406,'Faturamento SP3'!$E$2:$E$692,'Infos Relatório'!$B423,'Faturamento SP3'!$Z$2:$Z$692,'Infos Relatório'!U$1)</f>
        <v>0</v>
      </c>
      <c r="X423" s="14">
        <f>SUMIFS('Faturamento SP3'!$O$2:$O$692,'Faturamento SP3'!$D$2:$D$692,'Infos Relatório'!$B$406,'Faturamento SP3'!$E$2:$E$692,'Infos Relatório'!$B423,'Faturamento SP3'!$Z$2:$Z$692,'Infos Relatório'!U$1,'Faturamento SP3'!$T$2:$T$692,"Sim")+SUMIFS('Faturamento SP3'!$P$2:$P$692,'Faturamento SP3'!$D$2:$D$692,'Infos Relatório'!$B$406,'Faturamento SP3'!$E$2:$E$692,'Infos Relatório'!$B423,'Faturamento SP3'!$Z$2:$Z$692,'Infos Relatório'!U$1,'Faturamento SP3'!$T$2:$T$692,"Sim")</f>
        <v>0</v>
      </c>
      <c r="Y423" s="27" t="e">
        <f t="shared" si="160"/>
        <v>#DIV/0!</v>
      </c>
      <c r="Z423" s="24">
        <f>SUMIFS('Faturamento SP3'!$H$2:$H$692,'Faturamento SP3'!$D$2:$D$692,'Infos Relatório'!$B$406,'Faturamento SP3'!$E$2:$E$692,'Infos Relatório'!$B423,'Faturamento SP3'!$Z$2:$Z$692,'Infos Relatório'!U$1)</f>
        <v>0</v>
      </c>
      <c r="AA423" s="23">
        <f>COUNTIFS('Faturamento SP3'!$D$2:$D$692,'Infos Relatório'!$B$406,'Faturamento SP3'!$E$2:$E$692,'Infos Relatório'!$B423,'Faturamento SP3'!$Z$2:$Z$692,'Infos Relatório'!AA$1)</f>
        <v>0</v>
      </c>
      <c r="AB423" s="13">
        <f>SUMIFS('Faturamento SP3'!$G$2:$G$692,'Faturamento SP3'!$D$2:$D$692,'Infos Relatório'!$B$406,'Faturamento SP3'!$E$2:$E$692,'Infos Relatório'!$B423,'Faturamento SP3'!$Z$2:$Z$692,'Infos Relatório'!AA$1)</f>
        <v>0</v>
      </c>
      <c r="AC423" s="13">
        <f>SUMIFS('Faturamento SP3'!$J$2:$J$692,'Faturamento SP3'!$D$2:$D$692,'Infos Relatório'!$B$406,'Faturamento SP3'!$E$2:$E$692,'Infos Relatório'!$B423,'Faturamento SP3'!$Z$2:$Z$692,'Infos Relatório'!AA$1)</f>
        <v>0</v>
      </c>
      <c r="AD423" s="14">
        <f>SUMIFS('Faturamento SP3'!$O$2:$O$692,'Faturamento SP3'!$D$2:$D$692,'Infos Relatório'!$B$406,'Faturamento SP3'!$E$2:$E$692,'Infos Relatório'!$B423,'Faturamento SP3'!$Z$2:$Z$692,'Infos Relatório'!AA$1,'Faturamento SP3'!$T$2:$T$692,"Sim")+SUMIFS('Faturamento SP3'!$P$2:$P$692,'Faturamento SP3'!$D$2:$D$692,'Infos Relatório'!$B$406,'Faturamento SP3'!$E$2:$E$692,'Infos Relatório'!$B423,'Faturamento SP3'!$Z$2:$Z$692,'Infos Relatório'!AA$1,'Faturamento SP3'!$T$2:$T$692,"Sim")</f>
        <v>0</v>
      </c>
      <c r="AE423" s="27" t="e">
        <f t="shared" si="161"/>
        <v>#DIV/0!</v>
      </c>
      <c r="AF423" s="24">
        <f>SUMIFS('Faturamento SP3'!$H$2:$H$692,'Faturamento SP3'!$D$2:$D$692,'Infos Relatório'!$B$406,'Faturamento SP3'!$E$2:$E$692,'Infos Relatório'!$B423,'Faturamento SP3'!$Z$2:$Z$692,'Infos Relatório'!AA$1)</f>
        <v>0</v>
      </c>
      <c r="AG423" s="23">
        <f>COUNTIFS('Faturamento SP3'!$D$2:$D$692,'Infos Relatório'!$B$406,'Faturamento SP3'!$E$2:$E$692,'Infos Relatório'!$B423,'Faturamento SP3'!$Z$2:$Z$692,'Infos Relatório'!AG$1)</f>
        <v>0</v>
      </c>
      <c r="AH423" s="13">
        <f>SUMIFS('Faturamento SP3'!$G$2:$G$692,'Faturamento SP3'!$D$2:$D$692,'Infos Relatório'!$B$406,'Faturamento SP3'!$E$2:$E$692,'Infos Relatório'!$B423,'Faturamento SP3'!$Z$2:$Z$692,'Infos Relatório'!AG$1)</f>
        <v>0</v>
      </c>
      <c r="AI423" s="13">
        <f>SUMIFS('Faturamento SP3'!$J$2:$J$692,'Faturamento SP3'!$D$2:$D$692,'Infos Relatório'!$B$406,'Faturamento SP3'!$E$2:$E$692,'Infos Relatório'!$B423,'Faturamento SP3'!$Z$2:$Z$692,'Infos Relatório'!AG$1)</f>
        <v>0</v>
      </c>
      <c r="AJ423" s="14">
        <f>SUMIFS('Faturamento SP3'!$O$2:$O$692,'Faturamento SP3'!$D$2:$D$692,'Infos Relatório'!$B$406,'Faturamento SP3'!$E$2:$E$692,'Infos Relatório'!$B423,'Faturamento SP3'!$Z$2:$Z$692,'Infos Relatório'!AG$1,'Faturamento SP3'!$T$2:$T$692,"Sim")+SUMIFS('Faturamento SP3'!$P$2:$P$692,'Faturamento SP3'!$D$2:$D$692,'Infos Relatório'!$B$406,'Faturamento SP3'!$E$2:$E$692,'Infos Relatório'!$B423,'Faturamento SP3'!$Z$2:$Z$692,'Infos Relatório'!AG$1,'Faturamento SP3'!$T$2:$T$692,"Sim")</f>
        <v>0</v>
      </c>
      <c r="AK423" s="27" t="e">
        <f t="shared" si="162"/>
        <v>#DIV/0!</v>
      </c>
      <c r="AL423" s="24">
        <f>SUMIFS('Faturamento SP3'!$H$2:$H$692,'Faturamento SP3'!$D$2:$D$692,'Infos Relatório'!$B$406,'Faturamento SP3'!$E$2:$E$692,'Infos Relatório'!$B423,'Faturamento SP3'!$Z$2:$Z$692,'Infos Relatório'!AG$1)</f>
        <v>0</v>
      </c>
      <c r="AM423" s="23">
        <f>COUNTIFS('Faturamento SP3'!$D$2:$D$692,'Infos Relatório'!$B$406,'Faturamento SP3'!$E$2:$E$692,'Infos Relatório'!$B423,'Faturamento SP3'!$Z$2:$Z$692,'Infos Relatório'!AM$1)</f>
        <v>0</v>
      </c>
      <c r="AN423" s="13">
        <f>SUMIFS('Faturamento SP3'!$G$2:$G$692,'Faturamento SP3'!$D$2:$D$692,'Infos Relatório'!$B$406,'Faturamento SP3'!$E$2:$E$692,'Infos Relatório'!$B423,'Faturamento SP3'!$Z$2:$Z$692,'Infos Relatório'!AM$1)</f>
        <v>0</v>
      </c>
      <c r="AO423" s="13">
        <f>SUMIFS('Faturamento SP3'!$J$2:$J$692,'Faturamento SP3'!$D$2:$D$692,'Infos Relatório'!$B$406,'Faturamento SP3'!$E$2:$E$692,'Infos Relatório'!$B423,'Faturamento SP3'!$Z$2:$Z$692,'Infos Relatório'!AM$1)</f>
        <v>0</v>
      </c>
      <c r="AP423" s="14">
        <f>SUMIFS('Faturamento SP3'!$O$2:$O$692,'Faturamento SP3'!$D$2:$D$692,'Infos Relatório'!$B$406,'Faturamento SP3'!$E$2:$E$692,'Infos Relatório'!$B423,'Faturamento SP3'!$Z$2:$Z$692,'Infos Relatório'!AM$1,'Faturamento SP3'!$T$2:$T$692,"Sim")+SUMIFS('Faturamento SP3'!$P$2:$P$692,'Faturamento SP3'!$D$2:$D$692,'Infos Relatório'!$B$406,'Faturamento SP3'!$E$2:$E$692,'Infos Relatório'!$B423,'Faturamento SP3'!$Z$2:$Z$692,'Infos Relatório'!AM$1,'Faturamento SP3'!$T$2:$T$692,"Sim")</f>
        <v>0</v>
      </c>
      <c r="AQ423" s="27" t="e">
        <f t="shared" si="163"/>
        <v>#DIV/0!</v>
      </c>
      <c r="AR423" s="24">
        <f>SUMIFS('Faturamento SP3'!$H$2:$H$692,'Faturamento SP3'!$D$2:$D$692,'Infos Relatório'!$B$406,'Faturamento SP3'!$E$2:$E$692,'Infos Relatório'!$B423,'Faturamento SP3'!$Z$2:$Z$692,'Infos Relatório'!AM$1)</f>
        <v>0</v>
      </c>
      <c r="AS423" s="23">
        <f>COUNTIFS('Faturamento SP3'!$D$2:$D$692,'Infos Relatório'!$B$406,'Faturamento SP3'!$E$2:$E$692,'Infos Relatório'!$B423,'Faturamento SP3'!$Z$2:$Z$692,'Infos Relatório'!AS$1)</f>
        <v>0</v>
      </c>
      <c r="AT423" s="13">
        <f>SUMIFS('Faturamento SP3'!$G$2:$G$692,'Faturamento SP3'!$D$2:$D$692,'Infos Relatório'!$B$406,'Faturamento SP3'!$E$2:$E$692,'Infos Relatório'!$B423,'Faturamento SP3'!$Z$2:$Z$692,'Infos Relatório'!AS$1)</f>
        <v>0</v>
      </c>
      <c r="AU423" s="13">
        <f>SUMIFS('Faturamento SP3'!$J$2:$J$692,'Faturamento SP3'!$D$2:$D$692,'Infos Relatório'!$B$406,'Faturamento SP3'!$E$2:$E$692,'Infos Relatório'!$B423,'Faturamento SP3'!$Z$2:$Z$692,'Infos Relatório'!AS$1)</f>
        <v>0</v>
      </c>
      <c r="AV423" s="14">
        <f>SUMIFS('Faturamento SP3'!$O$2:$O$692,'Faturamento SP3'!$D$2:$D$692,'Infos Relatório'!$B$406,'Faturamento SP3'!$E$2:$E$692,'Infos Relatório'!$B423,'Faturamento SP3'!$Z$2:$Z$692,'Infos Relatório'!AS$1,'Faturamento SP3'!$T$2:$T$692,"Sim")+SUMIFS('Faturamento SP3'!$P$2:$P$692,'Faturamento SP3'!$D$2:$D$692,'Infos Relatório'!$B$406,'Faturamento SP3'!$E$2:$E$692,'Infos Relatório'!$B423,'Faturamento SP3'!$Z$2:$Z$692,'Infos Relatório'!AS$1,'Faturamento SP3'!$T$2:$T$692,"Sim")</f>
        <v>0</v>
      </c>
      <c r="AW423" s="27" t="e">
        <f t="shared" si="164"/>
        <v>#DIV/0!</v>
      </c>
      <c r="AX423" s="24">
        <f>SUMIFS('Faturamento SP3'!$H$2:$H$692,'Faturamento SP3'!$D$2:$D$692,'Infos Relatório'!$B$406,'Faturamento SP3'!$E$2:$E$692,'Infos Relatório'!$B423,'Faturamento SP3'!$Z$2:$Z$692,'Infos Relatório'!AS$1)</f>
        <v>0</v>
      </c>
      <c r="AY423" s="23">
        <f>COUNTIFS('Faturamento SP3'!$D$2:$D$692,'Infos Relatório'!$B$406,'Faturamento SP3'!$E$2:$E$692,'Infos Relatório'!$B423,'Faturamento SP3'!$Z$2:$Z$692,'Infos Relatório'!AY$1)</f>
        <v>0</v>
      </c>
      <c r="AZ423" s="13">
        <f>SUMIFS('Faturamento SP3'!$G$2:$G$692,'Faturamento SP3'!$D$2:$D$692,'Infos Relatório'!$B$406,'Faturamento SP3'!$E$2:$E$692,'Infos Relatório'!$B423,'Faturamento SP3'!$Z$2:$Z$692,'Infos Relatório'!AY$1)</f>
        <v>0</v>
      </c>
      <c r="BA423" s="13">
        <f>SUMIFS('Faturamento SP3'!$J$2:$J$692,'Faturamento SP3'!$D$2:$D$692,'Infos Relatório'!$B$406,'Faturamento SP3'!$E$2:$E$692,'Infos Relatório'!$B423,'Faturamento SP3'!$Z$2:$Z$692,'Infos Relatório'!AY$1)</f>
        <v>0</v>
      </c>
      <c r="BB423" s="14">
        <f>SUMIFS('Faturamento SP3'!$O$2:$O$692,'Faturamento SP3'!$D$2:$D$692,'Infos Relatório'!$B$406,'Faturamento SP3'!$E$2:$E$692,'Infos Relatório'!$B423,'Faturamento SP3'!$Z$2:$Z$692,'Infos Relatório'!AY$1,'Faturamento SP3'!$T$2:$T$692,"Sim")+SUMIFS('Faturamento SP3'!$P$2:$P$692,'Faturamento SP3'!$D$2:$D$692,'Infos Relatório'!$B$406,'Faturamento SP3'!$E$2:$E$692,'Infos Relatório'!$B423,'Faturamento SP3'!$Z$2:$Z$692,'Infos Relatório'!AY$1,'Faturamento SP3'!$T$2:$T$692,"Sim")</f>
        <v>0</v>
      </c>
      <c r="BC423" s="27" t="e">
        <f t="shared" si="165"/>
        <v>#DIV/0!</v>
      </c>
      <c r="BD423" s="24">
        <f>SUMIFS('Faturamento SP3'!$H$2:$H$692,'Faturamento SP3'!$D$2:$D$692,'Infos Relatório'!$B$406,'Faturamento SP3'!$E$2:$E$692,'Infos Relatório'!$B423,'Faturamento SP3'!$Z$2:$Z$692,'Infos Relatório'!AY$1)</f>
        <v>0</v>
      </c>
      <c r="BE423" s="23">
        <f>COUNTIFS('Faturamento SP3'!$D$2:$D$692,'Infos Relatório'!$B$406,'Faturamento SP3'!$E$2:$E$692,'Infos Relatório'!$B423,'Faturamento SP3'!$Z$2:$Z$692,'Infos Relatório'!BE$1)</f>
        <v>0</v>
      </c>
      <c r="BF423" s="13">
        <f>SUMIFS('Faturamento SP3'!$G$2:$G$692,'Faturamento SP3'!$D$2:$D$692,'Infos Relatório'!$B$406,'Faturamento SP3'!$E$2:$E$692,'Infos Relatório'!$B423,'Faturamento SP3'!$Z$2:$Z$692,'Infos Relatório'!BE$1)</f>
        <v>0</v>
      </c>
      <c r="BG423" s="13">
        <f>SUMIFS('Faturamento SP3'!$J$2:$J$692,'Faturamento SP3'!$D$2:$D$692,'Infos Relatório'!$B$406,'Faturamento SP3'!$E$2:$E$692,'Infos Relatório'!$B423,'Faturamento SP3'!$Z$2:$Z$692,'Infos Relatório'!BE$1)</f>
        <v>0</v>
      </c>
      <c r="BH423" s="14">
        <f>SUMIFS('Faturamento SP3'!$O$2:$O$692,'Faturamento SP3'!$D$2:$D$692,'Infos Relatório'!$B$406,'Faturamento SP3'!$E$2:$E$692,'Infos Relatório'!$B423,'Faturamento SP3'!$Z$2:$Z$692,'Infos Relatório'!BE$1,'Faturamento SP3'!$T$2:$T$692,"Sim")+SUMIFS('Faturamento SP3'!$P$2:$P$692,'Faturamento SP3'!$D$2:$D$692,'Infos Relatório'!$B$406,'Faturamento SP3'!$E$2:$E$692,'Infos Relatório'!$B423,'Faturamento SP3'!$Z$2:$Z$692,'Infos Relatório'!BE$1,'Faturamento SP3'!$T$2:$T$692,"Sim")</f>
        <v>0</v>
      </c>
      <c r="BI423" s="27" t="e">
        <f t="shared" si="166"/>
        <v>#DIV/0!</v>
      </c>
      <c r="BJ423" s="24">
        <f>SUMIFS('Faturamento SP3'!$H$2:$H$692,'Faturamento SP3'!$D$2:$D$692,'Infos Relatório'!$B$406,'Faturamento SP3'!$E$2:$E$692,'Infos Relatório'!$B423,'Faturamento SP3'!$Z$2:$Z$692,'Infos Relatório'!BE$1)</f>
        <v>0</v>
      </c>
      <c r="BK423" s="23">
        <f>COUNTIFS('Faturamento SP3'!$D$2:$D$692,'Infos Relatório'!$B$406,'Faturamento SP3'!$E$2:$E$692,'Infos Relatório'!$B423,'Faturamento SP3'!$Z$2:$Z$692,'Infos Relatório'!BK$1)</f>
        <v>0</v>
      </c>
      <c r="BL423" s="13">
        <f>SUMIFS('Faturamento SP3'!$G$2:$G$692,'Faturamento SP3'!$D$2:$D$692,'Infos Relatório'!$B$406,'Faturamento SP3'!$E$2:$E$692,'Infos Relatório'!$B423,'Faturamento SP3'!$Z$2:$Z$692,'Infos Relatório'!BK$1)</f>
        <v>0</v>
      </c>
      <c r="BM423" s="13">
        <f>SUMIFS('Faturamento SP3'!$J$2:$J$692,'Faturamento SP3'!$D$2:$D$692,'Infos Relatório'!$B$406,'Faturamento SP3'!$E$2:$E$692,'Infos Relatório'!$B423,'Faturamento SP3'!$Z$2:$Z$692,'Infos Relatório'!BK$1)</f>
        <v>0</v>
      </c>
      <c r="BN423" s="14">
        <f>SUMIFS('Faturamento SP3'!$O$2:$O$692,'Faturamento SP3'!$D$2:$D$692,'Infos Relatório'!$B$406,'Faturamento SP3'!$E$2:$E$692,'Infos Relatório'!$B423,'Faturamento SP3'!$Z$2:$Z$692,'Infos Relatório'!BK$1,'Faturamento SP3'!$T$2:$T$692,"Sim")+SUMIFS('Faturamento SP3'!$P$2:$P$692,'Faturamento SP3'!$D$2:$D$692,'Infos Relatório'!$B$406,'Faturamento SP3'!$E$2:$E$692,'Infos Relatório'!$B423,'Faturamento SP3'!$Z$2:$Z$692,'Infos Relatório'!BK$1,'Faturamento SP3'!$T$2:$T$692,"Sim")</f>
        <v>0</v>
      </c>
      <c r="BO423" s="27" t="e">
        <f t="shared" si="167"/>
        <v>#DIV/0!</v>
      </c>
      <c r="BP423" s="24">
        <f>SUMIFS('Faturamento SP3'!$H$2:$H$692,'Faturamento SP3'!$D$2:$D$692,'Infos Relatório'!$B$406,'Faturamento SP3'!$E$2:$E$692,'Infos Relatório'!$B423,'Faturamento SP3'!$Z$2:$Z$692,'Infos Relatório'!BK$1)</f>
        <v>0</v>
      </c>
      <c r="BQ423" s="23">
        <f>COUNTIFS('Faturamento SP3'!$D$2:$D$692,'Infos Relatório'!$B$406,'Faturamento SP3'!$E$2:$E$692,'Infos Relatório'!$B423,'Faturamento SP3'!$Z$2:$Z$692,'Infos Relatório'!BQ$1)</f>
        <v>0</v>
      </c>
      <c r="BR423" s="13">
        <f>SUMIFS('Faturamento SP3'!$G$2:$G$692,'Faturamento SP3'!$D$2:$D$692,'Infos Relatório'!$B$406,'Faturamento SP3'!$E$2:$E$692,'Infos Relatório'!$B423,'Faturamento SP3'!$Z$2:$Z$692,'Infos Relatório'!BQ$1)</f>
        <v>0</v>
      </c>
      <c r="BS423" s="13">
        <f>SUMIFS('Faturamento SP3'!$J$2:$J$692,'Faturamento SP3'!$D$2:$D$692,'Infos Relatório'!$B$406,'Faturamento SP3'!$E$2:$E$692,'Infos Relatório'!$B423,'Faturamento SP3'!$Z$2:$Z$692,'Infos Relatório'!BQ$1)</f>
        <v>0</v>
      </c>
      <c r="BT423" s="14">
        <f>SUMIFS('Faturamento SP3'!$O$2:$O$692,'Faturamento SP3'!$D$2:$D$692,'Infos Relatório'!$B$406,'Faturamento SP3'!$E$2:$E$692,'Infos Relatório'!$B423,'Faturamento SP3'!$Z$2:$Z$692,'Infos Relatório'!BQ$1,'Faturamento SP3'!$T$2:$T$692,"Sim")+SUMIFS('Faturamento SP3'!$P$2:$P$692,'Faturamento SP3'!$D$2:$D$692,'Infos Relatório'!$B$406,'Faturamento SP3'!$E$2:$E$692,'Infos Relatório'!$B423,'Faturamento SP3'!$Z$2:$Z$692,'Infos Relatório'!BQ$1,'Faturamento SP3'!$T$2:$T$692,"Sim")</f>
        <v>0</v>
      </c>
      <c r="BU423" s="27" t="e">
        <f t="shared" si="168"/>
        <v>#DIV/0!</v>
      </c>
      <c r="BV423" s="24">
        <f>SUMIFS('Faturamento SP3'!$H$2:$H$692,'Faturamento SP3'!$D$2:$D$692,'Infos Relatório'!$B$406,'Faturamento SP3'!$E$2:$E$692,'Infos Relatório'!$B423,'Faturamento SP3'!$Z$2:$Z$692,'Infos Relatório'!BQ$1)</f>
        <v>0</v>
      </c>
    </row>
    <row r="424" spans="2:74">
      <c r="B424" s="17" t="s">
        <v>24</v>
      </c>
      <c r="C424" s="23">
        <f>COUNTIFS('Faturamento SP3'!$D$2:$D$692,'Infos Relatório'!$B$406,'Faturamento SP3'!$E$2:$E$692,'Infos Relatório'!$B424,'Faturamento SP3'!$Z$2:$Z$692,'Infos Relatório'!C$1)</f>
        <v>0</v>
      </c>
      <c r="D424" s="13">
        <f>SUMIFS('Faturamento SP3'!$G$2:$G$692,'Faturamento SP3'!$D$2:$D$692,'Infos Relatório'!$B$406,'Faturamento SP3'!$E$2:$E$692,'Infos Relatório'!$B424,'Faturamento SP3'!$Z$2:$Z$692,'Infos Relatório'!C$1)</f>
        <v>0</v>
      </c>
      <c r="E424" s="13">
        <f>SUMIFS('Faturamento SP3'!$J$2:$J$692,'Faturamento SP3'!$D$2:$D$692,'Infos Relatório'!$B$406,'Faturamento SP3'!$E$2:$E$692,'Infos Relatório'!$B424,'Faturamento SP3'!$Z$2:$Z$692,'Infos Relatório'!C$1)</f>
        <v>0</v>
      </c>
      <c r="F424" s="14">
        <f>SUMIFS('Faturamento SP3'!$O$2:$O$692,'Faturamento SP3'!$D$2:$D$692,'Infos Relatório'!$B$406,'Faturamento SP3'!$E$2:$E$692,'Infos Relatório'!$B424,'Faturamento SP3'!$Z$2:$Z$692,'Infos Relatório'!C$1,'Faturamento SP3'!$T$2:$T$692,"Sim")+SUMIFS('Faturamento SP3'!$P$2:$P$692,'Faturamento SP3'!$D$2:$D$692,'Infos Relatório'!$B$406,'Faturamento SP3'!$E$2:$E$692,'Infos Relatório'!$B424,'Faturamento SP3'!$Z$2:$Z$692,'Infos Relatório'!C$1,'Faturamento SP3'!$T$2:$T$692,"Sim")</f>
        <v>0</v>
      </c>
      <c r="G424" s="27" t="e">
        <f t="shared" si="157"/>
        <v>#DIV/0!</v>
      </c>
      <c r="H424" s="24">
        <f>SUMIFS('Faturamento SP3'!$H$2:$H$692,'Faturamento SP3'!$D$2:$D$692,'Infos Relatório'!$B$406,'Faturamento SP3'!$E$2:$E$692,'Infos Relatório'!$B424,'Faturamento SP3'!$Z$2:$Z$692,'Infos Relatório'!C$1)</f>
        <v>0</v>
      </c>
      <c r="I424" s="23">
        <f>COUNTIFS('Faturamento SP3'!$D$2:$D$692,'Infos Relatório'!$B$406,'Faturamento SP3'!$E$2:$E$692,'Infos Relatório'!$B424,'Faturamento SP3'!$Z$2:$Z$692,'Infos Relatório'!I$1)</f>
        <v>0</v>
      </c>
      <c r="J424" s="13">
        <f>SUMIFS('Faturamento SP3'!$G$2:$G$692,'Faturamento SP3'!$D$2:$D$692,'Infos Relatório'!$B$406,'Faturamento SP3'!$E$2:$E$692,'Infos Relatório'!$B424,'Faturamento SP3'!$Z$2:$Z$692,'Infos Relatório'!I$1)</f>
        <v>0</v>
      </c>
      <c r="K424" s="13">
        <f>SUMIFS('Faturamento SP3'!$J$2:$J$692,'Faturamento SP3'!$D$2:$D$692,'Infos Relatório'!$B$406,'Faturamento SP3'!$E$2:$E$692,'Infos Relatório'!$B424,'Faturamento SP3'!$Z$2:$Z$692,'Infos Relatório'!I$1)</f>
        <v>0</v>
      </c>
      <c r="L424" s="14">
        <f>SUMIFS('Faturamento SP3'!$O$2:$O$692,'Faturamento SP3'!$D$2:$D$692,'Infos Relatório'!$B$406,'Faturamento SP3'!$E$2:$E$692,'Infos Relatório'!$B424,'Faturamento SP3'!$Z$2:$Z$692,'Infos Relatório'!I$1,'Faturamento SP3'!$T$2:$T$692,"Sim")+SUMIFS('Faturamento SP3'!$P$2:$P$692,'Faturamento SP3'!$D$2:$D$692,'Infos Relatório'!$B$406,'Faturamento SP3'!$E$2:$E$692,'Infos Relatório'!$B424,'Faturamento SP3'!$Z$2:$Z$692,'Infos Relatório'!I$1,'Faturamento SP3'!$T$2:$T$692,"Sim")</f>
        <v>0</v>
      </c>
      <c r="M424" s="27" t="e">
        <f t="shared" si="158"/>
        <v>#DIV/0!</v>
      </c>
      <c r="N424" s="24">
        <f>SUMIFS('Faturamento SP3'!$H$2:$H$692,'Faturamento SP3'!$D$2:$D$692,'Infos Relatório'!$B$406,'Faturamento SP3'!$E$2:$E$692,'Infos Relatório'!$B424,'Faturamento SP3'!$Z$2:$Z$692,'Infos Relatório'!I$1)</f>
        <v>0</v>
      </c>
      <c r="O424" s="23">
        <f>COUNTIFS('Faturamento SP3'!$D$2:$D$692,'Infos Relatório'!$B$406,'Faturamento SP3'!$E$2:$E$692,'Infos Relatório'!$B424,'Faturamento SP3'!$Z$2:$Z$692,'Infos Relatório'!O$1)</f>
        <v>0</v>
      </c>
      <c r="P424" s="13">
        <f>SUMIFS('Faturamento SP3'!$G$2:$G$692,'Faturamento SP3'!$D$2:$D$692,'Infos Relatório'!$B$406,'Faturamento SP3'!$E$2:$E$692,'Infos Relatório'!$B424,'Faturamento SP3'!$Z$2:$Z$692,'Infos Relatório'!O$1)</f>
        <v>0</v>
      </c>
      <c r="Q424" s="13">
        <f>SUMIFS('Faturamento SP3'!$J$2:$J$692,'Faturamento SP3'!$D$2:$D$692,'Infos Relatório'!$B$406,'Faturamento SP3'!$E$2:$E$692,'Infos Relatório'!$B424,'Faturamento SP3'!$Z$2:$Z$692,'Infos Relatório'!O$1)</f>
        <v>0</v>
      </c>
      <c r="R424" s="14">
        <f>SUMIFS('Faturamento SP3'!$O$2:$O$692,'Faturamento SP3'!$D$2:$D$692,'Infos Relatório'!$B$406,'Faturamento SP3'!$E$2:$E$692,'Infos Relatório'!$B424,'Faturamento SP3'!$Z$2:$Z$692,'Infos Relatório'!O$1,'Faturamento SP3'!$T$2:$T$692,"Sim")+SUMIFS('Faturamento SP3'!$P$2:$P$692,'Faturamento SP3'!$D$2:$D$692,'Infos Relatório'!$B$406,'Faturamento SP3'!$E$2:$E$692,'Infos Relatório'!$B424,'Faturamento SP3'!$Z$2:$Z$692,'Infos Relatório'!O$1,'Faturamento SP3'!$T$2:$T$692,"Sim")</f>
        <v>0</v>
      </c>
      <c r="S424" s="27" t="e">
        <f t="shared" si="159"/>
        <v>#DIV/0!</v>
      </c>
      <c r="T424" s="24">
        <f>SUMIFS('Faturamento SP3'!$H$2:$H$692,'Faturamento SP3'!$D$2:$D$692,'Infos Relatório'!$B$406,'Faturamento SP3'!$E$2:$E$692,'Infos Relatório'!$B424,'Faturamento SP3'!$Z$2:$Z$692,'Infos Relatório'!O$1)</f>
        <v>0</v>
      </c>
      <c r="U424" s="23">
        <f>COUNTIFS('Faturamento SP3'!$D$2:$D$692,'Infos Relatório'!$B$406,'Faturamento SP3'!$E$2:$E$692,'Infos Relatório'!$B424,'Faturamento SP3'!$Z$2:$Z$692,'Infos Relatório'!U$1)</f>
        <v>0</v>
      </c>
      <c r="V424" s="13">
        <f>SUMIFS('Faturamento SP3'!$G$2:$G$692,'Faturamento SP3'!$D$2:$D$692,'Infos Relatório'!$B$406,'Faturamento SP3'!$E$2:$E$692,'Infos Relatório'!$B424,'Faturamento SP3'!$Z$2:$Z$692,'Infos Relatório'!U$1)</f>
        <v>0</v>
      </c>
      <c r="W424" s="13">
        <f>SUMIFS('Faturamento SP3'!$J$2:$J$692,'Faturamento SP3'!$D$2:$D$692,'Infos Relatório'!$B$406,'Faturamento SP3'!$E$2:$E$692,'Infos Relatório'!$B424,'Faturamento SP3'!$Z$2:$Z$692,'Infos Relatório'!U$1)</f>
        <v>0</v>
      </c>
      <c r="X424" s="14">
        <f>SUMIFS('Faturamento SP3'!$O$2:$O$692,'Faturamento SP3'!$D$2:$D$692,'Infos Relatório'!$B$406,'Faturamento SP3'!$E$2:$E$692,'Infos Relatório'!$B424,'Faturamento SP3'!$Z$2:$Z$692,'Infos Relatório'!U$1,'Faturamento SP3'!$T$2:$T$692,"Sim")+SUMIFS('Faturamento SP3'!$P$2:$P$692,'Faturamento SP3'!$D$2:$D$692,'Infos Relatório'!$B$406,'Faturamento SP3'!$E$2:$E$692,'Infos Relatório'!$B424,'Faturamento SP3'!$Z$2:$Z$692,'Infos Relatório'!U$1,'Faturamento SP3'!$T$2:$T$692,"Sim")</f>
        <v>0</v>
      </c>
      <c r="Y424" s="27" t="e">
        <f t="shared" si="160"/>
        <v>#DIV/0!</v>
      </c>
      <c r="Z424" s="24">
        <f>SUMIFS('Faturamento SP3'!$H$2:$H$692,'Faturamento SP3'!$D$2:$D$692,'Infos Relatório'!$B$406,'Faturamento SP3'!$E$2:$E$692,'Infos Relatório'!$B424,'Faturamento SP3'!$Z$2:$Z$692,'Infos Relatório'!U$1)</f>
        <v>0</v>
      </c>
      <c r="AA424" s="23">
        <f>COUNTIFS('Faturamento SP3'!$D$2:$D$692,'Infos Relatório'!$B$406,'Faturamento SP3'!$E$2:$E$692,'Infos Relatório'!$B424,'Faturamento SP3'!$Z$2:$Z$692,'Infos Relatório'!AA$1)</f>
        <v>0</v>
      </c>
      <c r="AB424" s="13">
        <f>SUMIFS('Faturamento SP3'!$G$2:$G$692,'Faturamento SP3'!$D$2:$D$692,'Infos Relatório'!$B$406,'Faturamento SP3'!$E$2:$E$692,'Infos Relatório'!$B424,'Faturamento SP3'!$Z$2:$Z$692,'Infos Relatório'!AA$1)</f>
        <v>0</v>
      </c>
      <c r="AC424" s="13">
        <f>SUMIFS('Faturamento SP3'!$J$2:$J$692,'Faturamento SP3'!$D$2:$D$692,'Infos Relatório'!$B$406,'Faturamento SP3'!$E$2:$E$692,'Infos Relatório'!$B424,'Faturamento SP3'!$Z$2:$Z$692,'Infos Relatório'!AA$1)</f>
        <v>0</v>
      </c>
      <c r="AD424" s="14">
        <f>SUMIFS('Faturamento SP3'!$O$2:$O$692,'Faturamento SP3'!$D$2:$D$692,'Infos Relatório'!$B$406,'Faturamento SP3'!$E$2:$E$692,'Infos Relatório'!$B424,'Faturamento SP3'!$Z$2:$Z$692,'Infos Relatório'!AA$1,'Faturamento SP3'!$T$2:$T$692,"Sim")+SUMIFS('Faturamento SP3'!$P$2:$P$692,'Faturamento SP3'!$D$2:$D$692,'Infos Relatório'!$B$406,'Faturamento SP3'!$E$2:$E$692,'Infos Relatório'!$B424,'Faturamento SP3'!$Z$2:$Z$692,'Infos Relatório'!AA$1,'Faturamento SP3'!$T$2:$T$692,"Sim")</f>
        <v>0</v>
      </c>
      <c r="AE424" s="27" t="e">
        <f t="shared" si="161"/>
        <v>#DIV/0!</v>
      </c>
      <c r="AF424" s="24">
        <f>SUMIFS('Faturamento SP3'!$H$2:$H$692,'Faturamento SP3'!$D$2:$D$692,'Infos Relatório'!$B$406,'Faturamento SP3'!$E$2:$E$692,'Infos Relatório'!$B424,'Faturamento SP3'!$Z$2:$Z$692,'Infos Relatório'!AA$1)</f>
        <v>0</v>
      </c>
      <c r="AG424" s="23">
        <f>COUNTIFS('Faturamento SP3'!$D$2:$D$692,'Infos Relatório'!$B$406,'Faturamento SP3'!$E$2:$E$692,'Infos Relatório'!$B424,'Faturamento SP3'!$Z$2:$Z$692,'Infos Relatório'!AG$1)</f>
        <v>0</v>
      </c>
      <c r="AH424" s="13">
        <f>SUMIFS('Faturamento SP3'!$G$2:$G$692,'Faturamento SP3'!$D$2:$D$692,'Infos Relatório'!$B$406,'Faturamento SP3'!$E$2:$E$692,'Infos Relatório'!$B424,'Faturamento SP3'!$Z$2:$Z$692,'Infos Relatório'!AG$1)</f>
        <v>0</v>
      </c>
      <c r="AI424" s="13">
        <f>SUMIFS('Faturamento SP3'!$J$2:$J$692,'Faturamento SP3'!$D$2:$D$692,'Infos Relatório'!$B$406,'Faturamento SP3'!$E$2:$E$692,'Infos Relatório'!$B424,'Faturamento SP3'!$Z$2:$Z$692,'Infos Relatório'!AG$1)</f>
        <v>0</v>
      </c>
      <c r="AJ424" s="14">
        <f>SUMIFS('Faturamento SP3'!$O$2:$O$692,'Faturamento SP3'!$D$2:$D$692,'Infos Relatório'!$B$406,'Faturamento SP3'!$E$2:$E$692,'Infos Relatório'!$B424,'Faturamento SP3'!$Z$2:$Z$692,'Infos Relatório'!AG$1,'Faturamento SP3'!$T$2:$T$692,"Sim")+SUMIFS('Faturamento SP3'!$P$2:$P$692,'Faturamento SP3'!$D$2:$D$692,'Infos Relatório'!$B$406,'Faturamento SP3'!$E$2:$E$692,'Infos Relatório'!$B424,'Faturamento SP3'!$Z$2:$Z$692,'Infos Relatório'!AG$1,'Faturamento SP3'!$T$2:$T$692,"Sim")</f>
        <v>0</v>
      </c>
      <c r="AK424" s="27" t="e">
        <f t="shared" si="162"/>
        <v>#DIV/0!</v>
      </c>
      <c r="AL424" s="24">
        <f>SUMIFS('Faturamento SP3'!$H$2:$H$692,'Faturamento SP3'!$D$2:$D$692,'Infos Relatório'!$B$406,'Faturamento SP3'!$E$2:$E$692,'Infos Relatório'!$B424,'Faturamento SP3'!$Z$2:$Z$692,'Infos Relatório'!AG$1)</f>
        <v>0</v>
      </c>
      <c r="AM424" s="23">
        <f>COUNTIFS('Faturamento SP3'!$D$2:$D$692,'Infos Relatório'!$B$406,'Faturamento SP3'!$E$2:$E$692,'Infos Relatório'!$B424,'Faturamento SP3'!$Z$2:$Z$692,'Infos Relatório'!AM$1)</f>
        <v>0</v>
      </c>
      <c r="AN424" s="13">
        <f>SUMIFS('Faturamento SP3'!$G$2:$G$692,'Faturamento SP3'!$D$2:$D$692,'Infos Relatório'!$B$406,'Faturamento SP3'!$E$2:$E$692,'Infos Relatório'!$B424,'Faturamento SP3'!$Z$2:$Z$692,'Infos Relatório'!AM$1)</f>
        <v>0</v>
      </c>
      <c r="AO424" s="13">
        <f>SUMIFS('Faturamento SP3'!$J$2:$J$692,'Faturamento SP3'!$D$2:$D$692,'Infos Relatório'!$B$406,'Faturamento SP3'!$E$2:$E$692,'Infos Relatório'!$B424,'Faturamento SP3'!$Z$2:$Z$692,'Infos Relatório'!AM$1)</f>
        <v>0</v>
      </c>
      <c r="AP424" s="14">
        <f>SUMIFS('Faturamento SP3'!$O$2:$O$692,'Faturamento SP3'!$D$2:$D$692,'Infos Relatório'!$B$406,'Faturamento SP3'!$E$2:$E$692,'Infos Relatório'!$B424,'Faturamento SP3'!$Z$2:$Z$692,'Infos Relatório'!AM$1,'Faturamento SP3'!$T$2:$T$692,"Sim")+SUMIFS('Faturamento SP3'!$P$2:$P$692,'Faturamento SP3'!$D$2:$D$692,'Infos Relatório'!$B$406,'Faturamento SP3'!$E$2:$E$692,'Infos Relatório'!$B424,'Faturamento SP3'!$Z$2:$Z$692,'Infos Relatório'!AM$1,'Faturamento SP3'!$T$2:$T$692,"Sim")</f>
        <v>0</v>
      </c>
      <c r="AQ424" s="27" t="e">
        <f t="shared" si="163"/>
        <v>#DIV/0!</v>
      </c>
      <c r="AR424" s="24">
        <f>SUMIFS('Faturamento SP3'!$H$2:$H$692,'Faturamento SP3'!$D$2:$D$692,'Infos Relatório'!$B$406,'Faturamento SP3'!$E$2:$E$692,'Infos Relatório'!$B424,'Faturamento SP3'!$Z$2:$Z$692,'Infos Relatório'!AM$1)</f>
        <v>0</v>
      </c>
      <c r="AS424" s="23">
        <f>COUNTIFS('Faturamento SP3'!$D$2:$D$692,'Infos Relatório'!$B$406,'Faturamento SP3'!$E$2:$E$692,'Infos Relatório'!$B424,'Faturamento SP3'!$Z$2:$Z$692,'Infos Relatório'!AS$1)</f>
        <v>0</v>
      </c>
      <c r="AT424" s="13">
        <f>SUMIFS('Faturamento SP3'!$G$2:$G$692,'Faturamento SP3'!$D$2:$D$692,'Infos Relatório'!$B$406,'Faturamento SP3'!$E$2:$E$692,'Infos Relatório'!$B424,'Faturamento SP3'!$Z$2:$Z$692,'Infos Relatório'!AS$1)</f>
        <v>0</v>
      </c>
      <c r="AU424" s="13">
        <f>SUMIFS('Faturamento SP3'!$J$2:$J$692,'Faturamento SP3'!$D$2:$D$692,'Infos Relatório'!$B$406,'Faturamento SP3'!$E$2:$E$692,'Infos Relatório'!$B424,'Faturamento SP3'!$Z$2:$Z$692,'Infos Relatório'!AS$1)</f>
        <v>0</v>
      </c>
      <c r="AV424" s="14">
        <f>SUMIFS('Faturamento SP3'!$O$2:$O$692,'Faturamento SP3'!$D$2:$D$692,'Infos Relatório'!$B$406,'Faturamento SP3'!$E$2:$E$692,'Infos Relatório'!$B424,'Faturamento SP3'!$Z$2:$Z$692,'Infos Relatório'!AS$1,'Faturamento SP3'!$T$2:$T$692,"Sim")+SUMIFS('Faturamento SP3'!$P$2:$P$692,'Faturamento SP3'!$D$2:$D$692,'Infos Relatório'!$B$406,'Faturamento SP3'!$E$2:$E$692,'Infos Relatório'!$B424,'Faturamento SP3'!$Z$2:$Z$692,'Infos Relatório'!AS$1,'Faturamento SP3'!$T$2:$T$692,"Sim")</f>
        <v>0</v>
      </c>
      <c r="AW424" s="27" t="e">
        <f t="shared" si="164"/>
        <v>#DIV/0!</v>
      </c>
      <c r="AX424" s="24">
        <f>SUMIFS('Faturamento SP3'!$H$2:$H$692,'Faturamento SP3'!$D$2:$D$692,'Infos Relatório'!$B$406,'Faturamento SP3'!$E$2:$E$692,'Infos Relatório'!$B424,'Faturamento SP3'!$Z$2:$Z$692,'Infos Relatório'!AS$1)</f>
        <v>0</v>
      </c>
      <c r="AY424" s="23">
        <f>COUNTIFS('Faturamento SP3'!$D$2:$D$692,'Infos Relatório'!$B$406,'Faturamento SP3'!$E$2:$E$692,'Infos Relatório'!$B424,'Faturamento SP3'!$Z$2:$Z$692,'Infos Relatório'!AY$1)</f>
        <v>0</v>
      </c>
      <c r="AZ424" s="13">
        <f>SUMIFS('Faturamento SP3'!$G$2:$G$692,'Faturamento SP3'!$D$2:$D$692,'Infos Relatório'!$B$406,'Faturamento SP3'!$E$2:$E$692,'Infos Relatório'!$B424,'Faturamento SP3'!$Z$2:$Z$692,'Infos Relatório'!AY$1)</f>
        <v>0</v>
      </c>
      <c r="BA424" s="13">
        <f>SUMIFS('Faturamento SP3'!$J$2:$J$692,'Faturamento SP3'!$D$2:$D$692,'Infos Relatório'!$B$406,'Faturamento SP3'!$E$2:$E$692,'Infos Relatório'!$B424,'Faturamento SP3'!$Z$2:$Z$692,'Infos Relatório'!AY$1)</f>
        <v>0</v>
      </c>
      <c r="BB424" s="14">
        <f>SUMIFS('Faturamento SP3'!$O$2:$O$692,'Faturamento SP3'!$D$2:$D$692,'Infos Relatório'!$B$406,'Faturamento SP3'!$E$2:$E$692,'Infos Relatório'!$B424,'Faturamento SP3'!$Z$2:$Z$692,'Infos Relatório'!AY$1,'Faturamento SP3'!$T$2:$T$692,"Sim")+SUMIFS('Faturamento SP3'!$P$2:$P$692,'Faturamento SP3'!$D$2:$D$692,'Infos Relatório'!$B$406,'Faturamento SP3'!$E$2:$E$692,'Infos Relatório'!$B424,'Faturamento SP3'!$Z$2:$Z$692,'Infos Relatório'!AY$1,'Faturamento SP3'!$T$2:$T$692,"Sim")</f>
        <v>0</v>
      </c>
      <c r="BC424" s="27" t="e">
        <f t="shared" si="165"/>
        <v>#DIV/0!</v>
      </c>
      <c r="BD424" s="24">
        <f>SUMIFS('Faturamento SP3'!$H$2:$H$692,'Faturamento SP3'!$D$2:$D$692,'Infos Relatório'!$B$406,'Faturamento SP3'!$E$2:$E$692,'Infos Relatório'!$B424,'Faturamento SP3'!$Z$2:$Z$692,'Infos Relatório'!AY$1)</f>
        <v>0</v>
      </c>
      <c r="BE424" s="23">
        <f>COUNTIFS('Faturamento SP3'!$D$2:$D$692,'Infos Relatório'!$B$406,'Faturamento SP3'!$E$2:$E$692,'Infos Relatório'!$B424,'Faturamento SP3'!$Z$2:$Z$692,'Infos Relatório'!BE$1)</f>
        <v>0</v>
      </c>
      <c r="BF424" s="13">
        <f>SUMIFS('Faturamento SP3'!$G$2:$G$692,'Faturamento SP3'!$D$2:$D$692,'Infos Relatório'!$B$406,'Faturamento SP3'!$E$2:$E$692,'Infos Relatório'!$B424,'Faturamento SP3'!$Z$2:$Z$692,'Infos Relatório'!BE$1)</f>
        <v>0</v>
      </c>
      <c r="BG424" s="13">
        <f>SUMIFS('Faturamento SP3'!$J$2:$J$692,'Faturamento SP3'!$D$2:$D$692,'Infos Relatório'!$B$406,'Faturamento SP3'!$E$2:$E$692,'Infos Relatório'!$B424,'Faturamento SP3'!$Z$2:$Z$692,'Infos Relatório'!BE$1)</f>
        <v>0</v>
      </c>
      <c r="BH424" s="14">
        <f>SUMIFS('Faturamento SP3'!$O$2:$O$692,'Faturamento SP3'!$D$2:$D$692,'Infos Relatório'!$B$406,'Faturamento SP3'!$E$2:$E$692,'Infos Relatório'!$B424,'Faturamento SP3'!$Z$2:$Z$692,'Infos Relatório'!BE$1,'Faturamento SP3'!$T$2:$T$692,"Sim")+SUMIFS('Faturamento SP3'!$P$2:$P$692,'Faturamento SP3'!$D$2:$D$692,'Infos Relatório'!$B$406,'Faturamento SP3'!$E$2:$E$692,'Infos Relatório'!$B424,'Faturamento SP3'!$Z$2:$Z$692,'Infos Relatório'!BE$1,'Faturamento SP3'!$T$2:$T$692,"Sim")</f>
        <v>0</v>
      </c>
      <c r="BI424" s="27" t="e">
        <f t="shared" si="166"/>
        <v>#DIV/0!</v>
      </c>
      <c r="BJ424" s="24">
        <f>SUMIFS('Faturamento SP3'!$H$2:$H$692,'Faturamento SP3'!$D$2:$D$692,'Infos Relatório'!$B$406,'Faturamento SP3'!$E$2:$E$692,'Infos Relatório'!$B424,'Faturamento SP3'!$Z$2:$Z$692,'Infos Relatório'!BE$1)</f>
        <v>0</v>
      </c>
      <c r="BK424" s="23">
        <f>COUNTIFS('Faturamento SP3'!$D$2:$D$692,'Infos Relatório'!$B$406,'Faturamento SP3'!$E$2:$E$692,'Infos Relatório'!$B424,'Faturamento SP3'!$Z$2:$Z$692,'Infos Relatório'!BK$1)</f>
        <v>0</v>
      </c>
      <c r="BL424" s="13">
        <f>SUMIFS('Faturamento SP3'!$G$2:$G$692,'Faturamento SP3'!$D$2:$D$692,'Infos Relatório'!$B$406,'Faturamento SP3'!$E$2:$E$692,'Infos Relatório'!$B424,'Faturamento SP3'!$Z$2:$Z$692,'Infos Relatório'!BK$1)</f>
        <v>0</v>
      </c>
      <c r="BM424" s="13">
        <f>SUMIFS('Faturamento SP3'!$J$2:$J$692,'Faturamento SP3'!$D$2:$D$692,'Infos Relatório'!$B$406,'Faturamento SP3'!$E$2:$E$692,'Infos Relatório'!$B424,'Faturamento SP3'!$Z$2:$Z$692,'Infos Relatório'!BK$1)</f>
        <v>0</v>
      </c>
      <c r="BN424" s="14">
        <f>SUMIFS('Faturamento SP3'!$O$2:$O$692,'Faturamento SP3'!$D$2:$D$692,'Infos Relatório'!$B$406,'Faturamento SP3'!$E$2:$E$692,'Infos Relatório'!$B424,'Faturamento SP3'!$Z$2:$Z$692,'Infos Relatório'!BK$1,'Faturamento SP3'!$T$2:$T$692,"Sim")+SUMIFS('Faturamento SP3'!$P$2:$P$692,'Faturamento SP3'!$D$2:$D$692,'Infos Relatório'!$B$406,'Faturamento SP3'!$E$2:$E$692,'Infos Relatório'!$B424,'Faturamento SP3'!$Z$2:$Z$692,'Infos Relatório'!BK$1,'Faturamento SP3'!$T$2:$T$692,"Sim")</f>
        <v>0</v>
      </c>
      <c r="BO424" s="27" t="e">
        <f t="shared" si="167"/>
        <v>#DIV/0!</v>
      </c>
      <c r="BP424" s="24">
        <f>SUMIFS('Faturamento SP3'!$H$2:$H$692,'Faturamento SP3'!$D$2:$D$692,'Infos Relatório'!$B$406,'Faturamento SP3'!$E$2:$E$692,'Infos Relatório'!$B424,'Faturamento SP3'!$Z$2:$Z$692,'Infos Relatório'!BK$1)</f>
        <v>0</v>
      </c>
      <c r="BQ424" s="23">
        <f>COUNTIFS('Faturamento SP3'!$D$2:$D$692,'Infos Relatório'!$B$406,'Faturamento SP3'!$E$2:$E$692,'Infos Relatório'!$B424,'Faturamento SP3'!$Z$2:$Z$692,'Infos Relatório'!BQ$1)</f>
        <v>0</v>
      </c>
      <c r="BR424" s="13">
        <f>SUMIFS('Faturamento SP3'!$G$2:$G$692,'Faturamento SP3'!$D$2:$D$692,'Infos Relatório'!$B$406,'Faturamento SP3'!$E$2:$E$692,'Infos Relatório'!$B424,'Faturamento SP3'!$Z$2:$Z$692,'Infos Relatório'!BQ$1)</f>
        <v>0</v>
      </c>
      <c r="BS424" s="13">
        <f>SUMIFS('Faturamento SP3'!$J$2:$J$692,'Faturamento SP3'!$D$2:$D$692,'Infos Relatório'!$B$406,'Faturamento SP3'!$E$2:$E$692,'Infos Relatório'!$B424,'Faturamento SP3'!$Z$2:$Z$692,'Infos Relatório'!BQ$1)</f>
        <v>0</v>
      </c>
      <c r="BT424" s="14">
        <f>SUMIFS('Faturamento SP3'!$O$2:$O$692,'Faturamento SP3'!$D$2:$D$692,'Infos Relatório'!$B$406,'Faturamento SP3'!$E$2:$E$692,'Infos Relatório'!$B424,'Faturamento SP3'!$Z$2:$Z$692,'Infos Relatório'!BQ$1,'Faturamento SP3'!$T$2:$T$692,"Sim")+SUMIFS('Faturamento SP3'!$P$2:$P$692,'Faturamento SP3'!$D$2:$D$692,'Infos Relatório'!$B$406,'Faturamento SP3'!$E$2:$E$692,'Infos Relatório'!$B424,'Faturamento SP3'!$Z$2:$Z$692,'Infos Relatório'!BQ$1,'Faturamento SP3'!$T$2:$T$692,"Sim")</f>
        <v>0</v>
      </c>
      <c r="BU424" s="27" t="e">
        <f t="shared" si="168"/>
        <v>#DIV/0!</v>
      </c>
      <c r="BV424" s="24">
        <f>SUMIFS('Faturamento SP3'!$H$2:$H$692,'Faturamento SP3'!$D$2:$D$692,'Infos Relatório'!$B$406,'Faturamento SP3'!$E$2:$E$692,'Infos Relatório'!$B424,'Faturamento SP3'!$Z$2:$Z$692,'Infos Relatório'!BQ$1)</f>
        <v>0</v>
      </c>
    </row>
    <row r="425" spans="2:74">
      <c r="B425" s="17" t="s">
        <v>25</v>
      </c>
      <c r="C425" s="23">
        <f>COUNTIFS('Faturamento SP3'!$D$2:$D$692,'Infos Relatório'!$B$406,'Faturamento SP3'!$E$2:$E$692,'Infos Relatório'!$B425,'Faturamento SP3'!$Z$2:$Z$692,'Infos Relatório'!C$1)</f>
        <v>0</v>
      </c>
      <c r="D425" s="13">
        <f>SUMIFS('Faturamento SP3'!$G$2:$G$692,'Faturamento SP3'!$D$2:$D$692,'Infos Relatório'!$B$406,'Faturamento SP3'!$E$2:$E$692,'Infos Relatório'!$B425,'Faturamento SP3'!$Z$2:$Z$692,'Infos Relatório'!C$1)</f>
        <v>0</v>
      </c>
      <c r="E425" s="13">
        <f>SUMIFS('Faturamento SP3'!$J$2:$J$692,'Faturamento SP3'!$D$2:$D$692,'Infos Relatório'!$B$406,'Faturamento SP3'!$E$2:$E$692,'Infos Relatório'!$B425,'Faturamento SP3'!$Z$2:$Z$692,'Infos Relatório'!C$1)</f>
        <v>0</v>
      </c>
      <c r="F425" s="14">
        <f>SUMIFS('Faturamento SP3'!$O$2:$O$692,'Faturamento SP3'!$D$2:$D$692,'Infos Relatório'!$B$406,'Faturamento SP3'!$E$2:$E$692,'Infos Relatório'!$B425,'Faturamento SP3'!$Z$2:$Z$692,'Infos Relatório'!C$1,'Faturamento SP3'!$T$2:$T$692,"Sim")+SUMIFS('Faturamento SP3'!$P$2:$P$692,'Faturamento SP3'!$D$2:$D$692,'Infos Relatório'!$B$406,'Faturamento SP3'!$E$2:$E$692,'Infos Relatório'!$B425,'Faturamento SP3'!$Z$2:$Z$692,'Infos Relatório'!C$1,'Faturamento SP3'!$T$2:$T$692,"Sim")</f>
        <v>0</v>
      </c>
      <c r="G425" s="27" t="e">
        <f t="shared" si="157"/>
        <v>#DIV/0!</v>
      </c>
      <c r="H425" s="24">
        <f>SUMIFS('Faturamento SP3'!$H$2:$H$692,'Faturamento SP3'!$D$2:$D$692,'Infos Relatório'!$B$406,'Faturamento SP3'!$E$2:$E$692,'Infos Relatório'!$B425,'Faturamento SP3'!$Z$2:$Z$692,'Infos Relatório'!C$1)</f>
        <v>0</v>
      </c>
      <c r="I425" s="23">
        <f>COUNTIFS('Faturamento SP3'!$D$2:$D$692,'Infos Relatório'!$B$406,'Faturamento SP3'!$E$2:$E$692,'Infos Relatório'!$B425,'Faturamento SP3'!$Z$2:$Z$692,'Infos Relatório'!I$1)</f>
        <v>0</v>
      </c>
      <c r="J425" s="13">
        <f>SUMIFS('Faturamento SP3'!$G$2:$G$692,'Faturamento SP3'!$D$2:$D$692,'Infos Relatório'!$B$406,'Faturamento SP3'!$E$2:$E$692,'Infos Relatório'!$B425,'Faturamento SP3'!$Z$2:$Z$692,'Infos Relatório'!I$1)</f>
        <v>0</v>
      </c>
      <c r="K425" s="13">
        <f>SUMIFS('Faturamento SP3'!$J$2:$J$692,'Faturamento SP3'!$D$2:$D$692,'Infos Relatório'!$B$406,'Faturamento SP3'!$E$2:$E$692,'Infos Relatório'!$B425,'Faturamento SP3'!$Z$2:$Z$692,'Infos Relatório'!I$1)</f>
        <v>0</v>
      </c>
      <c r="L425" s="14">
        <f>SUMIFS('Faturamento SP3'!$O$2:$O$692,'Faturamento SP3'!$D$2:$D$692,'Infos Relatório'!$B$406,'Faturamento SP3'!$E$2:$E$692,'Infos Relatório'!$B425,'Faturamento SP3'!$Z$2:$Z$692,'Infos Relatório'!I$1,'Faturamento SP3'!$T$2:$T$692,"Sim")+SUMIFS('Faturamento SP3'!$P$2:$P$692,'Faturamento SP3'!$D$2:$D$692,'Infos Relatório'!$B$406,'Faturamento SP3'!$E$2:$E$692,'Infos Relatório'!$B425,'Faturamento SP3'!$Z$2:$Z$692,'Infos Relatório'!I$1,'Faturamento SP3'!$T$2:$T$692,"Sim")</f>
        <v>0</v>
      </c>
      <c r="M425" s="27" t="e">
        <f t="shared" si="158"/>
        <v>#DIV/0!</v>
      </c>
      <c r="N425" s="24">
        <f>SUMIFS('Faturamento SP3'!$H$2:$H$692,'Faturamento SP3'!$D$2:$D$692,'Infos Relatório'!$B$406,'Faturamento SP3'!$E$2:$E$692,'Infos Relatório'!$B425,'Faturamento SP3'!$Z$2:$Z$692,'Infos Relatório'!I$1)</f>
        <v>0</v>
      </c>
      <c r="O425" s="23">
        <f>COUNTIFS('Faturamento SP3'!$D$2:$D$692,'Infos Relatório'!$B$406,'Faturamento SP3'!$E$2:$E$692,'Infos Relatório'!$B425,'Faturamento SP3'!$Z$2:$Z$692,'Infos Relatório'!O$1)</f>
        <v>0</v>
      </c>
      <c r="P425" s="13">
        <f>SUMIFS('Faturamento SP3'!$G$2:$G$692,'Faturamento SP3'!$D$2:$D$692,'Infos Relatório'!$B$406,'Faturamento SP3'!$E$2:$E$692,'Infos Relatório'!$B425,'Faturamento SP3'!$Z$2:$Z$692,'Infos Relatório'!O$1)</f>
        <v>0</v>
      </c>
      <c r="Q425" s="13">
        <f>SUMIFS('Faturamento SP3'!$J$2:$J$692,'Faturamento SP3'!$D$2:$D$692,'Infos Relatório'!$B$406,'Faturamento SP3'!$E$2:$E$692,'Infos Relatório'!$B425,'Faturamento SP3'!$Z$2:$Z$692,'Infos Relatório'!O$1)</f>
        <v>0</v>
      </c>
      <c r="R425" s="14">
        <f>SUMIFS('Faturamento SP3'!$O$2:$O$692,'Faturamento SP3'!$D$2:$D$692,'Infos Relatório'!$B$406,'Faturamento SP3'!$E$2:$E$692,'Infos Relatório'!$B425,'Faturamento SP3'!$Z$2:$Z$692,'Infos Relatório'!O$1,'Faturamento SP3'!$T$2:$T$692,"Sim")+SUMIFS('Faturamento SP3'!$P$2:$P$692,'Faturamento SP3'!$D$2:$D$692,'Infos Relatório'!$B$406,'Faturamento SP3'!$E$2:$E$692,'Infos Relatório'!$B425,'Faturamento SP3'!$Z$2:$Z$692,'Infos Relatório'!O$1,'Faturamento SP3'!$T$2:$T$692,"Sim")</f>
        <v>0</v>
      </c>
      <c r="S425" s="27" t="e">
        <f t="shared" si="159"/>
        <v>#DIV/0!</v>
      </c>
      <c r="T425" s="24">
        <f>SUMIFS('Faturamento SP3'!$H$2:$H$692,'Faturamento SP3'!$D$2:$D$692,'Infos Relatório'!$B$406,'Faturamento SP3'!$E$2:$E$692,'Infos Relatório'!$B425,'Faturamento SP3'!$Z$2:$Z$692,'Infos Relatório'!O$1)</f>
        <v>0</v>
      </c>
      <c r="U425" s="23">
        <f>COUNTIFS('Faturamento SP3'!$D$2:$D$692,'Infos Relatório'!$B$406,'Faturamento SP3'!$E$2:$E$692,'Infos Relatório'!$B425,'Faturamento SP3'!$Z$2:$Z$692,'Infos Relatório'!U$1)</f>
        <v>0</v>
      </c>
      <c r="V425" s="13">
        <f>SUMIFS('Faturamento SP3'!$G$2:$G$692,'Faturamento SP3'!$D$2:$D$692,'Infos Relatório'!$B$406,'Faturamento SP3'!$E$2:$E$692,'Infos Relatório'!$B425,'Faturamento SP3'!$Z$2:$Z$692,'Infos Relatório'!U$1)</f>
        <v>0</v>
      </c>
      <c r="W425" s="13">
        <f>SUMIFS('Faturamento SP3'!$J$2:$J$692,'Faturamento SP3'!$D$2:$D$692,'Infos Relatório'!$B$406,'Faturamento SP3'!$E$2:$E$692,'Infos Relatório'!$B425,'Faturamento SP3'!$Z$2:$Z$692,'Infos Relatório'!U$1)</f>
        <v>0</v>
      </c>
      <c r="X425" s="14">
        <f>SUMIFS('Faturamento SP3'!$O$2:$O$692,'Faturamento SP3'!$D$2:$D$692,'Infos Relatório'!$B$406,'Faturamento SP3'!$E$2:$E$692,'Infos Relatório'!$B425,'Faturamento SP3'!$Z$2:$Z$692,'Infos Relatório'!U$1,'Faturamento SP3'!$T$2:$T$692,"Sim")+SUMIFS('Faturamento SP3'!$P$2:$P$692,'Faturamento SP3'!$D$2:$D$692,'Infos Relatório'!$B$406,'Faturamento SP3'!$E$2:$E$692,'Infos Relatório'!$B425,'Faturamento SP3'!$Z$2:$Z$692,'Infos Relatório'!U$1,'Faturamento SP3'!$T$2:$T$692,"Sim")</f>
        <v>0</v>
      </c>
      <c r="Y425" s="27" t="e">
        <f t="shared" si="160"/>
        <v>#DIV/0!</v>
      </c>
      <c r="Z425" s="24">
        <f>SUMIFS('Faturamento SP3'!$H$2:$H$692,'Faturamento SP3'!$D$2:$D$692,'Infos Relatório'!$B$406,'Faturamento SP3'!$E$2:$E$692,'Infos Relatório'!$B425,'Faturamento SP3'!$Z$2:$Z$692,'Infos Relatório'!U$1)</f>
        <v>0</v>
      </c>
      <c r="AA425" s="23">
        <f>COUNTIFS('Faturamento SP3'!$D$2:$D$692,'Infos Relatório'!$B$406,'Faturamento SP3'!$E$2:$E$692,'Infos Relatório'!$B425,'Faturamento SP3'!$Z$2:$Z$692,'Infos Relatório'!AA$1)</f>
        <v>0</v>
      </c>
      <c r="AB425" s="13">
        <f>SUMIFS('Faturamento SP3'!$G$2:$G$692,'Faturamento SP3'!$D$2:$D$692,'Infos Relatório'!$B$406,'Faturamento SP3'!$E$2:$E$692,'Infos Relatório'!$B425,'Faturamento SP3'!$Z$2:$Z$692,'Infos Relatório'!AA$1)</f>
        <v>0</v>
      </c>
      <c r="AC425" s="13">
        <f>SUMIFS('Faturamento SP3'!$J$2:$J$692,'Faturamento SP3'!$D$2:$D$692,'Infos Relatório'!$B$406,'Faturamento SP3'!$E$2:$E$692,'Infos Relatório'!$B425,'Faturamento SP3'!$Z$2:$Z$692,'Infos Relatório'!AA$1)</f>
        <v>0</v>
      </c>
      <c r="AD425" s="14">
        <f>SUMIFS('Faturamento SP3'!$O$2:$O$692,'Faturamento SP3'!$D$2:$D$692,'Infos Relatório'!$B$406,'Faturamento SP3'!$E$2:$E$692,'Infos Relatório'!$B425,'Faturamento SP3'!$Z$2:$Z$692,'Infos Relatório'!AA$1,'Faturamento SP3'!$T$2:$T$692,"Sim")+SUMIFS('Faturamento SP3'!$P$2:$P$692,'Faturamento SP3'!$D$2:$D$692,'Infos Relatório'!$B$406,'Faturamento SP3'!$E$2:$E$692,'Infos Relatório'!$B425,'Faturamento SP3'!$Z$2:$Z$692,'Infos Relatório'!AA$1,'Faturamento SP3'!$T$2:$T$692,"Sim")</f>
        <v>0</v>
      </c>
      <c r="AE425" s="27" t="e">
        <f t="shared" si="161"/>
        <v>#DIV/0!</v>
      </c>
      <c r="AF425" s="24">
        <f>SUMIFS('Faturamento SP3'!$H$2:$H$692,'Faturamento SP3'!$D$2:$D$692,'Infos Relatório'!$B$406,'Faturamento SP3'!$E$2:$E$692,'Infos Relatório'!$B425,'Faturamento SP3'!$Z$2:$Z$692,'Infos Relatório'!AA$1)</f>
        <v>0</v>
      </c>
      <c r="AG425" s="23">
        <f>COUNTIFS('Faturamento SP3'!$D$2:$D$692,'Infos Relatório'!$B$406,'Faturamento SP3'!$E$2:$E$692,'Infos Relatório'!$B425,'Faturamento SP3'!$Z$2:$Z$692,'Infos Relatório'!AG$1)</f>
        <v>0</v>
      </c>
      <c r="AH425" s="13">
        <f>SUMIFS('Faturamento SP3'!$G$2:$G$692,'Faturamento SP3'!$D$2:$D$692,'Infos Relatório'!$B$406,'Faturamento SP3'!$E$2:$E$692,'Infos Relatório'!$B425,'Faturamento SP3'!$Z$2:$Z$692,'Infos Relatório'!AG$1)</f>
        <v>0</v>
      </c>
      <c r="AI425" s="13">
        <f>SUMIFS('Faturamento SP3'!$J$2:$J$692,'Faturamento SP3'!$D$2:$D$692,'Infos Relatório'!$B$406,'Faturamento SP3'!$E$2:$E$692,'Infos Relatório'!$B425,'Faturamento SP3'!$Z$2:$Z$692,'Infos Relatório'!AG$1)</f>
        <v>0</v>
      </c>
      <c r="AJ425" s="14">
        <f>SUMIFS('Faturamento SP3'!$O$2:$O$692,'Faturamento SP3'!$D$2:$D$692,'Infos Relatório'!$B$406,'Faturamento SP3'!$E$2:$E$692,'Infos Relatório'!$B425,'Faturamento SP3'!$Z$2:$Z$692,'Infos Relatório'!AG$1,'Faturamento SP3'!$T$2:$T$692,"Sim")+SUMIFS('Faturamento SP3'!$P$2:$P$692,'Faturamento SP3'!$D$2:$D$692,'Infos Relatório'!$B$406,'Faturamento SP3'!$E$2:$E$692,'Infos Relatório'!$B425,'Faturamento SP3'!$Z$2:$Z$692,'Infos Relatório'!AG$1,'Faturamento SP3'!$T$2:$T$692,"Sim")</f>
        <v>0</v>
      </c>
      <c r="AK425" s="27" t="e">
        <f t="shared" si="162"/>
        <v>#DIV/0!</v>
      </c>
      <c r="AL425" s="24">
        <f>SUMIFS('Faturamento SP3'!$H$2:$H$692,'Faturamento SP3'!$D$2:$D$692,'Infos Relatório'!$B$406,'Faturamento SP3'!$E$2:$E$692,'Infos Relatório'!$B425,'Faturamento SP3'!$Z$2:$Z$692,'Infos Relatório'!AG$1)</f>
        <v>0</v>
      </c>
      <c r="AM425" s="23">
        <f>COUNTIFS('Faturamento SP3'!$D$2:$D$692,'Infos Relatório'!$B$406,'Faturamento SP3'!$E$2:$E$692,'Infos Relatório'!$B425,'Faturamento SP3'!$Z$2:$Z$692,'Infos Relatório'!AM$1)</f>
        <v>0</v>
      </c>
      <c r="AN425" s="13">
        <f>SUMIFS('Faturamento SP3'!$G$2:$G$692,'Faturamento SP3'!$D$2:$D$692,'Infos Relatório'!$B$406,'Faturamento SP3'!$E$2:$E$692,'Infos Relatório'!$B425,'Faturamento SP3'!$Z$2:$Z$692,'Infos Relatório'!AM$1)</f>
        <v>0</v>
      </c>
      <c r="AO425" s="13">
        <f>SUMIFS('Faturamento SP3'!$J$2:$J$692,'Faturamento SP3'!$D$2:$D$692,'Infos Relatório'!$B$406,'Faturamento SP3'!$E$2:$E$692,'Infos Relatório'!$B425,'Faturamento SP3'!$Z$2:$Z$692,'Infos Relatório'!AM$1)</f>
        <v>0</v>
      </c>
      <c r="AP425" s="14">
        <f>SUMIFS('Faturamento SP3'!$O$2:$O$692,'Faturamento SP3'!$D$2:$D$692,'Infos Relatório'!$B$406,'Faturamento SP3'!$E$2:$E$692,'Infos Relatório'!$B425,'Faturamento SP3'!$Z$2:$Z$692,'Infos Relatório'!AM$1,'Faturamento SP3'!$T$2:$T$692,"Sim")+SUMIFS('Faturamento SP3'!$P$2:$P$692,'Faturamento SP3'!$D$2:$D$692,'Infos Relatório'!$B$406,'Faturamento SP3'!$E$2:$E$692,'Infos Relatório'!$B425,'Faturamento SP3'!$Z$2:$Z$692,'Infos Relatório'!AM$1,'Faturamento SP3'!$T$2:$T$692,"Sim")</f>
        <v>0</v>
      </c>
      <c r="AQ425" s="27" t="e">
        <f t="shared" si="163"/>
        <v>#DIV/0!</v>
      </c>
      <c r="AR425" s="24">
        <f>SUMIFS('Faturamento SP3'!$H$2:$H$692,'Faturamento SP3'!$D$2:$D$692,'Infos Relatório'!$B$406,'Faturamento SP3'!$E$2:$E$692,'Infos Relatório'!$B425,'Faturamento SP3'!$Z$2:$Z$692,'Infos Relatório'!AM$1)</f>
        <v>0</v>
      </c>
      <c r="AS425" s="23">
        <f>COUNTIFS('Faturamento SP3'!$D$2:$D$692,'Infos Relatório'!$B$406,'Faturamento SP3'!$E$2:$E$692,'Infos Relatório'!$B425,'Faturamento SP3'!$Z$2:$Z$692,'Infos Relatório'!AS$1)</f>
        <v>0</v>
      </c>
      <c r="AT425" s="13">
        <f>SUMIFS('Faturamento SP3'!$G$2:$G$692,'Faturamento SP3'!$D$2:$D$692,'Infos Relatório'!$B$406,'Faturamento SP3'!$E$2:$E$692,'Infos Relatório'!$B425,'Faturamento SP3'!$Z$2:$Z$692,'Infos Relatório'!AS$1)</f>
        <v>0</v>
      </c>
      <c r="AU425" s="13">
        <f>SUMIFS('Faturamento SP3'!$J$2:$J$692,'Faturamento SP3'!$D$2:$D$692,'Infos Relatório'!$B$406,'Faturamento SP3'!$E$2:$E$692,'Infos Relatório'!$B425,'Faturamento SP3'!$Z$2:$Z$692,'Infos Relatório'!AS$1)</f>
        <v>0</v>
      </c>
      <c r="AV425" s="14">
        <f>SUMIFS('Faturamento SP3'!$O$2:$O$692,'Faturamento SP3'!$D$2:$D$692,'Infos Relatório'!$B$406,'Faturamento SP3'!$E$2:$E$692,'Infos Relatório'!$B425,'Faturamento SP3'!$Z$2:$Z$692,'Infos Relatório'!AS$1,'Faturamento SP3'!$T$2:$T$692,"Sim")+SUMIFS('Faturamento SP3'!$P$2:$P$692,'Faturamento SP3'!$D$2:$D$692,'Infos Relatório'!$B$406,'Faturamento SP3'!$E$2:$E$692,'Infos Relatório'!$B425,'Faturamento SP3'!$Z$2:$Z$692,'Infos Relatório'!AS$1,'Faturamento SP3'!$T$2:$T$692,"Sim")</f>
        <v>0</v>
      </c>
      <c r="AW425" s="27" t="e">
        <f t="shared" si="164"/>
        <v>#DIV/0!</v>
      </c>
      <c r="AX425" s="24">
        <f>SUMIFS('Faturamento SP3'!$H$2:$H$692,'Faturamento SP3'!$D$2:$D$692,'Infos Relatório'!$B$406,'Faturamento SP3'!$E$2:$E$692,'Infos Relatório'!$B425,'Faturamento SP3'!$Z$2:$Z$692,'Infos Relatório'!AS$1)</f>
        <v>0</v>
      </c>
      <c r="AY425" s="23">
        <f>COUNTIFS('Faturamento SP3'!$D$2:$D$692,'Infos Relatório'!$B$406,'Faturamento SP3'!$E$2:$E$692,'Infos Relatório'!$B425,'Faturamento SP3'!$Z$2:$Z$692,'Infos Relatório'!AY$1)</f>
        <v>0</v>
      </c>
      <c r="AZ425" s="13">
        <f>SUMIFS('Faturamento SP3'!$G$2:$G$692,'Faturamento SP3'!$D$2:$D$692,'Infos Relatório'!$B$406,'Faturamento SP3'!$E$2:$E$692,'Infos Relatório'!$B425,'Faturamento SP3'!$Z$2:$Z$692,'Infos Relatório'!AY$1)</f>
        <v>0</v>
      </c>
      <c r="BA425" s="13">
        <f>SUMIFS('Faturamento SP3'!$J$2:$J$692,'Faturamento SP3'!$D$2:$D$692,'Infos Relatório'!$B$406,'Faturamento SP3'!$E$2:$E$692,'Infos Relatório'!$B425,'Faturamento SP3'!$Z$2:$Z$692,'Infos Relatório'!AY$1)</f>
        <v>0</v>
      </c>
      <c r="BB425" s="14">
        <f>SUMIFS('Faturamento SP3'!$O$2:$O$692,'Faturamento SP3'!$D$2:$D$692,'Infos Relatório'!$B$406,'Faturamento SP3'!$E$2:$E$692,'Infos Relatório'!$B425,'Faturamento SP3'!$Z$2:$Z$692,'Infos Relatório'!AY$1,'Faturamento SP3'!$T$2:$T$692,"Sim")+SUMIFS('Faturamento SP3'!$P$2:$P$692,'Faturamento SP3'!$D$2:$D$692,'Infos Relatório'!$B$406,'Faturamento SP3'!$E$2:$E$692,'Infos Relatório'!$B425,'Faturamento SP3'!$Z$2:$Z$692,'Infos Relatório'!AY$1,'Faturamento SP3'!$T$2:$T$692,"Sim")</f>
        <v>0</v>
      </c>
      <c r="BC425" s="27" t="e">
        <f t="shared" si="165"/>
        <v>#DIV/0!</v>
      </c>
      <c r="BD425" s="24">
        <f>SUMIFS('Faturamento SP3'!$H$2:$H$692,'Faturamento SP3'!$D$2:$D$692,'Infos Relatório'!$B$406,'Faturamento SP3'!$E$2:$E$692,'Infos Relatório'!$B425,'Faturamento SP3'!$Z$2:$Z$692,'Infos Relatório'!AY$1)</f>
        <v>0</v>
      </c>
      <c r="BE425" s="23">
        <f>COUNTIFS('Faturamento SP3'!$D$2:$D$692,'Infos Relatório'!$B$406,'Faturamento SP3'!$E$2:$E$692,'Infos Relatório'!$B425,'Faturamento SP3'!$Z$2:$Z$692,'Infos Relatório'!BE$1)</f>
        <v>0</v>
      </c>
      <c r="BF425" s="13">
        <f>SUMIFS('Faturamento SP3'!$G$2:$G$692,'Faturamento SP3'!$D$2:$D$692,'Infos Relatório'!$B$406,'Faturamento SP3'!$E$2:$E$692,'Infos Relatório'!$B425,'Faturamento SP3'!$Z$2:$Z$692,'Infos Relatório'!BE$1)</f>
        <v>0</v>
      </c>
      <c r="BG425" s="13">
        <f>SUMIFS('Faturamento SP3'!$J$2:$J$692,'Faturamento SP3'!$D$2:$D$692,'Infos Relatório'!$B$406,'Faturamento SP3'!$E$2:$E$692,'Infos Relatório'!$B425,'Faturamento SP3'!$Z$2:$Z$692,'Infos Relatório'!BE$1)</f>
        <v>0</v>
      </c>
      <c r="BH425" s="14">
        <f>SUMIFS('Faturamento SP3'!$O$2:$O$692,'Faturamento SP3'!$D$2:$D$692,'Infos Relatório'!$B$406,'Faturamento SP3'!$E$2:$E$692,'Infos Relatório'!$B425,'Faturamento SP3'!$Z$2:$Z$692,'Infos Relatório'!BE$1,'Faturamento SP3'!$T$2:$T$692,"Sim")+SUMIFS('Faturamento SP3'!$P$2:$P$692,'Faturamento SP3'!$D$2:$D$692,'Infos Relatório'!$B$406,'Faturamento SP3'!$E$2:$E$692,'Infos Relatório'!$B425,'Faturamento SP3'!$Z$2:$Z$692,'Infos Relatório'!BE$1,'Faturamento SP3'!$T$2:$T$692,"Sim")</f>
        <v>0</v>
      </c>
      <c r="BI425" s="27" t="e">
        <f t="shared" si="166"/>
        <v>#DIV/0!</v>
      </c>
      <c r="BJ425" s="24">
        <f>SUMIFS('Faturamento SP3'!$H$2:$H$692,'Faturamento SP3'!$D$2:$D$692,'Infos Relatório'!$B$406,'Faturamento SP3'!$E$2:$E$692,'Infos Relatório'!$B425,'Faturamento SP3'!$Z$2:$Z$692,'Infos Relatório'!BE$1)</f>
        <v>0</v>
      </c>
      <c r="BK425" s="23">
        <f>COUNTIFS('Faturamento SP3'!$D$2:$D$692,'Infos Relatório'!$B$406,'Faturamento SP3'!$E$2:$E$692,'Infos Relatório'!$B425,'Faturamento SP3'!$Z$2:$Z$692,'Infos Relatório'!BK$1)</f>
        <v>0</v>
      </c>
      <c r="BL425" s="13">
        <f>SUMIFS('Faturamento SP3'!$G$2:$G$692,'Faturamento SP3'!$D$2:$D$692,'Infos Relatório'!$B$406,'Faturamento SP3'!$E$2:$E$692,'Infos Relatório'!$B425,'Faturamento SP3'!$Z$2:$Z$692,'Infos Relatório'!BK$1)</f>
        <v>0</v>
      </c>
      <c r="BM425" s="13">
        <f>SUMIFS('Faturamento SP3'!$J$2:$J$692,'Faturamento SP3'!$D$2:$D$692,'Infos Relatório'!$B$406,'Faturamento SP3'!$E$2:$E$692,'Infos Relatório'!$B425,'Faturamento SP3'!$Z$2:$Z$692,'Infos Relatório'!BK$1)</f>
        <v>0</v>
      </c>
      <c r="BN425" s="14">
        <f>SUMIFS('Faturamento SP3'!$O$2:$O$692,'Faturamento SP3'!$D$2:$D$692,'Infos Relatório'!$B$406,'Faturamento SP3'!$E$2:$E$692,'Infos Relatório'!$B425,'Faturamento SP3'!$Z$2:$Z$692,'Infos Relatório'!BK$1,'Faturamento SP3'!$T$2:$T$692,"Sim")+SUMIFS('Faturamento SP3'!$P$2:$P$692,'Faturamento SP3'!$D$2:$D$692,'Infos Relatório'!$B$406,'Faturamento SP3'!$E$2:$E$692,'Infos Relatório'!$B425,'Faturamento SP3'!$Z$2:$Z$692,'Infos Relatório'!BK$1,'Faturamento SP3'!$T$2:$T$692,"Sim")</f>
        <v>0</v>
      </c>
      <c r="BO425" s="27" t="e">
        <f t="shared" si="167"/>
        <v>#DIV/0!</v>
      </c>
      <c r="BP425" s="24">
        <f>SUMIFS('Faturamento SP3'!$H$2:$H$692,'Faturamento SP3'!$D$2:$D$692,'Infos Relatório'!$B$406,'Faturamento SP3'!$E$2:$E$692,'Infos Relatório'!$B425,'Faturamento SP3'!$Z$2:$Z$692,'Infos Relatório'!BK$1)</f>
        <v>0</v>
      </c>
      <c r="BQ425" s="23">
        <f>COUNTIFS('Faturamento SP3'!$D$2:$D$692,'Infos Relatório'!$B$406,'Faturamento SP3'!$E$2:$E$692,'Infos Relatório'!$B425,'Faturamento SP3'!$Z$2:$Z$692,'Infos Relatório'!BQ$1)</f>
        <v>0</v>
      </c>
      <c r="BR425" s="13">
        <f>SUMIFS('Faturamento SP3'!$G$2:$G$692,'Faturamento SP3'!$D$2:$D$692,'Infos Relatório'!$B$406,'Faturamento SP3'!$E$2:$E$692,'Infos Relatório'!$B425,'Faturamento SP3'!$Z$2:$Z$692,'Infos Relatório'!BQ$1)</f>
        <v>0</v>
      </c>
      <c r="BS425" s="13">
        <f>SUMIFS('Faturamento SP3'!$J$2:$J$692,'Faturamento SP3'!$D$2:$D$692,'Infos Relatório'!$B$406,'Faturamento SP3'!$E$2:$E$692,'Infos Relatório'!$B425,'Faturamento SP3'!$Z$2:$Z$692,'Infos Relatório'!BQ$1)</f>
        <v>0</v>
      </c>
      <c r="BT425" s="14">
        <f>SUMIFS('Faturamento SP3'!$O$2:$O$692,'Faturamento SP3'!$D$2:$D$692,'Infos Relatório'!$B$406,'Faturamento SP3'!$E$2:$E$692,'Infos Relatório'!$B425,'Faturamento SP3'!$Z$2:$Z$692,'Infos Relatório'!BQ$1,'Faturamento SP3'!$T$2:$T$692,"Sim")+SUMIFS('Faturamento SP3'!$P$2:$P$692,'Faturamento SP3'!$D$2:$D$692,'Infos Relatório'!$B$406,'Faturamento SP3'!$E$2:$E$692,'Infos Relatório'!$B425,'Faturamento SP3'!$Z$2:$Z$692,'Infos Relatório'!BQ$1,'Faturamento SP3'!$T$2:$T$692,"Sim")</f>
        <v>0</v>
      </c>
      <c r="BU425" s="27" t="e">
        <f t="shared" si="168"/>
        <v>#DIV/0!</v>
      </c>
      <c r="BV425" s="24">
        <f>SUMIFS('Faturamento SP3'!$H$2:$H$692,'Faturamento SP3'!$D$2:$D$692,'Infos Relatório'!$B$406,'Faturamento SP3'!$E$2:$E$692,'Infos Relatório'!$B425,'Faturamento SP3'!$Z$2:$Z$692,'Infos Relatório'!BQ$1)</f>
        <v>0</v>
      </c>
    </row>
    <row r="426" spans="2:74">
      <c r="B426" s="17" t="s">
        <v>26</v>
      </c>
      <c r="C426" s="23">
        <f>COUNTIFS('Faturamento SP3'!$D$2:$D$692,'Infos Relatório'!$B$406,'Faturamento SP3'!$E$2:$E$692,'Infos Relatório'!$B426,'Faturamento SP3'!$Z$2:$Z$692,'Infos Relatório'!C$1)</f>
        <v>0</v>
      </c>
      <c r="D426" s="13">
        <f>SUMIFS('Faturamento SP3'!$G$2:$G$692,'Faturamento SP3'!$D$2:$D$692,'Infos Relatório'!$B$406,'Faturamento SP3'!$E$2:$E$692,'Infos Relatório'!$B426,'Faturamento SP3'!$Z$2:$Z$692,'Infos Relatório'!C$1)</f>
        <v>0</v>
      </c>
      <c r="E426" s="13">
        <f>SUMIFS('Faturamento SP3'!$J$2:$J$692,'Faturamento SP3'!$D$2:$D$692,'Infos Relatório'!$B$406,'Faturamento SP3'!$E$2:$E$692,'Infos Relatório'!$B426,'Faturamento SP3'!$Z$2:$Z$692,'Infos Relatório'!C$1)</f>
        <v>0</v>
      </c>
      <c r="F426" s="14">
        <f>SUMIFS('Faturamento SP3'!$O$2:$O$692,'Faturamento SP3'!$D$2:$D$692,'Infos Relatório'!$B$406,'Faturamento SP3'!$E$2:$E$692,'Infos Relatório'!$B426,'Faturamento SP3'!$Z$2:$Z$692,'Infos Relatório'!C$1,'Faturamento SP3'!$T$2:$T$692,"Sim")+SUMIFS('Faturamento SP3'!$P$2:$P$692,'Faturamento SP3'!$D$2:$D$692,'Infos Relatório'!$B$406,'Faturamento SP3'!$E$2:$E$692,'Infos Relatório'!$B426,'Faturamento SP3'!$Z$2:$Z$692,'Infos Relatório'!C$1,'Faturamento SP3'!$T$2:$T$692,"Sim")</f>
        <v>0</v>
      </c>
      <c r="G426" s="27" t="e">
        <f t="shared" si="157"/>
        <v>#DIV/0!</v>
      </c>
      <c r="H426" s="24">
        <f>SUMIFS('Faturamento SP3'!$H$2:$H$692,'Faturamento SP3'!$D$2:$D$692,'Infos Relatório'!$B$406,'Faturamento SP3'!$E$2:$E$692,'Infos Relatório'!$B426,'Faturamento SP3'!$Z$2:$Z$692,'Infos Relatório'!C$1)</f>
        <v>0</v>
      </c>
      <c r="I426" s="23">
        <f>COUNTIFS('Faturamento SP3'!$D$2:$D$692,'Infos Relatório'!$B$406,'Faturamento SP3'!$E$2:$E$692,'Infos Relatório'!$B426,'Faturamento SP3'!$Z$2:$Z$692,'Infos Relatório'!I$1)</f>
        <v>0</v>
      </c>
      <c r="J426" s="13">
        <f>SUMIFS('Faturamento SP3'!$G$2:$G$692,'Faturamento SP3'!$D$2:$D$692,'Infos Relatório'!$B$406,'Faturamento SP3'!$E$2:$E$692,'Infos Relatório'!$B426,'Faturamento SP3'!$Z$2:$Z$692,'Infos Relatório'!I$1)</f>
        <v>0</v>
      </c>
      <c r="K426" s="13">
        <f>SUMIFS('Faturamento SP3'!$J$2:$J$692,'Faturamento SP3'!$D$2:$D$692,'Infos Relatório'!$B$406,'Faturamento SP3'!$E$2:$E$692,'Infos Relatório'!$B426,'Faturamento SP3'!$Z$2:$Z$692,'Infos Relatório'!I$1)</f>
        <v>0</v>
      </c>
      <c r="L426" s="14">
        <f>SUMIFS('Faturamento SP3'!$O$2:$O$692,'Faturamento SP3'!$D$2:$D$692,'Infos Relatório'!$B$406,'Faturamento SP3'!$E$2:$E$692,'Infos Relatório'!$B426,'Faturamento SP3'!$Z$2:$Z$692,'Infos Relatório'!I$1,'Faturamento SP3'!$T$2:$T$692,"Sim")+SUMIFS('Faturamento SP3'!$P$2:$P$692,'Faturamento SP3'!$D$2:$D$692,'Infos Relatório'!$B$406,'Faturamento SP3'!$E$2:$E$692,'Infos Relatório'!$B426,'Faturamento SP3'!$Z$2:$Z$692,'Infos Relatório'!I$1,'Faturamento SP3'!$T$2:$T$692,"Sim")</f>
        <v>0</v>
      </c>
      <c r="M426" s="27" t="e">
        <f t="shared" si="158"/>
        <v>#DIV/0!</v>
      </c>
      <c r="N426" s="24">
        <f>SUMIFS('Faturamento SP3'!$H$2:$H$692,'Faturamento SP3'!$D$2:$D$692,'Infos Relatório'!$B$406,'Faturamento SP3'!$E$2:$E$692,'Infos Relatório'!$B426,'Faturamento SP3'!$Z$2:$Z$692,'Infos Relatório'!I$1)</f>
        <v>0</v>
      </c>
      <c r="O426" s="23">
        <f>COUNTIFS('Faturamento SP3'!$D$2:$D$692,'Infos Relatório'!$B$406,'Faturamento SP3'!$E$2:$E$692,'Infos Relatório'!$B426,'Faturamento SP3'!$Z$2:$Z$692,'Infos Relatório'!O$1)</f>
        <v>0</v>
      </c>
      <c r="P426" s="13">
        <f>SUMIFS('Faturamento SP3'!$G$2:$G$692,'Faturamento SP3'!$D$2:$D$692,'Infos Relatório'!$B$406,'Faturamento SP3'!$E$2:$E$692,'Infos Relatório'!$B426,'Faturamento SP3'!$Z$2:$Z$692,'Infos Relatório'!O$1)</f>
        <v>0</v>
      </c>
      <c r="Q426" s="13">
        <f>SUMIFS('Faturamento SP3'!$J$2:$J$692,'Faturamento SP3'!$D$2:$D$692,'Infos Relatório'!$B$406,'Faturamento SP3'!$E$2:$E$692,'Infos Relatório'!$B426,'Faturamento SP3'!$Z$2:$Z$692,'Infos Relatório'!O$1)</f>
        <v>0</v>
      </c>
      <c r="R426" s="14">
        <f>SUMIFS('Faturamento SP3'!$O$2:$O$692,'Faturamento SP3'!$D$2:$D$692,'Infos Relatório'!$B$406,'Faturamento SP3'!$E$2:$E$692,'Infos Relatório'!$B426,'Faturamento SP3'!$Z$2:$Z$692,'Infos Relatório'!O$1,'Faturamento SP3'!$T$2:$T$692,"Sim")+SUMIFS('Faturamento SP3'!$P$2:$P$692,'Faturamento SP3'!$D$2:$D$692,'Infos Relatório'!$B$406,'Faturamento SP3'!$E$2:$E$692,'Infos Relatório'!$B426,'Faturamento SP3'!$Z$2:$Z$692,'Infos Relatório'!O$1,'Faturamento SP3'!$T$2:$T$692,"Sim")</f>
        <v>0</v>
      </c>
      <c r="S426" s="27" t="e">
        <f t="shared" si="159"/>
        <v>#DIV/0!</v>
      </c>
      <c r="T426" s="24">
        <f>SUMIFS('Faturamento SP3'!$H$2:$H$692,'Faturamento SP3'!$D$2:$D$692,'Infos Relatório'!$B$406,'Faturamento SP3'!$E$2:$E$692,'Infos Relatório'!$B426,'Faturamento SP3'!$Z$2:$Z$692,'Infos Relatório'!O$1)</f>
        <v>0</v>
      </c>
      <c r="U426" s="23">
        <f>COUNTIFS('Faturamento SP3'!$D$2:$D$692,'Infos Relatório'!$B$406,'Faturamento SP3'!$E$2:$E$692,'Infos Relatório'!$B426,'Faturamento SP3'!$Z$2:$Z$692,'Infos Relatório'!U$1)</f>
        <v>0</v>
      </c>
      <c r="V426" s="13">
        <f>SUMIFS('Faturamento SP3'!$G$2:$G$692,'Faturamento SP3'!$D$2:$D$692,'Infos Relatório'!$B$406,'Faturamento SP3'!$E$2:$E$692,'Infos Relatório'!$B426,'Faturamento SP3'!$Z$2:$Z$692,'Infos Relatório'!U$1)</f>
        <v>0</v>
      </c>
      <c r="W426" s="13">
        <f>SUMIFS('Faturamento SP3'!$J$2:$J$692,'Faturamento SP3'!$D$2:$D$692,'Infos Relatório'!$B$406,'Faturamento SP3'!$E$2:$E$692,'Infos Relatório'!$B426,'Faturamento SP3'!$Z$2:$Z$692,'Infos Relatório'!U$1)</f>
        <v>0</v>
      </c>
      <c r="X426" s="14">
        <f>SUMIFS('Faturamento SP3'!$O$2:$O$692,'Faturamento SP3'!$D$2:$D$692,'Infos Relatório'!$B$406,'Faturamento SP3'!$E$2:$E$692,'Infos Relatório'!$B426,'Faturamento SP3'!$Z$2:$Z$692,'Infos Relatório'!U$1,'Faturamento SP3'!$T$2:$T$692,"Sim")+SUMIFS('Faturamento SP3'!$P$2:$P$692,'Faturamento SP3'!$D$2:$D$692,'Infos Relatório'!$B$406,'Faturamento SP3'!$E$2:$E$692,'Infos Relatório'!$B426,'Faturamento SP3'!$Z$2:$Z$692,'Infos Relatório'!U$1,'Faturamento SP3'!$T$2:$T$692,"Sim")</f>
        <v>0</v>
      </c>
      <c r="Y426" s="27" t="e">
        <f t="shared" si="160"/>
        <v>#DIV/0!</v>
      </c>
      <c r="Z426" s="24">
        <f>SUMIFS('Faturamento SP3'!$H$2:$H$692,'Faturamento SP3'!$D$2:$D$692,'Infos Relatório'!$B$406,'Faturamento SP3'!$E$2:$E$692,'Infos Relatório'!$B426,'Faturamento SP3'!$Z$2:$Z$692,'Infos Relatório'!U$1)</f>
        <v>0</v>
      </c>
      <c r="AA426" s="23">
        <f>COUNTIFS('Faturamento SP3'!$D$2:$D$692,'Infos Relatório'!$B$406,'Faturamento SP3'!$E$2:$E$692,'Infos Relatório'!$B426,'Faturamento SP3'!$Z$2:$Z$692,'Infos Relatório'!AA$1)</f>
        <v>0</v>
      </c>
      <c r="AB426" s="13">
        <f>SUMIFS('Faturamento SP3'!$G$2:$G$692,'Faturamento SP3'!$D$2:$D$692,'Infos Relatório'!$B$406,'Faturamento SP3'!$E$2:$E$692,'Infos Relatório'!$B426,'Faturamento SP3'!$Z$2:$Z$692,'Infos Relatório'!AA$1)</f>
        <v>0</v>
      </c>
      <c r="AC426" s="13">
        <f>SUMIFS('Faturamento SP3'!$J$2:$J$692,'Faturamento SP3'!$D$2:$D$692,'Infos Relatório'!$B$406,'Faturamento SP3'!$E$2:$E$692,'Infos Relatório'!$B426,'Faturamento SP3'!$Z$2:$Z$692,'Infos Relatório'!AA$1)</f>
        <v>0</v>
      </c>
      <c r="AD426" s="14">
        <f>SUMIFS('Faturamento SP3'!$O$2:$O$692,'Faturamento SP3'!$D$2:$D$692,'Infos Relatório'!$B$406,'Faturamento SP3'!$E$2:$E$692,'Infos Relatório'!$B426,'Faturamento SP3'!$Z$2:$Z$692,'Infos Relatório'!AA$1,'Faturamento SP3'!$T$2:$T$692,"Sim")+SUMIFS('Faturamento SP3'!$P$2:$P$692,'Faturamento SP3'!$D$2:$D$692,'Infos Relatório'!$B$406,'Faturamento SP3'!$E$2:$E$692,'Infos Relatório'!$B426,'Faturamento SP3'!$Z$2:$Z$692,'Infos Relatório'!AA$1,'Faturamento SP3'!$T$2:$T$692,"Sim")</f>
        <v>0</v>
      </c>
      <c r="AE426" s="27" t="e">
        <f t="shared" si="161"/>
        <v>#DIV/0!</v>
      </c>
      <c r="AF426" s="24">
        <f>SUMIFS('Faturamento SP3'!$H$2:$H$692,'Faturamento SP3'!$D$2:$D$692,'Infos Relatório'!$B$406,'Faturamento SP3'!$E$2:$E$692,'Infos Relatório'!$B426,'Faturamento SP3'!$Z$2:$Z$692,'Infos Relatório'!AA$1)</f>
        <v>0</v>
      </c>
      <c r="AG426" s="23">
        <f>COUNTIFS('Faturamento SP3'!$D$2:$D$692,'Infos Relatório'!$B$406,'Faturamento SP3'!$E$2:$E$692,'Infos Relatório'!$B426,'Faturamento SP3'!$Z$2:$Z$692,'Infos Relatório'!AG$1)</f>
        <v>0</v>
      </c>
      <c r="AH426" s="13">
        <f>SUMIFS('Faturamento SP3'!$G$2:$G$692,'Faturamento SP3'!$D$2:$D$692,'Infos Relatório'!$B$406,'Faturamento SP3'!$E$2:$E$692,'Infos Relatório'!$B426,'Faturamento SP3'!$Z$2:$Z$692,'Infos Relatório'!AG$1)</f>
        <v>0</v>
      </c>
      <c r="AI426" s="13">
        <f>SUMIFS('Faturamento SP3'!$J$2:$J$692,'Faturamento SP3'!$D$2:$D$692,'Infos Relatório'!$B$406,'Faturamento SP3'!$E$2:$E$692,'Infos Relatório'!$B426,'Faturamento SP3'!$Z$2:$Z$692,'Infos Relatório'!AG$1)</f>
        <v>0</v>
      </c>
      <c r="AJ426" s="14">
        <f>SUMIFS('Faturamento SP3'!$O$2:$O$692,'Faturamento SP3'!$D$2:$D$692,'Infos Relatório'!$B$406,'Faturamento SP3'!$E$2:$E$692,'Infos Relatório'!$B426,'Faturamento SP3'!$Z$2:$Z$692,'Infos Relatório'!AG$1,'Faturamento SP3'!$T$2:$T$692,"Sim")+SUMIFS('Faturamento SP3'!$P$2:$P$692,'Faturamento SP3'!$D$2:$D$692,'Infos Relatório'!$B$406,'Faturamento SP3'!$E$2:$E$692,'Infos Relatório'!$B426,'Faturamento SP3'!$Z$2:$Z$692,'Infos Relatório'!AG$1,'Faturamento SP3'!$T$2:$T$692,"Sim")</f>
        <v>0</v>
      </c>
      <c r="AK426" s="27" t="e">
        <f t="shared" si="162"/>
        <v>#DIV/0!</v>
      </c>
      <c r="AL426" s="24">
        <f>SUMIFS('Faturamento SP3'!$H$2:$H$692,'Faturamento SP3'!$D$2:$D$692,'Infos Relatório'!$B$406,'Faturamento SP3'!$E$2:$E$692,'Infos Relatório'!$B426,'Faturamento SP3'!$Z$2:$Z$692,'Infos Relatório'!AG$1)</f>
        <v>0</v>
      </c>
      <c r="AM426" s="23">
        <f>COUNTIFS('Faturamento SP3'!$D$2:$D$692,'Infos Relatório'!$B$406,'Faturamento SP3'!$E$2:$E$692,'Infos Relatório'!$B426,'Faturamento SP3'!$Z$2:$Z$692,'Infos Relatório'!AM$1)</f>
        <v>0</v>
      </c>
      <c r="AN426" s="13">
        <f>SUMIFS('Faturamento SP3'!$G$2:$G$692,'Faturamento SP3'!$D$2:$D$692,'Infos Relatório'!$B$406,'Faturamento SP3'!$E$2:$E$692,'Infos Relatório'!$B426,'Faturamento SP3'!$Z$2:$Z$692,'Infos Relatório'!AM$1)</f>
        <v>0</v>
      </c>
      <c r="AO426" s="13">
        <f>SUMIFS('Faturamento SP3'!$J$2:$J$692,'Faturamento SP3'!$D$2:$D$692,'Infos Relatório'!$B$406,'Faturamento SP3'!$E$2:$E$692,'Infos Relatório'!$B426,'Faturamento SP3'!$Z$2:$Z$692,'Infos Relatório'!AM$1)</f>
        <v>0</v>
      </c>
      <c r="AP426" s="14">
        <f>SUMIFS('Faturamento SP3'!$O$2:$O$692,'Faturamento SP3'!$D$2:$D$692,'Infos Relatório'!$B$406,'Faturamento SP3'!$E$2:$E$692,'Infos Relatório'!$B426,'Faturamento SP3'!$Z$2:$Z$692,'Infos Relatório'!AM$1,'Faturamento SP3'!$T$2:$T$692,"Sim")+SUMIFS('Faturamento SP3'!$P$2:$P$692,'Faturamento SP3'!$D$2:$D$692,'Infos Relatório'!$B$406,'Faturamento SP3'!$E$2:$E$692,'Infos Relatório'!$B426,'Faturamento SP3'!$Z$2:$Z$692,'Infos Relatório'!AM$1,'Faturamento SP3'!$T$2:$T$692,"Sim")</f>
        <v>0</v>
      </c>
      <c r="AQ426" s="27" t="e">
        <f t="shared" si="163"/>
        <v>#DIV/0!</v>
      </c>
      <c r="AR426" s="24">
        <f>SUMIFS('Faturamento SP3'!$H$2:$H$692,'Faturamento SP3'!$D$2:$D$692,'Infos Relatório'!$B$406,'Faturamento SP3'!$E$2:$E$692,'Infos Relatório'!$B426,'Faturamento SP3'!$Z$2:$Z$692,'Infos Relatório'!AM$1)</f>
        <v>0</v>
      </c>
      <c r="AS426" s="23">
        <f>COUNTIFS('Faturamento SP3'!$D$2:$D$692,'Infos Relatório'!$B$406,'Faturamento SP3'!$E$2:$E$692,'Infos Relatório'!$B426,'Faturamento SP3'!$Z$2:$Z$692,'Infos Relatório'!AS$1)</f>
        <v>0</v>
      </c>
      <c r="AT426" s="13">
        <f>SUMIFS('Faturamento SP3'!$G$2:$G$692,'Faturamento SP3'!$D$2:$D$692,'Infos Relatório'!$B$406,'Faturamento SP3'!$E$2:$E$692,'Infos Relatório'!$B426,'Faturamento SP3'!$Z$2:$Z$692,'Infos Relatório'!AS$1)</f>
        <v>0</v>
      </c>
      <c r="AU426" s="13">
        <f>SUMIFS('Faturamento SP3'!$J$2:$J$692,'Faturamento SP3'!$D$2:$D$692,'Infos Relatório'!$B$406,'Faturamento SP3'!$E$2:$E$692,'Infos Relatório'!$B426,'Faturamento SP3'!$Z$2:$Z$692,'Infos Relatório'!AS$1)</f>
        <v>0</v>
      </c>
      <c r="AV426" s="14">
        <f>SUMIFS('Faturamento SP3'!$O$2:$O$692,'Faturamento SP3'!$D$2:$D$692,'Infos Relatório'!$B$406,'Faturamento SP3'!$E$2:$E$692,'Infos Relatório'!$B426,'Faturamento SP3'!$Z$2:$Z$692,'Infos Relatório'!AS$1,'Faturamento SP3'!$T$2:$T$692,"Sim")+SUMIFS('Faturamento SP3'!$P$2:$P$692,'Faturamento SP3'!$D$2:$D$692,'Infos Relatório'!$B$406,'Faturamento SP3'!$E$2:$E$692,'Infos Relatório'!$B426,'Faturamento SP3'!$Z$2:$Z$692,'Infos Relatório'!AS$1,'Faturamento SP3'!$T$2:$T$692,"Sim")</f>
        <v>0</v>
      </c>
      <c r="AW426" s="27" t="e">
        <f t="shared" si="164"/>
        <v>#DIV/0!</v>
      </c>
      <c r="AX426" s="24">
        <f>SUMIFS('Faturamento SP3'!$H$2:$H$692,'Faturamento SP3'!$D$2:$D$692,'Infos Relatório'!$B$406,'Faturamento SP3'!$E$2:$E$692,'Infos Relatório'!$B426,'Faturamento SP3'!$Z$2:$Z$692,'Infos Relatório'!AS$1)</f>
        <v>0</v>
      </c>
      <c r="AY426" s="23">
        <f>COUNTIFS('Faturamento SP3'!$D$2:$D$692,'Infos Relatório'!$B$406,'Faturamento SP3'!$E$2:$E$692,'Infos Relatório'!$B426,'Faturamento SP3'!$Z$2:$Z$692,'Infos Relatório'!AY$1)</f>
        <v>0</v>
      </c>
      <c r="AZ426" s="13">
        <f>SUMIFS('Faturamento SP3'!$G$2:$G$692,'Faturamento SP3'!$D$2:$D$692,'Infos Relatório'!$B$406,'Faturamento SP3'!$E$2:$E$692,'Infos Relatório'!$B426,'Faturamento SP3'!$Z$2:$Z$692,'Infos Relatório'!AY$1)</f>
        <v>0</v>
      </c>
      <c r="BA426" s="13">
        <f>SUMIFS('Faturamento SP3'!$J$2:$J$692,'Faturamento SP3'!$D$2:$D$692,'Infos Relatório'!$B$406,'Faturamento SP3'!$E$2:$E$692,'Infos Relatório'!$B426,'Faturamento SP3'!$Z$2:$Z$692,'Infos Relatório'!AY$1)</f>
        <v>0</v>
      </c>
      <c r="BB426" s="14">
        <f>SUMIFS('Faturamento SP3'!$O$2:$O$692,'Faturamento SP3'!$D$2:$D$692,'Infos Relatório'!$B$406,'Faturamento SP3'!$E$2:$E$692,'Infos Relatório'!$B426,'Faturamento SP3'!$Z$2:$Z$692,'Infos Relatório'!AY$1,'Faturamento SP3'!$T$2:$T$692,"Sim")+SUMIFS('Faturamento SP3'!$P$2:$P$692,'Faturamento SP3'!$D$2:$D$692,'Infos Relatório'!$B$406,'Faturamento SP3'!$E$2:$E$692,'Infos Relatório'!$B426,'Faturamento SP3'!$Z$2:$Z$692,'Infos Relatório'!AY$1,'Faturamento SP3'!$T$2:$T$692,"Sim")</f>
        <v>0</v>
      </c>
      <c r="BC426" s="27" t="e">
        <f t="shared" si="165"/>
        <v>#DIV/0!</v>
      </c>
      <c r="BD426" s="24">
        <f>SUMIFS('Faturamento SP3'!$H$2:$H$692,'Faturamento SP3'!$D$2:$D$692,'Infos Relatório'!$B$406,'Faturamento SP3'!$E$2:$E$692,'Infos Relatório'!$B426,'Faturamento SP3'!$Z$2:$Z$692,'Infos Relatório'!AY$1)</f>
        <v>0</v>
      </c>
      <c r="BE426" s="23">
        <f>COUNTIFS('Faturamento SP3'!$D$2:$D$692,'Infos Relatório'!$B$406,'Faturamento SP3'!$E$2:$E$692,'Infos Relatório'!$B426,'Faturamento SP3'!$Z$2:$Z$692,'Infos Relatório'!BE$1)</f>
        <v>0</v>
      </c>
      <c r="BF426" s="13">
        <f>SUMIFS('Faturamento SP3'!$G$2:$G$692,'Faturamento SP3'!$D$2:$D$692,'Infos Relatório'!$B$406,'Faturamento SP3'!$E$2:$E$692,'Infos Relatório'!$B426,'Faturamento SP3'!$Z$2:$Z$692,'Infos Relatório'!BE$1)</f>
        <v>0</v>
      </c>
      <c r="BG426" s="13">
        <f>SUMIFS('Faturamento SP3'!$J$2:$J$692,'Faturamento SP3'!$D$2:$D$692,'Infos Relatório'!$B$406,'Faturamento SP3'!$E$2:$E$692,'Infos Relatório'!$B426,'Faturamento SP3'!$Z$2:$Z$692,'Infos Relatório'!BE$1)</f>
        <v>0</v>
      </c>
      <c r="BH426" s="14">
        <f>SUMIFS('Faturamento SP3'!$O$2:$O$692,'Faturamento SP3'!$D$2:$D$692,'Infos Relatório'!$B$406,'Faturamento SP3'!$E$2:$E$692,'Infos Relatório'!$B426,'Faturamento SP3'!$Z$2:$Z$692,'Infos Relatório'!BE$1,'Faturamento SP3'!$T$2:$T$692,"Sim")+SUMIFS('Faturamento SP3'!$P$2:$P$692,'Faturamento SP3'!$D$2:$D$692,'Infos Relatório'!$B$406,'Faturamento SP3'!$E$2:$E$692,'Infos Relatório'!$B426,'Faturamento SP3'!$Z$2:$Z$692,'Infos Relatório'!BE$1,'Faturamento SP3'!$T$2:$T$692,"Sim")</f>
        <v>0</v>
      </c>
      <c r="BI426" s="27" t="e">
        <f t="shared" si="166"/>
        <v>#DIV/0!</v>
      </c>
      <c r="BJ426" s="24">
        <f>SUMIFS('Faturamento SP3'!$H$2:$H$692,'Faturamento SP3'!$D$2:$D$692,'Infos Relatório'!$B$406,'Faturamento SP3'!$E$2:$E$692,'Infos Relatório'!$B426,'Faturamento SP3'!$Z$2:$Z$692,'Infos Relatório'!BE$1)</f>
        <v>0</v>
      </c>
      <c r="BK426" s="23">
        <f>COUNTIFS('Faturamento SP3'!$D$2:$D$692,'Infos Relatório'!$B$406,'Faturamento SP3'!$E$2:$E$692,'Infos Relatório'!$B426,'Faturamento SP3'!$Z$2:$Z$692,'Infos Relatório'!BK$1)</f>
        <v>0</v>
      </c>
      <c r="BL426" s="13">
        <f>SUMIFS('Faturamento SP3'!$G$2:$G$692,'Faturamento SP3'!$D$2:$D$692,'Infos Relatório'!$B$406,'Faturamento SP3'!$E$2:$E$692,'Infos Relatório'!$B426,'Faturamento SP3'!$Z$2:$Z$692,'Infos Relatório'!BK$1)</f>
        <v>0</v>
      </c>
      <c r="BM426" s="13">
        <f>SUMIFS('Faturamento SP3'!$J$2:$J$692,'Faturamento SP3'!$D$2:$D$692,'Infos Relatório'!$B$406,'Faturamento SP3'!$E$2:$E$692,'Infos Relatório'!$B426,'Faturamento SP3'!$Z$2:$Z$692,'Infos Relatório'!BK$1)</f>
        <v>0</v>
      </c>
      <c r="BN426" s="14">
        <f>SUMIFS('Faturamento SP3'!$O$2:$O$692,'Faturamento SP3'!$D$2:$D$692,'Infos Relatório'!$B$406,'Faturamento SP3'!$E$2:$E$692,'Infos Relatório'!$B426,'Faturamento SP3'!$Z$2:$Z$692,'Infos Relatório'!BK$1,'Faturamento SP3'!$T$2:$T$692,"Sim")+SUMIFS('Faturamento SP3'!$P$2:$P$692,'Faturamento SP3'!$D$2:$D$692,'Infos Relatório'!$B$406,'Faturamento SP3'!$E$2:$E$692,'Infos Relatório'!$B426,'Faturamento SP3'!$Z$2:$Z$692,'Infos Relatório'!BK$1,'Faturamento SP3'!$T$2:$T$692,"Sim")</f>
        <v>0</v>
      </c>
      <c r="BO426" s="27" t="e">
        <f t="shared" si="167"/>
        <v>#DIV/0!</v>
      </c>
      <c r="BP426" s="24">
        <f>SUMIFS('Faturamento SP3'!$H$2:$H$692,'Faturamento SP3'!$D$2:$D$692,'Infos Relatório'!$B$406,'Faturamento SP3'!$E$2:$E$692,'Infos Relatório'!$B426,'Faturamento SP3'!$Z$2:$Z$692,'Infos Relatório'!BK$1)</f>
        <v>0</v>
      </c>
      <c r="BQ426" s="23">
        <f>COUNTIFS('Faturamento SP3'!$D$2:$D$692,'Infos Relatório'!$B$406,'Faturamento SP3'!$E$2:$E$692,'Infos Relatório'!$B426,'Faturamento SP3'!$Z$2:$Z$692,'Infos Relatório'!BQ$1)</f>
        <v>0</v>
      </c>
      <c r="BR426" s="13">
        <f>SUMIFS('Faturamento SP3'!$G$2:$G$692,'Faturamento SP3'!$D$2:$D$692,'Infos Relatório'!$B$406,'Faturamento SP3'!$E$2:$E$692,'Infos Relatório'!$B426,'Faturamento SP3'!$Z$2:$Z$692,'Infos Relatório'!BQ$1)</f>
        <v>0</v>
      </c>
      <c r="BS426" s="13">
        <f>SUMIFS('Faturamento SP3'!$J$2:$J$692,'Faturamento SP3'!$D$2:$D$692,'Infos Relatório'!$B$406,'Faturamento SP3'!$E$2:$E$692,'Infos Relatório'!$B426,'Faturamento SP3'!$Z$2:$Z$692,'Infos Relatório'!BQ$1)</f>
        <v>0</v>
      </c>
      <c r="BT426" s="14">
        <f>SUMIFS('Faturamento SP3'!$O$2:$O$692,'Faturamento SP3'!$D$2:$D$692,'Infos Relatório'!$B$406,'Faturamento SP3'!$E$2:$E$692,'Infos Relatório'!$B426,'Faturamento SP3'!$Z$2:$Z$692,'Infos Relatório'!BQ$1,'Faturamento SP3'!$T$2:$T$692,"Sim")+SUMIFS('Faturamento SP3'!$P$2:$P$692,'Faturamento SP3'!$D$2:$D$692,'Infos Relatório'!$B$406,'Faturamento SP3'!$E$2:$E$692,'Infos Relatório'!$B426,'Faturamento SP3'!$Z$2:$Z$692,'Infos Relatório'!BQ$1,'Faturamento SP3'!$T$2:$T$692,"Sim")</f>
        <v>0</v>
      </c>
      <c r="BU426" s="27" t="e">
        <f t="shared" si="168"/>
        <v>#DIV/0!</v>
      </c>
      <c r="BV426" s="24">
        <f>SUMIFS('Faturamento SP3'!$H$2:$H$692,'Faturamento SP3'!$D$2:$D$692,'Infos Relatório'!$B$406,'Faturamento SP3'!$E$2:$E$692,'Infos Relatório'!$B426,'Faturamento SP3'!$Z$2:$Z$692,'Infos Relatório'!BQ$1)</f>
        <v>0</v>
      </c>
    </row>
    <row r="427" spans="2:74">
      <c r="B427" s="17" t="s">
        <v>27</v>
      </c>
      <c r="C427" s="23">
        <f>COUNTIFS('Faturamento SP3'!$D$2:$D$692,'Infos Relatório'!$B$406,'Faturamento SP3'!$E$2:$E$692,'Infos Relatório'!$B427,'Faturamento SP3'!$Z$2:$Z$692,'Infos Relatório'!C$1)</f>
        <v>0</v>
      </c>
      <c r="D427" s="13">
        <f>SUMIFS('Faturamento SP3'!$G$2:$G$692,'Faturamento SP3'!$D$2:$D$692,'Infos Relatório'!$B$406,'Faturamento SP3'!$E$2:$E$692,'Infos Relatório'!$B427,'Faturamento SP3'!$Z$2:$Z$692,'Infos Relatório'!C$1)</f>
        <v>0</v>
      </c>
      <c r="E427" s="13">
        <f>SUMIFS('Faturamento SP3'!$J$2:$J$692,'Faturamento SP3'!$D$2:$D$692,'Infos Relatório'!$B$406,'Faturamento SP3'!$E$2:$E$692,'Infos Relatório'!$B427,'Faturamento SP3'!$Z$2:$Z$692,'Infos Relatório'!C$1)</f>
        <v>0</v>
      </c>
      <c r="F427" s="14">
        <f>SUMIFS('Faturamento SP3'!$O$2:$O$692,'Faturamento SP3'!$D$2:$D$692,'Infos Relatório'!$B$406,'Faturamento SP3'!$E$2:$E$692,'Infos Relatório'!$B427,'Faturamento SP3'!$Z$2:$Z$692,'Infos Relatório'!C$1,'Faturamento SP3'!$T$2:$T$692,"Sim")+SUMIFS('Faturamento SP3'!$P$2:$P$692,'Faturamento SP3'!$D$2:$D$692,'Infos Relatório'!$B$406,'Faturamento SP3'!$E$2:$E$692,'Infos Relatório'!$B427,'Faturamento SP3'!$Z$2:$Z$692,'Infos Relatório'!C$1,'Faturamento SP3'!$T$2:$T$692,"Sim")</f>
        <v>0</v>
      </c>
      <c r="G427" s="27" t="e">
        <f t="shared" si="157"/>
        <v>#DIV/0!</v>
      </c>
      <c r="H427" s="24">
        <f>SUMIFS('Faturamento SP3'!$H$2:$H$692,'Faturamento SP3'!$D$2:$D$692,'Infos Relatório'!$B$406,'Faturamento SP3'!$E$2:$E$692,'Infos Relatório'!$B427,'Faturamento SP3'!$Z$2:$Z$692,'Infos Relatório'!C$1)</f>
        <v>0</v>
      </c>
      <c r="I427" s="23">
        <f>COUNTIFS('Faturamento SP3'!$D$2:$D$692,'Infos Relatório'!$B$406,'Faturamento SP3'!$E$2:$E$692,'Infos Relatório'!$B427,'Faturamento SP3'!$Z$2:$Z$692,'Infos Relatório'!I$1)</f>
        <v>0</v>
      </c>
      <c r="J427" s="13">
        <f>SUMIFS('Faturamento SP3'!$G$2:$G$692,'Faturamento SP3'!$D$2:$D$692,'Infos Relatório'!$B$406,'Faturamento SP3'!$E$2:$E$692,'Infos Relatório'!$B427,'Faturamento SP3'!$Z$2:$Z$692,'Infos Relatório'!I$1)</f>
        <v>0</v>
      </c>
      <c r="K427" s="13">
        <f>SUMIFS('Faturamento SP3'!$J$2:$J$692,'Faturamento SP3'!$D$2:$D$692,'Infos Relatório'!$B$406,'Faturamento SP3'!$E$2:$E$692,'Infos Relatório'!$B427,'Faturamento SP3'!$Z$2:$Z$692,'Infos Relatório'!I$1)</f>
        <v>0</v>
      </c>
      <c r="L427" s="14">
        <f>SUMIFS('Faturamento SP3'!$O$2:$O$692,'Faturamento SP3'!$D$2:$D$692,'Infos Relatório'!$B$406,'Faturamento SP3'!$E$2:$E$692,'Infos Relatório'!$B427,'Faturamento SP3'!$Z$2:$Z$692,'Infos Relatório'!I$1,'Faturamento SP3'!$T$2:$T$692,"Sim")+SUMIFS('Faturamento SP3'!$P$2:$P$692,'Faturamento SP3'!$D$2:$D$692,'Infos Relatório'!$B$406,'Faturamento SP3'!$E$2:$E$692,'Infos Relatório'!$B427,'Faturamento SP3'!$Z$2:$Z$692,'Infos Relatório'!I$1,'Faturamento SP3'!$T$2:$T$692,"Sim")</f>
        <v>0</v>
      </c>
      <c r="M427" s="27" t="e">
        <f t="shared" si="158"/>
        <v>#DIV/0!</v>
      </c>
      <c r="N427" s="24">
        <f>SUMIFS('Faturamento SP3'!$H$2:$H$692,'Faturamento SP3'!$D$2:$D$692,'Infos Relatório'!$B$406,'Faturamento SP3'!$E$2:$E$692,'Infos Relatório'!$B427,'Faturamento SP3'!$Z$2:$Z$692,'Infos Relatório'!I$1)</f>
        <v>0</v>
      </c>
      <c r="O427" s="23">
        <f>COUNTIFS('Faturamento SP3'!$D$2:$D$692,'Infos Relatório'!$B$406,'Faturamento SP3'!$E$2:$E$692,'Infos Relatório'!$B427,'Faturamento SP3'!$Z$2:$Z$692,'Infos Relatório'!O$1)</f>
        <v>0</v>
      </c>
      <c r="P427" s="13">
        <f>SUMIFS('Faturamento SP3'!$G$2:$G$692,'Faturamento SP3'!$D$2:$D$692,'Infos Relatório'!$B$406,'Faturamento SP3'!$E$2:$E$692,'Infos Relatório'!$B427,'Faturamento SP3'!$Z$2:$Z$692,'Infos Relatório'!O$1)</f>
        <v>0</v>
      </c>
      <c r="Q427" s="13">
        <f>SUMIFS('Faturamento SP3'!$J$2:$J$692,'Faturamento SP3'!$D$2:$D$692,'Infos Relatório'!$B$406,'Faturamento SP3'!$E$2:$E$692,'Infos Relatório'!$B427,'Faturamento SP3'!$Z$2:$Z$692,'Infos Relatório'!O$1)</f>
        <v>0</v>
      </c>
      <c r="R427" s="14">
        <f>SUMIFS('Faturamento SP3'!$O$2:$O$692,'Faturamento SP3'!$D$2:$D$692,'Infos Relatório'!$B$406,'Faturamento SP3'!$E$2:$E$692,'Infos Relatório'!$B427,'Faturamento SP3'!$Z$2:$Z$692,'Infos Relatório'!O$1,'Faturamento SP3'!$T$2:$T$692,"Sim")+SUMIFS('Faturamento SP3'!$P$2:$P$692,'Faturamento SP3'!$D$2:$D$692,'Infos Relatório'!$B$406,'Faturamento SP3'!$E$2:$E$692,'Infos Relatório'!$B427,'Faturamento SP3'!$Z$2:$Z$692,'Infos Relatório'!O$1,'Faturamento SP3'!$T$2:$T$692,"Sim")</f>
        <v>0</v>
      </c>
      <c r="S427" s="27" t="e">
        <f t="shared" si="159"/>
        <v>#DIV/0!</v>
      </c>
      <c r="T427" s="24">
        <f>SUMIFS('Faturamento SP3'!$H$2:$H$692,'Faturamento SP3'!$D$2:$D$692,'Infos Relatório'!$B$406,'Faturamento SP3'!$E$2:$E$692,'Infos Relatório'!$B427,'Faturamento SP3'!$Z$2:$Z$692,'Infos Relatório'!O$1)</f>
        <v>0</v>
      </c>
      <c r="U427" s="23">
        <f>COUNTIFS('Faturamento SP3'!$D$2:$D$692,'Infos Relatório'!$B$406,'Faturamento SP3'!$E$2:$E$692,'Infos Relatório'!$B427,'Faturamento SP3'!$Z$2:$Z$692,'Infos Relatório'!U$1)</f>
        <v>0</v>
      </c>
      <c r="V427" s="13">
        <f>SUMIFS('Faturamento SP3'!$G$2:$G$692,'Faturamento SP3'!$D$2:$D$692,'Infos Relatório'!$B$406,'Faturamento SP3'!$E$2:$E$692,'Infos Relatório'!$B427,'Faturamento SP3'!$Z$2:$Z$692,'Infos Relatório'!U$1)</f>
        <v>0</v>
      </c>
      <c r="W427" s="13">
        <f>SUMIFS('Faturamento SP3'!$J$2:$J$692,'Faturamento SP3'!$D$2:$D$692,'Infos Relatório'!$B$406,'Faturamento SP3'!$E$2:$E$692,'Infos Relatório'!$B427,'Faturamento SP3'!$Z$2:$Z$692,'Infos Relatório'!U$1)</f>
        <v>0</v>
      </c>
      <c r="X427" s="14">
        <f>SUMIFS('Faturamento SP3'!$O$2:$O$692,'Faturamento SP3'!$D$2:$D$692,'Infos Relatório'!$B$406,'Faturamento SP3'!$E$2:$E$692,'Infos Relatório'!$B427,'Faturamento SP3'!$Z$2:$Z$692,'Infos Relatório'!U$1,'Faturamento SP3'!$T$2:$T$692,"Sim")+SUMIFS('Faturamento SP3'!$P$2:$P$692,'Faturamento SP3'!$D$2:$D$692,'Infos Relatório'!$B$406,'Faturamento SP3'!$E$2:$E$692,'Infos Relatório'!$B427,'Faturamento SP3'!$Z$2:$Z$692,'Infos Relatório'!U$1,'Faturamento SP3'!$T$2:$T$692,"Sim")</f>
        <v>0</v>
      </c>
      <c r="Y427" s="27" t="e">
        <f t="shared" si="160"/>
        <v>#DIV/0!</v>
      </c>
      <c r="Z427" s="24">
        <f>SUMIFS('Faturamento SP3'!$H$2:$H$692,'Faturamento SP3'!$D$2:$D$692,'Infos Relatório'!$B$406,'Faturamento SP3'!$E$2:$E$692,'Infos Relatório'!$B427,'Faturamento SP3'!$Z$2:$Z$692,'Infos Relatório'!U$1)</f>
        <v>0</v>
      </c>
      <c r="AA427" s="23">
        <f>COUNTIFS('Faturamento SP3'!$D$2:$D$692,'Infos Relatório'!$B$406,'Faturamento SP3'!$E$2:$E$692,'Infos Relatório'!$B427,'Faturamento SP3'!$Z$2:$Z$692,'Infos Relatório'!AA$1)</f>
        <v>0</v>
      </c>
      <c r="AB427" s="13">
        <f>SUMIFS('Faturamento SP3'!$G$2:$G$692,'Faturamento SP3'!$D$2:$D$692,'Infos Relatório'!$B$406,'Faturamento SP3'!$E$2:$E$692,'Infos Relatório'!$B427,'Faturamento SP3'!$Z$2:$Z$692,'Infos Relatório'!AA$1)</f>
        <v>0</v>
      </c>
      <c r="AC427" s="13">
        <f>SUMIFS('Faturamento SP3'!$J$2:$J$692,'Faturamento SP3'!$D$2:$D$692,'Infos Relatório'!$B$406,'Faturamento SP3'!$E$2:$E$692,'Infos Relatório'!$B427,'Faturamento SP3'!$Z$2:$Z$692,'Infos Relatório'!AA$1)</f>
        <v>0</v>
      </c>
      <c r="AD427" s="14">
        <f>SUMIFS('Faturamento SP3'!$O$2:$O$692,'Faturamento SP3'!$D$2:$D$692,'Infos Relatório'!$B$406,'Faturamento SP3'!$E$2:$E$692,'Infos Relatório'!$B427,'Faturamento SP3'!$Z$2:$Z$692,'Infos Relatório'!AA$1,'Faturamento SP3'!$T$2:$T$692,"Sim")+SUMIFS('Faturamento SP3'!$P$2:$P$692,'Faturamento SP3'!$D$2:$D$692,'Infos Relatório'!$B$406,'Faturamento SP3'!$E$2:$E$692,'Infos Relatório'!$B427,'Faturamento SP3'!$Z$2:$Z$692,'Infos Relatório'!AA$1,'Faturamento SP3'!$T$2:$T$692,"Sim")</f>
        <v>0</v>
      </c>
      <c r="AE427" s="27" t="e">
        <f t="shared" si="161"/>
        <v>#DIV/0!</v>
      </c>
      <c r="AF427" s="24">
        <f>SUMIFS('Faturamento SP3'!$H$2:$H$692,'Faturamento SP3'!$D$2:$D$692,'Infos Relatório'!$B$406,'Faturamento SP3'!$E$2:$E$692,'Infos Relatório'!$B427,'Faturamento SP3'!$Z$2:$Z$692,'Infos Relatório'!AA$1)</f>
        <v>0</v>
      </c>
      <c r="AG427" s="23">
        <f>COUNTIFS('Faturamento SP3'!$D$2:$D$692,'Infos Relatório'!$B$406,'Faturamento SP3'!$E$2:$E$692,'Infos Relatório'!$B427,'Faturamento SP3'!$Z$2:$Z$692,'Infos Relatório'!AG$1)</f>
        <v>0</v>
      </c>
      <c r="AH427" s="13">
        <f>SUMIFS('Faturamento SP3'!$G$2:$G$692,'Faturamento SP3'!$D$2:$D$692,'Infos Relatório'!$B$406,'Faturamento SP3'!$E$2:$E$692,'Infos Relatório'!$B427,'Faturamento SP3'!$Z$2:$Z$692,'Infos Relatório'!AG$1)</f>
        <v>0</v>
      </c>
      <c r="AI427" s="13">
        <f>SUMIFS('Faturamento SP3'!$J$2:$J$692,'Faturamento SP3'!$D$2:$D$692,'Infos Relatório'!$B$406,'Faturamento SP3'!$E$2:$E$692,'Infos Relatório'!$B427,'Faturamento SP3'!$Z$2:$Z$692,'Infos Relatório'!AG$1)</f>
        <v>0</v>
      </c>
      <c r="AJ427" s="14">
        <f>SUMIFS('Faturamento SP3'!$O$2:$O$692,'Faturamento SP3'!$D$2:$D$692,'Infos Relatório'!$B$406,'Faturamento SP3'!$E$2:$E$692,'Infos Relatório'!$B427,'Faturamento SP3'!$Z$2:$Z$692,'Infos Relatório'!AG$1,'Faturamento SP3'!$T$2:$T$692,"Sim")+SUMIFS('Faturamento SP3'!$P$2:$P$692,'Faturamento SP3'!$D$2:$D$692,'Infos Relatório'!$B$406,'Faturamento SP3'!$E$2:$E$692,'Infos Relatório'!$B427,'Faturamento SP3'!$Z$2:$Z$692,'Infos Relatório'!AG$1,'Faturamento SP3'!$T$2:$T$692,"Sim")</f>
        <v>0</v>
      </c>
      <c r="AK427" s="27" t="e">
        <f t="shared" si="162"/>
        <v>#DIV/0!</v>
      </c>
      <c r="AL427" s="24">
        <f>SUMIFS('Faturamento SP3'!$H$2:$H$692,'Faturamento SP3'!$D$2:$D$692,'Infos Relatório'!$B$406,'Faturamento SP3'!$E$2:$E$692,'Infos Relatório'!$B427,'Faturamento SP3'!$Z$2:$Z$692,'Infos Relatório'!AG$1)</f>
        <v>0</v>
      </c>
      <c r="AM427" s="23">
        <f>COUNTIFS('Faturamento SP3'!$D$2:$D$692,'Infos Relatório'!$B$406,'Faturamento SP3'!$E$2:$E$692,'Infos Relatório'!$B427,'Faturamento SP3'!$Z$2:$Z$692,'Infos Relatório'!AM$1)</f>
        <v>0</v>
      </c>
      <c r="AN427" s="13">
        <f>SUMIFS('Faturamento SP3'!$G$2:$G$692,'Faturamento SP3'!$D$2:$D$692,'Infos Relatório'!$B$406,'Faturamento SP3'!$E$2:$E$692,'Infos Relatório'!$B427,'Faturamento SP3'!$Z$2:$Z$692,'Infos Relatório'!AM$1)</f>
        <v>0</v>
      </c>
      <c r="AO427" s="13">
        <f>SUMIFS('Faturamento SP3'!$J$2:$J$692,'Faturamento SP3'!$D$2:$D$692,'Infos Relatório'!$B$406,'Faturamento SP3'!$E$2:$E$692,'Infos Relatório'!$B427,'Faturamento SP3'!$Z$2:$Z$692,'Infos Relatório'!AM$1)</f>
        <v>0</v>
      </c>
      <c r="AP427" s="14">
        <f>SUMIFS('Faturamento SP3'!$O$2:$O$692,'Faturamento SP3'!$D$2:$D$692,'Infos Relatório'!$B$406,'Faturamento SP3'!$E$2:$E$692,'Infos Relatório'!$B427,'Faturamento SP3'!$Z$2:$Z$692,'Infos Relatório'!AM$1,'Faturamento SP3'!$T$2:$T$692,"Sim")+SUMIFS('Faturamento SP3'!$P$2:$P$692,'Faturamento SP3'!$D$2:$D$692,'Infos Relatório'!$B$406,'Faturamento SP3'!$E$2:$E$692,'Infos Relatório'!$B427,'Faturamento SP3'!$Z$2:$Z$692,'Infos Relatório'!AM$1,'Faturamento SP3'!$T$2:$T$692,"Sim")</f>
        <v>0</v>
      </c>
      <c r="AQ427" s="27" t="e">
        <f t="shared" si="163"/>
        <v>#DIV/0!</v>
      </c>
      <c r="AR427" s="24">
        <f>SUMIFS('Faturamento SP3'!$H$2:$H$692,'Faturamento SP3'!$D$2:$D$692,'Infos Relatório'!$B$406,'Faturamento SP3'!$E$2:$E$692,'Infos Relatório'!$B427,'Faturamento SP3'!$Z$2:$Z$692,'Infos Relatório'!AM$1)</f>
        <v>0</v>
      </c>
      <c r="AS427" s="23">
        <f>COUNTIFS('Faturamento SP3'!$D$2:$D$692,'Infos Relatório'!$B$406,'Faturamento SP3'!$E$2:$E$692,'Infos Relatório'!$B427,'Faturamento SP3'!$Z$2:$Z$692,'Infos Relatório'!AS$1)</f>
        <v>0</v>
      </c>
      <c r="AT427" s="13">
        <f>SUMIFS('Faturamento SP3'!$G$2:$G$692,'Faturamento SP3'!$D$2:$D$692,'Infos Relatório'!$B$406,'Faturamento SP3'!$E$2:$E$692,'Infos Relatório'!$B427,'Faturamento SP3'!$Z$2:$Z$692,'Infos Relatório'!AS$1)</f>
        <v>0</v>
      </c>
      <c r="AU427" s="13">
        <f>SUMIFS('Faturamento SP3'!$J$2:$J$692,'Faturamento SP3'!$D$2:$D$692,'Infos Relatório'!$B$406,'Faturamento SP3'!$E$2:$E$692,'Infos Relatório'!$B427,'Faturamento SP3'!$Z$2:$Z$692,'Infos Relatório'!AS$1)</f>
        <v>0</v>
      </c>
      <c r="AV427" s="14">
        <f>SUMIFS('Faturamento SP3'!$O$2:$O$692,'Faturamento SP3'!$D$2:$D$692,'Infos Relatório'!$B$406,'Faturamento SP3'!$E$2:$E$692,'Infos Relatório'!$B427,'Faturamento SP3'!$Z$2:$Z$692,'Infos Relatório'!AS$1,'Faturamento SP3'!$T$2:$T$692,"Sim")+SUMIFS('Faturamento SP3'!$P$2:$P$692,'Faturamento SP3'!$D$2:$D$692,'Infos Relatório'!$B$406,'Faturamento SP3'!$E$2:$E$692,'Infos Relatório'!$B427,'Faturamento SP3'!$Z$2:$Z$692,'Infos Relatório'!AS$1,'Faturamento SP3'!$T$2:$T$692,"Sim")</f>
        <v>0</v>
      </c>
      <c r="AW427" s="27" t="e">
        <f t="shared" si="164"/>
        <v>#DIV/0!</v>
      </c>
      <c r="AX427" s="24">
        <f>SUMIFS('Faturamento SP3'!$H$2:$H$692,'Faturamento SP3'!$D$2:$D$692,'Infos Relatório'!$B$406,'Faturamento SP3'!$E$2:$E$692,'Infos Relatório'!$B427,'Faturamento SP3'!$Z$2:$Z$692,'Infos Relatório'!AS$1)</f>
        <v>0</v>
      </c>
      <c r="AY427" s="23">
        <f>COUNTIFS('Faturamento SP3'!$D$2:$D$692,'Infos Relatório'!$B$406,'Faturamento SP3'!$E$2:$E$692,'Infos Relatório'!$B427,'Faturamento SP3'!$Z$2:$Z$692,'Infos Relatório'!AY$1)</f>
        <v>0</v>
      </c>
      <c r="AZ427" s="13">
        <f>SUMIFS('Faturamento SP3'!$G$2:$G$692,'Faturamento SP3'!$D$2:$D$692,'Infos Relatório'!$B$406,'Faturamento SP3'!$E$2:$E$692,'Infos Relatório'!$B427,'Faturamento SP3'!$Z$2:$Z$692,'Infos Relatório'!AY$1)</f>
        <v>0</v>
      </c>
      <c r="BA427" s="13">
        <f>SUMIFS('Faturamento SP3'!$J$2:$J$692,'Faturamento SP3'!$D$2:$D$692,'Infos Relatório'!$B$406,'Faturamento SP3'!$E$2:$E$692,'Infos Relatório'!$B427,'Faturamento SP3'!$Z$2:$Z$692,'Infos Relatório'!AY$1)</f>
        <v>0</v>
      </c>
      <c r="BB427" s="14">
        <f>SUMIFS('Faturamento SP3'!$O$2:$O$692,'Faturamento SP3'!$D$2:$D$692,'Infos Relatório'!$B$406,'Faturamento SP3'!$E$2:$E$692,'Infos Relatório'!$B427,'Faturamento SP3'!$Z$2:$Z$692,'Infos Relatório'!AY$1,'Faturamento SP3'!$T$2:$T$692,"Sim")+SUMIFS('Faturamento SP3'!$P$2:$P$692,'Faturamento SP3'!$D$2:$D$692,'Infos Relatório'!$B$406,'Faturamento SP3'!$E$2:$E$692,'Infos Relatório'!$B427,'Faturamento SP3'!$Z$2:$Z$692,'Infos Relatório'!AY$1,'Faturamento SP3'!$T$2:$T$692,"Sim")</f>
        <v>0</v>
      </c>
      <c r="BC427" s="27" t="e">
        <f t="shared" si="165"/>
        <v>#DIV/0!</v>
      </c>
      <c r="BD427" s="24">
        <f>SUMIFS('Faturamento SP3'!$H$2:$H$692,'Faturamento SP3'!$D$2:$D$692,'Infos Relatório'!$B$406,'Faturamento SP3'!$E$2:$E$692,'Infos Relatório'!$B427,'Faturamento SP3'!$Z$2:$Z$692,'Infos Relatório'!AY$1)</f>
        <v>0</v>
      </c>
      <c r="BE427" s="23">
        <f>COUNTIFS('Faturamento SP3'!$D$2:$D$692,'Infos Relatório'!$B$406,'Faturamento SP3'!$E$2:$E$692,'Infos Relatório'!$B427,'Faturamento SP3'!$Z$2:$Z$692,'Infos Relatório'!BE$1)</f>
        <v>0</v>
      </c>
      <c r="BF427" s="13">
        <f>SUMIFS('Faturamento SP3'!$G$2:$G$692,'Faturamento SP3'!$D$2:$D$692,'Infos Relatório'!$B$406,'Faturamento SP3'!$E$2:$E$692,'Infos Relatório'!$B427,'Faturamento SP3'!$Z$2:$Z$692,'Infos Relatório'!BE$1)</f>
        <v>0</v>
      </c>
      <c r="BG427" s="13">
        <f>SUMIFS('Faturamento SP3'!$J$2:$J$692,'Faturamento SP3'!$D$2:$D$692,'Infos Relatório'!$B$406,'Faturamento SP3'!$E$2:$E$692,'Infos Relatório'!$B427,'Faturamento SP3'!$Z$2:$Z$692,'Infos Relatório'!BE$1)</f>
        <v>0</v>
      </c>
      <c r="BH427" s="14">
        <f>SUMIFS('Faturamento SP3'!$O$2:$O$692,'Faturamento SP3'!$D$2:$D$692,'Infos Relatório'!$B$406,'Faturamento SP3'!$E$2:$E$692,'Infos Relatório'!$B427,'Faturamento SP3'!$Z$2:$Z$692,'Infos Relatório'!BE$1,'Faturamento SP3'!$T$2:$T$692,"Sim")+SUMIFS('Faturamento SP3'!$P$2:$P$692,'Faturamento SP3'!$D$2:$D$692,'Infos Relatório'!$B$406,'Faturamento SP3'!$E$2:$E$692,'Infos Relatório'!$B427,'Faturamento SP3'!$Z$2:$Z$692,'Infos Relatório'!BE$1,'Faturamento SP3'!$T$2:$T$692,"Sim")</f>
        <v>0</v>
      </c>
      <c r="BI427" s="27" t="e">
        <f t="shared" si="166"/>
        <v>#DIV/0!</v>
      </c>
      <c r="BJ427" s="24">
        <f>SUMIFS('Faturamento SP3'!$H$2:$H$692,'Faturamento SP3'!$D$2:$D$692,'Infos Relatório'!$B$406,'Faturamento SP3'!$E$2:$E$692,'Infos Relatório'!$B427,'Faturamento SP3'!$Z$2:$Z$692,'Infos Relatório'!BE$1)</f>
        <v>0</v>
      </c>
      <c r="BK427" s="23">
        <f>COUNTIFS('Faturamento SP3'!$D$2:$D$692,'Infos Relatório'!$B$406,'Faturamento SP3'!$E$2:$E$692,'Infos Relatório'!$B427,'Faturamento SP3'!$Z$2:$Z$692,'Infos Relatório'!BK$1)</f>
        <v>0</v>
      </c>
      <c r="BL427" s="13">
        <f>SUMIFS('Faturamento SP3'!$G$2:$G$692,'Faturamento SP3'!$D$2:$D$692,'Infos Relatório'!$B$406,'Faturamento SP3'!$E$2:$E$692,'Infos Relatório'!$B427,'Faturamento SP3'!$Z$2:$Z$692,'Infos Relatório'!BK$1)</f>
        <v>0</v>
      </c>
      <c r="BM427" s="13">
        <f>SUMIFS('Faturamento SP3'!$J$2:$J$692,'Faturamento SP3'!$D$2:$D$692,'Infos Relatório'!$B$406,'Faturamento SP3'!$E$2:$E$692,'Infos Relatório'!$B427,'Faturamento SP3'!$Z$2:$Z$692,'Infos Relatório'!BK$1)</f>
        <v>0</v>
      </c>
      <c r="BN427" s="14">
        <f>SUMIFS('Faturamento SP3'!$O$2:$O$692,'Faturamento SP3'!$D$2:$D$692,'Infos Relatório'!$B$406,'Faturamento SP3'!$E$2:$E$692,'Infos Relatório'!$B427,'Faturamento SP3'!$Z$2:$Z$692,'Infos Relatório'!BK$1,'Faturamento SP3'!$T$2:$T$692,"Sim")+SUMIFS('Faturamento SP3'!$P$2:$P$692,'Faturamento SP3'!$D$2:$D$692,'Infos Relatório'!$B$406,'Faturamento SP3'!$E$2:$E$692,'Infos Relatório'!$B427,'Faturamento SP3'!$Z$2:$Z$692,'Infos Relatório'!BK$1,'Faturamento SP3'!$T$2:$T$692,"Sim")</f>
        <v>0</v>
      </c>
      <c r="BO427" s="27" t="e">
        <f t="shared" si="167"/>
        <v>#DIV/0!</v>
      </c>
      <c r="BP427" s="24">
        <f>SUMIFS('Faturamento SP3'!$H$2:$H$692,'Faturamento SP3'!$D$2:$D$692,'Infos Relatório'!$B$406,'Faturamento SP3'!$E$2:$E$692,'Infos Relatório'!$B427,'Faturamento SP3'!$Z$2:$Z$692,'Infos Relatório'!BK$1)</f>
        <v>0</v>
      </c>
      <c r="BQ427" s="23">
        <f>COUNTIFS('Faturamento SP3'!$D$2:$D$692,'Infos Relatório'!$B$406,'Faturamento SP3'!$E$2:$E$692,'Infos Relatório'!$B427,'Faturamento SP3'!$Z$2:$Z$692,'Infos Relatório'!BQ$1)</f>
        <v>0</v>
      </c>
      <c r="BR427" s="13">
        <f>SUMIFS('Faturamento SP3'!$G$2:$G$692,'Faturamento SP3'!$D$2:$D$692,'Infos Relatório'!$B$406,'Faturamento SP3'!$E$2:$E$692,'Infos Relatório'!$B427,'Faturamento SP3'!$Z$2:$Z$692,'Infos Relatório'!BQ$1)</f>
        <v>0</v>
      </c>
      <c r="BS427" s="13">
        <f>SUMIFS('Faturamento SP3'!$J$2:$J$692,'Faturamento SP3'!$D$2:$D$692,'Infos Relatório'!$B$406,'Faturamento SP3'!$E$2:$E$692,'Infos Relatório'!$B427,'Faturamento SP3'!$Z$2:$Z$692,'Infos Relatório'!BQ$1)</f>
        <v>0</v>
      </c>
      <c r="BT427" s="14">
        <f>SUMIFS('Faturamento SP3'!$O$2:$O$692,'Faturamento SP3'!$D$2:$D$692,'Infos Relatório'!$B$406,'Faturamento SP3'!$E$2:$E$692,'Infos Relatório'!$B427,'Faturamento SP3'!$Z$2:$Z$692,'Infos Relatório'!BQ$1,'Faturamento SP3'!$T$2:$T$692,"Sim")+SUMIFS('Faturamento SP3'!$P$2:$P$692,'Faturamento SP3'!$D$2:$D$692,'Infos Relatório'!$B$406,'Faturamento SP3'!$E$2:$E$692,'Infos Relatório'!$B427,'Faturamento SP3'!$Z$2:$Z$692,'Infos Relatório'!BQ$1,'Faturamento SP3'!$T$2:$T$692,"Sim")</f>
        <v>0</v>
      </c>
      <c r="BU427" s="27" t="e">
        <f t="shared" si="168"/>
        <v>#DIV/0!</v>
      </c>
      <c r="BV427" s="24">
        <f>SUMIFS('Faturamento SP3'!$H$2:$H$692,'Faturamento SP3'!$D$2:$D$692,'Infos Relatório'!$B$406,'Faturamento SP3'!$E$2:$E$692,'Infos Relatório'!$B427,'Faturamento SP3'!$Z$2:$Z$692,'Infos Relatório'!BQ$1)</f>
        <v>0</v>
      </c>
    </row>
    <row r="428" spans="2:74">
      <c r="B428" s="17" t="s">
        <v>28</v>
      </c>
      <c r="C428" s="23">
        <f>COUNTIFS('Faturamento SP3'!$D$2:$D$692,'Infos Relatório'!$B$406,'Faturamento SP3'!$E$2:$E$692,'Infos Relatório'!$B428,'Faturamento SP3'!$Z$2:$Z$692,'Infos Relatório'!C$1)</f>
        <v>0</v>
      </c>
      <c r="D428" s="13">
        <f>SUMIFS('Faturamento SP3'!$G$2:$G$692,'Faturamento SP3'!$D$2:$D$692,'Infos Relatório'!$B$406,'Faturamento SP3'!$E$2:$E$692,'Infos Relatório'!$B428,'Faturamento SP3'!$Z$2:$Z$692,'Infos Relatório'!C$1)</f>
        <v>0</v>
      </c>
      <c r="E428" s="13">
        <f>SUMIFS('Faturamento SP3'!$J$2:$J$692,'Faturamento SP3'!$D$2:$D$692,'Infos Relatório'!$B$406,'Faturamento SP3'!$E$2:$E$692,'Infos Relatório'!$B428,'Faturamento SP3'!$Z$2:$Z$692,'Infos Relatório'!C$1)</f>
        <v>0</v>
      </c>
      <c r="F428" s="14">
        <f>SUMIFS('Faturamento SP3'!$O$2:$O$692,'Faturamento SP3'!$D$2:$D$692,'Infos Relatório'!$B$406,'Faturamento SP3'!$E$2:$E$692,'Infos Relatório'!$B428,'Faturamento SP3'!$Z$2:$Z$692,'Infos Relatório'!C$1,'Faturamento SP3'!$T$2:$T$692,"Sim")+SUMIFS('Faturamento SP3'!$P$2:$P$692,'Faturamento SP3'!$D$2:$D$692,'Infos Relatório'!$B$406,'Faturamento SP3'!$E$2:$E$692,'Infos Relatório'!$B428,'Faturamento SP3'!$Z$2:$Z$692,'Infos Relatório'!C$1,'Faturamento SP3'!$T$2:$T$692,"Sim")</f>
        <v>0</v>
      </c>
      <c r="G428" s="27" t="e">
        <f t="shared" si="157"/>
        <v>#DIV/0!</v>
      </c>
      <c r="H428" s="24">
        <f>SUMIFS('Faturamento SP3'!$H$2:$H$692,'Faturamento SP3'!$D$2:$D$692,'Infos Relatório'!$B$406,'Faturamento SP3'!$E$2:$E$692,'Infos Relatório'!$B428,'Faturamento SP3'!$Z$2:$Z$692,'Infos Relatório'!C$1)</f>
        <v>0</v>
      </c>
      <c r="I428" s="23">
        <f>COUNTIFS('Faturamento SP3'!$D$2:$D$692,'Infos Relatório'!$B$406,'Faturamento SP3'!$E$2:$E$692,'Infos Relatório'!$B428,'Faturamento SP3'!$Z$2:$Z$692,'Infos Relatório'!I$1)</f>
        <v>0</v>
      </c>
      <c r="J428" s="13">
        <f>SUMIFS('Faturamento SP3'!$G$2:$G$692,'Faturamento SP3'!$D$2:$D$692,'Infos Relatório'!$B$406,'Faturamento SP3'!$E$2:$E$692,'Infos Relatório'!$B428,'Faturamento SP3'!$Z$2:$Z$692,'Infos Relatório'!I$1)</f>
        <v>0</v>
      </c>
      <c r="K428" s="13">
        <f>SUMIFS('Faturamento SP3'!$J$2:$J$692,'Faturamento SP3'!$D$2:$D$692,'Infos Relatório'!$B$406,'Faturamento SP3'!$E$2:$E$692,'Infos Relatório'!$B428,'Faturamento SP3'!$Z$2:$Z$692,'Infos Relatório'!I$1)</f>
        <v>0</v>
      </c>
      <c r="L428" s="14">
        <f>SUMIFS('Faturamento SP3'!$O$2:$O$692,'Faturamento SP3'!$D$2:$D$692,'Infos Relatório'!$B$406,'Faturamento SP3'!$E$2:$E$692,'Infos Relatório'!$B428,'Faturamento SP3'!$Z$2:$Z$692,'Infos Relatório'!I$1,'Faturamento SP3'!$T$2:$T$692,"Sim")+SUMIFS('Faturamento SP3'!$P$2:$P$692,'Faturamento SP3'!$D$2:$D$692,'Infos Relatório'!$B$406,'Faturamento SP3'!$E$2:$E$692,'Infos Relatório'!$B428,'Faturamento SP3'!$Z$2:$Z$692,'Infos Relatório'!I$1,'Faturamento SP3'!$T$2:$T$692,"Sim")</f>
        <v>0</v>
      </c>
      <c r="M428" s="27" t="e">
        <f t="shared" si="158"/>
        <v>#DIV/0!</v>
      </c>
      <c r="N428" s="24">
        <f>SUMIFS('Faturamento SP3'!$H$2:$H$692,'Faturamento SP3'!$D$2:$D$692,'Infos Relatório'!$B$406,'Faturamento SP3'!$E$2:$E$692,'Infos Relatório'!$B428,'Faturamento SP3'!$Z$2:$Z$692,'Infos Relatório'!I$1)</f>
        <v>0</v>
      </c>
      <c r="O428" s="23">
        <f>COUNTIFS('Faturamento SP3'!$D$2:$D$692,'Infos Relatório'!$B$406,'Faturamento SP3'!$E$2:$E$692,'Infos Relatório'!$B428,'Faturamento SP3'!$Z$2:$Z$692,'Infos Relatório'!O$1)</f>
        <v>0</v>
      </c>
      <c r="P428" s="13">
        <f>SUMIFS('Faturamento SP3'!$G$2:$G$692,'Faturamento SP3'!$D$2:$D$692,'Infos Relatório'!$B$406,'Faturamento SP3'!$E$2:$E$692,'Infos Relatório'!$B428,'Faturamento SP3'!$Z$2:$Z$692,'Infos Relatório'!O$1)</f>
        <v>0</v>
      </c>
      <c r="Q428" s="13">
        <f>SUMIFS('Faturamento SP3'!$J$2:$J$692,'Faturamento SP3'!$D$2:$D$692,'Infos Relatório'!$B$406,'Faturamento SP3'!$E$2:$E$692,'Infos Relatório'!$B428,'Faturamento SP3'!$Z$2:$Z$692,'Infos Relatório'!O$1)</f>
        <v>0</v>
      </c>
      <c r="R428" s="14">
        <f>SUMIFS('Faturamento SP3'!$O$2:$O$692,'Faturamento SP3'!$D$2:$D$692,'Infos Relatório'!$B$406,'Faturamento SP3'!$E$2:$E$692,'Infos Relatório'!$B428,'Faturamento SP3'!$Z$2:$Z$692,'Infos Relatório'!O$1,'Faturamento SP3'!$T$2:$T$692,"Sim")+SUMIFS('Faturamento SP3'!$P$2:$P$692,'Faturamento SP3'!$D$2:$D$692,'Infos Relatório'!$B$406,'Faturamento SP3'!$E$2:$E$692,'Infos Relatório'!$B428,'Faturamento SP3'!$Z$2:$Z$692,'Infos Relatório'!O$1,'Faturamento SP3'!$T$2:$T$692,"Sim")</f>
        <v>0</v>
      </c>
      <c r="S428" s="27" t="e">
        <f t="shared" si="159"/>
        <v>#DIV/0!</v>
      </c>
      <c r="T428" s="24">
        <f>SUMIFS('Faturamento SP3'!$H$2:$H$692,'Faturamento SP3'!$D$2:$D$692,'Infos Relatório'!$B$406,'Faturamento SP3'!$E$2:$E$692,'Infos Relatório'!$B428,'Faturamento SP3'!$Z$2:$Z$692,'Infos Relatório'!O$1)</f>
        <v>0</v>
      </c>
      <c r="U428" s="23">
        <f>COUNTIFS('Faturamento SP3'!$D$2:$D$692,'Infos Relatório'!$B$406,'Faturamento SP3'!$E$2:$E$692,'Infos Relatório'!$B428,'Faturamento SP3'!$Z$2:$Z$692,'Infos Relatório'!U$1)</f>
        <v>0</v>
      </c>
      <c r="V428" s="13">
        <f>SUMIFS('Faturamento SP3'!$G$2:$G$692,'Faturamento SP3'!$D$2:$D$692,'Infos Relatório'!$B$406,'Faturamento SP3'!$E$2:$E$692,'Infos Relatório'!$B428,'Faturamento SP3'!$Z$2:$Z$692,'Infos Relatório'!U$1)</f>
        <v>0</v>
      </c>
      <c r="W428" s="13">
        <f>SUMIFS('Faturamento SP3'!$J$2:$J$692,'Faturamento SP3'!$D$2:$D$692,'Infos Relatório'!$B$406,'Faturamento SP3'!$E$2:$E$692,'Infos Relatório'!$B428,'Faturamento SP3'!$Z$2:$Z$692,'Infos Relatório'!U$1)</f>
        <v>0</v>
      </c>
      <c r="X428" s="14">
        <f>SUMIFS('Faturamento SP3'!$O$2:$O$692,'Faturamento SP3'!$D$2:$D$692,'Infos Relatório'!$B$406,'Faturamento SP3'!$E$2:$E$692,'Infos Relatório'!$B428,'Faturamento SP3'!$Z$2:$Z$692,'Infos Relatório'!U$1,'Faturamento SP3'!$T$2:$T$692,"Sim")+SUMIFS('Faturamento SP3'!$P$2:$P$692,'Faturamento SP3'!$D$2:$D$692,'Infos Relatório'!$B$406,'Faturamento SP3'!$E$2:$E$692,'Infos Relatório'!$B428,'Faturamento SP3'!$Z$2:$Z$692,'Infos Relatório'!U$1,'Faturamento SP3'!$T$2:$T$692,"Sim")</f>
        <v>0</v>
      </c>
      <c r="Y428" s="27" t="e">
        <f t="shared" si="160"/>
        <v>#DIV/0!</v>
      </c>
      <c r="Z428" s="24">
        <f>SUMIFS('Faturamento SP3'!$H$2:$H$692,'Faturamento SP3'!$D$2:$D$692,'Infos Relatório'!$B$406,'Faturamento SP3'!$E$2:$E$692,'Infos Relatório'!$B428,'Faturamento SP3'!$Z$2:$Z$692,'Infos Relatório'!U$1)</f>
        <v>0</v>
      </c>
      <c r="AA428" s="23">
        <f>COUNTIFS('Faturamento SP3'!$D$2:$D$692,'Infos Relatório'!$B$406,'Faturamento SP3'!$E$2:$E$692,'Infos Relatório'!$B428,'Faturamento SP3'!$Z$2:$Z$692,'Infos Relatório'!AA$1)</f>
        <v>0</v>
      </c>
      <c r="AB428" s="13">
        <f>SUMIFS('Faturamento SP3'!$G$2:$G$692,'Faturamento SP3'!$D$2:$D$692,'Infos Relatório'!$B$406,'Faturamento SP3'!$E$2:$E$692,'Infos Relatório'!$B428,'Faturamento SP3'!$Z$2:$Z$692,'Infos Relatório'!AA$1)</f>
        <v>0</v>
      </c>
      <c r="AC428" s="13">
        <f>SUMIFS('Faturamento SP3'!$J$2:$J$692,'Faturamento SP3'!$D$2:$D$692,'Infos Relatório'!$B$406,'Faturamento SP3'!$E$2:$E$692,'Infos Relatório'!$B428,'Faturamento SP3'!$Z$2:$Z$692,'Infos Relatório'!AA$1)</f>
        <v>0</v>
      </c>
      <c r="AD428" s="14">
        <f>SUMIFS('Faturamento SP3'!$O$2:$O$692,'Faturamento SP3'!$D$2:$D$692,'Infos Relatório'!$B$406,'Faturamento SP3'!$E$2:$E$692,'Infos Relatório'!$B428,'Faturamento SP3'!$Z$2:$Z$692,'Infos Relatório'!AA$1,'Faturamento SP3'!$T$2:$T$692,"Sim")+SUMIFS('Faturamento SP3'!$P$2:$P$692,'Faturamento SP3'!$D$2:$D$692,'Infos Relatório'!$B$406,'Faturamento SP3'!$E$2:$E$692,'Infos Relatório'!$B428,'Faturamento SP3'!$Z$2:$Z$692,'Infos Relatório'!AA$1,'Faturamento SP3'!$T$2:$T$692,"Sim")</f>
        <v>0</v>
      </c>
      <c r="AE428" s="27" t="e">
        <f t="shared" si="161"/>
        <v>#DIV/0!</v>
      </c>
      <c r="AF428" s="24">
        <f>SUMIFS('Faturamento SP3'!$H$2:$H$692,'Faturamento SP3'!$D$2:$D$692,'Infos Relatório'!$B$406,'Faturamento SP3'!$E$2:$E$692,'Infos Relatório'!$B428,'Faturamento SP3'!$Z$2:$Z$692,'Infos Relatório'!AA$1)</f>
        <v>0</v>
      </c>
      <c r="AG428" s="23">
        <f>COUNTIFS('Faturamento SP3'!$D$2:$D$692,'Infos Relatório'!$B$406,'Faturamento SP3'!$E$2:$E$692,'Infos Relatório'!$B428,'Faturamento SP3'!$Z$2:$Z$692,'Infos Relatório'!AG$1)</f>
        <v>0</v>
      </c>
      <c r="AH428" s="13">
        <f>SUMIFS('Faturamento SP3'!$G$2:$G$692,'Faturamento SP3'!$D$2:$D$692,'Infos Relatório'!$B$406,'Faturamento SP3'!$E$2:$E$692,'Infos Relatório'!$B428,'Faturamento SP3'!$Z$2:$Z$692,'Infos Relatório'!AG$1)</f>
        <v>0</v>
      </c>
      <c r="AI428" s="13">
        <f>SUMIFS('Faturamento SP3'!$J$2:$J$692,'Faturamento SP3'!$D$2:$D$692,'Infos Relatório'!$B$406,'Faturamento SP3'!$E$2:$E$692,'Infos Relatório'!$B428,'Faturamento SP3'!$Z$2:$Z$692,'Infos Relatório'!AG$1)</f>
        <v>0</v>
      </c>
      <c r="AJ428" s="14">
        <f>SUMIFS('Faturamento SP3'!$O$2:$O$692,'Faturamento SP3'!$D$2:$D$692,'Infos Relatório'!$B$406,'Faturamento SP3'!$E$2:$E$692,'Infos Relatório'!$B428,'Faturamento SP3'!$Z$2:$Z$692,'Infos Relatório'!AG$1,'Faturamento SP3'!$T$2:$T$692,"Sim")+SUMIFS('Faturamento SP3'!$P$2:$P$692,'Faturamento SP3'!$D$2:$D$692,'Infos Relatório'!$B$406,'Faturamento SP3'!$E$2:$E$692,'Infos Relatório'!$B428,'Faturamento SP3'!$Z$2:$Z$692,'Infos Relatório'!AG$1,'Faturamento SP3'!$T$2:$T$692,"Sim")</f>
        <v>0</v>
      </c>
      <c r="AK428" s="27" t="e">
        <f t="shared" si="162"/>
        <v>#DIV/0!</v>
      </c>
      <c r="AL428" s="24">
        <f>SUMIFS('Faturamento SP3'!$H$2:$H$692,'Faturamento SP3'!$D$2:$D$692,'Infos Relatório'!$B$406,'Faturamento SP3'!$E$2:$E$692,'Infos Relatório'!$B428,'Faturamento SP3'!$Z$2:$Z$692,'Infos Relatório'!AG$1)</f>
        <v>0</v>
      </c>
      <c r="AM428" s="23">
        <f>COUNTIFS('Faturamento SP3'!$D$2:$D$692,'Infos Relatório'!$B$406,'Faturamento SP3'!$E$2:$E$692,'Infos Relatório'!$B428,'Faturamento SP3'!$Z$2:$Z$692,'Infos Relatório'!AM$1)</f>
        <v>0</v>
      </c>
      <c r="AN428" s="13">
        <f>SUMIFS('Faturamento SP3'!$G$2:$G$692,'Faturamento SP3'!$D$2:$D$692,'Infos Relatório'!$B$406,'Faturamento SP3'!$E$2:$E$692,'Infos Relatório'!$B428,'Faturamento SP3'!$Z$2:$Z$692,'Infos Relatório'!AM$1)</f>
        <v>0</v>
      </c>
      <c r="AO428" s="13">
        <f>SUMIFS('Faturamento SP3'!$J$2:$J$692,'Faturamento SP3'!$D$2:$D$692,'Infos Relatório'!$B$406,'Faturamento SP3'!$E$2:$E$692,'Infos Relatório'!$B428,'Faturamento SP3'!$Z$2:$Z$692,'Infos Relatório'!AM$1)</f>
        <v>0</v>
      </c>
      <c r="AP428" s="14">
        <f>SUMIFS('Faturamento SP3'!$O$2:$O$692,'Faturamento SP3'!$D$2:$D$692,'Infos Relatório'!$B$406,'Faturamento SP3'!$E$2:$E$692,'Infos Relatório'!$B428,'Faturamento SP3'!$Z$2:$Z$692,'Infos Relatório'!AM$1,'Faturamento SP3'!$T$2:$T$692,"Sim")+SUMIFS('Faturamento SP3'!$P$2:$P$692,'Faturamento SP3'!$D$2:$D$692,'Infos Relatório'!$B$406,'Faturamento SP3'!$E$2:$E$692,'Infos Relatório'!$B428,'Faturamento SP3'!$Z$2:$Z$692,'Infos Relatório'!AM$1,'Faturamento SP3'!$T$2:$T$692,"Sim")</f>
        <v>0</v>
      </c>
      <c r="AQ428" s="27" t="e">
        <f t="shared" si="163"/>
        <v>#DIV/0!</v>
      </c>
      <c r="AR428" s="24">
        <f>SUMIFS('Faturamento SP3'!$H$2:$H$692,'Faturamento SP3'!$D$2:$D$692,'Infos Relatório'!$B$406,'Faturamento SP3'!$E$2:$E$692,'Infos Relatório'!$B428,'Faturamento SP3'!$Z$2:$Z$692,'Infos Relatório'!AM$1)</f>
        <v>0</v>
      </c>
      <c r="AS428" s="23">
        <f>COUNTIFS('Faturamento SP3'!$D$2:$D$692,'Infos Relatório'!$B$406,'Faturamento SP3'!$E$2:$E$692,'Infos Relatório'!$B428,'Faturamento SP3'!$Z$2:$Z$692,'Infos Relatório'!AS$1)</f>
        <v>0</v>
      </c>
      <c r="AT428" s="13">
        <f>SUMIFS('Faturamento SP3'!$G$2:$G$692,'Faturamento SP3'!$D$2:$D$692,'Infos Relatório'!$B$406,'Faturamento SP3'!$E$2:$E$692,'Infos Relatório'!$B428,'Faturamento SP3'!$Z$2:$Z$692,'Infos Relatório'!AS$1)</f>
        <v>0</v>
      </c>
      <c r="AU428" s="13">
        <f>SUMIFS('Faturamento SP3'!$J$2:$J$692,'Faturamento SP3'!$D$2:$D$692,'Infos Relatório'!$B$406,'Faturamento SP3'!$E$2:$E$692,'Infos Relatório'!$B428,'Faturamento SP3'!$Z$2:$Z$692,'Infos Relatório'!AS$1)</f>
        <v>0</v>
      </c>
      <c r="AV428" s="14">
        <f>SUMIFS('Faturamento SP3'!$O$2:$O$692,'Faturamento SP3'!$D$2:$D$692,'Infos Relatório'!$B$406,'Faturamento SP3'!$E$2:$E$692,'Infos Relatório'!$B428,'Faturamento SP3'!$Z$2:$Z$692,'Infos Relatório'!AS$1,'Faturamento SP3'!$T$2:$T$692,"Sim")+SUMIFS('Faturamento SP3'!$P$2:$P$692,'Faturamento SP3'!$D$2:$D$692,'Infos Relatório'!$B$406,'Faturamento SP3'!$E$2:$E$692,'Infos Relatório'!$B428,'Faturamento SP3'!$Z$2:$Z$692,'Infos Relatório'!AS$1,'Faturamento SP3'!$T$2:$T$692,"Sim")</f>
        <v>0</v>
      </c>
      <c r="AW428" s="27" t="e">
        <f t="shared" si="164"/>
        <v>#DIV/0!</v>
      </c>
      <c r="AX428" s="24">
        <f>SUMIFS('Faturamento SP3'!$H$2:$H$692,'Faturamento SP3'!$D$2:$D$692,'Infos Relatório'!$B$406,'Faturamento SP3'!$E$2:$E$692,'Infos Relatório'!$B428,'Faturamento SP3'!$Z$2:$Z$692,'Infos Relatório'!AS$1)</f>
        <v>0</v>
      </c>
      <c r="AY428" s="23">
        <f>COUNTIFS('Faturamento SP3'!$D$2:$D$692,'Infos Relatório'!$B$406,'Faturamento SP3'!$E$2:$E$692,'Infos Relatório'!$B428,'Faturamento SP3'!$Z$2:$Z$692,'Infos Relatório'!AY$1)</f>
        <v>0</v>
      </c>
      <c r="AZ428" s="13">
        <f>SUMIFS('Faturamento SP3'!$G$2:$G$692,'Faturamento SP3'!$D$2:$D$692,'Infos Relatório'!$B$406,'Faturamento SP3'!$E$2:$E$692,'Infos Relatório'!$B428,'Faturamento SP3'!$Z$2:$Z$692,'Infos Relatório'!AY$1)</f>
        <v>0</v>
      </c>
      <c r="BA428" s="13">
        <f>SUMIFS('Faturamento SP3'!$J$2:$J$692,'Faturamento SP3'!$D$2:$D$692,'Infos Relatório'!$B$406,'Faturamento SP3'!$E$2:$E$692,'Infos Relatório'!$B428,'Faturamento SP3'!$Z$2:$Z$692,'Infos Relatório'!AY$1)</f>
        <v>0</v>
      </c>
      <c r="BB428" s="14">
        <f>SUMIFS('Faturamento SP3'!$O$2:$O$692,'Faturamento SP3'!$D$2:$D$692,'Infos Relatório'!$B$406,'Faturamento SP3'!$E$2:$E$692,'Infos Relatório'!$B428,'Faturamento SP3'!$Z$2:$Z$692,'Infos Relatório'!AY$1,'Faturamento SP3'!$T$2:$T$692,"Sim")+SUMIFS('Faturamento SP3'!$P$2:$P$692,'Faturamento SP3'!$D$2:$D$692,'Infos Relatório'!$B$406,'Faturamento SP3'!$E$2:$E$692,'Infos Relatório'!$B428,'Faturamento SP3'!$Z$2:$Z$692,'Infos Relatório'!AY$1,'Faturamento SP3'!$T$2:$T$692,"Sim")</f>
        <v>0</v>
      </c>
      <c r="BC428" s="27" t="e">
        <f t="shared" si="165"/>
        <v>#DIV/0!</v>
      </c>
      <c r="BD428" s="24">
        <f>SUMIFS('Faturamento SP3'!$H$2:$H$692,'Faturamento SP3'!$D$2:$D$692,'Infos Relatório'!$B$406,'Faturamento SP3'!$E$2:$E$692,'Infos Relatório'!$B428,'Faturamento SP3'!$Z$2:$Z$692,'Infos Relatório'!AY$1)</f>
        <v>0</v>
      </c>
      <c r="BE428" s="23">
        <f>COUNTIFS('Faturamento SP3'!$D$2:$D$692,'Infos Relatório'!$B$406,'Faturamento SP3'!$E$2:$E$692,'Infos Relatório'!$B428,'Faturamento SP3'!$Z$2:$Z$692,'Infos Relatório'!BE$1)</f>
        <v>0</v>
      </c>
      <c r="BF428" s="13">
        <f>SUMIFS('Faturamento SP3'!$G$2:$G$692,'Faturamento SP3'!$D$2:$D$692,'Infos Relatório'!$B$406,'Faturamento SP3'!$E$2:$E$692,'Infos Relatório'!$B428,'Faturamento SP3'!$Z$2:$Z$692,'Infos Relatório'!BE$1)</f>
        <v>0</v>
      </c>
      <c r="BG428" s="13">
        <f>SUMIFS('Faturamento SP3'!$J$2:$J$692,'Faturamento SP3'!$D$2:$D$692,'Infos Relatório'!$B$406,'Faturamento SP3'!$E$2:$E$692,'Infos Relatório'!$B428,'Faturamento SP3'!$Z$2:$Z$692,'Infos Relatório'!BE$1)</f>
        <v>0</v>
      </c>
      <c r="BH428" s="14">
        <f>SUMIFS('Faturamento SP3'!$O$2:$O$692,'Faturamento SP3'!$D$2:$D$692,'Infos Relatório'!$B$406,'Faturamento SP3'!$E$2:$E$692,'Infos Relatório'!$B428,'Faturamento SP3'!$Z$2:$Z$692,'Infos Relatório'!BE$1,'Faturamento SP3'!$T$2:$T$692,"Sim")+SUMIFS('Faturamento SP3'!$P$2:$P$692,'Faturamento SP3'!$D$2:$D$692,'Infos Relatório'!$B$406,'Faturamento SP3'!$E$2:$E$692,'Infos Relatório'!$B428,'Faturamento SP3'!$Z$2:$Z$692,'Infos Relatório'!BE$1,'Faturamento SP3'!$T$2:$T$692,"Sim")</f>
        <v>0</v>
      </c>
      <c r="BI428" s="27" t="e">
        <f t="shared" si="166"/>
        <v>#DIV/0!</v>
      </c>
      <c r="BJ428" s="24">
        <f>SUMIFS('Faturamento SP3'!$H$2:$H$692,'Faturamento SP3'!$D$2:$D$692,'Infos Relatório'!$B$406,'Faturamento SP3'!$E$2:$E$692,'Infos Relatório'!$B428,'Faturamento SP3'!$Z$2:$Z$692,'Infos Relatório'!BE$1)</f>
        <v>0</v>
      </c>
      <c r="BK428" s="23">
        <f>COUNTIFS('Faturamento SP3'!$D$2:$D$692,'Infos Relatório'!$B$406,'Faturamento SP3'!$E$2:$E$692,'Infos Relatório'!$B428,'Faturamento SP3'!$Z$2:$Z$692,'Infos Relatório'!BK$1)</f>
        <v>0</v>
      </c>
      <c r="BL428" s="13">
        <f>SUMIFS('Faturamento SP3'!$G$2:$G$692,'Faturamento SP3'!$D$2:$D$692,'Infos Relatório'!$B$406,'Faturamento SP3'!$E$2:$E$692,'Infos Relatório'!$B428,'Faturamento SP3'!$Z$2:$Z$692,'Infos Relatório'!BK$1)</f>
        <v>0</v>
      </c>
      <c r="BM428" s="13">
        <f>SUMIFS('Faturamento SP3'!$J$2:$J$692,'Faturamento SP3'!$D$2:$D$692,'Infos Relatório'!$B$406,'Faturamento SP3'!$E$2:$E$692,'Infos Relatório'!$B428,'Faturamento SP3'!$Z$2:$Z$692,'Infos Relatório'!BK$1)</f>
        <v>0</v>
      </c>
      <c r="BN428" s="14">
        <f>SUMIFS('Faturamento SP3'!$O$2:$O$692,'Faturamento SP3'!$D$2:$D$692,'Infos Relatório'!$B$406,'Faturamento SP3'!$E$2:$E$692,'Infos Relatório'!$B428,'Faturamento SP3'!$Z$2:$Z$692,'Infos Relatório'!BK$1,'Faturamento SP3'!$T$2:$T$692,"Sim")+SUMIFS('Faturamento SP3'!$P$2:$P$692,'Faturamento SP3'!$D$2:$D$692,'Infos Relatório'!$B$406,'Faturamento SP3'!$E$2:$E$692,'Infos Relatório'!$B428,'Faturamento SP3'!$Z$2:$Z$692,'Infos Relatório'!BK$1,'Faturamento SP3'!$T$2:$T$692,"Sim")</f>
        <v>0</v>
      </c>
      <c r="BO428" s="27" t="e">
        <f t="shared" si="167"/>
        <v>#DIV/0!</v>
      </c>
      <c r="BP428" s="24">
        <f>SUMIFS('Faturamento SP3'!$H$2:$H$692,'Faturamento SP3'!$D$2:$D$692,'Infos Relatório'!$B$406,'Faturamento SP3'!$E$2:$E$692,'Infos Relatório'!$B428,'Faturamento SP3'!$Z$2:$Z$692,'Infos Relatório'!BK$1)</f>
        <v>0</v>
      </c>
      <c r="BQ428" s="23">
        <f>COUNTIFS('Faturamento SP3'!$D$2:$D$692,'Infos Relatório'!$B$406,'Faturamento SP3'!$E$2:$E$692,'Infos Relatório'!$B428,'Faturamento SP3'!$Z$2:$Z$692,'Infos Relatório'!BQ$1)</f>
        <v>0</v>
      </c>
      <c r="BR428" s="13">
        <f>SUMIFS('Faturamento SP3'!$G$2:$G$692,'Faturamento SP3'!$D$2:$D$692,'Infos Relatório'!$B$406,'Faturamento SP3'!$E$2:$E$692,'Infos Relatório'!$B428,'Faturamento SP3'!$Z$2:$Z$692,'Infos Relatório'!BQ$1)</f>
        <v>0</v>
      </c>
      <c r="BS428" s="13">
        <f>SUMIFS('Faturamento SP3'!$J$2:$J$692,'Faturamento SP3'!$D$2:$D$692,'Infos Relatório'!$B$406,'Faturamento SP3'!$E$2:$E$692,'Infos Relatório'!$B428,'Faturamento SP3'!$Z$2:$Z$692,'Infos Relatório'!BQ$1)</f>
        <v>0</v>
      </c>
      <c r="BT428" s="14">
        <f>SUMIFS('Faturamento SP3'!$O$2:$O$692,'Faturamento SP3'!$D$2:$D$692,'Infos Relatório'!$B$406,'Faturamento SP3'!$E$2:$E$692,'Infos Relatório'!$B428,'Faturamento SP3'!$Z$2:$Z$692,'Infos Relatório'!BQ$1,'Faturamento SP3'!$T$2:$T$692,"Sim")+SUMIFS('Faturamento SP3'!$P$2:$P$692,'Faturamento SP3'!$D$2:$D$692,'Infos Relatório'!$B$406,'Faturamento SP3'!$E$2:$E$692,'Infos Relatório'!$B428,'Faturamento SP3'!$Z$2:$Z$692,'Infos Relatório'!BQ$1,'Faturamento SP3'!$T$2:$T$692,"Sim")</f>
        <v>0</v>
      </c>
      <c r="BU428" s="27" t="e">
        <f t="shared" si="168"/>
        <v>#DIV/0!</v>
      </c>
      <c r="BV428" s="24">
        <f>SUMIFS('Faturamento SP3'!$H$2:$H$692,'Faturamento SP3'!$D$2:$D$692,'Infos Relatório'!$B$406,'Faturamento SP3'!$E$2:$E$692,'Infos Relatório'!$B428,'Faturamento SP3'!$Z$2:$Z$692,'Infos Relatório'!BQ$1)</f>
        <v>0</v>
      </c>
    </row>
    <row r="429" spans="2:74">
      <c r="B429" s="17" t="s">
        <v>29</v>
      </c>
      <c r="C429" s="23">
        <f>COUNTIFS('Faturamento SP3'!$D$2:$D$692,'Infos Relatório'!$B$406,'Faturamento SP3'!$E$2:$E$692,'Infos Relatório'!$B429,'Faturamento SP3'!$Z$2:$Z$692,'Infos Relatório'!C$1)</f>
        <v>0</v>
      </c>
      <c r="D429" s="13">
        <f>SUMIFS('Faturamento SP3'!$G$2:$G$692,'Faturamento SP3'!$D$2:$D$692,'Infos Relatório'!$B$406,'Faturamento SP3'!$E$2:$E$692,'Infos Relatório'!$B429,'Faturamento SP3'!$Z$2:$Z$692,'Infos Relatório'!C$1)</f>
        <v>0</v>
      </c>
      <c r="E429" s="13">
        <f>SUMIFS('Faturamento SP3'!$J$2:$J$692,'Faturamento SP3'!$D$2:$D$692,'Infos Relatório'!$B$406,'Faturamento SP3'!$E$2:$E$692,'Infos Relatório'!$B429,'Faturamento SP3'!$Z$2:$Z$692,'Infos Relatório'!C$1)</f>
        <v>0</v>
      </c>
      <c r="F429" s="14">
        <f>SUMIFS('Faturamento SP3'!$O$2:$O$692,'Faturamento SP3'!$D$2:$D$692,'Infos Relatório'!$B$406,'Faturamento SP3'!$E$2:$E$692,'Infos Relatório'!$B429,'Faturamento SP3'!$Z$2:$Z$692,'Infos Relatório'!C$1,'Faturamento SP3'!$T$2:$T$692,"Sim")+SUMIFS('Faturamento SP3'!$P$2:$P$692,'Faturamento SP3'!$D$2:$D$692,'Infos Relatório'!$B$406,'Faturamento SP3'!$E$2:$E$692,'Infos Relatório'!$B429,'Faturamento SP3'!$Z$2:$Z$692,'Infos Relatório'!C$1,'Faturamento SP3'!$T$2:$T$692,"Sim")</f>
        <v>0</v>
      </c>
      <c r="G429" s="27" t="e">
        <f t="shared" si="157"/>
        <v>#DIV/0!</v>
      </c>
      <c r="H429" s="24">
        <f>SUMIFS('Faturamento SP3'!$H$2:$H$692,'Faturamento SP3'!$D$2:$D$692,'Infos Relatório'!$B$406,'Faturamento SP3'!$E$2:$E$692,'Infos Relatório'!$B429,'Faturamento SP3'!$Z$2:$Z$692,'Infos Relatório'!C$1)</f>
        <v>0</v>
      </c>
      <c r="I429" s="23">
        <f>COUNTIFS('Faturamento SP3'!$D$2:$D$692,'Infos Relatório'!$B$406,'Faturamento SP3'!$E$2:$E$692,'Infos Relatório'!$B429,'Faturamento SP3'!$Z$2:$Z$692,'Infos Relatório'!I$1)</f>
        <v>0</v>
      </c>
      <c r="J429" s="13">
        <f>SUMIFS('Faturamento SP3'!$G$2:$G$692,'Faturamento SP3'!$D$2:$D$692,'Infos Relatório'!$B$406,'Faturamento SP3'!$E$2:$E$692,'Infos Relatório'!$B429,'Faturamento SP3'!$Z$2:$Z$692,'Infos Relatório'!I$1)</f>
        <v>0</v>
      </c>
      <c r="K429" s="13">
        <f>SUMIFS('Faturamento SP3'!$J$2:$J$692,'Faturamento SP3'!$D$2:$D$692,'Infos Relatório'!$B$406,'Faturamento SP3'!$E$2:$E$692,'Infos Relatório'!$B429,'Faturamento SP3'!$Z$2:$Z$692,'Infos Relatório'!I$1)</f>
        <v>0</v>
      </c>
      <c r="L429" s="14">
        <f>SUMIFS('Faturamento SP3'!$O$2:$O$692,'Faturamento SP3'!$D$2:$D$692,'Infos Relatório'!$B$406,'Faturamento SP3'!$E$2:$E$692,'Infos Relatório'!$B429,'Faturamento SP3'!$Z$2:$Z$692,'Infos Relatório'!I$1,'Faturamento SP3'!$T$2:$T$692,"Sim")+SUMIFS('Faturamento SP3'!$P$2:$P$692,'Faturamento SP3'!$D$2:$D$692,'Infos Relatório'!$B$406,'Faturamento SP3'!$E$2:$E$692,'Infos Relatório'!$B429,'Faturamento SP3'!$Z$2:$Z$692,'Infos Relatório'!I$1,'Faturamento SP3'!$T$2:$T$692,"Sim")</f>
        <v>0</v>
      </c>
      <c r="M429" s="27" t="e">
        <f t="shared" si="158"/>
        <v>#DIV/0!</v>
      </c>
      <c r="N429" s="24">
        <f>SUMIFS('Faturamento SP3'!$H$2:$H$692,'Faturamento SP3'!$D$2:$D$692,'Infos Relatório'!$B$406,'Faturamento SP3'!$E$2:$E$692,'Infos Relatório'!$B429,'Faturamento SP3'!$Z$2:$Z$692,'Infos Relatório'!I$1)</f>
        <v>0</v>
      </c>
      <c r="O429" s="23">
        <f>COUNTIFS('Faturamento SP3'!$D$2:$D$692,'Infos Relatório'!$B$406,'Faturamento SP3'!$E$2:$E$692,'Infos Relatório'!$B429,'Faturamento SP3'!$Z$2:$Z$692,'Infos Relatório'!O$1)</f>
        <v>0</v>
      </c>
      <c r="P429" s="13">
        <f>SUMIFS('Faturamento SP3'!$G$2:$G$692,'Faturamento SP3'!$D$2:$D$692,'Infos Relatório'!$B$406,'Faturamento SP3'!$E$2:$E$692,'Infos Relatório'!$B429,'Faturamento SP3'!$Z$2:$Z$692,'Infos Relatório'!O$1)</f>
        <v>0</v>
      </c>
      <c r="Q429" s="13">
        <f>SUMIFS('Faturamento SP3'!$J$2:$J$692,'Faturamento SP3'!$D$2:$D$692,'Infos Relatório'!$B$406,'Faturamento SP3'!$E$2:$E$692,'Infos Relatório'!$B429,'Faturamento SP3'!$Z$2:$Z$692,'Infos Relatório'!O$1)</f>
        <v>0</v>
      </c>
      <c r="R429" s="14">
        <f>SUMIFS('Faturamento SP3'!$O$2:$O$692,'Faturamento SP3'!$D$2:$D$692,'Infos Relatório'!$B$406,'Faturamento SP3'!$E$2:$E$692,'Infos Relatório'!$B429,'Faturamento SP3'!$Z$2:$Z$692,'Infos Relatório'!O$1,'Faturamento SP3'!$T$2:$T$692,"Sim")+SUMIFS('Faturamento SP3'!$P$2:$P$692,'Faturamento SP3'!$D$2:$D$692,'Infos Relatório'!$B$406,'Faturamento SP3'!$E$2:$E$692,'Infos Relatório'!$B429,'Faturamento SP3'!$Z$2:$Z$692,'Infos Relatório'!O$1,'Faturamento SP3'!$T$2:$T$692,"Sim")</f>
        <v>0</v>
      </c>
      <c r="S429" s="27" t="e">
        <f t="shared" si="159"/>
        <v>#DIV/0!</v>
      </c>
      <c r="T429" s="24">
        <f>SUMIFS('Faturamento SP3'!$H$2:$H$692,'Faturamento SP3'!$D$2:$D$692,'Infos Relatório'!$B$406,'Faturamento SP3'!$E$2:$E$692,'Infos Relatório'!$B429,'Faturamento SP3'!$Z$2:$Z$692,'Infos Relatório'!O$1)</f>
        <v>0</v>
      </c>
      <c r="U429" s="23">
        <f>COUNTIFS('Faturamento SP3'!$D$2:$D$692,'Infos Relatório'!$B$406,'Faturamento SP3'!$E$2:$E$692,'Infos Relatório'!$B429,'Faturamento SP3'!$Z$2:$Z$692,'Infos Relatório'!U$1)</f>
        <v>0</v>
      </c>
      <c r="V429" s="13">
        <f>SUMIFS('Faturamento SP3'!$G$2:$G$692,'Faturamento SP3'!$D$2:$D$692,'Infos Relatório'!$B$406,'Faturamento SP3'!$E$2:$E$692,'Infos Relatório'!$B429,'Faturamento SP3'!$Z$2:$Z$692,'Infos Relatório'!U$1)</f>
        <v>0</v>
      </c>
      <c r="W429" s="13">
        <f>SUMIFS('Faturamento SP3'!$J$2:$J$692,'Faturamento SP3'!$D$2:$D$692,'Infos Relatório'!$B$406,'Faturamento SP3'!$E$2:$E$692,'Infos Relatório'!$B429,'Faturamento SP3'!$Z$2:$Z$692,'Infos Relatório'!U$1)</f>
        <v>0</v>
      </c>
      <c r="X429" s="14">
        <f>SUMIFS('Faturamento SP3'!$O$2:$O$692,'Faturamento SP3'!$D$2:$D$692,'Infos Relatório'!$B$406,'Faturamento SP3'!$E$2:$E$692,'Infos Relatório'!$B429,'Faturamento SP3'!$Z$2:$Z$692,'Infos Relatório'!U$1,'Faturamento SP3'!$T$2:$T$692,"Sim")+SUMIFS('Faturamento SP3'!$P$2:$P$692,'Faturamento SP3'!$D$2:$D$692,'Infos Relatório'!$B$406,'Faturamento SP3'!$E$2:$E$692,'Infos Relatório'!$B429,'Faturamento SP3'!$Z$2:$Z$692,'Infos Relatório'!U$1,'Faturamento SP3'!$T$2:$T$692,"Sim")</f>
        <v>0</v>
      </c>
      <c r="Y429" s="27" t="e">
        <f t="shared" si="160"/>
        <v>#DIV/0!</v>
      </c>
      <c r="Z429" s="24">
        <f>SUMIFS('Faturamento SP3'!$H$2:$H$692,'Faturamento SP3'!$D$2:$D$692,'Infos Relatório'!$B$406,'Faturamento SP3'!$E$2:$E$692,'Infos Relatório'!$B429,'Faturamento SP3'!$Z$2:$Z$692,'Infos Relatório'!U$1)</f>
        <v>0</v>
      </c>
      <c r="AA429" s="23">
        <f>COUNTIFS('Faturamento SP3'!$D$2:$D$692,'Infos Relatório'!$B$406,'Faturamento SP3'!$E$2:$E$692,'Infos Relatório'!$B429,'Faturamento SP3'!$Z$2:$Z$692,'Infos Relatório'!AA$1)</f>
        <v>0</v>
      </c>
      <c r="AB429" s="13">
        <f>SUMIFS('Faturamento SP3'!$G$2:$G$692,'Faturamento SP3'!$D$2:$D$692,'Infos Relatório'!$B$406,'Faturamento SP3'!$E$2:$E$692,'Infos Relatório'!$B429,'Faturamento SP3'!$Z$2:$Z$692,'Infos Relatório'!AA$1)</f>
        <v>0</v>
      </c>
      <c r="AC429" s="13">
        <f>SUMIFS('Faturamento SP3'!$J$2:$J$692,'Faturamento SP3'!$D$2:$D$692,'Infos Relatório'!$B$406,'Faturamento SP3'!$E$2:$E$692,'Infos Relatório'!$B429,'Faturamento SP3'!$Z$2:$Z$692,'Infos Relatório'!AA$1)</f>
        <v>0</v>
      </c>
      <c r="AD429" s="14">
        <f>SUMIFS('Faturamento SP3'!$O$2:$O$692,'Faturamento SP3'!$D$2:$D$692,'Infos Relatório'!$B$406,'Faturamento SP3'!$E$2:$E$692,'Infos Relatório'!$B429,'Faturamento SP3'!$Z$2:$Z$692,'Infos Relatório'!AA$1,'Faturamento SP3'!$T$2:$T$692,"Sim")+SUMIFS('Faturamento SP3'!$P$2:$P$692,'Faturamento SP3'!$D$2:$D$692,'Infos Relatório'!$B$406,'Faturamento SP3'!$E$2:$E$692,'Infos Relatório'!$B429,'Faturamento SP3'!$Z$2:$Z$692,'Infos Relatório'!AA$1,'Faturamento SP3'!$T$2:$T$692,"Sim")</f>
        <v>0</v>
      </c>
      <c r="AE429" s="27" t="e">
        <f t="shared" si="161"/>
        <v>#DIV/0!</v>
      </c>
      <c r="AF429" s="24">
        <f>SUMIFS('Faturamento SP3'!$H$2:$H$692,'Faturamento SP3'!$D$2:$D$692,'Infos Relatório'!$B$406,'Faturamento SP3'!$E$2:$E$692,'Infos Relatório'!$B429,'Faturamento SP3'!$Z$2:$Z$692,'Infos Relatório'!AA$1)</f>
        <v>0</v>
      </c>
      <c r="AG429" s="23">
        <f>COUNTIFS('Faturamento SP3'!$D$2:$D$692,'Infos Relatório'!$B$406,'Faturamento SP3'!$E$2:$E$692,'Infos Relatório'!$B429,'Faturamento SP3'!$Z$2:$Z$692,'Infos Relatório'!AG$1)</f>
        <v>0</v>
      </c>
      <c r="AH429" s="13">
        <f>SUMIFS('Faturamento SP3'!$G$2:$G$692,'Faturamento SP3'!$D$2:$D$692,'Infos Relatório'!$B$406,'Faturamento SP3'!$E$2:$E$692,'Infos Relatório'!$B429,'Faturamento SP3'!$Z$2:$Z$692,'Infos Relatório'!AG$1)</f>
        <v>0</v>
      </c>
      <c r="AI429" s="13">
        <f>SUMIFS('Faturamento SP3'!$J$2:$J$692,'Faturamento SP3'!$D$2:$D$692,'Infos Relatório'!$B$406,'Faturamento SP3'!$E$2:$E$692,'Infos Relatório'!$B429,'Faturamento SP3'!$Z$2:$Z$692,'Infos Relatório'!AG$1)</f>
        <v>0</v>
      </c>
      <c r="AJ429" s="14">
        <f>SUMIFS('Faturamento SP3'!$O$2:$O$692,'Faturamento SP3'!$D$2:$D$692,'Infos Relatório'!$B$406,'Faturamento SP3'!$E$2:$E$692,'Infos Relatório'!$B429,'Faturamento SP3'!$Z$2:$Z$692,'Infos Relatório'!AG$1,'Faturamento SP3'!$T$2:$T$692,"Sim")+SUMIFS('Faturamento SP3'!$P$2:$P$692,'Faturamento SP3'!$D$2:$D$692,'Infos Relatório'!$B$406,'Faturamento SP3'!$E$2:$E$692,'Infos Relatório'!$B429,'Faturamento SP3'!$Z$2:$Z$692,'Infos Relatório'!AG$1,'Faturamento SP3'!$T$2:$T$692,"Sim")</f>
        <v>0</v>
      </c>
      <c r="AK429" s="27" t="e">
        <f t="shared" si="162"/>
        <v>#DIV/0!</v>
      </c>
      <c r="AL429" s="24">
        <f>SUMIFS('Faturamento SP3'!$H$2:$H$692,'Faturamento SP3'!$D$2:$D$692,'Infos Relatório'!$B$406,'Faturamento SP3'!$E$2:$E$692,'Infos Relatório'!$B429,'Faturamento SP3'!$Z$2:$Z$692,'Infos Relatório'!AG$1)</f>
        <v>0</v>
      </c>
      <c r="AM429" s="23">
        <f>COUNTIFS('Faturamento SP3'!$D$2:$D$692,'Infos Relatório'!$B$406,'Faturamento SP3'!$E$2:$E$692,'Infos Relatório'!$B429,'Faturamento SP3'!$Z$2:$Z$692,'Infos Relatório'!AM$1)</f>
        <v>0</v>
      </c>
      <c r="AN429" s="13">
        <f>SUMIFS('Faturamento SP3'!$G$2:$G$692,'Faturamento SP3'!$D$2:$D$692,'Infos Relatório'!$B$406,'Faturamento SP3'!$E$2:$E$692,'Infos Relatório'!$B429,'Faturamento SP3'!$Z$2:$Z$692,'Infos Relatório'!AM$1)</f>
        <v>0</v>
      </c>
      <c r="AO429" s="13">
        <f>SUMIFS('Faturamento SP3'!$J$2:$J$692,'Faturamento SP3'!$D$2:$D$692,'Infos Relatório'!$B$406,'Faturamento SP3'!$E$2:$E$692,'Infos Relatório'!$B429,'Faturamento SP3'!$Z$2:$Z$692,'Infos Relatório'!AM$1)</f>
        <v>0</v>
      </c>
      <c r="AP429" s="14">
        <f>SUMIFS('Faturamento SP3'!$O$2:$O$692,'Faturamento SP3'!$D$2:$D$692,'Infos Relatório'!$B$406,'Faturamento SP3'!$E$2:$E$692,'Infos Relatório'!$B429,'Faturamento SP3'!$Z$2:$Z$692,'Infos Relatório'!AM$1,'Faturamento SP3'!$T$2:$T$692,"Sim")+SUMIFS('Faturamento SP3'!$P$2:$P$692,'Faturamento SP3'!$D$2:$D$692,'Infos Relatório'!$B$406,'Faturamento SP3'!$E$2:$E$692,'Infos Relatório'!$B429,'Faturamento SP3'!$Z$2:$Z$692,'Infos Relatório'!AM$1,'Faturamento SP3'!$T$2:$T$692,"Sim")</f>
        <v>0</v>
      </c>
      <c r="AQ429" s="27" t="e">
        <f t="shared" si="163"/>
        <v>#DIV/0!</v>
      </c>
      <c r="AR429" s="24">
        <f>SUMIFS('Faturamento SP3'!$H$2:$H$692,'Faturamento SP3'!$D$2:$D$692,'Infos Relatório'!$B$406,'Faturamento SP3'!$E$2:$E$692,'Infos Relatório'!$B429,'Faturamento SP3'!$Z$2:$Z$692,'Infos Relatório'!AM$1)</f>
        <v>0</v>
      </c>
      <c r="AS429" s="23">
        <f>COUNTIFS('Faturamento SP3'!$D$2:$D$692,'Infos Relatório'!$B$406,'Faturamento SP3'!$E$2:$E$692,'Infos Relatório'!$B429,'Faturamento SP3'!$Z$2:$Z$692,'Infos Relatório'!AS$1)</f>
        <v>0</v>
      </c>
      <c r="AT429" s="13">
        <f>SUMIFS('Faturamento SP3'!$G$2:$G$692,'Faturamento SP3'!$D$2:$D$692,'Infos Relatório'!$B$406,'Faturamento SP3'!$E$2:$E$692,'Infos Relatório'!$B429,'Faturamento SP3'!$Z$2:$Z$692,'Infos Relatório'!AS$1)</f>
        <v>0</v>
      </c>
      <c r="AU429" s="13">
        <f>SUMIFS('Faturamento SP3'!$J$2:$J$692,'Faturamento SP3'!$D$2:$D$692,'Infos Relatório'!$B$406,'Faturamento SP3'!$E$2:$E$692,'Infos Relatório'!$B429,'Faturamento SP3'!$Z$2:$Z$692,'Infos Relatório'!AS$1)</f>
        <v>0</v>
      </c>
      <c r="AV429" s="14">
        <f>SUMIFS('Faturamento SP3'!$O$2:$O$692,'Faturamento SP3'!$D$2:$D$692,'Infos Relatório'!$B$406,'Faturamento SP3'!$E$2:$E$692,'Infos Relatório'!$B429,'Faturamento SP3'!$Z$2:$Z$692,'Infos Relatório'!AS$1,'Faturamento SP3'!$T$2:$T$692,"Sim")+SUMIFS('Faturamento SP3'!$P$2:$P$692,'Faturamento SP3'!$D$2:$D$692,'Infos Relatório'!$B$406,'Faturamento SP3'!$E$2:$E$692,'Infos Relatório'!$B429,'Faturamento SP3'!$Z$2:$Z$692,'Infos Relatório'!AS$1,'Faturamento SP3'!$T$2:$T$692,"Sim")</f>
        <v>0</v>
      </c>
      <c r="AW429" s="27" t="e">
        <f t="shared" si="164"/>
        <v>#DIV/0!</v>
      </c>
      <c r="AX429" s="24">
        <f>SUMIFS('Faturamento SP3'!$H$2:$H$692,'Faturamento SP3'!$D$2:$D$692,'Infos Relatório'!$B$406,'Faturamento SP3'!$E$2:$E$692,'Infos Relatório'!$B429,'Faturamento SP3'!$Z$2:$Z$692,'Infos Relatório'!AS$1)</f>
        <v>0</v>
      </c>
      <c r="AY429" s="23">
        <f>COUNTIFS('Faturamento SP3'!$D$2:$D$692,'Infos Relatório'!$B$406,'Faturamento SP3'!$E$2:$E$692,'Infos Relatório'!$B429,'Faturamento SP3'!$Z$2:$Z$692,'Infos Relatório'!AY$1)</f>
        <v>0</v>
      </c>
      <c r="AZ429" s="13">
        <f>SUMIFS('Faturamento SP3'!$G$2:$G$692,'Faturamento SP3'!$D$2:$D$692,'Infos Relatório'!$B$406,'Faturamento SP3'!$E$2:$E$692,'Infos Relatório'!$B429,'Faturamento SP3'!$Z$2:$Z$692,'Infos Relatório'!AY$1)</f>
        <v>0</v>
      </c>
      <c r="BA429" s="13">
        <f>SUMIFS('Faturamento SP3'!$J$2:$J$692,'Faturamento SP3'!$D$2:$D$692,'Infos Relatório'!$B$406,'Faturamento SP3'!$E$2:$E$692,'Infos Relatório'!$B429,'Faturamento SP3'!$Z$2:$Z$692,'Infos Relatório'!AY$1)</f>
        <v>0</v>
      </c>
      <c r="BB429" s="14">
        <f>SUMIFS('Faturamento SP3'!$O$2:$O$692,'Faturamento SP3'!$D$2:$D$692,'Infos Relatório'!$B$406,'Faturamento SP3'!$E$2:$E$692,'Infos Relatório'!$B429,'Faturamento SP3'!$Z$2:$Z$692,'Infos Relatório'!AY$1,'Faturamento SP3'!$T$2:$T$692,"Sim")+SUMIFS('Faturamento SP3'!$P$2:$P$692,'Faturamento SP3'!$D$2:$D$692,'Infos Relatório'!$B$406,'Faturamento SP3'!$E$2:$E$692,'Infos Relatório'!$B429,'Faturamento SP3'!$Z$2:$Z$692,'Infos Relatório'!AY$1,'Faturamento SP3'!$T$2:$T$692,"Sim")</f>
        <v>0</v>
      </c>
      <c r="BC429" s="27" t="e">
        <f t="shared" si="165"/>
        <v>#DIV/0!</v>
      </c>
      <c r="BD429" s="24">
        <f>SUMIFS('Faturamento SP3'!$H$2:$H$692,'Faturamento SP3'!$D$2:$D$692,'Infos Relatório'!$B$406,'Faturamento SP3'!$E$2:$E$692,'Infos Relatório'!$B429,'Faturamento SP3'!$Z$2:$Z$692,'Infos Relatório'!AY$1)</f>
        <v>0</v>
      </c>
      <c r="BE429" s="23">
        <f>COUNTIFS('Faturamento SP3'!$D$2:$D$692,'Infos Relatório'!$B$406,'Faturamento SP3'!$E$2:$E$692,'Infos Relatório'!$B429,'Faturamento SP3'!$Z$2:$Z$692,'Infos Relatório'!BE$1)</f>
        <v>0</v>
      </c>
      <c r="BF429" s="13">
        <f>SUMIFS('Faturamento SP3'!$G$2:$G$692,'Faturamento SP3'!$D$2:$D$692,'Infos Relatório'!$B$406,'Faturamento SP3'!$E$2:$E$692,'Infos Relatório'!$B429,'Faturamento SP3'!$Z$2:$Z$692,'Infos Relatório'!BE$1)</f>
        <v>0</v>
      </c>
      <c r="BG429" s="13">
        <f>SUMIFS('Faturamento SP3'!$J$2:$J$692,'Faturamento SP3'!$D$2:$D$692,'Infos Relatório'!$B$406,'Faturamento SP3'!$E$2:$E$692,'Infos Relatório'!$B429,'Faturamento SP3'!$Z$2:$Z$692,'Infos Relatório'!BE$1)</f>
        <v>0</v>
      </c>
      <c r="BH429" s="14">
        <f>SUMIFS('Faturamento SP3'!$O$2:$O$692,'Faturamento SP3'!$D$2:$D$692,'Infos Relatório'!$B$406,'Faturamento SP3'!$E$2:$E$692,'Infos Relatório'!$B429,'Faturamento SP3'!$Z$2:$Z$692,'Infos Relatório'!BE$1,'Faturamento SP3'!$T$2:$T$692,"Sim")+SUMIFS('Faturamento SP3'!$P$2:$P$692,'Faturamento SP3'!$D$2:$D$692,'Infos Relatório'!$B$406,'Faturamento SP3'!$E$2:$E$692,'Infos Relatório'!$B429,'Faturamento SP3'!$Z$2:$Z$692,'Infos Relatório'!BE$1,'Faturamento SP3'!$T$2:$T$692,"Sim")</f>
        <v>0</v>
      </c>
      <c r="BI429" s="27" t="e">
        <f t="shared" si="166"/>
        <v>#DIV/0!</v>
      </c>
      <c r="BJ429" s="24">
        <f>SUMIFS('Faturamento SP3'!$H$2:$H$692,'Faturamento SP3'!$D$2:$D$692,'Infos Relatório'!$B$406,'Faturamento SP3'!$E$2:$E$692,'Infos Relatório'!$B429,'Faturamento SP3'!$Z$2:$Z$692,'Infos Relatório'!BE$1)</f>
        <v>0</v>
      </c>
      <c r="BK429" s="23">
        <f>COUNTIFS('Faturamento SP3'!$D$2:$D$692,'Infos Relatório'!$B$406,'Faturamento SP3'!$E$2:$E$692,'Infos Relatório'!$B429,'Faturamento SP3'!$Z$2:$Z$692,'Infos Relatório'!BK$1)</f>
        <v>0</v>
      </c>
      <c r="BL429" s="13">
        <f>SUMIFS('Faturamento SP3'!$G$2:$G$692,'Faturamento SP3'!$D$2:$D$692,'Infos Relatório'!$B$406,'Faturamento SP3'!$E$2:$E$692,'Infos Relatório'!$B429,'Faturamento SP3'!$Z$2:$Z$692,'Infos Relatório'!BK$1)</f>
        <v>0</v>
      </c>
      <c r="BM429" s="13">
        <f>SUMIFS('Faturamento SP3'!$J$2:$J$692,'Faturamento SP3'!$D$2:$D$692,'Infos Relatório'!$B$406,'Faturamento SP3'!$E$2:$E$692,'Infos Relatório'!$B429,'Faturamento SP3'!$Z$2:$Z$692,'Infos Relatório'!BK$1)</f>
        <v>0</v>
      </c>
      <c r="BN429" s="14">
        <f>SUMIFS('Faturamento SP3'!$O$2:$O$692,'Faturamento SP3'!$D$2:$D$692,'Infos Relatório'!$B$406,'Faturamento SP3'!$E$2:$E$692,'Infos Relatório'!$B429,'Faturamento SP3'!$Z$2:$Z$692,'Infos Relatório'!BK$1,'Faturamento SP3'!$T$2:$T$692,"Sim")+SUMIFS('Faturamento SP3'!$P$2:$P$692,'Faturamento SP3'!$D$2:$D$692,'Infos Relatório'!$B$406,'Faturamento SP3'!$E$2:$E$692,'Infos Relatório'!$B429,'Faturamento SP3'!$Z$2:$Z$692,'Infos Relatório'!BK$1,'Faturamento SP3'!$T$2:$T$692,"Sim")</f>
        <v>0</v>
      </c>
      <c r="BO429" s="27" t="e">
        <f t="shared" si="167"/>
        <v>#DIV/0!</v>
      </c>
      <c r="BP429" s="24">
        <f>SUMIFS('Faturamento SP3'!$H$2:$H$692,'Faturamento SP3'!$D$2:$D$692,'Infos Relatório'!$B$406,'Faturamento SP3'!$E$2:$E$692,'Infos Relatório'!$B429,'Faturamento SP3'!$Z$2:$Z$692,'Infos Relatório'!BK$1)</f>
        <v>0</v>
      </c>
      <c r="BQ429" s="23">
        <f>COUNTIFS('Faturamento SP3'!$D$2:$D$692,'Infos Relatório'!$B$406,'Faturamento SP3'!$E$2:$E$692,'Infos Relatório'!$B429,'Faturamento SP3'!$Z$2:$Z$692,'Infos Relatório'!BQ$1)</f>
        <v>0</v>
      </c>
      <c r="BR429" s="13">
        <f>SUMIFS('Faturamento SP3'!$G$2:$G$692,'Faturamento SP3'!$D$2:$D$692,'Infos Relatório'!$B$406,'Faturamento SP3'!$E$2:$E$692,'Infos Relatório'!$B429,'Faturamento SP3'!$Z$2:$Z$692,'Infos Relatório'!BQ$1)</f>
        <v>0</v>
      </c>
      <c r="BS429" s="13">
        <f>SUMIFS('Faturamento SP3'!$J$2:$J$692,'Faturamento SP3'!$D$2:$D$692,'Infos Relatório'!$B$406,'Faturamento SP3'!$E$2:$E$692,'Infos Relatório'!$B429,'Faturamento SP3'!$Z$2:$Z$692,'Infos Relatório'!BQ$1)</f>
        <v>0</v>
      </c>
      <c r="BT429" s="14">
        <f>SUMIFS('Faturamento SP3'!$O$2:$O$692,'Faturamento SP3'!$D$2:$D$692,'Infos Relatório'!$B$406,'Faturamento SP3'!$E$2:$E$692,'Infos Relatório'!$B429,'Faturamento SP3'!$Z$2:$Z$692,'Infos Relatório'!BQ$1,'Faturamento SP3'!$T$2:$T$692,"Sim")+SUMIFS('Faturamento SP3'!$P$2:$P$692,'Faturamento SP3'!$D$2:$D$692,'Infos Relatório'!$B$406,'Faturamento SP3'!$E$2:$E$692,'Infos Relatório'!$B429,'Faturamento SP3'!$Z$2:$Z$692,'Infos Relatório'!BQ$1,'Faturamento SP3'!$T$2:$T$692,"Sim")</f>
        <v>0</v>
      </c>
      <c r="BU429" s="27" t="e">
        <f t="shared" si="168"/>
        <v>#DIV/0!</v>
      </c>
      <c r="BV429" s="24">
        <f>SUMIFS('Faturamento SP3'!$H$2:$H$692,'Faturamento SP3'!$D$2:$D$692,'Infos Relatório'!$B$406,'Faturamento SP3'!$E$2:$E$692,'Infos Relatório'!$B429,'Faturamento SP3'!$Z$2:$Z$692,'Infos Relatório'!BQ$1)</f>
        <v>0</v>
      </c>
    </row>
    <row r="430" spans="2:74">
      <c r="B430" s="17" t="s">
        <v>30</v>
      </c>
      <c r="C430" s="23">
        <f>COUNTIFS('Faturamento SP3'!$D$2:$D$692,'Infos Relatório'!$B$406,'Faturamento SP3'!$E$2:$E$692,'Infos Relatório'!$B430,'Faturamento SP3'!$Z$2:$Z$692,'Infos Relatório'!C$1)</f>
        <v>0</v>
      </c>
      <c r="D430" s="13">
        <f>SUMIFS('Faturamento SP3'!$G$2:$G$692,'Faturamento SP3'!$D$2:$D$692,'Infos Relatório'!$B$406,'Faturamento SP3'!$E$2:$E$692,'Infos Relatório'!$B430,'Faturamento SP3'!$Z$2:$Z$692,'Infos Relatório'!C$1)</f>
        <v>0</v>
      </c>
      <c r="E430" s="13">
        <f>SUMIFS('Faturamento SP3'!$J$2:$J$692,'Faturamento SP3'!$D$2:$D$692,'Infos Relatório'!$B$406,'Faturamento SP3'!$E$2:$E$692,'Infos Relatório'!$B430,'Faturamento SP3'!$Z$2:$Z$692,'Infos Relatório'!C$1)</f>
        <v>0</v>
      </c>
      <c r="F430" s="14">
        <f>SUMIFS('Faturamento SP3'!$O$2:$O$692,'Faturamento SP3'!$D$2:$D$692,'Infos Relatório'!$B$406,'Faturamento SP3'!$E$2:$E$692,'Infos Relatório'!$B430,'Faturamento SP3'!$Z$2:$Z$692,'Infos Relatório'!C$1,'Faturamento SP3'!$T$2:$T$692,"Sim")+SUMIFS('Faturamento SP3'!$P$2:$P$692,'Faturamento SP3'!$D$2:$D$692,'Infos Relatório'!$B$406,'Faturamento SP3'!$E$2:$E$692,'Infos Relatório'!$B430,'Faturamento SP3'!$Z$2:$Z$692,'Infos Relatório'!C$1,'Faturamento SP3'!$T$2:$T$692,"Sim")</f>
        <v>0</v>
      </c>
      <c r="G430" s="27" t="e">
        <f t="shared" si="157"/>
        <v>#DIV/0!</v>
      </c>
      <c r="H430" s="24">
        <f>SUMIFS('Faturamento SP3'!$H$2:$H$692,'Faturamento SP3'!$D$2:$D$692,'Infos Relatório'!$B$406,'Faturamento SP3'!$E$2:$E$692,'Infos Relatório'!$B430,'Faturamento SP3'!$Z$2:$Z$692,'Infos Relatório'!C$1)</f>
        <v>0</v>
      </c>
      <c r="I430" s="23">
        <f>COUNTIFS('Faturamento SP3'!$D$2:$D$692,'Infos Relatório'!$B$406,'Faturamento SP3'!$E$2:$E$692,'Infos Relatório'!$B430,'Faturamento SP3'!$Z$2:$Z$692,'Infos Relatório'!I$1)</f>
        <v>0</v>
      </c>
      <c r="J430" s="13">
        <f>SUMIFS('Faturamento SP3'!$G$2:$G$692,'Faturamento SP3'!$D$2:$D$692,'Infos Relatório'!$B$406,'Faturamento SP3'!$E$2:$E$692,'Infos Relatório'!$B430,'Faturamento SP3'!$Z$2:$Z$692,'Infos Relatório'!I$1)</f>
        <v>0</v>
      </c>
      <c r="K430" s="13">
        <f>SUMIFS('Faturamento SP3'!$J$2:$J$692,'Faturamento SP3'!$D$2:$D$692,'Infos Relatório'!$B$406,'Faturamento SP3'!$E$2:$E$692,'Infos Relatório'!$B430,'Faturamento SP3'!$Z$2:$Z$692,'Infos Relatório'!I$1)</f>
        <v>0</v>
      </c>
      <c r="L430" s="14">
        <f>SUMIFS('Faturamento SP3'!$O$2:$O$692,'Faturamento SP3'!$D$2:$D$692,'Infos Relatório'!$B$406,'Faturamento SP3'!$E$2:$E$692,'Infos Relatório'!$B430,'Faturamento SP3'!$Z$2:$Z$692,'Infos Relatório'!I$1,'Faturamento SP3'!$T$2:$T$692,"Sim")+SUMIFS('Faturamento SP3'!$P$2:$P$692,'Faturamento SP3'!$D$2:$D$692,'Infos Relatório'!$B$406,'Faturamento SP3'!$E$2:$E$692,'Infos Relatório'!$B430,'Faturamento SP3'!$Z$2:$Z$692,'Infos Relatório'!I$1,'Faturamento SP3'!$T$2:$T$692,"Sim")</f>
        <v>0</v>
      </c>
      <c r="M430" s="27" t="e">
        <f t="shared" si="158"/>
        <v>#DIV/0!</v>
      </c>
      <c r="N430" s="24">
        <f>SUMIFS('Faturamento SP3'!$H$2:$H$692,'Faturamento SP3'!$D$2:$D$692,'Infos Relatório'!$B$406,'Faturamento SP3'!$E$2:$E$692,'Infos Relatório'!$B430,'Faturamento SP3'!$Z$2:$Z$692,'Infos Relatório'!I$1)</f>
        <v>0</v>
      </c>
      <c r="O430" s="23">
        <f>COUNTIFS('Faturamento SP3'!$D$2:$D$692,'Infos Relatório'!$B$406,'Faturamento SP3'!$E$2:$E$692,'Infos Relatório'!$B430,'Faturamento SP3'!$Z$2:$Z$692,'Infos Relatório'!O$1)</f>
        <v>0</v>
      </c>
      <c r="P430" s="13">
        <f>SUMIFS('Faturamento SP3'!$G$2:$G$692,'Faturamento SP3'!$D$2:$D$692,'Infos Relatório'!$B$406,'Faturamento SP3'!$E$2:$E$692,'Infos Relatório'!$B430,'Faturamento SP3'!$Z$2:$Z$692,'Infos Relatório'!O$1)</f>
        <v>0</v>
      </c>
      <c r="Q430" s="13">
        <f>SUMIFS('Faturamento SP3'!$J$2:$J$692,'Faturamento SP3'!$D$2:$D$692,'Infos Relatório'!$B$406,'Faturamento SP3'!$E$2:$E$692,'Infos Relatório'!$B430,'Faturamento SP3'!$Z$2:$Z$692,'Infos Relatório'!O$1)</f>
        <v>0</v>
      </c>
      <c r="R430" s="14">
        <f>SUMIFS('Faturamento SP3'!$O$2:$O$692,'Faturamento SP3'!$D$2:$D$692,'Infos Relatório'!$B$406,'Faturamento SP3'!$E$2:$E$692,'Infos Relatório'!$B430,'Faturamento SP3'!$Z$2:$Z$692,'Infos Relatório'!O$1,'Faturamento SP3'!$T$2:$T$692,"Sim")+SUMIFS('Faturamento SP3'!$P$2:$P$692,'Faturamento SP3'!$D$2:$D$692,'Infos Relatório'!$B$406,'Faturamento SP3'!$E$2:$E$692,'Infos Relatório'!$B430,'Faturamento SP3'!$Z$2:$Z$692,'Infos Relatório'!O$1,'Faturamento SP3'!$T$2:$T$692,"Sim")</f>
        <v>0</v>
      </c>
      <c r="S430" s="27" t="e">
        <f t="shared" si="159"/>
        <v>#DIV/0!</v>
      </c>
      <c r="T430" s="24">
        <f>SUMIFS('Faturamento SP3'!$H$2:$H$692,'Faturamento SP3'!$D$2:$D$692,'Infos Relatório'!$B$406,'Faturamento SP3'!$E$2:$E$692,'Infos Relatório'!$B430,'Faturamento SP3'!$Z$2:$Z$692,'Infos Relatório'!O$1)</f>
        <v>0</v>
      </c>
      <c r="U430" s="23">
        <f>COUNTIFS('Faturamento SP3'!$D$2:$D$692,'Infos Relatório'!$B$406,'Faturamento SP3'!$E$2:$E$692,'Infos Relatório'!$B430,'Faturamento SP3'!$Z$2:$Z$692,'Infos Relatório'!U$1)</f>
        <v>0</v>
      </c>
      <c r="V430" s="13">
        <f>SUMIFS('Faturamento SP3'!$G$2:$G$692,'Faturamento SP3'!$D$2:$D$692,'Infos Relatório'!$B$406,'Faturamento SP3'!$E$2:$E$692,'Infos Relatório'!$B430,'Faturamento SP3'!$Z$2:$Z$692,'Infos Relatório'!U$1)</f>
        <v>0</v>
      </c>
      <c r="W430" s="13">
        <f>SUMIFS('Faturamento SP3'!$J$2:$J$692,'Faturamento SP3'!$D$2:$D$692,'Infos Relatório'!$B$406,'Faturamento SP3'!$E$2:$E$692,'Infos Relatório'!$B430,'Faturamento SP3'!$Z$2:$Z$692,'Infos Relatório'!U$1)</f>
        <v>0</v>
      </c>
      <c r="X430" s="14">
        <f>SUMIFS('Faturamento SP3'!$O$2:$O$692,'Faturamento SP3'!$D$2:$D$692,'Infos Relatório'!$B$406,'Faturamento SP3'!$E$2:$E$692,'Infos Relatório'!$B430,'Faturamento SP3'!$Z$2:$Z$692,'Infos Relatório'!U$1,'Faturamento SP3'!$T$2:$T$692,"Sim")+SUMIFS('Faturamento SP3'!$P$2:$P$692,'Faturamento SP3'!$D$2:$D$692,'Infos Relatório'!$B$406,'Faturamento SP3'!$E$2:$E$692,'Infos Relatório'!$B430,'Faturamento SP3'!$Z$2:$Z$692,'Infos Relatório'!U$1,'Faturamento SP3'!$T$2:$T$692,"Sim")</f>
        <v>0</v>
      </c>
      <c r="Y430" s="27" t="e">
        <f t="shared" si="160"/>
        <v>#DIV/0!</v>
      </c>
      <c r="Z430" s="24">
        <f>SUMIFS('Faturamento SP3'!$H$2:$H$692,'Faturamento SP3'!$D$2:$D$692,'Infos Relatório'!$B$406,'Faturamento SP3'!$E$2:$E$692,'Infos Relatório'!$B430,'Faturamento SP3'!$Z$2:$Z$692,'Infos Relatório'!U$1)</f>
        <v>0</v>
      </c>
      <c r="AA430" s="23">
        <f>COUNTIFS('Faturamento SP3'!$D$2:$D$692,'Infos Relatório'!$B$406,'Faturamento SP3'!$E$2:$E$692,'Infos Relatório'!$B430,'Faturamento SP3'!$Z$2:$Z$692,'Infos Relatório'!AA$1)</f>
        <v>0</v>
      </c>
      <c r="AB430" s="13">
        <f>SUMIFS('Faturamento SP3'!$G$2:$G$692,'Faturamento SP3'!$D$2:$D$692,'Infos Relatório'!$B$406,'Faturamento SP3'!$E$2:$E$692,'Infos Relatório'!$B430,'Faturamento SP3'!$Z$2:$Z$692,'Infos Relatório'!AA$1)</f>
        <v>0</v>
      </c>
      <c r="AC430" s="13">
        <f>SUMIFS('Faturamento SP3'!$J$2:$J$692,'Faturamento SP3'!$D$2:$D$692,'Infos Relatório'!$B$406,'Faturamento SP3'!$E$2:$E$692,'Infos Relatório'!$B430,'Faturamento SP3'!$Z$2:$Z$692,'Infos Relatório'!AA$1)</f>
        <v>0</v>
      </c>
      <c r="AD430" s="14">
        <f>SUMIFS('Faturamento SP3'!$O$2:$O$692,'Faturamento SP3'!$D$2:$D$692,'Infos Relatório'!$B$406,'Faturamento SP3'!$E$2:$E$692,'Infos Relatório'!$B430,'Faturamento SP3'!$Z$2:$Z$692,'Infos Relatório'!AA$1,'Faturamento SP3'!$T$2:$T$692,"Sim")+SUMIFS('Faturamento SP3'!$P$2:$P$692,'Faturamento SP3'!$D$2:$D$692,'Infos Relatório'!$B$406,'Faturamento SP3'!$E$2:$E$692,'Infos Relatório'!$B430,'Faturamento SP3'!$Z$2:$Z$692,'Infos Relatório'!AA$1,'Faturamento SP3'!$T$2:$T$692,"Sim")</f>
        <v>0</v>
      </c>
      <c r="AE430" s="27" t="e">
        <f t="shared" si="161"/>
        <v>#DIV/0!</v>
      </c>
      <c r="AF430" s="24">
        <f>SUMIFS('Faturamento SP3'!$H$2:$H$692,'Faturamento SP3'!$D$2:$D$692,'Infos Relatório'!$B$406,'Faturamento SP3'!$E$2:$E$692,'Infos Relatório'!$B430,'Faturamento SP3'!$Z$2:$Z$692,'Infos Relatório'!AA$1)</f>
        <v>0</v>
      </c>
      <c r="AG430" s="23">
        <f>COUNTIFS('Faturamento SP3'!$D$2:$D$692,'Infos Relatório'!$B$406,'Faturamento SP3'!$E$2:$E$692,'Infos Relatório'!$B430,'Faturamento SP3'!$Z$2:$Z$692,'Infos Relatório'!AG$1)</f>
        <v>0</v>
      </c>
      <c r="AH430" s="13">
        <f>SUMIFS('Faturamento SP3'!$G$2:$G$692,'Faturamento SP3'!$D$2:$D$692,'Infos Relatório'!$B$406,'Faturamento SP3'!$E$2:$E$692,'Infos Relatório'!$B430,'Faturamento SP3'!$Z$2:$Z$692,'Infos Relatório'!AG$1)</f>
        <v>0</v>
      </c>
      <c r="AI430" s="13">
        <f>SUMIFS('Faturamento SP3'!$J$2:$J$692,'Faturamento SP3'!$D$2:$D$692,'Infos Relatório'!$B$406,'Faturamento SP3'!$E$2:$E$692,'Infos Relatório'!$B430,'Faturamento SP3'!$Z$2:$Z$692,'Infos Relatório'!AG$1)</f>
        <v>0</v>
      </c>
      <c r="AJ430" s="14">
        <f>SUMIFS('Faturamento SP3'!$O$2:$O$692,'Faturamento SP3'!$D$2:$D$692,'Infos Relatório'!$B$406,'Faturamento SP3'!$E$2:$E$692,'Infos Relatório'!$B430,'Faturamento SP3'!$Z$2:$Z$692,'Infos Relatório'!AG$1,'Faturamento SP3'!$T$2:$T$692,"Sim")+SUMIFS('Faturamento SP3'!$P$2:$P$692,'Faturamento SP3'!$D$2:$D$692,'Infos Relatório'!$B$406,'Faturamento SP3'!$E$2:$E$692,'Infos Relatório'!$B430,'Faturamento SP3'!$Z$2:$Z$692,'Infos Relatório'!AG$1,'Faturamento SP3'!$T$2:$T$692,"Sim")</f>
        <v>0</v>
      </c>
      <c r="AK430" s="27" t="e">
        <f t="shared" si="162"/>
        <v>#DIV/0!</v>
      </c>
      <c r="AL430" s="24">
        <f>SUMIFS('Faturamento SP3'!$H$2:$H$692,'Faturamento SP3'!$D$2:$D$692,'Infos Relatório'!$B$406,'Faturamento SP3'!$E$2:$E$692,'Infos Relatório'!$B430,'Faturamento SP3'!$Z$2:$Z$692,'Infos Relatório'!AG$1)</f>
        <v>0</v>
      </c>
      <c r="AM430" s="23">
        <f>COUNTIFS('Faturamento SP3'!$D$2:$D$692,'Infos Relatório'!$B$406,'Faturamento SP3'!$E$2:$E$692,'Infos Relatório'!$B430,'Faturamento SP3'!$Z$2:$Z$692,'Infos Relatório'!AM$1)</f>
        <v>0</v>
      </c>
      <c r="AN430" s="13">
        <f>SUMIFS('Faturamento SP3'!$G$2:$G$692,'Faturamento SP3'!$D$2:$D$692,'Infos Relatório'!$B$406,'Faturamento SP3'!$E$2:$E$692,'Infos Relatório'!$B430,'Faturamento SP3'!$Z$2:$Z$692,'Infos Relatório'!AM$1)</f>
        <v>0</v>
      </c>
      <c r="AO430" s="13">
        <f>SUMIFS('Faturamento SP3'!$J$2:$J$692,'Faturamento SP3'!$D$2:$D$692,'Infos Relatório'!$B$406,'Faturamento SP3'!$E$2:$E$692,'Infos Relatório'!$B430,'Faturamento SP3'!$Z$2:$Z$692,'Infos Relatório'!AM$1)</f>
        <v>0</v>
      </c>
      <c r="AP430" s="14">
        <f>SUMIFS('Faturamento SP3'!$O$2:$O$692,'Faturamento SP3'!$D$2:$D$692,'Infos Relatório'!$B$406,'Faturamento SP3'!$E$2:$E$692,'Infos Relatório'!$B430,'Faturamento SP3'!$Z$2:$Z$692,'Infos Relatório'!AM$1,'Faturamento SP3'!$T$2:$T$692,"Sim")+SUMIFS('Faturamento SP3'!$P$2:$P$692,'Faturamento SP3'!$D$2:$D$692,'Infos Relatório'!$B$406,'Faturamento SP3'!$E$2:$E$692,'Infos Relatório'!$B430,'Faturamento SP3'!$Z$2:$Z$692,'Infos Relatório'!AM$1,'Faturamento SP3'!$T$2:$T$692,"Sim")</f>
        <v>0</v>
      </c>
      <c r="AQ430" s="27" t="e">
        <f t="shared" si="163"/>
        <v>#DIV/0!</v>
      </c>
      <c r="AR430" s="24">
        <f>SUMIFS('Faturamento SP3'!$H$2:$H$692,'Faturamento SP3'!$D$2:$D$692,'Infos Relatório'!$B$406,'Faturamento SP3'!$E$2:$E$692,'Infos Relatório'!$B430,'Faturamento SP3'!$Z$2:$Z$692,'Infos Relatório'!AM$1)</f>
        <v>0</v>
      </c>
      <c r="AS430" s="23">
        <f>COUNTIFS('Faturamento SP3'!$D$2:$D$692,'Infos Relatório'!$B$406,'Faturamento SP3'!$E$2:$E$692,'Infos Relatório'!$B430,'Faturamento SP3'!$Z$2:$Z$692,'Infos Relatório'!AS$1)</f>
        <v>0</v>
      </c>
      <c r="AT430" s="13">
        <f>SUMIFS('Faturamento SP3'!$G$2:$G$692,'Faturamento SP3'!$D$2:$D$692,'Infos Relatório'!$B$406,'Faturamento SP3'!$E$2:$E$692,'Infos Relatório'!$B430,'Faturamento SP3'!$Z$2:$Z$692,'Infos Relatório'!AS$1)</f>
        <v>0</v>
      </c>
      <c r="AU430" s="13">
        <f>SUMIFS('Faturamento SP3'!$J$2:$J$692,'Faturamento SP3'!$D$2:$D$692,'Infos Relatório'!$B$406,'Faturamento SP3'!$E$2:$E$692,'Infos Relatório'!$B430,'Faturamento SP3'!$Z$2:$Z$692,'Infos Relatório'!AS$1)</f>
        <v>0</v>
      </c>
      <c r="AV430" s="14">
        <f>SUMIFS('Faturamento SP3'!$O$2:$O$692,'Faturamento SP3'!$D$2:$D$692,'Infos Relatório'!$B$406,'Faturamento SP3'!$E$2:$E$692,'Infos Relatório'!$B430,'Faturamento SP3'!$Z$2:$Z$692,'Infos Relatório'!AS$1,'Faturamento SP3'!$T$2:$T$692,"Sim")+SUMIFS('Faturamento SP3'!$P$2:$P$692,'Faturamento SP3'!$D$2:$D$692,'Infos Relatório'!$B$406,'Faturamento SP3'!$E$2:$E$692,'Infos Relatório'!$B430,'Faturamento SP3'!$Z$2:$Z$692,'Infos Relatório'!AS$1,'Faturamento SP3'!$T$2:$T$692,"Sim")</f>
        <v>0</v>
      </c>
      <c r="AW430" s="27" t="e">
        <f t="shared" si="164"/>
        <v>#DIV/0!</v>
      </c>
      <c r="AX430" s="24">
        <f>SUMIFS('Faturamento SP3'!$H$2:$H$692,'Faturamento SP3'!$D$2:$D$692,'Infos Relatório'!$B$406,'Faturamento SP3'!$E$2:$E$692,'Infos Relatório'!$B430,'Faturamento SP3'!$Z$2:$Z$692,'Infos Relatório'!AS$1)</f>
        <v>0</v>
      </c>
      <c r="AY430" s="23">
        <f>COUNTIFS('Faturamento SP3'!$D$2:$D$692,'Infos Relatório'!$B$406,'Faturamento SP3'!$E$2:$E$692,'Infos Relatório'!$B430,'Faturamento SP3'!$Z$2:$Z$692,'Infos Relatório'!AY$1)</f>
        <v>0</v>
      </c>
      <c r="AZ430" s="13">
        <f>SUMIFS('Faturamento SP3'!$G$2:$G$692,'Faturamento SP3'!$D$2:$D$692,'Infos Relatório'!$B$406,'Faturamento SP3'!$E$2:$E$692,'Infos Relatório'!$B430,'Faturamento SP3'!$Z$2:$Z$692,'Infos Relatório'!AY$1)</f>
        <v>0</v>
      </c>
      <c r="BA430" s="13">
        <f>SUMIFS('Faturamento SP3'!$J$2:$J$692,'Faturamento SP3'!$D$2:$D$692,'Infos Relatório'!$B$406,'Faturamento SP3'!$E$2:$E$692,'Infos Relatório'!$B430,'Faturamento SP3'!$Z$2:$Z$692,'Infos Relatório'!AY$1)</f>
        <v>0</v>
      </c>
      <c r="BB430" s="14">
        <f>SUMIFS('Faturamento SP3'!$O$2:$O$692,'Faturamento SP3'!$D$2:$D$692,'Infos Relatório'!$B$406,'Faturamento SP3'!$E$2:$E$692,'Infos Relatório'!$B430,'Faturamento SP3'!$Z$2:$Z$692,'Infos Relatório'!AY$1,'Faturamento SP3'!$T$2:$T$692,"Sim")+SUMIFS('Faturamento SP3'!$P$2:$P$692,'Faturamento SP3'!$D$2:$D$692,'Infos Relatório'!$B$406,'Faturamento SP3'!$E$2:$E$692,'Infos Relatório'!$B430,'Faturamento SP3'!$Z$2:$Z$692,'Infos Relatório'!AY$1,'Faturamento SP3'!$T$2:$T$692,"Sim")</f>
        <v>0</v>
      </c>
      <c r="BC430" s="27" t="e">
        <f t="shared" si="165"/>
        <v>#DIV/0!</v>
      </c>
      <c r="BD430" s="24">
        <f>SUMIFS('Faturamento SP3'!$H$2:$H$692,'Faturamento SP3'!$D$2:$D$692,'Infos Relatório'!$B$406,'Faturamento SP3'!$E$2:$E$692,'Infos Relatório'!$B430,'Faturamento SP3'!$Z$2:$Z$692,'Infos Relatório'!AY$1)</f>
        <v>0</v>
      </c>
      <c r="BE430" s="23">
        <f>COUNTIFS('Faturamento SP3'!$D$2:$D$692,'Infos Relatório'!$B$406,'Faturamento SP3'!$E$2:$E$692,'Infos Relatório'!$B430,'Faturamento SP3'!$Z$2:$Z$692,'Infos Relatório'!BE$1)</f>
        <v>0</v>
      </c>
      <c r="BF430" s="13">
        <f>SUMIFS('Faturamento SP3'!$G$2:$G$692,'Faturamento SP3'!$D$2:$D$692,'Infos Relatório'!$B$406,'Faturamento SP3'!$E$2:$E$692,'Infos Relatório'!$B430,'Faturamento SP3'!$Z$2:$Z$692,'Infos Relatório'!BE$1)</f>
        <v>0</v>
      </c>
      <c r="BG430" s="13">
        <f>SUMIFS('Faturamento SP3'!$J$2:$J$692,'Faturamento SP3'!$D$2:$D$692,'Infos Relatório'!$B$406,'Faturamento SP3'!$E$2:$E$692,'Infos Relatório'!$B430,'Faturamento SP3'!$Z$2:$Z$692,'Infos Relatório'!BE$1)</f>
        <v>0</v>
      </c>
      <c r="BH430" s="14">
        <f>SUMIFS('Faturamento SP3'!$O$2:$O$692,'Faturamento SP3'!$D$2:$D$692,'Infos Relatório'!$B$406,'Faturamento SP3'!$E$2:$E$692,'Infos Relatório'!$B430,'Faturamento SP3'!$Z$2:$Z$692,'Infos Relatório'!BE$1,'Faturamento SP3'!$T$2:$T$692,"Sim")+SUMIFS('Faturamento SP3'!$P$2:$P$692,'Faturamento SP3'!$D$2:$D$692,'Infos Relatório'!$B$406,'Faturamento SP3'!$E$2:$E$692,'Infos Relatório'!$B430,'Faturamento SP3'!$Z$2:$Z$692,'Infos Relatório'!BE$1,'Faturamento SP3'!$T$2:$T$692,"Sim")</f>
        <v>0</v>
      </c>
      <c r="BI430" s="27" t="e">
        <f t="shared" si="166"/>
        <v>#DIV/0!</v>
      </c>
      <c r="BJ430" s="24">
        <f>SUMIFS('Faturamento SP3'!$H$2:$H$692,'Faturamento SP3'!$D$2:$D$692,'Infos Relatório'!$B$406,'Faturamento SP3'!$E$2:$E$692,'Infos Relatório'!$B430,'Faturamento SP3'!$Z$2:$Z$692,'Infos Relatório'!BE$1)</f>
        <v>0</v>
      </c>
      <c r="BK430" s="23">
        <f>COUNTIFS('Faturamento SP3'!$D$2:$D$692,'Infos Relatório'!$B$406,'Faturamento SP3'!$E$2:$E$692,'Infos Relatório'!$B430,'Faturamento SP3'!$Z$2:$Z$692,'Infos Relatório'!BK$1)</f>
        <v>0</v>
      </c>
      <c r="BL430" s="13">
        <f>SUMIFS('Faturamento SP3'!$G$2:$G$692,'Faturamento SP3'!$D$2:$D$692,'Infos Relatório'!$B$406,'Faturamento SP3'!$E$2:$E$692,'Infos Relatório'!$B430,'Faturamento SP3'!$Z$2:$Z$692,'Infos Relatório'!BK$1)</f>
        <v>0</v>
      </c>
      <c r="BM430" s="13">
        <f>SUMIFS('Faturamento SP3'!$J$2:$J$692,'Faturamento SP3'!$D$2:$D$692,'Infos Relatório'!$B$406,'Faturamento SP3'!$E$2:$E$692,'Infos Relatório'!$B430,'Faturamento SP3'!$Z$2:$Z$692,'Infos Relatório'!BK$1)</f>
        <v>0</v>
      </c>
      <c r="BN430" s="14">
        <f>SUMIFS('Faturamento SP3'!$O$2:$O$692,'Faturamento SP3'!$D$2:$D$692,'Infos Relatório'!$B$406,'Faturamento SP3'!$E$2:$E$692,'Infos Relatório'!$B430,'Faturamento SP3'!$Z$2:$Z$692,'Infos Relatório'!BK$1,'Faturamento SP3'!$T$2:$T$692,"Sim")+SUMIFS('Faturamento SP3'!$P$2:$P$692,'Faturamento SP3'!$D$2:$D$692,'Infos Relatório'!$B$406,'Faturamento SP3'!$E$2:$E$692,'Infos Relatório'!$B430,'Faturamento SP3'!$Z$2:$Z$692,'Infos Relatório'!BK$1,'Faturamento SP3'!$T$2:$T$692,"Sim")</f>
        <v>0</v>
      </c>
      <c r="BO430" s="27" t="e">
        <f t="shared" si="167"/>
        <v>#DIV/0!</v>
      </c>
      <c r="BP430" s="24">
        <f>SUMIFS('Faturamento SP3'!$H$2:$H$692,'Faturamento SP3'!$D$2:$D$692,'Infos Relatório'!$B$406,'Faturamento SP3'!$E$2:$E$692,'Infos Relatório'!$B430,'Faturamento SP3'!$Z$2:$Z$692,'Infos Relatório'!BK$1)</f>
        <v>0</v>
      </c>
      <c r="BQ430" s="23">
        <f>COUNTIFS('Faturamento SP3'!$D$2:$D$692,'Infos Relatório'!$B$406,'Faturamento SP3'!$E$2:$E$692,'Infos Relatório'!$B430,'Faturamento SP3'!$Z$2:$Z$692,'Infos Relatório'!BQ$1)</f>
        <v>0</v>
      </c>
      <c r="BR430" s="13">
        <f>SUMIFS('Faturamento SP3'!$G$2:$G$692,'Faturamento SP3'!$D$2:$D$692,'Infos Relatório'!$B$406,'Faturamento SP3'!$E$2:$E$692,'Infos Relatório'!$B430,'Faturamento SP3'!$Z$2:$Z$692,'Infos Relatório'!BQ$1)</f>
        <v>0</v>
      </c>
      <c r="BS430" s="13">
        <f>SUMIFS('Faturamento SP3'!$J$2:$J$692,'Faturamento SP3'!$D$2:$D$692,'Infos Relatório'!$B$406,'Faturamento SP3'!$E$2:$E$692,'Infos Relatório'!$B430,'Faturamento SP3'!$Z$2:$Z$692,'Infos Relatório'!BQ$1)</f>
        <v>0</v>
      </c>
      <c r="BT430" s="14">
        <f>SUMIFS('Faturamento SP3'!$O$2:$O$692,'Faturamento SP3'!$D$2:$D$692,'Infos Relatório'!$B$406,'Faturamento SP3'!$E$2:$E$692,'Infos Relatório'!$B430,'Faturamento SP3'!$Z$2:$Z$692,'Infos Relatório'!BQ$1,'Faturamento SP3'!$T$2:$T$692,"Sim")+SUMIFS('Faturamento SP3'!$P$2:$P$692,'Faturamento SP3'!$D$2:$D$692,'Infos Relatório'!$B$406,'Faturamento SP3'!$E$2:$E$692,'Infos Relatório'!$B430,'Faturamento SP3'!$Z$2:$Z$692,'Infos Relatório'!BQ$1,'Faturamento SP3'!$T$2:$T$692,"Sim")</f>
        <v>0</v>
      </c>
      <c r="BU430" s="27" t="e">
        <f t="shared" si="168"/>
        <v>#DIV/0!</v>
      </c>
      <c r="BV430" s="24">
        <f>SUMIFS('Faturamento SP3'!$H$2:$H$692,'Faturamento SP3'!$D$2:$D$692,'Infos Relatório'!$B$406,'Faturamento SP3'!$E$2:$E$692,'Infos Relatório'!$B430,'Faturamento SP3'!$Z$2:$Z$692,'Infos Relatório'!BQ$1)</f>
        <v>0</v>
      </c>
    </row>
    <row r="431" spans="2:74">
      <c r="B431" s="17" t="s">
        <v>31</v>
      </c>
      <c r="C431" s="23">
        <f>COUNTIFS('Faturamento SP3'!$D$2:$D$692,'Infos Relatório'!$B$406,'Faturamento SP3'!$E$2:$E$692,'Infos Relatório'!$B431,'Faturamento SP3'!$Z$2:$Z$692,'Infos Relatório'!C$1)</f>
        <v>0</v>
      </c>
      <c r="D431" s="13">
        <f>SUMIFS('Faturamento SP3'!$G$2:$G$692,'Faturamento SP3'!$D$2:$D$692,'Infos Relatório'!$B$406,'Faturamento SP3'!$E$2:$E$692,'Infos Relatório'!$B431,'Faturamento SP3'!$Z$2:$Z$692,'Infos Relatório'!C$1)</f>
        <v>0</v>
      </c>
      <c r="E431" s="13">
        <f>SUMIFS('Faturamento SP3'!$J$2:$J$692,'Faturamento SP3'!$D$2:$D$692,'Infos Relatório'!$B$406,'Faturamento SP3'!$E$2:$E$692,'Infos Relatório'!$B431,'Faturamento SP3'!$Z$2:$Z$692,'Infos Relatório'!C$1)</f>
        <v>0</v>
      </c>
      <c r="F431" s="14">
        <f>SUMIFS('Faturamento SP3'!$O$2:$O$692,'Faturamento SP3'!$D$2:$D$692,'Infos Relatório'!$B$406,'Faturamento SP3'!$E$2:$E$692,'Infos Relatório'!$B431,'Faturamento SP3'!$Z$2:$Z$692,'Infos Relatório'!C$1,'Faturamento SP3'!$T$2:$T$692,"Sim")+SUMIFS('Faturamento SP3'!$P$2:$P$692,'Faturamento SP3'!$D$2:$D$692,'Infos Relatório'!$B$406,'Faturamento SP3'!$E$2:$E$692,'Infos Relatório'!$B431,'Faturamento SP3'!$Z$2:$Z$692,'Infos Relatório'!C$1,'Faturamento SP3'!$T$2:$T$692,"Sim")</f>
        <v>0</v>
      </c>
      <c r="G431" s="27" t="e">
        <f t="shared" si="157"/>
        <v>#DIV/0!</v>
      </c>
      <c r="H431" s="24">
        <f>SUMIFS('Faturamento SP3'!$H$2:$H$692,'Faturamento SP3'!$D$2:$D$692,'Infos Relatório'!$B$406,'Faturamento SP3'!$E$2:$E$692,'Infos Relatório'!$B431,'Faturamento SP3'!$Z$2:$Z$692,'Infos Relatório'!C$1)</f>
        <v>0</v>
      </c>
      <c r="I431" s="23">
        <f>COUNTIFS('Faturamento SP3'!$D$2:$D$692,'Infos Relatório'!$B$406,'Faturamento SP3'!$E$2:$E$692,'Infos Relatório'!$B431,'Faturamento SP3'!$Z$2:$Z$692,'Infos Relatório'!I$1)</f>
        <v>0</v>
      </c>
      <c r="J431" s="13">
        <f>SUMIFS('Faturamento SP3'!$G$2:$G$692,'Faturamento SP3'!$D$2:$D$692,'Infos Relatório'!$B$406,'Faturamento SP3'!$E$2:$E$692,'Infos Relatório'!$B431,'Faturamento SP3'!$Z$2:$Z$692,'Infos Relatório'!I$1)</f>
        <v>0</v>
      </c>
      <c r="K431" s="13">
        <f>SUMIFS('Faturamento SP3'!$J$2:$J$692,'Faturamento SP3'!$D$2:$D$692,'Infos Relatório'!$B$406,'Faturamento SP3'!$E$2:$E$692,'Infos Relatório'!$B431,'Faturamento SP3'!$Z$2:$Z$692,'Infos Relatório'!I$1)</f>
        <v>0</v>
      </c>
      <c r="L431" s="14">
        <f>SUMIFS('Faturamento SP3'!$O$2:$O$692,'Faturamento SP3'!$D$2:$D$692,'Infos Relatório'!$B$406,'Faturamento SP3'!$E$2:$E$692,'Infos Relatório'!$B431,'Faturamento SP3'!$Z$2:$Z$692,'Infos Relatório'!I$1,'Faturamento SP3'!$T$2:$T$692,"Sim")+SUMIFS('Faturamento SP3'!$P$2:$P$692,'Faturamento SP3'!$D$2:$D$692,'Infos Relatório'!$B$406,'Faturamento SP3'!$E$2:$E$692,'Infos Relatório'!$B431,'Faturamento SP3'!$Z$2:$Z$692,'Infos Relatório'!I$1,'Faturamento SP3'!$T$2:$T$692,"Sim")</f>
        <v>0</v>
      </c>
      <c r="M431" s="27" t="e">
        <f t="shared" si="158"/>
        <v>#DIV/0!</v>
      </c>
      <c r="N431" s="24">
        <f>SUMIFS('Faturamento SP3'!$H$2:$H$692,'Faturamento SP3'!$D$2:$D$692,'Infos Relatório'!$B$406,'Faturamento SP3'!$E$2:$E$692,'Infos Relatório'!$B431,'Faturamento SP3'!$Z$2:$Z$692,'Infos Relatório'!I$1)</f>
        <v>0</v>
      </c>
      <c r="O431" s="23">
        <f>COUNTIFS('Faturamento SP3'!$D$2:$D$692,'Infos Relatório'!$B$406,'Faturamento SP3'!$E$2:$E$692,'Infos Relatório'!$B431,'Faturamento SP3'!$Z$2:$Z$692,'Infos Relatório'!O$1)</f>
        <v>0</v>
      </c>
      <c r="P431" s="13">
        <f>SUMIFS('Faturamento SP3'!$G$2:$G$692,'Faturamento SP3'!$D$2:$D$692,'Infos Relatório'!$B$406,'Faturamento SP3'!$E$2:$E$692,'Infos Relatório'!$B431,'Faturamento SP3'!$Z$2:$Z$692,'Infos Relatório'!O$1)</f>
        <v>0</v>
      </c>
      <c r="Q431" s="13">
        <f>SUMIFS('Faturamento SP3'!$J$2:$J$692,'Faturamento SP3'!$D$2:$D$692,'Infos Relatório'!$B$406,'Faturamento SP3'!$E$2:$E$692,'Infos Relatório'!$B431,'Faturamento SP3'!$Z$2:$Z$692,'Infos Relatório'!O$1)</f>
        <v>0</v>
      </c>
      <c r="R431" s="14">
        <f>SUMIFS('Faturamento SP3'!$O$2:$O$692,'Faturamento SP3'!$D$2:$D$692,'Infos Relatório'!$B$406,'Faturamento SP3'!$E$2:$E$692,'Infos Relatório'!$B431,'Faturamento SP3'!$Z$2:$Z$692,'Infos Relatório'!O$1,'Faturamento SP3'!$T$2:$T$692,"Sim")+SUMIFS('Faturamento SP3'!$P$2:$P$692,'Faturamento SP3'!$D$2:$D$692,'Infos Relatório'!$B$406,'Faturamento SP3'!$E$2:$E$692,'Infos Relatório'!$B431,'Faturamento SP3'!$Z$2:$Z$692,'Infos Relatório'!O$1,'Faturamento SP3'!$T$2:$T$692,"Sim")</f>
        <v>0</v>
      </c>
      <c r="S431" s="27" t="e">
        <f t="shared" si="159"/>
        <v>#DIV/0!</v>
      </c>
      <c r="T431" s="24">
        <f>SUMIFS('Faturamento SP3'!$H$2:$H$692,'Faturamento SP3'!$D$2:$D$692,'Infos Relatório'!$B$406,'Faturamento SP3'!$E$2:$E$692,'Infos Relatório'!$B431,'Faturamento SP3'!$Z$2:$Z$692,'Infos Relatório'!O$1)</f>
        <v>0</v>
      </c>
      <c r="U431" s="23">
        <f>COUNTIFS('Faturamento SP3'!$D$2:$D$692,'Infos Relatório'!$B$406,'Faturamento SP3'!$E$2:$E$692,'Infos Relatório'!$B431,'Faturamento SP3'!$Z$2:$Z$692,'Infos Relatório'!U$1)</f>
        <v>0</v>
      </c>
      <c r="V431" s="13">
        <f>SUMIFS('Faturamento SP3'!$G$2:$G$692,'Faturamento SP3'!$D$2:$D$692,'Infos Relatório'!$B$406,'Faturamento SP3'!$E$2:$E$692,'Infos Relatório'!$B431,'Faturamento SP3'!$Z$2:$Z$692,'Infos Relatório'!U$1)</f>
        <v>0</v>
      </c>
      <c r="W431" s="13">
        <f>SUMIFS('Faturamento SP3'!$J$2:$J$692,'Faturamento SP3'!$D$2:$D$692,'Infos Relatório'!$B$406,'Faturamento SP3'!$E$2:$E$692,'Infos Relatório'!$B431,'Faturamento SP3'!$Z$2:$Z$692,'Infos Relatório'!U$1)</f>
        <v>0</v>
      </c>
      <c r="X431" s="14">
        <f>SUMIFS('Faturamento SP3'!$O$2:$O$692,'Faturamento SP3'!$D$2:$D$692,'Infos Relatório'!$B$406,'Faturamento SP3'!$E$2:$E$692,'Infos Relatório'!$B431,'Faturamento SP3'!$Z$2:$Z$692,'Infos Relatório'!U$1,'Faturamento SP3'!$T$2:$T$692,"Sim")+SUMIFS('Faturamento SP3'!$P$2:$P$692,'Faturamento SP3'!$D$2:$D$692,'Infos Relatório'!$B$406,'Faturamento SP3'!$E$2:$E$692,'Infos Relatório'!$B431,'Faturamento SP3'!$Z$2:$Z$692,'Infos Relatório'!U$1,'Faturamento SP3'!$T$2:$T$692,"Sim")</f>
        <v>0</v>
      </c>
      <c r="Y431" s="27" t="e">
        <f t="shared" si="160"/>
        <v>#DIV/0!</v>
      </c>
      <c r="Z431" s="24">
        <f>SUMIFS('Faturamento SP3'!$H$2:$H$692,'Faturamento SP3'!$D$2:$D$692,'Infos Relatório'!$B$406,'Faturamento SP3'!$E$2:$E$692,'Infos Relatório'!$B431,'Faturamento SP3'!$Z$2:$Z$692,'Infos Relatório'!U$1)</f>
        <v>0</v>
      </c>
      <c r="AA431" s="23">
        <f>COUNTIFS('Faturamento SP3'!$D$2:$D$692,'Infos Relatório'!$B$406,'Faturamento SP3'!$E$2:$E$692,'Infos Relatório'!$B431,'Faturamento SP3'!$Z$2:$Z$692,'Infos Relatório'!AA$1)</f>
        <v>0</v>
      </c>
      <c r="AB431" s="13">
        <f>SUMIFS('Faturamento SP3'!$G$2:$G$692,'Faturamento SP3'!$D$2:$D$692,'Infos Relatório'!$B$406,'Faturamento SP3'!$E$2:$E$692,'Infos Relatório'!$B431,'Faturamento SP3'!$Z$2:$Z$692,'Infos Relatório'!AA$1)</f>
        <v>0</v>
      </c>
      <c r="AC431" s="13">
        <f>SUMIFS('Faturamento SP3'!$J$2:$J$692,'Faturamento SP3'!$D$2:$D$692,'Infos Relatório'!$B$406,'Faturamento SP3'!$E$2:$E$692,'Infos Relatório'!$B431,'Faturamento SP3'!$Z$2:$Z$692,'Infos Relatório'!AA$1)</f>
        <v>0</v>
      </c>
      <c r="AD431" s="14">
        <f>SUMIFS('Faturamento SP3'!$O$2:$O$692,'Faturamento SP3'!$D$2:$D$692,'Infos Relatório'!$B$406,'Faturamento SP3'!$E$2:$E$692,'Infos Relatório'!$B431,'Faturamento SP3'!$Z$2:$Z$692,'Infos Relatório'!AA$1,'Faturamento SP3'!$T$2:$T$692,"Sim")+SUMIFS('Faturamento SP3'!$P$2:$P$692,'Faturamento SP3'!$D$2:$D$692,'Infos Relatório'!$B$406,'Faturamento SP3'!$E$2:$E$692,'Infos Relatório'!$B431,'Faturamento SP3'!$Z$2:$Z$692,'Infos Relatório'!AA$1,'Faturamento SP3'!$T$2:$T$692,"Sim")</f>
        <v>0</v>
      </c>
      <c r="AE431" s="27" t="e">
        <f t="shared" si="161"/>
        <v>#DIV/0!</v>
      </c>
      <c r="AF431" s="24">
        <f>SUMIFS('Faturamento SP3'!$H$2:$H$692,'Faturamento SP3'!$D$2:$D$692,'Infos Relatório'!$B$406,'Faturamento SP3'!$E$2:$E$692,'Infos Relatório'!$B431,'Faturamento SP3'!$Z$2:$Z$692,'Infos Relatório'!AA$1)</f>
        <v>0</v>
      </c>
      <c r="AG431" s="23">
        <f>COUNTIFS('Faturamento SP3'!$D$2:$D$692,'Infos Relatório'!$B$406,'Faturamento SP3'!$E$2:$E$692,'Infos Relatório'!$B431,'Faturamento SP3'!$Z$2:$Z$692,'Infos Relatório'!AG$1)</f>
        <v>0</v>
      </c>
      <c r="AH431" s="13">
        <f>SUMIFS('Faturamento SP3'!$G$2:$G$692,'Faturamento SP3'!$D$2:$D$692,'Infos Relatório'!$B$406,'Faturamento SP3'!$E$2:$E$692,'Infos Relatório'!$B431,'Faturamento SP3'!$Z$2:$Z$692,'Infos Relatório'!AG$1)</f>
        <v>0</v>
      </c>
      <c r="AI431" s="13">
        <f>SUMIFS('Faturamento SP3'!$J$2:$J$692,'Faturamento SP3'!$D$2:$D$692,'Infos Relatório'!$B$406,'Faturamento SP3'!$E$2:$E$692,'Infos Relatório'!$B431,'Faturamento SP3'!$Z$2:$Z$692,'Infos Relatório'!AG$1)</f>
        <v>0</v>
      </c>
      <c r="AJ431" s="14">
        <f>SUMIFS('Faturamento SP3'!$O$2:$O$692,'Faturamento SP3'!$D$2:$D$692,'Infos Relatório'!$B$406,'Faturamento SP3'!$E$2:$E$692,'Infos Relatório'!$B431,'Faturamento SP3'!$Z$2:$Z$692,'Infos Relatório'!AG$1,'Faturamento SP3'!$T$2:$T$692,"Sim")+SUMIFS('Faturamento SP3'!$P$2:$P$692,'Faturamento SP3'!$D$2:$D$692,'Infos Relatório'!$B$406,'Faturamento SP3'!$E$2:$E$692,'Infos Relatório'!$B431,'Faturamento SP3'!$Z$2:$Z$692,'Infos Relatório'!AG$1,'Faturamento SP3'!$T$2:$T$692,"Sim")</f>
        <v>0</v>
      </c>
      <c r="AK431" s="27" t="e">
        <f t="shared" si="162"/>
        <v>#DIV/0!</v>
      </c>
      <c r="AL431" s="24">
        <f>SUMIFS('Faturamento SP3'!$H$2:$H$692,'Faturamento SP3'!$D$2:$D$692,'Infos Relatório'!$B$406,'Faturamento SP3'!$E$2:$E$692,'Infos Relatório'!$B431,'Faturamento SP3'!$Z$2:$Z$692,'Infos Relatório'!AG$1)</f>
        <v>0</v>
      </c>
      <c r="AM431" s="23">
        <f>COUNTIFS('Faturamento SP3'!$D$2:$D$692,'Infos Relatório'!$B$406,'Faturamento SP3'!$E$2:$E$692,'Infos Relatório'!$B431,'Faturamento SP3'!$Z$2:$Z$692,'Infos Relatório'!AM$1)</f>
        <v>0</v>
      </c>
      <c r="AN431" s="13">
        <f>SUMIFS('Faturamento SP3'!$G$2:$G$692,'Faturamento SP3'!$D$2:$D$692,'Infos Relatório'!$B$406,'Faturamento SP3'!$E$2:$E$692,'Infos Relatório'!$B431,'Faturamento SP3'!$Z$2:$Z$692,'Infos Relatório'!AM$1)</f>
        <v>0</v>
      </c>
      <c r="AO431" s="13">
        <f>SUMIFS('Faturamento SP3'!$J$2:$J$692,'Faturamento SP3'!$D$2:$D$692,'Infos Relatório'!$B$406,'Faturamento SP3'!$E$2:$E$692,'Infos Relatório'!$B431,'Faturamento SP3'!$Z$2:$Z$692,'Infos Relatório'!AM$1)</f>
        <v>0</v>
      </c>
      <c r="AP431" s="14">
        <f>SUMIFS('Faturamento SP3'!$O$2:$O$692,'Faturamento SP3'!$D$2:$D$692,'Infos Relatório'!$B$406,'Faturamento SP3'!$E$2:$E$692,'Infos Relatório'!$B431,'Faturamento SP3'!$Z$2:$Z$692,'Infos Relatório'!AM$1,'Faturamento SP3'!$T$2:$T$692,"Sim")+SUMIFS('Faturamento SP3'!$P$2:$P$692,'Faturamento SP3'!$D$2:$D$692,'Infos Relatório'!$B$406,'Faturamento SP3'!$E$2:$E$692,'Infos Relatório'!$B431,'Faturamento SP3'!$Z$2:$Z$692,'Infos Relatório'!AM$1,'Faturamento SP3'!$T$2:$T$692,"Sim")</f>
        <v>0</v>
      </c>
      <c r="AQ431" s="27" t="e">
        <f t="shared" si="163"/>
        <v>#DIV/0!</v>
      </c>
      <c r="AR431" s="24">
        <f>SUMIFS('Faturamento SP3'!$H$2:$H$692,'Faturamento SP3'!$D$2:$D$692,'Infos Relatório'!$B$406,'Faturamento SP3'!$E$2:$E$692,'Infos Relatório'!$B431,'Faturamento SP3'!$Z$2:$Z$692,'Infos Relatório'!AM$1)</f>
        <v>0</v>
      </c>
      <c r="AS431" s="23">
        <f>COUNTIFS('Faturamento SP3'!$D$2:$D$692,'Infos Relatório'!$B$406,'Faturamento SP3'!$E$2:$E$692,'Infos Relatório'!$B431,'Faturamento SP3'!$Z$2:$Z$692,'Infos Relatório'!AS$1)</f>
        <v>0</v>
      </c>
      <c r="AT431" s="13">
        <f>SUMIFS('Faturamento SP3'!$G$2:$G$692,'Faturamento SP3'!$D$2:$D$692,'Infos Relatório'!$B$406,'Faturamento SP3'!$E$2:$E$692,'Infos Relatório'!$B431,'Faturamento SP3'!$Z$2:$Z$692,'Infos Relatório'!AS$1)</f>
        <v>0</v>
      </c>
      <c r="AU431" s="13">
        <f>SUMIFS('Faturamento SP3'!$J$2:$J$692,'Faturamento SP3'!$D$2:$D$692,'Infos Relatório'!$B$406,'Faturamento SP3'!$E$2:$E$692,'Infos Relatório'!$B431,'Faturamento SP3'!$Z$2:$Z$692,'Infos Relatório'!AS$1)</f>
        <v>0</v>
      </c>
      <c r="AV431" s="14">
        <f>SUMIFS('Faturamento SP3'!$O$2:$O$692,'Faturamento SP3'!$D$2:$D$692,'Infos Relatório'!$B$406,'Faturamento SP3'!$E$2:$E$692,'Infos Relatório'!$B431,'Faturamento SP3'!$Z$2:$Z$692,'Infos Relatório'!AS$1,'Faturamento SP3'!$T$2:$T$692,"Sim")+SUMIFS('Faturamento SP3'!$P$2:$P$692,'Faturamento SP3'!$D$2:$D$692,'Infos Relatório'!$B$406,'Faturamento SP3'!$E$2:$E$692,'Infos Relatório'!$B431,'Faturamento SP3'!$Z$2:$Z$692,'Infos Relatório'!AS$1,'Faturamento SP3'!$T$2:$T$692,"Sim")</f>
        <v>0</v>
      </c>
      <c r="AW431" s="27" t="e">
        <f t="shared" si="164"/>
        <v>#DIV/0!</v>
      </c>
      <c r="AX431" s="24">
        <f>SUMIFS('Faturamento SP3'!$H$2:$H$692,'Faturamento SP3'!$D$2:$D$692,'Infos Relatório'!$B$406,'Faturamento SP3'!$E$2:$E$692,'Infos Relatório'!$B431,'Faturamento SP3'!$Z$2:$Z$692,'Infos Relatório'!AS$1)</f>
        <v>0</v>
      </c>
      <c r="AY431" s="23">
        <f>COUNTIFS('Faturamento SP3'!$D$2:$D$692,'Infos Relatório'!$B$406,'Faturamento SP3'!$E$2:$E$692,'Infos Relatório'!$B431,'Faturamento SP3'!$Z$2:$Z$692,'Infos Relatório'!AY$1)</f>
        <v>0</v>
      </c>
      <c r="AZ431" s="13">
        <f>SUMIFS('Faturamento SP3'!$G$2:$G$692,'Faturamento SP3'!$D$2:$D$692,'Infos Relatório'!$B$406,'Faturamento SP3'!$E$2:$E$692,'Infos Relatório'!$B431,'Faturamento SP3'!$Z$2:$Z$692,'Infos Relatório'!AY$1)</f>
        <v>0</v>
      </c>
      <c r="BA431" s="13">
        <f>SUMIFS('Faturamento SP3'!$J$2:$J$692,'Faturamento SP3'!$D$2:$D$692,'Infos Relatório'!$B$406,'Faturamento SP3'!$E$2:$E$692,'Infos Relatório'!$B431,'Faturamento SP3'!$Z$2:$Z$692,'Infos Relatório'!AY$1)</f>
        <v>0</v>
      </c>
      <c r="BB431" s="14">
        <f>SUMIFS('Faturamento SP3'!$O$2:$O$692,'Faturamento SP3'!$D$2:$D$692,'Infos Relatório'!$B$406,'Faturamento SP3'!$E$2:$E$692,'Infos Relatório'!$B431,'Faturamento SP3'!$Z$2:$Z$692,'Infos Relatório'!AY$1,'Faturamento SP3'!$T$2:$T$692,"Sim")+SUMIFS('Faturamento SP3'!$P$2:$P$692,'Faturamento SP3'!$D$2:$D$692,'Infos Relatório'!$B$406,'Faturamento SP3'!$E$2:$E$692,'Infos Relatório'!$B431,'Faturamento SP3'!$Z$2:$Z$692,'Infos Relatório'!AY$1,'Faturamento SP3'!$T$2:$T$692,"Sim")</f>
        <v>0</v>
      </c>
      <c r="BC431" s="27" t="e">
        <f t="shared" si="165"/>
        <v>#DIV/0!</v>
      </c>
      <c r="BD431" s="24">
        <f>SUMIFS('Faturamento SP3'!$H$2:$H$692,'Faturamento SP3'!$D$2:$D$692,'Infos Relatório'!$B$406,'Faturamento SP3'!$E$2:$E$692,'Infos Relatório'!$B431,'Faturamento SP3'!$Z$2:$Z$692,'Infos Relatório'!AY$1)</f>
        <v>0</v>
      </c>
      <c r="BE431" s="23">
        <f>COUNTIFS('Faturamento SP3'!$D$2:$D$692,'Infos Relatório'!$B$406,'Faturamento SP3'!$E$2:$E$692,'Infos Relatório'!$B431,'Faturamento SP3'!$Z$2:$Z$692,'Infos Relatório'!BE$1)</f>
        <v>0</v>
      </c>
      <c r="BF431" s="13">
        <f>SUMIFS('Faturamento SP3'!$G$2:$G$692,'Faturamento SP3'!$D$2:$D$692,'Infos Relatório'!$B$406,'Faturamento SP3'!$E$2:$E$692,'Infos Relatório'!$B431,'Faturamento SP3'!$Z$2:$Z$692,'Infos Relatório'!BE$1)</f>
        <v>0</v>
      </c>
      <c r="BG431" s="13">
        <f>SUMIFS('Faturamento SP3'!$J$2:$J$692,'Faturamento SP3'!$D$2:$D$692,'Infos Relatório'!$B$406,'Faturamento SP3'!$E$2:$E$692,'Infos Relatório'!$B431,'Faturamento SP3'!$Z$2:$Z$692,'Infos Relatório'!BE$1)</f>
        <v>0</v>
      </c>
      <c r="BH431" s="14">
        <f>SUMIFS('Faturamento SP3'!$O$2:$O$692,'Faturamento SP3'!$D$2:$D$692,'Infos Relatório'!$B$406,'Faturamento SP3'!$E$2:$E$692,'Infos Relatório'!$B431,'Faturamento SP3'!$Z$2:$Z$692,'Infos Relatório'!BE$1,'Faturamento SP3'!$T$2:$T$692,"Sim")+SUMIFS('Faturamento SP3'!$P$2:$P$692,'Faturamento SP3'!$D$2:$D$692,'Infos Relatório'!$B$406,'Faturamento SP3'!$E$2:$E$692,'Infos Relatório'!$B431,'Faturamento SP3'!$Z$2:$Z$692,'Infos Relatório'!BE$1,'Faturamento SP3'!$T$2:$T$692,"Sim")</f>
        <v>0</v>
      </c>
      <c r="BI431" s="27" t="e">
        <f t="shared" si="166"/>
        <v>#DIV/0!</v>
      </c>
      <c r="BJ431" s="24">
        <f>SUMIFS('Faturamento SP3'!$H$2:$H$692,'Faturamento SP3'!$D$2:$D$692,'Infos Relatório'!$B$406,'Faturamento SP3'!$E$2:$E$692,'Infos Relatório'!$B431,'Faturamento SP3'!$Z$2:$Z$692,'Infos Relatório'!BE$1)</f>
        <v>0</v>
      </c>
      <c r="BK431" s="23">
        <f>COUNTIFS('Faturamento SP3'!$D$2:$D$692,'Infos Relatório'!$B$406,'Faturamento SP3'!$E$2:$E$692,'Infos Relatório'!$B431,'Faturamento SP3'!$Z$2:$Z$692,'Infos Relatório'!BK$1)</f>
        <v>0</v>
      </c>
      <c r="BL431" s="13">
        <f>SUMIFS('Faturamento SP3'!$G$2:$G$692,'Faturamento SP3'!$D$2:$D$692,'Infos Relatório'!$B$406,'Faturamento SP3'!$E$2:$E$692,'Infos Relatório'!$B431,'Faturamento SP3'!$Z$2:$Z$692,'Infos Relatório'!BK$1)</f>
        <v>0</v>
      </c>
      <c r="BM431" s="13">
        <f>SUMIFS('Faturamento SP3'!$J$2:$J$692,'Faturamento SP3'!$D$2:$D$692,'Infos Relatório'!$B$406,'Faturamento SP3'!$E$2:$E$692,'Infos Relatório'!$B431,'Faturamento SP3'!$Z$2:$Z$692,'Infos Relatório'!BK$1)</f>
        <v>0</v>
      </c>
      <c r="BN431" s="14">
        <f>SUMIFS('Faturamento SP3'!$O$2:$O$692,'Faturamento SP3'!$D$2:$D$692,'Infos Relatório'!$B$406,'Faturamento SP3'!$E$2:$E$692,'Infos Relatório'!$B431,'Faturamento SP3'!$Z$2:$Z$692,'Infos Relatório'!BK$1,'Faturamento SP3'!$T$2:$T$692,"Sim")+SUMIFS('Faturamento SP3'!$P$2:$P$692,'Faturamento SP3'!$D$2:$D$692,'Infos Relatório'!$B$406,'Faturamento SP3'!$E$2:$E$692,'Infos Relatório'!$B431,'Faturamento SP3'!$Z$2:$Z$692,'Infos Relatório'!BK$1,'Faturamento SP3'!$T$2:$T$692,"Sim")</f>
        <v>0</v>
      </c>
      <c r="BO431" s="27" t="e">
        <f t="shared" si="167"/>
        <v>#DIV/0!</v>
      </c>
      <c r="BP431" s="24">
        <f>SUMIFS('Faturamento SP3'!$H$2:$H$692,'Faturamento SP3'!$D$2:$D$692,'Infos Relatório'!$B$406,'Faturamento SP3'!$E$2:$E$692,'Infos Relatório'!$B431,'Faturamento SP3'!$Z$2:$Z$692,'Infos Relatório'!BK$1)</f>
        <v>0</v>
      </c>
      <c r="BQ431" s="23">
        <f>COUNTIFS('Faturamento SP3'!$D$2:$D$692,'Infos Relatório'!$B$406,'Faturamento SP3'!$E$2:$E$692,'Infos Relatório'!$B431,'Faturamento SP3'!$Z$2:$Z$692,'Infos Relatório'!BQ$1)</f>
        <v>0</v>
      </c>
      <c r="BR431" s="13">
        <f>SUMIFS('Faturamento SP3'!$G$2:$G$692,'Faturamento SP3'!$D$2:$D$692,'Infos Relatório'!$B$406,'Faturamento SP3'!$E$2:$E$692,'Infos Relatório'!$B431,'Faturamento SP3'!$Z$2:$Z$692,'Infos Relatório'!BQ$1)</f>
        <v>0</v>
      </c>
      <c r="BS431" s="13">
        <f>SUMIFS('Faturamento SP3'!$J$2:$J$692,'Faturamento SP3'!$D$2:$D$692,'Infos Relatório'!$B$406,'Faturamento SP3'!$E$2:$E$692,'Infos Relatório'!$B431,'Faturamento SP3'!$Z$2:$Z$692,'Infos Relatório'!BQ$1)</f>
        <v>0</v>
      </c>
      <c r="BT431" s="14">
        <f>SUMIFS('Faturamento SP3'!$O$2:$O$692,'Faturamento SP3'!$D$2:$D$692,'Infos Relatório'!$B$406,'Faturamento SP3'!$E$2:$E$692,'Infos Relatório'!$B431,'Faturamento SP3'!$Z$2:$Z$692,'Infos Relatório'!BQ$1,'Faturamento SP3'!$T$2:$T$692,"Sim")+SUMIFS('Faturamento SP3'!$P$2:$P$692,'Faturamento SP3'!$D$2:$D$692,'Infos Relatório'!$B$406,'Faturamento SP3'!$E$2:$E$692,'Infos Relatório'!$B431,'Faturamento SP3'!$Z$2:$Z$692,'Infos Relatório'!BQ$1,'Faturamento SP3'!$T$2:$T$692,"Sim")</f>
        <v>0</v>
      </c>
      <c r="BU431" s="27" t="e">
        <f t="shared" si="168"/>
        <v>#DIV/0!</v>
      </c>
      <c r="BV431" s="24">
        <f>SUMIFS('Faturamento SP3'!$H$2:$H$692,'Faturamento SP3'!$D$2:$D$692,'Infos Relatório'!$B$406,'Faturamento SP3'!$E$2:$E$692,'Infos Relatório'!$B431,'Faturamento SP3'!$Z$2:$Z$692,'Infos Relatório'!BQ$1)</f>
        <v>0</v>
      </c>
    </row>
    <row r="432" spans="2:74">
      <c r="B432" s="17" t="s">
        <v>32</v>
      </c>
      <c r="C432" s="23">
        <f>COUNTIFS('Faturamento SP3'!$D$2:$D$692,'Infos Relatório'!$B$406,'Faturamento SP3'!$E$2:$E$692,'Infos Relatório'!$B432,'Faturamento SP3'!$Z$2:$Z$692,'Infos Relatório'!C$1)</f>
        <v>0</v>
      </c>
      <c r="D432" s="13">
        <f>SUMIFS('Faturamento SP3'!$G$2:$G$692,'Faturamento SP3'!$D$2:$D$692,'Infos Relatório'!$B$406,'Faturamento SP3'!$E$2:$E$692,'Infos Relatório'!$B432,'Faturamento SP3'!$Z$2:$Z$692,'Infos Relatório'!C$1)</f>
        <v>0</v>
      </c>
      <c r="E432" s="13">
        <f>SUMIFS('Faturamento SP3'!$J$2:$J$692,'Faturamento SP3'!$D$2:$D$692,'Infos Relatório'!$B$406,'Faturamento SP3'!$E$2:$E$692,'Infos Relatório'!$B432,'Faturamento SP3'!$Z$2:$Z$692,'Infos Relatório'!C$1)</f>
        <v>0</v>
      </c>
      <c r="F432" s="14">
        <f>SUMIFS('Faturamento SP3'!$O$2:$O$692,'Faturamento SP3'!$D$2:$D$692,'Infos Relatório'!$B$406,'Faturamento SP3'!$E$2:$E$692,'Infos Relatório'!$B432,'Faturamento SP3'!$Z$2:$Z$692,'Infos Relatório'!C$1,'Faturamento SP3'!$T$2:$T$692,"Sim")+SUMIFS('Faturamento SP3'!$P$2:$P$692,'Faturamento SP3'!$D$2:$D$692,'Infos Relatório'!$B$406,'Faturamento SP3'!$E$2:$E$692,'Infos Relatório'!$B432,'Faturamento SP3'!$Z$2:$Z$692,'Infos Relatório'!C$1,'Faturamento SP3'!$T$2:$T$692,"Sim")</f>
        <v>0</v>
      </c>
      <c r="G432" s="27" t="e">
        <f t="shared" si="157"/>
        <v>#DIV/0!</v>
      </c>
      <c r="H432" s="24">
        <f>SUMIFS('Faturamento SP3'!$H$2:$H$692,'Faturamento SP3'!$D$2:$D$692,'Infos Relatório'!$B$406,'Faturamento SP3'!$E$2:$E$692,'Infos Relatório'!$B432,'Faturamento SP3'!$Z$2:$Z$692,'Infos Relatório'!C$1)</f>
        <v>0</v>
      </c>
      <c r="I432" s="23">
        <f>COUNTIFS('Faturamento SP3'!$D$2:$D$692,'Infos Relatório'!$B$406,'Faturamento SP3'!$E$2:$E$692,'Infos Relatório'!$B432,'Faturamento SP3'!$Z$2:$Z$692,'Infos Relatório'!I$1)</f>
        <v>0</v>
      </c>
      <c r="J432" s="13">
        <f>SUMIFS('Faturamento SP3'!$G$2:$G$692,'Faturamento SP3'!$D$2:$D$692,'Infos Relatório'!$B$406,'Faturamento SP3'!$E$2:$E$692,'Infos Relatório'!$B432,'Faturamento SP3'!$Z$2:$Z$692,'Infos Relatório'!I$1)</f>
        <v>0</v>
      </c>
      <c r="K432" s="13">
        <f>SUMIFS('Faturamento SP3'!$J$2:$J$692,'Faturamento SP3'!$D$2:$D$692,'Infos Relatório'!$B$406,'Faturamento SP3'!$E$2:$E$692,'Infos Relatório'!$B432,'Faturamento SP3'!$Z$2:$Z$692,'Infos Relatório'!I$1)</f>
        <v>0</v>
      </c>
      <c r="L432" s="14">
        <f>SUMIFS('Faturamento SP3'!$O$2:$O$692,'Faturamento SP3'!$D$2:$D$692,'Infos Relatório'!$B$406,'Faturamento SP3'!$E$2:$E$692,'Infos Relatório'!$B432,'Faturamento SP3'!$Z$2:$Z$692,'Infos Relatório'!I$1,'Faturamento SP3'!$T$2:$T$692,"Sim")+SUMIFS('Faturamento SP3'!$P$2:$P$692,'Faturamento SP3'!$D$2:$D$692,'Infos Relatório'!$B$406,'Faturamento SP3'!$E$2:$E$692,'Infos Relatório'!$B432,'Faturamento SP3'!$Z$2:$Z$692,'Infos Relatório'!I$1,'Faturamento SP3'!$T$2:$T$692,"Sim")</f>
        <v>0</v>
      </c>
      <c r="M432" s="27" t="e">
        <f t="shared" si="158"/>
        <v>#DIV/0!</v>
      </c>
      <c r="N432" s="24">
        <f>SUMIFS('Faturamento SP3'!$H$2:$H$692,'Faturamento SP3'!$D$2:$D$692,'Infos Relatório'!$B$406,'Faturamento SP3'!$E$2:$E$692,'Infos Relatório'!$B432,'Faturamento SP3'!$Z$2:$Z$692,'Infos Relatório'!I$1)</f>
        <v>0</v>
      </c>
      <c r="O432" s="23">
        <f>COUNTIFS('Faturamento SP3'!$D$2:$D$692,'Infos Relatório'!$B$406,'Faturamento SP3'!$E$2:$E$692,'Infos Relatório'!$B432,'Faturamento SP3'!$Z$2:$Z$692,'Infos Relatório'!O$1)</f>
        <v>0</v>
      </c>
      <c r="P432" s="13">
        <f>SUMIFS('Faturamento SP3'!$G$2:$G$692,'Faturamento SP3'!$D$2:$D$692,'Infos Relatório'!$B$406,'Faturamento SP3'!$E$2:$E$692,'Infos Relatório'!$B432,'Faturamento SP3'!$Z$2:$Z$692,'Infos Relatório'!O$1)</f>
        <v>0</v>
      </c>
      <c r="Q432" s="13">
        <f>SUMIFS('Faturamento SP3'!$J$2:$J$692,'Faturamento SP3'!$D$2:$D$692,'Infos Relatório'!$B$406,'Faturamento SP3'!$E$2:$E$692,'Infos Relatório'!$B432,'Faturamento SP3'!$Z$2:$Z$692,'Infos Relatório'!O$1)</f>
        <v>0</v>
      </c>
      <c r="R432" s="14">
        <f>SUMIFS('Faturamento SP3'!$O$2:$O$692,'Faturamento SP3'!$D$2:$D$692,'Infos Relatório'!$B$406,'Faturamento SP3'!$E$2:$E$692,'Infos Relatório'!$B432,'Faturamento SP3'!$Z$2:$Z$692,'Infos Relatório'!O$1,'Faturamento SP3'!$T$2:$T$692,"Sim")+SUMIFS('Faturamento SP3'!$P$2:$P$692,'Faturamento SP3'!$D$2:$D$692,'Infos Relatório'!$B$406,'Faturamento SP3'!$E$2:$E$692,'Infos Relatório'!$B432,'Faturamento SP3'!$Z$2:$Z$692,'Infos Relatório'!O$1,'Faturamento SP3'!$T$2:$T$692,"Sim")</f>
        <v>0</v>
      </c>
      <c r="S432" s="27" t="e">
        <f t="shared" si="159"/>
        <v>#DIV/0!</v>
      </c>
      <c r="T432" s="24">
        <f>SUMIFS('Faturamento SP3'!$H$2:$H$692,'Faturamento SP3'!$D$2:$D$692,'Infos Relatório'!$B$406,'Faturamento SP3'!$E$2:$E$692,'Infos Relatório'!$B432,'Faturamento SP3'!$Z$2:$Z$692,'Infos Relatório'!O$1)</f>
        <v>0</v>
      </c>
      <c r="U432" s="23">
        <f>COUNTIFS('Faturamento SP3'!$D$2:$D$692,'Infos Relatório'!$B$406,'Faturamento SP3'!$E$2:$E$692,'Infos Relatório'!$B432,'Faturamento SP3'!$Z$2:$Z$692,'Infos Relatório'!U$1)</f>
        <v>0</v>
      </c>
      <c r="V432" s="13">
        <f>SUMIFS('Faturamento SP3'!$G$2:$G$692,'Faturamento SP3'!$D$2:$D$692,'Infos Relatório'!$B$406,'Faturamento SP3'!$E$2:$E$692,'Infos Relatório'!$B432,'Faturamento SP3'!$Z$2:$Z$692,'Infos Relatório'!U$1)</f>
        <v>0</v>
      </c>
      <c r="W432" s="13">
        <f>SUMIFS('Faturamento SP3'!$J$2:$J$692,'Faturamento SP3'!$D$2:$D$692,'Infos Relatório'!$B$406,'Faturamento SP3'!$E$2:$E$692,'Infos Relatório'!$B432,'Faturamento SP3'!$Z$2:$Z$692,'Infos Relatório'!U$1)</f>
        <v>0</v>
      </c>
      <c r="X432" s="14">
        <f>SUMIFS('Faturamento SP3'!$O$2:$O$692,'Faturamento SP3'!$D$2:$D$692,'Infos Relatório'!$B$406,'Faturamento SP3'!$E$2:$E$692,'Infos Relatório'!$B432,'Faturamento SP3'!$Z$2:$Z$692,'Infos Relatório'!U$1,'Faturamento SP3'!$T$2:$T$692,"Sim")+SUMIFS('Faturamento SP3'!$P$2:$P$692,'Faturamento SP3'!$D$2:$D$692,'Infos Relatório'!$B$406,'Faturamento SP3'!$E$2:$E$692,'Infos Relatório'!$B432,'Faturamento SP3'!$Z$2:$Z$692,'Infos Relatório'!U$1,'Faturamento SP3'!$T$2:$T$692,"Sim")</f>
        <v>0</v>
      </c>
      <c r="Y432" s="27" t="e">
        <f t="shared" si="160"/>
        <v>#DIV/0!</v>
      </c>
      <c r="Z432" s="24">
        <f>SUMIFS('Faturamento SP3'!$H$2:$H$692,'Faturamento SP3'!$D$2:$D$692,'Infos Relatório'!$B$406,'Faturamento SP3'!$E$2:$E$692,'Infos Relatório'!$B432,'Faturamento SP3'!$Z$2:$Z$692,'Infos Relatório'!U$1)</f>
        <v>0</v>
      </c>
      <c r="AA432" s="23">
        <f>COUNTIFS('Faturamento SP3'!$D$2:$D$692,'Infos Relatório'!$B$406,'Faturamento SP3'!$E$2:$E$692,'Infos Relatório'!$B432,'Faturamento SP3'!$Z$2:$Z$692,'Infos Relatório'!AA$1)</f>
        <v>0</v>
      </c>
      <c r="AB432" s="13">
        <f>SUMIFS('Faturamento SP3'!$G$2:$G$692,'Faturamento SP3'!$D$2:$D$692,'Infos Relatório'!$B$406,'Faturamento SP3'!$E$2:$E$692,'Infos Relatório'!$B432,'Faturamento SP3'!$Z$2:$Z$692,'Infos Relatório'!AA$1)</f>
        <v>0</v>
      </c>
      <c r="AC432" s="13">
        <f>SUMIFS('Faturamento SP3'!$J$2:$J$692,'Faturamento SP3'!$D$2:$D$692,'Infos Relatório'!$B$406,'Faturamento SP3'!$E$2:$E$692,'Infos Relatório'!$B432,'Faturamento SP3'!$Z$2:$Z$692,'Infos Relatório'!AA$1)</f>
        <v>0</v>
      </c>
      <c r="AD432" s="14">
        <f>SUMIFS('Faturamento SP3'!$O$2:$O$692,'Faturamento SP3'!$D$2:$D$692,'Infos Relatório'!$B$406,'Faturamento SP3'!$E$2:$E$692,'Infos Relatório'!$B432,'Faturamento SP3'!$Z$2:$Z$692,'Infos Relatório'!AA$1,'Faturamento SP3'!$T$2:$T$692,"Sim")+SUMIFS('Faturamento SP3'!$P$2:$P$692,'Faturamento SP3'!$D$2:$D$692,'Infos Relatório'!$B$406,'Faturamento SP3'!$E$2:$E$692,'Infos Relatório'!$B432,'Faturamento SP3'!$Z$2:$Z$692,'Infos Relatório'!AA$1,'Faturamento SP3'!$T$2:$T$692,"Sim")</f>
        <v>0</v>
      </c>
      <c r="AE432" s="27" t="e">
        <f t="shared" si="161"/>
        <v>#DIV/0!</v>
      </c>
      <c r="AF432" s="24">
        <f>SUMIFS('Faturamento SP3'!$H$2:$H$692,'Faturamento SP3'!$D$2:$D$692,'Infos Relatório'!$B$406,'Faturamento SP3'!$E$2:$E$692,'Infos Relatório'!$B432,'Faturamento SP3'!$Z$2:$Z$692,'Infos Relatório'!AA$1)</f>
        <v>0</v>
      </c>
      <c r="AG432" s="23">
        <f>COUNTIFS('Faturamento SP3'!$D$2:$D$692,'Infos Relatório'!$B$406,'Faturamento SP3'!$E$2:$E$692,'Infos Relatório'!$B432,'Faturamento SP3'!$Z$2:$Z$692,'Infos Relatório'!AG$1)</f>
        <v>0</v>
      </c>
      <c r="AH432" s="13">
        <f>SUMIFS('Faturamento SP3'!$G$2:$G$692,'Faturamento SP3'!$D$2:$D$692,'Infos Relatório'!$B$406,'Faturamento SP3'!$E$2:$E$692,'Infos Relatório'!$B432,'Faturamento SP3'!$Z$2:$Z$692,'Infos Relatório'!AG$1)</f>
        <v>0</v>
      </c>
      <c r="AI432" s="13">
        <f>SUMIFS('Faturamento SP3'!$J$2:$J$692,'Faturamento SP3'!$D$2:$D$692,'Infos Relatório'!$B$406,'Faturamento SP3'!$E$2:$E$692,'Infos Relatório'!$B432,'Faturamento SP3'!$Z$2:$Z$692,'Infos Relatório'!AG$1)</f>
        <v>0</v>
      </c>
      <c r="AJ432" s="14">
        <f>SUMIFS('Faturamento SP3'!$O$2:$O$692,'Faturamento SP3'!$D$2:$D$692,'Infos Relatório'!$B$406,'Faturamento SP3'!$E$2:$E$692,'Infos Relatório'!$B432,'Faturamento SP3'!$Z$2:$Z$692,'Infos Relatório'!AG$1,'Faturamento SP3'!$T$2:$T$692,"Sim")+SUMIFS('Faturamento SP3'!$P$2:$P$692,'Faturamento SP3'!$D$2:$D$692,'Infos Relatório'!$B$406,'Faturamento SP3'!$E$2:$E$692,'Infos Relatório'!$B432,'Faturamento SP3'!$Z$2:$Z$692,'Infos Relatório'!AG$1,'Faturamento SP3'!$T$2:$T$692,"Sim")</f>
        <v>0</v>
      </c>
      <c r="AK432" s="27" t="e">
        <f t="shared" si="162"/>
        <v>#DIV/0!</v>
      </c>
      <c r="AL432" s="24">
        <f>SUMIFS('Faturamento SP3'!$H$2:$H$692,'Faturamento SP3'!$D$2:$D$692,'Infos Relatório'!$B$406,'Faturamento SP3'!$E$2:$E$692,'Infos Relatório'!$B432,'Faturamento SP3'!$Z$2:$Z$692,'Infos Relatório'!AG$1)</f>
        <v>0</v>
      </c>
      <c r="AM432" s="23">
        <f>COUNTIFS('Faturamento SP3'!$D$2:$D$692,'Infos Relatório'!$B$406,'Faturamento SP3'!$E$2:$E$692,'Infos Relatório'!$B432,'Faturamento SP3'!$Z$2:$Z$692,'Infos Relatório'!AM$1)</f>
        <v>0</v>
      </c>
      <c r="AN432" s="13">
        <f>SUMIFS('Faturamento SP3'!$G$2:$G$692,'Faturamento SP3'!$D$2:$D$692,'Infos Relatório'!$B$406,'Faturamento SP3'!$E$2:$E$692,'Infos Relatório'!$B432,'Faturamento SP3'!$Z$2:$Z$692,'Infos Relatório'!AM$1)</f>
        <v>0</v>
      </c>
      <c r="AO432" s="13">
        <f>SUMIFS('Faturamento SP3'!$J$2:$J$692,'Faturamento SP3'!$D$2:$D$692,'Infos Relatório'!$B$406,'Faturamento SP3'!$E$2:$E$692,'Infos Relatório'!$B432,'Faturamento SP3'!$Z$2:$Z$692,'Infos Relatório'!AM$1)</f>
        <v>0</v>
      </c>
      <c r="AP432" s="14">
        <f>SUMIFS('Faturamento SP3'!$O$2:$O$692,'Faturamento SP3'!$D$2:$D$692,'Infos Relatório'!$B$406,'Faturamento SP3'!$E$2:$E$692,'Infos Relatório'!$B432,'Faturamento SP3'!$Z$2:$Z$692,'Infos Relatório'!AM$1,'Faturamento SP3'!$T$2:$T$692,"Sim")+SUMIFS('Faturamento SP3'!$P$2:$P$692,'Faturamento SP3'!$D$2:$D$692,'Infos Relatório'!$B$406,'Faturamento SP3'!$E$2:$E$692,'Infos Relatório'!$B432,'Faturamento SP3'!$Z$2:$Z$692,'Infos Relatório'!AM$1,'Faturamento SP3'!$T$2:$T$692,"Sim")</f>
        <v>0</v>
      </c>
      <c r="AQ432" s="27" t="e">
        <f t="shared" si="163"/>
        <v>#DIV/0!</v>
      </c>
      <c r="AR432" s="24">
        <f>SUMIFS('Faturamento SP3'!$H$2:$H$692,'Faturamento SP3'!$D$2:$D$692,'Infos Relatório'!$B$406,'Faturamento SP3'!$E$2:$E$692,'Infos Relatório'!$B432,'Faturamento SP3'!$Z$2:$Z$692,'Infos Relatório'!AM$1)</f>
        <v>0</v>
      </c>
      <c r="AS432" s="23">
        <f>COUNTIFS('Faturamento SP3'!$D$2:$D$692,'Infos Relatório'!$B$406,'Faturamento SP3'!$E$2:$E$692,'Infos Relatório'!$B432,'Faturamento SP3'!$Z$2:$Z$692,'Infos Relatório'!AS$1)</f>
        <v>0</v>
      </c>
      <c r="AT432" s="13">
        <f>SUMIFS('Faturamento SP3'!$G$2:$G$692,'Faturamento SP3'!$D$2:$D$692,'Infos Relatório'!$B$406,'Faturamento SP3'!$E$2:$E$692,'Infos Relatório'!$B432,'Faturamento SP3'!$Z$2:$Z$692,'Infos Relatório'!AS$1)</f>
        <v>0</v>
      </c>
      <c r="AU432" s="13">
        <f>SUMIFS('Faturamento SP3'!$J$2:$J$692,'Faturamento SP3'!$D$2:$D$692,'Infos Relatório'!$B$406,'Faturamento SP3'!$E$2:$E$692,'Infos Relatório'!$B432,'Faturamento SP3'!$Z$2:$Z$692,'Infos Relatório'!AS$1)</f>
        <v>0</v>
      </c>
      <c r="AV432" s="14">
        <f>SUMIFS('Faturamento SP3'!$O$2:$O$692,'Faturamento SP3'!$D$2:$D$692,'Infos Relatório'!$B$406,'Faturamento SP3'!$E$2:$E$692,'Infos Relatório'!$B432,'Faturamento SP3'!$Z$2:$Z$692,'Infos Relatório'!AS$1,'Faturamento SP3'!$T$2:$T$692,"Sim")+SUMIFS('Faturamento SP3'!$P$2:$P$692,'Faturamento SP3'!$D$2:$D$692,'Infos Relatório'!$B$406,'Faturamento SP3'!$E$2:$E$692,'Infos Relatório'!$B432,'Faturamento SP3'!$Z$2:$Z$692,'Infos Relatório'!AS$1,'Faturamento SP3'!$T$2:$T$692,"Sim")</f>
        <v>0</v>
      </c>
      <c r="AW432" s="27" t="e">
        <f t="shared" si="164"/>
        <v>#DIV/0!</v>
      </c>
      <c r="AX432" s="24">
        <f>SUMIFS('Faturamento SP3'!$H$2:$H$692,'Faturamento SP3'!$D$2:$D$692,'Infos Relatório'!$B$406,'Faturamento SP3'!$E$2:$E$692,'Infos Relatório'!$B432,'Faturamento SP3'!$Z$2:$Z$692,'Infos Relatório'!AS$1)</f>
        <v>0</v>
      </c>
      <c r="AY432" s="23">
        <f>COUNTIFS('Faturamento SP3'!$D$2:$D$692,'Infos Relatório'!$B$406,'Faturamento SP3'!$E$2:$E$692,'Infos Relatório'!$B432,'Faturamento SP3'!$Z$2:$Z$692,'Infos Relatório'!AY$1)</f>
        <v>0</v>
      </c>
      <c r="AZ432" s="13">
        <f>SUMIFS('Faturamento SP3'!$G$2:$G$692,'Faturamento SP3'!$D$2:$D$692,'Infos Relatório'!$B$406,'Faturamento SP3'!$E$2:$E$692,'Infos Relatório'!$B432,'Faturamento SP3'!$Z$2:$Z$692,'Infos Relatório'!AY$1)</f>
        <v>0</v>
      </c>
      <c r="BA432" s="13">
        <f>SUMIFS('Faturamento SP3'!$J$2:$J$692,'Faturamento SP3'!$D$2:$D$692,'Infos Relatório'!$B$406,'Faturamento SP3'!$E$2:$E$692,'Infos Relatório'!$B432,'Faturamento SP3'!$Z$2:$Z$692,'Infos Relatório'!AY$1)</f>
        <v>0</v>
      </c>
      <c r="BB432" s="14">
        <f>SUMIFS('Faturamento SP3'!$O$2:$O$692,'Faturamento SP3'!$D$2:$D$692,'Infos Relatório'!$B$406,'Faturamento SP3'!$E$2:$E$692,'Infos Relatório'!$B432,'Faturamento SP3'!$Z$2:$Z$692,'Infos Relatório'!AY$1,'Faturamento SP3'!$T$2:$T$692,"Sim")+SUMIFS('Faturamento SP3'!$P$2:$P$692,'Faturamento SP3'!$D$2:$D$692,'Infos Relatório'!$B$406,'Faturamento SP3'!$E$2:$E$692,'Infos Relatório'!$B432,'Faturamento SP3'!$Z$2:$Z$692,'Infos Relatório'!AY$1,'Faturamento SP3'!$T$2:$T$692,"Sim")</f>
        <v>0</v>
      </c>
      <c r="BC432" s="27" t="e">
        <f t="shared" si="165"/>
        <v>#DIV/0!</v>
      </c>
      <c r="BD432" s="24">
        <f>SUMIFS('Faturamento SP3'!$H$2:$H$692,'Faturamento SP3'!$D$2:$D$692,'Infos Relatório'!$B$406,'Faturamento SP3'!$E$2:$E$692,'Infos Relatório'!$B432,'Faturamento SP3'!$Z$2:$Z$692,'Infos Relatório'!AY$1)</f>
        <v>0</v>
      </c>
      <c r="BE432" s="23">
        <f>COUNTIFS('Faturamento SP3'!$D$2:$D$692,'Infos Relatório'!$B$406,'Faturamento SP3'!$E$2:$E$692,'Infos Relatório'!$B432,'Faturamento SP3'!$Z$2:$Z$692,'Infos Relatório'!BE$1)</f>
        <v>0</v>
      </c>
      <c r="BF432" s="13">
        <f>SUMIFS('Faturamento SP3'!$G$2:$G$692,'Faturamento SP3'!$D$2:$D$692,'Infos Relatório'!$B$406,'Faturamento SP3'!$E$2:$E$692,'Infos Relatório'!$B432,'Faturamento SP3'!$Z$2:$Z$692,'Infos Relatório'!BE$1)</f>
        <v>0</v>
      </c>
      <c r="BG432" s="13">
        <f>SUMIFS('Faturamento SP3'!$J$2:$J$692,'Faturamento SP3'!$D$2:$D$692,'Infos Relatório'!$B$406,'Faturamento SP3'!$E$2:$E$692,'Infos Relatório'!$B432,'Faturamento SP3'!$Z$2:$Z$692,'Infos Relatório'!BE$1)</f>
        <v>0</v>
      </c>
      <c r="BH432" s="14">
        <f>SUMIFS('Faturamento SP3'!$O$2:$O$692,'Faturamento SP3'!$D$2:$D$692,'Infos Relatório'!$B$406,'Faturamento SP3'!$E$2:$E$692,'Infos Relatório'!$B432,'Faturamento SP3'!$Z$2:$Z$692,'Infos Relatório'!BE$1,'Faturamento SP3'!$T$2:$T$692,"Sim")+SUMIFS('Faturamento SP3'!$P$2:$P$692,'Faturamento SP3'!$D$2:$D$692,'Infos Relatório'!$B$406,'Faturamento SP3'!$E$2:$E$692,'Infos Relatório'!$B432,'Faturamento SP3'!$Z$2:$Z$692,'Infos Relatório'!BE$1,'Faturamento SP3'!$T$2:$T$692,"Sim")</f>
        <v>0</v>
      </c>
      <c r="BI432" s="27" t="e">
        <f t="shared" si="166"/>
        <v>#DIV/0!</v>
      </c>
      <c r="BJ432" s="24">
        <f>SUMIFS('Faturamento SP3'!$H$2:$H$692,'Faturamento SP3'!$D$2:$D$692,'Infos Relatório'!$B$406,'Faturamento SP3'!$E$2:$E$692,'Infos Relatório'!$B432,'Faturamento SP3'!$Z$2:$Z$692,'Infos Relatório'!BE$1)</f>
        <v>0</v>
      </c>
      <c r="BK432" s="23">
        <f>COUNTIFS('Faturamento SP3'!$D$2:$D$692,'Infos Relatório'!$B$406,'Faturamento SP3'!$E$2:$E$692,'Infos Relatório'!$B432,'Faturamento SP3'!$Z$2:$Z$692,'Infos Relatório'!BK$1)</f>
        <v>0</v>
      </c>
      <c r="BL432" s="13">
        <f>SUMIFS('Faturamento SP3'!$G$2:$G$692,'Faturamento SP3'!$D$2:$D$692,'Infos Relatório'!$B$406,'Faturamento SP3'!$E$2:$E$692,'Infos Relatório'!$B432,'Faturamento SP3'!$Z$2:$Z$692,'Infos Relatório'!BK$1)</f>
        <v>0</v>
      </c>
      <c r="BM432" s="13">
        <f>SUMIFS('Faturamento SP3'!$J$2:$J$692,'Faturamento SP3'!$D$2:$D$692,'Infos Relatório'!$B$406,'Faturamento SP3'!$E$2:$E$692,'Infos Relatório'!$B432,'Faturamento SP3'!$Z$2:$Z$692,'Infos Relatório'!BK$1)</f>
        <v>0</v>
      </c>
      <c r="BN432" s="14">
        <f>SUMIFS('Faturamento SP3'!$O$2:$O$692,'Faturamento SP3'!$D$2:$D$692,'Infos Relatório'!$B$406,'Faturamento SP3'!$E$2:$E$692,'Infos Relatório'!$B432,'Faturamento SP3'!$Z$2:$Z$692,'Infos Relatório'!BK$1,'Faturamento SP3'!$T$2:$T$692,"Sim")+SUMIFS('Faturamento SP3'!$P$2:$P$692,'Faturamento SP3'!$D$2:$D$692,'Infos Relatório'!$B$406,'Faturamento SP3'!$E$2:$E$692,'Infos Relatório'!$B432,'Faturamento SP3'!$Z$2:$Z$692,'Infos Relatório'!BK$1,'Faturamento SP3'!$T$2:$T$692,"Sim")</f>
        <v>0</v>
      </c>
      <c r="BO432" s="27" t="e">
        <f t="shared" si="167"/>
        <v>#DIV/0!</v>
      </c>
      <c r="BP432" s="24">
        <f>SUMIFS('Faturamento SP3'!$H$2:$H$692,'Faturamento SP3'!$D$2:$D$692,'Infos Relatório'!$B$406,'Faturamento SP3'!$E$2:$E$692,'Infos Relatório'!$B432,'Faturamento SP3'!$Z$2:$Z$692,'Infos Relatório'!BK$1)</f>
        <v>0</v>
      </c>
      <c r="BQ432" s="23">
        <f>COUNTIFS('Faturamento SP3'!$D$2:$D$692,'Infos Relatório'!$B$406,'Faturamento SP3'!$E$2:$E$692,'Infos Relatório'!$B432,'Faturamento SP3'!$Z$2:$Z$692,'Infos Relatório'!BQ$1)</f>
        <v>0</v>
      </c>
      <c r="BR432" s="13">
        <f>SUMIFS('Faturamento SP3'!$G$2:$G$692,'Faturamento SP3'!$D$2:$D$692,'Infos Relatório'!$B$406,'Faturamento SP3'!$E$2:$E$692,'Infos Relatório'!$B432,'Faturamento SP3'!$Z$2:$Z$692,'Infos Relatório'!BQ$1)</f>
        <v>0</v>
      </c>
      <c r="BS432" s="13">
        <f>SUMIFS('Faturamento SP3'!$J$2:$J$692,'Faturamento SP3'!$D$2:$D$692,'Infos Relatório'!$B$406,'Faturamento SP3'!$E$2:$E$692,'Infos Relatório'!$B432,'Faturamento SP3'!$Z$2:$Z$692,'Infos Relatório'!BQ$1)</f>
        <v>0</v>
      </c>
      <c r="BT432" s="14">
        <f>SUMIFS('Faturamento SP3'!$O$2:$O$692,'Faturamento SP3'!$D$2:$D$692,'Infos Relatório'!$B$406,'Faturamento SP3'!$E$2:$E$692,'Infos Relatório'!$B432,'Faturamento SP3'!$Z$2:$Z$692,'Infos Relatório'!BQ$1,'Faturamento SP3'!$T$2:$T$692,"Sim")+SUMIFS('Faturamento SP3'!$P$2:$P$692,'Faturamento SP3'!$D$2:$D$692,'Infos Relatório'!$B$406,'Faturamento SP3'!$E$2:$E$692,'Infos Relatório'!$B432,'Faturamento SP3'!$Z$2:$Z$692,'Infos Relatório'!BQ$1,'Faturamento SP3'!$T$2:$T$692,"Sim")</f>
        <v>0</v>
      </c>
      <c r="BU432" s="27" t="e">
        <f t="shared" si="168"/>
        <v>#DIV/0!</v>
      </c>
      <c r="BV432" s="24">
        <f>SUMIFS('Faturamento SP3'!$H$2:$H$692,'Faturamento SP3'!$D$2:$D$692,'Infos Relatório'!$B$406,'Faturamento SP3'!$E$2:$E$692,'Infos Relatório'!$B432,'Faturamento SP3'!$Z$2:$Z$692,'Infos Relatório'!BQ$1)</f>
        <v>0</v>
      </c>
    </row>
    <row r="433" spans="2:74">
      <c r="B433" s="17" t="s">
        <v>33</v>
      </c>
      <c r="C433" s="23">
        <f>COUNTIFS('Faturamento SP3'!$D$2:$D$692,'Infos Relatório'!$B$406,'Faturamento SP3'!$E$2:$E$692,'Infos Relatório'!$B433,'Faturamento SP3'!$Z$2:$Z$692,'Infos Relatório'!C$1)</f>
        <v>0</v>
      </c>
      <c r="D433" s="13">
        <f>SUMIFS('Faturamento SP3'!$G$2:$G$692,'Faturamento SP3'!$D$2:$D$692,'Infos Relatório'!$B$406,'Faturamento SP3'!$E$2:$E$692,'Infos Relatório'!$B433,'Faturamento SP3'!$Z$2:$Z$692,'Infos Relatório'!C$1)</f>
        <v>0</v>
      </c>
      <c r="E433" s="13">
        <f>SUMIFS('Faturamento SP3'!$J$2:$J$692,'Faturamento SP3'!$D$2:$D$692,'Infos Relatório'!$B$406,'Faturamento SP3'!$E$2:$E$692,'Infos Relatório'!$B433,'Faturamento SP3'!$Z$2:$Z$692,'Infos Relatório'!C$1)</f>
        <v>0</v>
      </c>
      <c r="F433" s="14">
        <f>SUMIFS('Faturamento SP3'!$O$2:$O$692,'Faturamento SP3'!$D$2:$D$692,'Infos Relatório'!$B$406,'Faturamento SP3'!$E$2:$E$692,'Infos Relatório'!$B433,'Faturamento SP3'!$Z$2:$Z$692,'Infos Relatório'!C$1,'Faturamento SP3'!$T$2:$T$692,"Sim")+SUMIFS('Faturamento SP3'!$P$2:$P$692,'Faturamento SP3'!$D$2:$D$692,'Infos Relatório'!$B$406,'Faturamento SP3'!$E$2:$E$692,'Infos Relatório'!$B433,'Faturamento SP3'!$Z$2:$Z$692,'Infos Relatório'!C$1,'Faturamento SP3'!$T$2:$T$692,"Sim")</f>
        <v>0</v>
      </c>
      <c r="G433" s="27" t="e">
        <f t="shared" si="157"/>
        <v>#DIV/0!</v>
      </c>
      <c r="H433" s="24">
        <f>SUMIFS('Faturamento SP3'!$H$2:$H$692,'Faturamento SP3'!$D$2:$D$692,'Infos Relatório'!$B$406,'Faturamento SP3'!$E$2:$E$692,'Infos Relatório'!$B433,'Faturamento SP3'!$Z$2:$Z$692,'Infos Relatório'!C$1)</f>
        <v>0</v>
      </c>
      <c r="I433" s="23">
        <f>COUNTIFS('Faturamento SP3'!$D$2:$D$692,'Infos Relatório'!$B$406,'Faturamento SP3'!$E$2:$E$692,'Infos Relatório'!$B433,'Faturamento SP3'!$Z$2:$Z$692,'Infos Relatório'!I$1)</f>
        <v>0</v>
      </c>
      <c r="J433" s="13">
        <f>SUMIFS('Faturamento SP3'!$G$2:$G$692,'Faturamento SP3'!$D$2:$D$692,'Infos Relatório'!$B$406,'Faturamento SP3'!$E$2:$E$692,'Infos Relatório'!$B433,'Faturamento SP3'!$Z$2:$Z$692,'Infos Relatório'!I$1)</f>
        <v>0</v>
      </c>
      <c r="K433" s="13">
        <f>SUMIFS('Faturamento SP3'!$J$2:$J$692,'Faturamento SP3'!$D$2:$D$692,'Infos Relatório'!$B$406,'Faturamento SP3'!$E$2:$E$692,'Infos Relatório'!$B433,'Faturamento SP3'!$Z$2:$Z$692,'Infos Relatório'!I$1)</f>
        <v>0</v>
      </c>
      <c r="L433" s="14">
        <f>SUMIFS('Faturamento SP3'!$O$2:$O$692,'Faturamento SP3'!$D$2:$D$692,'Infos Relatório'!$B$406,'Faturamento SP3'!$E$2:$E$692,'Infos Relatório'!$B433,'Faturamento SP3'!$Z$2:$Z$692,'Infos Relatório'!I$1,'Faturamento SP3'!$T$2:$T$692,"Sim")+SUMIFS('Faturamento SP3'!$P$2:$P$692,'Faturamento SP3'!$D$2:$D$692,'Infos Relatório'!$B$406,'Faturamento SP3'!$E$2:$E$692,'Infos Relatório'!$B433,'Faturamento SP3'!$Z$2:$Z$692,'Infos Relatório'!I$1,'Faturamento SP3'!$T$2:$T$692,"Sim")</f>
        <v>0</v>
      </c>
      <c r="M433" s="27" t="e">
        <f t="shared" si="158"/>
        <v>#DIV/0!</v>
      </c>
      <c r="N433" s="24">
        <f>SUMIFS('Faturamento SP3'!$H$2:$H$692,'Faturamento SP3'!$D$2:$D$692,'Infos Relatório'!$B$406,'Faturamento SP3'!$E$2:$E$692,'Infos Relatório'!$B433,'Faturamento SP3'!$Z$2:$Z$692,'Infos Relatório'!I$1)</f>
        <v>0</v>
      </c>
      <c r="O433" s="23">
        <f>COUNTIFS('Faturamento SP3'!$D$2:$D$692,'Infos Relatório'!$B$406,'Faturamento SP3'!$E$2:$E$692,'Infos Relatório'!$B433,'Faturamento SP3'!$Z$2:$Z$692,'Infos Relatório'!O$1)</f>
        <v>0</v>
      </c>
      <c r="P433" s="13">
        <f>SUMIFS('Faturamento SP3'!$G$2:$G$692,'Faturamento SP3'!$D$2:$D$692,'Infos Relatório'!$B$406,'Faturamento SP3'!$E$2:$E$692,'Infos Relatório'!$B433,'Faturamento SP3'!$Z$2:$Z$692,'Infos Relatório'!O$1)</f>
        <v>0</v>
      </c>
      <c r="Q433" s="13">
        <f>SUMIFS('Faturamento SP3'!$J$2:$J$692,'Faturamento SP3'!$D$2:$D$692,'Infos Relatório'!$B$406,'Faturamento SP3'!$E$2:$E$692,'Infos Relatório'!$B433,'Faturamento SP3'!$Z$2:$Z$692,'Infos Relatório'!O$1)</f>
        <v>0</v>
      </c>
      <c r="R433" s="14">
        <f>SUMIFS('Faturamento SP3'!$O$2:$O$692,'Faturamento SP3'!$D$2:$D$692,'Infos Relatório'!$B$406,'Faturamento SP3'!$E$2:$E$692,'Infos Relatório'!$B433,'Faturamento SP3'!$Z$2:$Z$692,'Infos Relatório'!O$1,'Faturamento SP3'!$T$2:$T$692,"Sim")+SUMIFS('Faturamento SP3'!$P$2:$P$692,'Faturamento SP3'!$D$2:$D$692,'Infos Relatório'!$B$406,'Faturamento SP3'!$E$2:$E$692,'Infos Relatório'!$B433,'Faturamento SP3'!$Z$2:$Z$692,'Infos Relatório'!O$1,'Faturamento SP3'!$T$2:$T$692,"Sim")</f>
        <v>0</v>
      </c>
      <c r="S433" s="27" t="e">
        <f t="shared" si="159"/>
        <v>#DIV/0!</v>
      </c>
      <c r="T433" s="24">
        <f>SUMIFS('Faturamento SP3'!$H$2:$H$692,'Faturamento SP3'!$D$2:$D$692,'Infos Relatório'!$B$406,'Faturamento SP3'!$E$2:$E$692,'Infos Relatório'!$B433,'Faturamento SP3'!$Z$2:$Z$692,'Infos Relatório'!O$1)</f>
        <v>0</v>
      </c>
      <c r="U433" s="23">
        <f>COUNTIFS('Faturamento SP3'!$D$2:$D$692,'Infos Relatório'!$B$406,'Faturamento SP3'!$E$2:$E$692,'Infos Relatório'!$B433,'Faturamento SP3'!$Z$2:$Z$692,'Infos Relatório'!U$1)</f>
        <v>0</v>
      </c>
      <c r="V433" s="13">
        <f>SUMIFS('Faturamento SP3'!$G$2:$G$692,'Faturamento SP3'!$D$2:$D$692,'Infos Relatório'!$B$406,'Faturamento SP3'!$E$2:$E$692,'Infos Relatório'!$B433,'Faturamento SP3'!$Z$2:$Z$692,'Infos Relatório'!U$1)</f>
        <v>0</v>
      </c>
      <c r="W433" s="13">
        <f>SUMIFS('Faturamento SP3'!$J$2:$J$692,'Faturamento SP3'!$D$2:$D$692,'Infos Relatório'!$B$406,'Faturamento SP3'!$E$2:$E$692,'Infos Relatório'!$B433,'Faturamento SP3'!$Z$2:$Z$692,'Infos Relatório'!U$1)</f>
        <v>0</v>
      </c>
      <c r="X433" s="14">
        <f>SUMIFS('Faturamento SP3'!$O$2:$O$692,'Faturamento SP3'!$D$2:$D$692,'Infos Relatório'!$B$406,'Faturamento SP3'!$E$2:$E$692,'Infos Relatório'!$B433,'Faturamento SP3'!$Z$2:$Z$692,'Infos Relatório'!U$1,'Faturamento SP3'!$T$2:$T$692,"Sim")+SUMIFS('Faturamento SP3'!$P$2:$P$692,'Faturamento SP3'!$D$2:$D$692,'Infos Relatório'!$B$406,'Faturamento SP3'!$E$2:$E$692,'Infos Relatório'!$B433,'Faturamento SP3'!$Z$2:$Z$692,'Infos Relatório'!U$1,'Faturamento SP3'!$T$2:$T$692,"Sim")</f>
        <v>0</v>
      </c>
      <c r="Y433" s="27" t="e">
        <f t="shared" si="160"/>
        <v>#DIV/0!</v>
      </c>
      <c r="Z433" s="24">
        <f>SUMIFS('Faturamento SP3'!$H$2:$H$692,'Faturamento SP3'!$D$2:$D$692,'Infos Relatório'!$B$406,'Faturamento SP3'!$E$2:$E$692,'Infos Relatório'!$B433,'Faturamento SP3'!$Z$2:$Z$692,'Infos Relatório'!U$1)</f>
        <v>0</v>
      </c>
      <c r="AA433" s="23">
        <f>COUNTIFS('Faturamento SP3'!$D$2:$D$692,'Infos Relatório'!$B$406,'Faturamento SP3'!$E$2:$E$692,'Infos Relatório'!$B433,'Faturamento SP3'!$Z$2:$Z$692,'Infos Relatório'!AA$1)</f>
        <v>0</v>
      </c>
      <c r="AB433" s="13">
        <f>SUMIFS('Faturamento SP3'!$G$2:$G$692,'Faturamento SP3'!$D$2:$D$692,'Infos Relatório'!$B$406,'Faturamento SP3'!$E$2:$E$692,'Infos Relatório'!$B433,'Faturamento SP3'!$Z$2:$Z$692,'Infos Relatório'!AA$1)</f>
        <v>0</v>
      </c>
      <c r="AC433" s="13">
        <f>SUMIFS('Faturamento SP3'!$J$2:$J$692,'Faturamento SP3'!$D$2:$D$692,'Infos Relatório'!$B$406,'Faturamento SP3'!$E$2:$E$692,'Infos Relatório'!$B433,'Faturamento SP3'!$Z$2:$Z$692,'Infos Relatório'!AA$1)</f>
        <v>0</v>
      </c>
      <c r="AD433" s="14">
        <f>SUMIFS('Faturamento SP3'!$O$2:$O$692,'Faturamento SP3'!$D$2:$D$692,'Infos Relatório'!$B$406,'Faturamento SP3'!$E$2:$E$692,'Infos Relatório'!$B433,'Faturamento SP3'!$Z$2:$Z$692,'Infos Relatório'!AA$1,'Faturamento SP3'!$T$2:$T$692,"Sim")+SUMIFS('Faturamento SP3'!$P$2:$P$692,'Faturamento SP3'!$D$2:$D$692,'Infos Relatório'!$B$406,'Faturamento SP3'!$E$2:$E$692,'Infos Relatório'!$B433,'Faturamento SP3'!$Z$2:$Z$692,'Infos Relatório'!AA$1,'Faturamento SP3'!$T$2:$T$692,"Sim")</f>
        <v>0</v>
      </c>
      <c r="AE433" s="27" t="e">
        <f t="shared" si="161"/>
        <v>#DIV/0!</v>
      </c>
      <c r="AF433" s="24">
        <f>SUMIFS('Faturamento SP3'!$H$2:$H$692,'Faturamento SP3'!$D$2:$D$692,'Infos Relatório'!$B$406,'Faturamento SP3'!$E$2:$E$692,'Infos Relatório'!$B433,'Faturamento SP3'!$Z$2:$Z$692,'Infos Relatório'!AA$1)</f>
        <v>0</v>
      </c>
      <c r="AG433" s="23">
        <f>COUNTIFS('Faturamento SP3'!$D$2:$D$692,'Infos Relatório'!$B$406,'Faturamento SP3'!$E$2:$E$692,'Infos Relatório'!$B433,'Faturamento SP3'!$Z$2:$Z$692,'Infos Relatório'!AG$1)</f>
        <v>0</v>
      </c>
      <c r="AH433" s="13">
        <f>SUMIFS('Faturamento SP3'!$G$2:$G$692,'Faturamento SP3'!$D$2:$D$692,'Infos Relatório'!$B$406,'Faturamento SP3'!$E$2:$E$692,'Infos Relatório'!$B433,'Faturamento SP3'!$Z$2:$Z$692,'Infos Relatório'!AG$1)</f>
        <v>0</v>
      </c>
      <c r="AI433" s="13">
        <f>SUMIFS('Faturamento SP3'!$J$2:$J$692,'Faturamento SP3'!$D$2:$D$692,'Infos Relatório'!$B$406,'Faturamento SP3'!$E$2:$E$692,'Infos Relatório'!$B433,'Faturamento SP3'!$Z$2:$Z$692,'Infos Relatório'!AG$1)</f>
        <v>0</v>
      </c>
      <c r="AJ433" s="14">
        <f>SUMIFS('Faturamento SP3'!$O$2:$O$692,'Faturamento SP3'!$D$2:$D$692,'Infos Relatório'!$B$406,'Faturamento SP3'!$E$2:$E$692,'Infos Relatório'!$B433,'Faturamento SP3'!$Z$2:$Z$692,'Infos Relatório'!AG$1,'Faturamento SP3'!$T$2:$T$692,"Sim")+SUMIFS('Faturamento SP3'!$P$2:$P$692,'Faturamento SP3'!$D$2:$D$692,'Infos Relatório'!$B$406,'Faturamento SP3'!$E$2:$E$692,'Infos Relatório'!$B433,'Faturamento SP3'!$Z$2:$Z$692,'Infos Relatório'!AG$1,'Faturamento SP3'!$T$2:$T$692,"Sim")</f>
        <v>0</v>
      </c>
      <c r="AK433" s="27" t="e">
        <f t="shared" si="162"/>
        <v>#DIV/0!</v>
      </c>
      <c r="AL433" s="24">
        <f>SUMIFS('Faturamento SP3'!$H$2:$H$692,'Faturamento SP3'!$D$2:$D$692,'Infos Relatório'!$B$406,'Faturamento SP3'!$E$2:$E$692,'Infos Relatório'!$B433,'Faturamento SP3'!$Z$2:$Z$692,'Infos Relatório'!AG$1)</f>
        <v>0</v>
      </c>
      <c r="AM433" s="23">
        <f>COUNTIFS('Faturamento SP3'!$D$2:$D$692,'Infos Relatório'!$B$406,'Faturamento SP3'!$E$2:$E$692,'Infos Relatório'!$B433,'Faturamento SP3'!$Z$2:$Z$692,'Infos Relatório'!AM$1)</f>
        <v>0</v>
      </c>
      <c r="AN433" s="13">
        <f>SUMIFS('Faturamento SP3'!$G$2:$G$692,'Faturamento SP3'!$D$2:$D$692,'Infos Relatório'!$B$406,'Faturamento SP3'!$E$2:$E$692,'Infos Relatório'!$B433,'Faturamento SP3'!$Z$2:$Z$692,'Infos Relatório'!AM$1)</f>
        <v>0</v>
      </c>
      <c r="AO433" s="13">
        <f>SUMIFS('Faturamento SP3'!$J$2:$J$692,'Faturamento SP3'!$D$2:$D$692,'Infos Relatório'!$B$406,'Faturamento SP3'!$E$2:$E$692,'Infos Relatório'!$B433,'Faturamento SP3'!$Z$2:$Z$692,'Infos Relatório'!AM$1)</f>
        <v>0</v>
      </c>
      <c r="AP433" s="14">
        <f>SUMIFS('Faturamento SP3'!$O$2:$O$692,'Faturamento SP3'!$D$2:$D$692,'Infos Relatório'!$B$406,'Faturamento SP3'!$E$2:$E$692,'Infos Relatório'!$B433,'Faturamento SP3'!$Z$2:$Z$692,'Infos Relatório'!AM$1,'Faturamento SP3'!$T$2:$T$692,"Sim")+SUMIFS('Faturamento SP3'!$P$2:$P$692,'Faturamento SP3'!$D$2:$D$692,'Infos Relatório'!$B$406,'Faturamento SP3'!$E$2:$E$692,'Infos Relatório'!$B433,'Faturamento SP3'!$Z$2:$Z$692,'Infos Relatório'!AM$1,'Faturamento SP3'!$T$2:$T$692,"Sim")</f>
        <v>0</v>
      </c>
      <c r="AQ433" s="27" t="e">
        <f t="shared" si="163"/>
        <v>#DIV/0!</v>
      </c>
      <c r="AR433" s="24">
        <f>SUMIFS('Faturamento SP3'!$H$2:$H$692,'Faturamento SP3'!$D$2:$D$692,'Infos Relatório'!$B$406,'Faturamento SP3'!$E$2:$E$692,'Infos Relatório'!$B433,'Faturamento SP3'!$Z$2:$Z$692,'Infos Relatório'!AM$1)</f>
        <v>0</v>
      </c>
      <c r="AS433" s="23">
        <f>COUNTIFS('Faturamento SP3'!$D$2:$D$692,'Infos Relatório'!$B$406,'Faturamento SP3'!$E$2:$E$692,'Infos Relatório'!$B433,'Faturamento SP3'!$Z$2:$Z$692,'Infos Relatório'!AS$1)</f>
        <v>0</v>
      </c>
      <c r="AT433" s="13">
        <f>SUMIFS('Faturamento SP3'!$G$2:$G$692,'Faturamento SP3'!$D$2:$D$692,'Infos Relatório'!$B$406,'Faturamento SP3'!$E$2:$E$692,'Infos Relatório'!$B433,'Faturamento SP3'!$Z$2:$Z$692,'Infos Relatório'!AS$1)</f>
        <v>0</v>
      </c>
      <c r="AU433" s="13">
        <f>SUMIFS('Faturamento SP3'!$J$2:$J$692,'Faturamento SP3'!$D$2:$D$692,'Infos Relatório'!$B$406,'Faturamento SP3'!$E$2:$E$692,'Infos Relatório'!$B433,'Faturamento SP3'!$Z$2:$Z$692,'Infos Relatório'!AS$1)</f>
        <v>0</v>
      </c>
      <c r="AV433" s="14">
        <f>SUMIFS('Faturamento SP3'!$O$2:$O$692,'Faturamento SP3'!$D$2:$D$692,'Infos Relatório'!$B$406,'Faturamento SP3'!$E$2:$E$692,'Infos Relatório'!$B433,'Faturamento SP3'!$Z$2:$Z$692,'Infos Relatório'!AS$1,'Faturamento SP3'!$T$2:$T$692,"Sim")+SUMIFS('Faturamento SP3'!$P$2:$P$692,'Faturamento SP3'!$D$2:$D$692,'Infos Relatório'!$B$406,'Faturamento SP3'!$E$2:$E$692,'Infos Relatório'!$B433,'Faturamento SP3'!$Z$2:$Z$692,'Infos Relatório'!AS$1,'Faturamento SP3'!$T$2:$T$692,"Sim")</f>
        <v>0</v>
      </c>
      <c r="AW433" s="27" t="e">
        <f t="shared" si="164"/>
        <v>#DIV/0!</v>
      </c>
      <c r="AX433" s="24">
        <f>SUMIFS('Faturamento SP3'!$H$2:$H$692,'Faturamento SP3'!$D$2:$D$692,'Infos Relatório'!$B$406,'Faturamento SP3'!$E$2:$E$692,'Infos Relatório'!$B433,'Faturamento SP3'!$Z$2:$Z$692,'Infos Relatório'!AS$1)</f>
        <v>0</v>
      </c>
      <c r="AY433" s="23">
        <f>COUNTIFS('Faturamento SP3'!$D$2:$D$692,'Infos Relatório'!$B$406,'Faturamento SP3'!$E$2:$E$692,'Infos Relatório'!$B433,'Faturamento SP3'!$Z$2:$Z$692,'Infos Relatório'!AY$1)</f>
        <v>0</v>
      </c>
      <c r="AZ433" s="13">
        <f>SUMIFS('Faturamento SP3'!$G$2:$G$692,'Faturamento SP3'!$D$2:$D$692,'Infos Relatório'!$B$406,'Faturamento SP3'!$E$2:$E$692,'Infos Relatório'!$B433,'Faturamento SP3'!$Z$2:$Z$692,'Infos Relatório'!AY$1)</f>
        <v>0</v>
      </c>
      <c r="BA433" s="13">
        <f>SUMIFS('Faturamento SP3'!$J$2:$J$692,'Faturamento SP3'!$D$2:$D$692,'Infos Relatório'!$B$406,'Faturamento SP3'!$E$2:$E$692,'Infos Relatório'!$B433,'Faturamento SP3'!$Z$2:$Z$692,'Infos Relatório'!AY$1)</f>
        <v>0</v>
      </c>
      <c r="BB433" s="14">
        <f>SUMIFS('Faturamento SP3'!$O$2:$O$692,'Faturamento SP3'!$D$2:$D$692,'Infos Relatório'!$B$406,'Faturamento SP3'!$E$2:$E$692,'Infos Relatório'!$B433,'Faturamento SP3'!$Z$2:$Z$692,'Infos Relatório'!AY$1,'Faturamento SP3'!$T$2:$T$692,"Sim")+SUMIFS('Faturamento SP3'!$P$2:$P$692,'Faturamento SP3'!$D$2:$D$692,'Infos Relatório'!$B$406,'Faturamento SP3'!$E$2:$E$692,'Infos Relatório'!$B433,'Faturamento SP3'!$Z$2:$Z$692,'Infos Relatório'!AY$1,'Faturamento SP3'!$T$2:$T$692,"Sim")</f>
        <v>0</v>
      </c>
      <c r="BC433" s="27" t="e">
        <f t="shared" si="165"/>
        <v>#DIV/0!</v>
      </c>
      <c r="BD433" s="24">
        <f>SUMIFS('Faturamento SP3'!$H$2:$H$692,'Faturamento SP3'!$D$2:$D$692,'Infos Relatório'!$B$406,'Faturamento SP3'!$E$2:$E$692,'Infos Relatório'!$B433,'Faturamento SP3'!$Z$2:$Z$692,'Infos Relatório'!AY$1)</f>
        <v>0</v>
      </c>
      <c r="BE433" s="23">
        <f>COUNTIFS('Faturamento SP3'!$D$2:$D$692,'Infos Relatório'!$B$406,'Faturamento SP3'!$E$2:$E$692,'Infos Relatório'!$B433,'Faturamento SP3'!$Z$2:$Z$692,'Infos Relatório'!BE$1)</f>
        <v>0</v>
      </c>
      <c r="BF433" s="13">
        <f>SUMIFS('Faturamento SP3'!$G$2:$G$692,'Faturamento SP3'!$D$2:$D$692,'Infos Relatório'!$B$406,'Faturamento SP3'!$E$2:$E$692,'Infos Relatório'!$B433,'Faturamento SP3'!$Z$2:$Z$692,'Infos Relatório'!BE$1)</f>
        <v>0</v>
      </c>
      <c r="BG433" s="13">
        <f>SUMIFS('Faturamento SP3'!$J$2:$J$692,'Faturamento SP3'!$D$2:$D$692,'Infos Relatório'!$B$406,'Faturamento SP3'!$E$2:$E$692,'Infos Relatório'!$B433,'Faturamento SP3'!$Z$2:$Z$692,'Infos Relatório'!BE$1)</f>
        <v>0</v>
      </c>
      <c r="BH433" s="14">
        <f>SUMIFS('Faturamento SP3'!$O$2:$O$692,'Faturamento SP3'!$D$2:$D$692,'Infos Relatório'!$B$406,'Faturamento SP3'!$E$2:$E$692,'Infos Relatório'!$B433,'Faturamento SP3'!$Z$2:$Z$692,'Infos Relatório'!BE$1,'Faturamento SP3'!$T$2:$T$692,"Sim")+SUMIFS('Faturamento SP3'!$P$2:$P$692,'Faturamento SP3'!$D$2:$D$692,'Infos Relatório'!$B$406,'Faturamento SP3'!$E$2:$E$692,'Infos Relatório'!$B433,'Faturamento SP3'!$Z$2:$Z$692,'Infos Relatório'!BE$1,'Faturamento SP3'!$T$2:$T$692,"Sim")</f>
        <v>0</v>
      </c>
      <c r="BI433" s="27" t="e">
        <f t="shared" si="166"/>
        <v>#DIV/0!</v>
      </c>
      <c r="BJ433" s="24">
        <f>SUMIFS('Faturamento SP3'!$H$2:$H$692,'Faturamento SP3'!$D$2:$D$692,'Infos Relatório'!$B$406,'Faturamento SP3'!$E$2:$E$692,'Infos Relatório'!$B433,'Faturamento SP3'!$Z$2:$Z$692,'Infos Relatório'!BE$1)</f>
        <v>0</v>
      </c>
      <c r="BK433" s="23">
        <f>COUNTIFS('Faturamento SP3'!$D$2:$D$692,'Infos Relatório'!$B$406,'Faturamento SP3'!$E$2:$E$692,'Infos Relatório'!$B433,'Faturamento SP3'!$Z$2:$Z$692,'Infos Relatório'!BK$1)</f>
        <v>0</v>
      </c>
      <c r="BL433" s="13">
        <f>SUMIFS('Faturamento SP3'!$G$2:$G$692,'Faturamento SP3'!$D$2:$D$692,'Infos Relatório'!$B$406,'Faturamento SP3'!$E$2:$E$692,'Infos Relatório'!$B433,'Faturamento SP3'!$Z$2:$Z$692,'Infos Relatório'!BK$1)</f>
        <v>0</v>
      </c>
      <c r="BM433" s="13">
        <f>SUMIFS('Faturamento SP3'!$J$2:$J$692,'Faturamento SP3'!$D$2:$D$692,'Infos Relatório'!$B$406,'Faturamento SP3'!$E$2:$E$692,'Infos Relatório'!$B433,'Faturamento SP3'!$Z$2:$Z$692,'Infos Relatório'!BK$1)</f>
        <v>0</v>
      </c>
      <c r="BN433" s="14">
        <f>SUMIFS('Faturamento SP3'!$O$2:$O$692,'Faturamento SP3'!$D$2:$D$692,'Infos Relatório'!$B$406,'Faturamento SP3'!$E$2:$E$692,'Infos Relatório'!$B433,'Faturamento SP3'!$Z$2:$Z$692,'Infos Relatório'!BK$1,'Faturamento SP3'!$T$2:$T$692,"Sim")+SUMIFS('Faturamento SP3'!$P$2:$P$692,'Faturamento SP3'!$D$2:$D$692,'Infos Relatório'!$B$406,'Faturamento SP3'!$E$2:$E$692,'Infos Relatório'!$B433,'Faturamento SP3'!$Z$2:$Z$692,'Infos Relatório'!BK$1,'Faturamento SP3'!$T$2:$T$692,"Sim")</f>
        <v>0</v>
      </c>
      <c r="BO433" s="27" t="e">
        <f t="shared" si="167"/>
        <v>#DIV/0!</v>
      </c>
      <c r="BP433" s="24">
        <f>SUMIFS('Faturamento SP3'!$H$2:$H$692,'Faturamento SP3'!$D$2:$D$692,'Infos Relatório'!$B$406,'Faturamento SP3'!$E$2:$E$692,'Infos Relatório'!$B433,'Faturamento SP3'!$Z$2:$Z$692,'Infos Relatório'!BK$1)</f>
        <v>0</v>
      </c>
      <c r="BQ433" s="23">
        <f>COUNTIFS('Faturamento SP3'!$D$2:$D$692,'Infos Relatório'!$B$406,'Faturamento SP3'!$E$2:$E$692,'Infos Relatório'!$B433,'Faturamento SP3'!$Z$2:$Z$692,'Infos Relatório'!BQ$1)</f>
        <v>0</v>
      </c>
      <c r="BR433" s="13">
        <f>SUMIFS('Faturamento SP3'!$G$2:$G$692,'Faturamento SP3'!$D$2:$D$692,'Infos Relatório'!$B$406,'Faturamento SP3'!$E$2:$E$692,'Infos Relatório'!$B433,'Faturamento SP3'!$Z$2:$Z$692,'Infos Relatório'!BQ$1)</f>
        <v>0</v>
      </c>
      <c r="BS433" s="13">
        <f>SUMIFS('Faturamento SP3'!$J$2:$J$692,'Faturamento SP3'!$D$2:$D$692,'Infos Relatório'!$B$406,'Faturamento SP3'!$E$2:$E$692,'Infos Relatório'!$B433,'Faturamento SP3'!$Z$2:$Z$692,'Infos Relatório'!BQ$1)</f>
        <v>0</v>
      </c>
      <c r="BT433" s="14">
        <f>SUMIFS('Faturamento SP3'!$O$2:$O$692,'Faturamento SP3'!$D$2:$D$692,'Infos Relatório'!$B$406,'Faturamento SP3'!$E$2:$E$692,'Infos Relatório'!$B433,'Faturamento SP3'!$Z$2:$Z$692,'Infos Relatório'!BQ$1,'Faturamento SP3'!$T$2:$T$692,"Sim")+SUMIFS('Faturamento SP3'!$P$2:$P$692,'Faturamento SP3'!$D$2:$D$692,'Infos Relatório'!$B$406,'Faturamento SP3'!$E$2:$E$692,'Infos Relatório'!$B433,'Faturamento SP3'!$Z$2:$Z$692,'Infos Relatório'!BQ$1,'Faturamento SP3'!$T$2:$T$692,"Sim")</f>
        <v>0</v>
      </c>
      <c r="BU433" s="27" t="e">
        <f t="shared" si="168"/>
        <v>#DIV/0!</v>
      </c>
      <c r="BV433" s="24">
        <f>SUMIFS('Faturamento SP3'!$H$2:$H$692,'Faturamento SP3'!$D$2:$D$692,'Infos Relatório'!$B$406,'Faturamento SP3'!$E$2:$E$692,'Infos Relatório'!$B433,'Faturamento SP3'!$Z$2:$Z$692,'Infos Relatório'!BQ$1)</f>
        <v>0</v>
      </c>
    </row>
    <row r="434" spans="2:74">
      <c r="B434" s="17" t="s">
        <v>34</v>
      </c>
      <c r="C434" s="23">
        <f>COUNTIFS('Faturamento SP3'!$D$2:$D$692,'Infos Relatório'!$B$406,'Faturamento SP3'!$E$2:$E$692,'Infos Relatório'!$B434,'Faturamento SP3'!$Z$2:$Z$692,'Infos Relatório'!C$1)</f>
        <v>0</v>
      </c>
      <c r="D434" s="13">
        <f>SUMIFS('Faturamento SP3'!$G$2:$G$692,'Faturamento SP3'!$D$2:$D$692,'Infos Relatório'!$B$406,'Faturamento SP3'!$E$2:$E$692,'Infos Relatório'!$B434,'Faturamento SP3'!$Z$2:$Z$692,'Infos Relatório'!C$1)</f>
        <v>0</v>
      </c>
      <c r="E434" s="13">
        <f>SUMIFS('Faturamento SP3'!$J$2:$J$692,'Faturamento SP3'!$D$2:$D$692,'Infos Relatório'!$B$406,'Faturamento SP3'!$E$2:$E$692,'Infos Relatório'!$B434,'Faturamento SP3'!$Z$2:$Z$692,'Infos Relatório'!C$1)</f>
        <v>0</v>
      </c>
      <c r="F434" s="14">
        <f>SUMIFS('Faturamento SP3'!$O$2:$O$692,'Faturamento SP3'!$D$2:$D$692,'Infos Relatório'!$B$406,'Faturamento SP3'!$E$2:$E$692,'Infos Relatório'!$B434,'Faturamento SP3'!$Z$2:$Z$692,'Infos Relatório'!C$1,'Faturamento SP3'!$T$2:$T$692,"Sim")+SUMIFS('Faturamento SP3'!$P$2:$P$692,'Faturamento SP3'!$D$2:$D$692,'Infos Relatório'!$B$406,'Faturamento SP3'!$E$2:$E$692,'Infos Relatório'!$B434,'Faturamento SP3'!$Z$2:$Z$692,'Infos Relatório'!C$1,'Faturamento SP3'!$T$2:$T$692,"Sim")</f>
        <v>0</v>
      </c>
      <c r="G434" s="27" t="e">
        <f t="shared" si="157"/>
        <v>#DIV/0!</v>
      </c>
      <c r="H434" s="24">
        <f>SUMIFS('Faturamento SP3'!$H$2:$H$692,'Faturamento SP3'!$D$2:$D$692,'Infos Relatório'!$B$406,'Faturamento SP3'!$E$2:$E$692,'Infos Relatório'!$B434,'Faturamento SP3'!$Z$2:$Z$692,'Infos Relatório'!C$1)</f>
        <v>0</v>
      </c>
      <c r="I434" s="23">
        <f>COUNTIFS('Faturamento SP3'!$D$2:$D$692,'Infos Relatório'!$B$406,'Faturamento SP3'!$E$2:$E$692,'Infos Relatório'!$B434,'Faturamento SP3'!$Z$2:$Z$692,'Infos Relatório'!I$1)</f>
        <v>0</v>
      </c>
      <c r="J434" s="13">
        <f>SUMIFS('Faturamento SP3'!$G$2:$G$692,'Faturamento SP3'!$D$2:$D$692,'Infos Relatório'!$B$406,'Faturamento SP3'!$E$2:$E$692,'Infos Relatório'!$B434,'Faturamento SP3'!$Z$2:$Z$692,'Infos Relatório'!I$1)</f>
        <v>0</v>
      </c>
      <c r="K434" s="13">
        <f>SUMIFS('Faturamento SP3'!$J$2:$J$692,'Faturamento SP3'!$D$2:$D$692,'Infos Relatório'!$B$406,'Faturamento SP3'!$E$2:$E$692,'Infos Relatório'!$B434,'Faturamento SP3'!$Z$2:$Z$692,'Infos Relatório'!I$1)</f>
        <v>0</v>
      </c>
      <c r="L434" s="14">
        <f>SUMIFS('Faturamento SP3'!$O$2:$O$692,'Faturamento SP3'!$D$2:$D$692,'Infos Relatório'!$B$406,'Faturamento SP3'!$E$2:$E$692,'Infos Relatório'!$B434,'Faturamento SP3'!$Z$2:$Z$692,'Infos Relatório'!I$1,'Faturamento SP3'!$T$2:$T$692,"Sim")+SUMIFS('Faturamento SP3'!$P$2:$P$692,'Faturamento SP3'!$D$2:$D$692,'Infos Relatório'!$B$406,'Faturamento SP3'!$E$2:$E$692,'Infos Relatório'!$B434,'Faturamento SP3'!$Z$2:$Z$692,'Infos Relatório'!I$1,'Faturamento SP3'!$T$2:$T$692,"Sim")</f>
        <v>0</v>
      </c>
      <c r="M434" s="27" t="e">
        <f t="shared" si="158"/>
        <v>#DIV/0!</v>
      </c>
      <c r="N434" s="24">
        <f>SUMIFS('Faturamento SP3'!$H$2:$H$692,'Faturamento SP3'!$D$2:$D$692,'Infos Relatório'!$B$406,'Faturamento SP3'!$E$2:$E$692,'Infos Relatório'!$B434,'Faturamento SP3'!$Z$2:$Z$692,'Infos Relatório'!I$1)</f>
        <v>0</v>
      </c>
      <c r="O434" s="23">
        <f>COUNTIFS('Faturamento SP3'!$D$2:$D$692,'Infos Relatório'!$B$406,'Faturamento SP3'!$E$2:$E$692,'Infos Relatório'!$B434,'Faturamento SP3'!$Z$2:$Z$692,'Infos Relatório'!O$1)</f>
        <v>0</v>
      </c>
      <c r="P434" s="13">
        <f>SUMIFS('Faturamento SP3'!$G$2:$G$692,'Faturamento SP3'!$D$2:$D$692,'Infos Relatório'!$B$406,'Faturamento SP3'!$E$2:$E$692,'Infos Relatório'!$B434,'Faturamento SP3'!$Z$2:$Z$692,'Infos Relatório'!O$1)</f>
        <v>0</v>
      </c>
      <c r="Q434" s="13">
        <f>SUMIFS('Faturamento SP3'!$J$2:$J$692,'Faturamento SP3'!$D$2:$D$692,'Infos Relatório'!$B$406,'Faturamento SP3'!$E$2:$E$692,'Infos Relatório'!$B434,'Faturamento SP3'!$Z$2:$Z$692,'Infos Relatório'!O$1)</f>
        <v>0</v>
      </c>
      <c r="R434" s="14">
        <f>SUMIFS('Faturamento SP3'!$O$2:$O$692,'Faturamento SP3'!$D$2:$D$692,'Infos Relatório'!$B$406,'Faturamento SP3'!$E$2:$E$692,'Infos Relatório'!$B434,'Faturamento SP3'!$Z$2:$Z$692,'Infos Relatório'!O$1,'Faturamento SP3'!$T$2:$T$692,"Sim")+SUMIFS('Faturamento SP3'!$P$2:$P$692,'Faturamento SP3'!$D$2:$D$692,'Infos Relatório'!$B$406,'Faturamento SP3'!$E$2:$E$692,'Infos Relatório'!$B434,'Faturamento SP3'!$Z$2:$Z$692,'Infos Relatório'!O$1,'Faturamento SP3'!$T$2:$T$692,"Sim")</f>
        <v>0</v>
      </c>
      <c r="S434" s="27" t="e">
        <f t="shared" si="159"/>
        <v>#DIV/0!</v>
      </c>
      <c r="T434" s="24">
        <f>SUMIFS('Faturamento SP3'!$H$2:$H$692,'Faturamento SP3'!$D$2:$D$692,'Infos Relatório'!$B$406,'Faturamento SP3'!$E$2:$E$692,'Infos Relatório'!$B434,'Faturamento SP3'!$Z$2:$Z$692,'Infos Relatório'!O$1)</f>
        <v>0</v>
      </c>
      <c r="U434" s="23">
        <f>COUNTIFS('Faturamento SP3'!$D$2:$D$692,'Infos Relatório'!$B$406,'Faturamento SP3'!$E$2:$E$692,'Infos Relatório'!$B434,'Faturamento SP3'!$Z$2:$Z$692,'Infos Relatório'!U$1)</f>
        <v>0</v>
      </c>
      <c r="V434" s="13">
        <f>SUMIFS('Faturamento SP3'!$G$2:$G$692,'Faturamento SP3'!$D$2:$D$692,'Infos Relatório'!$B$406,'Faturamento SP3'!$E$2:$E$692,'Infos Relatório'!$B434,'Faturamento SP3'!$Z$2:$Z$692,'Infos Relatório'!U$1)</f>
        <v>0</v>
      </c>
      <c r="W434" s="13">
        <f>SUMIFS('Faturamento SP3'!$J$2:$J$692,'Faturamento SP3'!$D$2:$D$692,'Infos Relatório'!$B$406,'Faturamento SP3'!$E$2:$E$692,'Infos Relatório'!$B434,'Faturamento SP3'!$Z$2:$Z$692,'Infos Relatório'!U$1)</f>
        <v>0</v>
      </c>
      <c r="X434" s="14">
        <f>SUMIFS('Faturamento SP3'!$O$2:$O$692,'Faturamento SP3'!$D$2:$D$692,'Infos Relatório'!$B$406,'Faturamento SP3'!$E$2:$E$692,'Infos Relatório'!$B434,'Faturamento SP3'!$Z$2:$Z$692,'Infos Relatório'!U$1,'Faturamento SP3'!$T$2:$T$692,"Sim")+SUMIFS('Faturamento SP3'!$P$2:$P$692,'Faturamento SP3'!$D$2:$D$692,'Infos Relatório'!$B$406,'Faturamento SP3'!$E$2:$E$692,'Infos Relatório'!$B434,'Faturamento SP3'!$Z$2:$Z$692,'Infos Relatório'!U$1,'Faturamento SP3'!$T$2:$T$692,"Sim")</f>
        <v>0</v>
      </c>
      <c r="Y434" s="27" t="e">
        <f t="shared" si="160"/>
        <v>#DIV/0!</v>
      </c>
      <c r="Z434" s="24">
        <f>SUMIFS('Faturamento SP3'!$H$2:$H$692,'Faturamento SP3'!$D$2:$D$692,'Infos Relatório'!$B$406,'Faturamento SP3'!$E$2:$E$692,'Infos Relatório'!$B434,'Faturamento SP3'!$Z$2:$Z$692,'Infos Relatório'!U$1)</f>
        <v>0</v>
      </c>
      <c r="AA434" s="23">
        <f>COUNTIFS('Faturamento SP3'!$D$2:$D$692,'Infos Relatório'!$B$406,'Faturamento SP3'!$E$2:$E$692,'Infos Relatório'!$B434,'Faturamento SP3'!$Z$2:$Z$692,'Infos Relatório'!AA$1)</f>
        <v>0</v>
      </c>
      <c r="AB434" s="13">
        <f>SUMIFS('Faturamento SP3'!$G$2:$G$692,'Faturamento SP3'!$D$2:$D$692,'Infos Relatório'!$B$406,'Faturamento SP3'!$E$2:$E$692,'Infos Relatório'!$B434,'Faturamento SP3'!$Z$2:$Z$692,'Infos Relatório'!AA$1)</f>
        <v>0</v>
      </c>
      <c r="AC434" s="13">
        <f>SUMIFS('Faturamento SP3'!$J$2:$J$692,'Faturamento SP3'!$D$2:$D$692,'Infos Relatório'!$B$406,'Faturamento SP3'!$E$2:$E$692,'Infos Relatório'!$B434,'Faturamento SP3'!$Z$2:$Z$692,'Infos Relatório'!AA$1)</f>
        <v>0</v>
      </c>
      <c r="AD434" s="14">
        <f>SUMIFS('Faturamento SP3'!$O$2:$O$692,'Faturamento SP3'!$D$2:$D$692,'Infos Relatório'!$B$406,'Faturamento SP3'!$E$2:$E$692,'Infos Relatório'!$B434,'Faturamento SP3'!$Z$2:$Z$692,'Infos Relatório'!AA$1,'Faturamento SP3'!$T$2:$T$692,"Sim")+SUMIFS('Faturamento SP3'!$P$2:$P$692,'Faturamento SP3'!$D$2:$D$692,'Infos Relatório'!$B$406,'Faturamento SP3'!$E$2:$E$692,'Infos Relatório'!$B434,'Faturamento SP3'!$Z$2:$Z$692,'Infos Relatório'!AA$1,'Faturamento SP3'!$T$2:$T$692,"Sim")</f>
        <v>0</v>
      </c>
      <c r="AE434" s="27" t="e">
        <f t="shared" si="161"/>
        <v>#DIV/0!</v>
      </c>
      <c r="AF434" s="24">
        <f>SUMIFS('Faturamento SP3'!$H$2:$H$692,'Faturamento SP3'!$D$2:$D$692,'Infos Relatório'!$B$406,'Faturamento SP3'!$E$2:$E$692,'Infos Relatório'!$B434,'Faturamento SP3'!$Z$2:$Z$692,'Infos Relatório'!AA$1)</f>
        <v>0</v>
      </c>
      <c r="AG434" s="23">
        <f>COUNTIFS('Faturamento SP3'!$D$2:$D$692,'Infos Relatório'!$B$406,'Faturamento SP3'!$E$2:$E$692,'Infos Relatório'!$B434,'Faturamento SP3'!$Z$2:$Z$692,'Infos Relatório'!AG$1)</f>
        <v>0</v>
      </c>
      <c r="AH434" s="13">
        <f>SUMIFS('Faturamento SP3'!$G$2:$G$692,'Faturamento SP3'!$D$2:$D$692,'Infos Relatório'!$B$406,'Faturamento SP3'!$E$2:$E$692,'Infos Relatório'!$B434,'Faturamento SP3'!$Z$2:$Z$692,'Infos Relatório'!AG$1)</f>
        <v>0</v>
      </c>
      <c r="AI434" s="13">
        <f>SUMIFS('Faturamento SP3'!$J$2:$J$692,'Faturamento SP3'!$D$2:$D$692,'Infos Relatório'!$B$406,'Faturamento SP3'!$E$2:$E$692,'Infos Relatório'!$B434,'Faturamento SP3'!$Z$2:$Z$692,'Infos Relatório'!AG$1)</f>
        <v>0</v>
      </c>
      <c r="AJ434" s="14">
        <f>SUMIFS('Faturamento SP3'!$O$2:$O$692,'Faturamento SP3'!$D$2:$D$692,'Infos Relatório'!$B$406,'Faturamento SP3'!$E$2:$E$692,'Infos Relatório'!$B434,'Faturamento SP3'!$Z$2:$Z$692,'Infos Relatório'!AG$1,'Faturamento SP3'!$T$2:$T$692,"Sim")+SUMIFS('Faturamento SP3'!$P$2:$P$692,'Faturamento SP3'!$D$2:$D$692,'Infos Relatório'!$B$406,'Faturamento SP3'!$E$2:$E$692,'Infos Relatório'!$B434,'Faturamento SP3'!$Z$2:$Z$692,'Infos Relatório'!AG$1,'Faturamento SP3'!$T$2:$T$692,"Sim")</f>
        <v>0</v>
      </c>
      <c r="AK434" s="27" t="e">
        <f t="shared" si="162"/>
        <v>#DIV/0!</v>
      </c>
      <c r="AL434" s="24">
        <f>SUMIFS('Faturamento SP3'!$H$2:$H$692,'Faturamento SP3'!$D$2:$D$692,'Infos Relatório'!$B$406,'Faturamento SP3'!$E$2:$E$692,'Infos Relatório'!$B434,'Faturamento SP3'!$Z$2:$Z$692,'Infos Relatório'!AG$1)</f>
        <v>0</v>
      </c>
      <c r="AM434" s="23">
        <f>COUNTIFS('Faturamento SP3'!$D$2:$D$692,'Infos Relatório'!$B$406,'Faturamento SP3'!$E$2:$E$692,'Infos Relatório'!$B434,'Faturamento SP3'!$Z$2:$Z$692,'Infos Relatório'!AM$1)</f>
        <v>0</v>
      </c>
      <c r="AN434" s="13">
        <f>SUMIFS('Faturamento SP3'!$G$2:$G$692,'Faturamento SP3'!$D$2:$D$692,'Infos Relatório'!$B$406,'Faturamento SP3'!$E$2:$E$692,'Infos Relatório'!$B434,'Faturamento SP3'!$Z$2:$Z$692,'Infos Relatório'!AM$1)</f>
        <v>0</v>
      </c>
      <c r="AO434" s="13">
        <f>SUMIFS('Faturamento SP3'!$J$2:$J$692,'Faturamento SP3'!$D$2:$D$692,'Infos Relatório'!$B$406,'Faturamento SP3'!$E$2:$E$692,'Infos Relatório'!$B434,'Faturamento SP3'!$Z$2:$Z$692,'Infos Relatório'!AM$1)</f>
        <v>0</v>
      </c>
      <c r="AP434" s="14">
        <f>SUMIFS('Faturamento SP3'!$O$2:$O$692,'Faturamento SP3'!$D$2:$D$692,'Infos Relatório'!$B$406,'Faturamento SP3'!$E$2:$E$692,'Infos Relatório'!$B434,'Faturamento SP3'!$Z$2:$Z$692,'Infos Relatório'!AM$1,'Faturamento SP3'!$T$2:$T$692,"Sim")+SUMIFS('Faturamento SP3'!$P$2:$P$692,'Faturamento SP3'!$D$2:$D$692,'Infos Relatório'!$B$406,'Faturamento SP3'!$E$2:$E$692,'Infos Relatório'!$B434,'Faturamento SP3'!$Z$2:$Z$692,'Infos Relatório'!AM$1,'Faturamento SP3'!$T$2:$T$692,"Sim")</f>
        <v>0</v>
      </c>
      <c r="AQ434" s="27" t="e">
        <f t="shared" si="163"/>
        <v>#DIV/0!</v>
      </c>
      <c r="AR434" s="24">
        <f>SUMIFS('Faturamento SP3'!$H$2:$H$692,'Faturamento SP3'!$D$2:$D$692,'Infos Relatório'!$B$406,'Faturamento SP3'!$E$2:$E$692,'Infos Relatório'!$B434,'Faturamento SP3'!$Z$2:$Z$692,'Infos Relatório'!AM$1)</f>
        <v>0</v>
      </c>
      <c r="AS434" s="23">
        <f>COUNTIFS('Faturamento SP3'!$D$2:$D$692,'Infos Relatório'!$B$406,'Faturamento SP3'!$E$2:$E$692,'Infos Relatório'!$B434,'Faturamento SP3'!$Z$2:$Z$692,'Infos Relatório'!AS$1)</f>
        <v>0</v>
      </c>
      <c r="AT434" s="13">
        <f>SUMIFS('Faturamento SP3'!$G$2:$G$692,'Faturamento SP3'!$D$2:$D$692,'Infos Relatório'!$B$406,'Faturamento SP3'!$E$2:$E$692,'Infos Relatório'!$B434,'Faturamento SP3'!$Z$2:$Z$692,'Infos Relatório'!AS$1)</f>
        <v>0</v>
      </c>
      <c r="AU434" s="13">
        <f>SUMIFS('Faturamento SP3'!$J$2:$J$692,'Faturamento SP3'!$D$2:$D$692,'Infos Relatório'!$B$406,'Faturamento SP3'!$E$2:$E$692,'Infos Relatório'!$B434,'Faturamento SP3'!$Z$2:$Z$692,'Infos Relatório'!AS$1)</f>
        <v>0</v>
      </c>
      <c r="AV434" s="14">
        <f>SUMIFS('Faturamento SP3'!$O$2:$O$692,'Faturamento SP3'!$D$2:$D$692,'Infos Relatório'!$B$406,'Faturamento SP3'!$E$2:$E$692,'Infos Relatório'!$B434,'Faturamento SP3'!$Z$2:$Z$692,'Infos Relatório'!AS$1,'Faturamento SP3'!$T$2:$T$692,"Sim")+SUMIFS('Faturamento SP3'!$P$2:$P$692,'Faturamento SP3'!$D$2:$D$692,'Infos Relatório'!$B$406,'Faturamento SP3'!$E$2:$E$692,'Infos Relatório'!$B434,'Faturamento SP3'!$Z$2:$Z$692,'Infos Relatório'!AS$1,'Faturamento SP3'!$T$2:$T$692,"Sim")</f>
        <v>0</v>
      </c>
      <c r="AW434" s="27" t="e">
        <f t="shared" si="164"/>
        <v>#DIV/0!</v>
      </c>
      <c r="AX434" s="24">
        <f>SUMIFS('Faturamento SP3'!$H$2:$H$692,'Faturamento SP3'!$D$2:$D$692,'Infos Relatório'!$B$406,'Faturamento SP3'!$E$2:$E$692,'Infos Relatório'!$B434,'Faturamento SP3'!$Z$2:$Z$692,'Infos Relatório'!AS$1)</f>
        <v>0</v>
      </c>
      <c r="AY434" s="23">
        <f>COUNTIFS('Faturamento SP3'!$D$2:$D$692,'Infos Relatório'!$B$406,'Faturamento SP3'!$E$2:$E$692,'Infos Relatório'!$B434,'Faturamento SP3'!$Z$2:$Z$692,'Infos Relatório'!AY$1)</f>
        <v>0</v>
      </c>
      <c r="AZ434" s="13">
        <f>SUMIFS('Faturamento SP3'!$G$2:$G$692,'Faturamento SP3'!$D$2:$D$692,'Infos Relatório'!$B$406,'Faturamento SP3'!$E$2:$E$692,'Infos Relatório'!$B434,'Faturamento SP3'!$Z$2:$Z$692,'Infos Relatório'!AY$1)</f>
        <v>0</v>
      </c>
      <c r="BA434" s="13">
        <f>SUMIFS('Faturamento SP3'!$J$2:$J$692,'Faturamento SP3'!$D$2:$D$692,'Infos Relatório'!$B$406,'Faturamento SP3'!$E$2:$E$692,'Infos Relatório'!$B434,'Faturamento SP3'!$Z$2:$Z$692,'Infos Relatório'!AY$1)</f>
        <v>0</v>
      </c>
      <c r="BB434" s="14">
        <f>SUMIFS('Faturamento SP3'!$O$2:$O$692,'Faturamento SP3'!$D$2:$D$692,'Infos Relatório'!$B$406,'Faturamento SP3'!$E$2:$E$692,'Infos Relatório'!$B434,'Faturamento SP3'!$Z$2:$Z$692,'Infos Relatório'!AY$1,'Faturamento SP3'!$T$2:$T$692,"Sim")+SUMIFS('Faturamento SP3'!$P$2:$P$692,'Faturamento SP3'!$D$2:$D$692,'Infos Relatório'!$B$406,'Faturamento SP3'!$E$2:$E$692,'Infos Relatório'!$B434,'Faturamento SP3'!$Z$2:$Z$692,'Infos Relatório'!AY$1,'Faturamento SP3'!$T$2:$T$692,"Sim")</f>
        <v>0</v>
      </c>
      <c r="BC434" s="27" t="e">
        <f t="shared" si="165"/>
        <v>#DIV/0!</v>
      </c>
      <c r="BD434" s="24">
        <f>SUMIFS('Faturamento SP3'!$H$2:$H$692,'Faturamento SP3'!$D$2:$D$692,'Infos Relatório'!$B$406,'Faturamento SP3'!$E$2:$E$692,'Infos Relatório'!$B434,'Faturamento SP3'!$Z$2:$Z$692,'Infos Relatório'!AY$1)</f>
        <v>0</v>
      </c>
      <c r="BE434" s="23">
        <f>COUNTIFS('Faturamento SP3'!$D$2:$D$692,'Infos Relatório'!$B$406,'Faturamento SP3'!$E$2:$E$692,'Infos Relatório'!$B434,'Faturamento SP3'!$Z$2:$Z$692,'Infos Relatório'!BE$1)</f>
        <v>0</v>
      </c>
      <c r="BF434" s="13">
        <f>SUMIFS('Faturamento SP3'!$G$2:$G$692,'Faturamento SP3'!$D$2:$D$692,'Infos Relatório'!$B$406,'Faturamento SP3'!$E$2:$E$692,'Infos Relatório'!$B434,'Faturamento SP3'!$Z$2:$Z$692,'Infos Relatório'!BE$1)</f>
        <v>0</v>
      </c>
      <c r="BG434" s="13">
        <f>SUMIFS('Faturamento SP3'!$J$2:$J$692,'Faturamento SP3'!$D$2:$D$692,'Infos Relatório'!$B$406,'Faturamento SP3'!$E$2:$E$692,'Infos Relatório'!$B434,'Faturamento SP3'!$Z$2:$Z$692,'Infos Relatório'!BE$1)</f>
        <v>0</v>
      </c>
      <c r="BH434" s="14">
        <f>SUMIFS('Faturamento SP3'!$O$2:$O$692,'Faturamento SP3'!$D$2:$D$692,'Infos Relatório'!$B$406,'Faturamento SP3'!$E$2:$E$692,'Infos Relatório'!$B434,'Faturamento SP3'!$Z$2:$Z$692,'Infos Relatório'!BE$1,'Faturamento SP3'!$T$2:$T$692,"Sim")+SUMIFS('Faturamento SP3'!$P$2:$P$692,'Faturamento SP3'!$D$2:$D$692,'Infos Relatório'!$B$406,'Faturamento SP3'!$E$2:$E$692,'Infos Relatório'!$B434,'Faturamento SP3'!$Z$2:$Z$692,'Infos Relatório'!BE$1,'Faturamento SP3'!$T$2:$T$692,"Sim")</f>
        <v>0</v>
      </c>
      <c r="BI434" s="27" t="e">
        <f t="shared" si="166"/>
        <v>#DIV/0!</v>
      </c>
      <c r="BJ434" s="24">
        <f>SUMIFS('Faturamento SP3'!$H$2:$H$692,'Faturamento SP3'!$D$2:$D$692,'Infos Relatório'!$B$406,'Faturamento SP3'!$E$2:$E$692,'Infos Relatório'!$B434,'Faturamento SP3'!$Z$2:$Z$692,'Infos Relatório'!BE$1)</f>
        <v>0</v>
      </c>
      <c r="BK434" s="23">
        <f>COUNTIFS('Faturamento SP3'!$D$2:$D$692,'Infos Relatório'!$B$406,'Faturamento SP3'!$E$2:$E$692,'Infos Relatório'!$B434,'Faturamento SP3'!$Z$2:$Z$692,'Infos Relatório'!BK$1)</f>
        <v>0</v>
      </c>
      <c r="BL434" s="13">
        <f>SUMIFS('Faturamento SP3'!$G$2:$G$692,'Faturamento SP3'!$D$2:$D$692,'Infos Relatório'!$B$406,'Faturamento SP3'!$E$2:$E$692,'Infos Relatório'!$B434,'Faturamento SP3'!$Z$2:$Z$692,'Infos Relatório'!BK$1)</f>
        <v>0</v>
      </c>
      <c r="BM434" s="13">
        <f>SUMIFS('Faturamento SP3'!$J$2:$J$692,'Faturamento SP3'!$D$2:$D$692,'Infos Relatório'!$B$406,'Faturamento SP3'!$E$2:$E$692,'Infos Relatório'!$B434,'Faturamento SP3'!$Z$2:$Z$692,'Infos Relatório'!BK$1)</f>
        <v>0</v>
      </c>
      <c r="BN434" s="14">
        <f>SUMIFS('Faturamento SP3'!$O$2:$O$692,'Faturamento SP3'!$D$2:$D$692,'Infos Relatório'!$B$406,'Faturamento SP3'!$E$2:$E$692,'Infos Relatório'!$B434,'Faturamento SP3'!$Z$2:$Z$692,'Infos Relatório'!BK$1,'Faturamento SP3'!$T$2:$T$692,"Sim")+SUMIFS('Faturamento SP3'!$P$2:$P$692,'Faturamento SP3'!$D$2:$D$692,'Infos Relatório'!$B$406,'Faturamento SP3'!$E$2:$E$692,'Infos Relatório'!$B434,'Faturamento SP3'!$Z$2:$Z$692,'Infos Relatório'!BK$1,'Faturamento SP3'!$T$2:$T$692,"Sim")</f>
        <v>0</v>
      </c>
      <c r="BO434" s="27" t="e">
        <f t="shared" si="167"/>
        <v>#DIV/0!</v>
      </c>
      <c r="BP434" s="24">
        <f>SUMIFS('Faturamento SP3'!$H$2:$H$692,'Faturamento SP3'!$D$2:$D$692,'Infos Relatório'!$B$406,'Faturamento SP3'!$E$2:$E$692,'Infos Relatório'!$B434,'Faturamento SP3'!$Z$2:$Z$692,'Infos Relatório'!BK$1)</f>
        <v>0</v>
      </c>
      <c r="BQ434" s="23">
        <f>COUNTIFS('Faturamento SP3'!$D$2:$D$692,'Infos Relatório'!$B$406,'Faturamento SP3'!$E$2:$E$692,'Infos Relatório'!$B434,'Faturamento SP3'!$Z$2:$Z$692,'Infos Relatório'!BQ$1)</f>
        <v>0</v>
      </c>
      <c r="BR434" s="13">
        <f>SUMIFS('Faturamento SP3'!$G$2:$G$692,'Faturamento SP3'!$D$2:$D$692,'Infos Relatório'!$B$406,'Faturamento SP3'!$E$2:$E$692,'Infos Relatório'!$B434,'Faturamento SP3'!$Z$2:$Z$692,'Infos Relatório'!BQ$1)</f>
        <v>0</v>
      </c>
      <c r="BS434" s="13">
        <f>SUMIFS('Faturamento SP3'!$J$2:$J$692,'Faturamento SP3'!$D$2:$D$692,'Infos Relatório'!$B$406,'Faturamento SP3'!$E$2:$E$692,'Infos Relatório'!$B434,'Faturamento SP3'!$Z$2:$Z$692,'Infos Relatório'!BQ$1)</f>
        <v>0</v>
      </c>
      <c r="BT434" s="14">
        <f>SUMIFS('Faturamento SP3'!$O$2:$O$692,'Faturamento SP3'!$D$2:$D$692,'Infos Relatório'!$B$406,'Faturamento SP3'!$E$2:$E$692,'Infos Relatório'!$B434,'Faturamento SP3'!$Z$2:$Z$692,'Infos Relatório'!BQ$1,'Faturamento SP3'!$T$2:$T$692,"Sim")+SUMIFS('Faturamento SP3'!$P$2:$P$692,'Faturamento SP3'!$D$2:$D$692,'Infos Relatório'!$B$406,'Faturamento SP3'!$E$2:$E$692,'Infos Relatório'!$B434,'Faturamento SP3'!$Z$2:$Z$692,'Infos Relatório'!BQ$1,'Faturamento SP3'!$T$2:$T$692,"Sim")</f>
        <v>0</v>
      </c>
      <c r="BU434" s="27" t="e">
        <f t="shared" si="168"/>
        <v>#DIV/0!</v>
      </c>
      <c r="BV434" s="24">
        <f>SUMIFS('Faturamento SP3'!$H$2:$H$692,'Faturamento SP3'!$D$2:$D$692,'Infos Relatório'!$B$406,'Faturamento SP3'!$E$2:$E$692,'Infos Relatório'!$B434,'Faturamento SP3'!$Z$2:$Z$692,'Infos Relatório'!BQ$1)</f>
        <v>0</v>
      </c>
    </row>
    <row r="435" spans="2:74">
      <c r="B435" s="17" t="s">
        <v>35</v>
      </c>
      <c r="C435" s="23">
        <f>COUNTIFS('Faturamento SP3'!$D$2:$D$692,'Infos Relatório'!$B$406,'Faturamento SP3'!$E$2:$E$692,'Infos Relatório'!$B435,'Faturamento SP3'!$Z$2:$Z$692,'Infos Relatório'!C$1)</f>
        <v>0</v>
      </c>
      <c r="D435" s="13">
        <f>SUMIFS('Faturamento SP3'!$G$2:$G$692,'Faturamento SP3'!$D$2:$D$692,'Infos Relatório'!$B$406,'Faturamento SP3'!$E$2:$E$692,'Infos Relatório'!$B435,'Faturamento SP3'!$Z$2:$Z$692,'Infos Relatório'!C$1)</f>
        <v>0</v>
      </c>
      <c r="E435" s="13">
        <f>SUMIFS('Faturamento SP3'!$J$2:$J$692,'Faturamento SP3'!$D$2:$D$692,'Infos Relatório'!$B$406,'Faturamento SP3'!$E$2:$E$692,'Infos Relatório'!$B435,'Faturamento SP3'!$Z$2:$Z$692,'Infos Relatório'!C$1)</f>
        <v>0</v>
      </c>
      <c r="F435" s="14">
        <f>SUMIFS('Faturamento SP3'!$O$2:$O$692,'Faturamento SP3'!$D$2:$D$692,'Infos Relatório'!$B$406,'Faturamento SP3'!$E$2:$E$692,'Infos Relatório'!$B435,'Faturamento SP3'!$Z$2:$Z$692,'Infos Relatório'!C$1,'Faturamento SP3'!$T$2:$T$692,"Sim")+SUMIFS('Faturamento SP3'!$P$2:$P$692,'Faturamento SP3'!$D$2:$D$692,'Infos Relatório'!$B$406,'Faturamento SP3'!$E$2:$E$692,'Infos Relatório'!$B435,'Faturamento SP3'!$Z$2:$Z$692,'Infos Relatório'!C$1,'Faturamento SP3'!$T$2:$T$692,"Sim")</f>
        <v>0</v>
      </c>
      <c r="G435" s="27" t="e">
        <f t="shared" si="157"/>
        <v>#DIV/0!</v>
      </c>
      <c r="H435" s="24">
        <f>SUMIFS('Faturamento SP3'!$H$2:$H$692,'Faturamento SP3'!$D$2:$D$692,'Infos Relatório'!$B$406,'Faturamento SP3'!$E$2:$E$692,'Infos Relatório'!$B435,'Faturamento SP3'!$Z$2:$Z$692,'Infos Relatório'!C$1)</f>
        <v>0</v>
      </c>
      <c r="I435" s="23">
        <f>COUNTIFS('Faturamento SP3'!$D$2:$D$692,'Infos Relatório'!$B$406,'Faturamento SP3'!$E$2:$E$692,'Infos Relatório'!$B435,'Faturamento SP3'!$Z$2:$Z$692,'Infos Relatório'!I$1)</f>
        <v>0</v>
      </c>
      <c r="J435" s="13">
        <f>SUMIFS('Faturamento SP3'!$G$2:$G$692,'Faturamento SP3'!$D$2:$D$692,'Infos Relatório'!$B$406,'Faturamento SP3'!$E$2:$E$692,'Infos Relatório'!$B435,'Faturamento SP3'!$Z$2:$Z$692,'Infos Relatório'!I$1)</f>
        <v>0</v>
      </c>
      <c r="K435" s="13">
        <f>SUMIFS('Faturamento SP3'!$J$2:$J$692,'Faturamento SP3'!$D$2:$D$692,'Infos Relatório'!$B$406,'Faturamento SP3'!$E$2:$E$692,'Infos Relatório'!$B435,'Faturamento SP3'!$Z$2:$Z$692,'Infos Relatório'!I$1)</f>
        <v>0</v>
      </c>
      <c r="L435" s="14">
        <f>SUMIFS('Faturamento SP3'!$O$2:$O$692,'Faturamento SP3'!$D$2:$D$692,'Infos Relatório'!$B$406,'Faturamento SP3'!$E$2:$E$692,'Infos Relatório'!$B435,'Faturamento SP3'!$Z$2:$Z$692,'Infos Relatório'!I$1,'Faturamento SP3'!$T$2:$T$692,"Sim")+SUMIFS('Faturamento SP3'!$P$2:$P$692,'Faturamento SP3'!$D$2:$D$692,'Infos Relatório'!$B$406,'Faturamento SP3'!$E$2:$E$692,'Infos Relatório'!$B435,'Faturamento SP3'!$Z$2:$Z$692,'Infos Relatório'!I$1,'Faturamento SP3'!$T$2:$T$692,"Sim")</f>
        <v>0</v>
      </c>
      <c r="M435" s="27" t="e">
        <f t="shared" si="158"/>
        <v>#DIV/0!</v>
      </c>
      <c r="N435" s="24">
        <f>SUMIFS('Faturamento SP3'!$H$2:$H$692,'Faturamento SP3'!$D$2:$D$692,'Infos Relatório'!$B$406,'Faturamento SP3'!$E$2:$E$692,'Infos Relatório'!$B435,'Faturamento SP3'!$Z$2:$Z$692,'Infos Relatório'!I$1)</f>
        <v>0</v>
      </c>
      <c r="O435" s="23">
        <f>COUNTIFS('Faturamento SP3'!$D$2:$D$692,'Infos Relatório'!$B$406,'Faturamento SP3'!$E$2:$E$692,'Infos Relatório'!$B435,'Faturamento SP3'!$Z$2:$Z$692,'Infos Relatório'!O$1)</f>
        <v>0</v>
      </c>
      <c r="P435" s="13">
        <f>SUMIFS('Faturamento SP3'!$G$2:$G$692,'Faturamento SP3'!$D$2:$D$692,'Infos Relatório'!$B$406,'Faturamento SP3'!$E$2:$E$692,'Infos Relatório'!$B435,'Faturamento SP3'!$Z$2:$Z$692,'Infos Relatório'!O$1)</f>
        <v>0</v>
      </c>
      <c r="Q435" s="13">
        <f>SUMIFS('Faturamento SP3'!$J$2:$J$692,'Faturamento SP3'!$D$2:$D$692,'Infos Relatório'!$B$406,'Faturamento SP3'!$E$2:$E$692,'Infos Relatório'!$B435,'Faturamento SP3'!$Z$2:$Z$692,'Infos Relatório'!O$1)</f>
        <v>0</v>
      </c>
      <c r="R435" s="14">
        <f>SUMIFS('Faturamento SP3'!$O$2:$O$692,'Faturamento SP3'!$D$2:$D$692,'Infos Relatório'!$B$406,'Faturamento SP3'!$E$2:$E$692,'Infos Relatório'!$B435,'Faturamento SP3'!$Z$2:$Z$692,'Infos Relatório'!O$1,'Faturamento SP3'!$T$2:$T$692,"Sim")+SUMIFS('Faturamento SP3'!$P$2:$P$692,'Faturamento SP3'!$D$2:$D$692,'Infos Relatório'!$B$406,'Faturamento SP3'!$E$2:$E$692,'Infos Relatório'!$B435,'Faturamento SP3'!$Z$2:$Z$692,'Infos Relatório'!O$1,'Faturamento SP3'!$T$2:$T$692,"Sim")</f>
        <v>0</v>
      </c>
      <c r="S435" s="27" t="e">
        <f t="shared" si="159"/>
        <v>#DIV/0!</v>
      </c>
      <c r="T435" s="24">
        <f>SUMIFS('Faturamento SP3'!$H$2:$H$692,'Faturamento SP3'!$D$2:$D$692,'Infos Relatório'!$B$406,'Faturamento SP3'!$E$2:$E$692,'Infos Relatório'!$B435,'Faturamento SP3'!$Z$2:$Z$692,'Infos Relatório'!O$1)</f>
        <v>0</v>
      </c>
      <c r="U435" s="23">
        <f>COUNTIFS('Faturamento SP3'!$D$2:$D$692,'Infos Relatório'!$B$406,'Faturamento SP3'!$E$2:$E$692,'Infos Relatório'!$B435,'Faturamento SP3'!$Z$2:$Z$692,'Infos Relatório'!U$1)</f>
        <v>0</v>
      </c>
      <c r="V435" s="13">
        <f>SUMIFS('Faturamento SP3'!$G$2:$G$692,'Faturamento SP3'!$D$2:$D$692,'Infos Relatório'!$B$406,'Faturamento SP3'!$E$2:$E$692,'Infos Relatório'!$B435,'Faturamento SP3'!$Z$2:$Z$692,'Infos Relatório'!U$1)</f>
        <v>0</v>
      </c>
      <c r="W435" s="13">
        <f>SUMIFS('Faturamento SP3'!$J$2:$J$692,'Faturamento SP3'!$D$2:$D$692,'Infos Relatório'!$B$406,'Faturamento SP3'!$E$2:$E$692,'Infos Relatório'!$B435,'Faturamento SP3'!$Z$2:$Z$692,'Infos Relatório'!U$1)</f>
        <v>0</v>
      </c>
      <c r="X435" s="14">
        <f>SUMIFS('Faturamento SP3'!$O$2:$O$692,'Faturamento SP3'!$D$2:$D$692,'Infos Relatório'!$B$406,'Faturamento SP3'!$E$2:$E$692,'Infos Relatório'!$B435,'Faturamento SP3'!$Z$2:$Z$692,'Infos Relatório'!U$1,'Faturamento SP3'!$T$2:$T$692,"Sim")+SUMIFS('Faturamento SP3'!$P$2:$P$692,'Faturamento SP3'!$D$2:$D$692,'Infos Relatório'!$B$406,'Faturamento SP3'!$E$2:$E$692,'Infos Relatório'!$B435,'Faturamento SP3'!$Z$2:$Z$692,'Infos Relatório'!U$1,'Faturamento SP3'!$T$2:$T$692,"Sim")</f>
        <v>0</v>
      </c>
      <c r="Y435" s="27" t="e">
        <f t="shared" si="160"/>
        <v>#DIV/0!</v>
      </c>
      <c r="Z435" s="24">
        <f>SUMIFS('Faturamento SP3'!$H$2:$H$692,'Faturamento SP3'!$D$2:$D$692,'Infos Relatório'!$B$406,'Faturamento SP3'!$E$2:$E$692,'Infos Relatório'!$B435,'Faturamento SP3'!$Z$2:$Z$692,'Infos Relatório'!U$1)</f>
        <v>0</v>
      </c>
      <c r="AA435" s="23">
        <f>COUNTIFS('Faturamento SP3'!$D$2:$D$692,'Infos Relatório'!$B$406,'Faturamento SP3'!$E$2:$E$692,'Infos Relatório'!$B435,'Faturamento SP3'!$Z$2:$Z$692,'Infos Relatório'!AA$1)</f>
        <v>0</v>
      </c>
      <c r="AB435" s="13">
        <f>SUMIFS('Faturamento SP3'!$G$2:$G$692,'Faturamento SP3'!$D$2:$D$692,'Infos Relatório'!$B$406,'Faturamento SP3'!$E$2:$E$692,'Infos Relatório'!$B435,'Faturamento SP3'!$Z$2:$Z$692,'Infos Relatório'!AA$1)</f>
        <v>0</v>
      </c>
      <c r="AC435" s="13">
        <f>SUMIFS('Faturamento SP3'!$J$2:$J$692,'Faturamento SP3'!$D$2:$D$692,'Infos Relatório'!$B$406,'Faturamento SP3'!$E$2:$E$692,'Infos Relatório'!$B435,'Faturamento SP3'!$Z$2:$Z$692,'Infos Relatório'!AA$1)</f>
        <v>0</v>
      </c>
      <c r="AD435" s="14">
        <f>SUMIFS('Faturamento SP3'!$O$2:$O$692,'Faturamento SP3'!$D$2:$D$692,'Infos Relatório'!$B$406,'Faturamento SP3'!$E$2:$E$692,'Infos Relatório'!$B435,'Faturamento SP3'!$Z$2:$Z$692,'Infos Relatório'!AA$1,'Faturamento SP3'!$T$2:$T$692,"Sim")+SUMIFS('Faturamento SP3'!$P$2:$P$692,'Faturamento SP3'!$D$2:$D$692,'Infos Relatório'!$B$406,'Faturamento SP3'!$E$2:$E$692,'Infos Relatório'!$B435,'Faturamento SP3'!$Z$2:$Z$692,'Infos Relatório'!AA$1,'Faturamento SP3'!$T$2:$T$692,"Sim")</f>
        <v>0</v>
      </c>
      <c r="AE435" s="27" t="e">
        <f t="shared" si="161"/>
        <v>#DIV/0!</v>
      </c>
      <c r="AF435" s="24">
        <f>SUMIFS('Faturamento SP3'!$H$2:$H$692,'Faturamento SP3'!$D$2:$D$692,'Infos Relatório'!$B$406,'Faturamento SP3'!$E$2:$E$692,'Infos Relatório'!$B435,'Faturamento SP3'!$Z$2:$Z$692,'Infos Relatório'!AA$1)</f>
        <v>0</v>
      </c>
      <c r="AG435" s="23">
        <f>COUNTIFS('Faturamento SP3'!$D$2:$D$692,'Infos Relatório'!$B$406,'Faturamento SP3'!$E$2:$E$692,'Infos Relatório'!$B435,'Faturamento SP3'!$Z$2:$Z$692,'Infos Relatório'!AG$1)</f>
        <v>0</v>
      </c>
      <c r="AH435" s="13">
        <f>SUMIFS('Faturamento SP3'!$G$2:$G$692,'Faturamento SP3'!$D$2:$D$692,'Infos Relatório'!$B$406,'Faturamento SP3'!$E$2:$E$692,'Infos Relatório'!$B435,'Faturamento SP3'!$Z$2:$Z$692,'Infos Relatório'!AG$1)</f>
        <v>0</v>
      </c>
      <c r="AI435" s="13">
        <f>SUMIFS('Faturamento SP3'!$J$2:$J$692,'Faturamento SP3'!$D$2:$D$692,'Infos Relatório'!$B$406,'Faturamento SP3'!$E$2:$E$692,'Infos Relatório'!$B435,'Faturamento SP3'!$Z$2:$Z$692,'Infos Relatório'!AG$1)</f>
        <v>0</v>
      </c>
      <c r="AJ435" s="14">
        <f>SUMIFS('Faturamento SP3'!$O$2:$O$692,'Faturamento SP3'!$D$2:$D$692,'Infos Relatório'!$B$406,'Faturamento SP3'!$E$2:$E$692,'Infos Relatório'!$B435,'Faturamento SP3'!$Z$2:$Z$692,'Infos Relatório'!AG$1,'Faturamento SP3'!$T$2:$T$692,"Sim")+SUMIFS('Faturamento SP3'!$P$2:$P$692,'Faturamento SP3'!$D$2:$D$692,'Infos Relatório'!$B$406,'Faturamento SP3'!$E$2:$E$692,'Infos Relatório'!$B435,'Faturamento SP3'!$Z$2:$Z$692,'Infos Relatório'!AG$1,'Faturamento SP3'!$T$2:$T$692,"Sim")</f>
        <v>0</v>
      </c>
      <c r="AK435" s="27" t="e">
        <f t="shared" si="162"/>
        <v>#DIV/0!</v>
      </c>
      <c r="AL435" s="24">
        <f>SUMIFS('Faturamento SP3'!$H$2:$H$692,'Faturamento SP3'!$D$2:$D$692,'Infos Relatório'!$B$406,'Faturamento SP3'!$E$2:$E$692,'Infos Relatório'!$B435,'Faturamento SP3'!$Z$2:$Z$692,'Infos Relatório'!AG$1)</f>
        <v>0</v>
      </c>
      <c r="AM435" s="23">
        <f>COUNTIFS('Faturamento SP3'!$D$2:$D$692,'Infos Relatório'!$B$406,'Faturamento SP3'!$E$2:$E$692,'Infos Relatório'!$B435,'Faturamento SP3'!$Z$2:$Z$692,'Infos Relatório'!AM$1)</f>
        <v>0</v>
      </c>
      <c r="AN435" s="13">
        <f>SUMIFS('Faturamento SP3'!$G$2:$G$692,'Faturamento SP3'!$D$2:$D$692,'Infos Relatório'!$B$406,'Faturamento SP3'!$E$2:$E$692,'Infos Relatório'!$B435,'Faturamento SP3'!$Z$2:$Z$692,'Infos Relatório'!AM$1)</f>
        <v>0</v>
      </c>
      <c r="AO435" s="13">
        <f>SUMIFS('Faturamento SP3'!$J$2:$J$692,'Faturamento SP3'!$D$2:$D$692,'Infos Relatório'!$B$406,'Faturamento SP3'!$E$2:$E$692,'Infos Relatório'!$B435,'Faturamento SP3'!$Z$2:$Z$692,'Infos Relatório'!AM$1)</f>
        <v>0</v>
      </c>
      <c r="AP435" s="14">
        <f>SUMIFS('Faturamento SP3'!$O$2:$O$692,'Faturamento SP3'!$D$2:$D$692,'Infos Relatório'!$B$406,'Faturamento SP3'!$E$2:$E$692,'Infos Relatório'!$B435,'Faturamento SP3'!$Z$2:$Z$692,'Infos Relatório'!AM$1,'Faturamento SP3'!$T$2:$T$692,"Sim")+SUMIFS('Faturamento SP3'!$P$2:$P$692,'Faturamento SP3'!$D$2:$D$692,'Infos Relatório'!$B$406,'Faturamento SP3'!$E$2:$E$692,'Infos Relatório'!$B435,'Faturamento SP3'!$Z$2:$Z$692,'Infos Relatório'!AM$1,'Faturamento SP3'!$T$2:$T$692,"Sim")</f>
        <v>0</v>
      </c>
      <c r="AQ435" s="27" t="e">
        <f t="shared" si="163"/>
        <v>#DIV/0!</v>
      </c>
      <c r="AR435" s="24">
        <f>SUMIFS('Faturamento SP3'!$H$2:$H$692,'Faturamento SP3'!$D$2:$D$692,'Infos Relatório'!$B$406,'Faturamento SP3'!$E$2:$E$692,'Infos Relatório'!$B435,'Faturamento SP3'!$Z$2:$Z$692,'Infos Relatório'!AM$1)</f>
        <v>0</v>
      </c>
      <c r="AS435" s="23">
        <f>COUNTIFS('Faturamento SP3'!$D$2:$D$692,'Infos Relatório'!$B$406,'Faturamento SP3'!$E$2:$E$692,'Infos Relatório'!$B435,'Faturamento SP3'!$Z$2:$Z$692,'Infos Relatório'!AS$1)</f>
        <v>0</v>
      </c>
      <c r="AT435" s="13">
        <f>SUMIFS('Faturamento SP3'!$G$2:$G$692,'Faturamento SP3'!$D$2:$D$692,'Infos Relatório'!$B$406,'Faturamento SP3'!$E$2:$E$692,'Infos Relatório'!$B435,'Faturamento SP3'!$Z$2:$Z$692,'Infos Relatório'!AS$1)</f>
        <v>0</v>
      </c>
      <c r="AU435" s="13">
        <f>SUMIFS('Faturamento SP3'!$J$2:$J$692,'Faturamento SP3'!$D$2:$D$692,'Infos Relatório'!$B$406,'Faturamento SP3'!$E$2:$E$692,'Infos Relatório'!$B435,'Faturamento SP3'!$Z$2:$Z$692,'Infos Relatório'!AS$1)</f>
        <v>0</v>
      </c>
      <c r="AV435" s="14">
        <f>SUMIFS('Faturamento SP3'!$O$2:$O$692,'Faturamento SP3'!$D$2:$D$692,'Infos Relatório'!$B$406,'Faturamento SP3'!$E$2:$E$692,'Infos Relatório'!$B435,'Faturamento SP3'!$Z$2:$Z$692,'Infos Relatório'!AS$1,'Faturamento SP3'!$T$2:$T$692,"Sim")+SUMIFS('Faturamento SP3'!$P$2:$P$692,'Faturamento SP3'!$D$2:$D$692,'Infos Relatório'!$B$406,'Faturamento SP3'!$E$2:$E$692,'Infos Relatório'!$B435,'Faturamento SP3'!$Z$2:$Z$692,'Infos Relatório'!AS$1,'Faturamento SP3'!$T$2:$T$692,"Sim")</f>
        <v>0</v>
      </c>
      <c r="AW435" s="27" t="e">
        <f t="shared" si="164"/>
        <v>#DIV/0!</v>
      </c>
      <c r="AX435" s="24">
        <f>SUMIFS('Faturamento SP3'!$H$2:$H$692,'Faturamento SP3'!$D$2:$D$692,'Infos Relatório'!$B$406,'Faturamento SP3'!$E$2:$E$692,'Infos Relatório'!$B435,'Faturamento SP3'!$Z$2:$Z$692,'Infos Relatório'!AS$1)</f>
        <v>0</v>
      </c>
      <c r="AY435" s="23">
        <f>COUNTIFS('Faturamento SP3'!$D$2:$D$692,'Infos Relatório'!$B$406,'Faturamento SP3'!$E$2:$E$692,'Infos Relatório'!$B435,'Faturamento SP3'!$Z$2:$Z$692,'Infos Relatório'!AY$1)</f>
        <v>0</v>
      </c>
      <c r="AZ435" s="13">
        <f>SUMIFS('Faturamento SP3'!$G$2:$G$692,'Faturamento SP3'!$D$2:$D$692,'Infos Relatório'!$B$406,'Faturamento SP3'!$E$2:$E$692,'Infos Relatório'!$B435,'Faturamento SP3'!$Z$2:$Z$692,'Infos Relatório'!AY$1)</f>
        <v>0</v>
      </c>
      <c r="BA435" s="13">
        <f>SUMIFS('Faturamento SP3'!$J$2:$J$692,'Faturamento SP3'!$D$2:$D$692,'Infos Relatório'!$B$406,'Faturamento SP3'!$E$2:$E$692,'Infos Relatório'!$B435,'Faturamento SP3'!$Z$2:$Z$692,'Infos Relatório'!AY$1)</f>
        <v>0</v>
      </c>
      <c r="BB435" s="14">
        <f>SUMIFS('Faturamento SP3'!$O$2:$O$692,'Faturamento SP3'!$D$2:$D$692,'Infos Relatório'!$B$406,'Faturamento SP3'!$E$2:$E$692,'Infos Relatório'!$B435,'Faturamento SP3'!$Z$2:$Z$692,'Infos Relatório'!AY$1,'Faturamento SP3'!$T$2:$T$692,"Sim")+SUMIFS('Faturamento SP3'!$P$2:$P$692,'Faturamento SP3'!$D$2:$D$692,'Infos Relatório'!$B$406,'Faturamento SP3'!$E$2:$E$692,'Infos Relatório'!$B435,'Faturamento SP3'!$Z$2:$Z$692,'Infos Relatório'!AY$1,'Faturamento SP3'!$T$2:$T$692,"Sim")</f>
        <v>0</v>
      </c>
      <c r="BC435" s="27" t="e">
        <f t="shared" si="165"/>
        <v>#DIV/0!</v>
      </c>
      <c r="BD435" s="24">
        <f>SUMIFS('Faturamento SP3'!$H$2:$H$692,'Faturamento SP3'!$D$2:$D$692,'Infos Relatório'!$B$406,'Faturamento SP3'!$E$2:$E$692,'Infos Relatório'!$B435,'Faturamento SP3'!$Z$2:$Z$692,'Infos Relatório'!AY$1)</f>
        <v>0</v>
      </c>
      <c r="BE435" s="23">
        <f>COUNTIFS('Faturamento SP3'!$D$2:$D$692,'Infos Relatório'!$B$406,'Faturamento SP3'!$E$2:$E$692,'Infos Relatório'!$B435,'Faturamento SP3'!$Z$2:$Z$692,'Infos Relatório'!BE$1)</f>
        <v>0</v>
      </c>
      <c r="BF435" s="13">
        <f>SUMIFS('Faturamento SP3'!$G$2:$G$692,'Faturamento SP3'!$D$2:$D$692,'Infos Relatório'!$B$406,'Faturamento SP3'!$E$2:$E$692,'Infos Relatório'!$B435,'Faturamento SP3'!$Z$2:$Z$692,'Infos Relatório'!BE$1)</f>
        <v>0</v>
      </c>
      <c r="BG435" s="13">
        <f>SUMIFS('Faturamento SP3'!$J$2:$J$692,'Faturamento SP3'!$D$2:$D$692,'Infos Relatório'!$B$406,'Faturamento SP3'!$E$2:$E$692,'Infos Relatório'!$B435,'Faturamento SP3'!$Z$2:$Z$692,'Infos Relatório'!BE$1)</f>
        <v>0</v>
      </c>
      <c r="BH435" s="14">
        <f>SUMIFS('Faturamento SP3'!$O$2:$O$692,'Faturamento SP3'!$D$2:$D$692,'Infos Relatório'!$B$406,'Faturamento SP3'!$E$2:$E$692,'Infos Relatório'!$B435,'Faturamento SP3'!$Z$2:$Z$692,'Infos Relatório'!BE$1,'Faturamento SP3'!$T$2:$T$692,"Sim")+SUMIFS('Faturamento SP3'!$P$2:$P$692,'Faturamento SP3'!$D$2:$D$692,'Infos Relatório'!$B$406,'Faturamento SP3'!$E$2:$E$692,'Infos Relatório'!$B435,'Faturamento SP3'!$Z$2:$Z$692,'Infos Relatório'!BE$1,'Faturamento SP3'!$T$2:$T$692,"Sim")</f>
        <v>0</v>
      </c>
      <c r="BI435" s="27" t="e">
        <f t="shared" si="166"/>
        <v>#DIV/0!</v>
      </c>
      <c r="BJ435" s="24">
        <f>SUMIFS('Faturamento SP3'!$H$2:$H$692,'Faturamento SP3'!$D$2:$D$692,'Infos Relatório'!$B$406,'Faturamento SP3'!$E$2:$E$692,'Infos Relatório'!$B435,'Faturamento SP3'!$Z$2:$Z$692,'Infos Relatório'!BE$1)</f>
        <v>0</v>
      </c>
      <c r="BK435" s="23">
        <f>COUNTIFS('Faturamento SP3'!$D$2:$D$692,'Infos Relatório'!$B$406,'Faturamento SP3'!$E$2:$E$692,'Infos Relatório'!$B435,'Faturamento SP3'!$Z$2:$Z$692,'Infos Relatório'!BK$1)</f>
        <v>0</v>
      </c>
      <c r="BL435" s="13">
        <f>SUMIFS('Faturamento SP3'!$G$2:$G$692,'Faturamento SP3'!$D$2:$D$692,'Infos Relatório'!$B$406,'Faturamento SP3'!$E$2:$E$692,'Infos Relatório'!$B435,'Faturamento SP3'!$Z$2:$Z$692,'Infos Relatório'!BK$1)</f>
        <v>0</v>
      </c>
      <c r="BM435" s="13">
        <f>SUMIFS('Faturamento SP3'!$J$2:$J$692,'Faturamento SP3'!$D$2:$D$692,'Infos Relatório'!$B$406,'Faturamento SP3'!$E$2:$E$692,'Infos Relatório'!$B435,'Faturamento SP3'!$Z$2:$Z$692,'Infos Relatório'!BK$1)</f>
        <v>0</v>
      </c>
      <c r="BN435" s="14">
        <f>SUMIFS('Faturamento SP3'!$O$2:$O$692,'Faturamento SP3'!$D$2:$D$692,'Infos Relatório'!$B$406,'Faturamento SP3'!$E$2:$E$692,'Infos Relatório'!$B435,'Faturamento SP3'!$Z$2:$Z$692,'Infos Relatório'!BK$1,'Faturamento SP3'!$T$2:$T$692,"Sim")+SUMIFS('Faturamento SP3'!$P$2:$P$692,'Faturamento SP3'!$D$2:$D$692,'Infos Relatório'!$B$406,'Faturamento SP3'!$E$2:$E$692,'Infos Relatório'!$B435,'Faturamento SP3'!$Z$2:$Z$692,'Infos Relatório'!BK$1,'Faturamento SP3'!$T$2:$T$692,"Sim")</f>
        <v>0</v>
      </c>
      <c r="BO435" s="27" t="e">
        <f t="shared" si="167"/>
        <v>#DIV/0!</v>
      </c>
      <c r="BP435" s="24">
        <f>SUMIFS('Faturamento SP3'!$H$2:$H$692,'Faturamento SP3'!$D$2:$D$692,'Infos Relatório'!$B$406,'Faturamento SP3'!$E$2:$E$692,'Infos Relatório'!$B435,'Faturamento SP3'!$Z$2:$Z$692,'Infos Relatório'!BK$1)</f>
        <v>0</v>
      </c>
      <c r="BQ435" s="23">
        <f>COUNTIFS('Faturamento SP3'!$D$2:$D$692,'Infos Relatório'!$B$406,'Faturamento SP3'!$E$2:$E$692,'Infos Relatório'!$B435,'Faturamento SP3'!$Z$2:$Z$692,'Infos Relatório'!BQ$1)</f>
        <v>0</v>
      </c>
      <c r="BR435" s="13">
        <f>SUMIFS('Faturamento SP3'!$G$2:$G$692,'Faturamento SP3'!$D$2:$D$692,'Infos Relatório'!$B$406,'Faturamento SP3'!$E$2:$E$692,'Infos Relatório'!$B435,'Faturamento SP3'!$Z$2:$Z$692,'Infos Relatório'!BQ$1)</f>
        <v>0</v>
      </c>
      <c r="BS435" s="13">
        <f>SUMIFS('Faturamento SP3'!$J$2:$J$692,'Faturamento SP3'!$D$2:$D$692,'Infos Relatório'!$B$406,'Faturamento SP3'!$E$2:$E$692,'Infos Relatório'!$B435,'Faturamento SP3'!$Z$2:$Z$692,'Infos Relatório'!BQ$1)</f>
        <v>0</v>
      </c>
      <c r="BT435" s="14">
        <f>SUMIFS('Faturamento SP3'!$O$2:$O$692,'Faturamento SP3'!$D$2:$D$692,'Infos Relatório'!$B$406,'Faturamento SP3'!$E$2:$E$692,'Infos Relatório'!$B435,'Faturamento SP3'!$Z$2:$Z$692,'Infos Relatório'!BQ$1,'Faturamento SP3'!$T$2:$T$692,"Sim")+SUMIFS('Faturamento SP3'!$P$2:$P$692,'Faturamento SP3'!$D$2:$D$692,'Infos Relatório'!$B$406,'Faturamento SP3'!$E$2:$E$692,'Infos Relatório'!$B435,'Faturamento SP3'!$Z$2:$Z$692,'Infos Relatório'!BQ$1,'Faturamento SP3'!$T$2:$T$692,"Sim")</f>
        <v>0</v>
      </c>
      <c r="BU435" s="27" t="e">
        <f t="shared" si="168"/>
        <v>#DIV/0!</v>
      </c>
      <c r="BV435" s="24">
        <f>SUMIFS('Faturamento SP3'!$H$2:$H$692,'Faturamento SP3'!$D$2:$D$692,'Infos Relatório'!$B$406,'Faturamento SP3'!$E$2:$E$692,'Infos Relatório'!$B435,'Faturamento SP3'!$Z$2:$Z$692,'Infos Relatório'!BQ$1)</f>
        <v>0</v>
      </c>
    </row>
    <row r="436" spans="2:74">
      <c r="B436" s="17" t="s">
        <v>36</v>
      </c>
      <c r="C436" s="23">
        <f>COUNTIFS('Faturamento SP3'!$D$2:$D$692,'Infos Relatório'!$B$406,'Faturamento SP3'!$E$2:$E$692,'Infos Relatório'!$B436,'Faturamento SP3'!$Z$2:$Z$692,'Infos Relatório'!C$1)</f>
        <v>0</v>
      </c>
      <c r="D436" s="13">
        <f>SUMIFS('Faturamento SP3'!$G$2:$G$692,'Faturamento SP3'!$D$2:$D$692,'Infos Relatório'!$B$406,'Faturamento SP3'!$E$2:$E$692,'Infos Relatório'!$B436,'Faturamento SP3'!$Z$2:$Z$692,'Infos Relatório'!C$1)</f>
        <v>0</v>
      </c>
      <c r="E436" s="13">
        <f>SUMIFS('Faturamento SP3'!$J$2:$J$692,'Faturamento SP3'!$D$2:$D$692,'Infos Relatório'!$B$406,'Faturamento SP3'!$E$2:$E$692,'Infos Relatório'!$B436,'Faturamento SP3'!$Z$2:$Z$692,'Infos Relatório'!C$1)</f>
        <v>0</v>
      </c>
      <c r="F436" s="14">
        <f>SUMIFS('Faturamento SP3'!$O$2:$O$692,'Faturamento SP3'!$D$2:$D$692,'Infos Relatório'!$B$406,'Faturamento SP3'!$E$2:$E$692,'Infos Relatório'!$B436,'Faturamento SP3'!$Z$2:$Z$692,'Infos Relatório'!C$1,'Faturamento SP3'!$T$2:$T$692,"Sim")+SUMIFS('Faturamento SP3'!$P$2:$P$692,'Faturamento SP3'!$D$2:$D$692,'Infos Relatório'!$B$406,'Faturamento SP3'!$E$2:$E$692,'Infos Relatório'!$B436,'Faturamento SP3'!$Z$2:$Z$692,'Infos Relatório'!C$1,'Faturamento SP3'!$T$2:$T$692,"Sim")</f>
        <v>0</v>
      </c>
      <c r="G436" s="27" t="e">
        <f t="shared" si="157"/>
        <v>#DIV/0!</v>
      </c>
      <c r="H436" s="24">
        <f>SUMIFS('Faturamento SP3'!$H$2:$H$692,'Faturamento SP3'!$D$2:$D$692,'Infos Relatório'!$B$406,'Faturamento SP3'!$E$2:$E$692,'Infos Relatório'!$B436,'Faturamento SP3'!$Z$2:$Z$692,'Infos Relatório'!C$1)</f>
        <v>0</v>
      </c>
      <c r="I436" s="23">
        <f>COUNTIFS('Faturamento SP3'!$D$2:$D$692,'Infos Relatório'!$B$406,'Faturamento SP3'!$E$2:$E$692,'Infos Relatório'!$B436,'Faturamento SP3'!$Z$2:$Z$692,'Infos Relatório'!I$1)</f>
        <v>0</v>
      </c>
      <c r="J436" s="13">
        <f>SUMIFS('Faturamento SP3'!$G$2:$G$692,'Faturamento SP3'!$D$2:$D$692,'Infos Relatório'!$B$406,'Faturamento SP3'!$E$2:$E$692,'Infos Relatório'!$B436,'Faturamento SP3'!$Z$2:$Z$692,'Infos Relatório'!I$1)</f>
        <v>0</v>
      </c>
      <c r="K436" s="13">
        <f>SUMIFS('Faturamento SP3'!$J$2:$J$692,'Faturamento SP3'!$D$2:$D$692,'Infos Relatório'!$B$406,'Faturamento SP3'!$E$2:$E$692,'Infos Relatório'!$B436,'Faturamento SP3'!$Z$2:$Z$692,'Infos Relatório'!I$1)</f>
        <v>0</v>
      </c>
      <c r="L436" s="14">
        <f>SUMIFS('Faturamento SP3'!$O$2:$O$692,'Faturamento SP3'!$D$2:$D$692,'Infos Relatório'!$B$406,'Faturamento SP3'!$E$2:$E$692,'Infos Relatório'!$B436,'Faturamento SP3'!$Z$2:$Z$692,'Infos Relatório'!I$1,'Faturamento SP3'!$T$2:$T$692,"Sim")+SUMIFS('Faturamento SP3'!$P$2:$P$692,'Faturamento SP3'!$D$2:$D$692,'Infos Relatório'!$B$406,'Faturamento SP3'!$E$2:$E$692,'Infos Relatório'!$B436,'Faturamento SP3'!$Z$2:$Z$692,'Infos Relatório'!I$1,'Faturamento SP3'!$T$2:$T$692,"Sim")</f>
        <v>0</v>
      </c>
      <c r="M436" s="27" t="e">
        <f t="shared" si="158"/>
        <v>#DIV/0!</v>
      </c>
      <c r="N436" s="24">
        <f>SUMIFS('Faturamento SP3'!$H$2:$H$692,'Faturamento SP3'!$D$2:$D$692,'Infos Relatório'!$B$406,'Faturamento SP3'!$E$2:$E$692,'Infos Relatório'!$B436,'Faturamento SP3'!$Z$2:$Z$692,'Infos Relatório'!I$1)</f>
        <v>0</v>
      </c>
      <c r="O436" s="23">
        <f>COUNTIFS('Faturamento SP3'!$D$2:$D$692,'Infos Relatório'!$B$406,'Faturamento SP3'!$E$2:$E$692,'Infos Relatório'!$B436,'Faturamento SP3'!$Z$2:$Z$692,'Infos Relatório'!O$1)</f>
        <v>0</v>
      </c>
      <c r="P436" s="13">
        <f>SUMIFS('Faturamento SP3'!$G$2:$G$692,'Faturamento SP3'!$D$2:$D$692,'Infos Relatório'!$B$406,'Faturamento SP3'!$E$2:$E$692,'Infos Relatório'!$B436,'Faturamento SP3'!$Z$2:$Z$692,'Infos Relatório'!O$1)</f>
        <v>0</v>
      </c>
      <c r="Q436" s="13">
        <f>SUMIFS('Faturamento SP3'!$J$2:$J$692,'Faturamento SP3'!$D$2:$D$692,'Infos Relatório'!$B$406,'Faturamento SP3'!$E$2:$E$692,'Infos Relatório'!$B436,'Faturamento SP3'!$Z$2:$Z$692,'Infos Relatório'!O$1)</f>
        <v>0</v>
      </c>
      <c r="R436" s="14">
        <f>SUMIFS('Faturamento SP3'!$O$2:$O$692,'Faturamento SP3'!$D$2:$D$692,'Infos Relatório'!$B$406,'Faturamento SP3'!$E$2:$E$692,'Infos Relatório'!$B436,'Faturamento SP3'!$Z$2:$Z$692,'Infos Relatório'!O$1,'Faturamento SP3'!$T$2:$T$692,"Sim")+SUMIFS('Faturamento SP3'!$P$2:$P$692,'Faturamento SP3'!$D$2:$D$692,'Infos Relatório'!$B$406,'Faturamento SP3'!$E$2:$E$692,'Infos Relatório'!$B436,'Faturamento SP3'!$Z$2:$Z$692,'Infos Relatório'!O$1,'Faturamento SP3'!$T$2:$T$692,"Sim")</f>
        <v>0</v>
      </c>
      <c r="S436" s="27" t="e">
        <f t="shared" si="159"/>
        <v>#DIV/0!</v>
      </c>
      <c r="T436" s="24">
        <f>SUMIFS('Faturamento SP3'!$H$2:$H$692,'Faturamento SP3'!$D$2:$D$692,'Infos Relatório'!$B$406,'Faturamento SP3'!$E$2:$E$692,'Infos Relatório'!$B436,'Faturamento SP3'!$Z$2:$Z$692,'Infos Relatório'!O$1)</f>
        <v>0</v>
      </c>
      <c r="U436" s="23">
        <f>COUNTIFS('Faturamento SP3'!$D$2:$D$692,'Infos Relatório'!$B$406,'Faturamento SP3'!$E$2:$E$692,'Infos Relatório'!$B436,'Faturamento SP3'!$Z$2:$Z$692,'Infos Relatório'!U$1)</f>
        <v>0</v>
      </c>
      <c r="V436" s="13">
        <f>SUMIFS('Faturamento SP3'!$G$2:$G$692,'Faturamento SP3'!$D$2:$D$692,'Infos Relatório'!$B$406,'Faturamento SP3'!$E$2:$E$692,'Infos Relatório'!$B436,'Faturamento SP3'!$Z$2:$Z$692,'Infos Relatório'!U$1)</f>
        <v>0</v>
      </c>
      <c r="W436" s="13">
        <f>SUMIFS('Faturamento SP3'!$J$2:$J$692,'Faturamento SP3'!$D$2:$D$692,'Infos Relatório'!$B$406,'Faturamento SP3'!$E$2:$E$692,'Infos Relatório'!$B436,'Faturamento SP3'!$Z$2:$Z$692,'Infos Relatório'!U$1)</f>
        <v>0</v>
      </c>
      <c r="X436" s="14">
        <f>SUMIFS('Faturamento SP3'!$O$2:$O$692,'Faturamento SP3'!$D$2:$D$692,'Infos Relatório'!$B$406,'Faturamento SP3'!$E$2:$E$692,'Infos Relatório'!$B436,'Faturamento SP3'!$Z$2:$Z$692,'Infos Relatório'!U$1,'Faturamento SP3'!$T$2:$T$692,"Sim")+SUMIFS('Faturamento SP3'!$P$2:$P$692,'Faturamento SP3'!$D$2:$D$692,'Infos Relatório'!$B$406,'Faturamento SP3'!$E$2:$E$692,'Infos Relatório'!$B436,'Faturamento SP3'!$Z$2:$Z$692,'Infos Relatório'!U$1,'Faturamento SP3'!$T$2:$T$692,"Sim")</f>
        <v>0</v>
      </c>
      <c r="Y436" s="27" t="e">
        <f t="shared" si="160"/>
        <v>#DIV/0!</v>
      </c>
      <c r="Z436" s="24">
        <f>SUMIFS('Faturamento SP3'!$H$2:$H$692,'Faturamento SP3'!$D$2:$D$692,'Infos Relatório'!$B$406,'Faturamento SP3'!$E$2:$E$692,'Infos Relatório'!$B436,'Faturamento SP3'!$Z$2:$Z$692,'Infos Relatório'!U$1)</f>
        <v>0</v>
      </c>
      <c r="AA436" s="23">
        <f>COUNTIFS('Faturamento SP3'!$D$2:$D$692,'Infos Relatório'!$B$406,'Faturamento SP3'!$E$2:$E$692,'Infos Relatório'!$B436,'Faturamento SP3'!$Z$2:$Z$692,'Infos Relatório'!AA$1)</f>
        <v>0</v>
      </c>
      <c r="AB436" s="13">
        <f>SUMIFS('Faturamento SP3'!$G$2:$G$692,'Faturamento SP3'!$D$2:$D$692,'Infos Relatório'!$B$406,'Faturamento SP3'!$E$2:$E$692,'Infos Relatório'!$B436,'Faturamento SP3'!$Z$2:$Z$692,'Infos Relatório'!AA$1)</f>
        <v>0</v>
      </c>
      <c r="AC436" s="13">
        <f>SUMIFS('Faturamento SP3'!$J$2:$J$692,'Faturamento SP3'!$D$2:$D$692,'Infos Relatório'!$B$406,'Faturamento SP3'!$E$2:$E$692,'Infos Relatório'!$B436,'Faturamento SP3'!$Z$2:$Z$692,'Infos Relatório'!AA$1)</f>
        <v>0</v>
      </c>
      <c r="AD436" s="14">
        <f>SUMIFS('Faturamento SP3'!$O$2:$O$692,'Faturamento SP3'!$D$2:$D$692,'Infos Relatório'!$B$406,'Faturamento SP3'!$E$2:$E$692,'Infos Relatório'!$B436,'Faturamento SP3'!$Z$2:$Z$692,'Infos Relatório'!AA$1,'Faturamento SP3'!$T$2:$T$692,"Sim")+SUMIFS('Faturamento SP3'!$P$2:$P$692,'Faturamento SP3'!$D$2:$D$692,'Infos Relatório'!$B$406,'Faturamento SP3'!$E$2:$E$692,'Infos Relatório'!$B436,'Faturamento SP3'!$Z$2:$Z$692,'Infos Relatório'!AA$1,'Faturamento SP3'!$T$2:$T$692,"Sim")</f>
        <v>0</v>
      </c>
      <c r="AE436" s="27" t="e">
        <f t="shared" si="161"/>
        <v>#DIV/0!</v>
      </c>
      <c r="AF436" s="24">
        <f>SUMIFS('Faturamento SP3'!$H$2:$H$692,'Faturamento SP3'!$D$2:$D$692,'Infos Relatório'!$B$406,'Faturamento SP3'!$E$2:$E$692,'Infos Relatório'!$B436,'Faturamento SP3'!$Z$2:$Z$692,'Infos Relatório'!AA$1)</f>
        <v>0</v>
      </c>
      <c r="AG436" s="23">
        <f>COUNTIFS('Faturamento SP3'!$D$2:$D$692,'Infos Relatório'!$B$406,'Faturamento SP3'!$E$2:$E$692,'Infos Relatório'!$B436,'Faturamento SP3'!$Z$2:$Z$692,'Infos Relatório'!AG$1)</f>
        <v>0</v>
      </c>
      <c r="AH436" s="13">
        <f>SUMIFS('Faturamento SP3'!$G$2:$G$692,'Faturamento SP3'!$D$2:$D$692,'Infos Relatório'!$B$406,'Faturamento SP3'!$E$2:$E$692,'Infos Relatório'!$B436,'Faturamento SP3'!$Z$2:$Z$692,'Infos Relatório'!AG$1)</f>
        <v>0</v>
      </c>
      <c r="AI436" s="13">
        <f>SUMIFS('Faturamento SP3'!$J$2:$J$692,'Faturamento SP3'!$D$2:$D$692,'Infos Relatório'!$B$406,'Faturamento SP3'!$E$2:$E$692,'Infos Relatório'!$B436,'Faturamento SP3'!$Z$2:$Z$692,'Infos Relatório'!AG$1)</f>
        <v>0</v>
      </c>
      <c r="AJ436" s="14">
        <f>SUMIFS('Faturamento SP3'!$O$2:$O$692,'Faturamento SP3'!$D$2:$D$692,'Infos Relatório'!$B$406,'Faturamento SP3'!$E$2:$E$692,'Infos Relatório'!$B436,'Faturamento SP3'!$Z$2:$Z$692,'Infos Relatório'!AG$1,'Faturamento SP3'!$T$2:$T$692,"Sim")+SUMIFS('Faturamento SP3'!$P$2:$P$692,'Faturamento SP3'!$D$2:$D$692,'Infos Relatório'!$B$406,'Faturamento SP3'!$E$2:$E$692,'Infos Relatório'!$B436,'Faturamento SP3'!$Z$2:$Z$692,'Infos Relatório'!AG$1,'Faturamento SP3'!$T$2:$T$692,"Sim")</f>
        <v>0</v>
      </c>
      <c r="AK436" s="27" t="e">
        <f t="shared" si="162"/>
        <v>#DIV/0!</v>
      </c>
      <c r="AL436" s="24">
        <f>SUMIFS('Faturamento SP3'!$H$2:$H$692,'Faturamento SP3'!$D$2:$D$692,'Infos Relatório'!$B$406,'Faturamento SP3'!$E$2:$E$692,'Infos Relatório'!$B436,'Faturamento SP3'!$Z$2:$Z$692,'Infos Relatório'!AG$1)</f>
        <v>0</v>
      </c>
      <c r="AM436" s="23">
        <f>COUNTIFS('Faturamento SP3'!$D$2:$D$692,'Infos Relatório'!$B$406,'Faturamento SP3'!$E$2:$E$692,'Infos Relatório'!$B436,'Faturamento SP3'!$Z$2:$Z$692,'Infos Relatório'!AM$1)</f>
        <v>0</v>
      </c>
      <c r="AN436" s="13">
        <f>SUMIFS('Faturamento SP3'!$G$2:$G$692,'Faturamento SP3'!$D$2:$D$692,'Infos Relatório'!$B$406,'Faturamento SP3'!$E$2:$E$692,'Infos Relatório'!$B436,'Faturamento SP3'!$Z$2:$Z$692,'Infos Relatório'!AM$1)</f>
        <v>0</v>
      </c>
      <c r="AO436" s="13">
        <f>SUMIFS('Faturamento SP3'!$J$2:$J$692,'Faturamento SP3'!$D$2:$D$692,'Infos Relatório'!$B$406,'Faturamento SP3'!$E$2:$E$692,'Infos Relatório'!$B436,'Faturamento SP3'!$Z$2:$Z$692,'Infos Relatório'!AM$1)</f>
        <v>0</v>
      </c>
      <c r="AP436" s="14">
        <f>SUMIFS('Faturamento SP3'!$O$2:$O$692,'Faturamento SP3'!$D$2:$D$692,'Infos Relatório'!$B$406,'Faturamento SP3'!$E$2:$E$692,'Infos Relatório'!$B436,'Faturamento SP3'!$Z$2:$Z$692,'Infos Relatório'!AM$1,'Faturamento SP3'!$T$2:$T$692,"Sim")+SUMIFS('Faturamento SP3'!$P$2:$P$692,'Faturamento SP3'!$D$2:$D$692,'Infos Relatório'!$B$406,'Faturamento SP3'!$E$2:$E$692,'Infos Relatório'!$B436,'Faturamento SP3'!$Z$2:$Z$692,'Infos Relatório'!AM$1,'Faturamento SP3'!$T$2:$T$692,"Sim")</f>
        <v>0</v>
      </c>
      <c r="AQ436" s="27" t="e">
        <f t="shared" si="163"/>
        <v>#DIV/0!</v>
      </c>
      <c r="AR436" s="24">
        <f>SUMIFS('Faturamento SP3'!$H$2:$H$692,'Faturamento SP3'!$D$2:$D$692,'Infos Relatório'!$B$406,'Faturamento SP3'!$E$2:$E$692,'Infos Relatório'!$B436,'Faturamento SP3'!$Z$2:$Z$692,'Infos Relatório'!AM$1)</f>
        <v>0</v>
      </c>
      <c r="AS436" s="23">
        <f>COUNTIFS('Faturamento SP3'!$D$2:$D$692,'Infos Relatório'!$B$406,'Faturamento SP3'!$E$2:$E$692,'Infos Relatório'!$B436,'Faturamento SP3'!$Z$2:$Z$692,'Infos Relatório'!AS$1)</f>
        <v>0</v>
      </c>
      <c r="AT436" s="13">
        <f>SUMIFS('Faturamento SP3'!$G$2:$G$692,'Faturamento SP3'!$D$2:$D$692,'Infos Relatório'!$B$406,'Faturamento SP3'!$E$2:$E$692,'Infos Relatório'!$B436,'Faturamento SP3'!$Z$2:$Z$692,'Infos Relatório'!AS$1)</f>
        <v>0</v>
      </c>
      <c r="AU436" s="13">
        <f>SUMIFS('Faturamento SP3'!$J$2:$J$692,'Faturamento SP3'!$D$2:$D$692,'Infos Relatório'!$B$406,'Faturamento SP3'!$E$2:$E$692,'Infos Relatório'!$B436,'Faturamento SP3'!$Z$2:$Z$692,'Infos Relatório'!AS$1)</f>
        <v>0</v>
      </c>
      <c r="AV436" s="14">
        <f>SUMIFS('Faturamento SP3'!$O$2:$O$692,'Faturamento SP3'!$D$2:$D$692,'Infos Relatório'!$B$406,'Faturamento SP3'!$E$2:$E$692,'Infos Relatório'!$B436,'Faturamento SP3'!$Z$2:$Z$692,'Infos Relatório'!AS$1,'Faturamento SP3'!$T$2:$T$692,"Sim")+SUMIFS('Faturamento SP3'!$P$2:$P$692,'Faturamento SP3'!$D$2:$D$692,'Infos Relatório'!$B$406,'Faturamento SP3'!$E$2:$E$692,'Infos Relatório'!$B436,'Faturamento SP3'!$Z$2:$Z$692,'Infos Relatório'!AS$1,'Faturamento SP3'!$T$2:$T$692,"Sim")</f>
        <v>0</v>
      </c>
      <c r="AW436" s="27" t="e">
        <f t="shared" si="164"/>
        <v>#DIV/0!</v>
      </c>
      <c r="AX436" s="24">
        <f>SUMIFS('Faturamento SP3'!$H$2:$H$692,'Faturamento SP3'!$D$2:$D$692,'Infos Relatório'!$B$406,'Faturamento SP3'!$E$2:$E$692,'Infos Relatório'!$B436,'Faturamento SP3'!$Z$2:$Z$692,'Infos Relatório'!AS$1)</f>
        <v>0</v>
      </c>
      <c r="AY436" s="23">
        <f>COUNTIFS('Faturamento SP3'!$D$2:$D$692,'Infos Relatório'!$B$406,'Faturamento SP3'!$E$2:$E$692,'Infos Relatório'!$B436,'Faturamento SP3'!$Z$2:$Z$692,'Infos Relatório'!AY$1)</f>
        <v>0</v>
      </c>
      <c r="AZ436" s="13">
        <f>SUMIFS('Faturamento SP3'!$G$2:$G$692,'Faturamento SP3'!$D$2:$D$692,'Infos Relatório'!$B$406,'Faturamento SP3'!$E$2:$E$692,'Infos Relatório'!$B436,'Faturamento SP3'!$Z$2:$Z$692,'Infos Relatório'!AY$1)</f>
        <v>0</v>
      </c>
      <c r="BA436" s="13">
        <f>SUMIFS('Faturamento SP3'!$J$2:$J$692,'Faturamento SP3'!$D$2:$D$692,'Infos Relatório'!$B$406,'Faturamento SP3'!$E$2:$E$692,'Infos Relatório'!$B436,'Faturamento SP3'!$Z$2:$Z$692,'Infos Relatório'!AY$1)</f>
        <v>0</v>
      </c>
      <c r="BB436" s="14">
        <f>SUMIFS('Faturamento SP3'!$O$2:$O$692,'Faturamento SP3'!$D$2:$D$692,'Infos Relatório'!$B$406,'Faturamento SP3'!$E$2:$E$692,'Infos Relatório'!$B436,'Faturamento SP3'!$Z$2:$Z$692,'Infos Relatório'!AY$1,'Faturamento SP3'!$T$2:$T$692,"Sim")+SUMIFS('Faturamento SP3'!$P$2:$P$692,'Faturamento SP3'!$D$2:$D$692,'Infos Relatório'!$B$406,'Faturamento SP3'!$E$2:$E$692,'Infos Relatório'!$B436,'Faturamento SP3'!$Z$2:$Z$692,'Infos Relatório'!AY$1,'Faturamento SP3'!$T$2:$T$692,"Sim")</f>
        <v>0</v>
      </c>
      <c r="BC436" s="27" t="e">
        <f t="shared" si="165"/>
        <v>#DIV/0!</v>
      </c>
      <c r="BD436" s="24">
        <f>SUMIFS('Faturamento SP3'!$H$2:$H$692,'Faturamento SP3'!$D$2:$D$692,'Infos Relatório'!$B$406,'Faturamento SP3'!$E$2:$E$692,'Infos Relatório'!$B436,'Faturamento SP3'!$Z$2:$Z$692,'Infos Relatório'!AY$1)</f>
        <v>0</v>
      </c>
      <c r="BE436" s="23">
        <f>COUNTIFS('Faturamento SP3'!$D$2:$D$692,'Infos Relatório'!$B$406,'Faturamento SP3'!$E$2:$E$692,'Infos Relatório'!$B436,'Faturamento SP3'!$Z$2:$Z$692,'Infos Relatório'!BE$1)</f>
        <v>0</v>
      </c>
      <c r="BF436" s="13">
        <f>SUMIFS('Faturamento SP3'!$G$2:$G$692,'Faturamento SP3'!$D$2:$D$692,'Infos Relatório'!$B$406,'Faturamento SP3'!$E$2:$E$692,'Infos Relatório'!$B436,'Faturamento SP3'!$Z$2:$Z$692,'Infos Relatório'!BE$1)</f>
        <v>0</v>
      </c>
      <c r="BG436" s="13">
        <f>SUMIFS('Faturamento SP3'!$J$2:$J$692,'Faturamento SP3'!$D$2:$D$692,'Infos Relatório'!$B$406,'Faturamento SP3'!$E$2:$E$692,'Infos Relatório'!$B436,'Faturamento SP3'!$Z$2:$Z$692,'Infos Relatório'!BE$1)</f>
        <v>0</v>
      </c>
      <c r="BH436" s="14">
        <f>SUMIFS('Faturamento SP3'!$O$2:$O$692,'Faturamento SP3'!$D$2:$D$692,'Infos Relatório'!$B$406,'Faturamento SP3'!$E$2:$E$692,'Infos Relatório'!$B436,'Faturamento SP3'!$Z$2:$Z$692,'Infos Relatório'!BE$1,'Faturamento SP3'!$T$2:$T$692,"Sim")+SUMIFS('Faturamento SP3'!$P$2:$P$692,'Faturamento SP3'!$D$2:$D$692,'Infos Relatório'!$B$406,'Faturamento SP3'!$E$2:$E$692,'Infos Relatório'!$B436,'Faturamento SP3'!$Z$2:$Z$692,'Infos Relatório'!BE$1,'Faturamento SP3'!$T$2:$T$692,"Sim")</f>
        <v>0</v>
      </c>
      <c r="BI436" s="27" t="e">
        <f t="shared" si="166"/>
        <v>#DIV/0!</v>
      </c>
      <c r="BJ436" s="24">
        <f>SUMIFS('Faturamento SP3'!$H$2:$H$692,'Faturamento SP3'!$D$2:$D$692,'Infos Relatório'!$B$406,'Faturamento SP3'!$E$2:$E$692,'Infos Relatório'!$B436,'Faturamento SP3'!$Z$2:$Z$692,'Infos Relatório'!BE$1)</f>
        <v>0</v>
      </c>
      <c r="BK436" s="23">
        <f>COUNTIFS('Faturamento SP3'!$D$2:$D$692,'Infos Relatório'!$B$406,'Faturamento SP3'!$E$2:$E$692,'Infos Relatório'!$B436,'Faturamento SP3'!$Z$2:$Z$692,'Infos Relatório'!BK$1)</f>
        <v>0</v>
      </c>
      <c r="BL436" s="13">
        <f>SUMIFS('Faturamento SP3'!$G$2:$G$692,'Faturamento SP3'!$D$2:$D$692,'Infos Relatório'!$B$406,'Faturamento SP3'!$E$2:$E$692,'Infos Relatório'!$B436,'Faturamento SP3'!$Z$2:$Z$692,'Infos Relatório'!BK$1)</f>
        <v>0</v>
      </c>
      <c r="BM436" s="13">
        <f>SUMIFS('Faturamento SP3'!$J$2:$J$692,'Faturamento SP3'!$D$2:$D$692,'Infos Relatório'!$B$406,'Faturamento SP3'!$E$2:$E$692,'Infos Relatório'!$B436,'Faturamento SP3'!$Z$2:$Z$692,'Infos Relatório'!BK$1)</f>
        <v>0</v>
      </c>
      <c r="BN436" s="14">
        <f>SUMIFS('Faturamento SP3'!$O$2:$O$692,'Faturamento SP3'!$D$2:$D$692,'Infos Relatório'!$B$406,'Faturamento SP3'!$E$2:$E$692,'Infos Relatório'!$B436,'Faturamento SP3'!$Z$2:$Z$692,'Infos Relatório'!BK$1,'Faturamento SP3'!$T$2:$T$692,"Sim")+SUMIFS('Faturamento SP3'!$P$2:$P$692,'Faturamento SP3'!$D$2:$D$692,'Infos Relatório'!$B$406,'Faturamento SP3'!$E$2:$E$692,'Infos Relatório'!$B436,'Faturamento SP3'!$Z$2:$Z$692,'Infos Relatório'!BK$1,'Faturamento SP3'!$T$2:$T$692,"Sim")</f>
        <v>0</v>
      </c>
      <c r="BO436" s="27" t="e">
        <f t="shared" si="167"/>
        <v>#DIV/0!</v>
      </c>
      <c r="BP436" s="24">
        <f>SUMIFS('Faturamento SP3'!$H$2:$H$692,'Faturamento SP3'!$D$2:$D$692,'Infos Relatório'!$B$406,'Faturamento SP3'!$E$2:$E$692,'Infos Relatório'!$B436,'Faturamento SP3'!$Z$2:$Z$692,'Infos Relatório'!BK$1)</f>
        <v>0</v>
      </c>
      <c r="BQ436" s="23">
        <f>COUNTIFS('Faturamento SP3'!$D$2:$D$692,'Infos Relatório'!$B$406,'Faturamento SP3'!$E$2:$E$692,'Infos Relatório'!$B436,'Faturamento SP3'!$Z$2:$Z$692,'Infos Relatório'!BQ$1)</f>
        <v>0</v>
      </c>
      <c r="BR436" s="13">
        <f>SUMIFS('Faturamento SP3'!$G$2:$G$692,'Faturamento SP3'!$D$2:$D$692,'Infos Relatório'!$B$406,'Faturamento SP3'!$E$2:$E$692,'Infos Relatório'!$B436,'Faturamento SP3'!$Z$2:$Z$692,'Infos Relatório'!BQ$1)</f>
        <v>0</v>
      </c>
      <c r="BS436" s="13">
        <f>SUMIFS('Faturamento SP3'!$J$2:$J$692,'Faturamento SP3'!$D$2:$D$692,'Infos Relatório'!$B$406,'Faturamento SP3'!$E$2:$E$692,'Infos Relatório'!$B436,'Faturamento SP3'!$Z$2:$Z$692,'Infos Relatório'!BQ$1)</f>
        <v>0</v>
      </c>
      <c r="BT436" s="14">
        <f>SUMIFS('Faturamento SP3'!$O$2:$O$692,'Faturamento SP3'!$D$2:$D$692,'Infos Relatório'!$B$406,'Faturamento SP3'!$E$2:$E$692,'Infos Relatório'!$B436,'Faturamento SP3'!$Z$2:$Z$692,'Infos Relatório'!BQ$1,'Faturamento SP3'!$T$2:$T$692,"Sim")+SUMIFS('Faturamento SP3'!$P$2:$P$692,'Faturamento SP3'!$D$2:$D$692,'Infos Relatório'!$B$406,'Faturamento SP3'!$E$2:$E$692,'Infos Relatório'!$B436,'Faturamento SP3'!$Z$2:$Z$692,'Infos Relatório'!BQ$1,'Faturamento SP3'!$T$2:$T$692,"Sim")</f>
        <v>0</v>
      </c>
      <c r="BU436" s="27" t="e">
        <f t="shared" si="168"/>
        <v>#DIV/0!</v>
      </c>
      <c r="BV436" s="24">
        <f>SUMIFS('Faturamento SP3'!$H$2:$H$692,'Faturamento SP3'!$D$2:$D$692,'Infos Relatório'!$B$406,'Faturamento SP3'!$E$2:$E$692,'Infos Relatório'!$B436,'Faturamento SP3'!$Z$2:$Z$692,'Infos Relatório'!BQ$1)</f>
        <v>0</v>
      </c>
    </row>
    <row r="437" spans="2:74">
      <c r="B437" s="17" t="s">
        <v>37</v>
      </c>
      <c r="C437" s="23">
        <f>COUNTIFS('Faturamento SP3'!$D$2:$D$692,'Infos Relatório'!$B$406,'Faturamento SP3'!$E$2:$E$692,'Infos Relatório'!$B437,'Faturamento SP3'!$Z$2:$Z$692,'Infos Relatório'!C$1)</f>
        <v>0</v>
      </c>
      <c r="D437" s="13">
        <f>SUMIFS('Faturamento SP3'!$G$2:$G$692,'Faturamento SP3'!$D$2:$D$692,'Infos Relatório'!$B$406,'Faturamento SP3'!$E$2:$E$692,'Infos Relatório'!$B437,'Faturamento SP3'!$Z$2:$Z$692,'Infos Relatório'!C$1)</f>
        <v>0</v>
      </c>
      <c r="E437" s="13">
        <f>SUMIFS('Faturamento SP3'!$J$2:$J$692,'Faturamento SP3'!$D$2:$D$692,'Infos Relatório'!$B$406,'Faturamento SP3'!$E$2:$E$692,'Infos Relatório'!$B437,'Faturamento SP3'!$Z$2:$Z$692,'Infos Relatório'!C$1)</f>
        <v>0</v>
      </c>
      <c r="F437" s="14">
        <f>SUMIFS('Faturamento SP3'!$O$2:$O$692,'Faturamento SP3'!$D$2:$D$692,'Infos Relatório'!$B$406,'Faturamento SP3'!$E$2:$E$692,'Infos Relatório'!$B437,'Faturamento SP3'!$Z$2:$Z$692,'Infos Relatório'!C$1,'Faturamento SP3'!$T$2:$T$692,"Sim")+SUMIFS('Faturamento SP3'!$P$2:$P$692,'Faturamento SP3'!$D$2:$D$692,'Infos Relatório'!$B$406,'Faturamento SP3'!$E$2:$E$692,'Infos Relatório'!$B437,'Faturamento SP3'!$Z$2:$Z$692,'Infos Relatório'!C$1,'Faturamento SP3'!$T$2:$T$692,"Sim")</f>
        <v>0</v>
      </c>
      <c r="G437" s="27" t="e">
        <f t="shared" si="157"/>
        <v>#DIV/0!</v>
      </c>
      <c r="H437" s="24">
        <f>SUMIFS('Faturamento SP3'!$H$2:$H$692,'Faturamento SP3'!$D$2:$D$692,'Infos Relatório'!$B$406,'Faturamento SP3'!$E$2:$E$692,'Infos Relatório'!$B437,'Faturamento SP3'!$Z$2:$Z$692,'Infos Relatório'!C$1)</f>
        <v>0</v>
      </c>
      <c r="I437" s="23">
        <f>COUNTIFS('Faturamento SP3'!$D$2:$D$692,'Infos Relatório'!$B$406,'Faturamento SP3'!$E$2:$E$692,'Infos Relatório'!$B437,'Faturamento SP3'!$Z$2:$Z$692,'Infos Relatório'!I$1)</f>
        <v>0</v>
      </c>
      <c r="J437" s="13">
        <f>SUMIFS('Faturamento SP3'!$G$2:$G$692,'Faturamento SP3'!$D$2:$D$692,'Infos Relatório'!$B$406,'Faturamento SP3'!$E$2:$E$692,'Infos Relatório'!$B437,'Faturamento SP3'!$Z$2:$Z$692,'Infos Relatório'!I$1)</f>
        <v>0</v>
      </c>
      <c r="K437" s="13">
        <f>SUMIFS('Faturamento SP3'!$J$2:$J$692,'Faturamento SP3'!$D$2:$D$692,'Infos Relatório'!$B$406,'Faturamento SP3'!$E$2:$E$692,'Infos Relatório'!$B437,'Faturamento SP3'!$Z$2:$Z$692,'Infos Relatório'!I$1)</f>
        <v>0</v>
      </c>
      <c r="L437" s="14">
        <f>SUMIFS('Faturamento SP3'!$O$2:$O$692,'Faturamento SP3'!$D$2:$D$692,'Infos Relatório'!$B$406,'Faturamento SP3'!$E$2:$E$692,'Infos Relatório'!$B437,'Faturamento SP3'!$Z$2:$Z$692,'Infos Relatório'!I$1,'Faturamento SP3'!$T$2:$T$692,"Sim")+SUMIFS('Faturamento SP3'!$P$2:$P$692,'Faturamento SP3'!$D$2:$D$692,'Infos Relatório'!$B$406,'Faturamento SP3'!$E$2:$E$692,'Infos Relatório'!$B437,'Faturamento SP3'!$Z$2:$Z$692,'Infos Relatório'!I$1,'Faturamento SP3'!$T$2:$T$692,"Sim")</f>
        <v>0</v>
      </c>
      <c r="M437" s="27" t="e">
        <f t="shared" si="158"/>
        <v>#DIV/0!</v>
      </c>
      <c r="N437" s="24">
        <f>SUMIFS('Faturamento SP3'!$H$2:$H$692,'Faturamento SP3'!$D$2:$D$692,'Infos Relatório'!$B$406,'Faturamento SP3'!$E$2:$E$692,'Infos Relatório'!$B437,'Faturamento SP3'!$Z$2:$Z$692,'Infos Relatório'!I$1)</f>
        <v>0</v>
      </c>
      <c r="O437" s="23">
        <f>COUNTIFS('Faturamento SP3'!$D$2:$D$692,'Infos Relatório'!$B$406,'Faturamento SP3'!$E$2:$E$692,'Infos Relatório'!$B437,'Faturamento SP3'!$Z$2:$Z$692,'Infos Relatório'!O$1)</f>
        <v>0</v>
      </c>
      <c r="P437" s="13">
        <f>SUMIFS('Faturamento SP3'!$G$2:$G$692,'Faturamento SP3'!$D$2:$D$692,'Infos Relatório'!$B$406,'Faturamento SP3'!$E$2:$E$692,'Infos Relatório'!$B437,'Faturamento SP3'!$Z$2:$Z$692,'Infos Relatório'!O$1)</f>
        <v>0</v>
      </c>
      <c r="Q437" s="13">
        <f>SUMIFS('Faturamento SP3'!$J$2:$J$692,'Faturamento SP3'!$D$2:$D$692,'Infos Relatório'!$B$406,'Faturamento SP3'!$E$2:$E$692,'Infos Relatório'!$B437,'Faturamento SP3'!$Z$2:$Z$692,'Infos Relatório'!O$1)</f>
        <v>0</v>
      </c>
      <c r="R437" s="14">
        <f>SUMIFS('Faturamento SP3'!$O$2:$O$692,'Faturamento SP3'!$D$2:$D$692,'Infos Relatório'!$B$406,'Faturamento SP3'!$E$2:$E$692,'Infos Relatório'!$B437,'Faturamento SP3'!$Z$2:$Z$692,'Infos Relatório'!O$1,'Faturamento SP3'!$T$2:$T$692,"Sim")+SUMIFS('Faturamento SP3'!$P$2:$P$692,'Faturamento SP3'!$D$2:$D$692,'Infos Relatório'!$B$406,'Faturamento SP3'!$E$2:$E$692,'Infos Relatório'!$B437,'Faturamento SP3'!$Z$2:$Z$692,'Infos Relatório'!O$1,'Faturamento SP3'!$T$2:$T$692,"Sim")</f>
        <v>0</v>
      </c>
      <c r="S437" s="27" t="e">
        <f t="shared" si="159"/>
        <v>#DIV/0!</v>
      </c>
      <c r="T437" s="24">
        <f>SUMIFS('Faturamento SP3'!$H$2:$H$692,'Faturamento SP3'!$D$2:$D$692,'Infos Relatório'!$B$406,'Faturamento SP3'!$E$2:$E$692,'Infos Relatório'!$B437,'Faturamento SP3'!$Z$2:$Z$692,'Infos Relatório'!O$1)</f>
        <v>0</v>
      </c>
      <c r="U437" s="23">
        <f>COUNTIFS('Faturamento SP3'!$D$2:$D$692,'Infos Relatório'!$B$406,'Faturamento SP3'!$E$2:$E$692,'Infos Relatório'!$B437,'Faturamento SP3'!$Z$2:$Z$692,'Infos Relatório'!U$1)</f>
        <v>0</v>
      </c>
      <c r="V437" s="13">
        <f>SUMIFS('Faturamento SP3'!$G$2:$G$692,'Faturamento SP3'!$D$2:$D$692,'Infos Relatório'!$B$406,'Faturamento SP3'!$E$2:$E$692,'Infos Relatório'!$B437,'Faturamento SP3'!$Z$2:$Z$692,'Infos Relatório'!U$1)</f>
        <v>0</v>
      </c>
      <c r="W437" s="13">
        <f>SUMIFS('Faturamento SP3'!$J$2:$J$692,'Faturamento SP3'!$D$2:$D$692,'Infos Relatório'!$B$406,'Faturamento SP3'!$E$2:$E$692,'Infos Relatório'!$B437,'Faturamento SP3'!$Z$2:$Z$692,'Infos Relatório'!U$1)</f>
        <v>0</v>
      </c>
      <c r="X437" s="14">
        <f>SUMIFS('Faturamento SP3'!$O$2:$O$692,'Faturamento SP3'!$D$2:$D$692,'Infos Relatório'!$B$406,'Faturamento SP3'!$E$2:$E$692,'Infos Relatório'!$B437,'Faturamento SP3'!$Z$2:$Z$692,'Infos Relatório'!U$1,'Faturamento SP3'!$T$2:$T$692,"Sim")+SUMIFS('Faturamento SP3'!$P$2:$P$692,'Faturamento SP3'!$D$2:$D$692,'Infos Relatório'!$B$406,'Faturamento SP3'!$E$2:$E$692,'Infos Relatório'!$B437,'Faturamento SP3'!$Z$2:$Z$692,'Infos Relatório'!U$1,'Faturamento SP3'!$T$2:$T$692,"Sim")</f>
        <v>0</v>
      </c>
      <c r="Y437" s="27" t="e">
        <f t="shared" si="160"/>
        <v>#DIV/0!</v>
      </c>
      <c r="Z437" s="24">
        <f>SUMIFS('Faturamento SP3'!$H$2:$H$692,'Faturamento SP3'!$D$2:$D$692,'Infos Relatório'!$B$406,'Faturamento SP3'!$E$2:$E$692,'Infos Relatório'!$B437,'Faturamento SP3'!$Z$2:$Z$692,'Infos Relatório'!U$1)</f>
        <v>0</v>
      </c>
      <c r="AA437" s="23">
        <f>COUNTIFS('Faturamento SP3'!$D$2:$D$692,'Infos Relatório'!$B$406,'Faturamento SP3'!$E$2:$E$692,'Infos Relatório'!$B437,'Faturamento SP3'!$Z$2:$Z$692,'Infos Relatório'!AA$1)</f>
        <v>0</v>
      </c>
      <c r="AB437" s="13">
        <f>SUMIFS('Faturamento SP3'!$G$2:$G$692,'Faturamento SP3'!$D$2:$D$692,'Infos Relatório'!$B$406,'Faturamento SP3'!$E$2:$E$692,'Infos Relatório'!$B437,'Faturamento SP3'!$Z$2:$Z$692,'Infos Relatório'!AA$1)</f>
        <v>0</v>
      </c>
      <c r="AC437" s="13">
        <f>SUMIFS('Faturamento SP3'!$J$2:$J$692,'Faturamento SP3'!$D$2:$D$692,'Infos Relatório'!$B$406,'Faturamento SP3'!$E$2:$E$692,'Infos Relatório'!$B437,'Faturamento SP3'!$Z$2:$Z$692,'Infos Relatório'!AA$1)</f>
        <v>0</v>
      </c>
      <c r="AD437" s="14">
        <f>SUMIFS('Faturamento SP3'!$O$2:$O$692,'Faturamento SP3'!$D$2:$D$692,'Infos Relatório'!$B$406,'Faturamento SP3'!$E$2:$E$692,'Infos Relatório'!$B437,'Faturamento SP3'!$Z$2:$Z$692,'Infos Relatório'!AA$1,'Faturamento SP3'!$T$2:$T$692,"Sim")+SUMIFS('Faturamento SP3'!$P$2:$P$692,'Faturamento SP3'!$D$2:$D$692,'Infos Relatório'!$B$406,'Faturamento SP3'!$E$2:$E$692,'Infos Relatório'!$B437,'Faturamento SP3'!$Z$2:$Z$692,'Infos Relatório'!AA$1,'Faturamento SP3'!$T$2:$T$692,"Sim")</f>
        <v>0</v>
      </c>
      <c r="AE437" s="27" t="e">
        <f t="shared" si="161"/>
        <v>#DIV/0!</v>
      </c>
      <c r="AF437" s="24">
        <f>SUMIFS('Faturamento SP3'!$H$2:$H$692,'Faturamento SP3'!$D$2:$D$692,'Infos Relatório'!$B$406,'Faturamento SP3'!$E$2:$E$692,'Infos Relatório'!$B437,'Faturamento SP3'!$Z$2:$Z$692,'Infos Relatório'!AA$1)</f>
        <v>0</v>
      </c>
      <c r="AG437" s="23">
        <f>COUNTIFS('Faturamento SP3'!$D$2:$D$692,'Infos Relatório'!$B$406,'Faturamento SP3'!$E$2:$E$692,'Infos Relatório'!$B437,'Faturamento SP3'!$Z$2:$Z$692,'Infos Relatório'!AG$1)</f>
        <v>0</v>
      </c>
      <c r="AH437" s="13">
        <f>SUMIFS('Faturamento SP3'!$G$2:$G$692,'Faturamento SP3'!$D$2:$D$692,'Infos Relatório'!$B$406,'Faturamento SP3'!$E$2:$E$692,'Infos Relatório'!$B437,'Faturamento SP3'!$Z$2:$Z$692,'Infos Relatório'!AG$1)</f>
        <v>0</v>
      </c>
      <c r="AI437" s="13">
        <f>SUMIFS('Faturamento SP3'!$J$2:$J$692,'Faturamento SP3'!$D$2:$D$692,'Infos Relatório'!$B$406,'Faturamento SP3'!$E$2:$E$692,'Infos Relatório'!$B437,'Faturamento SP3'!$Z$2:$Z$692,'Infos Relatório'!AG$1)</f>
        <v>0</v>
      </c>
      <c r="AJ437" s="14">
        <f>SUMIFS('Faturamento SP3'!$O$2:$O$692,'Faturamento SP3'!$D$2:$D$692,'Infos Relatório'!$B$406,'Faturamento SP3'!$E$2:$E$692,'Infos Relatório'!$B437,'Faturamento SP3'!$Z$2:$Z$692,'Infos Relatório'!AG$1,'Faturamento SP3'!$T$2:$T$692,"Sim")+SUMIFS('Faturamento SP3'!$P$2:$P$692,'Faturamento SP3'!$D$2:$D$692,'Infos Relatório'!$B$406,'Faturamento SP3'!$E$2:$E$692,'Infos Relatório'!$B437,'Faturamento SP3'!$Z$2:$Z$692,'Infos Relatório'!AG$1,'Faturamento SP3'!$T$2:$T$692,"Sim")</f>
        <v>0</v>
      </c>
      <c r="AK437" s="27" t="e">
        <f t="shared" si="162"/>
        <v>#DIV/0!</v>
      </c>
      <c r="AL437" s="24">
        <f>SUMIFS('Faturamento SP3'!$H$2:$H$692,'Faturamento SP3'!$D$2:$D$692,'Infos Relatório'!$B$406,'Faturamento SP3'!$E$2:$E$692,'Infos Relatório'!$B437,'Faturamento SP3'!$Z$2:$Z$692,'Infos Relatório'!AG$1)</f>
        <v>0</v>
      </c>
      <c r="AM437" s="23">
        <f>COUNTIFS('Faturamento SP3'!$D$2:$D$692,'Infos Relatório'!$B$406,'Faturamento SP3'!$E$2:$E$692,'Infos Relatório'!$B437,'Faturamento SP3'!$Z$2:$Z$692,'Infos Relatório'!AM$1)</f>
        <v>0</v>
      </c>
      <c r="AN437" s="13">
        <f>SUMIFS('Faturamento SP3'!$G$2:$G$692,'Faturamento SP3'!$D$2:$D$692,'Infos Relatório'!$B$406,'Faturamento SP3'!$E$2:$E$692,'Infos Relatório'!$B437,'Faturamento SP3'!$Z$2:$Z$692,'Infos Relatório'!AM$1)</f>
        <v>0</v>
      </c>
      <c r="AO437" s="13">
        <f>SUMIFS('Faturamento SP3'!$J$2:$J$692,'Faturamento SP3'!$D$2:$D$692,'Infos Relatório'!$B$406,'Faturamento SP3'!$E$2:$E$692,'Infos Relatório'!$B437,'Faturamento SP3'!$Z$2:$Z$692,'Infos Relatório'!AM$1)</f>
        <v>0</v>
      </c>
      <c r="AP437" s="14">
        <f>SUMIFS('Faturamento SP3'!$O$2:$O$692,'Faturamento SP3'!$D$2:$D$692,'Infos Relatório'!$B$406,'Faturamento SP3'!$E$2:$E$692,'Infos Relatório'!$B437,'Faturamento SP3'!$Z$2:$Z$692,'Infos Relatório'!AM$1,'Faturamento SP3'!$T$2:$T$692,"Sim")+SUMIFS('Faturamento SP3'!$P$2:$P$692,'Faturamento SP3'!$D$2:$D$692,'Infos Relatório'!$B$406,'Faturamento SP3'!$E$2:$E$692,'Infos Relatório'!$B437,'Faturamento SP3'!$Z$2:$Z$692,'Infos Relatório'!AM$1,'Faturamento SP3'!$T$2:$T$692,"Sim")</f>
        <v>0</v>
      </c>
      <c r="AQ437" s="27" t="e">
        <f t="shared" si="163"/>
        <v>#DIV/0!</v>
      </c>
      <c r="AR437" s="24">
        <f>SUMIFS('Faturamento SP3'!$H$2:$H$692,'Faturamento SP3'!$D$2:$D$692,'Infos Relatório'!$B$406,'Faturamento SP3'!$E$2:$E$692,'Infos Relatório'!$B437,'Faturamento SP3'!$Z$2:$Z$692,'Infos Relatório'!AM$1)</f>
        <v>0</v>
      </c>
      <c r="AS437" s="23">
        <f>COUNTIFS('Faturamento SP3'!$D$2:$D$692,'Infos Relatório'!$B$406,'Faturamento SP3'!$E$2:$E$692,'Infos Relatório'!$B437,'Faturamento SP3'!$Z$2:$Z$692,'Infos Relatório'!AS$1)</f>
        <v>0</v>
      </c>
      <c r="AT437" s="13">
        <f>SUMIFS('Faturamento SP3'!$G$2:$G$692,'Faturamento SP3'!$D$2:$D$692,'Infos Relatório'!$B$406,'Faturamento SP3'!$E$2:$E$692,'Infos Relatório'!$B437,'Faturamento SP3'!$Z$2:$Z$692,'Infos Relatório'!AS$1)</f>
        <v>0</v>
      </c>
      <c r="AU437" s="13">
        <f>SUMIFS('Faturamento SP3'!$J$2:$J$692,'Faturamento SP3'!$D$2:$D$692,'Infos Relatório'!$B$406,'Faturamento SP3'!$E$2:$E$692,'Infos Relatório'!$B437,'Faturamento SP3'!$Z$2:$Z$692,'Infos Relatório'!AS$1)</f>
        <v>0</v>
      </c>
      <c r="AV437" s="14">
        <f>SUMIFS('Faturamento SP3'!$O$2:$O$692,'Faturamento SP3'!$D$2:$D$692,'Infos Relatório'!$B$406,'Faturamento SP3'!$E$2:$E$692,'Infos Relatório'!$B437,'Faturamento SP3'!$Z$2:$Z$692,'Infos Relatório'!AS$1,'Faturamento SP3'!$T$2:$T$692,"Sim")+SUMIFS('Faturamento SP3'!$P$2:$P$692,'Faturamento SP3'!$D$2:$D$692,'Infos Relatório'!$B$406,'Faturamento SP3'!$E$2:$E$692,'Infos Relatório'!$B437,'Faturamento SP3'!$Z$2:$Z$692,'Infos Relatório'!AS$1,'Faturamento SP3'!$T$2:$T$692,"Sim")</f>
        <v>0</v>
      </c>
      <c r="AW437" s="27" t="e">
        <f t="shared" si="164"/>
        <v>#DIV/0!</v>
      </c>
      <c r="AX437" s="24">
        <f>SUMIFS('Faturamento SP3'!$H$2:$H$692,'Faturamento SP3'!$D$2:$D$692,'Infos Relatório'!$B$406,'Faturamento SP3'!$E$2:$E$692,'Infos Relatório'!$B437,'Faturamento SP3'!$Z$2:$Z$692,'Infos Relatório'!AS$1)</f>
        <v>0</v>
      </c>
      <c r="AY437" s="23">
        <f>COUNTIFS('Faturamento SP3'!$D$2:$D$692,'Infos Relatório'!$B$406,'Faturamento SP3'!$E$2:$E$692,'Infos Relatório'!$B437,'Faturamento SP3'!$Z$2:$Z$692,'Infos Relatório'!AY$1)</f>
        <v>0</v>
      </c>
      <c r="AZ437" s="13">
        <f>SUMIFS('Faturamento SP3'!$G$2:$G$692,'Faturamento SP3'!$D$2:$D$692,'Infos Relatório'!$B$406,'Faturamento SP3'!$E$2:$E$692,'Infos Relatório'!$B437,'Faturamento SP3'!$Z$2:$Z$692,'Infos Relatório'!AY$1)</f>
        <v>0</v>
      </c>
      <c r="BA437" s="13">
        <f>SUMIFS('Faturamento SP3'!$J$2:$J$692,'Faturamento SP3'!$D$2:$D$692,'Infos Relatório'!$B$406,'Faturamento SP3'!$E$2:$E$692,'Infos Relatório'!$B437,'Faturamento SP3'!$Z$2:$Z$692,'Infos Relatório'!AY$1)</f>
        <v>0</v>
      </c>
      <c r="BB437" s="14">
        <f>SUMIFS('Faturamento SP3'!$O$2:$O$692,'Faturamento SP3'!$D$2:$D$692,'Infos Relatório'!$B$406,'Faturamento SP3'!$E$2:$E$692,'Infos Relatório'!$B437,'Faturamento SP3'!$Z$2:$Z$692,'Infos Relatório'!AY$1,'Faturamento SP3'!$T$2:$T$692,"Sim")+SUMIFS('Faturamento SP3'!$P$2:$P$692,'Faturamento SP3'!$D$2:$D$692,'Infos Relatório'!$B$406,'Faturamento SP3'!$E$2:$E$692,'Infos Relatório'!$B437,'Faturamento SP3'!$Z$2:$Z$692,'Infos Relatório'!AY$1,'Faturamento SP3'!$T$2:$T$692,"Sim")</f>
        <v>0</v>
      </c>
      <c r="BC437" s="27" t="e">
        <f t="shared" si="165"/>
        <v>#DIV/0!</v>
      </c>
      <c r="BD437" s="24">
        <f>SUMIFS('Faturamento SP3'!$H$2:$H$692,'Faturamento SP3'!$D$2:$D$692,'Infos Relatório'!$B$406,'Faturamento SP3'!$E$2:$E$692,'Infos Relatório'!$B437,'Faturamento SP3'!$Z$2:$Z$692,'Infos Relatório'!AY$1)</f>
        <v>0</v>
      </c>
      <c r="BE437" s="23">
        <f>COUNTIFS('Faturamento SP3'!$D$2:$D$692,'Infos Relatório'!$B$406,'Faturamento SP3'!$E$2:$E$692,'Infos Relatório'!$B437,'Faturamento SP3'!$Z$2:$Z$692,'Infos Relatório'!BE$1)</f>
        <v>0</v>
      </c>
      <c r="BF437" s="13">
        <f>SUMIFS('Faturamento SP3'!$G$2:$G$692,'Faturamento SP3'!$D$2:$D$692,'Infos Relatório'!$B$406,'Faturamento SP3'!$E$2:$E$692,'Infos Relatório'!$B437,'Faturamento SP3'!$Z$2:$Z$692,'Infos Relatório'!BE$1)</f>
        <v>0</v>
      </c>
      <c r="BG437" s="13">
        <f>SUMIFS('Faturamento SP3'!$J$2:$J$692,'Faturamento SP3'!$D$2:$D$692,'Infos Relatório'!$B$406,'Faturamento SP3'!$E$2:$E$692,'Infos Relatório'!$B437,'Faturamento SP3'!$Z$2:$Z$692,'Infos Relatório'!BE$1)</f>
        <v>0</v>
      </c>
      <c r="BH437" s="14">
        <f>SUMIFS('Faturamento SP3'!$O$2:$O$692,'Faturamento SP3'!$D$2:$D$692,'Infos Relatório'!$B$406,'Faturamento SP3'!$E$2:$E$692,'Infos Relatório'!$B437,'Faturamento SP3'!$Z$2:$Z$692,'Infos Relatório'!BE$1,'Faturamento SP3'!$T$2:$T$692,"Sim")+SUMIFS('Faturamento SP3'!$P$2:$P$692,'Faturamento SP3'!$D$2:$D$692,'Infos Relatório'!$B$406,'Faturamento SP3'!$E$2:$E$692,'Infos Relatório'!$B437,'Faturamento SP3'!$Z$2:$Z$692,'Infos Relatório'!BE$1,'Faturamento SP3'!$T$2:$T$692,"Sim")</f>
        <v>0</v>
      </c>
      <c r="BI437" s="27" t="e">
        <f t="shared" si="166"/>
        <v>#DIV/0!</v>
      </c>
      <c r="BJ437" s="24">
        <f>SUMIFS('Faturamento SP3'!$H$2:$H$692,'Faturamento SP3'!$D$2:$D$692,'Infos Relatório'!$B$406,'Faturamento SP3'!$E$2:$E$692,'Infos Relatório'!$B437,'Faturamento SP3'!$Z$2:$Z$692,'Infos Relatório'!BE$1)</f>
        <v>0</v>
      </c>
      <c r="BK437" s="23">
        <f>COUNTIFS('Faturamento SP3'!$D$2:$D$692,'Infos Relatório'!$B$406,'Faturamento SP3'!$E$2:$E$692,'Infos Relatório'!$B437,'Faturamento SP3'!$Z$2:$Z$692,'Infos Relatório'!BK$1)</f>
        <v>0</v>
      </c>
      <c r="BL437" s="13">
        <f>SUMIFS('Faturamento SP3'!$G$2:$G$692,'Faturamento SP3'!$D$2:$D$692,'Infos Relatório'!$B$406,'Faturamento SP3'!$E$2:$E$692,'Infos Relatório'!$B437,'Faturamento SP3'!$Z$2:$Z$692,'Infos Relatório'!BK$1)</f>
        <v>0</v>
      </c>
      <c r="BM437" s="13">
        <f>SUMIFS('Faturamento SP3'!$J$2:$J$692,'Faturamento SP3'!$D$2:$D$692,'Infos Relatório'!$B$406,'Faturamento SP3'!$E$2:$E$692,'Infos Relatório'!$B437,'Faturamento SP3'!$Z$2:$Z$692,'Infos Relatório'!BK$1)</f>
        <v>0</v>
      </c>
      <c r="BN437" s="14">
        <f>SUMIFS('Faturamento SP3'!$O$2:$O$692,'Faturamento SP3'!$D$2:$D$692,'Infos Relatório'!$B$406,'Faturamento SP3'!$E$2:$E$692,'Infos Relatório'!$B437,'Faturamento SP3'!$Z$2:$Z$692,'Infos Relatório'!BK$1,'Faturamento SP3'!$T$2:$T$692,"Sim")+SUMIFS('Faturamento SP3'!$P$2:$P$692,'Faturamento SP3'!$D$2:$D$692,'Infos Relatório'!$B$406,'Faturamento SP3'!$E$2:$E$692,'Infos Relatório'!$B437,'Faturamento SP3'!$Z$2:$Z$692,'Infos Relatório'!BK$1,'Faturamento SP3'!$T$2:$T$692,"Sim")</f>
        <v>0</v>
      </c>
      <c r="BO437" s="27" t="e">
        <f t="shared" si="167"/>
        <v>#DIV/0!</v>
      </c>
      <c r="BP437" s="24">
        <f>SUMIFS('Faturamento SP3'!$H$2:$H$692,'Faturamento SP3'!$D$2:$D$692,'Infos Relatório'!$B$406,'Faturamento SP3'!$E$2:$E$692,'Infos Relatório'!$B437,'Faturamento SP3'!$Z$2:$Z$692,'Infos Relatório'!BK$1)</f>
        <v>0</v>
      </c>
      <c r="BQ437" s="23">
        <f>COUNTIFS('Faturamento SP3'!$D$2:$D$692,'Infos Relatório'!$B$406,'Faturamento SP3'!$E$2:$E$692,'Infos Relatório'!$B437,'Faturamento SP3'!$Z$2:$Z$692,'Infos Relatório'!BQ$1)</f>
        <v>0</v>
      </c>
      <c r="BR437" s="13">
        <f>SUMIFS('Faturamento SP3'!$G$2:$G$692,'Faturamento SP3'!$D$2:$D$692,'Infos Relatório'!$B$406,'Faturamento SP3'!$E$2:$E$692,'Infos Relatório'!$B437,'Faturamento SP3'!$Z$2:$Z$692,'Infos Relatório'!BQ$1)</f>
        <v>0</v>
      </c>
      <c r="BS437" s="13">
        <f>SUMIFS('Faturamento SP3'!$J$2:$J$692,'Faturamento SP3'!$D$2:$D$692,'Infos Relatório'!$B$406,'Faturamento SP3'!$E$2:$E$692,'Infos Relatório'!$B437,'Faturamento SP3'!$Z$2:$Z$692,'Infos Relatório'!BQ$1)</f>
        <v>0</v>
      </c>
      <c r="BT437" s="14">
        <f>SUMIFS('Faturamento SP3'!$O$2:$O$692,'Faturamento SP3'!$D$2:$D$692,'Infos Relatório'!$B$406,'Faturamento SP3'!$E$2:$E$692,'Infos Relatório'!$B437,'Faturamento SP3'!$Z$2:$Z$692,'Infos Relatório'!BQ$1,'Faturamento SP3'!$T$2:$T$692,"Sim")+SUMIFS('Faturamento SP3'!$P$2:$P$692,'Faturamento SP3'!$D$2:$D$692,'Infos Relatório'!$B$406,'Faturamento SP3'!$E$2:$E$692,'Infos Relatório'!$B437,'Faturamento SP3'!$Z$2:$Z$692,'Infos Relatório'!BQ$1,'Faturamento SP3'!$T$2:$T$692,"Sim")</f>
        <v>0</v>
      </c>
      <c r="BU437" s="27" t="e">
        <f t="shared" si="168"/>
        <v>#DIV/0!</v>
      </c>
      <c r="BV437" s="24">
        <f>SUMIFS('Faturamento SP3'!$H$2:$H$692,'Faturamento SP3'!$D$2:$D$692,'Infos Relatório'!$B$406,'Faturamento SP3'!$E$2:$E$692,'Infos Relatório'!$B437,'Faturamento SP3'!$Z$2:$Z$692,'Infos Relatório'!BQ$1)</f>
        <v>0</v>
      </c>
    </row>
    <row r="438" spans="2:74">
      <c r="B438" s="17" t="s">
        <v>38</v>
      </c>
      <c r="C438" s="23">
        <f>COUNTIFS('Faturamento SP3'!$D$2:$D$692,'Infos Relatório'!$B$406,'Faturamento SP3'!$E$2:$E$692,'Infos Relatório'!$B438,'Faturamento SP3'!$Z$2:$Z$692,'Infos Relatório'!C$1)</f>
        <v>0</v>
      </c>
      <c r="D438" s="13">
        <f>SUMIFS('Faturamento SP3'!$G$2:$G$692,'Faturamento SP3'!$D$2:$D$692,'Infos Relatório'!$B$406,'Faturamento SP3'!$E$2:$E$692,'Infos Relatório'!$B438,'Faturamento SP3'!$Z$2:$Z$692,'Infos Relatório'!C$1)</f>
        <v>0</v>
      </c>
      <c r="E438" s="13">
        <f>SUMIFS('Faturamento SP3'!$J$2:$J$692,'Faturamento SP3'!$D$2:$D$692,'Infos Relatório'!$B$406,'Faturamento SP3'!$E$2:$E$692,'Infos Relatório'!$B438,'Faturamento SP3'!$Z$2:$Z$692,'Infos Relatório'!C$1)</f>
        <v>0</v>
      </c>
      <c r="F438" s="14">
        <f>SUMIFS('Faturamento SP3'!$O$2:$O$692,'Faturamento SP3'!$D$2:$D$692,'Infos Relatório'!$B$406,'Faturamento SP3'!$E$2:$E$692,'Infos Relatório'!$B438,'Faturamento SP3'!$Z$2:$Z$692,'Infos Relatório'!C$1,'Faturamento SP3'!$T$2:$T$692,"Sim")+SUMIFS('Faturamento SP3'!$P$2:$P$692,'Faturamento SP3'!$D$2:$D$692,'Infos Relatório'!$B$406,'Faturamento SP3'!$E$2:$E$692,'Infos Relatório'!$B438,'Faturamento SP3'!$Z$2:$Z$692,'Infos Relatório'!C$1,'Faturamento SP3'!$T$2:$T$692,"Sim")</f>
        <v>0</v>
      </c>
      <c r="G438" s="27" t="e">
        <f t="shared" si="157"/>
        <v>#DIV/0!</v>
      </c>
      <c r="H438" s="24">
        <f>SUMIFS('Faturamento SP3'!$H$2:$H$692,'Faturamento SP3'!$D$2:$D$692,'Infos Relatório'!$B$406,'Faturamento SP3'!$E$2:$E$692,'Infos Relatório'!$B438,'Faturamento SP3'!$Z$2:$Z$692,'Infos Relatório'!C$1)</f>
        <v>0</v>
      </c>
      <c r="I438" s="23">
        <f>COUNTIFS('Faturamento SP3'!$D$2:$D$692,'Infos Relatório'!$B$406,'Faturamento SP3'!$E$2:$E$692,'Infos Relatório'!$B438,'Faturamento SP3'!$Z$2:$Z$692,'Infos Relatório'!I$1)</f>
        <v>0</v>
      </c>
      <c r="J438" s="13">
        <f>SUMIFS('Faturamento SP3'!$G$2:$G$692,'Faturamento SP3'!$D$2:$D$692,'Infos Relatório'!$B$406,'Faturamento SP3'!$E$2:$E$692,'Infos Relatório'!$B438,'Faturamento SP3'!$Z$2:$Z$692,'Infos Relatório'!I$1)</f>
        <v>0</v>
      </c>
      <c r="K438" s="13">
        <f>SUMIFS('Faturamento SP3'!$J$2:$J$692,'Faturamento SP3'!$D$2:$D$692,'Infos Relatório'!$B$406,'Faturamento SP3'!$E$2:$E$692,'Infos Relatório'!$B438,'Faturamento SP3'!$Z$2:$Z$692,'Infos Relatório'!I$1)</f>
        <v>0</v>
      </c>
      <c r="L438" s="14">
        <f>SUMIFS('Faturamento SP3'!$O$2:$O$692,'Faturamento SP3'!$D$2:$D$692,'Infos Relatório'!$B$406,'Faturamento SP3'!$E$2:$E$692,'Infos Relatório'!$B438,'Faturamento SP3'!$Z$2:$Z$692,'Infos Relatório'!I$1,'Faturamento SP3'!$T$2:$T$692,"Sim")+SUMIFS('Faturamento SP3'!$P$2:$P$692,'Faturamento SP3'!$D$2:$D$692,'Infos Relatório'!$B$406,'Faturamento SP3'!$E$2:$E$692,'Infos Relatório'!$B438,'Faturamento SP3'!$Z$2:$Z$692,'Infos Relatório'!I$1,'Faturamento SP3'!$T$2:$T$692,"Sim")</f>
        <v>0</v>
      </c>
      <c r="M438" s="27" t="e">
        <f t="shared" si="158"/>
        <v>#DIV/0!</v>
      </c>
      <c r="N438" s="24">
        <f>SUMIFS('Faturamento SP3'!$H$2:$H$692,'Faturamento SP3'!$D$2:$D$692,'Infos Relatório'!$B$406,'Faturamento SP3'!$E$2:$E$692,'Infos Relatório'!$B438,'Faturamento SP3'!$Z$2:$Z$692,'Infos Relatório'!I$1)</f>
        <v>0</v>
      </c>
      <c r="O438" s="23">
        <f>COUNTIFS('Faturamento SP3'!$D$2:$D$692,'Infos Relatório'!$B$406,'Faturamento SP3'!$E$2:$E$692,'Infos Relatório'!$B438,'Faturamento SP3'!$Z$2:$Z$692,'Infos Relatório'!O$1)</f>
        <v>0</v>
      </c>
      <c r="P438" s="13">
        <f>SUMIFS('Faturamento SP3'!$G$2:$G$692,'Faturamento SP3'!$D$2:$D$692,'Infos Relatório'!$B$406,'Faturamento SP3'!$E$2:$E$692,'Infos Relatório'!$B438,'Faturamento SP3'!$Z$2:$Z$692,'Infos Relatório'!O$1)</f>
        <v>0</v>
      </c>
      <c r="Q438" s="13">
        <f>SUMIFS('Faturamento SP3'!$J$2:$J$692,'Faturamento SP3'!$D$2:$D$692,'Infos Relatório'!$B$406,'Faturamento SP3'!$E$2:$E$692,'Infos Relatório'!$B438,'Faturamento SP3'!$Z$2:$Z$692,'Infos Relatório'!O$1)</f>
        <v>0</v>
      </c>
      <c r="R438" s="14">
        <f>SUMIFS('Faturamento SP3'!$O$2:$O$692,'Faturamento SP3'!$D$2:$D$692,'Infos Relatório'!$B$406,'Faturamento SP3'!$E$2:$E$692,'Infos Relatório'!$B438,'Faturamento SP3'!$Z$2:$Z$692,'Infos Relatório'!O$1,'Faturamento SP3'!$T$2:$T$692,"Sim")+SUMIFS('Faturamento SP3'!$P$2:$P$692,'Faturamento SP3'!$D$2:$D$692,'Infos Relatório'!$B$406,'Faturamento SP3'!$E$2:$E$692,'Infos Relatório'!$B438,'Faturamento SP3'!$Z$2:$Z$692,'Infos Relatório'!O$1,'Faturamento SP3'!$T$2:$T$692,"Sim")</f>
        <v>0</v>
      </c>
      <c r="S438" s="27" t="e">
        <f t="shared" si="159"/>
        <v>#DIV/0!</v>
      </c>
      <c r="T438" s="24">
        <f>SUMIFS('Faturamento SP3'!$H$2:$H$692,'Faturamento SP3'!$D$2:$D$692,'Infos Relatório'!$B$406,'Faturamento SP3'!$E$2:$E$692,'Infos Relatório'!$B438,'Faturamento SP3'!$Z$2:$Z$692,'Infos Relatório'!O$1)</f>
        <v>0</v>
      </c>
      <c r="U438" s="23">
        <f>COUNTIFS('Faturamento SP3'!$D$2:$D$692,'Infos Relatório'!$B$406,'Faturamento SP3'!$E$2:$E$692,'Infos Relatório'!$B438,'Faturamento SP3'!$Z$2:$Z$692,'Infos Relatório'!U$1)</f>
        <v>0</v>
      </c>
      <c r="V438" s="13">
        <f>SUMIFS('Faturamento SP3'!$G$2:$G$692,'Faturamento SP3'!$D$2:$D$692,'Infos Relatório'!$B$406,'Faturamento SP3'!$E$2:$E$692,'Infos Relatório'!$B438,'Faturamento SP3'!$Z$2:$Z$692,'Infos Relatório'!U$1)</f>
        <v>0</v>
      </c>
      <c r="W438" s="13">
        <f>SUMIFS('Faturamento SP3'!$J$2:$J$692,'Faturamento SP3'!$D$2:$D$692,'Infos Relatório'!$B$406,'Faturamento SP3'!$E$2:$E$692,'Infos Relatório'!$B438,'Faturamento SP3'!$Z$2:$Z$692,'Infos Relatório'!U$1)</f>
        <v>0</v>
      </c>
      <c r="X438" s="14">
        <f>SUMIFS('Faturamento SP3'!$O$2:$O$692,'Faturamento SP3'!$D$2:$D$692,'Infos Relatório'!$B$406,'Faturamento SP3'!$E$2:$E$692,'Infos Relatório'!$B438,'Faturamento SP3'!$Z$2:$Z$692,'Infos Relatório'!U$1,'Faturamento SP3'!$T$2:$T$692,"Sim")+SUMIFS('Faturamento SP3'!$P$2:$P$692,'Faturamento SP3'!$D$2:$D$692,'Infos Relatório'!$B$406,'Faturamento SP3'!$E$2:$E$692,'Infos Relatório'!$B438,'Faturamento SP3'!$Z$2:$Z$692,'Infos Relatório'!U$1,'Faturamento SP3'!$T$2:$T$692,"Sim")</f>
        <v>0</v>
      </c>
      <c r="Y438" s="27" t="e">
        <f t="shared" si="160"/>
        <v>#DIV/0!</v>
      </c>
      <c r="Z438" s="24">
        <f>SUMIFS('Faturamento SP3'!$H$2:$H$692,'Faturamento SP3'!$D$2:$D$692,'Infos Relatório'!$B$406,'Faturamento SP3'!$E$2:$E$692,'Infos Relatório'!$B438,'Faturamento SP3'!$Z$2:$Z$692,'Infos Relatório'!U$1)</f>
        <v>0</v>
      </c>
      <c r="AA438" s="23">
        <f>COUNTIFS('Faturamento SP3'!$D$2:$D$692,'Infos Relatório'!$B$406,'Faturamento SP3'!$E$2:$E$692,'Infos Relatório'!$B438,'Faturamento SP3'!$Z$2:$Z$692,'Infos Relatório'!AA$1)</f>
        <v>0</v>
      </c>
      <c r="AB438" s="13">
        <f>SUMIFS('Faturamento SP3'!$G$2:$G$692,'Faturamento SP3'!$D$2:$D$692,'Infos Relatório'!$B$406,'Faturamento SP3'!$E$2:$E$692,'Infos Relatório'!$B438,'Faturamento SP3'!$Z$2:$Z$692,'Infos Relatório'!AA$1)</f>
        <v>0</v>
      </c>
      <c r="AC438" s="13">
        <f>SUMIFS('Faturamento SP3'!$J$2:$J$692,'Faturamento SP3'!$D$2:$D$692,'Infos Relatório'!$B$406,'Faturamento SP3'!$E$2:$E$692,'Infos Relatório'!$B438,'Faturamento SP3'!$Z$2:$Z$692,'Infos Relatório'!AA$1)</f>
        <v>0</v>
      </c>
      <c r="AD438" s="14">
        <f>SUMIFS('Faturamento SP3'!$O$2:$O$692,'Faturamento SP3'!$D$2:$D$692,'Infos Relatório'!$B$406,'Faturamento SP3'!$E$2:$E$692,'Infos Relatório'!$B438,'Faturamento SP3'!$Z$2:$Z$692,'Infos Relatório'!AA$1,'Faturamento SP3'!$T$2:$T$692,"Sim")+SUMIFS('Faturamento SP3'!$P$2:$P$692,'Faturamento SP3'!$D$2:$D$692,'Infos Relatório'!$B$406,'Faturamento SP3'!$E$2:$E$692,'Infos Relatório'!$B438,'Faturamento SP3'!$Z$2:$Z$692,'Infos Relatório'!AA$1,'Faturamento SP3'!$T$2:$T$692,"Sim")</f>
        <v>0</v>
      </c>
      <c r="AE438" s="27" t="e">
        <f t="shared" si="161"/>
        <v>#DIV/0!</v>
      </c>
      <c r="AF438" s="24">
        <f>SUMIFS('Faturamento SP3'!$H$2:$H$692,'Faturamento SP3'!$D$2:$D$692,'Infos Relatório'!$B$406,'Faturamento SP3'!$E$2:$E$692,'Infos Relatório'!$B438,'Faturamento SP3'!$Z$2:$Z$692,'Infos Relatório'!AA$1)</f>
        <v>0</v>
      </c>
      <c r="AG438" s="23">
        <f>COUNTIFS('Faturamento SP3'!$D$2:$D$692,'Infos Relatório'!$B$406,'Faturamento SP3'!$E$2:$E$692,'Infos Relatório'!$B438,'Faturamento SP3'!$Z$2:$Z$692,'Infos Relatório'!AG$1)</f>
        <v>0</v>
      </c>
      <c r="AH438" s="13">
        <f>SUMIFS('Faturamento SP3'!$G$2:$G$692,'Faturamento SP3'!$D$2:$D$692,'Infos Relatório'!$B$406,'Faturamento SP3'!$E$2:$E$692,'Infos Relatório'!$B438,'Faturamento SP3'!$Z$2:$Z$692,'Infos Relatório'!AG$1)</f>
        <v>0</v>
      </c>
      <c r="AI438" s="13">
        <f>SUMIFS('Faturamento SP3'!$J$2:$J$692,'Faturamento SP3'!$D$2:$D$692,'Infos Relatório'!$B$406,'Faturamento SP3'!$E$2:$E$692,'Infos Relatório'!$B438,'Faturamento SP3'!$Z$2:$Z$692,'Infos Relatório'!AG$1)</f>
        <v>0</v>
      </c>
      <c r="AJ438" s="14">
        <f>SUMIFS('Faturamento SP3'!$O$2:$O$692,'Faturamento SP3'!$D$2:$D$692,'Infos Relatório'!$B$406,'Faturamento SP3'!$E$2:$E$692,'Infos Relatório'!$B438,'Faturamento SP3'!$Z$2:$Z$692,'Infos Relatório'!AG$1,'Faturamento SP3'!$T$2:$T$692,"Sim")+SUMIFS('Faturamento SP3'!$P$2:$P$692,'Faturamento SP3'!$D$2:$D$692,'Infos Relatório'!$B$406,'Faturamento SP3'!$E$2:$E$692,'Infos Relatório'!$B438,'Faturamento SP3'!$Z$2:$Z$692,'Infos Relatório'!AG$1,'Faturamento SP3'!$T$2:$T$692,"Sim")</f>
        <v>0</v>
      </c>
      <c r="AK438" s="27" t="e">
        <f t="shared" si="162"/>
        <v>#DIV/0!</v>
      </c>
      <c r="AL438" s="24">
        <f>SUMIFS('Faturamento SP3'!$H$2:$H$692,'Faturamento SP3'!$D$2:$D$692,'Infos Relatório'!$B$406,'Faturamento SP3'!$E$2:$E$692,'Infos Relatório'!$B438,'Faturamento SP3'!$Z$2:$Z$692,'Infos Relatório'!AG$1)</f>
        <v>0</v>
      </c>
      <c r="AM438" s="23">
        <f>COUNTIFS('Faturamento SP3'!$D$2:$D$692,'Infos Relatório'!$B$406,'Faturamento SP3'!$E$2:$E$692,'Infos Relatório'!$B438,'Faturamento SP3'!$Z$2:$Z$692,'Infos Relatório'!AM$1)</f>
        <v>0</v>
      </c>
      <c r="AN438" s="13">
        <f>SUMIFS('Faturamento SP3'!$G$2:$G$692,'Faturamento SP3'!$D$2:$D$692,'Infos Relatório'!$B$406,'Faturamento SP3'!$E$2:$E$692,'Infos Relatório'!$B438,'Faturamento SP3'!$Z$2:$Z$692,'Infos Relatório'!AM$1)</f>
        <v>0</v>
      </c>
      <c r="AO438" s="13">
        <f>SUMIFS('Faturamento SP3'!$J$2:$J$692,'Faturamento SP3'!$D$2:$D$692,'Infos Relatório'!$B$406,'Faturamento SP3'!$E$2:$E$692,'Infos Relatório'!$B438,'Faturamento SP3'!$Z$2:$Z$692,'Infos Relatório'!AM$1)</f>
        <v>0</v>
      </c>
      <c r="AP438" s="14">
        <f>SUMIFS('Faturamento SP3'!$O$2:$O$692,'Faturamento SP3'!$D$2:$D$692,'Infos Relatório'!$B$406,'Faturamento SP3'!$E$2:$E$692,'Infos Relatório'!$B438,'Faturamento SP3'!$Z$2:$Z$692,'Infos Relatório'!AM$1,'Faturamento SP3'!$T$2:$T$692,"Sim")+SUMIFS('Faturamento SP3'!$P$2:$P$692,'Faturamento SP3'!$D$2:$D$692,'Infos Relatório'!$B$406,'Faturamento SP3'!$E$2:$E$692,'Infos Relatório'!$B438,'Faturamento SP3'!$Z$2:$Z$692,'Infos Relatório'!AM$1,'Faturamento SP3'!$T$2:$T$692,"Sim")</f>
        <v>0</v>
      </c>
      <c r="AQ438" s="27" t="e">
        <f t="shared" si="163"/>
        <v>#DIV/0!</v>
      </c>
      <c r="AR438" s="24">
        <f>SUMIFS('Faturamento SP3'!$H$2:$H$692,'Faturamento SP3'!$D$2:$D$692,'Infos Relatório'!$B$406,'Faturamento SP3'!$E$2:$E$692,'Infos Relatório'!$B438,'Faturamento SP3'!$Z$2:$Z$692,'Infos Relatório'!AM$1)</f>
        <v>0</v>
      </c>
      <c r="AS438" s="23">
        <f>COUNTIFS('Faturamento SP3'!$D$2:$D$692,'Infos Relatório'!$B$406,'Faturamento SP3'!$E$2:$E$692,'Infos Relatório'!$B438,'Faturamento SP3'!$Z$2:$Z$692,'Infos Relatório'!AS$1)</f>
        <v>0</v>
      </c>
      <c r="AT438" s="13">
        <f>SUMIFS('Faturamento SP3'!$G$2:$G$692,'Faturamento SP3'!$D$2:$D$692,'Infos Relatório'!$B$406,'Faturamento SP3'!$E$2:$E$692,'Infos Relatório'!$B438,'Faturamento SP3'!$Z$2:$Z$692,'Infos Relatório'!AS$1)</f>
        <v>0</v>
      </c>
      <c r="AU438" s="13">
        <f>SUMIFS('Faturamento SP3'!$J$2:$J$692,'Faturamento SP3'!$D$2:$D$692,'Infos Relatório'!$B$406,'Faturamento SP3'!$E$2:$E$692,'Infos Relatório'!$B438,'Faturamento SP3'!$Z$2:$Z$692,'Infos Relatório'!AS$1)</f>
        <v>0</v>
      </c>
      <c r="AV438" s="14">
        <f>SUMIFS('Faturamento SP3'!$O$2:$O$692,'Faturamento SP3'!$D$2:$D$692,'Infos Relatório'!$B$406,'Faturamento SP3'!$E$2:$E$692,'Infos Relatório'!$B438,'Faturamento SP3'!$Z$2:$Z$692,'Infos Relatório'!AS$1,'Faturamento SP3'!$T$2:$T$692,"Sim")+SUMIFS('Faturamento SP3'!$P$2:$P$692,'Faturamento SP3'!$D$2:$D$692,'Infos Relatório'!$B$406,'Faturamento SP3'!$E$2:$E$692,'Infos Relatório'!$B438,'Faturamento SP3'!$Z$2:$Z$692,'Infos Relatório'!AS$1,'Faturamento SP3'!$T$2:$T$692,"Sim")</f>
        <v>0</v>
      </c>
      <c r="AW438" s="27" t="e">
        <f t="shared" si="164"/>
        <v>#DIV/0!</v>
      </c>
      <c r="AX438" s="24">
        <f>SUMIFS('Faturamento SP3'!$H$2:$H$692,'Faturamento SP3'!$D$2:$D$692,'Infos Relatório'!$B$406,'Faturamento SP3'!$E$2:$E$692,'Infos Relatório'!$B438,'Faturamento SP3'!$Z$2:$Z$692,'Infos Relatório'!AS$1)</f>
        <v>0</v>
      </c>
      <c r="AY438" s="23">
        <f>COUNTIFS('Faturamento SP3'!$D$2:$D$692,'Infos Relatório'!$B$406,'Faturamento SP3'!$E$2:$E$692,'Infos Relatório'!$B438,'Faturamento SP3'!$Z$2:$Z$692,'Infos Relatório'!AY$1)</f>
        <v>0</v>
      </c>
      <c r="AZ438" s="13">
        <f>SUMIFS('Faturamento SP3'!$G$2:$G$692,'Faturamento SP3'!$D$2:$D$692,'Infos Relatório'!$B$406,'Faturamento SP3'!$E$2:$E$692,'Infos Relatório'!$B438,'Faturamento SP3'!$Z$2:$Z$692,'Infos Relatório'!AY$1)</f>
        <v>0</v>
      </c>
      <c r="BA438" s="13">
        <f>SUMIFS('Faturamento SP3'!$J$2:$J$692,'Faturamento SP3'!$D$2:$D$692,'Infos Relatório'!$B$406,'Faturamento SP3'!$E$2:$E$692,'Infos Relatório'!$B438,'Faturamento SP3'!$Z$2:$Z$692,'Infos Relatório'!AY$1)</f>
        <v>0</v>
      </c>
      <c r="BB438" s="14">
        <f>SUMIFS('Faturamento SP3'!$O$2:$O$692,'Faturamento SP3'!$D$2:$D$692,'Infos Relatório'!$B$406,'Faturamento SP3'!$E$2:$E$692,'Infos Relatório'!$B438,'Faturamento SP3'!$Z$2:$Z$692,'Infos Relatório'!AY$1,'Faturamento SP3'!$T$2:$T$692,"Sim")+SUMIFS('Faturamento SP3'!$P$2:$P$692,'Faturamento SP3'!$D$2:$D$692,'Infos Relatório'!$B$406,'Faturamento SP3'!$E$2:$E$692,'Infos Relatório'!$B438,'Faturamento SP3'!$Z$2:$Z$692,'Infos Relatório'!AY$1,'Faturamento SP3'!$T$2:$T$692,"Sim")</f>
        <v>0</v>
      </c>
      <c r="BC438" s="27" t="e">
        <f t="shared" si="165"/>
        <v>#DIV/0!</v>
      </c>
      <c r="BD438" s="24">
        <f>SUMIFS('Faturamento SP3'!$H$2:$H$692,'Faturamento SP3'!$D$2:$D$692,'Infos Relatório'!$B$406,'Faturamento SP3'!$E$2:$E$692,'Infos Relatório'!$B438,'Faturamento SP3'!$Z$2:$Z$692,'Infos Relatório'!AY$1)</f>
        <v>0</v>
      </c>
      <c r="BE438" s="23">
        <f>COUNTIFS('Faturamento SP3'!$D$2:$D$692,'Infos Relatório'!$B$406,'Faturamento SP3'!$E$2:$E$692,'Infos Relatório'!$B438,'Faturamento SP3'!$Z$2:$Z$692,'Infos Relatório'!BE$1)</f>
        <v>0</v>
      </c>
      <c r="BF438" s="13">
        <f>SUMIFS('Faturamento SP3'!$G$2:$G$692,'Faturamento SP3'!$D$2:$D$692,'Infos Relatório'!$B$406,'Faturamento SP3'!$E$2:$E$692,'Infos Relatório'!$B438,'Faturamento SP3'!$Z$2:$Z$692,'Infos Relatório'!BE$1)</f>
        <v>0</v>
      </c>
      <c r="BG438" s="13">
        <f>SUMIFS('Faturamento SP3'!$J$2:$J$692,'Faturamento SP3'!$D$2:$D$692,'Infos Relatório'!$B$406,'Faturamento SP3'!$E$2:$E$692,'Infos Relatório'!$B438,'Faturamento SP3'!$Z$2:$Z$692,'Infos Relatório'!BE$1)</f>
        <v>0</v>
      </c>
      <c r="BH438" s="14">
        <f>SUMIFS('Faturamento SP3'!$O$2:$O$692,'Faturamento SP3'!$D$2:$D$692,'Infos Relatório'!$B$406,'Faturamento SP3'!$E$2:$E$692,'Infos Relatório'!$B438,'Faturamento SP3'!$Z$2:$Z$692,'Infos Relatório'!BE$1,'Faturamento SP3'!$T$2:$T$692,"Sim")+SUMIFS('Faturamento SP3'!$P$2:$P$692,'Faturamento SP3'!$D$2:$D$692,'Infos Relatório'!$B$406,'Faturamento SP3'!$E$2:$E$692,'Infos Relatório'!$B438,'Faturamento SP3'!$Z$2:$Z$692,'Infos Relatório'!BE$1,'Faturamento SP3'!$T$2:$T$692,"Sim")</f>
        <v>0</v>
      </c>
      <c r="BI438" s="27" t="e">
        <f t="shared" si="166"/>
        <v>#DIV/0!</v>
      </c>
      <c r="BJ438" s="24">
        <f>SUMIFS('Faturamento SP3'!$H$2:$H$692,'Faturamento SP3'!$D$2:$D$692,'Infos Relatório'!$B$406,'Faturamento SP3'!$E$2:$E$692,'Infos Relatório'!$B438,'Faturamento SP3'!$Z$2:$Z$692,'Infos Relatório'!BE$1)</f>
        <v>0</v>
      </c>
      <c r="BK438" s="23">
        <f>COUNTIFS('Faturamento SP3'!$D$2:$D$692,'Infos Relatório'!$B$406,'Faturamento SP3'!$E$2:$E$692,'Infos Relatório'!$B438,'Faturamento SP3'!$Z$2:$Z$692,'Infos Relatório'!BK$1)</f>
        <v>0</v>
      </c>
      <c r="BL438" s="13">
        <f>SUMIFS('Faturamento SP3'!$G$2:$G$692,'Faturamento SP3'!$D$2:$D$692,'Infos Relatório'!$B$406,'Faturamento SP3'!$E$2:$E$692,'Infos Relatório'!$B438,'Faturamento SP3'!$Z$2:$Z$692,'Infos Relatório'!BK$1)</f>
        <v>0</v>
      </c>
      <c r="BM438" s="13">
        <f>SUMIFS('Faturamento SP3'!$J$2:$J$692,'Faturamento SP3'!$D$2:$D$692,'Infos Relatório'!$B$406,'Faturamento SP3'!$E$2:$E$692,'Infos Relatório'!$B438,'Faturamento SP3'!$Z$2:$Z$692,'Infos Relatório'!BK$1)</f>
        <v>0</v>
      </c>
      <c r="BN438" s="14">
        <f>SUMIFS('Faturamento SP3'!$O$2:$O$692,'Faturamento SP3'!$D$2:$D$692,'Infos Relatório'!$B$406,'Faturamento SP3'!$E$2:$E$692,'Infos Relatório'!$B438,'Faturamento SP3'!$Z$2:$Z$692,'Infos Relatório'!BK$1,'Faturamento SP3'!$T$2:$T$692,"Sim")+SUMIFS('Faturamento SP3'!$P$2:$P$692,'Faturamento SP3'!$D$2:$D$692,'Infos Relatório'!$B$406,'Faturamento SP3'!$E$2:$E$692,'Infos Relatório'!$B438,'Faturamento SP3'!$Z$2:$Z$692,'Infos Relatório'!BK$1,'Faturamento SP3'!$T$2:$T$692,"Sim")</f>
        <v>0</v>
      </c>
      <c r="BO438" s="27" t="e">
        <f t="shared" si="167"/>
        <v>#DIV/0!</v>
      </c>
      <c r="BP438" s="24">
        <f>SUMIFS('Faturamento SP3'!$H$2:$H$692,'Faturamento SP3'!$D$2:$D$692,'Infos Relatório'!$B$406,'Faturamento SP3'!$E$2:$E$692,'Infos Relatório'!$B438,'Faturamento SP3'!$Z$2:$Z$692,'Infos Relatório'!BK$1)</f>
        <v>0</v>
      </c>
      <c r="BQ438" s="23">
        <f>COUNTIFS('Faturamento SP3'!$D$2:$D$692,'Infos Relatório'!$B$406,'Faturamento SP3'!$E$2:$E$692,'Infos Relatório'!$B438,'Faturamento SP3'!$Z$2:$Z$692,'Infos Relatório'!BQ$1)</f>
        <v>0</v>
      </c>
      <c r="BR438" s="13">
        <f>SUMIFS('Faturamento SP3'!$G$2:$G$692,'Faturamento SP3'!$D$2:$D$692,'Infos Relatório'!$B$406,'Faturamento SP3'!$E$2:$E$692,'Infos Relatório'!$B438,'Faturamento SP3'!$Z$2:$Z$692,'Infos Relatório'!BQ$1)</f>
        <v>0</v>
      </c>
      <c r="BS438" s="13">
        <f>SUMIFS('Faturamento SP3'!$J$2:$J$692,'Faturamento SP3'!$D$2:$D$692,'Infos Relatório'!$B$406,'Faturamento SP3'!$E$2:$E$692,'Infos Relatório'!$B438,'Faturamento SP3'!$Z$2:$Z$692,'Infos Relatório'!BQ$1)</f>
        <v>0</v>
      </c>
      <c r="BT438" s="14">
        <f>SUMIFS('Faturamento SP3'!$O$2:$O$692,'Faturamento SP3'!$D$2:$D$692,'Infos Relatório'!$B$406,'Faturamento SP3'!$E$2:$E$692,'Infos Relatório'!$B438,'Faturamento SP3'!$Z$2:$Z$692,'Infos Relatório'!BQ$1,'Faturamento SP3'!$T$2:$T$692,"Sim")+SUMIFS('Faturamento SP3'!$P$2:$P$692,'Faturamento SP3'!$D$2:$D$692,'Infos Relatório'!$B$406,'Faturamento SP3'!$E$2:$E$692,'Infos Relatório'!$B438,'Faturamento SP3'!$Z$2:$Z$692,'Infos Relatório'!BQ$1,'Faturamento SP3'!$T$2:$T$692,"Sim")</f>
        <v>0</v>
      </c>
      <c r="BU438" s="27" t="e">
        <f t="shared" si="168"/>
        <v>#DIV/0!</v>
      </c>
      <c r="BV438" s="24">
        <f>SUMIFS('Faturamento SP3'!$H$2:$H$692,'Faturamento SP3'!$D$2:$D$692,'Infos Relatório'!$B$406,'Faturamento SP3'!$E$2:$E$692,'Infos Relatório'!$B438,'Faturamento SP3'!$Z$2:$Z$692,'Infos Relatório'!BQ$1)</f>
        <v>0</v>
      </c>
    </row>
    <row r="439" spans="2:74">
      <c r="B439" s="17" t="s">
        <v>39</v>
      </c>
      <c r="C439" s="23">
        <f>COUNTIFS('Faturamento SP3'!$D$2:$D$692,'Infos Relatório'!$B$406,'Faturamento SP3'!$E$2:$E$692,'Infos Relatório'!$B439,'Faturamento SP3'!$Z$2:$Z$692,'Infos Relatório'!C$1)</f>
        <v>0</v>
      </c>
      <c r="D439" s="13">
        <f>SUMIFS('Faturamento SP3'!$G$2:$G$692,'Faturamento SP3'!$D$2:$D$692,'Infos Relatório'!$B$406,'Faturamento SP3'!$E$2:$E$692,'Infos Relatório'!$B439,'Faturamento SP3'!$Z$2:$Z$692,'Infos Relatório'!C$1)</f>
        <v>0</v>
      </c>
      <c r="E439" s="13">
        <f>SUMIFS('Faturamento SP3'!$J$2:$J$692,'Faturamento SP3'!$D$2:$D$692,'Infos Relatório'!$B$406,'Faturamento SP3'!$E$2:$E$692,'Infos Relatório'!$B439,'Faturamento SP3'!$Z$2:$Z$692,'Infos Relatório'!C$1)</f>
        <v>0</v>
      </c>
      <c r="F439" s="14">
        <f>SUMIFS('Faturamento SP3'!$O$2:$O$692,'Faturamento SP3'!$D$2:$D$692,'Infos Relatório'!$B$406,'Faturamento SP3'!$E$2:$E$692,'Infos Relatório'!$B439,'Faturamento SP3'!$Z$2:$Z$692,'Infos Relatório'!C$1,'Faturamento SP3'!$T$2:$T$692,"Sim")+SUMIFS('Faturamento SP3'!$P$2:$P$692,'Faturamento SP3'!$D$2:$D$692,'Infos Relatório'!$B$406,'Faturamento SP3'!$E$2:$E$692,'Infos Relatório'!$B439,'Faturamento SP3'!$Z$2:$Z$692,'Infos Relatório'!C$1,'Faturamento SP3'!$T$2:$T$692,"Sim")</f>
        <v>0</v>
      </c>
      <c r="G439" s="27" t="e">
        <f t="shared" si="157"/>
        <v>#DIV/0!</v>
      </c>
      <c r="H439" s="24">
        <f>SUMIFS('Faturamento SP3'!$H$2:$H$692,'Faturamento SP3'!$D$2:$D$692,'Infos Relatório'!$B$406,'Faturamento SP3'!$E$2:$E$692,'Infos Relatório'!$B439,'Faturamento SP3'!$Z$2:$Z$692,'Infos Relatório'!C$1)</f>
        <v>0</v>
      </c>
      <c r="I439" s="23">
        <f>COUNTIFS('Faturamento SP3'!$D$2:$D$692,'Infos Relatório'!$B$406,'Faturamento SP3'!$E$2:$E$692,'Infos Relatório'!$B439,'Faturamento SP3'!$Z$2:$Z$692,'Infos Relatório'!I$1)</f>
        <v>0</v>
      </c>
      <c r="J439" s="13">
        <f>SUMIFS('Faturamento SP3'!$G$2:$G$692,'Faturamento SP3'!$D$2:$D$692,'Infos Relatório'!$B$406,'Faturamento SP3'!$E$2:$E$692,'Infos Relatório'!$B439,'Faturamento SP3'!$Z$2:$Z$692,'Infos Relatório'!I$1)</f>
        <v>0</v>
      </c>
      <c r="K439" s="13">
        <f>SUMIFS('Faturamento SP3'!$J$2:$J$692,'Faturamento SP3'!$D$2:$D$692,'Infos Relatório'!$B$406,'Faturamento SP3'!$E$2:$E$692,'Infos Relatório'!$B439,'Faturamento SP3'!$Z$2:$Z$692,'Infos Relatório'!I$1)</f>
        <v>0</v>
      </c>
      <c r="L439" s="14">
        <f>SUMIFS('Faturamento SP3'!$O$2:$O$692,'Faturamento SP3'!$D$2:$D$692,'Infos Relatório'!$B$406,'Faturamento SP3'!$E$2:$E$692,'Infos Relatório'!$B439,'Faturamento SP3'!$Z$2:$Z$692,'Infos Relatório'!I$1,'Faturamento SP3'!$T$2:$T$692,"Sim")+SUMIFS('Faturamento SP3'!$P$2:$P$692,'Faturamento SP3'!$D$2:$D$692,'Infos Relatório'!$B$406,'Faturamento SP3'!$E$2:$E$692,'Infos Relatório'!$B439,'Faturamento SP3'!$Z$2:$Z$692,'Infos Relatório'!I$1,'Faturamento SP3'!$T$2:$T$692,"Sim")</f>
        <v>0</v>
      </c>
      <c r="M439" s="27" t="e">
        <f t="shared" si="158"/>
        <v>#DIV/0!</v>
      </c>
      <c r="N439" s="24">
        <f>SUMIFS('Faturamento SP3'!$H$2:$H$692,'Faturamento SP3'!$D$2:$D$692,'Infos Relatório'!$B$406,'Faturamento SP3'!$E$2:$E$692,'Infos Relatório'!$B439,'Faturamento SP3'!$Z$2:$Z$692,'Infos Relatório'!I$1)</f>
        <v>0</v>
      </c>
      <c r="O439" s="23">
        <f>COUNTIFS('Faturamento SP3'!$D$2:$D$692,'Infos Relatório'!$B$406,'Faturamento SP3'!$E$2:$E$692,'Infos Relatório'!$B439,'Faturamento SP3'!$Z$2:$Z$692,'Infos Relatório'!O$1)</f>
        <v>0</v>
      </c>
      <c r="P439" s="13">
        <f>SUMIFS('Faturamento SP3'!$G$2:$G$692,'Faturamento SP3'!$D$2:$D$692,'Infos Relatório'!$B$406,'Faturamento SP3'!$E$2:$E$692,'Infos Relatório'!$B439,'Faturamento SP3'!$Z$2:$Z$692,'Infos Relatório'!O$1)</f>
        <v>0</v>
      </c>
      <c r="Q439" s="13">
        <f>SUMIFS('Faturamento SP3'!$J$2:$J$692,'Faturamento SP3'!$D$2:$D$692,'Infos Relatório'!$B$406,'Faturamento SP3'!$E$2:$E$692,'Infos Relatório'!$B439,'Faturamento SP3'!$Z$2:$Z$692,'Infos Relatório'!O$1)</f>
        <v>0</v>
      </c>
      <c r="R439" s="14">
        <f>SUMIFS('Faturamento SP3'!$O$2:$O$692,'Faturamento SP3'!$D$2:$D$692,'Infos Relatório'!$B$406,'Faturamento SP3'!$E$2:$E$692,'Infos Relatório'!$B439,'Faturamento SP3'!$Z$2:$Z$692,'Infos Relatório'!O$1,'Faturamento SP3'!$T$2:$T$692,"Sim")+SUMIFS('Faturamento SP3'!$P$2:$P$692,'Faturamento SP3'!$D$2:$D$692,'Infos Relatório'!$B$406,'Faturamento SP3'!$E$2:$E$692,'Infos Relatório'!$B439,'Faturamento SP3'!$Z$2:$Z$692,'Infos Relatório'!O$1,'Faturamento SP3'!$T$2:$T$692,"Sim")</f>
        <v>0</v>
      </c>
      <c r="S439" s="27" t="e">
        <f t="shared" si="159"/>
        <v>#DIV/0!</v>
      </c>
      <c r="T439" s="24">
        <f>SUMIFS('Faturamento SP3'!$H$2:$H$692,'Faturamento SP3'!$D$2:$D$692,'Infos Relatório'!$B$406,'Faturamento SP3'!$E$2:$E$692,'Infos Relatório'!$B439,'Faturamento SP3'!$Z$2:$Z$692,'Infos Relatório'!O$1)</f>
        <v>0</v>
      </c>
      <c r="U439" s="23">
        <f>COUNTIFS('Faturamento SP3'!$D$2:$D$692,'Infos Relatório'!$B$406,'Faturamento SP3'!$E$2:$E$692,'Infos Relatório'!$B439,'Faturamento SP3'!$Z$2:$Z$692,'Infos Relatório'!U$1)</f>
        <v>0</v>
      </c>
      <c r="V439" s="13">
        <f>SUMIFS('Faturamento SP3'!$G$2:$G$692,'Faturamento SP3'!$D$2:$D$692,'Infos Relatório'!$B$406,'Faturamento SP3'!$E$2:$E$692,'Infos Relatório'!$B439,'Faturamento SP3'!$Z$2:$Z$692,'Infos Relatório'!U$1)</f>
        <v>0</v>
      </c>
      <c r="W439" s="13">
        <f>SUMIFS('Faturamento SP3'!$J$2:$J$692,'Faturamento SP3'!$D$2:$D$692,'Infos Relatório'!$B$406,'Faturamento SP3'!$E$2:$E$692,'Infos Relatório'!$B439,'Faturamento SP3'!$Z$2:$Z$692,'Infos Relatório'!U$1)</f>
        <v>0</v>
      </c>
      <c r="X439" s="14">
        <f>SUMIFS('Faturamento SP3'!$O$2:$O$692,'Faturamento SP3'!$D$2:$D$692,'Infos Relatório'!$B$406,'Faturamento SP3'!$E$2:$E$692,'Infos Relatório'!$B439,'Faturamento SP3'!$Z$2:$Z$692,'Infos Relatório'!U$1,'Faturamento SP3'!$T$2:$T$692,"Sim")+SUMIFS('Faturamento SP3'!$P$2:$P$692,'Faturamento SP3'!$D$2:$D$692,'Infos Relatório'!$B$406,'Faturamento SP3'!$E$2:$E$692,'Infos Relatório'!$B439,'Faturamento SP3'!$Z$2:$Z$692,'Infos Relatório'!U$1,'Faturamento SP3'!$T$2:$T$692,"Sim")</f>
        <v>0</v>
      </c>
      <c r="Y439" s="27" t="e">
        <f t="shared" si="160"/>
        <v>#DIV/0!</v>
      </c>
      <c r="Z439" s="24">
        <f>SUMIFS('Faturamento SP3'!$H$2:$H$692,'Faturamento SP3'!$D$2:$D$692,'Infos Relatório'!$B$406,'Faturamento SP3'!$E$2:$E$692,'Infos Relatório'!$B439,'Faturamento SP3'!$Z$2:$Z$692,'Infos Relatório'!U$1)</f>
        <v>0</v>
      </c>
      <c r="AA439" s="23">
        <f>COUNTIFS('Faturamento SP3'!$D$2:$D$692,'Infos Relatório'!$B$406,'Faturamento SP3'!$E$2:$E$692,'Infos Relatório'!$B439,'Faturamento SP3'!$Z$2:$Z$692,'Infos Relatório'!AA$1)</f>
        <v>0</v>
      </c>
      <c r="AB439" s="13">
        <f>SUMIFS('Faturamento SP3'!$G$2:$G$692,'Faturamento SP3'!$D$2:$D$692,'Infos Relatório'!$B$406,'Faturamento SP3'!$E$2:$E$692,'Infos Relatório'!$B439,'Faturamento SP3'!$Z$2:$Z$692,'Infos Relatório'!AA$1)</f>
        <v>0</v>
      </c>
      <c r="AC439" s="13">
        <f>SUMIFS('Faturamento SP3'!$J$2:$J$692,'Faturamento SP3'!$D$2:$D$692,'Infos Relatório'!$B$406,'Faturamento SP3'!$E$2:$E$692,'Infos Relatório'!$B439,'Faturamento SP3'!$Z$2:$Z$692,'Infos Relatório'!AA$1)</f>
        <v>0</v>
      </c>
      <c r="AD439" s="14">
        <f>SUMIFS('Faturamento SP3'!$O$2:$O$692,'Faturamento SP3'!$D$2:$D$692,'Infos Relatório'!$B$406,'Faturamento SP3'!$E$2:$E$692,'Infos Relatório'!$B439,'Faturamento SP3'!$Z$2:$Z$692,'Infos Relatório'!AA$1,'Faturamento SP3'!$T$2:$T$692,"Sim")+SUMIFS('Faturamento SP3'!$P$2:$P$692,'Faturamento SP3'!$D$2:$D$692,'Infos Relatório'!$B$406,'Faturamento SP3'!$E$2:$E$692,'Infos Relatório'!$B439,'Faturamento SP3'!$Z$2:$Z$692,'Infos Relatório'!AA$1,'Faturamento SP3'!$T$2:$T$692,"Sim")</f>
        <v>0</v>
      </c>
      <c r="AE439" s="27" t="e">
        <f t="shared" si="161"/>
        <v>#DIV/0!</v>
      </c>
      <c r="AF439" s="24">
        <f>SUMIFS('Faturamento SP3'!$H$2:$H$692,'Faturamento SP3'!$D$2:$D$692,'Infos Relatório'!$B$406,'Faturamento SP3'!$E$2:$E$692,'Infos Relatório'!$B439,'Faturamento SP3'!$Z$2:$Z$692,'Infos Relatório'!AA$1)</f>
        <v>0</v>
      </c>
      <c r="AG439" s="23">
        <f>COUNTIFS('Faturamento SP3'!$D$2:$D$692,'Infos Relatório'!$B$406,'Faturamento SP3'!$E$2:$E$692,'Infos Relatório'!$B439,'Faturamento SP3'!$Z$2:$Z$692,'Infos Relatório'!AG$1)</f>
        <v>0</v>
      </c>
      <c r="AH439" s="13">
        <f>SUMIFS('Faturamento SP3'!$G$2:$G$692,'Faturamento SP3'!$D$2:$D$692,'Infos Relatório'!$B$406,'Faturamento SP3'!$E$2:$E$692,'Infos Relatório'!$B439,'Faturamento SP3'!$Z$2:$Z$692,'Infos Relatório'!AG$1)</f>
        <v>0</v>
      </c>
      <c r="AI439" s="13">
        <f>SUMIFS('Faturamento SP3'!$J$2:$J$692,'Faturamento SP3'!$D$2:$D$692,'Infos Relatório'!$B$406,'Faturamento SP3'!$E$2:$E$692,'Infos Relatório'!$B439,'Faturamento SP3'!$Z$2:$Z$692,'Infos Relatório'!AG$1)</f>
        <v>0</v>
      </c>
      <c r="AJ439" s="14">
        <f>SUMIFS('Faturamento SP3'!$O$2:$O$692,'Faturamento SP3'!$D$2:$D$692,'Infos Relatório'!$B$406,'Faturamento SP3'!$E$2:$E$692,'Infos Relatório'!$B439,'Faturamento SP3'!$Z$2:$Z$692,'Infos Relatório'!AG$1,'Faturamento SP3'!$T$2:$T$692,"Sim")+SUMIFS('Faturamento SP3'!$P$2:$P$692,'Faturamento SP3'!$D$2:$D$692,'Infos Relatório'!$B$406,'Faturamento SP3'!$E$2:$E$692,'Infos Relatório'!$B439,'Faturamento SP3'!$Z$2:$Z$692,'Infos Relatório'!AG$1,'Faturamento SP3'!$T$2:$T$692,"Sim")</f>
        <v>0</v>
      </c>
      <c r="AK439" s="27" t="e">
        <f t="shared" si="162"/>
        <v>#DIV/0!</v>
      </c>
      <c r="AL439" s="24">
        <f>SUMIFS('Faturamento SP3'!$H$2:$H$692,'Faturamento SP3'!$D$2:$D$692,'Infos Relatório'!$B$406,'Faturamento SP3'!$E$2:$E$692,'Infos Relatório'!$B439,'Faturamento SP3'!$Z$2:$Z$692,'Infos Relatório'!AG$1)</f>
        <v>0</v>
      </c>
      <c r="AM439" s="23">
        <f>COUNTIFS('Faturamento SP3'!$D$2:$D$692,'Infos Relatório'!$B$406,'Faturamento SP3'!$E$2:$E$692,'Infos Relatório'!$B439,'Faturamento SP3'!$Z$2:$Z$692,'Infos Relatório'!AM$1)</f>
        <v>0</v>
      </c>
      <c r="AN439" s="13">
        <f>SUMIFS('Faturamento SP3'!$G$2:$G$692,'Faturamento SP3'!$D$2:$D$692,'Infos Relatório'!$B$406,'Faturamento SP3'!$E$2:$E$692,'Infos Relatório'!$B439,'Faturamento SP3'!$Z$2:$Z$692,'Infos Relatório'!AM$1)</f>
        <v>0</v>
      </c>
      <c r="AO439" s="13">
        <f>SUMIFS('Faturamento SP3'!$J$2:$J$692,'Faturamento SP3'!$D$2:$D$692,'Infos Relatório'!$B$406,'Faturamento SP3'!$E$2:$E$692,'Infos Relatório'!$B439,'Faturamento SP3'!$Z$2:$Z$692,'Infos Relatório'!AM$1)</f>
        <v>0</v>
      </c>
      <c r="AP439" s="14">
        <f>SUMIFS('Faturamento SP3'!$O$2:$O$692,'Faturamento SP3'!$D$2:$D$692,'Infos Relatório'!$B$406,'Faturamento SP3'!$E$2:$E$692,'Infos Relatório'!$B439,'Faturamento SP3'!$Z$2:$Z$692,'Infos Relatório'!AM$1,'Faturamento SP3'!$T$2:$T$692,"Sim")+SUMIFS('Faturamento SP3'!$P$2:$P$692,'Faturamento SP3'!$D$2:$D$692,'Infos Relatório'!$B$406,'Faturamento SP3'!$E$2:$E$692,'Infos Relatório'!$B439,'Faturamento SP3'!$Z$2:$Z$692,'Infos Relatório'!AM$1,'Faturamento SP3'!$T$2:$T$692,"Sim")</f>
        <v>0</v>
      </c>
      <c r="AQ439" s="27" t="e">
        <f t="shared" si="163"/>
        <v>#DIV/0!</v>
      </c>
      <c r="AR439" s="24">
        <f>SUMIFS('Faturamento SP3'!$H$2:$H$692,'Faturamento SP3'!$D$2:$D$692,'Infos Relatório'!$B$406,'Faturamento SP3'!$E$2:$E$692,'Infos Relatório'!$B439,'Faturamento SP3'!$Z$2:$Z$692,'Infos Relatório'!AM$1)</f>
        <v>0</v>
      </c>
      <c r="AS439" s="23">
        <f>COUNTIFS('Faturamento SP3'!$D$2:$D$692,'Infos Relatório'!$B$406,'Faturamento SP3'!$E$2:$E$692,'Infos Relatório'!$B439,'Faturamento SP3'!$Z$2:$Z$692,'Infos Relatório'!AS$1)</f>
        <v>0</v>
      </c>
      <c r="AT439" s="13">
        <f>SUMIFS('Faturamento SP3'!$G$2:$G$692,'Faturamento SP3'!$D$2:$D$692,'Infos Relatório'!$B$406,'Faturamento SP3'!$E$2:$E$692,'Infos Relatório'!$B439,'Faturamento SP3'!$Z$2:$Z$692,'Infos Relatório'!AS$1)</f>
        <v>0</v>
      </c>
      <c r="AU439" s="13">
        <f>SUMIFS('Faturamento SP3'!$J$2:$J$692,'Faturamento SP3'!$D$2:$D$692,'Infos Relatório'!$B$406,'Faturamento SP3'!$E$2:$E$692,'Infos Relatório'!$B439,'Faturamento SP3'!$Z$2:$Z$692,'Infos Relatório'!AS$1)</f>
        <v>0</v>
      </c>
      <c r="AV439" s="14">
        <f>SUMIFS('Faturamento SP3'!$O$2:$O$692,'Faturamento SP3'!$D$2:$D$692,'Infos Relatório'!$B$406,'Faturamento SP3'!$E$2:$E$692,'Infos Relatório'!$B439,'Faturamento SP3'!$Z$2:$Z$692,'Infos Relatório'!AS$1,'Faturamento SP3'!$T$2:$T$692,"Sim")+SUMIFS('Faturamento SP3'!$P$2:$P$692,'Faturamento SP3'!$D$2:$D$692,'Infos Relatório'!$B$406,'Faturamento SP3'!$E$2:$E$692,'Infos Relatório'!$B439,'Faturamento SP3'!$Z$2:$Z$692,'Infos Relatório'!AS$1,'Faturamento SP3'!$T$2:$T$692,"Sim")</f>
        <v>0</v>
      </c>
      <c r="AW439" s="27" t="e">
        <f t="shared" si="164"/>
        <v>#DIV/0!</v>
      </c>
      <c r="AX439" s="24">
        <f>SUMIFS('Faturamento SP3'!$H$2:$H$692,'Faturamento SP3'!$D$2:$D$692,'Infos Relatório'!$B$406,'Faturamento SP3'!$E$2:$E$692,'Infos Relatório'!$B439,'Faturamento SP3'!$Z$2:$Z$692,'Infos Relatório'!AS$1)</f>
        <v>0</v>
      </c>
      <c r="AY439" s="23">
        <f>COUNTIFS('Faturamento SP3'!$D$2:$D$692,'Infos Relatório'!$B$406,'Faturamento SP3'!$E$2:$E$692,'Infos Relatório'!$B439,'Faturamento SP3'!$Z$2:$Z$692,'Infos Relatório'!AY$1)</f>
        <v>0</v>
      </c>
      <c r="AZ439" s="13">
        <f>SUMIFS('Faturamento SP3'!$G$2:$G$692,'Faturamento SP3'!$D$2:$D$692,'Infos Relatório'!$B$406,'Faturamento SP3'!$E$2:$E$692,'Infos Relatório'!$B439,'Faturamento SP3'!$Z$2:$Z$692,'Infos Relatório'!AY$1)</f>
        <v>0</v>
      </c>
      <c r="BA439" s="13">
        <f>SUMIFS('Faturamento SP3'!$J$2:$J$692,'Faturamento SP3'!$D$2:$D$692,'Infos Relatório'!$B$406,'Faturamento SP3'!$E$2:$E$692,'Infos Relatório'!$B439,'Faturamento SP3'!$Z$2:$Z$692,'Infos Relatório'!AY$1)</f>
        <v>0</v>
      </c>
      <c r="BB439" s="14">
        <f>SUMIFS('Faturamento SP3'!$O$2:$O$692,'Faturamento SP3'!$D$2:$D$692,'Infos Relatório'!$B$406,'Faturamento SP3'!$E$2:$E$692,'Infos Relatório'!$B439,'Faturamento SP3'!$Z$2:$Z$692,'Infos Relatório'!AY$1,'Faturamento SP3'!$T$2:$T$692,"Sim")+SUMIFS('Faturamento SP3'!$P$2:$P$692,'Faturamento SP3'!$D$2:$D$692,'Infos Relatório'!$B$406,'Faturamento SP3'!$E$2:$E$692,'Infos Relatório'!$B439,'Faturamento SP3'!$Z$2:$Z$692,'Infos Relatório'!AY$1,'Faturamento SP3'!$T$2:$T$692,"Sim")</f>
        <v>0</v>
      </c>
      <c r="BC439" s="27" t="e">
        <f t="shared" si="165"/>
        <v>#DIV/0!</v>
      </c>
      <c r="BD439" s="24">
        <f>SUMIFS('Faturamento SP3'!$H$2:$H$692,'Faturamento SP3'!$D$2:$D$692,'Infos Relatório'!$B$406,'Faturamento SP3'!$E$2:$E$692,'Infos Relatório'!$B439,'Faturamento SP3'!$Z$2:$Z$692,'Infos Relatório'!AY$1)</f>
        <v>0</v>
      </c>
      <c r="BE439" s="23">
        <f>COUNTIFS('Faturamento SP3'!$D$2:$D$692,'Infos Relatório'!$B$406,'Faturamento SP3'!$E$2:$E$692,'Infos Relatório'!$B439,'Faturamento SP3'!$Z$2:$Z$692,'Infos Relatório'!BE$1)</f>
        <v>0</v>
      </c>
      <c r="BF439" s="13">
        <f>SUMIFS('Faturamento SP3'!$G$2:$G$692,'Faturamento SP3'!$D$2:$D$692,'Infos Relatório'!$B$406,'Faturamento SP3'!$E$2:$E$692,'Infos Relatório'!$B439,'Faturamento SP3'!$Z$2:$Z$692,'Infos Relatório'!BE$1)</f>
        <v>0</v>
      </c>
      <c r="BG439" s="13">
        <f>SUMIFS('Faturamento SP3'!$J$2:$J$692,'Faturamento SP3'!$D$2:$D$692,'Infos Relatório'!$B$406,'Faturamento SP3'!$E$2:$E$692,'Infos Relatório'!$B439,'Faturamento SP3'!$Z$2:$Z$692,'Infos Relatório'!BE$1)</f>
        <v>0</v>
      </c>
      <c r="BH439" s="14">
        <f>SUMIFS('Faturamento SP3'!$O$2:$O$692,'Faturamento SP3'!$D$2:$D$692,'Infos Relatório'!$B$406,'Faturamento SP3'!$E$2:$E$692,'Infos Relatório'!$B439,'Faturamento SP3'!$Z$2:$Z$692,'Infos Relatório'!BE$1,'Faturamento SP3'!$T$2:$T$692,"Sim")+SUMIFS('Faturamento SP3'!$P$2:$P$692,'Faturamento SP3'!$D$2:$D$692,'Infos Relatório'!$B$406,'Faturamento SP3'!$E$2:$E$692,'Infos Relatório'!$B439,'Faturamento SP3'!$Z$2:$Z$692,'Infos Relatório'!BE$1,'Faturamento SP3'!$T$2:$T$692,"Sim")</f>
        <v>0</v>
      </c>
      <c r="BI439" s="27" t="e">
        <f t="shared" si="166"/>
        <v>#DIV/0!</v>
      </c>
      <c r="BJ439" s="24">
        <f>SUMIFS('Faturamento SP3'!$H$2:$H$692,'Faturamento SP3'!$D$2:$D$692,'Infos Relatório'!$B$406,'Faturamento SP3'!$E$2:$E$692,'Infos Relatório'!$B439,'Faturamento SP3'!$Z$2:$Z$692,'Infos Relatório'!BE$1)</f>
        <v>0</v>
      </c>
      <c r="BK439" s="23">
        <f>COUNTIFS('Faturamento SP3'!$D$2:$D$692,'Infos Relatório'!$B$406,'Faturamento SP3'!$E$2:$E$692,'Infos Relatório'!$B439,'Faturamento SP3'!$Z$2:$Z$692,'Infos Relatório'!BK$1)</f>
        <v>0</v>
      </c>
      <c r="BL439" s="13">
        <f>SUMIFS('Faturamento SP3'!$G$2:$G$692,'Faturamento SP3'!$D$2:$D$692,'Infos Relatório'!$B$406,'Faturamento SP3'!$E$2:$E$692,'Infos Relatório'!$B439,'Faturamento SP3'!$Z$2:$Z$692,'Infos Relatório'!BK$1)</f>
        <v>0</v>
      </c>
      <c r="BM439" s="13">
        <f>SUMIFS('Faturamento SP3'!$J$2:$J$692,'Faturamento SP3'!$D$2:$D$692,'Infos Relatório'!$B$406,'Faturamento SP3'!$E$2:$E$692,'Infos Relatório'!$B439,'Faturamento SP3'!$Z$2:$Z$692,'Infos Relatório'!BK$1)</f>
        <v>0</v>
      </c>
      <c r="BN439" s="14">
        <f>SUMIFS('Faturamento SP3'!$O$2:$O$692,'Faturamento SP3'!$D$2:$D$692,'Infos Relatório'!$B$406,'Faturamento SP3'!$E$2:$E$692,'Infos Relatório'!$B439,'Faturamento SP3'!$Z$2:$Z$692,'Infos Relatório'!BK$1,'Faturamento SP3'!$T$2:$T$692,"Sim")+SUMIFS('Faturamento SP3'!$P$2:$P$692,'Faturamento SP3'!$D$2:$D$692,'Infos Relatório'!$B$406,'Faturamento SP3'!$E$2:$E$692,'Infos Relatório'!$B439,'Faturamento SP3'!$Z$2:$Z$692,'Infos Relatório'!BK$1,'Faturamento SP3'!$T$2:$T$692,"Sim")</f>
        <v>0</v>
      </c>
      <c r="BO439" s="27" t="e">
        <f t="shared" si="167"/>
        <v>#DIV/0!</v>
      </c>
      <c r="BP439" s="24">
        <f>SUMIFS('Faturamento SP3'!$H$2:$H$692,'Faturamento SP3'!$D$2:$D$692,'Infos Relatório'!$B$406,'Faturamento SP3'!$E$2:$E$692,'Infos Relatório'!$B439,'Faturamento SP3'!$Z$2:$Z$692,'Infos Relatório'!BK$1)</f>
        <v>0</v>
      </c>
      <c r="BQ439" s="23">
        <f>COUNTIFS('Faturamento SP3'!$D$2:$D$692,'Infos Relatório'!$B$406,'Faturamento SP3'!$E$2:$E$692,'Infos Relatório'!$B439,'Faturamento SP3'!$Z$2:$Z$692,'Infos Relatório'!BQ$1)</f>
        <v>0</v>
      </c>
      <c r="BR439" s="13">
        <f>SUMIFS('Faturamento SP3'!$G$2:$G$692,'Faturamento SP3'!$D$2:$D$692,'Infos Relatório'!$B$406,'Faturamento SP3'!$E$2:$E$692,'Infos Relatório'!$B439,'Faturamento SP3'!$Z$2:$Z$692,'Infos Relatório'!BQ$1)</f>
        <v>0</v>
      </c>
      <c r="BS439" s="13">
        <f>SUMIFS('Faturamento SP3'!$J$2:$J$692,'Faturamento SP3'!$D$2:$D$692,'Infos Relatório'!$B$406,'Faturamento SP3'!$E$2:$E$692,'Infos Relatório'!$B439,'Faturamento SP3'!$Z$2:$Z$692,'Infos Relatório'!BQ$1)</f>
        <v>0</v>
      </c>
      <c r="BT439" s="14">
        <f>SUMIFS('Faturamento SP3'!$O$2:$O$692,'Faturamento SP3'!$D$2:$D$692,'Infos Relatório'!$B$406,'Faturamento SP3'!$E$2:$E$692,'Infos Relatório'!$B439,'Faturamento SP3'!$Z$2:$Z$692,'Infos Relatório'!BQ$1,'Faturamento SP3'!$T$2:$T$692,"Sim")+SUMIFS('Faturamento SP3'!$P$2:$P$692,'Faturamento SP3'!$D$2:$D$692,'Infos Relatório'!$B$406,'Faturamento SP3'!$E$2:$E$692,'Infos Relatório'!$B439,'Faturamento SP3'!$Z$2:$Z$692,'Infos Relatório'!BQ$1,'Faturamento SP3'!$T$2:$T$692,"Sim")</f>
        <v>0</v>
      </c>
      <c r="BU439" s="27" t="e">
        <f t="shared" si="168"/>
        <v>#DIV/0!</v>
      </c>
      <c r="BV439" s="24">
        <f>SUMIFS('Faturamento SP3'!$H$2:$H$692,'Faturamento SP3'!$D$2:$D$692,'Infos Relatório'!$B$406,'Faturamento SP3'!$E$2:$E$692,'Infos Relatório'!$B439,'Faturamento SP3'!$Z$2:$Z$692,'Infos Relatório'!BQ$1)</f>
        <v>0</v>
      </c>
    </row>
    <row r="440" spans="2:74">
      <c r="B440" s="17" t="s">
        <v>40</v>
      </c>
      <c r="C440" s="23">
        <f>COUNTIFS('Faturamento SP3'!$D$2:$D$692,'Infos Relatório'!$B$406,'Faturamento SP3'!$E$2:$E$692,'Infos Relatório'!$B440,'Faturamento SP3'!$Z$2:$Z$692,'Infos Relatório'!C$1)</f>
        <v>0</v>
      </c>
      <c r="D440" s="13">
        <f>SUMIFS('Faturamento SP3'!$G$2:$G$692,'Faturamento SP3'!$D$2:$D$692,'Infos Relatório'!$B$406,'Faturamento SP3'!$E$2:$E$692,'Infos Relatório'!$B440,'Faturamento SP3'!$Z$2:$Z$692,'Infos Relatório'!C$1)</f>
        <v>0</v>
      </c>
      <c r="E440" s="13">
        <f>SUMIFS('Faturamento SP3'!$J$2:$J$692,'Faturamento SP3'!$D$2:$D$692,'Infos Relatório'!$B$406,'Faturamento SP3'!$E$2:$E$692,'Infos Relatório'!$B440,'Faturamento SP3'!$Z$2:$Z$692,'Infos Relatório'!C$1)</f>
        <v>0</v>
      </c>
      <c r="F440" s="14">
        <f>SUMIFS('Faturamento SP3'!$O$2:$O$692,'Faturamento SP3'!$D$2:$D$692,'Infos Relatório'!$B$406,'Faturamento SP3'!$E$2:$E$692,'Infos Relatório'!$B440,'Faturamento SP3'!$Z$2:$Z$692,'Infos Relatório'!C$1,'Faturamento SP3'!$T$2:$T$692,"Sim")+SUMIFS('Faturamento SP3'!$P$2:$P$692,'Faturamento SP3'!$D$2:$D$692,'Infos Relatório'!$B$406,'Faturamento SP3'!$E$2:$E$692,'Infos Relatório'!$B440,'Faturamento SP3'!$Z$2:$Z$692,'Infos Relatório'!C$1,'Faturamento SP3'!$T$2:$T$692,"Sim")</f>
        <v>0</v>
      </c>
      <c r="G440" s="27" t="e">
        <f t="shared" si="157"/>
        <v>#DIV/0!</v>
      </c>
      <c r="H440" s="24">
        <f>SUMIFS('Faturamento SP3'!$H$2:$H$692,'Faturamento SP3'!$D$2:$D$692,'Infos Relatório'!$B$406,'Faturamento SP3'!$E$2:$E$692,'Infos Relatório'!$B440,'Faturamento SP3'!$Z$2:$Z$692,'Infos Relatório'!C$1)</f>
        <v>0</v>
      </c>
      <c r="I440" s="23">
        <f>COUNTIFS('Faturamento SP3'!$D$2:$D$692,'Infos Relatório'!$B$406,'Faturamento SP3'!$E$2:$E$692,'Infos Relatório'!$B440,'Faturamento SP3'!$Z$2:$Z$692,'Infos Relatório'!I$1)</f>
        <v>0</v>
      </c>
      <c r="J440" s="13">
        <f>SUMIFS('Faturamento SP3'!$G$2:$G$692,'Faturamento SP3'!$D$2:$D$692,'Infos Relatório'!$B$406,'Faturamento SP3'!$E$2:$E$692,'Infos Relatório'!$B440,'Faturamento SP3'!$Z$2:$Z$692,'Infos Relatório'!I$1)</f>
        <v>0</v>
      </c>
      <c r="K440" s="13">
        <f>SUMIFS('Faturamento SP3'!$J$2:$J$692,'Faturamento SP3'!$D$2:$D$692,'Infos Relatório'!$B$406,'Faturamento SP3'!$E$2:$E$692,'Infos Relatório'!$B440,'Faturamento SP3'!$Z$2:$Z$692,'Infos Relatório'!I$1)</f>
        <v>0</v>
      </c>
      <c r="L440" s="14">
        <f>SUMIFS('Faturamento SP3'!$O$2:$O$692,'Faturamento SP3'!$D$2:$D$692,'Infos Relatório'!$B$406,'Faturamento SP3'!$E$2:$E$692,'Infos Relatório'!$B440,'Faturamento SP3'!$Z$2:$Z$692,'Infos Relatório'!I$1,'Faturamento SP3'!$T$2:$T$692,"Sim")+SUMIFS('Faturamento SP3'!$P$2:$P$692,'Faturamento SP3'!$D$2:$D$692,'Infos Relatório'!$B$406,'Faturamento SP3'!$E$2:$E$692,'Infos Relatório'!$B440,'Faturamento SP3'!$Z$2:$Z$692,'Infos Relatório'!I$1,'Faturamento SP3'!$T$2:$T$692,"Sim")</f>
        <v>0</v>
      </c>
      <c r="M440" s="27" t="e">
        <f t="shared" si="158"/>
        <v>#DIV/0!</v>
      </c>
      <c r="N440" s="24">
        <f>SUMIFS('Faturamento SP3'!$H$2:$H$692,'Faturamento SP3'!$D$2:$D$692,'Infos Relatório'!$B$406,'Faturamento SP3'!$E$2:$E$692,'Infos Relatório'!$B440,'Faturamento SP3'!$Z$2:$Z$692,'Infos Relatório'!I$1)</f>
        <v>0</v>
      </c>
      <c r="O440" s="23">
        <f>COUNTIFS('Faturamento SP3'!$D$2:$D$692,'Infos Relatório'!$B$406,'Faturamento SP3'!$E$2:$E$692,'Infos Relatório'!$B440,'Faturamento SP3'!$Z$2:$Z$692,'Infos Relatório'!O$1)</f>
        <v>0</v>
      </c>
      <c r="P440" s="13">
        <f>SUMIFS('Faturamento SP3'!$G$2:$G$692,'Faturamento SP3'!$D$2:$D$692,'Infos Relatório'!$B$406,'Faturamento SP3'!$E$2:$E$692,'Infos Relatório'!$B440,'Faturamento SP3'!$Z$2:$Z$692,'Infos Relatório'!O$1)</f>
        <v>0</v>
      </c>
      <c r="Q440" s="13">
        <f>SUMIFS('Faturamento SP3'!$J$2:$J$692,'Faturamento SP3'!$D$2:$D$692,'Infos Relatório'!$B$406,'Faturamento SP3'!$E$2:$E$692,'Infos Relatório'!$B440,'Faturamento SP3'!$Z$2:$Z$692,'Infos Relatório'!O$1)</f>
        <v>0</v>
      </c>
      <c r="R440" s="14">
        <f>SUMIFS('Faturamento SP3'!$O$2:$O$692,'Faturamento SP3'!$D$2:$D$692,'Infos Relatório'!$B$406,'Faturamento SP3'!$E$2:$E$692,'Infos Relatório'!$B440,'Faturamento SP3'!$Z$2:$Z$692,'Infos Relatório'!O$1,'Faturamento SP3'!$T$2:$T$692,"Sim")+SUMIFS('Faturamento SP3'!$P$2:$P$692,'Faturamento SP3'!$D$2:$D$692,'Infos Relatório'!$B$406,'Faturamento SP3'!$E$2:$E$692,'Infos Relatório'!$B440,'Faturamento SP3'!$Z$2:$Z$692,'Infos Relatório'!O$1,'Faturamento SP3'!$T$2:$T$692,"Sim")</f>
        <v>0</v>
      </c>
      <c r="S440" s="27" t="e">
        <f t="shared" si="159"/>
        <v>#DIV/0!</v>
      </c>
      <c r="T440" s="24">
        <f>SUMIFS('Faturamento SP3'!$H$2:$H$692,'Faturamento SP3'!$D$2:$D$692,'Infos Relatório'!$B$406,'Faturamento SP3'!$E$2:$E$692,'Infos Relatório'!$B440,'Faturamento SP3'!$Z$2:$Z$692,'Infos Relatório'!O$1)</f>
        <v>0</v>
      </c>
      <c r="U440" s="23">
        <f>COUNTIFS('Faturamento SP3'!$D$2:$D$692,'Infos Relatório'!$B$406,'Faturamento SP3'!$E$2:$E$692,'Infos Relatório'!$B440,'Faturamento SP3'!$Z$2:$Z$692,'Infos Relatório'!U$1)</f>
        <v>0</v>
      </c>
      <c r="V440" s="13">
        <f>SUMIFS('Faturamento SP3'!$G$2:$G$692,'Faturamento SP3'!$D$2:$D$692,'Infos Relatório'!$B$406,'Faturamento SP3'!$E$2:$E$692,'Infos Relatório'!$B440,'Faturamento SP3'!$Z$2:$Z$692,'Infos Relatório'!U$1)</f>
        <v>0</v>
      </c>
      <c r="W440" s="13">
        <f>SUMIFS('Faturamento SP3'!$J$2:$J$692,'Faturamento SP3'!$D$2:$D$692,'Infos Relatório'!$B$406,'Faturamento SP3'!$E$2:$E$692,'Infos Relatório'!$B440,'Faturamento SP3'!$Z$2:$Z$692,'Infos Relatório'!U$1)</f>
        <v>0</v>
      </c>
      <c r="X440" s="14">
        <f>SUMIFS('Faturamento SP3'!$O$2:$O$692,'Faturamento SP3'!$D$2:$D$692,'Infos Relatório'!$B$406,'Faturamento SP3'!$E$2:$E$692,'Infos Relatório'!$B440,'Faturamento SP3'!$Z$2:$Z$692,'Infos Relatório'!U$1,'Faturamento SP3'!$T$2:$T$692,"Sim")+SUMIFS('Faturamento SP3'!$P$2:$P$692,'Faturamento SP3'!$D$2:$D$692,'Infos Relatório'!$B$406,'Faturamento SP3'!$E$2:$E$692,'Infos Relatório'!$B440,'Faturamento SP3'!$Z$2:$Z$692,'Infos Relatório'!U$1,'Faturamento SP3'!$T$2:$T$692,"Sim")</f>
        <v>0</v>
      </c>
      <c r="Y440" s="27" t="e">
        <f t="shared" si="160"/>
        <v>#DIV/0!</v>
      </c>
      <c r="Z440" s="24">
        <f>SUMIFS('Faturamento SP3'!$H$2:$H$692,'Faturamento SP3'!$D$2:$D$692,'Infos Relatório'!$B$406,'Faturamento SP3'!$E$2:$E$692,'Infos Relatório'!$B440,'Faturamento SP3'!$Z$2:$Z$692,'Infos Relatório'!U$1)</f>
        <v>0</v>
      </c>
      <c r="AA440" s="23">
        <f>COUNTIFS('Faturamento SP3'!$D$2:$D$692,'Infos Relatório'!$B$406,'Faturamento SP3'!$E$2:$E$692,'Infos Relatório'!$B440,'Faturamento SP3'!$Z$2:$Z$692,'Infos Relatório'!AA$1)</f>
        <v>0</v>
      </c>
      <c r="AB440" s="13">
        <f>SUMIFS('Faturamento SP3'!$G$2:$G$692,'Faturamento SP3'!$D$2:$D$692,'Infos Relatório'!$B$406,'Faturamento SP3'!$E$2:$E$692,'Infos Relatório'!$B440,'Faturamento SP3'!$Z$2:$Z$692,'Infos Relatório'!AA$1)</f>
        <v>0</v>
      </c>
      <c r="AC440" s="13">
        <f>SUMIFS('Faturamento SP3'!$J$2:$J$692,'Faturamento SP3'!$D$2:$D$692,'Infos Relatório'!$B$406,'Faturamento SP3'!$E$2:$E$692,'Infos Relatório'!$B440,'Faturamento SP3'!$Z$2:$Z$692,'Infos Relatório'!AA$1)</f>
        <v>0</v>
      </c>
      <c r="AD440" s="14">
        <f>SUMIFS('Faturamento SP3'!$O$2:$O$692,'Faturamento SP3'!$D$2:$D$692,'Infos Relatório'!$B$406,'Faturamento SP3'!$E$2:$E$692,'Infos Relatório'!$B440,'Faturamento SP3'!$Z$2:$Z$692,'Infos Relatório'!AA$1,'Faturamento SP3'!$T$2:$T$692,"Sim")+SUMIFS('Faturamento SP3'!$P$2:$P$692,'Faturamento SP3'!$D$2:$D$692,'Infos Relatório'!$B$406,'Faturamento SP3'!$E$2:$E$692,'Infos Relatório'!$B440,'Faturamento SP3'!$Z$2:$Z$692,'Infos Relatório'!AA$1,'Faturamento SP3'!$T$2:$T$692,"Sim")</f>
        <v>0</v>
      </c>
      <c r="AE440" s="27" t="e">
        <f t="shared" si="161"/>
        <v>#DIV/0!</v>
      </c>
      <c r="AF440" s="24">
        <f>SUMIFS('Faturamento SP3'!$H$2:$H$692,'Faturamento SP3'!$D$2:$D$692,'Infos Relatório'!$B$406,'Faturamento SP3'!$E$2:$E$692,'Infos Relatório'!$B440,'Faturamento SP3'!$Z$2:$Z$692,'Infos Relatório'!AA$1)</f>
        <v>0</v>
      </c>
      <c r="AG440" s="23">
        <f>COUNTIFS('Faturamento SP3'!$D$2:$D$692,'Infos Relatório'!$B$406,'Faturamento SP3'!$E$2:$E$692,'Infos Relatório'!$B440,'Faturamento SP3'!$Z$2:$Z$692,'Infos Relatório'!AG$1)</f>
        <v>0</v>
      </c>
      <c r="AH440" s="13">
        <f>SUMIFS('Faturamento SP3'!$G$2:$G$692,'Faturamento SP3'!$D$2:$D$692,'Infos Relatório'!$B$406,'Faturamento SP3'!$E$2:$E$692,'Infos Relatório'!$B440,'Faturamento SP3'!$Z$2:$Z$692,'Infos Relatório'!AG$1)</f>
        <v>0</v>
      </c>
      <c r="AI440" s="13">
        <f>SUMIFS('Faturamento SP3'!$J$2:$J$692,'Faturamento SP3'!$D$2:$D$692,'Infos Relatório'!$B$406,'Faturamento SP3'!$E$2:$E$692,'Infos Relatório'!$B440,'Faturamento SP3'!$Z$2:$Z$692,'Infos Relatório'!AG$1)</f>
        <v>0</v>
      </c>
      <c r="AJ440" s="14">
        <f>SUMIFS('Faturamento SP3'!$O$2:$O$692,'Faturamento SP3'!$D$2:$D$692,'Infos Relatório'!$B$406,'Faturamento SP3'!$E$2:$E$692,'Infos Relatório'!$B440,'Faturamento SP3'!$Z$2:$Z$692,'Infos Relatório'!AG$1,'Faturamento SP3'!$T$2:$T$692,"Sim")+SUMIFS('Faturamento SP3'!$P$2:$P$692,'Faturamento SP3'!$D$2:$D$692,'Infos Relatório'!$B$406,'Faturamento SP3'!$E$2:$E$692,'Infos Relatório'!$B440,'Faturamento SP3'!$Z$2:$Z$692,'Infos Relatório'!AG$1,'Faturamento SP3'!$T$2:$T$692,"Sim")</f>
        <v>0</v>
      </c>
      <c r="AK440" s="27" t="e">
        <f t="shared" si="162"/>
        <v>#DIV/0!</v>
      </c>
      <c r="AL440" s="24">
        <f>SUMIFS('Faturamento SP3'!$H$2:$H$692,'Faturamento SP3'!$D$2:$D$692,'Infos Relatório'!$B$406,'Faturamento SP3'!$E$2:$E$692,'Infos Relatório'!$B440,'Faturamento SP3'!$Z$2:$Z$692,'Infos Relatório'!AG$1)</f>
        <v>0</v>
      </c>
      <c r="AM440" s="23">
        <f>COUNTIFS('Faturamento SP3'!$D$2:$D$692,'Infos Relatório'!$B$406,'Faturamento SP3'!$E$2:$E$692,'Infos Relatório'!$B440,'Faturamento SP3'!$Z$2:$Z$692,'Infos Relatório'!AM$1)</f>
        <v>0</v>
      </c>
      <c r="AN440" s="13">
        <f>SUMIFS('Faturamento SP3'!$G$2:$G$692,'Faturamento SP3'!$D$2:$D$692,'Infos Relatório'!$B$406,'Faturamento SP3'!$E$2:$E$692,'Infos Relatório'!$B440,'Faturamento SP3'!$Z$2:$Z$692,'Infos Relatório'!AM$1)</f>
        <v>0</v>
      </c>
      <c r="AO440" s="13">
        <f>SUMIFS('Faturamento SP3'!$J$2:$J$692,'Faturamento SP3'!$D$2:$D$692,'Infos Relatório'!$B$406,'Faturamento SP3'!$E$2:$E$692,'Infos Relatório'!$B440,'Faturamento SP3'!$Z$2:$Z$692,'Infos Relatório'!AM$1)</f>
        <v>0</v>
      </c>
      <c r="AP440" s="14">
        <f>SUMIFS('Faturamento SP3'!$O$2:$O$692,'Faturamento SP3'!$D$2:$D$692,'Infos Relatório'!$B$406,'Faturamento SP3'!$E$2:$E$692,'Infos Relatório'!$B440,'Faturamento SP3'!$Z$2:$Z$692,'Infos Relatório'!AM$1,'Faturamento SP3'!$T$2:$T$692,"Sim")+SUMIFS('Faturamento SP3'!$P$2:$P$692,'Faturamento SP3'!$D$2:$D$692,'Infos Relatório'!$B$406,'Faturamento SP3'!$E$2:$E$692,'Infos Relatório'!$B440,'Faturamento SP3'!$Z$2:$Z$692,'Infos Relatório'!AM$1,'Faturamento SP3'!$T$2:$T$692,"Sim")</f>
        <v>0</v>
      </c>
      <c r="AQ440" s="27" t="e">
        <f t="shared" si="163"/>
        <v>#DIV/0!</v>
      </c>
      <c r="AR440" s="24">
        <f>SUMIFS('Faturamento SP3'!$H$2:$H$692,'Faturamento SP3'!$D$2:$D$692,'Infos Relatório'!$B$406,'Faturamento SP3'!$E$2:$E$692,'Infos Relatório'!$B440,'Faturamento SP3'!$Z$2:$Z$692,'Infos Relatório'!AM$1)</f>
        <v>0</v>
      </c>
      <c r="AS440" s="23">
        <f>COUNTIFS('Faturamento SP3'!$D$2:$D$692,'Infos Relatório'!$B$406,'Faturamento SP3'!$E$2:$E$692,'Infos Relatório'!$B440,'Faturamento SP3'!$Z$2:$Z$692,'Infos Relatório'!AS$1)</f>
        <v>0</v>
      </c>
      <c r="AT440" s="13">
        <f>SUMIFS('Faturamento SP3'!$G$2:$G$692,'Faturamento SP3'!$D$2:$D$692,'Infos Relatório'!$B$406,'Faturamento SP3'!$E$2:$E$692,'Infos Relatório'!$B440,'Faturamento SP3'!$Z$2:$Z$692,'Infos Relatório'!AS$1)</f>
        <v>0</v>
      </c>
      <c r="AU440" s="13">
        <f>SUMIFS('Faturamento SP3'!$J$2:$J$692,'Faturamento SP3'!$D$2:$D$692,'Infos Relatório'!$B$406,'Faturamento SP3'!$E$2:$E$692,'Infos Relatório'!$B440,'Faturamento SP3'!$Z$2:$Z$692,'Infos Relatório'!AS$1)</f>
        <v>0</v>
      </c>
      <c r="AV440" s="14">
        <f>SUMIFS('Faturamento SP3'!$O$2:$O$692,'Faturamento SP3'!$D$2:$D$692,'Infos Relatório'!$B$406,'Faturamento SP3'!$E$2:$E$692,'Infos Relatório'!$B440,'Faturamento SP3'!$Z$2:$Z$692,'Infos Relatório'!AS$1,'Faturamento SP3'!$T$2:$T$692,"Sim")+SUMIFS('Faturamento SP3'!$P$2:$P$692,'Faturamento SP3'!$D$2:$D$692,'Infos Relatório'!$B$406,'Faturamento SP3'!$E$2:$E$692,'Infos Relatório'!$B440,'Faturamento SP3'!$Z$2:$Z$692,'Infos Relatório'!AS$1,'Faturamento SP3'!$T$2:$T$692,"Sim")</f>
        <v>0</v>
      </c>
      <c r="AW440" s="27" t="e">
        <f t="shared" si="164"/>
        <v>#DIV/0!</v>
      </c>
      <c r="AX440" s="24">
        <f>SUMIFS('Faturamento SP3'!$H$2:$H$692,'Faturamento SP3'!$D$2:$D$692,'Infos Relatório'!$B$406,'Faturamento SP3'!$E$2:$E$692,'Infos Relatório'!$B440,'Faturamento SP3'!$Z$2:$Z$692,'Infos Relatório'!AS$1)</f>
        <v>0</v>
      </c>
      <c r="AY440" s="23">
        <f>COUNTIFS('Faturamento SP3'!$D$2:$D$692,'Infos Relatório'!$B$406,'Faturamento SP3'!$E$2:$E$692,'Infos Relatório'!$B440,'Faturamento SP3'!$Z$2:$Z$692,'Infos Relatório'!AY$1)</f>
        <v>0</v>
      </c>
      <c r="AZ440" s="13">
        <f>SUMIFS('Faturamento SP3'!$G$2:$G$692,'Faturamento SP3'!$D$2:$D$692,'Infos Relatório'!$B$406,'Faturamento SP3'!$E$2:$E$692,'Infos Relatório'!$B440,'Faturamento SP3'!$Z$2:$Z$692,'Infos Relatório'!AY$1)</f>
        <v>0</v>
      </c>
      <c r="BA440" s="13">
        <f>SUMIFS('Faturamento SP3'!$J$2:$J$692,'Faturamento SP3'!$D$2:$D$692,'Infos Relatório'!$B$406,'Faturamento SP3'!$E$2:$E$692,'Infos Relatório'!$B440,'Faturamento SP3'!$Z$2:$Z$692,'Infos Relatório'!AY$1)</f>
        <v>0</v>
      </c>
      <c r="BB440" s="14">
        <f>SUMIFS('Faturamento SP3'!$O$2:$O$692,'Faturamento SP3'!$D$2:$D$692,'Infos Relatório'!$B$406,'Faturamento SP3'!$E$2:$E$692,'Infos Relatório'!$B440,'Faturamento SP3'!$Z$2:$Z$692,'Infos Relatório'!AY$1,'Faturamento SP3'!$T$2:$T$692,"Sim")+SUMIFS('Faturamento SP3'!$P$2:$P$692,'Faturamento SP3'!$D$2:$D$692,'Infos Relatório'!$B$406,'Faturamento SP3'!$E$2:$E$692,'Infos Relatório'!$B440,'Faturamento SP3'!$Z$2:$Z$692,'Infos Relatório'!AY$1,'Faturamento SP3'!$T$2:$T$692,"Sim")</f>
        <v>0</v>
      </c>
      <c r="BC440" s="27" t="e">
        <f t="shared" si="165"/>
        <v>#DIV/0!</v>
      </c>
      <c r="BD440" s="24">
        <f>SUMIFS('Faturamento SP3'!$H$2:$H$692,'Faturamento SP3'!$D$2:$D$692,'Infos Relatório'!$B$406,'Faturamento SP3'!$E$2:$E$692,'Infos Relatório'!$B440,'Faturamento SP3'!$Z$2:$Z$692,'Infos Relatório'!AY$1)</f>
        <v>0</v>
      </c>
      <c r="BE440" s="23">
        <f>COUNTIFS('Faturamento SP3'!$D$2:$D$692,'Infos Relatório'!$B$406,'Faturamento SP3'!$E$2:$E$692,'Infos Relatório'!$B440,'Faturamento SP3'!$Z$2:$Z$692,'Infos Relatório'!BE$1)</f>
        <v>0</v>
      </c>
      <c r="BF440" s="13">
        <f>SUMIFS('Faturamento SP3'!$G$2:$G$692,'Faturamento SP3'!$D$2:$D$692,'Infos Relatório'!$B$406,'Faturamento SP3'!$E$2:$E$692,'Infos Relatório'!$B440,'Faturamento SP3'!$Z$2:$Z$692,'Infos Relatório'!BE$1)</f>
        <v>0</v>
      </c>
      <c r="BG440" s="13">
        <f>SUMIFS('Faturamento SP3'!$J$2:$J$692,'Faturamento SP3'!$D$2:$D$692,'Infos Relatório'!$B$406,'Faturamento SP3'!$E$2:$E$692,'Infos Relatório'!$B440,'Faturamento SP3'!$Z$2:$Z$692,'Infos Relatório'!BE$1)</f>
        <v>0</v>
      </c>
      <c r="BH440" s="14">
        <f>SUMIFS('Faturamento SP3'!$O$2:$O$692,'Faturamento SP3'!$D$2:$D$692,'Infos Relatório'!$B$406,'Faturamento SP3'!$E$2:$E$692,'Infos Relatório'!$B440,'Faturamento SP3'!$Z$2:$Z$692,'Infos Relatório'!BE$1,'Faturamento SP3'!$T$2:$T$692,"Sim")+SUMIFS('Faturamento SP3'!$P$2:$P$692,'Faturamento SP3'!$D$2:$D$692,'Infos Relatório'!$B$406,'Faturamento SP3'!$E$2:$E$692,'Infos Relatório'!$B440,'Faturamento SP3'!$Z$2:$Z$692,'Infos Relatório'!BE$1,'Faturamento SP3'!$T$2:$T$692,"Sim")</f>
        <v>0</v>
      </c>
      <c r="BI440" s="27" t="e">
        <f t="shared" si="166"/>
        <v>#DIV/0!</v>
      </c>
      <c r="BJ440" s="24">
        <f>SUMIFS('Faturamento SP3'!$H$2:$H$692,'Faturamento SP3'!$D$2:$D$692,'Infos Relatório'!$B$406,'Faturamento SP3'!$E$2:$E$692,'Infos Relatório'!$B440,'Faturamento SP3'!$Z$2:$Z$692,'Infos Relatório'!BE$1)</f>
        <v>0</v>
      </c>
      <c r="BK440" s="23">
        <f>COUNTIFS('Faturamento SP3'!$D$2:$D$692,'Infos Relatório'!$B$406,'Faturamento SP3'!$E$2:$E$692,'Infos Relatório'!$B440,'Faturamento SP3'!$Z$2:$Z$692,'Infos Relatório'!BK$1)</f>
        <v>0</v>
      </c>
      <c r="BL440" s="13">
        <f>SUMIFS('Faturamento SP3'!$G$2:$G$692,'Faturamento SP3'!$D$2:$D$692,'Infos Relatório'!$B$406,'Faturamento SP3'!$E$2:$E$692,'Infos Relatório'!$B440,'Faturamento SP3'!$Z$2:$Z$692,'Infos Relatório'!BK$1)</f>
        <v>0</v>
      </c>
      <c r="BM440" s="13">
        <f>SUMIFS('Faturamento SP3'!$J$2:$J$692,'Faturamento SP3'!$D$2:$D$692,'Infos Relatório'!$B$406,'Faturamento SP3'!$E$2:$E$692,'Infos Relatório'!$B440,'Faturamento SP3'!$Z$2:$Z$692,'Infos Relatório'!BK$1)</f>
        <v>0</v>
      </c>
      <c r="BN440" s="14">
        <f>SUMIFS('Faturamento SP3'!$O$2:$O$692,'Faturamento SP3'!$D$2:$D$692,'Infos Relatório'!$B$406,'Faturamento SP3'!$E$2:$E$692,'Infos Relatório'!$B440,'Faturamento SP3'!$Z$2:$Z$692,'Infos Relatório'!BK$1,'Faturamento SP3'!$T$2:$T$692,"Sim")+SUMIFS('Faturamento SP3'!$P$2:$P$692,'Faturamento SP3'!$D$2:$D$692,'Infos Relatório'!$B$406,'Faturamento SP3'!$E$2:$E$692,'Infos Relatório'!$B440,'Faturamento SP3'!$Z$2:$Z$692,'Infos Relatório'!BK$1,'Faturamento SP3'!$T$2:$T$692,"Sim")</f>
        <v>0</v>
      </c>
      <c r="BO440" s="27" t="e">
        <f t="shared" si="167"/>
        <v>#DIV/0!</v>
      </c>
      <c r="BP440" s="24">
        <f>SUMIFS('Faturamento SP3'!$H$2:$H$692,'Faturamento SP3'!$D$2:$D$692,'Infos Relatório'!$B$406,'Faturamento SP3'!$E$2:$E$692,'Infos Relatório'!$B440,'Faturamento SP3'!$Z$2:$Z$692,'Infos Relatório'!BK$1)</f>
        <v>0</v>
      </c>
      <c r="BQ440" s="23">
        <f>COUNTIFS('Faturamento SP3'!$D$2:$D$692,'Infos Relatório'!$B$406,'Faturamento SP3'!$E$2:$E$692,'Infos Relatório'!$B440,'Faturamento SP3'!$Z$2:$Z$692,'Infos Relatório'!BQ$1)</f>
        <v>0</v>
      </c>
      <c r="BR440" s="13">
        <f>SUMIFS('Faturamento SP3'!$G$2:$G$692,'Faturamento SP3'!$D$2:$D$692,'Infos Relatório'!$B$406,'Faturamento SP3'!$E$2:$E$692,'Infos Relatório'!$B440,'Faturamento SP3'!$Z$2:$Z$692,'Infos Relatório'!BQ$1)</f>
        <v>0</v>
      </c>
      <c r="BS440" s="13">
        <f>SUMIFS('Faturamento SP3'!$J$2:$J$692,'Faturamento SP3'!$D$2:$D$692,'Infos Relatório'!$B$406,'Faturamento SP3'!$E$2:$E$692,'Infos Relatório'!$B440,'Faturamento SP3'!$Z$2:$Z$692,'Infos Relatório'!BQ$1)</f>
        <v>0</v>
      </c>
      <c r="BT440" s="14">
        <f>SUMIFS('Faturamento SP3'!$O$2:$O$692,'Faturamento SP3'!$D$2:$D$692,'Infos Relatório'!$B$406,'Faturamento SP3'!$E$2:$E$692,'Infos Relatório'!$B440,'Faturamento SP3'!$Z$2:$Z$692,'Infos Relatório'!BQ$1,'Faturamento SP3'!$T$2:$T$692,"Sim")+SUMIFS('Faturamento SP3'!$P$2:$P$692,'Faturamento SP3'!$D$2:$D$692,'Infos Relatório'!$B$406,'Faturamento SP3'!$E$2:$E$692,'Infos Relatório'!$B440,'Faturamento SP3'!$Z$2:$Z$692,'Infos Relatório'!BQ$1,'Faturamento SP3'!$T$2:$T$692,"Sim")</f>
        <v>0</v>
      </c>
      <c r="BU440" s="27" t="e">
        <f t="shared" si="168"/>
        <v>#DIV/0!</v>
      </c>
      <c r="BV440" s="24">
        <f>SUMIFS('Faturamento SP3'!$H$2:$H$692,'Faturamento SP3'!$D$2:$D$692,'Infos Relatório'!$B$406,'Faturamento SP3'!$E$2:$E$692,'Infos Relatório'!$B440,'Faturamento SP3'!$Z$2:$Z$692,'Infos Relatório'!BQ$1)</f>
        <v>0</v>
      </c>
    </row>
    <row r="441" spans="2:74">
      <c r="B441" s="17" t="s">
        <v>41</v>
      </c>
      <c r="C441" s="23">
        <f>COUNTIFS('Faturamento SP3'!$D$2:$D$692,'Infos Relatório'!$B$406,'Faturamento SP3'!$E$2:$E$692,'Infos Relatório'!$B441,'Faturamento SP3'!$Z$2:$Z$692,'Infos Relatório'!C$1)</f>
        <v>0</v>
      </c>
      <c r="D441" s="13">
        <f>SUMIFS('Faturamento SP3'!$G$2:$G$692,'Faturamento SP3'!$D$2:$D$692,'Infos Relatório'!$B$406,'Faturamento SP3'!$E$2:$E$692,'Infos Relatório'!$B441,'Faturamento SP3'!$Z$2:$Z$692,'Infos Relatório'!C$1)</f>
        <v>0</v>
      </c>
      <c r="E441" s="13">
        <f>SUMIFS('Faturamento SP3'!$J$2:$J$692,'Faturamento SP3'!$D$2:$D$692,'Infos Relatório'!$B$406,'Faturamento SP3'!$E$2:$E$692,'Infos Relatório'!$B441,'Faturamento SP3'!$Z$2:$Z$692,'Infos Relatório'!C$1)</f>
        <v>0</v>
      </c>
      <c r="F441" s="14">
        <f>SUMIFS('Faturamento SP3'!$O$2:$O$692,'Faturamento SP3'!$D$2:$D$692,'Infos Relatório'!$B$406,'Faturamento SP3'!$E$2:$E$692,'Infos Relatório'!$B441,'Faturamento SP3'!$Z$2:$Z$692,'Infos Relatório'!C$1,'Faturamento SP3'!$T$2:$T$692,"Sim")+SUMIFS('Faturamento SP3'!$P$2:$P$692,'Faturamento SP3'!$D$2:$D$692,'Infos Relatório'!$B$406,'Faturamento SP3'!$E$2:$E$692,'Infos Relatório'!$B441,'Faturamento SP3'!$Z$2:$Z$692,'Infos Relatório'!C$1,'Faturamento SP3'!$T$2:$T$692,"Sim")</f>
        <v>0</v>
      </c>
      <c r="G441" s="27" t="e">
        <f t="shared" si="157"/>
        <v>#DIV/0!</v>
      </c>
      <c r="H441" s="24">
        <f>SUMIFS('Faturamento SP3'!$H$2:$H$692,'Faturamento SP3'!$D$2:$D$692,'Infos Relatório'!$B$406,'Faturamento SP3'!$E$2:$E$692,'Infos Relatório'!$B441,'Faturamento SP3'!$Z$2:$Z$692,'Infos Relatório'!C$1)</f>
        <v>0</v>
      </c>
      <c r="I441" s="23">
        <f>COUNTIFS('Faturamento SP3'!$D$2:$D$692,'Infos Relatório'!$B$406,'Faturamento SP3'!$E$2:$E$692,'Infos Relatório'!$B441,'Faturamento SP3'!$Z$2:$Z$692,'Infos Relatório'!I$1)</f>
        <v>0</v>
      </c>
      <c r="J441" s="13">
        <f>SUMIFS('Faturamento SP3'!$G$2:$G$692,'Faturamento SP3'!$D$2:$D$692,'Infos Relatório'!$B$406,'Faturamento SP3'!$E$2:$E$692,'Infos Relatório'!$B441,'Faturamento SP3'!$Z$2:$Z$692,'Infos Relatório'!I$1)</f>
        <v>0</v>
      </c>
      <c r="K441" s="13">
        <f>SUMIFS('Faturamento SP3'!$J$2:$J$692,'Faturamento SP3'!$D$2:$D$692,'Infos Relatório'!$B$406,'Faturamento SP3'!$E$2:$E$692,'Infos Relatório'!$B441,'Faturamento SP3'!$Z$2:$Z$692,'Infos Relatório'!I$1)</f>
        <v>0</v>
      </c>
      <c r="L441" s="14">
        <f>SUMIFS('Faturamento SP3'!$O$2:$O$692,'Faturamento SP3'!$D$2:$D$692,'Infos Relatório'!$B$406,'Faturamento SP3'!$E$2:$E$692,'Infos Relatório'!$B441,'Faturamento SP3'!$Z$2:$Z$692,'Infos Relatório'!I$1,'Faturamento SP3'!$T$2:$T$692,"Sim")+SUMIFS('Faturamento SP3'!$P$2:$P$692,'Faturamento SP3'!$D$2:$D$692,'Infos Relatório'!$B$406,'Faturamento SP3'!$E$2:$E$692,'Infos Relatório'!$B441,'Faturamento SP3'!$Z$2:$Z$692,'Infos Relatório'!I$1,'Faturamento SP3'!$T$2:$T$692,"Sim")</f>
        <v>0</v>
      </c>
      <c r="M441" s="27" t="e">
        <f t="shared" si="158"/>
        <v>#DIV/0!</v>
      </c>
      <c r="N441" s="24">
        <f>SUMIFS('Faturamento SP3'!$H$2:$H$692,'Faturamento SP3'!$D$2:$D$692,'Infos Relatório'!$B$406,'Faturamento SP3'!$E$2:$E$692,'Infos Relatório'!$B441,'Faturamento SP3'!$Z$2:$Z$692,'Infos Relatório'!I$1)</f>
        <v>0</v>
      </c>
      <c r="O441" s="23">
        <f>COUNTIFS('Faturamento SP3'!$D$2:$D$692,'Infos Relatório'!$B$406,'Faturamento SP3'!$E$2:$E$692,'Infos Relatório'!$B441,'Faturamento SP3'!$Z$2:$Z$692,'Infos Relatório'!O$1)</f>
        <v>0</v>
      </c>
      <c r="P441" s="13">
        <f>SUMIFS('Faturamento SP3'!$G$2:$G$692,'Faturamento SP3'!$D$2:$D$692,'Infos Relatório'!$B$406,'Faturamento SP3'!$E$2:$E$692,'Infos Relatório'!$B441,'Faturamento SP3'!$Z$2:$Z$692,'Infos Relatório'!O$1)</f>
        <v>0</v>
      </c>
      <c r="Q441" s="13">
        <f>SUMIFS('Faturamento SP3'!$J$2:$J$692,'Faturamento SP3'!$D$2:$D$692,'Infos Relatório'!$B$406,'Faturamento SP3'!$E$2:$E$692,'Infos Relatório'!$B441,'Faturamento SP3'!$Z$2:$Z$692,'Infos Relatório'!O$1)</f>
        <v>0</v>
      </c>
      <c r="R441" s="14">
        <f>SUMIFS('Faturamento SP3'!$O$2:$O$692,'Faturamento SP3'!$D$2:$D$692,'Infos Relatório'!$B$406,'Faturamento SP3'!$E$2:$E$692,'Infos Relatório'!$B441,'Faturamento SP3'!$Z$2:$Z$692,'Infos Relatório'!O$1,'Faturamento SP3'!$T$2:$T$692,"Sim")+SUMIFS('Faturamento SP3'!$P$2:$P$692,'Faturamento SP3'!$D$2:$D$692,'Infos Relatório'!$B$406,'Faturamento SP3'!$E$2:$E$692,'Infos Relatório'!$B441,'Faturamento SP3'!$Z$2:$Z$692,'Infos Relatório'!O$1,'Faturamento SP3'!$T$2:$T$692,"Sim")</f>
        <v>0</v>
      </c>
      <c r="S441" s="27" t="e">
        <f t="shared" si="159"/>
        <v>#DIV/0!</v>
      </c>
      <c r="T441" s="24">
        <f>SUMIFS('Faturamento SP3'!$H$2:$H$692,'Faturamento SP3'!$D$2:$D$692,'Infos Relatório'!$B$406,'Faturamento SP3'!$E$2:$E$692,'Infos Relatório'!$B441,'Faturamento SP3'!$Z$2:$Z$692,'Infos Relatório'!O$1)</f>
        <v>0</v>
      </c>
      <c r="U441" s="23">
        <f>COUNTIFS('Faturamento SP3'!$D$2:$D$692,'Infos Relatório'!$B$406,'Faturamento SP3'!$E$2:$E$692,'Infos Relatório'!$B441,'Faturamento SP3'!$Z$2:$Z$692,'Infos Relatório'!U$1)</f>
        <v>0</v>
      </c>
      <c r="V441" s="13">
        <f>SUMIFS('Faturamento SP3'!$G$2:$G$692,'Faturamento SP3'!$D$2:$D$692,'Infos Relatório'!$B$406,'Faturamento SP3'!$E$2:$E$692,'Infos Relatório'!$B441,'Faturamento SP3'!$Z$2:$Z$692,'Infos Relatório'!U$1)</f>
        <v>0</v>
      </c>
      <c r="W441" s="13">
        <f>SUMIFS('Faturamento SP3'!$J$2:$J$692,'Faturamento SP3'!$D$2:$D$692,'Infos Relatório'!$B$406,'Faturamento SP3'!$E$2:$E$692,'Infos Relatório'!$B441,'Faturamento SP3'!$Z$2:$Z$692,'Infos Relatório'!U$1)</f>
        <v>0</v>
      </c>
      <c r="X441" s="14">
        <f>SUMIFS('Faturamento SP3'!$O$2:$O$692,'Faturamento SP3'!$D$2:$D$692,'Infos Relatório'!$B$406,'Faturamento SP3'!$E$2:$E$692,'Infos Relatório'!$B441,'Faturamento SP3'!$Z$2:$Z$692,'Infos Relatório'!U$1,'Faturamento SP3'!$T$2:$T$692,"Sim")+SUMIFS('Faturamento SP3'!$P$2:$P$692,'Faturamento SP3'!$D$2:$D$692,'Infos Relatório'!$B$406,'Faturamento SP3'!$E$2:$E$692,'Infos Relatório'!$B441,'Faturamento SP3'!$Z$2:$Z$692,'Infos Relatório'!U$1,'Faturamento SP3'!$T$2:$T$692,"Sim")</f>
        <v>0</v>
      </c>
      <c r="Y441" s="27" t="e">
        <f t="shared" si="160"/>
        <v>#DIV/0!</v>
      </c>
      <c r="Z441" s="24">
        <f>SUMIFS('Faturamento SP3'!$H$2:$H$692,'Faturamento SP3'!$D$2:$D$692,'Infos Relatório'!$B$406,'Faturamento SP3'!$E$2:$E$692,'Infos Relatório'!$B441,'Faturamento SP3'!$Z$2:$Z$692,'Infos Relatório'!U$1)</f>
        <v>0</v>
      </c>
      <c r="AA441" s="23">
        <f>COUNTIFS('Faturamento SP3'!$D$2:$D$692,'Infos Relatório'!$B$406,'Faturamento SP3'!$E$2:$E$692,'Infos Relatório'!$B441,'Faturamento SP3'!$Z$2:$Z$692,'Infos Relatório'!AA$1)</f>
        <v>0</v>
      </c>
      <c r="AB441" s="13">
        <f>SUMIFS('Faturamento SP3'!$G$2:$G$692,'Faturamento SP3'!$D$2:$D$692,'Infos Relatório'!$B$406,'Faturamento SP3'!$E$2:$E$692,'Infos Relatório'!$B441,'Faturamento SP3'!$Z$2:$Z$692,'Infos Relatório'!AA$1)</f>
        <v>0</v>
      </c>
      <c r="AC441" s="13">
        <f>SUMIFS('Faturamento SP3'!$J$2:$J$692,'Faturamento SP3'!$D$2:$D$692,'Infos Relatório'!$B$406,'Faturamento SP3'!$E$2:$E$692,'Infos Relatório'!$B441,'Faturamento SP3'!$Z$2:$Z$692,'Infos Relatório'!AA$1)</f>
        <v>0</v>
      </c>
      <c r="AD441" s="14">
        <f>SUMIFS('Faturamento SP3'!$O$2:$O$692,'Faturamento SP3'!$D$2:$D$692,'Infos Relatório'!$B$406,'Faturamento SP3'!$E$2:$E$692,'Infos Relatório'!$B441,'Faturamento SP3'!$Z$2:$Z$692,'Infos Relatório'!AA$1,'Faturamento SP3'!$T$2:$T$692,"Sim")+SUMIFS('Faturamento SP3'!$P$2:$P$692,'Faturamento SP3'!$D$2:$D$692,'Infos Relatório'!$B$406,'Faturamento SP3'!$E$2:$E$692,'Infos Relatório'!$B441,'Faturamento SP3'!$Z$2:$Z$692,'Infos Relatório'!AA$1,'Faturamento SP3'!$T$2:$T$692,"Sim")</f>
        <v>0</v>
      </c>
      <c r="AE441" s="27" t="e">
        <f t="shared" si="161"/>
        <v>#DIV/0!</v>
      </c>
      <c r="AF441" s="24">
        <f>SUMIFS('Faturamento SP3'!$H$2:$H$692,'Faturamento SP3'!$D$2:$D$692,'Infos Relatório'!$B$406,'Faturamento SP3'!$E$2:$E$692,'Infos Relatório'!$B441,'Faturamento SP3'!$Z$2:$Z$692,'Infos Relatório'!AA$1)</f>
        <v>0</v>
      </c>
      <c r="AG441" s="23">
        <f>COUNTIFS('Faturamento SP3'!$D$2:$D$692,'Infos Relatório'!$B$406,'Faturamento SP3'!$E$2:$E$692,'Infos Relatório'!$B441,'Faturamento SP3'!$Z$2:$Z$692,'Infos Relatório'!AG$1)</f>
        <v>0</v>
      </c>
      <c r="AH441" s="13">
        <f>SUMIFS('Faturamento SP3'!$G$2:$G$692,'Faturamento SP3'!$D$2:$D$692,'Infos Relatório'!$B$406,'Faturamento SP3'!$E$2:$E$692,'Infos Relatório'!$B441,'Faturamento SP3'!$Z$2:$Z$692,'Infos Relatório'!AG$1)</f>
        <v>0</v>
      </c>
      <c r="AI441" s="13">
        <f>SUMIFS('Faturamento SP3'!$J$2:$J$692,'Faturamento SP3'!$D$2:$D$692,'Infos Relatório'!$B$406,'Faturamento SP3'!$E$2:$E$692,'Infos Relatório'!$B441,'Faturamento SP3'!$Z$2:$Z$692,'Infos Relatório'!AG$1)</f>
        <v>0</v>
      </c>
      <c r="AJ441" s="14">
        <f>SUMIFS('Faturamento SP3'!$O$2:$O$692,'Faturamento SP3'!$D$2:$D$692,'Infos Relatório'!$B$406,'Faturamento SP3'!$E$2:$E$692,'Infos Relatório'!$B441,'Faturamento SP3'!$Z$2:$Z$692,'Infos Relatório'!AG$1,'Faturamento SP3'!$T$2:$T$692,"Sim")+SUMIFS('Faturamento SP3'!$P$2:$P$692,'Faturamento SP3'!$D$2:$D$692,'Infos Relatório'!$B$406,'Faturamento SP3'!$E$2:$E$692,'Infos Relatório'!$B441,'Faturamento SP3'!$Z$2:$Z$692,'Infos Relatório'!AG$1,'Faturamento SP3'!$T$2:$T$692,"Sim")</f>
        <v>0</v>
      </c>
      <c r="AK441" s="27" t="e">
        <f t="shared" si="162"/>
        <v>#DIV/0!</v>
      </c>
      <c r="AL441" s="24">
        <f>SUMIFS('Faturamento SP3'!$H$2:$H$692,'Faturamento SP3'!$D$2:$D$692,'Infos Relatório'!$B$406,'Faturamento SP3'!$E$2:$E$692,'Infos Relatório'!$B441,'Faturamento SP3'!$Z$2:$Z$692,'Infos Relatório'!AG$1)</f>
        <v>0</v>
      </c>
      <c r="AM441" s="23">
        <f>COUNTIFS('Faturamento SP3'!$D$2:$D$692,'Infos Relatório'!$B$406,'Faturamento SP3'!$E$2:$E$692,'Infos Relatório'!$B441,'Faturamento SP3'!$Z$2:$Z$692,'Infos Relatório'!AM$1)</f>
        <v>0</v>
      </c>
      <c r="AN441" s="13">
        <f>SUMIFS('Faturamento SP3'!$G$2:$G$692,'Faturamento SP3'!$D$2:$D$692,'Infos Relatório'!$B$406,'Faturamento SP3'!$E$2:$E$692,'Infos Relatório'!$B441,'Faturamento SP3'!$Z$2:$Z$692,'Infos Relatório'!AM$1)</f>
        <v>0</v>
      </c>
      <c r="AO441" s="13">
        <f>SUMIFS('Faturamento SP3'!$J$2:$J$692,'Faturamento SP3'!$D$2:$D$692,'Infos Relatório'!$B$406,'Faturamento SP3'!$E$2:$E$692,'Infos Relatório'!$B441,'Faturamento SP3'!$Z$2:$Z$692,'Infos Relatório'!AM$1)</f>
        <v>0</v>
      </c>
      <c r="AP441" s="14">
        <f>SUMIFS('Faturamento SP3'!$O$2:$O$692,'Faturamento SP3'!$D$2:$D$692,'Infos Relatório'!$B$406,'Faturamento SP3'!$E$2:$E$692,'Infos Relatório'!$B441,'Faturamento SP3'!$Z$2:$Z$692,'Infos Relatório'!AM$1,'Faturamento SP3'!$T$2:$T$692,"Sim")+SUMIFS('Faturamento SP3'!$P$2:$P$692,'Faturamento SP3'!$D$2:$D$692,'Infos Relatório'!$B$406,'Faturamento SP3'!$E$2:$E$692,'Infos Relatório'!$B441,'Faturamento SP3'!$Z$2:$Z$692,'Infos Relatório'!AM$1,'Faturamento SP3'!$T$2:$T$692,"Sim")</f>
        <v>0</v>
      </c>
      <c r="AQ441" s="27" t="e">
        <f t="shared" si="163"/>
        <v>#DIV/0!</v>
      </c>
      <c r="AR441" s="24">
        <f>SUMIFS('Faturamento SP3'!$H$2:$H$692,'Faturamento SP3'!$D$2:$D$692,'Infos Relatório'!$B$406,'Faturamento SP3'!$E$2:$E$692,'Infos Relatório'!$B441,'Faturamento SP3'!$Z$2:$Z$692,'Infos Relatório'!AM$1)</f>
        <v>0</v>
      </c>
      <c r="AS441" s="23">
        <f>COUNTIFS('Faturamento SP3'!$D$2:$D$692,'Infos Relatório'!$B$406,'Faturamento SP3'!$E$2:$E$692,'Infos Relatório'!$B441,'Faturamento SP3'!$Z$2:$Z$692,'Infos Relatório'!AS$1)</f>
        <v>0</v>
      </c>
      <c r="AT441" s="13">
        <f>SUMIFS('Faturamento SP3'!$G$2:$G$692,'Faturamento SP3'!$D$2:$D$692,'Infos Relatório'!$B$406,'Faturamento SP3'!$E$2:$E$692,'Infos Relatório'!$B441,'Faturamento SP3'!$Z$2:$Z$692,'Infos Relatório'!AS$1)</f>
        <v>0</v>
      </c>
      <c r="AU441" s="13">
        <f>SUMIFS('Faturamento SP3'!$J$2:$J$692,'Faturamento SP3'!$D$2:$D$692,'Infos Relatório'!$B$406,'Faturamento SP3'!$E$2:$E$692,'Infos Relatório'!$B441,'Faturamento SP3'!$Z$2:$Z$692,'Infos Relatório'!AS$1)</f>
        <v>0</v>
      </c>
      <c r="AV441" s="14">
        <f>SUMIFS('Faturamento SP3'!$O$2:$O$692,'Faturamento SP3'!$D$2:$D$692,'Infos Relatório'!$B$406,'Faturamento SP3'!$E$2:$E$692,'Infos Relatório'!$B441,'Faturamento SP3'!$Z$2:$Z$692,'Infos Relatório'!AS$1,'Faturamento SP3'!$T$2:$T$692,"Sim")+SUMIFS('Faturamento SP3'!$P$2:$P$692,'Faturamento SP3'!$D$2:$D$692,'Infos Relatório'!$B$406,'Faturamento SP3'!$E$2:$E$692,'Infos Relatório'!$B441,'Faturamento SP3'!$Z$2:$Z$692,'Infos Relatório'!AS$1,'Faturamento SP3'!$T$2:$T$692,"Sim")</f>
        <v>0</v>
      </c>
      <c r="AW441" s="27" t="e">
        <f t="shared" si="164"/>
        <v>#DIV/0!</v>
      </c>
      <c r="AX441" s="24">
        <f>SUMIFS('Faturamento SP3'!$H$2:$H$692,'Faturamento SP3'!$D$2:$D$692,'Infos Relatório'!$B$406,'Faturamento SP3'!$E$2:$E$692,'Infos Relatório'!$B441,'Faturamento SP3'!$Z$2:$Z$692,'Infos Relatório'!AS$1)</f>
        <v>0</v>
      </c>
      <c r="AY441" s="23">
        <f>COUNTIFS('Faturamento SP3'!$D$2:$D$692,'Infos Relatório'!$B$406,'Faturamento SP3'!$E$2:$E$692,'Infos Relatório'!$B441,'Faturamento SP3'!$Z$2:$Z$692,'Infos Relatório'!AY$1)</f>
        <v>0</v>
      </c>
      <c r="AZ441" s="13">
        <f>SUMIFS('Faturamento SP3'!$G$2:$G$692,'Faturamento SP3'!$D$2:$D$692,'Infos Relatório'!$B$406,'Faturamento SP3'!$E$2:$E$692,'Infos Relatório'!$B441,'Faturamento SP3'!$Z$2:$Z$692,'Infos Relatório'!AY$1)</f>
        <v>0</v>
      </c>
      <c r="BA441" s="13">
        <f>SUMIFS('Faturamento SP3'!$J$2:$J$692,'Faturamento SP3'!$D$2:$D$692,'Infos Relatório'!$B$406,'Faturamento SP3'!$E$2:$E$692,'Infos Relatório'!$B441,'Faturamento SP3'!$Z$2:$Z$692,'Infos Relatório'!AY$1)</f>
        <v>0</v>
      </c>
      <c r="BB441" s="14">
        <f>SUMIFS('Faturamento SP3'!$O$2:$O$692,'Faturamento SP3'!$D$2:$D$692,'Infos Relatório'!$B$406,'Faturamento SP3'!$E$2:$E$692,'Infos Relatório'!$B441,'Faturamento SP3'!$Z$2:$Z$692,'Infos Relatório'!AY$1,'Faturamento SP3'!$T$2:$T$692,"Sim")+SUMIFS('Faturamento SP3'!$P$2:$P$692,'Faturamento SP3'!$D$2:$D$692,'Infos Relatório'!$B$406,'Faturamento SP3'!$E$2:$E$692,'Infos Relatório'!$B441,'Faturamento SP3'!$Z$2:$Z$692,'Infos Relatório'!AY$1,'Faturamento SP3'!$T$2:$T$692,"Sim")</f>
        <v>0</v>
      </c>
      <c r="BC441" s="27" t="e">
        <f t="shared" si="165"/>
        <v>#DIV/0!</v>
      </c>
      <c r="BD441" s="24">
        <f>SUMIFS('Faturamento SP3'!$H$2:$H$692,'Faturamento SP3'!$D$2:$D$692,'Infos Relatório'!$B$406,'Faturamento SP3'!$E$2:$E$692,'Infos Relatório'!$B441,'Faturamento SP3'!$Z$2:$Z$692,'Infos Relatório'!AY$1)</f>
        <v>0</v>
      </c>
      <c r="BE441" s="23">
        <f>COUNTIFS('Faturamento SP3'!$D$2:$D$692,'Infos Relatório'!$B$406,'Faturamento SP3'!$E$2:$E$692,'Infos Relatório'!$B441,'Faturamento SP3'!$Z$2:$Z$692,'Infos Relatório'!BE$1)</f>
        <v>0</v>
      </c>
      <c r="BF441" s="13">
        <f>SUMIFS('Faturamento SP3'!$G$2:$G$692,'Faturamento SP3'!$D$2:$D$692,'Infos Relatório'!$B$406,'Faturamento SP3'!$E$2:$E$692,'Infos Relatório'!$B441,'Faturamento SP3'!$Z$2:$Z$692,'Infos Relatório'!BE$1)</f>
        <v>0</v>
      </c>
      <c r="BG441" s="13">
        <f>SUMIFS('Faturamento SP3'!$J$2:$J$692,'Faturamento SP3'!$D$2:$D$692,'Infos Relatório'!$B$406,'Faturamento SP3'!$E$2:$E$692,'Infos Relatório'!$B441,'Faturamento SP3'!$Z$2:$Z$692,'Infos Relatório'!BE$1)</f>
        <v>0</v>
      </c>
      <c r="BH441" s="14">
        <f>SUMIFS('Faturamento SP3'!$O$2:$O$692,'Faturamento SP3'!$D$2:$D$692,'Infos Relatório'!$B$406,'Faturamento SP3'!$E$2:$E$692,'Infos Relatório'!$B441,'Faturamento SP3'!$Z$2:$Z$692,'Infos Relatório'!BE$1,'Faturamento SP3'!$T$2:$T$692,"Sim")+SUMIFS('Faturamento SP3'!$P$2:$P$692,'Faturamento SP3'!$D$2:$D$692,'Infos Relatório'!$B$406,'Faturamento SP3'!$E$2:$E$692,'Infos Relatório'!$B441,'Faturamento SP3'!$Z$2:$Z$692,'Infos Relatório'!BE$1,'Faturamento SP3'!$T$2:$T$692,"Sim")</f>
        <v>0</v>
      </c>
      <c r="BI441" s="27" t="e">
        <f t="shared" si="166"/>
        <v>#DIV/0!</v>
      </c>
      <c r="BJ441" s="24">
        <f>SUMIFS('Faturamento SP3'!$H$2:$H$692,'Faturamento SP3'!$D$2:$D$692,'Infos Relatório'!$B$406,'Faturamento SP3'!$E$2:$E$692,'Infos Relatório'!$B441,'Faturamento SP3'!$Z$2:$Z$692,'Infos Relatório'!BE$1)</f>
        <v>0</v>
      </c>
      <c r="BK441" s="23">
        <f>COUNTIFS('Faturamento SP3'!$D$2:$D$692,'Infos Relatório'!$B$406,'Faturamento SP3'!$E$2:$E$692,'Infos Relatório'!$B441,'Faturamento SP3'!$Z$2:$Z$692,'Infos Relatório'!BK$1)</f>
        <v>0</v>
      </c>
      <c r="BL441" s="13">
        <f>SUMIFS('Faturamento SP3'!$G$2:$G$692,'Faturamento SP3'!$D$2:$D$692,'Infos Relatório'!$B$406,'Faturamento SP3'!$E$2:$E$692,'Infos Relatório'!$B441,'Faturamento SP3'!$Z$2:$Z$692,'Infos Relatório'!BK$1)</f>
        <v>0</v>
      </c>
      <c r="BM441" s="13">
        <f>SUMIFS('Faturamento SP3'!$J$2:$J$692,'Faturamento SP3'!$D$2:$D$692,'Infos Relatório'!$B$406,'Faturamento SP3'!$E$2:$E$692,'Infos Relatório'!$B441,'Faturamento SP3'!$Z$2:$Z$692,'Infos Relatório'!BK$1)</f>
        <v>0</v>
      </c>
      <c r="BN441" s="14">
        <f>SUMIFS('Faturamento SP3'!$O$2:$O$692,'Faturamento SP3'!$D$2:$D$692,'Infos Relatório'!$B$406,'Faturamento SP3'!$E$2:$E$692,'Infos Relatório'!$B441,'Faturamento SP3'!$Z$2:$Z$692,'Infos Relatório'!BK$1,'Faturamento SP3'!$T$2:$T$692,"Sim")+SUMIFS('Faturamento SP3'!$P$2:$P$692,'Faturamento SP3'!$D$2:$D$692,'Infos Relatório'!$B$406,'Faturamento SP3'!$E$2:$E$692,'Infos Relatório'!$B441,'Faturamento SP3'!$Z$2:$Z$692,'Infos Relatório'!BK$1,'Faturamento SP3'!$T$2:$T$692,"Sim")</f>
        <v>0</v>
      </c>
      <c r="BO441" s="27" t="e">
        <f t="shared" si="167"/>
        <v>#DIV/0!</v>
      </c>
      <c r="BP441" s="24">
        <f>SUMIFS('Faturamento SP3'!$H$2:$H$692,'Faturamento SP3'!$D$2:$D$692,'Infos Relatório'!$B$406,'Faturamento SP3'!$E$2:$E$692,'Infos Relatório'!$B441,'Faturamento SP3'!$Z$2:$Z$692,'Infos Relatório'!BK$1)</f>
        <v>0</v>
      </c>
      <c r="BQ441" s="23">
        <f>COUNTIFS('Faturamento SP3'!$D$2:$D$692,'Infos Relatório'!$B$406,'Faturamento SP3'!$E$2:$E$692,'Infos Relatório'!$B441,'Faturamento SP3'!$Z$2:$Z$692,'Infos Relatório'!BQ$1)</f>
        <v>0</v>
      </c>
      <c r="BR441" s="13">
        <f>SUMIFS('Faturamento SP3'!$G$2:$G$692,'Faturamento SP3'!$D$2:$D$692,'Infos Relatório'!$B$406,'Faturamento SP3'!$E$2:$E$692,'Infos Relatório'!$B441,'Faturamento SP3'!$Z$2:$Z$692,'Infos Relatório'!BQ$1)</f>
        <v>0</v>
      </c>
      <c r="BS441" s="13">
        <f>SUMIFS('Faturamento SP3'!$J$2:$J$692,'Faturamento SP3'!$D$2:$D$692,'Infos Relatório'!$B$406,'Faturamento SP3'!$E$2:$E$692,'Infos Relatório'!$B441,'Faturamento SP3'!$Z$2:$Z$692,'Infos Relatório'!BQ$1)</f>
        <v>0</v>
      </c>
      <c r="BT441" s="14">
        <f>SUMIFS('Faturamento SP3'!$O$2:$O$692,'Faturamento SP3'!$D$2:$D$692,'Infos Relatório'!$B$406,'Faturamento SP3'!$E$2:$E$692,'Infos Relatório'!$B441,'Faturamento SP3'!$Z$2:$Z$692,'Infos Relatório'!BQ$1,'Faturamento SP3'!$T$2:$T$692,"Sim")+SUMIFS('Faturamento SP3'!$P$2:$P$692,'Faturamento SP3'!$D$2:$D$692,'Infos Relatório'!$B$406,'Faturamento SP3'!$E$2:$E$692,'Infos Relatório'!$B441,'Faturamento SP3'!$Z$2:$Z$692,'Infos Relatório'!BQ$1,'Faturamento SP3'!$T$2:$T$692,"Sim")</f>
        <v>0</v>
      </c>
      <c r="BU441" s="27" t="e">
        <f t="shared" si="168"/>
        <v>#DIV/0!</v>
      </c>
      <c r="BV441" s="24">
        <f>SUMIFS('Faturamento SP3'!$H$2:$H$692,'Faturamento SP3'!$D$2:$D$692,'Infos Relatório'!$B$406,'Faturamento SP3'!$E$2:$E$692,'Infos Relatório'!$B441,'Faturamento SP3'!$Z$2:$Z$692,'Infos Relatório'!BQ$1)</f>
        <v>0</v>
      </c>
    </row>
    <row r="442" spans="2:74">
      <c r="B442" s="17" t="s">
        <v>42</v>
      </c>
      <c r="C442" s="23">
        <f>COUNTIFS('Faturamento SP3'!$D$2:$D$692,'Infos Relatório'!$B$406,'Faturamento SP3'!$E$2:$E$692,'Infos Relatório'!$B442,'Faturamento SP3'!$Z$2:$Z$692,'Infos Relatório'!C$1)</f>
        <v>0</v>
      </c>
      <c r="D442" s="13">
        <f>SUMIFS('Faturamento SP3'!$G$2:$G$692,'Faturamento SP3'!$D$2:$D$692,'Infos Relatório'!$B$406,'Faturamento SP3'!$E$2:$E$692,'Infos Relatório'!$B442,'Faturamento SP3'!$Z$2:$Z$692,'Infos Relatório'!C$1)</f>
        <v>0</v>
      </c>
      <c r="E442" s="13">
        <f>SUMIFS('Faturamento SP3'!$J$2:$J$692,'Faturamento SP3'!$D$2:$D$692,'Infos Relatório'!$B$406,'Faturamento SP3'!$E$2:$E$692,'Infos Relatório'!$B442,'Faturamento SP3'!$Z$2:$Z$692,'Infos Relatório'!C$1)</f>
        <v>0</v>
      </c>
      <c r="F442" s="14">
        <f>SUMIFS('Faturamento SP3'!$O$2:$O$692,'Faturamento SP3'!$D$2:$D$692,'Infos Relatório'!$B$406,'Faturamento SP3'!$E$2:$E$692,'Infos Relatório'!$B442,'Faturamento SP3'!$Z$2:$Z$692,'Infos Relatório'!C$1,'Faturamento SP3'!$T$2:$T$692,"Sim")+SUMIFS('Faturamento SP3'!$P$2:$P$692,'Faturamento SP3'!$D$2:$D$692,'Infos Relatório'!$B$406,'Faturamento SP3'!$E$2:$E$692,'Infos Relatório'!$B442,'Faturamento SP3'!$Z$2:$Z$692,'Infos Relatório'!C$1,'Faturamento SP3'!$T$2:$T$692,"Sim")</f>
        <v>0</v>
      </c>
      <c r="G442" s="27" t="e">
        <f t="shared" si="157"/>
        <v>#DIV/0!</v>
      </c>
      <c r="H442" s="24">
        <f>SUMIFS('Faturamento SP3'!$H$2:$H$692,'Faturamento SP3'!$D$2:$D$692,'Infos Relatório'!$B$406,'Faturamento SP3'!$E$2:$E$692,'Infos Relatório'!$B442,'Faturamento SP3'!$Z$2:$Z$692,'Infos Relatório'!C$1)</f>
        <v>0</v>
      </c>
      <c r="I442" s="23">
        <f>COUNTIFS('Faturamento SP3'!$D$2:$D$692,'Infos Relatório'!$B$406,'Faturamento SP3'!$E$2:$E$692,'Infos Relatório'!$B442,'Faturamento SP3'!$Z$2:$Z$692,'Infos Relatório'!I$1)</f>
        <v>0</v>
      </c>
      <c r="J442" s="13">
        <f>SUMIFS('Faturamento SP3'!$G$2:$G$692,'Faturamento SP3'!$D$2:$D$692,'Infos Relatório'!$B$406,'Faturamento SP3'!$E$2:$E$692,'Infos Relatório'!$B442,'Faturamento SP3'!$Z$2:$Z$692,'Infos Relatório'!I$1)</f>
        <v>0</v>
      </c>
      <c r="K442" s="13">
        <f>SUMIFS('Faturamento SP3'!$J$2:$J$692,'Faturamento SP3'!$D$2:$D$692,'Infos Relatório'!$B$406,'Faturamento SP3'!$E$2:$E$692,'Infos Relatório'!$B442,'Faturamento SP3'!$Z$2:$Z$692,'Infos Relatório'!I$1)</f>
        <v>0</v>
      </c>
      <c r="L442" s="14">
        <f>SUMIFS('Faturamento SP3'!$O$2:$O$692,'Faturamento SP3'!$D$2:$D$692,'Infos Relatório'!$B$406,'Faturamento SP3'!$E$2:$E$692,'Infos Relatório'!$B442,'Faturamento SP3'!$Z$2:$Z$692,'Infos Relatório'!I$1,'Faturamento SP3'!$T$2:$T$692,"Sim")+SUMIFS('Faturamento SP3'!$P$2:$P$692,'Faturamento SP3'!$D$2:$D$692,'Infos Relatório'!$B$406,'Faturamento SP3'!$E$2:$E$692,'Infos Relatório'!$B442,'Faturamento SP3'!$Z$2:$Z$692,'Infos Relatório'!I$1,'Faturamento SP3'!$T$2:$T$692,"Sim")</f>
        <v>0</v>
      </c>
      <c r="M442" s="27" t="e">
        <f t="shared" si="158"/>
        <v>#DIV/0!</v>
      </c>
      <c r="N442" s="24">
        <f>SUMIFS('Faturamento SP3'!$H$2:$H$692,'Faturamento SP3'!$D$2:$D$692,'Infos Relatório'!$B$406,'Faturamento SP3'!$E$2:$E$692,'Infos Relatório'!$B442,'Faturamento SP3'!$Z$2:$Z$692,'Infos Relatório'!I$1)</f>
        <v>0</v>
      </c>
      <c r="O442" s="23">
        <f>COUNTIFS('Faturamento SP3'!$D$2:$D$692,'Infos Relatório'!$B$406,'Faturamento SP3'!$E$2:$E$692,'Infos Relatório'!$B442,'Faturamento SP3'!$Z$2:$Z$692,'Infos Relatório'!O$1)</f>
        <v>0</v>
      </c>
      <c r="P442" s="13">
        <f>SUMIFS('Faturamento SP3'!$G$2:$G$692,'Faturamento SP3'!$D$2:$D$692,'Infos Relatório'!$B$406,'Faturamento SP3'!$E$2:$E$692,'Infos Relatório'!$B442,'Faturamento SP3'!$Z$2:$Z$692,'Infos Relatório'!O$1)</f>
        <v>0</v>
      </c>
      <c r="Q442" s="13">
        <f>SUMIFS('Faturamento SP3'!$J$2:$J$692,'Faturamento SP3'!$D$2:$D$692,'Infos Relatório'!$B$406,'Faturamento SP3'!$E$2:$E$692,'Infos Relatório'!$B442,'Faturamento SP3'!$Z$2:$Z$692,'Infos Relatório'!O$1)</f>
        <v>0</v>
      </c>
      <c r="R442" s="14">
        <f>SUMIFS('Faturamento SP3'!$O$2:$O$692,'Faturamento SP3'!$D$2:$D$692,'Infos Relatório'!$B$406,'Faturamento SP3'!$E$2:$E$692,'Infos Relatório'!$B442,'Faturamento SP3'!$Z$2:$Z$692,'Infos Relatório'!O$1,'Faturamento SP3'!$T$2:$T$692,"Sim")+SUMIFS('Faturamento SP3'!$P$2:$P$692,'Faturamento SP3'!$D$2:$D$692,'Infos Relatório'!$B$406,'Faturamento SP3'!$E$2:$E$692,'Infos Relatório'!$B442,'Faturamento SP3'!$Z$2:$Z$692,'Infos Relatório'!O$1,'Faturamento SP3'!$T$2:$T$692,"Sim")</f>
        <v>0</v>
      </c>
      <c r="S442" s="27" t="e">
        <f t="shared" si="159"/>
        <v>#DIV/0!</v>
      </c>
      <c r="T442" s="24">
        <f>SUMIFS('Faturamento SP3'!$H$2:$H$692,'Faturamento SP3'!$D$2:$D$692,'Infos Relatório'!$B$406,'Faturamento SP3'!$E$2:$E$692,'Infos Relatório'!$B442,'Faturamento SP3'!$Z$2:$Z$692,'Infos Relatório'!O$1)</f>
        <v>0</v>
      </c>
      <c r="U442" s="23">
        <f>COUNTIFS('Faturamento SP3'!$D$2:$D$692,'Infos Relatório'!$B$406,'Faturamento SP3'!$E$2:$E$692,'Infos Relatório'!$B442,'Faturamento SP3'!$Z$2:$Z$692,'Infos Relatório'!U$1)</f>
        <v>0</v>
      </c>
      <c r="V442" s="13">
        <f>SUMIFS('Faturamento SP3'!$G$2:$G$692,'Faturamento SP3'!$D$2:$D$692,'Infos Relatório'!$B$406,'Faturamento SP3'!$E$2:$E$692,'Infos Relatório'!$B442,'Faturamento SP3'!$Z$2:$Z$692,'Infos Relatório'!U$1)</f>
        <v>0</v>
      </c>
      <c r="W442" s="13">
        <f>SUMIFS('Faturamento SP3'!$J$2:$J$692,'Faturamento SP3'!$D$2:$D$692,'Infos Relatório'!$B$406,'Faturamento SP3'!$E$2:$E$692,'Infos Relatório'!$B442,'Faturamento SP3'!$Z$2:$Z$692,'Infos Relatório'!U$1)</f>
        <v>0</v>
      </c>
      <c r="X442" s="14">
        <f>SUMIFS('Faturamento SP3'!$O$2:$O$692,'Faturamento SP3'!$D$2:$D$692,'Infos Relatório'!$B$406,'Faturamento SP3'!$E$2:$E$692,'Infos Relatório'!$B442,'Faturamento SP3'!$Z$2:$Z$692,'Infos Relatório'!U$1,'Faturamento SP3'!$T$2:$T$692,"Sim")+SUMIFS('Faturamento SP3'!$P$2:$P$692,'Faturamento SP3'!$D$2:$D$692,'Infos Relatório'!$B$406,'Faturamento SP3'!$E$2:$E$692,'Infos Relatório'!$B442,'Faturamento SP3'!$Z$2:$Z$692,'Infos Relatório'!U$1,'Faturamento SP3'!$T$2:$T$692,"Sim")</f>
        <v>0</v>
      </c>
      <c r="Y442" s="27" t="e">
        <f t="shared" si="160"/>
        <v>#DIV/0!</v>
      </c>
      <c r="Z442" s="24">
        <f>SUMIFS('Faturamento SP3'!$H$2:$H$692,'Faturamento SP3'!$D$2:$D$692,'Infos Relatório'!$B$406,'Faturamento SP3'!$E$2:$E$692,'Infos Relatório'!$B442,'Faturamento SP3'!$Z$2:$Z$692,'Infos Relatório'!U$1)</f>
        <v>0</v>
      </c>
      <c r="AA442" s="23">
        <f>COUNTIFS('Faturamento SP3'!$D$2:$D$692,'Infos Relatório'!$B$406,'Faturamento SP3'!$E$2:$E$692,'Infos Relatório'!$B442,'Faturamento SP3'!$Z$2:$Z$692,'Infos Relatório'!AA$1)</f>
        <v>0</v>
      </c>
      <c r="AB442" s="13">
        <f>SUMIFS('Faturamento SP3'!$G$2:$G$692,'Faturamento SP3'!$D$2:$D$692,'Infos Relatório'!$B$406,'Faturamento SP3'!$E$2:$E$692,'Infos Relatório'!$B442,'Faturamento SP3'!$Z$2:$Z$692,'Infos Relatório'!AA$1)</f>
        <v>0</v>
      </c>
      <c r="AC442" s="13">
        <f>SUMIFS('Faturamento SP3'!$J$2:$J$692,'Faturamento SP3'!$D$2:$D$692,'Infos Relatório'!$B$406,'Faturamento SP3'!$E$2:$E$692,'Infos Relatório'!$B442,'Faturamento SP3'!$Z$2:$Z$692,'Infos Relatório'!AA$1)</f>
        <v>0</v>
      </c>
      <c r="AD442" s="14">
        <f>SUMIFS('Faturamento SP3'!$O$2:$O$692,'Faturamento SP3'!$D$2:$D$692,'Infos Relatório'!$B$406,'Faturamento SP3'!$E$2:$E$692,'Infos Relatório'!$B442,'Faturamento SP3'!$Z$2:$Z$692,'Infos Relatório'!AA$1,'Faturamento SP3'!$T$2:$T$692,"Sim")+SUMIFS('Faturamento SP3'!$P$2:$P$692,'Faturamento SP3'!$D$2:$D$692,'Infos Relatório'!$B$406,'Faturamento SP3'!$E$2:$E$692,'Infos Relatório'!$B442,'Faturamento SP3'!$Z$2:$Z$692,'Infos Relatório'!AA$1,'Faturamento SP3'!$T$2:$T$692,"Sim")</f>
        <v>0</v>
      </c>
      <c r="AE442" s="27" t="e">
        <f t="shared" si="161"/>
        <v>#DIV/0!</v>
      </c>
      <c r="AF442" s="24">
        <f>SUMIFS('Faturamento SP3'!$H$2:$H$692,'Faturamento SP3'!$D$2:$D$692,'Infos Relatório'!$B$406,'Faturamento SP3'!$E$2:$E$692,'Infos Relatório'!$B442,'Faturamento SP3'!$Z$2:$Z$692,'Infos Relatório'!AA$1)</f>
        <v>0</v>
      </c>
      <c r="AG442" s="23">
        <f>COUNTIFS('Faturamento SP3'!$D$2:$D$692,'Infos Relatório'!$B$406,'Faturamento SP3'!$E$2:$E$692,'Infos Relatório'!$B442,'Faturamento SP3'!$Z$2:$Z$692,'Infos Relatório'!AG$1)</f>
        <v>0</v>
      </c>
      <c r="AH442" s="13">
        <f>SUMIFS('Faturamento SP3'!$G$2:$G$692,'Faturamento SP3'!$D$2:$D$692,'Infos Relatório'!$B$406,'Faturamento SP3'!$E$2:$E$692,'Infos Relatório'!$B442,'Faturamento SP3'!$Z$2:$Z$692,'Infos Relatório'!AG$1)</f>
        <v>0</v>
      </c>
      <c r="AI442" s="13">
        <f>SUMIFS('Faturamento SP3'!$J$2:$J$692,'Faturamento SP3'!$D$2:$D$692,'Infos Relatório'!$B$406,'Faturamento SP3'!$E$2:$E$692,'Infos Relatório'!$B442,'Faturamento SP3'!$Z$2:$Z$692,'Infos Relatório'!AG$1)</f>
        <v>0</v>
      </c>
      <c r="AJ442" s="14">
        <f>SUMIFS('Faturamento SP3'!$O$2:$O$692,'Faturamento SP3'!$D$2:$D$692,'Infos Relatório'!$B$406,'Faturamento SP3'!$E$2:$E$692,'Infos Relatório'!$B442,'Faturamento SP3'!$Z$2:$Z$692,'Infos Relatório'!AG$1,'Faturamento SP3'!$T$2:$T$692,"Sim")+SUMIFS('Faturamento SP3'!$P$2:$P$692,'Faturamento SP3'!$D$2:$D$692,'Infos Relatório'!$B$406,'Faturamento SP3'!$E$2:$E$692,'Infos Relatório'!$B442,'Faturamento SP3'!$Z$2:$Z$692,'Infos Relatório'!AG$1,'Faturamento SP3'!$T$2:$T$692,"Sim")</f>
        <v>0</v>
      </c>
      <c r="AK442" s="27" t="e">
        <f t="shared" si="162"/>
        <v>#DIV/0!</v>
      </c>
      <c r="AL442" s="24">
        <f>SUMIFS('Faturamento SP3'!$H$2:$H$692,'Faturamento SP3'!$D$2:$D$692,'Infos Relatório'!$B$406,'Faturamento SP3'!$E$2:$E$692,'Infos Relatório'!$B442,'Faturamento SP3'!$Z$2:$Z$692,'Infos Relatório'!AG$1)</f>
        <v>0</v>
      </c>
      <c r="AM442" s="23">
        <f>COUNTIFS('Faturamento SP3'!$D$2:$D$692,'Infos Relatório'!$B$406,'Faturamento SP3'!$E$2:$E$692,'Infos Relatório'!$B442,'Faturamento SP3'!$Z$2:$Z$692,'Infos Relatório'!AM$1)</f>
        <v>0</v>
      </c>
      <c r="AN442" s="13">
        <f>SUMIFS('Faturamento SP3'!$G$2:$G$692,'Faturamento SP3'!$D$2:$D$692,'Infos Relatório'!$B$406,'Faturamento SP3'!$E$2:$E$692,'Infos Relatório'!$B442,'Faturamento SP3'!$Z$2:$Z$692,'Infos Relatório'!AM$1)</f>
        <v>0</v>
      </c>
      <c r="AO442" s="13">
        <f>SUMIFS('Faturamento SP3'!$J$2:$J$692,'Faturamento SP3'!$D$2:$D$692,'Infos Relatório'!$B$406,'Faturamento SP3'!$E$2:$E$692,'Infos Relatório'!$B442,'Faturamento SP3'!$Z$2:$Z$692,'Infos Relatório'!AM$1)</f>
        <v>0</v>
      </c>
      <c r="AP442" s="14">
        <f>SUMIFS('Faturamento SP3'!$O$2:$O$692,'Faturamento SP3'!$D$2:$D$692,'Infos Relatório'!$B$406,'Faturamento SP3'!$E$2:$E$692,'Infos Relatório'!$B442,'Faturamento SP3'!$Z$2:$Z$692,'Infos Relatório'!AM$1,'Faturamento SP3'!$T$2:$T$692,"Sim")+SUMIFS('Faturamento SP3'!$P$2:$P$692,'Faturamento SP3'!$D$2:$D$692,'Infos Relatório'!$B$406,'Faturamento SP3'!$E$2:$E$692,'Infos Relatório'!$B442,'Faturamento SP3'!$Z$2:$Z$692,'Infos Relatório'!AM$1,'Faturamento SP3'!$T$2:$T$692,"Sim")</f>
        <v>0</v>
      </c>
      <c r="AQ442" s="27" t="e">
        <f t="shared" si="163"/>
        <v>#DIV/0!</v>
      </c>
      <c r="AR442" s="24">
        <f>SUMIFS('Faturamento SP3'!$H$2:$H$692,'Faturamento SP3'!$D$2:$D$692,'Infos Relatório'!$B$406,'Faturamento SP3'!$E$2:$E$692,'Infos Relatório'!$B442,'Faturamento SP3'!$Z$2:$Z$692,'Infos Relatório'!AM$1)</f>
        <v>0</v>
      </c>
      <c r="AS442" s="23">
        <f>COUNTIFS('Faturamento SP3'!$D$2:$D$692,'Infos Relatório'!$B$406,'Faturamento SP3'!$E$2:$E$692,'Infos Relatório'!$B442,'Faturamento SP3'!$Z$2:$Z$692,'Infos Relatório'!AS$1)</f>
        <v>0</v>
      </c>
      <c r="AT442" s="13">
        <f>SUMIFS('Faturamento SP3'!$G$2:$G$692,'Faturamento SP3'!$D$2:$D$692,'Infos Relatório'!$B$406,'Faturamento SP3'!$E$2:$E$692,'Infos Relatório'!$B442,'Faturamento SP3'!$Z$2:$Z$692,'Infos Relatório'!AS$1)</f>
        <v>0</v>
      </c>
      <c r="AU442" s="13">
        <f>SUMIFS('Faturamento SP3'!$J$2:$J$692,'Faturamento SP3'!$D$2:$D$692,'Infos Relatório'!$B$406,'Faturamento SP3'!$E$2:$E$692,'Infos Relatório'!$B442,'Faturamento SP3'!$Z$2:$Z$692,'Infos Relatório'!AS$1)</f>
        <v>0</v>
      </c>
      <c r="AV442" s="14">
        <f>SUMIFS('Faturamento SP3'!$O$2:$O$692,'Faturamento SP3'!$D$2:$D$692,'Infos Relatório'!$B$406,'Faturamento SP3'!$E$2:$E$692,'Infos Relatório'!$B442,'Faturamento SP3'!$Z$2:$Z$692,'Infos Relatório'!AS$1,'Faturamento SP3'!$T$2:$T$692,"Sim")+SUMIFS('Faturamento SP3'!$P$2:$P$692,'Faturamento SP3'!$D$2:$D$692,'Infos Relatório'!$B$406,'Faturamento SP3'!$E$2:$E$692,'Infos Relatório'!$B442,'Faturamento SP3'!$Z$2:$Z$692,'Infos Relatório'!AS$1,'Faturamento SP3'!$T$2:$T$692,"Sim")</f>
        <v>0</v>
      </c>
      <c r="AW442" s="27" t="e">
        <f t="shared" si="164"/>
        <v>#DIV/0!</v>
      </c>
      <c r="AX442" s="24">
        <f>SUMIFS('Faturamento SP3'!$H$2:$H$692,'Faturamento SP3'!$D$2:$D$692,'Infos Relatório'!$B$406,'Faturamento SP3'!$E$2:$E$692,'Infos Relatório'!$B442,'Faturamento SP3'!$Z$2:$Z$692,'Infos Relatório'!AS$1)</f>
        <v>0</v>
      </c>
      <c r="AY442" s="23">
        <f>COUNTIFS('Faturamento SP3'!$D$2:$D$692,'Infos Relatório'!$B$406,'Faturamento SP3'!$E$2:$E$692,'Infos Relatório'!$B442,'Faturamento SP3'!$Z$2:$Z$692,'Infos Relatório'!AY$1)</f>
        <v>0</v>
      </c>
      <c r="AZ442" s="13">
        <f>SUMIFS('Faturamento SP3'!$G$2:$G$692,'Faturamento SP3'!$D$2:$D$692,'Infos Relatório'!$B$406,'Faturamento SP3'!$E$2:$E$692,'Infos Relatório'!$B442,'Faturamento SP3'!$Z$2:$Z$692,'Infos Relatório'!AY$1)</f>
        <v>0</v>
      </c>
      <c r="BA442" s="13">
        <f>SUMIFS('Faturamento SP3'!$J$2:$J$692,'Faturamento SP3'!$D$2:$D$692,'Infos Relatório'!$B$406,'Faturamento SP3'!$E$2:$E$692,'Infos Relatório'!$B442,'Faturamento SP3'!$Z$2:$Z$692,'Infos Relatório'!AY$1)</f>
        <v>0</v>
      </c>
      <c r="BB442" s="14">
        <f>SUMIFS('Faturamento SP3'!$O$2:$O$692,'Faturamento SP3'!$D$2:$D$692,'Infos Relatório'!$B$406,'Faturamento SP3'!$E$2:$E$692,'Infos Relatório'!$B442,'Faturamento SP3'!$Z$2:$Z$692,'Infos Relatório'!AY$1,'Faturamento SP3'!$T$2:$T$692,"Sim")+SUMIFS('Faturamento SP3'!$P$2:$P$692,'Faturamento SP3'!$D$2:$D$692,'Infos Relatório'!$B$406,'Faturamento SP3'!$E$2:$E$692,'Infos Relatório'!$B442,'Faturamento SP3'!$Z$2:$Z$692,'Infos Relatório'!AY$1,'Faturamento SP3'!$T$2:$T$692,"Sim")</f>
        <v>0</v>
      </c>
      <c r="BC442" s="27" t="e">
        <f t="shared" si="165"/>
        <v>#DIV/0!</v>
      </c>
      <c r="BD442" s="24">
        <f>SUMIFS('Faturamento SP3'!$H$2:$H$692,'Faturamento SP3'!$D$2:$D$692,'Infos Relatório'!$B$406,'Faturamento SP3'!$E$2:$E$692,'Infos Relatório'!$B442,'Faturamento SP3'!$Z$2:$Z$692,'Infos Relatório'!AY$1)</f>
        <v>0</v>
      </c>
      <c r="BE442" s="23">
        <f>COUNTIFS('Faturamento SP3'!$D$2:$D$692,'Infos Relatório'!$B$406,'Faturamento SP3'!$E$2:$E$692,'Infos Relatório'!$B442,'Faturamento SP3'!$Z$2:$Z$692,'Infos Relatório'!BE$1)</f>
        <v>0</v>
      </c>
      <c r="BF442" s="13">
        <f>SUMIFS('Faturamento SP3'!$G$2:$G$692,'Faturamento SP3'!$D$2:$D$692,'Infos Relatório'!$B$406,'Faturamento SP3'!$E$2:$E$692,'Infos Relatório'!$B442,'Faturamento SP3'!$Z$2:$Z$692,'Infos Relatório'!BE$1)</f>
        <v>0</v>
      </c>
      <c r="BG442" s="13">
        <f>SUMIFS('Faturamento SP3'!$J$2:$J$692,'Faturamento SP3'!$D$2:$D$692,'Infos Relatório'!$B$406,'Faturamento SP3'!$E$2:$E$692,'Infos Relatório'!$B442,'Faturamento SP3'!$Z$2:$Z$692,'Infos Relatório'!BE$1)</f>
        <v>0</v>
      </c>
      <c r="BH442" s="14">
        <f>SUMIFS('Faturamento SP3'!$O$2:$O$692,'Faturamento SP3'!$D$2:$D$692,'Infos Relatório'!$B$406,'Faturamento SP3'!$E$2:$E$692,'Infos Relatório'!$B442,'Faturamento SP3'!$Z$2:$Z$692,'Infos Relatório'!BE$1,'Faturamento SP3'!$T$2:$T$692,"Sim")+SUMIFS('Faturamento SP3'!$P$2:$P$692,'Faturamento SP3'!$D$2:$D$692,'Infos Relatório'!$B$406,'Faturamento SP3'!$E$2:$E$692,'Infos Relatório'!$B442,'Faturamento SP3'!$Z$2:$Z$692,'Infos Relatório'!BE$1,'Faturamento SP3'!$T$2:$T$692,"Sim")</f>
        <v>0</v>
      </c>
      <c r="BI442" s="27" t="e">
        <f t="shared" si="166"/>
        <v>#DIV/0!</v>
      </c>
      <c r="BJ442" s="24">
        <f>SUMIFS('Faturamento SP3'!$H$2:$H$692,'Faturamento SP3'!$D$2:$D$692,'Infos Relatório'!$B$406,'Faturamento SP3'!$E$2:$E$692,'Infos Relatório'!$B442,'Faturamento SP3'!$Z$2:$Z$692,'Infos Relatório'!BE$1)</f>
        <v>0</v>
      </c>
      <c r="BK442" s="23">
        <f>COUNTIFS('Faturamento SP3'!$D$2:$D$692,'Infos Relatório'!$B$406,'Faturamento SP3'!$E$2:$E$692,'Infos Relatório'!$B442,'Faturamento SP3'!$Z$2:$Z$692,'Infos Relatório'!BK$1)</f>
        <v>0</v>
      </c>
      <c r="BL442" s="13">
        <f>SUMIFS('Faturamento SP3'!$G$2:$G$692,'Faturamento SP3'!$D$2:$D$692,'Infos Relatório'!$B$406,'Faturamento SP3'!$E$2:$E$692,'Infos Relatório'!$B442,'Faturamento SP3'!$Z$2:$Z$692,'Infos Relatório'!BK$1)</f>
        <v>0</v>
      </c>
      <c r="BM442" s="13">
        <f>SUMIFS('Faturamento SP3'!$J$2:$J$692,'Faturamento SP3'!$D$2:$D$692,'Infos Relatório'!$B$406,'Faturamento SP3'!$E$2:$E$692,'Infos Relatório'!$B442,'Faturamento SP3'!$Z$2:$Z$692,'Infos Relatório'!BK$1)</f>
        <v>0</v>
      </c>
      <c r="BN442" s="14">
        <f>SUMIFS('Faturamento SP3'!$O$2:$O$692,'Faturamento SP3'!$D$2:$D$692,'Infos Relatório'!$B$406,'Faturamento SP3'!$E$2:$E$692,'Infos Relatório'!$B442,'Faturamento SP3'!$Z$2:$Z$692,'Infos Relatório'!BK$1,'Faturamento SP3'!$T$2:$T$692,"Sim")+SUMIFS('Faturamento SP3'!$P$2:$P$692,'Faturamento SP3'!$D$2:$D$692,'Infos Relatório'!$B$406,'Faturamento SP3'!$E$2:$E$692,'Infos Relatório'!$B442,'Faturamento SP3'!$Z$2:$Z$692,'Infos Relatório'!BK$1,'Faturamento SP3'!$T$2:$T$692,"Sim")</f>
        <v>0</v>
      </c>
      <c r="BO442" s="27" t="e">
        <f t="shared" si="167"/>
        <v>#DIV/0!</v>
      </c>
      <c r="BP442" s="24">
        <f>SUMIFS('Faturamento SP3'!$H$2:$H$692,'Faturamento SP3'!$D$2:$D$692,'Infos Relatório'!$B$406,'Faturamento SP3'!$E$2:$E$692,'Infos Relatório'!$B442,'Faturamento SP3'!$Z$2:$Z$692,'Infos Relatório'!BK$1)</f>
        <v>0</v>
      </c>
      <c r="BQ442" s="23">
        <f>COUNTIFS('Faturamento SP3'!$D$2:$D$692,'Infos Relatório'!$B$406,'Faturamento SP3'!$E$2:$E$692,'Infos Relatório'!$B442,'Faturamento SP3'!$Z$2:$Z$692,'Infos Relatório'!BQ$1)</f>
        <v>0</v>
      </c>
      <c r="BR442" s="13">
        <f>SUMIFS('Faturamento SP3'!$G$2:$G$692,'Faturamento SP3'!$D$2:$D$692,'Infos Relatório'!$B$406,'Faturamento SP3'!$E$2:$E$692,'Infos Relatório'!$B442,'Faturamento SP3'!$Z$2:$Z$692,'Infos Relatório'!BQ$1)</f>
        <v>0</v>
      </c>
      <c r="BS442" s="13">
        <f>SUMIFS('Faturamento SP3'!$J$2:$J$692,'Faturamento SP3'!$D$2:$D$692,'Infos Relatório'!$B$406,'Faturamento SP3'!$E$2:$E$692,'Infos Relatório'!$B442,'Faturamento SP3'!$Z$2:$Z$692,'Infos Relatório'!BQ$1)</f>
        <v>0</v>
      </c>
      <c r="BT442" s="14">
        <f>SUMIFS('Faturamento SP3'!$O$2:$O$692,'Faturamento SP3'!$D$2:$D$692,'Infos Relatório'!$B$406,'Faturamento SP3'!$E$2:$E$692,'Infos Relatório'!$B442,'Faturamento SP3'!$Z$2:$Z$692,'Infos Relatório'!BQ$1,'Faturamento SP3'!$T$2:$T$692,"Sim")+SUMIFS('Faturamento SP3'!$P$2:$P$692,'Faturamento SP3'!$D$2:$D$692,'Infos Relatório'!$B$406,'Faturamento SP3'!$E$2:$E$692,'Infos Relatório'!$B442,'Faturamento SP3'!$Z$2:$Z$692,'Infos Relatório'!BQ$1,'Faturamento SP3'!$T$2:$T$692,"Sim")</f>
        <v>0</v>
      </c>
      <c r="BU442" s="27" t="e">
        <f t="shared" si="168"/>
        <v>#DIV/0!</v>
      </c>
      <c r="BV442" s="24">
        <f>SUMIFS('Faturamento SP3'!$H$2:$H$692,'Faturamento SP3'!$D$2:$D$692,'Infos Relatório'!$B$406,'Faturamento SP3'!$E$2:$E$692,'Infos Relatório'!$B442,'Faturamento SP3'!$Z$2:$Z$692,'Infos Relatório'!BQ$1)</f>
        <v>0</v>
      </c>
    </row>
    <row r="443" spans="2:74">
      <c r="B443" s="17" t="s">
        <v>43</v>
      </c>
      <c r="C443" s="23">
        <f>COUNTIFS('Faturamento SP3'!$D$2:$D$692,'Infos Relatório'!$B$406,'Faturamento SP3'!$E$2:$E$692,'Infos Relatório'!$B443,'Faturamento SP3'!$Z$2:$Z$692,'Infos Relatório'!C$1)</f>
        <v>0</v>
      </c>
      <c r="D443" s="13">
        <f>SUMIFS('Faturamento SP3'!$G$2:$G$692,'Faturamento SP3'!$D$2:$D$692,'Infos Relatório'!$B$406,'Faturamento SP3'!$E$2:$E$692,'Infos Relatório'!$B443,'Faturamento SP3'!$Z$2:$Z$692,'Infos Relatório'!C$1)</f>
        <v>0</v>
      </c>
      <c r="E443" s="13">
        <f>SUMIFS('Faturamento SP3'!$J$2:$J$692,'Faturamento SP3'!$D$2:$D$692,'Infos Relatório'!$B$406,'Faturamento SP3'!$E$2:$E$692,'Infos Relatório'!$B443,'Faturamento SP3'!$Z$2:$Z$692,'Infos Relatório'!C$1)</f>
        <v>0</v>
      </c>
      <c r="F443" s="14">
        <f>SUMIFS('Faturamento SP3'!$O$2:$O$692,'Faturamento SP3'!$D$2:$D$692,'Infos Relatório'!$B$406,'Faturamento SP3'!$E$2:$E$692,'Infos Relatório'!$B443,'Faturamento SP3'!$Z$2:$Z$692,'Infos Relatório'!C$1,'Faturamento SP3'!$T$2:$T$692,"Sim")+SUMIFS('Faturamento SP3'!$P$2:$P$692,'Faturamento SP3'!$D$2:$D$692,'Infos Relatório'!$B$406,'Faturamento SP3'!$E$2:$E$692,'Infos Relatório'!$B443,'Faturamento SP3'!$Z$2:$Z$692,'Infos Relatório'!C$1,'Faturamento SP3'!$T$2:$T$692,"Sim")</f>
        <v>0</v>
      </c>
      <c r="G443" s="27" t="e">
        <f t="shared" si="157"/>
        <v>#DIV/0!</v>
      </c>
      <c r="H443" s="24">
        <f>SUMIFS('Faturamento SP3'!$H$2:$H$692,'Faturamento SP3'!$D$2:$D$692,'Infos Relatório'!$B$406,'Faturamento SP3'!$E$2:$E$692,'Infos Relatório'!$B443,'Faturamento SP3'!$Z$2:$Z$692,'Infos Relatório'!C$1)</f>
        <v>0</v>
      </c>
      <c r="I443" s="23">
        <f>COUNTIFS('Faturamento SP3'!$D$2:$D$692,'Infos Relatório'!$B$406,'Faturamento SP3'!$E$2:$E$692,'Infos Relatório'!$B443,'Faturamento SP3'!$Z$2:$Z$692,'Infos Relatório'!I$1)</f>
        <v>0</v>
      </c>
      <c r="J443" s="13">
        <f>SUMIFS('Faturamento SP3'!$G$2:$G$692,'Faturamento SP3'!$D$2:$D$692,'Infos Relatório'!$B$406,'Faturamento SP3'!$E$2:$E$692,'Infos Relatório'!$B443,'Faturamento SP3'!$Z$2:$Z$692,'Infos Relatório'!I$1)</f>
        <v>0</v>
      </c>
      <c r="K443" s="13">
        <f>SUMIFS('Faturamento SP3'!$J$2:$J$692,'Faturamento SP3'!$D$2:$D$692,'Infos Relatório'!$B$406,'Faturamento SP3'!$E$2:$E$692,'Infos Relatório'!$B443,'Faturamento SP3'!$Z$2:$Z$692,'Infos Relatório'!I$1)</f>
        <v>0</v>
      </c>
      <c r="L443" s="14">
        <f>SUMIFS('Faturamento SP3'!$O$2:$O$692,'Faturamento SP3'!$D$2:$D$692,'Infos Relatório'!$B$406,'Faturamento SP3'!$E$2:$E$692,'Infos Relatório'!$B443,'Faturamento SP3'!$Z$2:$Z$692,'Infos Relatório'!I$1,'Faturamento SP3'!$T$2:$T$692,"Sim")+SUMIFS('Faturamento SP3'!$P$2:$P$692,'Faturamento SP3'!$D$2:$D$692,'Infos Relatório'!$B$406,'Faturamento SP3'!$E$2:$E$692,'Infos Relatório'!$B443,'Faturamento SP3'!$Z$2:$Z$692,'Infos Relatório'!I$1,'Faturamento SP3'!$T$2:$T$692,"Sim")</f>
        <v>0</v>
      </c>
      <c r="M443" s="27" t="e">
        <f t="shared" si="158"/>
        <v>#DIV/0!</v>
      </c>
      <c r="N443" s="24">
        <f>SUMIFS('Faturamento SP3'!$H$2:$H$692,'Faturamento SP3'!$D$2:$D$692,'Infos Relatório'!$B$406,'Faturamento SP3'!$E$2:$E$692,'Infos Relatório'!$B443,'Faturamento SP3'!$Z$2:$Z$692,'Infos Relatório'!I$1)</f>
        <v>0</v>
      </c>
      <c r="O443" s="23">
        <f>COUNTIFS('Faturamento SP3'!$D$2:$D$692,'Infos Relatório'!$B$406,'Faturamento SP3'!$E$2:$E$692,'Infos Relatório'!$B443,'Faturamento SP3'!$Z$2:$Z$692,'Infos Relatório'!O$1)</f>
        <v>0</v>
      </c>
      <c r="P443" s="13">
        <f>SUMIFS('Faturamento SP3'!$G$2:$G$692,'Faturamento SP3'!$D$2:$D$692,'Infos Relatório'!$B$406,'Faturamento SP3'!$E$2:$E$692,'Infos Relatório'!$B443,'Faturamento SP3'!$Z$2:$Z$692,'Infos Relatório'!O$1)</f>
        <v>0</v>
      </c>
      <c r="Q443" s="13">
        <f>SUMIFS('Faturamento SP3'!$J$2:$J$692,'Faturamento SP3'!$D$2:$D$692,'Infos Relatório'!$B$406,'Faturamento SP3'!$E$2:$E$692,'Infos Relatório'!$B443,'Faturamento SP3'!$Z$2:$Z$692,'Infos Relatório'!O$1)</f>
        <v>0</v>
      </c>
      <c r="R443" s="14">
        <f>SUMIFS('Faturamento SP3'!$O$2:$O$692,'Faturamento SP3'!$D$2:$D$692,'Infos Relatório'!$B$406,'Faturamento SP3'!$E$2:$E$692,'Infos Relatório'!$B443,'Faturamento SP3'!$Z$2:$Z$692,'Infos Relatório'!O$1,'Faturamento SP3'!$T$2:$T$692,"Sim")+SUMIFS('Faturamento SP3'!$P$2:$P$692,'Faturamento SP3'!$D$2:$D$692,'Infos Relatório'!$B$406,'Faturamento SP3'!$E$2:$E$692,'Infos Relatório'!$B443,'Faturamento SP3'!$Z$2:$Z$692,'Infos Relatório'!O$1,'Faturamento SP3'!$T$2:$T$692,"Sim")</f>
        <v>0</v>
      </c>
      <c r="S443" s="27" t="e">
        <f t="shared" si="159"/>
        <v>#DIV/0!</v>
      </c>
      <c r="T443" s="24">
        <f>SUMIFS('Faturamento SP3'!$H$2:$H$692,'Faturamento SP3'!$D$2:$D$692,'Infos Relatório'!$B$406,'Faturamento SP3'!$E$2:$E$692,'Infos Relatório'!$B443,'Faturamento SP3'!$Z$2:$Z$692,'Infos Relatório'!O$1)</f>
        <v>0</v>
      </c>
      <c r="U443" s="23">
        <f>COUNTIFS('Faturamento SP3'!$D$2:$D$692,'Infos Relatório'!$B$406,'Faturamento SP3'!$E$2:$E$692,'Infos Relatório'!$B443,'Faturamento SP3'!$Z$2:$Z$692,'Infos Relatório'!U$1)</f>
        <v>0</v>
      </c>
      <c r="V443" s="13">
        <f>SUMIFS('Faturamento SP3'!$G$2:$G$692,'Faturamento SP3'!$D$2:$D$692,'Infos Relatório'!$B$406,'Faturamento SP3'!$E$2:$E$692,'Infos Relatório'!$B443,'Faturamento SP3'!$Z$2:$Z$692,'Infos Relatório'!U$1)</f>
        <v>0</v>
      </c>
      <c r="W443" s="13">
        <f>SUMIFS('Faturamento SP3'!$J$2:$J$692,'Faturamento SP3'!$D$2:$D$692,'Infos Relatório'!$B$406,'Faturamento SP3'!$E$2:$E$692,'Infos Relatório'!$B443,'Faturamento SP3'!$Z$2:$Z$692,'Infos Relatório'!U$1)</f>
        <v>0</v>
      </c>
      <c r="X443" s="14">
        <f>SUMIFS('Faturamento SP3'!$O$2:$O$692,'Faturamento SP3'!$D$2:$D$692,'Infos Relatório'!$B$406,'Faturamento SP3'!$E$2:$E$692,'Infos Relatório'!$B443,'Faturamento SP3'!$Z$2:$Z$692,'Infos Relatório'!U$1,'Faturamento SP3'!$T$2:$T$692,"Sim")+SUMIFS('Faturamento SP3'!$P$2:$P$692,'Faturamento SP3'!$D$2:$D$692,'Infos Relatório'!$B$406,'Faturamento SP3'!$E$2:$E$692,'Infos Relatório'!$B443,'Faturamento SP3'!$Z$2:$Z$692,'Infos Relatório'!U$1,'Faturamento SP3'!$T$2:$T$692,"Sim")</f>
        <v>0</v>
      </c>
      <c r="Y443" s="27" t="e">
        <f t="shared" si="160"/>
        <v>#DIV/0!</v>
      </c>
      <c r="Z443" s="24">
        <f>SUMIFS('Faturamento SP3'!$H$2:$H$692,'Faturamento SP3'!$D$2:$D$692,'Infos Relatório'!$B$406,'Faturamento SP3'!$E$2:$E$692,'Infos Relatório'!$B443,'Faturamento SP3'!$Z$2:$Z$692,'Infos Relatório'!U$1)</f>
        <v>0</v>
      </c>
      <c r="AA443" s="23">
        <f>COUNTIFS('Faturamento SP3'!$D$2:$D$692,'Infos Relatório'!$B$406,'Faturamento SP3'!$E$2:$E$692,'Infos Relatório'!$B443,'Faturamento SP3'!$Z$2:$Z$692,'Infos Relatório'!AA$1)</f>
        <v>0</v>
      </c>
      <c r="AB443" s="13">
        <f>SUMIFS('Faturamento SP3'!$G$2:$G$692,'Faturamento SP3'!$D$2:$D$692,'Infos Relatório'!$B$406,'Faturamento SP3'!$E$2:$E$692,'Infos Relatório'!$B443,'Faturamento SP3'!$Z$2:$Z$692,'Infos Relatório'!AA$1)</f>
        <v>0</v>
      </c>
      <c r="AC443" s="13">
        <f>SUMIFS('Faturamento SP3'!$J$2:$J$692,'Faturamento SP3'!$D$2:$D$692,'Infos Relatório'!$B$406,'Faturamento SP3'!$E$2:$E$692,'Infos Relatório'!$B443,'Faturamento SP3'!$Z$2:$Z$692,'Infos Relatório'!AA$1)</f>
        <v>0</v>
      </c>
      <c r="AD443" s="14">
        <f>SUMIFS('Faturamento SP3'!$O$2:$O$692,'Faturamento SP3'!$D$2:$D$692,'Infos Relatório'!$B$406,'Faturamento SP3'!$E$2:$E$692,'Infos Relatório'!$B443,'Faturamento SP3'!$Z$2:$Z$692,'Infos Relatório'!AA$1,'Faturamento SP3'!$T$2:$T$692,"Sim")+SUMIFS('Faturamento SP3'!$P$2:$P$692,'Faturamento SP3'!$D$2:$D$692,'Infos Relatório'!$B$406,'Faturamento SP3'!$E$2:$E$692,'Infos Relatório'!$B443,'Faturamento SP3'!$Z$2:$Z$692,'Infos Relatório'!AA$1,'Faturamento SP3'!$T$2:$T$692,"Sim")</f>
        <v>0</v>
      </c>
      <c r="AE443" s="27" t="e">
        <f t="shared" si="161"/>
        <v>#DIV/0!</v>
      </c>
      <c r="AF443" s="24">
        <f>SUMIFS('Faturamento SP3'!$H$2:$H$692,'Faturamento SP3'!$D$2:$D$692,'Infos Relatório'!$B$406,'Faturamento SP3'!$E$2:$E$692,'Infos Relatório'!$B443,'Faturamento SP3'!$Z$2:$Z$692,'Infos Relatório'!AA$1)</f>
        <v>0</v>
      </c>
      <c r="AG443" s="23">
        <f>COUNTIFS('Faturamento SP3'!$D$2:$D$692,'Infos Relatório'!$B$406,'Faturamento SP3'!$E$2:$E$692,'Infos Relatório'!$B443,'Faturamento SP3'!$Z$2:$Z$692,'Infos Relatório'!AG$1)</f>
        <v>0</v>
      </c>
      <c r="AH443" s="13">
        <f>SUMIFS('Faturamento SP3'!$G$2:$G$692,'Faturamento SP3'!$D$2:$D$692,'Infos Relatório'!$B$406,'Faturamento SP3'!$E$2:$E$692,'Infos Relatório'!$B443,'Faturamento SP3'!$Z$2:$Z$692,'Infos Relatório'!AG$1)</f>
        <v>0</v>
      </c>
      <c r="AI443" s="13">
        <f>SUMIFS('Faturamento SP3'!$J$2:$J$692,'Faturamento SP3'!$D$2:$D$692,'Infos Relatório'!$B$406,'Faturamento SP3'!$E$2:$E$692,'Infos Relatório'!$B443,'Faturamento SP3'!$Z$2:$Z$692,'Infos Relatório'!AG$1)</f>
        <v>0</v>
      </c>
      <c r="AJ443" s="14">
        <f>SUMIFS('Faturamento SP3'!$O$2:$O$692,'Faturamento SP3'!$D$2:$D$692,'Infos Relatório'!$B$406,'Faturamento SP3'!$E$2:$E$692,'Infos Relatório'!$B443,'Faturamento SP3'!$Z$2:$Z$692,'Infos Relatório'!AG$1,'Faturamento SP3'!$T$2:$T$692,"Sim")+SUMIFS('Faturamento SP3'!$P$2:$P$692,'Faturamento SP3'!$D$2:$D$692,'Infos Relatório'!$B$406,'Faturamento SP3'!$E$2:$E$692,'Infos Relatório'!$B443,'Faturamento SP3'!$Z$2:$Z$692,'Infos Relatório'!AG$1,'Faturamento SP3'!$T$2:$T$692,"Sim")</f>
        <v>0</v>
      </c>
      <c r="AK443" s="27" t="e">
        <f t="shared" si="162"/>
        <v>#DIV/0!</v>
      </c>
      <c r="AL443" s="24">
        <f>SUMIFS('Faturamento SP3'!$H$2:$H$692,'Faturamento SP3'!$D$2:$D$692,'Infos Relatório'!$B$406,'Faturamento SP3'!$E$2:$E$692,'Infos Relatório'!$B443,'Faturamento SP3'!$Z$2:$Z$692,'Infos Relatório'!AG$1)</f>
        <v>0</v>
      </c>
      <c r="AM443" s="23">
        <f>COUNTIFS('Faturamento SP3'!$D$2:$D$692,'Infos Relatório'!$B$406,'Faturamento SP3'!$E$2:$E$692,'Infos Relatório'!$B443,'Faturamento SP3'!$Z$2:$Z$692,'Infos Relatório'!AM$1)</f>
        <v>0</v>
      </c>
      <c r="AN443" s="13">
        <f>SUMIFS('Faturamento SP3'!$G$2:$G$692,'Faturamento SP3'!$D$2:$D$692,'Infos Relatório'!$B$406,'Faturamento SP3'!$E$2:$E$692,'Infos Relatório'!$B443,'Faturamento SP3'!$Z$2:$Z$692,'Infos Relatório'!AM$1)</f>
        <v>0</v>
      </c>
      <c r="AO443" s="13">
        <f>SUMIFS('Faturamento SP3'!$J$2:$J$692,'Faturamento SP3'!$D$2:$D$692,'Infos Relatório'!$B$406,'Faturamento SP3'!$E$2:$E$692,'Infos Relatório'!$B443,'Faturamento SP3'!$Z$2:$Z$692,'Infos Relatório'!AM$1)</f>
        <v>0</v>
      </c>
      <c r="AP443" s="14">
        <f>SUMIFS('Faturamento SP3'!$O$2:$O$692,'Faturamento SP3'!$D$2:$D$692,'Infos Relatório'!$B$406,'Faturamento SP3'!$E$2:$E$692,'Infos Relatório'!$B443,'Faturamento SP3'!$Z$2:$Z$692,'Infos Relatório'!AM$1,'Faturamento SP3'!$T$2:$T$692,"Sim")+SUMIFS('Faturamento SP3'!$P$2:$P$692,'Faturamento SP3'!$D$2:$D$692,'Infos Relatório'!$B$406,'Faturamento SP3'!$E$2:$E$692,'Infos Relatório'!$B443,'Faturamento SP3'!$Z$2:$Z$692,'Infos Relatório'!AM$1,'Faturamento SP3'!$T$2:$T$692,"Sim")</f>
        <v>0</v>
      </c>
      <c r="AQ443" s="27" t="e">
        <f t="shared" si="163"/>
        <v>#DIV/0!</v>
      </c>
      <c r="AR443" s="24">
        <f>SUMIFS('Faturamento SP3'!$H$2:$H$692,'Faturamento SP3'!$D$2:$D$692,'Infos Relatório'!$B$406,'Faturamento SP3'!$E$2:$E$692,'Infos Relatório'!$B443,'Faturamento SP3'!$Z$2:$Z$692,'Infos Relatório'!AM$1)</f>
        <v>0</v>
      </c>
      <c r="AS443" s="23">
        <f>COUNTIFS('Faturamento SP3'!$D$2:$D$692,'Infos Relatório'!$B$406,'Faturamento SP3'!$E$2:$E$692,'Infos Relatório'!$B443,'Faturamento SP3'!$Z$2:$Z$692,'Infos Relatório'!AS$1)</f>
        <v>0</v>
      </c>
      <c r="AT443" s="13">
        <f>SUMIFS('Faturamento SP3'!$G$2:$G$692,'Faturamento SP3'!$D$2:$D$692,'Infos Relatório'!$B$406,'Faturamento SP3'!$E$2:$E$692,'Infos Relatório'!$B443,'Faturamento SP3'!$Z$2:$Z$692,'Infos Relatório'!AS$1)</f>
        <v>0</v>
      </c>
      <c r="AU443" s="13">
        <f>SUMIFS('Faturamento SP3'!$J$2:$J$692,'Faturamento SP3'!$D$2:$D$692,'Infos Relatório'!$B$406,'Faturamento SP3'!$E$2:$E$692,'Infos Relatório'!$B443,'Faturamento SP3'!$Z$2:$Z$692,'Infos Relatório'!AS$1)</f>
        <v>0</v>
      </c>
      <c r="AV443" s="14">
        <f>SUMIFS('Faturamento SP3'!$O$2:$O$692,'Faturamento SP3'!$D$2:$D$692,'Infos Relatório'!$B$406,'Faturamento SP3'!$E$2:$E$692,'Infos Relatório'!$B443,'Faturamento SP3'!$Z$2:$Z$692,'Infos Relatório'!AS$1,'Faturamento SP3'!$T$2:$T$692,"Sim")+SUMIFS('Faturamento SP3'!$P$2:$P$692,'Faturamento SP3'!$D$2:$D$692,'Infos Relatório'!$B$406,'Faturamento SP3'!$E$2:$E$692,'Infos Relatório'!$B443,'Faturamento SP3'!$Z$2:$Z$692,'Infos Relatório'!AS$1,'Faturamento SP3'!$T$2:$T$692,"Sim")</f>
        <v>0</v>
      </c>
      <c r="AW443" s="27" t="e">
        <f t="shared" si="164"/>
        <v>#DIV/0!</v>
      </c>
      <c r="AX443" s="24">
        <f>SUMIFS('Faturamento SP3'!$H$2:$H$692,'Faturamento SP3'!$D$2:$D$692,'Infos Relatório'!$B$406,'Faturamento SP3'!$E$2:$E$692,'Infos Relatório'!$B443,'Faturamento SP3'!$Z$2:$Z$692,'Infos Relatório'!AS$1)</f>
        <v>0</v>
      </c>
      <c r="AY443" s="23">
        <f>COUNTIFS('Faturamento SP3'!$D$2:$D$692,'Infos Relatório'!$B$406,'Faturamento SP3'!$E$2:$E$692,'Infos Relatório'!$B443,'Faturamento SP3'!$Z$2:$Z$692,'Infos Relatório'!AY$1)</f>
        <v>0</v>
      </c>
      <c r="AZ443" s="13">
        <f>SUMIFS('Faturamento SP3'!$G$2:$G$692,'Faturamento SP3'!$D$2:$D$692,'Infos Relatório'!$B$406,'Faturamento SP3'!$E$2:$E$692,'Infos Relatório'!$B443,'Faturamento SP3'!$Z$2:$Z$692,'Infos Relatório'!AY$1)</f>
        <v>0</v>
      </c>
      <c r="BA443" s="13">
        <f>SUMIFS('Faturamento SP3'!$J$2:$J$692,'Faturamento SP3'!$D$2:$D$692,'Infos Relatório'!$B$406,'Faturamento SP3'!$E$2:$E$692,'Infos Relatório'!$B443,'Faturamento SP3'!$Z$2:$Z$692,'Infos Relatório'!AY$1)</f>
        <v>0</v>
      </c>
      <c r="BB443" s="14">
        <f>SUMIFS('Faturamento SP3'!$O$2:$O$692,'Faturamento SP3'!$D$2:$D$692,'Infos Relatório'!$B$406,'Faturamento SP3'!$E$2:$E$692,'Infos Relatório'!$B443,'Faturamento SP3'!$Z$2:$Z$692,'Infos Relatório'!AY$1,'Faturamento SP3'!$T$2:$T$692,"Sim")+SUMIFS('Faturamento SP3'!$P$2:$P$692,'Faturamento SP3'!$D$2:$D$692,'Infos Relatório'!$B$406,'Faturamento SP3'!$E$2:$E$692,'Infos Relatório'!$B443,'Faturamento SP3'!$Z$2:$Z$692,'Infos Relatório'!AY$1,'Faturamento SP3'!$T$2:$T$692,"Sim")</f>
        <v>0</v>
      </c>
      <c r="BC443" s="27" t="e">
        <f t="shared" si="165"/>
        <v>#DIV/0!</v>
      </c>
      <c r="BD443" s="24">
        <f>SUMIFS('Faturamento SP3'!$H$2:$H$692,'Faturamento SP3'!$D$2:$D$692,'Infos Relatório'!$B$406,'Faturamento SP3'!$E$2:$E$692,'Infos Relatório'!$B443,'Faturamento SP3'!$Z$2:$Z$692,'Infos Relatório'!AY$1)</f>
        <v>0</v>
      </c>
      <c r="BE443" s="23">
        <f>COUNTIFS('Faturamento SP3'!$D$2:$D$692,'Infos Relatório'!$B$406,'Faturamento SP3'!$E$2:$E$692,'Infos Relatório'!$B443,'Faturamento SP3'!$Z$2:$Z$692,'Infos Relatório'!BE$1)</f>
        <v>0</v>
      </c>
      <c r="BF443" s="13">
        <f>SUMIFS('Faturamento SP3'!$G$2:$G$692,'Faturamento SP3'!$D$2:$D$692,'Infos Relatório'!$B$406,'Faturamento SP3'!$E$2:$E$692,'Infos Relatório'!$B443,'Faturamento SP3'!$Z$2:$Z$692,'Infos Relatório'!BE$1)</f>
        <v>0</v>
      </c>
      <c r="BG443" s="13">
        <f>SUMIFS('Faturamento SP3'!$J$2:$J$692,'Faturamento SP3'!$D$2:$D$692,'Infos Relatório'!$B$406,'Faturamento SP3'!$E$2:$E$692,'Infos Relatório'!$B443,'Faturamento SP3'!$Z$2:$Z$692,'Infos Relatório'!BE$1)</f>
        <v>0</v>
      </c>
      <c r="BH443" s="14">
        <f>SUMIFS('Faturamento SP3'!$O$2:$O$692,'Faturamento SP3'!$D$2:$D$692,'Infos Relatório'!$B$406,'Faturamento SP3'!$E$2:$E$692,'Infos Relatório'!$B443,'Faturamento SP3'!$Z$2:$Z$692,'Infos Relatório'!BE$1,'Faturamento SP3'!$T$2:$T$692,"Sim")+SUMIFS('Faturamento SP3'!$P$2:$P$692,'Faturamento SP3'!$D$2:$D$692,'Infos Relatório'!$B$406,'Faturamento SP3'!$E$2:$E$692,'Infos Relatório'!$B443,'Faturamento SP3'!$Z$2:$Z$692,'Infos Relatório'!BE$1,'Faturamento SP3'!$T$2:$T$692,"Sim")</f>
        <v>0</v>
      </c>
      <c r="BI443" s="27" t="e">
        <f t="shared" si="166"/>
        <v>#DIV/0!</v>
      </c>
      <c r="BJ443" s="24">
        <f>SUMIFS('Faturamento SP3'!$H$2:$H$692,'Faturamento SP3'!$D$2:$D$692,'Infos Relatório'!$B$406,'Faturamento SP3'!$E$2:$E$692,'Infos Relatório'!$B443,'Faturamento SP3'!$Z$2:$Z$692,'Infos Relatório'!BE$1)</f>
        <v>0</v>
      </c>
      <c r="BK443" s="23">
        <f>COUNTIFS('Faturamento SP3'!$D$2:$D$692,'Infos Relatório'!$B$406,'Faturamento SP3'!$E$2:$E$692,'Infos Relatório'!$B443,'Faturamento SP3'!$Z$2:$Z$692,'Infos Relatório'!BK$1)</f>
        <v>0</v>
      </c>
      <c r="BL443" s="13">
        <f>SUMIFS('Faturamento SP3'!$G$2:$G$692,'Faturamento SP3'!$D$2:$D$692,'Infos Relatório'!$B$406,'Faturamento SP3'!$E$2:$E$692,'Infos Relatório'!$B443,'Faturamento SP3'!$Z$2:$Z$692,'Infos Relatório'!BK$1)</f>
        <v>0</v>
      </c>
      <c r="BM443" s="13">
        <f>SUMIFS('Faturamento SP3'!$J$2:$J$692,'Faturamento SP3'!$D$2:$D$692,'Infos Relatório'!$B$406,'Faturamento SP3'!$E$2:$E$692,'Infos Relatório'!$B443,'Faturamento SP3'!$Z$2:$Z$692,'Infos Relatório'!BK$1)</f>
        <v>0</v>
      </c>
      <c r="BN443" s="14">
        <f>SUMIFS('Faturamento SP3'!$O$2:$O$692,'Faturamento SP3'!$D$2:$D$692,'Infos Relatório'!$B$406,'Faturamento SP3'!$E$2:$E$692,'Infos Relatório'!$B443,'Faturamento SP3'!$Z$2:$Z$692,'Infos Relatório'!BK$1,'Faturamento SP3'!$T$2:$T$692,"Sim")+SUMIFS('Faturamento SP3'!$P$2:$P$692,'Faturamento SP3'!$D$2:$D$692,'Infos Relatório'!$B$406,'Faturamento SP3'!$E$2:$E$692,'Infos Relatório'!$B443,'Faturamento SP3'!$Z$2:$Z$692,'Infos Relatório'!BK$1,'Faturamento SP3'!$T$2:$T$692,"Sim")</f>
        <v>0</v>
      </c>
      <c r="BO443" s="27" t="e">
        <f t="shared" si="167"/>
        <v>#DIV/0!</v>
      </c>
      <c r="BP443" s="24">
        <f>SUMIFS('Faturamento SP3'!$H$2:$H$692,'Faturamento SP3'!$D$2:$D$692,'Infos Relatório'!$B$406,'Faturamento SP3'!$E$2:$E$692,'Infos Relatório'!$B443,'Faturamento SP3'!$Z$2:$Z$692,'Infos Relatório'!BK$1)</f>
        <v>0</v>
      </c>
      <c r="BQ443" s="23">
        <f>COUNTIFS('Faturamento SP3'!$D$2:$D$692,'Infos Relatório'!$B$406,'Faturamento SP3'!$E$2:$E$692,'Infos Relatório'!$B443,'Faturamento SP3'!$Z$2:$Z$692,'Infos Relatório'!BQ$1)</f>
        <v>0</v>
      </c>
      <c r="BR443" s="13">
        <f>SUMIFS('Faturamento SP3'!$G$2:$G$692,'Faturamento SP3'!$D$2:$D$692,'Infos Relatório'!$B$406,'Faturamento SP3'!$E$2:$E$692,'Infos Relatório'!$B443,'Faturamento SP3'!$Z$2:$Z$692,'Infos Relatório'!BQ$1)</f>
        <v>0</v>
      </c>
      <c r="BS443" s="13">
        <f>SUMIFS('Faturamento SP3'!$J$2:$J$692,'Faturamento SP3'!$D$2:$D$692,'Infos Relatório'!$B$406,'Faturamento SP3'!$E$2:$E$692,'Infos Relatório'!$B443,'Faturamento SP3'!$Z$2:$Z$692,'Infos Relatório'!BQ$1)</f>
        <v>0</v>
      </c>
      <c r="BT443" s="14">
        <f>SUMIFS('Faturamento SP3'!$O$2:$O$692,'Faturamento SP3'!$D$2:$D$692,'Infos Relatório'!$B$406,'Faturamento SP3'!$E$2:$E$692,'Infos Relatório'!$B443,'Faturamento SP3'!$Z$2:$Z$692,'Infos Relatório'!BQ$1,'Faturamento SP3'!$T$2:$T$692,"Sim")+SUMIFS('Faturamento SP3'!$P$2:$P$692,'Faturamento SP3'!$D$2:$D$692,'Infos Relatório'!$B$406,'Faturamento SP3'!$E$2:$E$692,'Infos Relatório'!$B443,'Faturamento SP3'!$Z$2:$Z$692,'Infos Relatório'!BQ$1,'Faturamento SP3'!$T$2:$T$692,"Sim")</f>
        <v>0</v>
      </c>
      <c r="BU443" s="27" t="e">
        <f t="shared" si="168"/>
        <v>#DIV/0!</v>
      </c>
      <c r="BV443" s="24">
        <f>SUMIFS('Faturamento SP3'!$H$2:$H$692,'Faturamento SP3'!$D$2:$D$692,'Infos Relatório'!$B$406,'Faturamento SP3'!$E$2:$E$692,'Infos Relatório'!$B443,'Faturamento SP3'!$Z$2:$Z$692,'Infos Relatório'!BQ$1)</f>
        <v>0</v>
      </c>
    </row>
    <row r="444" spans="2:74">
      <c r="B444" s="17" t="s">
        <v>44</v>
      </c>
      <c r="C444" s="23">
        <f>COUNTIFS('Faturamento SP3'!$D$2:$D$692,'Infos Relatório'!$B$406,'Faturamento SP3'!$E$2:$E$692,'Infos Relatório'!$B444,'Faturamento SP3'!$Z$2:$Z$692,'Infos Relatório'!C$1)</f>
        <v>0</v>
      </c>
      <c r="D444" s="13">
        <f>SUMIFS('Faturamento SP3'!$G$2:$G$692,'Faturamento SP3'!$D$2:$D$692,'Infos Relatório'!$B$406,'Faturamento SP3'!$E$2:$E$692,'Infos Relatório'!$B444,'Faturamento SP3'!$Z$2:$Z$692,'Infos Relatório'!C$1)</f>
        <v>0</v>
      </c>
      <c r="E444" s="13">
        <f>SUMIFS('Faturamento SP3'!$J$2:$J$692,'Faturamento SP3'!$D$2:$D$692,'Infos Relatório'!$B$406,'Faturamento SP3'!$E$2:$E$692,'Infos Relatório'!$B444,'Faturamento SP3'!$Z$2:$Z$692,'Infos Relatório'!C$1)</f>
        <v>0</v>
      </c>
      <c r="F444" s="14">
        <f>SUMIFS('Faturamento SP3'!$O$2:$O$692,'Faturamento SP3'!$D$2:$D$692,'Infos Relatório'!$B$406,'Faturamento SP3'!$E$2:$E$692,'Infos Relatório'!$B444,'Faturamento SP3'!$Z$2:$Z$692,'Infos Relatório'!C$1,'Faturamento SP3'!$T$2:$T$692,"Sim")+SUMIFS('Faturamento SP3'!$P$2:$P$692,'Faturamento SP3'!$D$2:$D$692,'Infos Relatório'!$B$406,'Faturamento SP3'!$E$2:$E$692,'Infos Relatório'!$B444,'Faturamento SP3'!$Z$2:$Z$692,'Infos Relatório'!C$1,'Faturamento SP3'!$T$2:$T$692,"Sim")</f>
        <v>0</v>
      </c>
      <c r="G444" s="27" t="e">
        <f t="shared" si="157"/>
        <v>#DIV/0!</v>
      </c>
      <c r="H444" s="24">
        <f>SUMIFS('Faturamento SP3'!$H$2:$H$692,'Faturamento SP3'!$D$2:$D$692,'Infos Relatório'!$B$406,'Faturamento SP3'!$E$2:$E$692,'Infos Relatório'!$B444,'Faturamento SP3'!$Z$2:$Z$692,'Infos Relatório'!C$1)</f>
        <v>0</v>
      </c>
      <c r="I444" s="23">
        <f>COUNTIFS('Faturamento SP3'!$D$2:$D$692,'Infos Relatório'!$B$406,'Faturamento SP3'!$E$2:$E$692,'Infos Relatório'!$B444,'Faturamento SP3'!$Z$2:$Z$692,'Infos Relatório'!I$1)</f>
        <v>0</v>
      </c>
      <c r="J444" s="13">
        <f>SUMIFS('Faturamento SP3'!$G$2:$G$692,'Faturamento SP3'!$D$2:$D$692,'Infos Relatório'!$B$406,'Faturamento SP3'!$E$2:$E$692,'Infos Relatório'!$B444,'Faturamento SP3'!$Z$2:$Z$692,'Infos Relatório'!I$1)</f>
        <v>0</v>
      </c>
      <c r="K444" s="13">
        <f>SUMIFS('Faturamento SP3'!$J$2:$J$692,'Faturamento SP3'!$D$2:$D$692,'Infos Relatório'!$B$406,'Faturamento SP3'!$E$2:$E$692,'Infos Relatório'!$B444,'Faturamento SP3'!$Z$2:$Z$692,'Infos Relatório'!I$1)</f>
        <v>0</v>
      </c>
      <c r="L444" s="14">
        <f>SUMIFS('Faturamento SP3'!$O$2:$O$692,'Faturamento SP3'!$D$2:$D$692,'Infos Relatório'!$B$406,'Faturamento SP3'!$E$2:$E$692,'Infos Relatório'!$B444,'Faturamento SP3'!$Z$2:$Z$692,'Infos Relatório'!I$1,'Faturamento SP3'!$T$2:$T$692,"Sim")+SUMIFS('Faturamento SP3'!$P$2:$P$692,'Faturamento SP3'!$D$2:$D$692,'Infos Relatório'!$B$406,'Faturamento SP3'!$E$2:$E$692,'Infos Relatório'!$B444,'Faturamento SP3'!$Z$2:$Z$692,'Infos Relatório'!I$1,'Faturamento SP3'!$T$2:$T$692,"Sim")</f>
        <v>0</v>
      </c>
      <c r="M444" s="27" t="e">
        <f t="shared" si="158"/>
        <v>#DIV/0!</v>
      </c>
      <c r="N444" s="24">
        <f>SUMIFS('Faturamento SP3'!$H$2:$H$692,'Faturamento SP3'!$D$2:$D$692,'Infos Relatório'!$B$406,'Faturamento SP3'!$E$2:$E$692,'Infos Relatório'!$B444,'Faturamento SP3'!$Z$2:$Z$692,'Infos Relatório'!I$1)</f>
        <v>0</v>
      </c>
      <c r="O444" s="23">
        <f>COUNTIFS('Faturamento SP3'!$D$2:$D$692,'Infos Relatório'!$B$406,'Faturamento SP3'!$E$2:$E$692,'Infos Relatório'!$B444,'Faturamento SP3'!$Z$2:$Z$692,'Infos Relatório'!O$1)</f>
        <v>0</v>
      </c>
      <c r="P444" s="13">
        <f>SUMIFS('Faturamento SP3'!$G$2:$G$692,'Faturamento SP3'!$D$2:$D$692,'Infos Relatório'!$B$406,'Faturamento SP3'!$E$2:$E$692,'Infos Relatório'!$B444,'Faturamento SP3'!$Z$2:$Z$692,'Infos Relatório'!O$1)</f>
        <v>0</v>
      </c>
      <c r="Q444" s="13">
        <f>SUMIFS('Faturamento SP3'!$J$2:$J$692,'Faturamento SP3'!$D$2:$D$692,'Infos Relatório'!$B$406,'Faturamento SP3'!$E$2:$E$692,'Infos Relatório'!$B444,'Faturamento SP3'!$Z$2:$Z$692,'Infos Relatório'!O$1)</f>
        <v>0</v>
      </c>
      <c r="R444" s="14">
        <f>SUMIFS('Faturamento SP3'!$O$2:$O$692,'Faturamento SP3'!$D$2:$D$692,'Infos Relatório'!$B$406,'Faturamento SP3'!$E$2:$E$692,'Infos Relatório'!$B444,'Faturamento SP3'!$Z$2:$Z$692,'Infos Relatório'!O$1,'Faturamento SP3'!$T$2:$T$692,"Sim")+SUMIFS('Faturamento SP3'!$P$2:$P$692,'Faturamento SP3'!$D$2:$D$692,'Infos Relatório'!$B$406,'Faturamento SP3'!$E$2:$E$692,'Infos Relatório'!$B444,'Faturamento SP3'!$Z$2:$Z$692,'Infos Relatório'!O$1,'Faturamento SP3'!$T$2:$T$692,"Sim")</f>
        <v>0</v>
      </c>
      <c r="S444" s="27" t="e">
        <f t="shared" si="159"/>
        <v>#DIV/0!</v>
      </c>
      <c r="T444" s="24">
        <f>SUMIFS('Faturamento SP3'!$H$2:$H$692,'Faturamento SP3'!$D$2:$D$692,'Infos Relatório'!$B$406,'Faturamento SP3'!$E$2:$E$692,'Infos Relatório'!$B444,'Faturamento SP3'!$Z$2:$Z$692,'Infos Relatório'!O$1)</f>
        <v>0</v>
      </c>
      <c r="U444" s="23">
        <f>COUNTIFS('Faturamento SP3'!$D$2:$D$692,'Infos Relatório'!$B$406,'Faturamento SP3'!$E$2:$E$692,'Infos Relatório'!$B444,'Faturamento SP3'!$Z$2:$Z$692,'Infos Relatório'!U$1)</f>
        <v>0</v>
      </c>
      <c r="V444" s="13">
        <f>SUMIFS('Faturamento SP3'!$G$2:$G$692,'Faturamento SP3'!$D$2:$D$692,'Infos Relatório'!$B$406,'Faturamento SP3'!$E$2:$E$692,'Infos Relatório'!$B444,'Faturamento SP3'!$Z$2:$Z$692,'Infos Relatório'!U$1)</f>
        <v>0</v>
      </c>
      <c r="W444" s="13">
        <f>SUMIFS('Faturamento SP3'!$J$2:$J$692,'Faturamento SP3'!$D$2:$D$692,'Infos Relatório'!$B$406,'Faturamento SP3'!$E$2:$E$692,'Infos Relatório'!$B444,'Faturamento SP3'!$Z$2:$Z$692,'Infos Relatório'!U$1)</f>
        <v>0</v>
      </c>
      <c r="X444" s="14">
        <f>SUMIFS('Faturamento SP3'!$O$2:$O$692,'Faturamento SP3'!$D$2:$D$692,'Infos Relatório'!$B$406,'Faturamento SP3'!$E$2:$E$692,'Infos Relatório'!$B444,'Faturamento SP3'!$Z$2:$Z$692,'Infos Relatório'!U$1,'Faturamento SP3'!$T$2:$T$692,"Sim")+SUMIFS('Faturamento SP3'!$P$2:$P$692,'Faturamento SP3'!$D$2:$D$692,'Infos Relatório'!$B$406,'Faturamento SP3'!$E$2:$E$692,'Infos Relatório'!$B444,'Faturamento SP3'!$Z$2:$Z$692,'Infos Relatório'!U$1,'Faturamento SP3'!$T$2:$T$692,"Sim")</f>
        <v>0</v>
      </c>
      <c r="Y444" s="27" t="e">
        <f t="shared" si="160"/>
        <v>#DIV/0!</v>
      </c>
      <c r="Z444" s="24">
        <f>SUMIFS('Faturamento SP3'!$H$2:$H$692,'Faturamento SP3'!$D$2:$D$692,'Infos Relatório'!$B$406,'Faturamento SP3'!$E$2:$E$692,'Infos Relatório'!$B444,'Faturamento SP3'!$Z$2:$Z$692,'Infos Relatório'!U$1)</f>
        <v>0</v>
      </c>
      <c r="AA444" s="23">
        <f>COUNTIFS('Faturamento SP3'!$D$2:$D$692,'Infos Relatório'!$B$406,'Faturamento SP3'!$E$2:$E$692,'Infos Relatório'!$B444,'Faturamento SP3'!$Z$2:$Z$692,'Infos Relatório'!AA$1)</f>
        <v>0</v>
      </c>
      <c r="AB444" s="13">
        <f>SUMIFS('Faturamento SP3'!$G$2:$G$692,'Faturamento SP3'!$D$2:$D$692,'Infos Relatório'!$B$406,'Faturamento SP3'!$E$2:$E$692,'Infos Relatório'!$B444,'Faturamento SP3'!$Z$2:$Z$692,'Infos Relatório'!AA$1)</f>
        <v>0</v>
      </c>
      <c r="AC444" s="13">
        <f>SUMIFS('Faturamento SP3'!$J$2:$J$692,'Faturamento SP3'!$D$2:$D$692,'Infos Relatório'!$B$406,'Faturamento SP3'!$E$2:$E$692,'Infos Relatório'!$B444,'Faturamento SP3'!$Z$2:$Z$692,'Infos Relatório'!AA$1)</f>
        <v>0</v>
      </c>
      <c r="AD444" s="14">
        <f>SUMIFS('Faturamento SP3'!$O$2:$O$692,'Faturamento SP3'!$D$2:$D$692,'Infos Relatório'!$B$406,'Faturamento SP3'!$E$2:$E$692,'Infos Relatório'!$B444,'Faturamento SP3'!$Z$2:$Z$692,'Infos Relatório'!AA$1,'Faturamento SP3'!$T$2:$T$692,"Sim")+SUMIFS('Faturamento SP3'!$P$2:$P$692,'Faturamento SP3'!$D$2:$D$692,'Infos Relatório'!$B$406,'Faturamento SP3'!$E$2:$E$692,'Infos Relatório'!$B444,'Faturamento SP3'!$Z$2:$Z$692,'Infos Relatório'!AA$1,'Faturamento SP3'!$T$2:$T$692,"Sim")</f>
        <v>0</v>
      </c>
      <c r="AE444" s="27" t="e">
        <f t="shared" si="161"/>
        <v>#DIV/0!</v>
      </c>
      <c r="AF444" s="24">
        <f>SUMIFS('Faturamento SP3'!$H$2:$H$692,'Faturamento SP3'!$D$2:$D$692,'Infos Relatório'!$B$406,'Faturamento SP3'!$E$2:$E$692,'Infos Relatório'!$B444,'Faturamento SP3'!$Z$2:$Z$692,'Infos Relatório'!AA$1)</f>
        <v>0</v>
      </c>
      <c r="AG444" s="23">
        <f>COUNTIFS('Faturamento SP3'!$D$2:$D$692,'Infos Relatório'!$B$406,'Faturamento SP3'!$E$2:$E$692,'Infos Relatório'!$B444,'Faturamento SP3'!$Z$2:$Z$692,'Infos Relatório'!AG$1)</f>
        <v>0</v>
      </c>
      <c r="AH444" s="13">
        <f>SUMIFS('Faturamento SP3'!$G$2:$G$692,'Faturamento SP3'!$D$2:$D$692,'Infos Relatório'!$B$406,'Faturamento SP3'!$E$2:$E$692,'Infos Relatório'!$B444,'Faturamento SP3'!$Z$2:$Z$692,'Infos Relatório'!AG$1)</f>
        <v>0</v>
      </c>
      <c r="AI444" s="13">
        <f>SUMIFS('Faturamento SP3'!$J$2:$J$692,'Faturamento SP3'!$D$2:$D$692,'Infos Relatório'!$B$406,'Faturamento SP3'!$E$2:$E$692,'Infos Relatório'!$B444,'Faturamento SP3'!$Z$2:$Z$692,'Infos Relatório'!AG$1)</f>
        <v>0</v>
      </c>
      <c r="AJ444" s="14">
        <f>SUMIFS('Faturamento SP3'!$O$2:$O$692,'Faturamento SP3'!$D$2:$D$692,'Infos Relatório'!$B$406,'Faturamento SP3'!$E$2:$E$692,'Infos Relatório'!$B444,'Faturamento SP3'!$Z$2:$Z$692,'Infos Relatório'!AG$1,'Faturamento SP3'!$T$2:$T$692,"Sim")+SUMIFS('Faturamento SP3'!$P$2:$P$692,'Faturamento SP3'!$D$2:$D$692,'Infos Relatório'!$B$406,'Faturamento SP3'!$E$2:$E$692,'Infos Relatório'!$B444,'Faturamento SP3'!$Z$2:$Z$692,'Infos Relatório'!AG$1,'Faturamento SP3'!$T$2:$T$692,"Sim")</f>
        <v>0</v>
      </c>
      <c r="AK444" s="27" t="e">
        <f t="shared" si="162"/>
        <v>#DIV/0!</v>
      </c>
      <c r="AL444" s="24">
        <f>SUMIFS('Faturamento SP3'!$H$2:$H$692,'Faturamento SP3'!$D$2:$D$692,'Infos Relatório'!$B$406,'Faturamento SP3'!$E$2:$E$692,'Infos Relatório'!$B444,'Faturamento SP3'!$Z$2:$Z$692,'Infos Relatório'!AG$1)</f>
        <v>0</v>
      </c>
      <c r="AM444" s="23">
        <f>COUNTIFS('Faturamento SP3'!$D$2:$D$692,'Infos Relatório'!$B$406,'Faturamento SP3'!$E$2:$E$692,'Infos Relatório'!$B444,'Faturamento SP3'!$Z$2:$Z$692,'Infos Relatório'!AM$1)</f>
        <v>0</v>
      </c>
      <c r="AN444" s="13">
        <f>SUMIFS('Faturamento SP3'!$G$2:$G$692,'Faturamento SP3'!$D$2:$D$692,'Infos Relatório'!$B$406,'Faturamento SP3'!$E$2:$E$692,'Infos Relatório'!$B444,'Faturamento SP3'!$Z$2:$Z$692,'Infos Relatório'!AM$1)</f>
        <v>0</v>
      </c>
      <c r="AO444" s="13">
        <f>SUMIFS('Faturamento SP3'!$J$2:$J$692,'Faturamento SP3'!$D$2:$D$692,'Infos Relatório'!$B$406,'Faturamento SP3'!$E$2:$E$692,'Infos Relatório'!$B444,'Faturamento SP3'!$Z$2:$Z$692,'Infos Relatório'!AM$1)</f>
        <v>0</v>
      </c>
      <c r="AP444" s="14">
        <f>SUMIFS('Faturamento SP3'!$O$2:$O$692,'Faturamento SP3'!$D$2:$D$692,'Infos Relatório'!$B$406,'Faturamento SP3'!$E$2:$E$692,'Infos Relatório'!$B444,'Faturamento SP3'!$Z$2:$Z$692,'Infos Relatório'!AM$1,'Faturamento SP3'!$T$2:$T$692,"Sim")+SUMIFS('Faturamento SP3'!$P$2:$P$692,'Faturamento SP3'!$D$2:$D$692,'Infos Relatório'!$B$406,'Faturamento SP3'!$E$2:$E$692,'Infos Relatório'!$B444,'Faturamento SP3'!$Z$2:$Z$692,'Infos Relatório'!AM$1,'Faturamento SP3'!$T$2:$T$692,"Sim")</f>
        <v>0</v>
      </c>
      <c r="AQ444" s="27" t="e">
        <f t="shared" si="163"/>
        <v>#DIV/0!</v>
      </c>
      <c r="AR444" s="24">
        <f>SUMIFS('Faturamento SP3'!$H$2:$H$692,'Faturamento SP3'!$D$2:$D$692,'Infos Relatório'!$B$406,'Faturamento SP3'!$E$2:$E$692,'Infos Relatório'!$B444,'Faturamento SP3'!$Z$2:$Z$692,'Infos Relatório'!AM$1)</f>
        <v>0</v>
      </c>
      <c r="AS444" s="23">
        <f>COUNTIFS('Faturamento SP3'!$D$2:$D$692,'Infos Relatório'!$B$406,'Faturamento SP3'!$E$2:$E$692,'Infos Relatório'!$B444,'Faturamento SP3'!$Z$2:$Z$692,'Infos Relatório'!AS$1)</f>
        <v>0</v>
      </c>
      <c r="AT444" s="13">
        <f>SUMIFS('Faturamento SP3'!$G$2:$G$692,'Faturamento SP3'!$D$2:$D$692,'Infos Relatório'!$B$406,'Faturamento SP3'!$E$2:$E$692,'Infos Relatório'!$B444,'Faturamento SP3'!$Z$2:$Z$692,'Infos Relatório'!AS$1)</f>
        <v>0</v>
      </c>
      <c r="AU444" s="13">
        <f>SUMIFS('Faturamento SP3'!$J$2:$J$692,'Faturamento SP3'!$D$2:$D$692,'Infos Relatório'!$B$406,'Faturamento SP3'!$E$2:$E$692,'Infos Relatório'!$B444,'Faturamento SP3'!$Z$2:$Z$692,'Infos Relatório'!AS$1)</f>
        <v>0</v>
      </c>
      <c r="AV444" s="14">
        <f>SUMIFS('Faturamento SP3'!$O$2:$O$692,'Faturamento SP3'!$D$2:$D$692,'Infos Relatório'!$B$406,'Faturamento SP3'!$E$2:$E$692,'Infos Relatório'!$B444,'Faturamento SP3'!$Z$2:$Z$692,'Infos Relatório'!AS$1,'Faturamento SP3'!$T$2:$T$692,"Sim")+SUMIFS('Faturamento SP3'!$P$2:$P$692,'Faturamento SP3'!$D$2:$D$692,'Infos Relatório'!$B$406,'Faturamento SP3'!$E$2:$E$692,'Infos Relatório'!$B444,'Faturamento SP3'!$Z$2:$Z$692,'Infos Relatório'!AS$1,'Faturamento SP3'!$T$2:$T$692,"Sim")</f>
        <v>0</v>
      </c>
      <c r="AW444" s="27" t="e">
        <f t="shared" si="164"/>
        <v>#DIV/0!</v>
      </c>
      <c r="AX444" s="24">
        <f>SUMIFS('Faturamento SP3'!$H$2:$H$692,'Faturamento SP3'!$D$2:$D$692,'Infos Relatório'!$B$406,'Faturamento SP3'!$E$2:$E$692,'Infos Relatório'!$B444,'Faturamento SP3'!$Z$2:$Z$692,'Infos Relatório'!AS$1)</f>
        <v>0</v>
      </c>
      <c r="AY444" s="23">
        <f>COUNTIFS('Faturamento SP3'!$D$2:$D$692,'Infos Relatório'!$B$406,'Faturamento SP3'!$E$2:$E$692,'Infos Relatório'!$B444,'Faturamento SP3'!$Z$2:$Z$692,'Infos Relatório'!AY$1)</f>
        <v>0</v>
      </c>
      <c r="AZ444" s="13">
        <f>SUMIFS('Faturamento SP3'!$G$2:$G$692,'Faturamento SP3'!$D$2:$D$692,'Infos Relatório'!$B$406,'Faturamento SP3'!$E$2:$E$692,'Infos Relatório'!$B444,'Faturamento SP3'!$Z$2:$Z$692,'Infos Relatório'!AY$1)</f>
        <v>0</v>
      </c>
      <c r="BA444" s="13">
        <f>SUMIFS('Faturamento SP3'!$J$2:$J$692,'Faturamento SP3'!$D$2:$D$692,'Infos Relatório'!$B$406,'Faturamento SP3'!$E$2:$E$692,'Infos Relatório'!$B444,'Faturamento SP3'!$Z$2:$Z$692,'Infos Relatório'!AY$1)</f>
        <v>0</v>
      </c>
      <c r="BB444" s="14">
        <f>SUMIFS('Faturamento SP3'!$O$2:$O$692,'Faturamento SP3'!$D$2:$D$692,'Infos Relatório'!$B$406,'Faturamento SP3'!$E$2:$E$692,'Infos Relatório'!$B444,'Faturamento SP3'!$Z$2:$Z$692,'Infos Relatório'!AY$1,'Faturamento SP3'!$T$2:$T$692,"Sim")+SUMIFS('Faturamento SP3'!$P$2:$P$692,'Faturamento SP3'!$D$2:$D$692,'Infos Relatório'!$B$406,'Faturamento SP3'!$E$2:$E$692,'Infos Relatório'!$B444,'Faturamento SP3'!$Z$2:$Z$692,'Infos Relatório'!AY$1,'Faturamento SP3'!$T$2:$T$692,"Sim")</f>
        <v>0</v>
      </c>
      <c r="BC444" s="27" t="e">
        <f t="shared" si="165"/>
        <v>#DIV/0!</v>
      </c>
      <c r="BD444" s="24">
        <f>SUMIFS('Faturamento SP3'!$H$2:$H$692,'Faturamento SP3'!$D$2:$D$692,'Infos Relatório'!$B$406,'Faturamento SP3'!$E$2:$E$692,'Infos Relatório'!$B444,'Faturamento SP3'!$Z$2:$Z$692,'Infos Relatório'!AY$1)</f>
        <v>0</v>
      </c>
      <c r="BE444" s="23">
        <f>COUNTIFS('Faturamento SP3'!$D$2:$D$692,'Infos Relatório'!$B$406,'Faturamento SP3'!$E$2:$E$692,'Infos Relatório'!$B444,'Faturamento SP3'!$Z$2:$Z$692,'Infos Relatório'!BE$1)</f>
        <v>0</v>
      </c>
      <c r="BF444" s="13">
        <f>SUMIFS('Faturamento SP3'!$G$2:$G$692,'Faturamento SP3'!$D$2:$D$692,'Infos Relatório'!$B$406,'Faturamento SP3'!$E$2:$E$692,'Infos Relatório'!$B444,'Faturamento SP3'!$Z$2:$Z$692,'Infos Relatório'!BE$1)</f>
        <v>0</v>
      </c>
      <c r="BG444" s="13">
        <f>SUMIFS('Faturamento SP3'!$J$2:$J$692,'Faturamento SP3'!$D$2:$D$692,'Infos Relatório'!$B$406,'Faturamento SP3'!$E$2:$E$692,'Infos Relatório'!$B444,'Faturamento SP3'!$Z$2:$Z$692,'Infos Relatório'!BE$1)</f>
        <v>0</v>
      </c>
      <c r="BH444" s="14">
        <f>SUMIFS('Faturamento SP3'!$O$2:$O$692,'Faturamento SP3'!$D$2:$D$692,'Infos Relatório'!$B$406,'Faturamento SP3'!$E$2:$E$692,'Infos Relatório'!$B444,'Faturamento SP3'!$Z$2:$Z$692,'Infos Relatório'!BE$1,'Faturamento SP3'!$T$2:$T$692,"Sim")+SUMIFS('Faturamento SP3'!$P$2:$P$692,'Faturamento SP3'!$D$2:$D$692,'Infos Relatório'!$B$406,'Faturamento SP3'!$E$2:$E$692,'Infos Relatório'!$B444,'Faturamento SP3'!$Z$2:$Z$692,'Infos Relatório'!BE$1,'Faturamento SP3'!$T$2:$T$692,"Sim")</f>
        <v>0</v>
      </c>
      <c r="BI444" s="27" t="e">
        <f t="shared" si="166"/>
        <v>#DIV/0!</v>
      </c>
      <c r="BJ444" s="24">
        <f>SUMIFS('Faturamento SP3'!$H$2:$H$692,'Faturamento SP3'!$D$2:$D$692,'Infos Relatório'!$B$406,'Faturamento SP3'!$E$2:$E$692,'Infos Relatório'!$B444,'Faturamento SP3'!$Z$2:$Z$692,'Infos Relatório'!BE$1)</f>
        <v>0</v>
      </c>
      <c r="BK444" s="23">
        <f>COUNTIFS('Faturamento SP3'!$D$2:$D$692,'Infos Relatório'!$B$406,'Faturamento SP3'!$E$2:$E$692,'Infos Relatório'!$B444,'Faturamento SP3'!$Z$2:$Z$692,'Infos Relatório'!BK$1)</f>
        <v>0</v>
      </c>
      <c r="BL444" s="13">
        <f>SUMIFS('Faturamento SP3'!$G$2:$G$692,'Faturamento SP3'!$D$2:$D$692,'Infos Relatório'!$B$406,'Faturamento SP3'!$E$2:$E$692,'Infos Relatório'!$B444,'Faturamento SP3'!$Z$2:$Z$692,'Infos Relatório'!BK$1)</f>
        <v>0</v>
      </c>
      <c r="BM444" s="13">
        <f>SUMIFS('Faturamento SP3'!$J$2:$J$692,'Faturamento SP3'!$D$2:$D$692,'Infos Relatório'!$B$406,'Faturamento SP3'!$E$2:$E$692,'Infos Relatório'!$B444,'Faturamento SP3'!$Z$2:$Z$692,'Infos Relatório'!BK$1)</f>
        <v>0</v>
      </c>
      <c r="BN444" s="14">
        <f>SUMIFS('Faturamento SP3'!$O$2:$O$692,'Faturamento SP3'!$D$2:$D$692,'Infos Relatório'!$B$406,'Faturamento SP3'!$E$2:$E$692,'Infos Relatório'!$B444,'Faturamento SP3'!$Z$2:$Z$692,'Infos Relatório'!BK$1,'Faturamento SP3'!$T$2:$T$692,"Sim")+SUMIFS('Faturamento SP3'!$P$2:$P$692,'Faturamento SP3'!$D$2:$D$692,'Infos Relatório'!$B$406,'Faturamento SP3'!$E$2:$E$692,'Infos Relatório'!$B444,'Faturamento SP3'!$Z$2:$Z$692,'Infos Relatório'!BK$1,'Faturamento SP3'!$T$2:$T$692,"Sim")</f>
        <v>0</v>
      </c>
      <c r="BO444" s="27" t="e">
        <f t="shared" si="167"/>
        <v>#DIV/0!</v>
      </c>
      <c r="BP444" s="24">
        <f>SUMIFS('Faturamento SP3'!$H$2:$H$692,'Faturamento SP3'!$D$2:$D$692,'Infos Relatório'!$B$406,'Faturamento SP3'!$E$2:$E$692,'Infos Relatório'!$B444,'Faturamento SP3'!$Z$2:$Z$692,'Infos Relatório'!BK$1)</f>
        <v>0</v>
      </c>
      <c r="BQ444" s="23">
        <f>COUNTIFS('Faturamento SP3'!$D$2:$D$692,'Infos Relatório'!$B$406,'Faturamento SP3'!$E$2:$E$692,'Infos Relatório'!$B444,'Faturamento SP3'!$Z$2:$Z$692,'Infos Relatório'!BQ$1)</f>
        <v>0</v>
      </c>
      <c r="BR444" s="13">
        <f>SUMIFS('Faturamento SP3'!$G$2:$G$692,'Faturamento SP3'!$D$2:$D$692,'Infos Relatório'!$B$406,'Faturamento SP3'!$E$2:$E$692,'Infos Relatório'!$B444,'Faturamento SP3'!$Z$2:$Z$692,'Infos Relatório'!BQ$1)</f>
        <v>0</v>
      </c>
      <c r="BS444" s="13">
        <f>SUMIFS('Faturamento SP3'!$J$2:$J$692,'Faturamento SP3'!$D$2:$D$692,'Infos Relatório'!$B$406,'Faturamento SP3'!$E$2:$E$692,'Infos Relatório'!$B444,'Faturamento SP3'!$Z$2:$Z$692,'Infos Relatório'!BQ$1)</f>
        <v>0</v>
      </c>
      <c r="BT444" s="14">
        <f>SUMIFS('Faturamento SP3'!$O$2:$O$692,'Faturamento SP3'!$D$2:$D$692,'Infos Relatório'!$B$406,'Faturamento SP3'!$E$2:$E$692,'Infos Relatório'!$B444,'Faturamento SP3'!$Z$2:$Z$692,'Infos Relatório'!BQ$1,'Faturamento SP3'!$T$2:$T$692,"Sim")+SUMIFS('Faturamento SP3'!$P$2:$P$692,'Faturamento SP3'!$D$2:$D$692,'Infos Relatório'!$B$406,'Faturamento SP3'!$E$2:$E$692,'Infos Relatório'!$B444,'Faturamento SP3'!$Z$2:$Z$692,'Infos Relatório'!BQ$1,'Faturamento SP3'!$T$2:$T$692,"Sim")</f>
        <v>0</v>
      </c>
      <c r="BU444" s="27" t="e">
        <f t="shared" si="168"/>
        <v>#DIV/0!</v>
      </c>
      <c r="BV444" s="24">
        <f>SUMIFS('Faturamento SP3'!$H$2:$H$692,'Faturamento SP3'!$D$2:$D$692,'Infos Relatório'!$B$406,'Faturamento SP3'!$E$2:$E$692,'Infos Relatório'!$B444,'Faturamento SP3'!$Z$2:$Z$692,'Infos Relatório'!BQ$1)</f>
        <v>0</v>
      </c>
    </row>
    <row r="445" spans="2:74">
      <c r="B445" s="17" t="s">
        <v>45</v>
      </c>
      <c r="C445" s="23">
        <f>COUNTIFS('Faturamento SP3'!$D$2:$D$692,'Infos Relatório'!$B$406,'Faturamento SP3'!$E$2:$E$692,'Infos Relatório'!$B445,'Faturamento SP3'!$Z$2:$Z$692,'Infos Relatório'!C$1)</f>
        <v>0</v>
      </c>
      <c r="D445" s="13">
        <f>SUMIFS('Faturamento SP3'!$G$2:$G$692,'Faturamento SP3'!$D$2:$D$692,'Infos Relatório'!$B$406,'Faturamento SP3'!$E$2:$E$692,'Infos Relatório'!$B445,'Faturamento SP3'!$Z$2:$Z$692,'Infos Relatório'!C$1)</f>
        <v>0</v>
      </c>
      <c r="E445" s="13">
        <f>SUMIFS('Faturamento SP3'!$J$2:$J$692,'Faturamento SP3'!$D$2:$D$692,'Infos Relatório'!$B$406,'Faturamento SP3'!$E$2:$E$692,'Infos Relatório'!$B445,'Faturamento SP3'!$Z$2:$Z$692,'Infos Relatório'!C$1)</f>
        <v>0</v>
      </c>
      <c r="F445" s="14">
        <f>SUMIFS('Faturamento SP3'!$O$2:$O$692,'Faturamento SP3'!$D$2:$D$692,'Infos Relatório'!$B$406,'Faturamento SP3'!$E$2:$E$692,'Infos Relatório'!$B445,'Faturamento SP3'!$Z$2:$Z$692,'Infos Relatório'!C$1,'Faturamento SP3'!$T$2:$T$692,"Sim")+SUMIFS('Faturamento SP3'!$P$2:$P$692,'Faturamento SP3'!$D$2:$D$692,'Infos Relatório'!$B$406,'Faturamento SP3'!$E$2:$E$692,'Infos Relatório'!$B445,'Faturamento SP3'!$Z$2:$Z$692,'Infos Relatório'!C$1,'Faturamento SP3'!$T$2:$T$692,"Sim")</f>
        <v>0</v>
      </c>
      <c r="G445" s="27" t="e">
        <f t="shared" si="157"/>
        <v>#DIV/0!</v>
      </c>
      <c r="H445" s="24">
        <f>SUMIFS('Faturamento SP3'!$H$2:$H$692,'Faturamento SP3'!$D$2:$D$692,'Infos Relatório'!$B$406,'Faturamento SP3'!$E$2:$E$692,'Infos Relatório'!$B445,'Faturamento SP3'!$Z$2:$Z$692,'Infos Relatório'!C$1)</f>
        <v>0</v>
      </c>
      <c r="I445" s="23">
        <f>COUNTIFS('Faturamento SP3'!$D$2:$D$692,'Infos Relatório'!$B$406,'Faturamento SP3'!$E$2:$E$692,'Infos Relatório'!$B445,'Faturamento SP3'!$Z$2:$Z$692,'Infos Relatório'!I$1)</f>
        <v>0</v>
      </c>
      <c r="J445" s="13">
        <f>SUMIFS('Faturamento SP3'!$G$2:$G$692,'Faturamento SP3'!$D$2:$D$692,'Infos Relatório'!$B$406,'Faturamento SP3'!$E$2:$E$692,'Infos Relatório'!$B445,'Faturamento SP3'!$Z$2:$Z$692,'Infos Relatório'!I$1)</f>
        <v>0</v>
      </c>
      <c r="K445" s="13">
        <f>SUMIFS('Faturamento SP3'!$J$2:$J$692,'Faturamento SP3'!$D$2:$D$692,'Infos Relatório'!$B$406,'Faturamento SP3'!$E$2:$E$692,'Infos Relatório'!$B445,'Faturamento SP3'!$Z$2:$Z$692,'Infos Relatório'!I$1)</f>
        <v>0</v>
      </c>
      <c r="L445" s="14">
        <f>SUMIFS('Faturamento SP3'!$O$2:$O$692,'Faturamento SP3'!$D$2:$D$692,'Infos Relatório'!$B$406,'Faturamento SP3'!$E$2:$E$692,'Infos Relatório'!$B445,'Faturamento SP3'!$Z$2:$Z$692,'Infos Relatório'!I$1,'Faturamento SP3'!$T$2:$T$692,"Sim")+SUMIFS('Faturamento SP3'!$P$2:$P$692,'Faturamento SP3'!$D$2:$D$692,'Infos Relatório'!$B$406,'Faturamento SP3'!$E$2:$E$692,'Infos Relatório'!$B445,'Faturamento SP3'!$Z$2:$Z$692,'Infos Relatório'!I$1,'Faturamento SP3'!$T$2:$T$692,"Sim")</f>
        <v>0</v>
      </c>
      <c r="M445" s="27" t="e">
        <f t="shared" si="158"/>
        <v>#DIV/0!</v>
      </c>
      <c r="N445" s="24">
        <f>SUMIFS('Faturamento SP3'!$H$2:$H$692,'Faturamento SP3'!$D$2:$D$692,'Infos Relatório'!$B$406,'Faturamento SP3'!$E$2:$E$692,'Infos Relatório'!$B445,'Faturamento SP3'!$Z$2:$Z$692,'Infos Relatório'!I$1)</f>
        <v>0</v>
      </c>
      <c r="O445" s="23">
        <f>COUNTIFS('Faturamento SP3'!$D$2:$D$692,'Infos Relatório'!$B$406,'Faturamento SP3'!$E$2:$E$692,'Infos Relatório'!$B445,'Faturamento SP3'!$Z$2:$Z$692,'Infos Relatório'!O$1)</f>
        <v>0</v>
      </c>
      <c r="P445" s="13">
        <f>SUMIFS('Faturamento SP3'!$G$2:$G$692,'Faturamento SP3'!$D$2:$D$692,'Infos Relatório'!$B$406,'Faturamento SP3'!$E$2:$E$692,'Infos Relatório'!$B445,'Faturamento SP3'!$Z$2:$Z$692,'Infos Relatório'!O$1)</f>
        <v>0</v>
      </c>
      <c r="Q445" s="13">
        <f>SUMIFS('Faturamento SP3'!$J$2:$J$692,'Faturamento SP3'!$D$2:$D$692,'Infos Relatório'!$B$406,'Faturamento SP3'!$E$2:$E$692,'Infos Relatório'!$B445,'Faturamento SP3'!$Z$2:$Z$692,'Infos Relatório'!O$1)</f>
        <v>0</v>
      </c>
      <c r="R445" s="14">
        <f>SUMIFS('Faturamento SP3'!$O$2:$O$692,'Faturamento SP3'!$D$2:$D$692,'Infos Relatório'!$B$406,'Faturamento SP3'!$E$2:$E$692,'Infos Relatório'!$B445,'Faturamento SP3'!$Z$2:$Z$692,'Infos Relatório'!O$1,'Faturamento SP3'!$T$2:$T$692,"Sim")+SUMIFS('Faturamento SP3'!$P$2:$P$692,'Faturamento SP3'!$D$2:$D$692,'Infos Relatório'!$B$406,'Faturamento SP3'!$E$2:$E$692,'Infos Relatório'!$B445,'Faturamento SP3'!$Z$2:$Z$692,'Infos Relatório'!O$1,'Faturamento SP3'!$T$2:$T$692,"Sim")</f>
        <v>0</v>
      </c>
      <c r="S445" s="27" t="e">
        <f t="shared" si="159"/>
        <v>#DIV/0!</v>
      </c>
      <c r="T445" s="24">
        <f>SUMIFS('Faturamento SP3'!$H$2:$H$692,'Faturamento SP3'!$D$2:$D$692,'Infos Relatório'!$B$406,'Faturamento SP3'!$E$2:$E$692,'Infos Relatório'!$B445,'Faturamento SP3'!$Z$2:$Z$692,'Infos Relatório'!O$1)</f>
        <v>0</v>
      </c>
      <c r="U445" s="23">
        <f>COUNTIFS('Faturamento SP3'!$D$2:$D$692,'Infos Relatório'!$B$406,'Faturamento SP3'!$E$2:$E$692,'Infos Relatório'!$B445,'Faturamento SP3'!$Z$2:$Z$692,'Infos Relatório'!U$1)</f>
        <v>0</v>
      </c>
      <c r="V445" s="13">
        <f>SUMIFS('Faturamento SP3'!$G$2:$G$692,'Faturamento SP3'!$D$2:$D$692,'Infos Relatório'!$B$406,'Faturamento SP3'!$E$2:$E$692,'Infos Relatório'!$B445,'Faturamento SP3'!$Z$2:$Z$692,'Infos Relatório'!U$1)</f>
        <v>0</v>
      </c>
      <c r="W445" s="13">
        <f>SUMIFS('Faturamento SP3'!$J$2:$J$692,'Faturamento SP3'!$D$2:$D$692,'Infos Relatório'!$B$406,'Faturamento SP3'!$E$2:$E$692,'Infos Relatório'!$B445,'Faturamento SP3'!$Z$2:$Z$692,'Infos Relatório'!U$1)</f>
        <v>0</v>
      </c>
      <c r="X445" s="14">
        <f>SUMIFS('Faturamento SP3'!$O$2:$O$692,'Faturamento SP3'!$D$2:$D$692,'Infos Relatório'!$B$406,'Faturamento SP3'!$E$2:$E$692,'Infos Relatório'!$B445,'Faturamento SP3'!$Z$2:$Z$692,'Infos Relatório'!U$1,'Faturamento SP3'!$T$2:$T$692,"Sim")+SUMIFS('Faturamento SP3'!$P$2:$P$692,'Faturamento SP3'!$D$2:$D$692,'Infos Relatório'!$B$406,'Faturamento SP3'!$E$2:$E$692,'Infos Relatório'!$B445,'Faturamento SP3'!$Z$2:$Z$692,'Infos Relatório'!U$1,'Faturamento SP3'!$T$2:$T$692,"Sim")</f>
        <v>0</v>
      </c>
      <c r="Y445" s="27" t="e">
        <f t="shared" si="160"/>
        <v>#DIV/0!</v>
      </c>
      <c r="Z445" s="24">
        <f>SUMIFS('Faturamento SP3'!$H$2:$H$692,'Faturamento SP3'!$D$2:$D$692,'Infos Relatório'!$B$406,'Faturamento SP3'!$E$2:$E$692,'Infos Relatório'!$B445,'Faturamento SP3'!$Z$2:$Z$692,'Infos Relatório'!U$1)</f>
        <v>0</v>
      </c>
      <c r="AA445" s="23">
        <f>COUNTIFS('Faturamento SP3'!$D$2:$D$692,'Infos Relatório'!$B$406,'Faturamento SP3'!$E$2:$E$692,'Infos Relatório'!$B445,'Faturamento SP3'!$Z$2:$Z$692,'Infos Relatório'!AA$1)</f>
        <v>0</v>
      </c>
      <c r="AB445" s="13">
        <f>SUMIFS('Faturamento SP3'!$G$2:$G$692,'Faturamento SP3'!$D$2:$D$692,'Infos Relatório'!$B$406,'Faturamento SP3'!$E$2:$E$692,'Infos Relatório'!$B445,'Faturamento SP3'!$Z$2:$Z$692,'Infos Relatório'!AA$1)</f>
        <v>0</v>
      </c>
      <c r="AC445" s="13">
        <f>SUMIFS('Faturamento SP3'!$J$2:$J$692,'Faturamento SP3'!$D$2:$D$692,'Infos Relatório'!$B$406,'Faturamento SP3'!$E$2:$E$692,'Infos Relatório'!$B445,'Faturamento SP3'!$Z$2:$Z$692,'Infos Relatório'!AA$1)</f>
        <v>0</v>
      </c>
      <c r="AD445" s="14">
        <f>SUMIFS('Faturamento SP3'!$O$2:$O$692,'Faturamento SP3'!$D$2:$D$692,'Infos Relatório'!$B$406,'Faturamento SP3'!$E$2:$E$692,'Infos Relatório'!$B445,'Faturamento SP3'!$Z$2:$Z$692,'Infos Relatório'!AA$1,'Faturamento SP3'!$T$2:$T$692,"Sim")+SUMIFS('Faturamento SP3'!$P$2:$P$692,'Faturamento SP3'!$D$2:$D$692,'Infos Relatório'!$B$406,'Faturamento SP3'!$E$2:$E$692,'Infos Relatório'!$B445,'Faturamento SP3'!$Z$2:$Z$692,'Infos Relatório'!AA$1,'Faturamento SP3'!$T$2:$T$692,"Sim")</f>
        <v>0</v>
      </c>
      <c r="AE445" s="27" t="e">
        <f t="shared" si="161"/>
        <v>#DIV/0!</v>
      </c>
      <c r="AF445" s="24">
        <f>SUMIFS('Faturamento SP3'!$H$2:$H$692,'Faturamento SP3'!$D$2:$D$692,'Infos Relatório'!$B$406,'Faturamento SP3'!$E$2:$E$692,'Infos Relatório'!$B445,'Faturamento SP3'!$Z$2:$Z$692,'Infos Relatório'!AA$1)</f>
        <v>0</v>
      </c>
      <c r="AG445" s="23">
        <f>COUNTIFS('Faturamento SP3'!$D$2:$D$692,'Infos Relatório'!$B$406,'Faturamento SP3'!$E$2:$E$692,'Infos Relatório'!$B445,'Faturamento SP3'!$Z$2:$Z$692,'Infos Relatório'!AG$1)</f>
        <v>0</v>
      </c>
      <c r="AH445" s="13">
        <f>SUMIFS('Faturamento SP3'!$G$2:$G$692,'Faturamento SP3'!$D$2:$D$692,'Infos Relatório'!$B$406,'Faturamento SP3'!$E$2:$E$692,'Infos Relatório'!$B445,'Faturamento SP3'!$Z$2:$Z$692,'Infos Relatório'!AG$1)</f>
        <v>0</v>
      </c>
      <c r="AI445" s="13">
        <f>SUMIFS('Faturamento SP3'!$J$2:$J$692,'Faturamento SP3'!$D$2:$D$692,'Infos Relatório'!$B$406,'Faturamento SP3'!$E$2:$E$692,'Infos Relatório'!$B445,'Faturamento SP3'!$Z$2:$Z$692,'Infos Relatório'!AG$1)</f>
        <v>0</v>
      </c>
      <c r="AJ445" s="14">
        <f>SUMIFS('Faturamento SP3'!$O$2:$O$692,'Faturamento SP3'!$D$2:$D$692,'Infos Relatório'!$B$406,'Faturamento SP3'!$E$2:$E$692,'Infos Relatório'!$B445,'Faturamento SP3'!$Z$2:$Z$692,'Infos Relatório'!AG$1,'Faturamento SP3'!$T$2:$T$692,"Sim")+SUMIFS('Faturamento SP3'!$P$2:$P$692,'Faturamento SP3'!$D$2:$D$692,'Infos Relatório'!$B$406,'Faturamento SP3'!$E$2:$E$692,'Infos Relatório'!$B445,'Faturamento SP3'!$Z$2:$Z$692,'Infos Relatório'!AG$1,'Faturamento SP3'!$T$2:$T$692,"Sim")</f>
        <v>0</v>
      </c>
      <c r="AK445" s="27" t="e">
        <f t="shared" si="162"/>
        <v>#DIV/0!</v>
      </c>
      <c r="AL445" s="24">
        <f>SUMIFS('Faturamento SP3'!$H$2:$H$692,'Faturamento SP3'!$D$2:$D$692,'Infos Relatório'!$B$406,'Faturamento SP3'!$E$2:$E$692,'Infos Relatório'!$B445,'Faturamento SP3'!$Z$2:$Z$692,'Infos Relatório'!AG$1)</f>
        <v>0</v>
      </c>
      <c r="AM445" s="23">
        <f>COUNTIFS('Faturamento SP3'!$D$2:$D$692,'Infos Relatório'!$B$406,'Faturamento SP3'!$E$2:$E$692,'Infos Relatório'!$B445,'Faturamento SP3'!$Z$2:$Z$692,'Infos Relatório'!AM$1)</f>
        <v>0</v>
      </c>
      <c r="AN445" s="13">
        <f>SUMIFS('Faturamento SP3'!$G$2:$G$692,'Faturamento SP3'!$D$2:$D$692,'Infos Relatório'!$B$406,'Faturamento SP3'!$E$2:$E$692,'Infos Relatório'!$B445,'Faturamento SP3'!$Z$2:$Z$692,'Infos Relatório'!AM$1)</f>
        <v>0</v>
      </c>
      <c r="AO445" s="13">
        <f>SUMIFS('Faturamento SP3'!$J$2:$J$692,'Faturamento SP3'!$D$2:$D$692,'Infos Relatório'!$B$406,'Faturamento SP3'!$E$2:$E$692,'Infos Relatório'!$B445,'Faturamento SP3'!$Z$2:$Z$692,'Infos Relatório'!AM$1)</f>
        <v>0</v>
      </c>
      <c r="AP445" s="14">
        <f>SUMIFS('Faturamento SP3'!$O$2:$O$692,'Faturamento SP3'!$D$2:$D$692,'Infos Relatório'!$B$406,'Faturamento SP3'!$E$2:$E$692,'Infos Relatório'!$B445,'Faturamento SP3'!$Z$2:$Z$692,'Infos Relatório'!AM$1,'Faturamento SP3'!$T$2:$T$692,"Sim")+SUMIFS('Faturamento SP3'!$P$2:$P$692,'Faturamento SP3'!$D$2:$D$692,'Infos Relatório'!$B$406,'Faturamento SP3'!$E$2:$E$692,'Infos Relatório'!$B445,'Faturamento SP3'!$Z$2:$Z$692,'Infos Relatório'!AM$1,'Faturamento SP3'!$T$2:$T$692,"Sim")</f>
        <v>0</v>
      </c>
      <c r="AQ445" s="27" t="e">
        <f t="shared" si="163"/>
        <v>#DIV/0!</v>
      </c>
      <c r="AR445" s="24">
        <f>SUMIFS('Faturamento SP3'!$H$2:$H$692,'Faturamento SP3'!$D$2:$D$692,'Infos Relatório'!$B$406,'Faturamento SP3'!$E$2:$E$692,'Infos Relatório'!$B445,'Faturamento SP3'!$Z$2:$Z$692,'Infos Relatório'!AM$1)</f>
        <v>0</v>
      </c>
      <c r="AS445" s="23">
        <f>COUNTIFS('Faturamento SP3'!$D$2:$D$692,'Infos Relatório'!$B$406,'Faturamento SP3'!$E$2:$E$692,'Infos Relatório'!$B445,'Faturamento SP3'!$Z$2:$Z$692,'Infos Relatório'!AS$1)</f>
        <v>0</v>
      </c>
      <c r="AT445" s="13">
        <f>SUMIFS('Faturamento SP3'!$G$2:$G$692,'Faturamento SP3'!$D$2:$D$692,'Infos Relatório'!$B$406,'Faturamento SP3'!$E$2:$E$692,'Infos Relatório'!$B445,'Faturamento SP3'!$Z$2:$Z$692,'Infos Relatório'!AS$1)</f>
        <v>0</v>
      </c>
      <c r="AU445" s="13">
        <f>SUMIFS('Faturamento SP3'!$J$2:$J$692,'Faturamento SP3'!$D$2:$D$692,'Infos Relatório'!$B$406,'Faturamento SP3'!$E$2:$E$692,'Infos Relatório'!$B445,'Faturamento SP3'!$Z$2:$Z$692,'Infos Relatório'!AS$1)</f>
        <v>0</v>
      </c>
      <c r="AV445" s="14">
        <f>SUMIFS('Faturamento SP3'!$O$2:$O$692,'Faturamento SP3'!$D$2:$D$692,'Infos Relatório'!$B$406,'Faturamento SP3'!$E$2:$E$692,'Infos Relatório'!$B445,'Faturamento SP3'!$Z$2:$Z$692,'Infos Relatório'!AS$1,'Faturamento SP3'!$T$2:$T$692,"Sim")+SUMIFS('Faturamento SP3'!$P$2:$P$692,'Faturamento SP3'!$D$2:$D$692,'Infos Relatório'!$B$406,'Faturamento SP3'!$E$2:$E$692,'Infos Relatório'!$B445,'Faturamento SP3'!$Z$2:$Z$692,'Infos Relatório'!AS$1,'Faturamento SP3'!$T$2:$T$692,"Sim")</f>
        <v>0</v>
      </c>
      <c r="AW445" s="27" t="e">
        <f t="shared" si="164"/>
        <v>#DIV/0!</v>
      </c>
      <c r="AX445" s="24">
        <f>SUMIFS('Faturamento SP3'!$H$2:$H$692,'Faturamento SP3'!$D$2:$D$692,'Infos Relatório'!$B$406,'Faturamento SP3'!$E$2:$E$692,'Infos Relatório'!$B445,'Faturamento SP3'!$Z$2:$Z$692,'Infos Relatório'!AS$1)</f>
        <v>0</v>
      </c>
      <c r="AY445" s="23">
        <f>COUNTIFS('Faturamento SP3'!$D$2:$D$692,'Infos Relatório'!$B$406,'Faturamento SP3'!$E$2:$E$692,'Infos Relatório'!$B445,'Faturamento SP3'!$Z$2:$Z$692,'Infos Relatório'!AY$1)</f>
        <v>0</v>
      </c>
      <c r="AZ445" s="13">
        <f>SUMIFS('Faturamento SP3'!$G$2:$G$692,'Faturamento SP3'!$D$2:$D$692,'Infos Relatório'!$B$406,'Faturamento SP3'!$E$2:$E$692,'Infos Relatório'!$B445,'Faturamento SP3'!$Z$2:$Z$692,'Infos Relatório'!AY$1)</f>
        <v>0</v>
      </c>
      <c r="BA445" s="13">
        <f>SUMIFS('Faturamento SP3'!$J$2:$J$692,'Faturamento SP3'!$D$2:$D$692,'Infos Relatório'!$B$406,'Faturamento SP3'!$E$2:$E$692,'Infos Relatório'!$B445,'Faturamento SP3'!$Z$2:$Z$692,'Infos Relatório'!AY$1)</f>
        <v>0</v>
      </c>
      <c r="BB445" s="14">
        <f>SUMIFS('Faturamento SP3'!$O$2:$O$692,'Faturamento SP3'!$D$2:$D$692,'Infos Relatório'!$B$406,'Faturamento SP3'!$E$2:$E$692,'Infos Relatório'!$B445,'Faturamento SP3'!$Z$2:$Z$692,'Infos Relatório'!AY$1,'Faturamento SP3'!$T$2:$T$692,"Sim")+SUMIFS('Faturamento SP3'!$P$2:$P$692,'Faturamento SP3'!$D$2:$D$692,'Infos Relatório'!$B$406,'Faturamento SP3'!$E$2:$E$692,'Infos Relatório'!$B445,'Faturamento SP3'!$Z$2:$Z$692,'Infos Relatório'!AY$1,'Faturamento SP3'!$T$2:$T$692,"Sim")</f>
        <v>0</v>
      </c>
      <c r="BC445" s="27" t="e">
        <f t="shared" si="165"/>
        <v>#DIV/0!</v>
      </c>
      <c r="BD445" s="24">
        <f>SUMIFS('Faturamento SP3'!$H$2:$H$692,'Faturamento SP3'!$D$2:$D$692,'Infos Relatório'!$B$406,'Faturamento SP3'!$E$2:$E$692,'Infos Relatório'!$B445,'Faturamento SP3'!$Z$2:$Z$692,'Infos Relatório'!AY$1)</f>
        <v>0</v>
      </c>
      <c r="BE445" s="23">
        <f>COUNTIFS('Faturamento SP3'!$D$2:$D$692,'Infos Relatório'!$B$406,'Faturamento SP3'!$E$2:$E$692,'Infos Relatório'!$B445,'Faturamento SP3'!$Z$2:$Z$692,'Infos Relatório'!BE$1)</f>
        <v>0</v>
      </c>
      <c r="BF445" s="13">
        <f>SUMIFS('Faturamento SP3'!$G$2:$G$692,'Faturamento SP3'!$D$2:$D$692,'Infos Relatório'!$B$406,'Faturamento SP3'!$E$2:$E$692,'Infos Relatório'!$B445,'Faturamento SP3'!$Z$2:$Z$692,'Infos Relatório'!BE$1)</f>
        <v>0</v>
      </c>
      <c r="BG445" s="13">
        <f>SUMIFS('Faturamento SP3'!$J$2:$J$692,'Faturamento SP3'!$D$2:$D$692,'Infos Relatório'!$B$406,'Faturamento SP3'!$E$2:$E$692,'Infos Relatório'!$B445,'Faturamento SP3'!$Z$2:$Z$692,'Infos Relatório'!BE$1)</f>
        <v>0</v>
      </c>
      <c r="BH445" s="14">
        <f>SUMIFS('Faturamento SP3'!$O$2:$O$692,'Faturamento SP3'!$D$2:$D$692,'Infos Relatório'!$B$406,'Faturamento SP3'!$E$2:$E$692,'Infos Relatório'!$B445,'Faturamento SP3'!$Z$2:$Z$692,'Infos Relatório'!BE$1,'Faturamento SP3'!$T$2:$T$692,"Sim")+SUMIFS('Faturamento SP3'!$P$2:$P$692,'Faturamento SP3'!$D$2:$D$692,'Infos Relatório'!$B$406,'Faturamento SP3'!$E$2:$E$692,'Infos Relatório'!$B445,'Faturamento SP3'!$Z$2:$Z$692,'Infos Relatório'!BE$1,'Faturamento SP3'!$T$2:$T$692,"Sim")</f>
        <v>0</v>
      </c>
      <c r="BI445" s="27" t="e">
        <f t="shared" si="166"/>
        <v>#DIV/0!</v>
      </c>
      <c r="BJ445" s="24">
        <f>SUMIFS('Faturamento SP3'!$H$2:$H$692,'Faturamento SP3'!$D$2:$D$692,'Infos Relatório'!$B$406,'Faturamento SP3'!$E$2:$E$692,'Infos Relatório'!$B445,'Faturamento SP3'!$Z$2:$Z$692,'Infos Relatório'!BE$1)</f>
        <v>0</v>
      </c>
      <c r="BK445" s="23">
        <f>COUNTIFS('Faturamento SP3'!$D$2:$D$692,'Infos Relatório'!$B$406,'Faturamento SP3'!$E$2:$E$692,'Infos Relatório'!$B445,'Faturamento SP3'!$Z$2:$Z$692,'Infos Relatório'!BK$1)</f>
        <v>0</v>
      </c>
      <c r="BL445" s="13">
        <f>SUMIFS('Faturamento SP3'!$G$2:$G$692,'Faturamento SP3'!$D$2:$D$692,'Infos Relatório'!$B$406,'Faturamento SP3'!$E$2:$E$692,'Infos Relatório'!$B445,'Faturamento SP3'!$Z$2:$Z$692,'Infos Relatório'!BK$1)</f>
        <v>0</v>
      </c>
      <c r="BM445" s="13">
        <f>SUMIFS('Faturamento SP3'!$J$2:$J$692,'Faturamento SP3'!$D$2:$D$692,'Infos Relatório'!$B$406,'Faturamento SP3'!$E$2:$E$692,'Infos Relatório'!$B445,'Faturamento SP3'!$Z$2:$Z$692,'Infos Relatório'!BK$1)</f>
        <v>0</v>
      </c>
      <c r="BN445" s="14">
        <f>SUMIFS('Faturamento SP3'!$O$2:$O$692,'Faturamento SP3'!$D$2:$D$692,'Infos Relatório'!$B$406,'Faturamento SP3'!$E$2:$E$692,'Infos Relatório'!$B445,'Faturamento SP3'!$Z$2:$Z$692,'Infos Relatório'!BK$1,'Faturamento SP3'!$T$2:$T$692,"Sim")+SUMIFS('Faturamento SP3'!$P$2:$P$692,'Faturamento SP3'!$D$2:$D$692,'Infos Relatório'!$B$406,'Faturamento SP3'!$E$2:$E$692,'Infos Relatório'!$B445,'Faturamento SP3'!$Z$2:$Z$692,'Infos Relatório'!BK$1,'Faturamento SP3'!$T$2:$T$692,"Sim")</f>
        <v>0</v>
      </c>
      <c r="BO445" s="27" t="e">
        <f t="shared" si="167"/>
        <v>#DIV/0!</v>
      </c>
      <c r="BP445" s="24">
        <f>SUMIFS('Faturamento SP3'!$H$2:$H$692,'Faturamento SP3'!$D$2:$D$692,'Infos Relatório'!$B$406,'Faturamento SP3'!$E$2:$E$692,'Infos Relatório'!$B445,'Faturamento SP3'!$Z$2:$Z$692,'Infos Relatório'!BK$1)</f>
        <v>0</v>
      </c>
      <c r="BQ445" s="23">
        <f>COUNTIFS('Faturamento SP3'!$D$2:$D$692,'Infos Relatório'!$B$406,'Faturamento SP3'!$E$2:$E$692,'Infos Relatório'!$B445,'Faturamento SP3'!$Z$2:$Z$692,'Infos Relatório'!BQ$1)</f>
        <v>0</v>
      </c>
      <c r="BR445" s="13">
        <f>SUMIFS('Faturamento SP3'!$G$2:$G$692,'Faturamento SP3'!$D$2:$D$692,'Infos Relatório'!$B$406,'Faturamento SP3'!$E$2:$E$692,'Infos Relatório'!$B445,'Faturamento SP3'!$Z$2:$Z$692,'Infos Relatório'!BQ$1)</f>
        <v>0</v>
      </c>
      <c r="BS445" s="13">
        <f>SUMIFS('Faturamento SP3'!$J$2:$J$692,'Faturamento SP3'!$D$2:$D$692,'Infos Relatório'!$B$406,'Faturamento SP3'!$E$2:$E$692,'Infos Relatório'!$B445,'Faturamento SP3'!$Z$2:$Z$692,'Infos Relatório'!BQ$1)</f>
        <v>0</v>
      </c>
      <c r="BT445" s="14">
        <f>SUMIFS('Faturamento SP3'!$O$2:$O$692,'Faturamento SP3'!$D$2:$D$692,'Infos Relatório'!$B$406,'Faturamento SP3'!$E$2:$E$692,'Infos Relatório'!$B445,'Faturamento SP3'!$Z$2:$Z$692,'Infos Relatório'!BQ$1,'Faturamento SP3'!$T$2:$T$692,"Sim")+SUMIFS('Faturamento SP3'!$P$2:$P$692,'Faturamento SP3'!$D$2:$D$692,'Infos Relatório'!$B$406,'Faturamento SP3'!$E$2:$E$692,'Infos Relatório'!$B445,'Faturamento SP3'!$Z$2:$Z$692,'Infos Relatório'!BQ$1,'Faturamento SP3'!$T$2:$T$692,"Sim")</f>
        <v>0</v>
      </c>
      <c r="BU445" s="27" t="e">
        <f t="shared" si="168"/>
        <v>#DIV/0!</v>
      </c>
      <c r="BV445" s="24">
        <f>SUMIFS('Faturamento SP3'!$H$2:$H$692,'Faturamento SP3'!$D$2:$D$692,'Infos Relatório'!$B$406,'Faturamento SP3'!$E$2:$E$692,'Infos Relatório'!$B445,'Faturamento SP3'!$Z$2:$Z$692,'Infos Relatório'!BQ$1)</f>
        <v>0</v>
      </c>
    </row>
    <row r="446" spans="2:74">
      <c r="B446" s="17" t="s">
        <v>46</v>
      </c>
      <c r="C446" s="23">
        <f>COUNTIFS('Faturamento SP3'!$D$2:$D$692,'Infos Relatório'!$B$406,'Faturamento SP3'!$E$2:$E$692,'Infos Relatório'!$B446,'Faturamento SP3'!$Z$2:$Z$692,'Infos Relatório'!C$1)</f>
        <v>0</v>
      </c>
      <c r="D446" s="13">
        <f>SUMIFS('Faturamento SP3'!$G$2:$G$692,'Faturamento SP3'!$D$2:$D$692,'Infos Relatório'!$B$406,'Faturamento SP3'!$E$2:$E$692,'Infos Relatório'!$B446,'Faturamento SP3'!$Z$2:$Z$692,'Infos Relatório'!C$1)</f>
        <v>0</v>
      </c>
      <c r="E446" s="13">
        <f>SUMIFS('Faturamento SP3'!$J$2:$J$692,'Faturamento SP3'!$D$2:$D$692,'Infos Relatório'!$B$406,'Faturamento SP3'!$E$2:$E$692,'Infos Relatório'!$B446,'Faturamento SP3'!$Z$2:$Z$692,'Infos Relatório'!C$1)</f>
        <v>0</v>
      </c>
      <c r="F446" s="14">
        <f>SUMIFS('Faturamento SP3'!$O$2:$O$692,'Faturamento SP3'!$D$2:$D$692,'Infos Relatório'!$B$406,'Faturamento SP3'!$E$2:$E$692,'Infos Relatório'!$B446,'Faturamento SP3'!$Z$2:$Z$692,'Infos Relatório'!C$1,'Faturamento SP3'!$T$2:$T$692,"Sim")+SUMIFS('Faturamento SP3'!$P$2:$P$692,'Faturamento SP3'!$D$2:$D$692,'Infos Relatório'!$B$406,'Faturamento SP3'!$E$2:$E$692,'Infos Relatório'!$B446,'Faturamento SP3'!$Z$2:$Z$692,'Infos Relatório'!C$1,'Faturamento SP3'!$T$2:$T$692,"Sim")</f>
        <v>0</v>
      </c>
      <c r="G446" s="27" t="e">
        <f t="shared" si="157"/>
        <v>#DIV/0!</v>
      </c>
      <c r="H446" s="24">
        <f>SUMIFS('Faturamento SP3'!$H$2:$H$692,'Faturamento SP3'!$D$2:$D$692,'Infos Relatório'!$B$406,'Faturamento SP3'!$E$2:$E$692,'Infos Relatório'!$B446,'Faturamento SP3'!$Z$2:$Z$692,'Infos Relatório'!C$1)</f>
        <v>0</v>
      </c>
      <c r="I446" s="23">
        <f>COUNTIFS('Faturamento SP3'!$D$2:$D$692,'Infos Relatório'!$B$406,'Faturamento SP3'!$E$2:$E$692,'Infos Relatório'!$B446,'Faturamento SP3'!$Z$2:$Z$692,'Infos Relatório'!I$1)</f>
        <v>0</v>
      </c>
      <c r="J446" s="13">
        <f>SUMIFS('Faturamento SP3'!$G$2:$G$692,'Faturamento SP3'!$D$2:$D$692,'Infos Relatório'!$B$406,'Faturamento SP3'!$E$2:$E$692,'Infos Relatório'!$B446,'Faturamento SP3'!$Z$2:$Z$692,'Infos Relatório'!I$1)</f>
        <v>0</v>
      </c>
      <c r="K446" s="13">
        <f>SUMIFS('Faturamento SP3'!$J$2:$J$692,'Faturamento SP3'!$D$2:$D$692,'Infos Relatório'!$B$406,'Faturamento SP3'!$E$2:$E$692,'Infos Relatório'!$B446,'Faturamento SP3'!$Z$2:$Z$692,'Infos Relatório'!I$1)</f>
        <v>0</v>
      </c>
      <c r="L446" s="14">
        <f>SUMIFS('Faturamento SP3'!$O$2:$O$692,'Faturamento SP3'!$D$2:$D$692,'Infos Relatório'!$B$406,'Faturamento SP3'!$E$2:$E$692,'Infos Relatório'!$B446,'Faturamento SP3'!$Z$2:$Z$692,'Infos Relatório'!I$1,'Faturamento SP3'!$T$2:$T$692,"Sim")+SUMIFS('Faturamento SP3'!$P$2:$P$692,'Faturamento SP3'!$D$2:$D$692,'Infos Relatório'!$B$406,'Faturamento SP3'!$E$2:$E$692,'Infos Relatório'!$B446,'Faturamento SP3'!$Z$2:$Z$692,'Infos Relatório'!I$1,'Faturamento SP3'!$T$2:$T$692,"Sim")</f>
        <v>0</v>
      </c>
      <c r="M446" s="27" t="e">
        <f t="shared" si="158"/>
        <v>#DIV/0!</v>
      </c>
      <c r="N446" s="24">
        <f>SUMIFS('Faturamento SP3'!$H$2:$H$692,'Faturamento SP3'!$D$2:$D$692,'Infos Relatório'!$B$406,'Faturamento SP3'!$E$2:$E$692,'Infos Relatório'!$B446,'Faturamento SP3'!$Z$2:$Z$692,'Infos Relatório'!I$1)</f>
        <v>0</v>
      </c>
      <c r="O446" s="23">
        <f>COUNTIFS('Faturamento SP3'!$D$2:$D$692,'Infos Relatório'!$B$406,'Faturamento SP3'!$E$2:$E$692,'Infos Relatório'!$B446,'Faturamento SP3'!$Z$2:$Z$692,'Infos Relatório'!O$1)</f>
        <v>0</v>
      </c>
      <c r="P446" s="13">
        <f>SUMIFS('Faturamento SP3'!$G$2:$G$692,'Faturamento SP3'!$D$2:$D$692,'Infos Relatório'!$B$406,'Faturamento SP3'!$E$2:$E$692,'Infos Relatório'!$B446,'Faturamento SP3'!$Z$2:$Z$692,'Infos Relatório'!O$1)</f>
        <v>0</v>
      </c>
      <c r="Q446" s="13">
        <f>SUMIFS('Faturamento SP3'!$J$2:$J$692,'Faturamento SP3'!$D$2:$D$692,'Infos Relatório'!$B$406,'Faturamento SP3'!$E$2:$E$692,'Infos Relatório'!$B446,'Faturamento SP3'!$Z$2:$Z$692,'Infos Relatório'!O$1)</f>
        <v>0</v>
      </c>
      <c r="R446" s="14">
        <f>SUMIFS('Faturamento SP3'!$O$2:$O$692,'Faturamento SP3'!$D$2:$D$692,'Infos Relatório'!$B$406,'Faturamento SP3'!$E$2:$E$692,'Infos Relatório'!$B446,'Faturamento SP3'!$Z$2:$Z$692,'Infos Relatório'!O$1,'Faturamento SP3'!$T$2:$T$692,"Sim")+SUMIFS('Faturamento SP3'!$P$2:$P$692,'Faturamento SP3'!$D$2:$D$692,'Infos Relatório'!$B$406,'Faturamento SP3'!$E$2:$E$692,'Infos Relatório'!$B446,'Faturamento SP3'!$Z$2:$Z$692,'Infos Relatório'!O$1,'Faturamento SP3'!$T$2:$T$692,"Sim")</f>
        <v>0</v>
      </c>
      <c r="S446" s="27" t="e">
        <f t="shared" si="159"/>
        <v>#DIV/0!</v>
      </c>
      <c r="T446" s="24">
        <f>SUMIFS('Faturamento SP3'!$H$2:$H$692,'Faturamento SP3'!$D$2:$D$692,'Infos Relatório'!$B$406,'Faturamento SP3'!$E$2:$E$692,'Infos Relatório'!$B446,'Faturamento SP3'!$Z$2:$Z$692,'Infos Relatório'!O$1)</f>
        <v>0</v>
      </c>
      <c r="U446" s="23">
        <f>COUNTIFS('Faturamento SP3'!$D$2:$D$692,'Infos Relatório'!$B$406,'Faturamento SP3'!$E$2:$E$692,'Infos Relatório'!$B446,'Faturamento SP3'!$Z$2:$Z$692,'Infos Relatório'!U$1)</f>
        <v>0</v>
      </c>
      <c r="V446" s="13">
        <f>SUMIFS('Faturamento SP3'!$G$2:$G$692,'Faturamento SP3'!$D$2:$D$692,'Infos Relatório'!$B$406,'Faturamento SP3'!$E$2:$E$692,'Infos Relatório'!$B446,'Faturamento SP3'!$Z$2:$Z$692,'Infos Relatório'!U$1)</f>
        <v>0</v>
      </c>
      <c r="W446" s="13">
        <f>SUMIFS('Faturamento SP3'!$J$2:$J$692,'Faturamento SP3'!$D$2:$D$692,'Infos Relatório'!$B$406,'Faturamento SP3'!$E$2:$E$692,'Infos Relatório'!$B446,'Faturamento SP3'!$Z$2:$Z$692,'Infos Relatório'!U$1)</f>
        <v>0</v>
      </c>
      <c r="X446" s="14">
        <f>SUMIFS('Faturamento SP3'!$O$2:$O$692,'Faturamento SP3'!$D$2:$D$692,'Infos Relatório'!$B$406,'Faturamento SP3'!$E$2:$E$692,'Infos Relatório'!$B446,'Faturamento SP3'!$Z$2:$Z$692,'Infos Relatório'!U$1,'Faturamento SP3'!$T$2:$T$692,"Sim")+SUMIFS('Faturamento SP3'!$P$2:$P$692,'Faturamento SP3'!$D$2:$D$692,'Infos Relatório'!$B$406,'Faturamento SP3'!$E$2:$E$692,'Infos Relatório'!$B446,'Faturamento SP3'!$Z$2:$Z$692,'Infos Relatório'!U$1,'Faturamento SP3'!$T$2:$T$692,"Sim")</f>
        <v>0</v>
      </c>
      <c r="Y446" s="27" t="e">
        <f t="shared" si="160"/>
        <v>#DIV/0!</v>
      </c>
      <c r="Z446" s="24">
        <f>SUMIFS('Faturamento SP3'!$H$2:$H$692,'Faturamento SP3'!$D$2:$D$692,'Infos Relatório'!$B$406,'Faturamento SP3'!$E$2:$E$692,'Infos Relatório'!$B446,'Faturamento SP3'!$Z$2:$Z$692,'Infos Relatório'!U$1)</f>
        <v>0</v>
      </c>
      <c r="AA446" s="23">
        <f>COUNTIFS('Faturamento SP3'!$D$2:$D$692,'Infos Relatório'!$B$406,'Faturamento SP3'!$E$2:$E$692,'Infos Relatório'!$B446,'Faturamento SP3'!$Z$2:$Z$692,'Infos Relatório'!AA$1)</f>
        <v>0</v>
      </c>
      <c r="AB446" s="13">
        <f>SUMIFS('Faturamento SP3'!$G$2:$G$692,'Faturamento SP3'!$D$2:$D$692,'Infos Relatório'!$B$406,'Faturamento SP3'!$E$2:$E$692,'Infos Relatório'!$B446,'Faturamento SP3'!$Z$2:$Z$692,'Infos Relatório'!AA$1)</f>
        <v>0</v>
      </c>
      <c r="AC446" s="13">
        <f>SUMIFS('Faturamento SP3'!$J$2:$J$692,'Faturamento SP3'!$D$2:$D$692,'Infos Relatório'!$B$406,'Faturamento SP3'!$E$2:$E$692,'Infos Relatório'!$B446,'Faturamento SP3'!$Z$2:$Z$692,'Infos Relatório'!AA$1)</f>
        <v>0</v>
      </c>
      <c r="AD446" s="14">
        <f>SUMIFS('Faturamento SP3'!$O$2:$O$692,'Faturamento SP3'!$D$2:$D$692,'Infos Relatório'!$B$406,'Faturamento SP3'!$E$2:$E$692,'Infos Relatório'!$B446,'Faturamento SP3'!$Z$2:$Z$692,'Infos Relatório'!AA$1,'Faturamento SP3'!$T$2:$T$692,"Sim")+SUMIFS('Faturamento SP3'!$P$2:$P$692,'Faturamento SP3'!$D$2:$D$692,'Infos Relatório'!$B$406,'Faturamento SP3'!$E$2:$E$692,'Infos Relatório'!$B446,'Faturamento SP3'!$Z$2:$Z$692,'Infos Relatório'!AA$1,'Faturamento SP3'!$T$2:$T$692,"Sim")</f>
        <v>0</v>
      </c>
      <c r="AE446" s="27" t="e">
        <f t="shared" si="161"/>
        <v>#DIV/0!</v>
      </c>
      <c r="AF446" s="24">
        <f>SUMIFS('Faturamento SP3'!$H$2:$H$692,'Faturamento SP3'!$D$2:$D$692,'Infos Relatório'!$B$406,'Faturamento SP3'!$E$2:$E$692,'Infos Relatório'!$B446,'Faturamento SP3'!$Z$2:$Z$692,'Infos Relatório'!AA$1)</f>
        <v>0</v>
      </c>
      <c r="AG446" s="23">
        <f>COUNTIFS('Faturamento SP3'!$D$2:$D$692,'Infos Relatório'!$B$406,'Faturamento SP3'!$E$2:$E$692,'Infos Relatório'!$B446,'Faturamento SP3'!$Z$2:$Z$692,'Infos Relatório'!AG$1)</f>
        <v>0</v>
      </c>
      <c r="AH446" s="13">
        <f>SUMIFS('Faturamento SP3'!$G$2:$G$692,'Faturamento SP3'!$D$2:$D$692,'Infos Relatório'!$B$406,'Faturamento SP3'!$E$2:$E$692,'Infos Relatório'!$B446,'Faturamento SP3'!$Z$2:$Z$692,'Infos Relatório'!AG$1)</f>
        <v>0</v>
      </c>
      <c r="AI446" s="13">
        <f>SUMIFS('Faturamento SP3'!$J$2:$J$692,'Faturamento SP3'!$D$2:$D$692,'Infos Relatório'!$B$406,'Faturamento SP3'!$E$2:$E$692,'Infos Relatório'!$B446,'Faturamento SP3'!$Z$2:$Z$692,'Infos Relatório'!AG$1)</f>
        <v>0</v>
      </c>
      <c r="AJ446" s="14">
        <f>SUMIFS('Faturamento SP3'!$O$2:$O$692,'Faturamento SP3'!$D$2:$D$692,'Infos Relatório'!$B$406,'Faturamento SP3'!$E$2:$E$692,'Infos Relatório'!$B446,'Faturamento SP3'!$Z$2:$Z$692,'Infos Relatório'!AG$1,'Faturamento SP3'!$T$2:$T$692,"Sim")+SUMIFS('Faturamento SP3'!$P$2:$P$692,'Faturamento SP3'!$D$2:$D$692,'Infos Relatório'!$B$406,'Faturamento SP3'!$E$2:$E$692,'Infos Relatório'!$B446,'Faturamento SP3'!$Z$2:$Z$692,'Infos Relatório'!AG$1,'Faturamento SP3'!$T$2:$T$692,"Sim")</f>
        <v>0</v>
      </c>
      <c r="AK446" s="27" t="e">
        <f t="shared" si="162"/>
        <v>#DIV/0!</v>
      </c>
      <c r="AL446" s="24">
        <f>SUMIFS('Faturamento SP3'!$H$2:$H$692,'Faturamento SP3'!$D$2:$D$692,'Infos Relatório'!$B$406,'Faturamento SP3'!$E$2:$E$692,'Infos Relatório'!$B446,'Faturamento SP3'!$Z$2:$Z$692,'Infos Relatório'!AG$1)</f>
        <v>0</v>
      </c>
      <c r="AM446" s="23">
        <f>COUNTIFS('Faturamento SP3'!$D$2:$D$692,'Infos Relatório'!$B$406,'Faturamento SP3'!$E$2:$E$692,'Infos Relatório'!$B446,'Faturamento SP3'!$Z$2:$Z$692,'Infos Relatório'!AM$1)</f>
        <v>0</v>
      </c>
      <c r="AN446" s="13">
        <f>SUMIFS('Faturamento SP3'!$G$2:$G$692,'Faturamento SP3'!$D$2:$D$692,'Infos Relatório'!$B$406,'Faturamento SP3'!$E$2:$E$692,'Infos Relatório'!$B446,'Faturamento SP3'!$Z$2:$Z$692,'Infos Relatório'!AM$1)</f>
        <v>0</v>
      </c>
      <c r="AO446" s="13">
        <f>SUMIFS('Faturamento SP3'!$J$2:$J$692,'Faturamento SP3'!$D$2:$D$692,'Infos Relatório'!$B$406,'Faturamento SP3'!$E$2:$E$692,'Infos Relatório'!$B446,'Faturamento SP3'!$Z$2:$Z$692,'Infos Relatório'!AM$1)</f>
        <v>0</v>
      </c>
      <c r="AP446" s="14">
        <f>SUMIFS('Faturamento SP3'!$O$2:$O$692,'Faturamento SP3'!$D$2:$D$692,'Infos Relatório'!$B$406,'Faturamento SP3'!$E$2:$E$692,'Infos Relatório'!$B446,'Faturamento SP3'!$Z$2:$Z$692,'Infos Relatório'!AM$1,'Faturamento SP3'!$T$2:$T$692,"Sim")+SUMIFS('Faturamento SP3'!$P$2:$P$692,'Faturamento SP3'!$D$2:$D$692,'Infos Relatório'!$B$406,'Faturamento SP3'!$E$2:$E$692,'Infos Relatório'!$B446,'Faturamento SP3'!$Z$2:$Z$692,'Infos Relatório'!AM$1,'Faturamento SP3'!$T$2:$T$692,"Sim")</f>
        <v>0</v>
      </c>
      <c r="AQ446" s="27" t="e">
        <f t="shared" si="163"/>
        <v>#DIV/0!</v>
      </c>
      <c r="AR446" s="24">
        <f>SUMIFS('Faturamento SP3'!$H$2:$H$692,'Faturamento SP3'!$D$2:$D$692,'Infos Relatório'!$B$406,'Faturamento SP3'!$E$2:$E$692,'Infos Relatório'!$B446,'Faturamento SP3'!$Z$2:$Z$692,'Infos Relatório'!AM$1)</f>
        <v>0</v>
      </c>
      <c r="AS446" s="23">
        <f>COUNTIFS('Faturamento SP3'!$D$2:$D$692,'Infos Relatório'!$B$406,'Faturamento SP3'!$E$2:$E$692,'Infos Relatório'!$B446,'Faturamento SP3'!$Z$2:$Z$692,'Infos Relatório'!AS$1)</f>
        <v>0</v>
      </c>
      <c r="AT446" s="13">
        <f>SUMIFS('Faturamento SP3'!$G$2:$G$692,'Faturamento SP3'!$D$2:$D$692,'Infos Relatório'!$B$406,'Faturamento SP3'!$E$2:$E$692,'Infos Relatório'!$B446,'Faturamento SP3'!$Z$2:$Z$692,'Infos Relatório'!AS$1)</f>
        <v>0</v>
      </c>
      <c r="AU446" s="13">
        <f>SUMIFS('Faturamento SP3'!$J$2:$J$692,'Faturamento SP3'!$D$2:$D$692,'Infos Relatório'!$B$406,'Faturamento SP3'!$E$2:$E$692,'Infos Relatório'!$B446,'Faturamento SP3'!$Z$2:$Z$692,'Infos Relatório'!AS$1)</f>
        <v>0</v>
      </c>
      <c r="AV446" s="14">
        <f>SUMIFS('Faturamento SP3'!$O$2:$O$692,'Faturamento SP3'!$D$2:$D$692,'Infos Relatório'!$B$406,'Faturamento SP3'!$E$2:$E$692,'Infos Relatório'!$B446,'Faturamento SP3'!$Z$2:$Z$692,'Infos Relatório'!AS$1,'Faturamento SP3'!$T$2:$T$692,"Sim")+SUMIFS('Faturamento SP3'!$P$2:$P$692,'Faturamento SP3'!$D$2:$D$692,'Infos Relatório'!$B$406,'Faturamento SP3'!$E$2:$E$692,'Infos Relatório'!$B446,'Faturamento SP3'!$Z$2:$Z$692,'Infos Relatório'!AS$1,'Faturamento SP3'!$T$2:$T$692,"Sim")</f>
        <v>0</v>
      </c>
      <c r="AW446" s="27" t="e">
        <f t="shared" si="164"/>
        <v>#DIV/0!</v>
      </c>
      <c r="AX446" s="24">
        <f>SUMIFS('Faturamento SP3'!$H$2:$H$692,'Faturamento SP3'!$D$2:$D$692,'Infos Relatório'!$B$406,'Faturamento SP3'!$E$2:$E$692,'Infos Relatório'!$B446,'Faturamento SP3'!$Z$2:$Z$692,'Infos Relatório'!AS$1)</f>
        <v>0</v>
      </c>
      <c r="AY446" s="23">
        <f>COUNTIFS('Faturamento SP3'!$D$2:$D$692,'Infos Relatório'!$B$406,'Faturamento SP3'!$E$2:$E$692,'Infos Relatório'!$B446,'Faturamento SP3'!$Z$2:$Z$692,'Infos Relatório'!AY$1)</f>
        <v>0</v>
      </c>
      <c r="AZ446" s="13">
        <f>SUMIFS('Faturamento SP3'!$G$2:$G$692,'Faturamento SP3'!$D$2:$D$692,'Infos Relatório'!$B$406,'Faturamento SP3'!$E$2:$E$692,'Infos Relatório'!$B446,'Faturamento SP3'!$Z$2:$Z$692,'Infos Relatório'!AY$1)</f>
        <v>0</v>
      </c>
      <c r="BA446" s="13">
        <f>SUMIFS('Faturamento SP3'!$J$2:$J$692,'Faturamento SP3'!$D$2:$D$692,'Infos Relatório'!$B$406,'Faturamento SP3'!$E$2:$E$692,'Infos Relatório'!$B446,'Faturamento SP3'!$Z$2:$Z$692,'Infos Relatório'!AY$1)</f>
        <v>0</v>
      </c>
      <c r="BB446" s="14">
        <f>SUMIFS('Faturamento SP3'!$O$2:$O$692,'Faturamento SP3'!$D$2:$D$692,'Infos Relatório'!$B$406,'Faturamento SP3'!$E$2:$E$692,'Infos Relatório'!$B446,'Faturamento SP3'!$Z$2:$Z$692,'Infos Relatório'!AY$1,'Faturamento SP3'!$T$2:$T$692,"Sim")+SUMIFS('Faturamento SP3'!$P$2:$P$692,'Faturamento SP3'!$D$2:$D$692,'Infos Relatório'!$B$406,'Faturamento SP3'!$E$2:$E$692,'Infos Relatório'!$B446,'Faturamento SP3'!$Z$2:$Z$692,'Infos Relatório'!AY$1,'Faturamento SP3'!$T$2:$T$692,"Sim")</f>
        <v>0</v>
      </c>
      <c r="BC446" s="27" t="e">
        <f t="shared" si="165"/>
        <v>#DIV/0!</v>
      </c>
      <c r="BD446" s="24">
        <f>SUMIFS('Faturamento SP3'!$H$2:$H$692,'Faturamento SP3'!$D$2:$D$692,'Infos Relatório'!$B$406,'Faturamento SP3'!$E$2:$E$692,'Infos Relatório'!$B446,'Faturamento SP3'!$Z$2:$Z$692,'Infos Relatório'!AY$1)</f>
        <v>0</v>
      </c>
      <c r="BE446" s="23">
        <f>COUNTIFS('Faturamento SP3'!$D$2:$D$692,'Infos Relatório'!$B$406,'Faturamento SP3'!$E$2:$E$692,'Infos Relatório'!$B446,'Faturamento SP3'!$Z$2:$Z$692,'Infos Relatório'!BE$1)</f>
        <v>0</v>
      </c>
      <c r="BF446" s="13">
        <f>SUMIFS('Faturamento SP3'!$G$2:$G$692,'Faturamento SP3'!$D$2:$D$692,'Infos Relatório'!$B$406,'Faturamento SP3'!$E$2:$E$692,'Infos Relatório'!$B446,'Faturamento SP3'!$Z$2:$Z$692,'Infos Relatório'!BE$1)</f>
        <v>0</v>
      </c>
      <c r="BG446" s="13">
        <f>SUMIFS('Faturamento SP3'!$J$2:$J$692,'Faturamento SP3'!$D$2:$D$692,'Infos Relatório'!$B$406,'Faturamento SP3'!$E$2:$E$692,'Infos Relatório'!$B446,'Faturamento SP3'!$Z$2:$Z$692,'Infos Relatório'!BE$1)</f>
        <v>0</v>
      </c>
      <c r="BH446" s="14">
        <f>SUMIFS('Faturamento SP3'!$O$2:$O$692,'Faturamento SP3'!$D$2:$D$692,'Infos Relatório'!$B$406,'Faturamento SP3'!$E$2:$E$692,'Infos Relatório'!$B446,'Faturamento SP3'!$Z$2:$Z$692,'Infos Relatório'!BE$1,'Faturamento SP3'!$T$2:$T$692,"Sim")+SUMIFS('Faturamento SP3'!$P$2:$P$692,'Faturamento SP3'!$D$2:$D$692,'Infos Relatório'!$B$406,'Faturamento SP3'!$E$2:$E$692,'Infos Relatório'!$B446,'Faturamento SP3'!$Z$2:$Z$692,'Infos Relatório'!BE$1,'Faturamento SP3'!$T$2:$T$692,"Sim")</f>
        <v>0</v>
      </c>
      <c r="BI446" s="27" t="e">
        <f t="shared" si="166"/>
        <v>#DIV/0!</v>
      </c>
      <c r="BJ446" s="24">
        <f>SUMIFS('Faturamento SP3'!$H$2:$H$692,'Faturamento SP3'!$D$2:$D$692,'Infos Relatório'!$B$406,'Faturamento SP3'!$E$2:$E$692,'Infos Relatório'!$B446,'Faturamento SP3'!$Z$2:$Z$692,'Infos Relatório'!BE$1)</f>
        <v>0</v>
      </c>
      <c r="BK446" s="23">
        <f>COUNTIFS('Faturamento SP3'!$D$2:$D$692,'Infos Relatório'!$B$406,'Faturamento SP3'!$E$2:$E$692,'Infos Relatório'!$B446,'Faturamento SP3'!$Z$2:$Z$692,'Infos Relatório'!BK$1)</f>
        <v>0</v>
      </c>
      <c r="BL446" s="13">
        <f>SUMIFS('Faturamento SP3'!$G$2:$G$692,'Faturamento SP3'!$D$2:$D$692,'Infos Relatório'!$B$406,'Faturamento SP3'!$E$2:$E$692,'Infos Relatório'!$B446,'Faturamento SP3'!$Z$2:$Z$692,'Infos Relatório'!BK$1)</f>
        <v>0</v>
      </c>
      <c r="BM446" s="13">
        <f>SUMIFS('Faturamento SP3'!$J$2:$J$692,'Faturamento SP3'!$D$2:$D$692,'Infos Relatório'!$B$406,'Faturamento SP3'!$E$2:$E$692,'Infos Relatório'!$B446,'Faturamento SP3'!$Z$2:$Z$692,'Infos Relatório'!BK$1)</f>
        <v>0</v>
      </c>
      <c r="BN446" s="14">
        <f>SUMIFS('Faturamento SP3'!$O$2:$O$692,'Faturamento SP3'!$D$2:$D$692,'Infos Relatório'!$B$406,'Faturamento SP3'!$E$2:$E$692,'Infos Relatório'!$B446,'Faturamento SP3'!$Z$2:$Z$692,'Infos Relatório'!BK$1,'Faturamento SP3'!$T$2:$T$692,"Sim")+SUMIFS('Faturamento SP3'!$P$2:$P$692,'Faturamento SP3'!$D$2:$D$692,'Infos Relatório'!$B$406,'Faturamento SP3'!$E$2:$E$692,'Infos Relatório'!$B446,'Faturamento SP3'!$Z$2:$Z$692,'Infos Relatório'!BK$1,'Faturamento SP3'!$T$2:$T$692,"Sim")</f>
        <v>0</v>
      </c>
      <c r="BO446" s="27" t="e">
        <f t="shared" si="167"/>
        <v>#DIV/0!</v>
      </c>
      <c r="BP446" s="24">
        <f>SUMIFS('Faturamento SP3'!$H$2:$H$692,'Faturamento SP3'!$D$2:$D$692,'Infos Relatório'!$B$406,'Faturamento SP3'!$E$2:$E$692,'Infos Relatório'!$B446,'Faturamento SP3'!$Z$2:$Z$692,'Infos Relatório'!BK$1)</f>
        <v>0</v>
      </c>
      <c r="BQ446" s="23">
        <f>COUNTIFS('Faturamento SP3'!$D$2:$D$692,'Infos Relatório'!$B$406,'Faturamento SP3'!$E$2:$E$692,'Infos Relatório'!$B446,'Faturamento SP3'!$Z$2:$Z$692,'Infos Relatório'!BQ$1)</f>
        <v>0</v>
      </c>
      <c r="BR446" s="13">
        <f>SUMIFS('Faturamento SP3'!$G$2:$G$692,'Faturamento SP3'!$D$2:$D$692,'Infos Relatório'!$B$406,'Faturamento SP3'!$E$2:$E$692,'Infos Relatório'!$B446,'Faturamento SP3'!$Z$2:$Z$692,'Infos Relatório'!BQ$1)</f>
        <v>0</v>
      </c>
      <c r="BS446" s="13">
        <f>SUMIFS('Faturamento SP3'!$J$2:$J$692,'Faturamento SP3'!$D$2:$D$692,'Infos Relatório'!$B$406,'Faturamento SP3'!$E$2:$E$692,'Infos Relatório'!$B446,'Faturamento SP3'!$Z$2:$Z$692,'Infos Relatório'!BQ$1)</f>
        <v>0</v>
      </c>
      <c r="BT446" s="14">
        <f>SUMIFS('Faturamento SP3'!$O$2:$O$692,'Faturamento SP3'!$D$2:$D$692,'Infos Relatório'!$B$406,'Faturamento SP3'!$E$2:$E$692,'Infos Relatório'!$B446,'Faturamento SP3'!$Z$2:$Z$692,'Infos Relatório'!BQ$1,'Faturamento SP3'!$T$2:$T$692,"Sim")+SUMIFS('Faturamento SP3'!$P$2:$P$692,'Faturamento SP3'!$D$2:$D$692,'Infos Relatório'!$B$406,'Faturamento SP3'!$E$2:$E$692,'Infos Relatório'!$B446,'Faturamento SP3'!$Z$2:$Z$692,'Infos Relatório'!BQ$1,'Faturamento SP3'!$T$2:$T$692,"Sim")</f>
        <v>0</v>
      </c>
      <c r="BU446" s="27" t="e">
        <f t="shared" si="168"/>
        <v>#DIV/0!</v>
      </c>
      <c r="BV446" s="24">
        <f>SUMIFS('Faturamento SP3'!$H$2:$H$692,'Faturamento SP3'!$D$2:$D$692,'Infos Relatório'!$B$406,'Faturamento SP3'!$E$2:$E$692,'Infos Relatório'!$B446,'Faturamento SP3'!$Z$2:$Z$692,'Infos Relatório'!BQ$1)</f>
        <v>0</v>
      </c>
    </row>
    <row r="447" spans="2:74">
      <c r="B447" s="17" t="s">
        <v>47</v>
      </c>
      <c r="C447" s="23">
        <f>COUNTIFS('Faturamento SP3'!$D$2:$D$692,'Infos Relatório'!$B$406,'Faturamento SP3'!$E$2:$E$692,'Infos Relatório'!$B447,'Faturamento SP3'!$Z$2:$Z$692,'Infos Relatório'!C$1)</f>
        <v>0</v>
      </c>
      <c r="D447" s="13">
        <f>SUMIFS('Faturamento SP3'!$G$2:$G$692,'Faturamento SP3'!$D$2:$D$692,'Infos Relatório'!$B$406,'Faturamento SP3'!$E$2:$E$692,'Infos Relatório'!$B447,'Faturamento SP3'!$Z$2:$Z$692,'Infos Relatório'!C$1)</f>
        <v>0</v>
      </c>
      <c r="E447" s="13">
        <f>SUMIFS('Faturamento SP3'!$J$2:$J$692,'Faturamento SP3'!$D$2:$D$692,'Infos Relatório'!$B$406,'Faturamento SP3'!$E$2:$E$692,'Infos Relatório'!$B447,'Faturamento SP3'!$Z$2:$Z$692,'Infos Relatório'!C$1)</f>
        <v>0</v>
      </c>
      <c r="F447" s="14">
        <f>SUMIFS('Faturamento SP3'!$O$2:$O$692,'Faturamento SP3'!$D$2:$D$692,'Infos Relatório'!$B$406,'Faturamento SP3'!$E$2:$E$692,'Infos Relatório'!$B447,'Faturamento SP3'!$Z$2:$Z$692,'Infos Relatório'!C$1,'Faturamento SP3'!$T$2:$T$692,"Sim")+SUMIFS('Faturamento SP3'!$P$2:$P$692,'Faturamento SP3'!$D$2:$D$692,'Infos Relatório'!$B$406,'Faturamento SP3'!$E$2:$E$692,'Infos Relatório'!$B447,'Faturamento SP3'!$Z$2:$Z$692,'Infos Relatório'!C$1,'Faturamento SP3'!$T$2:$T$692,"Sim")</f>
        <v>0</v>
      </c>
      <c r="G447" s="27" t="e">
        <f t="shared" si="157"/>
        <v>#DIV/0!</v>
      </c>
      <c r="H447" s="24">
        <f>SUMIFS('Faturamento SP3'!$H$2:$H$692,'Faturamento SP3'!$D$2:$D$692,'Infos Relatório'!$B$406,'Faturamento SP3'!$E$2:$E$692,'Infos Relatório'!$B447,'Faturamento SP3'!$Z$2:$Z$692,'Infos Relatório'!C$1)</f>
        <v>0</v>
      </c>
      <c r="I447" s="23">
        <f>COUNTIFS('Faturamento SP3'!$D$2:$D$692,'Infos Relatório'!$B$406,'Faturamento SP3'!$E$2:$E$692,'Infos Relatório'!$B447,'Faturamento SP3'!$Z$2:$Z$692,'Infos Relatório'!I$1)</f>
        <v>0</v>
      </c>
      <c r="J447" s="13">
        <f>SUMIFS('Faturamento SP3'!$G$2:$G$692,'Faturamento SP3'!$D$2:$D$692,'Infos Relatório'!$B$406,'Faturamento SP3'!$E$2:$E$692,'Infos Relatório'!$B447,'Faturamento SP3'!$Z$2:$Z$692,'Infos Relatório'!I$1)</f>
        <v>0</v>
      </c>
      <c r="K447" s="13">
        <f>SUMIFS('Faturamento SP3'!$J$2:$J$692,'Faturamento SP3'!$D$2:$D$692,'Infos Relatório'!$B$406,'Faturamento SP3'!$E$2:$E$692,'Infos Relatório'!$B447,'Faturamento SP3'!$Z$2:$Z$692,'Infos Relatório'!I$1)</f>
        <v>0</v>
      </c>
      <c r="L447" s="14">
        <f>SUMIFS('Faturamento SP3'!$O$2:$O$692,'Faturamento SP3'!$D$2:$D$692,'Infos Relatório'!$B$406,'Faturamento SP3'!$E$2:$E$692,'Infos Relatório'!$B447,'Faturamento SP3'!$Z$2:$Z$692,'Infos Relatório'!I$1,'Faturamento SP3'!$T$2:$T$692,"Sim")+SUMIFS('Faturamento SP3'!$P$2:$P$692,'Faturamento SP3'!$D$2:$D$692,'Infos Relatório'!$B$406,'Faturamento SP3'!$E$2:$E$692,'Infos Relatório'!$B447,'Faturamento SP3'!$Z$2:$Z$692,'Infos Relatório'!I$1,'Faturamento SP3'!$T$2:$T$692,"Sim")</f>
        <v>0</v>
      </c>
      <c r="M447" s="27" t="e">
        <f t="shared" si="158"/>
        <v>#DIV/0!</v>
      </c>
      <c r="N447" s="24">
        <f>SUMIFS('Faturamento SP3'!$H$2:$H$692,'Faturamento SP3'!$D$2:$D$692,'Infos Relatório'!$B$406,'Faturamento SP3'!$E$2:$E$692,'Infos Relatório'!$B447,'Faturamento SP3'!$Z$2:$Z$692,'Infos Relatório'!I$1)</f>
        <v>0</v>
      </c>
      <c r="O447" s="23">
        <f>COUNTIFS('Faturamento SP3'!$D$2:$D$692,'Infos Relatório'!$B$406,'Faturamento SP3'!$E$2:$E$692,'Infos Relatório'!$B447,'Faturamento SP3'!$Z$2:$Z$692,'Infos Relatório'!O$1)</f>
        <v>0</v>
      </c>
      <c r="P447" s="13">
        <f>SUMIFS('Faturamento SP3'!$G$2:$G$692,'Faturamento SP3'!$D$2:$D$692,'Infos Relatório'!$B$406,'Faturamento SP3'!$E$2:$E$692,'Infos Relatório'!$B447,'Faturamento SP3'!$Z$2:$Z$692,'Infos Relatório'!O$1)</f>
        <v>0</v>
      </c>
      <c r="Q447" s="13">
        <f>SUMIFS('Faturamento SP3'!$J$2:$J$692,'Faturamento SP3'!$D$2:$D$692,'Infos Relatório'!$B$406,'Faturamento SP3'!$E$2:$E$692,'Infos Relatório'!$B447,'Faturamento SP3'!$Z$2:$Z$692,'Infos Relatório'!O$1)</f>
        <v>0</v>
      </c>
      <c r="R447" s="14">
        <f>SUMIFS('Faturamento SP3'!$O$2:$O$692,'Faturamento SP3'!$D$2:$D$692,'Infos Relatório'!$B$406,'Faturamento SP3'!$E$2:$E$692,'Infos Relatório'!$B447,'Faturamento SP3'!$Z$2:$Z$692,'Infos Relatório'!O$1,'Faturamento SP3'!$T$2:$T$692,"Sim")+SUMIFS('Faturamento SP3'!$P$2:$P$692,'Faturamento SP3'!$D$2:$D$692,'Infos Relatório'!$B$406,'Faturamento SP3'!$E$2:$E$692,'Infos Relatório'!$B447,'Faturamento SP3'!$Z$2:$Z$692,'Infos Relatório'!O$1,'Faturamento SP3'!$T$2:$T$692,"Sim")</f>
        <v>0</v>
      </c>
      <c r="S447" s="27" t="e">
        <f t="shared" si="159"/>
        <v>#DIV/0!</v>
      </c>
      <c r="T447" s="24">
        <f>SUMIFS('Faturamento SP3'!$H$2:$H$692,'Faturamento SP3'!$D$2:$D$692,'Infos Relatório'!$B$406,'Faturamento SP3'!$E$2:$E$692,'Infos Relatório'!$B447,'Faturamento SP3'!$Z$2:$Z$692,'Infos Relatório'!O$1)</f>
        <v>0</v>
      </c>
      <c r="U447" s="23">
        <f>COUNTIFS('Faturamento SP3'!$D$2:$D$692,'Infos Relatório'!$B$406,'Faturamento SP3'!$E$2:$E$692,'Infos Relatório'!$B447,'Faturamento SP3'!$Z$2:$Z$692,'Infos Relatório'!U$1)</f>
        <v>0</v>
      </c>
      <c r="V447" s="13">
        <f>SUMIFS('Faturamento SP3'!$G$2:$G$692,'Faturamento SP3'!$D$2:$D$692,'Infos Relatório'!$B$406,'Faturamento SP3'!$E$2:$E$692,'Infos Relatório'!$B447,'Faturamento SP3'!$Z$2:$Z$692,'Infos Relatório'!U$1)</f>
        <v>0</v>
      </c>
      <c r="W447" s="13">
        <f>SUMIFS('Faturamento SP3'!$J$2:$J$692,'Faturamento SP3'!$D$2:$D$692,'Infos Relatório'!$B$406,'Faturamento SP3'!$E$2:$E$692,'Infos Relatório'!$B447,'Faturamento SP3'!$Z$2:$Z$692,'Infos Relatório'!U$1)</f>
        <v>0</v>
      </c>
      <c r="X447" s="14">
        <f>SUMIFS('Faturamento SP3'!$O$2:$O$692,'Faturamento SP3'!$D$2:$D$692,'Infos Relatório'!$B$406,'Faturamento SP3'!$E$2:$E$692,'Infos Relatório'!$B447,'Faturamento SP3'!$Z$2:$Z$692,'Infos Relatório'!U$1,'Faturamento SP3'!$T$2:$T$692,"Sim")+SUMIFS('Faturamento SP3'!$P$2:$P$692,'Faturamento SP3'!$D$2:$D$692,'Infos Relatório'!$B$406,'Faturamento SP3'!$E$2:$E$692,'Infos Relatório'!$B447,'Faturamento SP3'!$Z$2:$Z$692,'Infos Relatório'!U$1,'Faturamento SP3'!$T$2:$T$692,"Sim")</f>
        <v>0</v>
      </c>
      <c r="Y447" s="27" t="e">
        <f t="shared" si="160"/>
        <v>#DIV/0!</v>
      </c>
      <c r="Z447" s="24">
        <f>SUMIFS('Faturamento SP3'!$H$2:$H$692,'Faturamento SP3'!$D$2:$D$692,'Infos Relatório'!$B$406,'Faturamento SP3'!$E$2:$E$692,'Infos Relatório'!$B447,'Faturamento SP3'!$Z$2:$Z$692,'Infos Relatório'!U$1)</f>
        <v>0</v>
      </c>
      <c r="AA447" s="23">
        <f>COUNTIFS('Faturamento SP3'!$D$2:$D$692,'Infos Relatório'!$B$406,'Faturamento SP3'!$E$2:$E$692,'Infos Relatório'!$B447,'Faturamento SP3'!$Z$2:$Z$692,'Infos Relatório'!AA$1)</f>
        <v>0</v>
      </c>
      <c r="AB447" s="13">
        <f>SUMIFS('Faturamento SP3'!$G$2:$G$692,'Faturamento SP3'!$D$2:$D$692,'Infos Relatório'!$B$406,'Faturamento SP3'!$E$2:$E$692,'Infos Relatório'!$B447,'Faturamento SP3'!$Z$2:$Z$692,'Infos Relatório'!AA$1)</f>
        <v>0</v>
      </c>
      <c r="AC447" s="13">
        <f>SUMIFS('Faturamento SP3'!$J$2:$J$692,'Faturamento SP3'!$D$2:$D$692,'Infos Relatório'!$B$406,'Faturamento SP3'!$E$2:$E$692,'Infos Relatório'!$B447,'Faturamento SP3'!$Z$2:$Z$692,'Infos Relatório'!AA$1)</f>
        <v>0</v>
      </c>
      <c r="AD447" s="14">
        <f>SUMIFS('Faturamento SP3'!$O$2:$O$692,'Faturamento SP3'!$D$2:$D$692,'Infos Relatório'!$B$406,'Faturamento SP3'!$E$2:$E$692,'Infos Relatório'!$B447,'Faturamento SP3'!$Z$2:$Z$692,'Infos Relatório'!AA$1,'Faturamento SP3'!$T$2:$T$692,"Sim")+SUMIFS('Faturamento SP3'!$P$2:$P$692,'Faturamento SP3'!$D$2:$D$692,'Infos Relatório'!$B$406,'Faturamento SP3'!$E$2:$E$692,'Infos Relatório'!$B447,'Faturamento SP3'!$Z$2:$Z$692,'Infos Relatório'!AA$1,'Faturamento SP3'!$T$2:$T$692,"Sim")</f>
        <v>0</v>
      </c>
      <c r="AE447" s="27" t="e">
        <f t="shared" si="161"/>
        <v>#DIV/0!</v>
      </c>
      <c r="AF447" s="24">
        <f>SUMIFS('Faturamento SP3'!$H$2:$H$692,'Faturamento SP3'!$D$2:$D$692,'Infos Relatório'!$B$406,'Faturamento SP3'!$E$2:$E$692,'Infos Relatório'!$B447,'Faturamento SP3'!$Z$2:$Z$692,'Infos Relatório'!AA$1)</f>
        <v>0</v>
      </c>
      <c r="AG447" s="23">
        <f>COUNTIFS('Faturamento SP3'!$D$2:$D$692,'Infos Relatório'!$B$406,'Faturamento SP3'!$E$2:$E$692,'Infos Relatório'!$B447,'Faturamento SP3'!$Z$2:$Z$692,'Infos Relatório'!AG$1)</f>
        <v>0</v>
      </c>
      <c r="AH447" s="13">
        <f>SUMIFS('Faturamento SP3'!$G$2:$G$692,'Faturamento SP3'!$D$2:$D$692,'Infos Relatório'!$B$406,'Faturamento SP3'!$E$2:$E$692,'Infos Relatório'!$B447,'Faturamento SP3'!$Z$2:$Z$692,'Infos Relatório'!AG$1)</f>
        <v>0</v>
      </c>
      <c r="AI447" s="13">
        <f>SUMIFS('Faturamento SP3'!$J$2:$J$692,'Faturamento SP3'!$D$2:$D$692,'Infos Relatório'!$B$406,'Faturamento SP3'!$E$2:$E$692,'Infos Relatório'!$B447,'Faturamento SP3'!$Z$2:$Z$692,'Infos Relatório'!AG$1)</f>
        <v>0</v>
      </c>
      <c r="AJ447" s="14">
        <f>SUMIFS('Faturamento SP3'!$O$2:$O$692,'Faturamento SP3'!$D$2:$D$692,'Infos Relatório'!$B$406,'Faturamento SP3'!$E$2:$E$692,'Infos Relatório'!$B447,'Faturamento SP3'!$Z$2:$Z$692,'Infos Relatório'!AG$1,'Faturamento SP3'!$T$2:$T$692,"Sim")+SUMIFS('Faturamento SP3'!$P$2:$P$692,'Faturamento SP3'!$D$2:$D$692,'Infos Relatório'!$B$406,'Faturamento SP3'!$E$2:$E$692,'Infos Relatório'!$B447,'Faturamento SP3'!$Z$2:$Z$692,'Infos Relatório'!AG$1,'Faturamento SP3'!$T$2:$T$692,"Sim")</f>
        <v>0</v>
      </c>
      <c r="AK447" s="27" t="e">
        <f t="shared" si="162"/>
        <v>#DIV/0!</v>
      </c>
      <c r="AL447" s="24">
        <f>SUMIFS('Faturamento SP3'!$H$2:$H$692,'Faturamento SP3'!$D$2:$D$692,'Infos Relatório'!$B$406,'Faturamento SP3'!$E$2:$E$692,'Infos Relatório'!$B447,'Faturamento SP3'!$Z$2:$Z$692,'Infos Relatório'!AG$1)</f>
        <v>0</v>
      </c>
      <c r="AM447" s="23">
        <f>COUNTIFS('Faturamento SP3'!$D$2:$D$692,'Infos Relatório'!$B$406,'Faturamento SP3'!$E$2:$E$692,'Infos Relatório'!$B447,'Faturamento SP3'!$Z$2:$Z$692,'Infos Relatório'!AM$1)</f>
        <v>0</v>
      </c>
      <c r="AN447" s="13">
        <f>SUMIFS('Faturamento SP3'!$G$2:$G$692,'Faturamento SP3'!$D$2:$D$692,'Infos Relatório'!$B$406,'Faturamento SP3'!$E$2:$E$692,'Infos Relatório'!$B447,'Faturamento SP3'!$Z$2:$Z$692,'Infos Relatório'!AM$1)</f>
        <v>0</v>
      </c>
      <c r="AO447" s="13">
        <f>SUMIFS('Faturamento SP3'!$J$2:$J$692,'Faturamento SP3'!$D$2:$D$692,'Infos Relatório'!$B$406,'Faturamento SP3'!$E$2:$E$692,'Infos Relatório'!$B447,'Faturamento SP3'!$Z$2:$Z$692,'Infos Relatório'!AM$1)</f>
        <v>0</v>
      </c>
      <c r="AP447" s="14">
        <f>SUMIFS('Faturamento SP3'!$O$2:$O$692,'Faturamento SP3'!$D$2:$D$692,'Infos Relatório'!$B$406,'Faturamento SP3'!$E$2:$E$692,'Infos Relatório'!$B447,'Faturamento SP3'!$Z$2:$Z$692,'Infos Relatório'!AM$1,'Faturamento SP3'!$T$2:$T$692,"Sim")+SUMIFS('Faturamento SP3'!$P$2:$P$692,'Faturamento SP3'!$D$2:$D$692,'Infos Relatório'!$B$406,'Faturamento SP3'!$E$2:$E$692,'Infos Relatório'!$B447,'Faturamento SP3'!$Z$2:$Z$692,'Infos Relatório'!AM$1,'Faturamento SP3'!$T$2:$T$692,"Sim")</f>
        <v>0</v>
      </c>
      <c r="AQ447" s="27" t="e">
        <f t="shared" si="163"/>
        <v>#DIV/0!</v>
      </c>
      <c r="AR447" s="24">
        <f>SUMIFS('Faturamento SP3'!$H$2:$H$692,'Faturamento SP3'!$D$2:$D$692,'Infos Relatório'!$B$406,'Faturamento SP3'!$E$2:$E$692,'Infos Relatório'!$B447,'Faturamento SP3'!$Z$2:$Z$692,'Infos Relatório'!AM$1)</f>
        <v>0</v>
      </c>
      <c r="AS447" s="23">
        <f>COUNTIFS('Faturamento SP3'!$D$2:$D$692,'Infos Relatório'!$B$406,'Faturamento SP3'!$E$2:$E$692,'Infos Relatório'!$B447,'Faturamento SP3'!$Z$2:$Z$692,'Infos Relatório'!AS$1)</f>
        <v>0</v>
      </c>
      <c r="AT447" s="13">
        <f>SUMIFS('Faturamento SP3'!$G$2:$G$692,'Faturamento SP3'!$D$2:$D$692,'Infos Relatório'!$B$406,'Faturamento SP3'!$E$2:$E$692,'Infos Relatório'!$B447,'Faturamento SP3'!$Z$2:$Z$692,'Infos Relatório'!AS$1)</f>
        <v>0</v>
      </c>
      <c r="AU447" s="13">
        <f>SUMIFS('Faturamento SP3'!$J$2:$J$692,'Faturamento SP3'!$D$2:$D$692,'Infos Relatório'!$B$406,'Faturamento SP3'!$E$2:$E$692,'Infos Relatório'!$B447,'Faturamento SP3'!$Z$2:$Z$692,'Infos Relatório'!AS$1)</f>
        <v>0</v>
      </c>
      <c r="AV447" s="14">
        <f>SUMIFS('Faturamento SP3'!$O$2:$O$692,'Faturamento SP3'!$D$2:$D$692,'Infos Relatório'!$B$406,'Faturamento SP3'!$E$2:$E$692,'Infos Relatório'!$B447,'Faturamento SP3'!$Z$2:$Z$692,'Infos Relatório'!AS$1,'Faturamento SP3'!$T$2:$T$692,"Sim")+SUMIFS('Faturamento SP3'!$P$2:$P$692,'Faturamento SP3'!$D$2:$D$692,'Infos Relatório'!$B$406,'Faturamento SP3'!$E$2:$E$692,'Infos Relatório'!$B447,'Faturamento SP3'!$Z$2:$Z$692,'Infos Relatório'!AS$1,'Faturamento SP3'!$T$2:$T$692,"Sim")</f>
        <v>0</v>
      </c>
      <c r="AW447" s="27" t="e">
        <f t="shared" si="164"/>
        <v>#DIV/0!</v>
      </c>
      <c r="AX447" s="24">
        <f>SUMIFS('Faturamento SP3'!$H$2:$H$692,'Faturamento SP3'!$D$2:$D$692,'Infos Relatório'!$B$406,'Faturamento SP3'!$E$2:$E$692,'Infos Relatório'!$B447,'Faturamento SP3'!$Z$2:$Z$692,'Infos Relatório'!AS$1)</f>
        <v>0</v>
      </c>
      <c r="AY447" s="23">
        <f>COUNTIFS('Faturamento SP3'!$D$2:$D$692,'Infos Relatório'!$B$406,'Faturamento SP3'!$E$2:$E$692,'Infos Relatório'!$B447,'Faturamento SP3'!$Z$2:$Z$692,'Infos Relatório'!AY$1)</f>
        <v>0</v>
      </c>
      <c r="AZ447" s="13">
        <f>SUMIFS('Faturamento SP3'!$G$2:$G$692,'Faturamento SP3'!$D$2:$D$692,'Infos Relatório'!$B$406,'Faturamento SP3'!$E$2:$E$692,'Infos Relatório'!$B447,'Faturamento SP3'!$Z$2:$Z$692,'Infos Relatório'!AY$1)</f>
        <v>0</v>
      </c>
      <c r="BA447" s="13">
        <f>SUMIFS('Faturamento SP3'!$J$2:$J$692,'Faturamento SP3'!$D$2:$D$692,'Infos Relatório'!$B$406,'Faturamento SP3'!$E$2:$E$692,'Infos Relatório'!$B447,'Faturamento SP3'!$Z$2:$Z$692,'Infos Relatório'!AY$1)</f>
        <v>0</v>
      </c>
      <c r="BB447" s="14">
        <f>SUMIFS('Faturamento SP3'!$O$2:$O$692,'Faturamento SP3'!$D$2:$D$692,'Infos Relatório'!$B$406,'Faturamento SP3'!$E$2:$E$692,'Infos Relatório'!$B447,'Faturamento SP3'!$Z$2:$Z$692,'Infos Relatório'!AY$1,'Faturamento SP3'!$T$2:$T$692,"Sim")+SUMIFS('Faturamento SP3'!$P$2:$P$692,'Faturamento SP3'!$D$2:$D$692,'Infos Relatório'!$B$406,'Faturamento SP3'!$E$2:$E$692,'Infos Relatório'!$B447,'Faturamento SP3'!$Z$2:$Z$692,'Infos Relatório'!AY$1,'Faturamento SP3'!$T$2:$T$692,"Sim")</f>
        <v>0</v>
      </c>
      <c r="BC447" s="27" t="e">
        <f t="shared" si="165"/>
        <v>#DIV/0!</v>
      </c>
      <c r="BD447" s="24">
        <f>SUMIFS('Faturamento SP3'!$H$2:$H$692,'Faturamento SP3'!$D$2:$D$692,'Infos Relatório'!$B$406,'Faturamento SP3'!$E$2:$E$692,'Infos Relatório'!$B447,'Faturamento SP3'!$Z$2:$Z$692,'Infos Relatório'!AY$1)</f>
        <v>0</v>
      </c>
      <c r="BE447" s="23">
        <f>COUNTIFS('Faturamento SP3'!$D$2:$D$692,'Infos Relatório'!$B$406,'Faturamento SP3'!$E$2:$E$692,'Infos Relatório'!$B447,'Faturamento SP3'!$Z$2:$Z$692,'Infos Relatório'!BE$1)</f>
        <v>0</v>
      </c>
      <c r="BF447" s="13">
        <f>SUMIFS('Faturamento SP3'!$G$2:$G$692,'Faturamento SP3'!$D$2:$D$692,'Infos Relatório'!$B$406,'Faturamento SP3'!$E$2:$E$692,'Infos Relatório'!$B447,'Faturamento SP3'!$Z$2:$Z$692,'Infos Relatório'!BE$1)</f>
        <v>0</v>
      </c>
      <c r="BG447" s="13">
        <f>SUMIFS('Faturamento SP3'!$J$2:$J$692,'Faturamento SP3'!$D$2:$D$692,'Infos Relatório'!$B$406,'Faturamento SP3'!$E$2:$E$692,'Infos Relatório'!$B447,'Faturamento SP3'!$Z$2:$Z$692,'Infos Relatório'!BE$1)</f>
        <v>0</v>
      </c>
      <c r="BH447" s="14">
        <f>SUMIFS('Faturamento SP3'!$O$2:$O$692,'Faturamento SP3'!$D$2:$D$692,'Infos Relatório'!$B$406,'Faturamento SP3'!$E$2:$E$692,'Infos Relatório'!$B447,'Faturamento SP3'!$Z$2:$Z$692,'Infos Relatório'!BE$1,'Faturamento SP3'!$T$2:$T$692,"Sim")+SUMIFS('Faturamento SP3'!$P$2:$P$692,'Faturamento SP3'!$D$2:$D$692,'Infos Relatório'!$B$406,'Faturamento SP3'!$E$2:$E$692,'Infos Relatório'!$B447,'Faturamento SP3'!$Z$2:$Z$692,'Infos Relatório'!BE$1,'Faturamento SP3'!$T$2:$T$692,"Sim")</f>
        <v>0</v>
      </c>
      <c r="BI447" s="27" t="e">
        <f t="shared" si="166"/>
        <v>#DIV/0!</v>
      </c>
      <c r="BJ447" s="24">
        <f>SUMIFS('Faturamento SP3'!$H$2:$H$692,'Faturamento SP3'!$D$2:$D$692,'Infos Relatório'!$B$406,'Faturamento SP3'!$E$2:$E$692,'Infos Relatório'!$B447,'Faturamento SP3'!$Z$2:$Z$692,'Infos Relatório'!BE$1)</f>
        <v>0</v>
      </c>
      <c r="BK447" s="23">
        <f>COUNTIFS('Faturamento SP3'!$D$2:$D$692,'Infos Relatório'!$B$406,'Faturamento SP3'!$E$2:$E$692,'Infos Relatório'!$B447,'Faturamento SP3'!$Z$2:$Z$692,'Infos Relatório'!BK$1)</f>
        <v>0</v>
      </c>
      <c r="BL447" s="13">
        <f>SUMIFS('Faturamento SP3'!$G$2:$G$692,'Faturamento SP3'!$D$2:$D$692,'Infos Relatório'!$B$406,'Faturamento SP3'!$E$2:$E$692,'Infos Relatório'!$B447,'Faturamento SP3'!$Z$2:$Z$692,'Infos Relatório'!BK$1)</f>
        <v>0</v>
      </c>
      <c r="BM447" s="13">
        <f>SUMIFS('Faturamento SP3'!$J$2:$J$692,'Faturamento SP3'!$D$2:$D$692,'Infos Relatório'!$B$406,'Faturamento SP3'!$E$2:$E$692,'Infos Relatório'!$B447,'Faturamento SP3'!$Z$2:$Z$692,'Infos Relatório'!BK$1)</f>
        <v>0</v>
      </c>
      <c r="BN447" s="14">
        <f>SUMIFS('Faturamento SP3'!$O$2:$O$692,'Faturamento SP3'!$D$2:$D$692,'Infos Relatório'!$B$406,'Faturamento SP3'!$E$2:$E$692,'Infos Relatório'!$B447,'Faturamento SP3'!$Z$2:$Z$692,'Infos Relatório'!BK$1,'Faturamento SP3'!$T$2:$T$692,"Sim")+SUMIFS('Faturamento SP3'!$P$2:$P$692,'Faturamento SP3'!$D$2:$D$692,'Infos Relatório'!$B$406,'Faturamento SP3'!$E$2:$E$692,'Infos Relatório'!$B447,'Faturamento SP3'!$Z$2:$Z$692,'Infos Relatório'!BK$1,'Faturamento SP3'!$T$2:$T$692,"Sim")</f>
        <v>0</v>
      </c>
      <c r="BO447" s="27" t="e">
        <f t="shared" si="167"/>
        <v>#DIV/0!</v>
      </c>
      <c r="BP447" s="24">
        <f>SUMIFS('Faturamento SP3'!$H$2:$H$692,'Faturamento SP3'!$D$2:$D$692,'Infos Relatório'!$B$406,'Faturamento SP3'!$E$2:$E$692,'Infos Relatório'!$B447,'Faturamento SP3'!$Z$2:$Z$692,'Infos Relatório'!BK$1)</f>
        <v>0</v>
      </c>
      <c r="BQ447" s="23">
        <f>COUNTIFS('Faturamento SP3'!$D$2:$D$692,'Infos Relatório'!$B$406,'Faturamento SP3'!$E$2:$E$692,'Infos Relatório'!$B447,'Faturamento SP3'!$Z$2:$Z$692,'Infos Relatório'!BQ$1)</f>
        <v>0</v>
      </c>
      <c r="BR447" s="13">
        <f>SUMIFS('Faturamento SP3'!$G$2:$G$692,'Faturamento SP3'!$D$2:$D$692,'Infos Relatório'!$B$406,'Faturamento SP3'!$E$2:$E$692,'Infos Relatório'!$B447,'Faturamento SP3'!$Z$2:$Z$692,'Infos Relatório'!BQ$1)</f>
        <v>0</v>
      </c>
      <c r="BS447" s="13">
        <f>SUMIFS('Faturamento SP3'!$J$2:$J$692,'Faturamento SP3'!$D$2:$D$692,'Infos Relatório'!$B$406,'Faturamento SP3'!$E$2:$E$692,'Infos Relatório'!$B447,'Faturamento SP3'!$Z$2:$Z$692,'Infos Relatório'!BQ$1)</f>
        <v>0</v>
      </c>
      <c r="BT447" s="14">
        <f>SUMIFS('Faturamento SP3'!$O$2:$O$692,'Faturamento SP3'!$D$2:$D$692,'Infos Relatório'!$B$406,'Faturamento SP3'!$E$2:$E$692,'Infos Relatório'!$B447,'Faturamento SP3'!$Z$2:$Z$692,'Infos Relatório'!BQ$1,'Faturamento SP3'!$T$2:$T$692,"Sim")+SUMIFS('Faturamento SP3'!$P$2:$P$692,'Faturamento SP3'!$D$2:$D$692,'Infos Relatório'!$B$406,'Faturamento SP3'!$E$2:$E$692,'Infos Relatório'!$B447,'Faturamento SP3'!$Z$2:$Z$692,'Infos Relatório'!BQ$1,'Faturamento SP3'!$T$2:$T$692,"Sim")</f>
        <v>0</v>
      </c>
      <c r="BU447" s="27" t="e">
        <f t="shared" si="168"/>
        <v>#DIV/0!</v>
      </c>
      <c r="BV447" s="24">
        <f>SUMIFS('Faturamento SP3'!$H$2:$H$692,'Faturamento SP3'!$D$2:$D$692,'Infos Relatório'!$B$406,'Faturamento SP3'!$E$2:$E$692,'Infos Relatório'!$B447,'Faturamento SP3'!$Z$2:$Z$692,'Infos Relatório'!BQ$1)</f>
        <v>0</v>
      </c>
    </row>
    <row r="448" spans="2:74">
      <c r="B448" s="17" t="s">
        <v>48</v>
      </c>
      <c r="C448" s="23">
        <f>COUNTIFS('Faturamento SP3'!$D$2:$D$692,'Infos Relatório'!$B$406,'Faturamento SP3'!$E$2:$E$692,'Infos Relatório'!$B448,'Faturamento SP3'!$Z$2:$Z$692,'Infos Relatório'!C$1)</f>
        <v>0</v>
      </c>
      <c r="D448" s="13">
        <f>SUMIFS('Faturamento SP3'!$G$2:$G$692,'Faturamento SP3'!$D$2:$D$692,'Infos Relatório'!$B$406,'Faturamento SP3'!$E$2:$E$692,'Infos Relatório'!$B448,'Faturamento SP3'!$Z$2:$Z$692,'Infos Relatório'!C$1)</f>
        <v>0</v>
      </c>
      <c r="E448" s="13">
        <f>SUMIFS('Faturamento SP3'!$J$2:$J$692,'Faturamento SP3'!$D$2:$D$692,'Infos Relatório'!$B$406,'Faturamento SP3'!$E$2:$E$692,'Infos Relatório'!$B448,'Faturamento SP3'!$Z$2:$Z$692,'Infos Relatório'!C$1)</f>
        <v>0</v>
      </c>
      <c r="F448" s="14">
        <f>SUMIFS('Faturamento SP3'!$O$2:$O$692,'Faturamento SP3'!$D$2:$D$692,'Infos Relatório'!$B$406,'Faturamento SP3'!$E$2:$E$692,'Infos Relatório'!$B448,'Faturamento SP3'!$Z$2:$Z$692,'Infos Relatório'!C$1,'Faturamento SP3'!$T$2:$T$692,"Sim")+SUMIFS('Faturamento SP3'!$P$2:$P$692,'Faturamento SP3'!$D$2:$D$692,'Infos Relatório'!$B$406,'Faturamento SP3'!$E$2:$E$692,'Infos Relatório'!$B448,'Faturamento SP3'!$Z$2:$Z$692,'Infos Relatório'!C$1,'Faturamento SP3'!$T$2:$T$692,"Sim")</f>
        <v>0</v>
      </c>
      <c r="G448" s="27" t="e">
        <f t="shared" si="157"/>
        <v>#DIV/0!</v>
      </c>
      <c r="H448" s="24">
        <f>SUMIFS('Faturamento SP3'!$H$2:$H$692,'Faturamento SP3'!$D$2:$D$692,'Infos Relatório'!$B$406,'Faturamento SP3'!$E$2:$E$692,'Infos Relatório'!$B448,'Faturamento SP3'!$Z$2:$Z$692,'Infos Relatório'!C$1)</f>
        <v>0</v>
      </c>
      <c r="I448" s="23">
        <f>COUNTIFS('Faturamento SP3'!$D$2:$D$692,'Infos Relatório'!$B$406,'Faturamento SP3'!$E$2:$E$692,'Infos Relatório'!$B448,'Faturamento SP3'!$Z$2:$Z$692,'Infos Relatório'!I$1)</f>
        <v>0</v>
      </c>
      <c r="J448" s="13">
        <f>SUMIFS('Faturamento SP3'!$G$2:$G$692,'Faturamento SP3'!$D$2:$D$692,'Infos Relatório'!$B$406,'Faturamento SP3'!$E$2:$E$692,'Infos Relatório'!$B448,'Faturamento SP3'!$Z$2:$Z$692,'Infos Relatório'!I$1)</f>
        <v>0</v>
      </c>
      <c r="K448" s="13">
        <f>SUMIFS('Faturamento SP3'!$J$2:$J$692,'Faturamento SP3'!$D$2:$D$692,'Infos Relatório'!$B$406,'Faturamento SP3'!$E$2:$E$692,'Infos Relatório'!$B448,'Faturamento SP3'!$Z$2:$Z$692,'Infos Relatório'!I$1)</f>
        <v>0</v>
      </c>
      <c r="L448" s="14">
        <f>SUMIFS('Faturamento SP3'!$O$2:$O$692,'Faturamento SP3'!$D$2:$D$692,'Infos Relatório'!$B$406,'Faturamento SP3'!$E$2:$E$692,'Infos Relatório'!$B448,'Faturamento SP3'!$Z$2:$Z$692,'Infos Relatório'!I$1,'Faturamento SP3'!$T$2:$T$692,"Sim")+SUMIFS('Faturamento SP3'!$P$2:$P$692,'Faturamento SP3'!$D$2:$D$692,'Infos Relatório'!$B$406,'Faturamento SP3'!$E$2:$E$692,'Infos Relatório'!$B448,'Faturamento SP3'!$Z$2:$Z$692,'Infos Relatório'!I$1,'Faturamento SP3'!$T$2:$T$692,"Sim")</f>
        <v>0</v>
      </c>
      <c r="M448" s="27" t="e">
        <f t="shared" si="158"/>
        <v>#DIV/0!</v>
      </c>
      <c r="N448" s="24">
        <f>SUMIFS('Faturamento SP3'!$H$2:$H$692,'Faturamento SP3'!$D$2:$D$692,'Infos Relatório'!$B$406,'Faturamento SP3'!$E$2:$E$692,'Infos Relatório'!$B448,'Faturamento SP3'!$Z$2:$Z$692,'Infos Relatório'!I$1)</f>
        <v>0</v>
      </c>
      <c r="O448" s="23">
        <f>COUNTIFS('Faturamento SP3'!$D$2:$D$692,'Infos Relatório'!$B$406,'Faturamento SP3'!$E$2:$E$692,'Infos Relatório'!$B448,'Faturamento SP3'!$Z$2:$Z$692,'Infos Relatório'!O$1)</f>
        <v>0</v>
      </c>
      <c r="P448" s="13">
        <f>SUMIFS('Faturamento SP3'!$G$2:$G$692,'Faturamento SP3'!$D$2:$D$692,'Infos Relatório'!$B$406,'Faturamento SP3'!$E$2:$E$692,'Infos Relatório'!$B448,'Faturamento SP3'!$Z$2:$Z$692,'Infos Relatório'!O$1)</f>
        <v>0</v>
      </c>
      <c r="Q448" s="13">
        <f>SUMIFS('Faturamento SP3'!$J$2:$J$692,'Faturamento SP3'!$D$2:$D$692,'Infos Relatório'!$B$406,'Faturamento SP3'!$E$2:$E$692,'Infos Relatório'!$B448,'Faturamento SP3'!$Z$2:$Z$692,'Infos Relatório'!O$1)</f>
        <v>0</v>
      </c>
      <c r="R448" s="14">
        <f>SUMIFS('Faturamento SP3'!$O$2:$O$692,'Faturamento SP3'!$D$2:$D$692,'Infos Relatório'!$B$406,'Faturamento SP3'!$E$2:$E$692,'Infos Relatório'!$B448,'Faturamento SP3'!$Z$2:$Z$692,'Infos Relatório'!O$1,'Faturamento SP3'!$T$2:$T$692,"Sim")+SUMIFS('Faturamento SP3'!$P$2:$P$692,'Faturamento SP3'!$D$2:$D$692,'Infos Relatório'!$B$406,'Faturamento SP3'!$E$2:$E$692,'Infos Relatório'!$B448,'Faturamento SP3'!$Z$2:$Z$692,'Infos Relatório'!O$1,'Faturamento SP3'!$T$2:$T$692,"Sim")</f>
        <v>0</v>
      </c>
      <c r="S448" s="27" t="e">
        <f t="shared" si="159"/>
        <v>#DIV/0!</v>
      </c>
      <c r="T448" s="24">
        <f>SUMIFS('Faturamento SP3'!$H$2:$H$692,'Faturamento SP3'!$D$2:$D$692,'Infos Relatório'!$B$406,'Faturamento SP3'!$E$2:$E$692,'Infos Relatório'!$B448,'Faturamento SP3'!$Z$2:$Z$692,'Infos Relatório'!O$1)</f>
        <v>0</v>
      </c>
      <c r="U448" s="23">
        <f>COUNTIFS('Faturamento SP3'!$D$2:$D$692,'Infos Relatório'!$B$406,'Faturamento SP3'!$E$2:$E$692,'Infos Relatório'!$B448,'Faturamento SP3'!$Z$2:$Z$692,'Infos Relatório'!U$1)</f>
        <v>0</v>
      </c>
      <c r="V448" s="13">
        <f>SUMIFS('Faturamento SP3'!$G$2:$G$692,'Faturamento SP3'!$D$2:$D$692,'Infos Relatório'!$B$406,'Faturamento SP3'!$E$2:$E$692,'Infos Relatório'!$B448,'Faturamento SP3'!$Z$2:$Z$692,'Infos Relatório'!U$1)</f>
        <v>0</v>
      </c>
      <c r="W448" s="13">
        <f>SUMIFS('Faturamento SP3'!$J$2:$J$692,'Faturamento SP3'!$D$2:$D$692,'Infos Relatório'!$B$406,'Faturamento SP3'!$E$2:$E$692,'Infos Relatório'!$B448,'Faturamento SP3'!$Z$2:$Z$692,'Infos Relatório'!U$1)</f>
        <v>0</v>
      </c>
      <c r="X448" s="14">
        <f>SUMIFS('Faturamento SP3'!$O$2:$O$692,'Faturamento SP3'!$D$2:$D$692,'Infos Relatório'!$B$406,'Faturamento SP3'!$E$2:$E$692,'Infos Relatório'!$B448,'Faturamento SP3'!$Z$2:$Z$692,'Infos Relatório'!U$1,'Faturamento SP3'!$T$2:$T$692,"Sim")+SUMIFS('Faturamento SP3'!$P$2:$P$692,'Faturamento SP3'!$D$2:$D$692,'Infos Relatório'!$B$406,'Faturamento SP3'!$E$2:$E$692,'Infos Relatório'!$B448,'Faturamento SP3'!$Z$2:$Z$692,'Infos Relatório'!U$1,'Faturamento SP3'!$T$2:$T$692,"Sim")</f>
        <v>0</v>
      </c>
      <c r="Y448" s="27" t="e">
        <f t="shared" si="160"/>
        <v>#DIV/0!</v>
      </c>
      <c r="Z448" s="24">
        <f>SUMIFS('Faturamento SP3'!$H$2:$H$692,'Faturamento SP3'!$D$2:$D$692,'Infos Relatório'!$B$406,'Faturamento SP3'!$E$2:$E$692,'Infos Relatório'!$B448,'Faturamento SP3'!$Z$2:$Z$692,'Infos Relatório'!U$1)</f>
        <v>0</v>
      </c>
      <c r="AA448" s="23">
        <f>COUNTIFS('Faturamento SP3'!$D$2:$D$692,'Infos Relatório'!$B$406,'Faturamento SP3'!$E$2:$E$692,'Infos Relatório'!$B448,'Faturamento SP3'!$Z$2:$Z$692,'Infos Relatório'!AA$1)</f>
        <v>0</v>
      </c>
      <c r="AB448" s="13">
        <f>SUMIFS('Faturamento SP3'!$G$2:$G$692,'Faturamento SP3'!$D$2:$D$692,'Infos Relatório'!$B$406,'Faturamento SP3'!$E$2:$E$692,'Infos Relatório'!$B448,'Faturamento SP3'!$Z$2:$Z$692,'Infos Relatório'!AA$1)</f>
        <v>0</v>
      </c>
      <c r="AC448" s="13">
        <f>SUMIFS('Faturamento SP3'!$J$2:$J$692,'Faturamento SP3'!$D$2:$D$692,'Infos Relatório'!$B$406,'Faturamento SP3'!$E$2:$E$692,'Infos Relatório'!$B448,'Faturamento SP3'!$Z$2:$Z$692,'Infos Relatório'!AA$1)</f>
        <v>0</v>
      </c>
      <c r="AD448" s="14">
        <f>SUMIFS('Faturamento SP3'!$O$2:$O$692,'Faturamento SP3'!$D$2:$D$692,'Infos Relatório'!$B$406,'Faturamento SP3'!$E$2:$E$692,'Infos Relatório'!$B448,'Faturamento SP3'!$Z$2:$Z$692,'Infos Relatório'!AA$1,'Faturamento SP3'!$T$2:$T$692,"Sim")+SUMIFS('Faturamento SP3'!$P$2:$P$692,'Faturamento SP3'!$D$2:$D$692,'Infos Relatório'!$B$406,'Faturamento SP3'!$E$2:$E$692,'Infos Relatório'!$B448,'Faturamento SP3'!$Z$2:$Z$692,'Infos Relatório'!AA$1,'Faturamento SP3'!$T$2:$T$692,"Sim")</f>
        <v>0</v>
      </c>
      <c r="AE448" s="27" t="e">
        <f t="shared" si="161"/>
        <v>#DIV/0!</v>
      </c>
      <c r="AF448" s="24">
        <f>SUMIFS('Faturamento SP3'!$H$2:$H$692,'Faturamento SP3'!$D$2:$D$692,'Infos Relatório'!$B$406,'Faturamento SP3'!$E$2:$E$692,'Infos Relatório'!$B448,'Faturamento SP3'!$Z$2:$Z$692,'Infos Relatório'!AA$1)</f>
        <v>0</v>
      </c>
      <c r="AG448" s="23">
        <f>COUNTIFS('Faturamento SP3'!$D$2:$D$692,'Infos Relatório'!$B$406,'Faturamento SP3'!$E$2:$E$692,'Infos Relatório'!$B448,'Faturamento SP3'!$Z$2:$Z$692,'Infos Relatório'!AG$1)</f>
        <v>0</v>
      </c>
      <c r="AH448" s="13">
        <f>SUMIFS('Faturamento SP3'!$G$2:$G$692,'Faturamento SP3'!$D$2:$D$692,'Infos Relatório'!$B$406,'Faturamento SP3'!$E$2:$E$692,'Infos Relatório'!$B448,'Faturamento SP3'!$Z$2:$Z$692,'Infos Relatório'!AG$1)</f>
        <v>0</v>
      </c>
      <c r="AI448" s="13">
        <f>SUMIFS('Faturamento SP3'!$J$2:$J$692,'Faturamento SP3'!$D$2:$D$692,'Infos Relatório'!$B$406,'Faturamento SP3'!$E$2:$E$692,'Infos Relatório'!$B448,'Faturamento SP3'!$Z$2:$Z$692,'Infos Relatório'!AG$1)</f>
        <v>0</v>
      </c>
      <c r="AJ448" s="14">
        <f>SUMIFS('Faturamento SP3'!$O$2:$O$692,'Faturamento SP3'!$D$2:$D$692,'Infos Relatório'!$B$406,'Faturamento SP3'!$E$2:$E$692,'Infos Relatório'!$B448,'Faturamento SP3'!$Z$2:$Z$692,'Infos Relatório'!AG$1,'Faturamento SP3'!$T$2:$T$692,"Sim")+SUMIFS('Faturamento SP3'!$P$2:$P$692,'Faturamento SP3'!$D$2:$D$692,'Infos Relatório'!$B$406,'Faturamento SP3'!$E$2:$E$692,'Infos Relatório'!$B448,'Faturamento SP3'!$Z$2:$Z$692,'Infos Relatório'!AG$1,'Faturamento SP3'!$T$2:$T$692,"Sim")</f>
        <v>0</v>
      </c>
      <c r="AK448" s="27" t="e">
        <f t="shared" si="162"/>
        <v>#DIV/0!</v>
      </c>
      <c r="AL448" s="24">
        <f>SUMIFS('Faturamento SP3'!$H$2:$H$692,'Faturamento SP3'!$D$2:$D$692,'Infos Relatório'!$B$406,'Faturamento SP3'!$E$2:$E$692,'Infos Relatório'!$B448,'Faturamento SP3'!$Z$2:$Z$692,'Infos Relatório'!AG$1)</f>
        <v>0</v>
      </c>
      <c r="AM448" s="23">
        <f>COUNTIFS('Faturamento SP3'!$D$2:$D$692,'Infos Relatório'!$B$406,'Faturamento SP3'!$E$2:$E$692,'Infos Relatório'!$B448,'Faturamento SP3'!$Z$2:$Z$692,'Infos Relatório'!AM$1)</f>
        <v>0</v>
      </c>
      <c r="AN448" s="13">
        <f>SUMIFS('Faturamento SP3'!$G$2:$G$692,'Faturamento SP3'!$D$2:$D$692,'Infos Relatório'!$B$406,'Faturamento SP3'!$E$2:$E$692,'Infos Relatório'!$B448,'Faturamento SP3'!$Z$2:$Z$692,'Infos Relatório'!AM$1)</f>
        <v>0</v>
      </c>
      <c r="AO448" s="13">
        <f>SUMIFS('Faturamento SP3'!$J$2:$J$692,'Faturamento SP3'!$D$2:$D$692,'Infos Relatório'!$B$406,'Faturamento SP3'!$E$2:$E$692,'Infos Relatório'!$B448,'Faturamento SP3'!$Z$2:$Z$692,'Infos Relatório'!AM$1)</f>
        <v>0</v>
      </c>
      <c r="AP448" s="14">
        <f>SUMIFS('Faturamento SP3'!$O$2:$O$692,'Faturamento SP3'!$D$2:$D$692,'Infos Relatório'!$B$406,'Faturamento SP3'!$E$2:$E$692,'Infos Relatório'!$B448,'Faturamento SP3'!$Z$2:$Z$692,'Infos Relatório'!AM$1,'Faturamento SP3'!$T$2:$T$692,"Sim")+SUMIFS('Faturamento SP3'!$P$2:$P$692,'Faturamento SP3'!$D$2:$D$692,'Infos Relatório'!$B$406,'Faturamento SP3'!$E$2:$E$692,'Infos Relatório'!$B448,'Faturamento SP3'!$Z$2:$Z$692,'Infos Relatório'!AM$1,'Faturamento SP3'!$T$2:$T$692,"Sim")</f>
        <v>0</v>
      </c>
      <c r="AQ448" s="27" t="e">
        <f t="shared" si="163"/>
        <v>#DIV/0!</v>
      </c>
      <c r="AR448" s="24">
        <f>SUMIFS('Faturamento SP3'!$H$2:$H$692,'Faturamento SP3'!$D$2:$D$692,'Infos Relatório'!$B$406,'Faturamento SP3'!$E$2:$E$692,'Infos Relatório'!$B448,'Faturamento SP3'!$Z$2:$Z$692,'Infos Relatório'!AM$1)</f>
        <v>0</v>
      </c>
      <c r="AS448" s="23">
        <f>COUNTIFS('Faturamento SP3'!$D$2:$D$692,'Infos Relatório'!$B$406,'Faturamento SP3'!$E$2:$E$692,'Infos Relatório'!$B448,'Faturamento SP3'!$Z$2:$Z$692,'Infos Relatório'!AS$1)</f>
        <v>0</v>
      </c>
      <c r="AT448" s="13">
        <f>SUMIFS('Faturamento SP3'!$G$2:$G$692,'Faturamento SP3'!$D$2:$D$692,'Infos Relatório'!$B$406,'Faturamento SP3'!$E$2:$E$692,'Infos Relatório'!$B448,'Faturamento SP3'!$Z$2:$Z$692,'Infos Relatório'!AS$1)</f>
        <v>0</v>
      </c>
      <c r="AU448" s="13">
        <f>SUMIFS('Faturamento SP3'!$J$2:$J$692,'Faturamento SP3'!$D$2:$D$692,'Infos Relatório'!$B$406,'Faturamento SP3'!$E$2:$E$692,'Infos Relatório'!$B448,'Faturamento SP3'!$Z$2:$Z$692,'Infos Relatório'!AS$1)</f>
        <v>0</v>
      </c>
      <c r="AV448" s="14">
        <f>SUMIFS('Faturamento SP3'!$O$2:$O$692,'Faturamento SP3'!$D$2:$D$692,'Infos Relatório'!$B$406,'Faturamento SP3'!$E$2:$E$692,'Infos Relatório'!$B448,'Faturamento SP3'!$Z$2:$Z$692,'Infos Relatório'!AS$1,'Faturamento SP3'!$T$2:$T$692,"Sim")+SUMIFS('Faturamento SP3'!$P$2:$P$692,'Faturamento SP3'!$D$2:$D$692,'Infos Relatório'!$B$406,'Faturamento SP3'!$E$2:$E$692,'Infos Relatório'!$B448,'Faturamento SP3'!$Z$2:$Z$692,'Infos Relatório'!AS$1,'Faturamento SP3'!$T$2:$T$692,"Sim")</f>
        <v>0</v>
      </c>
      <c r="AW448" s="27" t="e">
        <f t="shared" si="164"/>
        <v>#DIV/0!</v>
      </c>
      <c r="AX448" s="24">
        <f>SUMIFS('Faturamento SP3'!$H$2:$H$692,'Faturamento SP3'!$D$2:$D$692,'Infos Relatório'!$B$406,'Faturamento SP3'!$E$2:$E$692,'Infos Relatório'!$B448,'Faturamento SP3'!$Z$2:$Z$692,'Infos Relatório'!AS$1)</f>
        <v>0</v>
      </c>
      <c r="AY448" s="23">
        <f>COUNTIFS('Faturamento SP3'!$D$2:$D$692,'Infos Relatório'!$B$406,'Faturamento SP3'!$E$2:$E$692,'Infos Relatório'!$B448,'Faturamento SP3'!$Z$2:$Z$692,'Infos Relatório'!AY$1)</f>
        <v>0</v>
      </c>
      <c r="AZ448" s="13">
        <f>SUMIFS('Faturamento SP3'!$G$2:$G$692,'Faturamento SP3'!$D$2:$D$692,'Infos Relatório'!$B$406,'Faturamento SP3'!$E$2:$E$692,'Infos Relatório'!$B448,'Faturamento SP3'!$Z$2:$Z$692,'Infos Relatório'!AY$1)</f>
        <v>0</v>
      </c>
      <c r="BA448" s="13">
        <f>SUMIFS('Faturamento SP3'!$J$2:$J$692,'Faturamento SP3'!$D$2:$D$692,'Infos Relatório'!$B$406,'Faturamento SP3'!$E$2:$E$692,'Infos Relatório'!$B448,'Faturamento SP3'!$Z$2:$Z$692,'Infos Relatório'!AY$1)</f>
        <v>0</v>
      </c>
      <c r="BB448" s="14">
        <f>SUMIFS('Faturamento SP3'!$O$2:$O$692,'Faturamento SP3'!$D$2:$D$692,'Infos Relatório'!$B$406,'Faturamento SP3'!$E$2:$E$692,'Infos Relatório'!$B448,'Faturamento SP3'!$Z$2:$Z$692,'Infos Relatório'!AY$1,'Faturamento SP3'!$T$2:$T$692,"Sim")+SUMIFS('Faturamento SP3'!$P$2:$P$692,'Faturamento SP3'!$D$2:$D$692,'Infos Relatório'!$B$406,'Faturamento SP3'!$E$2:$E$692,'Infos Relatório'!$B448,'Faturamento SP3'!$Z$2:$Z$692,'Infos Relatório'!AY$1,'Faturamento SP3'!$T$2:$T$692,"Sim")</f>
        <v>0</v>
      </c>
      <c r="BC448" s="27" t="e">
        <f t="shared" si="165"/>
        <v>#DIV/0!</v>
      </c>
      <c r="BD448" s="24">
        <f>SUMIFS('Faturamento SP3'!$H$2:$H$692,'Faturamento SP3'!$D$2:$D$692,'Infos Relatório'!$B$406,'Faturamento SP3'!$E$2:$E$692,'Infos Relatório'!$B448,'Faturamento SP3'!$Z$2:$Z$692,'Infos Relatório'!AY$1)</f>
        <v>0</v>
      </c>
      <c r="BE448" s="23">
        <f>COUNTIFS('Faturamento SP3'!$D$2:$D$692,'Infos Relatório'!$B$406,'Faturamento SP3'!$E$2:$E$692,'Infos Relatório'!$B448,'Faturamento SP3'!$Z$2:$Z$692,'Infos Relatório'!BE$1)</f>
        <v>0</v>
      </c>
      <c r="BF448" s="13">
        <f>SUMIFS('Faturamento SP3'!$G$2:$G$692,'Faturamento SP3'!$D$2:$D$692,'Infos Relatório'!$B$406,'Faturamento SP3'!$E$2:$E$692,'Infos Relatório'!$B448,'Faturamento SP3'!$Z$2:$Z$692,'Infos Relatório'!BE$1)</f>
        <v>0</v>
      </c>
      <c r="BG448" s="13">
        <f>SUMIFS('Faturamento SP3'!$J$2:$J$692,'Faturamento SP3'!$D$2:$D$692,'Infos Relatório'!$B$406,'Faturamento SP3'!$E$2:$E$692,'Infos Relatório'!$B448,'Faturamento SP3'!$Z$2:$Z$692,'Infos Relatório'!BE$1)</f>
        <v>0</v>
      </c>
      <c r="BH448" s="14">
        <f>SUMIFS('Faturamento SP3'!$O$2:$O$692,'Faturamento SP3'!$D$2:$D$692,'Infos Relatório'!$B$406,'Faturamento SP3'!$E$2:$E$692,'Infos Relatório'!$B448,'Faturamento SP3'!$Z$2:$Z$692,'Infos Relatório'!BE$1,'Faturamento SP3'!$T$2:$T$692,"Sim")+SUMIFS('Faturamento SP3'!$P$2:$P$692,'Faturamento SP3'!$D$2:$D$692,'Infos Relatório'!$B$406,'Faturamento SP3'!$E$2:$E$692,'Infos Relatório'!$B448,'Faturamento SP3'!$Z$2:$Z$692,'Infos Relatório'!BE$1,'Faturamento SP3'!$T$2:$T$692,"Sim")</f>
        <v>0</v>
      </c>
      <c r="BI448" s="27" t="e">
        <f t="shared" si="166"/>
        <v>#DIV/0!</v>
      </c>
      <c r="BJ448" s="24">
        <f>SUMIFS('Faturamento SP3'!$H$2:$H$692,'Faturamento SP3'!$D$2:$D$692,'Infos Relatório'!$B$406,'Faturamento SP3'!$E$2:$E$692,'Infos Relatório'!$B448,'Faturamento SP3'!$Z$2:$Z$692,'Infos Relatório'!BE$1)</f>
        <v>0</v>
      </c>
      <c r="BK448" s="23">
        <f>COUNTIFS('Faturamento SP3'!$D$2:$D$692,'Infos Relatório'!$B$406,'Faturamento SP3'!$E$2:$E$692,'Infos Relatório'!$B448,'Faturamento SP3'!$Z$2:$Z$692,'Infos Relatório'!BK$1)</f>
        <v>0</v>
      </c>
      <c r="BL448" s="13">
        <f>SUMIFS('Faturamento SP3'!$G$2:$G$692,'Faturamento SP3'!$D$2:$D$692,'Infos Relatório'!$B$406,'Faturamento SP3'!$E$2:$E$692,'Infos Relatório'!$B448,'Faturamento SP3'!$Z$2:$Z$692,'Infos Relatório'!BK$1)</f>
        <v>0</v>
      </c>
      <c r="BM448" s="13">
        <f>SUMIFS('Faturamento SP3'!$J$2:$J$692,'Faturamento SP3'!$D$2:$D$692,'Infos Relatório'!$B$406,'Faturamento SP3'!$E$2:$E$692,'Infos Relatório'!$B448,'Faturamento SP3'!$Z$2:$Z$692,'Infos Relatório'!BK$1)</f>
        <v>0</v>
      </c>
      <c r="BN448" s="14">
        <f>SUMIFS('Faturamento SP3'!$O$2:$O$692,'Faturamento SP3'!$D$2:$D$692,'Infos Relatório'!$B$406,'Faturamento SP3'!$E$2:$E$692,'Infos Relatório'!$B448,'Faturamento SP3'!$Z$2:$Z$692,'Infos Relatório'!BK$1,'Faturamento SP3'!$T$2:$T$692,"Sim")+SUMIFS('Faturamento SP3'!$P$2:$P$692,'Faturamento SP3'!$D$2:$D$692,'Infos Relatório'!$B$406,'Faturamento SP3'!$E$2:$E$692,'Infos Relatório'!$B448,'Faturamento SP3'!$Z$2:$Z$692,'Infos Relatório'!BK$1,'Faturamento SP3'!$T$2:$T$692,"Sim")</f>
        <v>0</v>
      </c>
      <c r="BO448" s="27" t="e">
        <f t="shared" si="167"/>
        <v>#DIV/0!</v>
      </c>
      <c r="BP448" s="24">
        <f>SUMIFS('Faturamento SP3'!$H$2:$H$692,'Faturamento SP3'!$D$2:$D$692,'Infos Relatório'!$B$406,'Faturamento SP3'!$E$2:$E$692,'Infos Relatório'!$B448,'Faturamento SP3'!$Z$2:$Z$692,'Infos Relatório'!BK$1)</f>
        <v>0</v>
      </c>
      <c r="BQ448" s="23">
        <f>COUNTIFS('Faturamento SP3'!$D$2:$D$692,'Infos Relatório'!$B$406,'Faturamento SP3'!$E$2:$E$692,'Infos Relatório'!$B448,'Faturamento SP3'!$Z$2:$Z$692,'Infos Relatório'!BQ$1)</f>
        <v>0</v>
      </c>
      <c r="BR448" s="13">
        <f>SUMIFS('Faturamento SP3'!$G$2:$G$692,'Faturamento SP3'!$D$2:$D$692,'Infos Relatório'!$B$406,'Faturamento SP3'!$E$2:$E$692,'Infos Relatório'!$B448,'Faturamento SP3'!$Z$2:$Z$692,'Infos Relatório'!BQ$1)</f>
        <v>0</v>
      </c>
      <c r="BS448" s="13">
        <f>SUMIFS('Faturamento SP3'!$J$2:$J$692,'Faturamento SP3'!$D$2:$D$692,'Infos Relatório'!$B$406,'Faturamento SP3'!$E$2:$E$692,'Infos Relatório'!$B448,'Faturamento SP3'!$Z$2:$Z$692,'Infos Relatório'!BQ$1)</f>
        <v>0</v>
      </c>
      <c r="BT448" s="14">
        <f>SUMIFS('Faturamento SP3'!$O$2:$O$692,'Faturamento SP3'!$D$2:$D$692,'Infos Relatório'!$B$406,'Faturamento SP3'!$E$2:$E$692,'Infos Relatório'!$B448,'Faturamento SP3'!$Z$2:$Z$692,'Infos Relatório'!BQ$1,'Faturamento SP3'!$T$2:$T$692,"Sim")+SUMIFS('Faturamento SP3'!$P$2:$P$692,'Faturamento SP3'!$D$2:$D$692,'Infos Relatório'!$B$406,'Faturamento SP3'!$E$2:$E$692,'Infos Relatório'!$B448,'Faturamento SP3'!$Z$2:$Z$692,'Infos Relatório'!BQ$1,'Faturamento SP3'!$T$2:$T$692,"Sim")</f>
        <v>0</v>
      </c>
      <c r="BU448" s="27" t="e">
        <f t="shared" si="168"/>
        <v>#DIV/0!</v>
      </c>
      <c r="BV448" s="24">
        <f>SUMIFS('Faturamento SP3'!$H$2:$H$692,'Faturamento SP3'!$D$2:$D$692,'Infos Relatório'!$B$406,'Faturamento SP3'!$E$2:$E$692,'Infos Relatório'!$B448,'Faturamento SP3'!$Z$2:$Z$692,'Infos Relatório'!BQ$1)</f>
        <v>0</v>
      </c>
    </row>
    <row r="449" spans="2:74">
      <c r="B449" s="17" t="s">
        <v>49</v>
      </c>
      <c r="C449" s="23">
        <f>COUNTIFS('Faturamento SP3'!$D$2:$D$692,'Infos Relatório'!$B$406,'Faturamento SP3'!$E$2:$E$692,'Infos Relatório'!$B449,'Faturamento SP3'!$Z$2:$Z$692,'Infos Relatório'!C$1)</f>
        <v>0</v>
      </c>
      <c r="D449" s="13">
        <f>SUMIFS('Faturamento SP3'!$G$2:$G$692,'Faturamento SP3'!$D$2:$D$692,'Infos Relatório'!$B$406,'Faturamento SP3'!$E$2:$E$692,'Infos Relatório'!$B449,'Faturamento SP3'!$Z$2:$Z$692,'Infos Relatório'!C$1)</f>
        <v>0</v>
      </c>
      <c r="E449" s="13">
        <f>SUMIFS('Faturamento SP3'!$J$2:$J$692,'Faturamento SP3'!$D$2:$D$692,'Infos Relatório'!$B$406,'Faturamento SP3'!$E$2:$E$692,'Infos Relatório'!$B449,'Faturamento SP3'!$Z$2:$Z$692,'Infos Relatório'!C$1)</f>
        <v>0</v>
      </c>
      <c r="F449" s="14">
        <f>SUMIFS('Faturamento SP3'!$O$2:$O$692,'Faturamento SP3'!$D$2:$D$692,'Infos Relatório'!$B$406,'Faturamento SP3'!$E$2:$E$692,'Infos Relatório'!$B449,'Faturamento SP3'!$Z$2:$Z$692,'Infos Relatório'!C$1,'Faturamento SP3'!$T$2:$T$692,"Sim")+SUMIFS('Faturamento SP3'!$P$2:$P$692,'Faturamento SP3'!$D$2:$D$692,'Infos Relatório'!$B$406,'Faturamento SP3'!$E$2:$E$692,'Infos Relatório'!$B449,'Faturamento SP3'!$Z$2:$Z$692,'Infos Relatório'!C$1,'Faturamento SP3'!$T$2:$T$692,"Sim")</f>
        <v>0</v>
      </c>
      <c r="G449" s="27" t="e">
        <f t="shared" si="157"/>
        <v>#DIV/0!</v>
      </c>
      <c r="H449" s="24">
        <f>SUMIFS('Faturamento SP3'!$H$2:$H$692,'Faturamento SP3'!$D$2:$D$692,'Infos Relatório'!$B$406,'Faturamento SP3'!$E$2:$E$692,'Infos Relatório'!$B449,'Faturamento SP3'!$Z$2:$Z$692,'Infos Relatório'!C$1)</f>
        <v>0</v>
      </c>
      <c r="I449" s="23">
        <f>COUNTIFS('Faturamento SP3'!$D$2:$D$692,'Infos Relatório'!$B$406,'Faturamento SP3'!$E$2:$E$692,'Infos Relatório'!$B449,'Faturamento SP3'!$Z$2:$Z$692,'Infos Relatório'!I$1)</f>
        <v>0</v>
      </c>
      <c r="J449" s="13">
        <f>SUMIFS('Faturamento SP3'!$G$2:$G$692,'Faturamento SP3'!$D$2:$D$692,'Infos Relatório'!$B$406,'Faturamento SP3'!$E$2:$E$692,'Infos Relatório'!$B449,'Faturamento SP3'!$Z$2:$Z$692,'Infos Relatório'!I$1)</f>
        <v>0</v>
      </c>
      <c r="K449" s="13">
        <f>SUMIFS('Faturamento SP3'!$J$2:$J$692,'Faturamento SP3'!$D$2:$D$692,'Infos Relatório'!$B$406,'Faturamento SP3'!$E$2:$E$692,'Infos Relatório'!$B449,'Faturamento SP3'!$Z$2:$Z$692,'Infos Relatório'!I$1)</f>
        <v>0</v>
      </c>
      <c r="L449" s="14">
        <f>SUMIFS('Faturamento SP3'!$O$2:$O$692,'Faturamento SP3'!$D$2:$D$692,'Infos Relatório'!$B$406,'Faturamento SP3'!$E$2:$E$692,'Infos Relatório'!$B449,'Faturamento SP3'!$Z$2:$Z$692,'Infos Relatório'!I$1,'Faturamento SP3'!$T$2:$T$692,"Sim")+SUMIFS('Faturamento SP3'!$P$2:$P$692,'Faturamento SP3'!$D$2:$D$692,'Infos Relatório'!$B$406,'Faturamento SP3'!$E$2:$E$692,'Infos Relatório'!$B449,'Faturamento SP3'!$Z$2:$Z$692,'Infos Relatório'!I$1,'Faturamento SP3'!$T$2:$T$692,"Sim")</f>
        <v>0</v>
      </c>
      <c r="M449" s="27" t="e">
        <f t="shared" si="158"/>
        <v>#DIV/0!</v>
      </c>
      <c r="N449" s="24">
        <f>SUMIFS('Faturamento SP3'!$H$2:$H$692,'Faturamento SP3'!$D$2:$D$692,'Infos Relatório'!$B$406,'Faturamento SP3'!$E$2:$E$692,'Infos Relatório'!$B449,'Faturamento SP3'!$Z$2:$Z$692,'Infos Relatório'!I$1)</f>
        <v>0</v>
      </c>
      <c r="O449" s="23">
        <f>COUNTIFS('Faturamento SP3'!$D$2:$D$692,'Infos Relatório'!$B$406,'Faturamento SP3'!$E$2:$E$692,'Infos Relatório'!$B449,'Faturamento SP3'!$Z$2:$Z$692,'Infos Relatório'!O$1)</f>
        <v>0</v>
      </c>
      <c r="P449" s="13">
        <f>SUMIFS('Faturamento SP3'!$G$2:$G$692,'Faturamento SP3'!$D$2:$D$692,'Infos Relatório'!$B$406,'Faturamento SP3'!$E$2:$E$692,'Infos Relatório'!$B449,'Faturamento SP3'!$Z$2:$Z$692,'Infos Relatório'!O$1)</f>
        <v>0</v>
      </c>
      <c r="Q449" s="13">
        <f>SUMIFS('Faturamento SP3'!$J$2:$J$692,'Faturamento SP3'!$D$2:$D$692,'Infos Relatório'!$B$406,'Faturamento SP3'!$E$2:$E$692,'Infos Relatório'!$B449,'Faturamento SP3'!$Z$2:$Z$692,'Infos Relatório'!O$1)</f>
        <v>0</v>
      </c>
      <c r="R449" s="14">
        <f>SUMIFS('Faturamento SP3'!$O$2:$O$692,'Faturamento SP3'!$D$2:$D$692,'Infos Relatório'!$B$406,'Faturamento SP3'!$E$2:$E$692,'Infos Relatório'!$B449,'Faturamento SP3'!$Z$2:$Z$692,'Infos Relatório'!O$1,'Faturamento SP3'!$T$2:$T$692,"Sim")+SUMIFS('Faturamento SP3'!$P$2:$P$692,'Faturamento SP3'!$D$2:$D$692,'Infos Relatório'!$B$406,'Faturamento SP3'!$E$2:$E$692,'Infos Relatório'!$B449,'Faturamento SP3'!$Z$2:$Z$692,'Infos Relatório'!O$1,'Faturamento SP3'!$T$2:$T$692,"Sim")</f>
        <v>0</v>
      </c>
      <c r="S449" s="27" t="e">
        <f t="shared" si="159"/>
        <v>#DIV/0!</v>
      </c>
      <c r="T449" s="24">
        <f>SUMIFS('Faturamento SP3'!$H$2:$H$692,'Faturamento SP3'!$D$2:$D$692,'Infos Relatório'!$B$406,'Faturamento SP3'!$E$2:$E$692,'Infos Relatório'!$B449,'Faturamento SP3'!$Z$2:$Z$692,'Infos Relatório'!O$1)</f>
        <v>0</v>
      </c>
      <c r="U449" s="23">
        <f>COUNTIFS('Faturamento SP3'!$D$2:$D$692,'Infos Relatório'!$B$406,'Faturamento SP3'!$E$2:$E$692,'Infos Relatório'!$B449,'Faturamento SP3'!$Z$2:$Z$692,'Infos Relatório'!U$1)</f>
        <v>0</v>
      </c>
      <c r="V449" s="13">
        <f>SUMIFS('Faturamento SP3'!$G$2:$G$692,'Faturamento SP3'!$D$2:$D$692,'Infos Relatório'!$B$406,'Faturamento SP3'!$E$2:$E$692,'Infos Relatório'!$B449,'Faturamento SP3'!$Z$2:$Z$692,'Infos Relatório'!U$1)</f>
        <v>0</v>
      </c>
      <c r="W449" s="13">
        <f>SUMIFS('Faturamento SP3'!$J$2:$J$692,'Faturamento SP3'!$D$2:$D$692,'Infos Relatório'!$B$406,'Faturamento SP3'!$E$2:$E$692,'Infos Relatório'!$B449,'Faturamento SP3'!$Z$2:$Z$692,'Infos Relatório'!U$1)</f>
        <v>0</v>
      </c>
      <c r="X449" s="14">
        <f>SUMIFS('Faturamento SP3'!$O$2:$O$692,'Faturamento SP3'!$D$2:$D$692,'Infos Relatório'!$B$406,'Faturamento SP3'!$E$2:$E$692,'Infos Relatório'!$B449,'Faturamento SP3'!$Z$2:$Z$692,'Infos Relatório'!U$1,'Faturamento SP3'!$T$2:$T$692,"Sim")+SUMIFS('Faturamento SP3'!$P$2:$P$692,'Faturamento SP3'!$D$2:$D$692,'Infos Relatório'!$B$406,'Faturamento SP3'!$E$2:$E$692,'Infos Relatório'!$B449,'Faturamento SP3'!$Z$2:$Z$692,'Infos Relatório'!U$1,'Faturamento SP3'!$T$2:$T$692,"Sim")</f>
        <v>0</v>
      </c>
      <c r="Y449" s="27" t="e">
        <f t="shared" si="160"/>
        <v>#DIV/0!</v>
      </c>
      <c r="Z449" s="24">
        <f>SUMIFS('Faturamento SP3'!$H$2:$H$692,'Faturamento SP3'!$D$2:$D$692,'Infos Relatório'!$B$406,'Faturamento SP3'!$E$2:$E$692,'Infos Relatório'!$B449,'Faturamento SP3'!$Z$2:$Z$692,'Infos Relatório'!U$1)</f>
        <v>0</v>
      </c>
      <c r="AA449" s="23">
        <f>COUNTIFS('Faturamento SP3'!$D$2:$D$692,'Infos Relatório'!$B$406,'Faturamento SP3'!$E$2:$E$692,'Infos Relatório'!$B449,'Faturamento SP3'!$Z$2:$Z$692,'Infos Relatório'!AA$1)</f>
        <v>0</v>
      </c>
      <c r="AB449" s="13">
        <f>SUMIFS('Faturamento SP3'!$G$2:$G$692,'Faturamento SP3'!$D$2:$D$692,'Infos Relatório'!$B$406,'Faturamento SP3'!$E$2:$E$692,'Infos Relatório'!$B449,'Faturamento SP3'!$Z$2:$Z$692,'Infos Relatório'!AA$1)</f>
        <v>0</v>
      </c>
      <c r="AC449" s="13">
        <f>SUMIFS('Faturamento SP3'!$J$2:$J$692,'Faturamento SP3'!$D$2:$D$692,'Infos Relatório'!$B$406,'Faturamento SP3'!$E$2:$E$692,'Infos Relatório'!$B449,'Faturamento SP3'!$Z$2:$Z$692,'Infos Relatório'!AA$1)</f>
        <v>0</v>
      </c>
      <c r="AD449" s="14">
        <f>SUMIFS('Faturamento SP3'!$O$2:$O$692,'Faturamento SP3'!$D$2:$D$692,'Infos Relatório'!$B$406,'Faturamento SP3'!$E$2:$E$692,'Infos Relatório'!$B449,'Faturamento SP3'!$Z$2:$Z$692,'Infos Relatório'!AA$1,'Faturamento SP3'!$T$2:$T$692,"Sim")+SUMIFS('Faturamento SP3'!$P$2:$P$692,'Faturamento SP3'!$D$2:$D$692,'Infos Relatório'!$B$406,'Faturamento SP3'!$E$2:$E$692,'Infos Relatório'!$B449,'Faturamento SP3'!$Z$2:$Z$692,'Infos Relatório'!AA$1,'Faturamento SP3'!$T$2:$T$692,"Sim")</f>
        <v>0</v>
      </c>
      <c r="AE449" s="27" t="e">
        <f t="shared" si="161"/>
        <v>#DIV/0!</v>
      </c>
      <c r="AF449" s="24">
        <f>SUMIFS('Faturamento SP3'!$H$2:$H$692,'Faturamento SP3'!$D$2:$D$692,'Infos Relatório'!$B$406,'Faturamento SP3'!$E$2:$E$692,'Infos Relatório'!$B449,'Faturamento SP3'!$Z$2:$Z$692,'Infos Relatório'!AA$1)</f>
        <v>0</v>
      </c>
      <c r="AG449" s="23">
        <f>COUNTIFS('Faturamento SP3'!$D$2:$D$692,'Infos Relatório'!$B$406,'Faturamento SP3'!$E$2:$E$692,'Infos Relatório'!$B449,'Faturamento SP3'!$Z$2:$Z$692,'Infos Relatório'!AG$1)</f>
        <v>0</v>
      </c>
      <c r="AH449" s="13">
        <f>SUMIFS('Faturamento SP3'!$G$2:$G$692,'Faturamento SP3'!$D$2:$D$692,'Infos Relatório'!$B$406,'Faturamento SP3'!$E$2:$E$692,'Infos Relatório'!$B449,'Faturamento SP3'!$Z$2:$Z$692,'Infos Relatório'!AG$1)</f>
        <v>0</v>
      </c>
      <c r="AI449" s="13">
        <f>SUMIFS('Faturamento SP3'!$J$2:$J$692,'Faturamento SP3'!$D$2:$D$692,'Infos Relatório'!$B$406,'Faturamento SP3'!$E$2:$E$692,'Infos Relatório'!$B449,'Faturamento SP3'!$Z$2:$Z$692,'Infos Relatório'!AG$1)</f>
        <v>0</v>
      </c>
      <c r="AJ449" s="14">
        <f>SUMIFS('Faturamento SP3'!$O$2:$O$692,'Faturamento SP3'!$D$2:$D$692,'Infos Relatório'!$B$406,'Faturamento SP3'!$E$2:$E$692,'Infos Relatório'!$B449,'Faturamento SP3'!$Z$2:$Z$692,'Infos Relatório'!AG$1,'Faturamento SP3'!$T$2:$T$692,"Sim")+SUMIFS('Faturamento SP3'!$P$2:$P$692,'Faturamento SP3'!$D$2:$D$692,'Infos Relatório'!$B$406,'Faturamento SP3'!$E$2:$E$692,'Infos Relatório'!$B449,'Faturamento SP3'!$Z$2:$Z$692,'Infos Relatório'!AG$1,'Faturamento SP3'!$T$2:$T$692,"Sim")</f>
        <v>0</v>
      </c>
      <c r="AK449" s="27" t="e">
        <f t="shared" si="162"/>
        <v>#DIV/0!</v>
      </c>
      <c r="AL449" s="24">
        <f>SUMIFS('Faturamento SP3'!$H$2:$H$692,'Faturamento SP3'!$D$2:$D$692,'Infos Relatório'!$B$406,'Faturamento SP3'!$E$2:$E$692,'Infos Relatório'!$B449,'Faturamento SP3'!$Z$2:$Z$692,'Infos Relatório'!AG$1)</f>
        <v>0</v>
      </c>
      <c r="AM449" s="23">
        <f>COUNTIFS('Faturamento SP3'!$D$2:$D$692,'Infos Relatório'!$B$406,'Faturamento SP3'!$E$2:$E$692,'Infos Relatório'!$B449,'Faturamento SP3'!$Z$2:$Z$692,'Infos Relatório'!AM$1)</f>
        <v>0</v>
      </c>
      <c r="AN449" s="13">
        <f>SUMIFS('Faturamento SP3'!$G$2:$G$692,'Faturamento SP3'!$D$2:$D$692,'Infos Relatório'!$B$406,'Faturamento SP3'!$E$2:$E$692,'Infos Relatório'!$B449,'Faturamento SP3'!$Z$2:$Z$692,'Infos Relatório'!AM$1)</f>
        <v>0</v>
      </c>
      <c r="AO449" s="13">
        <f>SUMIFS('Faturamento SP3'!$J$2:$J$692,'Faturamento SP3'!$D$2:$D$692,'Infos Relatório'!$B$406,'Faturamento SP3'!$E$2:$E$692,'Infos Relatório'!$B449,'Faturamento SP3'!$Z$2:$Z$692,'Infos Relatório'!AM$1)</f>
        <v>0</v>
      </c>
      <c r="AP449" s="14">
        <f>SUMIFS('Faturamento SP3'!$O$2:$O$692,'Faturamento SP3'!$D$2:$D$692,'Infos Relatório'!$B$406,'Faturamento SP3'!$E$2:$E$692,'Infos Relatório'!$B449,'Faturamento SP3'!$Z$2:$Z$692,'Infos Relatório'!AM$1,'Faturamento SP3'!$T$2:$T$692,"Sim")+SUMIFS('Faturamento SP3'!$P$2:$P$692,'Faturamento SP3'!$D$2:$D$692,'Infos Relatório'!$B$406,'Faturamento SP3'!$E$2:$E$692,'Infos Relatório'!$B449,'Faturamento SP3'!$Z$2:$Z$692,'Infos Relatório'!AM$1,'Faturamento SP3'!$T$2:$T$692,"Sim")</f>
        <v>0</v>
      </c>
      <c r="AQ449" s="27" t="e">
        <f t="shared" si="163"/>
        <v>#DIV/0!</v>
      </c>
      <c r="AR449" s="24">
        <f>SUMIFS('Faturamento SP3'!$H$2:$H$692,'Faturamento SP3'!$D$2:$D$692,'Infos Relatório'!$B$406,'Faturamento SP3'!$E$2:$E$692,'Infos Relatório'!$B449,'Faturamento SP3'!$Z$2:$Z$692,'Infos Relatório'!AM$1)</f>
        <v>0</v>
      </c>
      <c r="AS449" s="23">
        <f>COUNTIFS('Faturamento SP3'!$D$2:$D$692,'Infos Relatório'!$B$406,'Faturamento SP3'!$E$2:$E$692,'Infos Relatório'!$B449,'Faturamento SP3'!$Z$2:$Z$692,'Infos Relatório'!AS$1)</f>
        <v>0</v>
      </c>
      <c r="AT449" s="13">
        <f>SUMIFS('Faturamento SP3'!$G$2:$G$692,'Faturamento SP3'!$D$2:$D$692,'Infos Relatório'!$B$406,'Faturamento SP3'!$E$2:$E$692,'Infos Relatório'!$B449,'Faturamento SP3'!$Z$2:$Z$692,'Infos Relatório'!AS$1)</f>
        <v>0</v>
      </c>
      <c r="AU449" s="13">
        <f>SUMIFS('Faturamento SP3'!$J$2:$J$692,'Faturamento SP3'!$D$2:$D$692,'Infos Relatório'!$B$406,'Faturamento SP3'!$E$2:$E$692,'Infos Relatório'!$B449,'Faturamento SP3'!$Z$2:$Z$692,'Infos Relatório'!AS$1)</f>
        <v>0</v>
      </c>
      <c r="AV449" s="14">
        <f>SUMIFS('Faturamento SP3'!$O$2:$O$692,'Faturamento SP3'!$D$2:$D$692,'Infos Relatório'!$B$406,'Faturamento SP3'!$E$2:$E$692,'Infos Relatório'!$B449,'Faturamento SP3'!$Z$2:$Z$692,'Infos Relatório'!AS$1,'Faturamento SP3'!$T$2:$T$692,"Sim")+SUMIFS('Faturamento SP3'!$P$2:$P$692,'Faturamento SP3'!$D$2:$D$692,'Infos Relatório'!$B$406,'Faturamento SP3'!$E$2:$E$692,'Infos Relatório'!$B449,'Faturamento SP3'!$Z$2:$Z$692,'Infos Relatório'!AS$1,'Faturamento SP3'!$T$2:$T$692,"Sim")</f>
        <v>0</v>
      </c>
      <c r="AW449" s="27" t="e">
        <f t="shared" si="164"/>
        <v>#DIV/0!</v>
      </c>
      <c r="AX449" s="24">
        <f>SUMIFS('Faturamento SP3'!$H$2:$H$692,'Faturamento SP3'!$D$2:$D$692,'Infos Relatório'!$B$406,'Faturamento SP3'!$E$2:$E$692,'Infos Relatório'!$B449,'Faturamento SP3'!$Z$2:$Z$692,'Infos Relatório'!AS$1)</f>
        <v>0</v>
      </c>
      <c r="AY449" s="23">
        <f>COUNTIFS('Faturamento SP3'!$D$2:$D$692,'Infos Relatório'!$B$406,'Faturamento SP3'!$E$2:$E$692,'Infos Relatório'!$B449,'Faturamento SP3'!$Z$2:$Z$692,'Infos Relatório'!AY$1)</f>
        <v>0</v>
      </c>
      <c r="AZ449" s="13">
        <f>SUMIFS('Faturamento SP3'!$G$2:$G$692,'Faturamento SP3'!$D$2:$D$692,'Infos Relatório'!$B$406,'Faturamento SP3'!$E$2:$E$692,'Infos Relatório'!$B449,'Faturamento SP3'!$Z$2:$Z$692,'Infos Relatório'!AY$1)</f>
        <v>0</v>
      </c>
      <c r="BA449" s="13">
        <f>SUMIFS('Faturamento SP3'!$J$2:$J$692,'Faturamento SP3'!$D$2:$D$692,'Infos Relatório'!$B$406,'Faturamento SP3'!$E$2:$E$692,'Infos Relatório'!$B449,'Faturamento SP3'!$Z$2:$Z$692,'Infos Relatório'!AY$1)</f>
        <v>0</v>
      </c>
      <c r="BB449" s="14">
        <f>SUMIFS('Faturamento SP3'!$O$2:$O$692,'Faturamento SP3'!$D$2:$D$692,'Infos Relatório'!$B$406,'Faturamento SP3'!$E$2:$E$692,'Infos Relatório'!$B449,'Faturamento SP3'!$Z$2:$Z$692,'Infos Relatório'!AY$1,'Faturamento SP3'!$T$2:$T$692,"Sim")+SUMIFS('Faturamento SP3'!$P$2:$P$692,'Faturamento SP3'!$D$2:$D$692,'Infos Relatório'!$B$406,'Faturamento SP3'!$E$2:$E$692,'Infos Relatório'!$B449,'Faturamento SP3'!$Z$2:$Z$692,'Infos Relatório'!AY$1,'Faturamento SP3'!$T$2:$T$692,"Sim")</f>
        <v>0</v>
      </c>
      <c r="BC449" s="27" t="e">
        <f t="shared" si="165"/>
        <v>#DIV/0!</v>
      </c>
      <c r="BD449" s="24">
        <f>SUMIFS('Faturamento SP3'!$H$2:$H$692,'Faturamento SP3'!$D$2:$D$692,'Infos Relatório'!$B$406,'Faturamento SP3'!$E$2:$E$692,'Infos Relatório'!$B449,'Faturamento SP3'!$Z$2:$Z$692,'Infos Relatório'!AY$1)</f>
        <v>0</v>
      </c>
      <c r="BE449" s="23">
        <f>COUNTIFS('Faturamento SP3'!$D$2:$D$692,'Infos Relatório'!$B$406,'Faturamento SP3'!$E$2:$E$692,'Infos Relatório'!$B449,'Faturamento SP3'!$Z$2:$Z$692,'Infos Relatório'!BE$1)</f>
        <v>0</v>
      </c>
      <c r="BF449" s="13">
        <f>SUMIFS('Faturamento SP3'!$G$2:$G$692,'Faturamento SP3'!$D$2:$D$692,'Infos Relatório'!$B$406,'Faturamento SP3'!$E$2:$E$692,'Infos Relatório'!$B449,'Faturamento SP3'!$Z$2:$Z$692,'Infos Relatório'!BE$1)</f>
        <v>0</v>
      </c>
      <c r="BG449" s="13">
        <f>SUMIFS('Faturamento SP3'!$J$2:$J$692,'Faturamento SP3'!$D$2:$D$692,'Infos Relatório'!$B$406,'Faturamento SP3'!$E$2:$E$692,'Infos Relatório'!$B449,'Faturamento SP3'!$Z$2:$Z$692,'Infos Relatório'!BE$1)</f>
        <v>0</v>
      </c>
      <c r="BH449" s="14">
        <f>SUMIFS('Faturamento SP3'!$O$2:$O$692,'Faturamento SP3'!$D$2:$D$692,'Infos Relatório'!$B$406,'Faturamento SP3'!$E$2:$E$692,'Infos Relatório'!$B449,'Faturamento SP3'!$Z$2:$Z$692,'Infos Relatório'!BE$1,'Faturamento SP3'!$T$2:$T$692,"Sim")+SUMIFS('Faturamento SP3'!$P$2:$P$692,'Faturamento SP3'!$D$2:$D$692,'Infos Relatório'!$B$406,'Faturamento SP3'!$E$2:$E$692,'Infos Relatório'!$B449,'Faturamento SP3'!$Z$2:$Z$692,'Infos Relatório'!BE$1,'Faturamento SP3'!$T$2:$T$692,"Sim")</f>
        <v>0</v>
      </c>
      <c r="BI449" s="27" t="e">
        <f t="shared" si="166"/>
        <v>#DIV/0!</v>
      </c>
      <c r="BJ449" s="24">
        <f>SUMIFS('Faturamento SP3'!$H$2:$H$692,'Faturamento SP3'!$D$2:$D$692,'Infos Relatório'!$B$406,'Faturamento SP3'!$E$2:$E$692,'Infos Relatório'!$B449,'Faturamento SP3'!$Z$2:$Z$692,'Infos Relatório'!BE$1)</f>
        <v>0</v>
      </c>
      <c r="BK449" s="23">
        <f>COUNTIFS('Faturamento SP3'!$D$2:$D$692,'Infos Relatório'!$B$406,'Faturamento SP3'!$E$2:$E$692,'Infos Relatório'!$B449,'Faturamento SP3'!$Z$2:$Z$692,'Infos Relatório'!BK$1)</f>
        <v>0</v>
      </c>
      <c r="BL449" s="13">
        <f>SUMIFS('Faturamento SP3'!$G$2:$G$692,'Faturamento SP3'!$D$2:$D$692,'Infos Relatório'!$B$406,'Faturamento SP3'!$E$2:$E$692,'Infos Relatório'!$B449,'Faturamento SP3'!$Z$2:$Z$692,'Infos Relatório'!BK$1)</f>
        <v>0</v>
      </c>
      <c r="BM449" s="13">
        <f>SUMIFS('Faturamento SP3'!$J$2:$J$692,'Faturamento SP3'!$D$2:$D$692,'Infos Relatório'!$B$406,'Faturamento SP3'!$E$2:$E$692,'Infos Relatório'!$B449,'Faturamento SP3'!$Z$2:$Z$692,'Infos Relatório'!BK$1)</f>
        <v>0</v>
      </c>
      <c r="BN449" s="14">
        <f>SUMIFS('Faturamento SP3'!$O$2:$O$692,'Faturamento SP3'!$D$2:$D$692,'Infos Relatório'!$B$406,'Faturamento SP3'!$E$2:$E$692,'Infos Relatório'!$B449,'Faturamento SP3'!$Z$2:$Z$692,'Infos Relatório'!BK$1,'Faturamento SP3'!$T$2:$T$692,"Sim")+SUMIFS('Faturamento SP3'!$P$2:$P$692,'Faturamento SP3'!$D$2:$D$692,'Infos Relatório'!$B$406,'Faturamento SP3'!$E$2:$E$692,'Infos Relatório'!$B449,'Faturamento SP3'!$Z$2:$Z$692,'Infos Relatório'!BK$1,'Faturamento SP3'!$T$2:$T$692,"Sim")</f>
        <v>0</v>
      </c>
      <c r="BO449" s="27" t="e">
        <f t="shared" si="167"/>
        <v>#DIV/0!</v>
      </c>
      <c r="BP449" s="24">
        <f>SUMIFS('Faturamento SP3'!$H$2:$H$692,'Faturamento SP3'!$D$2:$D$692,'Infos Relatório'!$B$406,'Faturamento SP3'!$E$2:$E$692,'Infos Relatório'!$B449,'Faturamento SP3'!$Z$2:$Z$692,'Infos Relatório'!BK$1)</f>
        <v>0</v>
      </c>
      <c r="BQ449" s="23">
        <f>COUNTIFS('Faturamento SP3'!$D$2:$D$692,'Infos Relatório'!$B$406,'Faturamento SP3'!$E$2:$E$692,'Infos Relatório'!$B449,'Faturamento SP3'!$Z$2:$Z$692,'Infos Relatório'!BQ$1)</f>
        <v>0</v>
      </c>
      <c r="BR449" s="13">
        <f>SUMIFS('Faturamento SP3'!$G$2:$G$692,'Faturamento SP3'!$D$2:$D$692,'Infos Relatório'!$B$406,'Faturamento SP3'!$E$2:$E$692,'Infos Relatório'!$B449,'Faturamento SP3'!$Z$2:$Z$692,'Infos Relatório'!BQ$1)</f>
        <v>0</v>
      </c>
      <c r="BS449" s="13">
        <f>SUMIFS('Faturamento SP3'!$J$2:$J$692,'Faturamento SP3'!$D$2:$D$692,'Infos Relatório'!$B$406,'Faturamento SP3'!$E$2:$E$692,'Infos Relatório'!$B449,'Faturamento SP3'!$Z$2:$Z$692,'Infos Relatório'!BQ$1)</f>
        <v>0</v>
      </c>
      <c r="BT449" s="14">
        <f>SUMIFS('Faturamento SP3'!$O$2:$O$692,'Faturamento SP3'!$D$2:$D$692,'Infos Relatório'!$B$406,'Faturamento SP3'!$E$2:$E$692,'Infos Relatório'!$B449,'Faturamento SP3'!$Z$2:$Z$692,'Infos Relatório'!BQ$1,'Faturamento SP3'!$T$2:$T$692,"Sim")+SUMIFS('Faturamento SP3'!$P$2:$P$692,'Faturamento SP3'!$D$2:$D$692,'Infos Relatório'!$B$406,'Faturamento SP3'!$E$2:$E$692,'Infos Relatório'!$B449,'Faturamento SP3'!$Z$2:$Z$692,'Infos Relatório'!BQ$1,'Faturamento SP3'!$T$2:$T$692,"Sim")</f>
        <v>0</v>
      </c>
      <c r="BU449" s="27" t="e">
        <f t="shared" si="168"/>
        <v>#DIV/0!</v>
      </c>
      <c r="BV449" s="24">
        <f>SUMIFS('Faturamento SP3'!$H$2:$H$692,'Faturamento SP3'!$D$2:$D$692,'Infos Relatório'!$B$406,'Faturamento SP3'!$E$2:$E$692,'Infos Relatório'!$B449,'Faturamento SP3'!$Z$2:$Z$692,'Infos Relatório'!BQ$1)</f>
        <v>0</v>
      </c>
    </row>
    <row r="450" spans="2:74">
      <c r="B450" s="17" t="s">
        <v>50</v>
      </c>
      <c r="C450" s="23">
        <f>COUNTIFS('Faturamento SP3'!$D$2:$D$692,'Infos Relatório'!$B$406,'Faturamento SP3'!$E$2:$E$692,'Infos Relatório'!$B450,'Faturamento SP3'!$Z$2:$Z$692,'Infos Relatório'!C$1)</f>
        <v>0</v>
      </c>
      <c r="D450" s="13">
        <f>SUMIFS('Faturamento SP3'!$G$2:$G$692,'Faturamento SP3'!$D$2:$D$692,'Infos Relatório'!$B$406,'Faturamento SP3'!$E$2:$E$692,'Infos Relatório'!$B450,'Faturamento SP3'!$Z$2:$Z$692,'Infos Relatório'!C$1)</f>
        <v>0</v>
      </c>
      <c r="E450" s="13">
        <f>SUMIFS('Faturamento SP3'!$J$2:$J$692,'Faturamento SP3'!$D$2:$D$692,'Infos Relatório'!$B$406,'Faturamento SP3'!$E$2:$E$692,'Infos Relatório'!$B450,'Faturamento SP3'!$Z$2:$Z$692,'Infos Relatório'!C$1)</f>
        <v>0</v>
      </c>
      <c r="F450" s="14">
        <f>SUMIFS('Faturamento SP3'!$O$2:$O$692,'Faturamento SP3'!$D$2:$D$692,'Infos Relatório'!$B$406,'Faturamento SP3'!$E$2:$E$692,'Infos Relatório'!$B450,'Faturamento SP3'!$Z$2:$Z$692,'Infos Relatório'!C$1,'Faturamento SP3'!$T$2:$T$692,"Sim")+SUMIFS('Faturamento SP3'!$P$2:$P$692,'Faturamento SP3'!$D$2:$D$692,'Infos Relatório'!$B$406,'Faturamento SP3'!$E$2:$E$692,'Infos Relatório'!$B450,'Faturamento SP3'!$Z$2:$Z$692,'Infos Relatório'!C$1,'Faturamento SP3'!$T$2:$T$692,"Sim")</f>
        <v>0</v>
      </c>
      <c r="G450" s="27" t="e">
        <f t="shared" si="157"/>
        <v>#DIV/0!</v>
      </c>
      <c r="H450" s="24">
        <f>SUMIFS('Faturamento SP3'!$H$2:$H$692,'Faturamento SP3'!$D$2:$D$692,'Infos Relatório'!$B$406,'Faturamento SP3'!$E$2:$E$692,'Infos Relatório'!$B450,'Faturamento SP3'!$Z$2:$Z$692,'Infos Relatório'!C$1)</f>
        <v>0</v>
      </c>
      <c r="I450" s="23">
        <f>COUNTIFS('Faturamento SP3'!$D$2:$D$692,'Infos Relatório'!$B$406,'Faturamento SP3'!$E$2:$E$692,'Infos Relatório'!$B450,'Faturamento SP3'!$Z$2:$Z$692,'Infos Relatório'!I$1)</f>
        <v>0</v>
      </c>
      <c r="J450" s="13">
        <f>SUMIFS('Faturamento SP3'!$G$2:$G$692,'Faturamento SP3'!$D$2:$D$692,'Infos Relatório'!$B$406,'Faturamento SP3'!$E$2:$E$692,'Infos Relatório'!$B450,'Faturamento SP3'!$Z$2:$Z$692,'Infos Relatório'!I$1)</f>
        <v>0</v>
      </c>
      <c r="K450" s="13">
        <f>SUMIFS('Faturamento SP3'!$J$2:$J$692,'Faturamento SP3'!$D$2:$D$692,'Infos Relatório'!$B$406,'Faturamento SP3'!$E$2:$E$692,'Infos Relatório'!$B450,'Faturamento SP3'!$Z$2:$Z$692,'Infos Relatório'!I$1)</f>
        <v>0</v>
      </c>
      <c r="L450" s="14">
        <f>SUMIFS('Faturamento SP3'!$O$2:$O$692,'Faturamento SP3'!$D$2:$D$692,'Infos Relatório'!$B$406,'Faturamento SP3'!$E$2:$E$692,'Infos Relatório'!$B450,'Faturamento SP3'!$Z$2:$Z$692,'Infos Relatório'!I$1,'Faturamento SP3'!$T$2:$T$692,"Sim")+SUMIFS('Faturamento SP3'!$P$2:$P$692,'Faturamento SP3'!$D$2:$D$692,'Infos Relatório'!$B$406,'Faturamento SP3'!$E$2:$E$692,'Infos Relatório'!$B450,'Faturamento SP3'!$Z$2:$Z$692,'Infos Relatório'!I$1,'Faturamento SP3'!$T$2:$T$692,"Sim")</f>
        <v>0</v>
      </c>
      <c r="M450" s="27" t="e">
        <f t="shared" si="158"/>
        <v>#DIV/0!</v>
      </c>
      <c r="N450" s="24">
        <f>SUMIFS('Faturamento SP3'!$H$2:$H$692,'Faturamento SP3'!$D$2:$D$692,'Infos Relatório'!$B$406,'Faturamento SP3'!$E$2:$E$692,'Infos Relatório'!$B450,'Faturamento SP3'!$Z$2:$Z$692,'Infos Relatório'!I$1)</f>
        <v>0</v>
      </c>
      <c r="O450" s="23">
        <f>COUNTIFS('Faturamento SP3'!$D$2:$D$692,'Infos Relatório'!$B$406,'Faturamento SP3'!$E$2:$E$692,'Infos Relatório'!$B450,'Faturamento SP3'!$Z$2:$Z$692,'Infos Relatório'!O$1)</f>
        <v>0</v>
      </c>
      <c r="P450" s="13">
        <f>SUMIFS('Faturamento SP3'!$G$2:$G$692,'Faturamento SP3'!$D$2:$D$692,'Infos Relatório'!$B$406,'Faturamento SP3'!$E$2:$E$692,'Infos Relatório'!$B450,'Faturamento SP3'!$Z$2:$Z$692,'Infos Relatório'!O$1)</f>
        <v>0</v>
      </c>
      <c r="Q450" s="13">
        <f>SUMIFS('Faturamento SP3'!$J$2:$J$692,'Faturamento SP3'!$D$2:$D$692,'Infos Relatório'!$B$406,'Faturamento SP3'!$E$2:$E$692,'Infos Relatório'!$B450,'Faturamento SP3'!$Z$2:$Z$692,'Infos Relatório'!O$1)</f>
        <v>0</v>
      </c>
      <c r="R450" s="14">
        <f>SUMIFS('Faturamento SP3'!$O$2:$O$692,'Faturamento SP3'!$D$2:$D$692,'Infos Relatório'!$B$406,'Faturamento SP3'!$E$2:$E$692,'Infos Relatório'!$B450,'Faturamento SP3'!$Z$2:$Z$692,'Infos Relatório'!O$1,'Faturamento SP3'!$T$2:$T$692,"Sim")+SUMIFS('Faturamento SP3'!$P$2:$P$692,'Faturamento SP3'!$D$2:$D$692,'Infos Relatório'!$B$406,'Faturamento SP3'!$E$2:$E$692,'Infos Relatório'!$B450,'Faturamento SP3'!$Z$2:$Z$692,'Infos Relatório'!O$1,'Faturamento SP3'!$T$2:$T$692,"Sim")</f>
        <v>0</v>
      </c>
      <c r="S450" s="27" t="e">
        <f t="shared" si="159"/>
        <v>#DIV/0!</v>
      </c>
      <c r="T450" s="24">
        <f>SUMIFS('Faturamento SP3'!$H$2:$H$692,'Faturamento SP3'!$D$2:$D$692,'Infos Relatório'!$B$406,'Faturamento SP3'!$E$2:$E$692,'Infos Relatório'!$B450,'Faturamento SP3'!$Z$2:$Z$692,'Infos Relatório'!O$1)</f>
        <v>0</v>
      </c>
      <c r="U450" s="23">
        <f>COUNTIFS('Faturamento SP3'!$D$2:$D$692,'Infos Relatório'!$B$406,'Faturamento SP3'!$E$2:$E$692,'Infos Relatório'!$B450,'Faturamento SP3'!$Z$2:$Z$692,'Infos Relatório'!U$1)</f>
        <v>0</v>
      </c>
      <c r="V450" s="13">
        <f>SUMIFS('Faturamento SP3'!$G$2:$G$692,'Faturamento SP3'!$D$2:$D$692,'Infos Relatório'!$B$406,'Faturamento SP3'!$E$2:$E$692,'Infos Relatório'!$B450,'Faturamento SP3'!$Z$2:$Z$692,'Infos Relatório'!U$1)</f>
        <v>0</v>
      </c>
      <c r="W450" s="13">
        <f>SUMIFS('Faturamento SP3'!$J$2:$J$692,'Faturamento SP3'!$D$2:$D$692,'Infos Relatório'!$B$406,'Faturamento SP3'!$E$2:$E$692,'Infos Relatório'!$B450,'Faturamento SP3'!$Z$2:$Z$692,'Infos Relatório'!U$1)</f>
        <v>0</v>
      </c>
      <c r="X450" s="14">
        <f>SUMIFS('Faturamento SP3'!$O$2:$O$692,'Faturamento SP3'!$D$2:$D$692,'Infos Relatório'!$B$406,'Faturamento SP3'!$E$2:$E$692,'Infos Relatório'!$B450,'Faturamento SP3'!$Z$2:$Z$692,'Infos Relatório'!U$1,'Faturamento SP3'!$T$2:$T$692,"Sim")+SUMIFS('Faturamento SP3'!$P$2:$P$692,'Faturamento SP3'!$D$2:$D$692,'Infos Relatório'!$B$406,'Faturamento SP3'!$E$2:$E$692,'Infos Relatório'!$B450,'Faturamento SP3'!$Z$2:$Z$692,'Infos Relatório'!U$1,'Faturamento SP3'!$T$2:$T$692,"Sim")</f>
        <v>0</v>
      </c>
      <c r="Y450" s="27" t="e">
        <f t="shared" si="160"/>
        <v>#DIV/0!</v>
      </c>
      <c r="Z450" s="24">
        <f>SUMIFS('Faturamento SP3'!$H$2:$H$692,'Faturamento SP3'!$D$2:$D$692,'Infos Relatório'!$B$406,'Faturamento SP3'!$E$2:$E$692,'Infos Relatório'!$B450,'Faturamento SP3'!$Z$2:$Z$692,'Infos Relatório'!U$1)</f>
        <v>0</v>
      </c>
      <c r="AA450" s="23">
        <f>COUNTIFS('Faturamento SP3'!$D$2:$D$692,'Infos Relatório'!$B$406,'Faturamento SP3'!$E$2:$E$692,'Infos Relatório'!$B450,'Faturamento SP3'!$Z$2:$Z$692,'Infos Relatório'!AA$1)</f>
        <v>0</v>
      </c>
      <c r="AB450" s="13">
        <f>SUMIFS('Faturamento SP3'!$G$2:$G$692,'Faturamento SP3'!$D$2:$D$692,'Infos Relatório'!$B$406,'Faturamento SP3'!$E$2:$E$692,'Infos Relatório'!$B450,'Faturamento SP3'!$Z$2:$Z$692,'Infos Relatório'!AA$1)</f>
        <v>0</v>
      </c>
      <c r="AC450" s="13">
        <f>SUMIFS('Faturamento SP3'!$J$2:$J$692,'Faturamento SP3'!$D$2:$D$692,'Infos Relatório'!$B$406,'Faturamento SP3'!$E$2:$E$692,'Infos Relatório'!$B450,'Faturamento SP3'!$Z$2:$Z$692,'Infos Relatório'!AA$1)</f>
        <v>0</v>
      </c>
      <c r="AD450" s="14">
        <f>SUMIFS('Faturamento SP3'!$O$2:$O$692,'Faturamento SP3'!$D$2:$D$692,'Infos Relatório'!$B$406,'Faturamento SP3'!$E$2:$E$692,'Infos Relatório'!$B450,'Faturamento SP3'!$Z$2:$Z$692,'Infos Relatório'!AA$1,'Faturamento SP3'!$T$2:$T$692,"Sim")+SUMIFS('Faturamento SP3'!$P$2:$P$692,'Faturamento SP3'!$D$2:$D$692,'Infos Relatório'!$B$406,'Faturamento SP3'!$E$2:$E$692,'Infos Relatório'!$B450,'Faturamento SP3'!$Z$2:$Z$692,'Infos Relatório'!AA$1,'Faturamento SP3'!$T$2:$T$692,"Sim")</f>
        <v>0</v>
      </c>
      <c r="AE450" s="27" t="e">
        <f t="shared" si="161"/>
        <v>#DIV/0!</v>
      </c>
      <c r="AF450" s="24">
        <f>SUMIFS('Faturamento SP3'!$H$2:$H$692,'Faturamento SP3'!$D$2:$D$692,'Infos Relatório'!$B$406,'Faturamento SP3'!$E$2:$E$692,'Infos Relatório'!$B450,'Faturamento SP3'!$Z$2:$Z$692,'Infos Relatório'!AA$1)</f>
        <v>0</v>
      </c>
      <c r="AG450" s="23">
        <f>COUNTIFS('Faturamento SP3'!$D$2:$D$692,'Infos Relatório'!$B$406,'Faturamento SP3'!$E$2:$E$692,'Infos Relatório'!$B450,'Faturamento SP3'!$Z$2:$Z$692,'Infos Relatório'!AG$1)</f>
        <v>0</v>
      </c>
      <c r="AH450" s="13">
        <f>SUMIFS('Faturamento SP3'!$G$2:$G$692,'Faturamento SP3'!$D$2:$D$692,'Infos Relatório'!$B$406,'Faturamento SP3'!$E$2:$E$692,'Infos Relatório'!$B450,'Faturamento SP3'!$Z$2:$Z$692,'Infos Relatório'!AG$1)</f>
        <v>0</v>
      </c>
      <c r="AI450" s="13">
        <f>SUMIFS('Faturamento SP3'!$J$2:$J$692,'Faturamento SP3'!$D$2:$D$692,'Infos Relatório'!$B$406,'Faturamento SP3'!$E$2:$E$692,'Infos Relatório'!$B450,'Faturamento SP3'!$Z$2:$Z$692,'Infos Relatório'!AG$1)</f>
        <v>0</v>
      </c>
      <c r="AJ450" s="14">
        <f>SUMIFS('Faturamento SP3'!$O$2:$O$692,'Faturamento SP3'!$D$2:$D$692,'Infos Relatório'!$B$406,'Faturamento SP3'!$E$2:$E$692,'Infos Relatório'!$B450,'Faturamento SP3'!$Z$2:$Z$692,'Infos Relatório'!AG$1,'Faturamento SP3'!$T$2:$T$692,"Sim")+SUMIFS('Faturamento SP3'!$P$2:$P$692,'Faturamento SP3'!$D$2:$D$692,'Infos Relatório'!$B$406,'Faturamento SP3'!$E$2:$E$692,'Infos Relatório'!$B450,'Faturamento SP3'!$Z$2:$Z$692,'Infos Relatório'!AG$1,'Faturamento SP3'!$T$2:$T$692,"Sim")</f>
        <v>0</v>
      </c>
      <c r="AK450" s="27" t="e">
        <f t="shared" si="162"/>
        <v>#DIV/0!</v>
      </c>
      <c r="AL450" s="24">
        <f>SUMIFS('Faturamento SP3'!$H$2:$H$692,'Faturamento SP3'!$D$2:$D$692,'Infos Relatório'!$B$406,'Faturamento SP3'!$E$2:$E$692,'Infos Relatório'!$B450,'Faturamento SP3'!$Z$2:$Z$692,'Infos Relatório'!AG$1)</f>
        <v>0</v>
      </c>
      <c r="AM450" s="23">
        <f>COUNTIFS('Faturamento SP3'!$D$2:$D$692,'Infos Relatório'!$B$406,'Faturamento SP3'!$E$2:$E$692,'Infos Relatório'!$B450,'Faturamento SP3'!$Z$2:$Z$692,'Infos Relatório'!AM$1)</f>
        <v>0</v>
      </c>
      <c r="AN450" s="13">
        <f>SUMIFS('Faturamento SP3'!$G$2:$G$692,'Faturamento SP3'!$D$2:$D$692,'Infos Relatório'!$B$406,'Faturamento SP3'!$E$2:$E$692,'Infos Relatório'!$B450,'Faturamento SP3'!$Z$2:$Z$692,'Infos Relatório'!AM$1)</f>
        <v>0</v>
      </c>
      <c r="AO450" s="13">
        <f>SUMIFS('Faturamento SP3'!$J$2:$J$692,'Faturamento SP3'!$D$2:$D$692,'Infos Relatório'!$B$406,'Faturamento SP3'!$E$2:$E$692,'Infos Relatório'!$B450,'Faturamento SP3'!$Z$2:$Z$692,'Infos Relatório'!AM$1)</f>
        <v>0</v>
      </c>
      <c r="AP450" s="14">
        <f>SUMIFS('Faturamento SP3'!$O$2:$O$692,'Faturamento SP3'!$D$2:$D$692,'Infos Relatório'!$B$406,'Faturamento SP3'!$E$2:$E$692,'Infos Relatório'!$B450,'Faturamento SP3'!$Z$2:$Z$692,'Infos Relatório'!AM$1,'Faturamento SP3'!$T$2:$T$692,"Sim")+SUMIFS('Faturamento SP3'!$P$2:$P$692,'Faturamento SP3'!$D$2:$D$692,'Infos Relatório'!$B$406,'Faturamento SP3'!$E$2:$E$692,'Infos Relatório'!$B450,'Faturamento SP3'!$Z$2:$Z$692,'Infos Relatório'!AM$1,'Faturamento SP3'!$T$2:$T$692,"Sim")</f>
        <v>0</v>
      </c>
      <c r="AQ450" s="27" t="e">
        <f t="shared" si="163"/>
        <v>#DIV/0!</v>
      </c>
      <c r="AR450" s="24">
        <f>SUMIFS('Faturamento SP3'!$H$2:$H$692,'Faturamento SP3'!$D$2:$D$692,'Infos Relatório'!$B$406,'Faturamento SP3'!$E$2:$E$692,'Infos Relatório'!$B450,'Faturamento SP3'!$Z$2:$Z$692,'Infos Relatório'!AM$1)</f>
        <v>0</v>
      </c>
      <c r="AS450" s="23">
        <f>COUNTIFS('Faturamento SP3'!$D$2:$D$692,'Infos Relatório'!$B$406,'Faturamento SP3'!$E$2:$E$692,'Infos Relatório'!$B450,'Faturamento SP3'!$Z$2:$Z$692,'Infos Relatório'!AS$1)</f>
        <v>0</v>
      </c>
      <c r="AT450" s="13">
        <f>SUMIFS('Faturamento SP3'!$G$2:$G$692,'Faturamento SP3'!$D$2:$D$692,'Infos Relatório'!$B$406,'Faturamento SP3'!$E$2:$E$692,'Infos Relatório'!$B450,'Faturamento SP3'!$Z$2:$Z$692,'Infos Relatório'!AS$1)</f>
        <v>0</v>
      </c>
      <c r="AU450" s="13">
        <f>SUMIFS('Faturamento SP3'!$J$2:$J$692,'Faturamento SP3'!$D$2:$D$692,'Infos Relatório'!$B$406,'Faturamento SP3'!$E$2:$E$692,'Infos Relatório'!$B450,'Faturamento SP3'!$Z$2:$Z$692,'Infos Relatório'!AS$1)</f>
        <v>0</v>
      </c>
      <c r="AV450" s="14">
        <f>SUMIFS('Faturamento SP3'!$O$2:$O$692,'Faturamento SP3'!$D$2:$D$692,'Infos Relatório'!$B$406,'Faturamento SP3'!$E$2:$E$692,'Infos Relatório'!$B450,'Faturamento SP3'!$Z$2:$Z$692,'Infos Relatório'!AS$1,'Faturamento SP3'!$T$2:$T$692,"Sim")+SUMIFS('Faturamento SP3'!$P$2:$P$692,'Faturamento SP3'!$D$2:$D$692,'Infos Relatório'!$B$406,'Faturamento SP3'!$E$2:$E$692,'Infos Relatório'!$B450,'Faturamento SP3'!$Z$2:$Z$692,'Infos Relatório'!AS$1,'Faturamento SP3'!$T$2:$T$692,"Sim")</f>
        <v>0</v>
      </c>
      <c r="AW450" s="27" t="e">
        <f t="shared" si="164"/>
        <v>#DIV/0!</v>
      </c>
      <c r="AX450" s="24">
        <f>SUMIFS('Faturamento SP3'!$H$2:$H$692,'Faturamento SP3'!$D$2:$D$692,'Infos Relatório'!$B$406,'Faturamento SP3'!$E$2:$E$692,'Infos Relatório'!$B450,'Faturamento SP3'!$Z$2:$Z$692,'Infos Relatório'!AS$1)</f>
        <v>0</v>
      </c>
      <c r="AY450" s="23">
        <f>COUNTIFS('Faturamento SP3'!$D$2:$D$692,'Infos Relatório'!$B$406,'Faturamento SP3'!$E$2:$E$692,'Infos Relatório'!$B450,'Faturamento SP3'!$Z$2:$Z$692,'Infos Relatório'!AY$1)</f>
        <v>0</v>
      </c>
      <c r="AZ450" s="13">
        <f>SUMIFS('Faturamento SP3'!$G$2:$G$692,'Faturamento SP3'!$D$2:$D$692,'Infos Relatório'!$B$406,'Faturamento SP3'!$E$2:$E$692,'Infos Relatório'!$B450,'Faturamento SP3'!$Z$2:$Z$692,'Infos Relatório'!AY$1)</f>
        <v>0</v>
      </c>
      <c r="BA450" s="13">
        <f>SUMIFS('Faturamento SP3'!$J$2:$J$692,'Faturamento SP3'!$D$2:$D$692,'Infos Relatório'!$B$406,'Faturamento SP3'!$E$2:$E$692,'Infos Relatório'!$B450,'Faturamento SP3'!$Z$2:$Z$692,'Infos Relatório'!AY$1)</f>
        <v>0</v>
      </c>
      <c r="BB450" s="14">
        <f>SUMIFS('Faturamento SP3'!$O$2:$O$692,'Faturamento SP3'!$D$2:$D$692,'Infos Relatório'!$B$406,'Faturamento SP3'!$E$2:$E$692,'Infos Relatório'!$B450,'Faturamento SP3'!$Z$2:$Z$692,'Infos Relatório'!AY$1,'Faturamento SP3'!$T$2:$T$692,"Sim")+SUMIFS('Faturamento SP3'!$P$2:$P$692,'Faturamento SP3'!$D$2:$D$692,'Infos Relatório'!$B$406,'Faturamento SP3'!$E$2:$E$692,'Infos Relatório'!$B450,'Faturamento SP3'!$Z$2:$Z$692,'Infos Relatório'!AY$1,'Faturamento SP3'!$T$2:$T$692,"Sim")</f>
        <v>0</v>
      </c>
      <c r="BC450" s="27" t="e">
        <f t="shared" si="165"/>
        <v>#DIV/0!</v>
      </c>
      <c r="BD450" s="24">
        <f>SUMIFS('Faturamento SP3'!$H$2:$H$692,'Faturamento SP3'!$D$2:$D$692,'Infos Relatório'!$B$406,'Faturamento SP3'!$E$2:$E$692,'Infos Relatório'!$B450,'Faturamento SP3'!$Z$2:$Z$692,'Infos Relatório'!AY$1)</f>
        <v>0</v>
      </c>
      <c r="BE450" s="23">
        <f>COUNTIFS('Faturamento SP3'!$D$2:$D$692,'Infos Relatório'!$B$406,'Faturamento SP3'!$E$2:$E$692,'Infos Relatório'!$B450,'Faturamento SP3'!$Z$2:$Z$692,'Infos Relatório'!BE$1)</f>
        <v>0</v>
      </c>
      <c r="BF450" s="13">
        <f>SUMIFS('Faturamento SP3'!$G$2:$G$692,'Faturamento SP3'!$D$2:$D$692,'Infos Relatório'!$B$406,'Faturamento SP3'!$E$2:$E$692,'Infos Relatório'!$B450,'Faturamento SP3'!$Z$2:$Z$692,'Infos Relatório'!BE$1)</f>
        <v>0</v>
      </c>
      <c r="BG450" s="13">
        <f>SUMIFS('Faturamento SP3'!$J$2:$J$692,'Faturamento SP3'!$D$2:$D$692,'Infos Relatório'!$B$406,'Faturamento SP3'!$E$2:$E$692,'Infos Relatório'!$B450,'Faturamento SP3'!$Z$2:$Z$692,'Infos Relatório'!BE$1)</f>
        <v>0</v>
      </c>
      <c r="BH450" s="14">
        <f>SUMIFS('Faturamento SP3'!$O$2:$O$692,'Faturamento SP3'!$D$2:$D$692,'Infos Relatório'!$B$406,'Faturamento SP3'!$E$2:$E$692,'Infos Relatório'!$B450,'Faturamento SP3'!$Z$2:$Z$692,'Infos Relatório'!BE$1,'Faturamento SP3'!$T$2:$T$692,"Sim")+SUMIFS('Faturamento SP3'!$P$2:$P$692,'Faturamento SP3'!$D$2:$D$692,'Infos Relatório'!$B$406,'Faturamento SP3'!$E$2:$E$692,'Infos Relatório'!$B450,'Faturamento SP3'!$Z$2:$Z$692,'Infos Relatório'!BE$1,'Faturamento SP3'!$T$2:$T$692,"Sim")</f>
        <v>0</v>
      </c>
      <c r="BI450" s="27" t="e">
        <f t="shared" si="166"/>
        <v>#DIV/0!</v>
      </c>
      <c r="BJ450" s="24">
        <f>SUMIFS('Faturamento SP3'!$H$2:$H$692,'Faturamento SP3'!$D$2:$D$692,'Infos Relatório'!$B$406,'Faturamento SP3'!$E$2:$E$692,'Infos Relatório'!$B450,'Faturamento SP3'!$Z$2:$Z$692,'Infos Relatório'!BE$1)</f>
        <v>0</v>
      </c>
      <c r="BK450" s="23">
        <f>COUNTIFS('Faturamento SP3'!$D$2:$D$692,'Infos Relatório'!$B$406,'Faturamento SP3'!$E$2:$E$692,'Infos Relatório'!$B450,'Faturamento SP3'!$Z$2:$Z$692,'Infos Relatório'!BK$1)</f>
        <v>0</v>
      </c>
      <c r="BL450" s="13">
        <f>SUMIFS('Faturamento SP3'!$G$2:$G$692,'Faturamento SP3'!$D$2:$D$692,'Infos Relatório'!$B$406,'Faturamento SP3'!$E$2:$E$692,'Infos Relatório'!$B450,'Faturamento SP3'!$Z$2:$Z$692,'Infos Relatório'!BK$1)</f>
        <v>0</v>
      </c>
      <c r="BM450" s="13">
        <f>SUMIFS('Faturamento SP3'!$J$2:$J$692,'Faturamento SP3'!$D$2:$D$692,'Infos Relatório'!$B$406,'Faturamento SP3'!$E$2:$E$692,'Infos Relatório'!$B450,'Faturamento SP3'!$Z$2:$Z$692,'Infos Relatório'!BK$1)</f>
        <v>0</v>
      </c>
      <c r="BN450" s="14">
        <f>SUMIFS('Faturamento SP3'!$O$2:$O$692,'Faturamento SP3'!$D$2:$D$692,'Infos Relatório'!$B$406,'Faturamento SP3'!$E$2:$E$692,'Infos Relatório'!$B450,'Faturamento SP3'!$Z$2:$Z$692,'Infos Relatório'!BK$1,'Faturamento SP3'!$T$2:$T$692,"Sim")+SUMIFS('Faturamento SP3'!$P$2:$P$692,'Faturamento SP3'!$D$2:$D$692,'Infos Relatório'!$B$406,'Faturamento SP3'!$E$2:$E$692,'Infos Relatório'!$B450,'Faturamento SP3'!$Z$2:$Z$692,'Infos Relatório'!BK$1,'Faturamento SP3'!$T$2:$T$692,"Sim")</f>
        <v>0</v>
      </c>
      <c r="BO450" s="27" t="e">
        <f t="shared" si="167"/>
        <v>#DIV/0!</v>
      </c>
      <c r="BP450" s="24">
        <f>SUMIFS('Faturamento SP3'!$H$2:$H$692,'Faturamento SP3'!$D$2:$D$692,'Infos Relatório'!$B$406,'Faturamento SP3'!$E$2:$E$692,'Infos Relatório'!$B450,'Faturamento SP3'!$Z$2:$Z$692,'Infos Relatório'!BK$1)</f>
        <v>0</v>
      </c>
      <c r="BQ450" s="23">
        <f>COUNTIFS('Faturamento SP3'!$D$2:$D$692,'Infos Relatório'!$B$406,'Faturamento SP3'!$E$2:$E$692,'Infos Relatório'!$B450,'Faturamento SP3'!$Z$2:$Z$692,'Infos Relatório'!BQ$1)</f>
        <v>0</v>
      </c>
      <c r="BR450" s="13">
        <f>SUMIFS('Faturamento SP3'!$G$2:$G$692,'Faturamento SP3'!$D$2:$D$692,'Infos Relatório'!$B$406,'Faturamento SP3'!$E$2:$E$692,'Infos Relatório'!$B450,'Faturamento SP3'!$Z$2:$Z$692,'Infos Relatório'!BQ$1)</f>
        <v>0</v>
      </c>
      <c r="BS450" s="13">
        <f>SUMIFS('Faturamento SP3'!$J$2:$J$692,'Faturamento SP3'!$D$2:$D$692,'Infos Relatório'!$B$406,'Faturamento SP3'!$E$2:$E$692,'Infos Relatório'!$B450,'Faturamento SP3'!$Z$2:$Z$692,'Infos Relatório'!BQ$1)</f>
        <v>0</v>
      </c>
      <c r="BT450" s="14">
        <f>SUMIFS('Faturamento SP3'!$O$2:$O$692,'Faturamento SP3'!$D$2:$D$692,'Infos Relatório'!$B$406,'Faturamento SP3'!$E$2:$E$692,'Infos Relatório'!$B450,'Faturamento SP3'!$Z$2:$Z$692,'Infos Relatório'!BQ$1,'Faturamento SP3'!$T$2:$T$692,"Sim")+SUMIFS('Faturamento SP3'!$P$2:$P$692,'Faturamento SP3'!$D$2:$D$692,'Infos Relatório'!$B$406,'Faturamento SP3'!$E$2:$E$692,'Infos Relatório'!$B450,'Faturamento SP3'!$Z$2:$Z$692,'Infos Relatório'!BQ$1,'Faturamento SP3'!$T$2:$T$692,"Sim")</f>
        <v>0</v>
      </c>
      <c r="BU450" s="27" t="e">
        <f t="shared" si="168"/>
        <v>#DIV/0!</v>
      </c>
      <c r="BV450" s="24">
        <f>SUMIFS('Faturamento SP3'!$H$2:$H$692,'Faturamento SP3'!$D$2:$D$692,'Infos Relatório'!$B$406,'Faturamento SP3'!$E$2:$E$692,'Infos Relatório'!$B450,'Faturamento SP3'!$Z$2:$Z$692,'Infos Relatório'!BQ$1)</f>
        <v>0</v>
      </c>
    </row>
    <row r="451" spans="2:74">
      <c r="B451" s="17" t="s">
        <v>51</v>
      </c>
      <c r="C451" s="23">
        <f>COUNTIFS('Faturamento SP3'!$D$2:$D$692,'Infos Relatório'!$B$406,'Faturamento SP3'!$E$2:$E$692,'Infos Relatório'!$B451,'Faturamento SP3'!$Z$2:$Z$692,'Infos Relatório'!C$1)</f>
        <v>0</v>
      </c>
      <c r="D451" s="13">
        <f>SUMIFS('Faturamento SP3'!$G$2:$G$692,'Faturamento SP3'!$D$2:$D$692,'Infos Relatório'!$B$406,'Faturamento SP3'!$E$2:$E$692,'Infos Relatório'!$B451,'Faturamento SP3'!$Z$2:$Z$692,'Infos Relatório'!C$1)</f>
        <v>0</v>
      </c>
      <c r="E451" s="13">
        <f>SUMIFS('Faturamento SP3'!$J$2:$J$692,'Faturamento SP3'!$D$2:$D$692,'Infos Relatório'!$B$406,'Faturamento SP3'!$E$2:$E$692,'Infos Relatório'!$B451,'Faturamento SP3'!$Z$2:$Z$692,'Infos Relatório'!C$1)</f>
        <v>0</v>
      </c>
      <c r="F451" s="14">
        <f>SUMIFS('Faturamento SP3'!$O$2:$O$692,'Faturamento SP3'!$D$2:$D$692,'Infos Relatório'!$B$406,'Faturamento SP3'!$E$2:$E$692,'Infos Relatório'!$B451,'Faturamento SP3'!$Z$2:$Z$692,'Infos Relatório'!C$1,'Faturamento SP3'!$T$2:$T$692,"Sim")+SUMIFS('Faturamento SP3'!$P$2:$P$692,'Faturamento SP3'!$D$2:$D$692,'Infos Relatório'!$B$406,'Faturamento SP3'!$E$2:$E$692,'Infos Relatório'!$B451,'Faturamento SP3'!$Z$2:$Z$692,'Infos Relatório'!C$1,'Faturamento SP3'!$T$2:$T$692,"Sim")</f>
        <v>0</v>
      </c>
      <c r="G451" s="27" t="e">
        <f t="shared" si="157"/>
        <v>#DIV/0!</v>
      </c>
      <c r="H451" s="24">
        <f>SUMIFS('Faturamento SP3'!$H$2:$H$692,'Faturamento SP3'!$D$2:$D$692,'Infos Relatório'!$B$406,'Faturamento SP3'!$E$2:$E$692,'Infos Relatório'!$B451,'Faturamento SP3'!$Z$2:$Z$692,'Infos Relatório'!C$1)</f>
        <v>0</v>
      </c>
      <c r="I451" s="23">
        <f>COUNTIFS('Faturamento SP3'!$D$2:$D$692,'Infos Relatório'!$B$406,'Faturamento SP3'!$E$2:$E$692,'Infos Relatório'!$B451,'Faturamento SP3'!$Z$2:$Z$692,'Infos Relatório'!I$1)</f>
        <v>0</v>
      </c>
      <c r="J451" s="13">
        <f>SUMIFS('Faturamento SP3'!$G$2:$G$692,'Faturamento SP3'!$D$2:$D$692,'Infos Relatório'!$B$406,'Faturamento SP3'!$E$2:$E$692,'Infos Relatório'!$B451,'Faturamento SP3'!$Z$2:$Z$692,'Infos Relatório'!I$1)</f>
        <v>0</v>
      </c>
      <c r="K451" s="13">
        <f>SUMIFS('Faturamento SP3'!$J$2:$J$692,'Faturamento SP3'!$D$2:$D$692,'Infos Relatório'!$B$406,'Faturamento SP3'!$E$2:$E$692,'Infos Relatório'!$B451,'Faturamento SP3'!$Z$2:$Z$692,'Infos Relatório'!I$1)</f>
        <v>0</v>
      </c>
      <c r="L451" s="14">
        <f>SUMIFS('Faturamento SP3'!$O$2:$O$692,'Faturamento SP3'!$D$2:$D$692,'Infos Relatório'!$B$406,'Faturamento SP3'!$E$2:$E$692,'Infos Relatório'!$B451,'Faturamento SP3'!$Z$2:$Z$692,'Infos Relatório'!I$1,'Faturamento SP3'!$T$2:$T$692,"Sim")+SUMIFS('Faturamento SP3'!$P$2:$P$692,'Faturamento SP3'!$D$2:$D$692,'Infos Relatório'!$B$406,'Faturamento SP3'!$E$2:$E$692,'Infos Relatório'!$B451,'Faturamento SP3'!$Z$2:$Z$692,'Infos Relatório'!I$1,'Faturamento SP3'!$T$2:$T$692,"Sim")</f>
        <v>0</v>
      </c>
      <c r="M451" s="27" t="e">
        <f t="shared" si="158"/>
        <v>#DIV/0!</v>
      </c>
      <c r="N451" s="24">
        <f>SUMIFS('Faturamento SP3'!$H$2:$H$692,'Faturamento SP3'!$D$2:$D$692,'Infos Relatório'!$B$406,'Faturamento SP3'!$E$2:$E$692,'Infos Relatório'!$B451,'Faturamento SP3'!$Z$2:$Z$692,'Infos Relatório'!I$1)</f>
        <v>0</v>
      </c>
      <c r="O451" s="23">
        <f>COUNTIFS('Faturamento SP3'!$D$2:$D$692,'Infos Relatório'!$B$406,'Faturamento SP3'!$E$2:$E$692,'Infos Relatório'!$B451,'Faturamento SP3'!$Z$2:$Z$692,'Infos Relatório'!O$1)</f>
        <v>0</v>
      </c>
      <c r="P451" s="13">
        <f>SUMIFS('Faturamento SP3'!$G$2:$G$692,'Faturamento SP3'!$D$2:$D$692,'Infos Relatório'!$B$406,'Faturamento SP3'!$E$2:$E$692,'Infos Relatório'!$B451,'Faturamento SP3'!$Z$2:$Z$692,'Infos Relatório'!O$1)</f>
        <v>0</v>
      </c>
      <c r="Q451" s="13">
        <f>SUMIFS('Faturamento SP3'!$J$2:$J$692,'Faturamento SP3'!$D$2:$D$692,'Infos Relatório'!$B$406,'Faturamento SP3'!$E$2:$E$692,'Infos Relatório'!$B451,'Faturamento SP3'!$Z$2:$Z$692,'Infos Relatório'!O$1)</f>
        <v>0</v>
      </c>
      <c r="R451" s="14">
        <f>SUMIFS('Faturamento SP3'!$O$2:$O$692,'Faturamento SP3'!$D$2:$D$692,'Infos Relatório'!$B$406,'Faturamento SP3'!$E$2:$E$692,'Infos Relatório'!$B451,'Faturamento SP3'!$Z$2:$Z$692,'Infos Relatório'!O$1,'Faturamento SP3'!$T$2:$T$692,"Sim")+SUMIFS('Faturamento SP3'!$P$2:$P$692,'Faturamento SP3'!$D$2:$D$692,'Infos Relatório'!$B$406,'Faturamento SP3'!$E$2:$E$692,'Infos Relatório'!$B451,'Faturamento SP3'!$Z$2:$Z$692,'Infos Relatório'!O$1,'Faturamento SP3'!$T$2:$T$692,"Sim")</f>
        <v>0</v>
      </c>
      <c r="S451" s="27" t="e">
        <f t="shared" si="159"/>
        <v>#DIV/0!</v>
      </c>
      <c r="T451" s="24">
        <f>SUMIFS('Faturamento SP3'!$H$2:$H$692,'Faturamento SP3'!$D$2:$D$692,'Infos Relatório'!$B$406,'Faturamento SP3'!$E$2:$E$692,'Infos Relatório'!$B451,'Faturamento SP3'!$Z$2:$Z$692,'Infos Relatório'!O$1)</f>
        <v>0</v>
      </c>
      <c r="U451" s="23">
        <f>COUNTIFS('Faturamento SP3'!$D$2:$D$692,'Infos Relatório'!$B$406,'Faturamento SP3'!$E$2:$E$692,'Infos Relatório'!$B451,'Faturamento SP3'!$Z$2:$Z$692,'Infos Relatório'!U$1)</f>
        <v>0</v>
      </c>
      <c r="V451" s="13">
        <f>SUMIFS('Faturamento SP3'!$G$2:$G$692,'Faturamento SP3'!$D$2:$D$692,'Infos Relatório'!$B$406,'Faturamento SP3'!$E$2:$E$692,'Infos Relatório'!$B451,'Faturamento SP3'!$Z$2:$Z$692,'Infos Relatório'!U$1)</f>
        <v>0</v>
      </c>
      <c r="W451" s="13">
        <f>SUMIFS('Faturamento SP3'!$J$2:$J$692,'Faturamento SP3'!$D$2:$D$692,'Infos Relatório'!$B$406,'Faturamento SP3'!$E$2:$E$692,'Infos Relatório'!$B451,'Faturamento SP3'!$Z$2:$Z$692,'Infos Relatório'!U$1)</f>
        <v>0</v>
      </c>
      <c r="X451" s="14">
        <f>SUMIFS('Faturamento SP3'!$O$2:$O$692,'Faturamento SP3'!$D$2:$D$692,'Infos Relatório'!$B$406,'Faturamento SP3'!$E$2:$E$692,'Infos Relatório'!$B451,'Faturamento SP3'!$Z$2:$Z$692,'Infos Relatório'!U$1,'Faturamento SP3'!$T$2:$T$692,"Sim")+SUMIFS('Faturamento SP3'!$P$2:$P$692,'Faturamento SP3'!$D$2:$D$692,'Infos Relatório'!$B$406,'Faturamento SP3'!$E$2:$E$692,'Infos Relatório'!$B451,'Faturamento SP3'!$Z$2:$Z$692,'Infos Relatório'!U$1,'Faturamento SP3'!$T$2:$T$692,"Sim")</f>
        <v>0</v>
      </c>
      <c r="Y451" s="27" t="e">
        <f t="shared" si="160"/>
        <v>#DIV/0!</v>
      </c>
      <c r="Z451" s="24">
        <f>SUMIFS('Faturamento SP3'!$H$2:$H$692,'Faturamento SP3'!$D$2:$D$692,'Infos Relatório'!$B$406,'Faturamento SP3'!$E$2:$E$692,'Infos Relatório'!$B451,'Faturamento SP3'!$Z$2:$Z$692,'Infos Relatório'!U$1)</f>
        <v>0</v>
      </c>
      <c r="AA451" s="23">
        <f>COUNTIFS('Faturamento SP3'!$D$2:$D$692,'Infos Relatório'!$B$406,'Faturamento SP3'!$E$2:$E$692,'Infos Relatório'!$B451,'Faturamento SP3'!$Z$2:$Z$692,'Infos Relatório'!AA$1)</f>
        <v>0</v>
      </c>
      <c r="AB451" s="13">
        <f>SUMIFS('Faturamento SP3'!$G$2:$G$692,'Faturamento SP3'!$D$2:$D$692,'Infos Relatório'!$B$406,'Faturamento SP3'!$E$2:$E$692,'Infos Relatório'!$B451,'Faturamento SP3'!$Z$2:$Z$692,'Infos Relatório'!AA$1)</f>
        <v>0</v>
      </c>
      <c r="AC451" s="13">
        <f>SUMIFS('Faturamento SP3'!$J$2:$J$692,'Faturamento SP3'!$D$2:$D$692,'Infos Relatório'!$B$406,'Faturamento SP3'!$E$2:$E$692,'Infos Relatório'!$B451,'Faturamento SP3'!$Z$2:$Z$692,'Infos Relatório'!AA$1)</f>
        <v>0</v>
      </c>
      <c r="AD451" s="14">
        <f>SUMIFS('Faturamento SP3'!$O$2:$O$692,'Faturamento SP3'!$D$2:$D$692,'Infos Relatório'!$B$406,'Faturamento SP3'!$E$2:$E$692,'Infos Relatório'!$B451,'Faturamento SP3'!$Z$2:$Z$692,'Infos Relatório'!AA$1,'Faturamento SP3'!$T$2:$T$692,"Sim")+SUMIFS('Faturamento SP3'!$P$2:$P$692,'Faturamento SP3'!$D$2:$D$692,'Infos Relatório'!$B$406,'Faturamento SP3'!$E$2:$E$692,'Infos Relatório'!$B451,'Faturamento SP3'!$Z$2:$Z$692,'Infos Relatório'!AA$1,'Faturamento SP3'!$T$2:$T$692,"Sim")</f>
        <v>0</v>
      </c>
      <c r="AE451" s="27" t="e">
        <f t="shared" si="161"/>
        <v>#DIV/0!</v>
      </c>
      <c r="AF451" s="24">
        <f>SUMIFS('Faturamento SP3'!$H$2:$H$692,'Faturamento SP3'!$D$2:$D$692,'Infos Relatório'!$B$406,'Faturamento SP3'!$E$2:$E$692,'Infos Relatório'!$B451,'Faturamento SP3'!$Z$2:$Z$692,'Infos Relatório'!AA$1)</f>
        <v>0</v>
      </c>
      <c r="AG451" s="23">
        <f>COUNTIFS('Faturamento SP3'!$D$2:$D$692,'Infos Relatório'!$B$406,'Faturamento SP3'!$E$2:$E$692,'Infos Relatório'!$B451,'Faturamento SP3'!$Z$2:$Z$692,'Infos Relatório'!AG$1)</f>
        <v>0</v>
      </c>
      <c r="AH451" s="13">
        <f>SUMIFS('Faturamento SP3'!$G$2:$G$692,'Faturamento SP3'!$D$2:$D$692,'Infos Relatório'!$B$406,'Faturamento SP3'!$E$2:$E$692,'Infos Relatório'!$B451,'Faturamento SP3'!$Z$2:$Z$692,'Infos Relatório'!AG$1)</f>
        <v>0</v>
      </c>
      <c r="AI451" s="13">
        <f>SUMIFS('Faturamento SP3'!$J$2:$J$692,'Faturamento SP3'!$D$2:$D$692,'Infos Relatório'!$B$406,'Faturamento SP3'!$E$2:$E$692,'Infos Relatório'!$B451,'Faturamento SP3'!$Z$2:$Z$692,'Infos Relatório'!AG$1)</f>
        <v>0</v>
      </c>
      <c r="AJ451" s="14">
        <f>SUMIFS('Faturamento SP3'!$O$2:$O$692,'Faturamento SP3'!$D$2:$D$692,'Infos Relatório'!$B$406,'Faturamento SP3'!$E$2:$E$692,'Infos Relatório'!$B451,'Faturamento SP3'!$Z$2:$Z$692,'Infos Relatório'!AG$1,'Faturamento SP3'!$T$2:$T$692,"Sim")+SUMIFS('Faturamento SP3'!$P$2:$P$692,'Faturamento SP3'!$D$2:$D$692,'Infos Relatório'!$B$406,'Faturamento SP3'!$E$2:$E$692,'Infos Relatório'!$B451,'Faturamento SP3'!$Z$2:$Z$692,'Infos Relatório'!AG$1,'Faturamento SP3'!$T$2:$T$692,"Sim")</f>
        <v>0</v>
      </c>
      <c r="AK451" s="27" t="e">
        <f t="shared" si="162"/>
        <v>#DIV/0!</v>
      </c>
      <c r="AL451" s="24">
        <f>SUMIFS('Faturamento SP3'!$H$2:$H$692,'Faturamento SP3'!$D$2:$D$692,'Infos Relatório'!$B$406,'Faturamento SP3'!$E$2:$E$692,'Infos Relatório'!$B451,'Faturamento SP3'!$Z$2:$Z$692,'Infos Relatório'!AG$1)</f>
        <v>0</v>
      </c>
      <c r="AM451" s="23">
        <f>COUNTIFS('Faturamento SP3'!$D$2:$D$692,'Infos Relatório'!$B$406,'Faturamento SP3'!$E$2:$E$692,'Infos Relatório'!$B451,'Faturamento SP3'!$Z$2:$Z$692,'Infos Relatório'!AM$1)</f>
        <v>0</v>
      </c>
      <c r="AN451" s="13">
        <f>SUMIFS('Faturamento SP3'!$G$2:$G$692,'Faturamento SP3'!$D$2:$D$692,'Infos Relatório'!$B$406,'Faturamento SP3'!$E$2:$E$692,'Infos Relatório'!$B451,'Faturamento SP3'!$Z$2:$Z$692,'Infos Relatório'!AM$1)</f>
        <v>0</v>
      </c>
      <c r="AO451" s="13">
        <f>SUMIFS('Faturamento SP3'!$J$2:$J$692,'Faturamento SP3'!$D$2:$D$692,'Infos Relatório'!$B$406,'Faturamento SP3'!$E$2:$E$692,'Infos Relatório'!$B451,'Faturamento SP3'!$Z$2:$Z$692,'Infos Relatório'!AM$1)</f>
        <v>0</v>
      </c>
      <c r="AP451" s="14">
        <f>SUMIFS('Faturamento SP3'!$O$2:$O$692,'Faturamento SP3'!$D$2:$D$692,'Infos Relatório'!$B$406,'Faturamento SP3'!$E$2:$E$692,'Infos Relatório'!$B451,'Faturamento SP3'!$Z$2:$Z$692,'Infos Relatório'!AM$1,'Faturamento SP3'!$T$2:$T$692,"Sim")+SUMIFS('Faturamento SP3'!$P$2:$P$692,'Faturamento SP3'!$D$2:$D$692,'Infos Relatório'!$B$406,'Faturamento SP3'!$E$2:$E$692,'Infos Relatório'!$B451,'Faturamento SP3'!$Z$2:$Z$692,'Infos Relatório'!AM$1,'Faturamento SP3'!$T$2:$T$692,"Sim")</f>
        <v>0</v>
      </c>
      <c r="AQ451" s="27" t="e">
        <f t="shared" si="163"/>
        <v>#DIV/0!</v>
      </c>
      <c r="AR451" s="24">
        <f>SUMIFS('Faturamento SP3'!$H$2:$H$692,'Faturamento SP3'!$D$2:$D$692,'Infos Relatório'!$B$406,'Faturamento SP3'!$E$2:$E$692,'Infos Relatório'!$B451,'Faturamento SP3'!$Z$2:$Z$692,'Infos Relatório'!AM$1)</f>
        <v>0</v>
      </c>
      <c r="AS451" s="23">
        <f>COUNTIFS('Faturamento SP3'!$D$2:$D$692,'Infos Relatório'!$B$406,'Faturamento SP3'!$E$2:$E$692,'Infos Relatório'!$B451,'Faturamento SP3'!$Z$2:$Z$692,'Infos Relatório'!AS$1)</f>
        <v>0</v>
      </c>
      <c r="AT451" s="13">
        <f>SUMIFS('Faturamento SP3'!$G$2:$G$692,'Faturamento SP3'!$D$2:$D$692,'Infos Relatório'!$B$406,'Faturamento SP3'!$E$2:$E$692,'Infos Relatório'!$B451,'Faturamento SP3'!$Z$2:$Z$692,'Infos Relatório'!AS$1)</f>
        <v>0</v>
      </c>
      <c r="AU451" s="13">
        <f>SUMIFS('Faturamento SP3'!$J$2:$J$692,'Faturamento SP3'!$D$2:$D$692,'Infos Relatório'!$B$406,'Faturamento SP3'!$E$2:$E$692,'Infos Relatório'!$B451,'Faturamento SP3'!$Z$2:$Z$692,'Infos Relatório'!AS$1)</f>
        <v>0</v>
      </c>
      <c r="AV451" s="14">
        <f>SUMIFS('Faturamento SP3'!$O$2:$O$692,'Faturamento SP3'!$D$2:$D$692,'Infos Relatório'!$B$406,'Faturamento SP3'!$E$2:$E$692,'Infos Relatório'!$B451,'Faturamento SP3'!$Z$2:$Z$692,'Infos Relatório'!AS$1,'Faturamento SP3'!$T$2:$T$692,"Sim")+SUMIFS('Faturamento SP3'!$P$2:$P$692,'Faturamento SP3'!$D$2:$D$692,'Infos Relatório'!$B$406,'Faturamento SP3'!$E$2:$E$692,'Infos Relatório'!$B451,'Faturamento SP3'!$Z$2:$Z$692,'Infos Relatório'!AS$1,'Faturamento SP3'!$T$2:$T$692,"Sim")</f>
        <v>0</v>
      </c>
      <c r="AW451" s="27" t="e">
        <f t="shared" si="164"/>
        <v>#DIV/0!</v>
      </c>
      <c r="AX451" s="24">
        <f>SUMIFS('Faturamento SP3'!$H$2:$H$692,'Faturamento SP3'!$D$2:$D$692,'Infos Relatório'!$B$406,'Faturamento SP3'!$E$2:$E$692,'Infos Relatório'!$B451,'Faturamento SP3'!$Z$2:$Z$692,'Infos Relatório'!AS$1)</f>
        <v>0</v>
      </c>
      <c r="AY451" s="23">
        <f>COUNTIFS('Faturamento SP3'!$D$2:$D$692,'Infos Relatório'!$B$406,'Faturamento SP3'!$E$2:$E$692,'Infos Relatório'!$B451,'Faturamento SP3'!$Z$2:$Z$692,'Infos Relatório'!AY$1)</f>
        <v>0</v>
      </c>
      <c r="AZ451" s="13">
        <f>SUMIFS('Faturamento SP3'!$G$2:$G$692,'Faturamento SP3'!$D$2:$D$692,'Infos Relatório'!$B$406,'Faturamento SP3'!$E$2:$E$692,'Infos Relatório'!$B451,'Faturamento SP3'!$Z$2:$Z$692,'Infos Relatório'!AY$1)</f>
        <v>0</v>
      </c>
      <c r="BA451" s="13">
        <f>SUMIFS('Faturamento SP3'!$J$2:$J$692,'Faturamento SP3'!$D$2:$D$692,'Infos Relatório'!$B$406,'Faturamento SP3'!$E$2:$E$692,'Infos Relatório'!$B451,'Faturamento SP3'!$Z$2:$Z$692,'Infos Relatório'!AY$1)</f>
        <v>0</v>
      </c>
      <c r="BB451" s="14">
        <f>SUMIFS('Faturamento SP3'!$O$2:$O$692,'Faturamento SP3'!$D$2:$D$692,'Infos Relatório'!$B$406,'Faturamento SP3'!$E$2:$E$692,'Infos Relatório'!$B451,'Faturamento SP3'!$Z$2:$Z$692,'Infos Relatório'!AY$1,'Faturamento SP3'!$T$2:$T$692,"Sim")+SUMIFS('Faturamento SP3'!$P$2:$P$692,'Faturamento SP3'!$D$2:$D$692,'Infos Relatório'!$B$406,'Faturamento SP3'!$E$2:$E$692,'Infos Relatório'!$B451,'Faturamento SP3'!$Z$2:$Z$692,'Infos Relatório'!AY$1,'Faturamento SP3'!$T$2:$T$692,"Sim")</f>
        <v>0</v>
      </c>
      <c r="BC451" s="27" t="e">
        <f t="shared" si="165"/>
        <v>#DIV/0!</v>
      </c>
      <c r="BD451" s="24">
        <f>SUMIFS('Faturamento SP3'!$H$2:$H$692,'Faturamento SP3'!$D$2:$D$692,'Infos Relatório'!$B$406,'Faturamento SP3'!$E$2:$E$692,'Infos Relatório'!$B451,'Faturamento SP3'!$Z$2:$Z$692,'Infos Relatório'!AY$1)</f>
        <v>0</v>
      </c>
      <c r="BE451" s="23">
        <f>COUNTIFS('Faturamento SP3'!$D$2:$D$692,'Infos Relatório'!$B$406,'Faturamento SP3'!$E$2:$E$692,'Infos Relatório'!$B451,'Faturamento SP3'!$Z$2:$Z$692,'Infos Relatório'!BE$1)</f>
        <v>0</v>
      </c>
      <c r="BF451" s="13">
        <f>SUMIFS('Faturamento SP3'!$G$2:$G$692,'Faturamento SP3'!$D$2:$D$692,'Infos Relatório'!$B$406,'Faturamento SP3'!$E$2:$E$692,'Infos Relatório'!$B451,'Faturamento SP3'!$Z$2:$Z$692,'Infos Relatório'!BE$1)</f>
        <v>0</v>
      </c>
      <c r="BG451" s="13">
        <f>SUMIFS('Faturamento SP3'!$J$2:$J$692,'Faturamento SP3'!$D$2:$D$692,'Infos Relatório'!$B$406,'Faturamento SP3'!$E$2:$E$692,'Infos Relatório'!$B451,'Faturamento SP3'!$Z$2:$Z$692,'Infos Relatório'!BE$1)</f>
        <v>0</v>
      </c>
      <c r="BH451" s="14">
        <f>SUMIFS('Faturamento SP3'!$O$2:$O$692,'Faturamento SP3'!$D$2:$D$692,'Infos Relatório'!$B$406,'Faturamento SP3'!$E$2:$E$692,'Infos Relatório'!$B451,'Faturamento SP3'!$Z$2:$Z$692,'Infos Relatório'!BE$1,'Faturamento SP3'!$T$2:$T$692,"Sim")+SUMIFS('Faturamento SP3'!$P$2:$P$692,'Faturamento SP3'!$D$2:$D$692,'Infos Relatório'!$B$406,'Faturamento SP3'!$E$2:$E$692,'Infos Relatório'!$B451,'Faturamento SP3'!$Z$2:$Z$692,'Infos Relatório'!BE$1,'Faturamento SP3'!$T$2:$T$692,"Sim")</f>
        <v>0</v>
      </c>
      <c r="BI451" s="27" t="e">
        <f t="shared" si="166"/>
        <v>#DIV/0!</v>
      </c>
      <c r="BJ451" s="24">
        <f>SUMIFS('Faturamento SP3'!$H$2:$H$692,'Faturamento SP3'!$D$2:$D$692,'Infos Relatório'!$B$406,'Faturamento SP3'!$E$2:$E$692,'Infos Relatório'!$B451,'Faturamento SP3'!$Z$2:$Z$692,'Infos Relatório'!BE$1)</f>
        <v>0</v>
      </c>
      <c r="BK451" s="23">
        <f>COUNTIFS('Faturamento SP3'!$D$2:$D$692,'Infos Relatório'!$B$406,'Faturamento SP3'!$E$2:$E$692,'Infos Relatório'!$B451,'Faturamento SP3'!$Z$2:$Z$692,'Infos Relatório'!BK$1)</f>
        <v>0</v>
      </c>
      <c r="BL451" s="13">
        <f>SUMIFS('Faturamento SP3'!$G$2:$G$692,'Faturamento SP3'!$D$2:$D$692,'Infos Relatório'!$B$406,'Faturamento SP3'!$E$2:$E$692,'Infos Relatório'!$B451,'Faturamento SP3'!$Z$2:$Z$692,'Infos Relatório'!BK$1)</f>
        <v>0</v>
      </c>
      <c r="BM451" s="13">
        <f>SUMIFS('Faturamento SP3'!$J$2:$J$692,'Faturamento SP3'!$D$2:$D$692,'Infos Relatório'!$B$406,'Faturamento SP3'!$E$2:$E$692,'Infos Relatório'!$B451,'Faturamento SP3'!$Z$2:$Z$692,'Infos Relatório'!BK$1)</f>
        <v>0</v>
      </c>
      <c r="BN451" s="14">
        <f>SUMIFS('Faturamento SP3'!$O$2:$O$692,'Faturamento SP3'!$D$2:$D$692,'Infos Relatório'!$B$406,'Faturamento SP3'!$E$2:$E$692,'Infos Relatório'!$B451,'Faturamento SP3'!$Z$2:$Z$692,'Infos Relatório'!BK$1,'Faturamento SP3'!$T$2:$T$692,"Sim")+SUMIFS('Faturamento SP3'!$P$2:$P$692,'Faturamento SP3'!$D$2:$D$692,'Infos Relatório'!$B$406,'Faturamento SP3'!$E$2:$E$692,'Infos Relatório'!$B451,'Faturamento SP3'!$Z$2:$Z$692,'Infos Relatório'!BK$1,'Faturamento SP3'!$T$2:$T$692,"Sim")</f>
        <v>0</v>
      </c>
      <c r="BO451" s="27" t="e">
        <f t="shared" si="167"/>
        <v>#DIV/0!</v>
      </c>
      <c r="BP451" s="24">
        <f>SUMIFS('Faturamento SP3'!$H$2:$H$692,'Faturamento SP3'!$D$2:$D$692,'Infos Relatório'!$B$406,'Faturamento SP3'!$E$2:$E$692,'Infos Relatório'!$B451,'Faturamento SP3'!$Z$2:$Z$692,'Infos Relatório'!BK$1)</f>
        <v>0</v>
      </c>
      <c r="BQ451" s="23">
        <f>COUNTIFS('Faturamento SP3'!$D$2:$D$692,'Infos Relatório'!$B$406,'Faturamento SP3'!$E$2:$E$692,'Infos Relatório'!$B451,'Faturamento SP3'!$Z$2:$Z$692,'Infos Relatório'!BQ$1)</f>
        <v>0</v>
      </c>
      <c r="BR451" s="13">
        <f>SUMIFS('Faturamento SP3'!$G$2:$G$692,'Faturamento SP3'!$D$2:$D$692,'Infos Relatório'!$B$406,'Faturamento SP3'!$E$2:$E$692,'Infos Relatório'!$B451,'Faturamento SP3'!$Z$2:$Z$692,'Infos Relatório'!BQ$1)</f>
        <v>0</v>
      </c>
      <c r="BS451" s="13">
        <f>SUMIFS('Faturamento SP3'!$J$2:$J$692,'Faturamento SP3'!$D$2:$D$692,'Infos Relatório'!$B$406,'Faturamento SP3'!$E$2:$E$692,'Infos Relatório'!$B451,'Faturamento SP3'!$Z$2:$Z$692,'Infos Relatório'!BQ$1)</f>
        <v>0</v>
      </c>
      <c r="BT451" s="14">
        <f>SUMIFS('Faturamento SP3'!$O$2:$O$692,'Faturamento SP3'!$D$2:$D$692,'Infos Relatório'!$B$406,'Faturamento SP3'!$E$2:$E$692,'Infos Relatório'!$B451,'Faturamento SP3'!$Z$2:$Z$692,'Infos Relatório'!BQ$1,'Faturamento SP3'!$T$2:$T$692,"Sim")+SUMIFS('Faturamento SP3'!$P$2:$P$692,'Faturamento SP3'!$D$2:$D$692,'Infos Relatório'!$B$406,'Faturamento SP3'!$E$2:$E$692,'Infos Relatório'!$B451,'Faturamento SP3'!$Z$2:$Z$692,'Infos Relatório'!BQ$1,'Faturamento SP3'!$T$2:$T$692,"Sim")</f>
        <v>0</v>
      </c>
      <c r="BU451" s="27" t="e">
        <f t="shared" si="168"/>
        <v>#DIV/0!</v>
      </c>
      <c r="BV451" s="24">
        <f>SUMIFS('Faturamento SP3'!$H$2:$H$692,'Faturamento SP3'!$D$2:$D$692,'Infos Relatório'!$B$406,'Faturamento SP3'!$E$2:$E$692,'Infos Relatório'!$B451,'Faturamento SP3'!$Z$2:$Z$692,'Infos Relatório'!BQ$1)</f>
        <v>0</v>
      </c>
    </row>
    <row r="452" spans="2:74">
      <c r="B452" s="17" t="s">
        <v>52</v>
      </c>
      <c r="C452" s="23">
        <f>COUNTIFS('Faturamento SP3'!$D$2:$D$692,'Infos Relatório'!$B$406,'Faturamento SP3'!$E$2:$E$692,'Infos Relatório'!$B452,'Faturamento SP3'!$Z$2:$Z$692,'Infos Relatório'!C$1)</f>
        <v>0</v>
      </c>
      <c r="D452" s="13">
        <f>SUMIFS('Faturamento SP3'!$G$2:$G$692,'Faturamento SP3'!$D$2:$D$692,'Infos Relatório'!$B$406,'Faturamento SP3'!$E$2:$E$692,'Infos Relatório'!$B452,'Faturamento SP3'!$Z$2:$Z$692,'Infos Relatório'!C$1)</f>
        <v>0</v>
      </c>
      <c r="E452" s="13">
        <f>SUMIFS('Faturamento SP3'!$J$2:$J$692,'Faturamento SP3'!$D$2:$D$692,'Infos Relatório'!$B$406,'Faturamento SP3'!$E$2:$E$692,'Infos Relatório'!$B452,'Faturamento SP3'!$Z$2:$Z$692,'Infos Relatório'!C$1)</f>
        <v>0</v>
      </c>
      <c r="F452" s="14">
        <f>SUMIFS('Faturamento SP3'!$O$2:$O$692,'Faturamento SP3'!$D$2:$D$692,'Infos Relatório'!$B$406,'Faturamento SP3'!$E$2:$E$692,'Infos Relatório'!$B452,'Faturamento SP3'!$Z$2:$Z$692,'Infos Relatório'!C$1,'Faturamento SP3'!$T$2:$T$692,"Sim")+SUMIFS('Faturamento SP3'!$P$2:$P$692,'Faturamento SP3'!$D$2:$D$692,'Infos Relatório'!$B$406,'Faturamento SP3'!$E$2:$E$692,'Infos Relatório'!$B452,'Faturamento SP3'!$Z$2:$Z$692,'Infos Relatório'!C$1,'Faturamento SP3'!$T$2:$T$692,"Sim")</f>
        <v>0</v>
      </c>
      <c r="G452" s="27" t="e">
        <f t="shared" si="157"/>
        <v>#DIV/0!</v>
      </c>
      <c r="H452" s="24">
        <f>SUMIFS('Faturamento SP3'!$H$2:$H$692,'Faturamento SP3'!$D$2:$D$692,'Infos Relatório'!$B$406,'Faturamento SP3'!$E$2:$E$692,'Infos Relatório'!$B452,'Faturamento SP3'!$Z$2:$Z$692,'Infos Relatório'!C$1)</f>
        <v>0</v>
      </c>
      <c r="I452" s="23">
        <f>COUNTIFS('Faturamento SP3'!$D$2:$D$692,'Infos Relatório'!$B$406,'Faturamento SP3'!$E$2:$E$692,'Infos Relatório'!$B452,'Faturamento SP3'!$Z$2:$Z$692,'Infos Relatório'!I$1)</f>
        <v>0</v>
      </c>
      <c r="J452" s="13">
        <f>SUMIFS('Faturamento SP3'!$G$2:$G$692,'Faturamento SP3'!$D$2:$D$692,'Infos Relatório'!$B$406,'Faturamento SP3'!$E$2:$E$692,'Infos Relatório'!$B452,'Faturamento SP3'!$Z$2:$Z$692,'Infos Relatório'!I$1)</f>
        <v>0</v>
      </c>
      <c r="K452" s="13">
        <f>SUMIFS('Faturamento SP3'!$J$2:$J$692,'Faturamento SP3'!$D$2:$D$692,'Infos Relatório'!$B$406,'Faturamento SP3'!$E$2:$E$692,'Infos Relatório'!$B452,'Faturamento SP3'!$Z$2:$Z$692,'Infos Relatório'!I$1)</f>
        <v>0</v>
      </c>
      <c r="L452" s="14">
        <f>SUMIFS('Faturamento SP3'!$O$2:$O$692,'Faturamento SP3'!$D$2:$D$692,'Infos Relatório'!$B$406,'Faturamento SP3'!$E$2:$E$692,'Infos Relatório'!$B452,'Faturamento SP3'!$Z$2:$Z$692,'Infos Relatório'!I$1,'Faturamento SP3'!$T$2:$T$692,"Sim")+SUMIFS('Faturamento SP3'!$P$2:$P$692,'Faturamento SP3'!$D$2:$D$692,'Infos Relatório'!$B$406,'Faturamento SP3'!$E$2:$E$692,'Infos Relatório'!$B452,'Faturamento SP3'!$Z$2:$Z$692,'Infos Relatório'!I$1,'Faturamento SP3'!$T$2:$T$692,"Sim")</f>
        <v>0</v>
      </c>
      <c r="M452" s="27" t="e">
        <f t="shared" si="158"/>
        <v>#DIV/0!</v>
      </c>
      <c r="N452" s="24">
        <f>SUMIFS('Faturamento SP3'!$H$2:$H$692,'Faturamento SP3'!$D$2:$D$692,'Infos Relatório'!$B$406,'Faturamento SP3'!$E$2:$E$692,'Infos Relatório'!$B452,'Faturamento SP3'!$Z$2:$Z$692,'Infos Relatório'!I$1)</f>
        <v>0</v>
      </c>
      <c r="O452" s="23">
        <f>COUNTIFS('Faturamento SP3'!$D$2:$D$692,'Infos Relatório'!$B$406,'Faturamento SP3'!$E$2:$E$692,'Infos Relatório'!$B452,'Faturamento SP3'!$Z$2:$Z$692,'Infos Relatório'!O$1)</f>
        <v>0</v>
      </c>
      <c r="P452" s="13">
        <f>SUMIFS('Faturamento SP3'!$G$2:$G$692,'Faturamento SP3'!$D$2:$D$692,'Infos Relatório'!$B$406,'Faturamento SP3'!$E$2:$E$692,'Infos Relatório'!$B452,'Faturamento SP3'!$Z$2:$Z$692,'Infos Relatório'!O$1)</f>
        <v>0</v>
      </c>
      <c r="Q452" s="13">
        <f>SUMIFS('Faturamento SP3'!$J$2:$J$692,'Faturamento SP3'!$D$2:$D$692,'Infos Relatório'!$B$406,'Faturamento SP3'!$E$2:$E$692,'Infos Relatório'!$B452,'Faturamento SP3'!$Z$2:$Z$692,'Infos Relatório'!O$1)</f>
        <v>0</v>
      </c>
      <c r="R452" s="14">
        <f>SUMIFS('Faturamento SP3'!$O$2:$O$692,'Faturamento SP3'!$D$2:$D$692,'Infos Relatório'!$B$406,'Faturamento SP3'!$E$2:$E$692,'Infos Relatório'!$B452,'Faturamento SP3'!$Z$2:$Z$692,'Infos Relatório'!O$1,'Faturamento SP3'!$T$2:$T$692,"Sim")+SUMIFS('Faturamento SP3'!$P$2:$P$692,'Faturamento SP3'!$D$2:$D$692,'Infos Relatório'!$B$406,'Faturamento SP3'!$E$2:$E$692,'Infos Relatório'!$B452,'Faturamento SP3'!$Z$2:$Z$692,'Infos Relatório'!O$1,'Faturamento SP3'!$T$2:$T$692,"Sim")</f>
        <v>0</v>
      </c>
      <c r="S452" s="27" t="e">
        <f t="shared" si="159"/>
        <v>#DIV/0!</v>
      </c>
      <c r="T452" s="24">
        <f>SUMIFS('Faturamento SP3'!$H$2:$H$692,'Faturamento SP3'!$D$2:$D$692,'Infos Relatório'!$B$406,'Faturamento SP3'!$E$2:$E$692,'Infos Relatório'!$B452,'Faturamento SP3'!$Z$2:$Z$692,'Infos Relatório'!O$1)</f>
        <v>0</v>
      </c>
      <c r="U452" s="23">
        <f>COUNTIFS('Faturamento SP3'!$D$2:$D$692,'Infos Relatório'!$B$406,'Faturamento SP3'!$E$2:$E$692,'Infos Relatório'!$B452,'Faturamento SP3'!$Z$2:$Z$692,'Infos Relatório'!U$1)</f>
        <v>0</v>
      </c>
      <c r="V452" s="13">
        <f>SUMIFS('Faturamento SP3'!$G$2:$G$692,'Faturamento SP3'!$D$2:$D$692,'Infos Relatório'!$B$406,'Faturamento SP3'!$E$2:$E$692,'Infos Relatório'!$B452,'Faturamento SP3'!$Z$2:$Z$692,'Infos Relatório'!U$1)</f>
        <v>0</v>
      </c>
      <c r="W452" s="13">
        <f>SUMIFS('Faturamento SP3'!$J$2:$J$692,'Faturamento SP3'!$D$2:$D$692,'Infos Relatório'!$B$406,'Faturamento SP3'!$E$2:$E$692,'Infos Relatório'!$B452,'Faturamento SP3'!$Z$2:$Z$692,'Infos Relatório'!U$1)</f>
        <v>0</v>
      </c>
      <c r="X452" s="14">
        <f>SUMIFS('Faturamento SP3'!$O$2:$O$692,'Faturamento SP3'!$D$2:$D$692,'Infos Relatório'!$B$406,'Faturamento SP3'!$E$2:$E$692,'Infos Relatório'!$B452,'Faturamento SP3'!$Z$2:$Z$692,'Infos Relatório'!U$1,'Faturamento SP3'!$T$2:$T$692,"Sim")+SUMIFS('Faturamento SP3'!$P$2:$P$692,'Faturamento SP3'!$D$2:$D$692,'Infos Relatório'!$B$406,'Faturamento SP3'!$E$2:$E$692,'Infos Relatório'!$B452,'Faturamento SP3'!$Z$2:$Z$692,'Infos Relatório'!U$1,'Faturamento SP3'!$T$2:$T$692,"Sim")</f>
        <v>0</v>
      </c>
      <c r="Y452" s="27" t="e">
        <f t="shared" si="160"/>
        <v>#DIV/0!</v>
      </c>
      <c r="Z452" s="24">
        <f>SUMIFS('Faturamento SP3'!$H$2:$H$692,'Faturamento SP3'!$D$2:$D$692,'Infos Relatório'!$B$406,'Faturamento SP3'!$E$2:$E$692,'Infos Relatório'!$B452,'Faturamento SP3'!$Z$2:$Z$692,'Infos Relatório'!U$1)</f>
        <v>0</v>
      </c>
      <c r="AA452" s="23">
        <f>COUNTIFS('Faturamento SP3'!$D$2:$D$692,'Infos Relatório'!$B$406,'Faturamento SP3'!$E$2:$E$692,'Infos Relatório'!$B452,'Faturamento SP3'!$Z$2:$Z$692,'Infos Relatório'!AA$1)</f>
        <v>0</v>
      </c>
      <c r="AB452" s="13">
        <f>SUMIFS('Faturamento SP3'!$G$2:$G$692,'Faturamento SP3'!$D$2:$D$692,'Infos Relatório'!$B$406,'Faturamento SP3'!$E$2:$E$692,'Infos Relatório'!$B452,'Faturamento SP3'!$Z$2:$Z$692,'Infos Relatório'!AA$1)</f>
        <v>0</v>
      </c>
      <c r="AC452" s="13">
        <f>SUMIFS('Faturamento SP3'!$J$2:$J$692,'Faturamento SP3'!$D$2:$D$692,'Infos Relatório'!$B$406,'Faturamento SP3'!$E$2:$E$692,'Infos Relatório'!$B452,'Faturamento SP3'!$Z$2:$Z$692,'Infos Relatório'!AA$1)</f>
        <v>0</v>
      </c>
      <c r="AD452" s="14">
        <f>SUMIFS('Faturamento SP3'!$O$2:$O$692,'Faturamento SP3'!$D$2:$D$692,'Infos Relatório'!$B$406,'Faturamento SP3'!$E$2:$E$692,'Infos Relatório'!$B452,'Faturamento SP3'!$Z$2:$Z$692,'Infos Relatório'!AA$1,'Faturamento SP3'!$T$2:$T$692,"Sim")+SUMIFS('Faturamento SP3'!$P$2:$P$692,'Faturamento SP3'!$D$2:$D$692,'Infos Relatório'!$B$406,'Faturamento SP3'!$E$2:$E$692,'Infos Relatório'!$B452,'Faturamento SP3'!$Z$2:$Z$692,'Infos Relatório'!AA$1,'Faturamento SP3'!$T$2:$T$692,"Sim")</f>
        <v>0</v>
      </c>
      <c r="AE452" s="27" t="e">
        <f t="shared" si="161"/>
        <v>#DIV/0!</v>
      </c>
      <c r="AF452" s="24">
        <f>SUMIFS('Faturamento SP3'!$H$2:$H$692,'Faturamento SP3'!$D$2:$D$692,'Infos Relatório'!$B$406,'Faturamento SP3'!$E$2:$E$692,'Infos Relatório'!$B452,'Faturamento SP3'!$Z$2:$Z$692,'Infos Relatório'!AA$1)</f>
        <v>0</v>
      </c>
      <c r="AG452" s="23">
        <f>COUNTIFS('Faturamento SP3'!$D$2:$D$692,'Infos Relatório'!$B$406,'Faturamento SP3'!$E$2:$E$692,'Infos Relatório'!$B452,'Faturamento SP3'!$Z$2:$Z$692,'Infos Relatório'!AG$1)</f>
        <v>0</v>
      </c>
      <c r="AH452" s="13">
        <f>SUMIFS('Faturamento SP3'!$G$2:$G$692,'Faturamento SP3'!$D$2:$D$692,'Infos Relatório'!$B$406,'Faturamento SP3'!$E$2:$E$692,'Infos Relatório'!$B452,'Faturamento SP3'!$Z$2:$Z$692,'Infos Relatório'!AG$1)</f>
        <v>0</v>
      </c>
      <c r="AI452" s="13">
        <f>SUMIFS('Faturamento SP3'!$J$2:$J$692,'Faturamento SP3'!$D$2:$D$692,'Infos Relatório'!$B$406,'Faturamento SP3'!$E$2:$E$692,'Infos Relatório'!$B452,'Faturamento SP3'!$Z$2:$Z$692,'Infos Relatório'!AG$1)</f>
        <v>0</v>
      </c>
      <c r="AJ452" s="14">
        <f>SUMIFS('Faturamento SP3'!$O$2:$O$692,'Faturamento SP3'!$D$2:$D$692,'Infos Relatório'!$B$406,'Faturamento SP3'!$E$2:$E$692,'Infos Relatório'!$B452,'Faturamento SP3'!$Z$2:$Z$692,'Infos Relatório'!AG$1,'Faturamento SP3'!$T$2:$T$692,"Sim")+SUMIFS('Faturamento SP3'!$P$2:$P$692,'Faturamento SP3'!$D$2:$D$692,'Infos Relatório'!$B$406,'Faturamento SP3'!$E$2:$E$692,'Infos Relatório'!$B452,'Faturamento SP3'!$Z$2:$Z$692,'Infos Relatório'!AG$1,'Faturamento SP3'!$T$2:$T$692,"Sim")</f>
        <v>0</v>
      </c>
      <c r="AK452" s="27" t="e">
        <f t="shared" si="162"/>
        <v>#DIV/0!</v>
      </c>
      <c r="AL452" s="24">
        <f>SUMIFS('Faturamento SP3'!$H$2:$H$692,'Faturamento SP3'!$D$2:$D$692,'Infos Relatório'!$B$406,'Faturamento SP3'!$E$2:$E$692,'Infos Relatório'!$B452,'Faturamento SP3'!$Z$2:$Z$692,'Infos Relatório'!AG$1)</f>
        <v>0</v>
      </c>
      <c r="AM452" s="23">
        <f>COUNTIFS('Faturamento SP3'!$D$2:$D$692,'Infos Relatório'!$B$406,'Faturamento SP3'!$E$2:$E$692,'Infos Relatório'!$B452,'Faturamento SP3'!$Z$2:$Z$692,'Infos Relatório'!AM$1)</f>
        <v>0</v>
      </c>
      <c r="AN452" s="13">
        <f>SUMIFS('Faturamento SP3'!$G$2:$G$692,'Faturamento SP3'!$D$2:$D$692,'Infos Relatório'!$B$406,'Faturamento SP3'!$E$2:$E$692,'Infos Relatório'!$B452,'Faturamento SP3'!$Z$2:$Z$692,'Infos Relatório'!AM$1)</f>
        <v>0</v>
      </c>
      <c r="AO452" s="13">
        <f>SUMIFS('Faturamento SP3'!$J$2:$J$692,'Faturamento SP3'!$D$2:$D$692,'Infos Relatório'!$B$406,'Faturamento SP3'!$E$2:$E$692,'Infos Relatório'!$B452,'Faturamento SP3'!$Z$2:$Z$692,'Infos Relatório'!AM$1)</f>
        <v>0</v>
      </c>
      <c r="AP452" s="14">
        <f>SUMIFS('Faturamento SP3'!$O$2:$O$692,'Faturamento SP3'!$D$2:$D$692,'Infos Relatório'!$B$406,'Faturamento SP3'!$E$2:$E$692,'Infos Relatório'!$B452,'Faturamento SP3'!$Z$2:$Z$692,'Infos Relatório'!AM$1,'Faturamento SP3'!$T$2:$T$692,"Sim")+SUMIFS('Faturamento SP3'!$P$2:$P$692,'Faturamento SP3'!$D$2:$D$692,'Infos Relatório'!$B$406,'Faturamento SP3'!$E$2:$E$692,'Infos Relatório'!$B452,'Faturamento SP3'!$Z$2:$Z$692,'Infos Relatório'!AM$1,'Faturamento SP3'!$T$2:$T$692,"Sim")</f>
        <v>0</v>
      </c>
      <c r="AQ452" s="27" t="e">
        <f t="shared" si="163"/>
        <v>#DIV/0!</v>
      </c>
      <c r="AR452" s="24">
        <f>SUMIFS('Faturamento SP3'!$H$2:$H$692,'Faturamento SP3'!$D$2:$D$692,'Infos Relatório'!$B$406,'Faturamento SP3'!$E$2:$E$692,'Infos Relatório'!$B452,'Faturamento SP3'!$Z$2:$Z$692,'Infos Relatório'!AM$1)</f>
        <v>0</v>
      </c>
      <c r="AS452" s="23">
        <f>COUNTIFS('Faturamento SP3'!$D$2:$D$692,'Infos Relatório'!$B$406,'Faturamento SP3'!$E$2:$E$692,'Infos Relatório'!$B452,'Faturamento SP3'!$Z$2:$Z$692,'Infos Relatório'!AS$1)</f>
        <v>0</v>
      </c>
      <c r="AT452" s="13">
        <f>SUMIFS('Faturamento SP3'!$G$2:$G$692,'Faturamento SP3'!$D$2:$D$692,'Infos Relatório'!$B$406,'Faturamento SP3'!$E$2:$E$692,'Infos Relatório'!$B452,'Faturamento SP3'!$Z$2:$Z$692,'Infos Relatório'!AS$1)</f>
        <v>0</v>
      </c>
      <c r="AU452" s="13">
        <f>SUMIFS('Faturamento SP3'!$J$2:$J$692,'Faturamento SP3'!$D$2:$D$692,'Infos Relatório'!$B$406,'Faturamento SP3'!$E$2:$E$692,'Infos Relatório'!$B452,'Faturamento SP3'!$Z$2:$Z$692,'Infos Relatório'!AS$1)</f>
        <v>0</v>
      </c>
      <c r="AV452" s="14">
        <f>SUMIFS('Faturamento SP3'!$O$2:$O$692,'Faturamento SP3'!$D$2:$D$692,'Infos Relatório'!$B$406,'Faturamento SP3'!$E$2:$E$692,'Infos Relatório'!$B452,'Faturamento SP3'!$Z$2:$Z$692,'Infos Relatório'!AS$1,'Faturamento SP3'!$T$2:$T$692,"Sim")+SUMIFS('Faturamento SP3'!$P$2:$P$692,'Faturamento SP3'!$D$2:$D$692,'Infos Relatório'!$B$406,'Faturamento SP3'!$E$2:$E$692,'Infos Relatório'!$B452,'Faturamento SP3'!$Z$2:$Z$692,'Infos Relatório'!AS$1,'Faturamento SP3'!$T$2:$T$692,"Sim")</f>
        <v>0</v>
      </c>
      <c r="AW452" s="27" t="e">
        <f t="shared" si="164"/>
        <v>#DIV/0!</v>
      </c>
      <c r="AX452" s="24">
        <f>SUMIFS('Faturamento SP3'!$H$2:$H$692,'Faturamento SP3'!$D$2:$D$692,'Infos Relatório'!$B$406,'Faturamento SP3'!$E$2:$E$692,'Infos Relatório'!$B452,'Faturamento SP3'!$Z$2:$Z$692,'Infos Relatório'!AS$1)</f>
        <v>0</v>
      </c>
      <c r="AY452" s="23">
        <f>COUNTIFS('Faturamento SP3'!$D$2:$D$692,'Infos Relatório'!$B$406,'Faturamento SP3'!$E$2:$E$692,'Infos Relatório'!$B452,'Faturamento SP3'!$Z$2:$Z$692,'Infos Relatório'!AY$1)</f>
        <v>0</v>
      </c>
      <c r="AZ452" s="13">
        <f>SUMIFS('Faturamento SP3'!$G$2:$G$692,'Faturamento SP3'!$D$2:$D$692,'Infos Relatório'!$B$406,'Faturamento SP3'!$E$2:$E$692,'Infos Relatório'!$B452,'Faturamento SP3'!$Z$2:$Z$692,'Infos Relatório'!AY$1)</f>
        <v>0</v>
      </c>
      <c r="BA452" s="13">
        <f>SUMIFS('Faturamento SP3'!$J$2:$J$692,'Faturamento SP3'!$D$2:$D$692,'Infos Relatório'!$B$406,'Faturamento SP3'!$E$2:$E$692,'Infos Relatório'!$B452,'Faturamento SP3'!$Z$2:$Z$692,'Infos Relatório'!AY$1)</f>
        <v>0</v>
      </c>
      <c r="BB452" s="14">
        <f>SUMIFS('Faturamento SP3'!$O$2:$O$692,'Faturamento SP3'!$D$2:$D$692,'Infos Relatório'!$B$406,'Faturamento SP3'!$E$2:$E$692,'Infos Relatório'!$B452,'Faturamento SP3'!$Z$2:$Z$692,'Infos Relatório'!AY$1,'Faturamento SP3'!$T$2:$T$692,"Sim")+SUMIFS('Faturamento SP3'!$P$2:$P$692,'Faturamento SP3'!$D$2:$D$692,'Infos Relatório'!$B$406,'Faturamento SP3'!$E$2:$E$692,'Infos Relatório'!$B452,'Faturamento SP3'!$Z$2:$Z$692,'Infos Relatório'!AY$1,'Faturamento SP3'!$T$2:$T$692,"Sim")</f>
        <v>0</v>
      </c>
      <c r="BC452" s="27" t="e">
        <f t="shared" si="165"/>
        <v>#DIV/0!</v>
      </c>
      <c r="BD452" s="24">
        <f>SUMIFS('Faturamento SP3'!$H$2:$H$692,'Faturamento SP3'!$D$2:$D$692,'Infos Relatório'!$B$406,'Faturamento SP3'!$E$2:$E$692,'Infos Relatório'!$B452,'Faturamento SP3'!$Z$2:$Z$692,'Infos Relatório'!AY$1)</f>
        <v>0</v>
      </c>
      <c r="BE452" s="23">
        <f>COUNTIFS('Faturamento SP3'!$D$2:$D$692,'Infos Relatório'!$B$406,'Faturamento SP3'!$E$2:$E$692,'Infos Relatório'!$B452,'Faturamento SP3'!$Z$2:$Z$692,'Infos Relatório'!BE$1)</f>
        <v>0</v>
      </c>
      <c r="BF452" s="13">
        <f>SUMIFS('Faturamento SP3'!$G$2:$G$692,'Faturamento SP3'!$D$2:$D$692,'Infos Relatório'!$B$406,'Faturamento SP3'!$E$2:$E$692,'Infos Relatório'!$B452,'Faturamento SP3'!$Z$2:$Z$692,'Infos Relatório'!BE$1)</f>
        <v>0</v>
      </c>
      <c r="BG452" s="13">
        <f>SUMIFS('Faturamento SP3'!$J$2:$J$692,'Faturamento SP3'!$D$2:$D$692,'Infos Relatório'!$B$406,'Faturamento SP3'!$E$2:$E$692,'Infos Relatório'!$B452,'Faturamento SP3'!$Z$2:$Z$692,'Infos Relatório'!BE$1)</f>
        <v>0</v>
      </c>
      <c r="BH452" s="14">
        <f>SUMIFS('Faturamento SP3'!$O$2:$O$692,'Faturamento SP3'!$D$2:$D$692,'Infos Relatório'!$B$406,'Faturamento SP3'!$E$2:$E$692,'Infos Relatório'!$B452,'Faturamento SP3'!$Z$2:$Z$692,'Infos Relatório'!BE$1,'Faturamento SP3'!$T$2:$T$692,"Sim")+SUMIFS('Faturamento SP3'!$P$2:$P$692,'Faturamento SP3'!$D$2:$D$692,'Infos Relatório'!$B$406,'Faturamento SP3'!$E$2:$E$692,'Infos Relatório'!$B452,'Faturamento SP3'!$Z$2:$Z$692,'Infos Relatório'!BE$1,'Faturamento SP3'!$T$2:$T$692,"Sim")</f>
        <v>0</v>
      </c>
      <c r="BI452" s="27" t="e">
        <f t="shared" si="166"/>
        <v>#DIV/0!</v>
      </c>
      <c r="BJ452" s="24">
        <f>SUMIFS('Faturamento SP3'!$H$2:$H$692,'Faturamento SP3'!$D$2:$D$692,'Infos Relatório'!$B$406,'Faturamento SP3'!$E$2:$E$692,'Infos Relatório'!$B452,'Faturamento SP3'!$Z$2:$Z$692,'Infos Relatório'!BE$1)</f>
        <v>0</v>
      </c>
      <c r="BK452" s="23">
        <f>COUNTIFS('Faturamento SP3'!$D$2:$D$692,'Infos Relatório'!$B$406,'Faturamento SP3'!$E$2:$E$692,'Infos Relatório'!$B452,'Faturamento SP3'!$Z$2:$Z$692,'Infos Relatório'!BK$1)</f>
        <v>0</v>
      </c>
      <c r="BL452" s="13">
        <f>SUMIFS('Faturamento SP3'!$G$2:$G$692,'Faturamento SP3'!$D$2:$D$692,'Infos Relatório'!$B$406,'Faturamento SP3'!$E$2:$E$692,'Infos Relatório'!$B452,'Faturamento SP3'!$Z$2:$Z$692,'Infos Relatório'!BK$1)</f>
        <v>0</v>
      </c>
      <c r="BM452" s="13">
        <f>SUMIFS('Faturamento SP3'!$J$2:$J$692,'Faturamento SP3'!$D$2:$D$692,'Infos Relatório'!$B$406,'Faturamento SP3'!$E$2:$E$692,'Infos Relatório'!$B452,'Faturamento SP3'!$Z$2:$Z$692,'Infos Relatório'!BK$1)</f>
        <v>0</v>
      </c>
      <c r="BN452" s="14">
        <f>SUMIFS('Faturamento SP3'!$O$2:$O$692,'Faturamento SP3'!$D$2:$D$692,'Infos Relatório'!$B$406,'Faturamento SP3'!$E$2:$E$692,'Infos Relatório'!$B452,'Faturamento SP3'!$Z$2:$Z$692,'Infos Relatório'!BK$1,'Faturamento SP3'!$T$2:$T$692,"Sim")+SUMIFS('Faturamento SP3'!$P$2:$P$692,'Faturamento SP3'!$D$2:$D$692,'Infos Relatório'!$B$406,'Faturamento SP3'!$E$2:$E$692,'Infos Relatório'!$B452,'Faturamento SP3'!$Z$2:$Z$692,'Infos Relatório'!BK$1,'Faturamento SP3'!$T$2:$T$692,"Sim")</f>
        <v>0</v>
      </c>
      <c r="BO452" s="27" t="e">
        <f t="shared" si="167"/>
        <v>#DIV/0!</v>
      </c>
      <c r="BP452" s="24">
        <f>SUMIFS('Faturamento SP3'!$H$2:$H$692,'Faturamento SP3'!$D$2:$D$692,'Infos Relatório'!$B$406,'Faturamento SP3'!$E$2:$E$692,'Infos Relatório'!$B452,'Faturamento SP3'!$Z$2:$Z$692,'Infos Relatório'!BK$1)</f>
        <v>0</v>
      </c>
      <c r="BQ452" s="23">
        <f>COUNTIFS('Faturamento SP3'!$D$2:$D$692,'Infos Relatório'!$B$406,'Faturamento SP3'!$E$2:$E$692,'Infos Relatório'!$B452,'Faturamento SP3'!$Z$2:$Z$692,'Infos Relatório'!BQ$1)</f>
        <v>0</v>
      </c>
      <c r="BR452" s="13">
        <f>SUMIFS('Faturamento SP3'!$G$2:$G$692,'Faturamento SP3'!$D$2:$D$692,'Infos Relatório'!$B$406,'Faturamento SP3'!$E$2:$E$692,'Infos Relatório'!$B452,'Faturamento SP3'!$Z$2:$Z$692,'Infos Relatório'!BQ$1)</f>
        <v>0</v>
      </c>
      <c r="BS452" s="13">
        <f>SUMIFS('Faturamento SP3'!$J$2:$J$692,'Faturamento SP3'!$D$2:$D$692,'Infos Relatório'!$B$406,'Faturamento SP3'!$E$2:$E$692,'Infos Relatório'!$B452,'Faturamento SP3'!$Z$2:$Z$692,'Infos Relatório'!BQ$1)</f>
        <v>0</v>
      </c>
      <c r="BT452" s="14">
        <f>SUMIFS('Faturamento SP3'!$O$2:$O$692,'Faturamento SP3'!$D$2:$D$692,'Infos Relatório'!$B$406,'Faturamento SP3'!$E$2:$E$692,'Infos Relatório'!$B452,'Faturamento SP3'!$Z$2:$Z$692,'Infos Relatório'!BQ$1,'Faturamento SP3'!$T$2:$T$692,"Sim")+SUMIFS('Faturamento SP3'!$P$2:$P$692,'Faturamento SP3'!$D$2:$D$692,'Infos Relatório'!$B$406,'Faturamento SP3'!$E$2:$E$692,'Infos Relatório'!$B452,'Faturamento SP3'!$Z$2:$Z$692,'Infos Relatório'!BQ$1,'Faturamento SP3'!$T$2:$T$692,"Sim")</f>
        <v>0</v>
      </c>
      <c r="BU452" s="27" t="e">
        <f t="shared" si="168"/>
        <v>#DIV/0!</v>
      </c>
      <c r="BV452" s="24">
        <f>SUMIFS('Faturamento SP3'!$H$2:$H$692,'Faturamento SP3'!$D$2:$D$692,'Infos Relatório'!$B$406,'Faturamento SP3'!$E$2:$E$692,'Infos Relatório'!$B452,'Faturamento SP3'!$Z$2:$Z$692,'Infos Relatório'!BQ$1)</f>
        <v>0</v>
      </c>
    </row>
    <row r="453" spans="2:74">
      <c r="B453" s="17" t="s">
        <v>53</v>
      </c>
      <c r="C453" s="23">
        <f>COUNTIFS('Faturamento SP3'!$D$2:$D$692,'Infos Relatório'!$B$406,'Faturamento SP3'!$E$2:$E$692,'Infos Relatório'!$B453,'Faturamento SP3'!$Z$2:$Z$692,'Infos Relatório'!C$1)</f>
        <v>0</v>
      </c>
      <c r="D453" s="13">
        <f>SUMIFS('Faturamento SP3'!$G$2:$G$692,'Faturamento SP3'!$D$2:$D$692,'Infos Relatório'!$B$406,'Faturamento SP3'!$E$2:$E$692,'Infos Relatório'!$B453,'Faturamento SP3'!$Z$2:$Z$692,'Infos Relatório'!C$1)</f>
        <v>0</v>
      </c>
      <c r="E453" s="13">
        <f>SUMIFS('Faturamento SP3'!$J$2:$J$692,'Faturamento SP3'!$D$2:$D$692,'Infos Relatório'!$B$406,'Faturamento SP3'!$E$2:$E$692,'Infos Relatório'!$B453,'Faturamento SP3'!$Z$2:$Z$692,'Infos Relatório'!C$1)</f>
        <v>0</v>
      </c>
      <c r="F453" s="14">
        <f>SUMIFS('Faturamento SP3'!$O$2:$O$692,'Faturamento SP3'!$D$2:$D$692,'Infos Relatório'!$B$406,'Faturamento SP3'!$E$2:$E$692,'Infos Relatório'!$B453,'Faturamento SP3'!$Z$2:$Z$692,'Infos Relatório'!C$1,'Faturamento SP3'!$T$2:$T$692,"Sim")+SUMIFS('Faturamento SP3'!$P$2:$P$692,'Faturamento SP3'!$D$2:$D$692,'Infos Relatório'!$B$406,'Faturamento SP3'!$E$2:$E$692,'Infos Relatório'!$B453,'Faturamento SP3'!$Z$2:$Z$692,'Infos Relatório'!C$1,'Faturamento SP3'!$T$2:$T$692,"Sim")</f>
        <v>0</v>
      </c>
      <c r="G453" s="27" t="e">
        <f t="shared" si="157"/>
        <v>#DIV/0!</v>
      </c>
      <c r="H453" s="24">
        <f>SUMIFS('Faturamento SP3'!$H$2:$H$692,'Faturamento SP3'!$D$2:$D$692,'Infos Relatório'!$B$406,'Faturamento SP3'!$E$2:$E$692,'Infos Relatório'!$B453,'Faturamento SP3'!$Z$2:$Z$692,'Infos Relatório'!C$1)</f>
        <v>0</v>
      </c>
      <c r="I453" s="23">
        <f>COUNTIFS('Faturamento SP3'!$D$2:$D$692,'Infos Relatório'!$B$406,'Faturamento SP3'!$E$2:$E$692,'Infos Relatório'!$B453,'Faturamento SP3'!$Z$2:$Z$692,'Infos Relatório'!I$1)</f>
        <v>0</v>
      </c>
      <c r="J453" s="13">
        <f>SUMIFS('Faturamento SP3'!$G$2:$G$692,'Faturamento SP3'!$D$2:$D$692,'Infos Relatório'!$B$406,'Faturamento SP3'!$E$2:$E$692,'Infos Relatório'!$B453,'Faturamento SP3'!$Z$2:$Z$692,'Infos Relatório'!I$1)</f>
        <v>0</v>
      </c>
      <c r="K453" s="13">
        <f>SUMIFS('Faturamento SP3'!$J$2:$J$692,'Faturamento SP3'!$D$2:$D$692,'Infos Relatório'!$B$406,'Faturamento SP3'!$E$2:$E$692,'Infos Relatório'!$B453,'Faturamento SP3'!$Z$2:$Z$692,'Infos Relatório'!I$1)</f>
        <v>0</v>
      </c>
      <c r="L453" s="14">
        <f>SUMIFS('Faturamento SP3'!$O$2:$O$692,'Faturamento SP3'!$D$2:$D$692,'Infos Relatório'!$B$406,'Faturamento SP3'!$E$2:$E$692,'Infos Relatório'!$B453,'Faturamento SP3'!$Z$2:$Z$692,'Infos Relatório'!I$1,'Faturamento SP3'!$T$2:$T$692,"Sim")+SUMIFS('Faturamento SP3'!$P$2:$P$692,'Faturamento SP3'!$D$2:$D$692,'Infos Relatório'!$B$406,'Faturamento SP3'!$E$2:$E$692,'Infos Relatório'!$B453,'Faturamento SP3'!$Z$2:$Z$692,'Infos Relatório'!I$1,'Faturamento SP3'!$T$2:$T$692,"Sim")</f>
        <v>0</v>
      </c>
      <c r="M453" s="27" t="e">
        <f t="shared" si="158"/>
        <v>#DIV/0!</v>
      </c>
      <c r="N453" s="24">
        <f>SUMIFS('Faturamento SP3'!$H$2:$H$692,'Faturamento SP3'!$D$2:$D$692,'Infos Relatório'!$B$406,'Faturamento SP3'!$E$2:$E$692,'Infos Relatório'!$B453,'Faturamento SP3'!$Z$2:$Z$692,'Infos Relatório'!I$1)</f>
        <v>0</v>
      </c>
      <c r="O453" s="23">
        <f>COUNTIFS('Faturamento SP3'!$D$2:$D$692,'Infos Relatório'!$B$406,'Faturamento SP3'!$E$2:$E$692,'Infos Relatório'!$B453,'Faturamento SP3'!$Z$2:$Z$692,'Infos Relatório'!O$1)</f>
        <v>0</v>
      </c>
      <c r="P453" s="13">
        <f>SUMIFS('Faturamento SP3'!$G$2:$G$692,'Faturamento SP3'!$D$2:$D$692,'Infos Relatório'!$B$406,'Faturamento SP3'!$E$2:$E$692,'Infos Relatório'!$B453,'Faturamento SP3'!$Z$2:$Z$692,'Infos Relatório'!O$1)</f>
        <v>0</v>
      </c>
      <c r="Q453" s="13">
        <f>SUMIFS('Faturamento SP3'!$J$2:$J$692,'Faturamento SP3'!$D$2:$D$692,'Infos Relatório'!$B$406,'Faturamento SP3'!$E$2:$E$692,'Infos Relatório'!$B453,'Faturamento SP3'!$Z$2:$Z$692,'Infos Relatório'!O$1)</f>
        <v>0</v>
      </c>
      <c r="R453" s="14">
        <f>SUMIFS('Faturamento SP3'!$O$2:$O$692,'Faturamento SP3'!$D$2:$D$692,'Infos Relatório'!$B$406,'Faturamento SP3'!$E$2:$E$692,'Infos Relatório'!$B453,'Faturamento SP3'!$Z$2:$Z$692,'Infos Relatório'!O$1,'Faturamento SP3'!$T$2:$T$692,"Sim")+SUMIFS('Faturamento SP3'!$P$2:$P$692,'Faturamento SP3'!$D$2:$D$692,'Infos Relatório'!$B$406,'Faturamento SP3'!$E$2:$E$692,'Infos Relatório'!$B453,'Faturamento SP3'!$Z$2:$Z$692,'Infos Relatório'!O$1,'Faturamento SP3'!$T$2:$T$692,"Sim")</f>
        <v>0</v>
      </c>
      <c r="S453" s="27" t="e">
        <f t="shared" si="159"/>
        <v>#DIV/0!</v>
      </c>
      <c r="T453" s="24">
        <f>SUMIFS('Faturamento SP3'!$H$2:$H$692,'Faturamento SP3'!$D$2:$D$692,'Infos Relatório'!$B$406,'Faturamento SP3'!$E$2:$E$692,'Infos Relatório'!$B453,'Faturamento SP3'!$Z$2:$Z$692,'Infos Relatório'!O$1)</f>
        <v>0</v>
      </c>
      <c r="U453" s="23">
        <f>COUNTIFS('Faturamento SP3'!$D$2:$D$692,'Infos Relatório'!$B$406,'Faturamento SP3'!$E$2:$E$692,'Infos Relatório'!$B453,'Faturamento SP3'!$Z$2:$Z$692,'Infos Relatório'!U$1)</f>
        <v>0</v>
      </c>
      <c r="V453" s="13">
        <f>SUMIFS('Faturamento SP3'!$G$2:$G$692,'Faturamento SP3'!$D$2:$D$692,'Infos Relatório'!$B$406,'Faturamento SP3'!$E$2:$E$692,'Infos Relatório'!$B453,'Faturamento SP3'!$Z$2:$Z$692,'Infos Relatório'!U$1)</f>
        <v>0</v>
      </c>
      <c r="W453" s="13">
        <f>SUMIFS('Faturamento SP3'!$J$2:$J$692,'Faturamento SP3'!$D$2:$D$692,'Infos Relatório'!$B$406,'Faturamento SP3'!$E$2:$E$692,'Infos Relatório'!$B453,'Faturamento SP3'!$Z$2:$Z$692,'Infos Relatório'!U$1)</f>
        <v>0</v>
      </c>
      <c r="X453" s="14">
        <f>SUMIFS('Faturamento SP3'!$O$2:$O$692,'Faturamento SP3'!$D$2:$D$692,'Infos Relatório'!$B$406,'Faturamento SP3'!$E$2:$E$692,'Infos Relatório'!$B453,'Faturamento SP3'!$Z$2:$Z$692,'Infos Relatório'!U$1,'Faturamento SP3'!$T$2:$T$692,"Sim")+SUMIFS('Faturamento SP3'!$P$2:$P$692,'Faturamento SP3'!$D$2:$D$692,'Infos Relatório'!$B$406,'Faturamento SP3'!$E$2:$E$692,'Infos Relatório'!$B453,'Faturamento SP3'!$Z$2:$Z$692,'Infos Relatório'!U$1,'Faturamento SP3'!$T$2:$T$692,"Sim")</f>
        <v>0</v>
      </c>
      <c r="Y453" s="27" t="e">
        <f t="shared" si="160"/>
        <v>#DIV/0!</v>
      </c>
      <c r="Z453" s="24">
        <f>SUMIFS('Faturamento SP3'!$H$2:$H$692,'Faturamento SP3'!$D$2:$D$692,'Infos Relatório'!$B$406,'Faturamento SP3'!$E$2:$E$692,'Infos Relatório'!$B453,'Faturamento SP3'!$Z$2:$Z$692,'Infos Relatório'!U$1)</f>
        <v>0</v>
      </c>
      <c r="AA453" s="23">
        <f>COUNTIFS('Faturamento SP3'!$D$2:$D$692,'Infos Relatório'!$B$406,'Faturamento SP3'!$E$2:$E$692,'Infos Relatório'!$B453,'Faturamento SP3'!$Z$2:$Z$692,'Infos Relatório'!AA$1)</f>
        <v>0</v>
      </c>
      <c r="AB453" s="13">
        <f>SUMIFS('Faturamento SP3'!$G$2:$G$692,'Faturamento SP3'!$D$2:$D$692,'Infos Relatório'!$B$406,'Faturamento SP3'!$E$2:$E$692,'Infos Relatório'!$B453,'Faturamento SP3'!$Z$2:$Z$692,'Infos Relatório'!AA$1)</f>
        <v>0</v>
      </c>
      <c r="AC453" s="13">
        <f>SUMIFS('Faturamento SP3'!$J$2:$J$692,'Faturamento SP3'!$D$2:$D$692,'Infos Relatório'!$B$406,'Faturamento SP3'!$E$2:$E$692,'Infos Relatório'!$B453,'Faturamento SP3'!$Z$2:$Z$692,'Infos Relatório'!AA$1)</f>
        <v>0</v>
      </c>
      <c r="AD453" s="14">
        <f>SUMIFS('Faturamento SP3'!$O$2:$O$692,'Faturamento SP3'!$D$2:$D$692,'Infos Relatório'!$B$406,'Faturamento SP3'!$E$2:$E$692,'Infos Relatório'!$B453,'Faturamento SP3'!$Z$2:$Z$692,'Infos Relatório'!AA$1,'Faturamento SP3'!$T$2:$T$692,"Sim")+SUMIFS('Faturamento SP3'!$P$2:$P$692,'Faturamento SP3'!$D$2:$D$692,'Infos Relatório'!$B$406,'Faturamento SP3'!$E$2:$E$692,'Infos Relatório'!$B453,'Faturamento SP3'!$Z$2:$Z$692,'Infos Relatório'!AA$1,'Faturamento SP3'!$T$2:$T$692,"Sim")</f>
        <v>0</v>
      </c>
      <c r="AE453" s="27" t="e">
        <f t="shared" si="161"/>
        <v>#DIV/0!</v>
      </c>
      <c r="AF453" s="24">
        <f>SUMIFS('Faturamento SP3'!$H$2:$H$692,'Faturamento SP3'!$D$2:$D$692,'Infos Relatório'!$B$406,'Faturamento SP3'!$E$2:$E$692,'Infos Relatório'!$B453,'Faturamento SP3'!$Z$2:$Z$692,'Infos Relatório'!AA$1)</f>
        <v>0</v>
      </c>
      <c r="AG453" s="23">
        <f>COUNTIFS('Faturamento SP3'!$D$2:$D$692,'Infos Relatório'!$B$406,'Faturamento SP3'!$E$2:$E$692,'Infos Relatório'!$B453,'Faturamento SP3'!$Z$2:$Z$692,'Infos Relatório'!AG$1)</f>
        <v>0</v>
      </c>
      <c r="AH453" s="13">
        <f>SUMIFS('Faturamento SP3'!$G$2:$G$692,'Faturamento SP3'!$D$2:$D$692,'Infos Relatório'!$B$406,'Faturamento SP3'!$E$2:$E$692,'Infos Relatório'!$B453,'Faturamento SP3'!$Z$2:$Z$692,'Infos Relatório'!AG$1)</f>
        <v>0</v>
      </c>
      <c r="AI453" s="13">
        <f>SUMIFS('Faturamento SP3'!$J$2:$J$692,'Faturamento SP3'!$D$2:$D$692,'Infos Relatório'!$B$406,'Faturamento SP3'!$E$2:$E$692,'Infos Relatório'!$B453,'Faturamento SP3'!$Z$2:$Z$692,'Infos Relatório'!AG$1)</f>
        <v>0</v>
      </c>
      <c r="AJ453" s="14">
        <f>SUMIFS('Faturamento SP3'!$O$2:$O$692,'Faturamento SP3'!$D$2:$D$692,'Infos Relatório'!$B$406,'Faturamento SP3'!$E$2:$E$692,'Infos Relatório'!$B453,'Faturamento SP3'!$Z$2:$Z$692,'Infos Relatório'!AG$1,'Faturamento SP3'!$T$2:$T$692,"Sim")+SUMIFS('Faturamento SP3'!$P$2:$P$692,'Faturamento SP3'!$D$2:$D$692,'Infos Relatório'!$B$406,'Faturamento SP3'!$E$2:$E$692,'Infos Relatório'!$B453,'Faturamento SP3'!$Z$2:$Z$692,'Infos Relatório'!AG$1,'Faturamento SP3'!$T$2:$T$692,"Sim")</f>
        <v>0</v>
      </c>
      <c r="AK453" s="27" t="e">
        <f t="shared" si="162"/>
        <v>#DIV/0!</v>
      </c>
      <c r="AL453" s="24">
        <f>SUMIFS('Faturamento SP3'!$H$2:$H$692,'Faturamento SP3'!$D$2:$D$692,'Infos Relatório'!$B$406,'Faturamento SP3'!$E$2:$E$692,'Infos Relatório'!$B453,'Faturamento SP3'!$Z$2:$Z$692,'Infos Relatório'!AG$1)</f>
        <v>0</v>
      </c>
      <c r="AM453" s="23">
        <f>COUNTIFS('Faturamento SP3'!$D$2:$D$692,'Infos Relatório'!$B$406,'Faturamento SP3'!$E$2:$E$692,'Infos Relatório'!$B453,'Faturamento SP3'!$Z$2:$Z$692,'Infos Relatório'!AM$1)</f>
        <v>0</v>
      </c>
      <c r="AN453" s="13">
        <f>SUMIFS('Faturamento SP3'!$G$2:$G$692,'Faturamento SP3'!$D$2:$D$692,'Infos Relatório'!$B$406,'Faturamento SP3'!$E$2:$E$692,'Infos Relatório'!$B453,'Faturamento SP3'!$Z$2:$Z$692,'Infos Relatório'!AM$1)</f>
        <v>0</v>
      </c>
      <c r="AO453" s="13">
        <f>SUMIFS('Faturamento SP3'!$J$2:$J$692,'Faturamento SP3'!$D$2:$D$692,'Infos Relatório'!$B$406,'Faturamento SP3'!$E$2:$E$692,'Infos Relatório'!$B453,'Faturamento SP3'!$Z$2:$Z$692,'Infos Relatório'!AM$1)</f>
        <v>0</v>
      </c>
      <c r="AP453" s="14">
        <f>SUMIFS('Faturamento SP3'!$O$2:$O$692,'Faturamento SP3'!$D$2:$D$692,'Infos Relatório'!$B$406,'Faturamento SP3'!$E$2:$E$692,'Infos Relatório'!$B453,'Faturamento SP3'!$Z$2:$Z$692,'Infos Relatório'!AM$1,'Faturamento SP3'!$T$2:$T$692,"Sim")+SUMIFS('Faturamento SP3'!$P$2:$P$692,'Faturamento SP3'!$D$2:$D$692,'Infos Relatório'!$B$406,'Faturamento SP3'!$E$2:$E$692,'Infos Relatório'!$B453,'Faturamento SP3'!$Z$2:$Z$692,'Infos Relatório'!AM$1,'Faturamento SP3'!$T$2:$T$692,"Sim")</f>
        <v>0</v>
      </c>
      <c r="AQ453" s="27" t="e">
        <f t="shared" si="163"/>
        <v>#DIV/0!</v>
      </c>
      <c r="AR453" s="24">
        <f>SUMIFS('Faturamento SP3'!$H$2:$H$692,'Faturamento SP3'!$D$2:$D$692,'Infos Relatório'!$B$406,'Faturamento SP3'!$E$2:$E$692,'Infos Relatório'!$B453,'Faturamento SP3'!$Z$2:$Z$692,'Infos Relatório'!AM$1)</f>
        <v>0</v>
      </c>
      <c r="AS453" s="23">
        <f>COUNTIFS('Faturamento SP3'!$D$2:$D$692,'Infos Relatório'!$B$406,'Faturamento SP3'!$E$2:$E$692,'Infos Relatório'!$B453,'Faturamento SP3'!$Z$2:$Z$692,'Infos Relatório'!AS$1)</f>
        <v>0</v>
      </c>
      <c r="AT453" s="13">
        <f>SUMIFS('Faturamento SP3'!$G$2:$G$692,'Faturamento SP3'!$D$2:$D$692,'Infos Relatório'!$B$406,'Faturamento SP3'!$E$2:$E$692,'Infos Relatório'!$B453,'Faturamento SP3'!$Z$2:$Z$692,'Infos Relatório'!AS$1)</f>
        <v>0</v>
      </c>
      <c r="AU453" s="13">
        <f>SUMIFS('Faturamento SP3'!$J$2:$J$692,'Faturamento SP3'!$D$2:$D$692,'Infos Relatório'!$B$406,'Faturamento SP3'!$E$2:$E$692,'Infos Relatório'!$B453,'Faturamento SP3'!$Z$2:$Z$692,'Infos Relatório'!AS$1)</f>
        <v>0</v>
      </c>
      <c r="AV453" s="14">
        <f>SUMIFS('Faturamento SP3'!$O$2:$O$692,'Faturamento SP3'!$D$2:$D$692,'Infos Relatório'!$B$406,'Faturamento SP3'!$E$2:$E$692,'Infos Relatório'!$B453,'Faturamento SP3'!$Z$2:$Z$692,'Infos Relatório'!AS$1,'Faturamento SP3'!$T$2:$T$692,"Sim")+SUMIFS('Faturamento SP3'!$P$2:$P$692,'Faturamento SP3'!$D$2:$D$692,'Infos Relatório'!$B$406,'Faturamento SP3'!$E$2:$E$692,'Infos Relatório'!$B453,'Faturamento SP3'!$Z$2:$Z$692,'Infos Relatório'!AS$1,'Faturamento SP3'!$T$2:$T$692,"Sim")</f>
        <v>0</v>
      </c>
      <c r="AW453" s="27" t="e">
        <f t="shared" si="164"/>
        <v>#DIV/0!</v>
      </c>
      <c r="AX453" s="24">
        <f>SUMIFS('Faturamento SP3'!$H$2:$H$692,'Faturamento SP3'!$D$2:$D$692,'Infos Relatório'!$B$406,'Faturamento SP3'!$E$2:$E$692,'Infos Relatório'!$B453,'Faturamento SP3'!$Z$2:$Z$692,'Infos Relatório'!AS$1)</f>
        <v>0</v>
      </c>
      <c r="AY453" s="23">
        <f>COUNTIFS('Faturamento SP3'!$D$2:$D$692,'Infos Relatório'!$B$406,'Faturamento SP3'!$E$2:$E$692,'Infos Relatório'!$B453,'Faturamento SP3'!$Z$2:$Z$692,'Infos Relatório'!AY$1)</f>
        <v>0</v>
      </c>
      <c r="AZ453" s="13">
        <f>SUMIFS('Faturamento SP3'!$G$2:$G$692,'Faturamento SP3'!$D$2:$D$692,'Infos Relatório'!$B$406,'Faturamento SP3'!$E$2:$E$692,'Infos Relatório'!$B453,'Faturamento SP3'!$Z$2:$Z$692,'Infos Relatório'!AY$1)</f>
        <v>0</v>
      </c>
      <c r="BA453" s="13">
        <f>SUMIFS('Faturamento SP3'!$J$2:$J$692,'Faturamento SP3'!$D$2:$D$692,'Infos Relatório'!$B$406,'Faturamento SP3'!$E$2:$E$692,'Infos Relatório'!$B453,'Faturamento SP3'!$Z$2:$Z$692,'Infos Relatório'!AY$1)</f>
        <v>0</v>
      </c>
      <c r="BB453" s="14">
        <f>SUMIFS('Faturamento SP3'!$O$2:$O$692,'Faturamento SP3'!$D$2:$D$692,'Infos Relatório'!$B$406,'Faturamento SP3'!$E$2:$E$692,'Infos Relatório'!$B453,'Faturamento SP3'!$Z$2:$Z$692,'Infos Relatório'!AY$1,'Faturamento SP3'!$T$2:$T$692,"Sim")+SUMIFS('Faturamento SP3'!$P$2:$P$692,'Faturamento SP3'!$D$2:$D$692,'Infos Relatório'!$B$406,'Faturamento SP3'!$E$2:$E$692,'Infos Relatório'!$B453,'Faturamento SP3'!$Z$2:$Z$692,'Infos Relatório'!AY$1,'Faturamento SP3'!$T$2:$T$692,"Sim")</f>
        <v>0</v>
      </c>
      <c r="BC453" s="27" t="e">
        <f t="shared" si="165"/>
        <v>#DIV/0!</v>
      </c>
      <c r="BD453" s="24">
        <f>SUMIFS('Faturamento SP3'!$H$2:$H$692,'Faturamento SP3'!$D$2:$D$692,'Infos Relatório'!$B$406,'Faturamento SP3'!$E$2:$E$692,'Infos Relatório'!$B453,'Faturamento SP3'!$Z$2:$Z$692,'Infos Relatório'!AY$1)</f>
        <v>0</v>
      </c>
      <c r="BE453" s="23">
        <f>COUNTIFS('Faturamento SP3'!$D$2:$D$692,'Infos Relatório'!$B$406,'Faturamento SP3'!$E$2:$E$692,'Infos Relatório'!$B453,'Faturamento SP3'!$Z$2:$Z$692,'Infos Relatório'!BE$1)</f>
        <v>0</v>
      </c>
      <c r="BF453" s="13">
        <f>SUMIFS('Faturamento SP3'!$G$2:$G$692,'Faturamento SP3'!$D$2:$D$692,'Infos Relatório'!$B$406,'Faturamento SP3'!$E$2:$E$692,'Infos Relatório'!$B453,'Faturamento SP3'!$Z$2:$Z$692,'Infos Relatório'!BE$1)</f>
        <v>0</v>
      </c>
      <c r="BG453" s="13">
        <f>SUMIFS('Faturamento SP3'!$J$2:$J$692,'Faturamento SP3'!$D$2:$D$692,'Infos Relatório'!$B$406,'Faturamento SP3'!$E$2:$E$692,'Infos Relatório'!$B453,'Faturamento SP3'!$Z$2:$Z$692,'Infos Relatório'!BE$1)</f>
        <v>0</v>
      </c>
      <c r="BH453" s="14">
        <f>SUMIFS('Faturamento SP3'!$O$2:$O$692,'Faturamento SP3'!$D$2:$D$692,'Infos Relatório'!$B$406,'Faturamento SP3'!$E$2:$E$692,'Infos Relatório'!$B453,'Faturamento SP3'!$Z$2:$Z$692,'Infos Relatório'!BE$1,'Faturamento SP3'!$T$2:$T$692,"Sim")+SUMIFS('Faturamento SP3'!$P$2:$P$692,'Faturamento SP3'!$D$2:$D$692,'Infos Relatório'!$B$406,'Faturamento SP3'!$E$2:$E$692,'Infos Relatório'!$B453,'Faturamento SP3'!$Z$2:$Z$692,'Infos Relatório'!BE$1,'Faturamento SP3'!$T$2:$T$692,"Sim")</f>
        <v>0</v>
      </c>
      <c r="BI453" s="27" t="e">
        <f t="shared" si="166"/>
        <v>#DIV/0!</v>
      </c>
      <c r="BJ453" s="24">
        <f>SUMIFS('Faturamento SP3'!$H$2:$H$692,'Faturamento SP3'!$D$2:$D$692,'Infos Relatório'!$B$406,'Faturamento SP3'!$E$2:$E$692,'Infos Relatório'!$B453,'Faturamento SP3'!$Z$2:$Z$692,'Infos Relatório'!BE$1)</f>
        <v>0</v>
      </c>
      <c r="BK453" s="23">
        <f>COUNTIFS('Faturamento SP3'!$D$2:$D$692,'Infos Relatório'!$B$406,'Faturamento SP3'!$E$2:$E$692,'Infos Relatório'!$B453,'Faturamento SP3'!$Z$2:$Z$692,'Infos Relatório'!BK$1)</f>
        <v>0</v>
      </c>
      <c r="BL453" s="13">
        <f>SUMIFS('Faturamento SP3'!$G$2:$G$692,'Faturamento SP3'!$D$2:$D$692,'Infos Relatório'!$B$406,'Faturamento SP3'!$E$2:$E$692,'Infos Relatório'!$B453,'Faturamento SP3'!$Z$2:$Z$692,'Infos Relatório'!BK$1)</f>
        <v>0</v>
      </c>
      <c r="BM453" s="13">
        <f>SUMIFS('Faturamento SP3'!$J$2:$J$692,'Faturamento SP3'!$D$2:$D$692,'Infos Relatório'!$B$406,'Faturamento SP3'!$E$2:$E$692,'Infos Relatório'!$B453,'Faturamento SP3'!$Z$2:$Z$692,'Infos Relatório'!BK$1)</f>
        <v>0</v>
      </c>
      <c r="BN453" s="14">
        <f>SUMIFS('Faturamento SP3'!$O$2:$O$692,'Faturamento SP3'!$D$2:$D$692,'Infos Relatório'!$B$406,'Faturamento SP3'!$E$2:$E$692,'Infos Relatório'!$B453,'Faturamento SP3'!$Z$2:$Z$692,'Infos Relatório'!BK$1,'Faturamento SP3'!$T$2:$T$692,"Sim")+SUMIFS('Faturamento SP3'!$P$2:$P$692,'Faturamento SP3'!$D$2:$D$692,'Infos Relatório'!$B$406,'Faturamento SP3'!$E$2:$E$692,'Infos Relatório'!$B453,'Faturamento SP3'!$Z$2:$Z$692,'Infos Relatório'!BK$1,'Faturamento SP3'!$T$2:$T$692,"Sim")</f>
        <v>0</v>
      </c>
      <c r="BO453" s="27" t="e">
        <f t="shared" si="167"/>
        <v>#DIV/0!</v>
      </c>
      <c r="BP453" s="24">
        <f>SUMIFS('Faturamento SP3'!$H$2:$H$692,'Faturamento SP3'!$D$2:$D$692,'Infos Relatório'!$B$406,'Faturamento SP3'!$E$2:$E$692,'Infos Relatório'!$B453,'Faturamento SP3'!$Z$2:$Z$692,'Infos Relatório'!BK$1)</f>
        <v>0</v>
      </c>
      <c r="BQ453" s="23">
        <f>COUNTIFS('Faturamento SP3'!$D$2:$D$692,'Infos Relatório'!$B$406,'Faturamento SP3'!$E$2:$E$692,'Infos Relatório'!$B453,'Faturamento SP3'!$Z$2:$Z$692,'Infos Relatório'!BQ$1)</f>
        <v>0</v>
      </c>
      <c r="BR453" s="13">
        <f>SUMIFS('Faturamento SP3'!$G$2:$G$692,'Faturamento SP3'!$D$2:$D$692,'Infos Relatório'!$B$406,'Faturamento SP3'!$E$2:$E$692,'Infos Relatório'!$B453,'Faturamento SP3'!$Z$2:$Z$692,'Infos Relatório'!BQ$1)</f>
        <v>0</v>
      </c>
      <c r="BS453" s="13">
        <f>SUMIFS('Faturamento SP3'!$J$2:$J$692,'Faturamento SP3'!$D$2:$D$692,'Infos Relatório'!$B$406,'Faturamento SP3'!$E$2:$E$692,'Infos Relatório'!$B453,'Faturamento SP3'!$Z$2:$Z$692,'Infos Relatório'!BQ$1)</f>
        <v>0</v>
      </c>
      <c r="BT453" s="14">
        <f>SUMIFS('Faturamento SP3'!$O$2:$O$692,'Faturamento SP3'!$D$2:$D$692,'Infos Relatório'!$B$406,'Faturamento SP3'!$E$2:$E$692,'Infos Relatório'!$B453,'Faturamento SP3'!$Z$2:$Z$692,'Infos Relatório'!BQ$1,'Faturamento SP3'!$T$2:$T$692,"Sim")+SUMIFS('Faturamento SP3'!$P$2:$P$692,'Faturamento SP3'!$D$2:$D$692,'Infos Relatório'!$B$406,'Faturamento SP3'!$E$2:$E$692,'Infos Relatório'!$B453,'Faturamento SP3'!$Z$2:$Z$692,'Infos Relatório'!BQ$1,'Faturamento SP3'!$T$2:$T$692,"Sim")</f>
        <v>0</v>
      </c>
      <c r="BU453" s="27" t="e">
        <f t="shared" si="168"/>
        <v>#DIV/0!</v>
      </c>
      <c r="BV453" s="24">
        <f>SUMIFS('Faturamento SP3'!$H$2:$H$692,'Faturamento SP3'!$D$2:$D$692,'Infos Relatório'!$B$406,'Faturamento SP3'!$E$2:$E$692,'Infos Relatório'!$B453,'Faturamento SP3'!$Z$2:$Z$692,'Infos Relatório'!BQ$1)</f>
        <v>0</v>
      </c>
    </row>
    <row r="454" spans="2:74">
      <c r="B454" s="17" t="s">
        <v>54</v>
      </c>
      <c r="C454" s="23">
        <f>COUNTIFS('Faturamento SP3'!$D$2:$D$692,'Infos Relatório'!$B$406,'Faturamento SP3'!$E$2:$E$692,'Infos Relatório'!$B454,'Faturamento SP3'!$Z$2:$Z$692,'Infos Relatório'!C$1)</f>
        <v>0</v>
      </c>
      <c r="D454" s="13">
        <f>SUMIFS('Faturamento SP3'!$G$2:$G$692,'Faturamento SP3'!$D$2:$D$692,'Infos Relatório'!$B$406,'Faturamento SP3'!$E$2:$E$692,'Infos Relatório'!$B454,'Faturamento SP3'!$Z$2:$Z$692,'Infos Relatório'!C$1)</f>
        <v>0</v>
      </c>
      <c r="E454" s="13">
        <f>SUMIFS('Faturamento SP3'!$J$2:$J$692,'Faturamento SP3'!$D$2:$D$692,'Infos Relatório'!$B$406,'Faturamento SP3'!$E$2:$E$692,'Infos Relatório'!$B454,'Faturamento SP3'!$Z$2:$Z$692,'Infos Relatório'!C$1)</f>
        <v>0</v>
      </c>
      <c r="F454" s="14">
        <f>SUMIFS('Faturamento SP3'!$O$2:$O$692,'Faturamento SP3'!$D$2:$D$692,'Infos Relatório'!$B$406,'Faturamento SP3'!$E$2:$E$692,'Infos Relatório'!$B454,'Faturamento SP3'!$Z$2:$Z$692,'Infos Relatório'!C$1,'Faturamento SP3'!$T$2:$T$692,"Sim")+SUMIFS('Faturamento SP3'!$P$2:$P$692,'Faturamento SP3'!$D$2:$D$692,'Infos Relatório'!$B$406,'Faturamento SP3'!$E$2:$E$692,'Infos Relatório'!$B454,'Faturamento SP3'!$Z$2:$Z$692,'Infos Relatório'!C$1,'Faturamento SP3'!$T$2:$T$692,"Sim")</f>
        <v>0</v>
      </c>
      <c r="G454" s="27" t="e">
        <f t="shared" si="157"/>
        <v>#DIV/0!</v>
      </c>
      <c r="H454" s="24">
        <f>SUMIFS('Faturamento SP3'!$H$2:$H$692,'Faturamento SP3'!$D$2:$D$692,'Infos Relatório'!$B$406,'Faturamento SP3'!$E$2:$E$692,'Infos Relatório'!$B454,'Faturamento SP3'!$Z$2:$Z$692,'Infos Relatório'!C$1)</f>
        <v>0</v>
      </c>
      <c r="I454" s="23">
        <f>COUNTIFS('Faturamento SP3'!$D$2:$D$692,'Infos Relatório'!$B$406,'Faturamento SP3'!$E$2:$E$692,'Infos Relatório'!$B454,'Faturamento SP3'!$Z$2:$Z$692,'Infos Relatório'!I$1)</f>
        <v>0</v>
      </c>
      <c r="J454" s="13">
        <f>SUMIFS('Faturamento SP3'!$G$2:$G$692,'Faturamento SP3'!$D$2:$D$692,'Infos Relatório'!$B$406,'Faturamento SP3'!$E$2:$E$692,'Infos Relatório'!$B454,'Faturamento SP3'!$Z$2:$Z$692,'Infos Relatório'!I$1)</f>
        <v>0</v>
      </c>
      <c r="K454" s="13">
        <f>SUMIFS('Faturamento SP3'!$J$2:$J$692,'Faturamento SP3'!$D$2:$D$692,'Infos Relatório'!$B$406,'Faturamento SP3'!$E$2:$E$692,'Infos Relatório'!$B454,'Faturamento SP3'!$Z$2:$Z$692,'Infos Relatório'!I$1)</f>
        <v>0</v>
      </c>
      <c r="L454" s="14">
        <f>SUMIFS('Faturamento SP3'!$O$2:$O$692,'Faturamento SP3'!$D$2:$D$692,'Infos Relatório'!$B$406,'Faturamento SP3'!$E$2:$E$692,'Infos Relatório'!$B454,'Faturamento SP3'!$Z$2:$Z$692,'Infos Relatório'!I$1,'Faturamento SP3'!$T$2:$T$692,"Sim")+SUMIFS('Faturamento SP3'!$P$2:$P$692,'Faturamento SP3'!$D$2:$D$692,'Infos Relatório'!$B$406,'Faturamento SP3'!$E$2:$E$692,'Infos Relatório'!$B454,'Faturamento SP3'!$Z$2:$Z$692,'Infos Relatório'!I$1,'Faturamento SP3'!$T$2:$T$692,"Sim")</f>
        <v>0</v>
      </c>
      <c r="M454" s="27" t="e">
        <f t="shared" si="158"/>
        <v>#DIV/0!</v>
      </c>
      <c r="N454" s="24">
        <f>SUMIFS('Faturamento SP3'!$H$2:$H$692,'Faturamento SP3'!$D$2:$D$692,'Infos Relatório'!$B$406,'Faturamento SP3'!$E$2:$E$692,'Infos Relatório'!$B454,'Faturamento SP3'!$Z$2:$Z$692,'Infos Relatório'!I$1)</f>
        <v>0</v>
      </c>
      <c r="O454" s="23">
        <f>COUNTIFS('Faturamento SP3'!$D$2:$D$692,'Infos Relatório'!$B$406,'Faturamento SP3'!$E$2:$E$692,'Infos Relatório'!$B454,'Faturamento SP3'!$Z$2:$Z$692,'Infos Relatório'!O$1)</f>
        <v>0</v>
      </c>
      <c r="P454" s="13">
        <f>SUMIFS('Faturamento SP3'!$G$2:$G$692,'Faturamento SP3'!$D$2:$D$692,'Infos Relatório'!$B$406,'Faturamento SP3'!$E$2:$E$692,'Infos Relatório'!$B454,'Faturamento SP3'!$Z$2:$Z$692,'Infos Relatório'!O$1)</f>
        <v>0</v>
      </c>
      <c r="Q454" s="13">
        <f>SUMIFS('Faturamento SP3'!$J$2:$J$692,'Faturamento SP3'!$D$2:$D$692,'Infos Relatório'!$B$406,'Faturamento SP3'!$E$2:$E$692,'Infos Relatório'!$B454,'Faturamento SP3'!$Z$2:$Z$692,'Infos Relatório'!O$1)</f>
        <v>0</v>
      </c>
      <c r="R454" s="14">
        <f>SUMIFS('Faturamento SP3'!$O$2:$O$692,'Faturamento SP3'!$D$2:$D$692,'Infos Relatório'!$B$406,'Faturamento SP3'!$E$2:$E$692,'Infos Relatório'!$B454,'Faturamento SP3'!$Z$2:$Z$692,'Infos Relatório'!O$1,'Faturamento SP3'!$T$2:$T$692,"Sim")+SUMIFS('Faturamento SP3'!$P$2:$P$692,'Faturamento SP3'!$D$2:$D$692,'Infos Relatório'!$B$406,'Faturamento SP3'!$E$2:$E$692,'Infos Relatório'!$B454,'Faturamento SP3'!$Z$2:$Z$692,'Infos Relatório'!O$1,'Faturamento SP3'!$T$2:$T$692,"Sim")</f>
        <v>0</v>
      </c>
      <c r="S454" s="27" t="e">
        <f t="shared" si="159"/>
        <v>#DIV/0!</v>
      </c>
      <c r="T454" s="24">
        <f>SUMIFS('Faturamento SP3'!$H$2:$H$692,'Faturamento SP3'!$D$2:$D$692,'Infos Relatório'!$B$406,'Faturamento SP3'!$E$2:$E$692,'Infos Relatório'!$B454,'Faturamento SP3'!$Z$2:$Z$692,'Infos Relatório'!O$1)</f>
        <v>0</v>
      </c>
      <c r="U454" s="23">
        <f>COUNTIFS('Faturamento SP3'!$D$2:$D$692,'Infos Relatório'!$B$406,'Faturamento SP3'!$E$2:$E$692,'Infos Relatório'!$B454,'Faturamento SP3'!$Z$2:$Z$692,'Infos Relatório'!U$1)</f>
        <v>0</v>
      </c>
      <c r="V454" s="13">
        <f>SUMIFS('Faturamento SP3'!$G$2:$G$692,'Faturamento SP3'!$D$2:$D$692,'Infos Relatório'!$B$406,'Faturamento SP3'!$E$2:$E$692,'Infos Relatório'!$B454,'Faturamento SP3'!$Z$2:$Z$692,'Infos Relatório'!U$1)</f>
        <v>0</v>
      </c>
      <c r="W454" s="13">
        <f>SUMIFS('Faturamento SP3'!$J$2:$J$692,'Faturamento SP3'!$D$2:$D$692,'Infos Relatório'!$B$406,'Faturamento SP3'!$E$2:$E$692,'Infos Relatório'!$B454,'Faturamento SP3'!$Z$2:$Z$692,'Infos Relatório'!U$1)</f>
        <v>0</v>
      </c>
      <c r="X454" s="14">
        <f>SUMIFS('Faturamento SP3'!$O$2:$O$692,'Faturamento SP3'!$D$2:$D$692,'Infos Relatório'!$B$406,'Faturamento SP3'!$E$2:$E$692,'Infos Relatório'!$B454,'Faturamento SP3'!$Z$2:$Z$692,'Infos Relatório'!U$1,'Faturamento SP3'!$T$2:$T$692,"Sim")+SUMIFS('Faturamento SP3'!$P$2:$P$692,'Faturamento SP3'!$D$2:$D$692,'Infos Relatório'!$B$406,'Faturamento SP3'!$E$2:$E$692,'Infos Relatório'!$B454,'Faturamento SP3'!$Z$2:$Z$692,'Infos Relatório'!U$1,'Faturamento SP3'!$T$2:$T$692,"Sim")</f>
        <v>0</v>
      </c>
      <c r="Y454" s="27" t="e">
        <f t="shared" si="160"/>
        <v>#DIV/0!</v>
      </c>
      <c r="Z454" s="24">
        <f>SUMIFS('Faturamento SP3'!$H$2:$H$692,'Faturamento SP3'!$D$2:$D$692,'Infos Relatório'!$B$406,'Faturamento SP3'!$E$2:$E$692,'Infos Relatório'!$B454,'Faturamento SP3'!$Z$2:$Z$692,'Infos Relatório'!U$1)</f>
        <v>0</v>
      </c>
      <c r="AA454" s="23">
        <f>COUNTIFS('Faturamento SP3'!$D$2:$D$692,'Infos Relatório'!$B$406,'Faturamento SP3'!$E$2:$E$692,'Infos Relatório'!$B454,'Faturamento SP3'!$Z$2:$Z$692,'Infos Relatório'!AA$1)</f>
        <v>0</v>
      </c>
      <c r="AB454" s="13">
        <f>SUMIFS('Faturamento SP3'!$G$2:$G$692,'Faturamento SP3'!$D$2:$D$692,'Infos Relatório'!$B$406,'Faturamento SP3'!$E$2:$E$692,'Infos Relatório'!$B454,'Faturamento SP3'!$Z$2:$Z$692,'Infos Relatório'!AA$1)</f>
        <v>0</v>
      </c>
      <c r="AC454" s="13">
        <f>SUMIFS('Faturamento SP3'!$J$2:$J$692,'Faturamento SP3'!$D$2:$D$692,'Infos Relatório'!$B$406,'Faturamento SP3'!$E$2:$E$692,'Infos Relatório'!$B454,'Faturamento SP3'!$Z$2:$Z$692,'Infos Relatório'!AA$1)</f>
        <v>0</v>
      </c>
      <c r="AD454" s="14">
        <f>SUMIFS('Faturamento SP3'!$O$2:$O$692,'Faturamento SP3'!$D$2:$D$692,'Infos Relatório'!$B$406,'Faturamento SP3'!$E$2:$E$692,'Infos Relatório'!$B454,'Faturamento SP3'!$Z$2:$Z$692,'Infos Relatório'!AA$1,'Faturamento SP3'!$T$2:$T$692,"Sim")+SUMIFS('Faturamento SP3'!$P$2:$P$692,'Faturamento SP3'!$D$2:$D$692,'Infos Relatório'!$B$406,'Faturamento SP3'!$E$2:$E$692,'Infos Relatório'!$B454,'Faturamento SP3'!$Z$2:$Z$692,'Infos Relatório'!AA$1,'Faturamento SP3'!$T$2:$T$692,"Sim")</f>
        <v>0</v>
      </c>
      <c r="AE454" s="27" t="e">
        <f t="shared" si="161"/>
        <v>#DIV/0!</v>
      </c>
      <c r="AF454" s="24">
        <f>SUMIFS('Faturamento SP3'!$H$2:$H$692,'Faturamento SP3'!$D$2:$D$692,'Infos Relatório'!$B$406,'Faturamento SP3'!$E$2:$E$692,'Infos Relatório'!$B454,'Faturamento SP3'!$Z$2:$Z$692,'Infos Relatório'!AA$1)</f>
        <v>0</v>
      </c>
      <c r="AG454" s="23">
        <f>COUNTIFS('Faturamento SP3'!$D$2:$D$692,'Infos Relatório'!$B$406,'Faturamento SP3'!$E$2:$E$692,'Infos Relatório'!$B454,'Faturamento SP3'!$Z$2:$Z$692,'Infos Relatório'!AG$1)</f>
        <v>0</v>
      </c>
      <c r="AH454" s="13">
        <f>SUMIFS('Faturamento SP3'!$G$2:$G$692,'Faturamento SP3'!$D$2:$D$692,'Infos Relatório'!$B$406,'Faturamento SP3'!$E$2:$E$692,'Infos Relatório'!$B454,'Faturamento SP3'!$Z$2:$Z$692,'Infos Relatório'!AG$1)</f>
        <v>0</v>
      </c>
      <c r="AI454" s="13">
        <f>SUMIFS('Faturamento SP3'!$J$2:$J$692,'Faturamento SP3'!$D$2:$D$692,'Infos Relatório'!$B$406,'Faturamento SP3'!$E$2:$E$692,'Infos Relatório'!$B454,'Faturamento SP3'!$Z$2:$Z$692,'Infos Relatório'!AG$1)</f>
        <v>0</v>
      </c>
      <c r="AJ454" s="14">
        <f>SUMIFS('Faturamento SP3'!$O$2:$O$692,'Faturamento SP3'!$D$2:$D$692,'Infos Relatório'!$B$406,'Faturamento SP3'!$E$2:$E$692,'Infos Relatório'!$B454,'Faturamento SP3'!$Z$2:$Z$692,'Infos Relatório'!AG$1,'Faturamento SP3'!$T$2:$T$692,"Sim")+SUMIFS('Faturamento SP3'!$P$2:$P$692,'Faturamento SP3'!$D$2:$D$692,'Infos Relatório'!$B$406,'Faturamento SP3'!$E$2:$E$692,'Infos Relatório'!$B454,'Faturamento SP3'!$Z$2:$Z$692,'Infos Relatório'!AG$1,'Faturamento SP3'!$T$2:$T$692,"Sim")</f>
        <v>0</v>
      </c>
      <c r="AK454" s="27" t="e">
        <f t="shared" si="162"/>
        <v>#DIV/0!</v>
      </c>
      <c r="AL454" s="24">
        <f>SUMIFS('Faturamento SP3'!$H$2:$H$692,'Faturamento SP3'!$D$2:$D$692,'Infos Relatório'!$B$406,'Faturamento SP3'!$E$2:$E$692,'Infos Relatório'!$B454,'Faturamento SP3'!$Z$2:$Z$692,'Infos Relatório'!AG$1)</f>
        <v>0</v>
      </c>
      <c r="AM454" s="23">
        <f>COUNTIFS('Faturamento SP3'!$D$2:$D$692,'Infos Relatório'!$B$406,'Faturamento SP3'!$E$2:$E$692,'Infos Relatório'!$B454,'Faturamento SP3'!$Z$2:$Z$692,'Infos Relatório'!AM$1)</f>
        <v>0</v>
      </c>
      <c r="AN454" s="13">
        <f>SUMIFS('Faturamento SP3'!$G$2:$G$692,'Faturamento SP3'!$D$2:$D$692,'Infos Relatório'!$B$406,'Faturamento SP3'!$E$2:$E$692,'Infos Relatório'!$B454,'Faturamento SP3'!$Z$2:$Z$692,'Infos Relatório'!AM$1)</f>
        <v>0</v>
      </c>
      <c r="AO454" s="13">
        <f>SUMIFS('Faturamento SP3'!$J$2:$J$692,'Faturamento SP3'!$D$2:$D$692,'Infos Relatório'!$B$406,'Faturamento SP3'!$E$2:$E$692,'Infos Relatório'!$B454,'Faturamento SP3'!$Z$2:$Z$692,'Infos Relatório'!AM$1)</f>
        <v>0</v>
      </c>
      <c r="AP454" s="14">
        <f>SUMIFS('Faturamento SP3'!$O$2:$O$692,'Faturamento SP3'!$D$2:$D$692,'Infos Relatório'!$B$406,'Faturamento SP3'!$E$2:$E$692,'Infos Relatório'!$B454,'Faturamento SP3'!$Z$2:$Z$692,'Infos Relatório'!AM$1,'Faturamento SP3'!$T$2:$T$692,"Sim")+SUMIFS('Faturamento SP3'!$P$2:$P$692,'Faturamento SP3'!$D$2:$D$692,'Infos Relatório'!$B$406,'Faturamento SP3'!$E$2:$E$692,'Infos Relatório'!$B454,'Faturamento SP3'!$Z$2:$Z$692,'Infos Relatório'!AM$1,'Faturamento SP3'!$T$2:$T$692,"Sim")</f>
        <v>0</v>
      </c>
      <c r="AQ454" s="27" t="e">
        <f t="shared" si="163"/>
        <v>#DIV/0!</v>
      </c>
      <c r="AR454" s="24">
        <f>SUMIFS('Faturamento SP3'!$H$2:$H$692,'Faturamento SP3'!$D$2:$D$692,'Infos Relatório'!$B$406,'Faturamento SP3'!$E$2:$E$692,'Infos Relatório'!$B454,'Faturamento SP3'!$Z$2:$Z$692,'Infos Relatório'!AM$1)</f>
        <v>0</v>
      </c>
      <c r="AS454" s="23">
        <f>COUNTIFS('Faturamento SP3'!$D$2:$D$692,'Infos Relatório'!$B$406,'Faturamento SP3'!$E$2:$E$692,'Infos Relatório'!$B454,'Faturamento SP3'!$Z$2:$Z$692,'Infos Relatório'!AS$1)</f>
        <v>0</v>
      </c>
      <c r="AT454" s="13">
        <f>SUMIFS('Faturamento SP3'!$G$2:$G$692,'Faturamento SP3'!$D$2:$D$692,'Infos Relatório'!$B$406,'Faturamento SP3'!$E$2:$E$692,'Infos Relatório'!$B454,'Faturamento SP3'!$Z$2:$Z$692,'Infos Relatório'!AS$1)</f>
        <v>0</v>
      </c>
      <c r="AU454" s="13">
        <f>SUMIFS('Faturamento SP3'!$J$2:$J$692,'Faturamento SP3'!$D$2:$D$692,'Infos Relatório'!$B$406,'Faturamento SP3'!$E$2:$E$692,'Infos Relatório'!$B454,'Faturamento SP3'!$Z$2:$Z$692,'Infos Relatório'!AS$1)</f>
        <v>0</v>
      </c>
      <c r="AV454" s="14">
        <f>SUMIFS('Faturamento SP3'!$O$2:$O$692,'Faturamento SP3'!$D$2:$D$692,'Infos Relatório'!$B$406,'Faturamento SP3'!$E$2:$E$692,'Infos Relatório'!$B454,'Faturamento SP3'!$Z$2:$Z$692,'Infos Relatório'!AS$1,'Faturamento SP3'!$T$2:$T$692,"Sim")+SUMIFS('Faturamento SP3'!$P$2:$P$692,'Faturamento SP3'!$D$2:$D$692,'Infos Relatório'!$B$406,'Faturamento SP3'!$E$2:$E$692,'Infos Relatório'!$B454,'Faturamento SP3'!$Z$2:$Z$692,'Infos Relatório'!AS$1,'Faturamento SP3'!$T$2:$T$692,"Sim")</f>
        <v>0</v>
      </c>
      <c r="AW454" s="27" t="e">
        <f t="shared" si="164"/>
        <v>#DIV/0!</v>
      </c>
      <c r="AX454" s="24">
        <f>SUMIFS('Faturamento SP3'!$H$2:$H$692,'Faturamento SP3'!$D$2:$D$692,'Infos Relatório'!$B$406,'Faturamento SP3'!$E$2:$E$692,'Infos Relatório'!$B454,'Faturamento SP3'!$Z$2:$Z$692,'Infos Relatório'!AS$1)</f>
        <v>0</v>
      </c>
      <c r="AY454" s="23">
        <f>COUNTIFS('Faturamento SP3'!$D$2:$D$692,'Infos Relatório'!$B$406,'Faturamento SP3'!$E$2:$E$692,'Infos Relatório'!$B454,'Faturamento SP3'!$Z$2:$Z$692,'Infos Relatório'!AY$1)</f>
        <v>0</v>
      </c>
      <c r="AZ454" s="13">
        <f>SUMIFS('Faturamento SP3'!$G$2:$G$692,'Faturamento SP3'!$D$2:$D$692,'Infos Relatório'!$B$406,'Faturamento SP3'!$E$2:$E$692,'Infos Relatório'!$B454,'Faturamento SP3'!$Z$2:$Z$692,'Infos Relatório'!AY$1)</f>
        <v>0</v>
      </c>
      <c r="BA454" s="13">
        <f>SUMIFS('Faturamento SP3'!$J$2:$J$692,'Faturamento SP3'!$D$2:$D$692,'Infos Relatório'!$B$406,'Faturamento SP3'!$E$2:$E$692,'Infos Relatório'!$B454,'Faturamento SP3'!$Z$2:$Z$692,'Infos Relatório'!AY$1)</f>
        <v>0</v>
      </c>
      <c r="BB454" s="14">
        <f>SUMIFS('Faturamento SP3'!$O$2:$O$692,'Faturamento SP3'!$D$2:$D$692,'Infos Relatório'!$B$406,'Faturamento SP3'!$E$2:$E$692,'Infos Relatório'!$B454,'Faturamento SP3'!$Z$2:$Z$692,'Infos Relatório'!AY$1,'Faturamento SP3'!$T$2:$T$692,"Sim")+SUMIFS('Faturamento SP3'!$P$2:$P$692,'Faturamento SP3'!$D$2:$D$692,'Infos Relatório'!$B$406,'Faturamento SP3'!$E$2:$E$692,'Infos Relatório'!$B454,'Faturamento SP3'!$Z$2:$Z$692,'Infos Relatório'!AY$1,'Faturamento SP3'!$T$2:$T$692,"Sim")</f>
        <v>0</v>
      </c>
      <c r="BC454" s="27" t="e">
        <f t="shared" si="165"/>
        <v>#DIV/0!</v>
      </c>
      <c r="BD454" s="24">
        <f>SUMIFS('Faturamento SP3'!$H$2:$H$692,'Faturamento SP3'!$D$2:$D$692,'Infos Relatório'!$B$406,'Faturamento SP3'!$E$2:$E$692,'Infos Relatório'!$B454,'Faturamento SP3'!$Z$2:$Z$692,'Infos Relatório'!AY$1)</f>
        <v>0</v>
      </c>
      <c r="BE454" s="23">
        <f>COUNTIFS('Faturamento SP3'!$D$2:$D$692,'Infos Relatório'!$B$406,'Faturamento SP3'!$E$2:$E$692,'Infos Relatório'!$B454,'Faturamento SP3'!$Z$2:$Z$692,'Infos Relatório'!BE$1)</f>
        <v>0</v>
      </c>
      <c r="BF454" s="13">
        <f>SUMIFS('Faturamento SP3'!$G$2:$G$692,'Faturamento SP3'!$D$2:$D$692,'Infos Relatório'!$B$406,'Faturamento SP3'!$E$2:$E$692,'Infos Relatório'!$B454,'Faturamento SP3'!$Z$2:$Z$692,'Infos Relatório'!BE$1)</f>
        <v>0</v>
      </c>
      <c r="BG454" s="13">
        <f>SUMIFS('Faturamento SP3'!$J$2:$J$692,'Faturamento SP3'!$D$2:$D$692,'Infos Relatório'!$B$406,'Faturamento SP3'!$E$2:$E$692,'Infos Relatório'!$B454,'Faturamento SP3'!$Z$2:$Z$692,'Infos Relatório'!BE$1)</f>
        <v>0</v>
      </c>
      <c r="BH454" s="14">
        <f>SUMIFS('Faturamento SP3'!$O$2:$O$692,'Faturamento SP3'!$D$2:$D$692,'Infos Relatório'!$B$406,'Faturamento SP3'!$E$2:$E$692,'Infos Relatório'!$B454,'Faturamento SP3'!$Z$2:$Z$692,'Infos Relatório'!BE$1,'Faturamento SP3'!$T$2:$T$692,"Sim")+SUMIFS('Faturamento SP3'!$P$2:$P$692,'Faturamento SP3'!$D$2:$D$692,'Infos Relatório'!$B$406,'Faturamento SP3'!$E$2:$E$692,'Infos Relatório'!$B454,'Faturamento SP3'!$Z$2:$Z$692,'Infos Relatório'!BE$1,'Faturamento SP3'!$T$2:$T$692,"Sim")</f>
        <v>0</v>
      </c>
      <c r="BI454" s="27" t="e">
        <f t="shared" si="166"/>
        <v>#DIV/0!</v>
      </c>
      <c r="BJ454" s="24">
        <f>SUMIFS('Faturamento SP3'!$H$2:$H$692,'Faturamento SP3'!$D$2:$D$692,'Infos Relatório'!$B$406,'Faturamento SP3'!$E$2:$E$692,'Infos Relatório'!$B454,'Faturamento SP3'!$Z$2:$Z$692,'Infos Relatório'!BE$1)</f>
        <v>0</v>
      </c>
      <c r="BK454" s="23">
        <f>COUNTIFS('Faturamento SP3'!$D$2:$D$692,'Infos Relatório'!$B$406,'Faturamento SP3'!$E$2:$E$692,'Infos Relatório'!$B454,'Faturamento SP3'!$Z$2:$Z$692,'Infos Relatório'!BK$1)</f>
        <v>0</v>
      </c>
      <c r="BL454" s="13">
        <f>SUMIFS('Faturamento SP3'!$G$2:$G$692,'Faturamento SP3'!$D$2:$D$692,'Infos Relatório'!$B$406,'Faturamento SP3'!$E$2:$E$692,'Infos Relatório'!$B454,'Faturamento SP3'!$Z$2:$Z$692,'Infos Relatório'!BK$1)</f>
        <v>0</v>
      </c>
      <c r="BM454" s="13">
        <f>SUMIFS('Faturamento SP3'!$J$2:$J$692,'Faturamento SP3'!$D$2:$D$692,'Infos Relatório'!$B$406,'Faturamento SP3'!$E$2:$E$692,'Infos Relatório'!$B454,'Faturamento SP3'!$Z$2:$Z$692,'Infos Relatório'!BK$1)</f>
        <v>0</v>
      </c>
      <c r="BN454" s="14">
        <f>SUMIFS('Faturamento SP3'!$O$2:$O$692,'Faturamento SP3'!$D$2:$D$692,'Infos Relatório'!$B$406,'Faturamento SP3'!$E$2:$E$692,'Infos Relatório'!$B454,'Faturamento SP3'!$Z$2:$Z$692,'Infos Relatório'!BK$1,'Faturamento SP3'!$T$2:$T$692,"Sim")+SUMIFS('Faturamento SP3'!$P$2:$P$692,'Faturamento SP3'!$D$2:$D$692,'Infos Relatório'!$B$406,'Faturamento SP3'!$E$2:$E$692,'Infos Relatório'!$B454,'Faturamento SP3'!$Z$2:$Z$692,'Infos Relatório'!BK$1,'Faturamento SP3'!$T$2:$T$692,"Sim")</f>
        <v>0</v>
      </c>
      <c r="BO454" s="27" t="e">
        <f t="shared" si="167"/>
        <v>#DIV/0!</v>
      </c>
      <c r="BP454" s="24">
        <f>SUMIFS('Faturamento SP3'!$H$2:$H$692,'Faturamento SP3'!$D$2:$D$692,'Infos Relatório'!$B$406,'Faturamento SP3'!$E$2:$E$692,'Infos Relatório'!$B454,'Faturamento SP3'!$Z$2:$Z$692,'Infos Relatório'!BK$1)</f>
        <v>0</v>
      </c>
      <c r="BQ454" s="23">
        <f>COUNTIFS('Faturamento SP3'!$D$2:$D$692,'Infos Relatório'!$B$406,'Faturamento SP3'!$E$2:$E$692,'Infos Relatório'!$B454,'Faturamento SP3'!$Z$2:$Z$692,'Infos Relatório'!BQ$1)</f>
        <v>0</v>
      </c>
      <c r="BR454" s="13">
        <f>SUMIFS('Faturamento SP3'!$G$2:$G$692,'Faturamento SP3'!$D$2:$D$692,'Infos Relatório'!$B$406,'Faturamento SP3'!$E$2:$E$692,'Infos Relatório'!$B454,'Faturamento SP3'!$Z$2:$Z$692,'Infos Relatório'!BQ$1)</f>
        <v>0</v>
      </c>
      <c r="BS454" s="13">
        <f>SUMIFS('Faturamento SP3'!$J$2:$J$692,'Faturamento SP3'!$D$2:$D$692,'Infos Relatório'!$B$406,'Faturamento SP3'!$E$2:$E$692,'Infos Relatório'!$B454,'Faturamento SP3'!$Z$2:$Z$692,'Infos Relatório'!BQ$1)</f>
        <v>0</v>
      </c>
      <c r="BT454" s="14">
        <f>SUMIFS('Faturamento SP3'!$O$2:$O$692,'Faturamento SP3'!$D$2:$D$692,'Infos Relatório'!$B$406,'Faturamento SP3'!$E$2:$E$692,'Infos Relatório'!$B454,'Faturamento SP3'!$Z$2:$Z$692,'Infos Relatório'!BQ$1,'Faturamento SP3'!$T$2:$T$692,"Sim")+SUMIFS('Faturamento SP3'!$P$2:$P$692,'Faturamento SP3'!$D$2:$D$692,'Infos Relatório'!$B$406,'Faturamento SP3'!$E$2:$E$692,'Infos Relatório'!$B454,'Faturamento SP3'!$Z$2:$Z$692,'Infos Relatório'!BQ$1,'Faturamento SP3'!$T$2:$T$692,"Sim")</f>
        <v>0</v>
      </c>
      <c r="BU454" s="27" t="e">
        <f t="shared" si="168"/>
        <v>#DIV/0!</v>
      </c>
      <c r="BV454" s="24">
        <f>SUMIFS('Faturamento SP3'!$H$2:$H$692,'Faturamento SP3'!$D$2:$D$692,'Infos Relatório'!$B$406,'Faturamento SP3'!$E$2:$E$692,'Infos Relatório'!$B454,'Faturamento SP3'!$Z$2:$Z$692,'Infos Relatório'!BQ$1)</f>
        <v>0</v>
      </c>
    </row>
    <row r="455" spans="2:74">
      <c r="B455" s="17" t="s">
        <v>55</v>
      </c>
      <c r="C455" s="23">
        <f>COUNTIFS('Faturamento SP3'!$D$2:$D$692,'Infos Relatório'!$B$406,'Faturamento SP3'!$E$2:$E$692,'Infos Relatório'!$B455,'Faturamento SP3'!$Z$2:$Z$692,'Infos Relatório'!C$1)</f>
        <v>0</v>
      </c>
      <c r="D455" s="13">
        <f>SUMIFS('Faturamento SP3'!$G$2:$G$692,'Faturamento SP3'!$D$2:$D$692,'Infos Relatório'!$B$406,'Faturamento SP3'!$E$2:$E$692,'Infos Relatório'!$B455,'Faturamento SP3'!$Z$2:$Z$692,'Infos Relatório'!C$1)</f>
        <v>0</v>
      </c>
      <c r="E455" s="13">
        <f>SUMIFS('Faturamento SP3'!$J$2:$J$692,'Faturamento SP3'!$D$2:$D$692,'Infos Relatório'!$B$406,'Faturamento SP3'!$E$2:$E$692,'Infos Relatório'!$B455,'Faturamento SP3'!$Z$2:$Z$692,'Infos Relatório'!C$1)</f>
        <v>0</v>
      </c>
      <c r="F455" s="14">
        <f>SUMIFS('Faturamento SP3'!$O$2:$O$692,'Faturamento SP3'!$D$2:$D$692,'Infos Relatório'!$B$406,'Faturamento SP3'!$E$2:$E$692,'Infos Relatório'!$B455,'Faturamento SP3'!$Z$2:$Z$692,'Infos Relatório'!C$1,'Faturamento SP3'!$T$2:$T$692,"Sim")+SUMIFS('Faturamento SP3'!$P$2:$P$692,'Faturamento SP3'!$D$2:$D$692,'Infos Relatório'!$B$406,'Faturamento SP3'!$E$2:$E$692,'Infos Relatório'!$B455,'Faturamento SP3'!$Z$2:$Z$692,'Infos Relatório'!C$1,'Faturamento SP3'!$T$2:$T$692,"Sim")</f>
        <v>0</v>
      </c>
      <c r="G455" s="27" t="e">
        <f t="shared" si="157"/>
        <v>#DIV/0!</v>
      </c>
      <c r="H455" s="24">
        <f>SUMIFS('Faturamento SP3'!$H$2:$H$692,'Faturamento SP3'!$D$2:$D$692,'Infos Relatório'!$B$406,'Faturamento SP3'!$E$2:$E$692,'Infos Relatório'!$B455,'Faturamento SP3'!$Z$2:$Z$692,'Infos Relatório'!C$1)</f>
        <v>0</v>
      </c>
      <c r="I455" s="23">
        <f>COUNTIFS('Faturamento SP3'!$D$2:$D$692,'Infos Relatório'!$B$406,'Faturamento SP3'!$E$2:$E$692,'Infos Relatório'!$B455,'Faturamento SP3'!$Z$2:$Z$692,'Infos Relatório'!I$1)</f>
        <v>0</v>
      </c>
      <c r="J455" s="13">
        <f>SUMIFS('Faturamento SP3'!$G$2:$G$692,'Faturamento SP3'!$D$2:$D$692,'Infos Relatório'!$B$406,'Faturamento SP3'!$E$2:$E$692,'Infos Relatório'!$B455,'Faturamento SP3'!$Z$2:$Z$692,'Infos Relatório'!I$1)</f>
        <v>0</v>
      </c>
      <c r="K455" s="13">
        <f>SUMIFS('Faturamento SP3'!$J$2:$J$692,'Faturamento SP3'!$D$2:$D$692,'Infos Relatório'!$B$406,'Faturamento SP3'!$E$2:$E$692,'Infos Relatório'!$B455,'Faturamento SP3'!$Z$2:$Z$692,'Infos Relatório'!I$1)</f>
        <v>0</v>
      </c>
      <c r="L455" s="14">
        <f>SUMIFS('Faturamento SP3'!$O$2:$O$692,'Faturamento SP3'!$D$2:$D$692,'Infos Relatório'!$B$406,'Faturamento SP3'!$E$2:$E$692,'Infos Relatório'!$B455,'Faturamento SP3'!$Z$2:$Z$692,'Infos Relatório'!I$1,'Faturamento SP3'!$T$2:$T$692,"Sim")+SUMIFS('Faturamento SP3'!$P$2:$P$692,'Faturamento SP3'!$D$2:$D$692,'Infos Relatório'!$B$406,'Faturamento SP3'!$E$2:$E$692,'Infos Relatório'!$B455,'Faturamento SP3'!$Z$2:$Z$692,'Infos Relatório'!I$1,'Faturamento SP3'!$T$2:$T$692,"Sim")</f>
        <v>0</v>
      </c>
      <c r="M455" s="27" t="e">
        <f t="shared" si="158"/>
        <v>#DIV/0!</v>
      </c>
      <c r="N455" s="24">
        <f>SUMIFS('Faturamento SP3'!$H$2:$H$692,'Faturamento SP3'!$D$2:$D$692,'Infos Relatório'!$B$406,'Faturamento SP3'!$E$2:$E$692,'Infos Relatório'!$B455,'Faturamento SP3'!$Z$2:$Z$692,'Infos Relatório'!I$1)</f>
        <v>0</v>
      </c>
      <c r="O455" s="23">
        <f>COUNTIFS('Faturamento SP3'!$D$2:$D$692,'Infos Relatório'!$B$406,'Faturamento SP3'!$E$2:$E$692,'Infos Relatório'!$B455,'Faturamento SP3'!$Z$2:$Z$692,'Infos Relatório'!O$1)</f>
        <v>0</v>
      </c>
      <c r="P455" s="13">
        <f>SUMIFS('Faturamento SP3'!$G$2:$G$692,'Faturamento SP3'!$D$2:$D$692,'Infos Relatório'!$B$406,'Faturamento SP3'!$E$2:$E$692,'Infos Relatório'!$B455,'Faturamento SP3'!$Z$2:$Z$692,'Infos Relatório'!O$1)</f>
        <v>0</v>
      </c>
      <c r="Q455" s="13">
        <f>SUMIFS('Faturamento SP3'!$J$2:$J$692,'Faturamento SP3'!$D$2:$D$692,'Infos Relatório'!$B$406,'Faturamento SP3'!$E$2:$E$692,'Infos Relatório'!$B455,'Faturamento SP3'!$Z$2:$Z$692,'Infos Relatório'!O$1)</f>
        <v>0</v>
      </c>
      <c r="R455" s="14">
        <f>SUMIFS('Faturamento SP3'!$O$2:$O$692,'Faturamento SP3'!$D$2:$D$692,'Infos Relatório'!$B$406,'Faturamento SP3'!$E$2:$E$692,'Infos Relatório'!$B455,'Faturamento SP3'!$Z$2:$Z$692,'Infos Relatório'!O$1,'Faturamento SP3'!$T$2:$T$692,"Sim")+SUMIFS('Faturamento SP3'!$P$2:$P$692,'Faturamento SP3'!$D$2:$D$692,'Infos Relatório'!$B$406,'Faturamento SP3'!$E$2:$E$692,'Infos Relatório'!$B455,'Faturamento SP3'!$Z$2:$Z$692,'Infos Relatório'!O$1,'Faturamento SP3'!$T$2:$T$692,"Sim")</f>
        <v>0</v>
      </c>
      <c r="S455" s="27" t="e">
        <f t="shared" si="159"/>
        <v>#DIV/0!</v>
      </c>
      <c r="T455" s="24">
        <f>SUMIFS('Faturamento SP3'!$H$2:$H$692,'Faturamento SP3'!$D$2:$D$692,'Infos Relatório'!$B$406,'Faturamento SP3'!$E$2:$E$692,'Infos Relatório'!$B455,'Faturamento SP3'!$Z$2:$Z$692,'Infos Relatório'!O$1)</f>
        <v>0</v>
      </c>
      <c r="U455" s="23">
        <f>COUNTIFS('Faturamento SP3'!$D$2:$D$692,'Infos Relatório'!$B$406,'Faturamento SP3'!$E$2:$E$692,'Infos Relatório'!$B455,'Faturamento SP3'!$Z$2:$Z$692,'Infos Relatório'!U$1)</f>
        <v>0</v>
      </c>
      <c r="V455" s="13">
        <f>SUMIFS('Faturamento SP3'!$G$2:$G$692,'Faturamento SP3'!$D$2:$D$692,'Infos Relatório'!$B$406,'Faturamento SP3'!$E$2:$E$692,'Infos Relatório'!$B455,'Faturamento SP3'!$Z$2:$Z$692,'Infos Relatório'!U$1)</f>
        <v>0</v>
      </c>
      <c r="W455" s="13">
        <f>SUMIFS('Faturamento SP3'!$J$2:$J$692,'Faturamento SP3'!$D$2:$D$692,'Infos Relatório'!$B$406,'Faturamento SP3'!$E$2:$E$692,'Infos Relatório'!$B455,'Faturamento SP3'!$Z$2:$Z$692,'Infos Relatório'!U$1)</f>
        <v>0</v>
      </c>
      <c r="X455" s="14">
        <f>SUMIFS('Faturamento SP3'!$O$2:$O$692,'Faturamento SP3'!$D$2:$D$692,'Infos Relatório'!$B$406,'Faturamento SP3'!$E$2:$E$692,'Infos Relatório'!$B455,'Faturamento SP3'!$Z$2:$Z$692,'Infos Relatório'!U$1,'Faturamento SP3'!$T$2:$T$692,"Sim")+SUMIFS('Faturamento SP3'!$P$2:$P$692,'Faturamento SP3'!$D$2:$D$692,'Infos Relatório'!$B$406,'Faturamento SP3'!$E$2:$E$692,'Infos Relatório'!$B455,'Faturamento SP3'!$Z$2:$Z$692,'Infos Relatório'!U$1,'Faturamento SP3'!$T$2:$T$692,"Sim")</f>
        <v>0</v>
      </c>
      <c r="Y455" s="27" t="e">
        <f t="shared" si="160"/>
        <v>#DIV/0!</v>
      </c>
      <c r="Z455" s="24">
        <f>SUMIFS('Faturamento SP3'!$H$2:$H$692,'Faturamento SP3'!$D$2:$D$692,'Infos Relatório'!$B$406,'Faturamento SP3'!$E$2:$E$692,'Infos Relatório'!$B455,'Faturamento SP3'!$Z$2:$Z$692,'Infos Relatório'!U$1)</f>
        <v>0</v>
      </c>
      <c r="AA455" s="23">
        <f>COUNTIFS('Faturamento SP3'!$D$2:$D$692,'Infos Relatório'!$B$406,'Faturamento SP3'!$E$2:$E$692,'Infos Relatório'!$B455,'Faturamento SP3'!$Z$2:$Z$692,'Infos Relatório'!AA$1)</f>
        <v>0</v>
      </c>
      <c r="AB455" s="13">
        <f>SUMIFS('Faturamento SP3'!$G$2:$G$692,'Faturamento SP3'!$D$2:$D$692,'Infos Relatório'!$B$406,'Faturamento SP3'!$E$2:$E$692,'Infos Relatório'!$B455,'Faturamento SP3'!$Z$2:$Z$692,'Infos Relatório'!AA$1)</f>
        <v>0</v>
      </c>
      <c r="AC455" s="13">
        <f>SUMIFS('Faturamento SP3'!$J$2:$J$692,'Faturamento SP3'!$D$2:$D$692,'Infos Relatório'!$B$406,'Faturamento SP3'!$E$2:$E$692,'Infos Relatório'!$B455,'Faturamento SP3'!$Z$2:$Z$692,'Infos Relatório'!AA$1)</f>
        <v>0</v>
      </c>
      <c r="AD455" s="14">
        <f>SUMIFS('Faturamento SP3'!$O$2:$O$692,'Faturamento SP3'!$D$2:$D$692,'Infos Relatório'!$B$406,'Faturamento SP3'!$E$2:$E$692,'Infos Relatório'!$B455,'Faturamento SP3'!$Z$2:$Z$692,'Infos Relatório'!AA$1,'Faturamento SP3'!$T$2:$T$692,"Sim")+SUMIFS('Faturamento SP3'!$P$2:$P$692,'Faturamento SP3'!$D$2:$D$692,'Infos Relatório'!$B$406,'Faturamento SP3'!$E$2:$E$692,'Infos Relatório'!$B455,'Faturamento SP3'!$Z$2:$Z$692,'Infos Relatório'!AA$1,'Faturamento SP3'!$T$2:$T$692,"Sim")</f>
        <v>0</v>
      </c>
      <c r="AE455" s="27" t="e">
        <f t="shared" si="161"/>
        <v>#DIV/0!</v>
      </c>
      <c r="AF455" s="24">
        <f>SUMIFS('Faturamento SP3'!$H$2:$H$692,'Faturamento SP3'!$D$2:$D$692,'Infos Relatório'!$B$406,'Faturamento SP3'!$E$2:$E$692,'Infos Relatório'!$B455,'Faturamento SP3'!$Z$2:$Z$692,'Infos Relatório'!AA$1)</f>
        <v>0</v>
      </c>
      <c r="AG455" s="23">
        <f>COUNTIFS('Faturamento SP3'!$D$2:$D$692,'Infos Relatório'!$B$406,'Faturamento SP3'!$E$2:$E$692,'Infos Relatório'!$B455,'Faturamento SP3'!$Z$2:$Z$692,'Infos Relatório'!AG$1)</f>
        <v>0</v>
      </c>
      <c r="AH455" s="13">
        <f>SUMIFS('Faturamento SP3'!$G$2:$G$692,'Faturamento SP3'!$D$2:$D$692,'Infos Relatório'!$B$406,'Faturamento SP3'!$E$2:$E$692,'Infos Relatório'!$B455,'Faturamento SP3'!$Z$2:$Z$692,'Infos Relatório'!AG$1)</f>
        <v>0</v>
      </c>
      <c r="AI455" s="13">
        <f>SUMIFS('Faturamento SP3'!$J$2:$J$692,'Faturamento SP3'!$D$2:$D$692,'Infos Relatório'!$B$406,'Faturamento SP3'!$E$2:$E$692,'Infos Relatório'!$B455,'Faturamento SP3'!$Z$2:$Z$692,'Infos Relatório'!AG$1)</f>
        <v>0</v>
      </c>
      <c r="AJ455" s="14">
        <f>SUMIFS('Faturamento SP3'!$O$2:$O$692,'Faturamento SP3'!$D$2:$D$692,'Infos Relatório'!$B$406,'Faturamento SP3'!$E$2:$E$692,'Infos Relatório'!$B455,'Faturamento SP3'!$Z$2:$Z$692,'Infos Relatório'!AG$1,'Faturamento SP3'!$T$2:$T$692,"Sim")+SUMIFS('Faturamento SP3'!$P$2:$P$692,'Faturamento SP3'!$D$2:$D$692,'Infos Relatório'!$B$406,'Faturamento SP3'!$E$2:$E$692,'Infos Relatório'!$B455,'Faturamento SP3'!$Z$2:$Z$692,'Infos Relatório'!AG$1,'Faturamento SP3'!$T$2:$T$692,"Sim")</f>
        <v>0</v>
      </c>
      <c r="AK455" s="27" t="e">
        <f t="shared" si="162"/>
        <v>#DIV/0!</v>
      </c>
      <c r="AL455" s="24">
        <f>SUMIFS('Faturamento SP3'!$H$2:$H$692,'Faturamento SP3'!$D$2:$D$692,'Infos Relatório'!$B$406,'Faturamento SP3'!$E$2:$E$692,'Infos Relatório'!$B455,'Faturamento SP3'!$Z$2:$Z$692,'Infos Relatório'!AG$1)</f>
        <v>0</v>
      </c>
      <c r="AM455" s="23">
        <f>COUNTIFS('Faturamento SP3'!$D$2:$D$692,'Infos Relatório'!$B$406,'Faturamento SP3'!$E$2:$E$692,'Infos Relatório'!$B455,'Faturamento SP3'!$Z$2:$Z$692,'Infos Relatório'!AM$1)</f>
        <v>0</v>
      </c>
      <c r="AN455" s="13">
        <f>SUMIFS('Faturamento SP3'!$G$2:$G$692,'Faturamento SP3'!$D$2:$D$692,'Infos Relatório'!$B$406,'Faturamento SP3'!$E$2:$E$692,'Infos Relatório'!$B455,'Faturamento SP3'!$Z$2:$Z$692,'Infos Relatório'!AM$1)</f>
        <v>0</v>
      </c>
      <c r="AO455" s="13">
        <f>SUMIFS('Faturamento SP3'!$J$2:$J$692,'Faturamento SP3'!$D$2:$D$692,'Infos Relatório'!$B$406,'Faturamento SP3'!$E$2:$E$692,'Infos Relatório'!$B455,'Faturamento SP3'!$Z$2:$Z$692,'Infos Relatório'!AM$1)</f>
        <v>0</v>
      </c>
      <c r="AP455" s="14">
        <f>SUMIFS('Faturamento SP3'!$O$2:$O$692,'Faturamento SP3'!$D$2:$D$692,'Infos Relatório'!$B$406,'Faturamento SP3'!$E$2:$E$692,'Infos Relatório'!$B455,'Faturamento SP3'!$Z$2:$Z$692,'Infos Relatório'!AM$1,'Faturamento SP3'!$T$2:$T$692,"Sim")+SUMIFS('Faturamento SP3'!$P$2:$P$692,'Faturamento SP3'!$D$2:$D$692,'Infos Relatório'!$B$406,'Faturamento SP3'!$E$2:$E$692,'Infos Relatório'!$B455,'Faturamento SP3'!$Z$2:$Z$692,'Infos Relatório'!AM$1,'Faturamento SP3'!$T$2:$T$692,"Sim")</f>
        <v>0</v>
      </c>
      <c r="AQ455" s="27" t="e">
        <f t="shared" si="163"/>
        <v>#DIV/0!</v>
      </c>
      <c r="AR455" s="24">
        <f>SUMIFS('Faturamento SP3'!$H$2:$H$692,'Faturamento SP3'!$D$2:$D$692,'Infos Relatório'!$B$406,'Faturamento SP3'!$E$2:$E$692,'Infos Relatório'!$B455,'Faturamento SP3'!$Z$2:$Z$692,'Infos Relatório'!AM$1)</f>
        <v>0</v>
      </c>
      <c r="AS455" s="23">
        <f>COUNTIFS('Faturamento SP3'!$D$2:$D$692,'Infos Relatório'!$B$406,'Faturamento SP3'!$E$2:$E$692,'Infos Relatório'!$B455,'Faturamento SP3'!$Z$2:$Z$692,'Infos Relatório'!AS$1)</f>
        <v>0</v>
      </c>
      <c r="AT455" s="13">
        <f>SUMIFS('Faturamento SP3'!$G$2:$G$692,'Faturamento SP3'!$D$2:$D$692,'Infos Relatório'!$B$406,'Faturamento SP3'!$E$2:$E$692,'Infos Relatório'!$B455,'Faturamento SP3'!$Z$2:$Z$692,'Infos Relatório'!AS$1)</f>
        <v>0</v>
      </c>
      <c r="AU455" s="13">
        <f>SUMIFS('Faturamento SP3'!$J$2:$J$692,'Faturamento SP3'!$D$2:$D$692,'Infos Relatório'!$B$406,'Faturamento SP3'!$E$2:$E$692,'Infos Relatório'!$B455,'Faturamento SP3'!$Z$2:$Z$692,'Infos Relatório'!AS$1)</f>
        <v>0</v>
      </c>
      <c r="AV455" s="14">
        <f>SUMIFS('Faturamento SP3'!$O$2:$O$692,'Faturamento SP3'!$D$2:$D$692,'Infos Relatório'!$B$406,'Faturamento SP3'!$E$2:$E$692,'Infos Relatório'!$B455,'Faturamento SP3'!$Z$2:$Z$692,'Infos Relatório'!AS$1,'Faturamento SP3'!$T$2:$T$692,"Sim")+SUMIFS('Faturamento SP3'!$P$2:$P$692,'Faturamento SP3'!$D$2:$D$692,'Infos Relatório'!$B$406,'Faturamento SP3'!$E$2:$E$692,'Infos Relatório'!$B455,'Faturamento SP3'!$Z$2:$Z$692,'Infos Relatório'!AS$1,'Faturamento SP3'!$T$2:$T$692,"Sim")</f>
        <v>0</v>
      </c>
      <c r="AW455" s="27" t="e">
        <f t="shared" si="164"/>
        <v>#DIV/0!</v>
      </c>
      <c r="AX455" s="24">
        <f>SUMIFS('Faturamento SP3'!$H$2:$H$692,'Faturamento SP3'!$D$2:$D$692,'Infos Relatório'!$B$406,'Faturamento SP3'!$E$2:$E$692,'Infos Relatório'!$B455,'Faturamento SP3'!$Z$2:$Z$692,'Infos Relatório'!AS$1)</f>
        <v>0</v>
      </c>
      <c r="AY455" s="23">
        <f>COUNTIFS('Faturamento SP3'!$D$2:$D$692,'Infos Relatório'!$B$406,'Faturamento SP3'!$E$2:$E$692,'Infos Relatório'!$B455,'Faturamento SP3'!$Z$2:$Z$692,'Infos Relatório'!AY$1)</f>
        <v>0</v>
      </c>
      <c r="AZ455" s="13">
        <f>SUMIFS('Faturamento SP3'!$G$2:$G$692,'Faturamento SP3'!$D$2:$D$692,'Infos Relatório'!$B$406,'Faturamento SP3'!$E$2:$E$692,'Infos Relatório'!$B455,'Faturamento SP3'!$Z$2:$Z$692,'Infos Relatório'!AY$1)</f>
        <v>0</v>
      </c>
      <c r="BA455" s="13">
        <f>SUMIFS('Faturamento SP3'!$J$2:$J$692,'Faturamento SP3'!$D$2:$D$692,'Infos Relatório'!$B$406,'Faturamento SP3'!$E$2:$E$692,'Infos Relatório'!$B455,'Faturamento SP3'!$Z$2:$Z$692,'Infos Relatório'!AY$1)</f>
        <v>0</v>
      </c>
      <c r="BB455" s="14">
        <f>SUMIFS('Faturamento SP3'!$O$2:$O$692,'Faturamento SP3'!$D$2:$D$692,'Infos Relatório'!$B$406,'Faturamento SP3'!$E$2:$E$692,'Infos Relatório'!$B455,'Faturamento SP3'!$Z$2:$Z$692,'Infos Relatório'!AY$1,'Faturamento SP3'!$T$2:$T$692,"Sim")+SUMIFS('Faturamento SP3'!$P$2:$P$692,'Faturamento SP3'!$D$2:$D$692,'Infos Relatório'!$B$406,'Faturamento SP3'!$E$2:$E$692,'Infos Relatório'!$B455,'Faturamento SP3'!$Z$2:$Z$692,'Infos Relatório'!AY$1,'Faturamento SP3'!$T$2:$T$692,"Sim")</f>
        <v>0</v>
      </c>
      <c r="BC455" s="27" t="e">
        <f t="shared" si="165"/>
        <v>#DIV/0!</v>
      </c>
      <c r="BD455" s="24">
        <f>SUMIFS('Faturamento SP3'!$H$2:$H$692,'Faturamento SP3'!$D$2:$D$692,'Infos Relatório'!$B$406,'Faturamento SP3'!$E$2:$E$692,'Infos Relatório'!$B455,'Faturamento SP3'!$Z$2:$Z$692,'Infos Relatório'!AY$1)</f>
        <v>0</v>
      </c>
      <c r="BE455" s="23">
        <f>COUNTIFS('Faturamento SP3'!$D$2:$D$692,'Infos Relatório'!$B$406,'Faturamento SP3'!$E$2:$E$692,'Infos Relatório'!$B455,'Faturamento SP3'!$Z$2:$Z$692,'Infos Relatório'!BE$1)</f>
        <v>0</v>
      </c>
      <c r="BF455" s="13">
        <f>SUMIFS('Faturamento SP3'!$G$2:$G$692,'Faturamento SP3'!$D$2:$D$692,'Infos Relatório'!$B$406,'Faturamento SP3'!$E$2:$E$692,'Infos Relatório'!$B455,'Faturamento SP3'!$Z$2:$Z$692,'Infos Relatório'!BE$1)</f>
        <v>0</v>
      </c>
      <c r="BG455" s="13">
        <f>SUMIFS('Faturamento SP3'!$J$2:$J$692,'Faturamento SP3'!$D$2:$D$692,'Infos Relatório'!$B$406,'Faturamento SP3'!$E$2:$E$692,'Infos Relatório'!$B455,'Faturamento SP3'!$Z$2:$Z$692,'Infos Relatório'!BE$1)</f>
        <v>0</v>
      </c>
      <c r="BH455" s="14">
        <f>SUMIFS('Faturamento SP3'!$O$2:$O$692,'Faturamento SP3'!$D$2:$D$692,'Infos Relatório'!$B$406,'Faturamento SP3'!$E$2:$E$692,'Infos Relatório'!$B455,'Faturamento SP3'!$Z$2:$Z$692,'Infos Relatório'!BE$1,'Faturamento SP3'!$T$2:$T$692,"Sim")+SUMIFS('Faturamento SP3'!$P$2:$P$692,'Faturamento SP3'!$D$2:$D$692,'Infos Relatório'!$B$406,'Faturamento SP3'!$E$2:$E$692,'Infos Relatório'!$B455,'Faturamento SP3'!$Z$2:$Z$692,'Infos Relatório'!BE$1,'Faturamento SP3'!$T$2:$T$692,"Sim")</f>
        <v>0</v>
      </c>
      <c r="BI455" s="27" t="e">
        <f t="shared" si="166"/>
        <v>#DIV/0!</v>
      </c>
      <c r="BJ455" s="24">
        <f>SUMIFS('Faturamento SP3'!$H$2:$H$692,'Faturamento SP3'!$D$2:$D$692,'Infos Relatório'!$B$406,'Faturamento SP3'!$E$2:$E$692,'Infos Relatório'!$B455,'Faturamento SP3'!$Z$2:$Z$692,'Infos Relatório'!BE$1)</f>
        <v>0</v>
      </c>
      <c r="BK455" s="23">
        <f>COUNTIFS('Faturamento SP3'!$D$2:$D$692,'Infos Relatório'!$B$406,'Faturamento SP3'!$E$2:$E$692,'Infos Relatório'!$B455,'Faturamento SP3'!$Z$2:$Z$692,'Infos Relatório'!BK$1)</f>
        <v>0</v>
      </c>
      <c r="BL455" s="13">
        <f>SUMIFS('Faturamento SP3'!$G$2:$G$692,'Faturamento SP3'!$D$2:$D$692,'Infos Relatório'!$B$406,'Faturamento SP3'!$E$2:$E$692,'Infos Relatório'!$B455,'Faturamento SP3'!$Z$2:$Z$692,'Infos Relatório'!BK$1)</f>
        <v>0</v>
      </c>
      <c r="BM455" s="13">
        <f>SUMIFS('Faturamento SP3'!$J$2:$J$692,'Faturamento SP3'!$D$2:$D$692,'Infos Relatório'!$B$406,'Faturamento SP3'!$E$2:$E$692,'Infos Relatório'!$B455,'Faturamento SP3'!$Z$2:$Z$692,'Infos Relatório'!BK$1)</f>
        <v>0</v>
      </c>
      <c r="BN455" s="14">
        <f>SUMIFS('Faturamento SP3'!$O$2:$O$692,'Faturamento SP3'!$D$2:$D$692,'Infos Relatório'!$B$406,'Faturamento SP3'!$E$2:$E$692,'Infos Relatório'!$B455,'Faturamento SP3'!$Z$2:$Z$692,'Infos Relatório'!BK$1,'Faturamento SP3'!$T$2:$T$692,"Sim")+SUMIFS('Faturamento SP3'!$P$2:$P$692,'Faturamento SP3'!$D$2:$D$692,'Infos Relatório'!$B$406,'Faturamento SP3'!$E$2:$E$692,'Infos Relatório'!$B455,'Faturamento SP3'!$Z$2:$Z$692,'Infos Relatório'!BK$1,'Faturamento SP3'!$T$2:$T$692,"Sim")</f>
        <v>0</v>
      </c>
      <c r="BO455" s="27" t="e">
        <f t="shared" si="167"/>
        <v>#DIV/0!</v>
      </c>
      <c r="BP455" s="24">
        <f>SUMIFS('Faturamento SP3'!$H$2:$H$692,'Faturamento SP3'!$D$2:$D$692,'Infos Relatório'!$B$406,'Faturamento SP3'!$E$2:$E$692,'Infos Relatório'!$B455,'Faturamento SP3'!$Z$2:$Z$692,'Infos Relatório'!BK$1)</f>
        <v>0</v>
      </c>
      <c r="BQ455" s="23">
        <f>COUNTIFS('Faturamento SP3'!$D$2:$D$692,'Infos Relatório'!$B$406,'Faturamento SP3'!$E$2:$E$692,'Infos Relatório'!$B455,'Faturamento SP3'!$Z$2:$Z$692,'Infos Relatório'!BQ$1)</f>
        <v>0</v>
      </c>
      <c r="BR455" s="13">
        <f>SUMIFS('Faturamento SP3'!$G$2:$G$692,'Faturamento SP3'!$D$2:$D$692,'Infos Relatório'!$B$406,'Faturamento SP3'!$E$2:$E$692,'Infos Relatório'!$B455,'Faturamento SP3'!$Z$2:$Z$692,'Infos Relatório'!BQ$1)</f>
        <v>0</v>
      </c>
      <c r="BS455" s="13">
        <f>SUMIFS('Faturamento SP3'!$J$2:$J$692,'Faturamento SP3'!$D$2:$D$692,'Infos Relatório'!$B$406,'Faturamento SP3'!$E$2:$E$692,'Infos Relatório'!$B455,'Faturamento SP3'!$Z$2:$Z$692,'Infos Relatório'!BQ$1)</f>
        <v>0</v>
      </c>
      <c r="BT455" s="14">
        <f>SUMIFS('Faturamento SP3'!$O$2:$O$692,'Faturamento SP3'!$D$2:$D$692,'Infos Relatório'!$B$406,'Faturamento SP3'!$E$2:$E$692,'Infos Relatório'!$B455,'Faturamento SP3'!$Z$2:$Z$692,'Infos Relatório'!BQ$1,'Faturamento SP3'!$T$2:$T$692,"Sim")+SUMIFS('Faturamento SP3'!$P$2:$P$692,'Faturamento SP3'!$D$2:$D$692,'Infos Relatório'!$B$406,'Faturamento SP3'!$E$2:$E$692,'Infos Relatório'!$B455,'Faturamento SP3'!$Z$2:$Z$692,'Infos Relatório'!BQ$1,'Faturamento SP3'!$T$2:$T$692,"Sim")</f>
        <v>0</v>
      </c>
      <c r="BU455" s="27" t="e">
        <f t="shared" si="168"/>
        <v>#DIV/0!</v>
      </c>
      <c r="BV455" s="24">
        <f>SUMIFS('Faturamento SP3'!$H$2:$H$692,'Faturamento SP3'!$D$2:$D$692,'Infos Relatório'!$B$406,'Faturamento SP3'!$E$2:$E$692,'Infos Relatório'!$B455,'Faturamento SP3'!$Z$2:$Z$692,'Infos Relatório'!BQ$1)</f>
        <v>0</v>
      </c>
    </row>
    <row r="456" spans="2:74">
      <c r="B456" s="17" t="s">
        <v>56</v>
      </c>
      <c r="C456" s="23">
        <f>COUNTIFS('Faturamento SP3'!$D$2:$D$692,'Infos Relatório'!$B$406,'Faturamento SP3'!$E$2:$E$692,'Infos Relatório'!$B456,'Faturamento SP3'!$Z$2:$Z$692,'Infos Relatório'!C$1)</f>
        <v>0</v>
      </c>
      <c r="D456" s="13">
        <f>SUMIFS('Faturamento SP3'!$G$2:$G$692,'Faturamento SP3'!$D$2:$D$692,'Infos Relatório'!$B$406,'Faturamento SP3'!$E$2:$E$692,'Infos Relatório'!$B456,'Faturamento SP3'!$Z$2:$Z$692,'Infos Relatório'!C$1)</f>
        <v>0</v>
      </c>
      <c r="E456" s="13">
        <f>SUMIFS('Faturamento SP3'!$J$2:$J$692,'Faturamento SP3'!$D$2:$D$692,'Infos Relatório'!$B$406,'Faturamento SP3'!$E$2:$E$692,'Infos Relatório'!$B456,'Faturamento SP3'!$Z$2:$Z$692,'Infos Relatório'!C$1)</f>
        <v>0</v>
      </c>
      <c r="F456" s="14">
        <f>SUMIFS('Faturamento SP3'!$O$2:$O$692,'Faturamento SP3'!$D$2:$D$692,'Infos Relatório'!$B$406,'Faturamento SP3'!$E$2:$E$692,'Infos Relatório'!$B456,'Faturamento SP3'!$Z$2:$Z$692,'Infos Relatório'!C$1,'Faturamento SP3'!$T$2:$T$692,"Sim")+SUMIFS('Faturamento SP3'!$P$2:$P$692,'Faturamento SP3'!$D$2:$D$692,'Infos Relatório'!$B$406,'Faturamento SP3'!$E$2:$E$692,'Infos Relatório'!$B456,'Faturamento SP3'!$Z$2:$Z$692,'Infos Relatório'!C$1,'Faturamento SP3'!$T$2:$T$692,"Sim")</f>
        <v>0</v>
      </c>
      <c r="G456" s="27" t="e">
        <f t="shared" si="157"/>
        <v>#DIV/0!</v>
      </c>
      <c r="H456" s="24">
        <f>SUMIFS('Faturamento SP3'!$H$2:$H$692,'Faturamento SP3'!$D$2:$D$692,'Infos Relatório'!$B$406,'Faturamento SP3'!$E$2:$E$692,'Infos Relatório'!$B456,'Faturamento SP3'!$Z$2:$Z$692,'Infos Relatório'!C$1)</f>
        <v>0</v>
      </c>
      <c r="I456" s="23">
        <f>COUNTIFS('Faturamento SP3'!$D$2:$D$692,'Infos Relatório'!$B$406,'Faturamento SP3'!$E$2:$E$692,'Infos Relatório'!$B456,'Faturamento SP3'!$Z$2:$Z$692,'Infos Relatório'!I$1)</f>
        <v>0</v>
      </c>
      <c r="J456" s="13">
        <f>SUMIFS('Faturamento SP3'!$G$2:$G$692,'Faturamento SP3'!$D$2:$D$692,'Infos Relatório'!$B$406,'Faturamento SP3'!$E$2:$E$692,'Infos Relatório'!$B456,'Faturamento SP3'!$Z$2:$Z$692,'Infos Relatório'!I$1)</f>
        <v>0</v>
      </c>
      <c r="K456" s="13">
        <f>SUMIFS('Faturamento SP3'!$J$2:$J$692,'Faturamento SP3'!$D$2:$D$692,'Infos Relatório'!$B$406,'Faturamento SP3'!$E$2:$E$692,'Infos Relatório'!$B456,'Faturamento SP3'!$Z$2:$Z$692,'Infos Relatório'!I$1)</f>
        <v>0</v>
      </c>
      <c r="L456" s="14">
        <f>SUMIFS('Faturamento SP3'!$O$2:$O$692,'Faturamento SP3'!$D$2:$D$692,'Infos Relatório'!$B$406,'Faturamento SP3'!$E$2:$E$692,'Infos Relatório'!$B456,'Faturamento SP3'!$Z$2:$Z$692,'Infos Relatório'!I$1,'Faturamento SP3'!$T$2:$T$692,"Sim")+SUMIFS('Faturamento SP3'!$P$2:$P$692,'Faturamento SP3'!$D$2:$D$692,'Infos Relatório'!$B$406,'Faturamento SP3'!$E$2:$E$692,'Infos Relatório'!$B456,'Faturamento SP3'!$Z$2:$Z$692,'Infos Relatório'!I$1,'Faturamento SP3'!$T$2:$T$692,"Sim")</f>
        <v>0</v>
      </c>
      <c r="M456" s="27" t="e">
        <f t="shared" si="158"/>
        <v>#DIV/0!</v>
      </c>
      <c r="N456" s="24">
        <f>SUMIFS('Faturamento SP3'!$H$2:$H$692,'Faturamento SP3'!$D$2:$D$692,'Infos Relatório'!$B$406,'Faturamento SP3'!$E$2:$E$692,'Infos Relatório'!$B456,'Faturamento SP3'!$Z$2:$Z$692,'Infos Relatório'!I$1)</f>
        <v>0</v>
      </c>
      <c r="O456" s="23">
        <f>COUNTIFS('Faturamento SP3'!$D$2:$D$692,'Infos Relatório'!$B$406,'Faturamento SP3'!$E$2:$E$692,'Infos Relatório'!$B456,'Faturamento SP3'!$Z$2:$Z$692,'Infos Relatório'!O$1)</f>
        <v>0</v>
      </c>
      <c r="P456" s="13">
        <f>SUMIFS('Faturamento SP3'!$G$2:$G$692,'Faturamento SP3'!$D$2:$D$692,'Infos Relatório'!$B$406,'Faturamento SP3'!$E$2:$E$692,'Infos Relatório'!$B456,'Faturamento SP3'!$Z$2:$Z$692,'Infos Relatório'!O$1)</f>
        <v>0</v>
      </c>
      <c r="Q456" s="13">
        <f>SUMIFS('Faturamento SP3'!$J$2:$J$692,'Faturamento SP3'!$D$2:$D$692,'Infos Relatório'!$B$406,'Faturamento SP3'!$E$2:$E$692,'Infos Relatório'!$B456,'Faturamento SP3'!$Z$2:$Z$692,'Infos Relatório'!O$1)</f>
        <v>0</v>
      </c>
      <c r="R456" s="14">
        <f>SUMIFS('Faturamento SP3'!$O$2:$O$692,'Faturamento SP3'!$D$2:$D$692,'Infos Relatório'!$B$406,'Faturamento SP3'!$E$2:$E$692,'Infos Relatório'!$B456,'Faturamento SP3'!$Z$2:$Z$692,'Infos Relatório'!O$1,'Faturamento SP3'!$T$2:$T$692,"Sim")+SUMIFS('Faturamento SP3'!$P$2:$P$692,'Faturamento SP3'!$D$2:$D$692,'Infos Relatório'!$B$406,'Faturamento SP3'!$E$2:$E$692,'Infos Relatório'!$B456,'Faturamento SP3'!$Z$2:$Z$692,'Infos Relatório'!O$1,'Faturamento SP3'!$T$2:$T$692,"Sim")</f>
        <v>0</v>
      </c>
      <c r="S456" s="27" t="e">
        <f t="shared" si="159"/>
        <v>#DIV/0!</v>
      </c>
      <c r="T456" s="24">
        <f>SUMIFS('Faturamento SP3'!$H$2:$H$692,'Faturamento SP3'!$D$2:$D$692,'Infos Relatório'!$B$406,'Faturamento SP3'!$E$2:$E$692,'Infos Relatório'!$B456,'Faturamento SP3'!$Z$2:$Z$692,'Infos Relatório'!O$1)</f>
        <v>0</v>
      </c>
      <c r="U456" s="23">
        <f>COUNTIFS('Faturamento SP3'!$D$2:$D$692,'Infos Relatório'!$B$406,'Faturamento SP3'!$E$2:$E$692,'Infos Relatório'!$B456,'Faturamento SP3'!$Z$2:$Z$692,'Infos Relatório'!U$1)</f>
        <v>0</v>
      </c>
      <c r="V456" s="13">
        <f>SUMIFS('Faturamento SP3'!$G$2:$G$692,'Faturamento SP3'!$D$2:$D$692,'Infos Relatório'!$B$406,'Faturamento SP3'!$E$2:$E$692,'Infos Relatório'!$B456,'Faturamento SP3'!$Z$2:$Z$692,'Infos Relatório'!U$1)</f>
        <v>0</v>
      </c>
      <c r="W456" s="13">
        <f>SUMIFS('Faturamento SP3'!$J$2:$J$692,'Faturamento SP3'!$D$2:$D$692,'Infos Relatório'!$B$406,'Faturamento SP3'!$E$2:$E$692,'Infos Relatório'!$B456,'Faturamento SP3'!$Z$2:$Z$692,'Infos Relatório'!U$1)</f>
        <v>0</v>
      </c>
      <c r="X456" s="14">
        <f>SUMIFS('Faturamento SP3'!$O$2:$O$692,'Faturamento SP3'!$D$2:$D$692,'Infos Relatório'!$B$406,'Faturamento SP3'!$E$2:$E$692,'Infos Relatório'!$B456,'Faturamento SP3'!$Z$2:$Z$692,'Infos Relatório'!U$1,'Faturamento SP3'!$T$2:$T$692,"Sim")+SUMIFS('Faturamento SP3'!$P$2:$P$692,'Faturamento SP3'!$D$2:$D$692,'Infos Relatório'!$B$406,'Faturamento SP3'!$E$2:$E$692,'Infos Relatório'!$B456,'Faturamento SP3'!$Z$2:$Z$692,'Infos Relatório'!U$1,'Faturamento SP3'!$T$2:$T$692,"Sim")</f>
        <v>0</v>
      </c>
      <c r="Y456" s="27" t="e">
        <f t="shared" si="160"/>
        <v>#DIV/0!</v>
      </c>
      <c r="Z456" s="24">
        <f>SUMIFS('Faturamento SP3'!$H$2:$H$692,'Faturamento SP3'!$D$2:$D$692,'Infos Relatório'!$B$406,'Faturamento SP3'!$E$2:$E$692,'Infos Relatório'!$B456,'Faturamento SP3'!$Z$2:$Z$692,'Infos Relatório'!U$1)</f>
        <v>0</v>
      </c>
      <c r="AA456" s="23">
        <f>COUNTIFS('Faturamento SP3'!$D$2:$D$692,'Infos Relatório'!$B$406,'Faturamento SP3'!$E$2:$E$692,'Infos Relatório'!$B456,'Faturamento SP3'!$Z$2:$Z$692,'Infos Relatório'!AA$1)</f>
        <v>0</v>
      </c>
      <c r="AB456" s="13">
        <f>SUMIFS('Faturamento SP3'!$G$2:$G$692,'Faturamento SP3'!$D$2:$D$692,'Infos Relatório'!$B$406,'Faturamento SP3'!$E$2:$E$692,'Infos Relatório'!$B456,'Faturamento SP3'!$Z$2:$Z$692,'Infos Relatório'!AA$1)</f>
        <v>0</v>
      </c>
      <c r="AC456" s="13">
        <f>SUMIFS('Faturamento SP3'!$J$2:$J$692,'Faturamento SP3'!$D$2:$D$692,'Infos Relatório'!$B$406,'Faturamento SP3'!$E$2:$E$692,'Infos Relatório'!$B456,'Faturamento SP3'!$Z$2:$Z$692,'Infos Relatório'!AA$1)</f>
        <v>0</v>
      </c>
      <c r="AD456" s="14">
        <f>SUMIFS('Faturamento SP3'!$O$2:$O$692,'Faturamento SP3'!$D$2:$D$692,'Infos Relatório'!$B$406,'Faturamento SP3'!$E$2:$E$692,'Infos Relatório'!$B456,'Faturamento SP3'!$Z$2:$Z$692,'Infos Relatório'!AA$1,'Faturamento SP3'!$T$2:$T$692,"Sim")+SUMIFS('Faturamento SP3'!$P$2:$P$692,'Faturamento SP3'!$D$2:$D$692,'Infos Relatório'!$B$406,'Faturamento SP3'!$E$2:$E$692,'Infos Relatório'!$B456,'Faturamento SP3'!$Z$2:$Z$692,'Infos Relatório'!AA$1,'Faturamento SP3'!$T$2:$T$692,"Sim")</f>
        <v>0</v>
      </c>
      <c r="AE456" s="27" t="e">
        <f t="shared" si="161"/>
        <v>#DIV/0!</v>
      </c>
      <c r="AF456" s="24">
        <f>SUMIFS('Faturamento SP3'!$H$2:$H$692,'Faturamento SP3'!$D$2:$D$692,'Infos Relatório'!$B$406,'Faturamento SP3'!$E$2:$E$692,'Infos Relatório'!$B456,'Faturamento SP3'!$Z$2:$Z$692,'Infos Relatório'!AA$1)</f>
        <v>0</v>
      </c>
      <c r="AG456" s="23">
        <f>COUNTIFS('Faturamento SP3'!$D$2:$D$692,'Infos Relatório'!$B$406,'Faturamento SP3'!$E$2:$E$692,'Infos Relatório'!$B456,'Faturamento SP3'!$Z$2:$Z$692,'Infos Relatório'!AG$1)</f>
        <v>0</v>
      </c>
      <c r="AH456" s="13">
        <f>SUMIFS('Faturamento SP3'!$G$2:$G$692,'Faturamento SP3'!$D$2:$D$692,'Infos Relatório'!$B$406,'Faturamento SP3'!$E$2:$E$692,'Infos Relatório'!$B456,'Faturamento SP3'!$Z$2:$Z$692,'Infos Relatório'!AG$1)</f>
        <v>0</v>
      </c>
      <c r="AI456" s="13">
        <f>SUMIFS('Faturamento SP3'!$J$2:$J$692,'Faturamento SP3'!$D$2:$D$692,'Infos Relatório'!$B$406,'Faturamento SP3'!$E$2:$E$692,'Infos Relatório'!$B456,'Faturamento SP3'!$Z$2:$Z$692,'Infos Relatório'!AG$1)</f>
        <v>0</v>
      </c>
      <c r="AJ456" s="14">
        <f>SUMIFS('Faturamento SP3'!$O$2:$O$692,'Faturamento SP3'!$D$2:$D$692,'Infos Relatório'!$B$406,'Faturamento SP3'!$E$2:$E$692,'Infos Relatório'!$B456,'Faturamento SP3'!$Z$2:$Z$692,'Infos Relatório'!AG$1,'Faturamento SP3'!$T$2:$T$692,"Sim")+SUMIFS('Faturamento SP3'!$P$2:$P$692,'Faturamento SP3'!$D$2:$D$692,'Infos Relatório'!$B$406,'Faturamento SP3'!$E$2:$E$692,'Infos Relatório'!$B456,'Faturamento SP3'!$Z$2:$Z$692,'Infos Relatório'!AG$1,'Faturamento SP3'!$T$2:$T$692,"Sim")</f>
        <v>0</v>
      </c>
      <c r="AK456" s="27" t="e">
        <f t="shared" si="162"/>
        <v>#DIV/0!</v>
      </c>
      <c r="AL456" s="24">
        <f>SUMIFS('Faturamento SP3'!$H$2:$H$692,'Faturamento SP3'!$D$2:$D$692,'Infos Relatório'!$B$406,'Faturamento SP3'!$E$2:$E$692,'Infos Relatório'!$B456,'Faturamento SP3'!$Z$2:$Z$692,'Infos Relatório'!AG$1)</f>
        <v>0</v>
      </c>
      <c r="AM456" s="23">
        <f>COUNTIFS('Faturamento SP3'!$D$2:$D$692,'Infos Relatório'!$B$406,'Faturamento SP3'!$E$2:$E$692,'Infos Relatório'!$B456,'Faturamento SP3'!$Z$2:$Z$692,'Infos Relatório'!AM$1)</f>
        <v>0</v>
      </c>
      <c r="AN456" s="13">
        <f>SUMIFS('Faturamento SP3'!$G$2:$G$692,'Faturamento SP3'!$D$2:$D$692,'Infos Relatório'!$B$406,'Faturamento SP3'!$E$2:$E$692,'Infos Relatório'!$B456,'Faturamento SP3'!$Z$2:$Z$692,'Infos Relatório'!AM$1)</f>
        <v>0</v>
      </c>
      <c r="AO456" s="13">
        <f>SUMIFS('Faturamento SP3'!$J$2:$J$692,'Faturamento SP3'!$D$2:$D$692,'Infos Relatório'!$B$406,'Faturamento SP3'!$E$2:$E$692,'Infos Relatório'!$B456,'Faturamento SP3'!$Z$2:$Z$692,'Infos Relatório'!AM$1)</f>
        <v>0</v>
      </c>
      <c r="AP456" s="14">
        <f>SUMIFS('Faturamento SP3'!$O$2:$O$692,'Faturamento SP3'!$D$2:$D$692,'Infos Relatório'!$B$406,'Faturamento SP3'!$E$2:$E$692,'Infos Relatório'!$B456,'Faturamento SP3'!$Z$2:$Z$692,'Infos Relatório'!AM$1,'Faturamento SP3'!$T$2:$T$692,"Sim")+SUMIFS('Faturamento SP3'!$P$2:$P$692,'Faturamento SP3'!$D$2:$D$692,'Infos Relatório'!$B$406,'Faturamento SP3'!$E$2:$E$692,'Infos Relatório'!$B456,'Faturamento SP3'!$Z$2:$Z$692,'Infos Relatório'!AM$1,'Faturamento SP3'!$T$2:$T$692,"Sim")</f>
        <v>0</v>
      </c>
      <c r="AQ456" s="27" t="e">
        <f t="shared" si="163"/>
        <v>#DIV/0!</v>
      </c>
      <c r="AR456" s="24">
        <f>SUMIFS('Faturamento SP3'!$H$2:$H$692,'Faturamento SP3'!$D$2:$D$692,'Infos Relatório'!$B$406,'Faturamento SP3'!$E$2:$E$692,'Infos Relatório'!$B456,'Faturamento SP3'!$Z$2:$Z$692,'Infos Relatório'!AM$1)</f>
        <v>0</v>
      </c>
      <c r="AS456" s="23">
        <f>COUNTIFS('Faturamento SP3'!$D$2:$D$692,'Infos Relatório'!$B$406,'Faturamento SP3'!$E$2:$E$692,'Infos Relatório'!$B456,'Faturamento SP3'!$Z$2:$Z$692,'Infos Relatório'!AS$1)</f>
        <v>0</v>
      </c>
      <c r="AT456" s="13">
        <f>SUMIFS('Faturamento SP3'!$G$2:$G$692,'Faturamento SP3'!$D$2:$D$692,'Infos Relatório'!$B$406,'Faturamento SP3'!$E$2:$E$692,'Infos Relatório'!$B456,'Faturamento SP3'!$Z$2:$Z$692,'Infos Relatório'!AS$1)</f>
        <v>0</v>
      </c>
      <c r="AU456" s="13">
        <f>SUMIFS('Faturamento SP3'!$J$2:$J$692,'Faturamento SP3'!$D$2:$D$692,'Infos Relatório'!$B$406,'Faturamento SP3'!$E$2:$E$692,'Infos Relatório'!$B456,'Faturamento SP3'!$Z$2:$Z$692,'Infos Relatório'!AS$1)</f>
        <v>0</v>
      </c>
      <c r="AV456" s="14">
        <f>SUMIFS('Faturamento SP3'!$O$2:$O$692,'Faturamento SP3'!$D$2:$D$692,'Infos Relatório'!$B$406,'Faturamento SP3'!$E$2:$E$692,'Infos Relatório'!$B456,'Faturamento SP3'!$Z$2:$Z$692,'Infos Relatório'!AS$1,'Faturamento SP3'!$T$2:$T$692,"Sim")+SUMIFS('Faturamento SP3'!$P$2:$P$692,'Faturamento SP3'!$D$2:$D$692,'Infos Relatório'!$B$406,'Faturamento SP3'!$E$2:$E$692,'Infos Relatório'!$B456,'Faturamento SP3'!$Z$2:$Z$692,'Infos Relatório'!AS$1,'Faturamento SP3'!$T$2:$T$692,"Sim")</f>
        <v>0</v>
      </c>
      <c r="AW456" s="27" t="e">
        <f t="shared" si="164"/>
        <v>#DIV/0!</v>
      </c>
      <c r="AX456" s="24">
        <f>SUMIFS('Faturamento SP3'!$H$2:$H$692,'Faturamento SP3'!$D$2:$D$692,'Infos Relatório'!$B$406,'Faturamento SP3'!$E$2:$E$692,'Infos Relatório'!$B456,'Faturamento SP3'!$Z$2:$Z$692,'Infos Relatório'!AS$1)</f>
        <v>0</v>
      </c>
      <c r="AY456" s="23">
        <f>COUNTIFS('Faturamento SP3'!$D$2:$D$692,'Infos Relatório'!$B$406,'Faturamento SP3'!$E$2:$E$692,'Infos Relatório'!$B456,'Faturamento SP3'!$Z$2:$Z$692,'Infos Relatório'!AY$1)</f>
        <v>0</v>
      </c>
      <c r="AZ456" s="13">
        <f>SUMIFS('Faturamento SP3'!$G$2:$G$692,'Faturamento SP3'!$D$2:$D$692,'Infos Relatório'!$B$406,'Faturamento SP3'!$E$2:$E$692,'Infos Relatório'!$B456,'Faturamento SP3'!$Z$2:$Z$692,'Infos Relatório'!AY$1)</f>
        <v>0</v>
      </c>
      <c r="BA456" s="13">
        <f>SUMIFS('Faturamento SP3'!$J$2:$J$692,'Faturamento SP3'!$D$2:$D$692,'Infos Relatório'!$B$406,'Faturamento SP3'!$E$2:$E$692,'Infos Relatório'!$B456,'Faturamento SP3'!$Z$2:$Z$692,'Infos Relatório'!AY$1)</f>
        <v>0</v>
      </c>
      <c r="BB456" s="14">
        <f>SUMIFS('Faturamento SP3'!$O$2:$O$692,'Faturamento SP3'!$D$2:$D$692,'Infos Relatório'!$B$406,'Faturamento SP3'!$E$2:$E$692,'Infos Relatório'!$B456,'Faturamento SP3'!$Z$2:$Z$692,'Infos Relatório'!AY$1,'Faturamento SP3'!$T$2:$T$692,"Sim")+SUMIFS('Faturamento SP3'!$P$2:$P$692,'Faturamento SP3'!$D$2:$D$692,'Infos Relatório'!$B$406,'Faturamento SP3'!$E$2:$E$692,'Infos Relatório'!$B456,'Faturamento SP3'!$Z$2:$Z$692,'Infos Relatório'!AY$1,'Faturamento SP3'!$T$2:$T$692,"Sim")</f>
        <v>0</v>
      </c>
      <c r="BC456" s="27" t="e">
        <f t="shared" si="165"/>
        <v>#DIV/0!</v>
      </c>
      <c r="BD456" s="24">
        <f>SUMIFS('Faturamento SP3'!$H$2:$H$692,'Faturamento SP3'!$D$2:$D$692,'Infos Relatório'!$B$406,'Faturamento SP3'!$E$2:$E$692,'Infos Relatório'!$B456,'Faturamento SP3'!$Z$2:$Z$692,'Infos Relatório'!AY$1)</f>
        <v>0</v>
      </c>
      <c r="BE456" s="23">
        <f>COUNTIFS('Faturamento SP3'!$D$2:$D$692,'Infos Relatório'!$B$406,'Faturamento SP3'!$E$2:$E$692,'Infos Relatório'!$B456,'Faturamento SP3'!$Z$2:$Z$692,'Infos Relatório'!BE$1)</f>
        <v>0</v>
      </c>
      <c r="BF456" s="13">
        <f>SUMIFS('Faturamento SP3'!$G$2:$G$692,'Faturamento SP3'!$D$2:$D$692,'Infos Relatório'!$B$406,'Faturamento SP3'!$E$2:$E$692,'Infos Relatório'!$B456,'Faturamento SP3'!$Z$2:$Z$692,'Infos Relatório'!BE$1)</f>
        <v>0</v>
      </c>
      <c r="BG456" s="13">
        <f>SUMIFS('Faturamento SP3'!$J$2:$J$692,'Faturamento SP3'!$D$2:$D$692,'Infos Relatório'!$B$406,'Faturamento SP3'!$E$2:$E$692,'Infos Relatório'!$B456,'Faturamento SP3'!$Z$2:$Z$692,'Infos Relatório'!BE$1)</f>
        <v>0</v>
      </c>
      <c r="BH456" s="14">
        <f>SUMIFS('Faturamento SP3'!$O$2:$O$692,'Faturamento SP3'!$D$2:$D$692,'Infos Relatório'!$B$406,'Faturamento SP3'!$E$2:$E$692,'Infos Relatório'!$B456,'Faturamento SP3'!$Z$2:$Z$692,'Infos Relatório'!BE$1,'Faturamento SP3'!$T$2:$T$692,"Sim")+SUMIFS('Faturamento SP3'!$P$2:$P$692,'Faturamento SP3'!$D$2:$D$692,'Infos Relatório'!$B$406,'Faturamento SP3'!$E$2:$E$692,'Infos Relatório'!$B456,'Faturamento SP3'!$Z$2:$Z$692,'Infos Relatório'!BE$1,'Faturamento SP3'!$T$2:$T$692,"Sim")</f>
        <v>0</v>
      </c>
      <c r="BI456" s="27" t="e">
        <f t="shared" si="166"/>
        <v>#DIV/0!</v>
      </c>
      <c r="BJ456" s="24">
        <f>SUMIFS('Faturamento SP3'!$H$2:$H$692,'Faturamento SP3'!$D$2:$D$692,'Infos Relatório'!$B$406,'Faturamento SP3'!$E$2:$E$692,'Infos Relatório'!$B456,'Faturamento SP3'!$Z$2:$Z$692,'Infos Relatório'!BE$1)</f>
        <v>0</v>
      </c>
      <c r="BK456" s="23">
        <f>COUNTIFS('Faturamento SP3'!$D$2:$D$692,'Infos Relatório'!$B$406,'Faturamento SP3'!$E$2:$E$692,'Infos Relatório'!$B456,'Faturamento SP3'!$Z$2:$Z$692,'Infos Relatório'!BK$1)</f>
        <v>0</v>
      </c>
      <c r="BL456" s="13">
        <f>SUMIFS('Faturamento SP3'!$G$2:$G$692,'Faturamento SP3'!$D$2:$D$692,'Infos Relatório'!$B$406,'Faturamento SP3'!$E$2:$E$692,'Infos Relatório'!$B456,'Faturamento SP3'!$Z$2:$Z$692,'Infos Relatório'!BK$1)</f>
        <v>0</v>
      </c>
      <c r="BM456" s="13">
        <f>SUMIFS('Faturamento SP3'!$J$2:$J$692,'Faturamento SP3'!$D$2:$D$692,'Infos Relatório'!$B$406,'Faturamento SP3'!$E$2:$E$692,'Infos Relatório'!$B456,'Faturamento SP3'!$Z$2:$Z$692,'Infos Relatório'!BK$1)</f>
        <v>0</v>
      </c>
      <c r="BN456" s="14">
        <f>SUMIFS('Faturamento SP3'!$O$2:$O$692,'Faturamento SP3'!$D$2:$D$692,'Infos Relatório'!$B$406,'Faturamento SP3'!$E$2:$E$692,'Infos Relatório'!$B456,'Faturamento SP3'!$Z$2:$Z$692,'Infos Relatório'!BK$1,'Faturamento SP3'!$T$2:$T$692,"Sim")+SUMIFS('Faturamento SP3'!$P$2:$P$692,'Faturamento SP3'!$D$2:$D$692,'Infos Relatório'!$B$406,'Faturamento SP3'!$E$2:$E$692,'Infos Relatório'!$B456,'Faturamento SP3'!$Z$2:$Z$692,'Infos Relatório'!BK$1,'Faturamento SP3'!$T$2:$T$692,"Sim")</f>
        <v>0</v>
      </c>
      <c r="BO456" s="27" t="e">
        <f t="shared" si="167"/>
        <v>#DIV/0!</v>
      </c>
      <c r="BP456" s="24">
        <f>SUMIFS('Faturamento SP3'!$H$2:$H$692,'Faturamento SP3'!$D$2:$D$692,'Infos Relatório'!$B$406,'Faturamento SP3'!$E$2:$E$692,'Infos Relatório'!$B456,'Faturamento SP3'!$Z$2:$Z$692,'Infos Relatório'!BK$1)</f>
        <v>0</v>
      </c>
      <c r="BQ456" s="23">
        <f>COUNTIFS('Faturamento SP3'!$D$2:$D$692,'Infos Relatório'!$B$406,'Faturamento SP3'!$E$2:$E$692,'Infos Relatório'!$B456,'Faturamento SP3'!$Z$2:$Z$692,'Infos Relatório'!BQ$1)</f>
        <v>0</v>
      </c>
      <c r="BR456" s="13">
        <f>SUMIFS('Faturamento SP3'!$G$2:$G$692,'Faturamento SP3'!$D$2:$D$692,'Infos Relatório'!$B$406,'Faturamento SP3'!$E$2:$E$692,'Infos Relatório'!$B456,'Faturamento SP3'!$Z$2:$Z$692,'Infos Relatório'!BQ$1)</f>
        <v>0</v>
      </c>
      <c r="BS456" s="13">
        <f>SUMIFS('Faturamento SP3'!$J$2:$J$692,'Faturamento SP3'!$D$2:$D$692,'Infos Relatório'!$B$406,'Faturamento SP3'!$E$2:$E$692,'Infos Relatório'!$B456,'Faturamento SP3'!$Z$2:$Z$692,'Infos Relatório'!BQ$1)</f>
        <v>0</v>
      </c>
      <c r="BT456" s="14">
        <f>SUMIFS('Faturamento SP3'!$O$2:$O$692,'Faturamento SP3'!$D$2:$D$692,'Infos Relatório'!$B$406,'Faturamento SP3'!$E$2:$E$692,'Infos Relatório'!$B456,'Faturamento SP3'!$Z$2:$Z$692,'Infos Relatório'!BQ$1,'Faturamento SP3'!$T$2:$T$692,"Sim")+SUMIFS('Faturamento SP3'!$P$2:$P$692,'Faturamento SP3'!$D$2:$D$692,'Infos Relatório'!$B$406,'Faturamento SP3'!$E$2:$E$692,'Infos Relatório'!$B456,'Faturamento SP3'!$Z$2:$Z$692,'Infos Relatório'!BQ$1,'Faturamento SP3'!$T$2:$T$692,"Sim")</f>
        <v>0</v>
      </c>
      <c r="BU456" s="27" t="e">
        <f t="shared" si="168"/>
        <v>#DIV/0!</v>
      </c>
      <c r="BV456" s="24">
        <f>SUMIFS('Faturamento SP3'!$H$2:$H$692,'Faturamento SP3'!$D$2:$D$692,'Infos Relatório'!$B$406,'Faturamento SP3'!$E$2:$E$692,'Infos Relatório'!$B456,'Faturamento SP3'!$Z$2:$Z$692,'Infos Relatório'!BQ$1)</f>
        <v>0</v>
      </c>
    </row>
    <row r="457" spans="2:74">
      <c r="B457" s="17" t="s">
        <v>57</v>
      </c>
      <c r="C457" s="23">
        <f>COUNTIFS('Faturamento SP3'!$D$2:$D$692,'Infos Relatório'!$B$406,'Faturamento SP3'!$E$2:$E$692,'Infos Relatório'!$B457,'Faturamento SP3'!$Z$2:$Z$692,'Infos Relatório'!C$1)</f>
        <v>0</v>
      </c>
      <c r="D457" s="13">
        <f>SUMIFS('Faturamento SP3'!$G$2:$G$692,'Faturamento SP3'!$D$2:$D$692,'Infos Relatório'!$B$406,'Faturamento SP3'!$E$2:$E$692,'Infos Relatório'!$B457,'Faturamento SP3'!$Z$2:$Z$692,'Infos Relatório'!C$1)</f>
        <v>0</v>
      </c>
      <c r="E457" s="13">
        <f>SUMIFS('Faturamento SP3'!$J$2:$J$692,'Faturamento SP3'!$D$2:$D$692,'Infos Relatório'!$B$406,'Faturamento SP3'!$E$2:$E$692,'Infos Relatório'!$B457,'Faturamento SP3'!$Z$2:$Z$692,'Infos Relatório'!C$1)</f>
        <v>0</v>
      </c>
      <c r="F457" s="14">
        <f>SUMIFS('Faturamento SP3'!$O$2:$O$692,'Faturamento SP3'!$D$2:$D$692,'Infos Relatório'!$B$406,'Faturamento SP3'!$E$2:$E$692,'Infos Relatório'!$B457,'Faturamento SP3'!$Z$2:$Z$692,'Infos Relatório'!C$1,'Faturamento SP3'!$T$2:$T$692,"Sim")+SUMIFS('Faturamento SP3'!$P$2:$P$692,'Faturamento SP3'!$D$2:$D$692,'Infos Relatório'!$B$406,'Faturamento SP3'!$E$2:$E$692,'Infos Relatório'!$B457,'Faturamento SP3'!$Z$2:$Z$692,'Infos Relatório'!C$1,'Faturamento SP3'!$T$2:$T$692,"Sim")</f>
        <v>0</v>
      </c>
      <c r="G457" s="27" t="e">
        <f t="shared" si="157"/>
        <v>#DIV/0!</v>
      </c>
      <c r="H457" s="24">
        <f>SUMIFS('Faturamento SP3'!$H$2:$H$692,'Faturamento SP3'!$D$2:$D$692,'Infos Relatório'!$B$406,'Faturamento SP3'!$E$2:$E$692,'Infos Relatório'!$B457,'Faturamento SP3'!$Z$2:$Z$692,'Infos Relatório'!C$1)</f>
        <v>0</v>
      </c>
      <c r="I457" s="23">
        <f>COUNTIFS('Faturamento SP3'!$D$2:$D$692,'Infos Relatório'!$B$406,'Faturamento SP3'!$E$2:$E$692,'Infos Relatório'!$B457,'Faturamento SP3'!$Z$2:$Z$692,'Infos Relatório'!I$1)</f>
        <v>0</v>
      </c>
      <c r="J457" s="13">
        <f>SUMIFS('Faturamento SP3'!$G$2:$G$692,'Faturamento SP3'!$D$2:$D$692,'Infos Relatório'!$B$406,'Faturamento SP3'!$E$2:$E$692,'Infos Relatório'!$B457,'Faturamento SP3'!$Z$2:$Z$692,'Infos Relatório'!I$1)</f>
        <v>0</v>
      </c>
      <c r="K457" s="13">
        <f>SUMIFS('Faturamento SP3'!$J$2:$J$692,'Faturamento SP3'!$D$2:$D$692,'Infos Relatório'!$B$406,'Faturamento SP3'!$E$2:$E$692,'Infos Relatório'!$B457,'Faturamento SP3'!$Z$2:$Z$692,'Infos Relatório'!I$1)</f>
        <v>0</v>
      </c>
      <c r="L457" s="14">
        <f>SUMIFS('Faturamento SP3'!$O$2:$O$692,'Faturamento SP3'!$D$2:$D$692,'Infos Relatório'!$B$406,'Faturamento SP3'!$E$2:$E$692,'Infos Relatório'!$B457,'Faturamento SP3'!$Z$2:$Z$692,'Infos Relatório'!I$1,'Faturamento SP3'!$T$2:$T$692,"Sim")+SUMIFS('Faturamento SP3'!$P$2:$P$692,'Faturamento SP3'!$D$2:$D$692,'Infos Relatório'!$B$406,'Faturamento SP3'!$E$2:$E$692,'Infos Relatório'!$B457,'Faturamento SP3'!$Z$2:$Z$692,'Infos Relatório'!I$1,'Faturamento SP3'!$T$2:$T$692,"Sim")</f>
        <v>0</v>
      </c>
      <c r="M457" s="27" t="e">
        <f t="shared" si="158"/>
        <v>#DIV/0!</v>
      </c>
      <c r="N457" s="24">
        <f>SUMIFS('Faturamento SP3'!$H$2:$H$692,'Faturamento SP3'!$D$2:$D$692,'Infos Relatório'!$B$406,'Faturamento SP3'!$E$2:$E$692,'Infos Relatório'!$B457,'Faturamento SP3'!$Z$2:$Z$692,'Infos Relatório'!I$1)</f>
        <v>0</v>
      </c>
      <c r="O457" s="23">
        <f>COUNTIFS('Faturamento SP3'!$D$2:$D$692,'Infos Relatório'!$B$406,'Faturamento SP3'!$E$2:$E$692,'Infos Relatório'!$B457,'Faturamento SP3'!$Z$2:$Z$692,'Infos Relatório'!O$1)</f>
        <v>0</v>
      </c>
      <c r="P457" s="13">
        <f>SUMIFS('Faturamento SP3'!$G$2:$G$692,'Faturamento SP3'!$D$2:$D$692,'Infos Relatório'!$B$406,'Faturamento SP3'!$E$2:$E$692,'Infos Relatório'!$B457,'Faturamento SP3'!$Z$2:$Z$692,'Infos Relatório'!O$1)</f>
        <v>0</v>
      </c>
      <c r="Q457" s="13">
        <f>SUMIFS('Faturamento SP3'!$J$2:$J$692,'Faturamento SP3'!$D$2:$D$692,'Infos Relatório'!$B$406,'Faturamento SP3'!$E$2:$E$692,'Infos Relatório'!$B457,'Faturamento SP3'!$Z$2:$Z$692,'Infos Relatório'!O$1)</f>
        <v>0</v>
      </c>
      <c r="R457" s="14">
        <f>SUMIFS('Faturamento SP3'!$O$2:$O$692,'Faturamento SP3'!$D$2:$D$692,'Infos Relatório'!$B$406,'Faturamento SP3'!$E$2:$E$692,'Infos Relatório'!$B457,'Faturamento SP3'!$Z$2:$Z$692,'Infos Relatório'!O$1,'Faturamento SP3'!$T$2:$T$692,"Sim")+SUMIFS('Faturamento SP3'!$P$2:$P$692,'Faturamento SP3'!$D$2:$D$692,'Infos Relatório'!$B$406,'Faturamento SP3'!$E$2:$E$692,'Infos Relatório'!$B457,'Faturamento SP3'!$Z$2:$Z$692,'Infos Relatório'!O$1,'Faturamento SP3'!$T$2:$T$692,"Sim")</f>
        <v>0</v>
      </c>
      <c r="S457" s="27" t="e">
        <f t="shared" si="159"/>
        <v>#DIV/0!</v>
      </c>
      <c r="T457" s="24">
        <f>SUMIFS('Faturamento SP3'!$H$2:$H$692,'Faturamento SP3'!$D$2:$D$692,'Infos Relatório'!$B$406,'Faturamento SP3'!$E$2:$E$692,'Infos Relatório'!$B457,'Faturamento SP3'!$Z$2:$Z$692,'Infos Relatório'!O$1)</f>
        <v>0</v>
      </c>
      <c r="U457" s="23">
        <f>COUNTIFS('Faturamento SP3'!$D$2:$D$692,'Infos Relatório'!$B$406,'Faturamento SP3'!$E$2:$E$692,'Infos Relatório'!$B457,'Faturamento SP3'!$Z$2:$Z$692,'Infos Relatório'!U$1)</f>
        <v>0</v>
      </c>
      <c r="V457" s="13">
        <f>SUMIFS('Faturamento SP3'!$G$2:$G$692,'Faturamento SP3'!$D$2:$D$692,'Infos Relatório'!$B$406,'Faturamento SP3'!$E$2:$E$692,'Infos Relatório'!$B457,'Faturamento SP3'!$Z$2:$Z$692,'Infos Relatório'!U$1)</f>
        <v>0</v>
      </c>
      <c r="W457" s="13">
        <f>SUMIFS('Faturamento SP3'!$J$2:$J$692,'Faturamento SP3'!$D$2:$D$692,'Infos Relatório'!$B$406,'Faturamento SP3'!$E$2:$E$692,'Infos Relatório'!$B457,'Faturamento SP3'!$Z$2:$Z$692,'Infos Relatório'!U$1)</f>
        <v>0</v>
      </c>
      <c r="X457" s="14">
        <f>SUMIFS('Faturamento SP3'!$O$2:$O$692,'Faturamento SP3'!$D$2:$D$692,'Infos Relatório'!$B$406,'Faturamento SP3'!$E$2:$E$692,'Infos Relatório'!$B457,'Faturamento SP3'!$Z$2:$Z$692,'Infos Relatório'!U$1,'Faturamento SP3'!$T$2:$T$692,"Sim")+SUMIFS('Faturamento SP3'!$P$2:$P$692,'Faturamento SP3'!$D$2:$D$692,'Infos Relatório'!$B$406,'Faturamento SP3'!$E$2:$E$692,'Infos Relatório'!$B457,'Faturamento SP3'!$Z$2:$Z$692,'Infos Relatório'!U$1,'Faturamento SP3'!$T$2:$T$692,"Sim")</f>
        <v>0</v>
      </c>
      <c r="Y457" s="27" t="e">
        <f t="shared" si="160"/>
        <v>#DIV/0!</v>
      </c>
      <c r="Z457" s="24">
        <f>SUMIFS('Faturamento SP3'!$H$2:$H$692,'Faturamento SP3'!$D$2:$D$692,'Infos Relatório'!$B$406,'Faturamento SP3'!$E$2:$E$692,'Infos Relatório'!$B457,'Faturamento SP3'!$Z$2:$Z$692,'Infos Relatório'!U$1)</f>
        <v>0</v>
      </c>
      <c r="AA457" s="23">
        <f>COUNTIFS('Faturamento SP3'!$D$2:$D$692,'Infos Relatório'!$B$406,'Faturamento SP3'!$E$2:$E$692,'Infos Relatório'!$B457,'Faturamento SP3'!$Z$2:$Z$692,'Infos Relatório'!AA$1)</f>
        <v>0</v>
      </c>
      <c r="AB457" s="13">
        <f>SUMIFS('Faturamento SP3'!$G$2:$G$692,'Faturamento SP3'!$D$2:$D$692,'Infos Relatório'!$B$406,'Faturamento SP3'!$E$2:$E$692,'Infos Relatório'!$B457,'Faturamento SP3'!$Z$2:$Z$692,'Infos Relatório'!AA$1)</f>
        <v>0</v>
      </c>
      <c r="AC457" s="13">
        <f>SUMIFS('Faturamento SP3'!$J$2:$J$692,'Faturamento SP3'!$D$2:$D$692,'Infos Relatório'!$B$406,'Faturamento SP3'!$E$2:$E$692,'Infos Relatório'!$B457,'Faturamento SP3'!$Z$2:$Z$692,'Infos Relatório'!AA$1)</f>
        <v>0</v>
      </c>
      <c r="AD457" s="14">
        <f>SUMIFS('Faturamento SP3'!$O$2:$O$692,'Faturamento SP3'!$D$2:$D$692,'Infos Relatório'!$B$406,'Faturamento SP3'!$E$2:$E$692,'Infos Relatório'!$B457,'Faturamento SP3'!$Z$2:$Z$692,'Infos Relatório'!AA$1,'Faturamento SP3'!$T$2:$T$692,"Sim")+SUMIFS('Faturamento SP3'!$P$2:$P$692,'Faturamento SP3'!$D$2:$D$692,'Infos Relatório'!$B$406,'Faturamento SP3'!$E$2:$E$692,'Infos Relatório'!$B457,'Faturamento SP3'!$Z$2:$Z$692,'Infos Relatório'!AA$1,'Faturamento SP3'!$T$2:$T$692,"Sim")</f>
        <v>0</v>
      </c>
      <c r="AE457" s="27" t="e">
        <f t="shared" si="161"/>
        <v>#DIV/0!</v>
      </c>
      <c r="AF457" s="24">
        <f>SUMIFS('Faturamento SP3'!$H$2:$H$692,'Faturamento SP3'!$D$2:$D$692,'Infos Relatório'!$B$406,'Faturamento SP3'!$E$2:$E$692,'Infos Relatório'!$B457,'Faturamento SP3'!$Z$2:$Z$692,'Infos Relatório'!AA$1)</f>
        <v>0</v>
      </c>
      <c r="AG457" s="23">
        <f>COUNTIFS('Faturamento SP3'!$D$2:$D$692,'Infos Relatório'!$B$406,'Faturamento SP3'!$E$2:$E$692,'Infos Relatório'!$B457,'Faturamento SP3'!$Z$2:$Z$692,'Infos Relatório'!AG$1)</f>
        <v>0</v>
      </c>
      <c r="AH457" s="13">
        <f>SUMIFS('Faturamento SP3'!$G$2:$G$692,'Faturamento SP3'!$D$2:$D$692,'Infos Relatório'!$B$406,'Faturamento SP3'!$E$2:$E$692,'Infos Relatório'!$B457,'Faturamento SP3'!$Z$2:$Z$692,'Infos Relatório'!AG$1)</f>
        <v>0</v>
      </c>
      <c r="AI457" s="13">
        <f>SUMIFS('Faturamento SP3'!$J$2:$J$692,'Faturamento SP3'!$D$2:$D$692,'Infos Relatório'!$B$406,'Faturamento SP3'!$E$2:$E$692,'Infos Relatório'!$B457,'Faturamento SP3'!$Z$2:$Z$692,'Infos Relatório'!AG$1)</f>
        <v>0</v>
      </c>
      <c r="AJ457" s="14">
        <f>SUMIFS('Faturamento SP3'!$O$2:$O$692,'Faturamento SP3'!$D$2:$D$692,'Infos Relatório'!$B$406,'Faturamento SP3'!$E$2:$E$692,'Infos Relatório'!$B457,'Faturamento SP3'!$Z$2:$Z$692,'Infos Relatório'!AG$1,'Faturamento SP3'!$T$2:$T$692,"Sim")+SUMIFS('Faturamento SP3'!$P$2:$P$692,'Faturamento SP3'!$D$2:$D$692,'Infos Relatório'!$B$406,'Faturamento SP3'!$E$2:$E$692,'Infos Relatório'!$B457,'Faturamento SP3'!$Z$2:$Z$692,'Infos Relatório'!AG$1,'Faturamento SP3'!$T$2:$T$692,"Sim")</f>
        <v>0</v>
      </c>
      <c r="AK457" s="27" t="e">
        <f t="shared" si="162"/>
        <v>#DIV/0!</v>
      </c>
      <c r="AL457" s="24">
        <f>SUMIFS('Faturamento SP3'!$H$2:$H$692,'Faturamento SP3'!$D$2:$D$692,'Infos Relatório'!$B$406,'Faturamento SP3'!$E$2:$E$692,'Infos Relatório'!$B457,'Faturamento SP3'!$Z$2:$Z$692,'Infos Relatório'!AG$1)</f>
        <v>0</v>
      </c>
      <c r="AM457" s="23">
        <f>COUNTIFS('Faturamento SP3'!$D$2:$D$692,'Infos Relatório'!$B$406,'Faturamento SP3'!$E$2:$E$692,'Infos Relatório'!$B457,'Faturamento SP3'!$Z$2:$Z$692,'Infos Relatório'!AM$1)</f>
        <v>0</v>
      </c>
      <c r="AN457" s="13">
        <f>SUMIFS('Faturamento SP3'!$G$2:$G$692,'Faturamento SP3'!$D$2:$D$692,'Infos Relatório'!$B$406,'Faturamento SP3'!$E$2:$E$692,'Infos Relatório'!$B457,'Faturamento SP3'!$Z$2:$Z$692,'Infos Relatório'!AM$1)</f>
        <v>0</v>
      </c>
      <c r="AO457" s="13">
        <f>SUMIFS('Faturamento SP3'!$J$2:$J$692,'Faturamento SP3'!$D$2:$D$692,'Infos Relatório'!$B$406,'Faturamento SP3'!$E$2:$E$692,'Infos Relatório'!$B457,'Faturamento SP3'!$Z$2:$Z$692,'Infos Relatório'!AM$1)</f>
        <v>0</v>
      </c>
      <c r="AP457" s="14">
        <f>SUMIFS('Faturamento SP3'!$O$2:$O$692,'Faturamento SP3'!$D$2:$D$692,'Infos Relatório'!$B$406,'Faturamento SP3'!$E$2:$E$692,'Infos Relatório'!$B457,'Faturamento SP3'!$Z$2:$Z$692,'Infos Relatório'!AM$1,'Faturamento SP3'!$T$2:$T$692,"Sim")+SUMIFS('Faturamento SP3'!$P$2:$P$692,'Faturamento SP3'!$D$2:$D$692,'Infos Relatório'!$B$406,'Faturamento SP3'!$E$2:$E$692,'Infos Relatório'!$B457,'Faturamento SP3'!$Z$2:$Z$692,'Infos Relatório'!AM$1,'Faturamento SP3'!$T$2:$T$692,"Sim")</f>
        <v>0</v>
      </c>
      <c r="AQ457" s="27" t="e">
        <f t="shared" si="163"/>
        <v>#DIV/0!</v>
      </c>
      <c r="AR457" s="24">
        <f>SUMIFS('Faturamento SP3'!$H$2:$H$692,'Faturamento SP3'!$D$2:$D$692,'Infos Relatório'!$B$406,'Faturamento SP3'!$E$2:$E$692,'Infos Relatório'!$B457,'Faturamento SP3'!$Z$2:$Z$692,'Infos Relatório'!AM$1)</f>
        <v>0</v>
      </c>
      <c r="AS457" s="23">
        <f>COUNTIFS('Faturamento SP3'!$D$2:$D$692,'Infos Relatório'!$B$406,'Faturamento SP3'!$E$2:$E$692,'Infos Relatório'!$B457,'Faturamento SP3'!$Z$2:$Z$692,'Infos Relatório'!AS$1)</f>
        <v>0</v>
      </c>
      <c r="AT457" s="13">
        <f>SUMIFS('Faturamento SP3'!$G$2:$G$692,'Faturamento SP3'!$D$2:$D$692,'Infos Relatório'!$B$406,'Faturamento SP3'!$E$2:$E$692,'Infos Relatório'!$B457,'Faturamento SP3'!$Z$2:$Z$692,'Infos Relatório'!AS$1)</f>
        <v>0</v>
      </c>
      <c r="AU457" s="13">
        <f>SUMIFS('Faturamento SP3'!$J$2:$J$692,'Faturamento SP3'!$D$2:$D$692,'Infos Relatório'!$B$406,'Faturamento SP3'!$E$2:$E$692,'Infos Relatório'!$B457,'Faturamento SP3'!$Z$2:$Z$692,'Infos Relatório'!AS$1)</f>
        <v>0</v>
      </c>
      <c r="AV457" s="14">
        <f>SUMIFS('Faturamento SP3'!$O$2:$O$692,'Faturamento SP3'!$D$2:$D$692,'Infos Relatório'!$B$406,'Faturamento SP3'!$E$2:$E$692,'Infos Relatório'!$B457,'Faturamento SP3'!$Z$2:$Z$692,'Infos Relatório'!AS$1,'Faturamento SP3'!$T$2:$T$692,"Sim")+SUMIFS('Faturamento SP3'!$P$2:$P$692,'Faturamento SP3'!$D$2:$D$692,'Infos Relatório'!$B$406,'Faturamento SP3'!$E$2:$E$692,'Infos Relatório'!$B457,'Faturamento SP3'!$Z$2:$Z$692,'Infos Relatório'!AS$1,'Faturamento SP3'!$T$2:$T$692,"Sim")</f>
        <v>0</v>
      </c>
      <c r="AW457" s="27" t="e">
        <f t="shared" si="164"/>
        <v>#DIV/0!</v>
      </c>
      <c r="AX457" s="24">
        <f>SUMIFS('Faturamento SP3'!$H$2:$H$692,'Faturamento SP3'!$D$2:$D$692,'Infos Relatório'!$B$406,'Faturamento SP3'!$E$2:$E$692,'Infos Relatório'!$B457,'Faturamento SP3'!$Z$2:$Z$692,'Infos Relatório'!AS$1)</f>
        <v>0</v>
      </c>
      <c r="AY457" s="23">
        <f>COUNTIFS('Faturamento SP3'!$D$2:$D$692,'Infos Relatório'!$B$406,'Faturamento SP3'!$E$2:$E$692,'Infos Relatório'!$B457,'Faturamento SP3'!$Z$2:$Z$692,'Infos Relatório'!AY$1)</f>
        <v>0</v>
      </c>
      <c r="AZ457" s="13">
        <f>SUMIFS('Faturamento SP3'!$G$2:$G$692,'Faturamento SP3'!$D$2:$D$692,'Infos Relatório'!$B$406,'Faturamento SP3'!$E$2:$E$692,'Infos Relatório'!$B457,'Faturamento SP3'!$Z$2:$Z$692,'Infos Relatório'!AY$1)</f>
        <v>0</v>
      </c>
      <c r="BA457" s="13">
        <f>SUMIFS('Faturamento SP3'!$J$2:$J$692,'Faturamento SP3'!$D$2:$D$692,'Infos Relatório'!$B$406,'Faturamento SP3'!$E$2:$E$692,'Infos Relatório'!$B457,'Faturamento SP3'!$Z$2:$Z$692,'Infos Relatório'!AY$1)</f>
        <v>0</v>
      </c>
      <c r="BB457" s="14">
        <f>SUMIFS('Faturamento SP3'!$O$2:$O$692,'Faturamento SP3'!$D$2:$D$692,'Infos Relatório'!$B$406,'Faturamento SP3'!$E$2:$E$692,'Infos Relatório'!$B457,'Faturamento SP3'!$Z$2:$Z$692,'Infos Relatório'!AY$1,'Faturamento SP3'!$T$2:$T$692,"Sim")+SUMIFS('Faturamento SP3'!$P$2:$P$692,'Faturamento SP3'!$D$2:$D$692,'Infos Relatório'!$B$406,'Faturamento SP3'!$E$2:$E$692,'Infos Relatório'!$B457,'Faturamento SP3'!$Z$2:$Z$692,'Infos Relatório'!AY$1,'Faturamento SP3'!$T$2:$T$692,"Sim")</f>
        <v>0</v>
      </c>
      <c r="BC457" s="27" t="e">
        <f t="shared" si="165"/>
        <v>#DIV/0!</v>
      </c>
      <c r="BD457" s="24">
        <f>SUMIFS('Faturamento SP3'!$H$2:$H$692,'Faturamento SP3'!$D$2:$D$692,'Infos Relatório'!$B$406,'Faturamento SP3'!$E$2:$E$692,'Infos Relatório'!$B457,'Faturamento SP3'!$Z$2:$Z$692,'Infos Relatório'!AY$1)</f>
        <v>0</v>
      </c>
      <c r="BE457" s="23">
        <f>COUNTIFS('Faturamento SP3'!$D$2:$D$692,'Infos Relatório'!$B$406,'Faturamento SP3'!$E$2:$E$692,'Infos Relatório'!$B457,'Faturamento SP3'!$Z$2:$Z$692,'Infos Relatório'!BE$1)</f>
        <v>0</v>
      </c>
      <c r="BF457" s="13">
        <f>SUMIFS('Faturamento SP3'!$G$2:$G$692,'Faturamento SP3'!$D$2:$D$692,'Infos Relatório'!$B$406,'Faturamento SP3'!$E$2:$E$692,'Infos Relatório'!$B457,'Faturamento SP3'!$Z$2:$Z$692,'Infos Relatório'!BE$1)</f>
        <v>0</v>
      </c>
      <c r="BG457" s="13">
        <f>SUMIFS('Faturamento SP3'!$J$2:$J$692,'Faturamento SP3'!$D$2:$D$692,'Infos Relatório'!$B$406,'Faturamento SP3'!$E$2:$E$692,'Infos Relatório'!$B457,'Faturamento SP3'!$Z$2:$Z$692,'Infos Relatório'!BE$1)</f>
        <v>0</v>
      </c>
      <c r="BH457" s="14">
        <f>SUMIFS('Faturamento SP3'!$O$2:$O$692,'Faturamento SP3'!$D$2:$D$692,'Infos Relatório'!$B$406,'Faturamento SP3'!$E$2:$E$692,'Infos Relatório'!$B457,'Faturamento SP3'!$Z$2:$Z$692,'Infos Relatório'!BE$1,'Faturamento SP3'!$T$2:$T$692,"Sim")+SUMIFS('Faturamento SP3'!$P$2:$P$692,'Faturamento SP3'!$D$2:$D$692,'Infos Relatório'!$B$406,'Faturamento SP3'!$E$2:$E$692,'Infos Relatório'!$B457,'Faturamento SP3'!$Z$2:$Z$692,'Infos Relatório'!BE$1,'Faturamento SP3'!$T$2:$T$692,"Sim")</f>
        <v>0</v>
      </c>
      <c r="BI457" s="27" t="e">
        <f t="shared" si="166"/>
        <v>#DIV/0!</v>
      </c>
      <c r="BJ457" s="24">
        <f>SUMIFS('Faturamento SP3'!$H$2:$H$692,'Faturamento SP3'!$D$2:$D$692,'Infos Relatório'!$B$406,'Faturamento SP3'!$E$2:$E$692,'Infos Relatório'!$B457,'Faturamento SP3'!$Z$2:$Z$692,'Infos Relatório'!BE$1)</f>
        <v>0</v>
      </c>
      <c r="BK457" s="23">
        <f>COUNTIFS('Faturamento SP3'!$D$2:$D$692,'Infos Relatório'!$B$406,'Faturamento SP3'!$E$2:$E$692,'Infos Relatório'!$B457,'Faturamento SP3'!$Z$2:$Z$692,'Infos Relatório'!BK$1)</f>
        <v>0</v>
      </c>
      <c r="BL457" s="13">
        <f>SUMIFS('Faturamento SP3'!$G$2:$G$692,'Faturamento SP3'!$D$2:$D$692,'Infos Relatório'!$B$406,'Faturamento SP3'!$E$2:$E$692,'Infos Relatório'!$B457,'Faturamento SP3'!$Z$2:$Z$692,'Infos Relatório'!BK$1)</f>
        <v>0</v>
      </c>
      <c r="BM457" s="13">
        <f>SUMIFS('Faturamento SP3'!$J$2:$J$692,'Faturamento SP3'!$D$2:$D$692,'Infos Relatório'!$B$406,'Faturamento SP3'!$E$2:$E$692,'Infos Relatório'!$B457,'Faturamento SP3'!$Z$2:$Z$692,'Infos Relatório'!BK$1)</f>
        <v>0</v>
      </c>
      <c r="BN457" s="14">
        <f>SUMIFS('Faturamento SP3'!$O$2:$O$692,'Faturamento SP3'!$D$2:$D$692,'Infos Relatório'!$B$406,'Faturamento SP3'!$E$2:$E$692,'Infos Relatório'!$B457,'Faturamento SP3'!$Z$2:$Z$692,'Infos Relatório'!BK$1,'Faturamento SP3'!$T$2:$T$692,"Sim")+SUMIFS('Faturamento SP3'!$P$2:$P$692,'Faturamento SP3'!$D$2:$D$692,'Infos Relatório'!$B$406,'Faturamento SP3'!$E$2:$E$692,'Infos Relatório'!$B457,'Faturamento SP3'!$Z$2:$Z$692,'Infos Relatório'!BK$1,'Faturamento SP3'!$T$2:$T$692,"Sim")</f>
        <v>0</v>
      </c>
      <c r="BO457" s="27" t="e">
        <f t="shared" si="167"/>
        <v>#DIV/0!</v>
      </c>
      <c r="BP457" s="24">
        <f>SUMIFS('Faturamento SP3'!$H$2:$H$692,'Faturamento SP3'!$D$2:$D$692,'Infos Relatório'!$B$406,'Faturamento SP3'!$E$2:$E$692,'Infos Relatório'!$B457,'Faturamento SP3'!$Z$2:$Z$692,'Infos Relatório'!BK$1)</f>
        <v>0</v>
      </c>
      <c r="BQ457" s="23">
        <f>COUNTIFS('Faturamento SP3'!$D$2:$D$692,'Infos Relatório'!$B$406,'Faturamento SP3'!$E$2:$E$692,'Infos Relatório'!$B457,'Faturamento SP3'!$Z$2:$Z$692,'Infos Relatório'!BQ$1)</f>
        <v>0</v>
      </c>
      <c r="BR457" s="13">
        <f>SUMIFS('Faturamento SP3'!$G$2:$G$692,'Faturamento SP3'!$D$2:$D$692,'Infos Relatório'!$B$406,'Faturamento SP3'!$E$2:$E$692,'Infos Relatório'!$B457,'Faturamento SP3'!$Z$2:$Z$692,'Infos Relatório'!BQ$1)</f>
        <v>0</v>
      </c>
      <c r="BS457" s="13">
        <f>SUMIFS('Faturamento SP3'!$J$2:$J$692,'Faturamento SP3'!$D$2:$D$692,'Infos Relatório'!$B$406,'Faturamento SP3'!$E$2:$E$692,'Infos Relatório'!$B457,'Faturamento SP3'!$Z$2:$Z$692,'Infos Relatório'!BQ$1)</f>
        <v>0</v>
      </c>
      <c r="BT457" s="14">
        <f>SUMIFS('Faturamento SP3'!$O$2:$O$692,'Faturamento SP3'!$D$2:$D$692,'Infos Relatório'!$B$406,'Faturamento SP3'!$E$2:$E$692,'Infos Relatório'!$B457,'Faturamento SP3'!$Z$2:$Z$692,'Infos Relatório'!BQ$1,'Faturamento SP3'!$T$2:$T$692,"Sim")+SUMIFS('Faturamento SP3'!$P$2:$P$692,'Faturamento SP3'!$D$2:$D$692,'Infos Relatório'!$B$406,'Faturamento SP3'!$E$2:$E$692,'Infos Relatório'!$B457,'Faturamento SP3'!$Z$2:$Z$692,'Infos Relatório'!BQ$1,'Faturamento SP3'!$T$2:$T$692,"Sim")</f>
        <v>0</v>
      </c>
      <c r="BU457" s="27" t="e">
        <f t="shared" si="168"/>
        <v>#DIV/0!</v>
      </c>
      <c r="BV457" s="24">
        <f>SUMIFS('Faturamento SP3'!$H$2:$H$692,'Faturamento SP3'!$D$2:$D$692,'Infos Relatório'!$B$406,'Faturamento SP3'!$E$2:$E$692,'Infos Relatório'!$B457,'Faturamento SP3'!$Z$2:$Z$692,'Infos Relatório'!BQ$1)</f>
        <v>0</v>
      </c>
    </row>
    <row r="458" spans="2:74">
      <c r="B458" s="17" t="s">
        <v>58</v>
      </c>
      <c r="C458" s="23">
        <f>COUNTIFS('Faturamento SP3'!$D$2:$D$692,'Infos Relatório'!$B$406,'Faturamento SP3'!$E$2:$E$692,'Infos Relatório'!$B458,'Faturamento SP3'!$Z$2:$Z$692,'Infos Relatório'!C$1)</f>
        <v>0</v>
      </c>
      <c r="D458" s="13">
        <f>SUMIFS('Faturamento SP3'!$G$2:$G$692,'Faturamento SP3'!$D$2:$D$692,'Infos Relatório'!$B$406,'Faturamento SP3'!$E$2:$E$692,'Infos Relatório'!$B458,'Faturamento SP3'!$Z$2:$Z$692,'Infos Relatório'!C$1)</f>
        <v>0</v>
      </c>
      <c r="E458" s="13">
        <f>SUMIFS('Faturamento SP3'!$J$2:$J$692,'Faturamento SP3'!$D$2:$D$692,'Infos Relatório'!$B$406,'Faturamento SP3'!$E$2:$E$692,'Infos Relatório'!$B458,'Faturamento SP3'!$Z$2:$Z$692,'Infos Relatório'!C$1)</f>
        <v>0</v>
      </c>
      <c r="F458" s="14">
        <f>SUMIFS('Faturamento SP3'!$O$2:$O$692,'Faturamento SP3'!$D$2:$D$692,'Infos Relatório'!$B$406,'Faturamento SP3'!$E$2:$E$692,'Infos Relatório'!$B458,'Faturamento SP3'!$Z$2:$Z$692,'Infos Relatório'!C$1,'Faturamento SP3'!$T$2:$T$692,"Sim")+SUMIFS('Faturamento SP3'!$P$2:$P$692,'Faturamento SP3'!$D$2:$D$692,'Infos Relatório'!$B$406,'Faturamento SP3'!$E$2:$E$692,'Infos Relatório'!$B458,'Faturamento SP3'!$Z$2:$Z$692,'Infos Relatório'!C$1,'Faturamento SP3'!$T$2:$T$692,"Sim")</f>
        <v>0</v>
      </c>
      <c r="G458" s="27" t="e">
        <f t="shared" si="157"/>
        <v>#DIV/0!</v>
      </c>
      <c r="H458" s="24">
        <f>SUMIFS('Faturamento SP3'!$H$2:$H$692,'Faturamento SP3'!$D$2:$D$692,'Infos Relatório'!$B$406,'Faturamento SP3'!$E$2:$E$692,'Infos Relatório'!$B458,'Faturamento SP3'!$Z$2:$Z$692,'Infos Relatório'!C$1)</f>
        <v>0</v>
      </c>
      <c r="I458" s="23">
        <f>COUNTIFS('Faturamento SP3'!$D$2:$D$692,'Infos Relatório'!$B$406,'Faturamento SP3'!$E$2:$E$692,'Infos Relatório'!$B458,'Faturamento SP3'!$Z$2:$Z$692,'Infos Relatório'!I$1)</f>
        <v>0</v>
      </c>
      <c r="J458" s="13">
        <f>SUMIFS('Faturamento SP3'!$G$2:$G$692,'Faturamento SP3'!$D$2:$D$692,'Infos Relatório'!$B$406,'Faturamento SP3'!$E$2:$E$692,'Infos Relatório'!$B458,'Faturamento SP3'!$Z$2:$Z$692,'Infos Relatório'!I$1)</f>
        <v>0</v>
      </c>
      <c r="K458" s="13">
        <f>SUMIFS('Faturamento SP3'!$J$2:$J$692,'Faturamento SP3'!$D$2:$D$692,'Infos Relatório'!$B$406,'Faturamento SP3'!$E$2:$E$692,'Infos Relatório'!$B458,'Faturamento SP3'!$Z$2:$Z$692,'Infos Relatório'!I$1)</f>
        <v>0</v>
      </c>
      <c r="L458" s="14">
        <f>SUMIFS('Faturamento SP3'!$O$2:$O$692,'Faturamento SP3'!$D$2:$D$692,'Infos Relatório'!$B$406,'Faturamento SP3'!$E$2:$E$692,'Infos Relatório'!$B458,'Faturamento SP3'!$Z$2:$Z$692,'Infos Relatório'!I$1,'Faturamento SP3'!$T$2:$T$692,"Sim")+SUMIFS('Faturamento SP3'!$P$2:$P$692,'Faturamento SP3'!$D$2:$D$692,'Infos Relatório'!$B$406,'Faturamento SP3'!$E$2:$E$692,'Infos Relatório'!$B458,'Faturamento SP3'!$Z$2:$Z$692,'Infos Relatório'!I$1,'Faturamento SP3'!$T$2:$T$692,"Sim")</f>
        <v>0</v>
      </c>
      <c r="M458" s="27" t="e">
        <f t="shared" si="158"/>
        <v>#DIV/0!</v>
      </c>
      <c r="N458" s="24">
        <f>SUMIFS('Faturamento SP3'!$H$2:$H$692,'Faturamento SP3'!$D$2:$D$692,'Infos Relatório'!$B$406,'Faturamento SP3'!$E$2:$E$692,'Infos Relatório'!$B458,'Faturamento SP3'!$Z$2:$Z$692,'Infos Relatório'!I$1)</f>
        <v>0</v>
      </c>
      <c r="O458" s="23">
        <f>COUNTIFS('Faturamento SP3'!$D$2:$D$692,'Infos Relatório'!$B$406,'Faturamento SP3'!$E$2:$E$692,'Infos Relatório'!$B458,'Faturamento SP3'!$Z$2:$Z$692,'Infos Relatório'!O$1)</f>
        <v>0</v>
      </c>
      <c r="P458" s="13">
        <f>SUMIFS('Faturamento SP3'!$G$2:$G$692,'Faturamento SP3'!$D$2:$D$692,'Infos Relatório'!$B$406,'Faturamento SP3'!$E$2:$E$692,'Infos Relatório'!$B458,'Faturamento SP3'!$Z$2:$Z$692,'Infos Relatório'!O$1)</f>
        <v>0</v>
      </c>
      <c r="Q458" s="13">
        <f>SUMIFS('Faturamento SP3'!$J$2:$J$692,'Faturamento SP3'!$D$2:$D$692,'Infos Relatório'!$B$406,'Faturamento SP3'!$E$2:$E$692,'Infos Relatório'!$B458,'Faturamento SP3'!$Z$2:$Z$692,'Infos Relatório'!O$1)</f>
        <v>0</v>
      </c>
      <c r="R458" s="14">
        <f>SUMIFS('Faturamento SP3'!$O$2:$O$692,'Faturamento SP3'!$D$2:$D$692,'Infos Relatório'!$B$406,'Faturamento SP3'!$E$2:$E$692,'Infos Relatório'!$B458,'Faturamento SP3'!$Z$2:$Z$692,'Infos Relatório'!O$1,'Faturamento SP3'!$T$2:$T$692,"Sim")+SUMIFS('Faturamento SP3'!$P$2:$P$692,'Faturamento SP3'!$D$2:$D$692,'Infos Relatório'!$B$406,'Faturamento SP3'!$E$2:$E$692,'Infos Relatório'!$B458,'Faturamento SP3'!$Z$2:$Z$692,'Infos Relatório'!O$1,'Faturamento SP3'!$T$2:$T$692,"Sim")</f>
        <v>0</v>
      </c>
      <c r="S458" s="27" t="e">
        <f t="shared" si="159"/>
        <v>#DIV/0!</v>
      </c>
      <c r="T458" s="24">
        <f>SUMIFS('Faturamento SP3'!$H$2:$H$692,'Faturamento SP3'!$D$2:$D$692,'Infos Relatório'!$B$406,'Faturamento SP3'!$E$2:$E$692,'Infos Relatório'!$B458,'Faturamento SP3'!$Z$2:$Z$692,'Infos Relatório'!O$1)</f>
        <v>0</v>
      </c>
      <c r="U458" s="23">
        <f>COUNTIFS('Faturamento SP3'!$D$2:$D$692,'Infos Relatório'!$B$406,'Faturamento SP3'!$E$2:$E$692,'Infos Relatório'!$B458,'Faturamento SP3'!$Z$2:$Z$692,'Infos Relatório'!U$1)</f>
        <v>0</v>
      </c>
      <c r="V458" s="13">
        <f>SUMIFS('Faturamento SP3'!$G$2:$G$692,'Faturamento SP3'!$D$2:$D$692,'Infos Relatório'!$B$406,'Faturamento SP3'!$E$2:$E$692,'Infos Relatório'!$B458,'Faturamento SP3'!$Z$2:$Z$692,'Infos Relatório'!U$1)</f>
        <v>0</v>
      </c>
      <c r="W458" s="13">
        <f>SUMIFS('Faturamento SP3'!$J$2:$J$692,'Faturamento SP3'!$D$2:$D$692,'Infos Relatório'!$B$406,'Faturamento SP3'!$E$2:$E$692,'Infos Relatório'!$B458,'Faturamento SP3'!$Z$2:$Z$692,'Infos Relatório'!U$1)</f>
        <v>0</v>
      </c>
      <c r="X458" s="14">
        <f>SUMIFS('Faturamento SP3'!$O$2:$O$692,'Faturamento SP3'!$D$2:$D$692,'Infos Relatório'!$B$406,'Faturamento SP3'!$E$2:$E$692,'Infos Relatório'!$B458,'Faturamento SP3'!$Z$2:$Z$692,'Infos Relatório'!U$1,'Faturamento SP3'!$T$2:$T$692,"Sim")+SUMIFS('Faturamento SP3'!$P$2:$P$692,'Faturamento SP3'!$D$2:$D$692,'Infos Relatório'!$B$406,'Faturamento SP3'!$E$2:$E$692,'Infos Relatório'!$B458,'Faturamento SP3'!$Z$2:$Z$692,'Infos Relatório'!U$1,'Faturamento SP3'!$T$2:$T$692,"Sim")</f>
        <v>0</v>
      </c>
      <c r="Y458" s="27" t="e">
        <f t="shared" si="160"/>
        <v>#DIV/0!</v>
      </c>
      <c r="Z458" s="24">
        <f>SUMIFS('Faturamento SP3'!$H$2:$H$692,'Faturamento SP3'!$D$2:$D$692,'Infos Relatório'!$B$406,'Faturamento SP3'!$E$2:$E$692,'Infos Relatório'!$B458,'Faturamento SP3'!$Z$2:$Z$692,'Infos Relatório'!U$1)</f>
        <v>0</v>
      </c>
      <c r="AA458" s="23">
        <f>COUNTIFS('Faturamento SP3'!$D$2:$D$692,'Infos Relatório'!$B$406,'Faturamento SP3'!$E$2:$E$692,'Infos Relatório'!$B458,'Faturamento SP3'!$Z$2:$Z$692,'Infos Relatório'!AA$1)</f>
        <v>0</v>
      </c>
      <c r="AB458" s="13">
        <f>SUMIFS('Faturamento SP3'!$G$2:$G$692,'Faturamento SP3'!$D$2:$D$692,'Infos Relatório'!$B$406,'Faturamento SP3'!$E$2:$E$692,'Infos Relatório'!$B458,'Faturamento SP3'!$Z$2:$Z$692,'Infos Relatório'!AA$1)</f>
        <v>0</v>
      </c>
      <c r="AC458" s="13">
        <f>SUMIFS('Faturamento SP3'!$J$2:$J$692,'Faturamento SP3'!$D$2:$D$692,'Infos Relatório'!$B$406,'Faturamento SP3'!$E$2:$E$692,'Infos Relatório'!$B458,'Faturamento SP3'!$Z$2:$Z$692,'Infos Relatório'!AA$1)</f>
        <v>0</v>
      </c>
      <c r="AD458" s="14">
        <f>SUMIFS('Faturamento SP3'!$O$2:$O$692,'Faturamento SP3'!$D$2:$D$692,'Infos Relatório'!$B$406,'Faturamento SP3'!$E$2:$E$692,'Infos Relatório'!$B458,'Faturamento SP3'!$Z$2:$Z$692,'Infos Relatório'!AA$1,'Faturamento SP3'!$T$2:$T$692,"Sim")+SUMIFS('Faturamento SP3'!$P$2:$P$692,'Faturamento SP3'!$D$2:$D$692,'Infos Relatório'!$B$406,'Faturamento SP3'!$E$2:$E$692,'Infos Relatório'!$B458,'Faturamento SP3'!$Z$2:$Z$692,'Infos Relatório'!AA$1,'Faturamento SP3'!$T$2:$T$692,"Sim")</f>
        <v>0</v>
      </c>
      <c r="AE458" s="27" t="e">
        <f t="shared" si="161"/>
        <v>#DIV/0!</v>
      </c>
      <c r="AF458" s="24">
        <f>SUMIFS('Faturamento SP3'!$H$2:$H$692,'Faturamento SP3'!$D$2:$D$692,'Infos Relatório'!$B$406,'Faturamento SP3'!$E$2:$E$692,'Infos Relatório'!$B458,'Faturamento SP3'!$Z$2:$Z$692,'Infos Relatório'!AA$1)</f>
        <v>0</v>
      </c>
      <c r="AG458" s="23">
        <f>COUNTIFS('Faturamento SP3'!$D$2:$D$692,'Infos Relatório'!$B$406,'Faturamento SP3'!$E$2:$E$692,'Infos Relatório'!$B458,'Faturamento SP3'!$Z$2:$Z$692,'Infos Relatório'!AG$1)</f>
        <v>0</v>
      </c>
      <c r="AH458" s="13">
        <f>SUMIFS('Faturamento SP3'!$G$2:$G$692,'Faturamento SP3'!$D$2:$D$692,'Infos Relatório'!$B$406,'Faturamento SP3'!$E$2:$E$692,'Infos Relatório'!$B458,'Faturamento SP3'!$Z$2:$Z$692,'Infos Relatório'!AG$1)</f>
        <v>0</v>
      </c>
      <c r="AI458" s="13">
        <f>SUMIFS('Faturamento SP3'!$J$2:$J$692,'Faturamento SP3'!$D$2:$D$692,'Infos Relatório'!$B$406,'Faturamento SP3'!$E$2:$E$692,'Infos Relatório'!$B458,'Faturamento SP3'!$Z$2:$Z$692,'Infos Relatório'!AG$1)</f>
        <v>0</v>
      </c>
      <c r="AJ458" s="14">
        <f>SUMIFS('Faturamento SP3'!$O$2:$O$692,'Faturamento SP3'!$D$2:$D$692,'Infos Relatório'!$B$406,'Faturamento SP3'!$E$2:$E$692,'Infos Relatório'!$B458,'Faturamento SP3'!$Z$2:$Z$692,'Infos Relatório'!AG$1,'Faturamento SP3'!$T$2:$T$692,"Sim")+SUMIFS('Faturamento SP3'!$P$2:$P$692,'Faturamento SP3'!$D$2:$D$692,'Infos Relatório'!$B$406,'Faturamento SP3'!$E$2:$E$692,'Infos Relatório'!$B458,'Faturamento SP3'!$Z$2:$Z$692,'Infos Relatório'!AG$1,'Faturamento SP3'!$T$2:$T$692,"Sim")</f>
        <v>0</v>
      </c>
      <c r="AK458" s="27" t="e">
        <f t="shared" si="162"/>
        <v>#DIV/0!</v>
      </c>
      <c r="AL458" s="24">
        <f>SUMIFS('Faturamento SP3'!$H$2:$H$692,'Faturamento SP3'!$D$2:$D$692,'Infos Relatório'!$B$406,'Faturamento SP3'!$E$2:$E$692,'Infos Relatório'!$B458,'Faturamento SP3'!$Z$2:$Z$692,'Infos Relatório'!AG$1)</f>
        <v>0</v>
      </c>
      <c r="AM458" s="23">
        <f>COUNTIFS('Faturamento SP3'!$D$2:$D$692,'Infos Relatório'!$B$406,'Faturamento SP3'!$E$2:$E$692,'Infos Relatório'!$B458,'Faturamento SP3'!$Z$2:$Z$692,'Infos Relatório'!AM$1)</f>
        <v>0</v>
      </c>
      <c r="AN458" s="13">
        <f>SUMIFS('Faturamento SP3'!$G$2:$G$692,'Faturamento SP3'!$D$2:$D$692,'Infos Relatório'!$B$406,'Faturamento SP3'!$E$2:$E$692,'Infos Relatório'!$B458,'Faturamento SP3'!$Z$2:$Z$692,'Infos Relatório'!AM$1)</f>
        <v>0</v>
      </c>
      <c r="AO458" s="13">
        <f>SUMIFS('Faturamento SP3'!$J$2:$J$692,'Faturamento SP3'!$D$2:$D$692,'Infos Relatório'!$B$406,'Faturamento SP3'!$E$2:$E$692,'Infos Relatório'!$B458,'Faturamento SP3'!$Z$2:$Z$692,'Infos Relatório'!AM$1)</f>
        <v>0</v>
      </c>
      <c r="AP458" s="14">
        <f>SUMIFS('Faturamento SP3'!$O$2:$O$692,'Faturamento SP3'!$D$2:$D$692,'Infos Relatório'!$B$406,'Faturamento SP3'!$E$2:$E$692,'Infos Relatório'!$B458,'Faturamento SP3'!$Z$2:$Z$692,'Infos Relatório'!AM$1,'Faturamento SP3'!$T$2:$T$692,"Sim")+SUMIFS('Faturamento SP3'!$P$2:$P$692,'Faturamento SP3'!$D$2:$D$692,'Infos Relatório'!$B$406,'Faturamento SP3'!$E$2:$E$692,'Infos Relatório'!$B458,'Faturamento SP3'!$Z$2:$Z$692,'Infos Relatório'!AM$1,'Faturamento SP3'!$T$2:$T$692,"Sim")</f>
        <v>0</v>
      </c>
      <c r="AQ458" s="27" t="e">
        <f t="shared" si="163"/>
        <v>#DIV/0!</v>
      </c>
      <c r="AR458" s="24">
        <f>SUMIFS('Faturamento SP3'!$H$2:$H$692,'Faturamento SP3'!$D$2:$D$692,'Infos Relatório'!$B$406,'Faturamento SP3'!$E$2:$E$692,'Infos Relatório'!$B458,'Faturamento SP3'!$Z$2:$Z$692,'Infos Relatório'!AM$1)</f>
        <v>0</v>
      </c>
      <c r="AS458" s="23">
        <f>COUNTIFS('Faturamento SP3'!$D$2:$D$692,'Infos Relatório'!$B$406,'Faturamento SP3'!$E$2:$E$692,'Infos Relatório'!$B458,'Faturamento SP3'!$Z$2:$Z$692,'Infos Relatório'!AS$1)</f>
        <v>0</v>
      </c>
      <c r="AT458" s="13">
        <f>SUMIFS('Faturamento SP3'!$G$2:$G$692,'Faturamento SP3'!$D$2:$D$692,'Infos Relatório'!$B$406,'Faturamento SP3'!$E$2:$E$692,'Infos Relatório'!$B458,'Faturamento SP3'!$Z$2:$Z$692,'Infos Relatório'!AS$1)</f>
        <v>0</v>
      </c>
      <c r="AU458" s="13">
        <f>SUMIFS('Faturamento SP3'!$J$2:$J$692,'Faturamento SP3'!$D$2:$D$692,'Infos Relatório'!$B$406,'Faturamento SP3'!$E$2:$E$692,'Infos Relatório'!$B458,'Faturamento SP3'!$Z$2:$Z$692,'Infos Relatório'!AS$1)</f>
        <v>0</v>
      </c>
      <c r="AV458" s="14">
        <f>SUMIFS('Faturamento SP3'!$O$2:$O$692,'Faturamento SP3'!$D$2:$D$692,'Infos Relatório'!$B$406,'Faturamento SP3'!$E$2:$E$692,'Infos Relatório'!$B458,'Faturamento SP3'!$Z$2:$Z$692,'Infos Relatório'!AS$1,'Faturamento SP3'!$T$2:$T$692,"Sim")+SUMIFS('Faturamento SP3'!$P$2:$P$692,'Faturamento SP3'!$D$2:$D$692,'Infos Relatório'!$B$406,'Faturamento SP3'!$E$2:$E$692,'Infos Relatório'!$B458,'Faturamento SP3'!$Z$2:$Z$692,'Infos Relatório'!AS$1,'Faturamento SP3'!$T$2:$T$692,"Sim")</f>
        <v>0</v>
      </c>
      <c r="AW458" s="27" t="e">
        <f t="shared" si="164"/>
        <v>#DIV/0!</v>
      </c>
      <c r="AX458" s="24">
        <f>SUMIFS('Faturamento SP3'!$H$2:$H$692,'Faturamento SP3'!$D$2:$D$692,'Infos Relatório'!$B$406,'Faturamento SP3'!$E$2:$E$692,'Infos Relatório'!$B458,'Faturamento SP3'!$Z$2:$Z$692,'Infos Relatório'!AS$1)</f>
        <v>0</v>
      </c>
      <c r="AY458" s="23">
        <f>COUNTIFS('Faturamento SP3'!$D$2:$D$692,'Infos Relatório'!$B$406,'Faturamento SP3'!$E$2:$E$692,'Infos Relatório'!$B458,'Faturamento SP3'!$Z$2:$Z$692,'Infos Relatório'!AY$1)</f>
        <v>0</v>
      </c>
      <c r="AZ458" s="13">
        <f>SUMIFS('Faturamento SP3'!$G$2:$G$692,'Faturamento SP3'!$D$2:$D$692,'Infos Relatório'!$B$406,'Faturamento SP3'!$E$2:$E$692,'Infos Relatório'!$B458,'Faturamento SP3'!$Z$2:$Z$692,'Infos Relatório'!AY$1)</f>
        <v>0</v>
      </c>
      <c r="BA458" s="13">
        <f>SUMIFS('Faturamento SP3'!$J$2:$J$692,'Faturamento SP3'!$D$2:$D$692,'Infos Relatório'!$B$406,'Faturamento SP3'!$E$2:$E$692,'Infos Relatório'!$B458,'Faturamento SP3'!$Z$2:$Z$692,'Infos Relatório'!AY$1)</f>
        <v>0</v>
      </c>
      <c r="BB458" s="14">
        <f>SUMIFS('Faturamento SP3'!$O$2:$O$692,'Faturamento SP3'!$D$2:$D$692,'Infos Relatório'!$B$406,'Faturamento SP3'!$E$2:$E$692,'Infos Relatório'!$B458,'Faturamento SP3'!$Z$2:$Z$692,'Infos Relatório'!AY$1,'Faturamento SP3'!$T$2:$T$692,"Sim")+SUMIFS('Faturamento SP3'!$P$2:$P$692,'Faturamento SP3'!$D$2:$D$692,'Infos Relatório'!$B$406,'Faturamento SP3'!$E$2:$E$692,'Infos Relatório'!$B458,'Faturamento SP3'!$Z$2:$Z$692,'Infos Relatório'!AY$1,'Faturamento SP3'!$T$2:$T$692,"Sim")</f>
        <v>0</v>
      </c>
      <c r="BC458" s="27" t="e">
        <f t="shared" si="165"/>
        <v>#DIV/0!</v>
      </c>
      <c r="BD458" s="24">
        <f>SUMIFS('Faturamento SP3'!$H$2:$H$692,'Faturamento SP3'!$D$2:$D$692,'Infos Relatório'!$B$406,'Faturamento SP3'!$E$2:$E$692,'Infos Relatório'!$B458,'Faturamento SP3'!$Z$2:$Z$692,'Infos Relatório'!AY$1)</f>
        <v>0</v>
      </c>
      <c r="BE458" s="23">
        <f>COUNTIFS('Faturamento SP3'!$D$2:$D$692,'Infos Relatório'!$B$406,'Faturamento SP3'!$E$2:$E$692,'Infos Relatório'!$B458,'Faturamento SP3'!$Z$2:$Z$692,'Infos Relatório'!BE$1)</f>
        <v>0</v>
      </c>
      <c r="BF458" s="13">
        <f>SUMIFS('Faturamento SP3'!$G$2:$G$692,'Faturamento SP3'!$D$2:$D$692,'Infos Relatório'!$B$406,'Faturamento SP3'!$E$2:$E$692,'Infos Relatório'!$B458,'Faturamento SP3'!$Z$2:$Z$692,'Infos Relatório'!BE$1)</f>
        <v>0</v>
      </c>
      <c r="BG458" s="13">
        <f>SUMIFS('Faturamento SP3'!$J$2:$J$692,'Faturamento SP3'!$D$2:$D$692,'Infos Relatório'!$B$406,'Faturamento SP3'!$E$2:$E$692,'Infos Relatório'!$B458,'Faturamento SP3'!$Z$2:$Z$692,'Infos Relatório'!BE$1)</f>
        <v>0</v>
      </c>
      <c r="BH458" s="14">
        <f>SUMIFS('Faturamento SP3'!$O$2:$O$692,'Faturamento SP3'!$D$2:$D$692,'Infos Relatório'!$B$406,'Faturamento SP3'!$E$2:$E$692,'Infos Relatório'!$B458,'Faturamento SP3'!$Z$2:$Z$692,'Infos Relatório'!BE$1,'Faturamento SP3'!$T$2:$T$692,"Sim")+SUMIFS('Faturamento SP3'!$P$2:$P$692,'Faturamento SP3'!$D$2:$D$692,'Infos Relatório'!$B$406,'Faturamento SP3'!$E$2:$E$692,'Infos Relatório'!$B458,'Faturamento SP3'!$Z$2:$Z$692,'Infos Relatório'!BE$1,'Faturamento SP3'!$T$2:$T$692,"Sim")</f>
        <v>0</v>
      </c>
      <c r="BI458" s="27" t="e">
        <f t="shared" si="166"/>
        <v>#DIV/0!</v>
      </c>
      <c r="BJ458" s="24">
        <f>SUMIFS('Faturamento SP3'!$H$2:$H$692,'Faturamento SP3'!$D$2:$D$692,'Infos Relatório'!$B$406,'Faturamento SP3'!$E$2:$E$692,'Infos Relatório'!$B458,'Faturamento SP3'!$Z$2:$Z$692,'Infos Relatório'!BE$1)</f>
        <v>0</v>
      </c>
      <c r="BK458" s="23">
        <f>COUNTIFS('Faturamento SP3'!$D$2:$D$692,'Infos Relatório'!$B$406,'Faturamento SP3'!$E$2:$E$692,'Infos Relatório'!$B458,'Faturamento SP3'!$Z$2:$Z$692,'Infos Relatório'!BK$1)</f>
        <v>0</v>
      </c>
      <c r="BL458" s="13">
        <f>SUMIFS('Faturamento SP3'!$G$2:$G$692,'Faturamento SP3'!$D$2:$D$692,'Infos Relatório'!$B$406,'Faturamento SP3'!$E$2:$E$692,'Infos Relatório'!$B458,'Faturamento SP3'!$Z$2:$Z$692,'Infos Relatório'!BK$1)</f>
        <v>0</v>
      </c>
      <c r="BM458" s="13">
        <f>SUMIFS('Faturamento SP3'!$J$2:$J$692,'Faturamento SP3'!$D$2:$D$692,'Infos Relatório'!$B$406,'Faturamento SP3'!$E$2:$E$692,'Infos Relatório'!$B458,'Faturamento SP3'!$Z$2:$Z$692,'Infos Relatório'!BK$1)</f>
        <v>0</v>
      </c>
      <c r="BN458" s="14">
        <f>SUMIFS('Faturamento SP3'!$O$2:$O$692,'Faturamento SP3'!$D$2:$D$692,'Infos Relatório'!$B$406,'Faturamento SP3'!$E$2:$E$692,'Infos Relatório'!$B458,'Faturamento SP3'!$Z$2:$Z$692,'Infos Relatório'!BK$1,'Faturamento SP3'!$T$2:$T$692,"Sim")+SUMIFS('Faturamento SP3'!$P$2:$P$692,'Faturamento SP3'!$D$2:$D$692,'Infos Relatório'!$B$406,'Faturamento SP3'!$E$2:$E$692,'Infos Relatório'!$B458,'Faturamento SP3'!$Z$2:$Z$692,'Infos Relatório'!BK$1,'Faturamento SP3'!$T$2:$T$692,"Sim")</f>
        <v>0</v>
      </c>
      <c r="BO458" s="27" t="e">
        <f t="shared" si="167"/>
        <v>#DIV/0!</v>
      </c>
      <c r="BP458" s="24">
        <f>SUMIFS('Faturamento SP3'!$H$2:$H$692,'Faturamento SP3'!$D$2:$D$692,'Infos Relatório'!$B$406,'Faturamento SP3'!$E$2:$E$692,'Infos Relatório'!$B458,'Faturamento SP3'!$Z$2:$Z$692,'Infos Relatório'!BK$1)</f>
        <v>0</v>
      </c>
      <c r="BQ458" s="23">
        <f>COUNTIFS('Faturamento SP3'!$D$2:$D$692,'Infos Relatório'!$B$406,'Faturamento SP3'!$E$2:$E$692,'Infos Relatório'!$B458,'Faturamento SP3'!$Z$2:$Z$692,'Infos Relatório'!BQ$1)</f>
        <v>0</v>
      </c>
      <c r="BR458" s="13">
        <f>SUMIFS('Faturamento SP3'!$G$2:$G$692,'Faturamento SP3'!$D$2:$D$692,'Infos Relatório'!$B$406,'Faturamento SP3'!$E$2:$E$692,'Infos Relatório'!$B458,'Faturamento SP3'!$Z$2:$Z$692,'Infos Relatório'!BQ$1)</f>
        <v>0</v>
      </c>
      <c r="BS458" s="13">
        <f>SUMIFS('Faturamento SP3'!$J$2:$J$692,'Faturamento SP3'!$D$2:$D$692,'Infos Relatório'!$B$406,'Faturamento SP3'!$E$2:$E$692,'Infos Relatório'!$B458,'Faturamento SP3'!$Z$2:$Z$692,'Infos Relatório'!BQ$1)</f>
        <v>0</v>
      </c>
      <c r="BT458" s="14">
        <f>SUMIFS('Faturamento SP3'!$O$2:$O$692,'Faturamento SP3'!$D$2:$D$692,'Infos Relatório'!$B$406,'Faturamento SP3'!$E$2:$E$692,'Infos Relatório'!$B458,'Faturamento SP3'!$Z$2:$Z$692,'Infos Relatório'!BQ$1,'Faturamento SP3'!$T$2:$T$692,"Sim")+SUMIFS('Faturamento SP3'!$P$2:$P$692,'Faturamento SP3'!$D$2:$D$692,'Infos Relatório'!$B$406,'Faturamento SP3'!$E$2:$E$692,'Infos Relatório'!$B458,'Faturamento SP3'!$Z$2:$Z$692,'Infos Relatório'!BQ$1,'Faturamento SP3'!$T$2:$T$692,"Sim")</f>
        <v>0</v>
      </c>
      <c r="BU458" s="27" t="e">
        <f t="shared" si="168"/>
        <v>#DIV/0!</v>
      </c>
      <c r="BV458" s="24">
        <f>SUMIFS('Faturamento SP3'!$H$2:$H$692,'Faturamento SP3'!$D$2:$D$692,'Infos Relatório'!$B$406,'Faturamento SP3'!$E$2:$E$692,'Infos Relatório'!$B458,'Faturamento SP3'!$Z$2:$Z$692,'Infos Relatório'!BQ$1)</f>
        <v>0</v>
      </c>
    </row>
    <row r="459" spans="2:74">
      <c r="B459" s="17" t="s">
        <v>59</v>
      </c>
      <c r="C459" s="23">
        <f>COUNTIFS('Faturamento SP3'!$D$2:$D$692,'Infos Relatório'!$B$406,'Faturamento SP3'!$E$2:$E$692,'Infos Relatório'!$B459,'Faturamento SP3'!$Z$2:$Z$692,'Infos Relatório'!C$1)</f>
        <v>0</v>
      </c>
      <c r="D459" s="13">
        <f>SUMIFS('Faturamento SP3'!$G$2:$G$692,'Faturamento SP3'!$D$2:$D$692,'Infos Relatório'!$B$406,'Faturamento SP3'!$E$2:$E$692,'Infos Relatório'!$B459,'Faturamento SP3'!$Z$2:$Z$692,'Infos Relatório'!C$1)</f>
        <v>0</v>
      </c>
      <c r="E459" s="13">
        <f>SUMIFS('Faturamento SP3'!$J$2:$J$692,'Faturamento SP3'!$D$2:$D$692,'Infos Relatório'!$B$406,'Faturamento SP3'!$E$2:$E$692,'Infos Relatório'!$B459,'Faturamento SP3'!$Z$2:$Z$692,'Infos Relatório'!C$1)</f>
        <v>0</v>
      </c>
      <c r="F459" s="14">
        <f>SUMIFS('Faturamento SP3'!$O$2:$O$692,'Faturamento SP3'!$D$2:$D$692,'Infos Relatório'!$B$406,'Faturamento SP3'!$E$2:$E$692,'Infos Relatório'!$B459,'Faturamento SP3'!$Z$2:$Z$692,'Infos Relatório'!C$1,'Faturamento SP3'!$T$2:$T$692,"Sim")+SUMIFS('Faturamento SP3'!$P$2:$P$692,'Faturamento SP3'!$D$2:$D$692,'Infos Relatório'!$B$406,'Faturamento SP3'!$E$2:$E$692,'Infos Relatório'!$B459,'Faturamento SP3'!$Z$2:$Z$692,'Infos Relatório'!C$1,'Faturamento SP3'!$T$2:$T$692,"Sim")</f>
        <v>0</v>
      </c>
      <c r="G459" s="27" t="e">
        <f t="shared" si="157"/>
        <v>#DIV/0!</v>
      </c>
      <c r="H459" s="24">
        <f>SUMIFS('Faturamento SP3'!$H$2:$H$692,'Faturamento SP3'!$D$2:$D$692,'Infos Relatório'!$B$406,'Faturamento SP3'!$E$2:$E$692,'Infos Relatório'!$B459,'Faturamento SP3'!$Z$2:$Z$692,'Infos Relatório'!C$1)</f>
        <v>0</v>
      </c>
      <c r="I459" s="23">
        <f>COUNTIFS('Faturamento SP3'!$D$2:$D$692,'Infos Relatório'!$B$406,'Faturamento SP3'!$E$2:$E$692,'Infos Relatório'!$B459,'Faturamento SP3'!$Z$2:$Z$692,'Infos Relatório'!I$1)</f>
        <v>0</v>
      </c>
      <c r="J459" s="13">
        <f>SUMIFS('Faturamento SP3'!$G$2:$G$692,'Faturamento SP3'!$D$2:$D$692,'Infos Relatório'!$B$406,'Faturamento SP3'!$E$2:$E$692,'Infos Relatório'!$B459,'Faturamento SP3'!$Z$2:$Z$692,'Infos Relatório'!I$1)</f>
        <v>0</v>
      </c>
      <c r="K459" s="13">
        <f>SUMIFS('Faturamento SP3'!$J$2:$J$692,'Faturamento SP3'!$D$2:$D$692,'Infos Relatório'!$B$406,'Faturamento SP3'!$E$2:$E$692,'Infos Relatório'!$B459,'Faturamento SP3'!$Z$2:$Z$692,'Infos Relatório'!I$1)</f>
        <v>0</v>
      </c>
      <c r="L459" s="14">
        <f>SUMIFS('Faturamento SP3'!$O$2:$O$692,'Faturamento SP3'!$D$2:$D$692,'Infos Relatório'!$B$406,'Faturamento SP3'!$E$2:$E$692,'Infos Relatório'!$B459,'Faturamento SP3'!$Z$2:$Z$692,'Infos Relatório'!I$1,'Faturamento SP3'!$T$2:$T$692,"Sim")+SUMIFS('Faturamento SP3'!$P$2:$P$692,'Faturamento SP3'!$D$2:$D$692,'Infos Relatório'!$B$406,'Faturamento SP3'!$E$2:$E$692,'Infos Relatório'!$B459,'Faturamento SP3'!$Z$2:$Z$692,'Infos Relatório'!I$1,'Faturamento SP3'!$T$2:$T$692,"Sim")</f>
        <v>0</v>
      </c>
      <c r="M459" s="27" t="e">
        <f t="shared" si="158"/>
        <v>#DIV/0!</v>
      </c>
      <c r="N459" s="24">
        <f>SUMIFS('Faturamento SP3'!$H$2:$H$692,'Faturamento SP3'!$D$2:$D$692,'Infos Relatório'!$B$406,'Faturamento SP3'!$E$2:$E$692,'Infos Relatório'!$B459,'Faturamento SP3'!$Z$2:$Z$692,'Infos Relatório'!I$1)</f>
        <v>0</v>
      </c>
      <c r="O459" s="23">
        <f>COUNTIFS('Faturamento SP3'!$D$2:$D$692,'Infos Relatório'!$B$406,'Faturamento SP3'!$E$2:$E$692,'Infos Relatório'!$B459,'Faturamento SP3'!$Z$2:$Z$692,'Infos Relatório'!O$1)</f>
        <v>0</v>
      </c>
      <c r="P459" s="13">
        <f>SUMIFS('Faturamento SP3'!$G$2:$G$692,'Faturamento SP3'!$D$2:$D$692,'Infos Relatório'!$B$406,'Faturamento SP3'!$E$2:$E$692,'Infos Relatório'!$B459,'Faturamento SP3'!$Z$2:$Z$692,'Infos Relatório'!O$1)</f>
        <v>0</v>
      </c>
      <c r="Q459" s="13">
        <f>SUMIFS('Faturamento SP3'!$J$2:$J$692,'Faturamento SP3'!$D$2:$D$692,'Infos Relatório'!$B$406,'Faturamento SP3'!$E$2:$E$692,'Infos Relatório'!$B459,'Faturamento SP3'!$Z$2:$Z$692,'Infos Relatório'!O$1)</f>
        <v>0</v>
      </c>
      <c r="R459" s="14">
        <f>SUMIFS('Faturamento SP3'!$O$2:$O$692,'Faturamento SP3'!$D$2:$D$692,'Infos Relatório'!$B$406,'Faturamento SP3'!$E$2:$E$692,'Infos Relatório'!$B459,'Faturamento SP3'!$Z$2:$Z$692,'Infos Relatório'!O$1,'Faturamento SP3'!$T$2:$T$692,"Sim")+SUMIFS('Faturamento SP3'!$P$2:$P$692,'Faturamento SP3'!$D$2:$D$692,'Infos Relatório'!$B$406,'Faturamento SP3'!$E$2:$E$692,'Infos Relatório'!$B459,'Faturamento SP3'!$Z$2:$Z$692,'Infos Relatório'!O$1,'Faturamento SP3'!$T$2:$T$692,"Sim")</f>
        <v>0</v>
      </c>
      <c r="S459" s="27" t="e">
        <f t="shared" si="159"/>
        <v>#DIV/0!</v>
      </c>
      <c r="T459" s="24">
        <f>SUMIFS('Faturamento SP3'!$H$2:$H$692,'Faturamento SP3'!$D$2:$D$692,'Infos Relatório'!$B$406,'Faturamento SP3'!$E$2:$E$692,'Infos Relatório'!$B459,'Faturamento SP3'!$Z$2:$Z$692,'Infos Relatório'!O$1)</f>
        <v>0</v>
      </c>
      <c r="U459" s="23">
        <f>COUNTIFS('Faturamento SP3'!$D$2:$D$692,'Infos Relatório'!$B$406,'Faturamento SP3'!$E$2:$E$692,'Infos Relatório'!$B459,'Faturamento SP3'!$Z$2:$Z$692,'Infos Relatório'!U$1)</f>
        <v>0</v>
      </c>
      <c r="V459" s="13">
        <f>SUMIFS('Faturamento SP3'!$G$2:$G$692,'Faturamento SP3'!$D$2:$D$692,'Infos Relatório'!$B$406,'Faturamento SP3'!$E$2:$E$692,'Infos Relatório'!$B459,'Faturamento SP3'!$Z$2:$Z$692,'Infos Relatório'!U$1)</f>
        <v>0</v>
      </c>
      <c r="W459" s="13">
        <f>SUMIFS('Faturamento SP3'!$J$2:$J$692,'Faturamento SP3'!$D$2:$D$692,'Infos Relatório'!$B$406,'Faturamento SP3'!$E$2:$E$692,'Infos Relatório'!$B459,'Faturamento SP3'!$Z$2:$Z$692,'Infos Relatório'!U$1)</f>
        <v>0</v>
      </c>
      <c r="X459" s="14">
        <f>SUMIFS('Faturamento SP3'!$O$2:$O$692,'Faturamento SP3'!$D$2:$D$692,'Infos Relatório'!$B$406,'Faturamento SP3'!$E$2:$E$692,'Infos Relatório'!$B459,'Faturamento SP3'!$Z$2:$Z$692,'Infos Relatório'!U$1,'Faturamento SP3'!$T$2:$T$692,"Sim")+SUMIFS('Faturamento SP3'!$P$2:$P$692,'Faturamento SP3'!$D$2:$D$692,'Infos Relatório'!$B$406,'Faturamento SP3'!$E$2:$E$692,'Infos Relatório'!$B459,'Faturamento SP3'!$Z$2:$Z$692,'Infos Relatório'!U$1,'Faturamento SP3'!$T$2:$T$692,"Sim")</f>
        <v>0</v>
      </c>
      <c r="Y459" s="27" t="e">
        <f t="shared" si="160"/>
        <v>#DIV/0!</v>
      </c>
      <c r="Z459" s="24">
        <f>SUMIFS('Faturamento SP3'!$H$2:$H$692,'Faturamento SP3'!$D$2:$D$692,'Infos Relatório'!$B$406,'Faturamento SP3'!$E$2:$E$692,'Infos Relatório'!$B459,'Faturamento SP3'!$Z$2:$Z$692,'Infos Relatório'!U$1)</f>
        <v>0</v>
      </c>
      <c r="AA459" s="23">
        <f>COUNTIFS('Faturamento SP3'!$D$2:$D$692,'Infos Relatório'!$B$406,'Faturamento SP3'!$E$2:$E$692,'Infos Relatório'!$B459,'Faturamento SP3'!$Z$2:$Z$692,'Infos Relatório'!AA$1)</f>
        <v>0</v>
      </c>
      <c r="AB459" s="13">
        <f>SUMIFS('Faturamento SP3'!$G$2:$G$692,'Faturamento SP3'!$D$2:$D$692,'Infos Relatório'!$B$406,'Faturamento SP3'!$E$2:$E$692,'Infos Relatório'!$B459,'Faturamento SP3'!$Z$2:$Z$692,'Infos Relatório'!AA$1)</f>
        <v>0</v>
      </c>
      <c r="AC459" s="13">
        <f>SUMIFS('Faturamento SP3'!$J$2:$J$692,'Faturamento SP3'!$D$2:$D$692,'Infos Relatório'!$B$406,'Faturamento SP3'!$E$2:$E$692,'Infos Relatório'!$B459,'Faturamento SP3'!$Z$2:$Z$692,'Infos Relatório'!AA$1)</f>
        <v>0</v>
      </c>
      <c r="AD459" s="14">
        <f>SUMIFS('Faturamento SP3'!$O$2:$O$692,'Faturamento SP3'!$D$2:$D$692,'Infos Relatório'!$B$406,'Faturamento SP3'!$E$2:$E$692,'Infos Relatório'!$B459,'Faturamento SP3'!$Z$2:$Z$692,'Infos Relatório'!AA$1,'Faturamento SP3'!$T$2:$T$692,"Sim")+SUMIFS('Faturamento SP3'!$P$2:$P$692,'Faturamento SP3'!$D$2:$D$692,'Infos Relatório'!$B$406,'Faturamento SP3'!$E$2:$E$692,'Infos Relatório'!$B459,'Faturamento SP3'!$Z$2:$Z$692,'Infos Relatório'!AA$1,'Faturamento SP3'!$T$2:$T$692,"Sim")</f>
        <v>0</v>
      </c>
      <c r="AE459" s="27" t="e">
        <f t="shared" si="161"/>
        <v>#DIV/0!</v>
      </c>
      <c r="AF459" s="24">
        <f>SUMIFS('Faturamento SP3'!$H$2:$H$692,'Faturamento SP3'!$D$2:$D$692,'Infos Relatório'!$B$406,'Faturamento SP3'!$E$2:$E$692,'Infos Relatório'!$B459,'Faturamento SP3'!$Z$2:$Z$692,'Infos Relatório'!AA$1)</f>
        <v>0</v>
      </c>
      <c r="AG459" s="23">
        <f>COUNTIFS('Faturamento SP3'!$D$2:$D$692,'Infos Relatório'!$B$406,'Faturamento SP3'!$E$2:$E$692,'Infos Relatório'!$B459,'Faturamento SP3'!$Z$2:$Z$692,'Infos Relatório'!AG$1)</f>
        <v>0</v>
      </c>
      <c r="AH459" s="13">
        <f>SUMIFS('Faturamento SP3'!$G$2:$G$692,'Faturamento SP3'!$D$2:$D$692,'Infos Relatório'!$B$406,'Faturamento SP3'!$E$2:$E$692,'Infos Relatório'!$B459,'Faturamento SP3'!$Z$2:$Z$692,'Infos Relatório'!AG$1)</f>
        <v>0</v>
      </c>
      <c r="AI459" s="13">
        <f>SUMIFS('Faturamento SP3'!$J$2:$J$692,'Faturamento SP3'!$D$2:$D$692,'Infos Relatório'!$B$406,'Faturamento SP3'!$E$2:$E$692,'Infos Relatório'!$B459,'Faturamento SP3'!$Z$2:$Z$692,'Infos Relatório'!AG$1)</f>
        <v>0</v>
      </c>
      <c r="AJ459" s="14">
        <f>SUMIFS('Faturamento SP3'!$O$2:$O$692,'Faturamento SP3'!$D$2:$D$692,'Infos Relatório'!$B$406,'Faturamento SP3'!$E$2:$E$692,'Infos Relatório'!$B459,'Faturamento SP3'!$Z$2:$Z$692,'Infos Relatório'!AG$1,'Faturamento SP3'!$T$2:$T$692,"Sim")+SUMIFS('Faturamento SP3'!$P$2:$P$692,'Faturamento SP3'!$D$2:$D$692,'Infos Relatório'!$B$406,'Faturamento SP3'!$E$2:$E$692,'Infos Relatório'!$B459,'Faturamento SP3'!$Z$2:$Z$692,'Infos Relatório'!AG$1,'Faturamento SP3'!$T$2:$T$692,"Sim")</f>
        <v>0</v>
      </c>
      <c r="AK459" s="27" t="e">
        <f t="shared" si="162"/>
        <v>#DIV/0!</v>
      </c>
      <c r="AL459" s="24">
        <f>SUMIFS('Faturamento SP3'!$H$2:$H$692,'Faturamento SP3'!$D$2:$D$692,'Infos Relatório'!$B$406,'Faturamento SP3'!$E$2:$E$692,'Infos Relatório'!$B459,'Faturamento SP3'!$Z$2:$Z$692,'Infos Relatório'!AG$1)</f>
        <v>0</v>
      </c>
      <c r="AM459" s="23">
        <f>COUNTIFS('Faturamento SP3'!$D$2:$D$692,'Infos Relatório'!$B$406,'Faturamento SP3'!$E$2:$E$692,'Infos Relatório'!$B459,'Faturamento SP3'!$Z$2:$Z$692,'Infos Relatório'!AM$1)</f>
        <v>0</v>
      </c>
      <c r="AN459" s="13">
        <f>SUMIFS('Faturamento SP3'!$G$2:$G$692,'Faturamento SP3'!$D$2:$D$692,'Infos Relatório'!$B$406,'Faturamento SP3'!$E$2:$E$692,'Infos Relatório'!$B459,'Faturamento SP3'!$Z$2:$Z$692,'Infos Relatório'!AM$1)</f>
        <v>0</v>
      </c>
      <c r="AO459" s="13">
        <f>SUMIFS('Faturamento SP3'!$J$2:$J$692,'Faturamento SP3'!$D$2:$D$692,'Infos Relatório'!$B$406,'Faturamento SP3'!$E$2:$E$692,'Infos Relatório'!$B459,'Faturamento SP3'!$Z$2:$Z$692,'Infos Relatório'!AM$1)</f>
        <v>0</v>
      </c>
      <c r="AP459" s="14">
        <f>SUMIFS('Faturamento SP3'!$O$2:$O$692,'Faturamento SP3'!$D$2:$D$692,'Infos Relatório'!$B$406,'Faturamento SP3'!$E$2:$E$692,'Infos Relatório'!$B459,'Faturamento SP3'!$Z$2:$Z$692,'Infos Relatório'!AM$1,'Faturamento SP3'!$T$2:$T$692,"Sim")+SUMIFS('Faturamento SP3'!$P$2:$P$692,'Faturamento SP3'!$D$2:$D$692,'Infos Relatório'!$B$406,'Faturamento SP3'!$E$2:$E$692,'Infos Relatório'!$B459,'Faturamento SP3'!$Z$2:$Z$692,'Infos Relatório'!AM$1,'Faturamento SP3'!$T$2:$T$692,"Sim")</f>
        <v>0</v>
      </c>
      <c r="AQ459" s="27" t="e">
        <f t="shared" si="163"/>
        <v>#DIV/0!</v>
      </c>
      <c r="AR459" s="24">
        <f>SUMIFS('Faturamento SP3'!$H$2:$H$692,'Faturamento SP3'!$D$2:$D$692,'Infos Relatório'!$B$406,'Faturamento SP3'!$E$2:$E$692,'Infos Relatório'!$B459,'Faturamento SP3'!$Z$2:$Z$692,'Infos Relatório'!AM$1)</f>
        <v>0</v>
      </c>
      <c r="AS459" s="23">
        <f>COUNTIFS('Faturamento SP3'!$D$2:$D$692,'Infos Relatório'!$B$406,'Faturamento SP3'!$E$2:$E$692,'Infos Relatório'!$B459,'Faturamento SP3'!$Z$2:$Z$692,'Infos Relatório'!AS$1)</f>
        <v>0</v>
      </c>
      <c r="AT459" s="13">
        <f>SUMIFS('Faturamento SP3'!$G$2:$G$692,'Faturamento SP3'!$D$2:$D$692,'Infos Relatório'!$B$406,'Faturamento SP3'!$E$2:$E$692,'Infos Relatório'!$B459,'Faturamento SP3'!$Z$2:$Z$692,'Infos Relatório'!AS$1)</f>
        <v>0</v>
      </c>
      <c r="AU459" s="13">
        <f>SUMIFS('Faturamento SP3'!$J$2:$J$692,'Faturamento SP3'!$D$2:$D$692,'Infos Relatório'!$B$406,'Faturamento SP3'!$E$2:$E$692,'Infos Relatório'!$B459,'Faturamento SP3'!$Z$2:$Z$692,'Infos Relatório'!AS$1)</f>
        <v>0</v>
      </c>
      <c r="AV459" s="14">
        <f>SUMIFS('Faturamento SP3'!$O$2:$O$692,'Faturamento SP3'!$D$2:$D$692,'Infos Relatório'!$B$406,'Faturamento SP3'!$E$2:$E$692,'Infos Relatório'!$B459,'Faturamento SP3'!$Z$2:$Z$692,'Infos Relatório'!AS$1,'Faturamento SP3'!$T$2:$T$692,"Sim")+SUMIFS('Faturamento SP3'!$P$2:$P$692,'Faturamento SP3'!$D$2:$D$692,'Infos Relatório'!$B$406,'Faturamento SP3'!$E$2:$E$692,'Infos Relatório'!$B459,'Faturamento SP3'!$Z$2:$Z$692,'Infos Relatório'!AS$1,'Faturamento SP3'!$T$2:$T$692,"Sim")</f>
        <v>0</v>
      </c>
      <c r="AW459" s="27" t="e">
        <f t="shared" si="164"/>
        <v>#DIV/0!</v>
      </c>
      <c r="AX459" s="24">
        <f>SUMIFS('Faturamento SP3'!$H$2:$H$692,'Faturamento SP3'!$D$2:$D$692,'Infos Relatório'!$B$406,'Faturamento SP3'!$E$2:$E$692,'Infos Relatório'!$B459,'Faturamento SP3'!$Z$2:$Z$692,'Infos Relatório'!AS$1)</f>
        <v>0</v>
      </c>
      <c r="AY459" s="23">
        <f>COUNTIFS('Faturamento SP3'!$D$2:$D$692,'Infos Relatório'!$B$406,'Faturamento SP3'!$E$2:$E$692,'Infos Relatório'!$B459,'Faturamento SP3'!$Z$2:$Z$692,'Infos Relatório'!AY$1)</f>
        <v>0</v>
      </c>
      <c r="AZ459" s="13">
        <f>SUMIFS('Faturamento SP3'!$G$2:$G$692,'Faturamento SP3'!$D$2:$D$692,'Infos Relatório'!$B$406,'Faturamento SP3'!$E$2:$E$692,'Infos Relatório'!$B459,'Faturamento SP3'!$Z$2:$Z$692,'Infos Relatório'!AY$1)</f>
        <v>0</v>
      </c>
      <c r="BA459" s="13">
        <f>SUMIFS('Faturamento SP3'!$J$2:$J$692,'Faturamento SP3'!$D$2:$D$692,'Infos Relatório'!$B$406,'Faturamento SP3'!$E$2:$E$692,'Infos Relatório'!$B459,'Faturamento SP3'!$Z$2:$Z$692,'Infos Relatório'!AY$1)</f>
        <v>0</v>
      </c>
      <c r="BB459" s="14">
        <f>SUMIFS('Faturamento SP3'!$O$2:$O$692,'Faturamento SP3'!$D$2:$D$692,'Infos Relatório'!$B$406,'Faturamento SP3'!$E$2:$E$692,'Infos Relatório'!$B459,'Faturamento SP3'!$Z$2:$Z$692,'Infos Relatório'!AY$1,'Faturamento SP3'!$T$2:$T$692,"Sim")+SUMIFS('Faturamento SP3'!$P$2:$P$692,'Faturamento SP3'!$D$2:$D$692,'Infos Relatório'!$B$406,'Faturamento SP3'!$E$2:$E$692,'Infos Relatório'!$B459,'Faturamento SP3'!$Z$2:$Z$692,'Infos Relatório'!AY$1,'Faturamento SP3'!$T$2:$T$692,"Sim")</f>
        <v>0</v>
      </c>
      <c r="BC459" s="27" t="e">
        <f t="shared" si="165"/>
        <v>#DIV/0!</v>
      </c>
      <c r="BD459" s="24">
        <f>SUMIFS('Faturamento SP3'!$H$2:$H$692,'Faturamento SP3'!$D$2:$D$692,'Infos Relatório'!$B$406,'Faturamento SP3'!$E$2:$E$692,'Infos Relatório'!$B459,'Faturamento SP3'!$Z$2:$Z$692,'Infos Relatório'!AY$1)</f>
        <v>0</v>
      </c>
      <c r="BE459" s="23">
        <f>COUNTIFS('Faturamento SP3'!$D$2:$D$692,'Infos Relatório'!$B$406,'Faturamento SP3'!$E$2:$E$692,'Infos Relatório'!$B459,'Faturamento SP3'!$Z$2:$Z$692,'Infos Relatório'!BE$1)</f>
        <v>0</v>
      </c>
      <c r="BF459" s="13">
        <f>SUMIFS('Faturamento SP3'!$G$2:$G$692,'Faturamento SP3'!$D$2:$D$692,'Infos Relatório'!$B$406,'Faturamento SP3'!$E$2:$E$692,'Infos Relatório'!$B459,'Faturamento SP3'!$Z$2:$Z$692,'Infos Relatório'!BE$1)</f>
        <v>0</v>
      </c>
      <c r="BG459" s="13">
        <f>SUMIFS('Faturamento SP3'!$J$2:$J$692,'Faturamento SP3'!$D$2:$D$692,'Infos Relatório'!$B$406,'Faturamento SP3'!$E$2:$E$692,'Infos Relatório'!$B459,'Faturamento SP3'!$Z$2:$Z$692,'Infos Relatório'!BE$1)</f>
        <v>0</v>
      </c>
      <c r="BH459" s="14">
        <f>SUMIFS('Faturamento SP3'!$O$2:$O$692,'Faturamento SP3'!$D$2:$D$692,'Infos Relatório'!$B$406,'Faturamento SP3'!$E$2:$E$692,'Infos Relatório'!$B459,'Faturamento SP3'!$Z$2:$Z$692,'Infos Relatório'!BE$1,'Faturamento SP3'!$T$2:$T$692,"Sim")+SUMIFS('Faturamento SP3'!$P$2:$P$692,'Faturamento SP3'!$D$2:$D$692,'Infos Relatório'!$B$406,'Faturamento SP3'!$E$2:$E$692,'Infos Relatório'!$B459,'Faturamento SP3'!$Z$2:$Z$692,'Infos Relatório'!BE$1,'Faturamento SP3'!$T$2:$T$692,"Sim")</f>
        <v>0</v>
      </c>
      <c r="BI459" s="27" t="e">
        <f t="shared" si="166"/>
        <v>#DIV/0!</v>
      </c>
      <c r="BJ459" s="24">
        <f>SUMIFS('Faturamento SP3'!$H$2:$H$692,'Faturamento SP3'!$D$2:$D$692,'Infos Relatório'!$B$406,'Faturamento SP3'!$E$2:$E$692,'Infos Relatório'!$B459,'Faturamento SP3'!$Z$2:$Z$692,'Infos Relatório'!BE$1)</f>
        <v>0</v>
      </c>
      <c r="BK459" s="23">
        <f>COUNTIFS('Faturamento SP3'!$D$2:$D$692,'Infos Relatório'!$B$406,'Faturamento SP3'!$E$2:$E$692,'Infos Relatório'!$B459,'Faturamento SP3'!$Z$2:$Z$692,'Infos Relatório'!BK$1)</f>
        <v>0</v>
      </c>
      <c r="BL459" s="13">
        <f>SUMIFS('Faturamento SP3'!$G$2:$G$692,'Faturamento SP3'!$D$2:$D$692,'Infos Relatório'!$B$406,'Faturamento SP3'!$E$2:$E$692,'Infos Relatório'!$B459,'Faturamento SP3'!$Z$2:$Z$692,'Infos Relatório'!BK$1)</f>
        <v>0</v>
      </c>
      <c r="BM459" s="13">
        <f>SUMIFS('Faturamento SP3'!$J$2:$J$692,'Faturamento SP3'!$D$2:$D$692,'Infos Relatório'!$B$406,'Faturamento SP3'!$E$2:$E$692,'Infos Relatório'!$B459,'Faturamento SP3'!$Z$2:$Z$692,'Infos Relatório'!BK$1)</f>
        <v>0</v>
      </c>
      <c r="BN459" s="14">
        <f>SUMIFS('Faturamento SP3'!$O$2:$O$692,'Faturamento SP3'!$D$2:$D$692,'Infos Relatório'!$B$406,'Faturamento SP3'!$E$2:$E$692,'Infos Relatório'!$B459,'Faturamento SP3'!$Z$2:$Z$692,'Infos Relatório'!BK$1,'Faturamento SP3'!$T$2:$T$692,"Sim")+SUMIFS('Faturamento SP3'!$P$2:$P$692,'Faturamento SP3'!$D$2:$D$692,'Infos Relatório'!$B$406,'Faturamento SP3'!$E$2:$E$692,'Infos Relatório'!$B459,'Faturamento SP3'!$Z$2:$Z$692,'Infos Relatório'!BK$1,'Faturamento SP3'!$T$2:$T$692,"Sim")</f>
        <v>0</v>
      </c>
      <c r="BO459" s="27" t="e">
        <f t="shared" si="167"/>
        <v>#DIV/0!</v>
      </c>
      <c r="BP459" s="24">
        <f>SUMIFS('Faturamento SP3'!$H$2:$H$692,'Faturamento SP3'!$D$2:$D$692,'Infos Relatório'!$B$406,'Faturamento SP3'!$E$2:$E$692,'Infos Relatório'!$B459,'Faturamento SP3'!$Z$2:$Z$692,'Infos Relatório'!BK$1)</f>
        <v>0</v>
      </c>
      <c r="BQ459" s="23">
        <f>COUNTIFS('Faturamento SP3'!$D$2:$D$692,'Infos Relatório'!$B$406,'Faturamento SP3'!$E$2:$E$692,'Infos Relatório'!$B459,'Faturamento SP3'!$Z$2:$Z$692,'Infos Relatório'!BQ$1)</f>
        <v>0</v>
      </c>
      <c r="BR459" s="13">
        <f>SUMIFS('Faturamento SP3'!$G$2:$G$692,'Faturamento SP3'!$D$2:$D$692,'Infos Relatório'!$B$406,'Faturamento SP3'!$E$2:$E$692,'Infos Relatório'!$B459,'Faturamento SP3'!$Z$2:$Z$692,'Infos Relatório'!BQ$1)</f>
        <v>0</v>
      </c>
      <c r="BS459" s="13">
        <f>SUMIFS('Faturamento SP3'!$J$2:$J$692,'Faturamento SP3'!$D$2:$D$692,'Infos Relatório'!$B$406,'Faturamento SP3'!$E$2:$E$692,'Infos Relatório'!$B459,'Faturamento SP3'!$Z$2:$Z$692,'Infos Relatório'!BQ$1)</f>
        <v>0</v>
      </c>
      <c r="BT459" s="14">
        <f>SUMIFS('Faturamento SP3'!$O$2:$O$692,'Faturamento SP3'!$D$2:$D$692,'Infos Relatório'!$B$406,'Faturamento SP3'!$E$2:$E$692,'Infos Relatório'!$B459,'Faturamento SP3'!$Z$2:$Z$692,'Infos Relatório'!BQ$1,'Faturamento SP3'!$T$2:$T$692,"Sim")+SUMIFS('Faturamento SP3'!$P$2:$P$692,'Faturamento SP3'!$D$2:$D$692,'Infos Relatório'!$B$406,'Faturamento SP3'!$E$2:$E$692,'Infos Relatório'!$B459,'Faturamento SP3'!$Z$2:$Z$692,'Infos Relatório'!BQ$1,'Faturamento SP3'!$T$2:$T$692,"Sim")</f>
        <v>0</v>
      </c>
      <c r="BU459" s="27" t="e">
        <f t="shared" si="168"/>
        <v>#DIV/0!</v>
      </c>
      <c r="BV459" s="24">
        <f>SUMIFS('Faturamento SP3'!$H$2:$H$692,'Faturamento SP3'!$D$2:$D$692,'Infos Relatório'!$B$406,'Faturamento SP3'!$E$2:$E$692,'Infos Relatório'!$B459,'Faturamento SP3'!$Z$2:$Z$692,'Infos Relatório'!BQ$1)</f>
        <v>0</v>
      </c>
    </row>
    <row r="460" spans="2:74">
      <c r="B460" s="17" t="s">
        <v>60</v>
      </c>
      <c r="C460" s="23">
        <f>COUNTIFS('Faturamento SP3'!$D$2:$D$692,'Infos Relatório'!$B$406,'Faturamento SP3'!$E$2:$E$692,'Infos Relatório'!$B460,'Faturamento SP3'!$Z$2:$Z$692,'Infos Relatório'!C$1)</f>
        <v>0</v>
      </c>
      <c r="D460" s="13">
        <f>SUMIFS('Faturamento SP3'!$G$2:$G$692,'Faturamento SP3'!$D$2:$D$692,'Infos Relatório'!$B$406,'Faturamento SP3'!$E$2:$E$692,'Infos Relatório'!$B460,'Faturamento SP3'!$Z$2:$Z$692,'Infos Relatório'!C$1)</f>
        <v>0</v>
      </c>
      <c r="E460" s="13">
        <f>SUMIFS('Faturamento SP3'!$J$2:$J$692,'Faturamento SP3'!$D$2:$D$692,'Infos Relatório'!$B$406,'Faturamento SP3'!$E$2:$E$692,'Infos Relatório'!$B460,'Faturamento SP3'!$Z$2:$Z$692,'Infos Relatório'!C$1)</f>
        <v>0</v>
      </c>
      <c r="F460" s="14">
        <f>SUMIFS('Faturamento SP3'!$O$2:$O$692,'Faturamento SP3'!$D$2:$D$692,'Infos Relatório'!$B$406,'Faturamento SP3'!$E$2:$E$692,'Infos Relatório'!$B460,'Faturamento SP3'!$Z$2:$Z$692,'Infos Relatório'!C$1,'Faturamento SP3'!$T$2:$T$692,"Sim")+SUMIFS('Faturamento SP3'!$P$2:$P$692,'Faturamento SP3'!$D$2:$D$692,'Infos Relatório'!$B$406,'Faturamento SP3'!$E$2:$E$692,'Infos Relatório'!$B460,'Faturamento SP3'!$Z$2:$Z$692,'Infos Relatório'!C$1,'Faturamento SP3'!$T$2:$T$692,"Sim")</f>
        <v>0</v>
      </c>
      <c r="G460" s="27" t="e">
        <f t="shared" si="157"/>
        <v>#DIV/0!</v>
      </c>
      <c r="H460" s="24">
        <f>SUMIFS('Faturamento SP3'!$H$2:$H$692,'Faturamento SP3'!$D$2:$D$692,'Infos Relatório'!$B$406,'Faturamento SP3'!$E$2:$E$692,'Infos Relatório'!$B460,'Faturamento SP3'!$Z$2:$Z$692,'Infos Relatório'!C$1)</f>
        <v>0</v>
      </c>
      <c r="I460" s="23">
        <f>COUNTIFS('Faturamento SP3'!$D$2:$D$692,'Infos Relatório'!$B$406,'Faturamento SP3'!$E$2:$E$692,'Infos Relatório'!$B460,'Faturamento SP3'!$Z$2:$Z$692,'Infos Relatório'!I$1)</f>
        <v>0</v>
      </c>
      <c r="J460" s="13">
        <f>SUMIFS('Faturamento SP3'!$G$2:$G$692,'Faturamento SP3'!$D$2:$D$692,'Infos Relatório'!$B$406,'Faturamento SP3'!$E$2:$E$692,'Infos Relatório'!$B460,'Faturamento SP3'!$Z$2:$Z$692,'Infos Relatório'!I$1)</f>
        <v>0</v>
      </c>
      <c r="K460" s="13">
        <f>SUMIFS('Faturamento SP3'!$J$2:$J$692,'Faturamento SP3'!$D$2:$D$692,'Infos Relatório'!$B$406,'Faturamento SP3'!$E$2:$E$692,'Infos Relatório'!$B460,'Faturamento SP3'!$Z$2:$Z$692,'Infos Relatório'!I$1)</f>
        <v>0</v>
      </c>
      <c r="L460" s="14">
        <f>SUMIFS('Faturamento SP3'!$O$2:$O$692,'Faturamento SP3'!$D$2:$D$692,'Infos Relatório'!$B$406,'Faturamento SP3'!$E$2:$E$692,'Infos Relatório'!$B460,'Faturamento SP3'!$Z$2:$Z$692,'Infos Relatório'!I$1,'Faturamento SP3'!$T$2:$T$692,"Sim")+SUMIFS('Faturamento SP3'!$P$2:$P$692,'Faturamento SP3'!$D$2:$D$692,'Infos Relatório'!$B$406,'Faturamento SP3'!$E$2:$E$692,'Infos Relatório'!$B460,'Faturamento SP3'!$Z$2:$Z$692,'Infos Relatório'!I$1,'Faturamento SP3'!$T$2:$T$692,"Sim")</f>
        <v>0</v>
      </c>
      <c r="M460" s="27" t="e">
        <f t="shared" si="158"/>
        <v>#DIV/0!</v>
      </c>
      <c r="N460" s="24">
        <f>SUMIFS('Faturamento SP3'!$H$2:$H$692,'Faturamento SP3'!$D$2:$D$692,'Infos Relatório'!$B$406,'Faturamento SP3'!$E$2:$E$692,'Infos Relatório'!$B460,'Faturamento SP3'!$Z$2:$Z$692,'Infos Relatório'!I$1)</f>
        <v>0</v>
      </c>
      <c r="O460" s="23">
        <f>COUNTIFS('Faturamento SP3'!$D$2:$D$692,'Infos Relatório'!$B$406,'Faturamento SP3'!$E$2:$E$692,'Infos Relatório'!$B460,'Faturamento SP3'!$Z$2:$Z$692,'Infos Relatório'!O$1)</f>
        <v>0</v>
      </c>
      <c r="P460" s="13">
        <f>SUMIFS('Faturamento SP3'!$G$2:$G$692,'Faturamento SP3'!$D$2:$D$692,'Infos Relatório'!$B$406,'Faturamento SP3'!$E$2:$E$692,'Infos Relatório'!$B460,'Faturamento SP3'!$Z$2:$Z$692,'Infos Relatório'!O$1)</f>
        <v>0</v>
      </c>
      <c r="Q460" s="13">
        <f>SUMIFS('Faturamento SP3'!$J$2:$J$692,'Faturamento SP3'!$D$2:$D$692,'Infos Relatório'!$B$406,'Faturamento SP3'!$E$2:$E$692,'Infos Relatório'!$B460,'Faturamento SP3'!$Z$2:$Z$692,'Infos Relatório'!O$1)</f>
        <v>0</v>
      </c>
      <c r="R460" s="14">
        <f>SUMIFS('Faturamento SP3'!$O$2:$O$692,'Faturamento SP3'!$D$2:$D$692,'Infos Relatório'!$B$406,'Faturamento SP3'!$E$2:$E$692,'Infos Relatório'!$B460,'Faturamento SP3'!$Z$2:$Z$692,'Infos Relatório'!O$1,'Faturamento SP3'!$T$2:$T$692,"Sim")+SUMIFS('Faturamento SP3'!$P$2:$P$692,'Faturamento SP3'!$D$2:$D$692,'Infos Relatório'!$B$406,'Faturamento SP3'!$E$2:$E$692,'Infos Relatório'!$B460,'Faturamento SP3'!$Z$2:$Z$692,'Infos Relatório'!O$1,'Faturamento SP3'!$T$2:$T$692,"Sim")</f>
        <v>0</v>
      </c>
      <c r="S460" s="27" t="e">
        <f t="shared" si="159"/>
        <v>#DIV/0!</v>
      </c>
      <c r="T460" s="24">
        <f>SUMIFS('Faturamento SP3'!$H$2:$H$692,'Faturamento SP3'!$D$2:$D$692,'Infos Relatório'!$B$406,'Faturamento SP3'!$E$2:$E$692,'Infos Relatório'!$B460,'Faturamento SP3'!$Z$2:$Z$692,'Infos Relatório'!O$1)</f>
        <v>0</v>
      </c>
      <c r="U460" s="23">
        <f>COUNTIFS('Faturamento SP3'!$D$2:$D$692,'Infos Relatório'!$B$406,'Faturamento SP3'!$E$2:$E$692,'Infos Relatório'!$B460,'Faturamento SP3'!$Z$2:$Z$692,'Infos Relatório'!U$1)</f>
        <v>0</v>
      </c>
      <c r="V460" s="13">
        <f>SUMIFS('Faturamento SP3'!$G$2:$G$692,'Faturamento SP3'!$D$2:$D$692,'Infos Relatório'!$B$406,'Faturamento SP3'!$E$2:$E$692,'Infos Relatório'!$B460,'Faturamento SP3'!$Z$2:$Z$692,'Infos Relatório'!U$1)</f>
        <v>0</v>
      </c>
      <c r="W460" s="13">
        <f>SUMIFS('Faturamento SP3'!$J$2:$J$692,'Faturamento SP3'!$D$2:$D$692,'Infos Relatório'!$B$406,'Faturamento SP3'!$E$2:$E$692,'Infos Relatório'!$B460,'Faturamento SP3'!$Z$2:$Z$692,'Infos Relatório'!U$1)</f>
        <v>0</v>
      </c>
      <c r="X460" s="14">
        <f>SUMIFS('Faturamento SP3'!$O$2:$O$692,'Faturamento SP3'!$D$2:$D$692,'Infos Relatório'!$B$406,'Faturamento SP3'!$E$2:$E$692,'Infos Relatório'!$B460,'Faturamento SP3'!$Z$2:$Z$692,'Infos Relatório'!U$1,'Faturamento SP3'!$T$2:$T$692,"Sim")+SUMIFS('Faturamento SP3'!$P$2:$P$692,'Faturamento SP3'!$D$2:$D$692,'Infos Relatório'!$B$406,'Faturamento SP3'!$E$2:$E$692,'Infos Relatório'!$B460,'Faturamento SP3'!$Z$2:$Z$692,'Infos Relatório'!U$1,'Faturamento SP3'!$T$2:$T$692,"Sim")</f>
        <v>0</v>
      </c>
      <c r="Y460" s="27" t="e">
        <f t="shared" si="160"/>
        <v>#DIV/0!</v>
      </c>
      <c r="Z460" s="24">
        <f>SUMIFS('Faturamento SP3'!$H$2:$H$692,'Faturamento SP3'!$D$2:$D$692,'Infos Relatório'!$B$406,'Faturamento SP3'!$E$2:$E$692,'Infos Relatório'!$B460,'Faturamento SP3'!$Z$2:$Z$692,'Infos Relatório'!U$1)</f>
        <v>0</v>
      </c>
      <c r="AA460" s="23">
        <f>COUNTIFS('Faturamento SP3'!$D$2:$D$692,'Infos Relatório'!$B$406,'Faturamento SP3'!$E$2:$E$692,'Infos Relatório'!$B460,'Faturamento SP3'!$Z$2:$Z$692,'Infos Relatório'!AA$1)</f>
        <v>0</v>
      </c>
      <c r="AB460" s="13">
        <f>SUMIFS('Faturamento SP3'!$G$2:$G$692,'Faturamento SP3'!$D$2:$D$692,'Infos Relatório'!$B$406,'Faturamento SP3'!$E$2:$E$692,'Infos Relatório'!$B460,'Faturamento SP3'!$Z$2:$Z$692,'Infos Relatório'!AA$1)</f>
        <v>0</v>
      </c>
      <c r="AC460" s="13">
        <f>SUMIFS('Faturamento SP3'!$J$2:$J$692,'Faturamento SP3'!$D$2:$D$692,'Infos Relatório'!$B$406,'Faturamento SP3'!$E$2:$E$692,'Infos Relatório'!$B460,'Faturamento SP3'!$Z$2:$Z$692,'Infos Relatório'!AA$1)</f>
        <v>0</v>
      </c>
      <c r="AD460" s="14">
        <f>SUMIFS('Faturamento SP3'!$O$2:$O$692,'Faturamento SP3'!$D$2:$D$692,'Infos Relatório'!$B$406,'Faturamento SP3'!$E$2:$E$692,'Infos Relatório'!$B460,'Faturamento SP3'!$Z$2:$Z$692,'Infos Relatório'!AA$1,'Faturamento SP3'!$T$2:$T$692,"Sim")+SUMIFS('Faturamento SP3'!$P$2:$P$692,'Faturamento SP3'!$D$2:$D$692,'Infos Relatório'!$B$406,'Faturamento SP3'!$E$2:$E$692,'Infos Relatório'!$B460,'Faturamento SP3'!$Z$2:$Z$692,'Infos Relatório'!AA$1,'Faturamento SP3'!$T$2:$T$692,"Sim")</f>
        <v>0</v>
      </c>
      <c r="AE460" s="27" t="e">
        <f t="shared" si="161"/>
        <v>#DIV/0!</v>
      </c>
      <c r="AF460" s="24">
        <f>SUMIFS('Faturamento SP3'!$H$2:$H$692,'Faturamento SP3'!$D$2:$D$692,'Infos Relatório'!$B$406,'Faturamento SP3'!$E$2:$E$692,'Infos Relatório'!$B460,'Faturamento SP3'!$Z$2:$Z$692,'Infos Relatório'!AA$1)</f>
        <v>0</v>
      </c>
      <c r="AG460" s="23">
        <f>COUNTIFS('Faturamento SP3'!$D$2:$D$692,'Infos Relatório'!$B$406,'Faturamento SP3'!$E$2:$E$692,'Infos Relatório'!$B460,'Faturamento SP3'!$Z$2:$Z$692,'Infos Relatório'!AG$1)</f>
        <v>0</v>
      </c>
      <c r="AH460" s="13">
        <f>SUMIFS('Faturamento SP3'!$G$2:$G$692,'Faturamento SP3'!$D$2:$D$692,'Infos Relatório'!$B$406,'Faturamento SP3'!$E$2:$E$692,'Infos Relatório'!$B460,'Faturamento SP3'!$Z$2:$Z$692,'Infos Relatório'!AG$1)</f>
        <v>0</v>
      </c>
      <c r="AI460" s="13">
        <f>SUMIFS('Faturamento SP3'!$J$2:$J$692,'Faturamento SP3'!$D$2:$D$692,'Infos Relatório'!$B$406,'Faturamento SP3'!$E$2:$E$692,'Infos Relatório'!$B460,'Faturamento SP3'!$Z$2:$Z$692,'Infos Relatório'!AG$1)</f>
        <v>0</v>
      </c>
      <c r="AJ460" s="14">
        <f>SUMIFS('Faturamento SP3'!$O$2:$O$692,'Faturamento SP3'!$D$2:$D$692,'Infos Relatório'!$B$406,'Faturamento SP3'!$E$2:$E$692,'Infos Relatório'!$B460,'Faturamento SP3'!$Z$2:$Z$692,'Infos Relatório'!AG$1,'Faturamento SP3'!$T$2:$T$692,"Sim")+SUMIFS('Faturamento SP3'!$P$2:$P$692,'Faturamento SP3'!$D$2:$D$692,'Infos Relatório'!$B$406,'Faturamento SP3'!$E$2:$E$692,'Infos Relatório'!$B460,'Faturamento SP3'!$Z$2:$Z$692,'Infos Relatório'!AG$1,'Faturamento SP3'!$T$2:$T$692,"Sim")</f>
        <v>0</v>
      </c>
      <c r="AK460" s="27" t="e">
        <f t="shared" si="162"/>
        <v>#DIV/0!</v>
      </c>
      <c r="AL460" s="24">
        <f>SUMIFS('Faturamento SP3'!$H$2:$H$692,'Faturamento SP3'!$D$2:$D$692,'Infos Relatório'!$B$406,'Faturamento SP3'!$E$2:$E$692,'Infos Relatório'!$B460,'Faturamento SP3'!$Z$2:$Z$692,'Infos Relatório'!AG$1)</f>
        <v>0</v>
      </c>
      <c r="AM460" s="23">
        <f>COUNTIFS('Faturamento SP3'!$D$2:$D$692,'Infos Relatório'!$B$406,'Faturamento SP3'!$E$2:$E$692,'Infos Relatório'!$B460,'Faturamento SP3'!$Z$2:$Z$692,'Infos Relatório'!AM$1)</f>
        <v>0</v>
      </c>
      <c r="AN460" s="13">
        <f>SUMIFS('Faturamento SP3'!$G$2:$G$692,'Faturamento SP3'!$D$2:$D$692,'Infos Relatório'!$B$406,'Faturamento SP3'!$E$2:$E$692,'Infos Relatório'!$B460,'Faturamento SP3'!$Z$2:$Z$692,'Infos Relatório'!AM$1)</f>
        <v>0</v>
      </c>
      <c r="AO460" s="13">
        <f>SUMIFS('Faturamento SP3'!$J$2:$J$692,'Faturamento SP3'!$D$2:$D$692,'Infos Relatório'!$B$406,'Faturamento SP3'!$E$2:$E$692,'Infos Relatório'!$B460,'Faturamento SP3'!$Z$2:$Z$692,'Infos Relatório'!AM$1)</f>
        <v>0</v>
      </c>
      <c r="AP460" s="14">
        <f>SUMIFS('Faturamento SP3'!$O$2:$O$692,'Faturamento SP3'!$D$2:$D$692,'Infos Relatório'!$B$406,'Faturamento SP3'!$E$2:$E$692,'Infos Relatório'!$B460,'Faturamento SP3'!$Z$2:$Z$692,'Infos Relatório'!AM$1,'Faturamento SP3'!$T$2:$T$692,"Sim")+SUMIFS('Faturamento SP3'!$P$2:$P$692,'Faturamento SP3'!$D$2:$D$692,'Infos Relatório'!$B$406,'Faturamento SP3'!$E$2:$E$692,'Infos Relatório'!$B460,'Faturamento SP3'!$Z$2:$Z$692,'Infos Relatório'!AM$1,'Faturamento SP3'!$T$2:$T$692,"Sim")</f>
        <v>0</v>
      </c>
      <c r="AQ460" s="27" t="e">
        <f t="shared" si="163"/>
        <v>#DIV/0!</v>
      </c>
      <c r="AR460" s="24">
        <f>SUMIFS('Faturamento SP3'!$H$2:$H$692,'Faturamento SP3'!$D$2:$D$692,'Infos Relatório'!$B$406,'Faturamento SP3'!$E$2:$E$692,'Infos Relatório'!$B460,'Faturamento SP3'!$Z$2:$Z$692,'Infos Relatório'!AM$1)</f>
        <v>0</v>
      </c>
      <c r="AS460" s="23">
        <f>COUNTIFS('Faturamento SP3'!$D$2:$D$692,'Infos Relatório'!$B$406,'Faturamento SP3'!$E$2:$E$692,'Infos Relatório'!$B460,'Faturamento SP3'!$Z$2:$Z$692,'Infos Relatório'!AS$1)</f>
        <v>0</v>
      </c>
      <c r="AT460" s="13">
        <f>SUMIFS('Faturamento SP3'!$G$2:$G$692,'Faturamento SP3'!$D$2:$D$692,'Infos Relatório'!$B$406,'Faturamento SP3'!$E$2:$E$692,'Infos Relatório'!$B460,'Faturamento SP3'!$Z$2:$Z$692,'Infos Relatório'!AS$1)</f>
        <v>0</v>
      </c>
      <c r="AU460" s="13">
        <f>SUMIFS('Faturamento SP3'!$J$2:$J$692,'Faturamento SP3'!$D$2:$D$692,'Infos Relatório'!$B$406,'Faturamento SP3'!$E$2:$E$692,'Infos Relatório'!$B460,'Faturamento SP3'!$Z$2:$Z$692,'Infos Relatório'!AS$1)</f>
        <v>0</v>
      </c>
      <c r="AV460" s="14">
        <f>SUMIFS('Faturamento SP3'!$O$2:$O$692,'Faturamento SP3'!$D$2:$D$692,'Infos Relatório'!$B$406,'Faturamento SP3'!$E$2:$E$692,'Infos Relatório'!$B460,'Faturamento SP3'!$Z$2:$Z$692,'Infos Relatório'!AS$1,'Faturamento SP3'!$T$2:$T$692,"Sim")+SUMIFS('Faturamento SP3'!$P$2:$P$692,'Faturamento SP3'!$D$2:$D$692,'Infos Relatório'!$B$406,'Faturamento SP3'!$E$2:$E$692,'Infos Relatório'!$B460,'Faturamento SP3'!$Z$2:$Z$692,'Infos Relatório'!AS$1,'Faturamento SP3'!$T$2:$T$692,"Sim")</f>
        <v>0</v>
      </c>
      <c r="AW460" s="27" t="e">
        <f t="shared" si="164"/>
        <v>#DIV/0!</v>
      </c>
      <c r="AX460" s="24">
        <f>SUMIFS('Faturamento SP3'!$H$2:$H$692,'Faturamento SP3'!$D$2:$D$692,'Infos Relatório'!$B$406,'Faturamento SP3'!$E$2:$E$692,'Infos Relatório'!$B460,'Faturamento SP3'!$Z$2:$Z$692,'Infos Relatório'!AS$1)</f>
        <v>0</v>
      </c>
      <c r="AY460" s="23">
        <f>COUNTIFS('Faturamento SP3'!$D$2:$D$692,'Infos Relatório'!$B$406,'Faturamento SP3'!$E$2:$E$692,'Infos Relatório'!$B460,'Faturamento SP3'!$Z$2:$Z$692,'Infos Relatório'!AY$1)</f>
        <v>0</v>
      </c>
      <c r="AZ460" s="13">
        <f>SUMIFS('Faturamento SP3'!$G$2:$G$692,'Faturamento SP3'!$D$2:$D$692,'Infos Relatório'!$B$406,'Faturamento SP3'!$E$2:$E$692,'Infos Relatório'!$B460,'Faturamento SP3'!$Z$2:$Z$692,'Infos Relatório'!AY$1)</f>
        <v>0</v>
      </c>
      <c r="BA460" s="13">
        <f>SUMIFS('Faturamento SP3'!$J$2:$J$692,'Faturamento SP3'!$D$2:$D$692,'Infos Relatório'!$B$406,'Faturamento SP3'!$E$2:$E$692,'Infos Relatório'!$B460,'Faturamento SP3'!$Z$2:$Z$692,'Infos Relatório'!AY$1)</f>
        <v>0</v>
      </c>
      <c r="BB460" s="14">
        <f>SUMIFS('Faturamento SP3'!$O$2:$O$692,'Faturamento SP3'!$D$2:$D$692,'Infos Relatório'!$B$406,'Faturamento SP3'!$E$2:$E$692,'Infos Relatório'!$B460,'Faturamento SP3'!$Z$2:$Z$692,'Infos Relatório'!AY$1,'Faturamento SP3'!$T$2:$T$692,"Sim")+SUMIFS('Faturamento SP3'!$P$2:$P$692,'Faturamento SP3'!$D$2:$D$692,'Infos Relatório'!$B$406,'Faturamento SP3'!$E$2:$E$692,'Infos Relatório'!$B460,'Faturamento SP3'!$Z$2:$Z$692,'Infos Relatório'!AY$1,'Faturamento SP3'!$T$2:$T$692,"Sim")</f>
        <v>0</v>
      </c>
      <c r="BC460" s="27" t="e">
        <f t="shared" si="165"/>
        <v>#DIV/0!</v>
      </c>
      <c r="BD460" s="24">
        <f>SUMIFS('Faturamento SP3'!$H$2:$H$692,'Faturamento SP3'!$D$2:$D$692,'Infos Relatório'!$B$406,'Faturamento SP3'!$E$2:$E$692,'Infos Relatório'!$B460,'Faturamento SP3'!$Z$2:$Z$692,'Infos Relatório'!AY$1)</f>
        <v>0</v>
      </c>
      <c r="BE460" s="23">
        <f>COUNTIFS('Faturamento SP3'!$D$2:$D$692,'Infos Relatório'!$B$406,'Faturamento SP3'!$E$2:$E$692,'Infos Relatório'!$B460,'Faturamento SP3'!$Z$2:$Z$692,'Infos Relatório'!BE$1)</f>
        <v>0</v>
      </c>
      <c r="BF460" s="13">
        <f>SUMIFS('Faturamento SP3'!$G$2:$G$692,'Faturamento SP3'!$D$2:$D$692,'Infos Relatório'!$B$406,'Faturamento SP3'!$E$2:$E$692,'Infos Relatório'!$B460,'Faturamento SP3'!$Z$2:$Z$692,'Infos Relatório'!BE$1)</f>
        <v>0</v>
      </c>
      <c r="BG460" s="13">
        <f>SUMIFS('Faturamento SP3'!$J$2:$J$692,'Faturamento SP3'!$D$2:$D$692,'Infos Relatório'!$B$406,'Faturamento SP3'!$E$2:$E$692,'Infos Relatório'!$B460,'Faturamento SP3'!$Z$2:$Z$692,'Infos Relatório'!BE$1)</f>
        <v>0</v>
      </c>
      <c r="BH460" s="14">
        <f>SUMIFS('Faturamento SP3'!$O$2:$O$692,'Faturamento SP3'!$D$2:$D$692,'Infos Relatório'!$B$406,'Faturamento SP3'!$E$2:$E$692,'Infos Relatório'!$B460,'Faturamento SP3'!$Z$2:$Z$692,'Infos Relatório'!BE$1,'Faturamento SP3'!$T$2:$T$692,"Sim")+SUMIFS('Faturamento SP3'!$P$2:$P$692,'Faturamento SP3'!$D$2:$D$692,'Infos Relatório'!$B$406,'Faturamento SP3'!$E$2:$E$692,'Infos Relatório'!$B460,'Faturamento SP3'!$Z$2:$Z$692,'Infos Relatório'!BE$1,'Faturamento SP3'!$T$2:$T$692,"Sim")</f>
        <v>0</v>
      </c>
      <c r="BI460" s="27" t="e">
        <f t="shared" si="166"/>
        <v>#DIV/0!</v>
      </c>
      <c r="BJ460" s="24">
        <f>SUMIFS('Faturamento SP3'!$H$2:$H$692,'Faturamento SP3'!$D$2:$D$692,'Infos Relatório'!$B$406,'Faturamento SP3'!$E$2:$E$692,'Infos Relatório'!$B460,'Faturamento SP3'!$Z$2:$Z$692,'Infos Relatório'!BE$1)</f>
        <v>0</v>
      </c>
      <c r="BK460" s="23">
        <f>COUNTIFS('Faturamento SP3'!$D$2:$D$692,'Infos Relatório'!$B$406,'Faturamento SP3'!$E$2:$E$692,'Infos Relatório'!$B460,'Faturamento SP3'!$Z$2:$Z$692,'Infos Relatório'!BK$1)</f>
        <v>0</v>
      </c>
      <c r="BL460" s="13">
        <f>SUMIFS('Faturamento SP3'!$G$2:$G$692,'Faturamento SP3'!$D$2:$D$692,'Infos Relatório'!$B$406,'Faturamento SP3'!$E$2:$E$692,'Infos Relatório'!$B460,'Faturamento SP3'!$Z$2:$Z$692,'Infos Relatório'!BK$1)</f>
        <v>0</v>
      </c>
      <c r="BM460" s="13">
        <f>SUMIFS('Faturamento SP3'!$J$2:$J$692,'Faturamento SP3'!$D$2:$D$692,'Infos Relatório'!$B$406,'Faturamento SP3'!$E$2:$E$692,'Infos Relatório'!$B460,'Faturamento SP3'!$Z$2:$Z$692,'Infos Relatório'!BK$1)</f>
        <v>0</v>
      </c>
      <c r="BN460" s="14">
        <f>SUMIFS('Faturamento SP3'!$O$2:$O$692,'Faturamento SP3'!$D$2:$D$692,'Infos Relatório'!$B$406,'Faturamento SP3'!$E$2:$E$692,'Infos Relatório'!$B460,'Faturamento SP3'!$Z$2:$Z$692,'Infos Relatório'!BK$1,'Faturamento SP3'!$T$2:$T$692,"Sim")+SUMIFS('Faturamento SP3'!$P$2:$P$692,'Faturamento SP3'!$D$2:$D$692,'Infos Relatório'!$B$406,'Faturamento SP3'!$E$2:$E$692,'Infos Relatório'!$B460,'Faturamento SP3'!$Z$2:$Z$692,'Infos Relatório'!BK$1,'Faturamento SP3'!$T$2:$T$692,"Sim")</f>
        <v>0</v>
      </c>
      <c r="BO460" s="27" t="e">
        <f t="shared" si="167"/>
        <v>#DIV/0!</v>
      </c>
      <c r="BP460" s="24">
        <f>SUMIFS('Faturamento SP3'!$H$2:$H$692,'Faturamento SP3'!$D$2:$D$692,'Infos Relatório'!$B$406,'Faturamento SP3'!$E$2:$E$692,'Infos Relatório'!$B460,'Faturamento SP3'!$Z$2:$Z$692,'Infos Relatório'!BK$1)</f>
        <v>0</v>
      </c>
      <c r="BQ460" s="23">
        <f>COUNTIFS('Faturamento SP3'!$D$2:$D$692,'Infos Relatório'!$B$406,'Faturamento SP3'!$E$2:$E$692,'Infos Relatório'!$B460,'Faturamento SP3'!$Z$2:$Z$692,'Infos Relatório'!BQ$1)</f>
        <v>0</v>
      </c>
      <c r="BR460" s="13">
        <f>SUMIFS('Faturamento SP3'!$G$2:$G$692,'Faturamento SP3'!$D$2:$D$692,'Infos Relatório'!$B$406,'Faturamento SP3'!$E$2:$E$692,'Infos Relatório'!$B460,'Faturamento SP3'!$Z$2:$Z$692,'Infos Relatório'!BQ$1)</f>
        <v>0</v>
      </c>
      <c r="BS460" s="13">
        <f>SUMIFS('Faturamento SP3'!$J$2:$J$692,'Faturamento SP3'!$D$2:$D$692,'Infos Relatório'!$B$406,'Faturamento SP3'!$E$2:$E$692,'Infos Relatório'!$B460,'Faturamento SP3'!$Z$2:$Z$692,'Infos Relatório'!BQ$1)</f>
        <v>0</v>
      </c>
      <c r="BT460" s="14">
        <f>SUMIFS('Faturamento SP3'!$O$2:$O$692,'Faturamento SP3'!$D$2:$D$692,'Infos Relatório'!$B$406,'Faturamento SP3'!$E$2:$E$692,'Infos Relatório'!$B460,'Faturamento SP3'!$Z$2:$Z$692,'Infos Relatório'!BQ$1,'Faturamento SP3'!$T$2:$T$692,"Sim")+SUMIFS('Faturamento SP3'!$P$2:$P$692,'Faturamento SP3'!$D$2:$D$692,'Infos Relatório'!$B$406,'Faturamento SP3'!$E$2:$E$692,'Infos Relatório'!$B460,'Faturamento SP3'!$Z$2:$Z$692,'Infos Relatório'!BQ$1,'Faturamento SP3'!$T$2:$T$692,"Sim")</f>
        <v>0</v>
      </c>
      <c r="BU460" s="27" t="e">
        <f t="shared" si="168"/>
        <v>#DIV/0!</v>
      </c>
      <c r="BV460" s="24">
        <f>SUMIFS('Faturamento SP3'!$H$2:$H$692,'Faturamento SP3'!$D$2:$D$692,'Infos Relatório'!$B$406,'Faturamento SP3'!$E$2:$E$692,'Infos Relatório'!$B460,'Faturamento SP3'!$Z$2:$Z$692,'Infos Relatório'!BQ$1)</f>
        <v>0</v>
      </c>
    </row>
    <row r="461" spans="2:74">
      <c r="B461" s="17" t="s">
        <v>61</v>
      </c>
      <c r="C461" s="23">
        <f>COUNTIFS('Faturamento SP3'!$D$2:$D$692,'Infos Relatório'!$B$406,'Faturamento SP3'!$E$2:$E$692,'Infos Relatório'!$B461,'Faturamento SP3'!$Z$2:$Z$692,'Infos Relatório'!C$1)</f>
        <v>0</v>
      </c>
      <c r="D461" s="13">
        <f>SUMIFS('Faturamento SP3'!$G$2:$G$692,'Faturamento SP3'!$D$2:$D$692,'Infos Relatório'!$B$406,'Faturamento SP3'!$E$2:$E$692,'Infos Relatório'!$B461,'Faturamento SP3'!$Z$2:$Z$692,'Infos Relatório'!C$1)</f>
        <v>0</v>
      </c>
      <c r="E461" s="13">
        <f>SUMIFS('Faturamento SP3'!$J$2:$J$692,'Faturamento SP3'!$D$2:$D$692,'Infos Relatório'!$B$406,'Faturamento SP3'!$E$2:$E$692,'Infos Relatório'!$B461,'Faturamento SP3'!$Z$2:$Z$692,'Infos Relatório'!C$1)</f>
        <v>0</v>
      </c>
      <c r="F461" s="14">
        <f>SUMIFS('Faturamento SP3'!$O$2:$O$692,'Faturamento SP3'!$D$2:$D$692,'Infos Relatório'!$B$406,'Faturamento SP3'!$E$2:$E$692,'Infos Relatório'!$B461,'Faturamento SP3'!$Z$2:$Z$692,'Infos Relatório'!C$1,'Faturamento SP3'!$T$2:$T$692,"Sim")+SUMIFS('Faturamento SP3'!$P$2:$P$692,'Faturamento SP3'!$D$2:$D$692,'Infos Relatório'!$B$406,'Faturamento SP3'!$E$2:$E$692,'Infos Relatório'!$B461,'Faturamento SP3'!$Z$2:$Z$692,'Infos Relatório'!C$1,'Faturamento SP3'!$T$2:$T$692,"Sim")</f>
        <v>0</v>
      </c>
      <c r="G461" s="27" t="e">
        <f t="shared" si="157"/>
        <v>#DIV/0!</v>
      </c>
      <c r="H461" s="24">
        <f>SUMIFS('Faturamento SP3'!$H$2:$H$692,'Faturamento SP3'!$D$2:$D$692,'Infos Relatório'!$B$406,'Faturamento SP3'!$E$2:$E$692,'Infos Relatório'!$B461,'Faturamento SP3'!$Z$2:$Z$692,'Infos Relatório'!C$1)</f>
        <v>0</v>
      </c>
      <c r="I461" s="23">
        <f>COUNTIFS('Faturamento SP3'!$D$2:$D$692,'Infos Relatório'!$B$406,'Faturamento SP3'!$E$2:$E$692,'Infos Relatório'!$B461,'Faturamento SP3'!$Z$2:$Z$692,'Infos Relatório'!I$1)</f>
        <v>0</v>
      </c>
      <c r="J461" s="13">
        <f>SUMIFS('Faturamento SP3'!$G$2:$G$692,'Faturamento SP3'!$D$2:$D$692,'Infos Relatório'!$B$406,'Faturamento SP3'!$E$2:$E$692,'Infos Relatório'!$B461,'Faturamento SP3'!$Z$2:$Z$692,'Infos Relatório'!I$1)</f>
        <v>0</v>
      </c>
      <c r="K461" s="13">
        <f>SUMIFS('Faturamento SP3'!$J$2:$J$692,'Faturamento SP3'!$D$2:$D$692,'Infos Relatório'!$B$406,'Faturamento SP3'!$E$2:$E$692,'Infos Relatório'!$B461,'Faturamento SP3'!$Z$2:$Z$692,'Infos Relatório'!I$1)</f>
        <v>0</v>
      </c>
      <c r="L461" s="14">
        <f>SUMIFS('Faturamento SP3'!$O$2:$O$692,'Faturamento SP3'!$D$2:$D$692,'Infos Relatório'!$B$406,'Faturamento SP3'!$E$2:$E$692,'Infos Relatório'!$B461,'Faturamento SP3'!$Z$2:$Z$692,'Infos Relatório'!I$1,'Faturamento SP3'!$T$2:$T$692,"Sim")+SUMIFS('Faturamento SP3'!$P$2:$P$692,'Faturamento SP3'!$D$2:$D$692,'Infos Relatório'!$B$406,'Faturamento SP3'!$E$2:$E$692,'Infos Relatório'!$B461,'Faturamento SP3'!$Z$2:$Z$692,'Infos Relatório'!I$1,'Faturamento SP3'!$T$2:$T$692,"Sim")</f>
        <v>0</v>
      </c>
      <c r="M461" s="27" t="e">
        <f t="shared" si="158"/>
        <v>#DIV/0!</v>
      </c>
      <c r="N461" s="24">
        <f>SUMIFS('Faturamento SP3'!$H$2:$H$692,'Faturamento SP3'!$D$2:$D$692,'Infos Relatório'!$B$406,'Faturamento SP3'!$E$2:$E$692,'Infos Relatório'!$B461,'Faturamento SP3'!$Z$2:$Z$692,'Infos Relatório'!I$1)</f>
        <v>0</v>
      </c>
      <c r="O461" s="23">
        <f>COUNTIFS('Faturamento SP3'!$D$2:$D$692,'Infos Relatório'!$B$406,'Faturamento SP3'!$E$2:$E$692,'Infos Relatório'!$B461,'Faturamento SP3'!$Z$2:$Z$692,'Infos Relatório'!O$1)</f>
        <v>0</v>
      </c>
      <c r="P461" s="13">
        <f>SUMIFS('Faturamento SP3'!$G$2:$G$692,'Faturamento SP3'!$D$2:$D$692,'Infos Relatório'!$B$406,'Faturamento SP3'!$E$2:$E$692,'Infos Relatório'!$B461,'Faturamento SP3'!$Z$2:$Z$692,'Infos Relatório'!O$1)</f>
        <v>0</v>
      </c>
      <c r="Q461" s="13">
        <f>SUMIFS('Faturamento SP3'!$J$2:$J$692,'Faturamento SP3'!$D$2:$D$692,'Infos Relatório'!$B$406,'Faturamento SP3'!$E$2:$E$692,'Infos Relatório'!$B461,'Faturamento SP3'!$Z$2:$Z$692,'Infos Relatório'!O$1)</f>
        <v>0</v>
      </c>
      <c r="R461" s="14">
        <f>SUMIFS('Faturamento SP3'!$O$2:$O$692,'Faturamento SP3'!$D$2:$D$692,'Infos Relatório'!$B$406,'Faturamento SP3'!$E$2:$E$692,'Infos Relatório'!$B461,'Faturamento SP3'!$Z$2:$Z$692,'Infos Relatório'!O$1,'Faturamento SP3'!$T$2:$T$692,"Sim")+SUMIFS('Faturamento SP3'!$P$2:$P$692,'Faturamento SP3'!$D$2:$D$692,'Infos Relatório'!$B$406,'Faturamento SP3'!$E$2:$E$692,'Infos Relatório'!$B461,'Faturamento SP3'!$Z$2:$Z$692,'Infos Relatório'!O$1,'Faturamento SP3'!$T$2:$T$692,"Sim")</f>
        <v>0</v>
      </c>
      <c r="S461" s="27" t="e">
        <f t="shared" si="159"/>
        <v>#DIV/0!</v>
      </c>
      <c r="T461" s="24">
        <f>SUMIFS('Faturamento SP3'!$H$2:$H$692,'Faturamento SP3'!$D$2:$D$692,'Infos Relatório'!$B$406,'Faturamento SP3'!$E$2:$E$692,'Infos Relatório'!$B461,'Faturamento SP3'!$Z$2:$Z$692,'Infos Relatório'!O$1)</f>
        <v>0</v>
      </c>
      <c r="U461" s="23">
        <f>COUNTIFS('Faturamento SP3'!$D$2:$D$692,'Infos Relatório'!$B$406,'Faturamento SP3'!$E$2:$E$692,'Infos Relatório'!$B461,'Faturamento SP3'!$Z$2:$Z$692,'Infos Relatório'!U$1)</f>
        <v>0</v>
      </c>
      <c r="V461" s="13">
        <f>SUMIFS('Faturamento SP3'!$G$2:$G$692,'Faturamento SP3'!$D$2:$D$692,'Infos Relatório'!$B$406,'Faturamento SP3'!$E$2:$E$692,'Infos Relatório'!$B461,'Faturamento SP3'!$Z$2:$Z$692,'Infos Relatório'!U$1)</f>
        <v>0</v>
      </c>
      <c r="W461" s="13">
        <f>SUMIFS('Faturamento SP3'!$J$2:$J$692,'Faturamento SP3'!$D$2:$D$692,'Infos Relatório'!$B$406,'Faturamento SP3'!$E$2:$E$692,'Infos Relatório'!$B461,'Faturamento SP3'!$Z$2:$Z$692,'Infos Relatório'!U$1)</f>
        <v>0</v>
      </c>
      <c r="X461" s="14">
        <f>SUMIFS('Faturamento SP3'!$O$2:$O$692,'Faturamento SP3'!$D$2:$D$692,'Infos Relatório'!$B$406,'Faturamento SP3'!$E$2:$E$692,'Infos Relatório'!$B461,'Faturamento SP3'!$Z$2:$Z$692,'Infos Relatório'!U$1,'Faturamento SP3'!$T$2:$T$692,"Sim")+SUMIFS('Faturamento SP3'!$P$2:$P$692,'Faturamento SP3'!$D$2:$D$692,'Infos Relatório'!$B$406,'Faturamento SP3'!$E$2:$E$692,'Infos Relatório'!$B461,'Faturamento SP3'!$Z$2:$Z$692,'Infos Relatório'!U$1,'Faturamento SP3'!$T$2:$T$692,"Sim")</f>
        <v>0</v>
      </c>
      <c r="Y461" s="27" t="e">
        <f t="shared" si="160"/>
        <v>#DIV/0!</v>
      </c>
      <c r="Z461" s="24">
        <f>SUMIFS('Faturamento SP3'!$H$2:$H$692,'Faturamento SP3'!$D$2:$D$692,'Infos Relatório'!$B$406,'Faturamento SP3'!$E$2:$E$692,'Infos Relatório'!$B461,'Faturamento SP3'!$Z$2:$Z$692,'Infos Relatório'!U$1)</f>
        <v>0</v>
      </c>
      <c r="AA461" s="23">
        <f>COUNTIFS('Faturamento SP3'!$D$2:$D$692,'Infos Relatório'!$B$406,'Faturamento SP3'!$E$2:$E$692,'Infos Relatório'!$B461,'Faturamento SP3'!$Z$2:$Z$692,'Infos Relatório'!AA$1)</f>
        <v>0</v>
      </c>
      <c r="AB461" s="13">
        <f>SUMIFS('Faturamento SP3'!$G$2:$G$692,'Faturamento SP3'!$D$2:$D$692,'Infos Relatório'!$B$406,'Faturamento SP3'!$E$2:$E$692,'Infos Relatório'!$B461,'Faturamento SP3'!$Z$2:$Z$692,'Infos Relatório'!AA$1)</f>
        <v>0</v>
      </c>
      <c r="AC461" s="13">
        <f>SUMIFS('Faturamento SP3'!$J$2:$J$692,'Faturamento SP3'!$D$2:$D$692,'Infos Relatório'!$B$406,'Faturamento SP3'!$E$2:$E$692,'Infos Relatório'!$B461,'Faturamento SP3'!$Z$2:$Z$692,'Infos Relatório'!AA$1)</f>
        <v>0</v>
      </c>
      <c r="AD461" s="14">
        <f>SUMIFS('Faturamento SP3'!$O$2:$O$692,'Faturamento SP3'!$D$2:$D$692,'Infos Relatório'!$B$406,'Faturamento SP3'!$E$2:$E$692,'Infos Relatório'!$B461,'Faturamento SP3'!$Z$2:$Z$692,'Infos Relatório'!AA$1,'Faturamento SP3'!$T$2:$T$692,"Sim")+SUMIFS('Faturamento SP3'!$P$2:$P$692,'Faturamento SP3'!$D$2:$D$692,'Infos Relatório'!$B$406,'Faturamento SP3'!$E$2:$E$692,'Infos Relatório'!$B461,'Faturamento SP3'!$Z$2:$Z$692,'Infos Relatório'!AA$1,'Faturamento SP3'!$T$2:$T$692,"Sim")</f>
        <v>0</v>
      </c>
      <c r="AE461" s="27" t="e">
        <f t="shared" si="161"/>
        <v>#DIV/0!</v>
      </c>
      <c r="AF461" s="24">
        <f>SUMIFS('Faturamento SP3'!$H$2:$H$692,'Faturamento SP3'!$D$2:$D$692,'Infos Relatório'!$B$406,'Faturamento SP3'!$E$2:$E$692,'Infos Relatório'!$B461,'Faturamento SP3'!$Z$2:$Z$692,'Infos Relatório'!AA$1)</f>
        <v>0</v>
      </c>
      <c r="AG461" s="23">
        <f>COUNTIFS('Faturamento SP3'!$D$2:$D$692,'Infos Relatório'!$B$406,'Faturamento SP3'!$E$2:$E$692,'Infos Relatório'!$B461,'Faturamento SP3'!$Z$2:$Z$692,'Infos Relatório'!AG$1)</f>
        <v>0</v>
      </c>
      <c r="AH461" s="13">
        <f>SUMIFS('Faturamento SP3'!$G$2:$G$692,'Faturamento SP3'!$D$2:$D$692,'Infos Relatório'!$B$406,'Faturamento SP3'!$E$2:$E$692,'Infos Relatório'!$B461,'Faturamento SP3'!$Z$2:$Z$692,'Infos Relatório'!AG$1)</f>
        <v>0</v>
      </c>
      <c r="AI461" s="13">
        <f>SUMIFS('Faturamento SP3'!$J$2:$J$692,'Faturamento SP3'!$D$2:$D$692,'Infos Relatório'!$B$406,'Faturamento SP3'!$E$2:$E$692,'Infos Relatório'!$B461,'Faturamento SP3'!$Z$2:$Z$692,'Infos Relatório'!AG$1)</f>
        <v>0</v>
      </c>
      <c r="AJ461" s="14">
        <f>SUMIFS('Faturamento SP3'!$O$2:$O$692,'Faturamento SP3'!$D$2:$D$692,'Infos Relatório'!$B$406,'Faturamento SP3'!$E$2:$E$692,'Infos Relatório'!$B461,'Faturamento SP3'!$Z$2:$Z$692,'Infos Relatório'!AG$1,'Faturamento SP3'!$T$2:$T$692,"Sim")+SUMIFS('Faturamento SP3'!$P$2:$P$692,'Faturamento SP3'!$D$2:$D$692,'Infos Relatório'!$B$406,'Faturamento SP3'!$E$2:$E$692,'Infos Relatório'!$B461,'Faturamento SP3'!$Z$2:$Z$692,'Infos Relatório'!AG$1,'Faturamento SP3'!$T$2:$T$692,"Sim")</f>
        <v>0</v>
      </c>
      <c r="AK461" s="27" t="e">
        <f t="shared" si="162"/>
        <v>#DIV/0!</v>
      </c>
      <c r="AL461" s="24">
        <f>SUMIFS('Faturamento SP3'!$H$2:$H$692,'Faturamento SP3'!$D$2:$D$692,'Infos Relatório'!$B$406,'Faturamento SP3'!$E$2:$E$692,'Infos Relatório'!$B461,'Faturamento SP3'!$Z$2:$Z$692,'Infos Relatório'!AG$1)</f>
        <v>0</v>
      </c>
      <c r="AM461" s="23">
        <f>COUNTIFS('Faturamento SP3'!$D$2:$D$692,'Infos Relatório'!$B$406,'Faturamento SP3'!$E$2:$E$692,'Infos Relatório'!$B461,'Faturamento SP3'!$Z$2:$Z$692,'Infos Relatório'!AM$1)</f>
        <v>0</v>
      </c>
      <c r="AN461" s="13">
        <f>SUMIFS('Faturamento SP3'!$G$2:$G$692,'Faturamento SP3'!$D$2:$D$692,'Infos Relatório'!$B$406,'Faturamento SP3'!$E$2:$E$692,'Infos Relatório'!$B461,'Faturamento SP3'!$Z$2:$Z$692,'Infos Relatório'!AM$1)</f>
        <v>0</v>
      </c>
      <c r="AO461" s="13">
        <f>SUMIFS('Faturamento SP3'!$J$2:$J$692,'Faturamento SP3'!$D$2:$D$692,'Infos Relatório'!$B$406,'Faturamento SP3'!$E$2:$E$692,'Infos Relatório'!$B461,'Faturamento SP3'!$Z$2:$Z$692,'Infos Relatório'!AM$1)</f>
        <v>0</v>
      </c>
      <c r="AP461" s="14">
        <f>SUMIFS('Faturamento SP3'!$O$2:$O$692,'Faturamento SP3'!$D$2:$D$692,'Infos Relatório'!$B$406,'Faturamento SP3'!$E$2:$E$692,'Infos Relatório'!$B461,'Faturamento SP3'!$Z$2:$Z$692,'Infos Relatório'!AM$1,'Faturamento SP3'!$T$2:$T$692,"Sim")+SUMIFS('Faturamento SP3'!$P$2:$P$692,'Faturamento SP3'!$D$2:$D$692,'Infos Relatório'!$B$406,'Faturamento SP3'!$E$2:$E$692,'Infos Relatório'!$B461,'Faturamento SP3'!$Z$2:$Z$692,'Infos Relatório'!AM$1,'Faturamento SP3'!$T$2:$T$692,"Sim")</f>
        <v>0</v>
      </c>
      <c r="AQ461" s="27" t="e">
        <f t="shared" si="163"/>
        <v>#DIV/0!</v>
      </c>
      <c r="AR461" s="24">
        <f>SUMIFS('Faturamento SP3'!$H$2:$H$692,'Faturamento SP3'!$D$2:$D$692,'Infos Relatório'!$B$406,'Faturamento SP3'!$E$2:$E$692,'Infos Relatório'!$B461,'Faturamento SP3'!$Z$2:$Z$692,'Infos Relatório'!AM$1)</f>
        <v>0</v>
      </c>
      <c r="AS461" s="23">
        <f>COUNTIFS('Faturamento SP3'!$D$2:$D$692,'Infos Relatório'!$B$406,'Faturamento SP3'!$E$2:$E$692,'Infos Relatório'!$B461,'Faturamento SP3'!$Z$2:$Z$692,'Infos Relatório'!AS$1)</f>
        <v>0</v>
      </c>
      <c r="AT461" s="13">
        <f>SUMIFS('Faturamento SP3'!$G$2:$G$692,'Faturamento SP3'!$D$2:$D$692,'Infos Relatório'!$B$406,'Faturamento SP3'!$E$2:$E$692,'Infos Relatório'!$B461,'Faturamento SP3'!$Z$2:$Z$692,'Infos Relatório'!AS$1)</f>
        <v>0</v>
      </c>
      <c r="AU461" s="13">
        <f>SUMIFS('Faturamento SP3'!$J$2:$J$692,'Faturamento SP3'!$D$2:$D$692,'Infos Relatório'!$B$406,'Faturamento SP3'!$E$2:$E$692,'Infos Relatório'!$B461,'Faturamento SP3'!$Z$2:$Z$692,'Infos Relatório'!AS$1)</f>
        <v>0</v>
      </c>
      <c r="AV461" s="14">
        <f>SUMIFS('Faturamento SP3'!$O$2:$O$692,'Faturamento SP3'!$D$2:$D$692,'Infos Relatório'!$B$406,'Faturamento SP3'!$E$2:$E$692,'Infos Relatório'!$B461,'Faturamento SP3'!$Z$2:$Z$692,'Infos Relatório'!AS$1,'Faturamento SP3'!$T$2:$T$692,"Sim")+SUMIFS('Faturamento SP3'!$P$2:$P$692,'Faturamento SP3'!$D$2:$D$692,'Infos Relatório'!$B$406,'Faturamento SP3'!$E$2:$E$692,'Infos Relatório'!$B461,'Faturamento SP3'!$Z$2:$Z$692,'Infos Relatório'!AS$1,'Faturamento SP3'!$T$2:$T$692,"Sim")</f>
        <v>0</v>
      </c>
      <c r="AW461" s="27" t="e">
        <f t="shared" si="164"/>
        <v>#DIV/0!</v>
      </c>
      <c r="AX461" s="24">
        <f>SUMIFS('Faturamento SP3'!$H$2:$H$692,'Faturamento SP3'!$D$2:$D$692,'Infos Relatório'!$B$406,'Faturamento SP3'!$E$2:$E$692,'Infos Relatório'!$B461,'Faturamento SP3'!$Z$2:$Z$692,'Infos Relatório'!AS$1)</f>
        <v>0</v>
      </c>
      <c r="AY461" s="23">
        <f>COUNTIFS('Faturamento SP3'!$D$2:$D$692,'Infos Relatório'!$B$406,'Faturamento SP3'!$E$2:$E$692,'Infos Relatório'!$B461,'Faturamento SP3'!$Z$2:$Z$692,'Infos Relatório'!AY$1)</f>
        <v>0</v>
      </c>
      <c r="AZ461" s="13">
        <f>SUMIFS('Faturamento SP3'!$G$2:$G$692,'Faturamento SP3'!$D$2:$D$692,'Infos Relatório'!$B$406,'Faturamento SP3'!$E$2:$E$692,'Infos Relatório'!$B461,'Faturamento SP3'!$Z$2:$Z$692,'Infos Relatório'!AY$1)</f>
        <v>0</v>
      </c>
      <c r="BA461" s="13">
        <f>SUMIFS('Faturamento SP3'!$J$2:$J$692,'Faturamento SP3'!$D$2:$D$692,'Infos Relatório'!$B$406,'Faturamento SP3'!$E$2:$E$692,'Infos Relatório'!$B461,'Faturamento SP3'!$Z$2:$Z$692,'Infos Relatório'!AY$1)</f>
        <v>0</v>
      </c>
      <c r="BB461" s="14">
        <f>SUMIFS('Faturamento SP3'!$O$2:$O$692,'Faturamento SP3'!$D$2:$D$692,'Infos Relatório'!$B$406,'Faturamento SP3'!$E$2:$E$692,'Infos Relatório'!$B461,'Faturamento SP3'!$Z$2:$Z$692,'Infos Relatório'!AY$1,'Faturamento SP3'!$T$2:$T$692,"Sim")+SUMIFS('Faturamento SP3'!$P$2:$P$692,'Faturamento SP3'!$D$2:$D$692,'Infos Relatório'!$B$406,'Faturamento SP3'!$E$2:$E$692,'Infos Relatório'!$B461,'Faturamento SP3'!$Z$2:$Z$692,'Infos Relatório'!AY$1,'Faturamento SP3'!$T$2:$T$692,"Sim")</f>
        <v>0</v>
      </c>
      <c r="BC461" s="27" t="e">
        <f t="shared" si="165"/>
        <v>#DIV/0!</v>
      </c>
      <c r="BD461" s="24">
        <f>SUMIFS('Faturamento SP3'!$H$2:$H$692,'Faturamento SP3'!$D$2:$D$692,'Infos Relatório'!$B$406,'Faturamento SP3'!$E$2:$E$692,'Infos Relatório'!$B461,'Faturamento SP3'!$Z$2:$Z$692,'Infos Relatório'!AY$1)</f>
        <v>0</v>
      </c>
      <c r="BE461" s="23">
        <f>COUNTIFS('Faturamento SP3'!$D$2:$D$692,'Infos Relatório'!$B$406,'Faturamento SP3'!$E$2:$E$692,'Infos Relatório'!$B461,'Faturamento SP3'!$Z$2:$Z$692,'Infos Relatório'!BE$1)</f>
        <v>0</v>
      </c>
      <c r="BF461" s="13">
        <f>SUMIFS('Faturamento SP3'!$G$2:$G$692,'Faturamento SP3'!$D$2:$D$692,'Infos Relatório'!$B$406,'Faturamento SP3'!$E$2:$E$692,'Infos Relatório'!$B461,'Faturamento SP3'!$Z$2:$Z$692,'Infos Relatório'!BE$1)</f>
        <v>0</v>
      </c>
      <c r="BG461" s="13">
        <f>SUMIFS('Faturamento SP3'!$J$2:$J$692,'Faturamento SP3'!$D$2:$D$692,'Infos Relatório'!$B$406,'Faturamento SP3'!$E$2:$E$692,'Infos Relatório'!$B461,'Faturamento SP3'!$Z$2:$Z$692,'Infos Relatório'!BE$1)</f>
        <v>0</v>
      </c>
      <c r="BH461" s="14">
        <f>SUMIFS('Faturamento SP3'!$O$2:$O$692,'Faturamento SP3'!$D$2:$D$692,'Infos Relatório'!$B$406,'Faturamento SP3'!$E$2:$E$692,'Infos Relatório'!$B461,'Faturamento SP3'!$Z$2:$Z$692,'Infos Relatório'!BE$1,'Faturamento SP3'!$T$2:$T$692,"Sim")+SUMIFS('Faturamento SP3'!$P$2:$P$692,'Faturamento SP3'!$D$2:$D$692,'Infos Relatório'!$B$406,'Faturamento SP3'!$E$2:$E$692,'Infos Relatório'!$B461,'Faturamento SP3'!$Z$2:$Z$692,'Infos Relatório'!BE$1,'Faturamento SP3'!$T$2:$T$692,"Sim")</f>
        <v>0</v>
      </c>
      <c r="BI461" s="27" t="e">
        <f t="shared" si="166"/>
        <v>#DIV/0!</v>
      </c>
      <c r="BJ461" s="24">
        <f>SUMIFS('Faturamento SP3'!$H$2:$H$692,'Faturamento SP3'!$D$2:$D$692,'Infos Relatório'!$B$406,'Faturamento SP3'!$E$2:$E$692,'Infos Relatório'!$B461,'Faturamento SP3'!$Z$2:$Z$692,'Infos Relatório'!BE$1)</f>
        <v>0</v>
      </c>
      <c r="BK461" s="23">
        <f>COUNTIFS('Faturamento SP3'!$D$2:$D$692,'Infos Relatório'!$B$406,'Faturamento SP3'!$E$2:$E$692,'Infos Relatório'!$B461,'Faturamento SP3'!$Z$2:$Z$692,'Infos Relatório'!BK$1)</f>
        <v>0</v>
      </c>
      <c r="BL461" s="13">
        <f>SUMIFS('Faturamento SP3'!$G$2:$G$692,'Faturamento SP3'!$D$2:$D$692,'Infos Relatório'!$B$406,'Faturamento SP3'!$E$2:$E$692,'Infos Relatório'!$B461,'Faturamento SP3'!$Z$2:$Z$692,'Infos Relatório'!BK$1)</f>
        <v>0</v>
      </c>
      <c r="BM461" s="13">
        <f>SUMIFS('Faturamento SP3'!$J$2:$J$692,'Faturamento SP3'!$D$2:$D$692,'Infos Relatório'!$B$406,'Faturamento SP3'!$E$2:$E$692,'Infos Relatório'!$B461,'Faturamento SP3'!$Z$2:$Z$692,'Infos Relatório'!BK$1)</f>
        <v>0</v>
      </c>
      <c r="BN461" s="14">
        <f>SUMIFS('Faturamento SP3'!$O$2:$O$692,'Faturamento SP3'!$D$2:$D$692,'Infos Relatório'!$B$406,'Faturamento SP3'!$E$2:$E$692,'Infos Relatório'!$B461,'Faturamento SP3'!$Z$2:$Z$692,'Infos Relatório'!BK$1,'Faturamento SP3'!$T$2:$T$692,"Sim")+SUMIFS('Faturamento SP3'!$P$2:$P$692,'Faturamento SP3'!$D$2:$D$692,'Infos Relatório'!$B$406,'Faturamento SP3'!$E$2:$E$692,'Infos Relatório'!$B461,'Faturamento SP3'!$Z$2:$Z$692,'Infos Relatório'!BK$1,'Faturamento SP3'!$T$2:$T$692,"Sim")</f>
        <v>0</v>
      </c>
      <c r="BO461" s="27" t="e">
        <f t="shared" si="167"/>
        <v>#DIV/0!</v>
      </c>
      <c r="BP461" s="24">
        <f>SUMIFS('Faturamento SP3'!$H$2:$H$692,'Faturamento SP3'!$D$2:$D$692,'Infos Relatório'!$B$406,'Faturamento SP3'!$E$2:$E$692,'Infos Relatório'!$B461,'Faturamento SP3'!$Z$2:$Z$692,'Infos Relatório'!BK$1)</f>
        <v>0</v>
      </c>
      <c r="BQ461" s="23">
        <f>COUNTIFS('Faturamento SP3'!$D$2:$D$692,'Infos Relatório'!$B$406,'Faturamento SP3'!$E$2:$E$692,'Infos Relatório'!$B461,'Faturamento SP3'!$Z$2:$Z$692,'Infos Relatório'!BQ$1)</f>
        <v>0</v>
      </c>
      <c r="BR461" s="13">
        <f>SUMIFS('Faturamento SP3'!$G$2:$G$692,'Faturamento SP3'!$D$2:$D$692,'Infos Relatório'!$B$406,'Faturamento SP3'!$E$2:$E$692,'Infos Relatório'!$B461,'Faturamento SP3'!$Z$2:$Z$692,'Infos Relatório'!BQ$1)</f>
        <v>0</v>
      </c>
      <c r="BS461" s="13">
        <f>SUMIFS('Faturamento SP3'!$J$2:$J$692,'Faturamento SP3'!$D$2:$D$692,'Infos Relatório'!$B$406,'Faturamento SP3'!$E$2:$E$692,'Infos Relatório'!$B461,'Faturamento SP3'!$Z$2:$Z$692,'Infos Relatório'!BQ$1)</f>
        <v>0</v>
      </c>
      <c r="BT461" s="14">
        <f>SUMIFS('Faturamento SP3'!$O$2:$O$692,'Faturamento SP3'!$D$2:$D$692,'Infos Relatório'!$B$406,'Faturamento SP3'!$E$2:$E$692,'Infos Relatório'!$B461,'Faturamento SP3'!$Z$2:$Z$692,'Infos Relatório'!BQ$1,'Faturamento SP3'!$T$2:$T$692,"Sim")+SUMIFS('Faturamento SP3'!$P$2:$P$692,'Faturamento SP3'!$D$2:$D$692,'Infos Relatório'!$B$406,'Faturamento SP3'!$E$2:$E$692,'Infos Relatório'!$B461,'Faturamento SP3'!$Z$2:$Z$692,'Infos Relatório'!BQ$1,'Faturamento SP3'!$T$2:$T$692,"Sim")</f>
        <v>0</v>
      </c>
      <c r="BU461" s="27" t="e">
        <f t="shared" si="168"/>
        <v>#DIV/0!</v>
      </c>
      <c r="BV461" s="24">
        <f>SUMIFS('Faturamento SP3'!$H$2:$H$692,'Faturamento SP3'!$D$2:$D$692,'Infos Relatório'!$B$406,'Faturamento SP3'!$E$2:$E$692,'Infos Relatório'!$B461,'Faturamento SP3'!$Z$2:$Z$692,'Infos Relatório'!BQ$1)</f>
        <v>0</v>
      </c>
    </row>
    <row r="462" spans="2:74">
      <c r="B462" s="17" t="s">
        <v>62</v>
      </c>
      <c r="C462" s="23">
        <f>COUNTIFS('Faturamento SP3'!$D$2:$D$692,'Infos Relatório'!$B$406,'Faturamento SP3'!$E$2:$E$692,'Infos Relatório'!$B462,'Faturamento SP3'!$Z$2:$Z$692,'Infos Relatório'!C$1)</f>
        <v>0</v>
      </c>
      <c r="D462" s="13">
        <f>SUMIFS('Faturamento SP3'!$G$2:$G$692,'Faturamento SP3'!$D$2:$D$692,'Infos Relatório'!$B$406,'Faturamento SP3'!$E$2:$E$692,'Infos Relatório'!$B462,'Faturamento SP3'!$Z$2:$Z$692,'Infos Relatório'!C$1)</f>
        <v>0</v>
      </c>
      <c r="E462" s="13">
        <f>SUMIFS('Faturamento SP3'!$J$2:$J$692,'Faturamento SP3'!$D$2:$D$692,'Infos Relatório'!$B$406,'Faturamento SP3'!$E$2:$E$692,'Infos Relatório'!$B462,'Faturamento SP3'!$Z$2:$Z$692,'Infos Relatório'!C$1)</f>
        <v>0</v>
      </c>
      <c r="F462" s="14">
        <f>SUMIFS('Faturamento SP3'!$O$2:$O$692,'Faturamento SP3'!$D$2:$D$692,'Infos Relatório'!$B$406,'Faturamento SP3'!$E$2:$E$692,'Infos Relatório'!$B462,'Faturamento SP3'!$Z$2:$Z$692,'Infos Relatório'!C$1,'Faturamento SP3'!$T$2:$T$692,"Sim")+SUMIFS('Faturamento SP3'!$P$2:$P$692,'Faturamento SP3'!$D$2:$D$692,'Infos Relatório'!$B$406,'Faturamento SP3'!$E$2:$E$692,'Infos Relatório'!$B462,'Faturamento SP3'!$Z$2:$Z$692,'Infos Relatório'!C$1,'Faturamento SP3'!$T$2:$T$692,"Sim")</f>
        <v>0</v>
      </c>
      <c r="G462" s="27" t="e">
        <f t="shared" si="157"/>
        <v>#DIV/0!</v>
      </c>
      <c r="H462" s="24">
        <f>SUMIFS('Faturamento SP3'!$H$2:$H$692,'Faturamento SP3'!$D$2:$D$692,'Infos Relatório'!$B$406,'Faturamento SP3'!$E$2:$E$692,'Infos Relatório'!$B462,'Faturamento SP3'!$Z$2:$Z$692,'Infos Relatório'!C$1)</f>
        <v>0</v>
      </c>
      <c r="I462" s="23">
        <f>COUNTIFS('Faturamento SP3'!$D$2:$D$692,'Infos Relatório'!$B$406,'Faturamento SP3'!$E$2:$E$692,'Infos Relatório'!$B462,'Faturamento SP3'!$Z$2:$Z$692,'Infos Relatório'!I$1)</f>
        <v>0</v>
      </c>
      <c r="J462" s="13">
        <f>SUMIFS('Faturamento SP3'!$G$2:$G$692,'Faturamento SP3'!$D$2:$D$692,'Infos Relatório'!$B$406,'Faturamento SP3'!$E$2:$E$692,'Infos Relatório'!$B462,'Faturamento SP3'!$Z$2:$Z$692,'Infos Relatório'!I$1)</f>
        <v>0</v>
      </c>
      <c r="K462" s="13">
        <f>SUMIFS('Faturamento SP3'!$J$2:$J$692,'Faturamento SP3'!$D$2:$D$692,'Infos Relatório'!$B$406,'Faturamento SP3'!$E$2:$E$692,'Infos Relatório'!$B462,'Faturamento SP3'!$Z$2:$Z$692,'Infos Relatório'!I$1)</f>
        <v>0</v>
      </c>
      <c r="L462" s="14">
        <f>SUMIFS('Faturamento SP3'!$O$2:$O$692,'Faturamento SP3'!$D$2:$D$692,'Infos Relatório'!$B$406,'Faturamento SP3'!$E$2:$E$692,'Infos Relatório'!$B462,'Faturamento SP3'!$Z$2:$Z$692,'Infos Relatório'!I$1,'Faturamento SP3'!$T$2:$T$692,"Sim")+SUMIFS('Faturamento SP3'!$P$2:$P$692,'Faturamento SP3'!$D$2:$D$692,'Infos Relatório'!$B$406,'Faturamento SP3'!$E$2:$E$692,'Infos Relatório'!$B462,'Faturamento SP3'!$Z$2:$Z$692,'Infos Relatório'!I$1,'Faturamento SP3'!$T$2:$T$692,"Sim")</f>
        <v>0</v>
      </c>
      <c r="M462" s="27" t="e">
        <f t="shared" si="158"/>
        <v>#DIV/0!</v>
      </c>
      <c r="N462" s="24">
        <f>SUMIFS('Faturamento SP3'!$H$2:$H$692,'Faturamento SP3'!$D$2:$D$692,'Infos Relatório'!$B$406,'Faturamento SP3'!$E$2:$E$692,'Infos Relatório'!$B462,'Faturamento SP3'!$Z$2:$Z$692,'Infos Relatório'!I$1)</f>
        <v>0</v>
      </c>
      <c r="O462" s="23">
        <f>COUNTIFS('Faturamento SP3'!$D$2:$D$692,'Infos Relatório'!$B$406,'Faturamento SP3'!$E$2:$E$692,'Infos Relatório'!$B462,'Faturamento SP3'!$Z$2:$Z$692,'Infos Relatório'!O$1)</f>
        <v>0</v>
      </c>
      <c r="P462" s="13">
        <f>SUMIFS('Faturamento SP3'!$G$2:$G$692,'Faturamento SP3'!$D$2:$D$692,'Infos Relatório'!$B$406,'Faturamento SP3'!$E$2:$E$692,'Infos Relatório'!$B462,'Faturamento SP3'!$Z$2:$Z$692,'Infos Relatório'!O$1)</f>
        <v>0</v>
      </c>
      <c r="Q462" s="13">
        <f>SUMIFS('Faturamento SP3'!$J$2:$J$692,'Faturamento SP3'!$D$2:$D$692,'Infos Relatório'!$B$406,'Faturamento SP3'!$E$2:$E$692,'Infos Relatório'!$B462,'Faturamento SP3'!$Z$2:$Z$692,'Infos Relatório'!O$1)</f>
        <v>0</v>
      </c>
      <c r="R462" s="14">
        <f>SUMIFS('Faturamento SP3'!$O$2:$O$692,'Faturamento SP3'!$D$2:$D$692,'Infos Relatório'!$B$406,'Faturamento SP3'!$E$2:$E$692,'Infos Relatório'!$B462,'Faturamento SP3'!$Z$2:$Z$692,'Infos Relatório'!O$1,'Faturamento SP3'!$T$2:$T$692,"Sim")+SUMIFS('Faturamento SP3'!$P$2:$P$692,'Faturamento SP3'!$D$2:$D$692,'Infos Relatório'!$B$406,'Faturamento SP3'!$E$2:$E$692,'Infos Relatório'!$B462,'Faturamento SP3'!$Z$2:$Z$692,'Infos Relatório'!O$1,'Faturamento SP3'!$T$2:$T$692,"Sim")</f>
        <v>0</v>
      </c>
      <c r="S462" s="27" t="e">
        <f t="shared" si="159"/>
        <v>#DIV/0!</v>
      </c>
      <c r="T462" s="24">
        <f>SUMIFS('Faturamento SP3'!$H$2:$H$692,'Faturamento SP3'!$D$2:$D$692,'Infos Relatório'!$B$406,'Faturamento SP3'!$E$2:$E$692,'Infos Relatório'!$B462,'Faturamento SP3'!$Z$2:$Z$692,'Infos Relatório'!O$1)</f>
        <v>0</v>
      </c>
      <c r="U462" s="23">
        <f>COUNTIFS('Faturamento SP3'!$D$2:$D$692,'Infos Relatório'!$B$406,'Faturamento SP3'!$E$2:$E$692,'Infos Relatório'!$B462,'Faturamento SP3'!$Z$2:$Z$692,'Infos Relatório'!U$1)</f>
        <v>0</v>
      </c>
      <c r="V462" s="13">
        <f>SUMIFS('Faturamento SP3'!$G$2:$G$692,'Faturamento SP3'!$D$2:$D$692,'Infos Relatório'!$B$406,'Faturamento SP3'!$E$2:$E$692,'Infos Relatório'!$B462,'Faturamento SP3'!$Z$2:$Z$692,'Infos Relatório'!U$1)</f>
        <v>0</v>
      </c>
      <c r="W462" s="13">
        <f>SUMIFS('Faturamento SP3'!$J$2:$J$692,'Faturamento SP3'!$D$2:$D$692,'Infos Relatório'!$B$406,'Faturamento SP3'!$E$2:$E$692,'Infos Relatório'!$B462,'Faturamento SP3'!$Z$2:$Z$692,'Infos Relatório'!U$1)</f>
        <v>0</v>
      </c>
      <c r="X462" s="14">
        <f>SUMIFS('Faturamento SP3'!$O$2:$O$692,'Faturamento SP3'!$D$2:$D$692,'Infos Relatório'!$B$406,'Faturamento SP3'!$E$2:$E$692,'Infos Relatório'!$B462,'Faturamento SP3'!$Z$2:$Z$692,'Infos Relatório'!U$1,'Faturamento SP3'!$T$2:$T$692,"Sim")+SUMIFS('Faturamento SP3'!$P$2:$P$692,'Faturamento SP3'!$D$2:$D$692,'Infos Relatório'!$B$406,'Faturamento SP3'!$E$2:$E$692,'Infos Relatório'!$B462,'Faturamento SP3'!$Z$2:$Z$692,'Infos Relatório'!U$1,'Faturamento SP3'!$T$2:$T$692,"Sim")</f>
        <v>0</v>
      </c>
      <c r="Y462" s="27" t="e">
        <f t="shared" si="160"/>
        <v>#DIV/0!</v>
      </c>
      <c r="Z462" s="24">
        <f>SUMIFS('Faturamento SP3'!$H$2:$H$692,'Faturamento SP3'!$D$2:$D$692,'Infos Relatório'!$B$406,'Faturamento SP3'!$E$2:$E$692,'Infos Relatório'!$B462,'Faturamento SP3'!$Z$2:$Z$692,'Infos Relatório'!U$1)</f>
        <v>0</v>
      </c>
      <c r="AA462" s="23">
        <f>COUNTIFS('Faturamento SP3'!$D$2:$D$692,'Infos Relatório'!$B$406,'Faturamento SP3'!$E$2:$E$692,'Infos Relatório'!$B462,'Faturamento SP3'!$Z$2:$Z$692,'Infos Relatório'!AA$1)</f>
        <v>0</v>
      </c>
      <c r="AB462" s="13">
        <f>SUMIFS('Faturamento SP3'!$G$2:$G$692,'Faturamento SP3'!$D$2:$D$692,'Infos Relatório'!$B$406,'Faturamento SP3'!$E$2:$E$692,'Infos Relatório'!$B462,'Faturamento SP3'!$Z$2:$Z$692,'Infos Relatório'!AA$1)</f>
        <v>0</v>
      </c>
      <c r="AC462" s="13">
        <f>SUMIFS('Faturamento SP3'!$J$2:$J$692,'Faturamento SP3'!$D$2:$D$692,'Infos Relatório'!$B$406,'Faturamento SP3'!$E$2:$E$692,'Infos Relatório'!$B462,'Faturamento SP3'!$Z$2:$Z$692,'Infos Relatório'!AA$1)</f>
        <v>0</v>
      </c>
      <c r="AD462" s="14">
        <f>SUMIFS('Faturamento SP3'!$O$2:$O$692,'Faturamento SP3'!$D$2:$D$692,'Infos Relatório'!$B$406,'Faturamento SP3'!$E$2:$E$692,'Infos Relatório'!$B462,'Faturamento SP3'!$Z$2:$Z$692,'Infos Relatório'!AA$1,'Faturamento SP3'!$T$2:$T$692,"Sim")+SUMIFS('Faturamento SP3'!$P$2:$P$692,'Faturamento SP3'!$D$2:$D$692,'Infos Relatório'!$B$406,'Faturamento SP3'!$E$2:$E$692,'Infos Relatório'!$B462,'Faturamento SP3'!$Z$2:$Z$692,'Infos Relatório'!AA$1,'Faturamento SP3'!$T$2:$T$692,"Sim")</f>
        <v>0</v>
      </c>
      <c r="AE462" s="27" t="e">
        <f t="shared" si="161"/>
        <v>#DIV/0!</v>
      </c>
      <c r="AF462" s="24">
        <f>SUMIFS('Faturamento SP3'!$H$2:$H$692,'Faturamento SP3'!$D$2:$D$692,'Infos Relatório'!$B$406,'Faturamento SP3'!$E$2:$E$692,'Infos Relatório'!$B462,'Faturamento SP3'!$Z$2:$Z$692,'Infos Relatório'!AA$1)</f>
        <v>0</v>
      </c>
      <c r="AG462" s="23">
        <f>COUNTIFS('Faturamento SP3'!$D$2:$D$692,'Infos Relatório'!$B$406,'Faturamento SP3'!$E$2:$E$692,'Infos Relatório'!$B462,'Faturamento SP3'!$Z$2:$Z$692,'Infos Relatório'!AG$1)</f>
        <v>0</v>
      </c>
      <c r="AH462" s="13">
        <f>SUMIFS('Faturamento SP3'!$G$2:$G$692,'Faturamento SP3'!$D$2:$D$692,'Infos Relatório'!$B$406,'Faturamento SP3'!$E$2:$E$692,'Infos Relatório'!$B462,'Faturamento SP3'!$Z$2:$Z$692,'Infos Relatório'!AG$1)</f>
        <v>0</v>
      </c>
      <c r="AI462" s="13">
        <f>SUMIFS('Faturamento SP3'!$J$2:$J$692,'Faturamento SP3'!$D$2:$D$692,'Infos Relatório'!$B$406,'Faturamento SP3'!$E$2:$E$692,'Infos Relatório'!$B462,'Faturamento SP3'!$Z$2:$Z$692,'Infos Relatório'!AG$1)</f>
        <v>0</v>
      </c>
      <c r="AJ462" s="14">
        <f>SUMIFS('Faturamento SP3'!$O$2:$O$692,'Faturamento SP3'!$D$2:$D$692,'Infos Relatório'!$B$406,'Faturamento SP3'!$E$2:$E$692,'Infos Relatório'!$B462,'Faturamento SP3'!$Z$2:$Z$692,'Infos Relatório'!AG$1,'Faturamento SP3'!$T$2:$T$692,"Sim")+SUMIFS('Faturamento SP3'!$P$2:$P$692,'Faturamento SP3'!$D$2:$D$692,'Infos Relatório'!$B$406,'Faturamento SP3'!$E$2:$E$692,'Infos Relatório'!$B462,'Faturamento SP3'!$Z$2:$Z$692,'Infos Relatório'!AG$1,'Faturamento SP3'!$T$2:$T$692,"Sim")</f>
        <v>0</v>
      </c>
      <c r="AK462" s="27" t="e">
        <f t="shared" si="162"/>
        <v>#DIV/0!</v>
      </c>
      <c r="AL462" s="24">
        <f>SUMIFS('Faturamento SP3'!$H$2:$H$692,'Faturamento SP3'!$D$2:$D$692,'Infos Relatório'!$B$406,'Faturamento SP3'!$E$2:$E$692,'Infos Relatório'!$B462,'Faturamento SP3'!$Z$2:$Z$692,'Infos Relatório'!AG$1)</f>
        <v>0</v>
      </c>
      <c r="AM462" s="23">
        <f>COUNTIFS('Faturamento SP3'!$D$2:$D$692,'Infos Relatório'!$B$406,'Faturamento SP3'!$E$2:$E$692,'Infos Relatório'!$B462,'Faturamento SP3'!$Z$2:$Z$692,'Infos Relatório'!AM$1)</f>
        <v>0</v>
      </c>
      <c r="AN462" s="13">
        <f>SUMIFS('Faturamento SP3'!$G$2:$G$692,'Faturamento SP3'!$D$2:$D$692,'Infos Relatório'!$B$406,'Faturamento SP3'!$E$2:$E$692,'Infos Relatório'!$B462,'Faturamento SP3'!$Z$2:$Z$692,'Infos Relatório'!AM$1)</f>
        <v>0</v>
      </c>
      <c r="AO462" s="13">
        <f>SUMIFS('Faturamento SP3'!$J$2:$J$692,'Faturamento SP3'!$D$2:$D$692,'Infos Relatório'!$B$406,'Faturamento SP3'!$E$2:$E$692,'Infos Relatório'!$B462,'Faturamento SP3'!$Z$2:$Z$692,'Infos Relatório'!AM$1)</f>
        <v>0</v>
      </c>
      <c r="AP462" s="14">
        <f>SUMIFS('Faturamento SP3'!$O$2:$O$692,'Faturamento SP3'!$D$2:$D$692,'Infos Relatório'!$B$406,'Faturamento SP3'!$E$2:$E$692,'Infos Relatório'!$B462,'Faturamento SP3'!$Z$2:$Z$692,'Infos Relatório'!AM$1,'Faturamento SP3'!$T$2:$T$692,"Sim")+SUMIFS('Faturamento SP3'!$P$2:$P$692,'Faturamento SP3'!$D$2:$D$692,'Infos Relatório'!$B$406,'Faturamento SP3'!$E$2:$E$692,'Infos Relatório'!$B462,'Faturamento SP3'!$Z$2:$Z$692,'Infos Relatório'!AM$1,'Faturamento SP3'!$T$2:$T$692,"Sim")</f>
        <v>0</v>
      </c>
      <c r="AQ462" s="27" t="e">
        <f t="shared" si="163"/>
        <v>#DIV/0!</v>
      </c>
      <c r="AR462" s="24">
        <f>SUMIFS('Faturamento SP3'!$H$2:$H$692,'Faturamento SP3'!$D$2:$D$692,'Infos Relatório'!$B$406,'Faturamento SP3'!$E$2:$E$692,'Infos Relatório'!$B462,'Faturamento SP3'!$Z$2:$Z$692,'Infos Relatório'!AM$1)</f>
        <v>0</v>
      </c>
      <c r="AS462" s="23">
        <f>COUNTIFS('Faturamento SP3'!$D$2:$D$692,'Infos Relatório'!$B$406,'Faturamento SP3'!$E$2:$E$692,'Infos Relatório'!$B462,'Faturamento SP3'!$Z$2:$Z$692,'Infos Relatório'!AS$1)</f>
        <v>0</v>
      </c>
      <c r="AT462" s="13">
        <f>SUMIFS('Faturamento SP3'!$G$2:$G$692,'Faturamento SP3'!$D$2:$D$692,'Infos Relatório'!$B$406,'Faturamento SP3'!$E$2:$E$692,'Infos Relatório'!$B462,'Faturamento SP3'!$Z$2:$Z$692,'Infos Relatório'!AS$1)</f>
        <v>0</v>
      </c>
      <c r="AU462" s="13">
        <f>SUMIFS('Faturamento SP3'!$J$2:$J$692,'Faturamento SP3'!$D$2:$D$692,'Infos Relatório'!$B$406,'Faturamento SP3'!$E$2:$E$692,'Infos Relatório'!$B462,'Faturamento SP3'!$Z$2:$Z$692,'Infos Relatório'!AS$1)</f>
        <v>0</v>
      </c>
      <c r="AV462" s="14">
        <f>SUMIFS('Faturamento SP3'!$O$2:$O$692,'Faturamento SP3'!$D$2:$D$692,'Infos Relatório'!$B$406,'Faturamento SP3'!$E$2:$E$692,'Infos Relatório'!$B462,'Faturamento SP3'!$Z$2:$Z$692,'Infos Relatório'!AS$1,'Faturamento SP3'!$T$2:$T$692,"Sim")+SUMIFS('Faturamento SP3'!$P$2:$P$692,'Faturamento SP3'!$D$2:$D$692,'Infos Relatório'!$B$406,'Faturamento SP3'!$E$2:$E$692,'Infos Relatório'!$B462,'Faturamento SP3'!$Z$2:$Z$692,'Infos Relatório'!AS$1,'Faturamento SP3'!$T$2:$T$692,"Sim")</f>
        <v>0</v>
      </c>
      <c r="AW462" s="27" t="e">
        <f t="shared" si="164"/>
        <v>#DIV/0!</v>
      </c>
      <c r="AX462" s="24">
        <f>SUMIFS('Faturamento SP3'!$H$2:$H$692,'Faturamento SP3'!$D$2:$D$692,'Infos Relatório'!$B$406,'Faturamento SP3'!$E$2:$E$692,'Infos Relatório'!$B462,'Faturamento SP3'!$Z$2:$Z$692,'Infos Relatório'!AS$1)</f>
        <v>0</v>
      </c>
      <c r="AY462" s="23">
        <f>COUNTIFS('Faturamento SP3'!$D$2:$D$692,'Infos Relatório'!$B$406,'Faturamento SP3'!$E$2:$E$692,'Infos Relatório'!$B462,'Faturamento SP3'!$Z$2:$Z$692,'Infos Relatório'!AY$1)</f>
        <v>0</v>
      </c>
      <c r="AZ462" s="13">
        <f>SUMIFS('Faturamento SP3'!$G$2:$G$692,'Faturamento SP3'!$D$2:$D$692,'Infos Relatório'!$B$406,'Faturamento SP3'!$E$2:$E$692,'Infos Relatório'!$B462,'Faturamento SP3'!$Z$2:$Z$692,'Infos Relatório'!AY$1)</f>
        <v>0</v>
      </c>
      <c r="BA462" s="13">
        <f>SUMIFS('Faturamento SP3'!$J$2:$J$692,'Faturamento SP3'!$D$2:$D$692,'Infos Relatório'!$B$406,'Faturamento SP3'!$E$2:$E$692,'Infos Relatório'!$B462,'Faturamento SP3'!$Z$2:$Z$692,'Infos Relatório'!AY$1)</f>
        <v>0</v>
      </c>
      <c r="BB462" s="14">
        <f>SUMIFS('Faturamento SP3'!$O$2:$O$692,'Faturamento SP3'!$D$2:$D$692,'Infos Relatório'!$B$406,'Faturamento SP3'!$E$2:$E$692,'Infos Relatório'!$B462,'Faturamento SP3'!$Z$2:$Z$692,'Infos Relatório'!AY$1,'Faturamento SP3'!$T$2:$T$692,"Sim")+SUMIFS('Faturamento SP3'!$P$2:$P$692,'Faturamento SP3'!$D$2:$D$692,'Infos Relatório'!$B$406,'Faturamento SP3'!$E$2:$E$692,'Infos Relatório'!$B462,'Faturamento SP3'!$Z$2:$Z$692,'Infos Relatório'!AY$1,'Faturamento SP3'!$T$2:$T$692,"Sim")</f>
        <v>0</v>
      </c>
      <c r="BC462" s="27" t="e">
        <f t="shared" si="165"/>
        <v>#DIV/0!</v>
      </c>
      <c r="BD462" s="24">
        <f>SUMIFS('Faturamento SP3'!$H$2:$H$692,'Faturamento SP3'!$D$2:$D$692,'Infos Relatório'!$B$406,'Faturamento SP3'!$E$2:$E$692,'Infos Relatório'!$B462,'Faturamento SP3'!$Z$2:$Z$692,'Infos Relatório'!AY$1)</f>
        <v>0</v>
      </c>
      <c r="BE462" s="23">
        <f>COUNTIFS('Faturamento SP3'!$D$2:$D$692,'Infos Relatório'!$B$406,'Faturamento SP3'!$E$2:$E$692,'Infos Relatório'!$B462,'Faturamento SP3'!$Z$2:$Z$692,'Infos Relatório'!BE$1)</f>
        <v>0</v>
      </c>
      <c r="BF462" s="13">
        <f>SUMIFS('Faturamento SP3'!$G$2:$G$692,'Faturamento SP3'!$D$2:$D$692,'Infos Relatório'!$B$406,'Faturamento SP3'!$E$2:$E$692,'Infos Relatório'!$B462,'Faturamento SP3'!$Z$2:$Z$692,'Infos Relatório'!BE$1)</f>
        <v>0</v>
      </c>
      <c r="BG462" s="13">
        <f>SUMIFS('Faturamento SP3'!$J$2:$J$692,'Faturamento SP3'!$D$2:$D$692,'Infos Relatório'!$B$406,'Faturamento SP3'!$E$2:$E$692,'Infos Relatório'!$B462,'Faturamento SP3'!$Z$2:$Z$692,'Infos Relatório'!BE$1)</f>
        <v>0</v>
      </c>
      <c r="BH462" s="14">
        <f>SUMIFS('Faturamento SP3'!$O$2:$O$692,'Faturamento SP3'!$D$2:$D$692,'Infos Relatório'!$B$406,'Faturamento SP3'!$E$2:$E$692,'Infos Relatório'!$B462,'Faturamento SP3'!$Z$2:$Z$692,'Infos Relatório'!BE$1,'Faturamento SP3'!$T$2:$T$692,"Sim")+SUMIFS('Faturamento SP3'!$P$2:$P$692,'Faturamento SP3'!$D$2:$D$692,'Infos Relatório'!$B$406,'Faturamento SP3'!$E$2:$E$692,'Infos Relatório'!$B462,'Faturamento SP3'!$Z$2:$Z$692,'Infos Relatório'!BE$1,'Faturamento SP3'!$T$2:$T$692,"Sim")</f>
        <v>0</v>
      </c>
      <c r="BI462" s="27" t="e">
        <f t="shared" si="166"/>
        <v>#DIV/0!</v>
      </c>
      <c r="BJ462" s="24">
        <f>SUMIFS('Faturamento SP3'!$H$2:$H$692,'Faturamento SP3'!$D$2:$D$692,'Infos Relatório'!$B$406,'Faturamento SP3'!$E$2:$E$692,'Infos Relatório'!$B462,'Faturamento SP3'!$Z$2:$Z$692,'Infos Relatório'!BE$1)</f>
        <v>0</v>
      </c>
      <c r="BK462" s="23">
        <f>COUNTIFS('Faturamento SP3'!$D$2:$D$692,'Infos Relatório'!$B$406,'Faturamento SP3'!$E$2:$E$692,'Infos Relatório'!$B462,'Faturamento SP3'!$Z$2:$Z$692,'Infos Relatório'!BK$1)</f>
        <v>0</v>
      </c>
      <c r="BL462" s="13">
        <f>SUMIFS('Faturamento SP3'!$G$2:$G$692,'Faturamento SP3'!$D$2:$D$692,'Infos Relatório'!$B$406,'Faturamento SP3'!$E$2:$E$692,'Infos Relatório'!$B462,'Faturamento SP3'!$Z$2:$Z$692,'Infos Relatório'!BK$1)</f>
        <v>0</v>
      </c>
      <c r="BM462" s="13">
        <f>SUMIFS('Faturamento SP3'!$J$2:$J$692,'Faturamento SP3'!$D$2:$D$692,'Infos Relatório'!$B$406,'Faturamento SP3'!$E$2:$E$692,'Infos Relatório'!$B462,'Faturamento SP3'!$Z$2:$Z$692,'Infos Relatório'!BK$1)</f>
        <v>0</v>
      </c>
      <c r="BN462" s="14">
        <f>SUMIFS('Faturamento SP3'!$O$2:$O$692,'Faturamento SP3'!$D$2:$D$692,'Infos Relatório'!$B$406,'Faturamento SP3'!$E$2:$E$692,'Infos Relatório'!$B462,'Faturamento SP3'!$Z$2:$Z$692,'Infos Relatório'!BK$1,'Faturamento SP3'!$T$2:$T$692,"Sim")+SUMIFS('Faturamento SP3'!$P$2:$P$692,'Faturamento SP3'!$D$2:$D$692,'Infos Relatório'!$B$406,'Faturamento SP3'!$E$2:$E$692,'Infos Relatório'!$B462,'Faturamento SP3'!$Z$2:$Z$692,'Infos Relatório'!BK$1,'Faturamento SP3'!$T$2:$T$692,"Sim")</f>
        <v>0</v>
      </c>
      <c r="BO462" s="27" t="e">
        <f t="shared" si="167"/>
        <v>#DIV/0!</v>
      </c>
      <c r="BP462" s="24">
        <f>SUMIFS('Faturamento SP3'!$H$2:$H$692,'Faturamento SP3'!$D$2:$D$692,'Infos Relatório'!$B$406,'Faturamento SP3'!$E$2:$E$692,'Infos Relatório'!$B462,'Faturamento SP3'!$Z$2:$Z$692,'Infos Relatório'!BK$1)</f>
        <v>0</v>
      </c>
      <c r="BQ462" s="23">
        <f>COUNTIFS('Faturamento SP3'!$D$2:$D$692,'Infos Relatório'!$B$406,'Faturamento SP3'!$E$2:$E$692,'Infos Relatório'!$B462,'Faturamento SP3'!$Z$2:$Z$692,'Infos Relatório'!BQ$1)</f>
        <v>0</v>
      </c>
      <c r="BR462" s="13">
        <f>SUMIFS('Faturamento SP3'!$G$2:$G$692,'Faturamento SP3'!$D$2:$D$692,'Infos Relatório'!$B$406,'Faturamento SP3'!$E$2:$E$692,'Infos Relatório'!$B462,'Faturamento SP3'!$Z$2:$Z$692,'Infos Relatório'!BQ$1)</f>
        <v>0</v>
      </c>
      <c r="BS462" s="13">
        <f>SUMIFS('Faturamento SP3'!$J$2:$J$692,'Faturamento SP3'!$D$2:$D$692,'Infos Relatório'!$B$406,'Faturamento SP3'!$E$2:$E$692,'Infos Relatório'!$B462,'Faturamento SP3'!$Z$2:$Z$692,'Infos Relatório'!BQ$1)</f>
        <v>0</v>
      </c>
      <c r="BT462" s="14">
        <f>SUMIFS('Faturamento SP3'!$O$2:$O$692,'Faturamento SP3'!$D$2:$D$692,'Infos Relatório'!$B$406,'Faturamento SP3'!$E$2:$E$692,'Infos Relatório'!$B462,'Faturamento SP3'!$Z$2:$Z$692,'Infos Relatório'!BQ$1,'Faturamento SP3'!$T$2:$T$692,"Sim")+SUMIFS('Faturamento SP3'!$P$2:$P$692,'Faturamento SP3'!$D$2:$D$692,'Infos Relatório'!$B$406,'Faturamento SP3'!$E$2:$E$692,'Infos Relatório'!$B462,'Faturamento SP3'!$Z$2:$Z$692,'Infos Relatório'!BQ$1,'Faturamento SP3'!$T$2:$T$692,"Sim")</f>
        <v>0</v>
      </c>
      <c r="BU462" s="27" t="e">
        <f t="shared" si="168"/>
        <v>#DIV/0!</v>
      </c>
      <c r="BV462" s="24">
        <f>SUMIFS('Faturamento SP3'!$H$2:$H$692,'Faturamento SP3'!$D$2:$D$692,'Infos Relatório'!$B$406,'Faturamento SP3'!$E$2:$E$692,'Infos Relatório'!$B462,'Faturamento SP3'!$Z$2:$Z$692,'Infos Relatório'!BQ$1)</f>
        <v>0</v>
      </c>
    </row>
    <row r="463" spans="2:74">
      <c r="B463" s="17" t="s">
        <v>63</v>
      </c>
      <c r="C463" s="23">
        <f>COUNTIFS('Faturamento SP3'!$D$2:$D$692,'Infos Relatório'!$B$406,'Faturamento SP3'!$E$2:$E$692,'Infos Relatório'!$B463,'Faturamento SP3'!$Z$2:$Z$692,'Infos Relatório'!C$1)</f>
        <v>0</v>
      </c>
      <c r="D463" s="13">
        <f>SUMIFS('Faturamento SP3'!$G$2:$G$692,'Faturamento SP3'!$D$2:$D$692,'Infos Relatório'!$B$406,'Faturamento SP3'!$E$2:$E$692,'Infos Relatório'!$B463,'Faturamento SP3'!$Z$2:$Z$692,'Infos Relatório'!C$1)</f>
        <v>0</v>
      </c>
      <c r="E463" s="13">
        <f>SUMIFS('Faturamento SP3'!$J$2:$J$692,'Faturamento SP3'!$D$2:$D$692,'Infos Relatório'!$B$406,'Faturamento SP3'!$E$2:$E$692,'Infos Relatório'!$B463,'Faturamento SP3'!$Z$2:$Z$692,'Infos Relatório'!C$1)</f>
        <v>0</v>
      </c>
      <c r="F463" s="14">
        <f>SUMIFS('Faturamento SP3'!$O$2:$O$692,'Faturamento SP3'!$D$2:$D$692,'Infos Relatório'!$B$406,'Faturamento SP3'!$E$2:$E$692,'Infos Relatório'!$B463,'Faturamento SP3'!$Z$2:$Z$692,'Infos Relatório'!C$1,'Faturamento SP3'!$T$2:$T$692,"Sim")+SUMIFS('Faturamento SP3'!$P$2:$P$692,'Faturamento SP3'!$D$2:$D$692,'Infos Relatório'!$B$406,'Faturamento SP3'!$E$2:$E$692,'Infos Relatório'!$B463,'Faturamento SP3'!$Z$2:$Z$692,'Infos Relatório'!C$1,'Faturamento SP3'!$T$2:$T$692,"Sim")</f>
        <v>0</v>
      </c>
      <c r="G463" s="27" t="e">
        <f t="shared" si="157"/>
        <v>#DIV/0!</v>
      </c>
      <c r="H463" s="24">
        <f>SUMIFS('Faturamento SP3'!$H$2:$H$692,'Faturamento SP3'!$D$2:$D$692,'Infos Relatório'!$B$406,'Faturamento SP3'!$E$2:$E$692,'Infos Relatório'!$B463,'Faturamento SP3'!$Z$2:$Z$692,'Infos Relatório'!C$1)</f>
        <v>0</v>
      </c>
      <c r="I463" s="23">
        <f>COUNTIFS('Faturamento SP3'!$D$2:$D$692,'Infos Relatório'!$B$406,'Faturamento SP3'!$E$2:$E$692,'Infos Relatório'!$B463,'Faturamento SP3'!$Z$2:$Z$692,'Infos Relatório'!I$1)</f>
        <v>0</v>
      </c>
      <c r="J463" s="13">
        <f>SUMIFS('Faturamento SP3'!$G$2:$G$692,'Faturamento SP3'!$D$2:$D$692,'Infos Relatório'!$B$406,'Faturamento SP3'!$E$2:$E$692,'Infos Relatório'!$B463,'Faturamento SP3'!$Z$2:$Z$692,'Infos Relatório'!I$1)</f>
        <v>0</v>
      </c>
      <c r="K463" s="13">
        <f>SUMIFS('Faturamento SP3'!$J$2:$J$692,'Faturamento SP3'!$D$2:$D$692,'Infos Relatório'!$B$406,'Faturamento SP3'!$E$2:$E$692,'Infos Relatório'!$B463,'Faturamento SP3'!$Z$2:$Z$692,'Infos Relatório'!I$1)</f>
        <v>0</v>
      </c>
      <c r="L463" s="14">
        <f>SUMIFS('Faturamento SP3'!$O$2:$O$692,'Faturamento SP3'!$D$2:$D$692,'Infos Relatório'!$B$406,'Faturamento SP3'!$E$2:$E$692,'Infos Relatório'!$B463,'Faturamento SP3'!$Z$2:$Z$692,'Infos Relatório'!I$1,'Faturamento SP3'!$T$2:$T$692,"Sim")+SUMIFS('Faturamento SP3'!$P$2:$P$692,'Faturamento SP3'!$D$2:$D$692,'Infos Relatório'!$B$406,'Faturamento SP3'!$E$2:$E$692,'Infos Relatório'!$B463,'Faturamento SP3'!$Z$2:$Z$692,'Infos Relatório'!I$1,'Faturamento SP3'!$T$2:$T$692,"Sim")</f>
        <v>0</v>
      </c>
      <c r="M463" s="27" t="e">
        <f t="shared" si="158"/>
        <v>#DIV/0!</v>
      </c>
      <c r="N463" s="24">
        <f>SUMIFS('Faturamento SP3'!$H$2:$H$692,'Faturamento SP3'!$D$2:$D$692,'Infos Relatório'!$B$406,'Faturamento SP3'!$E$2:$E$692,'Infos Relatório'!$B463,'Faturamento SP3'!$Z$2:$Z$692,'Infos Relatório'!I$1)</f>
        <v>0</v>
      </c>
      <c r="O463" s="23">
        <f>COUNTIFS('Faturamento SP3'!$D$2:$D$692,'Infos Relatório'!$B$406,'Faturamento SP3'!$E$2:$E$692,'Infos Relatório'!$B463,'Faturamento SP3'!$Z$2:$Z$692,'Infos Relatório'!O$1)</f>
        <v>0</v>
      </c>
      <c r="P463" s="13">
        <f>SUMIFS('Faturamento SP3'!$G$2:$G$692,'Faturamento SP3'!$D$2:$D$692,'Infos Relatório'!$B$406,'Faturamento SP3'!$E$2:$E$692,'Infos Relatório'!$B463,'Faturamento SP3'!$Z$2:$Z$692,'Infos Relatório'!O$1)</f>
        <v>0</v>
      </c>
      <c r="Q463" s="13">
        <f>SUMIFS('Faturamento SP3'!$J$2:$J$692,'Faturamento SP3'!$D$2:$D$692,'Infos Relatório'!$B$406,'Faturamento SP3'!$E$2:$E$692,'Infos Relatório'!$B463,'Faturamento SP3'!$Z$2:$Z$692,'Infos Relatório'!O$1)</f>
        <v>0</v>
      </c>
      <c r="R463" s="14">
        <f>SUMIFS('Faturamento SP3'!$O$2:$O$692,'Faturamento SP3'!$D$2:$D$692,'Infos Relatório'!$B$406,'Faturamento SP3'!$E$2:$E$692,'Infos Relatório'!$B463,'Faturamento SP3'!$Z$2:$Z$692,'Infos Relatório'!O$1,'Faturamento SP3'!$T$2:$T$692,"Sim")+SUMIFS('Faturamento SP3'!$P$2:$P$692,'Faturamento SP3'!$D$2:$D$692,'Infos Relatório'!$B$406,'Faturamento SP3'!$E$2:$E$692,'Infos Relatório'!$B463,'Faturamento SP3'!$Z$2:$Z$692,'Infos Relatório'!O$1,'Faturamento SP3'!$T$2:$T$692,"Sim")</f>
        <v>0</v>
      </c>
      <c r="S463" s="27" t="e">
        <f t="shared" si="159"/>
        <v>#DIV/0!</v>
      </c>
      <c r="T463" s="24">
        <f>SUMIFS('Faturamento SP3'!$H$2:$H$692,'Faturamento SP3'!$D$2:$D$692,'Infos Relatório'!$B$406,'Faturamento SP3'!$E$2:$E$692,'Infos Relatório'!$B463,'Faturamento SP3'!$Z$2:$Z$692,'Infos Relatório'!O$1)</f>
        <v>0</v>
      </c>
      <c r="U463" s="23">
        <f>COUNTIFS('Faturamento SP3'!$D$2:$D$692,'Infos Relatório'!$B$406,'Faturamento SP3'!$E$2:$E$692,'Infos Relatório'!$B463,'Faturamento SP3'!$Z$2:$Z$692,'Infos Relatório'!U$1)</f>
        <v>0</v>
      </c>
      <c r="V463" s="13">
        <f>SUMIFS('Faturamento SP3'!$G$2:$G$692,'Faturamento SP3'!$D$2:$D$692,'Infos Relatório'!$B$406,'Faturamento SP3'!$E$2:$E$692,'Infos Relatório'!$B463,'Faturamento SP3'!$Z$2:$Z$692,'Infos Relatório'!U$1)</f>
        <v>0</v>
      </c>
      <c r="W463" s="13">
        <f>SUMIFS('Faturamento SP3'!$J$2:$J$692,'Faturamento SP3'!$D$2:$D$692,'Infos Relatório'!$B$406,'Faturamento SP3'!$E$2:$E$692,'Infos Relatório'!$B463,'Faturamento SP3'!$Z$2:$Z$692,'Infos Relatório'!U$1)</f>
        <v>0</v>
      </c>
      <c r="X463" s="14">
        <f>SUMIFS('Faturamento SP3'!$O$2:$O$692,'Faturamento SP3'!$D$2:$D$692,'Infos Relatório'!$B$406,'Faturamento SP3'!$E$2:$E$692,'Infos Relatório'!$B463,'Faturamento SP3'!$Z$2:$Z$692,'Infos Relatório'!U$1,'Faturamento SP3'!$T$2:$T$692,"Sim")+SUMIFS('Faturamento SP3'!$P$2:$P$692,'Faturamento SP3'!$D$2:$D$692,'Infos Relatório'!$B$406,'Faturamento SP3'!$E$2:$E$692,'Infos Relatório'!$B463,'Faturamento SP3'!$Z$2:$Z$692,'Infos Relatório'!U$1,'Faturamento SP3'!$T$2:$T$692,"Sim")</f>
        <v>0</v>
      </c>
      <c r="Y463" s="27" t="e">
        <f t="shared" si="160"/>
        <v>#DIV/0!</v>
      </c>
      <c r="Z463" s="24">
        <f>SUMIFS('Faturamento SP3'!$H$2:$H$692,'Faturamento SP3'!$D$2:$D$692,'Infos Relatório'!$B$406,'Faturamento SP3'!$E$2:$E$692,'Infos Relatório'!$B463,'Faturamento SP3'!$Z$2:$Z$692,'Infos Relatório'!U$1)</f>
        <v>0</v>
      </c>
      <c r="AA463" s="23">
        <f>COUNTIFS('Faturamento SP3'!$D$2:$D$692,'Infos Relatório'!$B$406,'Faturamento SP3'!$E$2:$E$692,'Infos Relatório'!$B463,'Faturamento SP3'!$Z$2:$Z$692,'Infos Relatório'!AA$1)</f>
        <v>0</v>
      </c>
      <c r="AB463" s="13">
        <f>SUMIFS('Faturamento SP3'!$G$2:$G$692,'Faturamento SP3'!$D$2:$D$692,'Infos Relatório'!$B$406,'Faturamento SP3'!$E$2:$E$692,'Infos Relatório'!$B463,'Faturamento SP3'!$Z$2:$Z$692,'Infos Relatório'!AA$1)</f>
        <v>0</v>
      </c>
      <c r="AC463" s="13">
        <f>SUMIFS('Faturamento SP3'!$J$2:$J$692,'Faturamento SP3'!$D$2:$D$692,'Infos Relatório'!$B$406,'Faturamento SP3'!$E$2:$E$692,'Infos Relatório'!$B463,'Faturamento SP3'!$Z$2:$Z$692,'Infos Relatório'!AA$1)</f>
        <v>0</v>
      </c>
      <c r="AD463" s="14">
        <f>SUMIFS('Faturamento SP3'!$O$2:$O$692,'Faturamento SP3'!$D$2:$D$692,'Infos Relatório'!$B$406,'Faturamento SP3'!$E$2:$E$692,'Infos Relatório'!$B463,'Faturamento SP3'!$Z$2:$Z$692,'Infos Relatório'!AA$1,'Faturamento SP3'!$T$2:$T$692,"Sim")+SUMIFS('Faturamento SP3'!$P$2:$P$692,'Faturamento SP3'!$D$2:$D$692,'Infos Relatório'!$B$406,'Faturamento SP3'!$E$2:$E$692,'Infos Relatório'!$B463,'Faturamento SP3'!$Z$2:$Z$692,'Infos Relatório'!AA$1,'Faturamento SP3'!$T$2:$T$692,"Sim")</f>
        <v>0</v>
      </c>
      <c r="AE463" s="27" t="e">
        <f t="shared" si="161"/>
        <v>#DIV/0!</v>
      </c>
      <c r="AF463" s="24">
        <f>SUMIFS('Faturamento SP3'!$H$2:$H$692,'Faturamento SP3'!$D$2:$D$692,'Infos Relatório'!$B$406,'Faturamento SP3'!$E$2:$E$692,'Infos Relatório'!$B463,'Faturamento SP3'!$Z$2:$Z$692,'Infos Relatório'!AA$1)</f>
        <v>0</v>
      </c>
      <c r="AG463" s="23">
        <f>COUNTIFS('Faturamento SP3'!$D$2:$D$692,'Infos Relatório'!$B$406,'Faturamento SP3'!$E$2:$E$692,'Infos Relatório'!$B463,'Faturamento SP3'!$Z$2:$Z$692,'Infos Relatório'!AG$1)</f>
        <v>0</v>
      </c>
      <c r="AH463" s="13">
        <f>SUMIFS('Faturamento SP3'!$G$2:$G$692,'Faturamento SP3'!$D$2:$D$692,'Infos Relatório'!$B$406,'Faturamento SP3'!$E$2:$E$692,'Infos Relatório'!$B463,'Faturamento SP3'!$Z$2:$Z$692,'Infos Relatório'!AG$1)</f>
        <v>0</v>
      </c>
      <c r="AI463" s="13">
        <f>SUMIFS('Faturamento SP3'!$J$2:$J$692,'Faturamento SP3'!$D$2:$D$692,'Infos Relatório'!$B$406,'Faturamento SP3'!$E$2:$E$692,'Infos Relatório'!$B463,'Faturamento SP3'!$Z$2:$Z$692,'Infos Relatório'!AG$1)</f>
        <v>0</v>
      </c>
      <c r="AJ463" s="14">
        <f>SUMIFS('Faturamento SP3'!$O$2:$O$692,'Faturamento SP3'!$D$2:$D$692,'Infos Relatório'!$B$406,'Faturamento SP3'!$E$2:$E$692,'Infos Relatório'!$B463,'Faturamento SP3'!$Z$2:$Z$692,'Infos Relatório'!AG$1,'Faturamento SP3'!$T$2:$T$692,"Sim")+SUMIFS('Faturamento SP3'!$P$2:$P$692,'Faturamento SP3'!$D$2:$D$692,'Infos Relatório'!$B$406,'Faturamento SP3'!$E$2:$E$692,'Infos Relatório'!$B463,'Faturamento SP3'!$Z$2:$Z$692,'Infos Relatório'!AG$1,'Faturamento SP3'!$T$2:$T$692,"Sim")</f>
        <v>0</v>
      </c>
      <c r="AK463" s="27" t="e">
        <f t="shared" si="162"/>
        <v>#DIV/0!</v>
      </c>
      <c r="AL463" s="24">
        <f>SUMIFS('Faturamento SP3'!$H$2:$H$692,'Faturamento SP3'!$D$2:$D$692,'Infos Relatório'!$B$406,'Faturamento SP3'!$E$2:$E$692,'Infos Relatório'!$B463,'Faturamento SP3'!$Z$2:$Z$692,'Infos Relatório'!AG$1)</f>
        <v>0</v>
      </c>
      <c r="AM463" s="23">
        <f>COUNTIFS('Faturamento SP3'!$D$2:$D$692,'Infos Relatório'!$B$406,'Faturamento SP3'!$E$2:$E$692,'Infos Relatório'!$B463,'Faturamento SP3'!$Z$2:$Z$692,'Infos Relatório'!AM$1)</f>
        <v>0</v>
      </c>
      <c r="AN463" s="13">
        <f>SUMIFS('Faturamento SP3'!$G$2:$G$692,'Faturamento SP3'!$D$2:$D$692,'Infos Relatório'!$B$406,'Faturamento SP3'!$E$2:$E$692,'Infos Relatório'!$B463,'Faturamento SP3'!$Z$2:$Z$692,'Infos Relatório'!AM$1)</f>
        <v>0</v>
      </c>
      <c r="AO463" s="13">
        <f>SUMIFS('Faturamento SP3'!$J$2:$J$692,'Faturamento SP3'!$D$2:$D$692,'Infos Relatório'!$B$406,'Faturamento SP3'!$E$2:$E$692,'Infos Relatório'!$B463,'Faturamento SP3'!$Z$2:$Z$692,'Infos Relatório'!AM$1)</f>
        <v>0</v>
      </c>
      <c r="AP463" s="14">
        <f>SUMIFS('Faturamento SP3'!$O$2:$O$692,'Faturamento SP3'!$D$2:$D$692,'Infos Relatório'!$B$406,'Faturamento SP3'!$E$2:$E$692,'Infos Relatório'!$B463,'Faturamento SP3'!$Z$2:$Z$692,'Infos Relatório'!AM$1,'Faturamento SP3'!$T$2:$T$692,"Sim")+SUMIFS('Faturamento SP3'!$P$2:$P$692,'Faturamento SP3'!$D$2:$D$692,'Infos Relatório'!$B$406,'Faturamento SP3'!$E$2:$E$692,'Infos Relatório'!$B463,'Faturamento SP3'!$Z$2:$Z$692,'Infos Relatório'!AM$1,'Faturamento SP3'!$T$2:$T$692,"Sim")</f>
        <v>0</v>
      </c>
      <c r="AQ463" s="27" t="e">
        <f t="shared" si="163"/>
        <v>#DIV/0!</v>
      </c>
      <c r="AR463" s="24">
        <f>SUMIFS('Faturamento SP3'!$H$2:$H$692,'Faturamento SP3'!$D$2:$D$692,'Infos Relatório'!$B$406,'Faturamento SP3'!$E$2:$E$692,'Infos Relatório'!$B463,'Faturamento SP3'!$Z$2:$Z$692,'Infos Relatório'!AM$1)</f>
        <v>0</v>
      </c>
      <c r="AS463" s="23">
        <f>COUNTIFS('Faturamento SP3'!$D$2:$D$692,'Infos Relatório'!$B$406,'Faturamento SP3'!$E$2:$E$692,'Infos Relatório'!$B463,'Faturamento SP3'!$Z$2:$Z$692,'Infos Relatório'!AS$1)</f>
        <v>0</v>
      </c>
      <c r="AT463" s="13">
        <f>SUMIFS('Faturamento SP3'!$G$2:$G$692,'Faturamento SP3'!$D$2:$D$692,'Infos Relatório'!$B$406,'Faturamento SP3'!$E$2:$E$692,'Infos Relatório'!$B463,'Faturamento SP3'!$Z$2:$Z$692,'Infos Relatório'!AS$1)</f>
        <v>0</v>
      </c>
      <c r="AU463" s="13">
        <f>SUMIFS('Faturamento SP3'!$J$2:$J$692,'Faturamento SP3'!$D$2:$D$692,'Infos Relatório'!$B$406,'Faturamento SP3'!$E$2:$E$692,'Infos Relatório'!$B463,'Faturamento SP3'!$Z$2:$Z$692,'Infos Relatório'!AS$1)</f>
        <v>0</v>
      </c>
      <c r="AV463" s="14">
        <f>SUMIFS('Faturamento SP3'!$O$2:$O$692,'Faturamento SP3'!$D$2:$D$692,'Infos Relatório'!$B$406,'Faturamento SP3'!$E$2:$E$692,'Infos Relatório'!$B463,'Faturamento SP3'!$Z$2:$Z$692,'Infos Relatório'!AS$1,'Faturamento SP3'!$T$2:$T$692,"Sim")+SUMIFS('Faturamento SP3'!$P$2:$P$692,'Faturamento SP3'!$D$2:$D$692,'Infos Relatório'!$B$406,'Faturamento SP3'!$E$2:$E$692,'Infos Relatório'!$B463,'Faturamento SP3'!$Z$2:$Z$692,'Infos Relatório'!AS$1,'Faturamento SP3'!$T$2:$T$692,"Sim")</f>
        <v>0</v>
      </c>
      <c r="AW463" s="27" t="e">
        <f t="shared" si="164"/>
        <v>#DIV/0!</v>
      </c>
      <c r="AX463" s="24">
        <f>SUMIFS('Faturamento SP3'!$H$2:$H$692,'Faturamento SP3'!$D$2:$D$692,'Infos Relatório'!$B$406,'Faturamento SP3'!$E$2:$E$692,'Infos Relatório'!$B463,'Faturamento SP3'!$Z$2:$Z$692,'Infos Relatório'!AS$1)</f>
        <v>0</v>
      </c>
      <c r="AY463" s="23">
        <f>COUNTIFS('Faturamento SP3'!$D$2:$D$692,'Infos Relatório'!$B$406,'Faturamento SP3'!$E$2:$E$692,'Infos Relatório'!$B463,'Faturamento SP3'!$Z$2:$Z$692,'Infos Relatório'!AY$1)</f>
        <v>0</v>
      </c>
      <c r="AZ463" s="13">
        <f>SUMIFS('Faturamento SP3'!$G$2:$G$692,'Faturamento SP3'!$D$2:$D$692,'Infos Relatório'!$B$406,'Faturamento SP3'!$E$2:$E$692,'Infos Relatório'!$B463,'Faturamento SP3'!$Z$2:$Z$692,'Infos Relatório'!AY$1)</f>
        <v>0</v>
      </c>
      <c r="BA463" s="13">
        <f>SUMIFS('Faturamento SP3'!$J$2:$J$692,'Faturamento SP3'!$D$2:$D$692,'Infos Relatório'!$B$406,'Faturamento SP3'!$E$2:$E$692,'Infos Relatório'!$B463,'Faturamento SP3'!$Z$2:$Z$692,'Infos Relatório'!AY$1)</f>
        <v>0</v>
      </c>
      <c r="BB463" s="14">
        <f>SUMIFS('Faturamento SP3'!$O$2:$O$692,'Faturamento SP3'!$D$2:$D$692,'Infos Relatório'!$B$406,'Faturamento SP3'!$E$2:$E$692,'Infos Relatório'!$B463,'Faturamento SP3'!$Z$2:$Z$692,'Infos Relatório'!AY$1,'Faturamento SP3'!$T$2:$T$692,"Sim")+SUMIFS('Faturamento SP3'!$P$2:$P$692,'Faturamento SP3'!$D$2:$D$692,'Infos Relatório'!$B$406,'Faturamento SP3'!$E$2:$E$692,'Infos Relatório'!$B463,'Faturamento SP3'!$Z$2:$Z$692,'Infos Relatório'!AY$1,'Faturamento SP3'!$T$2:$T$692,"Sim")</f>
        <v>0</v>
      </c>
      <c r="BC463" s="27" t="e">
        <f t="shared" si="165"/>
        <v>#DIV/0!</v>
      </c>
      <c r="BD463" s="24">
        <f>SUMIFS('Faturamento SP3'!$H$2:$H$692,'Faturamento SP3'!$D$2:$D$692,'Infos Relatório'!$B$406,'Faturamento SP3'!$E$2:$E$692,'Infos Relatório'!$B463,'Faturamento SP3'!$Z$2:$Z$692,'Infos Relatório'!AY$1)</f>
        <v>0</v>
      </c>
      <c r="BE463" s="23">
        <f>COUNTIFS('Faturamento SP3'!$D$2:$D$692,'Infos Relatório'!$B$406,'Faturamento SP3'!$E$2:$E$692,'Infos Relatório'!$B463,'Faturamento SP3'!$Z$2:$Z$692,'Infos Relatório'!BE$1)</f>
        <v>0</v>
      </c>
      <c r="BF463" s="13">
        <f>SUMIFS('Faturamento SP3'!$G$2:$G$692,'Faturamento SP3'!$D$2:$D$692,'Infos Relatório'!$B$406,'Faturamento SP3'!$E$2:$E$692,'Infos Relatório'!$B463,'Faturamento SP3'!$Z$2:$Z$692,'Infos Relatório'!BE$1)</f>
        <v>0</v>
      </c>
      <c r="BG463" s="13">
        <f>SUMIFS('Faturamento SP3'!$J$2:$J$692,'Faturamento SP3'!$D$2:$D$692,'Infos Relatório'!$B$406,'Faturamento SP3'!$E$2:$E$692,'Infos Relatório'!$B463,'Faturamento SP3'!$Z$2:$Z$692,'Infos Relatório'!BE$1)</f>
        <v>0</v>
      </c>
      <c r="BH463" s="14">
        <f>SUMIFS('Faturamento SP3'!$O$2:$O$692,'Faturamento SP3'!$D$2:$D$692,'Infos Relatório'!$B$406,'Faturamento SP3'!$E$2:$E$692,'Infos Relatório'!$B463,'Faturamento SP3'!$Z$2:$Z$692,'Infos Relatório'!BE$1,'Faturamento SP3'!$T$2:$T$692,"Sim")+SUMIFS('Faturamento SP3'!$P$2:$P$692,'Faturamento SP3'!$D$2:$D$692,'Infos Relatório'!$B$406,'Faturamento SP3'!$E$2:$E$692,'Infos Relatório'!$B463,'Faturamento SP3'!$Z$2:$Z$692,'Infos Relatório'!BE$1,'Faturamento SP3'!$T$2:$T$692,"Sim")</f>
        <v>0</v>
      </c>
      <c r="BI463" s="27" t="e">
        <f t="shared" si="166"/>
        <v>#DIV/0!</v>
      </c>
      <c r="BJ463" s="24">
        <f>SUMIFS('Faturamento SP3'!$H$2:$H$692,'Faturamento SP3'!$D$2:$D$692,'Infos Relatório'!$B$406,'Faturamento SP3'!$E$2:$E$692,'Infos Relatório'!$B463,'Faturamento SP3'!$Z$2:$Z$692,'Infos Relatório'!BE$1)</f>
        <v>0</v>
      </c>
      <c r="BK463" s="23">
        <f>COUNTIFS('Faturamento SP3'!$D$2:$D$692,'Infos Relatório'!$B$406,'Faturamento SP3'!$E$2:$E$692,'Infos Relatório'!$B463,'Faturamento SP3'!$Z$2:$Z$692,'Infos Relatório'!BK$1)</f>
        <v>0</v>
      </c>
      <c r="BL463" s="13">
        <f>SUMIFS('Faturamento SP3'!$G$2:$G$692,'Faturamento SP3'!$D$2:$D$692,'Infos Relatório'!$B$406,'Faturamento SP3'!$E$2:$E$692,'Infos Relatório'!$B463,'Faturamento SP3'!$Z$2:$Z$692,'Infos Relatório'!BK$1)</f>
        <v>0</v>
      </c>
      <c r="BM463" s="13">
        <f>SUMIFS('Faturamento SP3'!$J$2:$J$692,'Faturamento SP3'!$D$2:$D$692,'Infos Relatório'!$B$406,'Faturamento SP3'!$E$2:$E$692,'Infos Relatório'!$B463,'Faturamento SP3'!$Z$2:$Z$692,'Infos Relatório'!BK$1)</f>
        <v>0</v>
      </c>
      <c r="BN463" s="14">
        <f>SUMIFS('Faturamento SP3'!$O$2:$O$692,'Faturamento SP3'!$D$2:$D$692,'Infos Relatório'!$B$406,'Faturamento SP3'!$E$2:$E$692,'Infos Relatório'!$B463,'Faturamento SP3'!$Z$2:$Z$692,'Infos Relatório'!BK$1,'Faturamento SP3'!$T$2:$T$692,"Sim")+SUMIFS('Faturamento SP3'!$P$2:$P$692,'Faturamento SP3'!$D$2:$D$692,'Infos Relatório'!$B$406,'Faturamento SP3'!$E$2:$E$692,'Infos Relatório'!$B463,'Faturamento SP3'!$Z$2:$Z$692,'Infos Relatório'!BK$1,'Faturamento SP3'!$T$2:$T$692,"Sim")</f>
        <v>0</v>
      </c>
      <c r="BO463" s="27" t="e">
        <f t="shared" si="167"/>
        <v>#DIV/0!</v>
      </c>
      <c r="BP463" s="24">
        <f>SUMIFS('Faturamento SP3'!$H$2:$H$692,'Faturamento SP3'!$D$2:$D$692,'Infos Relatório'!$B$406,'Faturamento SP3'!$E$2:$E$692,'Infos Relatório'!$B463,'Faturamento SP3'!$Z$2:$Z$692,'Infos Relatório'!BK$1)</f>
        <v>0</v>
      </c>
      <c r="BQ463" s="23">
        <f>COUNTIFS('Faturamento SP3'!$D$2:$D$692,'Infos Relatório'!$B$406,'Faturamento SP3'!$E$2:$E$692,'Infos Relatório'!$B463,'Faturamento SP3'!$Z$2:$Z$692,'Infos Relatório'!BQ$1)</f>
        <v>0</v>
      </c>
      <c r="BR463" s="13">
        <f>SUMIFS('Faturamento SP3'!$G$2:$G$692,'Faturamento SP3'!$D$2:$D$692,'Infos Relatório'!$B$406,'Faturamento SP3'!$E$2:$E$692,'Infos Relatório'!$B463,'Faturamento SP3'!$Z$2:$Z$692,'Infos Relatório'!BQ$1)</f>
        <v>0</v>
      </c>
      <c r="BS463" s="13">
        <f>SUMIFS('Faturamento SP3'!$J$2:$J$692,'Faturamento SP3'!$D$2:$D$692,'Infos Relatório'!$B$406,'Faturamento SP3'!$E$2:$E$692,'Infos Relatório'!$B463,'Faturamento SP3'!$Z$2:$Z$692,'Infos Relatório'!BQ$1)</f>
        <v>0</v>
      </c>
      <c r="BT463" s="14">
        <f>SUMIFS('Faturamento SP3'!$O$2:$O$692,'Faturamento SP3'!$D$2:$D$692,'Infos Relatório'!$B$406,'Faturamento SP3'!$E$2:$E$692,'Infos Relatório'!$B463,'Faturamento SP3'!$Z$2:$Z$692,'Infos Relatório'!BQ$1,'Faturamento SP3'!$T$2:$T$692,"Sim")+SUMIFS('Faturamento SP3'!$P$2:$P$692,'Faturamento SP3'!$D$2:$D$692,'Infos Relatório'!$B$406,'Faturamento SP3'!$E$2:$E$692,'Infos Relatório'!$B463,'Faturamento SP3'!$Z$2:$Z$692,'Infos Relatório'!BQ$1,'Faturamento SP3'!$T$2:$T$692,"Sim")</f>
        <v>0</v>
      </c>
      <c r="BU463" s="27" t="e">
        <f t="shared" si="168"/>
        <v>#DIV/0!</v>
      </c>
      <c r="BV463" s="24">
        <f>SUMIFS('Faturamento SP3'!$H$2:$H$692,'Faturamento SP3'!$D$2:$D$692,'Infos Relatório'!$B$406,'Faturamento SP3'!$E$2:$E$692,'Infos Relatório'!$B463,'Faturamento SP3'!$Z$2:$Z$692,'Infos Relatório'!BQ$1)</f>
        <v>0</v>
      </c>
    </row>
    <row r="464" spans="2:74">
      <c r="B464" s="17" t="s">
        <v>64</v>
      </c>
      <c r="C464" s="23">
        <f>COUNTIFS('Faturamento SP3'!$D$2:$D$692,'Infos Relatório'!$B$406,'Faturamento SP3'!$E$2:$E$692,'Infos Relatório'!$B464,'Faturamento SP3'!$Z$2:$Z$692,'Infos Relatório'!C$1)</f>
        <v>0</v>
      </c>
      <c r="D464" s="13">
        <f>SUMIFS('Faturamento SP3'!$G$2:$G$692,'Faturamento SP3'!$D$2:$D$692,'Infos Relatório'!$B$406,'Faturamento SP3'!$E$2:$E$692,'Infos Relatório'!$B464,'Faturamento SP3'!$Z$2:$Z$692,'Infos Relatório'!C$1)</f>
        <v>0</v>
      </c>
      <c r="E464" s="13">
        <f>SUMIFS('Faturamento SP3'!$J$2:$J$692,'Faturamento SP3'!$D$2:$D$692,'Infos Relatório'!$B$406,'Faturamento SP3'!$E$2:$E$692,'Infos Relatório'!$B464,'Faturamento SP3'!$Z$2:$Z$692,'Infos Relatório'!C$1)</f>
        <v>0</v>
      </c>
      <c r="F464" s="14">
        <f>SUMIFS('Faturamento SP3'!$O$2:$O$692,'Faturamento SP3'!$D$2:$D$692,'Infos Relatório'!$B$406,'Faturamento SP3'!$E$2:$E$692,'Infos Relatório'!$B464,'Faturamento SP3'!$Z$2:$Z$692,'Infos Relatório'!C$1,'Faturamento SP3'!$T$2:$T$692,"Sim")+SUMIFS('Faturamento SP3'!$P$2:$P$692,'Faturamento SP3'!$D$2:$D$692,'Infos Relatório'!$B$406,'Faturamento SP3'!$E$2:$E$692,'Infos Relatório'!$B464,'Faturamento SP3'!$Z$2:$Z$692,'Infos Relatório'!C$1,'Faturamento SP3'!$T$2:$T$692,"Sim")</f>
        <v>0</v>
      </c>
      <c r="G464" s="27" t="e">
        <f t="shared" si="157"/>
        <v>#DIV/0!</v>
      </c>
      <c r="H464" s="24">
        <f>SUMIFS('Faturamento SP3'!$H$2:$H$692,'Faturamento SP3'!$D$2:$D$692,'Infos Relatório'!$B$406,'Faturamento SP3'!$E$2:$E$692,'Infos Relatório'!$B464,'Faturamento SP3'!$Z$2:$Z$692,'Infos Relatório'!C$1)</f>
        <v>0</v>
      </c>
      <c r="I464" s="23">
        <f>COUNTIFS('Faturamento SP3'!$D$2:$D$692,'Infos Relatório'!$B$406,'Faturamento SP3'!$E$2:$E$692,'Infos Relatório'!$B464,'Faturamento SP3'!$Z$2:$Z$692,'Infos Relatório'!I$1)</f>
        <v>0</v>
      </c>
      <c r="J464" s="13">
        <f>SUMIFS('Faturamento SP3'!$G$2:$G$692,'Faturamento SP3'!$D$2:$D$692,'Infos Relatório'!$B$406,'Faturamento SP3'!$E$2:$E$692,'Infos Relatório'!$B464,'Faturamento SP3'!$Z$2:$Z$692,'Infos Relatório'!I$1)</f>
        <v>0</v>
      </c>
      <c r="K464" s="13">
        <f>SUMIFS('Faturamento SP3'!$J$2:$J$692,'Faturamento SP3'!$D$2:$D$692,'Infos Relatório'!$B$406,'Faturamento SP3'!$E$2:$E$692,'Infos Relatório'!$B464,'Faturamento SP3'!$Z$2:$Z$692,'Infos Relatório'!I$1)</f>
        <v>0</v>
      </c>
      <c r="L464" s="14">
        <f>SUMIFS('Faturamento SP3'!$O$2:$O$692,'Faturamento SP3'!$D$2:$D$692,'Infos Relatório'!$B$406,'Faturamento SP3'!$E$2:$E$692,'Infos Relatório'!$B464,'Faturamento SP3'!$Z$2:$Z$692,'Infos Relatório'!I$1,'Faturamento SP3'!$T$2:$T$692,"Sim")+SUMIFS('Faturamento SP3'!$P$2:$P$692,'Faturamento SP3'!$D$2:$D$692,'Infos Relatório'!$B$406,'Faturamento SP3'!$E$2:$E$692,'Infos Relatório'!$B464,'Faturamento SP3'!$Z$2:$Z$692,'Infos Relatório'!I$1,'Faturamento SP3'!$T$2:$T$692,"Sim")</f>
        <v>0</v>
      </c>
      <c r="M464" s="27" t="e">
        <f t="shared" si="158"/>
        <v>#DIV/0!</v>
      </c>
      <c r="N464" s="24">
        <f>SUMIFS('Faturamento SP3'!$H$2:$H$692,'Faturamento SP3'!$D$2:$D$692,'Infos Relatório'!$B$406,'Faturamento SP3'!$E$2:$E$692,'Infos Relatório'!$B464,'Faturamento SP3'!$Z$2:$Z$692,'Infos Relatório'!I$1)</f>
        <v>0</v>
      </c>
      <c r="O464" s="23">
        <f>COUNTIFS('Faturamento SP3'!$D$2:$D$692,'Infos Relatório'!$B$406,'Faturamento SP3'!$E$2:$E$692,'Infos Relatório'!$B464,'Faturamento SP3'!$Z$2:$Z$692,'Infos Relatório'!O$1)</f>
        <v>0</v>
      </c>
      <c r="P464" s="13">
        <f>SUMIFS('Faturamento SP3'!$G$2:$G$692,'Faturamento SP3'!$D$2:$D$692,'Infos Relatório'!$B$406,'Faturamento SP3'!$E$2:$E$692,'Infos Relatório'!$B464,'Faturamento SP3'!$Z$2:$Z$692,'Infos Relatório'!O$1)</f>
        <v>0</v>
      </c>
      <c r="Q464" s="13">
        <f>SUMIFS('Faturamento SP3'!$J$2:$J$692,'Faturamento SP3'!$D$2:$D$692,'Infos Relatório'!$B$406,'Faturamento SP3'!$E$2:$E$692,'Infos Relatório'!$B464,'Faturamento SP3'!$Z$2:$Z$692,'Infos Relatório'!O$1)</f>
        <v>0</v>
      </c>
      <c r="R464" s="14">
        <f>SUMIFS('Faturamento SP3'!$O$2:$O$692,'Faturamento SP3'!$D$2:$D$692,'Infos Relatório'!$B$406,'Faturamento SP3'!$E$2:$E$692,'Infos Relatório'!$B464,'Faturamento SP3'!$Z$2:$Z$692,'Infos Relatório'!O$1,'Faturamento SP3'!$T$2:$T$692,"Sim")+SUMIFS('Faturamento SP3'!$P$2:$P$692,'Faturamento SP3'!$D$2:$D$692,'Infos Relatório'!$B$406,'Faturamento SP3'!$E$2:$E$692,'Infos Relatório'!$B464,'Faturamento SP3'!$Z$2:$Z$692,'Infos Relatório'!O$1,'Faturamento SP3'!$T$2:$T$692,"Sim")</f>
        <v>0</v>
      </c>
      <c r="S464" s="27" t="e">
        <f t="shared" si="159"/>
        <v>#DIV/0!</v>
      </c>
      <c r="T464" s="24">
        <f>SUMIFS('Faturamento SP3'!$H$2:$H$692,'Faturamento SP3'!$D$2:$D$692,'Infos Relatório'!$B$406,'Faturamento SP3'!$E$2:$E$692,'Infos Relatório'!$B464,'Faturamento SP3'!$Z$2:$Z$692,'Infos Relatório'!O$1)</f>
        <v>0</v>
      </c>
      <c r="U464" s="23">
        <f>COUNTIFS('Faturamento SP3'!$D$2:$D$692,'Infos Relatório'!$B$406,'Faturamento SP3'!$E$2:$E$692,'Infos Relatório'!$B464,'Faturamento SP3'!$Z$2:$Z$692,'Infos Relatório'!U$1)</f>
        <v>0</v>
      </c>
      <c r="V464" s="13">
        <f>SUMIFS('Faturamento SP3'!$G$2:$G$692,'Faturamento SP3'!$D$2:$D$692,'Infos Relatório'!$B$406,'Faturamento SP3'!$E$2:$E$692,'Infos Relatório'!$B464,'Faturamento SP3'!$Z$2:$Z$692,'Infos Relatório'!U$1)</f>
        <v>0</v>
      </c>
      <c r="W464" s="13">
        <f>SUMIFS('Faturamento SP3'!$J$2:$J$692,'Faturamento SP3'!$D$2:$D$692,'Infos Relatório'!$B$406,'Faturamento SP3'!$E$2:$E$692,'Infos Relatório'!$B464,'Faturamento SP3'!$Z$2:$Z$692,'Infos Relatório'!U$1)</f>
        <v>0</v>
      </c>
      <c r="X464" s="14">
        <f>SUMIFS('Faturamento SP3'!$O$2:$O$692,'Faturamento SP3'!$D$2:$D$692,'Infos Relatório'!$B$406,'Faturamento SP3'!$E$2:$E$692,'Infos Relatório'!$B464,'Faturamento SP3'!$Z$2:$Z$692,'Infos Relatório'!U$1,'Faturamento SP3'!$T$2:$T$692,"Sim")+SUMIFS('Faturamento SP3'!$P$2:$P$692,'Faturamento SP3'!$D$2:$D$692,'Infos Relatório'!$B$406,'Faturamento SP3'!$E$2:$E$692,'Infos Relatório'!$B464,'Faturamento SP3'!$Z$2:$Z$692,'Infos Relatório'!U$1,'Faturamento SP3'!$T$2:$T$692,"Sim")</f>
        <v>0</v>
      </c>
      <c r="Y464" s="27" t="e">
        <f t="shared" si="160"/>
        <v>#DIV/0!</v>
      </c>
      <c r="Z464" s="24">
        <f>SUMIFS('Faturamento SP3'!$H$2:$H$692,'Faturamento SP3'!$D$2:$D$692,'Infos Relatório'!$B$406,'Faturamento SP3'!$E$2:$E$692,'Infos Relatório'!$B464,'Faturamento SP3'!$Z$2:$Z$692,'Infos Relatório'!U$1)</f>
        <v>0</v>
      </c>
      <c r="AA464" s="23">
        <f>COUNTIFS('Faturamento SP3'!$D$2:$D$692,'Infos Relatório'!$B$406,'Faturamento SP3'!$E$2:$E$692,'Infos Relatório'!$B464,'Faturamento SP3'!$Z$2:$Z$692,'Infos Relatório'!AA$1)</f>
        <v>0</v>
      </c>
      <c r="AB464" s="13">
        <f>SUMIFS('Faturamento SP3'!$G$2:$G$692,'Faturamento SP3'!$D$2:$D$692,'Infos Relatório'!$B$406,'Faturamento SP3'!$E$2:$E$692,'Infos Relatório'!$B464,'Faturamento SP3'!$Z$2:$Z$692,'Infos Relatório'!AA$1)</f>
        <v>0</v>
      </c>
      <c r="AC464" s="13">
        <f>SUMIFS('Faturamento SP3'!$J$2:$J$692,'Faturamento SP3'!$D$2:$D$692,'Infos Relatório'!$B$406,'Faturamento SP3'!$E$2:$E$692,'Infos Relatório'!$B464,'Faturamento SP3'!$Z$2:$Z$692,'Infos Relatório'!AA$1)</f>
        <v>0</v>
      </c>
      <c r="AD464" s="14">
        <f>SUMIFS('Faturamento SP3'!$O$2:$O$692,'Faturamento SP3'!$D$2:$D$692,'Infos Relatório'!$B$406,'Faturamento SP3'!$E$2:$E$692,'Infos Relatório'!$B464,'Faturamento SP3'!$Z$2:$Z$692,'Infos Relatório'!AA$1,'Faturamento SP3'!$T$2:$T$692,"Sim")+SUMIFS('Faturamento SP3'!$P$2:$P$692,'Faturamento SP3'!$D$2:$D$692,'Infos Relatório'!$B$406,'Faturamento SP3'!$E$2:$E$692,'Infos Relatório'!$B464,'Faturamento SP3'!$Z$2:$Z$692,'Infos Relatório'!AA$1,'Faturamento SP3'!$T$2:$T$692,"Sim")</f>
        <v>0</v>
      </c>
      <c r="AE464" s="27" t="e">
        <f t="shared" si="161"/>
        <v>#DIV/0!</v>
      </c>
      <c r="AF464" s="24">
        <f>SUMIFS('Faturamento SP3'!$H$2:$H$692,'Faturamento SP3'!$D$2:$D$692,'Infos Relatório'!$B$406,'Faturamento SP3'!$E$2:$E$692,'Infos Relatório'!$B464,'Faturamento SP3'!$Z$2:$Z$692,'Infos Relatório'!AA$1)</f>
        <v>0</v>
      </c>
      <c r="AG464" s="23">
        <f>COUNTIFS('Faturamento SP3'!$D$2:$D$692,'Infos Relatório'!$B$406,'Faturamento SP3'!$E$2:$E$692,'Infos Relatório'!$B464,'Faturamento SP3'!$Z$2:$Z$692,'Infos Relatório'!AG$1)</f>
        <v>0</v>
      </c>
      <c r="AH464" s="13">
        <f>SUMIFS('Faturamento SP3'!$G$2:$G$692,'Faturamento SP3'!$D$2:$D$692,'Infos Relatório'!$B$406,'Faturamento SP3'!$E$2:$E$692,'Infos Relatório'!$B464,'Faturamento SP3'!$Z$2:$Z$692,'Infos Relatório'!AG$1)</f>
        <v>0</v>
      </c>
      <c r="AI464" s="13">
        <f>SUMIFS('Faturamento SP3'!$J$2:$J$692,'Faturamento SP3'!$D$2:$D$692,'Infos Relatório'!$B$406,'Faturamento SP3'!$E$2:$E$692,'Infos Relatório'!$B464,'Faturamento SP3'!$Z$2:$Z$692,'Infos Relatório'!AG$1)</f>
        <v>0</v>
      </c>
      <c r="AJ464" s="14">
        <f>SUMIFS('Faturamento SP3'!$O$2:$O$692,'Faturamento SP3'!$D$2:$D$692,'Infos Relatório'!$B$406,'Faturamento SP3'!$E$2:$E$692,'Infos Relatório'!$B464,'Faturamento SP3'!$Z$2:$Z$692,'Infos Relatório'!AG$1,'Faturamento SP3'!$T$2:$T$692,"Sim")+SUMIFS('Faturamento SP3'!$P$2:$P$692,'Faturamento SP3'!$D$2:$D$692,'Infos Relatório'!$B$406,'Faturamento SP3'!$E$2:$E$692,'Infos Relatório'!$B464,'Faturamento SP3'!$Z$2:$Z$692,'Infos Relatório'!AG$1,'Faturamento SP3'!$T$2:$T$692,"Sim")</f>
        <v>0</v>
      </c>
      <c r="AK464" s="27" t="e">
        <f t="shared" si="162"/>
        <v>#DIV/0!</v>
      </c>
      <c r="AL464" s="24">
        <f>SUMIFS('Faturamento SP3'!$H$2:$H$692,'Faturamento SP3'!$D$2:$D$692,'Infos Relatório'!$B$406,'Faturamento SP3'!$E$2:$E$692,'Infos Relatório'!$B464,'Faturamento SP3'!$Z$2:$Z$692,'Infos Relatório'!AG$1)</f>
        <v>0</v>
      </c>
      <c r="AM464" s="23">
        <f>COUNTIFS('Faturamento SP3'!$D$2:$D$692,'Infos Relatório'!$B$406,'Faturamento SP3'!$E$2:$E$692,'Infos Relatório'!$B464,'Faturamento SP3'!$Z$2:$Z$692,'Infos Relatório'!AM$1)</f>
        <v>0</v>
      </c>
      <c r="AN464" s="13">
        <f>SUMIFS('Faturamento SP3'!$G$2:$G$692,'Faturamento SP3'!$D$2:$D$692,'Infos Relatório'!$B$406,'Faturamento SP3'!$E$2:$E$692,'Infos Relatório'!$B464,'Faturamento SP3'!$Z$2:$Z$692,'Infos Relatório'!AM$1)</f>
        <v>0</v>
      </c>
      <c r="AO464" s="13">
        <f>SUMIFS('Faturamento SP3'!$J$2:$J$692,'Faturamento SP3'!$D$2:$D$692,'Infos Relatório'!$B$406,'Faturamento SP3'!$E$2:$E$692,'Infos Relatório'!$B464,'Faturamento SP3'!$Z$2:$Z$692,'Infos Relatório'!AM$1)</f>
        <v>0</v>
      </c>
      <c r="AP464" s="14">
        <f>SUMIFS('Faturamento SP3'!$O$2:$O$692,'Faturamento SP3'!$D$2:$D$692,'Infos Relatório'!$B$406,'Faturamento SP3'!$E$2:$E$692,'Infos Relatório'!$B464,'Faturamento SP3'!$Z$2:$Z$692,'Infos Relatório'!AM$1,'Faturamento SP3'!$T$2:$T$692,"Sim")+SUMIFS('Faturamento SP3'!$P$2:$P$692,'Faturamento SP3'!$D$2:$D$692,'Infos Relatório'!$B$406,'Faturamento SP3'!$E$2:$E$692,'Infos Relatório'!$B464,'Faturamento SP3'!$Z$2:$Z$692,'Infos Relatório'!AM$1,'Faturamento SP3'!$T$2:$T$692,"Sim")</f>
        <v>0</v>
      </c>
      <c r="AQ464" s="27" t="e">
        <f t="shared" si="163"/>
        <v>#DIV/0!</v>
      </c>
      <c r="AR464" s="24">
        <f>SUMIFS('Faturamento SP3'!$H$2:$H$692,'Faturamento SP3'!$D$2:$D$692,'Infos Relatório'!$B$406,'Faturamento SP3'!$E$2:$E$692,'Infos Relatório'!$B464,'Faturamento SP3'!$Z$2:$Z$692,'Infos Relatório'!AM$1)</f>
        <v>0</v>
      </c>
      <c r="AS464" s="23">
        <f>COUNTIFS('Faturamento SP3'!$D$2:$D$692,'Infos Relatório'!$B$406,'Faturamento SP3'!$E$2:$E$692,'Infos Relatório'!$B464,'Faturamento SP3'!$Z$2:$Z$692,'Infos Relatório'!AS$1)</f>
        <v>0</v>
      </c>
      <c r="AT464" s="13">
        <f>SUMIFS('Faturamento SP3'!$G$2:$G$692,'Faturamento SP3'!$D$2:$D$692,'Infos Relatório'!$B$406,'Faturamento SP3'!$E$2:$E$692,'Infos Relatório'!$B464,'Faturamento SP3'!$Z$2:$Z$692,'Infos Relatório'!AS$1)</f>
        <v>0</v>
      </c>
      <c r="AU464" s="13">
        <f>SUMIFS('Faturamento SP3'!$J$2:$J$692,'Faturamento SP3'!$D$2:$D$692,'Infos Relatório'!$B$406,'Faturamento SP3'!$E$2:$E$692,'Infos Relatório'!$B464,'Faturamento SP3'!$Z$2:$Z$692,'Infos Relatório'!AS$1)</f>
        <v>0</v>
      </c>
      <c r="AV464" s="14">
        <f>SUMIFS('Faturamento SP3'!$O$2:$O$692,'Faturamento SP3'!$D$2:$D$692,'Infos Relatório'!$B$406,'Faturamento SP3'!$E$2:$E$692,'Infos Relatório'!$B464,'Faturamento SP3'!$Z$2:$Z$692,'Infos Relatório'!AS$1,'Faturamento SP3'!$T$2:$T$692,"Sim")+SUMIFS('Faturamento SP3'!$P$2:$P$692,'Faturamento SP3'!$D$2:$D$692,'Infos Relatório'!$B$406,'Faturamento SP3'!$E$2:$E$692,'Infos Relatório'!$B464,'Faturamento SP3'!$Z$2:$Z$692,'Infos Relatório'!AS$1,'Faturamento SP3'!$T$2:$T$692,"Sim")</f>
        <v>0</v>
      </c>
      <c r="AW464" s="27" t="e">
        <f t="shared" si="164"/>
        <v>#DIV/0!</v>
      </c>
      <c r="AX464" s="24">
        <f>SUMIFS('Faturamento SP3'!$H$2:$H$692,'Faturamento SP3'!$D$2:$D$692,'Infos Relatório'!$B$406,'Faturamento SP3'!$E$2:$E$692,'Infos Relatório'!$B464,'Faturamento SP3'!$Z$2:$Z$692,'Infos Relatório'!AS$1)</f>
        <v>0</v>
      </c>
      <c r="AY464" s="23">
        <f>COUNTIFS('Faturamento SP3'!$D$2:$D$692,'Infos Relatório'!$B$406,'Faturamento SP3'!$E$2:$E$692,'Infos Relatório'!$B464,'Faturamento SP3'!$Z$2:$Z$692,'Infos Relatório'!AY$1)</f>
        <v>0</v>
      </c>
      <c r="AZ464" s="13">
        <f>SUMIFS('Faturamento SP3'!$G$2:$G$692,'Faturamento SP3'!$D$2:$D$692,'Infos Relatório'!$B$406,'Faturamento SP3'!$E$2:$E$692,'Infos Relatório'!$B464,'Faturamento SP3'!$Z$2:$Z$692,'Infos Relatório'!AY$1)</f>
        <v>0</v>
      </c>
      <c r="BA464" s="13">
        <f>SUMIFS('Faturamento SP3'!$J$2:$J$692,'Faturamento SP3'!$D$2:$D$692,'Infos Relatório'!$B$406,'Faturamento SP3'!$E$2:$E$692,'Infos Relatório'!$B464,'Faturamento SP3'!$Z$2:$Z$692,'Infos Relatório'!AY$1)</f>
        <v>0</v>
      </c>
      <c r="BB464" s="14">
        <f>SUMIFS('Faturamento SP3'!$O$2:$O$692,'Faturamento SP3'!$D$2:$D$692,'Infos Relatório'!$B$406,'Faturamento SP3'!$E$2:$E$692,'Infos Relatório'!$B464,'Faturamento SP3'!$Z$2:$Z$692,'Infos Relatório'!AY$1,'Faturamento SP3'!$T$2:$T$692,"Sim")+SUMIFS('Faturamento SP3'!$P$2:$P$692,'Faturamento SP3'!$D$2:$D$692,'Infos Relatório'!$B$406,'Faturamento SP3'!$E$2:$E$692,'Infos Relatório'!$B464,'Faturamento SP3'!$Z$2:$Z$692,'Infos Relatório'!AY$1,'Faturamento SP3'!$T$2:$T$692,"Sim")</f>
        <v>0</v>
      </c>
      <c r="BC464" s="27" t="e">
        <f t="shared" si="165"/>
        <v>#DIV/0!</v>
      </c>
      <c r="BD464" s="24">
        <f>SUMIFS('Faturamento SP3'!$H$2:$H$692,'Faturamento SP3'!$D$2:$D$692,'Infos Relatório'!$B$406,'Faturamento SP3'!$E$2:$E$692,'Infos Relatório'!$B464,'Faturamento SP3'!$Z$2:$Z$692,'Infos Relatório'!AY$1)</f>
        <v>0</v>
      </c>
      <c r="BE464" s="23">
        <f>COUNTIFS('Faturamento SP3'!$D$2:$D$692,'Infos Relatório'!$B$406,'Faturamento SP3'!$E$2:$E$692,'Infos Relatório'!$B464,'Faturamento SP3'!$Z$2:$Z$692,'Infos Relatório'!BE$1)</f>
        <v>0</v>
      </c>
      <c r="BF464" s="13">
        <f>SUMIFS('Faturamento SP3'!$G$2:$G$692,'Faturamento SP3'!$D$2:$D$692,'Infos Relatório'!$B$406,'Faturamento SP3'!$E$2:$E$692,'Infos Relatório'!$B464,'Faturamento SP3'!$Z$2:$Z$692,'Infos Relatório'!BE$1)</f>
        <v>0</v>
      </c>
      <c r="BG464" s="13">
        <f>SUMIFS('Faturamento SP3'!$J$2:$J$692,'Faturamento SP3'!$D$2:$D$692,'Infos Relatório'!$B$406,'Faturamento SP3'!$E$2:$E$692,'Infos Relatório'!$B464,'Faturamento SP3'!$Z$2:$Z$692,'Infos Relatório'!BE$1)</f>
        <v>0</v>
      </c>
      <c r="BH464" s="14">
        <f>SUMIFS('Faturamento SP3'!$O$2:$O$692,'Faturamento SP3'!$D$2:$D$692,'Infos Relatório'!$B$406,'Faturamento SP3'!$E$2:$E$692,'Infos Relatório'!$B464,'Faturamento SP3'!$Z$2:$Z$692,'Infos Relatório'!BE$1,'Faturamento SP3'!$T$2:$T$692,"Sim")+SUMIFS('Faturamento SP3'!$P$2:$P$692,'Faturamento SP3'!$D$2:$D$692,'Infos Relatório'!$B$406,'Faturamento SP3'!$E$2:$E$692,'Infos Relatório'!$B464,'Faturamento SP3'!$Z$2:$Z$692,'Infos Relatório'!BE$1,'Faturamento SP3'!$T$2:$T$692,"Sim")</f>
        <v>0</v>
      </c>
      <c r="BI464" s="27" t="e">
        <f t="shared" si="166"/>
        <v>#DIV/0!</v>
      </c>
      <c r="BJ464" s="24">
        <f>SUMIFS('Faturamento SP3'!$H$2:$H$692,'Faturamento SP3'!$D$2:$D$692,'Infos Relatório'!$B$406,'Faturamento SP3'!$E$2:$E$692,'Infos Relatório'!$B464,'Faturamento SP3'!$Z$2:$Z$692,'Infos Relatório'!BE$1)</f>
        <v>0</v>
      </c>
      <c r="BK464" s="23">
        <f>COUNTIFS('Faturamento SP3'!$D$2:$D$692,'Infos Relatório'!$B$406,'Faturamento SP3'!$E$2:$E$692,'Infos Relatório'!$B464,'Faturamento SP3'!$Z$2:$Z$692,'Infos Relatório'!BK$1)</f>
        <v>0</v>
      </c>
      <c r="BL464" s="13">
        <f>SUMIFS('Faturamento SP3'!$G$2:$G$692,'Faturamento SP3'!$D$2:$D$692,'Infos Relatório'!$B$406,'Faturamento SP3'!$E$2:$E$692,'Infos Relatório'!$B464,'Faturamento SP3'!$Z$2:$Z$692,'Infos Relatório'!BK$1)</f>
        <v>0</v>
      </c>
      <c r="BM464" s="13">
        <f>SUMIFS('Faturamento SP3'!$J$2:$J$692,'Faturamento SP3'!$D$2:$D$692,'Infos Relatório'!$B$406,'Faturamento SP3'!$E$2:$E$692,'Infos Relatório'!$B464,'Faturamento SP3'!$Z$2:$Z$692,'Infos Relatório'!BK$1)</f>
        <v>0</v>
      </c>
      <c r="BN464" s="14">
        <f>SUMIFS('Faturamento SP3'!$O$2:$O$692,'Faturamento SP3'!$D$2:$D$692,'Infos Relatório'!$B$406,'Faturamento SP3'!$E$2:$E$692,'Infos Relatório'!$B464,'Faturamento SP3'!$Z$2:$Z$692,'Infos Relatório'!BK$1,'Faturamento SP3'!$T$2:$T$692,"Sim")+SUMIFS('Faturamento SP3'!$P$2:$P$692,'Faturamento SP3'!$D$2:$D$692,'Infos Relatório'!$B$406,'Faturamento SP3'!$E$2:$E$692,'Infos Relatório'!$B464,'Faturamento SP3'!$Z$2:$Z$692,'Infos Relatório'!BK$1,'Faturamento SP3'!$T$2:$T$692,"Sim")</f>
        <v>0</v>
      </c>
      <c r="BO464" s="27" t="e">
        <f t="shared" si="167"/>
        <v>#DIV/0!</v>
      </c>
      <c r="BP464" s="24">
        <f>SUMIFS('Faturamento SP3'!$H$2:$H$692,'Faturamento SP3'!$D$2:$D$692,'Infos Relatório'!$B$406,'Faturamento SP3'!$E$2:$E$692,'Infos Relatório'!$B464,'Faturamento SP3'!$Z$2:$Z$692,'Infos Relatório'!BK$1)</f>
        <v>0</v>
      </c>
      <c r="BQ464" s="23">
        <f>COUNTIFS('Faturamento SP3'!$D$2:$D$692,'Infos Relatório'!$B$406,'Faturamento SP3'!$E$2:$E$692,'Infos Relatório'!$B464,'Faturamento SP3'!$Z$2:$Z$692,'Infos Relatório'!BQ$1)</f>
        <v>0</v>
      </c>
      <c r="BR464" s="13">
        <f>SUMIFS('Faturamento SP3'!$G$2:$G$692,'Faturamento SP3'!$D$2:$D$692,'Infos Relatório'!$B$406,'Faturamento SP3'!$E$2:$E$692,'Infos Relatório'!$B464,'Faturamento SP3'!$Z$2:$Z$692,'Infos Relatório'!BQ$1)</f>
        <v>0</v>
      </c>
      <c r="BS464" s="13">
        <f>SUMIFS('Faturamento SP3'!$J$2:$J$692,'Faturamento SP3'!$D$2:$D$692,'Infos Relatório'!$B$406,'Faturamento SP3'!$E$2:$E$692,'Infos Relatório'!$B464,'Faturamento SP3'!$Z$2:$Z$692,'Infos Relatório'!BQ$1)</f>
        <v>0</v>
      </c>
      <c r="BT464" s="14">
        <f>SUMIFS('Faturamento SP3'!$O$2:$O$692,'Faturamento SP3'!$D$2:$D$692,'Infos Relatório'!$B$406,'Faturamento SP3'!$E$2:$E$692,'Infos Relatório'!$B464,'Faturamento SP3'!$Z$2:$Z$692,'Infos Relatório'!BQ$1,'Faturamento SP3'!$T$2:$T$692,"Sim")+SUMIFS('Faturamento SP3'!$P$2:$P$692,'Faturamento SP3'!$D$2:$D$692,'Infos Relatório'!$B$406,'Faturamento SP3'!$E$2:$E$692,'Infos Relatório'!$B464,'Faturamento SP3'!$Z$2:$Z$692,'Infos Relatório'!BQ$1,'Faturamento SP3'!$T$2:$T$692,"Sim")</f>
        <v>0</v>
      </c>
      <c r="BU464" s="27" t="e">
        <f t="shared" si="168"/>
        <v>#DIV/0!</v>
      </c>
      <c r="BV464" s="24">
        <f>SUMIFS('Faturamento SP3'!$H$2:$H$692,'Faturamento SP3'!$D$2:$D$692,'Infos Relatório'!$B$406,'Faturamento SP3'!$E$2:$E$692,'Infos Relatório'!$B464,'Faturamento SP3'!$Z$2:$Z$692,'Infos Relatório'!BQ$1)</f>
        <v>0</v>
      </c>
    </row>
    <row r="465" spans="2:74">
      <c r="B465" s="17" t="s">
        <v>65</v>
      </c>
      <c r="C465" s="23">
        <f>COUNTIFS('Faturamento SP3'!$D$2:$D$692,'Infos Relatório'!$B$406,'Faturamento SP3'!$E$2:$E$692,'Infos Relatório'!$B465,'Faturamento SP3'!$Z$2:$Z$692,'Infos Relatório'!C$1)</f>
        <v>0</v>
      </c>
      <c r="D465" s="13">
        <f>SUMIFS('Faturamento SP3'!$G$2:$G$692,'Faturamento SP3'!$D$2:$D$692,'Infos Relatório'!$B$406,'Faturamento SP3'!$E$2:$E$692,'Infos Relatório'!$B465,'Faturamento SP3'!$Z$2:$Z$692,'Infos Relatório'!C$1)</f>
        <v>0</v>
      </c>
      <c r="E465" s="13">
        <f>SUMIFS('Faturamento SP3'!$J$2:$J$692,'Faturamento SP3'!$D$2:$D$692,'Infos Relatório'!$B$406,'Faturamento SP3'!$E$2:$E$692,'Infos Relatório'!$B465,'Faturamento SP3'!$Z$2:$Z$692,'Infos Relatório'!C$1)</f>
        <v>0</v>
      </c>
      <c r="F465" s="14">
        <f>SUMIFS('Faturamento SP3'!$O$2:$O$692,'Faturamento SP3'!$D$2:$D$692,'Infos Relatório'!$B$406,'Faturamento SP3'!$E$2:$E$692,'Infos Relatório'!$B465,'Faturamento SP3'!$Z$2:$Z$692,'Infos Relatório'!C$1,'Faturamento SP3'!$T$2:$T$692,"Sim")+SUMIFS('Faturamento SP3'!$P$2:$P$692,'Faturamento SP3'!$D$2:$D$692,'Infos Relatório'!$B$406,'Faturamento SP3'!$E$2:$E$692,'Infos Relatório'!$B465,'Faturamento SP3'!$Z$2:$Z$692,'Infos Relatório'!C$1,'Faturamento SP3'!$T$2:$T$692,"Sim")</f>
        <v>0</v>
      </c>
      <c r="G465" s="27" t="e">
        <f t="shared" si="157"/>
        <v>#DIV/0!</v>
      </c>
      <c r="H465" s="24">
        <f>SUMIFS('Faturamento SP3'!$H$2:$H$692,'Faturamento SP3'!$D$2:$D$692,'Infos Relatório'!$B$406,'Faturamento SP3'!$E$2:$E$692,'Infos Relatório'!$B465,'Faturamento SP3'!$Z$2:$Z$692,'Infos Relatório'!C$1)</f>
        <v>0</v>
      </c>
      <c r="I465" s="23">
        <f>COUNTIFS('Faturamento SP3'!$D$2:$D$692,'Infos Relatório'!$B$406,'Faturamento SP3'!$E$2:$E$692,'Infos Relatório'!$B465,'Faturamento SP3'!$Z$2:$Z$692,'Infos Relatório'!I$1)</f>
        <v>0</v>
      </c>
      <c r="J465" s="13">
        <f>SUMIFS('Faturamento SP3'!$G$2:$G$692,'Faturamento SP3'!$D$2:$D$692,'Infos Relatório'!$B$406,'Faturamento SP3'!$E$2:$E$692,'Infos Relatório'!$B465,'Faturamento SP3'!$Z$2:$Z$692,'Infos Relatório'!I$1)</f>
        <v>0</v>
      </c>
      <c r="K465" s="13">
        <f>SUMIFS('Faturamento SP3'!$J$2:$J$692,'Faturamento SP3'!$D$2:$D$692,'Infos Relatório'!$B$406,'Faturamento SP3'!$E$2:$E$692,'Infos Relatório'!$B465,'Faturamento SP3'!$Z$2:$Z$692,'Infos Relatório'!I$1)</f>
        <v>0</v>
      </c>
      <c r="L465" s="14">
        <f>SUMIFS('Faturamento SP3'!$O$2:$O$692,'Faturamento SP3'!$D$2:$D$692,'Infos Relatório'!$B$406,'Faturamento SP3'!$E$2:$E$692,'Infos Relatório'!$B465,'Faturamento SP3'!$Z$2:$Z$692,'Infos Relatório'!I$1,'Faturamento SP3'!$T$2:$T$692,"Sim")+SUMIFS('Faturamento SP3'!$P$2:$P$692,'Faturamento SP3'!$D$2:$D$692,'Infos Relatório'!$B$406,'Faturamento SP3'!$E$2:$E$692,'Infos Relatório'!$B465,'Faturamento SP3'!$Z$2:$Z$692,'Infos Relatório'!I$1,'Faturamento SP3'!$T$2:$T$692,"Sim")</f>
        <v>0</v>
      </c>
      <c r="M465" s="27" t="e">
        <f t="shared" si="158"/>
        <v>#DIV/0!</v>
      </c>
      <c r="N465" s="24">
        <f>SUMIFS('Faturamento SP3'!$H$2:$H$692,'Faturamento SP3'!$D$2:$D$692,'Infos Relatório'!$B$406,'Faturamento SP3'!$E$2:$E$692,'Infos Relatório'!$B465,'Faturamento SP3'!$Z$2:$Z$692,'Infos Relatório'!I$1)</f>
        <v>0</v>
      </c>
      <c r="O465" s="23">
        <f>COUNTIFS('Faturamento SP3'!$D$2:$D$692,'Infos Relatório'!$B$406,'Faturamento SP3'!$E$2:$E$692,'Infos Relatório'!$B465,'Faturamento SP3'!$Z$2:$Z$692,'Infos Relatório'!O$1)</f>
        <v>0</v>
      </c>
      <c r="P465" s="13">
        <f>SUMIFS('Faturamento SP3'!$G$2:$G$692,'Faturamento SP3'!$D$2:$D$692,'Infos Relatório'!$B$406,'Faturamento SP3'!$E$2:$E$692,'Infos Relatório'!$B465,'Faturamento SP3'!$Z$2:$Z$692,'Infos Relatório'!O$1)</f>
        <v>0</v>
      </c>
      <c r="Q465" s="13">
        <f>SUMIFS('Faturamento SP3'!$J$2:$J$692,'Faturamento SP3'!$D$2:$D$692,'Infos Relatório'!$B$406,'Faturamento SP3'!$E$2:$E$692,'Infos Relatório'!$B465,'Faturamento SP3'!$Z$2:$Z$692,'Infos Relatório'!O$1)</f>
        <v>0</v>
      </c>
      <c r="R465" s="14">
        <f>SUMIFS('Faturamento SP3'!$O$2:$O$692,'Faturamento SP3'!$D$2:$D$692,'Infos Relatório'!$B$406,'Faturamento SP3'!$E$2:$E$692,'Infos Relatório'!$B465,'Faturamento SP3'!$Z$2:$Z$692,'Infos Relatório'!O$1,'Faturamento SP3'!$T$2:$T$692,"Sim")+SUMIFS('Faturamento SP3'!$P$2:$P$692,'Faturamento SP3'!$D$2:$D$692,'Infos Relatório'!$B$406,'Faturamento SP3'!$E$2:$E$692,'Infos Relatório'!$B465,'Faturamento SP3'!$Z$2:$Z$692,'Infos Relatório'!O$1,'Faturamento SP3'!$T$2:$T$692,"Sim")</f>
        <v>0</v>
      </c>
      <c r="S465" s="27" t="e">
        <f t="shared" si="159"/>
        <v>#DIV/0!</v>
      </c>
      <c r="T465" s="24">
        <f>SUMIFS('Faturamento SP3'!$H$2:$H$692,'Faturamento SP3'!$D$2:$D$692,'Infos Relatório'!$B$406,'Faturamento SP3'!$E$2:$E$692,'Infos Relatório'!$B465,'Faturamento SP3'!$Z$2:$Z$692,'Infos Relatório'!O$1)</f>
        <v>0</v>
      </c>
      <c r="U465" s="23">
        <f>COUNTIFS('Faturamento SP3'!$D$2:$D$692,'Infos Relatório'!$B$406,'Faturamento SP3'!$E$2:$E$692,'Infos Relatório'!$B465,'Faturamento SP3'!$Z$2:$Z$692,'Infos Relatório'!U$1)</f>
        <v>0</v>
      </c>
      <c r="V465" s="13">
        <f>SUMIFS('Faturamento SP3'!$G$2:$G$692,'Faturamento SP3'!$D$2:$D$692,'Infos Relatório'!$B$406,'Faturamento SP3'!$E$2:$E$692,'Infos Relatório'!$B465,'Faturamento SP3'!$Z$2:$Z$692,'Infos Relatório'!U$1)</f>
        <v>0</v>
      </c>
      <c r="W465" s="13">
        <f>SUMIFS('Faturamento SP3'!$J$2:$J$692,'Faturamento SP3'!$D$2:$D$692,'Infos Relatório'!$B$406,'Faturamento SP3'!$E$2:$E$692,'Infos Relatório'!$B465,'Faturamento SP3'!$Z$2:$Z$692,'Infos Relatório'!U$1)</f>
        <v>0</v>
      </c>
      <c r="X465" s="14">
        <f>SUMIFS('Faturamento SP3'!$O$2:$O$692,'Faturamento SP3'!$D$2:$D$692,'Infos Relatório'!$B$406,'Faturamento SP3'!$E$2:$E$692,'Infos Relatório'!$B465,'Faturamento SP3'!$Z$2:$Z$692,'Infos Relatório'!U$1,'Faturamento SP3'!$T$2:$T$692,"Sim")+SUMIFS('Faturamento SP3'!$P$2:$P$692,'Faturamento SP3'!$D$2:$D$692,'Infos Relatório'!$B$406,'Faturamento SP3'!$E$2:$E$692,'Infos Relatório'!$B465,'Faturamento SP3'!$Z$2:$Z$692,'Infos Relatório'!U$1,'Faturamento SP3'!$T$2:$T$692,"Sim")</f>
        <v>0</v>
      </c>
      <c r="Y465" s="27" t="e">
        <f t="shared" si="160"/>
        <v>#DIV/0!</v>
      </c>
      <c r="Z465" s="24">
        <f>SUMIFS('Faturamento SP3'!$H$2:$H$692,'Faturamento SP3'!$D$2:$D$692,'Infos Relatório'!$B$406,'Faturamento SP3'!$E$2:$E$692,'Infos Relatório'!$B465,'Faturamento SP3'!$Z$2:$Z$692,'Infos Relatório'!U$1)</f>
        <v>0</v>
      </c>
      <c r="AA465" s="23">
        <f>COUNTIFS('Faturamento SP3'!$D$2:$D$692,'Infos Relatório'!$B$406,'Faturamento SP3'!$E$2:$E$692,'Infos Relatório'!$B465,'Faturamento SP3'!$Z$2:$Z$692,'Infos Relatório'!AA$1)</f>
        <v>0</v>
      </c>
      <c r="AB465" s="13">
        <f>SUMIFS('Faturamento SP3'!$G$2:$G$692,'Faturamento SP3'!$D$2:$D$692,'Infos Relatório'!$B$406,'Faturamento SP3'!$E$2:$E$692,'Infos Relatório'!$B465,'Faturamento SP3'!$Z$2:$Z$692,'Infos Relatório'!AA$1)</f>
        <v>0</v>
      </c>
      <c r="AC465" s="13">
        <f>SUMIFS('Faturamento SP3'!$J$2:$J$692,'Faturamento SP3'!$D$2:$D$692,'Infos Relatório'!$B$406,'Faturamento SP3'!$E$2:$E$692,'Infos Relatório'!$B465,'Faturamento SP3'!$Z$2:$Z$692,'Infos Relatório'!AA$1)</f>
        <v>0</v>
      </c>
      <c r="AD465" s="14">
        <f>SUMIFS('Faturamento SP3'!$O$2:$O$692,'Faturamento SP3'!$D$2:$D$692,'Infos Relatório'!$B$406,'Faturamento SP3'!$E$2:$E$692,'Infos Relatório'!$B465,'Faturamento SP3'!$Z$2:$Z$692,'Infos Relatório'!AA$1,'Faturamento SP3'!$T$2:$T$692,"Sim")+SUMIFS('Faturamento SP3'!$P$2:$P$692,'Faturamento SP3'!$D$2:$D$692,'Infos Relatório'!$B$406,'Faturamento SP3'!$E$2:$E$692,'Infos Relatório'!$B465,'Faturamento SP3'!$Z$2:$Z$692,'Infos Relatório'!AA$1,'Faturamento SP3'!$T$2:$T$692,"Sim")</f>
        <v>0</v>
      </c>
      <c r="AE465" s="27" t="e">
        <f t="shared" si="161"/>
        <v>#DIV/0!</v>
      </c>
      <c r="AF465" s="24">
        <f>SUMIFS('Faturamento SP3'!$H$2:$H$692,'Faturamento SP3'!$D$2:$D$692,'Infos Relatório'!$B$406,'Faturamento SP3'!$E$2:$E$692,'Infos Relatório'!$B465,'Faturamento SP3'!$Z$2:$Z$692,'Infos Relatório'!AA$1)</f>
        <v>0</v>
      </c>
      <c r="AG465" s="23">
        <f>COUNTIFS('Faturamento SP3'!$D$2:$D$692,'Infos Relatório'!$B$406,'Faturamento SP3'!$E$2:$E$692,'Infos Relatório'!$B465,'Faturamento SP3'!$Z$2:$Z$692,'Infos Relatório'!AG$1)</f>
        <v>0</v>
      </c>
      <c r="AH465" s="13">
        <f>SUMIFS('Faturamento SP3'!$G$2:$G$692,'Faturamento SP3'!$D$2:$D$692,'Infos Relatório'!$B$406,'Faturamento SP3'!$E$2:$E$692,'Infos Relatório'!$B465,'Faturamento SP3'!$Z$2:$Z$692,'Infos Relatório'!AG$1)</f>
        <v>0</v>
      </c>
      <c r="AI465" s="13">
        <f>SUMIFS('Faturamento SP3'!$J$2:$J$692,'Faturamento SP3'!$D$2:$D$692,'Infos Relatório'!$B$406,'Faturamento SP3'!$E$2:$E$692,'Infos Relatório'!$B465,'Faturamento SP3'!$Z$2:$Z$692,'Infos Relatório'!AG$1)</f>
        <v>0</v>
      </c>
      <c r="AJ465" s="14">
        <f>SUMIFS('Faturamento SP3'!$O$2:$O$692,'Faturamento SP3'!$D$2:$D$692,'Infos Relatório'!$B$406,'Faturamento SP3'!$E$2:$E$692,'Infos Relatório'!$B465,'Faturamento SP3'!$Z$2:$Z$692,'Infos Relatório'!AG$1,'Faturamento SP3'!$T$2:$T$692,"Sim")+SUMIFS('Faturamento SP3'!$P$2:$P$692,'Faturamento SP3'!$D$2:$D$692,'Infos Relatório'!$B$406,'Faturamento SP3'!$E$2:$E$692,'Infos Relatório'!$B465,'Faturamento SP3'!$Z$2:$Z$692,'Infos Relatório'!AG$1,'Faturamento SP3'!$T$2:$T$692,"Sim")</f>
        <v>0</v>
      </c>
      <c r="AK465" s="27" t="e">
        <f t="shared" si="162"/>
        <v>#DIV/0!</v>
      </c>
      <c r="AL465" s="24">
        <f>SUMIFS('Faturamento SP3'!$H$2:$H$692,'Faturamento SP3'!$D$2:$D$692,'Infos Relatório'!$B$406,'Faturamento SP3'!$E$2:$E$692,'Infos Relatório'!$B465,'Faturamento SP3'!$Z$2:$Z$692,'Infos Relatório'!AG$1)</f>
        <v>0</v>
      </c>
      <c r="AM465" s="23">
        <f>COUNTIFS('Faturamento SP3'!$D$2:$D$692,'Infos Relatório'!$B$406,'Faturamento SP3'!$E$2:$E$692,'Infos Relatório'!$B465,'Faturamento SP3'!$Z$2:$Z$692,'Infos Relatório'!AM$1)</f>
        <v>0</v>
      </c>
      <c r="AN465" s="13">
        <f>SUMIFS('Faturamento SP3'!$G$2:$G$692,'Faturamento SP3'!$D$2:$D$692,'Infos Relatório'!$B$406,'Faturamento SP3'!$E$2:$E$692,'Infos Relatório'!$B465,'Faturamento SP3'!$Z$2:$Z$692,'Infos Relatório'!AM$1)</f>
        <v>0</v>
      </c>
      <c r="AO465" s="13">
        <f>SUMIFS('Faturamento SP3'!$J$2:$J$692,'Faturamento SP3'!$D$2:$D$692,'Infos Relatório'!$B$406,'Faturamento SP3'!$E$2:$E$692,'Infos Relatório'!$B465,'Faturamento SP3'!$Z$2:$Z$692,'Infos Relatório'!AM$1)</f>
        <v>0</v>
      </c>
      <c r="AP465" s="14">
        <f>SUMIFS('Faturamento SP3'!$O$2:$O$692,'Faturamento SP3'!$D$2:$D$692,'Infos Relatório'!$B$406,'Faturamento SP3'!$E$2:$E$692,'Infos Relatório'!$B465,'Faturamento SP3'!$Z$2:$Z$692,'Infos Relatório'!AM$1,'Faturamento SP3'!$T$2:$T$692,"Sim")+SUMIFS('Faturamento SP3'!$P$2:$P$692,'Faturamento SP3'!$D$2:$D$692,'Infos Relatório'!$B$406,'Faturamento SP3'!$E$2:$E$692,'Infos Relatório'!$B465,'Faturamento SP3'!$Z$2:$Z$692,'Infos Relatório'!AM$1,'Faturamento SP3'!$T$2:$T$692,"Sim")</f>
        <v>0</v>
      </c>
      <c r="AQ465" s="27" t="e">
        <f t="shared" si="163"/>
        <v>#DIV/0!</v>
      </c>
      <c r="AR465" s="24">
        <f>SUMIFS('Faturamento SP3'!$H$2:$H$692,'Faturamento SP3'!$D$2:$D$692,'Infos Relatório'!$B$406,'Faturamento SP3'!$E$2:$E$692,'Infos Relatório'!$B465,'Faturamento SP3'!$Z$2:$Z$692,'Infos Relatório'!AM$1)</f>
        <v>0</v>
      </c>
      <c r="AS465" s="23">
        <f>COUNTIFS('Faturamento SP3'!$D$2:$D$692,'Infos Relatório'!$B$406,'Faturamento SP3'!$E$2:$E$692,'Infos Relatório'!$B465,'Faturamento SP3'!$Z$2:$Z$692,'Infos Relatório'!AS$1)</f>
        <v>0</v>
      </c>
      <c r="AT465" s="13">
        <f>SUMIFS('Faturamento SP3'!$G$2:$G$692,'Faturamento SP3'!$D$2:$D$692,'Infos Relatório'!$B$406,'Faturamento SP3'!$E$2:$E$692,'Infos Relatório'!$B465,'Faturamento SP3'!$Z$2:$Z$692,'Infos Relatório'!AS$1)</f>
        <v>0</v>
      </c>
      <c r="AU465" s="13">
        <f>SUMIFS('Faturamento SP3'!$J$2:$J$692,'Faturamento SP3'!$D$2:$D$692,'Infos Relatório'!$B$406,'Faturamento SP3'!$E$2:$E$692,'Infos Relatório'!$B465,'Faturamento SP3'!$Z$2:$Z$692,'Infos Relatório'!AS$1)</f>
        <v>0</v>
      </c>
      <c r="AV465" s="14">
        <f>SUMIFS('Faturamento SP3'!$O$2:$O$692,'Faturamento SP3'!$D$2:$D$692,'Infos Relatório'!$B$406,'Faturamento SP3'!$E$2:$E$692,'Infos Relatório'!$B465,'Faturamento SP3'!$Z$2:$Z$692,'Infos Relatório'!AS$1,'Faturamento SP3'!$T$2:$T$692,"Sim")+SUMIFS('Faturamento SP3'!$P$2:$P$692,'Faturamento SP3'!$D$2:$D$692,'Infos Relatório'!$B$406,'Faturamento SP3'!$E$2:$E$692,'Infos Relatório'!$B465,'Faturamento SP3'!$Z$2:$Z$692,'Infos Relatório'!AS$1,'Faturamento SP3'!$T$2:$T$692,"Sim")</f>
        <v>0</v>
      </c>
      <c r="AW465" s="27" t="e">
        <f t="shared" si="164"/>
        <v>#DIV/0!</v>
      </c>
      <c r="AX465" s="24">
        <f>SUMIFS('Faturamento SP3'!$H$2:$H$692,'Faturamento SP3'!$D$2:$D$692,'Infos Relatório'!$B$406,'Faturamento SP3'!$E$2:$E$692,'Infos Relatório'!$B465,'Faturamento SP3'!$Z$2:$Z$692,'Infos Relatório'!AS$1)</f>
        <v>0</v>
      </c>
      <c r="AY465" s="23">
        <f>COUNTIFS('Faturamento SP3'!$D$2:$D$692,'Infos Relatório'!$B$406,'Faturamento SP3'!$E$2:$E$692,'Infos Relatório'!$B465,'Faturamento SP3'!$Z$2:$Z$692,'Infos Relatório'!AY$1)</f>
        <v>0</v>
      </c>
      <c r="AZ465" s="13">
        <f>SUMIFS('Faturamento SP3'!$G$2:$G$692,'Faturamento SP3'!$D$2:$D$692,'Infos Relatório'!$B$406,'Faturamento SP3'!$E$2:$E$692,'Infos Relatório'!$B465,'Faturamento SP3'!$Z$2:$Z$692,'Infos Relatório'!AY$1)</f>
        <v>0</v>
      </c>
      <c r="BA465" s="13">
        <f>SUMIFS('Faturamento SP3'!$J$2:$J$692,'Faturamento SP3'!$D$2:$D$692,'Infos Relatório'!$B$406,'Faturamento SP3'!$E$2:$E$692,'Infos Relatório'!$B465,'Faturamento SP3'!$Z$2:$Z$692,'Infos Relatório'!AY$1)</f>
        <v>0</v>
      </c>
      <c r="BB465" s="14">
        <f>SUMIFS('Faturamento SP3'!$O$2:$O$692,'Faturamento SP3'!$D$2:$D$692,'Infos Relatório'!$B$406,'Faturamento SP3'!$E$2:$E$692,'Infos Relatório'!$B465,'Faturamento SP3'!$Z$2:$Z$692,'Infos Relatório'!AY$1,'Faturamento SP3'!$T$2:$T$692,"Sim")+SUMIFS('Faturamento SP3'!$P$2:$P$692,'Faturamento SP3'!$D$2:$D$692,'Infos Relatório'!$B$406,'Faturamento SP3'!$E$2:$E$692,'Infos Relatório'!$B465,'Faturamento SP3'!$Z$2:$Z$692,'Infos Relatório'!AY$1,'Faturamento SP3'!$T$2:$T$692,"Sim")</f>
        <v>0</v>
      </c>
      <c r="BC465" s="27" t="e">
        <f t="shared" si="165"/>
        <v>#DIV/0!</v>
      </c>
      <c r="BD465" s="24">
        <f>SUMIFS('Faturamento SP3'!$H$2:$H$692,'Faturamento SP3'!$D$2:$D$692,'Infos Relatório'!$B$406,'Faturamento SP3'!$E$2:$E$692,'Infos Relatório'!$B465,'Faturamento SP3'!$Z$2:$Z$692,'Infos Relatório'!AY$1)</f>
        <v>0</v>
      </c>
      <c r="BE465" s="23">
        <f>COUNTIFS('Faturamento SP3'!$D$2:$D$692,'Infos Relatório'!$B$406,'Faturamento SP3'!$E$2:$E$692,'Infos Relatório'!$B465,'Faturamento SP3'!$Z$2:$Z$692,'Infos Relatório'!BE$1)</f>
        <v>0</v>
      </c>
      <c r="BF465" s="13">
        <f>SUMIFS('Faturamento SP3'!$G$2:$G$692,'Faturamento SP3'!$D$2:$D$692,'Infos Relatório'!$B$406,'Faturamento SP3'!$E$2:$E$692,'Infos Relatório'!$B465,'Faturamento SP3'!$Z$2:$Z$692,'Infos Relatório'!BE$1)</f>
        <v>0</v>
      </c>
      <c r="BG465" s="13">
        <f>SUMIFS('Faturamento SP3'!$J$2:$J$692,'Faturamento SP3'!$D$2:$D$692,'Infos Relatório'!$B$406,'Faturamento SP3'!$E$2:$E$692,'Infos Relatório'!$B465,'Faturamento SP3'!$Z$2:$Z$692,'Infos Relatório'!BE$1)</f>
        <v>0</v>
      </c>
      <c r="BH465" s="14">
        <f>SUMIFS('Faturamento SP3'!$O$2:$O$692,'Faturamento SP3'!$D$2:$D$692,'Infos Relatório'!$B$406,'Faturamento SP3'!$E$2:$E$692,'Infos Relatório'!$B465,'Faturamento SP3'!$Z$2:$Z$692,'Infos Relatório'!BE$1,'Faturamento SP3'!$T$2:$T$692,"Sim")+SUMIFS('Faturamento SP3'!$P$2:$P$692,'Faturamento SP3'!$D$2:$D$692,'Infos Relatório'!$B$406,'Faturamento SP3'!$E$2:$E$692,'Infos Relatório'!$B465,'Faturamento SP3'!$Z$2:$Z$692,'Infos Relatório'!BE$1,'Faturamento SP3'!$T$2:$T$692,"Sim")</f>
        <v>0</v>
      </c>
      <c r="BI465" s="27" t="e">
        <f t="shared" si="166"/>
        <v>#DIV/0!</v>
      </c>
      <c r="BJ465" s="24">
        <f>SUMIFS('Faturamento SP3'!$H$2:$H$692,'Faturamento SP3'!$D$2:$D$692,'Infos Relatório'!$B$406,'Faturamento SP3'!$E$2:$E$692,'Infos Relatório'!$B465,'Faturamento SP3'!$Z$2:$Z$692,'Infos Relatório'!BE$1)</f>
        <v>0</v>
      </c>
      <c r="BK465" s="23">
        <f>COUNTIFS('Faturamento SP3'!$D$2:$D$692,'Infos Relatório'!$B$406,'Faturamento SP3'!$E$2:$E$692,'Infos Relatório'!$B465,'Faturamento SP3'!$Z$2:$Z$692,'Infos Relatório'!BK$1)</f>
        <v>0</v>
      </c>
      <c r="BL465" s="13">
        <f>SUMIFS('Faturamento SP3'!$G$2:$G$692,'Faturamento SP3'!$D$2:$D$692,'Infos Relatório'!$B$406,'Faturamento SP3'!$E$2:$E$692,'Infos Relatório'!$B465,'Faturamento SP3'!$Z$2:$Z$692,'Infos Relatório'!BK$1)</f>
        <v>0</v>
      </c>
      <c r="BM465" s="13">
        <f>SUMIFS('Faturamento SP3'!$J$2:$J$692,'Faturamento SP3'!$D$2:$D$692,'Infos Relatório'!$B$406,'Faturamento SP3'!$E$2:$E$692,'Infos Relatório'!$B465,'Faturamento SP3'!$Z$2:$Z$692,'Infos Relatório'!BK$1)</f>
        <v>0</v>
      </c>
      <c r="BN465" s="14">
        <f>SUMIFS('Faturamento SP3'!$O$2:$O$692,'Faturamento SP3'!$D$2:$D$692,'Infos Relatório'!$B$406,'Faturamento SP3'!$E$2:$E$692,'Infos Relatório'!$B465,'Faturamento SP3'!$Z$2:$Z$692,'Infos Relatório'!BK$1,'Faturamento SP3'!$T$2:$T$692,"Sim")+SUMIFS('Faturamento SP3'!$P$2:$P$692,'Faturamento SP3'!$D$2:$D$692,'Infos Relatório'!$B$406,'Faturamento SP3'!$E$2:$E$692,'Infos Relatório'!$B465,'Faturamento SP3'!$Z$2:$Z$692,'Infos Relatório'!BK$1,'Faturamento SP3'!$T$2:$T$692,"Sim")</f>
        <v>0</v>
      </c>
      <c r="BO465" s="27" t="e">
        <f t="shared" si="167"/>
        <v>#DIV/0!</v>
      </c>
      <c r="BP465" s="24">
        <f>SUMIFS('Faturamento SP3'!$H$2:$H$692,'Faturamento SP3'!$D$2:$D$692,'Infos Relatório'!$B$406,'Faturamento SP3'!$E$2:$E$692,'Infos Relatório'!$B465,'Faturamento SP3'!$Z$2:$Z$692,'Infos Relatório'!BK$1)</f>
        <v>0</v>
      </c>
      <c r="BQ465" s="23">
        <f>COUNTIFS('Faturamento SP3'!$D$2:$D$692,'Infos Relatório'!$B$406,'Faturamento SP3'!$E$2:$E$692,'Infos Relatório'!$B465,'Faturamento SP3'!$Z$2:$Z$692,'Infos Relatório'!BQ$1)</f>
        <v>0</v>
      </c>
      <c r="BR465" s="13">
        <f>SUMIFS('Faturamento SP3'!$G$2:$G$692,'Faturamento SP3'!$D$2:$D$692,'Infos Relatório'!$B$406,'Faturamento SP3'!$E$2:$E$692,'Infos Relatório'!$B465,'Faturamento SP3'!$Z$2:$Z$692,'Infos Relatório'!BQ$1)</f>
        <v>0</v>
      </c>
      <c r="BS465" s="13">
        <f>SUMIFS('Faturamento SP3'!$J$2:$J$692,'Faturamento SP3'!$D$2:$D$692,'Infos Relatório'!$B$406,'Faturamento SP3'!$E$2:$E$692,'Infos Relatório'!$B465,'Faturamento SP3'!$Z$2:$Z$692,'Infos Relatório'!BQ$1)</f>
        <v>0</v>
      </c>
      <c r="BT465" s="14">
        <f>SUMIFS('Faturamento SP3'!$O$2:$O$692,'Faturamento SP3'!$D$2:$D$692,'Infos Relatório'!$B$406,'Faturamento SP3'!$E$2:$E$692,'Infos Relatório'!$B465,'Faturamento SP3'!$Z$2:$Z$692,'Infos Relatório'!BQ$1,'Faturamento SP3'!$T$2:$T$692,"Sim")+SUMIFS('Faturamento SP3'!$P$2:$P$692,'Faturamento SP3'!$D$2:$D$692,'Infos Relatório'!$B$406,'Faturamento SP3'!$E$2:$E$692,'Infos Relatório'!$B465,'Faturamento SP3'!$Z$2:$Z$692,'Infos Relatório'!BQ$1,'Faturamento SP3'!$T$2:$T$692,"Sim")</f>
        <v>0</v>
      </c>
      <c r="BU465" s="27" t="e">
        <f t="shared" si="168"/>
        <v>#DIV/0!</v>
      </c>
      <c r="BV465" s="24">
        <f>SUMIFS('Faturamento SP3'!$H$2:$H$692,'Faturamento SP3'!$D$2:$D$692,'Infos Relatório'!$B$406,'Faturamento SP3'!$E$2:$E$692,'Infos Relatório'!$B465,'Faturamento SP3'!$Z$2:$Z$692,'Infos Relatório'!BQ$1)</f>
        <v>0</v>
      </c>
    </row>
    <row r="466" spans="2:74">
      <c r="B466" s="17" t="s">
        <v>66</v>
      </c>
      <c r="C466" s="23">
        <f>COUNTIFS('Faturamento SP3'!$D$2:$D$692,'Infos Relatório'!$B$406,'Faturamento SP3'!$E$2:$E$692,'Infos Relatório'!$B466,'Faturamento SP3'!$Z$2:$Z$692,'Infos Relatório'!C$1)</f>
        <v>0</v>
      </c>
      <c r="D466" s="13">
        <f>SUMIFS('Faturamento SP3'!$G$2:$G$692,'Faturamento SP3'!$D$2:$D$692,'Infos Relatório'!$B$406,'Faturamento SP3'!$E$2:$E$692,'Infos Relatório'!$B466,'Faturamento SP3'!$Z$2:$Z$692,'Infos Relatório'!C$1)</f>
        <v>0</v>
      </c>
      <c r="E466" s="13">
        <f>SUMIFS('Faturamento SP3'!$J$2:$J$692,'Faturamento SP3'!$D$2:$D$692,'Infos Relatório'!$B$406,'Faturamento SP3'!$E$2:$E$692,'Infos Relatório'!$B466,'Faturamento SP3'!$Z$2:$Z$692,'Infos Relatório'!C$1)</f>
        <v>0</v>
      </c>
      <c r="F466" s="14">
        <f>SUMIFS('Faturamento SP3'!$O$2:$O$692,'Faturamento SP3'!$D$2:$D$692,'Infos Relatório'!$B$406,'Faturamento SP3'!$E$2:$E$692,'Infos Relatório'!$B466,'Faturamento SP3'!$Z$2:$Z$692,'Infos Relatório'!C$1,'Faturamento SP3'!$T$2:$T$692,"Sim")+SUMIFS('Faturamento SP3'!$P$2:$P$692,'Faturamento SP3'!$D$2:$D$692,'Infos Relatório'!$B$406,'Faturamento SP3'!$E$2:$E$692,'Infos Relatório'!$B466,'Faturamento SP3'!$Z$2:$Z$692,'Infos Relatório'!C$1,'Faturamento SP3'!$T$2:$T$692,"Sim")</f>
        <v>0</v>
      </c>
      <c r="G466" s="27" t="e">
        <f t="shared" si="157"/>
        <v>#DIV/0!</v>
      </c>
      <c r="H466" s="24">
        <f>SUMIFS('Faturamento SP3'!$H$2:$H$692,'Faturamento SP3'!$D$2:$D$692,'Infos Relatório'!$B$406,'Faturamento SP3'!$E$2:$E$692,'Infos Relatório'!$B466,'Faturamento SP3'!$Z$2:$Z$692,'Infos Relatório'!C$1)</f>
        <v>0</v>
      </c>
      <c r="I466" s="23">
        <f>COUNTIFS('Faturamento SP3'!$D$2:$D$692,'Infos Relatório'!$B$406,'Faturamento SP3'!$E$2:$E$692,'Infos Relatório'!$B466,'Faturamento SP3'!$Z$2:$Z$692,'Infos Relatório'!I$1)</f>
        <v>0</v>
      </c>
      <c r="J466" s="13">
        <f>SUMIFS('Faturamento SP3'!$G$2:$G$692,'Faturamento SP3'!$D$2:$D$692,'Infos Relatório'!$B$406,'Faturamento SP3'!$E$2:$E$692,'Infos Relatório'!$B466,'Faturamento SP3'!$Z$2:$Z$692,'Infos Relatório'!I$1)</f>
        <v>0</v>
      </c>
      <c r="K466" s="13">
        <f>SUMIFS('Faturamento SP3'!$J$2:$J$692,'Faturamento SP3'!$D$2:$D$692,'Infos Relatório'!$B$406,'Faturamento SP3'!$E$2:$E$692,'Infos Relatório'!$B466,'Faturamento SP3'!$Z$2:$Z$692,'Infos Relatório'!I$1)</f>
        <v>0</v>
      </c>
      <c r="L466" s="14">
        <f>SUMIFS('Faturamento SP3'!$O$2:$O$692,'Faturamento SP3'!$D$2:$D$692,'Infos Relatório'!$B$406,'Faturamento SP3'!$E$2:$E$692,'Infos Relatório'!$B466,'Faturamento SP3'!$Z$2:$Z$692,'Infos Relatório'!I$1,'Faturamento SP3'!$T$2:$T$692,"Sim")+SUMIFS('Faturamento SP3'!$P$2:$P$692,'Faturamento SP3'!$D$2:$D$692,'Infos Relatório'!$B$406,'Faturamento SP3'!$E$2:$E$692,'Infos Relatório'!$B466,'Faturamento SP3'!$Z$2:$Z$692,'Infos Relatório'!I$1,'Faturamento SP3'!$T$2:$T$692,"Sim")</f>
        <v>0</v>
      </c>
      <c r="M466" s="27" t="e">
        <f t="shared" si="158"/>
        <v>#DIV/0!</v>
      </c>
      <c r="N466" s="24">
        <f>SUMIFS('Faturamento SP3'!$H$2:$H$692,'Faturamento SP3'!$D$2:$D$692,'Infos Relatório'!$B$406,'Faturamento SP3'!$E$2:$E$692,'Infos Relatório'!$B466,'Faturamento SP3'!$Z$2:$Z$692,'Infos Relatório'!I$1)</f>
        <v>0</v>
      </c>
      <c r="O466" s="23">
        <f>COUNTIFS('Faturamento SP3'!$D$2:$D$692,'Infos Relatório'!$B$406,'Faturamento SP3'!$E$2:$E$692,'Infos Relatório'!$B466,'Faturamento SP3'!$Z$2:$Z$692,'Infos Relatório'!O$1)</f>
        <v>0</v>
      </c>
      <c r="P466" s="13">
        <f>SUMIFS('Faturamento SP3'!$G$2:$G$692,'Faturamento SP3'!$D$2:$D$692,'Infos Relatório'!$B$406,'Faturamento SP3'!$E$2:$E$692,'Infos Relatório'!$B466,'Faturamento SP3'!$Z$2:$Z$692,'Infos Relatório'!O$1)</f>
        <v>0</v>
      </c>
      <c r="Q466" s="13">
        <f>SUMIFS('Faturamento SP3'!$J$2:$J$692,'Faturamento SP3'!$D$2:$D$692,'Infos Relatório'!$B$406,'Faturamento SP3'!$E$2:$E$692,'Infos Relatório'!$B466,'Faturamento SP3'!$Z$2:$Z$692,'Infos Relatório'!O$1)</f>
        <v>0</v>
      </c>
      <c r="R466" s="14">
        <f>SUMIFS('Faturamento SP3'!$O$2:$O$692,'Faturamento SP3'!$D$2:$D$692,'Infos Relatório'!$B$406,'Faturamento SP3'!$E$2:$E$692,'Infos Relatório'!$B466,'Faturamento SP3'!$Z$2:$Z$692,'Infos Relatório'!O$1,'Faturamento SP3'!$T$2:$T$692,"Sim")+SUMIFS('Faturamento SP3'!$P$2:$P$692,'Faturamento SP3'!$D$2:$D$692,'Infos Relatório'!$B$406,'Faturamento SP3'!$E$2:$E$692,'Infos Relatório'!$B466,'Faturamento SP3'!$Z$2:$Z$692,'Infos Relatório'!O$1,'Faturamento SP3'!$T$2:$T$692,"Sim")</f>
        <v>0</v>
      </c>
      <c r="S466" s="27" t="e">
        <f t="shared" si="159"/>
        <v>#DIV/0!</v>
      </c>
      <c r="T466" s="24">
        <f>SUMIFS('Faturamento SP3'!$H$2:$H$692,'Faturamento SP3'!$D$2:$D$692,'Infos Relatório'!$B$406,'Faturamento SP3'!$E$2:$E$692,'Infos Relatório'!$B466,'Faturamento SP3'!$Z$2:$Z$692,'Infos Relatório'!O$1)</f>
        <v>0</v>
      </c>
      <c r="U466" s="23">
        <f>COUNTIFS('Faturamento SP3'!$D$2:$D$692,'Infos Relatório'!$B$406,'Faturamento SP3'!$E$2:$E$692,'Infos Relatório'!$B466,'Faturamento SP3'!$Z$2:$Z$692,'Infos Relatório'!U$1)</f>
        <v>0</v>
      </c>
      <c r="V466" s="13">
        <f>SUMIFS('Faturamento SP3'!$G$2:$G$692,'Faturamento SP3'!$D$2:$D$692,'Infos Relatório'!$B$406,'Faturamento SP3'!$E$2:$E$692,'Infos Relatório'!$B466,'Faturamento SP3'!$Z$2:$Z$692,'Infos Relatório'!U$1)</f>
        <v>0</v>
      </c>
      <c r="W466" s="13">
        <f>SUMIFS('Faturamento SP3'!$J$2:$J$692,'Faturamento SP3'!$D$2:$D$692,'Infos Relatório'!$B$406,'Faturamento SP3'!$E$2:$E$692,'Infos Relatório'!$B466,'Faturamento SP3'!$Z$2:$Z$692,'Infos Relatório'!U$1)</f>
        <v>0</v>
      </c>
      <c r="X466" s="14">
        <f>SUMIFS('Faturamento SP3'!$O$2:$O$692,'Faturamento SP3'!$D$2:$D$692,'Infos Relatório'!$B$406,'Faturamento SP3'!$E$2:$E$692,'Infos Relatório'!$B466,'Faturamento SP3'!$Z$2:$Z$692,'Infos Relatório'!U$1,'Faturamento SP3'!$T$2:$T$692,"Sim")+SUMIFS('Faturamento SP3'!$P$2:$P$692,'Faturamento SP3'!$D$2:$D$692,'Infos Relatório'!$B$406,'Faturamento SP3'!$E$2:$E$692,'Infos Relatório'!$B466,'Faturamento SP3'!$Z$2:$Z$692,'Infos Relatório'!U$1,'Faturamento SP3'!$T$2:$T$692,"Sim")</f>
        <v>0</v>
      </c>
      <c r="Y466" s="27" t="e">
        <f t="shared" si="160"/>
        <v>#DIV/0!</v>
      </c>
      <c r="Z466" s="24">
        <f>SUMIFS('Faturamento SP3'!$H$2:$H$692,'Faturamento SP3'!$D$2:$D$692,'Infos Relatório'!$B$406,'Faturamento SP3'!$E$2:$E$692,'Infos Relatório'!$B466,'Faturamento SP3'!$Z$2:$Z$692,'Infos Relatório'!U$1)</f>
        <v>0</v>
      </c>
      <c r="AA466" s="23">
        <f>COUNTIFS('Faturamento SP3'!$D$2:$D$692,'Infos Relatório'!$B$406,'Faturamento SP3'!$E$2:$E$692,'Infos Relatório'!$B466,'Faturamento SP3'!$Z$2:$Z$692,'Infos Relatório'!AA$1)</f>
        <v>0</v>
      </c>
      <c r="AB466" s="13">
        <f>SUMIFS('Faturamento SP3'!$G$2:$G$692,'Faturamento SP3'!$D$2:$D$692,'Infos Relatório'!$B$406,'Faturamento SP3'!$E$2:$E$692,'Infos Relatório'!$B466,'Faturamento SP3'!$Z$2:$Z$692,'Infos Relatório'!AA$1)</f>
        <v>0</v>
      </c>
      <c r="AC466" s="13">
        <f>SUMIFS('Faturamento SP3'!$J$2:$J$692,'Faturamento SP3'!$D$2:$D$692,'Infos Relatório'!$B$406,'Faturamento SP3'!$E$2:$E$692,'Infos Relatório'!$B466,'Faturamento SP3'!$Z$2:$Z$692,'Infos Relatório'!AA$1)</f>
        <v>0</v>
      </c>
      <c r="AD466" s="14">
        <f>SUMIFS('Faturamento SP3'!$O$2:$O$692,'Faturamento SP3'!$D$2:$D$692,'Infos Relatório'!$B$406,'Faturamento SP3'!$E$2:$E$692,'Infos Relatório'!$B466,'Faturamento SP3'!$Z$2:$Z$692,'Infos Relatório'!AA$1,'Faturamento SP3'!$T$2:$T$692,"Sim")+SUMIFS('Faturamento SP3'!$P$2:$P$692,'Faturamento SP3'!$D$2:$D$692,'Infos Relatório'!$B$406,'Faturamento SP3'!$E$2:$E$692,'Infos Relatório'!$B466,'Faturamento SP3'!$Z$2:$Z$692,'Infos Relatório'!AA$1,'Faturamento SP3'!$T$2:$T$692,"Sim")</f>
        <v>0</v>
      </c>
      <c r="AE466" s="27" t="e">
        <f t="shared" si="161"/>
        <v>#DIV/0!</v>
      </c>
      <c r="AF466" s="24">
        <f>SUMIFS('Faturamento SP3'!$H$2:$H$692,'Faturamento SP3'!$D$2:$D$692,'Infos Relatório'!$B$406,'Faturamento SP3'!$E$2:$E$692,'Infos Relatório'!$B466,'Faturamento SP3'!$Z$2:$Z$692,'Infos Relatório'!AA$1)</f>
        <v>0</v>
      </c>
      <c r="AG466" s="23">
        <f>COUNTIFS('Faturamento SP3'!$D$2:$D$692,'Infos Relatório'!$B$406,'Faturamento SP3'!$E$2:$E$692,'Infos Relatório'!$B466,'Faturamento SP3'!$Z$2:$Z$692,'Infos Relatório'!AG$1)</f>
        <v>0</v>
      </c>
      <c r="AH466" s="13">
        <f>SUMIFS('Faturamento SP3'!$G$2:$G$692,'Faturamento SP3'!$D$2:$D$692,'Infos Relatório'!$B$406,'Faturamento SP3'!$E$2:$E$692,'Infos Relatório'!$B466,'Faturamento SP3'!$Z$2:$Z$692,'Infos Relatório'!AG$1)</f>
        <v>0</v>
      </c>
      <c r="AI466" s="13">
        <f>SUMIFS('Faturamento SP3'!$J$2:$J$692,'Faturamento SP3'!$D$2:$D$692,'Infos Relatório'!$B$406,'Faturamento SP3'!$E$2:$E$692,'Infos Relatório'!$B466,'Faturamento SP3'!$Z$2:$Z$692,'Infos Relatório'!AG$1)</f>
        <v>0</v>
      </c>
      <c r="AJ466" s="14">
        <f>SUMIFS('Faturamento SP3'!$O$2:$O$692,'Faturamento SP3'!$D$2:$D$692,'Infos Relatório'!$B$406,'Faturamento SP3'!$E$2:$E$692,'Infos Relatório'!$B466,'Faturamento SP3'!$Z$2:$Z$692,'Infos Relatório'!AG$1,'Faturamento SP3'!$T$2:$T$692,"Sim")+SUMIFS('Faturamento SP3'!$P$2:$P$692,'Faturamento SP3'!$D$2:$D$692,'Infos Relatório'!$B$406,'Faturamento SP3'!$E$2:$E$692,'Infos Relatório'!$B466,'Faturamento SP3'!$Z$2:$Z$692,'Infos Relatório'!AG$1,'Faturamento SP3'!$T$2:$T$692,"Sim")</f>
        <v>0</v>
      </c>
      <c r="AK466" s="27" t="e">
        <f t="shared" si="162"/>
        <v>#DIV/0!</v>
      </c>
      <c r="AL466" s="24">
        <f>SUMIFS('Faturamento SP3'!$H$2:$H$692,'Faturamento SP3'!$D$2:$D$692,'Infos Relatório'!$B$406,'Faturamento SP3'!$E$2:$E$692,'Infos Relatório'!$B466,'Faturamento SP3'!$Z$2:$Z$692,'Infos Relatório'!AG$1)</f>
        <v>0</v>
      </c>
      <c r="AM466" s="23">
        <f>COUNTIFS('Faturamento SP3'!$D$2:$D$692,'Infos Relatório'!$B$406,'Faturamento SP3'!$E$2:$E$692,'Infos Relatório'!$B466,'Faturamento SP3'!$Z$2:$Z$692,'Infos Relatório'!AM$1)</f>
        <v>0</v>
      </c>
      <c r="AN466" s="13">
        <f>SUMIFS('Faturamento SP3'!$G$2:$G$692,'Faturamento SP3'!$D$2:$D$692,'Infos Relatório'!$B$406,'Faturamento SP3'!$E$2:$E$692,'Infos Relatório'!$B466,'Faturamento SP3'!$Z$2:$Z$692,'Infos Relatório'!AM$1)</f>
        <v>0</v>
      </c>
      <c r="AO466" s="13">
        <f>SUMIFS('Faturamento SP3'!$J$2:$J$692,'Faturamento SP3'!$D$2:$D$692,'Infos Relatório'!$B$406,'Faturamento SP3'!$E$2:$E$692,'Infos Relatório'!$B466,'Faturamento SP3'!$Z$2:$Z$692,'Infos Relatório'!AM$1)</f>
        <v>0</v>
      </c>
      <c r="AP466" s="14">
        <f>SUMIFS('Faturamento SP3'!$O$2:$O$692,'Faturamento SP3'!$D$2:$D$692,'Infos Relatório'!$B$406,'Faturamento SP3'!$E$2:$E$692,'Infos Relatório'!$B466,'Faturamento SP3'!$Z$2:$Z$692,'Infos Relatório'!AM$1,'Faturamento SP3'!$T$2:$T$692,"Sim")+SUMIFS('Faturamento SP3'!$P$2:$P$692,'Faturamento SP3'!$D$2:$D$692,'Infos Relatório'!$B$406,'Faturamento SP3'!$E$2:$E$692,'Infos Relatório'!$B466,'Faturamento SP3'!$Z$2:$Z$692,'Infos Relatório'!AM$1,'Faturamento SP3'!$T$2:$T$692,"Sim")</f>
        <v>0</v>
      </c>
      <c r="AQ466" s="27" t="e">
        <f t="shared" si="163"/>
        <v>#DIV/0!</v>
      </c>
      <c r="AR466" s="24">
        <f>SUMIFS('Faturamento SP3'!$H$2:$H$692,'Faturamento SP3'!$D$2:$D$692,'Infos Relatório'!$B$406,'Faturamento SP3'!$E$2:$E$692,'Infos Relatório'!$B466,'Faturamento SP3'!$Z$2:$Z$692,'Infos Relatório'!AM$1)</f>
        <v>0</v>
      </c>
      <c r="AS466" s="23">
        <f>COUNTIFS('Faturamento SP3'!$D$2:$D$692,'Infos Relatório'!$B$406,'Faturamento SP3'!$E$2:$E$692,'Infos Relatório'!$B466,'Faturamento SP3'!$Z$2:$Z$692,'Infos Relatório'!AS$1)</f>
        <v>0</v>
      </c>
      <c r="AT466" s="13">
        <f>SUMIFS('Faturamento SP3'!$G$2:$G$692,'Faturamento SP3'!$D$2:$D$692,'Infos Relatório'!$B$406,'Faturamento SP3'!$E$2:$E$692,'Infos Relatório'!$B466,'Faturamento SP3'!$Z$2:$Z$692,'Infos Relatório'!AS$1)</f>
        <v>0</v>
      </c>
      <c r="AU466" s="13">
        <f>SUMIFS('Faturamento SP3'!$J$2:$J$692,'Faturamento SP3'!$D$2:$D$692,'Infos Relatório'!$B$406,'Faturamento SP3'!$E$2:$E$692,'Infos Relatório'!$B466,'Faturamento SP3'!$Z$2:$Z$692,'Infos Relatório'!AS$1)</f>
        <v>0</v>
      </c>
      <c r="AV466" s="14">
        <f>SUMIFS('Faturamento SP3'!$O$2:$O$692,'Faturamento SP3'!$D$2:$D$692,'Infos Relatório'!$B$406,'Faturamento SP3'!$E$2:$E$692,'Infos Relatório'!$B466,'Faturamento SP3'!$Z$2:$Z$692,'Infos Relatório'!AS$1,'Faturamento SP3'!$T$2:$T$692,"Sim")+SUMIFS('Faturamento SP3'!$P$2:$P$692,'Faturamento SP3'!$D$2:$D$692,'Infos Relatório'!$B$406,'Faturamento SP3'!$E$2:$E$692,'Infos Relatório'!$B466,'Faturamento SP3'!$Z$2:$Z$692,'Infos Relatório'!AS$1,'Faturamento SP3'!$T$2:$T$692,"Sim")</f>
        <v>0</v>
      </c>
      <c r="AW466" s="27" t="e">
        <f t="shared" si="164"/>
        <v>#DIV/0!</v>
      </c>
      <c r="AX466" s="24">
        <f>SUMIFS('Faturamento SP3'!$H$2:$H$692,'Faturamento SP3'!$D$2:$D$692,'Infos Relatório'!$B$406,'Faturamento SP3'!$E$2:$E$692,'Infos Relatório'!$B466,'Faturamento SP3'!$Z$2:$Z$692,'Infos Relatório'!AS$1)</f>
        <v>0</v>
      </c>
      <c r="AY466" s="23">
        <f>COUNTIFS('Faturamento SP3'!$D$2:$D$692,'Infos Relatório'!$B$406,'Faturamento SP3'!$E$2:$E$692,'Infos Relatório'!$B466,'Faturamento SP3'!$Z$2:$Z$692,'Infos Relatório'!AY$1)</f>
        <v>0</v>
      </c>
      <c r="AZ466" s="13">
        <f>SUMIFS('Faturamento SP3'!$G$2:$G$692,'Faturamento SP3'!$D$2:$D$692,'Infos Relatório'!$B$406,'Faturamento SP3'!$E$2:$E$692,'Infos Relatório'!$B466,'Faturamento SP3'!$Z$2:$Z$692,'Infos Relatório'!AY$1)</f>
        <v>0</v>
      </c>
      <c r="BA466" s="13">
        <f>SUMIFS('Faturamento SP3'!$J$2:$J$692,'Faturamento SP3'!$D$2:$D$692,'Infos Relatório'!$B$406,'Faturamento SP3'!$E$2:$E$692,'Infos Relatório'!$B466,'Faturamento SP3'!$Z$2:$Z$692,'Infos Relatório'!AY$1)</f>
        <v>0</v>
      </c>
      <c r="BB466" s="14">
        <f>SUMIFS('Faturamento SP3'!$O$2:$O$692,'Faturamento SP3'!$D$2:$D$692,'Infos Relatório'!$B$406,'Faturamento SP3'!$E$2:$E$692,'Infos Relatório'!$B466,'Faturamento SP3'!$Z$2:$Z$692,'Infos Relatório'!AY$1,'Faturamento SP3'!$T$2:$T$692,"Sim")+SUMIFS('Faturamento SP3'!$P$2:$P$692,'Faturamento SP3'!$D$2:$D$692,'Infos Relatório'!$B$406,'Faturamento SP3'!$E$2:$E$692,'Infos Relatório'!$B466,'Faturamento SP3'!$Z$2:$Z$692,'Infos Relatório'!AY$1,'Faturamento SP3'!$T$2:$T$692,"Sim")</f>
        <v>0</v>
      </c>
      <c r="BC466" s="27" t="e">
        <f t="shared" si="165"/>
        <v>#DIV/0!</v>
      </c>
      <c r="BD466" s="24">
        <f>SUMIFS('Faturamento SP3'!$H$2:$H$692,'Faturamento SP3'!$D$2:$D$692,'Infos Relatório'!$B$406,'Faturamento SP3'!$E$2:$E$692,'Infos Relatório'!$B466,'Faturamento SP3'!$Z$2:$Z$692,'Infos Relatório'!AY$1)</f>
        <v>0</v>
      </c>
      <c r="BE466" s="23">
        <f>COUNTIFS('Faturamento SP3'!$D$2:$D$692,'Infos Relatório'!$B$406,'Faturamento SP3'!$E$2:$E$692,'Infos Relatório'!$B466,'Faturamento SP3'!$Z$2:$Z$692,'Infos Relatório'!BE$1)</f>
        <v>0</v>
      </c>
      <c r="BF466" s="13">
        <f>SUMIFS('Faturamento SP3'!$G$2:$G$692,'Faturamento SP3'!$D$2:$D$692,'Infos Relatório'!$B$406,'Faturamento SP3'!$E$2:$E$692,'Infos Relatório'!$B466,'Faturamento SP3'!$Z$2:$Z$692,'Infos Relatório'!BE$1)</f>
        <v>0</v>
      </c>
      <c r="BG466" s="13">
        <f>SUMIFS('Faturamento SP3'!$J$2:$J$692,'Faturamento SP3'!$D$2:$D$692,'Infos Relatório'!$B$406,'Faturamento SP3'!$E$2:$E$692,'Infos Relatório'!$B466,'Faturamento SP3'!$Z$2:$Z$692,'Infos Relatório'!BE$1)</f>
        <v>0</v>
      </c>
      <c r="BH466" s="14">
        <f>SUMIFS('Faturamento SP3'!$O$2:$O$692,'Faturamento SP3'!$D$2:$D$692,'Infos Relatório'!$B$406,'Faturamento SP3'!$E$2:$E$692,'Infos Relatório'!$B466,'Faturamento SP3'!$Z$2:$Z$692,'Infos Relatório'!BE$1,'Faturamento SP3'!$T$2:$T$692,"Sim")+SUMIFS('Faturamento SP3'!$P$2:$P$692,'Faturamento SP3'!$D$2:$D$692,'Infos Relatório'!$B$406,'Faturamento SP3'!$E$2:$E$692,'Infos Relatório'!$B466,'Faturamento SP3'!$Z$2:$Z$692,'Infos Relatório'!BE$1,'Faturamento SP3'!$T$2:$T$692,"Sim")</f>
        <v>0</v>
      </c>
      <c r="BI466" s="27" t="e">
        <f t="shared" si="166"/>
        <v>#DIV/0!</v>
      </c>
      <c r="BJ466" s="24">
        <f>SUMIFS('Faturamento SP3'!$H$2:$H$692,'Faturamento SP3'!$D$2:$D$692,'Infos Relatório'!$B$406,'Faturamento SP3'!$E$2:$E$692,'Infos Relatório'!$B466,'Faturamento SP3'!$Z$2:$Z$692,'Infos Relatório'!BE$1)</f>
        <v>0</v>
      </c>
      <c r="BK466" s="23">
        <f>COUNTIFS('Faturamento SP3'!$D$2:$D$692,'Infos Relatório'!$B$406,'Faturamento SP3'!$E$2:$E$692,'Infos Relatório'!$B466,'Faturamento SP3'!$Z$2:$Z$692,'Infos Relatório'!BK$1)</f>
        <v>0</v>
      </c>
      <c r="BL466" s="13">
        <f>SUMIFS('Faturamento SP3'!$G$2:$G$692,'Faturamento SP3'!$D$2:$D$692,'Infos Relatório'!$B$406,'Faturamento SP3'!$E$2:$E$692,'Infos Relatório'!$B466,'Faturamento SP3'!$Z$2:$Z$692,'Infos Relatório'!BK$1)</f>
        <v>0</v>
      </c>
      <c r="BM466" s="13">
        <f>SUMIFS('Faturamento SP3'!$J$2:$J$692,'Faturamento SP3'!$D$2:$D$692,'Infos Relatório'!$B$406,'Faturamento SP3'!$E$2:$E$692,'Infos Relatório'!$B466,'Faturamento SP3'!$Z$2:$Z$692,'Infos Relatório'!BK$1)</f>
        <v>0</v>
      </c>
      <c r="BN466" s="14">
        <f>SUMIFS('Faturamento SP3'!$O$2:$O$692,'Faturamento SP3'!$D$2:$D$692,'Infos Relatório'!$B$406,'Faturamento SP3'!$E$2:$E$692,'Infos Relatório'!$B466,'Faturamento SP3'!$Z$2:$Z$692,'Infos Relatório'!BK$1,'Faturamento SP3'!$T$2:$T$692,"Sim")+SUMIFS('Faturamento SP3'!$P$2:$P$692,'Faturamento SP3'!$D$2:$D$692,'Infos Relatório'!$B$406,'Faturamento SP3'!$E$2:$E$692,'Infos Relatório'!$B466,'Faturamento SP3'!$Z$2:$Z$692,'Infos Relatório'!BK$1,'Faturamento SP3'!$T$2:$T$692,"Sim")</f>
        <v>0</v>
      </c>
      <c r="BO466" s="27" t="e">
        <f t="shared" si="167"/>
        <v>#DIV/0!</v>
      </c>
      <c r="BP466" s="24">
        <f>SUMIFS('Faturamento SP3'!$H$2:$H$692,'Faturamento SP3'!$D$2:$D$692,'Infos Relatório'!$B$406,'Faturamento SP3'!$E$2:$E$692,'Infos Relatório'!$B466,'Faturamento SP3'!$Z$2:$Z$692,'Infos Relatório'!BK$1)</f>
        <v>0</v>
      </c>
      <c r="BQ466" s="23">
        <f>COUNTIFS('Faturamento SP3'!$D$2:$D$692,'Infos Relatório'!$B$406,'Faturamento SP3'!$E$2:$E$692,'Infos Relatório'!$B466,'Faturamento SP3'!$Z$2:$Z$692,'Infos Relatório'!BQ$1)</f>
        <v>0</v>
      </c>
      <c r="BR466" s="13">
        <f>SUMIFS('Faturamento SP3'!$G$2:$G$692,'Faturamento SP3'!$D$2:$D$692,'Infos Relatório'!$B$406,'Faturamento SP3'!$E$2:$E$692,'Infos Relatório'!$B466,'Faturamento SP3'!$Z$2:$Z$692,'Infos Relatório'!BQ$1)</f>
        <v>0</v>
      </c>
      <c r="BS466" s="13">
        <f>SUMIFS('Faturamento SP3'!$J$2:$J$692,'Faturamento SP3'!$D$2:$D$692,'Infos Relatório'!$B$406,'Faturamento SP3'!$E$2:$E$692,'Infos Relatório'!$B466,'Faturamento SP3'!$Z$2:$Z$692,'Infos Relatório'!BQ$1)</f>
        <v>0</v>
      </c>
      <c r="BT466" s="14">
        <f>SUMIFS('Faturamento SP3'!$O$2:$O$692,'Faturamento SP3'!$D$2:$D$692,'Infos Relatório'!$B$406,'Faturamento SP3'!$E$2:$E$692,'Infos Relatório'!$B466,'Faturamento SP3'!$Z$2:$Z$692,'Infos Relatório'!BQ$1,'Faturamento SP3'!$T$2:$T$692,"Sim")+SUMIFS('Faturamento SP3'!$P$2:$P$692,'Faturamento SP3'!$D$2:$D$692,'Infos Relatório'!$B$406,'Faturamento SP3'!$E$2:$E$692,'Infos Relatório'!$B466,'Faturamento SP3'!$Z$2:$Z$692,'Infos Relatório'!BQ$1,'Faturamento SP3'!$T$2:$T$692,"Sim")</f>
        <v>0</v>
      </c>
      <c r="BU466" s="27" t="e">
        <f t="shared" si="168"/>
        <v>#DIV/0!</v>
      </c>
      <c r="BV466" s="24">
        <f>SUMIFS('Faturamento SP3'!$H$2:$H$692,'Faturamento SP3'!$D$2:$D$692,'Infos Relatório'!$B$406,'Faturamento SP3'!$E$2:$E$692,'Infos Relatório'!$B466,'Faturamento SP3'!$Z$2:$Z$692,'Infos Relatório'!BQ$1)</f>
        <v>0</v>
      </c>
    </row>
    <row r="467" spans="2:74">
      <c r="B467" s="17" t="s">
        <v>67</v>
      </c>
      <c r="C467" s="23">
        <f>COUNTIFS('Faturamento SP3'!$D$2:$D$692,'Infos Relatório'!$B$406,'Faturamento SP3'!$E$2:$E$692,'Infos Relatório'!$B467,'Faturamento SP3'!$Z$2:$Z$692,'Infos Relatório'!C$1)</f>
        <v>0</v>
      </c>
      <c r="D467" s="13">
        <f>SUMIFS('Faturamento SP3'!$G$2:$G$692,'Faturamento SP3'!$D$2:$D$692,'Infos Relatório'!$B$406,'Faturamento SP3'!$E$2:$E$692,'Infos Relatório'!$B467,'Faturamento SP3'!$Z$2:$Z$692,'Infos Relatório'!C$1)</f>
        <v>0</v>
      </c>
      <c r="E467" s="13">
        <f>SUMIFS('Faturamento SP3'!$J$2:$J$692,'Faturamento SP3'!$D$2:$D$692,'Infos Relatório'!$B$406,'Faturamento SP3'!$E$2:$E$692,'Infos Relatório'!$B467,'Faturamento SP3'!$Z$2:$Z$692,'Infos Relatório'!C$1)</f>
        <v>0</v>
      </c>
      <c r="F467" s="14">
        <f>SUMIFS('Faturamento SP3'!$O$2:$O$692,'Faturamento SP3'!$D$2:$D$692,'Infos Relatório'!$B$406,'Faturamento SP3'!$E$2:$E$692,'Infos Relatório'!$B467,'Faturamento SP3'!$Z$2:$Z$692,'Infos Relatório'!C$1,'Faturamento SP3'!$T$2:$T$692,"Sim")+SUMIFS('Faturamento SP3'!$P$2:$P$692,'Faturamento SP3'!$D$2:$D$692,'Infos Relatório'!$B$406,'Faturamento SP3'!$E$2:$E$692,'Infos Relatório'!$B467,'Faturamento SP3'!$Z$2:$Z$692,'Infos Relatório'!C$1,'Faturamento SP3'!$T$2:$T$692,"Sim")</f>
        <v>0</v>
      </c>
      <c r="G467" s="27" t="e">
        <f t="shared" si="157"/>
        <v>#DIV/0!</v>
      </c>
      <c r="H467" s="24">
        <f>SUMIFS('Faturamento SP3'!$H$2:$H$692,'Faturamento SP3'!$D$2:$D$692,'Infos Relatório'!$B$406,'Faturamento SP3'!$E$2:$E$692,'Infos Relatório'!$B467,'Faturamento SP3'!$Z$2:$Z$692,'Infos Relatório'!C$1)</f>
        <v>0</v>
      </c>
      <c r="I467" s="23">
        <f>COUNTIFS('Faturamento SP3'!$D$2:$D$692,'Infos Relatório'!$B$406,'Faturamento SP3'!$E$2:$E$692,'Infos Relatório'!$B467,'Faturamento SP3'!$Z$2:$Z$692,'Infos Relatório'!I$1)</f>
        <v>0</v>
      </c>
      <c r="J467" s="13">
        <f>SUMIFS('Faturamento SP3'!$G$2:$G$692,'Faturamento SP3'!$D$2:$D$692,'Infos Relatório'!$B$406,'Faturamento SP3'!$E$2:$E$692,'Infos Relatório'!$B467,'Faturamento SP3'!$Z$2:$Z$692,'Infos Relatório'!I$1)</f>
        <v>0</v>
      </c>
      <c r="K467" s="13">
        <f>SUMIFS('Faturamento SP3'!$J$2:$J$692,'Faturamento SP3'!$D$2:$D$692,'Infos Relatório'!$B$406,'Faturamento SP3'!$E$2:$E$692,'Infos Relatório'!$B467,'Faturamento SP3'!$Z$2:$Z$692,'Infos Relatório'!I$1)</f>
        <v>0</v>
      </c>
      <c r="L467" s="14">
        <f>SUMIFS('Faturamento SP3'!$O$2:$O$692,'Faturamento SP3'!$D$2:$D$692,'Infos Relatório'!$B$406,'Faturamento SP3'!$E$2:$E$692,'Infos Relatório'!$B467,'Faturamento SP3'!$Z$2:$Z$692,'Infos Relatório'!I$1,'Faturamento SP3'!$T$2:$T$692,"Sim")+SUMIFS('Faturamento SP3'!$P$2:$P$692,'Faturamento SP3'!$D$2:$D$692,'Infos Relatório'!$B$406,'Faturamento SP3'!$E$2:$E$692,'Infos Relatório'!$B467,'Faturamento SP3'!$Z$2:$Z$692,'Infos Relatório'!I$1,'Faturamento SP3'!$T$2:$T$692,"Sim")</f>
        <v>0</v>
      </c>
      <c r="M467" s="27" t="e">
        <f t="shared" si="158"/>
        <v>#DIV/0!</v>
      </c>
      <c r="N467" s="24">
        <f>SUMIFS('Faturamento SP3'!$H$2:$H$692,'Faturamento SP3'!$D$2:$D$692,'Infos Relatório'!$B$406,'Faturamento SP3'!$E$2:$E$692,'Infos Relatório'!$B467,'Faturamento SP3'!$Z$2:$Z$692,'Infos Relatório'!I$1)</f>
        <v>0</v>
      </c>
      <c r="O467" s="23">
        <f>COUNTIFS('Faturamento SP3'!$D$2:$D$692,'Infos Relatório'!$B$406,'Faturamento SP3'!$E$2:$E$692,'Infos Relatório'!$B467,'Faturamento SP3'!$Z$2:$Z$692,'Infos Relatório'!O$1)</f>
        <v>0</v>
      </c>
      <c r="P467" s="13">
        <f>SUMIFS('Faturamento SP3'!$G$2:$G$692,'Faturamento SP3'!$D$2:$D$692,'Infos Relatório'!$B$406,'Faturamento SP3'!$E$2:$E$692,'Infos Relatório'!$B467,'Faturamento SP3'!$Z$2:$Z$692,'Infos Relatório'!O$1)</f>
        <v>0</v>
      </c>
      <c r="Q467" s="13">
        <f>SUMIFS('Faturamento SP3'!$J$2:$J$692,'Faturamento SP3'!$D$2:$D$692,'Infos Relatório'!$B$406,'Faturamento SP3'!$E$2:$E$692,'Infos Relatório'!$B467,'Faturamento SP3'!$Z$2:$Z$692,'Infos Relatório'!O$1)</f>
        <v>0</v>
      </c>
      <c r="R467" s="14">
        <f>SUMIFS('Faturamento SP3'!$O$2:$O$692,'Faturamento SP3'!$D$2:$D$692,'Infos Relatório'!$B$406,'Faturamento SP3'!$E$2:$E$692,'Infos Relatório'!$B467,'Faturamento SP3'!$Z$2:$Z$692,'Infos Relatório'!O$1,'Faturamento SP3'!$T$2:$T$692,"Sim")+SUMIFS('Faturamento SP3'!$P$2:$P$692,'Faturamento SP3'!$D$2:$D$692,'Infos Relatório'!$B$406,'Faturamento SP3'!$E$2:$E$692,'Infos Relatório'!$B467,'Faturamento SP3'!$Z$2:$Z$692,'Infos Relatório'!O$1,'Faturamento SP3'!$T$2:$T$692,"Sim")</f>
        <v>0</v>
      </c>
      <c r="S467" s="27" t="e">
        <f t="shared" si="159"/>
        <v>#DIV/0!</v>
      </c>
      <c r="T467" s="24">
        <f>SUMIFS('Faturamento SP3'!$H$2:$H$692,'Faturamento SP3'!$D$2:$D$692,'Infos Relatório'!$B$406,'Faturamento SP3'!$E$2:$E$692,'Infos Relatório'!$B467,'Faturamento SP3'!$Z$2:$Z$692,'Infos Relatório'!O$1)</f>
        <v>0</v>
      </c>
      <c r="U467" s="23">
        <f>COUNTIFS('Faturamento SP3'!$D$2:$D$692,'Infos Relatório'!$B$406,'Faturamento SP3'!$E$2:$E$692,'Infos Relatório'!$B467,'Faturamento SP3'!$Z$2:$Z$692,'Infos Relatório'!U$1)</f>
        <v>0</v>
      </c>
      <c r="V467" s="13">
        <f>SUMIFS('Faturamento SP3'!$G$2:$G$692,'Faturamento SP3'!$D$2:$D$692,'Infos Relatório'!$B$406,'Faturamento SP3'!$E$2:$E$692,'Infos Relatório'!$B467,'Faturamento SP3'!$Z$2:$Z$692,'Infos Relatório'!U$1)</f>
        <v>0</v>
      </c>
      <c r="W467" s="13">
        <f>SUMIFS('Faturamento SP3'!$J$2:$J$692,'Faturamento SP3'!$D$2:$D$692,'Infos Relatório'!$B$406,'Faturamento SP3'!$E$2:$E$692,'Infos Relatório'!$B467,'Faturamento SP3'!$Z$2:$Z$692,'Infos Relatório'!U$1)</f>
        <v>0</v>
      </c>
      <c r="X467" s="14">
        <f>SUMIFS('Faturamento SP3'!$O$2:$O$692,'Faturamento SP3'!$D$2:$D$692,'Infos Relatório'!$B$406,'Faturamento SP3'!$E$2:$E$692,'Infos Relatório'!$B467,'Faturamento SP3'!$Z$2:$Z$692,'Infos Relatório'!U$1,'Faturamento SP3'!$T$2:$T$692,"Sim")+SUMIFS('Faturamento SP3'!$P$2:$P$692,'Faturamento SP3'!$D$2:$D$692,'Infos Relatório'!$B$406,'Faturamento SP3'!$E$2:$E$692,'Infos Relatório'!$B467,'Faturamento SP3'!$Z$2:$Z$692,'Infos Relatório'!U$1,'Faturamento SP3'!$T$2:$T$692,"Sim")</f>
        <v>0</v>
      </c>
      <c r="Y467" s="27" t="e">
        <f t="shared" si="160"/>
        <v>#DIV/0!</v>
      </c>
      <c r="Z467" s="24">
        <f>SUMIFS('Faturamento SP3'!$H$2:$H$692,'Faturamento SP3'!$D$2:$D$692,'Infos Relatório'!$B$406,'Faturamento SP3'!$E$2:$E$692,'Infos Relatório'!$B467,'Faturamento SP3'!$Z$2:$Z$692,'Infos Relatório'!U$1)</f>
        <v>0</v>
      </c>
      <c r="AA467" s="23">
        <f>COUNTIFS('Faturamento SP3'!$D$2:$D$692,'Infos Relatório'!$B$406,'Faturamento SP3'!$E$2:$E$692,'Infos Relatório'!$B467,'Faturamento SP3'!$Z$2:$Z$692,'Infos Relatório'!AA$1)</f>
        <v>0</v>
      </c>
      <c r="AB467" s="13">
        <f>SUMIFS('Faturamento SP3'!$G$2:$G$692,'Faturamento SP3'!$D$2:$D$692,'Infos Relatório'!$B$406,'Faturamento SP3'!$E$2:$E$692,'Infos Relatório'!$B467,'Faturamento SP3'!$Z$2:$Z$692,'Infos Relatório'!AA$1)</f>
        <v>0</v>
      </c>
      <c r="AC467" s="13">
        <f>SUMIFS('Faturamento SP3'!$J$2:$J$692,'Faturamento SP3'!$D$2:$D$692,'Infos Relatório'!$B$406,'Faturamento SP3'!$E$2:$E$692,'Infos Relatório'!$B467,'Faturamento SP3'!$Z$2:$Z$692,'Infos Relatório'!AA$1)</f>
        <v>0</v>
      </c>
      <c r="AD467" s="14">
        <f>SUMIFS('Faturamento SP3'!$O$2:$O$692,'Faturamento SP3'!$D$2:$D$692,'Infos Relatório'!$B$406,'Faturamento SP3'!$E$2:$E$692,'Infos Relatório'!$B467,'Faturamento SP3'!$Z$2:$Z$692,'Infos Relatório'!AA$1,'Faturamento SP3'!$T$2:$T$692,"Sim")+SUMIFS('Faturamento SP3'!$P$2:$P$692,'Faturamento SP3'!$D$2:$D$692,'Infos Relatório'!$B$406,'Faturamento SP3'!$E$2:$E$692,'Infos Relatório'!$B467,'Faturamento SP3'!$Z$2:$Z$692,'Infos Relatório'!AA$1,'Faturamento SP3'!$T$2:$T$692,"Sim")</f>
        <v>0</v>
      </c>
      <c r="AE467" s="27" t="e">
        <f t="shared" si="161"/>
        <v>#DIV/0!</v>
      </c>
      <c r="AF467" s="24">
        <f>SUMIFS('Faturamento SP3'!$H$2:$H$692,'Faturamento SP3'!$D$2:$D$692,'Infos Relatório'!$B$406,'Faturamento SP3'!$E$2:$E$692,'Infos Relatório'!$B467,'Faturamento SP3'!$Z$2:$Z$692,'Infos Relatório'!AA$1)</f>
        <v>0</v>
      </c>
      <c r="AG467" s="23">
        <f>COUNTIFS('Faturamento SP3'!$D$2:$D$692,'Infos Relatório'!$B$406,'Faturamento SP3'!$E$2:$E$692,'Infos Relatório'!$B467,'Faturamento SP3'!$Z$2:$Z$692,'Infos Relatório'!AG$1)</f>
        <v>0</v>
      </c>
      <c r="AH467" s="13">
        <f>SUMIFS('Faturamento SP3'!$G$2:$G$692,'Faturamento SP3'!$D$2:$D$692,'Infos Relatório'!$B$406,'Faturamento SP3'!$E$2:$E$692,'Infos Relatório'!$B467,'Faturamento SP3'!$Z$2:$Z$692,'Infos Relatório'!AG$1)</f>
        <v>0</v>
      </c>
      <c r="AI467" s="13">
        <f>SUMIFS('Faturamento SP3'!$J$2:$J$692,'Faturamento SP3'!$D$2:$D$692,'Infos Relatório'!$B$406,'Faturamento SP3'!$E$2:$E$692,'Infos Relatório'!$B467,'Faturamento SP3'!$Z$2:$Z$692,'Infos Relatório'!AG$1)</f>
        <v>0</v>
      </c>
      <c r="AJ467" s="14">
        <f>SUMIFS('Faturamento SP3'!$O$2:$O$692,'Faturamento SP3'!$D$2:$D$692,'Infos Relatório'!$B$406,'Faturamento SP3'!$E$2:$E$692,'Infos Relatório'!$B467,'Faturamento SP3'!$Z$2:$Z$692,'Infos Relatório'!AG$1,'Faturamento SP3'!$T$2:$T$692,"Sim")+SUMIFS('Faturamento SP3'!$P$2:$P$692,'Faturamento SP3'!$D$2:$D$692,'Infos Relatório'!$B$406,'Faturamento SP3'!$E$2:$E$692,'Infos Relatório'!$B467,'Faturamento SP3'!$Z$2:$Z$692,'Infos Relatório'!AG$1,'Faturamento SP3'!$T$2:$T$692,"Sim")</f>
        <v>0</v>
      </c>
      <c r="AK467" s="27" t="e">
        <f t="shared" si="162"/>
        <v>#DIV/0!</v>
      </c>
      <c r="AL467" s="24">
        <f>SUMIFS('Faturamento SP3'!$H$2:$H$692,'Faturamento SP3'!$D$2:$D$692,'Infos Relatório'!$B$406,'Faturamento SP3'!$E$2:$E$692,'Infos Relatório'!$B467,'Faturamento SP3'!$Z$2:$Z$692,'Infos Relatório'!AG$1)</f>
        <v>0</v>
      </c>
      <c r="AM467" s="23">
        <f>COUNTIFS('Faturamento SP3'!$D$2:$D$692,'Infos Relatório'!$B$406,'Faturamento SP3'!$E$2:$E$692,'Infos Relatório'!$B467,'Faturamento SP3'!$Z$2:$Z$692,'Infos Relatório'!AM$1)</f>
        <v>0</v>
      </c>
      <c r="AN467" s="13">
        <f>SUMIFS('Faturamento SP3'!$G$2:$G$692,'Faturamento SP3'!$D$2:$D$692,'Infos Relatório'!$B$406,'Faturamento SP3'!$E$2:$E$692,'Infos Relatório'!$B467,'Faturamento SP3'!$Z$2:$Z$692,'Infos Relatório'!AM$1)</f>
        <v>0</v>
      </c>
      <c r="AO467" s="13">
        <f>SUMIFS('Faturamento SP3'!$J$2:$J$692,'Faturamento SP3'!$D$2:$D$692,'Infos Relatório'!$B$406,'Faturamento SP3'!$E$2:$E$692,'Infos Relatório'!$B467,'Faturamento SP3'!$Z$2:$Z$692,'Infos Relatório'!AM$1)</f>
        <v>0</v>
      </c>
      <c r="AP467" s="14">
        <f>SUMIFS('Faturamento SP3'!$O$2:$O$692,'Faturamento SP3'!$D$2:$D$692,'Infos Relatório'!$B$406,'Faturamento SP3'!$E$2:$E$692,'Infos Relatório'!$B467,'Faturamento SP3'!$Z$2:$Z$692,'Infos Relatório'!AM$1,'Faturamento SP3'!$T$2:$T$692,"Sim")+SUMIFS('Faturamento SP3'!$P$2:$P$692,'Faturamento SP3'!$D$2:$D$692,'Infos Relatório'!$B$406,'Faturamento SP3'!$E$2:$E$692,'Infos Relatório'!$B467,'Faturamento SP3'!$Z$2:$Z$692,'Infos Relatório'!AM$1,'Faturamento SP3'!$T$2:$T$692,"Sim")</f>
        <v>0</v>
      </c>
      <c r="AQ467" s="27" t="e">
        <f t="shared" si="163"/>
        <v>#DIV/0!</v>
      </c>
      <c r="AR467" s="24">
        <f>SUMIFS('Faturamento SP3'!$H$2:$H$692,'Faturamento SP3'!$D$2:$D$692,'Infos Relatório'!$B$406,'Faturamento SP3'!$E$2:$E$692,'Infos Relatório'!$B467,'Faturamento SP3'!$Z$2:$Z$692,'Infos Relatório'!AM$1)</f>
        <v>0</v>
      </c>
      <c r="AS467" s="23">
        <f>COUNTIFS('Faturamento SP3'!$D$2:$D$692,'Infos Relatório'!$B$406,'Faturamento SP3'!$E$2:$E$692,'Infos Relatório'!$B467,'Faturamento SP3'!$Z$2:$Z$692,'Infos Relatório'!AS$1)</f>
        <v>0</v>
      </c>
      <c r="AT467" s="13">
        <f>SUMIFS('Faturamento SP3'!$G$2:$G$692,'Faturamento SP3'!$D$2:$D$692,'Infos Relatório'!$B$406,'Faturamento SP3'!$E$2:$E$692,'Infos Relatório'!$B467,'Faturamento SP3'!$Z$2:$Z$692,'Infos Relatório'!AS$1)</f>
        <v>0</v>
      </c>
      <c r="AU467" s="13">
        <f>SUMIFS('Faturamento SP3'!$J$2:$J$692,'Faturamento SP3'!$D$2:$D$692,'Infos Relatório'!$B$406,'Faturamento SP3'!$E$2:$E$692,'Infos Relatório'!$B467,'Faturamento SP3'!$Z$2:$Z$692,'Infos Relatório'!AS$1)</f>
        <v>0</v>
      </c>
      <c r="AV467" s="14">
        <f>SUMIFS('Faturamento SP3'!$O$2:$O$692,'Faturamento SP3'!$D$2:$D$692,'Infos Relatório'!$B$406,'Faturamento SP3'!$E$2:$E$692,'Infos Relatório'!$B467,'Faturamento SP3'!$Z$2:$Z$692,'Infos Relatório'!AS$1,'Faturamento SP3'!$T$2:$T$692,"Sim")+SUMIFS('Faturamento SP3'!$P$2:$P$692,'Faturamento SP3'!$D$2:$D$692,'Infos Relatório'!$B$406,'Faturamento SP3'!$E$2:$E$692,'Infos Relatório'!$B467,'Faturamento SP3'!$Z$2:$Z$692,'Infos Relatório'!AS$1,'Faturamento SP3'!$T$2:$T$692,"Sim")</f>
        <v>0</v>
      </c>
      <c r="AW467" s="27" t="e">
        <f t="shared" si="164"/>
        <v>#DIV/0!</v>
      </c>
      <c r="AX467" s="24">
        <f>SUMIFS('Faturamento SP3'!$H$2:$H$692,'Faturamento SP3'!$D$2:$D$692,'Infos Relatório'!$B$406,'Faturamento SP3'!$E$2:$E$692,'Infos Relatório'!$B467,'Faturamento SP3'!$Z$2:$Z$692,'Infos Relatório'!AS$1)</f>
        <v>0</v>
      </c>
      <c r="AY467" s="23">
        <f>COUNTIFS('Faturamento SP3'!$D$2:$D$692,'Infos Relatório'!$B$406,'Faturamento SP3'!$E$2:$E$692,'Infos Relatório'!$B467,'Faturamento SP3'!$Z$2:$Z$692,'Infos Relatório'!AY$1)</f>
        <v>0</v>
      </c>
      <c r="AZ467" s="13">
        <f>SUMIFS('Faturamento SP3'!$G$2:$G$692,'Faturamento SP3'!$D$2:$D$692,'Infos Relatório'!$B$406,'Faturamento SP3'!$E$2:$E$692,'Infos Relatório'!$B467,'Faturamento SP3'!$Z$2:$Z$692,'Infos Relatório'!AY$1)</f>
        <v>0</v>
      </c>
      <c r="BA467" s="13">
        <f>SUMIFS('Faturamento SP3'!$J$2:$J$692,'Faturamento SP3'!$D$2:$D$692,'Infos Relatório'!$B$406,'Faturamento SP3'!$E$2:$E$692,'Infos Relatório'!$B467,'Faturamento SP3'!$Z$2:$Z$692,'Infos Relatório'!AY$1)</f>
        <v>0</v>
      </c>
      <c r="BB467" s="14">
        <f>SUMIFS('Faturamento SP3'!$O$2:$O$692,'Faturamento SP3'!$D$2:$D$692,'Infos Relatório'!$B$406,'Faturamento SP3'!$E$2:$E$692,'Infos Relatório'!$B467,'Faturamento SP3'!$Z$2:$Z$692,'Infos Relatório'!AY$1,'Faturamento SP3'!$T$2:$T$692,"Sim")+SUMIFS('Faturamento SP3'!$P$2:$P$692,'Faturamento SP3'!$D$2:$D$692,'Infos Relatório'!$B$406,'Faturamento SP3'!$E$2:$E$692,'Infos Relatório'!$B467,'Faturamento SP3'!$Z$2:$Z$692,'Infos Relatório'!AY$1,'Faturamento SP3'!$T$2:$T$692,"Sim")</f>
        <v>0</v>
      </c>
      <c r="BC467" s="27" t="e">
        <f t="shared" si="165"/>
        <v>#DIV/0!</v>
      </c>
      <c r="BD467" s="24">
        <f>SUMIFS('Faturamento SP3'!$H$2:$H$692,'Faturamento SP3'!$D$2:$D$692,'Infos Relatório'!$B$406,'Faturamento SP3'!$E$2:$E$692,'Infos Relatório'!$B467,'Faturamento SP3'!$Z$2:$Z$692,'Infos Relatório'!AY$1)</f>
        <v>0</v>
      </c>
      <c r="BE467" s="23">
        <f>COUNTIFS('Faturamento SP3'!$D$2:$D$692,'Infos Relatório'!$B$406,'Faturamento SP3'!$E$2:$E$692,'Infos Relatório'!$B467,'Faturamento SP3'!$Z$2:$Z$692,'Infos Relatório'!BE$1)</f>
        <v>0</v>
      </c>
      <c r="BF467" s="13">
        <f>SUMIFS('Faturamento SP3'!$G$2:$G$692,'Faturamento SP3'!$D$2:$D$692,'Infos Relatório'!$B$406,'Faturamento SP3'!$E$2:$E$692,'Infos Relatório'!$B467,'Faturamento SP3'!$Z$2:$Z$692,'Infos Relatório'!BE$1)</f>
        <v>0</v>
      </c>
      <c r="BG467" s="13">
        <f>SUMIFS('Faturamento SP3'!$J$2:$J$692,'Faturamento SP3'!$D$2:$D$692,'Infos Relatório'!$B$406,'Faturamento SP3'!$E$2:$E$692,'Infos Relatório'!$B467,'Faturamento SP3'!$Z$2:$Z$692,'Infos Relatório'!BE$1)</f>
        <v>0</v>
      </c>
      <c r="BH467" s="14">
        <f>SUMIFS('Faturamento SP3'!$O$2:$O$692,'Faturamento SP3'!$D$2:$D$692,'Infos Relatório'!$B$406,'Faturamento SP3'!$E$2:$E$692,'Infos Relatório'!$B467,'Faturamento SP3'!$Z$2:$Z$692,'Infos Relatório'!BE$1,'Faturamento SP3'!$T$2:$T$692,"Sim")+SUMIFS('Faturamento SP3'!$P$2:$P$692,'Faturamento SP3'!$D$2:$D$692,'Infos Relatório'!$B$406,'Faturamento SP3'!$E$2:$E$692,'Infos Relatório'!$B467,'Faturamento SP3'!$Z$2:$Z$692,'Infos Relatório'!BE$1,'Faturamento SP3'!$T$2:$T$692,"Sim")</f>
        <v>0</v>
      </c>
      <c r="BI467" s="27" t="e">
        <f t="shared" si="166"/>
        <v>#DIV/0!</v>
      </c>
      <c r="BJ467" s="24">
        <f>SUMIFS('Faturamento SP3'!$H$2:$H$692,'Faturamento SP3'!$D$2:$D$692,'Infos Relatório'!$B$406,'Faturamento SP3'!$E$2:$E$692,'Infos Relatório'!$B467,'Faturamento SP3'!$Z$2:$Z$692,'Infos Relatório'!BE$1)</f>
        <v>0</v>
      </c>
      <c r="BK467" s="23">
        <f>COUNTIFS('Faturamento SP3'!$D$2:$D$692,'Infos Relatório'!$B$406,'Faturamento SP3'!$E$2:$E$692,'Infos Relatório'!$B467,'Faturamento SP3'!$Z$2:$Z$692,'Infos Relatório'!BK$1)</f>
        <v>0</v>
      </c>
      <c r="BL467" s="13">
        <f>SUMIFS('Faturamento SP3'!$G$2:$G$692,'Faturamento SP3'!$D$2:$D$692,'Infos Relatório'!$B$406,'Faturamento SP3'!$E$2:$E$692,'Infos Relatório'!$B467,'Faturamento SP3'!$Z$2:$Z$692,'Infos Relatório'!BK$1)</f>
        <v>0</v>
      </c>
      <c r="BM467" s="13">
        <f>SUMIFS('Faturamento SP3'!$J$2:$J$692,'Faturamento SP3'!$D$2:$D$692,'Infos Relatório'!$B$406,'Faturamento SP3'!$E$2:$E$692,'Infos Relatório'!$B467,'Faturamento SP3'!$Z$2:$Z$692,'Infos Relatório'!BK$1)</f>
        <v>0</v>
      </c>
      <c r="BN467" s="14">
        <f>SUMIFS('Faturamento SP3'!$O$2:$O$692,'Faturamento SP3'!$D$2:$D$692,'Infos Relatório'!$B$406,'Faturamento SP3'!$E$2:$E$692,'Infos Relatório'!$B467,'Faturamento SP3'!$Z$2:$Z$692,'Infos Relatório'!BK$1,'Faturamento SP3'!$T$2:$T$692,"Sim")+SUMIFS('Faturamento SP3'!$P$2:$P$692,'Faturamento SP3'!$D$2:$D$692,'Infos Relatório'!$B$406,'Faturamento SP3'!$E$2:$E$692,'Infos Relatório'!$B467,'Faturamento SP3'!$Z$2:$Z$692,'Infos Relatório'!BK$1,'Faturamento SP3'!$T$2:$T$692,"Sim")</f>
        <v>0</v>
      </c>
      <c r="BO467" s="27" t="e">
        <f t="shared" si="167"/>
        <v>#DIV/0!</v>
      </c>
      <c r="BP467" s="24">
        <f>SUMIFS('Faturamento SP3'!$H$2:$H$692,'Faturamento SP3'!$D$2:$D$692,'Infos Relatório'!$B$406,'Faturamento SP3'!$E$2:$E$692,'Infos Relatório'!$B467,'Faturamento SP3'!$Z$2:$Z$692,'Infos Relatório'!BK$1)</f>
        <v>0</v>
      </c>
      <c r="BQ467" s="23">
        <f>COUNTIFS('Faturamento SP3'!$D$2:$D$692,'Infos Relatório'!$B$406,'Faturamento SP3'!$E$2:$E$692,'Infos Relatório'!$B467,'Faturamento SP3'!$Z$2:$Z$692,'Infos Relatório'!BQ$1)</f>
        <v>0</v>
      </c>
      <c r="BR467" s="13">
        <f>SUMIFS('Faturamento SP3'!$G$2:$G$692,'Faturamento SP3'!$D$2:$D$692,'Infos Relatório'!$B$406,'Faturamento SP3'!$E$2:$E$692,'Infos Relatório'!$B467,'Faturamento SP3'!$Z$2:$Z$692,'Infos Relatório'!BQ$1)</f>
        <v>0</v>
      </c>
      <c r="BS467" s="13">
        <f>SUMIFS('Faturamento SP3'!$J$2:$J$692,'Faturamento SP3'!$D$2:$D$692,'Infos Relatório'!$B$406,'Faturamento SP3'!$E$2:$E$692,'Infos Relatório'!$B467,'Faturamento SP3'!$Z$2:$Z$692,'Infos Relatório'!BQ$1)</f>
        <v>0</v>
      </c>
      <c r="BT467" s="14">
        <f>SUMIFS('Faturamento SP3'!$O$2:$O$692,'Faturamento SP3'!$D$2:$D$692,'Infos Relatório'!$B$406,'Faturamento SP3'!$E$2:$E$692,'Infos Relatório'!$B467,'Faturamento SP3'!$Z$2:$Z$692,'Infos Relatório'!BQ$1,'Faturamento SP3'!$T$2:$T$692,"Sim")+SUMIFS('Faturamento SP3'!$P$2:$P$692,'Faturamento SP3'!$D$2:$D$692,'Infos Relatório'!$B$406,'Faturamento SP3'!$E$2:$E$692,'Infos Relatório'!$B467,'Faturamento SP3'!$Z$2:$Z$692,'Infos Relatório'!BQ$1,'Faturamento SP3'!$T$2:$T$692,"Sim")</f>
        <v>0</v>
      </c>
      <c r="BU467" s="27" t="e">
        <f t="shared" si="168"/>
        <v>#DIV/0!</v>
      </c>
      <c r="BV467" s="24">
        <f>SUMIFS('Faturamento SP3'!$H$2:$H$692,'Faturamento SP3'!$D$2:$D$692,'Infos Relatório'!$B$406,'Faturamento SP3'!$E$2:$E$692,'Infos Relatório'!$B467,'Faturamento SP3'!$Z$2:$Z$692,'Infos Relatório'!BQ$1)</f>
        <v>0</v>
      </c>
    </row>
    <row r="468" spans="2:74">
      <c r="B468" s="17" t="s">
        <v>68</v>
      </c>
      <c r="C468" s="23">
        <f>COUNTIFS('Faturamento SP3'!$D$2:$D$692,'Infos Relatório'!$B$406,'Faturamento SP3'!$E$2:$E$692,'Infos Relatório'!$B468,'Faturamento SP3'!$Z$2:$Z$692,'Infos Relatório'!C$1)</f>
        <v>0</v>
      </c>
      <c r="D468" s="13">
        <f>SUMIFS('Faturamento SP3'!$G$2:$G$692,'Faturamento SP3'!$D$2:$D$692,'Infos Relatório'!$B$406,'Faturamento SP3'!$E$2:$E$692,'Infos Relatório'!$B468,'Faturamento SP3'!$Z$2:$Z$692,'Infos Relatório'!C$1)</f>
        <v>0</v>
      </c>
      <c r="E468" s="13">
        <f>SUMIFS('Faturamento SP3'!$J$2:$J$692,'Faturamento SP3'!$D$2:$D$692,'Infos Relatório'!$B$406,'Faturamento SP3'!$E$2:$E$692,'Infos Relatório'!$B468,'Faturamento SP3'!$Z$2:$Z$692,'Infos Relatório'!C$1)</f>
        <v>0</v>
      </c>
      <c r="F468" s="14">
        <f>SUMIFS('Faturamento SP3'!$O$2:$O$692,'Faturamento SP3'!$D$2:$D$692,'Infos Relatório'!$B$406,'Faturamento SP3'!$E$2:$E$692,'Infos Relatório'!$B468,'Faturamento SP3'!$Z$2:$Z$692,'Infos Relatório'!C$1,'Faturamento SP3'!$T$2:$T$692,"Sim")+SUMIFS('Faturamento SP3'!$P$2:$P$692,'Faturamento SP3'!$D$2:$D$692,'Infos Relatório'!$B$406,'Faturamento SP3'!$E$2:$E$692,'Infos Relatório'!$B468,'Faturamento SP3'!$Z$2:$Z$692,'Infos Relatório'!C$1,'Faturamento SP3'!$T$2:$T$692,"Sim")</f>
        <v>0</v>
      </c>
      <c r="G468" s="27" t="e">
        <f t="shared" si="157"/>
        <v>#DIV/0!</v>
      </c>
      <c r="H468" s="24">
        <f>SUMIFS('Faturamento SP3'!$H$2:$H$692,'Faturamento SP3'!$D$2:$D$692,'Infos Relatório'!$B$406,'Faturamento SP3'!$E$2:$E$692,'Infos Relatório'!$B468,'Faturamento SP3'!$Z$2:$Z$692,'Infos Relatório'!C$1)</f>
        <v>0</v>
      </c>
      <c r="I468" s="23">
        <f>COUNTIFS('Faturamento SP3'!$D$2:$D$692,'Infos Relatório'!$B$406,'Faturamento SP3'!$E$2:$E$692,'Infos Relatório'!$B468,'Faturamento SP3'!$Z$2:$Z$692,'Infos Relatório'!I$1)</f>
        <v>0</v>
      </c>
      <c r="J468" s="13">
        <f>SUMIFS('Faturamento SP3'!$G$2:$G$692,'Faturamento SP3'!$D$2:$D$692,'Infos Relatório'!$B$406,'Faturamento SP3'!$E$2:$E$692,'Infos Relatório'!$B468,'Faturamento SP3'!$Z$2:$Z$692,'Infos Relatório'!I$1)</f>
        <v>0</v>
      </c>
      <c r="K468" s="13">
        <f>SUMIFS('Faturamento SP3'!$J$2:$J$692,'Faturamento SP3'!$D$2:$D$692,'Infos Relatório'!$B$406,'Faturamento SP3'!$E$2:$E$692,'Infos Relatório'!$B468,'Faturamento SP3'!$Z$2:$Z$692,'Infos Relatório'!I$1)</f>
        <v>0</v>
      </c>
      <c r="L468" s="14">
        <f>SUMIFS('Faturamento SP3'!$O$2:$O$692,'Faturamento SP3'!$D$2:$D$692,'Infos Relatório'!$B$406,'Faturamento SP3'!$E$2:$E$692,'Infos Relatório'!$B468,'Faturamento SP3'!$Z$2:$Z$692,'Infos Relatório'!I$1,'Faturamento SP3'!$T$2:$T$692,"Sim")+SUMIFS('Faturamento SP3'!$P$2:$P$692,'Faturamento SP3'!$D$2:$D$692,'Infos Relatório'!$B$406,'Faturamento SP3'!$E$2:$E$692,'Infos Relatório'!$B468,'Faturamento SP3'!$Z$2:$Z$692,'Infos Relatório'!I$1,'Faturamento SP3'!$T$2:$T$692,"Sim")</f>
        <v>0</v>
      </c>
      <c r="M468" s="27" t="e">
        <f t="shared" si="158"/>
        <v>#DIV/0!</v>
      </c>
      <c r="N468" s="24">
        <f>SUMIFS('Faturamento SP3'!$H$2:$H$692,'Faturamento SP3'!$D$2:$D$692,'Infos Relatório'!$B$406,'Faturamento SP3'!$E$2:$E$692,'Infos Relatório'!$B468,'Faturamento SP3'!$Z$2:$Z$692,'Infos Relatório'!I$1)</f>
        <v>0</v>
      </c>
      <c r="O468" s="23">
        <f>COUNTIFS('Faturamento SP3'!$D$2:$D$692,'Infos Relatório'!$B$406,'Faturamento SP3'!$E$2:$E$692,'Infos Relatório'!$B468,'Faturamento SP3'!$Z$2:$Z$692,'Infos Relatório'!O$1)</f>
        <v>0</v>
      </c>
      <c r="P468" s="13">
        <f>SUMIFS('Faturamento SP3'!$G$2:$G$692,'Faturamento SP3'!$D$2:$D$692,'Infos Relatório'!$B$406,'Faturamento SP3'!$E$2:$E$692,'Infos Relatório'!$B468,'Faturamento SP3'!$Z$2:$Z$692,'Infos Relatório'!O$1)</f>
        <v>0</v>
      </c>
      <c r="Q468" s="13">
        <f>SUMIFS('Faturamento SP3'!$J$2:$J$692,'Faturamento SP3'!$D$2:$D$692,'Infos Relatório'!$B$406,'Faturamento SP3'!$E$2:$E$692,'Infos Relatório'!$B468,'Faturamento SP3'!$Z$2:$Z$692,'Infos Relatório'!O$1)</f>
        <v>0</v>
      </c>
      <c r="R468" s="14">
        <f>SUMIFS('Faturamento SP3'!$O$2:$O$692,'Faturamento SP3'!$D$2:$D$692,'Infos Relatório'!$B$406,'Faturamento SP3'!$E$2:$E$692,'Infos Relatório'!$B468,'Faturamento SP3'!$Z$2:$Z$692,'Infos Relatório'!O$1,'Faturamento SP3'!$T$2:$T$692,"Sim")+SUMIFS('Faturamento SP3'!$P$2:$P$692,'Faturamento SP3'!$D$2:$D$692,'Infos Relatório'!$B$406,'Faturamento SP3'!$E$2:$E$692,'Infos Relatório'!$B468,'Faturamento SP3'!$Z$2:$Z$692,'Infos Relatório'!O$1,'Faturamento SP3'!$T$2:$T$692,"Sim")</f>
        <v>0</v>
      </c>
      <c r="S468" s="27" t="e">
        <f t="shared" si="159"/>
        <v>#DIV/0!</v>
      </c>
      <c r="T468" s="24">
        <f>SUMIFS('Faturamento SP3'!$H$2:$H$692,'Faturamento SP3'!$D$2:$D$692,'Infos Relatório'!$B$406,'Faturamento SP3'!$E$2:$E$692,'Infos Relatório'!$B468,'Faturamento SP3'!$Z$2:$Z$692,'Infos Relatório'!O$1)</f>
        <v>0</v>
      </c>
      <c r="U468" s="23">
        <f>COUNTIFS('Faturamento SP3'!$D$2:$D$692,'Infos Relatório'!$B$406,'Faturamento SP3'!$E$2:$E$692,'Infos Relatório'!$B468,'Faturamento SP3'!$Z$2:$Z$692,'Infos Relatório'!U$1)</f>
        <v>0</v>
      </c>
      <c r="V468" s="13">
        <f>SUMIFS('Faturamento SP3'!$G$2:$G$692,'Faturamento SP3'!$D$2:$D$692,'Infos Relatório'!$B$406,'Faturamento SP3'!$E$2:$E$692,'Infos Relatório'!$B468,'Faturamento SP3'!$Z$2:$Z$692,'Infos Relatório'!U$1)</f>
        <v>0</v>
      </c>
      <c r="W468" s="13">
        <f>SUMIFS('Faturamento SP3'!$J$2:$J$692,'Faturamento SP3'!$D$2:$D$692,'Infos Relatório'!$B$406,'Faturamento SP3'!$E$2:$E$692,'Infos Relatório'!$B468,'Faturamento SP3'!$Z$2:$Z$692,'Infos Relatório'!U$1)</f>
        <v>0</v>
      </c>
      <c r="X468" s="14">
        <f>SUMIFS('Faturamento SP3'!$O$2:$O$692,'Faturamento SP3'!$D$2:$D$692,'Infos Relatório'!$B$406,'Faturamento SP3'!$E$2:$E$692,'Infos Relatório'!$B468,'Faturamento SP3'!$Z$2:$Z$692,'Infos Relatório'!U$1,'Faturamento SP3'!$T$2:$T$692,"Sim")+SUMIFS('Faturamento SP3'!$P$2:$P$692,'Faturamento SP3'!$D$2:$D$692,'Infos Relatório'!$B$406,'Faturamento SP3'!$E$2:$E$692,'Infos Relatório'!$B468,'Faturamento SP3'!$Z$2:$Z$692,'Infos Relatório'!U$1,'Faturamento SP3'!$T$2:$T$692,"Sim")</f>
        <v>0</v>
      </c>
      <c r="Y468" s="27" t="e">
        <f t="shared" si="160"/>
        <v>#DIV/0!</v>
      </c>
      <c r="Z468" s="24">
        <f>SUMIFS('Faturamento SP3'!$H$2:$H$692,'Faturamento SP3'!$D$2:$D$692,'Infos Relatório'!$B$406,'Faturamento SP3'!$E$2:$E$692,'Infos Relatório'!$B468,'Faturamento SP3'!$Z$2:$Z$692,'Infos Relatório'!U$1)</f>
        <v>0</v>
      </c>
      <c r="AA468" s="23">
        <f>COUNTIFS('Faturamento SP3'!$D$2:$D$692,'Infos Relatório'!$B$406,'Faturamento SP3'!$E$2:$E$692,'Infos Relatório'!$B468,'Faturamento SP3'!$Z$2:$Z$692,'Infos Relatório'!AA$1)</f>
        <v>0</v>
      </c>
      <c r="AB468" s="13">
        <f>SUMIFS('Faturamento SP3'!$G$2:$G$692,'Faturamento SP3'!$D$2:$D$692,'Infos Relatório'!$B$406,'Faturamento SP3'!$E$2:$E$692,'Infos Relatório'!$B468,'Faturamento SP3'!$Z$2:$Z$692,'Infos Relatório'!AA$1)</f>
        <v>0</v>
      </c>
      <c r="AC468" s="13">
        <f>SUMIFS('Faturamento SP3'!$J$2:$J$692,'Faturamento SP3'!$D$2:$D$692,'Infos Relatório'!$B$406,'Faturamento SP3'!$E$2:$E$692,'Infos Relatório'!$B468,'Faturamento SP3'!$Z$2:$Z$692,'Infos Relatório'!AA$1)</f>
        <v>0</v>
      </c>
      <c r="AD468" s="14">
        <f>SUMIFS('Faturamento SP3'!$O$2:$O$692,'Faturamento SP3'!$D$2:$D$692,'Infos Relatório'!$B$406,'Faturamento SP3'!$E$2:$E$692,'Infos Relatório'!$B468,'Faturamento SP3'!$Z$2:$Z$692,'Infos Relatório'!AA$1,'Faturamento SP3'!$T$2:$T$692,"Sim")+SUMIFS('Faturamento SP3'!$P$2:$P$692,'Faturamento SP3'!$D$2:$D$692,'Infos Relatório'!$B$406,'Faturamento SP3'!$E$2:$E$692,'Infos Relatório'!$B468,'Faturamento SP3'!$Z$2:$Z$692,'Infos Relatório'!AA$1,'Faturamento SP3'!$T$2:$T$692,"Sim")</f>
        <v>0</v>
      </c>
      <c r="AE468" s="27" t="e">
        <f t="shared" si="161"/>
        <v>#DIV/0!</v>
      </c>
      <c r="AF468" s="24">
        <f>SUMIFS('Faturamento SP3'!$H$2:$H$692,'Faturamento SP3'!$D$2:$D$692,'Infos Relatório'!$B$406,'Faturamento SP3'!$E$2:$E$692,'Infos Relatório'!$B468,'Faturamento SP3'!$Z$2:$Z$692,'Infos Relatório'!AA$1)</f>
        <v>0</v>
      </c>
      <c r="AG468" s="23">
        <f>COUNTIFS('Faturamento SP3'!$D$2:$D$692,'Infos Relatório'!$B$406,'Faturamento SP3'!$E$2:$E$692,'Infos Relatório'!$B468,'Faturamento SP3'!$Z$2:$Z$692,'Infos Relatório'!AG$1)</f>
        <v>0</v>
      </c>
      <c r="AH468" s="13">
        <f>SUMIFS('Faturamento SP3'!$G$2:$G$692,'Faturamento SP3'!$D$2:$D$692,'Infos Relatório'!$B$406,'Faturamento SP3'!$E$2:$E$692,'Infos Relatório'!$B468,'Faturamento SP3'!$Z$2:$Z$692,'Infos Relatório'!AG$1)</f>
        <v>0</v>
      </c>
      <c r="AI468" s="13">
        <f>SUMIFS('Faturamento SP3'!$J$2:$J$692,'Faturamento SP3'!$D$2:$D$692,'Infos Relatório'!$B$406,'Faturamento SP3'!$E$2:$E$692,'Infos Relatório'!$B468,'Faturamento SP3'!$Z$2:$Z$692,'Infos Relatório'!AG$1)</f>
        <v>0</v>
      </c>
      <c r="AJ468" s="14">
        <f>SUMIFS('Faturamento SP3'!$O$2:$O$692,'Faturamento SP3'!$D$2:$D$692,'Infos Relatório'!$B$406,'Faturamento SP3'!$E$2:$E$692,'Infos Relatório'!$B468,'Faturamento SP3'!$Z$2:$Z$692,'Infos Relatório'!AG$1,'Faturamento SP3'!$T$2:$T$692,"Sim")+SUMIFS('Faturamento SP3'!$P$2:$P$692,'Faturamento SP3'!$D$2:$D$692,'Infos Relatório'!$B$406,'Faturamento SP3'!$E$2:$E$692,'Infos Relatório'!$B468,'Faturamento SP3'!$Z$2:$Z$692,'Infos Relatório'!AG$1,'Faturamento SP3'!$T$2:$T$692,"Sim")</f>
        <v>0</v>
      </c>
      <c r="AK468" s="27" t="e">
        <f t="shared" si="162"/>
        <v>#DIV/0!</v>
      </c>
      <c r="AL468" s="24">
        <f>SUMIFS('Faturamento SP3'!$H$2:$H$692,'Faturamento SP3'!$D$2:$D$692,'Infos Relatório'!$B$406,'Faturamento SP3'!$E$2:$E$692,'Infos Relatório'!$B468,'Faturamento SP3'!$Z$2:$Z$692,'Infos Relatório'!AG$1)</f>
        <v>0</v>
      </c>
      <c r="AM468" s="23">
        <f>COUNTIFS('Faturamento SP3'!$D$2:$D$692,'Infos Relatório'!$B$406,'Faturamento SP3'!$E$2:$E$692,'Infos Relatório'!$B468,'Faturamento SP3'!$Z$2:$Z$692,'Infos Relatório'!AM$1)</f>
        <v>0</v>
      </c>
      <c r="AN468" s="13">
        <f>SUMIFS('Faturamento SP3'!$G$2:$G$692,'Faturamento SP3'!$D$2:$D$692,'Infos Relatório'!$B$406,'Faturamento SP3'!$E$2:$E$692,'Infos Relatório'!$B468,'Faturamento SP3'!$Z$2:$Z$692,'Infos Relatório'!AM$1)</f>
        <v>0</v>
      </c>
      <c r="AO468" s="13">
        <f>SUMIFS('Faturamento SP3'!$J$2:$J$692,'Faturamento SP3'!$D$2:$D$692,'Infos Relatório'!$B$406,'Faturamento SP3'!$E$2:$E$692,'Infos Relatório'!$B468,'Faturamento SP3'!$Z$2:$Z$692,'Infos Relatório'!AM$1)</f>
        <v>0</v>
      </c>
      <c r="AP468" s="14">
        <f>SUMIFS('Faturamento SP3'!$O$2:$O$692,'Faturamento SP3'!$D$2:$D$692,'Infos Relatório'!$B$406,'Faturamento SP3'!$E$2:$E$692,'Infos Relatório'!$B468,'Faturamento SP3'!$Z$2:$Z$692,'Infos Relatório'!AM$1,'Faturamento SP3'!$T$2:$T$692,"Sim")+SUMIFS('Faturamento SP3'!$P$2:$P$692,'Faturamento SP3'!$D$2:$D$692,'Infos Relatório'!$B$406,'Faturamento SP3'!$E$2:$E$692,'Infos Relatório'!$B468,'Faturamento SP3'!$Z$2:$Z$692,'Infos Relatório'!AM$1,'Faturamento SP3'!$T$2:$T$692,"Sim")</f>
        <v>0</v>
      </c>
      <c r="AQ468" s="27" t="e">
        <f t="shared" si="163"/>
        <v>#DIV/0!</v>
      </c>
      <c r="AR468" s="24">
        <f>SUMIFS('Faturamento SP3'!$H$2:$H$692,'Faturamento SP3'!$D$2:$D$692,'Infos Relatório'!$B$406,'Faturamento SP3'!$E$2:$E$692,'Infos Relatório'!$B468,'Faturamento SP3'!$Z$2:$Z$692,'Infos Relatório'!AM$1)</f>
        <v>0</v>
      </c>
      <c r="AS468" s="23">
        <f>COUNTIFS('Faturamento SP3'!$D$2:$D$692,'Infos Relatório'!$B$406,'Faturamento SP3'!$E$2:$E$692,'Infos Relatório'!$B468,'Faturamento SP3'!$Z$2:$Z$692,'Infos Relatório'!AS$1)</f>
        <v>0</v>
      </c>
      <c r="AT468" s="13">
        <f>SUMIFS('Faturamento SP3'!$G$2:$G$692,'Faturamento SP3'!$D$2:$D$692,'Infos Relatório'!$B$406,'Faturamento SP3'!$E$2:$E$692,'Infos Relatório'!$B468,'Faturamento SP3'!$Z$2:$Z$692,'Infos Relatório'!AS$1)</f>
        <v>0</v>
      </c>
      <c r="AU468" s="13">
        <f>SUMIFS('Faturamento SP3'!$J$2:$J$692,'Faturamento SP3'!$D$2:$D$692,'Infos Relatório'!$B$406,'Faturamento SP3'!$E$2:$E$692,'Infos Relatório'!$B468,'Faturamento SP3'!$Z$2:$Z$692,'Infos Relatório'!AS$1)</f>
        <v>0</v>
      </c>
      <c r="AV468" s="14">
        <f>SUMIFS('Faturamento SP3'!$O$2:$O$692,'Faturamento SP3'!$D$2:$D$692,'Infos Relatório'!$B$406,'Faturamento SP3'!$E$2:$E$692,'Infos Relatório'!$B468,'Faturamento SP3'!$Z$2:$Z$692,'Infos Relatório'!AS$1,'Faturamento SP3'!$T$2:$T$692,"Sim")+SUMIFS('Faturamento SP3'!$P$2:$P$692,'Faturamento SP3'!$D$2:$D$692,'Infos Relatório'!$B$406,'Faturamento SP3'!$E$2:$E$692,'Infos Relatório'!$B468,'Faturamento SP3'!$Z$2:$Z$692,'Infos Relatório'!AS$1,'Faturamento SP3'!$T$2:$T$692,"Sim")</f>
        <v>0</v>
      </c>
      <c r="AW468" s="27" t="e">
        <f t="shared" si="164"/>
        <v>#DIV/0!</v>
      </c>
      <c r="AX468" s="24">
        <f>SUMIFS('Faturamento SP3'!$H$2:$H$692,'Faturamento SP3'!$D$2:$D$692,'Infos Relatório'!$B$406,'Faturamento SP3'!$E$2:$E$692,'Infos Relatório'!$B468,'Faturamento SP3'!$Z$2:$Z$692,'Infos Relatório'!AS$1)</f>
        <v>0</v>
      </c>
      <c r="AY468" s="23">
        <f>COUNTIFS('Faturamento SP3'!$D$2:$D$692,'Infos Relatório'!$B$406,'Faturamento SP3'!$E$2:$E$692,'Infos Relatório'!$B468,'Faturamento SP3'!$Z$2:$Z$692,'Infos Relatório'!AY$1)</f>
        <v>0</v>
      </c>
      <c r="AZ468" s="13">
        <f>SUMIFS('Faturamento SP3'!$G$2:$G$692,'Faturamento SP3'!$D$2:$D$692,'Infos Relatório'!$B$406,'Faturamento SP3'!$E$2:$E$692,'Infos Relatório'!$B468,'Faturamento SP3'!$Z$2:$Z$692,'Infos Relatório'!AY$1)</f>
        <v>0</v>
      </c>
      <c r="BA468" s="13">
        <f>SUMIFS('Faturamento SP3'!$J$2:$J$692,'Faturamento SP3'!$D$2:$D$692,'Infos Relatório'!$B$406,'Faturamento SP3'!$E$2:$E$692,'Infos Relatório'!$B468,'Faturamento SP3'!$Z$2:$Z$692,'Infos Relatório'!AY$1)</f>
        <v>0</v>
      </c>
      <c r="BB468" s="14">
        <f>SUMIFS('Faturamento SP3'!$O$2:$O$692,'Faturamento SP3'!$D$2:$D$692,'Infos Relatório'!$B$406,'Faturamento SP3'!$E$2:$E$692,'Infos Relatório'!$B468,'Faturamento SP3'!$Z$2:$Z$692,'Infos Relatório'!AY$1,'Faturamento SP3'!$T$2:$T$692,"Sim")+SUMIFS('Faturamento SP3'!$P$2:$P$692,'Faturamento SP3'!$D$2:$D$692,'Infos Relatório'!$B$406,'Faturamento SP3'!$E$2:$E$692,'Infos Relatório'!$B468,'Faturamento SP3'!$Z$2:$Z$692,'Infos Relatório'!AY$1,'Faturamento SP3'!$T$2:$T$692,"Sim")</f>
        <v>0</v>
      </c>
      <c r="BC468" s="27" t="e">
        <f t="shared" si="165"/>
        <v>#DIV/0!</v>
      </c>
      <c r="BD468" s="24">
        <f>SUMIFS('Faturamento SP3'!$H$2:$H$692,'Faturamento SP3'!$D$2:$D$692,'Infos Relatório'!$B$406,'Faturamento SP3'!$E$2:$E$692,'Infos Relatório'!$B468,'Faturamento SP3'!$Z$2:$Z$692,'Infos Relatório'!AY$1)</f>
        <v>0</v>
      </c>
      <c r="BE468" s="23">
        <f>COUNTIFS('Faturamento SP3'!$D$2:$D$692,'Infos Relatório'!$B$406,'Faturamento SP3'!$E$2:$E$692,'Infos Relatório'!$B468,'Faturamento SP3'!$Z$2:$Z$692,'Infos Relatório'!BE$1)</f>
        <v>0</v>
      </c>
      <c r="BF468" s="13">
        <f>SUMIFS('Faturamento SP3'!$G$2:$G$692,'Faturamento SP3'!$D$2:$D$692,'Infos Relatório'!$B$406,'Faturamento SP3'!$E$2:$E$692,'Infos Relatório'!$B468,'Faturamento SP3'!$Z$2:$Z$692,'Infos Relatório'!BE$1)</f>
        <v>0</v>
      </c>
      <c r="BG468" s="13">
        <f>SUMIFS('Faturamento SP3'!$J$2:$J$692,'Faturamento SP3'!$D$2:$D$692,'Infos Relatório'!$B$406,'Faturamento SP3'!$E$2:$E$692,'Infos Relatório'!$B468,'Faturamento SP3'!$Z$2:$Z$692,'Infos Relatório'!BE$1)</f>
        <v>0</v>
      </c>
      <c r="BH468" s="14">
        <f>SUMIFS('Faturamento SP3'!$O$2:$O$692,'Faturamento SP3'!$D$2:$D$692,'Infos Relatório'!$B$406,'Faturamento SP3'!$E$2:$E$692,'Infos Relatório'!$B468,'Faturamento SP3'!$Z$2:$Z$692,'Infos Relatório'!BE$1,'Faturamento SP3'!$T$2:$T$692,"Sim")+SUMIFS('Faturamento SP3'!$P$2:$P$692,'Faturamento SP3'!$D$2:$D$692,'Infos Relatório'!$B$406,'Faturamento SP3'!$E$2:$E$692,'Infos Relatório'!$B468,'Faturamento SP3'!$Z$2:$Z$692,'Infos Relatório'!BE$1,'Faturamento SP3'!$T$2:$T$692,"Sim")</f>
        <v>0</v>
      </c>
      <c r="BI468" s="27" t="e">
        <f t="shared" si="166"/>
        <v>#DIV/0!</v>
      </c>
      <c r="BJ468" s="24">
        <f>SUMIFS('Faturamento SP3'!$H$2:$H$692,'Faturamento SP3'!$D$2:$D$692,'Infos Relatório'!$B$406,'Faturamento SP3'!$E$2:$E$692,'Infos Relatório'!$B468,'Faturamento SP3'!$Z$2:$Z$692,'Infos Relatório'!BE$1)</f>
        <v>0</v>
      </c>
      <c r="BK468" s="23">
        <f>COUNTIFS('Faturamento SP3'!$D$2:$D$692,'Infos Relatório'!$B$406,'Faturamento SP3'!$E$2:$E$692,'Infos Relatório'!$B468,'Faturamento SP3'!$Z$2:$Z$692,'Infos Relatório'!BK$1)</f>
        <v>0</v>
      </c>
      <c r="BL468" s="13">
        <f>SUMIFS('Faturamento SP3'!$G$2:$G$692,'Faturamento SP3'!$D$2:$D$692,'Infos Relatório'!$B$406,'Faturamento SP3'!$E$2:$E$692,'Infos Relatório'!$B468,'Faturamento SP3'!$Z$2:$Z$692,'Infos Relatório'!BK$1)</f>
        <v>0</v>
      </c>
      <c r="BM468" s="13">
        <f>SUMIFS('Faturamento SP3'!$J$2:$J$692,'Faturamento SP3'!$D$2:$D$692,'Infos Relatório'!$B$406,'Faturamento SP3'!$E$2:$E$692,'Infos Relatório'!$B468,'Faturamento SP3'!$Z$2:$Z$692,'Infos Relatório'!BK$1)</f>
        <v>0</v>
      </c>
      <c r="BN468" s="14">
        <f>SUMIFS('Faturamento SP3'!$O$2:$O$692,'Faturamento SP3'!$D$2:$D$692,'Infos Relatório'!$B$406,'Faturamento SP3'!$E$2:$E$692,'Infos Relatório'!$B468,'Faturamento SP3'!$Z$2:$Z$692,'Infos Relatório'!BK$1,'Faturamento SP3'!$T$2:$T$692,"Sim")+SUMIFS('Faturamento SP3'!$P$2:$P$692,'Faturamento SP3'!$D$2:$D$692,'Infos Relatório'!$B$406,'Faturamento SP3'!$E$2:$E$692,'Infos Relatório'!$B468,'Faturamento SP3'!$Z$2:$Z$692,'Infos Relatório'!BK$1,'Faturamento SP3'!$T$2:$T$692,"Sim")</f>
        <v>0</v>
      </c>
      <c r="BO468" s="27" t="e">
        <f t="shared" si="167"/>
        <v>#DIV/0!</v>
      </c>
      <c r="BP468" s="24">
        <f>SUMIFS('Faturamento SP3'!$H$2:$H$692,'Faturamento SP3'!$D$2:$D$692,'Infos Relatório'!$B$406,'Faturamento SP3'!$E$2:$E$692,'Infos Relatório'!$B468,'Faturamento SP3'!$Z$2:$Z$692,'Infos Relatório'!BK$1)</f>
        <v>0</v>
      </c>
      <c r="BQ468" s="23">
        <f>COUNTIFS('Faturamento SP3'!$D$2:$D$692,'Infos Relatório'!$B$406,'Faturamento SP3'!$E$2:$E$692,'Infos Relatório'!$B468,'Faturamento SP3'!$Z$2:$Z$692,'Infos Relatório'!BQ$1)</f>
        <v>0</v>
      </c>
      <c r="BR468" s="13">
        <f>SUMIFS('Faturamento SP3'!$G$2:$G$692,'Faturamento SP3'!$D$2:$D$692,'Infos Relatório'!$B$406,'Faturamento SP3'!$E$2:$E$692,'Infos Relatório'!$B468,'Faturamento SP3'!$Z$2:$Z$692,'Infos Relatório'!BQ$1)</f>
        <v>0</v>
      </c>
      <c r="BS468" s="13">
        <f>SUMIFS('Faturamento SP3'!$J$2:$J$692,'Faturamento SP3'!$D$2:$D$692,'Infos Relatório'!$B$406,'Faturamento SP3'!$E$2:$E$692,'Infos Relatório'!$B468,'Faturamento SP3'!$Z$2:$Z$692,'Infos Relatório'!BQ$1)</f>
        <v>0</v>
      </c>
      <c r="BT468" s="14">
        <f>SUMIFS('Faturamento SP3'!$O$2:$O$692,'Faturamento SP3'!$D$2:$D$692,'Infos Relatório'!$B$406,'Faturamento SP3'!$E$2:$E$692,'Infos Relatório'!$B468,'Faturamento SP3'!$Z$2:$Z$692,'Infos Relatório'!BQ$1,'Faturamento SP3'!$T$2:$T$692,"Sim")+SUMIFS('Faturamento SP3'!$P$2:$P$692,'Faturamento SP3'!$D$2:$D$692,'Infos Relatório'!$B$406,'Faturamento SP3'!$E$2:$E$692,'Infos Relatório'!$B468,'Faturamento SP3'!$Z$2:$Z$692,'Infos Relatório'!BQ$1,'Faturamento SP3'!$T$2:$T$692,"Sim")</f>
        <v>0</v>
      </c>
      <c r="BU468" s="27" t="e">
        <f t="shared" si="168"/>
        <v>#DIV/0!</v>
      </c>
      <c r="BV468" s="24">
        <f>SUMIFS('Faturamento SP3'!$H$2:$H$692,'Faturamento SP3'!$D$2:$D$692,'Infos Relatório'!$B$406,'Faturamento SP3'!$E$2:$E$692,'Infos Relatório'!$B468,'Faturamento SP3'!$Z$2:$Z$692,'Infos Relatório'!BQ$1)</f>
        <v>0</v>
      </c>
    </row>
    <row r="469" spans="2:74">
      <c r="B469" s="17" t="s">
        <v>69</v>
      </c>
      <c r="C469" s="23">
        <f>COUNTIFS('Faturamento SP3'!$D$2:$D$692,'Infos Relatório'!$B$406,'Faturamento SP3'!$E$2:$E$692,'Infos Relatório'!$B469,'Faturamento SP3'!$Z$2:$Z$692,'Infos Relatório'!C$1)</f>
        <v>0</v>
      </c>
      <c r="D469" s="13">
        <f>SUMIFS('Faturamento SP3'!$G$2:$G$692,'Faturamento SP3'!$D$2:$D$692,'Infos Relatório'!$B$406,'Faturamento SP3'!$E$2:$E$692,'Infos Relatório'!$B469,'Faturamento SP3'!$Z$2:$Z$692,'Infos Relatório'!C$1)</f>
        <v>0</v>
      </c>
      <c r="E469" s="13">
        <f>SUMIFS('Faturamento SP3'!$J$2:$J$692,'Faturamento SP3'!$D$2:$D$692,'Infos Relatório'!$B$406,'Faturamento SP3'!$E$2:$E$692,'Infos Relatório'!$B469,'Faturamento SP3'!$Z$2:$Z$692,'Infos Relatório'!C$1)</f>
        <v>0</v>
      </c>
      <c r="F469" s="14">
        <f>SUMIFS('Faturamento SP3'!$O$2:$O$692,'Faturamento SP3'!$D$2:$D$692,'Infos Relatório'!$B$406,'Faturamento SP3'!$E$2:$E$692,'Infos Relatório'!$B469,'Faturamento SP3'!$Z$2:$Z$692,'Infos Relatório'!C$1,'Faturamento SP3'!$T$2:$T$692,"Sim")+SUMIFS('Faturamento SP3'!$P$2:$P$692,'Faturamento SP3'!$D$2:$D$692,'Infos Relatório'!$B$406,'Faturamento SP3'!$E$2:$E$692,'Infos Relatório'!$B469,'Faturamento SP3'!$Z$2:$Z$692,'Infos Relatório'!C$1,'Faturamento SP3'!$T$2:$T$692,"Sim")</f>
        <v>0</v>
      </c>
      <c r="G469" s="27" t="e">
        <f t="shared" si="157"/>
        <v>#DIV/0!</v>
      </c>
      <c r="H469" s="24">
        <f>SUMIFS('Faturamento SP3'!$H$2:$H$692,'Faturamento SP3'!$D$2:$D$692,'Infos Relatório'!$B$406,'Faturamento SP3'!$E$2:$E$692,'Infos Relatório'!$B469,'Faturamento SP3'!$Z$2:$Z$692,'Infos Relatório'!C$1)</f>
        <v>0</v>
      </c>
      <c r="I469" s="23">
        <f>COUNTIFS('Faturamento SP3'!$D$2:$D$692,'Infos Relatório'!$B$406,'Faturamento SP3'!$E$2:$E$692,'Infos Relatório'!$B469,'Faturamento SP3'!$Z$2:$Z$692,'Infos Relatório'!I$1)</f>
        <v>0</v>
      </c>
      <c r="J469" s="13">
        <f>SUMIFS('Faturamento SP3'!$G$2:$G$692,'Faturamento SP3'!$D$2:$D$692,'Infos Relatório'!$B$406,'Faturamento SP3'!$E$2:$E$692,'Infos Relatório'!$B469,'Faturamento SP3'!$Z$2:$Z$692,'Infos Relatório'!I$1)</f>
        <v>0</v>
      </c>
      <c r="K469" s="13">
        <f>SUMIFS('Faturamento SP3'!$J$2:$J$692,'Faturamento SP3'!$D$2:$D$692,'Infos Relatório'!$B$406,'Faturamento SP3'!$E$2:$E$692,'Infos Relatório'!$B469,'Faturamento SP3'!$Z$2:$Z$692,'Infos Relatório'!I$1)</f>
        <v>0</v>
      </c>
      <c r="L469" s="14">
        <f>SUMIFS('Faturamento SP3'!$O$2:$O$692,'Faturamento SP3'!$D$2:$D$692,'Infos Relatório'!$B$406,'Faturamento SP3'!$E$2:$E$692,'Infos Relatório'!$B469,'Faturamento SP3'!$Z$2:$Z$692,'Infos Relatório'!I$1,'Faturamento SP3'!$T$2:$T$692,"Sim")+SUMIFS('Faturamento SP3'!$P$2:$P$692,'Faturamento SP3'!$D$2:$D$692,'Infos Relatório'!$B$406,'Faturamento SP3'!$E$2:$E$692,'Infos Relatório'!$B469,'Faturamento SP3'!$Z$2:$Z$692,'Infos Relatório'!I$1,'Faturamento SP3'!$T$2:$T$692,"Sim")</f>
        <v>0</v>
      </c>
      <c r="M469" s="27" t="e">
        <f t="shared" si="158"/>
        <v>#DIV/0!</v>
      </c>
      <c r="N469" s="24">
        <f>SUMIFS('Faturamento SP3'!$H$2:$H$692,'Faturamento SP3'!$D$2:$D$692,'Infos Relatório'!$B$406,'Faturamento SP3'!$E$2:$E$692,'Infos Relatório'!$B469,'Faturamento SP3'!$Z$2:$Z$692,'Infos Relatório'!I$1)</f>
        <v>0</v>
      </c>
      <c r="O469" s="23">
        <f>COUNTIFS('Faturamento SP3'!$D$2:$D$692,'Infos Relatório'!$B$406,'Faturamento SP3'!$E$2:$E$692,'Infos Relatório'!$B469,'Faturamento SP3'!$Z$2:$Z$692,'Infos Relatório'!O$1)</f>
        <v>0</v>
      </c>
      <c r="P469" s="13">
        <f>SUMIFS('Faturamento SP3'!$G$2:$G$692,'Faturamento SP3'!$D$2:$D$692,'Infos Relatório'!$B$406,'Faturamento SP3'!$E$2:$E$692,'Infos Relatório'!$B469,'Faturamento SP3'!$Z$2:$Z$692,'Infos Relatório'!O$1)</f>
        <v>0</v>
      </c>
      <c r="Q469" s="13">
        <f>SUMIFS('Faturamento SP3'!$J$2:$J$692,'Faturamento SP3'!$D$2:$D$692,'Infos Relatório'!$B$406,'Faturamento SP3'!$E$2:$E$692,'Infos Relatório'!$B469,'Faturamento SP3'!$Z$2:$Z$692,'Infos Relatório'!O$1)</f>
        <v>0</v>
      </c>
      <c r="R469" s="14">
        <f>SUMIFS('Faturamento SP3'!$O$2:$O$692,'Faturamento SP3'!$D$2:$D$692,'Infos Relatório'!$B$406,'Faturamento SP3'!$E$2:$E$692,'Infos Relatório'!$B469,'Faturamento SP3'!$Z$2:$Z$692,'Infos Relatório'!O$1,'Faturamento SP3'!$T$2:$T$692,"Sim")+SUMIFS('Faturamento SP3'!$P$2:$P$692,'Faturamento SP3'!$D$2:$D$692,'Infos Relatório'!$B$406,'Faturamento SP3'!$E$2:$E$692,'Infos Relatório'!$B469,'Faturamento SP3'!$Z$2:$Z$692,'Infos Relatório'!O$1,'Faturamento SP3'!$T$2:$T$692,"Sim")</f>
        <v>0</v>
      </c>
      <c r="S469" s="27" t="e">
        <f t="shared" si="159"/>
        <v>#DIV/0!</v>
      </c>
      <c r="T469" s="24">
        <f>SUMIFS('Faturamento SP3'!$H$2:$H$692,'Faturamento SP3'!$D$2:$D$692,'Infos Relatório'!$B$406,'Faturamento SP3'!$E$2:$E$692,'Infos Relatório'!$B469,'Faturamento SP3'!$Z$2:$Z$692,'Infos Relatório'!O$1)</f>
        <v>0</v>
      </c>
      <c r="U469" s="23">
        <f>COUNTIFS('Faturamento SP3'!$D$2:$D$692,'Infos Relatório'!$B$406,'Faturamento SP3'!$E$2:$E$692,'Infos Relatório'!$B469,'Faturamento SP3'!$Z$2:$Z$692,'Infos Relatório'!U$1)</f>
        <v>0</v>
      </c>
      <c r="V469" s="13">
        <f>SUMIFS('Faturamento SP3'!$G$2:$G$692,'Faturamento SP3'!$D$2:$D$692,'Infos Relatório'!$B$406,'Faturamento SP3'!$E$2:$E$692,'Infos Relatório'!$B469,'Faturamento SP3'!$Z$2:$Z$692,'Infos Relatório'!U$1)</f>
        <v>0</v>
      </c>
      <c r="W469" s="13">
        <f>SUMIFS('Faturamento SP3'!$J$2:$J$692,'Faturamento SP3'!$D$2:$D$692,'Infos Relatório'!$B$406,'Faturamento SP3'!$E$2:$E$692,'Infos Relatório'!$B469,'Faturamento SP3'!$Z$2:$Z$692,'Infos Relatório'!U$1)</f>
        <v>0</v>
      </c>
      <c r="X469" s="14">
        <f>SUMIFS('Faturamento SP3'!$O$2:$O$692,'Faturamento SP3'!$D$2:$D$692,'Infos Relatório'!$B$406,'Faturamento SP3'!$E$2:$E$692,'Infos Relatório'!$B469,'Faturamento SP3'!$Z$2:$Z$692,'Infos Relatório'!U$1,'Faturamento SP3'!$T$2:$T$692,"Sim")+SUMIFS('Faturamento SP3'!$P$2:$P$692,'Faturamento SP3'!$D$2:$D$692,'Infos Relatório'!$B$406,'Faturamento SP3'!$E$2:$E$692,'Infos Relatório'!$B469,'Faturamento SP3'!$Z$2:$Z$692,'Infos Relatório'!U$1,'Faturamento SP3'!$T$2:$T$692,"Sim")</f>
        <v>0</v>
      </c>
      <c r="Y469" s="27" t="e">
        <f t="shared" si="160"/>
        <v>#DIV/0!</v>
      </c>
      <c r="Z469" s="24">
        <f>SUMIFS('Faturamento SP3'!$H$2:$H$692,'Faturamento SP3'!$D$2:$D$692,'Infos Relatório'!$B$406,'Faturamento SP3'!$E$2:$E$692,'Infos Relatório'!$B469,'Faturamento SP3'!$Z$2:$Z$692,'Infos Relatório'!U$1)</f>
        <v>0</v>
      </c>
      <c r="AA469" s="23">
        <f>COUNTIFS('Faturamento SP3'!$D$2:$D$692,'Infos Relatório'!$B$406,'Faturamento SP3'!$E$2:$E$692,'Infos Relatório'!$B469,'Faturamento SP3'!$Z$2:$Z$692,'Infos Relatório'!AA$1)</f>
        <v>0</v>
      </c>
      <c r="AB469" s="13">
        <f>SUMIFS('Faturamento SP3'!$G$2:$G$692,'Faturamento SP3'!$D$2:$D$692,'Infos Relatório'!$B$406,'Faturamento SP3'!$E$2:$E$692,'Infos Relatório'!$B469,'Faturamento SP3'!$Z$2:$Z$692,'Infos Relatório'!AA$1)</f>
        <v>0</v>
      </c>
      <c r="AC469" s="13">
        <f>SUMIFS('Faturamento SP3'!$J$2:$J$692,'Faturamento SP3'!$D$2:$D$692,'Infos Relatório'!$B$406,'Faturamento SP3'!$E$2:$E$692,'Infos Relatório'!$B469,'Faturamento SP3'!$Z$2:$Z$692,'Infos Relatório'!AA$1)</f>
        <v>0</v>
      </c>
      <c r="AD469" s="14">
        <f>SUMIFS('Faturamento SP3'!$O$2:$O$692,'Faturamento SP3'!$D$2:$D$692,'Infos Relatório'!$B$406,'Faturamento SP3'!$E$2:$E$692,'Infos Relatório'!$B469,'Faturamento SP3'!$Z$2:$Z$692,'Infos Relatório'!AA$1,'Faturamento SP3'!$T$2:$T$692,"Sim")+SUMIFS('Faturamento SP3'!$P$2:$P$692,'Faturamento SP3'!$D$2:$D$692,'Infos Relatório'!$B$406,'Faturamento SP3'!$E$2:$E$692,'Infos Relatório'!$B469,'Faturamento SP3'!$Z$2:$Z$692,'Infos Relatório'!AA$1,'Faturamento SP3'!$T$2:$T$692,"Sim")</f>
        <v>0</v>
      </c>
      <c r="AE469" s="27" t="e">
        <f t="shared" si="161"/>
        <v>#DIV/0!</v>
      </c>
      <c r="AF469" s="24">
        <f>SUMIFS('Faturamento SP3'!$H$2:$H$692,'Faturamento SP3'!$D$2:$D$692,'Infos Relatório'!$B$406,'Faturamento SP3'!$E$2:$E$692,'Infos Relatório'!$B469,'Faturamento SP3'!$Z$2:$Z$692,'Infos Relatório'!AA$1)</f>
        <v>0</v>
      </c>
      <c r="AG469" s="23">
        <f>COUNTIFS('Faturamento SP3'!$D$2:$D$692,'Infos Relatório'!$B$406,'Faturamento SP3'!$E$2:$E$692,'Infos Relatório'!$B469,'Faturamento SP3'!$Z$2:$Z$692,'Infos Relatório'!AG$1)</f>
        <v>0</v>
      </c>
      <c r="AH469" s="13">
        <f>SUMIFS('Faturamento SP3'!$G$2:$G$692,'Faturamento SP3'!$D$2:$D$692,'Infos Relatório'!$B$406,'Faturamento SP3'!$E$2:$E$692,'Infos Relatório'!$B469,'Faturamento SP3'!$Z$2:$Z$692,'Infos Relatório'!AG$1)</f>
        <v>0</v>
      </c>
      <c r="AI469" s="13">
        <f>SUMIFS('Faturamento SP3'!$J$2:$J$692,'Faturamento SP3'!$D$2:$D$692,'Infos Relatório'!$B$406,'Faturamento SP3'!$E$2:$E$692,'Infos Relatório'!$B469,'Faturamento SP3'!$Z$2:$Z$692,'Infos Relatório'!AG$1)</f>
        <v>0</v>
      </c>
      <c r="AJ469" s="14">
        <f>SUMIFS('Faturamento SP3'!$O$2:$O$692,'Faturamento SP3'!$D$2:$D$692,'Infos Relatório'!$B$406,'Faturamento SP3'!$E$2:$E$692,'Infos Relatório'!$B469,'Faturamento SP3'!$Z$2:$Z$692,'Infos Relatório'!AG$1,'Faturamento SP3'!$T$2:$T$692,"Sim")+SUMIFS('Faturamento SP3'!$P$2:$P$692,'Faturamento SP3'!$D$2:$D$692,'Infos Relatório'!$B$406,'Faturamento SP3'!$E$2:$E$692,'Infos Relatório'!$B469,'Faturamento SP3'!$Z$2:$Z$692,'Infos Relatório'!AG$1,'Faturamento SP3'!$T$2:$T$692,"Sim")</f>
        <v>0</v>
      </c>
      <c r="AK469" s="27" t="e">
        <f t="shared" si="162"/>
        <v>#DIV/0!</v>
      </c>
      <c r="AL469" s="24">
        <f>SUMIFS('Faturamento SP3'!$H$2:$H$692,'Faturamento SP3'!$D$2:$D$692,'Infos Relatório'!$B$406,'Faturamento SP3'!$E$2:$E$692,'Infos Relatório'!$B469,'Faturamento SP3'!$Z$2:$Z$692,'Infos Relatório'!AG$1)</f>
        <v>0</v>
      </c>
      <c r="AM469" s="23">
        <f>COUNTIFS('Faturamento SP3'!$D$2:$D$692,'Infos Relatório'!$B$406,'Faturamento SP3'!$E$2:$E$692,'Infos Relatório'!$B469,'Faturamento SP3'!$Z$2:$Z$692,'Infos Relatório'!AM$1)</f>
        <v>0</v>
      </c>
      <c r="AN469" s="13">
        <f>SUMIFS('Faturamento SP3'!$G$2:$G$692,'Faturamento SP3'!$D$2:$D$692,'Infos Relatório'!$B$406,'Faturamento SP3'!$E$2:$E$692,'Infos Relatório'!$B469,'Faturamento SP3'!$Z$2:$Z$692,'Infos Relatório'!AM$1)</f>
        <v>0</v>
      </c>
      <c r="AO469" s="13">
        <f>SUMIFS('Faturamento SP3'!$J$2:$J$692,'Faturamento SP3'!$D$2:$D$692,'Infos Relatório'!$B$406,'Faturamento SP3'!$E$2:$E$692,'Infos Relatório'!$B469,'Faturamento SP3'!$Z$2:$Z$692,'Infos Relatório'!AM$1)</f>
        <v>0</v>
      </c>
      <c r="AP469" s="14">
        <f>SUMIFS('Faturamento SP3'!$O$2:$O$692,'Faturamento SP3'!$D$2:$D$692,'Infos Relatório'!$B$406,'Faturamento SP3'!$E$2:$E$692,'Infos Relatório'!$B469,'Faturamento SP3'!$Z$2:$Z$692,'Infos Relatório'!AM$1,'Faturamento SP3'!$T$2:$T$692,"Sim")+SUMIFS('Faturamento SP3'!$P$2:$P$692,'Faturamento SP3'!$D$2:$D$692,'Infos Relatório'!$B$406,'Faturamento SP3'!$E$2:$E$692,'Infos Relatório'!$B469,'Faturamento SP3'!$Z$2:$Z$692,'Infos Relatório'!AM$1,'Faturamento SP3'!$T$2:$T$692,"Sim")</f>
        <v>0</v>
      </c>
      <c r="AQ469" s="27" t="e">
        <f t="shared" si="163"/>
        <v>#DIV/0!</v>
      </c>
      <c r="AR469" s="24">
        <f>SUMIFS('Faturamento SP3'!$H$2:$H$692,'Faturamento SP3'!$D$2:$D$692,'Infos Relatório'!$B$406,'Faturamento SP3'!$E$2:$E$692,'Infos Relatório'!$B469,'Faturamento SP3'!$Z$2:$Z$692,'Infos Relatório'!AM$1)</f>
        <v>0</v>
      </c>
      <c r="AS469" s="23">
        <f>COUNTIFS('Faturamento SP3'!$D$2:$D$692,'Infos Relatório'!$B$406,'Faturamento SP3'!$E$2:$E$692,'Infos Relatório'!$B469,'Faturamento SP3'!$Z$2:$Z$692,'Infos Relatório'!AS$1)</f>
        <v>0</v>
      </c>
      <c r="AT469" s="13">
        <f>SUMIFS('Faturamento SP3'!$G$2:$G$692,'Faturamento SP3'!$D$2:$D$692,'Infos Relatório'!$B$406,'Faturamento SP3'!$E$2:$E$692,'Infos Relatório'!$B469,'Faturamento SP3'!$Z$2:$Z$692,'Infos Relatório'!AS$1)</f>
        <v>0</v>
      </c>
      <c r="AU469" s="13">
        <f>SUMIFS('Faturamento SP3'!$J$2:$J$692,'Faturamento SP3'!$D$2:$D$692,'Infos Relatório'!$B$406,'Faturamento SP3'!$E$2:$E$692,'Infos Relatório'!$B469,'Faturamento SP3'!$Z$2:$Z$692,'Infos Relatório'!AS$1)</f>
        <v>0</v>
      </c>
      <c r="AV469" s="14">
        <f>SUMIFS('Faturamento SP3'!$O$2:$O$692,'Faturamento SP3'!$D$2:$D$692,'Infos Relatório'!$B$406,'Faturamento SP3'!$E$2:$E$692,'Infos Relatório'!$B469,'Faturamento SP3'!$Z$2:$Z$692,'Infos Relatório'!AS$1,'Faturamento SP3'!$T$2:$T$692,"Sim")+SUMIFS('Faturamento SP3'!$P$2:$P$692,'Faturamento SP3'!$D$2:$D$692,'Infos Relatório'!$B$406,'Faturamento SP3'!$E$2:$E$692,'Infos Relatório'!$B469,'Faturamento SP3'!$Z$2:$Z$692,'Infos Relatório'!AS$1,'Faturamento SP3'!$T$2:$T$692,"Sim")</f>
        <v>0</v>
      </c>
      <c r="AW469" s="27" t="e">
        <f t="shared" si="164"/>
        <v>#DIV/0!</v>
      </c>
      <c r="AX469" s="24">
        <f>SUMIFS('Faturamento SP3'!$H$2:$H$692,'Faturamento SP3'!$D$2:$D$692,'Infos Relatório'!$B$406,'Faturamento SP3'!$E$2:$E$692,'Infos Relatório'!$B469,'Faturamento SP3'!$Z$2:$Z$692,'Infos Relatório'!AS$1)</f>
        <v>0</v>
      </c>
      <c r="AY469" s="23">
        <f>COUNTIFS('Faturamento SP3'!$D$2:$D$692,'Infos Relatório'!$B$406,'Faturamento SP3'!$E$2:$E$692,'Infos Relatório'!$B469,'Faturamento SP3'!$Z$2:$Z$692,'Infos Relatório'!AY$1)</f>
        <v>0</v>
      </c>
      <c r="AZ469" s="13">
        <f>SUMIFS('Faturamento SP3'!$G$2:$G$692,'Faturamento SP3'!$D$2:$D$692,'Infos Relatório'!$B$406,'Faturamento SP3'!$E$2:$E$692,'Infos Relatório'!$B469,'Faturamento SP3'!$Z$2:$Z$692,'Infos Relatório'!AY$1)</f>
        <v>0</v>
      </c>
      <c r="BA469" s="13">
        <f>SUMIFS('Faturamento SP3'!$J$2:$J$692,'Faturamento SP3'!$D$2:$D$692,'Infos Relatório'!$B$406,'Faturamento SP3'!$E$2:$E$692,'Infos Relatório'!$B469,'Faturamento SP3'!$Z$2:$Z$692,'Infos Relatório'!AY$1)</f>
        <v>0</v>
      </c>
      <c r="BB469" s="14">
        <f>SUMIFS('Faturamento SP3'!$O$2:$O$692,'Faturamento SP3'!$D$2:$D$692,'Infos Relatório'!$B$406,'Faturamento SP3'!$E$2:$E$692,'Infos Relatório'!$B469,'Faturamento SP3'!$Z$2:$Z$692,'Infos Relatório'!AY$1,'Faturamento SP3'!$T$2:$T$692,"Sim")+SUMIFS('Faturamento SP3'!$P$2:$P$692,'Faturamento SP3'!$D$2:$D$692,'Infos Relatório'!$B$406,'Faturamento SP3'!$E$2:$E$692,'Infos Relatório'!$B469,'Faturamento SP3'!$Z$2:$Z$692,'Infos Relatório'!AY$1,'Faturamento SP3'!$T$2:$T$692,"Sim")</f>
        <v>0</v>
      </c>
      <c r="BC469" s="27" t="e">
        <f t="shared" si="165"/>
        <v>#DIV/0!</v>
      </c>
      <c r="BD469" s="24">
        <f>SUMIFS('Faturamento SP3'!$H$2:$H$692,'Faturamento SP3'!$D$2:$D$692,'Infos Relatório'!$B$406,'Faturamento SP3'!$E$2:$E$692,'Infos Relatório'!$B469,'Faturamento SP3'!$Z$2:$Z$692,'Infos Relatório'!AY$1)</f>
        <v>0</v>
      </c>
      <c r="BE469" s="23">
        <f>COUNTIFS('Faturamento SP3'!$D$2:$D$692,'Infos Relatório'!$B$406,'Faturamento SP3'!$E$2:$E$692,'Infos Relatório'!$B469,'Faturamento SP3'!$Z$2:$Z$692,'Infos Relatório'!BE$1)</f>
        <v>0</v>
      </c>
      <c r="BF469" s="13">
        <f>SUMIFS('Faturamento SP3'!$G$2:$G$692,'Faturamento SP3'!$D$2:$D$692,'Infos Relatório'!$B$406,'Faturamento SP3'!$E$2:$E$692,'Infos Relatório'!$B469,'Faturamento SP3'!$Z$2:$Z$692,'Infos Relatório'!BE$1)</f>
        <v>0</v>
      </c>
      <c r="BG469" s="13">
        <f>SUMIFS('Faturamento SP3'!$J$2:$J$692,'Faturamento SP3'!$D$2:$D$692,'Infos Relatório'!$B$406,'Faturamento SP3'!$E$2:$E$692,'Infos Relatório'!$B469,'Faturamento SP3'!$Z$2:$Z$692,'Infos Relatório'!BE$1)</f>
        <v>0</v>
      </c>
      <c r="BH469" s="14">
        <f>SUMIFS('Faturamento SP3'!$O$2:$O$692,'Faturamento SP3'!$D$2:$D$692,'Infos Relatório'!$B$406,'Faturamento SP3'!$E$2:$E$692,'Infos Relatório'!$B469,'Faturamento SP3'!$Z$2:$Z$692,'Infos Relatório'!BE$1,'Faturamento SP3'!$T$2:$T$692,"Sim")+SUMIFS('Faturamento SP3'!$P$2:$P$692,'Faturamento SP3'!$D$2:$D$692,'Infos Relatório'!$B$406,'Faturamento SP3'!$E$2:$E$692,'Infos Relatório'!$B469,'Faturamento SP3'!$Z$2:$Z$692,'Infos Relatório'!BE$1,'Faturamento SP3'!$T$2:$T$692,"Sim")</f>
        <v>0</v>
      </c>
      <c r="BI469" s="27" t="e">
        <f t="shared" si="166"/>
        <v>#DIV/0!</v>
      </c>
      <c r="BJ469" s="24">
        <f>SUMIFS('Faturamento SP3'!$H$2:$H$692,'Faturamento SP3'!$D$2:$D$692,'Infos Relatório'!$B$406,'Faturamento SP3'!$E$2:$E$692,'Infos Relatório'!$B469,'Faturamento SP3'!$Z$2:$Z$692,'Infos Relatório'!BE$1)</f>
        <v>0</v>
      </c>
      <c r="BK469" s="23">
        <f>COUNTIFS('Faturamento SP3'!$D$2:$D$692,'Infos Relatório'!$B$406,'Faturamento SP3'!$E$2:$E$692,'Infos Relatório'!$B469,'Faturamento SP3'!$Z$2:$Z$692,'Infos Relatório'!BK$1)</f>
        <v>0</v>
      </c>
      <c r="BL469" s="13">
        <f>SUMIFS('Faturamento SP3'!$G$2:$G$692,'Faturamento SP3'!$D$2:$D$692,'Infos Relatório'!$B$406,'Faturamento SP3'!$E$2:$E$692,'Infos Relatório'!$B469,'Faturamento SP3'!$Z$2:$Z$692,'Infos Relatório'!BK$1)</f>
        <v>0</v>
      </c>
      <c r="BM469" s="13">
        <f>SUMIFS('Faturamento SP3'!$J$2:$J$692,'Faturamento SP3'!$D$2:$D$692,'Infos Relatório'!$B$406,'Faturamento SP3'!$E$2:$E$692,'Infos Relatório'!$B469,'Faturamento SP3'!$Z$2:$Z$692,'Infos Relatório'!BK$1)</f>
        <v>0</v>
      </c>
      <c r="BN469" s="14">
        <f>SUMIFS('Faturamento SP3'!$O$2:$O$692,'Faturamento SP3'!$D$2:$D$692,'Infos Relatório'!$B$406,'Faturamento SP3'!$E$2:$E$692,'Infos Relatório'!$B469,'Faturamento SP3'!$Z$2:$Z$692,'Infos Relatório'!BK$1,'Faturamento SP3'!$T$2:$T$692,"Sim")+SUMIFS('Faturamento SP3'!$P$2:$P$692,'Faturamento SP3'!$D$2:$D$692,'Infos Relatório'!$B$406,'Faturamento SP3'!$E$2:$E$692,'Infos Relatório'!$B469,'Faturamento SP3'!$Z$2:$Z$692,'Infos Relatório'!BK$1,'Faturamento SP3'!$T$2:$T$692,"Sim")</f>
        <v>0</v>
      </c>
      <c r="BO469" s="27" t="e">
        <f t="shared" si="167"/>
        <v>#DIV/0!</v>
      </c>
      <c r="BP469" s="24">
        <f>SUMIFS('Faturamento SP3'!$H$2:$H$692,'Faturamento SP3'!$D$2:$D$692,'Infos Relatório'!$B$406,'Faturamento SP3'!$E$2:$E$692,'Infos Relatório'!$B469,'Faturamento SP3'!$Z$2:$Z$692,'Infos Relatório'!BK$1)</f>
        <v>0</v>
      </c>
      <c r="BQ469" s="23">
        <f>COUNTIFS('Faturamento SP3'!$D$2:$D$692,'Infos Relatório'!$B$406,'Faturamento SP3'!$E$2:$E$692,'Infos Relatório'!$B469,'Faturamento SP3'!$Z$2:$Z$692,'Infos Relatório'!BQ$1)</f>
        <v>0</v>
      </c>
      <c r="BR469" s="13">
        <f>SUMIFS('Faturamento SP3'!$G$2:$G$692,'Faturamento SP3'!$D$2:$D$692,'Infos Relatório'!$B$406,'Faturamento SP3'!$E$2:$E$692,'Infos Relatório'!$B469,'Faturamento SP3'!$Z$2:$Z$692,'Infos Relatório'!BQ$1)</f>
        <v>0</v>
      </c>
      <c r="BS469" s="13">
        <f>SUMIFS('Faturamento SP3'!$J$2:$J$692,'Faturamento SP3'!$D$2:$D$692,'Infos Relatório'!$B$406,'Faturamento SP3'!$E$2:$E$692,'Infos Relatório'!$B469,'Faturamento SP3'!$Z$2:$Z$692,'Infos Relatório'!BQ$1)</f>
        <v>0</v>
      </c>
      <c r="BT469" s="14">
        <f>SUMIFS('Faturamento SP3'!$O$2:$O$692,'Faturamento SP3'!$D$2:$D$692,'Infos Relatório'!$B$406,'Faturamento SP3'!$E$2:$E$692,'Infos Relatório'!$B469,'Faturamento SP3'!$Z$2:$Z$692,'Infos Relatório'!BQ$1,'Faturamento SP3'!$T$2:$T$692,"Sim")+SUMIFS('Faturamento SP3'!$P$2:$P$692,'Faturamento SP3'!$D$2:$D$692,'Infos Relatório'!$B$406,'Faturamento SP3'!$E$2:$E$692,'Infos Relatório'!$B469,'Faturamento SP3'!$Z$2:$Z$692,'Infos Relatório'!BQ$1,'Faturamento SP3'!$T$2:$T$692,"Sim")</f>
        <v>0</v>
      </c>
      <c r="BU469" s="27" t="e">
        <f t="shared" si="168"/>
        <v>#DIV/0!</v>
      </c>
      <c r="BV469" s="24">
        <f>SUMIFS('Faturamento SP3'!$H$2:$H$692,'Faturamento SP3'!$D$2:$D$692,'Infos Relatório'!$B$406,'Faturamento SP3'!$E$2:$E$692,'Infos Relatório'!$B469,'Faturamento SP3'!$Z$2:$Z$692,'Infos Relatório'!BQ$1)</f>
        <v>0</v>
      </c>
    </row>
    <row r="470" spans="2:74">
      <c r="B470" s="17" t="s">
        <v>70</v>
      </c>
      <c r="C470" s="23">
        <f>COUNTIFS('Faturamento SP3'!$D$2:$D$692,'Infos Relatório'!$B$406,'Faturamento SP3'!$E$2:$E$692,'Infos Relatório'!$B470,'Faturamento SP3'!$Z$2:$Z$692,'Infos Relatório'!C$1)</f>
        <v>0</v>
      </c>
      <c r="D470" s="13">
        <f>SUMIFS('Faturamento SP3'!$G$2:$G$692,'Faturamento SP3'!$D$2:$D$692,'Infos Relatório'!$B$406,'Faturamento SP3'!$E$2:$E$692,'Infos Relatório'!$B470,'Faturamento SP3'!$Z$2:$Z$692,'Infos Relatório'!C$1)</f>
        <v>0</v>
      </c>
      <c r="E470" s="13">
        <f>SUMIFS('Faturamento SP3'!$J$2:$J$692,'Faturamento SP3'!$D$2:$D$692,'Infos Relatório'!$B$406,'Faturamento SP3'!$E$2:$E$692,'Infos Relatório'!$B470,'Faturamento SP3'!$Z$2:$Z$692,'Infos Relatório'!C$1)</f>
        <v>0</v>
      </c>
      <c r="F470" s="14">
        <f>SUMIFS('Faturamento SP3'!$O$2:$O$692,'Faturamento SP3'!$D$2:$D$692,'Infos Relatório'!$B$406,'Faturamento SP3'!$E$2:$E$692,'Infos Relatório'!$B470,'Faturamento SP3'!$Z$2:$Z$692,'Infos Relatório'!C$1,'Faturamento SP3'!$T$2:$T$692,"Sim")+SUMIFS('Faturamento SP3'!$P$2:$P$692,'Faturamento SP3'!$D$2:$D$692,'Infos Relatório'!$B$406,'Faturamento SP3'!$E$2:$E$692,'Infos Relatório'!$B470,'Faturamento SP3'!$Z$2:$Z$692,'Infos Relatório'!C$1,'Faturamento SP3'!$T$2:$T$692,"Sim")</f>
        <v>0</v>
      </c>
      <c r="G470" s="27" t="e">
        <f t="shared" si="157"/>
        <v>#DIV/0!</v>
      </c>
      <c r="H470" s="24">
        <f>SUMIFS('Faturamento SP3'!$H$2:$H$692,'Faturamento SP3'!$D$2:$D$692,'Infos Relatório'!$B$406,'Faturamento SP3'!$E$2:$E$692,'Infos Relatório'!$B470,'Faturamento SP3'!$Z$2:$Z$692,'Infos Relatório'!C$1)</f>
        <v>0</v>
      </c>
      <c r="I470" s="23">
        <f>COUNTIFS('Faturamento SP3'!$D$2:$D$692,'Infos Relatório'!$B$406,'Faturamento SP3'!$E$2:$E$692,'Infos Relatório'!$B470,'Faturamento SP3'!$Z$2:$Z$692,'Infos Relatório'!I$1)</f>
        <v>0</v>
      </c>
      <c r="J470" s="13">
        <f>SUMIFS('Faturamento SP3'!$G$2:$G$692,'Faturamento SP3'!$D$2:$D$692,'Infos Relatório'!$B$406,'Faturamento SP3'!$E$2:$E$692,'Infos Relatório'!$B470,'Faturamento SP3'!$Z$2:$Z$692,'Infos Relatório'!I$1)</f>
        <v>0</v>
      </c>
      <c r="K470" s="13">
        <f>SUMIFS('Faturamento SP3'!$J$2:$J$692,'Faturamento SP3'!$D$2:$D$692,'Infos Relatório'!$B$406,'Faturamento SP3'!$E$2:$E$692,'Infos Relatório'!$B470,'Faturamento SP3'!$Z$2:$Z$692,'Infos Relatório'!I$1)</f>
        <v>0</v>
      </c>
      <c r="L470" s="14">
        <f>SUMIFS('Faturamento SP3'!$O$2:$O$692,'Faturamento SP3'!$D$2:$D$692,'Infos Relatório'!$B$406,'Faturamento SP3'!$E$2:$E$692,'Infos Relatório'!$B470,'Faturamento SP3'!$Z$2:$Z$692,'Infos Relatório'!I$1,'Faturamento SP3'!$T$2:$T$692,"Sim")+SUMIFS('Faturamento SP3'!$P$2:$P$692,'Faturamento SP3'!$D$2:$D$692,'Infos Relatório'!$B$406,'Faturamento SP3'!$E$2:$E$692,'Infos Relatório'!$B470,'Faturamento SP3'!$Z$2:$Z$692,'Infos Relatório'!I$1,'Faturamento SP3'!$T$2:$T$692,"Sim")</f>
        <v>0</v>
      </c>
      <c r="M470" s="27" t="e">
        <f t="shared" si="158"/>
        <v>#DIV/0!</v>
      </c>
      <c r="N470" s="24">
        <f>SUMIFS('Faturamento SP3'!$H$2:$H$692,'Faturamento SP3'!$D$2:$D$692,'Infos Relatório'!$B$406,'Faturamento SP3'!$E$2:$E$692,'Infos Relatório'!$B470,'Faturamento SP3'!$Z$2:$Z$692,'Infos Relatório'!I$1)</f>
        <v>0</v>
      </c>
      <c r="O470" s="23">
        <f>COUNTIFS('Faturamento SP3'!$D$2:$D$692,'Infos Relatório'!$B$406,'Faturamento SP3'!$E$2:$E$692,'Infos Relatório'!$B470,'Faturamento SP3'!$Z$2:$Z$692,'Infos Relatório'!O$1)</f>
        <v>0</v>
      </c>
      <c r="P470" s="13">
        <f>SUMIFS('Faturamento SP3'!$G$2:$G$692,'Faturamento SP3'!$D$2:$D$692,'Infos Relatório'!$B$406,'Faturamento SP3'!$E$2:$E$692,'Infos Relatório'!$B470,'Faturamento SP3'!$Z$2:$Z$692,'Infos Relatório'!O$1)</f>
        <v>0</v>
      </c>
      <c r="Q470" s="13">
        <f>SUMIFS('Faturamento SP3'!$J$2:$J$692,'Faturamento SP3'!$D$2:$D$692,'Infos Relatório'!$B$406,'Faturamento SP3'!$E$2:$E$692,'Infos Relatório'!$B470,'Faturamento SP3'!$Z$2:$Z$692,'Infos Relatório'!O$1)</f>
        <v>0</v>
      </c>
      <c r="R470" s="14">
        <f>SUMIFS('Faturamento SP3'!$O$2:$O$692,'Faturamento SP3'!$D$2:$D$692,'Infos Relatório'!$B$406,'Faturamento SP3'!$E$2:$E$692,'Infos Relatório'!$B470,'Faturamento SP3'!$Z$2:$Z$692,'Infos Relatório'!O$1,'Faturamento SP3'!$T$2:$T$692,"Sim")+SUMIFS('Faturamento SP3'!$P$2:$P$692,'Faturamento SP3'!$D$2:$D$692,'Infos Relatório'!$B$406,'Faturamento SP3'!$E$2:$E$692,'Infos Relatório'!$B470,'Faturamento SP3'!$Z$2:$Z$692,'Infos Relatório'!O$1,'Faturamento SP3'!$T$2:$T$692,"Sim")</f>
        <v>0</v>
      </c>
      <c r="S470" s="27" t="e">
        <f t="shared" si="159"/>
        <v>#DIV/0!</v>
      </c>
      <c r="T470" s="24">
        <f>SUMIFS('Faturamento SP3'!$H$2:$H$692,'Faturamento SP3'!$D$2:$D$692,'Infos Relatório'!$B$406,'Faturamento SP3'!$E$2:$E$692,'Infos Relatório'!$B470,'Faturamento SP3'!$Z$2:$Z$692,'Infos Relatório'!O$1)</f>
        <v>0</v>
      </c>
      <c r="U470" s="23">
        <f>COUNTIFS('Faturamento SP3'!$D$2:$D$692,'Infos Relatório'!$B$406,'Faturamento SP3'!$E$2:$E$692,'Infos Relatório'!$B470,'Faturamento SP3'!$Z$2:$Z$692,'Infos Relatório'!U$1)</f>
        <v>0</v>
      </c>
      <c r="V470" s="13">
        <f>SUMIFS('Faturamento SP3'!$G$2:$G$692,'Faturamento SP3'!$D$2:$D$692,'Infos Relatório'!$B$406,'Faturamento SP3'!$E$2:$E$692,'Infos Relatório'!$B470,'Faturamento SP3'!$Z$2:$Z$692,'Infos Relatório'!U$1)</f>
        <v>0</v>
      </c>
      <c r="W470" s="13">
        <f>SUMIFS('Faturamento SP3'!$J$2:$J$692,'Faturamento SP3'!$D$2:$D$692,'Infos Relatório'!$B$406,'Faturamento SP3'!$E$2:$E$692,'Infos Relatório'!$B470,'Faturamento SP3'!$Z$2:$Z$692,'Infos Relatório'!U$1)</f>
        <v>0</v>
      </c>
      <c r="X470" s="14">
        <f>SUMIFS('Faturamento SP3'!$O$2:$O$692,'Faturamento SP3'!$D$2:$D$692,'Infos Relatório'!$B$406,'Faturamento SP3'!$E$2:$E$692,'Infos Relatório'!$B470,'Faturamento SP3'!$Z$2:$Z$692,'Infos Relatório'!U$1,'Faturamento SP3'!$T$2:$T$692,"Sim")+SUMIFS('Faturamento SP3'!$P$2:$P$692,'Faturamento SP3'!$D$2:$D$692,'Infos Relatório'!$B$406,'Faturamento SP3'!$E$2:$E$692,'Infos Relatório'!$B470,'Faturamento SP3'!$Z$2:$Z$692,'Infos Relatório'!U$1,'Faturamento SP3'!$T$2:$T$692,"Sim")</f>
        <v>0</v>
      </c>
      <c r="Y470" s="27" t="e">
        <f t="shared" si="160"/>
        <v>#DIV/0!</v>
      </c>
      <c r="Z470" s="24">
        <f>SUMIFS('Faturamento SP3'!$H$2:$H$692,'Faturamento SP3'!$D$2:$D$692,'Infos Relatório'!$B$406,'Faturamento SP3'!$E$2:$E$692,'Infos Relatório'!$B470,'Faturamento SP3'!$Z$2:$Z$692,'Infos Relatório'!U$1)</f>
        <v>0</v>
      </c>
      <c r="AA470" s="23">
        <f>COUNTIFS('Faturamento SP3'!$D$2:$D$692,'Infos Relatório'!$B$406,'Faturamento SP3'!$E$2:$E$692,'Infos Relatório'!$B470,'Faturamento SP3'!$Z$2:$Z$692,'Infos Relatório'!AA$1)</f>
        <v>0</v>
      </c>
      <c r="AB470" s="13">
        <f>SUMIFS('Faturamento SP3'!$G$2:$G$692,'Faturamento SP3'!$D$2:$D$692,'Infos Relatório'!$B$406,'Faturamento SP3'!$E$2:$E$692,'Infos Relatório'!$B470,'Faturamento SP3'!$Z$2:$Z$692,'Infos Relatório'!AA$1)</f>
        <v>0</v>
      </c>
      <c r="AC470" s="13">
        <f>SUMIFS('Faturamento SP3'!$J$2:$J$692,'Faturamento SP3'!$D$2:$D$692,'Infos Relatório'!$B$406,'Faturamento SP3'!$E$2:$E$692,'Infos Relatório'!$B470,'Faturamento SP3'!$Z$2:$Z$692,'Infos Relatório'!AA$1)</f>
        <v>0</v>
      </c>
      <c r="AD470" s="14">
        <f>SUMIFS('Faturamento SP3'!$O$2:$O$692,'Faturamento SP3'!$D$2:$D$692,'Infos Relatório'!$B$406,'Faturamento SP3'!$E$2:$E$692,'Infos Relatório'!$B470,'Faturamento SP3'!$Z$2:$Z$692,'Infos Relatório'!AA$1,'Faturamento SP3'!$T$2:$T$692,"Sim")+SUMIFS('Faturamento SP3'!$P$2:$P$692,'Faturamento SP3'!$D$2:$D$692,'Infos Relatório'!$B$406,'Faturamento SP3'!$E$2:$E$692,'Infos Relatório'!$B470,'Faturamento SP3'!$Z$2:$Z$692,'Infos Relatório'!AA$1,'Faturamento SP3'!$T$2:$T$692,"Sim")</f>
        <v>0</v>
      </c>
      <c r="AE470" s="27" t="e">
        <f t="shared" si="161"/>
        <v>#DIV/0!</v>
      </c>
      <c r="AF470" s="24">
        <f>SUMIFS('Faturamento SP3'!$H$2:$H$692,'Faturamento SP3'!$D$2:$D$692,'Infos Relatório'!$B$406,'Faturamento SP3'!$E$2:$E$692,'Infos Relatório'!$B470,'Faturamento SP3'!$Z$2:$Z$692,'Infos Relatório'!AA$1)</f>
        <v>0</v>
      </c>
      <c r="AG470" s="23">
        <f>COUNTIFS('Faturamento SP3'!$D$2:$D$692,'Infos Relatório'!$B$406,'Faturamento SP3'!$E$2:$E$692,'Infos Relatório'!$B470,'Faturamento SP3'!$Z$2:$Z$692,'Infos Relatório'!AG$1)</f>
        <v>0</v>
      </c>
      <c r="AH470" s="13">
        <f>SUMIFS('Faturamento SP3'!$G$2:$G$692,'Faturamento SP3'!$D$2:$D$692,'Infos Relatório'!$B$406,'Faturamento SP3'!$E$2:$E$692,'Infos Relatório'!$B470,'Faturamento SP3'!$Z$2:$Z$692,'Infos Relatório'!AG$1)</f>
        <v>0</v>
      </c>
      <c r="AI470" s="13">
        <f>SUMIFS('Faturamento SP3'!$J$2:$J$692,'Faturamento SP3'!$D$2:$D$692,'Infos Relatório'!$B$406,'Faturamento SP3'!$E$2:$E$692,'Infos Relatório'!$B470,'Faturamento SP3'!$Z$2:$Z$692,'Infos Relatório'!AG$1)</f>
        <v>0</v>
      </c>
      <c r="AJ470" s="14">
        <f>SUMIFS('Faturamento SP3'!$O$2:$O$692,'Faturamento SP3'!$D$2:$D$692,'Infos Relatório'!$B$406,'Faturamento SP3'!$E$2:$E$692,'Infos Relatório'!$B470,'Faturamento SP3'!$Z$2:$Z$692,'Infos Relatório'!AG$1,'Faturamento SP3'!$T$2:$T$692,"Sim")+SUMIFS('Faturamento SP3'!$P$2:$P$692,'Faturamento SP3'!$D$2:$D$692,'Infos Relatório'!$B$406,'Faturamento SP3'!$E$2:$E$692,'Infos Relatório'!$B470,'Faturamento SP3'!$Z$2:$Z$692,'Infos Relatório'!AG$1,'Faturamento SP3'!$T$2:$T$692,"Sim")</f>
        <v>0</v>
      </c>
      <c r="AK470" s="27" t="e">
        <f t="shared" si="162"/>
        <v>#DIV/0!</v>
      </c>
      <c r="AL470" s="24">
        <f>SUMIFS('Faturamento SP3'!$H$2:$H$692,'Faturamento SP3'!$D$2:$D$692,'Infos Relatório'!$B$406,'Faturamento SP3'!$E$2:$E$692,'Infos Relatório'!$B470,'Faturamento SP3'!$Z$2:$Z$692,'Infos Relatório'!AG$1)</f>
        <v>0</v>
      </c>
      <c r="AM470" s="23">
        <f>COUNTIFS('Faturamento SP3'!$D$2:$D$692,'Infos Relatório'!$B$406,'Faturamento SP3'!$E$2:$E$692,'Infos Relatório'!$B470,'Faturamento SP3'!$Z$2:$Z$692,'Infos Relatório'!AM$1)</f>
        <v>0</v>
      </c>
      <c r="AN470" s="13">
        <f>SUMIFS('Faturamento SP3'!$G$2:$G$692,'Faturamento SP3'!$D$2:$D$692,'Infos Relatório'!$B$406,'Faturamento SP3'!$E$2:$E$692,'Infos Relatório'!$B470,'Faturamento SP3'!$Z$2:$Z$692,'Infos Relatório'!AM$1)</f>
        <v>0</v>
      </c>
      <c r="AO470" s="13">
        <f>SUMIFS('Faturamento SP3'!$J$2:$J$692,'Faturamento SP3'!$D$2:$D$692,'Infos Relatório'!$B$406,'Faturamento SP3'!$E$2:$E$692,'Infos Relatório'!$B470,'Faturamento SP3'!$Z$2:$Z$692,'Infos Relatório'!AM$1)</f>
        <v>0</v>
      </c>
      <c r="AP470" s="14">
        <f>SUMIFS('Faturamento SP3'!$O$2:$O$692,'Faturamento SP3'!$D$2:$D$692,'Infos Relatório'!$B$406,'Faturamento SP3'!$E$2:$E$692,'Infos Relatório'!$B470,'Faturamento SP3'!$Z$2:$Z$692,'Infos Relatório'!AM$1,'Faturamento SP3'!$T$2:$T$692,"Sim")+SUMIFS('Faturamento SP3'!$P$2:$P$692,'Faturamento SP3'!$D$2:$D$692,'Infos Relatório'!$B$406,'Faturamento SP3'!$E$2:$E$692,'Infos Relatório'!$B470,'Faturamento SP3'!$Z$2:$Z$692,'Infos Relatório'!AM$1,'Faturamento SP3'!$T$2:$T$692,"Sim")</f>
        <v>0</v>
      </c>
      <c r="AQ470" s="27" t="e">
        <f t="shared" si="163"/>
        <v>#DIV/0!</v>
      </c>
      <c r="AR470" s="24">
        <f>SUMIFS('Faturamento SP3'!$H$2:$H$692,'Faturamento SP3'!$D$2:$D$692,'Infos Relatório'!$B$406,'Faturamento SP3'!$E$2:$E$692,'Infos Relatório'!$B470,'Faturamento SP3'!$Z$2:$Z$692,'Infos Relatório'!AM$1)</f>
        <v>0</v>
      </c>
      <c r="AS470" s="23">
        <f>COUNTIFS('Faturamento SP3'!$D$2:$D$692,'Infos Relatório'!$B$406,'Faturamento SP3'!$E$2:$E$692,'Infos Relatório'!$B470,'Faturamento SP3'!$Z$2:$Z$692,'Infos Relatório'!AS$1)</f>
        <v>0</v>
      </c>
      <c r="AT470" s="13">
        <f>SUMIFS('Faturamento SP3'!$G$2:$G$692,'Faturamento SP3'!$D$2:$D$692,'Infos Relatório'!$B$406,'Faturamento SP3'!$E$2:$E$692,'Infos Relatório'!$B470,'Faturamento SP3'!$Z$2:$Z$692,'Infos Relatório'!AS$1)</f>
        <v>0</v>
      </c>
      <c r="AU470" s="13">
        <f>SUMIFS('Faturamento SP3'!$J$2:$J$692,'Faturamento SP3'!$D$2:$D$692,'Infos Relatório'!$B$406,'Faturamento SP3'!$E$2:$E$692,'Infos Relatório'!$B470,'Faturamento SP3'!$Z$2:$Z$692,'Infos Relatório'!AS$1)</f>
        <v>0</v>
      </c>
      <c r="AV470" s="14">
        <f>SUMIFS('Faturamento SP3'!$O$2:$O$692,'Faturamento SP3'!$D$2:$D$692,'Infos Relatório'!$B$406,'Faturamento SP3'!$E$2:$E$692,'Infos Relatório'!$B470,'Faturamento SP3'!$Z$2:$Z$692,'Infos Relatório'!AS$1,'Faturamento SP3'!$T$2:$T$692,"Sim")+SUMIFS('Faturamento SP3'!$P$2:$P$692,'Faturamento SP3'!$D$2:$D$692,'Infos Relatório'!$B$406,'Faturamento SP3'!$E$2:$E$692,'Infos Relatório'!$B470,'Faturamento SP3'!$Z$2:$Z$692,'Infos Relatório'!AS$1,'Faturamento SP3'!$T$2:$T$692,"Sim")</f>
        <v>0</v>
      </c>
      <c r="AW470" s="27" t="e">
        <f t="shared" si="164"/>
        <v>#DIV/0!</v>
      </c>
      <c r="AX470" s="24">
        <f>SUMIFS('Faturamento SP3'!$H$2:$H$692,'Faturamento SP3'!$D$2:$D$692,'Infos Relatório'!$B$406,'Faturamento SP3'!$E$2:$E$692,'Infos Relatório'!$B470,'Faturamento SP3'!$Z$2:$Z$692,'Infos Relatório'!AS$1)</f>
        <v>0</v>
      </c>
      <c r="AY470" s="23">
        <f>COUNTIFS('Faturamento SP3'!$D$2:$D$692,'Infos Relatório'!$B$406,'Faturamento SP3'!$E$2:$E$692,'Infos Relatório'!$B470,'Faturamento SP3'!$Z$2:$Z$692,'Infos Relatório'!AY$1)</f>
        <v>0</v>
      </c>
      <c r="AZ470" s="13">
        <f>SUMIFS('Faturamento SP3'!$G$2:$G$692,'Faturamento SP3'!$D$2:$D$692,'Infos Relatório'!$B$406,'Faturamento SP3'!$E$2:$E$692,'Infos Relatório'!$B470,'Faturamento SP3'!$Z$2:$Z$692,'Infos Relatório'!AY$1)</f>
        <v>0</v>
      </c>
      <c r="BA470" s="13">
        <f>SUMIFS('Faturamento SP3'!$J$2:$J$692,'Faturamento SP3'!$D$2:$D$692,'Infos Relatório'!$B$406,'Faturamento SP3'!$E$2:$E$692,'Infos Relatório'!$B470,'Faturamento SP3'!$Z$2:$Z$692,'Infos Relatório'!AY$1)</f>
        <v>0</v>
      </c>
      <c r="BB470" s="14">
        <f>SUMIFS('Faturamento SP3'!$O$2:$O$692,'Faturamento SP3'!$D$2:$D$692,'Infos Relatório'!$B$406,'Faturamento SP3'!$E$2:$E$692,'Infos Relatório'!$B470,'Faturamento SP3'!$Z$2:$Z$692,'Infos Relatório'!AY$1,'Faturamento SP3'!$T$2:$T$692,"Sim")+SUMIFS('Faturamento SP3'!$P$2:$P$692,'Faturamento SP3'!$D$2:$D$692,'Infos Relatório'!$B$406,'Faturamento SP3'!$E$2:$E$692,'Infos Relatório'!$B470,'Faturamento SP3'!$Z$2:$Z$692,'Infos Relatório'!AY$1,'Faturamento SP3'!$T$2:$T$692,"Sim")</f>
        <v>0</v>
      </c>
      <c r="BC470" s="27" t="e">
        <f t="shared" si="165"/>
        <v>#DIV/0!</v>
      </c>
      <c r="BD470" s="24">
        <f>SUMIFS('Faturamento SP3'!$H$2:$H$692,'Faturamento SP3'!$D$2:$D$692,'Infos Relatório'!$B$406,'Faturamento SP3'!$E$2:$E$692,'Infos Relatório'!$B470,'Faturamento SP3'!$Z$2:$Z$692,'Infos Relatório'!AY$1)</f>
        <v>0</v>
      </c>
      <c r="BE470" s="23">
        <f>COUNTIFS('Faturamento SP3'!$D$2:$D$692,'Infos Relatório'!$B$406,'Faturamento SP3'!$E$2:$E$692,'Infos Relatório'!$B470,'Faturamento SP3'!$Z$2:$Z$692,'Infos Relatório'!BE$1)</f>
        <v>0</v>
      </c>
      <c r="BF470" s="13">
        <f>SUMIFS('Faturamento SP3'!$G$2:$G$692,'Faturamento SP3'!$D$2:$D$692,'Infos Relatório'!$B$406,'Faturamento SP3'!$E$2:$E$692,'Infos Relatório'!$B470,'Faturamento SP3'!$Z$2:$Z$692,'Infos Relatório'!BE$1)</f>
        <v>0</v>
      </c>
      <c r="BG470" s="13">
        <f>SUMIFS('Faturamento SP3'!$J$2:$J$692,'Faturamento SP3'!$D$2:$D$692,'Infos Relatório'!$B$406,'Faturamento SP3'!$E$2:$E$692,'Infos Relatório'!$B470,'Faturamento SP3'!$Z$2:$Z$692,'Infos Relatório'!BE$1)</f>
        <v>0</v>
      </c>
      <c r="BH470" s="14">
        <f>SUMIFS('Faturamento SP3'!$O$2:$O$692,'Faturamento SP3'!$D$2:$D$692,'Infos Relatório'!$B$406,'Faturamento SP3'!$E$2:$E$692,'Infos Relatório'!$B470,'Faturamento SP3'!$Z$2:$Z$692,'Infos Relatório'!BE$1,'Faturamento SP3'!$T$2:$T$692,"Sim")+SUMIFS('Faturamento SP3'!$P$2:$P$692,'Faturamento SP3'!$D$2:$D$692,'Infos Relatório'!$B$406,'Faturamento SP3'!$E$2:$E$692,'Infos Relatório'!$B470,'Faturamento SP3'!$Z$2:$Z$692,'Infos Relatório'!BE$1,'Faturamento SP3'!$T$2:$T$692,"Sim")</f>
        <v>0</v>
      </c>
      <c r="BI470" s="27" t="e">
        <f t="shared" si="166"/>
        <v>#DIV/0!</v>
      </c>
      <c r="BJ470" s="24">
        <f>SUMIFS('Faturamento SP3'!$H$2:$H$692,'Faturamento SP3'!$D$2:$D$692,'Infos Relatório'!$B$406,'Faturamento SP3'!$E$2:$E$692,'Infos Relatório'!$B470,'Faturamento SP3'!$Z$2:$Z$692,'Infos Relatório'!BE$1)</f>
        <v>0</v>
      </c>
      <c r="BK470" s="23">
        <f>COUNTIFS('Faturamento SP3'!$D$2:$D$692,'Infos Relatório'!$B$406,'Faturamento SP3'!$E$2:$E$692,'Infos Relatório'!$B470,'Faturamento SP3'!$Z$2:$Z$692,'Infos Relatório'!BK$1)</f>
        <v>0</v>
      </c>
      <c r="BL470" s="13">
        <f>SUMIFS('Faturamento SP3'!$G$2:$G$692,'Faturamento SP3'!$D$2:$D$692,'Infos Relatório'!$B$406,'Faturamento SP3'!$E$2:$E$692,'Infos Relatório'!$B470,'Faturamento SP3'!$Z$2:$Z$692,'Infos Relatório'!BK$1)</f>
        <v>0</v>
      </c>
      <c r="BM470" s="13">
        <f>SUMIFS('Faturamento SP3'!$J$2:$J$692,'Faturamento SP3'!$D$2:$D$692,'Infos Relatório'!$B$406,'Faturamento SP3'!$E$2:$E$692,'Infos Relatório'!$B470,'Faturamento SP3'!$Z$2:$Z$692,'Infos Relatório'!BK$1)</f>
        <v>0</v>
      </c>
      <c r="BN470" s="14">
        <f>SUMIFS('Faturamento SP3'!$O$2:$O$692,'Faturamento SP3'!$D$2:$D$692,'Infos Relatório'!$B$406,'Faturamento SP3'!$E$2:$E$692,'Infos Relatório'!$B470,'Faturamento SP3'!$Z$2:$Z$692,'Infos Relatório'!BK$1,'Faturamento SP3'!$T$2:$T$692,"Sim")+SUMIFS('Faturamento SP3'!$P$2:$P$692,'Faturamento SP3'!$D$2:$D$692,'Infos Relatório'!$B$406,'Faturamento SP3'!$E$2:$E$692,'Infos Relatório'!$B470,'Faturamento SP3'!$Z$2:$Z$692,'Infos Relatório'!BK$1,'Faturamento SP3'!$T$2:$T$692,"Sim")</f>
        <v>0</v>
      </c>
      <c r="BO470" s="27" t="e">
        <f t="shared" si="167"/>
        <v>#DIV/0!</v>
      </c>
      <c r="BP470" s="24">
        <f>SUMIFS('Faturamento SP3'!$H$2:$H$692,'Faturamento SP3'!$D$2:$D$692,'Infos Relatório'!$B$406,'Faturamento SP3'!$E$2:$E$692,'Infos Relatório'!$B470,'Faturamento SP3'!$Z$2:$Z$692,'Infos Relatório'!BK$1)</f>
        <v>0</v>
      </c>
      <c r="BQ470" s="23">
        <f>COUNTIFS('Faturamento SP3'!$D$2:$D$692,'Infos Relatório'!$B$406,'Faturamento SP3'!$E$2:$E$692,'Infos Relatório'!$B470,'Faturamento SP3'!$Z$2:$Z$692,'Infos Relatório'!BQ$1)</f>
        <v>0</v>
      </c>
      <c r="BR470" s="13">
        <f>SUMIFS('Faturamento SP3'!$G$2:$G$692,'Faturamento SP3'!$D$2:$D$692,'Infos Relatório'!$B$406,'Faturamento SP3'!$E$2:$E$692,'Infos Relatório'!$B470,'Faturamento SP3'!$Z$2:$Z$692,'Infos Relatório'!BQ$1)</f>
        <v>0</v>
      </c>
      <c r="BS470" s="13">
        <f>SUMIFS('Faturamento SP3'!$J$2:$J$692,'Faturamento SP3'!$D$2:$D$692,'Infos Relatório'!$B$406,'Faturamento SP3'!$E$2:$E$692,'Infos Relatório'!$B470,'Faturamento SP3'!$Z$2:$Z$692,'Infos Relatório'!BQ$1)</f>
        <v>0</v>
      </c>
      <c r="BT470" s="14">
        <f>SUMIFS('Faturamento SP3'!$O$2:$O$692,'Faturamento SP3'!$D$2:$D$692,'Infos Relatório'!$B$406,'Faturamento SP3'!$E$2:$E$692,'Infos Relatório'!$B470,'Faturamento SP3'!$Z$2:$Z$692,'Infos Relatório'!BQ$1,'Faturamento SP3'!$T$2:$T$692,"Sim")+SUMIFS('Faturamento SP3'!$P$2:$P$692,'Faturamento SP3'!$D$2:$D$692,'Infos Relatório'!$B$406,'Faturamento SP3'!$E$2:$E$692,'Infos Relatório'!$B470,'Faturamento SP3'!$Z$2:$Z$692,'Infos Relatório'!BQ$1,'Faturamento SP3'!$T$2:$T$692,"Sim")</f>
        <v>0</v>
      </c>
      <c r="BU470" s="27" t="e">
        <f t="shared" si="168"/>
        <v>#DIV/0!</v>
      </c>
      <c r="BV470" s="24">
        <f>SUMIFS('Faturamento SP3'!$H$2:$H$692,'Faturamento SP3'!$D$2:$D$692,'Infos Relatório'!$B$406,'Faturamento SP3'!$E$2:$E$692,'Infos Relatório'!$B470,'Faturamento SP3'!$Z$2:$Z$692,'Infos Relatório'!BQ$1)</f>
        <v>0</v>
      </c>
    </row>
    <row r="471" spans="2:74">
      <c r="B471" s="17" t="s">
        <v>71</v>
      </c>
      <c r="C471" s="23">
        <f>COUNTIFS('Faturamento SP3'!$D$2:$D$692,'Infos Relatório'!$B$406,'Faturamento SP3'!$E$2:$E$692,'Infos Relatório'!$B471,'Faturamento SP3'!$Z$2:$Z$692,'Infos Relatório'!C$1)</f>
        <v>0</v>
      </c>
      <c r="D471" s="13">
        <f>SUMIFS('Faturamento SP3'!$G$2:$G$692,'Faturamento SP3'!$D$2:$D$692,'Infos Relatório'!$B$406,'Faturamento SP3'!$E$2:$E$692,'Infos Relatório'!$B471,'Faturamento SP3'!$Z$2:$Z$692,'Infos Relatório'!C$1)</f>
        <v>0</v>
      </c>
      <c r="E471" s="13">
        <f>SUMIFS('Faturamento SP3'!$J$2:$J$692,'Faturamento SP3'!$D$2:$D$692,'Infos Relatório'!$B$406,'Faturamento SP3'!$E$2:$E$692,'Infos Relatório'!$B471,'Faturamento SP3'!$Z$2:$Z$692,'Infos Relatório'!C$1)</f>
        <v>0</v>
      </c>
      <c r="F471" s="14">
        <f>SUMIFS('Faturamento SP3'!$O$2:$O$692,'Faturamento SP3'!$D$2:$D$692,'Infos Relatório'!$B$406,'Faturamento SP3'!$E$2:$E$692,'Infos Relatório'!$B471,'Faturamento SP3'!$Z$2:$Z$692,'Infos Relatório'!C$1,'Faturamento SP3'!$T$2:$T$692,"Sim")+SUMIFS('Faturamento SP3'!$P$2:$P$692,'Faturamento SP3'!$D$2:$D$692,'Infos Relatório'!$B$406,'Faturamento SP3'!$E$2:$E$692,'Infos Relatório'!$B471,'Faturamento SP3'!$Z$2:$Z$692,'Infos Relatório'!C$1,'Faturamento SP3'!$T$2:$T$692,"Sim")</f>
        <v>0</v>
      </c>
      <c r="G471" s="27" t="e">
        <f t="shared" si="157"/>
        <v>#DIV/0!</v>
      </c>
      <c r="H471" s="24">
        <f>SUMIFS('Faturamento SP3'!$H$2:$H$692,'Faturamento SP3'!$D$2:$D$692,'Infos Relatório'!$B$406,'Faturamento SP3'!$E$2:$E$692,'Infos Relatório'!$B471,'Faturamento SP3'!$Z$2:$Z$692,'Infos Relatório'!C$1)</f>
        <v>0</v>
      </c>
      <c r="I471" s="23">
        <f>COUNTIFS('Faturamento SP3'!$D$2:$D$692,'Infos Relatório'!$B$406,'Faturamento SP3'!$E$2:$E$692,'Infos Relatório'!$B471,'Faturamento SP3'!$Z$2:$Z$692,'Infos Relatório'!I$1)</f>
        <v>0</v>
      </c>
      <c r="J471" s="13">
        <f>SUMIFS('Faturamento SP3'!$G$2:$G$692,'Faturamento SP3'!$D$2:$D$692,'Infos Relatório'!$B$406,'Faturamento SP3'!$E$2:$E$692,'Infos Relatório'!$B471,'Faturamento SP3'!$Z$2:$Z$692,'Infos Relatório'!I$1)</f>
        <v>0</v>
      </c>
      <c r="K471" s="13">
        <f>SUMIFS('Faturamento SP3'!$J$2:$J$692,'Faturamento SP3'!$D$2:$D$692,'Infos Relatório'!$B$406,'Faturamento SP3'!$E$2:$E$692,'Infos Relatório'!$B471,'Faturamento SP3'!$Z$2:$Z$692,'Infos Relatório'!I$1)</f>
        <v>0</v>
      </c>
      <c r="L471" s="14">
        <f>SUMIFS('Faturamento SP3'!$O$2:$O$692,'Faturamento SP3'!$D$2:$D$692,'Infos Relatório'!$B$406,'Faturamento SP3'!$E$2:$E$692,'Infos Relatório'!$B471,'Faturamento SP3'!$Z$2:$Z$692,'Infos Relatório'!I$1,'Faturamento SP3'!$T$2:$T$692,"Sim")+SUMIFS('Faturamento SP3'!$P$2:$P$692,'Faturamento SP3'!$D$2:$D$692,'Infos Relatório'!$B$406,'Faturamento SP3'!$E$2:$E$692,'Infos Relatório'!$B471,'Faturamento SP3'!$Z$2:$Z$692,'Infos Relatório'!I$1,'Faturamento SP3'!$T$2:$T$692,"Sim")</f>
        <v>0</v>
      </c>
      <c r="M471" s="27" t="e">
        <f t="shared" si="158"/>
        <v>#DIV/0!</v>
      </c>
      <c r="N471" s="24">
        <f>SUMIFS('Faturamento SP3'!$H$2:$H$692,'Faturamento SP3'!$D$2:$D$692,'Infos Relatório'!$B$406,'Faturamento SP3'!$E$2:$E$692,'Infos Relatório'!$B471,'Faturamento SP3'!$Z$2:$Z$692,'Infos Relatório'!I$1)</f>
        <v>0</v>
      </c>
      <c r="O471" s="23">
        <f>COUNTIFS('Faturamento SP3'!$D$2:$D$692,'Infos Relatório'!$B$406,'Faturamento SP3'!$E$2:$E$692,'Infos Relatório'!$B471,'Faturamento SP3'!$Z$2:$Z$692,'Infos Relatório'!O$1)</f>
        <v>0</v>
      </c>
      <c r="P471" s="13">
        <f>SUMIFS('Faturamento SP3'!$G$2:$G$692,'Faturamento SP3'!$D$2:$D$692,'Infos Relatório'!$B$406,'Faturamento SP3'!$E$2:$E$692,'Infos Relatório'!$B471,'Faturamento SP3'!$Z$2:$Z$692,'Infos Relatório'!O$1)</f>
        <v>0</v>
      </c>
      <c r="Q471" s="13">
        <f>SUMIFS('Faturamento SP3'!$J$2:$J$692,'Faturamento SP3'!$D$2:$D$692,'Infos Relatório'!$B$406,'Faturamento SP3'!$E$2:$E$692,'Infos Relatório'!$B471,'Faturamento SP3'!$Z$2:$Z$692,'Infos Relatório'!O$1)</f>
        <v>0</v>
      </c>
      <c r="R471" s="14">
        <f>SUMIFS('Faturamento SP3'!$O$2:$O$692,'Faturamento SP3'!$D$2:$D$692,'Infos Relatório'!$B$406,'Faturamento SP3'!$E$2:$E$692,'Infos Relatório'!$B471,'Faturamento SP3'!$Z$2:$Z$692,'Infos Relatório'!O$1,'Faturamento SP3'!$T$2:$T$692,"Sim")+SUMIFS('Faturamento SP3'!$P$2:$P$692,'Faturamento SP3'!$D$2:$D$692,'Infos Relatório'!$B$406,'Faturamento SP3'!$E$2:$E$692,'Infos Relatório'!$B471,'Faturamento SP3'!$Z$2:$Z$692,'Infos Relatório'!O$1,'Faturamento SP3'!$T$2:$T$692,"Sim")</f>
        <v>0</v>
      </c>
      <c r="S471" s="27" t="e">
        <f t="shared" si="159"/>
        <v>#DIV/0!</v>
      </c>
      <c r="T471" s="24">
        <f>SUMIFS('Faturamento SP3'!$H$2:$H$692,'Faturamento SP3'!$D$2:$D$692,'Infos Relatório'!$B$406,'Faturamento SP3'!$E$2:$E$692,'Infos Relatório'!$B471,'Faturamento SP3'!$Z$2:$Z$692,'Infos Relatório'!O$1)</f>
        <v>0</v>
      </c>
      <c r="U471" s="23">
        <f>COUNTIFS('Faturamento SP3'!$D$2:$D$692,'Infos Relatório'!$B$406,'Faturamento SP3'!$E$2:$E$692,'Infos Relatório'!$B471,'Faturamento SP3'!$Z$2:$Z$692,'Infos Relatório'!U$1)</f>
        <v>0</v>
      </c>
      <c r="V471" s="13">
        <f>SUMIFS('Faturamento SP3'!$G$2:$G$692,'Faturamento SP3'!$D$2:$D$692,'Infos Relatório'!$B$406,'Faturamento SP3'!$E$2:$E$692,'Infos Relatório'!$B471,'Faturamento SP3'!$Z$2:$Z$692,'Infos Relatório'!U$1)</f>
        <v>0</v>
      </c>
      <c r="W471" s="13">
        <f>SUMIFS('Faturamento SP3'!$J$2:$J$692,'Faturamento SP3'!$D$2:$D$692,'Infos Relatório'!$B$406,'Faturamento SP3'!$E$2:$E$692,'Infos Relatório'!$B471,'Faturamento SP3'!$Z$2:$Z$692,'Infos Relatório'!U$1)</f>
        <v>0</v>
      </c>
      <c r="X471" s="14">
        <f>SUMIFS('Faturamento SP3'!$O$2:$O$692,'Faturamento SP3'!$D$2:$D$692,'Infos Relatório'!$B$406,'Faturamento SP3'!$E$2:$E$692,'Infos Relatório'!$B471,'Faturamento SP3'!$Z$2:$Z$692,'Infos Relatório'!U$1,'Faturamento SP3'!$T$2:$T$692,"Sim")+SUMIFS('Faturamento SP3'!$P$2:$P$692,'Faturamento SP3'!$D$2:$D$692,'Infos Relatório'!$B$406,'Faturamento SP3'!$E$2:$E$692,'Infos Relatório'!$B471,'Faturamento SP3'!$Z$2:$Z$692,'Infos Relatório'!U$1,'Faturamento SP3'!$T$2:$T$692,"Sim")</f>
        <v>0</v>
      </c>
      <c r="Y471" s="27" t="e">
        <f t="shared" si="160"/>
        <v>#DIV/0!</v>
      </c>
      <c r="Z471" s="24">
        <f>SUMIFS('Faturamento SP3'!$H$2:$H$692,'Faturamento SP3'!$D$2:$D$692,'Infos Relatório'!$B$406,'Faturamento SP3'!$E$2:$E$692,'Infos Relatório'!$B471,'Faturamento SP3'!$Z$2:$Z$692,'Infos Relatório'!U$1)</f>
        <v>0</v>
      </c>
      <c r="AA471" s="23">
        <f>COUNTIFS('Faturamento SP3'!$D$2:$D$692,'Infos Relatório'!$B$406,'Faturamento SP3'!$E$2:$E$692,'Infos Relatório'!$B471,'Faturamento SP3'!$Z$2:$Z$692,'Infos Relatório'!AA$1)</f>
        <v>0</v>
      </c>
      <c r="AB471" s="13">
        <f>SUMIFS('Faturamento SP3'!$G$2:$G$692,'Faturamento SP3'!$D$2:$D$692,'Infos Relatório'!$B$406,'Faturamento SP3'!$E$2:$E$692,'Infos Relatório'!$B471,'Faturamento SP3'!$Z$2:$Z$692,'Infos Relatório'!AA$1)</f>
        <v>0</v>
      </c>
      <c r="AC471" s="13">
        <f>SUMIFS('Faturamento SP3'!$J$2:$J$692,'Faturamento SP3'!$D$2:$D$692,'Infos Relatório'!$B$406,'Faturamento SP3'!$E$2:$E$692,'Infos Relatório'!$B471,'Faturamento SP3'!$Z$2:$Z$692,'Infos Relatório'!AA$1)</f>
        <v>0</v>
      </c>
      <c r="AD471" s="14">
        <f>SUMIFS('Faturamento SP3'!$O$2:$O$692,'Faturamento SP3'!$D$2:$D$692,'Infos Relatório'!$B$406,'Faturamento SP3'!$E$2:$E$692,'Infos Relatório'!$B471,'Faturamento SP3'!$Z$2:$Z$692,'Infos Relatório'!AA$1,'Faturamento SP3'!$T$2:$T$692,"Sim")+SUMIFS('Faturamento SP3'!$P$2:$P$692,'Faturamento SP3'!$D$2:$D$692,'Infos Relatório'!$B$406,'Faturamento SP3'!$E$2:$E$692,'Infos Relatório'!$B471,'Faturamento SP3'!$Z$2:$Z$692,'Infos Relatório'!AA$1,'Faturamento SP3'!$T$2:$T$692,"Sim")</f>
        <v>0</v>
      </c>
      <c r="AE471" s="27" t="e">
        <f t="shared" si="161"/>
        <v>#DIV/0!</v>
      </c>
      <c r="AF471" s="24">
        <f>SUMIFS('Faturamento SP3'!$H$2:$H$692,'Faturamento SP3'!$D$2:$D$692,'Infos Relatório'!$B$406,'Faturamento SP3'!$E$2:$E$692,'Infos Relatório'!$B471,'Faturamento SP3'!$Z$2:$Z$692,'Infos Relatório'!AA$1)</f>
        <v>0</v>
      </c>
      <c r="AG471" s="23">
        <f>COUNTIFS('Faturamento SP3'!$D$2:$D$692,'Infos Relatório'!$B$406,'Faturamento SP3'!$E$2:$E$692,'Infos Relatório'!$B471,'Faturamento SP3'!$Z$2:$Z$692,'Infos Relatório'!AG$1)</f>
        <v>0</v>
      </c>
      <c r="AH471" s="13">
        <f>SUMIFS('Faturamento SP3'!$G$2:$G$692,'Faturamento SP3'!$D$2:$D$692,'Infos Relatório'!$B$406,'Faturamento SP3'!$E$2:$E$692,'Infos Relatório'!$B471,'Faturamento SP3'!$Z$2:$Z$692,'Infos Relatório'!AG$1)</f>
        <v>0</v>
      </c>
      <c r="AI471" s="13">
        <f>SUMIFS('Faturamento SP3'!$J$2:$J$692,'Faturamento SP3'!$D$2:$D$692,'Infos Relatório'!$B$406,'Faturamento SP3'!$E$2:$E$692,'Infos Relatório'!$B471,'Faturamento SP3'!$Z$2:$Z$692,'Infos Relatório'!AG$1)</f>
        <v>0</v>
      </c>
      <c r="AJ471" s="14">
        <f>SUMIFS('Faturamento SP3'!$O$2:$O$692,'Faturamento SP3'!$D$2:$D$692,'Infos Relatório'!$B$406,'Faturamento SP3'!$E$2:$E$692,'Infos Relatório'!$B471,'Faturamento SP3'!$Z$2:$Z$692,'Infos Relatório'!AG$1,'Faturamento SP3'!$T$2:$T$692,"Sim")+SUMIFS('Faturamento SP3'!$P$2:$P$692,'Faturamento SP3'!$D$2:$D$692,'Infos Relatório'!$B$406,'Faturamento SP3'!$E$2:$E$692,'Infos Relatório'!$B471,'Faturamento SP3'!$Z$2:$Z$692,'Infos Relatório'!AG$1,'Faturamento SP3'!$T$2:$T$692,"Sim")</f>
        <v>0</v>
      </c>
      <c r="AK471" s="27" t="e">
        <f t="shared" si="162"/>
        <v>#DIV/0!</v>
      </c>
      <c r="AL471" s="24">
        <f>SUMIFS('Faturamento SP3'!$H$2:$H$692,'Faturamento SP3'!$D$2:$D$692,'Infos Relatório'!$B$406,'Faturamento SP3'!$E$2:$E$692,'Infos Relatório'!$B471,'Faturamento SP3'!$Z$2:$Z$692,'Infos Relatório'!AG$1)</f>
        <v>0</v>
      </c>
      <c r="AM471" s="23">
        <f>COUNTIFS('Faturamento SP3'!$D$2:$D$692,'Infos Relatório'!$B$406,'Faturamento SP3'!$E$2:$E$692,'Infos Relatório'!$B471,'Faturamento SP3'!$Z$2:$Z$692,'Infos Relatório'!AM$1)</f>
        <v>0</v>
      </c>
      <c r="AN471" s="13">
        <f>SUMIFS('Faturamento SP3'!$G$2:$G$692,'Faturamento SP3'!$D$2:$D$692,'Infos Relatório'!$B$406,'Faturamento SP3'!$E$2:$E$692,'Infos Relatório'!$B471,'Faturamento SP3'!$Z$2:$Z$692,'Infos Relatório'!AM$1)</f>
        <v>0</v>
      </c>
      <c r="AO471" s="13">
        <f>SUMIFS('Faturamento SP3'!$J$2:$J$692,'Faturamento SP3'!$D$2:$D$692,'Infos Relatório'!$B$406,'Faturamento SP3'!$E$2:$E$692,'Infos Relatório'!$B471,'Faturamento SP3'!$Z$2:$Z$692,'Infos Relatório'!AM$1)</f>
        <v>0</v>
      </c>
      <c r="AP471" s="14">
        <f>SUMIFS('Faturamento SP3'!$O$2:$O$692,'Faturamento SP3'!$D$2:$D$692,'Infos Relatório'!$B$406,'Faturamento SP3'!$E$2:$E$692,'Infos Relatório'!$B471,'Faturamento SP3'!$Z$2:$Z$692,'Infos Relatório'!AM$1,'Faturamento SP3'!$T$2:$T$692,"Sim")+SUMIFS('Faturamento SP3'!$P$2:$P$692,'Faturamento SP3'!$D$2:$D$692,'Infos Relatório'!$B$406,'Faturamento SP3'!$E$2:$E$692,'Infos Relatório'!$B471,'Faturamento SP3'!$Z$2:$Z$692,'Infos Relatório'!AM$1,'Faturamento SP3'!$T$2:$T$692,"Sim")</f>
        <v>0</v>
      </c>
      <c r="AQ471" s="27" t="e">
        <f t="shared" si="163"/>
        <v>#DIV/0!</v>
      </c>
      <c r="AR471" s="24">
        <f>SUMIFS('Faturamento SP3'!$H$2:$H$692,'Faturamento SP3'!$D$2:$D$692,'Infos Relatório'!$B$406,'Faturamento SP3'!$E$2:$E$692,'Infos Relatório'!$B471,'Faturamento SP3'!$Z$2:$Z$692,'Infos Relatório'!AM$1)</f>
        <v>0</v>
      </c>
      <c r="AS471" s="23">
        <f>COUNTIFS('Faturamento SP3'!$D$2:$D$692,'Infos Relatório'!$B$406,'Faturamento SP3'!$E$2:$E$692,'Infos Relatório'!$B471,'Faturamento SP3'!$Z$2:$Z$692,'Infos Relatório'!AS$1)</f>
        <v>0</v>
      </c>
      <c r="AT471" s="13">
        <f>SUMIFS('Faturamento SP3'!$G$2:$G$692,'Faturamento SP3'!$D$2:$D$692,'Infos Relatório'!$B$406,'Faturamento SP3'!$E$2:$E$692,'Infos Relatório'!$B471,'Faturamento SP3'!$Z$2:$Z$692,'Infos Relatório'!AS$1)</f>
        <v>0</v>
      </c>
      <c r="AU471" s="13">
        <f>SUMIFS('Faturamento SP3'!$J$2:$J$692,'Faturamento SP3'!$D$2:$D$692,'Infos Relatório'!$B$406,'Faturamento SP3'!$E$2:$E$692,'Infos Relatório'!$B471,'Faturamento SP3'!$Z$2:$Z$692,'Infos Relatório'!AS$1)</f>
        <v>0</v>
      </c>
      <c r="AV471" s="14">
        <f>SUMIFS('Faturamento SP3'!$O$2:$O$692,'Faturamento SP3'!$D$2:$D$692,'Infos Relatório'!$B$406,'Faturamento SP3'!$E$2:$E$692,'Infos Relatório'!$B471,'Faturamento SP3'!$Z$2:$Z$692,'Infos Relatório'!AS$1,'Faturamento SP3'!$T$2:$T$692,"Sim")+SUMIFS('Faturamento SP3'!$P$2:$P$692,'Faturamento SP3'!$D$2:$D$692,'Infos Relatório'!$B$406,'Faturamento SP3'!$E$2:$E$692,'Infos Relatório'!$B471,'Faturamento SP3'!$Z$2:$Z$692,'Infos Relatório'!AS$1,'Faturamento SP3'!$T$2:$T$692,"Sim")</f>
        <v>0</v>
      </c>
      <c r="AW471" s="27" t="e">
        <f t="shared" si="164"/>
        <v>#DIV/0!</v>
      </c>
      <c r="AX471" s="24">
        <f>SUMIFS('Faturamento SP3'!$H$2:$H$692,'Faturamento SP3'!$D$2:$D$692,'Infos Relatório'!$B$406,'Faturamento SP3'!$E$2:$E$692,'Infos Relatório'!$B471,'Faturamento SP3'!$Z$2:$Z$692,'Infos Relatório'!AS$1)</f>
        <v>0</v>
      </c>
      <c r="AY471" s="23">
        <f>COUNTIFS('Faturamento SP3'!$D$2:$D$692,'Infos Relatório'!$B$406,'Faturamento SP3'!$E$2:$E$692,'Infos Relatório'!$B471,'Faturamento SP3'!$Z$2:$Z$692,'Infos Relatório'!AY$1)</f>
        <v>0</v>
      </c>
      <c r="AZ471" s="13">
        <f>SUMIFS('Faturamento SP3'!$G$2:$G$692,'Faturamento SP3'!$D$2:$D$692,'Infos Relatório'!$B$406,'Faturamento SP3'!$E$2:$E$692,'Infos Relatório'!$B471,'Faturamento SP3'!$Z$2:$Z$692,'Infos Relatório'!AY$1)</f>
        <v>0</v>
      </c>
      <c r="BA471" s="13">
        <f>SUMIFS('Faturamento SP3'!$J$2:$J$692,'Faturamento SP3'!$D$2:$D$692,'Infos Relatório'!$B$406,'Faturamento SP3'!$E$2:$E$692,'Infos Relatório'!$B471,'Faturamento SP3'!$Z$2:$Z$692,'Infos Relatório'!AY$1)</f>
        <v>0</v>
      </c>
      <c r="BB471" s="14">
        <f>SUMIFS('Faturamento SP3'!$O$2:$O$692,'Faturamento SP3'!$D$2:$D$692,'Infos Relatório'!$B$406,'Faturamento SP3'!$E$2:$E$692,'Infos Relatório'!$B471,'Faturamento SP3'!$Z$2:$Z$692,'Infos Relatório'!AY$1,'Faturamento SP3'!$T$2:$T$692,"Sim")+SUMIFS('Faturamento SP3'!$P$2:$P$692,'Faturamento SP3'!$D$2:$D$692,'Infos Relatório'!$B$406,'Faturamento SP3'!$E$2:$E$692,'Infos Relatório'!$B471,'Faturamento SP3'!$Z$2:$Z$692,'Infos Relatório'!AY$1,'Faturamento SP3'!$T$2:$T$692,"Sim")</f>
        <v>0</v>
      </c>
      <c r="BC471" s="27" t="e">
        <f t="shared" si="165"/>
        <v>#DIV/0!</v>
      </c>
      <c r="BD471" s="24">
        <f>SUMIFS('Faturamento SP3'!$H$2:$H$692,'Faturamento SP3'!$D$2:$D$692,'Infos Relatório'!$B$406,'Faturamento SP3'!$E$2:$E$692,'Infos Relatório'!$B471,'Faturamento SP3'!$Z$2:$Z$692,'Infos Relatório'!AY$1)</f>
        <v>0</v>
      </c>
      <c r="BE471" s="23">
        <f>COUNTIFS('Faturamento SP3'!$D$2:$D$692,'Infos Relatório'!$B$406,'Faturamento SP3'!$E$2:$E$692,'Infos Relatório'!$B471,'Faturamento SP3'!$Z$2:$Z$692,'Infos Relatório'!BE$1)</f>
        <v>0</v>
      </c>
      <c r="BF471" s="13">
        <f>SUMIFS('Faturamento SP3'!$G$2:$G$692,'Faturamento SP3'!$D$2:$D$692,'Infos Relatório'!$B$406,'Faturamento SP3'!$E$2:$E$692,'Infos Relatório'!$B471,'Faturamento SP3'!$Z$2:$Z$692,'Infos Relatório'!BE$1)</f>
        <v>0</v>
      </c>
      <c r="BG471" s="13">
        <f>SUMIFS('Faturamento SP3'!$J$2:$J$692,'Faturamento SP3'!$D$2:$D$692,'Infos Relatório'!$B$406,'Faturamento SP3'!$E$2:$E$692,'Infos Relatório'!$B471,'Faturamento SP3'!$Z$2:$Z$692,'Infos Relatório'!BE$1)</f>
        <v>0</v>
      </c>
      <c r="BH471" s="14">
        <f>SUMIFS('Faturamento SP3'!$O$2:$O$692,'Faturamento SP3'!$D$2:$D$692,'Infos Relatório'!$B$406,'Faturamento SP3'!$E$2:$E$692,'Infos Relatório'!$B471,'Faturamento SP3'!$Z$2:$Z$692,'Infos Relatório'!BE$1,'Faturamento SP3'!$T$2:$T$692,"Sim")+SUMIFS('Faturamento SP3'!$P$2:$P$692,'Faturamento SP3'!$D$2:$D$692,'Infos Relatório'!$B$406,'Faturamento SP3'!$E$2:$E$692,'Infos Relatório'!$B471,'Faturamento SP3'!$Z$2:$Z$692,'Infos Relatório'!BE$1,'Faturamento SP3'!$T$2:$T$692,"Sim")</f>
        <v>0</v>
      </c>
      <c r="BI471" s="27" t="e">
        <f t="shared" si="166"/>
        <v>#DIV/0!</v>
      </c>
      <c r="BJ471" s="24">
        <f>SUMIFS('Faturamento SP3'!$H$2:$H$692,'Faturamento SP3'!$D$2:$D$692,'Infos Relatório'!$B$406,'Faturamento SP3'!$E$2:$E$692,'Infos Relatório'!$B471,'Faturamento SP3'!$Z$2:$Z$692,'Infos Relatório'!BE$1)</f>
        <v>0</v>
      </c>
      <c r="BK471" s="23">
        <f>COUNTIFS('Faturamento SP3'!$D$2:$D$692,'Infos Relatório'!$B$406,'Faturamento SP3'!$E$2:$E$692,'Infos Relatório'!$B471,'Faturamento SP3'!$Z$2:$Z$692,'Infos Relatório'!BK$1)</f>
        <v>0</v>
      </c>
      <c r="BL471" s="13">
        <f>SUMIFS('Faturamento SP3'!$G$2:$G$692,'Faturamento SP3'!$D$2:$D$692,'Infos Relatório'!$B$406,'Faturamento SP3'!$E$2:$E$692,'Infos Relatório'!$B471,'Faturamento SP3'!$Z$2:$Z$692,'Infos Relatório'!BK$1)</f>
        <v>0</v>
      </c>
      <c r="BM471" s="13">
        <f>SUMIFS('Faturamento SP3'!$J$2:$J$692,'Faturamento SP3'!$D$2:$D$692,'Infos Relatório'!$B$406,'Faturamento SP3'!$E$2:$E$692,'Infos Relatório'!$B471,'Faturamento SP3'!$Z$2:$Z$692,'Infos Relatório'!BK$1)</f>
        <v>0</v>
      </c>
      <c r="BN471" s="14">
        <f>SUMIFS('Faturamento SP3'!$O$2:$O$692,'Faturamento SP3'!$D$2:$D$692,'Infos Relatório'!$B$406,'Faturamento SP3'!$E$2:$E$692,'Infos Relatório'!$B471,'Faturamento SP3'!$Z$2:$Z$692,'Infos Relatório'!BK$1,'Faturamento SP3'!$T$2:$T$692,"Sim")+SUMIFS('Faturamento SP3'!$P$2:$P$692,'Faturamento SP3'!$D$2:$D$692,'Infos Relatório'!$B$406,'Faturamento SP3'!$E$2:$E$692,'Infos Relatório'!$B471,'Faturamento SP3'!$Z$2:$Z$692,'Infos Relatório'!BK$1,'Faturamento SP3'!$T$2:$T$692,"Sim")</f>
        <v>0</v>
      </c>
      <c r="BO471" s="27" t="e">
        <f t="shared" si="167"/>
        <v>#DIV/0!</v>
      </c>
      <c r="BP471" s="24">
        <f>SUMIFS('Faturamento SP3'!$H$2:$H$692,'Faturamento SP3'!$D$2:$D$692,'Infos Relatório'!$B$406,'Faturamento SP3'!$E$2:$E$692,'Infos Relatório'!$B471,'Faturamento SP3'!$Z$2:$Z$692,'Infos Relatório'!BK$1)</f>
        <v>0</v>
      </c>
      <c r="BQ471" s="23">
        <f>COUNTIFS('Faturamento SP3'!$D$2:$D$692,'Infos Relatório'!$B$406,'Faturamento SP3'!$E$2:$E$692,'Infos Relatório'!$B471,'Faturamento SP3'!$Z$2:$Z$692,'Infos Relatório'!BQ$1)</f>
        <v>0</v>
      </c>
      <c r="BR471" s="13">
        <f>SUMIFS('Faturamento SP3'!$G$2:$G$692,'Faturamento SP3'!$D$2:$D$692,'Infos Relatório'!$B$406,'Faturamento SP3'!$E$2:$E$692,'Infos Relatório'!$B471,'Faturamento SP3'!$Z$2:$Z$692,'Infos Relatório'!BQ$1)</f>
        <v>0</v>
      </c>
      <c r="BS471" s="13">
        <f>SUMIFS('Faturamento SP3'!$J$2:$J$692,'Faturamento SP3'!$D$2:$D$692,'Infos Relatório'!$B$406,'Faturamento SP3'!$E$2:$E$692,'Infos Relatório'!$B471,'Faturamento SP3'!$Z$2:$Z$692,'Infos Relatório'!BQ$1)</f>
        <v>0</v>
      </c>
      <c r="BT471" s="14">
        <f>SUMIFS('Faturamento SP3'!$O$2:$O$692,'Faturamento SP3'!$D$2:$D$692,'Infos Relatório'!$B$406,'Faturamento SP3'!$E$2:$E$692,'Infos Relatório'!$B471,'Faturamento SP3'!$Z$2:$Z$692,'Infos Relatório'!BQ$1,'Faturamento SP3'!$T$2:$T$692,"Sim")+SUMIFS('Faturamento SP3'!$P$2:$P$692,'Faturamento SP3'!$D$2:$D$692,'Infos Relatório'!$B$406,'Faturamento SP3'!$E$2:$E$692,'Infos Relatório'!$B471,'Faturamento SP3'!$Z$2:$Z$692,'Infos Relatório'!BQ$1,'Faturamento SP3'!$T$2:$T$692,"Sim")</f>
        <v>0</v>
      </c>
      <c r="BU471" s="27" t="e">
        <f t="shared" si="168"/>
        <v>#DIV/0!</v>
      </c>
      <c r="BV471" s="24">
        <f>SUMIFS('Faturamento SP3'!$H$2:$H$692,'Faturamento SP3'!$D$2:$D$692,'Infos Relatório'!$B$406,'Faturamento SP3'!$E$2:$E$692,'Infos Relatório'!$B471,'Faturamento SP3'!$Z$2:$Z$692,'Infos Relatório'!BQ$1)</f>
        <v>0</v>
      </c>
    </row>
    <row r="472" spans="2:74">
      <c r="B472" s="17" t="s">
        <v>72</v>
      </c>
      <c r="C472" s="23">
        <f>COUNTIFS('Faturamento SP3'!$D$2:$D$692,'Infos Relatório'!$B$406,'Faturamento SP3'!$E$2:$E$692,'Infos Relatório'!$B472,'Faturamento SP3'!$Z$2:$Z$692,'Infos Relatório'!C$1)</f>
        <v>0</v>
      </c>
      <c r="D472" s="13">
        <f>SUMIFS('Faturamento SP3'!$G$2:$G$692,'Faturamento SP3'!$D$2:$D$692,'Infos Relatório'!$B$406,'Faturamento SP3'!$E$2:$E$692,'Infos Relatório'!$B472,'Faturamento SP3'!$Z$2:$Z$692,'Infos Relatório'!C$1)</f>
        <v>0</v>
      </c>
      <c r="E472" s="13">
        <f>SUMIFS('Faturamento SP3'!$J$2:$J$692,'Faturamento SP3'!$D$2:$D$692,'Infos Relatório'!$B$406,'Faturamento SP3'!$E$2:$E$692,'Infos Relatório'!$B472,'Faturamento SP3'!$Z$2:$Z$692,'Infos Relatório'!C$1)</f>
        <v>0</v>
      </c>
      <c r="F472" s="14">
        <f>SUMIFS('Faturamento SP3'!$O$2:$O$692,'Faturamento SP3'!$D$2:$D$692,'Infos Relatório'!$B$406,'Faturamento SP3'!$E$2:$E$692,'Infos Relatório'!$B472,'Faturamento SP3'!$Z$2:$Z$692,'Infos Relatório'!C$1,'Faturamento SP3'!$T$2:$T$692,"Sim")+SUMIFS('Faturamento SP3'!$P$2:$P$692,'Faturamento SP3'!$D$2:$D$692,'Infos Relatório'!$B$406,'Faturamento SP3'!$E$2:$E$692,'Infos Relatório'!$B472,'Faturamento SP3'!$Z$2:$Z$692,'Infos Relatório'!C$1,'Faturamento SP3'!$T$2:$T$692,"Sim")</f>
        <v>0</v>
      </c>
      <c r="G472" s="27" t="e">
        <f t="shared" si="157"/>
        <v>#DIV/0!</v>
      </c>
      <c r="H472" s="24">
        <f>SUMIFS('Faturamento SP3'!$H$2:$H$692,'Faturamento SP3'!$D$2:$D$692,'Infos Relatório'!$B$406,'Faturamento SP3'!$E$2:$E$692,'Infos Relatório'!$B472,'Faturamento SP3'!$Z$2:$Z$692,'Infos Relatório'!C$1)</f>
        <v>0</v>
      </c>
      <c r="I472" s="23">
        <f>COUNTIFS('Faturamento SP3'!$D$2:$D$692,'Infos Relatório'!$B$406,'Faturamento SP3'!$E$2:$E$692,'Infos Relatório'!$B472,'Faturamento SP3'!$Z$2:$Z$692,'Infos Relatório'!I$1)</f>
        <v>0</v>
      </c>
      <c r="J472" s="13">
        <f>SUMIFS('Faturamento SP3'!$G$2:$G$692,'Faturamento SP3'!$D$2:$D$692,'Infos Relatório'!$B$406,'Faturamento SP3'!$E$2:$E$692,'Infos Relatório'!$B472,'Faturamento SP3'!$Z$2:$Z$692,'Infos Relatório'!I$1)</f>
        <v>0</v>
      </c>
      <c r="K472" s="13">
        <f>SUMIFS('Faturamento SP3'!$J$2:$J$692,'Faturamento SP3'!$D$2:$D$692,'Infos Relatório'!$B$406,'Faturamento SP3'!$E$2:$E$692,'Infos Relatório'!$B472,'Faturamento SP3'!$Z$2:$Z$692,'Infos Relatório'!I$1)</f>
        <v>0</v>
      </c>
      <c r="L472" s="14">
        <f>SUMIFS('Faturamento SP3'!$O$2:$O$692,'Faturamento SP3'!$D$2:$D$692,'Infos Relatório'!$B$406,'Faturamento SP3'!$E$2:$E$692,'Infos Relatório'!$B472,'Faturamento SP3'!$Z$2:$Z$692,'Infos Relatório'!I$1,'Faturamento SP3'!$T$2:$T$692,"Sim")+SUMIFS('Faturamento SP3'!$P$2:$P$692,'Faturamento SP3'!$D$2:$D$692,'Infos Relatório'!$B$406,'Faturamento SP3'!$E$2:$E$692,'Infos Relatório'!$B472,'Faturamento SP3'!$Z$2:$Z$692,'Infos Relatório'!I$1,'Faturamento SP3'!$T$2:$T$692,"Sim")</f>
        <v>0</v>
      </c>
      <c r="M472" s="27" t="e">
        <f t="shared" si="158"/>
        <v>#DIV/0!</v>
      </c>
      <c r="N472" s="24">
        <f>SUMIFS('Faturamento SP3'!$H$2:$H$692,'Faturamento SP3'!$D$2:$D$692,'Infos Relatório'!$B$406,'Faturamento SP3'!$E$2:$E$692,'Infos Relatório'!$B472,'Faturamento SP3'!$Z$2:$Z$692,'Infos Relatório'!I$1)</f>
        <v>0</v>
      </c>
      <c r="O472" s="23">
        <f>COUNTIFS('Faturamento SP3'!$D$2:$D$692,'Infos Relatório'!$B$406,'Faturamento SP3'!$E$2:$E$692,'Infos Relatório'!$B472,'Faturamento SP3'!$Z$2:$Z$692,'Infos Relatório'!O$1)</f>
        <v>0</v>
      </c>
      <c r="P472" s="13">
        <f>SUMIFS('Faturamento SP3'!$G$2:$G$692,'Faturamento SP3'!$D$2:$D$692,'Infos Relatório'!$B$406,'Faturamento SP3'!$E$2:$E$692,'Infos Relatório'!$B472,'Faturamento SP3'!$Z$2:$Z$692,'Infos Relatório'!O$1)</f>
        <v>0</v>
      </c>
      <c r="Q472" s="13">
        <f>SUMIFS('Faturamento SP3'!$J$2:$J$692,'Faturamento SP3'!$D$2:$D$692,'Infos Relatório'!$B$406,'Faturamento SP3'!$E$2:$E$692,'Infos Relatório'!$B472,'Faturamento SP3'!$Z$2:$Z$692,'Infos Relatório'!O$1)</f>
        <v>0</v>
      </c>
      <c r="R472" s="14">
        <f>SUMIFS('Faturamento SP3'!$O$2:$O$692,'Faturamento SP3'!$D$2:$D$692,'Infos Relatório'!$B$406,'Faturamento SP3'!$E$2:$E$692,'Infos Relatório'!$B472,'Faturamento SP3'!$Z$2:$Z$692,'Infos Relatório'!O$1,'Faturamento SP3'!$T$2:$T$692,"Sim")+SUMIFS('Faturamento SP3'!$P$2:$P$692,'Faturamento SP3'!$D$2:$D$692,'Infos Relatório'!$B$406,'Faturamento SP3'!$E$2:$E$692,'Infos Relatório'!$B472,'Faturamento SP3'!$Z$2:$Z$692,'Infos Relatório'!O$1,'Faturamento SP3'!$T$2:$T$692,"Sim")</f>
        <v>0</v>
      </c>
      <c r="S472" s="27" t="e">
        <f t="shared" si="159"/>
        <v>#DIV/0!</v>
      </c>
      <c r="T472" s="24">
        <f>SUMIFS('Faturamento SP3'!$H$2:$H$692,'Faturamento SP3'!$D$2:$D$692,'Infos Relatório'!$B$406,'Faturamento SP3'!$E$2:$E$692,'Infos Relatório'!$B472,'Faturamento SP3'!$Z$2:$Z$692,'Infos Relatório'!O$1)</f>
        <v>0</v>
      </c>
      <c r="U472" s="23">
        <f>COUNTIFS('Faturamento SP3'!$D$2:$D$692,'Infos Relatório'!$B$406,'Faturamento SP3'!$E$2:$E$692,'Infos Relatório'!$B472,'Faturamento SP3'!$Z$2:$Z$692,'Infos Relatório'!U$1)</f>
        <v>0</v>
      </c>
      <c r="V472" s="13">
        <f>SUMIFS('Faturamento SP3'!$G$2:$G$692,'Faturamento SP3'!$D$2:$D$692,'Infos Relatório'!$B$406,'Faturamento SP3'!$E$2:$E$692,'Infos Relatório'!$B472,'Faturamento SP3'!$Z$2:$Z$692,'Infos Relatório'!U$1)</f>
        <v>0</v>
      </c>
      <c r="W472" s="13">
        <f>SUMIFS('Faturamento SP3'!$J$2:$J$692,'Faturamento SP3'!$D$2:$D$692,'Infos Relatório'!$B$406,'Faturamento SP3'!$E$2:$E$692,'Infos Relatório'!$B472,'Faturamento SP3'!$Z$2:$Z$692,'Infos Relatório'!U$1)</f>
        <v>0</v>
      </c>
      <c r="X472" s="14">
        <f>SUMIFS('Faturamento SP3'!$O$2:$O$692,'Faturamento SP3'!$D$2:$D$692,'Infos Relatório'!$B$406,'Faturamento SP3'!$E$2:$E$692,'Infos Relatório'!$B472,'Faturamento SP3'!$Z$2:$Z$692,'Infos Relatório'!U$1,'Faturamento SP3'!$T$2:$T$692,"Sim")+SUMIFS('Faturamento SP3'!$P$2:$P$692,'Faturamento SP3'!$D$2:$D$692,'Infos Relatório'!$B$406,'Faturamento SP3'!$E$2:$E$692,'Infos Relatório'!$B472,'Faturamento SP3'!$Z$2:$Z$692,'Infos Relatório'!U$1,'Faturamento SP3'!$T$2:$T$692,"Sim")</f>
        <v>0</v>
      </c>
      <c r="Y472" s="27" t="e">
        <f t="shared" si="160"/>
        <v>#DIV/0!</v>
      </c>
      <c r="Z472" s="24">
        <f>SUMIFS('Faturamento SP3'!$H$2:$H$692,'Faturamento SP3'!$D$2:$D$692,'Infos Relatório'!$B$406,'Faturamento SP3'!$E$2:$E$692,'Infos Relatório'!$B472,'Faturamento SP3'!$Z$2:$Z$692,'Infos Relatório'!U$1)</f>
        <v>0</v>
      </c>
      <c r="AA472" s="23">
        <f>COUNTIFS('Faturamento SP3'!$D$2:$D$692,'Infos Relatório'!$B$406,'Faturamento SP3'!$E$2:$E$692,'Infos Relatório'!$B472,'Faturamento SP3'!$Z$2:$Z$692,'Infos Relatório'!AA$1)</f>
        <v>0</v>
      </c>
      <c r="AB472" s="13">
        <f>SUMIFS('Faturamento SP3'!$G$2:$G$692,'Faturamento SP3'!$D$2:$D$692,'Infos Relatório'!$B$406,'Faturamento SP3'!$E$2:$E$692,'Infos Relatório'!$B472,'Faturamento SP3'!$Z$2:$Z$692,'Infos Relatório'!AA$1)</f>
        <v>0</v>
      </c>
      <c r="AC472" s="13">
        <f>SUMIFS('Faturamento SP3'!$J$2:$J$692,'Faturamento SP3'!$D$2:$D$692,'Infos Relatório'!$B$406,'Faturamento SP3'!$E$2:$E$692,'Infos Relatório'!$B472,'Faturamento SP3'!$Z$2:$Z$692,'Infos Relatório'!AA$1)</f>
        <v>0</v>
      </c>
      <c r="AD472" s="14">
        <f>SUMIFS('Faturamento SP3'!$O$2:$O$692,'Faturamento SP3'!$D$2:$D$692,'Infos Relatório'!$B$406,'Faturamento SP3'!$E$2:$E$692,'Infos Relatório'!$B472,'Faturamento SP3'!$Z$2:$Z$692,'Infos Relatório'!AA$1,'Faturamento SP3'!$T$2:$T$692,"Sim")+SUMIFS('Faturamento SP3'!$P$2:$P$692,'Faturamento SP3'!$D$2:$D$692,'Infos Relatório'!$B$406,'Faturamento SP3'!$E$2:$E$692,'Infos Relatório'!$B472,'Faturamento SP3'!$Z$2:$Z$692,'Infos Relatório'!AA$1,'Faturamento SP3'!$T$2:$T$692,"Sim")</f>
        <v>0</v>
      </c>
      <c r="AE472" s="27" t="e">
        <f t="shared" si="161"/>
        <v>#DIV/0!</v>
      </c>
      <c r="AF472" s="24">
        <f>SUMIFS('Faturamento SP3'!$H$2:$H$692,'Faturamento SP3'!$D$2:$D$692,'Infos Relatório'!$B$406,'Faturamento SP3'!$E$2:$E$692,'Infos Relatório'!$B472,'Faturamento SP3'!$Z$2:$Z$692,'Infos Relatório'!AA$1)</f>
        <v>0</v>
      </c>
      <c r="AG472" s="23">
        <f>COUNTIFS('Faturamento SP3'!$D$2:$D$692,'Infos Relatório'!$B$406,'Faturamento SP3'!$E$2:$E$692,'Infos Relatório'!$B472,'Faturamento SP3'!$Z$2:$Z$692,'Infos Relatório'!AG$1)</f>
        <v>0</v>
      </c>
      <c r="AH472" s="13">
        <f>SUMIFS('Faturamento SP3'!$G$2:$G$692,'Faturamento SP3'!$D$2:$D$692,'Infos Relatório'!$B$406,'Faturamento SP3'!$E$2:$E$692,'Infos Relatório'!$B472,'Faturamento SP3'!$Z$2:$Z$692,'Infos Relatório'!AG$1)</f>
        <v>0</v>
      </c>
      <c r="AI472" s="13">
        <f>SUMIFS('Faturamento SP3'!$J$2:$J$692,'Faturamento SP3'!$D$2:$D$692,'Infos Relatório'!$B$406,'Faturamento SP3'!$E$2:$E$692,'Infos Relatório'!$B472,'Faturamento SP3'!$Z$2:$Z$692,'Infos Relatório'!AG$1)</f>
        <v>0</v>
      </c>
      <c r="AJ472" s="14">
        <f>SUMIFS('Faturamento SP3'!$O$2:$O$692,'Faturamento SP3'!$D$2:$D$692,'Infos Relatório'!$B$406,'Faturamento SP3'!$E$2:$E$692,'Infos Relatório'!$B472,'Faturamento SP3'!$Z$2:$Z$692,'Infos Relatório'!AG$1,'Faturamento SP3'!$T$2:$T$692,"Sim")+SUMIFS('Faturamento SP3'!$P$2:$P$692,'Faturamento SP3'!$D$2:$D$692,'Infos Relatório'!$B$406,'Faturamento SP3'!$E$2:$E$692,'Infos Relatório'!$B472,'Faturamento SP3'!$Z$2:$Z$692,'Infos Relatório'!AG$1,'Faturamento SP3'!$T$2:$T$692,"Sim")</f>
        <v>0</v>
      </c>
      <c r="AK472" s="27" t="e">
        <f t="shared" si="162"/>
        <v>#DIV/0!</v>
      </c>
      <c r="AL472" s="24">
        <f>SUMIFS('Faturamento SP3'!$H$2:$H$692,'Faturamento SP3'!$D$2:$D$692,'Infos Relatório'!$B$406,'Faturamento SP3'!$E$2:$E$692,'Infos Relatório'!$B472,'Faturamento SP3'!$Z$2:$Z$692,'Infos Relatório'!AG$1)</f>
        <v>0</v>
      </c>
      <c r="AM472" s="23">
        <f>COUNTIFS('Faturamento SP3'!$D$2:$D$692,'Infos Relatório'!$B$406,'Faturamento SP3'!$E$2:$E$692,'Infos Relatório'!$B472,'Faturamento SP3'!$Z$2:$Z$692,'Infos Relatório'!AM$1)</f>
        <v>0</v>
      </c>
      <c r="AN472" s="13">
        <f>SUMIFS('Faturamento SP3'!$G$2:$G$692,'Faturamento SP3'!$D$2:$D$692,'Infos Relatório'!$B$406,'Faturamento SP3'!$E$2:$E$692,'Infos Relatório'!$B472,'Faturamento SP3'!$Z$2:$Z$692,'Infos Relatório'!AM$1)</f>
        <v>0</v>
      </c>
      <c r="AO472" s="13">
        <f>SUMIFS('Faturamento SP3'!$J$2:$J$692,'Faturamento SP3'!$D$2:$D$692,'Infos Relatório'!$B$406,'Faturamento SP3'!$E$2:$E$692,'Infos Relatório'!$B472,'Faturamento SP3'!$Z$2:$Z$692,'Infos Relatório'!AM$1)</f>
        <v>0</v>
      </c>
      <c r="AP472" s="14">
        <f>SUMIFS('Faturamento SP3'!$O$2:$O$692,'Faturamento SP3'!$D$2:$D$692,'Infos Relatório'!$B$406,'Faturamento SP3'!$E$2:$E$692,'Infos Relatório'!$B472,'Faturamento SP3'!$Z$2:$Z$692,'Infos Relatório'!AM$1,'Faturamento SP3'!$T$2:$T$692,"Sim")+SUMIFS('Faturamento SP3'!$P$2:$P$692,'Faturamento SP3'!$D$2:$D$692,'Infos Relatório'!$B$406,'Faturamento SP3'!$E$2:$E$692,'Infos Relatório'!$B472,'Faturamento SP3'!$Z$2:$Z$692,'Infos Relatório'!AM$1,'Faturamento SP3'!$T$2:$T$692,"Sim")</f>
        <v>0</v>
      </c>
      <c r="AQ472" s="27" t="e">
        <f t="shared" si="163"/>
        <v>#DIV/0!</v>
      </c>
      <c r="AR472" s="24">
        <f>SUMIFS('Faturamento SP3'!$H$2:$H$692,'Faturamento SP3'!$D$2:$D$692,'Infos Relatório'!$B$406,'Faturamento SP3'!$E$2:$E$692,'Infos Relatório'!$B472,'Faturamento SP3'!$Z$2:$Z$692,'Infos Relatório'!AM$1)</f>
        <v>0</v>
      </c>
      <c r="AS472" s="23">
        <f>COUNTIFS('Faturamento SP3'!$D$2:$D$692,'Infos Relatório'!$B$406,'Faturamento SP3'!$E$2:$E$692,'Infos Relatório'!$B472,'Faturamento SP3'!$Z$2:$Z$692,'Infos Relatório'!AS$1)</f>
        <v>0</v>
      </c>
      <c r="AT472" s="13">
        <f>SUMIFS('Faturamento SP3'!$G$2:$G$692,'Faturamento SP3'!$D$2:$D$692,'Infos Relatório'!$B$406,'Faturamento SP3'!$E$2:$E$692,'Infos Relatório'!$B472,'Faturamento SP3'!$Z$2:$Z$692,'Infos Relatório'!AS$1)</f>
        <v>0</v>
      </c>
      <c r="AU472" s="13">
        <f>SUMIFS('Faturamento SP3'!$J$2:$J$692,'Faturamento SP3'!$D$2:$D$692,'Infos Relatório'!$B$406,'Faturamento SP3'!$E$2:$E$692,'Infos Relatório'!$B472,'Faturamento SP3'!$Z$2:$Z$692,'Infos Relatório'!AS$1)</f>
        <v>0</v>
      </c>
      <c r="AV472" s="14">
        <f>SUMIFS('Faturamento SP3'!$O$2:$O$692,'Faturamento SP3'!$D$2:$D$692,'Infos Relatório'!$B$406,'Faturamento SP3'!$E$2:$E$692,'Infos Relatório'!$B472,'Faturamento SP3'!$Z$2:$Z$692,'Infos Relatório'!AS$1,'Faturamento SP3'!$T$2:$T$692,"Sim")+SUMIFS('Faturamento SP3'!$P$2:$P$692,'Faturamento SP3'!$D$2:$D$692,'Infos Relatório'!$B$406,'Faturamento SP3'!$E$2:$E$692,'Infos Relatório'!$B472,'Faturamento SP3'!$Z$2:$Z$692,'Infos Relatório'!AS$1,'Faturamento SP3'!$T$2:$T$692,"Sim")</f>
        <v>0</v>
      </c>
      <c r="AW472" s="27" t="e">
        <f t="shared" si="164"/>
        <v>#DIV/0!</v>
      </c>
      <c r="AX472" s="24">
        <f>SUMIFS('Faturamento SP3'!$H$2:$H$692,'Faturamento SP3'!$D$2:$D$692,'Infos Relatório'!$B$406,'Faturamento SP3'!$E$2:$E$692,'Infos Relatório'!$B472,'Faturamento SP3'!$Z$2:$Z$692,'Infos Relatório'!AS$1)</f>
        <v>0</v>
      </c>
      <c r="AY472" s="23">
        <f>COUNTIFS('Faturamento SP3'!$D$2:$D$692,'Infos Relatório'!$B$406,'Faturamento SP3'!$E$2:$E$692,'Infos Relatório'!$B472,'Faturamento SP3'!$Z$2:$Z$692,'Infos Relatório'!AY$1)</f>
        <v>0</v>
      </c>
      <c r="AZ472" s="13">
        <f>SUMIFS('Faturamento SP3'!$G$2:$G$692,'Faturamento SP3'!$D$2:$D$692,'Infos Relatório'!$B$406,'Faturamento SP3'!$E$2:$E$692,'Infos Relatório'!$B472,'Faturamento SP3'!$Z$2:$Z$692,'Infos Relatório'!AY$1)</f>
        <v>0</v>
      </c>
      <c r="BA472" s="13">
        <f>SUMIFS('Faturamento SP3'!$J$2:$J$692,'Faturamento SP3'!$D$2:$D$692,'Infos Relatório'!$B$406,'Faturamento SP3'!$E$2:$E$692,'Infos Relatório'!$B472,'Faturamento SP3'!$Z$2:$Z$692,'Infos Relatório'!AY$1)</f>
        <v>0</v>
      </c>
      <c r="BB472" s="14">
        <f>SUMIFS('Faturamento SP3'!$O$2:$O$692,'Faturamento SP3'!$D$2:$D$692,'Infos Relatório'!$B$406,'Faturamento SP3'!$E$2:$E$692,'Infos Relatório'!$B472,'Faturamento SP3'!$Z$2:$Z$692,'Infos Relatório'!AY$1,'Faturamento SP3'!$T$2:$T$692,"Sim")+SUMIFS('Faturamento SP3'!$P$2:$P$692,'Faturamento SP3'!$D$2:$D$692,'Infos Relatório'!$B$406,'Faturamento SP3'!$E$2:$E$692,'Infos Relatório'!$B472,'Faturamento SP3'!$Z$2:$Z$692,'Infos Relatório'!AY$1,'Faturamento SP3'!$T$2:$T$692,"Sim")</f>
        <v>0</v>
      </c>
      <c r="BC472" s="27" t="e">
        <f t="shared" si="165"/>
        <v>#DIV/0!</v>
      </c>
      <c r="BD472" s="24">
        <f>SUMIFS('Faturamento SP3'!$H$2:$H$692,'Faturamento SP3'!$D$2:$D$692,'Infos Relatório'!$B$406,'Faturamento SP3'!$E$2:$E$692,'Infos Relatório'!$B472,'Faturamento SP3'!$Z$2:$Z$692,'Infos Relatório'!AY$1)</f>
        <v>0</v>
      </c>
      <c r="BE472" s="23">
        <f>COUNTIFS('Faturamento SP3'!$D$2:$D$692,'Infos Relatório'!$B$406,'Faturamento SP3'!$E$2:$E$692,'Infos Relatório'!$B472,'Faturamento SP3'!$Z$2:$Z$692,'Infos Relatório'!BE$1)</f>
        <v>0</v>
      </c>
      <c r="BF472" s="13">
        <f>SUMIFS('Faturamento SP3'!$G$2:$G$692,'Faturamento SP3'!$D$2:$D$692,'Infos Relatório'!$B$406,'Faturamento SP3'!$E$2:$E$692,'Infos Relatório'!$B472,'Faturamento SP3'!$Z$2:$Z$692,'Infos Relatório'!BE$1)</f>
        <v>0</v>
      </c>
      <c r="BG472" s="13">
        <f>SUMIFS('Faturamento SP3'!$J$2:$J$692,'Faturamento SP3'!$D$2:$D$692,'Infos Relatório'!$B$406,'Faturamento SP3'!$E$2:$E$692,'Infos Relatório'!$B472,'Faturamento SP3'!$Z$2:$Z$692,'Infos Relatório'!BE$1)</f>
        <v>0</v>
      </c>
      <c r="BH472" s="14">
        <f>SUMIFS('Faturamento SP3'!$O$2:$O$692,'Faturamento SP3'!$D$2:$D$692,'Infos Relatório'!$B$406,'Faturamento SP3'!$E$2:$E$692,'Infos Relatório'!$B472,'Faturamento SP3'!$Z$2:$Z$692,'Infos Relatório'!BE$1,'Faturamento SP3'!$T$2:$T$692,"Sim")+SUMIFS('Faturamento SP3'!$P$2:$P$692,'Faturamento SP3'!$D$2:$D$692,'Infos Relatório'!$B$406,'Faturamento SP3'!$E$2:$E$692,'Infos Relatório'!$B472,'Faturamento SP3'!$Z$2:$Z$692,'Infos Relatório'!BE$1,'Faturamento SP3'!$T$2:$T$692,"Sim")</f>
        <v>0</v>
      </c>
      <c r="BI472" s="27" t="e">
        <f t="shared" si="166"/>
        <v>#DIV/0!</v>
      </c>
      <c r="BJ472" s="24">
        <f>SUMIFS('Faturamento SP3'!$H$2:$H$692,'Faturamento SP3'!$D$2:$D$692,'Infos Relatório'!$B$406,'Faturamento SP3'!$E$2:$E$692,'Infos Relatório'!$B472,'Faturamento SP3'!$Z$2:$Z$692,'Infos Relatório'!BE$1)</f>
        <v>0</v>
      </c>
      <c r="BK472" s="23">
        <f>COUNTIFS('Faturamento SP3'!$D$2:$D$692,'Infos Relatório'!$B$406,'Faturamento SP3'!$E$2:$E$692,'Infos Relatório'!$B472,'Faturamento SP3'!$Z$2:$Z$692,'Infos Relatório'!BK$1)</f>
        <v>0</v>
      </c>
      <c r="BL472" s="13">
        <f>SUMIFS('Faturamento SP3'!$G$2:$G$692,'Faturamento SP3'!$D$2:$D$692,'Infos Relatório'!$B$406,'Faturamento SP3'!$E$2:$E$692,'Infos Relatório'!$B472,'Faturamento SP3'!$Z$2:$Z$692,'Infos Relatório'!BK$1)</f>
        <v>0</v>
      </c>
      <c r="BM472" s="13">
        <f>SUMIFS('Faturamento SP3'!$J$2:$J$692,'Faturamento SP3'!$D$2:$D$692,'Infos Relatório'!$B$406,'Faturamento SP3'!$E$2:$E$692,'Infos Relatório'!$B472,'Faturamento SP3'!$Z$2:$Z$692,'Infos Relatório'!BK$1)</f>
        <v>0</v>
      </c>
      <c r="BN472" s="14">
        <f>SUMIFS('Faturamento SP3'!$O$2:$O$692,'Faturamento SP3'!$D$2:$D$692,'Infos Relatório'!$B$406,'Faturamento SP3'!$E$2:$E$692,'Infos Relatório'!$B472,'Faturamento SP3'!$Z$2:$Z$692,'Infos Relatório'!BK$1,'Faturamento SP3'!$T$2:$T$692,"Sim")+SUMIFS('Faturamento SP3'!$P$2:$P$692,'Faturamento SP3'!$D$2:$D$692,'Infos Relatório'!$B$406,'Faturamento SP3'!$E$2:$E$692,'Infos Relatório'!$B472,'Faturamento SP3'!$Z$2:$Z$692,'Infos Relatório'!BK$1,'Faturamento SP3'!$T$2:$T$692,"Sim")</f>
        <v>0</v>
      </c>
      <c r="BO472" s="27" t="e">
        <f t="shared" si="167"/>
        <v>#DIV/0!</v>
      </c>
      <c r="BP472" s="24">
        <f>SUMIFS('Faturamento SP3'!$H$2:$H$692,'Faturamento SP3'!$D$2:$D$692,'Infos Relatório'!$B$406,'Faturamento SP3'!$E$2:$E$692,'Infos Relatório'!$B472,'Faturamento SP3'!$Z$2:$Z$692,'Infos Relatório'!BK$1)</f>
        <v>0</v>
      </c>
      <c r="BQ472" s="23">
        <f>COUNTIFS('Faturamento SP3'!$D$2:$D$692,'Infos Relatório'!$B$406,'Faturamento SP3'!$E$2:$E$692,'Infos Relatório'!$B472,'Faturamento SP3'!$Z$2:$Z$692,'Infos Relatório'!BQ$1)</f>
        <v>0</v>
      </c>
      <c r="BR472" s="13">
        <f>SUMIFS('Faturamento SP3'!$G$2:$G$692,'Faturamento SP3'!$D$2:$D$692,'Infos Relatório'!$B$406,'Faturamento SP3'!$E$2:$E$692,'Infos Relatório'!$B472,'Faturamento SP3'!$Z$2:$Z$692,'Infos Relatório'!BQ$1)</f>
        <v>0</v>
      </c>
      <c r="BS472" s="13">
        <f>SUMIFS('Faturamento SP3'!$J$2:$J$692,'Faturamento SP3'!$D$2:$D$692,'Infos Relatório'!$B$406,'Faturamento SP3'!$E$2:$E$692,'Infos Relatório'!$B472,'Faturamento SP3'!$Z$2:$Z$692,'Infos Relatório'!BQ$1)</f>
        <v>0</v>
      </c>
      <c r="BT472" s="14">
        <f>SUMIFS('Faturamento SP3'!$O$2:$O$692,'Faturamento SP3'!$D$2:$D$692,'Infos Relatório'!$B$406,'Faturamento SP3'!$E$2:$E$692,'Infos Relatório'!$B472,'Faturamento SP3'!$Z$2:$Z$692,'Infos Relatório'!BQ$1,'Faturamento SP3'!$T$2:$T$692,"Sim")+SUMIFS('Faturamento SP3'!$P$2:$P$692,'Faturamento SP3'!$D$2:$D$692,'Infos Relatório'!$B$406,'Faturamento SP3'!$E$2:$E$692,'Infos Relatório'!$B472,'Faturamento SP3'!$Z$2:$Z$692,'Infos Relatório'!BQ$1,'Faturamento SP3'!$T$2:$T$692,"Sim")</f>
        <v>0</v>
      </c>
      <c r="BU472" s="27" t="e">
        <f t="shared" si="168"/>
        <v>#DIV/0!</v>
      </c>
      <c r="BV472" s="24">
        <f>SUMIFS('Faturamento SP3'!$H$2:$H$692,'Faturamento SP3'!$D$2:$D$692,'Infos Relatório'!$B$406,'Faturamento SP3'!$E$2:$E$692,'Infos Relatório'!$B472,'Faturamento SP3'!$Z$2:$Z$692,'Infos Relatório'!BQ$1)</f>
        <v>0</v>
      </c>
    </row>
    <row r="473" spans="2:74">
      <c r="B473" s="17" t="s">
        <v>73</v>
      </c>
      <c r="C473" s="23">
        <f>COUNTIFS('Faturamento SP3'!$D$2:$D$692,'Infos Relatório'!$B$406,'Faturamento SP3'!$E$2:$E$692,'Infos Relatório'!$B473,'Faturamento SP3'!$Z$2:$Z$692,'Infos Relatório'!C$1)</f>
        <v>0</v>
      </c>
      <c r="D473" s="13">
        <f>SUMIFS('Faturamento SP3'!$G$2:$G$692,'Faturamento SP3'!$D$2:$D$692,'Infos Relatório'!$B$406,'Faturamento SP3'!$E$2:$E$692,'Infos Relatório'!$B473,'Faturamento SP3'!$Z$2:$Z$692,'Infos Relatório'!C$1)</f>
        <v>0</v>
      </c>
      <c r="E473" s="13">
        <f>SUMIFS('Faturamento SP3'!$J$2:$J$692,'Faturamento SP3'!$D$2:$D$692,'Infos Relatório'!$B$406,'Faturamento SP3'!$E$2:$E$692,'Infos Relatório'!$B473,'Faturamento SP3'!$Z$2:$Z$692,'Infos Relatório'!C$1)</f>
        <v>0</v>
      </c>
      <c r="F473" s="14">
        <f>SUMIFS('Faturamento SP3'!$O$2:$O$692,'Faturamento SP3'!$D$2:$D$692,'Infos Relatório'!$B$406,'Faturamento SP3'!$E$2:$E$692,'Infos Relatório'!$B473,'Faturamento SP3'!$Z$2:$Z$692,'Infos Relatório'!C$1,'Faturamento SP3'!$T$2:$T$692,"Sim")+SUMIFS('Faturamento SP3'!$P$2:$P$692,'Faturamento SP3'!$D$2:$D$692,'Infos Relatório'!$B$406,'Faturamento SP3'!$E$2:$E$692,'Infos Relatório'!$B473,'Faturamento SP3'!$Z$2:$Z$692,'Infos Relatório'!C$1,'Faturamento SP3'!$T$2:$T$692,"Sim")</f>
        <v>0</v>
      </c>
      <c r="G473" s="27" t="e">
        <f t="shared" ref="G473:G483" si="169">F473/E473</f>
        <v>#DIV/0!</v>
      </c>
      <c r="H473" s="24">
        <f>SUMIFS('Faturamento SP3'!$H$2:$H$692,'Faturamento SP3'!$D$2:$D$692,'Infos Relatório'!$B$406,'Faturamento SP3'!$E$2:$E$692,'Infos Relatório'!$B473,'Faturamento SP3'!$Z$2:$Z$692,'Infos Relatório'!C$1)</f>
        <v>0</v>
      </c>
      <c r="I473" s="23">
        <f>COUNTIFS('Faturamento SP3'!$D$2:$D$692,'Infos Relatório'!$B$406,'Faturamento SP3'!$E$2:$E$692,'Infos Relatório'!$B473,'Faturamento SP3'!$Z$2:$Z$692,'Infos Relatório'!I$1)</f>
        <v>0</v>
      </c>
      <c r="J473" s="13">
        <f>SUMIFS('Faturamento SP3'!$G$2:$G$692,'Faturamento SP3'!$D$2:$D$692,'Infos Relatório'!$B$406,'Faturamento SP3'!$E$2:$E$692,'Infos Relatório'!$B473,'Faturamento SP3'!$Z$2:$Z$692,'Infos Relatório'!I$1)</f>
        <v>0</v>
      </c>
      <c r="K473" s="13">
        <f>SUMIFS('Faturamento SP3'!$J$2:$J$692,'Faturamento SP3'!$D$2:$D$692,'Infos Relatório'!$B$406,'Faturamento SP3'!$E$2:$E$692,'Infos Relatório'!$B473,'Faturamento SP3'!$Z$2:$Z$692,'Infos Relatório'!I$1)</f>
        <v>0</v>
      </c>
      <c r="L473" s="14">
        <f>SUMIFS('Faturamento SP3'!$O$2:$O$692,'Faturamento SP3'!$D$2:$D$692,'Infos Relatório'!$B$406,'Faturamento SP3'!$E$2:$E$692,'Infos Relatório'!$B473,'Faturamento SP3'!$Z$2:$Z$692,'Infos Relatório'!I$1,'Faturamento SP3'!$T$2:$T$692,"Sim")+SUMIFS('Faturamento SP3'!$P$2:$P$692,'Faturamento SP3'!$D$2:$D$692,'Infos Relatório'!$B$406,'Faturamento SP3'!$E$2:$E$692,'Infos Relatório'!$B473,'Faturamento SP3'!$Z$2:$Z$692,'Infos Relatório'!I$1,'Faturamento SP3'!$T$2:$T$692,"Sim")</f>
        <v>0</v>
      </c>
      <c r="M473" s="27" t="e">
        <f t="shared" ref="M473:M483" si="170">L473/K473</f>
        <v>#DIV/0!</v>
      </c>
      <c r="N473" s="24">
        <f>SUMIFS('Faturamento SP3'!$H$2:$H$692,'Faturamento SP3'!$D$2:$D$692,'Infos Relatório'!$B$406,'Faturamento SP3'!$E$2:$E$692,'Infos Relatório'!$B473,'Faturamento SP3'!$Z$2:$Z$692,'Infos Relatório'!I$1)</f>
        <v>0</v>
      </c>
      <c r="O473" s="23">
        <f>COUNTIFS('Faturamento SP3'!$D$2:$D$692,'Infos Relatório'!$B$406,'Faturamento SP3'!$E$2:$E$692,'Infos Relatório'!$B473,'Faturamento SP3'!$Z$2:$Z$692,'Infos Relatório'!O$1)</f>
        <v>0</v>
      </c>
      <c r="P473" s="13">
        <f>SUMIFS('Faturamento SP3'!$G$2:$G$692,'Faturamento SP3'!$D$2:$D$692,'Infos Relatório'!$B$406,'Faturamento SP3'!$E$2:$E$692,'Infos Relatório'!$B473,'Faturamento SP3'!$Z$2:$Z$692,'Infos Relatório'!O$1)</f>
        <v>0</v>
      </c>
      <c r="Q473" s="13">
        <f>SUMIFS('Faturamento SP3'!$J$2:$J$692,'Faturamento SP3'!$D$2:$D$692,'Infos Relatório'!$B$406,'Faturamento SP3'!$E$2:$E$692,'Infos Relatório'!$B473,'Faturamento SP3'!$Z$2:$Z$692,'Infos Relatório'!O$1)</f>
        <v>0</v>
      </c>
      <c r="R473" s="14">
        <f>SUMIFS('Faturamento SP3'!$O$2:$O$692,'Faturamento SP3'!$D$2:$D$692,'Infos Relatório'!$B$406,'Faturamento SP3'!$E$2:$E$692,'Infos Relatório'!$B473,'Faturamento SP3'!$Z$2:$Z$692,'Infos Relatório'!O$1,'Faturamento SP3'!$T$2:$T$692,"Sim")+SUMIFS('Faturamento SP3'!$P$2:$P$692,'Faturamento SP3'!$D$2:$D$692,'Infos Relatório'!$B$406,'Faturamento SP3'!$E$2:$E$692,'Infos Relatório'!$B473,'Faturamento SP3'!$Z$2:$Z$692,'Infos Relatório'!O$1,'Faturamento SP3'!$T$2:$T$692,"Sim")</f>
        <v>0</v>
      </c>
      <c r="S473" s="27" t="e">
        <f t="shared" ref="S473:S483" si="171">R473/Q473</f>
        <v>#DIV/0!</v>
      </c>
      <c r="T473" s="24">
        <f>SUMIFS('Faturamento SP3'!$H$2:$H$692,'Faturamento SP3'!$D$2:$D$692,'Infos Relatório'!$B$406,'Faturamento SP3'!$E$2:$E$692,'Infos Relatório'!$B473,'Faturamento SP3'!$Z$2:$Z$692,'Infos Relatório'!O$1)</f>
        <v>0</v>
      </c>
      <c r="U473" s="23">
        <f>COUNTIFS('Faturamento SP3'!$D$2:$D$692,'Infos Relatório'!$B$406,'Faturamento SP3'!$E$2:$E$692,'Infos Relatório'!$B473,'Faturamento SP3'!$Z$2:$Z$692,'Infos Relatório'!U$1)</f>
        <v>0</v>
      </c>
      <c r="V473" s="13">
        <f>SUMIFS('Faturamento SP3'!$G$2:$G$692,'Faturamento SP3'!$D$2:$D$692,'Infos Relatório'!$B$406,'Faturamento SP3'!$E$2:$E$692,'Infos Relatório'!$B473,'Faturamento SP3'!$Z$2:$Z$692,'Infos Relatório'!U$1)</f>
        <v>0</v>
      </c>
      <c r="W473" s="13">
        <f>SUMIFS('Faturamento SP3'!$J$2:$J$692,'Faturamento SP3'!$D$2:$D$692,'Infos Relatório'!$B$406,'Faturamento SP3'!$E$2:$E$692,'Infos Relatório'!$B473,'Faturamento SP3'!$Z$2:$Z$692,'Infos Relatório'!U$1)</f>
        <v>0</v>
      </c>
      <c r="X473" s="14">
        <f>SUMIFS('Faturamento SP3'!$O$2:$O$692,'Faturamento SP3'!$D$2:$D$692,'Infos Relatório'!$B$406,'Faturamento SP3'!$E$2:$E$692,'Infos Relatório'!$B473,'Faturamento SP3'!$Z$2:$Z$692,'Infos Relatório'!U$1,'Faturamento SP3'!$T$2:$T$692,"Sim")+SUMIFS('Faturamento SP3'!$P$2:$P$692,'Faturamento SP3'!$D$2:$D$692,'Infos Relatório'!$B$406,'Faturamento SP3'!$E$2:$E$692,'Infos Relatório'!$B473,'Faturamento SP3'!$Z$2:$Z$692,'Infos Relatório'!U$1,'Faturamento SP3'!$T$2:$T$692,"Sim")</f>
        <v>0</v>
      </c>
      <c r="Y473" s="27" t="e">
        <f t="shared" ref="Y473:Y483" si="172">X473/W473</f>
        <v>#DIV/0!</v>
      </c>
      <c r="Z473" s="24">
        <f>SUMIFS('Faturamento SP3'!$H$2:$H$692,'Faturamento SP3'!$D$2:$D$692,'Infos Relatório'!$B$406,'Faturamento SP3'!$E$2:$E$692,'Infos Relatório'!$B473,'Faturamento SP3'!$Z$2:$Z$692,'Infos Relatório'!U$1)</f>
        <v>0</v>
      </c>
      <c r="AA473" s="23">
        <f>COUNTIFS('Faturamento SP3'!$D$2:$D$692,'Infos Relatório'!$B$406,'Faturamento SP3'!$E$2:$E$692,'Infos Relatório'!$B473,'Faturamento SP3'!$Z$2:$Z$692,'Infos Relatório'!AA$1)</f>
        <v>0</v>
      </c>
      <c r="AB473" s="13">
        <f>SUMIFS('Faturamento SP3'!$G$2:$G$692,'Faturamento SP3'!$D$2:$D$692,'Infos Relatório'!$B$406,'Faturamento SP3'!$E$2:$E$692,'Infos Relatório'!$B473,'Faturamento SP3'!$Z$2:$Z$692,'Infos Relatório'!AA$1)</f>
        <v>0</v>
      </c>
      <c r="AC473" s="13">
        <f>SUMIFS('Faturamento SP3'!$J$2:$J$692,'Faturamento SP3'!$D$2:$D$692,'Infos Relatório'!$B$406,'Faturamento SP3'!$E$2:$E$692,'Infos Relatório'!$B473,'Faturamento SP3'!$Z$2:$Z$692,'Infos Relatório'!AA$1)</f>
        <v>0</v>
      </c>
      <c r="AD473" s="14">
        <f>SUMIFS('Faturamento SP3'!$O$2:$O$692,'Faturamento SP3'!$D$2:$D$692,'Infos Relatório'!$B$406,'Faturamento SP3'!$E$2:$E$692,'Infos Relatório'!$B473,'Faturamento SP3'!$Z$2:$Z$692,'Infos Relatório'!AA$1,'Faturamento SP3'!$T$2:$T$692,"Sim")+SUMIFS('Faturamento SP3'!$P$2:$P$692,'Faturamento SP3'!$D$2:$D$692,'Infos Relatório'!$B$406,'Faturamento SP3'!$E$2:$E$692,'Infos Relatório'!$B473,'Faturamento SP3'!$Z$2:$Z$692,'Infos Relatório'!AA$1,'Faturamento SP3'!$T$2:$T$692,"Sim")</f>
        <v>0</v>
      </c>
      <c r="AE473" s="27" t="e">
        <f t="shared" ref="AE473:AE483" si="173">AD473/AC473</f>
        <v>#DIV/0!</v>
      </c>
      <c r="AF473" s="24">
        <f>SUMIFS('Faturamento SP3'!$H$2:$H$692,'Faturamento SP3'!$D$2:$D$692,'Infos Relatório'!$B$406,'Faturamento SP3'!$E$2:$E$692,'Infos Relatório'!$B473,'Faturamento SP3'!$Z$2:$Z$692,'Infos Relatório'!AA$1)</f>
        <v>0</v>
      </c>
      <c r="AG473" s="23">
        <f>COUNTIFS('Faturamento SP3'!$D$2:$D$692,'Infos Relatório'!$B$406,'Faturamento SP3'!$E$2:$E$692,'Infos Relatório'!$B473,'Faturamento SP3'!$Z$2:$Z$692,'Infos Relatório'!AG$1)</f>
        <v>0</v>
      </c>
      <c r="AH473" s="13">
        <f>SUMIFS('Faturamento SP3'!$G$2:$G$692,'Faturamento SP3'!$D$2:$D$692,'Infos Relatório'!$B$406,'Faturamento SP3'!$E$2:$E$692,'Infos Relatório'!$B473,'Faturamento SP3'!$Z$2:$Z$692,'Infos Relatório'!AG$1)</f>
        <v>0</v>
      </c>
      <c r="AI473" s="13">
        <f>SUMIFS('Faturamento SP3'!$J$2:$J$692,'Faturamento SP3'!$D$2:$D$692,'Infos Relatório'!$B$406,'Faturamento SP3'!$E$2:$E$692,'Infos Relatório'!$B473,'Faturamento SP3'!$Z$2:$Z$692,'Infos Relatório'!AG$1)</f>
        <v>0</v>
      </c>
      <c r="AJ473" s="14">
        <f>SUMIFS('Faturamento SP3'!$O$2:$O$692,'Faturamento SP3'!$D$2:$D$692,'Infos Relatório'!$B$406,'Faturamento SP3'!$E$2:$E$692,'Infos Relatório'!$B473,'Faturamento SP3'!$Z$2:$Z$692,'Infos Relatório'!AG$1,'Faturamento SP3'!$T$2:$T$692,"Sim")+SUMIFS('Faturamento SP3'!$P$2:$P$692,'Faturamento SP3'!$D$2:$D$692,'Infos Relatório'!$B$406,'Faturamento SP3'!$E$2:$E$692,'Infos Relatório'!$B473,'Faturamento SP3'!$Z$2:$Z$692,'Infos Relatório'!AG$1,'Faturamento SP3'!$T$2:$T$692,"Sim")</f>
        <v>0</v>
      </c>
      <c r="AK473" s="27" t="e">
        <f t="shared" ref="AK473:AK483" si="174">AJ473/AI473</f>
        <v>#DIV/0!</v>
      </c>
      <c r="AL473" s="24">
        <f>SUMIFS('Faturamento SP3'!$H$2:$H$692,'Faturamento SP3'!$D$2:$D$692,'Infos Relatório'!$B$406,'Faturamento SP3'!$E$2:$E$692,'Infos Relatório'!$B473,'Faturamento SP3'!$Z$2:$Z$692,'Infos Relatório'!AG$1)</f>
        <v>0</v>
      </c>
      <c r="AM473" s="23">
        <f>COUNTIFS('Faturamento SP3'!$D$2:$D$692,'Infos Relatório'!$B$406,'Faturamento SP3'!$E$2:$E$692,'Infos Relatório'!$B473,'Faturamento SP3'!$Z$2:$Z$692,'Infos Relatório'!AM$1)</f>
        <v>0</v>
      </c>
      <c r="AN473" s="13">
        <f>SUMIFS('Faturamento SP3'!$G$2:$G$692,'Faturamento SP3'!$D$2:$D$692,'Infos Relatório'!$B$406,'Faturamento SP3'!$E$2:$E$692,'Infos Relatório'!$B473,'Faturamento SP3'!$Z$2:$Z$692,'Infos Relatório'!AM$1)</f>
        <v>0</v>
      </c>
      <c r="AO473" s="13">
        <f>SUMIFS('Faturamento SP3'!$J$2:$J$692,'Faturamento SP3'!$D$2:$D$692,'Infos Relatório'!$B$406,'Faturamento SP3'!$E$2:$E$692,'Infos Relatório'!$B473,'Faturamento SP3'!$Z$2:$Z$692,'Infos Relatório'!AM$1)</f>
        <v>0</v>
      </c>
      <c r="AP473" s="14">
        <f>SUMIFS('Faturamento SP3'!$O$2:$O$692,'Faturamento SP3'!$D$2:$D$692,'Infos Relatório'!$B$406,'Faturamento SP3'!$E$2:$E$692,'Infos Relatório'!$B473,'Faturamento SP3'!$Z$2:$Z$692,'Infos Relatório'!AM$1,'Faturamento SP3'!$T$2:$T$692,"Sim")+SUMIFS('Faturamento SP3'!$P$2:$P$692,'Faturamento SP3'!$D$2:$D$692,'Infos Relatório'!$B$406,'Faturamento SP3'!$E$2:$E$692,'Infos Relatório'!$B473,'Faturamento SP3'!$Z$2:$Z$692,'Infos Relatório'!AM$1,'Faturamento SP3'!$T$2:$T$692,"Sim")</f>
        <v>0</v>
      </c>
      <c r="AQ473" s="27" t="e">
        <f t="shared" ref="AQ473:AQ483" si="175">AP473/AO473</f>
        <v>#DIV/0!</v>
      </c>
      <c r="AR473" s="24">
        <f>SUMIFS('Faturamento SP3'!$H$2:$H$692,'Faturamento SP3'!$D$2:$D$692,'Infos Relatório'!$B$406,'Faturamento SP3'!$E$2:$E$692,'Infos Relatório'!$B473,'Faturamento SP3'!$Z$2:$Z$692,'Infos Relatório'!AM$1)</f>
        <v>0</v>
      </c>
      <c r="AS473" s="23">
        <f>COUNTIFS('Faturamento SP3'!$D$2:$D$692,'Infos Relatório'!$B$406,'Faturamento SP3'!$E$2:$E$692,'Infos Relatório'!$B473,'Faturamento SP3'!$Z$2:$Z$692,'Infos Relatório'!AS$1)</f>
        <v>0</v>
      </c>
      <c r="AT473" s="13">
        <f>SUMIFS('Faturamento SP3'!$G$2:$G$692,'Faturamento SP3'!$D$2:$D$692,'Infos Relatório'!$B$406,'Faturamento SP3'!$E$2:$E$692,'Infos Relatório'!$B473,'Faturamento SP3'!$Z$2:$Z$692,'Infos Relatório'!AS$1)</f>
        <v>0</v>
      </c>
      <c r="AU473" s="13">
        <f>SUMIFS('Faturamento SP3'!$J$2:$J$692,'Faturamento SP3'!$D$2:$D$692,'Infos Relatório'!$B$406,'Faturamento SP3'!$E$2:$E$692,'Infos Relatório'!$B473,'Faturamento SP3'!$Z$2:$Z$692,'Infos Relatório'!AS$1)</f>
        <v>0</v>
      </c>
      <c r="AV473" s="14">
        <f>SUMIFS('Faturamento SP3'!$O$2:$O$692,'Faturamento SP3'!$D$2:$D$692,'Infos Relatório'!$B$406,'Faturamento SP3'!$E$2:$E$692,'Infos Relatório'!$B473,'Faturamento SP3'!$Z$2:$Z$692,'Infos Relatório'!AS$1,'Faturamento SP3'!$T$2:$T$692,"Sim")+SUMIFS('Faturamento SP3'!$P$2:$P$692,'Faturamento SP3'!$D$2:$D$692,'Infos Relatório'!$B$406,'Faturamento SP3'!$E$2:$E$692,'Infos Relatório'!$B473,'Faturamento SP3'!$Z$2:$Z$692,'Infos Relatório'!AS$1,'Faturamento SP3'!$T$2:$T$692,"Sim")</f>
        <v>0</v>
      </c>
      <c r="AW473" s="27" t="e">
        <f t="shared" ref="AW473:AW483" si="176">AV473/AU473</f>
        <v>#DIV/0!</v>
      </c>
      <c r="AX473" s="24">
        <f>SUMIFS('Faturamento SP3'!$H$2:$H$692,'Faturamento SP3'!$D$2:$D$692,'Infos Relatório'!$B$406,'Faturamento SP3'!$E$2:$E$692,'Infos Relatório'!$B473,'Faturamento SP3'!$Z$2:$Z$692,'Infos Relatório'!AS$1)</f>
        <v>0</v>
      </c>
      <c r="AY473" s="23">
        <f>COUNTIFS('Faturamento SP3'!$D$2:$D$692,'Infos Relatório'!$B$406,'Faturamento SP3'!$E$2:$E$692,'Infos Relatório'!$B473,'Faturamento SP3'!$Z$2:$Z$692,'Infos Relatório'!AY$1)</f>
        <v>0</v>
      </c>
      <c r="AZ473" s="13">
        <f>SUMIFS('Faturamento SP3'!$G$2:$G$692,'Faturamento SP3'!$D$2:$D$692,'Infos Relatório'!$B$406,'Faturamento SP3'!$E$2:$E$692,'Infos Relatório'!$B473,'Faturamento SP3'!$Z$2:$Z$692,'Infos Relatório'!AY$1)</f>
        <v>0</v>
      </c>
      <c r="BA473" s="13">
        <f>SUMIFS('Faturamento SP3'!$J$2:$J$692,'Faturamento SP3'!$D$2:$D$692,'Infos Relatório'!$B$406,'Faturamento SP3'!$E$2:$E$692,'Infos Relatório'!$B473,'Faturamento SP3'!$Z$2:$Z$692,'Infos Relatório'!AY$1)</f>
        <v>0</v>
      </c>
      <c r="BB473" s="14">
        <f>SUMIFS('Faturamento SP3'!$O$2:$O$692,'Faturamento SP3'!$D$2:$D$692,'Infos Relatório'!$B$406,'Faturamento SP3'!$E$2:$E$692,'Infos Relatório'!$B473,'Faturamento SP3'!$Z$2:$Z$692,'Infos Relatório'!AY$1,'Faturamento SP3'!$T$2:$T$692,"Sim")+SUMIFS('Faturamento SP3'!$P$2:$P$692,'Faturamento SP3'!$D$2:$D$692,'Infos Relatório'!$B$406,'Faturamento SP3'!$E$2:$E$692,'Infos Relatório'!$B473,'Faturamento SP3'!$Z$2:$Z$692,'Infos Relatório'!AY$1,'Faturamento SP3'!$T$2:$T$692,"Sim")</f>
        <v>0</v>
      </c>
      <c r="BC473" s="27" t="e">
        <f t="shared" ref="BC473:BC483" si="177">BB473/BA473</f>
        <v>#DIV/0!</v>
      </c>
      <c r="BD473" s="24">
        <f>SUMIFS('Faturamento SP3'!$H$2:$H$692,'Faturamento SP3'!$D$2:$D$692,'Infos Relatório'!$B$406,'Faturamento SP3'!$E$2:$E$692,'Infos Relatório'!$B473,'Faturamento SP3'!$Z$2:$Z$692,'Infos Relatório'!AY$1)</f>
        <v>0</v>
      </c>
      <c r="BE473" s="23">
        <f>COUNTIFS('Faturamento SP3'!$D$2:$D$692,'Infos Relatório'!$B$406,'Faturamento SP3'!$E$2:$E$692,'Infos Relatório'!$B473,'Faturamento SP3'!$Z$2:$Z$692,'Infos Relatório'!BE$1)</f>
        <v>0</v>
      </c>
      <c r="BF473" s="13">
        <f>SUMIFS('Faturamento SP3'!$G$2:$G$692,'Faturamento SP3'!$D$2:$D$692,'Infos Relatório'!$B$406,'Faturamento SP3'!$E$2:$E$692,'Infos Relatório'!$B473,'Faturamento SP3'!$Z$2:$Z$692,'Infos Relatório'!BE$1)</f>
        <v>0</v>
      </c>
      <c r="BG473" s="13">
        <f>SUMIFS('Faturamento SP3'!$J$2:$J$692,'Faturamento SP3'!$D$2:$D$692,'Infos Relatório'!$B$406,'Faturamento SP3'!$E$2:$E$692,'Infos Relatório'!$B473,'Faturamento SP3'!$Z$2:$Z$692,'Infos Relatório'!BE$1)</f>
        <v>0</v>
      </c>
      <c r="BH473" s="14">
        <f>SUMIFS('Faturamento SP3'!$O$2:$O$692,'Faturamento SP3'!$D$2:$D$692,'Infos Relatório'!$B$406,'Faturamento SP3'!$E$2:$E$692,'Infos Relatório'!$B473,'Faturamento SP3'!$Z$2:$Z$692,'Infos Relatório'!BE$1,'Faturamento SP3'!$T$2:$T$692,"Sim")+SUMIFS('Faturamento SP3'!$P$2:$P$692,'Faturamento SP3'!$D$2:$D$692,'Infos Relatório'!$B$406,'Faturamento SP3'!$E$2:$E$692,'Infos Relatório'!$B473,'Faturamento SP3'!$Z$2:$Z$692,'Infos Relatório'!BE$1,'Faturamento SP3'!$T$2:$T$692,"Sim")</f>
        <v>0</v>
      </c>
      <c r="BI473" s="27" t="e">
        <f t="shared" ref="BI473:BI483" si="178">BH473/BG473</f>
        <v>#DIV/0!</v>
      </c>
      <c r="BJ473" s="24">
        <f>SUMIFS('Faturamento SP3'!$H$2:$H$692,'Faturamento SP3'!$D$2:$D$692,'Infos Relatório'!$B$406,'Faturamento SP3'!$E$2:$E$692,'Infos Relatório'!$B473,'Faturamento SP3'!$Z$2:$Z$692,'Infos Relatório'!BE$1)</f>
        <v>0</v>
      </c>
      <c r="BK473" s="23">
        <f>COUNTIFS('Faturamento SP3'!$D$2:$D$692,'Infos Relatório'!$B$406,'Faturamento SP3'!$E$2:$E$692,'Infos Relatório'!$B473,'Faturamento SP3'!$Z$2:$Z$692,'Infos Relatório'!BK$1)</f>
        <v>0</v>
      </c>
      <c r="BL473" s="13">
        <f>SUMIFS('Faturamento SP3'!$G$2:$G$692,'Faturamento SP3'!$D$2:$D$692,'Infos Relatório'!$B$406,'Faturamento SP3'!$E$2:$E$692,'Infos Relatório'!$B473,'Faturamento SP3'!$Z$2:$Z$692,'Infos Relatório'!BK$1)</f>
        <v>0</v>
      </c>
      <c r="BM473" s="13">
        <f>SUMIFS('Faturamento SP3'!$J$2:$J$692,'Faturamento SP3'!$D$2:$D$692,'Infos Relatório'!$B$406,'Faturamento SP3'!$E$2:$E$692,'Infos Relatório'!$B473,'Faturamento SP3'!$Z$2:$Z$692,'Infos Relatório'!BK$1)</f>
        <v>0</v>
      </c>
      <c r="BN473" s="14">
        <f>SUMIFS('Faturamento SP3'!$O$2:$O$692,'Faturamento SP3'!$D$2:$D$692,'Infos Relatório'!$B$406,'Faturamento SP3'!$E$2:$E$692,'Infos Relatório'!$B473,'Faturamento SP3'!$Z$2:$Z$692,'Infos Relatório'!BK$1,'Faturamento SP3'!$T$2:$T$692,"Sim")+SUMIFS('Faturamento SP3'!$P$2:$P$692,'Faturamento SP3'!$D$2:$D$692,'Infos Relatório'!$B$406,'Faturamento SP3'!$E$2:$E$692,'Infos Relatório'!$B473,'Faturamento SP3'!$Z$2:$Z$692,'Infos Relatório'!BK$1,'Faturamento SP3'!$T$2:$T$692,"Sim")</f>
        <v>0</v>
      </c>
      <c r="BO473" s="27" t="e">
        <f t="shared" ref="BO473:BO483" si="179">BN473/BM473</f>
        <v>#DIV/0!</v>
      </c>
      <c r="BP473" s="24">
        <f>SUMIFS('Faturamento SP3'!$H$2:$H$692,'Faturamento SP3'!$D$2:$D$692,'Infos Relatório'!$B$406,'Faturamento SP3'!$E$2:$E$692,'Infos Relatório'!$B473,'Faturamento SP3'!$Z$2:$Z$692,'Infos Relatório'!BK$1)</f>
        <v>0</v>
      </c>
      <c r="BQ473" s="23">
        <f>COUNTIFS('Faturamento SP3'!$D$2:$D$692,'Infos Relatório'!$B$406,'Faturamento SP3'!$E$2:$E$692,'Infos Relatório'!$B473,'Faturamento SP3'!$Z$2:$Z$692,'Infos Relatório'!BQ$1)</f>
        <v>0</v>
      </c>
      <c r="BR473" s="13">
        <f>SUMIFS('Faturamento SP3'!$G$2:$G$692,'Faturamento SP3'!$D$2:$D$692,'Infos Relatório'!$B$406,'Faturamento SP3'!$E$2:$E$692,'Infos Relatório'!$B473,'Faturamento SP3'!$Z$2:$Z$692,'Infos Relatório'!BQ$1)</f>
        <v>0</v>
      </c>
      <c r="BS473" s="13">
        <f>SUMIFS('Faturamento SP3'!$J$2:$J$692,'Faturamento SP3'!$D$2:$D$692,'Infos Relatório'!$B$406,'Faturamento SP3'!$E$2:$E$692,'Infos Relatório'!$B473,'Faturamento SP3'!$Z$2:$Z$692,'Infos Relatório'!BQ$1)</f>
        <v>0</v>
      </c>
      <c r="BT473" s="14">
        <f>SUMIFS('Faturamento SP3'!$O$2:$O$692,'Faturamento SP3'!$D$2:$D$692,'Infos Relatório'!$B$406,'Faturamento SP3'!$E$2:$E$692,'Infos Relatório'!$B473,'Faturamento SP3'!$Z$2:$Z$692,'Infos Relatório'!BQ$1,'Faturamento SP3'!$T$2:$T$692,"Sim")+SUMIFS('Faturamento SP3'!$P$2:$P$692,'Faturamento SP3'!$D$2:$D$692,'Infos Relatório'!$B$406,'Faturamento SP3'!$E$2:$E$692,'Infos Relatório'!$B473,'Faturamento SP3'!$Z$2:$Z$692,'Infos Relatório'!BQ$1,'Faturamento SP3'!$T$2:$T$692,"Sim")</f>
        <v>0</v>
      </c>
      <c r="BU473" s="27" t="e">
        <f t="shared" ref="BU473:BU483" si="180">BT473/BS473</f>
        <v>#DIV/0!</v>
      </c>
      <c r="BV473" s="24">
        <f>SUMIFS('Faturamento SP3'!$H$2:$H$692,'Faturamento SP3'!$D$2:$D$692,'Infos Relatório'!$B$406,'Faturamento SP3'!$E$2:$E$692,'Infos Relatório'!$B473,'Faturamento SP3'!$Z$2:$Z$692,'Infos Relatório'!BQ$1)</f>
        <v>0</v>
      </c>
    </row>
    <row r="474" spans="2:74">
      <c r="B474" s="17" t="s">
        <v>74</v>
      </c>
      <c r="C474" s="23">
        <f>COUNTIFS('Faturamento SP3'!$D$2:$D$692,'Infos Relatório'!$B$406,'Faturamento SP3'!$E$2:$E$692,'Infos Relatório'!$B474,'Faturamento SP3'!$Z$2:$Z$692,'Infos Relatório'!C$1)</f>
        <v>0</v>
      </c>
      <c r="D474" s="13">
        <f>SUMIFS('Faturamento SP3'!$G$2:$G$692,'Faturamento SP3'!$D$2:$D$692,'Infos Relatório'!$B$406,'Faturamento SP3'!$E$2:$E$692,'Infos Relatório'!$B474,'Faturamento SP3'!$Z$2:$Z$692,'Infos Relatório'!C$1)</f>
        <v>0</v>
      </c>
      <c r="E474" s="13">
        <f>SUMIFS('Faturamento SP3'!$J$2:$J$692,'Faturamento SP3'!$D$2:$D$692,'Infos Relatório'!$B$406,'Faturamento SP3'!$E$2:$E$692,'Infos Relatório'!$B474,'Faturamento SP3'!$Z$2:$Z$692,'Infos Relatório'!C$1)</f>
        <v>0</v>
      </c>
      <c r="F474" s="14">
        <f>SUMIFS('Faturamento SP3'!$O$2:$O$692,'Faturamento SP3'!$D$2:$D$692,'Infos Relatório'!$B$406,'Faturamento SP3'!$E$2:$E$692,'Infos Relatório'!$B474,'Faturamento SP3'!$Z$2:$Z$692,'Infos Relatório'!C$1,'Faturamento SP3'!$T$2:$T$692,"Sim")+SUMIFS('Faturamento SP3'!$P$2:$P$692,'Faturamento SP3'!$D$2:$D$692,'Infos Relatório'!$B$406,'Faturamento SP3'!$E$2:$E$692,'Infos Relatório'!$B474,'Faturamento SP3'!$Z$2:$Z$692,'Infos Relatório'!C$1,'Faturamento SP3'!$T$2:$T$692,"Sim")</f>
        <v>0</v>
      </c>
      <c r="G474" s="27" t="e">
        <f t="shared" si="169"/>
        <v>#DIV/0!</v>
      </c>
      <c r="H474" s="24">
        <f>SUMIFS('Faturamento SP3'!$H$2:$H$692,'Faturamento SP3'!$D$2:$D$692,'Infos Relatório'!$B$406,'Faturamento SP3'!$E$2:$E$692,'Infos Relatório'!$B474,'Faturamento SP3'!$Z$2:$Z$692,'Infos Relatório'!C$1)</f>
        <v>0</v>
      </c>
      <c r="I474" s="23">
        <f>COUNTIFS('Faturamento SP3'!$D$2:$D$692,'Infos Relatório'!$B$406,'Faturamento SP3'!$E$2:$E$692,'Infos Relatório'!$B474,'Faturamento SP3'!$Z$2:$Z$692,'Infos Relatório'!I$1)</f>
        <v>0</v>
      </c>
      <c r="J474" s="13">
        <f>SUMIFS('Faturamento SP3'!$G$2:$G$692,'Faturamento SP3'!$D$2:$D$692,'Infos Relatório'!$B$406,'Faturamento SP3'!$E$2:$E$692,'Infos Relatório'!$B474,'Faturamento SP3'!$Z$2:$Z$692,'Infos Relatório'!I$1)</f>
        <v>0</v>
      </c>
      <c r="K474" s="13">
        <f>SUMIFS('Faturamento SP3'!$J$2:$J$692,'Faturamento SP3'!$D$2:$D$692,'Infos Relatório'!$B$406,'Faturamento SP3'!$E$2:$E$692,'Infos Relatório'!$B474,'Faturamento SP3'!$Z$2:$Z$692,'Infos Relatório'!I$1)</f>
        <v>0</v>
      </c>
      <c r="L474" s="14">
        <f>SUMIFS('Faturamento SP3'!$O$2:$O$692,'Faturamento SP3'!$D$2:$D$692,'Infos Relatório'!$B$406,'Faturamento SP3'!$E$2:$E$692,'Infos Relatório'!$B474,'Faturamento SP3'!$Z$2:$Z$692,'Infos Relatório'!I$1,'Faturamento SP3'!$T$2:$T$692,"Sim")+SUMIFS('Faturamento SP3'!$P$2:$P$692,'Faturamento SP3'!$D$2:$D$692,'Infos Relatório'!$B$406,'Faturamento SP3'!$E$2:$E$692,'Infos Relatório'!$B474,'Faturamento SP3'!$Z$2:$Z$692,'Infos Relatório'!I$1,'Faturamento SP3'!$T$2:$T$692,"Sim")</f>
        <v>0</v>
      </c>
      <c r="M474" s="27" t="e">
        <f t="shared" si="170"/>
        <v>#DIV/0!</v>
      </c>
      <c r="N474" s="24">
        <f>SUMIFS('Faturamento SP3'!$H$2:$H$692,'Faturamento SP3'!$D$2:$D$692,'Infos Relatório'!$B$406,'Faturamento SP3'!$E$2:$E$692,'Infos Relatório'!$B474,'Faturamento SP3'!$Z$2:$Z$692,'Infos Relatório'!I$1)</f>
        <v>0</v>
      </c>
      <c r="O474" s="23">
        <f>COUNTIFS('Faturamento SP3'!$D$2:$D$692,'Infos Relatório'!$B$406,'Faturamento SP3'!$E$2:$E$692,'Infos Relatório'!$B474,'Faturamento SP3'!$Z$2:$Z$692,'Infos Relatório'!O$1)</f>
        <v>0</v>
      </c>
      <c r="P474" s="13">
        <f>SUMIFS('Faturamento SP3'!$G$2:$G$692,'Faturamento SP3'!$D$2:$D$692,'Infos Relatório'!$B$406,'Faturamento SP3'!$E$2:$E$692,'Infos Relatório'!$B474,'Faturamento SP3'!$Z$2:$Z$692,'Infos Relatório'!O$1)</f>
        <v>0</v>
      </c>
      <c r="Q474" s="13">
        <f>SUMIFS('Faturamento SP3'!$J$2:$J$692,'Faturamento SP3'!$D$2:$D$692,'Infos Relatório'!$B$406,'Faturamento SP3'!$E$2:$E$692,'Infos Relatório'!$B474,'Faturamento SP3'!$Z$2:$Z$692,'Infos Relatório'!O$1)</f>
        <v>0</v>
      </c>
      <c r="R474" s="14">
        <f>SUMIFS('Faturamento SP3'!$O$2:$O$692,'Faturamento SP3'!$D$2:$D$692,'Infos Relatório'!$B$406,'Faturamento SP3'!$E$2:$E$692,'Infos Relatório'!$B474,'Faturamento SP3'!$Z$2:$Z$692,'Infos Relatório'!O$1,'Faturamento SP3'!$T$2:$T$692,"Sim")+SUMIFS('Faturamento SP3'!$P$2:$P$692,'Faturamento SP3'!$D$2:$D$692,'Infos Relatório'!$B$406,'Faturamento SP3'!$E$2:$E$692,'Infos Relatório'!$B474,'Faturamento SP3'!$Z$2:$Z$692,'Infos Relatório'!O$1,'Faturamento SP3'!$T$2:$T$692,"Sim")</f>
        <v>0</v>
      </c>
      <c r="S474" s="27" t="e">
        <f t="shared" si="171"/>
        <v>#DIV/0!</v>
      </c>
      <c r="T474" s="24">
        <f>SUMIFS('Faturamento SP3'!$H$2:$H$692,'Faturamento SP3'!$D$2:$D$692,'Infos Relatório'!$B$406,'Faturamento SP3'!$E$2:$E$692,'Infos Relatório'!$B474,'Faturamento SP3'!$Z$2:$Z$692,'Infos Relatório'!O$1)</f>
        <v>0</v>
      </c>
      <c r="U474" s="23">
        <f>COUNTIFS('Faturamento SP3'!$D$2:$D$692,'Infos Relatório'!$B$406,'Faturamento SP3'!$E$2:$E$692,'Infos Relatório'!$B474,'Faturamento SP3'!$Z$2:$Z$692,'Infos Relatório'!U$1)</f>
        <v>0</v>
      </c>
      <c r="V474" s="13">
        <f>SUMIFS('Faturamento SP3'!$G$2:$G$692,'Faturamento SP3'!$D$2:$D$692,'Infos Relatório'!$B$406,'Faturamento SP3'!$E$2:$E$692,'Infos Relatório'!$B474,'Faturamento SP3'!$Z$2:$Z$692,'Infos Relatório'!U$1)</f>
        <v>0</v>
      </c>
      <c r="W474" s="13">
        <f>SUMIFS('Faturamento SP3'!$J$2:$J$692,'Faturamento SP3'!$D$2:$D$692,'Infos Relatório'!$B$406,'Faturamento SP3'!$E$2:$E$692,'Infos Relatório'!$B474,'Faturamento SP3'!$Z$2:$Z$692,'Infos Relatório'!U$1)</f>
        <v>0</v>
      </c>
      <c r="X474" s="14">
        <f>SUMIFS('Faturamento SP3'!$O$2:$O$692,'Faturamento SP3'!$D$2:$D$692,'Infos Relatório'!$B$406,'Faturamento SP3'!$E$2:$E$692,'Infos Relatório'!$B474,'Faturamento SP3'!$Z$2:$Z$692,'Infos Relatório'!U$1,'Faturamento SP3'!$T$2:$T$692,"Sim")+SUMIFS('Faturamento SP3'!$P$2:$P$692,'Faturamento SP3'!$D$2:$D$692,'Infos Relatório'!$B$406,'Faturamento SP3'!$E$2:$E$692,'Infos Relatório'!$B474,'Faturamento SP3'!$Z$2:$Z$692,'Infos Relatório'!U$1,'Faturamento SP3'!$T$2:$T$692,"Sim")</f>
        <v>0</v>
      </c>
      <c r="Y474" s="27" t="e">
        <f t="shared" si="172"/>
        <v>#DIV/0!</v>
      </c>
      <c r="Z474" s="24">
        <f>SUMIFS('Faturamento SP3'!$H$2:$H$692,'Faturamento SP3'!$D$2:$D$692,'Infos Relatório'!$B$406,'Faturamento SP3'!$E$2:$E$692,'Infos Relatório'!$B474,'Faturamento SP3'!$Z$2:$Z$692,'Infos Relatório'!U$1)</f>
        <v>0</v>
      </c>
      <c r="AA474" s="23">
        <f>COUNTIFS('Faturamento SP3'!$D$2:$D$692,'Infos Relatório'!$B$406,'Faturamento SP3'!$E$2:$E$692,'Infos Relatório'!$B474,'Faturamento SP3'!$Z$2:$Z$692,'Infos Relatório'!AA$1)</f>
        <v>0</v>
      </c>
      <c r="AB474" s="13">
        <f>SUMIFS('Faturamento SP3'!$G$2:$G$692,'Faturamento SP3'!$D$2:$D$692,'Infos Relatório'!$B$406,'Faturamento SP3'!$E$2:$E$692,'Infos Relatório'!$B474,'Faturamento SP3'!$Z$2:$Z$692,'Infos Relatório'!AA$1)</f>
        <v>0</v>
      </c>
      <c r="AC474" s="13">
        <f>SUMIFS('Faturamento SP3'!$J$2:$J$692,'Faturamento SP3'!$D$2:$D$692,'Infos Relatório'!$B$406,'Faturamento SP3'!$E$2:$E$692,'Infos Relatório'!$B474,'Faturamento SP3'!$Z$2:$Z$692,'Infos Relatório'!AA$1)</f>
        <v>0</v>
      </c>
      <c r="AD474" s="14">
        <f>SUMIFS('Faturamento SP3'!$O$2:$O$692,'Faturamento SP3'!$D$2:$D$692,'Infos Relatório'!$B$406,'Faturamento SP3'!$E$2:$E$692,'Infos Relatório'!$B474,'Faturamento SP3'!$Z$2:$Z$692,'Infos Relatório'!AA$1,'Faturamento SP3'!$T$2:$T$692,"Sim")+SUMIFS('Faturamento SP3'!$P$2:$P$692,'Faturamento SP3'!$D$2:$D$692,'Infos Relatório'!$B$406,'Faturamento SP3'!$E$2:$E$692,'Infos Relatório'!$B474,'Faturamento SP3'!$Z$2:$Z$692,'Infos Relatório'!AA$1,'Faturamento SP3'!$T$2:$T$692,"Sim")</f>
        <v>0</v>
      </c>
      <c r="AE474" s="27" t="e">
        <f t="shared" si="173"/>
        <v>#DIV/0!</v>
      </c>
      <c r="AF474" s="24">
        <f>SUMIFS('Faturamento SP3'!$H$2:$H$692,'Faturamento SP3'!$D$2:$D$692,'Infos Relatório'!$B$406,'Faturamento SP3'!$E$2:$E$692,'Infos Relatório'!$B474,'Faturamento SP3'!$Z$2:$Z$692,'Infos Relatório'!AA$1)</f>
        <v>0</v>
      </c>
      <c r="AG474" s="23">
        <f>COUNTIFS('Faturamento SP3'!$D$2:$D$692,'Infos Relatório'!$B$406,'Faturamento SP3'!$E$2:$E$692,'Infos Relatório'!$B474,'Faturamento SP3'!$Z$2:$Z$692,'Infos Relatório'!AG$1)</f>
        <v>0</v>
      </c>
      <c r="AH474" s="13">
        <f>SUMIFS('Faturamento SP3'!$G$2:$G$692,'Faturamento SP3'!$D$2:$D$692,'Infos Relatório'!$B$406,'Faturamento SP3'!$E$2:$E$692,'Infos Relatório'!$B474,'Faturamento SP3'!$Z$2:$Z$692,'Infos Relatório'!AG$1)</f>
        <v>0</v>
      </c>
      <c r="AI474" s="13">
        <f>SUMIFS('Faturamento SP3'!$J$2:$J$692,'Faturamento SP3'!$D$2:$D$692,'Infos Relatório'!$B$406,'Faturamento SP3'!$E$2:$E$692,'Infos Relatório'!$B474,'Faturamento SP3'!$Z$2:$Z$692,'Infos Relatório'!AG$1)</f>
        <v>0</v>
      </c>
      <c r="AJ474" s="14">
        <f>SUMIFS('Faturamento SP3'!$O$2:$O$692,'Faturamento SP3'!$D$2:$D$692,'Infos Relatório'!$B$406,'Faturamento SP3'!$E$2:$E$692,'Infos Relatório'!$B474,'Faturamento SP3'!$Z$2:$Z$692,'Infos Relatório'!AG$1,'Faturamento SP3'!$T$2:$T$692,"Sim")+SUMIFS('Faturamento SP3'!$P$2:$P$692,'Faturamento SP3'!$D$2:$D$692,'Infos Relatório'!$B$406,'Faturamento SP3'!$E$2:$E$692,'Infos Relatório'!$B474,'Faturamento SP3'!$Z$2:$Z$692,'Infos Relatório'!AG$1,'Faturamento SP3'!$T$2:$T$692,"Sim")</f>
        <v>0</v>
      </c>
      <c r="AK474" s="27" t="e">
        <f t="shared" si="174"/>
        <v>#DIV/0!</v>
      </c>
      <c r="AL474" s="24">
        <f>SUMIFS('Faturamento SP3'!$H$2:$H$692,'Faturamento SP3'!$D$2:$D$692,'Infos Relatório'!$B$406,'Faturamento SP3'!$E$2:$E$692,'Infos Relatório'!$B474,'Faturamento SP3'!$Z$2:$Z$692,'Infos Relatório'!AG$1)</f>
        <v>0</v>
      </c>
      <c r="AM474" s="23">
        <f>COUNTIFS('Faturamento SP3'!$D$2:$D$692,'Infos Relatório'!$B$406,'Faturamento SP3'!$E$2:$E$692,'Infos Relatório'!$B474,'Faturamento SP3'!$Z$2:$Z$692,'Infos Relatório'!AM$1)</f>
        <v>0</v>
      </c>
      <c r="AN474" s="13">
        <f>SUMIFS('Faturamento SP3'!$G$2:$G$692,'Faturamento SP3'!$D$2:$D$692,'Infos Relatório'!$B$406,'Faturamento SP3'!$E$2:$E$692,'Infos Relatório'!$B474,'Faturamento SP3'!$Z$2:$Z$692,'Infos Relatório'!AM$1)</f>
        <v>0</v>
      </c>
      <c r="AO474" s="13">
        <f>SUMIFS('Faturamento SP3'!$J$2:$J$692,'Faturamento SP3'!$D$2:$D$692,'Infos Relatório'!$B$406,'Faturamento SP3'!$E$2:$E$692,'Infos Relatório'!$B474,'Faturamento SP3'!$Z$2:$Z$692,'Infos Relatório'!AM$1)</f>
        <v>0</v>
      </c>
      <c r="AP474" s="14">
        <f>SUMIFS('Faturamento SP3'!$O$2:$O$692,'Faturamento SP3'!$D$2:$D$692,'Infos Relatório'!$B$406,'Faturamento SP3'!$E$2:$E$692,'Infos Relatório'!$B474,'Faturamento SP3'!$Z$2:$Z$692,'Infos Relatório'!AM$1,'Faturamento SP3'!$T$2:$T$692,"Sim")+SUMIFS('Faturamento SP3'!$P$2:$P$692,'Faturamento SP3'!$D$2:$D$692,'Infos Relatório'!$B$406,'Faturamento SP3'!$E$2:$E$692,'Infos Relatório'!$B474,'Faturamento SP3'!$Z$2:$Z$692,'Infos Relatório'!AM$1,'Faturamento SP3'!$T$2:$T$692,"Sim")</f>
        <v>0</v>
      </c>
      <c r="AQ474" s="27" t="e">
        <f t="shared" si="175"/>
        <v>#DIV/0!</v>
      </c>
      <c r="AR474" s="24">
        <f>SUMIFS('Faturamento SP3'!$H$2:$H$692,'Faturamento SP3'!$D$2:$D$692,'Infos Relatório'!$B$406,'Faturamento SP3'!$E$2:$E$692,'Infos Relatório'!$B474,'Faturamento SP3'!$Z$2:$Z$692,'Infos Relatório'!AM$1)</f>
        <v>0</v>
      </c>
      <c r="AS474" s="23">
        <f>COUNTIFS('Faturamento SP3'!$D$2:$D$692,'Infos Relatório'!$B$406,'Faturamento SP3'!$E$2:$E$692,'Infos Relatório'!$B474,'Faturamento SP3'!$Z$2:$Z$692,'Infos Relatório'!AS$1)</f>
        <v>0</v>
      </c>
      <c r="AT474" s="13">
        <f>SUMIFS('Faturamento SP3'!$G$2:$G$692,'Faturamento SP3'!$D$2:$D$692,'Infos Relatório'!$B$406,'Faturamento SP3'!$E$2:$E$692,'Infos Relatório'!$B474,'Faturamento SP3'!$Z$2:$Z$692,'Infos Relatório'!AS$1)</f>
        <v>0</v>
      </c>
      <c r="AU474" s="13">
        <f>SUMIFS('Faturamento SP3'!$J$2:$J$692,'Faturamento SP3'!$D$2:$D$692,'Infos Relatório'!$B$406,'Faturamento SP3'!$E$2:$E$692,'Infos Relatório'!$B474,'Faturamento SP3'!$Z$2:$Z$692,'Infos Relatório'!AS$1)</f>
        <v>0</v>
      </c>
      <c r="AV474" s="14">
        <f>SUMIFS('Faturamento SP3'!$O$2:$O$692,'Faturamento SP3'!$D$2:$D$692,'Infos Relatório'!$B$406,'Faturamento SP3'!$E$2:$E$692,'Infos Relatório'!$B474,'Faturamento SP3'!$Z$2:$Z$692,'Infos Relatório'!AS$1,'Faturamento SP3'!$T$2:$T$692,"Sim")+SUMIFS('Faturamento SP3'!$P$2:$P$692,'Faturamento SP3'!$D$2:$D$692,'Infos Relatório'!$B$406,'Faturamento SP3'!$E$2:$E$692,'Infos Relatório'!$B474,'Faturamento SP3'!$Z$2:$Z$692,'Infos Relatório'!AS$1,'Faturamento SP3'!$T$2:$T$692,"Sim")</f>
        <v>0</v>
      </c>
      <c r="AW474" s="27" t="e">
        <f t="shared" si="176"/>
        <v>#DIV/0!</v>
      </c>
      <c r="AX474" s="24">
        <f>SUMIFS('Faturamento SP3'!$H$2:$H$692,'Faturamento SP3'!$D$2:$D$692,'Infos Relatório'!$B$406,'Faturamento SP3'!$E$2:$E$692,'Infos Relatório'!$B474,'Faturamento SP3'!$Z$2:$Z$692,'Infos Relatório'!AS$1)</f>
        <v>0</v>
      </c>
      <c r="AY474" s="23">
        <f>COUNTIFS('Faturamento SP3'!$D$2:$D$692,'Infos Relatório'!$B$406,'Faturamento SP3'!$E$2:$E$692,'Infos Relatório'!$B474,'Faturamento SP3'!$Z$2:$Z$692,'Infos Relatório'!AY$1)</f>
        <v>0</v>
      </c>
      <c r="AZ474" s="13">
        <f>SUMIFS('Faturamento SP3'!$G$2:$G$692,'Faturamento SP3'!$D$2:$D$692,'Infos Relatório'!$B$406,'Faturamento SP3'!$E$2:$E$692,'Infos Relatório'!$B474,'Faturamento SP3'!$Z$2:$Z$692,'Infos Relatório'!AY$1)</f>
        <v>0</v>
      </c>
      <c r="BA474" s="13">
        <f>SUMIFS('Faturamento SP3'!$J$2:$J$692,'Faturamento SP3'!$D$2:$D$692,'Infos Relatório'!$B$406,'Faturamento SP3'!$E$2:$E$692,'Infos Relatório'!$B474,'Faturamento SP3'!$Z$2:$Z$692,'Infos Relatório'!AY$1)</f>
        <v>0</v>
      </c>
      <c r="BB474" s="14">
        <f>SUMIFS('Faturamento SP3'!$O$2:$O$692,'Faturamento SP3'!$D$2:$D$692,'Infos Relatório'!$B$406,'Faturamento SP3'!$E$2:$E$692,'Infos Relatório'!$B474,'Faturamento SP3'!$Z$2:$Z$692,'Infos Relatório'!AY$1,'Faturamento SP3'!$T$2:$T$692,"Sim")+SUMIFS('Faturamento SP3'!$P$2:$P$692,'Faturamento SP3'!$D$2:$D$692,'Infos Relatório'!$B$406,'Faturamento SP3'!$E$2:$E$692,'Infos Relatório'!$B474,'Faturamento SP3'!$Z$2:$Z$692,'Infos Relatório'!AY$1,'Faturamento SP3'!$T$2:$T$692,"Sim")</f>
        <v>0</v>
      </c>
      <c r="BC474" s="27" t="e">
        <f t="shared" si="177"/>
        <v>#DIV/0!</v>
      </c>
      <c r="BD474" s="24">
        <f>SUMIFS('Faturamento SP3'!$H$2:$H$692,'Faturamento SP3'!$D$2:$D$692,'Infos Relatório'!$B$406,'Faturamento SP3'!$E$2:$E$692,'Infos Relatório'!$B474,'Faturamento SP3'!$Z$2:$Z$692,'Infos Relatório'!AY$1)</f>
        <v>0</v>
      </c>
      <c r="BE474" s="23">
        <f>COUNTIFS('Faturamento SP3'!$D$2:$D$692,'Infos Relatório'!$B$406,'Faturamento SP3'!$E$2:$E$692,'Infos Relatório'!$B474,'Faturamento SP3'!$Z$2:$Z$692,'Infos Relatório'!BE$1)</f>
        <v>0</v>
      </c>
      <c r="BF474" s="13">
        <f>SUMIFS('Faturamento SP3'!$G$2:$G$692,'Faturamento SP3'!$D$2:$D$692,'Infos Relatório'!$B$406,'Faturamento SP3'!$E$2:$E$692,'Infos Relatório'!$B474,'Faturamento SP3'!$Z$2:$Z$692,'Infos Relatório'!BE$1)</f>
        <v>0</v>
      </c>
      <c r="BG474" s="13">
        <f>SUMIFS('Faturamento SP3'!$J$2:$J$692,'Faturamento SP3'!$D$2:$D$692,'Infos Relatório'!$B$406,'Faturamento SP3'!$E$2:$E$692,'Infos Relatório'!$B474,'Faturamento SP3'!$Z$2:$Z$692,'Infos Relatório'!BE$1)</f>
        <v>0</v>
      </c>
      <c r="BH474" s="14">
        <f>SUMIFS('Faturamento SP3'!$O$2:$O$692,'Faturamento SP3'!$D$2:$D$692,'Infos Relatório'!$B$406,'Faturamento SP3'!$E$2:$E$692,'Infos Relatório'!$B474,'Faturamento SP3'!$Z$2:$Z$692,'Infos Relatório'!BE$1,'Faturamento SP3'!$T$2:$T$692,"Sim")+SUMIFS('Faturamento SP3'!$P$2:$P$692,'Faturamento SP3'!$D$2:$D$692,'Infos Relatório'!$B$406,'Faturamento SP3'!$E$2:$E$692,'Infos Relatório'!$B474,'Faturamento SP3'!$Z$2:$Z$692,'Infos Relatório'!BE$1,'Faturamento SP3'!$T$2:$T$692,"Sim")</f>
        <v>0</v>
      </c>
      <c r="BI474" s="27" t="e">
        <f t="shared" si="178"/>
        <v>#DIV/0!</v>
      </c>
      <c r="BJ474" s="24">
        <f>SUMIFS('Faturamento SP3'!$H$2:$H$692,'Faturamento SP3'!$D$2:$D$692,'Infos Relatório'!$B$406,'Faturamento SP3'!$E$2:$E$692,'Infos Relatório'!$B474,'Faturamento SP3'!$Z$2:$Z$692,'Infos Relatório'!BE$1)</f>
        <v>0</v>
      </c>
      <c r="BK474" s="23">
        <f>COUNTIFS('Faturamento SP3'!$D$2:$D$692,'Infos Relatório'!$B$406,'Faturamento SP3'!$E$2:$E$692,'Infos Relatório'!$B474,'Faturamento SP3'!$Z$2:$Z$692,'Infos Relatório'!BK$1)</f>
        <v>0</v>
      </c>
      <c r="BL474" s="13">
        <f>SUMIFS('Faturamento SP3'!$G$2:$G$692,'Faturamento SP3'!$D$2:$D$692,'Infos Relatório'!$B$406,'Faturamento SP3'!$E$2:$E$692,'Infos Relatório'!$B474,'Faturamento SP3'!$Z$2:$Z$692,'Infos Relatório'!BK$1)</f>
        <v>0</v>
      </c>
      <c r="BM474" s="13">
        <f>SUMIFS('Faturamento SP3'!$J$2:$J$692,'Faturamento SP3'!$D$2:$D$692,'Infos Relatório'!$B$406,'Faturamento SP3'!$E$2:$E$692,'Infos Relatório'!$B474,'Faturamento SP3'!$Z$2:$Z$692,'Infos Relatório'!BK$1)</f>
        <v>0</v>
      </c>
      <c r="BN474" s="14">
        <f>SUMIFS('Faturamento SP3'!$O$2:$O$692,'Faturamento SP3'!$D$2:$D$692,'Infos Relatório'!$B$406,'Faturamento SP3'!$E$2:$E$692,'Infos Relatório'!$B474,'Faturamento SP3'!$Z$2:$Z$692,'Infos Relatório'!BK$1,'Faturamento SP3'!$T$2:$T$692,"Sim")+SUMIFS('Faturamento SP3'!$P$2:$P$692,'Faturamento SP3'!$D$2:$D$692,'Infos Relatório'!$B$406,'Faturamento SP3'!$E$2:$E$692,'Infos Relatório'!$B474,'Faturamento SP3'!$Z$2:$Z$692,'Infos Relatório'!BK$1,'Faturamento SP3'!$T$2:$T$692,"Sim")</f>
        <v>0</v>
      </c>
      <c r="BO474" s="27" t="e">
        <f t="shared" si="179"/>
        <v>#DIV/0!</v>
      </c>
      <c r="BP474" s="24">
        <f>SUMIFS('Faturamento SP3'!$H$2:$H$692,'Faturamento SP3'!$D$2:$D$692,'Infos Relatório'!$B$406,'Faturamento SP3'!$E$2:$E$692,'Infos Relatório'!$B474,'Faturamento SP3'!$Z$2:$Z$692,'Infos Relatório'!BK$1)</f>
        <v>0</v>
      </c>
      <c r="BQ474" s="23">
        <f>COUNTIFS('Faturamento SP3'!$D$2:$D$692,'Infos Relatório'!$B$406,'Faturamento SP3'!$E$2:$E$692,'Infos Relatório'!$B474,'Faturamento SP3'!$Z$2:$Z$692,'Infos Relatório'!BQ$1)</f>
        <v>0</v>
      </c>
      <c r="BR474" s="13">
        <f>SUMIFS('Faturamento SP3'!$G$2:$G$692,'Faturamento SP3'!$D$2:$D$692,'Infos Relatório'!$B$406,'Faturamento SP3'!$E$2:$E$692,'Infos Relatório'!$B474,'Faturamento SP3'!$Z$2:$Z$692,'Infos Relatório'!BQ$1)</f>
        <v>0</v>
      </c>
      <c r="BS474" s="13">
        <f>SUMIFS('Faturamento SP3'!$J$2:$J$692,'Faturamento SP3'!$D$2:$D$692,'Infos Relatório'!$B$406,'Faturamento SP3'!$E$2:$E$692,'Infos Relatório'!$B474,'Faturamento SP3'!$Z$2:$Z$692,'Infos Relatório'!BQ$1)</f>
        <v>0</v>
      </c>
      <c r="BT474" s="14">
        <f>SUMIFS('Faturamento SP3'!$O$2:$O$692,'Faturamento SP3'!$D$2:$D$692,'Infos Relatório'!$B$406,'Faturamento SP3'!$E$2:$E$692,'Infos Relatório'!$B474,'Faturamento SP3'!$Z$2:$Z$692,'Infos Relatório'!BQ$1,'Faturamento SP3'!$T$2:$T$692,"Sim")+SUMIFS('Faturamento SP3'!$P$2:$P$692,'Faturamento SP3'!$D$2:$D$692,'Infos Relatório'!$B$406,'Faturamento SP3'!$E$2:$E$692,'Infos Relatório'!$B474,'Faturamento SP3'!$Z$2:$Z$692,'Infos Relatório'!BQ$1,'Faturamento SP3'!$T$2:$T$692,"Sim")</f>
        <v>0</v>
      </c>
      <c r="BU474" s="27" t="e">
        <f t="shared" si="180"/>
        <v>#DIV/0!</v>
      </c>
      <c r="BV474" s="24">
        <f>SUMIFS('Faturamento SP3'!$H$2:$H$692,'Faturamento SP3'!$D$2:$D$692,'Infos Relatório'!$B$406,'Faturamento SP3'!$E$2:$E$692,'Infos Relatório'!$B474,'Faturamento SP3'!$Z$2:$Z$692,'Infos Relatório'!BQ$1)</f>
        <v>0</v>
      </c>
    </row>
    <row r="475" spans="2:74">
      <c r="B475" s="17" t="s">
        <v>75</v>
      </c>
      <c r="C475" s="23">
        <f>COUNTIFS('Faturamento SP3'!$D$2:$D$692,'Infos Relatório'!$B$406,'Faturamento SP3'!$E$2:$E$692,'Infos Relatório'!$B475,'Faturamento SP3'!$Z$2:$Z$692,'Infos Relatório'!C$1)</f>
        <v>0</v>
      </c>
      <c r="D475" s="13">
        <f>SUMIFS('Faturamento SP3'!$G$2:$G$692,'Faturamento SP3'!$D$2:$D$692,'Infos Relatório'!$B$406,'Faturamento SP3'!$E$2:$E$692,'Infos Relatório'!$B475,'Faturamento SP3'!$Z$2:$Z$692,'Infos Relatório'!C$1)</f>
        <v>0</v>
      </c>
      <c r="E475" s="13">
        <f>SUMIFS('Faturamento SP3'!$J$2:$J$692,'Faturamento SP3'!$D$2:$D$692,'Infos Relatório'!$B$406,'Faturamento SP3'!$E$2:$E$692,'Infos Relatório'!$B475,'Faturamento SP3'!$Z$2:$Z$692,'Infos Relatório'!C$1)</f>
        <v>0</v>
      </c>
      <c r="F475" s="14">
        <f>SUMIFS('Faturamento SP3'!$O$2:$O$692,'Faturamento SP3'!$D$2:$D$692,'Infos Relatório'!$B$406,'Faturamento SP3'!$E$2:$E$692,'Infos Relatório'!$B475,'Faturamento SP3'!$Z$2:$Z$692,'Infos Relatório'!C$1,'Faturamento SP3'!$T$2:$T$692,"Sim")+SUMIFS('Faturamento SP3'!$P$2:$P$692,'Faturamento SP3'!$D$2:$D$692,'Infos Relatório'!$B$406,'Faturamento SP3'!$E$2:$E$692,'Infos Relatório'!$B475,'Faturamento SP3'!$Z$2:$Z$692,'Infos Relatório'!C$1,'Faturamento SP3'!$T$2:$T$692,"Sim")</f>
        <v>0</v>
      </c>
      <c r="G475" s="27" t="e">
        <f t="shared" si="169"/>
        <v>#DIV/0!</v>
      </c>
      <c r="H475" s="24">
        <f>SUMIFS('Faturamento SP3'!$H$2:$H$692,'Faturamento SP3'!$D$2:$D$692,'Infos Relatório'!$B$406,'Faturamento SP3'!$E$2:$E$692,'Infos Relatório'!$B475,'Faturamento SP3'!$Z$2:$Z$692,'Infos Relatório'!C$1)</f>
        <v>0</v>
      </c>
      <c r="I475" s="23">
        <f>COUNTIFS('Faturamento SP3'!$D$2:$D$692,'Infos Relatório'!$B$406,'Faturamento SP3'!$E$2:$E$692,'Infos Relatório'!$B475,'Faturamento SP3'!$Z$2:$Z$692,'Infos Relatório'!I$1)</f>
        <v>0</v>
      </c>
      <c r="J475" s="13">
        <f>SUMIFS('Faturamento SP3'!$G$2:$G$692,'Faturamento SP3'!$D$2:$D$692,'Infos Relatório'!$B$406,'Faturamento SP3'!$E$2:$E$692,'Infos Relatório'!$B475,'Faturamento SP3'!$Z$2:$Z$692,'Infos Relatório'!I$1)</f>
        <v>0</v>
      </c>
      <c r="K475" s="13">
        <f>SUMIFS('Faturamento SP3'!$J$2:$J$692,'Faturamento SP3'!$D$2:$D$692,'Infos Relatório'!$B$406,'Faturamento SP3'!$E$2:$E$692,'Infos Relatório'!$B475,'Faturamento SP3'!$Z$2:$Z$692,'Infos Relatório'!I$1)</f>
        <v>0</v>
      </c>
      <c r="L475" s="14">
        <f>SUMIFS('Faturamento SP3'!$O$2:$O$692,'Faturamento SP3'!$D$2:$D$692,'Infos Relatório'!$B$406,'Faturamento SP3'!$E$2:$E$692,'Infos Relatório'!$B475,'Faturamento SP3'!$Z$2:$Z$692,'Infos Relatório'!I$1,'Faturamento SP3'!$T$2:$T$692,"Sim")+SUMIFS('Faturamento SP3'!$P$2:$P$692,'Faturamento SP3'!$D$2:$D$692,'Infos Relatório'!$B$406,'Faturamento SP3'!$E$2:$E$692,'Infos Relatório'!$B475,'Faturamento SP3'!$Z$2:$Z$692,'Infos Relatório'!I$1,'Faturamento SP3'!$T$2:$T$692,"Sim")</f>
        <v>0</v>
      </c>
      <c r="M475" s="27" t="e">
        <f t="shared" si="170"/>
        <v>#DIV/0!</v>
      </c>
      <c r="N475" s="24">
        <f>SUMIFS('Faturamento SP3'!$H$2:$H$692,'Faturamento SP3'!$D$2:$D$692,'Infos Relatório'!$B$406,'Faturamento SP3'!$E$2:$E$692,'Infos Relatório'!$B475,'Faturamento SP3'!$Z$2:$Z$692,'Infos Relatório'!I$1)</f>
        <v>0</v>
      </c>
      <c r="O475" s="23">
        <f>COUNTIFS('Faturamento SP3'!$D$2:$D$692,'Infos Relatório'!$B$406,'Faturamento SP3'!$E$2:$E$692,'Infos Relatório'!$B475,'Faturamento SP3'!$Z$2:$Z$692,'Infos Relatório'!O$1)</f>
        <v>0</v>
      </c>
      <c r="P475" s="13">
        <f>SUMIFS('Faturamento SP3'!$G$2:$G$692,'Faturamento SP3'!$D$2:$D$692,'Infos Relatório'!$B$406,'Faturamento SP3'!$E$2:$E$692,'Infos Relatório'!$B475,'Faturamento SP3'!$Z$2:$Z$692,'Infos Relatório'!O$1)</f>
        <v>0</v>
      </c>
      <c r="Q475" s="13">
        <f>SUMIFS('Faturamento SP3'!$J$2:$J$692,'Faturamento SP3'!$D$2:$D$692,'Infos Relatório'!$B$406,'Faturamento SP3'!$E$2:$E$692,'Infos Relatório'!$B475,'Faturamento SP3'!$Z$2:$Z$692,'Infos Relatório'!O$1)</f>
        <v>0</v>
      </c>
      <c r="R475" s="14">
        <f>SUMIFS('Faturamento SP3'!$O$2:$O$692,'Faturamento SP3'!$D$2:$D$692,'Infos Relatório'!$B$406,'Faturamento SP3'!$E$2:$E$692,'Infos Relatório'!$B475,'Faturamento SP3'!$Z$2:$Z$692,'Infos Relatório'!O$1,'Faturamento SP3'!$T$2:$T$692,"Sim")+SUMIFS('Faturamento SP3'!$P$2:$P$692,'Faturamento SP3'!$D$2:$D$692,'Infos Relatório'!$B$406,'Faturamento SP3'!$E$2:$E$692,'Infos Relatório'!$B475,'Faturamento SP3'!$Z$2:$Z$692,'Infos Relatório'!O$1,'Faturamento SP3'!$T$2:$T$692,"Sim")</f>
        <v>0</v>
      </c>
      <c r="S475" s="27" t="e">
        <f t="shared" si="171"/>
        <v>#DIV/0!</v>
      </c>
      <c r="T475" s="24">
        <f>SUMIFS('Faturamento SP3'!$H$2:$H$692,'Faturamento SP3'!$D$2:$D$692,'Infos Relatório'!$B$406,'Faturamento SP3'!$E$2:$E$692,'Infos Relatório'!$B475,'Faturamento SP3'!$Z$2:$Z$692,'Infos Relatório'!O$1)</f>
        <v>0</v>
      </c>
      <c r="U475" s="23">
        <f>COUNTIFS('Faturamento SP3'!$D$2:$D$692,'Infos Relatório'!$B$406,'Faturamento SP3'!$E$2:$E$692,'Infos Relatório'!$B475,'Faturamento SP3'!$Z$2:$Z$692,'Infos Relatório'!U$1)</f>
        <v>0</v>
      </c>
      <c r="V475" s="13">
        <f>SUMIFS('Faturamento SP3'!$G$2:$G$692,'Faturamento SP3'!$D$2:$D$692,'Infos Relatório'!$B$406,'Faturamento SP3'!$E$2:$E$692,'Infos Relatório'!$B475,'Faturamento SP3'!$Z$2:$Z$692,'Infos Relatório'!U$1)</f>
        <v>0</v>
      </c>
      <c r="W475" s="13">
        <f>SUMIFS('Faturamento SP3'!$J$2:$J$692,'Faturamento SP3'!$D$2:$D$692,'Infos Relatório'!$B$406,'Faturamento SP3'!$E$2:$E$692,'Infos Relatório'!$B475,'Faturamento SP3'!$Z$2:$Z$692,'Infos Relatório'!U$1)</f>
        <v>0</v>
      </c>
      <c r="X475" s="14">
        <f>SUMIFS('Faturamento SP3'!$O$2:$O$692,'Faturamento SP3'!$D$2:$D$692,'Infos Relatório'!$B$406,'Faturamento SP3'!$E$2:$E$692,'Infos Relatório'!$B475,'Faturamento SP3'!$Z$2:$Z$692,'Infos Relatório'!U$1,'Faturamento SP3'!$T$2:$T$692,"Sim")+SUMIFS('Faturamento SP3'!$P$2:$P$692,'Faturamento SP3'!$D$2:$D$692,'Infos Relatório'!$B$406,'Faturamento SP3'!$E$2:$E$692,'Infos Relatório'!$B475,'Faturamento SP3'!$Z$2:$Z$692,'Infos Relatório'!U$1,'Faturamento SP3'!$T$2:$T$692,"Sim")</f>
        <v>0</v>
      </c>
      <c r="Y475" s="27" t="e">
        <f t="shared" si="172"/>
        <v>#DIV/0!</v>
      </c>
      <c r="Z475" s="24">
        <f>SUMIFS('Faturamento SP3'!$H$2:$H$692,'Faturamento SP3'!$D$2:$D$692,'Infos Relatório'!$B$406,'Faturamento SP3'!$E$2:$E$692,'Infos Relatório'!$B475,'Faturamento SP3'!$Z$2:$Z$692,'Infos Relatório'!U$1)</f>
        <v>0</v>
      </c>
      <c r="AA475" s="23">
        <f>COUNTIFS('Faturamento SP3'!$D$2:$D$692,'Infos Relatório'!$B$406,'Faturamento SP3'!$E$2:$E$692,'Infos Relatório'!$B475,'Faturamento SP3'!$Z$2:$Z$692,'Infos Relatório'!AA$1)</f>
        <v>0</v>
      </c>
      <c r="AB475" s="13">
        <f>SUMIFS('Faturamento SP3'!$G$2:$G$692,'Faturamento SP3'!$D$2:$D$692,'Infos Relatório'!$B$406,'Faturamento SP3'!$E$2:$E$692,'Infos Relatório'!$B475,'Faturamento SP3'!$Z$2:$Z$692,'Infos Relatório'!AA$1)</f>
        <v>0</v>
      </c>
      <c r="AC475" s="13">
        <f>SUMIFS('Faturamento SP3'!$J$2:$J$692,'Faturamento SP3'!$D$2:$D$692,'Infos Relatório'!$B$406,'Faturamento SP3'!$E$2:$E$692,'Infos Relatório'!$B475,'Faturamento SP3'!$Z$2:$Z$692,'Infos Relatório'!AA$1)</f>
        <v>0</v>
      </c>
      <c r="AD475" s="14">
        <f>SUMIFS('Faturamento SP3'!$O$2:$O$692,'Faturamento SP3'!$D$2:$D$692,'Infos Relatório'!$B$406,'Faturamento SP3'!$E$2:$E$692,'Infos Relatório'!$B475,'Faturamento SP3'!$Z$2:$Z$692,'Infos Relatório'!AA$1,'Faturamento SP3'!$T$2:$T$692,"Sim")+SUMIFS('Faturamento SP3'!$P$2:$P$692,'Faturamento SP3'!$D$2:$D$692,'Infos Relatório'!$B$406,'Faturamento SP3'!$E$2:$E$692,'Infos Relatório'!$B475,'Faturamento SP3'!$Z$2:$Z$692,'Infos Relatório'!AA$1,'Faturamento SP3'!$T$2:$T$692,"Sim")</f>
        <v>0</v>
      </c>
      <c r="AE475" s="27" t="e">
        <f t="shared" si="173"/>
        <v>#DIV/0!</v>
      </c>
      <c r="AF475" s="24">
        <f>SUMIFS('Faturamento SP3'!$H$2:$H$692,'Faturamento SP3'!$D$2:$D$692,'Infos Relatório'!$B$406,'Faturamento SP3'!$E$2:$E$692,'Infos Relatório'!$B475,'Faturamento SP3'!$Z$2:$Z$692,'Infos Relatório'!AA$1)</f>
        <v>0</v>
      </c>
      <c r="AG475" s="23">
        <f>COUNTIFS('Faturamento SP3'!$D$2:$D$692,'Infos Relatório'!$B$406,'Faturamento SP3'!$E$2:$E$692,'Infos Relatório'!$B475,'Faturamento SP3'!$Z$2:$Z$692,'Infos Relatório'!AG$1)</f>
        <v>0</v>
      </c>
      <c r="AH475" s="13">
        <f>SUMIFS('Faturamento SP3'!$G$2:$G$692,'Faturamento SP3'!$D$2:$D$692,'Infos Relatório'!$B$406,'Faturamento SP3'!$E$2:$E$692,'Infos Relatório'!$B475,'Faturamento SP3'!$Z$2:$Z$692,'Infos Relatório'!AG$1)</f>
        <v>0</v>
      </c>
      <c r="AI475" s="13">
        <f>SUMIFS('Faturamento SP3'!$J$2:$J$692,'Faturamento SP3'!$D$2:$D$692,'Infos Relatório'!$B$406,'Faturamento SP3'!$E$2:$E$692,'Infos Relatório'!$B475,'Faturamento SP3'!$Z$2:$Z$692,'Infos Relatório'!AG$1)</f>
        <v>0</v>
      </c>
      <c r="AJ475" s="14">
        <f>SUMIFS('Faturamento SP3'!$O$2:$O$692,'Faturamento SP3'!$D$2:$D$692,'Infos Relatório'!$B$406,'Faturamento SP3'!$E$2:$E$692,'Infos Relatório'!$B475,'Faturamento SP3'!$Z$2:$Z$692,'Infos Relatório'!AG$1,'Faturamento SP3'!$T$2:$T$692,"Sim")+SUMIFS('Faturamento SP3'!$P$2:$P$692,'Faturamento SP3'!$D$2:$D$692,'Infos Relatório'!$B$406,'Faturamento SP3'!$E$2:$E$692,'Infos Relatório'!$B475,'Faturamento SP3'!$Z$2:$Z$692,'Infos Relatório'!AG$1,'Faturamento SP3'!$T$2:$T$692,"Sim")</f>
        <v>0</v>
      </c>
      <c r="AK475" s="27" t="e">
        <f t="shared" si="174"/>
        <v>#DIV/0!</v>
      </c>
      <c r="AL475" s="24">
        <f>SUMIFS('Faturamento SP3'!$H$2:$H$692,'Faturamento SP3'!$D$2:$D$692,'Infos Relatório'!$B$406,'Faturamento SP3'!$E$2:$E$692,'Infos Relatório'!$B475,'Faturamento SP3'!$Z$2:$Z$692,'Infos Relatório'!AG$1)</f>
        <v>0</v>
      </c>
      <c r="AM475" s="23">
        <f>COUNTIFS('Faturamento SP3'!$D$2:$D$692,'Infos Relatório'!$B$406,'Faturamento SP3'!$E$2:$E$692,'Infos Relatório'!$B475,'Faturamento SP3'!$Z$2:$Z$692,'Infos Relatório'!AM$1)</f>
        <v>0</v>
      </c>
      <c r="AN475" s="13">
        <f>SUMIFS('Faturamento SP3'!$G$2:$G$692,'Faturamento SP3'!$D$2:$D$692,'Infos Relatório'!$B$406,'Faturamento SP3'!$E$2:$E$692,'Infos Relatório'!$B475,'Faturamento SP3'!$Z$2:$Z$692,'Infos Relatório'!AM$1)</f>
        <v>0</v>
      </c>
      <c r="AO475" s="13">
        <f>SUMIFS('Faturamento SP3'!$J$2:$J$692,'Faturamento SP3'!$D$2:$D$692,'Infos Relatório'!$B$406,'Faturamento SP3'!$E$2:$E$692,'Infos Relatório'!$B475,'Faturamento SP3'!$Z$2:$Z$692,'Infos Relatório'!AM$1)</f>
        <v>0</v>
      </c>
      <c r="AP475" s="14">
        <f>SUMIFS('Faturamento SP3'!$O$2:$O$692,'Faturamento SP3'!$D$2:$D$692,'Infos Relatório'!$B$406,'Faturamento SP3'!$E$2:$E$692,'Infos Relatório'!$B475,'Faturamento SP3'!$Z$2:$Z$692,'Infos Relatório'!AM$1,'Faturamento SP3'!$T$2:$T$692,"Sim")+SUMIFS('Faturamento SP3'!$P$2:$P$692,'Faturamento SP3'!$D$2:$D$692,'Infos Relatório'!$B$406,'Faturamento SP3'!$E$2:$E$692,'Infos Relatório'!$B475,'Faturamento SP3'!$Z$2:$Z$692,'Infos Relatório'!AM$1,'Faturamento SP3'!$T$2:$T$692,"Sim")</f>
        <v>0</v>
      </c>
      <c r="AQ475" s="27" t="e">
        <f t="shared" si="175"/>
        <v>#DIV/0!</v>
      </c>
      <c r="AR475" s="24">
        <f>SUMIFS('Faturamento SP3'!$H$2:$H$692,'Faturamento SP3'!$D$2:$D$692,'Infos Relatório'!$B$406,'Faturamento SP3'!$E$2:$E$692,'Infos Relatório'!$B475,'Faturamento SP3'!$Z$2:$Z$692,'Infos Relatório'!AM$1)</f>
        <v>0</v>
      </c>
      <c r="AS475" s="23">
        <f>COUNTIFS('Faturamento SP3'!$D$2:$D$692,'Infos Relatório'!$B$406,'Faturamento SP3'!$E$2:$E$692,'Infos Relatório'!$B475,'Faturamento SP3'!$Z$2:$Z$692,'Infos Relatório'!AS$1)</f>
        <v>0</v>
      </c>
      <c r="AT475" s="13">
        <f>SUMIFS('Faturamento SP3'!$G$2:$G$692,'Faturamento SP3'!$D$2:$D$692,'Infos Relatório'!$B$406,'Faturamento SP3'!$E$2:$E$692,'Infos Relatório'!$B475,'Faturamento SP3'!$Z$2:$Z$692,'Infos Relatório'!AS$1)</f>
        <v>0</v>
      </c>
      <c r="AU475" s="13">
        <f>SUMIFS('Faturamento SP3'!$J$2:$J$692,'Faturamento SP3'!$D$2:$D$692,'Infos Relatório'!$B$406,'Faturamento SP3'!$E$2:$E$692,'Infos Relatório'!$B475,'Faturamento SP3'!$Z$2:$Z$692,'Infos Relatório'!AS$1)</f>
        <v>0</v>
      </c>
      <c r="AV475" s="14">
        <f>SUMIFS('Faturamento SP3'!$O$2:$O$692,'Faturamento SP3'!$D$2:$D$692,'Infos Relatório'!$B$406,'Faturamento SP3'!$E$2:$E$692,'Infos Relatório'!$B475,'Faturamento SP3'!$Z$2:$Z$692,'Infos Relatório'!AS$1,'Faturamento SP3'!$T$2:$T$692,"Sim")+SUMIFS('Faturamento SP3'!$P$2:$P$692,'Faturamento SP3'!$D$2:$D$692,'Infos Relatório'!$B$406,'Faturamento SP3'!$E$2:$E$692,'Infos Relatório'!$B475,'Faturamento SP3'!$Z$2:$Z$692,'Infos Relatório'!AS$1,'Faturamento SP3'!$T$2:$T$692,"Sim")</f>
        <v>0</v>
      </c>
      <c r="AW475" s="27" t="e">
        <f t="shared" si="176"/>
        <v>#DIV/0!</v>
      </c>
      <c r="AX475" s="24">
        <f>SUMIFS('Faturamento SP3'!$H$2:$H$692,'Faturamento SP3'!$D$2:$D$692,'Infos Relatório'!$B$406,'Faturamento SP3'!$E$2:$E$692,'Infos Relatório'!$B475,'Faturamento SP3'!$Z$2:$Z$692,'Infos Relatório'!AS$1)</f>
        <v>0</v>
      </c>
      <c r="AY475" s="23">
        <f>COUNTIFS('Faturamento SP3'!$D$2:$D$692,'Infos Relatório'!$B$406,'Faturamento SP3'!$E$2:$E$692,'Infos Relatório'!$B475,'Faturamento SP3'!$Z$2:$Z$692,'Infos Relatório'!AY$1)</f>
        <v>0</v>
      </c>
      <c r="AZ475" s="13">
        <f>SUMIFS('Faturamento SP3'!$G$2:$G$692,'Faturamento SP3'!$D$2:$D$692,'Infos Relatório'!$B$406,'Faturamento SP3'!$E$2:$E$692,'Infos Relatório'!$B475,'Faturamento SP3'!$Z$2:$Z$692,'Infos Relatório'!AY$1)</f>
        <v>0</v>
      </c>
      <c r="BA475" s="13">
        <f>SUMIFS('Faturamento SP3'!$J$2:$J$692,'Faturamento SP3'!$D$2:$D$692,'Infos Relatório'!$B$406,'Faturamento SP3'!$E$2:$E$692,'Infos Relatório'!$B475,'Faturamento SP3'!$Z$2:$Z$692,'Infos Relatório'!AY$1)</f>
        <v>0</v>
      </c>
      <c r="BB475" s="14">
        <f>SUMIFS('Faturamento SP3'!$O$2:$O$692,'Faturamento SP3'!$D$2:$D$692,'Infos Relatório'!$B$406,'Faturamento SP3'!$E$2:$E$692,'Infos Relatório'!$B475,'Faturamento SP3'!$Z$2:$Z$692,'Infos Relatório'!AY$1,'Faturamento SP3'!$T$2:$T$692,"Sim")+SUMIFS('Faturamento SP3'!$P$2:$P$692,'Faturamento SP3'!$D$2:$D$692,'Infos Relatório'!$B$406,'Faturamento SP3'!$E$2:$E$692,'Infos Relatório'!$B475,'Faturamento SP3'!$Z$2:$Z$692,'Infos Relatório'!AY$1,'Faturamento SP3'!$T$2:$T$692,"Sim")</f>
        <v>0</v>
      </c>
      <c r="BC475" s="27" t="e">
        <f t="shared" si="177"/>
        <v>#DIV/0!</v>
      </c>
      <c r="BD475" s="24">
        <f>SUMIFS('Faturamento SP3'!$H$2:$H$692,'Faturamento SP3'!$D$2:$D$692,'Infos Relatório'!$B$406,'Faturamento SP3'!$E$2:$E$692,'Infos Relatório'!$B475,'Faturamento SP3'!$Z$2:$Z$692,'Infos Relatório'!AY$1)</f>
        <v>0</v>
      </c>
      <c r="BE475" s="23">
        <f>COUNTIFS('Faturamento SP3'!$D$2:$D$692,'Infos Relatório'!$B$406,'Faturamento SP3'!$E$2:$E$692,'Infos Relatório'!$B475,'Faturamento SP3'!$Z$2:$Z$692,'Infos Relatório'!BE$1)</f>
        <v>0</v>
      </c>
      <c r="BF475" s="13">
        <f>SUMIFS('Faturamento SP3'!$G$2:$G$692,'Faturamento SP3'!$D$2:$D$692,'Infos Relatório'!$B$406,'Faturamento SP3'!$E$2:$E$692,'Infos Relatório'!$B475,'Faturamento SP3'!$Z$2:$Z$692,'Infos Relatório'!BE$1)</f>
        <v>0</v>
      </c>
      <c r="BG475" s="13">
        <f>SUMIFS('Faturamento SP3'!$J$2:$J$692,'Faturamento SP3'!$D$2:$D$692,'Infos Relatório'!$B$406,'Faturamento SP3'!$E$2:$E$692,'Infos Relatório'!$B475,'Faturamento SP3'!$Z$2:$Z$692,'Infos Relatório'!BE$1)</f>
        <v>0</v>
      </c>
      <c r="BH475" s="14">
        <f>SUMIFS('Faturamento SP3'!$O$2:$O$692,'Faturamento SP3'!$D$2:$D$692,'Infos Relatório'!$B$406,'Faturamento SP3'!$E$2:$E$692,'Infos Relatório'!$B475,'Faturamento SP3'!$Z$2:$Z$692,'Infos Relatório'!BE$1,'Faturamento SP3'!$T$2:$T$692,"Sim")+SUMIFS('Faturamento SP3'!$P$2:$P$692,'Faturamento SP3'!$D$2:$D$692,'Infos Relatório'!$B$406,'Faturamento SP3'!$E$2:$E$692,'Infos Relatório'!$B475,'Faturamento SP3'!$Z$2:$Z$692,'Infos Relatório'!BE$1,'Faturamento SP3'!$T$2:$T$692,"Sim")</f>
        <v>0</v>
      </c>
      <c r="BI475" s="27" t="e">
        <f t="shared" si="178"/>
        <v>#DIV/0!</v>
      </c>
      <c r="BJ475" s="24">
        <f>SUMIFS('Faturamento SP3'!$H$2:$H$692,'Faturamento SP3'!$D$2:$D$692,'Infos Relatório'!$B$406,'Faturamento SP3'!$E$2:$E$692,'Infos Relatório'!$B475,'Faturamento SP3'!$Z$2:$Z$692,'Infos Relatório'!BE$1)</f>
        <v>0</v>
      </c>
      <c r="BK475" s="23">
        <f>COUNTIFS('Faturamento SP3'!$D$2:$D$692,'Infos Relatório'!$B$406,'Faturamento SP3'!$E$2:$E$692,'Infos Relatório'!$B475,'Faturamento SP3'!$Z$2:$Z$692,'Infos Relatório'!BK$1)</f>
        <v>0</v>
      </c>
      <c r="BL475" s="13">
        <f>SUMIFS('Faturamento SP3'!$G$2:$G$692,'Faturamento SP3'!$D$2:$D$692,'Infos Relatório'!$B$406,'Faturamento SP3'!$E$2:$E$692,'Infos Relatório'!$B475,'Faturamento SP3'!$Z$2:$Z$692,'Infos Relatório'!BK$1)</f>
        <v>0</v>
      </c>
      <c r="BM475" s="13">
        <f>SUMIFS('Faturamento SP3'!$J$2:$J$692,'Faturamento SP3'!$D$2:$D$692,'Infos Relatório'!$B$406,'Faturamento SP3'!$E$2:$E$692,'Infos Relatório'!$B475,'Faturamento SP3'!$Z$2:$Z$692,'Infos Relatório'!BK$1)</f>
        <v>0</v>
      </c>
      <c r="BN475" s="14">
        <f>SUMIFS('Faturamento SP3'!$O$2:$O$692,'Faturamento SP3'!$D$2:$D$692,'Infos Relatório'!$B$406,'Faturamento SP3'!$E$2:$E$692,'Infos Relatório'!$B475,'Faturamento SP3'!$Z$2:$Z$692,'Infos Relatório'!BK$1,'Faturamento SP3'!$T$2:$T$692,"Sim")+SUMIFS('Faturamento SP3'!$P$2:$P$692,'Faturamento SP3'!$D$2:$D$692,'Infos Relatório'!$B$406,'Faturamento SP3'!$E$2:$E$692,'Infos Relatório'!$B475,'Faturamento SP3'!$Z$2:$Z$692,'Infos Relatório'!BK$1,'Faturamento SP3'!$T$2:$T$692,"Sim")</f>
        <v>0</v>
      </c>
      <c r="BO475" s="27" t="e">
        <f t="shared" si="179"/>
        <v>#DIV/0!</v>
      </c>
      <c r="BP475" s="24">
        <f>SUMIFS('Faturamento SP3'!$H$2:$H$692,'Faturamento SP3'!$D$2:$D$692,'Infos Relatório'!$B$406,'Faturamento SP3'!$E$2:$E$692,'Infos Relatório'!$B475,'Faturamento SP3'!$Z$2:$Z$692,'Infos Relatório'!BK$1)</f>
        <v>0</v>
      </c>
      <c r="BQ475" s="23">
        <f>COUNTIFS('Faturamento SP3'!$D$2:$D$692,'Infos Relatório'!$B$406,'Faturamento SP3'!$E$2:$E$692,'Infos Relatório'!$B475,'Faturamento SP3'!$Z$2:$Z$692,'Infos Relatório'!BQ$1)</f>
        <v>0</v>
      </c>
      <c r="BR475" s="13">
        <f>SUMIFS('Faturamento SP3'!$G$2:$G$692,'Faturamento SP3'!$D$2:$D$692,'Infos Relatório'!$B$406,'Faturamento SP3'!$E$2:$E$692,'Infos Relatório'!$B475,'Faturamento SP3'!$Z$2:$Z$692,'Infos Relatório'!BQ$1)</f>
        <v>0</v>
      </c>
      <c r="BS475" s="13">
        <f>SUMIFS('Faturamento SP3'!$J$2:$J$692,'Faturamento SP3'!$D$2:$D$692,'Infos Relatório'!$B$406,'Faturamento SP3'!$E$2:$E$692,'Infos Relatório'!$B475,'Faturamento SP3'!$Z$2:$Z$692,'Infos Relatório'!BQ$1)</f>
        <v>0</v>
      </c>
      <c r="BT475" s="14">
        <f>SUMIFS('Faturamento SP3'!$O$2:$O$692,'Faturamento SP3'!$D$2:$D$692,'Infos Relatório'!$B$406,'Faturamento SP3'!$E$2:$E$692,'Infos Relatório'!$B475,'Faturamento SP3'!$Z$2:$Z$692,'Infos Relatório'!BQ$1,'Faturamento SP3'!$T$2:$T$692,"Sim")+SUMIFS('Faturamento SP3'!$P$2:$P$692,'Faturamento SP3'!$D$2:$D$692,'Infos Relatório'!$B$406,'Faturamento SP3'!$E$2:$E$692,'Infos Relatório'!$B475,'Faturamento SP3'!$Z$2:$Z$692,'Infos Relatório'!BQ$1,'Faturamento SP3'!$T$2:$T$692,"Sim")</f>
        <v>0</v>
      </c>
      <c r="BU475" s="27" t="e">
        <f t="shared" si="180"/>
        <v>#DIV/0!</v>
      </c>
      <c r="BV475" s="24">
        <f>SUMIFS('Faturamento SP3'!$H$2:$H$692,'Faturamento SP3'!$D$2:$D$692,'Infos Relatório'!$B$406,'Faturamento SP3'!$E$2:$E$692,'Infos Relatório'!$B475,'Faturamento SP3'!$Z$2:$Z$692,'Infos Relatório'!BQ$1)</f>
        <v>0</v>
      </c>
    </row>
    <row r="476" spans="2:74">
      <c r="B476" s="17" t="s">
        <v>76</v>
      </c>
      <c r="C476" s="23">
        <f>COUNTIFS('Faturamento SP3'!$D$2:$D$692,'Infos Relatório'!$B$406,'Faturamento SP3'!$E$2:$E$692,'Infos Relatório'!$B476,'Faturamento SP3'!$Z$2:$Z$692,'Infos Relatório'!C$1)</f>
        <v>0</v>
      </c>
      <c r="D476" s="13">
        <f>SUMIFS('Faturamento SP3'!$G$2:$G$692,'Faturamento SP3'!$D$2:$D$692,'Infos Relatório'!$B$406,'Faturamento SP3'!$E$2:$E$692,'Infos Relatório'!$B476,'Faturamento SP3'!$Z$2:$Z$692,'Infos Relatório'!C$1)</f>
        <v>0</v>
      </c>
      <c r="E476" s="13">
        <f>SUMIFS('Faturamento SP3'!$J$2:$J$692,'Faturamento SP3'!$D$2:$D$692,'Infos Relatório'!$B$406,'Faturamento SP3'!$E$2:$E$692,'Infos Relatório'!$B476,'Faturamento SP3'!$Z$2:$Z$692,'Infos Relatório'!C$1)</f>
        <v>0</v>
      </c>
      <c r="F476" s="14">
        <f>SUMIFS('Faturamento SP3'!$O$2:$O$692,'Faturamento SP3'!$D$2:$D$692,'Infos Relatório'!$B$406,'Faturamento SP3'!$E$2:$E$692,'Infos Relatório'!$B476,'Faturamento SP3'!$Z$2:$Z$692,'Infos Relatório'!C$1,'Faturamento SP3'!$T$2:$T$692,"Sim")+SUMIFS('Faturamento SP3'!$P$2:$P$692,'Faturamento SP3'!$D$2:$D$692,'Infos Relatório'!$B$406,'Faturamento SP3'!$E$2:$E$692,'Infos Relatório'!$B476,'Faturamento SP3'!$Z$2:$Z$692,'Infos Relatório'!C$1,'Faturamento SP3'!$T$2:$T$692,"Sim")</f>
        <v>0</v>
      </c>
      <c r="G476" s="27" t="e">
        <f t="shared" si="169"/>
        <v>#DIV/0!</v>
      </c>
      <c r="H476" s="24">
        <f>SUMIFS('Faturamento SP3'!$H$2:$H$692,'Faturamento SP3'!$D$2:$D$692,'Infos Relatório'!$B$406,'Faturamento SP3'!$E$2:$E$692,'Infos Relatório'!$B476,'Faturamento SP3'!$Z$2:$Z$692,'Infos Relatório'!C$1)</f>
        <v>0</v>
      </c>
      <c r="I476" s="23">
        <f>COUNTIFS('Faturamento SP3'!$D$2:$D$692,'Infos Relatório'!$B$406,'Faturamento SP3'!$E$2:$E$692,'Infos Relatório'!$B476,'Faturamento SP3'!$Z$2:$Z$692,'Infos Relatório'!I$1)</f>
        <v>0</v>
      </c>
      <c r="J476" s="13">
        <f>SUMIFS('Faturamento SP3'!$G$2:$G$692,'Faturamento SP3'!$D$2:$D$692,'Infos Relatório'!$B$406,'Faturamento SP3'!$E$2:$E$692,'Infos Relatório'!$B476,'Faturamento SP3'!$Z$2:$Z$692,'Infos Relatório'!I$1)</f>
        <v>0</v>
      </c>
      <c r="K476" s="13">
        <f>SUMIFS('Faturamento SP3'!$J$2:$J$692,'Faturamento SP3'!$D$2:$D$692,'Infos Relatório'!$B$406,'Faturamento SP3'!$E$2:$E$692,'Infos Relatório'!$B476,'Faturamento SP3'!$Z$2:$Z$692,'Infos Relatório'!I$1)</f>
        <v>0</v>
      </c>
      <c r="L476" s="14">
        <f>SUMIFS('Faturamento SP3'!$O$2:$O$692,'Faturamento SP3'!$D$2:$D$692,'Infos Relatório'!$B$406,'Faturamento SP3'!$E$2:$E$692,'Infos Relatório'!$B476,'Faturamento SP3'!$Z$2:$Z$692,'Infos Relatório'!I$1,'Faturamento SP3'!$T$2:$T$692,"Sim")+SUMIFS('Faturamento SP3'!$P$2:$P$692,'Faturamento SP3'!$D$2:$D$692,'Infos Relatório'!$B$406,'Faturamento SP3'!$E$2:$E$692,'Infos Relatório'!$B476,'Faturamento SP3'!$Z$2:$Z$692,'Infos Relatório'!I$1,'Faturamento SP3'!$T$2:$T$692,"Sim")</f>
        <v>0</v>
      </c>
      <c r="M476" s="27" t="e">
        <f t="shared" si="170"/>
        <v>#DIV/0!</v>
      </c>
      <c r="N476" s="24">
        <f>SUMIFS('Faturamento SP3'!$H$2:$H$692,'Faturamento SP3'!$D$2:$D$692,'Infos Relatório'!$B$406,'Faturamento SP3'!$E$2:$E$692,'Infos Relatório'!$B476,'Faturamento SP3'!$Z$2:$Z$692,'Infos Relatório'!I$1)</f>
        <v>0</v>
      </c>
      <c r="O476" s="23">
        <f>COUNTIFS('Faturamento SP3'!$D$2:$D$692,'Infos Relatório'!$B$406,'Faturamento SP3'!$E$2:$E$692,'Infos Relatório'!$B476,'Faturamento SP3'!$Z$2:$Z$692,'Infos Relatório'!O$1)</f>
        <v>0</v>
      </c>
      <c r="P476" s="13">
        <f>SUMIFS('Faturamento SP3'!$G$2:$G$692,'Faturamento SP3'!$D$2:$D$692,'Infos Relatório'!$B$406,'Faturamento SP3'!$E$2:$E$692,'Infos Relatório'!$B476,'Faturamento SP3'!$Z$2:$Z$692,'Infos Relatório'!O$1)</f>
        <v>0</v>
      </c>
      <c r="Q476" s="13">
        <f>SUMIFS('Faturamento SP3'!$J$2:$J$692,'Faturamento SP3'!$D$2:$D$692,'Infos Relatório'!$B$406,'Faturamento SP3'!$E$2:$E$692,'Infos Relatório'!$B476,'Faturamento SP3'!$Z$2:$Z$692,'Infos Relatório'!O$1)</f>
        <v>0</v>
      </c>
      <c r="R476" s="14">
        <f>SUMIFS('Faturamento SP3'!$O$2:$O$692,'Faturamento SP3'!$D$2:$D$692,'Infos Relatório'!$B$406,'Faturamento SP3'!$E$2:$E$692,'Infos Relatório'!$B476,'Faturamento SP3'!$Z$2:$Z$692,'Infos Relatório'!O$1,'Faturamento SP3'!$T$2:$T$692,"Sim")+SUMIFS('Faturamento SP3'!$P$2:$P$692,'Faturamento SP3'!$D$2:$D$692,'Infos Relatório'!$B$406,'Faturamento SP3'!$E$2:$E$692,'Infos Relatório'!$B476,'Faturamento SP3'!$Z$2:$Z$692,'Infos Relatório'!O$1,'Faturamento SP3'!$T$2:$T$692,"Sim")</f>
        <v>0</v>
      </c>
      <c r="S476" s="27" t="e">
        <f t="shared" si="171"/>
        <v>#DIV/0!</v>
      </c>
      <c r="T476" s="24">
        <f>SUMIFS('Faturamento SP3'!$H$2:$H$692,'Faturamento SP3'!$D$2:$D$692,'Infos Relatório'!$B$406,'Faturamento SP3'!$E$2:$E$692,'Infos Relatório'!$B476,'Faturamento SP3'!$Z$2:$Z$692,'Infos Relatório'!O$1)</f>
        <v>0</v>
      </c>
      <c r="U476" s="23">
        <f>COUNTIFS('Faturamento SP3'!$D$2:$D$692,'Infos Relatório'!$B$406,'Faturamento SP3'!$E$2:$E$692,'Infos Relatório'!$B476,'Faturamento SP3'!$Z$2:$Z$692,'Infos Relatório'!U$1)</f>
        <v>0</v>
      </c>
      <c r="V476" s="13">
        <f>SUMIFS('Faturamento SP3'!$G$2:$G$692,'Faturamento SP3'!$D$2:$D$692,'Infos Relatório'!$B$406,'Faturamento SP3'!$E$2:$E$692,'Infos Relatório'!$B476,'Faturamento SP3'!$Z$2:$Z$692,'Infos Relatório'!U$1)</f>
        <v>0</v>
      </c>
      <c r="W476" s="13">
        <f>SUMIFS('Faturamento SP3'!$J$2:$J$692,'Faturamento SP3'!$D$2:$D$692,'Infos Relatório'!$B$406,'Faturamento SP3'!$E$2:$E$692,'Infos Relatório'!$B476,'Faturamento SP3'!$Z$2:$Z$692,'Infos Relatório'!U$1)</f>
        <v>0</v>
      </c>
      <c r="X476" s="14">
        <f>SUMIFS('Faturamento SP3'!$O$2:$O$692,'Faturamento SP3'!$D$2:$D$692,'Infos Relatório'!$B$406,'Faturamento SP3'!$E$2:$E$692,'Infos Relatório'!$B476,'Faturamento SP3'!$Z$2:$Z$692,'Infos Relatório'!U$1,'Faturamento SP3'!$T$2:$T$692,"Sim")+SUMIFS('Faturamento SP3'!$P$2:$P$692,'Faturamento SP3'!$D$2:$D$692,'Infos Relatório'!$B$406,'Faturamento SP3'!$E$2:$E$692,'Infos Relatório'!$B476,'Faturamento SP3'!$Z$2:$Z$692,'Infos Relatório'!U$1,'Faturamento SP3'!$T$2:$T$692,"Sim")</f>
        <v>0</v>
      </c>
      <c r="Y476" s="27" t="e">
        <f t="shared" si="172"/>
        <v>#DIV/0!</v>
      </c>
      <c r="Z476" s="24">
        <f>SUMIFS('Faturamento SP3'!$H$2:$H$692,'Faturamento SP3'!$D$2:$D$692,'Infos Relatório'!$B$406,'Faturamento SP3'!$E$2:$E$692,'Infos Relatório'!$B476,'Faturamento SP3'!$Z$2:$Z$692,'Infos Relatório'!U$1)</f>
        <v>0</v>
      </c>
      <c r="AA476" s="23">
        <f>COUNTIFS('Faturamento SP3'!$D$2:$D$692,'Infos Relatório'!$B$406,'Faturamento SP3'!$E$2:$E$692,'Infos Relatório'!$B476,'Faturamento SP3'!$Z$2:$Z$692,'Infos Relatório'!AA$1)</f>
        <v>0</v>
      </c>
      <c r="AB476" s="13">
        <f>SUMIFS('Faturamento SP3'!$G$2:$G$692,'Faturamento SP3'!$D$2:$D$692,'Infos Relatório'!$B$406,'Faturamento SP3'!$E$2:$E$692,'Infos Relatório'!$B476,'Faturamento SP3'!$Z$2:$Z$692,'Infos Relatório'!AA$1)</f>
        <v>0</v>
      </c>
      <c r="AC476" s="13">
        <f>SUMIFS('Faturamento SP3'!$J$2:$J$692,'Faturamento SP3'!$D$2:$D$692,'Infos Relatório'!$B$406,'Faturamento SP3'!$E$2:$E$692,'Infos Relatório'!$B476,'Faturamento SP3'!$Z$2:$Z$692,'Infos Relatório'!AA$1)</f>
        <v>0</v>
      </c>
      <c r="AD476" s="14">
        <f>SUMIFS('Faturamento SP3'!$O$2:$O$692,'Faturamento SP3'!$D$2:$D$692,'Infos Relatório'!$B$406,'Faturamento SP3'!$E$2:$E$692,'Infos Relatório'!$B476,'Faturamento SP3'!$Z$2:$Z$692,'Infos Relatório'!AA$1,'Faturamento SP3'!$T$2:$T$692,"Sim")+SUMIFS('Faturamento SP3'!$P$2:$P$692,'Faturamento SP3'!$D$2:$D$692,'Infos Relatório'!$B$406,'Faturamento SP3'!$E$2:$E$692,'Infos Relatório'!$B476,'Faturamento SP3'!$Z$2:$Z$692,'Infos Relatório'!AA$1,'Faturamento SP3'!$T$2:$T$692,"Sim")</f>
        <v>0</v>
      </c>
      <c r="AE476" s="27" t="e">
        <f t="shared" si="173"/>
        <v>#DIV/0!</v>
      </c>
      <c r="AF476" s="24">
        <f>SUMIFS('Faturamento SP3'!$H$2:$H$692,'Faturamento SP3'!$D$2:$D$692,'Infos Relatório'!$B$406,'Faturamento SP3'!$E$2:$E$692,'Infos Relatório'!$B476,'Faturamento SP3'!$Z$2:$Z$692,'Infos Relatório'!AA$1)</f>
        <v>0</v>
      </c>
      <c r="AG476" s="23">
        <f>COUNTIFS('Faturamento SP3'!$D$2:$D$692,'Infos Relatório'!$B$406,'Faturamento SP3'!$E$2:$E$692,'Infos Relatório'!$B476,'Faturamento SP3'!$Z$2:$Z$692,'Infos Relatório'!AG$1)</f>
        <v>0</v>
      </c>
      <c r="AH476" s="13">
        <f>SUMIFS('Faturamento SP3'!$G$2:$G$692,'Faturamento SP3'!$D$2:$D$692,'Infos Relatório'!$B$406,'Faturamento SP3'!$E$2:$E$692,'Infos Relatório'!$B476,'Faturamento SP3'!$Z$2:$Z$692,'Infos Relatório'!AG$1)</f>
        <v>0</v>
      </c>
      <c r="AI476" s="13">
        <f>SUMIFS('Faturamento SP3'!$J$2:$J$692,'Faturamento SP3'!$D$2:$D$692,'Infos Relatório'!$B$406,'Faturamento SP3'!$E$2:$E$692,'Infos Relatório'!$B476,'Faturamento SP3'!$Z$2:$Z$692,'Infos Relatório'!AG$1)</f>
        <v>0</v>
      </c>
      <c r="AJ476" s="14">
        <f>SUMIFS('Faturamento SP3'!$O$2:$O$692,'Faturamento SP3'!$D$2:$D$692,'Infos Relatório'!$B$406,'Faturamento SP3'!$E$2:$E$692,'Infos Relatório'!$B476,'Faturamento SP3'!$Z$2:$Z$692,'Infos Relatório'!AG$1,'Faturamento SP3'!$T$2:$T$692,"Sim")+SUMIFS('Faturamento SP3'!$P$2:$P$692,'Faturamento SP3'!$D$2:$D$692,'Infos Relatório'!$B$406,'Faturamento SP3'!$E$2:$E$692,'Infos Relatório'!$B476,'Faturamento SP3'!$Z$2:$Z$692,'Infos Relatório'!AG$1,'Faturamento SP3'!$T$2:$T$692,"Sim")</f>
        <v>0</v>
      </c>
      <c r="AK476" s="27" t="e">
        <f t="shared" si="174"/>
        <v>#DIV/0!</v>
      </c>
      <c r="AL476" s="24">
        <f>SUMIFS('Faturamento SP3'!$H$2:$H$692,'Faturamento SP3'!$D$2:$D$692,'Infos Relatório'!$B$406,'Faturamento SP3'!$E$2:$E$692,'Infos Relatório'!$B476,'Faturamento SP3'!$Z$2:$Z$692,'Infos Relatório'!AG$1)</f>
        <v>0</v>
      </c>
      <c r="AM476" s="23">
        <f>COUNTIFS('Faturamento SP3'!$D$2:$D$692,'Infos Relatório'!$B$406,'Faturamento SP3'!$E$2:$E$692,'Infos Relatório'!$B476,'Faturamento SP3'!$Z$2:$Z$692,'Infos Relatório'!AM$1)</f>
        <v>0</v>
      </c>
      <c r="AN476" s="13">
        <f>SUMIFS('Faturamento SP3'!$G$2:$G$692,'Faturamento SP3'!$D$2:$D$692,'Infos Relatório'!$B$406,'Faturamento SP3'!$E$2:$E$692,'Infos Relatório'!$B476,'Faturamento SP3'!$Z$2:$Z$692,'Infos Relatório'!AM$1)</f>
        <v>0</v>
      </c>
      <c r="AO476" s="13">
        <f>SUMIFS('Faturamento SP3'!$J$2:$J$692,'Faturamento SP3'!$D$2:$D$692,'Infos Relatório'!$B$406,'Faturamento SP3'!$E$2:$E$692,'Infos Relatório'!$B476,'Faturamento SP3'!$Z$2:$Z$692,'Infos Relatório'!AM$1)</f>
        <v>0</v>
      </c>
      <c r="AP476" s="14">
        <f>SUMIFS('Faturamento SP3'!$O$2:$O$692,'Faturamento SP3'!$D$2:$D$692,'Infos Relatório'!$B$406,'Faturamento SP3'!$E$2:$E$692,'Infos Relatório'!$B476,'Faturamento SP3'!$Z$2:$Z$692,'Infos Relatório'!AM$1,'Faturamento SP3'!$T$2:$T$692,"Sim")+SUMIFS('Faturamento SP3'!$P$2:$P$692,'Faturamento SP3'!$D$2:$D$692,'Infos Relatório'!$B$406,'Faturamento SP3'!$E$2:$E$692,'Infos Relatório'!$B476,'Faturamento SP3'!$Z$2:$Z$692,'Infos Relatório'!AM$1,'Faturamento SP3'!$T$2:$T$692,"Sim")</f>
        <v>0</v>
      </c>
      <c r="AQ476" s="27" t="e">
        <f t="shared" si="175"/>
        <v>#DIV/0!</v>
      </c>
      <c r="AR476" s="24">
        <f>SUMIFS('Faturamento SP3'!$H$2:$H$692,'Faturamento SP3'!$D$2:$D$692,'Infos Relatório'!$B$406,'Faturamento SP3'!$E$2:$E$692,'Infos Relatório'!$B476,'Faturamento SP3'!$Z$2:$Z$692,'Infos Relatório'!AM$1)</f>
        <v>0</v>
      </c>
      <c r="AS476" s="23">
        <f>COUNTIFS('Faturamento SP3'!$D$2:$D$692,'Infos Relatório'!$B$406,'Faturamento SP3'!$E$2:$E$692,'Infos Relatório'!$B476,'Faturamento SP3'!$Z$2:$Z$692,'Infos Relatório'!AS$1)</f>
        <v>0</v>
      </c>
      <c r="AT476" s="13">
        <f>SUMIFS('Faturamento SP3'!$G$2:$G$692,'Faturamento SP3'!$D$2:$D$692,'Infos Relatório'!$B$406,'Faturamento SP3'!$E$2:$E$692,'Infos Relatório'!$B476,'Faturamento SP3'!$Z$2:$Z$692,'Infos Relatório'!AS$1)</f>
        <v>0</v>
      </c>
      <c r="AU476" s="13">
        <f>SUMIFS('Faturamento SP3'!$J$2:$J$692,'Faturamento SP3'!$D$2:$D$692,'Infos Relatório'!$B$406,'Faturamento SP3'!$E$2:$E$692,'Infos Relatório'!$B476,'Faturamento SP3'!$Z$2:$Z$692,'Infos Relatório'!AS$1)</f>
        <v>0</v>
      </c>
      <c r="AV476" s="14">
        <f>SUMIFS('Faturamento SP3'!$O$2:$O$692,'Faturamento SP3'!$D$2:$D$692,'Infos Relatório'!$B$406,'Faturamento SP3'!$E$2:$E$692,'Infos Relatório'!$B476,'Faturamento SP3'!$Z$2:$Z$692,'Infos Relatório'!AS$1,'Faturamento SP3'!$T$2:$T$692,"Sim")+SUMIFS('Faturamento SP3'!$P$2:$P$692,'Faturamento SP3'!$D$2:$D$692,'Infos Relatório'!$B$406,'Faturamento SP3'!$E$2:$E$692,'Infos Relatório'!$B476,'Faturamento SP3'!$Z$2:$Z$692,'Infos Relatório'!AS$1,'Faturamento SP3'!$T$2:$T$692,"Sim")</f>
        <v>0</v>
      </c>
      <c r="AW476" s="27" t="e">
        <f t="shared" si="176"/>
        <v>#DIV/0!</v>
      </c>
      <c r="AX476" s="24">
        <f>SUMIFS('Faturamento SP3'!$H$2:$H$692,'Faturamento SP3'!$D$2:$D$692,'Infos Relatório'!$B$406,'Faturamento SP3'!$E$2:$E$692,'Infos Relatório'!$B476,'Faturamento SP3'!$Z$2:$Z$692,'Infos Relatório'!AS$1)</f>
        <v>0</v>
      </c>
      <c r="AY476" s="23">
        <f>COUNTIFS('Faturamento SP3'!$D$2:$D$692,'Infos Relatório'!$B$406,'Faturamento SP3'!$E$2:$E$692,'Infos Relatório'!$B476,'Faturamento SP3'!$Z$2:$Z$692,'Infos Relatório'!AY$1)</f>
        <v>0</v>
      </c>
      <c r="AZ476" s="13">
        <f>SUMIFS('Faturamento SP3'!$G$2:$G$692,'Faturamento SP3'!$D$2:$D$692,'Infos Relatório'!$B$406,'Faturamento SP3'!$E$2:$E$692,'Infos Relatório'!$B476,'Faturamento SP3'!$Z$2:$Z$692,'Infos Relatório'!AY$1)</f>
        <v>0</v>
      </c>
      <c r="BA476" s="13">
        <f>SUMIFS('Faturamento SP3'!$J$2:$J$692,'Faturamento SP3'!$D$2:$D$692,'Infos Relatório'!$B$406,'Faturamento SP3'!$E$2:$E$692,'Infos Relatório'!$B476,'Faturamento SP3'!$Z$2:$Z$692,'Infos Relatório'!AY$1)</f>
        <v>0</v>
      </c>
      <c r="BB476" s="14">
        <f>SUMIFS('Faturamento SP3'!$O$2:$O$692,'Faturamento SP3'!$D$2:$D$692,'Infos Relatório'!$B$406,'Faturamento SP3'!$E$2:$E$692,'Infos Relatório'!$B476,'Faturamento SP3'!$Z$2:$Z$692,'Infos Relatório'!AY$1,'Faturamento SP3'!$T$2:$T$692,"Sim")+SUMIFS('Faturamento SP3'!$P$2:$P$692,'Faturamento SP3'!$D$2:$D$692,'Infos Relatório'!$B$406,'Faturamento SP3'!$E$2:$E$692,'Infos Relatório'!$B476,'Faturamento SP3'!$Z$2:$Z$692,'Infos Relatório'!AY$1,'Faturamento SP3'!$T$2:$T$692,"Sim")</f>
        <v>0</v>
      </c>
      <c r="BC476" s="27" t="e">
        <f t="shared" si="177"/>
        <v>#DIV/0!</v>
      </c>
      <c r="BD476" s="24">
        <f>SUMIFS('Faturamento SP3'!$H$2:$H$692,'Faturamento SP3'!$D$2:$D$692,'Infos Relatório'!$B$406,'Faturamento SP3'!$E$2:$E$692,'Infos Relatório'!$B476,'Faturamento SP3'!$Z$2:$Z$692,'Infos Relatório'!AY$1)</f>
        <v>0</v>
      </c>
      <c r="BE476" s="23">
        <f>COUNTIFS('Faturamento SP3'!$D$2:$D$692,'Infos Relatório'!$B$406,'Faturamento SP3'!$E$2:$E$692,'Infos Relatório'!$B476,'Faturamento SP3'!$Z$2:$Z$692,'Infos Relatório'!BE$1)</f>
        <v>0</v>
      </c>
      <c r="BF476" s="13">
        <f>SUMIFS('Faturamento SP3'!$G$2:$G$692,'Faturamento SP3'!$D$2:$D$692,'Infos Relatório'!$B$406,'Faturamento SP3'!$E$2:$E$692,'Infos Relatório'!$B476,'Faturamento SP3'!$Z$2:$Z$692,'Infos Relatório'!BE$1)</f>
        <v>0</v>
      </c>
      <c r="BG476" s="13">
        <f>SUMIFS('Faturamento SP3'!$J$2:$J$692,'Faturamento SP3'!$D$2:$D$692,'Infos Relatório'!$B$406,'Faturamento SP3'!$E$2:$E$692,'Infos Relatório'!$B476,'Faturamento SP3'!$Z$2:$Z$692,'Infos Relatório'!BE$1)</f>
        <v>0</v>
      </c>
      <c r="BH476" s="14">
        <f>SUMIFS('Faturamento SP3'!$O$2:$O$692,'Faturamento SP3'!$D$2:$D$692,'Infos Relatório'!$B$406,'Faturamento SP3'!$E$2:$E$692,'Infos Relatório'!$B476,'Faturamento SP3'!$Z$2:$Z$692,'Infos Relatório'!BE$1,'Faturamento SP3'!$T$2:$T$692,"Sim")+SUMIFS('Faturamento SP3'!$P$2:$P$692,'Faturamento SP3'!$D$2:$D$692,'Infos Relatório'!$B$406,'Faturamento SP3'!$E$2:$E$692,'Infos Relatório'!$B476,'Faturamento SP3'!$Z$2:$Z$692,'Infos Relatório'!BE$1,'Faturamento SP3'!$T$2:$T$692,"Sim")</f>
        <v>0</v>
      </c>
      <c r="BI476" s="27" t="e">
        <f t="shared" si="178"/>
        <v>#DIV/0!</v>
      </c>
      <c r="BJ476" s="24">
        <f>SUMIFS('Faturamento SP3'!$H$2:$H$692,'Faturamento SP3'!$D$2:$D$692,'Infos Relatório'!$B$406,'Faturamento SP3'!$E$2:$E$692,'Infos Relatório'!$B476,'Faturamento SP3'!$Z$2:$Z$692,'Infos Relatório'!BE$1)</f>
        <v>0</v>
      </c>
      <c r="BK476" s="23">
        <f>COUNTIFS('Faturamento SP3'!$D$2:$D$692,'Infos Relatório'!$B$406,'Faturamento SP3'!$E$2:$E$692,'Infos Relatório'!$B476,'Faturamento SP3'!$Z$2:$Z$692,'Infos Relatório'!BK$1)</f>
        <v>0</v>
      </c>
      <c r="BL476" s="13">
        <f>SUMIFS('Faturamento SP3'!$G$2:$G$692,'Faturamento SP3'!$D$2:$D$692,'Infos Relatório'!$B$406,'Faturamento SP3'!$E$2:$E$692,'Infos Relatório'!$B476,'Faturamento SP3'!$Z$2:$Z$692,'Infos Relatório'!BK$1)</f>
        <v>0</v>
      </c>
      <c r="BM476" s="13">
        <f>SUMIFS('Faturamento SP3'!$J$2:$J$692,'Faturamento SP3'!$D$2:$D$692,'Infos Relatório'!$B$406,'Faturamento SP3'!$E$2:$E$692,'Infos Relatório'!$B476,'Faturamento SP3'!$Z$2:$Z$692,'Infos Relatório'!BK$1)</f>
        <v>0</v>
      </c>
      <c r="BN476" s="14">
        <f>SUMIFS('Faturamento SP3'!$O$2:$O$692,'Faturamento SP3'!$D$2:$D$692,'Infos Relatório'!$B$406,'Faturamento SP3'!$E$2:$E$692,'Infos Relatório'!$B476,'Faturamento SP3'!$Z$2:$Z$692,'Infos Relatório'!BK$1,'Faturamento SP3'!$T$2:$T$692,"Sim")+SUMIFS('Faturamento SP3'!$P$2:$P$692,'Faturamento SP3'!$D$2:$D$692,'Infos Relatório'!$B$406,'Faturamento SP3'!$E$2:$E$692,'Infos Relatório'!$B476,'Faturamento SP3'!$Z$2:$Z$692,'Infos Relatório'!BK$1,'Faturamento SP3'!$T$2:$T$692,"Sim")</f>
        <v>0</v>
      </c>
      <c r="BO476" s="27" t="e">
        <f t="shared" si="179"/>
        <v>#DIV/0!</v>
      </c>
      <c r="BP476" s="24">
        <f>SUMIFS('Faturamento SP3'!$H$2:$H$692,'Faturamento SP3'!$D$2:$D$692,'Infos Relatório'!$B$406,'Faturamento SP3'!$E$2:$E$692,'Infos Relatório'!$B476,'Faturamento SP3'!$Z$2:$Z$692,'Infos Relatório'!BK$1)</f>
        <v>0</v>
      </c>
      <c r="BQ476" s="23">
        <f>COUNTIFS('Faturamento SP3'!$D$2:$D$692,'Infos Relatório'!$B$406,'Faturamento SP3'!$E$2:$E$692,'Infos Relatório'!$B476,'Faturamento SP3'!$Z$2:$Z$692,'Infos Relatório'!BQ$1)</f>
        <v>0</v>
      </c>
      <c r="BR476" s="13">
        <f>SUMIFS('Faturamento SP3'!$G$2:$G$692,'Faturamento SP3'!$D$2:$D$692,'Infos Relatório'!$B$406,'Faturamento SP3'!$E$2:$E$692,'Infos Relatório'!$B476,'Faturamento SP3'!$Z$2:$Z$692,'Infos Relatório'!BQ$1)</f>
        <v>0</v>
      </c>
      <c r="BS476" s="13">
        <f>SUMIFS('Faturamento SP3'!$J$2:$J$692,'Faturamento SP3'!$D$2:$D$692,'Infos Relatório'!$B$406,'Faturamento SP3'!$E$2:$E$692,'Infos Relatório'!$B476,'Faturamento SP3'!$Z$2:$Z$692,'Infos Relatório'!BQ$1)</f>
        <v>0</v>
      </c>
      <c r="BT476" s="14">
        <f>SUMIFS('Faturamento SP3'!$O$2:$O$692,'Faturamento SP3'!$D$2:$D$692,'Infos Relatório'!$B$406,'Faturamento SP3'!$E$2:$E$692,'Infos Relatório'!$B476,'Faturamento SP3'!$Z$2:$Z$692,'Infos Relatório'!BQ$1,'Faturamento SP3'!$T$2:$T$692,"Sim")+SUMIFS('Faturamento SP3'!$P$2:$P$692,'Faturamento SP3'!$D$2:$D$692,'Infos Relatório'!$B$406,'Faturamento SP3'!$E$2:$E$692,'Infos Relatório'!$B476,'Faturamento SP3'!$Z$2:$Z$692,'Infos Relatório'!BQ$1,'Faturamento SP3'!$T$2:$T$692,"Sim")</f>
        <v>0</v>
      </c>
      <c r="BU476" s="27" t="e">
        <f t="shared" si="180"/>
        <v>#DIV/0!</v>
      </c>
      <c r="BV476" s="24">
        <f>SUMIFS('Faturamento SP3'!$H$2:$H$692,'Faturamento SP3'!$D$2:$D$692,'Infos Relatório'!$B$406,'Faturamento SP3'!$E$2:$E$692,'Infos Relatório'!$B476,'Faturamento SP3'!$Z$2:$Z$692,'Infos Relatório'!BQ$1)</f>
        <v>0</v>
      </c>
    </row>
    <row r="477" spans="2:74">
      <c r="B477" s="17" t="s">
        <v>77</v>
      </c>
      <c r="C477" s="23">
        <f>COUNTIFS('Faturamento SP3'!$D$2:$D$692,'Infos Relatório'!$B$406,'Faturamento SP3'!$E$2:$E$692,'Infos Relatório'!$B477,'Faturamento SP3'!$Z$2:$Z$692,'Infos Relatório'!C$1)</f>
        <v>0</v>
      </c>
      <c r="D477" s="13">
        <f>SUMIFS('Faturamento SP3'!$G$2:$G$692,'Faturamento SP3'!$D$2:$D$692,'Infos Relatório'!$B$406,'Faturamento SP3'!$E$2:$E$692,'Infos Relatório'!$B477,'Faturamento SP3'!$Z$2:$Z$692,'Infos Relatório'!C$1)</f>
        <v>0</v>
      </c>
      <c r="E477" s="13">
        <f>SUMIFS('Faturamento SP3'!$J$2:$J$692,'Faturamento SP3'!$D$2:$D$692,'Infos Relatório'!$B$406,'Faturamento SP3'!$E$2:$E$692,'Infos Relatório'!$B477,'Faturamento SP3'!$Z$2:$Z$692,'Infos Relatório'!C$1)</f>
        <v>0</v>
      </c>
      <c r="F477" s="14">
        <f>SUMIFS('Faturamento SP3'!$O$2:$O$692,'Faturamento SP3'!$D$2:$D$692,'Infos Relatório'!$B$406,'Faturamento SP3'!$E$2:$E$692,'Infos Relatório'!$B477,'Faturamento SP3'!$Z$2:$Z$692,'Infos Relatório'!C$1,'Faturamento SP3'!$T$2:$T$692,"Sim")+SUMIFS('Faturamento SP3'!$P$2:$P$692,'Faturamento SP3'!$D$2:$D$692,'Infos Relatório'!$B$406,'Faturamento SP3'!$E$2:$E$692,'Infos Relatório'!$B477,'Faturamento SP3'!$Z$2:$Z$692,'Infos Relatório'!C$1,'Faturamento SP3'!$T$2:$T$692,"Sim")</f>
        <v>0</v>
      </c>
      <c r="G477" s="27" t="e">
        <f t="shared" si="169"/>
        <v>#DIV/0!</v>
      </c>
      <c r="H477" s="24">
        <f>SUMIFS('Faturamento SP3'!$H$2:$H$692,'Faturamento SP3'!$D$2:$D$692,'Infos Relatório'!$B$406,'Faturamento SP3'!$E$2:$E$692,'Infos Relatório'!$B477,'Faturamento SP3'!$Z$2:$Z$692,'Infos Relatório'!C$1)</f>
        <v>0</v>
      </c>
      <c r="I477" s="23">
        <f>COUNTIFS('Faturamento SP3'!$D$2:$D$692,'Infos Relatório'!$B$406,'Faturamento SP3'!$E$2:$E$692,'Infos Relatório'!$B477,'Faturamento SP3'!$Z$2:$Z$692,'Infos Relatório'!I$1)</f>
        <v>0</v>
      </c>
      <c r="J477" s="13">
        <f>SUMIFS('Faturamento SP3'!$G$2:$G$692,'Faturamento SP3'!$D$2:$D$692,'Infos Relatório'!$B$406,'Faturamento SP3'!$E$2:$E$692,'Infos Relatório'!$B477,'Faturamento SP3'!$Z$2:$Z$692,'Infos Relatório'!I$1)</f>
        <v>0</v>
      </c>
      <c r="K477" s="13">
        <f>SUMIFS('Faturamento SP3'!$J$2:$J$692,'Faturamento SP3'!$D$2:$D$692,'Infos Relatório'!$B$406,'Faturamento SP3'!$E$2:$E$692,'Infos Relatório'!$B477,'Faturamento SP3'!$Z$2:$Z$692,'Infos Relatório'!I$1)</f>
        <v>0</v>
      </c>
      <c r="L477" s="14">
        <f>SUMIFS('Faturamento SP3'!$O$2:$O$692,'Faturamento SP3'!$D$2:$D$692,'Infos Relatório'!$B$406,'Faturamento SP3'!$E$2:$E$692,'Infos Relatório'!$B477,'Faturamento SP3'!$Z$2:$Z$692,'Infos Relatório'!I$1,'Faturamento SP3'!$T$2:$T$692,"Sim")+SUMIFS('Faturamento SP3'!$P$2:$P$692,'Faturamento SP3'!$D$2:$D$692,'Infos Relatório'!$B$406,'Faturamento SP3'!$E$2:$E$692,'Infos Relatório'!$B477,'Faturamento SP3'!$Z$2:$Z$692,'Infos Relatório'!I$1,'Faturamento SP3'!$T$2:$T$692,"Sim")</f>
        <v>0</v>
      </c>
      <c r="M477" s="27" t="e">
        <f t="shared" si="170"/>
        <v>#DIV/0!</v>
      </c>
      <c r="N477" s="24">
        <f>SUMIFS('Faturamento SP3'!$H$2:$H$692,'Faturamento SP3'!$D$2:$D$692,'Infos Relatório'!$B$406,'Faturamento SP3'!$E$2:$E$692,'Infos Relatório'!$B477,'Faturamento SP3'!$Z$2:$Z$692,'Infos Relatório'!I$1)</f>
        <v>0</v>
      </c>
      <c r="O477" s="23">
        <f>COUNTIFS('Faturamento SP3'!$D$2:$D$692,'Infos Relatório'!$B$406,'Faturamento SP3'!$E$2:$E$692,'Infos Relatório'!$B477,'Faturamento SP3'!$Z$2:$Z$692,'Infos Relatório'!O$1)</f>
        <v>0</v>
      </c>
      <c r="P477" s="13">
        <f>SUMIFS('Faturamento SP3'!$G$2:$G$692,'Faturamento SP3'!$D$2:$D$692,'Infos Relatório'!$B$406,'Faturamento SP3'!$E$2:$E$692,'Infos Relatório'!$B477,'Faturamento SP3'!$Z$2:$Z$692,'Infos Relatório'!O$1)</f>
        <v>0</v>
      </c>
      <c r="Q477" s="13">
        <f>SUMIFS('Faturamento SP3'!$J$2:$J$692,'Faturamento SP3'!$D$2:$D$692,'Infos Relatório'!$B$406,'Faturamento SP3'!$E$2:$E$692,'Infos Relatório'!$B477,'Faturamento SP3'!$Z$2:$Z$692,'Infos Relatório'!O$1)</f>
        <v>0</v>
      </c>
      <c r="R477" s="14">
        <f>SUMIFS('Faturamento SP3'!$O$2:$O$692,'Faturamento SP3'!$D$2:$D$692,'Infos Relatório'!$B$406,'Faturamento SP3'!$E$2:$E$692,'Infos Relatório'!$B477,'Faturamento SP3'!$Z$2:$Z$692,'Infos Relatório'!O$1,'Faturamento SP3'!$T$2:$T$692,"Sim")+SUMIFS('Faturamento SP3'!$P$2:$P$692,'Faturamento SP3'!$D$2:$D$692,'Infos Relatório'!$B$406,'Faturamento SP3'!$E$2:$E$692,'Infos Relatório'!$B477,'Faturamento SP3'!$Z$2:$Z$692,'Infos Relatório'!O$1,'Faturamento SP3'!$T$2:$T$692,"Sim")</f>
        <v>0</v>
      </c>
      <c r="S477" s="27" t="e">
        <f t="shared" si="171"/>
        <v>#DIV/0!</v>
      </c>
      <c r="T477" s="24">
        <f>SUMIFS('Faturamento SP3'!$H$2:$H$692,'Faturamento SP3'!$D$2:$D$692,'Infos Relatório'!$B$406,'Faturamento SP3'!$E$2:$E$692,'Infos Relatório'!$B477,'Faturamento SP3'!$Z$2:$Z$692,'Infos Relatório'!O$1)</f>
        <v>0</v>
      </c>
      <c r="U477" s="23">
        <f>COUNTIFS('Faturamento SP3'!$D$2:$D$692,'Infos Relatório'!$B$406,'Faturamento SP3'!$E$2:$E$692,'Infos Relatório'!$B477,'Faturamento SP3'!$Z$2:$Z$692,'Infos Relatório'!U$1)</f>
        <v>0</v>
      </c>
      <c r="V477" s="13">
        <f>SUMIFS('Faturamento SP3'!$G$2:$G$692,'Faturamento SP3'!$D$2:$D$692,'Infos Relatório'!$B$406,'Faturamento SP3'!$E$2:$E$692,'Infos Relatório'!$B477,'Faturamento SP3'!$Z$2:$Z$692,'Infos Relatório'!U$1)</f>
        <v>0</v>
      </c>
      <c r="W477" s="13">
        <f>SUMIFS('Faturamento SP3'!$J$2:$J$692,'Faturamento SP3'!$D$2:$D$692,'Infos Relatório'!$B$406,'Faturamento SP3'!$E$2:$E$692,'Infos Relatório'!$B477,'Faturamento SP3'!$Z$2:$Z$692,'Infos Relatório'!U$1)</f>
        <v>0</v>
      </c>
      <c r="X477" s="14">
        <f>SUMIFS('Faturamento SP3'!$O$2:$O$692,'Faturamento SP3'!$D$2:$D$692,'Infos Relatório'!$B$406,'Faturamento SP3'!$E$2:$E$692,'Infos Relatório'!$B477,'Faturamento SP3'!$Z$2:$Z$692,'Infos Relatório'!U$1,'Faturamento SP3'!$T$2:$T$692,"Sim")+SUMIFS('Faturamento SP3'!$P$2:$P$692,'Faturamento SP3'!$D$2:$D$692,'Infos Relatório'!$B$406,'Faturamento SP3'!$E$2:$E$692,'Infos Relatório'!$B477,'Faturamento SP3'!$Z$2:$Z$692,'Infos Relatório'!U$1,'Faturamento SP3'!$T$2:$T$692,"Sim")</f>
        <v>0</v>
      </c>
      <c r="Y477" s="27" t="e">
        <f t="shared" si="172"/>
        <v>#DIV/0!</v>
      </c>
      <c r="Z477" s="24">
        <f>SUMIFS('Faturamento SP3'!$H$2:$H$692,'Faturamento SP3'!$D$2:$D$692,'Infos Relatório'!$B$406,'Faturamento SP3'!$E$2:$E$692,'Infos Relatório'!$B477,'Faturamento SP3'!$Z$2:$Z$692,'Infos Relatório'!U$1)</f>
        <v>0</v>
      </c>
      <c r="AA477" s="23">
        <f>COUNTIFS('Faturamento SP3'!$D$2:$D$692,'Infos Relatório'!$B$406,'Faturamento SP3'!$E$2:$E$692,'Infos Relatório'!$B477,'Faturamento SP3'!$Z$2:$Z$692,'Infos Relatório'!AA$1)</f>
        <v>0</v>
      </c>
      <c r="AB477" s="13">
        <f>SUMIFS('Faturamento SP3'!$G$2:$G$692,'Faturamento SP3'!$D$2:$D$692,'Infos Relatório'!$B$406,'Faturamento SP3'!$E$2:$E$692,'Infos Relatório'!$B477,'Faturamento SP3'!$Z$2:$Z$692,'Infos Relatório'!AA$1)</f>
        <v>0</v>
      </c>
      <c r="AC477" s="13">
        <f>SUMIFS('Faturamento SP3'!$J$2:$J$692,'Faturamento SP3'!$D$2:$D$692,'Infos Relatório'!$B$406,'Faturamento SP3'!$E$2:$E$692,'Infos Relatório'!$B477,'Faturamento SP3'!$Z$2:$Z$692,'Infos Relatório'!AA$1)</f>
        <v>0</v>
      </c>
      <c r="AD477" s="14">
        <f>SUMIFS('Faturamento SP3'!$O$2:$O$692,'Faturamento SP3'!$D$2:$D$692,'Infos Relatório'!$B$406,'Faturamento SP3'!$E$2:$E$692,'Infos Relatório'!$B477,'Faturamento SP3'!$Z$2:$Z$692,'Infos Relatório'!AA$1,'Faturamento SP3'!$T$2:$T$692,"Sim")+SUMIFS('Faturamento SP3'!$P$2:$P$692,'Faturamento SP3'!$D$2:$D$692,'Infos Relatório'!$B$406,'Faturamento SP3'!$E$2:$E$692,'Infos Relatório'!$B477,'Faturamento SP3'!$Z$2:$Z$692,'Infos Relatório'!AA$1,'Faturamento SP3'!$T$2:$T$692,"Sim")</f>
        <v>0</v>
      </c>
      <c r="AE477" s="27" t="e">
        <f t="shared" si="173"/>
        <v>#DIV/0!</v>
      </c>
      <c r="AF477" s="24">
        <f>SUMIFS('Faturamento SP3'!$H$2:$H$692,'Faturamento SP3'!$D$2:$D$692,'Infos Relatório'!$B$406,'Faturamento SP3'!$E$2:$E$692,'Infos Relatório'!$B477,'Faturamento SP3'!$Z$2:$Z$692,'Infos Relatório'!AA$1)</f>
        <v>0</v>
      </c>
      <c r="AG477" s="23">
        <f>COUNTIFS('Faturamento SP3'!$D$2:$D$692,'Infos Relatório'!$B$406,'Faturamento SP3'!$E$2:$E$692,'Infos Relatório'!$B477,'Faturamento SP3'!$Z$2:$Z$692,'Infos Relatório'!AG$1)</f>
        <v>0</v>
      </c>
      <c r="AH477" s="13">
        <f>SUMIFS('Faturamento SP3'!$G$2:$G$692,'Faturamento SP3'!$D$2:$D$692,'Infos Relatório'!$B$406,'Faturamento SP3'!$E$2:$E$692,'Infos Relatório'!$B477,'Faturamento SP3'!$Z$2:$Z$692,'Infos Relatório'!AG$1)</f>
        <v>0</v>
      </c>
      <c r="AI477" s="13">
        <f>SUMIFS('Faturamento SP3'!$J$2:$J$692,'Faturamento SP3'!$D$2:$D$692,'Infos Relatório'!$B$406,'Faturamento SP3'!$E$2:$E$692,'Infos Relatório'!$B477,'Faturamento SP3'!$Z$2:$Z$692,'Infos Relatório'!AG$1)</f>
        <v>0</v>
      </c>
      <c r="AJ477" s="14">
        <f>SUMIFS('Faturamento SP3'!$O$2:$O$692,'Faturamento SP3'!$D$2:$D$692,'Infos Relatório'!$B$406,'Faturamento SP3'!$E$2:$E$692,'Infos Relatório'!$B477,'Faturamento SP3'!$Z$2:$Z$692,'Infos Relatório'!AG$1,'Faturamento SP3'!$T$2:$T$692,"Sim")+SUMIFS('Faturamento SP3'!$P$2:$P$692,'Faturamento SP3'!$D$2:$D$692,'Infos Relatório'!$B$406,'Faturamento SP3'!$E$2:$E$692,'Infos Relatório'!$B477,'Faturamento SP3'!$Z$2:$Z$692,'Infos Relatório'!AG$1,'Faturamento SP3'!$T$2:$T$692,"Sim")</f>
        <v>0</v>
      </c>
      <c r="AK477" s="27" t="e">
        <f t="shared" si="174"/>
        <v>#DIV/0!</v>
      </c>
      <c r="AL477" s="24">
        <f>SUMIFS('Faturamento SP3'!$H$2:$H$692,'Faturamento SP3'!$D$2:$D$692,'Infos Relatório'!$B$406,'Faturamento SP3'!$E$2:$E$692,'Infos Relatório'!$B477,'Faturamento SP3'!$Z$2:$Z$692,'Infos Relatório'!AG$1)</f>
        <v>0</v>
      </c>
      <c r="AM477" s="23">
        <f>COUNTIFS('Faturamento SP3'!$D$2:$D$692,'Infos Relatório'!$B$406,'Faturamento SP3'!$E$2:$E$692,'Infos Relatório'!$B477,'Faturamento SP3'!$Z$2:$Z$692,'Infos Relatório'!AM$1)</f>
        <v>0</v>
      </c>
      <c r="AN477" s="13">
        <f>SUMIFS('Faturamento SP3'!$G$2:$G$692,'Faturamento SP3'!$D$2:$D$692,'Infos Relatório'!$B$406,'Faturamento SP3'!$E$2:$E$692,'Infos Relatório'!$B477,'Faturamento SP3'!$Z$2:$Z$692,'Infos Relatório'!AM$1)</f>
        <v>0</v>
      </c>
      <c r="AO477" s="13">
        <f>SUMIFS('Faturamento SP3'!$J$2:$J$692,'Faturamento SP3'!$D$2:$D$692,'Infos Relatório'!$B$406,'Faturamento SP3'!$E$2:$E$692,'Infos Relatório'!$B477,'Faturamento SP3'!$Z$2:$Z$692,'Infos Relatório'!AM$1)</f>
        <v>0</v>
      </c>
      <c r="AP477" s="14">
        <f>SUMIFS('Faturamento SP3'!$O$2:$O$692,'Faturamento SP3'!$D$2:$D$692,'Infos Relatório'!$B$406,'Faturamento SP3'!$E$2:$E$692,'Infos Relatório'!$B477,'Faturamento SP3'!$Z$2:$Z$692,'Infos Relatório'!AM$1,'Faturamento SP3'!$T$2:$T$692,"Sim")+SUMIFS('Faturamento SP3'!$P$2:$P$692,'Faturamento SP3'!$D$2:$D$692,'Infos Relatório'!$B$406,'Faturamento SP3'!$E$2:$E$692,'Infos Relatório'!$B477,'Faturamento SP3'!$Z$2:$Z$692,'Infos Relatório'!AM$1,'Faturamento SP3'!$T$2:$T$692,"Sim")</f>
        <v>0</v>
      </c>
      <c r="AQ477" s="27" t="e">
        <f t="shared" si="175"/>
        <v>#DIV/0!</v>
      </c>
      <c r="AR477" s="24">
        <f>SUMIFS('Faturamento SP3'!$H$2:$H$692,'Faturamento SP3'!$D$2:$D$692,'Infos Relatório'!$B$406,'Faturamento SP3'!$E$2:$E$692,'Infos Relatório'!$B477,'Faturamento SP3'!$Z$2:$Z$692,'Infos Relatório'!AM$1)</f>
        <v>0</v>
      </c>
      <c r="AS477" s="23">
        <f>COUNTIFS('Faturamento SP3'!$D$2:$D$692,'Infos Relatório'!$B$406,'Faturamento SP3'!$E$2:$E$692,'Infos Relatório'!$B477,'Faturamento SP3'!$Z$2:$Z$692,'Infos Relatório'!AS$1)</f>
        <v>0</v>
      </c>
      <c r="AT477" s="13">
        <f>SUMIFS('Faturamento SP3'!$G$2:$G$692,'Faturamento SP3'!$D$2:$D$692,'Infos Relatório'!$B$406,'Faturamento SP3'!$E$2:$E$692,'Infos Relatório'!$B477,'Faturamento SP3'!$Z$2:$Z$692,'Infos Relatório'!AS$1)</f>
        <v>0</v>
      </c>
      <c r="AU477" s="13">
        <f>SUMIFS('Faturamento SP3'!$J$2:$J$692,'Faturamento SP3'!$D$2:$D$692,'Infos Relatório'!$B$406,'Faturamento SP3'!$E$2:$E$692,'Infos Relatório'!$B477,'Faturamento SP3'!$Z$2:$Z$692,'Infos Relatório'!AS$1)</f>
        <v>0</v>
      </c>
      <c r="AV477" s="14">
        <f>SUMIFS('Faturamento SP3'!$O$2:$O$692,'Faturamento SP3'!$D$2:$D$692,'Infos Relatório'!$B$406,'Faturamento SP3'!$E$2:$E$692,'Infos Relatório'!$B477,'Faturamento SP3'!$Z$2:$Z$692,'Infos Relatório'!AS$1,'Faturamento SP3'!$T$2:$T$692,"Sim")+SUMIFS('Faturamento SP3'!$P$2:$P$692,'Faturamento SP3'!$D$2:$D$692,'Infos Relatório'!$B$406,'Faturamento SP3'!$E$2:$E$692,'Infos Relatório'!$B477,'Faturamento SP3'!$Z$2:$Z$692,'Infos Relatório'!AS$1,'Faturamento SP3'!$T$2:$T$692,"Sim")</f>
        <v>0</v>
      </c>
      <c r="AW477" s="27" t="e">
        <f t="shared" si="176"/>
        <v>#DIV/0!</v>
      </c>
      <c r="AX477" s="24">
        <f>SUMIFS('Faturamento SP3'!$H$2:$H$692,'Faturamento SP3'!$D$2:$D$692,'Infos Relatório'!$B$406,'Faturamento SP3'!$E$2:$E$692,'Infos Relatório'!$B477,'Faturamento SP3'!$Z$2:$Z$692,'Infos Relatório'!AS$1)</f>
        <v>0</v>
      </c>
      <c r="AY477" s="23">
        <f>COUNTIFS('Faturamento SP3'!$D$2:$D$692,'Infos Relatório'!$B$406,'Faturamento SP3'!$E$2:$E$692,'Infos Relatório'!$B477,'Faturamento SP3'!$Z$2:$Z$692,'Infos Relatório'!AY$1)</f>
        <v>0</v>
      </c>
      <c r="AZ477" s="13">
        <f>SUMIFS('Faturamento SP3'!$G$2:$G$692,'Faturamento SP3'!$D$2:$D$692,'Infos Relatório'!$B$406,'Faturamento SP3'!$E$2:$E$692,'Infos Relatório'!$B477,'Faturamento SP3'!$Z$2:$Z$692,'Infos Relatório'!AY$1)</f>
        <v>0</v>
      </c>
      <c r="BA477" s="13">
        <f>SUMIFS('Faturamento SP3'!$J$2:$J$692,'Faturamento SP3'!$D$2:$D$692,'Infos Relatório'!$B$406,'Faturamento SP3'!$E$2:$E$692,'Infos Relatório'!$B477,'Faturamento SP3'!$Z$2:$Z$692,'Infos Relatório'!AY$1)</f>
        <v>0</v>
      </c>
      <c r="BB477" s="14">
        <f>SUMIFS('Faturamento SP3'!$O$2:$O$692,'Faturamento SP3'!$D$2:$D$692,'Infos Relatório'!$B$406,'Faturamento SP3'!$E$2:$E$692,'Infos Relatório'!$B477,'Faturamento SP3'!$Z$2:$Z$692,'Infos Relatório'!AY$1,'Faturamento SP3'!$T$2:$T$692,"Sim")+SUMIFS('Faturamento SP3'!$P$2:$P$692,'Faturamento SP3'!$D$2:$D$692,'Infos Relatório'!$B$406,'Faturamento SP3'!$E$2:$E$692,'Infos Relatório'!$B477,'Faturamento SP3'!$Z$2:$Z$692,'Infos Relatório'!AY$1,'Faturamento SP3'!$T$2:$T$692,"Sim")</f>
        <v>0</v>
      </c>
      <c r="BC477" s="27" t="e">
        <f t="shared" si="177"/>
        <v>#DIV/0!</v>
      </c>
      <c r="BD477" s="24">
        <f>SUMIFS('Faturamento SP3'!$H$2:$H$692,'Faturamento SP3'!$D$2:$D$692,'Infos Relatório'!$B$406,'Faturamento SP3'!$E$2:$E$692,'Infos Relatório'!$B477,'Faturamento SP3'!$Z$2:$Z$692,'Infos Relatório'!AY$1)</f>
        <v>0</v>
      </c>
      <c r="BE477" s="23">
        <f>COUNTIFS('Faturamento SP3'!$D$2:$D$692,'Infos Relatório'!$B$406,'Faturamento SP3'!$E$2:$E$692,'Infos Relatório'!$B477,'Faturamento SP3'!$Z$2:$Z$692,'Infos Relatório'!BE$1)</f>
        <v>0</v>
      </c>
      <c r="BF477" s="13">
        <f>SUMIFS('Faturamento SP3'!$G$2:$G$692,'Faturamento SP3'!$D$2:$D$692,'Infos Relatório'!$B$406,'Faturamento SP3'!$E$2:$E$692,'Infos Relatório'!$B477,'Faturamento SP3'!$Z$2:$Z$692,'Infos Relatório'!BE$1)</f>
        <v>0</v>
      </c>
      <c r="BG477" s="13">
        <f>SUMIFS('Faturamento SP3'!$J$2:$J$692,'Faturamento SP3'!$D$2:$D$692,'Infos Relatório'!$B$406,'Faturamento SP3'!$E$2:$E$692,'Infos Relatório'!$B477,'Faturamento SP3'!$Z$2:$Z$692,'Infos Relatório'!BE$1)</f>
        <v>0</v>
      </c>
      <c r="BH477" s="14">
        <f>SUMIFS('Faturamento SP3'!$O$2:$O$692,'Faturamento SP3'!$D$2:$D$692,'Infos Relatório'!$B$406,'Faturamento SP3'!$E$2:$E$692,'Infos Relatório'!$B477,'Faturamento SP3'!$Z$2:$Z$692,'Infos Relatório'!BE$1,'Faturamento SP3'!$T$2:$T$692,"Sim")+SUMIFS('Faturamento SP3'!$P$2:$P$692,'Faturamento SP3'!$D$2:$D$692,'Infos Relatório'!$B$406,'Faturamento SP3'!$E$2:$E$692,'Infos Relatório'!$B477,'Faturamento SP3'!$Z$2:$Z$692,'Infos Relatório'!BE$1,'Faturamento SP3'!$T$2:$T$692,"Sim")</f>
        <v>0</v>
      </c>
      <c r="BI477" s="27" t="e">
        <f t="shared" si="178"/>
        <v>#DIV/0!</v>
      </c>
      <c r="BJ477" s="24">
        <f>SUMIFS('Faturamento SP3'!$H$2:$H$692,'Faturamento SP3'!$D$2:$D$692,'Infos Relatório'!$B$406,'Faturamento SP3'!$E$2:$E$692,'Infos Relatório'!$B477,'Faturamento SP3'!$Z$2:$Z$692,'Infos Relatório'!BE$1)</f>
        <v>0</v>
      </c>
      <c r="BK477" s="23">
        <f>COUNTIFS('Faturamento SP3'!$D$2:$D$692,'Infos Relatório'!$B$406,'Faturamento SP3'!$E$2:$E$692,'Infos Relatório'!$B477,'Faturamento SP3'!$Z$2:$Z$692,'Infos Relatório'!BK$1)</f>
        <v>0</v>
      </c>
      <c r="BL477" s="13">
        <f>SUMIFS('Faturamento SP3'!$G$2:$G$692,'Faturamento SP3'!$D$2:$D$692,'Infos Relatório'!$B$406,'Faturamento SP3'!$E$2:$E$692,'Infos Relatório'!$B477,'Faturamento SP3'!$Z$2:$Z$692,'Infos Relatório'!BK$1)</f>
        <v>0</v>
      </c>
      <c r="BM477" s="13">
        <f>SUMIFS('Faturamento SP3'!$J$2:$J$692,'Faturamento SP3'!$D$2:$D$692,'Infos Relatório'!$B$406,'Faturamento SP3'!$E$2:$E$692,'Infos Relatório'!$B477,'Faturamento SP3'!$Z$2:$Z$692,'Infos Relatório'!BK$1)</f>
        <v>0</v>
      </c>
      <c r="BN477" s="14">
        <f>SUMIFS('Faturamento SP3'!$O$2:$O$692,'Faturamento SP3'!$D$2:$D$692,'Infos Relatório'!$B$406,'Faturamento SP3'!$E$2:$E$692,'Infos Relatório'!$B477,'Faturamento SP3'!$Z$2:$Z$692,'Infos Relatório'!BK$1,'Faturamento SP3'!$T$2:$T$692,"Sim")+SUMIFS('Faturamento SP3'!$P$2:$P$692,'Faturamento SP3'!$D$2:$D$692,'Infos Relatório'!$B$406,'Faturamento SP3'!$E$2:$E$692,'Infos Relatório'!$B477,'Faturamento SP3'!$Z$2:$Z$692,'Infos Relatório'!BK$1,'Faturamento SP3'!$T$2:$T$692,"Sim")</f>
        <v>0</v>
      </c>
      <c r="BO477" s="27" t="e">
        <f t="shared" si="179"/>
        <v>#DIV/0!</v>
      </c>
      <c r="BP477" s="24">
        <f>SUMIFS('Faturamento SP3'!$H$2:$H$692,'Faturamento SP3'!$D$2:$D$692,'Infos Relatório'!$B$406,'Faturamento SP3'!$E$2:$E$692,'Infos Relatório'!$B477,'Faturamento SP3'!$Z$2:$Z$692,'Infos Relatório'!BK$1)</f>
        <v>0</v>
      </c>
      <c r="BQ477" s="23">
        <f>COUNTIFS('Faturamento SP3'!$D$2:$D$692,'Infos Relatório'!$B$406,'Faturamento SP3'!$E$2:$E$692,'Infos Relatório'!$B477,'Faturamento SP3'!$Z$2:$Z$692,'Infos Relatório'!BQ$1)</f>
        <v>0</v>
      </c>
      <c r="BR477" s="13">
        <f>SUMIFS('Faturamento SP3'!$G$2:$G$692,'Faturamento SP3'!$D$2:$D$692,'Infos Relatório'!$B$406,'Faturamento SP3'!$E$2:$E$692,'Infos Relatório'!$B477,'Faturamento SP3'!$Z$2:$Z$692,'Infos Relatório'!BQ$1)</f>
        <v>0</v>
      </c>
      <c r="BS477" s="13">
        <f>SUMIFS('Faturamento SP3'!$J$2:$J$692,'Faturamento SP3'!$D$2:$D$692,'Infos Relatório'!$B$406,'Faturamento SP3'!$E$2:$E$692,'Infos Relatório'!$B477,'Faturamento SP3'!$Z$2:$Z$692,'Infos Relatório'!BQ$1)</f>
        <v>0</v>
      </c>
      <c r="BT477" s="14">
        <f>SUMIFS('Faturamento SP3'!$O$2:$O$692,'Faturamento SP3'!$D$2:$D$692,'Infos Relatório'!$B$406,'Faturamento SP3'!$E$2:$E$692,'Infos Relatório'!$B477,'Faturamento SP3'!$Z$2:$Z$692,'Infos Relatório'!BQ$1,'Faturamento SP3'!$T$2:$T$692,"Sim")+SUMIFS('Faturamento SP3'!$P$2:$P$692,'Faturamento SP3'!$D$2:$D$692,'Infos Relatório'!$B$406,'Faturamento SP3'!$E$2:$E$692,'Infos Relatório'!$B477,'Faturamento SP3'!$Z$2:$Z$692,'Infos Relatório'!BQ$1,'Faturamento SP3'!$T$2:$T$692,"Sim")</f>
        <v>0</v>
      </c>
      <c r="BU477" s="27" t="e">
        <f t="shared" si="180"/>
        <v>#DIV/0!</v>
      </c>
      <c r="BV477" s="24">
        <f>SUMIFS('Faturamento SP3'!$H$2:$H$692,'Faturamento SP3'!$D$2:$D$692,'Infos Relatório'!$B$406,'Faturamento SP3'!$E$2:$E$692,'Infos Relatório'!$B477,'Faturamento SP3'!$Z$2:$Z$692,'Infos Relatório'!BQ$1)</f>
        <v>0</v>
      </c>
    </row>
    <row r="478" spans="2:74">
      <c r="B478" s="17" t="s">
        <v>78</v>
      </c>
      <c r="C478" s="23">
        <f>COUNTIFS('Faturamento SP3'!$D$2:$D$692,'Infos Relatório'!$B$406,'Faturamento SP3'!$E$2:$E$692,'Infos Relatório'!$B478,'Faturamento SP3'!$Z$2:$Z$692,'Infos Relatório'!C$1)</f>
        <v>0</v>
      </c>
      <c r="D478" s="13">
        <f>SUMIFS('Faturamento SP3'!$G$2:$G$692,'Faturamento SP3'!$D$2:$D$692,'Infos Relatório'!$B$406,'Faturamento SP3'!$E$2:$E$692,'Infos Relatório'!$B478,'Faturamento SP3'!$Z$2:$Z$692,'Infos Relatório'!C$1)</f>
        <v>0</v>
      </c>
      <c r="E478" s="13">
        <f>SUMIFS('Faturamento SP3'!$J$2:$J$692,'Faturamento SP3'!$D$2:$D$692,'Infos Relatório'!$B$406,'Faturamento SP3'!$E$2:$E$692,'Infos Relatório'!$B478,'Faturamento SP3'!$Z$2:$Z$692,'Infos Relatório'!C$1)</f>
        <v>0</v>
      </c>
      <c r="F478" s="14">
        <f>SUMIFS('Faturamento SP3'!$O$2:$O$692,'Faturamento SP3'!$D$2:$D$692,'Infos Relatório'!$B$406,'Faturamento SP3'!$E$2:$E$692,'Infos Relatório'!$B478,'Faturamento SP3'!$Z$2:$Z$692,'Infos Relatório'!C$1,'Faturamento SP3'!$T$2:$T$692,"Sim")+SUMIFS('Faturamento SP3'!$P$2:$P$692,'Faturamento SP3'!$D$2:$D$692,'Infos Relatório'!$B$406,'Faturamento SP3'!$E$2:$E$692,'Infos Relatório'!$B478,'Faturamento SP3'!$Z$2:$Z$692,'Infos Relatório'!C$1,'Faturamento SP3'!$T$2:$T$692,"Sim")</f>
        <v>0</v>
      </c>
      <c r="G478" s="27" t="e">
        <f t="shared" si="169"/>
        <v>#DIV/0!</v>
      </c>
      <c r="H478" s="24">
        <f>SUMIFS('Faturamento SP3'!$H$2:$H$692,'Faturamento SP3'!$D$2:$D$692,'Infos Relatório'!$B$406,'Faturamento SP3'!$E$2:$E$692,'Infos Relatório'!$B478,'Faturamento SP3'!$Z$2:$Z$692,'Infos Relatório'!C$1)</f>
        <v>0</v>
      </c>
      <c r="I478" s="23">
        <f>COUNTIFS('Faturamento SP3'!$D$2:$D$692,'Infos Relatório'!$B$406,'Faturamento SP3'!$E$2:$E$692,'Infos Relatório'!$B478,'Faturamento SP3'!$Z$2:$Z$692,'Infos Relatório'!I$1)</f>
        <v>0</v>
      </c>
      <c r="J478" s="13">
        <f>SUMIFS('Faturamento SP3'!$G$2:$G$692,'Faturamento SP3'!$D$2:$D$692,'Infos Relatório'!$B$406,'Faturamento SP3'!$E$2:$E$692,'Infos Relatório'!$B478,'Faturamento SP3'!$Z$2:$Z$692,'Infos Relatório'!I$1)</f>
        <v>0</v>
      </c>
      <c r="K478" s="13">
        <f>SUMIFS('Faturamento SP3'!$J$2:$J$692,'Faturamento SP3'!$D$2:$D$692,'Infos Relatório'!$B$406,'Faturamento SP3'!$E$2:$E$692,'Infos Relatório'!$B478,'Faturamento SP3'!$Z$2:$Z$692,'Infos Relatório'!I$1)</f>
        <v>0</v>
      </c>
      <c r="L478" s="14">
        <f>SUMIFS('Faturamento SP3'!$O$2:$O$692,'Faturamento SP3'!$D$2:$D$692,'Infos Relatório'!$B$406,'Faturamento SP3'!$E$2:$E$692,'Infos Relatório'!$B478,'Faturamento SP3'!$Z$2:$Z$692,'Infos Relatório'!I$1,'Faturamento SP3'!$T$2:$T$692,"Sim")+SUMIFS('Faturamento SP3'!$P$2:$P$692,'Faturamento SP3'!$D$2:$D$692,'Infos Relatório'!$B$406,'Faturamento SP3'!$E$2:$E$692,'Infos Relatório'!$B478,'Faturamento SP3'!$Z$2:$Z$692,'Infos Relatório'!I$1,'Faturamento SP3'!$T$2:$T$692,"Sim")</f>
        <v>0</v>
      </c>
      <c r="M478" s="27" t="e">
        <f t="shared" si="170"/>
        <v>#DIV/0!</v>
      </c>
      <c r="N478" s="24">
        <f>SUMIFS('Faturamento SP3'!$H$2:$H$692,'Faturamento SP3'!$D$2:$D$692,'Infos Relatório'!$B$406,'Faturamento SP3'!$E$2:$E$692,'Infos Relatório'!$B478,'Faturamento SP3'!$Z$2:$Z$692,'Infos Relatório'!I$1)</f>
        <v>0</v>
      </c>
      <c r="O478" s="23">
        <f>COUNTIFS('Faturamento SP3'!$D$2:$D$692,'Infos Relatório'!$B$406,'Faturamento SP3'!$E$2:$E$692,'Infos Relatório'!$B478,'Faturamento SP3'!$Z$2:$Z$692,'Infos Relatório'!O$1)</f>
        <v>0</v>
      </c>
      <c r="P478" s="13">
        <f>SUMIFS('Faturamento SP3'!$G$2:$G$692,'Faturamento SP3'!$D$2:$D$692,'Infos Relatório'!$B$406,'Faturamento SP3'!$E$2:$E$692,'Infos Relatório'!$B478,'Faturamento SP3'!$Z$2:$Z$692,'Infos Relatório'!O$1)</f>
        <v>0</v>
      </c>
      <c r="Q478" s="13">
        <f>SUMIFS('Faturamento SP3'!$J$2:$J$692,'Faturamento SP3'!$D$2:$D$692,'Infos Relatório'!$B$406,'Faturamento SP3'!$E$2:$E$692,'Infos Relatório'!$B478,'Faturamento SP3'!$Z$2:$Z$692,'Infos Relatório'!O$1)</f>
        <v>0</v>
      </c>
      <c r="R478" s="14">
        <f>SUMIFS('Faturamento SP3'!$O$2:$O$692,'Faturamento SP3'!$D$2:$D$692,'Infos Relatório'!$B$406,'Faturamento SP3'!$E$2:$E$692,'Infos Relatório'!$B478,'Faturamento SP3'!$Z$2:$Z$692,'Infos Relatório'!O$1,'Faturamento SP3'!$T$2:$T$692,"Sim")+SUMIFS('Faturamento SP3'!$P$2:$P$692,'Faturamento SP3'!$D$2:$D$692,'Infos Relatório'!$B$406,'Faturamento SP3'!$E$2:$E$692,'Infos Relatório'!$B478,'Faturamento SP3'!$Z$2:$Z$692,'Infos Relatório'!O$1,'Faturamento SP3'!$T$2:$T$692,"Sim")</f>
        <v>0</v>
      </c>
      <c r="S478" s="27" t="e">
        <f t="shared" si="171"/>
        <v>#DIV/0!</v>
      </c>
      <c r="T478" s="24">
        <f>SUMIFS('Faturamento SP3'!$H$2:$H$692,'Faturamento SP3'!$D$2:$D$692,'Infos Relatório'!$B$406,'Faturamento SP3'!$E$2:$E$692,'Infos Relatório'!$B478,'Faturamento SP3'!$Z$2:$Z$692,'Infos Relatório'!O$1)</f>
        <v>0</v>
      </c>
      <c r="U478" s="23">
        <f>COUNTIFS('Faturamento SP3'!$D$2:$D$692,'Infos Relatório'!$B$406,'Faturamento SP3'!$E$2:$E$692,'Infos Relatório'!$B478,'Faturamento SP3'!$Z$2:$Z$692,'Infos Relatório'!U$1)</f>
        <v>0</v>
      </c>
      <c r="V478" s="13">
        <f>SUMIFS('Faturamento SP3'!$G$2:$G$692,'Faturamento SP3'!$D$2:$D$692,'Infos Relatório'!$B$406,'Faturamento SP3'!$E$2:$E$692,'Infos Relatório'!$B478,'Faturamento SP3'!$Z$2:$Z$692,'Infos Relatório'!U$1)</f>
        <v>0</v>
      </c>
      <c r="W478" s="13">
        <f>SUMIFS('Faturamento SP3'!$J$2:$J$692,'Faturamento SP3'!$D$2:$D$692,'Infos Relatório'!$B$406,'Faturamento SP3'!$E$2:$E$692,'Infos Relatório'!$B478,'Faturamento SP3'!$Z$2:$Z$692,'Infos Relatório'!U$1)</f>
        <v>0</v>
      </c>
      <c r="X478" s="14">
        <f>SUMIFS('Faturamento SP3'!$O$2:$O$692,'Faturamento SP3'!$D$2:$D$692,'Infos Relatório'!$B$406,'Faturamento SP3'!$E$2:$E$692,'Infos Relatório'!$B478,'Faturamento SP3'!$Z$2:$Z$692,'Infos Relatório'!U$1,'Faturamento SP3'!$T$2:$T$692,"Sim")+SUMIFS('Faturamento SP3'!$P$2:$P$692,'Faturamento SP3'!$D$2:$D$692,'Infos Relatório'!$B$406,'Faturamento SP3'!$E$2:$E$692,'Infos Relatório'!$B478,'Faturamento SP3'!$Z$2:$Z$692,'Infos Relatório'!U$1,'Faturamento SP3'!$T$2:$T$692,"Sim")</f>
        <v>0</v>
      </c>
      <c r="Y478" s="27" t="e">
        <f t="shared" si="172"/>
        <v>#DIV/0!</v>
      </c>
      <c r="Z478" s="24">
        <f>SUMIFS('Faturamento SP3'!$H$2:$H$692,'Faturamento SP3'!$D$2:$D$692,'Infos Relatório'!$B$406,'Faturamento SP3'!$E$2:$E$692,'Infos Relatório'!$B478,'Faturamento SP3'!$Z$2:$Z$692,'Infos Relatório'!U$1)</f>
        <v>0</v>
      </c>
      <c r="AA478" s="23">
        <f>COUNTIFS('Faturamento SP3'!$D$2:$D$692,'Infos Relatório'!$B$406,'Faturamento SP3'!$E$2:$E$692,'Infos Relatório'!$B478,'Faturamento SP3'!$Z$2:$Z$692,'Infos Relatório'!AA$1)</f>
        <v>0</v>
      </c>
      <c r="AB478" s="13">
        <f>SUMIFS('Faturamento SP3'!$G$2:$G$692,'Faturamento SP3'!$D$2:$D$692,'Infos Relatório'!$B$406,'Faturamento SP3'!$E$2:$E$692,'Infos Relatório'!$B478,'Faturamento SP3'!$Z$2:$Z$692,'Infos Relatório'!AA$1)</f>
        <v>0</v>
      </c>
      <c r="AC478" s="13">
        <f>SUMIFS('Faturamento SP3'!$J$2:$J$692,'Faturamento SP3'!$D$2:$D$692,'Infos Relatório'!$B$406,'Faturamento SP3'!$E$2:$E$692,'Infos Relatório'!$B478,'Faturamento SP3'!$Z$2:$Z$692,'Infos Relatório'!AA$1)</f>
        <v>0</v>
      </c>
      <c r="AD478" s="14">
        <f>SUMIFS('Faturamento SP3'!$O$2:$O$692,'Faturamento SP3'!$D$2:$D$692,'Infos Relatório'!$B$406,'Faturamento SP3'!$E$2:$E$692,'Infos Relatório'!$B478,'Faturamento SP3'!$Z$2:$Z$692,'Infos Relatório'!AA$1,'Faturamento SP3'!$T$2:$T$692,"Sim")+SUMIFS('Faturamento SP3'!$P$2:$P$692,'Faturamento SP3'!$D$2:$D$692,'Infos Relatório'!$B$406,'Faturamento SP3'!$E$2:$E$692,'Infos Relatório'!$B478,'Faturamento SP3'!$Z$2:$Z$692,'Infos Relatório'!AA$1,'Faturamento SP3'!$T$2:$T$692,"Sim")</f>
        <v>0</v>
      </c>
      <c r="AE478" s="27" t="e">
        <f t="shared" si="173"/>
        <v>#DIV/0!</v>
      </c>
      <c r="AF478" s="24">
        <f>SUMIFS('Faturamento SP3'!$H$2:$H$692,'Faturamento SP3'!$D$2:$D$692,'Infos Relatório'!$B$406,'Faturamento SP3'!$E$2:$E$692,'Infos Relatório'!$B478,'Faturamento SP3'!$Z$2:$Z$692,'Infos Relatório'!AA$1)</f>
        <v>0</v>
      </c>
      <c r="AG478" s="23">
        <f>COUNTIFS('Faturamento SP3'!$D$2:$D$692,'Infos Relatório'!$B$406,'Faturamento SP3'!$E$2:$E$692,'Infos Relatório'!$B478,'Faturamento SP3'!$Z$2:$Z$692,'Infos Relatório'!AG$1)</f>
        <v>0</v>
      </c>
      <c r="AH478" s="13">
        <f>SUMIFS('Faturamento SP3'!$G$2:$G$692,'Faturamento SP3'!$D$2:$D$692,'Infos Relatório'!$B$406,'Faturamento SP3'!$E$2:$E$692,'Infos Relatório'!$B478,'Faturamento SP3'!$Z$2:$Z$692,'Infos Relatório'!AG$1)</f>
        <v>0</v>
      </c>
      <c r="AI478" s="13">
        <f>SUMIFS('Faturamento SP3'!$J$2:$J$692,'Faturamento SP3'!$D$2:$D$692,'Infos Relatório'!$B$406,'Faturamento SP3'!$E$2:$E$692,'Infos Relatório'!$B478,'Faturamento SP3'!$Z$2:$Z$692,'Infos Relatório'!AG$1)</f>
        <v>0</v>
      </c>
      <c r="AJ478" s="14">
        <f>SUMIFS('Faturamento SP3'!$O$2:$O$692,'Faturamento SP3'!$D$2:$D$692,'Infos Relatório'!$B$406,'Faturamento SP3'!$E$2:$E$692,'Infos Relatório'!$B478,'Faturamento SP3'!$Z$2:$Z$692,'Infos Relatório'!AG$1,'Faturamento SP3'!$T$2:$T$692,"Sim")+SUMIFS('Faturamento SP3'!$P$2:$P$692,'Faturamento SP3'!$D$2:$D$692,'Infos Relatório'!$B$406,'Faturamento SP3'!$E$2:$E$692,'Infos Relatório'!$B478,'Faturamento SP3'!$Z$2:$Z$692,'Infos Relatório'!AG$1,'Faturamento SP3'!$T$2:$T$692,"Sim")</f>
        <v>0</v>
      </c>
      <c r="AK478" s="27" t="e">
        <f t="shared" si="174"/>
        <v>#DIV/0!</v>
      </c>
      <c r="AL478" s="24">
        <f>SUMIFS('Faturamento SP3'!$H$2:$H$692,'Faturamento SP3'!$D$2:$D$692,'Infos Relatório'!$B$406,'Faturamento SP3'!$E$2:$E$692,'Infos Relatório'!$B478,'Faturamento SP3'!$Z$2:$Z$692,'Infos Relatório'!AG$1)</f>
        <v>0</v>
      </c>
      <c r="AM478" s="23">
        <f>COUNTIFS('Faturamento SP3'!$D$2:$D$692,'Infos Relatório'!$B$406,'Faturamento SP3'!$E$2:$E$692,'Infos Relatório'!$B478,'Faturamento SP3'!$Z$2:$Z$692,'Infos Relatório'!AM$1)</f>
        <v>0</v>
      </c>
      <c r="AN478" s="13">
        <f>SUMIFS('Faturamento SP3'!$G$2:$G$692,'Faturamento SP3'!$D$2:$D$692,'Infos Relatório'!$B$406,'Faturamento SP3'!$E$2:$E$692,'Infos Relatório'!$B478,'Faturamento SP3'!$Z$2:$Z$692,'Infos Relatório'!AM$1)</f>
        <v>0</v>
      </c>
      <c r="AO478" s="13">
        <f>SUMIFS('Faturamento SP3'!$J$2:$J$692,'Faturamento SP3'!$D$2:$D$692,'Infos Relatório'!$B$406,'Faturamento SP3'!$E$2:$E$692,'Infos Relatório'!$B478,'Faturamento SP3'!$Z$2:$Z$692,'Infos Relatório'!AM$1)</f>
        <v>0</v>
      </c>
      <c r="AP478" s="14">
        <f>SUMIFS('Faturamento SP3'!$O$2:$O$692,'Faturamento SP3'!$D$2:$D$692,'Infos Relatório'!$B$406,'Faturamento SP3'!$E$2:$E$692,'Infos Relatório'!$B478,'Faturamento SP3'!$Z$2:$Z$692,'Infos Relatório'!AM$1,'Faturamento SP3'!$T$2:$T$692,"Sim")+SUMIFS('Faturamento SP3'!$P$2:$P$692,'Faturamento SP3'!$D$2:$D$692,'Infos Relatório'!$B$406,'Faturamento SP3'!$E$2:$E$692,'Infos Relatório'!$B478,'Faturamento SP3'!$Z$2:$Z$692,'Infos Relatório'!AM$1,'Faturamento SP3'!$T$2:$T$692,"Sim")</f>
        <v>0</v>
      </c>
      <c r="AQ478" s="27" t="e">
        <f t="shared" si="175"/>
        <v>#DIV/0!</v>
      </c>
      <c r="AR478" s="24">
        <f>SUMIFS('Faturamento SP3'!$H$2:$H$692,'Faturamento SP3'!$D$2:$D$692,'Infos Relatório'!$B$406,'Faturamento SP3'!$E$2:$E$692,'Infos Relatório'!$B478,'Faturamento SP3'!$Z$2:$Z$692,'Infos Relatório'!AM$1)</f>
        <v>0</v>
      </c>
      <c r="AS478" s="23">
        <f>COUNTIFS('Faturamento SP3'!$D$2:$D$692,'Infos Relatório'!$B$406,'Faturamento SP3'!$E$2:$E$692,'Infos Relatório'!$B478,'Faturamento SP3'!$Z$2:$Z$692,'Infos Relatório'!AS$1)</f>
        <v>0</v>
      </c>
      <c r="AT478" s="13">
        <f>SUMIFS('Faturamento SP3'!$G$2:$G$692,'Faturamento SP3'!$D$2:$D$692,'Infos Relatório'!$B$406,'Faturamento SP3'!$E$2:$E$692,'Infos Relatório'!$B478,'Faturamento SP3'!$Z$2:$Z$692,'Infos Relatório'!AS$1)</f>
        <v>0</v>
      </c>
      <c r="AU478" s="13">
        <f>SUMIFS('Faturamento SP3'!$J$2:$J$692,'Faturamento SP3'!$D$2:$D$692,'Infos Relatório'!$B$406,'Faturamento SP3'!$E$2:$E$692,'Infos Relatório'!$B478,'Faturamento SP3'!$Z$2:$Z$692,'Infos Relatório'!AS$1)</f>
        <v>0</v>
      </c>
      <c r="AV478" s="14">
        <f>SUMIFS('Faturamento SP3'!$O$2:$O$692,'Faturamento SP3'!$D$2:$D$692,'Infos Relatório'!$B$406,'Faturamento SP3'!$E$2:$E$692,'Infos Relatório'!$B478,'Faturamento SP3'!$Z$2:$Z$692,'Infos Relatório'!AS$1,'Faturamento SP3'!$T$2:$T$692,"Sim")+SUMIFS('Faturamento SP3'!$P$2:$P$692,'Faturamento SP3'!$D$2:$D$692,'Infos Relatório'!$B$406,'Faturamento SP3'!$E$2:$E$692,'Infos Relatório'!$B478,'Faturamento SP3'!$Z$2:$Z$692,'Infos Relatório'!AS$1,'Faturamento SP3'!$T$2:$T$692,"Sim")</f>
        <v>0</v>
      </c>
      <c r="AW478" s="27" t="e">
        <f t="shared" si="176"/>
        <v>#DIV/0!</v>
      </c>
      <c r="AX478" s="24">
        <f>SUMIFS('Faturamento SP3'!$H$2:$H$692,'Faturamento SP3'!$D$2:$D$692,'Infos Relatório'!$B$406,'Faturamento SP3'!$E$2:$E$692,'Infos Relatório'!$B478,'Faturamento SP3'!$Z$2:$Z$692,'Infos Relatório'!AS$1)</f>
        <v>0</v>
      </c>
      <c r="AY478" s="23">
        <f>COUNTIFS('Faturamento SP3'!$D$2:$D$692,'Infos Relatório'!$B$406,'Faturamento SP3'!$E$2:$E$692,'Infos Relatório'!$B478,'Faturamento SP3'!$Z$2:$Z$692,'Infos Relatório'!AY$1)</f>
        <v>0</v>
      </c>
      <c r="AZ478" s="13">
        <f>SUMIFS('Faturamento SP3'!$G$2:$G$692,'Faturamento SP3'!$D$2:$D$692,'Infos Relatório'!$B$406,'Faturamento SP3'!$E$2:$E$692,'Infos Relatório'!$B478,'Faturamento SP3'!$Z$2:$Z$692,'Infos Relatório'!AY$1)</f>
        <v>0</v>
      </c>
      <c r="BA478" s="13">
        <f>SUMIFS('Faturamento SP3'!$J$2:$J$692,'Faturamento SP3'!$D$2:$D$692,'Infos Relatório'!$B$406,'Faturamento SP3'!$E$2:$E$692,'Infos Relatório'!$B478,'Faturamento SP3'!$Z$2:$Z$692,'Infos Relatório'!AY$1)</f>
        <v>0</v>
      </c>
      <c r="BB478" s="14">
        <f>SUMIFS('Faturamento SP3'!$O$2:$O$692,'Faturamento SP3'!$D$2:$D$692,'Infos Relatório'!$B$406,'Faturamento SP3'!$E$2:$E$692,'Infos Relatório'!$B478,'Faturamento SP3'!$Z$2:$Z$692,'Infos Relatório'!AY$1,'Faturamento SP3'!$T$2:$T$692,"Sim")+SUMIFS('Faturamento SP3'!$P$2:$P$692,'Faturamento SP3'!$D$2:$D$692,'Infos Relatório'!$B$406,'Faturamento SP3'!$E$2:$E$692,'Infos Relatório'!$B478,'Faturamento SP3'!$Z$2:$Z$692,'Infos Relatório'!AY$1,'Faturamento SP3'!$T$2:$T$692,"Sim")</f>
        <v>0</v>
      </c>
      <c r="BC478" s="27" t="e">
        <f t="shared" si="177"/>
        <v>#DIV/0!</v>
      </c>
      <c r="BD478" s="24">
        <f>SUMIFS('Faturamento SP3'!$H$2:$H$692,'Faturamento SP3'!$D$2:$D$692,'Infos Relatório'!$B$406,'Faturamento SP3'!$E$2:$E$692,'Infos Relatório'!$B478,'Faturamento SP3'!$Z$2:$Z$692,'Infos Relatório'!AY$1)</f>
        <v>0</v>
      </c>
      <c r="BE478" s="23">
        <f>COUNTIFS('Faturamento SP3'!$D$2:$D$692,'Infos Relatório'!$B$406,'Faturamento SP3'!$E$2:$E$692,'Infos Relatório'!$B478,'Faturamento SP3'!$Z$2:$Z$692,'Infos Relatório'!BE$1)</f>
        <v>0</v>
      </c>
      <c r="BF478" s="13">
        <f>SUMIFS('Faturamento SP3'!$G$2:$G$692,'Faturamento SP3'!$D$2:$D$692,'Infos Relatório'!$B$406,'Faturamento SP3'!$E$2:$E$692,'Infos Relatório'!$B478,'Faturamento SP3'!$Z$2:$Z$692,'Infos Relatório'!BE$1)</f>
        <v>0</v>
      </c>
      <c r="BG478" s="13">
        <f>SUMIFS('Faturamento SP3'!$J$2:$J$692,'Faturamento SP3'!$D$2:$D$692,'Infos Relatório'!$B$406,'Faturamento SP3'!$E$2:$E$692,'Infos Relatório'!$B478,'Faturamento SP3'!$Z$2:$Z$692,'Infos Relatório'!BE$1)</f>
        <v>0</v>
      </c>
      <c r="BH478" s="14">
        <f>SUMIFS('Faturamento SP3'!$O$2:$O$692,'Faturamento SP3'!$D$2:$D$692,'Infos Relatório'!$B$406,'Faturamento SP3'!$E$2:$E$692,'Infos Relatório'!$B478,'Faturamento SP3'!$Z$2:$Z$692,'Infos Relatório'!BE$1,'Faturamento SP3'!$T$2:$T$692,"Sim")+SUMIFS('Faturamento SP3'!$P$2:$P$692,'Faturamento SP3'!$D$2:$D$692,'Infos Relatório'!$B$406,'Faturamento SP3'!$E$2:$E$692,'Infos Relatório'!$B478,'Faturamento SP3'!$Z$2:$Z$692,'Infos Relatório'!BE$1,'Faturamento SP3'!$T$2:$T$692,"Sim")</f>
        <v>0</v>
      </c>
      <c r="BI478" s="27" t="e">
        <f t="shared" si="178"/>
        <v>#DIV/0!</v>
      </c>
      <c r="BJ478" s="24">
        <f>SUMIFS('Faturamento SP3'!$H$2:$H$692,'Faturamento SP3'!$D$2:$D$692,'Infos Relatório'!$B$406,'Faturamento SP3'!$E$2:$E$692,'Infos Relatório'!$B478,'Faturamento SP3'!$Z$2:$Z$692,'Infos Relatório'!BE$1)</f>
        <v>0</v>
      </c>
      <c r="BK478" s="23">
        <f>COUNTIFS('Faturamento SP3'!$D$2:$D$692,'Infos Relatório'!$B$406,'Faturamento SP3'!$E$2:$E$692,'Infos Relatório'!$B478,'Faturamento SP3'!$Z$2:$Z$692,'Infos Relatório'!BK$1)</f>
        <v>0</v>
      </c>
      <c r="BL478" s="13">
        <f>SUMIFS('Faturamento SP3'!$G$2:$G$692,'Faturamento SP3'!$D$2:$D$692,'Infos Relatório'!$B$406,'Faturamento SP3'!$E$2:$E$692,'Infos Relatório'!$B478,'Faturamento SP3'!$Z$2:$Z$692,'Infos Relatório'!BK$1)</f>
        <v>0</v>
      </c>
      <c r="BM478" s="13">
        <f>SUMIFS('Faturamento SP3'!$J$2:$J$692,'Faturamento SP3'!$D$2:$D$692,'Infos Relatório'!$B$406,'Faturamento SP3'!$E$2:$E$692,'Infos Relatório'!$B478,'Faturamento SP3'!$Z$2:$Z$692,'Infos Relatório'!BK$1)</f>
        <v>0</v>
      </c>
      <c r="BN478" s="14">
        <f>SUMIFS('Faturamento SP3'!$O$2:$O$692,'Faturamento SP3'!$D$2:$D$692,'Infos Relatório'!$B$406,'Faturamento SP3'!$E$2:$E$692,'Infos Relatório'!$B478,'Faturamento SP3'!$Z$2:$Z$692,'Infos Relatório'!BK$1,'Faturamento SP3'!$T$2:$T$692,"Sim")+SUMIFS('Faturamento SP3'!$P$2:$P$692,'Faturamento SP3'!$D$2:$D$692,'Infos Relatório'!$B$406,'Faturamento SP3'!$E$2:$E$692,'Infos Relatório'!$B478,'Faturamento SP3'!$Z$2:$Z$692,'Infos Relatório'!BK$1,'Faturamento SP3'!$T$2:$T$692,"Sim")</f>
        <v>0</v>
      </c>
      <c r="BO478" s="27" t="e">
        <f t="shared" si="179"/>
        <v>#DIV/0!</v>
      </c>
      <c r="BP478" s="24">
        <f>SUMIFS('Faturamento SP3'!$H$2:$H$692,'Faturamento SP3'!$D$2:$D$692,'Infos Relatório'!$B$406,'Faturamento SP3'!$E$2:$E$692,'Infos Relatório'!$B478,'Faturamento SP3'!$Z$2:$Z$692,'Infos Relatório'!BK$1)</f>
        <v>0</v>
      </c>
      <c r="BQ478" s="23">
        <f>COUNTIFS('Faturamento SP3'!$D$2:$D$692,'Infos Relatório'!$B$406,'Faturamento SP3'!$E$2:$E$692,'Infos Relatório'!$B478,'Faturamento SP3'!$Z$2:$Z$692,'Infos Relatório'!BQ$1)</f>
        <v>0</v>
      </c>
      <c r="BR478" s="13">
        <f>SUMIFS('Faturamento SP3'!$G$2:$G$692,'Faturamento SP3'!$D$2:$D$692,'Infos Relatório'!$B$406,'Faturamento SP3'!$E$2:$E$692,'Infos Relatório'!$B478,'Faturamento SP3'!$Z$2:$Z$692,'Infos Relatório'!BQ$1)</f>
        <v>0</v>
      </c>
      <c r="BS478" s="13">
        <f>SUMIFS('Faturamento SP3'!$J$2:$J$692,'Faturamento SP3'!$D$2:$D$692,'Infos Relatório'!$B$406,'Faturamento SP3'!$E$2:$E$692,'Infos Relatório'!$B478,'Faturamento SP3'!$Z$2:$Z$692,'Infos Relatório'!BQ$1)</f>
        <v>0</v>
      </c>
      <c r="BT478" s="14">
        <f>SUMIFS('Faturamento SP3'!$O$2:$O$692,'Faturamento SP3'!$D$2:$D$692,'Infos Relatório'!$B$406,'Faturamento SP3'!$E$2:$E$692,'Infos Relatório'!$B478,'Faturamento SP3'!$Z$2:$Z$692,'Infos Relatório'!BQ$1,'Faturamento SP3'!$T$2:$T$692,"Sim")+SUMIFS('Faturamento SP3'!$P$2:$P$692,'Faturamento SP3'!$D$2:$D$692,'Infos Relatório'!$B$406,'Faturamento SP3'!$E$2:$E$692,'Infos Relatório'!$B478,'Faturamento SP3'!$Z$2:$Z$692,'Infos Relatório'!BQ$1,'Faturamento SP3'!$T$2:$T$692,"Sim")</f>
        <v>0</v>
      </c>
      <c r="BU478" s="27" t="e">
        <f t="shared" si="180"/>
        <v>#DIV/0!</v>
      </c>
      <c r="BV478" s="24">
        <f>SUMIFS('Faturamento SP3'!$H$2:$H$692,'Faturamento SP3'!$D$2:$D$692,'Infos Relatório'!$B$406,'Faturamento SP3'!$E$2:$E$692,'Infos Relatório'!$B478,'Faturamento SP3'!$Z$2:$Z$692,'Infos Relatório'!BQ$1)</f>
        <v>0</v>
      </c>
    </row>
    <row r="479" spans="2:74">
      <c r="B479" s="17" t="s">
        <v>79</v>
      </c>
      <c r="C479" s="23">
        <f>COUNTIFS('Faturamento SP3'!$D$2:$D$692,'Infos Relatório'!$B$406,'Faturamento SP3'!$E$2:$E$692,'Infos Relatório'!$B479,'Faturamento SP3'!$Z$2:$Z$692,'Infos Relatório'!C$1)</f>
        <v>0</v>
      </c>
      <c r="D479" s="13">
        <f>SUMIFS('Faturamento SP3'!$G$2:$G$692,'Faturamento SP3'!$D$2:$D$692,'Infos Relatório'!$B$406,'Faturamento SP3'!$E$2:$E$692,'Infos Relatório'!$B479,'Faturamento SP3'!$Z$2:$Z$692,'Infos Relatório'!C$1)</f>
        <v>0</v>
      </c>
      <c r="E479" s="13">
        <f>SUMIFS('Faturamento SP3'!$J$2:$J$692,'Faturamento SP3'!$D$2:$D$692,'Infos Relatório'!$B$406,'Faturamento SP3'!$E$2:$E$692,'Infos Relatório'!$B479,'Faturamento SP3'!$Z$2:$Z$692,'Infos Relatório'!C$1)</f>
        <v>0</v>
      </c>
      <c r="F479" s="14">
        <f>SUMIFS('Faturamento SP3'!$O$2:$O$692,'Faturamento SP3'!$D$2:$D$692,'Infos Relatório'!$B$406,'Faturamento SP3'!$E$2:$E$692,'Infos Relatório'!$B479,'Faturamento SP3'!$Z$2:$Z$692,'Infos Relatório'!C$1,'Faturamento SP3'!$T$2:$T$692,"Sim")+SUMIFS('Faturamento SP3'!$P$2:$P$692,'Faturamento SP3'!$D$2:$D$692,'Infos Relatório'!$B$406,'Faturamento SP3'!$E$2:$E$692,'Infos Relatório'!$B479,'Faturamento SP3'!$Z$2:$Z$692,'Infos Relatório'!C$1,'Faturamento SP3'!$T$2:$T$692,"Sim")</f>
        <v>0</v>
      </c>
      <c r="G479" s="27" t="e">
        <f t="shared" si="169"/>
        <v>#DIV/0!</v>
      </c>
      <c r="H479" s="24">
        <f>SUMIFS('Faturamento SP3'!$H$2:$H$692,'Faturamento SP3'!$D$2:$D$692,'Infos Relatório'!$B$406,'Faturamento SP3'!$E$2:$E$692,'Infos Relatório'!$B479,'Faturamento SP3'!$Z$2:$Z$692,'Infos Relatório'!C$1)</f>
        <v>0</v>
      </c>
      <c r="I479" s="23">
        <f>COUNTIFS('Faturamento SP3'!$D$2:$D$692,'Infos Relatório'!$B$406,'Faturamento SP3'!$E$2:$E$692,'Infos Relatório'!$B479,'Faturamento SP3'!$Z$2:$Z$692,'Infos Relatório'!I$1)</f>
        <v>0</v>
      </c>
      <c r="J479" s="13">
        <f>SUMIFS('Faturamento SP3'!$G$2:$G$692,'Faturamento SP3'!$D$2:$D$692,'Infos Relatório'!$B$406,'Faturamento SP3'!$E$2:$E$692,'Infos Relatório'!$B479,'Faturamento SP3'!$Z$2:$Z$692,'Infos Relatório'!I$1)</f>
        <v>0</v>
      </c>
      <c r="K479" s="13">
        <f>SUMIFS('Faturamento SP3'!$J$2:$J$692,'Faturamento SP3'!$D$2:$D$692,'Infos Relatório'!$B$406,'Faturamento SP3'!$E$2:$E$692,'Infos Relatório'!$B479,'Faturamento SP3'!$Z$2:$Z$692,'Infos Relatório'!I$1)</f>
        <v>0</v>
      </c>
      <c r="L479" s="14">
        <f>SUMIFS('Faturamento SP3'!$O$2:$O$692,'Faturamento SP3'!$D$2:$D$692,'Infos Relatório'!$B$406,'Faturamento SP3'!$E$2:$E$692,'Infos Relatório'!$B479,'Faturamento SP3'!$Z$2:$Z$692,'Infos Relatório'!I$1,'Faturamento SP3'!$T$2:$T$692,"Sim")+SUMIFS('Faturamento SP3'!$P$2:$P$692,'Faturamento SP3'!$D$2:$D$692,'Infos Relatório'!$B$406,'Faturamento SP3'!$E$2:$E$692,'Infos Relatório'!$B479,'Faturamento SP3'!$Z$2:$Z$692,'Infos Relatório'!I$1,'Faturamento SP3'!$T$2:$T$692,"Sim")</f>
        <v>0</v>
      </c>
      <c r="M479" s="27" t="e">
        <f t="shared" si="170"/>
        <v>#DIV/0!</v>
      </c>
      <c r="N479" s="24">
        <f>SUMIFS('Faturamento SP3'!$H$2:$H$692,'Faturamento SP3'!$D$2:$D$692,'Infos Relatório'!$B$406,'Faturamento SP3'!$E$2:$E$692,'Infos Relatório'!$B479,'Faturamento SP3'!$Z$2:$Z$692,'Infos Relatório'!I$1)</f>
        <v>0</v>
      </c>
      <c r="O479" s="23">
        <f>COUNTIFS('Faturamento SP3'!$D$2:$D$692,'Infos Relatório'!$B$406,'Faturamento SP3'!$E$2:$E$692,'Infos Relatório'!$B479,'Faturamento SP3'!$Z$2:$Z$692,'Infos Relatório'!O$1)</f>
        <v>0</v>
      </c>
      <c r="P479" s="13">
        <f>SUMIFS('Faturamento SP3'!$G$2:$G$692,'Faturamento SP3'!$D$2:$D$692,'Infos Relatório'!$B$406,'Faturamento SP3'!$E$2:$E$692,'Infos Relatório'!$B479,'Faturamento SP3'!$Z$2:$Z$692,'Infos Relatório'!O$1)</f>
        <v>0</v>
      </c>
      <c r="Q479" s="13">
        <f>SUMIFS('Faturamento SP3'!$J$2:$J$692,'Faturamento SP3'!$D$2:$D$692,'Infos Relatório'!$B$406,'Faturamento SP3'!$E$2:$E$692,'Infos Relatório'!$B479,'Faturamento SP3'!$Z$2:$Z$692,'Infos Relatório'!O$1)</f>
        <v>0</v>
      </c>
      <c r="R479" s="14">
        <f>SUMIFS('Faturamento SP3'!$O$2:$O$692,'Faturamento SP3'!$D$2:$D$692,'Infos Relatório'!$B$406,'Faturamento SP3'!$E$2:$E$692,'Infos Relatório'!$B479,'Faturamento SP3'!$Z$2:$Z$692,'Infos Relatório'!O$1,'Faturamento SP3'!$T$2:$T$692,"Sim")+SUMIFS('Faturamento SP3'!$P$2:$P$692,'Faturamento SP3'!$D$2:$D$692,'Infos Relatório'!$B$406,'Faturamento SP3'!$E$2:$E$692,'Infos Relatório'!$B479,'Faturamento SP3'!$Z$2:$Z$692,'Infos Relatório'!O$1,'Faturamento SP3'!$T$2:$T$692,"Sim")</f>
        <v>0</v>
      </c>
      <c r="S479" s="27" t="e">
        <f t="shared" si="171"/>
        <v>#DIV/0!</v>
      </c>
      <c r="T479" s="24">
        <f>SUMIFS('Faturamento SP3'!$H$2:$H$692,'Faturamento SP3'!$D$2:$D$692,'Infos Relatório'!$B$406,'Faturamento SP3'!$E$2:$E$692,'Infos Relatório'!$B479,'Faturamento SP3'!$Z$2:$Z$692,'Infos Relatório'!O$1)</f>
        <v>0</v>
      </c>
      <c r="U479" s="23">
        <f>COUNTIFS('Faturamento SP3'!$D$2:$D$692,'Infos Relatório'!$B$406,'Faturamento SP3'!$E$2:$E$692,'Infos Relatório'!$B479,'Faturamento SP3'!$Z$2:$Z$692,'Infos Relatório'!U$1)</f>
        <v>0</v>
      </c>
      <c r="V479" s="13">
        <f>SUMIFS('Faturamento SP3'!$G$2:$G$692,'Faturamento SP3'!$D$2:$D$692,'Infos Relatório'!$B$406,'Faturamento SP3'!$E$2:$E$692,'Infos Relatório'!$B479,'Faturamento SP3'!$Z$2:$Z$692,'Infos Relatório'!U$1)</f>
        <v>0</v>
      </c>
      <c r="W479" s="13">
        <f>SUMIFS('Faturamento SP3'!$J$2:$J$692,'Faturamento SP3'!$D$2:$D$692,'Infos Relatório'!$B$406,'Faturamento SP3'!$E$2:$E$692,'Infos Relatório'!$B479,'Faturamento SP3'!$Z$2:$Z$692,'Infos Relatório'!U$1)</f>
        <v>0</v>
      </c>
      <c r="X479" s="14">
        <f>SUMIFS('Faturamento SP3'!$O$2:$O$692,'Faturamento SP3'!$D$2:$D$692,'Infos Relatório'!$B$406,'Faturamento SP3'!$E$2:$E$692,'Infos Relatório'!$B479,'Faturamento SP3'!$Z$2:$Z$692,'Infos Relatório'!U$1,'Faturamento SP3'!$T$2:$T$692,"Sim")+SUMIFS('Faturamento SP3'!$P$2:$P$692,'Faturamento SP3'!$D$2:$D$692,'Infos Relatório'!$B$406,'Faturamento SP3'!$E$2:$E$692,'Infos Relatório'!$B479,'Faturamento SP3'!$Z$2:$Z$692,'Infos Relatório'!U$1,'Faturamento SP3'!$T$2:$T$692,"Sim")</f>
        <v>0</v>
      </c>
      <c r="Y479" s="27" t="e">
        <f t="shared" si="172"/>
        <v>#DIV/0!</v>
      </c>
      <c r="Z479" s="24">
        <f>SUMIFS('Faturamento SP3'!$H$2:$H$692,'Faturamento SP3'!$D$2:$D$692,'Infos Relatório'!$B$406,'Faturamento SP3'!$E$2:$E$692,'Infos Relatório'!$B479,'Faturamento SP3'!$Z$2:$Z$692,'Infos Relatório'!U$1)</f>
        <v>0</v>
      </c>
      <c r="AA479" s="23">
        <f>COUNTIFS('Faturamento SP3'!$D$2:$D$692,'Infos Relatório'!$B$406,'Faturamento SP3'!$E$2:$E$692,'Infos Relatório'!$B479,'Faturamento SP3'!$Z$2:$Z$692,'Infos Relatório'!AA$1)</f>
        <v>0</v>
      </c>
      <c r="AB479" s="13">
        <f>SUMIFS('Faturamento SP3'!$G$2:$G$692,'Faturamento SP3'!$D$2:$D$692,'Infos Relatório'!$B$406,'Faturamento SP3'!$E$2:$E$692,'Infos Relatório'!$B479,'Faturamento SP3'!$Z$2:$Z$692,'Infos Relatório'!AA$1)</f>
        <v>0</v>
      </c>
      <c r="AC479" s="13">
        <f>SUMIFS('Faturamento SP3'!$J$2:$J$692,'Faturamento SP3'!$D$2:$D$692,'Infos Relatório'!$B$406,'Faturamento SP3'!$E$2:$E$692,'Infos Relatório'!$B479,'Faturamento SP3'!$Z$2:$Z$692,'Infos Relatório'!AA$1)</f>
        <v>0</v>
      </c>
      <c r="AD479" s="14">
        <f>SUMIFS('Faturamento SP3'!$O$2:$O$692,'Faturamento SP3'!$D$2:$D$692,'Infos Relatório'!$B$406,'Faturamento SP3'!$E$2:$E$692,'Infos Relatório'!$B479,'Faturamento SP3'!$Z$2:$Z$692,'Infos Relatório'!AA$1,'Faturamento SP3'!$T$2:$T$692,"Sim")+SUMIFS('Faturamento SP3'!$P$2:$P$692,'Faturamento SP3'!$D$2:$D$692,'Infos Relatório'!$B$406,'Faturamento SP3'!$E$2:$E$692,'Infos Relatório'!$B479,'Faturamento SP3'!$Z$2:$Z$692,'Infos Relatório'!AA$1,'Faturamento SP3'!$T$2:$T$692,"Sim")</f>
        <v>0</v>
      </c>
      <c r="AE479" s="27" t="e">
        <f t="shared" si="173"/>
        <v>#DIV/0!</v>
      </c>
      <c r="AF479" s="24">
        <f>SUMIFS('Faturamento SP3'!$H$2:$H$692,'Faturamento SP3'!$D$2:$D$692,'Infos Relatório'!$B$406,'Faturamento SP3'!$E$2:$E$692,'Infos Relatório'!$B479,'Faturamento SP3'!$Z$2:$Z$692,'Infos Relatório'!AA$1)</f>
        <v>0</v>
      </c>
      <c r="AG479" s="23">
        <f>COUNTIFS('Faturamento SP3'!$D$2:$D$692,'Infos Relatório'!$B$406,'Faturamento SP3'!$E$2:$E$692,'Infos Relatório'!$B479,'Faturamento SP3'!$Z$2:$Z$692,'Infos Relatório'!AG$1)</f>
        <v>0</v>
      </c>
      <c r="AH479" s="13">
        <f>SUMIFS('Faturamento SP3'!$G$2:$G$692,'Faturamento SP3'!$D$2:$D$692,'Infos Relatório'!$B$406,'Faturamento SP3'!$E$2:$E$692,'Infos Relatório'!$B479,'Faturamento SP3'!$Z$2:$Z$692,'Infos Relatório'!AG$1)</f>
        <v>0</v>
      </c>
      <c r="AI479" s="13">
        <f>SUMIFS('Faturamento SP3'!$J$2:$J$692,'Faturamento SP3'!$D$2:$D$692,'Infos Relatório'!$B$406,'Faturamento SP3'!$E$2:$E$692,'Infos Relatório'!$B479,'Faturamento SP3'!$Z$2:$Z$692,'Infos Relatório'!AG$1)</f>
        <v>0</v>
      </c>
      <c r="AJ479" s="14">
        <f>SUMIFS('Faturamento SP3'!$O$2:$O$692,'Faturamento SP3'!$D$2:$D$692,'Infos Relatório'!$B$406,'Faturamento SP3'!$E$2:$E$692,'Infos Relatório'!$B479,'Faturamento SP3'!$Z$2:$Z$692,'Infos Relatório'!AG$1,'Faturamento SP3'!$T$2:$T$692,"Sim")+SUMIFS('Faturamento SP3'!$P$2:$P$692,'Faturamento SP3'!$D$2:$D$692,'Infos Relatório'!$B$406,'Faturamento SP3'!$E$2:$E$692,'Infos Relatório'!$B479,'Faturamento SP3'!$Z$2:$Z$692,'Infos Relatório'!AG$1,'Faturamento SP3'!$T$2:$T$692,"Sim")</f>
        <v>0</v>
      </c>
      <c r="AK479" s="27" t="e">
        <f t="shared" si="174"/>
        <v>#DIV/0!</v>
      </c>
      <c r="AL479" s="24">
        <f>SUMIFS('Faturamento SP3'!$H$2:$H$692,'Faturamento SP3'!$D$2:$D$692,'Infos Relatório'!$B$406,'Faturamento SP3'!$E$2:$E$692,'Infos Relatório'!$B479,'Faturamento SP3'!$Z$2:$Z$692,'Infos Relatório'!AG$1)</f>
        <v>0</v>
      </c>
      <c r="AM479" s="23">
        <f>COUNTIFS('Faturamento SP3'!$D$2:$D$692,'Infos Relatório'!$B$406,'Faturamento SP3'!$E$2:$E$692,'Infos Relatório'!$B479,'Faturamento SP3'!$Z$2:$Z$692,'Infos Relatório'!AM$1)</f>
        <v>0</v>
      </c>
      <c r="AN479" s="13">
        <f>SUMIFS('Faturamento SP3'!$G$2:$G$692,'Faturamento SP3'!$D$2:$D$692,'Infos Relatório'!$B$406,'Faturamento SP3'!$E$2:$E$692,'Infos Relatório'!$B479,'Faturamento SP3'!$Z$2:$Z$692,'Infos Relatório'!AM$1)</f>
        <v>0</v>
      </c>
      <c r="AO479" s="13">
        <f>SUMIFS('Faturamento SP3'!$J$2:$J$692,'Faturamento SP3'!$D$2:$D$692,'Infos Relatório'!$B$406,'Faturamento SP3'!$E$2:$E$692,'Infos Relatório'!$B479,'Faturamento SP3'!$Z$2:$Z$692,'Infos Relatório'!AM$1)</f>
        <v>0</v>
      </c>
      <c r="AP479" s="14">
        <f>SUMIFS('Faturamento SP3'!$O$2:$O$692,'Faturamento SP3'!$D$2:$D$692,'Infos Relatório'!$B$406,'Faturamento SP3'!$E$2:$E$692,'Infos Relatório'!$B479,'Faturamento SP3'!$Z$2:$Z$692,'Infos Relatório'!AM$1,'Faturamento SP3'!$T$2:$T$692,"Sim")+SUMIFS('Faturamento SP3'!$P$2:$P$692,'Faturamento SP3'!$D$2:$D$692,'Infos Relatório'!$B$406,'Faturamento SP3'!$E$2:$E$692,'Infos Relatório'!$B479,'Faturamento SP3'!$Z$2:$Z$692,'Infos Relatório'!AM$1,'Faturamento SP3'!$T$2:$T$692,"Sim")</f>
        <v>0</v>
      </c>
      <c r="AQ479" s="27" t="e">
        <f t="shared" si="175"/>
        <v>#DIV/0!</v>
      </c>
      <c r="AR479" s="24">
        <f>SUMIFS('Faturamento SP3'!$H$2:$H$692,'Faturamento SP3'!$D$2:$D$692,'Infos Relatório'!$B$406,'Faturamento SP3'!$E$2:$E$692,'Infos Relatório'!$B479,'Faturamento SP3'!$Z$2:$Z$692,'Infos Relatório'!AM$1)</f>
        <v>0</v>
      </c>
      <c r="AS479" s="23">
        <f>COUNTIFS('Faturamento SP3'!$D$2:$D$692,'Infos Relatório'!$B$406,'Faturamento SP3'!$E$2:$E$692,'Infos Relatório'!$B479,'Faturamento SP3'!$Z$2:$Z$692,'Infos Relatório'!AS$1)</f>
        <v>0</v>
      </c>
      <c r="AT479" s="13">
        <f>SUMIFS('Faturamento SP3'!$G$2:$G$692,'Faturamento SP3'!$D$2:$D$692,'Infos Relatório'!$B$406,'Faturamento SP3'!$E$2:$E$692,'Infos Relatório'!$B479,'Faturamento SP3'!$Z$2:$Z$692,'Infos Relatório'!AS$1)</f>
        <v>0</v>
      </c>
      <c r="AU479" s="13">
        <f>SUMIFS('Faturamento SP3'!$J$2:$J$692,'Faturamento SP3'!$D$2:$D$692,'Infos Relatório'!$B$406,'Faturamento SP3'!$E$2:$E$692,'Infos Relatório'!$B479,'Faturamento SP3'!$Z$2:$Z$692,'Infos Relatório'!AS$1)</f>
        <v>0</v>
      </c>
      <c r="AV479" s="14">
        <f>SUMIFS('Faturamento SP3'!$O$2:$O$692,'Faturamento SP3'!$D$2:$D$692,'Infos Relatório'!$B$406,'Faturamento SP3'!$E$2:$E$692,'Infos Relatório'!$B479,'Faturamento SP3'!$Z$2:$Z$692,'Infos Relatório'!AS$1,'Faturamento SP3'!$T$2:$T$692,"Sim")+SUMIFS('Faturamento SP3'!$P$2:$P$692,'Faturamento SP3'!$D$2:$D$692,'Infos Relatório'!$B$406,'Faturamento SP3'!$E$2:$E$692,'Infos Relatório'!$B479,'Faturamento SP3'!$Z$2:$Z$692,'Infos Relatório'!AS$1,'Faturamento SP3'!$T$2:$T$692,"Sim")</f>
        <v>0</v>
      </c>
      <c r="AW479" s="27" t="e">
        <f t="shared" si="176"/>
        <v>#DIV/0!</v>
      </c>
      <c r="AX479" s="24">
        <f>SUMIFS('Faturamento SP3'!$H$2:$H$692,'Faturamento SP3'!$D$2:$D$692,'Infos Relatório'!$B$406,'Faturamento SP3'!$E$2:$E$692,'Infos Relatório'!$B479,'Faturamento SP3'!$Z$2:$Z$692,'Infos Relatório'!AS$1)</f>
        <v>0</v>
      </c>
      <c r="AY479" s="23">
        <f>COUNTIFS('Faturamento SP3'!$D$2:$D$692,'Infos Relatório'!$B$406,'Faturamento SP3'!$E$2:$E$692,'Infos Relatório'!$B479,'Faturamento SP3'!$Z$2:$Z$692,'Infos Relatório'!AY$1)</f>
        <v>0</v>
      </c>
      <c r="AZ479" s="13">
        <f>SUMIFS('Faturamento SP3'!$G$2:$G$692,'Faturamento SP3'!$D$2:$D$692,'Infos Relatório'!$B$406,'Faturamento SP3'!$E$2:$E$692,'Infos Relatório'!$B479,'Faturamento SP3'!$Z$2:$Z$692,'Infos Relatório'!AY$1)</f>
        <v>0</v>
      </c>
      <c r="BA479" s="13">
        <f>SUMIFS('Faturamento SP3'!$J$2:$J$692,'Faturamento SP3'!$D$2:$D$692,'Infos Relatório'!$B$406,'Faturamento SP3'!$E$2:$E$692,'Infos Relatório'!$B479,'Faturamento SP3'!$Z$2:$Z$692,'Infos Relatório'!AY$1)</f>
        <v>0</v>
      </c>
      <c r="BB479" s="14">
        <f>SUMIFS('Faturamento SP3'!$O$2:$O$692,'Faturamento SP3'!$D$2:$D$692,'Infos Relatório'!$B$406,'Faturamento SP3'!$E$2:$E$692,'Infos Relatório'!$B479,'Faturamento SP3'!$Z$2:$Z$692,'Infos Relatório'!AY$1,'Faturamento SP3'!$T$2:$T$692,"Sim")+SUMIFS('Faturamento SP3'!$P$2:$P$692,'Faturamento SP3'!$D$2:$D$692,'Infos Relatório'!$B$406,'Faturamento SP3'!$E$2:$E$692,'Infos Relatório'!$B479,'Faturamento SP3'!$Z$2:$Z$692,'Infos Relatório'!AY$1,'Faturamento SP3'!$T$2:$T$692,"Sim")</f>
        <v>0</v>
      </c>
      <c r="BC479" s="27" t="e">
        <f t="shared" si="177"/>
        <v>#DIV/0!</v>
      </c>
      <c r="BD479" s="24">
        <f>SUMIFS('Faturamento SP3'!$H$2:$H$692,'Faturamento SP3'!$D$2:$D$692,'Infos Relatório'!$B$406,'Faturamento SP3'!$E$2:$E$692,'Infos Relatório'!$B479,'Faturamento SP3'!$Z$2:$Z$692,'Infos Relatório'!AY$1)</f>
        <v>0</v>
      </c>
      <c r="BE479" s="23">
        <f>COUNTIFS('Faturamento SP3'!$D$2:$D$692,'Infos Relatório'!$B$406,'Faturamento SP3'!$E$2:$E$692,'Infos Relatório'!$B479,'Faturamento SP3'!$Z$2:$Z$692,'Infos Relatório'!BE$1)</f>
        <v>0</v>
      </c>
      <c r="BF479" s="13">
        <f>SUMIFS('Faturamento SP3'!$G$2:$G$692,'Faturamento SP3'!$D$2:$D$692,'Infos Relatório'!$B$406,'Faturamento SP3'!$E$2:$E$692,'Infos Relatório'!$B479,'Faturamento SP3'!$Z$2:$Z$692,'Infos Relatório'!BE$1)</f>
        <v>0</v>
      </c>
      <c r="BG479" s="13">
        <f>SUMIFS('Faturamento SP3'!$J$2:$J$692,'Faturamento SP3'!$D$2:$D$692,'Infos Relatório'!$B$406,'Faturamento SP3'!$E$2:$E$692,'Infos Relatório'!$B479,'Faturamento SP3'!$Z$2:$Z$692,'Infos Relatório'!BE$1)</f>
        <v>0</v>
      </c>
      <c r="BH479" s="14">
        <f>SUMIFS('Faturamento SP3'!$O$2:$O$692,'Faturamento SP3'!$D$2:$D$692,'Infos Relatório'!$B$406,'Faturamento SP3'!$E$2:$E$692,'Infos Relatório'!$B479,'Faturamento SP3'!$Z$2:$Z$692,'Infos Relatório'!BE$1,'Faturamento SP3'!$T$2:$T$692,"Sim")+SUMIFS('Faturamento SP3'!$P$2:$P$692,'Faturamento SP3'!$D$2:$D$692,'Infos Relatório'!$B$406,'Faturamento SP3'!$E$2:$E$692,'Infos Relatório'!$B479,'Faturamento SP3'!$Z$2:$Z$692,'Infos Relatório'!BE$1,'Faturamento SP3'!$T$2:$T$692,"Sim")</f>
        <v>0</v>
      </c>
      <c r="BI479" s="27" t="e">
        <f t="shared" si="178"/>
        <v>#DIV/0!</v>
      </c>
      <c r="BJ479" s="24">
        <f>SUMIFS('Faturamento SP3'!$H$2:$H$692,'Faturamento SP3'!$D$2:$D$692,'Infos Relatório'!$B$406,'Faturamento SP3'!$E$2:$E$692,'Infos Relatório'!$B479,'Faturamento SP3'!$Z$2:$Z$692,'Infos Relatório'!BE$1)</f>
        <v>0</v>
      </c>
      <c r="BK479" s="23">
        <f>COUNTIFS('Faturamento SP3'!$D$2:$D$692,'Infos Relatório'!$B$406,'Faturamento SP3'!$E$2:$E$692,'Infos Relatório'!$B479,'Faturamento SP3'!$Z$2:$Z$692,'Infos Relatório'!BK$1)</f>
        <v>0</v>
      </c>
      <c r="BL479" s="13">
        <f>SUMIFS('Faturamento SP3'!$G$2:$G$692,'Faturamento SP3'!$D$2:$D$692,'Infos Relatório'!$B$406,'Faturamento SP3'!$E$2:$E$692,'Infos Relatório'!$B479,'Faturamento SP3'!$Z$2:$Z$692,'Infos Relatório'!BK$1)</f>
        <v>0</v>
      </c>
      <c r="BM479" s="13">
        <f>SUMIFS('Faturamento SP3'!$J$2:$J$692,'Faturamento SP3'!$D$2:$D$692,'Infos Relatório'!$B$406,'Faturamento SP3'!$E$2:$E$692,'Infos Relatório'!$B479,'Faturamento SP3'!$Z$2:$Z$692,'Infos Relatório'!BK$1)</f>
        <v>0</v>
      </c>
      <c r="BN479" s="14">
        <f>SUMIFS('Faturamento SP3'!$O$2:$O$692,'Faturamento SP3'!$D$2:$D$692,'Infos Relatório'!$B$406,'Faturamento SP3'!$E$2:$E$692,'Infos Relatório'!$B479,'Faturamento SP3'!$Z$2:$Z$692,'Infos Relatório'!BK$1,'Faturamento SP3'!$T$2:$T$692,"Sim")+SUMIFS('Faturamento SP3'!$P$2:$P$692,'Faturamento SP3'!$D$2:$D$692,'Infos Relatório'!$B$406,'Faturamento SP3'!$E$2:$E$692,'Infos Relatório'!$B479,'Faturamento SP3'!$Z$2:$Z$692,'Infos Relatório'!BK$1,'Faturamento SP3'!$T$2:$T$692,"Sim")</f>
        <v>0</v>
      </c>
      <c r="BO479" s="27" t="e">
        <f t="shared" si="179"/>
        <v>#DIV/0!</v>
      </c>
      <c r="BP479" s="24">
        <f>SUMIFS('Faturamento SP3'!$H$2:$H$692,'Faturamento SP3'!$D$2:$D$692,'Infos Relatório'!$B$406,'Faturamento SP3'!$E$2:$E$692,'Infos Relatório'!$B479,'Faturamento SP3'!$Z$2:$Z$692,'Infos Relatório'!BK$1)</f>
        <v>0</v>
      </c>
      <c r="BQ479" s="23">
        <f>COUNTIFS('Faturamento SP3'!$D$2:$D$692,'Infos Relatório'!$B$406,'Faturamento SP3'!$E$2:$E$692,'Infos Relatório'!$B479,'Faturamento SP3'!$Z$2:$Z$692,'Infos Relatório'!BQ$1)</f>
        <v>0</v>
      </c>
      <c r="BR479" s="13">
        <f>SUMIFS('Faturamento SP3'!$G$2:$G$692,'Faturamento SP3'!$D$2:$D$692,'Infos Relatório'!$B$406,'Faturamento SP3'!$E$2:$E$692,'Infos Relatório'!$B479,'Faturamento SP3'!$Z$2:$Z$692,'Infos Relatório'!BQ$1)</f>
        <v>0</v>
      </c>
      <c r="BS479" s="13">
        <f>SUMIFS('Faturamento SP3'!$J$2:$J$692,'Faturamento SP3'!$D$2:$D$692,'Infos Relatório'!$B$406,'Faturamento SP3'!$E$2:$E$692,'Infos Relatório'!$B479,'Faturamento SP3'!$Z$2:$Z$692,'Infos Relatório'!BQ$1)</f>
        <v>0</v>
      </c>
      <c r="BT479" s="14">
        <f>SUMIFS('Faturamento SP3'!$O$2:$O$692,'Faturamento SP3'!$D$2:$D$692,'Infos Relatório'!$B$406,'Faturamento SP3'!$E$2:$E$692,'Infos Relatório'!$B479,'Faturamento SP3'!$Z$2:$Z$692,'Infos Relatório'!BQ$1,'Faturamento SP3'!$T$2:$T$692,"Sim")+SUMIFS('Faturamento SP3'!$P$2:$P$692,'Faturamento SP3'!$D$2:$D$692,'Infos Relatório'!$B$406,'Faturamento SP3'!$E$2:$E$692,'Infos Relatório'!$B479,'Faturamento SP3'!$Z$2:$Z$692,'Infos Relatório'!BQ$1,'Faturamento SP3'!$T$2:$T$692,"Sim")</f>
        <v>0</v>
      </c>
      <c r="BU479" s="27" t="e">
        <f t="shared" si="180"/>
        <v>#DIV/0!</v>
      </c>
      <c r="BV479" s="24">
        <f>SUMIFS('Faturamento SP3'!$H$2:$H$692,'Faturamento SP3'!$D$2:$D$692,'Infos Relatório'!$B$406,'Faturamento SP3'!$E$2:$E$692,'Infos Relatório'!$B479,'Faturamento SP3'!$Z$2:$Z$692,'Infos Relatório'!BQ$1)</f>
        <v>0</v>
      </c>
    </row>
    <row r="480" spans="2:74">
      <c r="B480" s="17" t="s">
        <v>80</v>
      </c>
      <c r="C480" s="23">
        <f>COUNTIFS('Faturamento SP3'!$D$2:$D$692,'Infos Relatório'!$B$406,'Faturamento SP3'!$E$2:$E$692,'Infos Relatório'!$B480,'Faturamento SP3'!$Z$2:$Z$692,'Infos Relatório'!C$1)</f>
        <v>0</v>
      </c>
      <c r="D480" s="13">
        <f>SUMIFS('Faturamento SP3'!$G$2:$G$692,'Faturamento SP3'!$D$2:$D$692,'Infos Relatório'!$B$406,'Faturamento SP3'!$E$2:$E$692,'Infos Relatório'!$B480,'Faturamento SP3'!$Z$2:$Z$692,'Infos Relatório'!C$1)</f>
        <v>0</v>
      </c>
      <c r="E480" s="13">
        <f>SUMIFS('Faturamento SP3'!$J$2:$J$692,'Faturamento SP3'!$D$2:$D$692,'Infos Relatório'!$B$406,'Faturamento SP3'!$E$2:$E$692,'Infos Relatório'!$B480,'Faturamento SP3'!$Z$2:$Z$692,'Infos Relatório'!C$1)</f>
        <v>0</v>
      </c>
      <c r="F480" s="14">
        <f>SUMIFS('Faturamento SP3'!$O$2:$O$692,'Faturamento SP3'!$D$2:$D$692,'Infos Relatório'!$B$406,'Faturamento SP3'!$E$2:$E$692,'Infos Relatório'!$B480,'Faturamento SP3'!$Z$2:$Z$692,'Infos Relatório'!C$1,'Faturamento SP3'!$T$2:$T$692,"Sim")+SUMIFS('Faturamento SP3'!$P$2:$P$692,'Faturamento SP3'!$D$2:$D$692,'Infos Relatório'!$B$406,'Faturamento SP3'!$E$2:$E$692,'Infos Relatório'!$B480,'Faturamento SP3'!$Z$2:$Z$692,'Infos Relatório'!C$1,'Faturamento SP3'!$T$2:$T$692,"Sim")</f>
        <v>0</v>
      </c>
      <c r="G480" s="27" t="e">
        <f t="shared" si="169"/>
        <v>#DIV/0!</v>
      </c>
      <c r="H480" s="24">
        <f>SUMIFS('Faturamento SP3'!$H$2:$H$692,'Faturamento SP3'!$D$2:$D$692,'Infos Relatório'!$B$406,'Faturamento SP3'!$E$2:$E$692,'Infos Relatório'!$B480,'Faturamento SP3'!$Z$2:$Z$692,'Infos Relatório'!C$1)</f>
        <v>0</v>
      </c>
      <c r="I480" s="23">
        <f>COUNTIFS('Faturamento SP3'!$D$2:$D$692,'Infos Relatório'!$B$406,'Faturamento SP3'!$E$2:$E$692,'Infos Relatório'!$B480,'Faturamento SP3'!$Z$2:$Z$692,'Infos Relatório'!I$1)</f>
        <v>0</v>
      </c>
      <c r="J480" s="13">
        <f>SUMIFS('Faturamento SP3'!$G$2:$G$692,'Faturamento SP3'!$D$2:$D$692,'Infos Relatório'!$B$406,'Faturamento SP3'!$E$2:$E$692,'Infos Relatório'!$B480,'Faturamento SP3'!$Z$2:$Z$692,'Infos Relatório'!I$1)</f>
        <v>0</v>
      </c>
      <c r="K480" s="13">
        <f>SUMIFS('Faturamento SP3'!$J$2:$J$692,'Faturamento SP3'!$D$2:$D$692,'Infos Relatório'!$B$406,'Faturamento SP3'!$E$2:$E$692,'Infos Relatório'!$B480,'Faturamento SP3'!$Z$2:$Z$692,'Infos Relatório'!I$1)</f>
        <v>0</v>
      </c>
      <c r="L480" s="14">
        <f>SUMIFS('Faturamento SP3'!$O$2:$O$692,'Faturamento SP3'!$D$2:$D$692,'Infos Relatório'!$B$406,'Faturamento SP3'!$E$2:$E$692,'Infos Relatório'!$B480,'Faturamento SP3'!$Z$2:$Z$692,'Infos Relatório'!I$1,'Faturamento SP3'!$T$2:$T$692,"Sim")+SUMIFS('Faturamento SP3'!$P$2:$P$692,'Faturamento SP3'!$D$2:$D$692,'Infos Relatório'!$B$406,'Faturamento SP3'!$E$2:$E$692,'Infos Relatório'!$B480,'Faturamento SP3'!$Z$2:$Z$692,'Infos Relatório'!I$1,'Faturamento SP3'!$T$2:$T$692,"Sim")</f>
        <v>0</v>
      </c>
      <c r="M480" s="27" t="e">
        <f t="shared" si="170"/>
        <v>#DIV/0!</v>
      </c>
      <c r="N480" s="24">
        <f>SUMIFS('Faturamento SP3'!$H$2:$H$692,'Faturamento SP3'!$D$2:$D$692,'Infos Relatório'!$B$406,'Faturamento SP3'!$E$2:$E$692,'Infos Relatório'!$B480,'Faturamento SP3'!$Z$2:$Z$692,'Infos Relatório'!I$1)</f>
        <v>0</v>
      </c>
      <c r="O480" s="23">
        <f>COUNTIFS('Faturamento SP3'!$D$2:$D$692,'Infos Relatório'!$B$406,'Faturamento SP3'!$E$2:$E$692,'Infos Relatório'!$B480,'Faturamento SP3'!$Z$2:$Z$692,'Infos Relatório'!O$1)</f>
        <v>0</v>
      </c>
      <c r="P480" s="13">
        <f>SUMIFS('Faturamento SP3'!$G$2:$G$692,'Faturamento SP3'!$D$2:$D$692,'Infos Relatório'!$B$406,'Faturamento SP3'!$E$2:$E$692,'Infos Relatório'!$B480,'Faturamento SP3'!$Z$2:$Z$692,'Infos Relatório'!O$1)</f>
        <v>0</v>
      </c>
      <c r="Q480" s="13">
        <f>SUMIFS('Faturamento SP3'!$J$2:$J$692,'Faturamento SP3'!$D$2:$D$692,'Infos Relatório'!$B$406,'Faturamento SP3'!$E$2:$E$692,'Infos Relatório'!$B480,'Faturamento SP3'!$Z$2:$Z$692,'Infos Relatório'!O$1)</f>
        <v>0</v>
      </c>
      <c r="R480" s="14">
        <f>SUMIFS('Faturamento SP3'!$O$2:$O$692,'Faturamento SP3'!$D$2:$D$692,'Infos Relatório'!$B$406,'Faturamento SP3'!$E$2:$E$692,'Infos Relatório'!$B480,'Faturamento SP3'!$Z$2:$Z$692,'Infos Relatório'!O$1,'Faturamento SP3'!$T$2:$T$692,"Sim")+SUMIFS('Faturamento SP3'!$P$2:$P$692,'Faturamento SP3'!$D$2:$D$692,'Infos Relatório'!$B$406,'Faturamento SP3'!$E$2:$E$692,'Infos Relatório'!$B480,'Faturamento SP3'!$Z$2:$Z$692,'Infos Relatório'!O$1,'Faturamento SP3'!$T$2:$T$692,"Sim")</f>
        <v>0</v>
      </c>
      <c r="S480" s="27" t="e">
        <f t="shared" si="171"/>
        <v>#DIV/0!</v>
      </c>
      <c r="T480" s="24">
        <f>SUMIFS('Faturamento SP3'!$H$2:$H$692,'Faturamento SP3'!$D$2:$D$692,'Infos Relatório'!$B$406,'Faturamento SP3'!$E$2:$E$692,'Infos Relatório'!$B480,'Faturamento SP3'!$Z$2:$Z$692,'Infos Relatório'!O$1)</f>
        <v>0</v>
      </c>
      <c r="U480" s="23">
        <f>COUNTIFS('Faturamento SP3'!$D$2:$D$692,'Infos Relatório'!$B$406,'Faturamento SP3'!$E$2:$E$692,'Infos Relatório'!$B480,'Faturamento SP3'!$Z$2:$Z$692,'Infos Relatório'!U$1)</f>
        <v>0</v>
      </c>
      <c r="V480" s="13">
        <f>SUMIFS('Faturamento SP3'!$G$2:$G$692,'Faturamento SP3'!$D$2:$D$692,'Infos Relatório'!$B$406,'Faturamento SP3'!$E$2:$E$692,'Infos Relatório'!$B480,'Faturamento SP3'!$Z$2:$Z$692,'Infos Relatório'!U$1)</f>
        <v>0</v>
      </c>
      <c r="W480" s="13">
        <f>SUMIFS('Faturamento SP3'!$J$2:$J$692,'Faturamento SP3'!$D$2:$D$692,'Infos Relatório'!$B$406,'Faturamento SP3'!$E$2:$E$692,'Infos Relatório'!$B480,'Faturamento SP3'!$Z$2:$Z$692,'Infos Relatório'!U$1)</f>
        <v>0</v>
      </c>
      <c r="X480" s="14">
        <f>SUMIFS('Faturamento SP3'!$O$2:$O$692,'Faturamento SP3'!$D$2:$D$692,'Infos Relatório'!$B$406,'Faturamento SP3'!$E$2:$E$692,'Infos Relatório'!$B480,'Faturamento SP3'!$Z$2:$Z$692,'Infos Relatório'!U$1,'Faturamento SP3'!$T$2:$T$692,"Sim")+SUMIFS('Faturamento SP3'!$P$2:$P$692,'Faturamento SP3'!$D$2:$D$692,'Infos Relatório'!$B$406,'Faturamento SP3'!$E$2:$E$692,'Infos Relatório'!$B480,'Faturamento SP3'!$Z$2:$Z$692,'Infos Relatório'!U$1,'Faturamento SP3'!$T$2:$T$692,"Sim")</f>
        <v>0</v>
      </c>
      <c r="Y480" s="27" t="e">
        <f t="shared" si="172"/>
        <v>#DIV/0!</v>
      </c>
      <c r="Z480" s="24">
        <f>SUMIFS('Faturamento SP3'!$H$2:$H$692,'Faturamento SP3'!$D$2:$D$692,'Infos Relatório'!$B$406,'Faturamento SP3'!$E$2:$E$692,'Infos Relatório'!$B480,'Faturamento SP3'!$Z$2:$Z$692,'Infos Relatório'!U$1)</f>
        <v>0</v>
      </c>
      <c r="AA480" s="23">
        <f>COUNTIFS('Faturamento SP3'!$D$2:$D$692,'Infos Relatório'!$B$406,'Faturamento SP3'!$E$2:$E$692,'Infos Relatório'!$B480,'Faturamento SP3'!$Z$2:$Z$692,'Infos Relatório'!AA$1)</f>
        <v>0</v>
      </c>
      <c r="AB480" s="13">
        <f>SUMIFS('Faturamento SP3'!$G$2:$G$692,'Faturamento SP3'!$D$2:$D$692,'Infos Relatório'!$B$406,'Faturamento SP3'!$E$2:$E$692,'Infos Relatório'!$B480,'Faturamento SP3'!$Z$2:$Z$692,'Infos Relatório'!AA$1)</f>
        <v>0</v>
      </c>
      <c r="AC480" s="13">
        <f>SUMIFS('Faturamento SP3'!$J$2:$J$692,'Faturamento SP3'!$D$2:$D$692,'Infos Relatório'!$B$406,'Faturamento SP3'!$E$2:$E$692,'Infos Relatório'!$B480,'Faturamento SP3'!$Z$2:$Z$692,'Infos Relatório'!AA$1)</f>
        <v>0</v>
      </c>
      <c r="AD480" s="14">
        <f>SUMIFS('Faturamento SP3'!$O$2:$O$692,'Faturamento SP3'!$D$2:$D$692,'Infos Relatório'!$B$406,'Faturamento SP3'!$E$2:$E$692,'Infos Relatório'!$B480,'Faturamento SP3'!$Z$2:$Z$692,'Infos Relatório'!AA$1,'Faturamento SP3'!$T$2:$T$692,"Sim")+SUMIFS('Faturamento SP3'!$P$2:$P$692,'Faturamento SP3'!$D$2:$D$692,'Infos Relatório'!$B$406,'Faturamento SP3'!$E$2:$E$692,'Infos Relatório'!$B480,'Faturamento SP3'!$Z$2:$Z$692,'Infos Relatório'!AA$1,'Faturamento SP3'!$T$2:$T$692,"Sim")</f>
        <v>0</v>
      </c>
      <c r="AE480" s="27" t="e">
        <f t="shared" si="173"/>
        <v>#DIV/0!</v>
      </c>
      <c r="AF480" s="24">
        <f>SUMIFS('Faturamento SP3'!$H$2:$H$692,'Faturamento SP3'!$D$2:$D$692,'Infos Relatório'!$B$406,'Faturamento SP3'!$E$2:$E$692,'Infos Relatório'!$B480,'Faturamento SP3'!$Z$2:$Z$692,'Infos Relatório'!AA$1)</f>
        <v>0</v>
      </c>
      <c r="AG480" s="23">
        <f>COUNTIFS('Faturamento SP3'!$D$2:$D$692,'Infos Relatório'!$B$406,'Faturamento SP3'!$E$2:$E$692,'Infos Relatório'!$B480,'Faturamento SP3'!$Z$2:$Z$692,'Infos Relatório'!AG$1)</f>
        <v>0</v>
      </c>
      <c r="AH480" s="13">
        <f>SUMIFS('Faturamento SP3'!$G$2:$G$692,'Faturamento SP3'!$D$2:$D$692,'Infos Relatório'!$B$406,'Faturamento SP3'!$E$2:$E$692,'Infos Relatório'!$B480,'Faturamento SP3'!$Z$2:$Z$692,'Infos Relatório'!AG$1)</f>
        <v>0</v>
      </c>
      <c r="AI480" s="13">
        <f>SUMIFS('Faturamento SP3'!$J$2:$J$692,'Faturamento SP3'!$D$2:$D$692,'Infos Relatório'!$B$406,'Faturamento SP3'!$E$2:$E$692,'Infos Relatório'!$B480,'Faturamento SP3'!$Z$2:$Z$692,'Infos Relatório'!AG$1)</f>
        <v>0</v>
      </c>
      <c r="AJ480" s="14">
        <f>SUMIFS('Faturamento SP3'!$O$2:$O$692,'Faturamento SP3'!$D$2:$D$692,'Infos Relatório'!$B$406,'Faturamento SP3'!$E$2:$E$692,'Infos Relatório'!$B480,'Faturamento SP3'!$Z$2:$Z$692,'Infos Relatório'!AG$1,'Faturamento SP3'!$T$2:$T$692,"Sim")+SUMIFS('Faturamento SP3'!$P$2:$P$692,'Faturamento SP3'!$D$2:$D$692,'Infos Relatório'!$B$406,'Faturamento SP3'!$E$2:$E$692,'Infos Relatório'!$B480,'Faturamento SP3'!$Z$2:$Z$692,'Infos Relatório'!AG$1,'Faturamento SP3'!$T$2:$T$692,"Sim")</f>
        <v>0</v>
      </c>
      <c r="AK480" s="27" t="e">
        <f t="shared" si="174"/>
        <v>#DIV/0!</v>
      </c>
      <c r="AL480" s="24">
        <f>SUMIFS('Faturamento SP3'!$H$2:$H$692,'Faturamento SP3'!$D$2:$D$692,'Infos Relatório'!$B$406,'Faturamento SP3'!$E$2:$E$692,'Infos Relatório'!$B480,'Faturamento SP3'!$Z$2:$Z$692,'Infos Relatório'!AG$1)</f>
        <v>0</v>
      </c>
      <c r="AM480" s="23">
        <f>COUNTIFS('Faturamento SP3'!$D$2:$D$692,'Infos Relatório'!$B$406,'Faturamento SP3'!$E$2:$E$692,'Infos Relatório'!$B480,'Faturamento SP3'!$Z$2:$Z$692,'Infos Relatório'!AM$1)</f>
        <v>0</v>
      </c>
      <c r="AN480" s="13">
        <f>SUMIFS('Faturamento SP3'!$G$2:$G$692,'Faturamento SP3'!$D$2:$D$692,'Infos Relatório'!$B$406,'Faturamento SP3'!$E$2:$E$692,'Infos Relatório'!$B480,'Faturamento SP3'!$Z$2:$Z$692,'Infos Relatório'!AM$1)</f>
        <v>0</v>
      </c>
      <c r="AO480" s="13">
        <f>SUMIFS('Faturamento SP3'!$J$2:$J$692,'Faturamento SP3'!$D$2:$D$692,'Infos Relatório'!$B$406,'Faturamento SP3'!$E$2:$E$692,'Infos Relatório'!$B480,'Faturamento SP3'!$Z$2:$Z$692,'Infos Relatório'!AM$1)</f>
        <v>0</v>
      </c>
      <c r="AP480" s="14">
        <f>SUMIFS('Faturamento SP3'!$O$2:$O$692,'Faturamento SP3'!$D$2:$D$692,'Infos Relatório'!$B$406,'Faturamento SP3'!$E$2:$E$692,'Infos Relatório'!$B480,'Faturamento SP3'!$Z$2:$Z$692,'Infos Relatório'!AM$1,'Faturamento SP3'!$T$2:$T$692,"Sim")+SUMIFS('Faturamento SP3'!$P$2:$P$692,'Faturamento SP3'!$D$2:$D$692,'Infos Relatório'!$B$406,'Faturamento SP3'!$E$2:$E$692,'Infos Relatório'!$B480,'Faturamento SP3'!$Z$2:$Z$692,'Infos Relatório'!AM$1,'Faturamento SP3'!$T$2:$T$692,"Sim")</f>
        <v>0</v>
      </c>
      <c r="AQ480" s="27" t="e">
        <f t="shared" si="175"/>
        <v>#DIV/0!</v>
      </c>
      <c r="AR480" s="24">
        <f>SUMIFS('Faturamento SP3'!$H$2:$H$692,'Faturamento SP3'!$D$2:$D$692,'Infos Relatório'!$B$406,'Faturamento SP3'!$E$2:$E$692,'Infos Relatório'!$B480,'Faturamento SP3'!$Z$2:$Z$692,'Infos Relatório'!AM$1)</f>
        <v>0</v>
      </c>
      <c r="AS480" s="23">
        <f>COUNTIFS('Faturamento SP3'!$D$2:$D$692,'Infos Relatório'!$B$406,'Faturamento SP3'!$E$2:$E$692,'Infos Relatório'!$B480,'Faturamento SP3'!$Z$2:$Z$692,'Infos Relatório'!AS$1)</f>
        <v>0</v>
      </c>
      <c r="AT480" s="13">
        <f>SUMIFS('Faturamento SP3'!$G$2:$G$692,'Faturamento SP3'!$D$2:$D$692,'Infos Relatório'!$B$406,'Faturamento SP3'!$E$2:$E$692,'Infos Relatório'!$B480,'Faturamento SP3'!$Z$2:$Z$692,'Infos Relatório'!AS$1)</f>
        <v>0</v>
      </c>
      <c r="AU480" s="13">
        <f>SUMIFS('Faturamento SP3'!$J$2:$J$692,'Faturamento SP3'!$D$2:$D$692,'Infos Relatório'!$B$406,'Faturamento SP3'!$E$2:$E$692,'Infos Relatório'!$B480,'Faturamento SP3'!$Z$2:$Z$692,'Infos Relatório'!AS$1)</f>
        <v>0</v>
      </c>
      <c r="AV480" s="14">
        <f>SUMIFS('Faturamento SP3'!$O$2:$O$692,'Faturamento SP3'!$D$2:$D$692,'Infos Relatório'!$B$406,'Faturamento SP3'!$E$2:$E$692,'Infos Relatório'!$B480,'Faturamento SP3'!$Z$2:$Z$692,'Infos Relatório'!AS$1,'Faturamento SP3'!$T$2:$T$692,"Sim")+SUMIFS('Faturamento SP3'!$P$2:$P$692,'Faturamento SP3'!$D$2:$D$692,'Infos Relatório'!$B$406,'Faturamento SP3'!$E$2:$E$692,'Infos Relatório'!$B480,'Faturamento SP3'!$Z$2:$Z$692,'Infos Relatório'!AS$1,'Faturamento SP3'!$T$2:$T$692,"Sim")</f>
        <v>0</v>
      </c>
      <c r="AW480" s="27" t="e">
        <f t="shared" si="176"/>
        <v>#DIV/0!</v>
      </c>
      <c r="AX480" s="24">
        <f>SUMIFS('Faturamento SP3'!$H$2:$H$692,'Faturamento SP3'!$D$2:$D$692,'Infos Relatório'!$B$406,'Faturamento SP3'!$E$2:$E$692,'Infos Relatório'!$B480,'Faturamento SP3'!$Z$2:$Z$692,'Infos Relatório'!AS$1)</f>
        <v>0</v>
      </c>
      <c r="AY480" s="23">
        <f>COUNTIFS('Faturamento SP3'!$D$2:$D$692,'Infos Relatório'!$B$406,'Faturamento SP3'!$E$2:$E$692,'Infos Relatório'!$B480,'Faturamento SP3'!$Z$2:$Z$692,'Infos Relatório'!AY$1)</f>
        <v>0</v>
      </c>
      <c r="AZ480" s="13">
        <f>SUMIFS('Faturamento SP3'!$G$2:$G$692,'Faturamento SP3'!$D$2:$D$692,'Infos Relatório'!$B$406,'Faturamento SP3'!$E$2:$E$692,'Infos Relatório'!$B480,'Faturamento SP3'!$Z$2:$Z$692,'Infos Relatório'!AY$1)</f>
        <v>0</v>
      </c>
      <c r="BA480" s="13">
        <f>SUMIFS('Faturamento SP3'!$J$2:$J$692,'Faturamento SP3'!$D$2:$D$692,'Infos Relatório'!$B$406,'Faturamento SP3'!$E$2:$E$692,'Infos Relatório'!$B480,'Faturamento SP3'!$Z$2:$Z$692,'Infos Relatório'!AY$1)</f>
        <v>0</v>
      </c>
      <c r="BB480" s="14">
        <f>SUMIFS('Faturamento SP3'!$O$2:$O$692,'Faturamento SP3'!$D$2:$D$692,'Infos Relatório'!$B$406,'Faturamento SP3'!$E$2:$E$692,'Infos Relatório'!$B480,'Faturamento SP3'!$Z$2:$Z$692,'Infos Relatório'!AY$1,'Faturamento SP3'!$T$2:$T$692,"Sim")+SUMIFS('Faturamento SP3'!$P$2:$P$692,'Faturamento SP3'!$D$2:$D$692,'Infos Relatório'!$B$406,'Faturamento SP3'!$E$2:$E$692,'Infos Relatório'!$B480,'Faturamento SP3'!$Z$2:$Z$692,'Infos Relatório'!AY$1,'Faturamento SP3'!$T$2:$T$692,"Sim")</f>
        <v>0</v>
      </c>
      <c r="BC480" s="27" t="e">
        <f t="shared" si="177"/>
        <v>#DIV/0!</v>
      </c>
      <c r="BD480" s="24">
        <f>SUMIFS('Faturamento SP3'!$H$2:$H$692,'Faturamento SP3'!$D$2:$D$692,'Infos Relatório'!$B$406,'Faturamento SP3'!$E$2:$E$692,'Infos Relatório'!$B480,'Faturamento SP3'!$Z$2:$Z$692,'Infos Relatório'!AY$1)</f>
        <v>0</v>
      </c>
      <c r="BE480" s="23">
        <f>COUNTIFS('Faturamento SP3'!$D$2:$D$692,'Infos Relatório'!$B$406,'Faturamento SP3'!$E$2:$E$692,'Infos Relatório'!$B480,'Faturamento SP3'!$Z$2:$Z$692,'Infos Relatório'!BE$1)</f>
        <v>0</v>
      </c>
      <c r="BF480" s="13">
        <f>SUMIFS('Faturamento SP3'!$G$2:$G$692,'Faturamento SP3'!$D$2:$D$692,'Infos Relatório'!$B$406,'Faturamento SP3'!$E$2:$E$692,'Infos Relatório'!$B480,'Faturamento SP3'!$Z$2:$Z$692,'Infos Relatório'!BE$1)</f>
        <v>0</v>
      </c>
      <c r="BG480" s="13">
        <f>SUMIFS('Faturamento SP3'!$J$2:$J$692,'Faturamento SP3'!$D$2:$D$692,'Infos Relatório'!$B$406,'Faturamento SP3'!$E$2:$E$692,'Infos Relatório'!$B480,'Faturamento SP3'!$Z$2:$Z$692,'Infos Relatório'!BE$1)</f>
        <v>0</v>
      </c>
      <c r="BH480" s="14">
        <f>SUMIFS('Faturamento SP3'!$O$2:$O$692,'Faturamento SP3'!$D$2:$D$692,'Infos Relatório'!$B$406,'Faturamento SP3'!$E$2:$E$692,'Infos Relatório'!$B480,'Faturamento SP3'!$Z$2:$Z$692,'Infos Relatório'!BE$1,'Faturamento SP3'!$T$2:$T$692,"Sim")+SUMIFS('Faturamento SP3'!$P$2:$P$692,'Faturamento SP3'!$D$2:$D$692,'Infos Relatório'!$B$406,'Faturamento SP3'!$E$2:$E$692,'Infos Relatório'!$B480,'Faturamento SP3'!$Z$2:$Z$692,'Infos Relatório'!BE$1,'Faturamento SP3'!$T$2:$T$692,"Sim")</f>
        <v>0</v>
      </c>
      <c r="BI480" s="27" t="e">
        <f t="shared" si="178"/>
        <v>#DIV/0!</v>
      </c>
      <c r="BJ480" s="24">
        <f>SUMIFS('Faturamento SP3'!$H$2:$H$692,'Faturamento SP3'!$D$2:$D$692,'Infos Relatório'!$B$406,'Faturamento SP3'!$E$2:$E$692,'Infos Relatório'!$B480,'Faturamento SP3'!$Z$2:$Z$692,'Infos Relatório'!BE$1)</f>
        <v>0</v>
      </c>
      <c r="BK480" s="23">
        <f>COUNTIFS('Faturamento SP3'!$D$2:$D$692,'Infos Relatório'!$B$406,'Faturamento SP3'!$E$2:$E$692,'Infos Relatório'!$B480,'Faturamento SP3'!$Z$2:$Z$692,'Infos Relatório'!BK$1)</f>
        <v>0</v>
      </c>
      <c r="BL480" s="13">
        <f>SUMIFS('Faturamento SP3'!$G$2:$G$692,'Faturamento SP3'!$D$2:$D$692,'Infos Relatório'!$B$406,'Faturamento SP3'!$E$2:$E$692,'Infos Relatório'!$B480,'Faturamento SP3'!$Z$2:$Z$692,'Infos Relatório'!BK$1)</f>
        <v>0</v>
      </c>
      <c r="BM480" s="13">
        <f>SUMIFS('Faturamento SP3'!$J$2:$J$692,'Faturamento SP3'!$D$2:$D$692,'Infos Relatório'!$B$406,'Faturamento SP3'!$E$2:$E$692,'Infos Relatório'!$B480,'Faturamento SP3'!$Z$2:$Z$692,'Infos Relatório'!BK$1)</f>
        <v>0</v>
      </c>
      <c r="BN480" s="14">
        <f>SUMIFS('Faturamento SP3'!$O$2:$O$692,'Faturamento SP3'!$D$2:$D$692,'Infos Relatório'!$B$406,'Faturamento SP3'!$E$2:$E$692,'Infos Relatório'!$B480,'Faturamento SP3'!$Z$2:$Z$692,'Infos Relatório'!BK$1,'Faturamento SP3'!$T$2:$T$692,"Sim")+SUMIFS('Faturamento SP3'!$P$2:$P$692,'Faturamento SP3'!$D$2:$D$692,'Infos Relatório'!$B$406,'Faturamento SP3'!$E$2:$E$692,'Infos Relatório'!$B480,'Faturamento SP3'!$Z$2:$Z$692,'Infos Relatório'!BK$1,'Faturamento SP3'!$T$2:$T$692,"Sim")</f>
        <v>0</v>
      </c>
      <c r="BO480" s="27" t="e">
        <f t="shared" si="179"/>
        <v>#DIV/0!</v>
      </c>
      <c r="BP480" s="24">
        <f>SUMIFS('Faturamento SP3'!$H$2:$H$692,'Faturamento SP3'!$D$2:$D$692,'Infos Relatório'!$B$406,'Faturamento SP3'!$E$2:$E$692,'Infos Relatório'!$B480,'Faturamento SP3'!$Z$2:$Z$692,'Infos Relatório'!BK$1)</f>
        <v>0</v>
      </c>
      <c r="BQ480" s="23">
        <f>COUNTIFS('Faturamento SP3'!$D$2:$D$692,'Infos Relatório'!$B$406,'Faturamento SP3'!$E$2:$E$692,'Infos Relatório'!$B480,'Faturamento SP3'!$Z$2:$Z$692,'Infos Relatório'!BQ$1)</f>
        <v>0</v>
      </c>
      <c r="BR480" s="13">
        <f>SUMIFS('Faturamento SP3'!$G$2:$G$692,'Faturamento SP3'!$D$2:$D$692,'Infos Relatório'!$B$406,'Faturamento SP3'!$E$2:$E$692,'Infos Relatório'!$B480,'Faturamento SP3'!$Z$2:$Z$692,'Infos Relatório'!BQ$1)</f>
        <v>0</v>
      </c>
      <c r="BS480" s="13">
        <f>SUMIFS('Faturamento SP3'!$J$2:$J$692,'Faturamento SP3'!$D$2:$D$692,'Infos Relatório'!$B$406,'Faturamento SP3'!$E$2:$E$692,'Infos Relatório'!$B480,'Faturamento SP3'!$Z$2:$Z$692,'Infos Relatório'!BQ$1)</f>
        <v>0</v>
      </c>
      <c r="BT480" s="14">
        <f>SUMIFS('Faturamento SP3'!$O$2:$O$692,'Faturamento SP3'!$D$2:$D$692,'Infos Relatório'!$B$406,'Faturamento SP3'!$E$2:$E$692,'Infos Relatório'!$B480,'Faturamento SP3'!$Z$2:$Z$692,'Infos Relatório'!BQ$1,'Faturamento SP3'!$T$2:$T$692,"Sim")+SUMIFS('Faturamento SP3'!$P$2:$P$692,'Faturamento SP3'!$D$2:$D$692,'Infos Relatório'!$B$406,'Faturamento SP3'!$E$2:$E$692,'Infos Relatório'!$B480,'Faturamento SP3'!$Z$2:$Z$692,'Infos Relatório'!BQ$1,'Faturamento SP3'!$T$2:$T$692,"Sim")</f>
        <v>0</v>
      </c>
      <c r="BU480" s="27" t="e">
        <f t="shared" si="180"/>
        <v>#DIV/0!</v>
      </c>
      <c r="BV480" s="24">
        <f>SUMIFS('Faturamento SP3'!$H$2:$H$692,'Faturamento SP3'!$D$2:$D$692,'Infos Relatório'!$B$406,'Faturamento SP3'!$E$2:$E$692,'Infos Relatório'!$B480,'Faturamento SP3'!$Z$2:$Z$692,'Infos Relatório'!BQ$1)</f>
        <v>0</v>
      </c>
    </row>
    <row r="481" spans="2:74">
      <c r="B481" s="17" t="s">
        <v>81</v>
      </c>
      <c r="C481" s="23">
        <f>COUNTIFS('Faturamento SP3'!$D$2:$D$692,'Infos Relatório'!$B$406,'Faturamento SP3'!$E$2:$E$692,'Infos Relatório'!$B481,'Faturamento SP3'!$Z$2:$Z$692,'Infos Relatório'!C$1)</f>
        <v>0</v>
      </c>
      <c r="D481" s="13">
        <f>SUMIFS('Faturamento SP3'!$G$2:$G$692,'Faturamento SP3'!$D$2:$D$692,'Infos Relatório'!$B$406,'Faturamento SP3'!$E$2:$E$692,'Infos Relatório'!$B481,'Faturamento SP3'!$Z$2:$Z$692,'Infos Relatório'!C$1)</f>
        <v>0</v>
      </c>
      <c r="E481" s="13">
        <f>SUMIFS('Faturamento SP3'!$J$2:$J$692,'Faturamento SP3'!$D$2:$D$692,'Infos Relatório'!$B$406,'Faturamento SP3'!$E$2:$E$692,'Infos Relatório'!$B481,'Faturamento SP3'!$Z$2:$Z$692,'Infos Relatório'!C$1)</f>
        <v>0</v>
      </c>
      <c r="F481" s="14">
        <f>SUMIFS('Faturamento SP3'!$O$2:$O$692,'Faturamento SP3'!$D$2:$D$692,'Infos Relatório'!$B$406,'Faturamento SP3'!$E$2:$E$692,'Infos Relatório'!$B481,'Faturamento SP3'!$Z$2:$Z$692,'Infos Relatório'!C$1,'Faturamento SP3'!$T$2:$T$692,"Sim")+SUMIFS('Faturamento SP3'!$P$2:$P$692,'Faturamento SP3'!$D$2:$D$692,'Infos Relatório'!$B$406,'Faturamento SP3'!$E$2:$E$692,'Infos Relatório'!$B481,'Faturamento SP3'!$Z$2:$Z$692,'Infos Relatório'!C$1,'Faturamento SP3'!$T$2:$T$692,"Sim")</f>
        <v>0</v>
      </c>
      <c r="G481" s="27" t="e">
        <f t="shared" si="169"/>
        <v>#DIV/0!</v>
      </c>
      <c r="H481" s="24">
        <f>SUMIFS('Faturamento SP3'!$H$2:$H$692,'Faturamento SP3'!$D$2:$D$692,'Infos Relatório'!$B$406,'Faturamento SP3'!$E$2:$E$692,'Infos Relatório'!$B481,'Faturamento SP3'!$Z$2:$Z$692,'Infos Relatório'!C$1)</f>
        <v>0</v>
      </c>
      <c r="I481" s="23">
        <f>COUNTIFS('Faturamento SP3'!$D$2:$D$692,'Infos Relatório'!$B$406,'Faturamento SP3'!$E$2:$E$692,'Infos Relatório'!$B481,'Faturamento SP3'!$Z$2:$Z$692,'Infos Relatório'!I$1)</f>
        <v>0</v>
      </c>
      <c r="J481" s="13">
        <f>SUMIFS('Faturamento SP3'!$G$2:$G$692,'Faturamento SP3'!$D$2:$D$692,'Infos Relatório'!$B$406,'Faturamento SP3'!$E$2:$E$692,'Infos Relatório'!$B481,'Faturamento SP3'!$Z$2:$Z$692,'Infos Relatório'!I$1)</f>
        <v>0</v>
      </c>
      <c r="K481" s="13">
        <f>SUMIFS('Faturamento SP3'!$J$2:$J$692,'Faturamento SP3'!$D$2:$D$692,'Infos Relatório'!$B$406,'Faturamento SP3'!$E$2:$E$692,'Infos Relatório'!$B481,'Faturamento SP3'!$Z$2:$Z$692,'Infos Relatório'!I$1)</f>
        <v>0</v>
      </c>
      <c r="L481" s="14">
        <f>SUMIFS('Faturamento SP3'!$O$2:$O$692,'Faturamento SP3'!$D$2:$D$692,'Infos Relatório'!$B$406,'Faturamento SP3'!$E$2:$E$692,'Infos Relatório'!$B481,'Faturamento SP3'!$Z$2:$Z$692,'Infos Relatório'!I$1,'Faturamento SP3'!$T$2:$T$692,"Sim")+SUMIFS('Faturamento SP3'!$P$2:$P$692,'Faturamento SP3'!$D$2:$D$692,'Infos Relatório'!$B$406,'Faturamento SP3'!$E$2:$E$692,'Infos Relatório'!$B481,'Faturamento SP3'!$Z$2:$Z$692,'Infos Relatório'!I$1,'Faturamento SP3'!$T$2:$T$692,"Sim")</f>
        <v>0</v>
      </c>
      <c r="M481" s="27" t="e">
        <f t="shared" si="170"/>
        <v>#DIV/0!</v>
      </c>
      <c r="N481" s="24">
        <f>SUMIFS('Faturamento SP3'!$H$2:$H$692,'Faturamento SP3'!$D$2:$D$692,'Infos Relatório'!$B$406,'Faturamento SP3'!$E$2:$E$692,'Infos Relatório'!$B481,'Faturamento SP3'!$Z$2:$Z$692,'Infos Relatório'!I$1)</f>
        <v>0</v>
      </c>
      <c r="O481" s="23">
        <f>COUNTIFS('Faturamento SP3'!$D$2:$D$692,'Infos Relatório'!$B$406,'Faturamento SP3'!$E$2:$E$692,'Infos Relatório'!$B481,'Faturamento SP3'!$Z$2:$Z$692,'Infos Relatório'!O$1)</f>
        <v>0</v>
      </c>
      <c r="P481" s="13">
        <f>SUMIFS('Faturamento SP3'!$G$2:$G$692,'Faturamento SP3'!$D$2:$D$692,'Infos Relatório'!$B$406,'Faturamento SP3'!$E$2:$E$692,'Infos Relatório'!$B481,'Faturamento SP3'!$Z$2:$Z$692,'Infos Relatório'!O$1)</f>
        <v>0</v>
      </c>
      <c r="Q481" s="13">
        <f>SUMIFS('Faturamento SP3'!$J$2:$J$692,'Faturamento SP3'!$D$2:$D$692,'Infos Relatório'!$B$406,'Faturamento SP3'!$E$2:$E$692,'Infos Relatório'!$B481,'Faturamento SP3'!$Z$2:$Z$692,'Infos Relatório'!O$1)</f>
        <v>0</v>
      </c>
      <c r="R481" s="14">
        <f>SUMIFS('Faturamento SP3'!$O$2:$O$692,'Faturamento SP3'!$D$2:$D$692,'Infos Relatório'!$B$406,'Faturamento SP3'!$E$2:$E$692,'Infos Relatório'!$B481,'Faturamento SP3'!$Z$2:$Z$692,'Infos Relatório'!O$1,'Faturamento SP3'!$T$2:$T$692,"Sim")+SUMIFS('Faturamento SP3'!$P$2:$P$692,'Faturamento SP3'!$D$2:$D$692,'Infos Relatório'!$B$406,'Faturamento SP3'!$E$2:$E$692,'Infos Relatório'!$B481,'Faturamento SP3'!$Z$2:$Z$692,'Infos Relatório'!O$1,'Faturamento SP3'!$T$2:$T$692,"Sim")</f>
        <v>0</v>
      </c>
      <c r="S481" s="27" t="e">
        <f t="shared" si="171"/>
        <v>#DIV/0!</v>
      </c>
      <c r="T481" s="24">
        <f>SUMIFS('Faturamento SP3'!$H$2:$H$692,'Faturamento SP3'!$D$2:$D$692,'Infos Relatório'!$B$406,'Faturamento SP3'!$E$2:$E$692,'Infos Relatório'!$B481,'Faturamento SP3'!$Z$2:$Z$692,'Infos Relatório'!O$1)</f>
        <v>0</v>
      </c>
      <c r="U481" s="23">
        <f>COUNTIFS('Faturamento SP3'!$D$2:$D$692,'Infos Relatório'!$B$406,'Faturamento SP3'!$E$2:$E$692,'Infos Relatório'!$B481,'Faturamento SP3'!$Z$2:$Z$692,'Infos Relatório'!U$1)</f>
        <v>0</v>
      </c>
      <c r="V481" s="13">
        <f>SUMIFS('Faturamento SP3'!$G$2:$G$692,'Faturamento SP3'!$D$2:$D$692,'Infos Relatório'!$B$406,'Faturamento SP3'!$E$2:$E$692,'Infos Relatório'!$B481,'Faturamento SP3'!$Z$2:$Z$692,'Infos Relatório'!U$1)</f>
        <v>0</v>
      </c>
      <c r="W481" s="13">
        <f>SUMIFS('Faturamento SP3'!$J$2:$J$692,'Faturamento SP3'!$D$2:$D$692,'Infos Relatório'!$B$406,'Faturamento SP3'!$E$2:$E$692,'Infos Relatório'!$B481,'Faturamento SP3'!$Z$2:$Z$692,'Infos Relatório'!U$1)</f>
        <v>0</v>
      </c>
      <c r="X481" s="14">
        <f>SUMIFS('Faturamento SP3'!$O$2:$O$692,'Faturamento SP3'!$D$2:$D$692,'Infos Relatório'!$B$406,'Faturamento SP3'!$E$2:$E$692,'Infos Relatório'!$B481,'Faturamento SP3'!$Z$2:$Z$692,'Infos Relatório'!U$1,'Faturamento SP3'!$T$2:$T$692,"Sim")+SUMIFS('Faturamento SP3'!$P$2:$P$692,'Faturamento SP3'!$D$2:$D$692,'Infos Relatório'!$B$406,'Faturamento SP3'!$E$2:$E$692,'Infos Relatório'!$B481,'Faturamento SP3'!$Z$2:$Z$692,'Infos Relatório'!U$1,'Faturamento SP3'!$T$2:$T$692,"Sim")</f>
        <v>0</v>
      </c>
      <c r="Y481" s="27" t="e">
        <f t="shared" si="172"/>
        <v>#DIV/0!</v>
      </c>
      <c r="Z481" s="24">
        <f>SUMIFS('Faturamento SP3'!$H$2:$H$692,'Faturamento SP3'!$D$2:$D$692,'Infos Relatório'!$B$406,'Faturamento SP3'!$E$2:$E$692,'Infos Relatório'!$B481,'Faturamento SP3'!$Z$2:$Z$692,'Infos Relatório'!U$1)</f>
        <v>0</v>
      </c>
      <c r="AA481" s="23">
        <f>COUNTIFS('Faturamento SP3'!$D$2:$D$692,'Infos Relatório'!$B$406,'Faturamento SP3'!$E$2:$E$692,'Infos Relatório'!$B481,'Faturamento SP3'!$Z$2:$Z$692,'Infos Relatório'!AA$1)</f>
        <v>0</v>
      </c>
      <c r="AB481" s="13">
        <f>SUMIFS('Faturamento SP3'!$G$2:$G$692,'Faturamento SP3'!$D$2:$D$692,'Infos Relatório'!$B$406,'Faturamento SP3'!$E$2:$E$692,'Infos Relatório'!$B481,'Faturamento SP3'!$Z$2:$Z$692,'Infos Relatório'!AA$1)</f>
        <v>0</v>
      </c>
      <c r="AC481" s="13">
        <f>SUMIFS('Faturamento SP3'!$J$2:$J$692,'Faturamento SP3'!$D$2:$D$692,'Infos Relatório'!$B$406,'Faturamento SP3'!$E$2:$E$692,'Infos Relatório'!$B481,'Faturamento SP3'!$Z$2:$Z$692,'Infos Relatório'!AA$1)</f>
        <v>0</v>
      </c>
      <c r="AD481" s="14">
        <f>SUMIFS('Faturamento SP3'!$O$2:$O$692,'Faturamento SP3'!$D$2:$D$692,'Infos Relatório'!$B$406,'Faturamento SP3'!$E$2:$E$692,'Infos Relatório'!$B481,'Faturamento SP3'!$Z$2:$Z$692,'Infos Relatório'!AA$1,'Faturamento SP3'!$T$2:$T$692,"Sim")+SUMIFS('Faturamento SP3'!$P$2:$P$692,'Faturamento SP3'!$D$2:$D$692,'Infos Relatório'!$B$406,'Faturamento SP3'!$E$2:$E$692,'Infos Relatório'!$B481,'Faturamento SP3'!$Z$2:$Z$692,'Infos Relatório'!AA$1,'Faturamento SP3'!$T$2:$T$692,"Sim")</f>
        <v>0</v>
      </c>
      <c r="AE481" s="27" t="e">
        <f t="shared" si="173"/>
        <v>#DIV/0!</v>
      </c>
      <c r="AF481" s="24">
        <f>SUMIFS('Faturamento SP3'!$H$2:$H$692,'Faturamento SP3'!$D$2:$D$692,'Infos Relatório'!$B$406,'Faturamento SP3'!$E$2:$E$692,'Infos Relatório'!$B481,'Faturamento SP3'!$Z$2:$Z$692,'Infos Relatório'!AA$1)</f>
        <v>0</v>
      </c>
      <c r="AG481" s="23">
        <f>COUNTIFS('Faturamento SP3'!$D$2:$D$692,'Infos Relatório'!$B$406,'Faturamento SP3'!$E$2:$E$692,'Infos Relatório'!$B481,'Faturamento SP3'!$Z$2:$Z$692,'Infos Relatório'!AG$1)</f>
        <v>0</v>
      </c>
      <c r="AH481" s="13">
        <f>SUMIFS('Faturamento SP3'!$G$2:$G$692,'Faturamento SP3'!$D$2:$D$692,'Infos Relatório'!$B$406,'Faturamento SP3'!$E$2:$E$692,'Infos Relatório'!$B481,'Faturamento SP3'!$Z$2:$Z$692,'Infos Relatório'!AG$1)</f>
        <v>0</v>
      </c>
      <c r="AI481" s="13">
        <f>SUMIFS('Faturamento SP3'!$J$2:$J$692,'Faturamento SP3'!$D$2:$D$692,'Infos Relatório'!$B$406,'Faturamento SP3'!$E$2:$E$692,'Infos Relatório'!$B481,'Faturamento SP3'!$Z$2:$Z$692,'Infos Relatório'!AG$1)</f>
        <v>0</v>
      </c>
      <c r="AJ481" s="14">
        <f>SUMIFS('Faturamento SP3'!$O$2:$O$692,'Faturamento SP3'!$D$2:$D$692,'Infos Relatório'!$B$406,'Faturamento SP3'!$E$2:$E$692,'Infos Relatório'!$B481,'Faturamento SP3'!$Z$2:$Z$692,'Infos Relatório'!AG$1,'Faturamento SP3'!$T$2:$T$692,"Sim")+SUMIFS('Faturamento SP3'!$P$2:$P$692,'Faturamento SP3'!$D$2:$D$692,'Infos Relatório'!$B$406,'Faturamento SP3'!$E$2:$E$692,'Infos Relatório'!$B481,'Faturamento SP3'!$Z$2:$Z$692,'Infos Relatório'!AG$1,'Faturamento SP3'!$T$2:$T$692,"Sim")</f>
        <v>0</v>
      </c>
      <c r="AK481" s="27" t="e">
        <f t="shared" si="174"/>
        <v>#DIV/0!</v>
      </c>
      <c r="AL481" s="24">
        <f>SUMIFS('Faturamento SP3'!$H$2:$H$692,'Faturamento SP3'!$D$2:$D$692,'Infos Relatório'!$B$406,'Faturamento SP3'!$E$2:$E$692,'Infos Relatório'!$B481,'Faturamento SP3'!$Z$2:$Z$692,'Infos Relatório'!AG$1)</f>
        <v>0</v>
      </c>
      <c r="AM481" s="23">
        <f>COUNTIFS('Faturamento SP3'!$D$2:$D$692,'Infos Relatório'!$B$406,'Faturamento SP3'!$E$2:$E$692,'Infos Relatório'!$B481,'Faturamento SP3'!$Z$2:$Z$692,'Infos Relatório'!AM$1)</f>
        <v>0</v>
      </c>
      <c r="AN481" s="13">
        <f>SUMIFS('Faturamento SP3'!$G$2:$G$692,'Faturamento SP3'!$D$2:$D$692,'Infos Relatório'!$B$406,'Faturamento SP3'!$E$2:$E$692,'Infos Relatório'!$B481,'Faturamento SP3'!$Z$2:$Z$692,'Infos Relatório'!AM$1)</f>
        <v>0</v>
      </c>
      <c r="AO481" s="13">
        <f>SUMIFS('Faturamento SP3'!$J$2:$J$692,'Faturamento SP3'!$D$2:$D$692,'Infos Relatório'!$B$406,'Faturamento SP3'!$E$2:$E$692,'Infos Relatório'!$B481,'Faturamento SP3'!$Z$2:$Z$692,'Infos Relatório'!AM$1)</f>
        <v>0</v>
      </c>
      <c r="AP481" s="14">
        <f>SUMIFS('Faturamento SP3'!$O$2:$O$692,'Faturamento SP3'!$D$2:$D$692,'Infos Relatório'!$B$406,'Faturamento SP3'!$E$2:$E$692,'Infos Relatório'!$B481,'Faturamento SP3'!$Z$2:$Z$692,'Infos Relatório'!AM$1,'Faturamento SP3'!$T$2:$T$692,"Sim")+SUMIFS('Faturamento SP3'!$P$2:$P$692,'Faturamento SP3'!$D$2:$D$692,'Infos Relatório'!$B$406,'Faturamento SP3'!$E$2:$E$692,'Infos Relatório'!$B481,'Faturamento SP3'!$Z$2:$Z$692,'Infos Relatório'!AM$1,'Faturamento SP3'!$T$2:$T$692,"Sim")</f>
        <v>0</v>
      </c>
      <c r="AQ481" s="27" t="e">
        <f t="shared" si="175"/>
        <v>#DIV/0!</v>
      </c>
      <c r="AR481" s="24">
        <f>SUMIFS('Faturamento SP3'!$H$2:$H$692,'Faturamento SP3'!$D$2:$D$692,'Infos Relatório'!$B$406,'Faturamento SP3'!$E$2:$E$692,'Infos Relatório'!$B481,'Faturamento SP3'!$Z$2:$Z$692,'Infos Relatório'!AM$1)</f>
        <v>0</v>
      </c>
      <c r="AS481" s="23">
        <f>COUNTIFS('Faturamento SP3'!$D$2:$D$692,'Infos Relatório'!$B$406,'Faturamento SP3'!$E$2:$E$692,'Infos Relatório'!$B481,'Faturamento SP3'!$Z$2:$Z$692,'Infos Relatório'!AS$1)</f>
        <v>0</v>
      </c>
      <c r="AT481" s="13">
        <f>SUMIFS('Faturamento SP3'!$G$2:$G$692,'Faturamento SP3'!$D$2:$D$692,'Infos Relatório'!$B$406,'Faturamento SP3'!$E$2:$E$692,'Infos Relatório'!$B481,'Faturamento SP3'!$Z$2:$Z$692,'Infos Relatório'!AS$1)</f>
        <v>0</v>
      </c>
      <c r="AU481" s="13">
        <f>SUMIFS('Faturamento SP3'!$J$2:$J$692,'Faturamento SP3'!$D$2:$D$692,'Infos Relatório'!$B$406,'Faturamento SP3'!$E$2:$E$692,'Infos Relatório'!$B481,'Faturamento SP3'!$Z$2:$Z$692,'Infos Relatório'!AS$1)</f>
        <v>0</v>
      </c>
      <c r="AV481" s="14">
        <f>SUMIFS('Faturamento SP3'!$O$2:$O$692,'Faturamento SP3'!$D$2:$D$692,'Infos Relatório'!$B$406,'Faturamento SP3'!$E$2:$E$692,'Infos Relatório'!$B481,'Faturamento SP3'!$Z$2:$Z$692,'Infos Relatório'!AS$1,'Faturamento SP3'!$T$2:$T$692,"Sim")+SUMIFS('Faturamento SP3'!$P$2:$P$692,'Faturamento SP3'!$D$2:$D$692,'Infos Relatório'!$B$406,'Faturamento SP3'!$E$2:$E$692,'Infos Relatório'!$B481,'Faturamento SP3'!$Z$2:$Z$692,'Infos Relatório'!AS$1,'Faturamento SP3'!$T$2:$T$692,"Sim")</f>
        <v>0</v>
      </c>
      <c r="AW481" s="27" t="e">
        <f t="shared" si="176"/>
        <v>#DIV/0!</v>
      </c>
      <c r="AX481" s="24">
        <f>SUMIFS('Faturamento SP3'!$H$2:$H$692,'Faturamento SP3'!$D$2:$D$692,'Infos Relatório'!$B$406,'Faturamento SP3'!$E$2:$E$692,'Infos Relatório'!$B481,'Faturamento SP3'!$Z$2:$Z$692,'Infos Relatório'!AS$1)</f>
        <v>0</v>
      </c>
      <c r="AY481" s="23">
        <f>COUNTIFS('Faturamento SP3'!$D$2:$D$692,'Infos Relatório'!$B$406,'Faturamento SP3'!$E$2:$E$692,'Infos Relatório'!$B481,'Faturamento SP3'!$Z$2:$Z$692,'Infos Relatório'!AY$1)</f>
        <v>0</v>
      </c>
      <c r="AZ481" s="13">
        <f>SUMIFS('Faturamento SP3'!$G$2:$G$692,'Faturamento SP3'!$D$2:$D$692,'Infos Relatório'!$B$406,'Faturamento SP3'!$E$2:$E$692,'Infos Relatório'!$B481,'Faturamento SP3'!$Z$2:$Z$692,'Infos Relatório'!AY$1)</f>
        <v>0</v>
      </c>
      <c r="BA481" s="13">
        <f>SUMIFS('Faturamento SP3'!$J$2:$J$692,'Faturamento SP3'!$D$2:$D$692,'Infos Relatório'!$B$406,'Faturamento SP3'!$E$2:$E$692,'Infos Relatório'!$B481,'Faturamento SP3'!$Z$2:$Z$692,'Infos Relatório'!AY$1)</f>
        <v>0</v>
      </c>
      <c r="BB481" s="14">
        <f>SUMIFS('Faturamento SP3'!$O$2:$O$692,'Faturamento SP3'!$D$2:$D$692,'Infos Relatório'!$B$406,'Faturamento SP3'!$E$2:$E$692,'Infos Relatório'!$B481,'Faturamento SP3'!$Z$2:$Z$692,'Infos Relatório'!AY$1,'Faturamento SP3'!$T$2:$T$692,"Sim")+SUMIFS('Faturamento SP3'!$P$2:$P$692,'Faturamento SP3'!$D$2:$D$692,'Infos Relatório'!$B$406,'Faturamento SP3'!$E$2:$E$692,'Infos Relatório'!$B481,'Faturamento SP3'!$Z$2:$Z$692,'Infos Relatório'!AY$1,'Faturamento SP3'!$T$2:$T$692,"Sim")</f>
        <v>0</v>
      </c>
      <c r="BC481" s="27" t="e">
        <f t="shared" si="177"/>
        <v>#DIV/0!</v>
      </c>
      <c r="BD481" s="24">
        <f>SUMIFS('Faturamento SP3'!$H$2:$H$692,'Faturamento SP3'!$D$2:$D$692,'Infos Relatório'!$B$406,'Faturamento SP3'!$E$2:$E$692,'Infos Relatório'!$B481,'Faturamento SP3'!$Z$2:$Z$692,'Infos Relatório'!AY$1)</f>
        <v>0</v>
      </c>
      <c r="BE481" s="23">
        <f>COUNTIFS('Faturamento SP3'!$D$2:$D$692,'Infos Relatório'!$B$406,'Faturamento SP3'!$E$2:$E$692,'Infos Relatório'!$B481,'Faturamento SP3'!$Z$2:$Z$692,'Infos Relatório'!BE$1)</f>
        <v>0</v>
      </c>
      <c r="BF481" s="13">
        <f>SUMIFS('Faturamento SP3'!$G$2:$G$692,'Faturamento SP3'!$D$2:$D$692,'Infos Relatório'!$B$406,'Faturamento SP3'!$E$2:$E$692,'Infos Relatório'!$B481,'Faturamento SP3'!$Z$2:$Z$692,'Infos Relatório'!BE$1)</f>
        <v>0</v>
      </c>
      <c r="BG481" s="13">
        <f>SUMIFS('Faturamento SP3'!$J$2:$J$692,'Faturamento SP3'!$D$2:$D$692,'Infos Relatório'!$B$406,'Faturamento SP3'!$E$2:$E$692,'Infos Relatório'!$B481,'Faturamento SP3'!$Z$2:$Z$692,'Infos Relatório'!BE$1)</f>
        <v>0</v>
      </c>
      <c r="BH481" s="14">
        <f>SUMIFS('Faturamento SP3'!$O$2:$O$692,'Faturamento SP3'!$D$2:$D$692,'Infos Relatório'!$B$406,'Faturamento SP3'!$E$2:$E$692,'Infos Relatório'!$B481,'Faturamento SP3'!$Z$2:$Z$692,'Infos Relatório'!BE$1,'Faturamento SP3'!$T$2:$T$692,"Sim")+SUMIFS('Faturamento SP3'!$P$2:$P$692,'Faturamento SP3'!$D$2:$D$692,'Infos Relatório'!$B$406,'Faturamento SP3'!$E$2:$E$692,'Infos Relatório'!$B481,'Faturamento SP3'!$Z$2:$Z$692,'Infos Relatório'!BE$1,'Faturamento SP3'!$T$2:$T$692,"Sim")</f>
        <v>0</v>
      </c>
      <c r="BI481" s="27" t="e">
        <f t="shared" si="178"/>
        <v>#DIV/0!</v>
      </c>
      <c r="BJ481" s="24">
        <f>SUMIFS('Faturamento SP3'!$H$2:$H$692,'Faturamento SP3'!$D$2:$D$692,'Infos Relatório'!$B$406,'Faturamento SP3'!$E$2:$E$692,'Infos Relatório'!$B481,'Faturamento SP3'!$Z$2:$Z$692,'Infos Relatório'!BE$1)</f>
        <v>0</v>
      </c>
      <c r="BK481" s="23">
        <f>COUNTIFS('Faturamento SP3'!$D$2:$D$692,'Infos Relatório'!$B$406,'Faturamento SP3'!$E$2:$E$692,'Infos Relatório'!$B481,'Faturamento SP3'!$Z$2:$Z$692,'Infos Relatório'!BK$1)</f>
        <v>0</v>
      </c>
      <c r="BL481" s="13">
        <f>SUMIFS('Faturamento SP3'!$G$2:$G$692,'Faturamento SP3'!$D$2:$D$692,'Infos Relatório'!$B$406,'Faturamento SP3'!$E$2:$E$692,'Infos Relatório'!$B481,'Faturamento SP3'!$Z$2:$Z$692,'Infos Relatório'!BK$1)</f>
        <v>0</v>
      </c>
      <c r="BM481" s="13">
        <f>SUMIFS('Faturamento SP3'!$J$2:$J$692,'Faturamento SP3'!$D$2:$D$692,'Infos Relatório'!$B$406,'Faturamento SP3'!$E$2:$E$692,'Infos Relatório'!$B481,'Faturamento SP3'!$Z$2:$Z$692,'Infos Relatório'!BK$1)</f>
        <v>0</v>
      </c>
      <c r="BN481" s="14">
        <f>SUMIFS('Faturamento SP3'!$O$2:$O$692,'Faturamento SP3'!$D$2:$D$692,'Infos Relatório'!$B$406,'Faturamento SP3'!$E$2:$E$692,'Infos Relatório'!$B481,'Faturamento SP3'!$Z$2:$Z$692,'Infos Relatório'!BK$1,'Faturamento SP3'!$T$2:$T$692,"Sim")+SUMIFS('Faturamento SP3'!$P$2:$P$692,'Faturamento SP3'!$D$2:$D$692,'Infos Relatório'!$B$406,'Faturamento SP3'!$E$2:$E$692,'Infos Relatório'!$B481,'Faturamento SP3'!$Z$2:$Z$692,'Infos Relatório'!BK$1,'Faturamento SP3'!$T$2:$T$692,"Sim")</f>
        <v>0</v>
      </c>
      <c r="BO481" s="27" t="e">
        <f t="shared" si="179"/>
        <v>#DIV/0!</v>
      </c>
      <c r="BP481" s="24">
        <f>SUMIFS('Faturamento SP3'!$H$2:$H$692,'Faturamento SP3'!$D$2:$D$692,'Infos Relatório'!$B$406,'Faturamento SP3'!$E$2:$E$692,'Infos Relatório'!$B481,'Faturamento SP3'!$Z$2:$Z$692,'Infos Relatório'!BK$1)</f>
        <v>0</v>
      </c>
      <c r="BQ481" s="23">
        <f>COUNTIFS('Faturamento SP3'!$D$2:$D$692,'Infos Relatório'!$B$406,'Faturamento SP3'!$E$2:$E$692,'Infos Relatório'!$B481,'Faturamento SP3'!$Z$2:$Z$692,'Infos Relatório'!BQ$1)</f>
        <v>0</v>
      </c>
      <c r="BR481" s="13">
        <f>SUMIFS('Faturamento SP3'!$G$2:$G$692,'Faturamento SP3'!$D$2:$D$692,'Infos Relatório'!$B$406,'Faturamento SP3'!$E$2:$E$692,'Infos Relatório'!$B481,'Faturamento SP3'!$Z$2:$Z$692,'Infos Relatório'!BQ$1)</f>
        <v>0</v>
      </c>
      <c r="BS481" s="13">
        <f>SUMIFS('Faturamento SP3'!$J$2:$J$692,'Faturamento SP3'!$D$2:$D$692,'Infos Relatório'!$B$406,'Faturamento SP3'!$E$2:$E$692,'Infos Relatório'!$B481,'Faturamento SP3'!$Z$2:$Z$692,'Infos Relatório'!BQ$1)</f>
        <v>0</v>
      </c>
      <c r="BT481" s="14">
        <f>SUMIFS('Faturamento SP3'!$O$2:$O$692,'Faturamento SP3'!$D$2:$D$692,'Infos Relatório'!$B$406,'Faturamento SP3'!$E$2:$E$692,'Infos Relatório'!$B481,'Faturamento SP3'!$Z$2:$Z$692,'Infos Relatório'!BQ$1,'Faturamento SP3'!$T$2:$T$692,"Sim")+SUMIFS('Faturamento SP3'!$P$2:$P$692,'Faturamento SP3'!$D$2:$D$692,'Infos Relatório'!$B$406,'Faturamento SP3'!$E$2:$E$692,'Infos Relatório'!$B481,'Faturamento SP3'!$Z$2:$Z$692,'Infos Relatório'!BQ$1,'Faturamento SP3'!$T$2:$T$692,"Sim")</f>
        <v>0</v>
      </c>
      <c r="BU481" s="27" t="e">
        <f t="shared" si="180"/>
        <v>#DIV/0!</v>
      </c>
      <c r="BV481" s="24">
        <f>SUMIFS('Faturamento SP3'!$H$2:$H$692,'Faturamento SP3'!$D$2:$D$692,'Infos Relatório'!$B$406,'Faturamento SP3'!$E$2:$E$692,'Infos Relatório'!$B481,'Faturamento SP3'!$Z$2:$Z$692,'Infos Relatório'!BQ$1)</f>
        <v>0</v>
      </c>
    </row>
    <row r="482" spans="2:74">
      <c r="B482" s="17" t="s">
        <v>82</v>
      </c>
      <c r="C482" s="23">
        <f>COUNTIFS('Faturamento SP3'!$D$2:$D$692,'Infos Relatório'!$B$406,'Faturamento SP3'!$E$2:$E$692,'Infos Relatório'!$B482,'Faturamento SP3'!$Z$2:$Z$692,'Infos Relatório'!C$1)</f>
        <v>0</v>
      </c>
      <c r="D482" s="13">
        <f>SUMIFS('Faturamento SP3'!$G$2:$G$692,'Faturamento SP3'!$D$2:$D$692,'Infos Relatório'!$B$406,'Faturamento SP3'!$E$2:$E$692,'Infos Relatório'!$B482,'Faturamento SP3'!$Z$2:$Z$692,'Infos Relatório'!C$1)</f>
        <v>0</v>
      </c>
      <c r="E482" s="13">
        <f>SUMIFS('Faturamento SP3'!$J$2:$J$692,'Faturamento SP3'!$D$2:$D$692,'Infos Relatório'!$B$406,'Faturamento SP3'!$E$2:$E$692,'Infos Relatório'!$B482,'Faturamento SP3'!$Z$2:$Z$692,'Infos Relatório'!C$1)</f>
        <v>0</v>
      </c>
      <c r="F482" s="14">
        <f>SUMIFS('Faturamento SP3'!$O$2:$O$692,'Faturamento SP3'!$D$2:$D$692,'Infos Relatório'!$B$406,'Faturamento SP3'!$E$2:$E$692,'Infos Relatório'!$B482,'Faturamento SP3'!$Z$2:$Z$692,'Infos Relatório'!C$1,'Faturamento SP3'!$T$2:$T$692,"Sim")+SUMIFS('Faturamento SP3'!$P$2:$P$692,'Faturamento SP3'!$D$2:$D$692,'Infos Relatório'!$B$406,'Faturamento SP3'!$E$2:$E$692,'Infos Relatório'!$B482,'Faturamento SP3'!$Z$2:$Z$692,'Infos Relatório'!C$1,'Faturamento SP3'!$T$2:$T$692,"Sim")</f>
        <v>0</v>
      </c>
      <c r="G482" s="27" t="e">
        <f t="shared" si="169"/>
        <v>#DIV/0!</v>
      </c>
      <c r="H482" s="24">
        <f>SUMIFS('Faturamento SP3'!$H$2:$H$692,'Faturamento SP3'!$D$2:$D$692,'Infos Relatório'!$B$406,'Faturamento SP3'!$E$2:$E$692,'Infos Relatório'!$B482,'Faturamento SP3'!$Z$2:$Z$692,'Infos Relatório'!C$1)</f>
        <v>0</v>
      </c>
      <c r="I482" s="23">
        <f>COUNTIFS('Faturamento SP3'!$D$2:$D$692,'Infos Relatório'!$B$406,'Faturamento SP3'!$E$2:$E$692,'Infos Relatório'!$B482,'Faturamento SP3'!$Z$2:$Z$692,'Infos Relatório'!I$1)</f>
        <v>0</v>
      </c>
      <c r="J482" s="13">
        <f>SUMIFS('Faturamento SP3'!$G$2:$G$692,'Faturamento SP3'!$D$2:$D$692,'Infos Relatório'!$B$406,'Faturamento SP3'!$E$2:$E$692,'Infos Relatório'!$B482,'Faturamento SP3'!$Z$2:$Z$692,'Infos Relatório'!I$1)</f>
        <v>0</v>
      </c>
      <c r="K482" s="13">
        <f>SUMIFS('Faturamento SP3'!$J$2:$J$692,'Faturamento SP3'!$D$2:$D$692,'Infos Relatório'!$B$406,'Faturamento SP3'!$E$2:$E$692,'Infos Relatório'!$B482,'Faturamento SP3'!$Z$2:$Z$692,'Infos Relatório'!I$1)</f>
        <v>0</v>
      </c>
      <c r="L482" s="14">
        <f>SUMIFS('Faturamento SP3'!$O$2:$O$692,'Faturamento SP3'!$D$2:$D$692,'Infos Relatório'!$B$406,'Faturamento SP3'!$E$2:$E$692,'Infos Relatório'!$B482,'Faturamento SP3'!$Z$2:$Z$692,'Infos Relatório'!I$1,'Faturamento SP3'!$T$2:$T$692,"Sim")+SUMIFS('Faturamento SP3'!$P$2:$P$692,'Faturamento SP3'!$D$2:$D$692,'Infos Relatório'!$B$406,'Faturamento SP3'!$E$2:$E$692,'Infos Relatório'!$B482,'Faturamento SP3'!$Z$2:$Z$692,'Infos Relatório'!I$1,'Faturamento SP3'!$T$2:$T$692,"Sim")</f>
        <v>0</v>
      </c>
      <c r="M482" s="27" t="e">
        <f t="shared" si="170"/>
        <v>#DIV/0!</v>
      </c>
      <c r="N482" s="24">
        <f>SUMIFS('Faturamento SP3'!$H$2:$H$692,'Faturamento SP3'!$D$2:$D$692,'Infos Relatório'!$B$406,'Faturamento SP3'!$E$2:$E$692,'Infos Relatório'!$B482,'Faturamento SP3'!$Z$2:$Z$692,'Infos Relatório'!I$1)</f>
        <v>0</v>
      </c>
      <c r="O482" s="23">
        <f>COUNTIFS('Faturamento SP3'!$D$2:$D$692,'Infos Relatório'!$B$406,'Faturamento SP3'!$E$2:$E$692,'Infos Relatório'!$B482,'Faturamento SP3'!$Z$2:$Z$692,'Infos Relatório'!O$1)</f>
        <v>0</v>
      </c>
      <c r="P482" s="13">
        <f>SUMIFS('Faturamento SP3'!$G$2:$G$692,'Faturamento SP3'!$D$2:$D$692,'Infos Relatório'!$B$406,'Faturamento SP3'!$E$2:$E$692,'Infos Relatório'!$B482,'Faturamento SP3'!$Z$2:$Z$692,'Infos Relatório'!O$1)</f>
        <v>0</v>
      </c>
      <c r="Q482" s="13">
        <f>SUMIFS('Faturamento SP3'!$J$2:$J$692,'Faturamento SP3'!$D$2:$D$692,'Infos Relatório'!$B$406,'Faturamento SP3'!$E$2:$E$692,'Infos Relatório'!$B482,'Faturamento SP3'!$Z$2:$Z$692,'Infos Relatório'!O$1)</f>
        <v>0</v>
      </c>
      <c r="R482" s="14">
        <f>SUMIFS('Faturamento SP3'!$O$2:$O$692,'Faturamento SP3'!$D$2:$D$692,'Infos Relatório'!$B$406,'Faturamento SP3'!$E$2:$E$692,'Infos Relatório'!$B482,'Faturamento SP3'!$Z$2:$Z$692,'Infos Relatório'!O$1,'Faturamento SP3'!$T$2:$T$692,"Sim")+SUMIFS('Faturamento SP3'!$P$2:$P$692,'Faturamento SP3'!$D$2:$D$692,'Infos Relatório'!$B$406,'Faturamento SP3'!$E$2:$E$692,'Infos Relatório'!$B482,'Faturamento SP3'!$Z$2:$Z$692,'Infos Relatório'!O$1,'Faturamento SP3'!$T$2:$T$692,"Sim")</f>
        <v>0</v>
      </c>
      <c r="S482" s="27" t="e">
        <f t="shared" si="171"/>
        <v>#DIV/0!</v>
      </c>
      <c r="T482" s="24">
        <f>SUMIFS('Faturamento SP3'!$H$2:$H$692,'Faturamento SP3'!$D$2:$D$692,'Infos Relatório'!$B$406,'Faturamento SP3'!$E$2:$E$692,'Infos Relatório'!$B482,'Faturamento SP3'!$Z$2:$Z$692,'Infos Relatório'!O$1)</f>
        <v>0</v>
      </c>
      <c r="U482" s="23">
        <f>COUNTIFS('Faturamento SP3'!$D$2:$D$692,'Infos Relatório'!$B$406,'Faturamento SP3'!$E$2:$E$692,'Infos Relatório'!$B482,'Faturamento SP3'!$Z$2:$Z$692,'Infos Relatório'!U$1)</f>
        <v>0</v>
      </c>
      <c r="V482" s="13">
        <f>SUMIFS('Faturamento SP3'!$G$2:$G$692,'Faturamento SP3'!$D$2:$D$692,'Infos Relatório'!$B$406,'Faturamento SP3'!$E$2:$E$692,'Infos Relatório'!$B482,'Faturamento SP3'!$Z$2:$Z$692,'Infos Relatório'!U$1)</f>
        <v>0</v>
      </c>
      <c r="W482" s="13">
        <f>SUMIFS('Faturamento SP3'!$J$2:$J$692,'Faturamento SP3'!$D$2:$D$692,'Infos Relatório'!$B$406,'Faturamento SP3'!$E$2:$E$692,'Infos Relatório'!$B482,'Faturamento SP3'!$Z$2:$Z$692,'Infos Relatório'!U$1)</f>
        <v>0</v>
      </c>
      <c r="X482" s="14">
        <f>SUMIFS('Faturamento SP3'!$O$2:$O$692,'Faturamento SP3'!$D$2:$D$692,'Infos Relatório'!$B$406,'Faturamento SP3'!$E$2:$E$692,'Infos Relatório'!$B482,'Faturamento SP3'!$Z$2:$Z$692,'Infos Relatório'!U$1,'Faturamento SP3'!$T$2:$T$692,"Sim")+SUMIFS('Faturamento SP3'!$P$2:$P$692,'Faturamento SP3'!$D$2:$D$692,'Infos Relatório'!$B$406,'Faturamento SP3'!$E$2:$E$692,'Infos Relatório'!$B482,'Faturamento SP3'!$Z$2:$Z$692,'Infos Relatório'!U$1,'Faturamento SP3'!$T$2:$T$692,"Sim")</f>
        <v>0</v>
      </c>
      <c r="Y482" s="27" t="e">
        <f t="shared" si="172"/>
        <v>#DIV/0!</v>
      </c>
      <c r="Z482" s="24">
        <f>SUMIFS('Faturamento SP3'!$H$2:$H$692,'Faturamento SP3'!$D$2:$D$692,'Infos Relatório'!$B$406,'Faturamento SP3'!$E$2:$E$692,'Infos Relatório'!$B482,'Faturamento SP3'!$Z$2:$Z$692,'Infos Relatório'!U$1)</f>
        <v>0</v>
      </c>
      <c r="AA482" s="23">
        <f>COUNTIFS('Faturamento SP3'!$D$2:$D$692,'Infos Relatório'!$B$406,'Faturamento SP3'!$E$2:$E$692,'Infos Relatório'!$B482,'Faturamento SP3'!$Z$2:$Z$692,'Infos Relatório'!AA$1)</f>
        <v>0</v>
      </c>
      <c r="AB482" s="13">
        <f>SUMIFS('Faturamento SP3'!$G$2:$G$692,'Faturamento SP3'!$D$2:$D$692,'Infos Relatório'!$B$406,'Faturamento SP3'!$E$2:$E$692,'Infos Relatório'!$B482,'Faturamento SP3'!$Z$2:$Z$692,'Infos Relatório'!AA$1)</f>
        <v>0</v>
      </c>
      <c r="AC482" s="13">
        <f>SUMIFS('Faturamento SP3'!$J$2:$J$692,'Faturamento SP3'!$D$2:$D$692,'Infos Relatório'!$B$406,'Faturamento SP3'!$E$2:$E$692,'Infos Relatório'!$B482,'Faturamento SP3'!$Z$2:$Z$692,'Infos Relatório'!AA$1)</f>
        <v>0</v>
      </c>
      <c r="AD482" s="14">
        <f>SUMIFS('Faturamento SP3'!$O$2:$O$692,'Faturamento SP3'!$D$2:$D$692,'Infos Relatório'!$B$406,'Faturamento SP3'!$E$2:$E$692,'Infos Relatório'!$B482,'Faturamento SP3'!$Z$2:$Z$692,'Infos Relatório'!AA$1,'Faturamento SP3'!$T$2:$T$692,"Sim")+SUMIFS('Faturamento SP3'!$P$2:$P$692,'Faturamento SP3'!$D$2:$D$692,'Infos Relatório'!$B$406,'Faturamento SP3'!$E$2:$E$692,'Infos Relatório'!$B482,'Faturamento SP3'!$Z$2:$Z$692,'Infos Relatório'!AA$1,'Faturamento SP3'!$T$2:$T$692,"Sim")</f>
        <v>0</v>
      </c>
      <c r="AE482" s="27" t="e">
        <f t="shared" si="173"/>
        <v>#DIV/0!</v>
      </c>
      <c r="AF482" s="24">
        <f>SUMIFS('Faturamento SP3'!$H$2:$H$692,'Faturamento SP3'!$D$2:$D$692,'Infos Relatório'!$B$406,'Faturamento SP3'!$E$2:$E$692,'Infos Relatório'!$B482,'Faturamento SP3'!$Z$2:$Z$692,'Infos Relatório'!AA$1)</f>
        <v>0</v>
      </c>
      <c r="AG482" s="23">
        <f>COUNTIFS('Faturamento SP3'!$D$2:$D$692,'Infos Relatório'!$B$406,'Faturamento SP3'!$E$2:$E$692,'Infos Relatório'!$B482,'Faturamento SP3'!$Z$2:$Z$692,'Infos Relatório'!AG$1)</f>
        <v>0</v>
      </c>
      <c r="AH482" s="13">
        <f>SUMIFS('Faturamento SP3'!$G$2:$G$692,'Faturamento SP3'!$D$2:$D$692,'Infos Relatório'!$B$406,'Faturamento SP3'!$E$2:$E$692,'Infos Relatório'!$B482,'Faturamento SP3'!$Z$2:$Z$692,'Infos Relatório'!AG$1)</f>
        <v>0</v>
      </c>
      <c r="AI482" s="13">
        <f>SUMIFS('Faturamento SP3'!$J$2:$J$692,'Faturamento SP3'!$D$2:$D$692,'Infos Relatório'!$B$406,'Faturamento SP3'!$E$2:$E$692,'Infos Relatório'!$B482,'Faturamento SP3'!$Z$2:$Z$692,'Infos Relatório'!AG$1)</f>
        <v>0</v>
      </c>
      <c r="AJ482" s="14">
        <f>SUMIFS('Faturamento SP3'!$O$2:$O$692,'Faturamento SP3'!$D$2:$D$692,'Infos Relatório'!$B$406,'Faturamento SP3'!$E$2:$E$692,'Infos Relatório'!$B482,'Faturamento SP3'!$Z$2:$Z$692,'Infos Relatório'!AG$1,'Faturamento SP3'!$T$2:$T$692,"Sim")+SUMIFS('Faturamento SP3'!$P$2:$P$692,'Faturamento SP3'!$D$2:$D$692,'Infos Relatório'!$B$406,'Faturamento SP3'!$E$2:$E$692,'Infos Relatório'!$B482,'Faturamento SP3'!$Z$2:$Z$692,'Infos Relatório'!AG$1,'Faturamento SP3'!$T$2:$T$692,"Sim")</f>
        <v>0</v>
      </c>
      <c r="AK482" s="27" t="e">
        <f t="shared" si="174"/>
        <v>#DIV/0!</v>
      </c>
      <c r="AL482" s="24">
        <f>SUMIFS('Faturamento SP3'!$H$2:$H$692,'Faturamento SP3'!$D$2:$D$692,'Infos Relatório'!$B$406,'Faturamento SP3'!$E$2:$E$692,'Infos Relatório'!$B482,'Faturamento SP3'!$Z$2:$Z$692,'Infos Relatório'!AG$1)</f>
        <v>0</v>
      </c>
      <c r="AM482" s="23">
        <f>COUNTIFS('Faturamento SP3'!$D$2:$D$692,'Infos Relatório'!$B$406,'Faturamento SP3'!$E$2:$E$692,'Infos Relatório'!$B482,'Faturamento SP3'!$Z$2:$Z$692,'Infos Relatório'!AM$1)</f>
        <v>0</v>
      </c>
      <c r="AN482" s="13">
        <f>SUMIFS('Faturamento SP3'!$G$2:$G$692,'Faturamento SP3'!$D$2:$D$692,'Infos Relatório'!$B$406,'Faturamento SP3'!$E$2:$E$692,'Infos Relatório'!$B482,'Faturamento SP3'!$Z$2:$Z$692,'Infos Relatório'!AM$1)</f>
        <v>0</v>
      </c>
      <c r="AO482" s="13">
        <f>SUMIFS('Faturamento SP3'!$J$2:$J$692,'Faturamento SP3'!$D$2:$D$692,'Infos Relatório'!$B$406,'Faturamento SP3'!$E$2:$E$692,'Infos Relatório'!$B482,'Faturamento SP3'!$Z$2:$Z$692,'Infos Relatório'!AM$1)</f>
        <v>0</v>
      </c>
      <c r="AP482" s="14">
        <f>SUMIFS('Faturamento SP3'!$O$2:$O$692,'Faturamento SP3'!$D$2:$D$692,'Infos Relatório'!$B$406,'Faturamento SP3'!$E$2:$E$692,'Infos Relatório'!$B482,'Faturamento SP3'!$Z$2:$Z$692,'Infos Relatório'!AM$1,'Faturamento SP3'!$T$2:$T$692,"Sim")+SUMIFS('Faturamento SP3'!$P$2:$P$692,'Faturamento SP3'!$D$2:$D$692,'Infos Relatório'!$B$406,'Faturamento SP3'!$E$2:$E$692,'Infos Relatório'!$B482,'Faturamento SP3'!$Z$2:$Z$692,'Infos Relatório'!AM$1,'Faturamento SP3'!$T$2:$T$692,"Sim")</f>
        <v>0</v>
      </c>
      <c r="AQ482" s="27" t="e">
        <f t="shared" si="175"/>
        <v>#DIV/0!</v>
      </c>
      <c r="AR482" s="24">
        <f>SUMIFS('Faturamento SP3'!$H$2:$H$692,'Faturamento SP3'!$D$2:$D$692,'Infos Relatório'!$B$406,'Faturamento SP3'!$E$2:$E$692,'Infos Relatório'!$B482,'Faturamento SP3'!$Z$2:$Z$692,'Infos Relatório'!AM$1)</f>
        <v>0</v>
      </c>
      <c r="AS482" s="23">
        <f>COUNTIFS('Faturamento SP3'!$D$2:$D$692,'Infos Relatório'!$B$406,'Faturamento SP3'!$E$2:$E$692,'Infos Relatório'!$B482,'Faturamento SP3'!$Z$2:$Z$692,'Infos Relatório'!AS$1)</f>
        <v>0</v>
      </c>
      <c r="AT482" s="13">
        <f>SUMIFS('Faturamento SP3'!$G$2:$G$692,'Faturamento SP3'!$D$2:$D$692,'Infos Relatório'!$B$406,'Faturamento SP3'!$E$2:$E$692,'Infos Relatório'!$B482,'Faturamento SP3'!$Z$2:$Z$692,'Infos Relatório'!AS$1)</f>
        <v>0</v>
      </c>
      <c r="AU482" s="13">
        <f>SUMIFS('Faturamento SP3'!$J$2:$J$692,'Faturamento SP3'!$D$2:$D$692,'Infos Relatório'!$B$406,'Faturamento SP3'!$E$2:$E$692,'Infos Relatório'!$B482,'Faturamento SP3'!$Z$2:$Z$692,'Infos Relatório'!AS$1)</f>
        <v>0</v>
      </c>
      <c r="AV482" s="14">
        <f>SUMIFS('Faturamento SP3'!$O$2:$O$692,'Faturamento SP3'!$D$2:$D$692,'Infos Relatório'!$B$406,'Faturamento SP3'!$E$2:$E$692,'Infos Relatório'!$B482,'Faturamento SP3'!$Z$2:$Z$692,'Infos Relatório'!AS$1,'Faturamento SP3'!$T$2:$T$692,"Sim")+SUMIFS('Faturamento SP3'!$P$2:$P$692,'Faturamento SP3'!$D$2:$D$692,'Infos Relatório'!$B$406,'Faturamento SP3'!$E$2:$E$692,'Infos Relatório'!$B482,'Faturamento SP3'!$Z$2:$Z$692,'Infos Relatório'!AS$1,'Faturamento SP3'!$T$2:$T$692,"Sim")</f>
        <v>0</v>
      </c>
      <c r="AW482" s="27" t="e">
        <f t="shared" si="176"/>
        <v>#DIV/0!</v>
      </c>
      <c r="AX482" s="24">
        <f>SUMIFS('Faturamento SP3'!$H$2:$H$692,'Faturamento SP3'!$D$2:$D$692,'Infos Relatório'!$B$406,'Faturamento SP3'!$E$2:$E$692,'Infos Relatório'!$B482,'Faturamento SP3'!$Z$2:$Z$692,'Infos Relatório'!AS$1)</f>
        <v>0</v>
      </c>
      <c r="AY482" s="23">
        <f>COUNTIFS('Faturamento SP3'!$D$2:$D$692,'Infos Relatório'!$B$406,'Faturamento SP3'!$E$2:$E$692,'Infos Relatório'!$B482,'Faturamento SP3'!$Z$2:$Z$692,'Infos Relatório'!AY$1)</f>
        <v>0</v>
      </c>
      <c r="AZ482" s="13">
        <f>SUMIFS('Faturamento SP3'!$G$2:$G$692,'Faturamento SP3'!$D$2:$D$692,'Infos Relatório'!$B$406,'Faturamento SP3'!$E$2:$E$692,'Infos Relatório'!$B482,'Faturamento SP3'!$Z$2:$Z$692,'Infos Relatório'!AY$1)</f>
        <v>0</v>
      </c>
      <c r="BA482" s="13">
        <f>SUMIFS('Faturamento SP3'!$J$2:$J$692,'Faturamento SP3'!$D$2:$D$692,'Infos Relatório'!$B$406,'Faturamento SP3'!$E$2:$E$692,'Infos Relatório'!$B482,'Faturamento SP3'!$Z$2:$Z$692,'Infos Relatório'!AY$1)</f>
        <v>0</v>
      </c>
      <c r="BB482" s="14">
        <f>SUMIFS('Faturamento SP3'!$O$2:$O$692,'Faturamento SP3'!$D$2:$D$692,'Infos Relatório'!$B$406,'Faturamento SP3'!$E$2:$E$692,'Infos Relatório'!$B482,'Faturamento SP3'!$Z$2:$Z$692,'Infos Relatório'!AY$1,'Faturamento SP3'!$T$2:$T$692,"Sim")+SUMIFS('Faturamento SP3'!$P$2:$P$692,'Faturamento SP3'!$D$2:$D$692,'Infos Relatório'!$B$406,'Faturamento SP3'!$E$2:$E$692,'Infos Relatório'!$B482,'Faturamento SP3'!$Z$2:$Z$692,'Infos Relatório'!AY$1,'Faturamento SP3'!$T$2:$T$692,"Sim")</f>
        <v>0</v>
      </c>
      <c r="BC482" s="27" t="e">
        <f t="shared" si="177"/>
        <v>#DIV/0!</v>
      </c>
      <c r="BD482" s="24">
        <f>SUMIFS('Faturamento SP3'!$H$2:$H$692,'Faturamento SP3'!$D$2:$D$692,'Infos Relatório'!$B$406,'Faturamento SP3'!$E$2:$E$692,'Infos Relatório'!$B482,'Faturamento SP3'!$Z$2:$Z$692,'Infos Relatório'!AY$1)</f>
        <v>0</v>
      </c>
      <c r="BE482" s="23">
        <f>COUNTIFS('Faturamento SP3'!$D$2:$D$692,'Infos Relatório'!$B$406,'Faturamento SP3'!$E$2:$E$692,'Infos Relatório'!$B482,'Faturamento SP3'!$Z$2:$Z$692,'Infos Relatório'!BE$1)</f>
        <v>0</v>
      </c>
      <c r="BF482" s="13">
        <f>SUMIFS('Faturamento SP3'!$G$2:$G$692,'Faturamento SP3'!$D$2:$D$692,'Infos Relatório'!$B$406,'Faturamento SP3'!$E$2:$E$692,'Infos Relatório'!$B482,'Faturamento SP3'!$Z$2:$Z$692,'Infos Relatório'!BE$1)</f>
        <v>0</v>
      </c>
      <c r="BG482" s="13">
        <f>SUMIFS('Faturamento SP3'!$J$2:$J$692,'Faturamento SP3'!$D$2:$D$692,'Infos Relatório'!$B$406,'Faturamento SP3'!$E$2:$E$692,'Infos Relatório'!$B482,'Faturamento SP3'!$Z$2:$Z$692,'Infos Relatório'!BE$1)</f>
        <v>0</v>
      </c>
      <c r="BH482" s="14">
        <f>SUMIFS('Faturamento SP3'!$O$2:$O$692,'Faturamento SP3'!$D$2:$D$692,'Infos Relatório'!$B$406,'Faturamento SP3'!$E$2:$E$692,'Infos Relatório'!$B482,'Faturamento SP3'!$Z$2:$Z$692,'Infos Relatório'!BE$1,'Faturamento SP3'!$T$2:$T$692,"Sim")+SUMIFS('Faturamento SP3'!$P$2:$P$692,'Faturamento SP3'!$D$2:$D$692,'Infos Relatório'!$B$406,'Faturamento SP3'!$E$2:$E$692,'Infos Relatório'!$B482,'Faturamento SP3'!$Z$2:$Z$692,'Infos Relatório'!BE$1,'Faturamento SP3'!$T$2:$T$692,"Sim")</f>
        <v>0</v>
      </c>
      <c r="BI482" s="27" t="e">
        <f t="shared" si="178"/>
        <v>#DIV/0!</v>
      </c>
      <c r="BJ482" s="24">
        <f>SUMIFS('Faturamento SP3'!$H$2:$H$692,'Faturamento SP3'!$D$2:$D$692,'Infos Relatório'!$B$406,'Faturamento SP3'!$E$2:$E$692,'Infos Relatório'!$B482,'Faturamento SP3'!$Z$2:$Z$692,'Infos Relatório'!BE$1)</f>
        <v>0</v>
      </c>
      <c r="BK482" s="23">
        <f>COUNTIFS('Faturamento SP3'!$D$2:$D$692,'Infos Relatório'!$B$406,'Faturamento SP3'!$E$2:$E$692,'Infos Relatório'!$B482,'Faturamento SP3'!$Z$2:$Z$692,'Infos Relatório'!BK$1)</f>
        <v>0</v>
      </c>
      <c r="BL482" s="13">
        <f>SUMIFS('Faturamento SP3'!$G$2:$G$692,'Faturamento SP3'!$D$2:$D$692,'Infos Relatório'!$B$406,'Faturamento SP3'!$E$2:$E$692,'Infos Relatório'!$B482,'Faturamento SP3'!$Z$2:$Z$692,'Infos Relatório'!BK$1)</f>
        <v>0</v>
      </c>
      <c r="BM482" s="13">
        <f>SUMIFS('Faturamento SP3'!$J$2:$J$692,'Faturamento SP3'!$D$2:$D$692,'Infos Relatório'!$B$406,'Faturamento SP3'!$E$2:$E$692,'Infos Relatório'!$B482,'Faturamento SP3'!$Z$2:$Z$692,'Infos Relatório'!BK$1)</f>
        <v>0</v>
      </c>
      <c r="BN482" s="14">
        <f>SUMIFS('Faturamento SP3'!$O$2:$O$692,'Faturamento SP3'!$D$2:$D$692,'Infos Relatório'!$B$406,'Faturamento SP3'!$E$2:$E$692,'Infos Relatório'!$B482,'Faturamento SP3'!$Z$2:$Z$692,'Infos Relatório'!BK$1,'Faturamento SP3'!$T$2:$T$692,"Sim")+SUMIFS('Faturamento SP3'!$P$2:$P$692,'Faturamento SP3'!$D$2:$D$692,'Infos Relatório'!$B$406,'Faturamento SP3'!$E$2:$E$692,'Infos Relatório'!$B482,'Faturamento SP3'!$Z$2:$Z$692,'Infos Relatório'!BK$1,'Faturamento SP3'!$T$2:$T$692,"Sim")</f>
        <v>0</v>
      </c>
      <c r="BO482" s="27" t="e">
        <f t="shared" si="179"/>
        <v>#DIV/0!</v>
      </c>
      <c r="BP482" s="24">
        <f>SUMIFS('Faturamento SP3'!$H$2:$H$692,'Faturamento SP3'!$D$2:$D$692,'Infos Relatório'!$B$406,'Faturamento SP3'!$E$2:$E$692,'Infos Relatório'!$B482,'Faturamento SP3'!$Z$2:$Z$692,'Infos Relatório'!BK$1)</f>
        <v>0</v>
      </c>
      <c r="BQ482" s="23">
        <f>COUNTIFS('Faturamento SP3'!$D$2:$D$692,'Infos Relatório'!$B$406,'Faturamento SP3'!$E$2:$E$692,'Infos Relatório'!$B482,'Faturamento SP3'!$Z$2:$Z$692,'Infos Relatório'!BQ$1)</f>
        <v>0</v>
      </c>
      <c r="BR482" s="13">
        <f>SUMIFS('Faturamento SP3'!$G$2:$G$692,'Faturamento SP3'!$D$2:$D$692,'Infos Relatório'!$B$406,'Faturamento SP3'!$E$2:$E$692,'Infos Relatório'!$B482,'Faturamento SP3'!$Z$2:$Z$692,'Infos Relatório'!BQ$1)</f>
        <v>0</v>
      </c>
      <c r="BS482" s="13">
        <f>SUMIFS('Faturamento SP3'!$J$2:$J$692,'Faturamento SP3'!$D$2:$D$692,'Infos Relatório'!$B$406,'Faturamento SP3'!$E$2:$E$692,'Infos Relatório'!$B482,'Faturamento SP3'!$Z$2:$Z$692,'Infos Relatório'!BQ$1)</f>
        <v>0</v>
      </c>
      <c r="BT482" s="14">
        <f>SUMIFS('Faturamento SP3'!$O$2:$O$692,'Faturamento SP3'!$D$2:$D$692,'Infos Relatório'!$B$406,'Faturamento SP3'!$E$2:$E$692,'Infos Relatório'!$B482,'Faturamento SP3'!$Z$2:$Z$692,'Infos Relatório'!BQ$1,'Faturamento SP3'!$T$2:$T$692,"Sim")+SUMIFS('Faturamento SP3'!$P$2:$P$692,'Faturamento SP3'!$D$2:$D$692,'Infos Relatório'!$B$406,'Faturamento SP3'!$E$2:$E$692,'Infos Relatório'!$B482,'Faturamento SP3'!$Z$2:$Z$692,'Infos Relatório'!BQ$1,'Faturamento SP3'!$T$2:$T$692,"Sim")</f>
        <v>0</v>
      </c>
      <c r="BU482" s="27" t="e">
        <f t="shared" si="180"/>
        <v>#DIV/0!</v>
      </c>
      <c r="BV482" s="24">
        <f>SUMIFS('Faturamento SP3'!$H$2:$H$692,'Faturamento SP3'!$D$2:$D$692,'Infos Relatório'!$B$406,'Faturamento SP3'!$E$2:$E$692,'Infos Relatório'!$B482,'Faturamento SP3'!$Z$2:$Z$692,'Infos Relatório'!BQ$1)</f>
        <v>0</v>
      </c>
    </row>
    <row r="483" spans="2:74">
      <c r="B483" s="17" t="s">
        <v>83</v>
      </c>
      <c r="C483" s="23">
        <f>COUNTIFS('Faturamento SP3'!$D$2:$D$692,'Infos Relatório'!$B$406,'Faturamento SP3'!$E$2:$E$692,'Infos Relatório'!$B483,'Faturamento SP3'!$Z$2:$Z$692,'Infos Relatório'!C$1)</f>
        <v>0</v>
      </c>
      <c r="D483" s="13">
        <f>SUMIFS('Faturamento SP3'!$G$2:$G$692,'Faturamento SP3'!$D$2:$D$692,'Infos Relatório'!$B$406,'Faturamento SP3'!$E$2:$E$692,'Infos Relatório'!$B483,'Faturamento SP3'!$Z$2:$Z$692,'Infos Relatório'!C$1)</f>
        <v>0</v>
      </c>
      <c r="E483" s="13">
        <f>SUMIFS('Faturamento SP3'!$J$2:$J$692,'Faturamento SP3'!$D$2:$D$692,'Infos Relatório'!$B$406,'Faturamento SP3'!$E$2:$E$692,'Infos Relatório'!$B483,'Faturamento SP3'!$Z$2:$Z$692,'Infos Relatório'!C$1)</f>
        <v>0</v>
      </c>
      <c r="F483" s="14">
        <f>SUMIFS('Faturamento SP3'!$O$2:$O$692,'Faturamento SP3'!$D$2:$D$692,'Infos Relatório'!$B$406,'Faturamento SP3'!$E$2:$E$692,'Infos Relatório'!$B483,'Faturamento SP3'!$Z$2:$Z$692,'Infos Relatório'!C$1,'Faturamento SP3'!$T$2:$T$692,"Sim")+SUMIFS('Faturamento SP3'!$P$2:$P$692,'Faturamento SP3'!$D$2:$D$692,'Infos Relatório'!$B$406,'Faturamento SP3'!$E$2:$E$692,'Infos Relatório'!$B483,'Faturamento SP3'!$Z$2:$Z$692,'Infos Relatório'!C$1,'Faturamento SP3'!$T$2:$T$692,"Sim")</f>
        <v>0</v>
      </c>
      <c r="G483" s="27" t="e">
        <f t="shared" si="169"/>
        <v>#DIV/0!</v>
      </c>
      <c r="H483" s="24">
        <f>SUMIFS('Faturamento SP3'!$H$2:$H$692,'Faturamento SP3'!$D$2:$D$692,'Infos Relatório'!$B$406,'Faturamento SP3'!$E$2:$E$692,'Infos Relatório'!$B483,'Faturamento SP3'!$Z$2:$Z$692,'Infos Relatório'!C$1)</f>
        <v>0</v>
      </c>
      <c r="I483" s="23">
        <f>COUNTIFS('Faturamento SP3'!$D$2:$D$692,'Infos Relatório'!$B$406,'Faturamento SP3'!$E$2:$E$692,'Infos Relatório'!$B483,'Faturamento SP3'!$Z$2:$Z$692,'Infos Relatório'!I$1)</f>
        <v>0</v>
      </c>
      <c r="J483" s="13">
        <f>SUMIFS('Faturamento SP3'!$G$2:$G$692,'Faturamento SP3'!$D$2:$D$692,'Infos Relatório'!$B$406,'Faturamento SP3'!$E$2:$E$692,'Infos Relatório'!$B483,'Faturamento SP3'!$Z$2:$Z$692,'Infos Relatório'!I$1)</f>
        <v>0</v>
      </c>
      <c r="K483" s="13">
        <f>SUMIFS('Faturamento SP3'!$J$2:$J$692,'Faturamento SP3'!$D$2:$D$692,'Infos Relatório'!$B$406,'Faturamento SP3'!$E$2:$E$692,'Infos Relatório'!$B483,'Faturamento SP3'!$Z$2:$Z$692,'Infos Relatório'!I$1)</f>
        <v>0</v>
      </c>
      <c r="L483" s="14">
        <f>SUMIFS('Faturamento SP3'!$O$2:$O$692,'Faturamento SP3'!$D$2:$D$692,'Infos Relatório'!$B$406,'Faturamento SP3'!$E$2:$E$692,'Infos Relatório'!$B483,'Faturamento SP3'!$Z$2:$Z$692,'Infos Relatório'!I$1,'Faturamento SP3'!$T$2:$T$692,"Sim")+SUMIFS('Faturamento SP3'!$P$2:$P$692,'Faturamento SP3'!$D$2:$D$692,'Infos Relatório'!$B$406,'Faturamento SP3'!$E$2:$E$692,'Infos Relatório'!$B483,'Faturamento SP3'!$Z$2:$Z$692,'Infos Relatório'!I$1,'Faturamento SP3'!$T$2:$T$692,"Sim")</f>
        <v>0</v>
      </c>
      <c r="M483" s="27" t="e">
        <f t="shared" si="170"/>
        <v>#DIV/0!</v>
      </c>
      <c r="N483" s="24">
        <f>SUMIFS('Faturamento SP3'!$H$2:$H$692,'Faturamento SP3'!$D$2:$D$692,'Infos Relatório'!$B$406,'Faturamento SP3'!$E$2:$E$692,'Infos Relatório'!$B483,'Faturamento SP3'!$Z$2:$Z$692,'Infos Relatório'!I$1)</f>
        <v>0</v>
      </c>
      <c r="O483" s="23">
        <f>COUNTIFS('Faturamento SP3'!$D$2:$D$692,'Infos Relatório'!$B$406,'Faturamento SP3'!$E$2:$E$692,'Infos Relatório'!$B483,'Faturamento SP3'!$Z$2:$Z$692,'Infos Relatório'!O$1)</f>
        <v>0</v>
      </c>
      <c r="P483" s="13">
        <f>SUMIFS('Faturamento SP3'!$G$2:$G$692,'Faturamento SP3'!$D$2:$D$692,'Infos Relatório'!$B$406,'Faturamento SP3'!$E$2:$E$692,'Infos Relatório'!$B483,'Faturamento SP3'!$Z$2:$Z$692,'Infos Relatório'!O$1)</f>
        <v>0</v>
      </c>
      <c r="Q483" s="13">
        <f>SUMIFS('Faturamento SP3'!$J$2:$J$692,'Faturamento SP3'!$D$2:$D$692,'Infos Relatório'!$B$406,'Faturamento SP3'!$E$2:$E$692,'Infos Relatório'!$B483,'Faturamento SP3'!$Z$2:$Z$692,'Infos Relatório'!O$1)</f>
        <v>0</v>
      </c>
      <c r="R483" s="14">
        <f>SUMIFS('Faturamento SP3'!$O$2:$O$692,'Faturamento SP3'!$D$2:$D$692,'Infos Relatório'!$B$406,'Faturamento SP3'!$E$2:$E$692,'Infos Relatório'!$B483,'Faturamento SP3'!$Z$2:$Z$692,'Infos Relatório'!O$1,'Faturamento SP3'!$T$2:$T$692,"Sim")+SUMIFS('Faturamento SP3'!$P$2:$P$692,'Faturamento SP3'!$D$2:$D$692,'Infos Relatório'!$B$406,'Faturamento SP3'!$E$2:$E$692,'Infos Relatório'!$B483,'Faturamento SP3'!$Z$2:$Z$692,'Infos Relatório'!O$1,'Faturamento SP3'!$T$2:$T$692,"Sim")</f>
        <v>0</v>
      </c>
      <c r="S483" s="27" t="e">
        <f t="shared" si="171"/>
        <v>#DIV/0!</v>
      </c>
      <c r="T483" s="24">
        <f>SUMIFS('Faturamento SP3'!$H$2:$H$692,'Faturamento SP3'!$D$2:$D$692,'Infos Relatório'!$B$406,'Faturamento SP3'!$E$2:$E$692,'Infos Relatório'!$B483,'Faturamento SP3'!$Z$2:$Z$692,'Infos Relatório'!O$1)</f>
        <v>0</v>
      </c>
      <c r="U483" s="23">
        <f>COUNTIFS('Faturamento SP3'!$D$2:$D$692,'Infos Relatório'!$B$406,'Faturamento SP3'!$E$2:$E$692,'Infos Relatório'!$B483,'Faturamento SP3'!$Z$2:$Z$692,'Infos Relatório'!U$1)</f>
        <v>0</v>
      </c>
      <c r="V483" s="13">
        <f>SUMIFS('Faturamento SP3'!$G$2:$G$692,'Faturamento SP3'!$D$2:$D$692,'Infos Relatório'!$B$406,'Faturamento SP3'!$E$2:$E$692,'Infos Relatório'!$B483,'Faturamento SP3'!$Z$2:$Z$692,'Infos Relatório'!U$1)</f>
        <v>0</v>
      </c>
      <c r="W483" s="13">
        <f>SUMIFS('Faturamento SP3'!$J$2:$J$692,'Faturamento SP3'!$D$2:$D$692,'Infos Relatório'!$B$406,'Faturamento SP3'!$E$2:$E$692,'Infos Relatório'!$B483,'Faturamento SP3'!$Z$2:$Z$692,'Infos Relatório'!U$1)</f>
        <v>0</v>
      </c>
      <c r="X483" s="14">
        <f>SUMIFS('Faturamento SP3'!$O$2:$O$692,'Faturamento SP3'!$D$2:$D$692,'Infos Relatório'!$B$406,'Faturamento SP3'!$E$2:$E$692,'Infos Relatório'!$B483,'Faturamento SP3'!$Z$2:$Z$692,'Infos Relatório'!U$1,'Faturamento SP3'!$T$2:$T$692,"Sim")+SUMIFS('Faturamento SP3'!$P$2:$P$692,'Faturamento SP3'!$D$2:$D$692,'Infos Relatório'!$B$406,'Faturamento SP3'!$E$2:$E$692,'Infos Relatório'!$B483,'Faturamento SP3'!$Z$2:$Z$692,'Infos Relatório'!U$1,'Faturamento SP3'!$T$2:$T$692,"Sim")</f>
        <v>0</v>
      </c>
      <c r="Y483" s="27" t="e">
        <f t="shared" si="172"/>
        <v>#DIV/0!</v>
      </c>
      <c r="Z483" s="24">
        <f>SUMIFS('Faturamento SP3'!$H$2:$H$692,'Faturamento SP3'!$D$2:$D$692,'Infos Relatório'!$B$406,'Faturamento SP3'!$E$2:$E$692,'Infos Relatório'!$B483,'Faturamento SP3'!$Z$2:$Z$692,'Infos Relatório'!U$1)</f>
        <v>0</v>
      </c>
      <c r="AA483" s="23">
        <f>COUNTIFS('Faturamento SP3'!$D$2:$D$692,'Infos Relatório'!$B$406,'Faturamento SP3'!$E$2:$E$692,'Infos Relatório'!$B483,'Faturamento SP3'!$Z$2:$Z$692,'Infos Relatório'!AA$1)</f>
        <v>0</v>
      </c>
      <c r="AB483" s="13">
        <f>SUMIFS('Faturamento SP3'!$G$2:$G$692,'Faturamento SP3'!$D$2:$D$692,'Infos Relatório'!$B$406,'Faturamento SP3'!$E$2:$E$692,'Infos Relatório'!$B483,'Faturamento SP3'!$Z$2:$Z$692,'Infos Relatório'!AA$1)</f>
        <v>0</v>
      </c>
      <c r="AC483" s="13">
        <f>SUMIFS('Faturamento SP3'!$J$2:$J$692,'Faturamento SP3'!$D$2:$D$692,'Infos Relatório'!$B$406,'Faturamento SP3'!$E$2:$E$692,'Infos Relatório'!$B483,'Faturamento SP3'!$Z$2:$Z$692,'Infos Relatório'!AA$1)</f>
        <v>0</v>
      </c>
      <c r="AD483" s="14">
        <f>SUMIFS('Faturamento SP3'!$O$2:$O$692,'Faturamento SP3'!$D$2:$D$692,'Infos Relatório'!$B$406,'Faturamento SP3'!$E$2:$E$692,'Infos Relatório'!$B483,'Faturamento SP3'!$Z$2:$Z$692,'Infos Relatório'!AA$1,'Faturamento SP3'!$T$2:$T$692,"Sim")+SUMIFS('Faturamento SP3'!$P$2:$P$692,'Faturamento SP3'!$D$2:$D$692,'Infos Relatório'!$B$406,'Faturamento SP3'!$E$2:$E$692,'Infos Relatório'!$B483,'Faturamento SP3'!$Z$2:$Z$692,'Infos Relatório'!AA$1,'Faturamento SP3'!$T$2:$T$692,"Sim")</f>
        <v>0</v>
      </c>
      <c r="AE483" s="27" t="e">
        <f t="shared" si="173"/>
        <v>#DIV/0!</v>
      </c>
      <c r="AF483" s="24">
        <f>SUMIFS('Faturamento SP3'!$H$2:$H$692,'Faturamento SP3'!$D$2:$D$692,'Infos Relatório'!$B$406,'Faturamento SP3'!$E$2:$E$692,'Infos Relatório'!$B483,'Faturamento SP3'!$Z$2:$Z$692,'Infos Relatório'!AA$1)</f>
        <v>0</v>
      </c>
      <c r="AG483" s="23">
        <f>COUNTIFS('Faturamento SP3'!$D$2:$D$692,'Infos Relatório'!$B$406,'Faturamento SP3'!$E$2:$E$692,'Infos Relatório'!$B483,'Faturamento SP3'!$Z$2:$Z$692,'Infos Relatório'!AG$1)</f>
        <v>0</v>
      </c>
      <c r="AH483" s="13">
        <f>SUMIFS('Faturamento SP3'!$G$2:$G$692,'Faturamento SP3'!$D$2:$D$692,'Infos Relatório'!$B$406,'Faturamento SP3'!$E$2:$E$692,'Infos Relatório'!$B483,'Faturamento SP3'!$Z$2:$Z$692,'Infos Relatório'!AG$1)</f>
        <v>0</v>
      </c>
      <c r="AI483" s="13">
        <f>SUMIFS('Faturamento SP3'!$J$2:$J$692,'Faturamento SP3'!$D$2:$D$692,'Infos Relatório'!$B$406,'Faturamento SP3'!$E$2:$E$692,'Infos Relatório'!$B483,'Faturamento SP3'!$Z$2:$Z$692,'Infos Relatório'!AG$1)</f>
        <v>0</v>
      </c>
      <c r="AJ483" s="14">
        <f>SUMIFS('Faturamento SP3'!$O$2:$O$692,'Faturamento SP3'!$D$2:$D$692,'Infos Relatório'!$B$406,'Faturamento SP3'!$E$2:$E$692,'Infos Relatório'!$B483,'Faturamento SP3'!$Z$2:$Z$692,'Infos Relatório'!AG$1,'Faturamento SP3'!$T$2:$T$692,"Sim")+SUMIFS('Faturamento SP3'!$P$2:$P$692,'Faturamento SP3'!$D$2:$D$692,'Infos Relatório'!$B$406,'Faturamento SP3'!$E$2:$E$692,'Infos Relatório'!$B483,'Faturamento SP3'!$Z$2:$Z$692,'Infos Relatório'!AG$1,'Faturamento SP3'!$T$2:$T$692,"Sim")</f>
        <v>0</v>
      </c>
      <c r="AK483" s="27" t="e">
        <f t="shared" si="174"/>
        <v>#DIV/0!</v>
      </c>
      <c r="AL483" s="24">
        <f>SUMIFS('Faturamento SP3'!$H$2:$H$692,'Faturamento SP3'!$D$2:$D$692,'Infos Relatório'!$B$406,'Faturamento SP3'!$E$2:$E$692,'Infos Relatório'!$B483,'Faturamento SP3'!$Z$2:$Z$692,'Infos Relatório'!AG$1)</f>
        <v>0</v>
      </c>
      <c r="AM483" s="23">
        <f>COUNTIFS('Faturamento SP3'!$D$2:$D$692,'Infos Relatório'!$B$406,'Faturamento SP3'!$E$2:$E$692,'Infos Relatório'!$B483,'Faturamento SP3'!$Z$2:$Z$692,'Infos Relatório'!AM$1)</f>
        <v>0</v>
      </c>
      <c r="AN483" s="13">
        <f>SUMIFS('Faturamento SP3'!$G$2:$G$692,'Faturamento SP3'!$D$2:$D$692,'Infos Relatório'!$B$406,'Faturamento SP3'!$E$2:$E$692,'Infos Relatório'!$B483,'Faturamento SP3'!$Z$2:$Z$692,'Infos Relatório'!AM$1)</f>
        <v>0</v>
      </c>
      <c r="AO483" s="13">
        <f>SUMIFS('Faturamento SP3'!$J$2:$J$692,'Faturamento SP3'!$D$2:$D$692,'Infos Relatório'!$B$406,'Faturamento SP3'!$E$2:$E$692,'Infos Relatório'!$B483,'Faturamento SP3'!$Z$2:$Z$692,'Infos Relatório'!AM$1)</f>
        <v>0</v>
      </c>
      <c r="AP483" s="14">
        <f>SUMIFS('Faturamento SP3'!$O$2:$O$692,'Faturamento SP3'!$D$2:$D$692,'Infos Relatório'!$B$406,'Faturamento SP3'!$E$2:$E$692,'Infos Relatório'!$B483,'Faturamento SP3'!$Z$2:$Z$692,'Infos Relatório'!AM$1,'Faturamento SP3'!$T$2:$T$692,"Sim")+SUMIFS('Faturamento SP3'!$P$2:$P$692,'Faturamento SP3'!$D$2:$D$692,'Infos Relatório'!$B$406,'Faturamento SP3'!$E$2:$E$692,'Infos Relatório'!$B483,'Faturamento SP3'!$Z$2:$Z$692,'Infos Relatório'!AM$1,'Faturamento SP3'!$T$2:$T$692,"Sim")</f>
        <v>0</v>
      </c>
      <c r="AQ483" s="27" t="e">
        <f t="shared" si="175"/>
        <v>#DIV/0!</v>
      </c>
      <c r="AR483" s="24">
        <f>SUMIFS('Faturamento SP3'!$H$2:$H$692,'Faturamento SP3'!$D$2:$D$692,'Infos Relatório'!$B$406,'Faturamento SP3'!$E$2:$E$692,'Infos Relatório'!$B483,'Faturamento SP3'!$Z$2:$Z$692,'Infos Relatório'!AM$1)</f>
        <v>0</v>
      </c>
      <c r="AS483" s="23">
        <f>COUNTIFS('Faturamento SP3'!$D$2:$D$692,'Infos Relatório'!$B$406,'Faturamento SP3'!$E$2:$E$692,'Infos Relatório'!$B483,'Faturamento SP3'!$Z$2:$Z$692,'Infos Relatório'!AS$1)</f>
        <v>0</v>
      </c>
      <c r="AT483" s="13">
        <f>SUMIFS('Faturamento SP3'!$G$2:$G$692,'Faturamento SP3'!$D$2:$D$692,'Infos Relatório'!$B$406,'Faturamento SP3'!$E$2:$E$692,'Infos Relatório'!$B483,'Faturamento SP3'!$Z$2:$Z$692,'Infos Relatório'!AS$1)</f>
        <v>0</v>
      </c>
      <c r="AU483" s="13">
        <f>SUMIFS('Faturamento SP3'!$J$2:$J$692,'Faturamento SP3'!$D$2:$D$692,'Infos Relatório'!$B$406,'Faturamento SP3'!$E$2:$E$692,'Infos Relatório'!$B483,'Faturamento SP3'!$Z$2:$Z$692,'Infos Relatório'!AS$1)</f>
        <v>0</v>
      </c>
      <c r="AV483" s="14">
        <f>SUMIFS('Faturamento SP3'!$O$2:$O$692,'Faturamento SP3'!$D$2:$D$692,'Infos Relatório'!$B$406,'Faturamento SP3'!$E$2:$E$692,'Infos Relatório'!$B483,'Faturamento SP3'!$Z$2:$Z$692,'Infos Relatório'!AS$1,'Faturamento SP3'!$T$2:$T$692,"Sim")+SUMIFS('Faturamento SP3'!$P$2:$P$692,'Faturamento SP3'!$D$2:$D$692,'Infos Relatório'!$B$406,'Faturamento SP3'!$E$2:$E$692,'Infos Relatório'!$B483,'Faturamento SP3'!$Z$2:$Z$692,'Infos Relatório'!AS$1,'Faturamento SP3'!$T$2:$T$692,"Sim")</f>
        <v>0</v>
      </c>
      <c r="AW483" s="27" t="e">
        <f t="shared" si="176"/>
        <v>#DIV/0!</v>
      </c>
      <c r="AX483" s="24">
        <f>SUMIFS('Faturamento SP3'!$H$2:$H$692,'Faturamento SP3'!$D$2:$D$692,'Infos Relatório'!$B$406,'Faturamento SP3'!$E$2:$E$692,'Infos Relatório'!$B483,'Faturamento SP3'!$Z$2:$Z$692,'Infos Relatório'!AS$1)</f>
        <v>0</v>
      </c>
      <c r="AY483" s="23">
        <f>COUNTIFS('Faturamento SP3'!$D$2:$D$692,'Infos Relatório'!$B$406,'Faturamento SP3'!$E$2:$E$692,'Infos Relatório'!$B483,'Faturamento SP3'!$Z$2:$Z$692,'Infos Relatório'!AY$1)</f>
        <v>0</v>
      </c>
      <c r="AZ483" s="13">
        <f>SUMIFS('Faturamento SP3'!$G$2:$G$692,'Faturamento SP3'!$D$2:$D$692,'Infos Relatório'!$B$406,'Faturamento SP3'!$E$2:$E$692,'Infos Relatório'!$B483,'Faturamento SP3'!$Z$2:$Z$692,'Infos Relatório'!AY$1)</f>
        <v>0</v>
      </c>
      <c r="BA483" s="13">
        <f>SUMIFS('Faturamento SP3'!$J$2:$J$692,'Faturamento SP3'!$D$2:$D$692,'Infos Relatório'!$B$406,'Faturamento SP3'!$E$2:$E$692,'Infos Relatório'!$B483,'Faturamento SP3'!$Z$2:$Z$692,'Infos Relatório'!AY$1)</f>
        <v>0</v>
      </c>
      <c r="BB483" s="14">
        <f>SUMIFS('Faturamento SP3'!$O$2:$O$692,'Faturamento SP3'!$D$2:$D$692,'Infos Relatório'!$B$406,'Faturamento SP3'!$E$2:$E$692,'Infos Relatório'!$B483,'Faturamento SP3'!$Z$2:$Z$692,'Infos Relatório'!AY$1,'Faturamento SP3'!$T$2:$T$692,"Sim")+SUMIFS('Faturamento SP3'!$P$2:$P$692,'Faturamento SP3'!$D$2:$D$692,'Infos Relatório'!$B$406,'Faturamento SP3'!$E$2:$E$692,'Infos Relatório'!$B483,'Faturamento SP3'!$Z$2:$Z$692,'Infos Relatório'!AY$1,'Faturamento SP3'!$T$2:$T$692,"Sim")</f>
        <v>0</v>
      </c>
      <c r="BC483" s="27" t="e">
        <f t="shared" si="177"/>
        <v>#DIV/0!</v>
      </c>
      <c r="BD483" s="24">
        <f>SUMIFS('Faturamento SP3'!$H$2:$H$692,'Faturamento SP3'!$D$2:$D$692,'Infos Relatório'!$B$406,'Faturamento SP3'!$E$2:$E$692,'Infos Relatório'!$B483,'Faturamento SP3'!$Z$2:$Z$692,'Infos Relatório'!AY$1)</f>
        <v>0</v>
      </c>
      <c r="BE483" s="23">
        <f>COUNTIFS('Faturamento SP3'!$D$2:$D$692,'Infos Relatório'!$B$406,'Faturamento SP3'!$E$2:$E$692,'Infos Relatório'!$B483,'Faturamento SP3'!$Z$2:$Z$692,'Infos Relatório'!BE$1)</f>
        <v>0</v>
      </c>
      <c r="BF483" s="13">
        <f>SUMIFS('Faturamento SP3'!$G$2:$G$692,'Faturamento SP3'!$D$2:$D$692,'Infos Relatório'!$B$406,'Faturamento SP3'!$E$2:$E$692,'Infos Relatório'!$B483,'Faturamento SP3'!$Z$2:$Z$692,'Infos Relatório'!BE$1)</f>
        <v>0</v>
      </c>
      <c r="BG483" s="13">
        <f>SUMIFS('Faturamento SP3'!$J$2:$J$692,'Faturamento SP3'!$D$2:$D$692,'Infos Relatório'!$B$406,'Faturamento SP3'!$E$2:$E$692,'Infos Relatório'!$B483,'Faturamento SP3'!$Z$2:$Z$692,'Infos Relatório'!BE$1)</f>
        <v>0</v>
      </c>
      <c r="BH483" s="14">
        <f>SUMIFS('Faturamento SP3'!$O$2:$O$692,'Faturamento SP3'!$D$2:$D$692,'Infos Relatório'!$B$406,'Faturamento SP3'!$E$2:$E$692,'Infos Relatório'!$B483,'Faturamento SP3'!$Z$2:$Z$692,'Infos Relatório'!BE$1,'Faturamento SP3'!$T$2:$T$692,"Sim")+SUMIFS('Faturamento SP3'!$P$2:$P$692,'Faturamento SP3'!$D$2:$D$692,'Infos Relatório'!$B$406,'Faturamento SP3'!$E$2:$E$692,'Infos Relatório'!$B483,'Faturamento SP3'!$Z$2:$Z$692,'Infos Relatório'!BE$1,'Faturamento SP3'!$T$2:$T$692,"Sim")</f>
        <v>0</v>
      </c>
      <c r="BI483" s="27" t="e">
        <f t="shared" si="178"/>
        <v>#DIV/0!</v>
      </c>
      <c r="BJ483" s="24">
        <f>SUMIFS('Faturamento SP3'!$H$2:$H$692,'Faturamento SP3'!$D$2:$D$692,'Infos Relatório'!$B$406,'Faturamento SP3'!$E$2:$E$692,'Infos Relatório'!$B483,'Faturamento SP3'!$Z$2:$Z$692,'Infos Relatório'!BE$1)</f>
        <v>0</v>
      </c>
      <c r="BK483" s="23">
        <f>COUNTIFS('Faturamento SP3'!$D$2:$D$692,'Infos Relatório'!$B$406,'Faturamento SP3'!$E$2:$E$692,'Infos Relatório'!$B483,'Faturamento SP3'!$Z$2:$Z$692,'Infos Relatório'!BK$1)</f>
        <v>0</v>
      </c>
      <c r="BL483" s="13">
        <f>SUMIFS('Faturamento SP3'!$G$2:$G$692,'Faturamento SP3'!$D$2:$D$692,'Infos Relatório'!$B$406,'Faturamento SP3'!$E$2:$E$692,'Infos Relatório'!$B483,'Faturamento SP3'!$Z$2:$Z$692,'Infos Relatório'!BK$1)</f>
        <v>0</v>
      </c>
      <c r="BM483" s="13">
        <f>SUMIFS('Faturamento SP3'!$J$2:$J$692,'Faturamento SP3'!$D$2:$D$692,'Infos Relatório'!$B$406,'Faturamento SP3'!$E$2:$E$692,'Infos Relatório'!$B483,'Faturamento SP3'!$Z$2:$Z$692,'Infos Relatório'!BK$1)</f>
        <v>0</v>
      </c>
      <c r="BN483" s="14">
        <f>SUMIFS('Faturamento SP3'!$O$2:$O$692,'Faturamento SP3'!$D$2:$D$692,'Infos Relatório'!$B$406,'Faturamento SP3'!$E$2:$E$692,'Infos Relatório'!$B483,'Faturamento SP3'!$Z$2:$Z$692,'Infos Relatório'!BK$1,'Faturamento SP3'!$T$2:$T$692,"Sim")+SUMIFS('Faturamento SP3'!$P$2:$P$692,'Faturamento SP3'!$D$2:$D$692,'Infos Relatório'!$B$406,'Faturamento SP3'!$E$2:$E$692,'Infos Relatório'!$B483,'Faturamento SP3'!$Z$2:$Z$692,'Infos Relatório'!BK$1,'Faturamento SP3'!$T$2:$T$692,"Sim")</f>
        <v>0</v>
      </c>
      <c r="BO483" s="27" t="e">
        <f t="shared" si="179"/>
        <v>#DIV/0!</v>
      </c>
      <c r="BP483" s="24">
        <f>SUMIFS('Faturamento SP3'!$H$2:$H$692,'Faturamento SP3'!$D$2:$D$692,'Infos Relatório'!$B$406,'Faturamento SP3'!$E$2:$E$692,'Infos Relatório'!$B483,'Faturamento SP3'!$Z$2:$Z$692,'Infos Relatório'!BK$1)</f>
        <v>0</v>
      </c>
      <c r="BQ483" s="23">
        <f>COUNTIFS('Faturamento SP3'!$D$2:$D$692,'Infos Relatório'!$B$406,'Faturamento SP3'!$E$2:$E$692,'Infos Relatório'!$B483,'Faturamento SP3'!$Z$2:$Z$692,'Infos Relatório'!BQ$1)</f>
        <v>0</v>
      </c>
      <c r="BR483" s="13">
        <f>SUMIFS('Faturamento SP3'!$G$2:$G$692,'Faturamento SP3'!$D$2:$D$692,'Infos Relatório'!$B$406,'Faturamento SP3'!$E$2:$E$692,'Infos Relatório'!$B483,'Faturamento SP3'!$Z$2:$Z$692,'Infos Relatório'!BQ$1)</f>
        <v>0</v>
      </c>
      <c r="BS483" s="13">
        <f>SUMIFS('Faturamento SP3'!$J$2:$J$692,'Faturamento SP3'!$D$2:$D$692,'Infos Relatório'!$B$406,'Faturamento SP3'!$E$2:$E$692,'Infos Relatório'!$B483,'Faturamento SP3'!$Z$2:$Z$692,'Infos Relatório'!BQ$1)</f>
        <v>0</v>
      </c>
      <c r="BT483" s="14">
        <f>SUMIFS('Faturamento SP3'!$O$2:$O$692,'Faturamento SP3'!$D$2:$D$692,'Infos Relatório'!$B$406,'Faturamento SP3'!$E$2:$E$692,'Infos Relatório'!$B483,'Faturamento SP3'!$Z$2:$Z$692,'Infos Relatório'!BQ$1,'Faturamento SP3'!$T$2:$T$692,"Sim")+SUMIFS('Faturamento SP3'!$P$2:$P$692,'Faturamento SP3'!$D$2:$D$692,'Infos Relatório'!$B$406,'Faturamento SP3'!$E$2:$E$692,'Infos Relatório'!$B483,'Faturamento SP3'!$Z$2:$Z$692,'Infos Relatório'!BQ$1,'Faturamento SP3'!$T$2:$T$692,"Sim")</f>
        <v>0</v>
      </c>
      <c r="BU483" s="27" t="e">
        <f t="shared" si="180"/>
        <v>#DIV/0!</v>
      </c>
      <c r="BV483" s="24">
        <f>SUMIFS('Faturamento SP3'!$H$2:$H$692,'Faturamento SP3'!$D$2:$D$692,'Infos Relatório'!$B$406,'Faturamento SP3'!$E$2:$E$692,'Infos Relatório'!$B483,'Faturamento SP3'!$Z$2:$Z$692,'Infos Relatório'!BQ$1)</f>
        <v>0</v>
      </c>
    </row>
    <row r="484" spans="2:74">
      <c r="C484" s="25"/>
      <c r="H484" s="26"/>
      <c r="I484" s="25"/>
      <c r="N484" s="26"/>
      <c r="O484" s="25"/>
      <c r="T484" s="26"/>
      <c r="U484" s="25"/>
      <c r="Z484" s="26"/>
      <c r="AA484" s="25"/>
      <c r="AF484" s="26"/>
      <c r="AG484" s="25"/>
      <c r="AL484" s="26"/>
      <c r="AM484" s="25"/>
      <c r="AR484" s="26"/>
      <c r="AS484" s="25"/>
      <c r="AX484" s="26"/>
      <c r="AY484" s="25"/>
      <c r="BD484" s="26"/>
      <c r="BE484" s="25"/>
      <c r="BJ484" s="26"/>
      <c r="BK484" s="25"/>
      <c r="BP484" s="26"/>
      <c r="BQ484" s="25"/>
      <c r="BV484" s="26"/>
    </row>
    <row r="485" spans="2:74">
      <c r="B485" t="s">
        <v>91</v>
      </c>
      <c r="C485" s="318">
        <v>45292</v>
      </c>
      <c r="D485" s="319"/>
      <c r="E485" s="319"/>
      <c r="F485" s="319"/>
      <c r="G485" s="319"/>
      <c r="H485" s="320"/>
      <c r="I485" s="318">
        <v>45323</v>
      </c>
      <c r="J485" s="319"/>
      <c r="K485" s="319"/>
      <c r="L485" s="319"/>
      <c r="M485" s="319"/>
      <c r="N485" s="320"/>
      <c r="O485" s="318">
        <v>45352</v>
      </c>
      <c r="P485" s="319"/>
      <c r="Q485" s="319"/>
      <c r="R485" s="319"/>
      <c r="S485" s="319"/>
      <c r="T485" s="320"/>
      <c r="U485" s="318">
        <v>45383</v>
      </c>
      <c r="V485" s="319"/>
      <c r="W485" s="319"/>
      <c r="X485" s="319"/>
      <c r="Y485" s="319"/>
      <c r="Z485" s="320"/>
      <c r="AA485" s="318">
        <v>45413</v>
      </c>
      <c r="AB485" s="319"/>
      <c r="AC485" s="319"/>
      <c r="AD485" s="319"/>
      <c r="AE485" s="319"/>
      <c r="AF485" s="320"/>
      <c r="AG485" s="318">
        <v>45444</v>
      </c>
      <c r="AH485" s="319"/>
      <c r="AI485" s="319"/>
      <c r="AJ485" s="319"/>
      <c r="AK485" s="319"/>
      <c r="AL485" s="320"/>
      <c r="AM485" s="318">
        <v>45474</v>
      </c>
      <c r="AN485" s="319"/>
      <c r="AO485" s="319"/>
      <c r="AP485" s="319"/>
      <c r="AQ485" s="319"/>
      <c r="AR485" s="320"/>
      <c r="AS485" s="318">
        <v>45505</v>
      </c>
      <c r="AT485" s="319"/>
      <c r="AU485" s="319"/>
      <c r="AV485" s="319"/>
      <c r="AW485" s="319"/>
      <c r="AX485" s="320"/>
      <c r="AY485" s="318">
        <v>45536</v>
      </c>
      <c r="AZ485" s="319"/>
      <c r="BA485" s="319"/>
      <c r="BB485" s="319"/>
      <c r="BC485" s="319"/>
      <c r="BD485" s="320"/>
      <c r="BE485" s="318">
        <v>45566</v>
      </c>
      <c r="BF485" s="319"/>
      <c r="BG485" s="319"/>
      <c r="BH485" s="319"/>
      <c r="BI485" s="319"/>
      <c r="BJ485" s="320"/>
      <c r="BK485" s="318">
        <v>45597</v>
      </c>
      <c r="BL485" s="319"/>
      <c r="BM485" s="319"/>
      <c r="BN485" s="319"/>
      <c r="BO485" s="319"/>
      <c r="BP485" s="320"/>
      <c r="BQ485" s="318">
        <v>45627</v>
      </c>
      <c r="BR485" s="319"/>
      <c r="BS485" s="319"/>
      <c r="BT485" s="319"/>
      <c r="BU485" s="319"/>
      <c r="BV485" s="320"/>
    </row>
    <row r="486" spans="2:74" ht="60">
      <c r="B486" s="16" t="s">
        <v>1</v>
      </c>
      <c r="C486" s="21" t="s">
        <v>2</v>
      </c>
      <c r="D486" s="12" t="s">
        <v>3</v>
      </c>
      <c r="E486" s="12" t="s">
        <v>4</v>
      </c>
      <c r="F486" s="12" t="s">
        <v>86</v>
      </c>
      <c r="G486" s="12" t="s">
        <v>6</v>
      </c>
      <c r="H486" s="22" t="s">
        <v>7</v>
      </c>
      <c r="I486" s="21" t="s">
        <v>2</v>
      </c>
      <c r="J486" s="12" t="s">
        <v>3</v>
      </c>
      <c r="K486" s="12" t="s">
        <v>4</v>
      </c>
      <c r="L486" s="12" t="s">
        <v>86</v>
      </c>
      <c r="M486" s="12" t="s">
        <v>6</v>
      </c>
      <c r="N486" s="22" t="s">
        <v>7</v>
      </c>
      <c r="O486" s="21" t="s">
        <v>2</v>
      </c>
      <c r="P486" s="12" t="s">
        <v>3</v>
      </c>
      <c r="Q486" s="12" t="s">
        <v>4</v>
      </c>
      <c r="R486" s="12" t="s">
        <v>86</v>
      </c>
      <c r="S486" s="12" t="s">
        <v>6</v>
      </c>
      <c r="T486" s="22" t="s">
        <v>7</v>
      </c>
      <c r="U486" s="21" t="s">
        <v>2</v>
      </c>
      <c r="V486" s="12" t="s">
        <v>3</v>
      </c>
      <c r="W486" s="12" t="s">
        <v>4</v>
      </c>
      <c r="X486" s="12" t="s">
        <v>86</v>
      </c>
      <c r="Y486" s="12" t="s">
        <v>6</v>
      </c>
      <c r="Z486" s="22" t="s">
        <v>7</v>
      </c>
      <c r="AA486" s="21" t="s">
        <v>2</v>
      </c>
      <c r="AB486" s="12" t="s">
        <v>3</v>
      </c>
      <c r="AC486" s="12" t="s">
        <v>4</v>
      </c>
      <c r="AD486" s="12" t="s">
        <v>86</v>
      </c>
      <c r="AE486" s="12" t="s">
        <v>6</v>
      </c>
      <c r="AF486" s="22" t="s">
        <v>7</v>
      </c>
      <c r="AG486" s="21" t="s">
        <v>2</v>
      </c>
      <c r="AH486" s="12" t="s">
        <v>3</v>
      </c>
      <c r="AI486" s="12" t="s">
        <v>4</v>
      </c>
      <c r="AJ486" s="12" t="s">
        <v>86</v>
      </c>
      <c r="AK486" s="12" t="s">
        <v>6</v>
      </c>
      <c r="AL486" s="22" t="s">
        <v>7</v>
      </c>
      <c r="AM486" s="21" t="s">
        <v>2</v>
      </c>
      <c r="AN486" s="12" t="s">
        <v>3</v>
      </c>
      <c r="AO486" s="12" t="s">
        <v>4</v>
      </c>
      <c r="AP486" s="12" t="s">
        <v>86</v>
      </c>
      <c r="AQ486" s="12" t="s">
        <v>6</v>
      </c>
      <c r="AR486" s="22" t="s">
        <v>7</v>
      </c>
      <c r="AS486" s="21" t="s">
        <v>2</v>
      </c>
      <c r="AT486" s="12" t="s">
        <v>3</v>
      </c>
      <c r="AU486" s="12" t="s">
        <v>4</v>
      </c>
      <c r="AV486" s="12" t="s">
        <v>86</v>
      </c>
      <c r="AW486" s="12" t="s">
        <v>6</v>
      </c>
      <c r="AX486" s="22" t="s">
        <v>7</v>
      </c>
      <c r="AY486" s="21" t="s">
        <v>2</v>
      </c>
      <c r="AZ486" s="12" t="s">
        <v>3</v>
      </c>
      <c r="BA486" s="12" t="s">
        <v>4</v>
      </c>
      <c r="BB486" s="12" t="s">
        <v>86</v>
      </c>
      <c r="BC486" s="12" t="s">
        <v>6</v>
      </c>
      <c r="BD486" s="22" t="s">
        <v>7</v>
      </c>
      <c r="BE486" s="21" t="s">
        <v>2</v>
      </c>
      <c r="BF486" s="12" t="s">
        <v>3</v>
      </c>
      <c r="BG486" s="12" t="s">
        <v>4</v>
      </c>
      <c r="BH486" s="12" t="s">
        <v>86</v>
      </c>
      <c r="BI486" s="12" t="s">
        <v>6</v>
      </c>
      <c r="BJ486" s="22" t="s">
        <v>7</v>
      </c>
      <c r="BK486" s="21" t="s">
        <v>2</v>
      </c>
      <c r="BL486" s="12" t="s">
        <v>3</v>
      </c>
      <c r="BM486" s="12" t="s">
        <v>4</v>
      </c>
      <c r="BN486" s="12" t="s">
        <v>86</v>
      </c>
      <c r="BO486" s="12" t="s">
        <v>6</v>
      </c>
      <c r="BP486" s="22" t="s">
        <v>7</v>
      </c>
      <c r="BQ486" s="21" t="s">
        <v>2</v>
      </c>
      <c r="BR486" s="12" t="s">
        <v>3</v>
      </c>
      <c r="BS486" s="12" t="s">
        <v>4</v>
      </c>
      <c r="BT486" s="12" t="s">
        <v>86</v>
      </c>
      <c r="BU486" s="12" t="s">
        <v>6</v>
      </c>
      <c r="BV486" s="22" t="s">
        <v>7</v>
      </c>
    </row>
    <row r="487" spans="2:74">
      <c r="B487" s="17" t="s">
        <v>8</v>
      </c>
      <c r="C487" s="23">
        <f>COUNTIFS('Faturamento SP3'!$D$2:$D$692,'Infos Relatório'!$B$485,'Faturamento SP3'!$E$2:$E$692,'Infos Relatório'!$B487,'Faturamento SP3'!$Z$2:$Z$692,'Infos Relatório'!C$1)</f>
        <v>0</v>
      </c>
      <c r="D487" s="13">
        <f>SUMIFS('Faturamento SP3'!$G$2:$G$692,'Faturamento SP3'!$D$2:$D$692,'Infos Relatório'!$B$485,'Faturamento SP3'!$E$2:$E$692,'Infos Relatório'!$B487,'Faturamento SP3'!$Z$2:$Z$692,'Infos Relatório'!C$1)</f>
        <v>0</v>
      </c>
      <c r="E487" s="13">
        <f>SUMIFS('Faturamento SP3'!$J$2:$J$692,'Faturamento SP3'!$D$2:$D$692,'Infos Relatório'!$B$485,'Faturamento SP3'!$E$2:$E$692,'Infos Relatório'!$B487,'Faturamento SP3'!$Z$2:$Z$692,'Infos Relatório'!C$1)</f>
        <v>0</v>
      </c>
      <c r="F487" s="14">
        <f>SUMIFS('Faturamento SP3'!$O$2:$O$692,'Faturamento SP3'!$D$2:$D$692,'Infos Relatório'!$B$485,'Faturamento SP3'!$E$2:$E$692,'Infos Relatório'!$B487,'Faturamento SP3'!$Z$2:$Z$692,'Infos Relatório'!C$1,'Faturamento SP3'!$T$2:$T$692,"Sim")+SUMIFS('Faturamento SP3'!$P$2:$P$692,'Faturamento SP3'!$D$2:$D$692,'Infos Relatório'!$B$485,'Faturamento SP3'!$E$2:$E$692,'Infos Relatório'!$B487,'Faturamento SP3'!$Z$2:$Z$692,'Infos Relatório'!C$1,'Faturamento SP3'!$T$2:$T$692,"Sim")</f>
        <v>0</v>
      </c>
      <c r="G487" s="27" t="e">
        <f t="shared" ref="G487" si="181">F487/E487</f>
        <v>#DIV/0!</v>
      </c>
      <c r="H487" s="24">
        <f>SUMIFS('Faturamento SP3'!$H$2:$H$692,'Faturamento SP3'!$D$2:$D$692,'Infos Relatório'!$B$485,'Faturamento SP3'!$E$2:$E$692,'Infos Relatório'!$B487,'Faturamento SP3'!$Z$2:$Z$692,'Infos Relatório'!C$1)</f>
        <v>0</v>
      </c>
      <c r="I487" s="23">
        <f>COUNTIFS('Faturamento SP3'!$D$2:$D$692,'Infos Relatório'!$B$485,'Faturamento SP3'!$E$2:$E$692,'Infos Relatório'!$B487,'Faturamento SP3'!$Z$2:$Z$692,'Infos Relatório'!I$1)</f>
        <v>0</v>
      </c>
      <c r="J487" s="13">
        <f>SUMIFS('Faturamento SP3'!$G$2:$G$692,'Faturamento SP3'!$D$2:$D$692,'Infos Relatório'!$B$485,'Faturamento SP3'!$E$2:$E$692,'Infos Relatório'!$B487,'Faturamento SP3'!$Z$2:$Z$692,'Infos Relatório'!I$1)</f>
        <v>0</v>
      </c>
      <c r="K487" s="13">
        <f>SUMIFS('Faturamento SP3'!$J$2:$J$692,'Faturamento SP3'!$D$2:$D$692,'Infos Relatório'!$B$485,'Faturamento SP3'!$E$2:$E$692,'Infos Relatório'!$B487,'Faturamento SP3'!$Z$2:$Z$692,'Infos Relatório'!I$1)</f>
        <v>0</v>
      </c>
      <c r="L487" s="14">
        <f>SUMIFS('Faturamento SP3'!$O$2:$O$692,'Faturamento SP3'!$D$2:$D$692,'Infos Relatório'!$B$485,'Faturamento SP3'!$E$2:$E$692,'Infos Relatório'!$B487,'Faturamento SP3'!$Z$2:$Z$692,'Infos Relatório'!I$1,'Faturamento SP3'!$T$2:$T$692,"Sim")+SUMIFS('Faturamento SP3'!$P$2:$P$692,'Faturamento SP3'!$D$2:$D$692,'Infos Relatório'!$B$485,'Faturamento SP3'!$E$2:$E$692,'Infos Relatório'!$B487,'Faturamento SP3'!$Z$2:$Z$692,'Infos Relatório'!I$1,'Faturamento SP3'!$T$2:$T$692,"Sim")</f>
        <v>0</v>
      </c>
      <c r="M487" s="27" t="e">
        <f t="shared" ref="M487" si="182">L487/K487</f>
        <v>#DIV/0!</v>
      </c>
      <c r="N487" s="24">
        <f>SUMIFS('Faturamento SP3'!$H$2:$H$692,'Faturamento SP3'!$D$2:$D$692,'Infos Relatório'!$B$485,'Faturamento SP3'!$E$2:$E$692,'Infos Relatório'!$B487,'Faturamento SP3'!$Z$2:$Z$692,'Infos Relatório'!I$1)</f>
        <v>0</v>
      </c>
      <c r="O487" s="23">
        <f>COUNTIFS('Faturamento SP3'!$D$2:$D$692,'Infos Relatório'!$B$485,'Faturamento SP3'!$E$2:$E$692,'Infos Relatório'!$B487,'Faturamento SP3'!$Z$2:$Z$692,'Infos Relatório'!O$1)</f>
        <v>0</v>
      </c>
      <c r="P487" s="13">
        <f>SUMIFS('Faturamento SP3'!$G$2:$G$692,'Faturamento SP3'!$D$2:$D$692,'Infos Relatório'!$B$485,'Faturamento SP3'!$E$2:$E$692,'Infos Relatório'!$B487,'Faturamento SP3'!$Z$2:$Z$692,'Infos Relatório'!O$1)</f>
        <v>0</v>
      </c>
      <c r="Q487" s="13">
        <f>SUMIFS('Faturamento SP3'!$J$2:$J$692,'Faturamento SP3'!$D$2:$D$692,'Infos Relatório'!$B$485,'Faturamento SP3'!$E$2:$E$692,'Infos Relatório'!$B487,'Faturamento SP3'!$Z$2:$Z$692,'Infos Relatório'!O$1)</f>
        <v>0</v>
      </c>
      <c r="R487" s="14">
        <f>SUMIFS('Faturamento SP3'!$O$2:$O$692,'Faturamento SP3'!$D$2:$D$692,'Infos Relatório'!$B$485,'Faturamento SP3'!$E$2:$E$692,'Infos Relatório'!$B487,'Faturamento SP3'!$Z$2:$Z$692,'Infos Relatório'!O$1,'Faturamento SP3'!$T$2:$T$692,"Sim")+SUMIFS('Faturamento SP3'!$P$2:$P$692,'Faturamento SP3'!$D$2:$D$692,'Infos Relatório'!$B$485,'Faturamento SP3'!$E$2:$E$692,'Infos Relatório'!$B487,'Faturamento SP3'!$Z$2:$Z$692,'Infos Relatório'!O$1,'Faturamento SP3'!$T$2:$T$692,"Sim")</f>
        <v>0</v>
      </c>
      <c r="S487" s="27" t="e">
        <f t="shared" ref="S487" si="183">R487/Q487</f>
        <v>#DIV/0!</v>
      </c>
      <c r="T487" s="24">
        <f>SUMIFS('Faturamento SP3'!$H$2:$H$692,'Faturamento SP3'!$D$2:$D$692,'Infos Relatório'!$B$485,'Faturamento SP3'!$E$2:$E$692,'Infos Relatório'!$B487,'Faturamento SP3'!$Z$2:$Z$692,'Infos Relatório'!O$1)</f>
        <v>0</v>
      </c>
      <c r="U487" s="23">
        <f>COUNTIFS('Faturamento SP3'!$D$2:$D$692,'Infos Relatório'!$B$485,'Faturamento SP3'!$E$2:$E$692,'Infos Relatório'!$B487,'Faturamento SP3'!$Z$2:$Z$692,'Infos Relatório'!U$1)</f>
        <v>0</v>
      </c>
      <c r="V487" s="13">
        <f>SUMIFS('Faturamento SP3'!$G$2:$G$692,'Faturamento SP3'!$D$2:$D$692,'Infos Relatório'!$B$485,'Faturamento SP3'!$E$2:$E$692,'Infos Relatório'!$B487,'Faturamento SP3'!$Z$2:$Z$692,'Infos Relatório'!U$1)</f>
        <v>0</v>
      </c>
      <c r="W487" s="13">
        <f>SUMIFS('Faturamento SP3'!$J$2:$J$692,'Faturamento SP3'!$D$2:$D$692,'Infos Relatório'!$B$485,'Faturamento SP3'!$E$2:$E$692,'Infos Relatório'!$B487,'Faturamento SP3'!$Z$2:$Z$692,'Infos Relatório'!U$1)</f>
        <v>0</v>
      </c>
      <c r="X487" s="14">
        <f>SUMIFS('Faturamento SP3'!$O$2:$O$692,'Faturamento SP3'!$D$2:$D$692,'Infos Relatório'!$B$485,'Faturamento SP3'!$E$2:$E$692,'Infos Relatório'!$B487,'Faturamento SP3'!$Z$2:$Z$692,'Infos Relatório'!U$1,'Faturamento SP3'!$T$2:$T$692,"Sim")+SUMIFS('Faturamento SP3'!$P$2:$P$692,'Faturamento SP3'!$D$2:$D$692,'Infos Relatório'!$B$485,'Faturamento SP3'!$E$2:$E$692,'Infos Relatório'!$B487,'Faturamento SP3'!$Z$2:$Z$692,'Infos Relatório'!U$1,'Faturamento SP3'!$T$2:$T$692,"Sim")</f>
        <v>0</v>
      </c>
      <c r="Y487" s="27" t="e">
        <f t="shared" ref="Y487" si="184">X487/W487</f>
        <v>#DIV/0!</v>
      </c>
      <c r="Z487" s="24">
        <f>SUMIFS('Faturamento SP3'!$H$2:$H$692,'Faturamento SP3'!$D$2:$D$692,'Infos Relatório'!$B$485,'Faturamento SP3'!$E$2:$E$692,'Infos Relatório'!$B487,'Faturamento SP3'!$Z$2:$Z$692,'Infos Relatório'!U$1)</f>
        <v>0</v>
      </c>
      <c r="AA487" s="23">
        <f>COUNTIFS('Faturamento SP3'!$D$2:$D$692,'Infos Relatório'!$B$485,'Faturamento SP3'!$E$2:$E$692,'Infos Relatório'!$B487,'Faturamento SP3'!$Z$2:$Z$692,'Infos Relatório'!AA$1)</f>
        <v>0</v>
      </c>
      <c r="AB487" s="13">
        <f>SUMIFS('Faturamento SP3'!$G$2:$G$692,'Faturamento SP3'!$D$2:$D$692,'Infos Relatório'!$B$485,'Faturamento SP3'!$E$2:$E$692,'Infos Relatório'!$B487,'Faturamento SP3'!$Z$2:$Z$692,'Infos Relatório'!AA$1)</f>
        <v>0</v>
      </c>
      <c r="AC487" s="13">
        <f>SUMIFS('Faturamento SP3'!$J$2:$J$692,'Faturamento SP3'!$D$2:$D$692,'Infos Relatório'!$B$485,'Faturamento SP3'!$E$2:$E$692,'Infos Relatório'!$B487,'Faturamento SP3'!$Z$2:$Z$692,'Infos Relatório'!AA$1)</f>
        <v>0</v>
      </c>
      <c r="AD487" s="14">
        <f>SUMIFS('Faturamento SP3'!$O$2:$O$692,'Faturamento SP3'!$D$2:$D$692,'Infos Relatório'!$B$485,'Faturamento SP3'!$E$2:$E$692,'Infos Relatório'!$B487,'Faturamento SP3'!$Z$2:$Z$692,'Infos Relatório'!AA$1,'Faturamento SP3'!$T$2:$T$692,"Sim")+SUMIFS('Faturamento SP3'!$P$2:$P$692,'Faturamento SP3'!$D$2:$D$692,'Infos Relatório'!$B$485,'Faturamento SP3'!$E$2:$E$692,'Infos Relatório'!$B487,'Faturamento SP3'!$Z$2:$Z$692,'Infos Relatório'!AA$1,'Faturamento SP3'!$T$2:$T$692,"Sim")</f>
        <v>0</v>
      </c>
      <c r="AE487" s="27" t="e">
        <f t="shared" ref="AE487" si="185">AD487/AC487</f>
        <v>#DIV/0!</v>
      </c>
      <c r="AF487" s="24">
        <f>SUMIFS('Faturamento SP3'!$H$2:$H$692,'Faturamento SP3'!$D$2:$D$692,'Infos Relatório'!$B$485,'Faturamento SP3'!$E$2:$E$692,'Infos Relatório'!$B487,'Faturamento SP3'!$Z$2:$Z$692,'Infos Relatório'!AA$1)</f>
        <v>0</v>
      </c>
      <c r="AG487" s="23">
        <f>COUNTIFS('Faturamento SP3'!$D$2:$D$692,'Infos Relatório'!$B$485,'Faturamento SP3'!$E$2:$E$692,'Infos Relatório'!$B487,'Faturamento SP3'!$Z$2:$Z$692,'Infos Relatório'!AG$1)</f>
        <v>0</v>
      </c>
      <c r="AH487" s="13">
        <f>SUMIFS('Faturamento SP3'!$G$2:$G$692,'Faturamento SP3'!$D$2:$D$692,'Infos Relatório'!$B$485,'Faturamento SP3'!$E$2:$E$692,'Infos Relatório'!$B487,'Faturamento SP3'!$Z$2:$Z$692,'Infos Relatório'!AG$1)</f>
        <v>0</v>
      </c>
      <c r="AI487" s="13">
        <f>SUMIFS('Faturamento SP3'!$J$2:$J$692,'Faturamento SP3'!$D$2:$D$692,'Infos Relatório'!$B$485,'Faturamento SP3'!$E$2:$E$692,'Infos Relatório'!$B487,'Faturamento SP3'!$Z$2:$Z$692,'Infos Relatório'!AG$1)</f>
        <v>0</v>
      </c>
      <c r="AJ487" s="14">
        <f>SUMIFS('Faturamento SP3'!$O$2:$O$692,'Faturamento SP3'!$D$2:$D$692,'Infos Relatório'!$B$485,'Faturamento SP3'!$E$2:$E$692,'Infos Relatório'!$B487,'Faturamento SP3'!$Z$2:$Z$692,'Infos Relatório'!AG$1,'Faturamento SP3'!$T$2:$T$692,"Sim")+SUMIFS('Faturamento SP3'!$P$2:$P$692,'Faturamento SP3'!$D$2:$D$692,'Infos Relatório'!$B$485,'Faturamento SP3'!$E$2:$E$692,'Infos Relatório'!$B487,'Faturamento SP3'!$Z$2:$Z$692,'Infos Relatório'!AG$1,'Faturamento SP3'!$T$2:$T$692,"Sim")</f>
        <v>0</v>
      </c>
      <c r="AK487" s="27" t="e">
        <f t="shared" ref="AK487" si="186">AJ487/AI487</f>
        <v>#DIV/0!</v>
      </c>
      <c r="AL487" s="24">
        <f>SUMIFS('Faturamento SP3'!$H$2:$H$692,'Faturamento SP3'!$D$2:$D$692,'Infos Relatório'!$B$485,'Faturamento SP3'!$E$2:$E$692,'Infos Relatório'!$B487,'Faturamento SP3'!$Z$2:$Z$692,'Infos Relatório'!AG$1)</f>
        <v>0</v>
      </c>
      <c r="AM487" s="23">
        <f>COUNTIFS('Faturamento SP3'!$D$2:$D$692,'Infos Relatório'!$B$485,'Faturamento SP3'!$E$2:$E$692,'Infos Relatório'!$B487,'Faturamento SP3'!$Z$2:$Z$692,'Infos Relatório'!AM$1)</f>
        <v>0</v>
      </c>
      <c r="AN487" s="13">
        <f>SUMIFS('Faturamento SP3'!$G$2:$G$692,'Faturamento SP3'!$D$2:$D$692,'Infos Relatório'!$B$485,'Faturamento SP3'!$E$2:$E$692,'Infos Relatório'!$B487,'Faturamento SP3'!$Z$2:$Z$692,'Infos Relatório'!AM$1)</f>
        <v>0</v>
      </c>
      <c r="AO487" s="13">
        <f>SUMIFS('Faturamento SP3'!$J$2:$J$692,'Faturamento SP3'!$D$2:$D$692,'Infos Relatório'!$B$485,'Faturamento SP3'!$E$2:$E$692,'Infos Relatório'!$B487,'Faturamento SP3'!$Z$2:$Z$692,'Infos Relatório'!AM$1)</f>
        <v>0</v>
      </c>
      <c r="AP487" s="14">
        <f>SUMIFS('Faturamento SP3'!$O$2:$O$692,'Faturamento SP3'!$D$2:$D$692,'Infos Relatório'!$B$485,'Faturamento SP3'!$E$2:$E$692,'Infos Relatório'!$B487,'Faturamento SP3'!$Z$2:$Z$692,'Infos Relatório'!AM$1,'Faturamento SP3'!$T$2:$T$692,"Sim")+SUMIFS('Faturamento SP3'!$P$2:$P$692,'Faturamento SP3'!$D$2:$D$692,'Infos Relatório'!$B$485,'Faturamento SP3'!$E$2:$E$692,'Infos Relatório'!$B487,'Faturamento SP3'!$Z$2:$Z$692,'Infos Relatório'!AM$1,'Faturamento SP3'!$T$2:$T$692,"Sim")</f>
        <v>0</v>
      </c>
      <c r="AQ487" s="27" t="e">
        <f t="shared" ref="AQ487" si="187">AP487/AO487</f>
        <v>#DIV/0!</v>
      </c>
      <c r="AR487" s="24">
        <f>SUMIFS('Faturamento SP3'!$H$2:$H$692,'Faturamento SP3'!$D$2:$D$692,'Infos Relatório'!$B$485,'Faturamento SP3'!$E$2:$E$692,'Infos Relatório'!$B487,'Faturamento SP3'!$Z$2:$Z$692,'Infos Relatório'!AM$1)</f>
        <v>0</v>
      </c>
      <c r="AS487" s="23">
        <f>COUNTIFS('Faturamento SP3'!$D$2:$D$692,'Infos Relatório'!$B$485,'Faturamento SP3'!$E$2:$E$692,'Infos Relatório'!$B487,'Faturamento SP3'!$Z$2:$Z$692,'Infos Relatório'!AS$1)</f>
        <v>0</v>
      </c>
      <c r="AT487" s="13">
        <f>SUMIFS('Faturamento SP3'!$G$2:$G$692,'Faturamento SP3'!$D$2:$D$692,'Infos Relatório'!$B$485,'Faturamento SP3'!$E$2:$E$692,'Infos Relatório'!$B487,'Faturamento SP3'!$Z$2:$Z$692,'Infos Relatório'!AS$1)</f>
        <v>0</v>
      </c>
      <c r="AU487" s="13">
        <f>SUMIFS('Faturamento SP3'!$J$2:$J$692,'Faturamento SP3'!$D$2:$D$692,'Infos Relatório'!$B$485,'Faturamento SP3'!$E$2:$E$692,'Infos Relatório'!$B487,'Faturamento SP3'!$Z$2:$Z$692,'Infos Relatório'!AS$1)</f>
        <v>0</v>
      </c>
      <c r="AV487" s="14">
        <f>SUMIFS('Faturamento SP3'!$O$2:$O$692,'Faturamento SP3'!$D$2:$D$692,'Infos Relatório'!$B$485,'Faturamento SP3'!$E$2:$E$692,'Infos Relatório'!$B487,'Faturamento SP3'!$Z$2:$Z$692,'Infos Relatório'!AS$1,'Faturamento SP3'!$T$2:$T$692,"Sim")+SUMIFS('Faturamento SP3'!$P$2:$P$692,'Faturamento SP3'!$D$2:$D$692,'Infos Relatório'!$B$485,'Faturamento SP3'!$E$2:$E$692,'Infos Relatório'!$B487,'Faturamento SP3'!$Z$2:$Z$692,'Infos Relatório'!AS$1,'Faturamento SP3'!$T$2:$T$692,"Sim")</f>
        <v>0</v>
      </c>
      <c r="AW487" s="27" t="e">
        <f t="shared" ref="AW487" si="188">AV487/AU487</f>
        <v>#DIV/0!</v>
      </c>
      <c r="AX487" s="24">
        <f>SUMIFS('Faturamento SP3'!$H$2:$H$692,'Faturamento SP3'!$D$2:$D$692,'Infos Relatório'!$B$485,'Faturamento SP3'!$E$2:$E$692,'Infos Relatório'!$B487,'Faturamento SP3'!$Z$2:$Z$692,'Infos Relatório'!AS$1)</f>
        <v>0</v>
      </c>
      <c r="AY487" s="23">
        <f>COUNTIFS('Faturamento SP3'!$D$2:$D$692,'Infos Relatório'!$B$485,'Faturamento SP3'!$E$2:$E$692,'Infos Relatório'!$B487,'Faturamento SP3'!$Z$2:$Z$692,'Infos Relatório'!AY$1)</f>
        <v>0</v>
      </c>
      <c r="AZ487" s="13">
        <f>SUMIFS('Faturamento SP3'!$G$2:$G$692,'Faturamento SP3'!$D$2:$D$692,'Infos Relatório'!$B$485,'Faturamento SP3'!$E$2:$E$692,'Infos Relatório'!$B487,'Faturamento SP3'!$Z$2:$Z$692,'Infos Relatório'!AY$1)</f>
        <v>0</v>
      </c>
      <c r="BA487" s="13">
        <f>SUMIFS('Faturamento SP3'!$J$2:$J$692,'Faturamento SP3'!$D$2:$D$692,'Infos Relatório'!$B$485,'Faturamento SP3'!$E$2:$E$692,'Infos Relatório'!$B487,'Faturamento SP3'!$Z$2:$Z$692,'Infos Relatório'!AY$1)</f>
        <v>0</v>
      </c>
      <c r="BB487" s="14">
        <f>SUMIFS('Faturamento SP3'!$O$2:$O$692,'Faturamento SP3'!$D$2:$D$692,'Infos Relatório'!$B$485,'Faturamento SP3'!$E$2:$E$692,'Infos Relatório'!$B487,'Faturamento SP3'!$Z$2:$Z$692,'Infos Relatório'!AY$1,'Faturamento SP3'!$T$2:$T$692,"Sim")+SUMIFS('Faturamento SP3'!$P$2:$P$692,'Faturamento SP3'!$D$2:$D$692,'Infos Relatório'!$B$485,'Faturamento SP3'!$E$2:$E$692,'Infos Relatório'!$B487,'Faturamento SP3'!$Z$2:$Z$692,'Infos Relatório'!AY$1,'Faturamento SP3'!$T$2:$T$692,"Sim")</f>
        <v>0</v>
      </c>
      <c r="BC487" s="27" t="e">
        <f t="shared" ref="BC487" si="189">BB487/BA487</f>
        <v>#DIV/0!</v>
      </c>
      <c r="BD487" s="24">
        <f>SUMIFS('Faturamento SP3'!$H$2:$H$692,'Faturamento SP3'!$D$2:$D$692,'Infos Relatório'!$B$485,'Faturamento SP3'!$E$2:$E$692,'Infos Relatório'!$B487,'Faturamento SP3'!$Z$2:$Z$692,'Infos Relatório'!AY$1)</f>
        <v>0</v>
      </c>
      <c r="BE487" s="23">
        <f>COUNTIFS('Faturamento SP3'!$D$2:$D$692,'Infos Relatório'!$B$485,'Faturamento SP3'!$E$2:$E$692,'Infos Relatório'!$B487,'Faturamento SP3'!$Z$2:$Z$692,'Infos Relatório'!BE$1)</f>
        <v>0</v>
      </c>
      <c r="BF487" s="13">
        <f>SUMIFS('Faturamento SP3'!$G$2:$G$692,'Faturamento SP3'!$D$2:$D$692,'Infos Relatório'!$B$485,'Faturamento SP3'!$E$2:$E$692,'Infos Relatório'!$B487,'Faturamento SP3'!$Z$2:$Z$692,'Infos Relatório'!BE$1)</f>
        <v>0</v>
      </c>
      <c r="BG487" s="13">
        <f>SUMIFS('Faturamento SP3'!$J$2:$J$692,'Faturamento SP3'!$D$2:$D$692,'Infos Relatório'!$B$485,'Faturamento SP3'!$E$2:$E$692,'Infos Relatório'!$B487,'Faturamento SP3'!$Z$2:$Z$692,'Infos Relatório'!BE$1)</f>
        <v>0</v>
      </c>
      <c r="BH487" s="14">
        <f>SUMIFS('Faturamento SP3'!$O$2:$O$692,'Faturamento SP3'!$D$2:$D$692,'Infos Relatório'!$B$485,'Faturamento SP3'!$E$2:$E$692,'Infos Relatório'!$B487,'Faturamento SP3'!$Z$2:$Z$692,'Infos Relatório'!BE$1,'Faturamento SP3'!$T$2:$T$692,"Sim")+SUMIFS('Faturamento SP3'!$P$2:$P$692,'Faturamento SP3'!$D$2:$D$692,'Infos Relatório'!$B$485,'Faturamento SP3'!$E$2:$E$692,'Infos Relatório'!$B487,'Faturamento SP3'!$Z$2:$Z$692,'Infos Relatório'!BE$1,'Faturamento SP3'!$T$2:$T$692,"Sim")</f>
        <v>0</v>
      </c>
      <c r="BI487" s="27" t="e">
        <f t="shared" ref="BI487" si="190">BH487/BG487</f>
        <v>#DIV/0!</v>
      </c>
      <c r="BJ487" s="24">
        <f>SUMIFS('Faturamento SP3'!$H$2:$H$692,'Faturamento SP3'!$D$2:$D$692,'Infos Relatório'!$B$485,'Faturamento SP3'!$E$2:$E$692,'Infos Relatório'!$B487,'Faturamento SP3'!$Z$2:$Z$692,'Infos Relatório'!BE$1)</f>
        <v>0</v>
      </c>
      <c r="BK487" s="23">
        <f>COUNTIFS('Faturamento SP3'!$D$2:$D$692,'Infos Relatório'!$B$485,'Faturamento SP3'!$E$2:$E$692,'Infos Relatório'!$B487,'Faturamento SP3'!$Z$2:$Z$692,'Infos Relatório'!BK$1)</f>
        <v>0</v>
      </c>
      <c r="BL487" s="13">
        <f>SUMIFS('Faturamento SP3'!$G$2:$G$692,'Faturamento SP3'!$D$2:$D$692,'Infos Relatório'!$B$485,'Faturamento SP3'!$E$2:$E$692,'Infos Relatório'!$B487,'Faturamento SP3'!$Z$2:$Z$692,'Infos Relatório'!BK$1)</f>
        <v>0</v>
      </c>
      <c r="BM487" s="13">
        <f>SUMIFS('Faturamento SP3'!$J$2:$J$692,'Faturamento SP3'!$D$2:$D$692,'Infos Relatório'!$B$485,'Faturamento SP3'!$E$2:$E$692,'Infos Relatório'!$B487,'Faturamento SP3'!$Z$2:$Z$692,'Infos Relatório'!BK$1)</f>
        <v>0</v>
      </c>
      <c r="BN487" s="14">
        <f>SUMIFS('Faturamento SP3'!$O$2:$O$692,'Faturamento SP3'!$D$2:$D$692,'Infos Relatório'!$B$485,'Faturamento SP3'!$E$2:$E$692,'Infos Relatório'!$B487,'Faturamento SP3'!$Z$2:$Z$692,'Infos Relatório'!BK$1,'Faturamento SP3'!$T$2:$T$692,"Sim")+SUMIFS('Faturamento SP3'!$P$2:$P$692,'Faturamento SP3'!$D$2:$D$692,'Infos Relatório'!$B$485,'Faturamento SP3'!$E$2:$E$692,'Infos Relatório'!$B487,'Faturamento SP3'!$Z$2:$Z$692,'Infos Relatório'!BK$1,'Faturamento SP3'!$T$2:$T$692,"Sim")</f>
        <v>0</v>
      </c>
      <c r="BO487" s="27" t="e">
        <f t="shared" ref="BO487" si="191">BN487/BM487</f>
        <v>#DIV/0!</v>
      </c>
      <c r="BP487" s="24">
        <f>SUMIFS('Faturamento SP3'!$H$2:$H$692,'Faturamento SP3'!$D$2:$D$692,'Infos Relatório'!$B$485,'Faturamento SP3'!$E$2:$E$692,'Infos Relatório'!$B487,'Faturamento SP3'!$Z$2:$Z$692,'Infos Relatório'!BK$1)</f>
        <v>0</v>
      </c>
      <c r="BQ487" s="23">
        <f>COUNTIFS('Faturamento SP3'!$D$2:$D$692,'Infos Relatório'!$B$485,'Faturamento SP3'!$E$2:$E$692,'Infos Relatório'!$B487,'Faturamento SP3'!$Z$2:$Z$692,'Infos Relatório'!BQ$1)</f>
        <v>0</v>
      </c>
      <c r="BR487" s="13">
        <f>SUMIFS('Faturamento SP3'!$G$2:$G$692,'Faturamento SP3'!$D$2:$D$692,'Infos Relatório'!$B$485,'Faturamento SP3'!$E$2:$E$692,'Infos Relatório'!$B487,'Faturamento SP3'!$Z$2:$Z$692,'Infos Relatório'!BQ$1)</f>
        <v>0</v>
      </c>
      <c r="BS487" s="13">
        <f>SUMIFS('Faturamento SP3'!$J$2:$J$692,'Faturamento SP3'!$D$2:$D$692,'Infos Relatório'!$B$485,'Faturamento SP3'!$E$2:$E$692,'Infos Relatório'!$B487,'Faturamento SP3'!$Z$2:$Z$692,'Infos Relatório'!BQ$1)</f>
        <v>0</v>
      </c>
      <c r="BT487" s="14">
        <f>SUMIFS('Faturamento SP3'!$O$2:$O$692,'Faturamento SP3'!$D$2:$D$692,'Infos Relatório'!$B$485,'Faturamento SP3'!$E$2:$E$692,'Infos Relatório'!$B487,'Faturamento SP3'!$Z$2:$Z$692,'Infos Relatório'!BQ$1,'Faturamento SP3'!$T$2:$T$692,"Sim")+SUMIFS('Faturamento SP3'!$P$2:$P$692,'Faturamento SP3'!$D$2:$D$692,'Infos Relatório'!$B$485,'Faturamento SP3'!$E$2:$E$692,'Infos Relatório'!$B487,'Faturamento SP3'!$Z$2:$Z$692,'Infos Relatório'!BQ$1,'Faturamento SP3'!$T$2:$T$692,"Sim")</f>
        <v>0</v>
      </c>
      <c r="BU487" s="27" t="e">
        <f t="shared" ref="BU487" si="192">BT487/BS487</f>
        <v>#DIV/0!</v>
      </c>
      <c r="BV487" s="24">
        <f>SUMIFS('Faturamento SP3'!$H$2:$H$692,'Faturamento SP3'!$D$2:$D$692,'Infos Relatório'!$B$485,'Faturamento SP3'!$E$2:$E$692,'Infos Relatório'!$B487,'Faturamento SP3'!$Z$2:$Z$692,'Infos Relatório'!BQ$1)</f>
        <v>0</v>
      </c>
    </row>
    <row r="488" spans="2:74">
      <c r="B488" s="17" t="s">
        <v>9</v>
      </c>
      <c r="C488" s="23">
        <f>COUNTIFS('Faturamento SP3'!$D$2:$D$692,'Infos Relatório'!$B$485,'Faturamento SP3'!$E$2:$E$692,'Infos Relatório'!$B488,'Faturamento SP3'!$Z$2:$Z$692,'Infos Relatório'!C$1)</f>
        <v>0</v>
      </c>
      <c r="D488" s="13">
        <f>SUMIFS('Faturamento SP3'!$G$2:$G$692,'Faturamento SP3'!$D$2:$D$692,'Infos Relatório'!$B$485,'Faturamento SP3'!$E$2:$E$692,'Infos Relatório'!$B488,'Faturamento SP3'!$Z$2:$Z$692,'Infos Relatório'!C$1)</f>
        <v>0</v>
      </c>
      <c r="E488" s="13">
        <f>SUMIFS('Faturamento SP3'!$J$2:$J$692,'Faturamento SP3'!$D$2:$D$692,'Infos Relatório'!$B$485,'Faturamento SP3'!$E$2:$E$692,'Infos Relatório'!$B488,'Faturamento SP3'!$Z$2:$Z$692,'Infos Relatório'!C$1)</f>
        <v>0</v>
      </c>
      <c r="F488" s="14">
        <f>SUMIFS('Faturamento SP3'!$O$2:$O$692,'Faturamento SP3'!$D$2:$D$692,'Infos Relatório'!$B$485,'Faturamento SP3'!$E$2:$E$692,'Infos Relatório'!$B488,'Faturamento SP3'!$Z$2:$Z$692,'Infos Relatório'!C$1,'Faturamento SP3'!$T$2:$T$692,"Sim")+SUMIFS('Faturamento SP3'!$P$2:$P$692,'Faturamento SP3'!$D$2:$D$692,'Infos Relatório'!$B$485,'Faturamento SP3'!$E$2:$E$692,'Infos Relatório'!$B488,'Faturamento SP3'!$Z$2:$Z$692,'Infos Relatório'!C$1,'Faturamento SP3'!$T$2:$T$692,"Sim")</f>
        <v>0</v>
      </c>
      <c r="G488" s="27" t="e">
        <f t="shared" ref="G488:G551" si="193">F488/E488</f>
        <v>#DIV/0!</v>
      </c>
      <c r="H488" s="24">
        <f>SUMIFS('Faturamento SP3'!$H$2:$H$692,'Faturamento SP3'!$D$2:$D$692,'Infos Relatório'!$B$485,'Faturamento SP3'!$E$2:$E$692,'Infos Relatório'!$B488,'Faturamento SP3'!$Z$2:$Z$692,'Infos Relatório'!C$1)</f>
        <v>0</v>
      </c>
      <c r="I488" s="23">
        <f>COUNTIFS('Faturamento SP3'!$D$2:$D$692,'Infos Relatório'!$B$485,'Faturamento SP3'!$E$2:$E$692,'Infos Relatório'!$B488,'Faturamento SP3'!$Z$2:$Z$692,'Infos Relatório'!I$1)</f>
        <v>0</v>
      </c>
      <c r="J488" s="13">
        <f>SUMIFS('Faturamento SP3'!$G$2:$G$692,'Faturamento SP3'!$D$2:$D$692,'Infos Relatório'!$B$485,'Faturamento SP3'!$E$2:$E$692,'Infos Relatório'!$B488,'Faturamento SP3'!$Z$2:$Z$692,'Infos Relatório'!I$1)</f>
        <v>0</v>
      </c>
      <c r="K488" s="13">
        <f>SUMIFS('Faturamento SP3'!$J$2:$J$692,'Faturamento SP3'!$D$2:$D$692,'Infos Relatório'!$B$485,'Faturamento SP3'!$E$2:$E$692,'Infos Relatório'!$B488,'Faturamento SP3'!$Z$2:$Z$692,'Infos Relatório'!I$1)</f>
        <v>0</v>
      </c>
      <c r="L488" s="14">
        <f>SUMIFS('Faturamento SP3'!$O$2:$O$692,'Faturamento SP3'!$D$2:$D$692,'Infos Relatório'!$B$485,'Faturamento SP3'!$E$2:$E$692,'Infos Relatório'!$B488,'Faturamento SP3'!$Z$2:$Z$692,'Infos Relatório'!I$1,'Faturamento SP3'!$T$2:$T$692,"Sim")+SUMIFS('Faturamento SP3'!$P$2:$P$692,'Faturamento SP3'!$D$2:$D$692,'Infos Relatório'!$B$485,'Faturamento SP3'!$E$2:$E$692,'Infos Relatório'!$B488,'Faturamento SP3'!$Z$2:$Z$692,'Infos Relatório'!I$1,'Faturamento SP3'!$T$2:$T$692,"Sim")</f>
        <v>0</v>
      </c>
      <c r="M488" s="27" t="e">
        <f t="shared" ref="M488:M551" si="194">L488/K488</f>
        <v>#DIV/0!</v>
      </c>
      <c r="N488" s="24">
        <f>SUMIFS('Faturamento SP3'!$H$2:$H$692,'Faturamento SP3'!$D$2:$D$692,'Infos Relatório'!$B$485,'Faturamento SP3'!$E$2:$E$692,'Infos Relatório'!$B488,'Faturamento SP3'!$Z$2:$Z$692,'Infos Relatório'!I$1)</f>
        <v>0</v>
      </c>
      <c r="O488" s="23">
        <f>COUNTIFS('Faturamento SP3'!$D$2:$D$692,'Infos Relatório'!$B$485,'Faturamento SP3'!$E$2:$E$692,'Infos Relatório'!$B488,'Faturamento SP3'!$Z$2:$Z$692,'Infos Relatório'!O$1)</f>
        <v>0</v>
      </c>
      <c r="P488" s="13">
        <f>SUMIFS('Faturamento SP3'!$G$2:$G$692,'Faturamento SP3'!$D$2:$D$692,'Infos Relatório'!$B$485,'Faturamento SP3'!$E$2:$E$692,'Infos Relatório'!$B488,'Faturamento SP3'!$Z$2:$Z$692,'Infos Relatório'!O$1)</f>
        <v>0</v>
      </c>
      <c r="Q488" s="13">
        <f>SUMIFS('Faturamento SP3'!$J$2:$J$692,'Faturamento SP3'!$D$2:$D$692,'Infos Relatório'!$B$485,'Faturamento SP3'!$E$2:$E$692,'Infos Relatório'!$B488,'Faturamento SP3'!$Z$2:$Z$692,'Infos Relatório'!O$1)</f>
        <v>0</v>
      </c>
      <c r="R488" s="14">
        <f>SUMIFS('Faturamento SP3'!$O$2:$O$692,'Faturamento SP3'!$D$2:$D$692,'Infos Relatório'!$B$485,'Faturamento SP3'!$E$2:$E$692,'Infos Relatório'!$B488,'Faturamento SP3'!$Z$2:$Z$692,'Infos Relatório'!O$1,'Faturamento SP3'!$T$2:$T$692,"Sim")+SUMIFS('Faturamento SP3'!$P$2:$P$692,'Faturamento SP3'!$D$2:$D$692,'Infos Relatório'!$B$485,'Faturamento SP3'!$E$2:$E$692,'Infos Relatório'!$B488,'Faturamento SP3'!$Z$2:$Z$692,'Infos Relatório'!O$1,'Faturamento SP3'!$T$2:$T$692,"Sim")</f>
        <v>0</v>
      </c>
      <c r="S488" s="27" t="e">
        <f t="shared" ref="S488:S551" si="195">R488/Q488</f>
        <v>#DIV/0!</v>
      </c>
      <c r="T488" s="24">
        <f>SUMIFS('Faturamento SP3'!$H$2:$H$692,'Faturamento SP3'!$D$2:$D$692,'Infos Relatório'!$B$485,'Faturamento SP3'!$E$2:$E$692,'Infos Relatório'!$B488,'Faturamento SP3'!$Z$2:$Z$692,'Infos Relatório'!O$1)</f>
        <v>0</v>
      </c>
      <c r="U488" s="23">
        <f>COUNTIFS('Faturamento SP3'!$D$2:$D$692,'Infos Relatório'!$B$485,'Faturamento SP3'!$E$2:$E$692,'Infos Relatório'!$B488,'Faturamento SP3'!$Z$2:$Z$692,'Infos Relatório'!U$1)</f>
        <v>0</v>
      </c>
      <c r="V488" s="13">
        <f>SUMIFS('Faturamento SP3'!$G$2:$G$692,'Faturamento SP3'!$D$2:$D$692,'Infos Relatório'!$B$485,'Faturamento SP3'!$E$2:$E$692,'Infos Relatório'!$B488,'Faturamento SP3'!$Z$2:$Z$692,'Infos Relatório'!U$1)</f>
        <v>0</v>
      </c>
      <c r="W488" s="13">
        <f>SUMIFS('Faturamento SP3'!$J$2:$J$692,'Faturamento SP3'!$D$2:$D$692,'Infos Relatório'!$B$485,'Faturamento SP3'!$E$2:$E$692,'Infos Relatório'!$B488,'Faturamento SP3'!$Z$2:$Z$692,'Infos Relatório'!U$1)</f>
        <v>0</v>
      </c>
      <c r="X488" s="14">
        <f>SUMIFS('Faturamento SP3'!$O$2:$O$692,'Faturamento SP3'!$D$2:$D$692,'Infos Relatório'!$B$485,'Faturamento SP3'!$E$2:$E$692,'Infos Relatório'!$B488,'Faturamento SP3'!$Z$2:$Z$692,'Infos Relatório'!U$1,'Faturamento SP3'!$T$2:$T$692,"Sim")+SUMIFS('Faturamento SP3'!$P$2:$P$692,'Faturamento SP3'!$D$2:$D$692,'Infos Relatório'!$B$485,'Faturamento SP3'!$E$2:$E$692,'Infos Relatório'!$B488,'Faturamento SP3'!$Z$2:$Z$692,'Infos Relatório'!U$1,'Faturamento SP3'!$T$2:$T$692,"Sim")</f>
        <v>0</v>
      </c>
      <c r="Y488" s="27" t="e">
        <f t="shared" ref="Y488:Y551" si="196">X488/W488</f>
        <v>#DIV/0!</v>
      </c>
      <c r="Z488" s="24">
        <f>SUMIFS('Faturamento SP3'!$H$2:$H$692,'Faturamento SP3'!$D$2:$D$692,'Infos Relatório'!$B$485,'Faturamento SP3'!$E$2:$E$692,'Infos Relatório'!$B488,'Faturamento SP3'!$Z$2:$Z$692,'Infos Relatório'!U$1)</f>
        <v>0</v>
      </c>
      <c r="AA488" s="23">
        <f>COUNTIFS('Faturamento SP3'!$D$2:$D$692,'Infos Relatório'!$B$485,'Faturamento SP3'!$E$2:$E$692,'Infos Relatório'!$B488,'Faturamento SP3'!$Z$2:$Z$692,'Infos Relatório'!AA$1)</f>
        <v>0</v>
      </c>
      <c r="AB488" s="13">
        <f>SUMIFS('Faturamento SP3'!$G$2:$G$692,'Faturamento SP3'!$D$2:$D$692,'Infos Relatório'!$B$485,'Faturamento SP3'!$E$2:$E$692,'Infos Relatório'!$B488,'Faturamento SP3'!$Z$2:$Z$692,'Infos Relatório'!AA$1)</f>
        <v>0</v>
      </c>
      <c r="AC488" s="13">
        <f>SUMIFS('Faturamento SP3'!$J$2:$J$692,'Faturamento SP3'!$D$2:$D$692,'Infos Relatório'!$B$485,'Faturamento SP3'!$E$2:$E$692,'Infos Relatório'!$B488,'Faturamento SP3'!$Z$2:$Z$692,'Infos Relatório'!AA$1)</f>
        <v>0</v>
      </c>
      <c r="AD488" s="14">
        <f>SUMIFS('Faturamento SP3'!$O$2:$O$692,'Faturamento SP3'!$D$2:$D$692,'Infos Relatório'!$B$485,'Faturamento SP3'!$E$2:$E$692,'Infos Relatório'!$B488,'Faturamento SP3'!$Z$2:$Z$692,'Infos Relatório'!AA$1,'Faturamento SP3'!$T$2:$T$692,"Sim")+SUMIFS('Faturamento SP3'!$P$2:$P$692,'Faturamento SP3'!$D$2:$D$692,'Infos Relatório'!$B$485,'Faturamento SP3'!$E$2:$E$692,'Infos Relatório'!$B488,'Faturamento SP3'!$Z$2:$Z$692,'Infos Relatório'!AA$1,'Faturamento SP3'!$T$2:$T$692,"Sim")</f>
        <v>0</v>
      </c>
      <c r="AE488" s="27" t="e">
        <f t="shared" ref="AE488:AE551" si="197">AD488/AC488</f>
        <v>#DIV/0!</v>
      </c>
      <c r="AF488" s="24">
        <f>SUMIFS('Faturamento SP3'!$H$2:$H$692,'Faturamento SP3'!$D$2:$D$692,'Infos Relatório'!$B$485,'Faturamento SP3'!$E$2:$E$692,'Infos Relatório'!$B488,'Faturamento SP3'!$Z$2:$Z$692,'Infos Relatório'!AA$1)</f>
        <v>0</v>
      </c>
      <c r="AG488" s="23">
        <f>COUNTIFS('Faturamento SP3'!$D$2:$D$692,'Infos Relatório'!$B$485,'Faturamento SP3'!$E$2:$E$692,'Infos Relatório'!$B488,'Faturamento SP3'!$Z$2:$Z$692,'Infos Relatório'!AG$1)</f>
        <v>0</v>
      </c>
      <c r="AH488" s="13">
        <f>SUMIFS('Faturamento SP3'!$G$2:$G$692,'Faturamento SP3'!$D$2:$D$692,'Infos Relatório'!$B$485,'Faturamento SP3'!$E$2:$E$692,'Infos Relatório'!$B488,'Faturamento SP3'!$Z$2:$Z$692,'Infos Relatório'!AG$1)</f>
        <v>0</v>
      </c>
      <c r="AI488" s="13">
        <f>SUMIFS('Faturamento SP3'!$J$2:$J$692,'Faturamento SP3'!$D$2:$D$692,'Infos Relatório'!$B$485,'Faturamento SP3'!$E$2:$E$692,'Infos Relatório'!$B488,'Faturamento SP3'!$Z$2:$Z$692,'Infos Relatório'!AG$1)</f>
        <v>0</v>
      </c>
      <c r="AJ488" s="14">
        <f>SUMIFS('Faturamento SP3'!$O$2:$O$692,'Faturamento SP3'!$D$2:$D$692,'Infos Relatório'!$B$485,'Faturamento SP3'!$E$2:$E$692,'Infos Relatório'!$B488,'Faturamento SP3'!$Z$2:$Z$692,'Infos Relatório'!AG$1,'Faturamento SP3'!$T$2:$T$692,"Sim")+SUMIFS('Faturamento SP3'!$P$2:$P$692,'Faturamento SP3'!$D$2:$D$692,'Infos Relatório'!$B$485,'Faturamento SP3'!$E$2:$E$692,'Infos Relatório'!$B488,'Faturamento SP3'!$Z$2:$Z$692,'Infos Relatório'!AG$1,'Faturamento SP3'!$T$2:$T$692,"Sim")</f>
        <v>0</v>
      </c>
      <c r="AK488" s="27" t="e">
        <f t="shared" ref="AK488:AK551" si="198">AJ488/AI488</f>
        <v>#DIV/0!</v>
      </c>
      <c r="AL488" s="24">
        <f>SUMIFS('Faturamento SP3'!$H$2:$H$692,'Faturamento SP3'!$D$2:$D$692,'Infos Relatório'!$B$485,'Faturamento SP3'!$E$2:$E$692,'Infos Relatório'!$B488,'Faturamento SP3'!$Z$2:$Z$692,'Infos Relatório'!AG$1)</f>
        <v>0</v>
      </c>
      <c r="AM488" s="23">
        <f>COUNTIFS('Faturamento SP3'!$D$2:$D$692,'Infos Relatório'!$B$485,'Faturamento SP3'!$E$2:$E$692,'Infos Relatório'!$B488,'Faturamento SP3'!$Z$2:$Z$692,'Infos Relatório'!AM$1)</f>
        <v>0</v>
      </c>
      <c r="AN488" s="13">
        <f>SUMIFS('Faturamento SP3'!$G$2:$G$692,'Faturamento SP3'!$D$2:$D$692,'Infos Relatório'!$B$485,'Faturamento SP3'!$E$2:$E$692,'Infos Relatório'!$B488,'Faturamento SP3'!$Z$2:$Z$692,'Infos Relatório'!AM$1)</f>
        <v>0</v>
      </c>
      <c r="AO488" s="13">
        <f>SUMIFS('Faturamento SP3'!$J$2:$J$692,'Faturamento SP3'!$D$2:$D$692,'Infos Relatório'!$B$485,'Faturamento SP3'!$E$2:$E$692,'Infos Relatório'!$B488,'Faturamento SP3'!$Z$2:$Z$692,'Infos Relatório'!AM$1)</f>
        <v>0</v>
      </c>
      <c r="AP488" s="14">
        <f>SUMIFS('Faturamento SP3'!$O$2:$O$692,'Faturamento SP3'!$D$2:$D$692,'Infos Relatório'!$B$485,'Faturamento SP3'!$E$2:$E$692,'Infos Relatório'!$B488,'Faturamento SP3'!$Z$2:$Z$692,'Infos Relatório'!AM$1,'Faturamento SP3'!$T$2:$T$692,"Sim")+SUMIFS('Faturamento SP3'!$P$2:$P$692,'Faturamento SP3'!$D$2:$D$692,'Infos Relatório'!$B$485,'Faturamento SP3'!$E$2:$E$692,'Infos Relatório'!$B488,'Faturamento SP3'!$Z$2:$Z$692,'Infos Relatório'!AM$1,'Faturamento SP3'!$T$2:$T$692,"Sim")</f>
        <v>0</v>
      </c>
      <c r="AQ488" s="27" t="e">
        <f t="shared" ref="AQ488:AQ551" si="199">AP488/AO488</f>
        <v>#DIV/0!</v>
      </c>
      <c r="AR488" s="24">
        <f>SUMIFS('Faturamento SP3'!$H$2:$H$692,'Faturamento SP3'!$D$2:$D$692,'Infos Relatório'!$B$485,'Faturamento SP3'!$E$2:$E$692,'Infos Relatório'!$B488,'Faturamento SP3'!$Z$2:$Z$692,'Infos Relatório'!AM$1)</f>
        <v>0</v>
      </c>
      <c r="AS488" s="23">
        <f>COUNTIFS('Faturamento SP3'!$D$2:$D$692,'Infos Relatório'!$B$485,'Faturamento SP3'!$E$2:$E$692,'Infos Relatório'!$B488,'Faturamento SP3'!$Z$2:$Z$692,'Infos Relatório'!AS$1)</f>
        <v>0</v>
      </c>
      <c r="AT488" s="13">
        <f>SUMIFS('Faturamento SP3'!$G$2:$G$692,'Faturamento SP3'!$D$2:$D$692,'Infos Relatório'!$B$485,'Faturamento SP3'!$E$2:$E$692,'Infos Relatório'!$B488,'Faturamento SP3'!$Z$2:$Z$692,'Infos Relatório'!AS$1)</f>
        <v>0</v>
      </c>
      <c r="AU488" s="13">
        <f>SUMIFS('Faturamento SP3'!$J$2:$J$692,'Faturamento SP3'!$D$2:$D$692,'Infos Relatório'!$B$485,'Faturamento SP3'!$E$2:$E$692,'Infos Relatório'!$B488,'Faturamento SP3'!$Z$2:$Z$692,'Infos Relatório'!AS$1)</f>
        <v>0</v>
      </c>
      <c r="AV488" s="14">
        <f>SUMIFS('Faturamento SP3'!$O$2:$O$692,'Faturamento SP3'!$D$2:$D$692,'Infos Relatório'!$B$485,'Faturamento SP3'!$E$2:$E$692,'Infos Relatório'!$B488,'Faturamento SP3'!$Z$2:$Z$692,'Infos Relatório'!AS$1,'Faturamento SP3'!$T$2:$T$692,"Sim")+SUMIFS('Faturamento SP3'!$P$2:$P$692,'Faturamento SP3'!$D$2:$D$692,'Infos Relatório'!$B$485,'Faturamento SP3'!$E$2:$E$692,'Infos Relatório'!$B488,'Faturamento SP3'!$Z$2:$Z$692,'Infos Relatório'!AS$1,'Faturamento SP3'!$T$2:$T$692,"Sim")</f>
        <v>0</v>
      </c>
      <c r="AW488" s="27" t="e">
        <f t="shared" ref="AW488:AW551" si="200">AV488/AU488</f>
        <v>#DIV/0!</v>
      </c>
      <c r="AX488" s="24">
        <f>SUMIFS('Faturamento SP3'!$H$2:$H$692,'Faturamento SP3'!$D$2:$D$692,'Infos Relatório'!$B$485,'Faturamento SP3'!$E$2:$E$692,'Infos Relatório'!$B488,'Faturamento SP3'!$Z$2:$Z$692,'Infos Relatório'!AS$1)</f>
        <v>0</v>
      </c>
      <c r="AY488" s="23">
        <f>COUNTIFS('Faturamento SP3'!$D$2:$D$692,'Infos Relatório'!$B$485,'Faturamento SP3'!$E$2:$E$692,'Infos Relatório'!$B488,'Faturamento SP3'!$Z$2:$Z$692,'Infos Relatório'!AY$1)</f>
        <v>0</v>
      </c>
      <c r="AZ488" s="13">
        <f>SUMIFS('Faturamento SP3'!$G$2:$G$692,'Faturamento SP3'!$D$2:$D$692,'Infos Relatório'!$B$485,'Faturamento SP3'!$E$2:$E$692,'Infos Relatório'!$B488,'Faturamento SP3'!$Z$2:$Z$692,'Infos Relatório'!AY$1)</f>
        <v>0</v>
      </c>
      <c r="BA488" s="13">
        <f>SUMIFS('Faturamento SP3'!$J$2:$J$692,'Faturamento SP3'!$D$2:$D$692,'Infos Relatório'!$B$485,'Faturamento SP3'!$E$2:$E$692,'Infos Relatório'!$B488,'Faturamento SP3'!$Z$2:$Z$692,'Infos Relatório'!AY$1)</f>
        <v>0</v>
      </c>
      <c r="BB488" s="14">
        <f>SUMIFS('Faturamento SP3'!$O$2:$O$692,'Faturamento SP3'!$D$2:$D$692,'Infos Relatório'!$B$485,'Faturamento SP3'!$E$2:$E$692,'Infos Relatório'!$B488,'Faturamento SP3'!$Z$2:$Z$692,'Infos Relatório'!AY$1,'Faturamento SP3'!$T$2:$T$692,"Sim")+SUMIFS('Faturamento SP3'!$P$2:$P$692,'Faturamento SP3'!$D$2:$D$692,'Infos Relatório'!$B$485,'Faturamento SP3'!$E$2:$E$692,'Infos Relatório'!$B488,'Faturamento SP3'!$Z$2:$Z$692,'Infos Relatório'!AY$1,'Faturamento SP3'!$T$2:$T$692,"Sim")</f>
        <v>0</v>
      </c>
      <c r="BC488" s="27" t="e">
        <f t="shared" ref="BC488:BC551" si="201">BB488/BA488</f>
        <v>#DIV/0!</v>
      </c>
      <c r="BD488" s="24">
        <f>SUMIFS('Faturamento SP3'!$H$2:$H$692,'Faturamento SP3'!$D$2:$D$692,'Infos Relatório'!$B$485,'Faturamento SP3'!$E$2:$E$692,'Infos Relatório'!$B488,'Faturamento SP3'!$Z$2:$Z$692,'Infos Relatório'!AY$1)</f>
        <v>0</v>
      </c>
      <c r="BE488" s="23">
        <f>COUNTIFS('Faturamento SP3'!$D$2:$D$692,'Infos Relatório'!$B$485,'Faturamento SP3'!$E$2:$E$692,'Infos Relatório'!$B488,'Faturamento SP3'!$Z$2:$Z$692,'Infos Relatório'!BE$1)</f>
        <v>0</v>
      </c>
      <c r="BF488" s="13">
        <f>SUMIFS('Faturamento SP3'!$G$2:$G$692,'Faturamento SP3'!$D$2:$D$692,'Infos Relatório'!$B$485,'Faturamento SP3'!$E$2:$E$692,'Infos Relatório'!$B488,'Faturamento SP3'!$Z$2:$Z$692,'Infos Relatório'!BE$1)</f>
        <v>0</v>
      </c>
      <c r="BG488" s="13">
        <f>SUMIFS('Faturamento SP3'!$J$2:$J$692,'Faturamento SP3'!$D$2:$D$692,'Infos Relatório'!$B$485,'Faturamento SP3'!$E$2:$E$692,'Infos Relatório'!$B488,'Faturamento SP3'!$Z$2:$Z$692,'Infos Relatório'!BE$1)</f>
        <v>0</v>
      </c>
      <c r="BH488" s="14">
        <f>SUMIFS('Faturamento SP3'!$O$2:$O$692,'Faturamento SP3'!$D$2:$D$692,'Infos Relatório'!$B$485,'Faturamento SP3'!$E$2:$E$692,'Infos Relatório'!$B488,'Faturamento SP3'!$Z$2:$Z$692,'Infos Relatório'!BE$1,'Faturamento SP3'!$T$2:$T$692,"Sim")+SUMIFS('Faturamento SP3'!$P$2:$P$692,'Faturamento SP3'!$D$2:$D$692,'Infos Relatório'!$B$485,'Faturamento SP3'!$E$2:$E$692,'Infos Relatório'!$B488,'Faturamento SP3'!$Z$2:$Z$692,'Infos Relatório'!BE$1,'Faturamento SP3'!$T$2:$T$692,"Sim")</f>
        <v>0</v>
      </c>
      <c r="BI488" s="27" t="e">
        <f t="shared" ref="BI488:BI551" si="202">BH488/BG488</f>
        <v>#DIV/0!</v>
      </c>
      <c r="BJ488" s="24">
        <f>SUMIFS('Faturamento SP3'!$H$2:$H$692,'Faturamento SP3'!$D$2:$D$692,'Infos Relatório'!$B$485,'Faturamento SP3'!$E$2:$E$692,'Infos Relatório'!$B488,'Faturamento SP3'!$Z$2:$Z$692,'Infos Relatório'!BE$1)</f>
        <v>0</v>
      </c>
      <c r="BK488" s="23">
        <f>COUNTIFS('Faturamento SP3'!$D$2:$D$692,'Infos Relatório'!$B$485,'Faturamento SP3'!$E$2:$E$692,'Infos Relatório'!$B488,'Faturamento SP3'!$Z$2:$Z$692,'Infos Relatório'!BK$1)</f>
        <v>0</v>
      </c>
      <c r="BL488" s="13">
        <f>SUMIFS('Faturamento SP3'!$G$2:$G$692,'Faturamento SP3'!$D$2:$D$692,'Infos Relatório'!$B$485,'Faturamento SP3'!$E$2:$E$692,'Infos Relatório'!$B488,'Faturamento SP3'!$Z$2:$Z$692,'Infos Relatório'!BK$1)</f>
        <v>0</v>
      </c>
      <c r="BM488" s="13">
        <f>SUMIFS('Faturamento SP3'!$J$2:$J$692,'Faturamento SP3'!$D$2:$D$692,'Infos Relatório'!$B$485,'Faturamento SP3'!$E$2:$E$692,'Infos Relatório'!$B488,'Faturamento SP3'!$Z$2:$Z$692,'Infos Relatório'!BK$1)</f>
        <v>0</v>
      </c>
      <c r="BN488" s="14">
        <f>SUMIFS('Faturamento SP3'!$O$2:$O$692,'Faturamento SP3'!$D$2:$D$692,'Infos Relatório'!$B$485,'Faturamento SP3'!$E$2:$E$692,'Infos Relatório'!$B488,'Faturamento SP3'!$Z$2:$Z$692,'Infos Relatório'!BK$1,'Faturamento SP3'!$T$2:$T$692,"Sim")+SUMIFS('Faturamento SP3'!$P$2:$P$692,'Faturamento SP3'!$D$2:$D$692,'Infos Relatório'!$B$485,'Faturamento SP3'!$E$2:$E$692,'Infos Relatório'!$B488,'Faturamento SP3'!$Z$2:$Z$692,'Infos Relatório'!BK$1,'Faturamento SP3'!$T$2:$T$692,"Sim")</f>
        <v>0</v>
      </c>
      <c r="BO488" s="27" t="e">
        <f t="shared" ref="BO488:BO551" si="203">BN488/BM488</f>
        <v>#DIV/0!</v>
      </c>
      <c r="BP488" s="24">
        <f>SUMIFS('Faturamento SP3'!$H$2:$H$692,'Faturamento SP3'!$D$2:$D$692,'Infos Relatório'!$B$485,'Faturamento SP3'!$E$2:$E$692,'Infos Relatório'!$B488,'Faturamento SP3'!$Z$2:$Z$692,'Infos Relatório'!BK$1)</f>
        <v>0</v>
      </c>
      <c r="BQ488" s="23">
        <f>COUNTIFS('Faturamento SP3'!$D$2:$D$692,'Infos Relatório'!$B$485,'Faturamento SP3'!$E$2:$E$692,'Infos Relatório'!$B488,'Faturamento SP3'!$Z$2:$Z$692,'Infos Relatório'!BQ$1)</f>
        <v>0</v>
      </c>
      <c r="BR488" s="13">
        <f>SUMIFS('Faturamento SP3'!$G$2:$G$692,'Faturamento SP3'!$D$2:$D$692,'Infos Relatório'!$B$485,'Faturamento SP3'!$E$2:$E$692,'Infos Relatório'!$B488,'Faturamento SP3'!$Z$2:$Z$692,'Infos Relatório'!BQ$1)</f>
        <v>0</v>
      </c>
      <c r="BS488" s="13">
        <f>SUMIFS('Faturamento SP3'!$J$2:$J$692,'Faturamento SP3'!$D$2:$D$692,'Infos Relatório'!$B$485,'Faturamento SP3'!$E$2:$E$692,'Infos Relatório'!$B488,'Faturamento SP3'!$Z$2:$Z$692,'Infos Relatório'!BQ$1)</f>
        <v>0</v>
      </c>
      <c r="BT488" s="14">
        <f>SUMIFS('Faturamento SP3'!$O$2:$O$692,'Faturamento SP3'!$D$2:$D$692,'Infos Relatório'!$B$485,'Faturamento SP3'!$E$2:$E$692,'Infos Relatório'!$B488,'Faturamento SP3'!$Z$2:$Z$692,'Infos Relatório'!BQ$1,'Faturamento SP3'!$T$2:$T$692,"Sim")+SUMIFS('Faturamento SP3'!$P$2:$P$692,'Faturamento SP3'!$D$2:$D$692,'Infos Relatório'!$B$485,'Faturamento SP3'!$E$2:$E$692,'Infos Relatório'!$B488,'Faturamento SP3'!$Z$2:$Z$692,'Infos Relatório'!BQ$1,'Faturamento SP3'!$T$2:$T$692,"Sim")</f>
        <v>0</v>
      </c>
      <c r="BU488" s="27" t="e">
        <f t="shared" ref="BU488:BU551" si="204">BT488/BS488</f>
        <v>#DIV/0!</v>
      </c>
      <c r="BV488" s="24">
        <f>SUMIFS('Faturamento SP3'!$H$2:$H$692,'Faturamento SP3'!$D$2:$D$692,'Infos Relatório'!$B$485,'Faturamento SP3'!$E$2:$E$692,'Infos Relatório'!$B488,'Faturamento SP3'!$Z$2:$Z$692,'Infos Relatório'!BQ$1)</f>
        <v>0</v>
      </c>
    </row>
    <row r="489" spans="2:74">
      <c r="B489" s="17" t="s">
        <v>10</v>
      </c>
      <c r="C489" s="23">
        <f>COUNTIFS('Faturamento SP3'!$D$2:$D$692,'Infos Relatório'!$B$485,'Faturamento SP3'!$E$2:$E$692,'Infos Relatório'!$B489,'Faturamento SP3'!$Z$2:$Z$692,'Infos Relatório'!C$1)</f>
        <v>0</v>
      </c>
      <c r="D489" s="13">
        <f>SUMIFS('Faturamento SP3'!$G$2:$G$692,'Faturamento SP3'!$D$2:$D$692,'Infos Relatório'!$B$485,'Faturamento SP3'!$E$2:$E$692,'Infos Relatório'!$B489,'Faturamento SP3'!$Z$2:$Z$692,'Infos Relatório'!C$1)</f>
        <v>0</v>
      </c>
      <c r="E489" s="13">
        <f>SUMIFS('Faturamento SP3'!$J$2:$J$692,'Faturamento SP3'!$D$2:$D$692,'Infos Relatório'!$B$485,'Faturamento SP3'!$E$2:$E$692,'Infos Relatório'!$B489,'Faturamento SP3'!$Z$2:$Z$692,'Infos Relatório'!C$1)</f>
        <v>0</v>
      </c>
      <c r="F489" s="14">
        <f>SUMIFS('Faturamento SP3'!$O$2:$O$692,'Faturamento SP3'!$D$2:$D$692,'Infos Relatório'!$B$485,'Faturamento SP3'!$E$2:$E$692,'Infos Relatório'!$B489,'Faturamento SP3'!$Z$2:$Z$692,'Infos Relatório'!C$1,'Faturamento SP3'!$T$2:$T$692,"Sim")+SUMIFS('Faturamento SP3'!$P$2:$P$692,'Faturamento SP3'!$D$2:$D$692,'Infos Relatório'!$B$485,'Faturamento SP3'!$E$2:$E$692,'Infos Relatório'!$B489,'Faturamento SP3'!$Z$2:$Z$692,'Infos Relatório'!C$1,'Faturamento SP3'!$T$2:$T$692,"Sim")</f>
        <v>0</v>
      </c>
      <c r="G489" s="27" t="e">
        <f t="shared" si="193"/>
        <v>#DIV/0!</v>
      </c>
      <c r="H489" s="24">
        <f>SUMIFS('Faturamento SP3'!$H$2:$H$692,'Faturamento SP3'!$D$2:$D$692,'Infos Relatório'!$B$485,'Faturamento SP3'!$E$2:$E$692,'Infos Relatório'!$B489,'Faturamento SP3'!$Z$2:$Z$692,'Infos Relatório'!C$1)</f>
        <v>0</v>
      </c>
      <c r="I489" s="23">
        <f>COUNTIFS('Faturamento SP3'!$D$2:$D$692,'Infos Relatório'!$B$485,'Faturamento SP3'!$E$2:$E$692,'Infos Relatório'!$B489,'Faturamento SP3'!$Z$2:$Z$692,'Infos Relatório'!I$1)</f>
        <v>0</v>
      </c>
      <c r="J489" s="13">
        <f>SUMIFS('Faturamento SP3'!$G$2:$G$692,'Faturamento SP3'!$D$2:$D$692,'Infos Relatório'!$B$485,'Faturamento SP3'!$E$2:$E$692,'Infos Relatório'!$B489,'Faturamento SP3'!$Z$2:$Z$692,'Infos Relatório'!I$1)</f>
        <v>0</v>
      </c>
      <c r="K489" s="13">
        <f>SUMIFS('Faturamento SP3'!$J$2:$J$692,'Faturamento SP3'!$D$2:$D$692,'Infos Relatório'!$B$485,'Faturamento SP3'!$E$2:$E$692,'Infos Relatório'!$B489,'Faturamento SP3'!$Z$2:$Z$692,'Infos Relatório'!I$1)</f>
        <v>0</v>
      </c>
      <c r="L489" s="14">
        <f>SUMIFS('Faturamento SP3'!$O$2:$O$692,'Faturamento SP3'!$D$2:$D$692,'Infos Relatório'!$B$485,'Faturamento SP3'!$E$2:$E$692,'Infos Relatório'!$B489,'Faturamento SP3'!$Z$2:$Z$692,'Infos Relatório'!I$1,'Faturamento SP3'!$T$2:$T$692,"Sim")+SUMIFS('Faturamento SP3'!$P$2:$P$692,'Faturamento SP3'!$D$2:$D$692,'Infos Relatório'!$B$485,'Faturamento SP3'!$E$2:$E$692,'Infos Relatório'!$B489,'Faturamento SP3'!$Z$2:$Z$692,'Infos Relatório'!I$1,'Faturamento SP3'!$T$2:$T$692,"Sim")</f>
        <v>0</v>
      </c>
      <c r="M489" s="27" t="e">
        <f t="shared" si="194"/>
        <v>#DIV/0!</v>
      </c>
      <c r="N489" s="24">
        <f>SUMIFS('Faturamento SP3'!$H$2:$H$692,'Faturamento SP3'!$D$2:$D$692,'Infos Relatório'!$B$485,'Faturamento SP3'!$E$2:$E$692,'Infos Relatório'!$B489,'Faturamento SP3'!$Z$2:$Z$692,'Infos Relatório'!I$1)</f>
        <v>0</v>
      </c>
      <c r="O489" s="23">
        <f>COUNTIFS('Faturamento SP3'!$D$2:$D$692,'Infos Relatório'!$B$485,'Faturamento SP3'!$E$2:$E$692,'Infos Relatório'!$B489,'Faturamento SP3'!$Z$2:$Z$692,'Infos Relatório'!O$1)</f>
        <v>0</v>
      </c>
      <c r="P489" s="13">
        <f>SUMIFS('Faturamento SP3'!$G$2:$G$692,'Faturamento SP3'!$D$2:$D$692,'Infos Relatório'!$B$485,'Faturamento SP3'!$E$2:$E$692,'Infos Relatório'!$B489,'Faturamento SP3'!$Z$2:$Z$692,'Infos Relatório'!O$1)</f>
        <v>0</v>
      </c>
      <c r="Q489" s="13">
        <f>SUMIFS('Faturamento SP3'!$J$2:$J$692,'Faturamento SP3'!$D$2:$D$692,'Infos Relatório'!$B$485,'Faturamento SP3'!$E$2:$E$692,'Infos Relatório'!$B489,'Faturamento SP3'!$Z$2:$Z$692,'Infos Relatório'!O$1)</f>
        <v>0</v>
      </c>
      <c r="R489" s="14">
        <f>SUMIFS('Faturamento SP3'!$O$2:$O$692,'Faturamento SP3'!$D$2:$D$692,'Infos Relatório'!$B$485,'Faturamento SP3'!$E$2:$E$692,'Infos Relatório'!$B489,'Faturamento SP3'!$Z$2:$Z$692,'Infos Relatório'!O$1,'Faturamento SP3'!$T$2:$T$692,"Sim")+SUMIFS('Faturamento SP3'!$P$2:$P$692,'Faturamento SP3'!$D$2:$D$692,'Infos Relatório'!$B$485,'Faturamento SP3'!$E$2:$E$692,'Infos Relatório'!$B489,'Faturamento SP3'!$Z$2:$Z$692,'Infos Relatório'!O$1,'Faturamento SP3'!$T$2:$T$692,"Sim")</f>
        <v>0</v>
      </c>
      <c r="S489" s="27" t="e">
        <f t="shared" si="195"/>
        <v>#DIV/0!</v>
      </c>
      <c r="T489" s="24">
        <f>SUMIFS('Faturamento SP3'!$H$2:$H$692,'Faturamento SP3'!$D$2:$D$692,'Infos Relatório'!$B$485,'Faturamento SP3'!$E$2:$E$692,'Infos Relatório'!$B489,'Faturamento SP3'!$Z$2:$Z$692,'Infos Relatório'!O$1)</f>
        <v>0</v>
      </c>
      <c r="U489" s="23">
        <f>COUNTIFS('Faturamento SP3'!$D$2:$D$692,'Infos Relatório'!$B$485,'Faturamento SP3'!$E$2:$E$692,'Infos Relatório'!$B489,'Faturamento SP3'!$Z$2:$Z$692,'Infos Relatório'!U$1)</f>
        <v>0</v>
      </c>
      <c r="V489" s="13">
        <f>SUMIFS('Faturamento SP3'!$G$2:$G$692,'Faturamento SP3'!$D$2:$D$692,'Infos Relatório'!$B$485,'Faturamento SP3'!$E$2:$E$692,'Infos Relatório'!$B489,'Faturamento SP3'!$Z$2:$Z$692,'Infos Relatório'!U$1)</f>
        <v>0</v>
      </c>
      <c r="W489" s="13">
        <f>SUMIFS('Faturamento SP3'!$J$2:$J$692,'Faturamento SP3'!$D$2:$D$692,'Infos Relatório'!$B$485,'Faturamento SP3'!$E$2:$E$692,'Infos Relatório'!$B489,'Faturamento SP3'!$Z$2:$Z$692,'Infos Relatório'!U$1)</f>
        <v>0</v>
      </c>
      <c r="X489" s="14">
        <f>SUMIFS('Faturamento SP3'!$O$2:$O$692,'Faturamento SP3'!$D$2:$D$692,'Infos Relatório'!$B$485,'Faturamento SP3'!$E$2:$E$692,'Infos Relatório'!$B489,'Faturamento SP3'!$Z$2:$Z$692,'Infos Relatório'!U$1,'Faturamento SP3'!$T$2:$T$692,"Sim")+SUMIFS('Faturamento SP3'!$P$2:$P$692,'Faturamento SP3'!$D$2:$D$692,'Infos Relatório'!$B$485,'Faturamento SP3'!$E$2:$E$692,'Infos Relatório'!$B489,'Faturamento SP3'!$Z$2:$Z$692,'Infos Relatório'!U$1,'Faturamento SP3'!$T$2:$T$692,"Sim")</f>
        <v>0</v>
      </c>
      <c r="Y489" s="27" t="e">
        <f t="shared" si="196"/>
        <v>#DIV/0!</v>
      </c>
      <c r="Z489" s="24">
        <f>SUMIFS('Faturamento SP3'!$H$2:$H$692,'Faturamento SP3'!$D$2:$D$692,'Infos Relatório'!$B$485,'Faturamento SP3'!$E$2:$E$692,'Infos Relatório'!$B489,'Faturamento SP3'!$Z$2:$Z$692,'Infos Relatório'!U$1)</f>
        <v>0</v>
      </c>
      <c r="AA489" s="23">
        <f>COUNTIFS('Faturamento SP3'!$D$2:$D$692,'Infos Relatório'!$B$485,'Faturamento SP3'!$E$2:$E$692,'Infos Relatório'!$B489,'Faturamento SP3'!$Z$2:$Z$692,'Infos Relatório'!AA$1)</f>
        <v>0</v>
      </c>
      <c r="AB489" s="13">
        <f>SUMIFS('Faturamento SP3'!$G$2:$G$692,'Faturamento SP3'!$D$2:$D$692,'Infos Relatório'!$B$485,'Faturamento SP3'!$E$2:$E$692,'Infos Relatório'!$B489,'Faturamento SP3'!$Z$2:$Z$692,'Infos Relatório'!AA$1)</f>
        <v>0</v>
      </c>
      <c r="AC489" s="13">
        <f>SUMIFS('Faturamento SP3'!$J$2:$J$692,'Faturamento SP3'!$D$2:$D$692,'Infos Relatório'!$B$485,'Faturamento SP3'!$E$2:$E$692,'Infos Relatório'!$B489,'Faturamento SP3'!$Z$2:$Z$692,'Infos Relatório'!AA$1)</f>
        <v>0</v>
      </c>
      <c r="AD489" s="14">
        <f>SUMIFS('Faturamento SP3'!$O$2:$O$692,'Faturamento SP3'!$D$2:$D$692,'Infos Relatório'!$B$485,'Faturamento SP3'!$E$2:$E$692,'Infos Relatório'!$B489,'Faturamento SP3'!$Z$2:$Z$692,'Infos Relatório'!AA$1,'Faturamento SP3'!$T$2:$T$692,"Sim")+SUMIFS('Faturamento SP3'!$P$2:$P$692,'Faturamento SP3'!$D$2:$D$692,'Infos Relatório'!$B$485,'Faturamento SP3'!$E$2:$E$692,'Infos Relatório'!$B489,'Faturamento SP3'!$Z$2:$Z$692,'Infos Relatório'!AA$1,'Faturamento SP3'!$T$2:$T$692,"Sim")</f>
        <v>0</v>
      </c>
      <c r="AE489" s="27" t="e">
        <f t="shared" si="197"/>
        <v>#DIV/0!</v>
      </c>
      <c r="AF489" s="24">
        <f>SUMIFS('Faturamento SP3'!$H$2:$H$692,'Faturamento SP3'!$D$2:$D$692,'Infos Relatório'!$B$485,'Faturamento SP3'!$E$2:$E$692,'Infos Relatório'!$B489,'Faturamento SP3'!$Z$2:$Z$692,'Infos Relatório'!AA$1)</f>
        <v>0</v>
      </c>
      <c r="AG489" s="23">
        <f>COUNTIFS('Faturamento SP3'!$D$2:$D$692,'Infos Relatório'!$B$485,'Faturamento SP3'!$E$2:$E$692,'Infos Relatório'!$B489,'Faturamento SP3'!$Z$2:$Z$692,'Infos Relatório'!AG$1)</f>
        <v>0</v>
      </c>
      <c r="AH489" s="13">
        <f>SUMIFS('Faturamento SP3'!$G$2:$G$692,'Faturamento SP3'!$D$2:$D$692,'Infos Relatório'!$B$485,'Faturamento SP3'!$E$2:$E$692,'Infos Relatório'!$B489,'Faturamento SP3'!$Z$2:$Z$692,'Infos Relatório'!AG$1)</f>
        <v>0</v>
      </c>
      <c r="AI489" s="13">
        <f>SUMIFS('Faturamento SP3'!$J$2:$J$692,'Faturamento SP3'!$D$2:$D$692,'Infos Relatório'!$B$485,'Faturamento SP3'!$E$2:$E$692,'Infos Relatório'!$B489,'Faturamento SP3'!$Z$2:$Z$692,'Infos Relatório'!AG$1)</f>
        <v>0</v>
      </c>
      <c r="AJ489" s="14">
        <f>SUMIFS('Faturamento SP3'!$O$2:$O$692,'Faturamento SP3'!$D$2:$D$692,'Infos Relatório'!$B$485,'Faturamento SP3'!$E$2:$E$692,'Infos Relatório'!$B489,'Faturamento SP3'!$Z$2:$Z$692,'Infos Relatório'!AG$1,'Faturamento SP3'!$T$2:$T$692,"Sim")+SUMIFS('Faturamento SP3'!$P$2:$P$692,'Faturamento SP3'!$D$2:$D$692,'Infos Relatório'!$B$485,'Faturamento SP3'!$E$2:$E$692,'Infos Relatório'!$B489,'Faturamento SP3'!$Z$2:$Z$692,'Infos Relatório'!AG$1,'Faturamento SP3'!$T$2:$T$692,"Sim")</f>
        <v>0</v>
      </c>
      <c r="AK489" s="27" t="e">
        <f t="shared" si="198"/>
        <v>#DIV/0!</v>
      </c>
      <c r="AL489" s="24">
        <f>SUMIFS('Faturamento SP3'!$H$2:$H$692,'Faturamento SP3'!$D$2:$D$692,'Infos Relatório'!$B$485,'Faturamento SP3'!$E$2:$E$692,'Infos Relatório'!$B489,'Faturamento SP3'!$Z$2:$Z$692,'Infos Relatório'!AG$1)</f>
        <v>0</v>
      </c>
      <c r="AM489" s="23">
        <f>COUNTIFS('Faturamento SP3'!$D$2:$D$692,'Infos Relatório'!$B$485,'Faturamento SP3'!$E$2:$E$692,'Infos Relatório'!$B489,'Faturamento SP3'!$Z$2:$Z$692,'Infos Relatório'!AM$1)</f>
        <v>0</v>
      </c>
      <c r="AN489" s="13">
        <f>SUMIFS('Faturamento SP3'!$G$2:$G$692,'Faturamento SP3'!$D$2:$D$692,'Infos Relatório'!$B$485,'Faturamento SP3'!$E$2:$E$692,'Infos Relatório'!$B489,'Faturamento SP3'!$Z$2:$Z$692,'Infos Relatório'!AM$1)</f>
        <v>0</v>
      </c>
      <c r="AO489" s="13">
        <f>SUMIFS('Faturamento SP3'!$J$2:$J$692,'Faturamento SP3'!$D$2:$D$692,'Infos Relatório'!$B$485,'Faturamento SP3'!$E$2:$E$692,'Infos Relatório'!$B489,'Faturamento SP3'!$Z$2:$Z$692,'Infos Relatório'!AM$1)</f>
        <v>0</v>
      </c>
      <c r="AP489" s="14">
        <f>SUMIFS('Faturamento SP3'!$O$2:$O$692,'Faturamento SP3'!$D$2:$D$692,'Infos Relatório'!$B$485,'Faturamento SP3'!$E$2:$E$692,'Infos Relatório'!$B489,'Faturamento SP3'!$Z$2:$Z$692,'Infos Relatório'!AM$1,'Faturamento SP3'!$T$2:$T$692,"Sim")+SUMIFS('Faturamento SP3'!$P$2:$P$692,'Faturamento SP3'!$D$2:$D$692,'Infos Relatório'!$B$485,'Faturamento SP3'!$E$2:$E$692,'Infos Relatório'!$B489,'Faturamento SP3'!$Z$2:$Z$692,'Infos Relatório'!AM$1,'Faturamento SP3'!$T$2:$T$692,"Sim")</f>
        <v>0</v>
      </c>
      <c r="AQ489" s="27" t="e">
        <f t="shared" si="199"/>
        <v>#DIV/0!</v>
      </c>
      <c r="AR489" s="24">
        <f>SUMIFS('Faturamento SP3'!$H$2:$H$692,'Faturamento SP3'!$D$2:$D$692,'Infos Relatório'!$B$485,'Faturamento SP3'!$E$2:$E$692,'Infos Relatório'!$B489,'Faturamento SP3'!$Z$2:$Z$692,'Infos Relatório'!AM$1)</f>
        <v>0</v>
      </c>
      <c r="AS489" s="23">
        <f>COUNTIFS('Faturamento SP3'!$D$2:$D$692,'Infos Relatório'!$B$485,'Faturamento SP3'!$E$2:$E$692,'Infos Relatório'!$B489,'Faturamento SP3'!$Z$2:$Z$692,'Infos Relatório'!AS$1)</f>
        <v>0</v>
      </c>
      <c r="AT489" s="13">
        <f>SUMIFS('Faturamento SP3'!$G$2:$G$692,'Faturamento SP3'!$D$2:$D$692,'Infos Relatório'!$B$485,'Faturamento SP3'!$E$2:$E$692,'Infos Relatório'!$B489,'Faturamento SP3'!$Z$2:$Z$692,'Infos Relatório'!AS$1)</f>
        <v>0</v>
      </c>
      <c r="AU489" s="13">
        <f>SUMIFS('Faturamento SP3'!$J$2:$J$692,'Faturamento SP3'!$D$2:$D$692,'Infos Relatório'!$B$485,'Faturamento SP3'!$E$2:$E$692,'Infos Relatório'!$B489,'Faturamento SP3'!$Z$2:$Z$692,'Infos Relatório'!AS$1)</f>
        <v>0</v>
      </c>
      <c r="AV489" s="14">
        <f>SUMIFS('Faturamento SP3'!$O$2:$O$692,'Faturamento SP3'!$D$2:$D$692,'Infos Relatório'!$B$485,'Faturamento SP3'!$E$2:$E$692,'Infos Relatório'!$B489,'Faturamento SP3'!$Z$2:$Z$692,'Infos Relatório'!AS$1,'Faturamento SP3'!$T$2:$T$692,"Sim")+SUMIFS('Faturamento SP3'!$P$2:$P$692,'Faturamento SP3'!$D$2:$D$692,'Infos Relatório'!$B$485,'Faturamento SP3'!$E$2:$E$692,'Infos Relatório'!$B489,'Faturamento SP3'!$Z$2:$Z$692,'Infos Relatório'!AS$1,'Faturamento SP3'!$T$2:$T$692,"Sim")</f>
        <v>0</v>
      </c>
      <c r="AW489" s="27" t="e">
        <f t="shared" si="200"/>
        <v>#DIV/0!</v>
      </c>
      <c r="AX489" s="24">
        <f>SUMIFS('Faturamento SP3'!$H$2:$H$692,'Faturamento SP3'!$D$2:$D$692,'Infos Relatório'!$B$485,'Faturamento SP3'!$E$2:$E$692,'Infos Relatório'!$B489,'Faturamento SP3'!$Z$2:$Z$692,'Infos Relatório'!AS$1)</f>
        <v>0</v>
      </c>
      <c r="AY489" s="23">
        <f>COUNTIFS('Faturamento SP3'!$D$2:$D$692,'Infos Relatório'!$B$485,'Faturamento SP3'!$E$2:$E$692,'Infos Relatório'!$B489,'Faturamento SP3'!$Z$2:$Z$692,'Infos Relatório'!AY$1)</f>
        <v>0</v>
      </c>
      <c r="AZ489" s="13">
        <f>SUMIFS('Faturamento SP3'!$G$2:$G$692,'Faturamento SP3'!$D$2:$D$692,'Infos Relatório'!$B$485,'Faturamento SP3'!$E$2:$E$692,'Infos Relatório'!$B489,'Faturamento SP3'!$Z$2:$Z$692,'Infos Relatório'!AY$1)</f>
        <v>0</v>
      </c>
      <c r="BA489" s="13">
        <f>SUMIFS('Faturamento SP3'!$J$2:$J$692,'Faturamento SP3'!$D$2:$D$692,'Infos Relatório'!$B$485,'Faturamento SP3'!$E$2:$E$692,'Infos Relatório'!$B489,'Faturamento SP3'!$Z$2:$Z$692,'Infos Relatório'!AY$1)</f>
        <v>0</v>
      </c>
      <c r="BB489" s="14">
        <f>SUMIFS('Faturamento SP3'!$O$2:$O$692,'Faturamento SP3'!$D$2:$D$692,'Infos Relatório'!$B$485,'Faturamento SP3'!$E$2:$E$692,'Infos Relatório'!$B489,'Faturamento SP3'!$Z$2:$Z$692,'Infos Relatório'!AY$1,'Faturamento SP3'!$T$2:$T$692,"Sim")+SUMIFS('Faturamento SP3'!$P$2:$P$692,'Faturamento SP3'!$D$2:$D$692,'Infos Relatório'!$B$485,'Faturamento SP3'!$E$2:$E$692,'Infos Relatório'!$B489,'Faturamento SP3'!$Z$2:$Z$692,'Infos Relatório'!AY$1,'Faturamento SP3'!$T$2:$T$692,"Sim")</f>
        <v>0</v>
      </c>
      <c r="BC489" s="27" t="e">
        <f t="shared" si="201"/>
        <v>#DIV/0!</v>
      </c>
      <c r="BD489" s="24">
        <f>SUMIFS('Faturamento SP3'!$H$2:$H$692,'Faturamento SP3'!$D$2:$D$692,'Infos Relatório'!$B$485,'Faturamento SP3'!$E$2:$E$692,'Infos Relatório'!$B489,'Faturamento SP3'!$Z$2:$Z$692,'Infos Relatório'!AY$1)</f>
        <v>0</v>
      </c>
      <c r="BE489" s="23">
        <f>COUNTIFS('Faturamento SP3'!$D$2:$D$692,'Infos Relatório'!$B$485,'Faturamento SP3'!$E$2:$E$692,'Infos Relatório'!$B489,'Faturamento SP3'!$Z$2:$Z$692,'Infos Relatório'!BE$1)</f>
        <v>0</v>
      </c>
      <c r="BF489" s="13">
        <f>SUMIFS('Faturamento SP3'!$G$2:$G$692,'Faturamento SP3'!$D$2:$D$692,'Infos Relatório'!$B$485,'Faturamento SP3'!$E$2:$E$692,'Infos Relatório'!$B489,'Faturamento SP3'!$Z$2:$Z$692,'Infos Relatório'!BE$1)</f>
        <v>0</v>
      </c>
      <c r="BG489" s="13">
        <f>SUMIFS('Faturamento SP3'!$J$2:$J$692,'Faturamento SP3'!$D$2:$D$692,'Infos Relatório'!$B$485,'Faturamento SP3'!$E$2:$E$692,'Infos Relatório'!$B489,'Faturamento SP3'!$Z$2:$Z$692,'Infos Relatório'!BE$1)</f>
        <v>0</v>
      </c>
      <c r="BH489" s="14">
        <f>SUMIFS('Faturamento SP3'!$O$2:$O$692,'Faturamento SP3'!$D$2:$D$692,'Infos Relatório'!$B$485,'Faturamento SP3'!$E$2:$E$692,'Infos Relatório'!$B489,'Faturamento SP3'!$Z$2:$Z$692,'Infos Relatório'!BE$1,'Faturamento SP3'!$T$2:$T$692,"Sim")+SUMIFS('Faturamento SP3'!$P$2:$P$692,'Faturamento SP3'!$D$2:$D$692,'Infos Relatório'!$B$485,'Faturamento SP3'!$E$2:$E$692,'Infos Relatório'!$B489,'Faturamento SP3'!$Z$2:$Z$692,'Infos Relatório'!BE$1,'Faturamento SP3'!$T$2:$T$692,"Sim")</f>
        <v>0</v>
      </c>
      <c r="BI489" s="27" t="e">
        <f t="shared" si="202"/>
        <v>#DIV/0!</v>
      </c>
      <c r="BJ489" s="24">
        <f>SUMIFS('Faturamento SP3'!$H$2:$H$692,'Faturamento SP3'!$D$2:$D$692,'Infos Relatório'!$B$485,'Faturamento SP3'!$E$2:$E$692,'Infos Relatório'!$B489,'Faturamento SP3'!$Z$2:$Z$692,'Infos Relatório'!BE$1)</f>
        <v>0</v>
      </c>
      <c r="BK489" s="23">
        <f>COUNTIFS('Faturamento SP3'!$D$2:$D$692,'Infos Relatório'!$B$485,'Faturamento SP3'!$E$2:$E$692,'Infos Relatório'!$B489,'Faturamento SP3'!$Z$2:$Z$692,'Infos Relatório'!BK$1)</f>
        <v>0</v>
      </c>
      <c r="BL489" s="13">
        <f>SUMIFS('Faturamento SP3'!$G$2:$G$692,'Faturamento SP3'!$D$2:$D$692,'Infos Relatório'!$B$485,'Faturamento SP3'!$E$2:$E$692,'Infos Relatório'!$B489,'Faturamento SP3'!$Z$2:$Z$692,'Infos Relatório'!BK$1)</f>
        <v>0</v>
      </c>
      <c r="BM489" s="13">
        <f>SUMIFS('Faturamento SP3'!$J$2:$J$692,'Faturamento SP3'!$D$2:$D$692,'Infos Relatório'!$B$485,'Faturamento SP3'!$E$2:$E$692,'Infos Relatório'!$B489,'Faturamento SP3'!$Z$2:$Z$692,'Infos Relatório'!BK$1)</f>
        <v>0</v>
      </c>
      <c r="BN489" s="14">
        <f>SUMIFS('Faturamento SP3'!$O$2:$O$692,'Faturamento SP3'!$D$2:$D$692,'Infos Relatório'!$B$485,'Faturamento SP3'!$E$2:$E$692,'Infos Relatório'!$B489,'Faturamento SP3'!$Z$2:$Z$692,'Infos Relatório'!BK$1,'Faturamento SP3'!$T$2:$T$692,"Sim")+SUMIFS('Faturamento SP3'!$P$2:$P$692,'Faturamento SP3'!$D$2:$D$692,'Infos Relatório'!$B$485,'Faturamento SP3'!$E$2:$E$692,'Infos Relatório'!$B489,'Faturamento SP3'!$Z$2:$Z$692,'Infos Relatório'!BK$1,'Faturamento SP3'!$T$2:$T$692,"Sim")</f>
        <v>0</v>
      </c>
      <c r="BO489" s="27" t="e">
        <f t="shared" si="203"/>
        <v>#DIV/0!</v>
      </c>
      <c r="BP489" s="24">
        <f>SUMIFS('Faturamento SP3'!$H$2:$H$692,'Faturamento SP3'!$D$2:$D$692,'Infos Relatório'!$B$485,'Faturamento SP3'!$E$2:$E$692,'Infos Relatório'!$B489,'Faturamento SP3'!$Z$2:$Z$692,'Infos Relatório'!BK$1)</f>
        <v>0</v>
      </c>
      <c r="BQ489" s="23">
        <f>COUNTIFS('Faturamento SP3'!$D$2:$D$692,'Infos Relatório'!$B$485,'Faturamento SP3'!$E$2:$E$692,'Infos Relatório'!$B489,'Faturamento SP3'!$Z$2:$Z$692,'Infos Relatório'!BQ$1)</f>
        <v>0</v>
      </c>
      <c r="BR489" s="13">
        <f>SUMIFS('Faturamento SP3'!$G$2:$G$692,'Faturamento SP3'!$D$2:$D$692,'Infos Relatório'!$B$485,'Faturamento SP3'!$E$2:$E$692,'Infos Relatório'!$B489,'Faturamento SP3'!$Z$2:$Z$692,'Infos Relatório'!BQ$1)</f>
        <v>0</v>
      </c>
      <c r="BS489" s="13">
        <f>SUMIFS('Faturamento SP3'!$J$2:$J$692,'Faturamento SP3'!$D$2:$D$692,'Infos Relatório'!$B$485,'Faturamento SP3'!$E$2:$E$692,'Infos Relatório'!$B489,'Faturamento SP3'!$Z$2:$Z$692,'Infos Relatório'!BQ$1)</f>
        <v>0</v>
      </c>
      <c r="BT489" s="14">
        <f>SUMIFS('Faturamento SP3'!$O$2:$O$692,'Faturamento SP3'!$D$2:$D$692,'Infos Relatório'!$B$485,'Faturamento SP3'!$E$2:$E$692,'Infos Relatório'!$B489,'Faturamento SP3'!$Z$2:$Z$692,'Infos Relatório'!BQ$1,'Faturamento SP3'!$T$2:$T$692,"Sim")+SUMIFS('Faturamento SP3'!$P$2:$P$692,'Faturamento SP3'!$D$2:$D$692,'Infos Relatório'!$B$485,'Faturamento SP3'!$E$2:$E$692,'Infos Relatório'!$B489,'Faturamento SP3'!$Z$2:$Z$692,'Infos Relatório'!BQ$1,'Faturamento SP3'!$T$2:$T$692,"Sim")</f>
        <v>0</v>
      </c>
      <c r="BU489" s="27" t="e">
        <f t="shared" si="204"/>
        <v>#DIV/0!</v>
      </c>
      <c r="BV489" s="24">
        <f>SUMIFS('Faturamento SP3'!$H$2:$H$692,'Faturamento SP3'!$D$2:$D$692,'Infos Relatório'!$B$485,'Faturamento SP3'!$E$2:$E$692,'Infos Relatório'!$B489,'Faturamento SP3'!$Z$2:$Z$692,'Infos Relatório'!BQ$1)</f>
        <v>0</v>
      </c>
    </row>
    <row r="490" spans="2:74">
      <c r="B490" s="17" t="s">
        <v>11</v>
      </c>
      <c r="C490" s="23">
        <f>COUNTIFS('Faturamento SP3'!$D$2:$D$692,'Infos Relatório'!$B$485,'Faturamento SP3'!$E$2:$E$692,'Infos Relatório'!$B490,'Faturamento SP3'!$Z$2:$Z$692,'Infos Relatório'!C$1)</f>
        <v>0</v>
      </c>
      <c r="D490" s="13">
        <f>SUMIFS('Faturamento SP3'!$G$2:$G$692,'Faturamento SP3'!$D$2:$D$692,'Infos Relatório'!$B$485,'Faturamento SP3'!$E$2:$E$692,'Infos Relatório'!$B490,'Faturamento SP3'!$Z$2:$Z$692,'Infos Relatório'!C$1)</f>
        <v>0</v>
      </c>
      <c r="E490" s="13">
        <f>SUMIFS('Faturamento SP3'!$J$2:$J$692,'Faturamento SP3'!$D$2:$D$692,'Infos Relatório'!$B$485,'Faturamento SP3'!$E$2:$E$692,'Infos Relatório'!$B490,'Faturamento SP3'!$Z$2:$Z$692,'Infos Relatório'!C$1)</f>
        <v>0</v>
      </c>
      <c r="F490" s="14">
        <f>SUMIFS('Faturamento SP3'!$O$2:$O$692,'Faturamento SP3'!$D$2:$D$692,'Infos Relatório'!$B$485,'Faturamento SP3'!$E$2:$E$692,'Infos Relatório'!$B490,'Faturamento SP3'!$Z$2:$Z$692,'Infos Relatório'!C$1,'Faturamento SP3'!$T$2:$T$692,"Sim")+SUMIFS('Faturamento SP3'!$P$2:$P$692,'Faturamento SP3'!$D$2:$D$692,'Infos Relatório'!$B$485,'Faturamento SP3'!$E$2:$E$692,'Infos Relatório'!$B490,'Faturamento SP3'!$Z$2:$Z$692,'Infos Relatório'!C$1,'Faturamento SP3'!$T$2:$T$692,"Sim")</f>
        <v>0</v>
      </c>
      <c r="G490" s="27" t="e">
        <f t="shared" si="193"/>
        <v>#DIV/0!</v>
      </c>
      <c r="H490" s="24">
        <f>SUMIFS('Faturamento SP3'!$H$2:$H$692,'Faturamento SP3'!$D$2:$D$692,'Infos Relatório'!$B$485,'Faturamento SP3'!$E$2:$E$692,'Infos Relatório'!$B490,'Faturamento SP3'!$Z$2:$Z$692,'Infos Relatório'!C$1)</f>
        <v>0</v>
      </c>
      <c r="I490" s="23">
        <f>COUNTIFS('Faturamento SP3'!$D$2:$D$692,'Infos Relatório'!$B$485,'Faturamento SP3'!$E$2:$E$692,'Infos Relatório'!$B490,'Faturamento SP3'!$Z$2:$Z$692,'Infos Relatório'!I$1)</f>
        <v>0</v>
      </c>
      <c r="J490" s="13">
        <f>SUMIFS('Faturamento SP3'!$G$2:$G$692,'Faturamento SP3'!$D$2:$D$692,'Infos Relatório'!$B$485,'Faturamento SP3'!$E$2:$E$692,'Infos Relatório'!$B490,'Faturamento SP3'!$Z$2:$Z$692,'Infos Relatório'!I$1)</f>
        <v>0</v>
      </c>
      <c r="K490" s="13">
        <f>SUMIFS('Faturamento SP3'!$J$2:$J$692,'Faturamento SP3'!$D$2:$D$692,'Infos Relatório'!$B$485,'Faturamento SP3'!$E$2:$E$692,'Infos Relatório'!$B490,'Faturamento SP3'!$Z$2:$Z$692,'Infos Relatório'!I$1)</f>
        <v>0</v>
      </c>
      <c r="L490" s="14">
        <f>SUMIFS('Faturamento SP3'!$O$2:$O$692,'Faturamento SP3'!$D$2:$D$692,'Infos Relatório'!$B$485,'Faturamento SP3'!$E$2:$E$692,'Infos Relatório'!$B490,'Faturamento SP3'!$Z$2:$Z$692,'Infos Relatório'!I$1,'Faturamento SP3'!$T$2:$T$692,"Sim")+SUMIFS('Faturamento SP3'!$P$2:$P$692,'Faturamento SP3'!$D$2:$D$692,'Infos Relatório'!$B$485,'Faturamento SP3'!$E$2:$E$692,'Infos Relatório'!$B490,'Faturamento SP3'!$Z$2:$Z$692,'Infos Relatório'!I$1,'Faturamento SP3'!$T$2:$T$692,"Sim")</f>
        <v>0</v>
      </c>
      <c r="M490" s="27" t="e">
        <f t="shared" si="194"/>
        <v>#DIV/0!</v>
      </c>
      <c r="N490" s="24">
        <f>SUMIFS('Faturamento SP3'!$H$2:$H$692,'Faturamento SP3'!$D$2:$D$692,'Infos Relatório'!$B$485,'Faturamento SP3'!$E$2:$E$692,'Infos Relatório'!$B490,'Faturamento SP3'!$Z$2:$Z$692,'Infos Relatório'!I$1)</f>
        <v>0</v>
      </c>
      <c r="O490" s="23">
        <f>COUNTIFS('Faturamento SP3'!$D$2:$D$692,'Infos Relatório'!$B$485,'Faturamento SP3'!$E$2:$E$692,'Infos Relatório'!$B490,'Faturamento SP3'!$Z$2:$Z$692,'Infos Relatório'!O$1)</f>
        <v>0</v>
      </c>
      <c r="P490" s="13">
        <f>SUMIFS('Faturamento SP3'!$G$2:$G$692,'Faturamento SP3'!$D$2:$D$692,'Infos Relatório'!$B$485,'Faturamento SP3'!$E$2:$E$692,'Infos Relatório'!$B490,'Faturamento SP3'!$Z$2:$Z$692,'Infos Relatório'!O$1)</f>
        <v>0</v>
      </c>
      <c r="Q490" s="13">
        <f>SUMIFS('Faturamento SP3'!$J$2:$J$692,'Faturamento SP3'!$D$2:$D$692,'Infos Relatório'!$B$485,'Faturamento SP3'!$E$2:$E$692,'Infos Relatório'!$B490,'Faturamento SP3'!$Z$2:$Z$692,'Infos Relatório'!O$1)</f>
        <v>0</v>
      </c>
      <c r="R490" s="14">
        <f>SUMIFS('Faturamento SP3'!$O$2:$O$692,'Faturamento SP3'!$D$2:$D$692,'Infos Relatório'!$B$485,'Faturamento SP3'!$E$2:$E$692,'Infos Relatório'!$B490,'Faturamento SP3'!$Z$2:$Z$692,'Infos Relatório'!O$1,'Faturamento SP3'!$T$2:$T$692,"Sim")+SUMIFS('Faturamento SP3'!$P$2:$P$692,'Faturamento SP3'!$D$2:$D$692,'Infos Relatório'!$B$485,'Faturamento SP3'!$E$2:$E$692,'Infos Relatório'!$B490,'Faturamento SP3'!$Z$2:$Z$692,'Infos Relatório'!O$1,'Faturamento SP3'!$T$2:$T$692,"Sim")</f>
        <v>0</v>
      </c>
      <c r="S490" s="27" t="e">
        <f t="shared" si="195"/>
        <v>#DIV/0!</v>
      </c>
      <c r="T490" s="24">
        <f>SUMIFS('Faturamento SP3'!$H$2:$H$692,'Faturamento SP3'!$D$2:$D$692,'Infos Relatório'!$B$485,'Faturamento SP3'!$E$2:$E$692,'Infos Relatório'!$B490,'Faturamento SP3'!$Z$2:$Z$692,'Infos Relatório'!O$1)</f>
        <v>0</v>
      </c>
      <c r="U490" s="23">
        <f>COUNTIFS('Faturamento SP3'!$D$2:$D$692,'Infos Relatório'!$B$485,'Faturamento SP3'!$E$2:$E$692,'Infos Relatório'!$B490,'Faturamento SP3'!$Z$2:$Z$692,'Infos Relatório'!U$1)</f>
        <v>0</v>
      </c>
      <c r="V490" s="13">
        <f>SUMIFS('Faturamento SP3'!$G$2:$G$692,'Faturamento SP3'!$D$2:$D$692,'Infos Relatório'!$B$485,'Faturamento SP3'!$E$2:$E$692,'Infos Relatório'!$B490,'Faturamento SP3'!$Z$2:$Z$692,'Infos Relatório'!U$1)</f>
        <v>0</v>
      </c>
      <c r="W490" s="13">
        <f>SUMIFS('Faturamento SP3'!$J$2:$J$692,'Faturamento SP3'!$D$2:$D$692,'Infos Relatório'!$B$485,'Faturamento SP3'!$E$2:$E$692,'Infos Relatório'!$B490,'Faturamento SP3'!$Z$2:$Z$692,'Infos Relatório'!U$1)</f>
        <v>0</v>
      </c>
      <c r="X490" s="14">
        <f>SUMIFS('Faturamento SP3'!$O$2:$O$692,'Faturamento SP3'!$D$2:$D$692,'Infos Relatório'!$B$485,'Faturamento SP3'!$E$2:$E$692,'Infos Relatório'!$B490,'Faturamento SP3'!$Z$2:$Z$692,'Infos Relatório'!U$1,'Faturamento SP3'!$T$2:$T$692,"Sim")+SUMIFS('Faturamento SP3'!$P$2:$P$692,'Faturamento SP3'!$D$2:$D$692,'Infos Relatório'!$B$485,'Faturamento SP3'!$E$2:$E$692,'Infos Relatório'!$B490,'Faturamento SP3'!$Z$2:$Z$692,'Infos Relatório'!U$1,'Faturamento SP3'!$T$2:$T$692,"Sim")</f>
        <v>0</v>
      </c>
      <c r="Y490" s="27" t="e">
        <f t="shared" si="196"/>
        <v>#DIV/0!</v>
      </c>
      <c r="Z490" s="24">
        <f>SUMIFS('Faturamento SP3'!$H$2:$H$692,'Faturamento SP3'!$D$2:$D$692,'Infos Relatório'!$B$485,'Faturamento SP3'!$E$2:$E$692,'Infos Relatório'!$B490,'Faturamento SP3'!$Z$2:$Z$692,'Infos Relatório'!U$1)</f>
        <v>0</v>
      </c>
      <c r="AA490" s="23">
        <f>COUNTIFS('Faturamento SP3'!$D$2:$D$692,'Infos Relatório'!$B$485,'Faturamento SP3'!$E$2:$E$692,'Infos Relatório'!$B490,'Faturamento SP3'!$Z$2:$Z$692,'Infos Relatório'!AA$1)</f>
        <v>0</v>
      </c>
      <c r="AB490" s="13">
        <f>SUMIFS('Faturamento SP3'!$G$2:$G$692,'Faturamento SP3'!$D$2:$D$692,'Infos Relatório'!$B$485,'Faturamento SP3'!$E$2:$E$692,'Infos Relatório'!$B490,'Faturamento SP3'!$Z$2:$Z$692,'Infos Relatório'!AA$1)</f>
        <v>0</v>
      </c>
      <c r="AC490" s="13">
        <f>SUMIFS('Faturamento SP3'!$J$2:$J$692,'Faturamento SP3'!$D$2:$D$692,'Infos Relatório'!$B$485,'Faturamento SP3'!$E$2:$E$692,'Infos Relatório'!$B490,'Faturamento SP3'!$Z$2:$Z$692,'Infos Relatório'!AA$1)</f>
        <v>0</v>
      </c>
      <c r="AD490" s="14">
        <f>SUMIFS('Faturamento SP3'!$O$2:$O$692,'Faturamento SP3'!$D$2:$D$692,'Infos Relatório'!$B$485,'Faturamento SP3'!$E$2:$E$692,'Infos Relatório'!$B490,'Faturamento SP3'!$Z$2:$Z$692,'Infos Relatório'!AA$1,'Faturamento SP3'!$T$2:$T$692,"Sim")+SUMIFS('Faturamento SP3'!$P$2:$P$692,'Faturamento SP3'!$D$2:$D$692,'Infos Relatório'!$B$485,'Faturamento SP3'!$E$2:$E$692,'Infos Relatório'!$B490,'Faturamento SP3'!$Z$2:$Z$692,'Infos Relatório'!AA$1,'Faturamento SP3'!$T$2:$T$692,"Sim")</f>
        <v>0</v>
      </c>
      <c r="AE490" s="27" t="e">
        <f t="shared" si="197"/>
        <v>#DIV/0!</v>
      </c>
      <c r="AF490" s="24">
        <f>SUMIFS('Faturamento SP3'!$H$2:$H$692,'Faturamento SP3'!$D$2:$D$692,'Infos Relatório'!$B$485,'Faturamento SP3'!$E$2:$E$692,'Infos Relatório'!$B490,'Faturamento SP3'!$Z$2:$Z$692,'Infos Relatório'!AA$1)</f>
        <v>0</v>
      </c>
      <c r="AG490" s="23">
        <f>COUNTIFS('Faturamento SP3'!$D$2:$D$692,'Infos Relatório'!$B$485,'Faturamento SP3'!$E$2:$E$692,'Infos Relatório'!$B490,'Faturamento SP3'!$Z$2:$Z$692,'Infos Relatório'!AG$1)</f>
        <v>0</v>
      </c>
      <c r="AH490" s="13">
        <f>SUMIFS('Faturamento SP3'!$G$2:$G$692,'Faturamento SP3'!$D$2:$D$692,'Infos Relatório'!$B$485,'Faturamento SP3'!$E$2:$E$692,'Infos Relatório'!$B490,'Faturamento SP3'!$Z$2:$Z$692,'Infos Relatório'!AG$1)</f>
        <v>0</v>
      </c>
      <c r="AI490" s="13">
        <f>SUMIFS('Faturamento SP3'!$J$2:$J$692,'Faturamento SP3'!$D$2:$D$692,'Infos Relatório'!$B$485,'Faturamento SP3'!$E$2:$E$692,'Infos Relatório'!$B490,'Faturamento SP3'!$Z$2:$Z$692,'Infos Relatório'!AG$1)</f>
        <v>0</v>
      </c>
      <c r="AJ490" s="14">
        <f>SUMIFS('Faturamento SP3'!$O$2:$O$692,'Faturamento SP3'!$D$2:$D$692,'Infos Relatório'!$B$485,'Faturamento SP3'!$E$2:$E$692,'Infos Relatório'!$B490,'Faturamento SP3'!$Z$2:$Z$692,'Infos Relatório'!AG$1,'Faturamento SP3'!$T$2:$T$692,"Sim")+SUMIFS('Faturamento SP3'!$P$2:$P$692,'Faturamento SP3'!$D$2:$D$692,'Infos Relatório'!$B$485,'Faturamento SP3'!$E$2:$E$692,'Infos Relatório'!$B490,'Faturamento SP3'!$Z$2:$Z$692,'Infos Relatório'!AG$1,'Faturamento SP3'!$T$2:$T$692,"Sim")</f>
        <v>0</v>
      </c>
      <c r="AK490" s="27" t="e">
        <f t="shared" si="198"/>
        <v>#DIV/0!</v>
      </c>
      <c r="AL490" s="24">
        <f>SUMIFS('Faturamento SP3'!$H$2:$H$692,'Faturamento SP3'!$D$2:$D$692,'Infos Relatório'!$B$485,'Faturamento SP3'!$E$2:$E$692,'Infos Relatório'!$B490,'Faturamento SP3'!$Z$2:$Z$692,'Infos Relatório'!AG$1)</f>
        <v>0</v>
      </c>
      <c r="AM490" s="23">
        <f>COUNTIFS('Faturamento SP3'!$D$2:$D$692,'Infos Relatório'!$B$485,'Faturamento SP3'!$E$2:$E$692,'Infos Relatório'!$B490,'Faturamento SP3'!$Z$2:$Z$692,'Infos Relatório'!AM$1)</f>
        <v>0</v>
      </c>
      <c r="AN490" s="13">
        <f>SUMIFS('Faturamento SP3'!$G$2:$G$692,'Faturamento SP3'!$D$2:$D$692,'Infos Relatório'!$B$485,'Faturamento SP3'!$E$2:$E$692,'Infos Relatório'!$B490,'Faturamento SP3'!$Z$2:$Z$692,'Infos Relatório'!AM$1)</f>
        <v>0</v>
      </c>
      <c r="AO490" s="13">
        <f>SUMIFS('Faturamento SP3'!$J$2:$J$692,'Faturamento SP3'!$D$2:$D$692,'Infos Relatório'!$B$485,'Faturamento SP3'!$E$2:$E$692,'Infos Relatório'!$B490,'Faturamento SP3'!$Z$2:$Z$692,'Infos Relatório'!AM$1)</f>
        <v>0</v>
      </c>
      <c r="AP490" s="14">
        <f>SUMIFS('Faturamento SP3'!$O$2:$O$692,'Faturamento SP3'!$D$2:$D$692,'Infos Relatório'!$B$485,'Faturamento SP3'!$E$2:$E$692,'Infos Relatório'!$B490,'Faturamento SP3'!$Z$2:$Z$692,'Infos Relatório'!AM$1,'Faturamento SP3'!$T$2:$T$692,"Sim")+SUMIFS('Faturamento SP3'!$P$2:$P$692,'Faturamento SP3'!$D$2:$D$692,'Infos Relatório'!$B$485,'Faturamento SP3'!$E$2:$E$692,'Infos Relatório'!$B490,'Faturamento SP3'!$Z$2:$Z$692,'Infos Relatório'!AM$1,'Faturamento SP3'!$T$2:$T$692,"Sim")</f>
        <v>0</v>
      </c>
      <c r="AQ490" s="27" t="e">
        <f t="shared" si="199"/>
        <v>#DIV/0!</v>
      </c>
      <c r="AR490" s="24">
        <f>SUMIFS('Faturamento SP3'!$H$2:$H$692,'Faturamento SP3'!$D$2:$D$692,'Infos Relatório'!$B$485,'Faturamento SP3'!$E$2:$E$692,'Infos Relatório'!$B490,'Faturamento SP3'!$Z$2:$Z$692,'Infos Relatório'!AM$1)</f>
        <v>0</v>
      </c>
      <c r="AS490" s="23">
        <f>COUNTIFS('Faturamento SP3'!$D$2:$D$692,'Infos Relatório'!$B$485,'Faturamento SP3'!$E$2:$E$692,'Infos Relatório'!$B490,'Faturamento SP3'!$Z$2:$Z$692,'Infos Relatório'!AS$1)</f>
        <v>0</v>
      </c>
      <c r="AT490" s="13">
        <f>SUMIFS('Faturamento SP3'!$G$2:$G$692,'Faturamento SP3'!$D$2:$D$692,'Infos Relatório'!$B$485,'Faturamento SP3'!$E$2:$E$692,'Infos Relatório'!$B490,'Faturamento SP3'!$Z$2:$Z$692,'Infos Relatório'!AS$1)</f>
        <v>0</v>
      </c>
      <c r="AU490" s="13">
        <f>SUMIFS('Faturamento SP3'!$J$2:$J$692,'Faturamento SP3'!$D$2:$D$692,'Infos Relatório'!$B$485,'Faturamento SP3'!$E$2:$E$692,'Infos Relatório'!$B490,'Faturamento SP3'!$Z$2:$Z$692,'Infos Relatório'!AS$1)</f>
        <v>0</v>
      </c>
      <c r="AV490" s="14">
        <f>SUMIFS('Faturamento SP3'!$O$2:$O$692,'Faturamento SP3'!$D$2:$D$692,'Infos Relatório'!$B$485,'Faturamento SP3'!$E$2:$E$692,'Infos Relatório'!$B490,'Faturamento SP3'!$Z$2:$Z$692,'Infos Relatório'!AS$1,'Faturamento SP3'!$T$2:$T$692,"Sim")+SUMIFS('Faturamento SP3'!$P$2:$P$692,'Faturamento SP3'!$D$2:$D$692,'Infos Relatório'!$B$485,'Faturamento SP3'!$E$2:$E$692,'Infos Relatório'!$B490,'Faturamento SP3'!$Z$2:$Z$692,'Infos Relatório'!AS$1,'Faturamento SP3'!$T$2:$T$692,"Sim")</f>
        <v>0</v>
      </c>
      <c r="AW490" s="27" t="e">
        <f t="shared" si="200"/>
        <v>#DIV/0!</v>
      </c>
      <c r="AX490" s="24">
        <f>SUMIFS('Faturamento SP3'!$H$2:$H$692,'Faturamento SP3'!$D$2:$D$692,'Infos Relatório'!$B$485,'Faturamento SP3'!$E$2:$E$692,'Infos Relatório'!$B490,'Faturamento SP3'!$Z$2:$Z$692,'Infos Relatório'!AS$1)</f>
        <v>0</v>
      </c>
      <c r="AY490" s="23">
        <f>COUNTIFS('Faturamento SP3'!$D$2:$D$692,'Infos Relatório'!$B$485,'Faturamento SP3'!$E$2:$E$692,'Infos Relatório'!$B490,'Faturamento SP3'!$Z$2:$Z$692,'Infos Relatório'!AY$1)</f>
        <v>0</v>
      </c>
      <c r="AZ490" s="13">
        <f>SUMIFS('Faturamento SP3'!$G$2:$G$692,'Faturamento SP3'!$D$2:$D$692,'Infos Relatório'!$B$485,'Faturamento SP3'!$E$2:$E$692,'Infos Relatório'!$B490,'Faturamento SP3'!$Z$2:$Z$692,'Infos Relatório'!AY$1)</f>
        <v>0</v>
      </c>
      <c r="BA490" s="13">
        <f>SUMIFS('Faturamento SP3'!$J$2:$J$692,'Faturamento SP3'!$D$2:$D$692,'Infos Relatório'!$B$485,'Faturamento SP3'!$E$2:$E$692,'Infos Relatório'!$B490,'Faturamento SP3'!$Z$2:$Z$692,'Infos Relatório'!AY$1)</f>
        <v>0</v>
      </c>
      <c r="BB490" s="14">
        <f>SUMIFS('Faturamento SP3'!$O$2:$O$692,'Faturamento SP3'!$D$2:$D$692,'Infos Relatório'!$B$485,'Faturamento SP3'!$E$2:$E$692,'Infos Relatório'!$B490,'Faturamento SP3'!$Z$2:$Z$692,'Infos Relatório'!AY$1,'Faturamento SP3'!$T$2:$T$692,"Sim")+SUMIFS('Faturamento SP3'!$P$2:$P$692,'Faturamento SP3'!$D$2:$D$692,'Infos Relatório'!$B$485,'Faturamento SP3'!$E$2:$E$692,'Infos Relatório'!$B490,'Faturamento SP3'!$Z$2:$Z$692,'Infos Relatório'!AY$1,'Faturamento SP3'!$T$2:$T$692,"Sim")</f>
        <v>0</v>
      </c>
      <c r="BC490" s="27" t="e">
        <f t="shared" si="201"/>
        <v>#DIV/0!</v>
      </c>
      <c r="BD490" s="24">
        <f>SUMIFS('Faturamento SP3'!$H$2:$H$692,'Faturamento SP3'!$D$2:$D$692,'Infos Relatório'!$B$485,'Faturamento SP3'!$E$2:$E$692,'Infos Relatório'!$B490,'Faturamento SP3'!$Z$2:$Z$692,'Infos Relatório'!AY$1)</f>
        <v>0</v>
      </c>
      <c r="BE490" s="23">
        <f>COUNTIFS('Faturamento SP3'!$D$2:$D$692,'Infos Relatório'!$B$485,'Faturamento SP3'!$E$2:$E$692,'Infos Relatório'!$B490,'Faturamento SP3'!$Z$2:$Z$692,'Infos Relatório'!BE$1)</f>
        <v>0</v>
      </c>
      <c r="BF490" s="13">
        <f>SUMIFS('Faturamento SP3'!$G$2:$G$692,'Faturamento SP3'!$D$2:$D$692,'Infos Relatório'!$B$485,'Faturamento SP3'!$E$2:$E$692,'Infos Relatório'!$B490,'Faturamento SP3'!$Z$2:$Z$692,'Infos Relatório'!BE$1)</f>
        <v>0</v>
      </c>
      <c r="BG490" s="13">
        <f>SUMIFS('Faturamento SP3'!$J$2:$J$692,'Faturamento SP3'!$D$2:$D$692,'Infos Relatório'!$B$485,'Faturamento SP3'!$E$2:$E$692,'Infos Relatório'!$B490,'Faturamento SP3'!$Z$2:$Z$692,'Infos Relatório'!BE$1)</f>
        <v>0</v>
      </c>
      <c r="BH490" s="14">
        <f>SUMIFS('Faturamento SP3'!$O$2:$O$692,'Faturamento SP3'!$D$2:$D$692,'Infos Relatório'!$B$485,'Faturamento SP3'!$E$2:$E$692,'Infos Relatório'!$B490,'Faturamento SP3'!$Z$2:$Z$692,'Infos Relatório'!BE$1,'Faturamento SP3'!$T$2:$T$692,"Sim")+SUMIFS('Faturamento SP3'!$P$2:$P$692,'Faturamento SP3'!$D$2:$D$692,'Infos Relatório'!$B$485,'Faturamento SP3'!$E$2:$E$692,'Infos Relatório'!$B490,'Faturamento SP3'!$Z$2:$Z$692,'Infos Relatório'!BE$1,'Faturamento SP3'!$T$2:$T$692,"Sim")</f>
        <v>0</v>
      </c>
      <c r="BI490" s="27" t="e">
        <f t="shared" si="202"/>
        <v>#DIV/0!</v>
      </c>
      <c r="BJ490" s="24">
        <f>SUMIFS('Faturamento SP3'!$H$2:$H$692,'Faturamento SP3'!$D$2:$D$692,'Infos Relatório'!$B$485,'Faturamento SP3'!$E$2:$E$692,'Infos Relatório'!$B490,'Faturamento SP3'!$Z$2:$Z$692,'Infos Relatório'!BE$1)</f>
        <v>0</v>
      </c>
      <c r="BK490" s="23">
        <f>COUNTIFS('Faturamento SP3'!$D$2:$D$692,'Infos Relatório'!$B$485,'Faturamento SP3'!$E$2:$E$692,'Infos Relatório'!$B490,'Faturamento SP3'!$Z$2:$Z$692,'Infos Relatório'!BK$1)</f>
        <v>0</v>
      </c>
      <c r="BL490" s="13">
        <f>SUMIFS('Faturamento SP3'!$G$2:$G$692,'Faturamento SP3'!$D$2:$D$692,'Infos Relatório'!$B$485,'Faturamento SP3'!$E$2:$E$692,'Infos Relatório'!$B490,'Faturamento SP3'!$Z$2:$Z$692,'Infos Relatório'!BK$1)</f>
        <v>0</v>
      </c>
      <c r="BM490" s="13">
        <f>SUMIFS('Faturamento SP3'!$J$2:$J$692,'Faturamento SP3'!$D$2:$D$692,'Infos Relatório'!$B$485,'Faturamento SP3'!$E$2:$E$692,'Infos Relatório'!$B490,'Faturamento SP3'!$Z$2:$Z$692,'Infos Relatório'!BK$1)</f>
        <v>0</v>
      </c>
      <c r="BN490" s="14">
        <f>SUMIFS('Faturamento SP3'!$O$2:$O$692,'Faturamento SP3'!$D$2:$D$692,'Infos Relatório'!$B$485,'Faturamento SP3'!$E$2:$E$692,'Infos Relatório'!$B490,'Faturamento SP3'!$Z$2:$Z$692,'Infos Relatório'!BK$1,'Faturamento SP3'!$T$2:$T$692,"Sim")+SUMIFS('Faturamento SP3'!$P$2:$P$692,'Faturamento SP3'!$D$2:$D$692,'Infos Relatório'!$B$485,'Faturamento SP3'!$E$2:$E$692,'Infos Relatório'!$B490,'Faturamento SP3'!$Z$2:$Z$692,'Infos Relatório'!BK$1,'Faturamento SP3'!$T$2:$T$692,"Sim")</f>
        <v>0</v>
      </c>
      <c r="BO490" s="27" t="e">
        <f t="shared" si="203"/>
        <v>#DIV/0!</v>
      </c>
      <c r="BP490" s="24">
        <f>SUMIFS('Faturamento SP3'!$H$2:$H$692,'Faturamento SP3'!$D$2:$D$692,'Infos Relatório'!$B$485,'Faturamento SP3'!$E$2:$E$692,'Infos Relatório'!$B490,'Faturamento SP3'!$Z$2:$Z$692,'Infos Relatório'!BK$1)</f>
        <v>0</v>
      </c>
      <c r="BQ490" s="23">
        <f>COUNTIFS('Faturamento SP3'!$D$2:$D$692,'Infos Relatório'!$B$485,'Faturamento SP3'!$E$2:$E$692,'Infos Relatório'!$B490,'Faturamento SP3'!$Z$2:$Z$692,'Infos Relatório'!BQ$1)</f>
        <v>0</v>
      </c>
      <c r="BR490" s="13">
        <f>SUMIFS('Faturamento SP3'!$G$2:$G$692,'Faturamento SP3'!$D$2:$D$692,'Infos Relatório'!$B$485,'Faturamento SP3'!$E$2:$E$692,'Infos Relatório'!$B490,'Faturamento SP3'!$Z$2:$Z$692,'Infos Relatório'!BQ$1)</f>
        <v>0</v>
      </c>
      <c r="BS490" s="13">
        <f>SUMIFS('Faturamento SP3'!$J$2:$J$692,'Faturamento SP3'!$D$2:$D$692,'Infos Relatório'!$B$485,'Faturamento SP3'!$E$2:$E$692,'Infos Relatório'!$B490,'Faturamento SP3'!$Z$2:$Z$692,'Infos Relatório'!BQ$1)</f>
        <v>0</v>
      </c>
      <c r="BT490" s="14">
        <f>SUMIFS('Faturamento SP3'!$O$2:$O$692,'Faturamento SP3'!$D$2:$D$692,'Infos Relatório'!$B$485,'Faturamento SP3'!$E$2:$E$692,'Infos Relatório'!$B490,'Faturamento SP3'!$Z$2:$Z$692,'Infos Relatório'!BQ$1,'Faturamento SP3'!$T$2:$T$692,"Sim")+SUMIFS('Faturamento SP3'!$P$2:$P$692,'Faturamento SP3'!$D$2:$D$692,'Infos Relatório'!$B$485,'Faturamento SP3'!$E$2:$E$692,'Infos Relatório'!$B490,'Faturamento SP3'!$Z$2:$Z$692,'Infos Relatório'!BQ$1,'Faturamento SP3'!$T$2:$T$692,"Sim")</f>
        <v>0</v>
      </c>
      <c r="BU490" s="27" t="e">
        <f t="shared" si="204"/>
        <v>#DIV/0!</v>
      </c>
      <c r="BV490" s="24">
        <f>SUMIFS('Faturamento SP3'!$H$2:$H$692,'Faturamento SP3'!$D$2:$D$692,'Infos Relatório'!$B$485,'Faturamento SP3'!$E$2:$E$692,'Infos Relatório'!$B490,'Faturamento SP3'!$Z$2:$Z$692,'Infos Relatório'!BQ$1)</f>
        <v>0</v>
      </c>
    </row>
    <row r="491" spans="2:74">
      <c r="B491" s="17" t="s">
        <v>12</v>
      </c>
      <c r="C491" s="23">
        <f>COUNTIFS('Faturamento SP3'!$D$2:$D$692,'Infos Relatório'!$B$485,'Faturamento SP3'!$E$2:$E$692,'Infos Relatório'!$B491,'Faturamento SP3'!$Z$2:$Z$692,'Infos Relatório'!C$1)</f>
        <v>0</v>
      </c>
      <c r="D491" s="13">
        <f>SUMIFS('Faturamento SP3'!$G$2:$G$692,'Faturamento SP3'!$D$2:$D$692,'Infos Relatório'!$B$485,'Faturamento SP3'!$E$2:$E$692,'Infos Relatório'!$B491,'Faturamento SP3'!$Z$2:$Z$692,'Infos Relatório'!C$1)</f>
        <v>0</v>
      </c>
      <c r="E491" s="13">
        <f>SUMIFS('Faturamento SP3'!$J$2:$J$692,'Faturamento SP3'!$D$2:$D$692,'Infos Relatório'!$B$485,'Faturamento SP3'!$E$2:$E$692,'Infos Relatório'!$B491,'Faturamento SP3'!$Z$2:$Z$692,'Infos Relatório'!C$1)</f>
        <v>0</v>
      </c>
      <c r="F491" s="14">
        <f>SUMIFS('Faturamento SP3'!$O$2:$O$692,'Faturamento SP3'!$D$2:$D$692,'Infos Relatório'!$B$485,'Faturamento SP3'!$E$2:$E$692,'Infos Relatório'!$B491,'Faturamento SP3'!$Z$2:$Z$692,'Infos Relatório'!C$1,'Faturamento SP3'!$T$2:$T$692,"Sim")+SUMIFS('Faturamento SP3'!$P$2:$P$692,'Faturamento SP3'!$D$2:$D$692,'Infos Relatório'!$B$485,'Faturamento SP3'!$E$2:$E$692,'Infos Relatório'!$B491,'Faturamento SP3'!$Z$2:$Z$692,'Infos Relatório'!C$1,'Faturamento SP3'!$T$2:$T$692,"Sim")</f>
        <v>0</v>
      </c>
      <c r="G491" s="27" t="e">
        <f t="shared" si="193"/>
        <v>#DIV/0!</v>
      </c>
      <c r="H491" s="24">
        <f>SUMIFS('Faturamento SP3'!$H$2:$H$692,'Faturamento SP3'!$D$2:$D$692,'Infos Relatório'!$B$485,'Faturamento SP3'!$E$2:$E$692,'Infos Relatório'!$B491,'Faturamento SP3'!$Z$2:$Z$692,'Infos Relatório'!C$1)</f>
        <v>0</v>
      </c>
      <c r="I491" s="23">
        <f>COUNTIFS('Faturamento SP3'!$D$2:$D$692,'Infos Relatório'!$B$485,'Faturamento SP3'!$E$2:$E$692,'Infos Relatório'!$B491,'Faturamento SP3'!$Z$2:$Z$692,'Infos Relatório'!I$1)</f>
        <v>0</v>
      </c>
      <c r="J491" s="13">
        <f>SUMIFS('Faturamento SP3'!$G$2:$G$692,'Faturamento SP3'!$D$2:$D$692,'Infos Relatório'!$B$485,'Faturamento SP3'!$E$2:$E$692,'Infos Relatório'!$B491,'Faturamento SP3'!$Z$2:$Z$692,'Infos Relatório'!I$1)</f>
        <v>0</v>
      </c>
      <c r="K491" s="13">
        <f>SUMIFS('Faturamento SP3'!$J$2:$J$692,'Faturamento SP3'!$D$2:$D$692,'Infos Relatório'!$B$485,'Faturamento SP3'!$E$2:$E$692,'Infos Relatório'!$B491,'Faturamento SP3'!$Z$2:$Z$692,'Infos Relatório'!I$1)</f>
        <v>0</v>
      </c>
      <c r="L491" s="14">
        <f>SUMIFS('Faturamento SP3'!$O$2:$O$692,'Faturamento SP3'!$D$2:$D$692,'Infos Relatório'!$B$485,'Faturamento SP3'!$E$2:$E$692,'Infos Relatório'!$B491,'Faturamento SP3'!$Z$2:$Z$692,'Infos Relatório'!I$1,'Faturamento SP3'!$T$2:$T$692,"Sim")+SUMIFS('Faturamento SP3'!$P$2:$P$692,'Faturamento SP3'!$D$2:$D$692,'Infos Relatório'!$B$485,'Faturamento SP3'!$E$2:$E$692,'Infos Relatório'!$B491,'Faturamento SP3'!$Z$2:$Z$692,'Infos Relatório'!I$1,'Faturamento SP3'!$T$2:$T$692,"Sim")</f>
        <v>0</v>
      </c>
      <c r="M491" s="27" t="e">
        <f t="shared" si="194"/>
        <v>#DIV/0!</v>
      </c>
      <c r="N491" s="24">
        <f>SUMIFS('Faturamento SP3'!$H$2:$H$692,'Faturamento SP3'!$D$2:$D$692,'Infos Relatório'!$B$485,'Faturamento SP3'!$E$2:$E$692,'Infos Relatório'!$B491,'Faturamento SP3'!$Z$2:$Z$692,'Infos Relatório'!I$1)</f>
        <v>0</v>
      </c>
      <c r="O491" s="23">
        <f>COUNTIFS('Faturamento SP3'!$D$2:$D$692,'Infos Relatório'!$B$485,'Faturamento SP3'!$E$2:$E$692,'Infos Relatório'!$B491,'Faturamento SP3'!$Z$2:$Z$692,'Infos Relatório'!O$1)</f>
        <v>0</v>
      </c>
      <c r="P491" s="13">
        <f>SUMIFS('Faturamento SP3'!$G$2:$G$692,'Faturamento SP3'!$D$2:$D$692,'Infos Relatório'!$B$485,'Faturamento SP3'!$E$2:$E$692,'Infos Relatório'!$B491,'Faturamento SP3'!$Z$2:$Z$692,'Infos Relatório'!O$1)</f>
        <v>0</v>
      </c>
      <c r="Q491" s="13">
        <f>SUMIFS('Faturamento SP3'!$J$2:$J$692,'Faturamento SP3'!$D$2:$D$692,'Infos Relatório'!$B$485,'Faturamento SP3'!$E$2:$E$692,'Infos Relatório'!$B491,'Faturamento SP3'!$Z$2:$Z$692,'Infos Relatório'!O$1)</f>
        <v>0</v>
      </c>
      <c r="R491" s="14">
        <f>SUMIFS('Faturamento SP3'!$O$2:$O$692,'Faturamento SP3'!$D$2:$D$692,'Infos Relatório'!$B$485,'Faturamento SP3'!$E$2:$E$692,'Infos Relatório'!$B491,'Faturamento SP3'!$Z$2:$Z$692,'Infos Relatório'!O$1,'Faturamento SP3'!$T$2:$T$692,"Sim")+SUMIFS('Faturamento SP3'!$P$2:$P$692,'Faturamento SP3'!$D$2:$D$692,'Infos Relatório'!$B$485,'Faturamento SP3'!$E$2:$E$692,'Infos Relatório'!$B491,'Faturamento SP3'!$Z$2:$Z$692,'Infos Relatório'!O$1,'Faturamento SP3'!$T$2:$T$692,"Sim")</f>
        <v>0</v>
      </c>
      <c r="S491" s="27" t="e">
        <f t="shared" si="195"/>
        <v>#DIV/0!</v>
      </c>
      <c r="T491" s="24">
        <f>SUMIFS('Faturamento SP3'!$H$2:$H$692,'Faturamento SP3'!$D$2:$D$692,'Infos Relatório'!$B$485,'Faturamento SP3'!$E$2:$E$692,'Infos Relatório'!$B491,'Faturamento SP3'!$Z$2:$Z$692,'Infos Relatório'!O$1)</f>
        <v>0</v>
      </c>
      <c r="U491" s="23">
        <f>COUNTIFS('Faturamento SP3'!$D$2:$D$692,'Infos Relatório'!$B$485,'Faturamento SP3'!$E$2:$E$692,'Infos Relatório'!$B491,'Faturamento SP3'!$Z$2:$Z$692,'Infos Relatório'!U$1)</f>
        <v>0</v>
      </c>
      <c r="V491" s="13">
        <f>SUMIFS('Faturamento SP3'!$G$2:$G$692,'Faturamento SP3'!$D$2:$D$692,'Infos Relatório'!$B$485,'Faturamento SP3'!$E$2:$E$692,'Infos Relatório'!$B491,'Faturamento SP3'!$Z$2:$Z$692,'Infos Relatório'!U$1)</f>
        <v>0</v>
      </c>
      <c r="W491" s="13">
        <f>SUMIFS('Faturamento SP3'!$J$2:$J$692,'Faturamento SP3'!$D$2:$D$692,'Infos Relatório'!$B$485,'Faturamento SP3'!$E$2:$E$692,'Infos Relatório'!$B491,'Faturamento SP3'!$Z$2:$Z$692,'Infos Relatório'!U$1)</f>
        <v>0</v>
      </c>
      <c r="X491" s="14">
        <f>SUMIFS('Faturamento SP3'!$O$2:$O$692,'Faturamento SP3'!$D$2:$D$692,'Infos Relatório'!$B$485,'Faturamento SP3'!$E$2:$E$692,'Infos Relatório'!$B491,'Faturamento SP3'!$Z$2:$Z$692,'Infos Relatório'!U$1,'Faturamento SP3'!$T$2:$T$692,"Sim")+SUMIFS('Faturamento SP3'!$P$2:$P$692,'Faturamento SP3'!$D$2:$D$692,'Infos Relatório'!$B$485,'Faturamento SP3'!$E$2:$E$692,'Infos Relatório'!$B491,'Faturamento SP3'!$Z$2:$Z$692,'Infos Relatório'!U$1,'Faturamento SP3'!$T$2:$T$692,"Sim")</f>
        <v>0</v>
      </c>
      <c r="Y491" s="27" t="e">
        <f t="shared" si="196"/>
        <v>#DIV/0!</v>
      </c>
      <c r="Z491" s="24">
        <f>SUMIFS('Faturamento SP3'!$H$2:$H$692,'Faturamento SP3'!$D$2:$D$692,'Infos Relatório'!$B$485,'Faturamento SP3'!$E$2:$E$692,'Infos Relatório'!$B491,'Faturamento SP3'!$Z$2:$Z$692,'Infos Relatório'!U$1)</f>
        <v>0</v>
      </c>
      <c r="AA491" s="23">
        <f>COUNTIFS('Faturamento SP3'!$D$2:$D$692,'Infos Relatório'!$B$485,'Faturamento SP3'!$E$2:$E$692,'Infos Relatório'!$B491,'Faturamento SP3'!$Z$2:$Z$692,'Infos Relatório'!AA$1)</f>
        <v>0</v>
      </c>
      <c r="AB491" s="13">
        <f>SUMIFS('Faturamento SP3'!$G$2:$G$692,'Faturamento SP3'!$D$2:$D$692,'Infos Relatório'!$B$485,'Faturamento SP3'!$E$2:$E$692,'Infos Relatório'!$B491,'Faturamento SP3'!$Z$2:$Z$692,'Infos Relatório'!AA$1)</f>
        <v>0</v>
      </c>
      <c r="AC491" s="13">
        <f>SUMIFS('Faturamento SP3'!$J$2:$J$692,'Faturamento SP3'!$D$2:$D$692,'Infos Relatório'!$B$485,'Faturamento SP3'!$E$2:$E$692,'Infos Relatório'!$B491,'Faturamento SP3'!$Z$2:$Z$692,'Infos Relatório'!AA$1)</f>
        <v>0</v>
      </c>
      <c r="AD491" s="14">
        <f>SUMIFS('Faturamento SP3'!$O$2:$O$692,'Faturamento SP3'!$D$2:$D$692,'Infos Relatório'!$B$485,'Faturamento SP3'!$E$2:$E$692,'Infos Relatório'!$B491,'Faturamento SP3'!$Z$2:$Z$692,'Infos Relatório'!AA$1,'Faturamento SP3'!$T$2:$T$692,"Sim")+SUMIFS('Faturamento SP3'!$P$2:$P$692,'Faturamento SP3'!$D$2:$D$692,'Infos Relatório'!$B$485,'Faturamento SP3'!$E$2:$E$692,'Infos Relatório'!$B491,'Faturamento SP3'!$Z$2:$Z$692,'Infos Relatório'!AA$1,'Faturamento SP3'!$T$2:$T$692,"Sim")</f>
        <v>0</v>
      </c>
      <c r="AE491" s="27" t="e">
        <f t="shared" si="197"/>
        <v>#DIV/0!</v>
      </c>
      <c r="AF491" s="24">
        <f>SUMIFS('Faturamento SP3'!$H$2:$H$692,'Faturamento SP3'!$D$2:$D$692,'Infos Relatório'!$B$485,'Faturamento SP3'!$E$2:$E$692,'Infos Relatório'!$B491,'Faturamento SP3'!$Z$2:$Z$692,'Infos Relatório'!AA$1)</f>
        <v>0</v>
      </c>
      <c r="AG491" s="23">
        <f>COUNTIFS('Faturamento SP3'!$D$2:$D$692,'Infos Relatório'!$B$485,'Faturamento SP3'!$E$2:$E$692,'Infos Relatório'!$B491,'Faturamento SP3'!$Z$2:$Z$692,'Infos Relatório'!AG$1)</f>
        <v>0</v>
      </c>
      <c r="AH491" s="13">
        <f>SUMIFS('Faturamento SP3'!$G$2:$G$692,'Faturamento SP3'!$D$2:$D$692,'Infos Relatório'!$B$485,'Faturamento SP3'!$E$2:$E$692,'Infos Relatório'!$B491,'Faturamento SP3'!$Z$2:$Z$692,'Infos Relatório'!AG$1)</f>
        <v>0</v>
      </c>
      <c r="AI491" s="13">
        <f>SUMIFS('Faturamento SP3'!$J$2:$J$692,'Faturamento SP3'!$D$2:$D$692,'Infos Relatório'!$B$485,'Faturamento SP3'!$E$2:$E$692,'Infos Relatório'!$B491,'Faturamento SP3'!$Z$2:$Z$692,'Infos Relatório'!AG$1)</f>
        <v>0</v>
      </c>
      <c r="AJ491" s="14">
        <f>SUMIFS('Faturamento SP3'!$O$2:$O$692,'Faturamento SP3'!$D$2:$D$692,'Infos Relatório'!$B$485,'Faturamento SP3'!$E$2:$E$692,'Infos Relatório'!$B491,'Faturamento SP3'!$Z$2:$Z$692,'Infos Relatório'!AG$1,'Faturamento SP3'!$T$2:$T$692,"Sim")+SUMIFS('Faturamento SP3'!$P$2:$P$692,'Faturamento SP3'!$D$2:$D$692,'Infos Relatório'!$B$485,'Faturamento SP3'!$E$2:$E$692,'Infos Relatório'!$B491,'Faturamento SP3'!$Z$2:$Z$692,'Infos Relatório'!AG$1,'Faturamento SP3'!$T$2:$T$692,"Sim")</f>
        <v>0</v>
      </c>
      <c r="AK491" s="27" t="e">
        <f t="shared" si="198"/>
        <v>#DIV/0!</v>
      </c>
      <c r="AL491" s="24">
        <f>SUMIFS('Faturamento SP3'!$H$2:$H$692,'Faturamento SP3'!$D$2:$D$692,'Infos Relatório'!$B$485,'Faturamento SP3'!$E$2:$E$692,'Infos Relatório'!$B491,'Faturamento SP3'!$Z$2:$Z$692,'Infos Relatório'!AG$1)</f>
        <v>0</v>
      </c>
      <c r="AM491" s="23">
        <f>COUNTIFS('Faturamento SP3'!$D$2:$D$692,'Infos Relatório'!$B$485,'Faturamento SP3'!$E$2:$E$692,'Infos Relatório'!$B491,'Faturamento SP3'!$Z$2:$Z$692,'Infos Relatório'!AM$1)</f>
        <v>0</v>
      </c>
      <c r="AN491" s="13">
        <f>SUMIFS('Faturamento SP3'!$G$2:$G$692,'Faturamento SP3'!$D$2:$D$692,'Infos Relatório'!$B$485,'Faturamento SP3'!$E$2:$E$692,'Infos Relatório'!$B491,'Faturamento SP3'!$Z$2:$Z$692,'Infos Relatório'!AM$1)</f>
        <v>0</v>
      </c>
      <c r="AO491" s="13">
        <f>SUMIFS('Faturamento SP3'!$J$2:$J$692,'Faturamento SP3'!$D$2:$D$692,'Infos Relatório'!$B$485,'Faturamento SP3'!$E$2:$E$692,'Infos Relatório'!$B491,'Faturamento SP3'!$Z$2:$Z$692,'Infos Relatório'!AM$1)</f>
        <v>0</v>
      </c>
      <c r="AP491" s="14">
        <f>SUMIFS('Faturamento SP3'!$O$2:$O$692,'Faturamento SP3'!$D$2:$D$692,'Infos Relatório'!$B$485,'Faturamento SP3'!$E$2:$E$692,'Infos Relatório'!$B491,'Faturamento SP3'!$Z$2:$Z$692,'Infos Relatório'!AM$1,'Faturamento SP3'!$T$2:$T$692,"Sim")+SUMIFS('Faturamento SP3'!$P$2:$P$692,'Faturamento SP3'!$D$2:$D$692,'Infos Relatório'!$B$485,'Faturamento SP3'!$E$2:$E$692,'Infos Relatório'!$B491,'Faturamento SP3'!$Z$2:$Z$692,'Infos Relatório'!AM$1,'Faturamento SP3'!$T$2:$T$692,"Sim")</f>
        <v>0</v>
      </c>
      <c r="AQ491" s="27" t="e">
        <f t="shared" si="199"/>
        <v>#DIV/0!</v>
      </c>
      <c r="AR491" s="24">
        <f>SUMIFS('Faturamento SP3'!$H$2:$H$692,'Faturamento SP3'!$D$2:$D$692,'Infos Relatório'!$B$485,'Faturamento SP3'!$E$2:$E$692,'Infos Relatório'!$B491,'Faturamento SP3'!$Z$2:$Z$692,'Infos Relatório'!AM$1)</f>
        <v>0</v>
      </c>
      <c r="AS491" s="23">
        <f>COUNTIFS('Faturamento SP3'!$D$2:$D$692,'Infos Relatório'!$B$485,'Faturamento SP3'!$E$2:$E$692,'Infos Relatório'!$B491,'Faturamento SP3'!$Z$2:$Z$692,'Infos Relatório'!AS$1)</f>
        <v>0</v>
      </c>
      <c r="AT491" s="13">
        <f>SUMIFS('Faturamento SP3'!$G$2:$G$692,'Faturamento SP3'!$D$2:$D$692,'Infos Relatório'!$B$485,'Faturamento SP3'!$E$2:$E$692,'Infos Relatório'!$B491,'Faturamento SP3'!$Z$2:$Z$692,'Infos Relatório'!AS$1)</f>
        <v>0</v>
      </c>
      <c r="AU491" s="13">
        <f>SUMIFS('Faturamento SP3'!$J$2:$J$692,'Faturamento SP3'!$D$2:$D$692,'Infos Relatório'!$B$485,'Faturamento SP3'!$E$2:$E$692,'Infos Relatório'!$B491,'Faturamento SP3'!$Z$2:$Z$692,'Infos Relatório'!AS$1)</f>
        <v>0</v>
      </c>
      <c r="AV491" s="14">
        <f>SUMIFS('Faturamento SP3'!$O$2:$O$692,'Faturamento SP3'!$D$2:$D$692,'Infos Relatório'!$B$485,'Faturamento SP3'!$E$2:$E$692,'Infos Relatório'!$B491,'Faturamento SP3'!$Z$2:$Z$692,'Infos Relatório'!AS$1,'Faturamento SP3'!$T$2:$T$692,"Sim")+SUMIFS('Faturamento SP3'!$P$2:$P$692,'Faturamento SP3'!$D$2:$D$692,'Infos Relatório'!$B$485,'Faturamento SP3'!$E$2:$E$692,'Infos Relatório'!$B491,'Faturamento SP3'!$Z$2:$Z$692,'Infos Relatório'!AS$1,'Faturamento SP3'!$T$2:$T$692,"Sim")</f>
        <v>0</v>
      </c>
      <c r="AW491" s="27" t="e">
        <f t="shared" si="200"/>
        <v>#DIV/0!</v>
      </c>
      <c r="AX491" s="24">
        <f>SUMIFS('Faturamento SP3'!$H$2:$H$692,'Faturamento SP3'!$D$2:$D$692,'Infos Relatório'!$B$485,'Faturamento SP3'!$E$2:$E$692,'Infos Relatório'!$B491,'Faturamento SP3'!$Z$2:$Z$692,'Infos Relatório'!AS$1)</f>
        <v>0</v>
      </c>
      <c r="AY491" s="23">
        <f>COUNTIFS('Faturamento SP3'!$D$2:$D$692,'Infos Relatório'!$B$485,'Faturamento SP3'!$E$2:$E$692,'Infos Relatório'!$B491,'Faturamento SP3'!$Z$2:$Z$692,'Infos Relatório'!AY$1)</f>
        <v>0</v>
      </c>
      <c r="AZ491" s="13">
        <f>SUMIFS('Faturamento SP3'!$G$2:$G$692,'Faturamento SP3'!$D$2:$D$692,'Infos Relatório'!$B$485,'Faturamento SP3'!$E$2:$E$692,'Infos Relatório'!$B491,'Faturamento SP3'!$Z$2:$Z$692,'Infos Relatório'!AY$1)</f>
        <v>0</v>
      </c>
      <c r="BA491" s="13">
        <f>SUMIFS('Faturamento SP3'!$J$2:$J$692,'Faturamento SP3'!$D$2:$D$692,'Infos Relatório'!$B$485,'Faturamento SP3'!$E$2:$E$692,'Infos Relatório'!$B491,'Faturamento SP3'!$Z$2:$Z$692,'Infos Relatório'!AY$1)</f>
        <v>0</v>
      </c>
      <c r="BB491" s="14">
        <f>SUMIFS('Faturamento SP3'!$O$2:$O$692,'Faturamento SP3'!$D$2:$D$692,'Infos Relatório'!$B$485,'Faturamento SP3'!$E$2:$E$692,'Infos Relatório'!$B491,'Faturamento SP3'!$Z$2:$Z$692,'Infos Relatório'!AY$1,'Faturamento SP3'!$T$2:$T$692,"Sim")+SUMIFS('Faturamento SP3'!$P$2:$P$692,'Faturamento SP3'!$D$2:$D$692,'Infos Relatório'!$B$485,'Faturamento SP3'!$E$2:$E$692,'Infos Relatório'!$B491,'Faturamento SP3'!$Z$2:$Z$692,'Infos Relatório'!AY$1,'Faturamento SP3'!$T$2:$T$692,"Sim")</f>
        <v>0</v>
      </c>
      <c r="BC491" s="27" t="e">
        <f t="shared" si="201"/>
        <v>#DIV/0!</v>
      </c>
      <c r="BD491" s="24">
        <f>SUMIFS('Faturamento SP3'!$H$2:$H$692,'Faturamento SP3'!$D$2:$D$692,'Infos Relatório'!$B$485,'Faturamento SP3'!$E$2:$E$692,'Infos Relatório'!$B491,'Faturamento SP3'!$Z$2:$Z$692,'Infos Relatório'!AY$1)</f>
        <v>0</v>
      </c>
      <c r="BE491" s="23">
        <f>COUNTIFS('Faturamento SP3'!$D$2:$D$692,'Infos Relatório'!$B$485,'Faturamento SP3'!$E$2:$E$692,'Infos Relatório'!$B491,'Faturamento SP3'!$Z$2:$Z$692,'Infos Relatório'!BE$1)</f>
        <v>0</v>
      </c>
      <c r="BF491" s="13">
        <f>SUMIFS('Faturamento SP3'!$G$2:$G$692,'Faturamento SP3'!$D$2:$D$692,'Infos Relatório'!$B$485,'Faturamento SP3'!$E$2:$E$692,'Infos Relatório'!$B491,'Faturamento SP3'!$Z$2:$Z$692,'Infos Relatório'!BE$1)</f>
        <v>0</v>
      </c>
      <c r="BG491" s="13">
        <f>SUMIFS('Faturamento SP3'!$J$2:$J$692,'Faturamento SP3'!$D$2:$D$692,'Infos Relatório'!$B$485,'Faturamento SP3'!$E$2:$E$692,'Infos Relatório'!$B491,'Faturamento SP3'!$Z$2:$Z$692,'Infos Relatório'!BE$1)</f>
        <v>0</v>
      </c>
      <c r="BH491" s="14">
        <f>SUMIFS('Faturamento SP3'!$O$2:$O$692,'Faturamento SP3'!$D$2:$D$692,'Infos Relatório'!$B$485,'Faturamento SP3'!$E$2:$E$692,'Infos Relatório'!$B491,'Faturamento SP3'!$Z$2:$Z$692,'Infos Relatório'!BE$1,'Faturamento SP3'!$T$2:$T$692,"Sim")+SUMIFS('Faturamento SP3'!$P$2:$P$692,'Faturamento SP3'!$D$2:$D$692,'Infos Relatório'!$B$485,'Faturamento SP3'!$E$2:$E$692,'Infos Relatório'!$B491,'Faturamento SP3'!$Z$2:$Z$692,'Infos Relatório'!BE$1,'Faturamento SP3'!$T$2:$T$692,"Sim")</f>
        <v>0</v>
      </c>
      <c r="BI491" s="27" t="e">
        <f t="shared" si="202"/>
        <v>#DIV/0!</v>
      </c>
      <c r="BJ491" s="24">
        <f>SUMIFS('Faturamento SP3'!$H$2:$H$692,'Faturamento SP3'!$D$2:$D$692,'Infos Relatório'!$B$485,'Faturamento SP3'!$E$2:$E$692,'Infos Relatório'!$B491,'Faturamento SP3'!$Z$2:$Z$692,'Infos Relatório'!BE$1)</f>
        <v>0</v>
      </c>
      <c r="BK491" s="23">
        <f>COUNTIFS('Faturamento SP3'!$D$2:$D$692,'Infos Relatório'!$B$485,'Faturamento SP3'!$E$2:$E$692,'Infos Relatório'!$B491,'Faturamento SP3'!$Z$2:$Z$692,'Infos Relatório'!BK$1)</f>
        <v>0</v>
      </c>
      <c r="BL491" s="13">
        <f>SUMIFS('Faturamento SP3'!$G$2:$G$692,'Faturamento SP3'!$D$2:$D$692,'Infos Relatório'!$B$485,'Faturamento SP3'!$E$2:$E$692,'Infos Relatório'!$B491,'Faturamento SP3'!$Z$2:$Z$692,'Infos Relatório'!BK$1)</f>
        <v>0</v>
      </c>
      <c r="BM491" s="13">
        <f>SUMIFS('Faturamento SP3'!$J$2:$J$692,'Faturamento SP3'!$D$2:$D$692,'Infos Relatório'!$B$485,'Faturamento SP3'!$E$2:$E$692,'Infos Relatório'!$B491,'Faturamento SP3'!$Z$2:$Z$692,'Infos Relatório'!BK$1)</f>
        <v>0</v>
      </c>
      <c r="BN491" s="14">
        <f>SUMIFS('Faturamento SP3'!$O$2:$O$692,'Faturamento SP3'!$D$2:$D$692,'Infos Relatório'!$B$485,'Faturamento SP3'!$E$2:$E$692,'Infos Relatório'!$B491,'Faturamento SP3'!$Z$2:$Z$692,'Infos Relatório'!BK$1,'Faturamento SP3'!$T$2:$T$692,"Sim")+SUMIFS('Faturamento SP3'!$P$2:$P$692,'Faturamento SP3'!$D$2:$D$692,'Infos Relatório'!$B$485,'Faturamento SP3'!$E$2:$E$692,'Infos Relatório'!$B491,'Faturamento SP3'!$Z$2:$Z$692,'Infos Relatório'!BK$1,'Faturamento SP3'!$T$2:$T$692,"Sim")</f>
        <v>0</v>
      </c>
      <c r="BO491" s="27" t="e">
        <f t="shared" si="203"/>
        <v>#DIV/0!</v>
      </c>
      <c r="BP491" s="24">
        <f>SUMIFS('Faturamento SP3'!$H$2:$H$692,'Faturamento SP3'!$D$2:$D$692,'Infos Relatório'!$B$485,'Faturamento SP3'!$E$2:$E$692,'Infos Relatório'!$B491,'Faturamento SP3'!$Z$2:$Z$692,'Infos Relatório'!BK$1)</f>
        <v>0</v>
      </c>
      <c r="BQ491" s="23">
        <f>COUNTIFS('Faturamento SP3'!$D$2:$D$692,'Infos Relatório'!$B$485,'Faturamento SP3'!$E$2:$E$692,'Infos Relatório'!$B491,'Faturamento SP3'!$Z$2:$Z$692,'Infos Relatório'!BQ$1)</f>
        <v>0</v>
      </c>
      <c r="BR491" s="13">
        <f>SUMIFS('Faturamento SP3'!$G$2:$G$692,'Faturamento SP3'!$D$2:$D$692,'Infos Relatório'!$B$485,'Faturamento SP3'!$E$2:$E$692,'Infos Relatório'!$B491,'Faturamento SP3'!$Z$2:$Z$692,'Infos Relatório'!BQ$1)</f>
        <v>0</v>
      </c>
      <c r="BS491" s="13">
        <f>SUMIFS('Faturamento SP3'!$J$2:$J$692,'Faturamento SP3'!$D$2:$D$692,'Infos Relatório'!$B$485,'Faturamento SP3'!$E$2:$E$692,'Infos Relatório'!$B491,'Faturamento SP3'!$Z$2:$Z$692,'Infos Relatório'!BQ$1)</f>
        <v>0</v>
      </c>
      <c r="BT491" s="14">
        <f>SUMIFS('Faturamento SP3'!$O$2:$O$692,'Faturamento SP3'!$D$2:$D$692,'Infos Relatório'!$B$485,'Faturamento SP3'!$E$2:$E$692,'Infos Relatório'!$B491,'Faturamento SP3'!$Z$2:$Z$692,'Infos Relatório'!BQ$1,'Faturamento SP3'!$T$2:$T$692,"Sim")+SUMIFS('Faturamento SP3'!$P$2:$P$692,'Faturamento SP3'!$D$2:$D$692,'Infos Relatório'!$B$485,'Faturamento SP3'!$E$2:$E$692,'Infos Relatório'!$B491,'Faturamento SP3'!$Z$2:$Z$692,'Infos Relatório'!BQ$1,'Faturamento SP3'!$T$2:$T$692,"Sim")</f>
        <v>0</v>
      </c>
      <c r="BU491" s="27" t="e">
        <f t="shared" si="204"/>
        <v>#DIV/0!</v>
      </c>
      <c r="BV491" s="24">
        <f>SUMIFS('Faturamento SP3'!$H$2:$H$692,'Faturamento SP3'!$D$2:$D$692,'Infos Relatório'!$B$485,'Faturamento SP3'!$E$2:$E$692,'Infos Relatório'!$B491,'Faturamento SP3'!$Z$2:$Z$692,'Infos Relatório'!BQ$1)</f>
        <v>0</v>
      </c>
    </row>
    <row r="492" spans="2:74">
      <c r="B492" s="17" t="s">
        <v>13</v>
      </c>
      <c r="C492" s="23">
        <f>COUNTIFS('Faturamento SP3'!$D$2:$D$692,'Infos Relatório'!$B$485,'Faturamento SP3'!$E$2:$E$692,'Infos Relatório'!$B492,'Faturamento SP3'!$Z$2:$Z$692,'Infos Relatório'!C$1)</f>
        <v>0</v>
      </c>
      <c r="D492" s="13">
        <f>SUMIFS('Faturamento SP3'!$G$2:$G$692,'Faturamento SP3'!$D$2:$D$692,'Infos Relatório'!$B$485,'Faturamento SP3'!$E$2:$E$692,'Infos Relatório'!$B492,'Faturamento SP3'!$Z$2:$Z$692,'Infos Relatório'!C$1)</f>
        <v>0</v>
      </c>
      <c r="E492" s="13">
        <f>SUMIFS('Faturamento SP3'!$J$2:$J$692,'Faturamento SP3'!$D$2:$D$692,'Infos Relatório'!$B$485,'Faturamento SP3'!$E$2:$E$692,'Infos Relatório'!$B492,'Faturamento SP3'!$Z$2:$Z$692,'Infos Relatório'!C$1)</f>
        <v>0</v>
      </c>
      <c r="F492" s="14">
        <f>SUMIFS('Faturamento SP3'!$O$2:$O$692,'Faturamento SP3'!$D$2:$D$692,'Infos Relatório'!$B$485,'Faturamento SP3'!$E$2:$E$692,'Infos Relatório'!$B492,'Faturamento SP3'!$Z$2:$Z$692,'Infos Relatório'!C$1,'Faturamento SP3'!$T$2:$T$692,"Sim")+SUMIFS('Faturamento SP3'!$P$2:$P$692,'Faturamento SP3'!$D$2:$D$692,'Infos Relatório'!$B$485,'Faturamento SP3'!$E$2:$E$692,'Infos Relatório'!$B492,'Faturamento SP3'!$Z$2:$Z$692,'Infos Relatório'!C$1,'Faturamento SP3'!$T$2:$T$692,"Sim")</f>
        <v>0</v>
      </c>
      <c r="G492" s="27" t="e">
        <f t="shared" si="193"/>
        <v>#DIV/0!</v>
      </c>
      <c r="H492" s="24">
        <f>SUMIFS('Faturamento SP3'!$H$2:$H$692,'Faturamento SP3'!$D$2:$D$692,'Infos Relatório'!$B$485,'Faturamento SP3'!$E$2:$E$692,'Infos Relatório'!$B492,'Faturamento SP3'!$Z$2:$Z$692,'Infos Relatório'!C$1)</f>
        <v>0</v>
      </c>
      <c r="I492" s="23">
        <f>COUNTIFS('Faturamento SP3'!$D$2:$D$692,'Infos Relatório'!$B$485,'Faturamento SP3'!$E$2:$E$692,'Infos Relatório'!$B492,'Faturamento SP3'!$Z$2:$Z$692,'Infos Relatório'!I$1)</f>
        <v>0</v>
      </c>
      <c r="J492" s="13">
        <f>SUMIFS('Faturamento SP3'!$G$2:$G$692,'Faturamento SP3'!$D$2:$D$692,'Infos Relatório'!$B$485,'Faturamento SP3'!$E$2:$E$692,'Infos Relatório'!$B492,'Faturamento SP3'!$Z$2:$Z$692,'Infos Relatório'!I$1)</f>
        <v>0</v>
      </c>
      <c r="K492" s="13">
        <f>SUMIFS('Faturamento SP3'!$J$2:$J$692,'Faturamento SP3'!$D$2:$D$692,'Infos Relatório'!$B$485,'Faturamento SP3'!$E$2:$E$692,'Infos Relatório'!$B492,'Faturamento SP3'!$Z$2:$Z$692,'Infos Relatório'!I$1)</f>
        <v>0</v>
      </c>
      <c r="L492" s="14">
        <f>SUMIFS('Faturamento SP3'!$O$2:$O$692,'Faturamento SP3'!$D$2:$D$692,'Infos Relatório'!$B$485,'Faturamento SP3'!$E$2:$E$692,'Infos Relatório'!$B492,'Faturamento SP3'!$Z$2:$Z$692,'Infos Relatório'!I$1,'Faturamento SP3'!$T$2:$T$692,"Sim")+SUMIFS('Faturamento SP3'!$P$2:$P$692,'Faturamento SP3'!$D$2:$D$692,'Infos Relatório'!$B$485,'Faturamento SP3'!$E$2:$E$692,'Infos Relatório'!$B492,'Faturamento SP3'!$Z$2:$Z$692,'Infos Relatório'!I$1,'Faturamento SP3'!$T$2:$T$692,"Sim")</f>
        <v>0</v>
      </c>
      <c r="M492" s="27" t="e">
        <f t="shared" si="194"/>
        <v>#DIV/0!</v>
      </c>
      <c r="N492" s="24">
        <f>SUMIFS('Faturamento SP3'!$H$2:$H$692,'Faturamento SP3'!$D$2:$D$692,'Infos Relatório'!$B$485,'Faturamento SP3'!$E$2:$E$692,'Infos Relatório'!$B492,'Faturamento SP3'!$Z$2:$Z$692,'Infos Relatório'!I$1)</f>
        <v>0</v>
      </c>
      <c r="O492" s="23">
        <f>COUNTIFS('Faturamento SP3'!$D$2:$D$692,'Infos Relatório'!$B$485,'Faturamento SP3'!$E$2:$E$692,'Infos Relatório'!$B492,'Faturamento SP3'!$Z$2:$Z$692,'Infos Relatório'!O$1)</f>
        <v>0</v>
      </c>
      <c r="P492" s="13">
        <f>SUMIFS('Faturamento SP3'!$G$2:$G$692,'Faturamento SP3'!$D$2:$D$692,'Infos Relatório'!$B$485,'Faturamento SP3'!$E$2:$E$692,'Infos Relatório'!$B492,'Faturamento SP3'!$Z$2:$Z$692,'Infos Relatório'!O$1)</f>
        <v>0</v>
      </c>
      <c r="Q492" s="13">
        <f>SUMIFS('Faturamento SP3'!$J$2:$J$692,'Faturamento SP3'!$D$2:$D$692,'Infos Relatório'!$B$485,'Faturamento SP3'!$E$2:$E$692,'Infos Relatório'!$B492,'Faturamento SP3'!$Z$2:$Z$692,'Infos Relatório'!O$1)</f>
        <v>0</v>
      </c>
      <c r="R492" s="14">
        <f>SUMIFS('Faturamento SP3'!$O$2:$O$692,'Faturamento SP3'!$D$2:$D$692,'Infos Relatório'!$B$485,'Faturamento SP3'!$E$2:$E$692,'Infos Relatório'!$B492,'Faturamento SP3'!$Z$2:$Z$692,'Infos Relatório'!O$1,'Faturamento SP3'!$T$2:$T$692,"Sim")+SUMIFS('Faturamento SP3'!$P$2:$P$692,'Faturamento SP3'!$D$2:$D$692,'Infos Relatório'!$B$485,'Faturamento SP3'!$E$2:$E$692,'Infos Relatório'!$B492,'Faturamento SP3'!$Z$2:$Z$692,'Infos Relatório'!O$1,'Faturamento SP3'!$T$2:$T$692,"Sim")</f>
        <v>0</v>
      </c>
      <c r="S492" s="27" t="e">
        <f t="shared" si="195"/>
        <v>#DIV/0!</v>
      </c>
      <c r="T492" s="24">
        <f>SUMIFS('Faturamento SP3'!$H$2:$H$692,'Faturamento SP3'!$D$2:$D$692,'Infos Relatório'!$B$485,'Faturamento SP3'!$E$2:$E$692,'Infos Relatório'!$B492,'Faturamento SP3'!$Z$2:$Z$692,'Infos Relatório'!O$1)</f>
        <v>0</v>
      </c>
      <c r="U492" s="23">
        <f>COUNTIFS('Faturamento SP3'!$D$2:$D$692,'Infos Relatório'!$B$485,'Faturamento SP3'!$E$2:$E$692,'Infos Relatório'!$B492,'Faturamento SP3'!$Z$2:$Z$692,'Infos Relatório'!U$1)</f>
        <v>0</v>
      </c>
      <c r="V492" s="13">
        <f>SUMIFS('Faturamento SP3'!$G$2:$G$692,'Faturamento SP3'!$D$2:$D$692,'Infos Relatório'!$B$485,'Faturamento SP3'!$E$2:$E$692,'Infos Relatório'!$B492,'Faturamento SP3'!$Z$2:$Z$692,'Infos Relatório'!U$1)</f>
        <v>0</v>
      </c>
      <c r="W492" s="13">
        <f>SUMIFS('Faturamento SP3'!$J$2:$J$692,'Faturamento SP3'!$D$2:$D$692,'Infos Relatório'!$B$485,'Faturamento SP3'!$E$2:$E$692,'Infos Relatório'!$B492,'Faturamento SP3'!$Z$2:$Z$692,'Infos Relatório'!U$1)</f>
        <v>0</v>
      </c>
      <c r="X492" s="14">
        <f>SUMIFS('Faturamento SP3'!$O$2:$O$692,'Faturamento SP3'!$D$2:$D$692,'Infos Relatório'!$B$485,'Faturamento SP3'!$E$2:$E$692,'Infos Relatório'!$B492,'Faturamento SP3'!$Z$2:$Z$692,'Infos Relatório'!U$1,'Faturamento SP3'!$T$2:$T$692,"Sim")+SUMIFS('Faturamento SP3'!$P$2:$P$692,'Faturamento SP3'!$D$2:$D$692,'Infos Relatório'!$B$485,'Faturamento SP3'!$E$2:$E$692,'Infos Relatório'!$B492,'Faturamento SP3'!$Z$2:$Z$692,'Infos Relatório'!U$1,'Faturamento SP3'!$T$2:$T$692,"Sim")</f>
        <v>0</v>
      </c>
      <c r="Y492" s="27" t="e">
        <f t="shared" si="196"/>
        <v>#DIV/0!</v>
      </c>
      <c r="Z492" s="24">
        <f>SUMIFS('Faturamento SP3'!$H$2:$H$692,'Faturamento SP3'!$D$2:$D$692,'Infos Relatório'!$B$485,'Faturamento SP3'!$E$2:$E$692,'Infos Relatório'!$B492,'Faturamento SP3'!$Z$2:$Z$692,'Infos Relatório'!U$1)</f>
        <v>0</v>
      </c>
      <c r="AA492" s="23">
        <f>COUNTIFS('Faturamento SP3'!$D$2:$D$692,'Infos Relatório'!$B$485,'Faturamento SP3'!$E$2:$E$692,'Infos Relatório'!$B492,'Faturamento SP3'!$Z$2:$Z$692,'Infos Relatório'!AA$1)</f>
        <v>0</v>
      </c>
      <c r="AB492" s="13">
        <f>SUMIFS('Faturamento SP3'!$G$2:$G$692,'Faturamento SP3'!$D$2:$D$692,'Infos Relatório'!$B$485,'Faturamento SP3'!$E$2:$E$692,'Infos Relatório'!$B492,'Faturamento SP3'!$Z$2:$Z$692,'Infos Relatório'!AA$1)</f>
        <v>0</v>
      </c>
      <c r="AC492" s="13">
        <f>SUMIFS('Faturamento SP3'!$J$2:$J$692,'Faturamento SP3'!$D$2:$D$692,'Infos Relatório'!$B$485,'Faturamento SP3'!$E$2:$E$692,'Infos Relatório'!$B492,'Faturamento SP3'!$Z$2:$Z$692,'Infos Relatório'!AA$1)</f>
        <v>0</v>
      </c>
      <c r="AD492" s="14">
        <f>SUMIFS('Faturamento SP3'!$O$2:$O$692,'Faturamento SP3'!$D$2:$D$692,'Infos Relatório'!$B$485,'Faturamento SP3'!$E$2:$E$692,'Infos Relatório'!$B492,'Faturamento SP3'!$Z$2:$Z$692,'Infos Relatório'!AA$1,'Faturamento SP3'!$T$2:$T$692,"Sim")+SUMIFS('Faturamento SP3'!$P$2:$P$692,'Faturamento SP3'!$D$2:$D$692,'Infos Relatório'!$B$485,'Faturamento SP3'!$E$2:$E$692,'Infos Relatório'!$B492,'Faturamento SP3'!$Z$2:$Z$692,'Infos Relatório'!AA$1,'Faturamento SP3'!$T$2:$T$692,"Sim")</f>
        <v>0</v>
      </c>
      <c r="AE492" s="27" t="e">
        <f t="shared" si="197"/>
        <v>#DIV/0!</v>
      </c>
      <c r="AF492" s="24">
        <f>SUMIFS('Faturamento SP3'!$H$2:$H$692,'Faturamento SP3'!$D$2:$D$692,'Infos Relatório'!$B$485,'Faturamento SP3'!$E$2:$E$692,'Infos Relatório'!$B492,'Faturamento SP3'!$Z$2:$Z$692,'Infos Relatório'!AA$1)</f>
        <v>0</v>
      </c>
      <c r="AG492" s="23">
        <f>COUNTIFS('Faturamento SP3'!$D$2:$D$692,'Infos Relatório'!$B$485,'Faturamento SP3'!$E$2:$E$692,'Infos Relatório'!$B492,'Faturamento SP3'!$Z$2:$Z$692,'Infos Relatório'!AG$1)</f>
        <v>0</v>
      </c>
      <c r="AH492" s="13">
        <f>SUMIFS('Faturamento SP3'!$G$2:$G$692,'Faturamento SP3'!$D$2:$D$692,'Infos Relatório'!$B$485,'Faturamento SP3'!$E$2:$E$692,'Infos Relatório'!$B492,'Faturamento SP3'!$Z$2:$Z$692,'Infos Relatório'!AG$1)</f>
        <v>0</v>
      </c>
      <c r="AI492" s="13">
        <f>SUMIFS('Faturamento SP3'!$J$2:$J$692,'Faturamento SP3'!$D$2:$D$692,'Infos Relatório'!$B$485,'Faturamento SP3'!$E$2:$E$692,'Infos Relatório'!$B492,'Faturamento SP3'!$Z$2:$Z$692,'Infos Relatório'!AG$1)</f>
        <v>0</v>
      </c>
      <c r="AJ492" s="14">
        <f>SUMIFS('Faturamento SP3'!$O$2:$O$692,'Faturamento SP3'!$D$2:$D$692,'Infos Relatório'!$B$485,'Faturamento SP3'!$E$2:$E$692,'Infos Relatório'!$B492,'Faturamento SP3'!$Z$2:$Z$692,'Infos Relatório'!AG$1,'Faturamento SP3'!$T$2:$T$692,"Sim")+SUMIFS('Faturamento SP3'!$P$2:$P$692,'Faturamento SP3'!$D$2:$D$692,'Infos Relatório'!$B$485,'Faturamento SP3'!$E$2:$E$692,'Infos Relatório'!$B492,'Faturamento SP3'!$Z$2:$Z$692,'Infos Relatório'!AG$1,'Faturamento SP3'!$T$2:$T$692,"Sim")</f>
        <v>0</v>
      </c>
      <c r="AK492" s="27" t="e">
        <f t="shared" si="198"/>
        <v>#DIV/0!</v>
      </c>
      <c r="AL492" s="24">
        <f>SUMIFS('Faturamento SP3'!$H$2:$H$692,'Faturamento SP3'!$D$2:$D$692,'Infos Relatório'!$B$485,'Faturamento SP3'!$E$2:$E$692,'Infos Relatório'!$B492,'Faturamento SP3'!$Z$2:$Z$692,'Infos Relatório'!AG$1)</f>
        <v>0</v>
      </c>
      <c r="AM492" s="23">
        <f>COUNTIFS('Faturamento SP3'!$D$2:$D$692,'Infos Relatório'!$B$485,'Faturamento SP3'!$E$2:$E$692,'Infos Relatório'!$B492,'Faturamento SP3'!$Z$2:$Z$692,'Infos Relatório'!AM$1)</f>
        <v>0</v>
      </c>
      <c r="AN492" s="13">
        <f>SUMIFS('Faturamento SP3'!$G$2:$G$692,'Faturamento SP3'!$D$2:$D$692,'Infos Relatório'!$B$485,'Faturamento SP3'!$E$2:$E$692,'Infos Relatório'!$B492,'Faturamento SP3'!$Z$2:$Z$692,'Infos Relatório'!AM$1)</f>
        <v>0</v>
      </c>
      <c r="AO492" s="13">
        <f>SUMIFS('Faturamento SP3'!$J$2:$J$692,'Faturamento SP3'!$D$2:$D$692,'Infos Relatório'!$B$485,'Faturamento SP3'!$E$2:$E$692,'Infos Relatório'!$B492,'Faturamento SP3'!$Z$2:$Z$692,'Infos Relatório'!AM$1)</f>
        <v>0</v>
      </c>
      <c r="AP492" s="14">
        <f>SUMIFS('Faturamento SP3'!$O$2:$O$692,'Faturamento SP3'!$D$2:$D$692,'Infos Relatório'!$B$485,'Faturamento SP3'!$E$2:$E$692,'Infos Relatório'!$B492,'Faturamento SP3'!$Z$2:$Z$692,'Infos Relatório'!AM$1,'Faturamento SP3'!$T$2:$T$692,"Sim")+SUMIFS('Faturamento SP3'!$P$2:$P$692,'Faturamento SP3'!$D$2:$D$692,'Infos Relatório'!$B$485,'Faturamento SP3'!$E$2:$E$692,'Infos Relatório'!$B492,'Faturamento SP3'!$Z$2:$Z$692,'Infos Relatório'!AM$1,'Faturamento SP3'!$T$2:$T$692,"Sim")</f>
        <v>0</v>
      </c>
      <c r="AQ492" s="27" t="e">
        <f t="shared" si="199"/>
        <v>#DIV/0!</v>
      </c>
      <c r="AR492" s="24">
        <f>SUMIFS('Faturamento SP3'!$H$2:$H$692,'Faturamento SP3'!$D$2:$D$692,'Infos Relatório'!$B$485,'Faturamento SP3'!$E$2:$E$692,'Infos Relatório'!$B492,'Faturamento SP3'!$Z$2:$Z$692,'Infos Relatório'!AM$1)</f>
        <v>0</v>
      </c>
      <c r="AS492" s="23">
        <f>COUNTIFS('Faturamento SP3'!$D$2:$D$692,'Infos Relatório'!$B$485,'Faturamento SP3'!$E$2:$E$692,'Infos Relatório'!$B492,'Faturamento SP3'!$Z$2:$Z$692,'Infos Relatório'!AS$1)</f>
        <v>0</v>
      </c>
      <c r="AT492" s="13">
        <f>SUMIFS('Faturamento SP3'!$G$2:$G$692,'Faturamento SP3'!$D$2:$D$692,'Infos Relatório'!$B$485,'Faturamento SP3'!$E$2:$E$692,'Infos Relatório'!$B492,'Faturamento SP3'!$Z$2:$Z$692,'Infos Relatório'!AS$1)</f>
        <v>0</v>
      </c>
      <c r="AU492" s="13">
        <f>SUMIFS('Faturamento SP3'!$J$2:$J$692,'Faturamento SP3'!$D$2:$D$692,'Infos Relatório'!$B$485,'Faturamento SP3'!$E$2:$E$692,'Infos Relatório'!$B492,'Faturamento SP3'!$Z$2:$Z$692,'Infos Relatório'!AS$1)</f>
        <v>0</v>
      </c>
      <c r="AV492" s="14">
        <f>SUMIFS('Faturamento SP3'!$O$2:$O$692,'Faturamento SP3'!$D$2:$D$692,'Infos Relatório'!$B$485,'Faturamento SP3'!$E$2:$E$692,'Infos Relatório'!$B492,'Faturamento SP3'!$Z$2:$Z$692,'Infos Relatório'!AS$1,'Faturamento SP3'!$T$2:$T$692,"Sim")+SUMIFS('Faturamento SP3'!$P$2:$P$692,'Faturamento SP3'!$D$2:$D$692,'Infos Relatório'!$B$485,'Faturamento SP3'!$E$2:$E$692,'Infos Relatório'!$B492,'Faturamento SP3'!$Z$2:$Z$692,'Infos Relatório'!AS$1,'Faturamento SP3'!$T$2:$T$692,"Sim")</f>
        <v>0</v>
      </c>
      <c r="AW492" s="27" t="e">
        <f t="shared" si="200"/>
        <v>#DIV/0!</v>
      </c>
      <c r="AX492" s="24">
        <f>SUMIFS('Faturamento SP3'!$H$2:$H$692,'Faturamento SP3'!$D$2:$D$692,'Infos Relatório'!$B$485,'Faturamento SP3'!$E$2:$E$692,'Infos Relatório'!$B492,'Faturamento SP3'!$Z$2:$Z$692,'Infos Relatório'!AS$1)</f>
        <v>0</v>
      </c>
      <c r="AY492" s="23">
        <f>COUNTIFS('Faturamento SP3'!$D$2:$D$692,'Infos Relatório'!$B$485,'Faturamento SP3'!$E$2:$E$692,'Infos Relatório'!$B492,'Faturamento SP3'!$Z$2:$Z$692,'Infos Relatório'!AY$1)</f>
        <v>0</v>
      </c>
      <c r="AZ492" s="13">
        <f>SUMIFS('Faturamento SP3'!$G$2:$G$692,'Faturamento SP3'!$D$2:$D$692,'Infos Relatório'!$B$485,'Faturamento SP3'!$E$2:$E$692,'Infos Relatório'!$B492,'Faturamento SP3'!$Z$2:$Z$692,'Infos Relatório'!AY$1)</f>
        <v>0</v>
      </c>
      <c r="BA492" s="13">
        <f>SUMIFS('Faturamento SP3'!$J$2:$J$692,'Faturamento SP3'!$D$2:$D$692,'Infos Relatório'!$B$485,'Faturamento SP3'!$E$2:$E$692,'Infos Relatório'!$B492,'Faturamento SP3'!$Z$2:$Z$692,'Infos Relatório'!AY$1)</f>
        <v>0</v>
      </c>
      <c r="BB492" s="14">
        <f>SUMIFS('Faturamento SP3'!$O$2:$O$692,'Faturamento SP3'!$D$2:$D$692,'Infos Relatório'!$B$485,'Faturamento SP3'!$E$2:$E$692,'Infos Relatório'!$B492,'Faturamento SP3'!$Z$2:$Z$692,'Infos Relatório'!AY$1,'Faturamento SP3'!$T$2:$T$692,"Sim")+SUMIFS('Faturamento SP3'!$P$2:$P$692,'Faturamento SP3'!$D$2:$D$692,'Infos Relatório'!$B$485,'Faturamento SP3'!$E$2:$E$692,'Infos Relatório'!$B492,'Faturamento SP3'!$Z$2:$Z$692,'Infos Relatório'!AY$1,'Faturamento SP3'!$T$2:$T$692,"Sim")</f>
        <v>0</v>
      </c>
      <c r="BC492" s="27" t="e">
        <f t="shared" si="201"/>
        <v>#DIV/0!</v>
      </c>
      <c r="BD492" s="24">
        <f>SUMIFS('Faturamento SP3'!$H$2:$H$692,'Faturamento SP3'!$D$2:$D$692,'Infos Relatório'!$B$485,'Faturamento SP3'!$E$2:$E$692,'Infos Relatório'!$B492,'Faturamento SP3'!$Z$2:$Z$692,'Infos Relatório'!AY$1)</f>
        <v>0</v>
      </c>
      <c r="BE492" s="23">
        <f>COUNTIFS('Faturamento SP3'!$D$2:$D$692,'Infos Relatório'!$B$485,'Faturamento SP3'!$E$2:$E$692,'Infos Relatório'!$B492,'Faturamento SP3'!$Z$2:$Z$692,'Infos Relatório'!BE$1)</f>
        <v>0</v>
      </c>
      <c r="BF492" s="13">
        <f>SUMIFS('Faturamento SP3'!$G$2:$G$692,'Faturamento SP3'!$D$2:$D$692,'Infos Relatório'!$B$485,'Faturamento SP3'!$E$2:$E$692,'Infos Relatório'!$B492,'Faturamento SP3'!$Z$2:$Z$692,'Infos Relatório'!BE$1)</f>
        <v>0</v>
      </c>
      <c r="BG492" s="13">
        <f>SUMIFS('Faturamento SP3'!$J$2:$J$692,'Faturamento SP3'!$D$2:$D$692,'Infos Relatório'!$B$485,'Faturamento SP3'!$E$2:$E$692,'Infos Relatório'!$B492,'Faturamento SP3'!$Z$2:$Z$692,'Infos Relatório'!BE$1)</f>
        <v>0</v>
      </c>
      <c r="BH492" s="14">
        <f>SUMIFS('Faturamento SP3'!$O$2:$O$692,'Faturamento SP3'!$D$2:$D$692,'Infos Relatório'!$B$485,'Faturamento SP3'!$E$2:$E$692,'Infos Relatório'!$B492,'Faturamento SP3'!$Z$2:$Z$692,'Infos Relatório'!BE$1,'Faturamento SP3'!$T$2:$T$692,"Sim")+SUMIFS('Faturamento SP3'!$P$2:$P$692,'Faturamento SP3'!$D$2:$D$692,'Infos Relatório'!$B$485,'Faturamento SP3'!$E$2:$E$692,'Infos Relatório'!$B492,'Faturamento SP3'!$Z$2:$Z$692,'Infos Relatório'!BE$1,'Faturamento SP3'!$T$2:$T$692,"Sim")</f>
        <v>0</v>
      </c>
      <c r="BI492" s="27" t="e">
        <f t="shared" si="202"/>
        <v>#DIV/0!</v>
      </c>
      <c r="BJ492" s="24">
        <f>SUMIFS('Faturamento SP3'!$H$2:$H$692,'Faturamento SP3'!$D$2:$D$692,'Infos Relatório'!$B$485,'Faturamento SP3'!$E$2:$E$692,'Infos Relatório'!$B492,'Faturamento SP3'!$Z$2:$Z$692,'Infos Relatório'!BE$1)</f>
        <v>0</v>
      </c>
      <c r="BK492" s="23">
        <f>COUNTIFS('Faturamento SP3'!$D$2:$D$692,'Infos Relatório'!$B$485,'Faturamento SP3'!$E$2:$E$692,'Infos Relatório'!$B492,'Faturamento SP3'!$Z$2:$Z$692,'Infos Relatório'!BK$1)</f>
        <v>0</v>
      </c>
      <c r="BL492" s="13">
        <f>SUMIFS('Faturamento SP3'!$G$2:$G$692,'Faturamento SP3'!$D$2:$D$692,'Infos Relatório'!$B$485,'Faturamento SP3'!$E$2:$E$692,'Infos Relatório'!$B492,'Faturamento SP3'!$Z$2:$Z$692,'Infos Relatório'!BK$1)</f>
        <v>0</v>
      </c>
      <c r="BM492" s="13">
        <f>SUMIFS('Faturamento SP3'!$J$2:$J$692,'Faturamento SP3'!$D$2:$D$692,'Infos Relatório'!$B$485,'Faturamento SP3'!$E$2:$E$692,'Infos Relatório'!$B492,'Faturamento SP3'!$Z$2:$Z$692,'Infos Relatório'!BK$1)</f>
        <v>0</v>
      </c>
      <c r="BN492" s="14">
        <f>SUMIFS('Faturamento SP3'!$O$2:$O$692,'Faturamento SP3'!$D$2:$D$692,'Infos Relatório'!$B$485,'Faturamento SP3'!$E$2:$E$692,'Infos Relatório'!$B492,'Faturamento SP3'!$Z$2:$Z$692,'Infos Relatório'!BK$1,'Faturamento SP3'!$T$2:$T$692,"Sim")+SUMIFS('Faturamento SP3'!$P$2:$P$692,'Faturamento SP3'!$D$2:$D$692,'Infos Relatório'!$B$485,'Faturamento SP3'!$E$2:$E$692,'Infos Relatório'!$B492,'Faturamento SP3'!$Z$2:$Z$692,'Infos Relatório'!BK$1,'Faturamento SP3'!$T$2:$T$692,"Sim")</f>
        <v>0</v>
      </c>
      <c r="BO492" s="27" t="e">
        <f t="shared" si="203"/>
        <v>#DIV/0!</v>
      </c>
      <c r="BP492" s="24">
        <f>SUMIFS('Faturamento SP3'!$H$2:$H$692,'Faturamento SP3'!$D$2:$D$692,'Infos Relatório'!$B$485,'Faturamento SP3'!$E$2:$E$692,'Infos Relatório'!$B492,'Faturamento SP3'!$Z$2:$Z$692,'Infos Relatório'!BK$1)</f>
        <v>0</v>
      </c>
      <c r="BQ492" s="23">
        <f>COUNTIFS('Faturamento SP3'!$D$2:$D$692,'Infos Relatório'!$B$485,'Faturamento SP3'!$E$2:$E$692,'Infos Relatório'!$B492,'Faturamento SP3'!$Z$2:$Z$692,'Infos Relatório'!BQ$1)</f>
        <v>0</v>
      </c>
      <c r="BR492" s="13">
        <f>SUMIFS('Faturamento SP3'!$G$2:$G$692,'Faturamento SP3'!$D$2:$D$692,'Infos Relatório'!$B$485,'Faturamento SP3'!$E$2:$E$692,'Infos Relatório'!$B492,'Faturamento SP3'!$Z$2:$Z$692,'Infos Relatório'!BQ$1)</f>
        <v>0</v>
      </c>
      <c r="BS492" s="13">
        <f>SUMIFS('Faturamento SP3'!$J$2:$J$692,'Faturamento SP3'!$D$2:$D$692,'Infos Relatório'!$B$485,'Faturamento SP3'!$E$2:$E$692,'Infos Relatório'!$B492,'Faturamento SP3'!$Z$2:$Z$692,'Infos Relatório'!BQ$1)</f>
        <v>0</v>
      </c>
      <c r="BT492" s="14">
        <f>SUMIFS('Faturamento SP3'!$O$2:$O$692,'Faturamento SP3'!$D$2:$D$692,'Infos Relatório'!$B$485,'Faturamento SP3'!$E$2:$E$692,'Infos Relatório'!$B492,'Faturamento SP3'!$Z$2:$Z$692,'Infos Relatório'!BQ$1,'Faturamento SP3'!$T$2:$T$692,"Sim")+SUMIFS('Faturamento SP3'!$P$2:$P$692,'Faturamento SP3'!$D$2:$D$692,'Infos Relatório'!$B$485,'Faturamento SP3'!$E$2:$E$692,'Infos Relatório'!$B492,'Faturamento SP3'!$Z$2:$Z$692,'Infos Relatório'!BQ$1,'Faturamento SP3'!$T$2:$T$692,"Sim")</f>
        <v>0</v>
      </c>
      <c r="BU492" s="27" t="e">
        <f t="shared" si="204"/>
        <v>#DIV/0!</v>
      </c>
      <c r="BV492" s="24">
        <f>SUMIFS('Faturamento SP3'!$H$2:$H$692,'Faturamento SP3'!$D$2:$D$692,'Infos Relatório'!$B$485,'Faturamento SP3'!$E$2:$E$692,'Infos Relatório'!$B492,'Faturamento SP3'!$Z$2:$Z$692,'Infos Relatório'!BQ$1)</f>
        <v>0</v>
      </c>
    </row>
    <row r="493" spans="2:74">
      <c r="B493" s="17" t="s">
        <v>14</v>
      </c>
      <c r="C493" s="23">
        <f>COUNTIFS('Faturamento SP3'!$D$2:$D$692,'Infos Relatório'!$B$485,'Faturamento SP3'!$E$2:$E$692,'Infos Relatório'!$B493,'Faturamento SP3'!$Z$2:$Z$692,'Infos Relatório'!C$1)</f>
        <v>0</v>
      </c>
      <c r="D493" s="13">
        <f>SUMIFS('Faturamento SP3'!$G$2:$G$692,'Faturamento SP3'!$D$2:$D$692,'Infos Relatório'!$B$485,'Faturamento SP3'!$E$2:$E$692,'Infos Relatório'!$B493,'Faturamento SP3'!$Z$2:$Z$692,'Infos Relatório'!C$1)</f>
        <v>0</v>
      </c>
      <c r="E493" s="13">
        <f>SUMIFS('Faturamento SP3'!$J$2:$J$692,'Faturamento SP3'!$D$2:$D$692,'Infos Relatório'!$B$485,'Faturamento SP3'!$E$2:$E$692,'Infos Relatório'!$B493,'Faturamento SP3'!$Z$2:$Z$692,'Infos Relatório'!C$1)</f>
        <v>0</v>
      </c>
      <c r="F493" s="14">
        <f>SUMIFS('Faturamento SP3'!$O$2:$O$692,'Faturamento SP3'!$D$2:$D$692,'Infos Relatório'!$B$485,'Faturamento SP3'!$E$2:$E$692,'Infos Relatório'!$B493,'Faturamento SP3'!$Z$2:$Z$692,'Infos Relatório'!C$1,'Faturamento SP3'!$T$2:$T$692,"Sim")+SUMIFS('Faturamento SP3'!$P$2:$P$692,'Faturamento SP3'!$D$2:$D$692,'Infos Relatório'!$B$485,'Faturamento SP3'!$E$2:$E$692,'Infos Relatório'!$B493,'Faturamento SP3'!$Z$2:$Z$692,'Infos Relatório'!C$1,'Faturamento SP3'!$T$2:$T$692,"Sim")</f>
        <v>0</v>
      </c>
      <c r="G493" s="27" t="e">
        <f t="shared" si="193"/>
        <v>#DIV/0!</v>
      </c>
      <c r="H493" s="24">
        <f>SUMIFS('Faturamento SP3'!$H$2:$H$692,'Faturamento SP3'!$D$2:$D$692,'Infos Relatório'!$B$485,'Faturamento SP3'!$E$2:$E$692,'Infos Relatório'!$B493,'Faturamento SP3'!$Z$2:$Z$692,'Infos Relatório'!C$1)</f>
        <v>0</v>
      </c>
      <c r="I493" s="23">
        <f>COUNTIFS('Faturamento SP3'!$D$2:$D$692,'Infos Relatório'!$B$485,'Faturamento SP3'!$E$2:$E$692,'Infos Relatório'!$B493,'Faturamento SP3'!$Z$2:$Z$692,'Infos Relatório'!I$1)</f>
        <v>0</v>
      </c>
      <c r="J493" s="13">
        <f>SUMIFS('Faturamento SP3'!$G$2:$G$692,'Faturamento SP3'!$D$2:$D$692,'Infos Relatório'!$B$485,'Faturamento SP3'!$E$2:$E$692,'Infos Relatório'!$B493,'Faturamento SP3'!$Z$2:$Z$692,'Infos Relatório'!I$1)</f>
        <v>0</v>
      </c>
      <c r="K493" s="13">
        <f>SUMIFS('Faturamento SP3'!$J$2:$J$692,'Faturamento SP3'!$D$2:$D$692,'Infos Relatório'!$B$485,'Faturamento SP3'!$E$2:$E$692,'Infos Relatório'!$B493,'Faturamento SP3'!$Z$2:$Z$692,'Infos Relatório'!I$1)</f>
        <v>0</v>
      </c>
      <c r="L493" s="14">
        <f>SUMIFS('Faturamento SP3'!$O$2:$O$692,'Faturamento SP3'!$D$2:$D$692,'Infos Relatório'!$B$485,'Faturamento SP3'!$E$2:$E$692,'Infos Relatório'!$B493,'Faturamento SP3'!$Z$2:$Z$692,'Infos Relatório'!I$1,'Faturamento SP3'!$T$2:$T$692,"Sim")+SUMIFS('Faturamento SP3'!$P$2:$P$692,'Faturamento SP3'!$D$2:$D$692,'Infos Relatório'!$B$485,'Faturamento SP3'!$E$2:$E$692,'Infos Relatório'!$B493,'Faturamento SP3'!$Z$2:$Z$692,'Infos Relatório'!I$1,'Faturamento SP3'!$T$2:$T$692,"Sim")</f>
        <v>0</v>
      </c>
      <c r="M493" s="27" t="e">
        <f t="shared" si="194"/>
        <v>#DIV/0!</v>
      </c>
      <c r="N493" s="24">
        <f>SUMIFS('Faturamento SP3'!$H$2:$H$692,'Faturamento SP3'!$D$2:$D$692,'Infos Relatório'!$B$485,'Faturamento SP3'!$E$2:$E$692,'Infos Relatório'!$B493,'Faturamento SP3'!$Z$2:$Z$692,'Infos Relatório'!I$1)</f>
        <v>0</v>
      </c>
      <c r="O493" s="23">
        <f>COUNTIFS('Faturamento SP3'!$D$2:$D$692,'Infos Relatório'!$B$485,'Faturamento SP3'!$E$2:$E$692,'Infos Relatório'!$B493,'Faturamento SP3'!$Z$2:$Z$692,'Infos Relatório'!O$1)</f>
        <v>0</v>
      </c>
      <c r="P493" s="13">
        <f>SUMIFS('Faturamento SP3'!$G$2:$G$692,'Faturamento SP3'!$D$2:$D$692,'Infos Relatório'!$B$485,'Faturamento SP3'!$E$2:$E$692,'Infos Relatório'!$B493,'Faturamento SP3'!$Z$2:$Z$692,'Infos Relatório'!O$1)</f>
        <v>0</v>
      </c>
      <c r="Q493" s="13">
        <f>SUMIFS('Faturamento SP3'!$J$2:$J$692,'Faturamento SP3'!$D$2:$D$692,'Infos Relatório'!$B$485,'Faturamento SP3'!$E$2:$E$692,'Infos Relatório'!$B493,'Faturamento SP3'!$Z$2:$Z$692,'Infos Relatório'!O$1)</f>
        <v>0</v>
      </c>
      <c r="R493" s="14">
        <f>SUMIFS('Faturamento SP3'!$O$2:$O$692,'Faturamento SP3'!$D$2:$D$692,'Infos Relatório'!$B$485,'Faturamento SP3'!$E$2:$E$692,'Infos Relatório'!$B493,'Faturamento SP3'!$Z$2:$Z$692,'Infos Relatório'!O$1,'Faturamento SP3'!$T$2:$T$692,"Sim")+SUMIFS('Faturamento SP3'!$P$2:$P$692,'Faturamento SP3'!$D$2:$D$692,'Infos Relatório'!$B$485,'Faturamento SP3'!$E$2:$E$692,'Infos Relatório'!$B493,'Faturamento SP3'!$Z$2:$Z$692,'Infos Relatório'!O$1,'Faturamento SP3'!$T$2:$T$692,"Sim")</f>
        <v>0</v>
      </c>
      <c r="S493" s="27" t="e">
        <f t="shared" si="195"/>
        <v>#DIV/0!</v>
      </c>
      <c r="T493" s="24">
        <f>SUMIFS('Faturamento SP3'!$H$2:$H$692,'Faturamento SP3'!$D$2:$D$692,'Infos Relatório'!$B$485,'Faturamento SP3'!$E$2:$E$692,'Infos Relatório'!$B493,'Faturamento SP3'!$Z$2:$Z$692,'Infos Relatório'!O$1)</f>
        <v>0</v>
      </c>
      <c r="U493" s="23">
        <f>COUNTIFS('Faturamento SP3'!$D$2:$D$692,'Infos Relatório'!$B$485,'Faturamento SP3'!$E$2:$E$692,'Infos Relatório'!$B493,'Faturamento SP3'!$Z$2:$Z$692,'Infos Relatório'!U$1)</f>
        <v>0</v>
      </c>
      <c r="V493" s="13">
        <f>SUMIFS('Faturamento SP3'!$G$2:$G$692,'Faturamento SP3'!$D$2:$D$692,'Infos Relatório'!$B$485,'Faturamento SP3'!$E$2:$E$692,'Infos Relatório'!$B493,'Faturamento SP3'!$Z$2:$Z$692,'Infos Relatório'!U$1)</f>
        <v>0</v>
      </c>
      <c r="W493" s="13">
        <f>SUMIFS('Faturamento SP3'!$J$2:$J$692,'Faturamento SP3'!$D$2:$D$692,'Infos Relatório'!$B$485,'Faturamento SP3'!$E$2:$E$692,'Infos Relatório'!$B493,'Faturamento SP3'!$Z$2:$Z$692,'Infos Relatório'!U$1)</f>
        <v>0</v>
      </c>
      <c r="X493" s="14">
        <f>SUMIFS('Faturamento SP3'!$O$2:$O$692,'Faturamento SP3'!$D$2:$D$692,'Infos Relatório'!$B$485,'Faturamento SP3'!$E$2:$E$692,'Infos Relatório'!$B493,'Faturamento SP3'!$Z$2:$Z$692,'Infos Relatório'!U$1,'Faturamento SP3'!$T$2:$T$692,"Sim")+SUMIFS('Faturamento SP3'!$P$2:$P$692,'Faturamento SP3'!$D$2:$D$692,'Infos Relatório'!$B$485,'Faturamento SP3'!$E$2:$E$692,'Infos Relatório'!$B493,'Faturamento SP3'!$Z$2:$Z$692,'Infos Relatório'!U$1,'Faturamento SP3'!$T$2:$T$692,"Sim")</f>
        <v>0</v>
      </c>
      <c r="Y493" s="27" t="e">
        <f t="shared" si="196"/>
        <v>#DIV/0!</v>
      </c>
      <c r="Z493" s="24">
        <f>SUMIFS('Faturamento SP3'!$H$2:$H$692,'Faturamento SP3'!$D$2:$D$692,'Infos Relatório'!$B$485,'Faturamento SP3'!$E$2:$E$692,'Infos Relatório'!$B493,'Faturamento SP3'!$Z$2:$Z$692,'Infos Relatório'!U$1)</f>
        <v>0</v>
      </c>
      <c r="AA493" s="23">
        <f>COUNTIFS('Faturamento SP3'!$D$2:$D$692,'Infos Relatório'!$B$485,'Faturamento SP3'!$E$2:$E$692,'Infos Relatório'!$B493,'Faturamento SP3'!$Z$2:$Z$692,'Infos Relatório'!AA$1)</f>
        <v>0</v>
      </c>
      <c r="AB493" s="13">
        <f>SUMIFS('Faturamento SP3'!$G$2:$G$692,'Faturamento SP3'!$D$2:$D$692,'Infos Relatório'!$B$485,'Faturamento SP3'!$E$2:$E$692,'Infos Relatório'!$B493,'Faturamento SP3'!$Z$2:$Z$692,'Infos Relatório'!AA$1)</f>
        <v>0</v>
      </c>
      <c r="AC493" s="13">
        <f>SUMIFS('Faturamento SP3'!$J$2:$J$692,'Faturamento SP3'!$D$2:$D$692,'Infos Relatório'!$B$485,'Faturamento SP3'!$E$2:$E$692,'Infos Relatório'!$B493,'Faturamento SP3'!$Z$2:$Z$692,'Infos Relatório'!AA$1)</f>
        <v>0</v>
      </c>
      <c r="AD493" s="14">
        <f>SUMIFS('Faturamento SP3'!$O$2:$O$692,'Faturamento SP3'!$D$2:$D$692,'Infos Relatório'!$B$485,'Faturamento SP3'!$E$2:$E$692,'Infos Relatório'!$B493,'Faturamento SP3'!$Z$2:$Z$692,'Infos Relatório'!AA$1,'Faturamento SP3'!$T$2:$T$692,"Sim")+SUMIFS('Faturamento SP3'!$P$2:$P$692,'Faturamento SP3'!$D$2:$D$692,'Infos Relatório'!$B$485,'Faturamento SP3'!$E$2:$E$692,'Infos Relatório'!$B493,'Faturamento SP3'!$Z$2:$Z$692,'Infos Relatório'!AA$1,'Faturamento SP3'!$T$2:$T$692,"Sim")</f>
        <v>0</v>
      </c>
      <c r="AE493" s="27" t="e">
        <f t="shared" si="197"/>
        <v>#DIV/0!</v>
      </c>
      <c r="AF493" s="24">
        <f>SUMIFS('Faturamento SP3'!$H$2:$H$692,'Faturamento SP3'!$D$2:$D$692,'Infos Relatório'!$B$485,'Faturamento SP3'!$E$2:$E$692,'Infos Relatório'!$B493,'Faturamento SP3'!$Z$2:$Z$692,'Infos Relatório'!AA$1)</f>
        <v>0</v>
      </c>
      <c r="AG493" s="23">
        <f>COUNTIFS('Faturamento SP3'!$D$2:$D$692,'Infos Relatório'!$B$485,'Faturamento SP3'!$E$2:$E$692,'Infos Relatório'!$B493,'Faturamento SP3'!$Z$2:$Z$692,'Infos Relatório'!AG$1)</f>
        <v>0</v>
      </c>
      <c r="AH493" s="13">
        <f>SUMIFS('Faturamento SP3'!$G$2:$G$692,'Faturamento SP3'!$D$2:$D$692,'Infos Relatório'!$B$485,'Faturamento SP3'!$E$2:$E$692,'Infos Relatório'!$B493,'Faturamento SP3'!$Z$2:$Z$692,'Infos Relatório'!AG$1)</f>
        <v>0</v>
      </c>
      <c r="AI493" s="13">
        <f>SUMIFS('Faturamento SP3'!$J$2:$J$692,'Faturamento SP3'!$D$2:$D$692,'Infos Relatório'!$B$485,'Faturamento SP3'!$E$2:$E$692,'Infos Relatório'!$B493,'Faturamento SP3'!$Z$2:$Z$692,'Infos Relatório'!AG$1)</f>
        <v>0</v>
      </c>
      <c r="AJ493" s="14">
        <f>SUMIFS('Faturamento SP3'!$O$2:$O$692,'Faturamento SP3'!$D$2:$D$692,'Infos Relatório'!$B$485,'Faturamento SP3'!$E$2:$E$692,'Infos Relatório'!$B493,'Faturamento SP3'!$Z$2:$Z$692,'Infos Relatório'!AG$1,'Faturamento SP3'!$T$2:$T$692,"Sim")+SUMIFS('Faturamento SP3'!$P$2:$P$692,'Faturamento SP3'!$D$2:$D$692,'Infos Relatório'!$B$485,'Faturamento SP3'!$E$2:$E$692,'Infos Relatório'!$B493,'Faturamento SP3'!$Z$2:$Z$692,'Infos Relatório'!AG$1,'Faturamento SP3'!$T$2:$T$692,"Sim")</f>
        <v>0</v>
      </c>
      <c r="AK493" s="27" t="e">
        <f t="shared" si="198"/>
        <v>#DIV/0!</v>
      </c>
      <c r="AL493" s="24">
        <f>SUMIFS('Faturamento SP3'!$H$2:$H$692,'Faturamento SP3'!$D$2:$D$692,'Infos Relatório'!$B$485,'Faturamento SP3'!$E$2:$E$692,'Infos Relatório'!$B493,'Faturamento SP3'!$Z$2:$Z$692,'Infos Relatório'!AG$1)</f>
        <v>0</v>
      </c>
      <c r="AM493" s="23">
        <f>COUNTIFS('Faturamento SP3'!$D$2:$D$692,'Infos Relatório'!$B$485,'Faturamento SP3'!$E$2:$E$692,'Infos Relatório'!$B493,'Faturamento SP3'!$Z$2:$Z$692,'Infos Relatório'!AM$1)</f>
        <v>0</v>
      </c>
      <c r="AN493" s="13">
        <f>SUMIFS('Faturamento SP3'!$G$2:$G$692,'Faturamento SP3'!$D$2:$D$692,'Infos Relatório'!$B$485,'Faturamento SP3'!$E$2:$E$692,'Infos Relatório'!$B493,'Faturamento SP3'!$Z$2:$Z$692,'Infos Relatório'!AM$1)</f>
        <v>0</v>
      </c>
      <c r="AO493" s="13">
        <f>SUMIFS('Faturamento SP3'!$J$2:$J$692,'Faturamento SP3'!$D$2:$D$692,'Infos Relatório'!$B$485,'Faturamento SP3'!$E$2:$E$692,'Infos Relatório'!$B493,'Faturamento SP3'!$Z$2:$Z$692,'Infos Relatório'!AM$1)</f>
        <v>0</v>
      </c>
      <c r="AP493" s="14">
        <f>SUMIFS('Faturamento SP3'!$O$2:$O$692,'Faturamento SP3'!$D$2:$D$692,'Infos Relatório'!$B$485,'Faturamento SP3'!$E$2:$E$692,'Infos Relatório'!$B493,'Faturamento SP3'!$Z$2:$Z$692,'Infos Relatório'!AM$1,'Faturamento SP3'!$T$2:$T$692,"Sim")+SUMIFS('Faturamento SP3'!$P$2:$P$692,'Faturamento SP3'!$D$2:$D$692,'Infos Relatório'!$B$485,'Faturamento SP3'!$E$2:$E$692,'Infos Relatório'!$B493,'Faturamento SP3'!$Z$2:$Z$692,'Infos Relatório'!AM$1,'Faturamento SP3'!$T$2:$T$692,"Sim")</f>
        <v>0</v>
      </c>
      <c r="AQ493" s="27" t="e">
        <f t="shared" si="199"/>
        <v>#DIV/0!</v>
      </c>
      <c r="AR493" s="24">
        <f>SUMIFS('Faturamento SP3'!$H$2:$H$692,'Faturamento SP3'!$D$2:$D$692,'Infos Relatório'!$B$485,'Faturamento SP3'!$E$2:$E$692,'Infos Relatório'!$B493,'Faturamento SP3'!$Z$2:$Z$692,'Infos Relatório'!AM$1)</f>
        <v>0</v>
      </c>
      <c r="AS493" s="23">
        <f>COUNTIFS('Faturamento SP3'!$D$2:$D$692,'Infos Relatório'!$B$485,'Faturamento SP3'!$E$2:$E$692,'Infos Relatório'!$B493,'Faturamento SP3'!$Z$2:$Z$692,'Infos Relatório'!AS$1)</f>
        <v>0</v>
      </c>
      <c r="AT493" s="13">
        <f>SUMIFS('Faturamento SP3'!$G$2:$G$692,'Faturamento SP3'!$D$2:$D$692,'Infos Relatório'!$B$485,'Faturamento SP3'!$E$2:$E$692,'Infos Relatório'!$B493,'Faturamento SP3'!$Z$2:$Z$692,'Infos Relatório'!AS$1)</f>
        <v>0</v>
      </c>
      <c r="AU493" s="13">
        <f>SUMIFS('Faturamento SP3'!$J$2:$J$692,'Faturamento SP3'!$D$2:$D$692,'Infos Relatório'!$B$485,'Faturamento SP3'!$E$2:$E$692,'Infos Relatório'!$B493,'Faturamento SP3'!$Z$2:$Z$692,'Infos Relatório'!AS$1)</f>
        <v>0</v>
      </c>
      <c r="AV493" s="14">
        <f>SUMIFS('Faturamento SP3'!$O$2:$O$692,'Faturamento SP3'!$D$2:$D$692,'Infos Relatório'!$B$485,'Faturamento SP3'!$E$2:$E$692,'Infos Relatório'!$B493,'Faturamento SP3'!$Z$2:$Z$692,'Infos Relatório'!AS$1,'Faturamento SP3'!$T$2:$T$692,"Sim")+SUMIFS('Faturamento SP3'!$P$2:$P$692,'Faturamento SP3'!$D$2:$D$692,'Infos Relatório'!$B$485,'Faturamento SP3'!$E$2:$E$692,'Infos Relatório'!$B493,'Faturamento SP3'!$Z$2:$Z$692,'Infos Relatório'!AS$1,'Faturamento SP3'!$T$2:$T$692,"Sim")</f>
        <v>0</v>
      </c>
      <c r="AW493" s="27" t="e">
        <f t="shared" si="200"/>
        <v>#DIV/0!</v>
      </c>
      <c r="AX493" s="24">
        <f>SUMIFS('Faturamento SP3'!$H$2:$H$692,'Faturamento SP3'!$D$2:$D$692,'Infos Relatório'!$B$485,'Faturamento SP3'!$E$2:$E$692,'Infos Relatório'!$B493,'Faturamento SP3'!$Z$2:$Z$692,'Infos Relatório'!AS$1)</f>
        <v>0</v>
      </c>
      <c r="AY493" s="23">
        <f>COUNTIFS('Faturamento SP3'!$D$2:$D$692,'Infos Relatório'!$B$485,'Faturamento SP3'!$E$2:$E$692,'Infos Relatório'!$B493,'Faturamento SP3'!$Z$2:$Z$692,'Infos Relatório'!AY$1)</f>
        <v>0</v>
      </c>
      <c r="AZ493" s="13">
        <f>SUMIFS('Faturamento SP3'!$G$2:$G$692,'Faturamento SP3'!$D$2:$D$692,'Infos Relatório'!$B$485,'Faturamento SP3'!$E$2:$E$692,'Infos Relatório'!$B493,'Faturamento SP3'!$Z$2:$Z$692,'Infos Relatório'!AY$1)</f>
        <v>0</v>
      </c>
      <c r="BA493" s="13">
        <f>SUMIFS('Faturamento SP3'!$J$2:$J$692,'Faturamento SP3'!$D$2:$D$692,'Infos Relatório'!$B$485,'Faturamento SP3'!$E$2:$E$692,'Infos Relatório'!$B493,'Faturamento SP3'!$Z$2:$Z$692,'Infos Relatório'!AY$1)</f>
        <v>0</v>
      </c>
      <c r="BB493" s="14">
        <f>SUMIFS('Faturamento SP3'!$O$2:$O$692,'Faturamento SP3'!$D$2:$D$692,'Infos Relatório'!$B$485,'Faturamento SP3'!$E$2:$E$692,'Infos Relatório'!$B493,'Faturamento SP3'!$Z$2:$Z$692,'Infos Relatório'!AY$1,'Faturamento SP3'!$T$2:$T$692,"Sim")+SUMIFS('Faturamento SP3'!$P$2:$P$692,'Faturamento SP3'!$D$2:$D$692,'Infos Relatório'!$B$485,'Faturamento SP3'!$E$2:$E$692,'Infos Relatório'!$B493,'Faturamento SP3'!$Z$2:$Z$692,'Infos Relatório'!AY$1,'Faturamento SP3'!$T$2:$T$692,"Sim")</f>
        <v>0</v>
      </c>
      <c r="BC493" s="27" t="e">
        <f t="shared" si="201"/>
        <v>#DIV/0!</v>
      </c>
      <c r="BD493" s="24">
        <f>SUMIFS('Faturamento SP3'!$H$2:$H$692,'Faturamento SP3'!$D$2:$D$692,'Infos Relatório'!$B$485,'Faturamento SP3'!$E$2:$E$692,'Infos Relatório'!$B493,'Faturamento SP3'!$Z$2:$Z$692,'Infos Relatório'!AY$1)</f>
        <v>0</v>
      </c>
      <c r="BE493" s="23">
        <f>COUNTIFS('Faturamento SP3'!$D$2:$D$692,'Infos Relatório'!$B$485,'Faturamento SP3'!$E$2:$E$692,'Infos Relatório'!$B493,'Faturamento SP3'!$Z$2:$Z$692,'Infos Relatório'!BE$1)</f>
        <v>0</v>
      </c>
      <c r="BF493" s="13">
        <f>SUMIFS('Faturamento SP3'!$G$2:$G$692,'Faturamento SP3'!$D$2:$D$692,'Infos Relatório'!$B$485,'Faturamento SP3'!$E$2:$E$692,'Infos Relatório'!$B493,'Faturamento SP3'!$Z$2:$Z$692,'Infos Relatório'!BE$1)</f>
        <v>0</v>
      </c>
      <c r="BG493" s="13">
        <f>SUMIFS('Faturamento SP3'!$J$2:$J$692,'Faturamento SP3'!$D$2:$D$692,'Infos Relatório'!$B$485,'Faturamento SP3'!$E$2:$E$692,'Infos Relatório'!$B493,'Faturamento SP3'!$Z$2:$Z$692,'Infos Relatório'!BE$1)</f>
        <v>0</v>
      </c>
      <c r="BH493" s="14">
        <f>SUMIFS('Faturamento SP3'!$O$2:$O$692,'Faturamento SP3'!$D$2:$D$692,'Infos Relatório'!$B$485,'Faturamento SP3'!$E$2:$E$692,'Infos Relatório'!$B493,'Faturamento SP3'!$Z$2:$Z$692,'Infos Relatório'!BE$1,'Faturamento SP3'!$T$2:$T$692,"Sim")+SUMIFS('Faturamento SP3'!$P$2:$P$692,'Faturamento SP3'!$D$2:$D$692,'Infos Relatório'!$B$485,'Faturamento SP3'!$E$2:$E$692,'Infos Relatório'!$B493,'Faturamento SP3'!$Z$2:$Z$692,'Infos Relatório'!BE$1,'Faturamento SP3'!$T$2:$T$692,"Sim")</f>
        <v>0</v>
      </c>
      <c r="BI493" s="27" t="e">
        <f t="shared" si="202"/>
        <v>#DIV/0!</v>
      </c>
      <c r="BJ493" s="24">
        <f>SUMIFS('Faturamento SP3'!$H$2:$H$692,'Faturamento SP3'!$D$2:$D$692,'Infos Relatório'!$B$485,'Faturamento SP3'!$E$2:$E$692,'Infos Relatório'!$B493,'Faturamento SP3'!$Z$2:$Z$692,'Infos Relatório'!BE$1)</f>
        <v>0</v>
      </c>
      <c r="BK493" s="23">
        <f>COUNTIFS('Faturamento SP3'!$D$2:$D$692,'Infos Relatório'!$B$485,'Faturamento SP3'!$E$2:$E$692,'Infos Relatório'!$B493,'Faturamento SP3'!$Z$2:$Z$692,'Infos Relatório'!BK$1)</f>
        <v>0</v>
      </c>
      <c r="BL493" s="13">
        <f>SUMIFS('Faturamento SP3'!$G$2:$G$692,'Faturamento SP3'!$D$2:$D$692,'Infos Relatório'!$B$485,'Faturamento SP3'!$E$2:$E$692,'Infos Relatório'!$B493,'Faturamento SP3'!$Z$2:$Z$692,'Infos Relatório'!BK$1)</f>
        <v>0</v>
      </c>
      <c r="BM493" s="13">
        <f>SUMIFS('Faturamento SP3'!$J$2:$J$692,'Faturamento SP3'!$D$2:$D$692,'Infos Relatório'!$B$485,'Faturamento SP3'!$E$2:$E$692,'Infos Relatório'!$B493,'Faturamento SP3'!$Z$2:$Z$692,'Infos Relatório'!BK$1)</f>
        <v>0</v>
      </c>
      <c r="BN493" s="14">
        <f>SUMIFS('Faturamento SP3'!$O$2:$O$692,'Faturamento SP3'!$D$2:$D$692,'Infos Relatório'!$B$485,'Faturamento SP3'!$E$2:$E$692,'Infos Relatório'!$B493,'Faturamento SP3'!$Z$2:$Z$692,'Infos Relatório'!BK$1,'Faturamento SP3'!$T$2:$T$692,"Sim")+SUMIFS('Faturamento SP3'!$P$2:$P$692,'Faturamento SP3'!$D$2:$D$692,'Infos Relatório'!$B$485,'Faturamento SP3'!$E$2:$E$692,'Infos Relatório'!$B493,'Faturamento SP3'!$Z$2:$Z$692,'Infos Relatório'!BK$1,'Faturamento SP3'!$T$2:$T$692,"Sim")</f>
        <v>0</v>
      </c>
      <c r="BO493" s="27" t="e">
        <f t="shared" si="203"/>
        <v>#DIV/0!</v>
      </c>
      <c r="BP493" s="24">
        <f>SUMIFS('Faturamento SP3'!$H$2:$H$692,'Faturamento SP3'!$D$2:$D$692,'Infos Relatório'!$B$485,'Faturamento SP3'!$E$2:$E$692,'Infos Relatório'!$B493,'Faturamento SP3'!$Z$2:$Z$692,'Infos Relatório'!BK$1)</f>
        <v>0</v>
      </c>
      <c r="BQ493" s="23">
        <f>COUNTIFS('Faturamento SP3'!$D$2:$D$692,'Infos Relatório'!$B$485,'Faturamento SP3'!$E$2:$E$692,'Infos Relatório'!$B493,'Faturamento SP3'!$Z$2:$Z$692,'Infos Relatório'!BQ$1)</f>
        <v>0</v>
      </c>
      <c r="BR493" s="13">
        <f>SUMIFS('Faturamento SP3'!$G$2:$G$692,'Faturamento SP3'!$D$2:$D$692,'Infos Relatório'!$B$485,'Faturamento SP3'!$E$2:$E$692,'Infos Relatório'!$B493,'Faturamento SP3'!$Z$2:$Z$692,'Infos Relatório'!BQ$1)</f>
        <v>0</v>
      </c>
      <c r="BS493" s="13">
        <f>SUMIFS('Faturamento SP3'!$J$2:$J$692,'Faturamento SP3'!$D$2:$D$692,'Infos Relatório'!$B$485,'Faturamento SP3'!$E$2:$E$692,'Infos Relatório'!$B493,'Faturamento SP3'!$Z$2:$Z$692,'Infos Relatório'!BQ$1)</f>
        <v>0</v>
      </c>
      <c r="BT493" s="14">
        <f>SUMIFS('Faturamento SP3'!$O$2:$O$692,'Faturamento SP3'!$D$2:$D$692,'Infos Relatório'!$B$485,'Faturamento SP3'!$E$2:$E$692,'Infos Relatório'!$B493,'Faturamento SP3'!$Z$2:$Z$692,'Infos Relatório'!BQ$1,'Faturamento SP3'!$T$2:$T$692,"Sim")+SUMIFS('Faturamento SP3'!$P$2:$P$692,'Faturamento SP3'!$D$2:$D$692,'Infos Relatório'!$B$485,'Faturamento SP3'!$E$2:$E$692,'Infos Relatório'!$B493,'Faturamento SP3'!$Z$2:$Z$692,'Infos Relatório'!BQ$1,'Faturamento SP3'!$T$2:$T$692,"Sim")</f>
        <v>0</v>
      </c>
      <c r="BU493" s="27" t="e">
        <f t="shared" si="204"/>
        <v>#DIV/0!</v>
      </c>
      <c r="BV493" s="24">
        <f>SUMIFS('Faturamento SP3'!$H$2:$H$692,'Faturamento SP3'!$D$2:$D$692,'Infos Relatório'!$B$485,'Faturamento SP3'!$E$2:$E$692,'Infos Relatório'!$B493,'Faturamento SP3'!$Z$2:$Z$692,'Infos Relatório'!BQ$1)</f>
        <v>0</v>
      </c>
    </row>
    <row r="494" spans="2:74">
      <c r="B494" s="17" t="s">
        <v>15</v>
      </c>
      <c r="C494" s="23">
        <f>COUNTIFS('Faturamento SP3'!$D$2:$D$692,'Infos Relatório'!$B$485,'Faturamento SP3'!$E$2:$E$692,'Infos Relatório'!$B494,'Faturamento SP3'!$Z$2:$Z$692,'Infos Relatório'!C$1)</f>
        <v>0</v>
      </c>
      <c r="D494" s="13">
        <f>SUMIFS('Faturamento SP3'!$G$2:$G$692,'Faturamento SP3'!$D$2:$D$692,'Infos Relatório'!$B$485,'Faturamento SP3'!$E$2:$E$692,'Infos Relatório'!$B494,'Faturamento SP3'!$Z$2:$Z$692,'Infos Relatório'!C$1)</f>
        <v>0</v>
      </c>
      <c r="E494" s="13">
        <f>SUMIFS('Faturamento SP3'!$J$2:$J$692,'Faturamento SP3'!$D$2:$D$692,'Infos Relatório'!$B$485,'Faturamento SP3'!$E$2:$E$692,'Infos Relatório'!$B494,'Faturamento SP3'!$Z$2:$Z$692,'Infos Relatório'!C$1)</f>
        <v>0</v>
      </c>
      <c r="F494" s="14">
        <f>SUMIFS('Faturamento SP3'!$O$2:$O$692,'Faturamento SP3'!$D$2:$D$692,'Infos Relatório'!$B$485,'Faturamento SP3'!$E$2:$E$692,'Infos Relatório'!$B494,'Faturamento SP3'!$Z$2:$Z$692,'Infos Relatório'!C$1,'Faturamento SP3'!$T$2:$T$692,"Sim")+SUMIFS('Faturamento SP3'!$P$2:$P$692,'Faturamento SP3'!$D$2:$D$692,'Infos Relatório'!$B$485,'Faturamento SP3'!$E$2:$E$692,'Infos Relatório'!$B494,'Faturamento SP3'!$Z$2:$Z$692,'Infos Relatório'!C$1,'Faturamento SP3'!$T$2:$T$692,"Sim")</f>
        <v>0</v>
      </c>
      <c r="G494" s="27" t="e">
        <f t="shared" si="193"/>
        <v>#DIV/0!</v>
      </c>
      <c r="H494" s="24">
        <f>SUMIFS('Faturamento SP3'!$H$2:$H$692,'Faturamento SP3'!$D$2:$D$692,'Infos Relatório'!$B$485,'Faturamento SP3'!$E$2:$E$692,'Infos Relatório'!$B494,'Faturamento SP3'!$Z$2:$Z$692,'Infos Relatório'!C$1)</f>
        <v>0</v>
      </c>
      <c r="I494" s="23">
        <f>COUNTIFS('Faturamento SP3'!$D$2:$D$692,'Infos Relatório'!$B$485,'Faturamento SP3'!$E$2:$E$692,'Infos Relatório'!$B494,'Faturamento SP3'!$Z$2:$Z$692,'Infos Relatório'!I$1)</f>
        <v>0</v>
      </c>
      <c r="J494" s="13">
        <f>SUMIFS('Faturamento SP3'!$G$2:$G$692,'Faturamento SP3'!$D$2:$D$692,'Infos Relatório'!$B$485,'Faturamento SP3'!$E$2:$E$692,'Infos Relatório'!$B494,'Faturamento SP3'!$Z$2:$Z$692,'Infos Relatório'!I$1)</f>
        <v>0</v>
      </c>
      <c r="K494" s="13">
        <f>SUMIFS('Faturamento SP3'!$J$2:$J$692,'Faturamento SP3'!$D$2:$D$692,'Infos Relatório'!$B$485,'Faturamento SP3'!$E$2:$E$692,'Infos Relatório'!$B494,'Faturamento SP3'!$Z$2:$Z$692,'Infos Relatório'!I$1)</f>
        <v>0</v>
      </c>
      <c r="L494" s="14">
        <f>SUMIFS('Faturamento SP3'!$O$2:$O$692,'Faturamento SP3'!$D$2:$D$692,'Infos Relatório'!$B$485,'Faturamento SP3'!$E$2:$E$692,'Infos Relatório'!$B494,'Faturamento SP3'!$Z$2:$Z$692,'Infos Relatório'!I$1,'Faturamento SP3'!$T$2:$T$692,"Sim")+SUMIFS('Faturamento SP3'!$P$2:$P$692,'Faturamento SP3'!$D$2:$D$692,'Infos Relatório'!$B$485,'Faturamento SP3'!$E$2:$E$692,'Infos Relatório'!$B494,'Faturamento SP3'!$Z$2:$Z$692,'Infos Relatório'!I$1,'Faturamento SP3'!$T$2:$T$692,"Sim")</f>
        <v>0</v>
      </c>
      <c r="M494" s="27" t="e">
        <f t="shared" si="194"/>
        <v>#DIV/0!</v>
      </c>
      <c r="N494" s="24">
        <f>SUMIFS('Faturamento SP3'!$H$2:$H$692,'Faturamento SP3'!$D$2:$D$692,'Infos Relatório'!$B$485,'Faturamento SP3'!$E$2:$E$692,'Infos Relatório'!$B494,'Faturamento SP3'!$Z$2:$Z$692,'Infos Relatório'!I$1)</f>
        <v>0</v>
      </c>
      <c r="O494" s="23">
        <f>COUNTIFS('Faturamento SP3'!$D$2:$D$692,'Infos Relatório'!$B$485,'Faturamento SP3'!$E$2:$E$692,'Infos Relatório'!$B494,'Faturamento SP3'!$Z$2:$Z$692,'Infos Relatório'!O$1)</f>
        <v>0</v>
      </c>
      <c r="P494" s="13">
        <f>SUMIFS('Faturamento SP3'!$G$2:$G$692,'Faturamento SP3'!$D$2:$D$692,'Infos Relatório'!$B$485,'Faturamento SP3'!$E$2:$E$692,'Infos Relatório'!$B494,'Faturamento SP3'!$Z$2:$Z$692,'Infos Relatório'!O$1)</f>
        <v>0</v>
      </c>
      <c r="Q494" s="13">
        <f>SUMIFS('Faturamento SP3'!$J$2:$J$692,'Faturamento SP3'!$D$2:$D$692,'Infos Relatório'!$B$485,'Faturamento SP3'!$E$2:$E$692,'Infos Relatório'!$B494,'Faturamento SP3'!$Z$2:$Z$692,'Infos Relatório'!O$1)</f>
        <v>0</v>
      </c>
      <c r="R494" s="14">
        <f>SUMIFS('Faturamento SP3'!$O$2:$O$692,'Faturamento SP3'!$D$2:$D$692,'Infos Relatório'!$B$485,'Faturamento SP3'!$E$2:$E$692,'Infos Relatório'!$B494,'Faturamento SP3'!$Z$2:$Z$692,'Infos Relatório'!O$1,'Faturamento SP3'!$T$2:$T$692,"Sim")+SUMIFS('Faturamento SP3'!$P$2:$P$692,'Faturamento SP3'!$D$2:$D$692,'Infos Relatório'!$B$485,'Faturamento SP3'!$E$2:$E$692,'Infos Relatório'!$B494,'Faturamento SP3'!$Z$2:$Z$692,'Infos Relatório'!O$1,'Faturamento SP3'!$T$2:$T$692,"Sim")</f>
        <v>0</v>
      </c>
      <c r="S494" s="27" t="e">
        <f t="shared" si="195"/>
        <v>#DIV/0!</v>
      </c>
      <c r="T494" s="24">
        <f>SUMIFS('Faturamento SP3'!$H$2:$H$692,'Faturamento SP3'!$D$2:$D$692,'Infos Relatório'!$B$485,'Faturamento SP3'!$E$2:$E$692,'Infos Relatório'!$B494,'Faturamento SP3'!$Z$2:$Z$692,'Infos Relatório'!O$1)</f>
        <v>0</v>
      </c>
      <c r="U494" s="23">
        <f>COUNTIFS('Faturamento SP3'!$D$2:$D$692,'Infos Relatório'!$B$485,'Faturamento SP3'!$E$2:$E$692,'Infos Relatório'!$B494,'Faturamento SP3'!$Z$2:$Z$692,'Infos Relatório'!U$1)</f>
        <v>0</v>
      </c>
      <c r="V494" s="13">
        <f>SUMIFS('Faturamento SP3'!$G$2:$G$692,'Faturamento SP3'!$D$2:$D$692,'Infos Relatório'!$B$485,'Faturamento SP3'!$E$2:$E$692,'Infos Relatório'!$B494,'Faturamento SP3'!$Z$2:$Z$692,'Infos Relatório'!U$1)</f>
        <v>0</v>
      </c>
      <c r="W494" s="13">
        <f>SUMIFS('Faturamento SP3'!$J$2:$J$692,'Faturamento SP3'!$D$2:$D$692,'Infos Relatório'!$B$485,'Faturamento SP3'!$E$2:$E$692,'Infos Relatório'!$B494,'Faturamento SP3'!$Z$2:$Z$692,'Infos Relatório'!U$1)</f>
        <v>0</v>
      </c>
      <c r="X494" s="14">
        <f>SUMIFS('Faturamento SP3'!$O$2:$O$692,'Faturamento SP3'!$D$2:$D$692,'Infos Relatório'!$B$485,'Faturamento SP3'!$E$2:$E$692,'Infos Relatório'!$B494,'Faturamento SP3'!$Z$2:$Z$692,'Infos Relatório'!U$1,'Faturamento SP3'!$T$2:$T$692,"Sim")+SUMIFS('Faturamento SP3'!$P$2:$P$692,'Faturamento SP3'!$D$2:$D$692,'Infos Relatório'!$B$485,'Faturamento SP3'!$E$2:$E$692,'Infos Relatório'!$B494,'Faturamento SP3'!$Z$2:$Z$692,'Infos Relatório'!U$1,'Faturamento SP3'!$T$2:$T$692,"Sim")</f>
        <v>0</v>
      </c>
      <c r="Y494" s="27" t="e">
        <f t="shared" si="196"/>
        <v>#DIV/0!</v>
      </c>
      <c r="Z494" s="24">
        <f>SUMIFS('Faturamento SP3'!$H$2:$H$692,'Faturamento SP3'!$D$2:$D$692,'Infos Relatório'!$B$485,'Faturamento SP3'!$E$2:$E$692,'Infos Relatório'!$B494,'Faturamento SP3'!$Z$2:$Z$692,'Infos Relatório'!U$1)</f>
        <v>0</v>
      </c>
      <c r="AA494" s="23">
        <f>COUNTIFS('Faturamento SP3'!$D$2:$D$692,'Infos Relatório'!$B$485,'Faturamento SP3'!$E$2:$E$692,'Infos Relatório'!$B494,'Faturamento SP3'!$Z$2:$Z$692,'Infos Relatório'!AA$1)</f>
        <v>0</v>
      </c>
      <c r="AB494" s="13">
        <f>SUMIFS('Faturamento SP3'!$G$2:$G$692,'Faturamento SP3'!$D$2:$D$692,'Infos Relatório'!$B$485,'Faturamento SP3'!$E$2:$E$692,'Infos Relatório'!$B494,'Faturamento SP3'!$Z$2:$Z$692,'Infos Relatório'!AA$1)</f>
        <v>0</v>
      </c>
      <c r="AC494" s="13">
        <f>SUMIFS('Faturamento SP3'!$J$2:$J$692,'Faturamento SP3'!$D$2:$D$692,'Infos Relatório'!$B$485,'Faturamento SP3'!$E$2:$E$692,'Infos Relatório'!$B494,'Faturamento SP3'!$Z$2:$Z$692,'Infos Relatório'!AA$1)</f>
        <v>0</v>
      </c>
      <c r="AD494" s="14">
        <f>SUMIFS('Faturamento SP3'!$O$2:$O$692,'Faturamento SP3'!$D$2:$D$692,'Infos Relatório'!$B$485,'Faturamento SP3'!$E$2:$E$692,'Infos Relatório'!$B494,'Faturamento SP3'!$Z$2:$Z$692,'Infos Relatório'!AA$1,'Faturamento SP3'!$T$2:$T$692,"Sim")+SUMIFS('Faturamento SP3'!$P$2:$P$692,'Faturamento SP3'!$D$2:$D$692,'Infos Relatório'!$B$485,'Faturamento SP3'!$E$2:$E$692,'Infos Relatório'!$B494,'Faturamento SP3'!$Z$2:$Z$692,'Infos Relatório'!AA$1,'Faturamento SP3'!$T$2:$T$692,"Sim")</f>
        <v>0</v>
      </c>
      <c r="AE494" s="27" t="e">
        <f t="shared" si="197"/>
        <v>#DIV/0!</v>
      </c>
      <c r="AF494" s="24">
        <f>SUMIFS('Faturamento SP3'!$H$2:$H$692,'Faturamento SP3'!$D$2:$D$692,'Infos Relatório'!$B$485,'Faturamento SP3'!$E$2:$E$692,'Infos Relatório'!$B494,'Faturamento SP3'!$Z$2:$Z$692,'Infos Relatório'!AA$1)</f>
        <v>0</v>
      </c>
      <c r="AG494" s="23">
        <f>COUNTIFS('Faturamento SP3'!$D$2:$D$692,'Infos Relatório'!$B$485,'Faturamento SP3'!$E$2:$E$692,'Infos Relatório'!$B494,'Faturamento SP3'!$Z$2:$Z$692,'Infos Relatório'!AG$1)</f>
        <v>0</v>
      </c>
      <c r="AH494" s="13">
        <f>SUMIFS('Faturamento SP3'!$G$2:$G$692,'Faturamento SP3'!$D$2:$D$692,'Infos Relatório'!$B$485,'Faturamento SP3'!$E$2:$E$692,'Infos Relatório'!$B494,'Faturamento SP3'!$Z$2:$Z$692,'Infos Relatório'!AG$1)</f>
        <v>0</v>
      </c>
      <c r="AI494" s="13">
        <f>SUMIFS('Faturamento SP3'!$J$2:$J$692,'Faturamento SP3'!$D$2:$D$692,'Infos Relatório'!$B$485,'Faturamento SP3'!$E$2:$E$692,'Infos Relatório'!$B494,'Faturamento SP3'!$Z$2:$Z$692,'Infos Relatório'!AG$1)</f>
        <v>0</v>
      </c>
      <c r="AJ494" s="14">
        <f>SUMIFS('Faturamento SP3'!$O$2:$O$692,'Faturamento SP3'!$D$2:$D$692,'Infos Relatório'!$B$485,'Faturamento SP3'!$E$2:$E$692,'Infos Relatório'!$B494,'Faturamento SP3'!$Z$2:$Z$692,'Infos Relatório'!AG$1,'Faturamento SP3'!$T$2:$T$692,"Sim")+SUMIFS('Faturamento SP3'!$P$2:$P$692,'Faturamento SP3'!$D$2:$D$692,'Infos Relatório'!$B$485,'Faturamento SP3'!$E$2:$E$692,'Infos Relatório'!$B494,'Faturamento SP3'!$Z$2:$Z$692,'Infos Relatório'!AG$1,'Faturamento SP3'!$T$2:$T$692,"Sim")</f>
        <v>0</v>
      </c>
      <c r="AK494" s="27" t="e">
        <f t="shared" si="198"/>
        <v>#DIV/0!</v>
      </c>
      <c r="AL494" s="24">
        <f>SUMIFS('Faturamento SP3'!$H$2:$H$692,'Faturamento SP3'!$D$2:$D$692,'Infos Relatório'!$B$485,'Faturamento SP3'!$E$2:$E$692,'Infos Relatório'!$B494,'Faturamento SP3'!$Z$2:$Z$692,'Infos Relatório'!AG$1)</f>
        <v>0</v>
      </c>
      <c r="AM494" s="23">
        <f>COUNTIFS('Faturamento SP3'!$D$2:$D$692,'Infos Relatório'!$B$485,'Faturamento SP3'!$E$2:$E$692,'Infos Relatório'!$B494,'Faturamento SP3'!$Z$2:$Z$692,'Infos Relatório'!AM$1)</f>
        <v>0</v>
      </c>
      <c r="AN494" s="13">
        <f>SUMIFS('Faturamento SP3'!$G$2:$G$692,'Faturamento SP3'!$D$2:$D$692,'Infos Relatório'!$B$485,'Faturamento SP3'!$E$2:$E$692,'Infos Relatório'!$B494,'Faturamento SP3'!$Z$2:$Z$692,'Infos Relatório'!AM$1)</f>
        <v>0</v>
      </c>
      <c r="AO494" s="13">
        <f>SUMIFS('Faturamento SP3'!$J$2:$J$692,'Faturamento SP3'!$D$2:$D$692,'Infos Relatório'!$B$485,'Faturamento SP3'!$E$2:$E$692,'Infos Relatório'!$B494,'Faturamento SP3'!$Z$2:$Z$692,'Infos Relatório'!AM$1)</f>
        <v>0</v>
      </c>
      <c r="AP494" s="14">
        <f>SUMIFS('Faturamento SP3'!$O$2:$O$692,'Faturamento SP3'!$D$2:$D$692,'Infos Relatório'!$B$485,'Faturamento SP3'!$E$2:$E$692,'Infos Relatório'!$B494,'Faturamento SP3'!$Z$2:$Z$692,'Infos Relatório'!AM$1,'Faturamento SP3'!$T$2:$T$692,"Sim")+SUMIFS('Faturamento SP3'!$P$2:$P$692,'Faturamento SP3'!$D$2:$D$692,'Infos Relatório'!$B$485,'Faturamento SP3'!$E$2:$E$692,'Infos Relatório'!$B494,'Faturamento SP3'!$Z$2:$Z$692,'Infos Relatório'!AM$1,'Faturamento SP3'!$T$2:$T$692,"Sim")</f>
        <v>0</v>
      </c>
      <c r="AQ494" s="27" t="e">
        <f t="shared" si="199"/>
        <v>#DIV/0!</v>
      </c>
      <c r="AR494" s="24">
        <f>SUMIFS('Faturamento SP3'!$H$2:$H$692,'Faturamento SP3'!$D$2:$D$692,'Infos Relatório'!$B$485,'Faturamento SP3'!$E$2:$E$692,'Infos Relatório'!$B494,'Faturamento SP3'!$Z$2:$Z$692,'Infos Relatório'!AM$1)</f>
        <v>0</v>
      </c>
      <c r="AS494" s="23">
        <f>COUNTIFS('Faturamento SP3'!$D$2:$D$692,'Infos Relatório'!$B$485,'Faturamento SP3'!$E$2:$E$692,'Infos Relatório'!$B494,'Faturamento SP3'!$Z$2:$Z$692,'Infos Relatório'!AS$1)</f>
        <v>0</v>
      </c>
      <c r="AT494" s="13">
        <f>SUMIFS('Faturamento SP3'!$G$2:$G$692,'Faturamento SP3'!$D$2:$D$692,'Infos Relatório'!$B$485,'Faturamento SP3'!$E$2:$E$692,'Infos Relatório'!$B494,'Faturamento SP3'!$Z$2:$Z$692,'Infos Relatório'!AS$1)</f>
        <v>0</v>
      </c>
      <c r="AU494" s="13">
        <f>SUMIFS('Faturamento SP3'!$J$2:$J$692,'Faturamento SP3'!$D$2:$D$692,'Infos Relatório'!$B$485,'Faturamento SP3'!$E$2:$E$692,'Infos Relatório'!$B494,'Faturamento SP3'!$Z$2:$Z$692,'Infos Relatório'!AS$1)</f>
        <v>0</v>
      </c>
      <c r="AV494" s="14">
        <f>SUMIFS('Faturamento SP3'!$O$2:$O$692,'Faturamento SP3'!$D$2:$D$692,'Infos Relatório'!$B$485,'Faturamento SP3'!$E$2:$E$692,'Infos Relatório'!$B494,'Faturamento SP3'!$Z$2:$Z$692,'Infos Relatório'!AS$1,'Faturamento SP3'!$T$2:$T$692,"Sim")+SUMIFS('Faturamento SP3'!$P$2:$P$692,'Faturamento SP3'!$D$2:$D$692,'Infos Relatório'!$B$485,'Faturamento SP3'!$E$2:$E$692,'Infos Relatório'!$B494,'Faturamento SP3'!$Z$2:$Z$692,'Infos Relatório'!AS$1,'Faturamento SP3'!$T$2:$T$692,"Sim")</f>
        <v>0</v>
      </c>
      <c r="AW494" s="27" t="e">
        <f t="shared" si="200"/>
        <v>#DIV/0!</v>
      </c>
      <c r="AX494" s="24">
        <f>SUMIFS('Faturamento SP3'!$H$2:$H$692,'Faturamento SP3'!$D$2:$D$692,'Infos Relatório'!$B$485,'Faturamento SP3'!$E$2:$E$692,'Infos Relatório'!$B494,'Faturamento SP3'!$Z$2:$Z$692,'Infos Relatório'!AS$1)</f>
        <v>0</v>
      </c>
      <c r="AY494" s="23">
        <f>COUNTIFS('Faturamento SP3'!$D$2:$D$692,'Infos Relatório'!$B$485,'Faturamento SP3'!$E$2:$E$692,'Infos Relatório'!$B494,'Faturamento SP3'!$Z$2:$Z$692,'Infos Relatório'!AY$1)</f>
        <v>0</v>
      </c>
      <c r="AZ494" s="13">
        <f>SUMIFS('Faturamento SP3'!$G$2:$G$692,'Faturamento SP3'!$D$2:$D$692,'Infos Relatório'!$B$485,'Faturamento SP3'!$E$2:$E$692,'Infos Relatório'!$B494,'Faturamento SP3'!$Z$2:$Z$692,'Infos Relatório'!AY$1)</f>
        <v>0</v>
      </c>
      <c r="BA494" s="13">
        <f>SUMIFS('Faturamento SP3'!$J$2:$J$692,'Faturamento SP3'!$D$2:$D$692,'Infos Relatório'!$B$485,'Faturamento SP3'!$E$2:$E$692,'Infos Relatório'!$B494,'Faturamento SP3'!$Z$2:$Z$692,'Infos Relatório'!AY$1)</f>
        <v>0</v>
      </c>
      <c r="BB494" s="14">
        <f>SUMIFS('Faturamento SP3'!$O$2:$O$692,'Faturamento SP3'!$D$2:$D$692,'Infos Relatório'!$B$485,'Faturamento SP3'!$E$2:$E$692,'Infos Relatório'!$B494,'Faturamento SP3'!$Z$2:$Z$692,'Infos Relatório'!AY$1,'Faturamento SP3'!$T$2:$T$692,"Sim")+SUMIFS('Faturamento SP3'!$P$2:$P$692,'Faturamento SP3'!$D$2:$D$692,'Infos Relatório'!$B$485,'Faturamento SP3'!$E$2:$E$692,'Infos Relatório'!$B494,'Faturamento SP3'!$Z$2:$Z$692,'Infos Relatório'!AY$1,'Faturamento SP3'!$T$2:$T$692,"Sim")</f>
        <v>0</v>
      </c>
      <c r="BC494" s="27" t="e">
        <f t="shared" si="201"/>
        <v>#DIV/0!</v>
      </c>
      <c r="BD494" s="24">
        <f>SUMIFS('Faturamento SP3'!$H$2:$H$692,'Faturamento SP3'!$D$2:$D$692,'Infos Relatório'!$B$485,'Faturamento SP3'!$E$2:$E$692,'Infos Relatório'!$B494,'Faturamento SP3'!$Z$2:$Z$692,'Infos Relatório'!AY$1)</f>
        <v>0</v>
      </c>
      <c r="BE494" s="23">
        <f>COUNTIFS('Faturamento SP3'!$D$2:$D$692,'Infos Relatório'!$B$485,'Faturamento SP3'!$E$2:$E$692,'Infos Relatório'!$B494,'Faturamento SP3'!$Z$2:$Z$692,'Infos Relatório'!BE$1)</f>
        <v>0</v>
      </c>
      <c r="BF494" s="13">
        <f>SUMIFS('Faturamento SP3'!$G$2:$G$692,'Faturamento SP3'!$D$2:$D$692,'Infos Relatório'!$B$485,'Faturamento SP3'!$E$2:$E$692,'Infos Relatório'!$B494,'Faturamento SP3'!$Z$2:$Z$692,'Infos Relatório'!BE$1)</f>
        <v>0</v>
      </c>
      <c r="BG494" s="13">
        <f>SUMIFS('Faturamento SP3'!$J$2:$J$692,'Faturamento SP3'!$D$2:$D$692,'Infos Relatório'!$B$485,'Faturamento SP3'!$E$2:$E$692,'Infos Relatório'!$B494,'Faturamento SP3'!$Z$2:$Z$692,'Infos Relatório'!BE$1)</f>
        <v>0</v>
      </c>
      <c r="BH494" s="14">
        <f>SUMIFS('Faturamento SP3'!$O$2:$O$692,'Faturamento SP3'!$D$2:$D$692,'Infos Relatório'!$B$485,'Faturamento SP3'!$E$2:$E$692,'Infos Relatório'!$B494,'Faturamento SP3'!$Z$2:$Z$692,'Infos Relatório'!BE$1,'Faturamento SP3'!$T$2:$T$692,"Sim")+SUMIFS('Faturamento SP3'!$P$2:$P$692,'Faturamento SP3'!$D$2:$D$692,'Infos Relatório'!$B$485,'Faturamento SP3'!$E$2:$E$692,'Infos Relatório'!$B494,'Faturamento SP3'!$Z$2:$Z$692,'Infos Relatório'!BE$1,'Faturamento SP3'!$T$2:$T$692,"Sim")</f>
        <v>0</v>
      </c>
      <c r="BI494" s="27" t="e">
        <f t="shared" si="202"/>
        <v>#DIV/0!</v>
      </c>
      <c r="BJ494" s="24">
        <f>SUMIFS('Faturamento SP3'!$H$2:$H$692,'Faturamento SP3'!$D$2:$D$692,'Infos Relatório'!$B$485,'Faturamento SP3'!$E$2:$E$692,'Infos Relatório'!$B494,'Faturamento SP3'!$Z$2:$Z$692,'Infos Relatório'!BE$1)</f>
        <v>0</v>
      </c>
      <c r="BK494" s="23">
        <f>COUNTIFS('Faturamento SP3'!$D$2:$D$692,'Infos Relatório'!$B$485,'Faturamento SP3'!$E$2:$E$692,'Infos Relatório'!$B494,'Faturamento SP3'!$Z$2:$Z$692,'Infos Relatório'!BK$1)</f>
        <v>0</v>
      </c>
      <c r="BL494" s="13">
        <f>SUMIFS('Faturamento SP3'!$G$2:$G$692,'Faturamento SP3'!$D$2:$D$692,'Infos Relatório'!$B$485,'Faturamento SP3'!$E$2:$E$692,'Infos Relatório'!$B494,'Faturamento SP3'!$Z$2:$Z$692,'Infos Relatório'!BK$1)</f>
        <v>0</v>
      </c>
      <c r="BM494" s="13">
        <f>SUMIFS('Faturamento SP3'!$J$2:$J$692,'Faturamento SP3'!$D$2:$D$692,'Infos Relatório'!$B$485,'Faturamento SP3'!$E$2:$E$692,'Infos Relatório'!$B494,'Faturamento SP3'!$Z$2:$Z$692,'Infos Relatório'!BK$1)</f>
        <v>0</v>
      </c>
      <c r="BN494" s="14">
        <f>SUMIFS('Faturamento SP3'!$O$2:$O$692,'Faturamento SP3'!$D$2:$D$692,'Infos Relatório'!$B$485,'Faturamento SP3'!$E$2:$E$692,'Infos Relatório'!$B494,'Faturamento SP3'!$Z$2:$Z$692,'Infos Relatório'!BK$1,'Faturamento SP3'!$T$2:$T$692,"Sim")+SUMIFS('Faturamento SP3'!$P$2:$P$692,'Faturamento SP3'!$D$2:$D$692,'Infos Relatório'!$B$485,'Faturamento SP3'!$E$2:$E$692,'Infos Relatório'!$B494,'Faturamento SP3'!$Z$2:$Z$692,'Infos Relatório'!BK$1,'Faturamento SP3'!$T$2:$T$692,"Sim")</f>
        <v>0</v>
      </c>
      <c r="BO494" s="27" t="e">
        <f t="shared" si="203"/>
        <v>#DIV/0!</v>
      </c>
      <c r="BP494" s="24">
        <f>SUMIFS('Faturamento SP3'!$H$2:$H$692,'Faturamento SP3'!$D$2:$D$692,'Infos Relatório'!$B$485,'Faturamento SP3'!$E$2:$E$692,'Infos Relatório'!$B494,'Faturamento SP3'!$Z$2:$Z$692,'Infos Relatório'!BK$1)</f>
        <v>0</v>
      </c>
      <c r="BQ494" s="23">
        <f>COUNTIFS('Faturamento SP3'!$D$2:$D$692,'Infos Relatório'!$B$485,'Faturamento SP3'!$E$2:$E$692,'Infos Relatório'!$B494,'Faturamento SP3'!$Z$2:$Z$692,'Infos Relatório'!BQ$1)</f>
        <v>0</v>
      </c>
      <c r="BR494" s="13">
        <f>SUMIFS('Faturamento SP3'!$G$2:$G$692,'Faturamento SP3'!$D$2:$D$692,'Infos Relatório'!$B$485,'Faturamento SP3'!$E$2:$E$692,'Infos Relatório'!$B494,'Faturamento SP3'!$Z$2:$Z$692,'Infos Relatório'!BQ$1)</f>
        <v>0</v>
      </c>
      <c r="BS494" s="13">
        <f>SUMIFS('Faturamento SP3'!$J$2:$J$692,'Faturamento SP3'!$D$2:$D$692,'Infos Relatório'!$B$485,'Faturamento SP3'!$E$2:$E$692,'Infos Relatório'!$B494,'Faturamento SP3'!$Z$2:$Z$692,'Infos Relatório'!BQ$1)</f>
        <v>0</v>
      </c>
      <c r="BT494" s="14">
        <f>SUMIFS('Faturamento SP3'!$O$2:$O$692,'Faturamento SP3'!$D$2:$D$692,'Infos Relatório'!$B$485,'Faturamento SP3'!$E$2:$E$692,'Infos Relatório'!$B494,'Faturamento SP3'!$Z$2:$Z$692,'Infos Relatório'!BQ$1,'Faturamento SP3'!$T$2:$T$692,"Sim")+SUMIFS('Faturamento SP3'!$P$2:$P$692,'Faturamento SP3'!$D$2:$D$692,'Infos Relatório'!$B$485,'Faturamento SP3'!$E$2:$E$692,'Infos Relatório'!$B494,'Faturamento SP3'!$Z$2:$Z$692,'Infos Relatório'!BQ$1,'Faturamento SP3'!$T$2:$T$692,"Sim")</f>
        <v>0</v>
      </c>
      <c r="BU494" s="27" t="e">
        <f t="shared" si="204"/>
        <v>#DIV/0!</v>
      </c>
      <c r="BV494" s="24">
        <f>SUMIFS('Faturamento SP3'!$H$2:$H$692,'Faturamento SP3'!$D$2:$D$692,'Infos Relatório'!$B$485,'Faturamento SP3'!$E$2:$E$692,'Infos Relatório'!$B494,'Faturamento SP3'!$Z$2:$Z$692,'Infos Relatório'!BQ$1)</f>
        <v>0</v>
      </c>
    </row>
    <row r="495" spans="2:74">
      <c r="B495" s="17" t="s">
        <v>16</v>
      </c>
      <c r="C495" s="23">
        <f>COUNTIFS('Faturamento SP3'!$D$2:$D$692,'Infos Relatório'!$B$485,'Faturamento SP3'!$E$2:$E$692,'Infos Relatório'!$B495,'Faturamento SP3'!$Z$2:$Z$692,'Infos Relatório'!C$1)</f>
        <v>0</v>
      </c>
      <c r="D495" s="13">
        <f>SUMIFS('Faturamento SP3'!$G$2:$G$692,'Faturamento SP3'!$D$2:$D$692,'Infos Relatório'!$B$485,'Faturamento SP3'!$E$2:$E$692,'Infos Relatório'!$B495,'Faturamento SP3'!$Z$2:$Z$692,'Infos Relatório'!C$1)</f>
        <v>0</v>
      </c>
      <c r="E495" s="13">
        <f>SUMIFS('Faturamento SP3'!$J$2:$J$692,'Faturamento SP3'!$D$2:$D$692,'Infos Relatório'!$B$485,'Faturamento SP3'!$E$2:$E$692,'Infos Relatório'!$B495,'Faturamento SP3'!$Z$2:$Z$692,'Infos Relatório'!C$1)</f>
        <v>0</v>
      </c>
      <c r="F495" s="14">
        <f>SUMIFS('Faturamento SP3'!$O$2:$O$692,'Faturamento SP3'!$D$2:$D$692,'Infos Relatório'!$B$485,'Faturamento SP3'!$E$2:$E$692,'Infos Relatório'!$B495,'Faturamento SP3'!$Z$2:$Z$692,'Infos Relatório'!C$1,'Faturamento SP3'!$T$2:$T$692,"Sim")+SUMIFS('Faturamento SP3'!$P$2:$P$692,'Faturamento SP3'!$D$2:$D$692,'Infos Relatório'!$B$485,'Faturamento SP3'!$E$2:$E$692,'Infos Relatório'!$B495,'Faturamento SP3'!$Z$2:$Z$692,'Infos Relatório'!C$1,'Faturamento SP3'!$T$2:$T$692,"Sim")</f>
        <v>0</v>
      </c>
      <c r="G495" s="27" t="e">
        <f t="shared" si="193"/>
        <v>#DIV/0!</v>
      </c>
      <c r="H495" s="24">
        <f>SUMIFS('Faturamento SP3'!$H$2:$H$692,'Faturamento SP3'!$D$2:$D$692,'Infos Relatório'!$B$485,'Faturamento SP3'!$E$2:$E$692,'Infos Relatório'!$B495,'Faturamento SP3'!$Z$2:$Z$692,'Infos Relatório'!C$1)</f>
        <v>0</v>
      </c>
      <c r="I495" s="23">
        <f>COUNTIFS('Faturamento SP3'!$D$2:$D$692,'Infos Relatório'!$B$485,'Faturamento SP3'!$E$2:$E$692,'Infos Relatório'!$B495,'Faturamento SP3'!$Z$2:$Z$692,'Infos Relatório'!I$1)</f>
        <v>0</v>
      </c>
      <c r="J495" s="13">
        <f>SUMIFS('Faturamento SP3'!$G$2:$G$692,'Faturamento SP3'!$D$2:$D$692,'Infos Relatório'!$B$485,'Faturamento SP3'!$E$2:$E$692,'Infos Relatório'!$B495,'Faturamento SP3'!$Z$2:$Z$692,'Infos Relatório'!I$1)</f>
        <v>0</v>
      </c>
      <c r="K495" s="13">
        <f>SUMIFS('Faturamento SP3'!$J$2:$J$692,'Faturamento SP3'!$D$2:$D$692,'Infos Relatório'!$B$485,'Faturamento SP3'!$E$2:$E$692,'Infos Relatório'!$B495,'Faturamento SP3'!$Z$2:$Z$692,'Infos Relatório'!I$1)</f>
        <v>0</v>
      </c>
      <c r="L495" s="14">
        <f>SUMIFS('Faturamento SP3'!$O$2:$O$692,'Faturamento SP3'!$D$2:$D$692,'Infos Relatório'!$B$485,'Faturamento SP3'!$E$2:$E$692,'Infos Relatório'!$B495,'Faturamento SP3'!$Z$2:$Z$692,'Infos Relatório'!I$1,'Faturamento SP3'!$T$2:$T$692,"Sim")+SUMIFS('Faturamento SP3'!$P$2:$P$692,'Faturamento SP3'!$D$2:$D$692,'Infos Relatório'!$B$485,'Faturamento SP3'!$E$2:$E$692,'Infos Relatório'!$B495,'Faturamento SP3'!$Z$2:$Z$692,'Infos Relatório'!I$1,'Faturamento SP3'!$T$2:$T$692,"Sim")</f>
        <v>0</v>
      </c>
      <c r="M495" s="27" t="e">
        <f t="shared" si="194"/>
        <v>#DIV/0!</v>
      </c>
      <c r="N495" s="24">
        <f>SUMIFS('Faturamento SP3'!$H$2:$H$692,'Faturamento SP3'!$D$2:$D$692,'Infos Relatório'!$B$485,'Faturamento SP3'!$E$2:$E$692,'Infos Relatório'!$B495,'Faturamento SP3'!$Z$2:$Z$692,'Infos Relatório'!I$1)</f>
        <v>0</v>
      </c>
      <c r="O495" s="23">
        <f>COUNTIFS('Faturamento SP3'!$D$2:$D$692,'Infos Relatório'!$B$485,'Faturamento SP3'!$E$2:$E$692,'Infos Relatório'!$B495,'Faturamento SP3'!$Z$2:$Z$692,'Infos Relatório'!O$1)</f>
        <v>0</v>
      </c>
      <c r="P495" s="13">
        <f>SUMIFS('Faturamento SP3'!$G$2:$G$692,'Faturamento SP3'!$D$2:$D$692,'Infos Relatório'!$B$485,'Faturamento SP3'!$E$2:$E$692,'Infos Relatório'!$B495,'Faturamento SP3'!$Z$2:$Z$692,'Infos Relatório'!O$1)</f>
        <v>0</v>
      </c>
      <c r="Q495" s="13">
        <f>SUMIFS('Faturamento SP3'!$J$2:$J$692,'Faturamento SP3'!$D$2:$D$692,'Infos Relatório'!$B$485,'Faturamento SP3'!$E$2:$E$692,'Infos Relatório'!$B495,'Faturamento SP3'!$Z$2:$Z$692,'Infos Relatório'!O$1)</f>
        <v>0</v>
      </c>
      <c r="R495" s="14">
        <f>SUMIFS('Faturamento SP3'!$O$2:$O$692,'Faturamento SP3'!$D$2:$D$692,'Infos Relatório'!$B$485,'Faturamento SP3'!$E$2:$E$692,'Infos Relatório'!$B495,'Faturamento SP3'!$Z$2:$Z$692,'Infos Relatório'!O$1,'Faturamento SP3'!$T$2:$T$692,"Sim")+SUMIFS('Faturamento SP3'!$P$2:$P$692,'Faturamento SP3'!$D$2:$D$692,'Infos Relatório'!$B$485,'Faturamento SP3'!$E$2:$E$692,'Infos Relatório'!$B495,'Faturamento SP3'!$Z$2:$Z$692,'Infos Relatório'!O$1,'Faturamento SP3'!$T$2:$T$692,"Sim")</f>
        <v>0</v>
      </c>
      <c r="S495" s="27" t="e">
        <f t="shared" si="195"/>
        <v>#DIV/0!</v>
      </c>
      <c r="T495" s="24">
        <f>SUMIFS('Faturamento SP3'!$H$2:$H$692,'Faturamento SP3'!$D$2:$D$692,'Infos Relatório'!$B$485,'Faturamento SP3'!$E$2:$E$692,'Infos Relatório'!$B495,'Faturamento SP3'!$Z$2:$Z$692,'Infos Relatório'!O$1)</f>
        <v>0</v>
      </c>
      <c r="U495" s="23">
        <f>COUNTIFS('Faturamento SP3'!$D$2:$D$692,'Infos Relatório'!$B$485,'Faturamento SP3'!$E$2:$E$692,'Infos Relatório'!$B495,'Faturamento SP3'!$Z$2:$Z$692,'Infos Relatório'!U$1)</f>
        <v>0</v>
      </c>
      <c r="V495" s="13">
        <f>SUMIFS('Faturamento SP3'!$G$2:$G$692,'Faturamento SP3'!$D$2:$D$692,'Infos Relatório'!$B$485,'Faturamento SP3'!$E$2:$E$692,'Infos Relatório'!$B495,'Faturamento SP3'!$Z$2:$Z$692,'Infos Relatório'!U$1)</f>
        <v>0</v>
      </c>
      <c r="W495" s="13">
        <f>SUMIFS('Faturamento SP3'!$J$2:$J$692,'Faturamento SP3'!$D$2:$D$692,'Infos Relatório'!$B$485,'Faturamento SP3'!$E$2:$E$692,'Infos Relatório'!$B495,'Faturamento SP3'!$Z$2:$Z$692,'Infos Relatório'!U$1)</f>
        <v>0</v>
      </c>
      <c r="X495" s="14">
        <f>SUMIFS('Faturamento SP3'!$O$2:$O$692,'Faturamento SP3'!$D$2:$D$692,'Infos Relatório'!$B$485,'Faturamento SP3'!$E$2:$E$692,'Infos Relatório'!$B495,'Faturamento SP3'!$Z$2:$Z$692,'Infos Relatório'!U$1,'Faturamento SP3'!$T$2:$T$692,"Sim")+SUMIFS('Faturamento SP3'!$P$2:$P$692,'Faturamento SP3'!$D$2:$D$692,'Infos Relatório'!$B$485,'Faturamento SP3'!$E$2:$E$692,'Infos Relatório'!$B495,'Faturamento SP3'!$Z$2:$Z$692,'Infos Relatório'!U$1,'Faturamento SP3'!$T$2:$T$692,"Sim")</f>
        <v>0</v>
      </c>
      <c r="Y495" s="27" t="e">
        <f t="shared" si="196"/>
        <v>#DIV/0!</v>
      </c>
      <c r="Z495" s="24">
        <f>SUMIFS('Faturamento SP3'!$H$2:$H$692,'Faturamento SP3'!$D$2:$D$692,'Infos Relatório'!$B$485,'Faturamento SP3'!$E$2:$E$692,'Infos Relatório'!$B495,'Faturamento SP3'!$Z$2:$Z$692,'Infos Relatório'!U$1)</f>
        <v>0</v>
      </c>
      <c r="AA495" s="23">
        <f>COUNTIFS('Faturamento SP3'!$D$2:$D$692,'Infos Relatório'!$B$485,'Faturamento SP3'!$E$2:$E$692,'Infos Relatório'!$B495,'Faturamento SP3'!$Z$2:$Z$692,'Infos Relatório'!AA$1)</f>
        <v>0</v>
      </c>
      <c r="AB495" s="13">
        <f>SUMIFS('Faturamento SP3'!$G$2:$G$692,'Faturamento SP3'!$D$2:$D$692,'Infos Relatório'!$B$485,'Faturamento SP3'!$E$2:$E$692,'Infos Relatório'!$B495,'Faturamento SP3'!$Z$2:$Z$692,'Infos Relatório'!AA$1)</f>
        <v>0</v>
      </c>
      <c r="AC495" s="13">
        <f>SUMIFS('Faturamento SP3'!$J$2:$J$692,'Faturamento SP3'!$D$2:$D$692,'Infos Relatório'!$B$485,'Faturamento SP3'!$E$2:$E$692,'Infos Relatório'!$B495,'Faturamento SP3'!$Z$2:$Z$692,'Infos Relatório'!AA$1)</f>
        <v>0</v>
      </c>
      <c r="AD495" s="14">
        <f>SUMIFS('Faturamento SP3'!$O$2:$O$692,'Faturamento SP3'!$D$2:$D$692,'Infos Relatório'!$B$485,'Faturamento SP3'!$E$2:$E$692,'Infos Relatório'!$B495,'Faturamento SP3'!$Z$2:$Z$692,'Infos Relatório'!AA$1,'Faturamento SP3'!$T$2:$T$692,"Sim")+SUMIFS('Faturamento SP3'!$P$2:$P$692,'Faturamento SP3'!$D$2:$D$692,'Infos Relatório'!$B$485,'Faturamento SP3'!$E$2:$E$692,'Infos Relatório'!$B495,'Faturamento SP3'!$Z$2:$Z$692,'Infos Relatório'!AA$1,'Faturamento SP3'!$T$2:$T$692,"Sim")</f>
        <v>0</v>
      </c>
      <c r="AE495" s="27" t="e">
        <f t="shared" si="197"/>
        <v>#DIV/0!</v>
      </c>
      <c r="AF495" s="24">
        <f>SUMIFS('Faturamento SP3'!$H$2:$H$692,'Faturamento SP3'!$D$2:$D$692,'Infos Relatório'!$B$485,'Faturamento SP3'!$E$2:$E$692,'Infos Relatório'!$B495,'Faturamento SP3'!$Z$2:$Z$692,'Infos Relatório'!AA$1)</f>
        <v>0</v>
      </c>
      <c r="AG495" s="23">
        <f>COUNTIFS('Faturamento SP3'!$D$2:$D$692,'Infos Relatório'!$B$485,'Faturamento SP3'!$E$2:$E$692,'Infos Relatório'!$B495,'Faturamento SP3'!$Z$2:$Z$692,'Infos Relatório'!AG$1)</f>
        <v>0</v>
      </c>
      <c r="AH495" s="13">
        <f>SUMIFS('Faturamento SP3'!$G$2:$G$692,'Faturamento SP3'!$D$2:$D$692,'Infos Relatório'!$B$485,'Faturamento SP3'!$E$2:$E$692,'Infos Relatório'!$B495,'Faturamento SP3'!$Z$2:$Z$692,'Infos Relatório'!AG$1)</f>
        <v>0</v>
      </c>
      <c r="AI495" s="13">
        <f>SUMIFS('Faturamento SP3'!$J$2:$J$692,'Faturamento SP3'!$D$2:$D$692,'Infos Relatório'!$B$485,'Faturamento SP3'!$E$2:$E$692,'Infos Relatório'!$B495,'Faturamento SP3'!$Z$2:$Z$692,'Infos Relatório'!AG$1)</f>
        <v>0</v>
      </c>
      <c r="AJ495" s="14">
        <f>SUMIFS('Faturamento SP3'!$O$2:$O$692,'Faturamento SP3'!$D$2:$D$692,'Infos Relatório'!$B$485,'Faturamento SP3'!$E$2:$E$692,'Infos Relatório'!$B495,'Faturamento SP3'!$Z$2:$Z$692,'Infos Relatório'!AG$1,'Faturamento SP3'!$T$2:$T$692,"Sim")+SUMIFS('Faturamento SP3'!$P$2:$P$692,'Faturamento SP3'!$D$2:$D$692,'Infos Relatório'!$B$485,'Faturamento SP3'!$E$2:$E$692,'Infos Relatório'!$B495,'Faturamento SP3'!$Z$2:$Z$692,'Infos Relatório'!AG$1,'Faturamento SP3'!$T$2:$T$692,"Sim")</f>
        <v>0</v>
      </c>
      <c r="AK495" s="27" t="e">
        <f t="shared" si="198"/>
        <v>#DIV/0!</v>
      </c>
      <c r="AL495" s="24">
        <f>SUMIFS('Faturamento SP3'!$H$2:$H$692,'Faturamento SP3'!$D$2:$D$692,'Infos Relatório'!$B$485,'Faturamento SP3'!$E$2:$E$692,'Infos Relatório'!$B495,'Faturamento SP3'!$Z$2:$Z$692,'Infos Relatório'!AG$1)</f>
        <v>0</v>
      </c>
      <c r="AM495" s="23">
        <f>COUNTIFS('Faturamento SP3'!$D$2:$D$692,'Infos Relatório'!$B$485,'Faturamento SP3'!$E$2:$E$692,'Infos Relatório'!$B495,'Faturamento SP3'!$Z$2:$Z$692,'Infos Relatório'!AM$1)</f>
        <v>0</v>
      </c>
      <c r="AN495" s="13">
        <f>SUMIFS('Faturamento SP3'!$G$2:$G$692,'Faturamento SP3'!$D$2:$D$692,'Infos Relatório'!$B$485,'Faturamento SP3'!$E$2:$E$692,'Infos Relatório'!$B495,'Faturamento SP3'!$Z$2:$Z$692,'Infos Relatório'!AM$1)</f>
        <v>0</v>
      </c>
      <c r="AO495" s="13">
        <f>SUMIFS('Faturamento SP3'!$J$2:$J$692,'Faturamento SP3'!$D$2:$D$692,'Infos Relatório'!$B$485,'Faturamento SP3'!$E$2:$E$692,'Infos Relatório'!$B495,'Faturamento SP3'!$Z$2:$Z$692,'Infos Relatório'!AM$1)</f>
        <v>0</v>
      </c>
      <c r="AP495" s="14">
        <f>SUMIFS('Faturamento SP3'!$O$2:$O$692,'Faturamento SP3'!$D$2:$D$692,'Infos Relatório'!$B$485,'Faturamento SP3'!$E$2:$E$692,'Infos Relatório'!$B495,'Faturamento SP3'!$Z$2:$Z$692,'Infos Relatório'!AM$1,'Faturamento SP3'!$T$2:$T$692,"Sim")+SUMIFS('Faturamento SP3'!$P$2:$P$692,'Faturamento SP3'!$D$2:$D$692,'Infos Relatório'!$B$485,'Faturamento SP3'!$E$2:$E$692,'Infos Relatório'!$B495,'Faturamento SP3'!$Z$2:$Z$692,'Infos Relatório'!AM$1,'Faturamento SP3'!$T$2:$T$692,"Sim")</f>
        <v>0</v>
      </c>
      <c r="AQ495" s="27" t="e">
        <f t="shared" si="199"/>
        <v>#DIV/0!</v>
      </c>
      <c r="AR495" s="24">
        <f>SUMIFS('Faturamento SP3'!$H$2:$H$692,'Faturamento SP3'!$D$2:$D$692,'Infos Relatório'!$B$485,'Faturamento SP3'!$E$2:$E$692,'Infos Relatório'!$B495,'Faturamento SP3'!$Z$2:$Z$692,'Infos Relatório'!AM$1)</f>
        <v>0</v>
      </c>
      <c r="AS495" s="23">
        <f>COUNTIFS('Faturamento SP3'!$D$2:$D$692,'Infos Relatório'!$B$485,'Faturamento SP3'!$E$2:$E$692,'Infos Relatório'!$B495,'Faturamento SP3'!$Z$2:$Z$692,'Infos Relatório'!AS$1)</f>
        <v>0</v>
      </c>
      <c r="AT495" s="13">
        <f>SUMIFS('Faturamento SP3'!$G$2:$G$692,'Faturamento SP3'!$D$2:$D$692,'Infos Relatório'!$B$485,'Faturamento SP3'!$E$2:$E$692,'Infos Relatório'!$B495,'Faturamento SP3'!$Z$2:$Z$692,'Infos Relatório'!AS$1)</f>
        <v>0</v>
      </c>
      <c r="AU495" s="13">
        <f>SUMIFS('Faturamento SP3'!$J$2:$J$692,'Faturamento SP3'!$D$2:$D$692,'Infos Relatório'!$B$485,'Faturamento SP3'!$E$2:$E$692,'Infos Relatório'!$B495,'Faturamento SP3'!$Z$2:$Z$692,'Infos Relatório'!AS$1)</f>
        <v>0</v>
      </c>
      <c r="AV495" s="14">
        <f>SUMIFS('Faturamento SP3'!$O$2:$O$692,'Faturamento SP3'!$D$2:$D$692,'Infos Relatório'!$B$485,'Faturamento SP3'!$E$2:$E$692,'Infos Relatório'!$B495,'Faturamento SP3'!$Z$2:$Z$692,'Infos Relatório'!AS$1,'Faturamento SP3'!$T$2:$T$692,"Sim")+SUMIFS('Faturamento SP3'!$P$2:$P$692,'Faturamento SP3'!$D$2:$D$692,'Infos Relatório'!$B$485,'Faturamento SP3'!$E$2:$E$692,'Infos Relatório'!$B495,'Faturamento SP3'!$Z$2:$Z$692,'Infos Relatório'!AS$1,'Faturamento SP3'!$T$2:$T$692,"Sim")</f>
        <v>0</v>
      </c>
      <c r="AW495" s="27" t="e">
        <f t="shared" si="200"/>
        <v>#DIV/0!</v>
      </c>
      <c r="AX495" s="24">
        <f>SUMIFS('Faturamento SP3'!$H$2:$H$692,'Faturamento SP3'!$D$2:$D$692,'Infos Relatório'!$B$485,'Faturamento SP3'!$E$2:$E$692,'Infos Relatório'!$B495,'Faturamento SP3'!$Z$2:$Z$692,'Infos Relatório'!AS$1)</f>
        <v>0</v>
      </c>
      <c r="AY495" s="23">
        <f>COUNTIFS('Faturamento SP3'!$D$2:$D$692,'Infos Relatório'!$B$485,'Faturamento SP3'!$E$2:$E$692,'Infos Relatório'!$B495,'Faturamento SP3'!$Z$2:$Z$692,'Infos Relatório'!AY$1)</f>
        <v>0</v>
      </c>
      <c r="AZ495" s="13">
        <f>SUMIFS('Faturamento SP3'!$G$2:$G$692,'Faturamento SP3'!$D$2:$D$692,'Infos Relatório'!$B$485,'Faturamento SP3'!$E$2:$E$692,'Infos Relatório'!$B495,'Faturamento SP3'!$Z$2:$Z$692,'Infos Relatório'!AY$1)</f>
        <v>0</v>
      </c>
      <c r="BA495" s="13">
        <f>SUMIFS('Faturamento SP3'!$J$2:$J$692,'Faturamento SP3'!$D$2:$D$692,'Infos Relatório'!$B$485,'Faturamento SP3'!$E$2:$E$692,'Infos Relatório'!$B495,'Faturamento SP3'!$Z$2:$Z$692,'Infos Relatório'!AY$1)</f>
        <v>0</v>
      </c>
      <c r="BB495" s="14">
        <f>SUMIFS('Faturamento SP3'!$O$2:$O$692,'Faturamento SP3'!$D$2:$D$692,'Infos Relatório'!$B$485,'Faturamento SP3'!$E$2:$E$692,'Infos Relatório'!$B495,'Faturamento SP3'!$Z$2:$Z$692,'Infos Relatório'!AY$1,'Faturamento SP3'!$T$2:$T$692,"Sim")+SUMIFS('Faturamento SP3'!$P$2:$P$692,'Faturamento SP3'!$D$2:$D$692,'Infos Relatório'!$B$485,'Faturamento SP3'!$E$2:$E$692,'Infos Relatório'!$B495,'Faturamento SP3'!$Z$2:$Z$692,'Infos Relatório'!AY$1,'Faturamento SP3'!$T$2:$T$692,"Sim")</f>
        <v>0</v>
      </c>
      <c r="BC495" s="27" t="e">
        <f t="shared" si="201"/>
        <v>#DIV/0!</v>
      </c>
      <c r="BD495" s="24">
        <f>SUMIFS('Faturamento SP3'!$H$2:$H$692,'Faturamento SP3'!$D$2:$D$692,'Infos Relatório'!$B$485,'Faturamento SP3'!$E$2:$E$692,'Infos Relatório'!$B495,'Faturamento SP3'!$Z$2:$Z$692,'Infos Relatório'!AY$1)</f>
        <v>0</v>
      </c>
      <c r="BE495" s="23">
        <f>COUNTIFS('Faturamento SP3'!$D$2:$D$692,'Infos Relatório'!$B$485,'Faturamento SP3'!$E$2:$E$692,'Infos Relatório'!$B495,'Faturamento SP3'!$Z$2:$Z$692,'Infos Relatório'!BE$1)</f>
        <v>0</v>
      </c>
      <c r="BF495" s="13">
        <f>SUMIFS('Faturamento SP3'!$G$2:$G$692,'Faturamento SP3'!$D$2:$D$692,'Infos Relatório'!$B$485,'Faturamento SP3'!$E$2:$E$692,'Infos Relatório'!$B495,'Faturamento SP3'!$Z$2:$Z$692,'Infos Relatório'!BE$1)</f>
        <v>0</v>
      </c>
      <c r="BG495" s="13">
        <f>SUMIFS('Faturamento SP3'!$J$2:$J$692,'Faturamento SP3'!$D$2:$D$692,'Infos Relatório'!$B$485,'Faturamento SP3'!$E$2:$E$692,'Infos Relatório'!$B495,'Faturamento SP3'!$Z$2:$Z$692,'Infos Relatório'!BE$1)</f>
        <v>0</v>
      </c>
      <c r="BH495" s="14">
        <f>SUMIFS('Faturamento SP3'!$O$2:$O$692,'Faturamento SP3'!$D$2:$D$692,'Infos Relatório'!$B$485,'Faturamento SP3'!$E$2:$E$692,'Infos Relatório'!$B495,'Faturamento SP3'!$Z$2:$Z$692,'Infos Relatório'!BE$1,'Faturamento SP3'!$T$2:$T$692,"Sim")+SUMIFS('Faturamento SP3'!$P$2:$P$692,'Faturamento SP3'!$D$2:$D$692,'Infos Relatório'!$B$485,'Faturamento SP3'!$E$2:$E$692,'Infos Relatório'!$B495,'Faturamento SP3'!$Z$2:$Z$692,'Infos Relatório'!BE$1,'Faturamento SP3'!$T$2:$T$692,"Sim")</f>
        <v>0</v>
      </c>
      <c r="BI495" s="27" t="e">
        <f t="shared" si="202"/>
        <v>#DIV/0!</v>
      </c>
      <c r="BJ495" s="24">
        <f>SUMIFS('Faturamento SP3'!$H$2:$H$692,'Faturamento SP3'!$D$2:$D$692,'Infos Relatório'!$B$485,'Faturamento SP3'!$E$2:$E$692,'Infos Relatório'!$B495,'Faturamento SP3'!$Z$2:$Z$692,'Infos Relatório'!BE$1)</f>
        <v>0</v>
      </c>
      <c r="BK495" s="23">
        <f>COUNTIFS('Faturamento SP3'!$D$2:$D$692,'Infos Relatório'!$B$485,'Faturamento SP3'!$E$2:$E$692,'Infos Relatório'!$B495,'Faturamento SP3'!$Z$2:$Z$692,'Infos Relatório'!BK$1)</f>
        <v>0</v>
      </c>
      <c r="BL495" s="13">
        <f>SUMIFS('Faturamento SP3'!$G$2:$G$692,'Faturamento SP3'!$D$2:$D$692,'Infos Relatório'!$B$485,'Faturamento SP3'!$E$2:$E$692,'Infos Relatório'!$B495,'Faturamento SP3'!$Z$2:$Z$692,'Infos Relatório'!BK$1)</f>
        <v>0</v>
      </c>
      <c r="BM495" s="13">
        <f>SUMIFS('Faturamento SP3'!$J$2:$J$692,'Faturamento SP3'!$D$2:$D$692,'Infos Relatório'!$B$485,'Faturamento SP3'!$E$2:$E$692,'Infos Relatório'!$B495,'Faturamento SP3'!$Z$2:$Z$692,'Infos Relatório'!BK$1)</f>
        <v>0</v>
      </c>
      <c r="BN495" s="14">
        <f>SUMIFS('Faturamento SP3'!$O$2:$O$692,'Faturamento SP3'!$D$2:$D$692,'Infos Relatório'!$B$485,'Faturamento SP3'!$E$2:$E$692,'Infos Relatório'!$B495,'Faturamento SP3'!$Z$2:$Z$692,'Infos Relatório'!BK$1,'Faturamento SP3'!$T$2:$T$692,"Sim")+SUMIFS('Faturamento SP3'!$P$2:$P$692,'Faturamento SP3'!$D$2:$D$692,'Infos Relatório'!$B$485,'Faturamento SP3'!$E$2:$E$692,'Infos Relatório'!$B495,'Faturamento SP3'!$Z$2:$Z$692,'Infos Relatório'!BK$1,'Faturamento SP3'!$T$2:$T$692,"Sim")</f>
        <v>0</v>
      </c>
      <c r="BO495" s="27" t="e">
        <f t="shared" si="203"/>
        <v>#DIV/0!</v>
      </c>
      <c r="BP495" s="24">
        <f>SUMIFS('Faturamento SP3'!$H$2:$H$692,'Faturamento SP3'!$D$2:$D$692,'Infos Relatório'!$B$485,'Faturamento SP3'!$E$2:$E$692,'Infos Relatório'!$B495,'Faturamento SP3'!$Z$2:$Z$692,'Infos Relatório'!BK$1)</f>
        <v>0</v>
      </c>
      <c r="BQ495" s="23">
        <f>COUNTIFS('Faturamento SP3'!$D$2:$D$692,'Infos Relatório'!$B$485,'Faturamento SP3'!$E$2:$E$692,'Infos Relatório'!$B495,'Faturamento SP3'!$Z$2:$Z$692,'Infos Relatório'!BQ$1)</f>
        <v>0</v>
      </c>
      <c r="BR495" s="13">
        <f>SUMIFS('Faturamento SP3'!$G$2:$G$692,'Faturamento SP3'!$D$2:$D$692,'Infos Relatório'!$B$485,'Faturamento SP3'!$E$2:$E$692,'Infos Relatório'!$B495,'Faturamento SP3'!$Z$2:$Z$692,'Infos Relatório'!BQ$1)</f>
        <v>0</v>
      </c>
      <c r="BS495" s="13">
        <f>SUMIFS('Faturamento SP3'!$J$2:$J$692,'Faturamento SP3'!$D$2:$D$692,'Infos Relatório'!$B$485,'Faturamento SP3'!$E$2:$E$692,'Infos Relatório'!$B495,'Faturamento SP3'!$Z$2:$Z$692,'Infos Relatório'!BQ$1)</f>
        <v>0</v>
      </c>
      <c r="BT495" s="14">
        <f>SUMIFS('Faturamento SP3'!$O$2:$O$692,'Faturamento SP3'!$D$2:$D$692,'Infos Relatório'!$B$485,'Faturamento SP3'!$E$2:$E$692,'Infos Relatório'!$B495,'Faturamento SP3'!$Z$2:$Z$692,'Infos Relatório'!BQ$1,'Faturamento SP3'!$T$2:$T$692,"Sim")+SUMIFS('Faturamento SP3'!$P$2:$P$692,'Faturamento SP3'!$D$2:$D$692,'Infos Relatório'!$B$485,'Faturamento SP3'!$E$2:$E$692,'Infos Relatório'!$B495,'Faturamento SP3'!$Z$2:$Z$692,'Infos Relatório'!BQ$1,'Faturamento SP3'!$T$2:$T$692,"Sim")</f>
        <v>0</v>
      </c>
      <c r="BU495" s="27" t="e">
        <f t="shared" si="204"/>
        <v>#DIV/0!</v>
      </c>
      <c r="BV495" s="24">
        <f>SUMIFS('Faturamento SP3'!$H$2:$H$692,'Faturamento SP3'!$D$2:$D$692,'Infos Relatório'!$B$485,'Faturamento SP3'!$E$2:$E$692,'Infos Relatório'!$B495,'Faturamento SP3'!$Z$2:$Z$692,'Infos Relatório'!BQ$1)</f>
        <v>0</v>
      </c>
    </row>
    <row r="496" spans="2:74">
      <c r="B496" s="17" t="s">
        <v>17</v>
      </c>
      <c r="C496" s="23">
        <f>COUNTIFS('Faturamento SP3'!$D$2:$D$692,'Infos Relatório'!$B$485,'Faturamento SP3'!$E$2:$E$692,'Infos Relatório'!$B496,'Faturamento SP3'!$Z$2:$Z$692,'Infos Relatório'!C$1)</f>
        <v>0</v>
      </c>
      <c r="D496" s="13">
        <f>SUMIFS('Faturamento SP3'!$G$2:$G$692,'Faturamento SP3'!$D$2:$D$692,'Infos Relatório'!$B$485,'Faturamento SP3'!$E$2:$E$692,'Infos Relatório'!$B496,'Faturamento SP3'!$Z$2:$Z$692,'Infos Relatório'!C$1)</f>
        <v>0</v>
      </c>
      <c r="E496" s="13">
        <f>SUMIFS('Faturamento SP3'!$J$2:$J$692,'Faturamento SP3'!$D$2:$D$692,'Infos Relatório'!$B$485,'Faturamento SP3'!$E$2:$E$692,'Infos Relatório'!$B496,'Faturamento SP3'!$Z$2:$Z$692,'Infos Relatório'!C$1)</f>
        <v>0</v>
      </c>
      <c r="F496" s="14">
        <f>SUMIFS('Faturamento SP3'!$O$2:$O$692,'Faturamento SP3'!$D$2:$D$692,'Infos Relatório'!$B$485,'Faturamento SP3'!$E$2:$E$692,'Infos Relatório'!$B496,'Faturamento SP3'!$Z$2:$Z$692,'Infos Relatório'!C$1,'Faturamento SP3'!$T$2:$T$692,"Sim")+SUMIFS('Faturamento SP3'!$P$2:$P$692,'Faturamento SP3'!$D$2:$D$692,'Infos Relatório'!$B$485,'Faturamento SP3'!$E$2:$E$692,'Infos Relatório'!$B496,'Faturamento SP3'!$Z$2:$Z$692,'Infos Relatório'!C$1,'Faturamento SP3'!$T$2:$T$692,"Sim")</f>
        <v>0</v>
      </c>
      <c r="G496" s="27" t="e">
        <f t="shared" si="193"/>
        <v>#DIV/0!</v>
      </c>
      <c r="H496" s="24">
        <f>SUMIFS('Faturamento SP3'!$H$2:$H$692,'Faturamento SP3'!$D$2:$D$692,'Infos Relatório'!$B$485,'Faturamento SP3'!$E$2:$E$692,'Infos Relatório'!$B496,'Faturamento SP3'!$Z$2:$Z$692,'Infos Relatório'!C$1)</f>
        <v>0</v>
      </c>
      <c r="I496" s="23">
        <f>COUNTIFS('Faturamento SP3'!$D$2:$D$692,'Infos Relatório'!$B$485,'Faturamento SP3'!$E$2:$E$692,'Infos Relatório'!$B496,'Faturamento SP3'!$Z$2:$Z$692,'Infos Relatório'!I$1)</f>
        <v>0</v>
      </c>
      <c r="J496" s="13">
        <f>SUMIFS('Faturamento SP3'!$G$2:$G$692,'Faturamento SP3'!$D$2:$D$692,'Infos Relatório'!$B$485,'Faturamento SP3'!$E$2:$E$692,'Infos Relatório'!$B496,'Faturamento SP3'!$Z$2:$Z$692,'Infos Relatório'!I$1)</f>
        <v>0</v>
      </c>
      <c r="K496" s="13">
        <f>SUMIFS('Faturamento SP3'!$J$2:$J$692,'Faturamento SP3'!$D$2:$D$692,'Infos Relatório'!$B$485,'Faturamento SP3'!$E$2:$E$692,'Infos Relatório'!$B496,'Faturamento SP3'!$Z$2:$Z$692,'Infos Relatório'!I$1)</f>
        <v>0</v>
      </c>
      <c r="L496" s="14">
        <f>SUMIFS('Faturamento SP3'!$O$2:$O$692,'Faturamento SP3'!$D$2:$D$692,'Infos Relatório'!$B$485,'Faturamento SP3'!$E$2:$E$692,'Infos Relatório'!$B496,'Faturamento SP3'!$Z$2:$Z$692,'Infos Relatório'!I$1,'Faturamento SP3'!$T$2:$T$692,"Sim")+SUMIFS('Faturamento SP3'!$P$2:$P$692,'Faturamento SP3'!$D$2:$D$692,'Infos Relatório'!$B$485,'Faturamento SP3'!$E$2:$E$692,'Infos Relatório'!$B496,'Faturamento SP3'!$Z$2:$Z$692,'Infos Relatório'!I$1,'Faturamento SP3'!$T$2:$T$692,"Sim")</f>
        <v>0</v>
      </c>
      <c r="M496" s="27" t="e">
        <f t="shared" si="194"/>
        <v>#DIV/0!</v>
      </c>
      <c r="N496" s="24">
        <f>SUMIFS('Faturamento SP3'!$H$2:$H$692,'Faturamento SP3'!$D$2:$D$692,'Infos Relatório'!$B$485,'Faturamento SP3'!$E$2:$E$692,'Infos Relatório'!$B496,'Faturamento SP3'!$Z$2:$Z$692,'Infos Relatório'!I$1)</f>
        <v>0</v>
      </c>
      <c r="O496" s="23">
        <f>COUNTIFS('Faturamento SP3'!$D$2:$D$692,'Infos Relatório'!$B$485,'Faturamento SP3'!$E$2:$E$692,'Infos Relatório'!$B496,'Faturamento SP3'!$Z$2:$Z$692,'Infos Relatório'!O$1)</f>
        <v>0</v>
      </c>
      <c r="P496" s="13">
        <f>SUMIFS('Faturamento SP3'!$G$2:$G$692,'Faturamento SP3'!$D$2:$D$692,'Infos Relatório'!$B$485,'Faturamento SP3'!$E$2:$E$692,'Infos Relatório'!$B496,'Faturamento SP3'!$Z$2:$Z$692,'Infos Relatório'!O$1)</f>
        <v>0</v>
      </c>
      <c r="Q496" s="13">
        <f>SUMIFS('Faturamento SP3'!$J$2:$J$692,'Faturamento SP3'!$D$2:$D$692,'Infos Relatório'!$B$485,'Faturamento SP3'!$E$2:$E$692,'Infos Relatório'!$B496,'Faturamento SP3'!$Z$2:$Z$692,'Infos Relatório'!O$1)</f>
        <v>0</v>
      </c>
      <c r="R496" s="14">
        <f>SUMIFS('Faturamento SP3'!$O$2:$O$692,'Faturamento SP3'!$D$2:$D$692,'Infos Relatório'!$B$485,'Faturamento SP3'!$E$2:$E$692,'Infos Relatório'!$B496,'Faturamento SP3'!$Z$2:$Z$692,'Infos Relatório'!O$1,'Faturamento SP3'!$T$2:$T$692,"Sim")+SUMIFS('Faturamento SP3'!$P$2:$P$692,'Faturamento SP3'!$D$2:$D$692,'Infos Relatório'!$B$485,'Faturamento SP3'!$E$2:$E$692,'Infos Relatório'!$B496,'Faturamento SP3'!$Z$2:$Z$692,'Infos Relatório'!O$1,'Faturamento SP3'!$T$2:$T$692,"Sim")</f>
        <v>0</v>
      </c>
      <c r="S496" s="27" t="e">
        <f t="shared" si="195"/>
        <v>#DIV/0!</v>
      </c>
      <c r="T496" s="24">
        <f>SUMIFS('Faturamento SP3'!$H$2:$H$692,'Faturamento SP3'!$D$2:$D$692,'Infos Relatório'!$B$485,'Faturamento SP3'!$E$2:$E$692,'Infos Relatório'!$B496,'Faturamento SP3'!$Z$2:$Z$692,'Infos Relatório'!O$1)</f>
        <v>0</v>
      </c>
      <c r="U496" s="23">
        <f>COUNTIFS('Faturamento SP3'!$D$2:$D$692,'Infos Relatório'!$B$485,'Faturamento SP3'!$E$2:$E$692,'Infos Relatório'!$B496,'Faturamento SP3'!$Z$2:$Z$692,'Infos Relatório'!U$1)</f>
        <v>0</v>
      </c>
      <c r="V496" s="13">
        <f>SUMIFS('Faturamento SP3'!$G$2:$G$692,'Faturamento SP3'!$D$2:$D$692,'Infos Relatório'!$B$485,'Faturamento SP3'!$E$2:$E$692,'Infos Relatório'!$B496,'Faturamento SP3'!$Z$2:$Z$692,'Infos Relatório'!U$1)</f>
        <v>0</v>
      </c>
      <c r="W496" s="13">
        <f>SUMIFS('Faturamento SP3'!$J$2:$J$692,'Faturamento SP3'!$D$2:$D$692,'Infos Relatório'!$B$485,'Faturamento SP3'!$E$2:$E$692,'Infos Relatório'!$B496,'Faturamento SP3'!$Z$2:$Z$692,'Infos Relatório'!U$1)</f>
        <v>0</v>
      </c>
      <c r="X496" s="14">
        <f>SUMIFS('Faturamento SP3'!$O$2:$O$692,'Faturamento SP3'!$D$2:$D$692,'Infos Relatório'!$B$485,'Faturamento SP3'!$E$2:$E$692,'Infos Relatório'!$B496,'Faturamento SP3'!$Z$2:$Z$692,'Infos Relatório'!U$1,'Faturamento SP3'!$T$2:$T$692,"Sim")+SUMIFS('Faturamento SP3'!$P$2:$P$692,'Faturamento SP3'!$D$2:$D$692,'Infos Relatório'!$B$485,'Faturamento SP3'!$E$2:$E$692,'Infos Relatório'!$B496,'Faturamento SP3'!$Z$2:$Z$692,'Infos Relatório'!U$1,'Faturamento SP3'!$T$2:$T$692,"Sim")</f>
        <v>0</v>
      </c>
      <c r="Y496" s="27" t="e">
        <f t="shared" si="196"/>
        <v>#DIV/0!</v>
      </c>
      <c r="Z496" s="24">
        <f>SUMIFS('Faturamento SP3'!$H$2:$H$692,'Faturamento SP3'!$D$2:$D$692,'Infos Relatório'!$B$485,'Faturamento SP3'!$E$2:$E$692,'Infos Relatório'!$B496,'Faturamento SP3'!$Z$2:$Z$692,'Infos Relatório'!U$1)</f>
        <v>0</v>
      </c>
      <c r="AA496" s="23">
        <f>COUNTIFS('Faturamento SP3'!$D$2:$D$692,'Infos Relatório'!$B$485,'Faturamento SP3'!$E$2:$E$692,'Infos Relatório'!$B496,'Faturamento SP3'!$Z$2:$Z$692,'Infos Relatório'!AA$1)</f>
        <v>0</v>
      </c>
      <c r="AB496" s="13">
        <f>SUMIFS('Faturamento SP3'!$G$2:$G$692,'Faturamento SP3'!$D$2:$D$692,'Infos Relatório'!$B$485,'Faturamento SP3'!$E$2:$E$692,'Infos Relatório'!$B496,'Faturamento SP3'!$Z$2:$Z$692,'Infos Relatório'!AA$1)</f>
        <v>0</v>
      </c>
      <c r="AC496" s="13">
        <f>SUMIFS('Faturamento SP3'!$J$2:$J$692,'Faturamento SP3'!$D$2:$D$692,'Infos Relatório'!$B$485,'Faturamento SP3'!$E$2:$E$692,'Infos Relatório'!$B496,'Faturamento SP3'!$Z$2:$Z$692,'Infos Relatório'!AA$1)</f>
        <v>0</v>
      </c>
      <c r="AD496" s="14">
        <f>SUMIFS('Faturamento SP3'!$O$2:$O$692,'Faturamento SP3'!$D$2:$D$692,'Infos Relatório'!$B$485,'Faturamento SP3'!$E$2:$E$692,'Infos Relatório'!$B496,'Faturamento SP3'!$Z$2:$Z$692,'Infos Relatório'!AA$1,'Faturamento SP3'!$T$2:$T$692,"Sim")+SUMIFS('Faturamento SP3'!$P$2:$P$692,'Faturamento SP3'!$D$2:$D$692,'Infos Relatório'!$B$485,'Faturamento SP3'!$E$2:$E$692,'Infos Relatório'!$B496,'Faturamento SP3'!$Z$2:$Z$692,'Infos Relatório'!AA$1,'Faturamento SP3'!$T$2:$T$692,"Sim")</f>
        <v>0</v>
      </c>
      <c r="AE496" s="27" t="e">
        <f t="shared" si="197"/>
        <v>#DIV/0!</v>
      </c>
      <c r="AF496" s="24">
        <f>SUMIFS('Faturamento SP3'!$H$2:$H$692,'Faturamento SP3'!$D$2:$D$692,'Infos Relatório'!$B$485,'Faturamento SP3'!$E$2:$E$692,'Infos Relatório'!$B496,'Faturamento SP3'!$Z$2:$Z$692,'Infos Relatório'!AA$1)</f>
        <v>0</v>
      </c>
      <c r="AG496" s="23">
        <f>COUNTIFS('Faturamento SP3'!$D$2:$D$692,'Infos Relatório'!$B$485,'Faturamento SP3'!$E$2:$E$692,'Infos Relatório'!$B496,'Faturamento SP3'!$Z$2:$Z$692,'Infos Relatório'!AG$1)</f>
        <v>0</v>
      </c>
      <c r="AH496" s="13">
        <f>SUMIFS('Faturamento SP3'!$G$2:$G$692,'Faturamento SP3'!$D$2:$D$692,'Infos Relatório'!$B$485,'Faturamento SP3'!$E$2:$E$692,'Infos Relatório'!$B496,'Faturamento SP3'!$Z$2:$Z$692,'Infos Relatório'!AG$1)</f>
        <v>0</v>
      </c>
      <c r="AI496" s="13">
        <f>SUMIFS('Faturamento SP3'!$J$2:$J$692,'Faturamento SP3'!$D$2:$D$692,'Infos Relatório'!$B$485,'Faturamento SP3'!$E$2:$E$692,'Infos Relatório'!$B496,'Faturamento SP3'!$Z$2:$Z$692,'Infos Relatório'!AG$1)</f>
        <v>0</v>
      </c>
      <c r="AJ496" s="14">
        <f>SUMIFS('Faturamento SP3'!$O$2:$O$692,'Faturamento SP3'!$D$2:$D$692,'Infos Relatório'!$B$485,'Faturamento SP3'!$E$2:$E$692,'Infos Relatório'!$B496,'Faturamento SP3'!$Z$2:$Z$692,'Infos Relatório'!AG$1,'Faturamento SP3'!$T$2:$T$692,"Sim")+SUMIFS('Faturamento SP3'!$P$2:$P$692,'Faturamento SP3'!$D$2:$D$692,'Infos Relatório'!$B$485,'Faturamento SP3'!$E$2:$E$692,'Infos Relatório'!$B496,'Faturamento SP3'!$Z$2:$Z$692,'Infos Relatório'!AG$1,'Faturamento SP3'!$T$2:$T$692,"Sim")</f>
        <v>0</v>
      </c>
      <c r="AK496" s="27" t="e">
        <f t="shared" si="198"/>
        <v>#DIV/0!</v>
      </c>
      <c r="AL496" s="24">
        <f>SUMIFS('Faturamento SP3'!$H$2:$H$692,'Faturamento SP3'!$D$2:$D$692,'Infos Relatório'!$B$485,'Faturamento SP3'!$E$2:$E$692,'Infos Relatório'!$B496,'Faturamento SP3'!$Z$2:$Z$692,'Infos Relatório'!AG$1)</f>
        <v>0</v>
      </c>
      <c r="AM496" s="23">
        <f>COUNTIFS('Faturamento SP3'!$D$2:$D$692,'Infos Relatório'!$B$485,'Faturamento SP3'!$E$2:$E$692,'Infos Relatório'!$B496,'Faturamento SP3'!$Z$2:$Z$692,'Infos Relatório'!AM$1)</f>
        <v>0</v>
      </c>
      <c r="AN496" s="13">
        <f>SUMIFS('Faturamento SP3'!$G$2:$G$692,'Faturamento SP3'!$D$2:$D$692,'Infos Relatório'!$B$485,'Faturamento SP3'!$E$2:$E$692,'Infos Relatório'!$B496,'Faturamento SP3'!$Z$2:$Z$692,'Infos Relatório'!AM$1)</f>
        <v>0</v>
      </c>
      <c r="AO496" s="13">
        <f>SUMIFS('Faturamento SP3'!$J$2:$J$692,'Faturamento SP3'!$D$2:$D$692,'Infos Relatório'!$B$485,'Faturamento SP3'!$E$2:$E$692,'Infos Relatório'!$B496,'Faturamento SP3'!$Z$2:$Z$692,'Infos Relatório'!AM$1)</f>
        <v>0</v>
      </c>
      <c r="AP496" s="14">
        <f>SUMIFS('Faturamento SP3'!$O$2:$O$692,'Faturamento SP3'!$D$2:$D$692,'Infos Relatório'!$B$485,'Faturamento SP3'!$E$2:$E$692,'Infos Relatório'!$B496,'Faturamento SP3'!$Z$2:$Z$692,'Infos Relatório'!AM$1,'Faturamento SP3'!$T$2:$T$692,"Sim")+SUMIFS('Faturamento SP3'!$P$2:$P$692,'Faturamento SP3'!$D$2:$D$692,'Infos Relatório'!$B$485,'Faturamento SP3'!$E$2:$E$692,'Infos Relatório'!$B496,'Faturamento SP3'!$Z$2:$Z$692,'Infos Relatório'!AM$1,'Faturamento SP3'!$T$2:$T$692,"Sim")</f>
        <v>0</v>
      </c>
      <c r="AQ496" s="27" t="e">
        <f t="shared" si="199"/>
        <v>#DIV/0!</v>
      </c>
      <c r="AR496" s="24">
        <f>SUMIFS('Faturamento SP3'!$H$2:$H$692,'Faturamento SP3'!$D$2:$D$692,'Infos Relatório'!$B$485,'Faturamento SP3'!$E$2:$E$692,'Infos Relatório'!$B496,'Faturamento SP3'!$Z$2:$Z$692,'Infos Relatório'!AM$1)</f>
        <v>0</v>
      </c>
      <c r="AS496" s="23">
        <f>COUNTIFS('Faturamento SP3'!$D$2:$D$692,'Infos Relatório'!$B$485,'Faturamento SP3'!$E$2:$E$692,'Infos Relatório'!$B496,'Faturamento SP3'!$Z$2:$Z$692,'Infos Relatório'!AS$1)</f>
        <v>0</v>
      </c>
      <c r="AT496" s="13">
        <f>SUMIFS('Faturamento SP3'!$G$2:$G$692,'Faturamento SP3'!$D$2:$D$692,'Infos Relatório'!$B$485,'Faturamento SP3'!$E$2:$E$692,'Infos Relatório'!$B496,'Faturamento SP3'!$Z$2:$Z$692,'Infos Relatório'!AS$1)</f>
        <v>0</v>
      </c>
      <c r="AU496" s="13">
        <f>SUMIFS('Faturamento SP3'!$J$2:$J$692,'Faturamento SP3'!$D$2:$D$692,'Infos Relatório'!$B$485,'Faturamento SP3'!$E$2:$E$692,'Infos Relatório'!$B496,'Faturamento SP3'!$Z$2:$Z$692,'Infos Relatório'!AS$1)</f>
        <v>0</v>
      </c>
      <c r="AV496" s="14">
        <f>SUMIFS('Faturamento SP3'!$O$2:$O$692,'Faturamento SP3'!$D$2:$D$692,'Infos Relatório'!$B$485,'Faturamento SP3'!$E$2:$E$692,'Infos Relatório'!$B496,'Faturamento SP3'!$Z$2:$Z$692,'Infos Relatório'!AS$1,'Faturamento SP3'!$T$2:$T$692,"Sim")+SUMIFS('Faturamento SP3'!$P$2:$P$692,'Faturamento SP3'!$D$2:$D$692,'Infos Relatório'!$B$485,'Faturamento SP3'!$E$2:$E$692,'Infos Relatório'!$B496,'Faturamento SP3'!$Z$2:$Z$692,'Infos Relatório'!AS$1,'Faturamento SP3'!$T$2:$T$692,"Sim")</f>
        <v>0</v>
      </c>
      <c r="AW496" s="27" t="e">
        <f t="shared" si="200"/>
        <v>#DIV/0!</v>
      </c>
      <c r="AX496" s="24">
        <f>SUMIFS('Faturamento SP3'!$H$2:$H$692,'Faturamento SP3'!$D$2:$D$692,'Infos Relatório'!$B$485,'Faturamento SP3'!$E$2:$E$692,'Infos Relatório'!$B496,'Faturamento SP3'!$Z$2:$Z$692,'Infos Relatório'!AS$1)</f>
        <v>0</v>
      </c>
      <c r="AY496" s="23">
        <f>COUNTIFS('Faturamento SP3'!$D$2:$D$692,'Infos Relatório'!$B$485,'Faturamento SP3'!$E$2:$E$692,'Infos Relatório'!$B496,'Faturamento SP3'!$Z$2:$Z$692,'Infos Relatório'!AY$1)</f>
        <v>0</v>
      </c>
      <c r="AZ496" s="13">
        <f>SUMIFS('Faturamento SP3'!$G$2:$G$692,'Faturamento SP3'!$D$2:$D$692,'Infos Relatório'!$B$485,'Faturamento SP3'!$E$2:$E$692,'Infos Relatório'!$B496,'Faturamento SP3'!$Z$2:$Z$692,'Infos Relatório'!AY$1)</f>
        <v>0</v>
      </c>
      <c r="BA496" s="13">
        <f>SUMIFS('Faturamento SP3'!$J$2:$J$692,'Faturamento SP3'!$D$2:$D$692,'Infos Relatório'!$B$485,'Faturamento SP3'!$E$2:$E$692,'Infos Relatório'!$B496,'Faturamento SP3'!$Z$2:$Z$692,'Infos Relatório'!AY$1)</f>
        <v>0</v>
      </c>
      <c r="BB496" s="14">
        <f>SUMIFS('Faturamento SP3'!$O$2:$O$692,'Faturamento SP3'!$D$2:$D$692,'Infos Relatório'!$B$485,'Faturamento SP3'!$E$2:$E$692,'Infos Relatório'!$B496,'Faturamento SP3'!$Z$2:$Z$692,'Infos Relatório'!AY$1,'Faturamento SP3'!$T$2:$T$692,"Sim")+SUMIFS('Faturamento SP3'!$P$2:$P$692,'Faturamento SP3'!$D$2:$D$692,'Infos Relatório'!$B$485,'Faturamento SP3'!$E$2:$E$692,'Infos Relatório'!$B496,'Faturamento SP3'!$Z$2:$Z$692,'Infos Relatório'!AY$1,'Faturamento SP3'!$T$2:$T$692,"Sim")</f>
        <v>0</v>
      </c>
      <c r="BC496" s="27" t="e">
        <f t="shared" si="201"/>
        <v>#DIV/0!</v>
      </c>
      <c r="BD496" s="24">
        <f>SUMIFS('Faturamento SP3'!$H$2:$H$692,'Faturamento SP3'!$D$2:$D$692,'Infos Relatório'!$B$485,'Faturamento SP3'!$E$2:$E$692,'Infos Relatório'!$B496,'Faturamento SP3'!$Z$2:$Z$692,'Infos Relatório'!AY$1)</f>
        <v>0</v>
      </c>
      <c r="BE496" s="23">
        <f>COUNTIFS('Faturamento SP3'!$D$2:$D$692,'Infos Relatório'!$B$485,'Faturamento SP3'!$E$2:$E$692,'Infos Relatório'!$B496,'Faturamento SP3'!$Z$2:$Z$692,'Infos Relatório'!BE$1)</f>
        <v>0</v>
      </c>
      <c r="BF496" s="13">
        <f>SUMIFS('Faturamento SP3'!$G$2:$G$692,'Faturamento SP3'!$D$2:$D$692,'Infos Relatório'!$B$485,'Faturamento SP3'!$E$2:$E$692,'Infos Relatório'!$B496,'Faturamento SP3'!$Z$2:$Z$692,'Infos Relatório'!BE$1)</f>
        <v>0</v>
      </c>
      <c r="BG496" s="13">
        <f>SUMIFS('Faturamento SP3'!$J$2:$J$692,'Faturamento SP3'!$D$2:$D$692,'Infos Relatório'!$B$485,'Faturamento SP3'!$E$2:$E$692,'Infos Relatório'!$B496,'Faturamento SP3'!$Z$2:$Z$692,'Infos Relatório'!BE$1)</f>
        <v>0</v>
      </c>
      <c r="BH496" s="14">
        <f>SUMIFS('Faturamento SP3'!$O$2:$O$692,'Faturamento SP3'!$D$2:$D$692,'Infos Relatório'!$B$485,'Faturamento SP3'!$E$2:$E$692,'Infos Relatório'!$B496,'Faturamento SP3'!$Z$2:$Z$692,'Infos Relatório'!BE$1,'Faturamento SP3'!$T$2:$T$692,"Sim")+SUMIFS('Faturamento SP3'!$P$2:$P$692,'Faturamento SP3'!$D$2:$D$692,'Infos Relatório'!$B$485,'Faturamento SP3'!$E$2:$E$692,'Infos Relatório'!$B496,'Faturamento SP3'!$Z$2:$Z$692,'Infos Relatório'!BE$1,'Faturamento SP3'!$T$2:$T$692,"Sim")</f>
        <v>0</v>
      </c>
      <c r="BI496" s="27" t="e">
        <f t="shared" si="202"/>
        <v>#DIV/0!</v>
      </c>
      <c r="BJ496" s="24">
        <f>SUMIFS('Faturamento SP3'!$H$2:$H$692,'Faturamento SP3'!$D$2:$D$692,'Infos Relatório'!$B$485,'Faturamento SP3'!$E$2:$E$692,'Infos Relatório'!$B496,'Faturamento SP3'!$Z$2:$Z$692,'Infos Relatório'!BE$1)</f>
        <v>0</v>
      </c>
      <c r="BK496" s="23">
        <f>COUNTIFS('Faturamento SP3'!$D$2:$D$692,'Infos Relatório'!$B$485,'Faturamento SP3'!$E$2:$E$692,'Infos Relatório'!$B496,'Faturamento SP3'!$Z$2:$Z$692,'Infos Relatório'!BK$1)</f>
        <v>0</v>
      </c>
      <c r="BL496" s="13">
        <f>SUMIFS('Faturamento SP3'!$G$2:$G$692,'Faturamento SP3'!$D$2:$D$692,'Infos Relatório'!$B$485,'Faturamento SP3'!$E$2:$E$692,'Infos Relatório'!$B496,'Faturamento SP3'!$Z$2:$Z$692,'Infos Relatório'!BK$1)</f>
        <v>0</v>
      </c>
      <c r="BM496" s="13">
        <f>SUMIFS('Faturamento SP3'!$J$2:$J$692,'Faturamento SP3'!$D$2:$D$692,'Infos Relatório'!$B$485,'Faturamento SP3'!$E$2:$E$692,'Infos Relatório'!$B496,'Faturamento SP3'!$Z$2:$Z$692,'Infos Relatório'!BK$1)</f>
        <v>0</v>
      </c>
      <c r="BN496" s="14">
        <f>SUMIFS('Faturamento SP3'!$O$2:$O$692,'Faturamento SP3'!$D$2:$D$692,'Infos Relatório'!$B$485,'Faturamento SP3'!$E$2:$E$692,'Infos Relatório'!$B496,'Faturamento SP3'!$Z$2:$Z$692,'Infos Relatório'!BK$1,'Faturamento SP3'!$T$2:$T$692,"Sim")+SUMIFS('Faturamento SP3'!$P$2:$P$692,'Faturamento SP3'!$D$2:$D$692,'Infos Relatório'!$B$485,'Faturamento SP3'!$E$2:$E$692,'Infos Relatório'!$B496,'Faturamento SP3'!$Z$2:$Z$692,'Infos Relatório'!BK$1,'Faturamento SP3'!$T$2:$T$692,"Sim")</f>
        <v>0</v>
      </c>
      <c r="BO496" s="27" t="e">
        <f t="shared" si="203"/>
        <v>#DIV/0!</v>
      </c>
      <c r="BP496" s="24">
        <f>SUMIFS('Faturamento SP3'!$H$2:$H$692,'Faturamento SP3'!$D$2:$D$692,'Infos Relatório'!$B$485,'Faturamento SP3'!$E$2:$E$692,'Infos Relatório'!$B496,'Faturamento SP3'!$Z$2:$Z$692,'Infos Relatório'!BK$1)</f>
        <v>0</v>
      </c>
      <c r="BQ496" s="23">
        <f>COUNTIFS('Faturamento SP3'!$D$2:$D$692,'Infos Relatório'!$B$485,'Faturamento SP3'!$E$2:$E$692,'Infos Relatório'!$B496,'Faturamento SP3'!$Z$2:$Z$692,'Infos Relatório'!BQ$1)</f>
        <v>0</v>
      </c>
      <c r="BR496" s="13">
        <f>SUMIFS('Faturamento SP3'!$G$2:$G$692,'Faturamento SP3'!$D$2:$D$692,'Infos Relatório'!$B$485,'Faturamento SP3'!$E$2:$E$692,'Infos Relatório'!$B496,'Faturamento SP3'!$Z$2:$Z$692,'Infos Relatório'!BQ$1)</f>
        <v>0</v>
      </c>
      <c r="BS496" s="13">
        <f>SUMIFS('Faturamento SP3'!$J$2:$J$692,'Faturamento SP3'!$D$2:$D$692,'Infos Relatório'!$B$485,'Faturamento SP3'!$E$2:$E$692,'Infos Relatório'!$B496,'Faturamento SP3'!$Z$2:$Z$692,'Infos Relatório'!BQ$1)</f>
        <v>0</v>
      </c>
      <c r="BT496" s="14">
        <f>SUMIFS('Faturamento SP3'!$O$2:$O$692,'Faturamento SP3'!$D$2:$D$692,'Infos Relatório'!$B$485,'Faturamento SP3'!$E$2:$E$692,'Infos Relatório'!$B496,'Faturamento SP3'!$Z$2:$Z$692,'Infos Relatório'!BQ$1,'Faturamento SP3'!$T$2:$T$692,"Sim")+SUMIFS('Faturamento SP3'!$P$2:$P$692,'Faturamento SP3'!$D$2:$D$692,'Infos Relatório'!$B$485,'Faturamento SP3'!$E$2:$E$692,'Infos Relatório'!$B496,'Faturamento SP3'!$Z$2:$Z$692,'Infos Relatório'!BQ$1,'Faturamento SP3'!$T$2:$T$692,"Sim")</f>
        <v>0</v>
      </c>
      <c r="BU496" s="27" t="e">
        <f t="shared" si="204"/>
        <v>#DIV/0!</v>
      </c>
      <c r="BV496" s="24">
        <f>SUMIFS('Faturamento SP3'!$H$2:$H$692,'Faturamento SP3'!$D$2:$D$692,'Infos Relatório'!$B$485,'Faturamento SP3'!$E$2:$E$692,'Infos Relatório'!$B496,'Faturamento SP3'!$Z$2:$Z$692,'Infos Relatório'!BQ$1)</f>
        <v>0</v>
      </c>
    </row>
    <row r="497" spans="2:74">
      <c r="B497" s="17" t="s">
        <v>18</v>
      </c>
      <c r="C497" s="23">
        <f>COUNTIFS('Faturamento SP3'!$D$2:$D$692,'Infos Relatório'!$B$485,'Faturamento SP3'!$E$2:$E$692,'Infos Relatório'!$B497,'Faturamento SP3'!$Z$2:$Z$692,'Infos Relatório'!C$1)</f>
        <v>0</v>
      </c>
      <c r="D497" s="13">
        <f>SUMIFS('Faturamento SP3'!$G$2:$G$692,'Faturamento SP3'!$D$2:$D$692,'Infos Relatório'!$B$485,'Faturamento SP3'!$E$2:$E$692,'Infos Relatório'!$B497,'Faturamento SP3'!$Z$2:$Z$692,'Infos Relatório'!C$1)</f>
        <v>0</v>
      </c>
      <c r="E497" s="13">
        <f>SUMIFS('Faturamento SP3'!$J$2:$J$692,'Faturamento SP3'!$D$2:$D$692,'Infos Relatório'!$B$485,'Faturamento SP3'!$E$2:$E$692,'Infos Relatório'!$B497,'Faturamento SP3'!$Z$2:$Z$692,'Infos Relatório'!C$1)</f>
        <v>0</v>
      </c>
      <c r="F497" s="14">
        <f>SUMIFS('Faturamento SP3'!$O$2:$O$692,'Faturamento SP3'!$D$2:$D$692,'Infos Relatório'!$B$485,'Faturamento SP3'!$E$2:$E$692,'Infos Relatório'!$B497,'Faturamento SP3'!$Z$2:$Z$692,'Infos Relatório'!C$1,'Faturamento SP3'!$T$2:$T$692,"Sim")+SUMIFS('Faturamento SP3'!$P$2:$P$692,'Faturamento SP3'!$D$2:$D$692,'Infos Relatório'!$B$485,'Faturamento SP3'!$E$2:$E$692,'Infos Relatório'!$B497,'Faturamento SP3'!$Z$2:$Z$692,'Infos Relatório'!C$1,'Faturamento SP3'!$T$2:$T$692,"Sim")</f>
        <v>0</v>
      </c>
      <c r="G497" s="27" t="e">
        <f t="shared" si="193"/>
        <v>#DIV/0!</v>
      </c>
      <c r="H497" s="24">
        <f>SUMIFS('Faturamento SP3'!$H$2:$H$692,'Faturamento SP3'!$D$2:$D$692,'Infos Relatório'!$B$485,'Faturamento SP3'!$E$2:$E$692,'Infos Relatório'!$B497,'Faturamento SP3'!$Z$2:$Z$692,'Infos Relatório'!C$1)</f>
        <v>0</v>
      </c>
      <c r="I497" s="23">
        <f>COUNTIFS('Faturamento SP3'!$D$2:$D$692,'Infos Relatório'!$B$485,'Faturamento SP3'!$E$2:$E$692,'Infos Relatório'!$B497,'Faturamento SP3'!$Z$2:$Z$692,'Infos Relatório'!I$1)</f>
        <v>0</v>
      </c>
      <c r="J497" s="13">
        <f>SUMIFS('Faturamento SP3'!$G$2:$G$692,'Faturamento SP3'!$D$2:$D$692,'Infos Relatório'!$B$485,'Faturamento SP3'!$E$2:$E$692,'Infos Relatório'!$B497,'Faturamento SP3'!$Z$2:$Z$692,'Infos Relatório'!I$1)</f>
        <v>0</v>
      </c>
      <c r="K497" s="13">
        <f>SUMIFS('Faturamento SP3'!$J$2:$J$692,'Faturamento SP3'!$D$2:$D$692,'Infos Relatório'!$B$485,'Faturamento SP3'!$E$2:$E$692,'Infos Relatório'!$B497,'Faturamento SP3'!$Z$2:$Z$692,'Infos Relatório'!I$1)</f>
        <v>0</v>
      </c>
      <c r="L497" s="14">
        <f>SUMIFS('Faturamento SP3'!$O$2:$O$692,'Faturamento SP3'!$D$2:$D$692,'Infos Relatório'!$B$485,'Faturamento SP3'!$E$2:$E$692,'Infos Relatório'!$B497,'Faturamento SP3'!$Z$2:$Z$692,'Infos Relatório'!I$1,'Faturamento SP3'!$T$2:$T$692,"Sim")+SUMIFS('Faturamento SP3'!$P$2:$P$692,'Faturamento SP3'!$D$2:$D$692,'Infos Relatório'!$B$485,'Faturamento SP3'!$E$2:$E$692,'Infos Relatório'!$B497,'Faturamento SP3'!$Z$2:$Z$692,'Infos Relatório'!I$1,'Faturamento SP3'!$T$2:$T$692,"Sim")</f>
        <v>0</v>
      </c>
      <c r="M497" s="27" t="e">
        <f t="shared" si="194"/>
        <v>#DIV/0!</v>
      </c>
      <c r="N497" s="24">
        <f>SUMIFS('Faturamento SP3'!$H$2:$H$692,'Faturamento SP3'!$D$2:$D$692,'Infos Relatório'!$B$485,'Faturamento SP3'!$E$2:$E$692,'Infos Relatório'!$B497,'Faturamento SP3'!$Z$2:$Z$692,'Infos Relatório'!I$1)</f>
        <v>0</v>
      </c>
      <c r="O497" s="23">
        <f>COUNTIFS('Faturamento SP3'!$D$2:$D$692,'Infos Relatório'!$B$485,'Faturamento SP3'!$E$2:$E$692,'Infos Relatório'!$B497,'Faturamento SP3'!$Z$2:$Z$692,'Infos Relatório'!O$1)</f>
        <v>0</v>
      </c>
      <c r="P497" s="13">
        <f>SUMIFS('Faturamento SP3'!$G$2:$G$692,'Faturamento SP3'!$D$2:$D$692,'Infos Relatório'!$B$485,'Faturamento SP3'!$E$2:$E$692,'Infos Relatório'!$B497,'Faturamento SP3'!$Z$2:$Z$692,'Infos Relatório'!O$1)</f>
        <v>0</v>
      </c>
      <c r="Q497" s="13">
        <f>SUMIFS('Faturamento SP3'!$J$2:$J$692,'Faturamento SP3'!$D$2:$D$692,'Infos Relatório'!$B$485,'Faturamento SP3'!$E$2:$E$692,'Infos Relatório'!$B497,'Faturamento SP3'!$Z$2:$Z$692,'Infos Relatório'!O$1)</f>
        <v>0</v>
      </c>
      <c r="R497" s="14">
        <f>SUMIFS('Faturamento SP3'!$O$2:$O$692,'Faturamento SP3'!$D$2:$D$692,'Infos Relatório'!$B$485,'Faturamento SP3'!$E$2:$E$692,'Infos Relatório'!$B497,'Faturamento SP3'!$Z$2:$Z$692,'Infos Relatório'!O$1,'Faturamento SP3'!$T$2:$T$692,"Sim")+SUMIFS('Faturamento SP3'!$P$2:$P$692,'Faturamento SP3'!$D$2:$D$692,'Infos Relatório'!$B$485,'Faturamento SP3'!$E$2:$E$692,'Infos Relatório'!$B497,'Faturamento SP3'!$Z$2:$Z$692,'Infos Relatório'!O$1,'Faturamento SP3'!$T$2:$T$692,"Sim")</f>
        <v>0</v>
      </c>
      <c r="S497" s="27" t="e">
        <f t="shared" si="195"/>
        <v>#DIV/0!</v>
      </c>
      <c r="T497" s="24">
        <f>SUMIFS('Faturamento SP3'!$H$2:$H$692,'Faturamento SP3'!$D$2:$D$692,'Infos Relatório'!$B$485,'Faturamento SP3'!$E$2:$E$692,'Infos Relatório'!$B497,'Faturamento SP3'!$Z$2:$Z$692,'Infos Relatório'!O$1)</f>
        <v>0</v>
      </c>
      <c r="U497" s="23">
        <f>COUNTIFS('Faturamento SP3'!$D$2:$D$692,'Infos Relatório'!$B$485,'Faturamento SP3'!$E$2:$E$692,'Infos Relatório'!$B497,'Faturamento SP3'!$Z$2:$Z$692,'Infos Relatório'!U$1)</f>
        <v>0</v>
      </c>
      <c r="V497" s="13">
        <f>SUMIFS('Faturamento SP3'!$G$2:$G$692,'Faturamento SP3'!$D$2:$D$692,'Infos Relatório'!$B$485,'Faturamento SP3'!$E$2:$E$692,'Infos Relatório'!$B497,'Faturamento SP3'!$Z$2:$Z$692,'Infos Relatório'!U$1)</f>
        <v>0</v>
      </c>
      <c r="W497" s="13">
        <f>SUMIFS('Faturamento SP3'!$J$2:$J$692,'Faturamento SP3'!$D$2:$D$692,'Infos Relatório'!$B$485,'Faturamento SP3'!$E$2:$E$692,'Infos Relatório'!$B497,'Faturamento SP3'!$Z$2:$Z$692,'Infos Relatório'!U$1)</f>
        <v>0</v>
      </c>
      <c r="X497" s="14">
        <f>SUMIFS('Faturamento SP3'!$O$2:$O$692,'Faturamento SP3'!$D$2:$D$692,'Infos Relatório'!$B$485,'Faturamento SP3'!$E$2:$E$692,'Infos Relatório'!$B497,'Faturamento SP3'!$Z$2:$Z$692,'Infos Relatório'!U$1,'Faturamento SP3'!$T$2:$T$692,"Sim")+SUMIFS('Faturamento SP3'!$P$2:$P$692,'Faturamento SP3'!$D$2:$D$692,'Infos Relatório'!$B$485,'Faturamento SP3'!$E$2:$E$692,'Infos Relatório'!$B497,'Faturamento SP3'!$Z$2:$Z$692,'Infos Relatório'!U$1,'Faturamento SP3'!$T$2:$T$692,"Sim")</f>
        <v>0</v>
      </c>
      <c r="Y497" s="27" t="e">
        <f t="shared" si="196"/>
        <v>#DIV/0!</v>
      </c>
      <c r="Z497" s="24">
        <f>SUMIFS('Faturamento SP3'!$H$2:$H$692,'Faturamento SP3'!$D$2:$D$692,'Infos Relatório'!$B$485,'Faturamento SP3'!$E$2:$E$692,'Infos Relatório'!$B497,'Faturamento SP3'!$Z$2:$Z$692,'Infos Relatório'!U$1)</f>
        <v>0</v>
      </c>
      <c r="AA497" s="23">
        <f>COUNTIFS('Faturamento SP3'!$D$2:$D$692,'Infos Relatório'!$B$485,'Faturamento SP3'!$E$2:$E$692,'Infos Relatório'!$B497,'Faturamento SP3'!$Z$2:$Z$692,'Infos Relatório'!AA$1)</f>
        <v>0</v>
      </c>
      <c r="AB497" s="13">
        <f>SUMIFS('Faturamento SP3'!$G$2:$G$692,'Faturamento SP3'!$D$2:$D$692,'Infos Relatório'!$B$485,'Faturamento SP3'!$E$2:$E$692,'Infos Relatório'!$B497,'Faturamento SP3'!$Z$2:$Z$692,'Infos Relatório'!AA$1)</f>
        <v>0</v>
      </c>
      <c r="AC497" s="13">
        <f>SUMIFS('Faturamento SP3'!$J$2:$J$692,'Faturamento SP3'!$D$2:$D$692,'Infos Relatório'!$B$485,'Faturamento SP3'!$E$2:$E$692,'Infos Relatório'!$B497,'Faturamento SP3'!$Z$2:$Z$692,'Infos Relatório'!AA$1)</f>
        <v>0</v>
      </c>
      <c r="AD497" s="14">
        <f>SUMIFS('Faturamento SP3'!$O$2:$O$692,'Faturamento SP3'!$D$2:$D$692,'Infos Relatório'!$B$485,'Faturamento SP3'!$E$2:$E$692,'Infos Relatório'!$B497,'Faturamento SP3'!$Z$2:$Z$692,'Infos Relatório'!AA$1,'Faturamento SP3'!$T$2:$T$692,"Sim")+SUMIFS('Faturamento SP3'!$P$2:$P$692,'Faturamento SP3'!$D$2:$D$692,'Infos Relatório'!$B$485,'Faturamento SP3'!$E$2:$E$692,'Infos Relatório'!$B497,'Faturamento SP3'!$Z$2:$Z$692,'Infos Relatório'!AA$1,'Faturamento SP3'!$T$2:$T$692,"Sim")</f>
        <v>0</v>
      </c>
      <c r="AE497" s="27" t="e">
        <f t="shared" si="197"/>
        <v>#DIV/0!</v>
      </c>
      <c r="AF497" s="24">
        <f>SUMIFS('Faturamento SP3'!$H$2:$H$692,'Faturamento SP3'!$D$2:$D$692,'Infos Relatório'!$B$485,'Faturamento SP3'!$E$2:$E$692,'Infos Relatório'!$B497,'Faturamento SP3'!$Z$2:$Z$692,'Infos Relatório'!AA$1)</f>
        <v>0</v>
      </c>
      <c r="AG497" s="23">
        <f>COUNTIFS('Faturamento SP3'!$D$2:$D$692,'Infos Relatório'!$B$485,'Faturamento SP3'!$E$2:$E$692,'Infos Relatório'!$B497,'Faturamento SP3'!$Z$2:$Z$692,'Infos Relatório'!AG$1)</f>
        <v>0</v>
      </c>
      <c r="AH497" s="13">
        <f>SUMIFS('Faturamento SP3'!$G$2:$G$692,'Faturamento SP3'!$D$2:$D$692,'Infos Relatório'!$B$485,'Faturamento SP3'!$E$2:$E$692,'Infos Relatório'!$B497,'Faturamento SP3'!$Z$2:$Z$692,'Infos Relatório'!AG$1)</f>
        <v>0</v>
      </c>
      <c r="AI497" s="13">
        <f>SUMIFS('Faturamento SP3'!$J$2:$J$692,'Faturamento SP3'!$D$2:$D$692,'Infos Relatório'!$B$485,'Faturamento SP3'!$E$2:$E$692,'Infos Relatório'!$B497,'Faturamento SP3'!$Z$2:$Z$692,'Infos Relatório'!AG$1)</f>
        <v>0</v>
      </c>
      <c r="AJ497" s="14">
        <f>SUMIFS('Faturamento SP3'!$O$2:$O$692,'Faturamento SP3'!$D$2:$D$692,'Infos Relatório'!$B$485,'Faturamento SP3'!$E$2:$E$692,'Infos Relatório'!$B497,'Faturamento SP3'!$Z$2:$Z$692,'Infos Relatório'!AG$1,'Faturamento SP3'!$T$2:$T$692,"Sim")+SUMIFS('Faturamento SP3'!$P$2:$P$692,'Faturamento SP3'!$D$2:$D$692,'Infos Relatório'!$B$485,'Faturamento SP3'!$E$2:$E$692,'Infos Relatório'!$B497,'Faturamento SP3'!$Z$2:$Z$692,'Infos Relatório'!AG$1,'Faturamento SP3'!$T$2:$T$692,"Sim")</f>
        <v>0</v>
      </c>
      <c r="AK497" s="27" t="e">
        <f t="shared" si="198"/>
        <v>#DIV/0!</v>
      </c>
      <c r="AL497" s="24">
        <f>SUMIFS('Faturamento SP3'!$H$2:$H$692,'Faturamento SP3'!$D$2:$D$692,'Infos Relatório'!$B$485,'Faturamento SP3'!$E$2:$E$692,'Infos Relatório'!$B497,'Faturamento SP3'!$Z$2:$Z$692,'Infos Relatório'!AG$1)</f>
        <v>0</v>
      </c>
      <c r="AM497" s="23">
        <f>COUNTIFS('Faturamento SP3'!$D$2:$D$692,'Infos Relatório'!$B$485,'Faturamento SP3'!$E$2:$E$692,'Infos Relatório'!$B497,'Faturamento SP3'!$Z$2:$Z$692,'Infos Relatório'!AM$1)</f>
        <v>0</v>
      </c>
      <c r="AN497" s="13">
        <f>SUMIFS('Faturamento SP3'!$G$2:$G$692,'Faturamento SP3'!$D$2:$D$692,'Infos Relatório'!$B$485,'Faturamento SP3'!$E$2:$E$692,'Infos Relatório'!$B497,'Faturamento SP3'!$Z$2:$Z$692,'Infos Relatório'!AM$1)</f>
        <v>0</v>
      </c>
      <c r="AO497" s="13">
        <f>SUMIFS('Faturamento SP3'!$J$2:$J$692,'Faturamento SP3'!$D$2:$D$692,'Infos Relatório'!$B$485,'Faturamento SP3'!$E$2:$E$692,'Infos Relatório'!$B497,'Faturamento SP3'!$Z$2:$Z$692,'Infos Relatório'!AM$1)</f>
        <v>0</v>
      </c>
      <c r="AP497" s="14">
        <f>SUMIFS('Faturamento SP3'!$O$2:$O$692,'Faturamento SP3'!$D$2:$D$692,'Infos Relatório'!$B$485,'Faturamento SP3'!$E$2:$E$692,'Infos Relatório'!$B497,'Faturamento SP3'!$Z$2:$Z$692,'Infos Relatório'!AM$1,'Faturamento SP3'!$T$2:$T$692,"Sim")+SUMIFS('Faturamento SP3'!$P$2:$P$692,'Faturamento SP3'!$D$2:$D$692,'Infos Relatório'!$B$485,'Faturamento SP3'!$E$2:$E$692,'Infos Relatório'!$B497,'Faturamento SP3'!$Z$2:$Z$692,'Infos Relatório'!AM$1,'Faturamento SP3'!$T$2:$T$692,"Sim")</f>
        <v>0</v>
      </c>
      <c r="AQ497" s="27" t="e">
        <f t="shared" si="199"/>
        <v>#DIV/0!</v>
      </c>
      <c r="AR497" s="24">
        <f>SUMIFS('Faturamento SP3'!$H$2:$H$692,'Faturamento SP3'!$D$2:$D$692,'Infos Relatório'!$B$485,'Faturamento SP3'!$E$2:$E$692,'Infos Relatório'!$B497,'Faturamento SP3'!$Z$2:$Z$692,'Infos Relatório'!AM$1)</f>
        <v>0</v>
      </c>
      <c r="AS497" s="23">
        <f>COUNTIFS('Faturamento SP3'!$D$2:$D$692,'Infos Relatório'!$B$485,'Faturamento SP3'!$E$2:$E$692,'Infos Relatório'!$B497,'Faturamento SP3'!$Z$2:$Z$692,'Infos Relatório'!AS$1)</f>
        <v>0</v>
      </c>
      <c r="AT497" s="13">
        <f>SUMIFS('Faturamento SP3'!$G$2:$G$692,'Faturamento SP3'!$D$2:$D$692,'Infos Relatório'!$B$485,'Faturamento SP3'!$E$2:$E$692,'Infos Relatório'!$B497,'Faturamento SP3'!$Z$2:$Z$692,'Infos Relatório'!AS$1)</f>
        <v>0</v>
      </c>
      <c r="AU497" s="13">
        <f>SUMIFS('Faturamento SP3'!$J$2:$J$692,'Faturamento SP3'!$D$2:$D$692,'Infos Relatório'!$B$485,'Faturamento SP3'!$E$2:$E$692,'Infos Relatório'!$B497,'Faturamento SP3'!$Z$2:$Z$692,'Infos Relatório'!AS$1)</f>
        <v>0</v>
      </c>
      <c r="AV497" s="14">
        <f>SUMIFS('Faturamento SP3'!$O$2:$O$692,'Faturamento SP3'!$D$2:$D$692,'Infos Relatório'!$B$485,'Faturamento SP3'!$E$2:$E$692,'Infos Relatório'!$B497,'Faturamento SP3'!$Z$2:$Z$692,'Infos Relatório'!AS$1,'Faturamento SP3'!$T$2:$T$692,"Sim")+SUMIFS('Faturamento SP3'!$P$2:$P$692,'Faturamento SP3'!$D$2:$D$692,'Infos Relatório'!$B$485,'Faturamento SP3'!$E$2:$E$692,'Infos Relatório'!$B497,'Faturamento SP3'!$Z$2:$Z$692,'Infos Relatório'!AS$1,'Faturamento SP3'!$T$2:$T$692,"Sim")</f>
        <v>0</v>
      </c>
      <c r="AW497" s="27" t="e">
        <f t="shared" si="200"/>
        <v>#DIV/0!</v>
      </c>
      <c r="AX497" s="24">
        <f>SUMIFS('Faturamento SP3'!$H$2:$H$692,'Faturamento SP3'!$D$2:$D$692,'Infos Relatório'!$B$485,'Faturamento SP3'!$E$2:$E$692,'Infos Relatório'!$B497,'Faturamento SP3'!$Z$2:$Z$692,'Infos Relatório'!AS$1)</f>
        <v>0</v>
      </c>
      <c r="AY497" s="23">
        <f>COUNTIFS('Faturamento SP3'!$D$2:$D$692,'Infos Relatório'!$B$485,'Faturamento SP3'!$E$2:$E$692,'Infos Relatório'!$B497,'Faturamento SP3'!$Z$2:$Z$692,'Infos Relatório'!AY$1)</f>
        <v>0</v>
      </c>
      <c r="AZ497" s="13">
        <f>SUMIFS('Faturamento SP3'!$G$2:$G$692,'Faturamento SP3'!$D$2:$D$692,'Infos Relatório'!$B$485,'Faturamento SP3'!$E$2:$E$692,'Infos Relatório'!$B497,'Faturamento SP3'!$Z$2:$Z$692,'Infos Relatório'!AY$1)</f>
        <v>0</v>
      </c>
      <c r="BA497" s="13">
        <f>SUMIFS('Faturamento SP3'!$J$2:$J$692,'Faturamento SP3'!$D$2:$D$692,'Infos Relatório'!$B$485,'Faturamento SP3'!$E$2:$E$692,'Infos Relatório'!$B497,'Faturamento SP3'!$Z$2:$Z$692,'Infos Relatório'!AY$1)</f>
        <v>0</v>
      </c>
      <c r="BB497" s="14">
        <f>SUMIFS('Faturamento SP3'!$O$2:$O$692,'Faturamento SP3'!$D$2:$D$692,'Infos Relatório'!$B$485,'Faturamento SP3'!$E$2:$E$692,'Infos Relatório'!$B497,'Faturamento SP3'!$Z$2:$Z$692,'Infos Relatório'!AY$1,'Faturamento SP3'!$T$2:$T$692,"Sim")+SUMIFS('Faturamento SP3'!$P$2:$P$692,'Faturamento SP3'!$D$2:$D$692,'Infos Relatório'!$B$485,'Faturamento SP3'!$E$2:$E$692,'Infos Relatório'!$B497,'Faturamento SP3'!$Z$2:$Z$692,'Infos Relatório'!AY$1,'Faturamento SP3'!$T$2:$T$692,"Sim")</f>
        <v>0</v>
      </c>
      <c r="BC497" s="27" t="e">
        <f t="shared" si="201"/>
        <v>#DIV/0!</v>
      </c>
      <c r="BD497" s="24">
        <f>SUMIFS('Faturamento SP3'!$H$2:$H$692,'Faturamento SP3'!$D$2:$D$692,'Infos Relatório'!$B$485,'Faturamento SP3'!$E$2:$E$692,'Infos Relatório'!$B497,'Faturamento SP3'!$Z$2:$Z$692,'Infos Relatório'!AY$1)</f>
        <v>0</v>
      </c>
      <c r="BE497" s="23">
        <f>COUNTIFS('Faturamento SP3'!$D$2:$D$692,'Infos Relatório'!$B$485,'Faturamento SP3'!$E$2:$E$692,'Infos Relatório'!$B497,'Faturamento SP3'!$Z$2:$Z$692,'Infos Relatório'!BE$1)</f>
        <v>0</v>
      </c>
      <c r="BF497" s="13">
        <f>SUMIFS('Faturamento SP3'!$G$2:$G$692,'Faturamento SP3'!$D$2:$D$692,'Infos Relatório'!$B$485,'Faturamento SP3'!$E$2:$E$692,'Infos Relatório'!$B497,'Faturamento SP3'!$Z$2:$Z$692,'Infos Relatório'!BE$1)</f>
        <v>0</v>
      </c>
      <c r="BG497" s="13">
        <f>SUMIFS('Faturamento SP3'!$J$2:$J$692,'Faturamento SP3'!$D$2:$D$692,'Infos Relatório'!$B$485,'Faturamento SP3'!$E$2:$E$692,'Infos Relatório'!$B497,'Faturamento SP3'!$Z$2:$Z$692,'Infos Relatório'!BE$1)</f>
        <v>0</v>
      </c>
      <c r="BH497" s="14">
        <f>SUMIFS('Faturamento SP3'!$O$2:$O$692,'Faturamento SP3'!$D$2:$D$692,'Infos Relatório'!$B$485,'Faturamento SP3'!$E$2:$E$692,'Infos Relatório'!$B497,'Faturamento SP3'!$Z$2:$Z$692,'Infos Relatório'!BE$1,'Faturamento SP3'!$T$2:$T$692,"Sim")+SUMIFS('Faturamento SP3'!$P$2:$P$692,'Faturamento SP3'!$D$2:$D$692,'Infos Relatório'!$B$485,'Faturamento SP3'!$E$2:$E$692,'Infos Relatório'!$B497,'Faturamento SP3'!$Z$2:$Z$692,'Infos Relatório'!BE$1,'Faturamento SP3'!$T$2:$T$692,"Sim")</f>
        <v>0</v>
      </c>
      <c r="BI497" s="27" t="e">
        <f t="shared" si="202"/>
        <v>#DIV/0!</v>
      </c>
      <c r="BJ497" s="24">
        <f>SUMIFS('Faturamento SP3'!$H$2:$H$692,'Faturamento SP3'!$D$2:$D$692,'Infos Relatório'!$B$485,'Faturamento SP3'!$E$2:$E$692,'Infos Relatório'!$B497,'Faturamento SP3'!$Z$2:$Z$692,'Infos Relatório'!BE$1)</f>
        <v>0</v>
      </c>
      <c r="BK497" s="23">
        <f>COUNTIFS('Faturamento SP3'!$D$2:$D$692,'Infos Relatório'!$B$485,'Faturamento SP3'!$E$2:$E$692,'Infos Relatório'!$B497,'Faturamento SP3'!$Z$2:$Z$692,'Infos Relatório'!BK$1)</f>
        <v>0</v>
      </c>
      <c r="BL497" s="13">
        <f>SUMIFS('Faturamento SP3'!$G$2:$G$692,'Faturamento SP3'!$D$2:$D$692,'Infos Relatório'!$B$485,'Faturamento SP3'!$E$2:$E$692,'Infos Relatório'!$B497,'Faturamento SP3'!$Z$2:$Z$692,'Infos Relatório'!BK$1)</f>
        <v>0</v>
      </c>
      <c r="BM497" s="13">
        <f>SUMIFS('Faturamento SP3'!$J$2:$J$692,'Faturamento SP3'!$D$2:$D$692,'Infos Relatório'!$B$485,'Faturamento SP3'!$E$2:$E$692,'Infos Relatório'!$B497,'Faturamento SP3'!$Z$2:$Z$692,'Infos Relatório'!BK$1)</f>
        <v>0</v>
      </c>
      <c r="BN497" s="14">
        <f>SUMIFS('Faturamento SP3'!$O$2:$O$692,'Faturamento SP3'!$D$2:$D$692,'Infos Relatório'!$B$485,'Faturamento SP3'!$E$2:$E$692,'Infos Relatório'!$B497,'Faturamento SP3'!$Z$2:$Z$692,'Infos Relatório'!BK$1,'Faturamento SP3'!$T$2:$T$692,"Sim")+SUMIFS('Faturamento SP3'!$P$2:$P$692,'Faturamento SP3'!$D$2:$D$692,'Infos Relatório'!$B$485,'Faturamento SP3'!$E$2:$E$692,'Infos Relatório'!$B497,'Faturamento SP3'!$Z$2:$Z$692,'Infos Relatório'!BK$1,'Faturamento SP3'!$T$2:$T$692,"Sim")</f>
        <v>0</v>
      </c>
      <c r="BO497" s="27" t="e">
        <f t="shared" si="203"/>
        <v>#DIV/0!</v>
      </c>
      <c r="BP497" s="24">
        <f>SUMIFS('Faturamento SP3'!$H$2:$H$692,'Faturamento SP3'!$D$2:$D$692,'Infos Relatório'!$B$485,'Faturamento SP3'!$E$2:$E$692,'Infos Relatório'!$B497,'Faturamento SP3'!$Z$2:$Z$692,'Infos Relatório'!BK$1)</f>
        <v>0</v>
      </c>
      <c r="BQ497" s="23">
        <f>COUNTIFS('Faturamento SP3'!$D$2:$D$692,'Infos Relatório'!$B$485,'Faturamento SP3'!$E$2:$E$692,'Infos Relatório'!$B497,'Faturamento SP3'!$Z$2:$Z$692,'Infos Relatório'!BQ$1)</f>
        <v>0</v>
      </c>
      <c r="BR497" s="13">
        <f>SUMIFS('Faturamento SP3'!$G$2:$G$692,'Faturamento SP3'!$D$2:$D$692,'Infos Relatório'!$B$485,'Faturamento SP3'!$E$2:$E$692,'Infos Relatório'!$B497,'Faturamento SP3'!$Z$2:$Z$692,'Infos Relatório'!BQ$1)</f>
        <v>0</v>
      </c>
      <c r="BS497" s="13">
        <f>SUMIFS('Faturamento SP3'!$J$2:$J$692,'Faturamento SP3'!$D$2:$D$692,'Infos Relatório'!$B$485,'Faturamento SP3'!$E$2:$E$692,'Infos Relatório'!$B497,'Faturamento SP3'!$Z$2:$Z$692,'Infos Relatório'!BQ$1)</f>
        <v>0</v>
      </c>
      <c r="BT497" s="14">
        <f>SUMIFS('Faturamento SP3'!$O$2:$O$692,'Faturamento SP3'!$D$2:$D$692,'Infos Relatório'!$B$485,'Faturamento SP3'!$E$2:$E$692,'Infos Relatório'!$B497,'Faturamento SP3'!$Z$2:$Z$692,'Infos Relatório'!BQ$1,'Faturamento SP3'!$T$2:$T$692,"Sim")+SUMIFS('Faturamento SP3'!$P$2:$P$692,'Faturamento SP3'!$D$2:$D$692,'Infos Relatório'!$B$485,'Faturamento SP3'!$E$2:$E$692,'Infos Relatório'!$B497,'Faturamento SP3'!$Z$2:$Z$692,'Infos Relatório'!BQ$1,'Faturamento SP3'!$T$2:$T$692,"Sim")</f>
        <v>0</v>
      </c>
      <c r="BU497" s="27" t="e">
        <f t="shared" si="204"/>
        <v>#DIV/0!</v>
      </c>
      <c r="BV497" s="24">
        <f>SUMIFS('Faturamento SP3'!$H$2:$H$692,'Faturamento SP3'!$D$2:$D$692,'Infos Relatório'!$B$485,'Faturamento SP3'!$E$2:$E$692,'Infos Relatório'!$B497,'Faturamento SP3'!$Z$2:$Z$692,'Infos Relatório'!BQ$1)</f>
        <v>0</v>
      </c>
    </row>
    <row r="498" spans="2:74">
      <c r="B498" s="17" t="s">
        <v>19</v>
      </c>
      <c r="C498" s="23">
        <f>COUNTIFS('Faturamento SP3'!$D$2:$D$692,'Infos Relatório'!$B$485,'Faturamento SP3'!$E$2:$E$692,'Infos Relatório'!$B498,'Faturamento SP3'!$Z$2:$Z$692,'Infos Relatório'!C$1)</f>
        <v>0</v>
      </c>
      <c r="D498" s="13">
        <f>SUMIFS('Faturamento SP3'!$G$2:$G$692,'Faturamento SP3'!$D$2:$D$692,'Infos Relatório'!$B$485,'Faturamento SP3'!$E$2:$E$692,'Infos Relatório'!$B498,'Faturamento SP3'!$Z$2:$Z$692,'Infos Relatório'!C$1)</f>
        <v>0</v>
      </c>
      <c r="E498" s="13">
        <f>SUMIFS('Faturamento SP3'!$J$2:$J$692,'Faturamento SP3'!$D$2:$D$692,'Infos Relatório'!$B$485,'Faturamento SP3'!$E$2:$E$692,'Infos Relatório'!$B498,'Faturamento SP3'!$Z$2:$Z$692,'Infos Relatório'!C$1)</f>
        <v>0</v>
      </c>
      <c r="F498" s="14">
        <f>SUMIFS('Faturamento SP3'!$O$2:$O$692,'Faturamento SP3'!$D$2:$D$692,'Infos Relatório'!$B$485,'Faturamento SP3'!$E$2:$E$692,'Infos Relatório'!$B498,'Faturamento SP3'!$Z$2:$Z$692,'Infos Relatório'!C$1,'Faturamento SP3'!$T$2:$T$692,"Sim")+SUMIFS('Faturamento SP3'!$P$2:$P$692,'Faturamento SP3'!$D$2:$D$692,'Infos Relatório'!$B$485,'Faturamento SP3'!$E$2:$E$692,'Infos Relatório'!$B498,'Faturamento SP3'!$Z$2:$Z$692,'Infos Relatório'!C$1,'Faturamento SP3'!$T$2:$T$692,"Sim")</f>
        <v>0</v>
      </c>
      <c r="G498" s="27" t="e">
        <f t="shared" si="193"/>
        <v>#DIV/0!</v>
      </c>
      <c r="H498" s="24">
        <f>SUMIFS('Faturamento SP3'!$H$2:$H$692,'Faturamento SP3'!$D$2:$D$692,'Infos Relatório'!$B$485,'Faturamento SP3'!$E$2:$E$692,'Infos Relatório'!$B498,'Faturamento SP3'!$Z$2:$Z$692,'Infos Relatório'!C$1)</f>
        <v>0</v>
      </c>
      <c r="I498" s="23">
        <f>COUNTIFS('Faturamento SP3'!$D$2:$D$692,'Infos Relatório'!$B$485,'Faturamento SP3'!$E$2:$E$692,'Infos Relatório'!$B498,'Faturamento SP3'!$Z$2:$Z$692,'Infos Relatório'!I$1)</f>
        <v>0</v>
      </c>
      <c r="J498" s="13">
        <f>SUMIFS('Faturamento SP3'!$G$2:$G$692,'Faturamento SP3'!$D$2:$D$692,'Infos Relatório'!$B$485,'Faturamento SP3'!$E$2:$E$692,'Infos Relatório'!$B498,'Faturamento SP3'!$Z$2:$Z$692,'Infos Relatório'!I$1)</f>
        <v>0</v>
      </c>
      <c r="K498" s="13">
        <f>SUMIFS('Faturamento SP3'!$J$2:$J$692,'Faturamento SP3'!$D$2:$D$692,'Infos Relatório'!$B$485,'Faturamento SP3'!$E$2:$E$692,'Infos Relatório'!$B498,'Faturamento SP3'!$Z$2:$Z$692,'Infos Relatório'!I$1)</f>
        <v>0</v>
      </c>
      <c r="L498" s="14">
        <f>SUMIFS('Faturamento SP3'!$O$2:$O$692,'Faturamento SP3'!$D$2:$D$692,'Infos Relatório'!$B$485,'Faturamento SP3'!$E$2:$E$692,'Infos Relatório'!$B498,'Faturamento SP3'!$Z$2:$Z$692,'Infos Relatório'!I$1,'Faturamento SP3'!$T$2:$T$692,"Sim")+SUMIFS('Faturamento SP3'!$P$2:$P$692,'Faturamento SP3'!$D$2:$D$692,'Infos Relatório'!$B$485,'Faturamento SP3'!$E$2:$E$692,'Infos Relatório'!$B498,'Faturamento SP3'!$Z$2:$Z$692,'Infos Relatório'!I$1,'Faturamento SP3'!$T$2:$T$692,"Sim")</f>
        <v>0</v>
      </c>
      <c r="M498" s="27" t="e">
        <f t="shared" si="194"/>
        <v>#DIV/0!</v>
      </c>
      <c r="N498" s="24">
        <f>SUMIFS('Faturamento SP3'!$H$2:$H$692,'Faturamento SP3'!$D$2:$D$692,'Infos Relatório'!$B$485,'Faturamento SP3'!$E$2:$E$692,'Infos Relatório'!$B498,'Faturamento SP3'!$Z$2:$Z$692,'Infos Relatório'!I$1)</f>
        <v>0</v>
      </c>
      <c r="O498" s="23">
        <f>COUNTIFS('Faturamento SP3'!$D$2:$D$692,'Infos Relatório'!$B$485,'Faturamento SP3'!$E$2:$E$692,'Infos Relatório'!$B498,'Faturamento SP3'!$Z$2:$Z$692,'Infos Relatório'!O$1)</f>
        <v>0</v>
      </c>
      <c r="P498" s="13">
        <f>SUMIFS('Faturamento SP3'!$G$2:$G$692,'Faturamento SP3'!$D$2:$D$692,'Infos Relatório'!$B$485,'Faturamento SP3'!$E$2:$E$692,'Infos Relatório'!$B498,'Faturamento SP3'!$Z$2:$Z$692,'Infos Relatório'!O$1)</f>
        <v>0</v>
      </c>
      <c r="Q498" s="13">
        <f>SUMIFS('Faturamento SP3'!$J$2:$J$692,'Faturamento SP3'!$D$2:$D$692,'Infos Relatório'!$B$485,'Faturamento SP3'!$E$2:$E$692,'Infos Relatório'!$B498,'Faturamento SP3'!$Z$2:$Z$692,'Infos Relatório'!O$1)</f>
        <v>0</v>
      </c>
      <c r="R498" s="14">
        <f>SUMIFS('Faturamento SP3'!$O$2:$O$692,'Faturamento SP3'!$D$2:$D$692,'Infos Relatório'!$B$485,'Faturamento SP3'!$E$2:$E$692,'Infos Relatório'!$B498,'Faturamento SP3'!$Z$2:$Z$692,'Infos Relatório'!O$1,'Faturamento SP3'!$T$2:$T$692,"Sim")+SUMIFS('Faturamento SP3'!$P$2:$P$692,'Faturamento SP3'!$D$2:$D$692,'Infos Relatório'!$B$485,'Faturamento SP3'!$E$2:$E$692,'Infos Relatório'!$B498,'Faturamento SP3'!$Z$2:$Z$692,'Infos Relatório'!O$1,'Faturamento SP3'!$T$2:$T$692,"Sim")</f>
        <v>0</v>
      </c>
      <c r="S498" s="27" t="e">
        <f t="shared" si="195"/>
        <v>#DIV/0!</v>
      </c>
      <c r="T498" s="24">
        <f>SUMIFS('Faturamento SP3'!$H$2:$H$692,'Faturamento SP3'!$D$2:$D$692,'Infos Relatório'!$B$485,'Faturamento SP3'!$E$2:$E$692,'Infos Relatório'!$B498,'Faturamento SP3'!$Z$2:$Z$692,'Infos Relatório'!O$1)</f>
        <v>0</v>
      </c>
      <c r="U498" s="23">
        <f>COUNTIFS('Faturamento SP3'!$D$2:$D$692,'Infos Relatório'!$B$485,'Faturamento SP3'!$E$2:$E$692,'Infos Relatório'!$B498,'Faturamento SP3'!$Z$2:$Z$692,'Infos Relatório'!U$1)</f>
        <v>0</v>
      </c>
      <c r="V498" s="13">
        <f>SUMIFS('Faturamento SP3'!$G$2:$G$692,'Faturamento SP3'!$D$2:$D$692,'Infos Relatório'!$B$485,'Faturamento SP3'!$E$2:$E$692,'Infos Relatório'!$B498,'Faturamento SP3'!$Z$2:$Z$692,'Infos Relatório'!U$1)</f>
        <v>0</v>
      </c>
      <c r="W498" s="13">
        <f>SUMIFS('Faturamento SP3'!$J$2:$J$692,'Faturamento SP3'!$D$2:$D$692,'Infos Relatório'!$B$485,'Faturamento SP3'!$E$2:$E$692,'Infos Relatório'!$B498,'Faturamento SP3'!$Z$2:$Z$692,'Infos Relatório'!U$1)</f>
        <v>0</v>
      </c>
      <c r="X498" s="14">
        <f>SUMIFS('Faturamento SP3'!$O$2:$O$692,'Faturamento SP3'!$D$2:$D$692,'Infos Relatório'!$B$485,'Faturamento SP3'!$E$2:$E$692,'Infos Relatório'!$B498,'Faturamento SP3'!$Z$2:$Z$692,'Infos Relatório'!U$1,'Faturamento SP3'!$T$2:$T$692,"Sim")+SUMIFS('Faturamento SP3'!$P$2:$P$692,'Faturamento SP3'!$D$2:$D$692,'Infos Relatório'!$B$485,'Faturamento SP3'!$E$2:$E$692,'Infos Relatório'!$B498,'Faturamento SP3'!$Z$2:$Z$692,'Infos Relatório'!U$1,'Faturamento SP3'!$T$2:$T$692,"Sim")</f>
        <v>0</v>
      </c>
      <c r="Y498" s="27" t="e">
        <f t="shared" si="196"/>
        <v>#DIV/0!</v>
      </c>
      <c r="Z498" s="24">
        <f>SUMIFS('Faturamento SP3'!$H$2:$H$692,'Faturamento SP3'!$D$2:$D$692,'Infos Relatório'!$B$485,'Faturamento SP3'!$E$2:$E$692,'Infos Relatório'!$B498,'Faturamento SP3'!$Z$2:$Z$692,'Infos Relatório'!U$1)</f>
        <v>0</v>
      </c>
      <c r="AA498" s="23">
        <f>COUNTIFS('Faturamento SP3'!$D$2:$D$692,'Infos Relatório'!$B$485,'Faturamento SP3'!$E$2:$E$692,'Infos Relatório'!$B498,'Faturamento SP3'!$Z$2:$Z$692,'Infos Relatório'!AA$1)</f>
        <v>0</v>
      </c>
      <c r="AB498" s="13">
        <f>SUMIFS('Faturamento SP3'!$G$2:$G$692,'Faturamento SP3'!$D$2:$D$692,'Infos Relatório'!$B$485,'Faturamento SP3'!$E$2:$E$692,'Infos Relatório'!$B498,'Faturamento SP3'!$Z$2:$Z$692,'Infos Relatório'!AA$1)</f>
        <v>0</v>
      </c>
      <c r="AC498" s="13">
        <f>SUMIFS('Faturamento SP3'!$J$2:$J$692,'Faturamento SP3'!$D$2:$D$692,'Infos Relatório'!$B$485,'Faturamento SP3'!$E$2:$E$692,'Infos Relatório'!$B498,'Faturamento SP3'!$Z$2:$Z$692,'Infos Relatório'!AA$1)</f>
        <v>0</v>
      </c>
      <c r="AD498" s="14">
        <f>SUMIFS('Faturamento SP3'!$O$2:$O$692,'Faturamento SP3'!$D$2:$D$692,'Infos Relatório'!$B$485,'Faturamento SP3'!$E$2:$E$692,'Infos Relatório'!$B498,'Faturamento SP3'!$Z$2:$Z$692,'Infos Relatório'!AA$1,'Faturamento SP3'!$T$2:$T$692,"Sim")+SUMIFS('Faturamento SP3'!$P$2:$P$692,'Faturamento SP3'!$D$2:$D$692,'Infos Relatório'!$B$485,'Faturamento SP3'!$E$2:$E$692,'Infos Relatório'!$B498,'Faturamento SP3'!$Z$2:$Z$692,'Infos Relatório'!AA$1,'Faturamento SP3'!$T$2:$T$692,"Sim")</f>
        <v>0</v>
      </c>
      <c r="AE498" s="27" t="e">
        <f t="shared" si="197"/>
        <v>#DIV/0!</v>
      </c>
      <c r="AF498" s="24">
        <f>SUMIFS('Faturamento SP3'!$H$2:$H$692,'Faturamento SP3'!$D$2:$D$692,'Infos Relatório'!$B$485,'Faturamento SP3'!$E$2:$E$692,'Infos Relatório'!$B498,'Faturamento SP3'!$Z$2:$Z$692,'Infos Relatório'!AA$1)</f>
        <v>0</v>
      </c>
      <c r="AG498" s="23">
        <f>COUNTIFS('Faturamento SP3'!$D$2:$D$692,'Infos Relatório'!$B$485,'Faturamento SP3'!$E$2:$E$692,'Infos Relatório'!$B498,'Faturamento SP3'!$Z$2:$Z$692,'Infos Relatório'!AG$1)</f>
        <v>0</v>
      </c>
      <c r="AH498" s="13">
        <f>SUMIFS('Faturamento SP3'!$G$2:$G$692,'Faturamento SP3'!$D$2:$D$692,'Infos Relatório'!$B$485,'Faturamento SP3'!$E$2:$E$692,'Infos Relatório'!$B498,'Faturamento SP3'!$Z$2:$Z$692,'Infos Relatório'!AG$1)</f>
        <v>0</v>
      </c>
      <c r="AI498" s="13">
        <f>SUMIFS('Faturamento SP3'!$J$2:$J$692,'Faturamento SP3'!$D$2:$D$692,'Infos Relatório'!$B$485,'Faturamento SP3'!$E$2:$E$692,'Infos Relatório'!$B498,'Faturamento SP3'!$Z$2:$Z$692,'Infos Relatório'!AG$1)</f>
        <v>0</v>
      </c>
      <c r="AJ498" s="14">
        <f>SUMIFS('Faturamento SP3'!$O$2:$O$692,'Faturamento SP3'!$D$2:$D$692,'Infos Relatório'!$B$485,'Faturamento SP3'!$E$2:$E$692,'Infos Relatório'!$B498,'Faturamento SP3'!$Z$2:$Z$692,'Infos Relatório'!AG$1,'Faturamento SP3'!$T$2:$T$692,"Sim")+SUMIFS('Faturamento SP3'!$P$2:$P$692,'Faturamento SP3'!$D$2:$D$692,'Infos Relatório'!$B$485,'Faturamento SP3'!$E$2:$E$692,'Infos Relatório'!$B498,'Faturamento SP3'!$Z$2:$Z$692,'Infos Relatório'!AG$1,'Faturamento SP3'!$T$2:$T$692,"Sim")</f>
        <v>0</v>
      </c>
      <c r="AK498" s="27" t="e">
        <f t="shared" si="198"/>
        <v>#DIV/0!</v>
      </c>
      <c r="AL498" s="24">
        <f>SUMIFS('Faturamento SP3'!$H$2:$H$692,'Faturamento SP3'!$D$2:$D$692,'Infos Relatório'!$B$485,'Faturamento SP3'!$E$2:$E$692,'Infos Relatório'!$B498,'Faturamento SP3'!$Z$2:$Z$692,'Infos Relatório'!AG$1)</f>
        <v>0</v>
      </c>
      <c r="AM498" s="23">
        <f>COUNTIFS('Faturamento SP3'!$D$2:$D$692,'Infos Relatório'!$B$485,'Faturamento SP3'!$E$2:$E$692,'Infos Relatório'!$B498,'Faturamento SP3'!$Z$2:$Z$692,'Infos Relatório'!AM$1)</f>
        <v>0</v>
      </c>
      <c r="AN498" s="13">
        <f>SUMIFS('Faturamento SP3'!$G$2:$G$692,'Faturamento SP3'!$D$2:$D$692,'Infos Relatório'!$B$485,'Faturamento SP3'!$E$2:$E$692,'Infos Relatório'!$B498,'Faturamento SP3'!$Z$2:$Z$692,'Infos Relatório'!AM$1)</f>
        <v>0</v>
      </c>
      <c r="AO498" s="13">
        <f>SUMIFS('Faturamento SP3'!$J$2:$J$692,'Faturamento SP3'!$D$2:$D$692,'Infos Relatório'!$B$485,'Faturamento SP3'!$E$2:$E$692,'Infos Relatório'!$B498,'Faturamento SP3'!$Z$2:$Z$692,'Infos Relatório'!AM$1)</f>
        <v>0</v>
      </c>
      <c r="AP498" s="14">
        <f>SUMIFS('Faturamento SP3'!$O$2:$O$692,'Faturamento SP3'!$D$2:$D$692,'Infos Relatório'!$B$485,'Faturamento SP3'!$E$2:$E$692,'Infos Relatório'!$B498,'Faturamento SP3'!$Z$2:$Z$692,'Infos Relatório'!AM$1,'Faturamento SP3'!$T$2:$T$692,"Sim")+SUMIFS('Faturamento SP3'!$P$2:$P$692,'Faturamento SP3'!$D$2:$D$692,'Infos Relatório'!$B$485,'Faturamento SP3'!$E$2:$E$692,'Infos Relatório'!$B498,'Faturamento SP3'!$Z$2:$Z$692,'Infos Relatório'!AM$1,'Faturamento SP3'!$T$2:$T$692,"Sim")</f>
        <v>0</v>
      </c>
      <c r="AQ498" s="27" t="e">
        <f t="shared" si="199"/>
        <v>#DIV/0!</v>
      </c>
      <c r="AR498" s="24">
        <f>SUMIFS('Faturamento SP3'!$H$2:$H$692,'Faturamento SP3'!$D$2:$D$692,'Infos Relatório'!$B$485,'Faturamento SP3'!$E$2:$E$692,'Infos Relatório'!$B498,'Faturamento SP3'!$Z$2:$Z$692,'Infos Relatório'!AM$1)</f>
        <v>0</v>
      </c>
      <c r="AS498" s="23">
        <f>COUNTIFS('Faturamento SP3'!$D$2:$D$692,'Infos Relatório'!$B$485,'Faturamento SP3'!$E$2:$E$692,'Infos Relatório'!$B498,'Faturamento SP3'!$Z$2:$Z$692,'Infos Relatório'!AS$1)</f>
        <v>0</v>
      </c>
      <c r="AT498" s="13">
        <f>SUMIFS('Faturamento SP3'!$G$2:$G$692,'Faturamento SP3'!$D$2:$D$692,'Infos Relatório'!$B$485,'Faturamento SP3'!$E$2:$E$692,'Infos Relatório'!$B498,'Faturamento SP3'!$Z$2:$Z$692,'Infos Relatório'!AS$1)</f>
        <v>0</v>
      </c>
      <c r="AU498" s="13">
        <f>SUMIFS('Faturamento SP3'!$J$2:$J$692,'Faturamento SP3'!$D$2:$D$692,'Infos Relatório'!$B$485,'Faturamento SP3'!$E$2:$E$692,'Infos Relatório'!$B498,'Faturamento SP3'!$Z$2:$Z$692,'Infos Relatório'!AS$1)</f>
        <v>0</v>
      </c>
      <c r="AV498" s="14">
        <f>SUMIFS('Faturamento SP3'!$O$2:$O$692,'Faturamento SP3'!$D$2:$D$692,'Infos Relatório'!$B$485,'Faturamento SP3'!$E$2:$E$692,'Infos Relatório'!$B498,'Faturamento SP3'!$Z$2:$Z$692,'Infos Relatório'!AS$1,'Faturamento SP3'!$T$2:$T$692,"Sim")+SUMIFS('Faturamento SP3'!$P$2:$P$692,'Faturamento SP3'!$D$2:$D$692,'Infos Relatório'!$B$485,'Faturamento SP3'!$E$2:$E$692,'Infos Relatório'!$B498,'Faturamento SP3'!$Z$2:$Z$692,'Infos Relatório'!AS$1,'Faturamento SP3'!$T$2:$T$692,"Sim")</f>
        <v>0</v>
      </c>
      <c r="AW498" s="27" t="e">
        <f t="shared" si="200"/>
        <v>#DIV/0!</v>
      </c>
      <c r="AX498" s="24">
        <f>SUMIFS('Faturamento SP3'!$H$2:$H$692,'Faturamento SP3'!$D$2:$D$692,'Infos Relatório'!$B$485,'Faturamento SP3'!$E$2:$E$692,'Infos Relatório'!$B498,'Faturamento SP3'!$Z$2:$Z$692,'Infos Relatório'!AS$1)</f>
        <v>0</v>
      </c>
      <c r="AY498" s="23">
        <f>COUNTIFS('Faturamento SP3'!$D$2:$D$692,'Infos Relatório'!$B$485,'Faturamento SP3'!$E$2:$E$692,'Infos Relatório'!$B498,'Faturamento SP3'!$Z$2:$Z$692,'Infos Relatório'!AY$1)</f>
        <v>0</v>
      </c>
      <c r="AZ498" s="13">
        <f>SUMIFS('Faturamento SP3'!$G$2:$G$692,'Faturamento SP3'!$D$2:$D$692,'Infos Relatório'!$B$485,'Faturamento SP3'!$E$2:$E$692,'Infos Relatório'!$B498,'Faturamento SP3'!$Z$2:$Z$692,'Infos Relatório'!AY$1)</f>
        <v>0</v>
      </c>
      <c r="BA498" s="13">
        <f>SUMIFS('Faturamento SP3'!$J$2:$J$692,'Faturamento SP3'!$D$2:$D$692,'Infos Relatório'!$B$485,'Faturamento SP3'!$E$2:$E$692,'Infos Relatório'!$B498,'Faturamento SP3'!$Z$2:$Z$692,'Infos Relatório'!AY$1)</f>
        <v>0</v>
      </c>
      <c r="BB498" s="14">
        <f>SUMIFS('Faturamento SP3'!$O$2:$O$692,'Faturamento SP3'!$D$2:$D$692,'Infos Relatório'!$B$485,'Faturamento SP3'!$E$2:$E$692,'Infos Relatório'!$B498,'Faturamento SP3'!$Z$2:$Z$692,'Infos Relatório'!AY$1,'Faturamento SP3'!$T$2:$T$692,"Sim")+SUMIFS('Faturamento SP3'!$P$2:$P$692,'Faturamento SP3'!$D$2:$D$692,'Infos Relatório'!$B$485,'Faturamento SP3'!$E$2:$E$692,'Infos Relatório'!$B498,'Faturamento SP3'!$Z$2:$Z$692,'Infos Relatório'!AY$1,'Faturamento SP3'!$T$2:$T$692,"Sim")</f>
        <v>0</v>
      </c>
      <c r="BC498" s="27" t="e">
        <f t="shared" si="201"/>
        <v>#DIV/0!</v>
      </c>
      <c r="BD498" s="24">
        <f>SUMIFS('Faturamento SP3'!$H$2:$H$692,'Faturamento SP3'!$D$2:$D$692,'Infos Relatório'!$B$485,'Faturamento SP3'!$E$2:$E$692,'Infos Relatório'!$B498,'Faturamento SP3'!$Z$2:$Z$692,'Infos Relatório'!AY$1)</f>
        <v>0</v>
      </c>
      <c r="BE498" s="23">
        <f>COUNTIFS('Faturamento SP3'!$D$2:$D$692,'Infos Relatório'!$B$485,'Faturamento SP3'!$E$2:$E$692,'Infos Relatório'!$B498,'Faturamento SP3'!$Z$2:$Z$692,'Infos Relatório'!BE$1)</f>
        <v>0</v>
      </c>
      <c r="BF498" s="13">
        <f>SUMIFS('Faturamento SP3'!$G$2:$G$692,'Faturamento SP3'!$D$2:$D$692,'Infos Relatório'!$B$485,'Faturamento SP3'!$E$2:$E$692,'Infos Relatório'!$B498,'Faturamento SP3'!$Z$2:$Z$692,'Infos Relatório'!BE$1)</f>
        <v>0</v>
      </c>
      <c r="BG498" s="13">
        <f>SUMIFS('Faturamento SP3'!$J$2:$J$692,'Faturamento SP3'!$D$2:$D$692,'Infos Relatório'!$B$485,'Faturamento SP3'!$E$2:$E$692,'Infos Relatório'!$B498,'Faturamento SP3'!$Z$2:$Z$692,'Infos Relatório'!BE$1)</f>
        <v>0</v>
      </c>
      <c r="BH498" s="14">
        <f>SUMIFS('Faturamento SP3'!$O$2:$O$692,'Faturamento SP3'!$D$2:$D$692,'Infos Relatório'!$B$485,'Faturamento SP3'!$E$2:$E$692,'Infos Relatório'!$B498,'Faturamento SP3'!$Z$2:$Z$692,'Infos Relatório'!BE$1,'Faturamento SP3'!$T$2:$T$692,"Sim")+SUMIFS('Faturamento SP3'!$P$2:$P$692,'Faturamento SP3'!$D$2:$D$692,'Infos Relatório'!$B$485,'Faturamento SP3'!$E$2:$E$692,'Infos Relatório'!$B498,'Faturamento SP3'!$Z$2:$Z$692,'Infos Relatório'!BE$1,'Faturamento SP3'!$T$2:$T$692,"Sim")</f>
        <v>0</v>
      </c>
      <c r="BI498" s="27" t="e">
        <f t="shared" si="202"/>
        <v>#DIV/0!</v>
      </c>
      <c r="BJ498" s="24">
        <f>SUMIFS('Faturamento SP3'!$H$2:$H$692,'Faturamento SP3'!$D$2:$D$692,'Infos Relatório'!$B$485,'Faturamento SP3'!$E$2:$E$692,'Infos Relatório'!$B498,'Faturamento SP3'!$Z$2:$Z$692,'Infos Relatório'!BE$1)</f>
        <v>0</v>
      </c>
      <c r="BK498" s="23">
        <f>COUNTIFS('Faturamento SP3'!$D$2:$D$692,'Infos Relatório'!$B$485,'Faturamento SP3'!$E$2:$E$692,'Infos Relatório'!$B498,'Faturamento SP3'!$Z$2:$Z$692,'Infos Relatório'!BK$1)</f>
        <v>0</v>
      </c>
      <c r="BL498" s="13">
        <f>SUMIFS('Faturamento SP3'!$G$2:$G$692,'Faturamento SP3'!$D$2:$D$692,'Infos Relatório'!$B$485,'Faturamento SP3'!$E$2:$E$692,'Infos Relatório'!$B498,'Faturamento SP3'!$Z$2:$Z$692,'Infos Relatório'!BK$1)</f>
        <v>0</v>
      </c>
      <c r="BM498" s="13">
        <f>SUMIFS('Faturamento SP3'!$J$2:$J$692,'Faturamento SP3'!$D$2:$D$692,'Infos Relatório'!$B$485,'Faturamento SP3'!$E$2:$E$692,'Infos Relatório'!$B498,'Faturamento SP3'!$Z$2:$Z$692,'Infos Relatório'!BK$1)</f>
        <v>0</v>
      </c>
      <c r="BN498" s="14">
        <f>SUMIFS('Faturamento SP3'!$O$2:$O$692,'Faturamento SP3'!$D$2:$D$692,'Infos Relatório'!$B$485,'Faturamento SP3'!$E$2:$E$692,'Infos Relatório'!$B498,'Faturamento SP3'!$Z$2:$Z$692,'Infos Relatório'!BK$1,'Faturamento SP3'!$T$2:$T$692,"Sim")+SUMIFS('Faturamento SP3'!$P$2:$P$692,'Faturamento SP3'!$D$2:$D$692,'Infos Relatório'!$B$485,'Faturamento SP3'!$E$2:$E$692,'Infos Relatório'!$B498,'Faturamento SP3'!$Z$2:$Z$692,'Infos Relatório'!BK$1,'Faturamento SP3'!$T$2:$T$692,"Sim")</f>
        <v>0</v>
      </c>
      <c r="BO498" s="27" t="e">
        <f t="shared" si="203"/>
        <v>#DIV/0!</v>
      </c>
      <c r="BP498" s="24">
        <f>SUMIFS('Faturamento SP3'!$H$2:$H$692,'Faturamento SP3'!$D$2:$D$692,'Infos Relatório'!$B$485,'Faturamento SP3'!$E$2:$E$692,'Infos Relatório'!$B498,'Faturamento SP3'!$Z$2:$Z$692,'Infos Relatório'!BK$1)</f>
        <v>0</v>
      </c>
      <c r="BQ498" s="23">
        <f>COUNTIFS('Faturamento SP3'!$D$2:$D$692,'Infos Relatório'!$B$485,'Faturamento SP3'!$E$2:$E$692,'Infos Relatório'!$B498,'Faturamento SP3'!$Z$2:$Z$692,'Infos Relatório'!BQ$1)</f>
        <v>0</v>
      </c>
      <c r="BR498" s="13">
        <f>SUMIFS('Faturamento SP3'!$G$2:$G$692,'Faturamento SP3'!$D$2:$D$692,'Infos Relatório'!$B$485,'Faturamento SP3'!$E$2:$E$692,'Infos Relatório'!$B498,'Faturamento SP3'!$Z$2:$Z$692,'Infos Relatório'!BQ$1)</f>
        <v>0</v>
      </c>
      <c r="BS498" s="13">
        <f>SUMIFS('Faturamento SP3'!$J$2:$J$692,'Faturamento SP3'!$D$2:$D$692,'Infos Relatório'!$B$485,'Faturamento SP3'!$E$2:$E$692,'Infos Relatório'!$B498,'Faturamento SP3'!$Z$2:$Z$692,'Infos Relatório'!BQ$1)</f>
        <v>0</v>
      </c>
      <c r="BT498" s="14">
        <f>SUMIFS('Faturamento SP3'!$O$2:$O$692,'Faturamento SP3'!$D$2:$D$692,'Infos Relatório'!$B$485,'Faturamento SP3'!$E$2:$E$692,'Infos Relatório'!$B498,'Faturamento SP3'!$Z$2:$Z$692,'Infos Relatório'!BQ$1,'Faturamento SP3'!$T$2:$T$692,"Sim")+SUMIFS('Faturamento SP3'!$P$2:$P$692,'Faturamento SP3'!$D$2:$D$692,'Infos Relatório'!$B$485,'Faturamento SP3'!$E$2:$E$692,'Infos Relatório'!$B498,'Faturamento SP3'!$Z$2:$Z$692,'Infos Relatório'!BQ$1,'Faturamento SP3'!$T$2:$T$692,"Sim")</f>
        <v>0</v>
      </c>
      <c r="BU498" s="27" t="e">
        <f t="shared" si="204"/>
        <v>#DIV/0!</v>
      </c>
      <c r="BV498" s="24">
        <f>SUMIFS('Faturamento SP3'!$H$2:$H$692,'Faturamento SP3'!$D$2:$D$692,'Infos Relatório'!$B$485,'Faturamento SP3'!$E$2:$E$692,'Infos Relatório'!$B498,'Faturamento SP3'!$Z$2:$Z$692,'Infos Relatório'!BQ$1)</f>
        <v>0</v>
      </c>
    </row>
    <row r="499" spans="2:74">
      <c r="B499" s="17" t="s">
        <v>20</v>
      </c>
      <c r="C499" s="23">
        <f>COUNTIFS('Faturamento SP3'!$D$2:$D$692,'Infos Relatório'!$B$485,'Faturamento SP3'!$E$2:$E$692,'Infos Relatório'!$B499,'Faturamento SP3'!$Z$2:$Z$692,'Infos Relatório'!C$1)</f>
        <v>0</v>
      </c>
      <c r="D499" s="13">
        <f>SUMIFS('Faturamento SP3'!$G$2:$G$692,'Faturamento SP3'!$D$2:$D$692,'Infos Relatório'!$B$485,'Faturamento SP3'!$E$2:$E$692,'Infos Relatório'!$B499,'Faturamento SP3'!$Z$2:$Z$692,'Infos Relatório'!C$1)</f>
        <v>0</v>
      </c>
      <c r="E499" s="13">
        <f>SUMIFS('Faturamento SP3'!$J$2:$J$692,'Faturamento SP3'!$D$2:$D$692,'Infos Relatório'!$B$485,'Faturamento SP3'!$E$2:$E$692,'Infos Relatório'!$B499,'Faturamento SP3'!$Z$2:$Z$692,'Infos Relatório'!C$1)</f>
        <v>0</v>
      </c>
      <c r="F499" s="14">
        <f>SUMIFS('Faturamento SP3'!$O$2:$O$692,'Faturamento SP3'!$D$2:$D$692,'Infos Relatório'!$B$485,'Faturamento SP3'!$E$2:$E$692,'Infos Relatório'!$B499,'Faturamento SP3'!$Z$2:$Z$692,'Infos Relatório'!C$1,'Faturamento SP3'!$T$2:$T$692,"Sim")+SUMIFS('Faturamento SP3'!$P$2:$P$692,'Faturamento SP3'!$D$2:$D$692,'Infos Relatório'!$B$485,'Faturamento SP3'!$E$2:$E$692,'Infos Relatório'!$B499,'Faturamento SP3'!$Z$2:$Z$692,'Infos Relatório'!C$1,'Faturamento SP3'!$T$2:$T$692,"Sim")</f>
        <v>0</v>
      </c>
      <c r="G499" s="27" t="e">
        <f t="shared" si="193"/>
        <v>#DIV/0!</v>
      </c>
      <c r="H499" s="24">
        <f>SUMIFS('Faturamento SP3'!$H$2:$H$692,'Faturamento SP3'!$D$2:$D$692,'Infos Relatório'!$B$485,'Faturamento SP3'!$E$2:$E$692,'Infos Relatório'!$B499,'Faturamento SP3'!$Z$2:$Z$692,'Infos Relatório'!C$1)</f>
        <v>0</v>
      </c>
      <c r="I499" s="23">
        <f>COUNTIFS('Faturamento SP3'!$D$2:$D$692,'Infos Relatório'!$B$485,'Faturamento SP3'!$E$2:$E$692,'Infos Relatório'!$B499,'Faturamento SP3'!$Z$2:$Z$692,'Infos Relatório'!I$1)</f>
        <v>0</v>
      </c>
      <c r="J499" s="13">
        <f>SUMIFS('Faturamento SP3'!$G$2:$G$692,'Faturamento SP3'!$D$2:$D$692,'Infos Relatório'!$B$485,'Faturamento SP3'!$E$2:$E$692,'Infos Relatório'!$B499,'Faturamento SP3'!$Z$2:$Z$692,'Infos Relatório'!I$1)</f>
        <v>0</v>
      </c>
      <c r="K499" s="13">
        <f>SUMIFS('Faturamento SP3'!$J$2:$J$692,'Faturamento SP3'!$D$2:$D$692,'Infos Relatório'!$B$485,'Faturamento SP3'!$E$2:$E$692,'Infos Relatório'!$B499,'Faturamento SP3'!$Z$2:$Z$692,'Infos Relatório'!I$1)</f>
        <v>0</v>
      </c>
      <c r="L499" s="14">
        <f>SUMIFS('Faturamento SP3'!$O$2:$O$692,'Faturamento SP3'!$D$2:$D$692,'Infos Relatório'!$B$485,'Faturamento SP3'!$E$2:$E$692,'Infos Relatório'!$B499,'Faturamento SP3'!$Z$2:$Z$692,'Infos Relatório'!I$1,'Faturamento SP3'!$T$2:$T$692,"Sim")+SUMIFS('Faturamento SP3'!$P$2:$P$692,'Faturamento SP3'!$D$2:$D$692,'Infos Relatório'!$B$485,'Faturamento SP3'!$E$2:$E$692,'Infos Relatório'!$B499,'Faturamento SP3'!$Z$2:$Z$692,'Infos Relatório'!I$1,'Faturamento SP3'!$T$2:$T$692,"Sim")</f>
        <v>0</v>
      </c>
      <c r="M499" s="27" t="e">
        <f t="shared" si="194"/>
        <v>#DIV/0!</v>
      </c>
      <c r="N499" s="24">
        <f>SUMIFS('Faturamento SP3'!$H$2:$H$692,'Faturamento SP3'!$D$2:$D$692,'Infos Relatório'!$B$485,'Faturamento SP3'!$E$2:$E$692,'Infos Relatório'!$B499,'Faturamento SP3'!$Z$2:$Z$692,'Infos Relatório'!I$1)</f>
        <v>0</v>
      </c>
      <c r="O499" s="23">
        <f>COUNTIFS('Faturamento SP3'!$D$2:$D$692,'Infos Relatório'!$B$485,'Faturamento SP3'!$E$2:$E$692,'Infos Relatório'!$B499,'Faturamento SP3'!$Z$2:$Z$692,'Infos Relatório'!O$1)</f>
        <v>0</v>
      </c>
      <c r="P499" s="13">
        <f>SUMIFS('Faturamento SP3'!$G$2:$G$692,'Faturamento SP3'!$D$2:$D$692,'Infos Relatório'!$B$485,'Faturamento SP3'!$E$2:$E$692,'Infos Relatório'!$B499,'Faturamento SP3'!$Z$2:$Z$692,'Infos Relatório'!O$1)</f>
        <v>0</v>
      </c>
      <c r="Q499" s="13">
        <f>SUMIFS('Faturamento SP3'!$J$2:$J$692,'Faturamento SP3'!$D$2:$D$692,'Infos Relatório'!$B$485,'Faturamento SP3'!$E$2:$E$692,'Infos Relatório'!$B499,'Faturamento SP3'!$Z$2:$Z$692,'Infos Relatório'!O$1)</f>
        <v>0</v>
      </c>
      <c r="R499" s="14">
        <f>SUMIFS('Faturamento SP3'!$O$2:$O$692,'Faturamento SP3'!$D$2:$D$692,'Infos Relatório'!$B$485,'Faturamento SP3'!$E$2:$E$692,'Infos Relatório'!$B499,'Faturamento SP3'!$Z$2:$Z$692,'Infos Relatório'!O$1,'Faturamento SP3'!$T$2:$T$692,"Sim")+SUMIFS('Faturamento SP3'!$P$2:$P$692,'Faturamento SP3'!$D$2:$D$692,'Infos Relatório'!$B$485,'Faturamento SP3'!$E$2:$E$692,'Infos Relatório'!$B499,'Faturamento SP3'!$Z$2:$Z$692,'Infos Relatório'!O$1,'Faturamento SP3'!$T$2:$T$692,"Sim")</f>
        <v>0</v>
      </c>
      <c r="S499" s="27" t="e">
        <f t="shared" si="195"/>
        <v>#DIV/0!</v>
      </c>
      <c r="T499" s="24">
        <f>SUMIFS('Faturamento SP3'!$H$2:$H$692,'Faturamento SP3'!$D$2:$D$692,'Infos Relatório'!$B$485,'Faturamento SP3'!$E$2:$E$692,'Infos Relatório'!$B499,'Faturamento SP3'!$Z$2:$Z$692,'Infos Relatório'!O$1)</f>
        <v>0</v>
      </c>
      <c r="U499" s="23">
        <f>COUNTIFS('Faturamento SP3'!$D$2:$D$692,'Infos Relatório'!$B$485,'Faturamento SP3'!$E$2:$E$692,'Infos Relatório'!$B499,'Faturamento SP3'!$Z$2:$Z$692,'Infos Relatório'!U$1)</f>
        <v>0</v>
      </c>
      <c r="V499" s="13">
        <f>SUMIFS('Faturamento SP3'!$G$2:$G$692,'Faturamento SP3'!$D$2:$D$692,'Infos Relatório'!$B$485,'Faturamento SP3'!$E$2:$E$692,'Infos Relatório'!$B499,'Faturamento SP3'!$Z$2:$Z$692,'Infos Relatório'!U$1)</f>
        <v>0</v>
      </c>
      <c r="W499" s="13">
        <f>SUMIFS('Faturamento SP3'!$J$2:$J$692,'Faturamento SP3'!$D$2:$D$692,'Infos Relatório'!$B$485,'Faturamento SP3'!$E$2:$E$692,'Infos Relatório'!$B499,'Faturamento SP3'!$Z$2:$Z$692,'Infos Relatório'!U$1)</f>
        <v>0</v>
      </c>
      <c r="X499" s="14">
        <f>SUMIFS('Faturamento SP3'!$O$2:$O$692,'Faturamento SP3'!$D$2:$D$692,'Infos Relatório'!$B$485,'Faturamento SP3'!$E$2:$E$692,'Infos Relatório'!$B499,'Faturamento SP3'!$Z$2:$Z$692,'Infos Relatório'!U$1,'Faturamento SP3'!$T$2:$T$692,"Sim")+SUMIFS('Faturamento SP3'!$P$2:$P$692,'Faturamento SP3'!$D$2:$D$692,'Infos Relatório'!$B$485,'Faturamento SP3'!$E$2:$E$692,'Infos Relatório'!$B499,'Faturamento SP3'!$Z$2:$Z$692,'Infos Relatório'!U$1,'Faturamento SP3'!$T$2:$T$692,"Sim")</f>
        <v>0</v>
      </c>
      <c r="Y499" s="27" t="e">
        <f t="shared" si="196"/>
        <v>#DIV/0!</v>
      </c>
      <c r="Z499" s="24">
        <f>SUMIFS('Faturamento SP3'!$H$2:$H$692,'Faturamento SP3'!$D$2:$D$692,'Infos Relatório'!$B$485,'Faturamento SP3'!$E$2:$E$692,'Infos Relatório'!$B499,'Faturamento SP3'!$Z$2:$Z$692,'Infos Relatório'!U$1)</f>
        <v>0</v>
      </c>
      <c r="AA499" s="23">
        <f>COUNTIFS('Faturamento SP3'!$D$2:$D$692,'Infos Relatório'!$B$485,'Faturamento SP3'!$E$2:$E$692,'Infos Relatório'!$B499,'Faturamento SP3'!$Z$2:$Z$692,'Infos Relatório'!AA$1)</f>
        <v>0</v>
      </c>
      <c r="AB499" s="13">
        <f>SUMIFS('Faturamento SP3'!$G$2:$G$692,'Faturamento SP3'!$D$2:$D$692,'Infos Relatório'!$B$485,'Faturamento SP3'!$E$2:$E$692,'Infos Relatório'!$B499,'Faturamento SP3'!$Z$2:$Z$692,'Infos Relatório'!AA$1)</f>
        <v>0</v>
      </c>
      <c r="AC499" s="13">
        <f>SUMIFS('Faturamento SP3'!$J$2:$J$692,'Faturamento SP3'!$D$2:$D$692,'Infos Relatório'!$B$485,'Faturamento SP3'!$E$2:$E$692,'Infos Relatório'!$B499,'Faturamento SP3'!$Z$2:$Z$692,'Infos Relatório'!AA$1)</f>
        <v>0</v>
      </c>
      <c r="AD499" s="14">
        <f>SUMIFS('Faturamento SP3'!$O$2:$O$692,'Faturamento SP3'!$D$2:$D$692,'Infos Relatório'!$B$485,'Faturamento SP3'!$E$2:$E$692,'Infos Relatório'!$B499,'Faturamento SP3'!$Z$2:$Z$692,'Infos Relatório'!AA$1,'Faturamento SP3'!$T$2:$T$692,"Sim")+SUMIFS('Faturamento SP3'!$P$2:$P$692,'Faturamento SP3'!$D$2:$D$692,'Infos Relatório'!$B$485,'Faturamento SP3'!$E$2:$E$692,'Infos Relatório'!$B499,'Faturamento SP3'!$Z$2:$Z$692,'Infos Relatório'!AA$1,'Faturamento SP3'!$T$2:$T$692,"Sim")</f>
        <v>0</v>
      </c>
      <c r="AE499" s="27" t="e">
        <f t="shared" si="197"/>
        <v>#DIV/0!</v>
      </c>
      <c r="AF499" s="24">
        <f>SUMIFS('Faturamento SP3'!$H$2:$H$692,'Faturamento SP3'!$D$2:$D$692,'Infos Relatório'!$B$485,'Faturamento SP3'!$E$2:$E$692,'Infos Relatório'!$B499,'Faturamento SP3'!$Z$2:$Z$692,'Infos Relatório'!AA$1)</f>
        <v>0</v>
      </c>
      <c r="AG499" s="23">
        <f>COUNTIFS('Faturamento SP3'!$D$2:$D$692,'Infos Relatório'!$B$485,'Faturamento SP3'!$E$2:$E$692,'Infos Relatório'!$B499,'Faturamento SP3'!$Z$2:$Z$692,'Infos Relatório'!AG$1)</f>
        <v>0</v>
      </c>
      <c r="AH499" s="13">
        <f>SUMIFS('Faturamento SP3'!$G$2:$G$692,'Faturamento SP3'!$D$2:$D$692,'Infos Relatório'!$B$485,'Faturamento SP3'!$E$2:$E$692,'Infos Relatório'!$B499,'Faturamento SP3'!$Z$2:$Z$692,'Infos Relatório'!AG$1)</f>
        <v>0</v>
      </c>
      <c r="AI499" s="13">
        <f>SUMIFS('Faturamento SP3'!$J$2:$J$692,'Faturamento SP3'!$D$2:$D$692,'Infos Relatório'!$B$485,'Faturamento SP3'!$E$2:$E$692,'Infos Relatório'!$B499,'Faturamento SP3'!$Z$2:$Z$692,'Infos Relatório'!AG$1)</f>
        <v>0</v>
      </c>
      <c r="AJ499" s="14">
        <f>SUMIFS('Faturamento SP3'!$O$2:$O$692,'Faturamento SP3'!$D$2:$D$692,'Infos Relatório'!$B$485,'Faturamento SP3'!$E$2:$E$692,'Infos Relatório'!$B499,'Faturamento SP3'!$Z$2:$Z$692,'Infos Relatório'!AG$1,'Faturamento SP3'!$T$2:$T$692,"Sim")+SUMIFS('Faturamento SP3'!$P$2:$P$692,'Faturamento SP3'!$D$2:$D$692,'Infos Relatório'!$B$485,'Faturamento SP3'!$E$2:$E$692,'Infos Relatório'!$B499,'Faturamento SP3'!$Z$2:$Z$692,'Infos Relatório'!AG$1,'Faturamento SP3'!$T$2:$T$692,"Sim")</f>
        <v>0</v>
      </c>
      <c r="AK499" s="27" t="e">
        <f t="shared" si="198"/>
        <v>#DIV/0!</v>
      </c>
      <c r="AL499" s="24">
        <f>SUMIFS('Faturamento SP3'!$H$2:$H$692,'Faturamento SP3'!$D$2:$D$692,'Infos Relatório'!$B$485,'Faturamento SP3'!$E$2:$E$692,'Infos Relatório'!$B499,'Faturamento SP3'!$Z$2:$Z$692,'Infos Relatório'!AG$1)</f>
        <v>0</v>
      </c>
      <c r="AM499" s="23">
        <f>COUNTIFS('Faturamento SP3'!$D$2:$D$692,'Infos Relatório'!$B$485,'Faturamento SP3'!$E$2:$E$692,'Infos Relatório'!$B499,'Faturamento SP3'!$Z$2:$Z$692,'Infos Relatório'!AM$1)</f>
        <v>0</v>
      </c>
      <c r="AN499" s="13">
        <f>SUMIFS('Faturamento SP3'!$G$2:$G$692,'Faturamento SP3'!$D$2:$D$692,'Infos Relatório'!$B$485,'Faturamento SP3'!$E$2:$E$692,'Infos Relatório'!$B499,'Faturamento SP3'!$Z$2:$Z$692,'Infos Relatório'!AM$1)</f>
        <v>0</v>
      </c>
      <c r="AO499" s="13">
        <f>SUMIFS('Faturamento SP3'!$J$2:$J$692,'Faturamento SP3'!$D$2:$D$692,'Infos Relatório'!$B$485,'Faturamento SP3'!$E$2:$E$692,'Infos Relatório'!$B499,'Faturamento SP3'!$Z$2:$Z$692,'Infos Relatório'!AM$1)</f>
        <v>0</v>
      </c>
      <c r="AP499" s="14">
        <f>SUMIFS('Faturamento SP3'!$O$2:$O$692,'Faturamento SP3'!$D$2:$D$692,'Infos Relatório'!$B$485,'Faturamento SP3'!$E$2:$E$692,'Infos Relatório'!$B499,'Faturamento SP3'!$Z$2:$Z$692,'Infos Relatório'!AM$1,'Faturamento SP3'!$T$2:$T$692,"Sim")+SUMIFS('Faturamento SP3'!$P$2:$P$692,'Faturamento SP3'!$D$2:$D$692,'Infos Relatório'!$B$485,'Faturamento SP3'!$E$2:$E$692,'Infos Relatório'!$B499,'Faturamento SP3'!$Z$2:$Z$692,'Infos Relatório'!AM$1,'Faturamento SP3'!$T$2:$T$692,"Sim")</f>
        <v>0</v>
      </c>
      <c r="AQ499" s="27" t="e">
        <f t="shared" si="199"/>
        <v>#DIV/0!</v>
      </c>
      <c r="AR499" s="24">
        <f>SUMIFS('Faturamento SP3'!$H$2:$H$692,'Faturamento SP3'!$D$2:$D$692,'Infos Relatório'!$B$485,'Faturamento SP3'!$E$2:$E$692,'Infos Relatório'!$B499,'Faturamento SP3'!$Z$2:$Z$692,'Infos Relatório'!AM$1)</f>
        <v>0</v>
      </c>
      <c r="AS499" s="23">
        <f>COUNTIFS('Faturamento SP3'!$D$2:$D$692,'Infos Relatório'!$B$485,'Faturamento SP3'!$E$2:$E$692,'Infos Relatório'!$B499,'Faturamento SP3'!$Z$2:$Z$692,'Infos Relatório'!AS$1)</f>
        <v>0</v>
      </c>
      <c r="AT499" s="13">
        <f>SUMIFS('Faturamento SP3'!$G$2:$G$692,'Faturamento SP3'!$D$2:$D$692,'Infos Relatório'!$B$485,'Faturamento SP3'!$E$2:$E$692,'Infos Relatório'!$B499,'Faturamento SP3'!$Z$2:$Z$692,'Infos Relatório'!AS$1)</f>
        <v>0</v>
      </c>
      <c r="AU499" s="13">
        <f>SUMIFS('Faturamento SP3'!$J$2:$J$692,'Faturamento SP3'!$D$2:$D$692,'Infos Relatório'!$B$485,'Faturamento SP3'!$E$2:$E$692,'Infos Relatório'!$B499,'Faturamento SP3'!$Z$2:$Z$692,'Infos Relatório'!AS$1)</f>
        <v>0</v>
      </c>
      <c r="AV499" s="14">
        <f>SUMIFS('Faturamento SP3'!$O$2:$O$692,'Faturamento SP3'!$D$2:$D$692,'Infos Relatório'!$B$485,'Faturamento SP3'!$E$2:$E$692,'Infos Relatório'!$B499,'Faturamento SP3'!$Z$2:$Z$692,'Infos Relatório'!AS$1,'Faturamento SP3'!$T$2:$T$692,"Sim")+SUMIFS('Faturamento SP3'!$P$2:$P$692,'Faturamento SP3'!$D$2:$D$692,'Infos Relatório'!$B$485,'Faturamento SP3'!$E$2:$E$692,'Infos Relatório'!$B499,'Faturamento SP3'!$Z$2:$Z$692,'Infos Relatório'!AS$1,'Faturamento SP3'!$T$2:$T$692,"Sim")</f>
        <v>0</v>
      </c>
      <c r="AW499" s="27" t="e">
        <f t="shared" si="200"/>
        <v>#DIV/0!</v>
      </c>
      <c r="AX499" s="24">
        <f>SUMIFS('Faturamento SP3'!$H$2:$H$692,'Faturamento SP3'!$D$2:$D$692,'Infos Relatório'!$B$485,'Faturamento SP3'!$E$2:$E$692,'Infos Relatório'!$B499,'Faturamento SP3'!$Z$2:$Z$692,'Infos Relatório'!AS$1)</f>
        <v>0</v>
      </c>
      <c r="AY499" s="23">
        <f>COUNTIFS('Faturamento SP3'!$D$2:$D$692,'Infos Relatório'!$B$485,'Faturamento SP3'!$E$2:$E$692,'Infos Relatório'!$B499,'Faturamento SP3'!$Z$2:$Z$692,'Infos Relatório'!AY$1)</f>
        <v>0</v>
      </c>
      <c r="AZ499" s="13">
        <f>SUMIFS('Faturamento SP3'!$G$2:$G$692,'Faturamento SP3'!$D$2:$D$692,'Infos Relatório'!$B$485,'Faturamento SP3'!$E$2:$E$692,'Infos Relatório'!$B499,'Faturamento SP3'!$Z$2:$Z$692,'Infos Relatório'!AY$1)</f>
        <v>0</v>
      </c>
      <c r="BA499" s="13">
        <f>SUMIFS('Faturamento SP3'!$J$2:$J$692,'Faturamento SP3'!$D$2:$D$692,'Infos Relatório'!$B$485,'Faturamento SP3'!$E$2:$E$692,'Infos Relatório'!$B499,'Faturamento SP3'!$Z$2:$Z$692,'Infos Relatório'!AY$1)</f>
        <v>0</v>
      </c>
      <c r="BB499" s="14">
        <f>SUMIFS('Faturamento SP3'!$O$2:$O$692,'Faturamento SP3'!$D$2:$D$692,'Infos Relatório'!$B$485,'Faturamento SP3'!$E$2:$E$692,'Infos Relatório'!$B499,'Faturamento SP3'!$Z$2:$Z$692,'Infos Relatório'!AY$1,'Faturamento SP3'!$T$2:$T$692,"Sim")+SUMIFS('Faturamento SP3'!$P$2:$P$692,'Faturamento SP3'!$D$2:$D$692,'Infos Relatório'!$B$485,'Faturamento SP3'!$E$2:$E$692,'Infos Relatório'!$B499,'Faturamento SP3'!$Z$2:$Z$692,'Infos Relatório'!AY$1,'Faturamento SP3'!$T$2:$T$692,"Sim")</f>
        <v>0</v>
      </c>
      <c r="BC499" s="27" t="e">
        <f t="shared" si="201"/>
        <v>#DIV/0!</v>
      </c>
      <c r="BD499" s="24">
        <f>SUMIFS('Faturamento SP3'!$H$2:$H$692,'Faturamento SP3'!$D$2:$D$692,'Infos Relatório'!$B$485,'Faturamento SP3'!$E$2:$E$692,'Infos Relatório'!$B499,'Faturamento SP3'!$Z$2:$Z$692,'Infos Relatório'!AY$1)</f>
        <v>0</v>
      </c>
      <c r="BE499" s="23">
        <f>COUNTIFS('Faturamento SP3'!$D$2:$D$692,'Infos Relatório'!$B$485,'Faturamento SP3'!$E$2:$E$692,'Infos Relatório'!$B499,'Faturamento SP3'!$Z$2:$Z$692,'Infos Relatório'!BE$1)</f>
        <v>0</v>
      </c>
      <c r="BF499" s="13">
        <f>SUMIFS('Faturamento SP3'!$G$2:$G$692,'Faturamento SP3'!$D$2:$D$692,'Infos Relatório'!$B$485,'Faturamento SP3'!$E$2:$E$692,'Infos Relatório'!$B499,'Faturamento SP3'!$Z$2:$Z$692,'Infos Relatório'!BE$1)</f>
        <v>0</v>
      </c>
      <c r="BG499" s="13">
        <f>SUMIFS('Faturamento SP3'!$J$2:$J$692,'Faturamento SP3'!$D$2:$D$692,'Infos Relatório'!$B$485,'Faturamento SP3'!$E$2:$E$692,'Infos Relatório'!$B499,'Faturamento SP3'!$Z$2:$Z$692,'Infos Relatório'!BE$1)</f>
        <v>0</v>
      </c>
      <c r="BH499" s="14">
        <f>SUMIFS('Faturamento SP3'!$O$2:$O$692,'Faturamento SP3'!$D$2:$D$692,'Infos Relatório'!$B$485,'Faturamento SP3'!$E$2:$E$692,'Infos Relatório'!$B499,'Faturamento SP3'!$Z$2:$Z$692,'Infos Relatório'!BE$1,'Faturamento SP3'!$T$2:$T$692,"Sim")+SUMIFS('Faturamento SP3'!$P$2:$P$692,'Faturamento SP3'!$D$2:$D$692,'Infos Relatório'!$B$485,'Faturamento SP3'!$E$2:$E$692,'Infos Relatório'!$B499,'Faturamento SP3'!$Z$2:$Z$692,'Infos Relatório'!BE$1,'Faturamento SP3'!$T$2:$T$692,"Sim")</f>
        <v>0</v>
      </c>
      <c r="BI499" s="27" t="e">
        <f t="shared" si="202"/>
        <v>#DIV/0!</v>
      </c>
      <c r="BJ499" s="24">
        <f>SUMIFS('Faturamento SP3'!$H$2:$H$692,'Faturamento SP3'!$D$2:$D$692,'Infos Relatório'!$B$485,'Faturamento SP3'!$E$2:$E$692,'Infos Relatório'!$B499,'Faturamento SP3'!$Z$2:$Z$692,'Infos Relatório'!BE$1)</f>
        <v>0</v>
      </c>
      <c r="BK499" s="23">
        <f>COUNTIFS('Faturamento SP3'!$D$2:$D$692,'Infos Relatório'!$B$485,'Faturamento SP3'!$E$2:$E$692,'Infos Relatório'!$B499,'Faturamento SP3'!$Z$2:$Z$692,'Infos Relatório'!BK$1)</f>
        <v>0</v>
      </c>
      <c r="BL499" s="13">
        <f>SUMIFS('Faturamento SP3'!$G$2:$G$692,'Faturamento SP3'!$D$2:$D$692,'Infos Relatório'!$B$485,'Faturamento SP3'!$E$2:$E$692,'Infos Relatório'!$B499,'Faturamento SP3'!$Z$2:$Z$692,'Infos Relatório'!BK$1)</f>
        <v>0</v>
      </c>
      <c r="BM499" s="13">
        <f>SUMIFS('Faturamento SP3'!$J$2:$J$692,'Faturamento SP3'!$D$2:$D$692,'Infos Relatório'!$B$485,'Faturamento SP3'!$E$2:$E$692,'Infos Relatório'!$B499,'Faturamento SP3'!$Z$2:$Z$692,'Infos Relatório'!BK$1)</f>
        <v>0</v>
      </c>
      <c r="BN499" s="14">
        <f>SUMIFS('Faturamento SP3'!$O$2:$O$692,'Faturamento SP3'!$D$2:$D$692,'Infos Relatório'!$B$485,'Faturamento SP3'!$E$2:$E$692,'Infos Relatório'!$B499,'Faturamento SP3'!$Z$2:$Z$692,'Infos Relatório'!BK$1,'Faturamento SP3'!$T$2:$T$692,"Sim")+SUMIFS('Faturamento SP3'!$P$2:$P$692,'Faturamento SP3'!$D$2:$D$692,'Infos Relatório'!$B$485,'Faturamento SP3'!$E$2:$E$692,'Infos Relatório'!$B499,'Faturamento SP3'!$Z$2:$Z$692,'Infos Relatório'!BK$1,'Faturamento SP3'!$T$2:$T$692,"Sim")</f>
        <v>0</v>
      </c>
      <c r="BO499" s="27" t="e">
        <f t="shared" si="203"/>
        <v>#DIV/0!</v>
      </c>
      <c r="BP499" s="24">
        <f>SUMIFS('Faturamento SP3'!$H$2:$H$692,'Faturamento SP3'!$D$2:$D$692,'Infos Relatório'!$B$485,'Faturamento SP3'!$E$2:$E$692,'Infos Relatório'!$B499,'Faturamento SP3'!$Z$2:$Z$692,'Infos Relatório'!BK$1)</f>
        <v>0</v>
      </c>
      <c r="BQ499" s="23">
        <f>COUNTIFS('Faturamento SP3'!$D$2:$D$692,'Infos Relatório'!$B$485,'Faturamento SP3'!$E$2:$E$692,'Infos Relatório'!$B499,'Faturamento SP3'!$Z$2:$Z$692,'Infos Relatório'!BQ$1)</f>
        <v>0</v>
      </c>
      <c r="BR499" s="13">
        <f>SUMIFS('Faturamento SP3'!$G$2:$G$692,'Faturamento SP3'!$D$2:$D$692,'Infos Relatório'!$B$485,'Faturamento SP3'!$E$2:$E$692,'Infos Relatório'!$B499,'Faturamento SP3'!$Z$2:$Z$692,'Infos Relatório'!BQ$1)</f>
        <v>0</v>
      </c>
      <c r="BS499" s="13">
        <f>SUMIFS('Faturamento SP3'!$J$2:$J$692,'Faturamento SP3'!$D$2:$D$692,'Infos Relatório'!$B$485,'Faturamento SP3'!$E$2:$E$692,'Infos Relatório'!$B499,'Faturamento SP3'!$Z$2:$Z$692,'Infos Relatório'!BQ$1)</f>
        <v>0</v>
      </c>
      <c r="BT499" s="14">
        <f>SUMIFS('Faturamento SP3'!$O$2:$O$692,'Faturamento SP3'!$D$2:$D$692,'Infos Relatório'!$B$485,'Faturamento SP3'!$E$2:$E$692,'Infos Relatório'!$B499,'Faturamento SP3'!$Z$2:$Z$692,'Infos Relatório'!BQ$1,'Faturamento SP3'!$T$2:$T$692,"Sim")+SUMIFS('Faturamento SP3'!$P$2:$P$692,'Faturamento SP3'!$D$2:$D$692,'Infos Relatório'!$B$485,'Faturamento SP3'!$E$2:$E$692,'Infos Relatório'!$B499,'Faturamento SP3'!$Z$2:$Z$692,'Infos Relatório'!BQ$1,'Faturamento SP3'!$T$2:$T$692,"Sim")</f>
        <v>0</v>
      </c>
      <c r="BU499" s="27" t="e">
        <f t="shared" si="204"/>
        <v>#DIV/0!</v>
      </c>
      <c r="BV499" s="24">
        <f>SUMIFS('Faturamento SP3'!$H$2:$H$692,'Faturamento SP3'!$D$2:$D$692,'Infos Relatório'!$B$485,'Faturamento SP3'!$E$2:$E$692,'Infos Relatório'!$B499,'Faturamento SP3'!$Z$2:$Z$692,'Infos Relatório'!BQ$1)</f>
        <v>0</v>
      </c>
    </row>
    <row r="500" spans="2:74">
      <c r="B500" s="17" t="s">
        <v>21</v>
      </c>
      <c r="C500" s="23">
        <f>COUNTIFS('Faturamento SP3'!$D$2:$D$692,'Infos Relatório'!$B$485,'Faturamento SP3'!$E$2:$E$692,'Infos Relatório'!$B500,'Faturamento SP3'!$Z$2:$Z$692,'Infos Relatório'!C$1)</f>
        <v>0</v>
      </c>
      <c r="D500" s="13">
        <f>SUMIFS('Faturamento SP3'!$G$2:$G$692,'Faturamento SP3'!$D$2:$D$692,'Infos Relatório'!$B$485,'Faturamento SP3'!$E$2:$E$692,'Infos Relatório'!$B500,'Faturamento SP3'!$Z$2:$Z$692,'Infos Relatório'!C$1)</f>
        <v>0</v>
      </c>
      <c r="E500" s="13">
        <f>SUMIFS('Faturamento SP3'!$J$2:$J$692,'Faturamento SP3'!$D$2:$D$692,'Infos Relatório'!$B$485,'Faturamento SP3'!$E$2:$E$692,'Infos Relatório'!$B500,'Faturamento SP3'!$Z$2:$Z$692,'Infos Relatório'!C$1)</f>
        <v>0</v>
      </c>
      <c r="F500" s="14">
        <f>SUMIFS('Faturamento SP3'!$O$2:$O$692,'Faturamento SP3'!$D$2:$D$692,'Infos Relatório'!$B$485,'Faturamento SP3'!$E$2:$E$692,'Infos Relatório'!$B500,'Faturamento SP3'!$Z$2:$Z$692,'Infos Relatório'!C$1,'Faturamento SP3'!$T$2:$T$692,"Sim")+SUMIFS('Faturamento SP3'!$P$2:$P$692,'Faturamento SP3'!$D$2:$D$692,'Infos Relatório'!$B$485,'Faturamento SP3'!$E$2:$E$692,'Infos Relatório'!$B500,'Faturamento SP3'!$Z$2:$Z$692,'Infos Relatório'!C$1,'Faturamento SP3'!$T$2:$T$692,"Sim")</f>
        <v>0</v>
      </c>
      <c r="G500" s="27" t="e">
        <f t="shared" si="193"/>
        <v>#DIV/0!</v>
      </c>
      <c r="H500" s="24">
        <f>SUMIFS('Faturamento SP3'!$H$2:$H$692,'Faturamento SP3'!$D$2:$D$692,'Infos Relatório'!$B$485,'Faturamento SP3'!$E$2:$E$692,'Infos Relatório'!$B500,'Faturamento SP3'!$Z$2:$Z$692,'Infos Relatório'!C$1)</f>
        <v>0</v>
      </c>
      <c r="I500" s="23">
        <f>COUNTIFS('Faturamento SP3'!$D$2:$D$692,'Infos Relatório'!$B$485,'Faturamento SP3'!$E$2:$E$692,'Infos Relatório'!$B500,'Faturamento SP3'!$Z$2:$Z$692,'Infos Relatório'!I$1)</f>
        <v>0</v>
      </c>
      <c r="J500" s="13">
        <f>SUMIFS('Faturamento SP3'!$G$2:$G$692,'Faturamento SP3'!$D$2:$D$692,'Infos Relatório'!$B$485,'Faturamento SP3'!$E$2:$E$692,'Infos Relatório'!$B500,'Faturamento SP3'!$Z$2:$Z$692,'Infos Relatório'!I$1)</f>
        <v>0</v>
      </c>
      <c r="K500" s="13">
        <f>SUMIFS('Faturamento SP3'!$J$2:$J$692,'Faturamento SP3'!$D$2:$D$692,'Infos Relatório'!$B$485,'Faturamento SP3'!$E$2:$E$692,'Infos Relatório'!$B500,'Faturamento SP3'!$Z$2:$Z$692,'Infos Relatório'!I$1)</f>
        <v>0</v>
      </c>
      <c r="L500" s="14">
        <f>SUMIFS('Faturamento SP3'!$O$2:$O$692,'Faturamento SP3'!$D$2:$D$692,'Infos Relatório'!$B$485,'Faturamento SP3'!$E$2:$E$692,'Infos Relatório'!$B500,'Faturamento SP3'!$Z$2:$Z$692,'Infos Relatório'!I$1,'Faturamento SP3'!$T$2:$T$692,"Sim")+SUMIFS('Faturamento SP3'!$P$2:$P$692,'Faturamento SP3'!$D$2:$D$692,'Infos Relatório'!$B$485,'Faturamento SP3'!$E$2:$E$692,'Infos Relatório'!$B500,'Faturamento SP3'!$Z$2:$Z$692,'Infos Relatório'!I$1,'Faturamento SP3'!$T$2:$T$692,"Sim")</f>
        <v>0</v>
      </c>
      <c r="M500" s="27" t="e">
        <f t="shared" si="194"/>
        <v>#DIV/0!</v>
      </c>
      <c r="N500" s="24">
        <f>SUMIFS('Faturamento SP3'!$H$2:$H$692,'Faturamento SP3'!$D$2:$D$692,'Infos Relatório'!$B$485,'Faturamento SP3'!$E$2:$E$692,'Infos Relatório'!$B500,'Faturamento SP3'!$Z$2:$Z$692,'Infos Relatório'!I$1)</f>
        <v>0</v>
      </c>
      <c r="O500" s="23">
        <f>COUNTIFS('Faturamento SP3'!$D$2:$D$692,'Infos Relatório'!$B$485,'Faturamento SP3'!$E$2:$E$692,'Infos Relatório'!$B500,'Faturamento SP3'!$Z$2:$Z$692,'Infos Relatório'!O$1)</f>
        <v>0</v>
      </c>
      <c r="P500" s="13">
        <f>SUMIFS('Faturamento SP3'!$G$2:$G$692,'Faturamento SP3'!$D$2:$D$692,'Infos Relatório'!$B$485,'Faturamento SP3'!$E$2:$E$692,'Infos Relatório'!$B500,'Faturamento SP3'!$Z$2:$Z$692,'Infos Relatório'!O$1)</f>
        <v>0</v>
      </c>
      <c r="Q500" s="13">
        <f>SUMIFS('Faturamento SP3'!$J$2:$J$692,'Faturamento SP3'!$D$2:$D$692,'Infos Relatório'!$B$485,'Faturamento SP3'!$E$2:$E$692,'Infos Relatório'!$B500,'Faturamento SP3'!$Z$2:$Z$692,'Infos Relatório'!O$1)</f>
        <v>0</v>
      </c>
      <c r="R500" s="14">
        <f>SUMIFS('Faturamento SP3'!$O$2:$O$692,'Faturamento SP3'!$D$2:$D$692,'Infos Relatório'!$B$485,'Faturamento SP3'!$E$2:$E$692,'Infos Relatório'!$B500,'Faturamento SP3'!$Z$2:$Z$692,'Infos Relatório'!O$1,'Faturamento SP3'!$T$2:$T$692,"Sim")+SUMIFS('Faturamento SP3'!$P$2:$P$692,'Faturamento SP3'!$D$2:$D$692,'Infos Relatório'!$B$485,'Faturamento SP3'!$E$2:$E$692,'Infos Relatório'!$B500,'Faturamento SP3'!$Z$2:$Z$692,'Infos Relatório'!O$1,'Faturamento SP3'!$T$2:$T$692,"Sim")</f>
        <v>0</v>
      </c>
      <c r="S500" s="27" t="e">
        <f t="shared" si="195"/>
        <v>#DIV/0!</v>
      </c>
      <c r="T500" s="24">
        <f>SUMIFS('Faturamento SP3'!$H$2:$H$692,'Faturamento SP3'!$D$2:$D$692,'Infos Relatório'!$B$485,'Faturamento SP3'!$E$2:$E$692,'Infos Relatório'!$B500,'Faturamento SP3'!$Z$2:$Z$692,'Infos Relatório'!O$1)</f>
        <v>0</v>
      </c>
      <c r="U500" s="23">
        <f>COUNTIFS('Faturamento SP3'!$D$2:$D$692,'Infos Relatório'!$B$485,'Faturamento SP3'!$E$2:$E$692,'Infos Relatório'!$B500,'Faturamento SP3'!$Z$2:$Z$692,'Infos Relatório'!U$1)</f>
        <v>0</v>
      </c>
      <c r="V500" s="13">
        <f>SUMIFS('Faturamento SP3'!$G$2:$G$692,'Faturamento SP3'!$D$2:$D$692,'Infos Relatório'!$B$485,'Faturamento SP3'!$E$2:$E$692,'Infos Relatório'!$B500,'Faturamento SP3'!$Z$2:$Z$692,'Infos Relatório'!U$1)</f>
        <v>0</v>
      </c>
      <c r="W500" s="13">
        <f>SUMIFS('Faturamento SP3'!$J$2:$J$692,'Faturamento SP3'!$D$2:$D$692,'Infos Relatório'!$B$485,'Faturamento SP3'!$E$2:$E$692,'Infos Relatório'!$B500,'Faturamento SP3'!$Z$2:$Z$692,'Infos Relatório'!U$1)</f>
        <v>0</v>
      </c>
      <c r="X500" s="14">
        <f>SUMIFS('Faturamento SP3'!$O$2:$O$692,'Faturamento SP3'!$D$2:$D$692,'Infos Relatório'!$B$485,'Faturamento SP3'!$E$2:$E$692,'Infos Relatório'!$B500,'Faturamento SP3'!$Z$2:$Z$692,'Infos Relatório'!U$1,'Faturamento SP3'!$T$2:$T$692,"Sim")+SUMIFS('Faturamento SP3'!$P$2:$P$692,'Faturamento SP3'!$D$2:$D$692,'Infos Relatório'!$B$485,'Faturamento SP3'!$E$2:$E$692,'Infos Relatório'!$B500,'Faturamento SP3'!$Z$2:$Z$692,'Infos Relatório'!U$1,'Faturamento SP3'!$T$2:$T$692,"Sim")</f>
        <v>0</v>
      </c>
      <c r="Y500" s="27" t="e">
        <f t="shared" si="196"/>
        <v>#DIV/0!</v>
      </c>
      <c r="Z500" s="24">
        <f>SUMIFS('Faturamento SP3'!$H$2:$H$692,'Faturamento SP3'!$D$2:$D$692,'Infos Relatório'!$B$485,'Faturamento SP3'!$E$2:$E$692,'Infos Relatório'!$B500,'Faturamento SP3'!$Z$2:$Z$692,'Infos Relatório'!U$1)</f>
        <v>0</v>
      </c>
      <c r="AA500" s="23">
        <f>COUNTIFS('Faturamento SP3'!$D$2:$D$692,'Infos Relatório'!$B$485,'Faturamento SP3'!$E$2:$E$692,'Infos Relatório'!$B500,'Faturamento SP3'!$Z$2:$Z$692,'Infos Relatório'!AA$1)</f>
        <v>0</v>
      </c>
      <c r="AB500" s="13">
        <f>SUMIFS('Faturamento SP3'!$G$2:$G$692,'Faturamento SP3'!$D$2:$D$692,'Infos Relatório'!$B$485,'Faturamento SP3'!$E$2:$E$692,'Infos Relatório'!$B500,'Faturamento SP3'!$Z$2:$Z$692,'Infos Relatório'!AA$1)</f>
        <v>0</v>
      </c>
      <c r="AC500" s="13">
        <f>SUMIFS('Faturamento SP3'!$J$2:$J$692,'Faturamento SP3'!$D$2:$D$692,'Infos Relatório'!$B$485,'Faturamento SP3'!$E$2:$E$692,'Infos Relatório'!$B500,'Faturamento SP3'!$Z$2:$Z$692,'Infos Relatório'!AA$1)</f>
        <v>0</v>
      </c>
      <c r="AD500" s="14">
        <f>SUMIFS('Faturamento SP3'!$O$2:$O$692,'Faturamento SP3'!$D$2:$D$692,'Infos Relatório'!$B$485,'Faturamento SP3'!$E$2:$E$692,'Infos Relatório'!$B500,'Faturamento SP3'!$Z$2:$Z$692,'Infos Relatório'!AA$1,'Faturamento SP3'!$T$2:$T$692,"Sim")+SUMIFS('Faturamento SP3'!$P$2:$P$692,'Faturamento SP3'!$D$2:$D$692,'Infos Relatório'!$B$485,'Faturamento SP3'!$E$2:$E$692,'Infos Relatório'!$B500,'Faturamento SP3'!$Z$2:$Z$692,'Infos Relatório'!AA$1,'Faturamento SP3'!$T$2:$T$692,"Sim")</f>
        <v>0</v>
      </c>
      <c r="AE500" s="27" t="e">
        <f t="shared" si="197"/>
        <v>#DIV/0!</v>
      </c>
      <c r="AF500" s="24">
        <f>SUMIFS('Faturamento SP3'!$H$2:$H$692,'Faturamento SP3'!$D$2:$D$692,'Infos Relatório'!$B$485,'Faturamento SP3'!$E$2:$E$692,'Infos Relatório'!$B500,'Faturamento SP3'!$Z$2:$Z$692,'Infos Relatório'!AA$1)</f>
        <v>0</v>
      </c>
      <c r="AG500" s="23">
        <f>COUNTIFS('Faturamento SP3'!$D$2:$D$692,'Infos Relatório'!$B$485,'Faturamento SP3'!$E$2:$E$692,'Infos Relatório'!$B500,'Faturamento SP3'!$Z$2:$Z$692,'Infos Relatório'!AG$1)</f>
        <v>0</v>
      </c>
      <c r="AH500" s="13">
        <f>SUMIFS('Faturamento SP3'!$G$2:$G$692,'Faturamento SP3'!$D$2:$D$692,'Infos Relatório'!$B$485,'Faturamento SP3'!$E$2:$E$692,'Infos Relatório'!$B500,'Faturamento SP3'!$Z$2:$Z$692,'Infos Relatório'!AG$1)</f>
        <v>0</v>
      </c>
      <c r="AI500" s="13">
        <f>SUMIFS('Faturamento SP3'!$J$2:$J$692,'Faturamento SP3'!$D$2:$D$692,'Infos Relatório'!$B$485,'Faturamento SP3'!$E$2:$E$692,'Infos Relatório'!$B500,'Faturamento SP3'!$Z$2:$Z$692,'Infos Relatório'!AG$1)</f>
        <v>0</v>
      </c>
      <c r="AJ500" s="14">
        <f>SUMIFS('Faturamento SP3'!$O$2:$O$692,'Faturamento SP3'!$D$2:$D$692,'Infos Relatório'!$B$485,'Faturamento SP3'!$E$2:$E$692,'Infos Relatório'!$B500,'Faturamento SP3'!$Z$2:$Z$692,'Infos Relatório'!AG$1,'Faturamento SP3'!$T$2:$T$692,"Sim")+SUMIFS('Faturamento SP3'!$P$2:$P$692,'Faturamento SP3'!$D$2:$D$692,'Infos Relatório'!$B$485,'Faturamento SP3'!$E$2:$E$692,'Infos Relatório'!$B500,'Faturamento SP3'!$Z$2:$Z$692,'Infos Relatório'!AG$1,'Faturamento SP3'!$T$2:$T$692,"Sim")</f>
        <v>0</v>
      </c>
      <c r="AK500" s="27" t="e">
        <f t="shared" si="198"/>
        <v>#DIV/0!</v>
      </c>
      <c r="AL500" s="24">
        <f>SUMIFS('Faturamento SP3'!$H$2:$H$692,'Faturamento SP3'!$D$2:$D$692,'Infos Relatório'!$B$485,'Faturamento SP3'!$E$2:$E$692,'Infos Relatório'!$B500,'Faturamento SP3'!$Z$2:$Z$692,'Infos Relatório'!AG$1)</f>
        <v>0</v>
      </c>
      <c r="AM500" s="23">
        <f>COUNTIFS('Faturamento SP3'!$D$2:$D$692,'Infos Relatório'!$B$485,'Faturamento SP3'!$E$2:$E$692,'Infos Relatório'!$B500,'Faturamento SP3'!$Z$2:$Z$692,'Infos Relatório'!AM$1)</f>
        <v>0</v>
      </c>
      <c r="AN500" s="13">
        <f>SUMIFS('Faturamento SP3'!$G$2:$G$692,'Faturamento SP3'!$D$2:$D$692,'Infos Relatório'!$B$485,'Faturamento SP3'!$E$2:$E$692,'Infos Relatório'!$B500,'Faturamento SP3'!$Z$2:$Z$692,'Infos Relatório'!AM$1)</f>
        <v>0</v>
      </c>
      <c r="AO500" s="13">
        <f>SUMIFS('Faturamento SP3'!$J$2:$J$692,'Faturamento SP3'!$D$2:$D$692,'Infos Relatório'!$B$485,'Faturamento SP3'!$E$2:$E$692,'Infos Relatório'!$B500,'Faturamento SP3'!$Z$2:$Z$692,'Infos Relatório'!AM$1)</f>
        <v>0</v>
      </c>
      <c r="AP500" s="14">
        <f>SUMIFS('Faturamento SP3'!$O$2:$O$692,'Faturamento SP3'!$D$2:$D$692,'Infos Relatório'!$B$485,'Faturamento SP3'!$E$2:$E$692,'Infos Relatório'!$B500,'Faturamento SP3'!$Z$2:$Z$692,'Infos Relatório'!AM$1,'Faturamento SP3'!$T$2:$T$692,"Sim")+SUMIFS('Faturamento SP3'!$P$2:$P$692,'Faturamento SP3'!$D$2:$D$692,'Infos Relatório'!$B$485,'Faturamento SP3'!$E$2:$E$692,'Infos Relatório'!$B500,'Faturamento SP3'!$Z$2:$Z$692,'Infos Relatório'!AM$1,'Faturamento SP3'!$T$2:$T$692,"Sim")</f>
        <v>0</v>
      </c>
      <c r="AQ500" s="27" t="e">
        <f t="shared" si="199"/>
        <v>#DIV/0!</v>
      </c>
      <c r="AR500" s="24">
        <f>SUMIFS('Faturamento SP3'!$H$2:$H$692,'Faturamento SP3'!$D$2:$D$692,'Infos Relatório'!$B$485,'Faturamento SP3'!$E$2:$E$692,'Infos Relatório'!$B500,'Faturamento SP3'!$Z$2:$Z$692,'Infos Relatório'!AM$1)</f>
        <v>0</v>
      </c>
      <c r="AS500" s="23">
        <f>COUNTIFS('Faturamento SP3'!$D$2:$D$692,'Infos Relatório'!$B$485,'Faturamento SP3'!$E$2:$E$692,'Infos Relatório'!$B500,'Faturamento SP3'!$Z$2:$Z$692,'Infos Relatório'!AS$1)</f>
        <v>0</v>
      </c>
      <c r="AT500" s="13">
        <f>SUMIFS('Faturamento SP3'!$G$2:$G$692,'Faturamento SP3'!$D$2:$D$692,'Infos Relatório'!$B$485,'Faturamento SP3'!$E$2:$E$692,'Infos Relatório'!$B500,'Faturamento SP3'!$Z$2:$Z$692,'Infos Relatório'!AS$1)</f>
        <v>0</v>
      </c>
      <c r="AU500" s="13">
        <f>SUMIFS('Faturamento SP3'!$J$2:$J$692,'Faturamento SP3'!$D$2:$D$692,'Infos Relatório'!$B$485,'Faturamento SP3'!$E$2:$E$692,'Infos Relatório'!$B500,'Faturamento SP3'!$Z$2:$Z$692,'Infos Relatório'!AS$1)</f>
        <v>0</v>
      </c>
      <c r="AV500" s="14">
        <f>SUMIFS('Faturamento SP3'!$O$2:$O$692,'Faturamento SP3'!$D$2:$D$692,'Infos Relatório'!$B$485,'Faturamento SP3'!$E$2:$E$692,'Infos Relatório'!$B500,'Faturamento SP3'!$Z$2:$Z$692,'Infos Relatório'!AS$1,'Faturamento SP3'!$T$2:$T$692,"Sim")+SUMIFS('Faturamento SP3'!$P$2:$P$692,'Faturamento SP3'!$D$2:$D$692,'Infos Relatório'!$B$485,'Faturamento SP3'!$E$2:$E$692,'Infos Relatório'!$B500,'Faturamento SP3'!$Z$2:$Z$692,'Infos Relatório'!AS$1,'Faturamento SP3'!$T$2:$T$692,"Sim")</f>
        <v>0</v>
      </c>
      <c r="AW500" s="27" t="e">
        <f t="shared" si="200"/>
        <v>#DIV/0!</v>
      </c>
      <c r="AX500" s="24">
        <f>SUMIFS('Faturamento SP3'!$H$2:$H$692,'Faturamento SP3'!$D$2:$D$692,'Infos Relatório'!$B$485,'Faturamento SP3'!$E$2:$E$692,'Infos Relatório'!$B500,'Faturamento SP3'!$Z$2:$Z$692,'Infos Relatório'!AS$1)</f>
        <v>0</v>
      </c>
      <c r="AY500" s="23">
        <f>COUNTIFS('Faturamento SP3'!$D$2:$D$692,'Infos Relatório'!$B$485,'Faturamento SP3'!$E$2:$E$692,'Infos Relatório'!$B500,'Faturamento SP3'!$Z$2:$Z$692,'Infos Relatório'!AY$1)</f>
        <v>0</v>
      </c>
      <c r="AZ500" s="13">
        <f>SUMIFS('Faturamento SP3'!$G$2:$G$692,'Faturamento SP3'!$D$2:$D$692,'Infos Relatório'!$B$485,'Faturamento SP3'!$E$2:$E$692,'Infos Relatório'!$B500,'Faturamento SP3'!$Z$2:$Z$692,'Infos Relatório'!AY$1)</f>
        <v>0</v>
      </c>
      <c r="BA500" s="13">
        <f>SUMIFS('Faturamento SP3'!$J$2:$J$692,'Faturamento SP3'!$D$2:$D$692,'Infos Relatório'!$B$485,'Faturamento SP3'!$E$2:$E$692,'Infos Relatório'!$B500,'Faturamento SP3'!$Z$2:$Z$692,'Infos Relatório'!AY$1)</f>
        <v>0</v>
      </c>
      <c r="BB500" s="14">
        <f>SUMIFS('Faturamento SP3'!$O$2:$O$692,'Faturamento SP3'!$D$2:$D$692,'Infos Relatório'!$B$485,'Faturamento SP3'!$E$2:$E$692,'Infos Relatório'!$B500,'Faturamento SP3'!$Z$2:$Z$692,'Infos Relatório'!AY$1,'Faturamento SP3'!$T$2:$T$692,"Sim")+SUMIFS('Faturamento SP3'!$P$2:$P$692,'Faturamento SP3'!$D$2:$D$692,'Infos Relatório'!$B$485,'Faturamento SP3'!$E$2:$E$692,'Infos Relatório'!$B500,'Faturamento SP3'!$Z$2:$Z$692,'Infos Relatório'!AY$1,'Faturamento SP3'!$T$2:$T$692,"Sim")</f>
        <v>0</v>
      </c>
      <c r="BC500" s="27" t="e">
        <f t="shared" si="201"/>
        <v>#DIV/0!</v>
      </c>
      <c r="BD500" s="24">
        <f>SUMIFS('Faturamento SP3'!$H$2:$H$692,'Faturamento SP3'!$D$2:$D$692,'Infos Relatório'!$B$485,'Faturamento SP3'!$E$2:$E$692,'Infos Relatório'!$B500,'Faturamento SP3'!$Z$2:$Z$692,'Infos Relatório'!AY$1)</f>
        <v>0</v>
      </c>
      <c r="BE500" s="23">
        <f>COUNTIFS('Faturamento SP3'!$D$2:$D$692,'Infos Relatório'!$B$485,'Faturamento SP3'!$E$2:$E$692,'Infos Relatório'!$B500,'Faturamento SP3'!$Z$2:$Z$692,'Infos Relatório'!BE$1)</f>
        <v>0</v>
      </c>
      <c r="BF500" s="13">
        <f>SUMIFS('Faturamento SP3'!$G$2:$G$692,'Faturamento SP3'!$D$2:$D$692,'Infos Relatório'!$B$485,'Faturamento SP3'!$E$2:$E$692,'Infos Relatório'!$B500,'Faturamento SP3'!$Z$2:$Z$692,'Infos Relatório'!BE$1)</f>
        <v>0</v>
      </c>
      <c r="BG500" s="13">
        <f>SUMIFS('Faturamento SP3'!$J$2:$J$692,'Faturamento SP3'!$D$2:$D$692,'Infos Relatório'!$B$485,'Faturamento SP3'!$E$2:$E$692,'Infos Relatório'!$B500,'Faturamento SP3'!$Z$2:$Z$692,'Infos Relatório'!BE$1)</f>
        <v>0</v>
      </c>
      <c r="BH500" s="14">
        <f>SUMIFS('Faturamento SP3'!$O$2:$O$692,'Faturamento SP3'!$D$2:$D$692,'Infos Relatório'!$B$485,'Faturamento SP3'!$E$2:$E$692,'Infos Relatório'!$B500,'Faturamento SP3'!$Z$2:$Z$692,'Infos Relatório'!BE$1,'Faturamento SP3'!$T$2:$T$692,"Sim")+SUMIFS('Faturamento SP3'!$P$2:$P$692,'Faturamento SP3'!$D$2:$D$692,'Infos Relatório'!$B$485,'Faturamento SP3'!$E$2:$E$692,'Infos Relatório'!$B500,'Faturamento SP3'!$Z$2:$Z$692,'Infos Relatório'!BE$1,'Faturamento SP3'!$T$2:$T$692,"Sim")</f>
        <v>0</v>
      </c>
      <c r="BI500" s="27" t="e">
        <f t="shared" si="202"/>
        <v>#DIV/0!</v>
      </c>
      <c r="BJ500" s="24">
        <f>SUMIFS('Faturamento SP3'!$H$2:$H$692,'Faturamento SP3'!$D$2:$D$692,'Infos Relatório'!$B$485,'Faturamento SP3'!$E$2:$E$692,'Infos Relatório'!$B500,'Faturamento SP3'!$Z$2:$Z$692,'Infos Relatório'!BE$1)</f>
        <v>0</v>
      </c>
      <c r="BK500" s="23">
        <f>COUNTIFS('Faturamento SP3'!$D$2:$D$692,'Infos Relatório'!$B$485,'Faturamento SP3'!$E$2:$E$692,'Infos Relatório'!$B500,'Faturamento SP3'!$Z$2:$Z$692,'Infos Relatório'!BK$1)</f>
        <v>0</v>
      </c>
      <c r="BL500" s="13">
        <f>SUMIFS('Faturamento SP3'!$G$2:$G$692,'Faturamento SP3'!$D$2:$D$692,'Infos Relatório'!$B$485,'Faturamento SP3'!$E$2:$E$692,'Infos Relatório'!$B500,'Faturamento SP3'!$Z$2:$Z$692,'Infos Relatório'!BK$1)</f>
        <v>0</v>
      </c>
      <c r="BM500" s="13">
        <f>SUMIFS('Faturamento SP3'!$J$2:$J$692,'Faturamento SP3'!$D$2:$D$692,'Infos Relatório'!$B$485,'Faturamento SP3'!$E$2:$E$692,'Infos Relatório'!$B500,'Faturamento SP3'!$Z$2:$Z$692,'Infos Relatório'!BK$1)</f>
        <v>0</v>
      </c>
      <c r="BN500" s="14">
        <f>SUMIFS('Faturamento SP3'!$O$2:$O$692,'Faturamento SP3'!$D$2:$D$692,'Infos Relatório'!$B$485,'Faturamento SP3'!$E$2:$E$692,'Infos Relatório'!$B500,'Faturamento SP3'!$Z$2:$Z$692,'Infos Relatório'!BK$1,'Faturamento SP3'!$T$2:$T$692,"Sim")+SUMIFS('Faturamento SP3'!$P$2:$P$692,'Faturamento SP3'!$D$2:$D$692,'Infos Relatório'!$B$485,'Faturamento SP3'!$E$2:$E$692,'Infos Relatório'!$B500,'Faturamento SP3'!$Z$2:$Z$692,'Infos Relatório'!BK$1,'Faturamento SP3'!$T$2:$T$692,"Sim")</f>
        <v>0</v>
      </c>
      <c r="BO500" s="27" t="e">
        <f t="shared" si="203"/>
        <v>#DIV/0!</v>
      </c>
      <c r="BP500" s="24">
        <f>SUMIFS('Faturamento SP3'!$H$2:$H$692,'Faturamento SP3'!$D$2:$D$692,'Infos Relatório'!$B$485,'Faturamento SP3'!$E$2:$E$692,'Infos Relatório'!$B500,'Faturamento SP3'!$Z$2:$Z$692,'Infos Relatório'!BK$1)</f>
        <v>0</v>
      </c>
      <c r="BQ500" s="23">
        <f>COUNTIFS('Faturamento SP3'!$D$2:$D$692,'Infos Relatório'!$B$485,'Faturamento SP3'!$E$2:$E$692,'Infos Relatório'!$B500,'Faturamento SP3'!$Z$2:$Z$692,'Infos Relatório'!BQ$1)</f>
        <v>0</v>
      </c>
      <c r="BR500" s="13">
        <f>SUMIFS('Faturamento SP3'!$G$2:$G$692,'Faturamento SP3'!$D$2:$D$692,'Infos Relatório'!$B$485,'Faturamento SP3'!$E$2:$E$692,'Infos Relatório'!$B500,'Faturamento SP3'!$Z$2:$Z$692,'Infos Relatório'!BQ$1)</f>
        <v>0</v>
      </c>
      <c r="BS500" s="13">
        <f>SUMIFS('Faturamento SP3'!$J$2:$J$692,'Faturamento SP3'!$D$2:$D$692,'Infos Relatório'!$B$485,'Faturamento SP3'!$E$2:$E$692,'Infos Relatório'!$B500,'Faturamento SP3'!$Z$2:$Z$692,'Infos Relatório'!BQ$1)</f>
        <v>0</v>
      </c>
      <c r="BT500" s="14">
        <f>SUMIFS('Faturamento SP3'!$O$2:$O$692,'Faturamento SP3'!$D$2:$D$692,'Infos Relatório'!$B$485,'Faturamento SP3'!$E$2:$E$692,'Infos Relatório'!$B500,'Faturamento SP3'!$Z$2:$Z$692,'Infos Relatório'!BQ$1,'Faturamento SP3'!$T$2:$T$692,"Sim")+SUMIFS('Faturamento SP3'!$P$2:$P$692,'Faturamento SP3'!$D$2:$D$692,'Infos Relatório'!$B$485,'Faturamento SP3'!$E$2:$E$692,'Infos Relatório'!$B500,'Faturamento SP3'!$Z$2:$Z$692,'Infos Relatório'!BQ$1,'Faturamento SP3'!$T$2:$T$692,"Sim")</f>
        <v>0</v>
      </c>
      <c r="BU500" s="27" t="e">
        <f t="shared" si="204"/>
        <v>#DIV/0!</v>
      </c>
      <c r="BV500" s="24">
        <f>SUMIFS('Faturamento SP3'!$H$2:$H$692,'Faturamento SP3'!$D$2:$D$692,'Infos Relatório'!$B$485,'Faturamento SP3'!$E$2:$E$692,'Infos Relatório'!$B500,'Faturamento SP3'!$Z$2:$Z$692,'Infos Relatório'!BQ$1)</f>
        <v>0</v>
      </c>
    </row>
    <row r="501" spans="2:74">
      <c r="B501" s="17" t="s">
        <v>22</v>
      </c>
      <c r="C501" s="23">
        <f>COUNTIFS('Faturamento SP3'!$D$2:$D$692,'Infos Relatório'!$B$485,'Faturamento SP3'!$E$2:$E$692,'Infos Relatório'!$B501,'Faturamento SP3'!$Z$2:$Z$692,'Infos Relatório'!C$1)</f>
        <v>0</v>
      </c>
      <c r="D501" s="13">
        <f>SUMIFS('Faturamento SP3'!$G$2:$G$692,'Faturamento SP3'!$D$2:$D$692,'Infos Relatório'!$B$485,'Faturamento SP3'!$E$2:$E$692,'Infos Relatório'!$B501,'Faturamento SP3'!$Z$2:$Z$692,'Infos Relatório'!C$1)</f>
        <v>0</v>
      </c>
      <c r="E501" s="13">
        <f>SUMIFS('Faturamento SP3'!$J$2:$J$692,'Faturamento SP3'!$D$2:$D$692,'Infos Relatório'!$B$485,'Faturamento SP3'!$E$2:$E$692,'Infos Relatório'!$B501,'Faturamento SP3'!$Z$2:$Z$692,'Infos Relatório'!C$1)</f>
        <v>0</v>
      </c>
      <c r="F501" s="14">
        <f>SUMIFS('Faturamento SP3'!$O$2:$O$692,'Faturamento SP3'!$D$2:$D$692,'Infos Relatório'!$B$485,'Faturamento SP3'!$E$2:$E$692,'Infos Relatório'!$B501,'Faturamento SP3'!$Z$2:$Z$692,'Infos Relatório'!C$1,'Faturamento SP3'!$T$2:$T$692,"Sim")+SUMIFS('Faturamento SP3'!$P$2:$P$692,'Faturamento SP3'!$D$2:$D$692,'Infos Relatório'!$B$485,'Faturamento SP3'!$E$2:$E$692,'Infos Relatório'!$B501,'Faturamento SP3'!$Z$2:$Z$692,'Infos Relatório'!C$1,'Faturamento SP3'!$T$2:$T$692,"Sim")</f>
        <v>0</v>
      </c>
      <c r="G501" s="27" t="e">
        <f t="shared" si="193"/>
        <v>#DIV/0!</v>
      </c>
      <c r="H501" s="24">
        <f>SUMIFS('Faturamento SP3'!$H$2:$H$692,'Faturamento SP3'!$D$2:$D$692,'Infos Relatório'!$B$485,'Faturamento SP3'!$E$2:$E$692,'Infos Relatório'!$B501,'Faturamento SP3'!$Z$2:$Z$692,'Infos Relatório'!C$1)</f>
        <v>0</v>
      </c>
      <c r="I501" s="23">
        <f>COUNTIFS('Faturamento SP3'!$D$2:$D$692,'Infos Relatório'!$B$485,'Faturamento SP3'!$E$2:$E$692,'Infos Relatório'!$B501,'Faturamento SP3'!$Z$2:$Z$692,'Infos Relatório'!I$1)</f>
        <v>0</v>
      </c>
      <c r="J501" s="13">
        <f>SUMIFS('Faturamento SP3'!$G$2:$G$692,'Faturamento SP3'!$D$2:$D$692,'Infos Relatório'!$B$485,'Faturamento SP3'!$E$2:$E$692,'Infos Relatório'!$B501,'Faturamento SP3'!$Z$2:$Z$692,'Infos Relatório'!I$1)</f>
        <v>0</v>
      </c>
      <c r="K501" s="13">
        <f>SUMIFS('Faturamento SP3'!$J$2:$J$692,'Faturamento SP3'!$D$2:$D$692,'Infos Relatório'!$B$485,'Faturamento SP3'!$E$2:$E$692,'Infos Relatório'!$B501,'Faturamento SP3'!$Z$2:$Z$692,'Infos Relatório'!I$1)</f>
        <v>0</v>
      </c>
      <c r="L501" s="14">
        <f>SUMIFS('Faturamento SP3'!$O$2:$O$692,'Faturamento SP3'!$D$2:$D$692,'Infos Relatório'!$B$485,'Faturamento SP3'!$E$2:$E$692,'Infos Relatório'!$B501,'Faturamento SP3'!$Z$2:$Z$692,'Infos Relatório'!I$1,'Faturamento SP3'!$T$2:$T$692,"Sim")+SUMIFS('Faturamento SP3'!$P$2:$P$692,'Faturamento SP3'!$D$2:$D$692,'Infos Relatório'!$B$485,'Faturamento SP3'!$E$2:$E$692,'Infos Relatório'!$B501,'Faturamento SP3'!$Z$2:$Z$692,'Infos Relatório'!I$1,'Faturamento SP3'!$T$2:$T$692,"Sim")</f>
        <v>0</v>
      </c>
      <c r="M501" s="27" t="e">
        <f t="shared" si="194"/>
        <v>#DIV/0!</v>
      </c>
      <c r="N501" s="24">
        <f>SUMIFS('Faturamento SP3'!$H$2:$H$692,'Faturamento SP3'!$D$2:$D$692,'Infos Relatório'!$B$485,'Faturamento SP3'!$E$2:$E$692,'Infos Relatório'!$B501,'Faturamento SP3'!$Z$2:$Z$692,'Infos Relatório'!I$1)</f>
        <v>0</v>
      </c>
      <c r="O501" s="23">
        <f>COUNTIFS('Faturamento SP3'!$D$2:$D$692,'Infos Relatório'!$B$485,'Faturamento SP3'!$E$2:$E$692,'Infos Relatório'!$B501,'Faturamento SP3'!$Z$2:$Z$692,'Infos Relatório'!O$1)</f>
        <v>0</v>
      </c>
      <c r="P501" s="13">
        <f>SUMIFS('Faturamento SP3'!$G$2:$G$692,'Faturamento SP3'!$D$2:$D$692,'Infos Relatório'!$B$485,'Faturamento SP3'!$E$2:$E$692,'Infos Relatório'!$B501,'Faturamento SP3'!$Z$2:$Z$692,'Infos Relatório'!O$1)</f>
        <v>0</v>
      </c>
      <c r="Q501" s="13">
        <f>SUMIFS('Faturamento SP3'!$J$2:$J$692,'Faturamento SP3'!$D$2:$D$692,'Infos Relatório'!$B$485,'Faturamento SP3'!$E$2:$E$692,'Infos Relatório'!$B501,'Faturamento SP3'!$Z$2:$Z$692,'Infos Relatório'!O$1)</f>
        <v>0</v>
      </c>
      <c r="R501" s="14">
        <f>SUMIFS('Faturamento SP3'!$O$2:$O$692,'Faturamento SP3'!$D$2:$D$692,'Infos Relatório'!$B$485,'Faturamento SP3'!$E$2:$E$692,'Infos Relatório'!$B501,'Faturamento SP3'!$Z$2:$Z$692,'Infos Relatório'!O$1,'Faturamento SP3'!$T$2:$T$692,"Sim")+SUMIFS('Faturamento SP3'!$P$2:$P$692,'Faturamento SP3'!$D$2:$D$692,'Infos Relatório'!$B$485,'Faturamento SP3'!$E$2:$E$692,'Infos Relatório'!$B501,'Faturamento SP3'!$Z$2:$Z$692,'Infos Relatório'!O$1,'Faturamento SP3'!$T$2:$T$692,"Sim")</f>
        <v>0</v>
      </c>
      <c r="S501" s="27" t="e">
        <f t="shared" si="195"/>
        <v>#DIV/0!</v>
      </c>
      <c r="T501" s="24">
        <f>SUMIFS('Faturamento SP3'!$H$2:$H$692,'Faturamento SP3'!$D$2:$D$692,'Infos Relatório'!$B$485,'Faturamento SP3'!$E$2:$E$692,'Infos Relatório'!$B501,'Faturamento SP3'!$Z$2:$Z$692,'Infos Relatório'!O$1)</f>
        <v>0</v>
      </c>
      <c r="U501" s="23">
        <f>COUNTIFS('Faturamento SP3'!$D$2:$D$692,'Infos Relatório'!$B$485,'Faturamento SP3'!$E$2:$E$692,'Infos Relatório'!$B501,'Faturamento SP3'!$Z$2:$Z$692,'Infos Relatório'!U$1)</f>
        <v>0</v>
      </c>
      <c r="V501" s="13">
        <f>SUMIFS('Faturamento SP3'!$G$2:$G$692,'Faturamento SP3'!$D$2:$D$692,'Infos Relatório'!$B$485,'Faturamento SP3'!$E$2:$E$692,'Infos Relatório'!$B501,'Faturamento SP3'!$Z$2:$Z$692,'Infos Relatório'!U$1)</f>
        <v>0</v>
      </c>
      <c r="W501" s="13">
        <f>SUMIFS('Faturamento SP3'!$J$2:$J$692,'Faturamento SP3'!$D$2:$D$692,'Infos Relatório'!$B$485,'Faturamento SP3'!$E$2:$E$692,'Infos Relatório'!$B501,'Faturamento SP3'!$Z$2:$Z$692,'Infos Relatório'!U$1)</f>
        <v>0</v>
      </c>
      <c r="X501" s="14">
        <f>SUMIFS('Faturamento SP3'!$O$2:$O$692,'Faturamento SP3'!$D$2:$D$692,'Infos Relatório'!$B$485,'Faturamento SP3'!$E$2:$E$692,'Infos Relatório'!$B501,'Faturamento SP3'!$Z$2:$Z$692,'Infos Relatório'!U$1,'Faturamento SP3'!$T$2:$T$692,"Sim")+SUMIFS('Faturamento SP3'!$P$2:$P$692,'Faturamento SP3'!$D$2:$D$692,'Infos Relatório'!$B$485,'Faturamento SP3'!$E$2:$E$692,'Infos Relatório'!$B501,'Faturamento SP3'!$Z$2:$Z$692,'Infos Relatório'!U$1,'Faturamento SP3'!$T$2:$T$692,"Sim")</f>
        <v>0</v>
      </c>
      <c r="Y501" s="27" t="e">
        <f t="shared" si="196"/>
        <v>#DIV/0!</v>
      </c>
      <c r="Z501" s="24">
        <f>SUMIFS('Faturamento SP3'!$H$2:$H$692,'Faturamento SP3'!$D$2:$D$692,'Infos Relatório'!$B$485,'Faturamento SP3'!$E$2:$E$692,'Infos Relatório'!$B501,'Faturamento SP3'!$Z$2:$Z$692,'Infos Relatório'!U$1)</f>
        <v>0</v>
      </c>
      <c r="AA501" s="23">
        <f>COUNTIFS('Faturamento SP3'!$D$2:$D$692,'Infos Relatório'!$B$485,'Faturamento SP3'!$E$2:$E$692,'Infos Relatório'!$B501,'Faturamento SP3'!$Z$2:$Z$692,'Infos Relatório'!AA$1)</f>
        <v>0</v>
      </c>
      <c r="AB501" s="13">
        <f>SUMIFS('Faturamento SP3'!$G$2:$G$692,'Faturamento SP3'!$D$2:$D$692,'Infos Relatório'!$B$485,'Faturamento SP3'!$E$2:$E$692,'Infos Relatório'!$B501,'Faturamento SP3'!$Z$2:$Z$692,'Infos Relatório'!AA$1)</f>
        <v>0</v>
      </c>
      <c r="AC501" s="13">
        <f>SUMIFS('Faturamento SP3'!$J$2:$J$692,'Faturamento SP3'!$D$2:$D$692,'Infos Relatório'!$B$485,'Faturamento SP3'!$E$2:$E$692,'Infos Relatório'!$B501,'Faturamento SP3'!$Z$2:$Z$692,'Infos Relatório'!AA$1)</f>
        <v>0</v>
      </c>
      <c r="AD501" s="14">
        <f>SUMIFS('Faturamento SP3'!$O$2:$O$692,'Faturamento SP3'!$D$2:$D$692,'Infos Relatório'!$B$485,'Faturamento SP3'!$E$2:$E$692,'Infos Relatório'!$B501,'Faturamento SP3'!$Z$2:$Z$692,'Infos Relatório'!AA$1,'Faturamento SP3'!$T$2:$T$692,"Sim")+SUMIFS('Faturamento SP3'!$P$2:$P$692,'Faturamento SP3'!$D$2:$D$692,'Infos Relatório'!$B$485,'Faturamento SP3'!$E$2:$E$692,'Infos Relatório'!$B501,'Faturamento SP3'!$Z$2:$Z$692,'Infos Relatório'!AA$1,'Faturamento SP3'!$T$2:$T$692,"Sim")</f>
        <v>0</v>
      </c>
      <c r="AE501" s="27" t="e">
        <f t="shared" si="197"/>
        <v>#DIV/0!</v>
      </c>
      <c r="AF501" s="24">
        <f>SUMIFS('Faturamento SP3'!$H$2:$H$692,'Faturamento SP3'!$D$2:$D$692,'Infos Relatório'!$B$485,'Faturamento SP3'!$E$2:$E$692,'Infos Relatório'!$B501,'Faturamento SP3'!$Z$2:$Z$692,'Infos Relatório'!AA$1)</f>
        <v>0</v>
      </c>
      <c r="AG501" s="23">
        <f>COUNTIFS('Faturamento SP3'!$D$2:$D$692,'Infos Relatório'!$B$485,'Faturamento SP3'!$E$2:$E$692,'Infos Relatório'!$B501,'Faturamento SP3'!$Z$2:$Z$692,'Infos Relatório'!AG$1)</f>
        <v>0</v>
      </c>
      <c r="AH501" s="13">
        <f>SUMIFS('Faturamento SP3'!$G$2:$G$692,'Faturamento SP3'!$D$2:$D$692,'Infos Relatório'!$B$485,'Faturamento SP3'!$E$2:$E$692,'Infos Relatório'!$B501,'Faturamento SP3'!$Z$2:$Z$692,'Infos Relatório'!AG$1)</f>
        <v>0</v>
      </c>
      <c r="AI501" s="13">
        <f>SUMIFS('Faturamento SP3'!$J$2:$J$692,'Faturamento SP3'!$D$2:$D$692,'Infos Relatório'!$B$485,'Faturamento SP3'!$E$2:$E$692,'Infos Relatório'!$B501,'Faturamento SP3'!$Z$2:$Z$692,'Infos Relatório'!AG$1)</f>
        <v>0</v>
      </c>
      <c r="AJ501" s="14">
        <f>SUMIFS('Faturamento SP3'!$O$2:$O$692,'Faturamento SP3'!$D$2:$D$692,'Infos Relatório'!$B$485,'Faturamento SP3'!$E$2:$E$692,'Infos Relatório'!$B501,'Faturamento SP3'!$Z$2:$Z$692,'Infos Relatório'!AG$1,'Faturamento SP3'!$T$2:$T$692,"Sim")+SUMIFS('Faturamento SP3'!$P$2:$P$692,'Faturamento SP3'!$D$2:$D$692,'Infos Relatório'!$B$485,'Faturamento SP3'!$E$2:$E$692,'Infos Relatório'!$B501,'Faturamento SP3'!$Z$2:$Z$692,'Infos Relatório'!AG$1,'Faturamento SP3'!$T$2:$T$692,"Sim")</f>
        <v>0</v>
      </c>
      <c r="AK501" s="27" t="e">
        <f t="shared" si="198"/>
        <v>#DIV/0!</v>
      </c>
      <c r="AL501" s="24">
        <f>SUMIFS('Faturamento SP3'!$H$2:$H$692,'Faturamento SP3'!$D$2:$D$692,'Infos Relatório'!$B$485,'Faturamento SP3'!$E$2:$E$692,'Infos Relatório'!$B501,'Faturamento SP3'!$Z$2:$Z$692,'Infos Relatório'!AG$1)</f>
        <v>0</v>
      </c>
      <c r="AM501" s="23">
        <f>COUNTIFS('Faturamento SP3'!$D$2:$D$692,'Infos Relatório'!$B$485,'Faturamento SP3'!$E$2:$E$692,'Infos Relatório'!$B501,'Faturamento SP3'!$Z$2:$Z$692,'Infos Relatório'!AM$1)</f>
        <v>0</v>
      </c>
      <c r="AN501" s="13">
        <f>SUMIFS('Faturamento SP3'!$G$2:$G$692,'Faturamento SP3'!$D$2:$D$692,'Infos Relatório'!$B$485,'Faturamento SP3'!$E$2:$E$692,'Infos Relatório'!$B501,'Faturamento SP3'!$Z$2:$Z$692,'Infos Relatório'!AM$1)</f>
        <v>0</v>
      </c>
      <c r="AO501" s="13">
        <f>SUMIFS('Faturamento SP3'!$J$2:$J$692,'Faturamento SP3'!$D$2:$D$692,'Infos Relatório'!$B$485,'Faturamento SP3'!$E$2:$E$692,'Infos Relatório'!$B501,'Faturamento SP3'!$Z$2:$Z$692,'Infos Relatório'!AM$1)</f>
        <v>0</v>
      </c>
      <c r="AP501" s="14">
        <f>SUMIFS('Faturamento SP3'!$O$2:$O$692,'Faturamento SP3'!$D$2:$D$692,'Infos Relatório'!$B$485,'Faturamento SP3'!$E$2:$E$692,'Infos Relatório'!$B501,'Faturamento SP3'!$Z$2:$Z$692,'Infos Relatório'!AM$1,'Faturamento SP3'!$T$2:$T$692,"Sim")+SUMIFS('Faturamento SP3'!$P$2:$P$692,'Faturamento SP3'!$D$2:$D$692,'Infos Relatório'!$B$485,'Faturamento SP3'!$E$2:$E$692,'Infos Relatório'!$B501,'Faturamento SP3'!$Z$2:$Z$692,'Infos Relatório'!AM$1,'Faturamento SP3'!$T$2:$T$692,"Sim")</f>
        <v>0</v>
      </c>
      <c r="AQ501" s="27" t="e">
        <f t="shared" si="199"/>
        <v>#DIV/0!</v>
      </c>
      <c r="AR501" s="24">
        <f>SUMIFS('Faturamento SP3'!$H$2:$H$692,'Faturamento SP3'!$D$2:$D$692,'Infos Relatório'!$B$485,'Faturamento SP3'!$E$2:$E$692,'Infos Relatório'!$B501,'Faturamento SP3'!$Z$2:$Z$692,'Infos Relatório'!AM$1)</f>
        <v>0</v>
      </c>
      <c r="AS501" s="23">
        <f>COUNTIFS('Faturamento SP3'!$D$2:$D$692,'Infos Relatório'!$B$485,'Faturamento SP3'!$E$2:$E$692,'Infos Relatório'!$B501,'Faturamento SP3'!$Z$2:$Z$692,'Infos Relatório'!AS$1)</f>
        <v>0</v>
      </c>
      <c r="AT501" s="13">
        <f>SUMIFS('Faturamento SP3'!$G$2:$G$692,'Faturamento SP3'!$D$2:$D$692,'Infos Relatório'!$B$485,'Faturamento SP3'!$E$2:$E$692,'Infos Relatório'!$B501,'Faturamento SP3'!$Z$2:$Z$692,'Infos Relatório'!AS$1)</f>
        <v>0</v>
      </c>
      <c r="AU501" s="13">
        <f>SUMIFS('Faturamento SP3'!$J$2:$J$692,'Faturamento SP3'!$D$2:$D$692,'Infos Relatório'!$B$485,'Faturamento SP3'!$E$2:$E$692,'Infos Relatório'!$B501,'Faturamento SP3'!$Z$2:$Z$692,'Infos Relatório'!AS$1)</f>
        <v>0</v>
      </c>
      <c r="AV501" s="14">
        <f>SUMIFS('Faturamento SP3'!$O$2:$O$692,'Faturamento SP3'!$D$2:$D$692,'Infos Relatório'!$B$485,'Faturamento SP3'!$E$2:$E$692,'Infos Relatório'!$B501,'Faturamento SP3'!$Z$2:$Z$692,'Infos Relatório'!AS$1,'Faturamento SP3'!$T$2:$T$692,"Sim")+SUMIFS('Faturamento SP3'!$P$2:$P$692,'Faturamento SP3'!$D$2:$D$692,'Infos Relatório'!$B$485,'Faturamento SP3'!$E$2:$E$692,'Infos Relatório'!$B501,'Faturamento SP3'!$Z$2:$Z$692,'Infos Relatório'!AS$1,'Faturamento SP3'!$T$2:$T$692,"Sim")</f>
        <v>0</v>
      </c>
      <c r="AW501" s="27" t="e">
        <f t="shared" si="200"/>
        <v>#DIV/0!</v>
      </c>
      <c r="AX501" s="24">
        <f>SUMIFS('Faturamento SP3'!$H$2:$H$692,'Faturamento SP3'!$D$2:$D$692,'Infos Relatório'!$B$485,'Faturamento SP3'!$E$2:$E$692,'Infos Relatório'!$B501,'Faturamento SP3'!$Z$2:$Z$692,'Infos Relatório'!AS$1)</f>
        <v>0</v>
      </c>
      <c r="AY501" s="23">
        <f>COUNTIFS('Faturamento SP3'!$D$2:$D$692,'Infos Relatório'!$B$485,'Faturamento SP3'!$E$2:$E$692,'Infos Relatório'!$B501,'Faturamento SP3'!$Z$2:$Z$692,'Infos Relatório'!AY$1)</f>
        <v>0</v>
      </c>
      <c r="AZ501" s="13">
        <f>SUMIFS('Faturamento SP3'!$G$2:$G$692,'Faturamento SP3'!$D$2:$D$692,'Infos Relatório'!$B$485,'Faturamento SP3'!$E$2:$E$692,'Infos Relatório'!$B501,'Faturamento SP3'!$Z$2:$Z$692,'Infos Relatório'!AY$1)</f>
        <v>0</v>
      </c>
      <c r="BA501" s="13">
        <f>SUMIFS('Faturamento SP3'!$J$2:$J$692,'Faturamento SP3'!$D$2:$D$692,'Infos Relatório'!$B$485,'Faturamento SP3'!$E$2:$E$692,'Infos Relatório'!$B501,'Faturamento SP3'!$Z$2:$Z$692,'Infos Relatório'!AY$1)</f>
        <v>0</v>
      </c>
      <c r="BB501" s="14">
        <f>SUMIFS('Faturamento SP3'!$O$2:$O$692,'Faturamento SP3'!$D$2:$D$692,'Infos Relatório'!$B$485,'Faturamento SP3'!$E$2:$E$692,'Infos Relatório'!$B501,'Faturamento SP3'!$Z$2:$Z$692,'Infos Relatório'!AY$1,'Faturamento SP3'!$T$2:$T$692,"Sim")+SUMIFS('Faturamento SP3'!$P$2:$P$692,'Faturamento SP3'!$D$2:$D$692,'Infos Relatório'!$B$485,'Faturamento SP3'!$E$2:$E$692,'Infos Relatório'!$B501,'Faturamento SP3'!$Z$2:$Z$692,'Infos Relatório'!AY$1,'Faturamento SP3'!$T$2:$T$692,"Sim")</f>
        <v>0</v>
      </c>
      <c r="BC501" s="27" t="e">
        <f t="shared" si="201"/>
        <v>#DIV/0!</v>
      </c>
      <c r="BD501" s="24">
        <f>SUMIFS('Faturamento SP3'!$H$2:$H$692,'Faturamento SP3'!$D$2:$D$692,'Infos Relatório'!$B$485,'Faturamento SP3'!$E$2:$E$692,'Infos Relatório'!$B501,'Faturamento SP3'!$Z$2:$Z$692,'Infos Relatório'!AY$1)</f>
        <v>0</v>
      </c>
      <c r="BE501" s="23">
        <f>COUNTIFS('Faturamento SP3'!$D$2:$D$692,'Infos Relatório'!$B$485,'Faturamento SP3'!$E$2:$E$692,'Infos Relatório'!$B501,'Faturamento SP3'!$Z$2:$Z$692,'Infos Relatório'!BE$1)</f>
        <v>0</v>
      </c>
      <c r="BF501" s="13">
        <f>SUMIFS('Faturamento SP3'!$G$2:$G$692,'Faturamento SP3'!$D$2:$D$692,'Infos Relatório'!$B$485,'Faturamento SP3'!$E$2:$E$692,'Infos Relatório'!$B501,'Faturamento SP3'!$Z$2:$Z$692,'Infos Relatório'!BE$1)</f>
        <v>0</v>
      </c>
      <c r="BG501" s="13">
        <f>SUMIFS('Faturamento SP3'!$J$2:$J$692,'Faturamento SP3'!$D$2:$D$692,'Infos Relatório'!$B$485,'Faturamento SP3'!$E$2:$E$692,'Infos Relatório'!$B501,'Faturamento SP3'!$Z$2:$Z$692,'Infos Relatório'!BE$1)</f>
        <v>0</v>
      </c>
      <c r="BH501" s="14">
        <f>SUMIFS('Faturamento SP3'!$O$2:$O$692,'Faturamento SP3'!$D$2:$D$692,'Infos Relatório'!$B$485,'Faturamento SP3'!$E$2:$E$692,'Infos Relatório'!$B501,'Faturamento SP3'!$Z$2:$Z$692,'Infos Relatório'!BE$1,'Faturamento SP3'!$T$2:$T$692,"Sim")+SUMIFS('Faturamento SP3'!$P$2:$P$692,'Faturamento SP3'!$D$2:$D$692,'Infos Relatório'!$B$485,'Faturamento SP3'!$E$2:$E$692,'Infos Relatório'!$B501,'Faturamento SP3'!$Z$2:$Z$692,'Infos Relatório'!BE$1,'Faturamento SP3'!$T$2:$T$692,"Sim")</f>
        <v>0</v>
      </c>
      <c r="BI501" s="27" t="e">
        <f t="shared" si="202"/>
        <v>#DIV/0!</v>
      </c>
      <c r="BJ501" s="24">
        <f>SUMIFS('Faturamento SP3'!$H$2:$H$692,'Faturamento SP3'!$D$2:$D$692,'Infos Relatório'!$B$485,'Faturamento SP3'!$E$2:$E$692,'Infos Relatório'!$B501,'Faturamento SP3'!$Z$2:$Z$692,'Infos Relatório'!BE$1)</f>
        <v>0</v>
      </c>
      <c r="BK501" s="23">
        <f>COUNTIFS('Faturamento SP3'!$D$2:$D$692,'Infos Relatório'!$B$485,'Faturamento SP3'!$E$2:$E$692,'Infos Relatório'!$B501,'Faturamento SP3'!$Z$2:$Z$692,'Infos Relatório'!BK$1)</f>
        <v>0</v>
      </c>
      <c r="BL501" s="13">
        <f>SUMIFS('Faturamento SP3'!$G$2:$G$692,'Faturamento SP3'!$D$2:$D$692,'Infos Relatório'!$B$485,'Faturamento SP3'!$E$2:$E$692,'Infos Relatório'!$B501,'Faturamento SP3'!$Z$2:$Z$692,'Infos Relatório'!BK$1)</f>
        <v>0</v>
      </c>
      <c r="BM501" s="13">
        <f>SUMIFS('Faturamento SP3'!$J$2:$J$692,'Faturamento SP3'!$D$2:$D$692,'Infos Relatório'!$B$485,'Faturamento SP3'!$E$2:$E$692,'Infos Relatório'!$B501,'Faturamento SP3'!$Z$2:$Z$692,'Infos Relatório'!BK$1)</f>
        <v>0</v>
      </c>
      <c r="BN501" s="14">
        <f>SUMIFS('Faturamento SP3'!$O$2:$O$692,'Faturamento SP3'!$D$2:$D$692,'Infos Relatório'!$B$485,'Faturamento SP3'!$E$2:$E$692,'Infos Relatório'!$B501,'Faturamento SP3'!$Z$2:$Z$692,'Infos Relatório'!BK$1,'Faturamento SP3'!$T$2:$T$692,"Sim")+SUMIFS('Faturamento SP3'!$P$2:$P$692,'Faturamento SP3'!$D$2:$D$692,'Infos Relatório'!$B$485,'Faturamento SP3'!$E$2:$E$692,'Infos Relatório'!$B501,'Faturamento SP3'!$Z$2:$Z$692,'Infos Relatório'!BK$1,'Faturamento SP3'!$T$2:$T$692,"Sim")</f>
        <v>0</v>
      </c>
      <c r="BO501" s="27" t="e">
        <f t="shared" si="203"/>
        <v>#DIV/0!</v>
      </c>
      <c r="BP501" s="24">
        <f>SUMIFS('Faturamento SP3'!$H$2:$H$692,'Faturamento SP3'!$D$2:$D$692,'Infos Relatório'!$B$485,'Faturamento SP3'!$E$2:$E$692,'Infos Relatório'!$B501,'Faturamento SP3'!$Z$2:$Z$692,'Infos Relatório'!BK$1)</f>
        <v>0</v>
      </c>
      <c r="BQ501" s="23">
        <f>COUNTIFS('Faturamento SP3'!$D$2:$D$692,'Infos Relatório'!$B$485,'Faturamento SP3'!$E$2:$E$692,'Infos Relatório'!$B501,'Faturamento SP3'!$Z$2:$Z$692,'Infos Relatório'!BQ$1)</f>
        <v>0</v>
      </c>
      <c r="BR501" s="13">
        <f>SUMIFS('Faturamento SP3'!$G$2:$G$692,'Faturamento SP3'!$D$2:$D$692,'Infos Relatório'!$B$485,'Faturamento SP3'!$E$2:$E$692,'Infos Relatório'!$B501,'Faturamento SP3'!$Z$2:$Z$692,'Infos Relatório'!BQ$1)</f>
        <v>0</v>
      </c>
      <c r="BS501" s="13">
        <f>SUMIFS('Faturamento SP3'!$J$2:$J$692,'Faturamento SP3'!$D$2:$D$692,'Infos Relatório'!$B$485,'Faturamento SP3'!$E$2:$E$692,'Infos Relatório'!$B501,'Faturamento SP3'!$Z$2:$Z$692,'Infos Relatório'!BQ$1)</f>
        <v>0</v>
      </c>
      <c r="BT501" s="14">
        <f>SUMIFS('Faturamento SP3'!$O$2:$O$692,'Faturamento SP3'!$D$2:$D$692,'Infos Relatório'!$B$485,'Faturamento SP3'!$E$2:$E$692,'Infos Relatório'!$B501,'Faturamento SP3'!$Z$2:$Z$692,'Infos Relatório'!BQ$1,'Faturamento SP3'!$T$2:$T$692,"Sim")+SUMIFS('Faturamento SP3'!$P$2:$P$692,'Faturamento SP3'!$D$2:$D$692,'Infos Relatório'!$B$485,'Faturamento SP3'!$E$2:$E$692,'Infos Relatório'!$B501,'Faturamento SP3'!$Z$2:$Z$692,'Infos Relatório'!BQ$1,'Faturamento SP3'!$T$2:$T$692,"Sim")</f>
        <v>0</v>
      </c>
      <c r="BU501" s="27" t="e">
        <f t="shared" si="204"/>
        <v>#DIV/0!</v>
      </c>
      <c r="BV501" s="24">
        <f>SUMIFS('Faturamento SP3'!$H$2:$H$692,'Faturamento SP3'!$D$2:$D$692,'Infos Relatório'!$B$485,'Faturamento SP3'!$E$2:$E$692,'Infos Relatório'!$B501,'Faturamento SP3'!$Z$2:$Z$692,'Infos Relatório'!BQ$1)</f>
        <v>0</v>
      </c>
    </row>
    <row r="502" spans="2:74">
      <c r="B502" s="17" t="s">
        <v>23</v>
      </c>
      <c r="C502" s="23">
        <f>COUNTIFS('Faturamento SP3'!$D$2:$D$692,'Infos Relatório'!$B$485,'Faturamento SP3'!$E$2:$E$692,'Infos Relatório'!$B502,'Faturamento SP3'!$Z$2:$Z$692,'Infos Relatório'!C$1)</f>
        <v>0</v>
      </c>
      <c r="D502" s="13">
        <f>SUMIFS('Faturamento SP3'!$G$2:$G$692,'Faturamento SP3'!$D$2:$D$692,'Infos Relatório'!$B$485,'Faturamento SP3'!$E$2:$E$692,'Infos Relatório'!$B502,'Faturamento SP3'!$Z$2:$Z$692,'Infos Relatório'!C$1)</f>
        <v>0</v>
      </c>
      <c r="E502" s="13">
        <f>SUMIFS('Faturamento SP3'!$J$2:$J$692,'Faturamento SP3'!$D$2:$D$692,'Infos Relatório'!$B$485,'Faturamento SP3'!$E$2:$E$692,'Infos Relatório'!$B502,'Faturamento SP3'!$Z$2:$Z$692,'Infos Relatório'!C$1)</f>
        <v>0</v>
      </c>
      <c r="F502" s="14">
        <f>SUMIFS('Faturamento SP3'!$O$2:$O$692,'Faturamento SP3'!$D$2:$D$692,'Infos Relatório'!$B$485,'Faturamento SP3'!$E$2:$E$692,'Infos Relatório'!$B502,'Faturamento SP3'!$Z$2:$Z$692,'Infos Relatório'!C$1,'Faturamento SP3'!$T$2:$T$692,"Sim")+SUMIFS('Faturamento SP3'!$P$2:$P$692,'Faturamento SP3'!$D$2:$D$692,'Infos Relatório'!$B$485,'Faturamento SP3'!$E$2:$E$692,'Infos Relatório'!$B502,'Faturamento SP3'!$Z$2:$Z$692,'Infos Relatório'!C$1,'Faturamento SP3'!$T$2:$T$692,"Sim")</f>
        <v>0</v>
      </c>
      <c r="G502" s="27" t="e">
        <f t="shared" si="193"/>
        <v>#DIV/0!</v>
      </c>
      <c r="H502" s="24">
        <f>SUMIFS('Faturamento SP3'!$H$2:$H$692,'Faturamento SP3'!$D$2:$D$692,'Infos Relatório'!$B$485,'Faturamento SP3'!$E$2:$E$692,'Infos Relatório'!$B502,'Faturamento SP3'!$Z$2:$Z$692,'Infos Relatório'!C$1)</f>
        <v>0</v>
      </c>
      <c r="I502" s="23">
        <f>COUNTIFS('Faturamento SP3'!$D$2:$D$692,'Infos Relatório'!$B$485,'Faturamento SP3'!$E$2:$E$692,'Infos Relatório'!$B502,'Faturamento SP3'!$Z$2:$Z$692,'Infos Relatório'!I$1)</f>
        <v>0</v>
      </c>
      <c r="J502" s="13">
        <f>SUMIFS('Faturamento SP3'!$G$2:$G$692,'Faturamento SP3'!$D$2:$D$692,'Infos Relatório'!$B$485,'Faturamento SP3'!$E$2:$E$692,'Infos Relatório'!$B502,'Faturamento SP3'!$Z$2:$Z$692,'Infos Relatório'!I$1)</f>
        <v>0</v>
      </c>
      <c r="K502" s="13">
        <f>SUMIFS('Faturamento SP3'!$J$2:$J$692,'Faturamento SP3'!$D$2:$D$692,'Infos Relatório'!$B$485,'Faturamento SP3'!$E$2:$E$692,'Infos Relatório'!$B502,'Faturamento SP3'!$Z$2:$Z$692,'Infos Relatório'!I$1)</f>
        <v>0</v>
      </c>
      <c r="L502" s="14">
        <f>SUMIFS('Faturamento SP3'!$O$2:$O$692,'Faturamento SP3'!$D$2:$D$692,'Infos Relatório'!$B$485,'Faturamento SP3'!$E$2:$E$692,'Infos Relatório'!$B502,'Faturamento SP3'!$Z$2:$Z$692,'Infos Relatório'!I$1,'Faturamento SP3'!$T$2:$T$692,"Sim")+SUMIFS('Faturamento SP3'!$P$2:$P$692,'Faturamento SP3'!$D$2:$D$692,'Infos Relatório'!$B$485,'Faturamento SP3'!$E$2:$E$692,'Infos Relatório'!$B502,'Faturamento SP3'!$Z$2:$Z$692,'Infos Relatório'!I$1,'Faturamento SP3'!$T$2:$T$692,"Sim")</f>
        <v>0</v>
      </c>
      <c r="M502" s="27" t="e">
        <f t="shared" si="194"/>
        <v>#DIV/0!</v>
      </c>
      <c r="N502" s="24">
        <f>SUMIFS('Faturamento SP3'!$H$2:$H$692,'Faturamento SP3'!$D$2:$D$692,'Infos Relatório'!$B$485,'Faturamento SP3'!$E$2:$E$692,'Infos Relatório'!$B502,'Faturamento SP3'!$Z$2:$Z$692,'Infos Relatório'!I$1)</f>
        <v>0</v>
      </c>
      <c r="O502" s="23">
        <f>COUNTIFS('Faturamento SP3'!$D$2:$D$692,'Infos Relatório'!$B$485,'Faturamento SP3'!$E$2:$E$692,'Infos Relatório'!$B502,'Faturamento SP3'!$Z$2:$Z$692,'Infos Relatório'!O$1)</f>
        <v>0</v>
      </c>
      <c r="P502" s="13">
        <f>SUMIFS('Faturamento SP3'!$G$2:$G$692,'Faturamento SP3'!$D$2:$D$692,'Infos Relatório'!$B$485,'Faturamento SP3'!$E$2:$E$692,'Infos Relatório'!$B502,'Faturamento SP3'!$Z$2:$Z$692,'Infos Relatório'!O$1)</f>
        <v>0</v>
      </c>
      <c r="Q502" s="13">
        <f>SUMIFS('Faturamento SP3'!$J$2:$J$692,'Faturamento SP3'!$D$2:$D$692,'Infos Relatório'!$B$485,'Faturamento SP3'!$E$2:$E$692,'Infos Relatório'!$B502,'Faturamento SP3'!$Z$2:$Z$692,'Infos Relatório'!O$1)</f>
        <v>0</v>
      </c>
      <c r="R502" s="14">
        <f>SUMIFS('Faturamento SP3'!$O$2:$O$692,'Faturamento SP3'!$D$2:$D$692,'Infos Relatório'!$B$485,'Faturamento SP3'!$E$2:$E$692,'Infos Relatório'!$B502,'Faturamento SP3'!$Z$2:$Z$692,'Infos Relatório'!O$1,'Faturamento SP3'!$T$2:$T$692,"Sim")+SUMIFS('Faturamento SP3'!$P$2:$P$692,'Faturamento SP3'!$D$2:$D$692,'Infos Relatório'!$B$485,'Faturamento SP3'!$E$2:$E$692,'Infos Relatório'!$B502,'Faturamento SP3'!$Z$2:$Z$692,'Infos Relatório'!O$1,'Faturamento SP3'!$T$2:$T$692,"Sim")</f>
        <v>0</v>
      </c>
      <c r="S502" s="27" t="e">
        <f t="shared" si="195"/>
        <v>#DIV/0!</v>
      </c>
      <c r="T502" s="24">
        <f>SUMIFS('Faturamento SP3'!$H$2:$H$692,'Faturamento SP3'!$D$2:$D$692,'Infos Relatório'!$B$485,'Faturamento SP3'!$E$2:$E$692,'Infos Relatório'!$B502,'Faturamento SP3'!$Z$2:$Z$692,'Infos Relatório'!O$1)</f>
        <v>0</v>
      </c>
      <c r="U502" s="23">
        <f>COUNTIFS('Faturamento SP3'!$D$2:$D$692,'Infos Relatório'!$B$485,'Faturamento SP3'!$E$2:$E$692,'Infos Relatório'!$B502,'Faturamento SP3'!$Z$2:$Z$692,'Infos Relatório'!U$1)</f>
        <v>0</v>
      </c>
      <c r="V502" s="13">
        <f>SUMIFS('Faturamento SP3'!$G$2:$G$692,'Faturamento SP3'!$D$2:$D$692,'Infos Relatório'!$B$485,'Faturamento SP3'!$E$2:$E$692,'Infos Relatório'!$B502,'Faturamento SP3'!$Z$2:$Z$692,'Infos Relatório'!U$1)</f>
        <v>0</v>
      </c>
      <c r="W502" s="13">
        <f>SUMIFS('Faturamento SP3'!$J$2:$J$692,'Faturamento SP3'!$D$2:$D$692,'Infos Relatório'!$B$485,'Faturamento SP3'!$E$2:$E$692,'Infos Relatório'!$B502,'Faturamento SP3'!$Z$2:$Z$692,'Infos Relatório'!U$1)</f>
        <v>0</v>
      </c>
      <c r="X502" s="14">
        <f>SUMIFS('Faturamento SP3'!$O$2:$O$692,'Faturamento SP3'!$D$2:$D$692,'Infos Relatório'!$B$485,'Faturamento SP3'!$E$2:$E$692,'Infos Relatório'!$B502,'Faturamento SP3'!$Z$2:$Z$692,'Infos Relatório'!U$1,'Faturamento SP3'!$T$2:$T$692,"Sim")+SUMIFS('Faturamento SP3'!$P$2:$P$692,'Faturamento SP3'!$D$2:$D$692,'Infos Relatório'!$B$485,'Faturamento SP3'!$E$2:$E$692,'Infos Relatório'!$B502,'Faturamento SP3'!$Z$2:$Z$692,'Infos Relatório'!U$1,'Faturamento SP3'!$T$2:$T$692,"Sim")</f>
        <v>0</v>
      </c>
      <c r="Y502" s="27" t="e">
        <f t="shared" si="196"/>
        <v>#DIV/0!</v>
      </c>
      <c r="Z502" s="24">
        <f>SUMIFS('Faturamento SP3'!$H$2:$H$692,'Faturamento SP3'!$D$2:$D$692,'Infos Relatório'!$B$485,'Faturamento SP3'!$E$2:$E$692,'Infos Relatório'!$B502,'Faturamento SP3'!$Z$2:$Z$692,'Infos Relatório'!U$1)</f>
        <v>0</v>
      </c>
      <c r="AA502" s="23">
        <f>COUNTIFS('Faturamento SP3'!$D$2:$D$692,'Infos Relatório'!$B$485,'Faturamento SP3'!$E$2:$E$692,'Infos Relatório'!$B502,'Faturamento SP3'!$Z$2:$Z$692,'Infos Relatório'!AA$1)</f>
        <v>0</v>
      </c>
      <c r="AB502" s="13">
        <f>SUMIFS('Faturamento SP3'!$G$2:$G$692,'Faturamento SP3'!$D$2:$D$692,'Infos Relatório'!$B$485,'Faturamento SP3'!$E$2:$E$692,'Infos Relatório'!$B502,'Faturamento SP3'!$Z$2:$Z$692,'Infos Relatório'!AA$1)</f>
        <v>0</v>
      </c>
      <c r="AC502" s="13">
        <f>SUMIFS('Faturamento SP3'!$J$2:$J$692,'Faturamento SP3'!$D$2:$D$692,'Infos Relatório'!$B$485,'Faturamento SP3'!$E$2:$E$692,'Infos Relatório'!$B502,'Faturamento SP3'!$Z$2:$Z$692,'Infos Relatório'!AA$1)</f>
        <v>0</v>
      </c>
      <c r="AD502" s="14">
        <f>SUMIFS('Faturamento SP3'!$O$2:$O$692,'Faturamento SP3'!$D$2:$D$692,'Infos Relatório'!$B$485,'Faturamento SP3'!$E$2:$E$692,'Infos Relatório'!$B502,'Faturamento SP3'!$Z$2:$Z$692,'Infos Relatório'!AA$1,'Faturamento SP3'!$T$2:$T$692,"Sim")+SUMIFS('Faturamento SP3'!$P$2:$P$692,'Faturamento SP3'!$D$2:$D$692,'Infos Relatório'!$B$485,'Faturamento SP3'!$E$2:$E$692,'Infos Relatório'!$B502,'Faturamento SP3'!$Z$2:$Z$692,'Infos Relatório'!AA$1,'Faturamento SP3'!$T$2:$T$692,"Sim")</f>
        <v>0</v>
      </c>
      <c r="AE502" s="27" t="e">
        <f t="shared" si="197"/>
        <v>#DIV/0!</v>
      </c>
      <c r="AF502" s="24">
        <f>SUMIFS('Faturamento SP3'!$H$2:$H$692,'Faturamento SP3'!$D$2:$D$692,'Infos Relatório'!$B$485,'Faturamento SP3'!$E$2:$E$692,'Infos Relatório'!$B502,'Faturamento SP3'!$Z$2:$Z$692,'Infos Relatório'!AA$1)</f>
        <v>0</v>
      </c>
      <c r="AG502" s="23">
        <f>COUNTIFS('Faturamento SP3'!$D$2:$D$692,'Infos Relatório'!$B$485,'Faturamento SP3'!$E$2:$E$692,'Infos Relatório'!$B502,'Faturamento SP3'!$Z$2:$Z$692,'Infos Relatório'!AG$1)</f>
        <v>0</v>
      </c>
      <c r="AH502" s="13">
        <f>SUMIFS('Faturamento SP3'!$G$2:$G$692,'Faturamento SP3'!$D$2:$D$692,'Infos Relatório'!$B$485,'Faturamento SP3'!$E$2:$E$692,'Infos Relatório'!$B502,'Faturamento SP3'!$Z$2:$Z$692,'Infos Relatório'!AG$1)</f>
        <v>0</v>
      </c>
      <c r="AI502" s="13">
        <f>SUMIFS('Faturamento SP3'!$J$2:$J$692,'Faturamento SP3'!$D$2:$D$692,'Infos Relatório'!$B$485,'Faturamento SP3'!$E$2:$E$692,'Infos Relatório'!$B502,'Faturamento SP3'!$Z$2:$Z$692,'Infos Relatório'!AG$1)</f>
        <v>0</v>
      </c>
      <c r="AJ502" s="14">
        <f>SUMIFS('Faturamento SP3'!$O$2:$O$692,'Faturamento SP3'!$D$2:$D$692,'Infos Relatório'!$B$485,'Faturamento SP3'!$E$2:$E$692,'Infos Relatório'!$B502,'Faturamento SP3'!$Z$2:$Z$692,'Infos Relatório'!AG$1,'Faturamento SP3'!$T$2:$T$692,"Sim")+SUMIFS('Faturamento SP3'!$P$2:$P$692,'Faturamento SP3'!$D$2:$D$692,'Infos Relatório'!$B$485,'Faturamento SP3'!$E$2:$E$692,'Infos Relatório'!$B502,'Faturamento SP3'!$Z$2:$Z$692,'Infos Relatório'!AG$1,'Faturamento SP3'!$T$2:$T$692,"Sim")</f>
        <v>0</v>
      </c>
      <c r="AK502" s="27" t="e">
        <f t="shared" si="198"/>
        <v>#DIV/0!</v>
      </c>
      <c r="AL502" s="24">
        <f>SUMIFS('Faturamento SP3'!$H$2:$H$692,'Faturamento SP3'!$D$2:$D$692,'Infos Relatório'!$B$485,'Faturamento SP3'!$E$2:$E$692,'Infos Relatório'!$B502,'Faturamento SP3'!$Z$2:$Z$692,'Infos Relatório'!AG$1)</f>
        <v>0</v>
      </c>
      <c r="AM502" s="23">
        <f>COUNTIFS('Faturamento SP3'!$D$2:$D$692,'Infos Relatório'!$B$485,'Faturamento SP3'!$E$2:$E$692,'Infos Relatório'!$B502,'Faturamento SP3'!$Z$2:$Z$692,'Infos Relatório'!AM$1)</f>
        <v>0</v>
      </c>
      <c r="AN502" s="13">
        <f>SUMIFS('Faturamento SP3'!$G$2:$G$692,'Faturamento SP3'!$D$2:$D$692,'Infos Relatório'!$B$485,'Faturamento SP3'!$E$2:$E$692,'Infos Relatório'!$B502,'Faturamento SP3'!$Z$2:$Z$692,'Infos Relatório'!AM$1)</f>
        <v>0</v>
      </c>
      <c r="AO502" s="13">
        <f>SUMIFS('Faturamento SP3'!$J$2:$J$692,'Faturamento SP3'!$D$2:$D$692,'Infos Relatório'!$B$485,'Faturamento SP3'!$E$2:$E$692,'Infos Relatório'!$B502,'Faturamento SP3'!$Z$2:$Z$692,'Infos Relatório'!AM$1)</f>
        <v>0</v>
      </c>
      <c r="AP502" s="14">
        <f>SUMIFS('Faturamento SP3'!$O$2:$O$692,'Faturamento SP3'!$D$2:$D$692,'Infos Relatório'!$B$485,'Faturamento SP3'!$E$2:$E$692,'Infos Relatório'!$B502,'Faturamento SP3'!$Z$2:$Z$692,'Infos Relatório'!AM$1,'Faturamento SP3'!$T$2:$T$692,"Sim")+SUMIFS('Faturamento SP3'!$P$2:$P$692,'Faturamento SP3'!$D$2:$D$692,'Infos Relatório'!$B$485,'Faturamento SP3'!$E$2:$E$692,'Infos Relatório'!$B502,'Faturamento SP3'!$Z$2:$Z$692,'Infos Relatório'!AM$1,'Faturamento SP3'!$T$2:$T$692,"Sim")</f>
        <v>0</v>
      </c>
      <c r="AQ502" s="27" t="e">
        <f t="shared" si="199"/>
        <v>#DIV/0!</v>
      </c>
      <c r="AR502" s="24">
        <f>SUMIFS('Faturamento SP3'!$H$2:$H$692,'Faturamento SP3'!$D$2:$D$692,'Infos Relatório'!$B$485,'Faturamento SP3'!$E$2:$E$692,'Infos Relatório'!$B502,'Faturamento SP3'!$Z$2:$Z$692,'Infos Relatório'!AM$1)</f>
        <v>0</v>
      </c>
      <c r="AS502" s="23">
        <f>COUNTIFS('Faturamento SP3'!$D$2:$D$692,'Infos Relatório'!$B$485,'Faturamento SP3'!$E$2:$E$692,'Infos Relatório'!$B502,'Faturamento SP3'!$Z$2:$Z$692,'Infos Relatório'!AS$1)</f>
        <v>0</v>
      </c>
      <c r="AT502" s="13">
        <f>SUMIFS('Faturamento SP3'!$G$2:$G$692,'Faturamento SP3'!$D$2:$D$692,'Infos Relatório'!$B$485,'Faturamento SP3'!$E$2:$E$692,'Infos Relatório'!$B502,'Faturamento SP3'!$Z$2:$Z$692,'Infos Relatório'!AS$1)</f>
        <v>0</v>
      </c>
      <c r="AU502" s="13">
        <f>SUMIFS('Faturamento SP3'!$J$2:$J$692,'Faturamento SP3'!$D$2:$D$692,'Infos Relatório'!$B$485,'Faturamento SP3'!$E$2:$E$692,'Infos Relatório'!$B502,'Faturamento SP3'!$Z$2:$Z$692,'Infos Relatório'!AS$1)</f>
        <v>0</v>
      </c>
      <c r="AV502" s="14">
        <f>SUMIFS('Faturamento SP3'!$O$2:$O$692,'Faturamento SP3'!$D$2:$D$692,'Infos Relatório'!$B$485,'Faturamento SP3'!$E$2:$E$692,'Infos Relatório'!$B502,'Faturamento SP3'!$Z$2:$Z$692,'Infos Relatório'!AS$1,'Faturamento SP3'!$T$2:$T$692,"Sim")+SUMIFS('Faturamento SP3'!$P$2:$P$692,'Faturamento SP3'!$D$2:$D$692,'Infos Relatório'!$B$485,'Faturamento SP3'!$E$2:$E$692,'Infos Relatório'!$B502,'Faturamento SP3'!$Z$2:$Z$692,'Infos Relatório'!AS$1,'Faturamento SP3'!$T$2:$T$692,"Sim")</f>
        <v>0</v>
      </c>
      <c r="AW502" s="27" t="e">
        <f t="shared" si="200"/>
        <v>#DIV/0!</v>
      </c>
      <c r="AX502" s="24">
        <f>SUMIFS('Faturamento SP3'!$H$2:$H$692,'Faturamento SP3'!$D$2:$D$692,'Infos Relatório'!$B$485,'Faturamento SP3'!$E$2:$E$692,'Infos Relatório'!$B502,'Faturamento SP3'!$Z$2:$Z$692,'Infos Relatório'!AS$1)</f>
        <v>0</v>
      </c>
      <c r="AY502" s="23">
        <f>COUNTIFS('Faturamento SP3'!$D$2:$D$692,'Infos Relatório'!$B$485,'Faturamento SP3'!$E$2:$E$692,'Infos Relatório'!$B502,'Faturamento SP3'!$Z$2:$Z$692,'Infos Relatório'!AY$1)</f>
        <v>0</v>
      </c>
      <c r="AZ502" s="13">
        <f>SUMIFS('Faturamento SP3'!$G$2:$G$692,'Faturamento SP3'!$D$2:$D$692,'Infos Relatório'!$B$485,'Faturamento SP3'!$E$2:$E$692,'Infos Relatório'!$B502,'Faturamento SP3'!$Z$2:$Z$692,'Infos Relatório'!AY$1)</f>
        <v>0</v>
      </c>
      <c r="BA502" s="13">
        <f>SUMIFS('Faturamento SP3'!$J$2:$J$692,'Faturamento SP3'!$D$2:$D$692,'Infos Relatório'!$B$485,'Faturamento SP3'!$E$2:$E$692,'Infos Relatório'!$B502,'Faturamento SP3'!$Z$2:$Z$692,'Infos Relatório'!AY$1)</f>
        <v>0</v>
      </c>
      <c r="BB502" s="14">
        <f>SUMIFS('Faturamento SP3'!$O$2:$O$692,'Faturamento SP3'!$D$2:$D$692,'Infos Relatório'!$B$485,'Faturamento SP3'!$E$2:$E$692,'Infos Relatório'!$B502,'Faturamento SP3'!$Z$2:$Z$692,'Infos Relatório'!AY$1,'Faturamento SP3'!$T$2:$T$692,"Sim")+SUMIFS('Faturamento SP3'!$P$2:$P$692,'Faturamento SP3'!$D$2:$D$692,'Infos Relatório'!$B$485,'Faturamento SP3'!$E$2:$E$692,'Infos Relatório'!$B502,'Faturamento SP3'!$Z$2:$Z$692,'Infos Relatório'!AY$1,'Faturamento SP3'!$T$2:$T$692,"Sim")</f>
        <v>0</v>
      </c>
      <c r="BC502" s="27" t="e">
        <f t="shared" si="201"/>
        <v>#DIV/0!</v>
      </c>
      <c r="BD502" s="24">
        <f>SUMIFS('Faturamento SP3'!$H$2:$H$692,'Faturamento SP3'!$D$2:$D$692,'Infos Relatório'!$B$485,'Faturamento SP3'!$E$2:$E$692,'Infos Relatório'!$B502,'Faturamento SP3'!$Z$2:$Z$692,'Infos Relatório'!AY$1)</f>
        <v>0</v>
      </c>
      <c r="BE502" s="23">
        <f>COUNTIFS('Faturamento SP3'!$D$2:$D$692,'Infos Relatório'!$B$485,'Faturamento SP3'!$E$2:$E$692,'Infos Relatório'!$B502,'Faturamento SP3'!$Z$2:$Z$692,'Infos Relatório'!BE$1)</f>
        <v>0</v>
      </c>
      <c r="BF502" s="13">
        <f>SUMIFS('Faturamento SP3'!$G$2:$G$692,'Faturamento SP3'!$D$2:$D$692,'Infos Relatório'!$B$485,'Faturamento SP3'!$E$2:$E$692,'Infos Relatório'!$B502,'Faturamento SP3'!$Z$2:$Z$692,'Infos Relatório'!BE$1)</f>
        <v>0</v>
      </c>
      <c r="BG502" s="13">
        <f>SUMIFS('Faturamento SP3'!$J$2:$J$692,'Faturamento SP3'!$D$2:$D$692,'Infos Relatório'!$B$485,'Faturamento SP3'!$E$2:$E$692,'Infos Relatório'!$B502,'Faturamento SP3'!$Z$2:$Z$692,'Infos Relatório'!BE$1)</f>
        <v>0</v>
      </c>
      <c r="BH502" s="14">
        <f>SUMIFS('Faturamento SP3'!$O$2:$O$692,'Faturamento SP3'!$D$2:$D$692,'Infos Relatório'!$B$485,'Faturamento SP3'!$E$2:$E$692,'Infos Relatório'!$B502,'Faturamento SP3'!$Z$2:$Z$692,'Infos Relatório'!BE$1,'Faturamento SP3'!$T$2:$T$692,"Sim")+SUMIFS('Faturamento SP3'!$P$2:$P$692,'Faturamento SP3'!$D$2:$D$692,'Infos Relatório'!$B$485,'Faturamento SP3'!$E$2:$E$692,'Infos Relatório'!$B502,'Faturamento SP3'!$Z$2:$Z$692,'Infos Relatório'!BE$1,'Faturamento SP3'!$T$2:$T$692,"Sim")</f>
        <v>0</v>
      </c>
      <c r="BI502" s="27" t="e">
        <f t="shared" si="202"/>
        <v>#DIV/0!</v>
      </c>
      <c r="BJ502" s="24">
        <f>SUMIFS('Faturamento SP3'!$H$2:$H$692,'Faturamento SP3'!$D$2:$D$692,'Infos Relatório'!$B$485,'Faturamento SP3'!$E$2:$E$692,'Infos Relatório'!$B502,'Faturamento SP3'!$Z$2:$Z$692,'Infos Relatório'!BE$1)</f>
        <v>0</v>
      </c>
      <c r="BK502" s="23">
        <f>COUNTIFS('Faturamento SP3'!$D$2:$D$692,'Infos Relatório'!$B$485,'Faturamento SP3'!$E$2:$E$692,'Infos Relatório'!$B502,'Faturamento SP3'!$Z$2:$Z$692,'Infos Relatório'!BK$1)</f>
        <v>0</v>
      </c>
      <c r="BL502" s="13">
        <f>SUMIFS('Faturamento SP3'!$G$2:$G$692,'Faturamento SP3'!$D$2:$D$692,'Infos Relatório'!$B$485,'Faturamento SP3'!$E$2:$E$692,'Infos Relatório'!$B502,'Faturamento SP3'!$Z$2:$Z$692,'Infos Relatório'!BK$1)</f>
        <v>0</v>
      </c>
      <c r="BM502" s="13">
        <f>SUMIFS('Faturamento SP3'!$J$2:$J$692,'Faturamento SP3'!$D$2:$D$692,'Infos Relatório'!$B$485,'Faturamento SP3'!$E$2:$E$692,'Infos Relatório'!$B502,'Faturamento SP3'!$Z$2:$Z$692,'Infos Relatório'!BK$1)</f>
        <v>0</v>
      </c>
      <c r="BN502" s="14">
        <f>SUMIFS('Faturamento SP3'!$O$2:$O$692,'Faturamento SP3'!$D$2:$D$692,'Infos Relatório'!$B$485,'Faturamento SP3'!$E$2:$E$692,'Infos Relatório'!$B502,'Faturamento SP3'!$Z$2:$Z$692,'Infos Relatório'!BK$1,'Faturamento SP3'!$T$2:$T$692,"Sim")+SUMIFS('Faturamento SP3'!$P$2:$P$692,'Faturamento SP3'!$D$2:$D$692,'Infos Relatório'!$B$485,'Faturamento SP3'!$E$2:$E$692,'Infos Relatório'!$B502,'Faturamento SP3'!$Z$2:$Z$692,'Infos Relatório'!BK$1,'Faturamento SP3'!$T$2:$T$692,"Sim")</f>
        <v>0</v>
      </c>
      <c r="BO502" s="27" t="e">
        <f t="shared" si="203"/>
        <v>#DIV/0!</v>
      </c>
      <c r="BP502" s="24">
        <f>SUMIFS('Faturamento SP3'!$H$2:$H$692,'Faturamento SP3'!$D$2:$D$692,'Infos Relatório'!$B$485,'Faturamento SP3'!$E$2:$E$692,'Infos Relatório'!$B502,'Faturamento SP3'!$Z$2:$Z$692,'Infos Relatório'!BK$1)</f>
        <v>0</v>
      </c>
      <c r="BQ502" s="23">
        <f>COUNTIFS('Faturamento SP3'!$D$2:$D$692,'Infos Relatório'!$B$485,'Faturamento SP3'!$E$2:$E$692,'Infos Relatório'!$B502,'Faturamento SP3'!$Z$2:$Z$692,'Infos Relatório'!BQ$1)</f>
        <v>0</v>
      </c>
      <c r="BR502" s="13">
        <f>SUMIFS('Faturamento SP3'!$G$2:$G$692,'Faturamento SP3'!$D$2:$D$692,'Infos Relatório'!$B$485,'Faturamento SP3'!$E$2:$E$692,'Infos Relatório'!$B502,'Faturamento SP3'!$Z$2:$Z$692,'Infos Relatório'!BQ$1)</f>
        <v>0</v>
      </c>
      <c r="BS502" s="13">
        <f>SUMIFS('Faturamento SP3'!$J$2:$J$692,'Faturamento SP3'!$D$2:$D$692,'Infos Relatório'!$B$485,'Faturamento SP3'!$E$2:$E$692,'Infos Relatório'!$B502,'Faturamento SP3'!$Z$2:$Z$692,'Infos Relatório'!BQ$1)</f>
        <v>0</v>
      </c>
      <c r="BT502" s="14">
        <f>SUMIFS('Faturamento SP3'!$O$2:$O$692,'Faturamento SP3'!$D$2:$D$692,'Infos Relatório'!$B$485,'Faturamento SP3'!$E$2:$E$692,'Infos Relatório'!$B502,'Faturamento SP3'!$Z$2:$Z$692,'Infos Relatório'!BQ$1,'Faturamento SP3'!$T$2:$T$692,"Sim")+SUMIFS('Faturamento SP3'!$P$2:$P$692,'Faturamento SP3'!$D$2:$D$692,'Infos Relatório'!$B$485,'Faturamento SP3'!$E$2:$E$692,'Infos Relatório'!$B502,'Faturamento SP3'!$Z$2:$Z$692,'Infos Relatório'!BQ$1,'Faturamento SP3'!$T$2:$T$692,"Sim")</f>
        <v>0</v>
      </c>
      <c r="BU502" s="27" t="e">
        <f t="shared" si="204"/>
        <v>#DIV/0!</v>
      </c>
      <c r="BV502" s="24">
        <f>SUMIFS('Faturamento SP3'!$H$2:$H$692,'Faturamento SP3'!$D$2:$D$692,'Infos Relatório'!$B$485,'Faturamento SP3'!$E$2:$E$692,'Infos Relatório'!$B502,'Faturamento SP3'!$Z$2:$Z$692,'Infos Relatório'!BQ$1)</f>
        <v>0</v>
      </c>
    </row>
    <row r="503" spans="2:74">
      <c r="B503" s="17" t="s">
        <v>24</v>
      </c>
      <c r="C503" s="23">
        <f>COUNTIFS('Faturamento SP3'!$D$2:$D$692,'Infos Relatório'!$B$485,'Faturamento SP3'!$E$2:$E$692,'Infos Relatório'!$B503,'Faturamento SP3'!$Z$2:$Z$692,'Infos Relatório'!C$1)</f>
        <v>0</v>
      </c>
      <c r="D503" s="13">
        <f>SUMIFS('Faturamento SP3'!$G$2:$G$692,'Faturamento SP3'!$D$2:$D$692,'Infos Relatório'!$B$485,'Faturamento SP3'!$E$2:$E$692,'Infos Relatório'!$B503,'Faturamento SP3'!$Z$2:$Z$692,'Infos Relatório'!C$1)</f>
        <v>0</v>
      </c>
      <c r="E503" s="13">
        <f>SUMIFS('Faturamento SP3'!$J$2:$J$692,'Faturamento SP3'!$D$2:$D$692,'Infos Relatório'!$B$485,'Faturamento SP3'!$E$2:$E$692,'Infos Relatório'!$B503,'Faturamento SP3'!$Z$2:$Z$692,'Infos Relatório'!C$1)</f>
        <v>0</v>
      </c>
      <c r="F503" s="14">
        <f>SUMIFS('Faturamento SP3'!$O$2:$O$692,'Faturamento SP3'!$D$2:$D$692,'Infos Relatório'!$B$485,'Faturamento SP3'!$E$2:$E$692,'Infos Relatório'!$B503,'Faturamento SP3'!$Z$2:$Z$692,'Infos Relatório'!C$1,'Faturamento SP3'!$T$2:$T$692,"Sim")+SUMIFS('Faturamento SP3'!$P$2:$P$692,'Faturamento SP3'!$D$2:$D$692,'Infos Relatório'!$B$485,'Faturamento SP3'!$E$2:$E$692,'Infos Relatório'!$B503,'Faturamento SP3'!$Z$2:$Z$692,'Infos Relatório'!C$1,'Faturamento SP3'!$T$2:$T$692,"Sim")</f>
        <v>0</v>
      </c>
      <c r="G503" s="27" t="e">
        <f t="shared" si="193"/>
        <v>#DIV/0!</v>
      </c>
      <c r="H503" s="24">
        <f>SUMIFS('Faturamento SP3'!$H$2:$H$692,'Faturamento SP3'!$D$2:$D$692,'Infos Relatório'!$B$485,'Faturamento SP3'!$E$2:$E$692,'Infos Relatório'!$B503,'Faturamento SP3'!$Z$2:$Z$692,'Infos Relatório'!C$1)</f>
        <v>0</v>
      </c>
      <c r="I503" s="23">
        <f>COUNTIFS('Faturamento SP3'!$D$2:$D$692,'Infos Relatório'!$B$485,'Faturamento SP3'!$E$2:$E$692,'Infos Relatório'!$B503,'Faturamento SP3'!$Z$2:$Z$692,'Infos Relatório'!I$1)</f>
        <v>0</v>
      </c>
      <c r="J503" s="13">
        <f>SUMIFS('Faturamento SP3'!$G$2:$G$692,'Faturamento SP3'!$D$2:$D$692,'Infos Relatório'!$B$485,'Faturamento SP3'!$E$2:$E$692,'Infos Relatório'!$B503,'Faturamento SP3'!$Z$2:$Z$692,'Infos Relatório'!I$1)</f>
        <v>0</v>
      </c>
      <c r="K503" s="13">
        <f>SUMIFS('Faturamento SP3'!$J$2:$J$692,'Faturamento SP3'!$D$2:$D$692,'Infos Relatório'!$B$485,'Faturamento SP3'!$E$2:$E$692,'Infos Relatório'!$B503,'Faturamento SP3'!$Z$2:$Z$692,'Infos Relatório'!I$1)</f>
        <v>0</v>
      </c>
      <c r="L503" s="14">
        <f>SUMIFS('Faturamento SP3'!$O$2:$O$692,'Faturamento SP3'!$D$2:$D$692,'Infos Relatório'!$B$485,'Faturamento SP3'!$E$2:$E$692,'Infos Relatório'!$B503,'Faturamento SP3'!$Z$2:$Z$692,'Infos Relatório'!I$1,'Faturamento SP3'!$T$2:$T$692,"Sim")+SUMIFS('Faturamento SP3'!$P$2:$P$692,'Faturamento SP3'!$D$2:$D$692,'Infos Relatório'!$B$485,'Faturamento SP3'!$E$2:$E$692,'Infos Relatório'!$B503,'Faturamento SP3'!$Z$2:$Z$692,'Infos Relatório'!I$1,'Faturamento SP3'!$T$2:$T$692,"Sim")</f>
        <v>0</v>
      </c>
      <c r="M503" s="27" t="e">
        <f t="shared" si="194"/>
        <v>#DIV/0!</v>
      </c>
      <c r="N503" s="24">
        <f>SUMIFS('Faturamento SP3'!$H$2:$H$692,'Faturamento SP3'!$D$2:$D$692,'Infos Relatório'!$B$485,'Faturamento SP3'!$E$2:$E$692,'Infos Relatório'!$B503,'Faturamento SP3'!$Z$2:$Z$692,'Infos Relatório'!I$1)</f>
        <v>0</v>
      </c>
      <c r="O503" s="23">
        <f>COUNTIFS('Faturamento SP3'!$D$2:$D$692,'Infos Relatório'!$B$485,'Faturamento SP3'!$E$2:$E$692,'Infos Relatório'!$B503,'Faturamento SP3'!$Z$2:$Z$692,'Infos Relatório'!O$1)</f>
        <v>0</v>
      </c>
      <c r="P503" s="13">
        <f>SUMIFS('Faturamento SP3'!$G$2:$G$692,'Faturamento SP3'!$D$2:$D$692,'Infos Relatório'!$B$485,'Faturamento SP3'!$E$2:$E$692,'Infos Relatório'!$B503,'Faturamento SP3'!$Z$2:$Z$692,'Infos Relatório'!O$1)</f>
        <v>0</v>
      </c>
      <c r="Q503" s="13">
        <f>SUMIFS('Faturamento SP3'!$J$2:$J$692,'Faturamento SP3'!$D$2:$D$692,'Infos Relatório'!$B$485,'Faturamento SP3'!$E$2:$E$692,'Infos Relatório'!$B503,'Faturamento SP3'!$Z$2:$Z$692,'Infos Relatório'!O$1)</f>
        <v>0</v>
      </c>
      <c r="R503" s="14">
        <f>SUMIFS('Faturamento SP3'!$O$2:$O$692,'Faturamento SP3'!$D$2:$D$692,'Infos Relatório'!$B$485,'Faturamento SP3'!$E$2:$E$692,'Infos Relatório'!$B503,'Faturamento SP3'!$Z$2:$Z$692,'Infos Relatório'!O$1,'Faturamento SP3'!$T$2:$T$692,"Sim")+SUMIFS('Faturamento SP3'!$P$2:$P$692,'Faturamento SP3'!$D$2:$D$692,'Infos Relatório'!$B$485,'Faturamento SP3'!$E$2:$E$692,'Infos Relatório'!$B503,'Faturamento SP3'!$Z$2:$Z$692,'Infos Relatório'!O$1,'Faturamento SP3'!$T$2:$T$692,"Sim")</f>
        <v>0</v>
      </c>
      <c r="S503" s="27" t="e">
        <f t="shared" si="195"/>
        <v>#DIV/0!</v>
      </c>
      <c r="T503" s="24">
        <f>SUMIFS('Faturamento SP3'!$H$2:$H$692,'Faturamento SP3'!$D$2:$D$692,'Infos Relatório'!$B$485,'Faturamento SP3'!$E$2:$E$692,'Infos Relatório'!$B503,'Faturamento SP3'!$Z$2:$Z$692,'Infos Relatório'!O$1)</f>
        <v>0</v>
      </c>
      <c r="U503" s="23">
        <f>COUNTIFS('Faturamento SP3'!$D$2:$D$692,'Infos Relatório'!$B$485,'Faturamento SP3'!$E$2:$E$692,'Infos Relatório'!$B503,'Faturamento SP3'!$Z$2:$Z$692,'Infos Relatório'!U$1)</f>
        <v>0</v>
      </c>
      <c r="V503" s="13">
        <f>SUMIFS('Faturamento SP3'!$G$2:$G$692,'Faturamento SP3'!$D$2:$D$692,'Infos Relatório'!$B$485,'Faturamento SP3'!$E$2:$E$692,'Infos Relatório'!$B503,'Faturamento SP3'!$Z$2:$Z$692,'Infos Relatório'!U$1)</f>
        <v>0</v>
      </c>
      <c r="W503" s="13">
        <f>SUMIFS('Faturamento SP3'!$J$2:$J$692,'Faturamento SP3'!$D$2:$D$692,'Infos Relatório'!$B$485,'Faturamento SP3'!$E$2:$E$692,'Infos Relatório'!$B503,'Faturamento SP3'!$Z$2:$Z$692,'Infos Relatório'!U$1)</f>
        <v>0</v>
      </c>
      <c r="X503" s="14">
        <f>SUMIFS('Faturamento SP3'!$O$2:$O$692,'Faturamento SP3'!$D$2:$D$692,'Infos Relatório'!$B$485,'Faturamento SP3'!$E$2:$E$692,'Infos Relatório'!$B503,'Faturamento SP3'!$Z$2:$Z$692,'Infos Relatório'!U$1,'Faturamento SP3'!$T$2:$T$692,"Sim")+SUMIFS('Faturamento SP3'!$P$2:$P$692,'Faturamento SP3'!$D$2:$D$692,'Infos Relatório'!$B$485,'Faturamento SP3'!$E$2:$E$692,'Infos Relatório'!$B503,'Faturamento SP3'!$Z$2:$Z$692,'Infos Relatório'!U$1,'Faturamento SP3'!$T$2:$T$692,"Sim")</f>
        <v>0</v>
      </c>
      <c r="Y503" s="27" t="e">
        <f t="shared" si="196"/>
        <v>#DIV/0!</v>
      </c>
      <c r="Z503" s="24">
        <f>SUMIFS('Faturamento SP3'!$H$2:$H$692,'Faturamento SP3'!$D$2:$D$692,'Infos Relatório'!$B$485,'Faturamento SP3'!$E$2:$E$692,'Infos Relatório'!$B503,'Faturamento SP3'!$Z$2:$Z$692,'Infos Relatório'!U$1)</f>
        <v>0</v>
      </c>
      <c r="AA503" s="23">
        <f>COUNTIFS('Faturamento SP3'!$D$2:$D$692,'Infos Relatório'!$B$485,'Faturamento SP3'!$E$2:$E$692,'Infos Relatório'!$B503,'Faturamento SP3'!$Z$2:$Z$692,'Infos Relatório'!AA$1)</f>
        <v>0</v>
      </c>
      <c r="AB503" s="13">
        <f>SUMIFS('Faturamento SP3'!$G$2:$G$692,'Faturamento SP3'!$D$2:$D$692,'Infos Relatório'!$B$485,'Faturamento SP3'!$E$2:$E$692,'Infos Relatório'!$B503,'Faturamento SP3'!$Z$2:$Z$692,'Infos Relatório'!AA$1)</f>
        <v>0</v>
      </c>
      <c r="AC503" s="13">
        <f>SUMIFS('Faturamento SP3'!$J$2:$J$692,'Faturamento SP3'!$D$2:$D$692,'Infos Relatório'!$B$485,'Faturamento SP3'!$E$2:$E$692,'Infos Relatório'!$B503,'Faturamento SP3'!$Z$2:$Z$692,'Infos Relatório'!AA$1)</f>
        <v>0</v>
      </c>
      <c r="AD503" s="14">
        <f>SUMIFS('Faturamento SP3'!$O$2:$O$692,'Faturamento SP3'!$D$2:$D$692,'Infos Relatório'!$B$485,'Faturamento SP3'!$E$2:$E$692,'Infos Relatório'!$B503,'Faturamento SP3'!$Z$2:$Z$692,'Infos Relatório'!AA$1,'Faturamento SP3'!$T$2:$T$692,"Sim")+SUMIFS('Faturamento SP3'!$P$2:$P$692,'Faturamento SP3'!$D$2:$D$692,'Infos Relatório'!$B$485,'Faturamento SP3'!$E$2:$E$692,'Infos Relatório'!$B503,'Faturamento SP3'!$Z$2:$Z$692,'Infos Relatório'!AA$1,'Faturamento SP3'!$T$2:$T$692,"Sim")</f>
        <v>0</v>
      </c>
      <c r="AE503" s="27" t="e">
        <f t="shared" si="197"/>
        <v>#DIV/0!</v>
      </c>
      <c r="AF503" s="24">
        <f>SUMIFS('Faturamento SP3'!$H$2:$H$692,'Faturamento SP3'!$D$2:$D$692,'Infos Relatório'!$B$485,'Faturamento SP3'!$E$2:$E$692,'Infos Relatório'!$B503,'Faturamento SP3'!$Z$2:$Z$692,'Infos Relatório'!AA$1)</f>
        <v>0</v>
      </c>
      <c r="AG503" s="23">
        <f>COUNTIFS('Faturamento SP3'!$D$2:$D$692,'Infos Relatório'!$B$485,'Faturamento SP3'!$E$2:$E$692,'Infos Relatório'!$B503,'Faturamento SP3'!$Z$2:$Z$692,'Infos Relatório'!AG$1)</f>
        <v>0</v>
      </c>
      <c r="AH503" s="13">
        <f>SUMIFS('Faturamento SP3'!$G$2:$G$692,'Faturamento SP3'!$D$2:$D$692,'Infos Relatório'!$B$485,'Faturamento SP3'!$E$2:$E$692,'Infos Relatório'!$B503,'Faturamento SP3'!$Z$2:$Z$692,'Infos Relatório'!AG$1)</f>
        <v>0</v>
      </c>
      <c r="AI503" s="13">
        <f>SUMIFS('Faturamento SP3'!$J$2:$J$692,'Faturamento SP3'!$D$2:$D$692,'Infos Relatório'!$B$485,'Faturamento SP3'!$E$2:$E$692,'Infos Relatório'!$B503,'Faturamento SP3'!$Z$2:$Z$692,'Infos Relatório'!AG$1)</f>
        <v>0</v>
      </c>
      <c r="AJ503" s="14">
        <f>SUMIFS('Faturamento SP3'!$O$2:$O$692,'Faturamento SP3'!$D$2:$D$692,'Infos Relatório'!$B$485,'Faturamento SP3'!$E$2:$E$692,'Infos Relatório'!$B503,'Faturamento SP3'!$Z$2:$Z$692,'Infos Relatório'!AG$1,'Faturamento SP3'!$T$2:$T$692,"Sim")+SUMIFS('Faturamento SP3'!$P$2:$P$692,'Faturamento SP3'!$D$2:$D$692,'Infos Relatório'!$B$485,'Faturamento SP3'!$E$2:$E$692,'Infos Relatório'!$B503,'Faturamento SP3'!$Z$2:$Z$692,'Infos Relatório'!AG$1,'Faturamento SP3'!$T$2:$T$692,"Sim")</f>
        <v>0</v>
      </c>
      <c r="AK503" s="27" t="e">
        <f t="shared" si="198"/>
        <v>#DIV/0!</v>
      </c>
      <c r="AL503" s="24">
        <f>SUMIFS('Faturamento SP3'!$H$2:$H$692,'Faturamento SP3'!$D$2:$D$692,'Infos Relatório'!$B$485,'Faturamento SP3'!$E$2:$E$692,'Infos Relatório'!$B503,'Faturamento SP3'!$Z$2:$Z$692,'Infos Relatório'!AG$1)</f>
        <v>0</v>
      </c>
      <c r="AM503" s="23">
        <f>COUNTIFS('Faturamento SP3'!$D$2:$D$692,'Infos Relatório'!$B$485,'Faturamento SP3'!$E$2:$E$692,'Infos Relatório'!$B503,'Faturamento SP3'!$Z$2:$Z$692,'Infos Relatório'!AM$1)</f>
        <v>0</v>
      </c>
      <c r="AN503" s="13">
        <f>SUMIFS('Faturamento SP3'!$G$2:$G$692,'Faturamento SP3'!$D$2:$D$692,'Infos Relatório'!$B$485,'Faturamento SP3'!$E$2:$E$692,'Infos Relatório'!$B503,'Faturamento SP3'!$Z$2:$Z$692,'Infos Relatório'!AM$1)</f>
        <v>0</v>
      </c>
      <c r="AO503" s="13">
        <f>SUMIFS('Faturamento SP3'!$J$2:$J$692,'Faturamento SP3'!$D$2:$D$692,'Infos Relatório'!$B$485,'Faturamento SP3'!$E$2:$E$692,'Infos Relatório'!$B503,'Faturamento SP3'!$Z$2:$Z$692,'Infos Relatório'!AM$1)</f>
        <v>0</v>
      </c>
      <c r="AP503" s="14">
        <f>SUMIFS('Faturamento SP3'!$O$2:$O$692,'Faturamento SP3'!$D$2:$D$692,'Infos Relatório'!$B$485,'Faturamento SP3'!$E$2:$E$692,'Infos Relatório'!$B503,'Faturamento SP3'!$Z$2:$Z$692,'Infos Relatório'!AM$1,'Faturamento SP3'!$T$2:$T$692,"Sim")+SUMIFS('Faturamento SP3'!$P$2:$P$692,'Faturamento SP3'!$D$2:$D$692,'Infos Relatório'!$B$485,'Faturamento SP3'!$E$2:$E$692,'Infos Relatório'!$B503,'Faturamento SP3'!$Z$2:$Z$692,'Infos Relatório'!AM$1,'Faturamento SP3'!$T$2:$T$692,"Sim")</f>
        <v>0</v>
      </c>
      <c r="AQ503" s="27" t="e">
        <f t="shared" si="199"/>
        <v>#DIV/0!</v>
      </c>
      <c r="AR503" s="24">
        <f>SUMIFS('Faturamento SP3'!$H$2:$H$692,'Faturamento SP3'!$D$2:$D$692,'Infos Relatório'!$B$485,'Faturamento SP3'!$E$2:$E$692,'Infos Relatório'!$B503,'Faturamento SP3'!$Z$2:$Z$692,'Infos Relatório'!AM$1)</f>
        <v>0</v>
      </c>
      <c r="AS503" s="23">
        <f>COUNTIFS('Faturamento SP3'!$D$2:$D$692,'Infos Relatório'!$B$485,'Faturamento SP3'!$E$2:$E$692,'Infos Relatório'!$B503,'Faturamento SP3'!$Z$2:$Z$692,'Infos Relatório'!AS$1)</f>
        <v>0</v>
      </c>
      <c r="AT503" s="13">
        <f>SUMIFS('Faturamento SP3'!$G$2:$G$692,'Faturamento SP3'!$D$2:$D$692,'Infos Relatório'!$B$485,'Faturamento SP3'!$E$2:$E$692,'Infos Relatório'!$B503,'Faturamento SP3'!$Z$2:$Z$692,'Infos Relatório'!AS$1)</f>
        <v>0</v>
      </c>
      <c r="AU503" s="13">
        <f>SUMIFS('Faturamento SP3'!$J$2:$J$692,'Faturamento SP3'!$D$2:$D$692,'Infos Relatório'!$B$485,'Faturamento SP3'!$E$2:$E$692,'Infos Relatório'!$B503,'Faturamento SP3'!$Z$2:$Z$692,'Infos Relatório'!AS$1)</f>
        <v>0</v>
      </c>
      <c r="AV503" s="14">
        <f>SUMIFS('Faturamento SP3'!$O$2:$O$692,'Faturamento SP3'!$D$2:$D$692,'Infos Relatório'!$B$485,'Faturamento SP3'!$E$2:$E$692,'Infos Relatório'!$B503,'Faturamento SP3'!$Z$2:$Z$692,'Infos Relatório'!AS$1,'Faturamento SP3'!$T$2:$T$692,"Sim")+SUMIFS('Faturamento SP3'!$P$2:$P$692,'Faturamento SP3'!$D$2:$D$692,'Infos Relatório'!$B$485,'Faturamento SP3'!$E$2:$E$692,'Infos Relatório'!$B503,'Faturamento SP3'!$Z$2:$Z$692,'Infos Relatório'!AS$1,'Faturamento SP3'!$T$2:$T$692,"Sim")</f>
        <v>0</v>
      </c>
      <c r="AW503" s="27" t="e">
        <f t="shared" si="200"/>
        <v>#DIV/0!</v>
      </c>
      <c r="AX503" s="24">
        <f>SUMIFS('Faturamento SP3'!$H$2:$H$692,'Faturamento SP3'!$D$2:$D$692,'Infos Relatório'!$B$485,'Faturamento SP3'!$E$2:$E$692,'Infos Relatório'!$B503,'Faturamento SP3'!$Z$2:$Z$692,'Infos Relatório'!AS$1)</f>
        <v>0</v>
      </c>
      <c r="AY503" s="23">
        <f>COUNTIFS('Faturamento SP3'!$D$2:$D$692,'Infos Relatório'!$B$485,'Faturamento SP3'!$E$2:$E$692,'Infos Relatório'!$B503,'Faturamento SP3'!$Z$2:$Z$692,'Infos Relatório'!AY$1)</f>
        <v>0</v>
      </c>
      <c r="AZ503" s="13">
        <f>SUMIFS('Faturamento SP3'!$G$2:$G$692,'Faturamento SP3'!$D$2:$D$692,'Infos Relatório'!$B$485,'Faturamento SP3'!$E$2:$E$692,'Infos Relatório'!$B503,'Faturamento SP3'!$Z$2:$Z$692,'Infos Relatório'!AY$1)</f>
        <v>0</v>
      </c>
      <c r="BA503" s="13">
        <f>SUMIFS('Faturamento SP3'!$J$2:$J$692,'Faturamento SP3'!$D$2:$D$692,'Infos Relatório'!$B$485,'Faturamento SP3'!$E$2:$E$692,'Infos Relatório'!$B503,'Faturamento SP3'!$Z$2:$Z$692,'Infos Relatório'!AY$1)</f>
        <v>0</v>
      </c>
      <c r="BB503" s="14">
        <f>SUMIFS('Faturamento SP3'!$O$2:$O$692,'Faturamento SP3'!$D$2:$D$692,'Infos Relatório'!$B$485,'Faturamento SP3'!$E$2:$E$692,'Infos Relatório'!$B503,'Faturamento SP3'!$Z$2:$Z$692,'Infos Relatório'!AY$1,'Faturamento SP3'!$T$2:$T$692,"Sim")+SUMIFS('Faturamento SP3'!$P$2:$P$692,'Faturamento SP3'!$D$2:$D$692,'Infos Relatório'!$B$485,'Faturamento SP3'!$E$2:$E$692,'Infos Relatório'!$B503,'Faturamento SP3'!$Z$2:$Z$692,'Infos Relatório'!AY$1,'Faturamento SP3'!$T$2:$T$692,"Sim")</f>
        <v>0</v>
      </c>
      <c r="BC503" s="27" t="e">
        <f t="shared" si="201"/>
        <v>#DIV/0!</v>
      </c>
      <c r="BD503" s="24">
        <f>SUMIFS('Faturamento SP3'!$H$2:$H$692,'Faturamento SP3'!$D$2:$D$692,'Infos Relatório'!$B$485,'Faturamento SP3'!$E$2:$E$692,'Infos Relatório'!$B503,'Faturamento SP3'!$Z$2:$Z$692,'Infos Relatório'!AY$1)</f>
        <v>0</v>
      </c>
      <c r="BE503" s="23">
        <f>COUNTIFS('Faturamento SP3'!$D$2:$D$692,'Infos Relatório'!$B$485,'Faturamento SP3'!$E$2:$E$692,'Infos Relatório'!$B503,'Faturamento SP3'!$Z$2:$Z$692,'Infos Relatório'!BE$1)</f>
        <v>0</v>
      </c>
      <c r="BF503" s="13">
        <f>SUMIFS('Faturamento SP3'!$G$2:$G$692,'Faturamento SP3'!$D$2:$D$692,'Infos Relatório'!$B$485,'Faturamento SP3'!$E$2:$E$692,'Infos Relatório'!$B503,'Faturamento SP3'!$Z$2:$Z$692,'Infos Relatório'!BE$1)</f>
        <v>0</v>
      </c>
      <c r="BG503" s="13">
        <f>SUMIFS('Faturamento SP3'!$J$2:$J$692,'Faturamento SP3'!$D$2:$D$692,'Infos Relatório'!$B$485,'Faturamento SP3'!$E$2:$E$692,'Infos Relatório'!$B503,'Faturamento SP3'!$Z$2:$Z$692,'Infos Relatório'!BE$1)</f>
        <v>0</v>
      </c>
      <c r="BH503" s="14">
        <f>SUMIFS('Faturamento SP3'!$O$2:$O$692,'Faturamento SP3'!$D$2:$D$692,'Infos Relatório'!$B$485,'Faturamento SP3'!$E$2:$E$692,'Infos Relatório'!$B503,'Faturamento SP3'!$Z$2:$Z$692,'Infos Relatório'!BE$1,'Faturamento SP3'!$T$2:$T$692,"Sim")+SUMIFS('Faturamento SP3'!$P$2:$P$692,'Faturamento SP3'!$D$2:$D$692,'Infos Relatório'!$B$485,'Faturamento SP3'!$E$2:$E$692,'Infos Relatório'!$B503,'Faturamento SP3'!$Z$2:$Z$692,'Infos Relatório'!BE$1,'Faturamento SP3'!$T$2:$T$692,"Sim")</f>
        <v>0</v>
      </c>
      <c r="BI503" s="27" t="e">
        <f t="shared" si="202"/>
        <v>#DIV/0!</v>
      </c>
      <c r="BJ503" s="24">
        <f>SUMIFS('Faturamento SP3'!$H$2:$H$692,'Faturamento SP3'!$D$2:$D$692,'Infos Relatório'!$B$485,'Faturamento SP3'!$E$2:$E$692,'Infos Relatório'!$B503,'Faturamento SP3'!$Z$2:$Z$692,'Infos Relatório'!BE$1)</f>
        <v>0</v>
      </c>
      <c r="BK503" s="23">
        <f>COUNTIFS('Faturamento SP3'!$D$2:$D$692,'Infos Relatório'!$B$485,'Faturamento SP3'!$E$2:$E$692,'Infos Relatório'!$B503,'Faturamento SP3'!$Z$2:$Z$692,'Infos Relatório'!BK$1)</f>
        <v>0</v>
      </c>
      <c r="BL503" s="13">
        <f>SUMIFS('Faturamento SP3'!$G$2:$G$692,'Faturamento SP3'!$D$2:$D$692,'Infos Relatório'!$B$485,'Faturamento SP3'!$E$2:$E$692,'Infos Relatório'!$B503,'Faturamento SP3'!$Z$2:$Z$692,'Infos Relatório'!BK$1)</f>
        <v>0</v>
      </c>
      <c r="BM503" s="13">
        <f>SUMIFS('Faturamento SP3'!$J$2:$J$692,'Faturamento SP3'!$D$2:$D$692,'Infos Relatório'!$B$485,'Faturamento SP3'!$E$2:$E$692,'Infos Relatório'!$B503,'Faturamento SP3'!$Z$2:$Z$692,'Infos Relatório'!BK$1)</f>
        <v>0</v>
      </c>
      <c r="BN503" s="14">
        <f>SUMIFS('Faturamento SP3'!$O$2:$O$692,'Faturamento SP3'!$D$2:$D$692,'Infos Relatório'!$B$485,'Faturamento SP3'!$E$2:$E$692,'Infos Relatório'!$B503,'Faturamento SP3'!$Z$2:$Z$692,'Infos Relatório'!BK$1,'Faturamento SP3'!$T$2:$T$692,"Sim")+SUMIFS('Faturamento SP3'!$P$2:$P$692,'Faturamento SP3'!$D$2:$D$692,'Infos Relatório'!$B$485,'Faturamento SP3'!$E$2:$E$692,'Infos Relatório'!$B503,'Faturamento SP3'!$Z$2:$Z$692,'Infos Relatório'!BK$1,'Faturamento SP3'!$T$2:$T$692,"Sim")</f>
        <v>0</v>
      </c>
      <c r="BO503" s="27" t="e">
        <f t="shared" si="203"/>
        <v>#DIV/0!</v>
      </c>
      <c r="BP503" s="24">
        <f>SUMIFS('Faturamento SP3'!$H$2:$H$692,'Faturamento SP3'!$D$2:$D$692,'Infos Relatório'!$B$485,'Faturamento SP3'!$E$2:$E$692,'Infos Relatório'!$B503,'Faturamento SP3'!$Z$2:$Z$692,'Infos Relatório'!BK$1)</f>
        <v>0</v>
      </c>
      <c r="BQ503" s="23">
        <f>COUNTIFS('Faturamento SP3'!$D$2:$D$692,'Infos Relatório'!$B$485,'Faturamento SP3'!$E$2:$E$692,'Infos Relatório'!$B503,'Faturamento SP3'!$Z$2:$Z$692,'Infos Relatório'!BQ$1)</f>
        <v>0</v>
      </c>
      <c r="BR503" s="13">
        <f>SUMIFS('Faturamento SP3'!$G$2:$G$692,'Faturamento SP3'!$D$2:$D$692,'Infos Relatório'!$B$485,'Faturamento SP3'!$E$2:$E$692,'Infos Relatório'!$B503,'Faturamento SP3'!$Z$2:$Z$692,'Infos Relatório'!BQ$1)</f>
        <v>0</v>
      </c>
      <c r="BS503" s="13">
        <f>SUMIFS('Faturamento SP3'!$J$2:$J$692,'Faturamento SP3'!$D$2:$D$692,'Infos Relatório'!$B$485,'Faturamento SP3'!$E$2:$E$692,'Infos Relatório'!$B503,'Faturamento SP3'!$Z$2:$Z$692,'Infos Relatório'!BQ$1)</f>
        <v>0</v>
      </c>
      <c r="BT503" s="14">
        <f>SUMIFS('Faturamento SP3'!$O$2:$O$692,'Faturamento SP3'!$D$2:$D$692,'Infos Relatório'!$B$485,'Faturamento SP3'!$E$2:$E$692,'Infos Relatório'!$B503,'Faturamento SP3'!$Z$2:$Z$692,'Infos Relatório'!BQ$1,'Faturamento SP3'!$T$2:$T$692,"Sim")+SUMIFS('Faturamento SP3'!$P$2:$P$692,'Faturamento SP3'!$D$2:$D$692,'Infos Relatório'!$B$485,'Faturamento SP3'!$E$2:$E$692,'Infos Relatório'!$B503,'Faturamento SP3'!$Z$2:$Z$692,'Infos Relatório'!BQ$1,'Faturamento SP3'!$T$2:$T$692,"Sim")</f>
        <v>0</v>
      </c>
      <c r="BU503" s="27" t="e">
        <f t="shared" si="204"/>
        <v>#DIV/0!</v>
      </c>
      <c r="BV503" s="24">
        <f>SUMIFS('Faturamento SP3'!$H$2:$H$692,'Faturamento SP3'!$D$2:$D$692,'Infos Relatório'!$B$485,'Faturamento SP3'!$E$2:$E$692,'Infos Relatório'!$B503,'Faturamento SP3'!$Z$2:$Z$692,'Infos Relatório'!BQ$1)</f>
        <v>0</v>
      </c>
    </row>
    <row r="504" spans="2:74">
      <c r="B504" s="17" t="s">
        <v>25</v>
      </c>
      <c r="C504" s="23">
        <f>COUNTIFS('Faturamento SP3'!$D$2:$D$692,'Infos Relatório'!$B$485,'Faturamento SP3'!$E$2:$E$692,'Infos Relatório'!$B504,'Faturamento SP3'!$Z$2:$Z$692,'Infos Relatório'!C$1)</f>
        <v>0</v>
      </c>
      <c r="D504" s="13">
        <f>SUMIFS('Faturamento SP3'!$G$2:$G$692,'Faturamento SP3'!$D$2:$D$692,'Infos Relatório'!$B$485,'Faturamento SP3'!$E$2:$E$692,'Infos Relatório'!$B504,'Faturamento SP3'!$Z$2:$Z$692,'Infos Relatório'!C$1)</f>
        <v>0</v>
      </c>
      <c r="E504" s="13">
        <f>SUMIFS('Faturamento SP3'!$J$2:$J$692,'Faturamento SP3'!$D$2:$D$692,'Infos Relatório'!$B$485,'Faturamento SP3'!$E$2:$E$692,'Infos Relatório'!$B504,'Faturamento SP3'!$Z$2:$Z$692,'Infos Relatório'!C$1)</f>
        <v>0</v>
      </c>
      <c r="F504" s="14">
        <f>SUMIFS('Faturamento SP3'!$O$2:$O$692,'Faturamento SP3'!$D$2:$D$692,'Infos Relatório'!$B$485,'Faturamento SP3'!$E$2:$E$692,'Infos Relatório'!$B504,'Faturamento SP3'!$Z$2:$Z$692,'Infos Relatório'!C$1,'Faturamento SP3'!$T$2:$T$692,"Sim")+SUMIFS('Faturamento SP3'!$P$2:$P$692,'Faturamento SP3'!$D$2:$D$692,'Infos Relatório'!$B$485,'Faturamento SP3'!$E$2:$E$692,'Infos Relatório'!$B504,'Faturamento SP3'!$Z$2:$Z$692,'Infos Relatório'!C$1,'Faturamento SP3'!$T$2:$T$692,"Sim")</f>
        <v>0</v>
      </c>
      <c r="G504" s="27" t="e">
        <f t="shared" si="193"/>
        <v>#DIV/0!</v>
      </c>
      <c r="H504" s="24">
        <f>SUMIFS('Faturamento SP3'!$H$2:$H$692,'Faturamento SP3'!$D$2:$D$692,'Infos Relatório'!$B$485,'Faturamento SP3'!$E$2:$E$692,'Infos Relatório'!$B504,'Faturamento SP3'!$Z$2:$Z$692,'Infos Relatório'!C$1)</f>
        <v>0</v>
      </c>
      <c r="I504" s="23">
        <f>COUNTIFS('Faturamento SP3'!$D$2:$D$692,'Infos Relatório'!$B$485,'Faturamento SP3'!$E$2:$E$692,'Infos Relatório'!$B504,'Faturamento SP3'!$Z$2:$Z$692,'Infos Relatório'!I$1)</f>
        <v>0</v>
      </c>
      <c r="J504" s="13">
        <f>SUMIFS('Faturamento SP3'!$G$2:$G$692,'Faturamento SP3'!$D$2:$D$692,'Infos Relatório'!$B$485,'Faturamento SP3'!$E$2:$E$692,'Infos Relatório'!$B504,'Faturamento SP3'!$Z$2:$Z$692,'Infos Relatório'!I$1)</f>
        <v>0</v>
      </c>
      <c r="K504" s="13">
        <f>SUMIFS('Faturamento SP3'!$J$2:$J$692,'Faturamento SP3'!$D$2:$D$692,'Infos Relatório'!$B$485,'Faturamento SP3'!$E$2:$E$692,'Infos Relatório'!$B504,'Faturamento SP3'!$Z$2:$Z$692,'Infos Relatório'!I$1)</f>
        <v>0</v>
      </c>
      <c r="L504" s="14">
        <f>SUMIFS('Faturamento SP3'!$O$2:$O$692,'Faturamento SP3'!$D$2:$D$692,'Infos Relatório'!$B$485,'Faturamento SP3'!$E$2:$E$692,'Infos Relatório'!$B504,'Faturamento SP3'!$Z$2:$Z$692,'Infos Relatório'!I$1,'Faturamento SP3'!$T$2:$T$692,"Sim")+SUMIFS('Faturamento SP3'!$P$2:$P$692,'Faturamento SP3'!$D$2:$D$692,'Infos Relatório'!$B$485,'Faturamento SP3'!$E$2:$E$692,'Infos Relatório'!$B504,'Faturamento SP3'!$Z$2:$Z$692,'Infos Relatório'!I$1,'Faturamento SP3'!$T$2:$T$692,"Sim")</f>
        <v>0</v>
      </c>
      <c r="M504" s="27" t="e">
        <f t="shared" si="194"/>
        <v>#DIV/0!</v>
      </c>
      <c r="N504" s="24">
        <f>SUMIFS('Faturamento SP3'!$H$2:$H$692,'Faturamento SP3'!$D$2:$D$692,'Infos Relatório'!$B$485,'Faturamento SP3'!$E$2:$E$692,'Infos Relatório'!$B504,'Faturamento SP3'!$Z$2:$Z$692,'Infos Relatório'!I$1)</f>
        <v>0</v>
      </c>
      <c r="O504" s="23">
        <f>COUNTIFS('Faturamento SP3'!$D$2:$D$692,'Infos Relatório'!$B$485,'Faturamento SP3'!$E$2:$E$692,'Infos Relatório'!$B504,'Faturamento SP3'!$Z$2:$Z$692,'Infos Relatório'!O$1)</f>
        <v>0</v>
      </c>
      <c r="P504" s="13">
        <f>SUMIFS('Faturamento SP3'!$G$2:$G$692,'Faturamento SP3'!$D$2:$D$692,'Infos Relatório'!$B$485,'Faturamento SP3'!$E$2:$E$692,'Infos Relatório'!$B504,'Faturamento SP3'!$Z$2:$Z$692,'Infos Relatório'!O$1)</f>
        <v>0</v>
      </c>
      <c r="Q504" s="13">
        <f>SUMIFS('Faturamento SP3'!$J$2:$J$692,'Faturamento SP3'!$D$2:$D$692,'Infos Relatório'!$B$485,'Faturamento SP3'!$E$2:$E$692,'Infos Relatório'!$B504,'Faturamento SP3'!$Z$2:$Z$692,'Infos Relatório'!O$1)</f>
        <v>0</v>
      </c>
      <c r="R504" s="14">
        <f>SUMIFS('Faturamento SP3'!$O$2:$O$692,'Faturamento SP3'!$D$2:$D$692,'Infos Relatório'!$B$485,'Faturamento SP3'!$E$2:$E$692,'Infos Relatório'!$B504,'Faturamento SP3'!$Z$2:$Z$692,'Infos Relatório'!O$1,'Faturamento SP3'!$T$2:$T$692,"Sim")+SUMIFS('Faturamento SP3'!$P$2:$P$692,'Faturamento SP3'!$D$2:$D$692,'Infos Relatório'!$B$485,'Faturamento SP3'!$E$2:$E$692,'Infos Relatório'!$B504,'Faturamento SP3'!$Z$2:$Z$692,'Infos Relatório'!O$1,'Faturamento SP3'!$T$2:$T$692,"Sim")</f>
        <v>0</v>
      </c>
      <c r="S504" s="27" t="e">
        <f t="shared" si="195"/>
        <v>#DIV/0!</v>
      </c>
      <c r="T504" s="24">
        <f>SUMIFS('Faturamento SP3'!$H$2:$H$692,'Faturamento SP3'!$D$2:$D$692,'Infos Relatório'!$B$485,'Faturamento SP3'!$E$2:$E$692,'Infos Relatório'!$B504,'Faturamento SP3'!$Z$2:$Z$692,'Infos Relatório'!O$1)</f>
        <v>0</v>
      </c>
      <c r="U504" s="23">
        <f>COUNTIFS('Faturamento SP3'!$D$2:$D$692,'Infos Relatório'!$B$485,'Faturamento SP3'!$E$2:$E$692,'Infos Relatório'!$B504,'Faturamento SP3'!$Z$2:$Z$692,'Infos Relatório'!U$1)</f>
        <v>0</v>
      </c>
      <c r="V504" s="13">
        <f>SUMIFS('Faturamento SP3'!$G$2:$G$692,'Faturamento SP3'!$D$2:$D$692,'Infos Relatório'!$B$485,'Faturamento SP3'!$E$2:$E$692,'Infos Relatório'!$B504,'Faturamento SP3'!$Z$2:$Z$692,'Infos Relatório'!U$1)</f>
        <v>0</v>
      </c>
      <c r="W504" s="13">
        <f>SUMIFS('Faturamento SP3'!$J$2:$J$692,'Faturamento SP3'!$D$2:$D$692,'Infos Relatório'!$B$485,'Faturamento SP3'!$E$2:$E$692,'Infos Relatório'!$B504,'Faturamento SP3'!$Z$2:$Z$692,'Infos Relatório'!U$1)</f>
        <v>0</v>
      </c>
      <c r="X504" s="14">
        <f>SUMIFS('Faturamento SP3'!$O$2:$O$692,'Faturamento SP3'!$D$2:$D$692,'Infos Relatório'!$B$485,'Faturamento SP3'!$E$2:$E$692,'Infos Relatório'!$B504,'Faturamento SP3'!$Z$2:$Z$692,'Infos Relatório'!U$1,'Faturamento SP3'!$T$2:$T$692,"Sim")+SUMIFS('Faturamento SP3'!$P$2:$P$692,'Faturamento SP3'!$D$2:$D$692,'Infos Relatório'!$B$485,'Faturamento SP3'!$E$2:$E$692,'Infos Relatório'!$B504,'Faturamento SP3'!$Z$2:$Z$692,'Infos Relatório'!U$1,'Faturamento SP3'!$T$2:$T$692,"Sim")</f>
        <v>0</v>
      </c>
      <c r="Y504" s="27" t="e">
        <f t="shared" si="196"/>
        <v>#DIV/0!</v>
      </c>
      <c r="Z504" s="24">
        <f>SUMIFS('Faturamento SP3'!$H$2:$H$692,'Faturamento SP3'!$D$2:$D$692,'Infos Relatório'!$B$485,'Faturamento SP3'!$E$2:$E$692,'Infos Relatório'!$B504,'Faturamento SP3'!$Z$2:$Z$692,'Infos Relatório'!U$1)</f>
        <v>0</v>
      </c>
      <c r="AA504" s="23">
        <f>COUNTIFS('Faturamento SP3'!$D$2:$D$692,'Infos Relatório'!$B$485,'Faturamento SP3'!$E$2:$E$692,'Infos Relatório'!$B504,'Faturamento SP3'!$Z$2:$Z$692,'Infos Relatório'!AA$1)</f>
        <v>0</v>
      </c>
      <c r="AB504" s="13">
        <f>SUMIFS('Faturamento SP3'!$G$2:$G$692,'Faturamento SP3'!$D$2:$D$692,'Infos Relatório'!$B$485,'Faturamento SP3'!$E$2:$E$692,'Infos Relatório'!$B504,'Faturamento SP3'!$Z$2:$Z$692,'Infos Relatório'!AA$1)</f>
        <v>0</v>
      </c>
      <c r="AC504" s="13">
        <f>SUMIFS('Faturamento SP3'!$J$2:$J$692,'Faturamento SP3'!$D$2:$D$692,'Infos Relatório'!$B$485,'Faturamento SP3'!$E$2:$E$692,'Infos Relatório'!$B504,'Faturamento SP3'!$Z$2:$Z$692,'Infos Relatório'!AA$1)</f>
        <v>0</v>
      </c>
      <c r="AD504" s="14">
        <f>SUMIFS('Faturamento SP3'!$O$2:$O$692,'Faturamento SP3'!$D$2:$D$692,'Infos Relatório'!$B$485,'Faturamento SP3'!$E$2:$E$692,'Infos Relatório'!$B504,'Faturamento SP3'!$Z$2:$Z$692,'Infos Relatório'!AA$1,'Faturamento SP3'!$T$2:$T$692,"Sim")+SUMIFS('Faturamento SP3'!$P$2:$P$692,'Faturamento SP3'!$D$2:$D$692,'Infos Relatório'!$B$485,'Faturamento SP3'!$E$2:$E$692,'Infos Relatório'!$B504,'Faturamento SP3'!$Z$2:$Z$692,'Infos Relatório'!AA$1,'Faturamento SP3'!$T$2:$T$692,"Sim")</f>
        <v>0</v>
      </c>
      <c r="AE504" s="27" t="e">
        <f t="shared" si="197"/>
        <v>#DIV/0!</v>
      </c>
      <c r="AF504" s="24">
        <f>SUMIFS('Faturamento SP3'!$H$2:$H$692,'Faturamento SP3'!$D$2:$D$692,'Infos Relatório'!$B$485,'Faturamento SP3'!$E$2:$E$692,'Infos Relatório'!$B504,'Faturamento SP3'!$Z$2:$Z$692,'Infos Relatório'!AA$1)</f>
        <v>0</v>
      </c>
      <c r="AG504" s="23">
        <f>COUNTIFS('Faturamento SP3'!$D$2:$D$692,'Infos Relatório'!$B$485,'Faturamento SP3'!$E$2:$E$692,'Infos Relatório'!$B504,'Faturamento SP3'!$Z$2:$Z$692,'Infos Relatório'!AG$1)</f>
        <v>0</v>
      </c>
      <c r="AH504" s="13">
        <f>SUMIFS('Faturamento SP3'!$G$2:$G$692,'Faturamento SP3'!$D$2:$D$692,'Infos Relatório'!$B$485,'Faturamento SP3'!$E$2:$E$692,'Infos Relatório'!$B504,'Faturamento SP3'!$Z$2:$Z$692,'Infos Relatório'!AG$1)</f>
        <v>0</v>
      </c>
      <c r="AI504" s="13">
        <f>SUMIFS('Faturamento SP3'!$J$2:$J$692,'Faturamento SP3'!$D$2:$D$692,'Infos Relatório'!$B$485,'Faturamento SP3'!$E$2:$E$692,'Infos Relatório'!$B504,'Faturamento SP3'!$Z$2:$Z$692,'Infos Relatório'!AG$1)</f>
        <v>0</v>
      </c>
      <c r="AJ504" s="14">
        <f>SUMIFS('Faturamento SP3'!$O$2:$O$692,'Faturamento SP3'!$D$2:$D$692,'Infos Relatório'!$B$485,'Faturamento SP3'!$E$2:$E$692,'Infos Relatório'!$B504,'Faturamento SP3'!$Z$2:$Z$692,'Infos Relatório'!AG$1,'Faturamento SP3'!$T$2:$T$692,"Sim")+SUMIFS('Faturamento SP3'!$P$2:$P$692,'Faturamento SP3'!$D$2:$D$692,'Infos Relatório'!$B$485,'Faturamento SP3'!$E$2:$E$692,'Infos Relatório'!$B504,'Faturamento SP3'!$Z$2:$Z$692,'Infos Relatório'!AG$1,'Faturamento SP3'!$T$2:$T$692,"Sim")</f>
        <v>0</v>
      </c>
      <c r="AK504" s="27" t="e">
        <f t="shared" si="198"/>
        <v>#DIV/0!</v>
      </c>
      <c r="AL504" s="24">
        <f>SUMIFS('Faturamento SP3'!$H$2:$H$692,'Faturamento SP3'!$D$2:$D$692,'Infos Relatório'!$B$485,'Faturamento SP3'!$E$2:$E$692,'Infos Relatório'!$B504,'Faturamento SP3'!$Z$2:$Z$692,'Infos Relatório'!AG$1)</f>
        <v>0</v>
      </c>
      <c r="AM504" s="23">
        <f>COUNTIFS('Faturamento SP3'!$D$2:$D$692,'Infos Relatório'!$B$485,'Faturamento SP3'!$E$2:$E$692,'Infos Relatório'!$B504,'Faturamento SP3'!$Z$2:$Z$692,'Infos Relatório'!AM$1)</f>
        <v>0</v>
      </c>
      <c r="AN504" s="13">
        <f>SUMIFS('Faturamento SP3'!$G$2:$G$692,'Faturamento SP3'!$D$2:$D$692,'Infos Relatório'!$B$485,'Faturamento SP3'!$E$2:$E$692,'Infos Relatório'!$B504,'Faturamento SP3'!$Z$2:$Z$692,'Infos Relatório'!AM$1)</f>
        <v>0</v>
      </c>
      <c r="AO504" s="13">
        <f>SUMIFS('Faturamento SP3'!$J$2:$J$692,'Faturamento SP3'!$D$2:$D$692,'Infos Relatório'!$B$485,'Faturamento SP3'!$E$2:$E$692,'Infos Relatório'!$B504,'Faturamento SP3'!$Z$2:$Z$692,'Infos Relatório'!AM$1)</f>
        <v>0</v>
      </c>
      <c r="AP504" s="14">
        <f>SUMIFS('Faturamento SP3'!$O$2:$O$692,'Faturamento SP3'!$D$2:$D$692,'Infos Relatório'!$B$485,'Faturamento SP3'!$E$2:$E$692,'Infos Relatório'!$B504,'Faturamento SP3'!$Z$2:$Z$692,'Infos Relatório'!AM$1,'Faturamento SP3'!$T$2:$T$692,"Sim")+SUMIFS('Faturamento SP3'!$P$2:$P$692,'Faturamento SP3'!$D$2:$D$692,'Infos Relatório'!$B$485,'Faturamento SP3'!$E$2:$E$692,'Infos Relatório'!$B504,'Faturamento SP3'!$Z$2:$Z$692,'Infos Relatório'!AM$1,'Faturamento SP3'!$T$2:$T$692,"Sim")</f>
        <v>0</v>
      </c>
      <c r="AQ504" s="27" t="e">
        <f t="shared" si="199"/>
        <v>#DIV/0!</v>
      </c>
      <c r="AR504" s="24">
        <f>SUMIFS('Faturamento SP3'!$H$2:$H$692,'Faturamento SP3'!$D$2:$D$692,'Infos Relatório'!$B$485,'Faturamento SP3'!$E$2:$E$692,'Infos Relatório'!$B504,'Faturamento SP3'!$Z$2:$Z$692,'Infos Relatório'!AM$1)</f>
        <v>0</v>
      </c>
      <c r="AS504" s="23">
        <f>COUNTIFS('Faturamento SP3'!$D$2:$D$692,'Infos Relatório'!$B$485,'Faturamento SP3'!$E$2:$E$692,'Infos Relatório'!$B504,'Faturamento SP3'!$Z$2:$Z$692,'Infos Relatório'!AS$1)</f>
        <v>0</v>
      </c>
      <c r="AT504" s="13">
        <f>SUMIFS('Faturamento SP3'!$G$2:$G$692,'Faturamento SP3'!$D$2:$D$692,'Infos Relatório'!$B$485,'Faturamento SP3'!$E$2:$E$692,'Infos Relatório'!$B504,'Faturamento SP3'!$Z$2:$Z$692,'Infos Relatório'!AS$1)</f>
        <v>0</v>
      </c>
      <c r="AU504" s="13">
        <f>SUMIFS('Faturamento SP3'!$J$2:$J$692,'Faturamento SP3'!$D$2:$D$692,'Infos Relatório'!$B$485,'Faturamento SP3'!$E$2:$E$692,'Infos Relatório'!$B504,'Faturamento SP3'!$Z$2:$Z$692,'Infos Relatório'!AS$1)</f>
        <v>0</v>
      </c>
      <c r="AV504" s="14">
        <f>SUMIFS('Faturamento SP3'!$O$2:$O$692,'Faturamento SP3'!$D$2:$D$692,'Infos Relatório'!$B$485,'Faturamento SP3'!$E$2:$E$692,'Infos Relatório'!$B504,'Faturamento SP3'!$Z$2:$Z$692,'Infos Relatório'!AS$1,'Faturamento SP3'!$T$2:$T$692,"Sim")+SUMIFS('Faturamento SP3'!$P$2:$P$692,'Faturamento SP3'!$D$2:$D$692,'Infos Relatório'!$B$485,'Faturamento SP3'!$E$2:$E$692,'Infos Relatório'!$B504,'Faturamento SP3'!$Z$2:$Z$692,'Infos Relatório'!AS$1,'Faturamento SP3'!$T$2:$T$692,"Sim")</f>
        <v>0</v>
      </c>
      <c r="AW504" s="27" t="e">
        <f t="shared" si="200"/>
        <v>#DIV/0!</v>
      </c>
      <c r="AX504" s="24">
        <f>SUMIFS('Faturamento SP3'!$H$2:$H$692,'Faturamento SP3'!$D$2:$D$692,'Infos Relatório'!$B$485,'Faturamento SP3'!$E$2:$E$692,'Infos Relatório'!$B504,'Faturamento SP3'!$Z$2:$Z$692,'Infos Relatório'!AS$1)</f>
        <v>0</v>
      </c>
      <c r="AY504" s="23">
        <f>COUNTIFS('Faturamento SP3'!$D$2:$D$692,'Infos Relatório'!$B$485,'Faturamento SP3'!$E$2:$E$692,'Infos Relatório'!$B504,'Faturamento SP3'!$Z$2:$Z$692,'Infos Relatório'!AY$1)</f>
        <v>0</v>
      </c>
      <c r="AZ504" s="13">
        <f>SUMIFS('Faturamento SP3'!$G$2:$G$692,'Faturamento SP3'!$D$2:$D$692,'Infos Relatório'!$B$485,'Faturamento SP3'!$E$2:$E$692,'Infos Relatório'!$B504,'Faturamento SP3'!$Z$2:$Z$692,'Infos Relatório'!AY$1)</f>
        <v>0</v>
      </c>
      <c r="BA504" s="13">
        <f>SUMIFS('Faturamento SP3'!$J$2:$J$692,'Faturamento SP3'!$D$2:$D$692,'Infos Relatório'!$B$485,'Faturamento SP3'!$E$2:$E$692,'Infos Relatório'!$B504,'Faturamento SP3'!$Z$2:$Z$692,'Infos Relatório'!AY$1)</f>
        <v>0</v>
      </c>
      <c r="BB504" s="14">
        <f>SUMIFS('Faturamento SP3'!$O$2:$O$692,'Faturamento SP3'!$D$2:$D$692,'Infos Relatório'!$B$485,'Faturamento SP3'!$E$2:$E$692,'Infos Relatório'!$B504,'Faturamento SP3'!$Z$2:$Z$692,'Infos Relatório'!AY$1,'Faturamento SP3'!$T$2:$T$692,"Sim")+SUMIFS('Faturamento SP3'!$P$2:$P$692,'Faturamento SP3'!$D$2:$D$692,'Infos Relatório'!$B$485,'Faturamento SP3'!$E$2:$E$692,'Infos Relatório'!$B504,'Faturamento SP3'!$Z$2:$Z$692,'Infos Relatório'!AY$1,'Faturamento SP3'!$T$2:$T$692,"Sim")</f>
        <v>0</v>
      </c>
      <c r="BC504" s="27" t="e">
        <f t="shared" si="201"/>
        <v>#DIV/0!</v>
      </c>
      <c r="BD504" s="24">
        <f>SUMIFS('Faturamento SP3'!$H$2:$H$692,'Faturamento SP3'!$D$2:$D$692,'Infos Relatório'!$B$485,'Faturamento SP3'!$E$2:$E$692,'Infos Relatório'!$B504,'Faturamento SP3'!$Z$2:$Z$692,'Infos Relatório'!AY$1)</f>
        <v>0</v>
      </c>
      <c r="BE504" s="23">
        <f>COUNTIFS('Faturamento SP3'!$D$2:$D$692,'Infos Relatório'!$B$485,'Faturamento SP3'!$E$2:$E$692,'Infos Relatório'!$B504,'Faturamento SP3'!$Z$2:$Z$692,'Infos Relatório'!BE$1)</f>
        <v>0</v>
      </c>
      <c r="BF504" s="13">
        <f>SUMIFS('Faturamento SP3'!$G$2:$G$692,'Faturamento SP3'!$D$2:$D$692,'Infos Relatório'!$B$485,'Faturamento SP3'!$E$2:$E$692,'Infos Relatório'!$B504,'Faturamento SP3'!$Z$2:$Z$692,'Infos Relatório'!BE$1)</f>
        <v>0</v>
      </c>
      <c r="BG504" s="13">
        <f>SUMIFS('Faturamento SP3'!$J$2:$J$692,'Faturamento SP3'!$D$2:$D$692,'Infos Relatório'!$B$485,'Faturamento SP3'!$E$2:$E$692,'Infos Relatório'!$B504,'Faturamento SP3'!$Z$2:$Z$692,'Infos Relatório'!BE$1)</f>
        <v>0</v>
      </c>
      <c r="BH504" s="14">
        <f>SUMIFS('Faturamento SP3'!$O$2:$O$692,'Faturamento SP3'!$D$2:$D$692,'Infos Relatório'!$B$485,'Faturamento SP3'!$E$2:$E$692,'Infos Relatório'!$B504,'Faturamento SP3'!$Z$2:$Z$692,'Infos Relatório'!BE$1,'Faturamento SP3'!$T$2:$T$692,"Sim")+SUMIFS('Faturamento SP3'!$P$2:$P$692,'Faturamento SP3'!$D$2:$D$692,'Infos Relatório'!$B$485,'Faturamento SP3'!$E$2:$E$692,'Infos Relatório'!$B504,'Faturamento SP3'!$Z$2:$Z$692,'Infos Relatório'!BE$1,'Faturamento SP3'!$T$2:$T$692,"Sim")</f>
        <v>0</v>
      </c>
      <c r="BI504" s="27" t="e">
        <f t="shared" si="202"/>
        <v>#DIV/0!</v>
      </c>
      <c r="BJ504" s="24">
        <f>SUMIFS('Faturamento SP3'!$H$2:$H$692,'Faturamento SP3'!$D$2:$D$692,'Infos Relatório'!$B$485,'Faturamento SP3'!$E$2:$E$692,'Infos Relatório'!$B504,'Faturamento SP3'!$Z$2:$Z$692,'Infos Relatório'!BE$1)</f>
        <v>0</v>
      </c>
      <c r="BK504" s="23">
        <f>COUNTIFS('Faturamento SP3'!$D$2:$D$692,'Infos Relatório'!$B$485,'Faturamento SP3'!$E$2:$E$692,'Infos Relatório'!$B504,'Faturamento SP3'!$Z$2:$Z$692,'Infos Relatório'!BK$1)</f>
        <v>0</v>
      </c>
      <c r="BL504" s="13">
        <f>SUMIFS('Faturamento SP3'!$G$2:$G$692,'Faturamento SP3'!$D$2:$D$692,'Infos Relatório'!$B$485,'Faturamento SP3'!$E$2:$E$692,'Infos Relatório'!$B504,'Faturamento SP3'!$Z$2:$Z$692,'Infos Relatório'!BK$1)</f>
        <v>0</v>
      </c>
      <c r="BM504" s="13">
        <f>SUMIFS('Faturamento SP3'!$J$2:$J$692,'Faturamento SP3'!$D$2:$D$692,'Infos Relatório'!$B$485,'Faturamento SP3'!$E$2:$E$692,'Infos Relatório'!$B504,'Faturamento SP3'!$Z$2:$Z$692,'Infos Relatório'!BK$1)</f>
        <v>0</v>
      </c>
      <c r="BN504" s="14">
        <f>SUMIFS('Faturamento SP3'!$O$2:$O$692,'Faturamento SP3'!$D$2:$D$692,'Infos Relatório'!$B$485,'Faturamento SP3'!$E$2:$E$692,'Infos Relatório'!$B504,'Faturamento SP3'!$Z$2:$Z$692,'Infos Relatório'!BK$1,'Faturamento SP3'!$T$2:$T$692,"Sim")+SUMIFS('Faturamento SP3'!$P$2:$P$692,'Faturamento SP3'!$D$2:$D$692,'Infos Relatório'!$B$485,'Faturamento SP3'!$E$2:$E$692,'Infos Relatório'!$B504,'Faturamento SP3'!$Z$2:$Z$692,'Infos Relatório'!BK$1,'Faturamento SP3'!$T$2:$T$692,"Sim")</f>
        <v>0</v>
      </c>
      <c r="BO504" s="27" t="e">
        <f t="shared" si="203"/>
        <v>#DIV/0!</v>
      </c>
      <c r="BP504" s="24">
        <f>SUMIFS('Faturamento SP3'!$H$2:$H$692,'Faturamento SP3'!$D$2:$D$692,'Infos Relatório'!$B$485,'Faturamento SP3'!$E$2:$E$692,'Infos Relatório'!$B504,'Faturamento SP3'!$Z$2:$Z$692,'Infos Relatório'!BK$1)</f>
        <v>0</v>
      </c>
      <c r="BQ504" s="23">
        <f>COUNTIFS('Faturamento SP3'!$D$2:$D$692,'Infos Relatório'!$B$485,'Faturamento SP3'!$E$2:$E$692,'Infos Relatório'!$B504,'Faturamento SP3'!$Z$2:$Z$692,'Infos Relatório'!BQ$1)</f>
        <v>0</v>
      </c>
      <c r="BR504" s="13">
        <f>SUMIFS('Faturamento SP3'!$G$2:$G$692,'Faturamento SP3'!$D$2:$D$692,'Infos Relatório'!$B$485,'Faturamento SP3'!$E$2:$E$692,'Infos Relatório'!$B504,'Faturamento SP3'!$Z$2:$Z$692,'Infos Relatório'!BQ$1)</f>
        <v>0</v>
      </c>
      <c r="BS504" s="13">
        <f>SUMIFS('Faturamento SP3'!$J$2:$J$692,'Faturamento SP3'!$D$2:$D$692,'Infos Relatório'!$B$485,'Faturamento SP3'!$E$2:$E$692,'Infos Relatório'!$B504,'Faturamento SP3'!$Z$2:$Z$692,'Infos Relatório'!BQ$1)</f>
        <v>0</v>
      </c>
      <c r="BT504" s="14">
        <f>SUMIFS('Faturamento SP3'!$O$2:$O$692,'Faturamento SP3'!$D$2:$D$692,'Infos Relatório'!$B$485,'Faturamento SP3'!$E$2:$E$692,'Infos Relatório'!$B504,'Faturamento SP3'!$Z$2:$Z$692,'Infos Relatório'!BQ$1,'Faturamento SP3'!$T$2:$T$692,"Sim")+SUMIFS('Faturamento SP3'!$P$2:$P$692,'Faturamento SP3'!$D$2:$D$692,'Infos Relatório'!$B$485,'Faturamento SP3'!$E$2:$E$692,'Infos Relatório'!$B504,'Faturamento SP3'!$Z$2:$Z$692,'Infos Relatório'!BQ$1,'Faturamento SP3'!$T$2:$T$692,"Sim")</f>
        <v>0</v>
      </c>
      <c r="BU504" s="27" t="e">
        <f t="shared" si="204"/>
        <v>#DIV/0!</v>
      </c>
      <c r="BV504" s="24">
        <f>SUMIFS('Faturamento SP3'!$H$2:$H$692,'Faturamento SP3'!$D$2:$D$692,'Infos Relatório'!$B$485,'Faturamento SP3'!$E$2:$E$692,'Infos Relatório'!$B504,'Faturamento SP3'!$Z$2:$Z$692,'Infos Relatório'!BQ$1)</f>
        <v>0</v>
      </c>
    </row>
    <row r="505" spans="2:74">
      <c r="B505" s="17" t="s">
        <v>26</v>
      </c>
      <c r="C505" s="23">
        <f>COUNTIFS('Faturamento SP3'!$D$2:$D$692,'Infos Relatório'!$B$485,'Faturamento SP3'!$E$2:$E$692,'Infos Relatório'!$B505,'Faturamento SP3'!$Z$2:$Z$692,'Infos Relatório'!C$1)</f>
        <v>0</v>
      </c>
      <c r="D505" s="13">
        <f>SUMIFS('Faturamento SP3'!$G$2:$G$692,'Faturamento SP3'!$D$2:$D$692,'Infos Relatório'!$B$485,'Faturamento SP3'!$E$2:$E$692,'Infos Relatório'!$B505,'Faturamento SP3'!$Z$2:$Z$692,'Infos Relatório'!C$1)</f>
        <v>0</v>
      </c>
      <c r="E505" s="13">
        <f>SUMIFS('Faturamento SP3'!$J$2:$J$692,'Faturamento SP3'!$D$2:$D$692,'Infos Relatório'!$B$485,'Faturamento SP3'!$E$2:$E$692,'Infos Relatório'!$B505,'Faturamento SP3'!$Z$2:$Z$692,'Infos Relatório'!C$1)</f>
        <v>0</v>
      </c>
      <c r="F505" s="14">
        <f>SUMIFS('Faturamento SP3'!$O$2:$O$692,'Faturamento SP3'!$D$2:$D$692,'Infos Relatório'!$B$485,'Faturamento SP3'!$E$2:$E$692,'Infos Relatório'!$B505,'Faturamento SP3'!$Z$2:$Z$692,'Infos Relatório'!C$1,'Faturamento SP3'!$T$2:$T$692,"Sim")+SUMIFS('Faturamento SP3'!$P$2:$P$692,'Faturamento SP3'!$D$2:$D$692,'Infos Relatório'!$B$485,'Faturamento SP3'!$E$2:$E$692,'Infos Relatório'!$B505,'Faturamento SP3'!$Z$2:$Z$692,'Infos Relatório'!C$1,'Faturamento SP3'!$T$2:$T$692,"Sim")</f>
        <v>0</v>
      </c>
      <c r="G505" s="27" t="e">
        <f t="shared" si="193"/>
        <v>#DIV/0!</v>
      </c>
      <c r="H505" s="24">
        <f>SUMIFS('Faturamento SP3'!$H$2:$H$692,'Faturamento SP3'!$D$2:$D$692,'Infos Relatório'!$B$485,'Faturamento SP3'!$E$2:$E$692,'Infos Relatório'!$B505,'Faturamento SP3'!$Z$2:$Z$692,'Infos Relatório'!C$1)</f>
        <v>0</v>
      </c>
      <c r="I505" s="23">
        <f>COUNTIFS('Faturamento SP3'!$D$2:$D$692,'Infos Relatório'!$B$485,'Faturamento SP3'!$E$2:$E$692,'Infos Relatório'!$B505,'Faturamento SP3'!$Z$2:$Z$692,'Infos Relatório'!I$1)</f>
        <v>0</v>
      </c>
      <c r="J505" s="13">
        <f>SUMIFS('Faturamento SP3'!$G$2:$G$692,'Faturamento SP3'!$D$2:$D$692,'Infos Relatório'!$B$485,'Faturamento SP3'!$E$2:$E$692,'Infos Relatório'!$B505,'Faturamento SP3'!$Z$2:$Z$692,'Infos Relatório'!I$1)</f>
        <v>0</v>
      </c>
      <c r="K505" s="13">
        <f>SUMIFS('Faturamento SP3'!$J$2:$J$692,'Faturamento SP3'!$D$2:$D$692,'Infos Relatório'!$B$485,'Faturamento SP3'!$E$2:$E$692,'Infos Relatório'!$B505,'Faturamento SP3'!$Z$2:$Z$692,'Infos Relatório'!I$1)</f>
        <v>0</v>
      </c>
      <c r="L505" s="14">
        <f>SUMIFS('Faturamento SP3'!$O$2:$O$692,'Faturamento SP3'!$D$2:$D$692,'Infos Relatório'!$B$485,'Faturamento SP3'!$E$2:$E$692,'Infos Relatório'!$B505,'Faturamento SP3'!$Z$2:$Z$692,'Infos Relatório'!I$1,'Faturamento SP3'!$T$2:$T$692,"Sim")+SUMIFS('Faturamento SP3'!$P$2:$P$692,'Faturamento SP3'!$D$2:$D$692,'Infos Relatório'!$B$485,'Faturamento SP3'!$E$2:$E$692,'Infos Relatório'!$B505,'Faturamento SP3'!$Z$2:$Z$692,'Infos Relatório'!I$1,'Faturamento SP3'!$T$2:$T$692,"Sim")</f>
        <v>0</v>
      </c>
      <c r="M505" s="27" t="e">
        <f t="shared" si="194"/>
        <v>#DIV/0!</v>
      </c>
      <c r="N505" s="24">
        <f>SUMIFS('Faturamento SP3'!$H$2:$H$692,'Faturamento SP3'!$D$2:$D$692,'Infos Relatório'!$B$485,'Faturamento SP3'!$E$2:$E$692,'Infos Relatório'!$B505,'Faturamento SP3'!$Z$2:$Z$692,'Infos Relatório'!I$1)</f>
        <v>0</v>
      </c>
      <c r="O505" s="23">
        <f>COUNTIFS('Faturamento SP3'!$D$2:$D$692,'Infos Relatório'!$B$485,'Faturamento SP3'!$E$2:$E$692,'Infos Relatório'!$B505,'Faturamento SP3'!$Z$2:$Z$692,'Infos Relatório'!O$1)</f>
        <v>0</v>
      </c>
      <c r="P505" s="13">
        <f>SUMIFS('Faturamento SP3'!$G$2:$G$692,'Faturamento SP3'!$D$2:$D$692,'Infos Relatório'!$B$485,'Faturamento SP3'!$E$2:$E$692,'Infos Relatório'!$B505,'Faturamento SP3'!$Z$2:$Z$692,'Infos Relatório'!O$1)</f>
        <v>0</v>
      </c>
      <c r="Q505" s="13">
        <f>SUMIFS('Faturamento SP3'!$J$2:$J$692,'Faturamento SP3'!$D$2:$D$692,'Infos Relatório'!$B$485,'Faturamento SP3'!$E$2:$E$692,'Infos Relatório'!$B505,'Faturamento SP3'!$Z$2:$Z$692,'Infos Relatório'!O$1)</f>
        <v>0</v>
      </c>
      <c r="R505" s="14">
        <f>SUMIFS('Faturamento SP3'!$O$2:$O$692,'Faturamento SP3'!$D$2:$D$692,'Infos Relatório'!$B$485,'Faturamento SP3'!$E$2:$E$692,'Infos Relatório'!$B505,'Faturamento SP3'!$Z$2:$Z$692,'Infos Relatório'!O$1,'Faturamento SP3'!$T$2:$T$692,"Sim")+SUMIFS('Faturamento SP3'!$P$2:$P$692,'Faturamento SP3'!$D$2:$D$692,'Infos Relatório'!$B$485,'Faturamento SP3'!$E$2:$E$692,'Infos Relatório'!$B505,'Faturamento SP3'!$Z$2:$Z$692,'Infos Relatório'!O$1,'Faturamento SP3'!$T$2:$T$692,"Sim")</f>
        <v>0</v>
      </c>
      <c r="S505" s="27" t="e">
        <f t="shared" si="195"/>
        <v>#DIV/0!</v>
      </c>
      <c r="T505" s="24">
        <f>SUMIFS('Faturamento SP3'!$H$2:$H$692,'Faturamento SP3'!$D$2:$D$692,'Infos Relatório'!$B$485,'Faturamento SP3'!$E$2:$E$692,'Infos Relatório'!$B505,'Faturamento SP3'!$Z$2:$Z$692,'Infos Relatório'!O$1)</f>
        <v>0</v>
      </c>
      <c r="U505" s="23">
        <f>COUNTIFS('Faturamento SP3'!$D$2:$D$692,'Infos Relatório'!$B$485,'Faturamento SP3'!$E$2:$E$692,'Infos Relatório'!$B505,'Faturamento SP3'!$Z$2:$Z$692,'Infos Relatório'!U$1)</f>
        <v>0</v>
      </c>
      <c r="V505" s="13">
        <f>SUMIFS('Faturamento SP3'!$G$2:$G$692,'Faturamento SP3'!$D$2:$D$692,'Infos Relatório'!$B$485,'Faturamento SP3'!$E$2:$E$692,'Infos Relatório'!$B505,'Faturamento SP3'!$Z$2:$Z$692,'Infos Relatório'!U$1)</f>
        <v>0</v>
      </c>
      <c r="W505" s="13">
        <f>SUMIFS('Faturamento SP3'!$J$2:$J$692,'Faturamento SP3'!$D$2:$D$692,'Infos Relatório'!$B$485,'Faturamento SP3'!$E$2:$E$692,'Infos Relatório'!$B505,'Faturamento SP3'!$Z$2:$Z$692,'Infos Relatório'!U$1)</f>
        <v>0</v>
      </c>
      <c r="X505" s="14">
        <f>SUMIFS('Faturamento SP3'!$O$2:$O$692,'Faturamento SP3'!$D$2:$D$692,'Infos Relatório'!$B$485,'Faturamento SP3'!$E$2:$E$692,'Infos Relatório'!$B505,'Faturamento SP3'!$Z$2:$Z$692,'Infos Relatório'!U$1,'Faturamento SP3'!$T$2:$T$692,"Sim")+SUMIFS('Faturamento SP3'!$P$2:$P$692,'Faturamento SP3'!$D$2:$D$692,'Infos Relatório'!$B$485,'Faturamento SP3'!$E$2:$E$692,'Infos Relatório'!$B505,'Faturamento SP3'!$Z$2:$Z$692,'Infos Relatório'!U$1,'Faturamento SP3'!$T$2:$T$692,"Sim")</f>
        <v>0</v>
      </c>
      <c r="Y505" s="27" t="e">
        <f t="shared" si="196"/>
        <v>#DIV/0!</v>
      </c>
      <c r="Z505" s="24">
        <f>SUMIFS('Faturamento SP3'!$H$2:$H$692,'Faturamento SP3'!$D$2:$D$692,'Infos Relatório'!$B$485,'Faturamento SP3'!$E$2:$E$692,'Infos Relatório'!$B505,'Faturamento SP3'!$Z$2:$Z$692,'Infos Relatório'!U$1)</f>
        <v>0</v>
      </c>
      <c r="AA505" s="23">
        <f>COUNTIFS('Faturamento SP3'!$D$2:$D$692,'Infos Relatório'!$B$485,'Faturamento SP3'!$E$2:$E$692,'Infos Relatório'!$B505,'Faturamento SP3'!$Z$2:$Z$692,'Infos Relatório'!AA$1)</f>
        <v>0</v>
      </c>
      <c r="AB505" s="13">
        <f>SUMIFS('Faturamento SP3'!$G$2:$G$692,'Faturamento SP3'!$D$2:$D$692,'Infos Relatório'!$B$485,'Faturamento SP3'!$E$2:$E$692,'Infos Relatório'!$B505,'Faturamento SP3'!$Z$2:$Z$692,'Infos Relatório'!AA$1)</f>
        <v>0</v>
      </c>
      <c r="AC505" s="13">
        <f>SUMIFS('Faturamento SP3'!$J$2:$J$692,'Faturamento SP3'!$D$2:$D$692,'Infos Relatório'!$B$485,'Faturamento SP3'!$E$2:$E$692,'Infos Relatório'!$B505,'Faturamento SP3'!$Z$2:$Z$692,'Infos Relatório'!AA$1)</f>
        <v>0</v>
      </c>
      <c r="AD505" s="14">
        <f>SUMIFS('Faturamento SP3'!$O$2:$O$692,'Faturamento SP3'!$D$2:$D$692,'Infos Relatório'!$B$485,'Faturamento SP3'!$E$2:$E$692,'Infos Relatório'!$B505,'Faturamento SP3'!$Z$2:$Z$692,'Infos Relatório'!AA$1,'Faturamento SP3'!$T$2:$T$692,"Sim")+SUMIFS('Faturamento SP3'!$P$2:$P$692,'Faturamento SP3'!$D$2:$D$692,'Infos Relatório'!$B$485,'Faturamento SP3'!$E$2:$E$692,'Infos Relatório'!$B505,'Faturamento SP3'!$Z$2:$Z$692,'Infos Relatório'!AA$1,'Faturamento SP3'!$T$2:$T$692,"Sim")</f>
        <v>0</v>
      </c>
      <c r="AE505" s="27" t="e">
        <f t="shared" si="197"/>
        <v>#DIV/0!</v>
      </c>
      <c r="AF505" s="24">
        <f>SUMIFS('Faturamento SP3'!$H$2:$H$692,'Faturamento SP3'!$D$2:$D$692,'Infos Relatório'!$B$485,'Faturamento SP3'!$E$2:$E$692,'Infos Relatório'!$B505,'Faturamento SP3'!$Z$2:$Z$692,'Infos Relatório'!AA$1)</f>
        <v>0</v>
      </c>
      <c r="AG505" s="23">
        <f>COUNTIFS('Faturamento SP3'!$D$2:$D$692,'Infos Relatório'!$B$485,'Faturamento SP3'!$E$2:$E$692,'Infos Relatório'!$B505,'Faturamento SP3'!$Z$2:$Z$692,'Infos Relatório'!AG$1)</f>
        <v>0</v>
      </c>
      <c r="AH505" s="13">
        <f>SUMIFS('Faturamento SP3'!$G$2:$G$692,'Faturamento SP3'!$D$2:$D$692,'Infos Relatório'!$B$485,'Faturamento SP3'!$E$2:$E$692,'Infos Relatório'!$B505,'Faturamento SP3'!$Z$2:$Z$692,'Infos Relatório'!AG$1)</f>
        <v>0</v>
      </c>
      <c r="AI505" s="13">
        <f>SUMIFS('Faturamento SP3'!$J$2:$J$692,'Faturamento SP3'!$D$2:$D$692,'Infos Relatório'!$B$485,'Faturamento SP3'!$E$2:$E$692,'Infos Relatório'!$B505,'Faturamento SP3'!$Z$2:$Z$692,'Infos Relatório'!AG$1)</f>
        <v>0</v>
      </c>
      <c r="AJ505" s="14">
        <f>SUMIFS('Faturamento SP3'!$O$2:$O$692,'Faturamento SP3'!$D$2:$D$692,'Infos Relatório'!$B$485,'Faturamento SP3'!$E$2:$E$692,'Infos Relatório'!$B505,'Faturamento SP3'!$Z$2:$Z$692,'Infos Relatório'!AG$1,'Faturamento SP3'!$T$2:$T$692,"Sim")+SUMIFS('Faturamento SP3'!$P$2:$P$692,'Faturamento SP3'!$D$2:$D$692,'Infos Relatório'!$B$485,'Faturamento SP3'!$E$2:$E$692,'Infos Relatório'!$B505,'Faturamento SP3'!$Z$2:$Z$692,'Infos Relatório'!AG$1,'Faturamento SP3'!$T$2:$T$692,"Sim")</f>
        <v>0</v>
      </c>
      <c r="AK505" s="27" t="e">
        <f t="shared" si="198"/>
        <v>#DIV/0!</v>
      </c>
      <c r="AL505" s="24">
        <f>SUMIFS('Faturamento SP3'!$H$2:$H$692,'Faturamento SP3'!$D$2:$D$692,'Infos Relatório'!$B$485,'Faturamento SP3'!$E$2:$E$692,'Infos Relatório'!$B505,'Faturamento SP3'!$Z$2:$Z$692,'Infos Relatório'!AG$1)</f>
        <v>0</v>
      </c>
      <c r="AM505" s="23">
        <f>COUNTIFS('Faturamento SP3'!$D$2:$D$692,'Infos Relatório'!$B$485,'Faturamento SP3'!$E$2:$E$692,'Infos Relatório'!$B505,'Faturamento SP3'!$Z$2:$Z$692,'Infos Relatório'!AM$1)</f>
        <v>0</v>
      </c>
      <c r="AN505" s="13">
        <f>SUMIFS('Faturamento SP3'!$G$2:$G$692,'Faturamento SP3'!$D$2:$D$692,'Infos Relatório'!$B$485,'Faturamento SP3'!$E$2:$E$692,'Infos Relatório'!$B505,'Faturamento SP3'!$Z$2:$Z$692,'Infos Relatório'!AM$1)</f>
        <v>0</v>
      </c>
      <c r="AO505" s="13">
        <f>SUMIFS('Faturamento SP3'!$J$2:$J$692,'Faturamento SP3'!$D$2:$D$692,'Infos Relatório'!$B$485,'Faturamento SP3'!$E$2:$E$692,'Infos Relatório'!$B505,'Faturamento SP3'!$Z$2:$Z$692,'Infos Relatório'!AM$1)</f>
        <v>0</v>
      </c>
      <c r="AP505" s="14">
        <f>SUMIFS('Faturamento SP3'!$O$2:$O$692,'Faturamento SP3'!$D$2:$D$692,'Infos Relatório'!$B$485,'Faturamento SP3'!$E$2:$E$692,'Infos Relatório'!$B505,'Faturamento SP3'!$Z$2:$Z$692,'Infos Relatório'!AM$1,'Faturamento SP3'!$T$2:$T$692,"Sim")+SUMIFS('Faturamento SP3'!$P$2:$P$692,'Faturamento SP3'!$D$2:$D$692,'Infos Relatório'!$B$485,'Faturamento SP3'!$E$2:$E$692,'Infos Relatório'!$B505,'Faturamento SP3'!$Z$2:$Z$692,'Infos Relatório'!AM$1,'Faturamento SP3'!$T$2:$T$692,"Sim")</f>
        <v>0</v>
      </c>
      <c r="AQ505" s="27" t="e">
        <f t="shared" si="199"/>
        <v>#DIV/0!</v>
      </c>
      <c r="AR505" s="24">
        <f>SUMIFS('Faturamento SP3'!$H$2:$H$692,'Faturamento SP3'!$D$2:$D$692,'Infos Relatório'!$B$485,'Faturamento SP3'!$E$2:$E$692,'Infos Relatório'!$B505,'Faturamento SP3'!$Z$2:$Z$692,'Infos Relatório'!AM$1)</f>
        <v>0</v>
      </c>
      <c r="AS505" s="23">
        <f>COUNTIFS('Faturamento SP3'!$D$2:$D$692,'Infos Relatório'!$B$485,'Faturamento SP3'!$E$2:$E$692,'Infos Relatório'!$B505,'Faturamento SP3'!$Z$2:$Z$692,'Infos Relatório'!AS$1)</f>
        <v>0</v>
      </c>
      <c r="AT505" s="13">
        <f>SUMIFS('Faturamento SP3'!$G$2:$G$692,'Faturamento SP3'!$D$2:$D$692,'Infos Relatório'!$B$485,'Faturamento SP3'!$E$2:$E$692,'Infos Relatório'!$B505,'Faturamento SP3'!$Z$2:$Z$692,'Infos Relatório'!AS$1)</f>
        <v>0</v>
      </c>
      <c r="AU505" s="13">
        <f>SUMIFS('Faturamento SP3'!$J$2:$J$692,'Faturamento SP3'!$D$2:$D$692,'Infos Relatório'!$B$485,'Faturamento SP3'!$E$2:$E$692,'Infos Relatório'!$B505,'Faturamento SP3'!$Z$2:$Z$692,'Infos Relatório'!AS$1)</f>
        <v>0</v>
      </c>
      <c r="AV505" s="14">
        <f>SUMIFS('Faturamento SP3'!$O$2:$O$692,'Faturamento SP3'!$D$2:$D$692,'Infos Relatório'!$B$485,'Faturamento SP3'!$E$2:$E$692,'Infos Relatório'!$B505,'Faturamento SP3'!$Z$2:$Z$692,'Infos Relatório'!AS$1,'Faturamento SP3'!$T$2:$T$692,"Sim")+SUMIFS('Faturamento SP3'!$P$2:$P$692,'Faturamento SP3'!$D$2:$D$692,'Infos Relatório'!$B$485,'Faturamento SP3'!$E$2:$E$692,'Infos Relatório'!$B505,'Faturamento SP3'!$Z$2:$Z$692,'Infos Relatório'!AS$1,'Faturamento SP3'!$T$2:$T$692,"Sim")</f>
        <v>0</v>
      </c>
      <c r="AW505" s="27" t="e">
        <f t="shared" si="200"/>
        <v>#DIV/0!</v>
      </c>
      <c r="AX505" s="24">
        <f>SUMIFS('Faturamento SP3'!$H$2:$H$692,'Faturamento SP3'!$D$2:$D$692,'Infos Relatório'!$B$485,'Faturamento SP3'!$E$2:$E$692,'Infos Relatório'!$B505,'Faturamento SP3'!$Z$2:$Z$692,'Infos Relatório'!AS$1)</f>
        <v>0</v>
      </c>
      <c r="AY505" s="23">
        <f>COUNTIFS('Faturamento SP3'!$D$2:$D$692,'Infos Relatório'!$B$485,'Faturamento SP3'!$E$2:$E$692,'Infos Relatório'!$B505,'Faturamento SP3'!$Z$2:$Z$692,'Infos Relatório'!AY$1)</f>
        <v>0</v>
      </c>
      <c r="AZ505" s="13">
        <f>SUMIFS('Faturamento SP3'!$G$2:$G$692,'Faturamento SP3'!$D$2:$D$692,'Infos Relatório'!$B$485,'Faturamento SP3'!$E$2:$E$692,'Infos Relatório'!$B505,'Faturamento SP3'!$Z$2:$Z$692,'Infos Relatório'!AY$1)</f>
        <v>0</v>
      </c>
      <c r="BA505" s="13">
        <f>SUMIFS('Faturamento SP3'!$J$2:$J$692,'Faturamento SP3'!$D$2:$D$692,'Infos Relatório'!$B$485,'Faturamento SP3'!$E$2:$E$692,'Infos Relatório'!$B505,'Faturamento SP3'!$Z$2:$Z$692,'Infos Relatório'!AY$1)</f>
        <v>0</v>
      </c>
      <c r="BB505" s="14">
        <f>SUMIFS('Faturamento SP3'!$O$2:$O$692,'Faturamento SP3'!$D$2:$D$692,'Infos Relatório'!$B$485,'Faturamento SP3'!$E$2:$E$692,'Infos Relatório'!$B505,'Faturamento SP3'!$Z$2:$Z$692,'Infos Relatório'!AY$1,'Faturamento SP3'!$T$2:$T$692,"Sim")+SUMIFS('Faturamento SP3'!$P$2:$P$692,'Faturamento SP3'!$D$2:$D$692,'Infos Relatório'!$B$485,'Faturamento SP3'!$E$2:$E$692,'Infos Relatório'!$B505,'Faturamento SP3'!$Z$2:$Z$692,'Infos Relatório'!AY$1,'Faturamento SP3'!$T$2:$T$692,"Sim")</f>
        <v>0</v>
      </c>
      <c r="BC505" s="27" t="e">
        <f t="shared" si="201"/>
        <v>#DIV/0!</v>
      </c>
      <c r="BD505" s="24">
        <f>SUMIFS('Faturamento SP3'!$H$2:$H$692,'Faturamento SP3'!$D$2:$D$692,'Infos Relatório'!$B$485,'Faturamento SP3'!$E$2:$E$692,'Infos Relatório'!$B505,'Faturamento SP3'!$Z$2:$Z$692,'Infos Relatório'!AY$1)</f>
        <v>0</v>
      </c>
      <c r="BE505" s="23">
        <f>COUNTIFS('Faturamento SP3'!$D$2:$D$692,'Infos Relatório'!$B$485,'Faturamento SP3'!$E$2:$E$692,'Infos Relatório'!$B505,'Faturamento SP3'!$Z$2:$Z$692,'Infos Relatório'!BE$1)</f>
        <v>0</v>
      </c>
      <c r="BF505" s="13">
        <f>SUMIFS('Faturamento SP3'!$G$2:$G$692,'Faturamento SP3'!$D$2:$D$692,'Infos Relatório'!$B$485,'Faturamento SP3'!$E$2:$E$692,'Infos Relatório'!$B505,'Faturamento SP3'!$Z$2:$Z$692,'Infos Relatório'!BE$1)</f>
        <v>0</v>
      </c>
      <c r="BG505" s="13">
        <f>SUMIFS('Faturamento SP3'!$J$2:$J$692,'Faturamento SP3'!$D$2:$D$692,'Infos Relatório'!$B$485,'Faturamento SP3'!$E$2:$E$692,'Infos Relatório'!$B505,'Faturamento SP3'!$Z$2:$Z$692,'Infos Relatório'!BE$1)</f>
        <v>0</v>
      </c>
      <c r="BH505" s="14">
        <f>SUMIFS('Faturamento SP3'!$O$2:$O$692,'Faturamento SP3'!$D$2:$D$692,'Infos Relatório'!$B$485,'Faturamento SP3'!$E$2:$E$692,'Infos Relatório'!$B505,'Faturamento SP3'!$Z$2:$Z$692,'Infos Relatório'!BE$1,'Faturamento SP3'!$T$2:$T$692,"Sim")+SUMIFS('Faturamento SP3'!$P$2:$P$692,'Faturamento SP3'!$D$2:$D$692,'Infos Relatório'!$B$485,'Faturamento SP3'!$E$2:$E$692,'Infos Relatório'!$B505,'Faturamento SP3'!$Z$2:$Z$692,'Infos Relatório'!BE$1,'Faturamento SP3'!$T$2:$T$692,"Sim")</f>
        <v>0</v>
      </c>
      <c r="BI505" s="27" t="e">
        <f t="shared" si="202"/>
        <v>#DIV/0!</v>
      </c>
      <c r="BJ505" s="24">
        <f>SUMIFS('Faturamento SP3'!$H$2:$H$692,'Faturamento SP3'!$D$2:$D$692,'Infos Relatório'!$B$485,'Faturamento SP3'!$E$2:$E$692,'Infos Relatório'!$B505,'Faturamento SP3'!$Z$2:$Z$692,'Infos Relatório'!BE$1)</f>
        <v>0</v>
      </c>
      <c r="BK505" s="23">
        <f>COUNTIFS('Faturamento SP3'!$D$2:$D$692,'Infos Relatório'!$B$485,'Faturamento SP3'!$E$2:$E$692,'Infos Relatório'!$B505,'Faturamento SP3'!$Z$2:$Z$692,'Infos Relatório'!BK$1)</f>
        <v>0</v>
      </c>
      <c r="BL505" s="13">
        <f>SUMIFS('Faturamento SP3'!$G$2:$G$692,'Faturamento SP3'!$D$2:$D$692,'Infos Relatório'!$B$485,'Faturamento SP3'!$E$2:$E$692,'Infos Relatório'!$B505,'Faturamento SP3'!$Z$2:$Z$692,'Infos Relatório'!BK$1)</f>
        <v>0</v>
      </c>
      <c r="BM505" s="13">
        <f>SUMIFS('Faturamento SP3'!$J$2:$J$692,'Faturamento SP3'!$D$2:$D$692,'Infos Relatório'!$B$485,'Faturamento SP3'!$E$2:$E$692,'Infos Relatório'!$B505,'Faturamento SP3'!$Z$2:$Z$692,'Infos Relatório'!BK$1)</f>
        <v>0</v>
      </c>
      <c r="BN505" s="14">
        <f>SUMIFS('Faturamento SP3'!$O$2:$O$692,'Faturamento SP3'!$D$2:$D$692,'Infos Relatório'!$B$485,'Faturamento SP3'!$E$2:$E$692,'Infos Relatório'!$B505,'Faturamento SP3'!$Z$2:$Z$692,'Infos Relatório'!BK$1,'Faturamento SP3'!$T$2:$T$692,"Sim")+SUMIFS('Faturamento SP3'!$P$2:$P$692,'Faturamento SP3'!$D$2:$D$692,'Infos Relatório'!$B$485,'Faturamento SP3'!$E$2:$E$692,'Infos Relatório'!$B505,'Faturamento SP3'!$Z$2:$Z$692,'Infos Relatório'!BK$1,'Faturamento SP3'!$T$2:$T$692,"Sim")</f>
        <v>0</v>
      </c>
      <c r="BO505" s="27" t="e">
        <f t="shared" si="203"/>
        <v>#DIV/0!</v>
      </c>
      <c r="BP505" s="24">
        <f>SUMIFS('Faturamento SP3'!$H$2:$H$692,'Faturamento SP3'!$D$2:$D$692,'Infos Relatório'!$B$485,'Faturamento SP3'!$E$2:$E$692,'Infos Relatório'!$B505,'Faturamento SP3'!$Z$2:$Z$692,'Infos Relatório'!BK$1)</f>
        <v>0</v>
      </c>
      <c r="BQ505" s="23">
        <f>COUNTIFS('Faturamento SP3'!$D$2:$D$692,'Infos Relatório'!$B$485,'Faturamento SP3'!$E$2:$E$692,'Infos Relatório'!$B505,'Faturamento SP3'!$Z$2:$Z$692,'Infos Relatório'!BQ$1)</f>
        <v>0</v>
      </c>
      <c r="BR505" s="13">
        <f>SUMIFS('Faturamento SP3'!$G$2:$G$692,'Faturamento SP3'!$D$2:$D$692,'Infos Relatório'!$B$485,'Faturamento SP3'!$E$2:$E$692,'Infos Relatório'!$B505,'Faturamento SP3'!$Z$2:$Z$692,'Infos Relatório'!BQ$1)</f>
        <v>0</v>
      </c>
      <c r="BS505" s="13">
        <f>SUMIFS('Faturamento SP3'!$J$2:$J$692,'Faturamento SP3'!$D$2:$D$692,'Infos Relatório'!$B$485,'Faturamento SP3'!$E$2:$E$692,'Infos Relatório'!$B505,'Faturamento SP3'!$Z$2:$Z$692,'Infos Relatório'!BQ$1)</f>
        <v>0</v>
      </c>
      <c r="BT505" s="14">
        <f>SUMIFS('Faturamento SP3'!$O$2:$O$692,'Faturamento SP3'!$D$2:$D$692,'Infos Relatório'!$B$485,'Faturamento SP3'!$E$2:$E$692,'Infos Relatório'!$B505,'Faturamento SP3'!$Z$2:$Z$692,'Infos Relatório'!BQ$1,'Faturamento SP3'!$T$2:$T$692,"Sim")+SUMIFS('Faturamento SP3'!$P$2:$P$692,'Faturamento SP3'!$D$2:$D$692,'Infos Relatório'!$B$485,'Faturamento SP3'!$E$2:$E$692,'Infos Relatório'!$B505,'Faturamento SP3'!$Z$2:$Z$692,'Infos Relatório'!BQ$1,'Faturamento SP3'!$T$2:$T$692,"Sim")</f>
        <v>0</v>
      </c>
      <c r="BU505" s="27" t="e">
        <f t="shared" si="204"/>
        <v>#DIV/0!</v>
      </c>
      <c r="BV505" s="24">
        <f>SUMIFS('Faturamento SP3'!$H$2:$H$692,'Faturamento SP3'!$D$2:$D$692,'Infos Relatório'!$B$485,'Faturamento SP3'!$E$2:$E$692,'Infos Relatório'!$B505,'Faturamento SP3'!$Z$2:$Z$692,'Infos Relatório'!BQ$1)</f>
        <v>0</v>
      </c>
    </row>
    <row r="506" spans="2:74">
      <c r="B506" s="17" t="s">
        <v>27</v>
      </c>
      <c r="C506" s="23">
        <f>COUNTIFS('Faturamento SP3'!$D$2:$D$692,'Infos Relatório'!$B$485,'Faturamento SP3'!$E$2:$E$692,'Infos Relatório'!$B506,'Faturamento SP3'!$Z$2:$Z$692,'Infos Relatório'!C$1)</f>
        <v>0</v>
      </c>
      <c r="D506" s="13">
        <f>SUMIFS('Faturamento SP3'!$G$2:$G$692,'Faturamento SP3'!$D$2:$D$692,'Infos Relatório'!$B$485,'Faturamento SP3'!$E$2:$E$692,'Infos Relatório'!$B506,'Faturamento SP3'!$Z$2:$Z$692,'Infos Relatório'!C$1)</f>
        <v>0</v>
      </c>
      <c r="E506" s="13">
        <f>SUMIFS('Faturamento SP3'!$J$2:$J$692,'Faturamento SP3'!$D$2:$D$692,'Infos Relatório'!$B$485,'Faturamento SP3'!$E$2:$E$692,'Infos Relatório'!$B506,'Faturamento SP3'!$Z$2:$Z$692,'Infos Relatório'!C$1)</f>
        <v>0</v>
      </c>
      <c r="F506" s="14">
        <f>SUMIFS('Faturamento SP3'!$O$2:$O$692,'Faturamento SP3'!$D$2:$D$692,'Infos Relatório'!$B$485,'Faturamento SP3'!$E$2:$E$692,'Infos Relatório'!$B506,'Faturamento SP3'!$Z$2:$Z$692,'Infos Relatório'!C$1,'Faturamento SP3'!$T$2:$T$692,"Sim")+SUMIFS('Faturamento SP3'!$P$2:$P$692,'Faturamento SP3'!$D$2:$D$692,'Infos Relatório'!$B$485,'Faturamento SP3'!$E$2:$E$692,'Infos Relatório'!$B506,'Faturamento SP3'!$Z$2:$Z$692,'Infos Relatório'!C$1,'Faturamento SP3'!$T$2:$T$692,"Sim")</f>
        <v>0</v>
      </c>
      <c r="G506" s="27" t="e">
        <f t="shared" si="193"/>
        <v>#DIV/0!</v>
      </c>
      <c r="H506" s="24">
        <f>SUMIFS('Faturamento SP3'!$H$2:$H$692,'Faturamento SP3'!$D$2:$D$692,'Infos Relatório'!$B$485,'Faturamento SP3'!$E$2:$E$692,'Infos Relatório'!$B506,'Faturamento SP3'!$Z$2:$Z$692,'Infos Relatório'!C$1)</f>
        <v>0</v>
      </c>
      <c r="I506" s="23">
        <f>COUNTIFS('Faturamento SP3'!$D$2:$D$692,'Infos Relatório'!$B$485,'Faturamento SP3'!$E$2:$E$692,'Infos Relatório'!$B506,'Faturamento SP3'!$Z$2:$Z$692,'Infos Relatório'!I$1)</f>
        <v>0</v>
      </c>
      <c r="J506" s="13">
        <f>SUMIFS('Faturamento SP3'!$G$2:$G$692,'Faturamento SP3'!$D$2:$D$692,'Infos Relatório'!$B$485,'Faturamento SP3'!$E$2:$E$692,'Infos Relatório'!$B506,'Faturamento SP3'!$Z$2:$Z$692,'Infos Relatório'!I$1)</f>
        <v>0</v>
      </c>
      <c r="K506" s="13">
        <f>SUMIFS('Faturamento SP3'!$J$2:$J$692,'Faturamento SP3'!$D$2:$D$692,'Infos Relatório'!$B$485,'Faturamento SP3'!$E$2:$E$692,'Infos Relatório'!$B506,'Faturamento SP3'!$Z$2:$Z$692,'Infos Relatório'!I$1)</f>
        <v>0</v>
      </c>
      <c r="L506" s="14">
        <f>SUMIFS('Faturamento SP3'!$O$2:$O$692,'Faturamento SP3'!$D$2:$D$692,'Infos Relatório'!$B$485,'Faturamento SP3'!$E$2:$E$692,'Infos Relatório'!$B506,'Faturamento SP3'!$Z$2:$Z$692,'Infos Relatório'!I$1,'Faturamento SP3'!$T$2:$T$692,"Sim")+SUMIFS('Faturamento SP3'!$P$2:$P$692,'Faturamento SP3'!$D$2:$D$692,'Infos Relatório'!$B$485,'Faturamento SP3'!$E$2:$E$692,'Infos Relatório'!$B506,'Faturamento SP3'!$Z$2:$Z$692,'Infos Relatório'!I$1,'Faturamento SP3'!$T$2:$T$692,"Sim")</f>
        <v>0</v>
      </c>
      <c r="M506" s="27" t="e">
        <f t="shared" si="194"/>
        <v>#DIV/0!</v>
      </c>
      <c r="N506" s="24">
        <f>SUMIFS('Faturamento SP3'!$H$2:$H$692,'Faturamento SP3'!$D$2:$D$692,'Infos Relatório'!$B$485,'Faturamento SP3'!$E$2:$E$692,'Infos Relatório'!$B506,'Faturamento SP3'!$Z$2:$Z$692,'Infos Relatório'!I$1)</f>
        <v>0</v>
      </c>
      <c r="O506" s="23">
        <f>COUNTIFS('Faturamento SP3'!$D$2:$D$692,'Infos Relatório'!$B$485,'Faturamento SP3'!$E$2:$E$692,'Infos Relatório'!$B506,'Faturamento SP3'!$Z$2:$Z$692,'Infos Relatório'!O$1)</f>
        <v>0</v>
      </c>
      <c r="P506" s="13">
        <f>SUMIFS('Faturamento SP3'!$G$2:$G$692,'Faturamento SP3'!$D$2:$D$692,'Infos Relatório'!$B$485,'Faturamento SP3'!$E$2:$E$692,'Infos Relatório'!$B506,'Faturamento SP3'!$Z$2:$Z$692,'Infos Relatório'!O$1)</f>
        <v>0</v>
      </c>
      <c r="Q506" s="13">
        <f>SUMIFS('Faturamento SP3'!$J$2:$J$692,'Faturamento SP3'!$D$2:$D$692,'Infos Relatório'!$B$485,'Faturamento SP3'!$E$2:$E$692,'Infos Relatório'!$B506,'Faturamento SP3'!$Z$2:$Z$692,'Infos Relatório'!O$1)</f>
        <v>0</v>
      </c>
      <c r="R506" s="14">
        <f>SUMIFS('Faturamento SP3'!$O$2:$O$692,'Faturamento SP3'!$D$2:$D$692,'Infos Relatório'!$B$485,'Faturamento SP3'!$E$2:$E$692,'Infos Relatório'!$B506,'Faturamento SP3'!$Z$2:$Z$692,'Infos Relatório'!O$1,'Faturamento SP3'!$T$2:$T$692,"Sim")+SUMIFS('Faturamento SP3'!$P$2:$P$692,'Faturamento SP3'!$D$2:$D$692,'Infos Relatório'!$B$485,'Faturamento SP3'!$E$2:$E$692,'Infos Relatório'!$B506,'Faturamento SP3'!$Z$2:$Z$692,'Infos Relatório'!O$1,'Faturamento SP3'!$T$2:$T$692,"Sim")</f>
        <v>0</v>
      </c>
      <c r="S506" s="27" t="e">
        <f t="shared" si="195"/>
        <v>#DIV/0!</v>
      </c>
      <c r="T506" s="24">
        <f>SUMIFS('Faturamento SP3'!$H$2:$H$692,'Faturamento SP3'!$D$2:$D$692,'Infos Relatório'!$B$485,'Faturamento SP3'!$E$2:$E$692,'Infos Relatório'!$B506,'Faturamento SP3'!$Z$2:$Z$692,'Infos Relatório'!O$1)</f>
        <v>0</v>
      </c>
      <c r="U506" s="23">
        <f>COUNTIFS('Faturamento SP3'!$D$2:$D$692,'Infos Relatório'!$B$485,'Faturamento SP3'!$E$2:$E$692,'Infos Relatório'!$B506,'Faturamento SP3'!$Z$2:$Z$692,'Infos Relatório'!U$1)</f>
        <v>0</v>
      </c>
      <c r="V506" s="13">
        <f>SUMIFS('Faturamento SP3'!$G$2:$G$692,'Faturamento SP3'!$D$2:$D$692,'Infos Relatório'!$B$485,'Faturamento SP3'!$E$2:$E$692,'Infos Relatório'!$B506,'Faturamento SP3'!$Z$2:$Z$692,'Infos Relatório'!U$1)</f>
        <v>0</v>
      </c>
      <c r="W506" s="13">
        <f>SUMIFS('Faturamento SP3'!$J$2:$J$692,'Faturamento SP3'!$D$2:$D$692,'Infos Relatório'!$B$485,'Faturamento SP3'!$E$2:$E$692,'Infos Relatório'!$B506,'Faturamento SP3'!$Z$2:$Z$692,'Infos Relatório'!U$1)</f>
        <v>0</v>
      </c>
      <c r="X506" s="14">
        <f>SUMIFS('Faturamento SP3'!$O$2:$O$692,'Faturamento SP3'!$D$2:$D$692,'Infos Relatório'!$B$485,'Faturamento SP3'!$E$2:$E$692,'Infos Relatório'!$B506,'Faturamento SP3'!$Z$2:$Z$692,'Infos Relatório'!U$1,'Faturamento SP3'!$T$2:$T$692,"Sim")+SUMIFS('Faturamento SP3'!$P$2:$P$692,'Faturamento SP3'!$D$2:$D$692,'Infos Relatório'!$B$485,'Faturamento SP3'!$E$2:$E$692,'Infos Relatório'!$B506,'Faturamento SP3'!$Z$2:$Z$692,'Infos Relatório'!U$1,'Faturamento SP3'!$T$2:$T$692,"Sim")</f>
        <v>0</v>
      </c>
      <c r="Y506" s="27" t="e">
        <f t="shared" si="196"/>
        <v>#DIV/0!</v>
      </c>
      <c r="Z506" s="24">
        <f>SUMIFS('Faturamento SP3'!$H$2:$H$692,'Faturamento SP3'!$D$2:$D$692,'Infos Relatório'!$B$485,'Faturamento SP3'!$E$2:$E$692,'Infos Relatório'!$B506,'Faturamento SP3'!$Z$2:$Z$692,'Infos Relatório'!U$1)</f>
        <v>0</v>
      </c>
      <c r="AA506" s="23">
        <f>COUNTIFS('Faturamento SP3'!$D$2:$D$692,'Infos Relatório'!$B$485,'Faturamento SP3'!$E$2:$E$692,'Infos Relatório'!$B506,'Faturamento SP3'!$Z$2:$Z$692,'Infos Relatório'!AA$1)</f>
        <v>0</v>
      </c>
      <c r="AB506" s="13">
        <f>SUMIFS('Faturamento SP3'!$G$2:$G$692,'Faturamento SP3'!$D$2:$D$692,'Infos Relatório'!$B$485,'Faturamento SP3'!$E$2:$E$692,'Infos Relatório'!$B506,'Faturamento SP3'!$Z$2:$Z$692,'Infos Relatório'!AA$1)</f>
        <v>0</v>
      </c>
      <c r="AC506" s="13">
        <f>SUMIFS('Faturamento SP3'!$J$2:$J$692,'Faturamento SP3'!$D$2:$D$692,'Infos Relatório'!$B$485,'Faturamento SP3'!$E$2:$E$692,'Infos Relatório'!$B506,'Faturamento SP3'!$Z$2:$Z$692,'Infos Relatório'!AA$1)</f>
        <v>0</v>
      </c>
      <c r="AD506" s="14">
        <f>SUMIFS('Faturamento SP3'!$O$2:$O$692,'Faturamento SP3'!$D$2:$D$692,'Infos Relatório'!$B$485,'Faturamento SP3'!$E$2:$E$692,'Infos Relatório'!$B506,'Faturamento SP3'!$Z$2:$Z$692,'Infos Relatório'!AA$1,'Faturamento SP3'!$T$2:$T$692,"Sim")+SUMIFS('Faturamento SP3'!$P$2:$P$692,'Faturamento SP3'!$D$2:$D$692,'Infos Relatório'!$B$485,'Faturamento SP3'!$E$2:$E$692,'Infos Relatório'!$B506,'Faturamento SP3'!$Z$2:$Z$692,'Infos Relatório'!AA$1,'Faturamento SP3'!$T$2:$T$692,"Sim")</f>
        <v>0</v>
      </c>
      <c r="AE506" s="27" t="e">
        <f t="shared" si="197"/>
        <v>#DIV/0!</v>
      </c>
      <c r="AF506" s="24">
        <f>SUMIFS('Faturamento SP3'!$H$2:$H$692,'Faturamento SP3'!$D$2:$D$692,'Infos Relatório'!$B$485,'Faturamento SP3'!$E$2:$E$692,'Infos Relatório'!$B506,'Faturamento SP3'!$Z$2:$Z$692,'Infos Relatório'!AA$1)</f>
        <v>0</v>
      </c>
      <c r="AG506" s="23">
        <f>COUNTIFS('Faturamento SP3'!$D$2:$D$692,'Infos Relatório'!$B$485,'Faturamento SP3'!$E$2:$E$692,'Infos Relatório'!$B506,'Faturamento SP3'!$Z$2:$Z$692,'Infos Relatório'!AG$1)</f>
        <v>0</v>
      </c>
      <c r="AH506" s="13">
        <f>SUMIFS('Faturamento SP3'!$G$2:$G$692,'Faturamento SP3'!$D$2:$D$692,'Infos Relatório'!$B$485,'Faturamento SP3'!$E$2:$E$692,'Infos Relatório'!$B506,'Faturamento SP3'!$Z$2:$Z$692,'Infos Relatório'!AG$1)</f>
        <v>0</v>
      </c>
      <c r="AI506" s="13">
        <f>SUMIFS('Faturamento SP3'!$J$2:$J$692,'Faturamento SP3'!$D$2:$D$692,'Infos Relatório'!$B$485,'Faturamento SP3'!$E$2:$E$692,'Infos Relatório'!$B506,'Faturamento SP3'!$Z$2:$Z$692,'Infos Relatório'!AG$1)</f>
        <v>0</v>
      </c>
      <c r="AJ506" s="14">
        <f>SUMIFS('Faturamento SP3'!$O$2:$O$692,'Faturamento SP3'!$D$2:$D$692,'Infos Relatório'!$B$485,'Faturamento SP3'!$E$2:$E$692,'Infos Relatório'!$B506,'Faturamento SP3'!$Z$2:$Z$692,'Infos Relatório'!AG$1,'Faturamento SP3'!$T$2:$T$692,"Sim")+SUMIFS('Faturamento SP3'!$P$2:$P$692,'Faturamento SP3'!$D$2:$D$692,'Infos Relatório'!$B$485,'Faturamento SP3'!$E$2:$E$692,'Infos Relatório'!$B506,'Faturamento SP3'!$Z$2:$Z$692,'Infos Relatório'!AG$1,'Faturamento SP3'!$T$2:$T$692,"Sim")</f>
        <v>0</v>
      </c>
      <c r="AK506" s="27" t="e">
        <f t="shared" si="198"/>
        <v>#DIV/0!</v>
      </c>
      <c r="AL506" s="24">
        <f>SUMIFS('Faturamento SP3'!$H$2:$H$692,'Faturamento SP3'!$D$2:$D$692,'Infos Relatório'!$B$485,'Faturamento SP3'!$E$2:$E$692,'Infos Relatório'!$B506,'Faturamento SP3'!$Z$2:$Z$692,'Infos Relatório'!AG$1)</f>
        <v>0</v>
      </c>
      <c r="AM506" s="23">
        <f>COUNTIFS('Faturamento SP3'!$D$2:$D$692,'Infos Relatório'!$B$485,'Faturamento SP3'!$E$2:$E$692,'Infos Relatório'!$B506,'Faturamento SP3'!$Z$2:$Z$692,'Infos Relatório'!AM$1)</f>
        <v>0</v>
      </c>
      <c r="AN506" s="13">
        <f>SUMIFS('Faturamento SP3'!$G$2:$G$692,'Faturamento SP3'!$D$2:$D$692,'Infos Relatório'!$B$485,'Faturamento SP3'!$E$2:$E$692,'Infos Relatório'!$B506,'Faturamento SP3'!$Z$2:$Z$692,'Infos Relatório'!AM$1)</f>
        <v>0</v>
      </c>
      <c r="AO506" s="13">
        <f>SUMIFS('Faturamento SP3'!$J$2:$J$692,'Faturamento SP3'!$D$2:$D$692,'Infos Relatório'!$B$485,'Faturamento SP3'!$E$2:$E$692,'Infos Relatório'!$B506,'Faturamento SP3'!$Z$2:$Z$692,'Infos Relatório'!AM$1)</f>
        <v>0</v>
      </c>
      <c r="AP506" s="14">
        <f>SUMIFS('Faturamento SP3'!$O$2:$O$692,'Faturamento SP3'!$D$2:$D$692,'Infos Relatório'!$B$485,'Faturamento SP3'!$E$2:$E$692,'Infos Relatório'!$B506,'Faturamento SP3'!$Z$2:$Z$692,'Infos Relatório'!AM$1,'Faturamento SP3'!$T$2:$T$692,"Sim")+SUMIFS('Faturamento SP3'!$P$2:$P$692,'Faturamento SP3'!$D$2:$D$692,'Infos Relatório'!$B$485,'Faturamento SP3'!$E$2:$E$692,'Infos Relatório'!$B506,'Faturamento SP3'!$Z$2:$Z$692,'Infos Relatório'!AM$1,'Faturamento SP3'!$T$2:$T$692,"Sim")</f>
        <v>0</v>
      </c>
      <c r="AQ506" s="27" t="e">
        <f t="shared" si="199"/>
        <v>#DIV/0!</v>
      </c>
      <c r="AR506" s="24">
        <f>SUMIFS('Faturamento SP3'!$H$2:$H$692,'Faturamento SP3'!$D$2:$D$692,'Infos Relatório'!$B$485,'Faturamento SP3'!$E$2:$E$692,'Infos Relatório'!$B506,'Faturamento SP3'!$Z$2:$Z$692,'Infos Relatório'!AM$1)</f>
        <v>0</v>
      </c>
      <c r="AS506" s="23">
        <f>COUNTIFS('Faturamento SP3'!$D$2:$D$692,'Infos Relatório'!$B$485,'Faturamento SP3'!$E$2:$E$692,'Infos Relatório'!$B506,'Faturamento SP3'!$Z$2:$Z$692,'Infos Relatório'!AS$1)</f>
        <v>0</v>
      </c>
      <c r="AT506" s="13">
        <f>SUMIFS('Faturamento SP3'!$G$2:$G$692,'Faturamento SP3'!$D$2:$D$692,'Infos Relatório'!$B$485,'Faturamento SP3'!$E$2:$E$692,'Infos Relatório'!$B506,'Faturamento SP3'!$Z$2:$Z$692,'Infos Relatório'!AS$1)</f>
        <v>0</v>
      </c>
      <c r="AU506" s="13">
        <f>SUMIFS('Faturamento SP3'!$J$2:$J$692,'Faturamento SP3'!$D$2:$D$692,'Infos Relatório'!$B$485,'Faturamento SP3'!$E$2:$E$692,'Infos Relatório'!$B506,'Faturamento SP3'!$Z$2:$Z$692,'Infos Relatório'!AS$1)</f>
        <v>0</v>
      </c>
      <c r="AV506" s="14">
        <f>SUMIFS('Faturamento SP3'!$O$2:$O$692,'Faturamento SP3'!$D$2:$D$692,'Infos Relatório'!$B$485,'Faturamento SP3'!$E$2:$E$692,'Infos Relatório'!$B506,'Faturamento SP3'!$Z$2:$Z$692,'Infos Relatório'!AS$1,'Faturamento SP3'!$T$2:$T$692,"Sim")+SUMIFS('Faturamento SP3'!$P$2:$P$692,'Faturamento SP3'!$D$2:$D$692,'Infos Relatório'!$B$485,'Faturamento SP3'!$E$2:$E$692,'Infos Relatório'!$B506,'Faturamento SP3'!$Z$2:$Z$692,'Infos Relatório'!AS$1,'Faturamento SP3'!$T$2:$T$692,"Sim")</f>
        <v>0</v>
      </c>
      <c r="AW506" s="27" t="e">
        <f t="shared" si="200"/>
        <v>#DIV/0!</v>
      </c>
      <c r="AX506" s="24">
        <f>SUMIFS('Faturamento SP3'!$H$2:$H$692,'Faturamento SP3'!$D$2:$D$692,'Infos Relatório'!$B$485,'Faturamento SP3'!$E$2:$E$692,'Infos Relatório'!$B506,'Faturamento SP3'!$Z$2:$Z$692,'Infos Relatório'!AS$1)</f>
        <v>0</v>
      </c>
      <c r="AY506" s="23">
        <f>COUNTIFS('Faturamento SP3'!$D$2:$D$692,'Infos Relatório'!$B$485,'Faturamento SP3'!$E$2:$E$692,'Infos Relatório'!$B506,'Faturamento SP3'!$Z$2:$Z$692,'Infos Relatório'!AY$1)</f>
        <v>0</v>
      </c>
      <c r="AZ506" s="13">
        <f>SUMIFS('Faturamento SP3'!$G$2:$G$692,'Faturamento SP3'!$D$2:$D$692,'Infos Relatório'!$B$485,'Faturamento SP3'!$E$2:$E$692,'Infos Relatório'!$B506,'Faturamento SP3'!$Z$2:$Z$692,'Infos Relatório'!AY$1)</f>
        <v>0</v>
      </c>
      <c r="BA506" s="13">
        <f>SUMIFS('Faturamento SP3'!$J$2:$J$692,'Faturamento SP3'!$D$2:$D$692,'Infos Relatório'!$B$485,'Faturamento SP3'!$E$2:$E$692,'Infos Relatório'!$B506,'Faturamento SP3'!$Z$2:$Z$692,'Infos Relatório'!AY$1)</f>
        <v>0</v>
      </c>
      <c r="BB506" s="14">
        <f>SUMIFS('Faturamento SP3'!$O$2:$O$692,'Faturamento SP3'!$D$2:$D$692,'Infos Relatório'!$B$485,'Faturamento SP3'!$E$2:$E$692,'Infos Relatório'!$B506,'Faturamento SP3'!$Z$2:$Z$692,'Infos Relatório'!AY$1,'Faturamento SP3'!$T$2:$T$692,"Sim")+SUMIFS('Faturamento SP3'!$P$2:$P$692,'Faturamento SP3'!$D$2:$D$692,'Infos Relatório'!$B$485,'Faturamento SP3'!$E$2:$E$692,'Infos Relatório'!$B506,'Faturamento SP3'!$Z$2:$Z$692,'Infos Relatório'!AY$1,'Faturamento SP3'!$T$2:$T$692,"Sim")</f>
        <v>0</v>
      </c>
      <c r="BC506" s="27" t="e">
        <f t="shared" si="201"/>
        <v>#DIV/0!</v>
      </c>
      <c r="BD506" s="24">
        <f>SUMIFS('Faturamento SP3'!$H$2:$H$692,'Faturamento SP3'!$D$2:$D$692,'Infos Relatório'!$B$485,'Faturamento SP3'!$E$2:$E$692,'Infos Relatório'!$B506,'Faturamento SP3'!$Z$2:$Z$692,'Infos Relatório'!AY$1)</f>
        <v>0</v>
      </c>
      <c r="BE506" s="23">
        <f>COUNTIFS('Faturamento SP3'!$D$2:$D$692,'Infos Relatório'!$B$485,'Faturamento SP3'!$E$2:$E$692,'Infos Relatório'!$B506,'Faturamento SP3'!$Z$2:$Z$692,'Infos Relatório'!BE$1)</f>
        <v>0</v>
      </c>
      <c r="BF506" s="13">
        <f>SUMIFS('Faturamento SP3'!$G$2:$G$692,'Faturamento SP3'!$D$2:$D$692,'Infos Relatório'!$B$485,'Faturamento SP3'!$E$2:$E$692,'Infos Relatório'!$B506,'Faturamento SP3'!$Z$2:$Z$692,'Infos Relatório'!BE$1)</f>
        <v>0</v>
      </c>
      <c r="BG506" s="13">
        <f>SUMIFS('Faturamento SP3'!$J$2:$J$692,'Faturamento SP3'!$D$2:$D$692,'Infos Relatório'!$B$485,'Faturamento SP3'!$E$2:$E$692,'Infos Relatório'!$B506,'Faturamento SP3'!$Z$2:$Z$692,'Infos Relatório'!BE$1)</f>
        <v>0</v>
      </c>
      <c r="BH506" s="14">
        <f>SUMIFS('Faturamento SP3'!$O$2:$O$692,'Faturamento SP3'!$D$2:$D$692,'Infos Relatório'!$B$485,'Faturamento SP3'!$E$2:$E$692,'Infos Relatório'!$B506,'Faturamento SP3'!$Z$2:$Z$692,'Infos Relatório'!BE$1,'Faturamento SP3'!$T$2:$T$692,"Sim")+SUMIFS('Faturamento SP3'!$P$2:$P$692,'Faturamento SP3'!$D$2:$D$692,'Infos Relatório'!$B$485,'Faturamento SP3'!$E$2:$E$692,'Infos Relatório'!$B506,'Faturamento SP3'!$Z$2:$Z$692,'Infos Relatório'!BE$1,'Faturamento SP3'!$T$2:$T$692,"Sim")</f>
        <v>0</v>
      </c>
      <c r="BI506" s="27" t="e">
        <f t="shared" si="202"/>
        <v>#DIV/0!</v>
      </c>
      <c r="BJ506" s="24">
        <f>SUMIFS('Faturamento SP3'!$H$2:$H$692,'Faturamento SP3'!$D$2:$D$692,'Infos Relatório'!$B$485,'Faturamento SP3'!$E$2:$E$692,'Infos Relatório'!$B506,'Faturamento SP3'!$Z$2:$Z$692,'Infos Relatório'!BE$1)</f>
        <v>0</v>
      </c>
      <c r="BK506" s="23">
        <f>COUNTIFS('Faturamento SP3'!$D$2:$D$692,'Infos Relatório'!$B$485,'Faturamento SP3'!$E$2:$E$692,'Infos Relatório'!$B506,'Faturamento SP3'!$Z$2:$Z$692,'Infos Relatório'!BK$1)</f>
        <v>0</v>
      </c>
      <c r="BL506" s="13">
        <f>SUMIFS('Faturamento SP3'!$G$2:$G$692,'Faturamento SP3'!$D$2:$D$692,'Infos Relatório'!$B$485,'Faturamento SP3'!$E$2:$E$692,'Infos Relatório'!$B506,'Faturamento SP3'!$Z$2:$Z$692,'Infos Relatório'!BK$1)</f>
        <v>0</v>
      </c>
      <c r="BM506" s="13">
        <f>SUMIFS('Faturamento SP3'!$J$2:$J$692,'Faturamento SP3'!$D$2:$D$692,'Infos Relatório'!$B$485,'Faturamento SP3'!$E$2:$E$692,'Infos Relatório'!$B506,'Faturamento SP3'!$Z$2:$Z$692,'Infos Relatório'!BK$1)</f>
        <v>0</v>
      </c>
      <c r="BN506" s="14">
        <f>SUMIFS('Faturamento SP3'!$O$2:$O$692,'Faturamento SP3'!$D$2:$D$692,'Infos Relatório'!$B$485,'Faturamento SP3'!$E$2:$E$692,'Infos Relatório'!$B506,'Faturamento SP3'!$Z$2:$Z$692,'Infos Relatório'!BK$1,'Faturamento SP3'!$T$2:$T$692,"Sim")+SUMIFS('Faturamento SP3'!$P$2:$P$692,'Faturamento SP3'!$D$2:$D$692,'Infos Relatório'!$B$485,'Faturamento SP3'!$E$2:$E$692,'Infos Relatório'!$B506,'Faturamento SP3'!$Z$2:$Z$692,'Infos Relatório'!BK$1,'Faturamento SP3'!$T$2:$T$692,"Sim")</f>
        <v>0</v>
      </c>
      <c r="BO506" s="27" t="e">
        <f t="shared" si="203"/>
        <v>#DIV/0!</v>
      </c>
      <c r="BP506" s="24">
        <f>SUMIFS('Faturamento SP3'!$H$2:$H$692,'Faturamento SP3'!$D$2:$D$692,'Infos Relatório'!$B$485,'Faturamento SP3'!$E$2:$E$692,'Infos Relatório'!$B506,'Faturamento SP3'!$Z$2:$Z$692,'Infos Relatório'!BK$1)</f>
        <v>0</v>
      </c>
      <c r="BQ506" s="23">
        <f>COUNTIFS('Faturamento SP3'!$D$2:$D$692,'Infos Relatório'!$B$485,'Faturamento SP3'!$E$2:$E$692,'Infos Relatório'!$B506,'Faturamento SP3'!$Z$2:$Z$692,'Infos Relatório'!BQ$1)</f>
        <v>0</v>
      </c>
      <c r="BR506" s="13">
        <f>SUMIFS('Faturamento SP3'!$G$2:$G$692,'Faturamento SP3'!$D$2:$D$692,'Infos Relatório'!$B$485,'Faturamento SP3'!$E$2:$E$692,'Infos Relatório'!$B506,'Faturamento SP3'!$Z$2:$Z$692,'Infos Relatório'!BQ$1)</f>
        <v>0</v>
      </c>
      <c r="BS506" s="13">
        <f>SUMIFS('Faturamento SP3'!$J$2:$J$692,'Faturamento SP3'!$D$2:$D$692,'Infos Relatório'!$B$485,'Faturamento SP3'!$E$2:$E$692,'Infos Relatório'!$B506,'Faturamento SP3'!$Z$2:$Z$692,'Infos Relatório'!BQ$1)</f>
        <v>0</v>
      </c>
      <c r="BT506" s="14">
        <f>SUMIFS('Faturamento SP3'!$O$2:$O$692,'Faturamento SP3'!$D$2:$D$692,'Infos Relatório'!$B$485,'Faturamento SP3'!$E$2:$E$692,'Infos Relatório'!$B506,'Faturamento SP3'!$Z$2:$Z$692,'Infos Relatório'!BQ$1,'Faturamento SP3'!$T$2:$T$692,"Sim")+SUMIFS('Faturamento SP3'!$P$2:$P$692,'Faturamento SP3'!$D$2:$D$692,'Infos Relatório'!$B$485,'Faturamento SP3'!$E$2:$E$692,'Infos Relatório'!$B506,'Faturamento SP3'!$Z$2:$Z$692,'Infos Relatório'!BQ$1,'Faturamento SP3'!$T$2:$T$692,"Sim")</f>
        <v>0</v>
      </c>
      <c r="BU506" s="27" t="e">
        <f t="shared" si="204"/>
        <v>#DIV/0!</v>
      </c>
      <c r="BV506" s="24">
        <f>SUMIFS('Faturamento SP3'!$H$2:$H$692,'Faturamento SP3'!$D$2:$D$692,'Infos Relatório'!$B$485,'Faturamento SP3'!$E$2:$E$692,'Infos Relatório'!$B506,'Faturamento SP3'!$Z$2:$Z$692,'Infos Relatório'!BQ$1)</f>
        <v>0</v>
      </c>
    </row>
    <row r="507" spans="2:74">
      <c r="B507" s="17" t="s">
        <v>28</v>
      </c>
      <c r="C507" s="23">
        <f>COUNTIFS('Faturamento SP3'!$D$2:$D$692,'Infos Relatório'!$B$485,'Faturamento SP3'!$E$2:$E$692,'Infos Relatório'!$B507,'Faturamento SP3'!$Z$2:$Z$692,'Infos Relatório'!C$1)</f>
        <v>0</v>
      </c>
      <c r="D507" s="13">
        <f>SUMIFS('Faturamento SP3'!$G$2:$G$692,'Faturamento SP3'!$D$2:$D$692,'Infos Relatório'!$B$485,'Faturamento SP3'!$E$2:$E$692,'Infos Relatório'!$B507,'Faturamento SP3'!$Z$2:$Z$692,'Infos Relatório'!C$1)</f>
        <v>0</v>
      </c>
      <c r="E507" s="13">
        <f>SUMIFS('Faturamento SP3'!$J$2:$J$692,'Faturamento SP3'!$D$2:$D$692,'Infos Relatório'!$B$485,'Faturamento SP3'!$E$2:$E$692,'Infos Relatório'!$B507,'Faturamento SP3'!$Z$2:$Z$692,'Infos Relatório'!C$1)</f>
        <v>0</v>
      </c>
      <c r="F507" s="14">
        <f>SUMIFS('Faturamento SP3'!$O$2:$O$692,'Faturamento SP3'!$D$2:$D$692,'Infos Relatório'!$B$485,'Faturamento SP3'!$E$2:$E$692,'Infos Relatório'!$B507,'Faturamento SP3'!$Z$2:$Z$692,'Infos Relatório'!C$1,'Faturamento SP3'!$T$2:$T$692,"Sim")+SUMIFS('Faturamento SP3'!$P$2:$P$692,'Faturamento SP3'!$D$2:$D$692,'Infos Relatório'!$B$485,'Faturamento SP3'!$E$2:$E$692,'Infos Relatório'!$B507,'Faturamento SP3'!$Z$2:$Z$692,'Infos Relatório'!C$1,'Faturamento SP3'!$T$2:$T$692,"Sim")</f>
        <v>0</v>
      </c>
      <c r="G507" s="27" t="e">
        <f t="shared" si="193"/>
        <v>#DIV/0!</v>
      </c>
      <c r="H507" s="24">
        <f>SUMIFS('Faturamento SP3'!$H$2:$H$692,'Faturamento SP3'!$D$2:$D$692,'Infos Relatório'!$B$485,'Faturamento SP3'!$E$2:$E$692,'Infos Relatório'!$B507,'Faturamento SP3'!$Z$2:$Z$692,'Infos Relatório'!C$1)</f>
        <v>0</v>
      </c>
      <c r="I507" s="23">
        <f>COUNTIFS('Faturamento SP3'!$D$2:$D$692,'Infos Relatório'!$B$485,'Faturamento SP3'!$E$2:$E$692,'Infos Relatório'!$B507,'Faturamento SP3'!$Z$2:$Z$692,'Infos Relatório'!I$1)</f>
        <v>0</v>
      </c>
      <c r="J507" s="13">
        <f>SUMIFS('Faturamento SP3'!$G$2:$G$692,'Faturamento SP3'!$D$2:$D$692,'Infos Relatório'!$B$485,'Faturamento SP3'!$E$2:$E$692,'Infos Relatório'!$B507,'Faturamento SP3'!$Z$2:$Z$692,'Infos Relatório'!I$1)</f>
        <v>0</v>
      </c>
      <c r="K507" s="13">
        <f>SUMIFS('Faturamento SP3'!$J$2:$J$692,'Faturamento SP3'!$D$2:$D$692,'Infos Relatório'!$B$485,'Faturamento SP3'!$E$2:$E$692,'Infos Relatório'!$B507,'Faturamento SP3'!$Z$2:$Z$692,'Infos Relatório'!I$1)</f>
        <v>0</v>
      </c>
      <c r="L507" s="14">
        <f>SUMIFS('Faturamento SP3'!$O$2:$O$692,'Faturamento SP3'!$D$2:$D$692,'Infos Relatório'!$B$485,'Faturamento SP3'!$E$2:$E$692,'Infos Relatório'!$B507,'Faturamento SP3'!$Z$2:$Z$692,'Infos Relatório'!I$1,'Faturamento SP3'!$T$2:$T$692,"Sim")+SUMIFS('Faturamento SP3'!$P$2:$P$692,'Faturamento SP3'!$D$2:$D$692,'Infos Relatório'!$B$485,'Faturamento SP3'!$E$2:$E$692,'Infos Relatório'!$B507,'Faturamento SP3'!$Z$2:$Z$692,'Infos Relatório'!I$1,'Faturamento SP3'!$T$2:$T$692,"Sim")</f>
        <v>0</v>
      </c>
      <c r="M507" s="27" t="e">
        <f t="shared" si="194"/>
        <v>#DIV/0!</v>
      </c>
      <c r="N507" s="24">
        <f>SUMIFS('Faturamento SP3'!$H$2:$H$692,'Faturamento SP3'!$D$2:$D$692,'Infos Relatório'!$B$485,'Faturamento SP3'!$E$2:$E$692,'Infos Relatório'!$B507,'Faturamento SP3'!$Z$2:$Z$692,'Infos Relatório'!I$1)</f>
        <v>0</v>
      </c>
      <c r="O507" s="23">
        <f>COUNTIFS('Faturamento SP3'!$D$2:$D$692,'Infos Relatório'!$B$485,'Faturamento SP3'!$E$2:$E$692,'Infos Relatório'!$B507,'Faturamento SP3'!$Z$2:$Z$692,'Infos Relatório'!O$1)</f>
        <v>0</v>
      </c>
      <c r="P507" s="13">
        <f>SUMIFS('Faturamento SP3'!$G$2:$G$692,'Faturamento SP3'!$D$2:$D$692,'Infos Relatório'!$B$485,'Faturamento SP3'!$E$2:$E$692,'Infos Relatório'!$B507,'Faturamento SP3'!$Z$2:$Z$692,'Infos Relatório'!O$1)</f>
        <v>0</v>
      </c>
      <c r="Q507" s="13">
        <f>SUMIFS('Faturamento SP3'!$J$2:$J$692,'Faturamento SP3'!$D$2:$D$692,'Infos Relatório'!$B$485,'Faturamento SP3'!$E$2:$E$692,'Infos Relatório'!$B507,'Faturamento SP3'!$Z$2:$Z$692,'Infos Relatório'!O$1)</f>
        <v>0</v>
      </c>
      <c r="R507" s="14">
        <f>SUMIFS('Faturamento SP3'!$O$2:$O$692,'Faturamento SP3'!$D$2:$D$692,'Infos Relatório'!$B$485,'Faturamento SP3'!$E$2:$E$692,'Infos Relatório'!$B507,'Faturamento SP3'!$Z$2:$Z$692,'Infos Relatório'!O$1,'Faturamento SP3'!$T$2:$T$692,"Sim")+SUMIFS('Faturamento SP3'!$P$2:$P$692,'Faturamento SP3'!$D$2:$D$692,'Infos Relatório'!$B$485,'Faturamento SP3'!$E$2:$E$692,'Infos Relatório'!$B507,'Faturamento SP3'!$Z$2:$Z$692,'Infos Relatório'!O$1,'Faturamento SP3'!$T$2:$T$692,"Sim")</f>
        <v>0</v>
      </c>
      <c r="S507" s="27" t="e">
        <f t="shared" si="195"/>
        <v>#DIV/0!</v>
      </c>
      <c r="T507" s="24">
        <f>SUMIFS('Faturamento SP3'!$H$2:$H$692,'Faturamento SP3'!$D$2:$D$692,'Infos Relatório'!$B$485,'Faturamento SP3'!$E$2:$E$692,'Infos Relatório'!$B507,'Faturamento SP3'!$Z$2:$Z$692,'Infos Relatório'!O$1)</f>
        <v>0</v>
      </c>
      <c r="U507" s="23">
        <f>COUNTIFS('Faturamento SP3'!$D$2:$D$692,'Infos Relatório'!$B$485,'Faturamento SP3'!$E$2:$E$692,'Infos Relatório'!$B507,'Faturamento SP3'!$Z$2:$Z$692,'Infos Relatório'!U$1)</f>
        <v>0</v>
      </c>
      <c r="V507" s="13">
        <f>SUMIFS('Faturamento SP3'!$G$2:$G$692,'Faturamento SP3'!$D$2:$D$692,'Infos Relatório'!$B$485,'Faturamento SP3'!$E$2:$E$692,'Infos Relatório'!$B507,'Faturamento SP3'!$Z$2:$Z$692,'Infos Relatório'!U$1)</f>
        <v>0</v>
      </c>
      <c r="W507" s="13">
        <f>SUMIFS('Faturamento SP3'!$J$2:$J$692,'Faturamento SP3'!$D$2:$D$692,'Infos Relatório'!$B$485,'Faturamento SP3'!$E$2:$E$692,'Infos Relatório'!$B507,'Faturamento SP3'!$Z$2:$Z$692,'Infos Relatório'!U$1)</f>
        <v>0</v>
      </c>
      <c r="X507" s="14">
        <f>SUMIFS('Faturamento SP3'!$O$2:$O$692,'Faturamento SP3'!$D$2:$D$692,'Infos Relatório'!$B$485,'Faturamento SP3'!$E$2:$E$692,'Infos Relatório'!$B507,'Faturamento SP3'!$Z$2:$Z$692,'Infos Relatório'!U$1,'Faturamento SP3'!$T$2:$T$692,"Sim")+SUMIFS('Faturamento SP3'!$P$2:$P$692,'Faturamento SP3'!$D$2:$D$692,'Infos Relatório'!$B$485,'Faturamento SP3'!$E$2:$E$692,'Infos Relatório'!$B507,'Faturamento SP3'!$Z$2:$Z$692,'Infos Relatório'!U$1,'Faturamento SP3'!$T$2:$T$692,"Sim")</f>
        <v>0</v>
      </c>
      <c r="Y507" s="27" t="e">
        <f t="shared" si="196"/>
        <v>#DIV/0!</v>
      </c>
      <c r="Z507" s="24">
        <f>SUMIFS('Faturamento SP3'!$H$2:$H$692,'Faturamento SP3'!$D$2:$D$692,'Infos Relatório'!$B$485,'Faturamento SP3'!$E$2:$E$692,'Infos Relatório'!$B507,'Faturamento SP3'!$Z$2:$Z$692,'Infos Relatório'!U$1)</f>
        <v>0</v>
      </c>
      <c r="AA507" s="23">
        <f>COUNTIFS('Faturamento SP3'!$D$2:$D$692,'Infos Relatório'!$B$485,'Faturamento SP3'!$E$2:$E$692,'Infos Relatório'!$B507,'Faturamento SP3'!$Z$2:$Z$692,'Infos Relatório'!AA$1)</f>
        <v>0</v>
      </c>
      <c r="AB507" s="13">
        <f>SUMIFS('Faturamento SP3'!$G$2:$G$692,'Faturamento SP3'!$D$2:$D$692,'Infos Relatório'!$B$485,'Faturamento SP3'!$E$2:$E$692,'Infos Relatório'!$B507,'Faturamento SP3'!$Z$2:$Z$692,'Infos Relatório'!AA$1)</f>
        <v>0</v>
      </c>
      <c r="AC507" s="13">
        <f>SUMIFS('Faturamento SP3'!$J$2:$J$692,'Faturamento SP3'!$D$2:$D$692,'Infos Relatório'!$B$485,'Faturamento SP3'!$E$2:$E$692,'Infos Relatório'!$B507,'Faturamento SP3'!$Z$2:$Z$692,'Infos Relatório'!AA$1)</f>
        <v>0</v>
      </c>
      <c r="AD507" s="14">
        <f>SUMIFS('Faturamento SP3'!$O$2:$O$692,'Faturamento SP3'!$D$2:$D$692,'Infos Relatório'!$B$485,'Faturamento SP3'!$E$2:$E$692,'Infos Relatório'!$B507,'Faturamento SP3'!$Z$2:$Z$692,'Infos Relatório'!AA$1,'Faturamento SP3'!$T$2:$T$692,"Sim")+SUMIFS('Faturamento SP3'!$P$2:$P$692,'Faturamento SP3'!$D$2:$D$692,'Infos Relatório'!$B$485,'Faturamento SP3'!$E$2:$E$692,'Infos Relatório'!$B507,'Faturamento SP3'!$Z$2:$Z$692,'Infos Relatório'!AA$1,'Faturamento SP3'!$T$2:$T$692,"Sim")</f>
        <v>0</v>
      </c>
      <c r="AE507" s="27" t="e">
        <f t="shared" si="197"/>
        <v>#DIV/0!</v>
      </c>
      <c r="AF507" s="24">
        <f>SUMIFS('Faturamento SP3'!$H$2:$H$692,'Faturamento SP3'!$D$2:$D$692,'Infos Relatório'!$B$485,'Faturamento SP3'!$E$2:$E$692,'Infos Relatório'!$B507,'Faturamento SP3'!$Z$2:$Z$692,'Infos Relatório'!AA$1)</f>
        <v>0</v>
      </c>
      <c r="AG507" s="23">
        <f>COUNTIFS('Faturamento SP3'!$D$2:$D$692,'Infos Relatório'!$B$485,'Faturamento SP3'!$E$2:$E$692,'Infos Relatório'!$B507,'Faturamento SP3'!$Z$2:$Z$692,'Infos Relatório'!AG$1)</f>
        <v>0</v>
      </c>
      <c r="AH507" s="13">
        <f>SUMIFS('Faturamento SP3'!$G$2:$G$692,'Faturamento SP3'!$D$2:$D$692,'Infos Relatório'!$B$485,'Faturamento SP3'!$E$2:$E$692,'Infos Relatório'!$B507,'Faturamento SP3'!$Z$2:$Z$692,'Infos Relatório'!AG$1)</f>
        <v>0</v>
      </c>
      <c r="AI507" s="13">
        <f>SUMIFS('Faturamento SP3'!$J$2:$J$692,'Faturamento SP3'!$D$2:$D$692,'Infos Relatório'!$B$485,'Faturamento SP3'!$E$2:$E$692,'Infos Relatório'!$B507,'Faturamento SP3'!$Z$2:$Z$692,'Infos Relatório'!AG$1)</f>
        <v>0</v>
      </c>
      <c r="AJ507" s="14">
        <f>SUMIFS('Faturamento SP3'!$O$2:$O$692,'Faturamento SP3'!$D$2:$D$692,'Infos Relatório'!$B$485,'Faturamento SP3'!$E$2:$E$692,'Infos Relatório'!$B507,'Faturamento SP3'!$Z$2:$Z$692,'Infos Relatório'!AG$1,'Faturamento SP3'!$T$2:$T$692,"Sim")+SUMIFS('Faturamento SP3'!$P$2:$P$692,'Faturamento SP3'!$D$2:$D$692,'Infos Relatório'!$B$485,'Faturamento SP3'!$E$2:$E$692,'Infos Relatório'!$B507,'Faturamento SP3'!$Z$2:$Z$692,'Infos Relatório'!AG$1,'Faturamento SP3'!$T$2:$T$692,"Sim")</f>
        <v>0</v>
      </c>
      <c r="AK507" s="27" t="e">
        <f t="shared" si="198"/>
        <v>#DIV/0!</v>
      </c>
      <c r="AL507" s="24">
        <f>SUMIFS('Faturamento SP3'!$H$2:$H$692,'Faturamento SP3'!$D$2:$D$692,'Infos Relatório'!$B$485,'Faturamento SP3'!$E$2:$E$692,'Infos Relatório'!$B507,'Faturamento SP3'!$Z$2:$Z$692,'Infos Relatório'!AG$1)</f>
        <v>0</v>
      </c>
      <c r="AM507" s="23">
        <f>COUNTIFS('Faturamento SP3'!$D$2:$D$692,'Infos Relatório'!$B$485,'Faturamento SP3'!$E$2:$E$692,'Infos Relatório'!$B507,'Faturamento SP3'!$Z$2:$Z$692,'Infos Relatório'!AM$1)</f>
        <v>0</v>
      </c>
      <c r="AN507" s="13">
        <f>SUMIFS('Faturamento SP3'!$G$2:$G$692,'Faturamento SP3'!$D$2:$D$692,'Infos Relatório'!$B$485,'Faturamento SP3'!$E$2:$E$692,'Infos Relatório'!$B507,'Faturamento SP3'!$Z$2:$Z$692,'Infos Relatório'!AM$1)</f>
        <v>0</v>
      </c>
      <c r="AO507" s="13">
        <f>SUMIFS('Faturamento SP3'!$J$2:$J$692,'Faturamento SP3'!$D$2:$D$692,'Infos Relatório'!$B$485,'Faturamento SP3'!$E$2:$E$692,'Infos Relatório'!$B507,'Faturamento SP3'!$Z$2:$Z$692,'Infos Relatório'!AM$1)</f>
        <v>0</v>
      </c>
      <c r="AP507" s="14">
        <f>SUMIFS('Faturamento SP3'!$O$2:$O$692,'Faturamento SP3'!$D$2:$D$692,'Infos Relatório'!$B$485,'Faturamento SP3'!$E$2:$E$692,'Infos Relatório'!$B507,'Faturamento SP3'!$Z$2:$Z$692,'Infos Relatório'!AM$1,'Faturamento SP3'!$T$2:$T$692,"Sim")+SUMIFS('Faturamento SP3'!$P$2:$P$692,'Faturamento SP3'!$D$2:$D$692,'Infos Relatório'!$B$485,'Faturamento SP3'!$E$2:$E$692,'Infos Relatório'!$B507,'Faturamento SP3'!$Z$2:$Z$692,'Infos Relatório'!AM$1,'Faturamento SP3'!$T$2:$T$692,"Sim")</f>
        <v>0</v>
      </c>
      <c r="AQ507" s="27" t="e">
        <f t="shared" si="199"/>
        <v>#DIV/0!</v>
      </c>
      <c r="AR507" s="24">
        <f>SUMIFS('Faturamento SP3'!$H$2:$H$692,'Faturamento SP3'!$D$2:$D$692,'Infos Relatório'!$B$485,'Faturamento SP3'!$E$2:$E$692,'Infos Relatório'!$B507,'Faturamento SP3'!$Z$2:$Z$692,'Infos Relatório'!AM$1)</f>
        <v>0</v>
      </c>
      <c r="AS507" s="23">
        <f>COUNTIFS('Faturamento SP3'!$D$2:$D$692,'Infos Relatório'!$B$485,'Faturamento SP3'!$E$2:$E$692,'Infos Relatório'!$B507,'Faturamento SP3'!$Z$2:$Z$692,'Infos Relatório'!AS$1)</f>
        <v>0</v>
      </c>
      <c r="AT507" s="13">
        <f>SUMIFS('Faturamento SP3'!$G$2:$G$692,'Faturamento SP3'!$D$2:$D$692,'Infos Relatório'!$B$485,'Faturamento SP3'!$E$2:$E$692,'Infos Relatório'!$B507,'Faturamento SP3'!$Z$2:$Z$692,'Infos Relatório'!AS$1)</f>
        <v>0</v>
      </c>
      <c r="AU507" s="13">
        <f>SUMIFS('Faturamento SP3'!$J$2:$J$692,'Faturamento SP3'!$D$2:$D$692,'Infos Relatório'!$B$485,'Faturamento SP3'!$E$2:$E$692,'Infos Relatório'!$B507,'Faturamento SP3'!$Z$2:$Z$692,'Infos Relatório'!AS$1)</f>
        <v>0</v>
      </c>
      <c r="AV507" s="14">
        <f>SUMIFS('Faturamento SP3'!$O$2:$O$692,'Faturamento SP3'!$D$2:$D$692,'Infos Relatório'!$B$485,'Faturamento SP3'!$E$2:$E$692,'Infos Relatório'!$B507,'Faturamento SP3'!$Z$2:$Z$692,'Infos Relatório'!AS$1,'Faturamento SP3'!$T$2:$T$692,"Sim")+SUMIFS('Faturamento SP3'!$P$2:$P$692,'Faturamento SP3'!$D$2:$D$692,'Infos Relatório'!$B$485,'Faturamento SP3'!$E$2:$E$692,'Infos Relatório'!$B507,'Faturamento SP3'!$Z$2:$Z$692,'Infos Relatório'!AS$1,'Faturamento SP3'!$T$2:$T$692,"Sim")</f>
        <v>0</v>
      </c>
      <c r="AW507" s="27" t="e">
        <f t="shared" si="200"/>
        <v>#DIV/0!</v>
      </c>
      <c r="AX507" s="24">
        <f>SUMIFS('Faturamento SP3'!$H$2:$H$692,'Faturamento SP3'!$D$2:$D$692,'Infos Relatório'!$B$485,'Faturamento SP3'!$E$2:$E$692,'Infos Relatório'!$B507,'Faturamento SP3'!$Z$2:$Z$692,'Infos Relatório'!AS$1)</f>
        <v>0</v>
      </c>
      <c r="AY507" s="23">
        <f>COUNTIFS('Faturamento SP3'!$D$2:$D$692,'Infos Relatório'!$B$485,'Faturamento SP3'!$E$2:$E$692,'Infos Relatório'!$B507,'Faturamento SP3'!$Z$2:$Z$692,'Infos Relatório'!AY$1)</f>
        <v>0</v>
      </c>
      <c r="AZ507" s="13">
        <f>SUMIFS('Faturamento SP3'!$G$2:$G$692,'Faturamento SP3'!$D$2:$D$692,'Infos Relatório'!$B$485,'Faturamento SP3'!$E$2:$E$692,'Infos Relatório'!$B507,'Faturamento SP3'!$Z$2:$Z$692,'Infos Relatório'!AY$1)</f>
        <v>0</v>
      </c>
      <c r="BA507" s="13">
        <f>SUMIFS('Faturamento SP3'!$J$2:$J$692,'Faturamento SP3'!$D$2:$D$692,'Infos Relatório'!$B$485,'Faturamento SP3'!$E$2:$E$692,'Infos Relatório'!$B507,'Faturamento SP3'!$Z$2:$Z$692,'Infos Relatório'!AY$1)</f>
        <v>0</v>
      </c>
      <c r="BB507" s="14">
        <f>SUMIFS('Faturamento SP3'!$O$2:$O$692,'Faturamento SP3'!$D$2:$D$692,'Infos Relatório'!$B$485,'Faturamento SP3'!$E$2:$E$692,'Infos Relatório'!$B507,'Faturamento SP3'!$Z$2:$Z$692,'Infos Relatório'!AY$1,'Faturamento SP3'!$T$2:$T$692,"Sim")+SUMIFS('Faturamento SP3'!$P$2:$P$692,'Faturamento SP3'!$D$2:$D$692,'Infos Relatório'!$B$485,'Faturamento SP3'!$E$2:$E$692,'Infos Relatório'!$B507,'Faturamento SP3'!$Z$2:$Z$692,'Infos Relatório'!AY$1,'Faturamento SP3'!$T$2:$T$692,"Sim")</f>
        <v>0</v>
      </c>
      <c r="BC507" s="27" t="e">
        <f t="shared" si="201"/>
        <v>#DIV/0!</v>
      </c>
      <c r="BD507" s="24">
        <f>SUMIFS('Faturamento SP3'!$H$2:$H$692,'Faturamento SP3'!$D$2:$D$692,'Infos Relatório'!$B$485,'Faturamento SP3'!$E$2:$E$692,'Infos Relatório'!$B507,'Faturamento SP3'!$Z$2:$Z$692,'Infos Relatório'!AY$1)</f>
        <v>0</v>
      </c>
      <c r="BE507" s="23">
        <f>COUNTIFS('Faturamento SP3'!$D$2:$D$692,'Infos Relatório'!$B$485,'Faturamento SP3'!$E$2:$E$692,'Infos Relatório'!$B507,'Faturamento SP3'!$Z$2:$Z$692,'Infos Relatório'!BE$1)</f>
        <v>0</v>
      </c>
      <c r="BF507" s="13">
        <f>SUMIFS('Faturamento SP3'!$G$2:$G$692,'Faturamento SP3'!$D$2:$D$692,'Infos Relatório'!$B$485,'Faturamento SP3'!$E$2:$E$692,'Infos Relatório'!$B507,'Faturamento SP3'!$Z$2:$Z$692,'Infos Relatório'!BE$1)</f>
        <v>0</v>
      </c>
      <c r="BG507" s="13">
        <f>SUMIFS('Faturamento SP3'!$J$2:$J$692,'Faturamento SP3'!$D$2:$D$692,'Infos Relatório'!$B$485,'Faturamento SP3'!$E$2:$E$692,'Infos Relatório'!$B507,'Faturamento SP3'!$Z$2:$Z$692,'Infos Relatório'!BE$1)</f>
        <v>0</v>
      </c>
      <c r="BH507" s="14">
        <f>SUMIFS('Faturamento SP3'!$O$2:$O$692,'Faturamento SP3'!$D$2:$D$692,'Infos Relatório'!$B$485,'Faturamento SP3'!$E$2:$E$692,'Infos Relatório'!$B507,'Faturamento SP3'!$Z$2:$Z$692,'Infos Relatório'!BE$1,'Faturamento SP3'!$T$2:$T$692,"Sim")+SUMIFS('Faturamento SP3'!$P$2:$P$692,'Faturamento SP3'!$D$2:$D$692,'Infos Relatório'!$B$485,'Faturamento SP3'!$E$2:$E$692,'Infos Relatório'!$B507,'Faturamento SP3'!$Z$2:$Z$692,'Infos Relatório'!BE$1,'Faturamento SP3'!$T$2:$T$692,"Sim")</f>
        <v>0</v>
      </c>
      <c r="BI507" s="27" t="e">
        <f t="shared" si="202"/>
        <v>#DIV/0!</v>
      </c>
      <c r="BJ507" s="24">
        <f>SUMIFS('Faturamento SP3'!$H$2:$H$692,'Faturamento SP3'!$D$2:$D$692,'Infos Relatório'!$B$485,'Faturamento SP3'!$E$2:$E$692,'Infos Relatório'!$B507,'Faturamento SP3'!$Z$2:$Z$692,'Infos Relatório'!BE$1)</f>
        <v>0</v>
      </c>
      <c r="BK507" s="23">
        <f>COUNTIFS('Faturamento SP3'!$D$2:$D$692,'Infos Relatório'!$B$485,'Faturamento SP3'!$E$2:$E$692,'Infos Relatório'!$B507,'Faturamento SP3'!$Z$2:$Z$692,'Infos Relatório'!BK$1)</f>
        <v>0</v>
      </c>
      <c r="BL507" s="13">
        <f>SUMIFS('Faturamento SP3'!$G$2:$G$692,'Faturamento SP3'!$D$2:$D$692,'Infos Relatório'!$B$485,'Faturamento SP3'!$E$2:$E$692,'Infos Relatório'!$B507,'Faturamento SP3'!$Z$2:$Z$692,'Infos Relatório'!BK$1)</f>
        <v>0</v>
      </c>
      <c r="BM507" s="13">
        <f>SUMIFS('Faturamento SP3'!$J$2:$J$692,'Faturamento SP3'!$D$2:$D$692,'Infos Relatório'!$B$485,'Faturamento SP3'!$E$2:$E$692,'Infos Relatório'!$B507,'Faturamento SP3'!$Z$2:$Z$692,'Infos Relatório'!BK$1)</f>
        <v>0</v>
      </c>
      <c r="BN507" s="14">
        <f>SUMIFS('Faturamento SP3'!$O$2:$O$692,'Faturamento SP3'!$D$2:$D$692,'Infos Relatório'!$B$485,'Faturamento SP3'!$E$2:$E$692,'Infos Relatório'!$B507,'Faturamento SP3'!$Z$2:$Z$692,'Infos Relatório'!BK$1,'Faturamento SP3'!$T$2:$T$692,"Sim")+SUMIFS('Faturamento SP3'!$P$2:$P$692,'Faturamento SP3'!$D$2:$D$692,'Infos Relatório'!$B$485,'Faturamento SP3'!$E$2:$E$692,'Infos Relatório'!$B507,'Faturamento SP3'!$Z$2:$Z$692,'Infos Relatório'!BK$1,'Faturamento SP3'!$T$2:$T$692,"Sim")</f>
        <v>0</v>
      </c>
      <c r="BO507" s="27" t="e">
        <f t="shared" si="203"/>
        <v>#DIV/0!</v>
      </c>
      <c r="BP507" s="24">
        <f>SUMIFS('Faturamento SP3'!$H$2:$H$692,'Faturamento SP3'!$D$2:$D$692,'Infos Relatório'!$B$485,'Faturamento SP3'!$E$2:$E$692,'Infos Relatório'!$B507,'Faturamento SP3'!$Z$2:$Z$692,'Infos Relatório'!BK$1)</f>
        <v>0</v>
      </c>
      <c r="BQ507" s="23">
        <f>COUNTIFS('Faturamento SP3'!$D$2:$D$692,'Infos Relatório'!$B$485,'Faturamento SP3'!$E$2:$E$692,'Infos Relatório'!$B507,'Faturamento SP3'!$Z$2:$Z$692,'Infos Relatório'!BQ$1)</f>
        <v>0</v>
      </c>
      <c r="BR507" s="13">
        <f>SUMIFS('Faturamento SP3'!$G$2:$G$692,'Faturamento SP3'!$D$2:$D$692,'Infos Relatório'!$B$485,'Faturamento SP3'!$E$2:$E$692,'Infos Relatório'!$B507,'Faturamento SP3'!$Z$2:$Z$692,'Infos Relatório'!BQ$1)</f>
        <v>0</v>
      </c>
      <c r="BS507" s="13">
        <f>SUMIFS('Faturamento SP3'!$J$2:$J$692,'Faturamento SP3'!$D$2:$D$692,'Infos Relatório'!$B$485,'Faturamento SP3'!$E$2:$E$692,'Infos Relatório'!$B507,'Faturamento SP3'!$Z$2:$Z$692,'Infos Relatório'!BQ$1)</f>
        <v>0</v>
      </c>
      <c r="BT507" s="14">
        <f>SUMIFS('Faturamento SP3'!$O$2:$O$692,'Faturamento SP3'!$D$2:$D$692,'Infos Relatório'!$B$485,'Faturamento SP3'!$E$2:$E$692,'Infos Relatório'!$B507,'Faturamento SP3'!$Z$2:$Z$692,'Infos Relatório'!BQ$1,'Faturamento SP3'!$T$2:$T$692,"Sim")+SUMIFS('Faturamento SP3'!$P$2:$P$692,'Faturamento SP3'!$D$2:$D$692,'Infos Relatório'!$B$485,'Faturamento SP3'!$E$2:$E$692,'Infos Relatório'!$B507,'Faturamento SP3'!$Z$2:$Z$692,'Infos Relatório'!BQ$1,'Faturamento SP3'!$T$2:$T$692,"Sim")</f>
        <v>0</v>
      </c>
      <c r="BU507" s="27" t="e">
        <f t="shared" si="204"/>
        <v>#DIV/0!</v>
      </c>
      <c r="BV507" s="24">
        <f>SUMIFS('Faturamento SP3'!$H$2:$H$692,'Faturamento SP3'!$D$2:$D$692,'Infos Relatório'!$B$485,'Faturamento SP3'!$E$2:$E$692,'Infos Relatório'!$B507,'Faturamento SP3'!$Z$2:$Z$692,'Infos Relatório'!BQ$1)</f>
        <v>0</v>
      </c>
    </row>
    <row r="508" spans="2:74">
      <c r="B508" s="17" t="s">
        <v>29</v>
      </c>
      <c r="C508" s="23">
        <f>COUNTIFS('Faturamento SP3'!$D$2:$D$692,'Infos Relatório'!$B$485,'Faturamento SP3'!$E$2:$E$692,'Infos Relatório'!$B508,'Faturamento SP3'!$Z$2:$Z$692,'Infos Relatório'!C$1)</f>
        <v>0</v>
      </c>
      <c r="D508" s="13">
        <f>SUMIFS('Faturamento SP3'!$G$2:$G$692,'Faturamento SP3'!$D$2:$D$692,'Infos Relatório'!$B$485,'Faturamento SP3'!$E$2:$E$692,'Infos Relatório'!$B508,'Faturamento SP3'!$Z$2:$Z$692,'Infos Relatório'!C$1)</f>
        <v>0</v>
      </c>
      <c r="E508" s="13">
        <f>SUMIFS('Faturamento SP3'!$J$2:$J$692,'Faturamento SP3'!$D$2:$D$692,'Infos Relatório'!$B$485,'Faturamento SP3'!$E$2:$E$692,'Infos Relatório'!$B508,'Faturamento SP3'!$Z$2:$Z$692,'Infos Relatório'!C$1)</f>
        <v>0</v>
      </c>
      <c r="F508" s="14">
        <f>SUMIFS('Faturamento SP3'!$O$2:$O$692,'Faturamento SP3'!$D$2:$D$692,'Infos Relatório'!$B$485,'Faturamento SP3'!$E$2:$E$692,'Infos Relatório'!$B508,'Faturamento SP3'!$Z$2:$Z$692,'Infos Relatório'!C$1,'Faturamento SP3'!$T$2:$T$692,"Sim")+SUMIFS('Faturamento SP3'!$P$2:$P$692,'Faturamento SP3'!$D$2:$D$692,'Infos Relatório'!$B$485,'Faturamento SP3'!$E$2:$E$692,'Infos Relatório'!$B508,'Faturamento SP3'!$Z$2:$Z$692,'Infos Relatório'!C$1,'Faturamento SP3'!$T$2:$T$692,"Sim")</f>
        <v>0</v>
      </c>
      <c r="G508" s="27" t="e">
        <f t="shared" si="193"/>
        <v>#DIV/0!</v>
      </c>
      <c r="H508" s="24">
        <f>SUMIFS('Faturamento SP3'!$H$2:$H$692,'Faturamento SP3'!$D$2:$D$692,'Infos Relatório'!$B$485,'Faturamento SP3'!$E$2:$E$692,'Infos Relatório'!$B508,'Faturamento SP3'!$Z$2:$Z$692,'Infos Relatório'!C$1)</f>
        <v>0</v>
      </c>
      <c r="I508" s="23">
        <f>COUNTIFS('Faturamento SP3'!$D$2:$D$692,'Infos Relatório'!$B$485,'Faturamento SP3'!$E$2:$E$692,'Infos Relatório'!$B508,'Faturamento SP3'!$Z$2:$Z$692,'Infos Relatório'!I$1)</f>
        <v>0</v>
      </c>
      <c r="J508" s="13">
        <f>SUMIFS('Faturamento SP3'!$G$2:$G$692,'Faturamento SP3'!$D$2:$D$692,'Infos Relatório'!$B$485,'Faturamento SP3'!$E$2:$E$692,'Infos Relatório'!$B508,'Faturamento SP3'!$Z$2:$Z$692,'Infos Relatório'!I$1)</f>
        <v>0</v>
      </c>
      <c r="K508" s="13">
        <f>SUMIFS('Faturamento SP3'!$J$2:$J$692,'Faturamento SP3'!$D$2:$D$692,'Infos Relatório'!$B$485,'Faturamento SP3'!$E$2:$E$692,'Infos Relatório'!$B508,'Faturamento SP3'!$Z$2:$Z$692,'Infos Relatório'!I$1)</f>
        <v>0</v>
      </c>
      <c r="L508" s="14">
        <f>SUMIFS('Faturamento SP3'!$O$2:$O$692,'Faturamento SP3'!$D$2:$D$692,'Infos Relatório'!$B$485,'Faturamento SP3'!$E$2:$E$692,'Infos Relatório'!$B508,'Faturamento SP3'!$Z$2:$Z$692,'Infos Relatório'!I$1,'Faturamento SP3'!$T$2:$T$692,"Sim")+SUMIFS('Faturamento SP3'!$P$2:$P$692,'Faturamento SP3'!$D$2:$D$692,'Infos Relatório'!$B$485,'Faturamento SP3'!$E$2:$E$692,'Infos Relatório'!$B508,'Faturamento SP3'!$Z$2:$Z$692,'Infos Relatório'!I$1,'Faturamento SP3'!$T$2:$T$692,"Sim")</f>
        <v>0</v>
      </c>
      <c r="M508" s="27" t="e">
        <f t="shared" si="194"/>
        <v>#DIV/0!</v>
      </c>
      <c r="N508" s="24">
        <f>SUMIFS('Faturamento SP3'!$H$2:$H$692,'Faturamento SP3'!$D$2:$D$692,'Infos Relatório'!$B$485,'Faturamento SP3'!$E$2:$E$692,'Infos Relatório'!$B508,'Faturamento SP3'!$Z$2:$Z$692,'Infos Relatório'!I$1)</f>
        <v>0</v>
      </c>
      <c r="O508" s="23">
        <f>COUNTIFS('Faturamento SP3'!$D$2:$D$692,'Infos Relatório'!$B$485,'Faturamento SP3'!$E$2:$E$692,'Infos Relatório'!$B508,'Faturamento SP3'!$Z$2:$Z$692,'Infos Relatório'!O$1)</f>
        <v>0</v>
      </c>
      <c r="P508" s="13">
        <f>SUMIFS('Faturamento SP3'!$G$2:$G$692,'Faturamento SP3'!$D$2:$D$692,'Infos Relatório'!$B$485,'Faturamento SP3'!$E$2:$E$692,'Infos Relatório'!$B508,'Faturamento SP3'!$Z$2:$Z$692,'Infos Relatório'!O$1)</f>
        <v>0</v>
      </c>
      <c r="Q508" s="13">
        <f>SUMIFS('Faturamento SP3'!$J$2:$J$692,'Faturamento SP3'!$D$2:$D$692,'Infos Relatório'!$B$485,'Faturamento SP3'!$E$2:$E$692,'Infos Relatório'!$B508,'Faturamento SP3'!$Z$2:$Z$692,'Infos Relatório'!O$1)</f>
        <v>0</v>
      </c>
      <c r="R508" s="14">
        <f>SUMIFS('Faturamento SP3'!$O$2:$O$692,'Faturamento SP3'!$D$2:$D$692,'Infos Relatório'!$B$485,'Faturamento SP3'!$E$2:$E$692,'Infos Relatório'!$B508,'Faturamento SP3'!$Z$2:$Z$692,'Infos Relatório'!O$1,'Faturamento SP3'!$T$2:$T$692,"Sim")+SUMIFS('Faturamento SP3'!$P$2:$P$692,'Faturamento SP3'!$D$2:$D$692,'Infos Relatório'!$B$485,'Faturamento SP3'!$E$2:$E$692,'Infos Relatório'!$B508,'Faturamento SP3'!$Z$2:$Z$692,'Infos Relatório'!O$1,'Faturamento SP3'!$T$2:$T$692,"Sim")</f>
        <v>0</v>
      </c>
      <c r="S508" s="27" t="e">
        <f t="shared" si="195"/>
        <v>#DIV/0!</v>
      </c>
      <c r="T508" s="24">
        <f>SUMIFS('Faturamento SP3'!$H$2:$H$692,'Faturamento SP3'!$D$2:$D$692,'Infos Relatório'!$B$485,'Faturamento SP3'!$E$2:$E$692,'Infos Relatório'!$B508,'Faturamento SP3'!$Z$2:$Z$692,'Infos Relatório'!O$1)</f>
        <v>0</v>
      </c>
      <c r="U508" s="23">
        <f>COUNTIFS('Faturamento SP3'!$D$2:$D$692,'Infos Relatório'!$B$485,'Faturamento SP3'!$E$2:$E$692,'Infos Relatório'!$B508,'Faturamento SP3'!$Z$2:$Z$692,'Infos Relatório'!U$1)</f>
        <v>0</v>
      </c>
      <c r="V508" s="13">
        <f>SUMIFS('Faturamento SP3'!$G$2:$G$692,'Faturamento SP3'!$D$2:$D$692,'Infos Relatório'!$B$485,'Faturamento SP3'!$E$2:$E$692,'Infos Relatório'!$B508,'Faturamento SP3'!$Z$2:$Z$692,'Infos Relatório'!U$1)</f>
        <v>0</v>
      </c>
      <c r="W508" s="13">
        <f>SUMIFS('Faturamento SP3'!$J$2:$J$692,'Faturamento SP3'!$D$2:$D$692,'Infos Relatório'!$B$485,'Faturamento SP3'!$E$2:$E$692,'Infos Relatório'!$B508,'Faturamento SP3'!$Z$2:$Z$692,'Infos Relatório'!U$1)</f>
        <v>0</v>
      </c>
      <c r="X508" s="14">
        <f>SUMIFS('Faturamento SP3'!$O$2:$O$692,'Faturamento SP3'!$D$2:$D$692,'Infos Relatório'!$B$485,'Faturamento SP3'!$E$2:$E$692,'Infos Relatório'!$B508,'Faturamento SP3'!$Z$2:$Z$692,'Infos Relatório'!U$1,'Faturamento SP3'!$T$2:$T$692,"Sim")+SUMIFS('Faturamento SP3'!$P$2:$P$692,'Faturamento SP3'!$D$2:$D$692,'Infos Relatório'!$B$485,'Faturamento SP3'!$E$2:$E$692,'Infos Relatório'!$B508,'Faturamento SP3'!$Z$2:$Z$692,'Infos Relatório'!U$1,'Faturamento SP3'!$T$2:$T$692,"Sim")</f>
        <v>0</v>
      </c>
      <c r="Y508" s="27" t="e">
        <f t="shared" si="196"/>
        <v>#DIV/0!</v>
      </c>
      <c r="Z508" s="24">
        <f>SUMIFS('Faturamento SP3'!$H$2:$H$692,'Faturamento SP3'!$D$2:$D$692,'Infos Relatório'!$B$485,'Faturamento SP3'!$E$2:$E$692,'Infos Relatório'!$B508,'Faturamento SP3'!$Z$2:$Z$692,'Infos Relatório'!U$1)</f>
        <v>0</v>
      </c>
      <c r="AA508" s="23">
        <f>COUNTIFS('Faturamento SP3'!$D$2:$D$692,'Infos Relatório'!$B$485,'Faturamento SP3'!$E$2:$E$692,'Infos Relatório'!$B508,'Faturamento SP3'!$Z$2:$Z$692,'Infos Relatório'!AA$1)</f>
        <v>0</v>
      </c>
      <c r="AB508" s="13">
        <f>SUMIFS('Faturamento SP3'!$G$2:$G$692,'Faturamento SP3'!$D$2:$D$692,'Infos Relatório'!$B$485,'Faturamento SP3'!$E$2:$E$692,'Infos Relatório'!$B508,'Faturamento SP3'!$Z$2:$Z$692,'Infos Relatório'!AA$1)</f>
        <v>0</v>
      </c>
      <c r="AC508" s="13">
        <f>SUMIFS('Faturamento SP3'!$J$2:$J$692,'Faturamento SP3'!$D$2:$D$692,'Infos Relatório'!$B$485,'Faturamento SP3'!$E$2:$E$692,'Infos Relatório'!$B508,'Faturamento SP3'!$Z$2:$Z$692,'Infos Relatório'!AA$1)</f>
        <v>0</v>
      </c>
      <c r="AD508" s="14">
        <f>SUMIFS('Faturamento SP3'!$O$2:$O$692,'Faturamento SP3'!$D$2:$D$692,'Infos Relatório'!$B$485,'Faturamento SP3'!$E$2:$E$692,'Infos Relatório'!$B508,'Faturamento SP3'!$Z$2:$Z$692,'Infos Relatório'!AA$1,'Faturamento SP3'!$T$2:$T$692,"Sim")+SUMIFS('Faturamento SP3'!$P$2:$P$692,'Faturamento SP3'!$D$2:$D$692,'Infos Relatório'!$B$485,'Faturamento SP3'!$E$2:$E$692,'Infos Relatório'!$B508,'Faturamento SP3'!$Z$2:$Z$692,'Infos Relatório'!AA$1,'Faturamento SP3'!$T$2:$T$692,"Sim")</f>
        <v>0</v>
      </c>
      <c r="AE508" s="27" t="e">
        <f t="shared" si="197"/>
        <v>#DIV/0!</v>
      </c>
      <c r="AF508" s="24">
        <f>SUMIFS('Faturamento SP3'!$H$2:$H$692,'Faturamento SP3'!$D$2:$D$692,'Infos Relatório'!$B$485,'Faturamento SP3'!$E$2:$E$692,'Infos Relatório'!$B508,'Faturamento SP3'!$Z$2:$Z$692,'Infos Relatório'!AA$1)</f>
        <v>0</v>
      </c>
      <c r="AG508" s="23">
        <f>COUNTIFS('Faturamento SP3'!$D$2:$D$692,'Infos Relatório'!$B$485,'Faturamento SP3'!$E$2:$E$692,'Infos Relatório'!$B508,'Faturamento SP3'!$Z$2:$Z$692,'Infos Relatório'!AG$1)</f>
        <v>0</v>
      </c>
      <c r="AH508" s="13">
        <f>SUMIFS('Faturamento SP3'!$G$2:$G$692,'Faturamento SP3'!$D$2:$D$692,'Infos Relatório'!$B$485,'Faturamento SP3'!$E$2:$E$692,'Infos Relatório'!$B508,'Faturamento SP3'!$Z$2:$Z$692,'Infos Relatório'!AG$1)</f>
        <v>0</v>
      </c>
      <c r="AI508" s="13">
        <f>SUMIFS('Faturamento SP3'!$J$2:$J$692,'Faturamento SP3'!$D$2:$D$692,'Infos Relatório'!$B$485,'Faturamento SP3'!$E$2:$E$692,'Infos Relatório'!$B508,'Faturamento SP3'!$Z$2:$Z$692,'Infos Relatório'!AG$1)</f>
        <v>0</v>
      </c>
      <c r="AJ508" s="14">
        <f>SUMIFS('Faturamento SP3'!$O$2:$O$692,'Faturamento SP3'!$D$2:$D$692,'Infos Relatório'!$B$485,'Faturamento SP3'!$E$2:$E$692,'Infos Relatório'!$B508,'Faturamento SP3'!$Z$2:$Z$692,'Infos Relatório'!AG$1,'Faturamento SP3'!$T$2:$T$692,"Sim")+SUMIFS('Faturamento SP3'!$P$2:$P$692,'Faturamento SP3'!$D$2:$D$692,'Infos Relatório'!$B$485,'Faturamento SP3'!$E$2:$E$692,'Infos Relatório'!$B508,'Faturamento SP3'!$Z$2:$Z$692,'Infos Relatório'!AG$1,'Faturamento SP3'!$T$2:$T$692,"Sim")</f>
        <v>0</v>
      </c>
      <c r="AK508" s="27" t="e">
        <f t="shared" si="198"/>
        <v>#DIV/0!</v>
      </c>
      <c r="AL508" s="24">
        <f>SUMIFS('Faturamento SP3'!$H$2:$H$692,'Faturamento SP3'!$D$2:$D$692,'Infos Relatório'!$B$485,'Faturamento SP3'!$E$2:$E$692,'Infos Relatório'!$B508,'Faturamento SP3'!$Z$2:$Z$692,'Infos Relatório'!AG$1)</f>
        <v>0</v>
      </c>
      <c r="AM508" s="23">
        <f>COUNTIFS('Faturamento SP3'!$D$2:$D$692,'Infos Relatório'!$B$485,'Faturamento SP3'!$E$2:$E$692,'Infos Relatório'!$B508,'Faturamento SP3'!$Z$2:$Z$692,'Infos Relatório'!AM$1)</f>
        <v>0</v>
      </c>
      <c r="AN508" s="13">
        <f>SUMIFS('Faturamento SP3'!$G$2:$G$692,'Faturamento SP3'!$D$2:$D$692,'Infos Relatório'!$B$485,'Faturamento SP3'!$E$2:$E$692,'Infos Relatório'!$B508,'Faturamento SP3'!$Z$2:$Z$692,'Infos Relatório'!AM$1)</f>
        <v>0</v>
      </c>
      <c r="AO508" s="13">
        <f>SUMIFS('Faturamento SP3'!$J$2:$J$692,'Faturamento SP3'!$D$2:$D$692,'Infos Relatório'!$B$485,'Faturamento SP3'!$E$2:$E$692,'Infos Relatório'!$B508,'Faturamento SP3'!$Z$2:$Z$692,'Infos Relatório'!AM$1)</f>
        <v>0</v>
      </c>
      <c r="AP508" s="14">
        <f>SUMIFS('Faturamento SP3'!$O$2:$O$692,'Faturamento SP3'!$D$2:$D$692,'Infos Relatório'!$B$485,'Faturamento SP3'!$E$2:$E$692,'Infos Relatório'!$B508,'Faturamento SP3'!$Z$2:$Z$692,'Infos Relatório'!AM$1,'Faturamento SP3'!$T$2:$T$692,"Sim")+SUMIFS('Faturamento SP3'!$P$2:$P$692,'Faturamento SP3'!$D$2:$D$692,'Infos Relatório'!$B$485,'Faturamento SP3'!$E$2:$E$692,'Infos Relatório'!$B508,'Faturamento SP3'!$Z$2:$Z$692,'Infos Relatório'!AM$1,'Faturamento SP3'!$T$2:$T$692,"Sim")</f>
        <v>0</v>
      </c>
      <c r="AQ508" s="27" t="e">
        <f t="shared" si="199"/>
        <v>#DIV/0!</v>
      </c>
      <c r="AR508" s="24">
        <f>SUMIFS('Faturamento SP3'!$H$2:$H$692,'Faturamento SP3'!$D$2:$D$692,'Infos Relatório'!$B$485,'Faturamento SP3'!$E$2:$E$692,'Infos Relatório'!$B508,'Faturamento SP3'!$Z$2:$Z$692,'Infos Relatório'!AM$1)</f>
        <v>0</v>
      </c>
      <c r="AS508" s="23">
        <f>COUNTIFS('Faturamento SP3'!$D$2:$D$692,'Infos Relatório'!$B$485,'Faturamento SP3'!$E$2:$E$692,'Infos Relatório'!$B508,'Faturamento SP3'!$Z$2:$Z$692,'Infos Relatório'!AS$1)</f>
        <v>0</v>
      </c>
      <c r="AT508" s="13">
        <f>SUMIFS('Faturamento SP3'!$G$2:$G$692,'Faturamento SP3'!$D$2:$D$692,'Infos Relatório'!$B$485,'Faturamento SP3'!$E$2:$E$692,'Infos Relatório'!$B508,'Faturamento SP3'!$Z$2:$Z$692,'Infos Relatório'!AS$1)</f>
        <v>0</v>
      </c>
      <c r="AU508" s="13">
        <f>SUMIFS('Faturamento SP3'!$J$2:$J$692,'Faturamento SP3'!$D$2:$D$692,'Infos Relatório'!$B$485,'Faturamento SP3'!$E$2:$E$692,'Infos Relatório'!$B508,'Faturamento SP3'!$Z$2:$Z$692,'Infos Relatório'!AS$1)</f>
        <v>0</v>
      </c>
      <c r="AV508" s="14">
        <f>SUMIFS('Faturamento SP3'!$O$2:$O$692,'Faturamento SP3'!$D$2:$D$692,'Infos Relatório'!$B$485,'Faturamento SP3'!$E$2:$E$692,'Infos Relatório'!$B508,'Faturamento SP3'!$Z$2:$Z$692,'Infos Relatório'!AS$1,'Faturamento SP3'!$T$2:$T$692,"Sim")+SUMIFS('Faturamento SP3'!$P$2:$P$692,'Faturamento SP3'!$D$2:$D$692,'Infos Relatório'!$B$485,'Faturamento SP3'!$E$2:$E$692,'Infos Relatório'!$B508,'Faturamento SP3'!$Z$2:$Z$692,'Infos Relatório'!AS$1,'Faturamento SP3'!$T$2:$T$692,"Sim")</f>
        <v>0</v>
      </c>
      <c r="AW508" s="27" t="e">
        <f t="shared" si="200"/>
        <v>#DIV/0!</v>
      </c>
      <c r="AX508" s="24">
        <f>SUMIFS('Faturamento SP3'!$H$2:$H$692,'Faturamento SP3'!$D$2:$D$692,'Infos Relatório'!$B$485,'Faturamento SP3'!$E$2:$E$692,'Infos Relatório'!$B508,'Faturamento SP3'!$Z$2:$Z$692,'Infos Relatório'!AS$1)</f>
        <v>0</v>
      </c>
      <c r="AY508" s="23">
        <f>COUNTIFS('Faturamento SP3'!$D$2:$D$692,'Infos Relatório'!$B$485,'Faturamento SP3'!$E$2:$E$692,'Infos Relatório'!$B508,'Faturamento SP3'!$Z$2:$Z$692,'Infos Relatório'!AY$1)</f>
        <v>0</v>
      </c>
      <c r="AZ508" s="13">
        <f>SUMIFS('Faturamento SP3'!$G$2:$G$692,'Faturamento SP3'!$D$2:$D$692,'Infos Relatório'!$B$485,'Faturamento SP3'!$E$2:$E$692,'Infos Relatório'!$B508,'Faturamento SP3'!$Z$2:$Z$692,'Infos Relatório'!AY$1)</f>
        <v>0</v>
      </c>
      <c r="BA508" s="13">
        <f>SUMIFS('Faturamento SP3'!$J$2:$J$692,'Faturamento SP3'!$D$2:$D$692,'Infos Relatório'!$B$485,'Faturamento SP3'!$E$2:$E$692,'Infos Relatório'!$B508,'Faturamento SP3'!$Z$2:$Z$692,'Infos Relatório'!AY$1)</f>
        <v>0</v>
      </c>
      <c r="BB508" s="14">
        <f>SUMIFS('Faturamento SP3'!$O$2:$O$692,'Faturamento SP3'!$D$2:$D$692,'Infos Relatório'!$B$485,'Faturamento SP3'!$E$2:$E$692,'Infos Relatório'!$B508,'Faturamento SP3'!$Z$2:$Z$692,'Infos Relatório'!AY$1,'Faturamento SP3'!$T$2:$T$692,"Sim")+SUMIFS('Faturamento SP3'!$P$2:$P$692,'Faturamento SP3'!$D$2:$D$692,'Infos Relatório'!$B$485,'Faturamento SP3'!$E$2:$E$692,'Infos Relatório'!$B508,'Faturamento SP3'!$Z$2:$Z$692,'Infos Relatório'!AY$1,'Faturamento SP3'!$T$2:$T$692,"Sim")</f>
        <v>0</v>
      </c>
      <c r="BC508" s="27" t="e">
        <f t="shared" si="201"/>
        <v>#DIV/0!</v>
      </c>
      <c r="BD508" s="24">
        <f>SUMIFS('Faturamento SP3'!$H$2:$H$692,'Faturamento SP3'!$D$2:$D$692,'Infos Relatório'!$B$485,'Faturamento SP3'!$E$2:$E$692,'Infos Relatório'!$B508,'Faturamento SP3'!$Z$2:$Z$692,'Infos Relatório'!AY$1)</f>
        <v>0</v>
      </c>
      <c r="BE508" s="23">
        <f>COUNTIFS('Faturamento SP3'!$D$2:$D$692,'Infos Relatório'!$B$485,'Faturamento SP3'!$E$2:$E$692,'Infos Relatório'!$B508,'Faturamento SP3'!$Z$2:$Z$692,'Infos Relatório'!BE$1)</f>
        <v>0</v>
      </c>
      <c r="BF508" s="13">
        <f>SUMIFS('Faturamento SP3'!$G$2:$G$692,'Faturamento SP3'!$D$2:$D$692,'Infos Relatório'!$B$485,'Faturamento SP3'!$E$2:$E$692,'Infos Relatório'!$B508,'Faturamento SP3'!$Z$2:$Z$692,'Infos Relatório'!BE$1)</f>
        <v>0</v>
      </c>
      <c r="BG508" s="13">
        <f>SUMIFS('Faturamento SP3'!$J$2:$J$692,'Faturamento SP3'!$D$2:$D$692,'Infos Relatório'!$B$485,'Faturamento SP3'!$E$2:$E$692,'Infos Relatório'!$B508,'Faturamento SP3'!$Z$2:$Z$692,'Infos Relatório'!BE$1)</f>
        <v>0</v>
      </c>
      <c r="BH508" s="14">
        <f>SUMIFS('Faturamento SP3'!$O$2:$O$692,'Faturamento SP3'!$D$2:$D$692,'Infos Relatório'!$B$485,'Faturamento SP3'!$E$2:$E$692,'Infos Relatório'!$B508,'Faturamento SP3'!$Z$2:$Z$692,'Infos Relatório'!BE$1,'Faturamento SP3'!$T$2:$T$692,"Sim")+SUMIFS('Faturamento SP3'!$P$2:$P$692,'Faturamento SP3'!$D$2:$D$692,'Infos Relatório'!$B$485,'Faturamento SP3'!$E$2:$E$692,'Infos Relatório'!$B508,'Faturamento SP3'!$Z$2:$Z$692,'Infos Relatório'!BE$1,'Faturamento SP3'!$T$2:$T$692,"Sim")</f>
        <v>0</v>
      </c>
      <c r="BI508" s="27" t="e">
        <f t="shared" si="202"/>
        <v>#DIV/0!</v>
      </c>
      <c r="BJ508" s="24">
        <f>SUMIFS('Faturamento SP3'!$H$2:$H$692,'Faturamento SP3'!$D$2:$D$692,'Infos Relatório'!$B$485,'Faturamento SP3'!$E$2:$E$692,'Infos Relatório'!$B508,'Faturamento SP3'!$Z$2:$Z$692,'Infos Relatório'!BE$1)</f>
        <v>0</v>
      </c>
      <c r="BK508" s="23">
        <f>COUNTIFS('Faturamento SP3'!$D$2:$D$692,'Infos Relatório'!$B$485,'Faturamento SP3'!$E$2:$E$692,'Infos Relatório'!$B508,'Faturamento SP3'!$Z$2:$Z$692,'Infos Relatório'!BK$1)</f>
        <v>0</v>
      </c>
      <c r="BL508" s="13">
        <f>SUMIFS('Faturamento SP3'!$G$2:$G$692,'Faturamento SP3'!$D$2:$D$692,'Infos Relatório'!$B$485,'Faturamento SP3'!$E$2:$E$692,'Infos Relatório'!$B508,'Faturamento SP3'!$Z$2:$Z$692,'Infos Relatório'!BK$1)</f>
        <v>0</v>
      </c>
      <c r="BM508" s="13">
        <f>SUMIFS('Faturamento SP3'!$J$2:$J$692,'Faturamento SP3'!$D$2:$D$692,'Infos Relatório'!$B$485,'Faturamento SP3'!$E$2:$E$692,'Infos Relatório'!$B508,'Faturamento SP3'!$Z$2:$Z$692,'Infos Relatório'!BK$1)</f>
        <v>0</v>
      </c>
      <c r="BN508" s="14">
        <f>SUMIFS('Faturamento SP3'!$O$2:$O$692,'Faturamento SP3'!$D$2:$D$692,'Infos Relatório'!$B$485,'Faturamento SP3'!$E$2:$E$692,'Infos Relatório'!$B508,'Faturamento SP3'!$Z$2:$Z$692,'Infos Relatório'!BK$1,'Faturamento SP3'!$T$2:$T$692,"Sim")+SUMIFS('Faturamento SP3'!$P$2:$P$692,'Faturamento SP3'!$D$2:$D$692,'Infos Relatório'!$B$485,'Faturamento SP3'!$E$2:$E$692,'Infos Relatório'!$B508,'Faturamento SP3'!$Z$2:$Z$692,'Infos Relatório'!BK$1,'Faturamento SP3'!$T$2:$T$692,"Sim")</f>
        <v>0</v>
      </c>
      <c r="BO508" s="27" t="e">
        <f t="shared" si="203"/>
        <v>#DIV/0!</v>
      </c>
      <c r="BP508" s="24">
        <f>SUMIFS('Faturamento SP3'!$H$2:$H$692,'Faturamento SP3'!$D$2:$D$692,'Infos Relatório'!$B$485,'Faturamento SP3'!$E$2:$E$692,'Infos Relatório'!$B508,'Faturamento SP3'!$Z$2:$Z$692,'Infos Relatório'!BK$1)</f>
        <v>0</v>
      </c>
      <c r="BQ508" s="23">
        <f>COUNTIFS('Faturamento SP3'!$D$2:$D$692,'Infos Relatório'!$B$485,'Faturamento SP3'!$E$2:$E$692,'Infos Relatório'!$B508,'Faturamento SP3'!$Z$2:$Z$692,'Infos Relatório'!BQ$1)</f>
        <v>0</v>
      </c>
      <c r="BR508" s="13">
        <f>SUMIFS('Faturamento SP3'!$G$2:$G$692,'Faturamento SP3'!$D$2:$D$692,'Infos Relatório'!$B$485,'Faturamento SP3'!$E$2:$E$692,'Infos Relatório'!$B508,'Faturamento SP3'!$Z$2:$Z$692,'Infos Relatório'!BQ$1)</f>
        <v>0</v>
      </c>
      <c r="BS508" s="13">
        <f>SUMIFS('Faturamento SP3'!$J$2:$J$692,'Faturamento SP3'!$D$2:$D$692,'Infos Relatório'!$B$485,'Faturamento SP3'!$E$2:$E$692,'Infos Relatório'!$B508,'Faturamento SP3'!$Z$2:$Z$692,'Infos Relatório'!BQ$1)</f>
        <v>0</v>
      </c>
      <c r="BT508" s="14">
        <f>SUMIFS('Faturamento SP3'!$O$2:$O$692,'Faturamento SP3'!$D$2:$D$692,'Infos Relatório'!$B$485,'Faturamento SP3'!$E$2:$E$692,'Infos Relatório'!$B508,'Faturamento SP3'!$Z$2:$Z$692,'Infos Relatório'!BQ$1,'Faturamento SP3'!$T$2:$T$692,"Sim")+SUMIFS('Faturamento SP3'!$P$2:$P$692,'Faturamento SP3'!$D$2:$D$692,'Infos Relatório'!$B$485,'Faturamento SP3'!$E$2:$E$692,'Infos Relatório'!$B508,'Faturamento SP3'!$Z$2:$Z$692,'Infos Relatório'!BQ$1,'Faturamento SP3'!$T$2:$T$692,"Sim")</f>
        <v>0</v>
      </c>
      <c r="BU508" s="27" t="e">
        <f t="shared" si="204"/>
        <v>#DIV/0!</v>
      </c>
      <c r="BV508" s="24">
        <f>SUMIFS('Faturamento SP3'!$H$2:$H$692,'Faturamento SP3'!$D$2:$D$692,'Infos Relatório'!$B$485,'Faturamento SP3'!$E$2:$E$692,'Infos Relatório'!$B508,'Faturamento SP3'!$Z$2:$Z$692,'Infos Relatório'!BQ$1)</f>
        <v>0</v>
      </c>
    </row>
    <row r="509" spans="2:74">
      <c r="B509" s="17" t="s">
        <v>30</v>
      </c>
      <c r="C509" s="23">
        <f>COUNTIFS('Faturamento SP3'!$D$2:$D$692,'Infos Relatório'!$B$485,'Faturamento SP3'!$E$2:$E$692,'Infos Relatório'!$B509,'Faturamento SP3'!$Z$2:$Z$692,'Infos Relatório'!C$1)</f>
        <v>0</v>
      </c>
      <c r="D509" s="13">
        <f>SUMIFS('Faturamento SP3'!$G$2:$G$692,'Faturamento SP3'!$D$2:$D$692,'Infos Relatório'!$B$485,'Faturamento SP3'!$E$2:$E$692,'Infos Relatório'!$B509,'Faturamento SP3'!$Z$2:$Z$692,'Infos Relatório'!C$1)</f>
        <v>0</v>
      </c>
      <c r="E509" s="13">
        <f>SUMIFS('Faturamento SP3'!$J$2:$J$692,'Faturamento SP3'!$D$2:$D$692,'Infos Relatório'!$B$485,'Faturamento SP3'!$E$2:$E$692,'Infos Relatório'!$B509,'Faturamento SP3'!$Z$2:$Z$692,'Infos Relatório'!C$1)</f>
        <v>0</v>
      </c>
      <c r="F509" s="14">
        <f>SUMIFS('Faturamento SP3'!$O$2:$O$692,'Faturamento SP3'!$D$2:$D$692,'Infos Relatório'!$B$485,'Faturamento SP3'!$E$2:$E$692,'Infos Relatório'!$B509,'Faturamento SP3'!$Z$2:$Z$692,'Infos Relatório'!C$1,'Faturamento SP3'!$T$2:$T$692,"Sim")+SUMIFS('Faturamento SP3'!$P$2:$P$692,'Faturamento SP3'!$D$2:$D$692,'Infos Relatório'!$B$485,'Faturamento SP3'!$E$2:$E$692,'Infos Relatório'!$B509,'Faturamento SP3'!$Z$2:$Z$692,'Infos Relatório'!C$1,'Faturamento SP3'!$T$2:$T$692,"Sim")</f>
        <v>0</v>
      </c>
      <c r="G509" s="27" t="e">
        <f t="shared" si="193"/>
        <v>#DIV/0!</v>
      </c>
      <c r="H509" s="24">
        <f>SUMIFS('Faturamento SP3'!$H$2:$H$692,'Faturamento SP3'!$D$2:$D$692,'Infos Relatório'!$B$485,'Faturamento SP3'!$E$2:$E$692,'Infos Relatório'!$B509,'Faturamento SP3'!$Z$2:$Z$692,'Infos Relatório'!C$1)</f>
        <v>0</v>
      </c>
      <c r="I509" s="23">
        <f>COUNTIFS('Faturamento SP3'!$D$2:$D$692,'Infos Relatório'!$B$485,'Faturamento SP3'!$E$2:$E$692,'Infos Relatório'!$B509,'Faturamento SP3'!$Z$2:$Z$692,'Infos Relatório'!I$1)</f>
        <v>0</v>
      </c>
      <c r="J509" s="13">
        <f>SUMIFS('Faturamento SP3'!$G$2:$G$692,'Faturamento SP3'!$D$2:$D$692,'Infos Relatório'!$B$485,'Faturamento SP3'!$E$2:$E$692,'Infos Relatório'!$B509,'Faturamento SP3'!$Z$2:$Z$692,'Infos Relatório'!I$1)</f>
        <v>0</v>
      </c>
      <c r="K509" s="13">
        <f>SUMIFS('Faturamento SP3'!$J$2:$J$692,'Faturamento SP3'!$D$2:$D$692,'Infos Relatório'!$B$485,'Faturamento SP3'!$E$2:$E$692,'Infos Relatório'!$B509,'Faturamento SP3'!$Z$2:$Z$692,'Infos Relatório'!I$1)</f>
        <v>0</v>
      </c>
      <c r="L509" s="14">
        <f>SUMIFS('Faturamento SP3'!$O$2:$O$692,'Faturamento SP3'!$D$2:$D$692,'Infos Relatório'!$B$485,'Faturamento SP3'!$E$2:$E$692,'Infos Relatório'!$B509,'Faturamento SP3'!$Z$2:$Z$692,'Infos Relatório'!I$1,'Faturamento SP3'!$T$2:$T$692,"Sim")+SUMIFS('Faturamento SP3'!$P$2:$P$692,'Faturamento SP3'!$D$2:$D$692,'Infos Relatório'!$B$485,'Faturamento SP3'!$E$2:$E$692,'Infos Relatório'!$B509,'Faturamento SP3'!$Z$2:$Z$692,'Infos Relatório'!I$1,'Faturamento SP3'!$T$2:$T$692,"Sim")</f>
        <v>0</v>
      </c>
      <c r="M509" s="27" t="e">
        <f t="shared" si="194"/>
        <v>#DIV/0!</v>
      </c>
      <c r="N509" s="24">
        <f>SUMIFS('Faturamento SP3'!$H$2:$H$692,'Faturamento SP3'!$D$2:$D$692,'Infos Relatório'!$B$485,'Faturamento SP3'!$E$2:$E$692,'Infos Relatório'!$B509,'Faturamento SP3'!$Z$2:$Z$692,'Infos Relatório'!I$1)</f>
        <v>0</v>
      </c>
      <c r="O509" s="23">
        <f>COUNTIFS('Faturamento SP3'!$D$2:$D$692,'Infos Relatório'!$B$485,'Faturamento SP3'!$E$2:$E$692,'Infos Relatório'!$B509,'Faturamento SP3'!$Z$2:$Z$692,'Infos Relatório'!O$1)</f>
        <v>0</v>
      </c>
      <c r="P509" s="13">
        <f>SUMIFS('Faturamento SP3'!$G$2:$G$692,'Faturamento SP3'!$D$2:$D$692,'Infos Relatório'!$B$485,'Faturamento SP3'!$E$2:$E$692,'Infos Relatório'!$B509,'Faturamento SP3'!$Z$2:$Z$692,'Infos Relatório'!O$1)</f>
        <v>0</v>
      </c>
      <c r="Q509" s="13">
        <f>SUMIFS('Faturamento SP3'!$J$2:$J$692,'Faturamento SP3'!$D$2:$D$692,'Infos Relatório'!$B$485,'Faturamento SP3'!$E$2:$E$692,'Infos Relatório'!$B509,'Faturamento SP3'!$Z$2:$Z$692,'Infos Relatório'!O$1)</f>
        <v>0</v>
      </c>
      <c r="R509" s="14">
        <f>SUMIFS('Faturamento SP3'!$O$2:$O$692,'Faturamento SP3'!$D$2:$D$692,'Infos Relatório'!$B$485,'Faturamento SP3'!$E$2:$E$692,'Infos Relatório'!$B509,'Faturamento SP3'!$Z$2:$Z$692,'Infos Relatório'!O$1,'Faturamento SP3'!$T$2:$T$692,"Sim")+SUMIFS('Faturamento SP3'!$P$2:$P$692,'Faturamento SP3'!$D$2:$D$692,'Infos Relatório'!$B$485,'Faturamento SP3'!$E$2:$E$692,'Infos Relatório'!$B509,'Faturamento SP3'!$Z$2:$Z$692,'Infos Relatório'!O$1,'Faturamento SP3'!$T$2:$T$692,"Sim")</f>
        <v>0</v>
      </c>
      <c r="S509" s="27" t="e">
        <f t="shared" si="195"/>
        <v>#DIV/0!</v>
      </c>
      <c r="T509" s="24">
        <f>SUMIFS('Faturamento SP3'!$H$2:$H$692,'Faturamento SP3'!$D$2:$D$692,'Infos Relatório'!$B$485,'Faturamento SP3'!$E$2:$E$692,'Infos Relatório'!$B509,'Faturamento SP3'!$Z$2:$Z$692,'Infos Relatório'!O$1)</f>
        <v>0</v>
      </c>
      <c r="U509" s="23">
        <f>COUNTIFS('Faturamento SP3'!$D$2:$D$692,'Infos Relatório'!$B$485,'Faturamento SP3'!$E$2:$E$692,'Infos Relatório'!$B509,'Faturamento SP3'!$Z$2:$Z$692,'Infos Relatório'!U$1)</f>
        <v>0</v>
      </c>
      <c r="V509" s="13">
        <f>SUMIFS('Faturamento SP3'!$G$2:$G$692,'Faturamento SP3'!$D$2:$D$692,'Infos Relatório'!$B$485,'Faturamento SP3'!$E$2:$E$692,'Infos Relatório'!$B509,'Faturamento SP3'!$Z$2:$Z$692,'Infos Relatório'!U$1)</f>
        <v>0</v>
      </c>
      <c r="W509" s="13">
        <f>SUMIFS('Faturamento SP3'!$J$2:$J$692,'Faturamento SP3'!$D$2:$D$692,'Infos Relatório'!$B$485,'Faturamento SP3'!$E$2:$E$692,'Infos Relatório'!$B509,'Faturamento SP3'!$Z$2:$Z$692,'Infos Relatório'!U$1)</f>
        <v>0</v>
      </c>
      <c r="X509" s="14">
        <f>SUMIFS('Faturamento SP3'!$O$2:$O$692,'Faturamento SP3'!$D$2:$D$692,'Infos Relatório'!$B$485,'Faturamento SP3'!$E$2:$E$692,'Infos Relatório'!$B509,'Faturamento SP3'!$Z$2:$Z$692,'Infos Relatório'!U$1,'Faturamento SP3'!$T$2:$T$692,"Sim")+SUMIFS('Faturamento SP3'!$P$2:$P$692,'Faturamento SP3'!$D$2:$D$692,'Infos Relatório'!$B$485,'Faturamento SP3'!$E$2:$E$692,'Infos Relatório'!$B509,'Faturamento SP3'!$Z$2:$Z$692,'Infos Relatório'!U$1,'Faturamento SP3'!$T$2:$T$692,"Sim")</f>
        <v>0</v>
      </c>
      <c r="Y509" s="27" t="e">
        <f t="shared" si="196"/>
        <v>#DIV/0!</v>
      </c>
      <c r="Z509" s="24">
        <f>SUMIFS('Faturamento SP3'!$H$2:$H$692,'Faturamento SP3'!$D$2:$D$692,'Infos Relatório'!$B$485,'Faturamento SP3'!$E$2:$E$692,'Infos Relatório'!$B509,'Faturamento SP3'!$Z$2:$Z$692,'Infos Relatório'!U$1)</f>
        <v>0</v>
      </c>
      <c r="AA509" s="23">
        <f>COUNTIFS('Faturamento SP3'!$D$2:$D$692,'Infos Relatório'!$B$485,'Faturamento SP3'!$E$2:$E$692,'Infos Relatório'!$B509,'Faturamento SP3'!$Z$2:$Z$692,'Infos Relatório'!AA$1)</f>
        <v>0</v>
      </c>
      <c r="AB509" s="13">
        <f>SUMIFS('Faturamento SP3'!$G$2:$G$692,'Faturamento SP3'!$D$2:$D$692,'Infos Relatório'!$B$485,'Faturamento SP3'!$E$2:$E$692,'Infos Relatório'!$B509,'Faturamento SP3'!$Z$2:$Z$692,'Infos Relatório'!AA$1)</f>
        <v>0</v>
      </c>
      <c r="AC509" s="13">
        <f>SUMIFS('Faturamento SP3'!$J$2:$J$692,'Faturamento SP3'!$D$2:$D$692,'Infos Relatório'!$B$485,'Faturamento SP3'!$E$2:$E$692,'Infos Relatório'!$B509,'Faturamento SP3'!$Z$2:$Z$692,'Infos Relatório'!AA$1)</f>
        <v>0</v>
      </c>
      <c r="AD509" s="14">
        <f>SUMIFS('Faturamento SP3'!$O$2:$O$692,'Faturamento SP3'!$D$2:$D$692,'Infos Relatório'!$B$485,'Faturamento SP3'!$E$2:$E$692,'Infos Relatório'!$B509,'Faturamento SP3'!$Z$2:$Z$692,'Infos Relatório'!AA$1,'Faturamento SP3'!$T$2:$T$692,"Sim")+SUMIFS('Faturamento SP3'!$P$2:$P$692,'Faturamento SP3'!$D$2:$D$692,'Infos Relatório'!$B$485,'Faturamento SP3'!$E$2:$E$692,'Infos Relatório'!$B509,'Faturamento SP3'!$Z$2:$Z$692,'Infos Relatório'!AA$1,'Faturamento SP3'!$T$2:$T$692,"Sim")</f>
        <v>0</v>
      </c>
      <c r="AE509" s="27" t="e">
        <f t="shared" si="197"/>
        <v>#DIV/0!</v>
      </c>
      <c r="AF509" s="24">
        <f>SUMIFS('Faturamento SP3'!$H$2:$H$692,'Faturamento SP3'!$D$2:$D$692,'Infos Relatório'!$B$485,'Faturamento SP3'!$E$2:$E$692,'Infos Relatório'!$B509,'Faturamento SP3'!$Z$2:$Z$692,'Infos Relatório'!AA$1)</f>
        <v>0</v>
      </c>
      <c r="AG509" s="23">
        <f>COUNTIFS('Faturamento SP3'!$D$2:$D$692,'Infos Relatório'!$B$485,'Faturamento SP3'!$E$2:$E$692,'Infos Relatório'!$B509,'Faturamento SP3'!$Z$2:$Z$692,'Infos Relatório'!AG$1)</f>
        <v>0</v>
      </c>
      <c r="AH509" s="13">
        <f>SUMIFS('Faturamento SP3'!$G$2:$G$692,'Faturamento SP3'!$D$2:$D$692,'Infos Relatório'!$B$485,'Faturamento SP3'!$E$2:$E$692,'Infos Relatório'!$B509,'Faturamento SP3'!$Z$2:$Z$692,'Infos Relatório'!AG$1)</f>
        <v>0</v>
      </c>
      <c r="AI509" s="13">
        <f>SUMIFS('Faturamento SP3'!$J$2:$J$692,'Faturamento SP3'!$D$2:$D$692,'Infos Relatório'!$B$485,'Faturamento SP3'!$E$2:$E$692,'Infos Relatório'!$B509,'Faturamento SP3'!$Z$2:$Z$692,'Infos Relatório'!AG$1)</f>
        <v>0</v>
      </c>
      <c r="AJ509" s="14">
        <f>SUMIFS('Faturamento SP3'!$O$2:$O$692,'Faturamento SP3'!$D$2:$D$692,'Infos Relatório'!$B$485,'Faturamento SP3'!$E$2:$E$692,'Infos Relatório'!$B509,'Faturamento SP3'!$Z$2:$Z$692,'Infos Relatório'!AG$1,'Faturamento SP3'!$T$2:$T$692,"Sim")+SUMIFS('Faturamento SP3'!$P$2:$P$692,'Faturamento SP3'!$D$2:$D$692,'Infos Relatório'!$B$485,'Faturamento SP3'!$E$2:$E$692,'Infos Relatório'!$B509,'Faturamento SP3'!$Z$2:$Z$692,'Infos Relatório'!AG$1,'Faturamento SP3'!$T$2:$T$692,"Sim")</f>
        <v>0</v>
      </c>
      <c r="AK509" s="27" t="e">
        <f t="shared" si="198"/>
        <v>#DIV/0!</v>
      </c>
      <c r="AL509" s="24">
        <f>SUMIFS('Faturamento SP3'!$H$2:$H$692,'Faturamento SP3'!$D$2:$D$692,'Infos Relatório'!$B$485,'Faturamento SP3'!$E$2:$E$692,'Infos Relatório'!$B509,'Faturamento SP3'!$Z$2:$Z$692,'Infos Relatório'!AG$1)</f>
        <v>0</v>
      </c>
      <c r="AM509" s="23">
        <f>COUNTIFS('Faturamento SP3'!$D$2:$D$692,'Infos Relatório'!$B$485,'Faturamento SP3'!$E$2:$E$692,'Infos Relatório'!$B509,'Faturamento SP3'!$Z$2:$Z$692,'Infos Relatório'!AM$1)</f>
        <v>0</v>
      </c>
      <c r="AN509" s="13">
        <f>SUMIFS('Faturamento SP3'!$G$2:$G$692,'Faturamento SP3'!$D$2:$D$692,'Infos Relatório'!$B$485,'Faturamento SP3'!$E$2:$E$692,'Infos Relatório'!$B509,'Faturamento SP3'!$Z$2:$Z$692,'Infos Relatório'!AM$1)</f>
        <v>0</v>
      </c>
      <c r="AO509" s="13">
        <f>SUMIFS('Faturamento SP3'!$J$2:$J$692,'Faturamento SP3'!$D$2:$D$692,'Infos Relatório'!$B$485,'Faturamento SP3'!$E$2:$E$692,'Infos Relatório'!$B509,'Faturamento SP3'!$Z$2:$Z$692,'Infos Relatório'!AM$1)</f>
        <v>0</v>
      </c>
      <c r="AP509" s="14">
        <f>SUMIFS('Faturamento SP3'!$O$2:$O$692,'Faturamento SP3'!$D$2:$D$692,'Infos Relatório'!$B$485,'Faturamento SP3'!$E$2:$E$692,'Infos Relatório'!$B509,'Faturamento SP3'!$Z$2:$Z$692,'Infos Relatório'!AM$1,'Faturamento SP3'!$T$2:$T$692,"Sim")+SUMIFS('Faturamento SP3'!$P$2:$P$692,'Faturamento SP3'!$D$2:$D$692,'Infos Relatório'!$B$485,'Faturamento SP3'!$E$2:$E$692,'Infos Relatório'!$B509,'Faturamento SP3'!$Z$2:$Z$692,'Infos Relatório'!AM$1,'Faturamento SP3'!$T$2:$T$692,"Sim")</f>
        <v>0</v>
      </c>
      <c r="AQ509" s="27" t="e">
        <f t="shared" si="199"/>
        <v>#DIV/0!</v>
      </c>
      <c r="AR509" s="24">
        <f>SUMIFS('Faturamento SP3'!$H$2:$H$692,'Faturamento SP3'!$D$2:$D$692,'Infos Relatório'!$B$485,'Faturamento SP3'!$E$2:$E$692,'Infos Relatório'!$B509,'Faturamento SP3'!$Z$2:$Z$692,'Infos Relatório'!AM$1)</f>
        <v>0</v>
      </c>
      <c r="AS509" s="23">
        <f>COUNTIFS('Faturamento SP3'!$D$2:$D$692,'Infos Relatório'!$B$485,'Faturamento SP3'!$E$2:$E$692,'Infos Relatório'!$B509,'Faturamento SP3'!$Z$2:$Z$692,'Infos Relatório'!AS$1)</f>
        <v>0</v>
      </c>
      <c r="AT509" s="13">
        <f>SUMIFS('Faturamento SP3'!$G$2:$G$692,'Faturamento SP3'!$D$2:$D$692,'Infos Relatório'!$B$485,'Faturamento SP3'!$E$2:$E$692,'Infos Relatório'!$B509,'Faturamento SP3'!$Z$2:$Z$692,'Infos Relatório'!AS$1)</f>
        <v>0</v>
      </c>
      <c r="AU509" s="13">
        <f>SUMIFS('Faturamento SP3'!$J$2:$J$692,'Faturamento SP3'!$D$2:$D$692,'Infos Relatório'!$B$485,'Faturamento SP3'!$E$2:$E$692,'Infos Relatório'!$B509,'Faturamento SP3'!$Z$2:$Z$692,'Infos Relatório'!AS$1)</f>
        <v>0</v>
      </c>
      <c r="AV509" s="14">
        <f>SUMIFS('Faturamento SP3'!$O$2:$O$692,'Faturamento SP3'!$D$2:$D$692,'Infos Relatório'!$B$485,'Faturamento SP3'!$E$2:$E$692,'Infos Relatório'!$B509,'Faturamento SP3'!$Z$2:$Z$692,'Infos Relatório'!AS$1,'Faturamento SP3'!$T$2:$T$692,"Sim")+SUMIFS('Faturamento SP3'!$P$2:$P$692,'Faturamento SP3'!$D$2:$D$692,'Infos Relatório'!$B$485,'Faturamento SP3'!$E$2:$E$692,'Infos Relatório'!$B509,'Faturamento SP3'!$Z$2:$Z$692,'Infos Relatório'!AS$1,'Faturamento SP3'!$T$2:$T$692,"Sim")</f>
        <v>0</v>
      </c>
      <c r="AW509" s="27" t="e">
        <f t="shared" si="200"/>
        <v>#DIV/0!</v>
      </c>
      <c r="AX509" s="24">
        <f>SUMIFS('Faturamento SP3'!$H$2:$H$692,'Faturamento SP3'!$D$2:$D$692,'Infos Relatório'!$B$485,'Faturamento SP3'!$E$2:$E$692,'Infos Relatório'!$B509,'Faturamento SP3'!$Z$2:$Z$692,'Infos Relatório'!AS$1)</f>
        <v>0</v>
      </c>
      <c r="AY509" s="23">
        <f>COUNTIFS('Faturamento SP3'!$D$2:$D$692,'Infos Relatório'!$B$485,'Faturamento SP3'!$E$2:$E$692,'Infos Relatório'!$B509,'Faturamento SP3'!$Z$2:$Z$692,'Infos Relatório'!AY$1)</f>
        <v>0</v>
      </c>
      <c r="AZ509" s="13">
        <f>SUMIFS('Faturamento SP3'!$G$2:$G$692,'Faturamento SP3'!$D$2:$D$692,'Infos Relatório'!$B$485,'Faturamento SP3'!$E$2:$E$692,'Infos Relatório'!$B509,'Faturamento SP3'!$Z$2:$Z$692,'Infos Relatório'!AY$1)</f>
        <v>0</v>
      </c>
      <c r="BA509" s="13">
        <f>SUMIFS('Faturamento SP3'!$J$2:$J$692,'Faturamento SP3'!$D$2:$D$692,'Infos Relatório'!$B$485,'Faturamento SP3'!$E$2:$E$692,'Infos Relatório'!$B509,'Faturamento SP3'!$Z$2:$Z$692,'Infos Relatório'!AY$1)</f>
        <v>0</v>
      </c>
      <c r="BB509" s="14">
        <f>SUMIFS('Faturamento SP3'!$O$2:$O$692,'Faturamento SP3'!$D$2:$D$692,'Infos Relatório'!$B$485,'Faturamento SP3'!$E$2:$E$692,'Infos Relatório'!$B509,'Faturamento SP3'!$Z$2:$Z$692,'Infos Relatório'!AY$1,'Faturamento SP3'!$T$2:$T$692,"Sim")+SUMIFS('Faturamento SP3'!$P$2:$P$692,'Faturamento SP3'!$D$2:$D$692,'Infos Relatório'!$B$485,'Faturamento SP3'!$E$2:$E$692,'Infos Relatório'!$B509,'Faturamento SP3'!$Z$2:$Z$692,'Infos Relatório'!AY$1,'Faturamento SP3'!$T$2:$T$692,"Sim")</f>
        <v>0</v>
      </c>
      <c r="BC509" s="27" t="e">
        <f t="shared" si="201"/>
        <v>#DIV/0!</v>
      </c>
      <c r="BD509" s="24">
        <f>SUMIFS('Faturamento SP3'!$H$2:$H$692,'Faturamento SP3'!$D$2:$D$692,'Infos Relatório'!$B$485,'Faturamento SP3'!$E$2:$E$692,'Infos Relatório'!$B509,'Faturamento SP3'!$Z$2:$Z$692,'Infos Relatório'!AY$1)</f>
        <v>0</v>
      </c>
      <c r="BE509" s="23">
        <f>COUNTIFS('Faturamento SP3'!$D$2:$D$692,'Infos Relatório'!$B$485,'Faturamento SP3'!$E$2:$E$692,'Infos Relatório'!$B509,'Faturamento SP3'!$Z$2:$Z$692,'Infos Relatório'!BE$1)</f>
        <v>0</v>
      </c>
      <c r="BF509" s="13">
        <f>SUMIFS('Faturamento SP3'!$G$2:$G$692,'Faturamento SP3'!$D$2:$D$692,'Infos Relatório'!$B$485,'Faturamento SP3'!$E$2:$E$692,'Infos Relatório'!$B509,'Faturamento SP3'!$Z$2:$Z$692,'Infos Relatório'!BE$1)</f>
        <v>0</v>
      </c>
      <c r="BG509" s="13">
        <f>SUMIFS('Faturamento SP3'!$J$2:$J$692,'Faturamento SP3'!$D$2:$D$692,'Infos Relatório'!$B$485,'Faturamento SP3'!$E$2:$E$692,'Infos Relatório'!$B509,'Faturamento SP3'!$Z$2:$Z$692,'Infos Relatório'!BE$1)</f>
        <v>0</v>
      </c>
      <c r="BH509" s="14">
        <f>SUMIFS('Faturamento SP3'!$O$2:$O$692,'Faturamento SP3'!$D$2:$D$692,'Infos Relatório'!$B$485,'Faturamento SP3'!$E$2:$E$692,'Infos Relatório'!$B509,'Faturamento SP3'!$Z$2:$Z$692,'Infos Relatório'!BE$1,'Faturamento SP3'!$T$2:$T$692,"Sim")+SUMIFS('Faturamento SP3'!$P$2:$P$692,'Faturamento SP3'!$D$2:$D$692,'Infos Relatório'!$B$485,'Faturamento SP3'!$E$2:$E$692,'Infos Relatório'!$B509,'Faturamento SP3'!$Z$2:$Z$692,'Infos Relatório'!BE$1,'Faturamento SP3'!$T$2:$T$692,"Sim")</f>
        <v>0</v>
      </c>
      <c r="BI509" s="27" t="e">
        <f t="shared" si="202"/>
        <v>#DIV/0!</v>
      </c>
      <c r="BJ509" s="24">
        <f>SUMIFS('Faturamento SP3'!$H$2:$H$692,'Faturamento SP3'!$D$2:$D$692,'Infos Relatório'!$B$485,'Faturamento SP3'!$E$2:$E$692,'Infos Relatório'!$B509,'Faturamento SP3'!$Z$2:$Z$692,'Infos Relatório'!BE$1)</f>
        <v>0</v>
      </c>
      <c r="BK509" s="23">
        <f>COUNTIFS('Faturamento SP3'!$D$2:$D$692,'Infos Relatório'!$B$485,'Faturamento SP3'!$E$2:$E$692,'Infos Relatório'!$B509,'Faturamento SP3'!$Z$2:$Z$692,'Infos Relatório'!BK$1)</f>
        <v>0</v>
      </c>
      <c r="BL509" s="13">
        <f>SUMIFS('Faturamento SP3'!$G$2:$G$692,'Faturamento SP3'!$D$2:$D$692,'Infos Relatório'!$B$485,'Faturamento SP3'!$E$2:$E$692,'Infos Relatório'!$B509,'Faturamento SP3'!$Z$2:$Z$692,'Infos Relatório'!BK$1)</f>
        <v>0</v>
      </c>
      <c r="BM509" s="13">
        <f>SUMIFS('Faturamento SP3'!$J$2:$J$692,'Faturamento SP3'!$D$2:$D$692,'Infos Relatório'!$B$485,'Faturamento SP3'!$E$2:$E$692,'Infos Relatório'!$B509,'Faturamento SP3'!$Z$2:$Z$692,'Infos Relatório'!BK$1)</f>
        <v>0</v>
      </c>
      <c r="BN509" s="14">
        <f>SUMIFS('Faturamento SP3'!$O$2:$O$692,'Faturamento SP3'!$D$2:$D$692,'Infos Relatório'!$B$485,'Faturamento SP3'!$E$2:$E$692,'Infos Relatório'!$B509,'Faturamento SP3'!$Z$2:$Z$692,'Infos Relatório'!BK$1,'Faturamento SP3'!$T$2:$T$692,"Sim")+SUMIFS('Faturamento SP3'!$P$2:$P$692,'Faturamento SP3'!$D$2:$D$692,'Infos Relatório'!$B$485,'Faturamento SP3'!$E$2:$E$692,'Infos Relatório'!$B509,'Faturamento SP3'!$Z$2:$Z$692,'Infos Relatório'!BK$1,'Faturamento SP3'!$T$2:$T$692,"Sim")</f>
        <v>0</v>
      </c>
      <c r="BO509" s="27" t="e">
        <f t="shared" si="203"/>
        <v>#DIV/0!</v>
      </c>
      <c r="BP509" s="24">
        <f>SUMIFS('Faturamento SP3'!$H$2:$H$692,'Faturamento SP3'!$D$2:$D$692,'Infos Relatório'!$B$485,'Faturamento SP3'!$E$2:$E$692,'Infos Relatório'!$B509,'Faturamento SP3'!$Z$2:$Z$692,'Infos Relatório'!BK$1)</f>
        <v>0</v>
      </c>
      <c r="BQ509" s="23">
        <f>COUNTIFS('Faturamento SP3'!$D$2:$D$692,'Infos Relatório'!$B$485,'Faturamento SP3'!$E$2:$E$692,'Infos Relatório'!$B509,'Faturamento SP3'!$Z$2:$Z$692,'Infos Relatório'!BQ$1)</f>
        <v>0</v>
      </c>
      <c r="BR509" s="13">
        <f>SUMIFS('Faturamento SP3'!$G$2:$G$692,'Faturamento SP3'!$D$2:$D$692,'Infos Relatório'!$B$485,'Faturamento SP3'!$E$2:$E$692,'Infos Relatório'!$B509,'Faturamento SP3'!$Z$2:$Z$692,'Infos Relatório'!BQ$1)</f>
        <v>0</v>
      </c>
      <c r="BS509" s="13">
        <f>SUMIFS('Faturamento SP3'!$J$2:$J$692,'Faturamento SP3'!$D$2:$D$692,'Infos Relatório'!$B$485,'Faturamento SP3'!$E$2:$E$692,'Infos Relatório'!$B509,'Faturamento SP3'!$Z$2:$Z$692,'Infos Relatório'!BQ$1)</f>
        <v>0</v>
      </c>
      <c r="BT509" s="14">
        <f>SUMIFS('Faturamento SP3'!$O$2:$O$692,'Faturamento SP3'!$D$2:$D$692,'Infos Relatório'!$B$485,'Faturamento SP3'!$E$2:$E$692,'Infos Relatório'!$B509,'Faturamento SP3'!$Z$2:$Z$692,'Infos Relatório'!BQ$1,'Faturamento SP3'!$T$2:$T$692,"Sim")+SUMIFS('Faturamento SP3'!$P$2:$P$692,'Faturamento SP3'!$D$2:$D$692,'Infos Relatório'!$B$485,'Faturamento SP3'!$E$2:$E$692,'Infos Relatório'!$B509,'Faturamento SP3'!$Z$2:$Z$692,'Infos Relatório'!BQ$1,'Faturamento SP3'!$T$2:$T$692,"Sim")</f>
        <v>0</v>
      </c>
      <c r="BU509" s="27" t="e">
        <f t="shared" si="204"/>
        <v>#DIV/0!</v>
      </c>
      <c r="BV509" s="24">
        <f>SUMIFS('Faturamento SP3'!$H$2:$H$692,'Faturamento SP3'!$D$2:$D$692,'Infos Relatório'!$B$485,'Faturamento SP3'!$E$2:$E$692,'Infos Relatório'!$B509,'Faturamento SP3'!$Z$2:$Z$692,'Infos Relatório'!BQ$1)</f>
        <v>0</v>
      </c>
    </row>
    <row r="510" spans="2:74">
      <c r="B510" s="17" t="s">
        <v>31</v>
      </c>
      <c r="C510" s="23">
        <f>COUNTIFS('Faturamento SP3'!$D$2:$D$692,'Infos Relatório'!$B$485,'Faturamento SP3'!$E$2:$E$692,'Infos Relatório'!$B510,'Faturamento SP3'!$Z$2:$Z$692,'Infos Relatório'!C$1)</f>
        <v>0</v>
      </c>
      <c r="D510" s="13">
        <f>SUMIFS('Faturamento SP3'!$G$2:$G$692,'Faturamento SP3'!$D$2:$D$692,'Infos Relatório'!$B$485,'Faturamento SP3'!$E$2:$E$692,'Infos Relatório'!$B510,'Faturamento SP3'!$Z$2:$Z$692,'Infos Relatório'!C$1)</f>
        <v>0</v>
      </c>
      <c r="E510" s="13">
        <f>SUMIFS('Faturamento SP3'!$J$2:$J$692,'Faturamento SP3'!$D$2:$D$692,'Infos Relatório'!$B$485,'Faturamento SP3'!$E$2:$E$692,'Infos Relatório'!$B510,'Faturamento SP3'!$Z$2:$Z$692,'Infos Relatório'!C$1)</f>
        <v>0</v>
      </c>
      <c r="F510" s="14">
        <f>SUMIFS('Faturamento SP3'!$O$2:$O$692,'Faturamento SP3'!$D$2:$D$692,'Infos Relatório'!$B$485,'Faturamento SP3'!$E$2:$E$692,'Infos Relatório'!$B510,'Faturamento SP3'!$Z$2:$Z$692,'Infos Relatório'!C$1,'Faturamento SP3'!$T$2:$T$692,"Sim")+SUMIFS('Faturamento SP3'!$P$2:$P$692,'Faturamento SP3'!$D$2:$D$692,'Infos Relatório'!$B$485,'Faturamento SP3'!$E$2:$E$692,'Infos Relatório'!$B510,'Faturamento SP3'!$Z$2:$Z$692,'Infos Relatório'!C$1,'Faturamento SP3'!$T$2:$T$692,"Sim")</f>
        <v>0</v>
      </c>
      <c r="G510" s="27" t="e">
        <f t="shared" si="193"/>
        <v>#DIV/0!</v>
      </c>
      <c r="H510" s="24">
        <f>SUMIFS('Faturamento SP3'!$H$2:$H$692,'Faturamento SP3'!$D$2:$D$692,'Infos Relatório'!$B$485,'Faturamento SP3'!$E$2:$E$692,'Infos Relatório'!$B510,'Faturamento SP3'!$Z$2:$Z$692,'Infos Relatório'!C$1)</f>
        <v>0</v>
      </c>
      <c r="I510" s="23">
        <f>COUNTIFS('Faturamento SP3'!$D$2:$D$692,'Infos Relatório'!$B$485,'Faturamento SP3'!$E$2:$E$692,'Infos Relatório'!$B510,'Faturamento SP3'!$Z$2:$Z$692,'Infos Relatório'!I$1)</f>
        <v>0</v>
      </c>
      <c r="J510" s="13">
        <f>SUMIFS('Faturamento SP3'!$G$2:$G$692,'Faturamento SP3'!$D$2:$D$692,'Infos Relatório'!$B$485,'Faturamento SP3'!$E$2:$E$692,'Infos Relatório'!$B510,'Faturamento SP3'!$Z$2:$Z$692,'Infos Relatório'!I$1)</f>
        <v>0</v>
      </c>
      <c r="K510" s="13">
        <f>SUMIFS('Faturamento SP3'!$J$2:$J$692,'Faturamento SP3'!$D$2:$D$692,'Infos Relatório'!$B$485,'Faturamento SP3'!$E$2:$E$692,'Infos Relatório'!$B510,'Faturamento SP3'!$Z$2:$Z$692,'Infos Relatório'!I$1)</f>
        <v>0</v>
      </c>
      <c r="L510" s="14">
        <f>SUMIFS('Faturamento SP3'!$O$2:$O$692,'Faturamento SP3'!$D$2:$D$692,'Infos Relatório'!$B$485,'Faturamento SP3'!$E$2:$E$692,'Infos Relatório'!$B510,'Faturamento SP3'!$Z$2:$Z$692,'Infos Relatório'!I$1,'Faturamento SP3'!$T$2:$T$692,"Sim")+SUMIFS('Faturamento SP3'!$P$2:$P$692,'Faturamento SP3'!$D$2:$D$692,'Infos Relatório'!$B$485,'Faturamento SP3'!$E$2:$E$692,'Infos Relatório'!$B510,'Faturamento SP3'!$Z$2:$Z$692,'Infos Relatório'!I$1,'Faturamento SP3'!$T$2:$T$692,"Sim")</f>
        <v>0</v>
      </c>
      <c r="M510" s="27" t="e">
        <f t="shared" si="194"/>
        <v>#DIV/0!</v>
      </c>
      <c r="N510" s="24">
        <f>SUMIFS('Faturamento SP3'!$H$2:$H$692,'Faturamento SP3'!$D$2:$D$692,'Infos Relatório'!$B$485,'Faturamento SP3'!$E$2:$E$692,'Infos Relatório'!$B510,'Faturamento SP3'!$Z$2:$Z$692,'Infos Relatório'!I$1)</f>
        <v>0</v>
      </c>
      <c r="O510" s="23">
        <f>COUNTIFS('Faturamento SP3'!$D$2:$D$692,'Infos Relatório'!$B$485,'Faturamento SP3'!$E$2:$E$692,'Infos Relatório'!$B510,'Faturamento SP3'!$Z$2:$Z$692,'Infos Relatório'!O$1)</f>
        <v>0</v>
      </c>
      <c r="P510" s="13">
        <f>SUMIFS('Faturamento SP3'!$G$2:$G$692,'Faturamento SP3'!$D$2:$D$692,'Infos Relatório'!$B$485,'Faturamento SP3'!$E$2:$E$692,'Infos Relatório'!$B510,'Faturamento SP3'!$Z$2:$Z$692,'Infos Relatório'!O$1)</f>
        <v>0</v>
      </c>
      <c r="Q510" s="13">
        <f>SUMIFS('Faturamento SP3'!$J$2:$J$692,'Faturamento SP3'!$D$2:$D$692,'Infos Relatório'!$B$485,'Faturamento SP3'!$E$2:$E$692,'Infos Relatório'!$B510,'Faturamento SP3'!$Z$2:$Z$692,'Infos Relatório'!O$1)</f>
        <v>0</v>
      </c>
      <c r="R510" s="14">
        <f>SUMIFS('Faturamento SP3'!$O$2:$O$692,'Faturamento SP3'!$D$2:$D$692,'Infos Relatório'!$B$485,'Faturamento SP3'!$E$2:$E$692,'Infos Relatório'!$B510,'Faturamento SP3'!$Z$2:$Z$692,'Infos Relatório'!O$1,'Faturamento SP3'!$T$2:$T$692,"Sim")+SUMIFS('Faturamento SP3'!$P$2:$P$692,'Faturamento SP3'!$D$2:$D$692,'Infos Relatório'!$B$485,'Faturamento SP3'!$E$2:$E$692,'Infos Relatório'!$B510,'Faturamento SP3'!$Z$2:$Z$692,'Infos Relatório'!O$1,'Faturamento SP3'!$T$2:$T$692,"Sim")</f>
        <v>0</v>
      </c>
      <c r="S510" s="27" t="e">
        <f t="shared" si="195"/>
        <v>#DIV/0!</v>
      </c>
      <c r="T510" s="24">
        <f>SUMIFS('Faturamento SP3'!$H$2:$H$692,'Faturamento SP3'!$D$2:$D$692,'Infos Relatório'!$B$485,'Faturamento SP3'!$E$2:$E$692,'Infos Relatório'!$B510,'Faturamento SP3'!$Z$2:$Z$692,'Infos Relatório'!O$1)</f>
        <v>0</v>
      </c>
      <c r="U510" s="23">
        <f>COUNTIFS('Faturamento SP3'!$D$2:$D$692,'Infos Relatório'!$B$485,'Faturamento SP3'!$E$2:$E$692,'Infos Relatório'!$B510,'Faturamento SP3'!$Z$2:$Z$692,'Infos Relatório'!U$1)</f>
        <v>0</v>
      </c>
      <c r="V510" s="13">
        <f>SUMIFS('Faturamento SP3'!$G$2:$G$692,'Faturamento SP3'!$D$2:$D$692,'Infos Relatório'!$B$485,'Faturamento SP3'!$E$2:$E$692,'Infos Relatório'!$B510,'Faturamento SP3'!$Z$2:$Z$692,'Infos Relatório'!U$1)</f>
        <v>0</v>
      </c>
      <c r="W510" s="13">
        <f>SUMIFS('Faturamento SP3'!$J$2:$J$692,'Faturamento SP3'!$D$2:$D$692,'Infos Relatório'!$B$485,'Faturamento SP3'!$E$2:$E$692,'Infos Relatório'!$B510,'Faturamento SP3'!$Z$2:$Z$692,'Infos Relatório'!U$1)</f>
        <v>0</v>
      </c>
      <c r="X510" s="14">
        <f>SUMIFS('Faturamento SP3'!$O$2:$O$692,'Faturamento SP3'!$D$2:$D$692,'Infos Relatório'!$B$485,'Faturamento SP3'!$E$2:$E$692,'Infos Relatório'!$B510,'Faturamento SP3'!$Z$2:$Z$692,'Infos Relatório'!U$1,'Faturamento SP3'!$T$2:$T$692,"Sim")+SUMIFS('Faturamento SP3'!$P$2:$P$692,'Faturamento SP3'!$D$2:$D$692,'Infos Relatório'!$B$485,'Faturamento SP3'!$E$2:$E$692,'Infos Relatório'!$B510,'Faturamento SP3'!$Z$2:$Z$692,'Infos Relatório'!U$1,'Faturamento SP3'!$T$2:$T$692,"Sim")</f>
        <v>0</v>
      </c>
      <c r="Y510" s="27" t="e">
        <f t="shared" si="196"/>
        <v>#DIV/0!</v>
      </c>
      <c r="Z510" s="24">
        <f>SUMIFS('Faturamento SP3'!$H$2:$H$692,'Faturamento SP3'!$D$2:$D$692,'Infos Relatório'!$B$485,'Faturamento SP3'!$E$2:$E$692,'Infos Relatório'!$B510,'Faturamento SP3'!$Z$2:$Z$692,'Infos Relatório'!U$1)</f>
        <v>0</v>
      </c>
      <c r="AA510" s="23">
        <f>COUNTIFS('Faturamento SP3'!$D$2:$D$692,'Infos Relatório'!$B$485,'Faturamento SP3'!$E$2:$E$692,'Infos Relatório'!$B510,'Faturamento SP3'!$Z$2:$Z$692,'Infos Relatório'!AA$1)</f>
        <v>0</v>
      </c>
      <c r="AB510" s="13">
        <f>SUMIFS('Faturamento SP3'!$G$2:$G$692,'Faturamento SP3'!$D$2:$D$692,'Infos Relatório'!$B$485,'Faturamento SP3'!$E$2:$E$692,'Infos Relatório'!$B510,'Faturamento SP3'!$Z$2:$Z$692,'Infos Relatório'!AA$1)</f>
        <v>0</v>
      </c>
      <c r="AC510" s="13">
        <f>SUMIFS('Faturamento SP3'!$J$2:$J$692,'Faturamento SP3'!$D$2:$D$692,'Infos Relatório'!$B$485,'Faturamento SP3'!$E$2:$E$692,'Infos Relatório'!$B510,'Faturamento SP3'!$Z$2:$Z$692,'Infos Relatório'!AA$1)</f>
        <v>0</v>
      </c>
      <c r="AD510" s="14">
        <f>SUMIFS('Faturamento SP3'!$O$2:$O$692,'Faturamento SP3'!$D$2:$D$692,'Infos Relatório'!$B$485,'Faturamento SP3'!$E$2:$E$692,'Infos Relatório'!$B510,'Faturamento SP3'!$Z$2:$Z$692,'Infos Relatório'!AA$1,'Faturamento SP3'!$T$2:$T$692,"Sim")+SUMIFS('Faturamento SP3'!$P$2:$P$692,'Faturamento SP3'!$D$2:$D$692,'Infos Relatório'!$B$485,'Faturamento SP3'!$E$2:$E$692,'Infos Relatório'!$B510,'Faturamento SP3'!$Z$2:$Z$692,'Infos Relatório'!AA$1,'Faturamento SP3'!$T$2:$T$692,"Sim")</f>
        <v>0</v>
      </c>
      <c r="AE510" s="27" t="e">
        <f t="shared" si="197"/>
        <v>#DIV/0!</v>
      </c>
      <c r="AF510" s="24">
        <f>SUMIFS('Faturamento SP3'!$H$2:$H$692,'Faturamento SP3'!$D$2:$D$692,'Infos Relatório'!$B$485,'Faturamento SP3'!$E$2:$E$692,'Infos Relatório'!$B510,'Faturamento SP3'!$Z$2:$Z$692,'Infos Relatório'!AA$1)</f>
        <v>0</v>
      </c>
      <c r="AG510" s="23">
        <f>COUNTIFS('Faturamento SP3'!$D$2:$D$692,'Infos Relatório'!$B$485,'Faturamento SP3'!$E$2:$E$692,'Infos Relatório'!$B510,'Faturamento SP3'!$Z$2:$Z$692,'Infos Relatório'!AG$1)</f>
        <v>0</v>
      </c>
      <c r="AH510" s="13">
        <f>SUMIFS('Faturamento SP3'!$G$2:$G$692,'Faturamento SP3'!$D$2:$D$692,'Infos Relatório'!$B$485,'Faturamento SP3'!$E$2:$E$692,'Infos Relatório'!$B510,'Faturamento SP3'!$Z$2:$Z$692,'Infos Relatório'!AG$1)</f>
        <v>0</v>
      </c>
      <c r="AI510" s="13">
        <f>SUMIFS('Faturamento SP3'!$J$2:$J$692,'Faturamento SP3'!$D$2:$D$692,'Infos Relatório'!$B$485,'Faturamento SP3'!$E$2:$E$692,'Infos Relatório'!$B510,'Faturamento SP3'!$Z$2:$Z$692,'Infos Relatório'!AG$1)</f>
        <v>0</v>
      </c>
      <c r="AJ510" s="14">
        <f>SUMIFS('Faturamento SP3'!$O$2:$O$692,'Faturamento SP3'!$D$2:$D$692,'Infos Relatório'!$B$485,'Faturamento SP3'!$E$2:$E$692,'Infos Relatório'!$B510,'Faturamento SP3'!$Z$2:$Z$692,'Infos Relatório'!AG$1,'Faturamento SP3'!$T$2:$T$692,"Sim")+SUMIFS('Faturamento SP3'!$P$2:$P$692,'Faturamento SP3'!$D$2:$D$692,'Infos Relatório'!$B$485,'Faturamento SP3'!$E$2:$E$692,'Infos Relatório'!$B510,'Faturamento SP3'!$Z$2:$Z$692,'Infos Relatório'!AG$1,'Faturamento SP3'!$T$2:$T$692,"Sim")</f>
        <v>0</v>
      </c>
      <c r="AK510" s="27" t="e">
        <f t="shared" si="198"/>
        <v>#DIV/0!</v>
      </c>
      <c r="AL510" s="24">
        <f>SUMIFS('Faturamento SP3'!$H$2:$H$692,'Faturamento SP3'!$D$2:$D$692,'Infos Relatório'!$B$485,'Faturamento SP3'!$E$2:$E$692,'Infos Relatório'!$B510,'Faturamento SP3'!$Z$2:$Z$692,'Infos Relatório'!AG$1)</f>
        <v>0</v>
      </c>
      <c r="AM510" s="23">
        <f>COUNTIFS('Faturamento SP3'!$D$2:$D$692,'Infos Relatório'!$B$485,'Faturamento SP3'!$E$2:$E$692,'Infos Relatório'!$B510,'Faturamento SP3'!$Z$2:$Z$692,'Infos Relatório'!AM$1)</f>
        <v>0</v>
      </c>
      <c r="AN510" s="13">
        <f>SUMIFS('Faturamento SP3'!$G$2:$G$692,'Faturamento SP3'!$D$2:$D$692,'Infos Relatório'!$B$485,'Faturamento SP3'!$E$2:$E$692,'Infos Relatório'!$B510,'Faturamento SP3'!$Z$2:$Z$692,'Infos Relatório'!AM$1)</f>
        <v>0</v>
      </c>
      <c r="AO510" s="13">
        <f>SUMIFS('Faturamento SP3'!$J$2:$J$692,'Faturamento SP3'!$D$2:$D$692,'Infos Relatório'!$B$485,'Faturamento SP3'!$E$2:$E$692,'Infos Relatório'!$B510,'Faturamento SP3'!$Z$2:$Z$692,'Infos Relatório'!AM$1)</f>
        <v>0</v>
      </c>
      <c r="AP510" s="14">
        <f>SUMIFS('Faturamento SP3'!$O$2:$O$692,'Faturamento SP3'!$D$2:$D$692,'Infos Relatório'!$B$485,'Faturamento SP3'!$E$2:$E$692,'Infos Relatório'!$B510,'Faturamento SP3'!$Z$2:$Z$692,'Infos Relatório'!AM$1,'Faturamento SP3'!$T$2:$T$692,"Sim")+SUMIFS('Faturamento SP3'!$P$2:$P$692,'Faturamento SP3'!$D$2:$D$692,'Infos Relatório'!$B$485,'Faturamento SP3'!$E$2:$E$692,'Infos Relatório'!$B510,'Faturamento SP3'!$Z$2:$Z$692,'Infos Relatório'!AM$1,'Faturamento SP3'!$T$2:$T$692,"Sim")</f>
        <v>0</v>
      </c>
      <c r="AQ510" s="27" t="e">
        <f t="shared" si="199"/>
        <v>#DIV/0!</v>
      </c>
      <c r="AR510" s="24">
        <f>SUMIFS('Faturamento SP3'!$H$2:$H$692,'Faturamento SP3'!$D$2:$D$692,'Infos Relatório'!$B$485,'Faturamento SP3'!$E$2:$E$692,'Infos Relatório'!$B510,'Faturamento SP3'!$Z$2:$Z$692,'Infos Relatório'!AM$1)</f>
        <v>0</v>
      </c>
      <c r="AS510" s="23">
        <f>COUNTIFS('Faturamento SP3'!$D$2:$D$692,'Infos Relatório'!$B$485,'Faturamento SP3'!$E$2:$E$692,'Infos Relatório'!$B510,'Faturamento SP3'!$Z$2:$Z$692,'Infos Relatório'!AS$1)</f>
        <v>0</v>
      </c>
      <c r="AT510" s="13">
        <f>SUMIFS('Faturamento SP3'!$G$2:$G$692,'Faturamento SP3'!$D$2:$D$692,'Infos Relatório'!$B$485,'Faturamento SP3'!$E$2:$E$692,'Infos Relatório'!$B510,'Faturamento SP3'!$Z$2:$Z$692,'Infos Relatório'!AS$1)</f>
        <v>0</v>
      </c>
      <c r="AU510" s="13">
        <f>SUMIFS('Faturamento SP3'!$J$2:$J$692,'Faturamento SP3'!$D$2:$D$692,'Infos Relatório'!$B$485,'Faturamento SP3'!$E$2:$E$692,'Infos Relatório'!$B510,'Faturamento SP3'!$Z$2:$Z$692,'Infos Relatório'!AS$1)</f>
        <v>0</v>
      </c>
      <c r="AV510" s="14">
        <f>SUMIFS('Faturamento SP3'!$O$2:$O$692,'Faturamento SP3'!$D$2:$D$692,'Infos Relatório'!$B$485,'Faturamento SP3'!$E$2:$E$692,'Infos Relatório'!$B510,'Faturamento SP3'!$Z$2:$Z$692,'Infos Relatório'!AS$1,'Faturamento SP3'!$T$2:$T$692,"Sim")+SUMIFS('Faturamento SP3'!$P$2:$P$692,'Faturamento SP3'!$D$2:$D$692,'Infos Relatório'!$B$485,'Faturamento SP3'!$E$2:$E$692,'Infos Relatório'!$B510,'Faturamento SP3'!$Z$2:$Z$692,'Infos Relatório'!AS$1,'Faturamento SP3'!$T$2:$T$692,"Sim")</f>
        <v>0</v>
      </c>
      <c r="AW510" s="27" t="e">
        <f t="shared" si="200"/>
        <v>#DIV/0!</v>
      </c>
      <c r="AX510" s="24">
        <f>SUMIFS('Faturamento SP3'!$H$2:$H$692,'Faturamento SP3'!$D$2:$D$692,'Infos Relatório'!$B$485,'Faturamento SP3'!$E$2:$E$692,'Infos Relatório'!$B510,'Faturamento SP3'!$Z$2:$Z$692,'Infos Relatório'!AS$1)</f>
        <v>0</v>
      </c>
      <c r="AY510" s="23">
        <f>COUNTIFS('Faturamento SP3'!$D$2:$D$692,'Infos Relatório'!$B$485,'Faturamento SP3'!$E$2:$E$692,'Infos Relatório'!$B510,'Faturamento SP3'!$Z$2:$Z$692,'Infos Relatório'!AY$1)</f>
        <v>0</v>
      </c>
      <c r="AZ510" s="13">
        <f>SUMIFS('Faturamento SP3'!$G$2:$G$692,'Faturamento SP3'!$D$2:$D$692,'Infos Relatório'!$B$485,'Faturamento SP3'!$E$2:$E$692,'Infos Relatório'!$B510,'Faturamento SP3'!$Z$2:$Z$692,'Infos Relatório'!AY$1)</f>
        <v>0</v>
      </c>
      <c r="BA510" s="13">
        <f>SUMIFS('Faturamento SP3'!$J$2:$J$692,'Faturamento SP3'!$D$2:$D$692,'Infos Relatório'!$B$485,'Faturamento SP3'!$E$2:$E$692,'Infos Relatório'!$B510,'Faturamento SP3'!$Z$2:$Z$692,'Infos Relatório'!AY$1)</f>
        <v>0</v>
      </c>
      <c r="BB510" s="14">
        <f>SUMIFS('Faturamento SP3'!$O$2:$O$692,'Faturamento SP3'!$D$2:$D$692,'Infos Relatório'!$B$485,'Faturamento SP3'!$E$2:$E$692,'Infos Relatório'!$B510,'Faturamento SP3'!$Z$2:$Z$692,'Infos Relatório'!AY$1,'Faturamento SP3'!$T$2:$T$692,"Sim")+SUMIFS('Faturamento SP3'!$P$2:$P$692,'Faturamento SP3'!$D$2:$D$692,'Infos Relatório'!$B$485,'Faturamento SP3'!$E$2:$E$692,'Infos Relatório'!$B510,'Faturamento SP3'!$Z$2:$Z$692,'Infos Relatório'!AY$1,'Faturamento SP3'!$T$2:$T$692,"Sim")</f>
        <v>0</v>
      </c>
      <c r="BC510" s="27" t="e">
        <f t="shared" si="201"/>
        <v>#DIV/0!</v>
      </c>
      <c r="BD510" s="24">
        <f>SUMIFS('Faturamento SP3'!$H$2:$H$692,'Faturamento SP3'!$D$2:$D$692,'Infos Relatório'!$B$485,'Faturamento SP3'!$E$2:$E$692,'Infos Relatório'!$B510,'Faturamento SP3'!$Z$2:$Z$692,'Infos Relatório'!AY$1)</f>
        <v>0</v>
      </c>
      <c r="BE510" s="23">
        <f>COUNTIFS('Faturamento SP3'!$D$2:$D$692,'Infos Relatório'!$B$485,'Faturamento SP3'!$E$2:$E$692,'Infos Relatório'!$B510,'Faturamento SP3'!$Z$2:$Z$692,'Infos Relatório'!BE$1)</f>
        <v>0</v>
      </c>
      <c r="BF510" s="13">
        <f>SUMIFS('Faturamento SP3'!$G$2:$G$692,'Faturamento SP3'!$D$2:$D$692,'Infos Relatório'!$B$485,'Faturamento SP3'!$E$2:$E$692,'Infos Relatório'!$B510,'Faturamento SP3'!$Z$2:$Z$692,'Infos Relatório'!BE$1)</f>
        <v>0</v>
      </c>
      <c r="BG510" s="13">
        <f>SUMIFS('Faturamento SP3'!$J$2:$J$692,'Faturamento SP3'!$D$2:$D$692,'Infos Relatório'!$B$485,'Faturamento SP3'!$E$2:$E$692,'Infos Relatório'!$B510,'Faturamento SP3'!$Z$2:$Z$692,'Infos Relatório'!BE$1)</f>
        <v>0</v>
      </c>
      <c r="BH510" s="14">
        <f>SUMIFS('Faturamento SP3'!$O$2:$O$692,'Faturamento SP3'!$D$2:$D$692,'Infos Relatório'!$B$485,'Faturamento SP3'!$E$2:$E$692,'Infos Relatório'!$B510,'Faturamento SP3'!$Z$2:$Z$692,'Infos Relatório'!BE$1,'Faturamento SP3'!$T$2:$T$692,"Sim")+SUMIFS('Faturamento SP3'!$P$2:$P$692,'Faturamento SP3'!$D$2:$D$692,'Infos Relatório'!$B$485,'Faturamento SP3'!$E$2:$E$692,'Infos Relatório'!$B510,'Faturamento SP3'!$Z$2:$Z$692,'Infos Relatório'!BE$1,'Faturamento SP3'!$T$2:$T$692,"Sim")</f>
        <v>0</v>
      </c>
      <c r="BI510" s="27" t="e">
        <f t="shared" si="202"/>
        <v>#DIV/0!</v>
      </c>
      <c r="BJ510" s="24">
        <f>SUMIFS('Faturamento SP3'!$H$2:$H$692,'Faturamento SP3'!$D$2:$D$692,'Infos Relatório'!$B$485,'Faturamento SP3'!$E$2:$E$692,'Infos Relatório'!$B510,'Faturamento SP3'!$Z$2:$Z$692,'Infos Relatório'!BE$1)</f>
        <v>0</v>
      </c>
      <c r="BK510" s="23">
        <f>COUNTIFS('Faturamento SP3'!$D$2:$D$692,'Infos Relatório'!$B$485,'Faturamento SP3'!$E$2:$E$692,'Infos Relatório'!$B510,'Faturamento SP3'!$Z$2:$Z$692,'Infos Relatório'!BK$1)</f>
        <v>0</v>
      </c>
      <c r="BL510" s="13">
        <f>SUMIFS('Faturamento SP3'!$G$2:$G$692,'Faturamento SP3'!$D$2:$D$692,'Infos Relatório'!$B$485,'Faturamento SP3'!$E$2:$E$692,'Infos Relatório'!$B510,'Faturamento SP3'!$Z$2:$Z$692,'Infos Relatório'!BK$1)</f>
        <v>0</v>
      </c>
      <c r="BM510" s="13">
        <f>SUMIFS('Faturamento SP3'!$J$2:$J$692,'Faturamento SP3'!$D$2:$D$692,'Infos Relatório'!$B$485,'Faturamento SP3'!$E$2:$E$692,'Infos Relatório'!$B510,'Faturamento SP3'!$Z$2:$Z$692,'Infos Relatório'!BK$1)</f>
        <v>0</v>
      </c>
      <c r="BN510" s="14">
        <f>SUMIFS('Faturamento SP3'!$O$2:$O$692,'Faturamento SP3'!$D$2:$D$692,'Infos Relatório'!$B$485,'Faturamento SP3'!$E$2:$E$692,'Infos Relatório'!$B510,'Faturamento SP3'!$Z$2:$Z$692,'Infos Relatório'!BK$1,'Faturamento SP3'!$T$2:$T$692,"Sim")+SUMIFS('Faturamento SP3'!$P$2:$P$692,'Faturamento SP3'!$D$2:$D$692,'Infos Relatório'!$B$485,'Faturamento SP3'!$E$2:$E$692,'Infos Relatório'!$B510,'Faturamento SP3'!$Z$2:$Z$692,'Infos Relatório'!BK$1,'Faturamento SP3'!$T$2:$T$692,"Sim")</f>
        <v>0</v>
      </c>
      <c r="BO510" s="27" t="e">
        <f t="shared" si="203"/>
        <v>#DIV/0!</v>
      </c>
      <c r="BP510" s="24">
        <f>SUMIFS('Faturamento SP3'!$H$2:$H$692,'Faturamento SP3'!$D$2:$D$692,'Infos Relatório'!$B$485,'Faturamento SP3'!$E$2:$E$692,'Infos Relatório'!$B510,'Faturamento SP3'!$Z$2:$Z$692,'Infos Relatório'!BK$1)</f>
        <v>0</v>
      </c>
      <c r="BQ510" s="23">
        <f>COUNTIFS('Faturamento SP3'!$D$2:$D$692,'Infos Relatório'!$B$485,'Faturamento SP3'!$E$2:$E$692,'Infos Relatório'!$B510,'Faturamento SP3'!$Z$2:$Z$692,'Infos Relatório'!BQ$1)</f>
        <v>0</v>
      </c>
      <c r="BR510" s="13">
        <f>SUMIFS('Faturamento SP3'!$G$2:$G$692,'Faturamento SP3'!$D$2:$D$692,'Infos Relatório'!$B$485,'Faturamento SP3'!$E$2:$E$692,'Infos Relatório'!$B510,'Faturamento SP3'!$Z$2:$Z$692,'Infos Relatório'!BQ$1)</f>
        <v>0</v>
      </c>
      <c r="BS510" s="13">
        <f>SUMIFS('Faturamento SP3'!$J$2:$J$692,'Faturamento SP3'!$D$2:$D$692,'Infos Relatório'!$B$485,'Faturamento SP3'!$E$2:$E$692,'Infos Relatório'!$B510,'Faturamento SP3'!$Z$2:$Z$692,'Infos Relatório'!BQ$1)</f>
        <v>0</v>
      </c>
      <c r="BT510" s="14">
        <f>SUMIFS('Faturamento SP3'!$O$2:$O$692,'Faturamento SP3'!$D$2:$D$692,'Infos Relatório'!$B$485,'Faturamento SP3'!$E$2:$E$692,'Infos Relatório'!$B510,'Faturamento SP3'!$Z$2:$Z$692,'Infos Relatório'!BQ$1,'Faturamento SP3'!$T$2:$T$692,"Sim")+SUMIFS('Faturamento SP3'!$P$2:$P$692,'Faturamento SP3'!$D$2:$D$692,'Infos Relatório'!$B$485,'Faturamento SP3'!$E$2:$E$692,'Infos Relatório'!$B510,'Faturamento SP3'!$Z$2:$Z$692,'Infos Relatório'!BQ$1,'Faturamento SP3'!$T$2:$T$692,"Sim")</f>
        <v>0</v>
      </c>
      <c r="BU510" s="27" t="e">
        <f t="shared" si="204"/>
        <v>#DIV/0!</v>
      </c>
      <c r="BV510" s="24">
        <f>SUMIFS('Faturamento SP3'!$H$2:$H$692,'Faturamento SP3'!$D$2:$D$692,'Infos Relatório'!$B$485,'Faturamento SP3'!$E$2:$E$692,'Infos Relatório'!$B510,'Faturamento SP3'!$Z$2:$Z$692,'Infos Relatório'!BQ$1)</f>
        <v>0</v>
      </c>
    </row>
    <row r="511" spans="2:74">
      <c r="B511" s="17" t="s">
        <v>32</v>
      </c>
      <c r="C511" s="23">
        <f>COUNTIFS('Faturamento SP3'!$D$2:$D$692,'Infos Relatório'!$B$485,'Faturamento SP3'!$E$2:$E$692,'Infos Relatório'!$B511,'Faturamento SP3'!$Z$2:$Z$692,'Infos Relatório'!C$1)</f>
        <v>0</v>
      </c>
      <c r="D511" s="13">
        <f>SUMIFS('Faturamento SP3'!$G$2:$G$692,'Faturamento SP3'!$D$2:$D$692,'Infos Relatório'!$B$485,'Faturamento SP3'!$E$2:$E$692,'Infos Relatório'!$B511,'Faturamento SP3'!$Z$2:$Z$692,'Infos Relatório'!C$1)</f>
        <v>0</v>
      </c>
      <c r="E511" s="13">
        <f>SUMIFS('Faturamento SP3'!$J$2:$J$692,'Faturamento SP3'!$D$2:$D$692,'Infos Relatório'!$B$485,'Faturamento SP3'!$E$2:$E$692,'Infos Relatório'!$B511,'Faturamento SP3'!$Z$2:$Z$692,'Infos Relatório'!C$1)</f>
        <v>0</v>
      </c>
      <c r="F511" s="14">
        <f>SUMIFS('Faturamento SP3'!$O$2:$O$692,'Faturamento SP3'!$D$2:$D$692,'Infos Relatório'!$B$485,'Faturamento SP3'!$E$2:$E$692,'Infos Relatório'!$B511,'Faturamento SP3'!$Z$2:$Z$692,'Infos Relatório'!C$1,'Faturamento SP3'!$T$2:$T$692,"Sim")+SUMIFS('Faturamento SP3'!$P$2:$P$692,'Faturamento SP3'!$D$2:$D$692,'Infos Relatório'!$B$485,'Faturamento SP3'!$E$2:$E$692,'Infos Relatório'!$B511,'Faturamento SP3'!$Z$2:$Z$692,'Infos Relatório'!C$1,'Faturamento SP3'!$T$2:$T$692,"Sim")</f>
        <v>0</v>
      </c>
      <c r="G511" s="27" t="e">
        <f t="shared" si="193"/>
        <v>#DIV/0!</v>
      </c>
      <c r="H511" s="24">
        <f>SUMIFS('Faturamento SP3'!$H$2:$H$692,'Faturamento SP3'!$D$2:$D$692,'Infos Relatório'!$B$485,'Faturamento SP3'!$E$2:$E$692,'Infos Relatório'!$B511,'Faturamento SP3'!$Z$2:$Z$692,'Infos Relatório'!C$1)</f>
        <v>0</v>
      </c>
      <c r="I511" s="23">
        <f>COUNTIFS('Faturamento SP3'!$D$2:$D$692,'Infos Relatório'!$B$485,'Faturamento SP3'!$E$2:$E$692,'Infos Relatório'!$B511,'Faturamento SP3'!$Z$2:$Z$692,'Infos Relatório'!I$1)</f>
        <v>0</v>
      </c>
      <c r="J511" s="13">
        <f>SUMIFS('Faturamento SP3'!$G$2:$G$692,'Faturamento SP3'!$D$2:$D$692,'Infos Relatório'!$B$485,'Faturamento SP3'!$E$2:$E$692,'Infos Relatório'!$B511,'Faturamento SP3'!$Z$2:$Z$692,'Infos Relatório'!I$1)</f>
        <v>0</v>
      </c>
      <c r="K511" s="13">
        <f>SUMIFS('Faturamento SP3'!$J$2:$J$692,'Faturamento SP3'!$D$2:$D$692,'Infos Relatório'!$B$485,'Faturamento SP3'!$E$2:$E$692,'Infos Relatório'!$B511,'Faturamento SP3'!$Z$2:$Z$692,'Infos Relatório'!I$1)</f>
        <v>0</v>
      </c>
      <c r="L511" s="14">
        <f>SUMIFS('Faturamento SP3'!$O$2:$O$692,'Faturamento SP3'!$D$2:$D$692,'Infos Relatório'!$B$485,'Faturamento SP3'!$E$2:$E$692,'Infos Relatório'!$B511,'Faturamento SP3'!$Z$2:$Z$692,'Infos Relatório'!I$1,'Faturamento SP3'!$T$2:$T$692,"Sim")+SUMIFS('Faturamento SP3'!$P$2:$P$692,'Faturamento SP3'!$D$2:$D$692,'Infos Relatório'!$B$485,'Faturamento SP3'!$E$2:$E$692,'Infos Relatório'!$B511,'Faturamento SP3'!$Z$2:$Z$692,'Infos Relatório'!I$1,'Faturamento SP3'!$T$2:$T$692,"Sim")</f>
        <v>0</v>
      </c>
      <c r="M511" s="27" t="e">
        <f t="shared" si="194"/>
        <v>#DIV/0!</v>
      </c>
      <c r="N511" s="24">
        <f>SUMIFS('Faturamento SP3'!$H$2:$H$692,'Faturamento SP3'!$D$2:$D$692,'Infos Relatório'!$B$485,'Faturamento SP3'!$E$2:$E$692,'Infos Relatório'!$B511,'Faturamento SP3'!$Z$2:$Z$692,'Infos Relatório'!I$1)</f>
        <v>0</v>
      </c>
      <c r="O511" s="23">
        <f>COUNTIFS('Faturamento SP3'!$D$2:$D$692,'Infos Relatório'!$B$485,'Faturamento SP3'!$E$2:$E$692,'Infos Relatório'!$B511,'Faturamento SP3'!$Z$2:$Z$692,'Infos Relatório'!O$1)</f>
        <v>0</v>
      </c>
      <c r="P511" s="13">
        <f>SUMIFS('Faturamento SP3'!$G$2:$G$692,'Faturamento SP3'!$D$2:$D$692,'Infos Relatório'!$B$485,'Faturamento SP3'!$E$2:$E$692,'Infos Relatório'!$B511,'Faturamento SP3'!$Z$2:$Z$692,'Infos Relatório'!O$1)</f>
        <v>0</v>
      </c>
      <c r="Q511" s="13">
        <f>SUMIFS('Faturamento SP3'!$J$2:$J$692,'Faturamento SP3'!$D$2:$D$692,'Infos Relatório'!$B$485,'Faturamento SP3'!$E$2:$E$692,'Infos Relatório'!$B511,'Faturamento SP3'!$Z$2:$Z$692,'Infos Relatório'!O$1)</f>
        <v>0</v>
      </c>
      <c r="R511" s="14">
        <f>SUMIFS('Faturamento SP3'!$O$2:$O$692,'Faturamento SP3'!$D$2:$D$692,'Infos Relatório'!$B$485,'Faturamento SP3'!$E$2:$E$692,'Infos Relatório'!$B511,'Faturamento SP3'!$Z$2:$Z$692,'Infos Relatório'!O$1,'Faturamento SP3'!$T$2:$T$692,"Sim")+SUMIFS('Faturamento SP3'!$P$2:$P$692,'Faturamento SP3'!$D$2:$D$692,'Infos Relatório'!$B$485,'Faturamento SP3'!$E$2:$E$692,'Infos Relatório'!$B511,'Faturamento SP3'!$Z$2:$Z$692,'Infos Relatório'!O$1,'Faturamento SP3'!$T$2:$T$692,"Sim")</f>
        <v>0</v>
      </c>
      <c r="S511" s="27" t="e">
        <f t="shared" si="195"/>
        <v>#DIV/0!</v>
      </c>
      <c r="T511" s="24">
        <f>SUMIFS('Faturamento SP3'!$H$2:$H$692,'Faturamento SP3'!$D$2:$D$692,'Infos Relatório'!$B$485,'Faturamento SP3'!$E$2:$E$692,'Infos Relatório'!$B511,'Faturamento SP3'!$Z$2:$Z$692,'Infos Relatório'!O$1)</f>
        <v>0</v>
      </c>
      <c r="U511" s="23">
        <f>COUNTIFS('Faturamento SP3'!$D$2:$D$692,'Infos Relatório'!$B$485,'Faturamento SP3'!$E$2:$E$692,'Infos Relatório'!$B511,'Faturamento SP3'!$Z$2:$Z$692,'Infos Relatório'!U$1)</f>
        <v>0</v>
      </c>
      <c r="V511" s="13">
        <f>SUMIFS('Faturamento SP3'!$G$2:$G$692,'Faturamento SP3'!$D$2:$D$692,'Infos Relatório'!$B$485,'Faturamento SP3'!$E$2:$E$692,'Infos Relatório'!$B511,'Faturamento SP3'!$Z$2:$Z$692,'Infos Relatório'!U$1)</f>
        <v>0</v>
      </c>
      <c r="W511" s="13">
        <f>SUMIFS('Faturamento SP3'!$J$2:$J$692,'Faturamento SP3'!$D$2:$D$692,'Infos Relatório'!$B$485,'Faturamento SP3'!$E$2:$E$692,'Infos Relatório'!$B511,'Faturamento SP3'!$Z$2:$Z$692,'Infos Relatório'!U$1)</f>
        <v>0</v>
      </c>
      <c r="X511" s="14">
        <f>SUMIFS('Faturamento SP3'!$O$2:$O$692,'Faturamento SP3'!$D$2:$D$692,'Infos Relatório'!$B$485,'Faturamento SP3'!$E$2:$E$692,'Infos Relatório'!$B511,'Faturamento SP3'!$Z$2:$Z$692,'Infos Relatório'!U$1,'Faturamento SP3'!$T$2:$T$692,"Sim")+SUMIFS('Faturamento SP3'!$P$2:$P$692,'Faturamento SP3'!$D$2:$D$692,'Infos Relatório'!$B$485,'Faturamento SP3'!$E$2:$E$692,'Infos Relatório'!$B511,'Faturamento SP3'!$Z$2:$Z$692,'Infos Relatório'!U$1,'Faturamento SP3'!$T$2:$T$692,"Sim")</f>
        <v>0</v>
      </c>
      <c r="Y511" s="27" t="e">
        <f t="shared" si="196"/>
        <v>#DIV/0!</v>
      </c>
      <c r="Z511" s="24">
        <f>SUMIFS('Faturamento SP3'!$H$2:$H$692,'Faturamento SP3'!$D$2:$D$692,'Infos Relatório'!$B$485,'Faturamento SP3'!$E$2:$E$692,'Infos Relatório'!$B511,'Faturamento SP3'!$Z$2:$Z$692,'Infos Relatório'!U$1)</f>
        <v>0</v>
      </c>
      <c r="AA511" s="23">
        <f>COUNTIFS('Faturamento SP3'!$D$2:$D$692,'Infos Relatório'!$B$485,'Faturamento SP3'!$E$2:$E$692,'Infos Relatório'!$B511,'Faturamento SP3'!$Z$2:$Z$692,'Infos Relatório'!AA$1)</f>
        <v>0</v>
      </c>
      <c r="AB511" s="13">
        <f>SUMIFS('Faturamento SP3'!$G$2:$G$692,'Faturamento SP3'!$D$2:$D$692,'Infos Relatório'!$B$485,'Faturamento SP3'!$E$2:$E$692,'Infos Relatório'!$B511,'Faturamento SP3'!$Z$2:$Z$692,'Infos Relatório'!AA$1)</f>
        <v>0</v>
      </c>
      <c r="AC511" s="13">
        <f>SUMIFS('Faturamento SP3'!$J$2:$J$692,'Faturamento SP3'!$D$2:$D$692,'Infos Relatório'!$B$485,'Faturamento SP3'!$E$2:$E$692,'Infos Relatório'!$B511,'Faturamento SP3'!$Z$2:$Z$692,'Infos Relatório'!AA$1)</f>
        <v>0</v>
      </c>
      <c r="AD511" s="14">
        <f>SUMIFS('Faturamento SP3'!$O$2:$O$692,'Faturamento SP3'!$D$2:$D$692,'Infos Relatório'!$B$485,'Faturamento SP3'!$E$2:$E$692,'Infos Relatório'!$B511,'Faturamento SP3'!$Z$2:$Z$692,'Infos Relatório'!AA$1,'Faturamento SP3'!$T$2:$T$692,"Sim")+SUMIFS('Faturamento SP3'!$P$2:$P$692,'Faturamento SP3'!$D$2:$D$692,'Infos Relatório'!$B$485,'Faturamento SP3'!$E$2:$E$692,'Infos Relatório'!$B511,'Faturamento SP3'!$Z$2:$Z$692,'Infos Relatório'!AA$1,'Faturamento SP3'!$T$2:$T$692,"Sim")</f>
        <v>0</v>
      </c>
      <c r="AE511" s="27" t="e">
        <f t="shared" si="197"/>
        <v>#DIV/0!</v>
      </c>
      <c r="AF511" s="24">
        <f>SUMIFS('Faturamento SP3'!$H$2:$H$692,'Faturamento SP3'!$D$2:$D$692,'Infos Relatório'!$B$485,'Faturamento SP3'!$E$2:$E$692,'Infos Relatório'!$B511,'Faturamento SP3'!$Z$2:$Z$692,'Infos Relatório'!AA$1)</f>
        <v>0</v>
      </c>
      <c r="AG511" s="23">
        <f>COUNTIFS('Faturamento SP3'!$D$2:$D$692,'Infos Relatório'!$B$485,'Faturamento SP3'!$E$2:$E$692,'Infos Relatório'!$B511,'Faturamento SP3'!$Z$2:$Z$692,'Infos Relatório'!AG$1)</f>
        <v>0</v>
      </c>
      <c r="AH511" s="13">
        <f>SUMIFS('Faturamento SP3'!$G$2:$G$692,'Faturamento SP3'!$D$2:$D$692,'Infos Relatório'!$B$485,'Faturamento SP3'!$E$2:$E$692,'Infos Relatório'!$B511,'Faturamento SP3'!$Z$2:$Z$692,'Infos Relatório'!AG$1)</f>
        <v>0</v>
      </c>
      <c r="AI511" s="13">
        <f>SUMIFS('Faturamento SP3'!$J$2:$J$692,'Faturamento SP3'!$D$2:$D$692,'Infos Relatório'!$B$485,'Faturamento SP3'!$E$2:$E$692,'Infos Relatório'!$B511,'Faturamento SP3'!$Z$2:$Z$692,'Infos Relatório'!AG$1)</f>
        <v>0</v>
      </c>
      <c r="AJ511" s="14">
        <f>SUMIFS('Faturamento SP3'!$O$2:$O$692,'Faturamento SP3'!$D$2:$D$692,'Infos Relatório'!$B$485,'Faturamento SP3'!$E$2:$E$692,'Infos Relatório'!$B511,'Faturamento SP3'!$Z$2:$Z$692,'Infos Relatório'!AG$1,'Faturamento SP3'!$T$2:$T$692,"Sim")+SUMIFS('Faturamento SP3'!$P$2:$P$692,'Faturamento SP3'!$D$2:$D$692,'Infos Relatório'!$B$485,'Faturamento SP3'!$E$2:$E$692,'Infos Relatório'!$B511,'Faturamento SP3'!$Z$2:$Z$692,'Infos Relatório'!AG$1,'Faturamento SP3'!$T$2:$T$692,"Sim")</f>
        <v>0</v>
      </c>
      <c r="AK511" s="27" t="e">
        <f t="shared" si="198"/>
        <v>#DIV/0!</v>
      </c>
      <c r="AL511" s="24">
        <f>SUMIFS('Faturamento SP3'!$H$2:$H$692,'Faturamento SP3'!$D$2:$D$692,'Infos Relatório'!$B$485,'Faturamento SP3'!$E$2:$E$692,'Infos Relatório'!$B511,'Faturamento SP3'!$Z$2:$Z$692,'Infos Relatório'!AG$1)</f>
        <v>0</v>
      </c>
      <c r="AM511" s="23">
        <f>COUNTIFS('Faturamento SP3'!$D$2:$D$692,'Infos Relatório'!$B$485,'Faturamento SP3'!$E$2:$E$692,'Infos Relatório'!$B511,'Faturamento SP3'!$Z$2:$Z$692,'Infos Relatório'!AM$1)</f>
        <v>0</v>
      </c>
      <c r="AN511" s="13">
        <f>SUMIFS('Faturamento SP3'!$G$2:$G$692,'Faturamento SP3'!$D$2:$D$692,'Infos Relatório'!$B$485,'Faturamento SP3'!$E$2:$E$692,'Infos Relatório'!$B511,'Faturamento SP3'!$Z$2:$Z$692,'Infos Relatório'!AM$1)</f>
        <v>0</v>
      </c>
      <c r="AO511" s="13">
        <f>SUMIFS('Faturamento SP3'!$J$2:$J$692,'Faturamento SP3'!$D$2:$D$692,'Infos Relatório'!$B$485,'Faturamento SP3'!$E$2:$E$692,'Infos Relatório'!$B511,'Faturamento SP3'!$Z$2:$Z$692,'Infos Relatório'!AM$1)</f>
        <v>0</v>
      </c>
      <c r="AP511" s="14">
        <f>SUMIFS('Faturamento SP3'!$O$2:$O$692,'Faturamento SP3'!$D$2:$D$692,'Infos Relatório'!$B$485,'Faturamento SP3'!$E$2:$E$692,'Infos Relatório'!$B511,'Faturamento SP3'!$Z$2:$Z$692,'Infos Relatório'!AM$1,'Faturamento SP3'!$T$2:$T$692,"Sim")+SUMIFS('Faturamento SP3'!$P$2:$P$692,'Faturamento SP3'!$D$2:$D$692,'Infos Relatório'!$B$485,'Faturamento SP3'!$E$2:$E$692,'Infos Relatório'!$B511,'Faturamento SP3'!$Z$2:$Z$692,'Infos Relatório'!AM$1,'Faturamento SP3'!$T$2:$T$692,"Sim")</f>
        <v>0</v>
      </c>
      <c r="AQ511" s="27" t="e">
        <f t="shared" si="199"/>
        <v>#DIV/0!</v>
      </c>
      <c r="AR511" s="24">
        <f>SUMIFS('Faturamento SP3'!$H$2:$H$692,'Faturamento SP3'!$D$2:$D$692,'Infos Relatório'!$B$485,'Faturamento SP3'!$E$2:$E$692,'Infos Relatório'!$B511,'Faturamento SP3'!$Z$2:$Z$692,'Infos Relatório'!AM$1)</f>
        <v>0</v>
      </c>
      <c r="AS511" s="23">
        <f>COUNTIFS('Faturamento SP3'!$D$2:$D$692,'Infos Relatório'!$B$485,'Faturamento SP3'!$E$2:$E$692,'Infos Relatório'!$B511,'Faturamento SP3'!$Z$2:$Z$692,'Infos Relatório'!AS$1)</f>
        <v>0</v>
      </c>
      <c r="AT511" s="13">
        <f>SUMIFS('Faturamento SP3'!$G$2:$G$692,'Faturamento SP3'!$D$2:$D$692,'Infos Relatório'!$B$485,'Faturamento SP3'!$E$2:$E$692,'Infos Relatório'!$B511,'Faturamento SP3'!$Z$2:$Z$692,'Infos Relatório'!AS$1)</f>
        <v>0</v>
      </c>
      <c r="AU511" s="13">
        <f>SUMIFS('Faturamento SP3'!$J$2:$J$692,'Faturamento SP3'!$D$2:$D$692,'Infos Relatório'!$B$485,'Faturamento SP3'!$E$2:$E$692,'Infos Relatório'!$B511,'Faturamento SP3'!$Z$2:$Z$692,'Infos Relatório'!AS$1)</f>
        <v>0</v>
      </c>
      <c r="AV511" s="14">
        <f>SUMIFS('Faturamento SP3'!$O$2:$O$692,'Faturamento SP3'!$D$2:$D$692,'Infos Relatório'!$B$485,'Faturamento SP3'!$E$2:$E$692,'Infos Relatório'!$B511,'Faturamento SP3'!$Z$2:$Z$692,'Infos Relatório'!AS$1,'Faturamento SP3'!$T$2:$T$692,"Sim")+SUMIFS('Faturamento SP3'!$P$2:$P$692,'Faturamento SP3'!$D$2:$D$692,'Infos Relatório'!$B$485,'Faturamento SP3'!$E$2:$E$692,'Infos Relatório'!$B511,'Faturamento SP3'!$Z$2:$Z$692,'Infos Relatório'!AS$1,'Faturamento SP3'!$T$2:$T$692,"Sim")</f>
        <v>0</v>
      </c>
      <c r="AW511" s="27" t="e">
        <f t="shared" si="200"/>
        <v>#DIV/0!</v>
      </c>
      <c r="AX511" s="24">
        <f>SUMIFS('Faturamento SP3'!$H$2:$H$692,'Faturamento SP3'!$D$2:$D$692,'Infos Relatório'!$B$485,'Faturamento SP3'!$E$2:$E$692,'Infos Relatório'!$B511,'Faturamento SP3'!$Z$2:$Z$692,'Infos Relatório'!AS$1)</f>
        <v>0</v>
      </c>
      <c r="AY511" s="23">
        <f>COUNTIFS('Faturamento SP3'!$D$2:$D$692,'Infos Relatório'!$B$485,'Faturamento SP3'!$E$2:$E$692,'Infos Relatório'!$B511,'Faturamento SP3'!$Z$2:$Z$692,'Infos Relatório'!AY$1)</f>
        <v>0</v>
      </c>
      <c r="AZ511" s="13">
        <f>SUMIFS('Faturamento SP3'!$G$2:$G$692,'Faturamento SP3'!$D$2:$D$692,'Infos Relatório'!$B$485,'Faturamento SP3'!$E$2:$E$692,'Infos Relatório'!$B511,'Faturamento SP3'!$Z$2:$Z$692,'Infos Relatório'!AY$1)</f>
        <v>0</v>
      </c>
      <c r="BA511" s="13">
        <f>SUMIFS('Faturamento SP3'!$J$2:$J$692,'Faturamento SP3'!$D$2:$D$692,'Infos Relatório'!$B$485,'Faturamento SP3'!$E$2:$E$692,'Infos Relatório'!$B511,'Faturamento SP3'!$Z$2:$Z$692,'Infos Relatório'!AY$1)</f>
        <v>0</v>
      </c>
      <c r="BB511" s="14">
        <f>SUMIFS('Faturamento SP3'!$O$2:$O$692,'Faturamento SP3'!$D$2:$D$692,'Infos Relatório'!$B$485,'Faturamento SP3'!$E$2:$E$692,'Infos Relatório'!$B511,'Faturamento SP3'!$Z$2:$Z$692,'Infos Relatório'!AY$1,'Faturamento SP3'!$T$2:$T$692,"Sim")+SUMIFS('Faturamento SP3'!$P$2:$P$692,'Faturamento SP3'!$D$2:$D$692,'Infos Relatório'!$B$485,'Faturamento SP3'!$E$2:$E$692,'Infos Relatório'!$B511,'Faturamento SP3'!$Z$2:$Z$692,'Infos Relatório'!AY$1,'Faturamento SP3'!$T$2:$T$692,"Sim")</f>
        <v>0</v>
      </c>
      <c r="BC511" s="27" t="e">
        <f t="shared" si="201"/>
        <v>#DIV/0!</v>
      </c>
      <c r="BD511" s="24">
        <f>SUMIFS('Faturamento SP3'!$H$2:$H$692,'Faturamento SP3'!$D$2:$D$692,'Infos Relatório'!$B$485,'Faturamento SP3'!$E$2:$E$692,'Infos Relatório'!$B511,'Faturamento SP3'!$Z$2:$Z$692,'Infos Relatório'!AY$1)</f>
        <v>0</v>
      </c>
      <c r="BE511" s="23">
        <f>COUNTIFS('Faturamento SP3'!$D$2:$D$692,'Infos Relatório'!$B$485,'Faturamento SP3'!$E$2:$E$692,'Infos Relatório'!$B511,'Faturamento SP3'!$Z$2:$Z$692,'Infos Relatório'!BE$1)</f>
        <v>0</v>
      </c>
      <c r="BF511" s="13">
        <f>SUMIFS('Faturamento SP3'!$G$2:$G$692,'Faturamento SP3'!$D$2:$D$692,'Infos Relatório'!$B$485,'Faturamento SP3'!$E$2:$E$692,'Infos Relatório'!$B511,'Faturamento SP3'!$Z$2:$Z$692,'Infos Relatório'!BE$1)</f>
        <v>0</v>
      </c>
      <c r="BG511" s="13">
        <f>SUMIFS('Faturamento SP3'!$J$2:$J$692,'Faturamento SP3'!$D$2:$D$692,'Infos Relatório'!$B$485,'Faturamento SP3'!$E$2:$E$692,'Infos Relatório'!$B511,'Faturamento SP3'!$Z$2:$Z$692,'Infos Relatório'!BE$1)</f>
        <v>0</v>
      </c>
      <c r="BH511" s="14">
        <f>SUMIFS('Faturamento SP3'!$O$2:$O$692,'Faturamento SP3'!$D$2:$D$692,'Infos Relatório'!$B$485,'Faturamento SP3'!$E$2:$E$692,'Infos Relatório'!$B511,'Faturamento SP3'!$Z$2:$Z$692,'Infos Relatório'!BE$1,'Faturamento SP3'!$T$2:$T$692,"Sim")+SUMIFS('Faturamento SP3'!$P$2:$P$692,'Faturamento SP3'!$D$2:$D$692,'Infos Relatório'!$B$485,'Faturamento SP3'!$E$2:$E$692,'Infos Relatório'!$B511,'Faturamento SP3'!$Z$2:$Z$692,'Infos Relatório'!BE$1,'Faturamento SP3'!$T$2:$T$692,"Sim")</f>
        <v>0</v>
      </c>
      <c r="BI511" s="27" t="e">
        <f t="shared" si="202"/>
        <v>#DIV/0!</v>
      </c>
      <c r="BJ511" s="24">
        <f>SUMIFS('Faturamento SP3'!$H$2:$H$692,'Faturamento SP3'!$D$2:$D$692,'Infos Relatório'!$B$485,'Faturamento SP3'!$E$2:$E$692,'Infos Relatório'!$B511,'Faturamento SP3'!$Z$2:$Z$692,'Infos Relatório'!BE$1)</f>
        <v>0</v>
      </c>
      <c r="BK511" s="23">
        <f>COUNTIFS('Faturamento SP3'!$D$2:$D$692,'Infos Relatório'!$B$485,'Faturamento SP3'!$E$2:$E$692,'Infos Relatório'!$B511,'Faturamento SP3'!$Z$2:$Z$692,'Infos Relatório'!BK$1)</f>
        <v>0</v>
      </c>
      <c r="BL511" s="13">
        <f>SUMIFS('Faturamento SP3'!$G$2:$G$692,'Faturamento SP3'!$D$2:$D$692,'Infos Relatório'!$B$485,'Faturamento SP3'!$E$2:$E$692,'Infos Relatório'!$B511,'Faturamento SP3'!$Z$2:$Z$692,'Infos Relatório'!BK$1)</f>
        <v>0</v>
      </c>
      <c r="BM511" s="13">
        <f>SUMIFS('Faturamento SP3'!$J$2:$J$692,'Faturamento SP3'!$D$2:$D$692,'Infos Relatório'!$B$485,'Faturamento SP3'!$E$2:$E$692,'Infos Relatório'!$B511,'Faturamento SP3'!$Z$2:$Z$692,'Infos Relatório'!BK$1)</f>
        <v>0</v>
      </c>
      <c r="BN511" s="14">
        <f>SUMIFS('Faturamento SP3'!$O$2:$O$692,'Faturamento SP3'!$D$2:$D$692,'Infos Relatório'!$B$485,'Faturamento SP3'!$E$2:$E$692,'Infos Relatório'!$B511,'Faturamento SP3'!$Z$2:$Z$692,'Infos Relatório'!BK$1,'Faturamento SP3'!$T$2:$T$692,"Sim")+SUMIFS('Faturamento SP3'!$P$2:$P$692,'Faturamento SP3'!$D$2:$D$692,'Infos Relatório'!$B$485,'Faturamento SP3'!$E$2:$E$692,'Infos Relatório'!$B511,'Faturamento SP3'!$Z$2:$Z$692,'Infos Relatório'!BK$1,'Faturamento SP3'!$T$2:$T$692,"Sim")</f>
        <v>0</v>
      </c>
      <c r="BO511" s="27" t="e">
        <f t="shared" si="203"/>
        <v>#DIV/0!</v>
      </c>
      <c r="BP511" s="24">
        <f>SUMIFS('Faturamento SP3'!$H$2:$H$692,'Faturamento SP3'!$D$2:$D$692,'Infos Relatório'!$B$485,'Faturamento SP3'!$E$2:$E$692,'Infos Relatório'!$B511,'Faturamento SP3'!$Z$2:$Z$692,'Infos Relatório'!BK$1)</f>
        <v>0</v>
      </c>
      <c r="BQ511" s="23">
        <f>COUNTIFS('Faturamento SP3'!$D$2:$D$692,'Infos Relatório'!$B$485,'Faturamento SP3'!$E$2:$E$692,'Infos Relatório'!$B511,'Faturamento SP3'!$Z$2:$Z$692,'Infos Relatório'!BQ$1)</f>
        <v>0</v>
      </c>
      <c r="BR511" s="13">
        <f>SUMIFS('Faturamento SP3'!$G$2:$G$692,'Faturamento SP3'!$D$2:$D$692,'Infos Relatório'!$B$485,'Faturamento SP3'!$E$2:$E$692,'Infos Relatório'!$B511,'Faturamento SP3'!$Z$2:$Z$692,'Infos Relatório'!BQ$1)</f>
        <v>0</v>
      </c>
      <c r="BS511" s="13">
        <f>SUMIFS('Faturamento SP3'!$J$2:$J$692,'Faturamento SP3'!$D$2:$D$692,'Infos Relatório'!$B$485,'Faturamento SP3'!$E$2:$E$692,'Infos Relatório'!$B511,'Faturamento SP3'!$Z$2:$Z$692,'Infos Relatório'!BQ$1)</f>
        <v>0</v>
      </c>
      <c r="BT511" s="14">
        <f>SUMIFS('Faturamento SP3'!$O$2:$O$692,'Faturamento SP3'!$D$2:$D$692,'Infos Relatório'!$B$485,'Faturamento SP3'!$E$2:$E$692,'Infos Relatório'!$B511,'Faturamento SP3'!$Z$2:$Z$692,'Infos Relatório'!BQ$1,'Faturamento SP3'!$T$2:$T$692,"Sim")+SUMIFS('Faturamento SP3'!$P$2:$P$692,'Faturamento SP3'!$D$2:$D$692,'Infos Relatório'!$B$485,'Faturamento SP3'!$E$2:$E$692,'Infos Relatório'!$B511,'Faturamento SP3'!$Z$2:$Z$692,'Infos Relatório'!BQ$1,'Faturamento SP3'!$T$2:$T$692,"Sim")</f>
        <v>0</v>
      </c>
      <c r="BU511" s="27" t="e">
        <f t="shared" si="204"/>
        <v>#DIV/0!</v>
      </c>
      <c r="BV511" s="24">
        <f>SUMIFS('Faturamento SP3'!$H$2:$H$692,'Faturamento SP3'!$D$2:$D$692,'Infos Relatório'!$B$485,'Faturamento SP3'!$E$2:$E$692,'Infos Relatório'!$B511,'Faturamento SP3'!$Z$2:$Z$692,'Infos Relatório'!BQ$1)</f>
        <v>0</v>
      </c>
    </row>
    <row r="512" spans="2:74">
      <c r="B512" s="17" t="s">
        <v>33</v>
      </c>
      <c r="C512" s="23">
        <f>COUNTIFS('Faturamento SP3'!$D$2:$D$692,'Infos Relatório'!$B$485,'Faturamento SP3'!$E$2:$E$692,'Infos Relatório'!$B512,'Faturamento SP3'!$Z$2:$Z$692,'Infos Relatório'!C$1)</f>
        <v>0</v>
      </c>
      <c r="D512" s="13">
        <f>SUMIFS('Faturamento SP3'!$G$2:$G$692,'Faturamento SP3'!$D$2:$D$692,'Infos Relatório'!$B$485,'Faturamento SP3'!$E$2:$E$692,'Infos Relatório'!$B512,'Faturamento SP3'!$Z$2:$Z$692,'Infos Relatório'!C$1)</f>
        <v>0</v>
      </c>
      <c r="E512" s="13">
        <f>SUMIFS('Faturamento SP3'!$J$2:$J$692,'Faturamento SP3'!$D$2:$D$692,'Infos Relatório'!$B$485,'Faturamento SP3'!$E$2:$E$692,'Infos Relatório'!$B512,'Faturamento SP3'!$Z$2:$Z$692,'Infos Relatório'!C$1)</f>
        <v>0</v>
      </c>
      <c r="F512" s="14">
        <f>SUMIFS('Faturamento SP3'!$O$2:$O$692,'Faturamento SP3'!$D$2:$D$692,'Infos Relatório'!$B$485,'Faturamento SP3'!$E$2:$E$692,'Infos Relatório'!$B512,'Faturamento SP3'!$Z$2:$Z$692,'Infos Relatório'!C$1,'Faturamento SP3'!$T$2:$T$692,"Sim")+SUMIFS('Faturamento SP3'!$P$2:$P$692,'Faturamento SP3'!$D$2:$D$692,'Infos Relatório'!$B$485,'Faturamento SP3'!$E$2:$E$692,'Infos Relatório'!$B512,'Faturamento SP3'!$Z$2:$Z$692,'Infos Relatório'!C$1,'Faturamento SP3'!$T$2:$T$692,"Sim")</f>
        <v>0</v>
      </c>
      <c r="G512" s="27" t="e">
        <f t="shared" si="193"/>
        <v>#DIV/0!</v>
      </c>
      <c r="H512" s="24">
        <f>SUMIFS('Faturamento SP3'!$H$2:$H$692,'Faturamento SP3'!$D$2:$D$692,'Infos Relatório'!$B$485,'Faturamento SP3'!$E$2:$E$692,'Infos Relatório'!$B512,'Faturamento SP3'!$Z$2:$Z$692,'Infos Relatório'!C$1)</f>
        <v>0</v>
      </c>
      <c r="I512" s="23">
        <f>COUNTIFS('Faturamento SP3'!$D$2:$D$692,'Infos Relatório'!$B$485,'Faturamento SP3'!$E$2:$E$692,'Infos Relatório'!$B512,'Faturamento SP3'!$Z$2:$Z$692,'Infos Relatório'!I$1)</f>
        <v>0</v>
      </c>
      <c r="J512" s="13">
        <f>SUMIFS('Faturamento SP3'!$G$2:$G$692,'Faturamento SP3'!$D$2:$D$692,'Infos Relatório'!$B$485,'Faturamento SP3'!$E$2:$E$692,'Infos Relatório'!$B512,'Faturamento SP3'!$Z$2:$Z$692,'Infos Relatório'!I$1)</f>
        <v>0</v>
      </c>
      <c r="K512" s="13">
        <f>SUMIFS('Faturamento SP3'!$J$2:$J$692,'Faturamento SP3'!$D$2:$D$692,'Infos Relatório'!$B$485,'Faturamento SP3'!$E$2:$E$692,'Infos Relatório'!$B512,'Faturamento SP3'!$Z$2:$Z$692,'Infos Relatório'!I$1)</f>
        <v>0</v>
      </c>
      <c r="L512" s="14">
        <f>SUMIFS('Faturamento SP3'!$O$2:$O$692,'Faturamento SP3'!$D$2:$D$692,'Infos Relatório'!$B$485,'Faturamento SP3'!$E$2:$E$692,'Infos Relatório'!$B512,'Faturamento SP3'!$Z$2:$Z$692,'Infos Relatório'!I$1,'Faturamento SP3'!$T$2:$T$692,"Sim")+SUMIFS('Faturamento SP3'!$P$2:$P$692,'Faturamento SP3'!$D$2:$D$692,'Infos Relatório'!$B$485,'Faturamento SP3'!$E$2:$E$692,'Infos Relatório'!$B512,'Faturamento SP3'!$Z$2:$Z$692,'Infos Relatório'!I$1,'Faturamento SP3'!$T$2:$T$692,"Sim")</f>
        <v>0</v>
      </c>
      <c r="M512" s="27" t="e">
        <f t="shared" si="194"/>
        <v>#DIV/0!</v>
      </c>
      <c r="N512" s="24">
        <f>SUMIFS('Faturamento SP3'!$H$2:$H$692,'Faturamento SP3'!$D$2:$D$692,'Infos Relatório'!$B$485,'Faturamento SP3'!$E$2:$E$692,'Infos Relatório'!$B512,'Faturamento SP3'!$Z$2:$Z$692,'Infos Relatório'!I$1)</f>
        <v>0</v>
      </c>
      <c r="O512" s="23">
        <f>COUNTIFS('Faturamento SP3'!$D$2:$D$692,'Infos Relatório'!$B$485,'Faturamento SP3'!$E$2:$E$692,'Infos Relatório'!$B512,'Faturamento SP3'!$Z$2:$Z$692,'Infos Relatório'!O$1)</f>
        <v>0</v>
      </c>
      <c r="P512" s="13">
        <f>SUMIFS('Faturamento SP3'!$G$2:$G$692,'Faturamento SP3'!$D$2:$D$692,'Infos Relatório'!$B$485,'Faturamento SP3'!$E$2:$E$692,'Infos Relatório'!$B512,'Faturamento SP3'!$Z$2:$Z$692,'Infos Relatório'!O$1)</f>
        <v>0</v>
      </c>
      <c r="Q512" s="13">
        <f>SUMIFS('Faturamento SP3'!$J$2:$J$692,'Faturamento SP3'!$D$2:$D$692,'Infos Relatório'!$B$485,'Faturamento SP3'!$E$2:$E$692,'Infos Relatório'!$B512,'Faturamento SP3'!$Z$2:$Z$692,'Infos Relatório'!O$1)</f>
        <v>0</v>
      </c>
      <c r="R512" s="14">
        <f>SUMIFS('Faturamento SP3'!$O$2:$O$692,'Faturamento SP3'!$D$2:$D$692,'Infos Relatório'!$B$485,'Faturamento SP3'!$E$2:$E$692,'Infos Relatório'!$B512,'Faturamento SP3'!$Z$2:$Z$692,'Infos Relatório'!O$1,'Faturamento SP3'!$T$2:$T$692,"Sim")+SUMIFS('Faturamento SP3'!$P$2:$P$692,'Faturamento SP3'!$D$2:$D$692,'Infos Relatório'!$B$485,'Faturamento SP3'!$E$2:$E$692,'Infos Relatório'!$B512,'Faturamento SP3'!$Z$2:$Z$692,'Infos Relatório'!O$1,'Faturamento SP3'!$T$2:$T$692,"Sim")</f>
        <v>0</v>
      </c>
      <c r="S512" s="27" t="e">
        <f t="shared" si="195"/>
        <v>#DIV/0!</v>
      </c>
      <c r="T512" s="24">
        <f>SUMIFS('Faturamento SP3'!$H$2:$H$692,'Faturamento SP3'!$D$2:$D$692,'Infos Relatório'!$B$485,'Faturamento SP3'!$E$2:$E$692,'Infos Relatório'!$B512,'Faturamento SP3'!$Z$2:$Z$692,'Infos Relatório'!O$1)</f>
        <v>0</v>
      </c>
      <c r="U512" s="23">
        <f>COUNTIFS('Faturamento SP3'!$D$2:$D$692,'Infos Relatório'!$B$485,'Faturamento SP3'!$E$2:$E$692,'Infos Relatório'!$B512,'Faturamento SP3'!$Z$2:$Z$692,'Infos Relatório'!U$1)</f>
        <v>0</v>
      </c>
      <c r="V512" s="13">
        <f>SUMIFS('Faturamento SP3'!$G$2:$G$692,'Faturamento SP3'!$D$2:$D$692,'Infos Relatório'!$B$485,'Faturamento SP3'!$E$2:$E$692,'Infos Relatório'!$B512,'Faturamento SP3'!$Z$2:$Z$692,'Infos Relatório'!U$1)</f>
        <v>0</v>
      </c>
      <c r="W512" s="13">
        <f>SUMIFS('Faturamento SP3'!$J$2:$J$692,'Faturamento SP3'!$D$2:$D$692,'Infos Relatório'!$B$485,'Faturamento SP3'!$E$2:$E$692,'Infos Relatório'!$B512,'Faturamento SP3'!$Z$2:$Z$692,'Infos Relatório'!U$1)</f>
        <v>0</v>
      </c>
      <c r="X512" s="14">
        <f>SUMIFS('Faturamento SP3'!$O$2:$O$692,'Faturamento SP3'!$D$2:$D$692,'Infos Relatório'!$B$485,'Faturamento SP3'!$E$2:$E$692,'Infos Relatório'!$B512,'Faturamento SP3'!$Z$2:$Z$692,'Infos Relatório'!U$1,'Faturamento SP3'!$T$2:$T$692,"Sim")+SUMIFS('Faturamento SP3'!$P$2:$P$692,'Faturamento SP3'!$D$2:$D$692,'Infos Relatório'!$B$485,'Faturamento SP3'!$E$2:$E$692,'Infos Relatório'!$B512,'Faturamento SP3'!$Z$2:$Z$692,'Infos Relatório'!U$1,'Faturamento SP3'!$T$2:$T$692,"Sim")</f>
        <v>0</v>
      </c>
      <c r="Y512" s="27" t="e">
        <f t="shared" si="196"/>
        <v>#DIV/0!</v>
      </c>
      <c r="Z512" s="24">
        <f>SUMIFS('Faturamento SP3'!$H$2:$H$692,'Faturamento SP3'!$D$2:$D$692,'Infos Relatório'!$B$485,'Faturamento SP3'!$E$2:$E$692,'Infos Relatório'!$B512,'Faturamento SP3'!$Z$2:$Z$692,'Infos Relatório'!U$1)</f>
        <v>0</v>
      </c>
      <c r="AA512" s="23">
        <f>COUNTIFS('Faturamento SP3'!$D$2:$D$692,'Infos Relatório'!$B$485,'Faturamento SP3'!$E$2:$E$692,'Infos Relatório'!$B512,'Faturamento SP3'!$Z$2:$Z$692,'Infos Relatório'!AA$1)</f>
        <v>0</v>
      </c>
      <c r="AB512" s="13">
        <f>SUMIFS('Faturamento SP3'!$G$2:$G$692,'Faturamento SP3'!$D$2:$D$692,'Infos Relatório'!$B$485,'Faturamento SP3'!$E$2:$E$692,'Infos Relatório'!$B512,'Faturamento SP3'!$Z$2:$Z$692,'Infos Relatório'!AA$1)</f>
        <v>0</v>
      </c>
      <c r="AC512" s="13">
        <f>SUMIFS('Faturamento SP3'!$J$2:$J$692,'Faturamento SP3'!$D$2:$D$692,'Infos Relatório'!$B$485,'Faturamento SP3'!$E$2:$E$692,'Infos Relatório'!$B512,'Faturamento SP3'!$Z$2:$Z$692,'Infos Relatório'!AA$1)</f>
        <v>0</v>
      </c>
      <c r="AD512" s="14">
        <f>SUMIFS('Faturamento SP3'!$O$2:$O$692,'Faturamento SP3'!$D$2:$D$692,'Infos Relatório'!$B$485,'Faturamento SP3'!$E$2:$E$692,'Infos Relatório'!$B512,'Faturamento SP3'!$Z$2:$Z$692,'Infos Relatório'!AA$1,'Faturamento SP3'!$T$2:$T$692,"Sim")+SUMIFS('Faturamento SP3'!$P$2:$P$692,'Faturamento SP3'!$D$2:$D$692,'Infos Relatório'!$B$485,'Faturamento SP3'!$E$2:$E$692,'Infos Relatório'!$B512,'Faturamento SP3'!$Z$2:$Z$692,'Infos Relatório'!AA$1,'Faturamento SP3'!$T$2:$T$692,"Sim")</f>
        <v>0</v>
      </c>
      <c r="AE512" s="27" t="e">
        <f t="shared" si="197"/>
        <v>#DIV/0!</v>
      </c>
      <c r="AF512" s="24">
        <f>SUMIFS('Faturamento SP3'!$H$2:$H$692,'Faturamento SP3'!$D$2:$D$692,'Infos Relatório'!$B$485,'Faturamento SP3'!$E$2:$E$692,'Infos Relatório'!$B512,'Faturamento SP3'!$Z$2:$Z$692,'Infos Relatório'!AA$1)</f>
        <v>0</v>
      </c>
      <c r="AG512" s="23">
        <f>COUNTIFS('Faturamento SP3'!$D$2:$D$692,'Infos Relatório'!$B$485,'Faturamento SP3'!$E$2:$E$692,'Infos Relatório'!$B512,'Faturamento SP3'!$Z$2:$Z$692,'Infos Relatório'!AG$1)</f>
        <v>0</v>
      </c>
      <c r="AH512" s="13">
        <f>SUMIFS('Faturamento SP3'!$G$2:$G$692,'Faturamento SP3'!$D$2:$D$692,'Infos Relatório'!$B$485,'Faturamento SP3'!$E$2:$E$692,'Infos Relatório'!$B512,'Faturamento SP3'!$Z$2:$Z$692,'Infos Relatório'!AG$1)</f>
        <v>0</v>
      </c>
      <c r="AI512" s="13">
        <f>SUMIFS('Faturamento SP3'!$J$2:$J$692,'Faturamento SP3'!$D$2:$D$692,'Infos Relatório'!$B$485,'Faturamento SP3'!$E$2:$E$692,'Infos Relatório'!$B512,'Faturamento SP3'!$Z$2:$Z$692,'Infos Relatório'!AG$1)</f>
        <v>0</v>
      </c>
      <c r="AJ512" s="14">
        <f>SUMIFS('Faturamento SP3'!$O$2:$O$692,'Faturamento SP3'!$D$2:$D$692,'Infos Relatório'!$B$485,'Faturamento SP3'!$E$2:$E$692,'Infos Relatório'!$B512,'Faturamento SP3'!$Z$2:$Z$692,'Infos Relatório'!AG$1,'Faturamento SP3'!$T$2:$T$692,"Sim")+SUMIFS('Faturamento SP3'!$P$2:$P$692,'Faturamento SP3'!$D$2:$D$692,'Infos Relatório'!$B$485,'Faturamento SP3'!$E$2:$E$692,'Infos Relatório'!$B512,'Faturamento SP3'!$Z$2:$Z$692,'Infos Relatório'!AG$1,'Faturamento SP3'!$T$2:$T$692,"Sim")</f>
        <v>0</v>
      </c>
      <c r="AK512" s="27" t="e">
        <f t="shared" si="198"/>
        <v>#DIV/0!</v>
      </c>
      <c r="AL512" s="24">
        <f>SUMIFS('Faturamento SP3'!$H$2:$H$692,'Faturamento SP3'!$D$2:$D$692,'Infos Relatório'!$B$485,'Faturamento SP3'!$E$2:$E$692,'Infos Relatório'!$B512,'Faturamento SP3'!$Z$2:$Z$692,'Infos Relatório'!AG$1)</f>
        <v>0</v>
      </c>
      <c r="AM512" s="23">
        <f>COUNTIFS('Faturamento SP3'!$D$2:$D$692,'Infos Relatório'!$B$485,'Faturamento SP3'!$E$2:$E$692,'Infos Relatório'!$B512,'Faturamento SP3'!$Z$2:$Z$692,'Infos Relatório'!AM$1)</f>
        <v>0</v>
      </c>
      <c r="AN512" s="13">
        <f>SUMIFS('Faturamento SP3'!$G$2:$G$692,'Faturamento SP3'!$D$2:$D$692,'Infos Relatório'!$B$485,'Faturamento SP3'!$E$2:$E$692,'Infos Relatório'!$B512,'Faturamento SP3'!$Z$2:$Z$692,'Infos Relatório'!AM$1)</f>
        <v>0</v>
      </c>
      <c r="AO512" s="13">
        <f>SUMIFS('Faturamento SP3'!$J$2:$J$692,'Faturamento SP3'!$D$2:$D$692,'Infos Relatório'!$B$485,'Faturamento SP3'!$E$2:$E$692,'Infos Relatório'!$B512,'Faturamento SP3'!$Z$2:$Z$692,'Infos Relatório'!AM$1)</f>
        <v>0</v>
      </c>
      <c r="AP512" s="14">
        <f>SUMIFS('Faturamento SP3'!$O$2:$O$692,'Faturamento SP3'!$D$2:$D$692,'Infos Relatório'!$B$485,'Faturamento SP3'!$E$2:$E$692,'Infos Relatório'!$B512,'Faturamento SP3'!$Z$2:$Z$692,'Infos Relatório'!AM$1,'Faturamento SP3'!$T$2:$T$692,"Sim")+SUMIFS('Faturamento SP3'!$P$2:$P$692,'Faturamento SP3'!$D$2:$D$692,'Infos Relatório'!$B$485,'Faturamento SP3'!$E$2:$E$692,'Infos Relatório'!$B512,'Faturamento SP3'!$Z$2:$Z$692,'Infos Relatório'!AM$1,'Faturamento SP3'!$T$2:$T$692,"Sim")</f>
        <v>0</v>
      </c>
      <c r="AQ512" s="27" t="e">
        <f t="shared" si="199"/>
        <v>#DIV/0!</v>
      </c>
      <c r="AR512" s="24">
        <f>SUMIFS('Faturamento SP3'!$H$2:$H$692,'Faturamento SP3'!$D$2:$D$692,'Infos Relatório'!$B$485,'Faturamento SP3'!$E$2:$E$692,'Infos Relatório'!$B512,'Faturamento SP3'!$Z$2:$Z$692,'Infos Relatório'!AM$1)</f>
        <v>0</v>
      </c>
      <c r="AS512" s="23">
        <f>COUNTIFS('Faturamento SP3'!$D$2:$D$692,'Infos Relatório'!$B$485,'Faturamento SP3'!$E$2:$E$692,'Infos Relatório'!$B512,'Faturamento SP3'!$Z$2:$Z$692,'Infos Relatório'!AS$1)</f>
        <v>0</v>
      </c>
      <c r="AT512" s="13">
        <f>SUMIFS('Faturamento SP3'!$G$2:$G$692,'Faturamento SP3'!$D$2:$D$692,'Infos Relatório'!$B$485,'Faturamento SP3'!$E$2:$E$692,'Infos Relatório'!$B512,'Faturamento SP3'!$Z$2:$Z$692,'Infos Relatório'!AS$1)</f>
        <v>0</v>
      </c>
      <c r="AU512" s="13">
        <f>SUMIFS('Faturamento SP3'!$J$2:$J$692,'Faturamento SP3'!$D$2:$D$692,'Infos Relatório'!$B$485,'Faturamento SP3'!$E$2:$E$692,'Infos Relatório'!$B512,'Faturamento SP3'!$Z$2:$Z$692,'Infos Relatório'!AS$1)</f>
        <v>0</v>
      </c>
      <c r="AV512" s="14">
        <f>SUMIFS('Faturamento SP3'!$O$2:$O$692,'Faturamento SP3'!$D$2:$D$692,'Infos Relatório'!$B$485,'Faturamento SP3'!$E$2:$E$692,'Infos Relatório'!$B512,'Faturamento SP3'!$Z$2:$Z$692,'Infos Relatório'!AS$1,'Faturamento SP3'!$T$2:$T$692,"Sim")+SUMIFS('Faturamento SP3'!$P$2:$P$692,'Faturamento SP3'!$D$2:$D$692,'Infos Relatório'!$B$485,'Faturamento SP3'!$E$2:$E$692,'Infos Relatório'!$B512,'Faturamento SP3'!$Z$2:$Z$692,'Infos Relatório'!AS$1,'Faturamento SP3'!$T$2:$T$692,"Sim")</f>
        <v>0</v>
      </c>
      <c r="AW512" s="27" t="e">
        <f t="shared" si="200"/>
        <v>#DIV/0!</v>
      </c>
      <c r="AX512" s="24">
        <f>SUMIFS('Faturamento SP3'!$H$2:$H$692,'Faturamento SP3'!$D$2:$D$692,'Infos Relatório'!$B$485,'Faturamento SP3'!$E$2:$E$692,'Infos Relatório'!$B512,'Faturamento SP3'!$Z$2:$Z$692,'Infos Relatório'!AS$1)</f>
        <v>0</v>
      </c>
      <c r="AY512" s="23">
        <f>COUNTIFS('Faturamento SP3'!$D$2:$D$692,'Infos Relatório'!$B$485,'Faturamento SP3'!$E$2:$E$692,'Infos Relatório'!$B512,'Faturamento SP3'!$Z$2:$Z$692,'Infos Relatório'!AY$1)</f>
        <v>0</v>
      </c>
      <c r="AZ512" s="13">
        <f>SUMIFS('Faturamento SP3'!$G$2:$G$692,'Faturamento SP3'!$D$2:$D$692,'Infos Relatório'!$B$485,'Faturamento SP3'!$E$2:$E$692,'Infos Relatório'!$B512,'Faturamento SP3'!$Z$2:$Z$692,'Infos Relatório'!AY$1)</f>
        <v>0</v>
      </c>
      <c r="BA512" s="13">
        <f>SUMIFS('Faturamento SP3'!$J$2:$J$692,'Faturamento SP3'!$D$2:$D$692,'Infos Relatório'!$B$485,'Faturamento SP3'!$E$2:$E$692,'Infos Relatório'!$B512,'Faturamento SP3'!$Z$2:$Z$692,'Infos Relatório'!AY$1)</f>
        <v>0</v>
      </c>
      <c r="BB512" s="14">
        <f>SUMIFS('Faturamento SP3'!$O$2:$O$692,'Faturamento SP3'!$D$2:$D$692,'Infos Relatório'!$B$485,'Faturamento SP3'!$E$2:$E$692,'Infos Relatório'!$B512,'Faturamento SP3'!$Z$2:$Z$692,'Infos Relatório'!AY$1,'Faturamento SP3'!$T$2:$T$692,"Sim")+SUMIFS('Faturamento SP3'!$P$2:$P$692,'Faturamento SP3'!$D$2:$D$692,'Infos Relatório'!$B$485,'Faturamento SP3'!$E$2:$E$692,'Infos Relatório'!$B512,'Faturamento SP3'!$Z$2:$Z$692,'Infos Relatório'!AY$1,'Faturamento SP3'!$T$2:$T$692,"Sim")</f>
        <v>0</v>
      </c>
      <c r="BC512" s="27" t="e">
        <f t="shared" si="201"/>
        <v>#DIV/0!</v>
      </c>
      <c r="BD512" s="24">
        <f>SUMIFS('Faturamento SP3'!$H$2:$H$692,'Faturamento SP3'!$D$2:$D$692,'Infos Relatório'!$B$485,'Faturamento SP3'!$E$2:$E$692,'Infos Relatório'!$B512,'Faturamento SP3'!$Z$2:$Z$692,'Infos Relatório'!AY$1)</f>
        <v>0</v>
      </c>
      <c r="BE512" s="23">
        <f>COUNTIFS('Faturamento SP3'!$D$2:$D$692,'Infos Relatório'!$B$485,'Faturamento SP3'!$E$2:$E$692,'Infos Relatório'!$B512,'Faturamento SP3'!$Z$2:$Z$692,'Infos Relatório'!BE$1)</f>
        <v>0</v>
      </c>
      <c r="BF512" s="13">
        <f>SUMIFS('Faturamento SP3'!$G$2:$G$692,'Faturamento SP3'!$D$2:$D$692,'Infos Relatório'!$B$485,'Faturamento SP3'!$E$2:$E$692,'Infos Relatório'!$B512,'Faturamento SP3'!$Z$2:$Z$692,'Infos Relatório'!BE$1)</f>
        <v>0</v>
      </c>
      <c r="BG512" s="13">
        <f>SUMIFS('Faturamento SP3'!$J$2:$J$692,'Faturamento SP3'!$D$2:$D$692,'Infos Relatório'!$B$485,'Faturamento SP3'!$E$2:$E$692,'Infos Relatório'!$B512,'Faturamento SP3'!$Z$2:$Z$692,'Infos Relatório'!BE$1)</f>
        <v>0</v>
      </c>
      <c r="BH512" s="14">
        <f>SUMIFS('Faturamento SP3'!$O$2:$O$692,'Faturamento SP3'!$D$2:$D$692,'Infos Relatório'!$B$485,'Faturamento SP3'!$E$2:$E$692,'Infos Relatório'!$B512,'Faturamento SP3'!$Z$2:$Z$692,'Infos Relatório'!BE$1,'Faturamento SP3'!$T$2:$T$692,"Sim")+SUMIFS('Faturamento SP3'!$P$2:$P$692,'Faturamento SP3'!$D$2:$D$692,'Infos Relatório'!$B$485,'Faturamento SP3'!$E$2:$E$692,'Infos Relatório'!$B512,'Faturamento SP3'!$Z$2:$Z$692,'Infos Relatório'!BE$1,'Faturamento SP3'!$T$2:$T$692,"Sim")</f>
        <v>0</v>
      </c>
      <c r="BI512" s="27" t="e">
        <f t="shared" si="202"/>
        <v>#DIV/0!</v>
      </c>
      <c r="BJ512" s="24">
        <f>SUMIFS('Faturamento SP3'!$H$2:$H$692,'Faturamento SP3'!$D$2:$D$692,'Infos Relatório'!$B$485,'Faturamento SP3'!$E$2:$E$692,'Infos Relatório'!$B512,'Faturamento SP3'!$Z$2:$Z$692,'Infos Relatório'!BE$1)</f>
        <v>0</v>
      </c>
      <c r="BK512" s="23">
        <f>COUNTIFS('Faturamento SP3'!$D$2:$D$692,'Infos Relatório'!$B$485,'Faturamento SP3'!$E$2:$E$692,'Infos Relatório'!$B512,'Faturamento SP3'!$Z$2:$Z$692,'Infos Relatório'!BK$1)</f>
        <v>0</v>
      </c>
      <c r="BL512" s="13">
        <f>SUMIFS('Faturamento SP3'!$G$2:$G$692,'Faturamento SP3'!$D$2:$D$692,'Infos Relatório'!$B$485,'Faturamento SP3'!$E$2:$E$692,'Infos Relatório'!$B512,'Faturamento SP3'!$Z$2:$Z$692,'Infos Relatório'!BK$1)</f>
        <v>0</v>
      </c>
      <c r="BM512" s="13">
        <f>SUMIFS('Faturamento SP3'!$J$2:$J$692,'Faturamento SP3'!$D$2:$D$692,'Infos Relatório'!$B$485,'Faturamento SP3'!$E$2:$E$692,'Infos Relatório'!$B512,'Faturamento SP3'!$Z$2:$Z$692,'Infos Relatório'!BK$1)</f>
        <v>0</v>
      </c>
      <c r="BN512" s="14">
        <f>SUMIFS('Faturamento SP3'!$O$2:$O$692,'Faturamento SP3'!$D$2:$D$692,'Infos Relatório'!$B$485,'Faturamento SP3'!$E$2:$E$692,'Infos Relatório'!$B512,'Faturamento SP3'!$Z$2:$Z$692,'Infos Relatório'!BK$1,'Faturamento SP3'!$T$2:$T$692,"Sim")+SUMIFS('Faturamento SP3'!$P$2:$P$692,'Faturamento SP3'!$D$2:$D$692,'Infos Relatório'!$B$485,'Faturamento SP3'!$E$2:$E$692,'Infos Relatório'!$B512,'Faturamento SP3'!$Z$2:$Z$692,'Infos Relatório'!BK$1,'Faturamento SP3'!$T$2:$T$692,"Sim")</f>
        <v>0</v>
      </c>
      <c r="BO512" s="27" t="e">
        <f t="shared" si="203"/>
        <v>#DIV/0!</v>
      </c>
      <c r="BP512" s="24">
        <f>SUMIFS('Faturamento SP3'!$H$2:$H$692,'Faturamento SP3'!$D$2:$D$692,'Infos Relatório'!$B$485,'Faturamento SP3'!$E$2:$E$692,'Infos Relatório'!$B512,'Faturamento SP3'!$Z$2:$Z$692,'Infos Relatório'!BK$1)</f>
        <v>0</v>
      </c>
      <c r="BQ512" s="23">
        <f>COUNTIFS('Faturamento SP3'!$D$2:$D$692,'Infos Relatório'!$B$485,'Faturamento SP3'!$E$2:$E$692,'Infos Relatório'!$B512,'Faturamento SP3'!$Z$2:$Z$692,'Infos Relatório'!BQ$1)</f>
        <v>0</v>
      </c>
      <c r="BR512" s="13">
        <f>SUMIFS('Faturamento SP3'!$G$2:$G$692,'Faturamento SP3'!$D$2:$D$692,'Infos Relatório'!$B$485,'Faturamento SP3'!$E$2:$E$692,'Infos Relatório'!$B512,'Faturamento SP3'!$Z$2:$Z$692,'Infos Relatório'!BQ$1)</f>
        <v>0</v>
      </c>
      <c r="BS512" s="13">
        <f>SUMIFS('Faturamento SP3'!$J$2:$J$692,'Faturamento SP3'!$D$2:$D$692,'Infos Relatório'!$B$485,'Faturamento SP3'!$E$2:$E$692,'Infos Relatório'!$B512,'Faturamento SP3'!$Z$2:$Z$692,'Infos Relatório'!BQ$1)</f>
        <v>0</v>
      </c>
      <c r="BT512" s="14">
        <f>SUMIFS('Faturamento SP3'!$O$2:$O$692,'Faturamento SP3'!$D$2:$D$692,'Infos Relatório'!$B$485,'Faturamento SP3'!$E$2:$E$692,'Infos Relatório'!$B512,'Faturamento SP3'!$Z$2:$Z$692,'Infos Relatório'!BQ$1,'Faturamento SP3'!$T$2:$T$692,"Sim")+SUMIFS('Faturamento SP3'!$P$2:$P$692,'Faturamento SP3'!$D$2:$D$692,'Infos Relatório'!$B$485,'Faturamento SP3'!$E$2:$E$692,'Infos Relatório'!$B512,'Faturamento SP3'!$Z$2:$Z$692,'Infos Relatório'!BQ$1,'Faturamento SP3'!$T$2:$T$692,"Sim")</f>
        <v>0</v>
      </c>
      <c r="BU512" s="27" t="e">
        <f t="shared" si="204"/>
        <v>#DIV/0!</v>
      </c>
      <c r="BV512" s="24">
        <f>SUMIFS('Faturamento SP3'!$H$2:$H$692,'Faturamento SP3'!$D$2:$D$692,'Infos Relatório'!$B$485,'Faturamento SP3'!$E$2:$E$692,'Infos Relatório'!$B512,'Faturamento SP3'!$Z$2:$Z$692,'Infos Relatório'!BQ$1)</f>
        <v>0</v>
      </c>
    </row>
    <row r="513" spans="2:74">
      <c r="B513" s="17" t="s">
        <v>34</v>
      </c>
      <c r="C513" s="23">
        <f>COUNTIFS('Faturamento SP3'!$D$2:$D$692,'Infos Relatório'!$B$485,'Faturamento SP3'!$E$2:$E$692,'Infos Relatório'!$B513,'Faturamento SP3'!$Z$2:$Z$692,'Infos Relatório'!C$1)</f>
        <v>0</v>
      </c>
      <c r="D513" s="13">
        <f>SUMIFS('Faturamento SP3'!$G$2:$G$692,'Faturamento SP3'!$D$2:$D$692,'Infos Relatório'!$B$485,'Faturamento SP3'!$E$2:$E$692,'Infos Relatório'!$B513,'Faturamento SP3'!$Z$2:$Z$692,'Infos Relatório'!C$1)</f>
        <v>0</v>
      </c>
      <c r="E513" s="13">
        <f>SUMIFS('Faturamento SP3'!$J$2:$J$692,'Faturamento SP3'!$D$2:$D$692,'Infos Relatório'!$B$485,'Faturamento SP3'!$E$2:$E$692,'Infos Relatório'!$B513,'Faturamento SP3'!$Z$2:$Z$692,'Infos Relatório'!C$1)</f>
        <v>0</v>
      </c>
      <c r="F513" s="14">
        <f>SUMIFS('Faturamento SP3'!$O$2:$O$692,'Faturamento SP3'!$D$2:$D$692,'Infos Relatório'!$B$485,'Faturamento SP3'!$E$2:$E$692,'Infos Relatório'!$B513,'Faturamento SP3'!$Z$2:$Z$692,'Infos Relatório'!C$1,'Faturamento SP3'!$T$2:$T$692,"Sim")+SUMIFS('Faturamento SP3'!$P$2:$P$692,'Faturamento SP3'!$D$2:$D$692,'Infos Relatório'!$B$485,'Faturamento SP3'!$E$2:$E$692,'Infos Relatório'!$B513,'Faturamento SP3'!$Z$2:$Z$692,'Infos Relatório'!C$1,'Faturamento SP3'!$T$2:$T$692,"Sim")</f>
        <v>0</v>
      </c>
      <c r="G513" s="27" t="e">
        <f t="shared" si="193"/>
        <v>#DIV/0!</v>
      </c>
      <c r="H513" s="24">
        <f>SUMIFS('Faturamento SP3'!$H$2:$H$692,'Faturamento SP3'!$D$2:$D$692,'Infos Relatório'!$B$485,'Faturamento SP3'!$E$2:$E$692,'Infos Relatório'!$B513,'Faturamento SP3'!$Z$2:$Z$692,'Infos Relatório'!C$1)</f>
        <v>0</v>
      </c>
      <c r="I513" s="23">
        <f>COUNTIFS('Faturamento SP3'!$D$2:$D$692,'Infos Relatório'!$B$485,'Faturamento SP3'!$E$2:$E$692,'Infos Relatório'!$B513,'Faturamento SP3'!$Z$2:$Z$692,'Infos Relatório'!I$1)</f>
        <v>0</v>
      </c>
      <c r="J513" s="13">
        <f>SUMIFS('Faturamento SP3'!$G$2:$G$692,'Faturamento SP3'!$D$2:$D$692,'Infos Relatório'!$B$485,'Faturamento SP3'!$E$2:$E$692,'Infos Relatório'!$B513,'Faturamento SP3'!$Z$2:$Z$692,'Infos Relatório'!I$1)</f>
        <v>0</v>
      </c>
      <c r="K513" s="13">
        <f>SUMIFS('Faturamento SP3'!$J$2:$J$692,'Faturamento SP3'!$D$2:$D$692,'Infos Relatório'!$B$485,'Faturamento SP3'!$E$2:$E$692,'Infos Relatório'!$B513,'Faturamento SP3'!$Z$2:$Z$692,'Infos Relatório'!I$1)</f>
        <v>0</v>
      </c>
      <c r="L513" s="14">
        <f>SUMIFS('Faturamento SP3'!$O$2:$O$692,'Faturamento SP3'!$D$2:$D$692,'Infos Relatório'!$B$485,'Faturamento SP3'!$E$2:$E$692,'Infos Relatório'!$B513,'Faturamento SP3'!$Z$2:$Z$692,'Infos Relatório'!I$1,'Faturamento SP3'!$T$2:$T$692,"Sim")+SUMIFS('Faturamento SP3'!$P$2:$P$692,'Faturamento SP3'!$D$2:$D$692,'Infos Relatório'!$B$485,'Faturamento SP3'!$E$2:$E$692,'Infos Relatório'!$B513,'Faturamento SP3'!$Z$2:$Z$692,'Infos Relatório'!I$1,'Faturamento SP3'!$T$2:$T$692,"Sim")</f>
        <v>0</v>
      </c>
      <c r="M513" s="27" t="e">
        <f t="shared" si="194"/>
        <v>#DIV/0!</v>
      </c>
      <c r="N513" s="24">
        <f>SUMIFS('Faturamento SP3'!$H$2:$H$692,'Faturamento SP3'!$D$2:$D$692,'Infos Relatório'!$B$485,'Faturamento SP3'!$E$2:$E$692,'Infos Relatório'!$B513,'Faturamento SP3'!$Z$2:$Z$692,'Infos Relatório'!I$1)</f>
        <v>0</v>
      </c>
      <c r="O513" s="23">
        <f>COUNTIFS('Faturamento SP3'!$D$2:$D$692,'Infos Relatório'!$B$485,'Faturamento SP3'!$E$2:$E$692,'Infos Relatório'!$B513,'Faturamento SP3'!$Z$2:$Z$692,'Infos Relatório'!O$1)</f>
        <v>0</v>
      </c>
      <c r="P513" s="13">
        <f>SUMIFS('Faturamento SP3'!$G$2:$G$692,'Faturamento SP3'!$D$2:$D$692,'Infos Relatório'!$B$485,'Faturamento SP3'!$E$2:$E$692,'Infos Relatório'!$B513,'Faturamento SP3'!$Z$2:$Z$692,'Infos Relatório'!O$1)</f>
        <v>0</v>
      </c>
      <c r="Q513" s="13">
        <f>SUMIFS('Faturamento SP3'!$J$2:$J$692,'Faturamento SP3'!$D$2:$D$692,'Infos Relatório'!$B$485,'Faturamento SP3'!$E$2:$E$692,'Infos Relatório'!$B513,'Faturamento SP3'!$Z$2:$Z$692,'Infos Relatório'!O$1)</f>
        <v>0</v>
      </c>
      <c r="R513" s="14">
        <f>SUMIFS('Faturamento SP3'!$O$2:$O$692,'Faturamento SP3'!$D$2:$D$692,'Infos Relatório'!$B$485,'Faturamento SP3'!$E$2:$E$692,'Infos Relatório'!$B513,'Faturamento SP3'!$Z$2:$Z$692,'Infos Relatório'!O$1,'Faturamento SP3'!$T$2:$T$692,"Sim")+SUMIFS('Faturamento SP3'!$P$2:$P$692,'Faturamento SP3'!$D$2:$D$692,'Infos Relatório'!$B$485,'Faturamento SP3'!$E$2:$E$692,'Infos Relatório'!$B513,'Faturamento SP3'!$Z$2:$Z$692,'Infos Relatório'!O$1,'Faturamento SP3'!$T$2:$T$692,"Sim")</f>
        <v>0</v>
      </c>
      <c r="S513" s="27" t="e">
        <f t="shared" si="195"/>
        <v>#DIV/0!</v>
      </c>
      <c r="T513" s="24">
        <f>SUMIFS('Faturamento SP3'!$H$2:$H$692,'Faturamento SP3'!$D$2:$D$692,'Infos Relatório'!$B$485,'Faturamento SP3'!$E$2:$E$692,'Infos Relatório'!$B513,'Faturamento SP3'!$Z$2:$Z$692,'Infos Relatório'!O$1)</f>
        <v>0</v>
      </c>
      <c r="U513" s="23">
        <f>COUNTIFS('Faturamento SP3'!$D$2:$D$692,'Infos Relatório'!$B$485,'Faturamento SP3'!$E$2:$E$692,'Infos Relatório'!$B513,'Faturamento SP3'!$Z$2:$Z$692,'Infos Relatório'!U$1)</f>
        <v>0</v>
      </c>
      <c r="V513" s="13">
        <f>SUMIFS('Faturamento SP3'!$G$2:$G$692,'Faturamento SP3'!$D$2:$D$692,'Infos Relatório'!$B$485,'Faturamento SP3'!$E$2:$E$692,'Infos Relatório'!$B513,'Faturamento SP3'!$Z$2:$Z$692,'Infos Relatório'!U$1)</f>
        <v>0</v>
      </c>
      <c r="W513" s="13">
        <f>SUMIFS('Faturamento SP3'!$J$2:$J$692,'Faturamento SP3'!$D$2:$D$692,'Infos Relatório'!$B$485,'Faturamento SP3'!$E$2:$E$692,'Infos Relatório'!$B513,'Faturamento SP3'!$Z$2:$Z$692,'Infos Relatório'!U$1)</f>
        <v>0</v>
      </c>
      <c r="X513" s="14">
        <f>SUMIFS('Faturamento SP3'!$O$2:$O$692,'Faturamento SP3'!$D$2:$D$692,'Infos Relatório'!$B$485,'Faturamento SP3'!$E$2:$E$692,'Infos Relatório'!$B513,'Faturamento SP3'!$Z$2:$Z$692,'Infos Relatório'!U$1,'Faturamento SP3'!$T$2:$T$692,"Sim")+SUMIFS('Faturamento SP3'!$P$2:$P$692,'Faturamento SP3'!$D$2:$D$692,'Infos Relatório'!$B$485,'Faturamento SP3'!$E$2:$E$692,'Infos Relatório'!$B513,'Faturamento SP3'!$Z$2:$Z$692,'Infos Relatório'!U$1,'Faturamento SP3'!$T$2:$T$692,"Sim")</f>
        <v>0</v>
      </c>
      <c r="Y513" s="27" t="e">
        <f t="shared" si="196"/>
        <v>#DIV/0!</v>
      </c>
      <c r="Z513" s="24">
        <f>SUMIFS('Faturamento SP3'!$H$2:$H$692,'Faturamento SP3'!$D$2:$D$692,'Infos Relatório'!$B$485,'Faturamento SP3'!$E$2:$E$692,'Infos Relatório'!$B513,'Faturamento SP3'!$Z$2:$Z$692,'Infos Relatório'!U$1)</f>
        <v>0</v>
      </c>
      <c r="AA513" s="23">
        <f>COUNTIFS('Faturamento SP3'!$D$2:$D$692,'Infos Relatório'!$B$485,'Faturamento SP3'!$E$2:$E$692,'Infos Relatório'!$B513,'Faturamento SP3'!$Z$2:$Z$692,'Infos Relatório'!AA$1)</f>
        <v>0</v>
      </c>
      <c r="AB513" s="13">
        <f>SUMIFS('Faturamento SP3'!$G$2:$G$692,'Faturamento SP3'!$D$2:$D$692,'Infos Relatório'!$B$485,'Faturamento SP3'!$E$2:$E$692,'Infos Relatório'!$B513,'Faturamento SP3'!$Z$2:$Z$692,'Infos Relatório'!AA$1)</f>
        <v>0</v>
      </c>
      <c r="AC513" s="13">
        <f>SUMIFS('Faturamento SP3'!$J$2:$J$692,'Faturamento SP3'!$D$2:$D$692,'Infos Relatório'!$B$485,'Faturamento SP3'!$E$2:$E$692,'Infos Relatório'!$B513,'Faturamento SP3'!$Z$2:$Z$692,'Infos Relatório'!AA$1)</f>
        <v>0</v>
      </c>
      <c r="AD513" s="14">
        <f>SUMIFS('Faturamento SP3'!$O$2:$O$692,'Faturamento SP3'!$D$2:$D$692,'Infos Relatório'!$B$485,'Faturamento SP3'!$E$2:$E$692,'Infos Relatório'!$B513,'Faturamento SP3'!$Z$2:$Z$692,'Infos Relatório'!AA$1,'Faturamento SP3'!$T$2:$T$692,"Sim")+SUMIFS('Faturamento SP3'!$P$2:$P$692,'Faturamento SP3'!$D$2:$D$692,'Infos Relatório'!$B$485,'Faturamento SP3'!$E$2:$E$692,'Infos Relatório'!$B513,'Faturamento SP3'!$Z$2:$Z$692,'Infos Relatório'!AA$1,'Faturamento SP3'!$T$2:$T$692,"Sim")</f>
        <v>0</v>
      </c>
      <c r="AE513" s="27" t="e">
        <f t="shared" si="197"/>
        <v>#DIV/0!</v>
      </c>
      <c r="AF513" s="24">
        <f>SUMIFS('Faturamento SP3'!$H$2:$H$692,'Faturamento SP3'!$D$2:$D$692,'Infos Relatório'!$B$485,'Faturamento SP3'!$E$2:$E$692,'Infos Relatório'!$B513,'Faturamento SP3'!$Z$2:$Z$692,'Infos Relatório'!AA$1)</f>
        <v>0</v>
      </c>
      <c r="AG513" s="23">
        <f>COUNTIFS('Faturamento SP3'!$D$2:$D$692,'Infos Relatório'!$B$485,'Faturamento SP3'!$E$2:$E$692,'Infos Relatório'!$B513,'Faturamento SP3'!$Z$2:$Z$692,'Infos Relatório'!AG$1)</f>
        <v>0</v>
      </c>
      <c r="AH513" s="13">
        <f>SUMIFS('Faturamento SP3'!$G$2:$G$692,'Faturamento SP3'!$D$2:$D$692,'Infos Relatório'!$B$485,'Faturamento SP3'!$E$2:$E$692,'Infos Relatório'!$B513,'Faturamento SP3'!$Z$2:$Z$692,'Infos Relatório'!AG$1)</f>
        <v>0</v>
      </c>
      <c r="AI513" s="13">
        <f>SUMIFS('Faturamento SP3'!$J$2:$J$692,'Faturamento SP3'!$D$2:$D$692,'Infos Relatório'!$B$485,'Faturamento SP3'!$E$2:$E$692,'Infos Relatório'!$B513,'Faturamento SP3'!$Z$2:$Z$692,'Infos Relatório'!AG$1)</f>
        <v>0</v>
      </c>
      <c r="AJ513" s="14">
        <f>SUMIFS('Faturamento SP3'!$O$2:$O$692,'Faturamento SP3'!$D$2:$D$692,'Infos Relatório'!$B$485,'Faturamento SP3'!$E$2:$E$692,'Infos Relatório'!$B513,'Faturamento SP3'!$Z$2:$Z$692,'Infos Relatório'!AG$1,'Faturamento SP3'!$T$2:$T$692,"Sim")+SUMIFS('Faturamento SP3'!$P$2:$P$692,'Faturamento SP3'!$D$2:$D$692,'Infos Relatório'!$B$485,'Faturamento SP3'!$E$2:$E$692,'Infos Relatório'!$B513,'Faturamento SP3'!$Z$2:$Z$692,'Infos Relatório'!AG$1,'Faturamento SP3'!$T$2:$T$692,"Sim")</f>
        <v>0</v>
      </c>
      <c r="AK513" s="27" t="e">
        <f t="shared" si="198"/>
        <v>#DIV/0!</v>
      </c>
      <c r="AL513" s="24">
        <f>SUMIFS('Faturamento SP3'!$H$2:$H$692,'Faturamento SP3'!$D$2:$D$692,'Infos Relatório'!$B$485,'Faturamento SP3'!$E$2:$E$692,'Infos Relatório'!$B513,'Faturamento SP3'!$Z$2:$Z$692,'Infos Relatório'!AG$1)</f>
        <v>0</v>
      </c>
      <c r="AM513" s="23">
        <f>COUNTIFS('Faturamento SP3'!$D$2:$D$692,'Infos Relatório'!$B$485,'Faturamento SP3'!$E$2:$E$692,'Infos Relatório'!$B513,'Faturamento SP3'!$Z$2:$Z$692,'Infos Relatório'!AM$1)</f>
        <v>0</v>
      </c>
      <c r="AN513" s="13">
        <f>SUMIFS('Faturamento SP3'!$G$2:$G$692,'Faturamento SP3'!$D$2:$D$692,'Infos Relatório'!$B$485,'Faturamento SP3'!$E$2:$E$692,'Infos Relatório'!$B513,'Faturamento SP3'!$Z$2:$Z$692,'Infos Relatório'!AM$1)</f>
        <v>0</v>
      </c>
      <c r="AO513" s="13">
        <f>SUMIFS('Faturamento SP3'!$J$2:$J$692,'Faturamento SP3'!$D$2:$D$692,'Infos Relatório'!$B$485,'Faturamento SP3'!$E$2:$E$692,'Infos Relatório'!$B513,'Faturamento SP3'!$Z$2:$Z$692,'Infos Relatório'!AM$1)</f>
        <v>0</v>
      </c>
      <c r="AP513" s="14">
        <f>SUMIFS('Faturamento SP3'!$O$2:$O$692,'Faturamento SP3'!$D$2:$D$692,'Infos Relatório'!$B$485,'Faturamento SP3'!$E$2:$E$692,'Infos Relatório'!$B513,'Faturamento SP3'!$Z$2:$Z$692,'Infos Relatório'!AM$1,'Faturamento SP3'!$T$2:$T$692,"Sim")+SUMIFS('Faturamento SP3'!$P$2:$P$692,'Faturamento SP3'!$D$2:$D$692,'Infos Relatório'!$B$485,'Faturamento SP3'!$E$2:$E$692,'Infos Relatório'!$B513,'Faturamento SP3'!$Z$2:$Z$692,'Infos Relatório'!AM$1,'Faturamento SP3'!$T$2:$T$692,"Sim")</f>
        <v>0</v>
      </c>
      <c r="AQ513" s="27" t="e">
        <f t="shared" si="199"/>
        <v>#DIV/0!</v>
      </c>
      <c r="AR513" s="24">
        <f>SUMIFS('Faturamento SP3'!$H$2:$H$692,'Faturamento SP3'!$D$2:$D$692,'Infos Relatório'!$B$485,'Faturamento SP3'!$E$2:$E$692,'Infos Relatório'!$B513,'Faturamento SP3'!$Z$2:$Z$692,'Infos Relatório'!AM$1)</f>
        <v>0</v>
      </c>
      <c r="AS513" s="23">
        <f>COUNTIFS('Faturamento SP3'!$D$2:$D$692,'Infos Relatório'!$B$485,'Faturamento SP3'!$E$2:$E$692,'Infos Relatório'!$B513,'Faturamento SP3'!$Z$2:$Z$692,'Infos Relatório'!AS$1)</f>
        <v>0</v>
      </c>
      <c r="AT513" s="13">
        <f>SUMIFS('Faturamento SP3'!$G$2:$G$692,'Faturamento SP3'!$D$2:$D$692,'Infos Relatório'!$B$485,'Faturamento SP3'!$E$2:$E$692,'Infos Relatório'!$B513,'Faturamento SP3'!$Z$2:$Z$692,'Infos Relatório'!AS$1)</f>
        <v>0</v>
      </c>
      <c r="AU513" s="13">
        <f>SUMIFS('Faturamento SP3'!$J$2:$J$692,'Faturamento SP3'!$D$2:$D$692,'Infos Relatório'!$B$485,'Faturamento SP3'!$E$2:$E$692,'Infos Relatório'!$B513,'Faturamento SP3'!$Z$2:$Z$692,'Infos Relatório'!AS$1)</f>
        <v>0</v>
      </c>
      <c r="AV513" s="14">
        <f>SUMIFS('Faturamento SP3'!$O$2:$O$692,'Faturamento SP3'!$D$2:$D$692,'Infos Relatório'!$B$485,'Faturamento SP3'!$E$2:$E$692,'Infos Relatório'!$B513,'Faturamento SP3'!$Z$2:$Z$692,'Infos Relatório'!AS$1,'Faturamento SP3'!$T$2:$T$692,"Sim")+SUMIFS('Faturamento SP3'!$P$2:$P$692,'Faturamento SP3'!$D$2:$D$692,'Infos Relatório'!$B$485,'Faturamento SP3'!$E$2:$E$692,'Infos Relatório'!$B513,'Faturamento SP3'!$Z$2:$Z$692,'Infos Relatório'!AS$1,'Faturamento SP3'!$T$2:$T$692,"Sim")</f>
        <v>0</v>
      </c>
      <c r="AW513" s="27" t="e">
        <f t="shared" si="200"/>
        <v>#DIV/0!</v>
      </c>
      <c r="AX513" s="24">
        <f>SUMIFS('Faturamento SP3'!$H$2:$H$692,'Faturamento SP3'!$D$2:$D$692,'Infos Relatório'!$B$485,'Faturamento SP3'!$E$2:$E$692,'Infos Relatório'!$B513,'Faturamento SP3'!$Z$2:$Z$692,'Infos Relatório'!AS$1)</f>
        <v>0</v>
      </c>
      <c r="AY513" s="23">
        <f>COUNTIFS('Faturamento SP3'!$D$2:$D$692,'Infos Relatório'!$B$485,'Faturamento SP3'!$E$2:$E$692,'Infos Relatório'!$B513,'Faturamento SP3'!$Z$2:$Z$692,'Infos Relatório'!AY$1)</f>
        <v>0</v>
      </c>
      <c r="AZ513" s="13">
        <f>SUMIFS('Faturamento SP3'!$G$2:$G$692,'Faturamento SP3'!$D$2:$D$692,'Infos Relatório'!$B$485,'Faturamento SP3'!$E$2:$E$692,'Infos Relatório'!$B513,'Faturamento SP3'!$Z$2:$Z$692,'Infos Relatório'!AY$1)</f>
        <v>0</v>
      </c>
      <c r="BA513" s="13">
        <f>SUMIFS('Faturamento SP3'!$J$2:$J$692,'Faturamento SP3'!$D$2:$D$692,'Infos Relatório'!$B$485,'Faturamento SP3'!$E$2:$E$692,'Infos Relatório'!$B513,'Faturamento SP3'!$Z$2:$Z$692,'Infos Relatório'!AY$1)</f>
        <v>0</v>
      </c>
      <c r="BB513" s="14">
        <f>SUMIFS('Faturamento SP3'!$O$2:$O$692,'Faturamento SP3'!$D$2:$D$692,'Infos Relatório'!$B$485,'Faturamento SP3'!$E$2:$E$692,'Infos Relatório'!$B513,'Faturamento SP3'!$Z$2:$Z$692,'Infos Relatório'!AY$1,'Faturamento SP3'!$T$2:$T$692,"Sim")+SUMIFS('Faturamento SP3'!$P$2:$P$692,'Faturamento SP3'!$D$2:$D$692,'Infos Relatório'!$B$485,'Faturamento SP3'!$E$2:$E$692,'Infos Relatório'!$B513,'Faturamento SP3'!$Z$2:$Z$692,'Infos Relatório'!AY$1,'Faturamento SP3'!$T$2:$T$692,"Sim")</f>
        <v>0</v>
      </c>
      <c r="BC513" s="27" t="e">
        <f t="shared" si="201"/>
        <v>#DIV/0!</v>
      </c>
      <c r="BD513" s="24">
        <f>SUMIFS('Faturamento SP3'!$H$2:$H$692,'Faturamento SP3'!$D$2:$D$692,'Infos Relatório'!$B$485,'Faturamento SP3'!$E$2:$E$692,'Infos Relatório'!$B513,'Faturamento SP3'!$Z$2:$Z$692,'Infos Relatório'!AY$1)</f>
        <v>0</v>
      </c>
      <c r="BE513" s="23">
        <f>COUNTIFS('Faturamento SP3'!$D$2:$D$692,'Infos Relatório'!$B$485,'Faturamento SP3'!$E$2:$E$692,'Infos Relatório'!$B513,'Faturamento SP3'!$Z$2:$Z$692,'Infos Relatório'!BE$1)</f>
        <v>0</v>
      </c>
      <c r="BF513" s="13">
        <f>SUMIFS('Faturamento SP3'!$G$2:$G$692,'Faturamento SP3'!$D$2:$D$692,'Infos Relatório'!$B$485,'Faturamento SP3'!$E$2:$E$692,'Infos Relatório'!$B513,'Faturamento SP3'!$Z$2:$Z$692,'Infos Relatório'!BE$1)</f>
        <v>0</v>
      </c>
      <c r="BG513" s="13">
        <f>SUMIFS('Faturamento SP3'!$J$2:$J$692,'Faturamento SP3'!$D$2:$D$692,'Infos Relatório'!$B$485,'Faturamento SP3'!$E$2:$E$692,'Infos Relatório'!$B513,'Faturamento SP3'!$Z$2:$Z$692,'Infos Relatório'!BE$1)</f>
        <v>0</v>
      </c>
      <c r="BH513" s="14">
        <f>SUMIFS('Faturamento SP3'!$O$2:$O$692,'Faturamento SP3'!$D$2:$D$692,'Infos Relatório'!$B$485,'Faturamento SP3'!$E$2:$E$692,'Infos Relatório'!$B513,'Faturamento SP3'!$Z$2:$Z$692,'Infos Relatório'!BE$1,'Faturamento SP3'!$T$2:$T$692,"Sim")+SUMIFS('Faturamento SP3'!$P$2:$P$692,'Faturamento SP3'!$D$2:$D$692,'Infos Relatório'!$B$485,'Faturamento SP3'!$E$2:$E$692,'Infos Relatório'!$B513,'Faturamento SP3'!$Z$2:$Z$692,'Infos Relatório'!BE$1,'Faturamento SP3'!$T$2:$T$692,"Sim")</f>
        <v>0</v>
      </c>
      <c r="BI513" s="27" t="e">
        <f t="shared" si="202"/>
        <v>#DIV/0!</v>
      </c>
      <c r="BJ513" s="24">
        <f>SUMIFS('Faturamento SP3'!$H$2:$H$692,'Faturamento SP3'!$D$2:$D$692,'Infos Relatório'!$B$485,'Faturamento SP3'!$E$2:$E$692,'Infos Relatório'!$B513,'Faturamento SP3'!$Z$2:$Z$692,'Infos Relatório'!BE$1)</f>
        <v>0</v>
      </c>
      <c r="BK513" s="23">
        <f>COUNTIFS('Faturamento SP3'!$D$2:$D$692,'Infos Relatório'!$B$485,'Faturamento SP3'!$E$2:$E$692,'Infos Relatório'!$B513,'Faturamento SP3'!$Z$2:$Z$692,'Infos Relatório'!BK$1)</f>
        <v>0</v>
      </c>
      <c r="BL513" s="13">
        <f>SUMIFS('Faturamento SP3'!$G$2:$G$692,'Faturamento SP3'!$D$2:$D$692,'Infos Relatório'!$B$485,'Faturamento SP3'!$E$2:$E$692,'Infos Relatório'!$B513,'Faturamento SP3'!$Z$2:$Z$692,'Infos Relatório'!BK$1)</f>
        <v>0</v>
      </c>
      <c r="BM513" s="13">
        <f>SUMIFS('Faturamento SP3'!$J$2:$J$692,'Faturamento SP3'!$D$2:$D$692,'Infos Relatório'!$B$485,'Faturamento SP3'!$E$2:$E$692,'Infos Relatório'!$B513,'Faturamento SP3'!$Z$2:$Z$692,'Infos Relatório'!BK$1)</f>
        <v>0</v>
      </c>
      <c r="BN513" s="14">
        <f>SUMIFS('Faturamento SP3'!$O$2:$O$692,'Faturamento SP3'!$D$2:$D$692,'Infos Relatório'!$B$485,'Faturamento SP3'!$E$2:$E$692,'Infos Relatório'!$B513,'Faturamento SP3'!$Z$2:$Z$692,'Infos Relatório'!BK$1,'Faturamento SP3'!$T$2:$T$692,"Sim")+SUMIFS('Faturamento SP3'!$P$2:$P$692,'Faturamento SP3'!$D$2:$D$692,'Infos Relatório'!$B$485,'Faturamento SP3'!$E$2:$E$692,'Infos Relatório'!$B513,'Faturamento SP3'!$Z$2:$Z$692,'Infos Relatório'!BK$1,'Faturamento SP3'!$T$2:$T$692,"Sim")</f>
        <v>0</v>
      </c>
      <c r="BO513" s="27" t="e">
        <f t="shared" si="203"/>
        <v>#DIV/0!</v>
      </c>
      <c r="BP513" s="24">
        <f>SUMIFS('Faturamento SP3'!$H$2:$H$692,'Faturamento SP3'!$D$2:$D$692,'Infos Relatório'!$B$485,'Faturamento SP3'!$E$2:$E$692,'Infos Relatório'!$B513,'Faturamento SP3'!$Z$2:$Z$692,'Infos Relatório'!BK$1)</f>
        <v>0</v>
      </c>
      <c r="BQ513" s="23">
        <f>COUNTIFS('Faturamento SP3'!$D$2:$D$692,'Infos Relatório'!$B$485,'Faturamento SP3'!$E$2:$E$692,'Infos Relatório'!$B513,'Faturamento SP3'!$Z$2:$Z$692,'Infos Relatório'!BQ$1)</f>
        <v>0</v>
      </c>
      <c r="BR513" s="13">
        <f>SUMIFS('Faturamento SP3'!$G$2:$G$692,'Faturamento SP3'!$D$2:$D$692,'Infos Relatório'!$B$485,'Faturamento SP3'!$E$2:$E$692,'Infos Relatório'!$B513,'Faturamento SP3'!$Z$2:$Z$692,'Infos Relatório'!BQ$1)</f>
        <v>0</v>
      </c>
      <c r="BS513" s="13">
        <f>SUMIFS('Faturamento SP3'!$J$2:$J$692,'Faturamento SP3'!$D$2:$D$692,'Infos Relatório'!$B$485,'Faturamento SP3'!$E$2:$E$692,'Infos Relatório'!$B513,'Faturamento SP3'!$Z$2:$Z$692,'Infos Relatório'!BQ$1)</f>
        <v>0</v>
      </c>
      <c r="BT513" s="14">
        <f>SUMIFS('Faturamento SP3'!$O$2:$O$692,'Faturamento SP3'!$D$2:$D$692,'Infos Relatório'!$B$485,'Faturamento SP3'!$E$2:$E$692,'Infos Relatório'!$B513,'Faturamento SP3'!$Z$2:$Z$692,'Infos Relatório'!BQ$1,'Faturamento SP3'!$T$2:$T$692,"Sim")+SUMIFS('Faturamento SP3'!$P$2:$P$692,'Faturamento SP3'!$D$2:$D$692,'Infos Relatório'!$B$485,'Faturamento SP3'!$E$2:$E$692,'Infos Relatório'!$B513,'Faturamento SP3'!$Z$2:$Z$692,'Infos Relatório'!BQ$1,'Faturamento SP3'!$T$2:$T$692,"Sim")</f>
        <v>0</v>
      </c>
      <c r="BU513" s="27" t="e">
        <f t="shared" si="204"/>
        <v>#DIV/0!</v>
      </c>
      <c r="BV513" s="24">
        <f>SUMIFS('Faturamento SP3'!$H$2:$H$692,'Faturamento SP3'!$D$2:$D$692,'Infos Relatório'!$B$485,'Faturamento SP3'!$E$2:$E$692,'Infos Relatório'!$B513,'Faturamento SP3'!$Z$2:$Z$692,'Infos Relatório'!BQ$1)</f>
        <v>0</v>
      </c>
    </row>
    <row r="514" spans="2:74">
      <c r="B514" s="17" t="s">
        <v>35</v>
      </c>
      <c r="C514" s="23">
        <f>COUNTIFS('Faturamento SP3'!$D$2:$D$692,'Infos Relatório'!$B$485,'Faturamento SP3'!$E$2:$E$692,'Infos Relatório'!$B514,'Faturamento SP3'!$Z$2:$Z$692,'Infos Relatório'!C$1)</f>
        <v>0</v>
      </c>
      <c r="D514" s="13">
        <f>SUMIFS('Faturamento SP3'!$G$2:$G$692,'Faturamento SP3'!$D$2:$D$692,'Infos Relatório'!$B$485,'Faturamento SP3'!$E$2:$E$692,'Infos Relatório'!$B514,'Faturamento SP3'!$Z$2:$Z$692,'Infos Relatório'!C$1)</f>
        <v>0</v>
      </c>
      <c r="E514" s="13">
        <f>SUMIFS('Faturamento SP3'!$J$2:$J$692,'Faturamento SP3'!$D$2:$D$692,'Infos Relatório'!$B$485,'Faturamento SP3'!$E$2:$E$692,'Infos Relatório'!$B514,'Faturamento SP3'!$Z$2:$Z$692,'Infos Relatório'!C$1)</f>
        <v>0</v>
      </c>
      <c r="F514" s="14">
        <f>SUMIFS('Faturamento SP3'!$O$2:$O$692,'Faturamento SP3'!$D$2:$D$692,'Infos Relatório'!$B$485,'Faturamento SP3'!$E$2:$E$692,'Infos Relatório'!$B514,'Faturamento SP3'!$Z$2:$Z$692,'Infos Relatório'!C$1,'Faturamento SP3'!$T$2:$T$692,"Sim")+SUMIFS('Faturamento SP3'!$P$2:$P$692,'Faturamento SP3'!$D$2:$D$692,'Infos Relatório'!$B$485,'Faturamento SP3'!$E$2:$E$692,'Infos Relatório'!$B514,'Faturamento SP3'!$Z$2:$Z$692,'Infos Relatório'!C$1,'Faturamento SP3'!$T$2:$T$692,"Sim")</f>
        <v>0</v>
      </c>
      <c r="G514" s="27" t="e">
        <f t="shared" si="193"/>
        <v>#DIV/0!</v>
      </c>
      <c r="H514" s="24">
        <f>SUMIFS('Faturamento SP3'!$H$2:$H$692,'Faturamento SP3'!$D$2:$D$692,'Infos Relatório'!$B$485,'Faturamento SP3'!$E$2:$E$692,'Infos Relatório'!$B514,'Faturamento SP3'!$Z$2:$Z$692,'Infos Relatório'!C$1)</f>
        <v>0</v>
      </c>
      <c r="I514" s="23">
        <f>COUNTIFS('Faturamento SP3'!$D$2:$D$692,'Infos Relatório'!$B$485,'Faturamento SP3'!$E$2:$E$692,'Infos Relatório'!$B514,'Faturamento SP3'!$Z$2:$Z$692,'Infos Relatório'!I$1)</f>
        <v>0</v>
      </c>
      <c r="J514" s="13">
        <f>SUMIFS('Faturamento SP3'!$G$2:$G$692,'Faturamento SP3'!$D$2:$D$692,'Infos Relatório'!$B$485,'Faturamento SP3'!$E$2:$E$692,'Infos Relatório'!$B514,'Faturamento SP3'!$Z$2:$Z$692,'Infos Relatório'!I$1)</f>
        <v>0</v>
      </c>
      <c r="K514" s="13">
        <f>SUMIFS('Faturamento SP3'!$J$2:$J$692,'Faturamento SP3'!$D$2:$D$692,'Infos Relatório'!$B$485,'Faturamento SP3'!$E$2:$E$692,'Infos Relatório'!$B514,'Faturamento SP3'!$Z$2:$Z$692,'Infos Relatório'!I$1)</f>
        <v>0</v>
      </c>
      <c r="L514" s="14">
        <f>SUMIFS('Faturamento SP3'!$O$2:$O$692,'Faturamento SP3'!$D$2:$D$692,'Infos Relatório'!$B$485,'Faturamento SP3'!$E$2:$E$692,'Infos Relatório'!$B514,'Faturamento SP3'!$Z$2:$Z$692,'Infos Relatório'!I$1,'Faturamento SP3'!$T$2:$T$692,"Sim")+SUMIFS('Faturamento SP3'!$P$2:$P$692,'Faturamento SP3'!$D$2:$D$692,'Infos Relatório'!$B$485,'Faturamento SP3'!$E$2:$E$692,'Infos Relatório'!$B514,'Faturamento SP3'!$Z$2:$Z$692,'Infos Relatório'!I$1,'Faturamento SP3'!$T$2:$T$692,"Sim")</f>
        <v>0</v>
      </c>
      <c r="M514" s="27" t="e">
        <f t="shared" si="194"/>
        <v>#DIV/0!</v>
      </c>
      <c r="N514" s="24">
        <f>SUMIFS('Faturamento SP3'!$H$2:$H$692,'Faturamento SP3'!$D$2:$D$692,'Infos Relatório'!$B$485,'Faturamento SP3'!$E$2:$E$692,'Infos Relatório'!$B514,'Faturamento SP3'!$Z$2:$Z$692,'Infos Relatório'!I$1)</f>
        <v>0</v>
      </c>
      <c r="O514" s="23">
        <f>COUNTIFS('Faturamento SP3'!$D$2:$D$692,'Infos Relatório'!$B$485,'Faturamento SP3'!$E$2:$E$692,'Infos Relatório'!$B514,'Faturamento SP3'!$Z$2:$Z$692,'Infos Relatório'!O$1)</f>
        <v>0</v>
      </c>
      <c r="P514" s="13">
        <f>SUMIFS('Faturamento SP3'!$G$2:$G$692,'Faturamento SP3'!$D$2:$D$692,'Infos Relatório'!$B$485,'Faturamento SP3'!$E$2:$E$692,'Infos Relatório'!$B514,'Faturamento SP3'!$Z$2:$Z$692,'Infos Relatório'!O$1)</f>
        <v>0</v>
      </c>
      <c r="Q514" s="13">
        <f>SUMIFS('Faturamento SP3'!$J$2:$J$692,'Faturamento SP3'!$D$2:$D$692,'Infos Relatório'!$B$485,'Faturamento SP3'!$E$2:$E$692,'Infos Relatório'!$B514,'Faturamento SP3'!$Z$2:$Z$692,'Infos Relatório'!O$1)</f>
        <v>0</v>
      </c>
      <c r="R514" s="14">
        <f>SUMIFS('Faturamento SP3'!$O$2:$O$692,'Faturamento SP3'!$D$2:$D$692,'Infos Relatório'!$B$485,'Faturamento SP3'!$E$2:$E$692,'Infos Relatório'!$B514,'Faturamento SP3'!$Z$2:$Z$692,'Infos Relatório'!O$1,'Faturamento SP3'!$T$2:$T$692,"Sim")+SUMIFS('Faturamento SP3'!$P$2:$P$692,'Faturamento SP3'!$D$2:$D$692,'Infos Relatório'!$B$485,'Faturamento SP3'!$E$2:$E$692,'Infos Relatório'!$B514,'Faturamento SP3'!$Z$2:$Z$692,'Infos Relatório'!O$1,'Faturamento SP3'!$T$2:$T$692,"Sim")</f>
        <v>0</v>
      </c>
      <c r="S514" s="27" t="e">
        <f t="shared" si="195"/>
        <v>#DIV/0!</v>
      </c>
      <c r="T514" s="24">
        <f>SUMIFS('Faturamento SP3'!$H$2:$H$692,'Faturamento SP3'!$D$2:$D$692,'Infos Relatório'!$B$485,'Faturamento SP3'!$E$2:$E$692,'Infos Relatório'!$B514,'Faturamento SP3'!$Z$2:$Z$692,'Infos Relatório'!O$1)</f>
        <v>0</v>
      </c>
      <c r="U514" s="23">
        <f>COUNTIFS('Faturamento SP3'!$D$2:$D$692,'Infos Relatório'!$B$485,'Faturamento SP3'!$E$2:$E$692,'Infos Relatório'!$B514,'Faturamento SP3'!$Z$2:$Z$692,'Infos Relatório'!U$1)</f>
        <v>0</v>
      </c>
      <c r="V514" s="13">
        <f>SUMIFS('Faturamento SP3'!$G$2:$G$692,'Faturamento SP3'!$D$2:$D$692,'Infos Relatório'!$B$485,'Faturamento SP3'!$E$2:$E$692,'Infos Relatório'!$B514,'Faturamento SP3'!$Z$2:$Z$692,'Infos Relatório'!U$1)</f>
        <v>0</v>
      </c>
      <c r="W514" s="13">
        <f>SUMIFS('Faturamento SP3'!$J$2:$J$692,'Faturamento SP3'!$D$2:$D$692,'Infos Relatório'!$B$485,'Faturamento SP3'!$E$2:$E$692,'Infos Relatório'!$B514,'Faturamento SP3'!$Z$2:$Z$692,'Infos Relatório'!U$1)</f>
        <v>0</v>
      </c>
      <c r="X514" s="14">
        <f>SUMIFS('Faturamento SP3'!$O$2:$O$692,'Faturamento SP3'!$D$2:$D$692,'Infos Relatório'!$B$485,'Faturamento SP3'!$E$2:$E$692,'Infos Relatório'!$B514,'Faturamento SP3'!$Z$2:$Z$692,'Infos Relatório'!U$1,'Faturamento SP3'!$T$2:$T$692,"Sim")+SUMIFS('Faturamento SP3'!$P$2:$P$692,'Faturamento SP3'!$D$2:$D$692,'Infos Relatório'!$B$485,'Faturamento SP3'!$E$2:$E$692,'Infos Relatório'!$B514,'Faturamento SP3'!$Z$2:$Z$692,'Infos Relatório'!U$1,'Faturamento SP3'!$T$2:$T$692,"Sim")</f>
        <v>0</v>
      </c>
      <c r="Y514" s="27" t="e">
        <f t="shared" si="196"/>
        <v>#DIV/0!</v>
      </c>
      <c r="Z514" s="24">
        <f>SUMIFS('Faturamento SP3'!$H$2:$H$692,'Faturamento SP3'!$D$2:$D$692,'Infos Relatório'!$B$485,'Faturamento SP3'!$E$2:$E$692,'Infos Relatório'!$B514,'Faturamento SP3'!$Z$2:$Z$692,'Infos Relatório'!U$1)</f>
        <v>0</v>
      </c>
      <c r="AA514" s="23">
        <f>COUNTIFS('Faturamento SP3'!$D$2:$D$692,'Infos Relatório'!$B$485,'Faturamento SP3'!$E$2:$E$692,'Infos Relatório'!$B514,'Faturamento SP3'!$Z$2:$Z$692,'Infos Relatório'!AA$1)</f>
        <v>0</v>
      </c>
      <c r="AB514" s="13">
        <f>SUMIFS('Faturamento SP3'!$G$2:$G$692,'Faturamento SP3'!$D$2:$D$692,'Infos Relatório'!$B$485,'Faturamento SP3'!$E$2:$E$692,'Infos Relatório'!$B514,'Faturamento SP3'!$Z$2:$Z$692,'Infos Relatório'!AA$1)</f>
        <v>0</v>
      </c>
      <c r="AC514" s="13">
        <f>SUMIFS('Faturamento SP3'!$J$2:$J$692,'Faturamento SP3'!$D$2:$D$692,'Infos Relatório'!$B$485,'Faturamento SP3'!$E$2:$E$692,'Infos Relatório'!$B514,'Faturamento SP3'!$Z$2:$Z$692,'Infos Relatório'!AA$1)</f>
        <v>0</v>
      </c>
      <c r="AD514" s="14">
        <f>SUMIFS('Faturamento SP3'!$O$2:$O$692,'Faturamento SP3'!$D$2:$D$692,'Infos Relatório'!$B$485,'Faturamento SP3'!$E$2:$E$692,'Infos Relatório'!$B514,'Faturamento SP3'!$Z$2:$Z$692,'Infos Relatório'!AA$1,'Faturamento SP3'!$T$2:$T$692,"Sim")+SUMIFS('Faturamento SP3'!$P$2:$P$692,'Faturamento SP3'!$D$2:$D$692,'Infos Relatório'!$B$485,'Faturamento SP3'!$E$2:$E$692,'Infos Relatório'!$B514,'Faturamento SP3'!$Z$2:$Z$692,'Infos Relatório'!AA$1,'Faturamento SP3'!$T$2:$T$692,"Sim")</f>
        <v>0</v>
      </c>
      <c r="AE514" s="27" t="e">
        <f t="shared" si="197"/>
        <v>#DIV/0!</v>
      </c>
      <c r="AF514" s="24">
        <f>SUMIFS('Faturamento SP3'!$H$2:$H$692,'Faturamento SP3'!$D$2:$D$692,'Infos Relatório'!$B$485,'Faturamento SP3'!$E$2:$E$692,'Infos Relatório'!$B514,'Faturamento SP3'!$Z$2:$Z$692,'Infos Relatório'!AA$1)</f>
        <v>0</v>
      </c>
      <c r="AG514" s="23">
        <f>COUNTIFS('Faturamento SP3'!$D$2:$D$692,'Infos Relatório'!$B$485,'Faturamento SP3'!$E$2:$E$692,'Infos Relatório'!$B514,'Faturamento SP3'!$Z$2:$Z$692,'Infos Relatório'!AG$1)</f>
        <v>0</v>
      </c>
      <c r="AH514" s="13">
        <f>SUMIFS('Faturamento SP3'!$G$2:$G$692,'Faturamento SP3'!$D$2:$D$692,'Infos Relatório'!$B$485,'Faturamento SP3'!$E$2:$E$692,'Infos Relatório'!$B514,'Faturamento SP3'!$Z$2:$Z$692,'Infos Relatório'!AG$1)</f>
        <v>0</v>
      </c>
      <c r="AI514" s="13">
        <f>SUMIFS('Faturamento SP3'!$J$2:$J$692,'Faturamento SP3'!$D$2:$D$692,'Infos Relatório'!$B$485,'Faturamento SP3'!$E$2:$E$692,'Infos Relatório'!$B514,'Faturamento SP3'!$Z$2:$Z$692,'Infos Relatório'!AG$1)</f>
        <v>0</v>
      </c>
      <c r="AJ514" s="14">
        <f>SUMIFS('Faturamento SP3'!$O$2:$O$692,'Faturamento SP3'!$D$2:$D$692,'Infos Relatório'!$B$485,'Faturamento SP3'!$E$2:$E$692,'Infos Relatório'!$B514,'Faturamento SP3'!$Z$2:$Z$692,'Infos Relatório'!AG$1,'Faturamento SP3'!$T$2:$T$692,"Sim")+SUMIFS('Faturamento SP3'!$P$2:$P$692,'Faturamento SP3'!$D$2:$D$692,'Infos Relatório'!$B$485,'Faturamento SP3'!$E$2:$E$692,'Infos Relatório'!$B514,'Faturamento SP3'!$Z$2:$Z$692,'Infos Relatório'!AG$1,'Faturamento SP3'!$T$2:$T$692,"Sim")</f>
        <v>0</v>
      </c>
      <c r="AK514" s="27" t="e">
        <f t="shared" si="198"/>
        <v>#DIV/0!</v>
      </c>
      <c r="AL514" s="24">
        <f>SUMIFS('Faturamento SP3'!$H$2:$H$692,'Faturamento SP3'!$D$2:$D$692,'Infos Relatório'!$B$485,'Faturamento SP3'!$E$2:$E$692,'Infos Relatório'!$B514,'Faturamento SP3'!$Z$2:$Z$692,'Infos Relatório'!AG$1)</f>
        <v>0</v>
      </c>
      <c r="AM514" s="23">
        <f>COUNTIFS('Faturamento SP3'!$D$2:$D$692,'Infos Relatório'!$B$485,'Faturamento SP3'!$E$2:$E$692,'Infos Relatório'!$B514,'Faturamento SP3'!$Z$2:$Z$692,'Infos Relatório'!AM$1)</f>
        <v>0</v>
      </c>
      <c r="AN514" s="13">
        <f>SUMIFS('Faturamento SP3'!$G$2:$G$692,'Faturamento SP3'!$D$2:$D$692,'Infos Relatório'!$B$485,'Faturamento SP3'!$E$2:$E$692,'Infos Relatório'!$B514,'Faturamento SP3'!$Z$2:$Z$692,'Infos Relatório'!AM$1)</f>
        <v>0</v>
      </c>
      <c r="AO514" s="13">
        <f>SUMIFS('Faturamento SP3'!$J$2:$J$692,'Faturamento SP3'!$D$2:$D$692,'Infos Relatório'!$B$485,'Faturamento SP3'!$E$2:$E$692,'Infos Relatório'!$B514,'Faturamento SP3'!$Z$2:$Z$692,'Infos Relatório'!AM$1)</f>
        <v>0</v>
      </c>
      <c r="AP514" s="14">
        <f>SUMIFS('Faturamento SP3'!$O$2:$O$692,'Faturamento SP3'!$D$2:$D$692,'Infos Relatório'!$B$485,'Faturamento SP3'!$E$2:$E$692,'Infos Relatório'!$B514,'Faturamento SP3'!$Z$2:$Z$692,'Infos Relatório'!AM$1,'Faturamento SP3'!$T$2:$T$692,"Sim")+SUMIFS('Faturamento SP3'!$P$2:$P$692,'Faturamento SP3'!$D$2:$D$692,'Infos Relatório'!$B$485,'Faturamento SP3'!$E$2:$E$692,'Infos Relatório'!$B514,'Faturamento SP3'!$Z$2:$Z$692,'Infos Relatório'!AM$1,'Faturamento SP3'!$T$2:$T$692,"Sim")</f>
        <v>0</v>
      </c>
      <c r="AQ514" s="27" t="e">
        <f t="shared" si="199"/>
        <v>#DIV/0!</v>
      </c>
      <c r="AR514" s="24">
        <f>SUMIFS('Faturamento SP3'!$H$2:$H$692,'Faturamento SP3'!$D$2:$D$692,'Infos Relatório'!$B$485,'Faturamento SP3'!$E$2:$E$692,'Infos Relatório'!$B514,'Faturamento SP3'!$Z$2:$Z$692,'Infos Relatório'!AM$1)</f>
        <v>0</v>
      </c>
      <c r="AS514" s="23">
        <f>COUNTIFS('Faturamento SP3'!$D$2:$D$692,'Infos Relatório'!$B$485,'Faturamento SP3'!$E$2:$E$692,'Infos Relatório'!$B514,'Faturamento SP3'!$Z$2:$Z$692,'Infos Relatório'!AS$1)</f>
        <v>0</v>
      </c>
      <c r="AT514" s="13">
        <f>SUMIFS('Faturamento SP3'!$G$2:$G$692,'Faturamento SP3'!$D$2:$D$692,'Infos Relatório'!$B$485,'Faturamento SP3'!$E$2:$E$692,'Infos Relatório'!$B514,'Faturamento SP3'!$Z$2:$Z$692,'Infos Relatório'!AS$1)</f>
        <v>0</v>
      </c>
      <c r="AU514" s="13">
        <f>SUMIFS('Faturamento SP3'!$J$2:$J$692,'Faturamento SP3'!$D$2:$D$692,'Infos Relatório'!$B$485,'Faturamento SP3'!$E$2:$E$692,'Infos Relatório'!$B514,'Faturamento SP3'!$Z$2:$Z$692,'Infos Relatório'!AS$1)</f>
        <v>0</v>
      </c>
      <c r="AV514" s="14">
        <f>SUMIFS('Faturamento SP3'!$O$2:$O$692,'Faturamento SP3'!$D$2:$D$692,'Infos Relatório'!$B$485,'Faturamento SP3'!$E$2:$E$692,'Infos Relatório'!$B514,'Faturamento SP3'!$Z$2:$Z$692,'Infos Relatório'!AS$1,'Faturamento SP3'!$T$2:$T$692,"Sim")+SUMIFS('Faturamento SP3'!$P$2:$P$692,'Faturamento SP3'!$D$2:$D$692,'Infos Relatório'!$B$485,'Faturamento SP3'!$E$2:$E$692,'Infos Relatório'!$B514,'Faturamento SP3'!$Z$2:$Z$692,'Infos Relatório'!AS$1,'Faturamento SP3'!$T$2:$T$692,"Sim")</f>
        <v>0</v>
      </c>
      <c r="AW514" s="27" t="e">
        <f t="shared" si="200"/>
        <v>#DIV/0!</v>
      </c>
      <c r="AX514" s="24">
        <f>SUMIFS('Faturamento SP3'!$H$2:$H$692,'Faturamento SP3'!$D$2:$D$692,'Infos Relatório'!$B$485,'Faturamento SP3'!$E$2:$E$692,'Infos Relatório'!$B514,'Faturamento SP3'!$Z$2:$Z$692,'Infos Relatório'!AS$1)</f>
        <v>0</v>
      </c>
      <c r="AY514" s="23">
        <f>COUNTIFS('Faturamento SP3'!$D$2:$D$692,'Infos Relatório'!$B$485,'Faturamento SP3'!$E$2:$E$692,'Infos Relatório'!$B514,'Faturamento SP3'!$Z$2:$Z$692,'Infos Relatório'!AY$1)</f>
        <v>0</v>
      </c>
      <c r="AZ514" s="13">
        <f>SUMIFS('Faturamento SP3'!$G$2:$G$692,'Faturamento SP3'!$D$2:$D$692,'Infos Relatório'!$B$485,'Faturamento SP3'!$E$2:$E$692,'Infos Relatório'!$B514,'Faturamento SP3'!$Z$2:$Z$692,'Infos Relatório'!AY$1)</f>
        <v>0</v>
      </c>
      <c r="BA514" s="13">
        <f>SUMIFS('Faturamento SP3'!$J$2:$J$692,'Faturamento SP3'!$D$2:$D$692,'Infos Relatório'!$B$485,'Faturamento SP3'!$E$2:$E$692,'Infos Relatório'!$B514,'Faturamento SP3'!$Z$2:$Z$692,'Infos Relatório'!AY$1)</f>
        <v>0</v>
      </c>
      <c r="BB514" s="14">
        <f>SUMIFS('Faturamento SP3'!$O$2:$O$692,'Faturamento SP3'!$D$2:$D$692,'Infos Relatório'!$B$485,'Faturamento SP3'!$E$2:$E$692,'Infos Relatório'!$B514,'Faturamento SP3'!$Z$2:$Z$692,'Infos Relatório'!AY$1,'Faturamento SP3'!$T$2:$T$692,"Sim")+SUMIFS('Faturamento SP3'!$P$2:$P$692,'Faturamento SP3'!$D$2:$D$692,'Infos Relatório'!$B$485,'Faturamento SP3'!$E$2:$E$692,'Infos Relatório'!$B514,'Faturamento SP3'!$Z$2:$Z$692,'Infos Relatório'!AY$1,'Faturamento SP3'!$T$2:$T$692,"Sim")</f>
        <v>0</v>
      </c>
      <c r="BC514" s="27" t="e">
        <f t="shared" si="201"/>
        <v>#DIV/0!</v>
      </c>
      <c r="BD514" s="24">
        <f>SUMIFS('Faturamento SP3'!$H$2:$H$692,'Faturamento SP3'!$D$2:$D$692,'Infos Relatório'!$B$485,'Faturamento SP3'!$E$2:$E$692,'Infos Relatório'!$B514,'Faturamento SP3'!$Z$2:$Z$692,'Infos Relatório'!AY$1)</f>
        <v>0</v>
      </c>
      <c r="BE514" s="23">
        <f>COUNTIFS('Faturamento SP3'!$D$2:$D$692,'Infos Relatório'!$B$485,'Faturamento SP3'!$E$2:$E$692,'Infos Relatório'!$B514,'Faturamento SP3'!$Z$2:$Z$692,'Infos Relatório'!BE$1)</f>
        <v>0</v>
      </c>
      <c r="BF514" s="13">
        <f>SUMIFS('Faturamento SP3'!$G$2:$G$692,'Faturamento SP3'!$D$2:$D$692,'Infos Relatório'!$B$485,'Faturamento SP3'!$E$2:$E$692,'Infos Relatório'!$B514,'Faturamento SP3'!$Z$2:$Z$692,'Infos Relatório'!BE$1)</f>
        <v>0</v>
      </c>
      <c r="BG514" s="13">
        <f>SUMIFS('Faturamento SP3'!$J$2:$J$692,'Faturamento SP3'!$D$2:$D$692,'Infos Relatório'!$B$485,'Faturamento SP3'!$E$2:$E$692,'Infos Relatório'!$B514,'Faturamento SP3'!$Z$2:$Z$692,'Infos Relatório'!BE$1)</f>
        <v>0</v>
      </c>
      <c r="BH514" s="14">
        <f>SUMIFS('Faturamento SP3'!$O$2:$O$692,'Faturamento SP3'!$D$2:$D$692,'Infos Relatório'!$B$485,'Faturamento SP3'!$E$2:$E$692,'Infos Relatório'!$B514,'Faturamento SP3'!$Z$2:$Z$692,'Infos Relatório'!BE$1,'Faturamento SP3'!$T$2:$T$692,"Sim")+SUMIFS('Faturamento SP3'!$P$2:$P$692,'Faturamento SP3'!$D$2:$D$692,'Infos Relatório'!$B$485,'Faturamento SP3'!$E$2:$E$692,'Infos Relatório'!$B514,'Faturamento SP3'!$Z$2:$Z$692,'Infos Relatório'!BE$1,'Faturamento SP3'!$T$2:$T$692,"Sim")</f>
        <v>0</v>
      </c>
      <c r="BI514" s="27" t="e">
        <f t="shared" si="202"/>
        <v>#DIV/0!</v>
      </c>
      <c r="BJ514" s="24">
        <f>SUMIFS('Faturamento SP3'!$H$2:$H$692,'Faturamento SP3'!$D$2:$D$692,'Infos Relatório'!$B$485,'Faturamento SP3'!$E$2:$E$692,'Infos Relatório'!$B514,'Faturamento SP3'!$Z$2:$Z$692,'Infos Relatório'!BE$1)</f>
        <v>0</v>
      </c>
      <c r="BK514" s="23">
        <f>COUNTIFS('Faturamento SP3'!$D$2:$D$692,'Infos Relatório'!$B$485,'Faturamento SP3'!$E$2:$E$692,'Infos Relatório'!$B514,'Faturamento SP3'!$Z$2:$Z$692,'Infos Relatório'!BK$1)</f>
        <v>0</v>
      </c>
      <c r="BL514" s="13">
        <f>SUMIFS('Faturamento SP3'!$G$2:$G$692,'Faturamento SP3'!$D$2:$D$692,'Infos Relatório'!$B$485,'Faturamento SP3'!$E$2:$E$692,'Infos Relatório'!$B514,'Faturamento SP3'!$Z$2:$Z$692,'Infos Relatório'!BK$1)</f>
        <v>0</v>
      </c>
      <c r="BM514" s="13">
        <f>SUMIFS('Faturamento SP3'!$J$2:$J$692,'Faturamento SP3'!$D$2:$D$692,'Infos Relatório'!$B$485,'Faturamento SP3'!$E$2:$E$692,'Infos Relatório'!$B514,'Faturamento SP3'!$Z$2:$Z$692,'Infos Relatório'!BK$1)</f>
        <v>0</v>
      </c>
      <c r="BN514" s="14">
        <f>SUMIFS('Faturamento SP3'!$O$2:$O$692,'Faturamento SP3'!$D$2:$D$692,'Infos Relatório'!$B$485,'Faturamento SP3'!$E$2:$E$692,'Infos Relatório'!$B514,'Faturamento SP3'!$Z$2:$Z$692,'Infos Relatório'!BK$1,'Faturamento SP3'!$T$2:$T$692,"Sim")+SUMIFS('Faturamento SP3'!$P$2:$P$692,'Faturamento SP3'!$D$2:$D$692,'Infos Relatório'!$B$485,'Faturamento SP3'!$E$2:$E$692,'Infos Relatório'!$B514,'Faturamento SP3'!$Z$2:$Z$692,'Infos Relatório'!BK$1,'Faturamento SP3'!$T$2:$T$692,"Sim")</f>
        <v>0</v>
      </c>
      <c r="BO514" s="27" t="e">
        <f t="shared" si="203"/>
        <v>#DIV/0!</v>
      </c>
      <c r="BP514" s="24">
        <f>SUMIFS('Faturamento SP3'!$H$2:$H$692,'Faturamento SP3'!$D$2:$D$692,'Infos Relatório'!$B$485,'Faturamento SP3'!$E$2:$E$692,'Infos Relatório'!$B514,'Faturamento SP3'!$Z$2:$Z$692,'Infos Relatório'!BK$1)</f>
        <v>0</v>
      </c>
      <c r="BQ514" s="23">
        <f>COUNTIFS('Faturamento SP3'!$D$2:$D$692,'Infos Relatório'!$B$485,'Faturamento SP3'!$E$2:$E$692,'Infos Relatório'!$B514,'Faturamento SP3'!$Z$2:$Z$692,'Infos Relatório'!BQ$1)</f>
        <v>0</v>
      </c>
      <c r="BR514" s="13">
        <f>SUMIFS('Faturamento SP3'!$G$2:$G$692,'Faturamento SP3'!$D$2:$D$692,'Infos Relatório'!$B$485,'Faturamento SP3'!$E$2:$E$692,'Infos Relatório'!$B514,'Faturamento SP3'!$Z$2:$Z$692,'Infos Relatório'!BQ$1)</f>
        <v>0</v>
      </c>
      <c r="BS514" s="13">
        <f>SUMIFS('Faturamento SP3'!$J$2:$J$692,'Faturamento SP3'!$D$2:$D$692,'Infos Relatório'!$B$485,'Faturamento SP3'!$E$2:$E$692,'Infos Relatório'!$B514,'Faturamento SP3'!$Z$2:$Z$692,'Infos Relatório'!BQ$1)</f>
        <v>0</v>
      </c>
      <c r="BT514" s="14">
        <f>SUMIFS('Faturamento SP3'!$O$2:$O$692,'Faturamento SP3'!$D$2:$D$692,'Infos Relatório'!$B$485,'Faturamento SP3'!$E$2:$E$692,'Infos Relatório'!$B514,'Faturamento SP3'!$Z$2:$Z$692,'Infos Relatório'!BQ$1,'Faturamento SP3'!$T$2:$T$692,"Sim")+SUMIFS('Faturamento SP3'!$P$2:$P$692,'Faturamento SP3'!$D$2:$D$692,'Infos Relatório'!$B$485,'Faturamento SP3'!$E$2:$E$692,'Infos Relatório'!$B514,'Faturamento SP3'!$Z$2:$Z$692,'Infos Relatório'!BQ$1,'Faturamento SP3'!$T$2:$T$692,"Sim")</f>
        <v>0</v>
      </c>
      <c r="BU514" s="27" t="e">
        <f t="shared" si="204"/>
        <v>#DIV/0!</v>
      </c>
      <c r="BV514" s="24">
        <f>SUMIFS('Faturamento SP3'!$H$2:$H$692,'Faturamento SP3'!$D$2:$D$692,'Infos Relatório'!$B$485,'Faturamento SP3'!$E$2:$E$692,'Infos Relatório'!$B514,'Faturamento SP3'!$Z$2:$Z$692,'Infos Relatório'!BQ$1)</f>
        <v>0</v>
      </c>
    </row>
    <row r="515" spans="2:74">
      <c r="B515" s="17" t="s">
        <v>36</v>
      </c>
      <c r="C515" s="23">
        <f>COUNTIFS('Faturamento SP3'!$D$2:$D$692,'Infos Relatório'!$B$485,'Faturamento SP3'!$E$2:$E$692,'Infos Relatório'!$B515,'Faturamento SP3'!$Z$2:$Z$692,'Infos Relatório'!C$1)</f>
        <v>0</v>
      </c>
      <c r="D515" s="13">
        <f>SUMIFS('Faturamento SP3'!$G$2:$G$692,'Faturamento SP3'!$D$2:$D$692,'Infos Relatório'!$B$485,'Faturamento SP3'!$E$2:$E$692,'Infos Relatório'!$B515,'Faturamento SP3'!$Z$2:$Z$692,'Infos Relatório'!C$1)</f>
        <v>0</v>
      </c>
      <c r="E515" s="13">
        <f>SUMIFS('Faturamento SP3'!$J$2:$J$692,'Faturamento SP3'!$D$2:$D$692,'Infos Relatório'!$B$485,'Faturamento SP3'!$E$2:$E$692,'Infos Relatório'!$B515,'Faturamento SP3'!$Z$2:$Z$692,'Infos Relatório'!C$1)</f>
        <v>0</v>
      </c>
      <c r="F515" s="14">
        <f>SUMIFS('Faturamento SP3'!$O$2:$O$692,'Faturamento SP3'!$D$2:$D$692,'Infos Relatório'!$B$485,'Faturamento SP3'!$E$2:$E$692,'Infos Relatório'!$B515,'Faturamento SP3'!$Z$2:$Z$692,'Infos Relatório'!C$1,'Faturamento SP3'!$T$2:$T$692,"Sim")+SUMIFS('Faturamento SP3'!$P$2:$P$692,'Faturamento SP3'!$D$2:$D$692,'Infos Relatório'!$B$485,'Faturamento SP3'!$E$2:$E$692,'Infos Relatório'!$B515,'Faturamento SP3'!$Z$2:$Z$692,'Infos Relatório'!C$1,'Faturamento SP3'!$T$2:$T$692,"Sim")</f>
        <v>0</v>
      </c>
      <c r="G515" s="27" t="e">
        <f t="shared" si="193"/>
        <v>#DIV/0!</v>
      </c>
      <c r="H515" s="24">
        <f>SUMIFS('Faturamento SP3'!$H$2:$H$692,'Faturamento SP3'!$D$2:$D$692,'Infos Relatório'!$B$485,'Faturamento SP3'!$E$2:$E$692,'Infos Relatório'!$B515,'Faturamento SP3'!$Z$2:$Z$692,'Infos Relatório'!C$1)</f>
        <v>0</v>
      </c>
      <c r="I515" s="23">
        <f>COUNTIFS('Faturamento SP3'!$D$2:$D$692,'Infos Relatório'!$B$485,'Faturamento SP3'!$E$2:$E$692,'Infos Relatório'!$B515,'Faturamento SP3'!$Z$2:$Z$692,'Infos Relatório'!I$1)</f>
        <v>0</v>
      </c>
      <c r="J515" s="13">
        <f>SUMIFS('Faturamento SP3'!$G$2:$G$692,'Faturamento SP3'!$D$2:$D$692,'Infos Relatório'!$B$485,'Faturamento SP3'!$E$2:$E$692,'Infos Relatório'!$B515,'Faturamento SP3'!$Z$2:$Z$692,'Infos Relatório'!I$1)</f>
        <v>0</v>
      </c>
      <c r="K515" s="13">
        <f>SUMIFS('Faturamento SP3'!$J$2:$J$692,'Faturamento SP3'!$D$2:$D$692,'Infos Relatório'!$B$485,'Faturamento SP3'!$E$2:$E$692,'Infos Relatório'!$B515,'Faturamento SP3'!$Z$2:$Z$692,'Infos Relatório'!I$1)</f>
        <v>0</v>
      </c>
      <c r="L515" s="14">
        <f>SUMIFS('Faturamento SP3'!$O$2:$O$692,'Faturamento SP3'!$D$2:$D$692,'Infos Relatório'!$B$485,'Faturamento SP3'!$E$2:$E$692,'Infos Relatório'!$B515,'Faturamento SP3'!$Z$2:$Z$692,'Infos Relatório'!I$1,'Faturamento SP3'!$T$2:$T$692,"Sim")+SUMIFS('Faturamento SP3'!$P$2:$P$692,'Faturamento SP3'!$D$2:$D$692,'Infos Relatório'!$B$485,'Faturamento SP3'!$E$2:$E$692,'Infos Relatório'!$B515,'Faturamento SP3'!$Z$2:$Z$692,'Infos Relatório'!I$1,'Faturamento SP3'!$T$2:$T$692,"Sim")</f>
        <v>0</v>
      </c>
      <c r="M515" s="27" t="e">
        <f t="shared" si="194"/>
        <v>#DIV/0!</v>
      </c>
      <c r="N515" s="24">
        <f>SUMIFS('Faturamento SP3'!$H$2:$H$692,'Faturamento SP3'!$D$2:$D$692,'Infos Relatório'!$B$485,'Faturamento SP3'!$E$2:$E$692,'Infos Relatório'!$B515,'Faturamento SP3'!$Z$2:$Z$692,'Infos Relatório'!I$1)</f>
        <v>0</v>
      </c>
      <c r="O515" s="23">
        <f>COUNTIFS('Faturamento SP3'!$D$2:$D$692,'Infos Relatório'!$B$485,'Faturamento SP3'!$E$2:$E$692,'Infos Relatório'!$B515,'Faturamento SP3'!$Z$2:$Z$692,'Infos Relatório'!O$1)</f>
        <v>0</v>
      </c>
      <c r="P515" s="13">
        <f>SUMIFS('Faturamento SP3'!$G$2:$G$692,'Faturamento SP3'!$D$2:$D$692,'Infos Relatório'!$B$485,'Faturamento SP3'!$E$2:$E$692,'Infos Relatório'!$B515,'Faturamento SP3'!$Z$2:$Z$692,'Infos Relatório'!O$1)</f>
        <v>0</v>
      </c>
      <c r="Q515" s="13">
        <f>SUMIFS('Faturamento SP3'!$J$2:$J$692,'Faturamento SP3'!$D$2:$D$692,'Infos Relatório'!$B$485,'Faturamento SP3'!$E$2:$E$692,'Infos Relatório'!$B515,'Faturamento SP3'!$Z$2:$Z$692,'Infos Relatório'!O$1)</f>
        <v>0</v>
      </c>
      <c r="R515" s="14">
        <f>SUMIFS('Faturamento SP3'!$O$2:$O$692,'Faturamento SP3'!$D$2:$D$692,'Infos Relatório'!$B$485,'Faturamento SP3'!$E$2:$E$692,'Infos Relatório'!$B515,'Faturamento SP3'!$Z$2:$Z$692,'Infos Relatório'!O$1,'Faturamento SP3'!$T$2:$T$692,"Sim")+SUMIFS('Faturamento SP3'!$P$2:$P$692,'Faturamento SP3'!$D$2:$D$692,'Infos Relatório'!$B$485,'Faturamento SP3'!$E$2:$E$692,'Infos Relatório'!$B515,'Faturamento SP3'!$Z$2:$Z$692,'Infos Relatório'!O$1,'Faturamento SP3'!$T$2:$T$692,"Sim")</f>
        <v>0</v>
      </c>
      <c r="S515" s="27" t="e">
        <f t="shared" si="195"/>
        <v>#DIV/0!</v>
      </c>
      <c r="T515" s="24">
        <f>SUMIFS('Faturamento SP3'!$H$2:$H$692,'Faturamento SP3'!$D$2:$D$692,'Infos Relatório'!$B$485,'Faturamento SP3'!$E$2:$E$692,'Infos Relatório'!$B515,'Faturamento SP3'!$Z$2:$Z$692,'Infos Relatório'!O$1)</f>
        <v>0</v>
      </c>
      <c r="U515" s="23">
        <f>COUNTIFS('Faturamento SP3'!$D$2:$D$692,'Infos Relatório'!$B$485,'Faturamento SP3'!$E$2:$E$692,'Infos Relatório'!$B515,'Faturamento SP3'!$Z$2:$Z$692,'Infos Relatório'!U$1)</f>
        <v>0</v>
      </c>
      <c r="V515" s="13">
        <f>SUMIFS('Faturamento SP3'!$G$2:$G$692,'Faturamento SP3'!$D$2:$D$692,'Infos Relatório'!$B$485,'Faturamento SP3'!$E$2:$E$692,'Infos Relatório'!$B515,'Faturamento SP3'!$Z$2:$Z$692,'Infos Relatório'!U$1)</f>
        <v>0</v>
      </c>
      <c r="W515" s="13">
        <f>SUMIFS('Faturamento SP3'!$J$2:$J$692,'Faturamento SP3'!$D$2:$D$692,'Infos Relatório'!$B$485,'Faturamento SP3'!$E$2:$E$692,'Infos Relatório'!$B515,'Faturamento SP3'!$Z$2:$Z$692,'Infos Relatório'!U$1)</f>
        <v>0</v>
      </c>
      <c r="X515" s="14">
        <f>SUMIFS('Faturamento SP3'!$O$2:$O$692,'Faturamento SP3'!$D$2:$D$692,'Infos Relatório'!$B$485,'Faturamento SP3'!$E$2:$E$692,'Infos Relatório'!$B515,'Faturamento SP3'!$Z$2:$Z$692,'Infos Relatório'!U$1,'Faturamento SP3'!$T$2:$T$692,"Sim")+SUMIFS('Faturamento SP3'!$P$2:$P$692,'Faturamento SP3'!$D$2:$D$692,'Infos Relatório'!$B$485,'Faturamento SP3'!$E$2:$E$692,'Infos Relatório'!$B515,'Faturamento SP3'!$Z$2:$Z$692,'Infos Relatório'!U$1,'Faturamento SP3'!$T$2:$T$692,"Sim")</f>
        <v>0</v>
      </c>
      <c r="Y515" s="27" t="e">
        <f t="shared" si="196"/>
        <v>#DIV/0!</v>
      </c>
      <c r="Z515" s="24">
        <f>SUMIFS('Faturamento SP3'!$H$2:$H$692,'Faturamento SP3'!$D$2:$D$692,'Infos Relatório'!$B$485,'Faturamento SP3'!$E$2:$E$692,'Infos Relatório'!$B515,'Faturamento SP3'!$Z$2:$Z$692,'Infos Relatório'!U$1)</f>
        <v>0</v>
      </c>
      <c r="AA515" s="23">
        <f>COUNTIFS('Faturamento SP3'!$D$2:$D$692,'Infos Relatório'!$B$485,'Faturamento SP3'!$E$2:$E$692,'Infos Relatório'!$B515,'Faturamento SP3'!$Z$2:$Z$692,'Infos Relatório'!AA$1)</f>
        <v>0</v>
      </c>
      <c r="AB515" s="13">
        <f>SUMIFS('Faturamento SP3'!$G$2:$G$692,'Faturamento SP3'!$D$2:$D$692,'Infos Relatório'!$B$485,'Faturamento SP3'!$E$2:$E$692,'Infos Relatório'!$B515,'Faturamento SP3'!$Z$2:$Z$692,'Infos Relatório'!AA$1)</f>
        <v>0</v>
      </c>
      <c r="AC515" s="13">
        <f>SUMIFS('Faturamento SP3'!$J$2:$J$692,'Faturamento SP3'!$D$2:$D$692,'Infos Relatório'!$B$485,'Faturamento SP3'!$E$2:$E$692,'Infos Relatório'!$B515,'Faturamento SP3'!$Z$2:$Z$692,'Infos Relatório'!AA$1)</f>
        <v>0</v>
      </c>
      <c r="AD515" s="14">
        <f>SUMIFS('Faturamento SP3'!$O$2:$O$692,'Faturamento SP3'!$D$2:$D$692,'Infos Relatório'!$B$485,'Faturamento SP3'!$E$2:$E$692,'Infos Relatório'!$B515,'Faturamento SP3'!$Z$2:$Z$692,'Infos Relatório'!AA$1,'Faturamento SP3'!$T$2:$T$692,"Sim")+SUMIFS('Faturamento SP3'!$P$2:$P$692,'Faturamento SP3'!$D$2:$D$692,'Infos Relatório'!$B$485,'Faturamento SP3'!$E$2:$E$692,'Infos Relatório'!$B515,'Faturamento SP3'!$Z$2:$Z$692,'Infos Relatório'!AA$1,'Faturamento SP3'!$T$2:$T$692,"Sim")</f>
        <v>0</v>
      </c>
      <c r="AE515" s="27" t="e">
        <f t="shared" si="197"/>
        <v>#DIV/0!</v>
      </c>
      <c r="AF515" s="24">
        <f>SUMIFS('Faturamento SP3'!$H$2:$H$692,'Faturamento SP3'!$D$2:$D$692,'Infos Relatório'!$B$485,'Faturamento SP3'!$E$2:$E$692,'Infos Relatório'!$B515,'Faturamento SP3'!$Z$2:$Z$692,'Infos Relatório'!AA$1)</f>
        <v>0</v>
      </c>
      <c r="AG515" s="23">
        <f>COUNTIFS('Faturamento SP3'!$D$2:$D$692,'Infos Relatório'!$B$485,'Faturamento SP3'!$E$2:$E$692,'Infos Relatório'!$B515,'Faturamento SP3'!$Z$2:$Z$692,'Infos Relatório'!AG$1)</f>
        <v>0</v>
      </c>
      <c r="AH515" s="13">
        <f>SUMIFS('Faturamento SP3'!$G$2:$G$692,'Faturamento SP3'!$D$2:$D$692,'Infos Relatório'!$B$485,'Faturamento SP3'!$E$2:$E$692,'Infos Relatório'!$B515,'Faturamento SP3'!$Z$2:$Z$692,'Infos Relatório'!AG$1)</f>
        <v>0</v>
      </c>
      <c r="AI515" s="13">
        <f>SUMIFS('Faturamento SP3'!$J$2:$J$692,'Faturamento SP3'!$D$2:$D$692,'Infos Relatório'!$B$485,'Faturamento SP3'!$E$2:$E$692,'Infos Relatório'!$B515,'Faturamento SP3'!$Z$2:$Z$692,'Infos Relatório'!AG$1)</f>
        <v>0</v>
      </c>
      <c r="AJ515" s="14">
        <f>SUMIFS('Faturamento SP3'!$O$2:$O$692,'Faturamento SP3'!$D$2:$D$692,'Infos Relatório'!$B$485,'Faturamento SP3'!$E$2:$E$692,'Infos Relatório'!$B515,'Faturamento SP3'!$Z$2:$Z$692,'Infos Relatório'!AG$1,'Faturamento SP3'!$T$2:$T$692,"Sim")+SUMIFS('Faturamento SP3'!$P$2:$P$692,'Faturamento SP3'!$D$2:$D$692,'Infos Relatório'!$B$485,'Faturamento SP3'!$E$2:$E$692,'Infos Relatório'!$B515,'Faturamento SP3'!$Z$2:$Z$692,'Infos Relatório'!AG$1,'Faturamento SP3'!$T$2:$T$692,"Sim")</f>
        <v>0</v>
      </c>
      <c r="AK515" s="27" t="e">
        <f t="shared" si="198"/>
        <v>#DIV/0!</v>
      </c>
      <c r="AL515" s="24">
        <f>SUMIFS('Faturamento SP3'!$H$2:$H$692,'Faturamento SP3'!$D$2:$D$692,'Infos Relatório'!$B$485,'Faturamento SP3'!$E$2:$E$692,'Infos Relatório'!$B515,'Faturamento SP3'!$Z$2:$Z$692,'Infos Relatório'!AG$1)</f>
        <v>0</v>
      </c>
      <c r="AM515" s="23">
        <f>COUNTIFS('Faturamento SP3'!$D$2:$D$692,'Infos Relatório'!$B$485,'Faturamento SP3'!$E$2:$E$692,'Infos Relatório'!$B515,'Faturamento SP3'!$Z$2:$Z$692,'Infos Relatório'!AM$1)</f>
        <v>0</v>
      </c>
      <c r="AN515" s="13">
        <f>SUMIFS('Faturamento SP3'!$G$2:$G$692,'Faturamento SP3'!$D$2:$D$692,'Infos Relatório'!$B$485,'Faturamento SP3'!$E$2:$E$692,'Infos Relatório'!$B515,'Faturamento SP3'!$Z$2:$Z$692,'Infos Relatório'!AM$1)</f>
        <v>0</v>
      </c>
      <c r="AO515" s="13">
        <f>SUMIFS('Faturamento SP3'!$J$2:$J$692,'Faturamento SP3'!$D$2:$D$692,'Infos Relatório'!$B$485,'Faturamento SP3'!$E$2:$E$692,'Infos Relatório'!$B515,'Faturamento SP3'!$Z$2:$Z$692,'Infos Relatório'!AM$1)</f>
        <v>0</v>
      </c>
      <c r="AP515" s="14">
        <f>SUMIFS('Faturamento SP3'!$O$2:$O$692,'Faturamento SP3'!$D$2:$D$692,'Infos Relatório'!$B$485,'Faturamento SP3'!$E$2:$E$692,'Infos Relatório'!$B515,'Faturamento SP3'!$Z$2:$Z$692,'Infos Relatório'!AM$1,'Faturamento SP3'!$T$2:$T$692,"Sim")+SUMIFS('Faturamento SP3'!$P$2:$P$692,'Faturamento SP3'!$D$2:$D$692,'Infos Relatório'!$B$485,'Faturamento SP3'!$E$2:$E$692,'Infos Relatório'!$B515,'Faturamento SP3'!$Z$2:$Z$692,'Infos Relatório'!AM$1,'Faturamento SP3'!$T$2:$T$692,"Sim")</f>
        <v>0</v>
      </c>
      <c r="AQ515" s="27" t="e">
        <f t="shared" si="199"/>
        <v>#DIV/0!</v>
      </c>
      <c r="AR515" s="24">
        <f>SUMIFS('Faturamento SP3'!$H$2:$H$692,'Faturamento SP3'!$D$2:$D$692,'Infos Relatório'!$B$485,'Faturamento SP3'!$E$2:$E$692,'Infos Relatório'!$B515,'Faturamento SP3'!$Z$2:$Z$692,'Infos Relatório'!AM$1)</f>
        <v>0</v>
      </c>
      <c r="AS515" s="23">
        <f>COUNTIFS('Faturamento SP3'!$D$2:$D$692,'Infos Relatório'!$B$485,'Faturamento SP3'!$E$2:$E$692,'Infos Relatório'!$B515,'Faturamento SP3'!$Z$2:$Z$692,'Infos Relatório'!AS$1)</f>
        <v>0</v>
      </c>
      <c r="AT515" s="13">
        <f>SUMIFS('Faturamento SP3'!$G$2:$G$692,'Faturamento SP3'!$D$2:$D$692,'Infos Relatório'!$B$485,'Faturamento SP3'!$E$2:$E$692,'Infos Relatório'!$B515,'Faturamento SP3'!$Z$2:$Z$692,'Infos Relatório'!AS$1)</f>
        <v>0</v>
      </c>
      <c r="AU515" s="13">
        <f>SUMIFS('Faturamento SP3'!$J$2:$J$692,'Faturamento SP3'!$D$2:$D$692,'Infos Relatório'!$B$485,'Faturamento SP3'!$E$2:$E$692,'Infos Relatório'!$B515,'Faturamento SP3'!$Z$2:$Z$692,'Infos Relatório'!AS$1)</f>
        <v>0</v>
      </c>
      <c r="AV515" s="14">
        <f>SUMIFS('Faturamento SP3'!$O$2:$O$692,'Faturamento SP3'!$D$2:$D$692,'Infos Relatório'!$B$485,'Faturamento SP3'!$E$2:$E$692,'Infos Relatório'!$B515,'Faturamento SP3'!$Z$2:$Z$692,'Infos Relatório'!AS$1,'Faturamento SP3'!$T$2:$T$692,"Sim")+SUMIFS('Faturamento SP3'!$P$2:$P$692,'Faturamento SP3'!$D$2:$D$692,'Infos Relatório'!$B$485,'Faturamento SP3'!$E$2:$E$692,'Infos Relatório'!$B515,'Faturamento SP3'!$Z$2:$Z$692,'Infos Relatório'!AS$1,'Faturamento SP3'!$T$2:$T$692,"Sim")</f>
        <v>0</v>
      </c>
      <c r="AW515" s="27" t="e">
        <f t="shared" si="200"/>
        <v>#DIV/0!</v>
      </c>
      <c r="AX515" s="24">
        <f>SUMIFS('Faturamento SP3'!$H$2:$H$692,'Faturamento SP3'!$D$2:$D$692,'Infos Relatório'!$B$485,'Faturamento SP3'!$E$2:$E$692,'Infos Relatório'!$B515,'Faturamento SP3'!$Z$2:$Z$692,'Infos Relatório'!AS$1)</f>
        <v>0</v>
      </c>
      <c r="AY515" s="23">
        <f>COUNTIFS('Faturamento SP3'!$D$2:$D$692,'Infos Relatório'!$B$485,'Faturamento SP3'!$E$2:$E$692,'Infos Relatório'!$B515,'Faturamento SP3'!$Z$2:$Z$692,'Infos Relatório'!AY$1)</f>
        <v>0</v>
      </c>
      <c r="AZ515" s="13">
        <f>SUMIFS('Faturamento SP3'!$G$2:$G$692,'Faturamento SP3'!$D$2:$D$692,'Infos Relatório'!$B$485,'Faturamento SP3'!$E$2:$E$692,'Infos Relatório'!$B515,'Faturamento SP3'!$Z$2:$Z$692,'Infos Relatório'!AY$1)</f>
        <v>0</v>
      </c>
      <c r="BA515" s="13">
        <f>SUMIFS('Faturamento SP3'!$J$2:$J$692,'Faturamento SP3'!$D$2:$D$692,'Infos Relatório'!$B$485,'Faturamento SP3'!$E$2:$E$692,'Infos Relatório'!$B515,'Faturamento SP3'!$Z$2:$Z$692,'Infos Relatório'!AY$1)</f>
        <v>0</v>
      </c>
      <c r="BB515" s="14">
        <f>SUMIFS('Faturamento SP3'!$O$2:$O$692,'Faturamento SP3'!$D$2:$D$692,'Infos Relatório'!$B$485,'Faturamento SP3'!$E$2:$E$692,'Infos Relatório'!$B515,'Faturamento SP3'!$Z$2:$Z$692,'Infos Relatório'!AY$1,'Faturamento SP3'!$T$2:$T$692,"Sim")+SUMIFS('Faturamento SP3'!$P$2:$P$692,'Faturamento SP3'!$D$2:$D$692,'Infos Relatório'!$B$485,'Faturamento SP3'!$E$2:$E$692,'Infos Relatório'!$B515,'Faturamento SP3'!$Z$2:$Z$692,'Infos Relatório'!AY$1,'Faturamento SP3'!$T$2:$T$692,"Sim")</f>
        <v>0</v>
      </c>
      <c r="BC515" s="27" t="e">
        <f t="shared" si="201"/>
        <v>#DIV/0!</v>
      </c>
      <c r="BD515" s="24">
        <f>SUMIFS('Faturamento SP3'!$H$2:$H$692,'Faturamento SP3'!$D$2:$D$692,'Infos Relatório'!$B$485,'Faturamento SP3'!$E$2:$E$692,'Infos Relatório'!$B515,'Faturamento SP3'!$Z$2:$Z$692,'Infos Relatório'!AY$1)</f>
        <v>0</v>
      </c>
      <c r="BE515" s="23">
        <f>COUNTIFS('Faturamento SP3'!$D$2:$D$692,'Infos Relatório'!$B$485,'Faturamento SP3'!$E$2:$E$692,'Infos Relatório'!$B515,'Faturamento SP3'!$Z$2:$Z$692,'Infos Relatório'!BE$1)</f>
        <v>0</v>
      </c>
      <c r="BF515" s="13">
        <f>SUMIFS('Faturamento SP3'!$G$2:$G$692,'Faturamento SP3'!$D$2:$D$692,'Infos Relatório'!$B$485,'Faturamento SP3'!$E$2:$E$692,'Infos Relatório'!$B515,'Faturamento SP3'!$Z$2:$Z$692,'Infos Relatório'!BE$1)</f>
        <v>0</v>
      </c>
      <c r="BG515" s="13">
        <f>SUMIFS('Faturamento SP3'!$J$2:$J$692,'Faturamento SP3'!$D$2:$D$692,'Infos Relatório'!$B$485,'Faturamento SP3'!$E$2:$E$692,'Infos Relatório'!$B515,'Faturamento SP3'!$Z$2:$Z$692,'Infos Relatório'!BE$1)</f>
        <v>0</v>
      </c>
      <c r="BH515" s="14">
        <f>SUMIFS('Faturamento SP3'!$O$2:$O$692,'Faturamento SP3'!$D$2:$D$692,'Infos Relatório'!$B$485,'Faturamento SP3'!$E$2:$E$692,'Infos Relatório'!$B515,'Faturamento SP3'!$Z$2:$Z$692,'Infos Relatório'!BE$1,'Faturamento SP3'!$T$2:$T$692,"Sim")+SUMIFS('Faturamento SP3'!$P$2:$P$692,'Faturamento SP3'!$D$2:$D$692,'Infos Relatório'!$B$485,'Faturamento SP3'!$E$2:$E$692,'Infos Relatório'!$B515,'Faturamento SP3'!$Z$2:$Z$692,'Infos Relatório'!BE$1,'Faturamento SP3'!$T$2:$T$692,"Sim")</f>
        <v>0</v>
      </c>
      <c r="BI515" s="27" t="e">
        <f t="shared" si="202"/>
        <v>#DIV/0!</v>
      </c>
      <c r="BJ515" s="24">
        <f>SUMIFS('Faturamento SP3'!$H$2:$H$692,'Faturamento SP3'!$D$2:$D$692,'Infos Relatório'!$B$485,'Faturamento SP3'!$E$2:$E$692,'Infos Relatório'!$B515,'Faturamento SP3'!$Z$2:$Z$692,'Infos Relatório'!BE$1)</f>
        <v>0</v>
      </c>
      <c r="BK515" s="23">
        <f>COUNTIFS('Faturamento SP3'!$D$2:$D$692,'Infos Relatório'!$B$485,'Faturamento SP3'!$E$2:$E$692,'Infos Relatório'!$B515,'Faturamento SP3'!$Z$2:$Z$692,'Infos Relatório'!BK$1)</f>
        <v>0</v>
      </c>
      <c r="BL515" s="13">
        <f>SUMIFS('Faturamento SP3'!$G$2:$G$692,'Faturamento SP3'!$D$2:$D$692,'Infos Relatório'!$B$485,'Faturamento SP3'!$E$2:$E$692,'Infos Relatório'!$B515,'Faturamento SP3'!$Z$2:$Z$692,'Infos Relatório'!BK$1)</f>
        <v>0</v>
      </c>
      <c r="BM515" s="13">
        <f>SUMIFS('Faturamento SP3'!$J$2:$J$692,'Faturamento SP3'!$D$2:$D$692,'Infos Relatório'!$B$485,'Faturamento SP3'!$E$2:$E$692,'Infos Relatório'!$B515,'Faturamento SP3'!$Z$2:$Z$692,'Infos Relatório'!BK$1)</f>
        <v>0</v>
      </c>
      <c r="BN515" s="14">
        <f>SUMIFS('Faturamento SP3'!$O$2:$O$692,'Faturamento SP3'!$D$2:$D$692,'Infos Relatório'!$B$485,'Faturamento SP3'!$E$2:$E$692,'Infos Relatório'!$B515,'Faturamento SP3'!$Z$2:$Z$692,'Infos Relatório'!BK$1,'Faturamento SP3'!$T$2:$T$692,"Sim")+SUMIFS('Faturamento SP3'!$P$2:$P$692,'Faturamento SP3'!$D$2:$D$692,'Infos Relatório'!$B$485,'Faturamento SP3'!$E$2:$E$692,'Infos Relatório'!$B515,'Faturamento SP3'!$Z$2:$Z$692,'Infos Relatório'!BK$1,'Faturamento SP3'!$T$2:$T$692,"Sim")</f>
        <v>0</v>
      </c>
      <c r="BO515" s="27" t="e">
        <f t="shared" si="203"/>
        <v>#DIV/0!</v>
      </c>
      <c r="BP515" s="24">
        <f>SUMIFS('Faturamento SP3'!$H$2:$H$692,'Faturamento SP3'!$D$2:$D$692,'Infos Relatório'!$B$485,'Faturamento SP3'!$E$2:$E$692,'Infos Relatório'!$B515,'Faturamento SP3'!$Z$2:$Z$692,'Infos Relatório'!BK$1)</f>
        <v>0</v>
      </c>
      <c r="BQ515" s="23">
        <f>COUNTIFS('Faturamento SP3'!$D$2:$D$692,'Infos Relatório'!$B$485,'Faturamento SP3'!$E$2:$E$692,'Infos Relatório'!$B515,'Faturamento SP3'!$Z$2:$Z$692,'Infos Relatório'!BQ$1)</f>
        <v>0</v>
      </c>
      <c r="BR515" s="13">
        <f>SUMIFS('Faturamento SP3'!$G$2:$G$692,'Faturamento SP3'!$D$2:$D$692,'Infos Relatório'!$B$485,'Faturamento SP3'!$E$2:$E$692,'Infos Relatório'!$B515,'Faturamento SP3'!$Z$2:$Z$692,'Infos Relatório'!BQ$1)</f>
        <v>0</v>
      </c>
      <c r="BS515" s="13">
        <f>SUMIFS('Faturamento SP3'!$J$2:$J$692,'Faturamento SP3'!$D$2:$D$692,'Infos Relatório'!$B$485,'Faturamento SP3'!$E$2:$E$692,'Infos Relatório'!$B515,'Faturamento SP3'!$Z$2:$Z$692,'Infos Relatório'!BQ$1)</f>
        <v>0</v>
      </c>
      <c r="BT515" s="14">
        <f>SUMIFS('Faturamento SP3'!$O$2:$O$692,'Faturamento SP3'!$D$2:$D$692,'Infos Relatório'!$B$485,'Faturamento SP3'!$E$2:$E$692,'Infos Relatório'!$B515,'Faturamento SP3'!$Z$2:$Z$692,'Infos Relatório'!BQ$1,'Faturamento SP3'!$T$2:$T$692,"Sim")+SUMIFS('Faturamento SP3'!$P$2:$P$692,'Faturamento SP3'!$D$2:$D$692,'Infos Relatório'!$B$485,'Faturamento SP3'!$E$2:$E$692,'Infos Relatório'!$B515,'Faturamento SP3'!$Z$2:$Z$692,'Infos Relatório'!BQ$1,'Faturamento SP3'!$T$2:$T$692,"Sim")</f>
        <v>0</v>
      </c>
      <c r="BU515" s="27" t="e">
        <f t="shared" si="204"/>
        <v>#DIV/0!</v>
      </c>
      <c r="BV515" s="24">
        <f>SUMIFS('Faturamento SP3'!$H$2:$H$692,'Faturamento SP3'!$D$2:$D$692,'Infos Relatório'!$B$485,'Faturamento SP3'!$E$2:$E$692,'Infos Relatório'!$B515,'Faturamento SP3'!$Z$2:$Z$692,'Infos Relatório'!BQ$1)</f>
        <v>0</v>
      </c>
    </row>
    <row r="516" spans="2:74">
      <c r="B516" s="17" t="s">
        <v>37</v>
      </c>
      <c r="C516" s="23">
        <f>COUNTIFS('Faturamento SP3'!$D$2:$D$692,'Infos Relatório'!$B$485,'Faturamento SP3'!$E$2:$E$692,'Infos Relatório'!$B516,'Faturamento SP3'!$Z$2:$Z$692,'Infos Relatório'!C$1)</f>
        <v>0</v>
      </c>
      <c r="D516" s="13">
        <f>SUMIFS('Faturamento SP3'!$G$2:$G$692,'Faturamento SP3'!$D$2:$D$692,'Infos Relatório'!$B$485,'Faturamento SP3'!$E$2:$E$692,'Infos Relatório'!$B516,'Faturamento SP3'!$Z$2:$Z$692,'Infos Relatório'!C$1)</f>
        <v>0</v>
      </c>
      <c r="E516" s="13">
        <f>SUMIFS('Faturamento SP3'!$J$2:$J$692,'Faturamento SP3'!$D$2:$D$692,'Infos Relatório'!$B$485,'Faturamento SP3'!$E$2:$E$692,'Infos Relatório'!$B516,'Faturamento SP3'!$Z$2:$Z$692,'Infos Relatório'!C$1)</f>
        <v>0</v>
      </c>
      <c r="F516" s="14">
        <f>SUMIFS('Faturamento SP3'!$O$2:$O$692,'Faturamento SP3'!$D$2:$D$692,'Infos Relatório'!$B$485,'Faturamento SP3'!$E$2:$E$692,'Infos Relatório'!$B516,'Faturamento SP3'!$Z$2:$Z$692,'Infos Relatório'!C$1,'Faturamento SP3'!$T$2:$T$692,"Sim")+SUMIFS('Faturamento SP3'!$P$2:$P$692,'Faturamento SP3'!$D$2:$D$692,'Infos Relatório'!$B$485,'Faturamento SP3'!$E$2:$E$692,'Infos Relatório'!$B516,'Faturamento SP3'!$Z$2:$Z$692,'Infos Relatório'!C$1,'Faturamento SP3'!$T$2:$T$692,"Sim")</f>
        <v>0</v>
      </c>
      <c r="G516" s="27" t="e">
        <f t="shared" si="193"/>
        <v>#DIV/0!</v>
      </c>
      <c r="H516" s="24">
        <f>SUMIFS('Faturamento SP3'!$H$2:$H$692,'Faturamento SP3'!$D$2:$D$692,'Infos Relatório'!$B$485,'Faturamento SP3'!$E$2:$E$692,'Infos Relatório'!$B516,'Faturamento SP3'!$Z$2:$Z$692,'Infos Relatório'!C$1)</f>
        <v>0</v>
      </c>
      <c r="I516" s="23">
        <f>COUNTIFS('Faturamento SP3'!$D$2:$D$692,'Infos Relatório'!$B$485,'Faturamento SP3'!$E$2:$E$692,'Infos Relatório'!$B516,'Faturamento SP3'!$Z$2:$Z$692,'Infos Relatório'!I$1)</f>
        <v>0</v>
      </c>
      <c r="J516" s="13">
        <f>SUMIFS('Faturamento SP3'!$G$2:$G$692,'Faturamento SP3'!$D$2:$D$692,'Infos Relatório'!$B$485,'Faturamento SP3'!$E$2:$E$692,'Infos Relatório'!$B516,'Faturamento SP3'!$Z$2:$Z$692,'Infos Relatório'!I$1)</f>
        <v>0</v>
      </c>
      <c r="K516" s="13">
        <f>SUMIFS('Faturamento SP3'!$J$2:$J$692,'Faturamento SP3'!$D$2:$D$692,'Infos Relatório'!$B$485,'Faturamento SP3'!$E$2:$E$692,'Infos Relatório'!$B516,'Faturamento SP3'!$Z$2:$Z$692,'Infos Relatório'!I$1)</f>
        <v>0</v>
      </c>
      <c r="L516" s="14">
        <f>SUMIFS('Faturamento SP3'!$O$2:$O$692,'Faturamento SP3'!$D$2:$D$692,'Infos Relatório'!$B$485,'Faturamento SP3'!$E$2:$E$692,'Infos Relatório'!$B516,'Faturamento SP3'!$Z$2:$Z$692,'Infos Relatório'!I$1,'Faturamento SP3'!$T$2:$T$692,"Sim")+SUMIFS('Faturamento SP3'!$P$2:$P$692,'Faturamento SP3'!$D$2:$D$692,'Infos Relatório'!$B$485,'Faturamento SP3'!$E$2:$E$692,'Infos Relatório'!$B516,'Faturamento SP3'!$Z$2:$Z$692,'Infos Relatório'!I$1,'Faturamento SP3'!$T$2:$T$692,"Sim")</f>
        <v>0</v>
      </c>
      <c r="M516" s="27" t="e">
        <f t="shared" si="194"/>
        <v>#DIV/0!</v>
      </c>
      <c r="N516" s="24">
        <f>SUMIFS('Faturamento SP3'!$H$2:$H$692,'Faturamento SP3'!$D$2:$D$692,'Infos Relatório'!$B$485,'Faturamento SP3'!$E$2:$E$692,'Infos Relatório'!$B516,'Faturamento SP3'!$Z$2:$Z$692,'Infos Relatório'!I$1)</f>
        <v>0</v>
      </c>
      <c r="O516" s="23">
        <f>COUNTIFS('Faturamento SP3'!$D$2:$D$692,'Infos Relatório'!$B$485,'Faturamento SP3'!$E$2:$E$692,'Infos Relatório'!$B516,'Faturamento SP3'!$Z$2:$Z$692,'Infos Relatório'!O$1)</f>
        <v>0</v>
      </c>
      <c r="P516" s="13">
        <f>SUMIFS('Faturamento SP3'!$G$2:$G$692,'Faturamento SP3'!$D$2:$D$692,'Infos Relatório'!$B$485,'Faturamento SP3'!$E$2:$E$692,'Infos Relatório'!$B516,'Faturamento SP3'!$Z$2:$Z$692,'Infos Relatório'!O$1)</f>
        <v>0</v>
      </c>
      <c r="Q516" s="13">
        <f>SUMIFS('Faturamento SP3'!$J$2:$J$692,'Faturamento SP3'!$D$2:$D$692,'Infos Relatório'!$B$485,'Faturamento SP3'!$E$2:$E$692,'Infos Relatório'!$B516,'Faturamento SP3'!$Z$2:$Z$692,'Infos Relatório'!O$1)</f>
        <v>0</v>
      </c>
      <c r="R516" s="14">
        <f>SUMIFS('Faturamento SP3'!$O$2:$O$692,'Faturamento SP3'!$D$2:$D$692,'Infos Relatório'!$B$485,'Faturamento SP3'!$E$2:$E$692,'Infos Relatório'!$B516,'Faturamento SP3'!$Z$2:$Z$692,'Infos Relatório'!O$1,'Faturamento SP3'!$T$2:$T$692,"Sim")+SUMIFS('Faturamento SP3'!$P$2:$P$692,'Faturamento SP3'!$D$2:$D$692,'Infos Relatório'!$B$485,'Faturamento SP3'!$E$2:$E$692,'Infos Relatório'!$B516,'Faturamento SP3'!$Z$2:$Z$692,'Infos Relatório'!O$1,'Faturamento SP3'!$T$2:$T$692,"Sim")</f>
        <v>0</v>
      </c>
      <c r="S516" s="27" t="e">
        <f t="shared" si="195"/>
        <v>#DIV/0!</v>
      </c>
      <c r="T516" s="24">
        <f>SUMIFS('Faturamento SP3'!$H$2:$H$692,'Faturamento SP3'!$D$2:$D$692,'Infos Relatório'!$B$485,'Faturamento SP3'!$E$2:$E$692,'Infos Relatório'!$B516,'Faturamento SP3'!$Z$2:$Z$692,'Infos Relatório'!O$1)</f>
        <v>0</v>
      </c>
      <c r="U516" s="23">
        <f>COUNTIFS('Faturamento SP3'!$D$2:$D$692,'Infos Relatório'!$B$485,'Faturamento SP3'!$E$2:$E$692,'Infos Relatório'!$B516,'Faturamento SP3'!$Z$2:$Z$692,'Infos Relatório'!U$1)</f>
        <v>0</v>
      </c>
      <c r="V516" s="13">
        <f>SUMIFS('Faturamento SP3'!$G$2:$G$692,'Faturamento SP3'!$D$2:$D$692,'Infos Relatório'!$B$485,'Faturamento SP3'!$E$2:$E$692,'Infos Relatório'!$B516,'Faturamento SP3'!$Z$2:$Z$692,'Infos Relatório'!U$1)</f>
        <v>0</v>
      </c>
      <c r="W516" s="13">
        <f>SUMIFS('Faturamento SP3'!$J$2:$J$692,'Faturamento SP3'!$D$2:$D$692,'Infos Relatório'!$B$485,'Faturamento SP3'!$E$2:$E$692,'Infos Relatório'!$B516,'Faturamento SP3'!$Z$2:$Z$692,'Infos Relatório'!U$1)</f>
        <v>0</v>
      </c>
      <c r="X516" s="14">
        <f>SUMIFS('Faturamento SP3'!$O$2:$O$692,'Faturamento SP3'!$D$2:$D$692,'Infos Relatório'!$B$485,'Faturamento SP3'!$E$2:$E$692,'Infos Relatório'!$B516,'Faturamento SP3'!$Z$2:$Z$692,'Infos Relatório'!U$1,'Faturamento SP3'!$T$2:$T$692,"Sim")+SUMIFS('Faturamento SP3'!$P$2:$P$692,'Faturamento SP3'!$D$2:$D$692,'Infos Relatório'!$B$485,'Faturamento SP3'!$E$2:$E$692,'Infos Relatório'!$B516,'Faturamento SP3'!$Z$2:$Z$692,'Infos Relatório'!U$1,'Faturamento SP3'!$T$2:$T$692,"Sim")</f>
        <v>0</v>
      </c>
      <c r="Y516" s="27" t="e">
        <f t="shared" si="196"/>
        <v>#DIV/0!</v>
      </c>
      <c r="Z516" s="24">
        <f>SUMIFS('Faturamento SP3'!$H$2:$H$692,'Faturamento SP3'!$D$2:$D$692,'Infos Relatório'!$B$485,'Faturamento SP3'!$E$2:$E$692,'Infos Relatório'!$B516,'Faturamento SP3'!$Z$2:$Z$692,'Infos Relatório'!U$1)</f>
        <v>0</v>
      </c>
      <c r="AA516" s="23">
        <f>COUNTIFS('Faturamento SP3'!$D$2:$D$692,'Infos Relatório'!$B$485,'Faturamento SP3'!$E$2:$E$692,'Infos Relatório'!$B516,'Faturamento SP3'!$Z$2:$Z$692,'Infos Relatório'!AA$1)</f>
        <v>0</v>
      </c>
      <c r="AB516" s="13">
        <f>SUMIFS('Faturamento SP3'!$G$2:$G$692,'Faturamento SP3'!$D$2:$D$692,'Infos Relatório'!$B$485,'Faturamento SP3'!$E$2:$E$692,'Infos Relatório'!$B516,'Faturamento SP3'!$Z$2:$Z$692,'Infos Relatório'!AA$1)</f>
        <v>0</v>
      </c>
      <c r="AC516" s="13">
        <f>SUMIFS('Faturamento SP3'!$J$2:$J$692,'Faturamento SP3'!$D$2:$D$692,'Infos Relatório'!$B$485,'Faturamento SP3'!$E$2:$E$692,'Infos Relatório'!$B516,'Faturamento SP3'!$Z$2:$Z$692,'Infos Relatório'!AA$1)</f>
        <v>0</v>
      </c>
      <c r="AD516" s="14">
        <f>SUMIFS('Faturamento SP3'!$O$2:$O$692,'Faturamento SP3'!$D$2:$D$692,'Infos Relatório'!$B$485,'Faturamento SP3'!$E$2:$E$692,'Infos Relatório'!$B516,'Faturamento SP3'!$Z$2:$Z$692,'Infos Relatório'!AA$1,'Faturamento SP3'!$T$2:$T$692,"Sim")+SUMIFS('Faturamento SP3'!$P$2:$P$692,'Faturamento SP3'!$D$2:$D$692,'Infos Relatório'!$B$485,'Faturamento SP3'!$E$2:$E$692,'Infos Relatório'!$B516,'Faturamento SP3'!$Z$2:$Z$692,'Infos Relatório'!AA$1,'Faturamento SP3'!$T$2:$T$692,"Sim")</f>
        <v>0</v>
      </c>
      <c r="AE516" s="27" t="e">
        <f t="shared" si="197"/>
        <v>#DIV/0!</v>
      </c>
      <c r="AF516" s="24">
        <f>SUMIFS('Faturamento SP3'!$H$2:$H$692,'Faturamento SP3'!$D$2:$D$692,'Infos Relatório'!$B$485,'Faturamento SP3'!$E$2:$E$692,'Infos Relatório'!$B516,'Faturamento SP3'!$Z$2:$Z$692,'Infos Relatório'!AA$1)</f>
        <v>0</v>
      </c>
      <c r="AG516" s="23">
        <f>COUNTIFS('Faturamento SP3'!$D$2:$D$692,'Infos Relatório'!$B$485,'Faturamento SP3'!$E$2:$E$692,'Infos Relatório'!$B516,'Faturamento SP3'!$Z$2:$Z$692,'Infos Relatório'!AG$1)</f>
        <v>0</v>
      </c>
      <c r="AH516" s="13">
        <f>SUMIFS('Faturamento SP3'!$G$2:$G$692,'Faturamento SP3'!$D$2:$D$692,'Infos Relatório'!$B$485,'Faturamento SP3'!$E$2:$E$692,'Infos Relatório'!$B516,'Faturamento SP3'!$Z$2:$Z$692,'Infos Relatório'!AG$1)</f>
        <v>0</v>
      </c>
      <c r="AI516" s="13">
        <f>SUMIFS('Faturamento SP3'!$J$2:$J$692,'Faturamento SP3'!$D$2:$D$692,'Infos Relatório'!$B$485,'Faturamento SP3'!$E$2:$E$692,'Infos Relatório'!$B516,'Faturamento SP3'!$Z$2:$Z$692,'Infos Relatório'!AG$1)</f>
        <v>0</v>
      </c>
      <c r="AJ516" s="14">
        <f>SUMIFS('Faturamento SP3'!$O$2:$O$692,'Faturamento SP3'!$D$2:$D$692,'Infos Relatório'!$B$485,'Faturamento SP3'!$E$2:$E$692,'Infos Relatório'!$B516,'Faturamento SP3'!$Z$2:$Z$692,'Infos Relatório'!AG$1,'Faturamento SP3'!$T$2:$T$692,"Sim")+SUMIFS('Faturamento SP3'!$P$2:$P$692,'Faturamento SP3'!$D$2:$D$692,'Infos Relatório'!$B$485,'Faturamento SP3'!$E$2:$E$692,'Infos Relatório'!$B516,'Faturamento SP3'!$Z$2:$Z$692,'Infos Relatório'!AG$1,'Faturamento SP3'!$T$2:$T$692,"Sim")</f>
        <v>0</v>
      </c>
      <c r="AK516" s="27" t="e">
        <f t="shared" si="198"/>
        <v>#DIV/0!</v>
      </c>
      <c r="AL516" s="24">
        <f>SUMIFS('Faturamento SP3'!$H$2:$H$692,'Faturamento SP3'!$D$2:$D$692,'Infos Relatório'!$B$485,'Faturamento SP3'!$E$2:$E$692,'Infos Relatório'!$B516,'Faturamento SP3'!$Z$2:$Z$692,'Infos Relatório'!AG$1)</f>
        <v>0</v>
      </c>
      <c r="AM516" s="23">
        <f>COUNTIFS('Faturamento SP3'!$D$2:$D$692,'Infos Relatório'!$B$485,'Faturamento SP3'!$E$2:$E$692,'Infos Relatório'!$B516,'Faturamento SP3'!$Z$2:$Z$692,'Infos Relatório'!AM$1)</f>
        <v>0</v>
      </c>
      <c r="AN516" s="13">
        <f>SUMIFS('Faturamento SP3'!$G$2:$G$692,'Faturamento SP3'!$D$2:$D$692,'Infos Relatório'!$B$485,'Faturamento SP3'!$E$2:$E$692,'Infos Relatório'!$B516,'Faturamento SP3'!$Z$2:$Z$692,'Infos Relatório'!AM$1)</f>
        <v>0</v>
      </c>
      <c r="AO516" s="13">
        <f>SUMIFS('Faturamento SP3'!$J$2:$J$692,'Faturamento SP3'!$D$2:$D$692,'Infos Relatório'!$B$485,'Faturamento SP3'!$E$2:$E$692,'Infos Relatório'!$B516,'Faturamento SP3'!$Z$2:$Z$692,'Infos Relatório'!AM$1)</f>
        <v>0</v>
      </c>
      <c r="AP516" s="14">
        <f>SUMIFS('Faturamento SP3'!$O$2:$O$692,'Faturamento SP3'!$D$2:$D$692,'Infos Relatório'!$B$485,'Faturamento SP3'!$E$2:$E$692,'Infos Relatório'!$B516,'Faturamento SP3'!$Z$2:$Z$692,'Infos Relatório'!AM$1,'Faturamento SP3'!$T$2:$T$692,"Sim")+SUMIFS('Faturamento SP3'!$P$2:$P$692,'Faturamento SP3'!$D$2:$D$692,'Infos Relatório'!$B$485,'Faturamento SP3'!$E$2:$E$692,'Infos Relatório'!$B516,'Faturamento SP3'!$Z$2:$Z$692,'Infos Relatório'!AM$1,'Faturamento SP3'!$T$2:$T$692,"Sim")</f>
        <v>0</v>
      </c>
      <c r="AQ516" s="27" t="e">
        <f t="shared" si="199"/>
        <v>#DIV/0!</v>
      </c>
      <c r="AR516" s="24">
        <f>SUMIFS('Faturamento SP3'!$H$2:$H$692,'Faturamento SP3'!$D$2:$D$692,'Infos Relatório'!$B$485,'Faturamento SP3'!$E$2:$E$692,'Infos Relatório'!$B516,'Faturamento SP3'!$Z$2:$Z$692,'Infos Relatório'!AM$1)</f>
        <v>0</v>
      </c>
      <c r="AS516" s="23">
        <f>COUNTIFS('Faturamento SP3'!$D$2:$D$692,'Infos Relatório'!$B$485,'Faturamento SP3'!$E$2:$E$692,'Infos Relatório'!$B516,'Faturamento SP3'!$Z$2:$Z$692,'Infos Relatório'!AS$1)</f>
        <v>0</v>
      </c>
      <c r="AT516" s="13">
        <f>SUMIFS('Faturamento SP3'!$G$2:$G$692,'Faturamento SP3'!$D$2:$D$692,'Infos Relatório'!$B$485,'Faturamento SP3'!$E$2:$E$692,'Infos Relatório'!$B516,'Faturamento SP3'!$Z$2:$Z$692,'Infos Relatório'!AS$1)</f>
        <v>0</v>
      </c>
      <c r="AU516" s="13">
        <f>SUMIFS('Faturamento SP3'!$J$2:$J$692,'Faturamento SP3'!$D$2:$D$692,'Infos Relatório'!$B$485,'Faturamento SP3'!$E$2:$E$692,'Infos Relatório'!$B516,'Faturamento SP3'!$Z$2:$Z$692,'Infos Relatório'!AS$1)</f>
        <v>0</v>
      </c>
      <c r="AV516" s="14">
        <f>SUMIFS('Faturamento SP3'!$O$2:$O$692,'Faturamento SP3'!$D$2:$D$692,'Infos Relatório'!$B$485,'Faturamento SP3'!$E$2:$E$692,'Infos Relatório'!$B516,'Faturamento SP3'!$Z$2:$Z$692,'Infos Relatório'!AS$1,'Faturamento SP3'!$T$2:$T$692,"Sim")+SUMIFS('Faturamento SP3'!$P$2:$P$692,'Faturamento SP3'!$D$2:$D$692,'Infos Relatório'!$B$485,'Faturamento SP3'!$E$2:$E$692,'Infos Relatório'!$B516,'Faturamento SP3'!$Z$2:$Z$692,'Infos Relatório'!AS$1,'Faturamento SP3'!$T$2:$T$692,"Sim")</f>
        <v>0</v>
      </c>
      <c r="AW516" s="27" t="e">
        <f t="shared" si="200"/>
        <v>#DIV/0!</v>
      </c>
      <c r="AX516" s="24">
        <f>SUMIFS('Faturamento SP3'!$H$2:$H$692,'Faturamento SP3'!$D$2:$D$692,'Infos Relatório'!$B$485,'Faturamento SP3'!$E$2:$E$692,'Infos Relatório'!$B516,'Faturamento SP3'!$Z$2:$Z$692,'Infos Relatório'!AS$1)</f>
        <v>0</v>
      </c>
      <c r="AY516" s="23">
        <f>COUNTIFS('Faturamento SP3'!$D$2:$D$692,'Infos Relatório'!$B$485,'Faturamento SP3'!$E$2:$E$692,'Infos Relatório'!$B516,'Faturamento SP3'!$Z$2:$Z$692,'Infos Relatório'!AY$1)</f>
        <v>0</v>
      </c>
      <c r="AZ516" s="13">
        <f>SUMIFS('Faturamento SP3'!$G$2:$G$692,'Faturamento SP3'!$D$2:$D$692,'Infos Relatório'!$B$485,'Faturamento SP3'!$E$2:$E$692,'Infos Relatório'!$B516,'Faturamento SP3'!$Z$2:$Z$692,'Infos Relatório'!AY$1)</f>
        <v>0</v>
      </c>
      <c r="BA516" s="13">
        <f>SUMIFS('Faturamento SP3'!$J$2:$J$692,'Faturamento SP3'!$D$2:$D$692,'Infos Relatório'!$B$485,'Faturamento SP3'!$E$2:$E$692,'Infos Relatório'!$B516,'Faturamento SP3'!$Z$2:$Z$692,'Infos Relatório'!AY$1)</f>
        <v>0</v>
      </c>
      <c r="BB516" s="14">
        <f>SUMIFS('Faturamento SP3'!$O$2:$O$692,'Faturamento SP3'!$D$2:$D$692,'Infos Relatório'!$B$485,'Faturamento SP3'!$E$2:$E$692,'Infos Relatório'!$B516,'Faturamento SP3'!$Z$2:$Z$692,'Infos Relatório'!AY$1,'Faturamento SP3'!$T$2:$T$692,"Sim")+SUMIFS('Faturamento SP3'!$P$2:$P$692,'Faturamento SP3'!$D$2:$D$692,'Infos Relatório'!$B$485,'Faturamento SP3'!$E$2:$E$692,'Infos Relatório'!$B516,'Faturamento SP3'!$Z$2:$Z$692,'Infos Relatório'!AY$1,'Faturamento SP3'!$T$2:$T$692,"Sim")</f>
        <v>0</v>
      </c>
      <c r="BC516" s="27" t="e">
        <f t="shared" si="201"/>
        <v>#DIV/0!</v>
      </c>
      <c r="BD516" s="24">
        <f>SUMIFS('Faturamento SP3'!$H$2:$H$692,'Faturamento SP3'!$D$2:$D$692,'Infos Relatório'!$B$485,'Faturamento SP3'!$E$2:$E$692,'Infos Relatório'!$B516,'Faturamento SP3'!$Z$2:$Z$692,'Infos Relatório'!AY$1)</f>
        <v>0</v>
      </c>
      <c r="BE516" s="23">
        <f>COUNTIFS('Faturamento SP3'!$D$2:$D$692,'Infos Relatório'!$B$485,'Faturamento SP3'!$E$2:$E$692,'Infos Relatório'!$B516,'Faturamento SP3'!$Z$2:$Z$692,'Infos Relatório'!BE$1)</f>
        <v>0</v>
      </c>
      <c r="BF516" s="13">
        <f>SUMIFS('Faturamento SP3'!$G$2:$G$692,'Faturamento SP3'!$D$2:$D$692,'Infos Relatório'!$B$485,'Faturamento SP3'!$E$2:$E$692,'Infos Relatório'!$B516,'Faturamento SP3'!$Z$2:$Z$692,'Infos Relatório'!BE$1)</f>
        <v>0</v>
      </c>
      <c r="BG516" s="13">
        <f>SUMIFS('Faturamento SP3'!$J$2:$J$692,'Faturamento SP3'!$D$2:$D$692,'Infos Relatório'!$B$485,'Faturamento SP3'!$E$2:$E$692,'Infos Relatório'!$B516,'Faturamento SP3'!$Z$2:$Z$692,'Infos Relatório'!BE$1)</f>
        <v>0</v>
      </c>
      <c r="BH516" s="14">
        <f>SUMIFS('Faturamento SP3'!$O$2:$O$692,'Faturamento SP3'!$D$2:$D$692,'Infos Relatório'!$B$485,'Faturamento SP3'!$E$2:$E$692,'Infos Relatório'!$B516,'Faturamento SP3'!$Z$2:$Z$692,'Infos Relatório'!BE$1,'Faturamento SP3'!$T$2:$T$692,"Sim")+SUMIFS('Faturamento SP3'!$P$2:$P$692,'Faturamento SP3'!$D$2:$D$692,'Infos Relatório'!$B$485,'Faturamento SP3'!$E$2:$E$692,'Infos Relatório'!$B516,'Faturamento SP3'!$Z$2:$Z$692,'Infos Relatório'!BE$1,'Faturamento SP3'!$T$2:$T$692,"Sim")</f>
        <v>0</v>
      </c>
      <c r="BI516" s="27" t="e">
        <f t="shared" si="202"/>
        <v>#DIV/0!</v>
      </c>
      <c r="BJ516" s="24">
        <f>SUMIFS('Faturamento SP3'!$H$2:$H$692,'Faturamento SP3'!$D$2:$D$692,'Infos Relatório'!$B$485,'Faturamento SP3'!$E$2:$E$692,'Infos Relatório'!$B516,'Faturamento SP3'!$Z$2:$Z$692,'Infos Relatório'!BE$1)</f>
        <v>0</v>
      </c>
      <c r="BK516" s="23">
        <f>COUNTIFS('Faturamento SP3'!$D$2:$D$692,'Infos Relatório'!$B$485,'Faturamento SP3'!$E$2:$E$692,'Infos Relatório'!$B516,'Faturamento SP3'!$Z$2:$Z$692,'Infos Relatório'!BK$1)</f>
        <v>0</v>
      </c>
      <c r="BL516" s="13">
        <f>SUMIFS('Faturamento SP3'!$G$2:$G$692,'Faturamento SP3'!$D$2:$D$692,'Infos Relatório'!$B$485,'Faturamento SP3'!$E$2:$E$692,'Infos Relatório'!$B516,'Faturamento SP3'!$Z$2:$Z$692,'Infos Relatório'!BK$1)</f>
        <v>0</v>
      </c>
      <c r="BM516" s="13">
        <f>SUMIFS('Faturamento SP3'!$J$2:$J$692,'Faturamento SP3'!$D$2:$D$692,'Infos Relatório'!$B$485,'Faturamento SP3'!$E$2:$E$692,'Infos Relatório'!$B516,'Faturamento SP3'!$Z$2:$Z$692,'Infos Relatório'!BK$1)</f>
        <v>0</v>
      </c>
      <c r="BN516" s="14">
        <f>SUMIFS('Faturamento SP3'!$O$2:$O$692,'Faturamento SP3'!$D$2:$D$692,'Infos Relatório'!$B$485,'Faturamento SP3'!$E$2:$E$692,'Infos Relatório'!$B516,'Faturamento SP3'!$Z$2:$Z$692,'Infos Relatório'!BK$1,'Faturamento SP3'!$T$2:$T$692,"Sim")+SUMIFS('Faturamento SP3'!$P$2:$P$692,'Faturamento SP3'!$D$2:$D$692,'Infos Relatório'!$B$485,'Faturamento SP3'!$E$2:$E$692,'Infos Relatório'!$B516,'Faturamento SP3'!$Z$2:$Z$692,'Infos Relatório'!BK$1,'Faturamento SP3'!$T$2:$T$692,"Sim")</f>
        <v>0</v>
      </c>
      <c r="BO516" s="27" t="e">
        <f t="shared" si="203"/>
        <v>#DIV/0!</v>
      </c>
      <c r="BP516" s="24">
        <f>SUMIFS('Faturamento SP3'!$H$2:$H$692,'Faturamento SP3'!$D$2:$D$692,'Infos Relatório'!$B$485,'Faturamento SP3'!$E$2:$E$692,'Infos Relatório'!$B516,'Faturamento SP3'!$Z$2:$Z$692,'Infos Relatório'!BK$1)</f>
        <v>0</v>
      </c>
      <c r="BQ516" s="23">
        <f>COUNTIFS('Faturamento SP3'!$D$2:$D$692,'Infos Relatório'!$B$485,'Faturamento SP3'!$E$2:$E$692,'Infos Relatório'!$B516,'Faturamento SP3'!$Z$2:$Z$692,'Infos Relatório'!BQ$1)</f>
        <v>0</v>
      </c>
      <c r="BR516" s="13">
        <f>SUMIFS('Faturamento SP3'!$G$2:$G$692,'Faturamento SP3'!$D$2:$D$692,'Infos Relatório'!$B$485,'Faturamento SP3'!$E$2:$E$692,'Infos Relatório'!$B516,'Faturamento SP3'!$Z$2:$Z$692,'Infos Relatório'!BQ$1)</f>
        <v>0</v>
      </c>
      <c r="BS516" s="13">
        <f>SUMIFS('Faturamento SP3'!$J$2:$J$692,'Faturamento SP3'!$D$2:$D$692,'Infos Relatório'!$B$485,'Faturamento SP3'!$E$2:$E$692,'Infos Relatório'!$B516,'Faturamento SP3'!$Z$2:$Z$692,'Infos Relatório'!BQ$1)</f>
        <v>0</v>
      </c>
      <c r="BT516" s="14">
        <f>SUMIFS('Faturamento SP3'!$O$2:$O$692,'Faturamento SP3'!$D$2:$D$692,'Infos Relatório'!$B$485,'Faturamento SP3'!$E$2:$E$692,'Infos Relatório'!$B516,'Faturamento SP3'!$Z$2:$Z$692,'Infos Relatório'!BQ$1,'Faturamento SP3'!$T$2:$T$692,"Sim")+SUMIFS('Faturamento SP3'!$P$2:$P$692,'Faturamento SP3'!$D$2:$D$692,'Infos Relatório'!$B$485,'Faturamento SP3'!$E$2:$E$692,'Infos Relatório'!$B516,'Faturamento SP3'!$Z$2:$Z$692,'Infos Relatório'!BQ$1,'Faturamento SP3'!$T$2:$T$692,"Sim")</f>
        <v>0</v>
      </c>
      <c r="BU516" s="27" t="e">
        <f t="shared" si="204"/>
        <v>#DIV/0!</v>
      </c>
      <c r="BV516" s="24">
        <f>SUMIFS('Faturamento SP3'!$H$2:$H$692,'Faturamento SP3'!$D$2:$D$692,'Infos Relatório'!$B$485,'Faturamento SP3'!$E$2:$E$692,'Infos Relatório'!$B516,'Faturamento SP3'!$Z$2:$Z$692,'Infos Relatório'!BQ$1)</f>
        <v>0</v>
      </c>
    </row>
    <row r="517" spans="2:74">
      <c r="B517" s="17" t="s">
        <v>38</v>
      </c>
      <c r="C517" s="23">
        <f>COUNTIFS('Faturamento SP3'!$D$2:$D$692,'Infos Relatório'!$B$485,'Faturamento SP3'!$E$2:$E$692,'Infos Relatório'!$B517,'Faturamento SP3'!$Z$2:$Z$692,'Infos Relatório'!C$1)</f>
        <v>0</v>
      </c>
      <c r="D517" s="13">
        <f>SUMIFS('Faturamento SP3'!$G$2:$G$692,'Faturamento SP3'!$D$2:$D$692,'Infos Relatório'!$B$485,'Faturamento SP3'!$E$2:$E$692,'Infos Relatório'!$B517,'Faturamento SP3'!$Z$2:$Z$692,'Infos Relatório'!C$1)</f>
        <v>0</v>
      </c>
      <c r="E517" s="13">
        <f>SUMIFS('Faturamento SP3'!$J$2:$J$692,'Faturamento SP3'!$D$2:$D$692,'Infos Relatório'!$B$485,'Faturamento SP3'!$E$2:$E$692,'Infos Relatório'!$B517,'Faturamento SP3'!$Z$2:$Z$692,'Infos Relatório'!C$1)</f>
        <v>0</v>
      </c>
      <c r="F517" s="14">
        <f>SUMIFS('Faturamento SP3'!$O$2:$O$692,'Faturamento SP3'!$D$2:$D$692,'Infos Relatório'!$B$485,'Faturamento SP3'!$E$2:$E$692,'Infos Relatório'!$B517,'Faturamento SP3'!$Z$2:$Z$692,'Infos Relatório'!C$1,'Faturamento SP3'!$T$2:$T$692,"Sim")+SUMIFS('Faturamento SP3'!$P$2:$P$692,'Faturamento SP3'!$D$2:$D$692,'Infos Relatório'!$B$485,'Faturamento SP3'!$E$2:$E$692,'Infos Relatório'!$B517,'Faturamento SP3'!$Z$2:$Z$692,'Infos Relatório'!C$1,'Faturamento SP3'!$T$2:$T$692,"Sim")</f>
        <v>0</v>
      </c>
      <c r="G517" s="27" t="e">
        <f t="shared" si="193"/>
        <v>#DIV/0!</v>
      </c>
      <c r="H517" s="24">
        <f>SUMIFS('Faturamento SP3'!$H$2:$H$692,'Faturamento SP3'!$D$2:$D$692,'Infos Relatório'!$B$485,'Faturamento SP3'!$E$2:$E$692,'Infos Relatório'!$B517,'Faturamento SP3'!$Z$2:$Z$692,'Infos Relatório'!C$1)</f>
        <v>0</v>
      </c>
      <c r="I517" s="23">
        <f>COUNTIFS('Faturamento SP3'!$D$2:$D$692,'Infos Relatório'!$B$485,'Faturamento SP3'!$E$2:$E$692,'Infos Relatório'!$B517,'Faturamento SP3'!$Z$2:$Z$692,'Infos Relatório'!I$1)</f>
        <v>0</v>
      </c>
      <c r="J517" s="13">
        <f>SUMIFS('Faturamento SP3'!$G$2:$G$692,'Faturamento SP3'!$D$2:$D$692,'Infos Relatório'!$B$485,'Faturamento SP3'!$E$2:$E$692,'Infos Relatório'!$B517,'Faturamento SP3'!$Z$2:$Z$692,'Infos Relatório'!I$1)</f>
        <v>0</v>
      </c>
      <c r="K517" s="13">
        <f>SUMIFS('Faturamento SP3'!$J$2:$J$692,'Faturamento SP3'!$D$2:$D$692,'Infos Relatório'!$B$485,'Faturamento SP3'!$E$2:$E$692,'Infos Relatório'!$B517,'Faturamento SP3'!$Z$2:$Z$692,'Infos Relatório'!I$1)</f>
        <v>0</v>
      </c>
      <c r="L517" s="14">
        <f>SUMIFS('Faturamento SP3'!$O$2:$O$692,'Faturamento SP3'!$D$2:$D$692,'Infos Relatório'!$B$485,'Faturamento SP3'!$E$2:$E$692,'Infos Relatório'!$B517,'Faturamento SP3'!$Z$2:$Z$692,'Infos Relatório'!I$1,'Faturamento SP3'!$T$2:$T$692,"Sim")+SUMIFS('Faturamento SP3'!$P$2:$P$692,'Faturamento SP3'!$D$2:$D$692,'Infos Relatório'!$B$485,'Faturamento SP3'!$E$2:$E$692,'Infos Relatório'!$B517,'Faturamento SP3'!$Z$2:$Z$692,'Infos Relatório'!I$1,'Faturamento SP3'!$T$2:$T$692,"Sim")</f>
        <v>0</v>
      </c>
      <c r="M517" s="27" t="e">
        <f t="shared" si="194"/>
        <v>#DIV/0!</v>
      </c>
      <c r="N517" s="24">
        <f>SUMIFS('Faturamento SP3'!$H$2:$H$692,'Faturamento SP3'!$D$2:$D$692,'Infos Relatório'!$B$485,'Faturamento SP3'!$E$2:$E$692,'Infos Relatório'!$B517,'Faturamento SP3'!$Z$2:$Z$692,'Infos Relatório'!I$1)</f>
        <v>0</v>
      </c>
      <c r="O517" s="23">
        <f>COUNTIFS('Faturamento SP3'!$D$2:$D$692,'Infos Relatório'!$B$485,'Faturamento SP3'!$E$2:$E$692,'Infos Relatório'!$B517,'Faturamento SP3'!$Z$2:$Z$692,'Infos Relatório'!O$1)</f>
        <v>0</v>
      </c>
      <c r="P517" s="13">
        <f>SUMIFS('Faturamento SP3'!$G$2:$G$692,'Faturamento SP3'!$D$2:$D$692,'Infos Relatório'!$B$485,'Faturamento SP3'!$E$2:$E$692,'Infos Relatório'!$B517,'Faturamento SP3'!$Z$2:$Z$692,'Infos Relatório'!O$1)</f>
        <v>0</v>
      </c>
      <c r="Q517" s="13">
        <f>SUMIFS('Faturamento SP3'!$J$2:$J$692,'Faturamento SP3'!$D$2:$D$692,'Infos Relatório'!$B$485,'Faturamento SP3'!$E$2:$E$692,'Infos Relatório'!$B517,'Faturamento SP3'!$Z$2:$Z$692,'Infos Relatório'!O$1)</f>
        <v>0</v>
      </c>
      <c r="R517" s="14">
        <f>SUMIFS('Faturamento SP3'!$O$2:$O$692,'Faturamento SP3'!$D$2:$D$692,'Infos Relatório'!$B$485,'Faturamento SP3'!$E$2:$E$692,'Infos Relatório'!$B517,'Faturamento SP3'!$Z$2:$Z$692,'Infos Relatório'!O$1,'Faturamento SP3'!$T$2:$T$692,"Sim")+SUMIFS('Faturamento SP3'!$P$2:$P$692,'Faturamento SP3'!$D$2:$D$692,'Infos Relatório'!$B$485,'Faturamento SP3'!$E$2:$E$692,'Infos Relatório'!$B517,'Faturamento SP3'!$Z$2:$Z$692,'Infos Relatório'!O$1,'Faturamento SP3'!$T$2:$T$692,"Sim")</f>
        <v>0</v>
      </c>
      <c r="S517" s="27" t="e">
        <f t="shared" si="195"/>
        <v>#DIV/0!</v>
      </c>
      <c r="T517" s="24">
        <f>SUMIFS('Faturamento SP3'!$H$2:$H$692,'Faturamento SP3'!$D$2:$D$692,'Infos Relatório'!$B$485,'Faturamento SP3'!$E$2:$E$692,'Infos Relatório'!$B517,'Faturamento SP3'!$Z$2:$Z$692,'Infos Relatório'!O$1)</f>
        <v>0</v>
      </c>
      <c r="U517" s="23">
        <f>COUNTIFS('Faturamento SP3'!$D$2:$D$692,'Infos Relatório'!$B$485,'Faturamento SP3'!$E$2:$E$692,'Infos Relatório'!$B517,'Faturamento SP3'!$Z$2:$Z$692,'Infos Relatório'!U$1)</f>
        <v>0</v>
      </c>
      <c r="V517" s="13">
        <f>SUMIFS('Faturamento SP3'!$G$2:$G$692,'Faturamento SP3'!$D$2:$D$692,'Infos Relatório'!$B$485,'Faturamento SP3'!$E$2:$E$692,'Infos Relatório'!$B517,'Faturamento SP3'!$Z$2:$Z$692,'Infos Relatório'!U$1)</f>
        <v>0</v>
      </c>
      <c r="W517" s="13">
        <f>SUMIFS('Faturamento SP3'!$J$2:$J$692,'Faturamento SP3'!$D$2:$D$692,'Infos Relatório'!$B$485,'Faturamento SP3'!$E$2:$E$692,'Infos Relatório'!$B517,'Faturamento SP3'!$Z$2:$Z$692,'Infos Relatório'!U$1)</f>
        <v>0</v>
      </c>
      <c r="X517" s="14">
        <f>SUMIFS('Faturamento SP3'!$O$2:$O$692,'Faturamento SP3'!$D$2:$D$692,'Infos Relatório'!$B$485,'Faturamento SP3'!$E$2:$E$692,'Infos Relatório'!$B517,'Faturamento SP3'!$Z$2:$Z$692,'Infos Relatório'!U$1,'Faturamento SP3'!$T$2:$T$692,"Sim")+SUMIFS('Faturamento SP3'!$P$2:$P$692,'Faturamento SP3'!$D$2:$D$692,'Infos Relatório'!$B$485,'Faturamento SP3'!$E$2:$E$692,'Infos Relatório'!$B517,'Faturamento SP3'!$Z$2:$Z$692,'Infos Relatório'!U$1,'Faturamento SP3'!$T$2:$T$692,"Sim")</f>
        <v>0</v>
      </c>
      <c r="Y517" s="27" t="e">
        <f t="shared" si="196"/>
        <v>#DIV/0!</v>
      </c>
      <c r="Z517" s="24">
        <f>SUMIFS('Faturamento SP3'!$H$2:$H$692,'Faturamento SP3'!$D$2:$D$692,'Infos Relatório'!$B$485,'Faturamento SP3'!$E$2:$E$692,'Infos Relatório'!$B517,'Faturamento SP3'!$Z$2:$Z$692,'Infos Relatório'!U$1)</f>
        <v>0</v>
      </c>
      <c r="AA517" s="23">
        <f>COUNTIFS('Faturamento SP3'!$D$2:$D$692,'Infos Relatório'!$B$485,'Faturamento SP3'!$E$2:$E$692,'Infos Relatório'!$B517,'Faturamento SP3'!$Z$2:$Z$692,'Infos Relatório'!AA$1)</f>
        <v>0</v>
      </c>
      <c r="AB517" s="13">
        <f>SUMIFS('Faturamento SP3'!$G$2:$G$692,'Faturamento SP3'!$D$2:$D$692,'Infos Relatório'!$B$485,'Faturamento SP3'!$E$2:$E$692,'Infos Relatório'!$B517,'Faturamento SP3'!$Z$2:$Z$692,'Infos Relatório'!AA$1)</f>
        <v>0</v>
      </c>
      <c r="AC517" s="13">
        <f>SUMIFS('Faturamento SP3'!$J$2:$J$692,'Faturamento SP3'!$D$2:$D$692,'Infos Relatório'!$B$485,'Faturamento SP3'!$E$2:$E$692,'Infos Relatório'!$B517,'Faturamento SP3'!$Z$2:$Z$692,'Infos Relatório'!AA$1)</f>
        <v>0</v>
      </c>
      <c r="AD517" s="14">
        <f>SUMIFS('Faturamento SP3'!$O$2:$O$692,'Faturamento SP3'!$D$2:$D$692,'Infos Relatório'!$B$485,'Faturamento SP3'!$E$2:$E$692,'Infos Relatório'!$B517,'Faturamento SP3'!$Z$2:$Z$692,'Infos Relatório'!AA$1,'Faturamento SP3'!$T$2:$T$692,"Sim")+SUMIFS('Faturamento SP3'!$P$2:$P$692,'Faturamento SP3'!$D$2:$D$692,'Infos Relatório'!$B$485,'Faturamento SP3'!$E$2:$E$692,'Infos Relatório'!$B517,'Faturamento SP3'!$Z$2:$Z$692,'Infos Relatório'!AA$1,'Faturamento SP3'!$T$2:$T$692,"Sim")</f>
        <v>0</v>
      </c>
      <c r="AE517" s="27" t="e">
        <f t="shared" si="197"/>
        <v>#DIV/0!</v>
      </c>
      <c r="AF517" s="24">
        <f>SUMIFS('Faturamento SP3'!$H$2:$H$692,'Faturamento SP3'!$D$2:$D$692,'Infos Relatório'!$B$485,'Faturamento SP3'!$E$2:$E$692,'Infos Relatório'!$B517,'Faturamento SP3'!$Z$2:$Z$692,'Infos Relatório'!AA$1)</f>
        <v>0</v>
      </c>
      <c r="AG517" s="23">
        <f>COUNTIFS('Faturamento SP3'!$D$2:$D$692,'Infos Relatório'!$B$485,'Faturamento SP3'!$E$2:$E$692,'Infos Relatório'!$B517,'Faturamento SP3'!$Z$2:$Z$692,'Infos Relatório'!AG$1)</f>
        <v>0</v>
      </c>
      <c r="AH517" s="13">
        <f>SUMIFS('Faturamento SP3'!$G$2:$G$692,'Faturamento SP3'!$D$2:$D$692,'Infos Relatório'!$B$485,'Faturamento SP3'!$E$2:$E$692,'Infos Relatório'!$B517,'Faturamento SP3'!$Z$2:$Z$692,'Infos Relatório'!AG$1)</f>
        <v>0</v>
      </c>
      <c r="AI517" s="13">
        <f>SUMIFS('Faturamento SP3'!$J$2:$J$692,'Faturamento SP3'!$D$2:$D$692,'Infos Relatório'!$B$485,'Faturamento SP3'!$E$2:$E$692,'Infos Relatório'!$B517,'Faturamento SP3'!$Z$2:$Z$692,'Infos Relatório'!AG$1)</f>
        <v>0</v>
      </c>
      <c r="AJ517" s="14">
        <f>SUMIFS('Faturamento SP3'!$O$2:$O$692,'Faturamento SP3'!$D$2:$D$692,'Infos Relatório'!$B$485,'Faturamento SP3'!$E$2:$E$692,'Infos Relatório'!$B517,'Faturamento SP3'!$Z$2:$Z$692,'Infos Relatório'!AG$1,'Faturamento SP3'!$T$2:$T$692,"Sim")+SUMIFS('Faturamento SP3'!$P$2:$P$692,'Faturamento SP3'!$D$2:$D$692,'Infos Relatório'!$B$485,'Faturamento SP3'!$E$2:$E$692,'Infos Relatório'!$B517,'Faturamento SP3'!$Z$2:$Z$692,'Infos Relatório'!AG$1,'Faturamento SP3'!$T$2:$T$692,"Sim")</f>
        <v>0</v>
      </c>
      <c r="AK517" s="27" t="e">
        <f t="shared" si="198"/>
        <v>#DIV/0!</v>
      </c>
      <c r="AL517" s="24">
        <f>SUMIFS('Faturamento SP3'!$H$2:$H$692,'Faturamento SP3'!$D$2:$D$692,'Infos Relatório'!$B$485,'Faturamento SP3'!$E$2:$E$692,'Infos Relatório'!$B517,'Faturamento SP3'!$Z$2:$Z$692,'Infos Relatório'!AG$1)</f>
        <v>0</v>
      </c>
      <c r="AM517" s="23">
        <f>COUNTIFS('Faturamento SP3'!$D$2:$D$692,'Infos Relatório'!$B$485,'Faturamento SP3'!$E$2:$E$692,'Infos Relatório'!$B517,'Faturamento SP3'!$Z$2:$Z$692,'Infos Relatório'!AM$1)</f>
        <v>0</v>
      </c>
      <c r="AN517" s="13">
        <f>SUMIFS('Faturamento SP3'!$G$2:$G$692,'Faturamento SP3'!$D$2:$D$692,'Infos Relatório'!$B$485,'Faturamento SP3'!$E$2:$E$692,'Infos Relatório'!$B517,'Faturamento SP3'!$Z$2:$Z$692,'Infos Relatório'!AM$1)</f>
        <v>0</v>
      </c>
      <c r="AO517" s="13">
        <f>SUMIFS('Faturamento SP3'!$J$2:$J$692,'Faturamento SP3'!$D$2:$D$692,'Infos Relatório'!$B$485,'Faturamento SP3'!$E$2:$E$692,'Infos Relatório'!$B517,'Faturamento SP3'!$Z$2:$Z$692,'Infos Relatório'!AM$1)</f>
        <v>0</v>
      </c>
      <c r="AP517" s="14">
        <f>SUMIFS('Faturamento SP3'!$O$2:$O$692,'Faturamento SP3'!$D$2:$D$692,'Infos Relatório'!$B$485,'Faturamento SP3'!$E$2:$E$692,'Infos Relatório'!$B517,'Faturamento SP3'!$Z$2:$Z$692,'Infos Relatório'!AM$1,'Faturamento SP3'!$T$2:$T$692,"Sim")+SUMIFS('Faturamento SP3'!$P$2:$P$692,'Faturamento SP3'!$D$2:$D$692,'Infos Relatório'!$B$485,'Faturamento SP3'!$E$2:$E$692,'Infos Relatório'!$B517,'Faturamento SP3'!$Z$2:$Z$692,'Infos Relatório'!AM$1,'Faturamento SP3'!$T$2:$T$692,"Sim")</f>
        <v>0</v>
      </c>
      <c r="AQ517" s="27" t="e">
        <f t="shared" si="199"/>
        <v>#DIV/0!</v>
      </c>
      <c r="AR517" s="24">
        <f>SUMIFS('Faturamento SP3'!$H$2:$H$692,'Faturamento SP3'!$D$2:$D$692,'Infos Relatório'!$B$485,'Faturamento SP3'!$E$2:$E$692,'Infos Relatório'!$B517,'Faturamento SP3'!$Z$2:$Z$692,'Infos Relatório'!AM$1)</f>
        <v>0</v>
      </c>
      <c r="AS517" s="23">
        <f>COUNTIFS('Faturamento SP3'!$D$2:$D$692,'Infos Relatório'!$B$485,'Faturamento SP3'!$E$2:$E$692,'Infos Relatório'!$B517,'Faturamento SP3'!$Z$2:$Z$692,'Infos Relatório'!AS$1)</f>
        <v>0</v>
      </c>
      <c r="AT517" s="13">
        <f>SUMIFS('Faturamento SP3'!$G$2:$G$692,'Faturamento SP3'!$D$2:$D$692,'Infos Relatório'!$B$485,'Faturamento SP3'!$E$2:$E$692,'Infos Relatório'!$B517,'Faturamento SP3'!$Z$2:$Z$692,'Infos Relatório'!AS$1)</f>
        <v>0</v>
      </c>
      <c r="AU517" s="13">
        <f>SUMIFS('Faturamento SP3'!$J$2:$J$692,'Faturamento SP3'!$D$2:$D$692,'Infos Relatório'!$B$485,'Faturamento SP3'!$E$2:$E$692,'Infos Relatório'!$B517,'Faturamento SP3'!$Z$2:$Z$692,'Infos Relatório'!AS$1)</f>
        <v>0</v>
      </c>
      <c r="AV517" s="14">
        <f>SUMIFS('Faturamento SP3'!$O$2:$O$692,'Faturamento SP3'!$D$2:$D$692,'Infos Relatório'!$B$485,'Faturamento SP3'!$E$2:$E$692,'Infos Relatório'!$B517,'Faturamento SP3'!$Z$2:$Z$692,'Infos Relatório'!AS$1,'Faturamento SP3'!$T$2:$T$692,"Sim")+SUMIFS('Faturamento SP3'!$P$2:$P$692,'Faturamento SP3'!$D$2:$D$692,'Infos Relatório'!$B$485,'Faturamento SP3'!$E$2:$E$692,'Infos Relatório'!$B517,'Faturamento SP3'!$Z$2:$Z$692,'Infos Relatório'!AS$1,'Faturamento SP3'!$T$2:$T$692,"Sim")</f>
        <v>0</v>
      </c>
      <c r="AW517" s="27" t="e">
        <f t="shared" si="200"/>
        <v>#DIV/0!</v>
      </c>
      <c r="AX517" s="24">
        <f>SUMIFS('Faturamento SP3'!$H$2:$H$692,'Faturamento SP3'!$D$2:$D$692,'Infos Relatório'!$B$485,'Faturamento SP3'!$E$2:$E$692,'Infos Relatório'!$B517,'Faturamento SP3'!$Z$2:$Z$692,'Infos Relatório'!AS$1)</f>
        <v>0</v>
      </c>
      <c r="AY517" s="23">
        <f>COUNTIFS('Faturamento SP3'!$D$2:$D$692,'Infos Relatório'!$B$485,'Faturamento SP3'!$E$2:$E$692,'Infos Relatório'!$B517,'Faturamento SP3'!$Z$2:$Z$692,'Infos Relatório'!AY$1)</f>
        <v>0</v>
      </c>
      <c r="AZ517" s="13">
        <f>SUMIFS('Faturamento SP3'!$G$2:$G$692,'Faturamento SP3'!$D$2:$D$692,'Infos Relatório'!$B$485,'Faturamento SP3'!$E$2:$E$692,'Infos Relatório'!$B517,'Faturamento SP3'!$Z$2:$Z$692,'Infos Relatório'!AY$1)</f>
        <v>0</v>
      </c>
      <c r="BA517" s="13">
        <f>SUMIFS('Faturamento SP3'!$J$2:$J$692,'Faturamento SP3'!$D$2:$D$692,'Infos Relatório'!$B$485,'Faturamento SP3'!$E$2:$E$692,'Infos Relatório'!$B517,'Faturamento SP3'!$Z$2:$Z$692,'Infos Relatório'!AY$1)</f>
        <v>0</v>
      </c>
      <c r="BB517" s="14">
        <f>SUMIFS('Faturamento SP3'!$O$2:$O$692,'Faturamento SP3'!$D$2:$D$692,'Infos Relatório'!$B$485,'Faturamento SP3'!$E$2:$E$692,'Infos Relatório'!$B517,'Faturamento SP3'!$Z$2:$Z$692,'Infos Relatório'!AY$1,'Faturamento SP3'!$T$2:$T$692,"Sim")+SUMIFS('Faturamento SP3'!$P$2:$P$692,'Faturamento SP3'!$D$2:$D$692,'Infos Relatório'!$B$485,'Faturamento SP3'!$E$2:$E$692,'Infos Relatório'!$B517,'Faturamento SP3'!$Z$2:$Z$692,'Infos Relatório'!AY$1,'Faturamento SP3'!$T$2:$T$692,"Sim")</f>
        <v>0</v>
      </c>
      <c r="BC517" s="27" t="e">
        <f t="shared" si="201"/>
        <v>#DIV/0!</v>
      </c>
      <c r="BD517" s="24">
        <f>SUMIFS('Faturamento SP3'!$H$2:$H$692,'Faturamento SP3'!$D$2:$D$692,'Infos Relatório'!$B$485,'Faturamento SP3'!$E$2:$E$692,'Infos Relatório'!$B517,'Faturamento SP3'!$Z$2:$Z$692,'Infos Relatório'!AY$1)</f>
        <v>0</v>
      </c>
      <c r="BE517" s="23">
        <f>COUNTIFS('Faturamento SP3'!$D$2:$D$692,'Infos Relatório'!$B$485,'Faturamento SP3'!$E$2:$E$692,'Infos Relatório'!$B517,'Faturamento SP3'!$Z$2:$Z$692,'Infos Relatório'!BE$1)</f>
        <v>0</v>
      </c>
      <c r="BF517" s="13">
        <f>SUMIFS('Faturamento SP3'!$G$2:$G$692,'Faturamento SP3'!$D$2:$D$692,'Infos Relatório'!$B$485,'Faturamento SP3'!$E$2:$E$692,'Infos Relatório'!$B517,'Faturamento SP3'!$Z$2:$Z$692,'Infos Relatório'!BE$1)</f>
        <v>0</v>
      </c>
      <c r="BG517" s="13">
        <f>SUMIFS('Faturamento SP3'!$J$2:$J$692,'Faturamento SP3'!$D$2:$D$692,'Infos Relatório'!$B$485,'Faturamento SP3'!$E$2:$E$692,'Infos Relatório'!$B517,'Faturamento SP3'!$Z$2:$Z$692,'Infos Relatório'!BE$1)</f>
        <v>0</v>
      </c>
      <c r="BH517" s="14">
        <f>SUMIFS('Faturamento SP3'!$O$2:$O$692,'Faturamento SP3'!$D$2:$D$692,'Infos Relatório'!$B$485,'Faturamento SP3'!$E$2:$E$692,'Infos Relatório'!$B517,'Faturamento SP3'!$Z$2:$Z$692,'Infos Relatório'!BE$1,'Faturamento SP3'!$T$2:$T$692,"Sim")+SUMIFS('Faturamento SP3'!$P$2:$P$692,'Faturamento SP3'!$D$2:$D$692,'Infos Relatório'!$B$485,'Faturamento SP3'!$E$2:$E$692,'Infos Relatório'!$B517,'Faturamento SP3'!$Z$2:$Z$692,'Infos Relatório'!BE$1,'Faturamento SP3'!$T$2:$T$692,"Sim")</f>
        <v>0</v>
      </c>
      <c r="BI517" s="27" t="e">
        <f t="shared" si="202"/>
        <v>#DIV/0!</v>
      </c>
      <c r="BJ517" s="24">
        <f>SUMIFS('Faturamento SP3'!$H$2:$H$692,'Faturamento SP3'!$D$2:$D$692,'Infos Relatório'!$B$485,'Faturamento SP3'!$E$2:$E$692,'Infos Relatório'!$B517,'Faturamento SP3'!$Z$2:$Z$692,'Infos Relatório'!BE$1)</f>
        <v>0</v>
      </c>
      <c r="BK517" s="23">
        <f>COUNTIFS('Faturamento SP3'!$D$2:$D$692,'Infos Relatório'!$B$485,'Faturamento SP3'!$E$2:$E$692,'Infos Relatório'!$B517,'Faturamento SP3'!$Z$2:$Z$692,'Infos Relatório'!BK$1)</f>
        <v>0</v>
      </c>
      <c r="BL517" s="13">
        <f>SUMIFS('Faturamento SP3'!$G$2:$G$692,'Faturamento SP3'!$D$2:$D$692,'Infos Relatório'!$B$485,'Faturamento SP3'!$E$2:$E$692,'Infos Relatório'!$B517,'Faturamento SP3'!$Z$2:$Z$692,'Infos Relatório'!BK$1)</f>
        <v>0</v>
      </c>
      <c r="BM517" s="13">
        <f>SUMIFS('Faturamento SP3'!$J$2:$J$692,'Faturamento SP3'!$D$2:$D$692,'Infos Relatório'!$B$485,'Faturamento SP3'!$E$2:$E$692,'Infos Relatório'!$B517,'Faturamento SP3'!$Z$2:$Z$692,'Infos Relatório'!BK$1)</f>
        <v>0</v>
      </c>
      <c r="BN517" s="14">
        <f>SUMIFS('Faturamento SP3'!$O$2:$O$692,'Faturamento SP3'!$D$2:$D$692,'Infos Relatório'!$B$485,'Faturamento SP3'!$E$2:$E$692,'Infos Relatório'!$B517,'Faturamento SP3'!$Z$2:$Z$692,'Infos Relatório'!BK$1,'Faturamento SP3'!$T$2:$T$692,"Sim")+SUMIFS('Faturamento SP3'!$P$2:$P$692,'Faturamento SP3'!$D$2:$D$692,'Infos Relatório'!$B$485,'Faturamento SP3'!$E$2:$E$692,'Infos Relatório'!$B517,'Faturamento SP3'!$Z$2:$Z$692,'Infos Relatório'!BK$1,'Faturamento SP3'!$T$2:$T$692,"Sim")</f>
        <v>0</v>
      </c>
      <c r="BO517" s="27" t="e">
        <f t="shared" si="203"/>
        <v>#DIV/0!</v>
      </c>
      <c r="BP517" s="24">
        <f>SUMIFS('Faturamento SP3'!$H$2:$H$692,'Faturamento SP3'!$D$2:$D$692,'Infos Relatório'!$B$485,'Faturamento SP3'!$E$2:$E$692,'Infos Relatório'!$B517,'Faturamento SP3'!$Z$2:$Z$692,'Infos Relatório'!BK$1)</f>
        <v>0</v>
      </c>
      <c r="BQ517" s="23">
        <f>COUNTIFS('Faturamento SP3'!$D$2:$D$692,'Infos Relatório'!$B$485,'Faturamento SP3'!$E$2:$E$692,'Infos Relatório'!$B517,'Faturamento SP3'!$Z$2:$Z$692,'Infos Relatório'!BQ$1)</f>
        <v>0</v>
      </c>
      <c r="BR517" s="13">
        <f>SUMIFS('Faturamento SP3'!$G$2:$G$692,'Faturamento SP3'!$D$2:$D$692,'Infos Relatório'!$B$485,'Faturamento SP3'!$E$2:$E$692,'Infos Relatório'!$B517,'Faturamento SP3'!$Z$2:$Z$692,'Infos Relatório'!BQ$1)</f>
        <v>0</v>
      </c>
      <c r="BS517" s="13">
        <f>SUMIFS('Faturamento SP3'!$J$2:$J$692,'Faturamento SP3'!$D$2:$D$692,'Infos Relatório'!$B$485,'Faturamento SP3'!$E$2:$E$692,'Infos Relatório'!$B517,'Faturamento SP3'!$Z$2:$Z$692,'Infos Relatório'!BQ$1)</f>
        <v>0</v>
      </c>
      <c r="BT517" s="14">
        <f>SUMIFS('Faturamento SP3'!$O$2:$O$692,'Faturamento SP3'!$D$2:$D$692,'Infos Relatório'!$B$485,'Faturamento SP3'!$E$2:$E$692,'Infos Relatório'!$B517,'Faturamento SP3'!$Z$2:$Z$692,'Infos Relatório'!BQ$1,'Faturamento SP3'!$T$2:$T$692,"Sim")+SUMIFS('Faturamento SP3'!$P$2:$P$692,'Faturamento SP3'!$D$2:$D$692,'Infos Relatório'!$B$485,'Faturamento SP3'!$E$2:$E$692,'Infos Relatório'!$B517,'Faturamento SP3'!$Z$2:$Z$692,'Infos Relatório'!BQ$1,'Faturamento SP3'!$T$2:$T$692,"Sim")</f>
        <v>0</v>
      </c>
      <c r="BU517" s="27" t="e">
        <f t="shared" si="204"/>
        <v>#DIV/0!</v>
      </c>
      <c r="BV517" s="24">
        <f>SUMIFS('Faturamento SP3'!$H$2:$H$692,'Faturamento SP3'!$D$2:$D$692,'Infos Relatório'!$B$485,'Faturamento SP3'!$E$2:$E$692,'Infos Relatório'!$B517,'Faturamento SP3'!$Z$2:$Z$692,'Infos Relatório'!BQ$1)</f>
        <v>0</v>
      </c>
    </row>
    <row r="518" spans="2:74">
      <c r="B518" s="17" t="s">
        <v>39</v>
      </c>
      <c r="C518" s="23">
        <f>COUNTIFS('Faturamento SP3'!$D$2:$D$692,'Infos Relatório'!$B$485,'Faturamento SP3'!$E$2:$E$692,'Infos Relatório'!$B518,'Faturamento SP3'!$Z$2:$Z$692,'Infos Relatório'!C$1)</f>
        <v>0</v>
      </c>
      <c r="D518" s="13">
        <f>SUMIFS('Faturamento SP3'!$G$2:$G$692,'Faturamento SP3'!$D$2:$D$692,'Infos Relatório'!$B$485,'Faturamento SP3'!$E$2:$E$692,'Infos Relatório'!$B518,'Faturamento SP3'!$Z$2:$Z$692,'Infos Relatório'!C$1)</f>
        <v>0</v>
      </c>
      <c r="E518" s="13">
        <f>SUMIFS('Faturamento SP3'!$J$2:$J$692,'Faturamento SP3'!$D$2:$D$692,'Infos Relatório'!$B$485,'Faturamento SP3'!$E$2:$E$692,'Infos Relatório'!$B518,'Faturamento SP3'!$Z$2:$Z$692,'Infos Relatório'!C$1)</f>
        <v>0</v>
      </c>
      <c r="F518" s="14">
        <f>SUMIFS('Faturamento SP3'!$O$2:$O$692,'Faturamento SP3'!$D$2:$D$692,'Infos Relatório'!$B$485,'Faturamento SP3'!$E$2:$E$692,'Infos Relatório'!$B518,'Faturamento SP3'!$Z$2:$Z$692,'Infos Relatório'!C$1,'Faturamento SP3'!$T$2:$T$692,"Sim")+SUMIFS('Faturamento SP3'!$P$2:$P$692,'Faturamento SP3'!$D$2:$D$692,'Infos Relatório'!$B$485,'Faturamento SP3'!$E$2:$E$692,'Infos Relatório'!$B518,'Faturamento SP3'!$Z$2:$Z$692,'Infos Relatório'!C$1,'Faturamento SP3'!$T$2:$T$692,"Sim")</f>
        <v>0</v>
      </c>
      <c r="G518" s="27" t="e">
        <f t="shared" si="193"/>
        <v>#DIV/0!</v>
      </c>
      <c r="H518" s="24">
        <f>SUMIFS('Faturamento SP3'!$H$2:$H$692,'Faturamento SP3'!$D$2:$D$692,'Infos Relatório'!$B$485,'Faturamento SP3'!$E$2:$E$692,'Infos Relatório'!$B518,'Faturamento SP3'!$Z$2:$Z$692,'Infos Relatório'!C$1)</f>
        <v>0</v>
      </c>
      <c r="I518" s="23">
        <f>COUNTIFS('Faturamento SP3'!$D$2:$D$692,'Infos Relatório'!$B$485,'Faturamento SP3'!$E$2:$E$692,'Infos Relatório'!$B518,'Faturamento SP3'!$Z$2:$Z$692,'Infos Relatório'!I$1)</f>
        <v>0</v>
      </c>
      <c r="J518" s="13">
        <f>SUMIFS('Faturamento SP3'!$G$2:$G$692,'Faturamento SP3'!$D$2:$D$692,'Infos Relatório'!$B$485,'Faturamento SP3'!$E$2:$E$692,'Infos Relatório'!$B518,'Faturamento SP3'!$Z$2:$Z$692,'Infos Relatório'!I$1)</f>
        <v>0</v>
      </c>
      <c r="K518" s="13">
        <f>SUMIFS('Faturamento SP3'!$J$2:$J$692,'Faturamento SP3'!$D$2:$D$692,'Infos Relatório'!$B$485,'Faturamento SP3'!$E$2:$E$692,'Infos Relatório'!$B518,'Faturamento SP3'!$Z$2:$Z$692,'Infos Relatório'!I$1)</f>
        <v>0</v>
      </c>
      <c r="L518" s="14">
        <f>SUMIFS('Faturamento SP3'!$O$2:$O$692,'Faturamento SP3'!$D$2:$D$692,'Infos Relatório'!$B$485,'Faturamento SP3'!$E$2:$E$692,'Infos Relatório'!$B518,'Faturamento SP3'!$Z$2:$Z$692,'Infos Relatório'!I$1,'Faturamento SP3'!$T$2:$T$692,"Sim")+SUMIFS('Faturamento SP3'!$P$2:$P$692,'Faturamento SP3'!$D$2:$D$692,'Infos Relatório'!$B$485,'Faturamento SP3'!$E$2:$E$692,'Infos Relatório'!$B518,'Faturamento SP3'!$Z$2:$Z$692,'Infos Relatório'!I$1,'Faturamento SP3'!$T$2:$T$692,"Sim")</f>
        <v>0</v>
      </c>
      <c r="M518" s="27" t="e">
        <f t="shared" si="194"/>
        <v>#DIV/0!</v>
      </c>
      <c r="N518" s="24">
        <f>SUMIFS('Faturamento SP3'!$H$2:$H$692,'Faturamento SP3'!$D$2:$D$692,'Infos Relatório'!$B$485,'Faturamento SP3'!$E$2:$E$692,'Infos Relatório'!$B518,'Faturamento SP3'!$Z$2:$Z$692,'Infos Relatório'!I$1)</f>
        <v>0</v>
      </c>
      <c r="O518" s="23">
        <f>COUNTIFS('Faturamento SP3'!$D$2:$D$692,'Infos Relatório'!$B$485,'Faturamento SP3'!$E$2:$E$692,'Infos Relatório'!$B518,'Faturamento SP3'!$Z$2:$Z$692,'Infos Relatório'!O$1)</f>
        <v>0</v>
      </c>
      <c r="P518" s="13">
        <f>SUMIFS('Faturamento SP3'!$G$2:$G$692,'Faturamento SP3'!$D$2:$D$692,'Infos Relatório'!$B$485,'Faturamento SP3'!$E$2:$E$692,'Infos Relatório'!$B518,'Faturamento SP3'!$Z$2:$Z$692,'Infos Relatório'!O$1)</f>
        <v>0</v>
      </c>
      <c r="Q518" s="13">
        <f>SUMIFS('Faturamento SP3'!$J$2:$J$692,'Faturamento SP3'!$D$2:$D$692,'Infos Relatório'!$B$485,'Faturamento SP3'!$E$2:$E$692,'Infos Relatório'!$B518,'Faturamento SP3'!$Z$2:$Z$692,'Infos Relatório'!O$1)</f>
        <v>0</v>
      </c>
      <c r="R518" s="14">
        <f>SUMIFS('Faturamento SP3'!$O$2:$O$692,'Faturamento SP3'!$D$2:$D$692,'Infos Relatório'!$B$485,'Faturamento SP3'!$E$2:$E$692,'Infos Relatório'!$B518,'Faturamento SP3'!$Z$2:$Z$692,'Infos Relatório'!O$1,'Faturamento SP3'!$T$2:$T$692,"Sim")+SUMIFS('Faturamento SP3'!$P$2:$P$692,'Faturamento SP3'!$D$2:$D$692,'Infos Relatório'!$B$485,'Faturamento SP3'!$E$2:$E$692,'Infos Relatório'!$B518,'Faturamento SP3'!$Z$2:$Z$692,'Infos Relatório'!O$1,'Faturamento SP3'!$T$2:$T$692,"Sim")</f>
        <v>0</v>
      </c>
      <c r="S518" s="27" t="e">
        <f t="shared" si="195"/>
        <v>#DIV/0!</v>
      </c>
      <c r="T518" s="24">
        <f>SUMIFS('Faturamento SP3'!$H$2:$H$692,'Faturamento SP3'!$D$2:$D$692,'Infos Relatório'!$B$485,'Faturamento SP3'!$E$2:$E$692,'Infos Relatório'!$B518,'Faturamento SP3'!$Z$2:$Z$692,'Infos Relatório'!O$1)</f>
        <v>0</v>
      </c>
      <c r="U518" s="23">
        <f>COUNTIFS('Faturamento SP3'!$D$2:$D$692,'Infos Relatório'!$B$485,'Faturamento SP3'!$E$2:$E$692,'Infos Relatório'!$B518,'Faturamento SP3'!$Z$2:$Z$692,'Infos Relatório'!U$1)</f>
        <v>0</v>
      </c>
      <c r="V518" s="13">
        <f>SUMIFS('Faturamento SP3'!$G$2:$G$692,'Faturamento SP3'!$D$2:$D$692,'Infos Relatório'!$B$485,'Faturamento SP3'!$E$2:$E$692,'Infos Relatório'!$B518,'Faturamento SP3'!$Z$2:$Z$692,'Infos Relatório'!U$1)</f>
        <v>0</v>
      </c>
      <c r="W518" s="13">
        <f>SUMIFS('Faturamento SP3'!$J$2:$J$692,'Faturamento SP3'!$D$2:$D$692,'Infos Relatório'!$B$485,'Faturamento SP3'!$E$2:$E$692,'Infos Relatório'!$B518,'Faturamento SP3'!$Z$2:$Z$692,'Infos Relatório'!U$1)</f>
        <v>0</v>
      </c>
      <c r="X518" s="14">
        <f>SUMIFS('Faturamento SP3'!$O$2:$O$692,'Faturamento SP3'!$D$2:$D$692,'Infos Relatório'!$B$485,'Faturamento SP3'!$E$2:$E$692,'Infos Relatório'!$B518,'Faturamento SP3'!$Z$2:$Z$692,'Infos Relatório'!U$1,'Faturamento SP3'!$T$2:$T$692,"Sim")+SUMIFS('Faturamento SP3'!$P$2:$P$692,'Faturamento SP3'!$D$2:$D$692,'Infos Relatório'!$B$485,'Faturamento SP3'!$E$2:$E$692,'Infos Relatório'!$B518,'Faturamento SP3'!$Z$2:$Z$692,'Infos Relatório'!U$1,'Faturamento SP3'!$T$2:$T$692,"Sim")</f>
        <v>0</v>
      </c>
      <c r="Y518" s="27" t="e">
        <f t="shared" si="196"/>
        <v>#DIV/0!</v>
      </c>
      <c r="Z518" s="24">
        <f>SUMIFS('Faturamento SP3'!$H$2:$H$692,'Faturamento SP3'!$D$2:$D$692,'Infos Relatório'!$B$485,'Faturamento SP3'!$E$2:$E$692,'Infos Relatório'!$B518,'Faturamento SP3'!$Z$2:$Z$692,'Infos Relatório'!U$1)</f>
        <v>0</v>
      </c>
      <c r="AA518" s="23">
        <f>COUNTIFS('Faturamento SP3'!$D$2:$D$692,'Infos Relatório'!$B$485,'Faturamento SP3'!$E$2:$E$692,'Infos Relatório'!$B518,'Faturamento SP3'!$Z$2:$Z$692,'Infos Relatório'!AA$1)</f>
        <v>0</v>
      </c>
      <c r="AB518" s="13">
        <f>SUMIFS('Faturamento SP3'!$G$2:$G$692,'Faturamento SP3'!$D$2:$D$692,'Infos Relatório'!$B$485,'Faturamento SP3'!$E$2:$E$692,'Infos Relatório'!$B518,'Faturamento SP3'!$Z$2:$Z$692,'Infos Relatório'!AA$1)</f>
        <v>0</v>
      </c>
      <c r="AC518" s="13">
        <f>SUMIFS('Faturamento SP3'!$J$2:$J$692,'Faturamento SP3'!$D$2:$D$692,'Infos Relatório'!$B$485,'Faturamento SP3'!$E$2:$E$692,'Infos Relatório'!$B518,'Faturamento SP3'!$Z$2:$Z$692,'Infos Relatório'!AA$1)</f>
        <v>0</v>
      </c>
      <c r="AD518" s="14">
        <f>SUMIFS('Faturamento SP3'!$O$2:$O$692,'Faturamento SP3'!$D$2:$D$692,'Infos Relatório'!$B$485,'Faturamento SP3'!$E$2:$E$692,'Infos Relatório'!$B518,'Faturamento SP3'!$Z$2:$Z$692,'Infos Relatório'!AA$1,'Faturamento SP3'!$T$2:$T$692,"Sim")+SUMIFS('Faturamento SP3'!$P$2:$P$692,'Faturamento SP3'!$D$2:$D$692,'Infos Relatório'!$B$485,'Faturamento SP3'!$E$2:$E$692,'Infos Relatório'!$B518,'Faturamento SP3'!$Z$2:$Z$692,'Infos Relatório'!AA$1,'Faturamento SP3'!$T$2:$T$692,"Sim")</f>
        <v>0</v>
      </c>
      <c r="AE518" s="27" t="e">
        <f t="shared" si="197"/>
        <v>#DIV/0!</v>
      </c>
      <c r="AF518" s="24">
        <f>SUMIFS('Faturamento SP3'!$H$2:$H$692,'Faturamento SP3'!$D$2:$D$692,'Infos Relatório'!$B$485,'Faturamento SP3'!$E$2:$E$692,'Infos Relatório'!$B518,'Faturamento SP3'!$Z$2:$Z$692,'Infos Relatório'!AA$1)</f>
        <v>0</v>
      </c>
      <c r="AG518" s="23">
        <f>COUNTIFS('Faturamento SP3'!$D$2:$D$692,'Infos Relatório'!$B$485,'Faturamento SP3'!$E$2:$E$692,'Infos Relatório'!$B518,'Faturamento SP3'!$Z$2:$Z$692,'Infos Relatório'!AG$1)</f>
        <v>0</v>
      </c>
      <c r="AH518" s="13">
        <f>SUMIFS('Faturamento SP3'!$G$2:$G$692,'Faturamento SP3'!$D$2:$D$692,'Infos Relatório'!$B$485,'Faturamento SP3'!$E$2:$E$692,'Infos Relatório'!$B518,'Faturamento SP3'!$Z$2:$Z$692,'Infos Relatório'!AG$1)</f>
        <v>0</v>
      </c>
      <c r="AI518" s="13">
        <f>SUMIFS('Faturamento SP3'!$J$2:$J$692,'Faturamento SP3'!$D$2:$D$692,'Infos Relatório'!$B$485,'Faturamento SP3'!$E$2:$E$692,'Infos Relatório'!$B518,'Faturamento SP3'!$Z$2:$Z$692,'Infos Relatório'!AG$1)</f>
        <v>0</v>
      </c>
      <c r="AJ518" s="14">
        <f>SUMIFS('Faturamento SP3'!$O$2:$O$692,'Faturamento SP3'!$D$2:$D$692,'Infos Relatório'!$B$485,'Faturamento SP3'!$E$2:$E$692,'Infos Relatório'!$B518,'Faturamento SP3'!$Z$2:$Z$692,'Infos Relatório'!AG$1,'Faturamento SP3'!$T$2:$T$692,"Sim")+SUMIFS('Faturamento SP3'!$P$2:$P$692,'Faturamento SP3'!$D$2:$D$692,'Infos Relatório'!$B$485,'Faturamento SP3'!$E$2:$E$692,'Infos Relatório'!$B518,'Faturamento SP3'!$Z$2:$Z$692,'Infos Relatório'!AG$1,'Faturamento SP3'!$T$2:$T$692,"Sim")</f>
        <v>0</v>
      </c>
      <c r="AK518" s="27" t="e">
        <f t="shared" si="198"/>
        <v>#DIV/0!</v>
      </c>
      <c r="AL518" s="24">
        <f>SUMIFS('Faturamento SP3'!$H$2:$H$692,'Faturamento SP3'!$D$2:$D$692,'Infos Relatório'!$B$485,'Faturamento SP3'!$E$2:$E$692,'Infos Relatório'!$B518,'Faturamento SP3'!$Z$2:$Z$692,'Infos Relatório'!AG$1)</f>
        <v>0</v>
      </c>
      <c r="AM518" s="23">
        <f>COUNTIFS('Faturamento SP3'!$D$2:$D$692,'Infos Relatório'!$B$485,'Faturamento SP3'!$E$2:$E$692,'Infos Relatório'!$B518,'Faturamento SP3'!$Z$2:$Z$692,'Infos Relatório'!AM$1)</f>
        <v>0</v>
      </c>
      <c r="AN518" s="13">
        <f>SUMIFS('Faturamento SP3'!$G$2:$G$692,'Faturamento SP3'!$D$2:$D$692,'Infos Relatório'!$B$485,'Faturamento SP3'!$E$2:$E$692,'Infos Relatório'!$B518,'Faturamento SP3'!$Z$2:$Z$692,'Infos Relatório'!AM$1)</f>
        <v>0</v>
      </c>
      <c r="AO518" s="13">
        <f>SUMIFS('Faturamento SP3'!$J$2:$J$692,'Faturamento SP3'!$D$2:$D$692,'Infos Relatório'!$B$485,'Faturamento SP3'!$E$2:$E$692,'Infos Relatório'!$B518,'Faturamento SP3'!$Z$2:$Z$692,'Infos Relatório'!AM$1)</f>
        <v>0</v>
      </c>
      <c r="AP518" s="14">
        <f>SUMIFS('Faturamento SP3'!$O$2:$O$692,'Faturamento SP3'!$D$2:$D$692,'Infos Relatório'!$B$485,'Faturamento SP3'!$E$2:$E$692,'Infos Relatório'!$B518,'Faturamento SP3'!$Z$2:$Z$692,'Infos Relatório'!AM$1,'Faturamento SP3'!$T$2:$T$692,"Sim")+SUMIFS('Faturamento SP3'!$P$2:$P$692,'Faturamento SP3'!$D$2:$D$692,'Infos Relatório'!$B$485,'Faturamento SP3'!$E$2:$E$692,'Infos Relatório'!$B518,'Faturamento SP3'!$Z$2:$Z$692,'Infos Relatório'!AM$1,'Faturamento SP3'!$T$2:$T$692,"Sim")</f>
        <v>0</v>
      </c>
      <c r="AQ518" s="27" t="e">
        <f t="shared" si="199"/>
        <v>#DIV/0!</v>
      </c>
      <c r="AR518" s="24">
        <f>SUMIFS('Faturamento SP3'!$H$2:$H$692,'Faturamento SP3'!$D$2:$D$692,'Infos Relatório'!$B$485,'Faturamento SP3'!$E$2:$E$692,'Infos Relatório'!$B518,'Faturamento SP3'!$Z$2:$Z$692,'Infos Relatório'!AM$1)</f>
        <v>0</v>
      </c>
      <c r="AS518" s="23">
        <f>COUNTIFS('Faturamento SP3'!$D$2:$D$692,'Infos Relatório'!$B$485,'Faturamento SP3'!$E$2:$E$692,'Infos Relatório'!$B518,'Faturamento SP3'!$Z$2:$Z$692,'Infos Relatório'!AS$1)</f>
        <v>0</v>
      </c>
      <c r="AT518" s="13">
        <f>SUMIFS('Faturamento SP3'!$G$2:$G$692,'Faturamento SP3'!$D$2:$D$692,'Infos Relatório'!$B$485,'Faturamento SP3'!$E$2:$E$692,'Infos Relatório'!$B518,'Faturamento SP3'!$Z$2:$Z$692,'Infos Relatório'!AS$1)</f>
        <v>0</v>
      </c>
      <c r="AU518" s="13">
        <f>SUMIFS('Faturamento SP3'!$J$2:$J$692,'Faturamento SP3'!$D$2:$D$692,'Infos Relatório'!$B$485,'Faturamento SP3'!$E$2:$E$692,'Infos Relatório'!$B518,'Faturamento SP3'!$Z$2:$Z$692,'Infos Relatório'!AS$1)</f>
        <v>0</v>
      </c>
      <c r="AV518" s="14">
        <f>SUMIFS('Faturamento SP3'!$O$2:$O$692,'Faturamento SP3'!$D$2:$D$692,'Infos Relatório'!$B$485,'Faturamento SP3'!$E$2:$E$692,'Infos Relatório'!$B518,'Faturamento SP3'!$Z$2:$Z$692,'Infos Relatório'!AS$1,'Faturamento SP3'!$T$2:$T$692,"Sim")+SUMIFS('Faturamento SP3'!$P$2:$P$692,'Faturamento SP3'!$D$2:$D$692,'Infos Relatório'!$B$485,'Faturamento SP3'!$E$2:$E$692,'Infos Relatório'!$B518,'Faturamento SP3'!$Z$2:$Z$692,'Infos Relatório'!AS$1,'Faturamento SP3'!$T$2:$T$692,"Sim")</f>
        <v>0</v>
      </c>
      <c r="AW518" s="27" t="e">
        <f t="shared" si="200"/>
        <v>#DIV/0!</v>
      </c>
      <c r="AX518" s="24">
        <f>SUMIFS('Faturamento SP3'!$H$2:$H$692,'Faturamento SP3'!$D$2:$D$692,'Infos Relatório'!$B$485,'Faturamento SP3'!$E$2:$E$692,'Infos Relatório'!$B518,'Faturamento SP3'!$Z$2:$Z$692,'Infos Relatório'!AS$1)</f>
        <v>0</v>
      </c>
      <c r="AY518" s="23">
        <f>COUNTIFS('Faturamento SP3'!$D$2:$D$692,'Infos Relatório'!$B$485,'Faturamento SP3'!$E$2:$E$692,'Infos Relatório'!$B518,'Faturamento SP3'!$Z$2:$Z$692,'Infos Relatório'!AY$1)</f>
        <v>0</v>
      </c>
      <c r="AZ518" s="13">
        <f>SUMIFS('Faturamento SP3'!$G$2:$G$692,'Faturamento SP3'!$D$2:$D$692,'Infos Relatório'!$B$485,'Faturamento SP3'!$E$2:$E$692,'Infos Relatório'!$B518,'Faturamento SP3'!$Z$2:$Z$692,'Infos Relatório'!AY$1)</f>
        <v>0</v>
      </c>
      <c r="BA518" s="13">
        <f>SUMIFS('Faturamento SP3'!$J$2:$J$692,'Faturamento SP3'!$D$2:$D$692,'Infos Relatório'!$B$485,'Faturamento SP3'!$E$2:$E$692,'Infos Relatório'!$B518,'Faturamento SP3'!$Z$2:$Z$692,'Infos Relatório'!AY$1)</f>
        <v>0</v>
      </c>
      <c r="BB518" s="14">
        <f>SUMIFS('Faturamento SP3'!$O$2:$O$692,'Faturamento SP3'!$D$2:$D$692,'Infos Relatório'!$B$485,'Faturamento SP3'!$E$2:$E$692,'Infos Relatório'!$B518,'Faturamento SP3'!$Z$2:$Z$692,'Infos Relatório'!AY$1,'Faturamento SP3'!$T$2:$T$692,"Sim")+SUMIFS('Faturamento SP3'!$P$2:$P$692,'Faturamento SP3'!$D$2:$D$692,'Infos Relatório'!$B$485,'Faturamento SP3'!$E$2:$E$692,'Infos Relatório'!$B518,'Faturamento SP3'!$Z$2:$Z$692,'Infos Relatório'!AY$1,'Faturamento SP3'!$T$2:$T$692,"Sim")</f>
        <v>0</v>
      </c>
      <c r="BC518" s="27" t="e">
        <f t="shared" si="201"/>
        <v>#DIV/0!</v>
      </c>
      <c r="BD518" s="24">
        <f>SUMIFS('Faturamento SP3'!$H$2:$H$692,'Faturamento SP3'!$D$2:$D$692,'Infos Relatório'!$B$485,'Faturamento SP3'!$E$2:$E$692,'Infos Relatório'!$B518,'Faturamento SP3'!$Z$2:$Z$692,'Infos Relatório'!AY$1)</f>
        <v>0</v>
      </c>
      <c r="BE518" s="23">
        <f>COUNTIFS('Faturamento SP3'!$D$2:$D$692,'Infos Relatório'!$B$485,'Faturamento SP3'!$E$2:$E$692,'Infos Relatório'!$B518,'Faturamento SP3'!$Z$2:$Z$692,'Infos Relatório'!BE$1)</f>
        <v>0</v>
      </c>
      <c r="BF518" s="13">
        <f>SUMIFS('Faturamento SP3'!$G$2:$G$692,'Faturamento SP3'!$D$2:$D$692,'Infos Relatório'!$B$485,'Faturamento SP3'!$E$2:$E$692,'Infos Relatório'!$B518,'Faturamento SP3'!$Z$2:$Z$692,'Infos Relatório'!BE$1)</f>
        <v>0</v>
      </c>
      <c r="BG518" s="13">
        <f>SUMIFS('Faturamento SP3'!$J$2:$J$692,'Faturamento SP3'!$D$2:$D$692,'Infos Relatório'!$B$485,'Faturamento SP3'!$E$2:$E$692,'Infos Relatório'!$B518,'Faturamento SP3'!$Z$2:$Z$692,'Infos Relatório'!BE$1)</f>
        <v>0</v>
      </c>
      <c r="BH518" s="14">
        <f>SUMIFS('Faturamento SP3'!$O$2:$O$692,'Faturamento SP3'!$D$2:$D$692,'Infos Relatório'!$B$485,'Faturamento SP3'!$E$2:$E$692,'Infos Relatório'!$B518,'Faturamento SP3'!$Z$2:$Z$692,'Infos Relatório'!BE$1,'Faturamento SP3'!$T$2:$T$692,"Sim")+SUMIFS('Faturamento SP3'!$P$2:$P$692,'Faturamento SP3'!$D$2:$D$692,'Infos Relatório'!$B$485,'Faturamento SP3'!$E$2:$E$692,'Infos Relatório'!$B518,'Faturamento SP3'!$Z$2:$Z$692,'Infos Relatório'!BE$1,'Faturamento SP3'!$T$2:$T$692,"Sim")</f>
        <v>0</v>
      </c>
      <c r="BI518" s="27" t="e">
        <f t="shared" si="202"/>
        <v>#DIV/0!</v>
      </c>
      <c r="BJ518" s="24">
        <f>SUMIFS('Faturamento SP3'!$H$2:$H$692,'Faturamento SP3'!$D$2:$D$692,'Infos Relatório'!$B$485,'Faturamento SP3'!$E$2:$E$692,'Infos Relatório'!$B518,'Faturamento SP3'!$Z$2:$Z$692,'Infos Relatório'!BE$1)</f>
        <v>0</v>
      </c>
      <c r="BK518" s="23">
        <f>COUNTIFS('Faturamento SP3'!$D$2:$D$692,'Infos Relatório'!$B$485,'Faturamento SP3'!$E$2:$E$692,'Infos Relatório'!$B518,'Faturamento SP3'!$Z$2:$Z$692,'Infos Relatório'!BK$1)</f>
        <v>0</v>
      </c>
      <c r="BL518" s="13">
        <f>SUMIFS('Faturamento SP3'!$G$2:$G$692,'Faturamento SP3'!$D$2:$D$692,'Infos Relatório'!$B$485,'Faturamento SP3'!$E$2:$E$692,'Infos Relatório'!$B518,'Faturamento SP3'!$Z$2:$Z$692,'Infos Relatório'!BK$1)</f>
        <v>0</v>
      </c>
      <c r="BM518" s="13">
        <f>SUMIFS('Faturamento SP3'!$J$2:$J$692,'Faturamento SP3'!$D$2:$D$692,'Infos Relatório'!$B$485,'Faturamento SP3'!$E$2:$E$692,'Infos Relatório'!$B518,'Faturamento SP3'!$Z$2:$Z$692,'Infos Relatório'!BK$1)</f>
        <v>0</v>
      </c>
      <c r="BN518" s="14">
        <f>SUMIFS('Faturamento SP3'!$O$2:$O$692,'Faturamento SP3'!$D$2:$D$692,'Infos Relatório'!$B$485,'Faturamento SP3'!$E$2:$E$692,'Infos Relatório'!$B518,'Faturamento SP3'!$Z$2:$Z$692,'Infos Relatório'!BK$1,'Faturamento SP3'!$T$2:$T$692,"Sim")+SUMIFS('Faturamento SP3'!$P$2:$P$692,'Faturamento SP3'!$D$2:$D$692,'Infos Relatório'!$B$485,'Faturamento SP3'!$E$2:$E$692,'Infos Relatório'!$B518,'Faturamento SP3'!$Z$2:$Z$692,'Infos Relatório'!BK$1,'Faturamento SP3'!$T$2:$T$692,"Sim")</f>
        <v>0</v>
      </c>
      <c r="BO518" s="27" t="e">
        <f t="shared" si="203"/>
        <v>#DIV/0!</v>
      </c>
      <c r="BP518" s="24">
        <f>SUMIFS('Faturamento SP3'!$H$2:$H$692,'Faturamento SP3'!$D$2:$D$692,'Infos Relatório'!$B$485,'Faturamento SP3'!$E$2:$E$692,'Infos Relatório'!$B518,'Faturamento SP3'!$Z$2:$Z$692,'Infos Relatório'!BK$1)</f>
        <v>0</v>
      </c>
      <c r="BQ518" s="23">
        <f>COUNTIFS('Faturamento SP3'!$D$2:$D$692,'Infos Relatório'!$B$485,'Faturamento SP3'!$E$2:$E$692,'Infos Relatório'!$B518,'Faturamento SP3'!$Z$2:$Z$692,'Infos Relatório'!BQ$1)</f>
        <v>0</v>
      </c>
      <c r="BR518" s="13">
        <f>SUMIFS('Faturamento SP3'!$G$2:$G$692,'Faturamento SP3'!$D$2:$D$692,'Infos Relatório'!$B$485,'Faturamento SP3'!$E$2:$E$692,'Infos Relatório'!$B518,'Faturamento SP3'!$Z$2:$Z$692,'Infos Relatório'!BQ$1)</f>
        <v>0</v>
      </c>
      <c r="BS518" s="13">
        <f>SUMIFS('Faturamento SP3'!$J$2:$J$692,'Faturamento SP3'!$D$2:$D$692,'Infos Relatório'!$B$485,'Faturamento SP3'!$E$2:$E$692,'Infos Relatório'!$B518,'Faturamento SP3'!$Z$2:$Z$692,'Infos Relatório'!BQ$1)</f>
        <v>0</v>
      </c>
      <c r="BT518" s="14">
        <f>SUMIFS('Faturamento SP3'!$O$2:$O$692,'Faturamento SP3'!$D$2:$D$692,'Infos Relatório'!$B$485,'Faturamento SP3'!$E$2:$E$692,'Infos Relatório'!$B518,'Faturamento SP3'!$Z$2:$Z$692,'Infos Relatório'!BQ$1,'Faturamento SP3'!$T$2:$T$692,"Sim")+SUMIFS('Faturamento SP3'!$P$2:$P$692,'Faturamento SP3'!$D$2:$D$692,'Infos Relatório'!$B$485,'Faturamento SP3'!$E$2:$E$692,'Infos Relatório'!$B518,'Faturamento SP3'!$Z$2:$Z$692,'Infos Relatório'!BQ$1,'Faturamento SP3'!$T$2:$T$692,"Sim")</f>
        <v>0</v>
      </c>
      <c r="BU518" s="27" t="e">
        <f t="shared" si="204"/>
        <v>#DIV/0!</v>
      </c>
      <c r="BV518" s="24">
        <f>SUMIFS('Faturamento SP3'!$H$2:$H$692,'Faturamento SP3'!$D$2:$D$692,'Infos Relatório'!$B$485,'Faturamento SP3'!$E$2:$E$692,'Infos Relatório'!$B518,'Faturamento SP3'!$Z$2:$Z$692,'Infos Relatório'!BQ$1)</f>
        <v>0</v>
      </c>
    </row>
    <row r="519" spans="2:74">
      <c r="B519" s="17" t="s">
        <v>40</v>
      </c>
      <c r="C519" s="23">
        <f>COUNTIFS('Faturamento SP3'!$D$2:$D$692,'Infos Relatório'!$B$485,'Faturamento SP3'!$E$2:$E$692,'Infos Relatório'!$B519,'Faturamento SP3'!$Z$2:$Z$692,'Infos Relatório'!C$1)</f>
        <v>0</v>
      </c>
      <c r="D519" s="13">
        <f>SUMIFS('Faturamento SP3'!$G$2:$G$692,'Faturamento SP3'!$D$2:$D$692,'Infos Relatório'!$B$485,'Faturamento SP3'!$E$2:$E$692,'Infos Relatório'!$B519,'Faturamento SP3'!$Z$2:$Z$692,'Infos Relatório'!C$1)</f>
        <v>0</v>
      </c>
      <c r="E519" s="13">
        <f>SUMIFS('Faturamento SP3'!$J$2:$J$692,'Faturamento SP3'!$D$2:$D$692,'Infos Relatório'!$B$485,'Faturamento SP3'!$E$2:$E$692,'Infos Relatório'!$B519,'Faturamento SP3'!$Z$2:$Z$692,'Infos Relatório'!C$1)</f>
        <v>0</v>
      </c>
      <c r="F519" s="14">
        <f>SUMIFS('Faturamento SP3'!$O$2:$O$692,'Faturamento SP3'!$D$2:$D$692,'Infos Relatório'!$B$485,'Faturamento SP3'!$E$2:$E$692,'Infos Relatório'!$B519,'Faturamento SP3'!$Z$2:$Z$692,'Infos Relatório'!C$1,'Faturamento SP3'!$T$2:$T$692,"Sim")+SUMIFS('Faturamento SP3'!$P$2:$P$692,'Faturamento SP3'!$D$2:$D$692,'Infos Relatório'!$B$485,'Faturamento SP3'!$E$2:$E$692,'Infos Relatório'!$B519,'Faturamento SP3'!$Z$2:$Z$692,'Infos Relatório'!C$1,'Faturamento SP3'!$T$2:$T$692,"Sim")</f>
        <v>0</v>
      </c>
      <c r="G519" s="27" t="e">
        <f t="shared" si="193"/>
        <v>#DIV/0!</v>
      </c>
      <c r="H519" s="24">
        <f>SUMIFS('Faturamento SP3'!$H$2:$H$692,'Faturamento SP3'!$D$2:$D$692,'Infos Relatório'!$B$485,'Faturamento SP3'!$E$2:$E$692,'Infos Relatório'!$B519,'Faturamento SP3'!$Z$2:$Z$692,'Infos Relatório'!C$1)</f>
        <v>0</v>
      </c>
      <c r="I519" s="23">
        <f>COUNTIFS('Faturamento SP3'!$D$2:$D$692,'Infos Relatório'!$B$485,'Faturamento SP3'!$E$2:$E$692,'Infos Relatório'!$B519,'Faturamento SP3'!$Z$2:$Z$692,'Infos Relatório'!I$1)</f>
        <v>0</v>
      </c>
      <c r="J519" s="13">
        <f>SUMIFS('Faturamento SP3'!$G$2:$G$692,'Faturamento SP3'!$D$2:$D$692,'Infos Relatório'!$B$485,'Faturamento SP3'!$E$2:$E$692,'Infos Relatório'!$B519,'Faturamento SP3'!$Z$2:$Z$692,'Infos Relatório'!I$1)</f>
        <v>0</v>
      </c>
      <c r="K519" s="13">
        <f>SUMIFS('Faturamento SP3'!$J$2:$J$692,'Faturamento SP3'!$D$2:$D$692,'Infos Relatório'!$B$485,'Faturamento SP3'!$E$2:$E$692,'Infos Relatório'!$B519,'Faturamento SP3'!$Z$2:$Z$692,'Infos Relatório'!I$1)</f>
        <v>0</v>
      </c>
      <c r="L519" s="14">
        <f>SUMIFS('Faturamento SP3'!$O$2:$O$692,'Faturamento SP3'!$D$2:$D$692,'Infos Relatório'!$B$485,'Faturamento SP3'!$E$2:$E$692,'Infos Relatório'!$B519,'Faturamento SP3'!$Z$2:$Z$692,'Infos Relatório'!I$1,'Faturamento SP3'!$T$2:$T$692,"Sim")+SUMIFS('Faturamento SP3'!$P$2:$P$692,'Faturamento SP3'!$D$2:$D$692,'Infos Relatório'!$B$485,'Faturamento SP3'!$E$2:$E$692,'Infos Relatório'!$B519,'Faturamento SP3'!$Z$2:$Z$692,'Infos Relatório'!I$1,'Faturamento SP3'!$T$2:$T$692,"Sim")</f>
        <v>0</v>
      </c>
      <c r="M519" s="27" t="e">
        <f t="shared" si="194"/>
        <v>#DIV/0!</v>
      </c>
      <c r="N519" s="24">
        <f>SUMIFS('Faturamento SP3'!$H$2:$H$692,'Faturamento SP3'!$D$2:$D$692,'Infos Relatório'!$B$485,'Faturamento SP3'!$E$2:$E$692,'Infos Relatório'!$B519,'Faturamento SP3'!$Z$2:$Z$692,'Infos Relatório'!I$1)</f>
        <v>0</v>
      </c>
      <c r="O519" s="23">
        <f>COUNTIFS('Faturamento SP3'!$D$2:$D$692,'Infos Relatório'!$B$485,'Faturamento SP3'!$E$2:$E$692,'Infos Relatório'!$B519,'Faturamento SP3'!$Z$2:$Z$692,'Infos Relatório'!O$1)</f>
        <v>0</v>
      </c>
      <c r="P519" s="13">
        <f>SUMIFS('Faturamento SP3'!$G$2:$G$692,'Faturamento SP3'!$D$2:$D$692,'Infos Relatório'!$B$485,'Faturamento SP3'!$E$2:$E$692,'Infos Relatório'!$B519,'Faturamento SP3'!$Z$2:$Z$692,'Infos Relatório'!O$1)</f>
        <v>0</v>
      </c>
      <c r="Q519" s="13">
        <f>SUMIFS('Faturamento SP3'!$J$2:$J$692,'Faturamento SP3'!$D$2:$D$692,'Infos Relatório'!$B$485,'Faturamento SP3'!$E$2:$E$692,'Infos Relatório'!$B519,'Faturamento SP3'!$Z$2:$Z$692,'Infos Relatório'!O$1)</f>
        <v>0</v>
      </c>
      <c r="R519" s="14">
        <f>SUMIFS('Faturamento SP3'!$O$2:$O$692,'Faturamento SP3'!$D$2:$D$692,'Infos Relatório'!$B$485,'Faturamento SP3'!$E$2:$E$692,'Infos Relatório'!$B519,'Faturamento SP3'!$Z$2:$Z$692,'Infos Relatório'!O$1,'Faturamento SP3'!$T$2:$T$692,"Sim")+SUMIFS('Faturamento SP3'!$P$2:$P$692,'Faturamento SP3'!$D$2:$D$692,'Infos Relatório'!$B$485,'Faturamento SP3'!$E$2:$E$692,'Infos Relatório'!$B519,'Faturamento SP3'!$Z$2:$Z$692,'Infos Relatório'!O$1,'Faturamento SP3'!$T$2:$T$692,"Sim")</f>
        <v>0</v>
      </c>
      <c r="S519" s="27" t="e">
        <f t="shared" si="195"/>
        <v>#DIV/0!</v>
      </c>
      <c r="T519" s="24">
        <f>SUMIFS('Faturamento SP3'!$H$2:$H$692,'Faturamento SP3'!$D$2:$D$692,'Infos Relatório'!$B$485,'Faturamento SP3'!$E$2:$E$692,'Infos Relatório'!$B519,'Faturamento SP3'!$Z$2:$Z$692,'Infos Relatório'!O$1)</f>
        <v>0</v>
      </c>
      <c r="U519" s="23">
        <f>COUNTIFS('Faturamento SP3'!$D$2:$D$692,'Infos Relatório'!$B$485,'Faturamento SP3'!$E$2:$E$692,'Infos Relatório'!$B519,'Faturamento SP3'!$Z$2:$Z$692,'Infos Relatório'!U$1)</f>
        <v>0</v>
      </c>
      <c r="V519" s="13">
        <f>SUMIFS('Faturamento SP3'!$G$2:$G$692,'Faturamento SP3'!$D$2:$D$692,'Infos Relatório'!$B$485,'Faturamento SP3'!$E$2:$E$692,'Infos Relatório'!$B519,'Faturamento SP3'!$Z$2:$Z$692,'Infos Relatório'!U$1)</f>
        <v>0</v>
      </c>
      <c r="W519" s="13">
        <f>SUMIFS('Faturamento SP3'!$J$2:$J$692,'Faturamento SP3'!$D$2:$D$692,'Infos Relatório'!$B$485,'Faturamento SP3'!$E$2:$E$692,'Infos Relatório'!$B519,'Faturamento SP3'!$Z$2:$Z$692,'Infos Relatório'!U$1)</f>
        <v>0</v>
      </c>
      <c r="X519" s="14">
        <f>SUMIFS('Faturamento SP3'!$O$2:$O$692,'Faturamento SP3'!$D$2:$D$692,'Infos Relatório'!$B$485,'Faturamento SP3'!$E$2:$E$692,'Infos Relatório'!$B519,'Faturamento SP3'!$Z$2:$Z$692,'Infos Relatório'!U$1,'Faturamento SP3'!$T$2:$T$692,"Sim")+SUMIFS('Faturamento SP3'!$P$2:$P$692,'Faturamento SP3'!$D$2:$D$692,'Infos Relatório'!$B$485,'Faturamento SP3'!$E$2:$E$692,'Infos Relatório'!$B519,'Faturamento SP3'!$Z$2:$Z$692,'Infos Relatório'!U$1,'Faturamento SP3'!$T$2:$T$692,"Sim")</f>
        <v>0</v>
      </c>
      <c r="Y519" s="27" t="e">
        <f t="shared" si="196"/>
        <v>#DIV/0!</v>
      </c>
      <c r="Z519" s="24">
        <f>SUMIFS('Faturamento SP3'!$H$2:$H$692,'Faturamento SP3'!$D$2:$D$692,'Infos Relatório'!$B$485,'Faturamento SP3'!$E$2:$E$692,'Infos Relatório'!$B519,'Faturamento SP3'!$Z$2:$Z$692,'Infos Relatório'!U$1)</f>
        <v>0</v>
      </c>
      <c r="AA519" s="23">
        <f>COUNTIFS('Faturamento SP3'!$D$2:$D$692,'Infos Relatório'!$B$485,'Faturamento SP3'!$E$2:$E$692,'Infos Relatório'!$B519,'Faturamento SP3'!$Z$2:$Z$692,'Infos Relatório'!AA$1)</f>
        <v>0</v>
      </c>
      <c r="AB519" s="13">
        <f>SUMIFS('Faturamento SP3'!$G$2:$G$692,'Faturamento SP3'!$D$2:$D$692,'Infos Relatório'!$B$485,'Faturamento SP3'!$E$2:$E$692,'Infos Relatório'!$B519,'Faturamento SP3'!$Z$2:$Z$692,'Infos Relatório'!AA$1)</f>
        <v>0</v>
      </c>
      <c r="AC519" s="13">
        <f>SUMIFS('Faturamento SP3'!$J$2:$J$692,'Faturamento SP3'!$D$2:$D$692,'Infos Relatório'!$B$485,'Faturamento SP3'!$E$2:$E$692,'Infos Relatório'!$B519,'Faturamento SP3'!$Z$2:$Z$692,'Infos Relatório'!AA$1)</f>
        <v>0</v>
      </c>
      <c r="AD519" s="14">
        <f>SUMIFS('Faturamento SP3'!$O$2:$O$692,'Faturamento SP3'!$D$2:$D$692,'Infos Relatório'!$B$485,'Faturamento SP3'!$E$2:$E$692,'Infos Relatório'!$B519,'Faturamento SP3'!$Z$2:$Z$692,'Infos Relatório'!AA$1,'Faturamento SP3'!$T$2:$T$692,"Sim")+SUMIFS('Faturamento SP3'!$P$2:$P$692,'Faturamento SP3'!$D$2:$D$692,'Infos Relatório'!$B$485,'Faturamento SP3'!$E$2:$E$692,'Infos Relatório'!$B519,'Faturamento SP3'!$Z$2:$Z$692,'Infos Relatório'!AA$1,'Faturamento SP3'!$T$2:$T$692,"Sim")</f>
        <v>0</v>
      </c>
      <c r="AE519" s="27" t="e">
        <f t="shared" si="197"/>
        <v>#DIV/0!</v>
      </c>
      <c r="AF519" s="24">
        <f>SUMIFS('Faturamento SP3'!$H$2:$H$692,'Faturamento SP3'!$D$2:$D$692,'Infos Relatório'!$B$485,'Faturamento SP3'!$E$2:$E$692,'Infos Relatório'!$B519,'Faturamento SP3'!$Z$2:$Z$692,'Infos Relatório'!AA$1)</f>
        <v>0</v>
      </c>
      <c r="AG519" s="23">
        <f>COUNTIFS('Faturamento SP3'!$D$2:$D$692,'Infos Relatório'!$B$485,'Faturamento SP3'!$E$2:$E$692,'Infos Relatório'!$B519,'Faturamento SP3'!$Z$2:$Z$692,'Infos Relatório'!AG$1)</f>
        <v>0</v>
      </c>
      <c r="AH519" s="13">
        <f>SUMIFS('Faturamento SP3'!$G$2:$G$692,'Faturamento SP3'!$D$2:$D$692,'Infos Relatório'!$B$485,'Faturamento SP3'!$E$2:$E$692,'Infos Relatório'!$B519,'Faturamento SP3'!$Z$2:$Z$692,'Infos Relatório'!AG$1)</f>
        <v>0</v>
      </c>
      <c r="AI519" s="13">
        <f>SUMIFS('Faturamento SP3'!$J$2:$J$692,'Faturamento SP3'!$D$2:$D$692,'Infos Relatório'!$B$485,'Faturamento SP3'!$E$2:$E$692,'Infos Relatório'!$B519,'Faturamento SP3'!$Z$2:$Z$692,'Infos Relatório'!AG$1)</f>
        <v>0</v>
      </c>
      <c r="AJ519" s="14">
        <f>SUMIFS('Faturamento SP3'!$O$2:$O$692,'Faturamento SP3'!$D$2:$D$692,'Infos Relatório'!$B$485,'Faturamento SP3'!$E$2:$E$692,'Infos Relatório'!$B519,'Faturamento SP3'!$Z$2:$Z$692,'Infos Relatório'!AG$1,'Faturamento SP3'!$T$2:$T$692,"Sim")+SUMIFS('Faturamento SP3'!$P$2:$P$692,'Faturamento SP3'!$D$2:$D$692,'Infos Relatório'!$B$485,'Faturamento SP3'!$E$2:$E$692,'Infos Relatório'!$B519,'Faturamento SP3'!$Z$2:$Z$692,'Infos Relatório'!AG$1,'Faturamento SP3'!$T$2:$T$692,"Sim")</f>
        <v>0</v>
      </c>
      <c r="AK519" s="27" t="e">
        <f t="shared" si="198"/>
        <v>#DIV/0!</v>
      </c>
      <c r="AL519" s="24">
        <f>SUMIFS('Faturamento SP3'!$H$2:$H$692,'Faturamento SP3'!$D$2:$D$692,'Infos Relatório'!$B$485,'Faturamento SP3'!$E$2:$E$692,'Infos Relatório'!$B519,'Faturamento SP3'!$Z$2:$Z$692,'Infos Relatório'!AG$1)</f>
        <v>0</v>
      </c>
      <c r="AM519" s="23">
        <f>COUNTIFS('Faturamento SP3'!$D$2:$D$692,'Infos Relatório'!$B$485,'Faturamento SP3'!$E$2:$E$692,'Infos Relatório'!$B519,'Faturamento SP3'!$Z$2:$Z$692,'Infos Relatório'!AM$1)</f>
        <v>0</v>
      </c>
      <c r="AN519" s="13">
        <f>SUMIFS('Faturamento SP3'!$G$2:$G$692,'Faturamento SP3'!$D$2:$D$692,'Infos Relatório'!$B$485,'Faturamento SP3'!$E$2:$E$692,'Infos Relatório'!$B519,'Faturamento SP3'!$Z$2:$Z$692,'Infos Relatório'!AM$1)</f>
        <v>0</v>
      </c>
      <c r="AO519" s="13">
        <f>SUMIFS('Faturamento SP3'!$J$2:$J$692,'Faturamento SP3'!$D$2:$D$692,'Infos Relatório'!$B$485,'Faturamento SP3'!$E$2:$E$692,'Infos Relatório'!$B519,'Faturamento SP3'!$Z$2:$Z$692,'Infos Relatório'!AM$1)</f>
        <v>0</v>
      </c>
      <c r="AP519" s="14">
        <f>SUMIFS('Faturamento SP3'!$O$2:$O$692,'Faturamento SP3'!$D$2:$D$692,'Infos Relatório'!$B$485,'Faturamento SP3'!$E$2:$E$692,'Infos Relatório'!$B519,'Faturamento SP3'!$Z$2:$Z$692,'Infos Relatório'!AM$1,'Faturamento SP3'!$T$2:$T$692,"Sim")+SUMIFS('Faturamento SP3'!$P$2:$P$692,'Faturamento SP3'!$D$2:$D$692,'Infos Relatório'!$B$485,'Faturamento SP3'!$E$2:$E$692,'Infos Relatório'!$B519,'Faturamento SP3'!$Z$2:$Z$692,'Infos Relatório'!AM$1,'Faturamento SP3'!$T$2:$T$692,"Sim")</f>
        <v>0</v>
      </c>
      <c r="AQ519" s="27" t="e">
        <f t="shared" si="199"/>
        <v>#DIV/0!</v>
      </c>
      <c r="AR519" s="24">
        <f>SUMIFS('Faturamento SP3'!$H$2:$H$692,'Faturamento SP3'!$D$2:$D$692,'Infos Relatório'!$B$485,'Faturamento SP3'!$E$2:$E$692,'Infos Relatório'!$B519,'Faturamento SP3'!$Z$2:$Z$692,'Infos Relatório'!AM$1)</f>
        <v>0</v>
      </c>
      <c r="AS519" s="23">
        <f>COUNTIFS('Faturamento SP3'!$D$2:$D$692,'Infos Relatório'!$B$485,'Faturamento SP3'!$E$2:$E$692,'Infos Relatório'!$B519,'Faturamento SP3'!$Z$2:$Z$692,'Infos Relatório'!AS$1)</f>
        <v>0</v>
      </c>
      <c r="AT519" s="13">
        <f>SUMIFS('Faturamento SP3'!$G$2:$G$692,'Faturamento SP3'!$D$2:$D$692,'Infos Relatório'!$B$485,'Faturamento SP3'!$E$2:$E$692,'Infos Relatório'!$B519,'Faturamento SP3'!$Z$2:$Z$692,'Infos Relatório'!AS$1)</f>
        <v>0</v>
      </c>
      <c r="AU519" s="13">
        <f>SUMIFS('Faturamento SP3'!$J$2:$J$692,'Faturamento SP3'!$D$2:$D$692,'Infos Relatório'!$B$485,'Faturamento SP3'!$E$2:$E$692,'Infos Relatório'!$B519,'Faturamento SP3'!$Z$2:$Z$692,'Infos Relatório'!AS$1)</f>
        <v>0</v>
      </c>
      <c r="AV519" s="14">
        <f>SUMIFS('Faturamento SP3'!$O$2:$O$692,'Faturamento SP3'!$D$2:$D$692,'Infos Relatório'!$B$485,'Faturamento SP3'!$E$2:$E$692,'Infos Relatório'!$B519,'Faturamento SP3'!$Z$2:$Z$692,'Infos Relatório'!AS$1,'Faturamento SP3'!$T$2:$T$692,"Sim")+SUMIFS('Faturamento SP3'!$P$2:$P$692,'Faturamento SP3'!$D$2:$D$692,'Infos Relatório'!$B$485,'Faturamento SP3'!$E$2:$E$692,'Infos Relatório'!$B519,'Faturamento SP3'!$Z$2:$Z$692,'Infos Relatório'!AS$1,'Faturamento SP3'!$T$2:$T$692,"Sim")</f>
        <v>0</v>
      </c>
      <c r="AW519" s="27" t="e">
        <f t="shared" si="200"/>
        <v>#DIV/0!</v>
      </c>
      <c r="AX519" s="24">
        <f>SUMIFS('Faturamento SP3'!$H$2:$H$692,'Faturamento SP3'!$D$2:$D$692,'Infos Relatório'!$B$485,'Faturamento SP3'!$E$2:$E$692,'Infos Relatório'!$B519,'Faturamento SP3'!$Z$2:$Z$692,'Infos Relatório'!AS$1)</f>
        <v>0</v>
      </c>
      <c r="AY519" s="23">
        <f>COUNTIFS('Faturamento SP3'!$D$2:$D$692,'Infos Relatório'!$B$485,'Faturamento SP3'!$E$2:$E$692,'Infos Relatório'!$B519,'Faturamento SP3'!$Z$2:$Z$692,'Infos Relatório'!AY$1)</f>
        <v>0</v>
      </c>
      <c r="AZ519" s="13">
        <f>SUMIFS('Faturamento SP3'!$G$2:$G$692,'Faturamento SP3'!$D$2:$D$692,'Infos Relatório'!$B$485,'Faturamento SP3'!$E$2:$E$692,'Infos Relatório'!$B519,'Faturamento SP3'!$Z$2:$Z$692,'Infos Relatório'!AY$1)</f>
        <v>0</v>
      </c>
      <c r="BA519" s="13">
        <f>SUMIFS('Faturamento SP3'!$J$2:$J$692,'Faturamento SP3'!$D$2:$D$692,'Infos Relatório'!$B$485,'Faturamento SP3'!$E$2:$E$692,'Infos Relatório'!$B519,'Faturamento SP3'!$Z$2:$Z$692,'Infos Relatório'!AY$1)</f>
        <v>0</v>
      </c>
      <c r="BB519" s="14">
        <f>SUMIFS('Faturamento SP3'!$O$2:$O$692,'Faturamento SP3'!$D$2:$D$692,'Infos Relatório'!$B$485,'Faturamento SP3'!$E$2:$E$692,'Infos Relatório'!$B519,'Faturamento SP3'!$Z$2:$Z$692,'Infos Relatório'!AY$1,'Faturamento SP3'!$T$2:$T$692,"Sim")+SUMIFS('Faturamento SP3'!$P$2:$P$692,'Faturamento SP3'!$D$2:$D$692,'Infos Relatório'!$B$485,'Faturamento SP3'!$E$2:$E$692,'Infos Relatório'!$B519,'Faturamento SP3'!$Z$2:$Z$692,'Infos Relatório'!AY$1,'Faturamento SP3'!$T$2:$T$692,"Sim")</f>
        <v>0</v>
      </c>
      <c r="BC519" s="27" t="e">
        <f t="shared" si="201"/>
        <v>#DIV/0!</v>
      </c>
      <c r="BD519" s="24">
        <f>SUMIFS('Faturamento SP3'!$H$2:$H$692,'Faturamento SP3'!$D$2:$D$692,'Infos Relatório'!$B$485,'Faturamento SP3'!$E$2:$E$692,'Infos Relatório'!$B519,'Faturamento SP3'!$Z$2:$Z$692,'Infos Relatório'!AY$1)</f>
        <v>0</v>
      </c>
      <c r="BE519" s="23">
        <f>COUNTIFS('Faturamento SP3'!$D$2:$D$692,'Infos Relatório'!$B$485,'Faturamento SP3'!$E$2:$E$692,'Infos Relatório'!$B519,'Faturamento SP3'!$Z$2:$Z$692,'Infos Relatório'!BE$1)</f>
        <v>0</v>
      </c>
      <c r="BF519" s="13">
        <f>SUMIFS('Faturamento SP3'!$G$2:$G$692,'Faturamento SP3'!$D$2:$D$692,'Infos Relatório'!$B$485,'Faturamento SP3'!$E$2:$E$692,'Infos Relatório'!$B519,'Faturamento SP3'!$Z$2:$Z$692,'Infos Relatório'!BE$1)</f>
        <v>0</v>
      </c>
      <c r="BG519" s="13">
        <f>SUMIFS('Faturamento SP3'!$J$2:$J$692,'Faturamento SP3'!$D$2:$D$692,'Infos Relatório'!$B$485,'Faturamento SP3'!$E$2:$E$692,'Infos Relatório'!$B519,'Faturamento SP3'!$Z$2:$Z$692,'Infos Relatório'!BE$1)</f>
        <v>0</v>
      </c>
      <c r="BH519" s="14">
        <f>SUMIFS('Faturamento SP3'!$O$2:$O$692,'Faturamento SP3'!$D$2:$D$692,'Infos Relatório'!$B$485,'Faturamento SP3'!$E$2:$E$692,'Infos Relatório'!$B519,'Faturamento SP3'!$Z$2:$Z$692,'Infos Relatório'!BE$1,'Faturamento SP3'!$T$2:$T$692,"Sim")+SUMIFS('Faturamento SP3'!$P$2:$P$692,'Faturamento SP3'!$D$2:$D$692,'Infos Relatório'!$B$485,'Faturamento SP3'!$E$2:$E$692,'Infos Relatório'!$B519,'Faturamento SP3'!$Z$2:$Z$692,'Infos Relatório'!BE$1,'Faturamento SP3'!$T$2:$T$692,"Sim")</f>
        <v>0</v>
      </c>
      <c r="BI519" s="27" t="e">
        <f t="shared" si="202"/>
        <v>#DIV/0!</v>
      </c>
      <c r="BJ519" s="24">
        <f>SUMIFS('Faturamento SP3'!$H$2:$H$692,'Faturamento SP3'!$D$2:$D$692,'Infos Relatório'!$B$485,'Faturamento SP3'!$E$2:$E$692,'Infos Relatório'!$B519,'Faturamento SP3'!$Z$2:$Z$692,'Infos Relatório'!BE$1)</f>
        <v>0</v>
      </c>
      <c r="BK519" s="23">
        <f>COUNTIFS('Faturamento SP3'!$D$2:$D$692,'Infos Relatório'!$B$485,'Faturamento SP3'!$E$2:$E$692,'Infos Relatório'!$B519,'Faturamento SP3'!$Z$2:$Z$692,'Infos Relatório'!BK$1)</f>
        <v>0</v>
      </c>
      <c r="BL519" s="13">
        <f>SUMIFS('Faturamento SP3'!$G$2:$G$692,'Faturamento SP3'!$D$2:$D$692,'Infos Relatório'!$B$485,'Faturamento SP3'!$E$2:$E$692,'Infos Relatório'!$B519,'Faturamento SP3'!$Z$2:$Z$692,'Infos Relatório'!BK$1)</f>
        <v>0</v>
      </c>
      <c r="BM519" s="13">
        <f>SUMIFS('Faturamento SP3'!$J$2:$J$692,'Faturamento SP3'!$D$2:$D$692,'Infos Relatório'!$B$485,'Faturamento SP3'!$E$2:$E$692,'Infos Relatório'!$B519,'Faturamento SP3'!$Z$2:$Z$692,'Infos Relatório'!BK$1)</f>
        <v>0</v>
      </c>
      <c r="BN519" s="14">
        <f>SUMIFS('Faturamento SP3'!$O$2:$O$692,'Faturamento SP3'!$D$2:$D$692,'Infos Relatório'!$B$485,'Faturamento SP3'!$E$2:$E$692,'Infos Relatório'!$B519,'Faturamento SP3'!$Z$2:$Z$692,'Infos Relatório'!BK$1,'Faturamento SP3'!$T$2:$T$692,"Sim")+SUMIFS('Faturamento SP3'!$P$2:$P$692,'Faturamento SP3'!$D$2:$D$692,'Infos Relatório'!$B$485,'Faturamento SP3'!$E$2:$E$692,'Infos Relatório'!$B519,'Faturamento SP3'!$Z$2:$Z$692,'Infos Relatório'!BK$1,'Faturamento SP3'!$T$2:$T$692,"Sim")</f>
        <v>0</v>
      </c>
      <c r="BO519" s="27" t="e">
        <f t="shared" si="203"/>
        <v>#DIV/0!</v>
      </c>
      <c r="BP519" s="24">
        <f>SUMIFS('Faturamento SP3'!$H$2:$H$692,'Faturamento SP3'!$D$2:$D$692,'Infos Relatório'!$B$485,'Faturamento SP3'!$E$2:$E$692,'Infos Relatório'!$B519,'Faturamento SP3'!$Z$2:$Z$692,'Infos Relatório'!BK$1)</f>
        <v>0</v>
      </c>
      <c r="BQ519" s="23">
        <f>COUNTIFS('Faturamento SP3'!$D$2:$D$692,'Infos Relatório'!$B$485,'Faturamento SP3'!$E$2:$E$692,'Infos Relatório'!$B519,'Faturamento SP3'!$Z$2:$Z$692,'Infos Relatório'!BQ$1)</f>
        <v>0</v>
      </c>
      <c r="BR519" s="13">
        <f>SUMIFS('Faturamento SP3'!$G$2:$G$692,'Faturamento SP3'!$D$2:$D$692,'Infos Relatório'!$B$485,'Faturamento SP3'!$E$2:$E$692,'Infos Relatório'!$B519,'Faturamento SP3'!$Z$2:$Z$692,'Infos Relatório'!BQ$1)</f>
        <v>0</v>
      </c>
      <c r="BS519" s="13">
        <f>SUMIFS('Faturamento SP3'!$J$2:$J$692,'Faturamento SP3'!$D$2:$D$692,'Infos Relatório'!$B$485,'Faturamento SP3'!$E$2:$E$692,'Infos Relatório'!$B519,'Faturamento SP3'!$Z$2:$Z$692,'Infos Relatório'!BQ$1)</f>
        <v>0</v>
      </c>
      <c r="BT519" s="14">
        <f>SUMIFS('Faturamento SP3'!$O$2:$O$692,'Faturamento SP3'!$D$2:$D$692,'Infos Relatório'!$B$485,'Faturamento SP3'!$E$2:$E$692,'Infos Relatório'!$B519,'Faturamento SP3'!$Z$2:$Z$692,'Infos Relatório'!BQ$1,'Faturamento SP3'!$T$2:$T$692,"Sim")+SUMIFS('Faturamento SP3'!$P$2:$P$692,'Faturamento SP3'!$D$2:$D$692,'Infos Relatório'!$B$485,'Faturamento SP3'!$E$2:$E$692,'Infos Relatório'!$B519,'Faturamento SP3'!$Z$2:$Z$692,'Infos Relatório'!BQ$1,'Faturamento SP3'!$T$2:$T$692,"Sim")</f>
        <v>0</v>
      </c>
      <c r="BU519" s="27" t="e">
        <f t="shared" si="204"/>
        <v>#DIV/0!</v>
      </c>
      <c r="BV519" s="24">
        <f>SUMIFS('Faturamento SP3'!$H$2:$H$692,'Faturamento SP3'!$D$2:$D$692,'Infos Relatório'!$B$485,'Faturamento SP3'!$E$2:$E$692,'Infos Relatório'!$B519,'Faturamento SP3'!$Z$2:$Z$692,'Infos Relatório'!BQ$1)</f>
        <v>0</v>
      </c>
    </row>
    <row r="520" spans="2:74">
      <c r="B520" s="17" t="s">
        <v>41</v>
      </c>
      <c r="C520" s="23">
        <f>COUNTIFS('Faturamento SP3'!$D$2:$D$692,'Infos Relatório'!$B$485,'Faturamento SP3'!$E$2:$E$692,'Infos Relatório'!$B520,'Faturamento SP3'!$Z$2:$Z$692,'Infos Relatório'!C$1)</f>
        <v>0</v>
      </c>
      <c r="D520" s="13">
        <f>SUMIFS('Faturamento SP3'!$G$2:$G$692,'Faturamento SP3'!$D$2:$D$692,'Infos Relatório'!$B$485,'Faturamento SP3'!$E$2:$E$692,'Infos Relatório'!$B520,'Faturamento SP3'!$Z$2:$Z$692,'Infos Relatório'!C$1)</f>
        <v>0</v>
      </c>
      <c r="E520" s="13">
        <f>SUMIFS('Faturamento SP3'!$J$2:$J$692,'Faturamento SP3'!$D$2:$D$692,'Infos Relatório'!$B$485,'Faturamento SP3'!$E$2:$E$692,'Infos Relatório'!$B520,'Faturamento SP3'!$Z$2:$Z$692,'Infos Relatório'!C$1)</f>
        <v>0</v>
      </c>
      <c r="F520" s="14">
        <f>SUMIFS('Faturamento SP3'!$O$2:$O$692,'Faturamento SP3'!$D$2:$D$692,'Infos Relatório'!$B$485,'Faturamento SP3'!$E$2:$E$692,'Infos Relatório'!$B520,'Faturamento SP3'!$Z$2:$Z$692,'Infos Relatório'!C$1,'Faturamento SP3'!$T$2:$T$692,"Sim")+SUMIFS('Faturamento SP3'!$P$2:$P$692,'Faturamento SP3'!$D$2:$D$692,'Infos Relatório'!$B$485,'Faturamento SP3'!$E$2:$E$692,'Infos Relatório'!$B520,'Faturamento SP3'!$Z$2:$Z$692,'Infos Relatório'!C$1,'Faturamento SP3'!$T$2:$T$692,"Sim")</f>
        <v>0</v>
      </c>
      <c r="G520" s="27" t="e">
        <f t="shared" si="193"/>
        <v>#DIV/0!</v>
      </c>
      <c r="H520" s="24">
        <f>SUMIFS('Faturamento SP3'!$H$2:$H$692,'Faturamento SP3'!$D$2:$D$692,'Infos Relatório'!$B$485,'Faturamento SP3'!$E$2:$E$692,'Infos Relatório'!$B520,'Faturamento SP3'!$Z$2:$Z$692,'Infos Relatório'!C$1)</f>
        <v>0</v>
      </c>
      <c r="I520" s="23">
        <f>COUNTIFS('Faturamento SP3'!$D$2:$D$692,'Infos Relatório'!$B$485,'Faturamento SP3'!$E$2:$E$692,'Infos Relatório'!$B520,'Faturamento SP3'!$Z$2:$Z$692,'Infos Relatório'!I$1)</f>
        <v>0</v>
      </c>
      <c r="J520" s="13">
        <f>SUMIFS('Faturamento SP3'!$G$2:$G$692,'Faturamento SP3'!$D$2:$D$692,'Infos Relatório'!$B$485,'Faturamento SP3'!$E$2:$E$692,'Infos Relatório'!$B520,'Faturamento SP3'!$Z$2:$Z$692,'Infos Relatório'!I$1)</f>
        <v>0</v>
      </c>
      <c r="K520" s="13">
        <f>SUMIFS('Faturamento SP3'!$J$2:$J$692,'Faturamento SP3'!$D$2:$D$692,'Infos Relatório'!$B$485,'Faturamento SP3'!$E$2:$E$692,'Infos Relatório'!$B520,'Faturamento SP3'!$Z$2:$Z$692,'Infos Relatório'!I$1)</f>
        <v>0</v>
      </c>
      <c r="L520" s="14">
        <f>SUMIFS('Faturamento SP3'!$O$2:$O$692,'Faturamento SP3'!$D$2:$D$692,'Infos Relatório'!$B$485,'Faturamento SP3'!$E$2:$E$692,'Infos Relatório'!$B520,'Faturamento SP3'!$Z$2:$Z$692,'Infos Relatório'!I$1,'Faturamento SP3'!$T$2:$T$692,"Sim")+SUMIFS('Faturamento SP3'!$P$2:$P$692,'Faturamento SP3'!$D$2:$D$692,'Infos Relatório'!$B$485,'Faturamento SP3'!$E$2:$E$692,'Infos Relatório'!$B520,'Faturamento SP3'!$Z$2:$Z$692,'Infos Relatório'!I$1,'Faturamento SP3'!$T$2:$T$692,"Sim")</f>
        <v>0</v>
      </c>
      <c r="M520" s="27" t="e">
        <f t="shared" si="194"/>
        <v>#DIV/0!</v>
      </c>
      <c r="N520" s="24">
        <f>SUMIFS('Faturamento SP3'!$H$2:$H$692,'Faturamento SP3'!$D$2:$D$692,'Infos Relatório'!$B$485,'Faturamento SP3'!$E$2:$E$692,'Infos Relatório'!$B520,'Faturamento SP3'!$Z$2:$Z$692,'Infos Relatório'!I$1)</f>
        <v>0</v>
      </c>
      <c r="O520" s="23">
        <f>COUNTIFS('Faturamento SP3'!$D$2:$D$692,'Infos Relatório'!$B$485,'Faturamento SP3'!$E$2:$E$692,'Infos Relatório'!$B520,'Faturamento SP3'!$Z$2:$Z$692,'Infos Relatório'!O$1)</f>
        <v>0</v>
      </c>
      <c r="P520" s="13">
        <f>SUMIFS('Faturamento SP3'!$G$2:$G$692,'Faturamento SP3'!$D$2:$D$692,'Infos Relatório'!$B$485,'Faturamento SP3'!$E$2:$E$692,'Infos Relatório'!$B520,'Faturamento SP3'!$Z$2:$Z$692,'Infos Relatório'!O$1)</f>
        <v>0</v>
      </c>
      <c r="Q520" s="13">
        <f>SUMIFS('Faturamento SP3'!$J$2:$J$692,'Faturamento SP3'!$D$2:$D$692,'Infos Relatório'!$B$485,'Faturamento SP3'!$E$2:$E$692,'Infos Relatório'!$B520,'Faturamento SP3'!$Z$2:$Z$692,'Infos Relatório'!O$1)</f>
        <v>0</v>
      </c>
      <c r="R520" s="14">
        <f>SUMIFS('Faturamento SP3'!$O$2:$O$692,'Faturamento SP3'!$D$2:$D$692,'Infos Relatório'!$B$485,'Faturamento SP3'!$E$2:$E$692,'Infos Relatório'!$B520,'Faturamento SP3'!$Z$2:$Z$692,'Infos Relatório'!O$1,'Faturamento SP3'!$T$2:$T$692,"Sim")+SUMIFS('Faturamento SP3'!$P$2:$P$692,'Faturamento SP3'!$D$2:$D$692,'Infos Relatório'!$B$485,'Faturamento SP3'!$E$2:$E$692,'Infos Relatório'!$B520,'Faturamento SP3'!$Z$2:$Z$692,'Infos Relatório'!O$1,'Faturamento SP3'!$T$2:$T$692,"Sim")</f>
        <v>0</v>
      </c>
      <c r="S520" s="27" t="e">
        <f t="shared" si="195"/>
        <v>#DIV/0!</v>
      </c>
      <c r="T520" s="24">
        <f>SUMIFS('Faturamento SP3'!$H$2:$H$692,'Faturamento SP3'!$D$2:$D$692,'Infos Relatório'!$B$485,'Faturamento SP3'!$E$2:$E$692,'Infos Relatório'!$B520,'Faturamento SP3'!$Z$2:$Z$692,'Infos Relatório'!O$1)</f>
        <v>0</v>
      </c>
      <c r="U520" s="23">
        <f>COUNTIFS('Faturamento SP3'!$D$2:$D$692,'Infos Relatório'!$B$485,'Faturamento SP3'!$E$2:$E$692,'Infos Relatório'!$B520,'Faturamento SP3'!$Z$2:$Z$692,'Infos Relatório'!U$1)</f>
        <v>0</v>
      </c>
      <c r="V520" s="13">
        <f>SUMIFS('Faturamento SP3'!$G$2:$G$692,'Faturamento SP3'!$D$2:$D$692,'Infos Relatório'!$B$485,'Faturamento SP3'!$E$2:$E$692,'Infos Relatório'!$B520,'Faturamento SP3'!$Z$2:$Z$692,'Infos Relatório'!U$1)</f>
        <v>0</v>
      </c>
      <c r="W520" s="13">
        <f>SUMIFS('Faturamento SP3'!$J$2:$J$692,'Faturamento SP3'!$D$2:$D$692,'Infos Relatório'!$B$485,'Faturamento SP3'!$E$2:$E$692,'Infos Relatório'!$B520,'Faturamento SP3'!$Z$2:$Z$692,'Infos Relatório'!U$1)</f>
        <v>0</v>
      </c>
      <c r="X520" s="14">
        <f>SUMIFS('Faturamento SP3'!$O$2:$O$692,'Faturamento SP3'!$D$2:$D$692,'Infos Relatório'!$B$485,'Faturamento SP3'!$E$2:$E$692,'Infos Relatório'!$B520,'Faturamento SP3'!$Z$2:$Z$692,'Infos Relatório'!U$1,'Faturamento SP3'!$T$2:$T$692,"Sim")+SUMIFS('Faturamento SP3'!$P$2:$P$692,'Faturamento SP3'!$D$2:$D$692,'Infos Relatório'!$B$485,'Faturamento SP3'!$E$2:$E$692,'Infos Relatório'!$B520,'Faturamento SP3'!$Z$2:$Z$692,'Infos Relatório'!U$1,'Faturamento SP3'!$T$2:$T$692,"Sim")</f>
        <v>0</v>
      </c>
      <c r="Y520" s="27" t="e">
        <f t="shared" si="196"/>
        <v>#DIV/0!</v>
      </c>
      <c r="Z520" s="24">
        <f>SUMIFS('Faturamento SP3'!$H$2:$H$692,'Faturamento SP3'!$D$2:$D$692,'Infos Relatório'!$B$485,'Faturamento SP3'!$E$2:$E$692,'Infos Relatório'!$B520,'Faturamento SP3'!$Z$2:$Z$692,'Infos Relatório'!U$1)</f>
        <v>0</v>
      </c>
      <c r="AA520" s="23">
        <f>COUNTIFS('Faturamento SP3'!$D$2:$D$692,'Infos Relatório'!$B$485,'Faturamento SP3'!$E$2:$E$692,'Infos Relatório'!$B520,'Faturamento SP3'!$Z$2:$Z$692,'Infos Relatório'!AA$1)</f>
        <v>0</v>
      </c>
      <c r="AB520" s="13">
        <f>SUMIFS('Faturamento SP3'!$G$2:$G$692,'Faturamento SP3'!$D$2:$D$692,'Infos Relatório'!$B$485,'Faturamento SP3'!$E$2:$E$692,'Infos Relatório'!$B520,'Faturamento SP3'!$Z$2:$Z$692,'Infos Relatório'!AA$1)</f>
        <v>0</v>
      </c>
      <c r="AC520" s="13">
        <f>SUMIFS('Faturamento SP3'!$J$2:$J$692,'Faturamento SP3'!$D$2:$D$692,'Infos Relatório'!$B$485,'Faturamento SP3'!$E$2:$E$692,'Infos Relatório'!$B520,'Faturamento SP3'!$Z$2:$Z$692,'Infos Relatório'!AA$1)</f>
        <v>0</v>
      </c>
      <c r="AD520" s="14">
        <f>SUMIFS('Faturamento SP3'!$O$2:$O$692,'Faturamento SP3'!$D$2:$D$692,'Infos Relatório'!$B$485,'Faturamento SP3'!$E$2:$E$692,'Infos Relatório'!$B520,'Faturamento SP3'!$Z$2:$Z$692,'Infos Relatório'!AA$1,'Faturamento SP3'!$T$2:$T$692,"Sim")+SUMIFS('Faturamento SP3'!$P$2:$P$692,'Faturamento SP3'!$D$2:$D$692,'Infos Relatório'!$B$485,'Faturamento SP3'!$E$2:$E$692,'Infos Relatório'!$B520,'Faturamento SP3'!$Z$2:$Z$692,'Infos Relatório'!AA$1,'Faturamento SP3'!$T$2:$T$692,"Sim")</f>
        <v>0</v>
      </c>
      <c r="AE520" s="27" t="e">
        <f t="shared" si="197"/>
        <v>#DIV/0!</v>
      </c>
      <c r="AF520" s="24">
        <f>SUMIFS('Faturamento SP3'!$H$2:$H$692,'Faturamento SP3'!$D$2:$D$692,'Infos Relatório'!$B$485,'Faturamento SP3'!$E$2:$E$692,'Infos Relatório'!$B520,'Faturamento SP3'!$Z$2:$Z$692,'Infos Relatório'!AA$1)</f>
        <v>0</v>
      </c>
      <c r="AG520" s="23">
        <f>COUNTIFS('Faturamento SP3'!$D$2:$D$692,'Infos Relatório'!$B$485,'Faturamento SP3'!$E$2:$E$692,'Infos Relatório'!$B520,'Faturamento SP3'!$Z$2:$Z$692,'Infos Relatório'!AG$1)</f>
        <v>0</v>
      </c>
      <c r="AH520" s="13">
        <f>SUMIFS('Faturamento SP3'!$G$2:$G$692,'Faturamento SP3'!$D$2:$D$692,'Infos Relatório'!$B$485,'Faturamento SP3'!$E$2:$E$692,'Infos Relatório'!$B520,'Faturamento SP3'!$Z$2:$Z$692,'Infos Relatório'!AG$1)</f>
        <v>0</v>
      </c>
      <c r="AI520" s="13">
        <f>SUMIFS('Faturamento SP3'!$J$2:$J$692,'Faturamento SP3'!$D$2:$D$692,'Infos Relatório'!$B$485,'Faturamento SP3'!$E$2:$E$692,'Infos Relatório'!$B520,'Faturamento SP3'!$Z$2:$Z$692,'Infos Relatório'!AG$1)</f>
        <v>0</v>
      </c>
      <c r="AJ520" s="14">
        <f>SUMIFS('Faturamento SP3'!$O$2:$O$692,'Faturamento SP3'!$D$2:$D$692,'Infos Relatório'!$B$485,'Faturamento SP3'!$E$2:$E$692,'Infos Relatório'!$B520,'Faturamento SP3'!$Z$2:$Z$692,'Infos Relatório'!AG$1,'Faturamento SP3'!$T$2:$T$692,"Sim")+SUMIFS('Faturamento SP3'!$P$2:$P$692,'Faturamento SP3'!$D$2:$D$692,'Infos Relatório'!$B$485,'Faturamento SP3'!$E$2:$E$692,'Infos Relatório'!$B520,'Faturamento SP3'!$Z$2:$Z$692,'Infos Relatório'!AG$1,'Faturamento SP3'!$T$2:$T$692,"Sim")</f>
        <v>0</v>
      </c>
      <c r="AK520" s="27" t="e">
        <f t="shared" si="198"/>
        <v>#DIV/0!</v>
      </c>
      <c r="AL520" s="24">
        <f>SUMIFS('Faturamento SP3'!$H$2:$H$692,'Faturamento SP3'!$D$2:$D$692,'Infos Relatório'!$B$485,'Faturamento SP3'!$E$2:$E$692,'Infos Relatório'!$B520,'Faturamento SP3'!$Z$2:$Z$692,'Infos Relatório'!AG$1)</f>
        <v>0</v>
      </c>
      <c r="AM520" s="23">
        <f>COUNTIFS('Faturamento SP3'!$D$2:$D$692,'Infos Relatório'!$B$485,'Faturamento SP3'!$E$2:$E$692,'Infos Relatório'!$B520,'Faturamento SP3'!$Z$2:$Z$692,'Infos Relatório'!AM$1)</f>
        <v>0</v>
      </c>
      <c r="AN520" s="13">
        <f>SUMIFS('Faturamento SP3'!$G$2:$G$692,'Faturamento SP3'!$D$2:$D$692,'Infos Relatório'!$B$485,'Faturamento SP3'!$E$2:$E$692,'Infos Relatório'!$B520,'Faturamento SP3'!$Z$2:$Z$692,'Infos Relatório'!AM$1)</f>
        <v>0</v>
      </c>
      <c r="AO520" s="13">
        <f>SUMIFS('Faturamento SP3'!$J$2:$J$692,'Faturamento SP3'!$D$2:$D$692,'Infos Relatório'!$B$485,'Faturamento SP3'!$E$2:$E$692,'Infos Relatório'!$B520,'Faturamento SP3'!$Z$2:$Z$692,'Infos Relatório'!AM$1)</f>
        <v>0</v>
      </c>
      <c r="AP520" s="14">
        <f>SUMIFS('Faturamento SP3'!$O$2:$O$692,'Faturamento SP3'!$D$2:$D$692,'Infos Relatório'!$B$485,'Faturamento SP3'!$E$2:$E$692,'Infos Relatório'!$B520,'Faturamento SP3'!$Z$2:$Z$692,'Infos Relatório'!AM$1,'Faturamento SP3'!$T$2:$T$692,"Sim")+SUMIFS('Faturamento SP3'!$P$2:$P$692,'Faturamento SP3'!$D$2:$D$692,'Infos Relatório'!$B$485,'Faturamento SP3'!$E$2:$E$692,'Infos Relatório'!$B520,'Faturamento SP3'!$Z$2:$Z$692,'Infos Relatório'!AM$1,'Faturamento SP3'!$T$2:$T$692,"Sim")</f>
        <v>0</v>
      </c>
      <c r="AQ520" s="27" t="e">
        <f t="shared" si="199"/>
        <v>#DIV/0!</v>
      </c>
      <c r="AR520" s="24">
        <f>SUMIFS('Faturamento SP3'!$H$2:$H$692,'Faturamento SP3'!$D$2:$D$692,'Infos Relatório'!$B$485,'Faturamento SP3'!$E$2:$E$692,'Infos Relatório'!$B520,'Faturamento SP3'!$Z$2:$Z$692,'Infos Relatório'!AM$1)</f>
        <v>0</v>
      </c>
      <c r="AS520" s="23">
        <f>COUNTIFS('Faturamento SP3'!$D$2:$D$692,'Infos Relatório'!$B$485,'Faturamento SP3'!$E$2:$E$692,'Infos Relatório'!$B520,'Faturamento SP3'!$Z$2:$Z$692,'Infos Relatório'!AS$1)</f>
        <v>0</v>
      </c>
      <c r="AT520" s="13">
        <f>SUMIFS('Faturamento SP3'!$G$2:$G$692,'Faturamento SP3'!$D$2:$D$692,'Infos Relatório'!$B$485,'Faturamento SP3'!$E$2:$E$692,'Infos Relatório'!$B520,'Faturamento SP3'!$Z$2:$Z$692,'Infos Relatório'!AS$1)</f>
        <v>0</v>
      </c>
      <c r="AU520" s="13">
        <f>SUMIFS('Faturamento SP3'!$J$2:$J$692,'Faturamento SP3'!$D$2:$D$692,'Infos Relatório'!$B$485,'Faturamento SP3'!$E$2:$E$692,'Infos Relatório'!$B520,'Faturamento SP3'!$Z$2:$Z$692,'Infos Relatório'!AS$1)</f>
        <v>0</v>
      </c>
      <c r="AV520" s="14">
        <f>SUMIFS('Faturamento SP3'!$O$2:$O$692,'Faturamento SP3'!$D$2:$D$692,'Infos Relatório'!$B$485,'Faturamento SP3'!$E$2:$E$692,'Infos Relatório'!$B520,'Faturamento SP3'!$Z$2:$Z$692,'Infos Relatório'!AS$1,'Faturamento SP3'!$T$2:$T$692,"Sim")+SUMIFS('Faturamento SP3'!$P$2:$P$692,'Faturamento SP3'!$D$2:$D$692,'Infos Relatório'!$B$485,'Faturamento SP3'!$E$2:$E$692,'Infos Relatório'!$B520,'Faturamento SP3'!$Z$2:$Z$692,'Infos Relatório'!AS$1,'Faturamento SP3'!$T$2:$T$692,"Sim")</f>
        <v>0</v>
      </c>
      <c r="AW520" s="27" t="e">
        <f t="shared" si="200"/>
        <v>#DIV/0!</v>
      </c>
      <c r="AX520" s="24">
        <f>SUMIFS('Faturamento SP3'!$H$2:$H$692,'Faturamento SP3'!$D$2:$D$692,'Infos Relatório'!$B$485,'Faturamento SP3'!$E$2:$E$692,'Infos Relatório'!$B520,'Faturamento SP3'!$Z$2:$Z$692,'Infos Relatório'!AS$1)</f>
        <v>0</v>
      </c>
      <c r="AY520" s="23">
        <f>COUNTIFS('Faturamento SP3'!$D$2:$D$692,'Infos Relatório'!$B$485,'Faturamento SP3'!$E$2:$E$692,'Infos Relatório'!$B520,'Faturamento SP3'!$Z$2:$Z$692,'Infos Relatório'!AY$1)</f>
        <v>0</v>
      </c>
      <c r="AZ520" s="13">
        <f>SUMIFS('Faturamento SP3'!$G$2:$G$692,'Faturamento SP3'!$D$2:$D$692,'Infos Relatório'!$B$485,'Faturamento SP3'!$E$2:$E$692,'Infos Relatório'!$B520,'Faturamento SP3'!$Z$2:$Z$692,'Infos Relatório'!AY$1)</f>
        <v>0</v>
      </c>
      <c r="BA520" s="13">
        <f>SUMIFS('Faturamento SP3'!$J$2:$J$692,'Faturamento SP3'!$D$2:$D$692,'Infos Relatório'!$B$485,'Faturamento SP3'!$E$2:$E$692,'Infos Relatório'!$B520,'Faturamento SP3'!$Z$2:$Z$692,'Infos Relatório'!AY$1)</f>
        <v>0</v>
      </c>
      <c r="BB520" s="14">
        <f>SUMIFS('Faturamento SP3'!$O$2:$O$692,'Faturamento SP3'!$D$2:$D$692,'Infos Relatório'!$B$485,'Faturamento SP3'!$E$2:$E$692,'Infos Relatório'!$B520,'Faturamento SP3'!$Z$2:$Z$692,'Infos Relatório'!AY$1,'Faturamento SP3'!$T$2:$T$692,"Sim")+SUMIFS('Faturamento SP3'!$P$2:$P$692,'Faturamento SP3'!$D$2:$D$692,'Infos Relatório'!$B$485,'Faturamento SP3'!$E$2:$E$692,'Infos Relatório'!$B520,'Faturamento SP3'!$Z$2:$Z$692,'Infos Relatório'!AY$1,'Faturamento SP3'!$T$2:$T$692,"Sim")</f>
        <v>0</v>
      </c>
      <c r="BC520" s="27" t="e">
        <f t="shared" si="201"/>
        <v>#DIV/0!</v>
      </c>
      <c r="BD520" s="24">
        <f>SUMIFS('Faturamento SP3'!$H$2:$H$692,'Faturamento SP3'!$D$2:$D$692,'Infos Relatório'!$B$485,'Faturamento SP3'!$E$2:$E$692,'Infos Relatório'!$B520,'Faturamento SP3'!$Z$2:$Z$692,'Infos Relatório'!AY$1)</f>
        <v>0</v>
      </c>
      <c r="BE520" s="23">
        <f>COUNTIFS('Faturamento SP3'!$D$2:$D$692,'Infos Relatório'!$B$485,'Faturamento SP3'!$E$2:$E$692,'Infos Relatório'!$B520,'Faturamento SP3'!$Z$2:$Z$692,'Infos Relatório'!BE$1)</f>
        <v>0</v>
      </c>
      <c r="BF520" s="13">
        <f>SUMIFS('Faturamento SP3'!$G$2:$G$692,'Faturamento SP3'!$D$2:$D$692,'Infos Relatório'!$B$485,'Faturamento SP3'!$E$2:$E$692,'Infos Relatório'!$B520,'Faturamento SP3'!$Z$2:$Z$692,'Infos Relatório'!BE$1)</f>
        <v>0</v>
      </c>
      <c r="BG520" s="13">
        <f>SUMIFS('Faturamento SP3'!$J$2:$J$692,'Faturamento SP3'!$D$2:$D$692,'Infos Relatório'!$B$485,'Faturamento SP3'!$E$2:$E$692,'Infos Relatório'!$B520,'Faturamento SP3'!$Z$2:$Z$692,'Infos Relatório'!BE$1)</f>
        <v>0</v>
      </c>
      <c r="BH520" s="14">
        <f>SUMIFS('Faturamento SP3'!$O$2:$O$692,'Faturamento SP3'!$D$2:$D$692,'Infos Relatório'!$B$485,'Faturamento SP3'!$E$2:$E$692,'Infos Relatório'!$B520,'Faturamento SP3'!$Z$2:$Z$692,'Infos Relatório'!BE$1,'Faturamento SP3'!$T$2:$T$692,"Sim")+SUMIFS('Faturamento SP3'!$P$2:$P$692,'Faturamento SP3'!$D$2:$D$692,'Infos Relatório'!$B$485,'Faturamento SP3'!$E$2:$E$692,'Infos Relatório'!$B520,'Faturamento SP3'!$Z$2:$Z$692,'Infos Relatório'!BE$1,'Faturamento SP3'!$T$2:$T$692,"Sim")</f>
        <v>0</v>
      </c>
      <c r="BI520" s="27" t="e">
        <f t="shared" si="202"/>
        <v>#DIV/0!</v>
      </c>
      <c r="BJ520" s="24">
        <f>SUMIFS('Faturamento SP3'!$H$2:$H$692,'Faturamento SP3'!$D$2:$D$692,'Infos Relatório'!$B$485,'Faturamento SP3'!$E$2:$E$692,'Infos Relatório'!$B520,'Faturamento SP3'!$Z$2:$Z$692,'Infos Relatório'!BE$1)</f>
        <v>0</v>
      </c>
      <c r="BK520" s="23">
        <f>COUNTIFS('Faturamento SP3'!$D$2:$D$692,'Infos Relatório'!$B$485,'Faturamento SP3'!$E$2:$E$692,'Infos Relatório'!$B520,'Faturamento SP3'!$Z$2:$Z$692,'Infos Relatório'!BK$1)</f>
        <v>0</v>
      </c>
      <c r="BL520" s="13">
        <f>SUMIFS('Faturamento SP3'!$G$2:$G$692,'Faturamento SP3'!$D$2:$D$692,'Infos Relatório'!$B$485,'Faturamento SP3'!$E$2:$E$692,'Infos Relatório'!$B520,'Faturamento SP3'!$Z$2:$Z$692,'Infos Relatório'!BK$1)</f>
        <v>0</v>
      </c>
      <c r="BM520" s="13">
        <f>SUMIFS('Faturamento SP3'!$J$2:$J$692,'Faturamento SP3'!$D$2:$D$692,'Infos Relatório'!$B$485,'Faturamento SP3'!$E$2:$E$692,'Infos Relatório'!$B520,'Faturamento SP3'!$Z$2:$Z$692,'Infos Relatório'!BK$1)</f>
        <v>0</v>
      </c>
      <c r="BN520" s="14">
        <f>SUMIFS('Faturamento SP3'!$O$2:$O$692,'Faturamento SP3'!$D$2:$D$692,'Infos Relatório'!$B$485,'Faturamento SP3'!$E$2:$E$692,'Infos Relatório'!$B520,'Faturamento SP3'!$Z$2:$Z$692,'Infos Relatório'!BK$1,'Faturamento SP3'!$T$2:$T$692,"Sim")+SUMIFS('Faturamento SP3'!$P$2:$P$692,'Faturamento SP3'!$D$2:$D$692,'Infos Relatório'!$B$485,'Faturamento SP3'!$E$2:$E$692,'Infos Relatório'!$B520,'Faturamento SP3'!$Z$2:$Z$692,'Infos Relatório'!BK$1,'Faturamento SP3'!$T$2:$T$692,"Sim")</f>
        <v>0</v>
      </c>
      <c r="BO520" s="27" t="e">
        <f t="shared" si="203"/>
        <v>#DIV/0!</v>
      </c>
      <c r="BP520" s="24">
        <f>SUMIFS('Faturamento SP3'!$H$2:$H$692,'Faturamento SP3'!$D$2:$D$692,'Infos Relatório'!$B$485,'Faturamento SP3'!$E$2:$E$692,'Infos Relatório'!$B520,'Faturamento SP3'!$Z$2:$Z$692,'Infos Relatório'!BK$1)</f>
        <v>0</v>
      </c>
      <c r="BQ520" s="23">
        <f>COUNTIFS('Faturamento SP3'!$D$2:$D$692,'Infos Relatório'!$B$485,'Faturamento SP3'!$E$2:$E$692,'Infos Relatório'!$B520,'Faturamento SP3'!$Z$2:$Z$692,'Infos Relatório'!BQ$1)</f>
        <v>0</v>
      </c>
      <c r="BR520" s="13">
        <f>SUMIFS('Faturamento SP3'!$G$2:$G$692,'Faturamento SP3'!$D$2:$D$692,'Infos Relatório'!$B$485,'Faturamento SP3'!$E$2:$E$692,'Infos Relatório'!$B520,'Faturamento SP3'!$Z$2:$Z$692,'Infos Relatório'!BQ$1)</f>
        <v>0</v>
      </c>
      <c r="BS520" s="13">
        <f>SUMIFS('Faturamento SP3'!$J$2:$J$692,'Faturamento SP3'!$D$2:$D$692,'Infos Relatório'!$B$485,'Faturamento SP3'!$E$2:$E$692,'Infos Relatório'!$B520,'Faturamento SP3'!$Z$2:$Z$692,'Infos Relatório'!BQ$1)</f>
        <v>0</v>
      </c>
      <c r="BT520" s="14">
        <f>SUMIFS('Faturamento SP3'!$O$2:$O$692,'Faturamento SP3'!$D$2:$D$692,'Infos Relatório'!$B$485,'Faturamento SP3'!$E$2:$E$692,'Infos Relatório'!$B520,'Faturamento SP3'!$Z$2:$Z$692,'Infos Relatório'!BQ$1,'Faturamento SP3'!$T$2:$T$692,"Sim")+SUMIFS('Faturamento SP3'!$P$2:$P$692,'Faturamento SP3'!$D$2:$D$692,'Infos Relatório'!$B$485,'Faturamento SP3'!$E$2:$E$692,'Infos Relatório'!$B520,'Faturamento SP3'!$Z$2:$Z$692,'Infos Relatório'!BQ$1,'Faturamento SP3'!$T$2:$T$692,"Sim")</f>
        <v>0</v>
      </c>
      <c r="BU520" s="27" t="e">
        <f t="shared" si="204"/>
        <v>#DIV/0!</v>
      </c>
      <c r="BV520" s="24">
        <f>SUMIFS('Faturamento SP3'!$H$2:$H$692,'Faturamento SP3'!$D$2:$D$692,'Infos Relatório'!$B$485,'Faturamento SP3'!$E$2:$E$692,'Infos Relatório'!$B520,'Faturamento SP3'!$Z$2:$Z$692,'Infos Relatório'!BQ$1)</f>
        <v>0</v>
      </c>
    </row>
    <row r="521" spans="2:74">
      <c r="B521" s="17" t="s">
        <v>42</v>
      </c>
      <c r="C521" s="23">
        <f>COUNTIFS('Faturamento SP3'!$D$2:$D$692,'Infos Relatório'!$B$485,'Faturamento SP3'!$E$2:$E$692,'Infos Relatório'!$B521,'Faturamento SP3'!$Z$2:$Z$692,'Infos Relatório'!C$1)</f>
        <v>0</v>
      </c>
      <c r="D521" s="13">
        <f>SUMIFS('Faturamento SP3'!$G$2:$G$692,'Faturamento SP3'!$D$2:$D$692,'Infos Relatório'!$B$485,'Faturamento SP3'!$E$2:$E$692,'Infos Relatório'!$B521,'Faturamento SP3'!$Z$2:$Z$692,'Infos Relatório'!C$1)</f>
        <v>0</v>
      </c>
      <c r="E521" s="13">
        <f>SUMIFS('Faturamento SP3'!$J$2:$J$692,'Faturamento SP3'!$D$2:$D$692,'Infos Relatório'!$B$485,'Faturamento SP3'!$E$2:$E$692,'Infos Relatório'!$B521,'Faturamento SP3'!$Z$2:$Z$692,'Infos Relatório'!C$1)</f>
        <v>0</v>
      </c>
      <c r="F521" s="14">
        <f>SUMIFS('Faturamento SP3'!$O$2:$O$692,'Faturamento SP3'!$D$2:$D$692,'Infos Relatório'!$B$485,'Faturamento SP3'!$E$2:$E$692,'Infos Relatório'!$B521,'Faturamento SP3'!$Z$2:$Z$692,'Infos Relatório'!C$1,'Faturamento SP3'!$T$2:$T$692,"Sim")+SUMIFS('Faturamento SP3'!$P$2:$P$692,'Faturamento SP3'!$D$2:$D$692,'Infos Relatório'!$B$485,'Faturamento SP3'!$E$2:$E$692,'Infos Relatório'!$B521,'Faturamento SP3'!$Z$2:$Z$692,'Infos Relatório'!C$1,'Faturamento SP3'!$T$2:$T$692,"Sim")</f>
        <v>0</v>
      </c>
      <c r="G521" s="27" t="e">
        <f t="shared" si="193"/>
        <v>#DIV/0!</v>
      </c>
      <c r="H521" s="24">
        <f>SUMIFS('Faturamento SP3'!$H$2:$H$692,'Faturamento SP3'!$D$2:$D$692,'Infos Relatório'!$B$485,'Faturamento SP3'!$E$2:$E$692,'Infos Relatório'!$B521,'Faturamento SP3'!$Z$2:$Z$692,'Infos Relatório'!C$1)</f>
        <v>0</v>
      </c>
      <c r="I521" s="23">
        <f>COUNTIFS('Faturamento SP3'!$D$2:$D$692,'Infos Relatório'!$B$485,'Faturamento SP3'!$E$2:$E$692,'Infos Relatório'!$B521,'Faturamento SP3'!$Z$2:$Z$692,'Infos Relatório'!I$1)</f>
        <v>0</v>
      </c>
      <c r="J521" s="13">
        <f>SUMIFS('Faturamento SP3'!$G$2:$G$692,'Faturamento SP3'!$D$2:$D$692,'Infos Relatório'!$B$485,'Faturamento SP3'!$E$2:$E$692,'Infos Relatório'!$B521,'Faturamento SP3'!$Z$2:$Z$692,'Infos Relatório'!I$1)</f>
        <v>0</v>
      </c>
      <c r="K521" s="13">
        <f>SUMIFS('Faturamento SP3'!$J$2:$J$692,'Faturamento SP3'!$D$2:$D$692,'Infos Relatório'!$B$485,'Faturamento SP3'!$E$2:$E$692,'Infos Relatório'!$B521,'Faturamento SP3'!$Z$2:$Z$692,'Infos Relatório'!I$1)</f>
        <v>0</v>
      </c>
      <c r="L521" s="14">
        <f>SUMIFS('Faturamento SP3'!$O$2:$O$692,'Faturamento SP3'!$D$2:$D$692,'Infos Relatório'!$B$485,'Faturamento SP3'!$E$2:$E$692,'Infos Relatório'!$B521,'Faturamento SP3'!$Z$2:$Z$692,'Infos Relatório'!I$1,'Faturamento SP3'!$T$2:$T$692,"Sim")+SUMIFS('Faturamento SP3'!$P$2:$P$692,'Faturamento SP3'!$D$2:$D$692,'Infos Relatório'!$B$485,'Faturamento SP3'!$E$2:$E$692,'Infos Relatório'!$B521,'Faturamento SP3'!$Z$2:$Z$692,'Infos Relatório'!I$1,'Faturamento SP3'!$T$2:$T$692,"Sim")</f>
        <v>0</v>
      </c>
      <c r="M521" s="27" t="e">
        <f t="shared" si="194"/>
        <v>#DIV/0!</v>
      </c>
      <c r="N521" s="24">
        <f>SUMIFS('Faturamento SP3'!$H$2:$H$692,'Faturamento SP3'!$D$2:$D$692,'Infos Relatório'!$B$485,'Faturamento SP3'!$E$2:$E$692,'Infos Relatório'!$B521,'Faturamento SP3'!$Z$2:$Z$692,'Infos Relatório'!I$1)</f>
        <v>0</v>
      </c>
      <c r="O521" s="23">
        <f>COUNTIFS('Faturamento SP3'!$D$2:$D$692,'Infos Relatório'!$B$485,'Faturamento SP3'!$E$2:$E$692,'Infos Relatório'!$B521,'Faturamento SP3'!$Z$2:$Z$692,'Infos Relatório'!O$1)</f>
        <v>0</v>
      </c>
      <c r="P521" s="13">
        <f>SUMIFS('Faturamento SP3'!$G$2:$G$692,'Faturamento SP3'!$D$2:$D$692,'Infos Relatório'!$B$485,'Faturamento SP3'!$E$2:$E$692,'Infos Relatório'!$B521,'Faturamento SP3'!$Z$2:$Z$692,'Infos Relatório'!O$1)</f>
        <v>0</v>
      </c>
      <c r="Q521" s="13">
        <f>SUMIFS('Faturamento SP3'!$J$2:$J$692,'Faturamento SP3'!$D$2:$D$692,'Infos Relatório'!$B$485,'Faturamento SP3'!$E$2:$E$692,'Infos Relatório'!$B521,'Faturamento SP3'!$Z$2:$Z$692,'Infos Relatório'!O$1)</f>
        <v>0</v>
      </c>
      <c r="R521" s="14">
        <f>SUMIFS('Faturamento SP3'!$O$2:$O$692,'Faturamento SP3'!$D$2:$D$692,'Infos Relatório'!$B$485,'Faturamento SP3'!$E$2:$E$692,'Infos Relatório'!$B521,'Faturamento SP3'!$Z$2:$Z$692,'Infos Relatório'!O$1,'Faturamento SP3'!$T$2:$T$692,"Sim")+SUMIFS('Faturamento SP3'!$P$2:$P$692,'Faturamento SP3'!$D$2:$D$692,'Infos Relatório'!$B$485,'Faturamento SP3'!$E$2:$E$692,'Infos Relatório'!$B521,'Faturamento SP3'!$Z$2:$Z$692,'Infos Relatório'!O$1,'Faturamento SP3'!$T$2:$T$692,"Sim")</f>
        <v>0</v>
      </c>
      <c r="S521" s="27" t="e">
        <f t="shared" si="195"/>
        <v>#DIV/0!</v>
      </c>
      <c r="T521" s="24">
        <f>SUMIFS('Faturamento SP3'!$H$2:$H$692,'Faturamento SP3'!$D$2:$D$692,'Infos Relatório'!$B$485,'Faturamento SP3'!$E$2:$E$692,'Infos Relatório'!$B521,'Faturamento SP3'!$Z$2:$Z$692,'Infos Relatório'!O$1)</f>
        <v>0</v>
      </c>
      <c r="U521" s="23">
        <f>COUNTIFS('Faturamento SP3'!$D$2:$D$692,'Infos Relatório'!$B$485,'Faturamento SP3'!$E$2:$E$692,'Infos Relatório'!$B521,'Faturamento SP3'!$Z$2:$Z$692,'Infos Relatório'!U$1)</f>
        <v>0</v>
      </c>
      <c r="V521" s="13">
        <f>SUMIFS('Faturamento SP3'!$G$2:$G$692,'Faturamento SP3'!$D$2:$D$692,'Infos Relatório'!$B$485,'Faturamento SP3'!$E$2:$E$692,'Infos Relatório'!$B521,'Faturamento SP3'!$Z$2:$Z$692,'Infos Relatório'!U$1)</f>
        <v>0</v>
      </c>
      <c r="W521" s="13">
        <f>SUMIFS('Faturamento SP3'!$J$2:$J$692,'Faturamento SP3'!$D$2:$D$692,'Infos Relatório'!$B$485,'Faturamento SP3'!$E$2:$E$692,'Infos Relatório'!$B521,'Faturamento SP3'!$Z$2:$Z$692,'Infos Relatório'!U$1)</f>
        <v>0</v>
      </c>
      <c r="X521" s="14">
        <f>SUMIFS('Faturamento SP3'!$O$2:$O$692,'Faturamento SP3'!$D$2:$D$692,'Infos Relatório'!$B$485,'Faturamento SP3'!$E$2:$E$692,'Infos Relatório'!$B521,'Faturamento SP3'!$Z$2:$Z$692,'Infos Relatório'!U$1,'Faturamento SP3'!$T$2:$T$692,"Sim")+SUMIFS('Faturamento SP3'!$P$2:$P$692,'Faturamento SP3'!$D$2:$D$692,'Infos Relatório'!$B$485,'Faturamento SP3'!$E$2:$E$692,'Infos Relatório'!$B521,'Faturamento SP3'!$Z$2:$Z$692,'Infos Relatório'!U$1,'Faturamento SP3'!$T$2:$T$692,"Sim")</f>
        <v>0</v>
      </c>
      <c r="Y521" s="27" t="e">
        <f t="shared" si="196"/>
        <v>#DIV/0!</v>
      </c>
      <c r="Z521" s="24">
        <f>SUMIFS('Faturamento SP3'!$H$2:$H$692,'Faturamento SP3'!$D$2:$D$692,'Infos Relatório'!$B$485,'Faturamento SP3'!$E$2:$E$692,'Infos Relatório'!$B521,'Faturamento SP3'!$Z$2:$Z$692,'Infos Relatório'!U$1)</f>
        <v>0</v>
      </c>
      <c r="AA521" s="23">
        <f>COUNTIFS('Faturamento SP3'!$D$2:$D$692,'Infos Relatório'!$B$485,'Faturamento SP3'!$E$2:$E$692,'Infos Relatório'!$B521,'Faturamento SP3'!$Z$2:$Z$692,'Infos Relatório'!AA$1)</f>
        <v>0</v>
      </c>
      <c r="AB521" s="13">
        <f>SUMIFS('Faturamento SP3'!$G$2:$G$692,'Faturamento SP3'!$D$2:$D$692,'Infos Relatório'!$B$485,'Faturamento SP3'!$E$2:$E$692,'Infos Relatório'!$B521,'Faturamento SP3'!$Z$2:$Z$692,'Infos Relatório'!AA$1)</f>
        <v>0</v>
      </c>
      <c r="AC521" s="13">
        <f>SUMIFS('Faturamento SP3'!$J$2:$J$692,'Faturamento SP3'!$D$2:$D$692,'Infos Relatório'!$B$485,'Faturamento SP3'!$E$2:$E$692,'Infos Relatório'!$B521,'Faturamento SP3'!$Z$2:$Z$692,'Infos Relatório'!AA$1)</f>
        <v>0</v>
      </c>
      <c r="AD521" s="14">
        <f>SUMIFS('Faturamento SP3'!$O$2:$O$692,'Faturamento SP3'!$D$2:$D$692,'Infos Relatório'!$B$485,'Faturamento SP3'!$E$2:$E$692,'Infos Relatório'!$B521,'Faturamento SP3'!$Z$2:$Z$692,'Infos Relatório'!AA$1,'Faturamento SP3'!$T$2:$T$692,"Sim")+SUMIFS('Faturamento SP3'!$P$2:$P$692,'Faturamento SP3'!$D$2:$D$692,'Infos Relatório'!$B$485,'Faturamento SP3'!$E$2:$E$692,'Infos Relatório'!$B521,'Faturamento SP3'!$Z$2:$Z$692,'Infos Relatório'!AA$1,'Faturamento SP3'!$T$2:$T$692,"Sim")</f>
        <v>0</v>
      </c>
      <c r="AE521" s="27" t="e">
        <f t="shared" si="197"/>
        <v>#DIV/0!</v>
      </c>
      <c r="AF521" s="24">
        <f>SUMIFS('Faturamento SP3'!$H$2:$H$692,'Faturamento SP3'!$D$2:$D$692,'Infos Relatório'!$B$485,'Faturamento SP3'!$E$2:$E$692,'Infos Relatório'!$B521,'Faturamento SP3'!$Z$2:$Z$692,'Infos Relatório'!AA$1)</f>
        <v>0</v>
      </c>
      <c r="AG521" s="23">
        <f>COUNTIFS('Faturamento SP3'!$D$2:$D$692,'Infos Relatório'!$B$485,'Faturamento SP3'!$E$2:$E$692,'Infos Relatório'!$B521,'Faturamento SP3'!$Z$2:$Z$692,'Infos Relatório'!AG$1)</f>
        <v>0</v>
      </c>
      <c r="AH521" s="13">
        <f>SUMIFS('Faturamento SP3'!$G$2:$G$692,'Faturamento SP3'!$D$2:$D$692,'Infos Relatório'!$B$485,'Faturamento SP3'!$E$2:$E$692,'Infos Relatório'!$B521,'Faturamento SP3'!$Z$2:$Z$692,'Infos Relatório'!AG$1)</f>
        <v>0</v>
      </c>
      <c r="AI521" s="13">
        <f>SUMIFS('Faturamento SP3'!$J$2:$J$692,'Faturamento SP3'!$D$2:$D$692,'Infos Relatório'!$B$485,'Faturamento SP3'!$E$2:$E$692,'Infos Relatório'!$B521,'Faturamento SP3'!$Z$2:$Z$692,'Infos Relatório'!AG$1)</f>
        <v>0</v>
      </c>
      <c r="AJ521" s="14">
        <f>SUMIFS('Faturamento SP3'!$O$2:$O$692,'Faturamento SP3'!$D$2:$D$692,'Infos Relatório'!$B$485,'Faturamento SP3'!$E$2:$E$692,'Infos Relatório'!$B521,'Faturamento SP3'!$Z$2:$Z$692,'Infos Relatório'!AG$1,'Faturamento SP3'!$T$2:$T$692,"Sim")+SUMIFS('Faturamento SP3'!$P$2:$P$692,'Faturamento SP3'!$D$2:$D$692,'Infos Relatório'!$B$485,'Faturamento SP3'!$E$2:$E$692,'Infos Relatório'!$B521,'Faturamento SP3'!$Z$2:$Z$692,'Infos Relatório'!AG$1,'Faturamento SP3'!$T$2:$T$692,"Sim")</f>
        <v>0</v>
      </c>
      <c r="AK521" s="27" t="e">
        <f t="shared" si="198"/>
        <v>#DIV/0!</v>
      </c>
      <c r="AL521" s="24">
        <f>SUMIFS('Faturamento SP3'!$H$2:$H$692,'Faturamento SP3'!$D$2:$D$692,'Infos Relatório'!$B$485,'Faturamento SP3'!$E$2:$E$692,'Infos Relatório'!$B521,'Faturamento SP3'!$Z$2:$Z$692,'Infos Relatório'!AG$1)</f>
        <v>0</v>
      </c>
      <c r="AM521" s="23">
        <f>COUNTIFS('Faturamento SP3'!$D$2:$D$692,'Infos Relatório'!$B$485,'Faturamento SP3'!$E$2:$E$692,'Infos Relatório'!$B521,'Faturamento SP3'!$Z$2:$Z$692,'Infos Relatório'!AM$1)</f>
        <v>0</v>
      </c>
      <c r="AN521" s="13">
        <f>SUMIFS('Faturamento SP3'!$G$2:$G$692,'Faturamento SP3'!$D$2:$D$692,'Infos Relatório'!$B$485,'Faturamento SP3'!$E$2:$E$692,'Infos Relatório'!$B521,'Faturamento SP3'!$Z$2:$Z$692,'Infos Relatório'!AM$1)</f>
        <v>0</v>
      </c>
      <c r="AO521" s="13">
        <f>SUMIFS('Faturamento SP3'!$J$2:$J$692,'Faturamento SP3'!$D$2:$D$692,'Infos Relatório'!$B$485,'Faturamento SP3'!$E$2:$E$692,'Infos Relatório'!$B521,'Faturamento SP3'!$Z$2:$Z$692,'Infos Relatório'!AM$1)</f>
        <v>0</v>
      </c>
      <c r="AP521" s="14">
        <f>SUMIFS('Faturamento SP3'!$O$2:$O$692,'Faturamento SP3'!$D$2:$D$692,'Infos Relatório'!$B$485,'Faturamento SP3'!$E$2:$E$692,'Infos Relatório'!$B521,'Faturamento SP3'!$Z$2:$Z$692,'Infos Relatório'!AM$1,'Faturamento SP3'!$T$2:$T$692,"Sim")+SUMIFS('Faturamento SP3'!$P$2:$P$692,'Faturamento SP3'!$D$2:$D$692,'Infos Relatório'!$B$485,'Faturamento SP3'!$E$2:$E$692,'Infos Relatório'!$B521,'Faturamento SP3'!$Z$2:$Z$692,'Infos Relatório'!AM$1,'Faturamento SP3'!$T$2:$T$692,"Sim")</f>
        <v>0</v>
      </c>
      <c r="AQ521" s="27" t="e">
        <f t="shared" si="199"/>
        <v>#DIV/0!</v>
      </c>
      <c r="AR521" s="24">
        <f>SUMIFS('Faturamento SP3'!$H$2:$H$692,'Faturamento SP3'!$D$2:$D$692,'Infos Relatório'!$B$485,'Faturamento SP3'!$E$2:$E$692,'Infos Relatório'!$B521,'Faturamento SP3'!$Z$2:$Z$692,'Infos Relatório'!AM$1)</f>
        <v>0</v>
      </c>
      <c r="AS521" s="23">
        <f>COUNTIFS('Faturamento SP3'!$D$2:$D$692,'Infos Relatório'!$B$485,'Faturamento SP3'!$E$2:$E$692,'Infos Relatório'!$B521,'Faturamento SP3'!$Z$2:$Z$692,'Infos Relatório'!AS$1)</f>
        <v>0</v>
      </c>
      <c r="AT521" s="13">
        <f>SUMIFS('Faturamento SP3'!$G$2:$G$692,'Faturamento SP3'!$D$2:$D$692,'Infos Relatório'!$B$485,'Faturamento SP3'!$E$2:$E$692,'Infos Relatório'!$B521,'Faturamento SP3'!$Z$2:$Z$692,'Infos Relatório'!AS$1)</f>
        <v>0</v>
      </c>
      <c r="AU521" s="13">
        <f>SUMIFS('Faturamento SP3'!$J$2:$J$692,'Faturamento SP3'!$D$2:$D$692,'Infos Relatório'!$B$485,'Faturamento SP3'!$E$2:$E$692,'Infos Relatório'!$B521,'Faturamento SP3'!$Z$2:$Z$692,'Infos Relatório'!AS$1)</f>
        <v>0</v>
      </c>
      <c r="AV521" s="14">
        <f>SUMIFS('Faturamento SP3'!$O$2:$O$692,'Faturamento SP3'!$D$2:$D$692,'Infos Relatório'!$B$485,'Faturamento SP3'!$E$2:$E$692,'Infos Relatório'!$B521,'Faturamento SP3'!$Z$2:$Z$692,'Infos Relatório'!AS$1,'Faturamento SP3'!$T$2:$T$692,"Sim")+SUMIFS('Faturamento SP3'!$P$2:$P$692,'Faturamento SP3'!$D$2:$D$692,'Infos Relatório'!$B$485,'Faturamento SP3'!$E$2:$E$692,'Infos Relatório'!$B521,'Faturamento SP3'!$Z$2:$Z$692,'Infos Relatório'!AS$1,'Faturamento SP3'!$T$2:$T$692,"Sim")</f>
        <v>0</v>
      </c>
      <c r="AW521" s="27" t="e">
        <f t="shared" si="200"/>
        <v>#DIV/0!</v>
      </c>
      <c r="AX521" s="24">
        <f>SUMIFS('Faturamento SP3'!$H$2:$H$692,'Faturamento SP3'!$D$2:$D$692,'Infos Relatório'!$B$485,'Faturamento SP3'!$E$2:$E$692,'Infos Relatório'!$B521,'Faturamento SP3'!$Z$2:$Z$692,'Infos Relatório'!AS$1)</f>
        <v>0</v>
      </c>
      <c r="AY521" s="23">
        <f>COUNTIFS('Faturamento SP3'!$D$2:$D$692,'Infos Relatório'!$B$485,'Faturamento SP3'!$E$2:$E$692,'Infos Relatório'!$B521,'Faturamento SP3'!$Z$2:$Z$692,'Infos Relatório'!AY$1)</f>
        <v>0</v>
      </c>
      <c r="AZ521" s="13">
        <f>SUMIFS('Faturamento SP3'!$G$2:$G$692,'Faturamento SP3'!$D$2:$D$692,'Infos Relatório'!$B$485,'Faturamento SP3'!$E$2:$E$692,'Infos Relatório'!$B521,'Faturamento SP3'!$Z$2:$Z$692,'Infos Relatório'!AY$1)</f>
        <v>0</v>
      </c>
      <c r="BA521" s="13">
        <f>SUMIFS('Faturamento SP3'!$J$2:$J$692,'Faturamento SP3'!$D$2:$D$692,'Infos Relatório'!$B$485,'Faturamento SP3'!$E$2:$E$692,'Infos Relatório'!$B521,'Faturamento SP3'!$Z$2:$Z$692,'Infos Relatório'!AY$1)</f>
        <v>0</v>
      </c>
      <c r="BB521" s="14">
        <f>SUMIFS('Faturamento SP3'!$O$2:$O$692,'Faturamento SP3'!$D$2:$D$692,'Infos Relatório'!$B$485,'Faturamento SP3'!$E$2:$E$692,'Infos Relatório'!$B521,'Faturamento SP3'!$Z$2:$Z$692,'Infos Relatório'!AY$1,'Faturamento SP3'!$T$2:$T$692,"Sim")+SUMIFS('Faturamento SP3'!$P$2:$P$692,'Faturamento SP3'!$D$2:$D$692,'Infos Relatório'!$B$485,'Faturamento SP3'!$E$2:$E$692,'Infos Relatório'!$B521,'Faturamento SP3'!$Z$2:$Z$692,'Infos Relatório'!AY$1,'Faturamento SP3'!$T$2:$T$692,"Sim")</f>
        <v>0</v>
      </c>
      <c r="BC521" s="27" t="e">
        <f t="shared" si="201"/>
        <v>#DIV/0!</v>
      </c>
      <c r="BD521" s="24">
        <f>SUMIFS('Faturamento SP3'!$H$2:$H$692,'Faturamento SP3'!$D$2:$D$692,'Infos Relatório'!$B$485,'Faturamento SP3'!$E$2:$E$692,'Infos Relatório'!$B521,'Faturamento SP3'!$Z$2:$Z$692,'Infos Relatório'!AY$1)</f>
        <v>0</v>
      </c>
      <c r="BE521" s="23">
        <f>COUNTIFS('Faturamento SP3'!$D$2:$D$692,'Infos Relatório'!$B$485,'Faturamento SP3'!$E$2:$E$692,'Infos Relatório'!$B521,'Faturamento SP3'!$Z$2:$Z$692,'Infos Relatório'!BE$1)</f>
        <v>0</v>
      </c>
      <c r="BF521" s="13">
        <f>SUMIFS('Faturamento SP3'!$G$2:$G$692,'Faturamento SP3'!$D$2:$D$692,'Infos Relatório'!$B$485,'Faturamento SP3'!$E$2:$E$692,'Infos Relatório'!$B521,'Faturamento SP3'!$Z$2:$Z$692,'Infos Relatório'!BE$1)</f>
        <v>0</v>
      </c>
      <c r="BG521" s="13">
        <f>SUMIFS('Faturamento SP3'!$J$2:$J$692,'Faturamento SP3'!$D$2:$D$692,'Infos Relatório'!$B$485,'Faturamento SP3'!$E$2:$E$692,'Infos Relatório'!$B521,'Faturamento SP3'!$Z$2:$Z$692,'Infos Relatório'!BE$1)</f>
        <v>0</v>
      </c>
      <c r="BH521" s="14">
        <f>SUMIFS('Faturamento SP3'!$O$2:$O$692,'Faturamento SP3'!$D$2:$D$692,'Infos Relatório'!$B$485,'Faturamento SP3'!$E$2:$E$692,'Infos Relatório'!$B521,'Faturamento SP3'!$Z$2:$Z$692,'Infos Relatório'!BE$1,'Faturamento SP3'!$T$2:$T$692,"Sim")+SUMIFS('Faturamento SP3'!$P$2:$P$692,'Faturamento SP3'!$D$2:$D$692,'Infos Relatório'!$B$485,'Faturamento SP3'!$E$2:$E$692,'Infos Relatório'!$B521,'Faturamento SP3'!$Z$2:$Z$692,'Infos Relatório'!BE$1,'Faturamento SP3'!$T$2:$T$692,"Sim")</f>
        <v>0</v>
      </c>
      <c r="BI521" s="27" t="e">
        <f t="shared" si="202"/>
        <v>#DIV/0!</v>
      </c>
      <c r="BJ521" s="24">
        <f>SUMIFS('Faturamento SP3'!$H$2:$H$692,'Faturamento SP3'!$D$2:$D$692,'Infos Relatório'!$B$485,'Faturamento SP3'!$E$2:$E$692,'Infos Relatório'!$B521,'Faturamento SP3'!$Z$2:$Z$692,'Infos Relatório'!BE$1)</f>
        <v>0</v>
      </c>
      <c r="BK521" s="23">
        <f>COUNTIFS('Faturamento SP3'!$D$2:$D$692,'Infos Relatório'!$B$485,'Faturamento SP3'!$E$2:$E$692,'Infos Relatório'!$B521,'Faturamento SP3'!$Z$2:$Z$692,'Infos Relatório'!BK$1)</f>
        <v>0</v>
      </c>
      <c r="BL521" s="13">
        <f>SUMIFS('Faturamento SP3'!$G$2:$G$692,'Faturamento SP3'!$D$2:$D$692,'Infos Relatório'!$B$485,'Faturamento SP3'!$E$2:$E$692,'Infos Relatório'!$B521,'Faturamento SP3'!$Z$2:$Z$692,'Infos Relatório'!BK$1)</f>
        <v>0</v>
      </c>
      <c r="BM521" s="13">
        <f>SUMIFS('Faturamento SP3'!$J$2:$J$692,'Faturamento SP3'!$D$2:$D$692,'Infos Relatório'!$B$485,'Faturamento SP3'!$E$2:$E$692,'Infos Relatório'!$B521,'Faturamento SP3'!$Z$2:$Z$692,'Infos Relatório'!BK$1)</f>
        <v>0</v>
      </c>
      <c r="BN521" s="14">
        <f>SUMIFS('Faturamento SP3'!$O$2:$O$692,'Faturamento SP3'!$D$2:$D$692,'Infos Relatório'!$B$485,'Faturamento SP3'!$E$2:$E$692,'Infos Relatório'!$B521,'Faturamento SP3'!$Z$2:$Z$692,'Infos Relatório'!BK$1,'Faturamento SP3'!$T$2:$T$692,"Sim")+SUMIFS('Faturamento SP3'!$P$2:$P$692,'Faturamento SP3'!$D$2:$D$692,'Infos Relatório'!$B$485,'Faturamento SP3'!$E$2:$E$692,'Infos Relatório'!$B521,'Faturamento SP3'!$Z$2:$Z$692,'Infos Relatório'!BK$1,'Faturamento SP3'!$T$2:$T$692,"Sim")</f>
        <v>0</v>
      </c>
      <c r="BO521" s="27" t="e">
        <f t="shared" si="203"/>
        <v>#DIV/0!</v>
      </c>
      <c r="BP521" s="24">
        <f>SUMIFS('Faturamento SP3'!$H$2:$H$692,'Faturamento SP3'!$D$2:$D$692,'Infos Relatório'!$B$485,'Faturamento SP3'!$E$2:$E$692,'Infos Relatório'!$B521,'Faturamento SP3'!$Z$2:$Z$692,'Infos Relatório'!BK$1)</f>
        <v>0</v>
      </c>
      <c r="BQ521" s="23">
        <f>COUNTIFS('Faturamento SP3'!$D$2:$D$692,'Infos Relatório'!$B$485,'Faturamento SP3'!$E$2:$E$692,'Infos Relatório'!$B521,'Faturamento SP3'!$Z$2:$Z$692,'Infos Relatório'!BQ$1)</f>
        <v>0</v>
      </c>
      <c r="BR521" s="13">
        <f>SUMIFS('Faturamento SP3'!$G$2:$G$692,'Faturamento SP3'!$D$2:$D$692,'Infos Relatório'!$B$485,'Faturamento SP3'!$E$2:$E$692,'Infos Relatório'!$B521,'Faturamento SP3'!$Z$2:$Z$692,'Infos Relatório'!BQ$1)</f>
        <v>0</v>
      </c>
      <c r="BS521" s="13">
        <f>SUMIFS('Faturamento SP3'!$J$2:$J$692,'Faturamento SP3'!$D$2:$D$692,'Infos Relatório'!$B$485,'Faturamento SP3'!$E$2:$E$692,'Infos Relatório'!$B521,'Faturamento SP3'!$Z$2:$Z$692,'Infos Relatório'!BQ$1)</f>
        <v>0</v>
      </c>
      <c r="BT521" s="14">
        <f>SUMIFS('Faturamento SP3'!$O$2:$O$692,'Faturamento SP3'!$D$2:$D$692,'Infos Relatório'!$B$485,'Faturamento SP3'!$E$2:$E$692,'Infos Relatório'!$B521,'Faturamento SP3'!$Z$2:$Z$692,'Infos Relatório'!BQ$1,'Faturamento SP3'!$T$2:$T$692,"Sim")+SUMIFS('Faturamento SP3'!$P$2:$P$692,'Faturamento SP3'!$D$2:$D$692,'Infos Relatório'!$B$485,'Faturamento SP3'!$E$2:$E$692,'Infos Relatório'!$B521,'Faturamento SP3'!$Z$2:$Z$692,'Infos Relatório'!BQ$1,'Faturamento SP3'!$T$2:$T$692,"Sim")</f>
        <v>0</v>
      </c>
      <c r="BU521" s="27" t="e">
        <f t="shared" si="204"/>
        <v>#DIV/0!</v>
      </c>
      <c r="BV521" s="24">
        <f>SUMIFS('Faturamento SP3'!$H$2:$H$692,'Faturamento SP3'!$D$2:$D$692,'Infos Relatório'!$B$485,'Faturamento SP3'!$E$2:$E$692,'Infos Relatório'!$B521,'Faturamento SP3'!$Z$2:$Z$692,'Infos Relatório'!BQ$1)</f>
        <v>0</v>
      </c>
    </row>
    <row r="522" spans="2:74">
      <c r="B522" s="17" t="s">
        <v>43</v>
      </c>
      <c r="C522" s="23">
        <f>COUNTIFS('Faturamento SP3'!$D$2:$D$692,'Infos Relatório'!$B$485,'Faturamento SP3'!$E$2:$E$692,'Infos Relatório'!$B522,'Faturamento SP3'!$Z$2:$Z$692,'Infos Relatório'!C$1)</f>
        <v>0</v>
      </c>
      <c r="D522" s="13">
        <f>SUMIFS('Faturamento SP3'!$G$2:$G$692,'Faturamento SP3'!$D$2:$D$692,'Infos Relatório'!$B$485,'Faturamento SP3'!$E$2:$E$692,'Infos Relatório'!$B522,'Faturamento SP3'!$Z$2:$Z$692,'Infos Relatório'!C$1)</f>
        <v>0</v>
      </c>
      <c r="E522" s="13">
        <f>SUMIFS('Faturamento SP3'!$J$2:$J$692,'Faturamento SP3'!$D$2:$D$692,'Infos Relatório'!$B$485,'Faturamento SP3'!$E$2:$E$692,'Infos Relatório'!$B522,'Faturamento SP3'!$Z$2:$Z$692,'Infos Relatório'!C$1)</f>
        <v>0</v>
      </c>
      <c r="F522" s="14">
        <f>SUMIFS('Faturamento SP3'!$O$2:$O$692,'Faturamento SP3'!$D$2:$D$692,'Infos Relatório'!$B$485,'Faturamento SP3'!$E$2:$E$692,'Infos Relatório'!$B522,'Faturamento SP3'!$Z$2:$Z$692,'Infos Relatório'!C$1,'Faturamento SP3'!$T$2:$T$692,"Sim")+SUMIFS('Faturamento SP3'!$P$2:$P$692,'Faturamento SP3'!$D$2:$D$692,'Infos Relatório'!$B$485,'Faturamento SP3'!$E$2:$E$692,'Infos Relatório'!$B522,'Faturamento SP3'!$Z$2:$Z$692,'Infos Relatório'!C$1,'Faturamento SP3'!$T$2:$T$692,"Sim")</f>
        <v>0</v>
      </c>
      <c r="G522" s="27" t="e">
        <f t="shared" si="193"/>
        <v>#DIV/0!</v>
      </c>
      <c r="H522" s="24">
        <f>SUMIFS('Faturamento SP3'!$H$2:$H$692,'Faturamento SP3'!$D$2:$D$692,'Infos Relatório'!$B$485,'Faturamento SP3'!$E$2:$E$692,'Infos Relatório'!$B522,'Faturamento SP3'!$Z$2:$Z$692,'Infos Relatório'!C$1)</f>
        <v>0</v>
      </c>
      <c r="I522" s="23">
        <f>COUNTIFS('Faturamento SP3'!$D$2:$D$692,'Infos Relatório'!$B$485,'Faturamento SP3'!$E$2:$E$692,'Infos Relatório'!$B522,'Faturamento SP3'!$Z$2:$Z$692,'Infos Relatório'!I$1)</f>
        <v>0</v>
      </c>
      <c r="J522" s="13">
        <f>SUMIFS('Faturamento SP3'!$G$2:$G$692,'Faturamento SP3'!$D$2:$D$692,'Infos Relatório'!$B$485,'Faturamento SP3'!$E$2:$E$692,'Infos Relatório'!$B522,'Faturamento SP3'!$Z$2:$Z$692,'Infos Relatório'!I$1)</f>
        <v>0</v>
      </c>
      <c r="K522" s="13">
        <f>SUMIFS('Faturamento SP3'!$J$2:$J$692,'Faturamento SP3'!$D$2:$D$692,'Infos Relatório'!$B$485,'Faturamento SP3'!$E$2:$E$692,'Infos Relatório'!$B522,'Faturamento SP3'!$Z$2:$Z$692,'Infos Relatório'!I$1)</f>
        <v>0</v>
      </c>
      <c r="L522" s="14">
        <f>SUMIFS('Faturamento SP3'!$O$2:$O$692,'Faturamento SP3'!$D$2:$D$692,'Infos Relatório'!$B$485,'Faturamento SP3'!$E$2:$E$692,'Infos Relatório'!$B522,'Faturamento SP3'!$Z$2:$Z$692,'Infos Relatório'!I$1,'Faturamento SP3'!$T$2:$T$692,"Sim")+SUMIFS('Faturamento SP3'!$P$2:$P$692,'Faturamento SP3'!$D$2:$D$692,'Infos Relatório'!$B$485,'Faturamento SP3'!$E$2:$E$692,'Infos Relatório'!$B522,'Faturamento SP3'!$Z$2:$Z$692,'Infos Relatório'!I$1,'Faturamento SP3'!$T$2:$T$692,"Sim")</f>
        <v>0</v>
      </c>
      <c r="M522" s="27" t="e">
        <f t="shared" si="194"/>
        <v>#DIV/0!</v>
      </c>
      <c r="N522" s="24">
        <f>SUMIFS('Faturamento SP3'!$H$2:$H$692,'Faturamento SP3'!$D$2:$D$692,'Infos Relatório'!$B$485,'Faturamento SP3'!$E$2:$E$692,'Infos Relatório'!$B522,'Faturamento SP3'!$Z$2:$Z$692,'Infos Relatório'!I$1)</f>
        <v>0</v>
      </c>
      <c r="O522" s="23">
        <f>COUNTIFS('Faturamento SP3'!$D$2:$D$692,'Infos Relatório'!$B$485,'Faturamento SP3'!$E$2:$E$692,'Infos Relatório'!$B522,'Faturamento SP3'!$Z$2:$Z$692,'Infos Relatório'!O$1)</f>
        <v>0</v>
      </c>
      <c r="P522" s="13">
        <f>SUMIFS('Faturamento SP3'!$G$2:$G$692,'Faturamento SP3'!$D$2:$D$692,'Infos Relatório'!$B$485,'Faturamento SP3'!$E$2:$E$692,'Infos Relatório'!$B522,'Faturamento SP3'!$Z$2:$Z$692,'Infos Relatório'!O$1)</f>
        <v>0</v>
      </c>
      <c r="Q522" s="13">
        <f>SUMIFS('Faturamento SP3'!$J$2:$J$692,'Faturamento SP3'!$D$2:$D$692,'Infos Relatório'!$B$485,'Faturamento SP3'!$E$2:$E$692,'Infos Relatório'!$B522,'Faturamento SP3'!$Z$2:$Z$692,'Infos Relatório'!O$1)</f>
        <v>0</v>
      </c>
      <c r="R522" s="14">
        <f>SUMIFS('Faturamento SP3'!$O$2:$O$692,'Faturamento SP3'!$D$2:$D$692,'Infos Relatório'!$B$485,'Faturamento SP3'!$E$2:$E$692,'Infos Relatório'!$B522,'Faturamento SP3'!$Z$2:$Z$692,'Infos Relatório'!O$1,'Faturamento SP3'!$T$2:$T$692,"Sim")+SUMIFS('Faturamento SP3'!$P$2:$P$692,'Faturamento SP3'!$D$2:$D$692,'Infos Relatório'!$B$485,'Faturamento SP3'!$E$2:$E$692,'Infos Relatório'!$B522,'Faturamento SP3'!$Z$2:$Z$692,'Infos Relatório'!O$1,'Faturamento SP3'!$T$2:$T$692,"Sim")</f>
        <v>0</v>
      </c>
      <c r="S522" s="27" t="e">
        <f t="shared" si="195"/>
        <v>#DIV/0!</v>
      </c>
      <c r="T522" s="24">
        <f>SUMIFS('Faturamento SP3'!$H$2:$H$692,'Faturamento SP3'!$D$2:$D$692,'Infos Relatório'!$B$485,'Faturamento SP3'!$E$2:$E$692,'Infos Relatório'!$B522,'Faturamento SP3'!$Z$2:$Z$692,'Infos Relatório'!O$1)</f>
        <v>0</v>
      </c>
      <c r="U522" s="23">
        <f>COUNTIFS('Faturamento SP3'!$D$2:$D$692,'Infos Relatório'!$B$485,'Faturamento SP3'!$E$2:$E$692,'Infos Relatório'!$B522,'Faturamento SP3'!$Z$2:$Z$692,'Infos Relatório'!U$1)</f>
        <v>0</v>
      </c>
      <c r="V522" s="13">
        <f>SUMIFS('Faturamento SP3'!$G$2:$G$692,'Faturamento SP3'!$D$2:$D$692,'Infos Relatório'!$B$485,'Faturamento SP3'!$E$2:$E$692,'Infos Relatório'!$B522,'Faturamento SP3'!$Z$2:$Z$692,'Infos Relatório'!U$1)</f>
        <v>0</v>
      </c>
      <c r="W522" s="13">
        <f>SUMIFS('Faturamento SP3'!$J$2:$J$692,'Faturamento SP3'!$D$2:$D$692,'Infos Relatório'!$B$485,'Faturamento SP3'!$E$2:$E$692,'Infos Relatório'!$B522,'Faturamento SP3'!$Z$2:$Z$692,'Infos Relatório'!U$1)</f>
        <v>0</v>
      </c>
      <c r="X522" s="14">
        <f>SUMIFS('Faturamento SP3'!$O$2:$O$692,'Faturamento SP3'!$D$2:$D$692,'Infos Relatório'!$B$485,'Faturamento SP3'!$E$2:$E$692,'Infos Relatório'!$B522,'Faturamento SP3'!$Z$2:$Z$692,'Infos Relatório'!U$1,'Faturamento SP3'!$T$2:$T$692,"Sim")+SUMIFS('Faturamento SP3'!$P$2:$P$692,'Faturamento SP3'!$D$2:$D$692,'Infos Relatório'!$B$485,'Faturamento SP3'!$E$2:$E$692,'Infos Relatório'!$B522,'Faturamento SP3'!$Z$2:$Z$692,'Infos Relatório'!U$1,'Faturamento SP3'!$T$2:$T$692,"Sim")</f>
        <v>0</v>
      </c>
      <c r="Y522" s="27" t="e">
        <f t="shared" si="196"/>
        <v>#DIV/0!</v>
      </c>
      <c r="Z522" s="24">
        <f>SUMIFS('Faturamento SP3'!$H$2:$H$692,'Faturamento SP3'!$D$2:$D$692,'Infos Relatório'!$B$485,'Faturamento SP3'!$E$2:$E$692,'Infos Relatório'!$B522,'Faturamento SP3'!$Z$2:$Z$692,'Infos Relatório'!U$1)</f>
        <v>0</v>
      </c>
      <c r="AA522" s="23">
        <f>COUNTIFS('Faturamento SP3'!$D$2:$D$692,'Infos Relatório'!$B$485,'Faturamento SP3'!$E$2:$E$692,'Infos Relatório'!$B522,'Faturamento SP3'!$Z$2:$Z$692,'Infos Relatório'!AA$1)</f>
        <v>0</v>
      </c>
      <c r="AB522" s="13">
        <f>SUMIFS('Faturamento SP3'!$G$2:$G$692,'Faturamento SP3'!$D$2:$D$692,'Infos Relatório'!$B$485,'Faturamento SP3'!$E$2:$E$692,'Infos Relatório'!$B522,'Faturamento SP3'!$Z$2:$Z$692,'Infos Relatório'!AA$1)</f>
        <v>0</v>
      </c>
      <c r="AC522" s="13">
        <f>SUMIFS('Faturamento SP3'!$J$2:$J$692,'Faturamento SP3'!$D$2:$D$692,'Infos Relatório'!$B$485,'Faturamento SP3'!$E$2:$E$692,'Infos Relatório'!$B522,'Faturamento SP3'!$Z$2:$Z$692,'Infos Relatório'!AA$1)</f>
        <v>0</v>
      </c>
      <c r="AD522" s="14">
        <f>SUMIFS('Faturamento SP3'!$O$2:$O$692,'Faturamento SP3'!$D$2:$D$692,'Infos Relatório'!$B$485,'Faturamento SP3'!$E$2:$E$692,'Infos Relatório'!$B522,'Faturamento SP3'!$Z$2:$Z$692,'Infos Relatório'!AA$1,'Faturamento SP3'!$T$2:$T$692,"Sim")+SUMIFS('Faturamento SP3'!$P$2:$P$692,'Faturamento SP3'!$D$2:$D$692,'Infos Relatório'!$B$485,'Faturamento SP3'!$E$2:$E$692,'Infos Relatório'!$B522,'Faturamento SP3'!$Z$2:$Z$692,'Infos Relatório'!AA$1,'Faturamento SP3'!$T$2:$T$692,"Sim")</f>
        <v>0</v>
      </c>
      <c r="AE522" s="27" t="e">
        <f t="shared" si="197"/>
        <v>#DIV/0!</v>
      </c>
      <c r="AF522" s="24">
        <f>SUMIFS('Faturamento SP3'!$H$2:$H$692,'Faturamento SP3'!$D$2:$D$692,'Infos Relatório'!$B$485,'Faturamento SP3'!$E$2:$E$692,'Infos Relatório'!$B522,'Faturamento SP3'!$Z$2:$Z$692,'Infos Relatório'!AA$1)</f>
        <v>0</v>
      </c>
      <c r="AG522" s="23">
        <f>COUNTIFS('Faturamento SP3'!$D$2:$D$692,'Infos Relatório'!$B$485,'Faturamento SP3'!$E$2:$E$692,'Infos Relatório'!$B522,'Faturamento SP3'!$Z$2:$Z$692,'Infos Relatório'!AG$1)</f>
        <v>0</v>
      </c>
      <c r="AH522" s="13">
        <f>SUMIFS('Faturamento SP3'!$G$2:$G$692,'Faturamento SP3'!$D$2:$D$692,'Infos Relatório'!$B$485,'Faturamento SP3'!$E$2:$E$692,'Infos Relatório'!$B522,'Faturamento SP3'!$Z$2:$Z$692,'Infos Relatório'!AG$1)</f>
        <v>0</v>
      </c>
      <c r="AI522" s="13">
        <f>SUMIFS('Faturamento SP3'!$J$2:$J$692,'Faturamento SP3'!$D$2:$D$692,'Infos Relatório'!$B$485,'Faturamento SP3'!$E$2:$E$692,'Infos Relatório'!$B522,'Faturamento SP3'!$Z$2:$Z$692,'Infos Relatório'!AG$1)</f>
        <v>0</v>
      </c>
      <c r="AJ522" s="14">
        <f>SUMIFS('Faturamento SP3'!$O$2:$O$692,'Faturamento SP3'!$D$2:$D$692,'Infos Relatório'!$B$485,'Faturamento SP3'!$E$2:$E$692,'Infos Relatório'!$B522,'Faturamento SP3'!$Z$2:$Z$692,'Infos Relatório'!AG$1,'Faturamento SP3'!$T$2:$T$692,"Sim")+SUMIFS('Faturamento SP3'!$P$2:$P$692,'Faturamento SP3'!$D$2:$D$692,'Infos Relatório'!$B$485,'Faturamento SP3'!$E$2:$E$692,'Infos Relatório'!$B522,'Faturamento SP3'!$Z$2:$Z$692,'Infos Relatório'!AG$1,'Faturamento SP3'!$T$2:$T$692,"Sim")</f>
        <v>0</v>
      </c>
      <c r="AK522" s="27" t="e">
        <f t="shared" si="198"/>
        <v>#DIV/0!</v>
      </c>
      <c r="AL522" s="24">
        <f>SUMIFS('Faturamento SP3'!$H$2:$H$692,'Faturamento SP3'!$D$2:$D$692,'Infos Relatório'!$B$485,'Faturamento SP3'!$E$2:$E$692,'Infos Relatório'!$B522,'Faturamento SP3'!$Z$2:$Z$692,'Infos Relatório'!AG$1)</f>
        <v>0</v>
      </c>
      <c r="AM522" s="23">
        <f>COUNTIFS('Faturamento SP3'!$D$2:$D$692,'Infos Relatório'!$B$485,'Faturamento SP3'!$E$2:$E$692,'Infos Relatório'!$B522,'Faturamento SP3'!$Z$2:$Z$692,'Infos Relatório'!AM$1)</f>
        <v>0</v>
      </c>
      <c r="AN522" s="13">
        <f>SUMIFS('Faturamento SP3'!$G$2:$G$692,'Faturamento SP3'!$D$2:$D$692,'Infos Relatório'!$B$485,'Faturamento SP3'!$E$2:$E$692,'Infos Relatório'!$B522,'Faturamento SP3'!$Z$2:$Z$692,'Infos Relatório'!AM$1)</f>
        <v>0</v>
      </c>
      <c r="AO522" s="13">
        <f>SUMIFS('Faturamento SP3'!$J$2:$J$692,'Faturamento SP3'!$D$2:$D$692,'Infos Relatório'!$B$485,'Faturamento SP3'!$E$2:$E$692,'Infos Relatório'!$B522,'Faturamento SP3'!$Z$2:$Z$692,'Infos Relatório'!AM$1)</f>
        <v>0</v>
      </c>
      <c r="AP522" s="14">
        <f>SUMIFS('Faturamento SP3'!$O$2:$O$692,'Faturamento SP3'!$D$2:$D$692,'Infos Relatório'!$B$485,'Faturamento SP3'!$E$2:$E$692,'Infos Relatório'!$B522,'Faturamento SP3'!$Z$2:$Z$692,'Infos Relatório'!AM$1,'Faturamento SP3'!$T$2:$T$692,"Sim")+SUMIFS('Faturamento SP3'!$P$2:$P$692,'Faturamento SP3'!$D$2:$D$692,'Infos Relatório'!$B$485,'Faturamento SP3'!$E$2:$E$692,'Infos Relatório'!$B522,'Faturamento SP3'!$Z$2:$Z$692,'Infos Relatório'!AM$1,'Faturamento SP3'!$T$2:$T$692,"Sim")</f>
        <v>0</v>
      </c>
      <c r="AQ522" s="27" t="e">
        <f t="shared" si="199"/>
        <v>#DIV/0!</v>
      </c>
      <c r="AR522" s="24">
        <f>SUMIFS('Faturamento SP3'!$H$2:$H$692,'Faturamento SP3'!$D$2:$D$692,'Infos Relatório'!$B$485,'Faturamento SP3'!$E$2:$E$692,'Infos Relatório'!$B522,'Faturamento SP3'!$Z$2:$Z$692,'Infos Relatório'!AM$1)</f>
        <v>0</v>
      </c>
      <c r="AS522" s="23">
        <f>COUNTIFS('Faturamento SP3'!$D$2:$D$692,'Infos Relatório'!$B$485,'Faturamento SP3'!$E$2:$E$692,'Infos Relatório'!$B522,'Faturamento SP3'!$Z$2:$Z$692,'Infos Relatório'!AS$1)</f>
        <v>0</v>
      </c>
      <c r="AT522" s="13">
        <f>SUMIFS('Faturamento SP3'!$G$2:$G$692,'Faturamento SP3'!$D$2:$D$692,'Infos Relatório'!$B$485,'Faturamento SP3'!$E$2:$E$692,'Infos Relatório'!$B522,'Faturamento SP3'!$Z$2:$Z$692,'Infos Relatório'!AS$1)</f>
        <v>0</v>
      </c>
      <c r="AU522" s="13">
        <f>SUMIFS('Faturamento SP3'!$J$2:$J$692,'Faturamento SP3'!$D$2:$D$692,'Infos Relatório'!$B$485,'Faturamento SP3'!$E$2:$E$692,'Infos Relatório'!$B522,'Faturamento SP3'!$Z$2:$Z$692,'Infos Relatório'!AS$1)</f>
        <v>0</v>
      </c>
      <c r="AV522" s="14">
        <f>SUMIFS('Faturamento SP3'!$O$2:$O$692,'Faturamento SP3'!$D$2:$D$692,'Infos Relatório'!$B$485,'Faturamento SP3'!$E$2:$E$692,'Infos Relatório'!$B522,'Faturamento SP3'!$Z$2:$Z$692,'Infos Relatório'!AS$1,'Faturamento SP3'!$T$2:$T$692,"Sim")+SUMIFS('Faturamento SP3'!$P$2:$P$692,'Faturamento SP3'!$D$2:$D$692,'Infos Relatório'!$B$485,'Faturamento SP3'!$E$2:$E$692,'Infos Relatório'!$B522,'Faturamento SP3'!$Z$2:$Z$692,'Infos Relatório'!AS$1,'Faturamento SP3'!$T$2:$T$692,"Sim")</f>
        <v>0</v>
      </c>
      <c r="AW522" s="27" t="e">
        <f t="shared" si="200"/>
        <v>#DIV/0!</v>
      </c>
      <c r="AX522" s="24">
        <f>SUMIFS('Faturamento SP3'!$H$2:$H$692,'Faturamento SP3'!$D$2:$D$692,'Infos Relatório'!$B$485,'Faturamento SP3'!$E$2:$E$692,'Infos Relatório'!$B522,'Faturamento SP3'!$Z$2:$Z$692,'Infos Relatório'!AS$1)</f>
        <v>0</v>
      </c>
      <c r="AY522" s="23">
        <f>COUNTIFS('Faturamento SP3'!$D$2:$D$692,'Infos Relatório'!$B$485,'Faturamento SP3'!$E$2:$E$692,'Infos Relatório'!$B522,'Faturamento SP3'!$Z$2:$Z$692,'Infos Relatório'!AY$1)</f>
        <v>0</v>
      </c>
      <c r="AZ522" s="13">
        <f>SUMIFS('Faturamento SP3'!$G$2:$G$692,'Faturamento SP3'!$D$2:$D$692,'Infos Relatório'!$B$485,'Faturamento SP3'!$E$2:$E$692,'Infos Relatório'!$B522,'Faturamento SP3'!$Z$2:$Z$692,'Infos Relatório'!AY$1)</f>
        <v>0</v>
      </c>
      <c r="BA522" s="13">
        <f>SUMIFS('Faturamento SP3'!$J$2:$J$692,'Faturamento SP3'!$D$2:$D$692,'Infos Relatório'!$B$485,'Faturamento SP3'!$E$2:$E$692,'Infos Relatório'!$B522,'Faturamento SP3'!$Z$2:$Z$692,'Infos Relatório'!AY$1)</f>
        <v>0</v>
      </c>
      <c r="BB522" s="14">
        <f>SUMIFS('Faturamento SP3'!$O$2:$O$692,'Faturamento SP3'!$D$2:$D$692,'Infos Relatório'!$B$485,'Faturamento SP3'!$E$2:$E$692,'Infos Relatório'!$B522,'Faturamento SP3'!$Z$2:$Z$692,'Infos Relatório'!AY$1,'Faturamento SP3'!$T$2:$T$692,"Sim")+SUMIFS('Faturamento SP3'!$P$2:$P$692,'Faturamento SP3'!$D$2:$D$692,'Infos Relatório'!$B$485,'Faturamento SP3'!$E$2:$E$692,'Infos Relatório'!$B522,'Faturamento SP3'!$Z$2:$Z$692,'Infos Relatório'!AY$1,'Faturamento SP3'!$T$2:$T$692,"Sim")</f>
        <v>0</v>
      </c>
      <c r="BC522" s="27" t="e">
        <f t="shared" si="201"/>
        <v>#DIV/0!</v>
      </c>
      <c r="BD522" s="24">
        <f>SUMIFS('Faturamento SP3'!$H$2:$H$692,'Faturamento SP3'!$D$2:$D$692,'Infos Relatório'!$B$485,'Faturamento SP3'!$E$2:$E$692,'Infos Relatório'!$B522,'Faturamento SP3'!$Z$2:$Z$692,'Infos Relatório'!AY$1)</f>
        <v>0</v>
      </c>
      <c r="BE522" s="23">
        <f>COUNTIFS('Faturamento SP3'!$D$2:$D$692,'Infos Relatório'!$B$485,'Faturamento SP3'!$E$2:$E$692,'Infos Relatório'!$B522,'Faturamento SP3'!$Z$2:$Z$692,'Infos Relatório'!BE$1)</f>
        <v>0</v>
      </c>
      <c r="BF522" s="13">
        <f>SUMIFS('Faturamento SP3'!$G$2:$G$692,'Faturamento SP3'!$D$2:$D$692,'Infos Relatório'!$B$485,'Faturamento SP3'!$E$2:$E$692,'Infos Relatório'!$B522,'Faturamento SP3'!$Z$2:$Z$692,'Infos Relatório'!BE$1)</f>
        <v>0</v>
      </c>
      <c r="BG522" s="13">
        <f>SUMIFS('Faturamento SP3'!$J$2:$J$692,'Faturamento SP3'!$D$2:$D$692,'Infos Relatório'!$B$485,'Faturamento SP3'!$E$2:$E$692,'Infos Relatório'!$B522,'Faturamento SP3'!$Z$2:$Z$692,'Infos Relatório'!BE$1)</f>
        <v>0</v>
      </c>
      <c r="BH522" s="14">
        <f>SUMIFS('Faturamento SP3'!$O$2:$O$692,'Faturamento SP3'!$D$2:$D$692,'Infos Relatório'!$B$485,'Faturamento SP3'!$E$2:$E$692,'Infos Relatório'!$B522,'Faturamento SP3'!$Z$2:$Z$692,'Infos Relatório'!BE$1,'Faturamento SP3'!$T$2:$T$692,"Sim")+SUMIFS('Faturamento SP3'!$P$2:$P$692,'Faturamento SP3'!$D$2:$D$692,'Infos Relatório'!$B$485,'Faturamento SP3'!$E$2:$E$692,'Infos Relatório'!$B522,'Faturamento SP3'!$Z$2:$Z$692,'Infos Relatório'!BE$1,'Faturamento SP3'!$T$2:$T$692,"Sim")</f>
        <v>0</v>
      </c>
      <c r="BI522" s="27" t="e">
        <f t="shared" si="202"/>
        <v>#DIV/0!</v>
      </c>
      <c r="BJ522" s="24">
        <f>SUMIFS('Faturamento SP3'!$H$2:$H$692,'Faturamento SP3'!$D$2:$D$692,'Infos Relatório'!$B$485,'Faturamento SP3'!$E$2:$E$692,'Infos Relatório'!$B522,'Faturamento SP3'!$Z$2:$Z$692,'Infos Relatório'!BE$1)</f>
        <v>0</v>
      </c>
      <c r="BK522" s="23">
        <f>COUNTIFS('Faturamento SP3'!$D$2:$D$692,'Infos Relatório'!$B$485,'Faturamento SP3'!$E$2:$E$692,'Infos Relatório'!$B522,'Faturamento SP3'!$Z$2:$Z$692,'Infos Relatório'!BK$1)</f>
        <v>0</v>
      </c>
      <c r="BL522" s="13">
        <f>SUMIFS('Faturamento SP3'!$G$2:$G$692,'Faturamento SP3'!$D$2:$D$692,'Infos Relatório'!$B$485,'Faturamento SP3'!$E$2:$E$692,'Infos Relatório'!$B522,'Faturamento SP3'!$Z$2:$Z$692,'Infos Relatório'!BK$1)</f>
        <v>0</v>
      </c>
      <c r="BM522" s="13">
        <f>SUMIFS('Faturamento SP3'!$J$2:$J$692,'Faturamento SP3'!$D$2:$D$692,'Infos Relatório'!$B$485,'Faturamento SP3'!$E$2:$E$692,'Infos Relatório'!$B522,'Faturamento SP3'!$Z$2:$Z$692,'Infos Relatório'!BK$1)</f>
        <v>0</v>
      </c>
      <c r="BN522" s="14">
        <f>SUMIFS('Faturamento SP3'!$O$2:$O$692,'Faturamento SP3'!$D$2:$D$692,'Infos Relatório'!$B$485,'Faturamento SP3'!$E$2:$E$692,'Infos Relatório'!$B522,'Faturamento SP3'!$Z$2:$Z$692,'Infos Relatório'!BK$1,'Faturamento SP3'!$T$2:$T$692,"Sim")+SUMIFS('Faturamento SP3'!$P$2:$P$692,'Faturamento SP3'!$D$2:$D$692,'Infos Relatório'!$B$485,'Faturamento SP3'!$E$2:$E$692,'Infos Relatório'!$B522,'Faturamento SP3'!$Z$2:$Z$692,'Infos Relatório'!BK$1,'Faturamento SP3'!$T$2:$T$692,"Sim")</f>
        <v>0</v>
      </c>
      <c r="BO522" s="27" t="e">
        <f t="shared" si="203"/>
        <v>#DIV/0!</v>
      </c>
      <c r="BP522" s="24">
        <f>SUMIFS('Faturamento SP3'!$H$2:$H$692,'Faturamento SP3'!$D$2:$D$692,'Infos Relatório'!$B$485,'Faturamento SP3'!$E$2:$E$692,'Infos Relatório'!$B522,'Faturamento SP3'!$Z$2:$Z$692,'Infos Relatório'!BK$1)</f>
        <v>0</v>
      </c>
      <c r="BQ522" s="23">
        <f>COUNTIFS('Faturamento SP3'!$D$2:$D$692,'Infos Relatório'!$B$485,'Faturamento SP3'!$E$2:$E$692,'Infos Relatório'!$B522,'Faturamento SP3'!$Z$2:$Z$692,'Infos Relatório'!BQ$1)</f>
        <v>0</v>
      </c>
      <c r="BR522" s="13">
        <f>SUMIFS('Faturamento SP3'!$G$2:$G$692,'Faturamento SP3'!$D$2:$D$692,'Infos Relatório'!$B$485,'Faturamento SP3'!$E$2:$E$692,'Infos Relatório'!$B522,'Faturamento SP3'!$Z$2:$Z$692,'Infos Relatório'!BQ$1)</f>
        <v>0</v>
      </c>
      <c r="BS522" s="13">
        <f>SUMIFS('Faturamento SP3'!$J$2:$J$692,'Faturamento SP3'!$D$2:$D$692,'Infos Relatório'!$B$485,'Faturamento SP3'!$E$2:$E$692,'Infos Relatório'!$B522,'Faturamento SP3'!$Z$2:$Z$692,'Infos Relatório'!BQ$1)</f>
        <v>0</v>
      </c>
      <c r="BT522" s="14">
        <f>SUMIFS('Faturamento SP3'!$O$2:$O$692,'Faturamento SP3'!$D$2:$D$692,'Infos Relatório'!$B$485,'Faturamento SP3'!$E$2:$E$692,'Infos Relatório'!$B522,'Faturamento SP3'!$Z$2:$Z$692,'Infos Relatório'!BQ$1,'Faturamento SP3'!$T$2:$T$692,"Sim")+SUMIFS('Faturamento SP3'!$P$2:$P$692,'Faturamento SP3'!$D$2:$D$692,'Infos Relatório'!$B$485,'Faturamento SP3'!$E$2:$E$692,'Infos Relatório'!$B522,'Faturamento SP3'!$Z$2:$Z$692,'Infos Relatório'!BQ$1,'Faturamento SP3'!$T$2:$T$692,"Sim")</f>
        <v>0</v>
      </c>
      <c r="BU522" s="27" t="e">
        <f t="shared" si="204"/>
        <v>#DIV/0!</v>
      </c>
      <c r="BV522" s="24">
        <f>SUMIFS('Faturamento SP3'!$H$2:$H$692,'Faturamento SP3'!$D$2:$D$692,'Infos Relatório'!$B$485,'Faturamento SP3'!$E$2:$E$692,'Infos Relatório'!$B522,'Faturamento SP3'!$Z$2:$Z$692,'Infos Relatório'!BQ$1)</f>
        <v>0</v>
      </c>
    </row>
    <row r="523" spans="2:74">
      <c r="B523" s="17" t="s">
        <v>44</v>
      </c>
      <c r="C523" s="23">
        <f>COUNTIFS('Faturamento SP3'!$D$2:$D$692,'Infos Relatório'!$B$485,'Faturamento SP3'!$E$2:$E$692,'Infos Relatório'!$B523,'Faturamento SP3'!$Z$2:$Z$692,'Infos Relatório'!C$1)</f>
        <v>0</v>
      </c>
      <c r="D523" s="13">
        <f>SUMIFS('Faturamento SP3'!$G$2:$G$692,'Faturamento SP3'!$D$2:$D$692,'Infos Relatório'!$B$485,'Faturamento SP3'!$E$2:$E$692,'Infos Relatório'!$B523,'Faturamento SP3'!$Z$2:$Z$692,'Infos Relatório'!C$1)</f>
        <v>0</v>
      </c>
      <c r="E523" s="13">
        <f>SUMIFS('Faturamento SP3'!$J$2:$J$692,'Faturamento SP3'!$D$2:$D$692,'Infos Relatório'!$B$485,'Faturamento SP3'!$E$2:$E$692,'Infos Relatório'!$B523,'Faturamento SP3'!$Z$2:$Z$692,'Infos Relatório'!C$1)</f>
        <v>0</v>
      </c>
      <c r="F523" s="14">
        <f>SUMIFS('Faturamento SP3'!$O$2:$O$692,'Faturamento SP3'!$D$2:$D$692,'Infos Relatório'!$B$485,'Faturamento SP3'!$E$2:$E$692,'Infos Relatório'!$B523,'Faturamento SP3'!$Z$2:$Z$692,'Infos Relatório'!C$1,'Faturamento SP3'!$T$2:$T$692,"Sim")+SUMIFS('Faturamento SP3'!$P$2:$P$692,'Faturamento SP3'!$D$2:$D$692,'Infos Relatório'!$B$485,'Faturamento SP3'!$E$2:$E$692,'Infos Relatório'!$B523,'Faturamento SP3'!$Z$2:$Z$692,'Infos Relatório'!C$1,'Faturamento SP3'!$T$2:$T$692,"Sim")</f>
        <v>0</v>
      </c>
      <c r="G523" s="27" t="e">
        <f t="shared" si="193"/>
        <v>#DIV/0!</v>
      </c>
      <c r="H523" s="24">
        <f>SUMIFS('Faturamento SP3'!$H$2:$H$692,'Faturamento SP3'!$D$2:$D$692,'Infos Relatório'!$B$485,'Faturamento SP3'!$E$2:$E$692,'Infos Relatório'!$B523,'Faturamento SP3'!$Z$2:$Z$692,'Infos Relatório'!C$1)</f>
        <v>0</v>
      </c>
      <c r="I523" s="23">
        <f>COUNTIFS('Faturamento SP3'!$D$2:$D$692,'Infos Relatório'!$B$485,'Faturamento SP3'!$E$2:$E$692,'Infos Relatório'!$B523,'Faturamento SP3'!$Z$2:$Z$692,'Infos Relatório'!I$1)</f>
        <v>0</v>
      </c>
      <c r="J523" s="13">
        <f>SUMIFS('Faturamento SP3'!$G$2:$G$692,'Faturamento SP3'!$D$2:$D$692,'Infos Relatório'!$B$485,'Faturamento SP3'!$E$2:$E$692,'Infos Relatório'!$B523,'Faturamento SP3'!$Z$2:$Z$692,'Infos Relatório'!I$1)</f>
        <v>0</v>
      </c>
      <c r="K523" s="13">
        <f>SUMIFS('Faturamento SP3'!$J$2:$J$692,'Faturamento SP3'!$D$2:$D$692,'Infos Relatório'!$B$485,'Faturamento SP3'!$E$2:$E$692,'Infos Relatório'!$B523,'Faturamento SP3'!$Z$2:$Z$692,'Infos Relatório'!I$1)</f>
        <v>0</v>
      </c>
      <c r="L523" s="14">
        <f>SUMIFS('Faturamento SP3'!$O$2:$O$692,'Faturamento SP3'!$D$2:$D$692,'Infos Relatório'!$B$485,'Faturamento SP3'!$E$2:$E$692,'Infos Relatório'!$B523,'Faturamento SP3'!$Z$2:$Z$692,'Infos Relatório'!I$1,'Faturamento SP3'!$T$2:$T$692,"Sim")+SUMIFS('Faturamento SP3'!$P$2:$P$692,'Faturamento SP3'!$D$2:$D$692,'Infos Relatório'!$B$485,'Faturamento SP3'!$E$2:$E$692,'Infos Relatório'!$B523,'Faturamento SP3'!$Z$2:$Z$692,'Infos Relatório'!I$1,'Faturamento SP3'!$T$2:$T$692,"Sim")</f>
        <v>0</v>
      </c>
      <c r="M523" s="27" t="e">
        <f t="shared" si="194"/>
        <v>#DIV/0!</v>
      </c>
      <c r="N523" s="24">
        <f>SUMIFS('Faturamento SP3'!$H$2:$H$692,'Faturamento SP3'!$D$2:$D$692,'Infos Relatório'!$B$485,'Faturamento SP3'!$E$2:$E$692,'Infos Relatório'!$B523,'Faturamento SP3'!$Z$2:$Z$692,'Infos Relatório'!I$1)</f>
        <v>0</v>
      </c>
      <c r="O523" s="23">
        <f>COUNTIFS('Faturamento SP3'!$D$2:$D$692,'Infos Relatório'!$B$485,'Faturamento SP3'!$E$2:$E$692,'Infos Relatório'!$B523,'Faturamento SP3'!$Z$2:$Z$692,'Infos Relatório'!O$1)</f>
        <v>0</v>
      </c>
      <c r="P523" s="13">
        <f>SUMIFS('Faturamento SP3'!$G$2:$G$692,'Faturamento SP3'!$D$2:$D$692,'Infos Relatório'!$B$485,'Faturamento SP3'!$E$2:$E$692,'Infos Relatório'!$B523,'Faturamento SP3'!$Z$2:$Z$692,'Infos Relatório'!O$1)</f>
        <v>0</v>
      </c>
      <c r="Q523" s="13">
        <f>SUMIFS('Faturamento SP3'!$J$2:$J$692,'Faturamento SP3'!$D$2:$D$692,'Infos Relatório'!$B$485,'Faturamento SP3'!$E$2:$E$692,'Infos Relatório'!$B523,'Faturamento SP3'!$Z$2:$Z$692,'Infos Relatório'!O$1)</f>
        <v>0</v>
      </c>
      <c r="R523" s="14">
        <f>SUMIFS('Faturamento SP3'!$O$2:$O$692,'Faturamento SP3'!$D$2:$D$692,'Infos Relatório'!$B$485,'Faturamento SP3'!$E$2:$E$692,'Infos Relatório'!$B523,'Faturamento SP3'!$Z$2:$Z$692,'Infos Relatório'!O$1,'Faturamento SP3'!$T$2:$T$692,"Sim")+SUMIFS('Faturamento SP3'!$P$2:$P$692,'Faturamento SP3'!$D$2:$D$692,'Infos Relatório'!$B$485,'Faturamento SP3'!$E$2:$E$692,'Infos Relatório'!$B523,'Faturamento SP3'!$Z$2:$Z$692,'Infos Relatório'!O$1,'Faturamento SP3'!$T$2:$T$692,"Sim")</f>
        <v>0</v>
      </c>
      <c r="S523" s="27" t="e">
        <f t="shared" si="195"/>
        <v>#DIV/0!</v>
      </c>
      <c r="T523" s="24">
        <f>SUMIFS('Faturamento SP3'!$H$2:$H$692,'Faturamento SP3'!$D$2:$D$692,'Infos Relatório'!$B$485,'Faturamento SP3'!$E$2:$E$692,'Infos Relatório'!$B523,'Faturamento SP3'!$Z$2:$Z$692,'Infos Relatório'!O$1)</f>
        <v>0</v>
      </c>
      <c r="U523" s="23">
        <f>COUNTIFS('Faturamento SP3'!$D$2:$D$692,'Infos Relatório'!$B$485,'Faturamento SP3'!$E$2:$E$692,'Infos Relatório'!$B523,'Faturamento SP3'!$Z$2:$Z$692,'Infos Relatório'!U$1)</f>
        <v>0</v>
      </c>
      <c r="V523" s="13">
        <f>SUMIFS('Faturamento SP3'!$G$2:$G$692,'Faturamento SP3'!$D$2:$D$692,'Infos Relatório'!$B$485,'Faturamento SP3'!$E$2:$E$692,'Infos Relatório'!$B523,'Faturamento SP3'!$Z$2:$Z$692,'Infos Relatório'!U$1)</f>
        <v>0</v>
      </c>
      <c r="W523" s="13">
        <f>SUMIFS('Faturamento SP3'!$J$2:$J$692,'Faturamento SP3'!$D$2:$D$692,'Infos Relatório'!$B$485,'Faturamento SP3'!$E$2:$E$692,'Infos Relatório'!$B523,'Faturamento SP3'!$Z$2:$Z$692,'Infos Relatório'!U$1)</f>
        <v>0</v>
      </c>
      <c r="X523" s="14">
        <f>SUMIFS('Faturamento SP3'!$O$2:$O$692,'Faturamento SP3'!$D$2:$D$692,'Infos Relatório'!$B$485,'Faturamento SP3'!$E$2:$E$692,'Infos Relatório'!$B523,'Faturamento SP3'!$Z$2:$Z$692,'Infos Relatório'!U$1,'Faturamento SP3'!$T$2:$T$692,"Sim")+SUMIFS('Faturamento SP3'!$P$2:$P$692,'Faturamento SP3'!$D$2:$D$692,'Infos Relatório'!$B$485,'Faturamento SP3'!$E$2:$E$692,'Infos Relatório'!$B523,'Faturamento SP3'!$Z$2:$Z$692,'Infos Relatório'!U$1,'Faturamento SP3'!$T$2:$T$692,"Sim")</f>
        <v>0</v>
      </c>
      <c r="Y523" s="27" t="e">
        <f t="shared" si="196"/>
        <v>#DIV/0!</v>
      </c>
      <c r="Z523" s="24">
        <f>SUMIFS('Faturamento SP3'!$H$2:$H$692,'Faturamento SP3'!$D$2:$D$692,'Infos Relatório'!$B$485,'Faturamento SP3'!$E$2:$E$692,'Infos Relatório'!$B523,'Faturamento SP3'!$Z$2:$Z$692,'Infos Relatório'!U$1)</f>
        <v>0</v>
      </c>
      <c r="AA523" s="23">
        <f>COUNTIFS('Faturamento SP3'!$D$2:$D$692,'Infos Relatório'!$B$485,'Faturamento SP3'!$E$2:$E$692,'Infos Relatório'!$B523,'Faturamento SP3'!$Z$2:$Z$692,'Infos Relatório'!AA$1)</f>
        <v>0</v>
      </c>
      <c r="AB523" s="13">
        <f>SUMIFS('Faturamento SP3'!$G$2:$G$692,'Faturamento SP3'!$D$2:$D$692,'Infos Relatório'!$B$485,'Faturamento SP3'!$E$2:$E$692,'Infos Relatório'!$B523,'Faturamento SP3'!$Z$2:$Z$692,'Infos Relatório'!AA$1)</f>
        <v>0</v>
      </c>
      <c r="AC523" s="13">
        <f>SUMIFS('Faturamento SP3'!$J$2:$J$692,'Faturamento SP3'!$D$2:$D$692,'Infos Relatório'!$B$485,'Faturamento SP3'!$E$2:$E$692,'Infos Relatório'!$B523,'Faturamento SP3'!$Z$2:$Z$692,'Infos Relatório'!AA$1)</f>
        <v>0</v>
      </c>
      <c r="AD523" s="14">
        <f>SUMIFS('Faturamento SP3'!$O$2:$O$692,'Faturamento SP3'!$D$2:$D$692,'Infos Relatório'!$B$485,'Faturamento SP3'!$E$2:$E$692,'Infos Relatório'!$B523,'Faturamento SP3'!$Z$2:$Z$692,'Infos Relatório'!AA$1,'Faturamento SP3'!$T$2:$T$692,"Sim")+SUMIFS('Faturamento SP3'!$P$2:$P$692,'Faturamento SP3'!$D$2:$D$692,'Infos Relatório'!$B$485,'Faturamento SP3'!$E$2:$E$692,'Infos Relatório'!$B523,'Faturamento SP3'!$Z$2:$Z$692,'Infos Relatório'!AA$1,'Faturamento SP3'!$T$2:$T$692,"Sim")</f>
        <v>0</v>
      </c>
      <c r="AE523" s="27" t="e">
        <f t="shared" si="197"/>
        <v>#DIV/0!</v>
      </c>
      <c r="AF523" s="24">
        <f>SUMIFS('Faturamento SP3'!$H$2:$H$692,'Faturamento SP3'!$D$2:$D$692,'Infos Relatório'!$B$485,'Faturamento SP3'!$E$2:$E$692,'Infos Relatório'!$B523,'Faturamento SP3'!$Z$2:$Z$692,'Infos Relatório'!AA$1)</f>
        <v>0</v>
      </c>
      <c r="AG523" s="23">
        <f>COUNTIFS('Faturamento SP3'!$D$2:$D$692,'Infos Relatório'!$B$485,'Faturamento SP3'!$E$2:$E$692,'Infos Relatório'!$B523,'Faturamento SP3'!$Z$2:$Z$692,'Infos Relatório'!AG$1)</f>
        <v>0</v>
      </c>
      <c r="AH523" s="13">
        <f>SUMIFS('Faturamento SP3'!$G$2:$G$692,'Faturamento SP3'!$D$2:$D$692,'Infos Relatório'!$B$485,'Faturamento SP3'!$E$2:$E$692,'Infos Relatório'!$B523,'Faturamento SP3'!$Z$2:$Z$692,'Infos Relatório'!AG$1)</f>
        <v>0</v>
      </c>
      <c r="AI523" s="13">
        <f>SUMIFS('Faturamento SP3'!$J$2:$J$692,'Faturamento SP3'!$D$2:$D$692,'Infos Relatório'!$B$485,'Faturamento SP3'!$E$2:$E$692,'Infos Relatório'!$B523,'Faturamento SP3'!$Z$2:$Z$692,'Infos Relatório'!AG$1)</f>
        <v>0</v>
      </c>
      <c r="AJ523" s="14">
        <f>SUMIFS('Faturamento SP3'!$O$2:$O$692,'Faturamento SP3'!$D$2:$D$692,'Infos Relatório'!$B$485,'Faturamento SP3'!$E$2:$E$692,'Infos Relatório'!$B523,'Faturamento SP3'!$Z$2:$Z$692,'Infos Relatório'!AG$1,'Faturamento SP3'!$T$2:$T$692,"Sim")+SUMIFS('Faturamento SP3'!$P$2:$P$692,'Faturamento SP3'!$D$2:$D$692,'Infos Relatório'!$B$485,'Faturamento SP3'!$E$2:$E$692,'Infos Relatório'!$B523,'Faturamento SP3'!$Z$2:$Z$692,'Infos Relatório'!AG$1,'Faturamento SP3'!$T$2:$T$692,"Sim")</f>
        <v>0</v>
      </c>
      <c r="AK523" s="27" t="e">
        <f t="shared" si="198"/>
        <v>#DIV/0!</v>
      </c>
      <c r="AL523" s="24">
        <f>SUMIFS('Faturamento SP3'!$H$2:$H$692,'Faturamento SP3'!$D$2:$D$692,'Infos Relatório'!$B$485,'Faturamento SP3'!$E$2:$E$692,'Infos Relatório'!$B523,'Faturamento SP3'!$Z$2:$Z$692,'Infos Relatório'!AG$1)</f>
        <v>0</v>
      </c>
      <c r="AM523" s="23">
        <f>COUNTIFS('Faturamento SP3'!$D$2:$D$692,'Infos Relatório'!$B$485,'Faturamento SP3'!$E$2:$E$692,'Infos Relatório'!$B523,'Faturamento SP3'!$Z$2:$Z$692,'Infos Relatório'!AM$1)</f>
        <v>0</v>
      </c>
      <c r="AN523" s="13">
        <f>SUMIFS('Faturamento SP3'!$G$2:$G$692,'Faturamento SP3'!$D$2:$D$692,'Infos Relatório'!$B$485,'Faturamento SP3'!$E$2:$E$692,'Infos Relatório'!$B523,'Faturamento SP3'!$Z$2:$Z$692,'Infos Relatório'!AM$1)</f>
        <v>0</v>
      </c>
      <c r="AO523" s="13">
        <f>SUMIFS('Faturamento SP3'!$J$2:$J$692,'Faturamento SP3'!$D$2:$D$692,'Infos Relatório'!$B$485,'Faturamento SP3'!$E$2:$E$692,'Infos Relatório'!$B523,'Faturamento SP3'!$Z$2:$Z$692,'Infos Relatório'!AM$1)</f>
        <v>0</v>
      </c>
      <c r="AP523" s="14">
        <f>SUMIFS('Faturamento SP3'!$O$2:$O$692,'Faturamento SP3'!$D$2:$D$692,'Infos Relatório'!$B$485,'Faturamento SP3'!$E$2:$E$692,'Infos Relatório'!$B523,'Faturamento SP3'!$Z$2:$Z$692,'Infos Relatório'!AM$1,'Faturamento SP3'!$T$2:$T$692,"Sim")+SUMIFS('Faturamento SP3'!$P$2:$P$692,'Faturamento SP3'!$D$2:$D$692,'Infos Relatório'!$B$485,'Faturamento SP3'!$E$2:$E$692,'Infos Relatório'!$B523,'Faturamento SP3'!$Z$2:$Z$692,'Infos Relatório'!AM$1,'Faturamento SP3'!$T$2:$T$692,"Sim")</f>
        <v>0</v>
      </c>
      <c r="AQ523" s="27" t="e">
        <f t="shared" si="199"/>
        <v>#DIV/0!</v>
      </c>
      <c r="AR523" s="24">
        <f>SUMIFS('Faturamento SP3'!$H$2:$H$692,'Faturamento SP3'!$D$2:$D$692,'Infos Relatório'!$B$485,'Faturamento SP3'!$E$2:$E$692,'Infos Relatório'!$B523,'Faturamento SP3'!$Z$2:$Z$692,'Infos Relatório'!AM$1)</f>
        <v>0</v>
      </c>
      <c r="AS523" s="23">
        <f>COUNTIFS('Faturamento SP3'!$D$2:$D$692,'Infos Relatório'!$B$485,'Faturamento SP3'!$E$2:$E$692,'Infos Relatório'!$B523,'Faturamento SP3'!$Z$2:$Z$692,'Infos Relatório'!AS$1)</f>
        <v>0</v>
      </c>
      <c r="AT523" s="13">
        <f>SUMIFS('Faturamento SP3'!$G$2:$G$692,'Faturamento SP3'!$D$2:$D$692,'Infos Relatório'!$B$485,'Faturamento SP3'!$E$2:$E$692,'Infos Relatório'!$B523,'Faturamento SP3'!$Z$2:$Z$692,'Infos Relatório'!AS$1)</f>
        <v>0</v>
      </c>
      <c r="AU523" s="13">
        <f>SUMIFS('Faturamento SP3'!$J$2:$J$692,'Faturamento SP3'!$D$2:$D$692,'Infos Relatório'!$B$485,'Faturamento SP3'!$E$2:$E$692,'Infos Relatório'!$B523,'Faturamento SP3'!$Z$2:$Z$692,'Infos Relatório'!AS$1)</f>
        <v>0</v>
      </c>
      <c r="AV523" s="14">
        <f>SUMIFS('Faturamento SP3'!$O$2:$O$692,'Faturamento SP3'!$D$2:$D$692,'Infos Relatório'!$B$485,'Faturamento SP3'!$E$2:$E$692,'Infos Relatório'!$B523,'Faturamento SP3'!$Z$2:$Z$692,'Infos Relatório'!AS$1,'Faturamento SP3'!$T$2:$T$692,"Sim")+SUMIFS('Faturamento SP3'!$P$2:$P$692,'Faturamento SP3'!$D$2:$D$692,'Infos Relatório'!$B$485,'Faturamento SP3'!$E$2:$E$692,'Infos Relatório'!$B523,'Faturamento SP3'!$Z$2:$Z$692,'Infos Relatório'!AS$1,'Faturamento SP3'!$T$2:$T$692,"Sim")</f>
        <v>0</v>
      </c>
      <c r="AW523" s="27" t="e">
        <f t="shared" si="200"/>
        <v>#DIV/0!</v>
      </c>
      <c r="AX523" s="24">
        <f>SUMIFS('Faturamento SP3'!$H$2:$H$692,'Faturamento SP3'!$D$2:$D$692,'Infos Relatório'!$B$485,'Faturamento SP3'!$E$2:$E$692,'Infos Relatório'!$B523,'Faturamento SP3'!$Z$2:$Z$692,'Infos Relatório'!AS$1)</f>
        <v>0</v>
      </c>
      <c r="AY523" s="23">
        <f>COUNTIFS('Faturamento SP3'!$D$2:$D$692,'Infos Relatório'!$B$485,'Faturamento SP3'!$E$2:$E$692,'Infos Relatório'!$B523,'Faturamento SP3'!$Z$2:$Z$692,'Infos Relatório'!AY$1)</f>
        <v>0</v>
      </c>
      <c r="AZ523" s="13">
        <f>SUMIFS('Faturamento SP3'!$G$2:$G$692,'Faturamento SP3'!$D$2:$D$692,'Infos Relatório'!$B$485,'Faturamento SP3'!$E$2:$E$692,'Infos Relatório'!$B523,'Faturamento SP3'!$Z$2:$Z$692,'Infos Relatório'!AY$1)</f>
        <v>0</v>
      </c>
      <c r="BA523" s="13">
        <f>SUMIFS('Faturamento SP3'!$J$2:$J$692,'Faturamento SP3'!$D$2:$D$692,'Infos Relatório'!$B$485,'Faturamento SP3'!$E$2:$E$692,'Infos Relatório'!$B523,'Faturamento SP3'!$Z$2:$Z$692,'Infos Relatório'!AY$1)</f>
        <v>0</v>
      </c>
      <c r="BB523" s="14">
        <f>SUMIFS('Faturamento SP3'!$O$2:$O$692,'Faturamento SP3'!$D$2:$D$692,'Infos Relatório'!$B$485,'Faturamento SP3'!$E$2:$E$692,'Infos Relatório'!$B523,'Faturamento SP3'!$Z$2:$Z$692,'Infos Relatório'!AY$1,'Faturamento SP3'!$T$2:$T$692,"Sim")+SUMIFS('Faturamento SP3'!$P$2:$P$692,'Faturamento SP3'!$D$2:$D$692,'Infos Relatório'!$B$485,'Faturamento SP3'!$E$2:$E$692,'Infos Relatório'!$B523,'Faturamento SP3'!$Z$2:$Z$692,'Infos Relatório'!AY$1,'Faturamento SP3'!$T$2:$T$692,"Sim")</f>
        <v>0</v>
      </c>
      <c r="BC523" s="27" t="e">
        <f t="shared" si="201"/>
        <v>#DIV/0!</v>
      </c>
      <c r="BD523" s="24">
        <f>SUMIFS('Faturamento SP3'!$H$2:$H$692,'Faturamento SP3'!$D$2:$D$692,'Infos Relatório'!$B$485,'Faturamento SP3'!$E$2:$E$692,'Infos Relatório'!$B523,'Faturamento SP3'!$Z$2:$Z$692,'Infos Relatório'!AY$1)</f>
        <v>0</v>
      </c>
      <c r="BE523" s="23">
        <f>COUNTIFS('Faturamento SP3'!$D$2:$D$692,'Infos Relatório'!$B$485,'Faturamento SP3'!$E$2:$E$692,'Infos Relatório'!$B523,'Faturamento SP3'!$Z$2:$Z$692,'Infos Relatório'!BE$1)</f>
        <v>0</v>
      </c>
      <c r="BF523" s="13">
        <f>SUMIFS('Faturamento SP3'!$G$2:$G$692,'Faturamento SP3'!$D$2:$D$692,'Infos Relatório'!$B$485,'Faturamento SP3'!$E$2:$E$692,'Infos Relatório'!$B523,'Faturamento SP3'!$Z$2:$Z$692,'Infos Relatório'!BE$1)</f>
        <v>0</v>
      </c>
      <c r="BG523" s="13">
        <f>SUMIFS('Faturamento SP3'!$J$2:$J$692,'Faturamento SP3'!$D$2:$D$692,'Infos Relatório'!$B$485,'Faturamento SP3'!$E$2:$E$692,'Infos Relatório'!$B523,'Faturamento SP3'!$Z$2:$Z$692,'Infos Relatório'!BE$1)</f>
        <v>0</v>
      </c>
      <c r="BH523" s="14">
        <f>SUMIFS('Faturamento SP3'!$O$2:$O$692,'Faturamento SP3'!$D$2:$D$692,'Infos Relatório'!$B$485,'Faturamento SP3'!$E$2:$E$692,'Infos Relatório'!$B523,'Faturamento SP3'!$Z$2:$Z$692,'Infos Relatório'!BE$1,'Faturamento SP3'!$T$2:$T$692,"Sim")+SUMIFS('Faturamento SP3'!$P$2:$P$692,'Faturamento SP3'!$D$2:$D$692,'Infos Relatório'!$B$485,'Faturamento SP3'!$E$2:$E$692,'Infos Relatório'!$B523,'Faturamento SP3'!$Z$2:$Z$692,'Infos Relatório'!BE$1,'Faturamento SP3'!$T$2:$T$692,"Sim")</f>
        <v>0</v>
      </c>
      <c r="BI523" s="27" t="e">
        <f t="shared" si="202"/>
        <v>#DIV/0!</v>
      </c>
      <c r="BJ523" s="24">
        <f>SUMIFS('Faturamento SP3'!$H$2:$H$692,'Faturamento SP3'!$D$2:$D$692,'Infos Relatório'!$B$485,'Faturamento SP3'!$E$2:$E$692,'Infos Relatório'!$B523,'Faturamento SP3'!$Z$2:$Z$692,'Infos Relatório'!BE$1)</f>
        <v>0</v>
      </c>
      <c r="BK523" s="23">
        <f>COUNTIFS('Faturamento SP3'!$D$2:$D$692,'Infos Relatório'!$B$485,'Faturamento SP3'!$E$2:$E$692,'Infos Relatório'!$B523,'Faturamento SP3'!$Z$2:$Z$692,'Infos Relatório'!BK$1)</f>
        <v>0</v>
      </c>
      <c r="BL523" s="13">
        <f>SUMIFS('Faturamento SP3'!$G$2:$G$692,'Faturamento SP3'!$D$2:$D$692,'Infos Relatório'!$B$485,'Faturamento SP3'!$E$2:$E$692,'Infos Relatório'!$B523,'Faturamento SP3'!$Z$2:$Z$692,'Infos Relatório'!BK$1)</f>
        <v>0</v>
      </c>
      <c r="BM523" s="13">
        <f>SUMIFS('Faturamento SP3'!$J$2:$J$692,'Faturamento SP3'!$D$2:$D$692,'Infos Relatório'!$B$485,'Faturamento SP3'!$E$2:$E$692,'Infos Relatório'!$B523,'Faturamento SP3'!$Z$2:$Z$692,'Infos Relatório'!BK$1)</f>
        <v>0</v>
      </c>
      <c r="BN523" s="14">
        <f>SUMIFS('Faturamento SP3'!$O$2:$O$692,'Faturamento SP3'!$D$2:$D$692,'Infos Relatório'!$B$485,'Faturamento SP3'!$E$2:$E$692,'Infos Relatório'!$B523,'Faturamento SP3'!$Z$2:$Z$692,'Infos Relatório'!BK$1,'Faturamento SP3'!$T$2:$T$692,"Sim")+SUMIFS('Faturamento SP3'!$P$2:$P$692,'Faturamento SP3'!$D$2:$D$692,'Infos Relatório'!$B$485,'Faturamento SP3'!$E$2:$E$692,'Infos Relatório'!$B523,'Faturamento SP3'!$Z$2:$Z$692,'Infos Relatório'!BK$1,'Faturamento SP3'!$T$2:$T$692,"Sim")</f>
        <v>0</v>
      </c>
      <c r="BO523" s="27" t="e">
        <f t="shared" si="203"/>
        <v>#DIV/0!</v>
      </c>
      <c r="BP523" s="24">
        <f>SUMIFS('Faturamento SP3'!$H$2:$H$692,'Faturamento SP3'!$D$2:$D$692,'Infos Relatório'!$B$485,'Faturamento SP3'!$E$2:$E$692,'Infos Relatório'!$B523,'Faturamento SP3'!$Z$2:$Z$692,'Infos Relatório'!BK$1)</f>
        <v>0</v>
      </c>
      <c r="BQ523" s="23">
        <f>COUNTIFS('Faturamento SP3'!$D$2:$D$692,'Infos Relatório'!$B$485,'Faturamento SP3'!$E$2:$E$692,'Infos Relatório'!$B523,'Faturamento SP3'!$Z$2:$Z$692,'Infos Relatório'!BQ$1)</f>
        <v>0</v>
      </c>
      <c r="BR523" s="13">
        <f>SUMIFS('Faturamento SP3'!$G$2:$G$692,'Faturamento SP3'!$D$2:$D$692,'Infos Relatório'!$B$485,'Faturamento SP3'!$E$2:$E$692,'Infos Relatório'!$B523,'Faturamento SP3'!$Z$2:$Z$692,'Infos Relatório'!BQ$1)</f>
        <v>0</v>
      </c>
      <c r="BS523" s="13">
        <f>SUMIFS('Faturamento SP3'!$J$2:$J$692,'Faturamento SP3'!$D$2:$D$692,'Infos Relatório'!$B$485,'Faturamento SP3'!$E$2:$E$692,'Infos Relatório'!$B523,'Faturamento SP3'!$Z$2:$Z$692,'Infos Relatório'!BQ$1)</f>
        <v>0</v>
      </c>
      <c r="BT523" s="14">
        <f>SUMIFS('Faturamento SP3'!$O$2:$O$692,'Faturamento SP3'!$D$2:$D$692,'Infos Relatório'!$B$485,'Faturamento SP3'!$E$2:$E$692,'Infos Relatório'!$B523,'Faturamento SP3'!$Z$2:$Z$692,'Infos Relatório'!BQ$1,'Faturamento SP3'!$T$2:$T$692,"Sim")+SUMIFS('Faturamento SP3'!$P$2:$P$692,'Faturamento SP3'!$D$2:$D$692,'Infos Relatório'!$B$485,'Faturamento SP3'!$E$2:$E$692,'Infos Relatório'!$B523,'Faturamento SP3'!$Z$2:$Z$692,'Infos Relatório'!BQ$1,'Faturamento SP3'!$T$2:$T$692,"Sim")</f>
        <v>0</v>
      </c>
      <c r="BU523" s="27" t="e">
        <f t="shared" si="204"/>
        <v>#DIV/0!</v>
      </c>
      <c r="BV523" s="24">
        <f>SUMIFS('Faturamento SP3'!$H$2:$H$692,'Faturamento SP3'!$D$2:$D$692,'Infos Relatório'!$B$485,'Faturamento SP3'!$E$2:$E$692,'Infos Relatório'!$B523,'Faturamento SP3'!$Z$2:$Z$692,'Infos Relatório'!BQ$1)</f>
        <v>0</v>
      </c>
    </row>
    <row r="524" spans="2:74">
      <c r="B524" s="17" t="s">
        <v>45</v>
      </c>
      <c r="C524" s="23">
        <f>COUNTIFS('Faturamento SP3'!$D$2:$D$692,'Infos Relatório'!$B$485,'Faturamento SP3'!$E$2:$E$692,'Infos Relatório'!$B524,'Faturamento SP3'!$Z$2:$Z$692,'Infos Relatório'!C$1)</f>
        <v>0</v>
      </c>
      <c r="D524" s="13">
        <f>SUMIFS('Faturamento SP3'!$G$2:$G$692,'Faturamento SP3'!$D$2:$D$692,'Infos Relatório'!$B$485,'Faturamento SP3'!$E$2:$E$692,'Infos Relatório'!$B524,'Faturamento SP3'!$Z$2:$Z$692,'Infos Relatório'!C$1)</f>
        <v>0</v>
      </c>
      <c r="E524" s="13">
        <f>SUMIFS('Faturamento SP3'!$J$2:$J$692,'Faturamento SP3'!$D$2:$D$692,'Infos Relatório'!$B$485,'Faturamento SP3'!$E$2:$E$692,'Infos Relatório'!$B524,'Faturamento SP3'!$Z$2:$Z$692,'Infos Relatório'!C$1)</f>
        <v>0</v>
      </c>
      <c r="F524" s="14">
        <f>SUMIFS('Faturamento SP3'!$O$2:$O$692,'Faturamento SP3'!$D$2:$D$692,'Infos Relatório'!$B$485,'Faturamento SP3'!$E$2:$E$692,'Infos Relatório'!$B524,'Faturamento SP3'!$Z$2:$Z$692,'Infos Relatório'!C$1,'Faturamento SP3'!$T$2:$T$692,"Sim")+SUMIFS('Faturamento SP3'!$P$2:$P$692,'Faturamento SP3'!$D$2:$D$692,'Infos Relatório'!$B$485,'Faturamento SP3'!$E$2:$E$692,'Infos Relatório'!$B524,'Faturamento SP3'!$Z$2:$Z$692,'Infos Relatório'!C$1,'Faturamento SP3'!$T$2:$T$692,"Sim")</f>
        <v>0</v>
      </c>
      <c r="G524" s="27" t="e">
        <f t="shared" si="193"/>
        <v>#DIV/0!</v>
      </c>
      <c r="H524" s="24">
        <f>SUMIFS('Faturamento SP3'!$H$2:$H$692,'Faturamento SP3'!$D$2:$D$692,'Infos Relatório'!$B$485,'Faturamento SP3'!$E$2:$E$692,'Infos Relatório'!$B524,'Faturamento SP3'!$Z$2:$Z$692,'Infos Relatório'!C$1)</f>
        <v>0</v>
      </c>
      <c r="I524" s="23">
        <f>COUNTIFS('Faturamento SP3'!$D$2:$D$692,'Infos Relatório'!$B$485,'Faturamento SP3'!$E$2:$E$692,'Infos Relatório'!$B524,'Faturamento SP3'!$Z$2:$Z$692,'Infos Relatório'!I$1)</f>
        <v>0</v>
      </c>
      <c r="J524" s="13">
        <f>SUMIFS('Faturamento SP3'!$G$2:$G$692,'Faturamento SP3'!$D$2:$D$692,'Infos Relatório'!$B$485,'Faturamento SP3'!$E$2:$E$692,'Infos Relatório'!$B524,'Faturamento SP3'!$Z$2:$Z$692,'Infos Relatório'!I$1)</f>
        <v>0</v>
      </c>
      <c r="K524" s="13">
        <f>SUMIFS('Faturamento SP3'!$J$2:$J$692,'Faturamento SP3'!$D$2:$D$692,'Infos Relatório'!$B$485,'Faturamento SP3'!$E$2:$E$692,'Infos Relatório'!$B524,'Faturamento SP3'!$Z$2:$Z$692,'Infos Relatório'!I$1)</f>
        <v>0</v>
      </c>
      <c r="L524" s="14">
        <f>SUMIFS('Faturamento SP3'!$O$2:$O$692,'Faturamento SP3'!$D$2:$D$692,'Infos Relatório'!$B$485,'Faturamento SP3'!$E$2:$E$692,'Infos Relatório'!$B524,'Faturamento SP3'!$Z$2:$Z$692,'Infos Relatório'!I$1,'Faturamento SP3'!$T$2:$T$692,"Sim")+SUMIFS('Faturamento SP3'!$P$2:$P$692,'Faturamento SP3'!$D$2:$D$692,'Infos Relatório'!$B$485,'Faturamento SP3'!$E$2:$E$692,'Infos Relatório'!$B524,'Faturamento SP3'!$Z$2:$Z$692,'Infos Relatório'!I$1,'Faturamento SP3'!$T$2:$T$692,"Sim")</f>
        <v>0</v>
      </c>
      <c r="M524" s="27" t="e">
        <f t="shared" si="194"/>
        <v>#DIV/0!</v>
      </c>
      <c r="N524" s="24">
        <f>SUMIFS('Faturamento SP3'!$H$2:$H$692,'Faturamento SP3'!$D$2:$D$692,'Infos Relatório'!$B$485,'Faturamento SP3'!$E$2:$E$692,'Infos Relatório'!$B524,'Faturamento SP3'!$Z$2:$Z$692,'Infos Relatório'!I$1)</f>
        <v>0</v>
      </c>
      <c r="O524" s="23">
        <f>COUNTIFS('Faturamento SP3'!$D$2:$D$692,'Infos Relatório'!$B$485,'Faturamento SP3'!$E$2:$E$692,'Infos Relatório'!$B524,'Faturamento SP3'!$Z$2:$Z$692,'Infos Relatório'!O$1)</f>
        <v>0</v>
      </c>
      <c r="P524" s="13">
        <f>SUMIFS('Faturamento SP3'!$G$2:$G$692,'Faturamento SP3'!$D$2:$D$692,'Infos Relatório'!$B$485,'Faturamento SP3'!$E$2:$E$692,'Infos Relatório'!$B524,'Faturamento SP3'!$Z$2:$Z$692,'Infos Relatório'!O$1)</f>
        <v>0</v>
      </c>
      <c r="Q524" s="13">
        <f>SUMIFS('Faturamento SP3'!$J$2:$J$692,'Faturamento SP3'!$D$2:$D$692,'Infos Relatório'!$B$485,'Faturamento SP3'!$E$2:$E$692,'Infos Relatório'!$B524,'Faturamento SP3'!$Z$2:$Z$692,'Infos Relatório'!O$1)</f>
        <v>0</v>
      </c>
      <c r="R524" s="14">
        <f>SUMIFS('Faturamento SP3'!$O$2:$O$692,'Faturamento SP3'!$D$2:$D$692,'Infos Relatório'!$B$485,'Faturamento SP3'!$E$2:$E$692,'Infos Relatório'!$B524,'Faturamento SP3'!$Z$2:$Z$692,'Infos Relatório'!O$1,'Faturamento SP3'!$T$2:$T$692,"Sim")+SUMIFS('Faturamento SP3'!$P$2:$P$692,'Faturamento SP3'!$D$2:$D$692,'Infos Relatório'!$B$485,'Faturamento SP3'!$E$2:$E$692,'Infos Relatório'!$B524,'Faturamento SP3'!$Z$2:$Z$692,'Infos Relatório'!O$1,'Faturamento SP3'!$T$2:$T$692,"Sim")</f>
        <v>0</v>
      </c>
      <c r="S524" s="27" t="e">
        <f t="shared" si="195"/>
        <v>#DIV/0!</v>
      </c>
      <c r="T524" s="24">
        <f>SUMIFS('Faturamento SP3'!$H$2:$H$692,'Faturamento SP3'!$D$2:$D$692,'Infos Relatório'!$B$485,'Faturamento SP3'!$E$2:$E$692,'Infos Relatório'!$B524,'Faturamento SP3'!$Z$2:$Z$692,'Infos Relatório'!O$1)</f>
        <v>0</v>
      </c>
      <c r="U524" s="23">
        <f>COUNTIFS('Faturamento SP3'!$D$2:$D$692,'Infos Relatório'!$B$485,'Faturamento SP3'!$E$2:$E$692,'Infos Relatório'!$B524,'Faturamento SP3'!$Z$2:$Z$692,'Infos Relatório'!U$1)</f>
        <v>0</v>
      </c>
      <c r="V524" s="13">
        <f>SUMIFS('Faturamento SP3'!$G$2:$G$692,'Faturamento SP3'!$D$2:$D$692,'Infos Relatório'!$B$485,'Faturamento SP3'!$E$2:$E$692,'Infos Relatório'!$B524,'Faturamento SP3'!$Z$2:$Z$692,'Infos Relatório'!U$1)</f>
        <v>0</v>
      </c>
      <c r="W524" s="13">
        <f>SUMIFS('Faturamento SP3'!$J$2:$J$692,'Faturamento SP3'!$D$2:$D$692,'Infos Relatório'!$B$485,'Faturamento SP3'!$E$2:$E$692,'Infos Relatório'!$B524,'Faturamento SP3'!$Z$2:$Z$692,'Infos Relatório'!U$1)</f>
        <v>0</v>
      </c>
      <c r="X524" s="14">
        <f>SUMIFS('Faturamento SP3'!$O$2:$O$692,'Faturamento SP3'!$D$2:$D$692,'Infos Relatório'!$B$485,'Faturamento SP3'!$E$2:$E$692,'Infos Relatório'!$B524,'Faturamento SP3'!$Z$2:$Z$692,'Infos Relatório'!U$1,'Faturamento SP3'!$T$2:$T$692,"Sim")+SUMIFS('Faturamento SP3'!$P$2:$P$692,'Faturamento SP3'!$D$2:$D$692,'Infos Relatório'!$B$485,'Faturamento SP3'!$E$2:$E$692,'Infos Relatório'!$B524,'Faturamento SP3'!$Z$2:$Z$692,'Infos Relatório'!U$1,'Faturamento SP3'!$T$2:$T$692,"Sim")</f>
        <v>0</v>
      </c>
      <c r="Y524" s="27" t="e">
        <f t="shared" si="196"/>
        <v>#DIV/0!</v>
      </c>
      <c r="Z524" s="24">
        <f>SUMIFS('Faturamento SP3'!$H$2:$H$692,'Faturamento SP3'!$D$2:$D$692,'Infos Relatório'!$B$485,'Faturamento SP3'!$E$2:$E$692,'Infos Relatório'!$B524,'Faturamento SP3'!$Z$2:$Z$692,'Infos Relatório'!U$1)</f>
        <v>0</v>
      </c>
      <c r="AA524" s="23">
        <f>COUNTIFS('Faturamento SP3'!$D$2:$D$692,'Infos Relatório'!$B$485,'Faturamento SP3'!$E$2:$E$692,'Infos Relatório'!$B524,'Faturamento SP3'!$Z$2:$Z$692,'Infos Relatório'!AA$1)</f>
        <v>0</v>
      </c>
      <c r="AB524" s="13">
        <f>SUMIFS('Faturamento SP3'!$G$2:$G$692,'Faturamento SP3'!$D$2:$D$692,'Infos Relatório'!$B$485,'Faturamento SP3'!$E$2:$E$692,'Infos Relatório'!$B524,'Faturamento SP3'!$Z$2:$Z$692,'Infos Relatório'!AA$1)</f>
        <v>0</v>
      </c>
      <c r="AC524" s="13">
        <f>SUMIFS('Faturamento SP3'!$J$2:$J$692,'Faturamento SP3'!$D$2:$D$692,'Infos Relatório'!$B$485,'Faturamento SP3'!$E$2:$E$692,'Infos Relatório'!$B524,'Faturamento SP3'!$Z$2:$Z$692,'Infos Relatório'!AA$1)</f>
        <v>0</v>
      </c>
      <c r="AD524" s="14">
        <f>SUMIFS('Faturamento SP3'!$O$2:$O$692,'Faturamento SP3'!$D$2:$D$692,'Infos Relatório'!$B$485,'Faturamento SP3'!$E$2:$E$692,'Infos Relatório'!$B524,'Faturamento SP3'!$Z$2:$Z$692,'Infos Relatório'!AA$1,'Faturamento SP3'!$T$2:$T$692,"Sim")+SUMIFS('Faturamento SP3'!$P$2:$P$692,'Faturamento SP3'!$D$2:$D$692,'Infos Relatório'!$B$485,'Faturamento SP3'!$E$2:$E$692,'Infos Relatório'!$B524,'Faturamento SP3'!$Z$2:$Z$692,'Infos Relatório'!AA$1,'Faturamento SP3'!$T$2:$T$692,"Sim")</f>
        <v>0</v>
      </c>
      <c r="AE524" s="27" t="e">
        <f t="shared" si="197"/>
        <v>#DIV/0!</v>
      </c>
      <c r="AF524" s="24">
        <f>SUMIFS('Faturamento SP3'!$H$2:$H$692,'Faturamento SP3'!$D$2:$D$692,'Infos Relatório'!$B$485,'Faturamento SP3'!$E$2:$E$692,'Infos Relatório'!$B524,'Faturamento SP3'!$Z$2:$Z$692,'Infos Relatório'!AA$1)</f>
        <v>0</v>
      </c>
      <c r="AG524" s="23">
        <f>COUNTIFS('Faturamento SP3'!$D$2:$D$692,'Infos Relatório'!$B$485,'Faturamento SP3'!$E$2:$E$692,'Infos Relatório'!$B524,'Faturamento SP3'!$Z$2:$Z$692,'Infos Relatório'!AG$1)</f>
        <v>0</v>
      </c>
      <c r="AH524" s="13">
        <f>SUMIFS('Faturamento SP3'!$G$2:$G$692,'Faturamento SP3'!$D$2:$D$692,'Infos Relatório'!$B$485,'Faturamento SP3'!$E$2:$E$692,'Infos Relatório'!$B524,'Faturamento SP3'!$Z$2:$Z$692,'Infos Relatório'!AG$1)</f>
        <v>0</v>
      </c>
      <c r="AI524" s="13">
        <f>SUMIFS('Faturamento SP3'!$J$2:$J$692,'Faturamento SP3'!$D$2:$D$692,'Infos Relatório'!$B$485,'Faturamento SP3'!$E$2:$E$692,'Infos Relatório'!$B524,'Faturamento SP3'!$Z$2:$Z$692,'Infos Relatório'!AG$1)</f>
        <v>0</v>
      </c>
      <c r="AJ524" s="14">
        <f>SUMIFS('Faturamento SP3'!$O$2:$O$692,'Faturamento SP3'!$D$2:$D$692,'Infos Relatório'!$B$485,'Faturamento SP3'!$E$2:$E$692,'Infos Relatório'!$B524,'Faturamento SP3'!$Z$2:$Z$692,'Infos Relatório'!AG$1,'Faturamento SP3'!$T$2:$T$692,"Sim")+SUMIFS('Faturamento SP3'!$P$2:$P$692,'Faturamento SP3'!$D$2:$D$692,'Infos Relatório'!$B$485,'Faturamento SP3'!$E$2:$E$692,'Infos Relatório'!$B524,'Faturamento SP3'!$Z$2:$Z$692,'Infos Relatório'!AG$1,'Faturamento SP3'!$T$2:$T$692,"Sim")</f>
        <v>0</v>
      </c>
      <c r="AK524" s="27" t="e">
        <f t="shared" si="198"/>
        <v>#DIV/0!</v>
      </c>
      <c r="AL524" s="24">
        <f>SUMIFS('Faturamento SP3'!$H$2:$H$692,'Faturamento SP3'!$D$2:$D$692,'Infos Relatório'!$B$485,'Faturamento SP3'!$E$2:$E$692,'Infos Relatório'!$B524,'Faturamento SP3'!$Z$2:$Z$692,'Infos Relatório'!AG$1)</f>
        <v>0</v>
      </c>
      <c r="AM524" s="23">
        <f>COUNTIFS('Faturamento SP3'!$D$2:$D$692,'Infos Relatório'!$B$485,'Faturamento SP3'!$E$2:$E$692,'Infos Relatório'!$B524,'Faturamento SP3'!$Z$2:$Z$692,'Infos Relatório'!AM$1)</f>
        <v>0</v>
      </c>
      <c r="AN524" s="13">
        <f>SUMIFS('Faturamento SP3'!$G$2:$G$692,'Faturamento SP3'!$D$2:$D$692,'Infos Relatório'!$B$485,'Faturamento SP3'!$E$2:$E$692,'Infos Relatório'!$B524,'Faturamento SP3'!$Z$2:$Z$692,'Infos Relatório'!AM$1)</f>
        <v>0</v>
      </c>
      <c r="AO524" s="13">
        <f>SUMIFS('Faturamento SP3'!$J$2:$J$692,'Faturamento SP3'!$D$2:$D$692,'Infos Relatório'!$B$485,'Faturamento SP3'!$E$2:$E$692,'Infos Relatório'!$B524,'Faturamento SP3'!$Z$2:$Z$692,'Infos Relatório'!AM$1)</f>
        <v>0</v>
      </c>
      <c r="AP524" s="14">
        <f>SUMIFS('Faturamento SP3'!$O$2:$O$692,'Faturamento SP3'!$D$2:$D$692,'Infos Relatório'!$B$485,'Faturamento SP3'!$E$2:$E$692,'Infos Relatório'!$B524,'Faturamento SP3'!$Z$2:$Z$692,'Infos Relatório'!AM$1,'Faturamento SP3'!$T$2:$T$692,"Sim")+SUMIFS('Faturamento SP3'!$P$2:$P$692,'Faturamento SP3'!$D$2:$D$692,'Infos Relatório'!$B$485,'Faturamento SP3'!$E$2:$E$692,'Infos Relatório'!$B524,'Faturamento SP3'!$Z$2:$Z$692,'Infos Relatório'!AM$1,'Faturamento SP3'!$T$2:$T$692,"Sim")</f>
        <v>0</v>
      </c>
      <c r="AQ524" s="27" t="e">
        <f t="shared" si="199"/>
        <v>#DIV/0!</v>
      </c>
      <c r="AR524" s="24">
        <f>SUMIFS('Faturamento SP3'!$H$2:$H$692,'Faturamento SP3'!$D$2:$D$692,'Infos Relatório'!$B$485,'Faturamento SP3'!$E$2:$E$692,'Infos Relatório'!$B524,'Faturamento SP3'!$Z$2:$Z$692,'Infos Relatório'!AM$1)</f>
        <v>0</v>
      </c>
      <c r="AS524" s="23">
        <f>COUNTIFS('Faturamento SP3'!$D$2:$D$692,'Infos Relatório'!$B$485,'Faturamento SP3'!$E$2:$E$692,'Infos Relatório'!$B524,'Faturamento SP3'!$Z$2:$Z$692,'Infos Relatório'!AS$1)</f>
        <v>0</v>
      </c>
      <c r="AT524" s="13">
        <f>SUMIFS('Faturamento SP3'!$G$2:$G$692,'Faturamento SP3'!$D$2:$D$692,'Infos Relatório'!$B$485,'Faturamento SP3'!$E$2:$E$692,'Infos Relatório'!$B524,'Faturamento SP3'!$Z$2:$Z$692,'Infos Relatório'!AS$1)</f>
        <v>0</v>
      </c>
      <c r="AU524" s="13">
        <f>SUMIFS('Faturamento SP3'!$J$2:$J$692,'Faturamento SP3'!$D$2:$D$692,'Infos Relatório'!$B$485,'Faturamento SP3'!$E$2:$E$692,'Infos Relatório'!$B524,'Faturamento SP3'!$Z$2:$Z$692,'Infos Relatório'!AS$1)</f>
        <v>0</v>
      </c>
      <c r="AV524" s="14">
        <f>SUMIFS('Faturamento SP3'!$O$2:$O$692,'Faturamento SP3'!$D$2:$D$692,'Infos Relatório'!$B$485,'Faturamento SP3'!$E$2:$E$692,'Infos Relatório'!$B524,'Faturamento SP3'!$Z$2:$Z$692,'Infos Relatório'!AS$1,'Faturamento SP3'!$T$2:$T$692,"Sim")+SUMIFS('Faturamento SP3'!$P$2:$P$692,'Faturamento SP3'!$D$2:$D$692,'Infos Relatório'!$B$485,'Faturamento SP3'!$E$2:$E$692,'Infos Relatório'!$B524,'Faturamento SP3'!$Z$2:$Z$692,'Infos Relatório'!AS$1,'Faturamento SP3'!$T$2:$T$692,"Sim")</f>
        <v>0</v>
      </c>
      <c r="AW524" s="27" t="e">
        <f t="shared" si="200"/>
        <v>#DIV/0!</v>
      </c>
      <c r="AX524" s="24">
        <f>SUMIFS('Faturamento SP3'!$H$2:$H$692,'Faturamento SP3'!$D$2:$D$692,'Infos Relatório'!$B$485,'Faturamento SP3'!$E$2:$E$692,'Infos Relatório'!$B524,'Faturamento SP3'!$Z$2:$Z$692,'Infos Relatório'!AS$1)</f>
        <v>0</v>
      </c>
      <c r="AY524" s="23">
        <f>COUNTIFS('Faturamento SP3'!$D$2:$D$692,'Infos Relatório'!$B$485,'Faturamento SP3'!$E$2:$E$692,'Infos Relatório'!$B524,'Faturamento SP3'!$Z$2:$Z$692,'Infos Relatório'!AY$1)</f>
        <v>0</v>
      </c>
      <c r="AZ524" s="13">
        <f>SUMIFS('Faturamento SP3'!$G$2:$G$692,'Faturamento SP3'!$D$2:$D$692,'Infos Relatório'!$B$485,'Faturamento SP3'!$E$2:$E$692,'Infos Relatório'!$B524,'Faturamento SP3'!$Z$2:$Z$692,'Infos Relatório'!AY$1)</f>
        <v>0</v>
      </c>
      <c r="BA524" s="13">
        <f>SUMIFS('Faturamento SP3'!$J$2:$J$692,'Faturamento SP3'!$D$2:$D$692,'Infos Relatório'!$B$485,'Faturamento SP3'!$E$2:$E$692,'Infos Relatório'!$B524,'Faturamento SP3'!$Z$2:$Z$692,'Infos Relatório'!AY$1)</f>
        <v>0</v>
      </c>
      <c r="BB524" s="14">
        <f>SUMIFS('Faturamento SP3'!$O$2:$O$692,'Faturamento SP3'!$D$2:$D$692,'Infos Relatório'!$B$485,'Faturamento SP3'!$E$2:$E$692,'Infos Relatório'!$B524,'Faturamento SP3'!$Z$2:$Z$692,'Infos Relatório'!AY$1,'Faturamento SP3'!$T$2:$T$692,"Sim")+SUMIFS('Faturamento SP3'!$P$2:$P$692,'Faturamento SP3'!$D$2:$D$692,'Infos Relatório'!$B$485,'Faturamento SP3'!$E$2:$E$692,'Infos Relatório'!$B524,'Faturamento SP3'!$Z$2:$Z$692,'Infos Relatório'!AY$1,'Faturamento SP3'!$T$2:$T$692,"Sim")</f>
        <v>0</v>
      </c>
      <c r="BC524" s="27" t="e">
        <f t="shared" si="201"/>
        <v>#DIV/0!</v>
      </c>
      <c r="BD524" s="24">
        <f>SUMIFS('Faturamento SP3'!$H$2:$H$692,'Faturamento SP3'!$D$2:$D$692,'Infos Relatório'!$B$485,'Faturamento SP3'!$E$2:$E$692,'Infos Relatório'!$B524,'Faturamento SP3'!$Z$2:$Z$692,'Infos Relatório'!AY$1)</f>
        <v>0</v>
      </c>
      <c r="BE524" s="23">
        <f>COUNTIFS('Faturamento SP3'!$D$2:$D$692,'Infos Relatório'!$B$485,'Faturamento SP3'!$E$2:$E$692,'Infos Relatório'!$B524,'Faturamento SP3'!$Z$2:$Z$692,'Infos Relatório'!BE$1)</f>
        <v>0</v>
      </c>
      <c r="BF524" s="13">
        <f>SUMIFS('Faturamento SP3'!$G$2:$G$692,'Faturamento SP3'!$D$2:$D$692,'Infos Relatório'!$B$485,'Faturamento SP3'!$E$2:$E$692,'Infos Relatório'!$B524,'Faturamento SP3'!$Z$2:$Z$692,'Infos Relatório'!BE$1)</f>
        <v>0</v>
      </c>
      <c r="BG524" s="13">
        <f>SUMIFS('Faturamento SP3'!$J$2:$J$692,'Faturamento SP3'!$D$2:$D$692,'Infos Relatório'!$B$485,'Faturamento SP3'!$E$2:$E$692,'Infos Relatório'!$B524,'Faturamento SP3'!$Z$2:$Z$692,'Infos Relatório'!BE$1)</f>
        <v>0</v>
      </c>
      <c r="BH524" s="14">
        <f>SUMIFS('Faturamento SP3'!$O$2:$O$692,'Faturamento SP3'!$D$2:$D$692,'Infos Relatório'!$B$485,'Faturamento SP3'!$E$2:$E$692,'Infos Relatório'!$B524,'Faturamento SP3'!$Z$2:$Z$692,'Infos Relatório'!BE$1,'Faturamento SP3'!$T$2:$T$692,"Sim")+SUMIFS('Faturamento SP3'!$P$2:$P$692,'Faturamento SP3'!$D$2:$D$692,'Infos Relatório'!$B$485,'Faturamento SP3'!$E$2:$E$692,'Infos Relatório'!$B524,'Faturamento SP3'!$Z$2:$Z$692,'Infos Relatório'!BE$1,'Faturamento SP3'!$T$2:$T$692,"Sim")</f>
        <v>0</v>
      </c>
      <c r="BI524" s="27" t="e">
        <f t="shared" si="202"/>
        <v>#DIV/0!</v>
      </c>
      <c r="BJ524" s="24">
        <f>SUMIFS('Faturamento SP3'!$H$2:$H$692,'Faturamento SP3'!$D$2:$D$692,'Infos Relatório'!$B$485,'Faturamento SP3'!$E$2:$E$692,'Infos Relatório'!$B524,'Faturamento SP3'!$Z$2:$Z$692,'Infos Relatório'!BE$1)</f>
        <v>0</v>
      </c>
      <c r="BK524" s="23">
        <f>COUNTIFS('Faturamento SP3'!$D$2:$D$692,'Infos Relatório'!$B$485,'Faturamento SP3'!$E$2:$E$692,'Infos Relatório'!$B524,'Faturamento SP3'!$Z$2:$Z$692,'Infos Relatório'!BK$1)</f>
        <v>0</v>
      </c>
      <c r="BL524" s="13">
        <f>SUMIFS('Faturamento SP3'!$G$2:$G$692,'Faturamento SP3'!$D$2:$D$692,'Infos Relatório'!$B$485,'Faturamento SP3'!$E$2:$E$692,'Infos Relatório'!$B524,'Faturamento SP3'!$Z$2:$Z$692,'Infos Relatório'!BK$1)</f>
        <v>0</v>
      </c>
      <c r="BM524" s="13">
        <f>SUMIFS('Faturamento SP3'!$J$2:$J$692,'Faturamento SP3'!$D$2:$D$692,'Infos Relatório'!$B$485,'Faturamento SP3'!$E$2:$E$692,'Infos Relatório'!$B524,'Faturamento SP3'!$Z$2:$Z$692,'Infos Relatório'!BK$1)</f>
        <v>0</v>
      </c>
      <c r="BN524" s="14">
        <f>SUMIFS('Faturamento SP3'!$O$2:$O$692,'Faturamento SP3'!$D$2:$D$692,'Infos Relatório'!$B$485,'Faturamento SP3'!$E$2:$E$692,'Infos Relatório'!$B524,'Faturamento SP3'!$Z$2:$Z$692,'Infos Relatório'!BK$1,'Faturamento SP3'!$T$2:$T$692,"Sim")+SUMIFS('Faturamento SP3'!$P$2:$P$692,'Faturamento SP3'!$D$2:$D$692,'Infos Relatório'!$B$485,'Faturamento SP3'!$E$2:$E$692,'Infos Relatório'!$B524,'Faturamento SP3'!$Z$2:$Z$692,'Infos Relatório'!BK$1,'Faturamento SP3'!$T$2:$T$692,"Sim")</f>
        <v>0</v>
      </c>
      <c r="BO524" s="27" t="e">
        <f t="shared" si="203"/>
        <v>#DIV/0!</v>
      </c>
      <c r="BP524" s="24">
        <f>SUMIFS('Faturamento SP3'!$H$2:$H$692,'Faturamento SP3'!$D$2:$D$692,'Infos Relatório'!$B$485,'Faturamento SP3'!$E$2:$E$692,'Infos Relatório'!$B524,'Faturamento SP3'!$Z$2:$Z$692,'Infos Relatório'!BK$1)</f>
        <v>0</v>
      </c>
      <c r="BQ524" s="23">
        <f>COUNTIFS('Faturamento SP3'!$D$2:$D$692,'Infos Relatório'!$B$485,'Faturamento SP3'!$E$2:$E$692,'Infos Relatório'!$B524,'Faturamento SP3'!$Z$2:$Z$692,'Infos Relatório'!BQ$1)</f>
        <v>0</v>
      </c>
      <c r="BR524" s="13">
        <f>SUMIFS('Faturamento SP3'!$G$2:$G$692,'Faturamento SP3'!$D$2:$D$692,'Infos Relatório'!$B$485,'Faturamento SP3'!$E$2:$E$692,'Infos Relatório'!$B524,'Faturamento SP3'!$Z$2:$Z$692,'Infos Relatório'!BQ$1)</f>
        <v>0</v>
      </c>
      <c r="BS524" s="13">
        <f>SUMIFS('Faturamento SP3'!$J$2:$J$692,'Faturamento SP3'!$D$2:$D$692,'Infos Relatório'!$B$485,'Faturamento SP3'!$E$2:$E$692,'Infos Relatório'!$B524,'Faturamento SP3'!$Z$2:$Z$692,'Infos Relatório'!BQ$1)</f>
        <v>0</v>
      </c>
      <c r="BT524" s="14">
        <f>SUMIFS('Faturamento SP3'!$O$2:$O$692,'Faturamento SP3'!$D$2:$D$692,'Infos Relatório'!$B$485,'Faturamento SP3'!$E$2:$E$692,'Infos Relatório'!$B524,'Faturamento SP3'!$Z$2:$Z$692,'Infos Relatório'!BQ$1,'Faturamento SP3'!$T$2:$T$692,"Sim")+SUMIFS('Faturamento SP3'!$P$2:$P$692,'Faturamento SP3'!$D$2:$D$692,'Infos Relatório'!$B$485,'Faturamento SP3'!$E$2:$E$692,'Infos Relatório'!$B524,'Faturamento SP3'!$Z$2:$Z$692,'Infos Relatório'!BQ$1,'Faturamento SP3'!$T$2:$T$692,"Sim")</f>
        <v>0</v>
      </c>
      <c r="BU524" s="27" t="e">
        <f t="shared" si="204"/>
        <v>#DIV/0!</v>
      </c>
      <c r="BV524" s="24">
        <f>SUMIFS('Faturamento SP3'!$H$2:$H$692,'Faturamento SP3'!$D$2:$D$692,'Infos Relatório'!$B$485,'Faturamento SP3'!$E$2:$E$692,'Infos Relatório'!$B524,'Faturamento SP3'!$Z$2:$Z$692,'Infos Relatório'!BQ$1)</f>
        <v>0</v>
      </c>
    </row>
    <row r="525" spans="2:74">
      <c r="B525" s="17" t="s">
        <v>46</v>
      </c>
      <c r="C525" s="23">
        <f>COUNTIFS('Faturamento SP3'!$D$2:$D$692,'Infos Relatório'!$B$485,'Faturamento SP3'!$E$2:$E$692,'Infos Relatório'!$B525,'Faturamento SP3'!$Z$2:$Z$692,'Infos Relatório'!C$1)</f>
        <v>0</v>
      </c>
      <c r="D525" s="13">
        <f>SUMIFS('Faturamento SP3'!$G$2:$G$692,'Faturamento SP3'!$D$2:$D$692,'Infos Relatório'!$B$485,'Faturamento SP3'!$E$2:$E$692,'Infos Relatório'!$B525,'Faturamento SP3'!$Z$2:$Z$692,'Infos Relatório'!C$1)</f>
        <v>0</v>
      </c>
      <c r="E525" s="13">
        <f>SUMIFS('Faturamento SP3'!$J$2:$J$692,'Faturamento SP3'!$D$2:$D$692,'Infos Relatório'!$B$485,'Faturamento SP3'!$E$2:$E$692,'Infos Relatório'!$B525,'Faturamento SP3'!$Z$2:$Z$692,'Infos Relatório'!C$1)</f>
        <v>0</v>
      </c>
      <c r="F525" s="14">
        <f>SUMIFS('Faturamento SP3'!$O$2:$O$692,'Faturamento SP3'!$D$2:$D$692,'Infos Relatório'!$B$485,'Faturamento SP3'!$E$2:$E$692,'Infos Relatório'!$B525,'Faturamento SP3'!$Z$2:$Z$692,'Infos Relatório'!C$1,'Faturamento SP3'!$T$2:$T$692,"Sim")+SUMIFS('Faturamento SP3'!$P$2:$P$692,'Faturamento SP3'!$D$2:$D$692,'Infos Relatório'!$B$485,'Faturamento SP3'!$E$2:$E$692,'Infos Relatório'!$B525,'Faturamento SP3'!$Z$2:$Z$692,'Infos Relatório'!C$1,'Faturamento SP3'!$T$2:$T$692,"Sim")</f>
        <v>0</v>
      </c>
      <c r="G525" s="27" t="e">
        <f t="shared" si="193"/>
        <v>#DIV/0!</v>
      </c>
      <c r="H525" s="24">
        <f>SUMIFS('Faturamento SP3'!$H$2:$H$692,'Faturamento SP3'!$D$2:$D$692,'Infos Relatório'!$B$485,'Faturamento SP3'!$E$2:$E$692,'Infos Relatório'!$B525,'Faturamento SP3'!$Z$2:$Z$692,'Infos Relatório'!C$1)</f>
        <v>0</v>
      </c>
      <c r="I525" s="23">
        <f>COUNTIFS('Faturamento SP3'!$D$2:$D$692,'Infos Relatório'!$B$485,'Faturamento SP3'!$E$2:$E$692,'Infos Relatório'!$B525,'Faturamento SP3'!$Z$2:$Z$692,'Infos Relatório'!I$1)</f>
        <v>0</v>
      </c>
      <c r="J525" s="13">
        <f>SUMIFS('Faturamento SP3'!$G$2:$G$692,'Faturamento SP3'!$D$2:$D$692,'Infos Relatório'!$B$485,'Faturamento SP3'!$E$2:$E$692,'Infos Relatório'!$B525,'Faturamento SP3'!$Z$2:$Z$692,'Infos Relatório'!I$1)</f>
        <v>0</v>
      </c>
      <c r="K525" s="13">
        <f>SUMIFS('Faturamento SP3'!$J$2:$J$692,'Faturamento SP3'!$D$2:$D$692,'Infos Relatório'!$B$485,'Faturamento SP3'!$E$2:$E$692,'Infos Relatório'!$B525,'Faturamento SP3'!$Z$2:$Z$692,'Infos Relatório'!I$1)</f>
        <v>0</v>
      </c>
      <c r="L525" s="14">
        <f>SUMIFS('Faturamento SP3'!$O$2:$O$692,'Faturamento SP3'!$D$2:$D$692,'Infos Relatório'!$B$485,'Faturamento SP3'!$E$2:$E$692,'Infos Relatório'!$B525,'Faturamento SP3'!$Z$2:$Z$692,'Infos Relatório'!I$1,'Faturamento SP3'!$T$2:$T$692,"Sim")+SUMIFS('Faturamento SP3'!$P$2:$P$692,'Faturamento SP3'!$D$2:$D$692,'Infos Relatório'!$B$485,'Faturamento SP3'!$E$2:$E$692,'Infos Relatório'!$B525,'Faturamento SP3'!$Z$2:$Z$692,'Infos Relatório'!I$1,'Faturamento SP3'!$T$2:$T$692,"Sim")</f>
        <v>0</v>
      </c>
      <c r="M525" s="27" t="e">
        <f t="shared" si="194"/>
        <v>#DIV/0!</v>
      </c>
      <c r="N525" s="24">
        <f>SUMIFS('Faturamento SP3'!$H$2:$H$692,'Faturamento SP3'!$D$2:$D$692,'Infos Relatório'!$B$485,'Faturamento SP3'!$E$2:$E$692,'Infos Relatório'!$B525,'Faturamento SP3'!$Z$2:$Z$692,'Infos Relatório'!I$1)</f>
        <v>0</v>
      </c>
      <c r="O525" s="23">
        <f>COUNTIFS('Faturamento SP3'!$D$2:$D$692,'Infos Relatório'!$B$485,'Faturamento SP3'!$E$2:$E$692,'Infos Relatório'!$B525,'Faturamento SP3'!$Z$2:$Z$692,'Infos Relatório'!O$1)</f>
        <v>0</v>
      </c>
      <c r="P525" s="13">
        <f>SUMIFS('Faturamento SP3'!$G$2:$G$692,'Faturamento SP3'!$D$2:$D$692,'Infos Relatório'!$B$485,'Faturamento SP3'!$E$2:$E$692,'Infos Relatório'!$B525,'Faturamento SP3'!$Z$2:$Z$692,'Infos Relatório'!O$1)</f>
        <v>0</v>
      </c>
      <c r="Q525" s="13">
        <f>SUMIFS('Faturamento SP3'!$J$2:$J$692,'Faturamento SP3'!$D$2:$D$692,'Infos Relatório'!$B$485,'Faturamento SP3'!$E$2:$E$692,'Infos Relatório'!$B525,'Faturamento SP3'!$Z$2:$Z$692,'Infos Relatório'!O$1)</f>
        <v>0</v>
      </c>
      <c r="R525" s="14">
        <f>SUMIFS('Faturamento SP3'!$O$2:$O$692,'Faturamento SP3'!$D$2:$D$692,'Infos Relatório'!$B$485,'Faturamento SP3'!$E$2:$E$692,'Infos Relatório'!$B525,'Faturamento SP3'!$Z$2:$Z$692,'Infos Relatório'!O$1,'Faturamento SP3'!$T$2:$T$692,"Sim")+SUMIFS('Faturamento SP3'!$P$2:$P$692,'Faturamento SP3'!$D$2:$D$692,'Infos Relatório'!$B$485,'Faturamento SP3'!$E$2:$E$692,'Infos Relatório'!$B525,'Faturamento SP3'!$Z$2:$Z$692,'Infos Relatório'!O$1,'Faturamento SP3'!$T$2:$T$692,"Sim")</f>
        <v>0</v>
      </c>
      <c r="S525" s="27" t="e">
        <f t="shared" si="195"/>
        <v>#DIV/0!</v>
      </c>
      <c r="T525" s="24">
        <f>SUMIFS('Faturamento SP3'!$H$2:$H$692,'Faturamento SP3'!$D$2:$D$692,'Infos Relatório'!$B$485,'Faturamento SP3'!$E$2:$E$692,'Infos Relatório'!$B525,'Faturamento SP3'!$Z$2:$Z$692,'Infos Relatório'!O$1)</f>
        <v>0</v>
      </c>
      <c r="U525" s="23">
        <f>COUNTIFS('Faturamento SP3'!$D$2:$D$692,'Infos Relatório'!$B$485,'Faturamento SP3'!$E$2:$E$692,'Infos Relatório'!$B525,'Faturamento SP3'!$Z$2:$Z$692,'Infos Relatório'!U$1)</f>
        <v>0</v>
      </c>
      <c r="V525" s="13">
        <f>SUMIFS('Faturamento SP3'!$G$2:$G$692,'Faturamento SP3'!$D$2:$D$692,'Infos Relatório'!$B$485,'Faturamento SP3'!$E$2:$E$692,'Infos Relatório'!$B525,'Faturamento SP3'!$Z$2:$Z$692,'Infos Relatório'!U$1)</f>
        <v>0</v>
      </c>
      <c r="W525" s="13">
        <f>SUMIFS('Faturamento SP3'!$J$2:$J$692,'Faturamento SP3'!$D$2:$D$692,'Infos Relatório'!$B$485,'Faturamento SP3'!$E$2:$E$692,'Infos Relatório'!$B525,'Faturamento SP3'!$Z$2:$Z$692,'Infos Relatório'!U$1)</f>
        <v>0</v>
      </c>
      <c r="X525" s="14">
        <f>SUMIFS('Faturamento SP3'!$O$2:$O$692,'Faturamento SP3'!$D$2:$D$692,'Infos Relatório'!$B$485,'Faturamento SP3'!$E$2:$E$692,'Infos Relatório'!$B525,'Faturamento SP3'!$Z$2:$Z$692,'Infos Relatório'!U$1,'Faturamento SP3'!$T$2:$T$692,"Sim")+SUMIFS('Faturamento SP3'!$P$2:$P$692,'Faturamento SP3'!$D$2:$D$692,'Infos Relatório'!$B$485,'Faturamento SP3'!$E$2:$E$692,'Infos Relatório'!$B525,'Faturamento SP3'!$Z$2:$Z$692,'Infos Relatório'!U$1,'Faturamento SP3'!$T$2:$T$692,"Sim")</f>
        <v>0</v>
      </c>
      <c r="Y525" s="27" t="e">
        <f t="shared" si="196"/>
        <v>#DIV/0!</v>
      </c>
      <c r="Z525" s="24">
        <f>SUMIFS('Faturamento SP3'!$H$2:$H$692,'Faturamento SP3'!$D$2:$D$692,'Infos Relatório'!$B$485,'Faturamento SP3'!$E$2:$E$692,'Infos Relatório'!$B525,'Faturamento SP3'!$Z$2:$Z$692,'Infos Relatório'!U$1)</f>
        <v>0</v>
      </c>
      <c r="AA525" s="23">
        <f>COUNTIFS('Faturamento SP3'!$D$2:$D$692,'Infos Relatório'!$B$485,'Faturamento SP3'!$E$2:$E$692,'Infos Relatório'!$B525,'Faturamento SP3'!$Z$2:$Z$692,'Infos Relatório'!AA$1)</f>
        <v>0</v>
      </c>
      <c r="AB525" s="13">
        <f>SUMIFS('Faturamento SP3'!$G$2:$G$692,'Faturamento SP3'!$D$2:$D$692,'Infos Relatório'!$B$485,'Faturamento SP3'!$E$2:$E$692,'Infos Relatório'!$B525,'Faturamento SP3'!$Z$2:$Z$692,'Infos Relatório'!AA$1)</f>
        <v>0</v>
      </c>
      <c r="AC525" s="13">
        <f>SUMIFS('Faturamento SP3'!$J$2:$J$692,'Faturamento SP3'!$D$2:$D$692,'Infos Relatório'!$B$485,'Faturamento SP3'!$E$2:$E$692,'Infos Relatório'!$B525,'Faturamento SP3'!$Z$2:$Z$692,'Infos Relatório'!AA$1)</f>
        <v>0</v>
      </c>
      <c r="AD525" s="14">
        <f>SUMIFS('Faturamento SP3'!$O$2:$O$692,'Faturamento SP3'!$D$2:$D$692,'Infos Relatório'!$B$485,'Faturamento SP3'!$E$2:$E$692,'Infos Relatório'!$B525,'Faturamento SP3'!$Z$2:$Z$692,'Infos Relatório'!AA$1,'Faturamento SP3'!$T$2:$T$692,"Sim")+SUMIFS('Faturamento SP3'!$P$2:$P$692,'Faturamento SP3'!$D$2:$D$692,'Infos Relatório'!$B$485,'Faturamento SP3'!$E$2:$E$692,'Infos Relatório'!$B525,'Faturamento SP3'!$Z$2:$Z$692,'Infos Relatório'!AA$1,'Faturamento SP3'!$T$2:$T$692,"Sim")</f>
        <v>0</v>
      </c>
      <c r="AE525" s="27" t="e">
        <f t="shared" si="197"/>
        <v>#DIV/0!</v>
      </c>
      <c r="AF525" s="24">
        <f>SUMIFS('Faturamento SP3'!$H$2:$H$692,'Faturamento SP3'!$D$2:$D$692,'Infos Relatório'!$B$485,'Faturamento SP3'!$E$2:$E$692,'Infos Relatório'!$B525,'Faturamento SP3'!$Z$2:$Z$692,'Infos Relatório'!AA$1)</f>
        <v>0</v>
      </c>
      <c r="AG525" s="23">
        <f>COUNTIFS('Faturamento SP3'!$D$2:$D$692,'Infos Relatório'!$B$485,'Faturamento SP3'!$E$2:$E$692,'Infos Relatório'!$B525,'Faturamento SP3'!$Z$2:$Z$692,'Infos Relatório'!AG$1)</f>
        <v>0</v>
      </c>
      <c r="AH525" s="13">
        <f>SUMIFS('Faturamento SP3'!$G$2:$G$692,'Faturamento SP3'!$D$2:$D$692,'Infos Relatório'!$B$485,'Faturamento SP3'!$E$2:$E$692,'Infos Relatório'!$B525,'Faturamento SP3'!$Z$2:$Z$692,'Infos Relatório'!AG$1)</f>
        <v>0</v>
      </c>
      <c r="AI525" s="13">
        <f>SUMIFS('Faturamento SP3'!$J$2:$J$692,'Faturamento SP3'!$D$2:$D$692,'Infos Relatório'!$B$485,'Faturamento SP3'!$E$2:$E$692,'Infos Relatório'!$B525,'Faturamento SP3'!$Z$2:$Z$692,'Infos Relatório'!AG$1)</f>
        <v>0</v>
      </c>
      <c r="AJ525" s="14">
        <f>SUMIFS('Faturamento SP3'!$O$2:$O$692,'Faturamento SP3'!$D$2:$D$692,'Infos Relatório'!$B$485,'Faturamento SP3'!$E$2:$E$692,'Infos Relatório'!$B525,'Faturamento SP3'!$Z$2:$Z$692,'Infos Relatório'!AG$1,'Faturamento SP3'!$T$2:$T$692,"Sim")+SUMIFS('Faturamento SP3'!$P$2:$P$692,'Faturamento SP3'!$D$2:$D$692,'Infos Relatório'!$B$485,'Faturamento SP3'!$E$2:$E$692,'Infos Relatório'!$B525,'Faturamento SP3'!$Z$2:$Z$692,'Infos Relatório'!AG$1,'Faturamento SP3'!$T$2:$T$692,"Sim")</f>
        <v>0</v>
      </c>
      <c r="AK525" s="27" t="e">
        <f t="shared" si="198"/>
        <v>#DIV/0!</v>
      </c>
      <c r="AL525" s="24">
        <f>SUMIFS('Faturamento SP3'!$H$2:$H$692,'Faturamento SP3'!$D$2:$D$692,'Infos Relatório'!$B$485,'Faturamento SP3'!$E$2:$E$692,'Infos Relatório'!$B525,'Faturamento SP3'!$Z$2:$Z$692,'Infos Relatório'!AG$1)</f>
        <v>0</v>
      </c>
      <c r="AM525" s="23">
        <f>COUNTIFS('Faturamento SP3'!$D$2:$D$692,'Infos Relatório'!$B$485,'Faturamento SP3'!$E$2:$E$692,'Infos Relatório'!$B525,'Faturamento SP3'!$Z$2:$Z$692,'Infos Relatório'!AM$1)</f>
        <v>0</v>
      </c>
      <c r="AN525" s="13">
        <f>SUMIFS('Faturamento SP3'!$G$2:$G$692,'Faturamento SP3'!$D$2:$D$692,'Infos Relatório'!$B$485,'Faturamento SP3'!$E$2:$E$692,'Infos Relatório'!$B525,'Faturamento SP3'!$Z$2:$Z$692,'Infos Relatório'!AM$1)</f>
        <v>0</v>
      </c>
      <c r="AO525" s="13">
        <f>SUMIFS('Faturamento SP3'!$J$2:$J$692,'Faturamento SP3'!$D$2:$D$692,'Infos Relatório'!$B$485,'Faturamento SP3'!$E$2:$E$692,'Infos Relatório'!$B525,'Faturamento SP3'!$Z$2:$Z$692,'Infos Relatório'!AM$1)</f>
        <v>0</v>
      </c>
      <c r="AP525" s="14">
        <f>SUMIFS('Faturamento SP3'!$O$2:$O$692,'Faturamento SP3'!$D$2:$D$692,'Infos Relatório'!$B$485,'Faturamento SP3'!$E$2:$E$692,'Infos Relatório'!$B525,'Faturamento SP3'!$Z$2:$Z$692,'Infos Relatório'!AM$1,'Faturamento SP3'!$T$2:$T$692,"Sim")+SUMIFS('Faturamento SP3'!$P$2:$P$692,'Faturamento SP3'!$D$2:$D$692,'Infos Relatório'!$B$485,'Faturamento SP3'!$E$2:$E$692,'Infos Relatório'!$B525,'Faturamento SP3'!$Z$2:$Z$692,'Infos Relatório'!AM$1,'Faturamento SP3'!$T$2:$T$692,"Sim")</f>
        <v>0</v>
      </c>
      <c r="AQ525" s="27" t="e">
        <f t="shared" si="199"/>
        <v>#DIV/0!</v>
      </c>
      <c r="AR525" s="24">
        <f>SUMIFS('Faturamento SP3'!$H$2:$H$692,'Faturamento SP3'!$D$2:$D$692,'Infos Relatório'!$B$485,'Faturamento SP3'!$E$2:$E$692,'Infos Relatório'!$B525,'Faturamento SP3'!$Z$2:$Z$692,'Infos Relatório'!AM$1)</f>
        <v>0</v>
      </c>
      <c r="AS525" s="23">
        <f>COUNTIFS('Faturamento SP3'!$D$2:$D$692,'Infos Relatório'!$B$485,'Faturamento SP3'!$E$2:$E$692,'Infos Relatório'!$B525,'Faturamento SP3'!$Z$2:$Z$692,'Infos Relatório'!AS$1)</f>
        <v>0</v>
      </c>
      <c r="AT525" s="13">
        <f>SUMIFS('Faturamento SP3'!$G$2:$G$692,'Faturamento SP3'!$D$2:$D$692,'Infos Relatório'!$B$485,'Faturamento SP3'!$E$2:$E$692,'Infos Relatório'!$B525,'Faturamento SP3'!$Z$2:$Z$692,'Infos Relatório'!AS$1)</f>
        <v>0</v>
      </c>
      <c r="AU525" s="13">
        <f>SUMIFS('Faturamento SP3'!$J$2:$J$692,'Faturamento SP3'!$D$2:$D$692,'Infos Relatório'!$B$485,'Faturamento SP3'!$E$2:$E$692,'Infos Relatório'!$B525,'Faturamento SP3'!$Z$2:$Z$692,'Infos Relatório'!AS$1)</f>
        <v>0</v>
      </c>
      <c r="AV525" s="14">
        <f>SUMIFS('Faturamento SP3'!$O$2:$O$692,'Faturamento SP3'!$D$2:$D$692,'Infos Relatório'!$B$485,'Faturamento SP3'!$E$2:$E$692,'Infos Relatório'!$B525,'Faturamento SP3'!$Z$2:$Z$692,'Infos Relatório'!AS$1,'Faturamento SP3'!$T$2:$T$692,"Sim")+SUMIFS('Faturamento SP3'!$P$2:$P$692,'Faturamento SP3'!$D$2:$D$692,'Infos Relatório'!$B$485,'Faturamento SP3'!$E$2:$E$692,'Infos Relatório'!$B525,'Faturamento SP3'!$Z$2:$Z$692,'Infos Relatório'!AS$1,'Faturamento SP3'!$T$2:$T$692,"Sim")</f>
        <v>0</v>
      </c>
      <c r="AW525" s="27" t="e">
        <f t="shared" si="200"/>
        <v>#DIV/0!</v>
      </c>
      <c r="AX525" s="24">
        <f>SUMIFS('Faturamento SP3'!$H$2:$H$692,'Faturamento SP3'!$D$2:$D$692,'Infos Relatório'!$B$485,'Faturamento SP3'!$E$2:$E$692,'Infos Relatório'!$B525,'Faturamento SP3'!$Z$2:$Z$692,'Infos Relatório'!AS$1)</f>
        <v>0</v>
      </c>
      <c r="AY525" s="23">
        <f>COUNTIFS('Faturamento SP3'!$D$2:$D$692,'Infos Relatório'!$B$485,'Faturamento SP3'!$E$2:$E$692,'Infos Relatório'!$B525,'Faturamento SP3'!$Z$2:$Z$692,'Infos Relatório'!AY$1)</f>
        <v>0</v>
      </c>
      <c r="AZ525" s="13">
        <f>SUMIFS('Faturamento SP3'!$G$2:$G$692,'Faturamento SP3'!$D$2:$D$692,'Infos Relatório'!$B$485,'Faturamento SP3'!$E$2:$E$692,'Infos Relatório'!$B525,'Faturamento SP3'!$Z$2:$Z$692,'Infos Relatório'!AY$1)</f>
        <v>0</v>
      </c>
      <c r="BA525" s="13">
        <f>SUMIFS('Faturamento SP3'!$J$2:$J$692,'Faturamento SP3'!$D$2:$D$692,'Infos Relatório'!$B$485,'Faturamento SP3'!$E$2:$E$692,'Infos Relatório'!$B525,'Faturamento SP3'!$Z$2:$Z$692,'Infos Relatório'!AY$1)</f>
        <v>0</v>
      </c>
      <c r="BB525" s="14">
        <f>SUMIFS('Faturamento SP3'!$O$2:$O$692,'Faturamento SP3'!$D$2:$D$692,'Infos Relatório'!$B$485,'Faturamento SP3'!$E$2:$E$692,'Infos Relatório'!$B525,'Faturamento SP3'!$Z$2:$Z$692,'Infos Relatório'!AY$1,'Faturamento SP3'!$T$2:$T$692,"Sim")+SUMIFS('Faturamento SP3'!$P$2:$P$692,'Faturamento SP3'!$D$2:$D$692,'Infos Relatório'!$B$485,'Faturamento SP3'!$E$2:$E$692,'Infos Relatório'!$B525,'Faturamento SP3'!$Z$2:$Z$692,'Infos Relatório'!AY$1,'Faturamento SP3'!$T$2:$T$692,"Sim")</f>
        <v>0</v>
      </c>
      <c r="BC525" s="27" t="e">
        <f t="shared" si="201"/>
        <v>#DIV/0!</v>
      </c>
      <c r="BD525" s="24">
        <f>SUMIFS('Faturamento SP3'!$H$2:$H$692,'Faturamento SP3'!$D$2:$D$692,'Infos Relatório'!$B$485,'Faturamento SP3'!$E$2:$E$692,'Infos Relatório'!$B525,'Faturamento SP3'!$Z$2:$Z$692,'Infos Relatório'!AY$1)</f>
        <v>0</v>
      </c>
      <c r="BE525" s="23">
        <f>COUNTIFS('Faturamento SP3'!$D$2:$D$692,'Infos Relatório'!$B$485,'Faturamento SP3'!$E$2:$E$692,'Infos Relatório'!$B525,'Faturamento SP3'!$Z$2:$Z$692,'Infos Relatório'!BE$1)</f>
        <v>0</v>
      </c>
      <c r="BF525" s="13">
        <f>SUMIFS('Faturamento SP3'!$G$2:$G$692,'Faturamento SP3'!$D$2:$D$692,'Infos Relatório'!$B$485,'Faturamento SP3'!$E$2:$E$692,'Infos Relatório'!$B525,'Faturamento SP3'!$Z$2:$Z$692,'Infos Relatório'!BE$1)</f>
        <v>0</v>
      </c>
      <c r="BG525" s="13">
        <f>SUMIFS('Faturamento SP3'!$J$2:$J$692,'Faturamento SP3'!$D$2:$D$692,'Infos Relatório'!$B$485,'Faturamento SP3'!$E$2:$E$692,'Infos Relatório'!$B525,'Faturamento SP3'!$Z$2:$Z$692,'Infos Relatório'!BE$1)</f>
        <v>0</v>
      </c>
      <c r="BH525" s="14">
        <f>SUMIFS('Faturamento SP3'!$O$2:$O$692,'Faturamento SP3'!$D$2:$D$692,'Infos Relatório'!$B$485,'Faturamento SP3'!$E$2:$E$692,'Infos Relatório'!$B525,'Faturamento SP3'!$Z$2:$Z$692,'Infos Relatório'!BE$1,'Faturamento SP3'!$T$2:$T$692,"Sim")+SUMIFS('Faturamento SP3'!$P$2:$P$692,'Faturamento SP3'!$D$2:$D$692,'Infos Relatório'!$B$485,'Faturamento SP3'!$E$2:$E$692,'Infos Relatório'!$B525,'Faturamento SP3'!$Z$2:$Z$692,'Infos Relatório'!BE$1,'Faturamento SP3'!$T$2:$T$692,"Sim")</f>
        <v>0</v>
      </c>
      <c r="BI525" s="27" t="e">
        <f t="shared" si="202"/>
        <v>#DIV/0!</v>
      </c>
      <c r="BJ525" s="24">
        <f>SUMIFS('Faturamento SP3'!$H$2:$H$692,'Faturamento SP3'!$D$2:$D$692,'Infos Relatório'!$B$485,'Faturamento SP3'!$E$2:$E$692,'Infos Relatório'!$B525,'Faturamento SP3'!$Z$2:$Z$692,'Infos Relatório'!BE$1)</f>
        <v>0</v>
      </c>
      <c r="BK525" s="23">
        <f>COUNTIFS('Faturamento SP3'!$D$2:$D$692,'Infos Relatório'!$B$485,'Faturamento SP3'!$E$2:$E$692,'Infos Relatório'!$B525,'Faturamento SP3'!$Z$2:$Z$692,'Infos Relatório'!BK$1)</f>
        <v>0</v>
      </c>
      <c r="BL525" s="13">
        <f>SUMIFS('Faturamento SP3'!$G$2:$G$692,'Faturamento SP3'!$D$2:$D$692,'Infos Relatório'!$B$485,'Faturamento SP3'!$E$2:$E$692,'Infos Relatório'!$B525,'Faturamento SP3'!$Z$2:$Z$692,'Infos Relatório'!BK$1)</f>
        <v>0</v>
      </c>
      <c r="BM525" s="13">
        <f>SUMIFS('Faturamento SP3'!$J$2:$J$692,'Faturamento SP3'!$D$2:$D$692,'Infos Relatório'!$B$485,'Faturamento SP3'!$E$2:$E$692,'Infos Relatório'!$B525,'Faturamento SP3'!$Z$2:$Z$692,'Infos Relatório'!BK$1)</f>
        <v>0</v>
      </c>
      <c r="BN525" s="14">
        <f>SUMIFS('Faturamento SP3'!$O$2:$O$692,'Faturamento SP3'!$D$2:$D$692,'Infos Relatório'!$B$485,'Faturamento SP3'!$E$2:$E$692,'Infos Relatório'!$B525,'Faturamento SP3'!$Z$2:$Z$692,'Infos Relatório'!BK$1,'Faturamento SP3'!$T$2:$T$692,"Sim")+SUMIFS('Faturamento SP3'!$P$2:$P$692,'Faturamento SP3'!$D$2:$D$692,'Infos Relatório'!$B$485,'Faturamento SP3'!$E$2:$E$692,'Infos Relatório'!$B525,'Faturamento SP3'!$Z$2:$Z$692,'Infos Relatório'!BK$1,'Faturamento SP3'!$T$2:$T$692,"Sim")</f>
        <v>0</v>
      </c>
      <c r="BO525" s="27" t="e">
        <f t="shared" si="203"/>
        <v>#DIV/0!</v>
      </c>
      <c r="BP525" s="24">
        <f>SUMIFS('Faturamento SP3'!$H$2:$H$692,'Faturamento SP3'!$D$2:$D$692,'Infos Relatório'!$B$485,'Faturamento SP3'!$E$2:$E$692,'Infos Relatório'!$B525,'Faturamento SP3'!$Z$2:$Z$692,'Infos Relatório'!BK$1)</f>
        <v>0</v>
      </c>
      <c r="BQ525" s="23">
        <f>COUNTIFS('Faturamento SP3'!$D$2:$D$692,'Infos Relatório'!$B$485,'Faturamento SP3'!$E$2:$E$692,'Infos Relatório'!$B525,'Faturamento SP3'!$Z$2:$Z$692,'Infos Relatório'!BQ$1)</f>
        <v>0</v>
      </c>
      <c r="BR525" s="13">
        <f>SUMIFS('Faturamento SP3'!$G$2:$G$692,'Faturamento SP3'!$D$2:$D$692,'Infos Relatório'!$B$485,'Faturamento SP3'!$E$2:$E$692,'Infos Relatório'!$B525,'Faturamento SP3'!$Z$2:$Z$692,'Infos Relatório'!BQ$1)</f>
        <v>0</v>
      </c>
      <c r="BS525" s="13">
        <f>SUMIFS('Faturamento SP3'!$J$2:$J$692,'Faturamento SP3'!$D$2:$D$692,'Infos Relatório'!$B$485,'Faturamento SP3'!$E$2:$E$692,'Infos Relatório'!$B525,'Faturamento SP3'!$Z$2:$Z$692,'Infos Relatório'!BQ$1)</f>
        <v>0</v>
      </c>
      <c r="BT525" s="14">
        <f>SUMIFS('Faturamento SP3'!$O$2:$O$692,'Faturamento SP3'!$D$2:$D$692,'Infos Relatório'!$B$485,'Faturamento SP3'!$E$2:$E$692,'Infos Relatório'!$B525,'Faturamento SP3'!$Z$2:$Z$692,'Infos Relatório'!BQ$1,'Faturamento SP3'!$T$2:$T$692,"Sim")+SUMIFS('Faturamento SP3'!$P$2:$P$692,'Faturamento SP3'!$D$2:$D$692,'Infos Relatório'!$B$485,'Faturamento SP3'!$E$2:$E$692,'Infos Relatório'!$B525,'Faturamento SP3'!$Z$2:$Z$692,'Infos Relatório'!BQ$1,'Faturamento SP3'!$T$2:$T$692,"Sim")</f>
        <v>0</v>
      </c>
      <c r="BU525" s="27" t="e">
        <f t="shared" si="204"/>
        <v>#DIV/0!</v>
      </c>
      <c r="BV525" s="24">
        <f>SUMIFS('Faturamento SP3'!$H$2:$H$692,'Faturamento SP3'!$D$2:$D$692,'Infos Relatório'!$B$485,'Faturamento SP3'!$E$2:$E$692,'Infos Relatório'!$B525,'Faturamento SP3'!$Z$2:$Z$692,'Infos Relatório'!BQ$1)</f>
        <v>0</v>
      </c>
    </row>
    <row r="526" spans="2:74">
      <c r="B526" s="17" t="s">
        <v>47</v>
      </c>
      <c r="C526" s="23">
        <f>COUNTIFS('Faturamento SP3'!$D$2:$D$692,'Infos Relatório'!$B$485,'Faturamento SP3'!$E$2:$E$692,'Infos Relatório'!$B526,'Faturamento SP3'!$Z$2:$Z$692,'Infos Relatório'!C$1)</f>
        <v>0</v>
      </c>
      <c r="D526" s="13">
        <f>SUMIFS('Faturamento SP3'!$G$2:$G$692,'Faturamento SP3'!$D$2:$D$692,'Infos Relatório'!$B$485,'Faturamento SP3'!$E$2:$E$692,'Infos Relatório'!$B526,'Faturamento SP3'!$Z$2:$Z$692,'Infos Relatório'!C$1)</f>
        <v>0</v>
      </c>
      <c r="E526" s="13">
        <f>SUMIFS('Faturamento SP3'!$J$2:$J$692,'Faturamento SP3'!$D$2:$D$692,'Infos Relatório'!$B$485,'Faturamento SP3'!$E$2:$E$692,'Infos Relatório'!$B526,'Faturamento SP3'!$Z$2:$Z$692,'Infos Relatório'!C$1)</f>
        <v>0</v>
      </c>
      <c r="F526" s="14">
        <f>SUMIFS('Faturamento SP3'!$O$2:$O$692,'Faturamento SP3'!$D$2:$D$692,'Infos Relatório'!$B$485,'Faturamento SP3'!$E$2:$E$692,'Infos Relatório'!$B526,'Faturamento SP3'!$Z$2:$Z$692,'Infos Relatório'!C$1,'Faturamento SP3'!$T$2:$T$692,"Sim")+SUMIFS('Faturamento SP3'!$P$2:$P$692,'Faturamento SP3'!$D$2:$D$692,'Infos Relatório'!$B$485,'Faturamento SP3'!$E$2:$E$692,'Infos Relatório'!$B526,'Faturamento SP3'!$Z$2:$Z$692,'Infos Relatório'!C$1,'Faturamento SP3'!$T$2:$T$692,"Sim")</f>
        <v>0</v>
      </c>
      <c r="G526" s="27" t="e">
        <f t="shared" si="193"/>
        <v>#DIV/0!</v>
      </c>
      <c r="H526" s="24">
        <f>SUMIFS('Faturamento SP3'!$H$2:$H$692,'Faturamento SP3'!$D$2:$D$692,'Infos Relatório'!$B$485,'Faturamento SP3'!$E$2:$E$692,'Infos Relatório'!$B526,'Faturamento SP3'!$Z$2:$Z$692,'Infos Relatório'!C$1)</f>
        <v>0</v>
      </c>
      <c r="I526" s="23">
        <f>COUNTIFS('Faturamento SP3'!$D$2:$D$692,'Infos Relatório'!$B$485,'Faturamento SP3'!$E$2:$E$692,'Infos Relatório'!$B526,'Faturamento SP3'!$Z$2:$Z$692,'Infos Relatório'!I$1)</f>
        <v>0</v>
      </c>
      <c r="J526" s="13">
        <f>SUMIFS('Faturamento SP3'!$G$2:$G$692,'Faturamento SP3'!$D$2:$D$692,'Infos Relatório'!$B$485,'Faturamento SP3'!$E$2:$E$692,'Infos Relatório'!$B526,'Faturamento SP3'!$Z$2:$Z$692,'Infos Relatório'!I$1)</f>
        <v>0</v>
      </c>
      <c r="K526" s="13">
        <f>SUMIFS('Faturamento SP3'!$J$2:$J$692,'Faturamento SP3'!$D$2:$D$692,'Infos Relatório'!$B$485,'Faturamento SP3'!$E$2:$E$692,'Infos Relatório'!$B526,'Faturamento SP3'!$Z$2:$Z$692,'Infos Relatório'!I$1)</f>
        <v>0</v>
      </c>
      <c r="L526" s="14">
        <f>SUMIFS('Faturamento SP3'!$O$2:$O$692,'Faturamento SP3'!$D$2:$D$692,'Infos Relatório'!$B$485,'Faturamento SP3'!$E$2:$E$692,'Infos Relatório'!$B526,'Faturamento SP3'!$Z$2:$Z$692,'Infos Relatório'!I$1,'Faturamento SP3'!$T$2:$T$692,"Sim")+SUMIFS('Faturamento SP3'!$P$2:$P$692,'Faturamento SP3'!$D$2:$D$692,'Infos Relatório'!$B$485,'Faturamento SP3'!$E$2:$E$692,'Infos Relatório'!$B526,'Faturamento SP3'!$Z$2:$Z$692,'Infos Relatório'!I$1,'Faturamento SP3'!$T$2:$T$692,"Sim")</f>
        <v>0</v>
      </c>
      <c r="M526" s="27" t="e">
        <f t="shared" si="194"/>
        <v>#DIV/0!</v>
      </c>
      <c r="N526" s="24">
        <f>SUMIFS('Faturamento SP3'!$H$2:$H$692,'Faturamento SP3'!$D$2:$D$692,'Infos Relatório'!$B$485,'Faturamento SP3'!$E$2:$E$692,'Infos Relatório'!$B526,'Faturamento SP3'!$Z$2:$Z$692,'Infos Relatório'!I$1)</f>
        <v>0</v>
      </c>
      <c r="O526" s="23">
        <f>COUNTIFS('Faturamento SP3'!$D$2:$D$692,'Infos Relatório'!$B$485,'Faturamento SP3'!$E$2:$E$692,'Infos Relatório'!$B526,'Faturamento SP3'!$Z$2:$Z$692,'Infos Relatório'!O$1)</f>
        <v>0</v>
      </c>
      <c r="P526" s="13">
        <f>SUMIFS('Faturamento SP3'!$G$2:$G$692,'Faturamento SP3'!$D$2:$D$692,'Infos Relatório'!$B$485,'Faturamento SP3'!$E$2:$E$692,'Infos Relatório'!$B526,'Faturamento SP3'!$Z$2:$Z$692,'Infos Relatório'!O$1)</f>
        <v>0</v>
      </c>
      <c r="Q526" s="13">
        <f>SUMIFS('Faturamento SP3'!$J$2:$J$692,'Faturamento SP3'!$D$2:$D$692,'Infos Relatório'!$B$485,'Faturamento SP3'!$E$2:$E$692,'Infos Relatório'!$B526,'Faturamento SP3'!$Z$2:$Z$692,'Infos Relatório'!O$1)</f>
        <v>0</v>
      </c>
      <c r="R526" s="14">
        <f>SUMIFS('Faturamento SP3'!$O$2:$O$692,'Faturamento SP3'!$D$2:$D$692,'Infos Relatório'!$B$485,'Faturamento SP3'!$E$2:$E$692,'Infos Relatório'!$B526,'Faturamento SP3'!$Z$2:$Z$692,'Infos Relatório'!O$1,'Faturamento SP3'!$T$2:$T$692,"Sim")+SUMIFS('Faturamento SP3'!$P$2:$P$692,'Faturamento SP3'!$D$2:$D$692,'Infos Relatório'!$B$485,'Faturamento SP3'!$E$2:$E$692,'Infos Relatório'!$B526,'Faturamento SP3'!$Z$2:$Z$692,'Infos Relatório'!O$1,'Faturamento SP3'!$T$2:$T$692,"Sim")</f>
        <v>0</v>
      </c>
      <c r="S526" s="27" t="e">
        <f t="shared" si="195"/>
        <v>#DIV/0!</v>
      </c>
      <c r="T526" s="24">
        <f>SUMIFS('Faturamento SP3'!$H$2:$H$692,'Faturamento SP3'!$D$2:$D$692,'Infos Relatório'!$B$485,'Faturamento SP3'!$E$2:$E$692,'Infos Relatório'!$B526,'Faturamento SP3'!$Z$2:$Z$692,'Infos Relatório'!O$1)</f>
        <v>0</v>
      </c>
      <c r="U526" s="23">
        <f>COUNTIFS('Faturamento SP3'!$D$2:$D$692,'Infos Relatório'!$B$485,'Faturamento SP3'!$E$2:$E$692,'Infos Relatório'!$B526,'Faturamento SP3'!$Z$2:$Z$692,'Infos Relatório'!U$1)</f>
        <v>0</v>
      </c>
      <c r="V526" s="13">
        <f>SUMIFS('Faturamento SP3'!$G$2:$G$692,'Faturamento SP3'!$D$2:$D$692,'Infos Relatório'!$B$485,'Faturamento SP3'!$E$2:$E$692,'Infos Relatório'!$B526,'Faturamento SP3'!$Z$2:$Z$692,'Infos Relatório'!U$1)</f>
        <v>0</v>
      </c>
      <c r="W526" s="13">
        <f>SUMIFS('Faturamento SP3'!$J$2:$J$692,'Faturamento SP3'!$D$2:$D$692,'Infos Relatório'!$B$485,'Faturamento SP3'!$E$2:$E$692,'Infos Relatório'!$B526,'Faturamento SP3'!$Z$2:$Z$692,'Infos Relatório'!U$1)</f>
        <v>0</v>
      </c>
      <c r="X526" s="14">
        <f>SUMIFS('Faturamento SP3'!$O$2:$O$692,'Faturamento SP3'!$D$2:$D$692,'Infos Relatório'!$B$485,'Faturamento SP3'!$E$2:$E$692,'Infos Relatório'!$B526,'Faturamento SP3'!$Z$2:$Z$692,'Infos Relatório'!U$1,'Faturamento SP3'!$T$2:$T$692,"Sim")+SUMIFS('Faturamento SP3'!$P$2:$P$692,'Faturamento SP3'!$D$2:$D$692,'Infos Relatório'!$B$485,'Faturamento SP3'!$E$2:$E$692,'Infos Relatório'!$B526,'Faturamento SP3'!$Z$2:$Z$692,'Infos Relatório'!U$1,'Faturamento SP3'!$T$2:$T$692,"Sim")</f>
        <v>0</v>
      </c>
      <c r="Y526" s="27" t="e">
        <f t="shared" si="196"/>
        <v>#DIV/0!</v>
      </c>
      <c r="Z526" s="24">
        <f>SUMIFS('Faturamento SP3'!$H$2:$H$692,'Faturamento SP3'!$D$2:$D$692,'Infos Relatório'!$B$485,'Faturamento SP3'!$E$2:$E$692,'Infos Relatório'!$B526,'Faturamento SP3'!$Z$2:$Z$692,'Infos Relatório'!U$1)</f>
        <v>0</v>
      </c>
      <c r="AA526" s="23">
        <f>COUNTIFS('Faturamento SP3'!$D$2:$D$692,'Infos Relatório'!$B$485,'Faturamento SP3'!$E$2:$E$692,'Infos Relatório'!$B526,'Faturamento SP3'!$Z$2:$Z$692,'Infos Relatório'!AA$1)</f>
        <v>0</v>
      </c>
      <c r="AB526" s="13">
        <f>SUMIFS('Faturamento SP3'!$G$2:$G$692,'Faturamento SP3'!$D$2:$D$692,'Infos Relatório'!$B$485,'Faturamento SP3'!$E$2:$E$692,'Infos Relatório'!$B526,'Faturamento SP3'!$Z$2:$Z$692,'Infos Relatório'!AA$1)</f>
        <v>0</v>
      </c>
      <c r="AC526" s="13">
        <f>SUMIFS('Faturamento SP3'!$J$2:$J$692,'Faturamento SP3'!$D$2:$D$692,'Infos Relatório'!$B$485,'Faturamento SP3'!$E$2:$E$692,'Infos Relatório'!$B526,'Faturamento SP3'!$Z$2:$Z$692,'Infos Relatório'!AA$1)</f>
        <v>0</v>
      </c>
      <c r="AD526" s="14">
        <f>SUMIFS('Faturamento SP3'!$O$2:$O$692,'Faturamento SP3'!$D$2:$D$692,'Infos Relatório'!$B$485,'Faturamento SP3'!$E$2:$E$692,'Infos Relatório'!$B526,'Faturamento SP3'!$Z$2:$Z$692,'Infos Relatório'!AA$1,'Faturamento SP3'!$T$2:$T$692,"Sim")+SUMIFS('Faturamento SP3'!$P$2:$P$692,'Faturamento SP3'!$D$2:$D$692,'Infos Relatório'!$B$485,'Faturamento SP3'!$E$2:$E$692,'Infos Relatório'!$B526,'Faturamento SP3'!$Z$2:$Z$692,'Infos Relatório'!AA$1,'Faturamento SP3'!$T$2:$T$692,"Sim")</f>
        <v>0</v>
      </c>
      <c r="AE526" s="27" t="e">
        <f t="shared" si="197"/>
        <v>#DIV/0!</v>
      </c>
      <c r="AF526" s="24">
        <f>SUMIFS('Faturamento SP3'!$H$2:$H$692,'Faturamento SP3'!$D$2:$D$692,'Infos Relatório'!$B$485,'Faturamento SP3'!$E$2:$E$692,'Infos Relatório'!$B526,'Faturamento SP3'!$Z$2:$Z$692,'Infos Relatório'!AA$1)</f>
        <v>0</v>
      </c>
      <c r="AG526" s="23">
        <f>COUNTIFS('Faturamento SP3'!$D$2:$D$692,'Infos Relatório'!$B$485,'Faturamento SP3'!$E$2:$E$692,'Infos Relatório'!$B526,'Faturamento SP3'!$Z$2:$Z$692,'Infos Relatório'!AG$1)</f>
        <v>0</v>
      </c>
      <c r="AH526" s="13">
        <f>SUMIFS('Faturamento SP3'!$G$2:$G$692,'Faturamento SP3'!$D$2:$D$692,'Infos Relatório'!$B$485,'Faturamento SP3'!$E$2:$E$692,'Infos Relatório'!$B526,'Faturamento SP3'!$Z$2:$Z$692,'Infos Relatório'!AG$1)</f>
        <v>0</v>
      </c>
      <c r="AI526" s="13">
        <f>SUMIFS('Faturamento SP3'!$J$2:$J$692,'Faturamento SP3'!$D$2:$D$692,'Infos Relatório'!$B$485,'Faturamento SP3'!$E$2:$E$692,'Infos Relatório'!$B526,'Faturamento SP3'!$Z$2:$Z$692,'Infos Relatório'!AG$1)</f>
        <v>0</v>
      </c>
      <c r="AJ526" s="14">
        <f>SUMIFS('Faturamento SP3'!$O$2:$O$692,'Faturamento SP3'!$D$2:$D$692,'Infos Relatório'!$B$485,'Faturamento SP3'!$E$2:$E$692,'Infos Relatório'!$B526,'Faturamento SP3'!$Z$2:$Z$692,'Infos Relatório'!AG$1,'Faturamento SP3'!$T$2:$T$692,"Sim")+SUMIFS('Faturamento SP3'!$P$2:$P$692,'Faturamento SP3'!$D$2:$D$692,'Infos Relatório'!$B$485,'Faturamento SP3'!$E$2:$E$692,'Infos Relatório'!$B526,'Faturamento SP3'!$Z$2:$Z$692,'Infos Relatório'!AG$1,'Faturamento SP3'!$T$2:$T$692,"Sim")</f>
        <v>0</v>
      </c>
      <c r="AK526" s="27" t="e">
        <f t="shared" si="198"/>
        <v>#DIV/0!</v>
      </c>
      <c r="AL526" s="24">
        <f>SUMIFS('Faturamento SP3'!$H$2:$H$692,'Faturamento SP3'!$D$2:$D$692,'Infos Relatório'!$B$485,'Faturamento SP3'!$E$2:$E$692,'Infos Relatório'!$B526,'Faturamento SP3'!$Z$2:$Z$692,'Infos Relatório'!AG$1)</f>
        <v>0</v>
      </c>
      <c r="AM526" s="23">
        <f>COUNTIFS('Faturamento SP3'!$D$2:$D$692,'Infos Relatório'!$B$485,'Faturamento SP3'!$E$2:$E$692,'Infos Relatório'!$B526,'Faturamento SP3'!$Z$2:$Z$692,'Infos Relatório'!AM$1)</f>
        <v>0</v>
      </c>
      <c r="AN526" s="13">
        <f>SUMIFS('Faturamento SP3'!$G$2:$G$692,'Faturamento SP3'!$D$2:$D$692,'Infos Relatório'!$B$485,'Faturamento SP3'!$E$2:$E$692,'Infos Relatório'!$B526,'Faturamento SP3'!$Z$2:$Z$692,'Infos Relatório'!AM$1)</f>
        <v>0</v>
      </c>
      <c r="AO526" s="13">
        <f>SUMIFS('Faturamento SP3'!$J$2:$J$692,'Faturamento SP3'!$D$2:$D$692,'Infos Relatório'!$B$485,'Faturamento SP3'!$E$2:$E$692,'Infos Relatório'!$B526,'Faturamento SP3'!$Z$2:$Z$692,'Infos Relatório'!AM$1)</f>
        <v>0</v>
      </c>
      <c r="AP526" s="14">
        <f>SUMIFS('Faturamento SP3'!$O$2:$O$692,'Faturamento SP3'!$D$2:$D$692,'Infos Relatório'!$B$485,'Faturamento SP3'!$E$2:$E$692,'Infos Relatório'!$B526,'Faturamento SP3'!$Z$2:$Z$692,'Infos Relatório'!AM$1,'Faturamento SP3'!$T$2:$T$692,"Sim")+SUMIFS('Faturamento SP3'!$P$2:$P$692,'Faturamento SP3'!$D$2:$D$692,'Infos Relatório'!$B$485,'Faturamento SP3'!$E$2:$E$692,'Infos Relatório'!$B526,'Faturamento SP3'!$Z$2:$Z$692,'Infos Relatório'!AM$1,'Faturamento SP3'!$T$2:$T$692,"Sim")</f>
        <v>0</v>
      </c>
      <c r="AQ526" s="27" t="e">
        <f t="shared" si="199"/>
        <v>#DIV/0!</v>
      </c>
      <c r="AR526" s="24">
        <f>SUMIFS('Faturamento SP3'!$H$2:$H$692,'Faturamento SP3'!$D$2:$D$692,'Infos Relatório'!$B$485,'Faturamento SP3'!$E$2:$E$692,'Infos Relatório'!$B526,'Faturamento SP3'!$Z$2:$Z$692,'Infos Relatório'!AM$1)</f>
        <v>0</v>
      </c>
      <c r="AS526" s="23">
        <f>COUNTIFS('Faturamento SP3'!$D$2:$D$692,'Infos Relatório'!$B$485,'Faturamento SP3'!$E$2:$E$692,'Infos Relatório'!$B526,'Faturamento SP3'!$Z$2:$Z$692,'Infos Relatório'!AS$1)</f>
        <v>0</v>
      </c>
      <c r="AT526" s="13">
        <f>SUMIFS('Faturamento SP3'!$G$2:$G$692,'Faturamento SP3'!$D$2:$D$692,'Infos Relatório'!$B$485,'Faturamento SP3'!$E$2:$E$692,'Infos Relatório'!$B526,'Faturamento SP3'!$Z$2:$Z$692,'Infos Relatório'!AS$1)</f>
        <v>0</v>
      </c>
      <c r="AU526" s="13">
        <f>SUMIFS('Faturamento SP3'!$J$2:$J$692,'Faturamento SP3'!$D$2:$D$692,'Infos Relatório'!$B$485,'Faturamento SP3'!$E$2:$E$692,'Infos Relatório'!$B526,'Faturamento SP3'!$Z$2:$Z$692,'Infos Relatório'!AS$1)</f>
        <v>0</v>
      </c>
      <c r="AV526" s="14">
        <f>SUMIFS('Faturamento SP3'!$O$2:$O$692,'Faturamento SP3'!$D$2:$D$692,'Infos Relatório'!$B$485,'Faturamento SP3'!$E$2:$E$692,'Infos Relatório'!$B526,'Faturamento SP3'!$Z$2:$Z$692,'Infos Relatório'!AS$1,'Faturamento SP3'!$T$2:$T$692,"Sim")+SUMIFS('Faturamento SP3'!$P$2:$P$692,'Faturamento SP3'!$D$2:$D$692,'Infos Relatório'!$B$485,'Faturamento SP3'!$E$2:$E$692,'Infos Relatório'!$B526,'Faturamento SP3'!$Z$2:$Z$692,'Infos Relatório'!AS$1,'Faturamento SP3'!$T$2:$T$692,"Sim")</f>
        <v>0</v>
      </c>
      <c r="AW526" s="27" t="e">
        <f t="shared" si="200"/>
        <v>#DIV/0!</v>
      </c>
      <c r="AX526" s="24">
        <f>SUMIFS('Faturamento SP3'!$H$2:$H$692,'Faturamento SP3'!$D$2:$D$692,'Infos Relatório'!$B$485,'Faturamento SP3'!$E$2:$E$692,'Infos Relatório'!$B526,'Faturamento SP3'!$Z$2:$Z$692,'Infos Relatório'!AS$1)</f>
        <v>0</v>
      </c>
      <c r="AY526" s="23">
        <f>COUNTIFS('Faturamento SP3'!$D$2:$D$692,'Infos Relatório'!$B$485,'Faturamento SP3'!$E$2:$E$692,'Infos Relatório'!$B526,'Faturamento SP3'!$Z$2:$Z$692,'Infos Relatório'!AY$1)</f>
        <v>0</v>
      </c>
      <c r="AZ526" s="13">
        <f>SUMIFS('Faturamento SP3'!$G$2:$G$692,'Faturamento SP3'!$D$2:$D$692,'Infos Relatório'!$B$485,'Faturamento SP3'!$E$2:$E$692,'Infos Relatório'!$B526,'Faturamento SP3'!$Z$2:$Z$692,'Infos Relatório'!AY$1)</f>
        <v>0</v>
      </c>
      <c r="BA526" s="13">
        <f>SUMIFS('Faturamento SP3'!$J$2:$J$692,'Faturamento SP3'!$D$2:$D$692,'Infos Relatório'!$B$485,'Faturamento SP3'!$E$2:$E$692,'Infos Relatório'!$B526,'Faturamento SP3'!$Z$2:$Z$692,'Infos Relatório'!AY$1)</f>
        <v>0</v>
      </c>
      <c r="BB526" s="14">
        <f>SUMIFS('Faturamento SP3'!$O$2:$O$692,'Faturamento SP3'!$D$2:$D$692,'Infos Relatório'!$B$485,'Faturamento SP3'!$E$2:$E$692,'Infos Relatório'!$B526,'Faturamento SP3'!$Z$2:$Z$692,'Infos Relatório'!AY$1,'Faturamento SP3'!$T$2:$T$692,"Sim")+SUMIFS('Faturamento SP3'!$P$2:$P$692,'Faturamento SP3'!$D$2:$D$692,'Infos Relatório'!$B$485,'Faturamento SP3'!$E$2:$E$692,'Infos Relatório'!$B526,'Faturamento SP3'!$Z$2:$Z$692,'Infos Relatório'!AY$1,'Faturamento SP3'!$T$2:$T$692,"Sim")</f>
        <v>0</v>
      </c>
      <c r="BC526" s="27" t="e">
        <f t="shared" si="201"/>
        <v>#DIV/0!</v>
      </c>
      <c r="BD526" s="24">
        <f>SUMIFS('Faturamento SP3'!$H$2:$H$692,'Faturamento SP3'!$D$2:$D$692,'Infos Relatório'!$B$485,'Faturamento SP3'!$E$2:$E$692,'Infos Relatório'!$B526,'Faturamento SP3'!$Z$2:$Z$692,'Infos Relatório'!AY$1)</f>
        <v>0</v>
      </c>
      <c r="BE526" s="23">
        <f>COUNTIFS('Faturamento SP3'!$D$2:$D$692,'Infos Relatório'!$B$485,'Faturamento SP3'!$E$2:$E$692,'Infos Relatório'!$B526,'Faturamento SP3'!$Z$2:$Z$692,'Infos Relatório'!BE$1)</f>
        <v>0</v>
      </c>
      <c r="BF526" s="13">
        <f>SUMIFS('Faturamento SP3'!$G$2:$G$692,'Faturamento SP3'!$D$2:$D$692,'Infos Relatório'!$B$485,'Faturamento SP3'!$E$2:$E$692,'Infos Relatório'!$B526,'Faturamento SP3'!$Z$2:$Z$692,'Infos Relatório'!BE$1)</f>
        <v>0</v>
      </c>
      <c r="BG526" s="13">
        <f>SUMIFS('Faturamento SP3'!$J$2:$J$692,'Faturamento SP3'!$D$2:$D$692,'Infos Relatório'!$B$485,'Faturamento SP3'!$E$2:$E$692,'Infos Relatório'!$B526,'Faturamento SP3'!$Z$2:$Z$692,'Infos Relatório'!BE$1)</f>
        <v>0</v>
      </c>
      <c r="BH526" s="14">
        <f>SUMIFS('Faturamento SP3'!$O$2:$O$692,'Faturamento SP3'!$D$2:$D$692,'Infos Relatório'!$B$485,'Faturamento SP3'!$E$2:$E$692,'Infos Relatório'!$B526,'Faturamento SP3'!$Z$2:$Z$692,'Infos Relatório'!BE$1,'Faturamento SP3'!$T$2:$T$692,"Sim")+SUMIFS('Faturamento SP3'!$P$2:$P$692,'Faturamento SP3'!$D$2:$D$692,'Infos Relatório'!$B$485,'Faturamento SP3'!$E$2:$E$692,'Infos Relatório'!$B526,'Faturamento SP3'!$Z$2:$Z$692,'Infos Relatório'!BE$1,'Faturamento SP3'!$T$2:$T$692,"Sim")</f>
        <v>0</v>
      </c>
      <c r="BI526" s="27" t="e">
        <f t="shared" si="202"/>
        <v>#DIV/0!</v>
      </c>
      <c r="BJ526" s="24">
        <f>SUMIFS('Faturamento SP3'!$H$2:$H$692,'Faturamento SP3'!$D$2:$D$692,'Infos Relatório'!$B$485,'Faturamento SP3'!$E$2:$E$692,'Infos Relatório'!$B526,'Faturamento SP3'!$Z$2:$Z$692,'Infos Relatório'!BE$1)</f>
        <v>0</v>
      </c>
      <c r="BK526" s="23">
        <f>COUNTIFS('Faturamento SP3'!$D$2:$D$692,'Infos Relatório'!$B$485,'Faturamento SP3'!$E$2:$E$692,'Infos Relatório'!$B526,'Faturamento SP3'!$Z$2:$Z$692,'Infos Relatório'!BK$1)</f>
        <v>0</v>
      </c>
      <c r="BL526" s="13">
        <f>SUMIFS('Faturamento SP3'!$G$2:$G$692,'Faturamento SP3'!$D$2:$D$692,'Infos Relatório'!$B$485,'Faturamento SP3'!$E$2:$E$692,'Infos Relatório'!$B526,'Faturamento SP3'!$Z$2:$Z$692,'Infos Relatório'!BK$1)</f>
        <v>0</v>
      </c>
      <c r="BM526" s="13">
        <f>SUMIFS('Faturamento SP3'!$J$2:$J$692,'Faturamento SP3'!$D$2:$D$692,'Infos Relatório'!$B$485,'Faturamento SP3'!$E$2:$E$692,'Infos Relatório'!$B526,'Faturamento SP3'!$Z$2:$Z$692,'Infos Relatório'!BK$1)</f>
        <v>0</v>
      </c>
      <c r="BN526" s="14">
        <f>SUMIFS('Faturamento SP3'!$O$2:$O$692,'Faturamento SP3'!$D$2:$D$692,'Infos Relatório'!$B$485,'Faturamento SP3'!$E$2:$E$692,'Infos Relatório'!$B526,'Faturamento SP3'!$Z$2:$Z$692,'Infos Relatório'!BK$1,'Faturamento SP3'!$T$2:$T$692,"Sim")+SUMIFS('Faturamento SP3'!$P$2:$P$692,'Faturamento SP3'!$D$2:$D$692,'Infos Relatório'!$B$485,'Faturamento SP3'!$E$2:$E$692,'Infos Relatório'!$B526,'Faturamento SP3'!$Z$2:$Z$692,'Infos Relatório'!BK$1,'Faturamento SP3'!$T$2:$T$692,"Sim")</f>
        <v>0</v>
      </c>
      <c r="BO526" s="27" t="e">
        <f t="shared" si="203"/>
        <v>#DIV/0!</v>
      </c>
      <c r="BP526" s="24">
        <f>SUMIFS('Faturamento SP3'!$H$2:$H$692,'Faturamento SP3'!$D$2:$D$692,'Infos Relatório'!$B$485,'Faturamento SP3'!$E$2:$E$692,'Infos Relatório'!$B526,'Faturamento SP3'!$Z$2:$Z$692,'Infos Relatório'!BK$1)</f>
        <v>0</v>
      </c>
      <c r="BQ526" s="23">
        <f>COUNTIFS('Faturamento SP3'!$D$2:$D$692,'Infos Relatório'!$B$485,'Faturamento SP3'!$E$2:$E$692,'Infos Relatório'!$B526,'Faturamento SP3'!$Z$2:$Z$692,'Infos Relatório'!BQ$1)</f>
        <v>0</v>
      </c>
      <c r="BR526" s="13">
        <f>SUMIFS('Faturamento SP3'!$G$2:$G$692,'Faturamento SP3'!$D$2:$D$692,'Infos Relatório'!$B$485,'Faturamento SP3'!$E$2:$E$692,'Infos Relatório'!$B526,'Faturamento SP3'!$Z$2:$Z$692,'Infos Relatório'!BQ$1)</f>
        <v>0</v>
      </c>
      <c r="BS526" s="13">
        <f>SUMIFS('Faturamento SP3'!$J$2:$J$692,'Faturamento SP3'!$D$2:$D$692,'Infos Relatório'!$B$485,'Faturamento SP3'!$E$2:$E$692,'Infos Relatório'!$B526,'Faturamento SP3'!$Z$2:$Z$692,'Infos Relatório'!BQ$1)</f>
        <v>0</v>
      </c>
      <c r="BT526" s="14">
        <f>SUMIFS('Faturamento SP3'!$O$2:$O$692,'Faturamento SP3'!$D$2:$D$692,'Infos Relatório'!$B$485,'Faturamento SP3'!$E$2:$E$692,'Infos Relatório'!$B526,'Faturamento SP3'!$Z$2:$Z$692,'Infos Relatório'!BQ$1,'Faturamento SP3'!$T$2:$T$692,"Sim")+SUMIFS('Faturamento SP3'!$P$2:$P$692,'Faturamento SP3'!$D$2:$D$692,'Infos Relatório'!$B$485,'Faturamento SP3'!$E$2:$E$692,'Infos Relatório'!$B526,'Faturamento SP3'!$Z$2:$Z$692,'Infos Relatório'!BQ$1,'Faturamento SP3'!$T$2:$T$692,"Sim")</f>
        <v>0</v>
      </c>
      <c r="BU526" s="27" t="e">
        <f t="shared" si="204"/>
        <v>#DIV/0!</v>
      </c>
      <c r="BV526" s="24">
        <f>SUMIFS('Faturamento SP3'!$H$2:$H$692,'Faturamento SP3'!$D$2:$D$692,'Infos Relatório'!$B$485,'Faturamento SP3'!$E$2:$E$692,'Infos Relatório'!$B526,'Faturamento SP3'!$Z$2:$Z$692,'Infos Relatório'!BQ$1)</f>
        <v>0</v>
      </c>
    </row>
    <row r="527" spans="2:74">
      <c r="B527" s="17" t="s">
        <v>48</v>
      </c>
      <c r="C527" s="23">
        <f>COUNTIFS('Faturamento SP3'!$D$2:$D$692,'Infos Relatório'!$B$485,'Faturamento SP3'!$E$2:$E$692,'Infos Relatório'!$B527,'Faturamento SP3'!$Z$2:$Z$692,'Infos Relatório'!C$1)</f>
        <v>0</v>
      </c>
      <c r="D527" s="13">
        <f>SUMIFS('Faturamento SP3'!$G$2:$G$692,'Faturamento SP3'!$D$2:$D$692,'Infos Relatório'!$B$485,'Faturamento SP3'!$E$2:$E$692,'Infos Relatório'!$B527,'Faturamento SP3'!$Z$2:$Z$692,'Infos Relatório'!C$1)</f>
        <v>0</v>
      </c>
      <c r="E527" s="13">
        <f>SUMIFS('Faturamento SP3'!$J$2:$J$692,'Faturamento SP3'!$D$2:$D$692,'Infos Relatório'!$B$485,'Faturamento SP3'!$E$2:$E$692,'Infos Relatório'!$B527,'Faturamento SP3'!$Z$2:$Z$692,'Infos Relatório'!C$1)</f>
        <v>0</v>
      </c>
      <c r="F527" s="14">
        <f>SUMIFS('Faturamento SP3'!$O$2:$O$692,'Faturamento SP3'!$D$2:$D$692,'Infos Relatório'!$B$485,'Faturamento SP3'!$E$2:$E$692,'Infos Relatório'!$B527,'Faturamento SP3'!$Z$2:$Z$692,'Infos Relatório'!C$1,'Faturamento SP3'!$T$2:$T$692,"Sim")+SUMIFS('Faturamento SP3'!$P$2:$P$692,'Faturamento SP3'!$D$2:$D$692,'Infos Relatório'!$B$485,'Faturamento SP3'!$E$2:$E$692,'Infos Relatório'!$B527,'Faturamento SP3'!$Z$2:$Z$692,'Infos Relatório'!C$1,'Faturamento SP3'!$T$2:$T$692,"Sim")</f>
        <v>0</v>
      </c>
      <c r="G527" s="27" t="e">
        <f t="shared" si="193"/>
        <v>#DIV/0!</v>
      </c>
      <c r="H527" s="24">
        <f>SUMIFS('Faturamento SP3'!$H$2:$H$692,'Faturamento SP3'!$D$2:$D$692,'Infos Relatório'!$B$485,'Faturamento SP3'!$E$2:$E$692,'Infos Relatório'!$B527,'Faturamento SP3'!$Z$2:$Z$692,'Infos Relatório'!C$1)</f>
        <v>0</v>
      </c>
      <c r="I527" s="23">
        <f>COUNTIFS('Faturamento SP3'!$D$2:$D$692,'Infos Relatório'!$B$485,'Faturamento SP3'!$E$2:$E$692,'Infos Relatório'!$B527,'Faturamento SP3'!$Z$2:$Z$692,'Infos Relatório'!I$1)</f>
        <v>0</v>
      </c>
      <c r="J527" s="13">
        <f>SUMIFS('Faturamento SP3'!$G$2:$G$692,'Faturamento SP3'!$D$2:$D$692,'Infos Relatório'!$B$485,'Faturamento SP3'!$E$2:$E$692,'Infos Relatório'!$B527,'Faturamento SP3'!$Z$2:$Z$692,'Infos Relatório'!I$1)</f>
        <v>0</v>
      </c>
      <c r="K527" s="13">
        <f>SUMIFS('Faturamento SP3'!$J$2:$J$692,'Faturamento SP3'!$D$2:$D$692,'Infos Relatório'!$B$485,'Faturamento SP3'!$E$2:$E$692,'Infos Relatório'!$B527,'Faturamento SP3'!$Z$2:$Z$692,'Infos Relatório'!I$1)</f>
        <v>0</v>
      </c>
      <c r="L527" s="14">
        <f>SUMIFS('Faturamento SP3'!$O$2:$O$692,'Faturamento SP3'!$D$2:$D$692,'Infos Relatório'!$B$485,'Faturamento SP3'!$E$2:$E$692,'Infos Relatório'!$B527,'Faturamento SP3'!$Z$2:$Z$692,'Infos Relatório'!I$1,'Faturamento SP3'!$T$2:$T$692,"Sim")+SUMIFS('Faturamento SP3'!$P$2:$P$692,'Faturamento SP3'!$D$2:$D$692,'Infos Relatório'!$B$485,'Faturamento SP3'!$E$2:$E$692,'Infos Relatório'!$B527,'Faturamento SP3'!$Z$2:$Z$692,'Infos Relatório'!I$1,'Faturamento SP3'!$T$2:$T$692,"Sim")</f>
        <v>0</v>
      </c>
      <c r="M527" s="27" t="e">
        <f t="shared" si="194"/>
        <v>#DIV/0!</v>
      </c>
      <c r="N527" s="24">
        <f>SUMIFS('Faturamento SP3'!$H$2:$H$692,'Faturamento SP3'!$D$2:$D$692,'Infos Relatório'!$B$485,'Faturamento SP3'!$E$2:$E$692,'Infos Relatório'!$B527,'Faturamento SP3'!$Z$2:$Z$692,'Infos Relatório'!I$1)</f>
        <v>0</v>
      </c>
      <c r="O527" s="23">
        <f>COUNTIFS('Faturamento SP3'!$D$2:$D$692,'Infos Relatório'!$B$485,'Faturamento SP3'!$E$2:$E$692,'Infos Relatório'!$B527,'Faturamento SP3'!$Z$2:$Z$692,'Infos Relatório'!O$1)</f>
        <v>0</v>
      </c>
      <c r="P527" s="13">
        <f>SUMIFS('Faturamento SP3'!$G$2:$G$692,'Faturamento SP3'!$D$2:$D$692,'Infos Relatório'!$B$485,'Faturamento SP3'!$E$2:$E$692,'Infos Relatório'!$B527,'Faturamento SP3'!$Z$2:$Z$692,'Infos Relatório'!O$1)</f>
        <v>0</v>
      </c>
      <c r="Q527" s="13">
        <f>SUMIFS('Faturamento SP3'!$J$2:$J$692,'Faturamento SP3'!$D$2:$D$692,'Infos Relatório'!$B$485,'Faturamento SP3'!$E$2:$E$692,'Infos Relatório'!$B527,'Faturamento SP3'!$Z$2:$Z$692,'Infos Relatório'!O$1)</f>
        <v>0</v>
      </c>
      <c r="R527" s="14">
        <f>SUMIFS('Faturamento SP3'!$O$2:$O$692,'Faturamento SP3'!$D$2:$D$692,'Infos Relatório'!$B$485,'Faturamento SP3'!$E$2:$E$692,'Infos Relatório'!$B527,'Faturamento SP3'!$Z$2:$Z$692,'Infos Relatório'!O$1,'Faturamento SP3'!$T$2:$T$692,"Sim")+SUMIFS('Faturamento SP3'!$P$2:$P$692,'Faturamento SP3'!$D$2:$D$692,'Infos Relatório'!$B$485,'Faturamento SP3'!$E$2:$E$692,'Infos Relatório'!$B527,'Faturamento SP3'!$Z$2:$Z$692,'Infos Relatório'!O$1,'Faturamento SP3'!$T$2:$T$692,"Sim")</f>
        <v>0</v>
      </c>
      <c r="S527" s="27" t="e">
        <f t="shared" si="195"/>
        <v>#DIV/0!</v>
      </c>
      <c r="T527" s="24">
        <f>SUMIFS('Faturamento SP3'!$H$2:$H$692,'Faturamento SP3'!$D$2:$D$692,'Infos Relatório'!$B$485,'Faturamento SP3'!$E$2:$E$692,'Infos Relatório'!$B527,'Faturamento SP3'!$Z$2:$Z$692,'Infos Relatório'!O$1)</f>
        <v>0</v>
      </c>
      <c r="U527" s="23">
        <f>COUNTIFS('Faturamento SP3'!$D$2:$D$692,'Infos Relatório'!$B$485,'Faturamento SP3'!$E$2:$E$692,'Infos Relatório'!$B527,'Faturamento SP3'!$Z$2:$Z$692,'Infos Relatório'!U$1)</f>
        <v>0</v>
      </c>
      <c r="V527" s="13">
        <f>SUMIFS('Faturamento SP3'!$G$2:$G$692,'Faturamento SP3'!$D$2:$D$692,'Infos Relatório'!$B$485,'Faturamento SP3'!$E$2:$E$692,'Infos Relatório'!$B527,'Faturamento SP3'!$Z$2:$Z$692,'Infos Relatório'!U$1)</f>
        <v>0</v>
      </c>
      <c r="W527" s="13">
        <f>SUMIFS('Faturamento SP3'!$J$2:$J$692,'Faturamento SP3'!$D$2:$D$692,'Infos Relatório'!$B$485,'Faturamento SP3'!$E$2:$E$692,'Infos Relatório'!$B527,'Faturamento SP3'!$Z$2:$Z$692,'Infos Relatório'!U$1)</f>
        <v>0</v>
      </c>
      <c r="X527" s="14">
        <f>SUMIFS('Faturamento SP3'!$O$2:$O$692,'Faturamento SP3'!$D$2:$D$692,'Infos Relatório'!$B$485,'Faturamento SP3'!$E$2:$E$692,'Infos Relatório'!$B527,'Faturamento SP3'!$Z$2:$Z$692,'Infos Relatório'!U$1,'Faturamento SP3'!$T$2:$T$692,"Sim")+SUMIFS('Faturamento SP3'!$P$2:$P$692,'Faturamento SP3'!$D$2:$D$692,'Infos Relatório'!$B$485,'Faturamento SP3'!$E$2:$E$692,'Infos Relatório'!$B527,'Faturamento SP3'!$Z$2:$Z$692,'Infos Relatório'!U$1,'Faturamento SP3'!$T$2:$T$692,"Sim")</f>
        <v>0</v>
      </c>
      <c r="Y527" s="27" t="e">
        <f t="shared" si="196"/>
        <v>#DIV/0!</v>
      </c>
      <c r="Z527" s="24">
        <f>SUMIFS('Faturamento SP3'!$H$2:$H$692,'Faturamento SP3'!$D$2:$D$692,'Infos Relatório'!$B$485,'Faturamento SP3'!$E$2:$E$692,'Infos Relatório'!$B527,'Faturamento SP3'!$Z$2:$Z$692,'Infos Relatório'!U$1)</f>
        <v>0</v>
      </c>
      <c r="AA527" s="23">
        <f>COUNTIFS('Faturamento SP3'!$D$2:$D$692,'Infos Relatório'!$B$485,'Faturamento SP3'!$E$2:$E$692,'Infos Relatório'!$B527,'Faturamento SP3'!$Z$2:$Z$692,'Infos Relatório'!AA$1)</f>
        <v>0</v>
      </c>
      <c r="AB527" s="13">
        <f>SUMIFS('Faturamento SP3'!$G$2:$G$692,'Faturamento SP3'!$D$2:$D$692,'Infos Relatório'!$B$485,'Faturamento SP3'!$E$2:$E$692,'Infos Relatório'!$B527,'Faturamento SP3'!$Z$2:$Z$692,'Infos Relatório'!AA$1)</f>
        <v>0</v>
      </c>
      <c r="AC527" s="13">
        <f>SUMIFS('Faturamento SP3'!$J$2:$J$692,'Faturamento SP3'!$D$2:$D$692,'Infos Relatório'!$B$485,'Faturamento SP3'!$E$2:$E$692,'Infos Relatório'!$B527,'Faturamento SP3'!$Z$2:$Z$692,'Infos Relatório'!AA$1)</f>
        <v>0</v>
      </c>
      <c r="AD527" s="14">
        <f>SUMIFS('Faturamento SP3'!$O$2:$O$692,'Faturamento SP3'!$D$2:$D$692,'Infos Relatório'!$B$485,'Faturamento SP3'!$E$2:$E$692,'Infos Relatório'!$B527,'Faturamento SP3'!$Z$2:$Z$692,'Infos Relatório'!AA$1,'Faturamento SP3'!$T$2:$T$692,"Sim")+SUMIFS('Faturamento SP3'!$P$2:$P$692,'Faturamento SP3'!$D$2:$D$692,'Infos Relatório'!$B$485,'Faturamento SP3'!$E$2:$E$692,'Infos Relatório'!$B527,'Faturamento SP3'!$Z$2:$Z$692,'Infos Relatório'!AA$1,'Faturamento SP3'!$T$2:$T$692,"Sim")</f>
        <v>0</v>
      </c>
      <c r="AE527" s="27" t="e">
        <f t="shared" si="197"/>
        <v>#DIV/0!</v>
      </c>
      <c r="AF527" s="24">
        <f>SUMIFS('Faturamento SP3'!$H$2:$H$692,'Faturamento SP3'!$D$2:$D$692,'Infos Relatório'!$B$485,'Faturamento SP3'!$E$2:$E$692,'Infos Relatório'!$B527,'Faturamento SP3'!$Z$2:$Z$692,'Infos Relatório'!AA$1)</f>
        <v>0</v>
      </c>
      <c r="AG527" s="23">
        <f>COUNTIFS('Faturamento SP3'!$D$2:$D$692,'Infos Relatório'!$B$485,'Faturamento SP3'!$E$2:$E$692,'Infos Relatório'!$B527,'Faturamento SP3'!$Z$2:$Z$692,'Infos Relatório'!AG$1)</f>
        <v>0</v>
      </c>
      <c r="AH527" s="13">
        <f>SUMIFS('Faturamento SP3'!$G$2:$G$692,'Faturamento SP3'!$D$2:$D$692,'Infos Relatório'!$B$485,'Faturamento SP3'!$E$2:$E$692,'Infos Relatório'!$B527,'Faturamento SP3'!$Z$2:$Z$692,'Infos Relatório'!AG$1)</f>
        <v>0</v>
      </c>
      <c r="AI527" s="13">
        <f>SUMIFS('Faturamento SP3'!$J$2:$J$692,'Faturamento SP3'!$D$2:$D$692,'Infos Relatório'!$B$485,'Faturamento SP3'!$E$2:$E$692,'Infos Relatório'!$B527,'Faturamento SP3'!$Z$2:$Z$692,'Infos Relatório'!AG$1)</f>
        <v>0</v>
      </c>
      <c r="AJ527" s="14">
        <f>SUMIFS('Faturamento SP3'!$O$2:$O$692,'Faturamento SP3'!$D$2:$D$692,'Infos Relatório'!$B$485,'Faturamento SP3'!$E$2:$E$692,'Infos Relatório'!$B527,'Faturamento SP3'!$Z$2:$Z$692,'Infos Relatório'!AG$1,'Faturamento SP3'!$T$2:$T$692,"Sim")+SUMIFS('Faturamento SP3'!$P$2:$P$692,'Faturamento SP3'!$D$2:$D$692,'Infos Relatório'!$B$485,'Faturamento SP3'!$E$2:$E$692,'Infos Relatório'!$B527,'Faturamento SP3'!$Z$2:$Z$692,'Infos Relatório'!AG$1,'Faturamento SP3'!$T$2:$T$692,"Sim")</f>
        <v>0</v>
      </c>
      <c r="AK527" s="27" t="e">
        <f t="shared" si="198"/>
        <v>#DIV/0!</v>
      </c>
      <c r="AL527" s="24">
        <f>SUMIFS('Faturamento SP3'!$H$2:$H$692,'Faturamento SP3'!$D$2:$D$692,'Infos Relatório'!$B$485,'Faturamento SP3'!$E$2:$E$692,'Infos Relatório'!$B527,'Faturamento SP3'!$Z$2:$Z$692,'Infos Relatório'!AG$1)</f>
        <v>0</v>
      </c>
      <c r="AM527" s="23">
        <f>COUNTIFS('Faturamento SP3'!$D$2:$D$692,'Infos Relatório'!$B$485,'Faturamento SP3'!$E$2:$E$692,'Infos Relatório'!$B527,'Faturamento SP3'!$Z$2:$Z$692,'Infos Relatório'!AM$1)</f>
        <v>0</v>
      </c>
      <c r="AN527" s="13">
        <f>SUMIFS('Faturamento SP3'!$G$2:$G$692,'Faturamento SP3'!$D$2:$D$692,'Infos Relatório'!$B$485,'Faturamento SP3'!$E$2:$E$692,'Infos Relatório'!$B527,'Faturamento SP3'!$Z$2:$Z$692,'Infos Relatório'!AM$1)</f>
        <v>0</v>
      </c>
      <c r="AO527" s="13">
        <f>SUMIFS('Faturamento SP3'!$J$2:$J$692,'Faturamento SP3'!$D$2:$D$692,'Infos Relatório'!$B$485,'Faturamento SP3'!$E$2:$E$692,'Infos Relatório'!$B527,'Faturamento SP3'!$Z$2:$Z$692,'Infos Relatório'!AM$1)</f>
        <v>0</v>
      </c>
      <c r="AP527" s="14">
        <f>SUMIFS('Faturamento SP3'!$O$2:$O$692,'Faturamento SP3'!$D$2:$D$692,'Infos Relatório'!$B$485,'Faturamento SP3'!$E$2:$E$692,'Infos Relatório'!$B527,'Faturamento SP3'!$Z$2:$Z$692,'Infos Relatório'!AM$1,'Faturamento SP3'!$T$2:$T$692,"Sim")+SUMIFS('Faturamento SP3'!$P$2:$P$692,'Faturamento SP3'!$D$2:$D$692,'Infos Relatório'!$B$485,'Faturamento SP3'!$E$2:$E$692,'Infos Relatório'!$B527,'Faturamento SP3'!$Z$2:$Z$692,'Infos Relatório'!AM$1,'Faturamento SP3'!$T$2:$T$692,"Sim")</f>
        <v>0</v>
      </c>
      <c r="AQ527" s="27" t="e">
        <f t="shared" si="199"/>
        <v>#DIV/0!</v>
      </c>
      <c r="AR527" s="24">
        <f>SUMIFS('Faturamento SP3'!$H$2:$H$692,'Faturamento SP3'!$D$2:$D$692,'Infos Relatório'!$B$485,'Faturamento SP3'!$E$2:$E$692,'Infos Relatório'!$B527,'Faturamento SP3'!$Z$2:$Z$692,'Infos Relatório'!AM$1)</f>
        <v>0</v>
      </c>
      <c r="AS527" s="23">
        <f>COUNTIFS('Faturamento SP3'!$D$2:$D$692,'Infos Relatório'!$B$485,'Faturamento SP3'!$E$2:$E$692,'Infos Relatório'!$B527,'Faturamento SP3'!$Z$2:$Z$692,'Infos Relatório'!AS$1)</f>
        <v>0</v>
      </c>
      <c r="AT527" s="13">
        <f>SUMIFS('Faturamento SP3'!$G$2:$G$692,'Faturamento SP3'!$D$2:$D$692,'Infos Relatório'!$B$485,'Faturamento SP3'!$E$2:$E$692,'Infos Relatório'!$B527,'Faturamento SP3'!$Z$2:$Z$692,'Infos Relatório'!AS$1)</f>
        <v>0</v>
      </c>
      <c r="AU527" s="13">
        <f>SUMIFS('Faturamento SP3'!$J$2:$J$692,'Faturamento SP3'!$D$2:$D$692,'Infos Relatório'!$B$485,'Faturamento SP3'!$E$2:$E$692,'Infos Relatório'!$B527,'Faturamento SP3'!$Z$2:$Z$692,'Infos Relatório'!AS$1)</f>
        <v>0</v>
      </c>
      <c r="AV527" s="14">
        <f>SUMIFS('Faturamento SP3'!$O$2:$O$692,'Faturamento SP3'!$D$2:$D$692,'Infos Relatório'!$B$485,'Faturamento SP3'!$E$2:$E$692,'Infos Relatório'!$B527,'Faturamento SP3'!$Z$2:$Z$692,'Infos Relatório'!AS$1,'Faturamento SP3'!$T$2:$T$692,"Sim")+SUMIFS('Faturamento SP3'!$P$2:$P$692,'Faturamento SP3'!$D$2:$D$692,'Infos Relatório'!$B$485,'Faturamento SP3'!$E$2:$E$692,'Infos Relatório'!$B527,'Faturamento SP3'!$Z$2:$Z$692,'Infos Relatório'!AS$1,'Faturamento SP3'!$T$2:$T$692,"Sim")</f>
        <v>0</v>
      </c>
      <c r="AW527" s="27" t="e">
        <f t="shared" si="200"/>
        <v>#DIV/0!</v>
      </c>
      <c r="AX527" s="24">
        <f>SUMIFS('Faturamento SP3'!$H$2:$H$692,'Faturamento SP3'!$D$2:$D$692,'Infos Relatório'!$B$485,'Faturamento SP3'!$E$2:$E$692,'Infos Relatório'!$B527,'Faturamento SP3'!$Z$2:$Z$692,'Infos Relatório'!AS$1)</f>
        <v>0</v>
      </c>
      <c r="AY527" s="23">
        <f>COUNTIFS('Faturamento SP3'!$D$2:$D$692,'Infos Relatório'!$B$485,'Faturamento SP3'!$E$2:$E$692,'Infos Relatório'!$B527,'Faturamento SP3'!$Z$2:$Z$692,'Infos Relatório'!AY$1)</f>
        <v>0</v>
      </c>
      <c r="AZ527" s="13">
        <f>SUMIFS('Faturamento SP3'!$G$2:$G$692,'Faturamento SP3'!$D$2:$D$692,'Infos Relatório'!$B$485,'Faturamento SP3'!$E$2:$E$692,'Infos Relatório'!$B527,'Faturamento SP3'!$Z$2:$Z$692,'Infos Relatório'!AY$1)</f>
        <v>0</v>
      </c>
      <c r="BA527" s="13">
        <f>SUMIFS('Faturamento SP3'!$J$2:$J$692,'Faturamento SP3'!$D$2:$D$692,'Infos Relatório'!$B$485,'Faturamento SP3'!$E$2:$E$692,'Infos Relatório'!$B527,'Faturamento SP3'!$Z$2:$Z$692,'Infos Relatório'!AY$1)</f>
        <v>0</v>
      </c>
      <c r="BB527" s="14">
        <f>SUMIFS('Faturamento SP3'!$O$2:$O$692,'Faturamento SP3'!$D$2:$D$692,'Infos Relatório'!$B$485,'Faturamento SP3'!$E$2:$E$692,'Infos Relatório'!$B527,'Faturamento SP3'!$Z$2:$Z$692,'Infos Relatório'!AY$1,'Faturamento SP3'!$T$2:$T$692,"Sim")+SUMIFS('Faturamento SP3'!$P$2:$P$692,'Faturamento SP3'!$D$2:$D$692,'Infos Relatório'!$B$485,'Faturamento SP3'!$E$2:$E$692,'Infos Relatório'!$B527,'Faturamento SP3'!$Z$2:$Z$692,'Infos Relatório'!AY$1,'Faturamento SP3'!$T$2:$T$692,"Sim")</f>
        <v>0</v>
      </c>
      <c r="BC527" s="27" t="e">
        <f t="shared" si="201"/>
        <v>#DIV/0!</v>
      </c>
      <c r="BD527" s="24">
        <f>SUMIFS('Faturamento SP3'!$H$2:$H$692,'Faturamento SP3'!$D$2:$D$692,'Infos Relatório'!$B$485,'Faturamento SP3'!$E$2:$E$692,'Infos Relatório'!$B527,'Faturamento SP3'!$Z$2:$Z$692,'Infos Relatório'!AY$1)</f>
        <v>0</v>
      </c>
      <c r="BE527" s="23">
        <f>COUNTIFS('Faturamento SP3'!$D$2:$D$692,'Infos Relatório'!$B$485,'Faturamento SP3'!$E$2:$E$692,'Infos Relatório'!$B527,'Faturamento SP3'!$Z$2:$Z$692,'Infos Relatório'!BE$1)</f>
        <v>0</v>
      </c>
      <c r="BF527" s="13">
        <f>SUMIFS('Faturamento SP3'!$G$2:$G$692,'Faturamento SP3'!$D$2:$D$692,'Infos Relatório'!$B$485,'Faturamento SP3'!$E$2:$E$692,'Infos Relatório'!$B527,'Faturamento SP3'!$Z$2:$Z$692,'Infos Relatório'!BE$1)</f>
        <v>0</v>
      </c>
      <c r="BG527" s="13">
        <f>SUMIFS('Faturamento SP3'!$J$2:$J$692,'Faturamento SP3'!$D$2:$D$692,'Infos Relatório'!$B$485,'Faturamento SP3'!$E$2:$E$692,'Infos Relatório'!$B527,'Faturamento SP3'!$Z$2:$Z$692,'Infos Relatório'!BE$1)</f>
        <v>0</v>
      </c>
      <c r="BH527" s="14">
        <f>SUMIFS('Faturamento SP3'!$O$2:$O$692,'Faturamento SP3'!$D$2:$D$692,'Infos Relatório'!$B$485,'Faturamento SP3'!$E$2:$E$692,'Infos Relatório'!$B527,'Faturamento SP3'!$Z$2:$Z$692,'Infos Relatório'!BE$1,'Faturamento SP3'!$T$2:$T$692,"Sim")+SUMIFS('Faturamento SP3'!$P$2:$P$692,'Faturamento SP3'!$D$2:$D$692,'Infos Relatório'!$B$485,'Faturamento SP3'!$E$2:$E$692,'Infos Relatório'!$B527,'Faturamento SP3'!$Z$2:$Z$692,'Infos Relatório'!BE$1,'Faturamento SP3'!$T$2:$T$692,"Sim")</f>
        <v>0</v>
      </c>
      <c r="BI527" s="27" t="e">
        <f t="shared" si="202"/>
        <v>#DIV/0!</v>
      </c>
      <c r="BJ527" s="24">
        <f>SUMIFS('Faturamento SP3'!$H$2:$H$692,'Faturamento SP3'!$D$2:$D$692,'Infos Relatório'!$B$485,'Faturamento SP3'!$E$2:$E$692,'Infos Relatório'!$B527,'Faturamento SP3'!$Z$2:$Z$692,'Infos Relatório'!BE$1)</f>
        <v>0</v>
      </c>
      <c r="BK527" s="23">
        <f>COUNTIFS('Faturamento SP3'!$D$2:$D$692,'Infos Relatório'!$B$485,'Faturamento SP3'!$E$2:$E$692,'Infos Relatório'!$B527,'Faturamento SP3'!$Z$2:$Z$692,'Infos Relatório'!BK$1)</f>
        <v>0</v>
      </c>
      <c r="BL527" s="13">
        <f>SUMIFS('Faturamento SP3'!$G$2:$G$692,'Faturamento SP3'!$D$2:$D$692,'Infos Relatório'!$B$485,'Faturamento SP3'!$E$2:$E$692,'Infos Relatório'!$B527,'Faturamento SP3'!$Z$2:$Z$692,'Infos Relatório'!BK$1)</f>
        <v>0</v>
      </c>
      <c r="BM527" s="13">
        <f>SUMIFS('Faturamento SP3'!$J$2:$J$692,'Faturamento SP3'!$D$2:$D$692,'Infos Relatório'!$B$485,'Faturamento SP3'!$E$2:$E$692,'Infos Relatório'!$B527,'Faturamento SP3'!$Z$2:$Z$692,'Infos Relatório'!BK$1)</f>
        <v>0</v>
      </c>
      <c r="BN527" s="14">
        <f>SUMIFS('Faturamento SP3'!$O$2:$O$692,'Faturamento SP3'!$D$2:$D$692,'Infos Relatório'!$B$485,'Faturamento SP3'!$E$2:$E$692,'Infos Relatório'!$B527,'Faturamento SP3'!$Z$2:$Z$692,'Infos Relatório'!BK$1,'Faturamento SP3'!$T$2:$T$692,"Sim")+SUMIFS('Faturamento SP3'!$P$2:$P$692,'Faturamento SP3'!$D$2:$D$692,'Infos Relatório'!$B$485,'Faturamento SP3'!$E$2:$E$692,'Infos Relatório'!$B527,'Faturamento SP3'!$Z$2:$Z$692,'Infos Relatório'!BK$1,'Faturamento SP3'!$T$2:$T$692,"Sim")</f>
        <v>0</v>
      </c>
      <c r="BO527" s="27" t="e">
        <f t="shared" si="203"/>
        <v>#DIV/0!</v>
      </c>
      <c r="BP527" s="24">
        <f>SUMIFS('Faturamento SP3'!$H$2:$H$692,'Faturamento SP3'!$D$2:$D$692,'Infos Relatório'!$B$485,'Faturamento SP3'!$E$2:$E$692,'Infos Relatório'!$B527,'Faturamento SP3'!$Z$2:$Z$692,'Infos Relatório'!BK$1)</f>
        <v>0</v>
      </c>
      <c r="BQ527" s="23">
        <f>COUNTIFS('Faturamento SP3'!$D$2:$D$692,'Infos Relatório'!$B$485,'Faturamento SP3'!$E$2:$E$692,'Infos Relatório'!$B527,'Faturamento SP3'!$Z$2:$Z$692,'Infos Relatório'!BQ$1)</f>
        <v>0</v>
      </c>
      <c r="BR527" s="13">
        <f>SUMIFS('Faturamento SP3'!$G$2:$G$692,'Faturamento SP3'!$D$2:$D$692,'Infos Relatório'!$B$485,'Faturamento SP3'!$E$2:$E$692,'Infos Relatório'!$B527,'Faturamento SP3'!$Z$2:$Z$692,'Infos Relatório'!BQ$1)</f>
        <v>0</v>
      </c>
      <c r="BS527" s="13">
        <f>SUMIFS('Faturamento SP3'!$J$2:$J$692,'Faturamento SP3'!$D$2:$D$692,'Infos Relatório'!$B$485,'Faturamento SP3'!$E$2:$E$692,'Infos Relatório'!$B527,'Faturamento SP3'!$Z$2:$Z$692,'Infos Relatório'!BQ$1)</f>
        <v>0</v>
      </c>
      <c r="BT527" s="14">
        <f>SUMIFS('Faturamento SP3'!$O$2:$O$692,'Faturamento SP3'!$D$2:$D$692,'Infos Relatório'!$B$485,'Faturamento SP3'!$E$2:$E$692,'Infos Relatório'!$B527,'Faturamento SP3'!$Z$2:$Z$692,'Infos Relatório'!BQ$1,'Faturamento SP3'!$T$2:$T$692,"Sim")+SUMIFS('Faturamento SP3'!$P$2:$P$692,'Faturamento SP3'!$D$2:$D$692,'Infos Relatório'!$B$485,'Faturamento SP3'!$E$2:$E$692,'Infos Relatório'!$B527,'Faturamento SP3'!$Z$2:$Z$692,'Infos Relatório'!BQ$1,'Faturamento SP3'!$T$2:$T$692,"Sim")</f>
        <v>0</v>
      </c>
      <c r="BU527" s="27" t="e">
        <f t="shared" si="204"/>
        <v>#DIV/0!</v>
      </c>
      <c r="BV527" s="24">
        <f>SUMIFS('Faturamento SP3'!$H$2:$H$692,'Faturamento SP3'!$D$2:$D$692,'Infos Relatório'!$B$485,'Faturamento SP3'!$E$2:$E$692,'Infos Relatório'!$B527,'Faturamento SP3'!$Z$2:$Z$692,'Infos Relatório'!BQ$1)</f>
        <v>0</v>
      </c>
    </row>
    <row r="528" spans="2:74">
      <c r="B528" s="17" t="s">
        <v>49</v>
      </c>
      <c r="C528" s="23">
        <f>COUNTIFS('Faturamento SP3'!$D$2:$D$692,'Infos Relatório'!$B$485,'Faturamento SP3'!$E$2:$E$692,'Infos Relatório'!$B528,'Faturamento SP3'!$Z$2:$Z$692,'Infos Relatório'!C$1)</f>
        <v>0</v>
      </c>
      <c r="D528" s="13">
        <f>SUMIFS('Faturamento SP3'!$G$2:$G$692,'Faturamento SP3'!$D$2:$D$692,'Infos Relatório'!$B$485,'Faturamento SP3'!$E$2:$E$692,'Infos Relatório'!$B528,'Faturamento SP3'!$Z$2:$Z$692,'Infos Relatório'!C$1)</f>
        <v>0</v>
      </c>
      <c r="E528" s="13">
        <f>SUMIFS('Faturamento SP3'!$J$2:$J$692,'Faturamento SP3'!$D$2:$D$692,'Infos Relatório'!$B$485,'Faturamento SP3'!$E$2:$E$692,'Infos Relatório'!$B528,'Faturamento SP3'!$Z$2:$Z$692,'Infos Relatório'!C$1)</f>
        <v>0</v>
      </c>
      <c r="F528" s="14">
        <f>SUMIFS('Faturamento SP3'!$O$2:$O$692,'Faturamento SP3'!$D$2:$D$692,'Infos Relatório'!$B$485,'Faturamento SP3'!$E$2:$E$692,'Infos Relatório'!$B528,'Faturamento SP3'!$Z$2:$Z$692,'Infos Relatório'!C$1,'Faturamento SP3'!$T$2:$T$692,"Sim")+SUMIFS('Faturamento SP3'!$P$2:$P$692,'Faturamento SP3'!$D$2:$D$692,'Infos Relatório'!$B$485,'Faturamento SP3'!$E$2:$E$692,'Infos Relatório'!$B528,'Faturamento SP3'!$Z$2:$Z$692,'Infos Relatório'!C$1,'Faturamento SP3'!$T$2:$T$692,"Sim")</f>
        <v>0</v>
      </c>
      <c r="G528" s="27" t="e">
        <f t="shared" si="193"/>
        <v>#DIV/0!</v>
      </c>
      <c r="H528" s="24">
        <f>SUMIFS('Faturamento SP3'!$H$2:$H$692,'Faturamento SP3'!$D$2:$D$692,'Infos Relatório'!$B$485,'Faturamento SP3'!$E$2:$E$692,'Infos Relatório'!$B528,'Faturamento SP3'!$Z$2:$Z$692,'Infos Relatório'!C$1)</f>
        <v>0</v>
      </c>
      <c r="I528" s="23">
        <f>COUNTIFS('Faturamento SP3'!$D$2:$D$692,'Infos Relatório'!$B$485,'Faturamento SP3'!$E$2:$E$692,'Infos Relatório'!$B528,'Faturamento SP3'!$Z$2:$Z$692,'Infos Relatório'!I$1)</f>
        <v>0</v>
      </c>
      <c r="J528" s="13">
        <f>SUMIFS('Faturamento SP3'!$G$2:$G$692,'Faturamento SP3'!$D$2:$D$692,'Infos Relatório'!$B$485,'Faturamento SP3'!$E$2:$E$692,'Infos Relatório'!$B528,'Faturamento SP3'!$Z$2:$Z$692,'Infos Relatório'!I$1)</f>
        <v>0</v>
      </c>
      <c r="K528" s="13">
        <f>SUMIFS('Faturamento SP3'!$J$2:$J$692,'Faturamento SP3'!$D$2:$D$692,'Infos Relatório'!$B$485,'Faturamento SP3'!$E$2:$E$692,'Infos Relatório'!$B528,'Faturamento SP3'!$Z$2:$Z$692,'Infos Relatório'!I$1)</f>
        <v>0</v>
      </c>
      <c r="L528" s="14">
        <f>SUMIFS('Faturamento SP3'!$O$2:$O$692,'Faturamento SP3'!$D$2:$D$692,'Infos Relatório'!$B$485,'Faturamento SP3'!$E$2:$E$692,'Infos Relatório'!$B528,'Faturamento SP3'!$Z$2:$Z$692,'Infos Relatório'!I$1,'Faturamento SP3'!$T$2:$T$692,"Sim")+SUMIFS('Faturamento SP3'!$P$2:$P$692,'Faturamento SP3'!$D$2:$D$692,'Infos Relatório'!$B$485,'Faturamento SP3'!$E$2:$E$692,'Infos Relatório'!$B528,'Faturamento SP3'!$Z$2:$Z$692,'Infos Relatório'!I$1,'Faturamento SP3'!$T$2:$T$692,"Sim")</f>
        <v>0</v>
      </c>
      <c r="M528" s="27" t="e">
        <f t="shared" si="194"/>
        <v>#DIV/0!</v>
      </c>
      <c r="N528" s="24">
        <f>SUMIFS('Faturamento SP3'!$H$2:$H$692,'Faturamento SP3'!$D$2:$D$692,'Infos Relatório'!$B$485,'Faturamento SP3'!$E$2:$E$692,'Infos Relatório'!$B528,'Faturamento SP3'!$Z$2:$Z$692,'Infos Relatório'!I$1)</f>
        <v>0</v>
      </c>
      <c r="O528" s="23">
        <f>COUNTIFS('Faturamento SP3'!$D$2:$D$692,'Infos Relatório'!$B$485,'Faturamento SP3'!$E$2:$E$692,'Infos Relatório'!$B528,'Faturamento SP3'!$Z$2:$Z$692,'Infos Relatório'!O$1)</f>
        <v>0</v>
      </c>
      <c r="P528" s="13">
        <f>SUMIFS('Faturamento SP3'!$G$2:$G$692,'Faturamento SP3'!$D$2:$D$692,'Infos Relatório'!$B$485,'Faturamento SP3'!$E$2:$E$692,'Infos Relatório'!$B528,'Faturamento SP3'!$Z$2:$Z$692,'Infos Relatório'!O$1)</f>
        <v>0</v>
      </c>
      <c r="Q528" s="13">
        <f>SUMIFS('Faturamento SP3'!$J$2:$J$692,'Faturamento SP3'!$D$2:$D$692,'Infos Relatório'!$B$485,'Faturamento SP3'!$E$2:$E$692,'Infos Relatório'!$B528,'Faturamento SP3'!$Z$2:$Z$692,'Infos Relatório'!O$1)</f>
        <v>0</v>
      </c>
      <c r="R528" s="14">
        <f>SUMIFS('Faturamento SP3'!$O$2:$O$692,'Faturamento SP3'!$D$2:$D$692,'Infos Relatório'!$B$485,'Faturamento SP3'!$E$2:$E$692,'Infos Relatório'!$B528,'Faturamento SP3'!$Z$2:$Z$692,'Infos Relatório'!O$1,'Faturamento SP3'!$T$2:$T$692,"Sim")+SUMIFS('Faturamento SP3'!$P$2:$P$692,'Faturamento SP3'!$D$2:$D$692,'Infos Relatório'!$B$485,'Faturamento SP3'!$E$2:$E$692,'Infos Relatório'!$B528,'Faturamento SP3'!$Z$2:$Z$692,'Infos Relatório'!O$1,'Faturamento SP3'!$T$2:$T$692,"Sim")</f>
        <v>0</v>
      </c>
      <c r="S528" s="27" t="e">
        <f t="shared" si="195"/>
        <v>#DIV/0!</v>
      </c>
      <c r="T528" s="24">
        <f>SUMIFS('Faturamento SP3'!$H$2:$H$692,'Faturamento SP3'!$D$2:$D$692,'Infos Relatório'!$B$485,'Faturamento SP3'!$E$2:$E$692,'Infos Relatório'!$B528,'Faturamento SP3'!$Z$2:$Z$692,'Infos Relatório'!O$1)</f>
        <v>0</v>
      </c>
      <c r="U528" s="23">
        <f>COUNTIFS('Faturamento SP3'!$D$2:$D$692,'Infos Relatório'!$B$485,'Faturamento SP3'!$E$2:$E$692,'Infos Relatório'!$B528,'Faturamento SP3'!$Z$2:$Z$692,'Infos Relatório'!U$1)</f>
        <v>0</v>
      </c>
      <c r="V528" s="13">
        <f>SUMIFS('Faturamento SP3'!$G$2:$G$692,'Faturamento SP3'!$D$2:$D$692,'Infos Relatório'!$B$485,'Faturamento SP3'!$E$2:$E$692,'Infos Relatório'!$B528,'Faturamento SP3'!$Z$2:$Z$692,'Infos Relatório'!U$1)</f>
        <v>0</v>
      </c>
      <c r="W528" s="13">
        <f>SUMIFS('Faturamento SP3'!$J$2:$J$692,'Faturamento SP3'!$D$2:$D$692,'Infos Relatório'!$B$485,'Faturamento SP3'!$E$2:$E$692,'Infos Relatório'!$B528,'Faturamento SP3'!$Z$2:$Z$692,'Infos Relatório'!U$1)</f>
        <v>0</v>
      </c>
      <c r="X528" s="14">
        <f>SUMIFS('Faturamento SP3'!$O$2:$O$692,'Faturamento SP3'!$D$2:$D$692,'Infos Relatório'!$B$485,'Faturamento SP3'!$E$2:$E$692,'Infos Relatório'!$B528,'Faturamento SP3'!$Z$2:$Z$692,'Infos Relatório'!U$1,'Faturamento SP3'!$T$2:$T$692,"Sim")+SUMIFS('Faturamento SP3'!$P$2:$P$692,'Faturamento SP3'!$D$2:$D$692,'Infos Relatório'!$B$485,'Faturamento SP3'!$E$2:$E$692,'Infos Relatório'!$B528,'Faturamento SP3'!$Z$2:$Z$692,'Infos Relatório'!U$1,'Faturamento SP3'!$T$2:$T$692,"Sim")</f>
        <v>0</v>
      </c>
      <c r="Y528" s="27" t="e">
        <f t="shared" si="196"/>
        <v>#DIV/0!</v>
      </c>
      <c r="Z528" s="24">
        <f>SUMIFS('Faturamento SP3'!$H$2:$H$692,'Faturamento SP3'!$D$2:$D$692,'Infos Relatório'!$B$485,'Faturamento SP3'!$E$2:$E$692,'Infos Relatório'!$B528,'Faturamento SP3'!$Z$2:$Z$692,'Infos Relatório'!U$1)</f>
        <v>0</v>
      </c>
      <c r="AA528" s="23">
        <f>COUNTIFS('Faturamento SP3'!$D$2:$D$692,'Infos Relatório'!$B$485,'Faturamento SP3'!$E$2:$E$692,'Infos Relatório'!$B528,'Faturamento SP3'!$Z$2:$Z$692,'Infos Relatório'!AA$1)</f>
        <v>0</v>
      </c>
      <c r="AB528" s="13">
        <f>SUMIFS('Faturamento SP3'!$G$2:$G$692,'Faturamento SP3'!$D$2:$D$692,'Infos Relatório'!$B$485,'Faturamento SP3'!$E$2:$E$692,'Infos Relatório'!$B528,'Faturamento SP3'!$Z$2:$Z$692,'Infos Relatório'!AA$1)</f>
        <v>0</v>
      </c>
      <c r="AC528" s="13">
        <f>SUMIFS('Faturamento SP3'!$J$2:$J$692,'Faturamento SP3'!$D$2:$D$692,'Infos Relatório'!$B$485,'Faturamento SP3'!$E$2:$E$692,'Infos Relatório'!$B528,'Faturamento SP3'!$Z$2:$Z$692,'Infos Relatório'!AA$1)</f>
        <v>0</v>
      </c>
      <c r="AD528" s="14">
        <f>SUMIFS('Faturamento SP3'!$O$2:$O$692,'Faturamento SP3'!$D$2:$D$692,'Infos Relatório'!$B$485,'Faturamento SP3'!$E$2:$E$692,'Infos Relatório'!$B528,'Faturamento SP3'!$Z$2:$Z$692,'Infos Relatório'!AA$1,'Faturamento SP3'!$T$2:$T$692,"Sim")+SUMIFS('Faturamento SP3'!$P$2:$P$692,'Faturamento SP3'!$D$2:$D$692,'Infos Relatório'!$B$485,'Faturamento SP3'!$E$2:$E$692,'Infos Relatório'!$B528,'Faturamento SP3'!$Z$2:$Z$692,'Infos Relatório'!AA$1,'Faturamento SP3'!$T$2:$T$692,"Sim")</f>
        <v>0</v>
      </c>
      <c r="AE528" s="27" t="e">
        <f t="shared" si="197"/>
        <v>#DIV/0!</v>
      </c>
      <c r="AF528" s="24">
        <f>SUMIFS('Faturamento SP3'!$H$2:$H$692,'Faturamento SP3'!$D$2:$D$692,'Infos Relatório'!$B$485,'Faturamento SP3'!$E$2:$E$692,'Infos Relatório'!$B528,'Faturamento SP3'!$Z$2:$Z$692,'Infos Relatório'!AA$1)</f>
        <v>0</v>
      </c>
      <c r="AG528" s="23">
        <f>COUNTIFS('Faturamento SP3'!$D$2:$D$692,'Infos Relatório'!$B$485,'Faturamento SP3'!$E$2:$E$692,'Infos Relatório'!$B528,'Faturamento SP3'!$Z$2:$Z$692,'Infos Relatório'!AG$1)</f>
        <v>0</v>
      </c>
      <c r="AH528" s="13">
        <f>SUMIFS('Faturamento SP3'!$G$2:$G$692,'Faturamento SP3'!$D$2:$D$692,'Infos Relatório'!$B$485,'Faturamento SP3'!$E$2:$E$692,'Infos Relatório'!$B528,'Faturamento SP3'!$Z$2:$Z$692,'Infos Relatório'!AG$1)</f>
        <v>0</v>
      </c>
      <c r="AI528" s="13">
        <f>SUMIFS('Faturamento SP3'!$J$2:$J$692,'Faturamento SP3'!$D$2:$D$692,'Infos Relatório'!$B$485,'Faturamento SP3'!$E$2:$E$692,'Infos Relatório'!$B528,'Faturamento SP3'!$Z$2:$Z$692,'Infos Relatório'!AG$1)</f>
        <v>0</v>
      </c>
      <c r="AJ528" s="14">
        <f>SUMIFS('Faturamento SP3'!$O$2:$O$692,'Faturamento SP3'!$D$2:$D$692,'Infos Relatório'!$B$485,'Faturamento SP3'!$E$2:$E$692,'Infos Relatório'!$B528,'Faturamento SP3'!$Z$2:$Z$692,'Infos Relatório'!AG$1,'Faturamento SP3'!$T$2:$T$692,"Sim")+SUMIFS('Faturamento SP3'!$P$2:$P$692,'Faturamento SP3'!$D$2:$D$692,'Infos Relatório'!$B$485,'Faturamento SP3'!$E$2:$E$692,'Infos Relatório'!$B528,'Faturamento SP3'!$Z$2:$Z$692,'Infos Relatório'!AG$1,'Faturamento SP3'!$T$2:$T$692,"Sim")</f>
        <v>0</v>
      </c>
      <c r="AK528" s="27" t="e">
        <f t="shared" si="198"/>
        <v>#DIV/0!</v>
      </c>
      <c r="AL528" s="24">
        <f>SUMIFS('Faturamento SP3'!$H$2:$H$692,'Faturamento SP3'!$D$2:$D$692,'Infos Relatório'!$B$485,'Faturamento SP3'!$E$2:$E$692,'Infos Relatório'!$B528,'Faturamento SP3'!$Z$2:$Z$692,'Infos Relatório'!AG$1)</f>
        <v>0</v>
      </c>
      <c r="AM528" s="23">
        <f>COUNTIFS('Faturamento SP3'!$D$2:$D$692,'Infos Relatório'!$B$485,'Faturamento SP3'!$E$2:$E$692,'Infos Relatório'!$B528,'Faturamento SP3'!$Z$2:$Z$692,'Infos Relatório'!AM$1)</f>
        <v>0</v>
      </c>
      <c r="AN528" s="13">
        <f>SUMIFS('Faturamento SP3'!$G$2:$G$692,'Faturamento SP3'!$D$2:$D$692,'Infos Relatório'!$B$485,'Faturamento SP3'!$E$2:$E$692,'Infos Relatório'!$B528,'Faturamento SP3'!$Z$2:$Z$692,'Infos Relatório'!AM$1)</f>
        <v>0</v>
      </c>
      <c r="AO528" s="13">
        <f>SUMIFS('Faturamento SP3'!$J$2:$J$692,'Faturamento SP3'!$D$2:$D$692,'Infos Relatório'!$B$485,'Faturamento SP3'!$E$2:$E$692,'Infos Relatório'!$B528,'Faturamento SP3'!$Z$2:$Z$692,'Infos Relatório'!AM$1)</f>
        <v>0</v>
      </c>
      <c r="AP528" s="14">
        <f>SUMIFS('Faturamento SP3'!$O$2:$O$692,'Faturamento SP3'!$D$2:$D$692,'Infos Relatório'!$B$485,'Faturamento SP3'!$E$2:$E$692,'Infos Relatório'!$B528,'Faturamento SP3'!$Z$2:$Z$692,'Infos Relatório'!AM$1,'Faturamento SP3'!$T$2:$T$692,"Sim")+SUMIFS('Faturamento SP3'!$P$2:$P$692,'Faturamento SP3'!$D$2:$D$692,'Infos Relatório'!$B$485,'Faturamento SP3'!$E$2:$E$692,'Infos Relatório'!$B528,'Faturamento SP3'!$Z$2:$Z$692,'Infos Relatório'!AM$1,'Faturamento SP3'!$T$2:$T$692,"Sim")</f>
        <v>0</v>
      </c>
      <c r="AQ528" s="27" t="e">
        <f t="shared" si="199"/>
        <v>#DIV/0!</v>
      </c>
      <c r="AR528" s="24">
        <f>SUMIFS('Faturamento SP3'!$H$2:$H$692,'Faturamento SP3'!$D$2:$D$692,'Infos Relatório'!$B$485,'Faturamento SP3'!$E$2:$E$692,'Infos Relatório'!$B528,'Faturamento SP3'!$Z$2:$Z$692,'Infos Relatório'!AM$1)</f>
        <v>0</v>
      </c>
      <c r="AS528" s="23">
        <f>COUNTIFS('Faturamento SP3'!$D$2:$D$692,'Infos Relatório'!$B$485,'Faturamento SP3'!$E$2:$E$692,'Infos Relatório'!$B528,'Faturamento SP3'!$Z$2:$Z$692,'Infos Relatório'!AS$1)</f>
        <v>0</v>
      </c>
      <c r="AT528" s="13">
        <f>SUMIFS('Faturamento SP3'!$G$2:$G$692,'Faturamento SP3'!$D$2:$D$692,'Infos Relatório'!$B$485,'Faturamento SP3'!$E$2:$E$692,'Infos Relatório'!$B528,'Faturamento SP3'!$Z$2:$Z$692,'Infos Relatório'!AS$1)</f>
        <v>0</v>
      </c>
      <c r="AU528" s="13">
        <f>SUMIFS('Faturamento SP3'!$J$2:$J$692,'Faturamento SP3'!$D$2:$D$692,'Infos Relatório'!$B$485,'Faturamento SP3'!$E$2:$E$692,'Infos Relatório'!$B528,'Faturamento SP3'!$Z$2:$Z$692,'Infos Relatório'!AS$1)</f>
        <v>0</v>
      </c>
      <c r="AV528" s="14">
        <f>SUMIFS('Faturamento SP3'!$O$2:$O$692,'Faturamento SP3'!$D$2:$D$692,'Infos Relatório'!$B$485,'Faturamento SP3'!$E$2:$E$692,'Infos Relatório'!$B528,'Faturamento SP3'!$Z$2:$Z$692,'Infos Relatório'!AS$1,'Faturamento SP3'!$T$2:$T$692,"Sim")+SUMIFS('Faturamento SP3'!$P$2:$P$692,'Faturamento SP3'!$D$2:$D$692,'Infos Relatório'!$B$485,'Faturamento SP3'!$E$2:$E$692,'Infos Relatório'!$B528,'Faturamento SP3'!$Z$2:$Z$692,'Infos Relatório'!AS$1,'Faturamento SP3'!$T$2:$T$692,"Sim")</f>
        <v>0</v>
      </c>
      <c r="AW528" s="27" t="e">
        <f t="shared" si="200"/>
        <v>#DIV/0!</v>
      </c>
      <c r="AX528" s="24">
        <f>SUMIFS('Faturamento SP3'!$H$2:$H$692,'Faturamento SP3'!$D$2:$D$692,'Infos Relatório'!$B$485,'Faturamento SP3'!$E$2:$E$692,'Infos Relatório'!$B528,'Faturamento SP3'!$Z$2:$Z$692,'Infos Relatório'!AS$1)</f>
        <v>0</v>
      </c>
      <c r="AY528" s="23">
        <f>COUNTIFS('Faturamento SP3'!$D$2:$D$692,'Infos Relatório'!$B$485,'Faturamento SP3'!$E$2:$E$692,'Infos Relatório'!$B528,'Faturamento SP3'!$Z$2:$Z$692,'Infos Relatório'!AY$1)</f>
        <v>0</v>
      </c>
      <c r="AZ528" s="13">
        <f>SUMIFS('Faturamento SP3'!$G$2:$G$692,'Faturamento SP3'!$D$2:$D$692,'Infos Relatório'!$B$485,'Faturamento SP3'!$E$2:$E$692,'Infos Relatório'!$B528,'Faturamento SP3'!$Z$2:$Z$692,'Infos Relatório'!AY$1)</f>
        <v>0</v>
      </c>
      <c r="BA528" s="13">
        <f>SUMIFS('Faturamento SP3'!$J$2:$J$692,'Faturamento SP3'!$D$2:$D$692,'Infos Relatório'!$B$485,'Faturamento SP3'!$E$2:$E$692,'Infos Relatório'!$B528,'Faturamento SP3'!$Z$2:$Z$692,'Infos Relatório'!AY$1)</f>
        <v>0</v>
      </c>
      <c r="BB528" s="14">
        <f>SUMIFS('Faturamento SP3'!$O$2:$O$692,'Faturamento SP3'!$D$2:$D$692,'Infos Relatório'!$B$485,'Faturamento SP3'!$E$2:$E$692,'Infos Relatório'!$B528,'Faturamento SP3'!$Z$2:$Z$692,'Infos Relatório'!AY$1,'Faturamento SP3'!$T$2:$T$692,"Sim")+SUMIFS('Faturamento SP3'!$P$2:$P$692,'Faturamento SP3'!$D$2:$D$692,'Infos Relatório'!$B$485,'Faturamento SP3'!$E$2:$E$692,'Infos Relatório'!$B528,'Faturamento SP3'!$Z$2:$Z$692,'Infos Relatório'!AY$1,'Faturamento SP3'!$T$2:$T$692,"Sim")</f>
        <v>0</v>
      </c>
      <c r="BC528" s="27" t="e">
        <f t="shared" si="201"/>
        <v>#DIV/0!</v>
      </c>
      <c r="BD528" s="24">
        <f>SUMIFS('Faturamento SP3'!$H$2:$H$692,'Faturamento SP3'!$D$2:$D$692,'Infos Relatório'!$B$485,'Faturamento SP3'!$E$2:$E$692,'Infos Relatório'!$B528,'Faturamento SP3'!$Z$2:$Z$692,'Infos Relatório'!AY$1)</f>
        <v>0</v>
      </c>
      <c r="BE528" s="23">
        <f>COUNTIFS('Faturamento SP3'!$D$2:$D$692,'Infos Relatório'!$B$485,'Faturamento SP3'!$E$2:$E$692,'Infos Relatório'!$B528,'Faturamento SP3'!$Z$2:$Z$692,'Infos Relatório'!BE$1)</f>
        <v>0</v>
      </c>
      <c r="BF528" s="13">
        <f>SUMIFS('Faturamento SP3'!$G$2:$G$692,'Faturamento SP3'!$D$2:$D$692,'Infos Relatório'!$B$485,'Faturamento SP3'!$E$2:$E$692,'Infos Relatório'!$B528,'Faturamento SP3'!$Z$2:$Z$692,'Infos Relatório'!BE$1)</f>
        <v>0</v>
      </c>
      <c r="BG528" s="13">
        <f>SUMIFS('Faturamento SP3'!$J$2:$J$692,'Faturamento SP3'!$D$2:$D$692,'Infos Relatório'!$B$485,'Faturamento SP3'!$E$2:$E$692,'Infos Relatório'!$B528,'Faturamento SP3'!$Z$2:$Z$692,'Infos Relatório'!BE$1)</f>
        <v>0</v>
      </c>
      <c r="BH528" s="14">
        <f>SUMIFS('Faturamento SP3'!$O$2:$O$692,'Faturamento SP3'!$D$2:$D$692,'Infos Relatório'!$B$485,'Faturamento SP3'!$E$2:$E$692,'Infos Relatório'!$B528,'Faturamento SP3'!$Z$2:$Z$692,'Infos Relatório'!BE$1,'Faturamento SP3'!$T$2:$T$692,"Sim")+SUMIFS('Faturamento SP3'!$P$2:$P$692,'Faturamento SP3'!$D$2:$D$692,'Infos Relatório'!$B$485,'Faturamento SP3'!$E$2:$E$692,'Infos Relatório'!$B528,'Faturamento SP3'!$Z$2:$Z$692,'Infos Relatório'!BE$1,'Faturamento SP3'!$T$2:$T$692,"Sim")</f>
        <v>0</v>
      </c>
      <c r="BI528" s="27" t="e">
        <f t="shared" si="202"/>
        <v>#DIV/0!</v>
      </c>
      <c r="BJ528" s="24">
        <f>SUMIFS('Faturamento SP3'!$H$2:$H$692,'Faturamento SP3'!$D$2:$D$692,'Infos Relatório'!$B$485,'Faturamento SP3'!$E$2:$E$692,'Infos Relatório'!$B528,'Faturamento SP3'!$Z$2:$Z$692,'Infos Relatório'!BE$1)</f>
        <v>0</v>
      </c>
      <c r="BK528" s="23">
        <f>COUNTIFS('Faturamento SP3'!$D$2:$D$692,'Infos Relatório'!$B$485,'Faturamento SP3'!$E$2:$E$692,'Infos Relatório'!$B528,'Faturamento SP3'!$Z$2:$Z$692,'Infos Relatório'!BK$1)</f>
        <v>0</v>
      </c>
      <c r="BL528" s="13">
        <f>SUMIFS('Faturamento SP3'!$G$2:$G$692,'Faturamento SP3'!$D$2:$D$692,'Infos Relatório'!$B$485,'Faturamento SP3'!$E$2:$E$692,'Infos Relatório'!$B528,'Faturamento SP3'!$Z$2:$Z$692,'Infos Relatório'!BK$1)</f>
        <v>0</v>
      </c>
      <c r="BM528" s="13">
        <f>SUMIFS('Faturamento SP3'!$J$2:$J$692,'Faturamento SP3'!$D$2:$D$692,'Infos Relatório'!$B$485,'Faturamento SP3'!$E$2:$E$692,'Infos Relatório'!$B528,'Faturamento SP3'!$Z$2:$Z$692,'Infos Relatório'!BK$1)</f>
        <v>0</v>
      </c>
      <c r="BN528" s="14">
        <f>SUMIFS('Faturamento SP3'!$O$2:$O$692,'Faturamento SP3'!$D$2:$D$692,'Infos Relatório'!$B$485,'Faturamento SP3'!$E$2:$E$692,'Infos Relatório'!$B528,'Faturamento SP3'!$Z$2:$Z$692,'Infos Relatório'!BK$1,'Faturamento SP3'!$T$2:$T$692,"Sim")+SUMIFS('Faturamento SP3'!$P$2:$P$692,'Faturamento SP3'!$D$2:$D$692,'Infos Relatório'!$B$485,'Faturamento SP3'!$E$2:$E$692,'Infos Relatório'!$B528,'Faturamento SP3'!$Z$2:$Z$692,'Infos Relatório'!BK$1,'Faturamento SP3'!$T$2:$T$692,"Sim")</f>
        <v>0</v>
      </c>
      <c r="BO528" s="27" t="e">
        <f t="shared" si="203"/>
        <v>#DIV/0!</v>
      </c>
      <c r="BP528" s="24">
        <f>SUMIFS('Faturamento SP3'!$H$2:$H$692,'Faturamento SP3'!$D$2:$D$692,'Infos Relatório'!$B$485,'Faturamento SP3'!$E$2:$E$692,'Infos Relatório'!$B528,'Faturamento SP3'!$Z$2:$Z$692,'Infos Relatório'!BK$1)</f>
        <v>0</v>
      </c>
      <c r="BQ528" s="23">
        <f>COUNTIFS('Faturamento SP3'!$D$2:$D$692,'Infos Relatório'!$B$485,'Faturamento SP3'!$E$2:$E$692,'Infos Relatório'!$B528,'Faturamento SP3'!$Z$2:$Z$692,'Infos Relatório'!BQ$1)</f>
        <v>0</v>
      </c>
      <c r="BR528" s="13">
        <f>SUMIFS('Faturamento SP3'!$G$2:$G$692,'Faturamento SP3'!$D$2:$D$692,'Infos Relatório'!$B$485,'Faturamento SP3'!$E$2:$E$692,'Infos Relatório'!$B528,'Faturamento SP3'!$Z$2:$Z$692,'Infos Relatório'!BQ$1)</f>
        <v>0</v>
      </c>
      <c r="BS528" s="13">
        <f>SUMIFS('Faturamento SP3'!$J$2:$J$692,'Faturamento SP3'!$D$2:$D$692,'Infos Relatório'!$B$485,'Faturamento SP3'!$E$2:$E$692,'Infos Relatório'!$B528,'Faturamento SP3'!$Z$2:$Z$692,'Infos Relatório'!BQ$1)</f>
        <v>0</v>
      </c>
      <c r="BT528" s="14">
        <f>SUMIFS('Faturamento SP3'!$O$2:$O$692,'Faturamento SP3'!$D$2:$D$692,'Infos Relatório'!$B$485,'Faturamento SP3'!$E$2:$E$692,'Infos Relatório'!$B528,'Faturamento SP3'!$Z$2:$Z$692,'Infos Relatório'!BQ$1,'Faturamento SP3'!$T$2:$T$692,"Sim")+SUMIFS('Faturamento SP3'!$P$2:$P$692,'Faturamento SP3'!$D$2:$D$692,'Infos Relatório'!$B$485,'Faturamento SP3'!$E$2:$E$692,'Infos Relatório'!$B528,'Faturamento SP3'!$Z$2:$Z$692,'Infos Relatório'!BQ$1,'Faturamento SP3'!$T$2:$T$692,"Sim")</f>
        <v>0</v>
      </c>
      <c r="BU528" s="27" t="e">
        <f t="shared" si="204"/>
        <v>#DIV/0!</v>
      </c>
      <c r="BV528" s="24">
        <f>SUMIFS('Faturamento SP3'!$H$2:$H$692,'Faturamento SP3'!$D$2:$D$692,'Infos Relatório'!$B$485,'Faturamento SP3'!$E$2:$E$692,'Infos Relatório'!$B528,'Faturamento SP3'!$Z$2:$Z$692,'Infos Relatório'!BQ$1)</f>
        <v>0</v>
      </c>
    </row>
    <row r="529" spans="2:74">
      <c r="B529" s="17" t="s">
        <v>50</v>
      </c>
      <c r="C529" s="23">
        <f>COUNTIFS('Faturamento SP3'!$D$2:$D$692,'Infos Relatório'!$B$485,'Faturamento SP3'!$E$2:$E$692,'Infos Relatório'!$B529,'Faturamento SP3'!$Z$2:$Z$692,'Infos Relatório'!C$1)</f>
        <v>0</v>
      </c>
      <c r="D529" s="13">
        <f>SUMIFS('Faturamento SP3'!$G$2:$G$692,'Faturamento SP3'!$D$2:$D$692,'Infos Relatório'!$B$485,'Faturamento SP3'!$E$2:$E$692,'Infos Relatório'!$B529,'Faturamento SP3'!$Z$2:$Z$692,'Infos Relatório'!C$1)</f>
        <v>0</v>
      </c>
      <c r="E529" s="13">
        <f>SUMIFS('Faturamento SP3'!$J$2:$J$692,'Faturamento SP3'!$D$2:$D$692,'Infos Relatório'!$B$485,'Faturamento SP3'!$E$2:$E$692,'Infos Relatório'!$B529,'Faturamento SP3'!$Z$2:$Z$692,'Infos Relatório'!C$1)</f>
        <v>0</v>
      </c>
      <c r="F529" s="14">
        <f>SUMIFS('Faturamento SP3'!$O$2:$O$692,'Faturamento SP3'!$D$2:$D$692,'Infos Relatório'!$B$485,'Faturamento SP3'!$E$2:$E$692,'Infos Relatório'!$B529,'Faturamento SP3'!$Z$2:$Z$692,'Infos Relatório'!C$1,'Faturamento SP3'!$T$2:$T$692,"Sim")+SUMIFS('Faturamento SP3'!$P$2:$P$692,'Faturamento SP3'!$D$2:$D$692,'Infos Relatório'!$B$485,'Faturamento SP3'!$E$2:$E$692,'Infos Relatório'!$B529,'Faturamento SP3'!$Z$2:$Z$692,'Infos Relatório'!C$1,'Faturamento SP3'!$T$2:$T$692,"Sim")</f>
        <v>0</v>
      </c>
      <c r="G529" s="27" t="e">
        <f t="shared" si="193"/>
        <v>#DIV/0!</v>
      </c>
      <c r="H529" s="24">
        <f>SUMIFS('Faturamento SP3'!$H$2:$H$692,'Faturamento SP3'!$D$2:$D$692,'Infos Relatório'!$B$485,'Faturamento SP3'!$E$2:$E$692,'Infos Relatório'!$B529,'Faturamento SP3'!$Z$2:$Z$692,'Infos Relatório'!C$1)</f>
        <v>0</v>
      </c>
      <c r="I529" s="23">
        <f>COUNTIFS('Faturamento SP3'!$D$2:$D$692,'Infos Relatório'!$B$485,'Faturamento SP3'!$E$2:$E$692,'Infos Relatório'!$B529,'Faturamento SP3'!$Z$2:$Z$692,'Infos Relatório'!I$1)</f>
        <v>0</v>
      </c>
      <c r="J529" s="13">
        <f>SUMIFS('Faturamento SP3'!$G$2:$G$692,'Faturamento SP3'!$D$2:$D$692,'Infos Relatório'!$B$485,'Faturamento SP3'!$E$2:$E$692,'Infos Relatório'!$B529,'Faturamento SP3'!$Z$2:$Z$692,'Infos Relatório'!I$1)</f>
        <v>0</v>
      </c>
      <c r="K529" s="13">
        <f>SUMIFS('Faturamento SP3'!$J$2:$J$692,'Faturamento SP3'!$D$2:$D$692,'Infos Relatório'!$B$485,'Faturamento SP3'!$E$2:$E$692,'Infos Relatório'!$B529,'Faturamento SP3'!$Z$2:$Z$692,'Infos Relatório'!I$1)</f>
        <v>0</v>
      </c>
      <c r="L529" s="14">
        <f>SUMIFS('Faturamento SP3'!$O$2:$O$692,'Faturamento SP3'!$D$2:$D$692,'Infos Relatório'!$B$485,'Faturamento SP3'!$E$2:$E$692,'Infos Relatório'!$B529,'Faturamento SP3'!$Z$2:$Z$692,'Infos Relatório'!I$1,'Faturamento SP3'!$T$2:$T$692,"Sim")+SUMIFS('Faturamento SP3'!$P$2:$P$692,'Faturamento SP3'!$D$2:$D$692,'Infos Relatório'!$B$485,'Faturamento SP3'!$E$2:$E$692,'Infos Relatório'!$B529,'Faturamento SP3'!$Z$2:$Z$692,'Infos Relatório'!I$1,'Faturamento SP3'!$T$2:$T$692,"Sim")</f>
        <v>0</v>
      </c>
      <c r="M529" s="27" t="e">
        <f t="shared" si="194"/>
        <v>#DIV/0!</v>
      </c>
      <c r="N529" s="24">
        <f>SUMIFS('Faturamento SP3'!$H$2:$H$692,'Faturamento SP3'!$D$2:$D$692,'Infos Relatório'!$B$485,'Faturamento SP3'!$E$2:$E$692,'Infos Relatório'!$B529,'Faturamento SP3'!$Z$2:$Z$692,'Infos Relatório'!I$1)</f>
        <v>0</v>
      </c>
      <c r="O529" s="23">
        <f>COUNTIFS('Faturamento SP3'!$D$2:$D$692,'Infos Relatório'!$B$485,'Faturamento SP3'!$E$2:$E$692,'Infos Relatório'!$B529,'Faturamento SP3'!$Z$2:$Z$692,'Infos Relatório'!O$1)</f>
        <v>0</v>
      </c>
      <c r="P529" s="13">
        <f>SUMIFS('Faturamento SP3'!$G$2:$G$692,'Faturamento SP3'!$D$2:$D$692,'Infos Relatório'!$B$485,'Faturamento SP3'!$E$2:$E$692,'Infos Relatório'!$B529,'Faturamento SP3'!$Z$2:$Z$692,'Infos Relatório'!O$1)</f>
        <v>0</v>
      </c>
      <c r="Q529" s="13">
        <f>SUMIFS('Faturamento SP3'!$J$2:$J$692,'Faturamento SP3'!$D$2:$D$692,'Infos Relatório'!$B$485,'Faturamento SP3'!$E$2:$E$692,'Infos Relatório'!$B529,'Faturamento SP3'!$Z$2:$Z$692,'Infos Relatório'!O$1)</f>
        <v>0</v>
      </c>
      <c r="R529" s="14">
        <f>SUMIFS('Faturamento SP3'!$O$2:$O$692,'Faturamento SP3'!$D$2:$D$692,'Infos Relatório'!$B$485,'Faturamento SP3'!$E$2:$E$692,'Infos Relatório'!$B529,'Faturamento SP3'!$Z$2:$Z$692,'Infos Relatório'!O$1,'Faturamento SP3'!$T$2:$T$692,"Sim")+SUMIFS('Faturamento SP3'!$P$2:$P$692,'Faturamento SP3'!$D$2:$D$692,'Infos Relatório'!$B$485,'Faturamento SP3'!$E$2:$E$692,'Infos Relatório'!$B529,'Faturamento SP3'!$Z$2:$Z$692,'Infos Relatório'!O$1,'Faturamento SP3'!$T$2:$T$692,"Sim")</f>
        <v>0</v>
      </c>
      <c r="S529" s="27" t="e">
        <f t="shared" si="195"/>
        <v>#DIV/0!</v>
      </c>
      <c r="T529" s="24">
        <f>SUMIFS('Faturamento SP3'!$H$2:$H$692,'Faturamento SP3'!$D$2:$D$692,'Infos Relatório'!$B$485,'Faturamento SP3'!$E$2:$E$692,'Infos Relatório'!$B529,'Faturamento SP3'!$Z$2:$Z$692,'Infos Relatório'!O$1)</f>
        <v>0</v>
      </c>
      <c r="U529" s="23">
        <f>COUNTIFS('Faturamento SP3'!$D$2:$D$692,'Infos Relatório'!$B$485,'Faturamento SP3'!$E$2:$E$692,'Infos Relatório'!$B529,'Faturamento SP3'!$Z$2:$Z$692,'Infos Relatório'!U$1)</f>
        <v>0</v>
      </c>
      <c r="V529" s="13">
        <f>SUMIFS('Faturamento SP3'!$G$2:$G$692,'Faturamento SP3'!$D$2:$D$692,'Infos Relatório'!$B$485,'Faturamento SP3'!$E$2:$E$692,'Infos Relatório'!$B529,'Faturamento SP3'!$Z$2:$Z$692,'Infos Relatório'!U$1)</f>
        <v>0</v>
      </c>
      <c r="W529" s="13">
        <f>SUMIFS('Faturamento SP3'!$J$2:$J$692,'Faturamento SP3'!$D$2:$D$692,'Infos Relatório'!$B$485,'Faturamento SP3'!$E$2:$E$692,'Infos Relatório'!$B529,'Faturamento SP3'!$Z$2:$Z$692,'Infos Relatório'!U$1)</f>
        <v>0</v>
      </c>
      <c r="X529" s="14">
        <f>SUMIFS('Faturamento SP3'!$O$2:$O$692,'Faturamento SP3'!$D$2:$D$692,'Infos Relatório'!$B$485,'Faturamento SP3'!$E$2:$E$692,'Infos Relatório'!$B529,'Faturamento SP3'!$Z$2:$Z$692,'Infos Relatório'!U$1,'Faturamento SP3'!$T$2:$T$692,"Sim")+SUMIFS('Faturamento SP3'!$P$2:$P$692,'Faturamento SP3'!$D$2:$D$692,'Infos Relatório'!$B$485,'Faturamento SP3'!$E$2:$E$692,'Infos Relatório'!$B529,'Faturamento SP3'!$Z$2:$Z$692,'Infos Relatório'!U$1,'Faturamento SP3'!$T$2:$T$692,"Sim")</f>
        <v>0</v>
      </c>
      <c r="Y529" s="27" t="e">
        <f t="shared" si="196"/>
        <v>#DIV/0!</v>
      </c>
      <c r="Z529" s="24">
        <f>SUMIFS('Faturamento SP3'!$H$2:$H$692,'Faturamento SP3'!$D$2:$D$692,'Infos Relatório'!$B$485,'Faturamento SP3'!$E$2:$E$692,'Infos Relatório'!$B529,'Faturamento SP3'!$Z$2:$Z$692,'Infos Relatório'!U$1)</f>
        <v>0</v>
      </c>
      <c r="AA529" s="23">
        <f>COUNTIFS('Faturamento SP3'!$D$2:$D$692,'Infos Relatório'!$B$485,'Faturamento SP3'!$E$2:$E$692,'Infos Relatório'!$B529,'Faturamento SP3'!$Z$2:$Z$692,'Infos Relatório'!AA$1)</f>
        <v>0</v>
      </c>
      <c r="AB529" s="13">
        <f>SUMIFS('Faturamento SP3'!$G$2:$G$692,'Faturamento SP3'!$D$2:$D$692,'Infos Relatório'!$B$485,'Faturamento SP3'!$E$2:$E$692,'Infos Relatório'!$B529,'Faturamento SP3'!$Z$2:$Z$692,'Infos Relatório'!AA$1)</f>
        <v>0</v>
      </c>
      <c r="AC529" s="13">
        <f>SUMIFS('Faturamento SP3'!$J$2:$J$692,'Faturamento SP3'!$D$2:$D$692,'Infos Relatório'!$B$485,'Faturamento SP3'!$E$2:$E$692,'Infos Relatório'!$B529,'Faturamento SP3'!$Z$2:$Z$692,'Infos Relatório'!AA$1)</f>
        <v>0</v>
      </c>
      <c r="AD529" s="14">
        <f>SUMIFS('Faturamento SP3'!$O$2:$O$692,'Faturamento SP3'!$D$2:$D$692,'Infos Relatório'!$B$485,'Faturamento SP3'!$E$2:$E$692,'Infos Relatório'!$B529,'Faturamento SP3'!$Z$2:$Z$692,'Infos Relatório'!AA$1,'Faturamento SP3'!$T$2:$T$692,"Sim")+SUMIFS('Faturamento SP3'!$P$2:$P$692,'Faturamento SP3'!$D$2:$D$692,'Infos Relatório'!$B$485,'Faturamento SP3'!$E$2:$E$692,'Infos Relatório'!$B529,'Faturamento SP3'!$Z$2:$Z$692,'Infos Relatório'!AA$1,'Faturamento SP3'!$T$2:$T$692,"Sim")</f>
        <v>0</v>
      </c>
      <c r="AE529" s="27" t="e">
        <f t="shared" si="197"/>
        <v>#DIV/0!</v>
      </c>
      <c r="AF529" s="24">
        <f>SUMIFS('Faturamento SP3'!$H$2:$H$692,'Faturamento SP3'!$D$2:$D$692,'Infos Relatório'!$B$485,'Faturamento SP3'!$E$2:$E$692,'Infos Relatório'!$B529,'Faturamento SP3'!$Z$2:$Z$692,'Infos Relatório'!AA$1)</f>
        <v>0</v>
      </c>
      <c r="AG529" s="23">
        <f>COUNTIFS('Faturamento SP3'!$D$2:$D$692,'Infos Relatório'!$B$485,'Faturamento SP3'!$E$2:$E$692,'Infos Relatório'!$B529,'Faturamento SP3'!$Z$2:$Z$692,'Infos Relatório'!AG$1)</f>
        <v>0</v>
      </c>
      <c r="AH529" s="13">
        <f>SUMIFS('Faturamento SP3'!$G$2:$G$692,'Faturamento SP3'!$D$2:$D$692,'Infos Relatório'!$B$485,'Faturamento SP3'!$E$2:$E$692,'Infos Relatório'!$B529,'Faturamento SP3'!$Z$2:$Z$692,'Infos Relatório'!AG$1)</f>
        <v>0</v>
      </c>
      <c r="AI529" s="13">
        <f>SUMIFS('Faturamento SP3'!$J$2:$J$692,'Faturamento SP3'!$D$2:$D$692,'Infos Relatório'!$B$485,'Faturamento SP3'!$E$2:$E$692,'Infos Relatório'!$B529,'Faturamento SP3'!$Z$2:$Z$692,'Infos Relatório'!AG$1)</f>
        <v>0</v>
      </c>
      <c r="AJ529" s="14">
        <f>SUMIFS('Faturamento SP3'!$O$2:$O$692,'Faturamento SP3'!$D$2:$D$692,'Infos Relatório'!$B$485,'Faturamento SP3'!$E$2:$E$692,'Infos Relatório'!$B529,'Faturamento SP3'!$Z$2:$Z$692,'Infos Relatório'!AG$1,'Faturamento SP3'!$T$2:$T$692,"Sim")+SUMIFS('Faturamento SP3'!$P$2:$P$692,'Faturamento SP3'!$D$2:$D$692,'Infos Relatório'!$B$485,'Faturamento SP3'!$E$2:$E$692,'Infos Relatório'!$B529,'Faturamento SP3'!$Z$2:$Z$692,'Infos Relatório'!AG$1,'Faturamento SP3'!$T$2:$T$692,"Sim")</f>
        <v>0</v>
      </c>
      <c r="AK529" s="27" t="e">
        <f t="shared" si="198"/>
        <v>#DIV/0!</v>
      </c>
      <c r="AL529" s="24">
        <f>SUMIFS('Faturamento SP3'!$H$2:$H$692,'Faturamento SP3'!$D$2:$D$692,'Infos Relatório'!$B$485,'Faturamento SP3'!$E$2:$E$692,'Infos Relatório'!$B529,'Faturamento SP3'!$Z$2:$Z$692,'Infos Relatório'!AG$1)</f>
        <v>0</v>
      </c>
      <c r="AM529" s="23">
        <f>COUNTIFS('Faturamento SP3'!$D$2:$D$692,'Infos Relatório'!$B$485,'Faturamento SP3'!$E$2:$E$692,'Infos Relatório'!$B529,'Faturamento SP3'!$Z$2:$Z$692,'Infos Relatório'!AM$1)</f>
        <v>0</v>
      </c>
      <c r="AN529" s="13">
        <f>SUMIFS('Faturamento SP3'!$G$2:$G$692,'Faturamento SP3'!$D$2:$D$692,'Infos Relatório'!$B$485,'Faturamento SP3'!$E$2:$E$692,'Infos Relatório'!$B529,'Faturamento SP3'!$Z$2:$Z$692,'Infos Relatório'!AM$1)</f>
        <v>0</v>
      </c>
      <c r="AO529" s="13">
        <f>SUMIFS('Faturamento SP3'!$J$2:$J$692,'Faturamento SP3'!$D$2:$D$692,'Infos Relatório'!$B$485,'Faturamento SP3'!$E$2:$E$692,'Infos Relatório'!$B529,'Faturamento SP3'!$Z$2:$Z$692,'Infos Relatório'!AM$1)</f>
        <v>0</v>
      </c>
      <c r="AP529" s="14">
        <f>SUMIFS('Faturamento SP3'!$O$2:$O$692,'Faturamento SP3'!$D$2:$D$692,'Infos Relatório'!$B$485,'Faturamento SP3'!$E$2:$E$692,'Infos Relatório'!$B529,'Faturamento SP3'!$Z$2:$Z$692,'Infos Relatório'!AM$1,'Faturamento SP3'!$T$2:$T$692,"Sim")+SUMIFS('Faturamento SP3'!$P$2:$P$692,'Faturamento SP3'!$D$2:$D$692,'Infos Relatório'!$B$485,'Faturamento SP3'!$E$2:$E$692,'Infos Relatório'!$B529,'Faturamento SP3'!$Z$2:$Z$692,'Infos Relatório'!AM$1,'Faturamento SP3'!$T$2:$T$692,"Sim")</f>
        <v>0</v>
      </c>
      <c r="AQ529" s="27" t="e">
        <f t="shared" si="199"/>
        <v>#DIV/0!</v>
      </c>
      <c r="AR529" s="24">
        <f>SUMIFS('Faturamento SP3'!$H$2:$H$692,'Faturamento SP3'!$D$2:$D$692,'Infos Relatório'!$B$485,'Faturamento SP3'!$E$2:$E$692,'Infos Relatório'!$B529,'Faturamento SP3'!$Z$2:$Z$692,'Infos Relatório'!AM$1)</f>
        <v>0</v>
      </c>
      <c r="AS529" s="23">
        <f>COUNTIFS('Faturamento SP3'!$D$2:$D$692,'Infos Relatório'!$B$485,'Faturamento SP3'!$E$2:$E$692,'Infos Relatório'!$B529,'Faturamento SP3'!$Z$2:$Z$692,'Infos Relatório'!AS$1)</f>
        <v>0</v>
      </c>
      <c r="AT529" s="13">
        <f>SUMIFS('Faturamento SP3'!$G$2:$G$692,'Faturamento SP3'!$D$2:$D$692,'Infos Relatório'!$B$485,'Faturamento SP3'!$E$2:$E$692,'Infos Relatório'!$B529,'Faturamento SP3'!$Z$2:$Z$692,'Infos Relatório'!AS$1)</f>
        <v>0</v>
      </c>
      <c r="AU529" s="13">
        <f>SUMIFS('Faturamento SP3'!$J$2:$J$692,'Faturamento SP3'!$D$2:$D$692,'Infos Relatório'!$B$485,'Faturamento SP3'!$E$2:$E$692,'Infos Relatório'!$B529,'Faturamento SP3'!$Z$2:$Z$692,'Infos Relatório'!AS$1)</f>
        <v>0</v>
      </c>
      <c r="AV529" s="14">
        <f>SUMIFS('Faturamento SP3'!$O$2:$O$692,'Faturamento SP3'!$D$2:$D$692,'Infos Relatório'!$B$485,'Faturamento SP3'!$E$2:$E$692,'Infos Relatório'!$B529,'Faturamento SP3'!$Z$2:$Z$692,'Infos Relatório'!AS$1,'Faturamento SP3'!$T$2:$T$692,"Sim")+SUMIFS('Faturamento SP3'!$P$2:$P$692,'Faturamento SP3'!$D$2:$D$692,'Infos Relatório'!$B$485,'Faturamento SP3'!$E$2:$E$692,'Infos Relatório'!$B529,'Faturamento SP3'!$Z$2:$Z$692,'Infos Relatório'!AS$1,'Faturamento SP3'!$T$2:$T$692,"Sim")</f>
        <v>0</v>
      </c>
      <c r="AW529" s="27" t="e">
        <f t="shared" si="200"/>
        <v>#DIV/0!</v>
      </c>
      <c r="AX529" s="24">
        <f>SUMIFS('Faturamento SP3'!$H$2:$H$692,'Faturamento SP3'!$D$2:$D$692,'Infos Relatório'!$B$485,'Faturamento SP3'!$E$2:$E$692,'Infos Relatório'!$B529,'Faturamento SP3'!$Z$2:$Z$692,'Infos Relatório'!AS$1)</f>
        <v>0</v>
      </c>
      <c r="AY529" s="23">
        <f>COUNTIFS('Faturamento SP3'!$D$2:$D$692,'Infos Relatório'!$B$485,'Faturamento SP3'!$E$2:$E$692,'Infos Relatório'!$B529,'Faturamento SP3'!$Z$2:$Z$692,'Infos Relatório'!AY$1)</f>
        <v>0</v>
      </c>
      <c r="AZ529" s="13">
        <f>SUMIFS('Faturamento SP3'!$G$2:$G$692,'Faturamento SP3'!$D$2:$D$692,'Infos Relatório'!$B$485,'Faturamento SP3'!$E$2:$E$692,'Infos Relatório'!$B529,'Faturamento SP3'!$Z$2:$Z$692,'Infos Relatório'!AY$1)</f>
        <v>0</v>
      </c>
      <c r="BA529" s="13">
        <f>SUMIFS('Faturamento SP3'!$J$2:$J$692,'Faturamento SP3'!$D$2:$D$692,'Infos Relatório'!$B$485,'Faturamento SP3'!$E$2:$E$692,'Infos Relatório'!$B529,'Faturamento SP3'!$Z$2:$Z$692,'Infos Relatório'!AY$1)</f>
        <v>0</v>
      </c>
      <c r="BB529" s="14">
        <f>SUMIFS('Faturamento SP3'!$O$2:$O$692,'Faturamento SP3'!$D$2:$D$692,'Infos Relatório'!$B$485,'Faturamento SP3'!$E$2:$E$692,'Infos Relatório'!$B529,'Faturamento SP3'!$Z$2:$Z$692,'Infos Relatório'!AY$1,'Faturamento SP3'!$T$2:$T$692,"Sim")+SUMIFS('Faturamento SP3'!$P$2:$P$692,'Faturamento SP3'!$D$2:$D$692,'Infos Relatório'!$B$485,'Faturamento SP3'!$E$2:$E$692,'Infos Relatório'!$B529,'Faturamento SP3'!$Z$2:$Z$692,'Infos Relatório'!AY$1,'Faturamento SP3'!$T$2:$T$692,"Sim")</f>
        <v>0</v>
      </c>
      <c r="BC529" s="27" t="e">
        <f t="shared" si="201"/>
        <v>#DIV/0!</v>
      </c>
      <c r="BD529" s="24">
        <f>SUMIFS('Faturamento SP3'!$H$2:$H$692,'Faturamento SP3'!$D$2:$D$692,'Infos Relatório'!$B$485,'Faturamento SP3'!$E$2:$E$692,'Infos Relatório'!$B529,'Faturamento SP3'!$Z$2:$Z$692,'Infos Relatório'!AY$1)</f>
        <v>0</v>
      </c>
      <c r="BE529" s="23">
        <f>COUNTIFS('Faturamento SP3'!$D$2:$D$692,'Infos Relatório'!$B$485,'Faturamento SP3'!$E$2:$E$692,'Infos Relatório'!$B529,'Faturamento SP3'!$Z$2:$Z$692,'Infos Relatório'!BE$1)</f>
        <v>0</v>
      </c>
      <c r="BF529" s="13">
        <f>SUMIFS('Faturamento SP3'!$G$2:$G$692,'Faturamento SP3'!$D$2:$D$692,'Infos Relatório'!$B$485,'Faturamento SP3'!$E$2:$E$692,'Infos Relatório'!$B529,'Faturamento SP3'!$Z$2:$Z$692,'Infos Relatório'!BE$1)</f>
        <v>0</v>
      </c>
      <c r="BG529" s="13">
        <f>SUMIFS('Faturamento SP3'!$J$2:$J$692,'Faturamento SP3'!$D$2:$D$692,'Infos Relatório'!$B$485,'Faturamento SP3'!$E$2:$E$692,'Infos Relatório'!$B529,'Faturamento SP3'!$Z$2:$Z$692,'Infos Relatório'!BE$1)</f>
        <v>0</v>
      </c>
      <c r="BH529" s="14">
        <f>SUMIFS('Faturamento SP3'!$O$2:$O$692,'Faturamento SP3'!$D$2:$D$692,'Infos Relatório'!$B$485,'Faturamento SP3'!$E$2:$E$692,'Infos Relatório'!$B529,'Faturamento SP3'!$Z$2:$Z$692,'Infos Relatório'!BE$1,'Faturamento SP3'!$T$2:$T$692,"Sim")+SUMIFS('Faturamento SP3'!$P$2:$P$692,'Faturamento SP3'!$D$2:$D$692,'Infos Relatório'!$B$485,'Faturamento SP3'!$E$2:$E$692,'Infos Relatório'!$B529,'Faturamento SP3'!$Z$2:$Z$692,'Infos Relatório'!BE$1,'Faturamento SP3'!$T$2:$T$692,"Sim")</f>
        <v>0</v>
      </c>
      <c r="BI529" s="27" t="e">
        <f t="shared" si="202"/>
        <v>#DIV/0!</v>
      </c>
      <c r="BJ529" s="24">
        <f>SUMIFS('Faturamento SP3'!$H$2:$H$692,'Faturamento SP3'!$D$2:$D$692,'Infos Relatório'!$B$485,'Faturamento SP3'!$E$2:$E$692,'Infos Relatório'!$B529,'Faturamento SP3'!$Z$2:$Z$692,'Infos Relatório'!BE$1)</f>
        <v>0</v>
      </c>
      <c r="BK529" s="23">
        <f>COUNTIFS('Faturamento SP3'!$D$2:$D$692,'Infos Relatório'!$B$485,'Faturamento SP3'!$E$2:$E$692,'Infos Relatório'!$B529,'Faturamento SP3'!$Z$2:$Z$692,'Infos Relatório'!BK$1)</f>
        <v>0</v>
      </c>
      <c r="BL529" s="13">
        <f>SUMIFS('Faturamento SP3'!$G$2:$G$692,'Faturamento SP3'!$D$2:$D$692,'Infos Relatório'!$B$485,'Faturamento SP3'!$E$2:$E$692,'Infos Relatório'!$B529,'Faturamento SP3'!$Z$2:$Z$692,'Infos Relatório'!BK$1)</f>
        <v>0</v>
      </c>
      <c r="BM529" s="13">
        <f>SUMIFS('Faturamento SP3'!$J$2:$J$692,'Faturamento SP3'!$D$2:$D$692,'Infos Relatório'!$B$485,'Faturamento SP3'!$E$2:$E$692,'Infos Relatório'!$B529,'Faturamento SP3'!$Z$2:$Z$692,'Infos Relatório'!BK$1)</f>
        <v>0</v>
      </c>
      <c r="BN529" s="14">
        <f>SUMIFS('Faturamento SP3'!$O$2:$O$692,'Faturamento SP3'!$D$2:$D$692,'Infos Relatório'!$B$485,'Faturamento SP3'!$E$2:$E$692,'Infos Relatório'!$B529,'Faturamento SP3'!$Z$2:$Z$692,'Infos Relatório'!BK$1,'Faturamento SP3'!$T$2:$T$692,"Sim")+SUMIFS('Faturamento SP3'!$P$2:$P$692,'Faturamento SP3'!$D$2:$D$692,'Infos Relatório'!$B$485,'Faturamento SP3'!$E$2:$E$692,'Infos Relatório'!$B529,'Faturamento SP3'!$Z$2:$Z$692,'Infos Relatório'!BK$1,'Faturamento SP3'!$T$2:$T$692,"Sim")</f>
        <v>0</v>
      </c>
      <c r="BO529" s="27" t="e">
        <f t="shared" si="203"/>
        <v>#DIV/0!</v>
      </c>
      <c r="BP529" s="24">
        <f>SUMIFS('Faturamento SP3'!$H$2:$H$692,'Faturamento SP3'!$D$2:$D$692,'Infos Relatório'!$B$485,'Faturamento SP3'!$E$2:$E$692,'Infos Relatório'!$B529,'Faturamento SP3'!$Z$2:$Z$692,'Infos Relatório'!BK$1)</f>
        <v>0</v>
      </c>
      <c r="BQ529" s="23">
        <f>COUNTIFS('Faturamento SP3'!$D$2:$D$692,'Infos Relatório'!$B$485,'Faturamento SP3'!$E$2:$E$692,'Infos Relatório'!$B529,'Faturamento SP3'!$Z$2:$Z$692,'Infos Relatório'!BQ$1)</f>
        <v>0</v>
      </c>
      <c r="BR529" s="13">
        <f>SUMIFS('Faturamento SP3'!$G$2:$G$692,'Faturamento SP3'!$D$2:$D$692,'Infos Relatório'!$B$485,'Faturamento SP3'!$E$2:$E$692,'Infos Relatório'!$B529,'Faturamento SP3'!$Z$2:$Z$692,'Infos Relatório'!BQ$1)</f>
        <v>0</v>
      </c>
      <c r="BS529" s="13">
        <f>SUMIFS('Faturamento SP3'!$J$2:$J$692,'Faturamento SP3'!$D$2:$D$692,'Infos Relatório'!$B$485,'Faturamento SP3'!$E$2:$E$692,'Infos Relatório'!$B529,'Faturamento SP3'!$Z$2:$Z$692,'Infos Relatório'!BQ$1)</f>
        <v>0</v>
      </c>
      <c r="BT529" s="14">
        <f>SUMIFS('Faturamento SP3'!$O$2:$O$692,'Faturamento SP3'!$D$2:$D$692,'Infos Relatório'!$B$485,'Faturamento SP3'!$E$2:$E$692,'Infos Relatório'!$B529,'Faturamento SP3'!$Z$2:$Z$692,'Infos Relatório'!BQ$1,'Faturamento SP3'!$T$2:$T$692,"Sim")+SUMIFS('Faturamento SP3'!$P$2:$P$692,'Faturamento SP3'!$D$2:$D$692,'Infos Relatório'!$B$485,'Faturamento SP3'!$E$2:$E$692,'Infos Relatório'!$B529,'Faturamento SP3'!$Z$2:$Z$692,'Infos Relatório'!BQ$1,'Faturamento SP3'!$T$2:$T$692,"Sim")</f>
        <v>0</v>
      </c>
      <c r="BU529" s="27" t="e">
        <f t="shared" si="204"/>
        <v>#DIV/0!</v>
      </c>
      <c r="BV529" s="24">
        <f>SUMIFS('Faturamento SP3'!$H$2:$H$692,'Faturamento SP3'!$D$2:$D$692,'Infos Relatório'!$B$485,'Faturamento SP3'!$E$2:$E$692,'Infos Relatório'!$B529,'Faturamento SP3'!$Z$2:$Z$692,'Infos Relatório'!BQ$1)</f>
        <v>0</v>
      </c>
    </row>
    <row r="530" spans="2:74">
      <c r="B530" s="17" t="s">
        <v>51</v>
      </c>
      <c r="C530" s="23">
        <f>COUNTIFS('Faturamento SP3'!$D$2:$D$692,'Infos Relatório'!$B$485,'Faturamento SP3'!$E$2:$E$692,'Infos Relatório'!$B530,'Faturamento SP3'!$Z$2:$Z$692,'Infos Relatório'!C$1)</f>
        <v>0</v>
      </c>
      <c r="D530" s="13">
        <f>SUMIFS('Faturamento SP3'!$G$2:$G$692,'Faturamento SP3'!$D$2:$D$692,'Infos Relatório'!$B$485,'Faturamento SP3'!$E$2:$E$692,'Infos Relatório'!$B530,'Faturamento SP3'!$Z$2:$Z$692,'Infos Relatório'!C$1)</f>
        <v>0</v>
      </c>
      <c r="E530" s="13">
        <f>SUMIFS('Faturamento SP3'!$J$2:$J$692,'Faturamento SP3'!$D$2:$D$692,'Infos Relatório'!$B$485,'Faturamento SP3'!$E$2:$E$692,'Infos Relatório'!$B530,'Faturamento SP3'!$Z$2:$Z$692,'Infos Relatório'!C$1)</f>
        <v>0</v>
      </c>
      <c r="F530" s="14">
        <f>SUMIFS('Faturamento SP3'!$O$2:$O$692,'Faturamento SP3'!$D$2:$D$692,'Infos Relatório'!$B$485,'Faturamento SP3'!$E$2:$E$692,'Infos Relatório'!$B530,'Faturamento SP3'!$Z$2:$Z$692,'Infos Relatório'!C$1,'Faturamento SP3'!$T$2:$T$692,"Sim")+SUMIFS('Faturamento SP3'!$P$2:$P$692,'Faturamento SP3'!$D$2:$D$692,'Infos Relatório'!$B$485,'Faturamento SP3'!$E$2:$E$692,'Infos Relatório'!$B530,'Faturamento SP3'!$Z$2:$Z$692,'Infos Relatório'!C$1,'Faturamento SP3'!$T$2:$T$692,"Sim")</f>
        <v>0</v>
      </c>
      <c r="G530" s="27" t="e">
        <f t="shared" si="193"/>
        <v>#DIV/0!</v>
      </c>
      <c r="H530" s="24">
        <f>SUMIFS('Faturamento SP3'!$H$2:$H$692,'Faturamento SP3'!$D$2:$D$692,'Infos Relatório'!$B$485,'Faturamento SP3'!$E$2:$E$692,'Infos Relatório'!$B530,'Faturamento SP3'!$Z$2:$Z$692,'Infos Relatório'!C$1)</f>
        <v>0</v>
      </c>
      <c r="I530" s="23">
        <f>COUNTIFS('Faturamento SP3'!$D$2:$D$692,'Infos Relatório'!$B$485,'Faturamento SP3'!$E$2:$E$692,'Infos Relatório'!$B530,'Faturamento SP3'!$Z$2:$Z$692,'Infos Relatório'!I$1)</f>
        <v>0</v>
      </c>
      <c r="J530" s="13">
        <f>SUMIFS('Faturamento SP3'!$G$2:$G$692,'Faturamento SP3'!$D$2:$D$692,'Infos Relatório'!$B$485,'Faturamento SP3'!$E$2:$E$692,'Infos Relatório'!$B530,'Faturamento SP3'!$Z$2:$Z$692,'Infos Relatório'!I$1)</f>
        <v>0</v>
      </c>
      <c r="K530" s="13">
        <f>SUMIFS('Faturamento SP3'!$J$2:$J$692,'Faturamento SP3'!$D$2:$D$692,'Infos Relatório'!$B$485,'Faturamento SP3'!$E$2:$E$692,'Infos Relatório'!$B530,'Faturamento SP3'!$Z$2:$Z$692,'Infos Relatório'!I$1)</f>
        <v>0</v>
      </c>
      <c r="L530" s="14">
        <f>SUMIFS('Faturamento SP3'!$O$2:$O$692,'Faturamento SP3'!$D$2:$D$692,'Infos Relatório'!$B$485,'Faturamento SP3'!$E$2:$E$692,'Infos Relatório'!$B530,'Faturamento SP3'!$Z$2:$Z$692,'Infos Relatório'!I$1,'Faturamento SP3'!$T$2:$T$692,"Sim")+SUMIFS('Faturamento SP3'!$P$2:$P$692,'Faturamento SP3'!$D$2:$D$692,'Infos Relatório'!$B$485,'Faturamento SP3'!$E$2:$E$692,'Infos Relatório'!$B530,'Faturamento SP3'!$Z$2:$Z$692,'Infos Relatório'!I$1,'Faturamento SP3'!$T$2:$T$692,"Sim")</f>
        <v>0</v>
      </c>
      <c r="M530" s="27" t="e">
        <f t="shared" si="194"/>
        <v>#DIV/0!</v>
      </c>
      <c r="N530" s="24">
        <f>SUMIFS('Faturamento SP3'!$H$2:$H$692,'Faturamento SP3'!$D$2:$D$692,'Infos Relatório'!$B$485,'Faturamento SP3'!$E$2:$E$692,'Infos Relatório'!$B530,'Faturamento SP3'!$Z$2:$Z$692,'Infos Relatório'!I$1)</f>
        <v>0</v>
      </c>
      <c r="O530" s="23">
        <f>COUNTIFS('Faturamento SP3'!$D$2:$D$692,'Infos Relatório'!$B$485,'Faturamento SP3'!$E$2:$E$692,'Infos Relatório'!$B530,'Faturamento SP3'!$Z$2:$Z$692,'Infos Relatório'!O$1)</f>
        <v>0</v>
      </c>
      <c r="P530" s="13">
        <f>SUMIFS('Faturamento SP3'!$G$2:$G$692,'Faturamento SP3'!$D$2:$D$692,'Infos Relatório'!$B$485,'Faturamento SP3'!$E$2:$E$692,'Infos Relatório'!$B530,'Faturamento SP3'!$Z$2:$Z$692,'Infos Relatório'!O$1)</f>
        <v>0</v>
      </c>
      <c r="Q530" s="13">
        <f>SUMIFS('Faturamento SP3'!$J$2:$J$692,'Faturamento SP3'!$D$2:$D$692,'Infos Relatório'!$B$485,'Faturamento SP3'!$E$2:$E$692,'Infos Relatório'!$B530,'Faturamento SP3'!$Z$2:$Z$692,'Infos Relatório'!O$1)</f>
        <v>0</v>
      </c>
      <c r="R530" s="14">
        <f>SUMIFS('Faturamento SP3'!$O$2:$O$692,'Faturamento SP3'!$D$2:$D$692,'Infos Relatório'!$B$485,'Faturamento SP3'!$E$2:$E$692,'Infos Relatório'!$B530,'Faturamento SP3'!$Z$2:$Z$692,'Infos Relatório'!O$1,'Faturamento SP3'!$T$2:$T$692,"Sim")+SUMIFS('Faturamento SP3'!$P$2:$P$692,'Faturamento SP3'!$D$2:$D$692,'Infos Relatório'!$B$485,'Faturamento SP3'!$E$2:$E$692,'Infos Relatório'!$B530,'Faturamento SP3'!$Z$2:$Z$692,'Infos Relatório'!O$1,'Faturamento SP3'!$T$2:$T$692,"Sim")</f>
        <v>0</v>
      </c>
      <c r="S530" s="27" t="e">
        <f t="shared" si="195"/>
        <v>#DIV/0!</v>
      </c>
      <c r="T530" s="24">
        <f>SUMIFS('Faturamento SP3'!$H$2:$H$692,'Faturamento SP3'!$D$2:$D$692,'Infos Relatório'!$B$485,'Faturamento SP3'!$E$2:$E$692,'Infos Relatório'!$B530,'Faturamento SP3'!$Z$2:$Z$692,'Infos Relatório'!O$1)</f>
        <v>0</v>
      </c>
      <c r="U530" s="23">
        <f>COUNTIFS('Faturamento SP3'!$D$2:$D$692,'Infos Relatório'!$B$485,'Faturamento SP3'!$E$2:$E$692,'Infos Relatório'!$B530,'Faturamento SP3'!$Z$2:$Z$692,'Infos Relatório'!U$1)</f>
        <v>0</v>
      </c>
      <c r="V530" s="13">
        <f>SUMIFS('Faturamento SP3'!$G$2:$G$692,'Faturamento SP3'!$D$2:$D$692,'Infos Relatório'!$B$485,'Faturamento SP3'!$E$2:$E$692,'Infos Relatório'!$B530,'Faturamento SP3'!$Z$2:$Z$692,'Infos Relatório'!U$1)</f>
        <v>0</v>
      </c>
      <c r="W530" s="13">
        <f>SUMIFS('Faturamento SP3'!$J$2:$J$692,'Faturamento SP3'!$D$2:$D$692,'Infos Relatório'!$B$485,'Faturamento SP3'!$E$2:$E$692,'Infos Relatório'!$B530,'Faturamento SP3'!$Z$2:$Z$692,'Infos Relatório'!U$1)</f>
        <v>0</v>
      </c>
      <c r="X530" s="14">
        <f>SUMIFS('Faturamento SP3'!$O$2:$O$692,'Faturamento SP3'!$D$2:$D$692,'Infos Relatório'!$B$485,'Faturamento SP3'!$E$2:$E$692,'Infos Relatório'!$B530,'Faturamento SP3'!$Z$2:$Z$692,'Infos Relatório'!U$1,'Faturamento SP3'!$T$2:$T$692,"Sim")+SUMIFS('Faturamento SP3'!$P$2:$P$692,'Faturamento SP3'!$D$2:$D$692,'Infos Relatório'!$B$485,'Faturamento SP3'!$E$2:$E$692,'Infos Relatório'!$B530,'Faturamento SP3'!$Z$2:$Z$692,'Infos Relatório'!U$1,'Faturamento SP3'!$T$2:$T$692,"Sim")</f>
        <v>0</v>
      </c>
      <c r="Y530" s="27" t="e">
        <f t="shared" si="196"/>
        <v>#DIV/0!</v>
      </c>
      <c r="Z530" s="24">
        <f>SUMIFS('Faturamento SP3'!$H$2:$H$692,'Faturamento SP3'!$D$2:$D$692,'Infos Relatório'!$B$485,'Faturamento SP3'!$E$2:$E$692,'Infos Relatório'!$B530,'Faturamento SP3'!$Z$2:$Z$692,'Infos Relatório'!U$1)</f>
        <v>0</v>
      </c>
      <c r="AA530" s="23">
        <f>COUNTIFS('Faturamento SP3'!$D$2:$D$692,'Infos Relatório'!$B$485,'Faturamento SP3'!$E$2:$E$692,'Infos Relatório'!$B530,'Faturamento SP3'!$Z$2:$Z$692,'Infos Relatório'!AA$1)</f>
        <v>0</v>
      </c>
      <c r="AB530" s="13">
        <f>SUMIFS('Faturamento SP3'!$G$2:$G$692,'Faturamento SP3'!$D$2:$D$692,'Infos Relatório'!$B$485,'Faturamento SP3'!$E$2:$E$692,'Infos Relatório'!$B530,'Faturamento SP3'!$Z$2:$Z$692,'Infos Relatório'!AA$1)</f>
        <v>0</v>
      </c>
      <c r="AC530" s="13">
        <f>SUMIFS('Faturamento SP3'!$J$2:$J$692,'Faturamento SP3'!$D$2:$D$692,'Infos Relatório'!$B$485,'Faturamento SP3'!$E$2:$E$692,'Infos Relatório'!$B530,'Faturamento SP3'!$Z$2:$Z$692,'Infos Relatório'!AA$1)</f>
        <v>0</v>
      </c>
      <c r="AD530" s="14">
        <f>SUMIFS('Faturamento SP3'!$O$2:$O$692,'Faturamento SP3'!$D$2:$D$692,'Infos Relatório'!$B$485,'Faturamento SP3'!$E$2:$E$692,'Infos Relatório'!$B530,'Faturamento SP3'!$Z$2:$Z$692,'Infos Relatório'!AA$1,'Faturamento SP3'!$T$2:$T$692,"Sim")+SUMIFS('Faturamento SP3'!$P$2:$P$692,'Faturamento SP3'!$D$2:$D$692,'Infos Relatório'!$B$485,'Faturamento SP3'!$E$2:$E$692,'Infos Relatório'!$B530,'Faturamento SP3'!$Z$2:$Z$692,'Infos Relatório'!AA$1,'Faturamento SP3'!$T$2:$T$692,"Sim")</f>
        <v>0</v>
      </c>
      <c r="AE530" s="27" t="e">
        <f t="shared" si="197"/>
        <v>#DIV/0!</v>
      </c>
      <c r="AF530" s="24">
        <f>SUMIFS('Faturamento SP3'!$H$2:$H$692,'Faturamento SP3'!$D$2:$D$692,'Infos Relatório'!$B$485,'Faturamento SP3'!$E$2:$E$692,'Infos Relatório'!$B530,'Faturamento SP3'!$Z$2:$Z$692,'Infos Relatório'!AA$1)</f>
        <v>0</v>
      </c>
      <c r="AG530" s="23">
        <f>COUNTIFS('Faturamento SP3'!$D$2:$D$692,'Infos Relatório'!$B$485,'Faturamento SP3'!$E$2:$E$692,'Infos Relatório'!$B530,'Faturamento SP3'!$Z$2:$Z$692,'Infos Relatório'!AG$1)</f>
        <v>0</v>
      </c>
      <c r="AH530" s="13">
        <f>SUMIFS('Faturamento SP3'!$G$2:$G$692,'Faturamento SP3'!$D$2:$D$692,'Infos Relatório'!$B$485,'Faturamento SP3'!$E$2:$E$692,'Infos Relatório'!$B530,'Faturamento SP3'!$Z$2:$Z$692,'Infos Relatório'!AG$1)</f>
        <v>0</v>
      </c>
      <c r="AI530" s="13">
        <f>SUMIFS('Faturamento SP3'!$J$2:$J$692,'Faturamento SP3'!$D$2:$D$692,'Infos Relatório'!$B$485,'Faturamento SP3'!$E$2:$E$692,'Infos Relatório'!$B530,'Faturamento SP3'!$Z$2:$Z$692,'Infos Relatório'!AG$1)</f>
        <v>0</v>
      </c>
      <c r="AJ530" s="14">
        <f>SUMIFS('Faturamento SP3'!$O$2:$O$692,'Faturamento SP3'!$D$2:$D$692,'Infos Relatório'!$B$485,'Faturamento SP3'!$E$2:$E$692,'Infos Relatório'!$B530,'Faturamento SP3'!$Z$2:$Z$692,'Infos Relatório'!AG$1,'Faturamento SP3'!$T$2:$T$692,"Sim")+SUMIFS('Faturamento SP3'!$P$2:$P$692,'Faturamento SP3'!$D$2:$D$692,'Infos Relatório'!$B$485,'Faturamento SP3'!$E$2:$E$692,'Infos Relatório'!$B530,'Faturamento SP3'!$Z$2:$Z$692,'Infos Relatório'!AG$1,'Faturamento SP3'!$T$2:$T$692,"Sim")</f>
        <v>0</v>
      </c>
      <c r="AK530" s="27" t="e">
        <f t="shared" si="198"/>
        <v>#DIV/0!</v>
      </c>
      <c r="AL530" s="24">
        <f>SUMIFS('Faturamento SP3'!$H$2:$H$692,'Faturamento SP3'!$D$2:$D$692,'Infos Relatório'!$B$485,'Faturamento SP3'!$E$2:$E$692,'Infos Relatório'!$B530,'Faturamento SP3'!$Z$2:$Z$692,'Infos Relatório'!AG$1)</f>
        <v>0</v>
      </c>
      <c r="AM530" s="23">
        <f>COUNTIFS('Faturamento SP3'!$D$2:$D$692,'Infos Relatório'!$B$485,'Faturamento SP3'!$E$2:$E$692,'Infos Relatório'!$B530,'Faturamento SP3'!$Z$2:$Z$692,'Infos Relatório'!AM$1)</f>
        <v>0</v>
      </c>
      <c r="AN530" s="13">
        <f>SUMIFS('Faturamento SP3'!$G$2:$G$692,'Faturamento SP3'!$D$2:$D$692,'Infos Relatório'!$B$485,'Faturamento SP3'!$E$2:$E$692,'Infos Relatório'!$B530,'Faturamento SP3'!$Z$2:$Z$692,'Infos Relatório'!AM$1)</f>
        <v>0</v>
      </c>
      <c r="AO530" s="13">
        <f>SUMIFS('Faturamento SP3'!$J$2:$J$692,'Faturamento SP3'!$D$2:$D$692,'Infos Relatório'!$B$485,'Faturamento SP3'!$E$2:$E$692,'Infos Relatório'!$B530,'Faturamento SP3'!$Z$2:$Z$692,'Infos Relatório'!AM$1)</f>
        <v>0</v>
      </c>
      <c r="AP530" s="14">
        <f>SUMIFS('Faturamento SP3'!$O$2:$O$692,'Faturamento SP3'!$D$2:$D$692,'Infos Relatório'!$B$485,'Faturamento SP3'!$E$2:$E$692,'Infos Relatório'!$B530,'Faturamento SP3'!$Z$2:$Z$692,'Infos Relatório'!AM$1,'Faturamento SP3'!$T$2:$T$692,"Sim")+SUMIFS('Faturamento SP3'!$P$2:$P$692,'Faturamento SP3'!$D$2:$D$692,'Infos Relatório'!$B$485,'Faturamento SP3'!$E$2:$E$692,'Infos Relatório'!$B530,'Faturamento SP3'!$Z$2:$Z$692,'Infos Relatório'!AM$1,'Faturamento SP3'!$T$2:$T$692,"Sim")</f>
        <v>0</v>
      </c>
      <c r="AQ530" s="27" t="e">
        <f t="shared" si="199"/>
        <v>#DIV/0!</v>
      </c>
      <c r="AR530" s="24">
        <f>SUMIFS('Faturamento SP3'!$H$2:$H$692,'Faturamento SP3'!$D$2:$D$692,'Infos Relatório'!$B$485,'Faturamento SP3'!$E$2:$E$692,'Infos Relatório'!$B530,'Faturamento SP3'!$Z$2:$Z$692,'Infos Relatório'!AM$1)</f>
        <v>0</v>
      </c>
      <c r="AS530" s="23">
        <f>COUNTIFS('Faturamento SP3'!$D$2:$D$692,'Infos Relatório'!$B$485,'Faturamento SP3'!$E$2:$E$692,'Infos Relatório'!$B530,'Faturamento SP3'!$Z$2:$Z$692,'Infos Relatório'!AS$1)</f>
        <v>0</v>
      </c>
      <c r="AT530" s="13">
        <f>SUMIFS('Faturamento SP3'!$G$2:$G$692,'Faturamento SP3'!$D$2:$D$692,'Infos Relatório'!$B$485,'Faturamento SP3'!$E$2:$E$692,'Infos Relatório'!$B530,'Faturamento SP3'!$Z$2:$Z$692,'Infos Relatório'!AS$1)</f>
        <v>0</v>
      </c>
      <c r="AU530" s="13">
        <f>SUMIFS('Faturamento SP3'!$J$2:$J$692,'Faturamento SP3'!$D$2:$D$692,'Infos Relatório'!$B$485,'Faturamento SP3'!$E$2:$E$692,'Infos Relatório'!$B530,'Faturamento SP3'!$Z$2:$Z$692,'Infos Relatório'!AS$1)</f>
        <v>0</v>
      </c>
      <c r="AV530" s="14">
        <f>SUMIFS('Faturamento SP3'!$O$2:$O$692,'Faturamento SP3'!$D$2:$D$692,'Infos Relatório'!$B$485,'Faturamento SP3'!$E$2:$E$692,'Infos Relatório'!$B530,'Faturamento SP3'!$Z$2:$Z$692,'Infos Relatório'!AS$1,'Faturamento SP3'!$T$2:$T$692,"Sim")+SUMIFS('Faturamento SP3'!$P$2:$P$692,'Faturamento SP3'!$D$2:$D$692,'Infos Relatório'!$B$485,'Faturamento SP3'!$E$2:$E$692,'Infos Relatório'!$B530,'Faturamento SP3'!$Z$2:$Z$692,'Infos Relatório'!AS$1,'Faturamento SP3'!$T$2:$T$692,"Sim")</f>
        <v>0</v>
      </c>
      <c r="AW530" s="27" t="e">
        <f t="shared" si="200"/>
        <v>#DIV/0!</v>
      </c>
      <c r="AX530" s="24">
        <f>SUMIFS('Faturamento SP3'!$H$2:$H$692,'Faturamento SP3'!$D$2:$D$692,'Infos Relatório'!$B$485,'Faturamento SP3'!$E$2:$E$692,'Infos Relatório'!$B530,'Faturamento SP3'!$Z$2:$Z$692,'Infos Relatório'!AS$1)</f>
        <v>0</v>
      </c>
      <c r="AY530" s="23">
        <f>COUNTIFS('Faturamento SP3'!$D$2:$D$692,'Infos Relatório'!$B$485,'Faturamento SP3'!$E$2:$E$692,'Infos Relatório'!$B530,'Faturamento SP3'!$Z$2:$Z$692,'Infos Relatório'!AY$1)</f>
        <v>0</v>
      </c>
      <c r="AZ530" s="13">
        <f>SUMIFS('Faturamento SP3'!$G$2:$G$692,'Faturamento SP3'!$D$2:$D$692,'Infos Relatório'!$B$485,'Faturamento SP3'!$E$2:$E$692,'Infos Relatório'!$B530,'Faturamento SP3'!$Z$2:$Z$692,'Infos Relatório'!AY$1)</f>
        <v>0</v>
      </c>
      <c r="BA530" s="13">
        <f>SUMIFS('Faturamento SP3'!$J$2:$J$692,'Faturamento SP3'!$D$2:$D$692,'Infos Relatório'!$B$485,'Faturamento SP3'!$E$2:$E$692,'Infos Relatório'!$B530,'Faturamento SP3'!$Z$2:$Z$692,'Infos Relatório'!AY$1)</f>
        <v>0</v>
      </c>
      <c r="BB530" s="14">
        <f>SUMIFS('Faturamento SP3'!$O$2:$O$692,'Faturamento SP3'!$D$2:$D$692,'Infos Relatório'!$B$485,'Faturamento SP3'!$E$2:$E$692,'Infos Relatório'!$B530,'Faturamento SP3'!$Z$2:$Z$692,'Infos Relatório'!AY$1,'Faturamento SP3'!$T$2:$T$692,"Sim")+SUMIFS('Faturamento SP3'!$P$2:$P$692,'Faturamento SP3'!$D$2:$D$692,'Infos Relatório'!$B$485,'Faturamento SP3'!$E$2:$E$692,'Infos Relatório'!$B530,'Faturamento SP3'!$Z$2:$Z$692,'Infos Relatório'!AY$1,'Faturamento SP3'!$T$2:$T$692,"Sim")</f>
        <v>0</v>
      </c>
      <c r="BC530" s="27" t="e">
        <f t="shared" si="201"/>
        <v>#DIV/0!</v>
      </c>
      <c r="BD530" s="24">
        <f>SUMIFS('Faturamento SP3'!$H$2:$H$692,'Faturamento SP3'!$D$2:$D$692,'Infos Relatório'!$B$485,'Faturamento SP3'!$E$2:$E$692,'Infos Relatório'!$B530,'Faturamento SP3'!$Z$2:$Z$692,'Infos Relatório'!AY$1)</f>
        <v>0</v>
      </c>
      <c r="BE530" s="23">
        <f>COUNTIFS('Faturamento SP3'!$D$2:$D$692,'Infos Relatório'!$B$485,'Faturamento SP3'!$E$2:$E$692,'Infos Relatório'!$B530,'Faturamento SP3'!$Z$2:$Z$692,'Infos Relatório'!BE$1)</f>
        <v>0</v>
      </c>
      <c r="BF530" s="13">
        <f>SUMIFS('Faturamento SP3'!$G$2:$G$692,'Faturamento SP3'!$D$2:$D$692,'Infos Relatório'!$B$485,'Faturamento SP3'!$E$2:$E$692,'Infos Relatório'!$B530,'Faturamento SP3'!$Z$2:$Z$692,'Infos Relatório'!BE$1)</f>
        <v>0</v>
      </c>
      <c r="BG530" s="13">
        <f>SUMIFS('Faturamento SP3'!$J$2:$J$692,'Faturamento SP3'!$D$2:$D$692,'Infos Relatório'!$B$485,'Faturamento SP3'!$E$2:$E$692,'Infos Relatório'!$B530,'Faturamento SP3'!$Z$2:$Z$692,'Infos Relatório'!BE$1)</f>
        <v>0</v>
      </c>
      <c r="BH530" s="14">
        <f>SUMIFS('Faturamento SP3'!$O$2:$O$692,'Faturamento SP3'!$D$2:$D$692,'Infos Relatório'!$B$485,'Faturamento SP3'!$E$2:$E$692,'Infos Relatório'!$B530,'Faturamento SP3'!$Z$2:$Z$692,'Infos Relatório'!BE$1,'Faturamento SP3'!$T$2:$T$692,"Sim")+SUMIFS('Faturamento SP3'!$P$2:$P$692,'Faturamento SP3'!$D$2:$D$692,'Infos Relatório'!$B$485,'Faturamento SP3'!$E$2:$E$692,'Infos Relatório'!$B530,'Faturamento SP3'!$Z$2:$Z$692,'Infos Relatório'!BE$1,'Faturamento SP3'!$T$2:$T$692,"Sim")</f>
        <v>0</v>
      </c>
      <c r="BI530" s="27" t="e">
        <f t="shared" si="202"/>
        <v>#DIV/0!</v>
      </c>
      <c r="BJ530" s="24">
        <f>SUMIFS('Faturamento SP3'!$H$2:$H$692,'Faturamento SP3'!$D$2:$D$692,'Infos Relatório'!$B$485,'Faturamento SP3'!$E$2:$E$692,'Infos Relatório'!$B530,'Faturamento SP3'!$Z$2:$Z$692,'Infos Relatório'!BE$1)</f>
        <v>0</v>
      </c>
      <c r="BK530" s="23">
        <f>COUNTIFS('Faturamento SP3'!$D$2:$D$692,'Infos Relatório'!$B$485,'Faturamento SP3'!$E$2:$E$692,'Infos Relatório'!$B530,'Faturamento SP3'!$Z$2:$Z$692,'Infos Relatório'!BK$1)</f>
        <v>0</v>
      </c>
      <c r="BL530" s="13">
        <f>SUMIFS('Faturamento SP3'!$G$2:$G$692,'Faturamento SP3'!$D$2:$D$692,'Infos Relatório'!$B$485,'Faturamento SP3'!$E$2:$E$692,'Infos Relatório'!$B530,'Faturamento SP3'!$Z$2:$Z$692,'Infos Relatório'!BK$1)</f>
        <v>0</v>
      </c>
      <c r="BM530" s="13">
        <f>SUMIFS('Faturamento SP3'!$J$2:$J$692,'Faturamento SP3'!$D$2:$D$692,'Infos Relatório'!$B$485,'Faturamento SP3'!$E$2:$E$692,'Infos Relatório'!$B530,'Faturamento SP3'!$Z$2:$Z$692,'Infos Relatório'!BK$1)</f>
        <v>0</v>
      </c>
      <c r="BN530" s="14">
        <f>SUMIFS('Faturamento SP3'!$O$2:$O$692,'Faturamento SP3'!$D$2:$D$692,'Infos Relatório'!$B$485,'Faturamento SP3'!$E$2:$E$692,'Infos Relatório'!$B530,'Faturamento SP3'!$Z$2:$Z$692,'Infos Relatório'!BK$1,'Faturamento SP3'!$T$2:$T$692,"Sim")+SUMIFS('Faturamento SP3'!$P$2:$P$692,'Faturamento SP3'!$D$2:$D$692,'Infos Relatório'!$B$485,'Faturamento SP3'!$E$2:$E$692,'Infos Relatório'!$B530,'Faturamento SP3'!$Z$2:$Z$692,'Infos Relatório'!BK$1,'Faturamento SP3'!$T$2:$T$692,"Sim")</f>
        <v>0</v>
      </c>
      <c r="BO530" s="27" t="e">
        <f t="shared" si="203"/>
        <v>#DIV/0!</v>
      </c>
      <c r="BP530" s="24">
        <f>SUMIFS('Faturamento SP3'!$H$2:$H$692,'Faturamento SP3'!$D$2:$D$692,'Infos Relatório'!$B$485,'Faturamento SP3'!$E$2:$E$692,'Infos Relatório'!$B530,'Faturamento SP3'!$Z$2:$Z$692,'Infos Relatório'!BK$1)</f>
        <v>0</v>
      </c>
      <c r="BQ530" s="23">
        <f>COUNTIFS('Faturamento SP3'!$D$2:$D$692,'Infos Relatório'!$B$485,'Faturamento SP3'!$E$2:$E$692,'Infos Relatório'!$B530,'Faturamento SP3'!$Z$2:$Z$692,'Infos Relatório'!BQ$1)</f>
        <v>0</v>
      </c>
      <c r="BR530" s="13">
        <f>SUMIFS('Faturamento SP3'!$G$2:$G$692,'Faturamento SP3'!$D$2:$D$692,'Infos Relatório'!$B$485,'Faturamento SP3'!$E$2:$E$692,'Infos Relatório'!$B530,'Faturamento SP3'!$Z$2:$Z$692,'Infos Relatório'!BQ$1)</f>
        <v>0</v>
      </c>
      <c r="BS530" s="13">
        <f>SUMIFS('Faturamento SP3'!$J$2:$J$692,'Faturamento SP3'!$D$2:$D$692,'Infos Relatório'!$B$485,'Faturamento SP3'!$E$2:$E$692,'Infos Relatório'!$B530,'Faturamento SP3'!$Z$2:$Z$692,'Infos Relatório'!BQ$1)</f>
        <v>0</v>
      </c>
      <c r="BT530" s="14">
        <f>SUMIFS('Faturamento SP3'!$O$2:$O$692,'Faturamento SP3'!$D$2:$D$692,'Infos Relatório'!$B$485,'Faturamento SP3'!$E$2:$E$692,'Infos Relatório'!$B530,'Faturamento SP3'!$Z$2:$Z$692,'Infos Relatório'!BQ$1,'Faturamento SP3'!$T$2:$T$692,"Sim")+SUMIFS('Faturamento SP3'!$P$2:$P$692,'Faturamento SP3'!$D$2:$D$692,'Infos Relatório'!$B$485,'Faturamento SP3'!$E$2:$E$692,'Infos Relatório'!$B530,'Faturamento SP3'!$Z$2:$Z$692,'Infos Relatório'!BQ$1,'Faturamento SP3'!$T$2:$T$692,"Sim")</f>
        <v>0</v>
      </c>
      <c r="BU530" s="27" t="e">
        <f t="shared" si="204"/>
        <v>#DIV/0!</v>
      </c>
      <c r="BV530" s="24">
        <f>SUMIFS('Faturamento SP3'!$H$2:$H$692,'Faturamento SP3'!$D$2:$D$692,'Infos Relatório'!$B$485,'Faturamento SP3'!$E$2:$E$692,'Infos Relatório'!$B530,'Faturamento SP3'!$Z$2:$Z$692,'Infos Relatório'!BQ$1)</f>
        <v>0</v>
      </c>
    </row>
    <row r="531" spans="2:74">
      <c r="B531" s="17" t="s">
        <v>52</v>
      </c>
      <c r="C531" s="23">
        <f>COUNTIFS('Faturamento SP3'!$D$2:$D$692,'Infos Relatório'!$B$485,'Faturamento SP3'!$E$2:$E$692,'Infos Relatório'!$B531,'Faturamento SP3'!$Z$2:$Z$692,'Infos Relatório'!C$1)</f>
        <v>0</v>
      </c>
      <c r="D531" s="13">
        <f>SUMIFS('Faturamento SP3'!$G$2:$G$692,'Faturamento SP3'!$D$2:$D$692,'Infos Relatório'!$B$485,'Faturamento SP3'!$E$2:$E$692,'Infos Relatório'!$B531,'Faturamento SP3'!$Z$2:$Z$692,'Infos Relatório'!C$1)</f>
        <v>0</v>
      </c>
      <c r="E531" s="13">
        <f>SUMIFS('Faturamento SP3'!$J$2:$J$692,'Faturamento SP3'!$D$2:$D$692,'Infos Relatório'!$B$485,'Faturamento SP3'!$E$2:$E$692,'Infos Relatório'!$B531,'Faturamento SP3'!$Z$2:$Z$692,'Infos Relatório'!C$1)</f>
        <v>0</v>
      </c>
      <c r="F531" s="14">
        <f>SUMIFS('Faturamento SP3'!$O$2:$O$692,'Faturamento SP3'!$D$2:$D$692,'Infos Relatório'!$B$485,'Faturamento SP3'!$E$2:$E$692,'Infos Relatório'!$B531,'Faturamento SP3'!$Z$2:$Z$692,'Infos Relatório'!C$1,'Faturamento SP3'!$T$2:$T$692,"Sim")+SUMIFS('Faturamento SP3'!$P$2:$P$692,'Faturamento SP3'!$D$2:$D$692,'Infos Relatório'!$B$485,'Faturamento SP3'!$E$2:$E$692,'Infos Relatório'!$B531,'Faturamento SP3'!$Z$2:$Z$692,'Infos Relatório'!C$1,'Faturamento SP3'!$T$2:$T$692,"Sim")</f>
        <v>0</v>
      </c>
      <c r="G531" s="27" t="e">
        <f t="shared" si="193"/>
        <v>#DIV/0!</v>
      </c>
      <c r="H531" s="24">
        <f>SUMIFS('Faturamento SP3'!$H$2:$H$692,'Faturamento SP3'!$D$2:$D$692,'Infos Relatório'!$B$485,'Faturamento SP3'!$E$2:$E$692,'Infos Relatório'!$B531,'Faturamento SP3'!$Z$2:$Z$692,'Infos Relatório'!C$1)</f>
        <v>0</v>
      </c>
      <c r="I531" s="23">
        <f>COUNTIFS('Faturamento SP3'!$D$2:$D$692,'Infos Relatório'!$B$485,'Faturamento SP3'!$E$2:$E$692,'Infos Relatório'!$B531,'Faturamento SP3'!$Z$2:$Z$692,'Infos Relatório'!I$1)</f>
        <v>0</v>
      </c>
      <c r="J531" s="13">
        <f>SUMIFS('Faturamento SP3'!$G$2:$G$692,'Faturamento SP3'!$D$2:$D$692,'Infos Relatório'!$B$485,'Faturamento SP3'!$E$2:$E$692,'Infos Relatório'!$B531,'Faturamento SP3'!$Z$2:$Z$692,'Infos Relatório'!I$1)</f>
        <v>0</v>
      </c>
      <c r="K531" s="13">
        <f>SUMIFS('Faturamento SP3'!$J$2:$J$692,'Faturamento SP3'!$D$2:$D$692,'Infos Relatório'!$B$485,'Faturamento SP3'!$E$2:$E$692,'Infos Relatório'!$B531,'Faturamento SP3'!$Z$2:$Z$692,'Infos Relatório'!I$1)</f>
        <v>0</v>
      </c>
      <c r="L531" s="14">
        <f>SUMIFS('Faturamento SP3'!$O$2:$O$692,'Faturamento SP3'!$D$2:$D$692,'Infos Relatório'!$B$485,'Faturamento SP3'!$E$2:$E$692,'Infos Relatório'!$B531,'Faturamento SP3'!$Z$2:$Z$692,'Infos Relatório'!I$1,'Faturamento SP3'!$T$2:$T$692,"Sim")+SUMIFS('Faturamento SP3'!$P$2:$P$692,'Faturamento SP3'!$D$2:$D$692,'Infos Relatório'!$B$485,'Faturamento SP3'!$E$2:$E$692,'Infos Relatório'!$B531,'Faturamento SP3'!$Z$2:$Z$692,'Infos Relatório'!I$1,'Faturamento SP3'!$T$2:$T$692,"Sim")</f>
        <v>0</v>
      </c>
      <c r="M531" s="27" t="e">
        <f t="shared" si="194"/>
        <v>#DIV/0!</v>
      </c>
      <c r="N531" s="24">
        <f>SUMIFS('Faturamento SP3'!$H$2:$H$692,'Faturamento SP3'!$D$2:$D$692,'Infos Relatório'!$B$485,'Faturamento SP3'!$E$2:$E$692,'Infos Relatório'!$B531,'Faturamento SP3'!$Z$2:$Z$692,'Infos Relatório'!I$1)</f>
        <v>0</v>
      </c>
      <c r="O531" s="23">
        <f>COUNTIFS('Faturamento SP3'!$D$2:$D$692,'Infos Relatório'!$B$485,'Faturamento SP3'!$E$2:$E$692,'Infos Relatório'!$B531,'Faturamento SP3'!$Z$2:$Z$692,'Infos Relatório'!O$1)</f>
        <v>0</v>
      </c>
      <c r="P531" s="13">
        <f>SUMIFS('Faturamento SP3'!$G$2:$G$692,'Faturamento SP3'!$D$2:$D$692,'Infos Relatório'!$B$485,'Faturamento SP3'!$E$2:$E$692,'Infos Relatório'!$B531,'Faturamento SP3'!$Z$2:$Z$692,'Infos Relatório'!O$1)</f>
        <v>0</v>
      </c>
      <c r="Q531" s="13">
        <f>SUMIFS('Faturamento SP3'!$J$2:$J$692,'Faturamento SP3'!$D$2:$D$692,'Infos Relatório'!$B$485,'Faturamento SP3'!$E$2:$E$692,'Infos Relatório'!$B531,'Faturamento SP3'!$Z$2:$Z$692,'Infos Relatório'!O$1)</f>
        <v>0</v>
      </c>
      <c r="R531" s="14">
        <f>SUMIFS('Faturamento SP3'!$O$2:$O$692,'Faturamento SP3'!$D$2:$D$692,'Infos Relatório'!$B$485,'Faturamento SP3'!$E$2:$E$692,'Infos Relatório'!$B531,'Faturamento SP3'!$Z$2:$Z$692,'Infos Relatório'!O$1,'Faturamento SP3'!$T$2:$T$692,"Sim")+SUMIFS('Faturamento SP3'!$P$2:$P$692,'Faturamento SP3'!$D$2:$D$692,'Infos Relatório'!$B$485,'Faturamento SP3'!$E$2:$E$692,'Infos Relatório'!$B531,'Faturamento SP3'!$Z$2:$Z$692,'Infos Relatório'!O$1,'Faturamento SP3'!$T$2:$T$692,"Sim")</f>
        <v>0</v>
      </c>
      <c r="S531" s="27" t="e">
        <f t="shared" si="195"/>
        <v>#DIV/0!</v>
      </c>
      <c r="T531" s="24">
        <f>SUMIFS('Faturamento SP3'!$H$2:$H$692,'Faturamento SP3'!$D$2:$D$692,'Infos Relatório'!$B$485,'Faturamento SP3'!$E$2:$E$692,'Infos Relatório'!$B531,'Faturamento SP3'!$Z$2:$Z$692,'Infos Relatório'!O$1)</f>
        <v>0</v>
      </c>
      <c r="U531" s="23">
        <f>COUNTIFS('Faturamento SP3'!$D$2:$D$692,'Infos Relatório'!$B$485,'Faturamento SP3'!$E$2:$E$692,'Infos Relatório'!$B531,'Faturamento SP3'!$Z$2:$Z$692,'Infos Relatório'!U$1)</f>
        <v>0</v>
      </c>
      <c r="V531" s="13">
        <f>SUMIFS('Faturamento SP3'!$G$2:$G$692,'Faturamento SP3'!$D$2:$D$692,'Infos Relatório'!$B$485,'Faturamento SP3'!$E$2:$E$692,'Infos Relatório'!$B531,'Faturamento SP3'!$Z$2:$Z$692,'Infos Relatório'!U$1)</f>
        <v>0</v>
      </c>
      <c r="W531" s="13">
        <f>SUMIFS('Faturamento SP3'!$J$2:$J$692,'Faturamento SP3'!$D$2:$D$692,'Infos Relatório'!$B$485,'Faturamento SP3'!$E$2:$E$692,'Infos Relatório'!$B531,'Faturamento SP3'!$Z$2:$Z$692,'Infos Relatório'!U$1)</f>
        <v>0</v>
      </c>
      <c r="X531" s="14">
        <f>SUMIFS('Faturamento SP3'!$O$2:$O$692,'Faturamento SP3'!$D$2:$D$692,'Infos Relatório'!$B$485,'Faturamento SP3'!$E$2:$E$692,'Infos Relatório'!$B531,'Faturamento SP3'!$Z$2:$Z$692,'Infos Relatório'!U$1,'Faturamento SP3'!$T$2:$T$692,"Sim")+SUMIFS('Faturamento SP3'!$P$2:$P$692,'Faturamento SP3'!$D$2:$D$692,'Infos Relatório'!$B$485,'Faturamento SP3'!$E$2:$E$692,'Infos Relatório'!$B531,'Faturamento SP3'!$Z$2:$Z$692,'Infos Relatório'!U$1,'Faturamento SP3'!$T$2:$T$692,"Sim")</f>
        <v>0</v>
      </c>
      <c r="Y531" s="27" t="e">
        <f t="shared" si="196"/>
        <v>#DIV/0!</v>
      </c>
      <c r="Z531" s="24">
        <f>SUMIFS('Faturamento SP3'!$H$2:$H$692,'Faturamento SP3'!$D$2:$D$692,'Infos Relatório'!$B$485,'Faturamento SP3'!$E$2:$E$692,'Infos Relatório'!$B531,'Faturamento SP3'!$Z$2:$Z$692,'Infos Relatório'!U$1)</f>
        <v>0</v>
      </c>
      <c r="AA531" s="23">
        <f>COUNTIFS('Faturamento SP3'!$D$2:$D$692,'Infos Relatório'!$B$485,'Faturamento SP3'!$E$2:$E$692,'Infos Relatório'!$B531,'Faturamento SP3'!$Z$2:$Z$692,'Infos Relatório'!AA$1)</f>
        <v>0</v>
      </c>
      <c r="AB531" s="13">
        <f>SUMIFS('Faturamento SP3'!$G$2:$G$692,'Faturamento SP3'!$D$2:$D$692,'Infos Relatório'!$B$485,'Faturamento SP3'!$E$2:$E$692,'Infos Relatório'!$B531,'Faturamento SP3'!$Z$2:$Z$692,'Infos Relatório'!AA$1)</f>
        <v>0</v>
      </c>
      <c r="AC531" s="13">
        <f>SUMIFS('Faturamento SP3'!$J$2:$J$692,'Faturamento SP3'!$D$2:$D$692,'Infos Relatório'!$B$485,'Faturamento SP3'!$E$2:$E$692,'Infos Relatório'!$B531,'Faturamento SP3'!$Z$2:$Z$692,'Infos Relatório'!AA$1)</f>
        <v>0</v>
      </c>
      <c r="AD531" s="14">
        <f>SUMIFS('Faturamento SP3'!$O$2:$O$692,'Faturamento SP3'!$D$2:$D$692,'Infos Relatório'!$B$485,'Faturamento SP3'!$E$2:$E$692,'Infos Relatório'!$B531,'Faturamento SP3'!$Z$2:$Z$692,'Infos Relatório'!AA$1,'Faturamento SP3'!$T$2:$T$692,"Sim")+SUMIFS('Faturamento SP3'!$P$2:$P$692,'Faturamento SP3'!$D$2:$D$692,'Infos Relatório'!$B$485,'Faturamento SP3'!$E$2:$E$692,'Infos Relatório'!$B531,'Faturamento SP3'!$Z$2:$Z$692,'Infos Relatório'!AA$1,'Faturamento SP3'!$T$2:$T$692,"Sim")</f>
        <v>0</v>
      </c>
      <c r="AE531" s="27" t="e">
        <f t="shared" si="197"/>
        <v>#DIV/0!</v>
      </c>
      <c r="AF531" s="24">
        <f>SUMIFS('Faturamento SP3'!$H$2:$H$692,'Faturamento SP3'!$D$2:$D$692,'Infos Relatório'!$B$485,'Faturamento SP3'!$E$2:$E$692,'Infos Relatório'!$B531,'Faturamento SP3'!$Z$2:$Z$692,'Infos Relatório'!AA$1)</f>
        <v>0</v>
      </c>
      <c r="AG531" s="23">
        <f>COUNTIFS('Faturamento SP3'!$D$2:$D$692,'Infos Relatório'!$B$485,'Faturamento SP3'!$E$2:$E$692,'Infos Relatório'!$B531,'Faturamento SP3'!$Z$2:$Z$692,'Infos Relatório'!AG$1)</f>
        <v>0</v>
      </c>
      <c r="AH531" s="13">
        <f>SUMIFS('Faturamento SP3'!$G$2:$G$692,'Faturamento SP3'!$D$2:$D$692,'Infos Relatório'!$B$485,'Faturamento SP3'!$E$2:$E$692,'Infos Relatório'!$B531,'Faturamento SP3'!$Z$2:$Z$692,'Infos Relatório'!AG$1)</f>
        <v>0</v>
      </c>
      <c r="AI531" s="13">
        <f>SUMIFS('Faturamento SP3'!$J$2:$J$692,'Faturamento SP3'!$D$2:$D$692,'Infos Relatório'!$B$485,'Faturamento SP3'!$E$2:$E$692,'Infos Relatório'!$B531,'Faturamento SP3'!$Z$2:$Z$692,'Infos Relatório'!AG$1)</f>
        <v>0</v>
      </c>
      <c r="AJ531" s="14">
        <f>SUMIFS('Faturamento SP3'!$O$2:$O$692,'Faturamento SP3'!$D$2:$D$692,'Infos Relatório'!$B$485,'Faturamento SP3'!$E$2:$E$692,'Infos Relatório'!$B531,'Faturamento SP3'!$Z$2:$Z$692,'Infos Relatório'!AG$1,'Faturamento SP3'!$T$2:$T$692,"Sim")+SUMIFS('Faturamento SP3'!$P$2:$P$692,'Faturamento SP3'!$D$2:$D$692,'Infos Relatório'!$B$485,'Faturamento SP3'!$E$2:$E$692,'Infos Relatório'!$B531,'Faturamento SP3'!$Z$2:$Z$692,'Infos Relatório'!AG$1,'Faturamento SP3'!$T$2:$T$692,"Sim")</f>
        <v>0</v>
      </c>
      <c r="AK531" s="27" t="e">
        <f t="shared" si="198"/>
        <v>#DIV/0!</v>
      </c>
      <c r="AL531" s="24">
        <f>SUMIFS('Faturamento SP3'!$H$2:$H$692,'Faturamento SP3'!$D$2:$D$692,'Infos Relatório'!$B$485,'Faturamento SP3'!$E$2:$E$692,'Infos Relatório'!$B531,'Faturamento SP3'!$Z$2:$Z$692,'Infos Relatório'!AG$1)</f>
        <v>0</v>
      </c>
      <c r="AM531" s="23">
        <f>COUNTIFS('Faturamento SP3'!$D$2:$D$692,'Infos Relatório'!$B$485,'Faturamento SP3'!$E$2:$E$692,'Infos Relatório'!$B531,'Faturamento SP3'!$Z$2:$Z$692,'Infos Relatório'!AM$1)</f>
        <v>0</v>
      </c>
      <c r="AN531" s="13">
        <f>SUMIFS('Faturamento SP3'!$G$2:$G$692,'Faturamento SP3'!$D$2:$D$692,'Infos Relatório'!$B$485,'Faturamento SP3'!$E$2:$E$692,'Infos Relatório'!$B531,'Faturamento SP3'!$Z$2:$Z$692,'Infos Relatório'!AM$1)</f>
        <v>0</v>
      </c>
      <c r="AO531" s="13">
        <f>SUMIFS('Faturamento SP3'!$J$2:$J$692,'Faturamento SP3'!$D$2:$D$692,'Infos Relatório'!$B$485,'Faturamento SP3'!$E$2:$E$692,'Infos Relatório'!$B531,'Faturamento SP3'!$Z$2:$Z$692,'Infos Relatório'!AM$1)</f>
        <v>0</v>
      </c>
      <c r="AP531" s="14">
        <f>SUMIFS('Faturamento SP3'!$O$2:$O$692,'Faturamento SP3'!$D$2:$D$692,'Infos Relatório'!$B$485,'Faturamento SP3'!$E$2:$E$692,'Infos Relatório'!$B531,'Faturamento SP3'!$Z$2:$Z$692,'Infos Relatório'!AM$1,'Faturamento SP3'!$T$2:$T$692,"Sim")+SUMIFS('Faturamento SP3'!$P$2:$P$692,'Faturamento SP3'!$D$2:$D$692,'Infos Relatório'!$B$485,'Faturamento SP3'!$E$2:$E$692,'Infos Relatório'!$B531,'Faturamento SP3'!$Z$2:$Z$692,'Infos Relatório'!AM$1,'Faturamento SP3'!$T$2:$T$692,"Sim")</f>
        <v>0</v>
      </c>
      <c r="AQ531" s="27" t="e">
        <f t="shared" si="199"/>
        <v>#DIV/0!</v>
      </c>
      <c r="AR531" s="24">
        <f>SUMIFS('Faturamento SP3'!$H$2:$H$692,'Faturamento SP3'!$D$2:$D$692,'Infos Relatório'!$B$485,'Faturamento SP3'!$E$2:$E$692,'Infos Relatório'!$B531,'Faturamento SP3'!$Z$2:$Z$692,'Infos Relatório'!AM$1)</f>
        <v>0</v>
      </c>
      <c r="AS531" s="23">
        <f>COUNTIFS('Faturamento SP3'!$D$2:$D$692,'Infos Relatório'!$B$485,'Faturamento SP3'!$E$2:$E$692,'Infos Relatório'!$B531,'Faturamento SP3'!$Z$2:$Z$692,'Infos Relatório'!AS$1)</f>
        <v>0</v>
      </c>
      <c r="AT531" s="13">
        <f>SUMIFS('Faturamento SP3'!$G$2:$G$692,'Faturamento SP3'!$D$2:$D$692,'Infos Relatório'!$B$485,'Faturamento SP3'!$E$2:$E$692,'Infos Relatório'!$B531,'Faturamento SP3'!$Z$2:$Z$692,'Infos Relatório'!AS$1)</f>
        <v>0</v>
      </c>
      <c r="AU531" s="13">
        <f>SUMIFS('Faturamento SP3'!$J$2:$J$692,'Faturamento SP3'!$D$2:$D$692,'Infos Relatório'!$B$485,'Faturamento SP3'!$E$2:$E$692,'Infos Relatório'!$B531,'Faturamento SP3'!$Z$2:$Z$692,'Infos Relatório'!AS$1)</f>
        <v>0</v>
      </c>
      <c r="AV531" s="14">
        <f>SUMIFS('Faturamento SP3'!$O$2:$O$692,'Faturamento SP3'!$D$2:$D$692,'Infos Relatório'!$B$485,'Faturamento SP3'!$E$2:$E$692,'Infos Relatório'!$B531,'Faturamento SP3'!$Z$2:$Z$692,'Infos Relatório'!AS$1,'Faturamento SP3'!$T$2:$T$692,"Sim")+SUMIFS('Faturamento SP3'!$P$2:$P$692,'Faturamento SP3'!$D$2:$D$692,'Infos Relatório'!$B$485,'Faturamento SP3'!$E$2:$E$692,'Infos Relatório'!$B531,'Faturamento SP3'!$Z$2:$Z$692,'Infos Relatório'!AS$1,'Faturamento SP3'!$T$2:$T$692,"Sim")</f>
        <v>0</v>
      </c>
      <c r="AW531" s="27" t="e">
        <f t="shared" si="200"/>
        <v>#DIV/0!</v>
      </c>
      <c r="AX531" s="24">
        <f>SUMIFS('Faturamento SP3'!$H$2:$H$692,'Faturamento SP3'!$D$2:$D$692,'Infos Relatório'!$B$485,'Faturamento SP3'!$E$2:$E$692,'Infos Relatório'!$B531,'Faturamento SP3'!$Z$2:$Z$692,'Infos Relatório'!AS$1)</f>
        <v>0</v>
      </c>
      <c r="AY531" s="23">
        <f>COUNTIFS('Faturamento SP3'!$D$2:$D$692,'Infos Relatório'!$B$485,'Faturamento SP3'!$E$2:$E$692,'Infos Relatório'!$B531,'Faturamento SP3'!$Z$2:$Z$692,'Infos Relatório'!AY$1)</f>
        <v>0</v>
      </c>
      <c r="AZ531" s="13">
        <f>SUMIFS('Faturamento SP3'!$G$2:$G$692,'Faturamento SP3'!$D$2:$D$692,'Infos Relatório'!$B$485,'Faturamento SP3'!$E$2:$E$692,'Infos Relatório'!$B531,'Faturamento SP3'!$Z$2:$Z$692,'Infos Relatório'!AY$1)</f>
        <v>0</v>
      </c>
      <c r="BA531" s="13">
        <f>SUMIFS('Faturamento SP3'!$J$2:$J$692,'Faturamento SP3'!$D$2:$D$692,'Infos Relatório'!$B$485,'Faturamento SP3'!$E$2:$E$692,'Infos Relatório'!$B531,'Faturamento SP3'!$Z$2:$Z$692,'Infos Relatório'!AY$1)</f>
        <v>0</v>
      </c>
      <c r="BB531" s="14">
        <f>SUMIFS('Faturamento SP3'!$O$2:$O$692,'Faturamento SP3'!$D$2:$D$692,'Infos Relatório'!$B$485,'Faturamento SP3'!$E$2:$E$692,'Infos Relatório'!$B531,'Faturamento SP3'!$Z$2:$Z$692,'Infos Relatório'!AY$1,'Faturamento SP3'!$T$2:$T$692,"Sim")+SUMIFS('Faturamento SP3'!$P$2:$P$692,'Faturamento SP3'!$D$2:$D$692,'Infos Relatório'!$B$485,'Faturamento SP3'!$E$2:$E$692,'Infos Relatório'!$B531,'Faturamento SP3'!$Z$2:$Z$692,'Infos Relatório'!AY$1,'Faturamento SP3'!$T$2:$T$692,"Sim")</f>
        <v>0</v>
      </c>
      <c r="BC531" s="27" t="e">
        <f t="shared" si="201"/>
        <v>#DIV/0!</v>
      </c>
      <c r="BD531" s="24">
        <f>SUMIFS('Faturamento SP3'!$H$2:$H$692,'Faturamento SP3'!$D$2:$D$692,'Infos Relatório'!$B$485,'Faturamento SP3'!$E$2:$E$692,'Infos Relatório'!$B531,'Faturamento SP3'!$Z$2:$Z$692,'Infos Relatório'!AY$1)</f>
        <v>0</v>
      </c>
      <c r="BE531" s="23">
        <f>COUNTIFS('Faturamento SP3'!$D$2:$D$692,'Infos Relatório'!$B$485,'Faturamento SP3'!$E$2:$E$692,'Infos Relatório'!$B531,'Faturamento SP3'!$Z$2:$Z$692,'Infos Relatório'!BE$1)</f>
        <v>0</v>
      </c>
      <c r="BF531" s="13">
        <f>SUMIFS('Faturamento SP3'!$G$2:$G$692,'Faturamento SP3'!$D$2:$D$692,'Infos Relatório'!$B$485,'Faturamento SP3'!$E$2:$E$692,'Infos Relatório'!$B531,'Faturamento SP3'!$Z$2:$Z$692,'Infos Relatório'!BE$1)</f>
        <v>0</v>
      </c>
      <c r="BG531" s="13">
        <f>SUMIFS('Faturamento SP3'!$J$2:$J$692,'Faturamento SP3'!$D$2:$D$692,'Infos Relatório'!$B$485,'Faturamento SP3'!$E$2:$E$692,'Infos Relatório'!$B531,'Faturamento SP3'!$Z$2:$Z$692,'Infos Relatório'!BE$1)</f>
        <v>0</v>
      </c>
      <c r="BH531" s="14">
        <f>SUMIFS('Faturamento SP3'!$O$2:$O$692,'Faturamento SP3'!$D$2:$D$692,'Infos Relatório'!$B$485,'Faturamento SP3'!$E$2:$E$692,'Infos Relatório'!$B531,'Faturamento SP3'!$Z$2:$Z$692,'Infos Relatório'!BE$1,'Faturamento SP3'!$T$2:$T$692,"Sim")+SUMIFS('Faturamento SP3'!$P$2:$P$692,'Faturamento SP3'!$D$2:$D$692,'Infos Relatório'!$B$485,'Faturamento SP3'!$E$2:$E$692,'Infos Relatório'!$B531,'Faturamento SP3'!$Z$2:$Z$692,'Infos Relatório'!BE$1,'Faturamento SP3'!$T$2:$T$692,"Sim")</f>
        <v>0</v>
      </c>
      <c r="BI531" s="27" t="e">
        <f t="shared" si="202"/>
        <v>#DIV/0!</v>
      </c>
      <c r="BJ531" s="24">
        <f>SUMIFS('Faturamento SP3'!$H$2:$H$692,'Faturamento SP3'!$D$2:$D$692,'Infos Relatório'!$B$485,'Faturamento SP3'!$E$2:$E$692,'Infos Relatório'!$B531,'Faturamento SP3'!$Z$2:$Z$692,'Infos Relatório'!BE$1)</f>
        <v>0</v>
      </c>
      <c r="BK531" s="23">
        <f>COUNTIFS('Faturamento SP3'!$D$2:$D$692,'Infos Relatório'!$B$485,'Faturamento SP3'!$E$2:$E$692,'Infos Relatório'!$B531,'Faturamento SP3'!$Z$2:$Z$692,'Infos Relatório'!BK$1)</f>
        <v>0</v>
      </c>
      <c r="BL531" s="13">
        <f>SUMIFS('Faturamento SP3'!$G$2:$G$692,'Faturamento SP3'!$D$2:$D$692,'Infos Relatório'!$B$485,'Faturamento SP3'!$E$2:$E$692,'Infos Relatório'!$B531,'Faturamento SP3'!$Z$2:$Z$692,'Infos Relatório'!BK$1)</f>
        <v>0</v>
      </c>
      <c r="BM531" s="13">
        <f>SUMIFS('Faturamento SP3'!$J$2:$J$692,'Faturamento SP3'!$D$2:$D$692,'Infos Relatório'!$B$485,'Faturamento SP3'!$E$2:$E$692,'Infos Relatório'!$B531,'Faturamento SP3'!$Z$2:$Z$692,'Infos Relatório'!BK$1)</f>
        <v>0</v>
      </c>
      <c r="BN531" s="14">
        <f>SUMIFS('Faturamento SP3'!$O$2:$O$692,'Faturamento SP3'!$D$2:$D$692,'Infos Relatório'!$B$485,'Faturamento SP3'!$E$2:$E$692,'Infos Relatório'!$B531,'Faturamento SP3'!$Z$2:$Z$692,'Infos Relatório'!BK$1,'Faturamento SP3'!$T$2:$T$692,"Sim")+SUMIFS('Faturamento SP3'!$P$2:$P$692,'Faturamento SP3'!$D$2:$D$692,'Infos Relatório'!$B$485,'Faturamento SP3'!$E$2:$E$692,'Infos Relatório'!$B531,'Faturamento SP3'!$Z$2:$Z$692,'Infos Relatório'!BK$1,'Faturamento SP3'!$T$2:$T$692,"Sim")</f>
        <v>0</v>
      </c>
      <c r="BO531" s="27" t="e">
        <f t="shared" si="203"/>
        <v>#DIV/0!</v>
      </c>
      <c r="BP531" s="24">
        <f>SUMIFS('Faturamento SP3'!$H$2:$H$692,'Faturamento SP3'!$D$2:$D$692,'Infos Relatório'!$B$485,'Faturamento SP3'!$E$2:$E$692,'Infos Relatório'!$B531,'Faturamento SP3'!$Z$2:$Z$692,'Infos Relatório'!BK$1)</f>
        <v>0</v>
      </c>
      <c r="BQ531" s="23">
        <f>COUNTIFS('Faturamento SP3'!$D$2:$D$692,'Infos Relatório'!$B$485,'Faturamento SP3'!$E$2:$E$692,'Infos Relatório'!$B531,'Faturamento SP3'!$Z$2:$Z$692,'Infos Relatório'!BQ$1)</f>
        <v>0</v>
      </c>
      <c r="BR531" s="13">
        <f>SUMIFS('Faturamento SP3'!$G$2:$G$692,'Faturamento SP3'!$D$2:$D$692,'Infos Relatório'!$B$485,'Faturamento SP3'!$E$2:$E$692,'Infos Relatório'!$B531,'Faturamento SP3'!$Z$2:$Z$692,'Infos Relatório'!BQ$1)</f>
        <v>0</v>
      </c>
      <c r="BS531" s="13">
        <f>SUMIFS('Faturamento SP3'!$J$2:$J$692,'Faturamento SP3'!$D$2:$D$692,'Infos Relatório'!$B$485,'Faturamento SP3'!$E$2:$E$692,'Infos Relatório'!$B531,'Faturamento SP3'!$Z$2:$Z$692,'Infos Relatório'!BQ$1)</f>
        <v>0</v>
      </c>
      <c r="BT531" s="14">
        <f>SUMIFS('Faturamento SP3'!$O$2:$O$692,'Faturamento SP3'!$D$2:$D$692,'Infos Relatório'!$B$485,'Faturamento SP3'!$E$2:$E$692,'Infos Relatório'!$B531,'Faturamento SP3'!$Z$2:$Z$692,'Infos Relatório'!BQ$1,'Faturamento SP3'!$T$2:$T$692,"Sim")+SUMIFS('Faturamento SP3'!$P$2:$P$692,'Faturamento SP3'!$D$2:$D$692,'Infos Relatório'!$B$485,'Faturamento SP3'!$E$2:$E$692,'Infos Relatório'!$B531,'Faturamento SP3'!$Z$2:$Z$692,'Infos Relatório'!BQ$1,'Faturamento SP3'!$T$2:$T$692,"Sim")</f>
        <v>0</v>
      </c>
      <c r="BU531" s="27" t="e">
        <f t="shared" si="204"/>
        <v>#DIV/0!</v>
      </c>
      <c r="BV531" s="24">
        <f>SUMIFS('Faturamento SP3'!$H$2:$H$692,'Faturamento SP3'!$D$2:$D$692,'Infos Relatório'!$B$485,'Faturamento SP3'!$E$2:$E$692,'Infos Relatório'!$B531,'Faturamento SP3'!$Z$2:$Z$692,'Infos Relatório'!BQ$1)</f>
        <v>0</v>
      </c>
    </row>
    <row r="532" spans="2:74">
      <c r="B532" s="17" t="s">
        <v>53</v>
      </c>
      <c r="C532" s="23">
        <f>COUNTIFS('Faturamento SP3'!$D$2:$D$692,'Infos Relatório'!$B$485,'Faturamento SP3'!$E$2:$E$692,'Infos Relatório'!$B532,'Faturamento SP3'!$Z$2:$Z$692,'Infos Relatório'!C$1)</f>
        <v>0</v>
      </c>
      <c r="D532" s="13">
        <f>SUMIFS('Faturamento SP3'!$G$2:$G$692,'Faturamento SP3'!$D$2:$D$692,'Infos Relatório'!$B$485,'Faturamento SP3'!$E$2:$E$692,'Infos Relatório'!$B532,'Faturamento SP3'!$Z$2:$Z$692,'Infos Relatório'!C$1)</f>
        <v>0</v>
      </c>
      <c r="E532" s="13">
        <f>SUMIFS('Faturamento SP3'!$J$2:$J$692,'Faturamento SP3'!$D$2:$D$692,'Infos Relatório'!$B$485,'Faturamento SP3'!$E$2:$E$692,'Infos Relatório'!$B532,'Faturamento SP3'!$Z$2:$Z$692,'Infos Relatório'!C$1)</f>
        <v>0</v>
      </c>
      <c r="F532" s="14">
        <f>SUMIFS('Faturamento SP3'!$O$2:$O$692,'Faturamento SP3'!$D$2:$D$692,'Infos Relatório'!$B$485,'Faturamento SP3'!$E$2:$E$692,'Infos Relatório'!$B532,'Faturamento SP3'!$Z$2:$Z$692,'Infos Relatório'!C$1,'Faturamento SP3'!$T$2:$T$692,"Sim")+SUMIFS('Faturamento SP3'!$P$2:$P$692,'Faturamento SP3'!$D$2:$D$692,'Infos Relatório'!$B$485,'Faturamento SP3'!$E$2:$E$692,'Infos Relatório'!$B532,'Faturamento SP3'!$Z$2:$Z$692,'Infos Relatório'!C$1,'Faturamento SP3'!$T$2:$T$692,"Sim")</f>
        <v>0</v>
      </c>
      <c r="G532" s="27" t="e">
        <f t="shared" si="193"/>
        <v>#DIV/0!</v>
      </c>
      <c r="H532" s="24">
        <f>SUMIFS('Faturamento SP3'!$H$2:$H$692,'Faturamento SP3'!$D$2:$D$692,'Infos Relatório'!$B$485,'Faturamento SP3'!$E$2:$E$692,'Infos Relatório'!$B532,'Faturamento SP3'!$Z$2:$Z$692,'Infos Relatório'!C$1)</f>
        <v>0</v>
      </c>
      <c r="I532" s="23">
        <f>COUNTIFS('Faturamento SP3'!$D$2:$D$692,'Infos Relatório'!$B$485,'Faturamento SP3'!$E$2:$E$692,'Infos Relatório'!$B532,'Faturamento SP3'!$Z$2:$Z$692,'Infos Relatório'!I$1)</f>
        <v>0</v>
      </c>
      <c r="J532" s="13">
        <f>SUMIFS('Faturamento SP3'!$G$2:$G$692,'Faturamento SP3'!$D$2:$D$692,'Infos Relatório'!$B$485,'Faturamento SP3'!$E$2:$E$692,'Infos Relatório'!$B532,'Faturamento SP3'!$Z$2:$Z$692,'Infos Relatório'!I$1)</f>
        <v>0</v>
      </c>
      <c r="K532" s="13">
        <f>SUMIFS('Faturamento SP3'!$J$2:$J$692,'Faturamento SP3'!$D$2:$D$692,'Infos Relatório'!$B$485,'Faturamento SP3'!$E$2:$E$692,'Infos Relatório'!$B532,'Faturamento SP3'!$Z$2:$Z$692,'Infos Relatório'!I$1)</f>
        <v>0</v>
      </c>
      <c r="L532" s="14">
        <f>SUMIFS('Faturamento SP3'!$O$2:$O$692,'Faturamento SP3'!$D$2:$D$692,'Infos Relatório'!$B$485,'Faturamento SP3'!$E$2:$E$692,'Infos Relatório'!$B532,'Faturamento SP3'!$Z$2:$Z$692,'Infos Relatório'!I$1,'Faturamento SP3'!$T$2:$T$692,"Sim")+SUMIFS('Faturamento SP3'!$P$2:$P$692,'Faturamento SP3'!$D$2:$D$692,'Infos Relatório'!$B$485,'Faturamento SP3'!$E$2:$E$692,'Infos Relatório'!$B532,'Faturamento SP3'!$Z$2:$Z$692,'Infos Relatório'!I$1,'Faturamento SP3'!$T$2:$T$692,"Sim")</f>
        <v>0</v>
      </c>
      <c r="M532" s="27" t="e">
        <f t="shared" si="194"/>
        <v>#DIV/0!</v>
      </c>
      <c r="N532" s="24">
        <f>SUMIFS('Faturamento SP3'!$H$2:$H$692,'Faturamento SP3'!$D$2:$D$692,'Infos Relatório'!$B$485,'Faturamento SP3'!$E$2:$E$692,'Infos Relatório'!$B532,'Faturamento SP3'!$Z$2:$Z$692,'Infos Relatório'!I$1)</f>
        <v>0</v>
      </c>
      <c r="O532" s="23">
        <f>COUNTIFS('Faturamento SP3'!$D$2:$D$692,'Infos Relatório'!$B$485,'Faturamento SP3'!$E$2:$E$692,'Infos Relatório'!$B532,'Faturamento SP3'!$Z$2:$Z$692,'Infos Relatório'!O$1)</f>
        <v>0</v>
      </c>
      <c r="P532" s="13">
        <f>SUMIFS('Faturamento SP3'!$G$2:$G$692,'Faturamento SP3'!$D$2:$D$692,'Infos Relatório'!$B$485,'Faturamento SP3'!$E$2:$E$692,'Infos Relatório'!$B532,'Faturamento SP3'!$Z$2:$Z$692,'Infos Relatório'!O$1)</f>
        <v>0</v>
      </c>
      <c r="Q532" s="13">
        <f>SUMIFS('Faturamento SP3'!$J$2:$J$692,'Faturamento SP3'!$D$2:$D$692,'Infos Relatório'!$B$485,'Faturamento SP3'!$E$2:$E$692,'Infos Relatório'!$B532,'Faturamento SP3'!$Z$2:$Z$692,'Infos Relatório'!O$1)</f>
        <v>0</v>
      </c>
      <c r="R532" s="14">
        <f>SUMIFS('Faturamento SP3'!$O$2:$O$692,'Faturamento SP3'!$D$2:$D$692,'Infos Relatório'!$B$485,'Faturamento SP3'!$E$2:$E$692,'Infos Relatório'!$B532,'Faturamento SP3'!$Z$2:$Z$692,'Infos Relatório'!O$1,'Faturamento SP3'!$T$2:$T$692,"Sim")+SUMIFS('Faturamento SP3'!$P$2:$P$692,'Faturamento SP3'!$D$2:$D$692,'Infos Relatório'!$B$485,'Faturamento SP3'!$E$2:$E$692,'Infos Relatório'!$B532,'Faturamento SP3'!$Z$2:$Z$692,'Infos Relatório'!O$1,'Faturamento SP3'!$T$2:$T$692,"Sim")</f>
        <v>0</v>
      </c>
      <c r="S532" s="27" t="e">
        <f t="shared" si="195"/>
        <v>#DIV/0!</v>
      </c>
      <c r="T532" s="24">
        <f>SUMIFS('Faturamento SP3'!$H$2:$H$692,'Faturamento SP3'!$D$2:$D$692,'Infos Relatório'!$B$485,'Faturamento SP3'!$E$2:$E$692,'Infos Relatório'!$B532,'Faturamento SP3'!$Z$2:$Z$692,'Infos Relatório'!O$1)</f>
        <v>0</v>
      </c>
      <c r="U532" s="23">
        <f>COUNTIFS('Faturamento SP3'!$D$2:$D$692,'Infos Relatório'!$B$485,'Faturamento SP3'!$E$2:$E$692,'Infos Relatório'!$B532,'Faturamento SP3'!$Z$2:$Z$692,'Infos Relatório'!U$1)</f>
        <v>0</v>
      </c>
      <c r="V532" s="13">
        <f>SUMIFS('Faturamento SP3'!$G$2:$G$692,'Faturamento SP3'!$D$2:$D$692,'Infos Relatório'!$B$485,'Faturamento SP3'!$E$2:$E$692,'Infos Relatório'!$B532,'Faturamento SP3'!$Z$2:$Z$692,'Infos Relatório'!U$1)</f>
        <v>0</v>
      </c>
      <c r="W532" s="13">
        <f>SUMIFS('Faturamento SP3'!$J$2:$J$692,'Faturamento SP3'!$D$2:$D$692,'Infos Relatório'!$B$485,'Faturamento SP3'!$E$2:$E$692,'Infos Relatório'!$B532,'Faturamento SP3'!$Z$2:$Z$692,'Infos Relatório'!U$1)</f>
        <v>0</v>
      </c>
      <c r="X532" s="14">
        <f>SUMIFS('Faturamento SP3'!$O$2:$O$692,'Faturamento SP3'!$D$2:$D$692,'Infos Relatório'!$B$485,'Faturamento SP3'!$E$2:$E$692,'Infos Relatório'!$B532,'Faturamento SP3'!$Z$2:$Z$692,'Infos Relatório'!U$1,'Faturamento SP3'!$T$2:$T$692,"Sim")+SUMIFS('Faturamento SP3'!$P$2:$P$692,'Faturamento SP3'!$D$2:$D$692,'Infos Relatório'!$B$485,'Faturamento SP3'!$E$2:$E$692,'Infos Relatório'!$B532,'Faturamento SP3'!$Z$2:$Z$692,'Infos Relatório'!U$1,'Faturamento SP3'!$T$2:$T$692,"Sim")</f>
        <v>0</v>
      </c>
      <c r="Y532" s="27" t="e">
        <f t="shared" si="196"/>
        <v>#DIV/0!</v>
      </c>
      <c r="Z532" s="24">
        <f>SUMIFS('Faturamento SP3'!$H$2:$H$692,'Faturamento SP3'!$D$2:$D$692,'Infos Relatório'!$B$485,'Faturamento SP3'!$E$2:$E$692,'Infos Relatório'!$B532,'Faturamento SP3'!$Z$2:$Z$692,'Infos Relatório'!U$1)</f>
        <v>0</v>
      </c>
      <c r="AA532" s="23">
        <f>COUNTIFS('Faturamento SP3'!$D$2:$D$692,'Infos Relatório'!$B$485,'Faturamento SP3'!$E$2:$E$692,'Infos Relatório'!$B532,'Faturamento SP3'!$Z$2:$Z$692,'Infos Relatório'!AA$1)</f>
        <v>0</v>
      </c>
      <c r="AB532" s="13">
        <f>SUMIFS('Faturamento SP3'!$G$2:$G$692,'Faturamento SP3'!$D$2:$D$692,'Infos Relatório'!$B$485,'Faturamento SP3'!$E$2:$E$692,'Infos Relatório'!$B532,'Faturamento SP3'!$Z$2:$Z$692,'Infos Relatório'!AA$1)</f>
        <v>0</v>
      </c>
      <c r="AC532" s="13">
        <f>SUMIFS('Faturamento SP3'!$J$2:$J$692,'Faturamento SP3'!$D$2:$D$692,'Infos Relatório'!$B$485,'Faturamento SP3'!$E$2:$E$692,'Infos Relatório'!$B532,'Faturamento SP3'!$Z$2:$Z$692,'Infos Relatório'!AA$1)</f>
        <v>0</v>
      </c>
      <c r="AD532" s="14">
        <f>SUMIFS('Faturamento SP3'!$O$2:$O$692,'Faturamento SP3'!$D$2:$D$692,'Infos Relatório'!$B$485,'Faturamento SP3'!$E$2:$E$692,'Infos Relatório'!$B532,'Faturamento SP3'!$Z$2:$Z$692,'Infos Relatório'!AA$1,'Faturamento SP3'!$T$2:$T$692,"Sim")+SUMIFS('Faturamento SP3'!$P$2:$P$692,'Faturamento SP3'!$D$2:$D$692,'Infos Relatório'!$B$485,'Faturamento SP3'!$E$2:$E$692,'Infos Relatório'!$B532,'Faturamento SP3'!$Z$2:$Z$692,'Infos Relatório'!AA$1,'Faturamento SP3'!$T$2:$T$692,"Sim")</f>
        <v>0</v>
      </c>
      <c r="AE532" s="27" t="e">
        <f t="shared" si="197"/>
        <v>#DIV/0!</v>
      </c>
      <c r="AF532" s="24">
        <f>SUMIFS('Faturamento SP3'!$H$2:$H$692,'Faturamento SP3'!$D$2:$D$692,'Infos Relatório'!$B$485,'Faturamento SP3'!$E$2:$E$692,'Infos Relatório'!$B532,'Faturamento SP3'!$Z$2:$Z$692,'Infos Relatório'!AA$1)</f>
        <v>0</v>
      </c>
      <c r="AG532" s="23">
        <f>COUNTIFS('Faturamento SP3'!$D$2:$D$692,'Infos Relatório'!$B$485,'Faturamento SP3'!$E$2:$E$692,'Infos Relatório'!$B532,'Faturamento SP3'!$Z$2:$Z$692,'Infos Relatório'!AG$1)</f>
        <v>0</v>
      </c>
      <c r="AH532" s="13">
        <f>SUMIFS('Faturamento SP3'!$G$2:$G$692,'Faturamento SP3'!$D$2:$D$692,'Infos Relatório'!$B$485,'Faturamento SP3'!$E$2:$E$692,'Infos Relatório'!$B532,'Faturamento SP3'!$Z$2:$Z$692,'Infos Relatório'!AG$1)</f>
        <v>0</v>
      </c>
      <c r="AI532" s="13">
        <f>SUMIFS('Faturamento SP3'!$J$2:$J$692,'Faturamento SP3'!$D$2:$D$692,'Infos Relatório'!$B$485,'Faturamento SP3'!$E$2:$E$692,'Infos Relatório'!$B532,'Faturamento SP3'!$Z$2:$Z$692,'Infos Relatório'!AG$1)</f>
        <v>0</v>
      </c>
      <c r="AJ532" s="14">
        <f>SUMIFS('Faturamento SP3'!$O$2:$O$692,'Faturamento SP3'!$D$2:$D$692,'Infos Relatório'!$B$485,'Faturamento SP3'!$E$2:$E$692,'Infos Relatório'!$B532,'Faturamento SP3'!$Z$2:$Z$692,'Infos Relatório'!AG$1,'Faturamento SP3'!$T$2:$T$692,"Sim")+SUMIFS('Faturamento SP3'!$P$2:$P$692,'Faturamento SP3'!$D$2:$D$692,'Infos Relatório'!$B$485,'Faturamento SP3'!$E$2:$E$692,'Infos Relatório'!$B532,'Faturamento SP3'!$Z$2:$Z$692,'Infos Relatório'!AG$1,'Faturamento SP3'!$T$2:$T$692,"Sim")</f>
        <v>0</v>
      </c>
      <c r="AK532" s="27" t="e">
        <f t="shared" si="198"/>
        <v>#DIV/0!</v>
      </c>
      <c r="AL532" s="24">
        <f>SUMIFS('Faturamento SP3'!$H$2:$H$692,'Faturamento SP3'!$D$2:$D$692,'Infos Relatório'!$B$485,'Faturamento SP3'!$E$2:$E$692,'Infos Relatório'!$B532,'Faturamento SP3'!$Z$2:$Z$692,'Infos Relatório'!AG$1)</f>
        <v>0</v>
      </c>
      <c r="AM532" s="23">
        <f>COUNTIFS('Faturamento SP3'!$D$2:$D$692,'Infos Relatório'!$B$485,'Faturamento SP3'!$E$2:$E$692,'Infos Relatório'!$B532,'Faturamento SP3'!$Z$2:$Z$692,'Infos Relatório'!AM$1)</f>
        <v>0</v>
      </c>
      <c r="AN532" s="13">
        <f>SUMIFS('Faturamento SP3'!$G$2:$G$692,'Faturamento SP3'!$D$2:$D$692,'Infos Relatório'!$B$485,'Faturamento SP3'!$E$2:$E$692,'Infos Relatório'!$B532,'Faturamento SP3'!$Z$2:$Z$692,'Infos Relatório'!AM$1)</f>
        <v>0</v>
      </c>
      <c r="AO532" s="13">
        <f>SUMIFS('Faturamento SP3'!$J$2:$J$692,'Faturamento SP3'!$D$2:$D$692,'Infos Relatório'!$B$485,'Faturamento SP3'!$E$2:$E$692,'Infos Relatório'!$B532,'Faturamento SP3'!$Z$2:$Z$692,'Infos Relatório'!AM$1)</f>
        <v>0</v>
      </c>
      <c r="AP532" s="14">
        <f>SUMIFS('Faturamento SP3'!$O$2:$O$692,'Faturamento SP3'!$D$2:$D$692,'Infos Relatório'!$B$485,'Faturamento SP3'!$E$2:$E$692,'Infos Relatório'!$B532,'Faturamento SP3'!$Z$2:$Z$692,'Infos Relatório'!AM$1,'Faturamento SP3'!$T$2:$T$692,"Sim")+SUMIFS('Faturamento SP3'!$P$2:$P$692,'Faturamento SP3'!$D$2:$D$692,'Infos Relatório'!$B$485,'Faturamento SP3'!$E$2:$E$692,'Infos Relatório'!$B532,'Faturamento SP3'!$Z$2:$Z$692,'Infos Relatório'!AM$1,'Faturamento SP3'!$T$2:$T$692,"Sim")</f>
        <v>0</v>
      </c>
      <c r="AQ532" s="27" t="e">
        <f t="shared" si="199"/>
        <v>#DIV/0!</v>
      </c>
      <c r="AR532" s="24">
        <f>SUMIFS('Faturamento SP3'!$H$2:$H$692,'Faturamento SP3'!$D$2:$D$692,'Infos Relatório'!$B$485,'Faturamento SP3'!$E$2:$E$692,'Infos Relatório'!$B532,'Faturamento SP3'!$Z$2:$Z$692,'Infos Relatório'!AM$1)</f>
        <v>0</v>
      </c>
      <c r="AS532" s="23">
        <f>COUNTIFS('Faturamento SP3'!$D$2:$D$692,'Infos Relatório'!$B$485,'Faturamento SP3'!$E$2:$E$692,'Infos Relatório'!$B532,'Faturamento SP3'!$Z$2:$Z$692,'Infos Relatório'!AS$1)</f>
        <v>0</v>
      </c>
      <c r="AT532" s="13">
        <f>SUMIFS('Faturamento SP3'!$G$2:$G$692,'Faturamento SP3'!$D$2:$D$692,'Infos Relatório'!$B$485,'Faturamento SP3'!$E$2:$E$692,'Infos Relatório'!$B532,'Faturamento SP3'!$Z$2:$Z$692,'Infos Relatório'!AS$1)</f>
        <v>0</v>
      </c>
      <c r="AU532" s="13">
        <f>SUMIFS('Faturamento SP3'!$J$2:$J$692,'Faturamento SP3'!$D$2:$D$692,'Infos Relatório'!$B$485,'Faturamento SP3'!$E$2:$E$692,'Infos Relatório'!$B532,'Faturamento SP3'!$Z$2:$Z$692,'Infos Relatório'!AS$1)</f>
        <v>0</v>
      </c>
      <c r="AV532" s="14">
        <f>SUMIFS('Faturamento SP3'!$O$2:$O$692,'Faturamento SP3'!$D$2:$D$692,'Infos Relatório'!$B$485,'Faturamento SP3'!$E$2:$E$692,'Infos Relatório'!$B532,'Faturamento SP3'!$Z$2:$Z$692,'Infos Relatório'!AS$1,'Faturamento SP3'!$T$2:$T$692,"Sim")+SUMIFS('Faturamento SP3'!$P$2:$P$692,'Faturamento SP3'!$D$2:$D$692,'Infos Relatório'!$B$485,'Faturamento SP3'!$E$2:$E$692,'Infos Relatório'!$B532,'Faturamento SP3'!$Z$2:$Z$692,'Infos Relatório'!AS$1,'Faturamento SP3'!$T$2:$T$692,"Sim")</f>
        <v>0</v>
      </c>
      <c r="AW532" s="27" t="e">
        <f t="shared" si="200"/>
        <v>#DIV/0!</v>
      </c>
      <c r="AX532" s="24">
        <f>SUMIFS('Faturamento SP3'!$H$2:$H$692,'Faturamento SP3'!$D$2:$D$692,'Infos Relatório'!$B$485,'Faturamento SP3'!$E$2:$E$692,'Infos Relatório'!$B532,'Faturamento SP3'!$Z$2:$Z$692,'Infos Relatório'!AS$1)</f>
        <v>0</v>
      </c>
      <c r="AY532" s="23">
        <f>COUNTIFS('Faturamento SP3'!$D$2:$D$692,'Infos Relatório'!$B$485,'Faturamento SP3'!$E$2:$E$692,'Infos Relatório'!$B532,'Faturamento SP3'!$Z$2:$Z$692,'Infos Relatório'!AY$1)</f>
        <v>0</v>
      </c>
      <c r="AZ532" s="13">
        <f>SUMIFS('Faturamento SP3'!$G$2:$G$692,'Faturamento SP3'!$D$2:$D$692,'Infos Relatório'!$B$485,'Faturamento SP3'!$E$2:$E$692,'Infos Relatório'!$B532,'Faturamento SP3'!$Z$2:$Z$692,'Infos Relatório'!AY$1)</f>
        <v>0</v>
      </c>
      <c r="BA532" s="13">
        <f>SUMIFS('Faturamento SP3'!$J$2:$J$692,'Faturamento SP3'!$D$2:$D$692,'Infos Relatório'!$B$485,'Faturamento SP3'!$E$2:$E$692,'Infos Relatório'!$B532,'Faturamento SP3'!$Z$2:$Z$692,'Infos Relatório'!AY$1)</f>
        <v>0</v>
      </c>
      <c r="BB532" s="14">
        <f>SUMIFS('Faturamento SP3'!$O$2:$O$692,'Faturamento SP3'!$D$2:$D$692,'Infos Relatório'!$B$485,'Faturamento SP3'!$E$2:$E$692,'Infos Relatório'!$B532,'Faturamento SP3'!$Z$2:$Z$692,'Infos Relatório'!AY$1,'Faturamento SP3'!$T$2:$T$692,"Sim")+SUMIFS('Faturamento SP3'!$P$2:$P$692,'Faturamento SP3'!$D$2:$D$692,'Infos Relatório'!$B$485,'Faturamento SP3'!$E$2:$E$692,'Infos Relatório'!$B532,'Faturamento SP3'!$Z$2:$Z$692,'Infos Relatório'!AY$1,'Faturamento SP3'!$T$2:$T$692,"Sim")</f>
        <v>0</v>
      </c>
      <c r="BC532" s="27" t="e">
        <f t="shared" si="201"/>
        <v>#DIV/0!</v>
      </c>
      <c r="BD532" s="24">
        <f>SUMIFS('Faturamento SP3'!$H$2:$H$692,'Faturamento SP3'!$D$2:$D$692,'Infos Relatório'!$B$485,'Faturamento SP3'!$E$2:$E$692,'Infos Relatório'!$B532,'Faturamento SP3'!$Z$2:$Z$692,'Infos Relatório'!AY$1)</f>
        <v>0</v>
      </c>
      <c r="BE532" s="23">
        <f>COUNTIFS('Faturamento SP3'!$D$2:$D$692,'Infos Relatório'!$B$485,'Faturamento SP3'!$E$2:$E$692,'Infos Relatório'!$B532,'Faturamento SP3'!$Z$2:$Z$692,'Infos Relatório'!BE$1)</f>
        <v>0</v>
      </c>
      <c r="BF532" s="13">
        <f>SUMIFS('Faturamento SP3'!$G$2:$G$692,'Faturamento SP3'!$D$2:$D$692,'Infos Relatório'!$B$485,'Faturamento SP3'!$E$2:$E$692,'Infos Relatório'!$B532,'Faturamento SP3'!$Z$2:$Z$692,'Infos Relatório'!BE$1)</f>
        <v>0</v>
      </c>
      <c r="BG532" s="13">
        <f>SUMIFS('Faturamento SP3'!$J$2:$J$692,'Faturamento SP3'!$D$2:$D$692,'Infos Relatório'!$B$485,'Faturamento SP3'!$E$2:$E$692,'Infos Relatório'!$B532,'Faturamento SP3'!$Z$2:$Z$692,'Infos Relatório'!BE$1)</f>
        <v>0</v>
      </c>
      <c r="BH532" s="14">
        <f>SUMIFS('Faturamento SP3'!$O$2:$O$692,'Faturamento SP3'!$D$2:$D$692,'Infos Relatório'!$B$485,'Faturamento SP3'!$E$2:$E$692,'Infos Relatório'!$B532,'Faturamento SP3'!$Z$2:$Z$692,'Infos Relatório'!BE$1,'Faturamento SP3'!$T$2:$T$692,"Sim")+SUMIFS('Faturamento SP3'!$P$2:$P$692,'Faturamento SP3'!$D$2:$D$692,'Infos Relatório'!$B$485,'Faturamento SP3'!$E$2:$E$692,'Infos Relatório'!$B532,'Faturamento SP3'!$Z$2:$Z$692,'Infos Relatório'!BE$1,'Faturamento SP3'!$T$2:$T$692,"Sim")</f>
        <v>0</v>
      </c>
      <c r="BI532" s="27" t="e">
        <f t="shared" si="202"/>
        <v>#DIV/0!</v>
      </c>
      <c r="BJ532" s="24">
        <f>SUMIFS('Faturamento SP3'!$H$2:$H$692,'Faturamento SP3'!$D$2:$D$692,'Infos Relatório'!$B$485,'Faturamento SP3'!$E$2:$E$692,'Infos Relatório'!$B532,'Faturamento SP3'!$Z$2:$Z$692,'Infos Relatório'!BE$1)</f>
        <v>0</v>
      </c>
      <c r="BK532" s="23">
        <f>COUNTIFS('Faturamento SP3'!$D$2:$D$692,'Infos Relatório'!$B$485,'Faturamento SP3'!$E$2:$E$692,'Infos Relatório'!$B532,'Faturamento SP3'!$Z$2:$Z$692,'Infos Relatório'!BK$1)</f>
        <v>0</v>
      </c>
      <c r="BL532" s="13">
        <f>SUMIFS('Faturamento SP3'!$G$2:$G$692,'Faturamento SP3'!$D$2:$D$692,'Infos Relatório'!$B$485,'Faturamento SP3'!$E$2:$E$692,'Infos Relatório'!$B532,'Faturamento SP3'!$Z$2:$Z$692,'Infos Relatório'!BK$1)</f>
        <v>0</v>
      </c>
      <c r="BM532" s="13">
        <f>SUMIFS('Faturamento SP3'!$J$2:$J$692,'Faturamento SP3'!$D$2:$D$692,'Infos Relatório'!$B$485,'Faturamento SP3'!$E$2:$E$692,'Infos Relatório'!$B532,'Faturamento SP3'!$Z$2:$Z$692,'Infos Relatório'!BK$1)</f>
        <v>0</v>
      </c>
      <c r="BN532" s="14">
        <f>SUMIFS('Faturamento SP3'!$O$2:$O$692,'Faturamento SP3'!$D$2:$D$692,'Infos Relatório'!$B$485,'Faturamento SP3'!$E$2:$E$692,'Infos Relatório'!$B532,'Faturamento SP3'!$Z$2:$Z$692,'Infos Relatório'!BK$1,'Faturamento SP3'!$T$2:$T$692,"Sim")+SUMIFS('Faturamento SP3'!$P$2:$P$692,'Faturamento SP3'!$D$2:$D$692,'Infos Relatório'!$B$485,'Faturamento SP3'!$E$2:$E$692,'Infos Relatório'!$B532,'Faturamento SP3'!$Z$2:$Z$692,'Infos Relatório'!BK$1,'Faturamento SP3'!$T$2:$T$692,"Sim")</f>
        <v>0</v>
      </c>
      <c r="BO532" s="27" t="e">
        <f t="shared" si="203"/>
        <v>#DIV/0!</v>
      </c>
      <c r="BP532" s="24">
        <f>SUMIFS('Faturamento SP3'!$H$2:$H$692,'Faturamento SP3'!$D$2:$D$692,'Infos Relatório'!$B$485,'Faturamento SP3'!$E$2:$E$692,'Infos Relatório'!$B532,'Faturamento SP3'!$Z$2:$Z$692,'Infos Relatório'!BK$1)</f>
        <v>0</v>
      </c>
      <c r="BQ532" s="23">
        <f>COUNTIFS('Faturamento SP3'!$D$2:$D$692,'Infos Relatório'!$B$485,'Faturamento SP3'!$E$2:$E$692,'Infos Relatório'!$B532,'Faturamento SP3'!$Z$2:$Z$692,'Infos Relatório'!BQ$1)</f>
        <v>0</v>
      </c>
      <c r="BR532" s="13">
        <f>SUMIFS('Faturamento SP3'!$G$2:$G$692,'Faturamento SP3'!$D$2:$D$692,'Infos Relatório'!$B$485,'Faturamento SP3'!$E$2:$E$692,'Infos Relatório'!$B532,'Faturamento SP3'!$Z$2:$Z$692,'Infos Relatório'!BQ$1)</f>
        <v>0</v>
      </c>
      <c r="BS532" s="13">
        <f>SUMIFS('Faturamento SP3'!$J$2:$J$692,'Faturamento SP3'!$D$2:$D$692,'Infos Relatório'!$B$485,'Faturamento SP3'!$E$2:$E$692,'Infos Relatório'!$B532,'Faturamento SP3'!$Z$2:$Z$692,'Infos Relatório'!BQ$1)</f>
        <v>0</v>
      </c>
      <c r="BT532" s="14">
        <f>SUMIFS('Faturamento SP3'!$O$2:$O$692,'Faturamento SP3'!$D$2:$D$692,'Infos Relatório'!$B$485,'Faturamento SP3'!$E$2:$E$692,'Infos Relatório'!$B532,'Faturamento SP3'!$Z$2:$Z$692,'Infos Relatório'!BQ$1,'Faturamento SP3'!$T$2:$T$692,"Sim")+SUMIFS('Faturamento SP3'!$P$2:$P$692,'Faturamento SP3'!$D$2:$D$692,'Infos Relatório'!$B$485,'Faturamento SP3'!$E$2:$E$692,'Infos Relatório'!$B532,'Faturamento SP3'!$Z$2:$Z$692,'Infos Relatório'!BQ$1,'Faturamento SP3'!$T$2:$T$692,"Sim")</f>
        <v>0</v>
      </c>
      <c r="BU532" s="27" t="e">
        <f t="shared" si="204"/>
        <v>#DIV/0!</v>
      </c>
      <c r="BV532" s="24">
        <f>SUMIFS('Faturamento SP3'!$H$2:$H$692,'Faturamento SP3'!$D$2:$D$692,'Infos Relatório'!$B$485,'Faturamento SP3'!$E$2:$E$692,'Infos Relatório'!$B532,'Faturamento SP3'!$Z$2:$Z$692,'Infos Relatório'!BQ$1)</f>
        <v>0</v>
      </c>
    </row>
    <row r="533" spans="2:74">
      <c r="B533" s="17" t="s">
        <v>54</v>
      </c>
      <c r="C533" s="23">
        <f>COUNTIFS('Faturamento SP3'!$D$2:$D$692,'Infos Relatório'!$B$485,'Faturamento SP3'!$E$2:$E$692,'Infos Relatório'!$B533,'Faturamento SP3'!$Z$2:$Z$692,'Infos Relatório'!C$1)</f>
        <v>0</v>
      </c>
      <c r="D533" s="13">
        <f>SUMIFS('Faturamento SP3'!$G$2:$G$692,'Faturamento SP3'!$D$2:$D$692,'Infos Relatório'!$B$485,'Faturamento SP3'!$E$2:$E$692,'Infos Relatório'!$B533,'Faturamento SP3'!$Z$2:$Z$692,'Infos Relatório'!C$1)</f>
        <v>0</v>
      </c>
      <c r="E533" s="13">
        <f>SUMIFS('Faturamento SP3'!$J$2:$J$692,'Faturamento SP3'!$D$2:$D$692,'Infos Relatório'!$B$485,'Faturamento SP3'!$E$2:$E$692,'Infos Relatório'!$B533,'Faturamento SP3'!$Z$2:$Z$692,'Infos Relatório'!C$1)</f>
        <v>0</v>
      </c>
      <c r="F533" s="14">
        <f>SUMIFS('Faturamento SP3'!$O$2:$O$692,'Faturamento SP3'!$D$2:$D$692,'Infos Relatório'!$B$485,'Faturamento SP3'!$E$2:$E$692,'Infos Relatório'!$B533,'Faturamento SP3'!$Z$2:$Z$692,'Infos Relatório'!C$1,'Faturamento SP3'!$T$2:$T$692,"Sim")+SUMIFS('Faturamento SP3'!$P$2:$P$692,'Faturamento SP3'!$D$2:$D$692,'Infos Relatório'!$B$485,'Faturamento SP3'!$E$2:$E$692,'Infos Relatório'!$B533,'Faturamento SP3'!$Z$2:$Z$692,'Infos Relatório'!C$1,'Faturamento SP3'!$T$2:$T$692,"Sim")</f>
        <v>0</v>
      </c>
      <c r="G533" s="27" t="e">
        <f t="shared" si="193"/>
        <v>#DIV/0!</v>
      </c>
      <c r="H533" s="24">
        <f>SUMIFS('Faturamento SP3'!$H$2:$H$692,'Faturamento SP3'!$D$2:$D$692,'Infos Relatório'!$B$485,'Faturamento SP3'!$E$2:$E$692,'Infos Relatório'!$B533,'Faturamento SP3'!$Z$2:$Z$692,'Infos Relatório'!C$1)</f>
        <v>0</v>
      </c>
      <c r="I533" s="23">
        <f>COUNTIFS('Faturamento SP3'!$D$2:$D$692,'Infos Relatório'!$B$485,'Faturamento SP3'!$E$2:$E$692,'Infos Relatório'!$B533,'Faturamento SP3'!$Z$2:$Z$692,'Infos Relatório'!I$1)</f>
        <v>0</v>
      </c>
      <c r="J533" s="13">
        <f>SUMIFS('Faturamento SP3'!$G$2:$G$692,'Faturamento SP3'!$D$2:$D$692,'Infos Relatório'!$B$485,'Faturamento SP3'!$E$2:$E$692,'Infos Relatório'!$B533,'Faturamento SP3'!$Z$2:$Z$692,'Infos Relatório'!I$1)</f>
        <v>0</v>
      </c>
      <c r="K533" s="13">
        <f>SUMIFS('Faturamento SP3'!$J$2:$J$692,'Faturamento SP3'!$D$2:$D$692,'Infos Relatório'!$B$485,'Faturamento SP3'!$E$2:$E$692,'Infos Relatório'!$B533,'Faturamento SP3'!$Z$2:$Z$692,'Infos Relatório'!I$1)</f>
        <v>0</v>
      </c>
      <c r="L533" s="14">
        <f>SUMIFS('Faturamento SP3'!$O$2:$O$692,'Faturamento SP3'!$D$2:$D$692,'Infos Relatório'!$B$485,'Faturamento SP3'!$E$2:$E$692,'Infos Relatório'!$B533,'Faturamento SP3'!$Z$2:$Z$692,'Infos Relatório'!I$1,'Faturamento SP3'!$T$2:$T$692,"Sim")+SUMIFS('Faturamento SP3'!$P$2:$P$692,'Faturamento SP3'!$D$2:$D$692,'Infos Relatório'!$B$485,'Faturamento SP3'!$E$2:$E$692,'Infos Relatório'!$B533,'Faturamento SP3'!$Z$2:$Z$692,'Infos Relatório'!I$1,'Faturamento SP3'!$T$2:$T$692,"Sim")</f>
        <v>0</v>
      </c>
      <c r="M533" s="27" t="e">
        <f t="shared" si="194"/>
        <v>#DIV/0!</v>
      </c>
      <c r="N533" s="24">
        <f>SUMIFS('Faturamento SP3'!$H$2:$H$692,'Faturamento SP3'!$D$2:$D$692,'Infos Relatório'!$B$485,'Faturamento SP3'!$E$2:$E$692,'Infos Relatório'!$B533,'Faturamento SP3'!$Z$2:$Z$692,'Infos Relatório'!I$1)</f>
        <v>0</v>
      </c>
      <c r="O533" s="23">
        <f>COUNTIFS('Faturamento SP3'!$D$2:$D$692,'Infos Relatório'!$B$485,'Faturamento SP3'!$E$2:$E$692,'Infos Relatório'!$B533,'Faturamento SP3'!$Z$2:$Z$692,'Infos Relatório'!O$1)</f>
        <v>0</v>
      </c>
      <c r="P533" s="13">
        <f>SUMIFS('Faturamento SP3'!$G$2:$G$692,'Faturamento SP3'!$D$2:$D$692,'Infos Relatório'!$B$485,'Faturamento SP3'!$E$2:$E$692,'Infos Relatório'!$B533,'Faturamento SP3'!$Z$2:$Z$692,'Infos Relatório'!O$1)</f>
        <v>0</v>
      </c>
      <c r="Q533" s="13">
        <f>SUMIFS('Faturamento SP3'!$J$2:$J$692,'Faturamento SP3'!$D$2:$D$692,'Infos Relatório'!$B$485,'Faturamento SP3'!$E$2:$E$692,'Infos Relatório'!$B533,'Faturamento SP3'!$Z$2:$Z$692,'Infos Relatório'!O$1)</f>
        <v>0</v>
      </c>
      <c r="R533" s="14">
        <f>SUMIFS('Faturamento SP3'!$O$2:$O$692,'Faturamento SP3'!$D$2:$D$692,'Infos Relatório'!$B$485,'Faturamento SP3'!$E$2:$E$692,'Infos Relatório'!$B533,'Faturamento SP3'!$Z$2:$Z$692,'Infos Relatório'!O$1,'Faturamento SP3'!$T$2:$T$692,"Sim")+SUMIFS('Faturamento SP3'!$P$2:$P$692,'Faturamento SP3'!$D$2:$D$692,'Infos Relatório'!$B$485,'Faturamento SP3'!$E$2:$E$692,'Infos Relatório'!$B533,'Faturamento SP3'!$Z$2:$Z$692,'Infos Relatório'!O$1,'Faturamento SP3'!$T$2:$T$692,"Sim")</f>
        <v>0</v>
      </c>
      <c r="S533" s="27" t="e">
        <f t="shared" si="195"/>
        <v>#DIV/0!</v>
      </c>
      <c r="T533" s="24">
        <f>SUMIFS('Faturamento SP3'!$H$2:$H$692,'Faturamento SP3'!$D$2:$D$692,'Infos Relatório'!$B$485,'Faturamento SP3'!$E$2:$E$692,'Infos Relatório'!$B533,'Faturamento SP3'!$Z$2:$Z$692,'Infos Relatório'!O$1)</f>
        <v>0</v>
      </c>
      <c r="U533" s="23">
        <f>COUNTIFS('Faturamento SP3'!$D$2:$D$692,'Infos Relatório'!$B$485,'Faturamento SP3'!$E$2:$E$692,'Infos Relatório'!$B533,'Faturamento SP3'!$Z$2:$Z$692,'Infos Relatório'!U$1)</f>
        <v>0</v>
      </c>
      <c r="V533" s="13">
        <f>SUMIFS('Faturamento SP3'!$G$2:$G$692,'Faturamento SP3'!$D$2:$D$692,'Infos Relatório'!$B$485,'Faturamento SP3'!$E$2:$E$692,'Infos Relatório'!$B533,'Faturamento SP3'!$Z$2:$Z$692,'Infos Relatório'!U$1)</f>
        <v>0</v>
      </c>
      <c r="W533" s="13">
        <f>SUMIFS('Faturamento SP3'!$J$2:$J$692,'Faturamento SP3'!$D$2:$D$692,'Infos Relatório'!$B$485,'Faturamento SP3'!$E$2:$E$692,'Infos Relatório'!$B533,'Faturamento SP3'!$Z$2:$Z$692,'Infos Relatório'!U$1)</f>
        <v>0</v>
      </c>
      <c r="X533" s="14">
        <f>SUMIFS('Faturamento SP3'!$O$2:$O$692,'Faturamento SP3'!$D$2:$D$692,'Infos Relatório'!$B$485,'Faturamento SP3'!$E$2:$E$692,'Infos Relatório'!$B533,'Faturamento SP3'!$Z$2:$Z$692,'Infos Relatório'!U$1,'Faturamento SP3'!$T$2:$T$692,"Sim")+SUMIFS('Faturamento SP3'!$P$2:$P$692,'Faturamento SP3'!$D$2:$D$692,'Infos Relatório'!$B$485,'Faturamento SP3'!$E$2:$E$692,'Infos Relatório'!$B533,'Faturamento SP3'!$Z$2:$Z$692,'Infos Relatório'!U$1,'Faturamento SP3'!$T$2:$T$692,"Sim")</f>
        <v>0</v>
      </c>
      <c r="Y533" s="27" t="e">
        <f t="shared" si="196"/>
        <v>#DIV/0!</v>
      </c>
      <c r="Z533" s="24">
        <f>SUMIFS('Faturamento SP3'!$H$2:$H$692,'Faturamento SP3'!$D$2:$D$692,'Infos Relatório'!$B$485,'Faturamento SP3'!$E$2:$E$692,'Infos Relatório'!$B533,'Faturamento SP3'!$Z$2:$Z$692,'Infos Relatório'!U$1)</f>
        <v>0</v>
      </c>
      <c r="AA533" s="23">
        <f>COUNTIFS('Faturamento SP3'!$D$2:$D$692,'Infos Relatório'!$B$485,'Faturamento SP3'!$E$2:$E$692,'Infos Relatório'!$B533,'Faturamento SP3'!$Z$2:$Z$692,'Infos Relatório'!AA$1)</f>
        <v>0</v>
      </c>
      <c r="AB533" s="13">
        <f>SUMIFS('Faturamento SP3'!$G$2:$G$692,'Faturamento SP3'!$D$2:$D$692,'Infos Relatório'!$B$485,'Faturamento SP3'!$E$2:$E$692,'Infos Relatório'!$B533,'Faturamento SP3'!$Z$2:$Z$692,'Infos Relatório'!AA$1)</f>
        <v>0</v>
      </c>
      <c r="AC533" s="13">
        <f>SUMIFS('Faturamento SP3'!$J$2:$J$692,'Faturamento SP3'!$D$2:$D$692,'Infos Relatório'!$B$485,'Faturamento SP3'!$E$2:$E$692,'Infos Relatório'!$B533,'Faturamento SP3'!$Z$2:$Z$692,'Infos Relatório'!AA$1)</f>
        <v>0</v>
      </c>
      <c r="AD533" s="14">
        <f>SUMIFS('Faturamento SP3'!$O$2:$O$692,'Faturamento SP3'!$D$2:$D$692,'Infos Relatório'!$B$485,'Faturamento SP3'!$E$2:$E$692,'Infos Relatório'!$B533,'Faturamento SP3'!$Z$2:$Z$692,'Infos Relatório'!AA$1,'Faturamento SP3'!$T$2:$T$692,"Sim")+SUMIFS('Faturamento SP3'!$P$2:$P$692,'Faturamento SP3'!$D$2:$D$692,'Infos Relatório'!$B$485,'Faturamento SP3'!$E$2:$E$692,'Infos Relatório'!$B533,'Faturamento SP3'!$Z$2:$Z$692,'Infos Relatório'!AA$1,'Faturamento SP3'!$T$2:$T$692,"Sim")</f>
        <v>0</v>
      </c>
      <c r="AE533" s="27" t="e">
        <f t="shared" si="197"/>
        <v>#DIV/0!</v>
      </c>
      <c r="AF533" s="24">
        <f>SUMIFS('Faturamento SP3'!$H$2:$H$692,'Faturamento SP3'!$D$2:$D$692,'Infos Relatório'!$B$485,'Faturamento SP3'!$E$2:$E$692,'Infos Relatório'!$B533,'Faturamento SP3'!$Z$2:$Z$692,'Infos Relatório'!AA$1)</f>
        <v>0</v>
      </c>
      <c r="AG533" s="23">
        <f>COUNTIFS('Faturamento SP3'!$D$2:$D$692,'Infos Relatório'!$B$485,'Faturamento SP3'!$E$2:$E$692,'Infos Relatório'!$B533,'Faturamento SP3'!$Z$2:$Z$692,'Infos Relatório'!AG$1)</f>
        <v>0</v>
      </c>
      <c r="AH533" s="13">
        <f>SUMIFS('Faturamento SP3'!$G$2:$G$692,'Faturamento SP3'!$D$2:$D$692,'Infos Relatório'!$B$485,'Faturamento SP3'!$E$2:$E$692,'Infos Relatório'!$B533,'Faturamento SP3'!$Z$2:$Z$692,'Infos Relatório'!AG$1)</f>
        <v>0</v>
      </c>
      <c r="AI533" s="13">
        <f>SUMIFS('Faturamento SP3'!$J$2:$J$692,'Faturamento SP3'!$D$2:$D$692,'Infos Relatório'!$B$485,'Faturamento SP3'!$E$2:$E$692,'Infos Relatório'!$B533,'Faturamento SP3'!$Z$2:$Z$692,'Infos Relatório'!AG$1)</f>
        <v>0</v>
      </c>
      <c r="AJ533" s="14">
        <f>SUMIFS('Faturamento SP3'!$O$2:$O$692,'Faturamento SP3'!$D$2:$D$692,'Infos Relatório'!$B$485,'Faturamento SP3'!$E$2:$E$692,'Infos Relatório'!$B533,'Faturamento SP3'!$Z$2:$Z$692,'Infos Relatório'!AG$1,'Faturamento SP3'!$T$2:$T$692,"Sim")+SUMIFS('Faturamento SP3'!$P$2:$P$692,'Faturamento SP3'!$D$2:$D$692,'Infos Relatório'!$B$485,'Faturamento SP3'!$E$2:$E$692,'Infos Relatório'!$B533,'Faturamento SP3'!$Z$2:$Z$692,'Infos Relatório'!AG$1,'Faturamento SP3'!$T$2:$T$692,"Sim")</f>
        <v>0</v>
      </c>
      <c r="AK533" s="27" t="e">
        <f t="shared" si="198"/>
        <v>#DIV/0!</v>
      </c>
      <c r="AL533" s="24">
        <f>SUMIFS('Faturamento SP3'!$H$2:$H$692,'Faturamento SP3'!$D$2:$D$692,'Infos Relatório'!$B$485,'Faturamento SP3'!$E$2:$E$692,'Infos Relatório'!$B533,'Faturamento SP3'!$Z$2:$Z$692,'Infos Relatório'!AG$1)</f>
        <v>0</v>
      </c>
      <c r="AM533" s="23">
        <f>COUNTIFS('Faturamento SP3'!$D$2:$D$692,'Infos Relatório'!$B$485,'Faturamento SP3'!$E$2:$E$692,'Infos Relatório'!$B533,'Faturamento SP3'!$Z$2:$Z$692,'Infos Relatório'!AM$1)</f>
        <v>0</v>
      </c>
      <c r="AN533" s="13">
        <f>SUMIFS('Faturamento SP3'!$G$2:$G$692,'Faturamento SP3'!$D$2:$D$692,'Infos Relatório'!$B$485,'Faturamento SP3'!$E$2:$E$692,'Infos Relatório'!$B533,'Faturamento SP3'!$Z$2:$Z$692,'Infos Relatório'!AM$1)</f>
        <v>0</v>
      </c>
      <c r="AO533" s="13">
        <f>SUMIFS('Faturamento SP3'!$J$2:$J$692,'Faturamento SP3'!$D$2:$D$692,'Infos Relatório'!$B$485,'Faturamento SP3'!$E$2:$E$692,'Infos Relatório'!$B533,'Faturamento SP3'!$Z$2:$Z$692,'Infos Relatório'!AM$1)</f>
        <v>0</v>
      </c>
      <c r="AP533" s="14">
        <f>SUMIFS('Faturamento SP3'!$O$2:$O$692,'Faturamento SP3'!$D$2:$D$692,'Infos Relatório'!$B$485,'Faturamento SP3'!$E$2:$E$692,'Infos Relatório'!$B533,'Faturamento SP3'!$Z$2:$Z$692,'Infos Relatório'!AM$1,'Faturamento SP3'!$T$2:$T$692,"Sim")+SUMIFS('Faturamento SP3'!$P$2:$P$692,'Faturamento SP3'!$D$2:$D$692,'Infos Relatório'!$B$485,'Faturamento SP3'!$E$2:$E$692,'Infos Relatório'!$B533,'Faturamento SP3'!$Z$2:$Z$692,'Infos Relatório'!AM$1,'Faturamento SP3'!$T$2:$T$692,"Sim")</f>
        <v>0</v>
      </c>
      <c r="AQ533" s="27" t="e">
        <f t="shared" si="199"/>
        <v>#DIV/0!</v>
      </c>
      <c r="AR533" s="24">
        <f>SUMIFS('Faturamento SP3'!$H$2:$H$692,'Faturamento SP3'!$D$2:$D$692,'Infos Relatório'!$B$485,'Faturamento SP3'!$E$2:$E$692,'Infos Relatório'!$B533,'Faturamento SP3'!$Z$2:$Z$692,'Infos Relatório'!AM$1)</f>
        <v>0</v>
      </c>
      <c r="AS533" s="23">
        <f>COUNTIFS('Faturamento SP3'!$D$2:$D$692,'Infos Relatório'!$B$485,'Faturamento SP3'!$E$2:$E$692,'Infos Relatório'!$B533,'Faturamento SP3'!$Z$2:$Z$692,'Infos Relatório'!AS$1)</f>
        <v>0</v>
      </c>
      <c r="AT533" s="13">
        <f>SUMIFS('Faturamento SP3'!$G$2:$G$692,'Faturamento SP3'!$D$2:$D$692,'Infos Relatório'!$B$485,'Faturamento SP3'!$E$2:$E$692,'Infos Relatório'!$B533,'Faturamento SP3'!$Z$2:$Z$692,'Infos Relatório'!AS$1)</f>
        <v>0</v>
      </c>
      <c r="AU533" s="13">
        <f>SUMIFS('Faturamento SP3'!$J$2:$J$692,'Faturamento SP3'!$D$2:$D$692,'Infos Relatório'!$B$485,'Faturamento SP3'!$E$2:$E$692,'Infos Relatório'!$B533,'Faturamento SP3'!$Z$2:$Z$692,'Infos Relatório'!AS$1)</f>
        <v>0</v>
      </c>
      <c r="AV533" s="14">
        <f>SUMIFS('Faturamento SP3'!$O$2:$O$692,'Faturamento SP3'!$D$2:$D$692,'Infos Relatório'!$B$485,'Faturamento SP3'!$E$2:$E$692,'Infos Relatório'!$B533,'Faturamento SP3'!$Z$2:$Z$692,'Infos Relatório'!AS$1,'Faturamento SP3'!$T$2:$T$692,"Sim")+SUMIFS('Faturamento SP3'!$P$2:$P$692,'Faturamento SP3'!$D$2:$D$692,'Infos Relatório'!$B$485,'Faturamento SP3'!$E$2:$E$692,'Infos Relatório'!$B533,'Faturamento SP3'!$Z$2:$Z$692,'Infos Relatório'!AS$1,'Faturamento SP3'!$T$2:$T$692,"Sim")</f>
        <v>0</v>
      </c>
      <c r="AW533" s="27" t="e">
        <f t="shared" si="200"/>
        <v>#DIV/0!</v>
      </c>
      <c r="AX533" s="24">
        <f>SUMIFS('Faturamento SP3'!$H$2:$H$692,'Faturamento SP3'!$D$2:$D$692,'Infos Relatório'!$B$485,'Faturamento SP3'!$E$2:$E$692,'Infos Relatório'!$B533,'Faturamento SP3'!$Z$2:$Z$692,'Infos Relatório'!AS$1)</f>
        <v>0</v>
      </c>
      <c r="AY533" s="23">
        <f>COUNTIFS('Faturamento SP3'!$D$2:$D$692,'Infos Relatório'!$B$485,'Faturamento SP3'!$E$2:$E$692,'Infos Relatório'!$B533,'Faturamento SP3'!$Z$2:$Z$692,'Infos Relatório'!AY$1)</f>
        <v>0</v>
      </c>
      <c r="AZ533" s="13">
        <f>SUMIFS('Faturamento SP3'!$G$2:$G$692,'Faturamento SP3'!$D$2:$D$692,'Infos Relatório'!$B$485,'Faturamento SP3'!$E$2:$E$692,'Infos Relatório'!$B533,'Faturamento SP3'!$Z$2:$Z$692,'Infos Relatório'!AY$1)</f>
        <v>0</v>
      </c>
      <c r="BA533" s="13">
        <f>SUMIFS('Faturamento SP3'!$J$2:$J$692,'Faturamento SP3'!$D$2:$D$692,'Infos Relatório'!$B$485,'Faturamento SP3'!$E$2:$E$692,'Infos Relatório'!$B533,'Faturamento SP3'!$Z$2:$Z$692,'Infos Relatório'!AY$1)</f>
        <v>0</v>
      </c>
      <c r="BB533" s="14">
        <f>SUMIFS('Faturamento SP3'!$O$2:$O$692,'Faturamento SP3'!$D$2:$D$692,'Infos Relatório'!$B$485,'Faturamento SP3'!$E$2:$E$692,'Infos Relatório'!$B533,'Faturamento SP3'!$Z$2:$Z$692,'Infos Relatório'!AY$1,'Faturamento SP3'!$T$2:$T$692,"Sim")+SUMIFS('Faturamento SP3'!$P$2:$P$692,'Faturamento SP3'!$D$2:$D$692,'Infos Relatório'!$B$485,'Faturamento SP3'!$E$2:$E$692,'Infos Relatório'!$B533,'Faturamento SP3'!$Z$2:$Z$692,'Infos Relatório'!AY$1,'Faturamento SP3'!$T$2:$T$692,"Sim")</f>
        <v>0</v>
      </c>
      <c r="BC533" s="27" t="e">
        <f t="shared" si="201"/>
        <v>#DIV/0!</v>
      </c>
      <c r="BD533" s="24">
        <f>SUMIFS('Faturamento SP3'!$H$2:$H$692,'Faturamento SP3'!$D$2:$D$692,'Infos Relatório'!$B$485,'Faturamento SP3'!$E$2:$E$692,'Infos Relatório'!$B533,'Faturamento SP3'!$Z$2:$Z$692,'Infos Relatório'!AY$1)</f>
        <v>0</v>
      </c>
      <c r="BE533" s="23">
        <f>COUNTIFS('Faturamento SP3'!$D$2:$D$692,'Infos Relatório'!$B$485,'Faturamento SP3'!$E$2:$E$692,'Infos Relatório'!$B533,'Faturamento SP3'!$Z$2:$Z$692,'Infos Relatório'!BE$1)</f>
        <v>0</v>
      </c>
      <c r="BF533" s="13">
        <f>SUMIFS('Faturamento SP3'!$G$2:$G$692,'Faturamento SP3'!$D$2:$D$692,'Infos Relatório'!$B$485,'Faturamento SP3'!$E$2:$E$692,'Infos Relatório'!$B533,'Faturamento SP3'!$Z$2:$Z$692,'Infos Relatório'!BE$1)</f>
        <v>0</v>
      </c>
      <c r="BG533" s="13">
        <f>SUMIFS('Faturamento SP3'!$J$2:$J$692,'Faturamento SP3'!$D$2:$D$692,'Infos Relatório'!$B$485,'Faturamento SP3'!$E$2:$E$692,'Infos Relatório'!$B533,'Faturamento SP3'!$Z$2:$Z$692,'Infos Relatório'!BE$1)</f>
        <v>0</v>
      </c>
      <c r="BH533" s="14">
        <f>SUMIFS('Faturamento SP3'!$O$2:$O$692,'Faturamento SP3'!$D$2:$D$692,'Infos Relatório'!$B$485,'Faturamento SP3'!$E$2:$E$692,'Infos Relatório'!$B533,'Faturamento SP3'!$Z$2:$Z$692,'Infos Relatório'!BE$1,'Faturamento SP3'!$T$2:$T$692,"Sim")+SUMIFS('Faturamento SP3'!$P$2:$P$692,'Faturamento SP3'!$D$2:$D$692,'Infos Relatório'!$B$485,'Faturamento SP3'!$E$2:$E$692,'Infos Relatório'!$B533,'Faturamento SP3'!$Z$2:$Z$692,'Infos Relatório'!BE$1,'Faturamento SP3'!$T$2:$T$692,"Sim")</f>
        <v>0</v>
      </c>
      <c r="BI533" s="27" t="e">
        <f t="shared" si="202"/>
        <v>#DIV/0!</v>
      </c>
      <c r="BJ533" s="24">
        <f>SUMIFS('Faturamento SP3'!$H$2:$H$692,'Faturamento SP3'!$D$2:$D$692,'Infos Relatório'!$B$485,'Faturamento SP3'!$E$2:$E$692,'Infos Relatório'!$B533,'Faturamento SP3'!$Z$2:$Z$692,'Infos Relatório'!BE$1)</f>
        <v>0</v>
      </c>
      <c r="BK533" s="23">
        <f>COUNTIFS('Faturamento SP3'!$D$2:$D$692,'Infos Relatório'!$B$485,'Faturamento SP3'!$E$2:$E$692,'Infos Relatório'!$B533,'Faturamento SP3'!$Z$2:$Z$692,'Infos Relatório'!BK$1)</f>
        <v>0</v>
      </c>
      <c r="BL533" s="13">
        <f>SUMIFS('Faturamento SP3'!$G$2:$G$692,'Faturamento SP3'!$D$2:$D$692,'Infos Relatório'!$B$485,'Faturamento SP3'!$E$2:$E$692,'Infos Relatório'!$B533,'Faturamento SP3'!$Z$2:$Z$692,'Infos Relatório'!BK$1)</f>
        <v>0</v>
      </c>
      <c r="BM533" s="13">
        <f>SUMIFS('Faturamento SP3'!$J$2:$J$692,'Faturamento SP3'!$D$2:$D$692,'Infos Relatório'!$B$485,'Faturamento SP3'!$E$2:$E$692,'Infos Relatório'!$B533,'Faturamento SP3'!$Z$2:$Z$692,'Infos Relatório'!BK$1)</f>
        <v>0</v>
      </c>
      <c r="BN533" s="14">
        <f>SUMIFS('Faturamento SP3'!$O$2:$O$692,'Faturamento SP3'!$D$2:$D$692,'Infos Relatório'!$B$485,'Faturamento SP3'!$E$2:$E$692,'Infos Relatório'!$B533,'Faturamento SP3'!$Z$2:$Z$692,'Infos Relatório'!BK$1,'Faturamento SP3'!$T$2:$T$692,"Sim")+SUMIFS('Faturamento SP3'!$P$2:$P$692,'Faturamento SP3'!$D$2:$D$692,'Infos Relatório'!$B$485,'Faturamento SP3'!$E$2:$E$692,'Infos Relatório'!$B533,'Faturamento SP3'!$Z$2:$Z$692,'Infos Relatório'!BK$1,'Faturamento SP3'!$T$2:$T$692,"Sim")</f>
        <v>0</v>
      </c>
      <c r="BO533" s="27" t="e">
        <f t="shared" si="203"/>
        <v>#DIV/0!</v>
      </c>
      <c r="BP533" s="24">
        <f>SUMIFS('Faturamento SP3'!$H$2:$H$692,'Faturamento SP3'!$D$2:$D$692,'Infos Relatório'!$B$485,'Faturamento SP3'!$E$2:$E$692,'Infos Relatório'!$B533,'Faturamento SP3'!$Z$2:$Z$692,'Infos Relatório'!BK$1)</f>
        <v>0</v>
      </c>
      <c r="BQ533" s="23">
        <f>COUNTIFS('Faturamento SP3'!$D$2:$D$692,'Infos Relatório'!$B$485,'Faturamento SP3'!$E$2:$E$692,'Infos Relatório'!$B533,'Faturamento SP3'!$Z$2:$Z$692,'Infos Relatório'!BQ$1)</f>
        <v>0</v>
      </c>
      <c r="BR533" s="13">
        <f>SUMIFS('Faturamento SP3'!$G$2:$G$692,'Faturamento SP3'!$D$2:$D$692,'Infos Relatório'!$B$485,'Faturamento SP3'!$E$2:$E$692,'Infos Relatório'!$B533,'Faturamento SP3'!$Z$2:$Z$692,'Infos Relatório'!BQ$1)</f>
        <v>0</v>
      </c>
      <c r="BS533" s="13">
        <f>SUMIFS('Faturamento SP3'!$J$2:$J$692,'Faturamento SP3'!$D$2:$D$692,'Infos Relatório'!$B$485,'Faturamento SP3'!$E$2:$E$692,'Infos Relatório'!$B533,'Faturamento SP3'!$Z$2:$Z$692,'Infos Relatório'!BQ$1)</f>
        <v>0</v>
      </c>
      <c r="BT533" s="14">
        <f>SUMIFS('Faturamento SP3'!$O$2:$O$692,'Faturamento SP3'!$D$2:$D$692,'Infos Relatório'!$B$485,'Faturamento SP3'!$E$2:$E$692,'Infos Relatório'!$B533,'Faturamento SP3'!$Z$2:$Z$692,'Infos Relatório'!BQ$1,'Faturamento SP3'!$T$2:$T$692,"Sim")+SUMIFS('Faturamento SP3'!$P$2:$P$692,'Faturamento SP3'!$D$2:$D$692,'Infos Relatório'!$B$485,'Faturamento SP3'!$E$2:$E$692,'Infos Relatório'!$B533,'Faturamento SP3'!$Z$2:$Z$692,'Infos Relatório'!BQ$1,'Faturamento SP3'!$T$2:$T$692,"Sim")</f>
        <v>0</v>
      </c>
      <c r="BU533" s="27" t="e">
        <f t="shared" si="204"/>
        <v>#DIV/0!</v>
      </c>
      <c r="BV533" s="24">
        <f>SUMIFS('Faturamento SP3'!$H$2:$H$692,'Faturamento SP3'!$D$2:$D$692,'Infos Relatório'!$B$485,'Faturamento SP3'!$E$2:$E$692,'Infos Relatório'!$B533,'Faturamento SP3'!$Z$2:$Z$692,'Infos Relatório'!BQ$1)</f>
        <v>0</v>
      </c>
    </row>
    <row r="534" spans="2:74">
      <c r="B534" s="17" t="s">
        <v>55</v>
      </c>
      <c r="C534" s="23">
        <f>COUNTIFS('Faturamento SP3'!$D$2:$D$692,'Infos Relatório'!$B$485,'Faturamento SP3'!$E$2:$E$692,'Infos Relatório'!$B534,'Faturamento SP3'!$Z$2:$Z$692,'Infos Relatório'!C$1)</f>
        <v>0</v>
      </c>
      <c r="D534" s="13">
        <f>SUMIFS('Faturamento SP3'!$G$2:$G$692,'Faturamento SP3'!$D$2:$D$692,'Infos Relatório'!$B$485,'Faturamento SP3'!$E$2:$E$692,'Infos Relatório'!$B534,'Faturamento SP3'!$Z$2:$Z$692,'Infos Relatório'!C$1)</f>
        <v>0</v>
      </c>
      <c r="E534" s="13">
        <f>SUMIFS('Faturamento SP3'!$J$2:$J$692,'Faturamento SP3'!$D$2:$D$692,'Infos Relatório'!$B$485,'Faturamento SP3'!$E$2:$E$692,'Infos Relatório'!$B534,'Faturamento SP3'!$Z$2:$Z$692,'Infos Relatório'!C$1)</f>
        <v>0</v>
      </c>
      <c r="F534" s="14">
        <f>SUMIFS('Faturamento SP3'!$O$2:$O$692,'Faturamento SP3'!$D$2:$D$692,'Infos Relatório'!$B$485,'Faturamento SP3'!$E$2:$E$692,'Infos Relatório'!$B534,'Faturamento SP3'!$Z$2:$Z$692,'Infos Relatório'!C$1,'Faturamento SP3'!$T$2:$T$692,"Sim")+SUMIFS('Faturamento SP3'!$P$2:$P$692,'Faturamento SP3'!$D$2:$D$692,'Infos Relatório'!$B$485,'Faturamento SP3'!$E$2:$E$692,'Infos Relatório'!$B534,'Faturamento SP3'!$Z$2:$Z$692,'Infos Relatório'!C$1,'Faturamento SP3'!$T$2:$T$692,"Sim")</f>
        <v>0</v>
      </c>
      <c r="G534" s="27" t="e">
        <f t="shared" si="193"/>
        <v>#DIV/0!</v>
      </c>
      <c r="H534" s="24">
        <f>SUMIFS('Faturamento SP3'!$H$2:$H$692,'Faturamento SP3'!$D$2:$D$692,'Infos Relatório'!$B$485,'Faturamento SP3'!$E$2:$E$692,'Infos Relatório'!$B534,'Faturamento SP3'!$Z$2:$Z$692,'Infos Relatório'!C$1)</f>
        <v>0</v>
      </c>
      <c r="I534" s="23">
        <f>COUNTIFS('Faturamento SP3'!$D$2:$D$692,'Infos Relatório'!$B$485,'Faturamento SP3'!$E$2:$E$692,'Infos Relatório'!$B534,'Faturamento SP3'!$Z$2:$Z$692,'Infos Relatório'!I$1)</f>
        <v>0</v>
      </c>
      <c r="J534" s="13">
        <f>SUMIFS('Faturamento SP3'!$G$2:$G$692,'Faturamento SP3'!$D$2:$D$692,'Infos Relatório'!$B$485,'Faturamento SP3'!$E$2:$E$692,'Infos Relatório'!$B534,'Faturamento SP3'!$Z$2:$Z$692,'Infos Relatório'!I$1)</f>
        <v>0</v>
      </c>
      <c r="K534" s="13">
        <f>SUMIFS('Faturamento SP3'!$J$2:$J$692,'Faturamento SP3'!$D$2:$D$692,'Infos Relatório'!$B$485,'Faturamento SP3'!$E$2:$E$692,'Infos Relatório'!$B534,'Faturamento SP3'!$Z$2:$Z$692,'Infos Relatório'!I$1)</f>
        <v>0</v>
      </c>
      <c r="L534" s="14">
        <f>SUMIFS('Faturamento SP3'!$O$2:$O$692,'Faturamento SP3'!$D$2:$D$692,'Infos Relatório'!$B$485,'Faturamento SP3'!$E$2:$E$692,'Infos Relatório'!$B534,'Faturamento SP3'!$Z$2:$Z$692,'Infos Relatório'!I$1,'Faturamento SP3'!$T$2:$T$692,"Sim")+SUMIFS('Faturamento SP3'!$P$2:$P$692,'Faturamento SP3'!$D$2:$D$692,'Infos Relatório'!$B$485,'Faturamento SP3'!$E$2:$E$692,'Infos Relatório'!$B534,'Faturamento SP3'!$Z$2:$Z$692,'Infos Relatório'!I$1,'Faturamento SP3'!$T$2:$T$692,"Sim")</f>
        <v>0</v>
      </c>
      <c r="M534" s="27" t="e">
        <f t="shared" si="194"/>
        <v>#DIV/0!</v>
      </c>
      <c r="N534" s="24">
        <f>SUMIFS('Faturamento SP3'!$H$2:$H$692,'Faturamento SP3'!$D$2:$D$692,'Infos Relatório'!$B$485,'Faturamento SP3'!$E$2:$E$692,'Infos Relatório'!$B534,'Faturamento SP3'!$Z$2:$Z$692,'Infos Relatório'!I$1)</f>
        <v>0</v>
      </c>
      <c r="O534" s="23">
        <f>COUNTIFS('Faturamento SP3'!$D$2:$D$692,'Infos Relatório'!$B$485,'Faturamento SP3'!$E$2:$E$692,'Infos Relatório'!$B534,'Faturamento SP3'!$Z$2:$Z$692,'Infos Relatório'!O$1)</f>
        <v>0</v>
      </c>
      <c r="P534" s="13">
        <f>SUMIFS('Faturamento SP3'!$G$2:$G$692,'Faturamento SP3'!$D$2:$D$692,'Infos Relatório'!$B$485,'Faturamento SP3'!$E$2:$E$692,'Infos Relatório'!$B534,'Faturamento SP3'!$Z$2:$Z$692,'Infos Relatório'!O$1)</f>
        <v>0</v>
      </c>
      <c r="Q534" s="13">
        <f>SUMIFS('Faturamento SP3'!$J$2:$J$692,'Faturamento SP3'!$D$2:$D$692,'Infos Relatório'!$B$485,'Faturamento SP3'!$E$2:$E$692,'Infos Relatório'!$B534,'Faturamento SP3'!$Z$2:$Z$692,'Infos Relatório'!O$1)</f>
        <v>0</v>
      </c>
      <c r="R534" s="14">
        <f>SUMIFS('Faturamento SP3'!$O$2:$O$692,'Faturamento SP3'!$D$2:$D$692,'Infos Relatório'!$B$485,'Faturamento SP3'!$E$2:$E$692,'Infos Relatório'!$B534,'Faturamento SP3'!$Z$2:$Z$692,'Infos Relatório'!O$1,'Faturamento SP3'!$T$2:$T$692,"Sim")+SUMIFS('Faturamento SP3'!$P$2:$P$692,'Faturamento SP3'!$D$2:$D$692,'Infos Relatório'!$B$485,'Faturamento SP3'!$E$2:$E$692,'Infos Relatório'!$B534,'Faturamento SP3'!$Z$2:$Z$692,'Infos Relatório'!O$1,'Faturamento SP3'!$T$2:$T$692,"Sim")</f>
        <v>0</v>
      </c>
      <c r="S534" s="27" t="e">
        <f t="shared" si="195"/>
        <v>#DIV/0!</v>
      </c>
      <c r="T534" s="24">
        <f>SUMIFS('Faturamento SP3'!$H$2:$H$692,'Faturamento SP3'!$D$2:$D$692,'Infos Relatório'!$B$485,'Faturamento SP3'!$E$2:$E$692,'Infos Relatório'!$B534,'Faturamento SP3'!$Z$2:$Z$692,'Infos Relatório'!O$1)</f>
        <v>0</v>
      </c>
      <c r="U534" s="23">
        <f>COUNTIFS('Faturamento SP3'!$D$2:$D$692,'Infos Relatório'!$B$485,'Faturamento SP3'!$E$2:$E$692,'Infos Relatório'!$B534,'Faturamento SP3'!$Z$2:$Z$692,'Infos Relatório'!U$1)</f>
        <v>0</v>
      </c>
      <c r="V534" s="13">
        <f>SUMIFS('Faturamento SP3'!$G$2:$G$692,'Faturamento SP3'!$D$2:$D$692,'Infos Relatório'!$B$485,'Faturamento SP3'!$E$2:$E$692,'Infos Relatório'!$B534,'Faturamento SP3'!$Z$2:$Z$692,'Infos Relatório'!U$1)</f>
        <v>0</v>
      </c>
      <c r="W534" s="13">
        <f>SUMIFS('Faturamento SP3'!$J$2:$J$692,'Faturamento SP3'!$D$2:$D$692,'Infos Relatório'!$B$485,'Faturamento SP3'!$E$2:$E$692,'Infos Relatório'!$B534,'Faturamento SP3'!$Z$2:$Z$692,'Infos Relatório'!U$1)</f>
        <v>0</v>
      </c>
      <c r="X534" s="14">
        <f>SUMIFS('Faturamento SP3'!$O$2:$O$692,'Faturamento SP3'!$D$2:$D$692,'Infos Relatório'!$B$485,'Faturamento SP3'!$E$2:$E$692,'Infos Relatório'!$B534,'Faturamento SP3'!$Z$2:$Z$692,'Infos Relatório'!U$1,'Faturamento SP3'!$T$2:$T$692,"Sim")+SUMIFS('Faturamento SP3'!$P$2:$P$692,'Faturamento SP3'!$D$2:$D$692,'Infos Relatório'!$B$485,'Faturamento SP3'!$E$2:$E$692,'Infos Relatório'!$B534,'Faturamento SP3'!$Z$2:$Z$692,'Infos Relatório'!U$1,'Faturamento SP3'!$T$2:$T$692,"Sim")</f>
        <v>0</v>
      </c>
      <c r="Y534" s="27" t="e">
        <f t="shared" si="196"/>
        <v>#DIV/0!</v>
      </c>
      <c r="Z534" s="24">
        <f>SUMIFS('Faturamento SP3'!$H$2:$H$692,'Faturamento SP3'!$D$2:$D$692,'Infos Relatório'!$B$485,'Faturamento SP3'!$E$2:$E$692,'Infos Relatório'!$B534,'Faturamento SP3'!$Z$2:$Z$692,'Infos Relatório'!U$1)</f>
        <v>0</v>
      </c>
      <c r="AA534" s="23">
        <f>COUNTIFS('Faturamento SP3'!$D$2:$D$692,'Infos Relatório'!$B$485,'Faturamento SP3'!$E$2:$E$692,'Infos Relatório'!$B534,'Faturamento SP3'!$Z$2:$Z$692,'Infos Relatório'!AA$1)</f>
        <v>0</v>
      </c>
      <c r="AB534" s="13">
        <f>SUMIFS('Faturamento SP3'!$G$2:$G$692,'Faturamento SP3'!$D$2:$D$692,'Infos Relatório'!$B$485,'Faturamento SP3'!$E$2:$E$692,'Infos Relatório'!$B534,'Faturamento SP3'!$Z$2:$Z$692,'Infos Relatório'!AA$1)</f>
        <v>0</v>
      </c>
      <c r="AC534" s="13">
        <f>SUMIFS('Faturamento SP3'!$J$2:$J$692,'Faturamento SP3'!$D$2:$D$692,'Infos Relatório'!$B$485,'Faturamento SP3'!$E$2:$E$692,'Infos Relatório'!$B534,'Faturamento SP3'!$Z$2:$Z$692,'Infos Relatório'!AA$1)</f>
        <v>0</v>
      </c>
      <c r="AD534" s="14">
        <f>SUMIFS('Faturamento SP3'!$O$2:$O$692,'Faturamento SP3'!$D$2:$D$692,'Infos Relatório'!$B$485,'Faturamento SP3'!$E$2:$E$692,'Infos Relatório'!$B534,'Faturamento SP3'!$Z$2:$Z$692,'Infos Relatório'!AA$1,'Faturamento SP3'!$T$2:$T$692,"Sim")+SUMIFS('Faturamento SP3'!$P$2:$P$692,'Faturamento SP3'!$D$2:$D$692,'Infos Relatório'!$B$485,'Faturamento SP3'!$E$2:$E$692,'Infos Relatório'!$B534,'Faturamento SP3'!$Z$2:$Z$692,'Infos Relatório'!AA$1,'Faturamento SP3'!$T$2:$T$692,"Sim")</f>
        <v>0</v>
      </c>
      <c r="AE534" s="27" t="e">
        <f t="shared" si="197"/>
        <v>#DIV/0!</v>
      </c>
      <c r="AF534" s="24">
        <f>SUMIFS('Faturamento SP3'!$H$2:$H$692,'Faturamento SP3'!$D$2:$D$692,'Infos Relatório'!$B$485,'Faturamento SP3'!$E$2:$E$692,'Infos Relatório'!$B534,'Faturamento SP3'!$Z$2:$Z$692,'Infos Relatório'!AA$1)</f>
        <v>0</v>
      </c>
      <c r="AG534" s="23">
        <f>COUNTIFS('Faturamento SP3'!$D$2:$D$692,'Infos Relatório'!$B$485,'Faturamento SP3'!$E$2:$E$692,'Infos Relatório'!$B534,'Faturamento SP3'!$Z$2:$Z$692,'Infos Relatório'!AG$1)</f>
        <v>0</v>
      </c>
      <c r="AH534" s="13">
        <f>SUMIFS('Faturamento SP3'!$G$2:$G$692,'Faturamento SP3'!$D$2:$D$692,'Infos Relatório'!$B$485,'Faturamento SP3'!$E$2:$E$692,'Infos Relatório'!$B534,'Faturamento SP3'!$Z$2:$Z$692,'Infos Relatório'!AG$1)</f>
        <v>0</v>
      </c>
      <c r="AI534" s="13">
        <f>SUMIFS('Faturamento SP3'!$J$2:$J$692,'Faturamento SP3'!$D$2:$D$692,'Infos Relatório'!$B$485,'Faturamento SP3'!$E$2:$E$692,'Infos Relatório'!$B534,'Faturamento SP3'!$Z$2:$Z$692,'Infos Relatório'!AG$1)</f>
        <v>0</v>
      </c>
      <c r="AJ534" s="14">
        <f>SUMIFS('Faturamento SP3'!$O$2:$O$692,'Faturamento SP3'!$D$2:$D$692,'Infos Relatório'!$B$485,'Faturamento SP3'!$E$2:$E$692,'Infos Relatório'!$B534,'Faturamento SP3'!$Z$2:$Z$692,'Infos Relatório'!AG$1,'Faturamento SP3'!$T$2:$T$692,"Sim")+SUMIFS('Faturamento SP3'!$P$2:$P$692,'Faturamento SP3'!$D$2:$D$692,'Infos Relatório'!$B$485,'Faturamento SP3'!$E$2:$E$692,'Infos Relatório'!$B534,'Faturamento SP3'!$Z$2:$Z$692,'Infos Relatório'!AG$1,'Faturamento SP3'!$T$2:$T$692,"Sim")</f>
        <v>0</v>
      </c>
      <c r="AK534" s="27" t="e">
        <f t="shared" si="198"/>
        <v>#DIV/0!</v>
      </c>
      <c r="AL534" s="24">
        <f>SUMIFS('Faturamento SP3'!$H$2:$H$692,'Faturamento SP3'!$D$2:$D$692,'Infos Relatório'!$B$485,'Faturamento SP3'!$E$2:$E$692,'Infos Relatório'!$B534,'Faturamento SP3'!$Z$2:$Z$692,'Infos Relatório'!AG$1)</f>
        <v>0</v>
      </c>
      <c r="AM534" s="23">
        <f>COUNTIFS('Faturamento SP3'!$D$2:$D$692,'Infos Relatório'!$B$485,'Faturamento SP3'!$E$2:$E$692,'Infos Relatório'!$B534,'Faturamento SP3'!$Z$2:$Z$692,'Infos Relatório'!AM$1)</f>
        <v>0</v>
      </c>
      <c r="AN534" s="13">
        <f>SUMIFS('Faturamento SP3'!$G$2:$G$692,'Faturamento SP3'!$D$2:$D$692,'Infos Relatório'!$B$485,'Faturamento SP3'!$E$2:$E$692,'Infos Relatório'!$B534,'Faturamento SP3'!$Z$2:$Z$692,'Infos Relatório'!AM$1)</f>
        <v>0</v>
      </c>
      <c r="AO534" s="13">
        <f>SUMIFS('Faturamento SP3'!$J$2:$J$692,'Faturamento SP3'!$D$2:$D$692,'Infos Relatório'!$B$485,'Faturamento SP3'!$E$2:$E$692,'Infos Relatório'!$B534,'Faturamento SP3'!$Z$2:$Z$692,'Infos Relatório'!AM$1)</f>
        <v>0</v>
      </c>
      <c r="AP534" s="14">
        <f>SUMIFS('Faturamento SP3'!$O$2:$O$692,'Faturamento SP3'!$D$2:$D$692,'Infos Relatório'!$B$485,'Faturamento SP3'!$E$2:$E$692,'Infos Relatório'!$B534,'Faturamento SP3'!$Z$2:$Z$692,'Infos Relatório'!AM$1,'Faturamento SP3'!$T$2:$T$692,"Sim")+SUMIFS('Faturamento SP3'!$P$2:$P$692,'Faturamento SP3'!$D$2:$D$692,'Infos Relatório'!$B$485,'Faturamento SP3'!$E$2:$E$692,'Infos Relatório'!$B534,'Faturamento SP3'!$Z$2:$Z$692,'Infos Relatório'!AM$1,'Faturamento SP3'!$T$2:$T$692,"Sim")</f>
        <v>0</v>
      </c>
      <c r="AQ534" s="27" t="e">
        <f t="shared" si="199"/>
        <v>#DIV/0!</v>
      </c>
      <c r="AR534" s="24">
        <f>SUMIFS('Faturamento SP3'!$H$2:$H$692,'Faturamento SP3'!$D$2:$D$692,'Infos Relatório'!$B$485,'Faturamento SP3'!$E$2:$E$692,'Infos Relatório'!$B534,'Faturamento SP3'!$Z$2:$Z$692,'Infos Relatório'!AM$1)</f>
        <v>0</v>
      </c>
      <c r="AS534" s="23">
        <f>COUNTIFS('Faturamento SP3'!$D$2:$D$692,'Infos Relatório'!$B$485,'Faturamento SP3'!$E$2:$E$692,'Infos Relatório'!$B534,'Faturamento SP3'!$Z$2:$Z$692,'Infos Relatório'!AS$1)</f>
        <v>0</v>
      </c>
      <c r="AT534" s="13">
        <f>SUMIFS('Faturamento SP3'!$G$2:$G$692,'Faturamento SP3'!$D$2:$D$692,'Infos Relatório'!$B$485,'Faturamento SP3'!$E$2:$E$692,'Infos Relatório'!$B534,'Faturamento SP3'!$Z$2:$Z$692,'Infos Relatório'!AS$1)</f>
        <v>0</v>
      </c>
      <c r="AU534" s="13">
        <f>SUMIFS('Faturamento SP3'!$J$2:$J$692,'Faturamento SP3'!$D$2:$D$692,'Infos Relatório'!$B$485,'Faturamento SP3'!$E$2:$E$692,'Infos Relatório'!$B534,'Faturamento SP3'!$Z$2:$Z$692,'Infos Relatório'!AS$1)</f>
        <v>0</v>
      </c>
      <c r="AV534" s="14">
        <f>SUMIFS('Faturamento SP3'!$O$2:$O$692,'Faturamento SP3'!$D$2:$D$692,'Infos Relatório'!$B$485,'Faturamento SP3'!$E$2:$E$692,'Infos Relatório'!$B534,'Faturamento SP3'!$Z$2:$Z$692,'Infos Relatório'!AS$1,'Faturamento SP3'!$T$2:$T$692,"Sim")+SUMIFS('Faturamento SP3'!$P$2:$P$692,'Faturamento SP3'!$D$2:$D$692,'Infos Relatório'!$B$485,'Faturamento SP3'!$E$2:$E$692,'Infos Relatório'!$B534,'Faturamento SP3'!$Z$2:$Z$692,'Infos Relatório'!AS$1,'Faturamento SP3'!$T$2:$T$692,"Sim")</f>
        <v>0</v>
      </c>
      <c r="AW534" s="27" t="e">
        <f t="shared" si="200"/>
        <v>#DIV/0!</v>
      </c>
      <c r="AX534" s="24">
        <f>SUMIFS('Faturamento SP3'!$H$2:$H$692,'Faturamento SP3'!$D$2:$D$692,'Infos Relatório'!$B$485,'Faturamento SP3'!$E$2:$E$692,'Infos Relatório'!$B534,'Faturamento SP3'!$Z$2:$Z$692,'Infos Relatório'!AS$1)</f>
        <v>0</v>
      </c>
      <c r="AY534" s="23">
        <f>COUNTIFS('Faturamento SP3'!$D$2:$D$692,'Infos Relatório'!$B$485,'Faturamento SP3'!$E$2:$E$692,'Infos Relatório'!$B534,'Faturamento SP3'!$Z$2:$Z$692,'Infos Relatório'!AY$1)</f>
        <v>0</v>
      </c>
      <c r="AZ534" s="13">
        <f>SUMIFS('Faturamento SP3'!$G$2:$G$692,'Faturamento SP3'!$D$2:$D$692,'Infos Relatório'!$B$485,'Faturamento SP3'!$E$2:$E$692,'Infos Relatório'!$B534,'Faturamento SP3'!$Z$2:$Z$692,'Infos Relatório'!AY$1)</f>
        <v>0</v>
      </c>
      <c r="BA534" s="13">
        <f>SUMIFS('Faturamento SP3'!$J$2:$J$692,'Faturamento SP3'!$D$2:$D$692,'Infos Relatório'!$B$485,'Faturamento SP3'!$E$2:$E$692,'Infos Relatório'!$B534,'Faturamento SP3'!$Z$2:$Z$692,'Infos Relatório'!AY$1)</f>
        <v>0</v>
      </c>
      <c r="BB534" s="14">
        <f>SUMIFS('Faturamento SP3'!$O$2:$O$692,'Faturamento SP3'!$D$2:$D$692,'Infos Relatório'!$B$485,'Faturamento SP3'!$E$2:$E$692,'Infos Relatório'!$B534,'Faturamento SP3'!$Z$2:$Z$692,'Infos Relatório'!AY$1,'Faturamento SP3'!$T$2:$T$692,"Sim")+SUMIFS('Faturamento SP3'!$P$2:$P$692,'Faturamento SP3'!$D$2:$D$692,'Infos Relatório'!$B$485,'Faturamento SP3'!$E$2:$E$692,'Infos Relatório'!$B534,'Faturamento SP3'!$Z$2:$Z$692,'Infos Relatório'!AY$1,'Faturamento SP3'!$T$2:$T$692,"Sim")</f>
        <v>0</v>
      </c>
      <c r="BC534" s="27" t="e">
        <f t="shared" si="201"/>
        <v>#DIV/0!</v>
      </c>
      <c r="BD534" s="24">
        <f>SUMIFS('Faturamento SP3'!$H$2:$H$692,'Faturamento SP3'!$D$2:$D$692,'Infos Relatório'!$B$485,'Faturamento SP3'!$E$2:$E$692,'Infos Relatório'!$B534,'Faturamento SP3'!$Z$2:$Z$692,'Infos Relatório'!AY$1)</f>
        <v>0</v>
      </c>
      <c r="BE534" s="23">
        <f>COUNTIFS('Faturamento SP3'!$D$2:$D$692,'Infos Relatório'!$B$485,'Faturamento SP3'!$E$2:$E$692,'Infos Relatório'!$B534,'Faturamento SP3'!$Z$2:$Z$692,'Infos Relatório'!BE$1)</f>
        <v>0</v>
      </c>
      <c r="BF534" s="13">
        <f>SUMIFS('Faturamento SP3'!$G$2:$G$692,'Faturamento SP3'!$D$2:$D$692,'Infos Relatório'!$B$485,'Faturamento SP3'!$E$2:$E$692,'Infos Relatório'!$B534,'Faturamento SP3'!$Z$2:$Z$692,'Infos Relatório'!BE$1)</f>
        <v>0</v>
      </c>
      <c r="BG534" s="13">
        <f>SUMIFS('Faturamento SP3'!$J$2:$J$692,'Faturamento SP3'!$D$2:$D$692,'Infos Relatório'!$B$485,'Faturamento SP3'!$E$2:$E$692,'Infos Relatório'!$B534,'Faturamento SP3'!$Z$2:$Z$692,'Infos Relatório'!BE$1)</f>
        <v>0</v>
      </c>
      <c r="BH534" s="14">
        <f>SUMIFS('Faturamento SP3'!$O$2:$O$692,'Faturamento SP3'!$D$2:$D$692,'Infos Relatório'!$B$485,'Faturamento SP3'!$E$2:$E$692,'Infos Relatório'!$B534,'Faturamento SP3'!$Z$2:$Z$692,'Infos Relatório'!BE$1,'Faturamento SP3'!$T$2:$T$692,"Sim")+SUMIFS('Faturamento SP3'!$P$2:$P$692,'Faturamento SP3'!$D$2:$D$692,'Infos Relatório'!$B$485,'Faturamento SP3'!$E$2:$E$692,'Infos Relatório'!$B534,'Faturamento SP3'!$Z$2:$Z$692,'Infos Relatório'!BE$1,'Faturamento SP3'!$T$2:$T$692,"Sim")</f>
        <v>0</v>
      </c>
      <c r="BI534" s="27" t="e">
        <f t="shared" si="202"/>
        <v>#DIV/0!</v>
      </c>
      <c r="BJ534" s="24">
        <f>SUMIFS('Faturamento SP3'!$H$2:$H$692,'Faturamento SP3'!$D$2:$D$692,'Infos Relatório'!$B$485,'Faturamento SP3'!$E$2:$E$692,'Infos Relatório'!$B534,'Faturamento SP3'!$Z$2:$Z$692,'Infos Relatório'!BE$1)</f>
        <v>0</v>
      </c>
      <c r="BK534" s="23">
        <f>COUNTIFS('Faturamento SP3'!$D$2:$D$692,'Infos Relatório'!$B$485,'Faturamento SP3'!$E$2:$E$692,'Infos Relatório'!$B534,'Faturamento SP3'!$Z$2:$Z$692,'Infos Relatório'!BK$1)</f>
        <v>0</v>
      </c>
      <c r="BL534" s="13">
        <f>SUMIFS('Faturamento SP3'!$G$2:$G$692,'Faturamento SP3'!$D$2:$D$692,'Infos Relatório'!$B$485,'Faturamento SP3'!$E$2:$E$692,'Infos Relatório'!$B534,'Faturamento SP3'!$Z$2:$Z$692,'Infos Relatório'!BK$1)</f>
        <v>0</v>
      </c>
      <c r="BM534" s="13">
        <f>SUMIFS('Faturamento SP3'!$J$2:$J$692,'Faturamento SP3'!$D$2:$D$692,'Infos Relatório'!$B$485,'Faturamento SP3'!$E$2:$E$692,'Infos Relatório'!$B534,'Faturamento SP3'!$Z$2:$Z$692,'Infos Relatório'!BK$1)</f>
        <v>0</v>
      </c>
      <c r="BN534" s="14">
        <f>SUMIFS('Faturamento SP3'!$O$2:$O$692,'Faturamento SP3'!$D$2:$D$692,'Infos Relatório'!$B$485,'Faturamento SP3'!$E$2:$E$692,'Infos Relatório'!$B534,'Faturamento SP3'!$Z$2:$Z$692,'Infos Relatório'!BK$1,'Faturamento SP3'!$T$2:$T$692,"Sim")+SUMIFS('Faturamento SP3'!$P$2:$P$692,'Faturamento SP3'!$D$2:$D$692,'Infos Relatório'!$B$485,'Faturamento SP3'!$E$2:$E$692,'Infos Relatório'!$B534,'Faturamento SP3'!$Z$2:$Z$692,'Infos Relatório'!BK$1,'Faturamento SP3'!$T$2:$T$692,"Sim")</f>
        <v>0</v>
      </c>
      <c r="BO534" s="27" t="e">
        <f t="shared" si="203"/>
        <v>#DIV/0!</v>
      </c>
      <c r="BP534" s="24">
        <f>SUMIFS('Faturamento SP3'!$H$2:$H$692,'Faturamento SP3'!$D$2:$D$692,'Infos Relatório'!$B$485,'Faturamento SP3'!$E$2:$E$692,'Infos Relatório'!$B534,'Faturamento SP3'!$Z$2:$Z$692,'Infos Relatório'!BK$1)</f>
        <v>0</v>
      </c>
      <c r="BQ534" s="23">
        <f>COUNTIFS('Faturamento SP3'!$D$2:$D$692,'Infos Relatório'!$B$485,'Faturamento SP3'!$E$2:$E$692,'Infos Relatório'!$B534,'Faturamento SP3'!$Z$2:$Z$692,'Infos Relatório'!BQ$1)</f>
        <v>0</v>
      </c>
      <c r="BR534" s="13">
        <f>SUMIFS('Faturamento SP3'!$G$2:$G$692,'Faturamento SP3'!$D$2:$D$692,'Infos Relatório'!$B$485,'Faturamento SP3'!$E$2:$E$692,'Infos Relatório'!$B534,'Faturamento SP3'!$Z$2:$Z$692,'Infos Relatório'!BQ$1)</f>
        <v>0</v>
      </c>
      <c r="BS534" s="13">
        <f>SUMIFS('Faturamento SP3'!$J$2:$J$692,'Faturamento SP3'!$D$2:$D$692,'Infos Relatório'!$B$485,'Faturamento SP3'!$E$2:$E$692,'Infos Relatório'!$B534,'Faturamento SP3'!$Z$2:$Z$692,'Infos Relatório'!BQ$1)</f>
        <v>0</v>
      </c>
      <c r="BT534" s="14">
        <f>SUMIFS('Faturamento SP3'!$O$2:$O$692,'Faturamento SP3'!$D$2:$D$692,'Infos Relatório'!$B$485,'Faturamento SP3'!$E$2:$E$692,'Infos Relatório'!$B534,'Faturamento SP3'!$Z$2:$Z$692,'Infos Relatório'!BQ$1,'Faturamento SP3'!$T$2:$T$692,"Sim")+SUMIFS('Faturamento SP3'!$P$2:$P$692,'Faturamento SP3'!$D$2:$D$692,'Infos Relatório'!$B$485,'Faturamento SP3'!$E$2:$E$692,'Infos Relatório'!$B534,'Faturamento SP3'!$Z$2:$Z$692,'Infos Relatório'!BQ$1,'Faturamento SP3'!$T$2:$T$692,"Sim")</f>
        <v>0</v>
      </c>
      <c r="BU534" s="27" t="e">
        <f t="shared" si="204"/>
        <v>#DIV/0!</v>
      </c>
      <c r="BV534" s="24">
        <f>SUMIFS('Faturamento SP3'!$H$2:$H$692,'Faturamento SP3'!$D$2:$D$692,'Infos Relatório'!$B$485,'Faturamento SP3'!$E$2:$E$692,'Infos Relatório'!$B534,'Faturamento SP3'!$Z$2:$Z$692,'Infos Relatório'!BQ$1)</f>
        <v>0</v>
      </c>
    </row>
    <row r="535" spans="2:74">
      <c r="B535" s="17" t="s">
        <v>56</v>
      </c>
      <c r="C535" s="23">
        <f>COUNTIFS('Faturamento SP3'!$D$2:$D$692,'Infos Relatório'!$B$485,'Faturamento SP3'!$E$2:$E$692,'Infos Relatório'!$B535,'Faturamento SP3'!$Z$2:$Z$692,'Infos Relatório'!C$1)</f>
        <v>0</v>
      </c>
      <c r="D535" s="13">
        <f>SUMIFS('Faturamento SP3'!$G$2:$G$692,'Faturamento SP3'!$D$2:$D$692,'Infos Relatório'!$B$485,'Faturamento SP3'!$E$2:$E$692,'Infos Relatório'!$B535,'Faturamento SP3'!$Z$2:$Z$692,'Infos Relatório'!C$1)</f>
        <v>0</v>
      </c>
      <c r="E535" s="13">
        <f>SUMIFS('Faturamento SP3'!$J$2:$J$692,'Faturamento SP3'!$D$2:$D$692,'Infos Relatório'!$B$485,'Faturamento SP3'!$E$2:$E$692,'Infos Relatório'!$B535,'Faturamento SP3'!$Z$2:$Z$692,'Infos Relatório'!C$1)</f>
        <v>0</v>
      </c>
      <c r="F535" s="14">
        <f>SUMIFS('Faturamento SP3'!$O$2:$O$692,'Faturamento SP3'!$D$2:$D$692,'Infos Relatório'!$B$485,'Faturamento SP3'!$E$2:$E$692,'Infos Relatório'!$B535,'Faturamento SP3'!$Z$2:$Z$692,'Infos Relatório'!C$1,'Faturamento SP3'!$T$2:$T$692,"Sim")+SUMIFS('Faturamento SP3'!$P$2:$P$692,'Faturamento SP3'!$D$2:$D$692,'Infos Relatório'!$B$485,'Faturamento SP3'!$E$2:$E$692,'Infos Relatório'!$B535,'Faturamento SP3'!$Z$2:$Z$692,'Infos Relatório'!C$1,'Faturamento SP3'!$T$2:$T$692,"Sim")</f>
        <v>0</v>
      </c>
      <c r="G535" s="27" t="e">
        <f t="shared" si="193"/>
        <v>#DIV/0!</v>
      </c>
      <c r="H535" s="24">
        <f>SUMIFS('Faturamento SP3'!$H$2:$H$692,'Faturamento SP3'!$D$2:$D$692,'Infos Relatório'!$B$485,'Faturamento SP3'!$E$2:$E$692,'Infos Relatório'!$B535,'Faturamento SP3'!$Z$2:$Z$692,'Infos Relatório'!C$1)</f>
        <v>0</v>
      </c>
      <c r="I535" s="23">
        <f>COUNTIFS('Faturamento SP3'!$D$2:$D$692,'Infos Relatório'!$B$485,'Faturamento SP3'!$E$2:$E$692,'Infos Relatório'!$B535,'Faturamento SP3'!$Z$2:$Z$692,'Infos Relatório'!I$1)</f>
        <v>0</v>
      </c>
      <c r="J535" s="13">
        <f>SUMIFS('Faturamento SP3'!$G$2:$G$692,'Faturamento SP3'!$D$2:$D$692,'Infos Relatório'!$B$485,'Faturamento SP3'!$E$2:$E$692,'Infos Relatório'!$B535,'Faturamento SP3'!$Z$2:$Z$692,'Infos Relatório'!I$1)</f>
        <v>0</v>
      </c>
      <c r="K535" s="13">
        <f>SUMIFS('Faturamento SP3'!$J$2:$J$692,'Faturamento SP3'!$D$2:$D$692,'Infos Relatório'!$B$485,'Faturamento SP3'!$E$2:$E$692,'Infos Relatório'!$B535,'Faturamento SP3'!$Z$2:$Z$692,'Infos Relatório'!I$1)</f>
        <v>0</v>
      </c>
      <c r="L535" s="14">
        <f>SUMIFS('Faturamento SP3'!$O$2:$O$692,'Faturamento SP3'!$D$2:$D$692,'Infos Relatório'!$B$485,'Faturamento SP3'!$E$2:$E$692,'Infos Relatório'!$B535,'Faturamento SP3'!$Z$2:$Z$692,'Infos Relatório'!I$1,'Faturamento SP3'!$T$2:$T$692,"Sim")+SUMIFS('Faturamento SP3'!$P$2:$P$692,'Faturamento SP3'!$D$2:$D$692,'Infos Relatório'!$B$485,'Faturamento SP3'!$E$2:$E$692,'Infos Relatório'!$B535,'Faturamento SP3'!$Z$2:$Z$692,'Infos Relatório'!I$1,'Faturamento SP3'!$T$2:$T$692,"Sim")</f>
        <v>0</v>
      </c>
      <c r="M535" s="27" t="e">
        <f t="shared" si="194"/>
        <v>#DIV/0!</v>
      </c>
      <c r="N535" s="24">
        <f>SUMIFS('Faturamento SP3'!$H$2:$H$692,'Faturamento SP3'!$D$2:$D$692,'Infos Relatório'!$B$485,'Faturamento SP3'!$E$2:$E$692,'Infos Relatório'!$B535,'Faturamento SP3'!$Z$2:$Z$692,'Infos Relatório'!I$1)</f>
        <v>0</v>
      </c>
      <c r="O535" s="23">
        <f>COUNTIFS('Faturamento SP3'!$D$2:$D$692,'Infos Relatório'!$B$485,'Faturamento SP3'!$E$2:$E$692,'Infos Relatório'!$B535,'Faturamento SP3'!$Z$2:$Z$692,'Infos Relatório'!O$1)</f>
        <v>0</v>
      </c>
      <c r="P535" s="13">
        <f>SUMIFS('Faturamento SP3'!$G$2:$G$692,'Faturamento SP3'!$D$2:$D$692,'Infos Relatório'!$B$485,'Faturamento SP3'!$E$2:$E$692,'Infos Relatório'!$B535,'Faturamento SP3'!$Z$2:$Z$692,'Infos Relatório'!O$1)</f>
        <v>0</v>
      </c>
      <c r="Q535" s="13">
        <f>SUMIFS('Faturamento SP3'!$J$2:$J$692,'Faturamento SP3'!$D$2:$D$692,'Infos Relatório'!$B$485,'Faturamento SP3'!$E$2:$E$692,'Infos Relatório'!$B535,'Faturamento SP3'!$Z$2:$Z$692,'Infos Relatório'!O$1)</f>
        <v>0</v>
      </c>
      <c r="R535" s="14">
        <f>SUMIFS('Faturamento SP3'!$O$2:$O$692,'Faturamento SP3'!$D$2:$D$692,'Infos Relatório'!$B$485,'Faturamento SP3'!$E$2:$E$692,'Infos Relatório'!$B535,'Faturamento SP3'!$Z$2:$Z$692,'Infos Relatório'!O$1,'Faturamento SP3'!$T$2:$T$692,"Sim")+SUMIFS('Faturamento SP3'!$P$2:$P$692,'Faturamento SP3'!$D$2:$D$692,'Infos Relatório'!$B$485,'Faturamento SP3'!$E$2:$E$692,'Infos Relatório'!$B535,'Faturamento SP3'!$Z$2:$Z$692,'Infos Relatório'!O$1,'Faturamento SP3'!$T$2:$T$692,"Sim")</f>
        <v>0</v>
      </c>
      <c r="S535" s="27" t="e">
        <f t="shared" si="195"/>
        <v>#DIV/0!</v>
      </c>
      <c r="T535" s="24">
        <f>SUMIFS('Faturamento SP3'!$H$2:$H$692,'Faturamento SP3'!$D$2:$D$692,'Infos Relatório'!$B$485,'Faturamento SP3'!$E$2:$E$692,'Infos Relatório'!$B535,'Faturamento SP3'!$Z$2:$Z$692,'Infos Relatório'!O$1)</f>
        <v>0</v>
      </c>
      <c r="U535" s="23">
        <f>COUNTIFS('Faturamento SP3'!$D$2:$D$692,'Infos Relatório'!$B$485,'Faturamento SP3'!$E$2:$E$692,'Infos Relatório'!$B535,'Faturamento SP3'!$Z$2:$Z$692,'Infos Relatório'!U$1)</f>
        <v>0</v>
      </c>
      <c r="V535" s="13">
        <f>SUMIFS('Faturamento SP3'!$G$2:$G$692,'Faturamento SP3'!$D$2:$D$692,'Infos Relatório'!$B$485,'Faturamento SP3'!$E$2:$E$692,'Infos Relatório'!$B535,'Faturamento SP3'!$Z$2:$Z$692,'Infos Relatório'!U$1)</f>
        <v>0</v>
      </c>
      <c r="W535" s="13">
        <f>SUMIFS('Faturamento SP3'!$J$2:$J$692,'Faturamento SP3'!$D$2:$D$692,'Infos Relatório'!$B$485,'Faturamento SP3'!$E$2:$E$692,'Infos Relatório'!$B535,'Faturamento SP3'!$Z$2:$Z$692,'Infos Relatório'!U$1)</f>
        <v>0</v>
      </c>
      <c r="X535" s="14">
        <f>SUMIFS('Faturamento SP3'!$O$2:$O$692,'Faturamento SP3'!$D$2:$D$692,'Infos Relatório'!$B$485,'Faturamento SP3'!$E$2:$E$692,'Infos Relatório'!$B535,'Faturamento SP3'!$Z$2:$Z$692,'Infos Relatório'!U$1,'Faturamento SP3'!$T$2:$T$692,"Sim")+SUMIFS('Faturamento SP3'!$P$2:$P$692,'Faturamento SP3'!$D$2:$D$692,'Infos Relatório'!$B$485,'Faturamento SP3'!$E$2:$E$692,'Infos Relatório'!$B535,'Faturamento SP3'!$Z$2:$Z$692,'Infos Relatório'!U$1,'Faturamento SP3'!$T$2:$T$692,"Sim")</f>
        <v>0</v>
      </c>
      <c r="Y535" s="27" t="e">
        <f t="shared" si="196"/>
        <v>#DIV/0!</v>
      </c>
      <c r="Z535" s="24">
        <f>SUMIFS('Faturamento SP3'!$H$2:$H$692,'Faturamento SP3'!$D$2:$D$692,'Infos Relatório'!$B$485,'Faturamento SP3'!$E$2:$E$692,'Infos Relatório'!$B535,'Faturamento SP3'!$Z$2:$Z$692,'Infos Relatório'!U$1)</f>
        <v>0</v>
      </c>
      <c r="AA535" s="23">
        <f>COUNTIFS('Faturamento SP3'!$D$2:$D$692,'Infos Relatório'!$B$485,'Faturamento SP3'!$E$2:$E$692,'Infos Relatório'!$B535,'Faturamento SP3'!$Z$2:$Z$692,'Infos Relatório'!AA$1)</f>
        <v>0</v>
      </c>
      <c r="AB535" s="13">
        <f>SUMIFS('Faturamento SP3'!$G$2:$G$692,'Faturamento SP3'!$D$2:$D$692,'Infos Relatório'!$B$485,'Faturamento SP3'!$E$2:$E$692,'Infos Relatório'!$B535,'Faturamento SP3'!$Z$2:$Z$692,'Infos Relatório'!AA$1)</f>
        <v>0</v>
      </c>
      <c r="AC535" s="13">
        <f>SUMIFS('Faturamento SP3'!$J$2:$J$692,'Faturamento SP3'!$D$2:$D$692,'Infos Relatório'!$B$485,'Faturamento SP3'!$E$2:$E$692,'Infos Relatório'!$B535,'Faturamento SP3'!$Z$2:$Z$692,'Infos Relatório'!AA$1)</f>
        <v>0</v>
      </c>
      <c r="AD535" s="14">
        <f>SUMIFS('Faturamento SP3'!$O$2:$O$692,'Faturamento SP3'!$D$2:$D$692,'Infos Relatório'!$B$485,'Faturamento SP3'!$E$2:$E$692,'Infos Relatório'!$B535,'Faturamento SP3'!$Z$2:$Z$692,'Infos Relatório'!AA$1,'Faturamento SP3'!$T$2:$T$692,"Sim")+SUMIFS('Faturamento SP3'!$P$2:$P$692,'Faturamento SP3'!$D$2:$D$692,'Infos Relatório'!$B$485,'Faturamento SP3'!$E$2:$E$692,'Infos Relatório'!$B535,'Faturamento SP3'!$Z$2:$Z$692,'Infos Relatório'!AA$1,'Faturamento SP3'!$T$2:$T$692,"Sim")</f>
        <v>0</v>
      </c>
      <c r="AE535" s="27" t="e">
        <f t="shared" si="197"/>
        <v>#DIV/0!</v>
      </c>
      <c r="AF535" s="24">
        <f>SUMIFS('Faturamento SP3'!$H$2:$H$692,'Faturamento SP3'!$D$2:$D$692,'Infos Relatório'!$B$485,'Faturamento SP3'!$E$2:$E$692,'Infos Relatório'!$B535,'Faturamento SP3'!$Z$2:$Z$692,'Infos Relatório'!AA$1)</f>
        <v>0</v>
      </c>
      <c r="AG535" s="23">
        <f>COUNTIFS('Faturamento SP3'!$D$2:$D$692,'Infos Relatório'!$B$485,'Faturamento SP3'!$E$2:$E$692,'Infos Relatório'!$B535,'Faturamento SP3'!$Z$2:$Z$692,'Infos Relatório'!AG$1)</f>
        <v>0</v>
      </c>
      <c r="AH535" s="13">
        <f>SUMIFS('Faturamento SP3'!$G$2:$G$692,'Faturamento SP3'!$D$2:$D$692,'Infos Relatório'!$B$485,'Faturamento SP3'!$E$2:$E$692,'Infos Relatório'!$B535,'Faturamento SP3'!$Z$2:$Z$692,'Infos Relatório'!AG$1)</f>
        <v>0</v>
      </c>
      <c r="AI535" s="13">
        <f>SUMIFS('Faturamento SP3'!$J$2:$J$692,'Faturamento SP3'!$D$2:$D$692,'Infos Relatório'!$B$485,'Faturamento SP3'!$E$2:$E$692,'Infos Relatório'!$B535,'Faturamento SP3'!$Z$2:$Z$692,'Infos Relatório'!AG$1)</f>
        <v>0</v>
      </c>
      <c r="AJ535" s="14">
        <f>SUMIFS('Faturamento SP3'!$O$2:$O$692,'Faturamento SP3'!$D$2:$D$692,'Infos Relatório'!$B$485,'Faturamento SP3'!$E$2:$E$692,'Infos Relatório'!$B535,'Faturamento SP3'!$Z$2:$Z$692,'Infos Relatório'!AG$1,'Faturamento SP3'!$T$2:$T$692,"Sim")+SUMIFS('Faturamento SP3'!$P$2:$P$692,'Faturamento SP3'!$D$2:$D$692,'Infos Relatório'!$B$485,'Faturamento SP3'!$E$2:$E$692,'Infos Relatório'!$B535,'Faturamento SP3'!$Z$2:$Z$692,'Infos Relatório'!AG$1,'Faturamento SP3'!$T$2:$T$692,"Sim")</f>
        <v>0</v>
      </c>
      <c r="AK535" s="27" t="e">
        <f t="shared" si="198"/>
        <v>#DIV/0!</v>
      </c>
      <c r="AL535" s="24">
        <f>SUMIFS('Faturamento SP3'!$H$2:$H$692,'Faturamento SP3'!$D$2:$D$692,'Infos Relatório'!$B$485,'Faturamento SP3'!$E$2:$E$692,'Infos Relatório'!$B535,'Faturamento SP3'!$Z$2:$Z$692,'Infos Relatório'!AG$1)</f>
        <v>0</v>
      </c>
      <c r="AM535" s="23">
        <f>COUNTIFS('Faturamento SP3'!$D$2:$D$692,'Infos Relatório'!$B$485,'Faturamento SP3'!$E$2:$E$692,'Infos Relatório'!$B535,'Faturamento SP3'!$Z$2:$Z$692,'Infos Relatório'!AM$1)</f>
        <v>0</v>
      </c>
      <c r="AN535" s="13">
        <f>SUMIFS('Faturamento SP3'!$G$2:$G$692,'Faturamento SP3'!$D$2:$D$692,'Infos Relatório'!$B$485,'Faturamento SP3'!$E$2:$E$692,'Infos Relatório'!$B535,'Faturamento SP3'!$Z$2:$Z$692,'Infos Relatório'!AM$1)</f>
        <v>0</v>
      </c>
      <c r="AO535" s="13">
        <f>SUMIFS('Faturamento SP3'!$J$2:$J$692,'Faturamento SP3'!$D$2:$D$692,'Infos Relatório'!$B$485,'Faturamento SP3'!$E$2:$E$692,'Infos Relatório'!$B535,'Faturamento SP3'!$Z$2:$Z$692,'Infos Relatório'!AM$1)</f>
        <v>0</v>
      </c>
      <c r="AP535" s="14">
        <f>SUMIFS('Faturamento SP3'!$O$2:$O$692,'Faturamento SP3'!$D$2:$D$692,'Infos Relatório'!$B$485,'Faturamento SP3'!$E$2:$E$692,'Infos Relatório'!$B535,'Faturamento SP3'!$Z$2:$Z$692,'Infos Relatório'!AM$1,'Faturamento SP3'!$T$2:$T$692,"Sim")+SUMIFS('Faturamento SP3'!$P$2:$P$692,'Faturamento SP3'!$D$2:$D$692,'Infos Relatório'!$B$485,'Faturamento SP3'!$E$2:$E$692,'Infos Relatório'!$B535,'Faturamento SP3'!$Z$2:$Z$692,'Infos Relatório'!AM$1,'Faturamento SP3'!$T$2:$T$692,"Sim")</f>
        <v>0</v>
      </c>
      <c r="AQ535" s="27" t="e">
        <f t="shared" si="199"/>
        <v>#DIV/0!</v>
      </c>
      <c r="AR535" s="24">
        <f>SUMIFS('Faturamento SP3'!$H$2:$H$692,'Faturamento SP3'!$D$2:$D$692,'Infos Relatório'!$B$485,'Faturamento SP3'!$E$2:$E$692,'Infos Relatório'!$B535,'Faturamento SP3'!$Z$2:$Z$692,'Infos Relatório'!AM$1)</f>
        <v>0</v>
      </c>
      <c r="AS535" s="23">
        <f>COUNTIFS('Faturamento SP3'!$D$2:$D$692,'Infos Relatório'!$B$485,'Faturamento SP3'!$E$2:$E$692,'Infos Relatório'!$B535,'Faturamento SP3'!$Z$2:$Z$692,'Infos Relatório'!AS$1)</f>
        <v>0</v>
      </c>
      <c r="AT535" s="13">
        <f>SUMIFS('Faturamento SP3'!$G$2:$G$692,'Faturamento SP3'!$D$2:$D$692,'Infos Relatório'!$B$485,'Faturamento SP3'!$E$2:$E$692,'Infos Relatório'!$B535,'Faturamento SP3'!$Z$2:$Z$692,'Infos Relatório'!AS$1)</f>
        <v>0</v>
      </c>
      <c r="AU535" s="13">
        <f>SUMIFS('Faturamento SP3'!$J$2:$J$692,'Faturamento SP3'!$D$2:$D$692,'Infos Relatório'!$B$485,'Faturamento SP3'!$E$2:$E$692,'Infos Relatório'!$B535,'Faturamento SP3'!$Z$2:$Z$692,'Infos Relatório'!AS$1)</f>
        <v>0</v>
      </c>
      <c r="AV535" s="14">
        <f>SUMIFS('Faturamento SP3'!$O$2:$O$692,'Faturamento SP3'!$D$2:$D$692,'Infos Relatório'!$B$485,'Faturamento SP3'!$E$2:$E$692,'Infos Relatório'!$B535,'Faturamento SP3'!$Z$2:$Z$692,'Infos Relatório'!AS$1,'Faturamento SP3'!$T$2:$T$692,"Sim")+SUMIFS('Faturamento SP3'!$P$2:$P$692,'Faturamento SP3'!$D$2:$D$692,'Infos Relatório'!$B$485,'Faturamento SP3'!$E$2:$E$692,'Infos Relatório'!$B535,'Faturamento SP3'!$Z$2:$Z$692,'Infos Relatório'!AS$1,'Faturamento SP3'!$T$2:$T$692,"Sim")</f>
        <v>0</v>
      </c>
      <c r="AW535" s="27" t="e">
        <f t="shared" si="200"/>
        <v>#DIV/0!</v>
      </c>
      <c r="AX535" s="24">
        <f>SUMIFS('Faturamento SP3'!$H$2:$H$692,'Faturamento SP3'!$D$2:$D$692,'Infos Relatório'!$B$485,'Faturamento SP3'!$E$2:$E$692,'Infos Relatório'!$B535,'Faturamento SP3'!$Z$2:$Z$692,'Infos Relatório'!AS$1)</f>
        <v>0</v>
      </c>
      <c r="AY535" s="23">
        <f>COUNTIFS('Faturamento SP3'!$D$2:$D$692,'Infos Relatório'!$B$485,'Faturamento SP3'!$E$2:$E$692,'Infos Relatório'!$B535,'Faturamento SP3'!$Z$2:$Z$692,'Infos Relatório'!AY$1)</f>
        <v>0</v>
      </c>
      <c r="AZ535" s="13">
        <f>SUMIFS('Faturamento SP3'!$G$2:$G$692,'Faturamento SP3'!$D$2:$D$692,'Infos Relatório'!$B$485,'Faturamento SP3'!$E$2:$E$692,'Infos Relatório'!$B535,'Faturamento SP3'!$Z$2:$Z$692,'Infos Relatório'!AY$1)</f>
        <v>0</v>
      </c>
      <c r="BA535" s="13">
        <f>SUMIFS('Faturamento SP3'!$J$2:$J$692,'Faturamento SP3'!$D$2:$D$692,'Infos Relatório'!$B$485,'Faturamento SP3'!$E$2:$E$692,'Infos Relatório'!$B535,'Faturamento SP3'!$Z$2:$Z$692,'Infos Relatório'!AY$1)</f>
        <v>0</v>
      </c>
      <c r="BB535" s="14">
        <f>SUMIFS('Faturamento SP3'!$O$2:$O$692,'Faturamento SP3'!$D$2:$D$692,'Infos Relatório'!$B$485,'Faturamento SP3'!$E$2:$E$692,'Infos Relatório'!$B535,'Faturamento SP3'!$Z$2:$Z$692,'Infos Relatório'!AY$1,'Faturamento SP3'!$T$2:$T$692,"Sim")+SUMIFS('Faturamento SP3'!$P$2:$P$692,'Faturamento SP3'!$D$2:$D$692,'Infos Relatório'!$B$485,'Faturamento SP3'!$E$2:$E$692,'Infos Relatório'!$B535,'Faturamento SP3'!$Z$2:$Z$692,'Infos Relatório'!AY$1,'Faturamento SP3'!$T$2:$T$692,"Sim")</f>
        <v>0</v>
      </c>
      <c r="BC535" s="27" t="e">
        <f t="shared" si="201"/>
        <v>#DIV/0!</v>
      </c>
      <c r="BD535" s="24">
        <f>SUMIFS('Faturamento SP3'!$H$2:$H$692,'Faturamento SP3'!$D$2:$D$692,'Infos Relatório'!$B$485,'Faturamento SP3'!$E$2:$E$692,'Infos Relatório'!$B535,'Faturamento SP3'!$Z$2:$Z$692,'Infos Relatório'!AY$1)</f>
        <v>0</v>
      </c>
      <c r="BE535" s="23">
        <f>COUNTIFS('Faturamento SP3'!$D$2:$D$692,'Infos Relatório'!$B$485,'Faturamento SP3'!$E$2:$E$692,'Infos Relatório'!$B535,'Faturamento SP3'!$Z$2:$Z$692,'Infos Relatório'!BE$1)</f>
        <v>0</v>
      </c>
      <c r="BF535" s="13">
        <f>SUMIFS('Faturamento SP3'!$G$2:$G$692,'Faturamento SP3'!$D$2:$D$692,'Infos Relatório'!$B$485,'Faturamento SP3'!$E$2:$E$692,'Infos Relatório'!$B535,'Faturamento SP3'!$Z$2:$Z$692,'Infos Relatório'!BE$1)</f>
        <v>0</v>
      </c>
      <c r="BG535" s="13">
        <f>SUMIFS('Faturamento SP3'!$J$2:$J$692,'Faturamento SP3'!$D$2:$D$692,'Infos Relatório'!$B$485,'Faturamento SP3'!$E$2:$E$692,'Infos Relatório'!$B535,'Faturamento SP3'!$Z$2:$Z$692,'Infos Relatório'!BE$1)</f>
        <v>0</v>
      </c>
      <c r="BH535" s="14">
        <f>SUMIFS('Faturamento SP3'!$O$2:$O$692,'Faturamento SP3'!$D$2:$D$692,'Infos Relatório'!$B$485,'Faturamento SP3'!$E$2:$E$692,'Infos Relatório'!$B535,'Faturamento SP3'!$Z$2:$Z$692,'Infos Relatório'!BE$1,'Faturamento SP3'!$T$2:$T$692,"Sim")+SUMIFS('Faturamento SP3'!$P$2:$P$692,'Faturamento SP3'!$D$2:$D$692,'Infos Relatório'!$B$485,'Faturamento SP3'!$E$2:$E$692,'Infos Relatório'!$B535,'Faturamento SP3'!$Z$2:$Z$692,'Infos Relatório'!BE$1,'Faturamento SP3'!$T$2:$T$692,"Sim")</f>
        <v>0</v>
      </c>
      <c r="BI535" s="27" t="e">
        <f t="shared" si="202"/>
        <v>#DIV/0!</v>
      </c>
      <c r="BJ535" s="24">
        <f>SUMIFS('Faturamento SP3'!$H$2:$H$692,'Faturamento SP3'!$D$2:$D$692,'Infos Relatório'!$B$485,'Faturamento SP3'!$E$2:$E$692,'Infos Relatório'!$B535,'Faturamento SP3'!$Z$2:$Z$692,'Infos Relatório'!BE$1)</f>
        <v>0</v>
      </c>
      <c r="BK535" s="23">
        <f>COUNTIFS('Faturamento SP3'!$D$2:$D$692,'Infos Relatório'!$B$485,'Faturamento SP3'!$E$2:$E$692,'Infos Relatório'!$B535,'Faturamento SP3'!$Z$2:$Z$692,'Infos Relatório'!BK$1)</f>
        <v>0</v>
      </c>
      <c r="BL535" s="13">
        <f>SUMIFS('Faturamento SP3'!$G$2:$G$692,'Faturamento SP3'!$D$2:$D$692,'Infos Relatório'!$B$485,'Faturamento SP3'!$E$2:$E$692,'Infos Relatório'!$B535,'Faturamento SP3'!$Z$2:$Z$692,'Infos Relatório'!BK$1)</f>
        <v>0</v>
      </c>
      <c r="BM535" s="13">
        <f>SUMIFS('Faturamento SP3'!$J$2:$J$692,'Faturamento SP3'!$D$2:$D$692,'Infos Relatório'!$B$485,'Faturamento SP3'!$E$2:$E$692,'Infos Relatório'!$B535,'Faturamento SP3'!$Z$2:$Z$692,'Infos Relatório'!BK$1)</f>
        <v>0</v>
      </c>
      <c r="BN535" s="14">
        <f>SUMIFS('Faturamento SP3'!$O$2:$O$692,'Faturamento SP3'!$D$2:$D$692,'Infos Relatório'!$B$485,'Faturamento SP3'!$E$2:$E$692,'Infos Relatório'!$B535,'Faturamento SP3'!$Z$2:$Z$692,'Infos Relatório'!BK$1,'Faturamento SP3'!$T$2:$T$692,"Sim")+SUMIFS('Faturamento SP3'!$P$2:$P$692,'Faturamento SP3'!$D$2:$D$692,'Infos Relatório'!$B$485,'Faturamento SP3'!$E$2:$E$692,'Infos Relatório'!$B535,'Faturamento SP3'!$Z$2:$Z$692,'Infos Relatório'!BK$1,'Faturamento SP3'!$T$2:$T$692,"Sim")</f>
        <v>0</v>
      </c>
      <c r="BO535" s="27" t="e">
        <f t="shared" si="203"/>
        <v>#DIV/0!</v>
      </c>
      <c r="BP535" s="24">
        <f>SUMIFS('Faturamento SP3'!$H$2:$H$692,'Faturamento SP3'!$D$2:$D$692,'Infos Relatório'!$B$485,'Faturamento SP3'!$E$2:$E$692,'Infos Relatório'!$B535,'Faturamento SP3'!$Z$2:$Z$692,'Infos Relatório'!BK$1)</f>
        <v>0</v>
      </c>
      <c r="BQ535" s="23">
        <f>COUNTIFS('Faturamento SP3'!$D$2:$D$692,'Infos Relatório'!$B$485,'Faturamento SP3'!$E$2:$E$692,'Infos Relatório'!$B535,'Faturamento SP3'!$Z$2:$Z$692,'Infos Relatório'!BQ$1)</f>
        <v>0</v>
      </c>
      <c r="BR535" s="13">
        <f>SUMIFS('Faturamento SP3'!$G$2:$G$692,'Faturamento SP3'!$D$2:$D$692,'Infos Relatório'!$B$485,'Faturamento SP3'!$E$2:$E$692,'Infos Relatório'!$B535,'Faturamento SP3'!$Z$2:$Z$692,'Infos Relatório'!BQ$1)</f>
        <v>0</v>
      </c>
      <c r="BS535" s="13">
        <f>SUMIFS('Faturamento SP3'!$J$2:$J$692,'Faturamento SP3'!$D$2:$D$692,'Infos Relatório'!$B$485,'Faturamento SP3'!$E$2:$E$692,'Infos Relatório'!$B535,'Faturamento SP3'!$Z$2:$Z$692,'Infos Relatório'!BQ$1)</f>
        <v>0</v>
      </c>
      <c r="BT535" s="14">
        <f>SUMIFS('Faturamento SP3'!$O$2:$O$692,'Faturamento SP3'!$D$2:$D$692,'Infos Relatório'!$B$485,'Faturamento SP3'!$E$2:$E$692,'Infos Relatório'!$B535,'Faturamento SP3'!$Z$2:$Z$692,'Infos Relatório'!BQ$1,'Faturamento SP3'!$T$2:$T$692,"Sim")+SUMIFS('Faturamento SP3'!$P$2:$P$692,'Faturamento SP3'!$D$2:$D$692,'Infos Relatório'!$B$485,'Faturamento SP3'!$E$2:$E$692,'Infos Relatório'!$B535,'Faturamento SP3'!$Z$2:$Z$692,'Infos Relatório'!BQ$1,'Faturamento SP3'!$T$2:$T$692,"Sim")</f>
        <v>0</v>
      </c>
      <c r="BU535" s="27" t="e">
        <f t="shared" si="204"/>
        <v>#DIV/0!</v>
      </c>
      <c r="BV535" s="24">
        <f>SUMIFS('Faturamento SP3'!$H$2:$H$692,'Faturamento SP3'!$D$2:$D$692,'Infos Relatório'!$B$485,'Faturamento SP3'!$E$2:$E$692,'Infos Relatório'!$B535,'Faturamento SP3'!$Z$2:$Z$692,'Infos Relatório'!BQ$1)</f>
        <v>0</v>
      </c>
    </row>
    <row r="536" spans="2:74">
      <c r="B536" s="17" t="s">
        <v>57</v>
      </c>
      <c r="C536" s="23">
        <f>COUNTIFS('Faturamento SP3'!$D$2:$D$692,'Infos Relatório'!$B$485,'Faturamento SP3'!$E$2:$E$692,'Infos Relatório'!$B536,'Faturamento SP3'!$Z$2:$Z$692,'Infos Relatório'!C$1)</f>
        <v>0</v>
      </c>
      <c r="D536" s="13">
        <f>SUMIFS('Faturamento SP3'!$G$2:$G$692,'Faturamento SP3'!$D$2:$D$692,'Infos Relatório'!$B$485,'Faturamento SP3'!$E$2:$E$692,'Infos Relatório'!$B536,'Faturamento SP3'!$Z$2:$Z$692,'Infos Relatório'!C$1)</f>
        <v>0</v>
      </c>
      <c r="E536" s="13">
        <f>SUMIFS('Faturamento SP3'!$J$2:$J$692,'Faturamento SP3'!$D$2:$D$692,'Infos Relatório'!$B$485,'Faturamento SP3'!$E$2:$E$692,'Infos Relatório'!$B536,'Faturamento SP3'!$Z$2:$Z$692,'Infos Relatório'!C$1)</f>
        <v>0</v>
      </c>
      <c r="F536" s="14">
        <f>SUMIFS('Faturamento SP3'!$O$2:$O$692,'Faturamento SP3'!$D$2:$D$692,'Infos Relatório'!$B$485,'Faturamento SP3'!$E$2:$E$692,'Infos Relatório'!$B536,'Faturamento SP3'!$Z$2:$Z$692,'Infos Relatório'!C$1,'Faturamento SP3'!$T$2:$T$692,"Sim")+SUMIFS('Faturamento SP3'!$P$2:$P$692,'Faturamento SP3'!$D$2:$D$692,'Infos Relatório'!$B$485,'Faturamento SP3'!$E$2:$E$692,'Infos Relatório'!$B536,'Faturamento SP3'!$Z$2:$Z$692,'Infos Relatório'!C$1,'Faturamento SP3'!$T$2:$T$692,"Sim")</f>
        <v>0</v>
      </c>
      <c r="G536" s="27" t="e">
        <f t="shared" si="193"/>
        <v>#DIV/0!</v>
      </c>
      <c r="H536" s="24">
        <f>SUMIFS('Faturamento SP3'!$H$2:$H$692,'Faturamento SP3'!$D$2:$D$692,'Infos Relatório'!$B$485,'Faturamento SP3'!$E$2:$E$692,'Infos Relatório'!$B536,'Faturamento SP3'!$Z$2:$Z$692,'Infos Relatório'!C$1)</f>
        <v>0</v>
      </c>
      <c r="I536" s="23">
        <f>COUNTIFS('Faturamento SP3'!$D$2:$D$692,'Infos Relatório'!$B$485,'Faturamento SP3'!$E$2:$E$692,'Infos Relatório'!$B536,'Faturamento SP3'!$Z$2:$Z$692,'Infos Relatório'!I$1)</f>
        <v>0</v>
      </c>
      <c r="J536" s="13">
        <f>SUMIFS('Faturamento SP3'!$G$2:$G$692,'Faturamento SP3'!$D$2:$D$692,'Infos Relatório'!$B$485,'Faturamento SP3'!$E$2:$E$692,'Infos Relatório'!$B536,'Faturamento SP3'!$Z$2:$Z$692,'Infos Relatório'!I$1)</f>
        <v>0</v>
      </c>
      <c r="K536" s="13">
        <f>SUMIFS('Faturamento SP3'!$J$2:$J$692,'Faturamento SP3'!$D$2:$D$692,'Infos Relatório'!$B$485,'Faturamento SP3'!$E$2:$E$692,'Infos Relatório'!$B536,'Faturamento SP3'!$Z$2:$Z$692,'Infos Relatório'!I$1)</f>
        <v>0</v>
      </c>
      <c r="L536" s="14">
        <f>SUMIFS('Faturamento SP3'!$O$2:$O$692,'Faturamento SP3'!$D$2:$D$692,'Infos Relatório'!$B$485,'Faturamento SP3'!$E$2:$E$692,'Infos Relatório'!$B536,'Faturamento SP3'!$Z$2:$Z$692,'Infos Relatório'!I$1,'Faturamento SP3'!$T$2:$T$692,"Sim")+SUMIFS('Faturamento SP3'!$P$2:$P$692,'Faturamento SP3'!$D$2:$D$692,'Infos Relatório'!$B$485,'Faturamento SP3'!$E$2:$E$692,'Infos Relatório'!$B536,'Faturamento SP3'!$Z$2:$Z$692,'Infos Relatório'!I$1,'Faturamento SP3'!$T$2:$T$692,"Sim")</f>
        <v>0</v>
      </c>
      <c r="M536" s="27" t="e">
        <f t="shared" si="194"/>
        <v>#DIV/0!</v>
      </c>
      <c r="N536" s="24">
        <f>SUMIFS('Faturamento SP3'!$H$2:$H$692,'Faturamento SP3'!$D$2:$D$692,'Infos Relatório'!$B$485,'Faturamento SP3'!$E$2:$E$692,'Infos Relatório'!$B536,'Faturamento SP3'!$Z$2:$Z$692,'Infos Relatório'!I$1)</f>
        <v>0</v>
      </c>
      <c r="O536" s="23">
        <f>COUNTIFS('Faturamento SP3'!$D$2:$D$692,'Infos Relatório'!$B$485,'Faturamento SP3'!$E$2:$E$692,'Infos Relatório'!$B536,'Faturamento SP3'!$Z$2:$Z$692,'Infos Relatório'!O$1)</f>
        <v>0</v>
      </c>
      <c r="P536" s="13">
        <f>SUMIFS('Faturamento SP3'!$G$2:$G$692,'Faturamento SP3'!$D$2:$D$692,'Infos Relatório'!$B$485,'Faturamento SP3'!$E$2:$E$692,'Infos Relatório'!$B536,'Faturamento SP3'!$Z$2:$Z$692,'Infos Relatório'!O$1)</f>
        <v>0</v>
      </c>
      <c r="Q536" s="13">
        <f>SUMIFS('Faturamento SP3'!$J$2:$J$692,'Faturamento SP3'!$D$2:$D$692,'Infos Relatório'!$B$485,'Faturamento SP3'!$E$2:$E$692,'Infos Relatório'!$B536,'Faturamento SP3'!$Z$2:$Z$692,'Infos Relatório'!O$1)</f>
        <v>0</v>
      </c>
      <c r="R536" s="14">
        <f>SUMIFS('Faturamento SP3'!$O$2:$O$692,'Faturamento SP3'!$D$2:$D$692,'Infos Relatório'!$B$485,'Faturamento SP3'!$E$2:$E$692,'Infos Relatório'!$B536,'Faturamento SP3'!$Z$2:$Z$692,'Infos Relatório'!O$1,'Faturamento SP3'!$T$2:$T$692,"Sim")+SUMIFS('Faturamento SP3'!$P$2:$P$692,'Faturamento SP3'!$D$2:$D$692,'Infos Relatório'!$B$485,'Faturamento SP3'!$E$2:$E$692,'Infos Relatório'!$B536,'Faturamento SP3'!$Z$2:$Z$692,'Infos Relatório'!O$1,'Faturamento SP3'!$T$2:$T$692,"Sim")</f>
        <v>0</v>
      </c>
      <c r="S536" s="27" t="e">
        <f t="shared" si="195"/>
        <v>#DIV/0!</v>
      </c>
      <c r="T536" s="24">
        <f>SUMIFS('Faturamento SP3'!$H$2:$H$692,'Faturamento SP3'!$D$2:$D$692,'Infos Relatório'!$B$485,'Faturamento SP3'!$E$2:$E$692,'Infos Relatório'!$B536,'Faturamento SP3'!$Z$2:$Z$692,'Infos Relatório'!O$1)</f>
        <v>0</v>
      </c>
      <c r="U536" s="23">
        <f>COUNTIFS('Faturamento SP3'!$D$2:$D$692,'Infos Relatório'!$B$485,'Faturamento SP3'!$E$2:$E$692,'Infos Relatório'!$B536,'Faturamento SP3'!$Z$2:$Z$692,'Infos Relatório'!U$1)</f>
        <v>0</v>
      </c>
      <c r="V536" s="13">
        <f>SUMIFS('Faturamento SP3'!$G$2:$G$692,'Faturamento SP3'!$D$2:$D$692,'Infos Relatório'!$B$485,'Faturamento SP3'!$E$2:$E$692,'Infos Relatório'!$B536,'Faturamento SP3'!$Z$2:$Z$692,'Infos Relatório'!U$1)</f>
        <v>0</v>
      </c>
      <c r="W536" s="13">
        <f>SUMIFS('Faturamento SP3'!$J$2:$J$692,'Faturamento SP3'!$D$2:$D$692,'Infos Relatório'!$B$485,'Faturamento SP3'!$E$2:$E$692,'Infos Relatório'!$B536,'Faturamento SP3'!$Z$2:$Z$692,'Infos Relatório'!U$1)</f>
        <v>0</v>
      </c>
      <c r="X536" s="14">
        <f>SUMIFS('Faturamento SP3'!$O$2:$O$692,'Faturamento SP3'!$D$2:$D$692,'Infos Relatório'!$B$485,'Faturamento SP3'!$E$2:$E$692,'Infos Relatório'!$B536,'Faturamento SP3'!$Z$2:$Z$692,'Infos Relatório'!U$1,'Faturamento SP3'!$T$2:$T$692,"Sim")+SUMIFS('Faturamento SP3'!$P$2:$P$692,'Faturamento SP3'!$D$2:$D$692,'Infos Relatório'!$B$485,'Faturamento SP3'!$E$2:$E$692,'Infos Relatório'!$B536,'Faturamento SP3'!$Z$2:$Z$692,'Infos Relatório'!U$1,'Faturamento SP3'!$T$2:$T$692,"Sim")</f>
        <v>0</v>
      </c>
      <c r="Y536" s="27" t="e">
        <f t="shared" si="196"/>
        <v>#DIV/0!</v>
      </c>
      <c r="Z536" s="24">
        <f>SUMIFS('Faturamento SP3'!$H$2:$H$692,'Faturamento SP3'!$D$2:$D$692,'Infos Relatório'!$B$485,'Faturamento SP3'!$E$2:$E$692,'Infos Relatório'!$B536,'Faturamento SP3'!$Z$2:$Z$692,'Infos Relatório'!U$1)</f>
        <v>0</v>
      </c>
      <c r="AA536" s="23">
        <f>COUNTIFS('Faturamento SP3'!$D$2:$D$692,'Infos Relatório'!$B$485,'Faturamento SP3'!$E$2:$E$692,'Infos Relatório'!$B536,'Faturamento SP3'!$Z$2:$Z$692,'Infos Relatório'!AA$1)</f>
        <v>0</v>
      </c>
      <c r="AB536" s="13">
        <f>SUMIFS('Faturamento SP3'!$G$2:$G$692,'Faturamento SP3'!$D$2:$D$692,'Infos Relatório'!$B$485,'Faturamento SP3'!$E$2:$E$692,'Infos Relatório'!$B536,'Faturamento SP3'!$Z$2:$Z$692,'Infos Relatório'!AA$1)</f>
        <v>0</v>
      </c>
      <c r="AC536" s="13">
        <f>SUMIFS('Faturamento SP3'!$J$2:$J$692,'Faturamento SP3'!$D$2:$D$692,'Infos Relatório'!$B$485,'Faturamento SP3'!$E$2:$E$692,'Infos Relatório'!$B536,'Faturamento SP3'!$Z$2:$Z$692,'Infos Relatório'!AA$1)</f>
        <v>0</v>
      </c>
      <c r="AD536" s="14">
        <f>SUMIFS('Faturamento SP3'!$O$2:$O$692,'Faturamento SP3'!$D$2:$D$692,'Infos Relatório'!$B$485,'Faturamento SP3'!$E$2:$E$692,'Infos Relatório'!$B536,'Faturamento SP3'!$Z$2:$Z$692,'Infos Relatório'!AA$1,'Faturamento SP3'!$T$2:$T$692,"Sim")+SUMIFS('Faturamento SP3'!$P$2:$P$692,'Faturamento SP3'!$D$2:$D$692,'Infos Relatório'!$B$485,'Faturamento SP3'!$E$2:$E$692,'Infos Relatório'!$B536,'Faturamento SP3'!$Z$2:$Z$692,'Infos Relatório'!AA$1,'Faturamento SP3'!$T$2:$T$692,"Sim")</f>
        <v>0</v>
      </c>
      <c r="AE536" s="27" t="e">
        <f t="shared" si="197"/>
        <v>#DIV/0!</v>
      </c>
      <c r="AF536" s="24">
        <f>SUMIFS('Faturamento SP3'!$H$2:$H$692,'Faturamento SP3'!$D$2:$D$692,'Infos Relatório'!$B$485,'Faturamento SP3'!$E$2:$E$692,'Infos Relatório'!$B536,'Faturamento SP3'!$Z$2:$Z$692,'Infos Relatório'!AA$1)</f>
        <v>0</v>
      </c>
      <c r="AG536" s="23">
        <f>COUNTIFS('Faturamento SP3'!$D$2:$D$692,'Infos Relatório'!$B$485,'Faturamento SP3'!$E$2:$E$692,'Infos Relatório'!$B536,'Faturamento SP3'!$Z$2:$Z$692,'Infos Relatório'!AG$1)</f>
        <v>0</v>
      </c>
      <c r="AH536" s="13">
        <f>SUMIFS('Faturamento SP3'!$G$2:$G$692,'Faturamento SP3'!$D$2:$D$692,'Infos Relatório'!$B$485,'Faturamento SP3'!$E$2:$E$692,'Infos Relatório'!$B536,'Faturamento SP3'!$Z$2:$Z$692,'Infos Relatório'!AG$1)</f>
        <v>0</v>
      </c>
      <c r="AI536" s="13">
        <f>SUMIFS('Faturamento SP3'!$J$2:$J$692,'Faturamento SP3'!$D$2:$D$692,'Infos Relatório'!$B$485,'Faturamento SP3'!$E$2:$E$692,'Infos Relatório'!$B536,'Faturamento SP3'!$Z$2:$Z$692,'Infos Relatório'!AG$1)</f>
        <v>0</v>
      </c>
      <c r="AJ536" s="14">
        <f>SUMIFS('Faturamento SP3'!$O$2:$O$692,'Faturamento SP3'!$D$2:$D$692,'Infos Relatório'!$B$485,'Faturamento SP3'!$E$2:$E$692,'Infos Relatório'!$B536,'Faturamento SP3'!$Z$2:$Z$692,'Infos Relatório'!AG$1,'Faturamento SP3'!$T$2:$T$692,"Sim")+SUMIFS('Faturamento SP3'!$P$2:$P$692,'Faturamento SP3'!$D$2:$D$692,'Infos Relatório'!$B$485,'Faturamento SP3'!$E$2:$E$692,'Infos Relatório'!$B536,'Faturamento SP3'!$Z$2:$Z$692,'Infos Relatório'!AG$1,'Faturamento SP3'!$T$2:$T$692,"Sim")</f>
        <v>0</v>
      </c>
      <c r="AK536" s="27" t="e">
        <f t="shared" si="198"/>
        <v>#DIV/0!</v>
      </c>
      <c r="AL536" s="24">
        <f>SUMIFS('Faturamento SP3'!$H$2:$H$692,'Faturamento SP3'!$D$2:$D$692,'Infos Relatório'!$B$485,'Faturamento SP3'!$E$2:$E$692,'Infos Relatório'!$B536,'Faturamento SP3'!$Z$2:$Z$692,'Infos Relatório'!AG$1)</f>
        <v>0</v>
      </c>
      <c r="AM536" s="23">
        <f>COUNTIFS('Faturamento SP3'!$D$2:$D$692,'Infos Relatório'!$B$485,'Faturamento SP3'!$E$2:$E$692,'Infos Relatório'!$B536,'Faturamento SP3'!$Z$2:$Z$692,'Infos Relatório'!AM$1)</f>
        <v>0</v>
      </c>
      <c r="AN536" s="13">
        <f>SUMIFS('Faturamento SP3'!$G$2:$G$692,'Faturamento SP3'!$D$2:$D$692,'Infos Relatório'!$B$485,'Faturamento SP3'!$E$2:$E$692,'Infos Relatório'!$B536,'Faturamento SP3'!$Z$2:$Z$692,'Infos Relatório'!AM$1)</f>
        <v>0</v>
      </c>
      <c r="AO536" s="13">
        <f>SUMIFS('Faturamento SP3'!$J$2:$J$692,'Faturamento SP3'!$D$2:$D$692,'Infos Relatório'!$B$485,'Faturamento SP3'!$E$2:$E$692,'Infos Relatório'!$B536,'Faturamento SP3'!$Z$2:$Z$692,'Infos Relatório'!AM$1)</f>
        <v>0</v>
      </c>
      <c r="AP536" s="14">
        <f>SUMIFS('Faturamento SP3'!$O$2:$O$692,'Faturamento SP3'!$D$2:$D$692,'Infos Relatório'!$B$485,'Faturamento SP3'!$E$2:$E$692,'Infos Relatório'!$B536,'Faturamento SP3'!$Z$2:$Z$692,'Infos Relatório'!AM$1,'Faturamento SP3'!$T$2:$T$692,"Sim")+SUMIFS('Faturamento SP3'!$P$2:$P$692,'Faturamento SP3'!$D$2:$D$692,'Infos Relatório'!$B$485,'Faturamento SP3'!$E$2:$E$692,'Infos Relatório'!$B536,'Faturamento SP3'!$Z$2:$Z$692,'Infos Relatório'!AM$1,'Faturamento SP3'!$T$2:$T$692,"Sim")</f>
        <v>0</v>
      </c>
      <c r="AQ536" s="27" t="e">
        <f t="shared" si="199"/>
        <v>#DIV/0!</v>
      </c>
      <c r="AR536" s="24">
        <f>SUMIFS('Faturamento SP3'!$H$2:$H$692,'Faturamento SP3'!$D$2:$D$692,'Infos Relatório'!$B$485,'Faturamento SP3'!$E$2:$E$692,'Infos Relatório'!$B536,'Faturamento SP3'!$Z$2:$Z$692,'Infos Relatório'!AM$1)</f>
        <v>0</v>
      </c>
      <c r="AS536" s="23">
        <f>COUNTIFS('Faturamento SP3'!$D$2:$D$692,'Infos Relatório'!$B$485,'Faturamento SP3'!$E$2:$E$692,'Infos Relatório'!$B536,'Faturamento SP3'!$Z$2:$Z$692,'Infos Relatório'!AS$1)</f>
        <v>0</v>
      </c>
      <c r="AT536" s="13">
        <f>SUMIFS('Faturamento SP3'!$G$2:$G$692,'Faturamento SP3'!$D$2:$D$692,'Infos Relatório'!$B$485,'Faturamento SP3'!$E$2:$E$692,'Infos Relatório'!$B536,'Faturamento SP3'!$Z$2:$Z$692,'Infos Relatório'!AS$1)</f>
        <v>0</v>
      </c>
      <c r="AU536" s="13">
        <f>SUMIFS('Faturamento SP3'!$J$2:$J$692,'Faturamento SP3'!$D$2:$D$692,'Infos Relatório'!$B$485,'Faturamento SP3'!$E$2:$E$692,'Infos Relatório'!$B536,'Faturamento SP3'!$Z$2:$Z$692,'Infos Relatório'!AS$1)</f>
        <v>0</v>
      </c>
      <c r="AV536" s="14">
        <f>SUMIFS('Faturamento SP3'!$O$2:$O$692,'Faturamento SP3'!$D$2:$D$692,'Infos Relatório'!$B$485,'Faturamento SP3'!$E$2:$E$692,'Infos Relatório'!$B536,'Faturamento SP3'!$Z$2:$Z$692,'Infos Relatório'!AS$1,'Faturamento SP3'!$T$2:$T$692,"Sim")+SUMIFS('Faturamento SP3'!$P$2:$P$692,'Faturamento SP3'!$D$2:$D$692,'Infos Relatório'!$B$485,'Faturamento SP3'!$E$2:$E$692,'Infos Relatório'!$B536,'Faturamento SP3'!$Z$2:$Z$692,'Infos Relatório'!AS$1,'Faturamento SP3'!$T$2:$T$692,"Sim")</f>
        <v>0</v>
      </c>
      <c r="AW536" s="27" t="e">
        <f t="shared" si="200"/>
        <v>#DIV/0!</v>
      </c>
      <c r="AX536" s="24">
        <f>SUMIFS('Faturamento SP3'!$H$2:$H$692,'Faturamento SP3'!$D$2:$D$692,'Infos Relatório'!$B$485,'Faturamento SP3'!$E$2:$E$692,'Infos Relatório'!$B536,'Faturamento SP3'!$Z$2:$Z$692,'Infos Relatório'!AS$1)</f>
        <v>0</v>
      </c>
      <c r="AY536" s="23">
        <f>COUNTIFS('Faturamento SP3'!$D$2:$D$692,'Infos Relatório'!$B$485,'Faturamento SP3'!$E$2:$E$692,'Infos Relatório'!$B536,'Faturamento SP3'!$Z$2:$Z$692,'Infos Relatório'!AY$1)</f>
        <v>0</v>
      </c>
      <c r="AZ536" s="13">
        <f>SUMIFS('Faturamento SP3'!$G$2:$G$692,'Faturamento SP3'!$D$2:$D$692,'Infos Relatório'!$B$485,'Faturamento SP3'!$E$2:$E$692,'Infos Relatório'!$B536,'Faturamento SP3'!$Z$2:$Z$692,'Infos Relatório'!AY$1)</f>
        <v>0</v>
      </c>
      <c r="BA536" s="13">
        <f>SUMIFS('Faturamento SP3'!$J$2:$J$692,'Faturamento SP3'!$D$2:$D$692,'Infos Relatório'!$B$485,'Faturamento SP3'!$E$2:$E$692,'Infos Relatório'!$B536,'Faturamento SP3'!$Z$2:$Z$692,'Infos Relatório'!AY$1)</f>
        <v>0</v>
      </c>
      <c r="BB536" s="14">
        <f>SUMIFS('Faturamento SP3'!$O$2:$O$692,'Faturamento SP3'!$D$2:$D$692,'Infos Relatório'!$B$485,'Faturamento SP3'!$E$2:$E$692,'Infos Relatório'!$B536,'Faturamento SP3'!$Z$2:$Z$692,'Infos Relatório'!AY$1,'Faturamento SP3'!$T$2:$T$692,"Sim")+SUMIFS('Faturamento SP3'!$P$2:$P$692,'Faturamento SP3'!$D$2:$D$692,'Infos Relatório'!$B$485,'Faturamento SP3'!$E$2:$E$692,'Infos Relatório'!$B536,'Faturamento SP3'!$Z$2:$Z$692,'Infos Relatório'!AY$1,'Faturamento SP3'!$T$2:$T$692,"Sim")</f>
        <v>0</v>
      </c>
      <c r="BC536" s="27" t="e">
        <f t="shared" si="201"/>
        <v>#DIV/0!</v>
      </c>
      <c r="BD536" s="24">
        <f>SUMIFS('Faturamento SP3'!$H$2:$H$692,'Faturamento SP3'!$D$2:$D$692,'Infos Relatório'!$B$485,'Faturamento SP3'!$E$2:$E$692,'Infos Relatório'!$B536,'Faturamento SP3'!$Z$2:$Z$692,'Infos Relatório'!AY$1)</f>
        <v>0</v>
      </c>
      <c r="BE536" s="23">
        <f>COUNTIFS('Faturamento SP3'!$D$2:$D$692,'Infos Relatório'!$B$485,'Faturamento SP3'!$E$2:$E$692,'Infos Relatório'!$B536,'Faturamento SP3'!$Z$2:$Z$692,'Infos Relatório'!BE$1)</f>
        <v>0</v>
      </c>
      <c r="BF536" s="13">
        <f>SUMIFS('Faturamento SP3'!$G$2:$G$692,'Faturamento SP3'!$D$2:$D$692,'Infos Relatório'!$B$485,'Faturamento SP3'!$E$2:$E$692,'Infos Relatório'!$B536,'Faturamento SP3'!$Z$2:$Z$692,'Infos Relatório'!BE$1)</f>
        <v>0</v>
      </c>
      <c r="BG536" s="13">
        <f>SUMIFS('Faturamento SP3'!$J$2:$J$692,'Faturamento SP3'!$D$2:$D$692,'Infos Relatório'!$B$485,'Faturamento SP3'!$E$2:$E$692,'Infos Relatório'!$B536,'Faturamento SP3'!$Z$2:$Z$692,'Infos Relatório'!BE$1)</f>
        <v>0</v>
      </c>
      <c r="BH536" s="14">
        <f>SUMIFS('Faturamento SP3'!$O$2:$O$692,'Faturamento SP3'!$D$2:$D$692,'Infos Relatório'!$B$485,'Faturamento SP3'!$E$2:$E$692,'Infos Relatório'!$B536,'Faturamento SP3'!$Z$2:$Z$692,'Infos Relatório'!BE$1,'Faturamento SP3'!$T$2:$T$692,"Sim")+SUMIFS('Faturamento SP3'!$P$2:$P$692,'Faturamento SP3'!$D$2:$D$692,'Infos Relatório'!$B$485,'Faturamento SP3'!$E$2:$E$692,'Infos Relatório'!$B536,'Faturamento SP3'!$Z$2:$Z$692,'Infos Relatório'!BE$1,'Faturamento SP3'!$T$2:$T$692,"Sim")</f>
        <v>0</v>
      </c>
      <c r="BI536" s="27" t="e">
        <f t="shared" si="202"/>
        <v>#DIV/0!</v>
      </c>
      <c r="BJ536" s="24">
        <f>SUMIFS('Faturamento SP3'!$H$2:$H$692,'Faturamento SP3'!$D$2:$D$692,'Infos Relatório'!$B$485,'Faturamento SP3'!$E$2:$E$692,'Infos Relatório'!$B536,'Faturamento SP3'!$Z$2:$Z$692,'Infos Relatório'!BE$1)</f>
        <v>0</v>
      </c>
      <c r="BK536" s="23">
        <f>COUNTIFS('Faturamento SP3'!$D$2:$D$692,'Infos Relatório'!$B$485,'Faturamento SP3'!$E$2:$E$692,'Infos Relatório'!$B536,'Faturamento SP3'!$Z$2:$Z$692,'Infos Relatório'!BK$1)</f>
        <v>0</v>
      </c>
      <c r="BL536" s="13">
        <f>SUMIFS('Faturamento SP3'!$G$2:$G$692,'Faturamento SP3'!$D$2:$D$692,'Infos Relatório'!$B$485,'Faturamento SP3'!$E$2:$E$692,'Infos Relatório'!$B536,'Faturamento SP3'!$Z$2:$Z$692,'Infos Relatório'!BK$1)</f>
        <v>0</v>
      </c>
      <c r="BM536" s="13">
        <f>SUMIFS('Faturamento SP3'!$J$2:$J$692,'Faturamento SP3'!$D$2:$D$692,'Infos Relatório'!$B$485,'Faturamento SP3'!$E$2:$E$692,'Infos Relatório'!$B536,'Faturamento SP3'!$Z$2:$Z$692,'Infos Relatório'!BK$1)</f>
        <v>0</v>
      </c>
      <c r="BN536" s="14">
        <f>SUMIFS('Faturamento SP3'!$O$2:$O$692,'Faturamento SP3'!$D$2:$D$692,'Infos Relatório'!$B$485,'Faturamento SP3'!$E$2:$E$692,'Infos Relatório'!$B536,'Faturamento SP3'!$Z$2:$Z$692,'Infos Relatório'!BK$1,'Faturamento SP3'!$T$2:$T$692,"Sim")+SUMIFS('Faturamento SP3'!$P$2:$P$692,'Faturamento SP3'!$D$2:$D$692,'Infos Relatório'!$B$485,'Faturamento SP3'!$E$2:$E$692,'Infos Relatório'!$B536,'Faturamento SP3'!$Z$2:$Z$692,'Infos Relatório'!BK$1,'Faturamento SP3'!$T$2:$T$692,"Sim")</f>
        <v>0</v>
      </c>
      <c r="BO536" s="27" t="e">
        <f t="shared" si="203"/>
        <v>#DIV/0!</v>
      </c>
      <c r="BP536" s="24">
        <f>SUMIFS('Faturamento SP3'!$H$2:$H$692,'Faturamento SP3'!$D$2:$D$692,'Infos Relatório'!$B$485,'Faturamento SP3'!$E$2:$E$692,'Infos Relatório'!$B536,'Faturamento SP3'!$Z$2:$Z$692,'Infos Relatório'!BK$1)</f>
        <v>0</v>
      </c>
      <c r="BQ536" s="23">
        <f>COUNTIFS('Faturamento SP3'!$D$2:$D$692,'Infos Relatório'!$B$485,'Faturamento SP3'!$E$2:$E$692,'Infos Relatório'!$B536,'Faturamento SP3'!$Z$2:$Z$692,'Infos Relatório'!BQ$1)</f>
        <v>0</v>
      </c>
      <c r="BR536" s="13">
        <f>SUMIFS('Faturamento SP3'!$G$2:$G$692,'Faturamento SP3'!$D$2:$D$692,'Infos Relatório'!$B$485,'Faturamento SP3'!$E$2:$E$692,'Infos Relatório'!$B536,'Faturamento SP3'!$Z$2:$Z$692,'Infos Relatório'!BQ$1)</f>
        <v>0</v>
      </c>
      <c r="BS536" s="13">
        <f>SUMIFS('Faturamento SP3'!$J$2:$J$692,'Faturamento SP3'!$D$2:$D$692,'Infos Relatório'!$B$485,'Faturamento SP3'!$E$2:$E$692,'Infos Relatório'!$B536,'Faturamento SP3'!$Z$2:$Z$692,'Infos Relatório'!BQ$1)</f>
        <v>0</v>
      </c>
      <c r="BT536" s="14">
        <f>SUMIFS('Faturamento SP3'!$O$2:$O$692,'Faturamento SP3'!$D$2:$D$692,'Infos Relatório'!$B$485,'Faturamento SP3'!$E$2:$E$692,'Infos Relatório'!$B536,'Faturamento SP3'!$Z$2:$Z$692,'Infos Relatório'!BQ$1,'Faturamento SP3'!$T$2:$T$692,"Sim")+SUMIFS('Faturamento SP3'!$P$2:$P$692,'Faturamento SP3'!$D$2:$D$692,'Infos Relatório'!$B$485,'Faturamento SP3'!$E$2:$E$692,'Infos Relatório'!$B536,'Faturamento SP3'!$Z$2:$Z$692,'Infos Relatório'!BQ$1,'Faturamento SP3'!$T$2:$T$692,"Sim")</f>
        <v>0</v>
      </c>
      <c r="BU536" s="27" t="e">
        <f t="shared" si="204"/>
        <v>#DIV/0!</v>
      </c>
      <c r="BV536" s="24">
        <f>SUMIFS('Faturamento SP3'!$H$2:$H$692,'Faturamento SP3'!$D$2:$D$692,'Infos Relatório'!$B$485,'Faturamento SP3'!$E$2:$E$692,'Infos Relatório'!$B536,'Faturamento SP3'!$Z$2:$Z$692,'Infos Relatório'!BQ$1)</f>
        <v>0</v>
      </c>
    </row>
    <row r="537" spans="2:74">
      <c r="B537" s="17" t="s">
        <v>58</v>
      </c>
      <c r="C537" s="23">
        <f>COUNTIFS('Faturamento SP3'!$D$2:$D$692,'Infos Relatório'!$B$485,'Faturamento SP3'!$E$2:$E$692,'Infos Relatório'!$B537,'Faturamento SP3'!$Z$2:$Z$692,'Infos Relatório'!C$1)</f>
        <v>0</v>
      </c>
      <c r="D537" s="13">
        <f>SUMIFS('Faturamento SP3'!$G$2:$G$692,'Faturamento SP3'!$D$2:$D$692,'Infos Relatório'!$B$485,'Faturamento SP3'!$E$2:$E$692,'Infos Relatório'!$B537,'Faturamento SP3'!$Z$2:$Z$692,'Infos Relatório'!C$1)</f>
        <v>0</v>
      </c>
      <c r="E537" s="13">
        <f>SUMIFS('Faturamento SP3'!$J$2:$J$692,'Faturamento SP3'!$D$2:$D$692,'Infos Relatório'!$B$485,'Faturamento SP3'!$E$2:$E$692,'Infos Relatório'!$B537,'Faturamento SP3'!$Z$2:$Z$692,'Infos Relatório'!C$1)</f>
        <v>0</v>
      </c>
      <c r="F537" s="14">
        <f>SUMIFS('Faturamento SP3'!$O$2:$O$692,'Faturamento SP3'!$D$2:$D$692,'Infos Relatório'!$B$485,'Faturamento SP3'!$E$2:$E$692,'Infos Relatório'!$B537,'Faturamento SP3'!$Z$2:$Z$692,'Infos Relatório'!C$1,'Faturamento SP3'!$T$2:$T$692,"Sim")+SUMIFS('Faturamento SP3'!$P$2:$P$692,'Faturamento SP3'!$D$2:$D$692,'Infos Relatório'!$B$485,'Faturamento SP3'!$E$2:$E$692,'Infos Relatório'!$B537,'Faturamento SP3'!$Z$2:$Z$692,'Infos Relatório'!C$1,'Faturamento SP3'!$T$2:$T$692,"Sim")</f>
        <v>0</v>
      </c>
      <c r="G537" s="27" t="e">
        <f t="shared" si="193"/>
        <v>#DIV/0!</v>
      </c>
      <c r="H537" s="24">
        <f>SUMIFS('Faturamento SP3'!$H$2:$H$692,'Faturamento SP3'!$D$2:$D$692,'Infos Relatório'!$B$485,'Faturamento SP3'!$E$2:$E$692,'Infos Relatório'!$B537,'Faturamento SP3'!$Z$2:$Z$692,'Infos Relatório'!C$1)</f>
        <v>0</v>
      </c>
      <c r="I537" s="23">
        <f>COUNTIFS('Faturamento SP3'!$D$2:$D$692,'Infos Relatório'!$B$485,'Faturamento SP3'!$E$2:$E$692,'Infos Relatório'!$B537,'Faturamento SP3'!$Z$2:$Z$692,'Infos Relatório'!I$1)</f>
        <v>0</v>
      </c>
      <c r="J537" s="13">
        <f>SUMIFS('Faturamento SP3'!$G$2:$G$692,'Faturamento SP3'!$D$2:$D$692,'Infos Relatório'!$B$485,'Faturamento SP3'!$E$2:$E$692,'Infos Relatório'!$B537,'Faturamento SP3'!$Z$2:$Z$692,'Infos Relatório'!I$1)</f>
        <v>0</v>
      </c>
      <c r="K537" s="13">
        <f>SUMIFS('Faturamento SP3'!$J$2:$J$692,'Faturamento SP3'!$D$2:$D$692,'Infos Relatório'!$B$485,'Faturamento SP3'!$E$2:$E$692,'Infos Relatório'!$B537,'Faturamento SP3'!$Z$2:$Z$692,'Infos Relatório'!I$1)</f>
        <v>0</v>
      </c>
      <c r="L537" s="14">
        <f>SUMIFS('Faturamento SP3'!$O$2:$O$692,'Faturamento SP3'!$D$2:$D$692,'Infos Relatório'!$B$485,'Faturamento SP3'!$E$2:$E$692,'Infos Relatório'!$B537,'Faturamento SP3'!$Z$2:$Z$692,'Infos Relatório'!I$1,'Faturamento SP3'!$T$2:$T$692,"Sim")+SUMIFS('Faturamento SP3'!$P$2:$P$692,'Faturamento SP3'!$D$2:$D$692,'Infos Relatório'!$B$485,'Faturamento SP3'!$E$2:$E$692,'Infos Relatório'!$B537,'Faturamento SP3'!$Z$2:$Z$692,'Infos Relatório'!I$1,'Faturamento SP3'!$T$2:$T$692,"Sim")</f>
        <v>0</v>
      </c>
      <c r="M537" s="27" t="e">
        <f t="shared" si="194"/>
        <v>#DIV/0!</v>
      </c>
      <c r="N537" s="24">
        <f>SUMIFS('Faturamento SP3'!$H$2:$H$692,'Faturamento SP3'!$D$2:$D$692,'Infos Relatório'!$B$485,'Faturamento SP3'!$E$2:$E$692,'Infos Relatório'!$B537,'Faturamento SP3'!$Z$2:$Z$692,'Infos Relatório'!I$1)</f>
        <v>0</v>
      </c>
      <c r="O537" s="23">
        <f>COUNTIFS('Faturamento SP3'!$D$2:$D$692,'Infos Relatório'!$B$485,'Faturamento SP3'!$E$2:$E$692,'Infos Relatório'!$B537,'Faturamento SP3'!$Z$2:$Z$692,'Infos Relatório'!O$1)</f>
        <v>0</v>
      </c>
      <c r="P537" s="13">
        <f>SUMIFS('Faturamento SP3'!$G$2:$G$692,'Faturamento SP3'!$D$2:$D$692,'Infos Relatório'!$B$485,'Faturamento SP3'!$E$2:$E$692,'Infos Relatório'!$B537,'Faturamento SP3'!$Z$2:$Z$692,'Infos Relatório'!O$1)</f>
        <v>0</v>
      </c>
      <c r="Q537" s="13">
        <f>SUMIFS('Faturamento SP3'!$J$2:$J$692,'Faturamento SP3'!$D$2:$D$692,'Infos Relatório'!$B$485,'Faturamento SP3'!$E$2:$E$692,'Infos Relatório'!$B537,'Faturamento SP3'!$Z$2:$Z$692,'Infos Relatório'!O$1)</f>
        <v>0</v>
      </c>
      <c r="R537" s="14">
        <f>SUMIFS('Faturamento SP3'!$O$2:$O$692,'Faturamento SP3'!$D$2:$D$692,'Infos Relatório'!$B$485,'Faturamento SP3'!$E$2:$E$692,'Infos Relatório'!$B537,'Faturamento SP3'!$Z$2:$Z$692,'Infos Relatório'!O$1,'Faturamento SP3'!$T$2:$T$692,"Sim")+SUMIFS('Faturamento SP3'!$P$2:$P$692,'Faturamento SP3'!$D$2:$D$692,'Infos Relatório'!$B$485,'Faturamento SP3'!$E$2:$E$692,'Infos Relatório'!$B537,'Faturamento SP3'!$Z$2:$Z$692,'Infos Relatório'!O$1,'Faturamento SP3'!$T$2:$T$692,"Sim")</f>
        <v>0</v>
      </c>
      <c r="S537" s="27" t="e">
        <f t="shared" si="195"/>
        <v>#DIV/0!</v>
      </c>
      <c r="T537" s="24">
        <f>SUMIFS('Faturamento SP3'!$H$2:$H$692,'Faturamento SP3'!$D$2:$D$692,'Infos Relatório'!$B$485,'Faturamento SP3'!$E$2:$E$692,'Infos Relatório'!$B537,'Faturamento SP3'!$Z$2:$Z$692,'Infos Relatório'!O$1)</f>
        <v>0</v>
      </c>
      <c r="U537" s="23">
        <f>COUNTIFS('Faturamento SP3'!$D$2:$D$692,'Infos Relatório'!$B$485,'Faturamento SP3'!$E$2:$E$692,'Infos Relatório'!$B537,'Faturamento SP3'!$Z$2:$Z$692,'Infos Relatório'!U$1)</f>
        <v>0</v>
      </c>
      <c r="V537" s="13">
        <f>SUMIFS('Faturamento SP3'!$G$2:$G$692,'Faturamento SP3'!$D$2:$D$692,'Infos Relatório'!$B$485,'Faturamento SP3'!$E$2:$E$692,'Infos Relatório'!$B537,'Faturamento SP3'!$Z$2:$Z$692,'Infos Relatório'!U$1)</f>
        <v>0</v>
      </c>
      <c r="W537" s="13">
        <f>SUMIFS('Faturamento SP3'!$J$2:$J$692,'Faturamento SP3'!$D$2:$D$692,'Infos Relatório'!$B$485,'Faturamento SP3'!$E$2:$E$692,'Infos Relatório'!$B537,'Faturamento SP3'!$Z$2:$Z$692,'Infos Relatório'!U$1)</f>
        <v>0</v>
      </c>
      <c r="X537" s="14">
        <f>SUMIFS('Faturamento SP3'!$O$2:$O$692,'Faturamento SP3'!$D$2:$D$692,'Infos Relatório'!$B$485,'Faturamento SP3'!$E$2:$E$692,'Infos Relatório'!$B537,'Faturamento SP3'!$Z$2:$Z$692,'Infos Relatório'!U$1,'Faturamento SP3'!$T$2:$T$692,"Sim")+SUMIFS('Faturamento SP3'!$P$2:$P$692,'Faturamento SP3'!$D$2:$D$692,'Infos Relatório'!$B$485,'Faturamento SP3'!$E$2:$E$692,'Infos Relatório'!$B537,'Faturamento SP3'!$Z$2:$Z$692,'Infos Relatório'!U$1,'Faturamento SP3'!$T$2:$T$692,"Sim")</f>
        <v>0</v>
      </c>
      <c r="Y537" s="27" t="e">
        <f t="shared" si="196"/>
        <v>#DIV/0!</v>
      </c>
      <c r="Z537" s="24">
        <f>SUMIFS('Faturamento SP3'!$H$2:$H$692,'Faturamento SP3'!$D$2:$D$692,'Infos Relatório'!$B$485,'Faturamento SP3'!$E$2:$E$692,'Infos Relatório'!$B537,'Faturamento SP3'!$Z$2:$Z$692,'Infos Relatório'!U$1)</f>
        <v>0</v>
      </c>
      <c r="AA537" s="23">
        <f>COUNTIFS('Faturamento SP3'!$D$2:$D$692,'Infos Relatório'!$B$485,'Faturamento SP3'!$E$2:$E$692,'Infos Relatório'!$B537,'Faturamento SP3'!$Z$2:$Z$692,'Infos Relatório'!AA$1)</f>
        <v>0</v>
      </c>
      <c r="AB537" s="13">
        <f>SUMIFS('Faturamento SP3'!$G$2:$G$692,'Faturamento SP3'!$D$2:$D$692,'Infos Relatório'!$B$485,'Faturamento SP3'!$E$2:$E$692,'Infos Relatório'!$B537,'Faturamento SP3'!$Z$2:$Z$692,'Infos Relatório'!AA$1)</f>
        <v>0</v>
      </c>
      <c r="AC537" s="13">
        <f>SUMIFS('Faturamento SP3'!$J$2:$J$692,'Faturamento SP3'!$D$2:$D$692,'Infos Relatório'!$B$485,'Faturamento SP3'!$E$2:$E$692,'Infos Relatório'!$B537,'Faturamento SP3'!$Z$2:$Z$692,'Infos Relatório'!AA$1)</f>
        <v>0</v>
      </c>
      <c r="AD537" s="14">
        <f>SUMIFS('Faturamento SP3'!$O$2:$O$692,'Faturamento SP3'!$D$2:$D$692,'Infos Relatório'!$B$485,'Faturamento SP3'!$E$2:$E$692,'Infos Relatório'!$B537,'Faturamento SP3'!$Z$2:$Z$692,'Infos Relatório'!AA$1,'Faturamento SP3'!$T$2:$T$692,"Sim")+SUMIFS('Faturamento SP3'!$P$2:$P$692,'Faturamento SP3'!$D$2:$D$692,'Infos Relatório'!$B$485,'Faturamento SP3'!$E$2:$E$692,'Infos Relatório'!$B537,'Faturamento SP3'!$Z$2:$Z$692,'Infos Relatório'!AA$1,'Faturamento SP3'!$T$2:$T$692,"Sim")</f>
        <v>0</v>
      </c>
      <c r="AE537" s="27" t="e">
        <f t="shared" si="197"/>
        <v>#DIV/0!</v>
      </c>
      <c r="AF537" s="24">
        <f>SUMIFS('Faturamento SP3'!$H$2:$H$692,'Faturamento SP3'!$D$2:$D$692,'Infos Relatório'!$B$485,'Faturamento SP3'!$E$2:$E$692,'Infos Relatório'!$B537,'Faturamento SP3'!$Z$2:$Z$692,'Infos Relatório'!AA$1)</f>
        <v>0</v>
      </c>
      <c r="AG537" s="23">
        <f>COUNTIFS('Faturamento SP3'!$D$2:$D$692,'Infos Relatório'!$B$485,'Faturamento SP3'!$E$2:$E$692,'Infos Relatório'!$B537,'Faturamento SP3'!$Z$2:$Z$692,'Infos Relatório'!AG$1)</f>
        <v>0</v>
      </c>
      <c r="AH537" s="13">
        <f>SUMIFS('Faturamento SP3'!$G$2:$G$692,'Faturamento SP3'!$D$2:$D$692,'Infos Relatório'!$B$485,'Faturamento SP3'!$E$2:$E$692,'Infos Relatório'!$B537,'Faturamento SP3'!$Z$2:$Z$692,'Infos Relatório'!AG$1)</f>
        <v>0</v>
      </c>
      <c r="AI537" s="13">
        <f>SUMIFS('Faturamento SP3'!$J$2:$J$692,'Faturamento SP3'!$D$2:$D$692,'Infos Relatório'!$B$485,'Faturamento SP3'!$E$2:$E$692,'Infos Relatório'!$B537,'Faturamento SP3'!$Z$2:$Z$692,'Infos Relatório'!AG$1)</f>
        <v>0</v>
      </c>
      <c r="AJ537" s="14">
        <f>SUMIFS('Faturamento SP3'!$O$2:$O$692,'Faturamento SP3'!$D$2:$D$692,'Infos Relatório'!$B$485,'Faturamento SP3'!$E$2:$E$692,'Infos Relatório'!$B537,'Faturamento SP3'!$Z$2:$Z$692,'Infos Relatório'!AG$1,'Faturamento SP3'!$T$2:$T$692,"Sim")+SUMIFS('Faturamento SP3'!$P$2:$P$692,'Faturamento SP3'!$D$2:$D$692,'Infos Relatório'!$B$485,'Faturamento SP3'!$E$2:$E$692,'Infos Relatório'!$B537,'Faturamento SP3'!$Z$2:$Z$692,'Infos Relatório'!AG$1,'Faturamento SP3'!$T$2:$T$692,"Sim")</f>
        <v>0</v>
      </c>
      <c r="AK537" s="27" t="e">
        <f t="shared" si="198"/>
        <v>#DIV/0!</v>
      </c>
      <c r="AL537" s="24">
        <f>SUMIFS('Faturamento SP3'!$H$2:$H$692,'Faturamento SP3'!$D$2:$D$692,'Infos Relatório'!$B$485,'Faturamento SP3'!$E$2:$E$692,'Infos Relatório'!$B537,'Faturamento SP3'!$Z$2:$Z$692,'Infos Relatório'!AG$1)</f>
        <v>0</v>
      </c>
      <c r="AM537" s="23">
        <f>COUNTIFS('Faturamento SP3'!$D$2:$D$692,'Infos Relatório'!$B$485,'Faturamento SP3'!$E$2:$E$692,'Infos Relatório'!$B537,'Faturamento SP3'!$Z$2:$Z$692,'Infos Relatório'!AM$1)</f>
        <v>0</v>
      </c>
      <c r="AN537" s="13">
        <f>SUMIFS('Faturamento SP3'!$G$2:$G$692,'Faturamento SP3'!$D$2:$D$692,'Infos Relatório'!$B$485,'Faturamento SP3'!$E$2:$E$692,'Infos Relatório'!$B537,'Faturamento SP3'!$Z$2:$Z$692,'Infos Relatório'!AM$1)</f>
        <v>0</v>
      </c>
      <c r="AO537" s="13">
        <f>SUMIFS('Faturamento SP3'!$J$2:$J$692,'Faturamento SP3'!$D$2:$D$692,'Infos Relatório'!$B$485,'Faturamento SP3'!$E$2:$E$692,'Infos Relatório'!$B537,'Faturamento SP3'!$Z$2:$Z$692,'Infos Relatório'!AM$1)</f>
        <v>0</v>
      </c>
      <c r="AP537" s="14">
        <f>SUMIFS('Faturamento SP3'!$O$2:$O$692,'Faturamento SP3'!$D$2:$D$692,'Infos Relatório'!$B$485,'Faturamento SP3'!$E$2:$E$692,'Infos Relatório'!$B537,'Faturamento SP3'!$Z$2:$Z$692,'Infos Relatório'!AM$1,'Faturamento SP3'!$T$2:$T$692,"Sim")+SUMIFS('Faturamento SP3'!$P$2:$P$692,'Faturamento SP3'!$D$2:$D$692,'Infos Relatório'!$B$485,'Faturamento SP3'!$E$2:$E$692,'Infos Relatório'!$B537,'Faturamento SP3'!$Z$2:$Z$692,'Infos Relatório'!AM$1,'Faturamento SP3'!$T$2:$T$692,"Sim")</f>
        <v>0</v>
      </c>
      <c r="AQ537" s="27" t="e">
        <f t="shared" si="199"/>
        <v>#DIV/0!</v>
      </c>
      <c r="AR537" s="24">
        <f>SUMIFS('Faturamento SP3'!$H$2:$H$692,'Faturamento SP3'!$D$2:$D$692,'Infos Relatório'!$B$485,'Faturamento SP3'!$E$2:$E$692,'Infos Relatório'!$B537,'Faturamento SP3'!$Z$2:$Z$692,'Infos Relatório'!AM$1)</f>
        <v>0</v>
      </c>
      <c r="AS537" s="23">
        <f>COUNTIFS('Faturamento SP3'!$D$2:$D$692,'Infos Relatório'!$B$485,'Faturamento SP3'!$E$2:$E$692,'Infos Relatório'!$B537,'Faturamento SP3'!$Z$2:$Z$692,'Infos Relatório'!AS$1)</f>
        <v>0</v>
      </c>
      <c r="AT537" s="13">
        <f>SUMIFS('Faturamento SP3'!$G$2:$G$692,'Faturamento SP3'!$D$2:$D$692,'Infos Relatório'!$B$485,'Faturamento SP3'!$E$2:$E$692,'Infos Relatório'!$B537,'Faturamento SP3'!$Z$2:$Z$692,'Infos Relatório'!AS$1)</f>
        <v>0</v>
      </c>
      <c r="AU537" s="13">
        <f>SUMIFS('Faturamento SP3'!$J$2:$J$692,'Faturamento SP3'!$D$2:$D$692,'Infos Relatório'!$B$485,'Faturamento SP3'!$E$2:$E$692,'Infos Relatório'!$B537,'Faturamento SP3'!$Z$2:$Z$692,'Infos Relatório'!AS$1)</f>
        <v>0</v>
      </c>
      <c r="AV537" s="14">
        <f>SUMIFS('Faturamento SP3'!$O$2:$O$692,'Faturamento SP3'!$D$2:$D$692,'Infos Relatório'!$B$485,'Faturamento SP3'!$E$2:$E$692,'Infos Relatório'!$B537,'Faturamento SP3'!$Z$2:$Z$692,'Infos Relatório'!AS$1,'Faturamento SP3'!$T$2:$T$692,"Sim")+SUMIFS('Faturamento SP3'!$P$2:$P$692,'Faturamento SP3'!$D$2:$D$692,'Infos Relatório'!$B$485,'Faturamento SP3'!$E$2:$E$692,'Infos Relatório'!$B537,'Faturamento SP3'!$Z$2:$Z$692,'Infos Relatório'!AS$1,'Faturamento SP3'!$T$2:$T$692,"Sim")</f>
        <v>0</v>
      </c>
      <c r="AW537" s="27" t="e">
        <f t="shared" si="200"/>
        <v>#DIV/0!</v>
      </c>
      <c r="AX537" s="24">
        <f>SUMIFS('Faturamento SP3'!$H$2:$H$692,'Faturamento SP3'!$D$2:$D$692,'Infos Relatório'!$B$485,'Faturamento SP3'!$E$2:$E$692,'Infos Relatório'!$B537,'Faturamento SP3'!$Z$2:$Z$692,'Infos Relatório'!AS$1)</f>
        <v>0</v>
      </c>
      <c r="AY537" s="23">
        <f>COUNTIFS('Faturamento SP3'!$D$2:$D$692,'Infos Relatório'!$B$485,'Faturamento SP3'!$E$2:$E$692,'Infos Relatório'!$B537,'Faturamento SP3'!$Z$2:$Z$692,'Infos Relatório'!AY$1)</f>
        <v>0</v>
      </c>
      <c r="AZ537" s="13">
        <f>SUMIFS('Faturamento SP3'!$G$2:$G$692,'Faturamento SP3'!$D$2:$D$692,'Infos Relatório'!$B$485,'Faturamento SP3'!$E$2:$E$692,'Infos Relatório'!$B537,'Faturamento SP3'!$Z$2:$Z$692,'Infos Relatório'!AY$1)</f>
        <v>0</v>
      </c>
      <c r="BA537" s="13">
        <f>SUMIFS('Faturamento SP3'!$J$2:$J$692,'Faturamento SP3'!$D$2:$D$692,'Infos Relatório'!$B$485,'Faturamento SP3'!$E$2:$E$692,'Infos Relatório'!$B537,'Faturamento SP3'!$Z$2:$Z$692,'Infos Relatório'!AY$1)</f>
        <v>0</v>
      </c>
      <c r="BB537" s="14">
        <f>SUMIFS('Faturamento SP3'!$O$2:$O$692,'Faturamento SP3'!$D$2:$D$692,'Infos Relatório'!$B$485,'Faturamento SP3'!$E$2:$E$692,'Infos Relatório'!$B537,'Faturamento SP3'!$Z$2:$Z$692,'Infos Relatório'!AY$1,'Faturamento SP3'!$T$2:$T$692,"Sim")+SUMIFS('Faturamento SP3'!$P$2:$P$692,'Faturamento SP3'!$D$2:$D$692,'Infos Relatório'!$B$485,'Faturamento SP3'!$E$2:$E$692,'Infos Relatório'!$B537,'Faturamento SP3'!$Z$2:$Z$692,'Infos Relatório'!AY$1,'Faturamento SP3'!$T$2:$T$692,"Sim")</f>
        <v>0</v>
      </c>
      <c r="BC537" s="27" t="e">
        <f t="shared" si="201"/>
        <v>#DIV/0!</v>
      </c>
      <c r="BD537" s="24">
        <f>SUMIFS('Faturamento SP3'!$H$2:$H$692,'Faturamento SP3'!$D$2:$D$692,'Infos Relatório'!$B$485,'Faturamento SP3'!$E$2:$E$692,'Infos Relatório'!$B537,'Faturamento SP3'!$Z$2:$Z$692,'Infos Relatório'!AY$1)</f>
        <v>0</v>
      </c>
      <c r="BE537" s="23">
        <f>COUNTIFS('Faturamento SP3'!$D$2:$D$692,'Infos Relatório'!$B$485,'Faturamento SP3'!$E$2:$E$692,'Infos Relatório'!$B537,'Faturamento SP3'!$Z$2:$Z$692,'Infos Relatório'!BE$1)</f>
        <v>0</v>
      </c>
      <c r="BF537" s="13">
        <f>SUMIFS('Faturamento SP3'!$G$2:$G$692,'Faturamento SP3'!$D$2:$D$692,'Infos Relatório'!$B$485,'Faturamento SP3'!$E$2:$E$692,'Infos Relatório'!$B537,'Faturamento SP3'!$Z$2:$Z$692,'Infos Relatório'!BE$1)</f>
        <v>0</v>
      </c>
      <c r="BG537" s="13">
        <f>SUMIFS('Faturamento SP3'!$J$2:$J$692,'Faturamento SP3'!$D$2:$D$692,'Infos Relatório'!$B$485,'Faturamento SP3'!$E$2:$E$692,'Infos Relatório'!$B537,'Faturamento SP3'!$Z$2:$Z$692,'Infos Relatório'!BE$1)</f>
        <v>0</v>
      </c>
      <c r="BH537" s="14">
        <f>SUMIFS('Faturamento SP3'!$O$2:$O$692,'Faturamento SP3'!$D$2:$D$692,'Infos Relatório'!$B$485,'Faturamento SP3'!$E$2:$E$692,'Infos Relatório'!$B537,'Faturamento SP3'!$Z$2:$Z$692,'Infos Relatório'!BE$1,'Faturamento SP3'!$T$2:$T$692,"Sim")+SUMIFS('Faturamento SP3'!$P$2:$P$692,'Faturamento SP3'!$D$2:$D$692,'Infos Relatório'!$B$485,'Faturamento SP3'!$E$2:$E$692,'Infos Relatório'!$B537,'Faturamento SP3'!$Z$2:$Z$692,'Infos Relatório'!BE$1,'Faturamento SP3'!$T$2:$T$692,"Sim")</f>
        <v>0</v>
      </c>
      <c r="BI537" s="27" t="e">
        <f t="shared" si="202"/>
        <v>#DIV/0!</v>
      </c>
      <c r="BJ537" s="24">
        <f>SUMIFS('Faturamento SP3'!$H$2:$H$692,'Faturamento SP3'!$D$2:$D$692,'Infos Relatório'!$B$485,'Faturamento SP3'!$E$2:$E$692,'Infos Relatório'!$B537,'Faturamento SP3'!$Z$2:$Z$692,'Infos Relatório'!BE$1)</f>
        <v>0</v>
      </c>
      <c r="BK537" s="23">
        <f>COUNTIFS('Faturamento SP3'!$D$2:$D$692,'Infos Relatório'!$B$485,'Faturamento SP3'!$E$2:$E$692,'Infos Relatório'!$B537,'Faturamento SP3'!$Z$2:$Z$692,'Infos Relatório'!BK$1)</f>
        <v>0</v>
      </c>
      <c r="BL537" s="13">
        <f>SUMIFS('Faturamento SP3'!$G$2:$G$692,'Faturamento SP3'!$D$2:$D$692,'Infos Relatório'!$B$485,'Faturamento SP3'!$E$2:$E$692,'Infos Relatório'!$B537,'Faturamento SP3'!$Z$2:$Z$692,'Infos Relatório'!BK$1)</f>
        <v>0</v>
      </c>
      <c r="BM537" s="13">
        <f>SUMIFS('Faturamento SP3'!$J$2:$J$692,'Faturamento SP3'!$D$2:$D$692,'Infos Relatório'!$B$485,'Faturamento SP3'!$E$2:$E$692,'Infos Relatório'!$B537,'Faturamento SP3'!$Z$2:$Z$692,'Infos Relatório'!BK$1)</f>
        <v>0</v>
      </c>
      <c r="BN537" s="14">
        <f>SUMIFS('Faturamento SP3'!$O$2:$O$692,'Faturamento SP3'!$D$2:$D$692,'Infos Relatório'!$B$485,'Faturamento SP3'!$E$2:$E$692,'Infos Relatório'!$B537,'Faturamento SP3'!$Z$2:$Z$692,'Infos Relatório'!BK$1,'Faturamento SP3'!$T$2:$T$692,"Sim")+SUMIFS('Faturamento SP3'!$P$2:$P$692,'Faturamento SP3'!$D$2:$D$692,'Infos Relatório'!$B$485,'Faturamento SP3'!$E$2:$E$692,'Infos Relatório'!$B537,'Faturamento SP3'!$Z$2:$Z$692,'Infos Relatório'!BK$1,'Faturamento SP3'!$T$2:$T$692,"Sim")</f>
        <v>0</v>
      </c>
      <c r="BO537" s="27" t="e">
        <f t="shared" si="203"/>
        <v>#DIV/0!</v>
      </c>
      <c r="BP537" s="24">
        <f>SUMIFS('Faturamento SP3'!$H$2:$H$692,'Faturamento SP3'!$D$2:$D$692,'Infos Relatório'!$B$485,'Faturamento SP3'!$E$2:$E$692,'Infos Relatório'!$B537,'Faturamento SP3'!$Z$2:$Z$692,'Infos Relatório'!BK$1)</f>
        <v>0</v>
      </c>
      <c r="BQ537" s="23">
        <f>COUNTIFS('Faturamento SP3'!$D$2:$D$692,'Infos Relatório'!$B$485,'Faturamento SP3'!$E$2:$E$692,'Infos Relatório'!$B537,'Faturamento SP3'!$Z$2:$Z$692,'Infos Relatório'!BQ$1)</f>
        <v>0</v>
      </c>
      <c r="BR537" s="13">
        <f>SUMIFS('Faturamento SP3'!$G$2:$G$692,'Faturamento SP3'!$D$2:$D$692,'Infos Relatório'!$B$485,'Faturamento SP3'!$E$2:$E$692,'Infos Relatório'!$B537,'Faturamento SP3'!$Z$2:$Z$692,'Infos Relatório'!BQ$1)</f>
        <v>0</v>
      </c>
      <c r="BS537" s="13">
        <f>SUMIFS('Faturamento SP3'!$J$2:$J$692,'Faturamento SP3'!$D$2:$D$692,'Infos Relatório'!$B$485,'Faturamento SP3'!$E$2:$E$692,'Infos Relatório'!$B537,'Faturamento SP3'!$Z$2:$Z$692,'Infos Relatório'!BQ$1)</f>
        <v>0</v>
      </c>
      <c r="BT537" s="14">
        <f>SUMIFS('Faturamento SP3'!$O$2:$O$692,'Faturamento SP3'!$D$2:$D$692,'Infos Relatório'!$B$485,'Faturamento SP3'!$E$2:$E$692,'Infos Relatório'!$B537,'Faturamento SP3'!$Z$2:$Z$692,'Infos Relatório'!BQ$1,'Faturamento SP3'!$T$2:$T$692,"Sim")+SUMIFS('Faturamento SP3'!$P$2:$P$692,'Faturamento SP3'!$D$2:$D$692,'Infos Relatório'!$B$485,'Faturamento SP3'!$E$2:$E$692,'Infos Relatório'!$B537,'Faturamento SP3'!$Z$2:$Z$692,'Infos Relatório'!BQ$1,'Faturamento SP3'!$T$2:$T$692,"Sim")</f>
        <v>0</v>
      </c>
      <c r="BU537" s="27" t="e">
        <f t="shared" si="204"/>
        <v>#DIV/0!</v>
      </c>
      <c r="BV537" s="24">
        <f>SUMIFS('Faturamento SP3'!$H$2:$H$692,'Faturamento SP3'!$D$2:$D$692,'Infos Relatório'!$B$485,'Faturamento SP3'!$E$2:$E$692,'Infos Relatório'!$B537,'Faturamento SP3'!$Z$2:$Z$692,'Infos Relatório'!BQ$1)</f>
        <v>0</v>
      </c>
    </row>
    <row r="538" spans="2:74">
      <c r="B538" s="17" t="s">
        <v>59</v>
      </c>
      <c r="C538" s="23">
        <f>COUNTIFS('Faturamento SP3'!$D$2:$D$692,'Infos Relatório'!$B$485,'Faturamento SP3'!$E$2:$E$692,'Infos Relatório'!$B538,'Faturamento SP3'!$Z$2:$Z$692,'Infos Relatório'!C$1)</f>
        <v>0</v>
      </c>
      <c r="D538" s="13">
        <f>SUMIFS('Faturamento SP3'!$G$2:$G$692,'Faturamento SP3'!$D$2:$D$692,'Infos Relatório'!$B$485,'Faturamento SP3'!$E$2:$E$692,'Infos Relatório'!$B538,'Faturamento SP3'!$Z$2:$Z$692,'Infos Relatório'!C$1)</f>
        <v>0</v>
      </c>
      <c r="E538" s="13">
        <f>SUMIFS('Faturamento SP3'!$J$2:$J$692,'Faturamento SP3'!$D$2:$D$692,'Infos Relatório'!$B$485,'Faturamento SP3'!$E$2:$E$692,'Infos Relatório'!$B538,'Faturamento SP3'!$Z$2:$Z$692,'Infos Relatório'!C$1)</f>
        <v>0</v>
      </c>
      <c r="F538" s="14">
        <f>SUMIFS('Faturamento SP3'!$O$2:$O$692,'Faturamento SP3'!$D$2:$D$692,'Infos Relatório'!$B$485,'Faturamento SP3'!$E$2:$E$692,'Infos Relatório'!$B538,'Faturamento SP3'!$Z$2:$Z$692,'Infos Relatório'!C$1,'Faturamento SP3'!$T$2:$T$692,"Sim")+SUMIFS('Faturamento SP3'!$P$2:$P$692,'Faturamento SP3'!$D$2:$D$692,'Infos Relatório'!$B$485,'Faturamento SP3'!$E$2:$E$692,'Infos Relatório'!$B538,'Faturamento SP3'!$Z$2:$Z$692,'Infos Relatório'!C$1,'Faturamento SP3'!$T$2:$T$692,"Sim")</f>
        <v>0</v>
      </c>
      <c r="G538" s="27" t="e">
        <f t="shared" si="193"/>
        <v>#DIV/0!</v>
      </c>
      <c r="H538" s="24">
        <f>SUMIFS('Faturamento SP3'!$H$2:$H$692,'Faturamento SP3'!$D$2:$D$692,'Infos Relatório'!$B$485,'Faturamento SP3'!$E$2:$E$692,'Infos Relatório'!$B538,'Faturamento SP3'!$Z$2:$Z$692,'Infos Relatório'!C$1)</f>
        <v>0</v>
      </c>
      <c r="I538" s="23">
        <f>COUNTIFS('Faturamento SP3'!$D$2:$D$692,'Infos Relatório'!$B$485,'Faturamento SP3'!$E$2:$E$692,'Infos Relatório'!$B538,'Faturamento SP3'!$Z$2:$Z$692,'Infos Relatório'!I$1)</f>
        <v>0</v>
      </c>
      <c r="J538" s="13">
        <f>SUMIFS('Faturamento SP3'!$G$2:$G$692,'Faturamento SP3'!$D$2:$D$692,'Infos Relatório'!$B$485,'Faturamento SP3'!$E$2:$E$692,'Infos Relatório'!$B538,'Faturamento SP3'!$Z$2:$Z$692,'Infos Relatório'!I$1)</f>
        <v>0</v>
      </c>
      <c r="K538" s="13">
        <f>SUMIFS('Faturamento SP3'!$J$2:$J$692,'Faturamento SP3'!$D$2:$D$692,'Infos Relatório'!$B$485,'Faturamento SP3'!$E$2:$E$692,'Infos Relatório'!$B538,'Faturamento SP3'!$Z$2:$Z$692,'Infos Relatório'!I$1)</f>
        <v>0</v>
      </c>
      <c r="L538" s="14">
        <f>SUMIFS('Faturamento SP3'!$O$2:$O$692,'Faturamento SP3'!$D$2:$D$692,'Infos Relatório'!$B$485,'Faturamento SP3'!$E$2:$E$692,'Infos Relatório'!$B538,'Faturamento SP3'!$Z$2:$Z$692,'Infos Relatório'!I$1,'Faturamento SP3'!$T$2:$T$692,"Sim")+SUMIFS('Faturamento SP3'!$P$2:$P$692,'Faturamento SP3'!$D$2:$D$692,'Infos Relatório'!$B$485,'Faturamento SP3'!$E$2:$E$692,'Infos Relatório'!$B538,'Faturamento SP3'!$Z$2:$Z$692,'Infos Relatório'!I$1,'Faturamento SP3'!$T$2:$T$692,"Sim")</f>
        <v>0</v>
      </c>
      <c r="M538" s="27" t="e">
        <f t="shared" si="194"/>
        <v>#DIV/0!</v>
      </c>
      <c r="N538" s="24">
        <f>SUMIFS('Faturamento SP3'!$H$2:$H$692,'Faturamento SP3'!$D$2:$D$692,'Infos Relatório'!$B$485,'Faturamento SP3'!$E$2:$E$692,'Infos Relatório'!$B538,'Faturamento SP3'!$Z$2:$Z$692,'Infos Relatório'!I$1)</f>
        <v>0</v>
      </c>
      <c r="O538" s="23">
        <f>COUNTIFS('Faturamento SP3'!$D$2:$D$692,'Infos Relatório'!$B$485,'Faturamento SP3'!$E$2:$E$692,'Infos Relatório'!$B538,'Faturamento SP3'!$Z$2:$Z$692,'Infos Relatório'!O$1)</f>
        <v>0</v>
      </c>
      <c r="P538" s="13">
        <f>SUMIFS('Faturamento SP3'!$G$2:$G$692,'Faturamento SP3'!$D$2:$D$692,'Infos Relatório'!$B$485,'Faturamento SP3'!$E$2:$E$692,'Infos Relatório'!$B538,'Faturamento SP3'!$Z$2:$Z$692,'Infos Relatório'!O$1)</f>
        <v>0</v>
      </c>
      <c r="Q538" s="13">
        <f>SUMIFS('Faturamento SP3'!$J$2:$J$692,'Faturamento SP3'!$D$2:$D$692,'Infos Relatório'!$B$485,'Faturamento SP3'!$E$2:$E$692,'Infos Relatório'!$B538,'Faturamento SP3'!$Z$2:$Z$692,'Infos Relatório'!O$1)</f>
        <v>0</v>
      </c>
      <c r="R538" s="14">
        <f>SUMIFS('Faturamento SP3'!$O$2:$O$692,'Faturamento SP3'!$D$2:$D$692,'Infos Relatório'!$B$485,'Faturamento SP3'!$E$2:$E$692,'Infos Relatório'!$B538,'Faturamento SP3'!$Z$2:$Z$692,'Infos Relatório'!O$1,'Faturamento SP3'!$T$2:$T$692,"Sim")+SUMIFS('Faturamento SP3'!$P$2:$P$692,'Faturamento SP3'!$D$2:$D$692,'Infos Relatório'!$B$485,'Faturamento SP3'!$E$2:$E$692,'Infos Relatório'!$B538,'Faturamento SP3'!$Z$2:$Z$692,'Infos Relatório'!O$1,'Faturamento SP3'!$T$2:$T$692,"Sim")</f>
        <v>0</v>
      </c>
      <c r="S538" s="27" t="e">
        <f t="shared" si="195"/>
        <v>#DIV/0!</v>
      </c>
      <c r="T538" s="24">
        <f>SUMIFS('Faturamento SP3'!$H$2:$H$692,'Faturamento SP3'!$D$2:$D$692,'Infos Relatório'!$B$485,'Faturamento SP3'!$E$2:$E$692,'Infos Relatório'!$B538,'Faturamento SP3'!$Z$2:$Z$692,'Infos Relatório'!O$1)</f>
        <v>0</v>
      </c>
      <c r="U538" s="23">
        <f>COUNTIFS('Faturamento SP3'!$D$2:$D$692,'Infos Relatório'!$B$485,'Faturamento SP3'!$E$2:$E$692,'Infos Relatório'!$B538,'Faturamento SP3'!$Z$2:$Z$692,'Infos Relatório'!U$1)</f>
        <v>0</v>
      </c>
      <c r="V538" s="13">
        <f>SUMIFS('Faturamento SP3'!$G$2:$G$692,'Faturamento SP3'!$D$2:$D$692,'Infos Relatório'!$B$485,'Faturamento SP3'!$E$2:$E$692,'Infos Relatório'!$B538,'Faturamento SP3'!$Z$2:$Z$692,'Infos Relatório'!U$1)</f>
        <v>0</v>
      </c>
      <c r="W538" s="13">
        <f>SUMIFS('Faturamento SP3'!$J$2:$J$692,'Faturamento SP3'!$D$2:$D$692,'Infos Relatório'!$B$485,'Faturamento SP3'!$E$2:$E$692,'Infos Relatório'!$B538,'Faturamento SP3'!$Z$2:$Z$692,'Infos Relatório'!U$1)</f>
        <v>0</v>
      </c>
      <c r="X538" s="14">
        <f>SUMIFS('Faturamento SP3'!$O$2:$O$692,'Faturamento SP3'!$D$2:$D$692,'Infos Relatório'!$B$485,'Faturamento SP3'!$E$2:$E$692,'Infos Relatório'!$B538,'Faturamento SP3'!$Z$2:$Z$692,'Infos Relatório'!U$1,'Faturamento SP3'!$T$2:$T$692,"Sim")+SUMIFS('Faturamento SP3'!$P$2:$P$692,'Faturamento SP3'!$D$2:$D$692,'Infos Relatório'!$B$485,'Faturamento SP3'!$E$2:$E$692,'Infos Relatório'!$B538,'Faturamento SP3'!$Z$2:$Z$692,'Infos Relatório'!U$1,'Faturamento SP3'!$T$2:$T$692,"Sim")</f>
        <v>0</v>
      </c>
      <c r="Y538" s="27" t="e">
        <f t="shared" si="196"/>
        <v>#DIV/0!</v>
      </c>
      <c r="Z538" s="24">
        <f>SUMIFS('Faturamento SP3'!$H$2:$H$692,'Faturamento SP3'!$D$2:$D$692,'Infos Relatório'!$B$485,'Faturamento SP3'!$E$2:$E$692,'Infos Relatório'!$B538,'Faturamento SP3'!$Z$2:$Z$692,'Infos Relatório'!U$1)</f>
        <v>0</v>
      </c>
      <c r="AA538" s="23">
        <f>COUNTIFS('Faturamento SP3'!$D$2:$D$692,'Infos Relatório'!$B$485,'Faturamento SP3'!$E$2:$E$692,'Infos Relatório'!$B538,'Faturamento SP3'!$Z$2:$Z$692,'Infos Relatório'!AA$1)</f>
        <v>0</v>
      </c>
      <c r="AB538" s="13">
        <f>SUMIFS('Faturamento SP3'!$G$2:$G$692,'Faturamento SP3'!$D$2:$D$692,'Infos Relatório'!$B$485,'Faturamento SP3'!$E$2:$E$692,'Infos Relatório'!$B538,'Faturamento SP3'!$Z$2:$Z$692,'Infos Relatório'!AA$1)</f>
        <v>0</v>
      </c>
      <c r="AC538" s="13">
        <f>SUMIFS('Faturamento SP3'!$J$2:$J$692,'Faturamento SP3'!$D$2:$D$692,'Infos Relatório'!$B$485,'Faturamento SP3'!$E$2:$E$692,'Infos Relatório'!$B538,'Faturamento SP3'!$Z$2:$Z$692,'Infos Relatório'!AA$1)</f>
        <v>0</v>
      </c>
      <c r="AD538" s="14">
        <f>SUMIFS('Faturamento SP3'!$O$2:$O$692,'Faturamento SP3'!$D$2:$D$692,'Infos Relatório'!$B$485,'Faturamento SP3'!$E$2:$E$692,'Infos Relatório'!$B538,'Faturamento SP3'!$Z$2:$Z$692,'Infos Relatório'!AA$1,'Faturamento SP3'!$T$2:$T$692,"Sim")+SUMIFS('Faturamento SP3'!$P$2:$P$692,'Faturamento SP3'!$D$2:$D$692,'Infos Relatório'!$B$485,'Faturamento SP3'!$E$2:$E$692,'Infos Relatório'!$B538,'Faturamento SP3'!$Z$2:$Z$692,'Infos Relatório'!AA$1,'Faturamento SP3'!$T$2:$T$692,"Sim")</f>
        <v>0</v>
      </c>
      <c r="AE538" s="27" t="e">
        <f t="shared" si="197"/>
        <v>#DIV/0!</v>
      </c>
      <c r="AF538" s="24">
        <f>SUMIFS('Faturamento SP3'!$H$2:$H$692,'Faturamento SP3'!$D$2:$D$692,'Infos Relatório'!$B$485,'Faturamento SP3'!$E$2:$E$692,'Infos Relatório'!$B538,'Faturamento SP3'!$Z$2:$Z$692,'Infos Relatório'!AA$1)</f>
        <v>0</v>
      </c>
      <c r="AG538" s="23">
        <f>COUNTIFS('Faturamento SP3'!$D$2:$D$692,'Infos Relatório'!$B$485,'Faturamento SP3'!$E$2:$E$692,'Infos Relatório'!$B538,'Faturamento SP3'!$Z$2:$Z$692,'Infos Relatório'!AG$1)</f>
        <v>0</v>
      </c>
      <c r="AH538" s="13">
        <f>SUMIFS('Faturamento SP3'!$G$2:$G$692,'Faturamento SP3'!$D$2:$D$692,'Infos Relatório'!$B$485,'Faturamento SP3'!$E$2:$E$692,'Infos Relatório'!$B538,'Faturamento SP3'!$Z$2:$Z$692,'Infos Relatório'!AG$1)</f>
        <v>0</v>
      </c>
      <c r="AI538" s="13">
        <f>SUMIFS('Faturamento SP3'!$J$2:$J$692,'Faturamento SP3'!$D$2:$D$692,'Infos Relatório'!$B$485,'Faturamento SP3'!$E$2:$E$692,'Infos Relatório'!$B538,'Faturamento SP3'!$Z$2:$Z$692,'Infos Relatório'!AG$1)</f>
        <v>0</v>
      </c>
      <c r="AJ538" s="14">
        <f>SUMIFS('Faturamento SP3'!$O$2:$O$692,'Faturamento SP3'!$D$2:$D$692,'Infos Relatório'!$B$485,'Faturamento SP3'!$E$2:$E$692,'Infos Relatório'!$B538,'Faturamento SP3'!$Z$2:$Z$692,'Infos Relatório'!AG$1,'Faturamento SP3'!$T$2:$T$692,"Sim")+SUMIFS('Faturamento SP3'!$P$2:$P$692,'Faturamento SP3'!$D$2:$D$692,'Infos Relatório'!$B$485,'Faturamento SP3'!$E$2:$E$692,'Infos Relatório'!$B538,'Faturamento SP3'!$Z$2:$Z$692,'Infos Relatório'!AG$1,'Faturamento SP3'!$T$2:$T$692,"Sim")</f>
        <v>0</v>
      </c>
      <c r="AK538" s="27" t="e">
        <f t="shared" si="198"/>
        <v>#DIV/0!</v>
      </c>
      <c r="AL538" s="24">
        <f>SUMIFS('Faturamento SP3'!$H$2:$H$692,'Faturamento SP3'!$D$2:$D$692,'Infos Relatório'!$B$485,'Faturamento SP3'!$E$2:$E$692,'Infos Relatório'!$B538,'Faturamento SP3'!$Z$2:$Z$692,'Infos Relatório'!AG$1)</f>
        <v>0</v>
      </c>
      <c r="AM538" s="23">
        <f>COUNTIFS('Faturamento SP3'!$D$2:$D$692,'Infos Relatório'!$B$485,'Faturamento SP3'!$E$2:$E$692,'Infos Relatório'!$B538,'Faturamento SP3'!$Z$2:$Z$692,'Infos Relatório'!AM$1)</f>
        <v>0</v>
      </c>
      <c r="AN538" s="13">
        <f>SUMIFS('Faturamento SP3'!$G$2:$G$692,'Faturamento SP3'!$D$2:$D$692,'Infos Relatório'!$B$485,'Faturamento SP3'!$E$2:$E$692,'Infos Relatório'!$B538,'Faturamento SP3'!$Z$2:$Z$692,'Infos Relatório'!AM$1)</f>
        <v>0</v>
      </c>
      <c r="AO538" s="13">
        <f>SUMIFS('Faturamento SP3'!$J$2:$J$692,'Faturamento SP3'!$D$2:$D$692,'Infos Relatório'!$B$485,'Faturamento SP3'!$E$2:$E$692,'Infos Relatório'!$B538,'Faturamento SP3'!$Z$2:$Z$692,'Infos Relatório'!AM$1)</f>
        <v>0</v>
      </c>
      <c r="AP538" s="14">
        <f>SUMIFS('Faturamento SP3'!$O$2:$O$692,'Faturamento SP3'!$D$2:$D$692,'Infos Relatório'!$B$485,'Faturamento SP3'!$E$2:$E$692,'Infos Relatório'!$B538,'Faturamento SP3'!$Z$2:$Z$692,'Infos Relatório'!AM$1,'Faturamento SP3'!$T$2:$T$692,"Sim")+SUMIFS('Faturamento SP3'!$P$2:$P$692,'Faturamento SP3'!$D$2:$D$692,'Infos Relatório'!$B$485,'Faturamento SP3'!$E$2:$E$692,'Infos Relatório'!$B538,'Faturamento SP3'!$Z$2:$Z$692,'Infos Relatório'!AM$1,'Faturamento SP3'!$T$2:$T$692,"Sim")</f>
        <v>0</v>
      </c>
      <c r="AQ538" s="27" t="e">
        <f t="shared" si="199"/>
        <v>#DIV/0!</v>
      </c>
      <c r="AR538" s="24">
        <f>SUMIFS('Faturamento SP3'!$H$2:$H$692,'Faturamento SP3'!$D$2:$D$692,'Infos Relatório'!$B$485,'Faturamento SP3'!$E$2:$E$692,'Infos Relatório'!$B538,'Faturamento SP3'!$Z$2:$Z$692,'Infos Relatório'!AM$1)</f>
        <v>0</v>
      </c>
      <c r="AS538" s="23">
        <f>COUNTIFS('Faturamento SP3'!$D$2:$D$692,'Infos Relatório'!$B$485,'Faturamento SP3'!$E$2:$E$692,'Infos Relatório'!$B538,'Faturamento SP3'!$Z$2:$Z$692,'Infos Relatório'!AS$1)</f>
        <v>0</v>
      </c>
      <c r="AT538" s="13">
        <f>SUMIFS('Faturamento SP3'!$G$2:$G$692,'Faturamento SP3'!$D$2:$D$692,'Infos Relatório'!$B$485,'Faturamento SP3'!$E$2:$E$692,'Infos Relatório'!$B538,'Faturamento SP3'!$Z$2:$Z$692,'Infos Relatório'!AS$1)</f>
        <v>0</v>
      </c>
      <c r="AU538" s="13">
        <f>SUMIFS('Faturamento SP3'!$J$2:$J$692,'Faturamento SP3'!$D$2:$D$692,'Infos Relatório'!$B$485,'Faturamento SP3'!$E$2:$E$692,'Infos Relatório'!$B538,'Faturamento SP3'!$Z$2:$Z$692,'Infos Relatório'!AS$1)</f>
        <v>0</v>
      </c>
      <c r="AV538" s="14">
        <f>SUMIFS('Faturamento SP3'!$O$2:$O$692,'Faturamento SP3'!$D$2:$D$692,'Infos Relatório'!$B$485,'Faturamento SP3'!$E$2:$E$692,'Infos Relatório'!$B538,'Faturamento SP3'!$Z$2:$Z$692,'Infos Relatório'!AS$1,'Faturamento SP3'!$T$2:$T$692,"Sim")+SUMIFS('Faturamento SP3'!$P$2:$P$692,'Faturamento SP3'!$D$2:$D$692,'Infos Relatório'!$B$485,'Faturamento SP3'!$E$2:$E$692,'Infos Relatório'!$B538,'Faturamento SP3'!$Z$2:$Z$692,'Infos Relatório'!AS$1,'Faturamento SP3'!$T$2:$T$692,"Sim")</f>
        <v>0</v>
      </c>
      <c r="AW538" s="27" t="e">
        <f t="shared" si="200"/>
        <v>#DIV/0!</v>
      </c>
      <c r="AX538" s="24">
        <f>SUMIFS('Faturamento SP3'!$H$2:$H$692,'Faturamento SP3'!$D$2:$D$692,'Infos Relatório'!$B$485,'Faturamento SP3'!$E$2:$E$692,'Infos Relatório'!$B538,'Faturamento SP3'!$Z$2:$Z$692,'Infos Relatório'!AS$1)</f>
        <v>0</v>
      </c>
      <c r="AY538" s="23">
        <f>COUNTIFS('Faturamento SP3'!$D$2:$D$692,'Infos Relatório'!$B$485,'Faturamento SP3'!$E$2:$E$692,'Infos Relatório'!$B538,'Faturamento SP3'!$Z$2:$Z$692,'Infos Relatório'!AY$1)</f>
        <v>0</v>
      </c>
      <c r="AZ538" s="13">
        <f>SUMIFS('Faturamento SP3'!$G$2:$G$692,'Faturamento SP3'!$D$2:$D$692,'Infos Relatório'!$B$485,'Faturamento SP3'!$E$2:$E$692,'Infos Relatório'!$B538,'Faturamento SP3'!$Z$2:$Z$692,'Infos Relatório'!AY$1)</f>
        <v>0</v>
      </c>
      <c r="BA538" s="13">
        <f>SUMIFS('Faturamento SP3'!$J$2:$J$692,'Faturamento SP3'!$D$2:$D$692,'Infos Relatório'!$B$485,'Faturamento SP3'!$E$2:$E$692,'Infos Relatório'!$B538,'Faturamento SP3'!$Z$2:$Z$692,'Infos Relatório'!AY$1)</f>
        <v>0</v>
      </c>
      <c r="BB538" s="14">
        <f>SUMIFS('Faturamento SP3'!$O$2:$O$692,'Faturamento SP3'!$D$2:$D$692,'Infos Relatório'!$B$485,'Faturamento SP3'!$E$2:$E$692,'Infos Relatório'!$B538,'Faturamento SP3'!$Z$2:$Z$692,'Infos Relatório'!AY$1,'Faturamento SP3'!$T$2:$T$692,"Sim")+SUMIFS('Faturamento SP3'!$P$2:$P$692,'Faturamento SP3'!$D$2:$D$692,'Infos Relatório'!$B$485,'Faturamento SP3'!$E$2:$E$692,'Infos Relatório'!$B538,'Faturamento SP3'!$Z$2:$Z$692,'Infos Relatório'!AY$1,'Faturamento SP3'!$T$2:$T$692,"Sim")</f>
        <v>0</v>
      </c>
      <c r="BC538" s="27" t="e">
        <f t="shared" si="201"/>
        <v>#DIV/0!</v>
      </c>
      <c r="BD538" s="24">
        <f>SUMIFS('Faturamento SP3'!$H$2:$H$692,'Faturamento SP3'!$D$2:$D$692,'Infos Relatório'!$B$485,'Faturamento SP3'!$E$2:$E$692,'Infos Relatório'!$B538,'Faturamento SP3'!$Z$2:$Z$692,'Infos Relatório'!AY$1)</f>
        <v>0</v>
      </c>
      <c r="BE538" s="23">
        <f>COUNTIFS('Faturamento SP3'!$D$2:$D$692,'Infos Relatório'!$B$485,'Faturamento SP3'!$E$2:$E$692,'Infos Relatório'!$B538,'Faturamento SP3'!$Z$2:$Z$692,'Infos Relatório'!BE$1)</f>
        <v>0</v>
      </c>
      <c r="BF538" s="13">
        <f>SUMIFS('Faturamento SP3'!$G$2:$G$692,'Faturamento SP3'!$D$2:$D$692,'Infos Relatório'!$B$485,'Faturamento SP3'!$E$2:$E$692,'Infos Relatório'!$B538,'Faturamento SP3'!$Z$2:$Z$692,'Infos Relatório'!BE$1)</f>
        <v>0</v>
      </c>
      <c r="BG538" s="13">
        <f>SUMIFS('Faturamento SP3'!$J$2:$J$692,'Faturamento SP3'!$D$2:$D$692,'Infos Relatório'!$B$485,'Faturamento SP3'!$E$2:$E$692,'Infos Relatório'!$B538,'Faturamento SP3'!$Z$2:$Z$692,'Infos Relatório'!BE$1)</f>
        <v>0</v>
      </c>
      <c r="BH538" s="14">
        <f>SUMIFS('Faturamento SP3'!$O$2:$O$692,'Faturamento SP3'!$D$2:$D$692,'Infos Relatório'!$B$485,'Faturamento SP3'!$E$2:$E$692,'Infos Relatório'!$B538,'Faturamento SP3'!$Z$2:$Z$692,'Infos Relatório'!BE$1,'Faturamento SP3'!$T$2:$T$692,"Sim")+SUMIFS('Faturamento SP3'!$P$2:$P$692,'Faturamento SP3'!$D$2:$D$692,'Infos Relatório'!$B$485,'Faturamento SP3'!$E$2:$E$692,'Infos Relatório'!$B538,'Faturamento SP3'!$Z$2:$Z$692,'Infos Relatório'!BE$1,'Faturamento SP3'!$T$2:$T$692,"Sim")</f>
        <v>0</v>
      </c>
      <c r="BI538" s="27" t="e">
        <f t="shared" si="202"/>
        <v>#DIV/0!</v>
      </c>
      <c r="BJ538" s="24">
        <f>SUMIFS('Faturamento SP3'!$H$2:$H$692,'Faturamento SP3'!$D$2:$D$692,'Infos Relatório'!$B$485,'Faturamento SP3'!$E$2:$E$692,'Infos Relatório'!$B538,'Faturamento SP3'!$Z$2:$Z$692,'Infos Relatório'!BE$1)</f>
        <v>0</v>
      </c>
      <c r="BK538" s="23">
        <f>COUNTIFS('Faturamento SP3'!$D$2:$D$692,'Infos Relatório'!$B$485,'Faturamento SP3'!$E$2:$E$692,'Infos Relatório'!$B538,'Faturamento SP3'!$Z$2:$Z$692,'Infos Relatório'!BK$1)</f>
        <v>0</v>
      </c>
      <c r="BL538" s="13">
        <f>SUMIFS('Faturamento SP3'!$G$2:$G$692,'Faturamento SP3'!$D$2:$D$692,'Infos Relatório'!$B$485,'Faturamento SP3'!$E$2:$E$692,'Infos Relatório'!$B538,'Faturamento SP3'!$Z$2:$Z$692,'Infos Relatório'!BK$1)</f>
        <v>0</v>
      </c>
      <c r="BM538" s="13">
        <f>SUMIFS('Faturamento SP3'!$J$2:$J$692,'Faturamento SP3'!$D$2:$D$692,'Infos Relatório'!$B$485,'Faturamento SP3'!$E$2:$E$692,'Infos Relatório'!$B538,'Faturamento SP3'!$Z$2:$Z$692,'Infos Relatório'!BK$1)</f>
        <v>0</v>
      </c>
      <c r="BN538" s="14">
        <f>SUMIFS('Faturamento SP3'!$O$2:$O$692,'Faturamento SP3'!$D$2:$D$692,'Infos Relatório'!$B$485,'Faturamento SP3'!$E$2:$E$692,'Infos Relatório'!$B538,'Faturamento SP3'!$Z$2:$Z$692,'Infos Relatório'!BK$1,'Faturamento SP3'!$T$2:$T$692,"Sim")+SUMIFS('Faturamento SP3'!$P$2:$P$692,'Faturamento SP3'!$D$2:$D$692,'Infos Relatório'!$B$485,'Faturamento SP3'!$E$2:$E$692,'Infos Relatório'!$B538,'Faturamento SP3'!$Z$2:$Z$692,'Infos Relatório'!BK$1,'Faturamento SP3'!$T$2:$T$692,"Sim")</f>
        <v>0</v>
      </c>
      <c r="BO538" s="27" t="e">
        <f t="shared" si="203"/>
        <v>#DIV/0!</v>
      </c>
      <c r="BP538" s="24">
        <f>SUMIFS('Faturamento SP3'!$H$2:$H$692,'Faturamento SP3'!$D$2:$D$692,'Infos Relatório'!$B$485,'Faturamento SP3'!$E$2:$E$692,'Infos Relatório'!$B538,'Faturamento SP3'!$Z$2:$Z$692,'Infos Relatório'!BK$1)</f>
        <v>0</v>
      </c>
      <c r="BQ538" s="23">
        <f>COUNTIFS('Faturamento SP3'!$D$2:$D$692,'Infos Relatório'!$B$485,'Faturamento SP3'!$E$2:$E$692,'Infos Relatório'!$B538,'Faturamento SP3'!$Z$2:$Z$692,'Infos Relatório'!BQ$1)</f>
        <v>0</v>
      </c>
      <c r="BR538" s="13">
        <f>SUMIFS('Faturamento SP3'!$G$2:$G$692,'Faturamento SP3'!$D$2:$D$692,'Infos Relatório'!$B$485,'Faturamento SP3'!$E$2:$E$692,'Infos Relatório'!$B538,'Faturamento SP3'!$Z$2:$Z$692,'Infos Relatório'!BQ$1)</f>
        <v>0</v>
      </c>
      <c r="BS538" s="13">
        <f>SUMIFS('Faturamento SP3'!$J$2:$J$692,'Faturamento SP3'!$D$2:$D$692,'Infos Relatório'!$B$485,'Faturamento SP3'!$E$2:$E$692,'Infos Relatório'!$B538,'Faturamento SP3'!$Z$2:$Z$692,'Infos Relatório'!BQ$1)</f>
        <v>0</v>
      </c>
      <c r="BT538" s="14">
        <f>SUMIFS('Faturamento SP3'!$O$2:$O$692,'Faturamento SP3'!$D$2:$D$692,'Infos Relatório'!$B$485,'Faturamento SP3'!$E$2:$E$692,'Infos Relatório'!$B538,'Faturamento SP3'!$Z$2:$Z$692,'Infos Relatório'!BQ$1,'Faturamento SP3'!$T$2:$T$692,"Sim")+SUMIFS('Faturamento SP3'!$P$2:$P$692,'Faturamento SP3'!$D$2:$D$692,'Infos Relatório'!$B$485,'Faturamento SP3'!$E$2:$E$692,'Infos Relatório'!$B538,'Faturamento SP3'!$Z$2:$Z$692,'Infos Relatório'!BQ$1,'Faturamento SP3'!$T$2:$T$692,"Sim")</f>
        <v>0</v>
      </c>
      <c r="BU538" s="27" t="e">
        <f t="shared" si="204"/>
        <v>#DIV/0!</v>
      </c>
      <c r="BV538" s="24">
        <f>SUMIFS('Faturamento SP3'!$H$2:$H$692,'Faturamento SP3'!$D$2:$D$692,'Infos Relatório'!$B$485,'Faturamento SP3'!$E$2:$E$692,'Infos Relatório'!$B538,'Faturamento SP3'!$Z$2:$Z$692,'Infos Relatório'!BQ$1)</f>
        <v>0</v>
      </c>
    </row>
    <row r="539" spans="2:74">
      <c r="B539" s="17" t="s">
        <v>60</v>
      </c>
      <c r="C539" s="23">
        <f>COUNTIFS('Faturamento SP3'!$D$2:$D$692,'Infos Relatório'!$B$485,'Faturamento SP3'!$E$2:$E$692,'Infos Relatório'!$B539,'Faturamento SP3'!$Z$2:$Z$692,'Infos Relatório'!C$1)</f>
        <v>0</v>
      </c>
      <c r="D539" s="13">
        <f>SUMIFS('Faturamento SP3'!$G$2:$G$692,'Faturamento SP3'!$D$2:$D$692,'Infos Relatório'!$B$485,'Faturamento SP3'!$E$2:$E$692,'Infos Relatório'!$B539,'Faturamento SP3'!$Z$2:$Z$692,'Infos Relatório'!C$1)</f>
        <v>0</v>
      </c>
      <c r="E539" s="13">
        <f>SUMIFS('Faturamento SP3'!$J$2:$J$692,'Faturamento SP3'!$D$2:$D$692,'Infos Relatório'!$B$485,'Faturamento SP3'!$E$2:$E$692,'Infos Relatório'!$B539,'Faturamento SP3'!$Z$2:$Z$692,'Infos Relatório'!C$1)</f>
        <v>0</v>
      </c>
      <c r="F539" s="14">
        <f>SUMIFS('Faturamento SP3'!$O$2:$O$692,'Faturamento SP3'!$D$2:$D$692,'Infos Relatório'!$B$485,'Faturamento SP3'!$E$2:$E$692,'Infos Relatório'!$B539,'Faturamento SP3'!$Z$2:$Z$692,'Infos Relatório'!C$1,'Faturamento SP3'!$T$2:$T$692,"Sim")+SUMIFS('Faturamento SP3'!$P$2:$P$692,'Faturamento SP3'!$D$2:$D$692,'Infos Relatório'!$B$485,'Faturamento SP3'!$E$2:$E$692,'Infos Relatório'!$B539,'Faturamento SP3'!$Z$2:$Z$692,'Infos Relatório'!C$1,'Faturamento SP3'!$T$2:$T$692,"Sim")</f>
        <v>0</v>
      </c>
      <c r="G539" s="27" t="e">
        <f t="shared" si="193"/>
        <v>#DIV/0!</v>
      </c>
      <c r="H539" s="24">
        <f>SUMIFS('Faturamento SP3'!$H$2:$H$692,'Faturamento SP3'!$D$2:$D$692,'Infos Relatório'!$B$485,'Faturamento SP3'!$E$2:$E$692,'Infos Relatório'!$B539,'Faturamento SP3'!$Z$2:$Z$692,'Infos Relatório'!C$1)</f>
        <v>0</v>
      </c>
      <c r="I539" s="23">
        <f>COUNTIFS('Faturamento SP3'!$D$2:$D$692,'Infos Relatório'!$B$485,'Faturamento SP3'!$E$2:$E$692,'Infos Relatório'!$B539,'Faturamento SP3'!$Z$2:$Z$692,'Infos Relatório'!I$1)</f>
        <v>0</v>
      </c>
      <c r="J539" s="13">
        <f>SUMIFS('Faturamento SP3'!$G$2:$G$692,'Faturamento SP3'!$D$2:$D$692,'Infos Relatório'!$B$485,'Faturamento SP3'!$E$2:$E$692,'Infos Relatório'!$B539,'Faturamento SP3'!$Z$2:$Z$692,'Infos Relatório'!I$1)</f>
        <v>0</v>
      </c>
      <c r="K539" s="13">
        <f>SUMIFS('Faturamento SP3'!$J$2:$J$692,'Faturamento SP3'!$D$2:$D$692,'Infos Relatório'!$B$485,'Faturamento SP3'!$E$2:$E$692,'Infos Relatório'!$B539,'Faturamento SP3'!$Z$2:$Z$692,'Infos Relatório'!I$1)</f>
        <v>0</v>
      </c>
      <c r="L539" s="14">
        <f>SUMIFS('Faturamento SP3'!$O$2:$O$692,'Faturamento SP3'!$D$2:$D$692,'Infos Relatório'!$B$485,'Faturamento SP3'!$E$2:$E$692,'Infos Relatório'!$B539,'Faturamento SP3'!$Z$2:$Z$692,'Infos Relatório'!I$1,'Faturamento SP3'!$T$2:$T$692,"Sim")+SUMIFS('Faturamento SP3'!$P$2:$P$692,'Faturamento SP3'!$D$2:$D$692,'Infos Relatório'!$B$485,'Faturamento SP3'!$E$2:$E$692,'Infos Relatório'!$B539,'Faturamento SP3'!$Z$2:$Z$692,'Infos Relatório'!I$1,'Faturamento SP3'!$T$2:$T$692,"Sim")</f>
        <v>0</v>
      </c>
      <c r="M539" s="27" t="e">
        <f t="shared" si="194"/>
        <v>#DIV/0!</v>
      </c>
      <c r="N539" s="24">
        <f>SUMIFS('Faturamento SP3'!$H$2:$H$692,'Faturamento SP3'!$D$2:$D$692,'Infos Relatório'!$B$485,'Faturamento SP3'!$E$2:$E$692,'Infos Relatório'!$B539,'Faturamento SP3'!$Z$2:$Z$692,'Infos Relatório'!I$1)</f>
        <v>0</v>
      </c>
      <c r="O539" s="23">
        <f>COUNTIFS('Faturamento SP3'!$D$2:$D$692,'Infos Relatório'!$B$485,'Faturamento SP3'!$E$2:$E$692,'Infos Relatório'!$B539,'Faturamento SP3'!$Z$2:$Z$692,'Infos Relatório'!O$1)</f>
        <v>0</v>
      </c>
      <c r="P539" s="13">
        <f>SUMIFS('Faturamento SP3'!$G$2:$G$692,'Faturamento SP3'!$D$2:$D$692,'Infos Relatório'!$B$485,'Faturamento SP3'!$E$2:$E$692,'Infos Relatório'!$B539,'Faturamento SP3'!$Z$2:$Z$692,'Infos Relatório'!O$1)</f>
        <v>0</v>
      </c>
      <c r="Q539" s="13">
        <f>SUMIFS('Faturamento SP3'!$J$2:$J$692,'Faturamento SP3'!$D$2:$D$692,'Infos Relatório'!$B$485,'Faturamento SP3'!$E$2:$E$692,'Infos Relatório'!$B539,'Faturamento SP3'!$Z$2:$Z$692,'Infos Relatório'!O$1)</f>
        <v>0</v>
      </c>
      <c r="R539" s="14">
        <f>SUMIFS('Faturamento SP3'!$O$2:$O$692,'Faturamento SP3'!$D$2:$D$692,'Infos Relatório'!$B$485,'Faturamento SP3'!$E$2:$E$692,'Infos Relatório'!$B539,'Faturamento SP3'!$Z$2:$Z$692,'Infos Relatório'!O$1,'Faturamento SP3'!$T$2:$T$692,"Sim")+SUMIFS('Faturamento SP3'!$P$2:$P$692,'Faturamento SP3'!$D$2:$D$692,'Infos Relatório'!$B$485,'Faturamento SP3'!$E$2:$E$692,'Infos Relatório'!$B539,'Faturamento SP3'!$Z$2:$Z$692,'Infos Relatório'!O$1,'Faturamento SP3'!$T$2:$T$692,"Sim")</f>
        <v>0</v>
      </c>
      <c r="S539" s="27" t="e">
        <f t="shared" si="195"/>
        <v>#DIV/0!</v>
      </c>
      <c r="T539" s="24">
        <f>SUMIFS('Faturamento SP3'!$H$2:$H$692,'Faturamento SP3'!$D$2:$D$692,'Infos Relatório'!$B$485,'Faturamento SP3'!$E$2:$E$692,'Infos Relatório'!$B539,'Faturamento SP3'!$Z$2:$Z$692,'Infos Relatório'!O$1)</f>
        <v>0</v>
      </c>
      <c r="U539" s="23">
        <f>COUNTIFS('Faturamento SP3'!$D$2:$D$692,'Infos Relatório'!$B$485,'Faturamento SP3'!$E$2:$E$692,'Infos Relatório'!$B539,'Faturamento SP3'!$Z$2:$Z$692,'Infos Relatório'!U$1)</f>
        <v>0</v>
      </c>
      <c r="V539" s="13">
        <f>SUMIFS('Faturamento SP3'!$G$2:$G$692,'Faturamento SP3'!$D$2:$D$692,'Infos Relatório'!$B$485,'Faturamento SP3'!$E$2:$E$692,'Infos Relatório'!$B539,'Faturamento SP3'!$Z$2:$Z$692,'Infos Relatório'!U$1)</f>
        <v>0</v>
      </c>
      <c r="W539" s="13">
        <f>SUMIFS('Faturamento SP3'!$J$2:$J$692,'Faturamento SP3'!$D$2:$D$692,'Infos Relatório'!$B$485,'Faturamento SP3'!$E$2:$E$692,'Infos Relatório'!$B539,'Faturamento SP3'!$Z$2:$Z$692,'Infos Relatório'!U$1)</f>
        <v>0</v>
      </c>
      <c r="X539" s="14">
        <f>SUMIFS('Faturamento SP3'!$O$2:$O$692,'Faturamento SP3'!$D$2:$D$692,'Infos Relatório'!$B$485,'Faturamento SP3'!$E$2:$E$692,'Infos Relatório'!$B539,'Faturamento SP3'!$Z$2:$Z$692,'Infos Relatório'!U$1,'Faturamento SP3'!$T$2:$T$692,"Sim")+SUMIFS('Faturamento SP3'!$P$2:$P$692,'Faturamento SP3'!$D$2:$D$692,'Infos Relatório'!$B$485,'Faturamento SP3'!$E$2:$E$692,'Infos Relatório'!$B539,'Faturamento SP3'!$Z$2:$Z$692,'Infos Relatório'!U$1,'Faturamento SP3'!$T$2:$T$692,"Sim")</f>
        <v>0</v>
      </c>
      <c r="Y539" s="27" t="e">
        <f t="shared" si="196"/>
        <v>#DIV/0!</v>
      </c>
      <c r="Z539" s="24">
        <f>SUMIFS('Faturamento SP3'!$H$2:$H$692,'Faturamento SP3'!$D$2:$D$692,'Infos Relatório'!$B$485,'Faturamento SP3'!$E$2:$E$692,'Infos Relatório'!$B539,'Faturamento SP3'!$Z$2:$Z$692,'Infos Relatório'!U$1)</f>
        <v>0</v>
      </c>
      <c r="AA539" s="23">
        <f>COUNTIFS('Faturamento SP3'!$D$2:$D$692,'Infos Relatório'!$B$485,'Faturamento SP3'!$E$2:$E$692,'Infos Relatório'!$B539,'Faturamento SP3'!$Z$2:$Z$692,'Infos Relatório'!AA$1)</f>
        <v>0</v>
      </c>
      <c r="AB539" s="13">
        <f>SUMIFS('Faturamento SP3'!$G$2:$G$692,'Faturamento SP3'!$D$2:$D$692,'Infos Relatório'!$B$485,'Faturamento SP3'!$E$2:$E$692,'Infos Relatório'!$B539,'Faturamento SP3'!$Z$2:$Z$692,'Infos Relatório'!AA$1)</f>
        <v>0</v>
      </c>
      <c r="AC539" s="13">
        <f>SUMIFS('Faturamento SP3'!$J$2:$J$692,'Faturamento SP3'!$D$2:$D$692,'Infos Relatório'!$B$485,'Faturamento SP3'!$E$2:$E$692,'Infos Relatório'!$B539,'Faturamento SP3'!$Z$2:$Z$692,'Infos Relatório'!AA$1)</f>
        <v>0</v>
      </c>
      <c r="AD539" s="14">
        <f>SUMIFS('Faturamento SP3'!$O$2:$O$692,'Faturamento SP3'!$D$2:$D$692,'Infos Relatório'!$B$485,'Faturamento SP3'!$E$2:$E$692,'Infos Relatório'!$B539,'Faturamento SP3'!$Z$2:$Z$692,'Infos Relatório'!AA$1,'Faturamento SP3'!$T$2:$T$692,"Sim")+SUMIFS('Faturamento SP3'!$P$2:$P$692,'Faturamento SP3'!$D$2:$D$692,'Infos Relatório'!$B$485,'Faturamento SP3'!$E$2:$E$692,'Infos Relatório'!$B539,'Faturamento SP3'!$Z$2:$Z$692,'Infos Relatório'!AA$1,'Faturamento SP3'!$T$2:$T$692,"Sim")</f>
        <v>0</v>
      </c>
      <c r="AE539" s="27" t="e">
        <f t="shared" si="197"/>
        <v>#DIV/0!</v>
      </c>
      <c r="AF539" s="24">
        <f>SUMIFS('Faturamento SP3'!$H$2:$H$692,'Faturamento SP3'!$D$2:$D$692,'Infos Relatório'!$B$485,'Faturamento SP3'!$E$2:$E$692,'Infos Relatório'!$B539,'Faturamento SP3'!$Z$2:$Z$692,'Infos Relatório'!AA$1)</f>
        <v>0</v>
      </c>
      <c r="AG539" s="23">
        <f>COUNTIFS('Faturamento SP3'!$D$2:$D$692,'Infos Relatório'!$B$485,'Faturamento SP3'!$E$2:$E$692,'Infos Relatório'!$B539,'Faturamento SP3'!$Z$2:$Z$692,'Infos Relatório'!AG$1)</f>
        <v>0</v>
      </c>
      <c r="AH539" s="13">
        <f>SUMIFS('Faturamento SP3'!$G$2:$G$692,'Faturamento SP3'!$D$2:$D$692,'Infos Relatório'!$B$485,'Faturamento SP3'!$E$2:$E$692,'Infos Relatório'!$B539,'Faturamento SP3'!$Z$2:$Z$692,'Infos Relatório'!AG$1)</f>
        <v>0</v>
      </c>
      <c r="AI539" s="13">
        <f>SUMIFS('Faturamento SP3'!$J$2:$J$692,'Faturamento SP3'!$D$2:$D$692,'Infos Relatório'!$B$485,'Faturamento SP3'!$E$2:$E$692,'Infos Relatório'!$B539,'Faturamento SP3'!$Z$2:$Z$692,'Infos Relatório'!AG$1)</f>
        <v>0</v>
      </c>
      <c r="AJ539" s="14">
        <f>SUMIFS('Faturamento SP3'!$O$2:$O$692,'Faturamento SP3'!$D$2:$D$692,'Infos Relatório'!$B$485,'Faturamento SP3'!$E$2:$E$692,'Infos Relatório'!$B539,'Faturamento SP3'!$Z$2:$Z$692,'Infos Relatório'!AG$1,'Faturamento SP3'!$T$2:$T$692,"Sim")+SUMIFS('Faturamento SP3'!$P$2:$P$692,'Faturamento SP3'!$D$2:$D$692,'Infos Relatório'!$B$485,'Faturamento SP3'!$E$2:$E$692,'Infos Relatório'!$B539,'Faturamento SP3'!$Z$2:$Z$692,'Infos Relatório'!AG$1,'Faturamento SP3'!$T$2:$T$692,"Sim")</f>
        <v>0</v>
      </c>
      <c r="AK539" s="27" t="e">
        <f t="shared" si="198"/>
        <v>#DIV/0!</v>
      </c>
      <c r="AL539" s="24">
        <f>SUMIFS('Faturamento SP3'!$H$2:$H$692,'Faturamento SP3'!$D$2:$D$692,'Infos Relatório'!$B$485,'Faturamento SP3'!$E$2:$E$692,'Infos Relatório'!$B539,'Faturamento SP3'!$Z$2:$Z$692,'Infos Relatório'!AG$1)</f>
        <v>0</v>
      </c>
      <c r="AM539" s="23">
        <f>COUNTIFS('Faturamento SP3'!$D$2:$D$692,'Infos Relatório'!$B$485,'Faturamento SP3'!$E$2:$E$692,'Infos Relatório'!$B539,'Faturamento SP3'!$Z$2:$Z$692,'Infos Relatório'!AM$1)</f>
        <v>0</v>
      </c>
      <c r="AN539" s="13">
        <f>SUMIFS('Faturamento SP3'!$G$2:$G$692,'Faturamento SP3'!$D$2:$D$692,'Infos Relatório'!$B$485,'Faturamento SP3'!$E$2:$E$692,'Infos Relatório'!$B539,'Faturamento SP3'!$Z$2:$Z$692,'Infos Relatório'!AM$1)</f>
        <v>0</v>
      </c>
      <c r="AO539" s="13">
        <f>SUMIFS('Faturamento SP3'!$J$2:$J$692,'Faturamento SP3'!$D$2:$D$692,'Infos Relatório'!$B$485,'Faturamento SP3'!$E$2:$E$692,'Infos Relatório'!$B539,'Faturamento SP3'!$Z$2:$Z$692,'Infos Relatório'!AM$1)</f>
        <v>0</v>
      </c>
      <c r="AP539" s="14">
        <f>SUMIFS('Faturamento SP3'!$O$2:$O$692,'Faturamento SP3'!$D$2:$D$692,'Infos Relatório'!$B$485,'Faturamento SP3'!$E$2:$E$692,'Infos Relatório'!$B539,'Faturamento SP3'!$Z$2:$Z$692,'Infos Relatório'!AM$1,'Faturamento SP3'!$T$2:$T$692,"Sim")+SUMIFS('Faturamento SP3'!$P$2:$P$692,'Faturamento SP3'!$D$2:$D$692,'Infos Relatório'!$B$485,'Faturamento SP3'!$E$2:$E$692,'Infos Relatório'!$B539,'Faturamento SP3'!$Z$2:$Z$692,'Infos Relatório'!AM$1,'Faturamento SP3'!$T$2:$T$692,"Sim")</f>
        <v>0</v>
      </c>
      <c r="AQ539" s="27" t="e">
        <f t="shared" si="199"/>
        <v>#DIV/0!</v>
      </c>
      <c r="AR539" s="24">
        <f>SUMIFS('Faturamento SP3'!$H$2:$H$692,'Faturamento SP3'!$D$2:$D$692,'Infos Relatório'!$B$485,'Faturamento SP3'!$E$2:$E$692,'Infos Relatório'!$B539,'Faturamento SP3'!$Z$2:$Z$692,'Infos Relatório'!AM$1)</f>
        <v>0</v>
      </c>
      <c r="AS539" s="23">
        <f>COUNTIFS('Faturamento SP3'!$D$2:$D$692,'Infos Relatório'!$B$485,'Faturamento SP3'!$E$2:$E$692,'Infos Relatório'!$B539,'Faturamento SP3'!$Z$2:$Z$692,'Infos Relatório'!AS$1)</f>
        <v>0</v>
      </c>
      <c r="AT539" s="13">
        <f>SUMIFS('Faturamento SP3'!$G$2:$G$692,'Faturamento SP3'!$D$2:$D$692,'Infos Relatório'!$B$485,'Faturamento SP3'!$E$2:$E$692,'Infos Relatório'!$B539,'Faturamento SP3'!$Z$2:$Z$692,'Infos Relatório'!AS$1)</f>
        <v>0</v>
      </c>
      <c r="AU539" s="13">
        <f>SUMIFS('Faturamento SP3'!$J$2:$J$692,'Faturamento SP3'!$D$2:$D$692,'Infos Relatório'!$B$485,'Faturamento SP3'!$E$2:$E$692,'Infos Relatório'!$B539,'Faturamento SP3'!$Z$2:$Z$692,'Infos Relatório'!AS$1)</f>
        <v>0</v>
      </c>
      <c r="AV539" s="14">
        <f>SUMIFS('Faturamento SP3'!$O$2:$O$692,'Faturamento SP3'!$D$2:$D$692,'Infos Relatório'!$B$485,'Faturamento SP3'!$E$2:$E$692,'Infos Relatório'!$B539,'Faturamento SP3'!$Z$2:$Z$692,'Infos Relatório'!AS$1,'Faturamento SP3'!$T$2:$T$692,"Sim")+SUMIFS('Faturamento SP3'!$P$2:$P$692,'Faturamento SP3'!$D$2:$D$692,'Infos Relatório'!$B$485,'Faturamento SP3'!$E$2:$E$692,'Infos Relatório'!$B539,'Faturamento SP3'!$Z$2:$Z$692,'Infos Relatório'!AS$1,'Faturamento SP3'!$T$2:$T$692,"Sim")</f>
        <v>0</v>
      </c>
      <c r="AW539" s="27" t="e">
        <f t="shared" si="200"/>
        <v>#DIV/0!</v>
      </c>
      <c r="AX539" s="24">
        <f>SUMIFS('Faturamento SP3'!$H$2:$H$692,'Faturamento SP3'!$D$2:$D$692,'Infos Relatório'!$B$485,'Faturamento SP3'!$E$2:$E$692,'Infos Relatório'!$B539,'Faturamento SP3'!$Z$2:$Z$692,'Infos Relatório'!AS$1)</f>
        <v>0</v>
      </c>
      <c r="AY539" s="23">
        <f>COUNTIFS('Faturamento SP3'!$D$2:$D$692,'Infos Relatório'!$B$485,'Faturamento SP3'!$E$2:$E$692,'Infos Relatório'!$B539,'Faturamento SP3'!$Z$2:$Z$692,'Infos Relatório'!AY$1)</f>
        <v>0</v>
      </c>
      <c r="AZ539" s="13">
        <f>SUMIFS('Faturamento SP3'!$G$2:$G$692,'Faturamento SP3'!$D$2:$D$692,'Infos Relatório'!$B$485,'Faturamento SP3'!$E$2:$E$692,'Infos Relatório'!$B539,'Faturamento SP3'!$Z$2:$Z$692,'Infos Relatório'!AY$1)</f>
        <v>0</v>
      </c>
      <c r="BA539" s="13">
        <f>SUMIFS('Faturamento SP3'!$J$2:$J$692,'Faturamento SP3'!$D$2:$D$692,'Infos Relatório'!$B$485,'Faturamento SP3'!$E$2:$E$692,'Infos Relatório'!$B539,'Faturamento SP3'!$Z$2:$Z$692,'Infos Relatório'!AY$1)</f>
        <v>0</v>
      </c>
      <c r="BB539" s="14">
        <f>SUMIFS('Faturamento SP3'!$O$2:$O$692,'Faturamento SP3'!$D$2:$D$692,'Infos Relatório'!$B$485,'Faturamento SP3'!$E$2:$E$692,'Infos Relatório'!$B539,'Faturamento SP3'!$Z$2:$Z$692,'Infos Relatório'!AY$1,'Faturamento SP3'!$T$2:$T$692,"Sim")+SUMIFS('Faturamento SP3'!$P$2:$P$692,'Faturamento SP3'!$D$2:$D$692,'Infos Relatório'!$B$485,'Faturamento SP3'!$E$2:$E$692,'Infos Relatório'!$B539,'Faturamento SP3'!$Z$2:$Z$692,'Infos Relatório'!AY$1,'Faturamento SP3'!$T$2:$T$692,"Sim")</f>
        <v>0</v>
      </c>
      <c r="BC539" s="27" t="e">
        <f t="shared" si="201"/>
        <v>#DIV/0!</v>
      </c>
      <c r="BD539" s="24">
        <f>SUMIFS('Faturamento SP3'!$H$2:$H$692,'Faturamento SP3'!$D$2:$D$692,'Infos Relatório'!$B$485,'Faturamento SP3'!$E$2:$E$692,'Infos Relatório'!$B539,'Faturamento SP3'!$Z$2:$Z$692,'Infos Relatório'!AY$1)</f>
        <v>0</v>
      </c>
      <c r="BE539" s="23">
        <f>COUNTIFS('Faturamento SP3'!$D$2:$D$692,'Infos Relatório'!$B$485,'Faturamento SP3'!$E$2:$E$692,'Infos Relatório'!$B539,'Faturamento SP3'!$Z$2:$Z$692,'Infos Relatório'!BE$1)</f>
        <v>0</v>
      </c>
      <c r="BF539" s="13">
        <f>SUMIFS('Faturamento SP3'!$G$2:$G$692,'Faturamento SP3'!$D$2:$D$692,'Infos Relatório'!$B$485,'Faturamento SP3'!$E$2:$E$692,'Infos Relatório'!$B539,'Faturamento SP3'!$Z$2:$Z$692,'Infos Relatório'!BE$1)</f>
        <v>0</v>
      </c>
      <c r="BG539" s="13">
        <f>SUMIFS('Faturamento SP3'!$J$2:$J$692,'Faturamento SP3'!$D$2:$D$692,'Infos Relatório'!$B$485,'Faturamento SP3'!$E$2:$E$692,'Infos Relatório'!$B539,'Faturamento SP3'!$Z$2:$Z$692,'Infos Relatório'!BE$1)</f>
        <v>0</v>
      </c>
      <c r="BH539" s="14">
        <f>SUMIFS('Faturamento SP3'!$O$2:$O$692,'Faturamento SP3'!$D$2:$D$692,'Infos Relatório'!$B$485,'Faturamento SP3'!$E$2:$E$692,'Infos Relatório'!$B539,'Faturamento SP3'!$Z$2:$Z$692,'Infos Relatório'!BE$1,'Faturamento SP3'!$T$2:$T$692,"Sim")+SUMIFS('Faturamento SP3'!$P$2:$P$692,'Faturamento SP3'!$D$2:$D$692,'Infos Relatório'!$B$485,'Faturamento SP3'!$E$2:$E$692,'Infos Relatório'!$B539,'Faturamento SP3'!$Z$2:$Z$692,'Infos Relatório'!BE$1,'Faturamento SP3'!$T$2:$T$692,"Sim")</f>
        <v>0</v>
      </c>
      <c r="BI539" s="27" t="e">
        <f t="shared" si="202"/>
        <v>#DIV/0!</v>
      </c>
      <c r="BJ539" s="24">
        <f>SUMIFS('Faturamento SP3'!$H$2:$H$692,'Faturamento SP3'!$D$2:$D$692,'Infos Relatório'!$B$485,'Faturamento SP3'!$E$2:$E$692,'Infos Relatório'!$B539,'Faturamento SP3'!$Z$2:$Z$692,'Infos Relatório'!BE$1)</f>
        <v>0</v>
      </c>
      <c r="BK539" s="23">
        <f>COUNTIFS('Faturamento SP3'!$D$2:$D$692,'Infos Relatório'!$B$485,'Faturamento SP3'!$E$2:$E$692,'Infos Relatório'!$B539,'Faturamento SP3'!$Z$2:$Z$692,'Infos Relatório'!BK$1)</f>
        <v>0</v>
      </c>
      <c r="BL539" s="13">
        <f>SUMIFS('Faturamento SP3'!$G$2:$G$692,'Faturamento SP3'!$D$2:$D$692,'Infos Relatório'!$B$485,'Faturamento SP3'!$E$2:$E$692,'Infos Relatório'!$B539,'Faturamento SP3'!$Z$2:$Z$692,'Infos Relatório'!BK$1)</f>
        <v>0</v>
      </c>
      <c r="BM539" s="13">
        <f>SUMIFS('Faturamento SP3'!$J$2:$J$692,'Faturamento SP3'!$D$2:$D$692,'Infos Relatório'!$B$485,'Faturamento SP3'!$E$2:$E$692,'Infos Relatório'!$B539,'Faturamento SP3'!$Z$2:$Z$692,'Infos Relatório'!BK$1)</f>
        <v>0</v>
      </c>
      <c r="BN539" s="14">
        <f>SUMIFS('Faturamento SP3'!$O$2:$O$692,'Faturamento SP3'!$D$2:$D$692,'Infos Relatório'!$B$485,'Faturamento SP3'!$E$2:$E$692,'Infos Relatório'!$B539,'Faturamento SP3'!$Z$2:$Z$692,'Infos Relatório'!BK$1,'Faturamento SP3'!$T$2:$T$692,"Sim")+SUMIFS('Faturamento SP3'!$P$2:$P$692,'Faturamento SP3'!$D$2:$D$692,'Infos Relatório'!$B$485,'Faturamento SP3'!$E$2:$E$692,'Infos Relatório'!$B539,'Faturamento SP3'!$Z$2:$Z$692,'Infos Relatório'!BK$1,'Faturamento SP3'!$T$2:$T$692,"Sim")</f>
        <v>0</v>
      </c>
      <c r="BO539" s="27" t="e">
        <f t="shared" si="203"/>
        <v>#DIV/0!</v>
      </c>
      <c r="BP539" s="24">
        <f>SUMIFS('Faturamento SP3'!$H$2:$H$692,'Faturamento SP3'!$D$2:$D$692,'Infos Relatório'!$B$485,'Faturamento SP3'!$E$2:$E$692,'Infos Relatório'!$B539,'Faturamento SP3'!$Z$2:$Z$692,'Infos Relatório'!BK$1)</f>
        <v>0</v>
      </c>
      <c r="BQ539" s="23">
        <f>COUNTIFS('Faturamento SP3'!$D$2:$D$692,'Infos Relatório'!$B$485,'Faturamento SP3'!$E$2:$E$692,'Infos Relatório'!$B539,'Faturamento SP3'!$Z$2:$Z$692,'Infos Relatório'!BQ$1)</f>
        <v>0</v>
      </c>
      <c r="BR539" s="13">
        <f>SUMIFS('Faturamento SP3'!$G$2:$G$692,'Faturamento SP3'!$D$2:$D$692,'Infos Relatório'!$B$485,'Faturamento SP3'!$E$2:$E$692,'Infos Relatório'!$B539,'Faturamento SP3'!$Z$2:$Z$692,'Infos Relatório'!BQ$1)</f>
        <v>0</v>
      </c>
      <c r="BS539" s="13">
        <f>SUMIFS('Faturamento SP3'!$J$2:$J$692,'Faturamento SP3'!$D$2:$D$692,'Infos Relatório'!$B$485,'Faturamento SP3'!$E$2:$E$692,'Infos Relatório'!$B539,'Faturamento SP3'!$Z$2:$Z$692,'Infos Relatório'!BQ$1)</f>
        <v>0</v>
      </c>
      <c r="BT539" s="14">
        <f>SUMIFS('Faturamento SP3'!$O$2:$O$692,'Faturamento SP3'!$D$2:$D$692,'Infos Relatório'!$B$485,'Faturamento SP3'!$E$2:$E$692,'Infos Relatório'!$B539,'Faturamento SP3'!$Z$2:$Z$692,'Infos Relatório'!BQ$1,'Faturamento SP3'!$T$2:$T$692,"Sim")+SUMIFS('Faturamento SP3'!$P$2:$P$692,'Faturamento SP3'!$D$2:$D$692,'Infos Relatório'!$B$485,'Faturamento SP3'!$E$2:$E$692,'Infos Relatório'!$B539,'Faturamento SP3'!$Z$2:$Z$692,'Infos Relatório'!BQ$1,'Faturamento SP3'!$T$2:$T$692,"Sim")</f>
        <v>0</v>
      </c>
      <c r="BU539" s="27" t="e">
        <f t="shared" si="204"/>
        <v>#DIV/0!</v>
      </c>
      <c r="BV539" s="24">
        <f>SUMIFS('Faturamento SP3'!$H$2:$H$692,'Faturamento SP3'!$D$2:$D$692,'Infos Relatório'!$B$485,'Faturamento SP3'!$E$2:$E$692,'Infos Relatório'!$B539,'Faturamento SP3'!$Z$2:$Z$692,'Infos Relatório'!BQ$1)</f>
        <v>0</v>
      </c>
    </row>
    <row r="540" spans="2:74">
      <c r="B540" s="17" t="s">
        <v>61</v>
      </c>
      <c r="C540" s="23">
        <f>COUNTIFS('Faturamento SP3'!$D$2:$D$692,'Infos Relatório'!$B$485,'Faturamento SP3'!$E$2:$E$692,'Infos Relatório'!$B540,'Faturamento SP3'!$Z$2:$Z$692,'Infos Relatório'!C$1)</f>
        <v>0</v>
      </c>
      <c r="D540" s="13">
        <f>SUMIFS('Faturamento SP3'!$G$2:$G$692,'Faturamento SP3'!$D$2:$D$692,'Infos Relatório'!$B$485,'Faturamento SP3'!$E$2:$E$692,'Infos Relatório'!$B540,'Faturamento SP3'!$Z$2:$Z$692,'Infos Relatório'!C$1)</f>
        <v>0</v>
      </c>
      <c r="E540" s="13">
        <f>SUMIFS('Faturamento SP3'!$J$2:$J$692,'Faturamento SP3'!$D$2:$D$692,'Infos Relatório'!$B$485,'Faturamento SP3'!$E$2:$E$692,'Infos Relatório'!$B540,'Faturamento SP3'!$Z$2:$Z$692,'Infos Relatório'!C$1)</f>
        <v>0</v>
      </c>
      <c r="F540" s="14">
        <f>SUMIFS('Faturamento SP3'!$O$2:$O$692,'Faturamento SP3'!$D$2:$D$692,'Infos Relatório'!$B$485,'Faturamento SP3'!$E$2:$E$692,'Infos Relatório'!$B540,'Faturamento SP3'!$Z$2:$Z$692,'Infos Relatório'!C$1,'Faturamento SP3'!$T$2:$T$692,"Sim")+SUMIFS('Faturamento SP3'!$P$2:$P$692,'Faturamento SP3'!$D$2:$D$692,'Infos Relatório'!$B$485,'Faturamento SP3'!$E$2:$E$692,'Infos Relatório'!$B540,'Faturamento SP3'!$Z$2:$Z$692,'Infos Relatório'!C$1,'Faturamento SP3'!$T$2:$T$692,"Sim")</f>
        <v>0</v>
      </c>
      <c r="G540" s="27" t="e">
        <f t="shared" si="193"/>
        <v>#DIV/0!</v>
      </c>
      <c r="H540" s="24">
        <f>SUMIFS('Faturamento SP3'!$H$2:$H$692,'Faturamento SP3'!$D$2:$D$692,'Infos Relatório'!$B$485,'Faturamento SP3'!$E$2:$E$692,'Infos Relatório'!$B540,'Faturamento SP3'!$Z$2:$Z$692,'Infos Relatório'!C$1)</f>
        <v>0</v>
      </c>
      <c r="I540" s="23">
        <f>COUNTIFS('Faturamento SP3'!$D$2:$D$692,'Infos Relatório'!$B$485,'Faturamento SP3'!$E$2:$E$692,'Infos Relatório'!$B540,'Faturamento SP3'!$Z$2:$Z$692,'Infos Relatório'!I$1)</f>
        <v>0</v>
      </c>
      <c r="J540" s="13">
        <f>SUMIFS('Faturamento SP3'!$G$2:$G$692,'Faturamento SP3'!$D$2:$D$692,'Infos Relatório'!$B$485,'Faturamento SP3'!$E$2:$E$692,'Infos Relatório'!$B540,'Faturamento SP3'!$Z$2:$Z$692,'Infos Relatório'!I$1)</f>
        <v>0</v>
      </c>
      <c r="K540" s="13">
        <f>SUMIFS('Faturamento SP3'!$J$2:$J$692,'Faturamento SP3'!$D$2:$D$692,'Infos Relatório'!$B$485,'Faturamento SP3'!$E$2:$E$692,'Infos Relatório'!$B540,'Faturamento SP3'!$Z$2:$Z$692,'Infos Relatório'!I$1)</f>
        <v>0</v>
      </c>
      <c r="L540" s="14">
        <f>SUMIFS('Faturamento SP3'!$O$2:$O$692,'Faturamento SP3'!$D$2:$D$692,'Infos Relatório'!$B$485,'Faturamento SP3'!$E$2:$E$692,'Infos Relatório'!$B540,'Faturamento SP3'!$Z$2:$Z$692,'Infos Relatório'!I$1,'Faturamento SP3'!$T$2:$T$692,"Sim")+SUMIFS('Faturamento SP3'!$P$2:$P$692,'Faturamento SP3'!$D$2:$D$692,'Infos Relatório'!$B$485,'Faturamento SP3'!$E$2:$E$692,'Infos Relatório'!$B540,'Faturamento SP3'!$Z$2:$Z$692,'Infos Relatório'!I$1,'Faturamento SP3'!$T$2:$T$692,"Sim")</f>
        <v>0</v>
      </c>
      <c r="M540" s="27" t="e">
        <f t="shared" si="194"/>
        <v>#DIV/0!</v>
      </c>
      <c r="N540" s="24">
        <f>SUMIFS('Faturamento SP3'!$H$2:$H$692,'Faturamento SP3'!$D$2:$D$692,'Infos Relatório'!$B$485,'Faturamento SP3'!$E$2:$E$692,'Infos Relatório'!$B540,'Faturamento SP3'!$Z$2:$Z$692,'Infos Relatório'!I$1)</f>
        <v>0</v>
      </c>
      <c r="O540" s="23">
        <f>COUNTIFS('Faturamento SP3'!$D$2:$D$692,'Infos Relatório'!$B$485,'Faturamento SP3'!$E$2:$E$692,'Infos Relatório'!$B540,'Faturamento SP3'!$Z$2:$Z$692,'Infos Relatório'!O$1)</f>
        <v>0</v>
      </c>
      <c r="P540" s="13">
        <f>SUMIFS('Faturamento SP3'!$G$2:$G$692,'Faturamento SP3'!$D$2:$D$692,'Infos Relatório'!$B$485,'Faturamento SP3'!$E$2:$E$692,'Infos Relatório'!$B540,'Faturamento SP3'!$Z$2:$Z$692,'Infos Relatório'!O$1)</f>
        <v>0</v>
      </c>
      <c r="Q540" s="13">
        <f>SUMIFS('Faturamento SP3'!$J$2:$J$692,'Faturamento SP3'!$D$2:$D$692,'Infos Relatório'!$B$485,'Faturamento SP3'!$E$2:$E$692,'Infos Relatório'!$B540,'Faturamento SP3'!$Z$2:$Z$692,'Infos Relatório'!O$1)</f>
        <v>0</v>
      </c>
      <c r="R540" s="14">
        <f>SUMIFS('Faturamento SP3'!$O$2:$O$692,'Faturamento SP3'!$D$2:$D$692,'Infos Relatório'!$B$485,'Faturamento SP3'!$E$2:$E$692,'Infos Relatório'!$B540,'Faturamento SP3'!$Z$2:$Z$692,'Infos Relatório'!O$1,'Faturamento SP3'!$T$2:$T$692,"Sim")+SUMIFS('Faturamento SP3'!$P$2:$P$692,'Faturamento SP3'!$D$2:$D$692,'Infos Relatório'!$B$485,'Faturamento SP3'!$E$2:$E$692,'Infos Relatório'!$B540,'Faturamento SP3'!$Z$2:$Z$692,'Infos Relatório'!O$1,'Faturamento SP3'!$T$2:$T$692,"Sim")</f>
        <v>0</v>
      </c>
      <c r="S540" s="27" t="e">
        <f t="shared" si="195"/>
        <v>#DIV/0!</v>
      </c>
      <c r="T540" s="24">
        <f>SUMIFS('Faturamento SP3'!$H$2:$H$692,'Faturamento SP3'!$D$2:$D$692,'Infos Relatório'!$B$485,'Faturamento SP3'!$E$2:$E$692,'Infos Relatório'!$B540,'Faturamento SP3'!$Z$2:$Z$692,'Infos Relatório'!O$1)</f>
        <v>0</v>
      </c>
      <c r="U540" s="23">
        <f>COUNTIFS('Faturamento SP3'!$D$2:$D$692,'Infos Relatório'!$B$485,'Faturamento SP3'!$E$2:$E$692,'Infos Relatório'!$B540,'Faturamento SP3'!$Z$2:$Z$692,'Infos Relatório'!U$1)</f>
        <v>0</v>
      </c>
      <c r="V540" s="13">
        <f>SUMIFS('Faturamento SP3'!$G$2:$G$692,'Faturamento SP3'!$D$2:$D$692,'Infos Relatório'!$B$485,'Faturamento SP3'!$E$2:$E$692,'Infos Relatório'!$B540,'Faturamento SP3'!$Z$2:$Z$692,'Infos Relatório'!U$1)</f>
        <v>0</v>
      </c>
      <c r="W540" s="13">
        <f>SUMIFS('Faturamento SP3'!$J$2:$J$692,'Faturamento SP3'!$D$2:$D$692,'Infos Relatório'!$B$485,'Faturamento SP3'!$E$2:$E$692,'Infos Relatório'!$B540,'Faturamento SP3'!$Z$2:$Z$692,'Infos Relatório'!U$1)</f>
        <v>0</v>
      </c>
      <c r="X540" s="14">
        <f>SUMIFS('Faturamento SP3'!$O$2:$O$692,'Faturamento SP3'!$D$2:$D$692,'Infos Relatório'!$B$485,'Faturamento SP3'!$E$2:$E$692,'Infos Relatório'!$B540,'Faturamento SP3'!$Z$2:$Z$692,'Infos Relatório'!U$1,'Faturamento SP3'!$T$2:$T$692,"Sim")+SUMIFS('Faturamento SP3'!$P$2:$P$692,'Faturamento SP3'!$D$2:$D$692,'Infos Relatório'!$B$485,'Faturamento SP3'!$E$2:$E$692,'Infos Relatório'!$B540,'Faturamento SP3'!$Z$2:$Z$692,'Infos Relatório'!U$1,'Faturamento SP3'!$T$2:$T$692,"Sim")</f>
        <v>0</v>
      </c>
      <c r="Y540" s="27" t="e">
        <f t="shared" si="196"/>
        <v>#DIV/0!</v>
      </c>
      <c r="Z540" s="24">
        <f>SUMIFS('Faturamento SP3'!$H$2:$H$692,'Faturamento SP3'!$D$2:$D$692,'Infos Relatório'!$B$485,'Faturamento SP3'!$E$2:$E$692,'Infos Relatório'!$B540,'Faturamento SP3'!$Z$2:$Z$692,'Infos Relatório'!U$1)</f>
        <v>0</v>
      </c>
      <c r="AA540" s="23">
        <f>COUNTIFS('Faturamento SP3'!$D$2:$D$692,'Infos Relatório'!$B$485,'Faturamento SP3'!$E$2:$E$692,'Infos Relatório'!$B540,'Faturamento SP3'!$Z$2:$Z$692,'Infos Relatório'!AA$1)</f>
        <v>0</v>
      </c>
      <c r="AB540" s="13">
        <f>SUMIFS('Faturamento SP3'!$G$2:$G$692,'Faturamento SP3'!$D$2:$D$692,'Infos Relatório'!$B$485,'Faturamento SP3'!$E$2:$E$692,'Infos Relatório'!$B540,'Faturamento SP3'!$Z$2:$Z$692,'Infos Relatório'!AA$1)</f>
        <v>0</v>
      </c>
      <c r="AC540" s="13">
        <f>SUMIFS('Faturamento SP3'!$J$2:$J$692,'Faturamento SP3'!$D$2:$D$692,'Infos Relatório'!$B$485,'Faturamento SP3'!$E$2:$E$692,'Infos Relatório'!$B540,'Faturamento SP3'!$Z$2:$Z$692,'Infos Relatório'!AA$1)</f>
        <v>0</v>
      </c>
      <c r="AD540" s="14">
        <f>SUMIFS('Faturamento SP3'!$O$2:$O$692,'Faturamento SP3'!$D$2:$D$692,'Infos Relatório'!$B$485,'Faturamento SP3'!$E$2:$E$692,'Infos Relatório'!$B540,'Faturamento SP3'!$Z$2:$Z$692,'Infos Relatório'!AA$1,'Faturamento SP3'!$T$2:$T$692,"Sim")+SUMIFS('Faturamento SP3'!$P$2:$P$692,'Faturamento SP3'!$D$2:$D$692,'Infos Relatório'!$B$485,'Faturamento SP3'!$E$2:$E$692,'Infos Relatório'!$B540,'Faturamento SP3'!$Z$2:$Z$692,'Infos Relatório'!AA$1,'Faturamento SP3'!$T$2:$T$692,"Sim")</f>
        <v>0</v>
      </c>
      <c r="AE540" s="27" t="e">
        <f t="shared" si="197"/>
        <v>#DIV/0!</v>
      </c>
      <c r="AF540" s="24">
        <f>SUMIFS('Faturamento SP3'!$H$2:$H$692,'Faturamento SP3'!$D$2:$D$692,'Infos Relatório'!$B$485,'Faturamento SP3'!$E$2:$E$692,'Infos Relatório'!$B540,'Faturamento SP3'!$Z$2:$Z$692,'Infos Relatório'!AA$1)</f>
        <v>0</v>
      </c>
      <c r="AG540" s="23">
        <f>COUNTIFS('Faturamento SP3'!$D$2:$D$692,'Infos Relatório'!$B$485,'Faturamento SP3'!$E$2:$E$692,'Infos Relatório'!$B540,'Faturamento SP3'!$Z$2:$Z$692,'Infos Relatório'!AG$1)</f>
        <v>0</v>
      </c>
      <c r="AH540" s="13">
        <f>SUMIFS('Faturamento SP3'!$G$2:$G$692,'Faturamento SP3'!$D$2:$D$692,'Infos Relatório'!$B$485,'Faturamento SP3'!$E$2:$E$692,'Infos Relatório'!$B540,'Faturamento SP3'!$Z$2:$Z$692,'Infos Relatório'!AG$1)</f>
        <v>0</v>
      </c>
      <c r="AI540" s="13">
        <f>SUMIFS('Faturamento SP3'!$J$2:$J$692,'Faturamento SP3'!$D$2:$D$692,'Infos Relatório'!$B$485,'Faturamento SP3'!$E$2:$E$692,'Infos Relatório'!$B540,'Faturamento SP3'!$Z$2:$Z$692,'Infos Relatório'!AG$1)</f>
        <v>0</v>
      </c>
      <c r="AJ540" s="14">
        <f>SUMIFS('Faturamento SP3'!$O$2:$O$692,'Faturamento SP3'!$D$2:$D$692,'Infos Relatório'!$B$485,'Faturamento SP3'!$E$2:$E$692,'Infos Relatório'!$B540,'Faturamento SP3'!$Z$2:$Z$692,'Infos Relatório'!AG$1,'Faturamento SP3'!$T$2:$T$692,"Sim")+SUMIFS('Faturamento SP3'!$P$2:$P$692,'Faturamento SP3'!$D$2:$D$692,'Infos Relatório'!$B$485,'Faturamento SP3'!$E$2:$E$692,'Infos Relatório'!$B540,'Faturamento SP3'!$Z$2:$Z$692,'Infos Relatório'!AG$1,'Faturamento SP3'!$T$2:$T$692,"Sim")</f>
        <v>0</v>
      </c>
      <c r="AK540" s="27" t="e">
        <f t="shared" si="198"/>
        <v>#DIV/0!</v>
      </c>
      <c r="AL540" s="24">
        <f>SUMIFS('Faturamento SP3'!$H$2:$H$692,'Faturamento SP3'!$D$2:$D$692,'Infos Relatório'!$B$485,'Faturamento SP3'!$E$2:$E$692,'Infos Relatório'!$B540,'Faturamento SP3'!$Z$2:$Z$692,'Infos Relatório'!AG$1)</f>
        <v>0</v>
      </c>
      <c r="AM540" s="23">
        <f>COUNTIFS('Faturamento SP3'!$D$2:$D$692,'Infos Relatório'!$B$485,'Faturamento SP3'!$E$2:$E$692,'Infos Relatório'!$B540,'Faturamento SP3'!$Z$2:$Z$692,'Infos Relatório'!AM$1)</f>
        <v>0</v>
      </c>
      <c r="AN540" s="13">
        <f>SUMIFS('Faturamento SP3'!$G$2:$G$692,'Faturamento SP3'!$D$2:$D$692,'Infos Relatório'!$B$485,'Faturamento SP3'!$E$2:$E$692,'Infos Relatório'!$B540,'Faturamento SP3'!$Z$2:$Z$692,'Infos Relatório'!AM$1)</f>
        <v>0</v>
      </c>
      <c r="AO540" s="13">
        <f>SUMIFS('Faturamento SP3'!$J$2:$J$692,'Faturamento SP3'!$D$2:$D$692,'Infos Relatório'!$B$485,'Faturamento SP3'!$E$2:$E$692,'Infos Relatório'!$B540,'Faturamento SP3'!$Z$2:$Z$692,'Infos Relatório'!AM$1)</f>
        <v>0</v>
      </c>
      <c r="AP540" s="14">
        <f>SUMIFS('Faturamento SP3'!$O$2:$O$692,'Faturamento SP3'!$D$2:$D$692,'Infos Relatório'!$B$485,'Faturamento SP3'!$E$2:$E$692,'Infos Relatório'!$B540,'Faturamento SP3'!$Z$2:$Z$692,'Infos Relatório'!AM$1,'Faturamento SP3'!$T$2:$T$692,"Sim")+SUMIFS('Faturamento SP3'!$P$2:$P$692,'Faturamento SP3'!$D$2:$D$692,'Infos Relatório'!$B$485,'Faturamento SP3'!$E$2:$E$692,'Infos Relatório'!$B540,'Faturamento SP3'!$Z$2:$Z$692,'Infos Relatório'!AM$1,'Faturamento SP3'!$T$2:$T$692,"Sim")</f>
        <v>0</v>
      </c>
      <c r="AQ540" s="27" t="e">
        <f t="shared" si="199"/>
        <v>#DIV/0!</v>
      </c>
      <c r="AR540" s="24">
        <f>SUMIFS('Faturamento SP3'!$H$2:$H$692,'Faturamento SP3'!$D$2:$D$692,'Infos Relatório'!$B$485,'Faturamento SP3'!$E$2:$E$692,'Infos Relatório'!$B540,'Faturamento SP3'!$Z$2:$Z$692,'Infos Relatório'!AM$1)</f>
        <v>0</v>
      </c>
      <c r="AS540" s="23">
        <f>COUNTIFS('Faturamento SP3'!$D$2:$D$692,'Infos Relatório'!$B$485,'Faturamento SP3'!$E$2:$E$692,'Infos Relatório'!$B540,'Faturamento SP3'!$Z$2:$Z$692,'Infos Relatório'!AS$1)</f>
        <v>0</v>
      </c>
      <c r="AT540" s="13">
        <f>SUMIFS('Faturamento SP3'!$G$2:$G$692,'Faturamento SP3'!$D$2:$D$692,'Infos Relatório'!$B$485,'Faturamento SP3'!$E$2:$E$692,'Infos Relatório'!$B540,'Faturamento SP3'!$Z$2:$Z$692,'Infos Relatório'!AS$1)</f>
        <v>0</v>
      </c>
      <c r="AU540" s="13">
        <f>SUMIFS('Faturamento SP3'!$J$2:$J$692,'Faturamento SP3'!$D$2:$D$692,'Infos Relatório'!$B$485,'Faturamento SP3'!$E$2:$E$692,'Infos Relatório'!$B540,'Faturamento SP3'!$Z$2:$Z$692,'Infos Relatório'!AS$1)</f>
        <v>0</v>
      </c>
      <c r="AV540" s="14">
        <f>SUMIFS('Faturamento SP3'!$O$2:$O$692,'Faturamento SP3'!$D$2:$D$692,'Infos Relatório'!$B$485,'Faturamento SP3'!$E$2:$E$692,'Infos Relatório'!$B540,'Faturamento SP3'!$Z$2:$Z$692,'Infos Relatório'!AS$1,'Faturamento SP3'!$T$2:$T$692,"Sim")+SUMIFS('Faturamento SP3'!$P$2:$P$692,'Faturamento SP3'!$D$2:$D$692,'Infos Relatório'!$B$485,'Faturamento SP3'!$E$2:$E$692,'Infos Relatório'!$B540,'Faturamento SP3'!$Z$2:$Z$692,'Infos Relatório'!AS$1,'Faturamento SP3'!$T$2:$T$692,"Sim")</f>
        <v>0</v>
      </c>
      <c r="AW540" s="27" t="e">
        <f t="shared" si="200"/>
        <v>#DIV/0!</v>
      </c>
      <c r="AX540" s="24">
        <f>SUMIFS('Faturamento SP3'!$H$2:$H$692,'Faturamento SP3'!$D$2:$D$692,'Infos Relatório'!$B$485,'Faturamento SP3'!$E$2:$E$692,'Infos Relatório'!$B540,'Faturamento SP3'!$Z$2:$Z$692,'Infos Relatório'!AS$1)</f>
        <v>0</v>
      </c>
      <c r="AY540" s="23">
        <f>COUNTIFS('Faturamento SP3'!$D$2:$D$692,'Infos Relatório'!$B$485,'Faturamento SP3'!$E$2:$E$692,'Infos Relatório'!$B540,'Faturamento SP3'!$Z$2:$Z$692,'Infos Relatório'!AY$1)</f>
        <v>0</v>
      </c>
      <c r="AZ540" s="13">
        <f>SUMIFS('Faturamento SP3'!$G$2:$G$692,'Faturamento SP3'!$D$2:$D$692,'Infos Relatório'!$B$485,'Faturamento SP3'!$E$2:$E$692,'Infos Relatório'!$B540,'Faturamento SP3'!$Z$2:$Z$692,'Infos Relatório'!AY$1)</f>
        <v>0</v>
      </c>
      <c r="BA540" s="13">
        <f>SUMIFS('Faturamento SP3'!$J$2:$J$692,'Faturamento SP3'!$D$2:$D$692,'Infos Relatório'!$B$485,'Faturamento SP3'!$E$2:$E$692,'Infos Relatório'!$B540,'Faturamento SP3'!$Z$2:$Z$692,'Infos Relatório'!AY$1)</f>
        <v>0</v>
      </c>
      <c r="BB540" s="14">
        <f>SUMIFS('Faturamento SP3'!$O$2:$O$692,'Faturamento SP3'!$D$2:$D$692,'Infos Relatório'!$B$485,'Faturamento SP3'!$E$2:$E$692,'Infos Relatório'!$B540,'Faturamento SP3'!$Z$2:$Z$692,'Infos Relatório'!AY$1,'Faturamento SP3'!$T$2:$T$692,"Sim")+SUMIFS('Faturamento SP3'!$P$2:$P$692,'Faturamento SP3'!$D$2:$D$692,'Infos Relatório'!$B$485,'Faturamento SP3'!$E$2:$E$692,'Infos Relatório'!$B540,'Faturamento SP3'!$Z$2:$Z$692,'Infos Relatório'!AY$1,'Faturamento SP3'!$T$2:$T$692,"Sim")</f>
        <v>0</v>
      </c>
      <c r="BC540" s="27" t="e">
        <f t="shared" si="201"/>
        <v>#DIV/0!</v>
      </c>
      <c r="BD540" s="24">
        <f>SUMIFS('Faturamento SP3'!$H$2:$H$692,'Faturamento SP3'!$D$2:$D$692,'Infos Relatório'!$B$485,'Faturamento SP3'!$E$2:$E$692,'Infos Relatório'!$B540,'Faturamento SP3'!$Z$2:$Z$692,'Infos Relatório'!AY$1)</f>
        <v>0</v>
      </c>
      <c r="BE540" s="23">
        <f>COUNTIFS('Faturamento SP3'!$D$2:$D$692,'Infos Relatório'!$B$485,'Faturamento SP3'!$E$2:$E$692,'Infos Relatório'!$B540,'Faturamento SP3'!$Z$2:$Z$692,'Infos Relatório'!BE$1)</f>
        <v>0</v>
      </c>
      <c r="BF540" s="13">
        <f>SUMIFS('Faturamento SP3'!$G$2:$G$692,'Faturamento SP3'!$D$2:$D$692,'Infos Relatório'!$B$485,'Faturamento SP3'!$E$2:$E$692,'Infos Relatório'!$B540,'Faturamento SP3'!$Z$2:$Z$692,'Infos Relatório'!BE$1)</f>
        <v>0</v>
      </c>
      <c r="BG540" s="13">
        <f>SUMIFS('Faturamento SP3'!$J$2:$J$692,'Faturamento SP3'!$D$2:$D$692,'Infos Relatório'!$B$485,'Faturamento SP3'!$E$2:$E$692,'Infos Relatório'!$B540,'Faturamento SP3'!$Z$2:$Z$692,'Infos Relatório'!BE$1)</f>
        <v>0</v>
      </c>
      <c r="BH540" s="14">
        <f>SUMIFS('Faturamento SP3'!$O$2:$O$692,'Faturamento SP3'!$D$2:$D$692,'Infos Relatório'!$B$485,'Faturamento SP3'!$E$2:$E$692,'Infos Relatório'!$B540,'Faturamento SP3'!$Z$2:$Z$692,'Infos Relatório'!BE$1,'Faturamento SP3'!$T$2:$T$692,"Sim")+SUMIFS('Faturamento SP3'!$P$2:$P$692,'Faturamento SP3'!$D$2:$D$692,'Infos Relatório'!$B$485,'Faturamento SP3'!$E$2:$E$692,'Infos Relatório'!$B540,'Faturamento SP3'!$Z$2:$Z$692,'Infos Relatório'!BE$1,'Faturamento SP3'!$T$2:$T$692,"Sim")</f>
        <v>0</v>
      </c>
      <c r="BI540" s="27" t="e">
        <f t="shared" si="202"/>
        <v>#DIV/0!</v>
      </c>
      <c r="BJ540" s="24">
        <f>SUMIFS('Faturamento SP3'!$H$2:$H$692,'Faturamento SP3'!$D$2:$D$692,'Infos Relatório'!$B$485,'Faturamento SP3'!$E$2:$E$692,'Infos Relatório'!$B540,'Faturamento SP3'!$Z$2:$Z$692,'Infos Relatório'!BE$1)</f>
        <v>0</v>
      </c>
      <c r="BK540" s="23">
        <f>COUNTIFS('Faturamento SP3'!$D$2:$D$692,'Infos Relatório'!$B$485,'Faturamento SP3'!$E$2:$E$692,'Infos Relatório'!$B540,'Faturamento SP3'!$Z$2:$Z$692,'Infos Relatório'!BK$1)</f>
        <v>0</v>
      </c>
      <c r="BL540" s="13">
        <f>SUMIFS('Faturamento SP3'!$G$2:$G$692,'Faturamento SP3'!$D$2:$D$692,'Infos Relatório'!$B$485,'Faturamento SP3'!$E$2:$E$692,'Infos Relatório'!$B540,'Faturamento SP3'!$Z$2:$Z$692,'Infos Relatório'!BK$1)</f>
        <v>0</v>
      </c>
      <c r="BM540" s="13">
        <f>SUMIFS('Faturamento SP3'!$J$2:$J$692,'Faturamento SP3'!$D$2:$D$692,'Infos Relatório'!$B$485,'Faturamento SP3'!$E$2:$E$692,'Infos Relatório'!$B540,'Faturamento SP3'!$Z$2:$Z$692,'Infos Relatório'!BK$1)</f>
        <v>0</v>
      </c>
      <c r="BN540" s="14">
        <f>SUMIFS('Faturamento SP3'!$O$2:$O$692,'Faturamento SP3'!$D$2:$D$692,'Infos Relatório'!$B$485,'Faturamento SP3'!$E$2:$E$692,'Infos Relatório'!$B540,'Faturamento SP3'!$Z$2:$Z$692,'Infos Relatório'!BK$1,'Faturamento SP3'!$T$2:$T$692,"Sim")+SUMIFS('Faturamento SP3'!$P$2:$P$692,'Faturamento SP3'!$D$2:$D$692,'Infos Relatório'!$B$485,'Faturamento SP3'!$E$2:$E$692,'Infos Relatório'!$B540,'Faturamento SP3'!$Z$2:$Z$692,'Infos Relatório'!BK$1,'Faturamento SP3'!$T$2:$T$692,"Sim")</f>
        <v>0</v>
      </c>
      <c r="BO540" s="27" t="e">
        <f t="shared" si="203"/>
        <v>#DIV/0!</v>
      </c>
      <c r="BP540" s="24">
        <f>SUMIFS('Faturamento SP3'!$H$2:$H$692,'Faturamento SP3'!$D$2:$D$692,'Infos Relatório'!$B$485,'Faturamento SP3'!$E$2:$E$692,'Infos Relatório'!$B540,'Faturamento SP3'!$Z$2:$Z$692,'Infos Relatório'!BK$1)</f>
        <v>0</v>
      </c>
      <c r="BQ540" s="23">
        <f>COUNTIFS('Faturamento SP3'!$D$2:$D$692,'Infos Relatório'!$B$485,'Faturamento SP3'!$E$2:$E$692,'Infos Relatório'!$B540,'Faturamento SP3'!$Z$2:$Z$692,'Infos Relatório'!BQ$1)</f>
        <v>0</v>
      </c>
      <c r="BR540" s="13">
        <f>SUMIFS('Faturamento SP3'!$G$2:$G$692,'Faturamento SP3'!$D$2:$D$692,'Infos Relatório'!$B$485,'Faturamento SP3'!$E$2:$E$692,'Infos Relatório'!$B540,'Faturamento SP3'!$Z$2:$Z$692,'Infos Relatório'!BQ$1)</f>
        <v>0</v>
      </c>
      <c r="BS540" s="13">
        <f>SUMIFS('Faturamento SP3'!$J$2:$J$692,'Faturamento SP3'!$D$2:$D$692,'Infos Relatório'!$B$485,'Faturamento SP3'!$E$2:$E$692,'Infos Relatório'!$B540,'Faturamento SP3'!$Z$2:$Z$692,'Infos Relatório'!BQ$1)</f>
        <v>0</v>
      </c>
      <c r="BT540" s="14">
        <f>SUMIFS('Faturamento SP3'!$O$2:$O$692,'Faturamento SP3'!$D$2:$D$692,'Infos Relatório'!$B$485,'Faturamento SP3'!$E$2:$E$692,'Infos Relatório'!$B540,'Faturamento SP3'!$Z$2:$Z$692,'Infos Relatório'!BQ$1,'Faturamento SP3'!$T$2:$T$692,"Sim")+SUMIFS('Faturamento SP3'!$P$2:$P$692,'Faturamento SP3'!$D$2:$D$692,'Infos Relatório'!$B$485,'Faturamento SP3'!$E$2:$E$692,'Infos Relatório'!$B540,'Faturamento SP3'!$Z$2:$Z$692,'Infos Relatório'!BQ$1,'Faturamento SP3'!$T$2:$T$692,"Sim")</f>
        <v>0</v>
      </c>
      <c r="BU540" s="27" t="e">
        <f t="shared" si="204"/>
        <v>#DIV/0!</v>
      </c>
      <c r="BV540" s="24">
        <f>SUMIFS('Faturamento SP3'!$H$2:$H$692,'Faturamento SP3'!$D$2:$D$692,'Infos Relatório'!$B$485,'Faturamento SP3'!$E$2:$E$692,'Infos Relatório'!$B540,'Faturamento SP3'!$Z$2:$Z$692,'Infos Relatório'!BQ$1)</f>
        <v>0</v>
      </c>
    </row>
    <row r="541" spans="2:74">
      <c r="B541" s="17" t="s">
        <v>62</v>
      </c>
      <c r="C541" s="23">
        <f>COUNTIFS('Faturamento SP3'!$D$2:$D$692,'Infos Relatório'!$B$485,'Faturamento SP3'!$E$2:$E$692,'Infos Relatório'!$B541,'Faturamento SP3'!$Z$2:$Z$692,'Infos Relatório'!C$1)</f>
        <v>0</v>
      </c>
      <c r="D541" s="13">
        <f>SUMIFS('Faturamento SP3'!$G$2:$G$692,'Faturamento SP3'!$D$2:$D$692,'Infos Relatório'!$B$485,'Faturamento SP3'!$E$2:$E$692,'Infos Relatório'!$B541,'Faturamento SP3'!$Z$2:$Z$692,'Infos Relatório'!C$1)</f>
        <v>0</v>
      </c>
      <c r="E541" s="13">
        <f>SUMIFS('Faturamento SP3'!$J$2:$J$692,'Faturamento SP3'!$D$2:$D$692,'Infos Relatório'!$B$485,'Faturamento SP3'!$E$2:$E$692,'Infos Relatório'!$B541,'Faturamento SP3'!$Z$2:$Z$692,'Infos Relatório'!C$1)</f>
        <v>0</v>
      </c>
      <c r="F541" s="14">
        <f>SUMIFS('Faturamento SP3'!$O$2:$O$692,'Faturamento SP3'!$D$2:$D$692,'Infos Relatório'!$B$485,'Faturamento SP3'!$E$2:$E$692,'Infos Relatório'!$B541,'Faturamento SP3'!$Z$2:$Z$692,'Infos Relatório'!C$1,'Faturamento SP3'!$T$2:$T$692,"Sim")+SUMIFS('Faturamento SP3'!$P$2:$P$692,'Faturamento SP3'!$D$2:$D$692,'Infos Relatório'!$B$485,'Faturamento SP3'!$E$2:$E$692,'Infos Relatório'!$B541,'Faturamento SP3'!$Z$2:$Z$692,'Infos Relatório'!C$1,'Faturamento SP3'!$T$2:$T$692,"Sim")</f>
        <v>0</v>
      </c>
      <c r="G541" s="27" t="e">
        <f t="shared" si="193"/>
        <v>#DIV/0!</v>
      </c>
      <c r="H541" s="24">
        <f>SUMIFS('Faturamento SP3'!$H$2:$H$692,'Faturamento SP3'!$D$2:$D$692,'Infos Relatório'!$B$485,'Faturamento SP3'!$E$2:$E$692,'Infos Relatório'!$B541,'Faturamento SP3'!$Z$2:$Z$692,'Infos Relatório'!C$1)</f>
        <v>0</v>
      </c>
      <c r="I541" s="23">
        <f>COUNTIFS('Faturamento SP3'!$D$2:$D$692,'Infos Relatório'!$B$485,'Faturamento SP3'!$E$2:$E$692,'Infos Relatório'!$B541,'Faturamento SP3'!$Z$2:$Z$692,'Infos Relatório'!I$1)</f>
        <v>0</v>
      </c>
      <c r="J541" s="13">
        <f>SUMIFS('Faturamento SP3'!$G$2:$G$692,'Faturamento SP3'!$D$2:$D$692,'Infos Relatório'!$B$485,'Faturamento SP3'!$E$2:$E$692,'Infos Relatório'!$B541,'Faturamento SP3'!$Z$2:$Z$692,'Infos Relatório'!I$1)</f>
        <v>0</v>
      </c>
      <c r="K541" s="13">
        <f>SUMIFS('Faturamento SP3'!$J$2:$J$692,'Faturamento SP3'!$D$2:$D$692,'Infos Relatório'!$B$485,'Faturamento SP3'!$E$2:$E$692,'Infos Relatório'!$B541,'Faturamento SP3'!$Z$2:$Z$692,'Infos Relatório'!I$1)</f>
        <v>0</v>
      </c>
      <c r="L541" s="14">
        <f>SUMIFS('Faturamento SP3'!$O$2:$O$692,'Faturamento SP3'!$D$2:$D$692,'Infos Relatório'!$B$485,'Faturamento SP3'!$E$2:$E$692,'Infos Relatório'!$B541,'Faturamento SP3'!$Z$2:$Z$692,'Infos Relatório'!I$1,'Faturamento SP3'!$T$2:$T$692,"Sim")+SUMIFS('Faturamento SP3'!$P$2:$P$692,'Faturamento SP3'!$D$2:$D$692,'Infos Relatório'!$B$485,'Faturamento SP3'!$E$2:$E$692,'Infos Relatório'!$B541,'Faturamento SP3'!$Z$2:$Z$692,'Infos Relatório'!I$1,'Faturamento SP3'!$T$2:$T$692,"Sim")</f>
        <v>0</v>
      </c>
      <c r="M541" s="27" t="e">
        <f t="shared" si="194"/>
        <v>#DIV/0!</v>
      </c>
      <c r="N541" s="24">
        <f>SUMIFS('Faturamento SP3'!$H$2:$H$692,'Faturamento SP3'!$D$2:$D$692,'Infos Relatório'!$B$485,'Faturamento SP3'!$E$2:$E$692,'Infos Relatório'!$B541,'Faturamento SP3'!$Z$2:$Z$692,'Infos Relatório'!I$1)</f>
        <v>0</v>
      </c>
      <c r="O541" s="23">
        <f>COUNTIFS('Faturamento SP3'!$D$2:$D$692,'Infos Relatório'!$B$485,'Faturamento SP3'!$E$2:$E$692,'Infos Relatório'!$B541,'Faturamento SP3'!$Z$2:$Z$692,'Infos Relatório'!O$1)</f>
        <v>0</v>
      </c>
      <c r="P541" s="13">
        <f>SUMIFS('Faturamento SP3'!$G$2:$G$692,'Faturamento SP3'!$D$2:$D$692,'Infos Relatório'!$B$485,'Faturamento SP3'!$E$2:$E$692,'Infos Relatório'!$B541,'Faturamento SP3'!$Z$2:$Z$692,'Infos Relatório'!O$1)</f>
        <v>0</v>
      </c>
      <c r="Q541" s="13">
        <f>SUMIFS('Faturamento SP3'!$J$2:$J$692,'Faturamento SP3'!$D$2:$D$692,'Infos Relatório'!$B$485,'Faturamento SP3'!$E$2:$E$692,'Infos Relatório'!$B541,'Faturamento SP3'!$Z$2:$Z$692,'Infos Relatório'!O$1)</f>
        <v>0</v>
      </c>
      <c r="R541" s="14">
        <f>SUMIFS('Faturamento SP3'!$O$2:$O$692,'Faturamento SP3'!$D$2:$D$692,'Infos Relatório'!$B$485,'Faturamento SP3'!$E$2:$E$692,'Infos Relatório'!$B541,'Faturamento SP3'!$Z$2:$Z$692,'Infos Relatório'!O$1,'Faturamento SP3'!$T$2:$T$692,"Sim")+SUMIFS('Faturamento SP3'!$P$2:$P$692,'Faturamento SP3'!$D$2:$D$692,'Infos Relatório'!$B$485,'Faturamento SP3'!$E$2:$E$692,'Infos Relatório'!$B541,'Faturamento SP3'!$Z$2:$Z$692,'Infos Relatório'!O$1,'Faturamento SP3'!$T$2:$T$692,"Sim")</f>
        <v>0</v>
      </c>
      <c r="S541" s="27" t="e">
        <f t="shared" si="195"/>
        <v>#DIV/0!</v>
      </c>
      <c r="T541" s="24">
        <f>SUMIFS('Faturamento SP3'!$H$2:$H$692,'Faturamento SP3'!$D$2:$D$692,'Infos Relatório'!$B$485,'Faturamento SP3'!$E$2:$E$692,'Infos Relatório'!$B541,'Faturamento SP3'!$Z$2:$Z$692,'Infos Relatório'!O$1)</f>
        <v>0</v>
      </c>
      <c r="U541" s="23">
        <f>COUNTIFS('Faturamento SP3'!$D$2:$D$692,'Infos Relatório'!$B$485,'Faturamento SP3'!$E$2:$E$692,'Infos Relatório'!$B541,'Faturamento SP3'!$Z$2:$Z$692,'Infos Relatório'!U$1)</f>
        <v>0</v>
      </c>
      <c r="V541" s="13">
        <f>SUMIFS('Faturamento SP3'!$G$2:$G$692,'Faturamento SP3'!$D$2:$D$692,'Infos Relatório'!$B$485,'Faturamento SP3'!$E$2:$E$692,'Infos Relatório'!$B541,'Faturamento SP3'!$Z$2:$Z$692,'Infos Relatório'!U$1)</f>
        <v>0</v>
      </c>
      <c r="W541" s="13">
        <f>SUMIFS('Faturamento SP3'!$J$2:$J$692,'Faturamento SP3'!$D$2:$D$692,'Infos Relatório'!$B$485,'Faturamento SP3'!$E$2:$E$692,'Infos Relatório'!$B541,'Faturamento SP3'!$Z$2:$Z$692,'Infos Relatório'!U$1)</f>
        <v>0</v>
      </c>
      <c r="X541" s="14">
        <f>SUMIFS('Faturamento SP3'!$O$2:$O$692,'Faturamento SP3'!$D$2:$D$692,'Infos Relatório'!$B$485,'Faturamento SP3'!$E$2:$E$692,'Infos Relatório'!$B541,'Faturamento SP3'!$Z$2:$Z$692,'Infos Relatório'!U$1,'Faturamento SP3'!$T$2:$T$692,"Sim")+SUMIFS('Faturamento SP3'!$P$2:$P$692,'Faturamento SP3'!$D$2:$D$692,'Infos Relatório'!$B$485,'Faturamento SP3'!$E$2:$E$692,'Infos Relatório'!$B541,'Faturamento SP3'!$Z$2:$Z$692,'Infos Relatório'!U$1,'Faturamento SP3'!$T$2:$T$692,"Sim")</f>
        <v>0</v>
      </c>
      <c r="Y541" s="27" t="e">
        <f t="shared" si="196"/>
        <v>#DIV/0!</v>
      </c>
      <c r="Z541" s="24">
        <f>SUMIFS('Faturamento SP3'!$H$2:$H$692,'Faturamento SP3'!$D$2:$D$692,'Infos Relatório'!$B$485,'Faturamento SP3'!$E$2:$E$692,'Infos Relatório'!$B541,'Faturamento SP3'!$Z$2:$Z$692,'Infos Relatório'!U$1)</f>
        <v>0</v>
      </c>
      <c r="AA541" s="23">
        <f>COUNTIFS('Faturamento SP3'!$D$2:$D$692,'Infos Relatório'!$B$485,'Faturamento SP3'!$E$2:$E$692,'Infos Relatório'!$B541,'Faturamento SP3'!$Z$2:$Z$692,'Infos Relatório'!AA$1)</f>
        <v>0</v>
      </c>
      <c r="AB541" s="13">
        <f>SUMIFS('Faturamento SP3'!$G$2:$G$692,'Faturamento SP3'!$D$2:$D$692,'Infos Relatório'!$B$485,'Faturamento SP3'!$E$2:$E$692,'Infos Relatório'!$B541,'Faturamento SP3'!$Z$2:$Z$692,'Infos Relatório'!AA$1)</f>
        <v>0</v>
      </c>
      <c r="AC541" s="13">
        <f>SUMIFS('Faturamento SP3'!$J$2:$J$692,'Faturamento SP3'!$D$2:$D$692,'Infos Relatório'!$B$485,'Faturamento SP3'!$E$2:$E$692,'Infos Relatório'!$B541,'Faturamento SP3'!$Z$2:$Z$692,'Infos Relatório'!AA$1)</f>
        <v>0</v>
      </c>
      <c r="AD541" s="14">
        <f>SUMIFS('Faturamento SP3'!$O$2:$O$692,'Faturamento SP3'!$D$2:$D$692,'Infos Relatório'!$B$485,'Faturamento SP3'!$E$2:$E$692,'Infos Relatório'!$B541,'Faturamento SP3'!$Z$2:$Z$692,'Infos Relatório'!AA$1,'Faturamento SP3'!$T$2:$T$692,"Sim")+SUMIFS('Faturamento SP3'!$P$2:$P$692,'Faturamento SP3'!$D$2:$D$692,'Infos Relatório'!$B$485,'Faturamento SP3'!$E$2:$E$692,'Infos Relatório'!$B541,'Faturamento SP3'!$Z$2:$Z$692,'Infos Relatório'!AA$1,'Faturamento SP3'!$T$2:$T$692,"Sim")</f>
        <v>0</v>
      </c>
      <c r="AE541" s="27" t="e">
        <f t="shared" si="197"/>
        <v>#DIV/0!</v>
      </c>
      <c r="AF541" s="24">
        <f>SUMIFS('Faturamento SP3'!$H$2:$H$692,'Faturamento SP3'!$D$2:$D$692,'Infos Relatório'!$B$485,'Faturamento SP3'!$E$2:$E$692,'Infos Relatório'!$B541,'Faturamento SP3'!$Z$2:$Z$692,'Infos Relatório'!AA$1)</f>
        <v>0</v>
      </c>
      <c r="AG541" s="23">
        <f>COUNTIFS('Faturamento SP3'!$D$2:$D$692,'Infos Relatório'!$B$485,'Faturamento SP3'!$E$2:$E$692,'Infos Relatório'!$B541,'Faturamento SP3'!$Z$2:$Z$692,'Infos Relatório'!AG$1)</f>
        <v>0</v>
      </c>
      <c r="AH541" s="13">
        <f>SUMIFS('Faturamento SP3'!$G$2:$G$692,'Faturamento SP3'!$D$2:$D$692,'Infos Relatório'!$B$485,'Faturamento SP3'!$E$2:$E$692,'Infos Relatório'!$B541,'Faturamento SP3'!$Z$2:$Z$692,'Infos Relatório'!AG$1)</f>
        <v>0</v>
      </c>
      <c r="AI541" s="13">
        <f>SUMIFS('Faturamento SP3'!$J$2:$J$692,'Faturamento SP3'!$D$2:$D$692,'Infos Relatório'!$B$485,'Faturamento SP3'!$E$2:$E$692,'Infos Relatório'!$B541,'Faturamento SP3'!$Z$2:$Z$692,'Infos Relatório'!AG$1)</f>
        <v>0</v>
      </c>
      <c r="AJ541" s="14">
        <f>SUMIFS('Faturamento SP3'!$O$2:$O$692,'Faturamento SP3'!$D$2:$D$692,'Infos Relatório'!$B$485,'Faturamento SP3'!$E$2:$E$692,'Infos Relatório'!$B541,'Faturamento SP3'!$Z$2:$Z$692,'Infos Relatório'!AG$1,'Faturamento SP3'!$T$2:$T$692,"Sim")+SUMIFS('Faturamento SP3'!$P$2:$P$692,'Faturamento SP3'!$D$2:$D$692,'Infos Relatório'!$B$485,'Faturamento SP3'!$E$2:$E$692,'Infos Relatório'!$B541,'Faturamento SP3'!$Z$2:$Z$692,'Infos Relatório'!AG$1,'Faturamento SP3'!$T$2:$T$692,"Sim")</f>
        <v>0</v>
      </c>
      <c r="AK541" s="27" t="e">
        <f t="shared" si="198"/>
        <v>#DIV/0!</v>
      </c>
      <c r="AL541" s="24">
        <f>SUMIFS('Faturamento SP3'!$H$2:$H$692,'Faturamento SP3'!$D$2:$D$692,'Infos Relatório'!$B$485,'Faturamento SP3'!$E$2:$E$692,'Infos Relatório'!$B541,'Faturamento SP3'!$Z$2:$Z$692,'Infos Relatório'!AG$1)</f>
        <v>0</v>
      </c>
      <c r="AM541" s="23">
        <f>COUNTIFS('Faturamento SP3'!$D$2:$D$692,'Infos Relatório'!$B$485,'Faturamento SP3'!$E$2:$E$692,'Infos Relatório'!$B541,'Faturamento SP3'!$Z$2:$Z$692,'Infos Relatório'!AM$1)</f>
        <v>0</v>
      </c>
      <c r="AN541" s="13">
        <f>SUMIFS('Faturamento SP3'!$G$2:$G$692,'Faturamento SP3'!$D$2:$D$692,'Infos Relatório'!$B$485,'Faturamento SP3'!$E$2:$E$692,'Infos Relatório'!$B541,'Faturamento SP3'!$Z$2:$Z$692,'Infos Relatório'!AM$1)</f>
        <v>0</v>
      </c>
      <c r="AO541" s="13">
        <f>SUMIFS('Faturamento SP3'!$J$2:$J$692,'Faturamento SP3'!$D$2:$D$692,'Infos Relatório'!$B$485,'Faturamento SP3'!$E$2:$E$692,'Infos Relatório'!$B541,'Faturamento SP3'!$Z$2:$Z$692,'Infos Relatório'!AM$1)</f>
        <v>0</v>
      </c>
      <c r="AP541" s="14">
        <f>SUMIFS('Faturamento SP3'!$O$2:$O$692,'Faturamento SP3'!$D$2:$D$692,'Infos Relatório'!$B$485,'Faturamento SP3'!$E$2:$E$692,'Infos Relatório'!$B541,'Faturamento SP3'!$Z$2:$Z$692,'Infos Relatório'!AM$1,'Faturamento SP3'!$T$2:$T$692,"Sim")+SUMIFS('Faturamento SP3'!$P$2:$P$692,'Faturamento SP3'!$D$2:$D$692,'Infos Relatório'!$B$485,'Faturamento SP3'!$E$2:$E$692,'Infos Relatório'!$B541,'Faturamento SP3'!$Z$2:$Z$692,'Infos Relatório'!AM$1,'Faturamento SP3'!$T$2:$T$692,"Sim")</f>
        <v>0</v>
      </c>
      <c r="AQ541" s="27" t="e">
        <f t="shared" si="199"/>
        <v>#DIV/0!</v>
      </c>
      <c r="AR541" s="24">
        <f>SUMIFS('Faturamento SP3'!$H$2:$H$692,'Faturamento SP3'!$D$2:$D$692,'Infos Relatório'!$B$485,'Faturamento SP3'!$E$2:$E$692,'Infos Relatório'!$B541,'Faturamento SP3'!$Z$2:$Z$692,'Infos Relatório'!AM$1)</f>
        <v>0</v>
      </c>
      <c r="AS541" s="23">
        <f>COUNTIFS('Faturamento SP3'!$D$2:$D$692,'Infos Relatório'!$B$485,'Faturamento SP3'!$E$2:$E$692,'Infos Relatório'!$B541,'Faturamento SP3'!$Z$2:$Z$692,'Infos Relatório'!AS$1)</f>
        <v>0</v>
      </c>
      <c r="AT541" s="13">
        <f>SUMIFS('Faturamento SP3'!$G$2:$G$692,'Faturamento SP3'!$D$2:$D$692,'Infos Relatório'!$B$485,'Faturamento SP3'!$E$2:$E$692,'Infos Relatório'!$B541,'Faturamento SP3'!$Z$2:$Z$692,'Infos Relatório'!AS$1)</f>
        <v>0</v>
      </c>
      <c r="AU541" s="13">
        <f>SUMIFS('Faturamento SP3'!$J$2:$J$692,'Faturamento SP3'!$D$2:$D$692,'Infos Relatório'!$B$485,'Faturamento SP3'!$E$2:$E$692,'Infos Relatório'!$B541,'Faturamento SP3'!$Z$2:$Z$692,'Infos Relatório'!AS$1)</f>
        <v>0</v>
      </c>
      <c r="AV541" s="14">
        <f>SUMIFS('Faturamento SP3'!$O$2:$O$692,'Faturamento SP3'!$D$2:$D$692,'Infos Relatório'!$B$485,'Faturamento SP3'!$E$2:$E$692,'Infos Relatório'!$B541,'Faturamento SP3'!$Z$2:$Z$692,'Infos Relatório'!AS$1,'Faturamento SP3'!$T$2:$T$692,"Sim")+SUMIFS('Faturamento SP3'!$P$2:$P$692,'Faturamento SP3'!$D$2:$D$692,'Infos Relatório'!$B$485,'Faturamento SP3'!$E$2:$E$692,'Infos Relatório'!$B541,'Faturamento SP3'!$Z$2:$Z$692,'Infos Relatório'!AS$1,'Faturamento SP3'!$T$2:$T$692,"Sim")</f>
        <v>0</v>
      </c>
      <c r="AW541" s="27" t="e">
        <f t="shared" si="200"/>
        <v>#DIV/0!</v>
      </c>
      <c r="AX541" s="24">
        <f>SUMIFS('Faturamento SP3'!$H$2:$H$692,'Faturamento SP3'!$D$2:$D$692,'Infos Relatório'!$B$485,'Faturamento SP3'!$E$2:$E$692,'Infos Relatório'!$B541,'Faturamento SP3'!$Z$2:$Z$692,'Infos Relatório'!AS$1)</f>
        <v>0</v>
      </c>
      <c r="AY541" s="23">
        <f>COUNTIFS('Faturamento SP3'!$D$2:$D$692,'Infos Relatório'!$B$485,'Faturamento SP3'!$E$2:$E$692,'Infos Relatório'!$B541,'Faturamento SP3'!$Z$2:$Z$692,'Infos Relatório'!AY$1)</f>
        <v>0</v>
      </c>
      <c r="AZ541" s="13">
        <f>SUMIFS('Faturamento SP3'!$G$2:$G$692,'Faturamento SP3'!$D$2:$D$692,'Infos Relatório'!$B$485,'Faturamento SP3'!$E$2:$E$692,'Infos Relatório'!$B541,'Faturamento SP3'!$Z$2:$Z$692,'Infos Relatório'!AY$1)</f>
        <v>0</v>
      </c>
      <c r="BA541" s="13">
        <f>SUMIFS('Faturamento SP3'!$J$2:$J$692,'Faturamento SP3'!$D$2:$D$692,'Infos Relatório'!$B$485,'Faturamento SP3'!$E$2:$E$692,'Infos Relatório'!$B541,'Faturamento SP3'!$Z$2:$Z$692,'Infos Relatório'!AY$1)</f>
        <v>0</v>
      </c>
      <c r="BB541" s="14">
        <f>SUMIFS('Faturamento SP3'!$O$2:$O$692,'Faturamento SP3'!$D$2:$D$692,'Infos Relatório'!$B$485,'Faturamento SP3'!$E$2:$E$692,'Infos Relatório'!$B541,'Faturamento SP3'!$Z$2:$Z$692,'Infos Relatório'!AY$1,'Faturamento SP3'!$T$2:$T$692,"Sim")+SUMIFS('Faturamento SP3'!$P$2:$P$692,'Faturamento SP3'!$D$2:$D$692,'Infos Relatório'!$B$485,'Faturamento SP3'!$E$2:$E$692,'Infos Relatório'!$B541,'Faturamento SP3'!$Z$2:$Z$692,'Infos Relatório'!AY$1,'Faturamento SP3'!$T$2:$T$692,"Sim")</f>
        <v>0</v>
      </c>
      <c r="BC541" s="27" t="e">
        <f t="shared" si="201"/>
        <v>#DIV/0!</v>
      </c>
      <c r="BD541" s="24">
        <f>SUMIFS('Faturamento SP3'!$H$2:$H$692,'Faturamento SP3'!$D$2:$D$692,'Infos Relatório'!$B$485,'Faturamento SP3'!$E$2:$E$692,'Infos Relatório'!$B541,'Faturamento SP3'!$Z$2:$Z$692,'Infos Relatório'!AY$1)</f>
        <v>0</v>
      </c>
      <c r="BE541" s="23">
        <f>COUNTIFS('Faturamento SP3'!$D$2:$D$692,'Infos Relatório'!$B$485,'Faturamento SP3'!$E$2:$E$692,'Infos Relatório'!$B541,'Faturamento SP3'!$Z$2:$Z$692,'Infos Relatório'!BE$1)</f>
        <v>0</v>
      </c>
      <c r="BF541" s="13">
        <f>SUMIFS('Faturamento SP3'!$G$2:$G$692,'Faturamento SP3'!$D$2:$D$692,'Infos Relatório'!$B$485,'Faturamento SP3'!$E$2:$E$692,'Infos Relatório'!$B541,'Faturamento SP3'!$Z$2:$Z$692,'Infos Relatório'!BE$1)</f>
        <v>0</v>
      </c>
      <c r="BG541" s="13">
        <f>SUMIFS('Faturamento SP3'!$J$2:$J$692,'Faturamento SP3'!$D$2:$D$692,'Infos Relatório'!$B$485,'Faturamento SP3'!$E$2:$E$692,'Infos Relatório'!$B541,'Faturamento SP3'!$Z$2:$Z$692,'Infos Relatório'!BE$1)</f>
        <v>0</v>
      </c>
      <c r="BH541" s="14">
        <f>SUMIFS('Faturamento SP3'!$O$2:$O$692,'Faturamento SP3'!$D$2:$D$692,'Infos Relatório'!$B$485,'Faturamento SP3'!$E$2:$E$692,'Infos Relatório'!$B541,'Faturamento SP3'!$Z$2:$Z$692,'Infos Relatório'!BE$1,'Faturamento SP3'!$T$2:$T$692,"Sim")+SUMIFS('Faturamento SP3'!$P$2:$P$692,'Faturamento SP3'!$D$2:$D$692,'Infos Relatório'!$B$485,'Faturamento SP3'!$E$2:$E$692,'Infos Relatório'!$B541,'Faturamento SP3'!$Z$2:$Z$692,'Infos Relatório'!BE$1,'Faturamento SP3'!$T$2:$T$692,"Sim")</f>
        <v>0</v>
      </c>
      <c r="BI541" s="27" t="e">
        <f t="shared" si="202"/>
        <v>#DIV/0!</v>
      </c>
      <c r="BJ541" s="24">
        <f>SUMIFS('Faturamento SP3'!$H$2:$H$692,'Faturamento SP3'!$D$2:$D$692,'Infos Relatório'!$B$485,'Faturamento SP3'!$E$2:$E$692,'Infos Relatório'!$B541,'Faturamento SP3'!$Z$2:$Z$692,'Infos Relatório'!BE$1)</f>
        <v>0</v>
      </c>
      <c r="BK541" s="23">
        <f>COUNTIFS('Faturamento SP3'!$D$2:$D$692,'Infos Relatório'!$B$485,'Faturamento SP3'!$E$2:$E$692,'Infos Relatório'!$B541,'Faturamento SP3'!$Z$2:$Z$692,'Infos Relatório'!BK$1)</f>
        <v>0</v>
      </c>
      <c r="BL541" s="13">
        <f>SUMIFS('Faturamento SP3'!$G$2:$G$692,'Faturamento SP3'!$D$2:$D$692,'Infos Relatório'!$B$485,'Faturamento SP3'!$E$2:$E$692,'Infos Relatório'!$B541,'Faturamento SP3'!$Z$2:$Z$692,'Infos Relatório'!BK$1)</f>
        <v>0</v>
      </c>
      <c r="BM541" s="13">
        <f>SUMIFS('Faturamento SP3'!$J$2:$J$692,'Faturamento SP3'!$D$2:$D$692,'Infos Relatório'!$B$485,'Faturamento SP3'!$E$2:$E$692,'Infos Relatório'!$B541,'Faturamento SP3'!$Z$2:$Z$692,'Infos Relatório'!BK$1)</f>
        <v>0</v>
      </c>
      <c r="BN541" s="14">
        <f>SUMIFS('Faturamento SP3'!$O$2:$O$692,'Faturamento SP3'!$D$2:$D$692,'Infos Relatório'!$B$485,'Faturamento SP3'!$E$2:$E$692,'Infos Relatório'!$B541,'Faturamento SP3'!$Z$2:$Z$692,'Infos Relatório'!BK$1,'Faturamento SP3'!$T$2:$T$692,"Sim")+SUMIFS('Faturamento SP3'!$P$2:$P$692,'Faturamento SP3'!$D$2:$D$692,'Infos Relatório'!$B$485,'Faturamento SP3'!$E$2:$E$692,'Infos Relatório'!$B541,'Faturamento SP3'!$Z$2:$Z$692,'Infos Relatório'!BK$1,'Faturamento SP3'!$T$2:$T$692,"Sim")</f>
        <v>0</v>
      </c>
      <c r="BO541" s="27" t="e">
        <f t="shared" si="203"/>
        <v>#DIV/0!</v>
      </c>
      <c r="BP541" s="24">
        <f>SUMIFS('Faturamento SP3'!$H$2:$H$692,'Faturamento SP3'!$D$2:$D$692,'Infos Relatório'!$B$485,'Faturamento SP3'!$E$2:$E$692,'Infos Relatório'!$B541,'Faturamento SP3'!$Z$2:$Z$692,'Infos Relatório'!BK$1)</f>
        <v>0</v>
      </c>
      <c r="BQ541" s="23">
        <f>COUNTIFS('Faturamento SP3'!$D$2:$D$692,'Infos Relatório'!$B$485,'Faturamento SP3'!$E$2:$E$692,'Infos Relatório'!$B541,'Faturamento SP3'!$Z$2:$Z$692,'Infos Relatório'!BQ$1)</f>
        <v>0</v>
      </c>
      <c r="BR541" s="13">
        <f>SUMIFS('Faturamento SP3'!$G$2:$G$692,'Faturamento SP3'!$D$2:$D$692,'Infos Relatório'!$B$485,'Faturamento SP3'!$E$2:$E$692,'Infos Relatório'!$B541,'Faturamento SP3'!$Z$2:$Z$692,'Infos Relatório'!BQ$1)</f>
        <v>0</v>
      </c>
      <c r="BS541" s="13">
        <f>SUMIFS('Faturamento SP3'!$J$2:$J$692,'Faturamento SP3'!$D$2:$D$692,'Infos Relatório'!$B$485,'Faturamento SP3'!$E$2:$E$692,'Infos Relatório'!$B541,'Faturamento SP3'!$Z$2:$Z$692,'Infos Relatório'!BQ$1)</f>
        <v>0</v>
      </c>
      <c r="BT541" s="14">
        <f>SUMIFS('Faturamento SP3'!$O$2:$O$692,'Faturamento SP3'!$D$2:$D$692,'Infos Relatório'!$B$485,'Faturamento SP3'!$E$2:$E$692,'Infos Relatório'!$B541,'Faturamento SP3'!$Z$2:$Z$692,'Infos Relatório'!BQ$1,'Faturamento SP3'!$T$2:$T$692,"Sim")+SUMIFS('Faturamento SP3'!$P$2:$P$692,'Faturamento SP3'!$D$2:$D$692,'Infos Relatório'!$B$485,'Faturamento SP3'!$E$2:$E$692,'Infos Relatório'!$B541,'Faturamento SP3'!$Z$2:$Z$692,'Infos Relatório'!BQ$1,'Faturamento SP3'!$T$2:$T$692,"Sim")</f>
        <v>0</v>
      </c>
      <c r="BU541" s="27" t="e">
        <f t="shared" si="204"/>
        <v>#DIV/0!</v>
      </c>
      <c r="BV541" s="24">
        <f>SUMIFS('Faturamento SP3'!$H$2:$H$692,'Faturamento SP3'!$D$2:$D$692,'Infos Relatório'!$B$485,'Faturamento SP3'!$E$2:$E$692,'Infos Relatório'!$B541,'Faturamento SP3'!$Z$2:$Z$692,'Infos Relatório'!BQ$1)</f>
        <v>0</v>
      </c>
    </row>
    <row r="542" spans="2:74">
      <c r="B542" s="17" t="s">
        <v>63</v>
      </c>
      <c r="C542" s="23">
        <f>COUNTIFS('Faturamento SP3'!$D$2:$D$692,'Infos Relatório'!$B$485,'Faturamento SP3'!$E$2:$E$692,'Infos Relatório'!$B542,'Faturamento SP3'!$Z$2:$Z$692,'Infos Relatório'!C$1)</f>
        <v>0</v>
      </c>
      <c r="D542" s="13">
        <f>SUMIFS('Faturamento SP3'!$G$2:$G$692,'Faturamento SP3'!$D$2:$D$692,'Infos Relatório'!$B$485,'Faturamento SP3'!$E$2:$E$692,'Infos Relatório'!$B542,'Faturamento SP3'!$Z$2:$Z$692,'Infos Relatório'!C$1)</f>
        <v>0</v>
      </c>
      <c r="E542" s="13">
        <f>SUMIFS('Faturamento SP3'!$J$2:$J$692,'Faturamento SP3'!$D$2:$D$692,'Infos Relatório'!$B$485,'Faturamento SP3'!$E$2:$E$692,'Infos Relatório'!$B542,'Faturamento SP3'!$Z$2:$Z$692,'Infos Relatório'!C$1)</f>
        <v>0</v>
      </c>
      <c r="F542" s="14">
        <f>SUMIFS('Faturamento SP3'!$O$2:$O$692,'Faturamento SP3'!$D$2:$D$692,'Infos Relatório'!$B$485,'Faturamento SP3'!$E$2:$E$692,'Infos Relatório'!$B542,'Faturamento SP3'!$Z$2:$Z$692,'Infos Relatório'!C$1,'Faturamento SP3'!$T$2:$T$692,"Sim")+SUMIFS('Faturamento SP3'!$P$2:$P$692,'Faturamento SP3'!$D$2:$D$692,'Infos Relatório'!$B$485,'Faturamento SP3'!$E$2:$E$692,'Infos Relatório'!$B542,'Faturamento SP3'!$Z$2:$Z$692,'Infos Relatório'!C$1,'Faturamento SP3'!$T$2:$T$692,"Sim")</f>
        <v>0</v>
      </c>
      <c r="G542" s="27" t="e">
        <f t="shared" si="193"/>
        <v>#DIV/0!</v>
      </c>
      <c r="H542" s="24">
        <f>SUMIFS('Faturamento SP3'!$H$2:$H$692,'Faturamento SP3'!$D$2:$D$692,'Infos Relatório'!$B$485,'Faturamento SP3'!$E$2:$E$692,'Infos Relatório'!$B542,'Faturamento SP3'!$Z$2:$Z$692,'Infos Relatório'!C$1)</f>
        <v>0</v>
      </c>
      <c r="I542" s="23">
        <f>COUNTIFS('Faturamento SP3'!$D$2:$D$692,'Infos Relatório'!$B$485,'Faturamento SP3'!$E$2:$E$692,'Infos Relatório'!$B542,'Faturamento SP3'!$Z$2:$Z$692,'Infos Relatório'!I$1)</f>
        <v>0</v>
      </c>
      <c r="J542" s="13">
        <f>SUMIFS('Faturamento SP3'!$G$2:$G$692,'Faturamento SP3'!$D$2:$D$692,'Infos Relatório'!$B$485,'Faturamento SP3'!$E$2:$E$692,'Infos Relatório'!$B542,'Faturamento SP3'!$Z$2:$Z$692,'Infos Relatório'!I$1)</f>
        <v>0</v>
      </c>
      <c r="K542" s="13">
        <f>SUMIFS('Faturamento SP3'!$J$2:$J$692,'Faturamento SP3'!$D$2:$D$692,'Infos Relatório'!$B$485,'Faturamento SP3'!$E$2:$E$692,'Infos Relatório'!$B542,'Faturamento SP3'!$Z$2:$Z$692,'Infos Relatório'!I$1)</f>
        <v>0</v>
      </c>
      <c r="L542" s="14">
        <f>SUMIFS('Faturamento SP3'!$O$2:$O$692,'Faturamento SP3'!$D$2:$D$692,'Infos Relatório'!$B$485,'Faturamento SP3'!$E$2:$E$692,'Infos Relatório'!$B542,'Faturamento SP3'!$Z$2:$Z$692,'Infos Relatório'!I$1,'Faturamento SP3'!$T$2:$T$692,"Sim")+SUMIFS('Faturamento SP3'!$P$2:$P$692,'Faturamento SP3'!$D$2:$D$692,'Infos Relatório'!$B$485,'Faturamento SP3'!$E$2:$E$692,'Infos Relatório'!$B542,'Faturamento SP3'!$Z$2:$Z$692,'Infos Relatório'!I$1,'Faturamento SP3'!$T$2:$T$692,"Sim")</f>
        <v>0</v>
      </c>
      <c r="M542" s="27" t="e">
        <f t="shared" si="194"/>
        <v>#DIV/0!</v>
      </c>
      <c r="N542" s="24">
        <f>SUMIFS('Faturamento SP3'!$H$2:$H$692,'Faturamento SP3'!$D$2:$D$692,'Infos Relatório'!$B$485,'Faturamento SP3'!$E$2:$E$692,'Infos Relatório'!$B542,'Faturamento SP3'!$Z$2:$Z$692,'Infos Relatório'!I$1)</f>
        <v>0</v>
      </c>
      <c r="O542" s="23">
        <f>COUNTIFS('Faturamento SP3'!$D$2:$D$692,'Infos Relatório'!$B$485,'Faturamento SP3'!$E$2:$E$692,'Infos Relatório'!$B542,'Faturamento SP3'!$Z$2:$Z$692,'Infos Relatório'!O$1)</f>
        <v>0</v>
      </c>
      <c r="P542" s="13">
        <f>SUMIFS('Faturamento SP3'!$G$2:$G$692,'Faturamento SP3'!$D$2:$D$692,'Infos Relatório'!$B$485,'Faturamento SP3'!$E$2:$E$692,'Infos Relatório'!$B542,'Faturamento SP3'!$Z$2:$Z$692,'Infos Relatório'!O$1)</f>
        <v>0</v>
      </c>
      <c r="Q542" s="13">
        <f>SUMIFS('Faturamento SP3'!$J$2:$J$692,'Faturamento SP3'!$D$2:$D$692,'Infos Relatório'!$B$485,'Faturamento SP3'!$E$2:$E$692,'Infos Relatório'!$B542,'Faturamento SP3'!$Z$2:$Z$692,'Infos Relatório'!O$1)</f>
        <v>0</v>
      </c>
      <c r="R542" s="14">
        <f>SUMIFS('Faturamento SP3'!$O$2:$O$692,'Faturamento SP3'!$D$2:$D$692,'Infos Relatório'!$B$485,'Faturamento SP3'!$E$2:$E$692,'Infos Relatório'!$B542,'Faturamento SP3'!$Z$2:$Z$692,'Infos Relatório'!O$1,'Faturamento SP3'!$T$2:$T$692,"Sim")+SUMIFS('Faturamento SP3'!$P$2:$P$692,'Faturamento SP3'!$D$2:$D$692,'Infos Relatório'!$B$485,'Faturamento SP3'!$E$2:$E$692,'Infos Relatório'!$B542,'Faturamento SP3'!$Z$2:$Z$692,'Infos Relatório'!O$1,'Faturamento SP3'!$T$2:$T$692,"Sim")</f>
        <v>0</v>
      </c>
      <c r="S542" s="27" t="e">
        <f t="shared" si="195"/>
        <v>#DIV/0!</v>
      </c>
      <c r="T542" s="24">
        <f>SUMIFS('Faturamento SP3'!$H$2:$H$692,'Faturamento SP3'!$D$2:$D$692,'Infos Relatório'!$B$485,'Faturamento SP3'!$E$2:$E$692,'Infos Relatório'!$B542,'Faturamento SP3'!$Z$2:$Z$692,'Infos Relatório'!O$1)</f>
        <v>0</v>
      </c>
      <c r="U542" s="23">
        <f>COUNTIFS('Faturamento SP3'!$D$2:$D$692,'Infos Relatório'!$B$485,'Faturamento SP3'!$E$2:$E$692,'Infos Relatório'!$B542,'Faturamento SP3'!$Z$2:$Z$692,'Infos Relatório'!U$1)</f>
        <v>0</v>
      </c>
      <c r="V542" s="13">
        <f>SUMIFS('Faturamento SP3'!$G$2:$G$692,'Faturamento SP3'!$D$2:$D$692,'Infos Relatório'!$B$485,'Faturamento SP3'!$E$2:$E$692,'Infos Relatório'!$B542,'Faturamento SP3'!$Z$2:$Z$692,'Infos Relatório'!U$1)</f>
        <v>0</v>
      </c>
      <c r="W542" s="13">
        <f>SUMIFS('Faturamento SP3'!$J$2:$J$692,'Faturamento SP3'!$D$2:$D$692,'Infos Relatório'!$B$485,'Faturamento SP3'!$E$2:$E$692,'Infos Relatório'!$B542,'Faturamento SP3'!$Z$2:$Z$692,'Infos Relatório'!U$1)</f>
        <v>0</v>
      </c>
      <c r="X542" s="14">
        <f>SUMIFS('Faturamento SP3'!$O$2:$O$692,'Faturamento SP3'!$D$2:$D$692,'Infos Relatório'!$B$485,'Faturamento SP3'!$E$2:$E$692,'Infos Relatório'!$B542,'Faturamento SP3'!$Z$2:$Z$692,'Infos Relatório'!U$1,'Faturamento SP3'!$T$2:$T$692,"Sim")+SUMIFS('Faturamento SP3'!$P$2:$P$692,'Faturamento SP3'!$D$2:$D$692,'Infos Relatório'!$B$485,'Faturamento SP3'!$E$2:$E$692,'Infos Relatório'!$B542,'Faturamento SP3'!$Z$2:$Z$692,'Infos Relatório'!U$1,'Faturamento SP3'!$T$2:$T$692,"Sim")</f>
        <v>0</v>
      </c>
      <c r="Y542" s="27" t="e">
        <f t="shared" si="196"/>
        <v>#DIV/0!</v>
      </c>
      <c r="Z542" s="24">
        <f>SUMIFS('Faturamento SP3'!$H$2:$H$692,'Faturamento SP3'!$D$2:$D$692,'Infos Relatório'!$B$485,'Faturamento SP3'!$E$2:$E$692,'Infos Relatório'!$B542,'Faturamento SP3'!$Z$2:$Z$692,'Infos Relatório'!U$1)</f>
        <v>0</v>
      </c>
      <c r="AA542" s="23">
        <f>COUNTIFS('Faturamento SP3'!$D$2:$D$692,'Infos Relatório'!$B$485,'Faturamento SP3'!$E$2:$E$692,'Infos Relatório'!$B542,'Faturamento SP3'!$Z$2:$Z$692,'Infos Relatório'!AA$1)</f>
        <v>0</v>
      </c>
      <c r="AB542" s="13">
        <f>SUMIFS('Faturamento SP3'!$G$2:$G$692,'Faturamento SP3'!$D$2:$D$692,'Infos Relatório'!$B$485,'Faturamento SP3'!$E$2:$E$692,'Infos Relatório'!$B542,'Faturamento SP3'!$Z$2:$Z$692,'Infos Relatório'!AA$1)</f>
        <v>0</v>
      </c>
      <c r="AC542" s="13">
        <f>SUMIFS('Faturamento SP3'!$J$2:$J$692,'Faturamento SP3'!$D$2:$D$692,'Infos Relatório'!$B$485,'Faturamento SP3'!$E$2:$E$692,'Infos Relatório'!$B542,'Faturamento SP3'!$Z$2:$Z$692,'Infos Relatório'!AA$1)</f>
        <v>0</v>
      </c>
      <c r="AD542" s="14">
        <f>SUMIFS('Faturamento SP3'!$O$2:$O$692,'Faturamento SP3'!$D$2:$D$692,'Infos Relatório'!$B$485,'Faturamento SP3'!$E$2:$E$692,'Infos Relatório'!$B542,'Faturamento SP3'!$Z$2:$Z$692,'Infos Relatório'!AA$1,'Faturamento SP3'!$T$2:$T$692,"Sim")+SUMIFS('Faturamento SP3'!$P$2:$P$692,'Faturamento SP3'!$D$2:$D$692,'Infos Relatório'!$B$485,'Faturamento SP3'!$E$2:$E$692,'Infos Relatório'!$B542,'Faturamento SP3'!$Z$2:$Z$692,'Infos Relatório'!AA$1,'Faturamento SP3'!$T$2:$T$692,"Sim")</f>
        <v>0</v>
      </c>
      <c r="AE542" s="27" t="e">
        <f t="shared" si="197"/>
        <v>#DIV/0!</v>
      </c>
      <c r="AF542" s="24">
        <f>SUMIFS('Faturamento SP3'!$H$2:$H$692,'Faturamento SP3'!$D$2:$D$692,'Infos Relatório'!$B$485,'Faturamento SP3'!$E$2:$E$692,'Infos Relatório'!$B542,'Faturamento SP3'!$Z$2:$Z$692,'Infos Relatório'!AA$1)</f>
        <v>0</v>
      </c>
      <c r="AG542" s="23">
        <f>COUNTIFS('Faturamento SP3'!$D$2:$D$692,'Infos Relatório'!$B$485,'Faturamento SP3'!$E$2:$E$692,'Infos Relatório'!$B542,'Faturamento SP3'!$Z$2:$Z$692,'Infos Relatório'!AG$1)</f>
        <v>0</v>
      </c>
      <c r="AH542" s="13">
        <f>SUMIFS('Faturamento SP3'!$G$2:$G$692,'Faturamento SP3'!$D$2:$D$692,'Infos Relatório'!$B$485,'Faturamento SP3'!$E$2:$E$692,'Infos Relatório'!$B542,'Faturamento SP3'!$Z$2:$Z$692,'Infos Relatório'!AG$1)</f>
        <v>0</v>
      </c>
      <c r="AI542" s="13">
        <f>SUMIFS('Faturamento SP3'!$J$2:$J$692,'Faturamento SP3'!$D$2:$D$692,'Infos Relatório'!$B$485,'Faturamento SP3'!$E$2:$E$692,'Infos Relatório'!$B542,'Faturamento SP3'!$Z$2:$Z$692,'Infos Relatório'!AG$1)</f>
        <v>0</v>
      </c>
      <c r="AJ542" s="14">
        <f>SUMIFS('Faturamento SP3'!$O$2:$O$692,'Faturamento SP3'!$D$2:$D$692,'Infos Relatório'!$B$485,'Faturamento SP3'!$E$2:$E$692,'Infos Relatório'!$B542,'Faturamento SP3'!$Z$2:$Z$692,'Infos Relatório'!AG$1,'Faturamento SP3'!$T$2:$T$692,"Sim")+SUMIFS('Faturamento SP3'!$P$2:$P$692,'Faturamento SP3'!$D$2:$D$692,'Infos Relatório'!$B$485,'Faturamento SP3'!$E$2:$E$692,'Infos Relatório'!$B542,'Faturamento SP3'!$Z$2:$Z$692,'Infos Relatório'!AG$1,'Faturamento SP3'!$T$2:$T$692,"Sim")</f>
        <v>0</v>
      </c>
      <c r="AK542" s="27" t="e">
        <f t="shared" si="198"/>
        <v>#DIV/0!</v>
      </c>
      <c r="AL542" s="24">
        <f>SUMIFS('Faturamento SP3'!$H$2:$H$692,'Faturamento SP3'!$D$2:$D$692,'Infos Relatório'!$B$485,'Faturamento SP3'!$E$2:$E$692,'Infos Relatório'!$B542,'Faturamento SP3'!$Z$2:$Z$692,'Infos Relatório'!AG$1)</f>
        <v>0</v>
      </c>
      <c r="AM542" s="23">
        <f>COUNTIFS('Faturamento SP3'!$D$2:$D$692,'Infos Relatório'!$B$485,'Faturamento SP3'!$E$2:$E$692,'Infos Relatório'!$B542,'Faturamento SP3'!$Z$2:$Z$692,'Infos Relatório'!AM$1)</f>
        <v>0</v>
      </c>
      <c r="AN542" s="13">
        <f>SUMIFS('Faturamento SP3'!$G$2:$G$692,'Faturamento SP3'!$D$2:$D$692,'Infos Relatório'!$B$485,'Faturamento SP3'!$E$2:$E$692,'Infos Relatório'!$B542,'Faturamento SP3'!$Z$2:$Z$692,'Infos Relatório'!AM$1)</f>
        <v>0</v>
      </c>
      <c r="AO542" s="13">
        <f>SUMIFS('Faturamento SP3'!$J$2:$J$692,'Faturamento SP3'!$D$2:$D$692,'Infos Relatório'!$B$485,'Faturamento SP3'!$E$2:$E$692,'Infos Relatório'!$B542,'Faturamento SP3'!$Z$2:$Z$692,'Infos Relatório'!AM$1)</f>
        <v>0</v>
      </c>
      <c r="AP542" s="14">
        <f>SUMIFS('Faturamento SP3'!$O$2:$O$692,'Faturamento SP3'!$D$2:$D$692,'Infos Relatório'!$B$485,'Faturamento SP3'!$E$2:$E$692,'Infos Relatório'!$B542,'Faturamento SP3'!$Z$2:$Z$692,'Infos Relatório'!AM$1,'Faturamento SP3'!$T$2:$T$692,"Sim")+SUMIFS('Faturamento SP3'!$P$2:$P$692,'Faturamento SP3'!$D$2:$D$692,'Infos Relatório'!$B$485,'Faturamento SP3'!$E$2:$E$692,'Infos Relatório'!$B542,'Faturamento SP3'!$Z$2:$Z$692,'Infos Relatório'!AM$1,'Faturamento SP3'!$T$2:$T$692,"Sim")</f>
        <v>0</v>
      </c>
      <c r="AQ542" s="27" t="e">
        <f t="shared" si="199"/>
        <v>#DIV/0!</v>
      </c>
      <c r="AR542" s="24">
        <f>SUMIFS('Faturamento SP3'!$H$2:$H$692,'Faturamento SP3'!$D$2:$D$692,'Infos Relatório'!$B$485,'Faturamento SP3'!$E$2:$E$692,'Infos Relatório'!$B542,'Faturamento SP3'!$Z$2:$Z$692,'Infos Relatório'!AM$1)</f>
        <v>0</v>
      </c>
      <c r="AS542" s="23">
        <f>COUNTIFS('Faturamento SP3'!$D$2:$D$692,'Infos Relatório'!$B$485,'Faturamento SP3'!$E$2:$E$692,'Infos Relatório'!$B542,'Faturamento SP3'!$Z$2:$Z$692,'Infos Relatório'!AS$1)</f>
        <v>0</v>
      </c>
      <c r="AT542" s="13">
        <f>SUMIFS('Faturamento SP3'!$G$2:$G$692,'Faturamento SP3'!$D$2:$D$692,'Infos Relatório'!$B$485,'Faturamento SP3'!$E$2:$E$692,'Infos Relatório'!$B542,'Faturamento SP3'!$Z$2:$Z$692,'Infos Relatório'!AS$1)</f>
        <v>0</v>
      </c>
      <c r="AU542" s="13">
        <f>SUMIFS('Faturamento SP3'!$J$2:$J$692,'Faturamento SP3'!$D$2:$D$692,'Infos Relatório'!$B$485,'Faturamento SP3'!$E$2:$E$692,'Infos Relatório'!$B542,'Faturamento SP3'!$Z$2:$Z$692,'Infos Relatório'!AS$1)</f>
        <v>0</v>
      </c>
      <c r="AV542" s="14">
        <f>SUMIFS('Faturamento SP3'!$O$2:$O$692,'Faturamento SP3'!$D$2:$D$692,'Infos Relatório'!$B$485,'Faturamento SP3'!$E$2:$E$692,'Infos Relatório'!$B542,'Faturamento SP3'!$Z$2:$Z$692,'Infos Relatório'!AS$1,'Faturamento SP3'!$T$2:$T$692,"Sim")+SUMIFS('Faturamento SP3'!$P$2:$P$692,'Faturamento SP3'!$D$2:$D$692,'Infos Relatório'!$B$485,'Faturamento SP3'!$E$2:$E$692,'Infos Relatório'!$B542,'Faturamento SP3'!$Z$2:$Z$692,'Infos Relatório'!AS$1,'Faturamento SP3'!$T$2:$T$692,"Sim")</f>
        <v>0</v>
      </c>
      <c r="AW542" s="27" t="e">
        <f t="shared" si="200"/>
        <v>#DIV/0!</v>
      </c>
      <c r="AX542" s="24">
        <f>SUMIFS('Faturamento SP3'!$H$2:$H$692,'Faturamento SP3'!$D$2:$D$692,'Infos Relatório'!$B$485,'Faturamento SP3'!$E$2:$E$692,'Infos Relatório'!$B542,'Faturamento SP3'!$Z$2:$Z$692,'Infos Relatório'!AS$1)</f>
        <v>0</v>
      </c>
      <c r="AY542" s="23">
        <f>COUNTIFS('Faturamento SP3'!$D$2:$D$692,'Infos Relatório'!$B$485,'Faturamento SP3'!$E$2:$E$692,'Infos Relatório'!$B542,'Faturamento SP3'!$Z$2:$Z$692,'Infos Relatório'!AY$1)</f>
        <v>0</v>
      </c>
      <c r="AZ542" s="13">
        <f>SUMIFS('Faturamento SP3'!$G$2:$G$692,'Faturamento SP3'!$D$2:$D$692,'Infos Relatório'!$B$485,'Faturamento SP3'!$E$2:$E$692,'Infos Relatório'!$B542,'Faturamento SP3'!$Z$2:$Z$692,'Infos Relatório'!AY$1)</f>
        <v>0</v>
      </c>
      <c r="BA542" s="13">
        <f>SUMIFS('Faturamento SP3'!$J$2:$J$692,'Faturamento SP3'!$D$2:$D$692,'Infos Relatório'!$B$485,'Faturamento SP3'!$E$2:$E$692,'Infos Relatório'!$B542,'Faturamento SP3'!$Z$2:$Z$692,'Infos Relatório'!AY$1)</f>
        <v>0</v>
      </c>
      <c r="BB542" s="14">
        <f>SUMIFS('Faturamento SP3'!$O$2:$O$692,'Faturamento SP3'!$D$2:$D$692,'Infos Relatório'!$B$485,'Faturamento SP3'!$E$2:$E$692,'Infos Relatório'!$B542,'Faturamento SP3'!$Z$2:$Z$692,'Infos Relatório'!AY$1,'Faturamento SP3'!$T$2:$T$692,"Sim")+SUMIFS('Faturamento SP3'!$P$2:$P$692,'Faturamento SP3'!$D$2:$D$692,'Infos Relatório'!$B$485,'Faturamento SP3'!$E$2:$E$692,'Infos Relatório'!$B542,'Faturamento SP3'!$Z$2:$Z$692,'Infos Relatório'!AY$1,'Faturamento SP3'!$T$2:$T$692,"Sim")</f>
        <v>0</v>
      </c>
      <c r="BC542" s="27" t="e">
        <f t="shared" si="201"/>
        <v>#DIV/0!</v>
      </c>
      <c r="BD542" s="24">
        <f>SUMIFS('Faturamento SP3'!$H$2:$H$692,'Faturamento SP3'!$D$2:$D$692,'Infos Relatório'!$B$485,'Faturamento SP3'!$E$2:$E$692,'Infos Relatório'!$B542,'Faturamento SP3'!$Z$2:$Z$692,'Infos Relatório'!AY$1)</f>
        <v>0</v>
      </c>
      <c r="BE542" s="23">
        <f>COUNTIFS('Faturamento SP3'!$D$2:$D$692,'Infos Relatório'!$B$485,'Faturamento SP3'!$E$2:$E$692,'Infos Relatório'!$B542,'Faturamento SP3'!$Z$2:$Z$692,'Infos Relatório'!BE$1)</f>
        <v>0</v>
      </c>
      <c r="BF542" s="13">
        <f>SUMIFS('Faturamento SP3'!$G$2:$G$692,'Faturamento SP3'!$D$2:$D$692,'Infos Relatório'!$B$485,'Faturamento SP3'!$E$2:$E$692,'Infos Relatório'!$B542,'Faturamento SP3'!$Z$2:$Z$692,'Infos Relatório'!BE$1)</f>
        <v>0</v>
      </c>
      <c r="BG542" s="13">
        <f>SUMIFS('Faturamento SP3'!$J$2:$J$692,'Faturamento SP3'!$D$2:$D$692,'Infos Relatório'!$B$485,'Faturamento SP3'!$E$2:$E$692,'Infos Relatório'!$B542,'Faturamento SP3'!$Z$2:$Z$692,'Infos Relatório'!BE$1)</f>
        <v>0</v>
      </c>
      <c r="BH542" s="14">
        <f>SUMIFS('Faturamento SP3'!$O$2:$O$692,'Faturamento SP3'!$D$2:$D$692,'Infos Relatório'!$B$485,'Faturamento SP3'!$E$2:$E$692,'Infos Relatório'!$B542,'Faturamento SP3'!$Z$2:$Z$692,'Infos Relatório'!BE$1,'Faturamento SP3'!$T$2:$T$692,"Sim")+SUMIFS('Faturamento SP3'!$P$2:$P$692,'Faturamento SP3'!$D$2:$D$692,'Infos Relatório'!$B$485,'Faturamento SP3'!$E$2:$E$692,'Infos Relatório'!$B542,'Faturamento SP3'!$Z$2:$Z$692,'Infos Relatório'!BE$1,'Faturamento SP3'!$T$2:$T$692,"Sim")</f>
        <v>0</v>
      </c>
      <c r="BI542" s="27" t="e">
        <f t="shared" si="202"/>
        <v>#DIV/0!</v>
      </c>
      <c r="BJ542" s="24">
        <f>SUMIFS('Faturamento SP3'!$H$2:$H$692,'Faturamento SP3'!$D$2:$D$692,'Infos Relatório'!$B$485,'Faturamento SP3'!$E$2:$E$692,'Infos Relatório'!$B542,'Faturamento SP3'!$Z$2:$Z$692,'Infos Relatório'!BE$1)</f>
        <v>0</v>
      </c>
      <c r="BK542" s="23">
        <f>COUNTIFS('Faturamento SP3'!$D$2:$D$692,'Infos Relatório'!$B$485,'Faturamento SP3'!$E$2:$E$692,'Infos Relatório'!$B542,'Faturamento SP3'!$Z$2:$Z$692,'Infos Relatório'!BK$1)</f>
        <v>0</v>
      </c>
      <c r="BL542" s="13">
        <f>SUMIFS('Faturamento SP3'!$G$2:$G$692,'Faturamento SP3'!$D$2:$D$692,'Infos Relatório'!$B$485,'Faturamento SP3'!$E$2:$E$692,'Infos Relatório'!$B542,'Faturamento SP3'!$Z$2:$Z$692,'Infos Relatório'!BK$1)</f>
        <v>0</v>
      </c>
      <c r="BM542" s="13">
        <f>SUMIFS('Faturamento SP3'!$J$2:$J$692,'Faturamento SP3'!$D$2:$D$692,'Infos Relatório'!$B$485,'Faturamento SP3'!$E$2:$E$692,'Infos Relatório'!$B542,'Faturamento SP3'!$Z$2:$Z$692,'Infos Relatório'!BK$1)</f>
        <v>0</v>
      </c>
      <c r="BN542" s="14">
        <f>SUMIFS('Faturamento SP3'!$O$2:$O$692,'Faturamento SP3'!$D$2:$D$692,'Infos Relatório'!$B$485,'Faturamento SP3'!$E$2:$E$692,'Infos Relatório'!$B542,'Faturamento SP3'!$Z$2:$Z$692,'Infos Relatório'!BK$1,'Faturamento SP3'!$T$2:$T$692,"Sim")+SUMIFS('Faturamento SP3'!$P$2:$P$692,'Faturamento SP3'!$D$2:$D$692,'Infos Relatório'!$B$485,'Faturamento SP3'!$E$2:$E$692,'Infos Relatório'!$B542,'Faturamento SP3'!$Z$2:$Z$692,'Infos Relatório'!BK$1,'Faturamento SP3'!$T$2:$T$692,"Sim")</f>
        <v>0</v>
      </c>
      <c r="BO542" s="27" t="e">
        <f t="shared" si="203"/>
        <v>#DIV/0!</v>
      </c>
      <c r="BP542" s="24">
        <f>SUMIFS('Faturamento SP3'!$H$2:$H$692,'Faturamento SP3'!$D$2:$D$692,'Infos Relatório'!$B$485,'Faturamento SP3'!$E$2:$E$692,'Infos Relatório'!$B542,'Faturamento SP3'!$Z$2:$Z$692,'Infos Relatório'!BK$1)</f>
        <v>0</v>
      </c>
      <c r="BQ542" s="23">
        <f>COUNTIFS('Faturamento SP3'!$D$2:$D$692,'Infos Relatório'!$B$485,'Faturamento SP3'!$E$2:$E$692,'Infos Relatório'!$B542,'Faturamento SP3'!$Z$2:$Z$692,'Infos Relatório'!BQ$1)</f>
        <v>0</v>
      </c>
      <c r="BR542" s="13">
        <f>SUMIFS('Faturamento SP3'!$G$2:$G$692,'Faturamento SP3'!$D$2:$D$692,'Infos Relatório'!$B$485,'Faturamento SP3'!$E$2:$E$692,'Infos Relatório'!$B542,'Faturamento SP3'!$Z$2:$Z$692,'Infos Relatório'!BQ$1)</f>
        <v>0</v>
      </c>
      <c r="BS542" s="13">
        <f>SUMIFS('Faturamento SP3'!$J$2:$J$692,'Faturamento SP3'!$D$2:$D$692,'Infos Relatório'!$B$485,'Faturamento SP3'!$E$2:$E$692,'Infos Relatório'!$B542,'Faturamento SP3'!$Z$2:$Z$692,'Infos Relatório'!BQ$1)</f>
        <v>0</v>
      </c>
      <c r="BT542" s="14">
        <f>SUMIFS('Faturamento SP3'!$O$2:$O$692,'Faturamento SP3'!$D$2:$D$692,'Infos Relatório'!$B$485,'Faturamento SP3'!$E$2:$E$692,'Infos Relatório'!$B542,'Faturamento SP3'!$Z$2:$Z$692,'Infos Relatório'!BQ$1,'Faturamento SP3'!$T$2:$T$692,"Sim")+SUMIFS('Faturamento SP3'!$P$2:$P$692,'Faturamento SP3'!$D$2:$D$692,'Infos Relatório'!$B$485,'Faturamento SP3'!$E$2:$E$692,'Infos Relatório'!$B542,'Faturamento SP3'!$Z$2:$Z$692,'Infos Relatório'!BQ$1,'Faturamento SP3'!$T$2:$T$692,"Sim")</f>
        <v>0</v>
      </c>
      <c r="BU542" s="27" t="e">
        <f t="shared" si="204"/>
        <v>#DIV/0!</v>
      </c>
      <c r="BV542" s="24">
        <f>SUMIFS('Faturamento SP3'!$H$2:$H$692,'Faturamento SP3'!$D$2:$D$692,'Infos Relatório'!$B$485,'Faturamento SP3'!$E$2:$E$692,'Infos Relatório'!$B542,'Faturamento SP3'!$Z$2:$Z$692,'Infos Relatório'!BQ$1)</f>
        <v>0</v>
      </c>
    </row>
    <row r="543" spans="2:74">
      <c r="B543" s="17" t="s">
        <v>64</v>
      </c>
      <c r="C543" s="23">
        <f>COUNTIFS('Faturamento SP3'!$D$2:$D$692,'Infos Relatório'!$B$485,'Faturamento SP3'!$E$2:$E$692,'Infos Relatório'!$B543,'Faturamento SP3'!$Z$2:$Z$692,'Infos Relatório'!C$1)</f>
        <v>0</v>
      </c>
      <c r="D543" s="13">
        <f>SUMIFS('Faturamento SP3'!$G$2:$G$692,'Faturamento SP3'!$D$2:$D$692,'Infos Relatório'!$B$485,'Faturamento SP3'!$E$2:$E$692,'Infos Relatório'!$B543,'Faturamento SP3'!$Z$2:$Z$692,'Infos Relatório'!C$1)</f>
        <v>0</v>
      </c>
      <c r="E543" s="13">
        <f>SUMIFS('Faturamento SP3'!$J$2:$J$692,'Faturamento SP3'!$D$2:$D$692,'Infos Relatório'!$B$485,'Faturamento SP3'!$E$2:$E$692,'Infos Relatório'!$B543,'Faturamento SP3'!$Z$2:$Z$692,'Infos Relatório'!C$1)</f>
        <v>0</v>
      </c>
      <c r="F543" s="14">
        <f>SUMIFS('Faturamento SP3'!$O$2:$O$692,'Faturamento SP3'!$D$2:$D$692,'Infos Relatório'!$B$485,'Faturamento SP3'!$E$2:$E$692,'Infos Relatório'!$B543,'Faturamento SP3'!$Z$2:$Z$692,'Infos Relatório'!C$1,'Faturamento SP3'!$T$2:$T$692,"Sim")+SUMIFS('Faturamento SP3'!$P$2:$P$692,'Faturamento SP3'!$D$2:$D$692,'Infos Relatório'!$B$485,'Faturamento SP3'!$E$2:$E$692,'Infos Relatório'!$B543,'Faturamento SP3'!$Z$2:$Z$692,'Infos Relatório'!C$1,'Faturamento SP3'!$T$2:$T$692,"Sim")</f>
        <v>0</v>
      </c>
      <c r="G543" s="27" t="e">
        <f t="shared" si="193"/>
        <v>#DIV/0!</v>
      </c>
      <c r="H543" s="24">
        <f>SUMIFS('Faturamento SP3'!$H$2:$H$692,'Faturamento SP3'!$D$2:$D$692,'Infos Relatório'!$B$485,'Faturamento SP3'!$E$2:$E$692,'Infos Relatório'!$B543,'Faturamento SP3'!$Z$2:$Z$692,'Infos Relatório'!C$1)</f>
        <v>0</v>
      </c>
      <c r="I543" s="23">
        <f>COUNTIFS('Faturamento SP3'!$D$2:$D$692,'Infos Relatório'!$B$485,'Faturamento SP3'!$E$2:$E$692,'Infos Relatório'!$B543,'Faturamento SP3'!$Z$2:$Z$692,'Infos Relatório'!I$1)</f>
        <v>0</v>
      </c>
      <c r="J543" s="13">
        <f>SUMIFS('Faturamento SP3'!$G$2:$G$692,'Faturamento SP3'!$D$2:$D$692,'Infos Relatório'!$B$485,'Faturamento SP3'!$E$2:$E$692,'Infos Relatório'!$B543,'Faturamento SP3'!$Z$2:$Z$692,'Infos Relatório'!I$1)</f>
        <v>0</v>
      </c>
      <c r="K543" s="13">
        <f>SUMIFS('Faturamento SP3'!$J$2:$J$692,'Faturamento SP3'!$D$2:$D$692,'Infos Relatório'!$B$485,'Faturamento SP3'!$E$2:$E$692,'Infos Relatório'!$B543,'Faturamento SP3'!$Z$2:$Z$692,'Infos Relatório'!I$1)</f>
        <v>0</v>
      </c>
      <c r="L543" s="14">
        <f>SUMIFS('Faturamento SP3'!$O$2:$O$692,'Faturamento SP3'!$D$2:$D$692,'Infos Relatório'!$B$485,'Faturamento SP3'!$E$2:$E$692,'Infos Relatório'!$B543,'Faturamento SP3'!$Z$2:$Z$692,'Infos Relatório'!I$1,'Faturamento SP3'!$T$2:$T$692,"Sim")+SUMIFS('Faturamento SP3'!$P$2:$P$692,'Faturamento SP3'!$D$2:$D$692,'Infos Relatório'!$B$485,'Faturamento SP3'!$E$2:$E$692,'Infos Relatório'!$B543,'Faturamento SP3'!$Z$2:$Z$692,'Infos Relatório'!I$1,'Faturamento SP3'!$T$2:$T$692,"Sim")</f>
        <v>0</v>
      </c>
      <c r="M543" s="27" t="e">
        <f t="shared" si="194"/>
        <v>#DIV/0!</v>
      </c>
      <c r="N543" s="24">
        <f>SUMIFS('Faturamento SP3'!$H$2:$H$692,'Faturamento SP3'!$D$2:$D$692,'Infos Relatório'!$B$485,'Faturamento SP3'!$E$2:$E$692,'Infos Relatório'!$B543,'Faturamento SP3'!$Z$2:$Z$692,'Infos Relatório'!I$1)</f>
        <v>0</v>
      </c>
      <c r="O543" s="23">
        <f>COUNTIFS('Faturamento SP3'!$D$2:$D$692,'Infos Relatório'!$B$485,'Faturamento SP3'!$E$2:$E$692,'Infos Relatório'!$B543,'Faturamento SP3'!$Z$2:$Z$692,'Infos Relatório'!O$1)</f>
        <v>0</v>
      </c>
      <c r="P543" s="13">
        <f>SUMIFS('Faturamento SP3'!$G$2:$G$692,'Faturamento SP3'!$D$2:$D$692,'Infos Relatório'!$B$485,'Faturamento SP3'!$E$2:$E$692,'Infos Relatório'!$B543,'Faturamento SP3'!$Z$2:$Z$692,'Infos Relatório'!O$1)</f>
        <v>0</v>
      </c>
      <c r="Q543" s="13">
        <f>SUMIFS('Faturamento SP3'!$J$2:$J$692,'Faturamento SP3'!$D$2:$D$692,'Infos Relatório'!$B$485,'Faturamento SP3'!$E$2:$E$692,'Infos Relatório'!$B543,'Faturamento SP3'!$Z$2:$Z$692,'Infos Relatório'!O$1)</f>
        <v>0</v>
      </c>
      <c r="R543" s="14">
        <f>SUMIFS('Faturamento SP3'!$O$2:$O$692,'Faturamento SP3'!$D$2:$D$692,'Infos Relatório'!$B$485,'Faturamento SP3'!$E$2:$E$692,'Infos Relatório'!$B543,'Faturamento SP3'!$Z$2:$Z$692,'Infos Relatório'!O$1,'Faturamento SP3'!$T$2:$T$692,"Sim")+SUMIFS('Faturamento SP3'!$P$2:$P$692,'Faturamento SP3'!$D$2:$D$692,'Infos Relatório'!$B$485,'Faturamento SP3'!$E$2:$E$692,'Infos Relatório'!$B543,'Faturamento SP3'!$Z$2:$Z$692,'Infos Relatório'!O$1,'Faturamento SP3'!$T$2:$T$692,"Sim")</f>
        <v>0</v>
      </c>
      <c r="S543" s="27" t="e">
        <f t="shared" si="195"/>
        <v>#DIV/0!</v>
      </c>
      <c r="T543" s="24">
        <f>SUMIFS('Faturamento SP3'!$H$2:$H$692,'Faturamento SP3'!$D$2:$D$692,'Infos Relatório'!$B$485,'Faturamento SP3'!$E$2:$E$692,'Infos Relatório'!$B543,'Faturamento SP3'!$Z$2:$Z$692,'Infos Relatório'!O$1)</f>
        <v>0</v>
      </c>
      <c r="U543" s="23">
        <f>COUNTIFS('Faturamento SP3'!$D$2:$D$692,'Infos Relatório'!$B$485,'Faturamento SP3'!$E$2:$E$692,'Infos Relatório'!$B543,'Faturamento SP3'!$Z$2:$Z$692,'Infos Relatório'!U$1)</f>
        <v>0</v>
      </c>
      <c r="V543" s="13">
        <f>SUMIFS('Faturamento SP3'!$G$2:$G$692,'Faturamento SP3'!$D$2:$D$692,'Infos Relatório'!$B$485,'Faturamento SP3'!$E$2:$E$692,'Infos Relatório'!$B543,'Faturamento SP3'!$Z$2:$Z$692,'Infos Relatório'!U$1)</f>
        <v>0</v>
      </c>
      <c r="W543" s="13">
        <f>SUMIFS('Faturamento SP3'!$J$2:$J$692,'Faturamento SP3'!$D$2:$D$692,'Infos Relatório'!$B$485,'Faturamento SP3'!$E$2:$E$692,'Infos Relatório'!$B543,'Faturamento SP3'!$Z$2:$Z$692,'Infos Relatório'!U$1)</f>
        <v>0</v>
      </c>
      <c r="X543" s="14">
        <f>SUMIFS('Faturamento SP3'!$O$2:$O$692,'Faturamento SP3'!$D$2:$D$692,'Infos Relatório'!$B$485,'Faturamento SP3'!$E$2:$E$692,'Infos Relatório'!$B543,'Faturamento SP3'!$Z$2:$Z$692,'Infos Relatório'!U$1,'Faturamento SP3'!$T$2:$T$692,"Sim")+SUMIFS('Faturamento SP3'!$P$2:$P$692,'Faturamento SP3'!$D$2:$D$692,'Infos Relatório'!$B$485,'Faturamento SP3'!$E$2:$E$692,'Infos Relatório'!$B543,'Faturamento SP3'!$Z$2:$Z$692,'Infos Relatório'!U$1,'Faturamento SP3'!$T$2:$T$692,"Sim")</f>
        <v>0</v>
      </c>
      <c r="Y543" s="27" t="e">
        <f t="shared" si="196"/>
        <v>#DIV/0!</v>
      </c>
      <c r="Z543" s="24">
        <f>SUMIFS('Faturamento SP3'!$H$2:$H$692,'Faturamento SP3'!$D$2:$D$692,'Infos Relatório'!$B$485,'Faturamento SP3'!$E$2:$E$692,'Infos Relatório'!$B543,'Faturamento SP3'!$Z$2:$Z$692,'Infos Relatório'!U$1)</f>
        <v>0</v>
      </c>
      <c r="AA543" s="23">
        <f>COUNTIFS('Faturamento SP3'!$D$2:$D$692,'Infos Relatório'!$B$485,'Faturamento SP3'!$E$2:$E$692,'Infos Relatório'!$B543,'Faturamento SP3'!$Z$2:$Z$692,'Infos Relatório'!AA$1)</f>
        <v>0</v>
      </c>
      <c r="AB543" s="13">
        <f>SUMIFS('Faturamento SP3'!$G$2:$G$692,'Faturamento SP3'!$D$2:$D$692,'Infos Relatório'!$B$485,'Faturamento SP3'!$E$2:$E$692,'Infos Relatório'!$B543,'Faturamento SP3'!$Z$2:$Z$692,'Infos Relatório'!AA$1)</f>
        <v>0</v>
      </c>
      <c r="AC543" s="13">
        <f>SUMIFS('Faturamento SP3'!$J$2:$J$692,'Faturamento SP3'!$D$2:$D$692,'Infos Relatório'!$B$485,'Faturamento SP3'!$E$2:$E$692,'Infos Relatório'!$B543,'Faturamento SP3'!$Z$2:$Z$692,'Infos Relatório'!AA$1)</f>
        <v>0</v>
      </c>
      <c r="AD543" s="14">
        <f>SUMIFS('Faturamento SP3'!$O$2:$O$692,'Faturamento SP3'!$D$2:$D$692,'Infos Relatório'!$B$485,'Faturamento SP3'!$E$2:$E$692,'Infos Relatório'!$B543,'Faturamento SP3'!$Z$2:$Z$692,'Infos Relatório'!AA$1,'Faturamento SP3'!$T$2:$T$692,"Sim")+SUMIFS('Faturamento SP3'!$P$2:$P$692,'Faturamento SP3'!$D$2:$D$692,'Infos Relatório'!$B$485,'Faturamento SP3'!$E$2:$E$692,'Infos Relatório'!$B543,'Faturamento SP3'!$Z$2:$Z$692,'Infos Relatório'!AA$1,'Faturamento SP3'!$T$2:$T$692,"Sim")</f>
        <v>0</v>
      </c>
      <c r="AE543" s="27" t="e">
        <f t="shared" si="197"/>
        <v>#DIV/0!</v>
      </c>
      <c r="AF543" s="24">
        <f>SUMIFS('Faturamento SP3'!$H$2:$H$692,'Faturamento SP3'!$D$2:$D$692,'Infos Relatório'!$B$485,'Faturamento SP3'!$E$2:$E$692,'Infos Relatório'!$B543,'Faturamento SP3'!$Z$2:$Z$692,'Infos Relatório'!AA$1)</f>
        <v>0</v>
      </c>
      <c r="AG543" s="23">
        <f>COUNTIFS('Faturamento SP3'!$D$2:$D$692,'Infos Relatório'!$B$485,'Faturamento SP3'!$E$2:$E$692,'Infos Relatório'!$B543,'Faturamento SP3'!$Z$2:$Z$692,'Infos Relatório'!AG$1)</f>
        <v>0</v>
      </c>
      <c r="AH543" s="13">
        <f>SUMIFS('Faturamento SP3'!$G$2:$G$692,'Faturamento SP3'!$D$2:$D$692,'Infos Relatório'!$B$485,'Faturamento SP3'!$E$2:$E$692,'Infos Relatório'!$B543,'Faturamento SP3'!$Z$2:$Z$692,'Infos Relatório'!AG$1)</f>
        <v>0</v>
      </c>
      <c r="AI543" s="13">
        <f>SUMIFS('Faturamento SP3'!$J$2:$J$692,'Faturamento SP3'!$D$2:$D$692,'Infos Relatório'!$B$485,'Faturamento SP3'!$E$2:$E$692,'Infos Relatório'!$B543,'Faturamento SP3'!$Z$2:$Z$692,'Infos Relatório'!AG$1)</f>
        <v>0</v>
      </c>
      <c r="AJ543" s="14">
        <f>SUMIFS('Faturamento SP3'!$O$2:$O$692,'Faturamento SP3'!$D$2:$D$692,'Infos Relatório'!$B$485,'Faturamento SP3'!$E$2:$E$692,'Infos Relatório'!$B543,'Faturamento SP3'!$Z$2:$Z$692,'Infos Relatório'!AG$1,'Faturamento SP3'!$T$2:$T$692,"Sim")+SUMIFS('Faturamento SP3'!$P$2:$P$692,'Faturamento SP3'!$D$2:$D$692,'Infos Relatório'!$B$485,'Faturamento SP3'!$E$2:$E$692,'Infos Relatório'!$B543,'Faturamento SP3'!$Z$2:$Z$692,'Infos Relatório'!AG$1,'Faturamento SP3'!$T$2:$T$692,"Sim")</f>
        <v>0</v>
      </c>
      <c r="AK543" s="27" t="e">
        <f t="shared" si="198"/>
        <v>#DIV/0!</v>
      </c>
      <c r="AL543" s="24">
        <f>SUMIFS('Faturamento SP3'!$H$2:$H$692,'Faturamento SP3'!$D$2:$D$692,'Infos Relatório'!$B$485,'Faturamento SP3'!$E$2:$E$692,'Infos Relatório'!$B543,'Faturamento SP3'!$Z$2:$Z$692,'Infos Relatório'!AG$1)</f>
        <v>0</v>
      </c>
      <c r="AM543" s="23">
        <f>COUNTIFS('Faturamento SP3'!$D$2:$D$692,'Infos Relatório'!$B$485,'Faturamento SP3'!$E$2:$E$692,'Infos Relatório'!$B543,'Faturamento SP3'!$Z$2:$Z$692,'Infos Relatório'!AM$1)</f>
        <v>0</v>
      </c>
      <c r="AN543" s="13">
        <f>SUMIFS('Faturamento SP3'!$G$2:$G$692,'Faturamento SP3'!$D$2:$D$692,'Infos Relatório'!$B$485,'Faturamento SP3'!$E$2:$E$692,'Infos Relatório'!$B543,'Faturamento SP3'!$Z$2:$Z$692,'Infos Relatório'!AM$1)</f>
        <v>0</v>
      </c>
      <c r="AO543" s="13">
        <f>SUMIFS('Faturamento SP3'!$J$2:$J$692,'Faturamento SP3'!$D$2:$D$692,'Infos Relatório'!$B$485,'Faturamento SP3'!$E$2:$E$692,'Infos Relatório'!$B543,'Faturamento SP3'!$Z$2:$Z$692,'Infos Relatório'!AM$1)</f>
        <v>0</v>
      </c>
      <c r="AP543" s="14">
        <f>SUMIFS('Faturamento SP3'!$O$2:$O$692,'Faturamento SP3'!$D$2:$D$692,'Infos Relatório'!$B$485,'Faturamento SP3'!$E$2:$E$692,'Infos Relatório'!$B543,'Faturamento SP3'!$Z$2:$Z$692,'Infos Relatório'!AM$1,'Faturamento SP3'!$T$2:$T$692,"Sim")+SUMIFS('Faturamento SP3'!$P$2:$P$692,'Faturamento SP3'!$D$2:$D$692,'Infos Relatório'!$B$485,'Faturamento SP3'!$E$2:$E$692,'Infos Relatório'!$B543,'Faturamento SP3'!$Z$2:$Z$692,'Infos Relatório'!AM$1,'Faturamento SP3'!$T$2:$T$692,"Sim")</f>
        <v>0</v>
      </c>
      <c r="AQ543" s="27" t="e">
        <f t="shared" si="199"/>
        <v>#DIV/0!</v>
      </c>
      <c r="AR543" s="24">
        <f>SUMIFS('Faturamento SP3'!$H$2:$H$692,'Faturamento SP3'!$D$2:$D$692,'Infos Relatório'!$B$485,'Faturamento SP3'!$E$2:$E$692,'Infos Relatório'!$B543,'Faturamento SP3'!$Z$2:$Z$692,'Infos Relatório'!AM$1)</f>
        <v>0</v>
      </c>
      <c r="AS543" s="23">
        <f>COUNTIFS('Faturamento SP3'!$D$2:$D$692,'Infos Relatório'!$B$485,'Faturamento SP3'!$E$2:$E$692,'Infos Relatório'!$B543,'Faturamento SP3'!$Z$2:$Z$692,'Infos Relatório'!AS$1)</f>
        <v>0</v>
      </c>
      <c r="AT543" s="13">
        <f>SUMIFS('Faturamento SP3'!$G$2:$G$692,'Faturamento SP3'!$D$2:$D$692,'Infos Relatório'!$B$485,'Faturamento SP3'!$E$2:$E$692,'Infos Relatório'!$B543,'Faturamento SP3'!$Z$2:$Z$692,'Infos Relatório'!AS$1)</f>
        <v>0</v>
      </c>
      <c r="AU543" s="13">
        <f>SUMIFS('Faturamento SP3'!$J$2:$J$692,'Faturamento SP3'!$D$2:$D$692,'Infos Relatório'!$B$485,'Faturamento SP3'!$E$2:$E$692,'Infos Relatório'!$B543,'Faturamento SP3'!$Z$2:$Z$692,'Infos Relatório'!AS$1)</f>
        <v>0</v>
      </c>
      <c r="AV543" s="14">
        <f>SUMIFS('Faturamento SP3'!$O$2:$O$692,'Faturamento SP3'!$D$2:$D$692,'Infos Relatório'!$B$485,'Faturamento SP3'!$E$2:$E$692,'Infos Relatório'!$B543,'Faturamento SP3'!$Z$2:$Z$692,'Infos Relatório'!AS$1,'Faturamento SP3'!$T$2:$T$692,"Sim")+SUMIFS('Faturamento SP3'!$P$2:$P$692,'Faturamento SP3'!$D$2:$D$692,'Infos Relatório'!$B$485,'Faturamento SP3'!$E$2:$E$692,'Infos Relatório'!$B543,'Faturamento SP3'!$Z$2:$Z$692,'Infos Relatório'!AS$1,'Faturamento SP3'!$T$2:$T$692,"Sim")</f>
        <v>0</v>
      </c>
      <c r="AW543" s="27" t="e">
        <f t="shared" si="200"/>
        <v>#DIV/0!</v>
      </c>
      <c r="AX543" s="24">
        <f>SUMIFS('Faturamento SP3'!$H$2:$H$692,'Faturamento SP3'!$D$2:$D$692,'Infos Relatório'!$B$485,'Faturamento SP3'!$E$2:$E$692,'Infos Relatório'!$B543,'Faturamento SP3'!$Z$2:$Z$692,'Infos Relatório'!AS$1)</f>
        <v>0</v>
      </c>
      <c r="AY543" s="23">
        <f>COUNTIFS('Faturamento SP3'!$D$2:$D$692,'Infos Relatório'!$B$485,'Faturamento SP3'!$E$2:$E$692,'Infos Relatório'!$B543,'Faturamento SP3'!$Z$2:$Z$692,'Infos Relatório'!AY$1)</f>
        <v>0</v>
      </c>
      <c r="AZ543" s="13">
        <f>SUMIFS('Faturamento SP3'!$G$2:$G$692,'Faturamento SP3'!$D$2:$D$692,'Infos Relatório'!$B$485,'Faturamento SP3'!$E$2:$E$692,'Infos Relatório'!$B543,'Faturamento SP3'!$Z$2:$Z$692,'Infos Relatório'!AY$1)</f>
        <v>0</v>
      </c>
      <c r="BA543" s="13">
        <f>SUMIFS('Faturamento SP3'!$J$2:$J$692,'Faturamento SP3'!$D$2:$D$692,'Infos Relatório'!$B$485,'Faturamento SP3'!$E$2:$E$692,'Infos Relatório'!$B543,'Faturamento SP3'!$Z$2:$Z$692,'Infos Relatório'!AY$1)</f>
        <v>0</v>
      </c>
      <c r="BB543" s="14">
        <f>SUMIFS('Faturamento SP3'!$O$2:$O$692,'Faturamento SP3'!$D$2:$D$692,'Infos Relatório'!$B$485,'Faturamento SP3'!$E$2:$E$692,'Infos Relatório'!$B543,'Faturamento SP3'!$Z$2:$Z$692,'Infos Relatório'!AY$1,'Faturamento SP3'!$T$2:$T$692,"Sim")+SUMIFS('Faturamento SP3'!$P$2:$P$692,'Faturamento SP3'!$D$2:$D$692,'Infos Relatório'!$B$485,'Faturamento SP3'!$E$2:$E$692,'Infos Relatório'!$B543,'Faturamento SP3'!$Z$2:$Z$692,'Infos Relatório'!AY$1,'Faturamento SP3'!$T$2:$T$692,"Sim")</f>
        <v>0</v>
      </c>
      <c r="BC543" s="27" t="e">
        <f t="shared" si="201"/>
        <v>#DIV/0!</v>
      </c>
      <c r="BD543" s="24">
        <f>SUMIFS('Faturamento SP3'!$H$2:$H$692,'Faturamento SP3'!$D$2:$D$692,'Infos Relatório'!$B$485,'Faturamento SP3'!$E$2:$E$692,'Infos Relatório'!$B543,'Faturamento SP3'!$Z$2:$Z$692,'Infos Relatório'!AY$1)</f>
        <v>0</v>
      </c>
      <c r="BE543" s="23">
        <f>COUNTIFS('Faturamento SP3'!$D$2:$D$692,'Infos Relatório'!$B$485,'Faturamento SP3'!$E$2:$E$692,'Infos Relatório'!$B543,'Faturamento SP3'!$Z$2:$Z$692,'Infos Relatório'!BE$1)</f>
        <v>0</v>
      </c>
      <c r="BF543" s="13">
        <f>SUMIFS('Faturamento SP3'!$G$2:$G$692,'Faturamento SP3'!$D$2:$D$692,'Infos Relatório'!$B$485,'Faturamento SP3'!$E$2:$E$692,'Infos Relatório'!$B543,'Faturamento SP3'!$Z$2:$Z$692,'Infos Relatório'!BE$1)</f>
        <v>0</v>
      </c>
      <c r="BG543" s="13">
        <f>SUMIFS('Faturamento SP3'!$J$2:$J$692,'Faturamento SP3'!$D$2:$D$692,'Infos Relatório'!$B$485,'Faturamento SP3'!$E$2:$E$692,'Infos Relatório'!$B543,'Faturamento SP3'!$Z$2:$Z$692,'Infos Relatório'!BE$1)</f>
        <v>0</v>
      </c>
      <c r="BH543" s="14">
        <f>SUMIFS('Faturamento SP3'!$O$2:$O$692,'Faturamento SP3'!$D$2:$D$692,'Infos Relatório'!$B$485,'Faturamento SP3'!$E$2:$E$692,'Infos Relatório'!$B543,'Faturamento SP3'!$Z$2:$Z$692,'Infos Relatório'!BE$1,'Faturamento SP3'!$T$2:$T$692,"Sim")+SUMIFS('Faturamento SP3'!$P$2:$P$692,'Faturamento SP3'!$D$2:$D$692,'Infos Relatório'!$B$485,'Faturamento SP3'!$E$2:$E$692,'Infos Relatório'!$B543,'Faturamento SP3'!$Z$2:$Z$692,'Infos Relatório'!BE$1,'Faturamento SP3'!$T$2:$T$692,"Sim")</f>
        <v>0</v>
      </c>
      <c r="BI543" s="27" t="e">
        <f t="shared" si="202"/>
        <v>#DIV/0!</v>
      </c>
      <c r="BJ543" s="24">
        <f>SUMIFS('Faturamento SP3'!$H$2:$H$692,'Faturamento SP3'!$D$2:$D$692,'Infos Relatório'!$B$485,'Faturamento SP3'!$E$2:$E$692,'Infos Relatório'!$B543,'Faturamento SP3'!$Z$2:$Z$692,'Infos Relatório'!BE$1)</f>
        <v>0</v>
      </c>
      <c r="BK543" s="23">
        <f>COUNTIFS('Faturamento SP3'!$D$2:$D$692,'Infos Relatório'!$B$485,'Faturamento SP3'!$E$2:$E$692,'Infos Relatório'!$B543,'Faturamento SP3'!$Z$2:$Z$692,'Infos Relatório'!BK$1)</f>
        <v>0</v>
      </c>
      <c r="BL543" s="13">
        <f>SUMIFS('Faturamento SP3'!$G$2:$G$692,'Faturamento SP3'!$D$2:$D$692,'Infos Relatório'!$B$485,'Faturamento SP3'!$E$2:$E$692,'Infos Relatório'!$B543,'Faturamento SP3'!$Z$2:$Z$692,'Infos Relatório'!BK$1)</f>
        <v>0</v>
      </c>
      <c r="BM543" s="13">
        <f>SUMIFS('Faturamento SP3'!$J$2:$J$692,'Faturamento SP3'!$D$2:$D$692,'Infos Relatório'!$B$485,'Faturamento SP3'!$E$2:$E$692,'Infos Relatório'!$B543,'Faturamento SP3'!$Z$2:$Z$692,'Infos Relatório'!BK$1)</f>
        <v>0</v>
      </c>
      <c r="BN543" s="14">
        <f>SUMIFS('Faturamento SP3'!$O$2:$O$692,'Faturamento SP3'!$D$2:$D$692,'Infos Relatório'!$B$485,'Faturamento SP3'!$E$2:$E$692,'Infos Relatório'!$B543,'Faturamento SP3'!$Z$2:$Z$692,'Infos Relatório'!BK$1,'Faturamento SP3'!$T$2:$T$692,"Sim")+SUMIFS('Faturamento SP3'!$P$2:$P$692,'Faturamento SP3'!$D$2:$D$692,'Infos Relatório'!$B$485,'Faturamento SP3'!$E$2:$E$692,'Infos Relatório'!$B543,'Faturamento SP3'!$Z$2:$Z$692,'Infos Relatório'!BK$1,'Faturamento SP3'!$T$2:$T$692,"Sim")</f>
        <v>0</v>
      </c>
      <c r="BO543" s="27" t="e">
        <f t="shared" si="203"/>
        <v>#DIV/0!</v>
      </c>
      <c r="BP543" s="24">
        <f>SUMIFS('Faturamento SP3'!$H$2:$H$692,'Faturamento SP3'!$D$2:$D$692,'Infos Relatório'!$B$485,'Faturamento SP3'!$E$2:$E$692,'Infos Relatório'!$B543,'Faturamento SP3'!$Z$2:$Z$692,'Infos Relatório'!BK$1)</f>
        <v>0</v>
      </c>
      <c r="BQ543" s="23">
        <f>COUNTIFS('Faturamento SP3'!$D$2:$D$692,'Infos Relatório'!$B$485,'Faturamento SP3'!$E$2:$E$692,'Infos Relatório'!$B543,'Faturamento SP3'!$Z$2:$Z$692,'Infos Relatório'!BQ$1)</f>
        <v>0</v>
      </c>
      <c r="BR543" s="13">
        <f>SUMIFS('Faturamento SP3'!$G$2:$G$692,'Faturamento SP3'!$D$2:$D$692,'Infos Relatório'!$B$485,'Faturamento SP3'!$E$2:$E$692,'Infos Relatório'!$B543,'Faturamento SP3'!$Z$2:$Z$692,'Infos Relatório'!BQ$1)</f>
        <v>0</v>
      </c>
      <c r="BS543" s="13">
        <f>SUMIFS('Faturamento SP3'!$J$2:$J$692,'Faturamento SP3'!$D$2:$D$692,'Infos Relatório'!$B$485,'Faturamento SP3'!$E$2:$E$692,'Infos Relatório'!$B543,'Faturamento SP3'!$Z$2:$Z$692,'Infos Relatório'!BQ$1)</f>
        <v>0</v>
      </c>
      <c r="BT543" s="14">
        <f>SUMIFS('Faturamento SP3'!$O$2:$O$692,'Faturamento SP3'!$D$2:$D$692,'Infos Relatório'!$B$485,'Faturamento SP3'!$E$2:$E$692,'Infos Relatório'!$B543,'Faturamento SP3'!$Z$2:$Z$692,'Infos Relatório'!BQ$1,'Faturamento SP3'!$T$2:$T$692,"Sim")+SUMIFS('Faturamento SP3'!$P$2:$P$692,'Faturamento SP3'!$D$2:$D$692,'Infos Relatório'!$B$485,'Faturamento SP3'!$E$2:$E$692,'Infos Relatório'!$B543,'Faturamento SP3'!$Z$2:$Z$692,'Infos Relatório'!BQ$1,'Faturamento SP3'!$T$2:$T$692,"Sim")</f>
        <v>0</v>
      </c>
      <c r="BU543" s="27" t="e">
        <f t="shared" si="204"/>
        <v>#DIV/0!</v>
      </c>
      <c r="BV543" s="24">
        <f>SUMIFS('Faturamento SP3'!$H$2:$H$692,'Faturamento SP3'!$D$2:$D$692,'Infos Relatório'!$B$485,'Faturamento SP3'!$E$2:$E$692,'Infos Relatório'!$B543,'Faturamento SP3'!$Z$2:$Z$692,'Infos Relatório'!BQ$1)</f>
        <v>0</v>
      </c>
    </row>
    <row r="544" spans="2:74">
      <c r="B544" s="17" t="s">
        <v>65</v>
      </c>
      <c r="C544" s="23">
        <f>COUNTIFS('Faturamento SP3'!$D$2:$D$692,'Infos Relatório'!$B$485,'Faturamento SP3'!$E$2:$E$692,'Infos Relatório'!$B544,'Faturamento SP3'!$Z$2:$Z$692,'Infos Relatório'!C$1)</f>
        <v>0</v>
      </c>
      <c r="D544" s="13">
        <f>SUMIFS('Faturamento SP3'!$G$2:$G$692,'Faturamento SP3'!$D$2:$D$692,'Infos Relatório'!$B$485,'Faturamento SP3'!$E$2:$E$692,'Infos Relatório'!$B544,'Faturamento SP3'!$Z$2:$Z$692,'Infos Relatório'!C$1)</f>
        <v>0</v>
      </c>
      <c r="E544" s="13">
        <f>SUMIFS('Faturamento SP3'!$J$2:$J$692,'Faturamento SP3'!$D$2:$D$692,'Infos Relatório'!$B$485,'Faturamento SP3'!$E$2:$E$692,'Infos Relatório'!$B544,'Faturamento SP3'!$Z$2:$Z$692,'Infos Relatório'!C$1)</f>
        <v>0</v>
      </c>
      <c r="F544" s="14">
        <f>SUMIFS('Faturamento SP3'!$O$2:$O$692,'Faturamento SP3'!$D$2:$D$692,'Infos Relatório'!$B$485,'Faturamento SP3'!$E$2:$E$692,'Infos Relatório'!$B544,'Faturamento SP3'!$Z$2:$Z$692,'Infos Relatório'!C$1,'Faturamento SP3'!$T$2:$T$692,"Sim")+SUMIFS('Faturamento SP3'!$P$2:$P$692,'Faturamento SP3'!$D$2:$D$692,'Infos Relatório'!$B$485,'Faturamento SP3'!$E$2:$E$692,'Infos Relatório'!$B544,'Faturamento SP3'!$Z$2:$Z$692,'Infos Relatório'!C$1,'Faturamento SP3'!$T$2:$T$692,"Sim")</f>
        <v>0</v>
      </c>
      <c r="G544" s="27" t="e">
        <f t="shared" si="193"/>
        <v>#DIV/0!</v>
      </c>
      <c r="H544" s="24">
        <f>SUMIFS('Faturamento SP3'!$H$2:$H$692,'Faturamento SP3'!$D$2:$D$692,'Infos Relatório'!$B$485,'Faturamento SP3'!$E$2:$E$692,'Infos Relatório'!$B544,'Faturamento SP3'!$Z$2:$Z$692,'Infos Relatório'!C$1)</f>
        <v>0</v>
      </c>
      <c r="I544" s="23">
        <f>COUNTIFS('Faturamento SP3'!$D$2:$D$692,'Infos Relatório'!$B$485,'Faturamento SP3'!$E$2:$E$692,'Infos Relatório'!$B544,'Faturamento SP3'!$Z$2:$Z$692,'Infos Relatório'!I$1)</f>
        <v>0</v>
      </c>
      <c r="J544" s="13">
        <f>SUMIFS('Faturamento SP3'!$G$2:$G$692,'Faturamento SP3'!$D$2:$D$692,'Infos Relatório'!$B$485,'Faturamento SP3'!$E$2:$E$692,'Infos Relatório'!$B544,'Faturamento SP3'!$Z$2:$Z$692,'Infos Relatório'!I$1)</f>
        <v>0</v>
      </c>
      <c r="K544" s="13">
        <f>SUMIFS('Faturamento SP3'!$J$2:$J$692,'Faturamento SP3'!$D$2:$D$692,'Infos Relatório'!$B$485,'Faturamento SP3'!$E$2:$E$692,'Infos Relatório'!$B544,'Faturamento SP3'!$Z$2:$Z$692,'Infos Relatório'!I$1)</f>
        <v>0</v>
      </c>
      <c r="L544" s="14">
        <f>SUMIFS('Faturamento SP3'!$O$2:$O$692,'Faturamento SP3'!$D$2:$D$692,'Infos Relatório'!$B$485,'Faturamento SP3'!$E$2:$E$692,'Infos Relatório'!$B544,'Faturamento SP3'!$Z$2:$Z$692,'Infos Relatório'!I$1,'Faturamento SP3'!$T$2:$T$692,"Sim")+SUMIFS('Faturamento SP3'!$P$2:$P$692,'Faturamento SP3'!$D$2:$D$692,'Infos Relatório'!$B$485,'Faturamento SP3'!$E$2:$E$692,'Infos Relatório'!$B544,'Faturamento SP3'!$Z$2:$Z$692,'Infos Relatório'!I$1,'Faturamento SP3'!$T$2:$T$692,"Sim")</f>
        <v>0</v>
      </c>
      <c r="M544" s="27" t="e">
        <f t="shared" si="194"/>
        <v>#DIV/0!</v>
      </c>
      <c r="N544" s="24">
        <f>SUMIFS('Faturamento SP3'!$H$2:$H$692,'Faturamento SP3'!$D$2:$D$692,'Infos Relatório'!$B$485,'Faturamento SP3'!$E$2:$E$692,'Infos Relatório'!$B544,'Faturamento SP3'!$Z$2:$Z$692,'Infos Relatório'!I$1)</f>
        <v>0</v>
      </c>
      <c r="O544" s="23">
        <f>COUNTIFS('Faturamento SP3'!$D$2:$D$692,'Infos Relatório'!$B$485,'Faturamento SP3'!$E$2:$E$692,'Infos Relatório'!$B544,'Faturamento SP3'!$Z$2:$Z$692,'Infos Relatório'!O$1)</f>
        <v>0</v>
      </c>
      <c r="P544" s="13">
        <f>SUMIFS('Faturamento SP3'!$G$2:$G$692,'Faturamento SP3'!$D$2:$D$692,'Infos Relatório'!$B$485,'Faturamento SP3'!$E$2:$E$692,'Infos Relatório'!$B544,'Faturamento SP3'!$Z$2:$Z$692,'Infos Relatório'!O$1)</f>
        <v>0</v>
      </c>
      <c r="Q544" s="13">
        <f>SUMIFS('Faturamento SP3'!$J$2:$J$692,'Faturamento SP3'!$D$2:$D$692,'Infos Relatório'!$B$485,'Faturamento SP3'!$E$2:$E$692,'Infos Relatório'!$B544,'Faturamento SP3'!$Z$2:$Z$692,'Infos Relatório'!O$1)</f>
        <v>0</v>
      </c>
      <c r="R544" s="14">
        <f>SUMIFS('Faturamento SP3'!$O$2:$O$692,'Faturamento SP3'!$D$2:$D$692,'Infos Relatório'!$B$485,'Faturamento SP3'!$E$2:$E$692,'Infos Relatório'!$B544,'Faturamento SP3'!$Z$2:$Z$692,'Infos Relatório'!O$1,'Faturamento SP3'!$T$2:$T$692,"Sim")+SUMIFS('Faturamento SP3'!$P$2:$P$692,'Faturamento SP3'!$D$2:$D$692,'Infos Relatório'!$B$485,'Faturamento SP3'!$E$2:$E$692,'Infos Relatório'!$B544,'Faturamento SP3'!$Z$2:$Z$692,'Infos Relatório'!O$1,'Faturamento SP3'!$T$2:$T$692,"Sim")</f>
        <v>0</v>
      </c>
      <c r="S544" s="27" t="e">
        <f t="shared" si="195"/>
        <v>#DIV/0!</v>
      </c>
      <c r="T544" s="24">
        <f>SUMIFS('Faturamento SP3'!$H$2:$H$692,'Faturamento SP3'!$D$2:$D$692,'Infos Relatório'!$B$485,'Faturamento SP3'!$E$2:$E$692,'Infos Relatório'!$B544,'Faturamento SP3'!$Z$2:$Z$692,'Infos Relatório'!O$1)</f>
        <v>0</v>
      </c>
      <c r="U544" s="23">
        <f>COUNTIFS('Faturamento SP3'!$D$2:$D$692,'Infos Relatório'!$B$485,'Faturamento SP3'!$E$2:$E$692,'Infos Relatório'!$B544,'Faturamento SP3'!$Z$2:$Z$692,'Infos Relatório'!U$1)</f>
        <v>0</v>
      </c>
      <c r="V544" s="13">
        <f>SUMIFS('Faturamento SP3'!$G$2:$G$692,'Faturamento SP3'!$D$2:$D$692,'Infos Relatório'!$B$485,'Faturamento SP3'!$E$2:$E$692,'Infos Relatório'!$B544,'Faturamento SP3'!$Z$2:$Z$692,'Infos Relatório'!U$1)</f>
        <v>0</v>
      </c>
      <c r="W544" s="13">
        <f>SUMIFS('Faturamento SP3'!$J$2:$J$692,'Faturamento SP3'!$D$2:$D$692,'Infos Relatório'!$B$485,'Faturamento SP3'!$E$2:$E$692,'Infos Relatório'!$B544,'Faturamento SP3'!$Z$2:$Z$692,'Infos Relatório'!U$1)</f>
        <v>0</v>
      </c>
      <c r="X544" s="14">
        <f>SUMIFS('Faturamento SP3'!$O$2:$O$692,'Faturamento SP3'!$D$2:$D$692,'Infos Relatório'!$B$485,'Faturamento SP3'!$E$2:$E$692,'Infos Relatório'!$B544,'Faturamento SP3'!$Z$2:$Z$692,'Infos Relatório'!U$1,'Faturamento SP3'!$T$2:$T$692,"Sim")+SUMIFS('Faturamento SP3'!$P$2:$P$692,'Faturamento SP3'!$D$2:$D$692,'Infos Relatório'!$B$485,'Faturamento SP3'!$E$2:$E$692,'Infos Relatório'!$B544,'Faturamento SP3'!$Z$2:$Z$692,'Infos Relatório'!U$1,'Faturamento SP3'!$T$2:$T$692,"Sim")</f>
        <v>0</v>
      </c>
      <c r="Y544" s="27" t="e">
        <f t="shared" si="196"/>
        <v>#DIV/0!</v>
      </c>
      <c r="Z544" s="24">
        <f>SUMIFS('Faturamento SP3'!$H$2:$H$692,'Faturamento SP3'!$D$2:$D$692,'Infos Relatório'!$B$485,'Faturamento SP3'!$E$2:$E$692,'Infos Relatório'!$B544,'Faturamento SP3'!$Z$2:$Z$692,'Infos Relatório'!U$1)</f>
        <v>0</v>
      </c>
      <c r="AA544" s="23">
        <f>COUNTIFS('Faturamento SP3'!$D$2:$D$692,'Infos Relatório'!$B$485,'Faturamento SP3'!$E$2:$E$692,'Infos Relatório'!$B544,'Faturamento SP3'!$Z$2:$Z$692,'Infos Relatório'!AA$1)</f>
        <v>0</v>
      </c>
      <c r="AB544" s="13">
        <f>SUMIFS('Faturamento SP3'!$G$2:$G$692,'Faturamento SP3'!$D$2:$D$692,'Infos Relatório'!$B$485,'Faturamento SP3'!$E$2:$E$692,'Infos Relatório'!$B544,'Faturamento SP3'!$Z$2:$Z$692,'Infos Relatório'!AA$1)</f>
        <v>0</v>
      </c>
      <c r="AC544" s="13">
        <f>SUMIFS('Faturamento SP3'!$J$2:$J$692,'Faturamento SP3'!$D$2:$D$692,'Infos Relatório'!$B$485,'Faturamento SP3'!$E$2:$E$692,'Infos Relatório'!$B544,'Faturamento SP3'!$Z$2:$Z$692,'Infos Relatório'!AA$1)</f>
        <v>0</v>
      </c>
      <c r="AD544" s="14">
        <f>SUMIFS('Faturamento SP3'!$O$2:$O$692,'Faturamento SP3'!$D$2:$D$692,'Infos Relatório'!$B$485,'Faturamento SP3'!$E$2:$E$692,'Infos Relatório'!$B544,'Faturamento SP3'!$Z$2:$Z$692,'Infos Relatório'!AA$1,'Faturamento SP3'!$T$2:$T$692,"Sim")+SUMIFS('Faturamento SP3'!$P$2:$P$692,'Faturamento SP3'!$D$2:$D$692,'Infos Relatório'!$B$485,'Faturamento SP3'!$E$2:$E$692,'Infos Relatório'!$B544,'Faturamento SP3'!$Z$2:$Z$692,'Infos Relatório'!AA$1,'Faturamento SP3'!$T$2:$T$692,"Sim")</f>
        <v>0</v>
      </c>
      <c r="AE544" s="27" t="e">
        <f t="shared" si="197"/>
        <v>#DIV/0!</v>
      </c>
      <c r="AF544" s="24">
        <f>SUMIFS('Faturamento SP3'!$H$2:$H$692,'Faturamento SP3'!$D$2:$D$692,'Infos Relatório'!$B$485,'Faturamento SP3'!$E$2:$E$692,'Infos Relatório'!$B544,'Faturamento SP3'!$Z$2:$Z$692,'Infos Relatório'!AA$1)</f>
        <v>0</v>
      </c>
      <c r="AG544" s="23">
        <f>COUNTIFS('Faturamento SP3'!$D$2:$D$692,'Infos Relatório'!$B$485,'Faturamento SP3'!$E$2:$E$692,'Infos Relatório'!$B544,'Faturamento SP3'!$Z$2:$Z$692,'Infos Relatório'!AG$1)</f>
        <v>0</v>
      </c>
      <c r="AH544" s="13">
        <f>SUMIFS('Faturamento SP3'!$G$2:$G$692,'Faturamento SP3'!$D$2:$D$692,'Infos Relatório'!$B$485,'Faturamento SP3'!$E$2:$E$692,'Infos Relatório'!$B544,'Faturamento SP3'!$Z$2:$Z$692,'Infos Relatório'!AG$1)</f>
        <v>0</v>
      </c>
      <c r="AI544" s="13">
        <f>SUMIFS('Faturamento SP3'!$J$2:$J$692,'Faturamento SP3'!$D$2:$D$692,'Infos Relatório'!$B$485,'Faturamento SP3'!$E$2:$E$692,'Infos Relatório'!$B544,'Faturamento SP3'!$Z$2:$Z$692,'Infos Relatório'!AG$1)</f>
        <v>0</v>
      </c>
      <c r="AJ544" s="14">
        <f>SUMIFS('Faturamento SP3'!$O$2:$O$692,'Faturamento SP3'!$D$2:$D$692,'Infos Relatório'!$B$485,'Faturamento SP3'!$E$2:$E$692,'Infos Relatório'!$B544,'Faturamento SP3'!$Z$2:$Z$692,'Infos Relatório'!AG$1,'Faturamento SP3'!$T$2:$T$692,"Sim")+SUMIFS('Faturamento SP3'!$P$2:$P$692,'Faturamento SP3'!$D$2:$D$692,'Infos Relatório'!$B$485,'Faturamento SP3'!$E$2:$E$692,'Infos Relatório'!$B544,'Faturamento SP3'!$Z$2:$Z$692,'Infos Relatório'!AG$1,'Faturamento SP3'!$T$2:$T$692,"Sim")</f>
        <v>0</v>
      </c>
      <c r="AK544" s="27" t="e">
        <f t="shared" si="198"/>
        <v>#DIV/0!</v>
      </c>
      <c r="AL544" s="24">
        <f>SUMIFS('Faturamento SP3'!$H$2:$H$692,'Faturamento SP3'!$D$2:$D$692,'Infos Relatório'!$B$485,'Faturamento SP3'!$E$2:$E$692,'Infos Relatório'!$B544,'Faturamento SP3'!$Z$2:$Z$692,'Infos Relatório'!AG$1)</f>
        <v>0</v>
      </c>
      <c r="AM544" s="23">
        <f>COUNTIFS('Faturamento SP3'!$D$2:$D$692,'Infos Relatório'!$B$485,'Faturamento SP3'!$E$2:$E$692,'Infos Relatório'!$B544,'Faturamento SP3'!$Z$2:$Z$692,'Infos Relatório'!AM$1)</f>
        <v>0</v>
      </c>
      <c r="AN544" s="13">
        <f>SUMIFS('Faturamento SP3'!$G$2:$G$692,'Faturamento SP3'!$D$2:$D$692,'Infos Relatório'!$B$485,'Faturamento SP3'!$E$2:$E$692,'Infos Relatório'!$B544,'Faturamento SP3'!$Z$2:$Z$692,'Infos Relatório'!AM$1)</f>
        <v>0</v>
      </c>
      <c r="AO544" s="13">
        <f>SUMIFS('Faturamento SP3'!$J$2:$J$692,'Faturamento SP3'!$D$2:$D$692,'Infos Relatório'!$B$485,'Faturamento SP3'!$E$2:$E$692,'Infos Relatório'!$B544,'Faturamento SP3'!$Z$2:$Z$692,'Infos Relatório'!AM$1)</f>
        <v>0</v>
      </c>
      <c r="AP544" s="14">
        <f>SUMIFS('Faturamento SP3'!$O$2:$O$692,'Faturamento SP3'!$D$2:$D$692,'Infos Relatório'!$B$485,'Faturamento SP3'!$E$2:$E$692,'Infos Relatório'!$B544,'Faturamento SP3'!$Z$2:$Z$692,'Infos Relatório'!AM$1,'Faturamento SP3'!$T$2:$T$692,"Sim")+SUMIFS('Faturamento SP3'!$P$2:$P$692,'Faturamento SP3'!$D$2:$D$692,'Infos Relatório'!$B$485,'Faturamento SP3'!$E$2:$E$692,'Infos Relatório'!$B544,'Faturamento SP3'!$Z$2:$Z$692,'Infos Relatório'!AM$1,'Faturamento SP3'!$T$2:$T$692,"Sim")</f>
        <v>0</v>
      </c>
      <c r="AQ544" s="27" t="e">
        <f t="shared" si="199"/>
        <v>#DIV/0!</v>
      </c>
      <c r="AR544" s="24">
        <f>SUMIFS('Faturamento SP3'!$H$2:$H$692,'Faturamento SP3'!$D$2:$D$692,'Infos Relatório'!$B$485,'Faturamento SP3'!$E$2:$E$692,'Infos Relatório'!$B544,'Faturamento SP3'!$Z$2:$Z$692,'Infos Relatório'!AM$1)</f>
        <v>0</v>
      </c>
      <c r="AS544" s="23">
        <f>COUNTIFS('Faturamento SP3'!$D$2:$D$692,'Infos Relatório'!$B$485,'Faturamento SP3'!$E$2:$E$692,'Infos Relatório'!$B544,'Faturamento SP3'!$Z$2:$Z$692,'Infos Relatório'!AS$1)</f>
        <v>0</v>
      </c>
      <c r="AT544" s="13">
        <f>SUMIFS('Faturamento SP3'!$G$2:$G$692,'Faturamento SP3'!$D$2:$D$692,'Infos Relatório'!$B$485,'Faturamento SP3'!$E$2:$E$692,'Infos Relatório'!$B544,'Faturamento SP3'!$Z$2:$Z$692,'Infos Relatório'!AS$1)</f>
        <v>0</v>
      </c>
      <c r="AU544" s="13">
        <f>SUMIFS('Faturamento SP3'!$J$2:$J$692,'Faturamento SP3'!$D$2:$D$692,'Infos Relatório'!$B$485,'Faturamento SP3'!$E$2:$E$692,'Infos Relatório'!$B544,'Faturamento SP3'!$Z$2:$Z$692,'Infos Relatório'!AS$1)</f>
        <v>0</v>
      </c>
      <c r="AV544" s="14">
        <f>SUMIFS('Faturamento SP3'!$O$2:$O$692,'Faturamento SP3'!$D$2:$D$692,'Infos Relatório'!$B$485,'Faturamento SP3'!$E$2:$E$692,'Infos Relatório'!$B544,'Faturamento SP3'!$Z$2:$Z$692,'Infos Relatório'!AS$1,'Faturamento SP3'!$T$2:$T$692,"Sim")+SUMIFS('Faturamento SP3'!$P$2:$P$692,'Faturamento SP3'!$D$2:$D$692,'Infos Relatório'!$B$485,'Faturamento SP3'!$E$2:$E$692,'Infos Relatório'!$B544,'Faturamento SP3'!$Z$2:$Z$692,'Infos Relatório'!AS$1,'Faturamento SP3'!$T$2:$T$692,"Sim")</f>
        <v>0</v>
      </c>
      <c r="AW544" s="27" t="e">
        <f t="shared" si="200"/>
        <v>#DIV/0!</v>
      </c>
      <c r="AX544" s="24">
        <f>SUMIFS('Faturamento SP3'!$H$2:$H$692,'Faturamento SP3'!$D$2:$D$692,'Infos Relatório'!$B$485,'Faturamento SP3'!$E$2:$E$692,'Infos Relatório'!$B544,'Faturamento SP3'!$Z$2:$Z$692,'Infos Relatório'!AS$1)</f>
        <v>0</v>
      </c>
      <c r="AY544" s="23">
        <f>COUNTIFS('Faturamento SP3'!$D$2:$D$692,'Infos Relatório'!$B$485,'Faturamento SP3'!$E$2:$E$692,'Infos Relatório'!$B544,'Faturamento SP3'!$Z$2:$Z$692,'Infos Relatório'!AY$1)</f>
        <v>0</v>
      </c>
      <c r="AZ544" s="13">
        <f>SUMIFS('Faturamento SP3'!$G$2:$G$692,'Faturamento SP3'!$D$2:$D$692,'Infos Relatório'!$B$485,'Faturamento SP3'!$E$2:$E$692,'Infos Relatório'!$B544,'Faturamento SP3'!$Z$2:$Z$692,'Infos Relatório'!AY$1)</f>
        <v>0</v>
      </c>
      <c r="BA544" s="13">
        <f>SUMIFS('Faturamento SP3'!$J$2:$J$692,'Faturamento SP3'!$D$2:$D$692,'Infos Relatório'!$B$485,'Faturamento SP3'!$E$2:$E$692,'Infos Relatório'!$B544,'Faturamento SP3'!$Z$2:$Z$692,'Infos Relatório'!AY$1)</f>
        <v>0</v>
      </c>
      <c r="BB544" s="14">
        <f>SUMIFS('Faturamento SP3'!$O$2:$O$692,'Faturamento SP3'!$D$2:$D$692,'Infos Relatório'!$B$485,'Faturamento SP3'!$E$2:$E$692,'Infos Relatório'!$B544,'Faturamento SP3'!$Z$2:$Z$692,'Infos Relatório'!AY$1,'Faturamento SP3'!$T$2:$T$692,"Sim")+SUMIFS('Faturamento SP3'!$P$2:$P$692,'Faturamento SP3'!$D$2:$D$692,'Infos Relatório'!$B$485,'Faturamento SP3'!$E$2:$E$692,'Infos Relatório'!$B544,'Faturamento SP3'!$Z$2:$Z$692,'Infos Relatório'!AY$1,'Faturamento SP3'!$T$2:$T$692,"Sim")</f>
        <v>0</v>
      </c>
      <c r="BC544" s="27" t="e">
        <f t="shared" si="201"/>
        <v>#DIV/0!</v>
      </c>
      <c r="BD544" s="24">
        <f>SUMIFS('Faturamento SP3'!$H$2:$H$692,'Faturamento SP3'!$D$2:$D$692,'Infos Relatório'!$B$485,'Faturamento SP3'!$E$2:$E$692,'Infos Relatório'!$B544,'Faturamento SP3'!$Z$2:$Z$692,'Infos Relatório'!AY$1)</f>
        <v>0</v>
      </c>
      <c r="BE544" s="23">
        <f>COUNTIFS('Faturamento SP3'!$D$2:$D$692,'Infos Relatório'!$B$485,'Faturamento SP3'!$E$2:$E$692,'Infos Relatório'!$B544,'Faturamento SP3'!$Z$2:$Z$692,'Infos Relatório'!BE$1)</f>
        <v>0</v>
      </c>
      <c r="BF544" s="13">
        <f>SUMIFS('Faturamento SP3'!$G$2:$G$692,'Faturamento SP3'!$D$2:$D$692,'Infos Relatório'!$B$485,'Faturamento SP3'!$E$2:$E$692,'Infos Relatório'!$B544,'Faturamento SP3'!$Z$2:$Z$692,'Infos Relatório'!BE$1)</f>
        <v>0</v>
      </c>
      <c r="BG544" s="13">
        <f>SUMIFS('Faturamento SP3'!$J$2:$J$692,'Faturamento SP3'!$D$2:$D$692,'Infos Relatório'!$B$485,'Faturamento SP3'!$E$2:$E$692,'Infos Relatório'!$B544,'Faturamento SP3'!$Z$2:$Z$692,'Infos Relatório'!BE$1)</f>
        <v>0</v>
      </c>
      <c r="BH544" s="14">
        <f>SUMIFS('Faturamento SP3'!$O$2:$O$692,'Faturamento SP3'!$D$2:$D$692,'Infos Relatório'!$B$485,'Faturamento SP3'!$E$2:$E$692,'Infos Relatório'!$B544,'Faturamento SP3'!$Z$2:$Z$692,'Infos Relatório'!BE$1,'Faturamento SP3'!$T$2:$T$692,"Sim")+SUMIFS('Faturamento SP3'!$P$2:$P$692,'Faturamento SP3'!$D$2:$D$692,'Infos Relatório'!$B$485,'Faturamento SP3'!$E$2:$E$692,'Infos Relatório'!$B544,'Faturamento SP3'!$Z$2:$Z$692,'Infos Relatório'!BE$1,'Faturamento SP3'!$T$2:$T$692,"Sim")</f>
        <v>0</v>
      </c>
      <c r="BI544" s="27" t="e">
        <f t="shared" si="202"/>
        <v>#DIV/0!</v>
      </c>
      <c r="BJ544" s="24">
        <f>SUMIFS('Faturamento SP3'!$H$2:$H$692,'Faturamento SP3'!$D$2:$D$692,'Infos Relatório'!$B$485,'Faturamento SP3'!$E$2:$E$692,'Infos Relatório'!$B544,'Faturamento SP3'!$Z$2:$Z$692,'Infos Relatório'!BE$1)</f>
        <v>0</v>
      </c>
      <c r="BK544" s="23">
        <f>COUNTIFS('Faturamento SP3'!$D$2:$D$692,'Infos Relatório'!$B$485,'Faturamento SP3'!$E$2:$E$692,'Infos Relatório'!$B544,'Faturamento SP3'!$Z$2:$Z$692,'Infos Relatório'!BK$1)</f>
        <v>0</v>
      </c>
      <c r="BL544" s="13">
        <f>SUMIFS('Faturamento SP3'!$G$2:$G$692,'Faturamento SP3'!$D$2:$D$692,'Infos Relatório'!$B$485,'Faturamento SP3'!$E$2:$E$692,'Infos Relatório'!$B544,'Faturamento SP3'!$Z$2:$Z$692,'Infos Relatório'!BK$1)</f>
        <v>0</v>
      </c>
      <c r="BM544" s="13">
        <f>SUMIFS('Faturamento SP3'!$J$2:$J$692,'Faturamento SP3'!$D$2:$D$692,'Infos Relatório'!$B$485,'Faturamento SP3'!$E$2:$E$692,'Infos Relatório'!$B544,'Faturamento SP3'!$Z$2:$Z$692,'Infos Relatório'!BK$1)</f>
        <v>0</v>
      </c>
      <c r="BN544" s="14">
        <f>SUMIFS('Faturamento SP3'!$O$2:$O$692,'Faturamento SP3'!$D$2:$D$692,'Infos Relatório'!$B$485,'Faturamento SP3'!$E$2:$E$692,'Infos Relatório'!$B544,'Faturamento SP3'!$Z$2:$Z$692,'Infos Relatório'!BK$1,'Faturamento SP3'!$T$2:$T$692,"Sim")+SUMIFS('Faturamento SP3'!$P$2:$P$692,'Faturamento SP3'!$D$2:$D$692,'Infos Relatório'!$B$485,'Faturamento SP3'!$E$2:$E$692,'Infos Relatório'!$B544,'Faturamento SP3'!$Z$2:$Z$692,'Infos Relatório'!BK$1,'Faturamento SP3'!$T$2:$T$692,"Sim")</f>
        <v>0</v>
      </c>
      <c r="BO544" s="27" t="e">
        <f t="shared" si="203"/>
        <v>#DIV/0!</v>
      </c>
      <c r="BP544" s="24">
        <f>SUMIFS('Faturamento SP3'!$H$2:$H$692,'Faturamento SP3'!$D$2:$D$692,'Infos Relatório'!$B$485,'Faturamento SP3'!$E$2:$E$692,'Infos Relatório'!$B544,'Faturamento SP3'!$Z$2:$Z$692,'Infos Relatório'!BK$1)</f>
        <v>0</v>
      </c>
      <c r="BQ544" s="23">
        <f>COUNTIFS('Faturamento SP3'!$D$2:$D$692,'Infos Relatório'!$B$485,'Faturamento SP3'!$E$2:$E$692,'Infos Relatório'!$B544,'Faturamento SP3'!$Z$2:$Z$692,'Infos Relatório'!BQ$1)</f>
        <v>0</v>
      </c>
      <c r="BR544" s="13">
        <f>SUMIFS('Faturamento SP3'!$G$2:$G$692,'Faturamento SP3'!$D$2:$D$692,'Infos Relatório'!$B$485,'Faturamento SP3'!$E$2:$E$692,'Infos Relatório'!$B544,'Faturamento SP3'!$Z$2:$Z$692,'Infos Relatório'!BQ$1)</f>
        <v>0</v>
      </c>
      <c r="BS544" s="13">
        <f>SUMIFS('Faturamento SP3'!$J$2:$J$692,'Faturamento SP3'!$D$2:$D$692,'Infos Relatório'!$B$485,'Faturamento SP3'!$E$2:$E$692,'Infos Relatório'!$B544,'Faturamento SP3'!$Z$2:$Z$692,'Infos Relatório'!BQ$1)</f>
        <v>0</v>
      </c>
      <c r="BT544" s="14">
        <f>SUMIFS('Faturamento SP3'!$O$2:$O$692,'Faturamento SP3'!$D$2:$D$692,'Infos Relatório'!$B$485,'Faturamento SP3'!$E$2:$E$692,'Infos Relatório'!$B544,'Faturamento SP3'!$Z$2:$Z$692,'Infos Relatório'!BQ$1,'Faturamento SP3'!$T$2:$T$692,"Sim")+SUMIFS('Faturamento SP3'!$P$2:$P$692,'Faturamento SP3'!$D$2:$D$692,'Infos Relatório'!$B$485,'Faturamento SP3'!$E$2:$E$692,'Infos Relatório'!$B544,'Faturamento SP3'!$Z$2:$Z$692,'Infos Relatório'!BQ$1,'Faturamento SP3'!$T$2:$T$692,"Sim")</f>
        <v>0</v>
      </c>
      <c r="BU544" s="27" t="e">
        <f t="shared" si="204"/>
        <v>#DIV/0!</v>
      </c>
      <c r="BV544" s="24">
        <f>SUMIFS('Faturamento SP3'!$H$2:$H$692,'Faturamento SP3'!$D$2:$D$692,'Infos Relatório'!$B$485,'Faturamento SP3'!$E$2:$E$692,'Infos Relatório'!$B544,'Faturamento SP3'!$Z$2:$Z$692,'Infos Relatório'!BQ$1)</f>
        <v>0</v>
      </c>
    </row>
    <row r="545" spans="2:74">
      <c r="B545" s="17" t="s">
        <v>66</v>
      </c>
      <c r="C545" s="23">
        <f>COUNTIFS('Faturamento SP3'!$D$2:$D$692,'Infos Relatório'!$B$485,'Faturamento SP3'!$E$2:$E$692,'Infos Relatório'!$B545,'Faturamento SP3'!$Z$2:$Z$692,'Infos Relatório'!C$1)</f>
        <v>0</v>
      </c>
      <c r="D545" s="13">
        <f>SUMIFS('Faturamento SP3'!$G$2:$G$692,'Faturamento SP3'!$D$2:$D$692,'Infos Relatório'!$B$485,'Faturamento SP3'!$E$2:$E$692,'Infos Relatório'!$B545,'Faturamento SP3'!$Z$2:$Z$692,'Infos Relatório'!C$1)</f>
        <v>0</v>
      </c>
      <c r="E545" s="13">
        <f>SUMIFS('Faturamento SP3'!$J$2:$J$692,'Faturamento SP3'!$D$2:$D$692,'Infos Relatório'!$B$485,'Faturamento SP3'!$E$2:$E$692,'Infos Relatório'!$B545,'Faturamento SP3'!$Z$2:$Z$692,'Infos Relatório'!C$1)</f>
        <v>0</v>
      </c>
      <c r="F545" s="14">
        <f>SUMIFS('Faturamento SP3'!$O$2:$O$692,'Faturamento SP3'!$D$2:$D$692,'Infos Relatório'!$B$485,'Faturamento SP3'!$E$2:$E$692,'Infos Relatório'!$B545,'Faturamento SP3'!$Z$2:$Z$692,'Infos Relatório'!C$1,'Faturamento SP3'!$T$2:$T$692,"Sim")+SUMIFS('Faturamento SP3'!$P$2:$P$692,'Faturamento SP3'!$D$2:$D$692,'Infos Relatório'!$B$485,'Faturamento SP3'!$E$2:$E$692,'Infos Relatório'!$B545,'Faturamento SP3'!$Z$2:$Z$692,'Infos Relatório'!C$1,'Faturamento SP3'!$T$2:$T$692,"Sim")</f>
        <v>0</v>
      </c>
      <c r="G545" s="27" t="e">
        <f t="shared" si="193"/>
        <v>#DIV/0!</v>
      </c>
      <c r="H545" s="24">
        <f>SUMIFS('Faturamento SP3'!$H$2:$H$692,'Faturamento SP3'!$D$2:$D$692,'Infos Relatório'!$B$485,'Faturamento SP3'!$E$2:$E$692,'Infos Relatório'!$B545,'Faturamento SP3'!$Z$2:$Z$692,'Infos Relatório'!C$1)</f>
        <v>0</v>
      </c>
      <c r="I545" s="23">
        <f>COUNTIFS('Faturamento SP3'!$D$2:$D$692,'Infos Relatório'!$B$485,'Faturamento SP3'!$E$2:$E$692,'Infos Relatório'!$B545,'Faturamento SP3'!$Z$2:$Z$692,'Infos Relatório'!I$1)</f>
        <v>0</v>
      </c>
      <c r="J545" s="13">
        <f>SUMIFS('Faturamento SP3'!$G$2:$G$692,'Faturamento SP3'!$D$2:$D$692,'Infos Relatório'!$B$485,'Faturamento SP3'!$E$2:$E$692,'Infos Relatório'!$B545,'Faturamento SP3'!$Z$2:$Z$692,'Infos Relatório'!I$1)</f>
        <v>0</v>
      </c>
      <c r="K545" s="13">
        <f>SUMIFS('Faturamento SP3'!$J$2:$J$692,'Faturamento SP3'!$D$2:$D$692,'Infos Relatório'!$B$485,'Faturamento SP3'!$E$2:$E$692,'Infos Relatório'!$B545,'Faturamento SP3'!$Z$2:$Z$692,'Infos Relatório'!I$1)</f>
        <v>0</v>
      </c>
      <c r="L545" s="14">
        <f>SUMIFS('Faturamento SP3'!$O$2:$O$692,'Faturamento SP3'!$D$2:$D$692,'Infos Relatório'!$B$485,'Faturamento SP3'!$E$2:$E$692,'Infos Relatório'!$B545,'Faturamento SP3'!$Z$2:$Z$692,'Infos Relatório'!I$1,'Faturamento SP3'!$T$2:$T$692,"Sim")+SUMIFS('Faturamento SP3'!$P$2:$P$692,'Faturamento SP3'!$D$2:$D$692,'Infos Relatório'!$B$485,'Faturamento SP3'!$E$2:$E$692,'Infos Relatório'!$B545,'Faturamento SP3'!$Z$2:$Z$692,'Infos Relatório'!I$1,'Faturamento SP3'!$T$2:$T$692,"Sim")</f>
        <v>0</v>
      </c>
      <c r="M545" s="27" t="e">
        <f t="shared" si="194"/>
        <v>#DIV/0!</v>
      </c>
      <c r="N545" s="24">
        <f>SUMIFS('Faturamento SP3'!$H$2:$H$692,'Faturamento SP3'!$D$2:$D$692,'Infos Relatório'!$B$485,'Faturamento SP3'!$E$2:$E$692,'Infos Relatório'!$B545,'Faturamento SP3'!$Z$2:$Z$692,'Infos Relatório'!I$1)</f>
        <v>0</v>
      </c>
      <c r="O545" s="23">
        <f>COUNTIFS('Faturamento SP3'!$D$2:$D$692,'Infos Relatório'!$B$485,'Faturamento SP3'!$E$2:$E$692,'Infos Relatório'!$B545,'Faturamento SP3'!$Z$2:$Z$692,'Infos Relatório'!O$1)</f>
        <v>0</v>
      </c>
      <c r="P545" s="13">
        <f>SUMIFS('Faturamento SP3'!$G$2:$G$692,'Faturamento SP3'!$D$2:$D$692,'Infos Relatório'!$B$485,'Faturamento SP3'!$E$2:$E$692,'Infos Relatório'!$B545,'Faturamento SP3'!$Z$2:$Z$692,'Infos Relatório'!O$1)</f>
        <v>0</v>
      </c>
      <c r="Q545" s="13">
        <f>SUMIFS('Faturamento SP3'!$J$2:$J$692,'Faturamento SP3'!$D$2:$D$692,'Infos Relatório'!$B$485,'Faturamento SP3'!$E$2:$E$692,'Infos Relatório'!$B545,'Faturamento SP3'!$Z$2:$Z$692,'Infos Relatório'!O$1)</f>
        <v>0</v>
      </c>
      <c r="R545" s="14">
        <f>SUMIFS('Faturamento SP3'!$O$2:$O$692,'Faturamento SP3'!$D$2:$D$692,'Infos Relatório'!$B$485,'Faturamento SP3'!$E$2:$E$692,'Infos Relatório'!$B545,'Faturamento SP3'!$Z$2:$Z$692,'Infos Relatório'!O$1,'Faturamento SP3'!$T$2:$T$692,"Sim")+SUMIFS('Faturamento SP3'!$P$2:$P$692,'Faturamento SP3'!$D$2:$D$692,'Infos Relatório'!$B$485,'Faturamento SP3'!$E$2:$E$692,'Infos Relatório'!$B545,'Faturamento SP3'!$Z$2:$Z$692,'Infos Relatório'!O$1,'Faturamento SP3'!$T$2:$T$692,"Sim")</f>
        <v>0</v>
      </c>
      <c r="S545" s="27" t="e">
        <f t="shared" si="195"/>
        <v>#DIV/0!</v>
      </c>
      <c r="T545" s="24">
        <f>SUMIFS('Faturamento SP3'!$H$2:$H$692,'Faturamento SP3'!$D$2:$D$692,'Infos Relatório'!$B$485,'Faturamento SP3'!$E$2:$E$692,'Infos Relatório'!$B545,'Faturamento SP3'!$Z$2:$Z$692,'Infos Relatório'!O$1)</f>
        <v>0</v>
      </c>
      <c r="U545" s="23">
        <f>COUNTIFS('Faturamento SP3'!$D$2:$D$692,'Infos Relatório'!$B$485,'Faturamento SP3'!$E$2:$E$692,'Infos Relatório'!$B545,'Faturamento SP3'!$Z$2:$Z$692,'Infos Relatório'!U$1)</f>
        <v>0</v>
      </c>
      <c r="V545" s="13">
        <f>SUMIFS('Faturamento SP3'!$G$2:$G$692,'Faturamento SP3'!$D$2:$D$692,'Infos Relatório'!$B$485,'Faturamento SP3'!$E$2:$E$692,'Infos Relatório'!$B545,'Faturamento SP3'!$Z$2:$Z$692,'Infos Relatório'!U$1)</f>
        <v>0</v>
      </c>
      <c r="W545" s="13">
        <f>SUMIFS('Faturamento SP3'!$J$2:$J$692,'Faturamento SP3'!$D$2:$D$692,'Infos Relatório'!$B$485,'Faturamento SP3'!$E$2:$E$692,'Infos Relatório'!$B545,'Faturamento SP3'!$Z$2:$Z$692,'Infos Relatório'!U$1)</f>
        <v>0</v>
      </c>
      <c r="X545" s="14">
        <f>SUMIFS('Faturamento SP3'!$O$2:$O$692,'Faturamento SP3'!$D$2:$D$692,'Infos Relatório'!$B$485,'Faturamento SP3'!$E$2:$E$692,'Infos Relatório'!$B545,'Faturamento SP3'!$Z$2:$Z$692,'Infos Relatório'!U$1,'Faturamento SP3'!$T$2:$T$692,"Sim")+SUMIFS('Faturamento SP3'!$P$2:$P$692,'Faturamento SP3'!$D$2:$D$692,'Infos Relatório'!$B$485,'Faturamento SP3'!$E$2:$E$692,'Infos Relatório'!$B545,'Faturamento SP3'!$Z$2:$Z$692,'Infos Relatório'!U$1,'Faturamento SP3'!$T$2:$T$692,"Sim")</f>
        <v>0</v>
      </c>
      <c r="Y545" s="27" t="e">
        <f t="shared" si="196"/>
        <v>#DIV/0!</v>
      </c>
      <c r="Z545" s="24">
        <f>SUMIFS('Faturamento SP3'!$H$2:$H$692,'Faturamento SP3'!$D$2:$D$692,'Infos Relatório'!$B$485,'Faturamento SP3'!$E$2:$E$692,'Infos Relatório'!$B545,'Faturamento SP3'!$Z$2:$Z$692,'Infos Relatório'!U$1)</f>
        <v>0</v>
      </c>
      <c r="AA545" s="23">
        <f>COUNTIFS('Faturamento SP3'!$D$2:$D$692,'Infos Relatório'!$B$485,'Faturamento SP3'!$E$2:$E$692,'Infos Relatório'!$B545,'Faturamento SP3'!$Z$2:$Z$692,'Infos Relatório'!AA$1)</f>
        <v>0</v>
      </c>
      <c r="AB545" s="13">
        <f>SUMIFS('Faturamento SP3'!$G$2:$G$692,'Faturamento SP3'!$D$2:$D$692,'Infos Relatório'!$B$485,'Faturamento SP3'!$E$2:$E$692,'Infos Relatório'!$B545,'Faturamento SP3'!$Z$2:$Z$692,'Infos Relatório'!AA$1)</f>
        <v>0</v>
      </c>
      <c r="AC545" s="13">
        <f>SUMIFS('Faturamento SP3'!$J$2:$J$692,'Faturamento SP3'!$D$2:$D$692,'Infos Relatório'!$B$485,'Faturamento SP3'!$E$2:$E$692,'Infos Relatório'!$B545,'Faturamento SP3'!$Z$2:$Z$692,'Infos Relatório'!AA$1)</f>
        <v>0</v>
      </c>
      <c r="AD545" s="14">
        <f>SUMIFS('Faturamento SP3'!$O$2:$O$692,'Faturamento SP3'!$D$2:$D$692,'Infos Relatório'!$B$485,'Faturamento SP3'!$E$2:$E$692,'Infos Relatório'!$B545,'Faturamento SP3'!$Z$2:$Z$692,'Infos Relatório'!AA$1,'Faturamento SP3'!$T$2:$T$692,"Sim")+SUMIFS('Faturamento SP3'!$P$2:$P$692,'Faturamento SP3'!$D$2:$D$692,'Infos Relatório'!$B$485,'Faturamento SP3'!$E$2:$E$692,'Infos Relatório'!$B545,'Faturamento SP3'!$Z$2:$Z$692,'Infos Relatório'!AA$1,'Faturamento SP3'!$T$2:$T$692,"Sim")</f>
        <v>0</v>
      </c>
      <c r="AE545" s="27" t="e">
        <f t="shared" si="197"/>
        <v>#DIV/0!</v>
      </c>
      <c r="AF545" s="24">
        <f>SUMIFS('Faturamento SP3'!$H$2:$H$692,'Faturamento SP3'!$D$2:$D$692,'Infos Relatório'!$B$485,'Faturamento SP3'!$E$2:$E$692,'Infos Relatório'!$B545,'Faturamento SP3'!$Z$2:$Z$692,'Infos Relatório'!AA$1)</f>
        <v>0</v>
      </c>
      <c r="AG545" s="23">
        <f>COUNTIFS('Faturamento SP3'!$D$2:$D$692,'Infos Relatório'!$B$485,'Faturamento SP3'!$E$2:$E$692,'Infos Relatório'!$B545,'Faturamento SP3'!$Z$2:$Z$692,'Infos Relatório'!AG$1)</f>
        <v>0</v>
      </c>
      <c r="AH545" s="13">
        <f>SUMIFS('Faturamento SP3'!$G$2:$G$692,'Faturamento SP3'!$D$2:$D$692,'Infos Relatório'!$B$485,'Faturamento SP3'!$E$2:$E$692,'Infos Relatório'!$B545,'Faturamento SP3'!$Z$2:$Z$692,'Infos Relatório'!AG$1)</f>
        <v>0</v>
      </c>
      <c r="AI545" s="13">
        <f>SUMIFS('Faturamento SP3'!$J$2:$J$692,'Faturamento SP3'!$D$2:$D$692,'Infos Relatório'!$B$485,'Faturamento SP3'!$E$2:$E$692,'Infos Relatório'!$B545,'Faturamento SP3'!$Z$2:$Z$692,'Infos Relatório'!AG$1)</f>
        <v>0</v>
      </c>
      <c r="AJ545" s="14">
        <f>SUMIFS('Faturamento SP3'!$O$2:$O$692,'Faturamento SP3'!$D$2:$D$692,'Infos Relatório'!$B$485,'Faturamento SP3'!$E$2:$E$692,'Infos Relatório'!$B545,'Faturamento SP3'!$Z$2:$Z$692,'Infos Relatório'!AG$1,'Faturamento SP3'!$T$2:$T$692,"Sim")+SUMIFS('Faturamento SP3'!$P$2:$P$692,'Faturamento SP3'!$D$2:$D$692,'Infos Relatório'!$B$485,'Faturamento SP3'!$E$2:$E$692,'Infos Relatório'!$B545,'Faturamento SP3'!$Z$2:$Z$692,'Infos Relatório'!AG$1,'Faturamento SP3'!$T$2:$T$692,"Sim")</f>
        <v>0</v>
      </c>
      <c r="AK545" s="27" t="e">
        <f t="shared" si="198"/>
        <v>#DIV/0!</v>
      </c>
      <c r="AL545" s="24">
        <f>SUMIFS('Faturamento SP3'!$H$2:$H$692,'Faturamento SP3'!$D$2:$D$692,'Infos Relatório'!$B$485,'Faturamento SP3'!$E$2:$E$692,'Infos Relatório'!$B545,'Faturamento SP3'!$Z$2:$Z$692,'Infos Relatório'!AG$1)</f>
        <v>0</v>
      </c>
      <c r="AM545" s="23">
        <f>COUNTIFS('Faturamento SP3'!$D$2:$D$692,'Infos Relatório'!$B$485,'Faturamento SP3'!$E$2:$E$692,'Infos Relatório'!$B545,'Faturamento SP3'!$Z$2:$Z$692,'Infos Relatório'!AM$1)</f>
        <v>0</v>
      </c>
      <c r="AN545" s="13">
        <f>SUMIFS('Faturamento SP3'!$G$2:$G$692,'Faturamento SP3'!$D$2:$D$692,'Infos Relatório'!$B$485,'Faturamento SP3'!$E$2:$E$692,'Infos Relatório'!$B545,'Faturamento SP3'!$Z$2:$Z$692,'Infos Relatório'!AM$1)</f>
        <v>0</v>
      </c>
      <c r="AO545" s="13">
        <f>SUMIFS('Faturamento SP3'!$J$2:$J$692,'Faturamento SP3'!$D$2:$D$692,'Infos Relatório'!$B$485,'Faturamento SP3'!$E$2:$E$692,'Infos Relatório'!$B545,'Faturamento SP3'!$Z$2:$Z$692,'Infos Relatório'!AM$1)</f>
        <v>0</v>
      </c>
      <c r="AP545" s="14">
        <f>SUMIFS('Faturamento SP3'!$O$2:$O$692,'Faturamento SP3'!$D$2:$D$692,'Infos Relatório'!$B$485,'Faturamento SP3'!$E$2:$E$692,'Infos Relatório'!$B545,'Faturamento SP3'!$Z$2:$Z$692,'Infos Relatório'!AM$1,'Faturamento SP3'!$T$2:$T$692,"Sim")+SUMIFS('Faturamento SP3'!$P$2:$P$692,'Faturamento SP3'!$D$2:$D$692,'Infos Relatório'!$B$485,'Faturamento SP3'!$E$2:$E$692,'Infos Relatório'!$B545,'Faturamento SP3'!$Z$2:$Z$692,'Infos Relatório'!AM$1,'Faturamento SP3'!$T$2:$T$692,"Sim")</f>
        <v>0</v>
      </c>
      <c r="AQ545" s="27" t="e">
        <f t="shared" si="199"/>
        <v>#DIV/0!</v>
      </c>
      <c r="AR545" s="24">
        <f>SUMIFS('Faturamento SP3'!$H$2:$H$692,'Faturamento SP3'!$D$2:$D$692,'Infos Relatório'!$B$485,'Faturamento SP3'!$E$2:$E$692,'Infos Relatório'!$B545,'Faturamento SP3'!$Z$2:$Z$692,'Infos Relatório'!AM$1)</f>
        <v>0</v>
      </c>
      <c r="AS545" s="23">
        <f>COUNTIFS('Faturamento SP3'!$D$2:$D$692,'Infos Relatório'!$B$485,'Faturamento SP3'!$E$2:$E$692,'Infos Relatório'!$B545,'Faturamento SP3'!$Z$2:$Z$692,'Infos Relatório'!AS$1)</f>
        <v>0</v>
      </c>
      <c r="AT545" s="13">
        <f>SUMIFS('Faturamento SP3'!$G$2:$G$692,'Faturamento SP3'!$D$2:$D$692,'Infos Relatório'!$B$485,'Faturamento SP3'!$E$2:$E$692,'Infos Relatório'!$B545,'Faturamento SP3'!$Z$2:$Z$692,'Infos Relatório'!AS$1)</f>
        <v>0</v>
      </c>
      <c r="AU545" s="13">
        <f>SUMIFS('Faturamento SP3'!$J$2:$J$692,'Faturamento SP3'!$D$2:$D$692,'Infos Relatório'!$B$485,'Faturamento SP3'!$E$2:$E$692,'Infos Relatório'!$B545,'Faturamento SP3'!$Z$2:$Z$692,'Infos Relatório'!AS$1)</f>
        <v>0</v>
      </c>
      <c r="AV545" s="14">
        <f>SUMIFS('Faturamento SP3'!$O$2:$O$692,'Faturamento SP3'!$D$2:$D$692,'Infos Relatório'!$B$485,'Faturamento SP3'!$E$2:$E$692,'Infos Relatório'!$B545,'Faturamento SP3'!$Z$2:$Z$692,'Infos Relatório'!AS$1,'Faturamento SP3'!$T$2:$T$692,"Sim")+SUMIFS('Faturamento SP3'!$P$2:$P$692,'Faturamento SP3'!$D$2:$D$692,'Infos Relatório'!$B$485,'Faturamento SP3'!$E$2:$E$692,'Infos Relatório'!$B545,'Faturamento SP3'!$Z$2:$Z$692,'Infos Relatório'!AS$1,'Faturamento SP3'!$T$2:$T$692,"Sim")</f>
        <v>0</v>
      </c>
      <c r="AW545" s="27" t="e">
        <f t="shared" si="200"/>
        <v>#DIV/0!</v>
      </c>
      <c r="AX545" s="24">
        <f>SUMIFS('Faturamento SP3'!$H$2:$H$692,'Faturamento SP3'!$D$2:$D$692,'Infos Relatório'!$B$485,'Faturamento SP3'!$E$2:$E$692,'Infos Relatório'!$B545,'Faturamento SP3'!$Z$2:$Z$692,'Infos Relatório'!AS$1)</f>
        <v>0</v>
      </c>
      <c r="AY545" s="23">
        <f>COUNTIFS('Faturamento SP3'!$D$2:$D$692,'Infos Relatório'!$B$485,'Faturamento SP3'!$E$2:$E$692,'Infos Relatório'!$B545,'Faturamento SP3'!$Z$2:$Z$692,'Infos Relatório'!AY$1)</f>
        <v>0</v>
      </c>
      <c r="AZ545" s="13">
        <f>SUMIFS('Faturamento SP3'!$G$2:$G$692,'Faturamento SP3'!$D$2:$D$692,'Infos Relatório'!$B$485,'Faturamento SP3'!$E$2:$E$692,'Infos Relatório'!$B545,'Faturamento SP3'!$Z$2:$Z$692,'Infos Relatório'!AY$1)</f>
        <v>0</v>
      </c>
      <c r="BA545" s="13">
        <f>SUMIFS('Faturamento SP3'!$J$2:$J$692,'Faturamento SP3'!$D$2:$D$692,'Infos Relatório'!$B$485,'Faturamento SP3'!$E$2:$E$692,'Infos Relatório'!$B545,'Faturamento SP3'!$Z$2:$Z$692,'Infos Relatório'!AY$1)</f>
        <v>0</v>
      </c>
      <c r="BB545" s="14">
        <f>SUMIFS('Faturamento SP3'!$O$2:$O$692,'Faturamento SP3'!$D$2:$D$692,'Infos Relatório'!$B$485,'Faturamento SP3'!$E$2:$E$692,'Infos Relatório'!$B545,'Faturamento SP3'!$Z$2:$Z$692,'Infos Relatório'!AY$1,'Faturamento SP3'!$T$2:$T$692,"Sim")+SUMIFS('Faturamento SP3'!$P$2:$P$692,'Faturamento SP3'!$D$2:$D$692,'Infos Relatório'!$B$485,'Faturamento SP3'!$E$2:$E$692,'Infos Relatório'!$B545,'Faturamento SP3'!$Z$2:$Z$692,'Infos Relatório'!AY$1,'Faturamento SP3'!$T$2:$T$692,"Sim")</f>
        <v>0</v>
      </c>
      <c r="BC545" s="27" t="e">
        <f t="shared" si="201"/>
        <v>#DIV/0!</v>
      </c>
      <c r="BD545" s="24">
        <f>SUMIFS('Faturamento SP3'!$H$2:$H$692,'Faturamento SP3'!$D$2:$D$692,'Infos Relatório'!$B$485,'Faturamento SP3'!$E$2:$E$692,'Infos Relatório'!$B545,'Faturamento SP3'!$Z$2:$Z$692,'Infos Relatório'!AY$1)</f>
        <v>0</v>
      </c>
      <c r="BE545" s="23">
        <f>COUNTIFS('Faturamento SP3'!$D$2:$D$692,'Infos Relatório'!$B$485,'Faturamento SP3'!$E$2:$E$692,'Infos Relatório'!$B545,'Faturamento SP3'!$Z$2:$Z$692,'Infos Relatório'!BE$1)</f>
        <v>0</v>
      </c>
      <c r="BF545" s="13">
        <f>SUMIFS('Faturamento SP3'!$G$2:$G$692,'Faturamento SP3'!$D$2:$D$692,'Infos Relatório'!$B$485,'Faturamento SP3'!$E$2:$E$692,'Infos Relatório'!$B545,'Faturamento SP3'!$Z$2:$Z$692,'Infos Relatório'!BE$1)</f>
        <v>0</v>
      </c>
      <c r="BG545" s="13">
        <f>SUMIFS('Faturamento SP3'!$J$2:$J$692,'Faturamento SP3'!$D$2:$D$692,'Infos Relatório'!$B$485,'Faturamento SP3'!$E$2:$E$692,'Infos Relatório'!$B545,'Faturamento SP3'!$Z$2:$Z$692,'Infos Relatório'!BE$1)</f>
        <v>0</v>
      </c>
      <c r="BH545" s="14">
        <f>SUMIFS('Faturamento SP3'!$O$2:$O$692,'Faturamento SP3'!$D$2:$D$692,'Infos Relatório'!$B$485,'Faturamento SP3'!$E$2:$E$692,'Infos Relatório'!$B545,'Faturamento SP3'!$Z$2:$Z$692,'Infos Relatório'!BE$1,'Faturamento SP3'!$T$2:$T$692,"Sim")+SUMIFS('Faturamento SP3'!$P$2:$P$692,'Faturamento SP3'!$D$2:$D$692,'Infos Relatório'!$B$485,'Faturamento SP3'!$E$2:$E$692,'Infos Relatório'!$B545,'Faturamento SP3'!$Z$2:$Z$692,'Infos Relatório'!BE$1,'Faturamento SP3'!$T$2:$T$692,"Sim")</f>
        <v>0</v>
      </c>
      <c r="BI545" s="27" t="e">
        <f t="shared" si="202"/>
        <v>#DIV/0!</v>
      </c>
      <c r="BJ545" s="24">
        <f>SUMIFS('Faturamento SP3'!$H$2:$H$692,'Faturamento SP3'!$D$2:$D$692,'Infos Relatório'!$B$485,'Faturamento SP3'!$E$2:$E$692,'Infos Relatório'!$B545,'Faturamento SP3'!$Z$2:$Z$692,'Infos Relatório'!BE$1)</f>
        <v>0</v>
      </c>
      <c r="BK545" s="23">
        <f>COUNTIFS('Faturamento SP3'!$D$2:$D$692,'Infos Relatório'!$B$485,'Faturamento SP3'!$E$2:$E$692,'Infos Relatório'!$B545,'Faturamento SP3'!$Z$2:$Z$692,'Infos Relatório'!BK$1)</f>
        <v>0</v>
      </c>
      <c r="BL545" s="13">
        <f>SUMIFS('Faturamento SP3'!$G$2:$G$692,'Faturamento SP3'!$D$2:$D$692,'Infos Relatório'!$B$485,'Faturamento SP3'!$E$2:$E$692,'Infos Relatório'!$B545,'Faturamento SP3'!$Z$2:$Z$692,'Infos Relatório'!BK$1)</f>
        <v>0</v>
      </c>
      <c r="BM545" s="13">
        <f>SUMIFS('Faturamento SP3'!$J$2:$J$692,'Faturamento SP3'!$D$2:$D$692,'Infos Relatório'!$B$485,'Faturamento SP3'!$E$2:$E$692,'Infos Relatório'!$B545,'Faturamento SP3'!$Z$2:$Z$692,'Infos Relatório'!BK$1)</f>
        <v>0</v>
      </c>
      <c r="BN545" s="14">
        <f>SUMIFS('Faturamento SP3'!$O$2:$O$692,'Faturamento SP3'!$D$2:$D$692,'Infos Relatório'!$B$485,'Faturamento SP3'!$E$2:$E$692,'Infos Relatório'!$B545,'Faturamento SP3'!$Z$2:$Z$692,'Infos Relatório'!BK$1,'Faturamento SP3'!$T$2:$T$692,"Sim")+SUMIFS('Faturamento SP3'!$P$2:$P$692,'Faturamento SP3'!$D$2:$D$692,'Infos Relatório'!$B$485,'Faturamento SP3'!$E$2:$E$692,'Infos Relatório'!$B545,'Faturamento SP3'!$Z$2:$Z$692,'Infos Relatório'!BK$1,'Faturamento SP3'!$T$2:$T$692,"Sim")</f>
        <v>0</v>
      </c>
      <c r="BO545" s="27" t="e">
        <f t="shared" si="203"/>
        <v>#DIV/0!</v>
      </c>
      <c r="BP545" s="24">
        <f>SUMIFS('Faturamento SP3'!$H$2:$H$692,'Faturamento SP3'!$D$2:$D$692,'Infos Relatório'!$B$485,'Faturamento SP3'!$E$2:$E$692,'Infos Relatório'!$B545,'Faturamento SP3'!$Z$2:$Z$692,'Infos Relatório'!BK$1)</f>
        <v>0</v>
      </c>
      <c r="BQ545" s="23">
        <f>COUNTIFS('Faturamento SP3'!$D$2:$D$692,'Infos Relatório'!$B$485,'Faturamento SP3'!$E$2:$E$692,'Infos Relatório'!$B545,'Faturamento SP3'!$Z$2:$Z$692,'Infos Relatório'!BQ$1)</f>
        <v>0</v>
      </c>
      <c r="BR545" s="13">
        <f>SUMIFS('Faturamento SP3'!$G$2:$G$692,'Faturamento SP3'!$D$2:$D$692,'Infos Relatório'!$B$485,'Faturamento SP3'!$E$2:$E$692,'Infos Relatório'!$B545,'Faturamento SP3'!$Z$2:$Z$692,'Infos Relatório'!BQ$1)</f>
        <v>0</v>
      </c>
      <c r="BS545" s="13">
        <f>SUMIFS('Faturamento SP3'!$J$2:$J$692,'Faturamento SP3'!$D$2:$D$692,'Infos Relatório'!$B$485,'Faturamento SP3'!$E$2:$E$692,'Infos Relatório'!$B545,'Faturamento SP3'!$Z$2:$Z$692,'Infos Relatório'!BQ$1)</f>
        <v>0</v>
      </c>
      <c r="BT545" s="14">
        <f>SUMIFS('Faturamento SP3'!$O$2:$O$692,'Faturamento SP3'!$D$2:$D$692,'Infos Relatório'!$B$485,'Faturamento SP3'!$E$2:$E$692,'Infos Relatório'!$B545,'Faturamento SP3'!$Z$2:$Z$692,'Infos Relatório'!BQ$1,'Faturamento SP3'!$T$2:$T$692,"Sim")+SUMIFS('Faturamento SP3'!$P$2:$P$692,'Faturamento SP3'!$D$2:$D$692,'Infos Relatório'!$B$485,'Faturamento SP3'!$E$2:$E$692,'Infos Relatório'!$B545,'Faturamento SP3'!$Z$2:$Z$692,'Infos Relatório'!BQ$1,'Faturamento SP3'!$T$2:$T$692,"Sim")</f>
        <v>0</v>
      </c>
      <c r="BU545" s="27" t="e">
        <f t="shared" si="204"/>
        <v>#DIV/0!</v>
      </c>
      <c r="BV545" s="24">
        <f>SUMIFS('Faturamento SP3'!$H$2:$H$692,'Faturamento SP3'!$D$2:$D$692,'Infos Relatório'!$B$485,'Faturamento SP3'!$E$2:$E$692,'Infos Relatório'!$B545,'Faturamento SP3'!$Z$2:$Z$692,'Infos Relatório'!BQ$1)</f>
        <v>0</v>
      </c>
    </row>
    <row r="546" spans="2:74">
      <c r="B546" s="17" t="s">
        <v>67</v>
      </c>
      <c r="C546" s="23">
        <f>COUNTIFS('Faturamento SP3'!$D$2:$D$692,'Infos Relatório'!$B$485,'Faturamento SP3'!$E$2:$E$692,'Infos Relatório'!$B546,'Faturamento SP3'!$Z$2:$Z$692,'Infos Relatório'!C$1)</f>
        <v>0</v>
      </c>
      <c r="D546" s="13">
        <f>SUMIFS('Faturamento SP3'!$G$2:$G$692,'Faturamento SP3'!$D$2:$D$692,'Infos Relatório'!$B$485,'Faturamento SP3'!$E$2:$E$692,'Infos Relatório'!$B546,'Faturamento SP3'!$Z$2:$Z$692,'Infos Relatório'!C$1)</f>
        <v>0</v>
      </c>
      <c r="E546" s="13">
        <f>SUMIFS('Faturamento SP3'!$J$2:$J$692,'Faturamento SP3'!$D$2:$D$692,'Infos Relatório'!$B$485,'Faturamento SP3'!$E$2:$E$692,'Infos Relatório'!$B546,'Faturamento SP3'!$Z$2:$Z$692,'Infos Relatório'!C$1)</f>
        <v>0</v>
      </c>
      <c r="F546" s="14">
        <f>SUMIFS('Faturamento SP3'!$O$2:$O$692,'Faturamento SP3'!$D$2:$D$692,'Infos Relatório'!$B$485,'Faturamento SP3'!$E$2:$E$692,'Infos Relatório'!$B546,'Faturamento SP3'!$Z$2:$Z$692,'Infos Relatório'!C$1,'Faturamento SP3'!$T$2:$T$692,"Sim")+SUMIFS('Faturamento SP3'!$P$2:$P$692,'Faturamento SP3'!$D$2:$D$692,'Infos Relatório'!$B$485,'Faturamento SP3'!$E$2:$E$692,'Infos Relatório'!$B546,'Faturamento SP3'!$Z$2:$Z$692,'Infos Relatório'!C$1,'Faturamento SP3'!$T$2:$T$692,"Sim")</f>
        <v>0</v>
      </c>
      <c r="G546" s="27" t="e">
        <f t="shared" si="193"/>
        <v>#DIV/0!</v>
      </c>
      <c r="H546" s="24">
        <f>SUMIFS('Faturamento SP3'!$H$2:$H$692,'Faturamento SP3'!$D$2:$D$692,'Infos Relatório'!$B$485,'Faturamento SP3'!$E$2:$E$692,'Infos Relatório'!$B546,'Faturamento SP3'!$Z$2:$Z$692,'Infos Relatório'!C$1)</f>
        <v>0</v>
      </c>
      <c r="I546" s="23">
        <f>COUNTIFS('Faturamento SP3'!$D$2:$D$692,'Infos Relatório'!$B$485,'Faturamento SP3'!$E$2:$E$692,'Infos Relatório'!$B546,'Faturamento SP3'!$Z$2:$Z$692,'Infos Relatório'!I$1)</f>
        <v>0</v>
      </c>
      <c r="J546" s="13">
        <f>SUMIFS('Faturamento SP3'!$G$2:$G$692,'Faturamento SP3'!$D$2:$D$692,'Infos Relatório'!$B$485,'Faturamento SP3'!$E$2:$E$692,'Infos Relatório'!$B546,'Faturamento SP3'!$Z$2:$Z$692,'Infos Relatório'!I$1)</f>
        <v>0</v>
      </c>
      <c r="K546" s="13">
        <f>SUMIFS('Faturamento SP3'!$J$2:$J$692,'Faturamento SP3'!$D$2:$D$692,'Infos Relatório'!$B$485,'Faturamento SP3'!$E$2:$E$692,'Infos Relatório'!$B546,'Faturamento SP3'!$Z$2:$Z$692,'Infos Relatório'!I$1)</f>
        <v>0</v>
      </c>
      <c r="L546" s="14">
        <f>SUMIFS('Faturamento SP3'!$O$2:$O$692,'Faturamento SP3'!$D$2:$D$692,'Infos Relatório'!$B$485,'Faturamento SP3'!$E$2:$E$692,'Infos Relatório'!$B546,'Faturamento SP3'!$Z$2:$Z$692,'Infos Relatório'!I$1,'Faturamento SP3'!$T$2:$T$692,"Sim")+SUMIFS('Faturamento SP3'!$P$2:$P$692,'Faturamento SP3'!$D$2:$D$692,'Infos Relatório'!$B$485,'Faturamento SP3'!$E$2:$E$692,'Infos Relatório'!$B546,'Faturamento SP3'!$Z$2:$Z$692,'Infos Relatório'!I$1,'Faturamento SP3'!$T$2:$T$692,"Sim")</f>
        <v>0</v>
      </c>
      <c r="M546" s="27" t="e">
        <f t="shared" si="194"/>
        <v>#DIV/0!</v>
      </c>
      <c r="N546" s="24">
        <f>SUMIFS('Faturamento SP3'!$H$2:$H$692,'Faturamento SP3'!$D$2:$D$692,'Infos Relatório'!$B$485,'Faturamento SP3'!$E$2:$E$692,'Infos Relatório'!$B546,'Faturamento SP3'!$Z$2:$Z$692,'Infos Relatório'!I$1)</f>
        <v>0</v>
      </c>
      <c r="O546" s="23">
        <f>COUNTIFS('Faturamento SP3'!$D$2:$D$692,'Infos Relatório'!$B$485,'Faturamento SP3'!$E$2:$E$692,'Infos Relatório'!$B546,'Faturamento SP3'!$Z$2:$Z$692,'Infos Relatório'!O$1)</f>
        <v>0</v>
      </c>
      <c r="P546" s="13">
        <f>SUMIFS('Faturamento SP3'!$G$2:$G$692,'Faturamento SP3'!$D$2:$D$692,'Infos Relatório'!$B$485,'Faturamento SP3'!$E$2:$E$692,'Infos Relatório'!$B546,'Faturamento SP3'!$Z$2:$Z$692,'Infos Relatório'!O$1)</f>
        <v>0</v>
      </c>
      <c r="Q546" s="13">
        <f>SUMIFS('Faturamento SP3'!$J$2:$J$692,'Faturamento SP3'!$D$2:$D$692,'Infos Relatório'!$B$485,'Faturamento SP3'!$E$2:$E$692,'Infos Relatório'!$B546,'Faturamento SP3'!$Z$2:$Z$692,'Infos Relatório'!O$1)</f>
        <v>0</v>
      </c>
      <c r="R546" s="14">
        <f>SUMIFS('Faturamento SP3'!$O$2:$O$692,'Faturamento SP3'!$D$2:$D$692,'Infos Relatório'!$B$485,'Faturamento SP3'!$E$2:$E$692,'Infos Relatório'!$B546,'Faturamento SP3'!$Z$2:$Z$692,'Infos Relatório'!O$1,'Faturamento SP3'!$T$2:$T$692,"Sim")+SUMIFS('Faturamento SP3'!$P$2:$P$692,'Faturamento SP3'!$D$2:$D$692,'Infos Relatório'!$B$485,'Faturamento SP3'!$E$2:$E$692,'Infos Relatório'!$B546,'Faturamento SP3'!$Z$2:$Z$692,'Infos Relatório'!O$1,'Faturamento SP3'!$T$2:$T$692,"Sim")</f>
        <v>0</v>
      </c>
      <c r="S546" s="27" t="e">
        <f t="shared" si="195"/>
        <v>#DIV/0!</v>
      </c>
      <c r="T546" s="24">
        <f>SUMIFS('Faturamento SP3'!$H$2:$H$692,'Faturamento SP3'!$D$2:$D$692,'Infos Relatório'!$B$485,'Faturamento SP3'!$E$2:$E$692,'Infos Relatório'!$B546,'Faturamento SP3'!$Z$2:$Z$692,'Infos Relatório'!O$1)</f>
        <v>0</v>
      </c>
      <c r="U546" s="23">
        <f>COUNTIFS('Faturamento SP3'!$D$2:$D$692,'Infos Relatório'!$B$485,'Faturamento SP3'!$E$2:$E$692,'Infos Relatório'!$B546,'Faturamento SP3'!$Z$2:$Z$692,'Infos Relatório'!U$1)</f>
        <v>0</v>
      </c>
      <c r="V546" s="13">
        <f>SUMIFS('Faturamento SP3'!$G$2:$G$692,'Faturamento SP3'!$D$2:$D$692,'Infos Relatório'!$B$485,'Faturamento SP3'!$E$2:$E$692,'Infos Relatório'!$B546,'Faturamento SP3'!$Z$2:$Z$692,'Infos Relatório'!U$1)</f>
        <v>0</v>
      </c>
      <c r="W546" s="13">
        <f>SUMIFS('Faturamento SP3'!$J$2:$J$692,'Faturamento SP3'!$D$2:$D$692,'Infos Relatório'!$B$485,'Faturamento SP3'!$E$2:$E$692,'Infos Relatório'!$B546,'Faturamento SP3'!$Z$2:$Z$692,'Infos Relatório'!U$1)</f>
        <v>0</v>
      </c>
      <c r="X546" s="14">
        <f>SUMIFS('Faturamento SP3'!$O$2:$O$692,'Faturamento SP3'!$D$2:$D$692,'Infos Relatório'!$B$485,'Faturamento SP3'!$E$2:$E$692,'Infos Relatório'!$B546,'Faturamento SP3'!$Z$2:$Z$692,'Infos Relatório'!U$1,'Faturamento SP3'!$T$2:$T$692,"Sim")+SUMIFS('Faturamento SP3'!$P$2:$P$692,'Faturamento SP3'!$D$2:$D$692,'Infos Relatório'!$B$485,'Faturamento SP3'!$E$2:$E$692,'Infos Relatório'!$B546,'Faturamento SP3'!$Z$2:$Z$692,'Infos Relatório'!U$1,'Faturamento SP3'!$T$2:$T$692,"Sim")</f>
        <v>0</v>
      </c>
      <c r="Y546" s="27" t="e">
        <f t="shared" si="196"/>
        <v>#DIV/0!</v>
      </c>
      <c r="Z546" s="24">
        <f>SUMIFS('Faturamento SP3'!$H$2:$H$692,'Faturamento SP3'!$D$2:$D$692,'Infos Relatório'!$B$485,'Faturamento SP3'!$E$2:$E$692,'Infos Relatório'!$B546,'Faturamento SP3'!$Z$2:$Z$692,'Infos Relatório'!U$1)</f>
        <v>0</v>
      </c>
      <c r="AA546" s="23">
        <f>COUNTIFS('Faturamento SP3'!$D$2:$D$692,'Infos Relatório'!$B$485,'Faturamento SP3'!$E$2:$E$692,'Infos Relatório'!$B546,'Faturamento SP3'!$Z$2:$Z$692,'Infos Relatório'!AA$1)</f>
        <v>0</v>
      </c>
      <c r="AB546" s="13">
        <f>SUMIFS('Faturamento SP3'!$G$2:$G$692,'Faturamento SP3'!$D$2:$D$692,'Infos Relatório'!$B$485,'Faturamento SP3'!$E$2:$E$692,'Infos Relatório'!$B546,'Faturamento SP3'!$Z$2:$Z$692,'Infos Relatório'!AA$1)</f>
        <v>0</v>
      </c>
      <c r="AC546" s="13">
        <f>SUMIFS('Faturamento SP3'!$J$2:$J$692,'Faturamento SP3'!$D$2:$D$692,'Infos Relatório'!$B$485,'Faturamento SP3'!$E$2:$E$692,'Infos Relatório'!$B546,'Faturamento SP3'!$Z$2:$Z$692,'Infos Relatório'!AA$1)</f>
        <v>0</v>
      </c>
      <c r="AD546" s="14">
        <f>SUMIFS('Faturamento SP3'!$O$2:$O$692,'Faturamento SP3'!$D$2:$D$692,'Infos Relatório'!$B$485,'Faturamento SP3'!$E$2:$E$692,'Infos Relatório'!$B546,'Faturamento SP3'!$Z$2:$Z$692,'Infos Relatório'!AA$1,'Faturamento SP3'!$T$2:$T$692,"Sim")+SUMIFS('Faturamento SP3'!$P$2:$P$692,'Faturamento SP3'!$D$2:$D$692,'Infos Relatório'!$B$485,'Faturamento SP3'!$E$2:$E$692,'Infos Relatório'!$B546,'Faturamento SP3'!$Z$2:$Z$692,'Infos Relatório'!AA$1,'Faturamento SP3'!$T$2:$T$692,"Sim")</f>
        <v>0</v>
      </c>
      <c r="AE546" s="27" t="e">
        <f t="shared" si="197"/>
        <v>#DIV/0!</v>
      </c>
      <c r="AF546" s="24">
        <f>SUMIFS('Faturamento SP3'!$H$2:$H$692,'Faturamento SP3'!$D$2:$D$692,'Infos Relatório'!$B$485,'Faturamento SP3'!$E$2:$E$692,'Infos Relatório'!$B546,'Faturamento SP3'!$Z$2:$Z$692,'Infos Relatório'!AA$1)</f>
        <v>0</v>
      </c>
      <c r="AG546" s="23">
        <f>COUNTIFS('Faturamento SP3'!$D$2:$D$692,'Infos Relatório'!$B$485,'Faturamento SP3'!$E$2:$E$692,'Infos Relatório'!$B546,'Faturamento SP3'!$Z$2:$Z$692,'Infos Relatório'!AG$1)</f>
        <v>0</v>
      </c>
      <c r="AH546" s="13">
        <f>SUMIFS('Faturamento SP3'!$G$2:$G$692,'Faturamento SP3'!$D$2:$D$692,'Infos Relatório'!$B$485,'Faturamento SP3'!$E$2:$E$692,'Infos Relatório'!$B546,'Faturamento SP3'!$Z$2:$Z$692,'Infos Relatório'!AG$1)</f>
        <v>0</v>
      </c>
      <c r="AI546" s="13">
        <f>SUMIFS('Faturamento SP3'!$J$2:$J$692,'Faturamento SP3'!$D$2:$D$692,'Infos Relatório'!$B$485,'Faturamento SP3'!$E$2:$E$692,'Infos Relatório'!$B546,'Faturamento SP3'!$Z$2:$Z$692,'Infos Relatório'!AG$1)</f>
        <v>0</v>
      </c>
      <c r="AJ546" s="14">
        <f>SUMIFS('Faturamento SP3'!$O$2:$O$692,'Faturamento SP3'!$D$2:$D$692,'Infos Relatório'!$B$485,'Faturamento SP3'!$E$2:$E$692,'Infos Relatório'!$B546,'Faturamento SP3'!$Z$2:$Z$692,'Infos Relatório'!AG$1,'Faturamento SP3'!$T$2:$T$692,"Sim")+SUMIFS('Faturamento SP3'!$P$2:$P$692,'Faturamento SP3'!$D$2:$D$692,'Infos Relatório'!$B$485,'Faturamento SP3'!$E$2:$E$692,'Infos Relatório'!$B546,'Faturamento SP3'!$Z$2:$Z$692,'Infos Relatório'!AG$1,'Faturamento SP3'!$T$2:$T$692,"Sim")</f>
        <v>0</v>
      </c>
      <c r="AK546" s="27" t="e">
        <f t="shared" si="198"/>
        <v>#DIV/0!</v>
      </c>
      <c r="AL546" s="24">
        <f>SUMIFS('Faturamento SP3'!$H$2:$H$692,'Faturamento SP3'!$D$2:$D$692,'Infos Relatório'!$B$485,'Faturamento SP3'!$E$2:$E$692,'Infos Relatório'!$B546,'Faturamento SP3'!$Z$2:$Z$692,'Infos Relatório'!AG$1)</f>
        <v>0</v>
      </c>
      <c r="AM546" s="23">
        <f>COUNTIFS('Faturamento SP3'!$D$2:$D$692,'Infos Relatório'!$B$485,'Faturamento SP3'!$E$2:$E$692,'Infos Relatório'!$B546,'Faturamento SP3'!$Z$2:$Z$692,'Infos Relatório'!AM$1)</f>
        <v>0</v>
      </c>
      <c r="AN546" s="13">
        <f>SUMIFS('Faturamento SP3'!$G$2:$G$692,'Faturamento SP3'!$D$2:$D$692,'Infos Relatório'!$B$485,'Faturamento SP3'!$E$2:$E$692,'Infos Relatório'!$B546,'Faturamento SP3'!$Z$2:$Z$692,'Infos Relatório'!AM$1)</f>
        <v>0</v>
      </c>
      <c r="AO546" s="13">
        <f>SUMIFS('Faturamento SP3'!$J$2:$J$692,'Faturamento SP3'!$D$2:$D$692,'Infos Relatório'!$B$485,'Faturamento SP3'!$E$2:$E$692,'Infos Relatório'!$B546,'Faturamento SP3'!$Z$2:$Z$692,'Infos Relatório'!AM$1)</f>
        <v>0</v>
      </c>
      <c r="AP546" s="14">
        <f>SUMIFS('Faturamento SP3'!$O$2:$O$692,'Faturamento SP3'!$D$2:$D$692,'Infos Relatório'!$B$485,'Faturamento SP3'!$E$2:$E$692,'Infos Relatório'!$B546,'Faturamento SP3'!$Z$2:$Z$692,'Infos Relatório'!AM$1,'Faturamento SP3'!$T$2:$T$692,"Sim")+SUMIFS('Faturamento SP3'!$P$2:$P$692,'Faturamento SP3'!$D$2:$D$692,'Infos Relatório'!$B$485,'Faturamento SP3'!$E$2:$E$692,'Infos Relatório'!$B546,'Faturamento SP3'!$Z$2:$Z$692,'Infos Relatório'!AM$1,'Faturamento SP3'!$T$2:$T$692,"Sim")</f>
        <v>0</v>
      </c>
      <c r="AQ546" s="27" t="e">
        <f t="shared" si="199"/>
        <v>#DIV/0!</v>
      </c>
      <c r="AR546" s="24">
        <f>SUMIFS('Faturamento SP3'!$H$2:$H$692,'Faturamento SP3'!$D$2:$D$692,'Infos Relatório'!$B$485,'Faturamento SP3'!$E$2:$E$692,'Infos Relatório'!$B546,'Faturamento SP3'!$Z$2:$Z$692,'Infos Relatório'!AM$1)</f>
        <v>0</v>
      </c>
      <c r="AS546" s="23">
        <f>COUNTIFS('Faturamento SP3'!$D$2:$D$692,'Infos Relatório'!$B$485,'Faturamento SP3'!$E$2:$E$692,'Infos Relatório'!$B546,'Faturamento SP3'!$Z$2:$Z$692,'Infos Relatório'!AS$1)</f>
        <v>0</v>
      </c>
      <c r="AT546" s="13">
        <f>SUMIFS('Faturamento SP3'!$G$2:$G$692,'Faturamento SP3'!$D$2:$D$692,'Infos Relatório'!$B$485,'Faturamento SP3'!$E$2:$E$692,'Infos Relatório'!$B546,'Faturamento SP3'!$Z$2:$Z$692,'Infos Relatório'!AS$1)</f>
        <v>0</v>
      </c>
      <c r="AU546" s="13">
        <f>SUMIFS('Faturamento SP3'!$J$2:$J$692,'Faturamento SP3'!$D$2:$D$692,'Infos Relatório'!$B$485,'Faturamento SP3'!$E$2:$E$692,'Infos Relatório'!$B546,'Faturamento SP3'!$Z$2:$Z$692,'Infos Relatório'!AS$1)</f>
        <v>0</v>
      </c>
      <c r="AV546" s="14">
        <f>SUMIFS('Faturamento SP3'!$O$2:$O$692,'Faturamento SP3'!$D$2:$D$692,'Infos Relatório'!$B$485,'Faturamento SP3'!$E$2:$E$692,'Infos Relatório'!$B546,'Faturamento SP3'!$Z$2:$Z$692,'Infos Relatório'!AS$1,'Faturamento SP3'!$T$2:$T$692,"Sim")+SUMIFS('Faturamento SP3'!$P$2:$P$692,'Faturamento SP3'!$D$2:$D$692,'Infos Relatório'!$B$485,'Faturamento SP3'!$E$2:$E$692,'Infos Relatório'!$B546,'Faturamento SP3'!$Z$2:$Z$692,'Infos Relatório'!AS$1,'Faturamento SP3'!$T$2:$T$692,"Sim")</f>
        <v>0</v>
      </c>
      <c r="AW546" s="27" t="e">
        <f t="shared" si="200"/>
        <v>#DIV/0!</v>
      </c>
      <c r="AX546" s="24">
        <f>SUMIFS('Faturamento SP3'!$H$2:$H$692,'Faturamento SP3'!$D$2:$D$692,'Infos Relatório'!$B$485,'Faturamento SP3'!$E$2:$E$692,'Infos Relatório'!$B546,'Faturamento SP3'!$Z$2:$Z$692,'Infos Relatório'!AS$1)</f>
        <v>0</v>
      </c>
      <c r="AY546" s="23">
        <f>COUNTIFS('Faturamento SP3'!$D$2:$D$692,'Infos Relatório'!$B$485,'Faturamento SP3'!$E$2:$E$692,'Infos Relatório'!$B546,'Faturamento SP3'!$Z$2:$Z$692,'Infos Relatório'!AY$1)</f>
        <v>0</v>
      </c>
      <c r="AZ546" s="13">
        <f>SUMIFS('Faturamento SP3'!$G$2:$G$692,'Faturamento SP3'!$D$2:$D$692,'Infos Relatório'!$B$485,'Faturamento SP3'!$E$2:$E$692,'Infos Relatório'!$B546,'Faturamento SP3'!$Z$2:$Z$692,'Infos Relatório'!AY$1)</f>
        <v>0</v>
      </c>
      <c r="BA546" s="13">
        <f>SUMIFS('Faturamento SP3'!$J$2:$J$692,'Faturamento SP3'!$D$2:$D$692,'Infos Relatório'!$B$485,'Faturamento SP3'!$E$2:$E$692,'Infos Relatório'!$B546,'Faturamento SP3'!$Z$2:$Z$692,'Infos Relatório'!AY$1)</f>
        <v>0</v>
      </c>
      <c r="BB546" s="14">
        <f>SUMIFS('Faturamento SP3'!$O$2:$O$692,'Faturamento SP3'!$D$2:$D$692,'Infos Relatório'!$B$485,'Faturamento SP3'!$E$2:$E$692,'Infos Relatório'!$B546,'Faturamento SP3'!$Z$2:$Z$692,'Infos Relatório'!AY$1,'Faturamento SP3'!$T$2:$T$692,"Sim")+SUMIFS('Faturamento SP3'!$P$2:$P$692,'Faturamento SP3'!$D$2:$D$692,'Infos Relatório'!$B$485,'Faturamento SP3'!$E$2:$E$692,'Infos Relatório'!$B546,'Faturamento SP3'!$Z$2:$Z$692,'Infos Relatório'!AY$1,'Faturamento SP3'!$T$2:$T$692,"Sim")</f>
        <v>0</v>
      </c>
      <c r="BC546" s="27" t="e">
        <f t="shared" si="201"/>
        <v>#DIV/0!</v>
      </c>
      <c r="BD546" s="24">
        <f>SUMIFS('Faturamento SP3'!$H$2:$H$692,'Faturamento SP3'!$D$2:$D$692,'Infos Relatório'!$B$485,'Faturamento SP3'!$E$2:$E$692,'Infos Relatório'!$B546,'Faturamento SP3'!$Z$2:$Z$692,'Infos Relatório'!AY$1)</f>
        <v>0</v>
      </c>
      <c r="BE546" s="23">
        <f>COUNTIFS('Faturamento SP3'!$D$2:$D$692,'Infos Relatório'!$B$485,'Faturamento SP3'!$E$2:$E$692,'Infos Relatório'!$B546,'Faturamento SP3'!$Z$2:$Z$692,'Infos Relatório'!BE$1)</f>
        <v>0</v>
      </c>
      <c r="BF546" s="13">
        <f>SUMIFS('Faturamento SP3'!$G$2:$G$692,'Faturamento SP3'!$D$2:$D$692,'Infos Relatório'!$B$485,'Faturamento SP3'!$E$2:$E$692,'Infos Relatório'!$B546,'Faturamento SP3'!$Z$2:$Z$692,'Infos Relatório'!BE$1)</f>
        <v>0</v>
      </c>
      <c r="BG546" s="13">
        <f>SUMIFS('Faturamento SP3'!$J$2:$J$692,'Faturamento SP3'!$D$2:$D$692,'Infos Relatório'!$B$485,'Faturamento SP3'!$E$2:$E$692,'Infos Relatório'!$B546,'Faturamento SP3'!$Z$2:$Z$692,'Infos Relatório'!BE$1)</f>
        <v>0</v>
      </c>
      <c r="BH546" s="14">
        <f>SUMIFS('Faturamento SP3'!$O$2:$O$692,'Faturamento SP3'!$D$2:$D$692,'Infos Relatório'!$B$485,'Faturamento SP3'!$E$2:$E$692,'Infos Relatório'!$B546,'Faturamento SP3'!$Z$2:$Z$692,'Infos Relatório'!BE$1,'Faturamento SP3'!$T$2:$T$692,"Sim")+SUMIFS('Faturamento SP3'!$P$2:$P$692,'Faturamento SP3'!$D$2:$D$692,'Infos Relatório'!$B$485,'Faturamento SP3'!$E$2:$E$692,'Infos Relatório'!$B546,'Faturamento SP3'!$Z$2:$Z$692,'Infos Relatório'!BE$1,'Faturamento SP3'!$T$2:$T$692,"Sim")</f>
        <v>0</v>
      </c>
      <c r="BI546" s="27" t="e">
        <f t="shared" si="202"/>
        <v>#DIV/0!</v>
      </c>
      <c r="BJ546" s="24">
        <f>SUMIFS('Faturamento SP3'!$H$2:$H$692,'Faturamento SP3'!$D$2:$D$692,'Infos Relatório'!$B$485,'Faturamento SP3'!$E$2:$E$692,'Infos Relatório'!$B546,'Faturamento SP3'!$Z$2:$Z$692,'Infos Relatório'!BE$1)</f>
        <v>0</v>
      </c>
      <c r="BK546" s="23">
        <f>COUNTIFS('Faturamento SP3'!$D$2:$D$692,'Infos Relatório'!$B$485,'Faturamento SP3'!$E$2:$E$692,'Infos Relatório'!$B546,'Faturamento SP3'!$Z$2:$Z$692,'Infos Relatório'!BK$1)</f>
        <v>0</v>
      </c>
      <c r="BL546" s="13">
        <f>SUMIFS('Faturamento SP3'!$G$2:$G$692,'Faturamento SP3'!$D$2:$D$692,'Infos Relatório'!$B$485,'Faturamento SP3'!$E$2:$E$692,'Infos Relatório'!$B546,'Faturamento SP3'!$Z$2:$Z$692,'Infos Relatório'!BK$1)</f>
        <v>0</v>
      </c>
      <c r="BM546" s="13">
        <f>SUMIFS('Faturamento SP3'!$J$2:$J$692,'Faturamento SP3'!$D$2:$D$692,'Infos Relatório'!$B$485,'Faturamento SP3'!$E$2:$E$692,'Infos Relatório'!$B546,'Faturamento SP3'!$Z$2:$Z$692,'Infos Relatório'!BK$1)</f>
        <v>0</v>
      </c>
      <c r="BN546" s="14">
        <f>SUMIFS('Faturamento SP3'!$O$2:$O$692,'Faturamento SP3'!$D$2:$D$692,'Infos Relatório'!$B$485,'Faturamento SP3'!$E$2:$E$692,'Infos Relatório'!$B546,'Faturamento SP3'!$Z$2:$Z$692,'Infos Relatório'!BK$1,'Faturamento SP3'!$T$2:$T$692,"Sim")+SUMIFS('Faturamento SP3'!$P$2:$P$692,'Faturamento SP3'!$D$2:$D$692,'Infos Relatório'!$B$485,'Faturamento SP3'!$E$2:$E$692,'Infos Relatório'!$B546,'Faturamento SP3'!$Z$2:$Z$692,'Infos Relatório'!BK$1,'Faturamento SP3'!$T$2:$T$692,"Sim")</f>
        <v>0</v>
      </c>
      <c r="BO546" s="27" t="e">
        <f t="shared" si="203"/>
        <v>#DIV/0!</v>
      </c>
      <c r="BP546" s="24">
        <f>SUMIFS('Faturamento SP3'!$H$2:$H$692,'Faturamento SP3'!$D$2:$D$692,'Infos Relatório'!$B$485,'Faturamento SP3'!$E$2:$E$692,'Infos Relatório'!$B546,'Faturamento SP3'!$Z$2:$Z$692,'Infos Relatório'!BK$1)</f>
        <v>0</v>
      </c>
      <c r="BQ546" s="23">
        <f>COUNTIFS('Faturamento SP3'!$D$2:$D$692,'Infos Relatório'!$B$485,'Faturamento SP3'!$E$2:$E$692,'Infos Relatório'!$B546,'Faturamento SP3'!$Z$2:$Z$692,'Infos Relatório'!BQ$1)</f>
        <v>0</v>
      </c>
      <c r="BR546" s="13">
        <f>SUMIFS('Faturamento SP3'!$G$2:$G$692,'Faturamento SP3'!$D$2:$D$692,'Infos Relatório'!$B$485,'Faturamento SP3'!$E$2:$E$692,'Infos Relatório'!$B546,'Faturamento SP3'!$Z$2:$Z$692,'Infos Relatório'!BQ$1)</f>
        <v>0</v>
      </c>
      <c r="BS546" s="13">
        <f>SUMIFS('Faturamento SP3'!$J$2:$J$692,'Faturamento SP3'!$D$2:$D$692,'Infos Relatório'!$B$485,'Faturamento SP3'!$E$2:$E$692,'Infos Relatório'!$B546,'Faturamento SP3'!$Z$2:$Z$692,'Infos Relatório'!BQ$1)</f>
        <v>0</v>
      </c>
      <c r="BT546" s="14">
        <f>SUMIFS('Faturamento SP3'!$O$2:$O$692,'Faturamento SP3'!$D$2:$D$692,'Infos Relatório'!$B$485,'Faturamento SP3'!$E$2:$E$692,'Infos Relatório'!$B546,'Faturamento SP3'!$Z$2:$Z$692,'Infos Relatório'!BQ$1,'Faturamento SP3'!$T$2:$T$692,"Sim")+SUMIFS('Faturamento SP3'!$P$2:$P$692,'Faturamento SP3'!$D$2:$D$692,'Infos Relatório'!$B$485,'Faturamento SP3'!$E$2:$E$692,'Infos Relatório'!$B546,'Faturamento SP3'!$Z$2:$Z$692,'Infos Relatório'!BQ$1,'Faturamento SP3'!$T$2:$T$692,"Sim")</f>
        <v>0</v>
      </c>
      <c r="BU546" s="27" t="e">
        <f t="shared" si="204"/>
        <v>#DIV/0!</v>
      </c>
      <c r="BV546" s="24">
        <f>SUMIFS('Faturamento SP3'!$H$2:$H$692,'Faturamento SP3'!$D$2:$D$692,'Infos Relatório'!$B$485,'Faturamento SP3'!$E$2:$E$692,'Infos Relatório'!$B546,'Faturamento SP3'!$Z$2:$Z$692,'Infos Relatório'!BQ$1)</f>
        <v>0</v>
      </c>
    </row>
    <row r="547" spans="2:74">
      <c r="B547" s="17" t="s">
        <v>68</v>
      </c>
      <c r="C547" s="23">
        <f>COUNTIFS('Faturamento SP3'!$D$2:$D$692,'Infos Relatório'!$B$485,'Faturamento SP3'!$E$2:$E$692,'Infos Relatório'!$B547,'Faturamento SP3'!$Z$2:$Z$692,'Infos Relatório'!C$1)</f>
        <v>0</v>
      </c>
      <c r="D547" s="13">
        <f>SUMIFS('Faturamento SP3'!$G$2:$G$692,'Faturamento SP3'!$D$2:$D$692,'Infos Relatório'!$B$485,'Faturamento SP3'!$E$2:$E$692,'Infos Relatório'!$B547,'Faturamento SP3'!$Z$2:$Z$692,'Infos Relatório'!C$1)</f>
        <v>0</v>
      </c>
      <c r="E547" s="13">
        <f>SUMIFS('Faturamento SP3'!$J$2:$J$692,'Faturamento SP3'!$D$2:$D$692,'Infos Relatório'!$B$485,'Faturamento SP3'!$E$2:$E$692,'Infos Relatório'!$B547,'Faturamento SP3'!$Z$2:$Z$692,'Infos Relatório'!C$1)</f>
        <v>0</v>
      </c>
      <c r="F547" s="14">
        <f>SUMIFS('Faturamento SP3'!$O$2:$O$692,'Faturamento SP3'!$D$2:$D$692,'Infos Relatório'!$B$485,'Faturamento SP3'!$E$2:$E$692,'Infos Relatório'!$B547,'Faturamento SP3'!$Z$2:$Z$692,'Infos Relatório'!C$1,'Faturamento SP3'!$T$2:$T$692,"Sim")+SUMIFS('Faturamento SP3'!$P$2:$P$692,'Faturamento SP3'!$D$2:$D$692,'Infos Relatório'!$B$485,'Faturamento SP3'!$E$2:$E$692,'Infos Relatório'!$B547,'Faturamento SP3'!$Z$2:$Z$692,'Infos Relatório'!C$1,'Faturamento SP3'!$T$2:$T$692,"Sim")</f>
        <v>0</v>
      </c>
      <c r="G547" s="27" t="e">
        <f t="shared" si="193"/>
        <v>#DIV/0!</v>
      </c>
      <c r="H547" s="24">
        <f>SUMIFS('Faturamento SP3'!$H$2:$H$692,'Faturamento SP3'!$D$2:$D$692,'Infos Relatório'!$B$485,'Faturamento SP3'!$E$2:$E$692,'Infos Relatório'!$B547,'Faturamento SP3'!$Z$2:$Z$692,'Infos Relatório'!C$1)</f>
        <v>0</v>
      </c>
      <c r="I547" s="23">
        <f>COUNTIFS('Faturamento SP3'!$D$2:$D$692,'Infos Relatório'!$B$485,'Faturamento SP3'!$E$2:$E$692,'Infos Relatório'!$B547,'Faturamento SP3'!$Z$2:$Z$692,'Infos Relatório'!I$1)</f>
        <v>0</v>
      </c>
      <c r="J547" s="13">
        <f>SUMIFS('Faturamento SP3'!$G$2:$G$692,'Faturamento SP3'!$D$2:$D$692,'Infos Relatório'!$B$485,'Faturamento SP3'!$E$2:$E$692,'Infos Relatório'!$B547,'Faturamento SP3'!$Z$2:$Z$692,'Infos Relatório'!I$1)</f>
        <v>0</v>
      </c>
      <c r="K547" s="13">
        <f>SUMIFS('Faturamento SP3'!$J$2:$J$692,'Faturamento SP3'!$D$2:$D$692,'Infos Relatório'!$B$485,'Faturamento SP3'!$E$2:$E$692,'Infos Relatório'!$B547,'Faturamento SP3'!$Z$2:$Z$692,'Infos Relatório'!I$1)</f>
        <v>0</v>
      </c>
      <c r="L547" s="14">
        <f>SUMIFS('Faturamento SP3'!$O$2:$O$692,'Faturamento SP3'!$D$2:$D$692,'Infos Relatório'!$B$485,'Faturamento SP3'!$E$2:$E$692,'Infos Relatório'!$B547,'Faturamento SP3'!$Z$2:$Z$692,'Infos Relatório'!I$1,'Faturamento SP3'!$T$2:$T$692,"Sim")+SUMIFS('Faturamento SP3'!$P$2:$P$692,'Faturamento SP3'!$D$2:$D$692,'Infos Relatório'!$B$485,'Faturamento SP3'!$E$2:$E$692,'Infos Relatório'!$B547,'Faturamento SP3'!$Z$2:$Z$692,'Infos Relatório'!I$1,'Faturamento SP3'!$T$2:$T$692,"Sim")</f>
        <v>0</v>
      </c>
      <c r="M547" s="27" t="e">
        <f t="shared" si="194"/>
        <v>#DIV/0!</v>
      </c>
      <c r="N547" s="24">
        <f>SUMIFS('Faturamento SP3'!$H$2:$H$692,'Faturamento SP3'!$D$2:$D$692,'Infos Relatório'!$B$485,'Faturamento SP3'!$E$2:$E$692,'Infos Relatório'!$B547,'Faturamento SP3'!$Z$2:$Z$692,'Infos Relatório'!I$1)</f>
        <v>0</v>
      </c>
      <c r="O547" s="23">
        <f>COUNTIFS('Faturamento SP3'!$D$2:$D$692,'Infos Relatório'!$B$485,'Faturamento SP3'!$E$2:$E$692,'Infos Relatório'!$B547,'Faturamento SP3'!$Z$2:$Z$692,'Infos Relatório'!O$1)</f>
        <v>0</v>
      </c>
      <c r="P547" s="13">
        <f>SUMIFS('Faturamento SP3'!$G$2:$G$692,'Faturamento SP3'!$D$2:$D$692,'Infos Relatório'!$B$485,'Faturamento SP3'!$E$2:$E$692,'Infos Relatório'!$B547,'Faturamento SP3'!$Z$2:$Z$692,'Infos Relatório'!O$1)</f>
        <v>0</v>
      </c>
      <c r="Q547" s="13">
        <f>SUMIFS('Faturamento SP3'!$J$2:$J$692,'Faturamento SP3'!$D$2:$D$692,'Infos Relatório'!$B$485,'Faturamento SP3'!$E$2:$E$692,'Infos Relatório'!$B547,'Faturamento SP3'!$Z$2:$Z$692,'Infos Relatório'!O$1)</f>
        <v>0</v>
      </c>
      <c r="R547" s="14">
        <f>SUMIFS('Faturamento SP3'!$O$2:$O$692,'Faturamento SP3'!$D$2:$D$692,'Infos Relatório'!$B$485,'Faturamento SP3'!$E$2:$E$692,'Infos Relatório'!$B547,'Faturamento SP3'!$Z$2:$Z$692,'Infos Relatório'!O$1,'Faturamento SP3'!$T$2:$T$692,"Sim")+SUMIFS('Faturamento SP3'!$P$2:$P$692,'Faturamento SP3'!$D$2:$D$692,'Infos Relatório'!$B$485,'Faturamento SP3'!$E$2:$E$692,'Infos Relatório'!$B547,'Faturamento SP3'!$Z$2:$Z$692,'Infos Relatório'!O$1,'Faturamento SP3'!$T$2:$T$692,"Sim")</f>
        <v>0</v>
      </c>
      <c r="S547" s="27" t="e">
        <f t="shared" si="195"/>
        <v>#DIV/0!</v>
      </c>
      <c r="T547" s="24">
        <f>SUMIFS('Faturamento SP3'!$H$2:$H$692,'Faturamento SP3'!$D$2:$D$692,'Infos Relatório'!$B$485,'Faturamento SP3'!$E$2:$E$692,'Infos Relatório'!$B547,'Faturamento SP3'!$Z$2:$Z$692,'Infos Relatório'!O$1)</f>
        <v>0</v>
      </c>
      <c r="U547" s="23">
        <f>COUNTIFS('Faturamento SP3'!$D$2:$D$692,'Infos Relatório'!$B$485,'Faturamento SP3'!$E$2:$E$692,'Infos Relatório'!$B547,'Faturamento SP3'!$Z$2:$Z$692,'Infos Relatório'!U$1)</f>
        <v>0</v>
      </c>
      <c r="V547" s="13">
        <f>SUMIFS('Faturamento SP3'!$G$2:$G$692,'Faturamento SP3'!$D$2:$D$692,'Infos Relatório'!$B$485,'Faturamento SP3'!$E$2:$E$692,'Infos Relatório'!$B547,'Faturamento SP3'!$Z$2:$Z$692,'Infos Relatório'!U$1)</f>
        <v>0</v>
      </c>
      <c r="W547" s="13">
        <f>SUMIFS('Faturamento SP3'!$J$2:$J$692,'Faturamento SP3'!$D$2:$D$692,'Infos Relatório'!$B$485,'Faturamento SP3'!$E$2:$E$692,'Infos Relatório'!$B547,'Faturamento SP3'!$Z$2:$Z$692,'Infos Relatório'!U$1)</f>
        <v>0</v>
      </c>
      <c r="X547" s="14">
        <f>SUMIFS('Faturamento SP3'!$O$2:$O$692,'Faturamento SP3'!$D$2:$D$692,'Infos Relatório'!$B$485,'Faturamento SP3'!$E$2:$E$692,'Infos Relatório'!$B547,'Faturamento SP3'!$Z$2:$Z$692,'Infos Relatório'!U$1,'Faturamento SP3'!$T$2:$T$692,"Sim")+SUMIFS('Faturamento SP3'!$P$2:$P$692,'Faturamento SP3'!$D$2:$D$692,'Infos Relatório'!$B$485,'Faturamento SP3'!$E$2:$E$692,'Infos Relatório'!$B547,'Faturamento SP3'!$Z$2:$Z$692,'Infos Relatório'!U$1,'Faturamento SP3'!$T$2:$T$692,"Sim")</f>
        <v>0</v>
      </c>
      <c r="Y547" s="27" t="e">
        <f t="shared" si="196"/>
        <v>#DIV/0!</v>
      </c>
      <c r="Z547" s="24">
        <f>SUMIFS('Faturamento SP3'!$H$2:$H$692,'Faturamento SP3'!$D$2:$D$692,'Infos Relatório'!$B$485,'Faturamento SP3'!$E$2:$E$692,'Infos Relatório'!$B547,'Faturamento SP3'!$Z$2:$Z$692,'Infos Relatório'!U$1)</f>
        <v>0</v>
      </c>
      <c r="AA547" s="23">
        <f>COUNTIFS('Faturamento SP3'!$D$2:$D$692,'Infos Relatório'!$B$485,'Faturamento SP3'!$E$2:$E$692,'Infos Relatório'!$B547,'Faturamento SP3'!$Z$2:$Z$692,'Infos Relatório'!AA$1)</f>
        <v>0</v>
      </c>
      <c r="AB547" s="13">
        <f>SUMIFS('Faturamento SP3'!$G$2:$G$692,'Faturamento SP3'!$D$2:$D$692,'Infos Relatório'!$B$485,'Faturamento SP3'!$E$2:$E$692,'Infos Relatório'!$B547,'Faturamento SP3'!$Z$2:$Z$692,'Infos Relatório'!AA$1)</f>
        <v>0</v>
      </c>
      <c r="AC547" s="13">
        <f>SUMIFS('Faturamento SP3'!$J$2:$J$692,'Faturamento SP3'!$D$2:$D$692,'Infos Relatório'!$B$485,'Faturamento SP3'!$E$2:$E$692,'Infos Relatório'!$B547,'Faturamento SP3'!$Z$2:$Z$692,'Infos Relatório'!AA$1)</f>
        <v>0</v>
      </c>
      <c r="AD547" s="14">
        <f>SUMIFS('Faturamento SP3'!$O$2:$O$692,'Faturamento SP3'!$D$2:$D$692,'Infos Relatório'!$B$485,'Faturamento SP3'!$E$2:$E$692,'Infos Relatório'!$B547,'Faturamento SP3'!$Z$2:$Z$692,'Infos Relatório'!AA$1,'Faturamento SP3'!$T$2:$T$692,"Sim")+SUMIFS('Faturamento SP3'!$P$2:$P$692,'Faturamento SP3'!$D$2:$D$692,'Infos Relatório'!$B$485,'Faturamento SP3'!$E$2:$E$692,'Infos Relatório'!$B547,'Faturamento SP3'!$Z$2:$Z$692,'Infos Relatório'!AA$1,'Faturamento SP3'!$T$2:$T$692,"Sim")</f>
        <v>0</v>
      </c>
      <c r="AE547" s="27" t="e">
        <f t="shared" si="197"/>
        <v>#DIV/0!</v>
      </c>
      <c r="AF547" s="24">
        <f>SUMIFS('Faturamento SP3'!$H$2:$H$692,'Faturamento SP3'!$D$2:$D$692,'Infos Relatório'!$B$485,'Faturamento SP3'!$E$2:$E$692,'Infos Relatório'!$B547,'Faturamento SP3'!$Z$2:$Z$692,'Infos Relatório'!AA$1)</f>
        <v>0</v>
      </c>
      <c r="AG547" s="23">
        <f>COUNTIFS('Faturamento SP3'!$D$2:$D$692,'Infos Relatório'!$B$485,'Faturamento SP3'!$E$2:$E$692,'Infos Relatório'!$B547,'Faturamento SP3'!$Z$2:$Z$692,'Infos Relatório'!AG$1)</f>
        <v>0</v>
      </c>
      <c r="AH547" s="13">
        <f>SUMIFS('Faturamento SP3'!$G$2:$G$692,'Faturamento SP3'!$D$2:$D$692,'Infos Relatório'!$B$485,'Faturamento SP3'!$E$2:$E$692,'Infos Relatório'!$B547,'Faturamento SP3'!$Z$2:$Z$692,'Infos Relatório'!AG$1)</f>
        <v>0</v>
      </c>
      <c r="AI547" s="13">
        <f>SUMIFS('Faturamento SP3'!$J$2:$J$692,'Faturamento SP3'!$D$2:$D$692,'Infos Relatório'!$B$485,'Faturamento SP3'!$E$2:$E$692,'Infos Relatório'!$B547,'Faturamento SP3'!$Z$2:$Z$692,'Infos Relatório'!AG$1)</f>
        <v>0</v>
      </c>
      <c r="AJ547" s="14">
        <f>SUMIFS('Faturamento SP3'!$O$2:$O$692,'Faturamento SP3'!$D$2:$D$692,'Infos Relatório'!$B$485,'Faturamento SP3'!$E$2:$E$692,'Infos Relatório'!$B547,'Faturamento SP3'!$Z$2:$Z$692,'Infos Relatório'!AG$1,'Faturamento SP3'!$T$2:$T$692,"Sim")+SUMIFS('Faturamento SP3'!$P$2:$P$692,'Faturamento SP3'!$D$2:$D$692,'Infos Relatório'!$B$485,'Faturamento SP3'!$E$2:$E$692,'Infos Relatório'!$B547,'Faturamento SP3'!$Z$2:$Z$692,'Infos Relatório'!AG$1,'Faturamento SP3'!$T$2:$T$692,"Sim")</f>
        <v>0</v>
      </c>
      <c r="AK547" s="27" t="e">
        <f t="shared" si="198"/>
        <v>#DIV/0!</v>
      </c>
      <c r="AL547" s="24">
        <f>SUMIFS('Faturamento SP3'!$H$2:$H$692,'Faturamento SP3'!$D$2:$D$692,'Infos Relatório'!$B$485,'Faturamento SP3'!$E$2:$E$692,'Infos Relatório'!$B547,'Faturamento SP3'!$Z$2:$Z$692,'Infos Relatório'!AG$1)</f>
        <v>0</v>
      </c>
      <c r="AM547" s="23">
        <f>COUNTIFS('Faturamento SP3'!$D$2:$D$692,'Infos Relatório'!$B$485,'Faturamento SP3'!$E$2:$E$692,'Infos Relatório'!$B547,'Faturamento SP3'!$Z$2:$Z$692,'Infos Relatório'!AM$1)</f>
        <v>0</v>
      </c>
      <c r="AN547" s="13">
        <f>SUMIFS('Faturamento SP3'!$G$2:$G$692,'Faturamento SP3'!$D$2:$D$692,'Infos Relatório'!$B$485,'Faturamento SP3'!$E$2:$E$692,'Infos Relatório'!$B547,'Faturamento SP3'!$Z$2:$Z$692,'Infos Relatório'!AM$1)</f>
        <v>0</v>
      </c>
      <c r="AO547" s="13">
        <f>SUMIFS('Faturamento SP3'!$J$2:$J$692,'Faturamento SP3'!$D$2:$D$692,'Infos Relatório'!$B$485,'Faturamento SP3'!$E$2:$E$692,'Infos Relatório'!$B547,'Faturamento SP3'!$Z$2:$Z$692,'Infos Relatório'!AM$1)</f>
        <v>0</v>
      </c>
      <c r="AP547" s="14">
        <f>SUMIFS('Faturamento SP3'!$O$2:$O$692,'Faturamento SP3'!$D$2:$D$692,'Infos Relatório'!$B$485,'Faturamento SP3'!$E$2:$E$692,'Infos Relatório'!$B547,'Faturamento SP3'!$Z$2:$Z$692,'Infos Relatório'!AM$1,'Faturamento SP3'!$T$2:$T$692,"Sim")+SUMIFS('Faturamento SP3'!$P$2:$P$692,'Faturamento SP3'!$D$2:$D$692,'Infos Relatório'!$B$485,'Faturamento SP3'!$E$2:$E$692,'Infos Relatório'!$B547,'Faturamento SP3'!$Z$2:$Z$692,'Infos Relatório'!AM$1,'Faturamento SP3'!$T$2:$T$692,"Sim")</f>
        <v>0</v>
      </c>
      <c r="AQ547" s="27" t="e">
        <f t="shared" si="199"/>
        <v>#DIV/0!</v>
      </c>
      <c r="AR547" s="24">
        <f>SUMIFS('Faturamento SP3'!$H$2:$H$692,'Faturamento SP3'!$D$2:$D$692,'Infos Relatório'!$B$485,'Faturamento SP3'!$E$2:$E$692,'Infos Relatório'!$B547,'Faturamento SP3'!$Z$2:$Z$692,'Infos Relatório'!AM$1)</f>
        <v>0</v>
      </c>
      <c r="AS547" s="23">
        <f>COUNTIFS('Faturamento SP3'!$D$2:$D$692,'Infos Relatório'!$B$485,'Faturamento SP3'!$E$2:$E$692,'Infos Relatório'!$B547,'Faturamento SP3'!$Z$2:$Z$692,'Infos Relatório'!AS$1)</f>
        <v>0</v>
      </c>
      <c r="AT547" s="13">
        <f>SUMIFS('Faturamento SP3'!$G$2:$G$692,'Faturamento SP3'!$D$2:$D$692,'Infos Relatório'!$B$485,'Faturamento SP3'!$E$2:$E$692,'Infos Relatório'!$B547,'Faturamento SP3'!$Z$2:$Z$692,'Infos Relatório'!AS$1)</f>
        <v>0</v>
      </c>
      <c r="AU547" s="13">
        <f>SUMIFS('Faturamento SP3'!$J$2:$J$692,'Faturamento SP3'!$D$2:$D$692,'Infos Relatório'!$B$485,'Faturamento SP3'!$E$2:$E$692,'Infos Relatório'!$B547,'Faturamento SP3'!$Z$2:$Z$692,'Infos Relatório'!AS$1)</f>
        <v>0</v>
      </c>
      <c r="AV547" s="14">
        <f>SUMIFS('Faturamento SP3'!$O$2:$O$692,'Faturamento SP3'!$D$2:$D$692,'Infos Relatório'!$B$485,'Faturamento SP3'!$E$2:$E$692,'Infos Relatório'!$B547,'Faturamento SP3'!$Z$2:$Z$692,'Infos Relatório'!AS$1,'Faturamento SP3'!$T$2:$T$692,"Sim")+SUMIFS('Faturamento SP3'!$P$2:$P$692,'Faturamento SP3'!$D$2:$D$692,'Infos Relatório'!$B$485,'Faturamento SP3'!$E$2:$E$692,'Infos Relatório'!$B547,'Faturamento SP3'!$Z$2:$Z$692,'Infos Relatório'!AS$1,'Faturamento SP3'!$T$2:$T$692,"Sim")</f>
        <v>0</v>
      </c>
      <c r="AW547" s="27" t="e">
        <f t="shared" si="200"/>
        <v>#DIV/0!</v>
      </c>
      <c r="AX547" s="24">
        <f>SUMIFS('Faturamento SP3'!$H$2:$H$692,'Faturamento SP3'!$D$2:$D$692,'Infos Relatório'!$B$485,'Faturamento SP3'!$E$2:$E$692,'Infos Relatório'!$B547,'Faturamento SP3'!$Z$2:$Z$692,'Infos Relatório'!AS$1)</f>
        <v>0</v>
      </c>
      <c r="AY547" s="23">
        <f>COUNTIFS('Faturamento SP3'!$D$2:$D$692,'Infos Relatório'!$B$485,'Faturamento SP3'!$E$2:$E$692,'Infos Relatório'!$B547,'Faturamento SP3'!$Z$2:$Z$692,'Infos Relatório'!AY$1)</f>
        <v>0</v>
      </c>
      <c r="AZ547" s="13">
        <f>SUMIFS('Faturamento SP3'!$G$2:$G$692,'Faturamento SP3'!$D$2:$D$692,'Infos Relatório'!$B$485,'Faturamento SP3'!$E$2:$E$692,'Infos Relatório'!$B547,'Faturamento SP3'!$Z$2:$Z$692,'Infos Relatório'!AY$1)</f>
        <v>0</v>
      </c>
      <c r="BA547" s="13">
        <f>SUMIFS('Faturamento SP3'!$J$2:$J$692,'Faturamento SP3'!$D$2:$D$692,'Infos Relatório'!$B$485,'Faturamento SP3'!$E$2:$E$692,'Infos Relatório'!$B547,'Faturamento SP3'!$Z$2:$Z$692,'Infos Relatório'!AY$1)</f>
        <v>0</v>
      </c>
      <c r="BB547" s="14">
        <f>SUMIFS('Faturamento SP3'!$O$2:$O$692,'Faturamento SP3'!$D$2:$D$692,'Infos Relatório'!$B$485,'Faturamento SP3'!$E$2:$E$692,'Infos Relatório'!$B547,'Faturamento SP3'!$Z$2:$Z$692,'Infos Relatório'!AY$1,'Faturamento SP3'!$T$2:$T$692,"Sim")+SUMIFS('Faturamento SP3'!$P$2:$P$692,'Faturamento SP3'!$D$2:$D$692,'Infos Relatório'!$B$485,'Faturamento SP3'!$E$2:$E$692,'Infos Relatório'!$B547,'Faturamento SP3'!$Z$2:$Z$692,'Infos Relatório'!AY$1,'Faturamento SP3'!$T$2:$T$692,"Sim")</f>
        <v>0</v>
      </c>
      <c r="BC547" s="27" t="e">
        <f t="shared" si="201"/>
        <v>#DIV/0!</v>
      </c>
      <c r="BD547" s="24">
        <f>SUMIFS('Faturamento SP3'!$H$2:$H$692,'Faturamento SP3'!$D$2:$D$692,'Infos Relatório'!$B$485,'Faturamento SP3'!$E$2:$E$692,'Infos Relatório'!$B547,'Faturamento SP3'!$Z$2:$Z$692,'Infos Relatório'!AY$1)</f>
        <v>0</v>
      </c>
      <c r="BE547" s="23">
        <f>COUNTIFS('Faturamento SP3'!$D$2:$D$692,'Infos Relatório'!$B$485,'Faturamento SP3'!$E$2:$E$692,'Infos Relatório'!$B547,'Faturamento SP3'!$Z$2:$Z$692,'Infos Relatório'!BE$1)</f>
        <v>0</v>
      </c>
      <c r="BF547" s="13">
        <f>SUMIFS('Faturamento SP3'!$G$2:$G$692,'Faturamento SP3'!$D$2:$D$692,'Infos Relatório'!$B$485,'Faturamento SP3'!$E$2:$E$692,'Infos Relatório'!$B547,'Faturamento SP3'!$Z$2:$Z$692,'Infos Relatório'!BE$1)</f>
        <v>0</v>
      </c>
      <c r="BG547" s="13">
        <f>SUMIFS('Faturamento SP3'!$J$2:$J$692,'Faturamento SP3'!$D$2:$D$692,'Infos Relatório'!$B$485,'Faturamento SP3'!$E$2:$E$692,'Infos Relatório'!$B547,'Faturamento SP3'!$Z$2:$Z$692,'Infos Relatório'!BE$1)</f>
        <v>0</v>
      </c>
      <c r="BH547" s="14">
        <f>SUMIFS('Faturamento SP3'!$O$2:$O$692,'Faturamento SP3'!$D$2:$D$692,'Infos Relatório'!$B$485,'Faturamento SP3'!$E$2:$E$692,'Infos Relatório'!$B547,'Faturamento SP3'!$Z$2:$Z$692,'Infos Relatório'!BE$1,'Faturamento SP3'!$T$2:$T$692,"Sim")+SUMIFS('Faturamento SP3'!$P$2:$P$692,'Faturamento SP3'!$D$2:$D$692,'Infos Relatório'!$B$485,'Faturamento SP3'!$E$2:$E$692,'Infos Relatório'!$B547,'Faturamento SP3'!$Z$2:$Z$692,'Infos Relatório'!BE$1,'Faturamento SP3'!$T$2:$T$692,"Sim")</f>
        <v>0</v>
      </c>
      <c r="BI547" s="27" t="e">
        <f t="shared" si="202"/>
        <v>#DIV/0!</v>
      </c>
      <c r="BJ547" s="24">
        <f>SUMIFS('Faturamento SP3'!$H$2:$H$692,'Faturamento SP3'!$D$2:$D$692,'Infos Relatório'!$B$485,'Faturamento SP3'!$E$2:$E$692,'Infos Relatório'!$B547,'Faturamento SP3'!$Z$2:$Z$692,'Infos Relatório'!BE$1)</f>
        <v>0</v>
      </c>
      <c r="BK547" s="23">
        <f>COUNTIFS('Faturamento SP3'!$D$2:$D$692,'Infos Relatório'!$B$485,'Faturamento SP3'!$E$2:$E$692,'Infos Relatório'!$B547,'Faturamento SP3'!$Z$2:$Z$692,'Infos Relatório'!BK$1)</f>
        <v>0</v>
      </c>
      <c r="BL547" s="13">
        <f>SUMIFS('Faturamento SP3'!$G$2:$G$692,'Faturamento SP3'!$D$2:$D$692,'Infos Relatório'!$B$485,'Faturamento SP3'!$E$2:$E$692,'Infos Relatório'!$B547,'Faturamento SP3'!$Z$2:$Z$692,'Infos Relatório'!BK$1)</f>
        <v>0</v>
      </c>
      <c r="BM547" s="13">
        <f>SUMIFS('Faturamento SP3'!$J$2:$J$692,'Faturamento SP3'!$D$2:$D$692,'Infos Relatório'!$B$485,'Faturamento SP3'!$E$2:$E$692,'Infos Relatório'!$B547,'Faturamento SP3'!$Z$2:$Z$692,'Infos Relatório'!BK$1)</f>
        <v>0</v>
      </c>
      <c r="BN547" s="14">
        <f>SUMIFS('Faturamento SP3'!$O$2:$O$692,'Faturamento SP3'!$D$2:$D$692,'Infos Relatório'!$B$485,'Faturamento SP3'!$E$2:$E$692,'Infos Relatório'!$B547,'Faturamento SP3'!$Z$2:$Z$692,'Infos Relatório'!BK$1,'Faturamento SP3'!$T$2:$T$692,"Sim")+SUMIFS('Faturamento SP3'!$P$2:$P$692,'Faturamento SP3'!$D$2:$D$692,'Infos Relatório'!$B$485,'Faturamento SP3'!$E$2:$E$692,'Infos Relatório'!$B547,'Faturamento SP3'!$Z$2:$Z$692,'Infos Relatório'!BK$1,'Faturamento SP3'!$T$2:$T$692,"Sim")</f>
        <v>0</v>
      </c>
      <c r="BO547" s="27" t="e">
        <f t="shared" si="203"/>
        <v>#DIV/0!</v>
      </c>
      <c r="BP547" s="24">
        <f>SUMIFS('Faturamento SP3'!$H$2:$H$692,'Faturamento SP3'!$D$2:$D$692,'Infos Relatório'!$B$485,'Faturamento SP3'!$E$2:$E$692,'Infos Relatório'!$B547,'Faturamento SP3'!$Z$2:$Z$692,'Infos Relatório'!BK$1)</f>
        <v>0</v>
      </c>
      <c r="BQ547" s="23">
        <f>COUNTIFS('Faturamento SP3'!$D$2:$D$692,'Infos Relatório'!$B$485,'Faturamento SP3'!$E$2:$E$692,'Infos Relatório'!$B547,'Faturamento SP3'!$Z$2:$Z$692,'Infos Relatório'!BQ$1)</f>
        <v>0</v>
      </c>
      <c r="BR547" s="13">
        <f>SUMIFS('Faturamento SP3'!$G$2:$G$692,'Faturamento SP3'!$D$2:$D$692,'Infos Relatório'!$B$485,'Faturamento SP3'!$E$2:$E$692,'Infos Relatório'!$B547,'Faturamento SP3'!$Z$2:$Z$692,'Infos Relatório'!BQ$1)</f>
        <v>0</v>
      </c>
      <c r="BS547" s="13">
        <f>SUMIFS('Faturamento SP3'!$J$2:$J$692,'Faturamento SP3'!$D$2:$D$692,'Infos Relatório'!$B$485,'Faturamento SP3'!$E$2:$E$692,'Infos Relatório'!$B547,'Faturamento SP3'!$Z$2:$Z$692,'Infos Relatório'!BQ$1)</f>
        <v>0</v>
      </c>
      <c r="BT547" s="14">
        <f>SUMIFS('Faturamento SP3'!$O$2:$O$692,'Faturamento SP3'!$D$2:$D$692,'Infos Relatório'!$B$485,'Faturamento SP3'!$E$2:$E$692,'Infos Relatório'!$B547,'Faturamento SP3'!$Z$2:$Z$692,'Infos Relatório'!BQ$1,'Faturamento SP3'!$T$2:$T$692,"Sim")+SUMIFS('Faturamento SP3'!$P$2:$P$692,'Faturamento SP3'!$D$2:$D$692,'Infos Relatório'!$B$485,'Faturamento SP3'!$E$2:$E$692,'Infos Relatório'!$B547,'Faturamento SP3'!$Z$2:$Z$692,'Infos Relatório'!BQ$1,'Faturamento SP3'!$T$2:$T$692,"Sim")</f>
        <v>0</v>
      </c>
      <c r="BU547" s="27" t="e">
        <f t="shared" si="204"/>
        <v>#DIV/0!</v>
      </c>
      <c r="BV547" s="24">
        <f>SUMIFS('Faturamento SP3'!$H$2:$H$692,'Faturamento SP3'!$D$2:$D$692,'Infos Relatório'!$B$485,'Faturamento SP3'!$E$2:$E$692,'Infos Relatório'!$B547,'Faturamento SP3'!$Z$2:$Z$692,'Infos Relatório'!BQ$1)</f>
        <v>0</v>
      </c>
    </row>
    <row r="548" spans="2:74">
      <c r="B548" s="17" t="s">
        <v>69</v>
      </c>
      <c r="C548" s="23">
        <f>COUNTIFS('Faturamento SP3'!$D$2:$D$692,'Infos Relatório'!$B$485,'Faturamento SP3'!$E$2:$E$692,'Infos Relatório'!$B548,'Faturamento SP3'!$Z$2:$Z$692,'Infos Relatório'!C$1)</f>
        <v>0</v>
      </c>
      <c r="D548" s="13">
        <f>SUMIFS('Faturamento SP3'!$G$2:$G$692,'Faturamento SP3'!$D$2:$D$692,'Infos Relatório'!$B$485,'Faturamento SP3'!$E$2:$E$692,'Infos Relatório'!$B548,'Faturamento SP3'!$Z$2:$Z$692,'Infos Relatório'!C$1)</f>
        <v>0</v>
      </c>
      <c r="E548" s="13">
        <f>SUMIFS('Faturamento SP3'!$J$2:$J$692,'Faturamento SP3'!$D$2:$D$692,'Infos Relatório'!$B$485,'Faturamento SP3'!$E$2:$E$692,'Infos Relatório'!$B548,'Faturamento SP3'!$Z$2:$Z$692,'Infos Relatório'!C$1)</f>
        <v>0</v>
      </c>
      <c r="F548" s="14">
        <f>SUMIFS('Faturamento SP3'!$O$2:$O$692,'Faturamento SP3'!$D$2:$D$692,'Infos Relatório'!$B$485,'Faturamento SP3'!$E$2:$E$692,'Infos Relatório'!$B548,'Faturamento SP3'!$Z$2:$Z$692,'Infos Relatório'!C$1,'Faturamento SP3'!$T$2:$T$692,"Sim")+SUMIFS('Faturamento SP3'!$P$2:$P$692,'Faturamento SP3'!$D$2:$D$692,'Infos Relatório'!$B$485,'Faturamento SP3'!$E$2:$E$692,'Infos Relatório'!$B548,'Faturamento SP3'!$Z$2:$Z$692,'Infos Relatório'!C$1,'Faturamento SP3'!$T$2:$T$692,"Sim")</f>
        <v>0</v>
      </c>
      <c r="G548" s="27" t="e">
        <f t="shared" si="193"/>
        <v>#DIV/0!</v>
      </c>
      <c r="H548" s="24">
        <f>SUMIFS('Faturamento SP3'!$H$2:$H$692,'Faturamento SP3'!$D$2:$D$692,'Infos Relatório'!$B$485,'Faturamento SP3'!$E$2:$E$692,'Infos Relatório'!$B548,'Faturamento SP3'!$Z$2:$Z$692,'Infos Relatório'!C$1)</f>
        <v>0</v>
      </c>
      <c r="I548" s="23">
        <f>COUNTIFS('Faturamento SP3'!$D$2:$D$692,'Infos Relatório'!$B$485,'Faturamento SP3'!$E$2:$E$692,'Infos Relatório'!$B548,'Faturamento SP3'!$Z$2:$Z$692,'Infos Relatório'!I$1)</f>
        <v>0</v>
      </c>
      <c r="J548" s="13">
        <f>SUMIFS('Faturamento SP3'!$G$2:$G$692,'Faturamento SP3'!$D$2:$D$692,'Infos Relatório'!$B$485,'Faturamento SP3'!$E$2:$E$692,'Infos Relatório'!$B548,'Faturamento SP3'!$Z$2:$Z$692,'Infos Relatório'!I$1)</f>
        <v>0</v>
      </c>
      <c r="K548" s="13">
        <f>SUMIFS('Faturamento SP3'!$J$2:$J$692,'Faturamento SP3'!$D$2:$D$692,'Infos Relatório'!$B$485,'Faturamento SP3'!$E$2:$E$692,'Infos Relatório'!$B548,'Faturamento SP3'!$Z$2:$Z$692,'Infos Relatório'!I$1)</f>
        <v>0</v>
      </c>
      <c r="L548" s="14">
        <f>SUMIFS('Faturamento SP3'!$O$2:$O$692,'Faturamento SP3'!$D$2:$D$692,'Infos Relatório'!$B$485,'Faturamento SP3'!$E$2:$E$692,'Infos Relatório'!$B548,'Faturamento SP3'!$Z$2:$Z$692,'Infos Relatório'!I$1,'Faturamento SP3'!$T$2:$T$692,"Sim")+SUMIFS('Faturamento SP3'!$P$2:$P$692,'Faturamento SP3'!$D$2:$D$692,'Infos Relatório'!$B$485,'Faturamento SP3'!$E$2:$E$692,'Infos Relatório'!$B548,'Faturamento SP3'!$Z$2:$Z$692,'Infos Relatório'!I$1,'Faturamento SP3'!$T$2:$T$692,"Sim")</f>
        <v>0</v>
      </c>
      <c r="M548" s="27" t="e">
        <f t="shared" si="194"/>
        <v>#DIV/0!</v>
      </c>
      <c r="N548" s="24">
        <f>SUMIFS('Faturamento SP3'!$H$2:$H$692,'Faturamento SP3'!$D$2:$D$692,'Infos Relatório'!$B$485,'Faturamento SP3'!$E$2:$E$692,'Infos Relatório'!$B548,'Faturamento SP3'!$Z$2:$Z$692,'Infos Relatório'!I$1)</f>
        <v>0</v>
      </c>
      <c r="O548" s="23">
        <f>COUNTIFS('Faturamento SP3'!$D$2:$D$692,'Infos Relatório'!$B$485,'Faturamento SP3'!$E$2:$E$692,'Infos Relatório'!$B548,'Faturamento SP3'!$Z$2:$Z$692,'Infos Relatório'!O$1)</f>
        <v>0</v>
      </c>
      <c r="P548" s="13">
        <f>SUMIFS('Faturamento SP3'!$G$2:$G$692,'Faturamento SP3'!$D$2:$D$692,'Infos Relatório'!$B$485,'Faturamento SP3'!$E$2:$E$692,'Infos Relatório'!$B548,'Faturamento SP3'!$Z$2:$Z$692,'Infos Relatório'!O$1)</f>
        <v>0</v>
      </c>
      <c r="Q548" s="13">
        <f>SUMIFS('Faturamento SP3'!$J$2:$J$692,'Faturamento SP3'!$D$2:$D$692,'Infos Relatório'!$B$485,'Faturamento SP3'!$E$2:$E$692,'Infos Relatório'!$B548,'Faturamento SP3'!$Z$2:$Z$692,'Infos Relatório'!O$1)</f>
        <v>0</v>
      </c>
      <c r="R548" s="14">
        <f>SUMIFS('Faturamento SP3'!$O$2:$O$692,'Faturamento SP3'!$D$2:$D$692,'Infos Relatório'!$B$485,'Faturamento SP3'!$E$2:$E$692,'Infos Relatório'!$B548,'Faturamento SP3'!$Z$2:$Z$692,'Infos Relatório'!O$1,'Faturamento SP3'!$T$2:$T$692,"Sim")+SUMIFS('Faturamento SP3'!$P$2:$P$692,'Faturamento SP3'!$D$2:$D$692,'Infos Relatório'!$B$485,'Faturamento SP3'!$E$2:$E$692,'Infos Relatório'!$B548,'Faturamento SP3'!$Z$2:$Z$692,'Infos Relatório'!O$1,'Faturamento SP3'!$T$2:$T$692,"Sim")</f>
        <v>0</v>
      </c>
      <c r="S548" s="27" t="e">
        <f t="shared" si="195"/>
        <v>#DIV/0!</v>
      </c>
      <c r="T548" s="24">
        <f>SUMIFS('Faturamento SP3'!$H$2:$H$692,'Faturamento SP3'!$D$2:$D$692,'Infos Relatório'!$B$485,'Faturamento SP3'!$E$2:$E$692,'Infos Relatório'!$B548,'Faturamento SP3'!$Z$2:$Z$692,'Infos Relatório'!O$1)</f>
        <v>0</v>
      </c>
      <c r="U548" s="23">
        <f>COUNTIFS('Faturamento SP3'!$D$2:$D$692,'Infos Relatório'!$B$485,'Faturamento SP3'!$E$2:$E$692,'Infos Relatório'!$B548,'Faturamento SP3'!$Z$2:$Z$692,'Infos Relatório'!U$1)</f>
        <v>0</v>
      </c>
      <c r="V548" s="13">
        <f>SUMIFS('Faturamento SP3'!$G$2:$G$692,'Faturamento SP3'!$D$2:$D$692,'Infos Relatório'!$B$485,'Faturamento SP3'!$E$2:$E$692,'Infos Relatório'!$B548,'Faturamento SP3'!$Z$2:$Z$692,'Infos Relatório'!U$1)</f>
        <v>0</v>
      </c>
      <c r="W548" s="13">
        <f>SUMIFS('Faturamento SP3'!$J$2:$J$692,'Faturamento SP3'!$D$2:$D$692,'Infos Relatório'!$B$485,'Faturamento SP3'!$E$2:$E$692,'Infos Relatório'!$B548,'Faturamento SP3'!$Z$2:$Z$692,'Infos Relatório'!U$1)</f>
        <v>0</v>
      </c>
      <c r="X548" s="14">
        <f>SUMIFS('Faturamento SP3'!$O$2:$O$692,'Faturamento SP3'!$D$2:$D$692,'Infos Relatório'!$B$485,'Faturamento SP3'!$E$2:$E$692,'Infos Relatório'!$B548,'Faturamento SP3'!$Z$2:$Z$692,'Infos Relatório'!U$1,'Faturamento SP3'!$T$2:$T$692,"Sim")+SUMIFS('Faturamento SP3'!$P$2:$P$692,'Faturamento SP3'!$D$2:$D$692,'Infos Relatório'!$B$485,'Faturamento SP3'!$E$2:$E$692,'Infos Relatório'!$B548,'Faturamento SP3'!$Z$2:$Z$692,'Infos Relatório'!U$1,'Faturamento SP3'!$T$2:$T$692,"Sim")</f>
        <v>0</v>
      </c>
      <c r="Y548" s="27" t="e">
        <f t="shared" si="196"/>
        <v>#DIV/0!</v>
      </c>
      <c r="Z548" s="24">
        <f>SUMIFS('Faturamento SP3'!$H$2:$H$692,'Faturamento SP3'!$D$2:$D$692,'Infos Relatório'!$B$485,'Faturamento SP3'!$E$2:$E$692,'Infos Relatório'!$B548,'Faturamento SP3'!$Z$2:$Z$692,'Infos Relatório'!U$1)</f>
        <v>0</v>
      </c>
      <c r="AA548" s="23">
        <f>COUNTIFS('Faturamento SP3'!$D$2:$D$692,'Infos Relatório'!$B$485,'Faturamento SP3'!$E$2:$E$692,'Infos Relatório'!$B548,'Faturamento SP3'!$Z$2:$Z$692,'Infos Relatório'!AA$1)</f>
        <v>0</v>
      </c>
      <c r="AB548" s="13">
        <f>SUMIFS('Faturamento SP3'!$G$2:$G$692,'Faturamento SP3'!$D$2:$D$692,'Infos Relatório'!$B$485,'Faturamento SP3'!$E$2:$E$692,'Infos Relatório'!$B548,'Faturamento SP3'!$Z$2:$Z$692,'Infos Relatório'!AA$1)</f>
        <v>0</v>
      </c>
      <c r="AC548" s="13">
        <f>SUMIFS('Faturamento SP3'!$J$2:$J$692,'Faturamento SP3'!$D$2:$D$692,'Infos Relatório'!$B$485,'Faturamento SP3'!$E$2:$E$692,'Infos Relatório'!$B548,'Faturamento SP3'!$Z$2:$Z$692,'Infos Relatório'!AA$1)</f>
        <v>0</v>
      </c>
      <c r="AD548" s="14">
        <f>SUMIFS('Faturamento SP3'!$O$2:$O$692,'Faturamento SP3'!$D$2:$D$692,'Infos Relatório'!$B$485,'Faturamento SP3'!$E$2:$E$692,'Infos Relatório'!$B548,'Faturamento SP3'!$Z$2:$Z$692,'Infos Relatório'!AA$1,'Faturamento SP3'!$T$2:$T$692,"Sim")+SUMIFS('Faturamento SP3'!$P$2:$P$692,'Faturamento SP3'!$D$2:$D$692,'Infos Relatório'!$B$485,'Faturamento SP3'!$E$2:$E$692,'Infos Relatório'!$B548,'Faturamento SP3'!$Z$2:$Z$692,'Infos Relatório'!AA$1,'Faturamento SP3'!$T$2:$T$692,"Sim")</f>
        <v>0</v>
      </c>
      <c r="AE548" s="27" t="e">
        <f t="shared" si="197"/>
        <v>#DIV/0!</v>
      </c>
      <c r="AF548" s="24">
        <f>SUMIFS('Faturamento SP3'!$H$2:$H$692,'Faturamento SP3'!$D$2:$D$692,'Infos Relatório'!$B$485,'Faturamento SP3'!$E$2:$E$692,'Infos Relatório'!$B548,'Faturamento SP3'!$Z$2:$Z$692,'Infos Relatório'!AA$1)</f>
        <v>0</v>
      </c>
      <c r="AG548" s="23">
        <f>COUNTIFS('Faturamento SP3'!$D$2:$D$692,'Infos Relatório'!$B$485,'Faturamento SP3'!$E$2:$E$692,'Infos Relatório'!$B548,'Faturamento SP3'!$Z$2:$Z$692,'Infos Relatório'!AG$1)</f>
        <v>0</v>
      </c>
      <c r="AH548" s="13">
        <f>SUMIFS('Faturamento SP3'!$G$2:$G$692,'Faturamento SP3'!$D$2:$D$692,'Infos Relatório'!$B$485,'Faturamento SP3'!$E$2:$E$692,'Infos Relatório'!$B548,'Faturamento SP3'!$Z$2:$Z$692,'Infos Relatório'!AG$1)</f>
        <v>0</v>
      </c>
      <c r="AI548" s="13">
        <f>SUMIFS('Faturamento SP3'!$J$2:$J$692,'Faturamento SP3'!$D$2:$D$692,'Infos Relatório'!$B$485,'Faturamento SP3'!$E$2:$E$692,'Infos Relatório'!$B548,'Faturamento SP3'!$Z$2:$Z$692,'Infos Relatório'!AG$1)</f>
        <v>0</v>
      </c>
      <c r="AJ548" s="14">
        <f>SUMIFS('Faturamento SP3'!$O$2:$O$692,'Faturamento SP3'!$D$2:$D$692,'Infos Relatório'!$B$485,'Faturamento SP3'!$E$2:$E$692,'Infos Relatório'!$B548,'Faturamento SP3'!$Z$2:$Z$692,'Infos Relatório'!AG$1,'Faturamento SP3'!$T$2:$T$692,"Sim")+SUMIFS('Faturamento SP3'!$P$2:$P$692,'Faturamento SP3'!$D$2:$D$692,'Infos Relatório'!$B$485,'Faturamento SP3'!$E$2:$E$692,'Infos Relatório'!$B548,'Faturamento SP3'!$Z$2:$Z$692,'Infos Relatório'!AG$1,'Faturamento SP3'!$T$2:$T$692,"Sim")</f>
        <v>0</v>
      </c>
      <c r="AK548" s="27" t="e">
        <f t="shared" si="198"/>
        <v>#DIV/0!</v>
      </c>
      <c r="AL548" s="24">
        <f>SUMIFS('Faturamento SP3'!$H$2:$H$692,'Faturamento SP3'!$D$2:$D$692,'Infos Relatório'!$B$485,'Faturamento SP3'!$E$2:$E$692,'Infos Relatório'!$B548,'Faturamento SP3'!$Z$2:$Z$692,'Infos Relatório'!AG$1)</f>
        <v>0</v>
      </c>
      <c r="AM548" s="23">
        <f>COUNTIFS('Faturamento SP3'!$D$2:$D$692,'Infos Relatório'!$B$485,'Faturamento SP3'!$E$2:$E$692,'Infos Relatório'!$B548,'Faturamento SP3'!$Z$2:$Z$692,'Infos Relatório'!AM$1)</f>
        <v>0</v>
      </c>
      <c r="AN548" s="13">
        <f>SUMIFS('Faturamento SP3'!$G$2:$G$692,'Faturamento SP3'!$D$2:$D$692,'Infos Relatório'!$B$485,'Faturamento SP3'!$E$2:$E$692,'Infos Relatório'!$B548,'Faturamento SP3'!$Z$2:$Z$692,'Infos Relatório'!AM$1)</f>
        <v>0</v>
      </c>
      <c r="AO548" s="13">
        <f>SUMIFS('Faturamento SP3'!$J$2:$J$692,'Faturamento SP3'!$D$2:$D$692,'Infos Relatório'!$B$485,'Faturamento SP3'!$E$2:$E$692,'Infos Relatório'!$B548,'Faturamento SP3'!$Z$2:$Z$692,'Infos Relatório'!AM$1)</f>
        <v>0</v>
      </c>
      <c r="AP548" s="14">
        <f>SUMIFS('Faturamento SP3'!$O$2:$O$692,'Faturamento SP3'!$D$2:$D$692,'Infos Relatório'!$B$485,'Faturamento SP3'!$E$2:$E$692,'Infos Relatório'!$B548,'Faturamento SP3'!$Z$2:$Z$692,'Infos Relatório'!AM$1,'Faturamento SP3'!$T$2:$T$692,"Sim")+SUMIFS('Faturamento SP3'!$P$2:$P$692,'Faturamento SP3'!$D$2:$D$692,'Infos Relatório'!$B$485,'Faturamento SP3'!$E$2:$E$692,'Infos Relatório'!$B548,'Faturamento SP3'!$Z$2:$Z$692,'Infos Relatório'!AM$1,'Faturamento SP3'!$T$2:$T$692,"Sim")</f>
        <v>0</v>
      </c>
      <c r="AQ548" s="27" t="e">
        <f t="shared" si="199"/>
        <v>#DIV/0!</v>
      </c>
      <c r="AR548" s="24">
        <f>SUMIFS('Faturamento SP3'!$H$2:$H$692,'Faturamento SP3'!$D$2:$D$692,'Infos Relatório'!$B$485,'Faturamento SP3'!$E$2:$E$692,'Infos Relatório'!$B548,'Faturamento SP3'!$Z$2:$Z$692,'Infos Relatório'!AM$1)</f>
        <v>0</v>
      </c>
      <c r="AS548" s="23">
        <f>COUNTIFS('Faturamento SP3'!$D$2:$D$692,'Infos Relatório'!$B$485,'Faturamento SP3'!$E$2:$E$692,'Infos Relatório'!$B548,'Faturamento SP3'!$Z$2:$Z$692,'Infos Relatório'!AS$1)</f>
        <v>0</v>
      </c>
      <c r="AT548" s="13">
        <f>SUMIFS('Faturamento SP3'!$G$2:$G$692,'Faturamento SP3'!$D$2:$D$692,'Infos Relatório'!$B$485,'Faturamento SP3'!$E$2:$E$692,'Infos Relatório'!$B548,'Faturamento SP3'!$Z$2:$Z$692,'Infos Relatório'!AS$1)</f>
        <v>0</v>
      </c>
      <c r="AU548" s="13">
        <f>SUMIFS('Faturamento SP3'!$J$2:$J$692,'Faturamento SP3'!$D$2:$D$692,'Infos Relatório'!$B$485,'Faturamento SP3'!$E$2:$E$692,'Infos Relatório'!$B548,'Faturamento SP3'!$Z$2:$Z$692,'Infos Relatório'!AS$1)</f>
        <v>0</v>
      </c>
      <c r="AV548" s="14">
        <f>SUMIFS('Faturamento SP3'!$O$2:$O$692,'Faturamento SP3'!$D$2:$D$692,'Infos Relatório'!$B$485,'Faturamento SP3'!$E$2:$E$692,'Infos Relatório'!$B548,'Faturamento SP3'!$Z$2:$Z$692,'Infos Relatório'!AS$1,'Faturamento SP3'!$T$2:$T$692,"Sim")+SUMIFS('Faturamento SP3'!$P$2:$P$692,'Faturamento SP3'!$D$2:$D$692,'Infos Relatório'!$B$485,'Faturamento SP3'!$E$2:$E$692,'Infos Relatório'!$B548,'Faturamento SP3'!$Z$2:$Z$692,'Infos Relatório'!AS$1,'Faturamento SP3'!$T$2:$T$692,"Sim")</f>
        <v>0</v>
      </c>
      <c r="AW548" s="27" t="e">
        <f t="shared" si="200"/>
        <v>#DIV/0!</v>
      </c>
      <c r="AX548" s="24">
        <f>SUMIFS('Faturamento SP3'!$H$2:$H$692,'Faturamento SP3'!$D$2:$D$692,'Infos Relatório'!$B$485,'Faturamento SP3'!$E$2:$E$692,'Infos Relatório'!$B548,'Faturamento SP3'!$Z$2:$Z$692,'Infos Relatório'!AS$1)</f>
        <v>0</v>
      </c>
      <c r="AY548" s="23">
        <f>COUNTIFS('Faturamento SP3'!$D$2:$D$692,'Infos Relatório'!$B$485,'Faturamento SP3'!$E$2:$E$692,'Infos Relatório'!$B548,'Faturamento SP3'!$Z$2:$Z$692,'Infos Relatório'!AY$1)</f>
        <v>0</v>
      </c>
      <c r="AZ548" s="13">
        <f>SUMIFS('Faturamento SP3'!$G$2:$G$692,'Faturamento SP3'!$D$2:$D$692,'Infos Relatório'!$B$485,'Faturamento SP3'!$E$2:$E$692,'Infos Relatório'!$B548,'Faturamento SP3'!$Z$2:$Z$692,'Infos Relatório'!AY$1)</f>
        <v>0</v>
      </c>
      <c r="BA548" s="13">
        <f>SUMIFS('Faturamento SP3'!$J$2:$J$692,'Faturamento SP3'!$D$2:$D$692,'Infos Relatório'!$B$485,'Faturamento SP3'!$E$2:$E$692,'Infos Relatório'!$B548,'Faturamento SP3'!$Z$2:$Z$692,'Infos Relatório'!AY$1)</f>
        <v>0</v>
      </c>
      <c r="BB548" s="14">
        <f>SUMIFS('Faturamento SP3'!$O$2:$O$692,'Faturamento SP3'!$D$2:$D$692,'Infos Relatório'!$B$485,'Faturamento SP3'!$E$2:$E$692,'Infos Relatório'!$B548,'Faturamento SP3'!$Z$2:$Z$692,'Infos Relatório'!AY$1,'Faturamento SP3'!$T$2:$T$692,"Sim")+SUMIFS('Faturamento SP3'!$P$2:$P$692,'Faturamento SP3'!$D$2:$D$692,'Infos Relatório'!$B$485,'Faturamento SP3'!$E$2:$E$692,'Infos Relatório'!$B548,'Faturamento SP3'!$Z$2:$Z$692,'Infos Relatório'!AY$1,'Faturamento SP3'!$T$2:$T$692,"Sim")</f>
        <v>0</v>
      </c>
      <c r="BC548" s="27" t="e">
        <f t="shared" si="201"/>
        <v>#DIV/0!</v>
      </c>
      <c r="BD548" s="24">
        <f>SUMIFS('Faturamento SP3'!$H$2:$H$692,'Faturamento SP3'!$D$2:$D$692,'Infos Relatório'!$B$485,'Faturamento SP3'!$E$2:$E$692,'Infos Relatório'!$B548,'Faturamento SP3'!$Z$2:$Z$692,'Infos Relatório'!AY$1)</f>
        <v>0</v>
      </c>
      <c r="BE548" s="23">
        <f>COUNTIFS('Faturamento SP3'!$D$2:$D$692,'Infos Relatório'!$B$485,'Faturamento SP3'!$E$2:$E$692,'Infos Relatório'!$B548,'Faturamento SP3'!$Z$2:$Z$692,'Infos Relatório'!BE$1)</f>
        <v>0</v>
      </c>
      <c r="BF548" s="13">
        <f>SUMIFS('Faturamento SP3'!$G$2:$G$692,'Faturamento SP3'!$D$2:$D$692,'Infos Relatório'!$B$485,'Faturamento SP3'!$E$2:$E$692,'Infos Relatório'!$B548,'Faturamento SP3'!$Z$2:$Z$692,'Infos Relatório'!BE$1)</f>
        <v>0</v>
      </c>
      <c r="BG548" s="13">
        <f>SUMIFS('Faturamento SP3'!$J$2:$J$692,'Faturamento SP3'!$D$2:$D$692,'Infos Relatório'!$B$485,'Faturamento SP3'!$E$2:$E$692,'Infos Relatório'!$B548,'Faturamento SP3'!$Z$2:$Z$692,'Infos Relatório'!BE$1)</f>
        <v>0</v>
      </c>
      <c r="BH548" s="14">
        <f>SUMIFS('Faturamento SP3'!$O$2:$O$692,'Faturamento SP3'!$D$2:$D$692,'Infos Relatório'!$B$485,'Faturamento SP3'!$E$2:$E$692,'Infos Relatório'!$B548,'Faturamento SP3'!$Z$2:$Z$692,'Infos Relatório'!BE$1,'Faturamento SP3'!$T$2:$T$692,"Sim")+SUMIFS('Faturamento SP3'!$P$2:$P$692,'Faturamento SP3'!$D$2:$D$692,'Infos Relatório'!$B$485,'Faturamento SP3'!$E$2:$E$692,'Infos Relatório'!$B548,'Faturamento SP3'!$Z$2:$Z$692,'Infos Relatório'!BE$1,'Faturamento SP3'!$T$2:$T$692,"Sim")</f>
        <v>0</v>
      </c>
      <c r="BI548" s="27" t="e">
        <f t="shared" si="202"/>
        <v>#DIV/0!</v>
      </c>
      <c r="BJ548" s="24">
        <f>SUMIFS('Faturamento SP3'!$H$2:$H$692,'Faturamento SP3'!$D$2:$D$692,'Infos Relatório'!$B$485,'Faturamento SP3'!$E$2:$E$692,'Infos Relatório'!$B548,'Faturamento SP3'!$Z$2:$Z$692,'Infos Relatório'!BE$1)</f>
        <v>0</v>
      </c>
      <c r="BK548" s="23">
        <f>COUNTIFS('Faturamento SP3'!$D$2:$D$692,'Infos Relatório'!$B$485,'Faturamento SP3'!$E$2:$E$692,'Infos Relatório'!$B548,'Faturamento SP3'!$Z$2:$Z$692,'Infos Relatório'!BK$1)</f>
        <v>0</v>
      </c>
      <c r="BL548" s="13">
        <f>SUMIFS('Faturamento SP3'!$G$2:$G$692,'Faturamento SP3'!$D$2:$D$692,'Infos Relatório'!$B$485,'Faturamento SP3'!$E$2:$E$692,'Infos Relatório'!$B548,'Faturamento SP3'!$Z$2:$Z$692,'Infos Relatório'!BK$1)</f>
        <v>0</v>
      </c>
      <c r="BM548" s="13">
        <f>SUMIFS('Faturamento SP3'!$J$2:$J$692,'Faturamento SP3'!$D$2:$D$692,'Infos Relatório'!$B$485,'Faturamento SP3'!$E$2:$E$692,'Infos Relatório'!$B548,'Faturamento SP3'!$Z$2:$Z$692,'Infos Relatório'!BK$1)</f>
        <v>0</v>
      </c>
      <c r="BN548" s="14">
        <f>SUMIFS('Faturamento SP3'!$O$2:$O$692,'Faturamento SP3'!$D$2:$D$692,'Infos Relatório'!$B$485,'Faturamento SP3'!$E$2:$E$692,'Infos Relatório'!$B548,'Faturamento SP3'!$Z$2:$Z$692,'Infos Relatório'!BK$1,'Faturamento SP3'!$T$2:$T$692,"Sim")+SUMIFS('Faturamento SP3'!$P$2:$P$692,'Faturamento SP3'!$D$2:$D$692,'Infos Relatório'!$B$485,'Faturamento SP3'!$E$2:$E$692,'Infos Relatório'!$B548,'Faturamento SP3'!$Z$2:$Z$692,'Infos Relatório'!BK$1,'Faturamento SP3'!$T$2:$T$692,"Sim")</f>
        <v>0</v>
      </c>
      <c r="BO548" s="27" t="e">
        <f t="shared" si="203"/>
        <v>#DIV/0!</v>
      </c>
      <c r="BP548" s="24">
        <f>SUMIFS('Faturamento SP3'!$H$2:$H$692,'Faturamento SP3'!$D$2:$D$692,'Infos Relatório'!$B$485,'Faturamento SP3'!$E$2:$E$692,'Infos Relatório'!$B548,'Faturamento SP3'!$Z$2:$Z$692,'Infos Relatório'!BK$1)</f>
        <v>0</v>
      </c>
      <c r="BQ548" s="23">
        <f>COUNTIFS('Faturamento SP3'!$D$2:$D$692,'Infos Relatório'!$B$485,'Faturamento SP3'!$E$2:$E$692,'Infos Relatório'!$B548,'Faturamento SP3'!$Z$2:$Z$692,'Infos Relatório'!BQ$1)</f>
        <v>0</v>
      </c>
      <c r="BR548" s="13">
        <f>SUMIFS('Faturamento SP3'!$G$2:$G$692,'Faturamento SP3'!$D$2:$D$692,'Infos Relatório'!$B$485,'Faturamento SP3'!$E$2:$E$692,'Infos Relatório'!$B548,'Faturamento SP3'!$Z$2:$Z$692,'Infos Relatório'!BQ$1)</f>
        <v>0</v>
      </c>
      <c r="BS548" s="13">
        <f>SUMIFS('Faturamento SP3'!$J$2:$J$692,'Faturamento SP3'!$D$2:$D$692,'Infos Relatório'!$B$485,'Faturamento SP3'!$E$2:$E$692,'Infos Relatório'!$B548,'Faturamento SP3'!$Z$2:$Z$692,'Infos Relatório'!BQ$1)</f>
        <v>0</v>
      </c>
      <c r="BT548" s="14">
        <f>SUMIFS('Faturamento SP3'!$O$2:$O$692,'Faturamento SP3'!$D$2:$D$692,'Infos Relatório'!$B$485,'Faturamento SP3'!$E$2:$E$692,'Infos Relatório'!$B548,'Faturamento SP3'!$Z$2:$Z$692,'Infos Relatório'!BQ$1,'Faturamento SP3'!$T$2:$T$692,"Sim")+SUMIFS('Faturamento SP3'!$P$2:$P$692,'Faturamento SP3'!$D$2:$D$692,'Infos Relatório'!$B$485,'Faturamento SP3'!$E$2:$E$692,'Infos Relatório'!$B548,'Faturamento SP3'!$Z$2:$Z$692,'Infos Relatório'!BQ$1,'Faturamento SP3'!$T$2:$T$692,"Sim")</f>
        <v>0</v>
      </c>
      <c r="BU548" s="27" t="e">
        <f t="shared" si="204"/>
        <v>#DIV/0!</v>
      </c>
      <c r="BV548" s="24">
        <f>SUMIFS('Faturamento SP3'!$H$2:$H$692,'Faturamento SP3'!$D$2:$D$692,'Infos Relatório'!$B$485,'Faturamento SP3'!$E$2:$E$692,'Infos Relatório'!$B548,'Faturamento SP3'!$Z$2:$Z$692,'Infos Relatório'!BQ$1)</f>
        <v>0</v>
      </c>
    </row>
    <row r="549" spans="2:74">
      <c r="B549" s="17" t="s">
        <v>70</v>
      </c>
      <c r="C549" s="23">
        <f>COUNTIFS('Faturamento SP3'!$D$2:$D$692,'Infos Relatório'!$B$485,'Faturamento SP3'!$E$2:$E$692,'Infos Relatório'!$B549,'Faturamento SP3'!$Z$2:$Z$692,'Infos Relatório'!C$1)</f>
        <v>0</v>
      </c>
      <c r="D549" s="13">
        <f>SUMIFS('Faturamento SP3'!$G$2:$G$692,'Faturamento SP3'!$D$2:$D$692,'Infos Relatório'!$B$485,'Faturamento SP3'!$E$2:$E$692,'Infos Relatório'!$B549,'Faturamento SP3'!$Z$2:$Z$692,'Infos Relatório'!C$1)</f>
        <v>0</v>
      </c>
      <c r="E549" s="13">
        <f>SUMIFS('Faturamento SP3'!$J$2:$J$692,'Faturamento SP3'!$D$2:$D$692,'Infos Relatório'!$B$485,'Faturamento SP3'!$E$2:$E$692,'Infos Relatório'!$B549,'Faturamento SP3'!$Z$2:$Z$692,'Infos Relatório'!C$1)</f>
        <v>0</v>
      </c>
      <c r="F549" s="14">
        <f>SUMIFS('Faturamento SP3'!$O$2:$O$692,'Faturamento SP3'!$D$2:$D$692,'Infos Relatório'!$B$485,'Faturamento SP3'!$E$2:$E$692,'Infos Relatório'!$B549,'Faturamento SP3'!$Z$2:$Z$692,'Infos Relatório'!C$1,'Faturamento SP3'!$T$2:$T$692,"Sim")+SUMIFS('Faturamento SP3'!$P$2:$P$692,'Faturamento SP3'!$D$2:$D$692,'Infos Relatório'!$B$485,'Faturamento SP3'!$E$2:$E$692,'Infos Relatório'!$B549,'Faturamento SP3'!$Z$2:$Z$692,'Infos Relatório'!C$1,'Faturamento SP3'!$T$2:$T$692,"Sim")</f>
        <v>0</v>
      </c>
      <c r="G549" s="27" t="e">
        <f t="shared" si="193"/>
        <v>#DIV/0!</v>
      </c>
      <c r="H549" s="24">
        <f>SUMIFS('Faturamento SP3'!$H$2:$H$692,'Faturamento SP3'!$D$2:$D$692,'Infos Relatório'!$B$485,'Faturamento SP3'!$E$2:$E$692,'Infos Relatório'!$B549,'Faturamento SP3'!$Z$2:$Z$692,'Infos Relatório'!C$1)</f>
        <v>0</v>
      </c>
      <c r="I549" s="23">
        <f>COUNTIFS('Faturamento SP3'!$D$2:$D$692,'Infos Relatório'!$B$485,'Faturamento SP3'!$E$2:$E$692,'Infos Relatório'!$B549,'Faturamento SP3'!$Z$2:$Z$692,'Infos Relatório'!I$1)</f>
        <v>0</v>
      </c>
      <c r="J549" s="13">
        <f>SUMIFS('Faturamento SP3'!$G$2:$G$692,'Faturamento SP3'!$D$2:$D$692,'Infos Relatório'!$B$485,'Faturamento SP3'!$E$2:$E$692,'Infos Relatório'!$B549,'Faturamento SP3'!$Z$2:$Z$692,'Infos Relatório'!I$1)</f>
        <v>0</v>
      </c>
      <c r="K549" s="13">
        <f>SUMIFS('Faturamento SP3'!$J$2:$J$692,'Faturamento SP3'!$D$2:$D$692,'Infos Relatório'!$B$485,'Faturamento SP3'!$E$2:$E$692,'Infos Relatório'!$B549,'Faturamento SP3'!$Z$2:$Z$692,'Infos Relatório'!I$1)</f>
        <v>0</v>
      </c>
      <c r="L549" s="14">
        <f>SUMIFS('Faturamento SP3'!$O$2:$O$692,'Faturamento SP3'!$D$2:$D$692,'Infos Relatório'!$B$485,'Faturamento SP3'!$E$2:$E$692,'Infos Relatório'!$B549,'Faturamento SP3'!$Z$2:$Z$692,'Infos Relatório'!I$1,'Faturamento SP3'!$T$2:$T$692,"Sim")+SUMIFS('Faturamento SP3'!$P$2:$P$692,'Faturamento SP3'!$D$2:$D$692,'Infos Relatório'!$B$485,'Faturamento SP3'!$E$2:$E$692,'Infos Relatório'!$B549,'Faturamento SP3'!$Z$2:$Z$692,'Infos Relatório'!I$1,'Faturamento SP3'!$T$2:$T$692,"Sim")</f>
        <v>0</v>
      </c>
      <c r="M549" s="27" t="e">
        <f t="shared" si="194"/>
        <v>#DIV/0!</v>
      </c>
      <c r="N549" s="24">
        <f>SUMIFS('Faturamento SP3'!$H$2:$H$692,'Faturamento SP3'!$D$2:$D$692,'Infos Relatório'!$B$485,'Faturamento SP3'!$E$2:$E$692,'Infos Relatório'!$B549,'Faturamento SP3'!$Z$2:$Z$692,'Infos Relatório'!I$1)</f>
        <v>0</v>
      </c>
      <c r="O549" s="23">
        <f>COUNTIFS('Faturamento SP3'!$D$2:$D$692,'Infos Relatório'!$B$485,'Faturamento SP3'!$E$2:$E$692,'Infos Relatório'!$B549,'Faturamento SP3'!$Z$2:$Z$692,'Infos Relatório'!O$1)</f>
        <v>0</v>
      </c>
      <c r="P549" s="13">
        <f>SUMIFS('Faturamento SP3'!$G$2:$G$692,'Faturamento SP3'!$D$2:$D$692,'Infos Relatório'!$B$485,'Faturamento SP3'!$E$2:$E$692,'Infos Relatório'!$B549,'Faturamento SP3'!$Z$2:$Z$692,'Infos Relatório'!O$1)</f>
        <v>0</v>
      </c>
      <c r="Q549" s="13">
        <f>SUMIFS('Faturamento SP3'!$J$2:$J$692,'Faturamento SP3'!$D$2:$D$692,'Infos Relatório'!$B$485,'Faturamento SP3'!$E$2:$E$692,'Infos Relatório'!$B549,'Faturamento SP3'!$Z$2:$Z$692,'Infos Relatório'!O$1)</f>
        <v>0</v>
      </c>
      <c r="R549" s="14">
        <f>SUMIFS('Faturamento SP3'!$O$2:$O$692,'Faturamento SP3'!$D$2:$D$692,'Infos Relatório'!$B$485,'Faturamento SP3'!$E$2:$E$692,'Infos Relatório'!$B549,'Faturamento SP3'!$Z$2:$Z$692,'Infos Relatório'!O$1,'Faturamento SP3'!$T$2:$T$692,"Sim")+SUMIFS('Faturamento SP3'!$P$2:$P$692,'Faturamento SP3'!$D$2:$D$692,'Infos Relatório'!$B$485,'Faturamento SP3'!$E$2:$E$692,'Infos Relatório'!$B549,'Faturamento SP3'!$Z$2:$Z$692,'Infos Relatório'!O$1,'Faturamento SP3'!$T$2:$T$692,"Sim")</f>
        <v>0</v>
      </c>
      <c r="S549" s="27" t="e">
        <f t="shared" si="195"/>
        <v>#DIV/0!</v>
      </c>
      <c r="T549" s="24">
        <f>SUMIFS('Faturamento SP3'!$H$2:$H$692,'Faturamento SP3'!$D$2:$D$692,'Infos Relatório'!$B$485,'Faturamento SP3'!$E$2:$E$692,'Infos Relatório'!$B549,'Faturamento SP3'!$Z$2:$Z$692,'Infos Relatório'!O$1)</f>
        <v>0</v>
      </c>
      <c r="U549" s="23">
        <f>COUNTIFS('Faturamento SP3'!$D$2:$D$692,'Infos Relatório'!$B$485,'Faturamento SP3'!$E$2:$E$692,'Infos Relatório'!$B549,'Faturamento SP3'!$Z$2:$Z$692,'Infos Relatório'!U$1)</f>
        <v>0</v>
      </c>
      <c r="V549" s="13">
        <f>SUMIFS('Faturamento SP3'!$G$2:$G$692,'Faturamento SP3'!$D$2:$D$692,'Infos Relatório'!$B$485,'Faturamento SP3'!$E$2:$E$692,'Infos Relatório'!$B549,'Faturamento SP3'!$Z$2:$Z$692,'Infos Relatório'!U$1)</f>
        <v>0</v>
      </c>
      <c r="W549" s="13">
        <f>SUMIFS('Faturamento SP3'!$J$2:$J$692,'Faturamento SP3'!$D$2:$D$692,'Infos Relatório'!$B$485,'Faturamento SP3'!$E$2:$E$692,'Infos Relatório'!$B549,'Faturamento SP3'!$Z$2:$Z$692,'Infos Relatório'!U$1)</f>
        <v>0</v>
      </c>
      <c r="X549" s="14">
        <f>SUMIFS('Faturamento SP3'!$O$2:$O$692,'Faturamento SP3'!$D$2:$D$692,'Infos Relatório'!$B$485,'Faturamento SP3'!$E$2:$E$692,'Infos Relatório'!$B549,'Faturamento SP3'!$Z$2:$Z$692,'Infos Relatório'!U$1,'Faturamento SP3'!$T$2:$T$692,"Sim")+SUMIFS('Faturamento SP3'!$P$2:$P$692,'Faturamento SP3'!$D$2:$D$692,'Infos Relatório'!$B$485,'Faturamento SP3'!$E$2:$E$692,'Infos Relatório'!$B549,'Faturamento SP3'!$Z$2:$Z$692,'Infos Relatório'!U$1,'Faturamento SP3'!$T$2:$T$692,"Sim")</f>
        <v>0</v>
      </c>
      <c r="Y549" s="27" t="e">
        <f t="shared" si="196"/>
        <v>#DIV/0!</v>
      </c>
      <c r="Z549" s="24">
        <f>SUMIFS('Faturamento SP3'!$H$2:$H$692,'Faturamento SP3'!$D$2:$D$692,'Infos Relatório'!$B$485,'Faturamento SP3'!$E$2:$E$692,'Infos Relatório'!$B549,'Faturamento SP3'!$Z$2:$Z$692,'Infos Relatório'!U$1)</f>
        <v>0</v>
      </c>
      <c r="AA549" s="23">
        <f>COUNTIFS('Faturamento SP3'!$D$2:$D$692,'Infos Relatório'!$B$485,'Faturamento SP3'!$E$2:$E$692,'Infos Relatório'!$B549,'Faturamento SP3'!$Z$2:$Z$692,'Infos Relatório'!AA$1)</f>
        <v>0</v>
      </c>
      <c r="AB549" s="13">
        <f>SUMIFS('Faturamento SP3'!$G$2:$G$692,'Faturamento SP3'!$D$2:$D$692,'Infos Relatório'!$B$485,'Faturamento SP3'!$E$2:$E$692,'Infos Relatório'!$B549,'Faturamento SP3'!$Z$2:$Z$692,'Infos Relatório'!AA$1)</f>
        <v>0</v>
      </c>
      <c r="AC549" s="13">
        <f>SUMIFS('Faturamento SP3'!$J$2:$J$692,'Faturamento SP3'!$D$2:$D$692,'Infos Relatório'!$B$485,'Faturamento SP3'!$E$2:$E$692,'Infos Relatório'!$B549,'Faturamento SP3'!$Z$2:$Z$692,'Infos Relatório'!AA$1)</f>
        <v>0</v>
      </c>
      <c r="AD549" s="14">
        <f>SUMIFS('Faturamento SP3'!$O$2:$O$692,'Faturamento SP3'!$D$2:$D$692,'Infos Relatório'!$B$485,'Faturamento SP3'!$E$2:$E$692,'Infos Relatório'!$B549,'Faturamento SP3'!$Z$2:$Z$692,'Infos Relatório'!AA$1,'Faturamento SP3'!$T$2:$T$692,"Sim")+SUMIFS('Faturamento SP3'!$P$2:$P$692,'Faturamento SP3'!$D$2:$D$692,'Infos Relatório'!$B$485,'Faturamento SP3'!$E$2:$E$692,'Infos Relatório'!$B549,'Faturamento SP3'!$Z$2:$Z$692,'Infos Relatório'!AA$1,'Faturamento SP3'!$T$2:$T$692,"Sim")</f>
        <v>0</v>
      </c>
      <c r="AE549" s="27" t="e">
        <f t="shared" si="197"/>
        <v>#DIV/0!</v>
      </c>
      <c r="AF549" s="24">
        <f>SUMIFS('Faturamento SP3'!$H$2:$H$692,'Faturamento SP3'!$D$2:$D$692,'Infos Relatório'!$B$485,'Faturamento SP3'!$E$2:$E$692,'Infos Relatório'!$B549,'Faturamento SP3'!$Z$2:$Z$692,'Infos Relatório'!AA$1)</f>
        <v>0</v>
      </c>
      <c r="AG549" s="23">
        <f>COUNTIFS('Faturamento SP3'!$D$2:$D$692,'Infos Relatório'!$B$485,'Faturamento SP3'!$E$2:$E$692,'Infos Relatório'!$B549,'Faturamento SP3'!$Z$2:$Z$692,'Infos Relatório'!AG$1)</f>
        <v>0</v>
      </c>
      <c r="AH549" s="13">
        <f>SUMIFS('Faturamento SP3'!$G$2:$G$692,'Faturamento SP3'!$D$2:$D$692,'Infos Relatório'!$B$485,'Faturamento SP3'!$E$2:$E$692,'Infos Relatório'!$B549,'Faturamento SP3'!$Z$2:$Z$692,'Infos Relatório'!AG$1)</f>
        <v>0</v>
      </c>
      <c r="AI549" s="13">
        <f>SUMIFS('Faturamento SP3'!$J$2:$J$692,'Faturamento SP3'!$D$2:$D$692,'Infos Relatório'!$B$485,'Faturamento SP3'!$E$2:$E$692,'Infos Relatório'!$B549,'Faturamento SP3'!$Z$2:$Z$692,'Infos Relatório'!AG$1)</f>
        <v>0</v>
      </c>
      <c r="AJ549" s="14">
        <f>SUMIFS('Faturamento SP3'!$O$2:$O$692,'Faturamento SP3'!$D$2:$D$692,'Infos Relatório'!$B$485,'Faturamento SP3'!$E$2:$E$692,'Infos Relatório'!$B549,'Faturamento SP3'!$Z$2:$Z$692,'Infos Relatório'!AG$1,'Faturamento SP3'!$T$2:$T$692,"Sim")+SUMIFS('Faturamento SP3'!$P$2:$P$692,'Faturamento SP3'!$D$2:$D$692,'Infos Relatório'!$B$485,'Faturamento SP3'!$E$2:$E$692,'Infos Relatório'!$B549,'Faturamento SP3'!$Z$2:$Z$692,'Infos Relatório'!AG$1,'Faturamento SP3'!$T$2:$T$692,"Sim")</f>
        <v>0</v>
      </c>
      <c r="AK549" s="27" t="e">
        <f t="shared" si="198"/>
        <v>#DIV/0!</v>
      </c>
      <c r="AL549" s="24">
        <f>SUMIFS('Faturamento SP3'!$H$2:$H$692,'Faturamento SP3'!$D$2:$D$692,'Infos Relatório'!$B$485,'Faturamento SP3'!$E$2:$E$692,'Infos Relatório'!$B549,'Faturamento SP3'!$Z$2:$Z$692,'Infos Relatório'!AG$1)</f>
        <v>0</v>
      </c>
      <c r="AM549" s="23">
        <f>COUNTIFS('Faturamento SP3'!$D$2:$D$692,'Infos Relatório'!$B$485,'Faturamento SP3'!$E$2:$E$692,'Infos Relatório'!$B549,'Faturamento SP3'!$Z$2:$Z$692,'Infos Relatório'!AM$1)</f>
        <v>0</v>
      </c>
      <c r="AN549" s="13">
        <f>SUMIFS('Faturamento SP3'!$G$2:$G$692,'Faturamento SP3'!$D$2:$D$692,'Infos Relatório'!$B$485,'Faturamento SP3'!$E$2:$E$692,'Infos Relatório'!$B549,'Faturamento SP3'!$Z$2:$Z$692,'Infos Relatório'!AM$1)</f>
        <v>0</v>
      </c>
      <c r="AO549" s="13">
        <f>SUMIFS('Faturamento SP3'!$J$2:$J$692,'Faturamento SP3'!$D$2:$D$692,'Infos Relatório'!$B$485,'Faturamento SP3'!$E$2:$E$692,'Infos Relatório'!$B549,'Faturamento SP3'!$Z$2:$Z$692,'Infos Relatório'!AM$1)</f>
        <v>0</v>
      </c>
      <c r="AP549" s="14">
        <f>SUMIFS('Faturamento SP3'!$O$2:$O$692,'Faturamento SP3'!$D$2:$D$692,'Infos Relatório'!$B$485,'Faturamento SP3'!$E$2:$E$692,'Infos Relatório'!$B549,'Faturamento SP3'!$Z$2:$Z$692,'Infos Relatório'!AM$1,'Faturamento SP3'!$T$2:$T$692,"Sim")+SUMIFS('Faturamento SP3'!$P$2:$P$692,'Faturamento SP3'!$D$2:$D$692,'Infos Relatório'!$B$485,'Faturamento SP3'!$E$2:$E$692,'Infos Relatório'!$B549,'Faturamento SP3'!$Z$2:$Z$692,'Infos Relatório'!AM$1,'Faturamento SP3'!$T$2:$T$692,"Sim")</f>
        <v>0</v>
      </c>
      <c r="AQ549" s="27" t="e">
        <f t="shared" si="199"/>
        <v>#DIV/0!</v>
      </c>
      <c r="AR549" s="24">
        <f>SUMIFS('Faturamento SP3'!$H$2:$H$692,'Faturamento SP3'!$D$2:$D$692,'Infos Relatório'!$B$485,'Faturamento SP3'!$E$2:$E$692,'Infos Relatório'!$B549,'Faturamento SP3'!$Z$2:$Z$692,'Infos Relatório'!AM$1)</f>
        <v>0</v>
      </c>
      <c r="AS549" s="23">
        <f>COUNTIFS('Faturamento SP3'!$D$2:$D$692,'Infos Relatório'!$B$485,'Faturamento SP3'!$E$2:$E$692,'Infos Relatório'!$B549,'Faturamento SP3'!$Z$2:$Z$692,'Infos Relatório'!AS$1)</f>
        <v>0</v>
      </c>
      <c r="AT549" s="13">
        <f>SUMIFS('Faturamento SP3'!$G$2:$G$692,'Faturamento SP3'!$D$2:$D$692,'Infos Relatório'!$B$485,'Faturamento SP3'!$E$2:$E$692,'Infos Relatório'!$B549,'Faturamento SP3'!$Z$2:$Z$692,'Infos Relatório'!AS$1)</f>
        <v>0</v>
      </c>
      <c r="AU549" s="13">
        <f>SUMIFS('Faturamento SP3'!$J$2:$J$692,'Faturamento SP3'!$D$2:$D$692,'Infos Relatório'!$B$485,'Faturamento SP3'!$E$2:$E$692,'Infos Relatório'!$B549,'Faturamento SP3'!$Z$2:$Z$692,'Infos Relatório'!AS$1)</f>
        <v>0</v>
      </c>
      <c r="AV549" s="14">
        <f>SUMIFS('Faturamento SP3'!$O$2:$O$692,'Faturamento SP3'!$D$2:$D$692,'Infos Relatório'!$B$485,'Faturamento SP3'!$E$2:$E$692,'Infos Relatório'!$B549,'Faturamento SP3'!$Z$2:$Z$692,'Infos Relatório'!AS$1,'Faturamento SP3'!$T$2:$T$692,"Sim")+SUMIFS('Faturamento SP3'!$P$2:$P$692,'Faturamento SP3'!$D$2:$D$692,'Infos Relatório'!$B$485,'Faturamento SP3'!$E$2:$E$692,'Infos Relatório'!$B549,'Faturamento SP3'!$Z$2:$Z$692,'Infos Relatório'!AS$1,'Faturamento SP3'!$T$2:$T$692,"Sim")</f>
        <v>0</v>
      </c>
      <c r="AW549" s="27" t="e">
        <f t="shared" si="200"/>
        <v>#DIV/0!</v>
      </c>
      <c r="AX549" s="24">
        <f>SUMIFS('Faturamento SP3'!$H$2:$H$692,'Faturamento SP3'!$D$2:$D$692,'Infos Relatório'!$B$485,'Faturamento SP3'!$E$2:$E$692,'Infos Relatório'!$B549,'Faturamento SP3'!$Z$2:$Z$692,'Infos Relatório'!AS$1)</f>
        <v>0</v>
      </c>
      <c r="AY549" s="23">
        <f>COUNTIFS('Faturamento SP3'!$D$2:$D$692,'Infos Relatório'!$B$485,'Faturamento SP3'!$E$2:$E$692,'Infos Relatório'!$B549,'Faturamento SP3'!$Z$2:$Z$692,'Infos Relatório'!AY$1)</f>
        <v>0</v>
      </c>
      <c r="AZ549" s="13">
        <f>SUMIFS('Faturamento SP3'!$G$2:$G$692,'Faturamento SP3'!$D$2:$D$692,'Infos Relatório'!$B$485,'Faturamento SP3'!$E$2:$E$692,'Infos Relatório'!$B549,'Faturamento SP3'!$Z$2:$Z$692,'Infos Relatório'!AY$1)</f>
        <v>0</v>
      </c>
      <c r="BA549" s="13">
        <f>SUMIFS('Faturamento SP3'!$J$2:$J$692,'Faturamento SP3'!$D$2:$D$692,'Infos Relatório'!$B$485,'Faturamento SP3'!$E$2:$E$692,'Infos Relatório'!$B549,'Faturamento SP3'!$Z$2:$Z$692,'Infos Relatório'!AY$1)</f>
        <v>0</v>
      </c>
      <c r="BB549" s="14">
        <f>SUMIFS('Faturamento SP3'!$O$2:$O$692,'Faturamento SP3'!$D$2:$D$692,'Infos Relatório'!$B$485,'Faturamento SP3'!$E$2:$E$692,'Infos Relatório'!$B549,'Faturamento SP3'!$Z$2:$Z$692,'Infos Relatório'!AY$1,'Faturamento SP3'!$T$2:$T$692,"Sim")+SUMIFS('Faturamento SP3'!$P$2:$P$692,'Faturamento SP3'!$D$2:$D$692,'Infos Relatório'!$B$485,'Faturamento SP3'!$E$2:$E$692,'Infos Relatório'!$B549,'Faturamento SP3'!$Z$2:$Z$692,'Infos Relatório'!AY$1,'Faturamento SP3'!$T$2:$T$692,"Sim")</f>
        <v>0</v>
      </c>
      <c r="BC549" s="27" t="e">
        <f t="shared" si="201"/>
        <v>#DIV/0!</v>
      </c>
      <c r="BD549" s="24">
        <f>SUMIFS('Faturamento SP3'!$H$2:$H$692,'Faturamento SP3'!$D$2:$D$692,'Infos Relatório'!$B$485,'Faturamento SP3'!$E$2:$E$692,'Infos Relatório'!$B549,'Faturamento SP3'!$Z$2:$Z$692,'Infos Relatório'!AY$1)</f>
        <v>0</v>
      </c>
      <c r="BE549" s="23">
        <f>COUNTIFS('Faturamento SP3'!$D$2:$D$692,'Infos Relatório'!$B$485,'Faturamento SP3'!$E$2:$E$692,'Infos Relatório'!$B549,'Faturamento SP3'!$Z$2:$Z$692,'Infos Relatório'!BE$1)</f>
        <v>0</v>
      </c>
      <c r="BF549" s="13">
        <f>SUMIFS('Faturamento SP3'!$G$2:$G$692,'Faturamento SP3'!$D$2:$D$692,'Infos Relatório'!$B$485,'Faturamento SP3'!$E$2:$E$692,'Infos Relatório'!$B549,'Faturamento SP3'!$Z$2:$Z$692,'Infos Relatório'!BE$1)</f>
        <v>0</v>
      </c>
      <c r="BG549" s="13">
        <f>SUMIFS('Faturamento SP3'!$J$2:$J$692,'Faturamento SP3'!$D$2:$D$692,'Infos Relatório'!$B$485,'Faturamento SP3'!$E$2:$E$692,'Infos Relatório'!$B549,'Faturamento SP3'!$Z$2:$Z$692,'Infos Relatório'!BE$1)</f>
        <v>0</v>
      </c>
      <c r="BH549" s="14">
        <f>SUMIFS('Faturamento SP3'!$O$2:$O$692,'Faturamento SP3'!$D$2:$D$692,'Infos Relatório'!$B$485,'Faturamento SP3'!$E$2:$E$692,'Infos Relatório'!$B549,'Faturamento SP3'!$Z$2:$Z$692,'Infos Relatório'!BE$1,'Faturamento SP3'!$T$2:$T$692,"Sim")+SUMIFS('Faturamento SP3'!$P$2:$P$692,'Faturamento SP3'!$D$2:$D$692,'Infos Relatório'!$B$485,'Faturamento SP3'!$E$2:$E$692,'Infos Relatório'!$B549,'Faturamento SP3'!$Z$2:$Z$692,'Infos Relatório'!BE$1,'Faturamento SP3'!$T$2:$T$692,"Sim")</f>
        <v>0</v>
      </c>
      <c r="BI549" s="27" t="e">
        <f t="shared" si="202"/>
        <v>#DIV/0!</v>
      </c>
      <c r="BJ549" s="24">
        <f>SUMIFS('Faturamento SP3'!$H$2:$H$692,'Faturamento SP3'!$D$2:$D$692,'Infos Relatório'!$B$485,'Faturamento SP3'!$E$2:$E$692,'Infos Relatório'!$B549,'Faturamento SP3'!$Z$2:$Z$692,'Infos Relatório'!BE$1)</f>
        <v>0</v>
      </c>
      <c r="BK549" s="23">
        <f>COUNTIFS('Faturamento SP3'!$D$2:$D$692,'Infos Relatório'!$B$485,'Faturamento SP3'!$E$2:$E$692,'Infos Relatório'!$B549,'Faturamento SP3'!$Z$2:$Z$692,'Infos Relatório'!BK$1)</f>
        <v>0</v>
      </c>
      <c r="BL549" s="13">
        <f>SUMIFS('Faturamento SP3'!$G$2:$G$692,'Faturamento SP3'!$D$2:$D$692,'Infos Relatório'!$B$485,'Faturamento SP3'!$E$2:$E$692,'Infos Relatório'!$B549,'Faturamento SP3'!$Z$2:$Z$692,'Infos Relatório'!BK$1)</f>
        <v>0</v>
      </c>
      <c r="BM549" s="13">
        <f>SUMIFS('Faturamento SP3'!$J$2:$J$692,'Faturamento SP3'!$D$2:$D$692,'Infos Relatório'!$B$485,'Faturamento SP3'!$E$2:$E$692,'Infos Relatório'!$B549,'Faturamento SP3'!$Z$2:$Z$692,'Infos Relatório'!BK$1)</f>
        <v>0</v>
      </c>
      <c r="BN549" s="14">
        <f>SUMIFS('Faturamento SP3'!$O$2:$O$692,'Faturamento SP3'!$D$2:$D$692,'Infos Relatório'!$B$485,'Faturamento SP3'!$E$2:$E$692,'Infos Relatório'!$B549,'Faturamento SP3'!$Z$2:$Z$692,'Infos Relatório'!BK$1,'Faturamento SP3'!$T$2:$T$692,"Sim")+SUMIFS('Faturamento SP3'!$P$2:$P$692,'Faturamento SP3'!$D$2:$D$692,'Infos Relatório'!$B$485,'Faturamento SP3'!$E$2:$E$692,'Infos Relatório'!$B549,'Faturamento SP3'!$Z$2:$Z$692,'Infos Relatório'!BK$1,'Faturamento SP3'!$T$2:$T$692,"Sim")</f>
        <v>0</v>
      </c>
      <c r="BO549" s="27" t="e">
        <f t="shared" si="203"/>
        <v>#DIV/0!</v>
      </c>
      <c r="BP549" s="24">
        <f>SUMIFS('Faturamento SP3'!$H$2:$H$692,'Faturamento SP3'!$D$2:$D$692,'Infos Relatório'!$B$485,'Faturamento SP3'!$E$2:$E$692,'Infos Relatório'!$B549,'Faturamento SP3'!$Z$2:$Z$692,'Infos Relatório'!BK$1)</f>
        <v>0</v>
      </c>
      <c r="BQ549" s="23">
        <f>COUNTIFS('Faturamento SP3'!$D$2:$D$692,'Infos Relatório'!$B$485,'Faturamento SP3'!$E$2:$E$692,'Infos Relatório'!$B549,'Faturamento SP3'!$Z$2:$Z$692,'Infos Relatório'!BQ$1)</f>
        <v>0</v>
      </c>
      <c r="BR549" s="13">
        <f>SUMIFS('Faturamento SP3'!$G$2:$G$692,'Faturamento SP3'!$D$2:$D$692,'Infos Relatório'!$B$485,'Faturamento SP3'!$E$2:$E$692,'Infos Relatório'!$B549,'Faturamento SP3'!$Z$2:$Z$692,'Infos Relatório'!BQ$1)</f>
        <v>0</v>
      </c>
      <c r="BS549" s="13">
        <f>SUMIFS('Faturamento SP3'!$J$2:$J$692,'Faturamento SP3'!$D$2:$D$692,'Infos Relatório'!$B$485,'Faturamento SP3'!$E$2:$E$692,'Infos Relatório'!$B549,'Faturamento SP3'!$Z$2:$Z$692,'Infos Relatório'!BQ$1)</f>
        <v>0</v>
      </c>
      <c r="BT549" s="14">
        <f>SUMIFS('Faturamento SP3'!$O$2:$O$692,'Faturamento SP3'!$D$2:$D$692,'Infos Relatório'!$B$485,'Faturamento SP3'!$E$2:$E$692,'Infos Relatório'!$B549,'Faturamento SP3'!$Z$2:$Z$692,'Infos Relatório'!BQ$1,'Faturamento SP3'!$T$2:$T$692,"Sim")+SUMIFS('Faturamento SP3'!$P$2:$P$692,'Faturamento SP3'!$D$2:$D$692,'Infos Relatório'!$B$485,'Faturamento SP3'!$E$2:$E$692,'Infos Relatório'!$B549,'Faturamento SP3'!$Z$2:$Z$692,'Infos Relatório'!BQ$1,'Faturamento SP3'!$T$2:$T$692,"Sim")</f>
        <v>0</v>
      </c>
      <c r="BU549" s="27" t="e">
        <f t="shared" si="204"/>
        <v>#DIV/0!</v>
      </c>
      <c r="BV549" s="24">
        <f>SUMIFS('Faturamento SP3'!$H$2:$H$692,'Faturamento SP3'!$D$2:$D$692,'Infos Relatório'!$B$485,'Faturamento SP3'!$E$2:$E$692,'Infos Relatório'!$B549,'Faturamento SP3'!$Z$2:$Z$692,'Infos Relatório'!BQ$1)</f>
        <v>0</v>
      </c>
    </row>
    <row r="550" spans="2:74">
      <c r="B550" s="17" t="s">
        <v>71</v>
      </c>
      <c r="C550" s="23">
        <f>COUNTIFS('Faturamento SP3'!$D$2:$D$692,'Infos Relatório'!$B$485,'Faturamento SP3'!$E$2:$E$692,'Infos Relatório'!$B550,'Faturamento SP3'!$Z$2:$Z$692,'Infos Relatório'!C$1)</f>
        <v>0</v>
      </c>
      <c r="D550" s="13">
        <f>SUMIFS('Faturamento SP3'!$G$2:$G$692,'Faturamento SP3'!$D$2:$D$692,'Infos Relatório'!$B$485,'Faturamento SP3'!$E$2:$E$692,'Infos Relatório'!$B550,'Faturamento SP3'!$Z$2:$Z$692,'Infos Relatório'!C$1)</f>
        <v>0</v>
      </c>
      <c r="E550" s="13">
        <f>SUMIFS('Faturamento SP3'!$J$2:$J$692,'Faturamento SP3'!$D$2:$D$692,'Infos Relatório'!$B$485,'Faturamento SP3'!$E$2:$E$692,'Infos Relatório'!$B550,'Faturamento SP3'!$Z$2:$Z$692,'Infos Relatório'!C$1)</f>
        <v>0</v>
      </c>
      <c r="F550" s="14">
        <f>SUMIFS('Faturamento SP3'!$O$2:$O$692,'Faturamento SP3'!$D$2:$D$692,'Infos Relatório'!$B$485,'Faturamento SP3'!$E$2:$E$692,'Infos Relatório'!$B550,'Faturamento SP3'!$Z$2:$Z$692,'Infos Relatório'!C$1,'Faturamento SP3'!$T$2:$T$692,"Sim")+SUMIFS('Faturamento SP3'!$P$2:$P$692,'Faturamento SP3'!$D$2:$D$692,'Infos Relatório'!$B$485,'Faturamento SP3'!$E$2:$E$692,'Infos Relatório'!$B550,'Faturamento SP3'!$Z$2:$Z$692,'Infos Relatório'!C$1,'Faturamento SP3'!$T$2:$T$692,"Sim")</f>
        <v>0</v>
      </c>
      <c r="G550" s="27" t="e">
        <f t="shared" si="193"/>
        <v>#DIV/0!</v>
      </c>
      <c r="H550" s="24">
        <f>SUMIFS('Faturamento SP3'!$H$2:$H$692,'Faturamento SP3'!$D$2:$D$692,'Infos Relatório'!$B$485,'Faturamento SP3'!$E$2:$E$692,'Infos Relatório'!$B550,'Faturamento SP3'!$Z$2:$Z$692,'Infos Relatório'!C$1)</f>
        <v>0</v>
      </c>
      <c r="I550" s="23">
        <f>COUNTIFS('Faturamento SP3'!$D$2:$D$692,'Infos Relatório'!$B$485,'Faturamento SP3'!$E$2:$E$692,'Infos Relatório'!$B550,'Faturamento SP3'!$Z$2:$Z$692,'Infos Relatório'!I$1)</f>
        <v>0</v>
      </c>
      <c r="J550" s="13">
        <f>SUMIFS('Faturamento SP3'!$G$2:$G$692,'Faturamento SP3'!$D$2:$D$692,'Infos Relatório'!$B$485,'Faturamento SP3'!$E$2:$E$692,'Infos Relatório'!$B550,'Faturamento SP3'!$Z$2:$Z$692,'Infos Relatório'!I$1)</f>
        <v>0</v>
      </c>
      <c r="K550" s="13">
        <f>SUMIFS('Faturamento SP3'!$J$2:$J$692,'Faturamento SP3'!$D$2:$D$692,'Infos Relatório'!$B$485,'Faturamento SP3'!$E$2:$E$692,'Infos Relatório'!$B550,'Faturamento SP3'!$Z$2:$Z$692,'Infos Relatório'!I$1)</f>
        <v>0</v>
      </c>
      <c r="L550" s="14">
        <f>SUMIFS('Faturamento SP3'!$O$2:$O$692,'Faturamento SP3'!$D$2:$D$692,'Infos Relatório'!$B$485,'Faturamento SP3'!$E$2:$E$692,'Infos Relatório'!$B550,'Faturamento SP3'!$Z$2:$Z$692,'Infos Relatório'!I$1,'Faturamento SP3'!$T$2:$T$692,"Sim")+SUMIFS('Faturamento SP3'!$P$2:$P$692,'Faturamento SP3'!$D$2:$D$692,'Infos Relatório'!$B$485,'Faturamento SP3'!$E$2:$E$692,'Infos Relatório'!$B550,'Faturamento SP3'!$Z$2:$Z$692,'Infos Relatório'!I$1,'Faturamento SP3'!$T$2:$T$692,"Sim")</f>
        <v>0</v>
      </c>
      <c r="M550" s="27" t="e">
        <f t="shared" si="194"/>
        <v>#DIV/0!</v>
      </c>
      <c r="N550" s="24">
        <f>SUMIFS('Faturamento SP3'!$H$2:$H$692,'Faturamento SP3'!$D$2:$D$692,'Infos Relatório'!$B$485,'Faturamento SP3'!$E$2:$E$692,'Infos Relatório'!$B550,'Faturamento SP3'!$Z$2:$Z$692,'Infos Relatório'!I$1)</f>
        <v>0</v>
      </c>
      <c r="O550" s="23">
        <f>COUNTIFS('Faturamento SP3'!$D$2:$D$692,'Infos Relatório'!$B$485,'Faturamento SP3'!$E$2:$E$692,'Infos Relatório'!$B550,'Faturamento SP3'!$Z$2:$Z$692,'Infos Relatório'!O$1)</f>
        <v>0</v>
      </c>
      <c r="P550" s="13">
        <f>SUMIFS('Faturamento SP3'!$G$2:$G$692,'Faturamento SP3'!$D$2:$D$692,'Infos Relatório'!$B$485,'Faturamento SP3'!$E$2:$E$692,'Infos Relatório'!$B550,'Faturamento SP3'!$Z$2:$Z$692,'Infos Relatório'!O$1)</f>
        <v>0</v>
      </c>
      <c r="Q550" s="13">
        <f>SUMIFS('Faturamento SP3'!$J$2:$J$692,'Faturamento SP3'!$D$2:$D$692,'Infos Relatório'!$B$485,'Faturamento SP3'!$E$2:$E$692,'Infos Relatório'!$B550,'Faturamento SP3'!$Z$2:$Z$692,'Infos Relatório'!O$1)</f>
        <v>0</v>
      </c>
      <c r="R550" s="14">
        <f>SUMIFS('Faturamento SP3'!$O$2:$O$692,'Faturamento SP3'!$D$2:$D$692,'Infos Relatório'!$B$485,'Faturamento SP3'!$E$2:$E$692,'Infos Relatório'!$B550,'Faturamento SP3'!$Z$2:$Z$692,'Infos Relatório'!O$1,'Faturamento SP3'!$T$2:$T$692,"Sim")+SUMIFS('Faturamento SP3'!$P$2:$P$692,'Faturamento SP3'!$D$2:$D$692,'Infos Relatório'!$B$485,'Faturamento SP3'!$E$2:$E$692,'Infos Relatório'!$B550,'Faturamento SP3'!$Z$2:$Z$692,'Infos Relatório'!O$1,'Faturamento SP3'!$T$2:$T$692,"Sim")</f>
        <v>0</v>
      </c>
      <c r="S550" s="27" t="e">
        <f t="shared" si="195"/>
        <v>#DIV/0!</v>
      </c>
      <c r="T550" s="24">
        <f>SUMIFS('Faturamento SP3'!$H$2:$H$692,'Faturamento SP3'!$D$2:$D$692,'Infos Relatório'!$B$485,'Faturamento SP3'!$E$2:$E$692,'Infos Relatório'!$B550,'Faturamento SP3'!$Z$2:$Z$692,'Infos Relatório'!O$1)</f>
        <v>0</v>
      </c>
      <c r="U550" s="23">
        <f>COUNTIFS('Faturamento SP3'!$D$2:$D$692,'Infos Relatório'!$B$485,'Faturamento SP3'!$E$2:$E$692,'Infos Relatório'!$B550,'Faturamento SP3'!$Z$2:$Z$692,'Infos Relatório'!U$1)</f>
        <v>0</v>
      </c>
      <c r="V550" s="13">
        <f>SUMIFS('Faturamento SP3'!$G$2:$G$692,'Faturamento SP3'!$D$2:$D$692,'Infos Relatório'!$B$485,'Faturamento SP3'!$E$2:$E$692,'Infos Relatório'!$B550,'Faturamento SP3'!$Z$2:$Z$692,'Infos Relatório'!U$1)</f>
        <v>0</v>
      </c>
      <c r="W550" s="13">
        <f>SUMIFS('Faturamento SP3'!$J$2:$J$692,'Faturamento SP3'!$D$2:$D$692,'Infos Relatório'!$B$485,'Faturamento SP3'!$E$2:$E$692,'Infos Relatório'!$B550,'Faturamento SP3'!$Z$2:$Z$692,'Infos Relatório'!U$1)</f>
        <v>0</v>
      </c>
      <c r="X550" s="14">
        <f>SUMIFS('Faturamento SP3'!$O$2:$O$692,'Faturamento SP3'!$D$2:$D$692,'Infos Relatório'!$B$485,'Faturamento SP3'!$E$2:$E$692,'Infos Relatório'!$B550,'Faturamento SP3'!$Z$2:$Z$692,'Infos Relatório'!U$1,'Faturamento SP3'!$T$2:$T$692,"Sim")+SUMIFS('Faturamento SP3'!$P$2:$P$692,'Faturamento SP3'!$D$2:$D$692,'Infos Relatório'!$B$485,'Faturamento SP3'!$E$2:$E$692,'Infos Relatório'!$B550,'Faturamento SP3'!$Z$2:$Z$692,'Infos Relatório'!U$1,'Faturamento SP3'!$T$2:$T$692,"Sim")</f>
        <v>0</v>
      </c>
      <c r="Y550" s="27" t="e">
        <f t="shared" si="196"/>
        <v>#DIV/0!</v>
      </c>
      <c r="Z550" s="24">
        <f>SUMIFS('Faturamento SP3'!$H$2:$H$692,'Faturamento SP3'!$D$2:$D$692,'Infos Relatório'!$B$485,'Faturamento SP3'!$E$2:$E$692,'Infos Relatório'!$B550,'Faturamento SP3'!$Z$2:$Z$692,'Infos Relatório'!U$1)</f>
        <v>0</v>
      </c>
      <c r="AA550" s="23">
        <f>COUNTIFS('Faturamento SP3'!$D$2:$D$692,'Infos Relatório'!$B$485,'Faturamento SP3'!$E$2:$E$692,'Infos Relatório'!$B550,'Faturamento SP3'!$Z$2:$Z$692,'Infos Relatório'!AA$1)</f>
        <v>0</v>
      </c>
      <c r="AB550" s="13">
        <f>SUMIFS('Faturamento SP3'!$G$2:$G$692,'Faturamento SP3'!$D$2:$D$692,'Infos Relatório'!$B$485,'Faturamento SP3'!$E$2:$E$692,'Infos Relatório'!$B550,'Faturamento SP3'!$Z$2:$Z$692,'Infos Relatório'!AA$1)</f>
        <v>0</v>
      </c>
      <c r="AC550" s="13">
        <f>SUMIFS('Faturamento SP3'!$J$2:$J$692,'Faturamento SP3'!$D$2:$D$692,'Infos Relatório'!$B$485,'Faturamento SP3'!$E$2:$E$692,'Infos Relatório'!$B550,'Faturamento SP3'!$Z$2:$Z$692,'Infos Relatório'!AA$1)</f>
        <v>0</v>
      </c>
      <c r="AD550" s="14">
        <f>SUMIFS('Faturamento SP3'!$O$2:$O$692,'Faturamento SP3'!$D$2:$D$692,'Infos Relatório'!$B$485,'Faturamento SP3'!$E$2:$E$692,'Infos Relatório'!$B550,'Faturamento SP3'!$Z$2:$Z$692,'Infos Relatório'!AA$1,'Faturamento SP3'!$T$2:$T$692,"Sim")+SUMIFS('Faturamento SP3'!$P$2:$P$692,'Faturamento SP3'!$D$2:$D$692,'Infos Relatório'!$B$485,'Faturamento SP3'!$E$2:$E$692,'Infos Relatório'!$B550,'Faturamento SP3'!$Z$2:$Z$692,'Infos Relatório'!AA$1,'Faturamento SP3'!$T$2:$T$692,"Sim")</f>
        <v>0</v>
      </c>
      <c r="AE550" s="27" t="e">
        <f t="shared" si="197"/>
        <v>#DIV/0!</v>
      </c>
      <c r="AF550" s="24">
        <f>SUMIFS('Faturamento SP3'!$H$2:$H$692,'Faturamento SP3'!$D$2:$D$692,'Infos Relatório'!$B$485,'Faturamento SP3'!$E$2:$E$692,'Infos Relatório'!$B550,'Faturamento SP3'!$Z$2:$Z$692,'Infos Relatório'!AA$1)</f>
        <v>0</v>
      </c>
      <c r="AG550" s="23">
        <f>COUNTIFS('Faturamento SP3'!$D$2:$D$692,'Infos Relatório'!$B$485,'Faturamento SP3'!$E$2:$E$692,'Infos Relatório'!$B550,'Faturamento SP3'!$Z$2:$Z$692,'Infos Relatório'!AG$1)</f>
        <v>0</v>
      </c>
      <c r="AH550" s="13">
        <f>SUMIFS('Faturamento SP3'!$G$2:$G$692,'Faturamento SP3'!$D$2:$D$692,'Infos Relatório'!$B$485,'Faturamento SP3'!$E$2:$E$692,'Infos Relatório'!$B550,'Faturamento SP3'!$Z$2:$Z$692,'Infos Relatório'!AG$1)</f>
        <v>0</v>
      </c>
      <c r="AI550" s="13">
        <f>SUMIFS('Faturamento SP3'!$J$2:$J$692,'Faturamento SP3'!$D$2:$D$692,'Infos Relatório'!$B$485,'Faturamento SP3'!$E$2:$E$692,'Infos Relatório'!$B550,'Faturamento SP3'!$Z$2:$Z$692,'Infos Relatório'!AG$1)</f>
        <v>0</v>
      </c>
      <c r="AJ550" s="14">
        <f>SUMIFS('Faturamento SP3'!$O$2:$O$692,'Faturamento SP3'!$D$2:$D$692,'Infos Relatório'!$B$485,'Faturamento SP3'!$E$2:$E$692,'Infos Relatório'!$B550,'Faturamento SP3'!$Z$2:$Z$692,'Infos Relatório'!AG$1,'Faturamento SP3'!$T$2:$T$692,"Sim")+SUMIFS('Faturamento SP3'!$P$2:$P$692,'Faturamento SP3'!$D$2:$D$692,'Infos Relatório'!$B$485,'Faturamento SP3'!$E$2:$E$692,'Infos Relatório'!$B550,'Faturamento SP3'!$Z$2:$Z$692,'Infos Relatório'!AG$1,'Faturamento SP3'!$T$2:$T$692,"Sim")</f>
        <v>0</v>
      </c>
      <c r="AK550" s="27" t="e">
        <f t="shared" si="198"/>
        <v>#DIV/0!</v>
      </c>
      <c r="AL550" s="24">
        <f>SUMIFS('Faturamento SP3'!$H$2:$H$692,'Faturamento SP3'!$D$2:$D$692,'Infos Relatório'!$B$485,'Faturamento SP3'!$E$2:$E$692,'Infos Relatório'!$B550,'Faturamento SP3'!$Z$2:$Z$692,'Infos Relatório'!AG$1)</f>
        <v>0</v>
      </c>
      <c r="AM550" s="23">
        <f>COUNTIFS('Faturamento SP3'!$D$2:$D$692,'Infos Relatório'!$B$485,'Faturamento SP3'!$E$2:$E$692,'Infos Relatório'!$B550,'Faturamento SP3'!$Z$2:$Z$692,'Infos Relatório'!AM$1)</f>
        <v>0</v>
      </c>
      <c r="AN550" s="13">
        <f>SUMIFS('Faturamento SP3'!$G$2:$G$692,'Faturamento SP3'!$D$2:$D$692,'Infos Relatório'!$B$485,'Faturamento SP3'!$E$2:$E$692,'Infos Relatório'!$B550,'Faturamento SP3'!$Z$2:$Z$692,'Infos Relatório'!AM$1)</f>
        <v>0</v>
      </c>
      <c r="AO550" s="13">
        <f>SUMIFS('Faturamento SP3'!$J$2:$J$692,'Faturamento SP3'!$D$2:$D$692,'Infos Relatório'!$B$485,'Faturamento SP3'!$E$2:$E$692,'Infos Relatório'!$B550,'Faturamento SP3'!$Z$2:$Z$692,'Infos Relatório'!AM$1)</f>
        <v>0</v>
      </c>
      <c r="AP550" s="14">
        <f>SUMIFS('Faturamento SP3'!$O$2:$O$692,'Faturamento SP3'!$D$2:$D$692,'Infos Relatório'!$B$485,'Faturamento SP3'!$E$2:$E$692,'Infos Relatório'!$B550,'Faturamento SP3'!$Z$2:$Z$692,'Infos Relatório'!AM$1,'Faturamento SP3'!$T$2:$T$692,"Sim")+SUMIFS('Faturamento SP3'!$P$2:$P$692,'Faturamento SP3'!$D$2:$D$692,'Infos Relatório'!$B$485,'Faturamento SP3'!$E$2:$E$692,'Infos Relatório'!$B550,'Faturamento SP3'!$Z$2:$Z$692,'Infos Relatório'!AM$1,'Faturamento SP3'!$T$2:$T$692,"Sim")</f>
        <v>0</v>
      </c>
      <c r="AQ550" s="27" t="e">
        <f t="shared" si="199"/>
        <v>#DIV/0!</v>
      </c>
      <c r="AR550" s="24">
        <f>SUMIFS('Faturamento SP3'!$H$2:$H$692,'Faturamento SP3'!$D$2:$D$692,'Infos Relatório'!$B$485,'Faturamento SP3'!$E$2:$E$692,'Infos Relatório'!$B550,'Faturamento SP3'!$Z$2:$Z$692,'Infos Relatório'!AM$1)</f>
        <v>0</v>
      </c>
      <c r="AS550" s="23">
        <f>COUNTIFS('Faturamento SP3'!$D$2:$D$692,'Infos Relatório'!$B$485,'Faturamento SP3'!$E$2:$E$692,'Infos Relatório'!$B550,'Faturamento SP3'!$Z$2:$Z$692,'Infos Relatório'!AS$1)</f>
        <v>0</v>
      </c>
      <c r="AT550" s="13">
        <f>SUMIFS('Faturamento SP3'!$G$2:$G$692,'Faturamento SP3'!$D$2:$D$692,'Infos Relatório'!$B$485,'Faturamento SP3'!$E$2:$E$692,'Infos Relatório'!$B550,'Faturamento SP3'!$Z$2:$Z$692,'Infos Relatório'!AS$1)</f>
        <v>0</v>
      </c>
      <c r="AU550" s="13">
        <f>SUMIFS('Faturamento SP3'!$J$2:$J$692,'Faturamento SP3'!$D$2:$D$692,'Infos Relatório'!$B$485,'Faturamento SP3'!$E$2:$E$692,'Infos Relatório'!$B550,'Faturamento SP3'!$Z$2:$Z$692,'Infos Relatório'!AS$1)</f>
        <v>0</v>
      </c>
      <c r="AV550" s="14">
        <f>SUMIFS('Faturamento SP3'!$O$2:$O$692,'Faturamento SP3'!$D$2:$D$692,'Infos Relatório'!$B$485,'Faturamento SP3'!$E$2:$E$692,'Infos Relatório'!$B550,'Faturamento SP3'!$Z$2:$Z$692,'Infos Relatório'!AS$1,'Faturamento SP3'!$T$2:$T$692,"Sim")+SUMIFS('Faturamento SP3'!$P$2:$P$692,'Faturamento SP3'!$D$2:$D$692,'Infos Relatório'!$B$485,'Faturamento SP3'!$E$2:$E$692,'Infos Relatório'!$B550,'Faturamento SP3'!$Z$2:$Z$692,'Infos Relatório'!AS$1,'Faturamento SP3'!$T$2:$T$692,"Sim")</f>
        <v>0</v>
      </c>
      <c r="AW550" s="27" t="e">
        <f t="shared" si="200"/>
        <v>#DIV/0!</v>
      </c>
      <c r="AX550" s="24">
        <f>SUMIFS('Faturamento SP3'!$H$2:$H$692,'Faturamento SP3'!$D$2:$D$692,'Infos Relatório'!$B$485,'Faturamento SP3'!$E$2:$E$692,'Infos Relatório'!$B550,'Faturamento SP3'!$Z$2:$Z$692,'Infos Relatório'!AS$1)</f>
        <v>0</v>
      </c>
      <c r="AY550" s="23">
        <f>COUNTIFS('Faturamento SP3'!$D$2:$D$692,'Infos Relatório'!$B$485,'Faturamento SP3'!$E$2:$E$692,'Infos Relatório'!$B550,'Faturamento SP3'!$Z$2:$Z$692,'Infos Relatório'!AY$1)</f>
        <v>0</v>
      </c>
      <c r="AZ550" s="13">
        <f>SUMIFS('Faturamento SP3'!$G$2:$G$692,'Faturamento SP3'!$D$2:$D$692,'Infos Relatório'!$B$485,'Faturamento SP3'!$E$2:$E$692,'Infos Relatório'!$B550,'Faturamento SP3'!$Z$2:$Z$692,'Infos Relatório'!AY$1)</f>
        <v>0</v>
      </c>
      <c r="BA550" s="13">
        <f>SUMIFS('Faturamento SP3'!$J$2:$J$692,'Faturamento SP3'!$D$2:$D$692,'Infos Relatório'!$B$485,'Faturamento SP3'!$E$2:$E$692,'Infos Relatório'!$B550,'Faturamento SP3'!$Z$2:$Z$692,'Infos Relatório'!AY$1)</f>
        <v>0</v>
      </c>
      <c r="BB550" s="14">
        <f>SUMIFS('Faturamento SP3'!$O$2:$O$692,'Faturamento SP3'!$D$2:$D$692,'Infos Relatório'!$B$485,'Faturamento SP3'!$E$2:$E$692,'Infos Relatório'!$B550,'Faturamento SP3'!$Z$2:$Z$692,'Infos Relatório'!AY$1,'Faturamento SP3'!$T$2:$T$692,"Sim")+SUMIFS('Faturamento SP3'!$P$2:$P$692,'Faturamento SP3'!$D$2:$D$692,'Infos Relatório'!$B$485,'Faturamento SP3'!$E$2:$E$692,'Infos Relatório'!$B550,'Faturamento SP3'!$Z$2:$Z$692,'Infos Relatório'!AY$1,'Faturamento SP3'!$T$2:$T$692,"Sim")</f>
        <v>0</v>
      </c>
      <c r="BC550" s="27" t="e">
        <f t="shared" si="201"/>
        <v>#DIV/0!</v>
      </c>
      <c r="BD550" s="24">
        <f>SUMIFS('Faturamento SP3'!$H$2:$H$692,'Faturamento SP3'!$D$2:$D$692,'Infos Relatório'!$B$485,'Faturamento SP3'!$E$2:$E$692,'Infos Relatório'!$B550,'Faturamento SP3'!$Z$2:$Z$692,'Infos Relatório'!AY$1)</f>
        <v>0</v>
      </c>
      <c r="BE550" s="23">
        <f>COUNTIFS('Faturamento SP3'!$D$2:$D$692,'Infos Relatório'!$B$485,'Faturamento SP3'!$E$2:$E$692,'Infos Relatório'!$B550,'Faturamento SP3'!$Z$2:$Z$692,'Infos Relatório'!BE$1)</f>
        <v>0</v>
      </c>
      <c r="BF550" s="13">
        <f>SUMIFS('Faturamento SP3'!$G$2:$G$692,'Faturamento SP3'!$D$2:$D$692,'Infos Relatório'!$B$485,'Faturamento SP3'!$E$2:$E$692,'Infos Relatório'!$B550,'Faturamento SP3'!$Z$2:$Z$692,'Infos Relatório'!BE$1)</f>
        <v>0</v>
      </c>
      <c r="BG550" s="13">
        <f>SUMIFS('Faturamento SP3'!$J$2:$J$692,'Faturamento SP3'!$D$2:$D$692,'Infos Relatório'!$B$485,'Faturamento SP3'!$E$2:$E$692,'Infos Relatório'!$B550,'Faturamento SP3'!$Z$2:$Z$692,'Infos Relatório'!BE$1)</f>
        <v>0</v>
      </c>
      <c r="BH550" s="14">
        <f>SUMIFS('Faturamento SP3'!$O$2:$O$692,'Faturamento SP3'!$D$2:$D$692,'Infos Relatório'!$B$485,'Faturamento SP3'!$E$2:$E$692,'Infos Relatório'!$B550,'Faturamento SP3'!$Z$2:$Z$692,'Infos Relatório'!BE$1,'Faturamento SP3'!$T$2:$T$692,"Sim")+SUMIFS('Faturamento SP3'!$P$2:$P$692,'Faturamento SP3'!$D$2:$D$692,'Infos Relatório'!$B$485,'Faturamento SP3'!$E$2:$E$692,'Infos Relatório'!$B550,'Faturamento SP3'!$Z$2:$Z$692,'Infos Relatório'!BE$1,'Faturamento SP3'!$T$2:$T$692,"Sim")</f>
        <v>0</v>
      </c>
      <c r="BI550" s="27" t="e">
        <f t="shared" si="202"/>
        <v>#DIV/0!</v>
      </c>
      <c r="BJ550" s="24">
        <f>SUMIFS('Faturamento SP3'!$H$2:$H$692,'Faturamento SP3'!$D$2:$D$692,'Infos Relatório'!$B$485,'Faturamento SP3'!$E$2:$E$692,'Infos Relatório'!$B550,'Faturamento SP3'!$Z$2:$Z$692,'Infos Relatório'!BE$1)</f>
        <v>0</v>
      </c>
      <c r="BK550" s="23">
        <f>COUNTIFS('Faturamento SP3'!$D$2:$D$692,'Infos Relatório'!$B$485,'Faturamento SP3'!$E$2:$E$692,'Infos Relatório'!$B550,'Faturamento SP3'!$Z$2:$Z$692,'Infos Relatório'!BK$1)</f>
        <v>0</v>
      </c>
      <c r="BL550" s="13">
        <f>SUMIFS('Faturamento SP3'!$G$2:$G$692,'Faturamento SP3'!$D$2:$D$692,'Infos Relatório'!$B$485,'Faturamento SP3'!$E$2:$E$692,'Infos Relatório'!$B550,'Faturamento SP3'!$Z$2:$Z$692,'Infos Relatório'!BK$1)</f>
        <v>0</v>
      </c>
      <c r="BM550" s="13">
        <f>SUMIFS('Faturamento SP3'!$J$2:$J$692,'Faturamento SP3'!$D$2:$D$692,'Infos Relatório'!$B$485,'Faturamento SP3'!$E$2:$E$692,'Infos Relatório'!$B550,'Faturamento SP3'!$Z$2:$Z$692,'Infos Relatório'!BK$1)</f>
        <v>0</v>
      </c>
      <c r="BN550" s="14">
        <f>SUMIFS('Faturamento SP3'!$O$2:$O$692,'Faturamento SP3'!$D$2:$D$692,'Infos Relatório'!$B$485,'Faturamento SP3'!$E$2:$E$692,'Infos Relatório'!$B550,'Faturamento SP3'!$Z$2:$Z$692,'Infos Relatório'!BK$1,'Faturamento SP3'!$T$2:$T$692,"Sim")+SUMIFS('Faturamento SP3'!$P$2:$P$692,'Faturamento SP3'!$D$2:$D$692,'Infos Relatório'!$B$485,'Faturamento SP3'!$E$2:$E$692,'Infos Relatório'!$B550,'Faturamento SP3'!$Z$2:$Z$692,'Infos Relatório'!BK$1,'Faturamento SP3'!$T$2:$T$692,"Sim")</f>
        <v>0</v>
      </c>
      <c r="BO550" s="27" t="e">
        <f t="shared" si="203"/>
        <v>#DIV/0!</v>
      </c>
      <c r="BP550" s="24">
        <f>SUMIFS('Faturamento SP3'!$H$2:$H$692,'Faturamento SP3'!$D$2:$D$692,'Infos Relatório'!$B$485,'Faturamento SP3'!$E$2:$E$692,'Infos Relatório'!$B550,'Faturamento SP3'!$Z$2:$Z$692,'Infos Relatório'!BK$1)</f>
        <v>0</v>
      </c>
      <c r="BQ550" s="23">
        <f>COUNTIFS('Faturamento SP3'!$D$2:$D$692,'Infos Relatório'!$B$485,'Faturamento SP3'!$E$2:$E$692,'Infos Relatório'!$B550,'Faturamento SP3'!$Z$2:$Z$692,'Infos Relatório'!BQ$1)</f>
        <v>0</v>
      </c>
      <c r="BR550" s="13">
        <f>SUMIFS('Faturamento SP3'!$G$2:$G$692,'Faturamento SP3'!$D$2:$D$692,'Infos Relatório'!$B$485,'Faturamento SP3'!$E$2:$E$692,'Infos Relatório'!$B550,'Faturamento SP3'!$Z$2:$Z$692,'Infos Relatório'!BQ$1)</f>
        <v>0</v>
      </c>
      <c r="BS550" s="13">
        <f>SUMIFS('Faturamento SP3'!$J$2:$J$692,'Faturamento SP3'!$D$2:$D$692,'Infos Relatório'!$B$485,'Faturamento SP3'!$E$2:$E$692,'Infos Relatório'!$B550,'Faturamento SP3'!$Z$2:$Z$692,'Infos Relatório'!BQ$1)</f>
        <v>0</v>
      </c>
      <c r="BT550" s="14">
        <f>SUMIFS('Faturamento SP3'!$O$2:$O$692,'Faturamento SP3'!$D$2:$D$692,'Infos Relatório'!$B$485,'Faturamento SP3'!$E$2:$E$692,'Infos Relatório'!$B550,'Faturamento SP3'!$Z$2:$Z$692,'Infos Relatório'!BQ$1,'Faturamento SP3'!$T$2:$T$692,"Sim")+SUMIFS('Faturamento SP3'!$P$2:$P$692,'Faturamento SP3'!$D$2:$D$692,'Infos Relatório'!$B$485,'Faturamento SP3'!$E$2:$E$692,'Infos Relatório'!$B550,'Faturamento SP3'!$Z$2:$Z$692,'Infos Relatório'!BQ$1,'Faturamento SP3'!$T$2:$T$692,"Sim")</f>
        <v>0</v>
      </c>
      <c r="BU550" s="27" t="e">
        <f t="shared" si="204"/>
        <v>#DIV/0!</v>
      </c>
      <c r="BV550" s="24">
        <f>SUMIFS('Faturamento SP3'!$H$2:$H$692,'Faturamento SP3'!$D$2:$D$692,'Infos Relatório'!$B$485,'Faturamento SP3'!$E$2:$E$692,'Infos Relatório'!$B550,'Faturamento SP3'!$Z$2:$Z$692,'Infos Relatório'!BQ$1)</f>
        <v>0</v>
      </c>
    </row>
    <row r="551" spans="2:74">
      <c r="B551" s="17" t="s">
        <v>72</v>
      </c>
      <c r="C551" s="23">
        <f>COUNTIFS('Faturamento SP3'!$D$2:$D$692,'Infos Relatório'!$B$485,'Faturamento SP3'!$E$2:$E$692,'Infos Relatório'!$B551,'Faturamento SP3'!$Z$2:$Z$692,'Infos Relatório'!C$1)</f>
        <v>0</v>
      </c>
      <c r="D551" s="13">
        <f>SUMIFS('Faturamento SP3'!$G$2:$G$692,'Faturamento SP3'!$D$2:$D$692,'Infos Relatório'!$B$485,'Faturamento SP3'!$E$2:$E$692,'Infos Relatório'!$B551,'Faturamento SP3'!$Z$2:$Z$692,'Infos Relatório'!C$1)</f>
        <v>0</v>
      </c>
      <c r="E551" s="13">
        <f>SUMIFS('Faturamento SP3'!$J$2:$J$692,'Faturamento SP3'!$D$2:$D$692,'Infos Relatório'!$B$485,'Faturamento SP3'!$E$2:$E$692,'Infos Relatório'!$B551,'Faturamento SP3'!$Z$2:$Z$692,'Infos Relatório'!C$1)</f>
        <v>0</v>
      </c>
      <c r="F551" s="14">
        <f>SUMIFS('Faturamento SP3'!$O$2:$O$692,'Faturamento SP3'!$D$2:$D$692,'Infos Relatório'!$B$485,'Faturamento SP3'!$E$2:$E$692,'Infos Relatório'!$B551,'Faturamento SP3'!$Z$2:$Z$692,'Infos Relatório'!C$1,'Faturamento SP3'!$T$2:$T$692,"Sim")+SUMIFS('Faturamento SP3'!$P$2:$P$692,'Faturamento SP3'!$D$2:$D$692,'Infos Relatório'!$B$485,'Faturamento SP3'!$E$2:$E$692,'Infos Relatório'!$B551,'Faturamento SP3'!$Z$2:$Z$692,'Infos Relatório'!C$1,'Faturamento SP3'!$T$2:$T$692,"Sim")</f>
        <v>0</v>
      </c>
      <c r="G551" s="27" t="e">
        <f t="shared" si="193"/>
        <v>#DIV/0!</v>
      </c>
      <c r="H551" s="24">
        <f>SUMIFS('Faturamento SP3'!$H$2:$H$692,'Faturamento SP3'!$D$2:$D$692,'Infos Relatório'!$B$485,'Faturamento SP3'!$E$2:$E$692,'Infos Relatório'!$B551,'Faturamento SP3'!$Z$2:$Z$692,'Infos Relatório'!C$1)</f>
        <v>0</v>
      </c>
      <c r="I551" s="23">
        <f>COUNTIFS('Faturamento SP3'!$D$2:$D$692,'Infos Relatório'!$B$485,'Faturamento SP3'!$E$2:$E$692,'Infos Relatório'!$B551,'Faturamento SP3'!$Z$2:$Z$692,'Infos Relatório'!I$1)</f>
        <v>0</v>
      </c>
      <c r="J551" s="13">
        <f>SUMIFS('Faturamento SP3'!$G$2:$G$692,'Faturamento SP3'!$D$2:$D$692,'Infos Relatório'!$B$485,'Faturamento SP3'!$E$2:$E$692,'Infos Relatório'!$B551,'Faturamento SP3'!$Z$2:$Z$692,'Infos Relatório'!I$1)</f>
        <v>0</v>
      </c>
      <c r="K551" s="13">
        <f>SUMIFS('Faturamento SP3'!$J$2:$J$692,'Faturamento SP3'!$D$2:$D$692,'Infos Relatório'!$B$485,'Faturamento SP3'!$E$2:$E$692,'Infos Relatório'!$B551,'Faturamento SP3'!$Z$2:$Z$692,'Infos Relatório'!I$1)</f>
        <v>0</v>
      </c>
      <c r="L551" s="14">
        <f>SUMIFS('Faturamento SP3'!$O$2:$O$692,'Faturamento SP3'!$D$2:$D$692,'Infos Relatório'!$B$485,'Faturamento SP3'!$E$2:$E$692,'Infos Relatório'!$B551,'Faturamento SP3'!$Z$2:$Z$692,'Infos Relatório'!I$1,'Faturamento SP3'!$T$2:$T$692,"Sim")+SUMIFS('Faturamento SP3'!$P$2:$P$692,'Faturamento SP3'!$D$2:$D$692,'Infos Relatório'!$B$485,'Faturamento SP3'!$E$2:$E$692,'Infos Relatório'!$B551,'Faturamento SP3'!$Z$2:$Z$692,'Infos Relatório'!I$1,'Faturamento SP3'!$T$2:$T$692,"Sim")</f>
        <v>0</v>
      </c>
      <c r="M551" s="27" t="e">
        <f t="shared" si="194"/>
        <v>#DIV/0!</v>
      </c>
      <c r="N551" s="24">
        <f>SUMIFS('Faturamento SP3'!$H$2:$H$692,'Faturamento SP3'!$D$2:$D$692,'Infos Relatório'!$B$485,'Faturamento SP3'!$E$2:$E$692,'Infos Relatório'!$B551,'Faturamento SP3'!$Z$2:$Z$692,'Infos Relatório'!I$1)</f>
        <v>0</v>
      </c>
      <c r="O551" s="23">
        <f>COUNTIFS('Faturamento SP3'!$D$2:$D$692,'Infos Relatório'!$B$485,'Faturamento SP3'!$E$2:$E$692,'Infos Relatório'!$B551,'Faturamento SP3'!$Z$2:$Z$692,'Infos Relatório'!O$1)</f>
        <v>0</v>
      </c>
      <c r="P551" s="13">
        <f>SUMIFS('Faturamento SP3'!$G$2:$G$692,'Faturamento SP3'!$D$2:$D$692,'Infos Relatório'!$B$485,'Faturamento SP3'!$E$2:$E$692,'Infos Relatório'!$B551,'Faturamento SP3'!$Z$2:$Z$692,'Infos Relatório'!O$1)</f>
        <v>0</v>
      </c>
      <c r="Q551" s="13">
        <f>SUMIFS('Faturamento SP3'!$J$2:$J$692,'Faturamento SP3'!$D$2:$D$692,'Infos Relatório'!$B$485,'Faturamento SP3'!$E$2:$E$692,'Infos Relatório'!$B551,'Faturamento SP3'!$Z$2:$Z$692,'Infos Relatório'!O$1)</f>
        <v>0</v>
      </c>
      <c r="R551" s="14">
        <f>SUMIFS('Faturamento SP3'!$O$2:$O$692,'Faturamento SP3'!$D$2:$D$692,'Infos Relatório'!$B$485,'Faturamento SP3'!$E$2:$E$692,'Infos Relatório'!$B551,'Faturamento SP3'!$Z$2:$Z$692,'Infos Relatório'!O$1,'Faturamento SP3'!$T$2:$T$692,"Sim")+SUMIFS('Faturamento SP3'!$P$2:$P$692,'Faturamento SP3'!$D$2:$D$692,'Infos Relatório'!$B$485,'Faturamento SP3'!$E$2:$E$692,'Infos Relatório'!$B551,'Faturamento SP3'!$Z$2:$Z$692,'Infos Relatório'!O$1,'Faturamento SP3'!$T$2:$T$692,"Sim")</f>
        <v>0</v>
      </c>
      <c r="S551" s="27" t="e">
        <f t="shared" si="195"/>
        <v>#DIV/0!</v>
      </c>
      <c r="T551" s="24">
        <f>SUMIFS('Faturamento SP3'!$H$2:$H$692,'Faturamento SP3'!$D$2:$D$692,'Infos Relatório'!$B$485,'Faturamento SP3'!$E$2:$E$692,'Infos Relatório'!$B551,'Faturamento SP3'!$Z$2:$Z$692,'Infos Relatório'!O$1)</f>
        <v>0</v>
      </c>
      <c r="U551" s="23">
        <f>COUNTIFS('Faturamento SP3'!$D$2:$D$692,'Infos Relatório'!$B$485,'Faturamento SP3'!$E$2:$E$692,'Infos Relatório'!$B551,'Faturamento SP3'!$Z$2:$Z$692,'Infos Relatório'!U$1)</f>
        <v>0</v>
      </c>
      <c r="V551" s="13">
        <f>SUMIFS('Faturamento SP3'!$G$2:$G$692,'Faturamento SP3'!$D$2:$D$692,'Infos Relatório'!$B$485,'Faturamento SP3'!$E$2:$E$692,'Infos Relatório'!$B551,'Faturamento SP3'!$Z$2:$Z$692,'Infos Relatório'!U$1)</f>
        <v>0</v>
      </c>
      <c r="W551" s="13">
        <f>SUMIFS('Faturamento SP3'!$J$2:$J$692,'Faturamento SP3'!$D$2:$D$692,'Infos Relatório'!$B$485,'Faturamento SP3'!$E$2:$E$692,'Infos Relatório'!$B551,'Faturamento SP3'!$Z$2:$Z$692,'Infos Relatório'!U$1)</f>
        <v>0</v>
      </c>
      <c r="X551" s="14">
        <f>SUMIFS('Faturamento SP3'!$O$2:$O$692,'Faturamento SP3'!$D$2:$D$692,'Infos Relatório'!$B$485,'Faturamento SP3'!$E$2:$E$692,'Infos Relatório'!$B551,'Faturamento SP3'!$Z$2:$Z$692,'Infos Relatório'!U$1,'Faturamento SP3'!$T$2:$T$692,"Sim")+SUMIFS('Faturamento SP3'!$P$2:$P$692,'Faturamento SP3'!$D$2:$D$692,'Infos Relatório'!$B$485,'Faturamento SP3'!$E$2:$E$692,'Infos Relatório'!$B551,'Faturamento SP3'!$Z$2:$Z$692,'Infos Relatório'!U$1,'Faturamento SP3'!$T$2:$T$692,"Sim")</f>
        <v>0</v>
      </c>
      <c r="Y551" s="27" t="e">
        <f t="shared" si="196"/>
        <v>#DIV/0!</v>
      </c>
      <c r="Z551" s="24">
        <f>SUMIFS('Faturamento SP3'!$H$2:$H$692,'Faturamento SP3'!$D$2:$D$692,'Infos Relatório'!$B$485,'Faturamento SP3'!$E$2:$E$692,'Infos Relatório'!$B551,'Faturamento SP3'!$Z$2:$Z$692,'Infos Relatório'!U$1)</f>
        <v>0</v>
      </c>
      <c r="AA551" s="23">
        <f>COUNTIFS('Faturamento SP3'!$D$2:$D$692,'Infos Relatório'!$B$485,'Faturamento SP3'!$E$2:$E$692,'Infos Relatório'!$B551,'Faturamento SP3'!$Z$2:$Z$692,'Infos Relatório'!AA$1)</f>
        <v>0</v>
      </c>
      <c r="AB551" s="13">
        <f>SUMIFS('Faturamento SP3'!$G$2:$G$692,'Faturamento SP3'!$D$2:$D$692,'Infos Relatório'!$B$485,'Faturamento SP3'!$E$2:$E$692,'Infos Relatório'!$B551,'Faturamento SP3'!$Z$2:$Z$692,'Infos Relatório'!AA$1)</f>
        <v>0</v>
      </c>
      <c r="AC551" s="13">
        <f>SUMIFS('Faturamento SP3'!$J$2:$J$692,'Faturamento SP3'!$D$2:$D$692,'Infos Relatório'!$B$485,'Faturamento SP3'!$E$2:$E$692,'Infos Relatório'!$B551,'Faturamento SP3'!$Z$2:$Z$692,'Infos Relatório'!AA$1)</f>
        <v>0</v>
      </c>
      <c r="AD551" s="14">
        <f>SUMIFS('Faturamento SP3'!$O$2:$O$692,'Faturamento SP3'!$D$2:$D$692,'Infos Relatório'!$B$485,'Faturamento SP3'!$E$2:$E$692,'Infos Relatório'!$B551,'Faturamento SP3'!$Z$2:$Z$692,'Infos Relatório'!AA$1,'Faturamento SP3'!$T$2:$T$692,"Sim")+SUMIFS('Faturamento SP3'!$P$2:$P$692,'Faturamento SP3'!$D$2:$D$692,'Infos Relatório'!$B$485,'Faturamento SP3'!$E$2:$E$692,'Infos Relatório'!$B551,'Faturamento SP3'!$Z$2:$Z$692,'Infos Relatório'!AA$1,'Faturamento SP3'!$T$2:$T$692,"Sim")</f>
        <v>0</v>
      </c>
      <c r="AE551" s="27" t="e">
        <f t="shared" si="197"/>
        <v>#DIV/0!</v>
      </c>
      <c r="AF551" s="24">
        <f>SUMIFS('Faturamento SP3'!$H$2:$H$692,'Faturamento SP3'!$D$2:$D$692,'Infos Relatório'!$B$485,'Faturamento SP3'!$E$2:$E$692,'Infos Relatório'!$B551,'Faturamento SP3'!$Z$2:$Z$692,'Infos Relatório'!AA$1)</f>
        <v>0</v>
      </c>
      <c r="AG551" s="23">
        <f>COUNTIFS('Faturamento SP3'!$D$2:$D$692,'Infos Relatório'!$B$485,'Faturamento SP3'!$E$2:$E$692,'Infos Relatório'!$B551,'Faturamento SP3'!$Z$2:$Z$692,'Infos Relatório'!AG$1)</f>
        <v>0</v>
      </c>
      <c r="AH551" s="13">
        <f>SUMIFS('Faturamento SP3'!$G$2:$G$692,'Faturamento SP3'!$D$2:$D$692,'Infos Relatório'!$B$485,'Faturamento SP3'!$E$2:$E$692,'Infos Relatório'!$B551,'Faturamento SP3'!$Z$2:$Z$692,'Infos Relatório'!AG$1)</f>
        <v>0</v>
      </c>
      <c r="AI551" s="13">
        <f>SUMIFS('Faturamento SP3'!$J$2:$J$692,'Faturamento SP3'!$D$2:$D$692,'Infos Relatório'!$B$485,'Faturamento SP3'!$E$2:$E$692,'Infos Relatório'!$B551,'Faturamento SP3'!$Z$2:$Z$692,'Infos Relatório'!AG$1)</f>
        <v>0</v>
      </c>
      <c r="AJ551" s="14">
        <f>SUMIFS('Faturamento SP3'!$O$2:$O$692,'Faturamento SP3'!$D$2:$D$692,'Infos Relatório'!$B$485,'Faturamento SP3'!$E$2:$E$692,'Infos Relatório'!$B551,'Faturamento SP3'!$Z$2:$Z$692,'Infos Relatório'!AG$1,'Faturamento SP3'!$T$2:$T$692,"Sim")+SUMIFS('Faturamento SP3'!$P$2:$P$692,'Faturamento SP3'!$D$2:$D$692,'Infos Relatório'!$B$485,'Faturamento SP3'!$E$2:$E$692,'Infos Relatório'!$B551,'Faturamento SP3'!$Z$2:$Z$692,'Infos Relatório'!AG$1,'Faturamento SP3'!$T$2:$T$692,"Sim")</f>
        <v>0</v>
      </c>
      <c r="AK551" s="27" t="e">
        <f t="shared" si="198"/>
        <v>#DIV/0!</v>
      </c>
      <c r="AL551" s="24">
        <f>SUMIFS('Faturamento SP3'!$H$2:$H$692,'Faturamento SP3'!$D$2:$D$692,'Infos Relatório'!$B$485,'Faturamento SP3'!$E$2:$E$692,'Infos Relatório'!$B551,'Faturamento SP3'!$Z$2:$Z$692,'Infos Relatório'!AG$1)</f>
        <v>0</v>
      </c>
      <c r="AM551" s="23">
        <f>COUNTIFS('Faturamento SP3'!$D$2:$D$692,'Infos Relatório'!$B$485,'Faturamento SP3'!$E$2:$E$692,'Infos Relatório'!$B551,'Faturamento SP3'!$Z$2:$Z$692,'Infos Relatório'!AM$1)</f>
        <v>0</v>
      </c>
      <c r="AN551" s="13">
        <f>SUMIFS('Faturamento SP3'!$G$2:$G$692,'Faturamento SP3'!$D$2:$D$692,'Infos Relatório'!$B$485,'Faturamento SP3'!$E$2:$E$692,'Infos Relatório'!$B551,'Faturamento SP3'!$Z$2:$Z$692,'Infos Relatório'!AM$1)</f>
        <v>0</v>
      </c>
      <c r="AO551" s="13">
        <f>SUMIFS('Faturamento SP3'!$J$2:$J$692,'Faturamento SP3'!$D$2:$D$692,'Infos Relatório'!$B$485,'Faturamento SP3'!$E$2:$E$692,'Infos Relatório'!$B551,'Faturamento SP3'!$Z$2:$Z$692,'Infos Relatório'!AM$1)</f>
        <v>0</v>
      </c>
      <c r="AP551" s="14">
        <f>SUMIFS('Faturamento SP3'!$O$2:$O$692,'Faturamento SP3'!$D$2:$D$692,'Infos Relatório'!$B$485,'Faturamento SP3'!$E$2:$E$692,'Infos Relatório'!$B551,'Faturamento SP3'!$Z$2:$Z$692,'Infos Relatório'!AM$1,'Faturamento SP3'!$T$2:$T$692,"Sim")+SUMIFS('Faturamento SP3'!$P$2:$P$692,'Faturamento SP3'!$D$2:$D$692,'Infos Relatório'!$B$485,'Faturamento SP3'!$E$2:$E$692,'Infos Relatório'!$B551,'Faturamento SP3'!$Z$2:$Z$692,'Infos Relatório'!AM$1,'Faturamento SP3'!$T$2:$T$692,"Sim")</f>
        <v>0</v>
      </c>
      <c r="AQ551" s="27" t="e">
        <f t="shared" si="199"/>
        <v>#DIV/0!</v>
      </c>
      <c r="AR551" s="24">
        <f>SUMIFS('Faturamento SP3'!$H$2:$H$692,'Faturamento SP3'!$D$2:$D$692,'Infos Relatório'!$B$485,'Faturamento SP3'!$E$2:$E$692,'Infos Relatório'!$B551,'Faturamento SP3'!$Z$2:$Z$692,'Infos Relatório'!AM$1)</f>
        <v>0</v>
      </c>
      <c r="AS551" s="23">
        <f>COUNTIFS('Faturamento SP3'!$D$2:$D$692,'Infos Relatório'!$B$485,'Faturamento SP3'!$E$2:$E$692,'Infos Relatório'!$B551,'Faturamento SP3'!$Z$2:$Z$692,'Infos Relatório'!AS$1)</f>
        <v>0</v>
      </c>
      <c r="AT551" s="13">
        <f>SUMIFS('Faturamento SP3'!$G$2:$G$692,'Faturamento SP3'!$D$2:$D$692,'Infos Relatório'!$B$485,'Faturamento SP3'!$E$2:$E$692,'Infos Relatório'!$B551,'Faturamento SP3'!$Z$2:$Z$692,'Infos Relatório'!AS$1)</f>
        <v>0</v>
      </c>
      <c r="AU551" s="13">
        <f>SUMIFS('Faturamento SP3'!$J$2:$J$692,'Faturamento SP3'!$D$2:$D$692,'Infos Relatório'!$B$485,'Faturamento SP3'!$E$2:$E$692,'Infos Relatório'!$B551,'Faturamento SP3'!$Z$2:$Z$692,'Infos Relatório'!AS$1)</f>
        <v>0</v>
      </c>
      <c r="AV551" s="14">
        <f>SUMIFS('Faturamento SP3'!$O$2:$O$692,'Faturamento SP3'!$D$2:$D$692,'Infos Relatório'!$B$485,'Faturamento SP3'!$E$2:$E$692,'Infos Relatório'!$B551,'Faturamento SP3'!$Z$2:$Z$692,'Infos Relatório'!AS$1,'Faturamento SP3'!$T$2:$T$692,"Sim")+SUMIFS('Faturamento SP3'!$P$2:$P$692,'Faturamento SP3'!$D$2:$D$692,'Infos Relatório'!$B$485,'Faturamento SP3'!$E$2:$E$692,'Infos Relatório'!$B551,'Faturamento SP3'!$Z$2:$Z$692,'Infos Relatório'!AS$1,'Faturamento SP3'!$T$2:$T$692,"Sim")</f>
        <v>0</v>
      </c>
      <c r="AW551" s="27" t="e">
        <f t="shared" si="200"/>
        <v>#DIV/0!</v>
      </c>
      <c r="AX551" s="24">
        <f>SUMIFS('Faturamento SP3'!$H$2:$H$692,'Faturamento SP3'!$D$2:$D$692,'Infos Relatório'!$B$485,'Faturamento SP3'!$E$2:$E$692,'Infos Relatório'!$B551,'Faturamento SP3'!$Z$2:$Z$692,'Infos Relatório'!AS$1)</f>
        <v>0</v>
      </c>
      <c r="AY551" s="23">
        <f>COUNTIFS('Faturamento SP3'!$D$2:$D$692,'Infos Relatório'!$B$485,'Faturamento SP3'!$E$2:$E$692,'Infos Relatório'!$B551,'Faturamento SP3'!$Z$2:$Z$692,'Infos Relatório'!AY$1)</f>
        <v>0</v>
      </c>
      <c r="AZ551" s="13">
        <f>SUMIFS('Faturamento SP3'!$G$2:$G$692,'Faturamento SP3'!$D$2:$D$692,'Infos Relatório'!$B$485,'Faturamento SP3'!$E$2:$E$692,'Infos Relatório'!$B551,'Faturamento SP3'!$Z$2:$Z$692,'Infos Relatório'!AY$1)</f>
        <v>0</v>
      </c>
      <c r="BA551" s="13">
        <f>SUMIFS('Faturamento SP3'!$J$2:$J$692,'Faturamento SP3'!$D$2:$D$692,'Infos Relatório'!$B$485,'Faturamento SP3'!$E$2:$E$692,'Infos Relatório'!$B551,'Faturamento SP3'!$Z$2:$Z$692,'Infos Relatório'!AY$1)</f>
        <v>0</v>
      </c>
      <c r="BB551" s="14">
        <f>SUMIFS('Faturamento SP3'!$O$2:$O$692,'Faturamento SP3'!$D$2:$D$692,'Infos Relatório'!$B$485,'Faturamento SP3'!$E$2:$E$692,'Infos Relatório'!$B551,'Faturamento SP3'!$Z$2:$Z$692,'Infos Relatório'!AY$1,'Faturamento SP3'!$T$2:$T$692,"Sim")+SUMIFS('Faturamento SP3'!$P$2:$P$692,'Faturamento SP3'!$D$2:$D$692,'Infos Relatório'!$B$485,'Faturamento SP3'!$E$2:$E$692,'Infos Relatório'!$B551,'Faturamento SP3'!$Z$2:$Z$692,'Infos Relatório'!AY$1,'Faturamento SP3'!$T$2:$T$692,"Sim")</f>
        <v>0</v>
      </c>
      <c r="BC551" s="27" t="e">
        <f t="shared" si="201"/>
        <v>#DIV/0!</v>
      </c>
      <c r="BD551" s="24">
        <f>SUMIFS('Faturamento SP3'!$H$2:$H$692,'Faturamento SP3'!$D$2:$D$692,'Infos Relatório'!$B$485,'Faturamento SP3'!$E$2:$E$692,'Infos Relatório'!$B551,'Faturamento SP3'!$Z$2:$Z$692,'Infos Relatório'!AY$1)</f>
        <v>0</v>
      </c>
      <c r="BE551" s="23">
        <f>COUNTIFS('Faturamento SP3'!$D$2:$D$692,'Infos Relatório'!$B$485,'Faturamento SP3'!$E$2:$E$692,'Infos Relatório'!$B551,'Faturamento SP3'!$Z$2:$Z$692,'Infos Relatório'!BE$1)</f>
        <v>0</v>
      </c>
      <c r="BF551" s="13">
        <f>SUMIFS('Faturamento SP3'!$G$2:$G$692,'Faturamento SP3'!$D$2:$D$692,'Infos Relatório'!$B$485,'Faturamento SP3'!$E$2:$E$692,'Infos Relatório'!$B551,'Faturamento SP3'!$Z$2:$Z$692,'Infos Relatório'!BE$1)</f>
        <v>0</v>
      </c>
      <c r="BG551" s="13">
        <f>SUMIFS('Faturamento SP3'!$J$2:$J$692,'Faturamento SP3'!$D$2:$D$692,'Infos Relatório'!$B$485,'Faturamento SP3'!$E$2:$E$692,'Infos Relatório'!$B551,'Faturamento SP3'!$Z$2:$Z$692,'Infos Relatório'!BE$1)</f>
        <v>0</v>
      </c>
      <c r="BH551" s="14">
        <f>SUMIFS('Faturamento SP3'!$O$2:$O$692,'Faturamento SP3'!$D$2:$D$692,'Infos Relatório'!$B$485,'Faturamento SP3'!$E$2:$E$692,'Infos Relatório'!$B551,'Faturamento SP3'!$Z$2:$Z$692,'Infos Relatório'!BE$1,'Faturamento SP3'!$T$2:$T$692,"Sim")+SUMIFS('Faturamento SP3'!$P$2:$P$692,'Faturamento SP3'!$D$2:$D$692,'Infos Relatório'!$B$485,'Faturamento SP3'!$E$2:$E$692,'Infos Relatório'!$B551,'Faturamento SP3'!$Z$2:$Z$692,'Infos Relatório'!BE$1,'Faturamento SP3'!$T$2:$T$692,"Sim")</f>
        <v>0</v>
      </c>
      <c r="BI551" s="27" t="e">
        <f t="shared" si="202"/>
        <v>#DIV/0!</v>
      </c>
      <c r="BJ551" s="24">
        <f>SUMIFS('Faturamento SP3'!$H$2:$H$692,'Faturamento SP3'!$D$2:$D$692,'Infos Relatório'!$B$485,'Faturamento SP3'!$E$2:$E$692,'Infos Relatório'!$B551,'Faturamento SP3'!$Z$2:$Z$692,'Infos Relatório'!BE$1)</f>
        <v>0</v>
      </c>
      <c r="BK551" s="23">
        <f>COUNTIFS('Faturamento SP3'!$D$2:$D$692,'Infos Relatório'!$B$485,'Faturamento SP3'!$E$2:$E$692,'Infos Relatório'!$B551,'Faturamento SP3'!$Z$2:$Z$692,'Infos Relatório'!BK$1)</f>
        <v>0</v>
      </c>
      <c r="BL551" s="13">
        <f>SUMIFS('Faturamento SP3'!$G$2:$G$692,'Faturamento SP3'!$D$2:$D$692,'Infos Relatório'!$B$485,'Faturamento SP3'!$E$2:$E$692,'Infos Relatório'!$B551,'Faturamento SP3'!$Z$2:$Z$692,'Infos Relatório'!BK$1)</f>
        <v>0</v>
      </c>
      <c r="BM551" s="13">
        <f>SUMIFS('Faturamento SP3'!$J$2:$J$692,'Faturamento SP3'!$D$2:$D$692,'Infos Relatório'!$B$485,'Faturamento SP3'!$E$2:$E$692,'Infos Relatório'!$B551,'Faturamento SP3'!$Z$2:$Z$692,'Infos Relatório'!BK$1)</f>
        <v>0</v>
      </c>
      <c r="BN551" s="14">
        <f>SUMIFS('Faturamento SP3'!$O$2:$O$692,'Faturamento SP3'!$D$2:$D$692,'Infos Relatório'!$B$485,'Faturamento SP3'!$E$2:$E$692,'Infos Relatório'!$B551,'Faturamento SP3'!$Z$2:$Z$692,'Infos Relatório'!BK$1,'Faturamento SP3'!$T$2:$T$692,"Sim")+SUMIFS('Faturamento SP3'!$P$2:$P$692,'Faturamento SP3'!$D$2:$D$692,'Infos Relatório'!$B$485,'Faturamento SP3'!$E$2:$E$692,'Infos Relatório'!$B551,'Faturamento SP3'!$Z$2:$Z$692,'Infos Relatório'!BK$1,'Faturamento SP3'!$T$2:$T$692,"Sim")</f>
        <v>0</v>
      </c>
      <c r="BO551" s="27" t="e">
        <f t="shared" si="203"/>
        <v>#DIV/0!</v>
      </c>
      <c r="BP551" s="24">
        <f>SUMIFS('Faturamento SP3'!$H$2:$H$692,'Faturamento SP3'!$D$2:$D$692,'Infos Relatório'!$B$485,'Faturamento SP3'!$E$2:$E$692,'Infos Relatório'!$B551,'Faturamento SP3'!$Z$2:$Z$692,'Infos Relatório'!BK$1)</f>
        <v>0</v>
      </c>
      <c r="BQ551" s="23">
        <f>COUNTIFS('Faturamento SP3'!$D$2:$D$692,'Infos Relatório'!$B$485,'Faturamento SP3'!$E$2:$E$692,'Infos Relatório'!$B551,'Faturamento SP3'!$Z$2:$Z$692,'Infos Relatório'!BQ$1)</f>
        <v>0</v>
      </c>
      <c r="BR551" s="13">
        <f>SUMIFS('Faturamento SP3'!$G$2:$G$692,'Faturamento SP3'!$D$2:$D$692,'Infos Relatório'!$B$485,'Faturamento SP3'!$E$2:$E$692,'Infos Relatório'!$B551,'Faturamento SP3'!$Z$2:$Z$692,'Infos Relatório'!BQ$1)</f>
        <v>0</v>
      </c>
      <c r="BS551" s="13">
        <f>SUMIFS('Faturamento SP3'!$J$2:$J$692,'Faturamento SP3'!$D$2:$D$692,'Infos Relatório'!$B$485,'Faturamento SP3'!$E$2:$E$692,'Infos Relatório'!$B551,'Faturamento SP3'!$Z$2:$Z$692,'Infos Relatório'!BQ$1)</f>
        <v>0</v>
      </c>
      <c r="BT551" s="14">
        <f>SUMIFS('Faturamento SP3'!$O$2:$O$692,'Faturamento SP3'!$D$2:$D$692,'Infos Relatório'!$B$485,'Faturamento SP3'!$E$2:$E$692,'Infos Relatório'!$B551,'Faturamento SP3'!$Z$2:$Z$692,'Infos Relatório'!BQ$1,'Faturamento SP3'!$T$2:$T$692,"Sim")+SUMIFS('Faturamento SP3'!$P$2:$P$692,'Faturamento SP3'!$D$2:$D$692,'Infos Relatório'!$B$485,'Faturamento SP3'!$E$2:$E$692,'Infos Relatório'!$B551,'Faturamento SP3'!$Z$2:$Z$692,'Infos Relatório'!BQ$1,'Faturamento SP3'!$T$2:$T$692,"Sim")</f>
        <v>0</v>
      </c>
      <c r="BU551" s="27" t="e">
        <f t="shared" si="204"/>
        <v>#DIV/0!</v>
      </c>
      <c r="BV551" s="24">
        <f>SUMIFS('Faturamento SP3'!$H$2:$H$692,'Faturamento SP3'!$D$2:$D$692,'Infos Relatório'!$B$485,'Faturamento SP3'!$E$2:$E$692,'Infos Relatório'!$B551,'Faturamento SP3'!$Z$2:$Z$692,'Infos Relatório'!BQ$1)</f>
        <v>0</v>
      </c>
    </row>
    <row r="552" spans="2:74">
      <c r="B552" s="17" t="s">
        <v>73</v>
      </c>
      <c r="C552" s="23">
        <f>COUNTIFS('Faturamento SP3'!$D$2:$D$692,'Infos Relatório'!$B$485,'Faturamento SP3'!$E$2:$E$692,'Infos Relatório'!$B552,'Faturamento SP3'!$Z$2:$Z$692,'Infos Relatório'!C$1)</f>
        <v>0</v>
      </c>
      <c r="D552" s="13">
        <f>SUMIFS('Faturamento SP3'!$G$2:$G$692,'Faturamento SP3'!$D$2:$D$692,'Infos Relatório'!$B$485,'Faturamento SP3'!$E$2:$E$692,'Infos Relatório'!$B552,'Faturamento SP3'!$Z$2:$Z$692,'Infos Relatório'!C$1)</f>
        <v>0</v>
      </c>
      <c r="E552" s="13">
        <f>SUMIFS('Faturamento SP3'!$J$2:$J$692,'Faturamento SP3'!$D$2:$D$692,'Infos Relatório'!$B$485,'Faturamento SP3'!$E$2:$E$692,'Infos Relatório'!$B552,'Faturamento SP3'!$Z$2:$Z$692,'Infos Relatório'!C$1)</f>
        <v>0</v>
      </c>
      <c r="F552" s="14">
        <f>SUMIFS('Faturamento SP3'!$O$2:$O$692,'Faturamento SP3'!$D$2:$D$692,'Infos Relatório'!$B$485,'Faturamento SP3'!$E$2:$E$692,'Infos Relatório'!$B552,'Faturamento SP3'!$Z$2:$Z$692,'Infos Relatório'!C$1,'Faturamento SP3'!$T$2:$T$692,"Sim")+SUMIFS('Faturamento SP3'!$P$2:$P$692,'Faturamento SP3'!$D$2:$D$692,'Infos Relatório'!$B$485,'Faturamento SP3'!$E$2:$E$692,'Infos Relatório'!$B552,'Faturamento SP3'!$Z$2:$Z$692,'Infos Relatório'!C$1,'Faturamento SP3'!$T$2:$T$692,"Sim")</f>
        <v>0</v>
      </c>
      <c r="G552" s="27" t="e">
        <f t="shared" ref="G552:G562" si="205">F552/E552</f>
        <v>#DIV/0!</v>
      </c>
      <c r="H552" s="24">
        <f>SUMIFS('Faturamento SP3'!$H$2:$H$692,'Faturamento SP3'!$D$2:$D$692,'Infos Relatório'!$B$485,'Faturamento SP3'!$E$2:$E$692,'Infos Relatório'!$B552,'Faturamento SP3'!$Z$2:$Z$692,'Infos Relatório'!C$1)</f>
        <v>0</v>
      </c>
      <c r="I552" s="23">
        <f>COUNTIFS('Faturamento SP3'!$D$2:$D$692,'Infos Relatório'!$B$485,'Faturamento SP3'!$E$2:$E$692,'Infos Relatório'!$B552,'Faturamento SP3'!$Z$2:$Z$692,'Infos Relatório'!I$1)</f>
        <v>0</v>
      </c>
      <c r="J552" s="13">
        <f>SUMIFS('Faturamento SP3'!$G$2:$G$692,'Faturamento SP3'!$D$2:$D$692,'Infos Relatório'!$B$485,'Faturamento SP3'!$E$2:$E$692,'Infos Relatório'!$B552,'Faturamento SP3'!$Z$2:$Z$692,'Infos Relatório'!I$1)</f>
        <v>0</v>
      </c>
      <c r="K552" s="13">
        <f>SUMIFS('Faturamento SP3'!$J$2:$J$692,'Faturamento SP3'!$D$2:$D$692,'Infos Relatório'!$B$485,'Faturamento SP3'!$E$2:$E$692,'Infos Relatório'!$B552,'Faturamento SP3'!$Z$2:$Z$692,'Infos Relatório'!I$1)</f>
        <v>0</v>
      </c>
      <c r="L552" s="14">
        <f>SUMIFS('Faturamento SP3'!$O$2:$O$692,'Faturamento SP3'!$D$2:$D$692,'Infos Relatório'!$B$485,'Faturamento SP3'!$E$2:$E$692,'Infos Relatório'!$B552,'Faturamento SP3'!$Z$2:$Z$692,'Infos Relatório'!I$1,'Faturamento SP3'!$T$2:$T$692,"Sim")+SUMIFS('Faturamento SP3'!$P$2:$P$692,'Faturamento SP3'!$D$2:$D$692,'Infos Relatório'!$B$485,'Faturamento SP3'!$E$2:$E$692,'Infos Relatório'!$B552,'Faturamento SP3'!$Z$2:$Z$692,'Infos Relatório'!I$1,'Faturamento SP3'!$T$2:$T$692,"Sim")</f>
        <v>0</v>
      </c>
      <c r="M552" s="27" t="e">
        <f t="shared" ref="M552:M562" si="206">L552/K552</f>
        <v>#DIV/0!</v>
      </c>
      <c r="N552" s="24">
        <f>SUMIFS('Faturamento SP3'!$H$2:$H$692,'Faturamento SP3'!$D$2:$D$692,'Infos Relatório'!$B$485,'Faturamento SP3'!$E$2:$E$692,'Infos Relatório'!$B552,'Faturamento SP3'!$Z$2:$Z$692,'Infos Relatório'!I$1)</f>
        <v>0</v>
      </c>
      <c r="O552" s="23">
        <f>COUNTIFS('Faturamento SP3'!$D$2:$D$692,'Infos Relatório'!$B$485,'Faturamento SP3'!$E$2:$E$692,'Infos Relatório'!$B552,'Faturamento SP3'!$Z$2:$Z$692,'Infos Relatório'!O$1)</f>
        <v>0</v>
      </c>
      <c r="P552" s="13">
        <f>SUMIFS('Faturamento SP3'!$G$2:$G$692,'Faturamento SP3'!$D$2:$D$692,'Infos Relatório'!$B$485,'Faturamento SP3'!$E$2:$E$692,'Infos Relatório'!$B552,'Faturamento SP3'!$Z$2:$Z$692,'Infos Relatório'!O$1)</f>
        <v>0</v>
      </c>
      <c r="Q552" s="13">
        <f>SUMIFS('Faturamento SP3'!$J$2:$J$692,'Faturamento SP3'!$D$2:$D$692,'Infos Relatório'!$B$485,'Faturamento SP3'!$E$2:$E$692,'Infos Relatório'!$B552,'Faturamento SP3'!$Z$2:$Z$692,'Infos Relatório'!O$1)</f>
        <v>0</v>
      </c>
      <c r="R552" s="14">
        <f>SUMIFS('Faturamento SP3'!$O$2:$O$692,'Faturamento SP3'!$D$2:$D$692,'Infos Relatório'!$B$485,'Faturamento SP3'!$E$2:$E$692,'Infos Relatório'!$B552,'Faturamento SP3'!$Z$2:$Z$692,'Infos Relatório'!O$1,'Faturamento SP3'!$T$2:$T$692,"Sim")+SUMIFS('Faturamento SP3'!$P$2:$P$692,'Faturamento SP3'!$D$2:$D$692,'Infos Relatório'!$B$485,'Faturamento SP3'!$E$2:$E$692,'Infos Relatório'!$B552,'Faturamento SP3'!$Z$2:$Z$692,'Infos Relatório'!O$1,'Faturamento SP3'!$T$2:$T$692,"Sim")</f>
        <v>0</v>
      </c>
      <c r="S552" s="27" t="e">
        <f t="shared" ref="S552:S562" si="207">R552/Q552</f>
        <v>#DIV/0!</v>
      </c>
      <c r="T552" s="24">
        <f>SUMIFS('Faturamento SP3'!$H$2:$H$692,'Faturamento SP3'!$D$2:$D$692,'Infos Relatório'!$B$485,'Faturamento SP3'!$E$2:$E$692,'Infos Relatório'!$B552,'Faturamento SP3'!$Z$2:$Z$692,'Infos Relatório'!O$1)</f>
        <v>0</v>
      </c>
      <c r="U552" s="23">
        <f>COUNTIFS('Faturamento SP3'!$D$2:$D$692,'Infos Relatório'!$B$485,'Faturamento SP3'!$E$2:$E$692,'Infos Relatório'!$B552,'Faturamento SP3'!$Z$2:$Z$692,'Infos Relatório'!U$1)</f>
        <v>0</v>
      </c>
      <c r="V552" s="13">
        <f>SUMIFS('Faturamento SP3'!$G$2:$G$692,'Faturamento SP3'!$D$2:$D$692,'Infos Relatório'!$B$485,'Faturamento SP3'!$E$2:$E$692,'Infos Relatório'!$B552,'Faturamento SP3'!$Z$2:$Z$692,'Infos Relatório'!U$1)</f>
        <v>0</v>
      </c>
      <c r="W552" s="13">
        <f>SUMIFS('Faturamento SP3'!$J$2:$J$692,'Faturamento SP3'!$D$2:$D$692,'Infos Relatório'!$B$485,'Faturamento SP3'!$E$2:$E$692,'Infos Relatório'!$B552,'Faturamento SP3'!$Z$2:$Z$692,'Infos Relatório'!U$1)</f>
        <v>0</v>
      </c>
      <c r="X552" s="14">
        <f>SUMIFS('Faturamento SP3'!$O$2:$O$692,'Faturamento SP3'!$D$2:$D$692,'Infos Relatório'!$B$485,'Faturamento SP3'!$E$2:$E$692,'Infos Relatório'!$B552,'Faturamento SP3'!$Z$2:$Z$692,'Infos Relatório'!U$1,'Faturamento SP3'!$T$2:$T$692,"Sim")+SUMIFS('Faturamento SP3'!$P$2:$P$692,'Faturamento SP3'!$D$2:$D$692,'Infos Relatório'!$B$485,'Faturamento SP3'!$E$2:$E$692,'Infos Relatório'!$B552,'Faturamento SP3'!$Z$2:$Z$692,'Infos Relatório'!U$1,'Faturamento SP3'!$T$2:$T$692,"Sim")</f>
        <v>0</v>
      </c>
      <c r="Y552" s="27" t="e">
        <f t="shared" ref="Y552:Y562" si="208">X552/W552</f>
        <v>#DIV/0!</v>
      </c>
      <c r="Z552" s="24">
        <f>SUMIFS('Faturamento SP3'!$H$2:$H$692,'Faturamento SP3'!$D$2:$D$692,'Infos Relatório'!$B$485,'Faturamento SP3'!$E$2:$E$692,'Infos Relatório'!$B552,'Faturamento SP3'!$Z$2:$Z$692,'Infos Relatório'!U$1)</f>
        <v>0</v>
      </c>
      <c r="AA552" s="23">
        <f>COUNTIFS('Faturamento SP3'!$D$2:$D$692,'Infos Relatório'!$B$485,'Faturamento SP3'!$E$2:$E$692,'Infos Relatório'!$B552,'Faturamento SP3'!$Z$2:$Z$692,'Infos Relatório'!AA$1)</f>
        <v>0</v>
      </c>
      <c r="AB552" s="13">
        <f>SUMIFS('Faturamento SP3'!$G$2:$G$692,'Faturamento SP3'!$D$2:$D$692,'Infos Relatório'!$B$485,'Faturamento SP3'!$E$2:$E$692,'Infos Relatório'!$B552,'Faturamento SP3'!$Z$2:$Z$692,'Infos Relatório'!AA$1)</f>
        <v>0</v>
      </c>
      <c r="AC552" s="13">
        <f>SUMIFS('Faturamento SP3'!$J$2:$J$692,'Faturamento SP3'!$D$2:$D$692,'Infos Relatório'!$B$485,'Faturamento SP3'!$E$2:$E$692,'Infos Relatório'!$B552,'Faturamento SP3'!$Z$2:$Z$692,'Infos Relatório'!AA$1)</f>
        <v>0</v>
      </c>
      <c r="AD552" s="14">
        <f>SUMIFS('Faturamento SP3'!$O$2:$O$692,'Faturamento SP3'!$D$2:$D$692,'Infos Relatório'!$B$485,'Faturamento SP3'!$E$2:$E$692,'Infos Relatório'!$B552,'Faturamento SP3'!$Z$2:$Z$692,'Infos Relatório'!AA$1,'Faturamento SP3'!$T$2:$T$692,"Sim")+SUMIFS('Faturamento SP3'!$P$2:$P$692,'Faturamento SP3'!$D$2:$D$692,'Infos Relatório'!$B$485,'Faturamento SP3'!$E$2:$E$692,'Infos Relatório'!$B552,'Faturamento SP3'!$Z$2:$Z$692,'Infos Relatório'!AA$1,'Faturamento SP3'!$T$2:$T$692,"Sim")</f>
        <v>0</v>
      </c>
      <c r="AE552" s="27" t="e">
        <f t="shared" ref="AE552:AE562" si="209">AD552/AC552</f>
        <v>#DIV/0!</v>
      </c>
      <c r="AF552" s="24">
        <f>SUMIFS('Faturamento SP3'!$H$2:$H$692,'Faturamento SP3'!$D$2:$D$692,'Infos Relatório'!$B$485,'Faturamento SP3'!$E$2:$E$692,'Infos Relatório'!$B552,'Faturamento SP3'!$Z$2:$Z$692,'Infos Relatório'!AA$1)</f>
        <v>0</v>
      </c>
      <c r="AG552" s="23">
        <f>COUNTIFS('Faturamento SP3'!$D$2:$D$692,'Infos Relatório'!$B$485,'Faturamento SP3'!$E$2:$E$692,'Infos Relatório'!$B552,'Faturamento SP3'!$Z$2:$Z$692,'Infos Relatório'!AG$1)</f>
        <v>0</v>
      </c>
      <c r="AH552" s="13">
        <f>SUMIFS('Faturamento SP3'!$G$2:$G$692,'Faturamento SP3'!$D$2:$D$692,'Infos Relatório'!$B$485,'Faturamento SP3'!$E$2:$E$692,'Infos Relatório'!$B552,'Faturamento SP3'!$Z$2:$Z$692,'Infos Relatório'!AG$1)</f>
        <v>0</v>
      </c>
      <c r="AI552" s="13">
        <f>SUMIFS('Faturamento SP3'!$J$2:$J$692,'Faturamento SP3'!$D$2:$D$692,'Infos Relatório'!$B$485,'Faturamento SP3'!$E$2:$E$692,'Infos Relatório'!$B552,'Faturamento SP3'!$Z$2:$Z$692,'Infos Relatório'!AG$1)</f>
        <v>0</v>
      </c>
      <c r="AJ552" s="14">
        <f>SUMIFS('Faturamento SP3'!$O$2:$O$692,'Faturamento SP3'!$D$2:$D$692,'Infos Relatório'!$B$485,'Faturamento SP3'!$E$2:$E$692,'Infos Relatório'!$B552,'Faturamento SP3'!$Z$2:$Z$692,'Infos Relatório'!AG$1,'Faturamento SP3'!$T$2:$T$692,"Sim")+SUMIFS('Faturamento SP3'!$P$2:$P$692,'Faturamento SP3'!$D$2:$D$692,'Infos Relatório'!$B$485,'Faturamento SP3'!$E$2:$E$692,'Infos Relatório'!$B552,'Faturamento SP3'!$Z$2:$Z$692,'Infos Relatório'!AG$1,'Faturamento SP3'!$T$2:$T$692,"Sim")</f>
        <v>0</v>
      </c>
      <c r="AK552" s="27" t="e">
        <f t="shared" ref="AK552:AK562" si="210">AJ552/AI552</f>
        <v>#DIV/0!</v>
      </c>
      <c r="AL552" s="24">
        <f>SUMIFS('Faturamento SP3'!$H$2:$H$692,'Faturamento SP3'!$D$2:$D$692,'Infos Relatório'!$B$485,'Faturamento SP3'!$E$2:$E$692,'Infos Relatório'!$B552,'Faturamento SP3'!$Z$2:$Z$692,'Infos Relatório'!AG$1)</f>
        <v>0</v>
      </c>
      <c r="AM552" s="23">
        <f>COUNTIFS('Faturamento SP3'!$D$2:$D$692,'Infos Relatório'!$B$485,'Faturamento SP3'!$E$2:$E$692,'Infos Relatório'!$B552,'Faturamento SP3'!$Z$2:$Z$692,'Infos Relatório'!AM$1)</f>
        <v>0</v>
      </c>
      <c r="AN552" s="13">
        <f>SUMIFS('Faturamento SP3'!$G$2:$G$692,'Faturamento SP3'!$D$2:$D$692,'Infos Relatório'!$B$485,'Faturamento SP3'!$E$2:$E$692,'Infos Relatório'!$B552,'Faturamento SP3'!$Z$2:$Z$692,'Infos Relatório'!AM$1)</f>
        <v>0</v>
      </c>
      <c r="AO552" s="13">
        <f>SUMIFS('Faturamento SP3'!$J$2:$J$692,'Faturamento SP3'!$D$2:$D$692,'Infos Relatório'!$B$485,'Faturamento SP3'!$E$2:$E$692,'Infos Relatório'!$B552,'Faturamento SP3'!$Z$2:$Z$692,'Infos Relatório'!AM$1)</f>
        <v>0</v>
      </c>
      <c r="AP552" s="14">
        <f>SUMIFS('Faturamento SP3'!$O$2:$O$692,'Faturamento SP3'!$D$2:$D$692,'Infos Relatório'!$B$485,'Faturamento SP3'!$E$2:$E$692,'Infos Relatório'!$B552,'Faturamento SP3'!$Z$2:$Z$692,'Infos Relatório'!AM$1,'Faturamento SP3'!$T$2:$T$692,"Sim")+SUMIFS('Faturamento SP3'!$P$2:$P$692,'Faturamento SP3'!$D$2:$D$692,'Infos Relatório'!$B$485,'Faturamento SP3'!$E$2:$E$692,'Infos Relatório'!$B552,'Faturamento SP3'!$Z$2:$Z$692,'Infos Relatório'!AM$1,'Faturamento SP3'!$T$2:$T$692,"Sim")</f>
        <v>0</v>
      </c>
      <c r="AQ552" s="27" t="e">
        <f t="shared" ref="AQ552:AQ562" si="211">AP552/AO552</f>
        <v>#DIV/0!</v>
      </c>
      <c r="AR552" s="24">
        <f>SUMIFS('Faturamento SP3'!$H$2:$H$692,'Faturamento SP3'!$D$2:$D$692,'Infos Relatório'!$B$485,'Faturamento SP3'!$E$2:$E$692,'Infos Relatório'!$B552,'Faturamento SP3'!$Z$2:$Z$692,'Infos Relatório'!AM$1)</f>
        <v>0</v>
      </c>
      <c r="AS552" s="23">
        <f>COUNTIFS('Faturamento SP3'!$D$2:$D$692,'Infos Relatório'!$B$485,'Faturamento SP3'!$E$2:$E$692,'Infos Relatório'!$B552,'Faturamento SP3'!$Z$2:$Z$692,'Infos Relatório'!AS$1)</f>
        <v>0</v>
      </c>
      <c r="AT552" s="13">
        <f>SUMIFS('Faturamento SP3'!$G$2:$G$692,'Faturamento SP3'!$D$2:$D$692,'Infos Relatório'!$B$485,'Faturamento SP3'!$E$2:$E$692,'Infos Relatório'!$B552,'Faturamento SP3'!$Z$2:$Z$692,'Infos Relatório'!AS$1)</f>
        <v>0</v>
      </c>
      <c r="AU552" s="13">
        <f>SUMIFS('Faturamento SP3'!$J$2:$J$692,'Faturamento SP3'!$D$2:$D$692,'Infos Relatório'!$B$485,'Faturamento SP3'!$E$2:$E$692,'Infos Relatório'!$B552,'Faturamento SP3'!$Z$2:$Z$692,'Infos Relatório'!AS$1)</f>
        <v>0</v>
      </c>
      <c r="AV552" s="14">
        <f>SUMIFS('Faturamento SP3'!$O$2:$O$692,'Faturamento SP3'!$D$2:$D$692,'Infos Relatório'!$B$485,'Faturamento SP3'!$E$2:$E$692,'Infos Relatório'!$B552,'Faturamento SP3'!$Z$2:$Z$692,'Infos Relatório'!AS$1,'Faturamento SP3'!$T$2:$T$692,"Sim")+SUMIFS('Faturamento SP3'!$P$2:$P$692,'Faturamento SP3'!$D$2:$D$692,'Infos Relatório'!$B$485,'Faturamento SP3'!$E$2:$E$692,'Infos Relatório'!$B552,'Faturamento SP3'!$Z$2:$Z$692,'Infos Relatório'!AS$1,'Faturamento SP3'!$T$2:$T$692,"Sim")</f>
        <v>0</v>
      </c>
      <c r="AW552" s="27" t="e">
        <f t="shared" ref="AW552:AW562" si="212">AV552/AU552</f>
        <v>#DIV/0!</v>
      </c>
      <c r="AX552" s="24">
        <f>SUMIFS('Faturamento SP3'!$H$2:$H$692,'Faturamento SP3'!$D$2:$D$692,'Infos Relatório'!$B$485,'Faturamento SP3'!$E$2:$E$692,'Infos Relatório'!$B552,'Faturamento SP3'!$Z$2:$Z$692,'Infos Relatório'!AS$1)</f>
        <v>0</v>
      </c>
      <c r="AY552" s="23">
        <f>COUNTIFS('Faturamento SP3'!$D$2:$D$692,'Infos Relatório'!$B$485,'Faturamento SP3'!$E$2:$E$692,'Infos Relatório'!$B552,'Faturamento SP3'!$Z$2:$Z$692,'Infos Relatório'!AY$1)</f>
        <v>0</v>
      </c>
      <c r="AZ552" s="13">
        <f>SUMIFS('Faturamento SP3'!$G$2:$G$692,'Faturamento SP3'!$D$2:$D$692,'Infos Relatório'!$B$485,'Faturamento SP3'!$E$2:$E$692,'Infos Relatório'!$B552,'Faturamento SP3'!$Z$2:$Z$692,'Infos Relatório'!AY$1)</f>
        <v>0</v>
      </c>
      <c r="BA552" s="13">
        <f>SUMIFS('Faturamento SP3'!$J$2:$J$692,'Faturamento SP3'!$D$2:$D$692,'Infos Relatório'!$B$485,'Faturamento SP3'!$E$2:$E$692,'Infos Relatório'!$B552,'Faturamento SP3'!$Z$2:$Z$692,'Infos Relatório'!AY$1)</f>
        <v>0</v>
      </c>
      <c r="BB552" s="14">
        <f>SUMIFS('Faturamento SP3'!$O$2:$O$692,'Faturamento SP3'!$D$2:$D$692,'Infos Relatório'!$B$485,'Faturamento SP3'!$E$2:$E$692,'Infos Relatório'!$B552,'Faturamento SP3'!$Z$2:$Z$692,'Infos Relatório'!AY$1,'Faturamento SP3'!$T$2:$T$692,"Sim")+SUMIFS('Faturamento SP3'!$P$2:$P$692,'Faturamento SP3'!$D$2:$D$692,'Infos Relatório'!$B$485,'Faturamento SP3'!$E$2:$E$692,'Infos Relatório'!$B552,'Faturamento SP3'!$Z$2:$Z$692,'Infos Relatório'!AY$1,'Faturamento SP3'!$T$2:$T$692,"Sim")</f>
        <v>0</v>
      </c>
      <c r="BC552" s="27" t="e">
        <f t="shared" ref="BC552:BC562" si="213">BB552/BA552</f>
        <v>#DIV/0!</v>
      </c>
      <c r="BD552" s="24">
        <f>SUMIFS('Faturamento SP3'!$H$2:$H$692,'Faturamento SP3'!$D$2:$D$692,'Infos Relatório'!$B$485,'Faturamento SP3'!$E$2:$E$692,'Infos Relatório'!$B552,'Faturamento SP3'!$Z$2:$Z$692,'Infos Relatório'!AY$1)</f>
        <v>0</v>
      </c>
      <c r="BE552" s="23">
        <f>COUNTIFS('Faturamento SP3'!$D$2:$D$692,'Infos Relatório'!$B$485,'Faturamento SP3'!$E$2:$E$692,'Infos Relatório'!$B552,'Faturamento SP3'!$Z$2:$Z$692,'Infos Relatório'!BE$1)</f>
        <v>0</v>
      </c>
      <c r="BF552" s="13">
        <f>SUMIFS('Faturamento SP3'!$G$2:$G$692,'Faturamento SP3'!$D$2:$D$692,'Infos Relatório'!$B$485,'Faturamento SP3'!$E$2:$E$692,'Infos Relatório'!$B552,'Faturamento SP3'!$Z$2:$Z$692,'Infos Relatório'!BE$1)</f>
        <v>0</v>
      </c>
      <c r="BG552" s="13">
        <f>SUMIFS('Faturamento SP3'!$J$2:$J$692,'Faturamento SP3'!$D$2:$D$692,'Infos Relatório'!$B$485,'Faturamento SP3'!$E$2:$E$692,'Infos Relatório'!$B552,'Faturamento SP3'!$Z$2:$Z$692,'Infos Relatório'!BE$1)</f>
        <v>0</v>
      </c>
      <c r="BH552" s="14">
        <f>SUMIFS('Faturamento SP3'!$O$2:$O$692,'Faturamento SP3'!$D$2:$D$692,'Infos Relatório'!$B$485,'Faturamento SP3'!$E$2:$E$692,'Infos Relatório'!$B552,'Faturamento SP3'!$Z$2:$Z$692,'Infos Relatório'!BE$1,'Faturamento SP3'!$T$2:$T$692,"Sim")+SUMIFS('Faturamento SP3'!$P$2:$P$692,'Faturamento SP3'!$D$2:$D$692,'Infos Relatório'!$B$485,'Faturamento SP3'!$E$2:$E$692,'Infos Relatório'!$B552,'Faturamento SP3'!$Z$2:$Z$692,'Infos Relatório'!BE$1,'Faturamento SP3'!$T$2:$T$692,"Sim")</f>
        <v>0</v>
      </c>
      <c r="BI552" s="27" t="e">
        <f t="shared" ref="BI552:BI562" si="214">BH552/BG552</f>
        <v>#DIV/0!</v>
      </c>
      <c r="BJ552" s="24">
        <f>SUMIFS('Faturamento SP3'!$H$2:$H$692,'Faturamento SP3'!$D$2:$D$692,'Infos Relatório'!$B$485,'Faturamento SP3'!$E$2:$E$692,'Infos Relatório'!$B552,'Faturamento SP3'!$Z$2:$Z$692,'Infos Relatório'!BE$1)</f>
        <v>0</v>
      </c>
      <c r="BK552" s="23">
        <f>COUNTIFS('Faturamento SP3'!$D$2:$D$692,'Infos Relatório'!$B$485,'Faturamento SP3'!$E$2:$E$692,'Infos Relatório'!$B552,'Faturamento SP3'!$Z$2:$Z$692,'Infos Relatório'!BK$1)</f>
        <v>0</v>
      </c>
      <c r="BL552" s="13">
        <f>SUMIFS('Faturamento SP3'!$G$2:$G$692,'Faturamento SP3'!$D$2:$D$692,'Infos Relatório'!$B$485,'Faturamento SP3'!$E$2:$E$692,'Infos Relatório'!$B552,'Faturamento SP3'!$Z$2:$Z$692,'Infos Relatório'!BK$1)</f>
        <v>0</v>
      </c>
      <c r="BM552" s="13">
        <f>SUMIFS('Faturamento SP3'!$J$2:$J$692,'Faturamento SP3'!$D$2:$D$692,'Infos Relatório'!$B$485,'Faturamento SP3'!$E$2:$E$692,'Infos Relatório'!$B552,'Faturamento SP3'!$Z$2:$Z$692,'Infos Relatório'!BK$1)</f>
        <v>0</v>
      </c>
      <c r="BN552" s="14">
        <f>SUMIFS('Faturamento SP3'!$O$2:$O$692,'Faturamento SP3'!$D$2:$D$692,'Infos Relatório'!$B$485,'Faturamento SP3'!$E$2:$E$692,'Infos Relatório'!$B552,'Faturamento SP3'!$Z$2:$Z$692,'Infos Relatório'!BK$1,'Faturamento SP3'!$T$2:$T$692,"Sim")+SUMIFS('Faturamento SP3'!$P$2:$P$692,'Faturamento SP3'!$D$2:$D$692,'Infos Relatório'!$B$485,'Faturamento SP3'!$E$2:$E$692,'Infos Relatório'!$B552,'Faturamento SP3'!$Z$2:$Z$692,'Infos Relatório'!BK$1,'Faturamento SP3'!$T$2:$T$692,"Sim")</f>
        <v>0</v>
      </c>
      <c r="BO552" s="27" t="e">
        <f t="shared" ref="BO552:BO562" si="215">BN552/BM552</f>
        <v>#DIV/0!</v>
      </c>
      <c r="BP552" s="24">
        <f>SUMIFS('Faturamento SP3'!$H$2:$H$692,'Faturamento SP3'!$D$2:$D$692,'Infos Relatório'!$B$485,'Faturamento SP3'!$E$2:$E$692,'Infos Relatório'!$B552,'Faturamento SP3'!$Z$2:$Z$692,'Infos Relatório'!BK$1)</f>
        <v>0</v>
      </c>
      <c r="BQ552" s="23">
        <f>COUNTIFS('Faturamento SP3'!$D$2:$D$692,'Infos Relatório'!$B$485,'Faturamento SP3'!$E$2:$E$692,'Infos Relatório'!$B552,'Faturamento SP3'!$Z$2:$Z$692,'Infos Relatório'!BQ$1)</f>
        <v>0</v>
      </c>
      <c r="BR552" s="13">
        <f>SUMIFS('Faturamento SP3'!$G$2:$G$692,'Faturamento SP3'!$D$2:$D$692,'Infos Relatório'!$B$485,'Faturamento SP3'!$E$2:$E$692,'Infos Relatório'!$B552,'Faturamento SP3'!$Z$2:$Z$692,'Infos Relatório'!BQ$1)</f>
        <v>0</v>
      </c>
      <c r="BS552" s="13">
        <f>SUMIFS('Faturamento SP3'!$J$2:$J$692,'Faturamento SP3'!$D$2:$D$692,'Infos Relatório'!$B$485,'Faturamento SP3'!$E$2:$E$692,'Infos Relatório'!$B552,'Faturamento SP3'!$Z$2:$Z$692,'Infos Relatório'!BQ$1)</f>
        <v>0</v>
      </c>
      <c r="BT552" s="14">
        <f>SUMIFS('Faturamento SP3'!$O$2:$O$692,'Faturamento SP3'!$D$2:$D$692,'Infos Relatório'!$B$485,'Faturamento SP3'!$E$2:$E$692,'Infos Relatório'!$B552,'Faturamento SP3'!$Z$2:$Z$692,'Infos Relatório'!BQ$1,'Faturamento SP3'!$T$2:$T$692,"Sim")+SUMIFS('Faturamento SP3'!$P$2:$P$692,'Faturamento SP3'!$D$2:$D$692,'Infos Relatório'!$B$485,'Faturamento SP3'!$E$2:$E$692,'Infos Relatório'!$B552,'Faturamento SP3'!$Z$2:$Z$692,'Infos Relatório'!BQ$1,'Faturamento SP3'!$T$2:$T$692,"Sim")</f>
        <v>0</v>
      </c>
      <c r="BU552" s="27" t="e">
        <f t="shared" ref="BU552:BU562" si="216">BT552/BS552</f>
        <v>#DIV/0!</v>
      </c>
      <c r="BV552" s="24">
        <f>SUMIFS('Faturamento SP3'!$H$2:$H$692,'Faturamento SP3'!$D$2:$D$692,'Infos Relatório'!$B$485,'Faturamento SP3'!$E$2:$E$692,'Infos Relatório'!$B552,'Faturamento SP3'!$Z$2:$Z$692,'Infos Relatório'!BQ$1)</f>
        <v>0</v>
      </c>
    </row>
    <row r="553" spans="2:74">
      <c r="B553" s="17" t="s">
        <v>74</v>
      </c>
      <c r="C553" s="23">
        <f>COUNTIFS('Faturamento SP3'!$D$2:$D$692,'Infos Relatório'!$B$485,'Faturamento SP3'!$E$2:$E$692,'Infos Relatório'!$B553,'Faturamento SP3'!$Z$2:$Z$692,'Infos Relatório'!C$1)</f>
        <v>0</v>
      </c>
      <c r="D553" s="13">
        <f>SUMIFS('Faturamento SP3'!$G$2:$G$692,'Faturamento SP3'!$D$2:$D$692,'Infos Relatório'!$B$485,'Faturamento SP3'!$E$2:$E$692,'Infos Relatório'!$B553,'Faturamento SP3'!$Z$2:$Z$692,'Infos Relatório'!C$1)</f>
        <v>0</v>
      </c>
      <c r="E553" s="13">
        <f>SUMIFS('Faturamento SP3'!$J$2:$J$692,'Faturamento SP3'!$D$2:$D$692,'Infos Relatório'!$B$485,'Faturamento SP3'!$E$2:$E$692,'Infos Relatório'!$B553,'Faturamento SP3'!$Z$2:$Z$692,'Infos Relatório'!C$1)</f>
        <v>0</v>
      </c>
      <c r="F553" s="14">
        <f>SUMIFS('Faturamento SP3'!$O$2:$O$692,'Faturamento SP3'!$D$2:$D$692,'Infos Relatório'!$B$485,'Faturamento SP3'!$E$2:$E$692,'Infos Relatório'!$B553,'Faturamento SP3'!$Z$2:$Z$692,'Infos Relatório'!C$1,'Faturamento SP3'!$T$2:$T$692,"Sim")+SUMIFS('Faturamento SP3'!$P$2:$P$692,'Faturamento SP3'!$D$2:$D$692,'Infos Relatório'!$B$485,'Faturamento SP3'!$E$2:$E$692,'Infos Relatório'!$B553,'Faturamento SP3'!$Z$2:$Z$692,'Infos Relatório'!C$1,'Faturamento SP3'!$T$2:$T$692,"Sim")</f>
        <v>0</v>
      </c>
      <c r="G553" s="27" t="e">
        <f t="shared" si="205"/>
        <v>#DIV/0!</v>
      </c>
      <c r="H553" s="24">
        <f>SUMIFS('Faturamento SP3'!$H$2:$H$692,'Faturamento SP3'!$D$2:$D$692,'Infos Relatório'!$B$485,'Faturamento SP3'!$E$2:$E$692,'Infos Relatório'!$B553,'Faturamento SP3'!$Z$2:$Z$692,'Infos Relatório'!C$1)</f>
        <v>0</v>
      </c>
      <c r="I553" s="23">
        <f>COUNTIFS('Faturamento SP3'!$D$2:$D$692,'Infos Relatório'!$B$485,'Faturamento SP3'!$E$2:$E$692,'Infos Relatório'!$B553,'Faturamento SP3'!$Z$2:$Z$692,'Infos Relatório'!I$1)</f>
        <v>0</v>
      </c>
      <c r="J553" s="13">
        <f>SUMIFS('Faturamento SP3'!$G$2:$G$692,'Faturamento SP3'!$D$2:$D$692,'Infos Relatório'!$B$485,'Faturamento SP3'!$E$2:$E$692,'Infos Relatório'!$B553,'Faturamento SP3'!$Z$2:$Z$692,'Infos Relatório'!I$1)</f>
        <v>0</v>
      </c>
      <c r="K553" s="13">
        <f>SUMIFS('Faturamento SP3'!$J$2:$J$692,'Faturamento SP3'!$D$2:$D$692,'Infos Relatório'!$B$485,'Faturamento SP3'!$E$2:$E$692,'Infos Relatório'!$B553,'Faturamento SP3'!$Z$2:$Z$692,'Infos Relatório'!I$1)</f>
        <v>0</v>
      </c>
      <c r="L553" s="14">
        <f>SUMIFS('Faturamento SP3'!$O$2:$O$692,'Faturamento SP3'!$D$2:$D$692,'Infos Relatório'!$B$485,'Faturamento SP3'!$E$2:$E$692,'Infos Relatório'!$B553,'Faturamento SP3'!$Z$2:$Z$692,'Infos Relatório'!I$1,'Faturamento SP3'!$T$2:$T$692,"Sim")+SUMIFS('Faturamento SP3'!$P$2:$P$692,'Faturamento SP3'!$D$2:$D$692,'Infos Relatório'!$B$485,'Faturamento SP3'!$E$2:$E$692,'Infos Relatório'!$B553,'Faturamento SP3'!$Z$2:$Z$692,'Infos Relatório'!I$1,'Faturamento SP3'!$T$2:$T$692,"Sim")</f>
        <v>0</v>
      </c>
      <c r="M553" s="27" t="e">
        <f t="shared" si="206"/>
        <v>#DIV/0!</v>
      </c>
      <c r="N553" s="24">
        <f>SUMIFS('Faturamento SP3'!$H$2:$H$692,'Faturamento SP3'!$D$2:$D$692,'Infos Relatório'!$B$485,'Faturamento SP3'!$E$2:$E$692,'Infos Relatório'!$B553,'Faturamento SP3'!$Z$2:$Z$692,'Infos Relatório'!I$1)</f>
        <v>0</v>
      </c>
      <c r="O553" s="23">
        <f>COUNTIFS('Faturamento SP3'!$D$2:$D$692,'Infos Relatório'!$B$485,'Faturamento SP3'!$E$2:$E$692,'Infos Relatório'!$B553,'Faturamento SP3'!$Z$2:$Z$692,'Infos Relatório'!O$1)</f>
        <v>0</v>
      </c>
      <c r="P553" s="13">
        <f>SUMIFS('Faturamento SP3'!$G$2:$G$692,'Faturamento SP3'!$D$2:$D$692,'Infos Relatório'!$B$485,'Faturamento SP3'!$E$2:$E$692,'Infos Relatório'!$B553,'Faturamento SP3'!$Z$2:$Z$692,'Infos Relatório'!O$1)</f>
        <v>0</v>
      </c>
      <c r="Q553" s="13">
        <f>SUMIFS('Faturamento SP3'!$J$2:$J$692,'Faturamento SP3'!$D$2:$D$692,'Infos Relatório'!$B$485,'Faturamento SP3'!$E$2:$E$692,'Infos Relatório'!$B553,'Faturamento SP3'!$Z$2:$Z$692,'Infos Relatório'!O$1)</f>
        <v>0</v>
      </c>
      <c r="R553" s="14">
        <f>SUMIFS('Faturamento SP3'!$O$2:$O$692,'Faturamento SP3'!$D$2:$D$692,'Infos Relatório'!$B$485,'Faturamento SP3'!$E$2:$E$692,'Infos Relatório'!$B553,'Faturamento SP3'!$Z$2:$Z$692,'Infos Relatório'!O$1,'Faturamento SP3'!$T$2:$T$692,"Sim")+SUMIFS('Faturamento SP3'!$P$2:$P$692,'Faturamento SP3'!$D$2:$D$692,'Infos Relatório'!$B$485,'Faturamento SP3'!$E$2:$E$692,'Infos Relatório'!$B553,'Faturamento SP3'!$Z$2:$Z$692,'Infos Relatório'!O$1,'Faturamento SP3'!$T$2:$T$692,"Sim")</f>
        <v>0</v>
      </c>
      <c r="S553" s="27" t="e">
        <f t="shared" si="207"/>
        <v>#DIV/0!</v>
      </c>
      <c r="T553" s="24">
        <f>SUMIFS('Faturamento SP3'!$H$2:$H$692,'Faturamento SP3'!$D$2:$D$692,'Infos Relatório'!$B$485,'Faturamento SP3'!$E$2:$E$692,'Infos Relatório'!$B553,'Faturamento SP3'!$Z$2:$Z$692,'Infos Relatório'!O$1)</f>
        <v>0</v>
      </c>
      <c r="U553" s="23">
        <f>COUNTIFS('Faturamento SP3'!$D$2:$D$692,'Infos Relatório'!$B$485,'Faturamento SP3'!$E$2:$E$692,'Infos Relatório'!$B553,'Faturamento SP3'!$Z$2:$Z$692,'Infos Relatório'!U$1)</f>
        <v>0</v>
      </c>
      <c r="V553" s="13">
        <f>SUMIFS('Faturamento SP3'!$G$2:$G$692,'Faturamento SP3'!$D$2:$D$692,'Infos Relatório'!$B$485,'Faturamento SP3'!$E$2:$E$692,'Infos Relatório'!$B553,'Faturamento SP3'!$Z$2:$Z$692,'Infos Relatório'!U$1)</f>
        <v>0</v>
      </c>
      <c r="W553" s="13">
        <f>SUMIFS('Faturamento SP3'!$J$2:$J$692,'Faturamento SP3'!$D$2:$D$692,'Infos Relatório'!$B$485,'Faturamento SP3'!$E$2:$E$692,'Infos Relatório'!$B553,'Faturamento SP3'!$Z$2:$Z$692,'Infos Relatório'!U$1)</f>
        <v>0</v>
      </c>
      <c r="X553" s="14">
        <f>SUMIFS('Faturamento SP3'!$O$2:$O$692,'Faturamento SP3'!$D$2:$D$692,'Infos Relatório'!$B$485,'Faturamento SP3'!$E$2:$E$692,'Infos Relatório'!$B553,'Faturamento SP3'!$Z$2:$Z$692,'Infos Relatório'!U$1,'Faturamento SP3'!$T$2:$T$692,"Sim")+SUMIFS('Faturamento SP3'!$P$2:$P$692,'Faturamento SP3'!$D$2:$D$692,'Infos Relatório'!$B$485,'Faturamento SP3'!$E$2:$E$692,'Infos Relatório'!$B553,'Faturamento SP3'!$Z$2:$Z$692,'Infos Relatório'!U$1,'Faturamento SP3'!$T$2:$T$692,"Sim")</f>
        <v>0</v>
      </c>
      <c r="Y553" s="27" t="e">
        <f t="shared" si="208"/>
        <v>#DIV/0!</v>
      </c>
      <c r="Z553" s="24">
        <f>SUMIFS('Faturamento SP3'!$H$2:$H$692,'Faturamento SP3'!$D$2:$D$692,'Infos Relatório'!$B$485,'Faturamento SP3'!$E$2:$E$692,'Infos Relatório'!$B553,'Faturamento SP3'!$Z$2:$Z$692,'Infos Relatório'!U$1)</f>
        <v>0</v>
      </c>
      <c r="AA553" s="23">
        <f>COUNTIFS('Faturamento SP3'!$D$2:$D$692,'Infos Relatório'!$B$485,'Faturamento SP3'!$E$2:$E$692,'Infos Relatório'!$B553,'Faturamento SP3'!$Z$2:$Z$692,'Infos Relatório'!AA$1)</f>
        <v>0</v>
      </c>
      <c r="AB553" s="13">
        <f>SUMIFS('Faturamento SP3'!$G$2:$G$692,'Faturamento SP3'!$D$2:$D$692,'Infos Relatório'!$B$485,'Faturamento SP3'!$E$2:$E$692,'Infos Relatório'!$B553,'Faturamento SP3'!$Z$2:$Z$692,'Infos Relatório'!AA$1)</f>
        <v>0</v>
      </c>
      <c r="AC553" s="13">
        <f>SUMIFS('Faturamento SP3'!$J$2:$J$692,'Faturamento SP3'!$D$2:$D$692,'Infos Relatório'!$B$485,'Faturamento SP3'!$E$2:$E$692,'Infos Relatório'!$B553,'Faturamento SP3'!$Z$2:$Z$692,'Infos Relatório'!AA$1)</f>
        <v>0</v>
      </c>
      <c r="AD553" s="14">
        <f>SUMIFS('Faturamento SP3'!$O$2:$O$692,'Faturamento SP3'!$D$2:$D$692,'Infos Relatório'!$B$485,'Faturamento SP3'!$E$2:$E$692,'Infos Relatório'!$B553,'Faturamento SP3'!$Z$2:$Z$692,'Infos Relatório'!AA$1,'Faturamento SP3'!$T$2:$T$692,"Sim")+SUMIFS('Faturamento SP3'!$P$2:$P$692,'Faturamento SP3'!$D$2:$D$692,'Infos Relatório'!$B$485,'Faturamento SP3'!$E$2:$E$692,'Infos Relatório'!$B553,'Faturamento SP3'!$Z$2:$Z$692,'Infos Relatório'!AA$1,'Faturamento SP3'!$T$2:$T$692,"Sim")</f>
        <v>0</v>
      </c>
      <c r="AE553" s="27" t="e">
        <f t="shared" si="209"/>
        <v>#DIV/0!</v>
      </c>
      <c r="AF553" s="24">
        <f>SUMIFS('Faturamento SP3'!$H$2:$H$692,'Faturamento SP3'!$D$2:$D$692,'Infos Relatório'!$B$485,'Faturamento SP3'!$E$2:$E$692,'Infos Relatório'!$B553,'Faturamento SP3'!$Z$2:$Z$692,'Infos Relatório'!AA$1)</f>
        <v>0</v>
      </c>
      <c r="AG553" s="23">
        <f>COUNTIFS('Faturamento SP3'!$D$2:$D$692,'Infos Relatório'!$B$485,'Faturamento SP3'!$E$2:$E$692,'Infos Relatório'!$B553,'Faturamento SP3'!$Z$2:$Z$692,'Infos Relatório'!AG$1)</f>
        <v>0</v>
      </c>
      <c r="AH553" s="13">
        <f>SUMIFS('Faturamento SP3'!$G$2:$G$692,'Faturamento SP3'!$D$2:$D$692,'Infos Relatório'!$B$485,'Faturamento SP3'!$E$2:$E$692,'Infos Relatório'!$B553,'Faturamento SP3'!$Z$2:$Z$692,'Infos Relatório'!AG$1)</f>
        <v>0</v>
      </c>
      <c r="AI553" s="13">
        <f>SUMIFS('Faturamento SP3'!$J$2:$J$692,'Faturamento SP3'!$D$2:$D$692,'Infos Relatório'!$B$485,'Faturamento SP3'!$E$2:$E$692,'Infos Relatório'!$B553,'Faturamento SP3'!$Z$2:$Z$692,'Infos Relatório'!AG$1)</f>
        <v>0</v>
      </c>
      <c r="AJ553" s="14">
        <f>SUMIFS('Faturamento SP3'!$O$2:$O$692,'Faturamento SP3'!$D$2:$D$692,'Infos Relatório'!$B$485,'Faturamento SP3'!$E$2:$E$692,'Infos Relatório'!$B553,'Faturamento SP3'!$Z$2:$Z$692,'Infos Relatório'!AG$1,'Faturamento SP3'!$T$2:$T$692,"Sim")+SUMIFS('Faturamento SP3'!$P$2:$P$692,'Faturamento SP3'!$D$2:$D$692,'Infos Relatório'!$B$485,'Faturamento SP3'!$E$2:$E$692,'Infos Relatório'!$B553,'Faturamento SP3'!$Z$2:$Z$692,'Infos Relatório'!AG$1,'Faturamento SP3'!$T$2:$T$692,"Sim")</f>
        <v>0</v>
      </c>
      <c r="AK553" s="27" t="e">
        <f t="shared" si="210"/>
        <v>#DIV/0!</v>
      </c>
      <c r="AL553" s="24">
        <f>SUMIFS('Faturamento SP3'!$H$2:$H$692,'Faturamento SP3'!$D$2:$D$692,'Infos Relatório'!$B$485,'Faturamento SP3'!$E$2:$E$692,'Infos Relatório'!$B553,'Faturamento SP3'!$Z$2:$Z$692,'Infos Relatório'!AG$1)</f>
        <v>0</v>
      </c>
      <c r="AM553" s="23">
        <f>COUNTIFS('Faturamento SP3'!$D$2:$D$692,'Infos Relatório'!$B$485,'Faturamento SP3'!$E$2:$E$692,'Infos Relatório'!$B553,'Faturamento SP3'!$Z$2:$Z$692,'Infos Relatório'!AM$1)</f>
        <v>0</v>
      </c>
      <c r="AN553" s="13">
        <f>SUMIFS('Faturamento SP3'!$G$2:$G$692,'Faturamento SP3'!$D$2:$D$692,'Infos Relatório'!$B$485,'Faturamento SP3'!$E$2:$E$692,'Infos Relatório'!$B553,'Faturamento SP3'!$Z$2:$Z$692,'Infos Relatório'!AM$1)</f>
        <v>0</v>
      </c>
      <c r="AO553" s="13">
        <f>SUMIFS('Faturamento SP3'!$J$2:$J$692,'Faturamento SP3'!$D$2:$D$692,'Infos Relatório'!$B$485,'Faturamento SP3'!$E$2:$E$692,'Infos Relatório'!$B553,'Faturamento SP3'!$Z$2:$Z$692,'Infos Relatório'!AM$1)</f>
        <v>0</v>
      </c>
      <c r="AP553" s="14">
        <f>SUMIFS('Faturamento SP3'!$O$2:$O$692,'Faturamento SP3'!$D$2:$D$692,'Infos Relatório'!$B$485,'Faturamento SP3'!$E$2:$E$692,'Infos Relatório'!$B553,'Faturamento SP3'!$Z$2:$Z$692,'Infos Relatório'!AM$1,'Faturamento SP3'!$T$2:$T$692,"Sim")+SUMIFS('Faturamento SP3'!$P$2:$P$692,'Faturamento SP3'!$D$2:$D$692,'Infos Relatório'!$B$485,'Faturamento SP3'!$E$2:$E$692,'Infos Relatório'!$B553,'Faturamento SP3'!$Z$2:$Z$692,'Infos Relatório'!AM$1,'Faturamento SP3'!$T$2:$T$692,"Sim")</f>
        <v>0</v>
      </c>
      <c r="AQ553" s="27" t="e">
        <f t="shared" si="211"/>
        <v>#DIV/0!</v>
      </c>
      <c r="AR553" s="24">
        <f>SUMIFS('Faturamento SP3'!$H$2:$H$692,'Faturamento SP3'!$D$2:$D$692,'Infos Relatório'!$B$485,'Faturamento SP3'!$E$2:$E$692,'Infos Relatório'!$B553,'Faturamento SP3'!$Z$2:$Z$692,'Infos Relatório'!AM$1)</f>
        <v>0</v>
      </c>
      <c r="AS553" s="23">
        <f>COUNTIFS('Faturamento SP3'!$D$2:$D$692,'Infos Relatório'!$B$485,'Faturamento SP3'!$E$2:$E$692,'Infos Relatório'!$B553,'Faturamento SP3'!$Z$2:$Z$692,'Infos Relatório'!AS$1)</f>
        <v>0</v>
      </c>
      <c r="AT553" s="13">
        <f>SUMIFS('Faturamento SP3'!$G$2:$G$692,'Faturamento SP3'!$D$2:$D$692,'Infos Relatório'!$B$485,'Faturamento SP3'!$E$2:$E$692,'Infos Relatório'!$B553,'Faturamento SP3'!$Z$2:$Z$692,'Infos Relatório'!AS$1)</f>
        <v>0</v>
      </c>
      <c r="AU553" s="13">
        <f>SUMIFS('Faturamento SP3'!$J$2:$J$692,'Faturamento SP3'!$D$2:$D$692,'Infos Relatório'!$B$485,'Faturamento SP3'!$E$2:$E$692,'Infos Relatório'!$B553,'Faturamento SP3'!$Z$2:$Z$692,'Infos Relatório'!AS$1)</f>
        <v>0</v>
      </c>
      <c r="AV553" s="14">
        <f>SUMIFS('Faturamento SP3'!$O$2:$O$692,'Faturamento SP3'!$D$2:$D$692,'Infos Relatório'!$B$485,'Faturamento SP3'!$E$2:$E$692,'Infos Relatório'!$B553,'Faturamento SP3'!$Z$2:$Z$692,'Infos Relatório'!AS$1,'Faturamento SP3'!$T$2:$T$692,"Sim")+SUMIFS('Faturamento SP3'!$P$2:$P$692,'Faturamento SP3'!$D$2:$D$692,'Infos Relatório'!$B$485,'Faturamento SP3'!$E$2:$E$692,'Infos Relatório'!$B553,'Faturamento SP3'!$Z$2:$Z$692,'Infos Relatório'!AS$1,'Faturamento SP3'!$T$2:$T$692,"Sim")</f>
        <v>0</v>
      </c>
      <c r="AW553" s="27" t="e">
        <f t="shared" si="212"/>
        <v>#DIV/0!</v>
      </c>
      <c r="AX553" s="24">
        <f>SUMIFS('Faturamento SP3'!$H$2:$H$692,'Faturamento SP3'!$D$2:$D$692,'Infos Relatório'!$B$485,'Faturamento SP3'!$E$2:$E$692,'Infos Relatório'!$B553,'Faturamento SP3'!$Z$2:$Z$692,'Infos Relatório'!AS$1)</f>
        <v>0</v>
      </c>
      <c r="AY553" s="23">
        <f>COUNTIFS('Faturamento SP3'!$D$2:$D$692,'Infos Relatório'!$B$485,'Faturamento SP3'!$E$2:$E$692,'Infos Relatório'!$B553,'Faturamento SP3'!$Z$2:$Z$692,'Infos Relatório'!AY$1)</f>
        <v>0</v>
      </c>
      <c r="AZ553" s="13">
        <f>SUMIFS('Faturamento SP3'!$G$2:$G$692,'Faturamento SP3'!$D$2:$D$692,'Infos Relatório'!$B$485,'Faturamento SP3'!$E$2:$E$692,'Infos Relatório'!$B553,'Faturamento SP3'!$Z$2:$Z$692,'Infos Relatório'!AY$1)</f>
        <v>0</v>
      </c>
      <c r="BA553" s="13">
        <f>SUMIFS('Faturamento SP3'!$J$2:$J$692,'Faturamento SP3'!$D$2:$D$692,'Infos Relatório'!$B$485,'Faturamento SP3'!$E$2:$E$692,'Infos Relatório'!$B553,'Faturamento SP3'!$Z$2:$Z$692,'Infos Relatório'!AY$1)</f>
        <v>0</v>
      </c>
      <c r="BB553" s="14">
        <f>SUMIFS('Faturamento SP3'!$O$2:$O$692,'Faturamento SP3'!$D$2:$D$692,'Infos Relatório'!$B$485,'Faturamento SP3'!$E$2:$E$692,'Infos Relatório'!$B553,'Faturamento SP3'!$Z$2:$Z$692,'Infos Relatório'!AY$1,'Faturamento SP3'!$T$2:$T$692,"Sim")+SUMIFS('Faturamento SP3'!$P$2:$P$692,'Faturamento SP3'!$D$2:$D$692,'Infos Relatório'!$B$485,'Faturamento SP3'!$E$2:$E$692,'Infos Relatório'!$B553,'Faturamento SP3'!$Z$2:$Z$692,'Infos Relatório'!AY$1,'Faturamento SP3'!$T$2:$T$692,"Sim")</f>
        <v>0</v>
      </c>
      <c r="BC553" s="27" t="e">
        <f t="shared" si="213"/>
        <v>#DIV/0!</v>
      </c>
      <c r="BD553" s="24">
        <f>SUMIFS('Faturamento SP3'!$H$2:$H$692,'Faturamento SP3'!$D$2:$D$692,'Infos Relatório'!$B$485,'Faturamento SP3'!$E$2:$E$692,'Infos Relatório'!$B553,'Faturamento SP3'!$Z$2:$Z$692,'Infos Relatório'!AY$1)</f>
        <v>0</v>
      </c>
      <c r="BE553" s="23">
        <f>COUNTIFS('Faturamento SP3'!$D$2:$D$692,'Infos Relatório'!$B$485,'Faturamento SP3'!$E$2:$E$692,'Infos Relatório'!$B553,'Faturamento SP3'!$Z$2:$Z$692,'Infos Relatório'!BE$1)</f>
        <v>0</v>
      </c>
      <c r="BF553" s="13">
        <f>SUMIFS('Faturamento SP3'!$G$2:$G$692,'Faturamento SP3'!$D$2:$D$692,'Infos Relatório'!$B$485,'Faturamento SP3'!$E$2:$E$692,'Infos Relatório'!$B553,'Faturamento SP3'!$Z$2:$Z$692,'Infos Relatório'!BE$1)</f>
        <v>0</v>
      </c>
      <c r="BG553" s="13">
        <f>SUMIFS('Faturamento SP3'!$J$2:$J$692,'Faturamento SP3'!$D$2:$D$692,'Infos Relatório'!$B$485,'Faturamento SP3'!$E$2:$E$692,'Infos Relatório'!$B553,'Faturamento SP3'!$Z$2:$Z$692,'Infos Relatório'!BE$1)</f>
        <v>0</v>
      </c>
      <c r="BH553" s="14">
        <f>SUMIFS('Faturamento SP3'!$O$2:$O$692,'Faturamento SP3'!$D$2:$D$692,'Infos Relatório'!$B$485,'Faturamento SP3'!$E$2:$E$692,'Infos Relatório'!$B553,'Faturamento SP3'!$Z$2:$Z$692,'Infos Relatório'!BE$1,'Faturamento SP3'!$T$2:$T$692,"Sim")+SUMIFS('Faturamento SP3'!$P$2:$P$692,'Faturamento SP3'!$D$2:$D$692,'Infos Relatório'!$B$485,'Faturamento SP3'!$E$2:$E$692,'Infos Relatório'!$B553,'Faturamento SP3'!$Z$2:$Z$692,'Infos Relatório'!BE$1,'Faturamento SP3'!$T$2:$T$692,"Sim")</f>
        <v>0</v>
      </c>
      <c r="BI553" s="27" t="e">
        <f t="shared" si="214"/>
        <v>#DIV/0!</v>
      </c>
      <c r="BJ553" s="24">
        <f>SUMIFS('Faturamento SP3'!$H$2:$H$692,'Faturamento SP3'!$D$2:$D$692,'Infos Relatório'!$B$485,'Faturamento SP3'!$E$2:$E$692,'Infos Relatório'!$B553,'Faturamento SP3'!$Z$2:$Z$692,'Infos Relatório'!BE$1)</f>
        <v>0</v>
      </c>
      <c r="BK553" s="23">
        <f>COUNTIFS('Faturamento SP3'!$D$2:$D$692,'Infos Relatório'!$B$485,'Faturamento SP3'!$E$2:$E$692,'Infos Relatório'!$B553,'Faturamento SP3'!$Z$2:$Z$692,'Infos Relatório'!BK$1)</f>
        <v>0</v>
      </c>
      <c r="BL553" s="13">
        <f>SUMIFS('Faturamento SP3'!$G$2:$G$692,'Faturamento SP3'!$D$2:$D$692,'Infos Relatório'!$B$485,'Faturamento SP3'!$E$2:$E$692,'Infos Relatório'!$B553,'Faturamento SP3'!$Z$2:$Z$692,'Infos Relatório'!BK$1)</f>
        <v>0</v>
      </c>
      <c r="BM553" s="13">
        <f>SUMIFS('Faturamento SP3'!$J$2:$J$692,'Faturamento SP3'!$D$2:$D$692,'Infos Relatório'!$B$485,'Faturamento SP3'!$E$2:$E$692,'Infos Relatório'!$B553,'Faturamento SP3'!$Z$2:$Z$692,'Infos Relatório'!BK$1)</f>
        <v>0</v>
      </c>
      <c r="BN553" s="14">
        <f>SUMIFS('Faturamento SP3'!$O$2:$O$692,'Faturamento SP3'!$D$2:$D$692,'Infos Relatório'!$B$485,'Faturamento SP3'!$E$2:$E$692,'Infos Relatório'!$B553,'Faturamento SP3'!$Z$2:$Z$692,'Infos Relatório'!BK$1,'Faturamento SP3'!$T$2:$T$692,"Sim")+SUMIFS('Faturamento SP3'!$P$2:$P$692,'Faturamento SP3'!$D$2:$D$692,'Infos Relatório'!$B$485,'Faturamento SP3'!$E$2:$E$692,'Infos Relatório'!$B553,'Faturamento SP3'!$Z$2:$Z$692,'Infos Relatório'!BK$1,'Faturamento SP3'!$T$2:$T$692,"Sim")</f>
        <v>0</v>
      </c>
      <c r="BO553" s="27" t="e">
        <f t="shared" si="215"/>
        <v>#DIV/0!</v>
      </c>
      <c r="BP553" s="24">
        <f>SUMIFS('Faturamento SP3'!$H$2:$H$692,'Faturamento SP3'!$D$2:$D$692,'Infos Relatório'!$B$485,'Faturamento SP3'!$E$2:$E$692,'Infos Relatório'!$B553,'Faturamento SP3'!$Z$2:$Z$692,'Infos Relatório'!BK$1)</f>
        <v>0</v>
      </c>
      <c r="BQ553" s="23">
        <f>COUNTIFS('Faturamento SP3'!$D$2:$D$692,'Infos Relatório'!$B$485,'Faturamento SP3'!$E$2:$E$692,'Infos Relatório'!$B553,'Faturamento SP3'!$Z$2:$Z$692,'Infos Relatório'!BQ$1)</f>
        <v>0</v>
      </c>
      <c r="BR553" s="13">
        <f>SUMIFS('Faturamento SP3'!$G$2:$G$692,'Faturamento SP3'!$D$2:$D$692,'Infos Relatório'!$B$485,'Faturamento SP3'!$E$2:$E$692,'Infos Relatório'!$B553,'Faturamento SP3'!$Z$2:$Z$692,'Infos Relatório'!BQ$1)</f>
        <v>0</v>
      </c>
      <c r="BS553" s="13">
        <f>SUMIFS('Faturamento SP3'!$J$2:$J$692,'Faturamento SP3'!$D$2:$D$692,'Infos Relatório'!$B$485,'Faturamento SP3'!$E$2:$E$692,'Infos Relatório'!$B553,'Faturamento SP3'!$Z$2:$Z$692,'Infos Relatório'!BQ$1)</f>
        <v>0</v>
      </c>
      <c r="BT553" s="14">
        <f>SUMIFS('Faturamento SP3'!$O$2:$O$692,'Faturamento SP3'!$D$2:$D$692,'Infos Relatório'!$B$485,'Faturamento SP3'!$E$2:$E$692,'Infos Relatório'!$B553,'Faturamento SP3'!$Z$2:$Z$692,'Infos Relatório'!BQ$1,'Faturamento SP3'!$T$2:$T$692,"Sim")+SUMIFS('Faturamento SP3'!$P$2:$P$692,'Faturamento SP3'!$D$2:$D$692,'Infos Relatório'!$B$485,'Faturamento SP3'!$E$2:$E$692,'Infos Relatório'!$B553,'Faturamento SP3'!$Z$2:$Z$692,'Infos Relatório'!BQ$1,'Faturamento SP3'!$T$2:$T$692,"Sim")</f>
        <v>0</v>
      </c>
      <c r="BU553" s="27" t="e">
        <f t="shared" si="216"/>
        <v>#DIV/0!</v>
      </c>
      <c r="BV553" s="24">
        <f>SUMIFS('Faturamento SP3'!$H$2:$H$692,'Faturamento SP3'!$D$2:$D$692,'Infos Relatório'!$B$485,'Faturamento SP3'!$E$2:$E$692,'Infos Relatório'!$B553,'Faturamento SP3'!$Z$2:$Z$692,'Infos Relatório'!BQ$1)</f>
        <v>0</v>
      </c>
    </row>
    <row r="554" spans="2:74">
      <c r="B554" s="17" t="s">
        <v>75</v>
      </c>
      <c r="C554" s="23">
        <f>COUNTIFS('Faturamento SP3'!$D$2:$D$692,'Infos Relatório'!$B$485,'Faturamento SP3'!$E$2:$E$692,'Infos Relatório'!$B554,'Faturamento SP3'!$Z$2:$Z$692,'Infos Relatório'!C$1)</f>
        <v>0</v>
      </c>
      <c r="D554" s="13">
        <f>SUMIFS('Faturamento SP3'!$G$2:$G$692,'Faturamento SP3'!$D$2:$D$692,'Infos Relatório'!$B$485,'Faturamento SP3'!$E$2:$E$692,'Infos Relatório'!$B554,'Faturamento SP3'!$Z$2:$Z$692,'Infos Relatório'!C$1)</f>
        <v>0</v>
      </c>
      <c r="E554" s="13">
        <f>SUMIFS('Faturamento SP3'!$J$2:$J$692,'Faturamento SP3'!$D$2:$D$692,'Infos Relatório'!$B$485,'Faturamento SP3'!$E$2:$E$692,'Infos Relatório'!$B554,'Faturamento SP3'!$Z$2:$Z$692,'Infos Relatório'!C$1)</f>
        <v>0</v>
      </c>
      <c r="F554" s="14">
        <f>SUMIFS('Faturamento SP3'!$O$2:$O$692,'Faturamento SP3'!$D$2:$D$692,'Infos Relatório'!$B$485,'Faturamento SP3'!$E$2:$E$692,'Infos Relatório'!$B554,'Faturamento SP3'!$Z$2:$Z$692,'Infos Relatório'!C$1,'Faturamento SP3'!$T$2:$T$692,"Sim")+SUMIFS('Faturamento SP3'!$P$2:$P$692,'Faturamento SP3'!$D$2:$D$692,'Infos Relatório'!$B$485,'Faturamento SP3'!$E$2:$E$692,'Infos Relatório'!$B554,'Faturamento SP3'!$Z$2:$Z$692,'Infos Relatório'!C$1,'Faturamento SP3'!$T$2:$T$692,"Sim")</f>
        <v>0</v>
      </c>
      <c r="G554" s="27" t="e">
        <f t="shared" si="205"/>
        <v>#DIV/0!</v>
      </c>
      <c r="H554" s="24">
        <f>SUMIFS('Faturamento SP3'!$H$2:$H$692,'Faturamento SP3'!$D$2:$D$692,'Infos Relatório'!$B$485,'Faturamento SP3'!$E$2:$E$692,'Infos Relatório'!$B554,'Faturamento SP3'!$Z$2:$Z$692,'Infos Relatório'!C$1)</f>
        <v>0</v>
      </c>
      <c r="I554" s="23">
        <f>COUNTIFS('Faturamento SP3'!$D$2:$D$692,'Infos Relatório'!$B$485,'Faturamento SP3'!$E$2:$E$692,'Infos Relatório'!$B554,'Faturamento SP3'!$Z$2:$Z$692,'Infos Relatório'!I$1)</f>
        <v>0</v>
      </c>
      <c r="J554" s="13">
        <f>SUMIFS('Faturamento SP3'!$G$2:$G$692,'Faturamento SP3'!$D$2:$D$692,'Infos Relatório'!$B$485,'Faturamento SP3'!$E$2:$E$692,'Infos Relatório'!$B554,'Faturamento SP3'!$Z$2:$Z$692,'Infos Relatório'!I$1)</f>
        <v>0</v>
      </c>
      <c r="K554" s="13">
        <f>SUMIFS('Faturamento SP3'!$J$2:$J$692,'Faturamento SP3'!$D$2:$D$692,'Infos Relatório'!$B$485,'Faturamento SP3'!$E$2:$E$692,'Infos Relatório'!$B554,'Faturamento SP3'!$Z$2:$Z$692,'Infos Relatório'!I$1)</f>
        <v>0</v>
      </c>
      <c r="L554" s="14">
        <f>SUMIFS('Faturamento SP3'!$O$2:$O$692,'Faturamento SP3'!$D$2:$D$692,'Infos Relatório'!$B$485,'Faturamento SP3'!$E$2:$E$692,'Infos Relatório'!$B554,'Faturamento SP3'!$Z$2:$Z$692,'Infos Relatório'!I$1,'Faturamento SP3'!$T$2:$T$692,"Sim")+SUMIFS('Faturamento SP3'!$P$2:$P$692,'Faturamento SP3'!$D$2:$D$692,'Infos Relatório'!$B$485,'Faturamento SP3'!$E$2:$E$692,'Infos Relatório'!$B554,'Faturamento SP3'!$Z$2:$Z$692,'Infos Relatório'!I$1,'Faturamento SP3'!$T$2:$T$692,"Sim")</f>
        <v>0</v>
      </c>
      <c r="M554" s="27" t="e">
        <f t="shared" si="206"/>
        <v>#DIV/0!</v>
      </c>
      <c r="N554" s="24">
        <f>SUMIFS('Faturamento SP3'!$H$2:$H$692,'Faturamento SP3'!$D$2:$D$692,'Infos Relatório'!$B$485,'Faturamento SP3'!$E$2:$E$692,'Infos Relatório'!$B554,'Faturamento SP3'!$Z$2:$Z$692,'Infos Relatório'!I$1)</f>
        <v>0</v>
      </c>
      <c r="O554" s="23">
        <f>COUNTIFS('Faturamento SP3'!$D$2:$D$692,'Infos Relatório'!$B$485,'Faturamento SP3'!$E$2:$E$692,'Infos Relatório'!$B554,'Faturamento SP3'!$Z$2:$Z$692,'Infos Relatório'!O$1)</f>
        <v>0</v>
      </c>
      <c r="P554" s="13">
        <f>SUMIFS('Faturamento SP3'!$G$2:$G$692,'Faturamento SP3'!$D$2:$D$692,'Infos Relatório'!$B$485,'Faturamento SP3'!$E$2:$E$692,'Infos Relatório'!$B554,'Faturamento SP3'!$Z$2:$Z$692,'Infos Relatório'!O$1)</f>
        <v>0</v>
      </c>
      <c r="Q554" s="13">
        <f>SUMIFS('Faturamento SP3'!$J$2:$J$692,'Faturamento SP3'!$D$2:$D$692,'Infos Relatório'!$B$485,'Faturamento SP3'!$E$2:$E$692,'Infos Relatório'!$B554,'Faturamento SP3'!$Z$2:$Z$692,'Infos Relatório'!O$1)</f>
        <v>0</v>
      </c>
      <c r="R554" s="14">
        <f>SUMIFS('Faturamento SP3'!$O$2:$O$692,'Faturamento SP3'!$D$2:$D$692,'Infos Relatório'!$B$485,'Faturamento SP3'!$E$2:$E$692,'Infos Relatório'!$B554,'Faturamento SP3'!$Z$2:$Z$692,'Infos Relatório'!O$1,'Faturamento SP3'!$T$2:$T$692,"Sim")+SUMIFS('Faturamento SP3'!$P$2:$P$692,'Faturamento SP3'!$D$2:$D$692,'Infos Relatório'!$B$485,'Faturamento SP3'!$E$2:$E$692,'Infos Relatório'!$B554,'Faturamento SP3'!$Z$2:$Z$692,'Infos Relatório'!O$1,'Faturamento SP3'!$T$2:$T$692,"Sim")</f>
        <v>0</v>
      </c>
      <c r="S554" s="27" t="e">
        <f t="shared" si="207"/>
        <v>#DIV/0!</v>
      </c>
      <c r="T554" s="24">
        <f>SUMIFS('Faturamento SP3'!$H$2:$H$692,'Faturamento SP3'!$D$2:$D$692,'Infos Relatório'!$B$485,'Faturamento SP3'!$E$2:$E$692,'Infos Relatório'!$B554,'Faturamento SP3'!$Z$2:$Z$692,'Infos Relatório'!O$1)</f>
        <v>0</v>
      </c>
      <c r="U554" s="23">
        <f>COUNTIFS('Faturamento SP3'!$D$2:$D$692,'Infos Relatório'!$B$485,'Faturamento SP3'!$E$2:$E$692,'Infos Relatório'!$B554,'Faturamento SP3'!$Z$2:$Z$692,'Infos Relatório'!U$1)</f>
        <v>0</v>
      </c>
      <c r="V554" s="13">
        <f>SUMIFS('Faturamento SP3'!$G$2:$G$692,'Faturamento SP3'!$D$2:$D$692,'Infos Relatório'!$B$485,'Faturamento SP3'!$E$2:$E$692,'Infos Relatório'!$B554,'Faturamento SP3'!$Z$2:$Z$692,'Infos Relatório'!U$1)</f>
        <v>0</v>
      </c>
      <c r="W554" s="13">
        <f>SUMIFS('Faturamento SP3'!$J$2:$J$692,'Faturamento SP3'!$D$2:$D$692,'Infos Relatório'!$B$485,'Faturamento SP3'!$E$2:$E$692,'Infos Relatório'!$B554,'Faturamento SP3'!$Z$2:$Z$692,'Infos Relatório'!U$1)</f>
        <v>0</v>
      </c>
      <c r="X554" s="14">
        <f>SUMIFS('Faturamento SP3'!$O$2:$O$692,'Faturamento SP3'!$D$2:$D$692,'Infos Relatório'!$B$485,'Faturamento SP3'!$E$2:$E$692,'Infos Relatório'!$B554,'Faturamento SP3'!$Z$2:$Z$692,'Infos Relatório'!U$1,'Faturamento SP3'!$T$2:$T$692,"Sim")+SUMIFS('Faturamento SP3'!$P$2:$P$692,'Faturamento SP3'!$D$2:$D$692,'Infos Relatório'!$B$485,'Faturamento SP3'!$E$2:$E$692,'Infos Relatório'!$B554,'Faturamento SP3'!$Z$2:$Z$692,'Infos Relatório'!U$1,'Faturamento SP3'!$T$2:$T$692,"Sim")</f>
        <v>0</v>
      </c>
      <c r="Y554" s="27" t="e">
        <f t="shared" si="208"/>
        <v>#DIV/0!</v>
      </c>
      <c r="Z554" s="24">
        <f>SUMIFS('Faturamento SP3'!$H$2:$H$692,'Faturamento SP3'!$D$2:$D$692,'Infos Relatório'!$B$485,'Faturamento SP3'!$E$2:$E$692,'Infos Relatório'!$B554,'Faturamento SP3'!$Z$2:$Z$692,'Infos Relatório'!U$1)</f>
        <v>0</v>
      </c>
      <c r="AA554" s="23">
        <f>COUNTIFS('Faturamento SP3'!$D$2:$D$692,'Infos Relatório'!$B$485,'Faturamento SP3'!$E$2:$E$692,'Infos Relatório'!$B554,'Faturamento SP3'!$Z$2:$Z$692,'Infos Relatório'!AA$1)</f>
        <v>0</v>
      </c>
      <c r="AB554" s="13">
        <f>SUMIFS('Faturamento SP3'!$G$2:$G$692,'Faturamento SP3'!$D$2:$D$692,'Infos Relatório'!$B$485,'Faturamento SP3'!$E$2:$E$692,'Infos Relatório'!$B554,'Faturamento SP3'!$Z$2:$Z$692,'Infos Relatório'!AA$1)</f>
        <v>0</v>
      </c>
      <c r="AC554" s="13">
        <f>SUMIFS('Faturamento SP3'!$J$2:$J$692,'Faturamento SP3'!$D$2:$D$692,'Infos Relatório'!$B$485,'Faturamento SP3'!$E$2:$E$692,'Infos Relatório'!$B554,'Faturamento SP3'!$Z$2:$Z$692,'Infos Relatório'!AA$1)</f>
        <v>0</v>
      </c>
      <c r="AD554" s="14">
        <f>SUMIFS('Faturamento SP3'!$O$2:$O$692,'Faturamento SP3'!$D$2:$D$692,'Infos Relatório'!$B$485,'Faturamento SP3'!$E$2:$E$692,'Infos Relatório'!$B554,'Faturamento SP3'!$Z$2:$Z$692,'Infos Relatório'!AA$1,'Faturamento SP3'!$T$2:$T$692,"Sim")+SUMIFS('Faturamento SP3'!$P$2:$P$692,'Faturamento SP3'!$D$2:$D$692,'Infos Relatório'!$B$485,'Faturamento SP3'!$E$2:$E$692,'Infos Relatório'!$B554,'Faturamento SP3'!$Z$2:$Z$692,'Infos Relatório'!AA$1,'Faturamento SP3'!$T$2:$T$692,"Sim")</f>
        <v>0</v>
      </c>
      <c r="AE554" s="27" t="e">
        <f t="shared" si="209"/>
        <v>#DIV/0!</v>
      </c>
      <c r="AF554" s="24">
        <f>SUMIFS('Faturamento SP3'!$H$2:$H$692,'Faturamento SP3'!$D$2:$D$692,'Infos Relatório'!$B$485,'Faturamento SP3'!$E$2:$E$692,'Infos Relatório'!$B554,'Faturamento SP3'!$Z$2:$Z$692,'Infos Relatório'!AA$1)</f>
        <v>0</v>
      </c>
      <c r="AG554" s="23">
        <f>COUNTIFS('Faturamento SP3'!$D$2:$D$692,'Infos Relatório'!$B$485,'Faturamento SP3'!$E$2:$E$692,'Infos Relatório'!$B554,'Faturamento SP3'!$Z$2:$Z$692,'Infos Relatório'!AG$1)</f>
        <v>0</v>
      </c>
      <c r="AH554" s="13">
        <f>SUMIFS('Faturamento SP3'!$G$2:$G$692,'Faturamento SP3'!$D$2:$D$692,'Infos Relatório'!$B$485,'Faturamento SP3'!$E$2:$E$692,'Infos Relatório'!$B554,'Faturamento SP3'!$Z$2:$Z$692,'Infos Relatório'!AG$1)</f>
        <v>0</v>
      </c>
      <c r="AI554" s="13">
        <f>SUMIFS('Faturamento SP3'!$J$2:$J$692,'Faturamento SP3'!$D$2:$D$692,'Infos Relatório'!$B$485,'Faturamento SP3'!$E$2:$E$692,'Infos Relatório'!$B554,'Faturamento SP3'!$Z$2:$Z$692,'Infos Relatório'!AG$1)</f>
        <v>0</v>
      </c>
      <c r="AJ554" s="14">
        <f>SUMIFS('Faturamento SP3'!$O$2:$O$692,'Faturamento SP3'!$D$2:$D$692,'Infos Relatório'!$B$485,'Faturamento SP3'!$E$2:$E$692,'Infos Relatório'!$B554,'Faturamento SP3'!$Z$2:$Z$692,'Infos Relatório'!AG$1,'Faturamento SP3'!$T$2:$T$692,"Sim")+SUMIFS('Faturamento SP3'!$P$2:$P$692,'Faturamento SP3'!$D$2:$D$692,'Infos Relatório'!$B$485,'Faturamento SP3'!$E$2:$E$692,'Infos Relatório'!$B554,'Faturamento SP3'!$Z$2:$Z$692,'Infos Relatório'!AG$1,'Faturamento SP3'!$T$2:$T$692,"Sim")</f>
        <v>0</v>
      </c>
      <c r="AK554" s="27" t="e">
        <f t="shared" si="210"/>
        <v>#DIV/0!</v>
      </c>
      <c r="AL554" s="24">
        <f>SUMIFS('Faturamento SP3'!$H$2:$H$692,'Faturamento SP3'!$D$2:$D$692,'Infos Relatório'!$B$485,'Faturamento SP3'!$E$2:$E$692,'Infos Relatório'!$B554,'Faturamento SP3'!$Z$2:$Z$692,'Infos Relatório'!AG$1)</f>
        <v>0</v>
      </c>
      <c r="AM554" s="23">
        <f>COUNTIFS('Faturamento SP3'!$D$2:$D$692,'Infos Relatório'!$B$485,'Faturamento SP3'!$E$2:$E$692,'Infos Relatório'!$B554,'Faturamento SP3'!$Z$2:$Z$692,'Infos Relatório'!AM$1)</f>
        <v>0</v>
      </c>
      <c r="AN554" s="13">
        <f>SUMIFS('Faturamento SP3'!$G$2:$G$692,'Faturamento SP3'!$D$2:$D$692,'Infos Relatório'!$B$485,'Faturamento SP3'!$E$2:$E$692,'Infos Relatório'!$B554,'Faturamento SP3'!$Z$2:$Z$692,'Infos Relatório'!AM$1)</f>
        <v>0</v>
      </c>
      <c r="AO554" s="13">
        <f>SUMIFS('Faturamento SP3'!$J$2:$J$692,'Faturamento SP3'!$D$2:$D$692,'Infos Relatório'!$B$485,'Faturamento SP3'!$E$2:$E$692,'Infos Relatório'!$B554,'Faturamento SP3'!$Z$2:$Z$692,'Infos Relatório'!AM$1)</f>
        <v>0</v>
      </c>
      <c r="AP554" s="14">
        <f>SUMIFS('Faturamento SP3'!$O$2:$O$692,'Faturamento SP3'!$D$2:$D$692,'Infos Relatório'!$B$485,'Faturamento SP3'!$E$2:$E$692,'Infos Relatório'!$B554,'Faturamento SP3'!$Z$2:$Z$692,'Infos Relatório'!AM$1,'Faturamento SP3'!$T$2:$T$692,"Sim")+SUMIFS('Faturamento SP3'!$P$2:$P$692,'Faturamento SP3'!$D$2:$D$692,'Infos Relatório'!$B$485,'Faturamento SP3'!$E$2:$E$692,'Infos Relatório'!$B554,'Faturamento SP3'!$Z$2:$Z$692,'Infos Relatório'!AM$1,'Faturamento SP3'!$T$2:$T$692,"Sim")</f>
        <v>0</v>
      </c>
      <c r="AQ554" s="27" t="e">
        <f t="shared" si="211"/>
        <v>#DIV/0!</v>
      </c>
      <c r="AR554" s="24">
        <f>SUMIFS('Faturamento SP3'!$H$2:$H$692,'Faturamento SP3'!$D$2:$D$692,'Infos Relatório'!$B$485,'Faturamento SP3'!$E$2:$E$692,'Infos Relatório'!$B554,'Faturamento SP3'!$Z$2:$Z$692,'Infos Relatório'!AM$1)</f>
        <v>0</v>
      </c>
      <c r="AS554" s="23">
        <f>COUNTIFS('Faturamento SP3'!$D$2:$D$692,'Infos Relatório'!$B$485,'Faturamento SP3'!$E$2:$E$692,'Infos Relatório'!$B554,'Faturamento SP3'!$Z$2:$Z$692,'Infos Relatório'!AS$1)</f>
        <v>0</v>
      </c>
      <c r="AT554" s="13">
        <f>SUMIFS('Faturamento SP3'!$G$2:$G$692,'Faturamento SP3'!$D$2:$D$692,'Infos Relatório'!$B$485,'Faturamento SP3'!$E$2:$E$692,'Infos Relatório'!$B554,'Faturamento SP3'!$Z$2:$Z$692,'Infos Relatório'!AS$1)</f>
        <v>0</v>
      </c>
      <c r="AU554" s="13">
        <f>SUMIFS('Faturamento SP3'!$J$2:$J$692,'Faturamento SP3'!$D$2:$D$692,'Infos Relatório'!$B$485,'Faturamento SP3'!$E$2:$E$692,'Infos Relatório'!$B554,'Faturamento SP3'!$Z$2:$Z$692,'Infos Relatório'!AS$1)</f>
        <v>0</v>
      </c>
      <c r="AV554" s="14">
        <f>SUMIFS('Faturamento SP3'!$O$2:$O$692,'Faturamento SP3'!$D$2:$D$692,'Infos Relatório'!$B$485,'Faturamento SP3'!$E$2:$E$692,'Infos Relatório'!$B554,'Faturamento SP3'!$Z$2:$Z$692,'Infos Relatório'!AS$1,'Faturamento SP3'!$T$2:$T$692,"Sim")+SUMIFS('Faturamento SP3'!$P$2:$P$692,'Faturamento SP3'!$D$2:$D$692,'Infos Relatório'!$B$485,'Faturamento SP3'!$E$2:$E$692,'Infos Relatório'!$B554,'Faturamento SP3'!$Z$2:$Z$692,'Infos Relatório'!AS$1,'Faturamento SP3'!$T$2:$T$692,"Sim")</f>
        <v>0</v>
      </c>
      <c r="AW554" s="27" t="e">
        <f t="shared" si="212"/>
        <v>#DIV/0!</v>
      </c>
      <c r="AX554" s="24">
        <f>SUMIFS('Faturamento SP3'!$H$2:$H$692,'Faturamento SP3'!$D$2:$D$692,'Infos Relatório'!$B$485,'Faturamento SP3'!$E$2:$E$692,'Infos Relatório'!$B554,'Faturamento SP3'!$Z$2:$Z$692,'Infos Relatório'!AS$1)</f>
        <v>0</v>
      </c>
      <c r="AY554" s="23">
        <f>COUNTIFS('Faturamento SP3'!$D$2:$D$692,'Infos Relatório'!$B$485,'Faturamento SP3'!$E$2:$E$692,'Infos Relatório'!$B554,'Faturamento SP3'!$Z$2:$Z$692,'Infos Relatório'!AY$1)</f>
        <v>0</v>
      </c>
      <c r="AZ554" s="13">
        <f>SUMIFS('Faturamento SP3'!$G$2:$G$692,'Faturamento SP3'!$D$2:$D$692,'Infos Relatório'!$B$485,'Faturamento SP3'!$E$2:$E$692,'Infos Relatório'!$B554,'Faturamento SP3'!$Z$2:$Z$692,'Infos Relatório'!AY$1)</f>
        <v>0</v>
      </c>
      <c r="BA554" s="13">
        <f>SUMIFS('Faturamento SP3'!$J$2:$J$692,'Faturamento SP3'!$D$2:$D$692,'Infos Relatório'!$B$485,'Faturamento SP3'!$E$2:$E$692,'Infos Relatório'!$B554,'Faturamento SP3'!$Z$2:$Z$692,'Infos Relatório'!AY$1)</f>
        <v>0</v>
      </c>
      <c r="BB554" s="14">
        <f>SUMIFS('Faturamento SP3'!$O$2:$O$692,'Faturamento SP3'!$D$2:$D$692,'Infos Relatório'!$B$485,'Faturamento SP3'!$E$2:$E$692,'Infos Relatório'!$B554,'Faturamento SP3'!$Z$2:$Z$692,'Infos Relatório'!AY$1,'Faturamento SP3'!$T$2:$T$692,"Sim")+SUMIFS('Faturamento SP3'!$P$2:$P$692,'Faturamento SP3'!$D$2:$D$692,'Infos Relatório'!$B$485,'Faturamento SP3'!$E$2:$E$692,'Infos Relatório'!$B554,'Faturamento SP3'!$Z$2:$Z$692,'Infos Relatório'!AY$1,'Faturamento SP3'!$T$2:$T$692,"Sim")</f>
        <v>0</v>
      </c>
      <c r="BC554" s="27" t="e">
        <f t="shared" si="213"/>
        <v>#DIV/0!</v>
      </c>
      <c r="BD554" s="24">
        <f>SUMIFS('Faturamento SP3'!$H$2:$H$692,'Faturamento SP3'!$D$2:$D$692,'Infos Relatório'!$B$485,'Faturamento SP3'!$E$2:$E$692,'Infos Relatório'!$B554,'Faturamento SP3'!$Z$2:$Z$692,'Infos Relatório'!AY$1)</f>
        <v>0</v>
      </c>
      <c r="BE554" s="23">
        <f>COUNTIFS('Faturamento SP3'!$D$2:$D$692,'Infos Relatório'!$B$485,'Faturamento SP3'!$E$2:$E$692,'Infos Relatório'!$B554,'Faturamento SP3'!$Z$2:$Z$692,'Infos Relatório'!BE$1)</f>
        <v>0</v>
      </c>
      <c r="BF554" s="13">
        <f>SUMIFS('Faturamento SP3'!$G$2:$G$692,'Faturamento SP3'!$D$2:$D$692,'Infos Relatório'!$B$485,'Faturamento SP3'!$E$2:$E$692,'Infos Relatório'!$B554,'Faturamento SP3'!$Z$2:$Z$692,'Infos Relatório'!BE$1)</f>
        <v>0</v>
      </c>
      <c r="BG554" s="13">
        <f>SUMIFS('Faturamento SP3'!$J$2:$J$692,'Faturamento SP3'!$D$2:$D$692,'Infos Relatório'!$B$485,'Faturamento SP3'!$E$2:$E$692,'Infos Relatório'!$B554,'Faturamento SP3'!$Z$2:$Z$692,'Infos Relatório'!BE$1)</f>
        <v>0</v>
      </c>
      <c r="BH554" s="14">
        <f>SUMIFS('Faturamento SP3'!$O$2:$O$692,'Faturamento SP3'!$D$2:$D$692,'Infos Relatório'!$B$485,'Faturamento SP3'!$E$2:$E$692,'Infos Relatório'!$B554,'Faturamento SP3'!$Z$2:$Z$692,'Infos Relatório'!BE$1,'Faturamento SP3'!$T$2:$T$692,"Sim")+SUMIFS('Faturamento SP3'!$P$2:$P$692,'Faturamento SP3'!$D$2:$D$692,'Infos Relatório'!$B$485,'Faturamento SP3'!$E$2:$E$692,'Infos Relatório'!$B554,'Faturamento SP3'!$Z$2:$Z$692,'Infos Relatório'!BE$1,'Faturamento SP3'!$T$2:$T$692,"Sim")</f>
        <v>0</v>
      </c>
      <c r="BI554" s="27" t="e">
        <f t="shared" si="214"/>
        <v>#DIV/0!</v>
      </c>
      <c r="BJ554" s="24">
        <f>SUMIFS('Faturamento SP3'!$H$2:$H$692,'Faturamento SP3'!$D$2:$D$692,'Infos Relatório'!$B$485,'Faturamento SP3'!$E$2:$E$692,'Infos Relatório'!$B554,'Faturamento SP3'!$Z$2:$Z$692,'Infos Relatório'!BE$1)</f>
        <v>0</v>
      </c>
      <c r="BK554" s="23">
        <f>COUNTIFS('Faturamento SP3'!$D$2:$D$692,'Infos Relatório'!$B$485,'Faturamento SP3'!$E$2:$E$692,'Infos Relatório'!$B554,'Faturamento SP3'!$Z$2:$Z$692,'Infos Relatório'!BK$1)</f>
        <v>0</v>
      </c>
      <c r="BL554" s="13">
        <f>SUMIFS('Faturamento SP3'!$G$2:$G$692,'Faturamento SP3'!$D$2:$D$692,'Infos Relatório'!$B$485,'Faturamento SP3'!$E$2:$E$692,'Infos Relatório'!$B554,'Faturamento SP3'!$Z$2:$Z$692,'Infos Relatório'!BK$1)</f>
        <v>0</v>
      </c>
      <c r="BM554" s="13">
        <f>SUMIFS('Faturamento SP3'!$J$2:$J$692,'Faturamento SP3'!$D$2:$D$692,'Infos Relatório'!$B$485,'Faturamento SP3'!$E$2:$E$692,'Infos Relatório'!$B554,'Faturamento SP3'!$Z$2:$Z$692,'Infos Relatório'!BK$1)</f>
        <v>0</v>
      </c>
      <c r="BN554" s="14">
        <f>SUMIFS('Faturamento SP3'!$O$2:$O$692,'Faturamento SP3'!$D$2:$D$692,'Infos Relatório'!$B$485,'Faturamento SP3'!$E$2:$E$692,'Infos Relatório'!$B554,'Faturamento SP3'!$Z$2:$Z$692,'Infos Relatório'!BK$1,'Faturamento SP3'!$T$2:$T$692,"Sim")+SUMIFS('Faturamento SP3'!$P$2:$P$692,'Faturamento SP3'!$D$2:$D$692,'Infos Relatório'!$B$485,'Faturamento SP3'!$E$2:$E$692,'Infos Relatório'!$B554,'Faturamento SP3'!$Z$2:$Z$692,'Infos Relatório'!BK$1,'Faturamento SP3'!$T$2:$T$692,"Sim")</f>
        <v>0</v>
      </c>
      <c r="BO554" s="27" t="e">
        <f t="shared" si="215"/>
        <v>#DIV/0!</v>
      </c>
      <c r="BP554" s="24">
        <f>SUMIFS('Faturamento SP3'!$H$2:$H$692,'Faturamento SP3'!$D$2:$D$692,'Infos Relatório'!$B$485,'Faturamento SP3'!$E$2:$E$692,'Infos Relatório'!$B554,'Faturamento SP3'!$Z$2:$Z$692,'Infos Relatório'!BK$1)</f>
        <v>0</v>
      </c>
      <c r="BQ554" s="23">
        <f>COUNTIFS('Faturamento SP3'!$D$2:$D$692,'Infos Relatório'!$B$485,'Faturamento SP3'!$E$2:$E$692,'Infos Relatório'!$B554,'Faturamento SP3'!$Z$2:$Z$692,'Infos Relatório'!BQ$1)</f>
        <v>0</v>
      </c>
      <c r="BR554" s="13">
        <f>SUMIFS('Faturamento SP3'!$G$2:$G$692,'Faturamento SP3'!$D$2:$D$692,'Infos Relatório'!$B$485,'Faturamento SP3'!$E$2:$E$692,'Infos Relatório'!$B554,'Faturamento SP3'!$Z$2:$Z$692,'Infos Relatório'!BQ$1)</f>
        <v>0</v>
      </c>
      <c r="BS554" s="13">
        <f>SUMIFS('Faturamento SP3'!$J$2:$J$692,'Faturamento SP3'!$D$2:$D$692,'Infos Relatório'!$B$485,'Faturamento SP3'!$E$2:$E$692,'Infos Relatório'!$B554,'Faturamento SP3'!$Z$2:$Z$692,'Infos Relatório'!BQ$1)</f>
        <v>0</v>
      </c>
      <c r="BT554" s="14">
        <f>SUMIFS('Faturamento SP3'!$O$2:$O$692,'Faturamento SP3'!$D$2:$D$692,'Infos Relatório'!$B$485,'Faturamento SP3'!$E$2:$E$692,'Infos Relatório'!$B554,'Faturamento SP3'!$Z$2:$Z$692,'Infos Relatório'!BQ$1,'Faturamento SP3'!$T$2:$T$692,"Sim")+SUMIFS('Faturamento SP3'!$P$2:$P$692,'Faturamento SP3'!$D$2:$D$692,'Infos Relatório'!$B$485,'Faturamento SP3'!$E$2:$E$692,'Infos Relatório'!$B554,'Faturamento SP3'!$Z$2:$Z$692,'Infos Relatório'!BQ$1,'Faturamento SP3'!$T$2:$T$692,"Sim")</f>
        <v>0</v>
      </c>
      <c r="BU554" s="27" t="e">
        <f t="shared" si="216"/>
        <v>#DIV/0!</v>
      </c>
      <c r="BV554" s="24">
        <f>SUMIFS('Faturamento SP3'!$H$2:$H$692,'Faturamento SP3'!$D$2:$D$692,'Infos Relatório'!$B$485,'Faturamento SP3'!$E$2:$E$692,'Infos Relatório'!$B554,'Faturamento SP3'!$Z$2:$Z$692,'Infos Relatório'!BQ$1)</f>
        <v>0</v>
      </c>
    </row>
    <row r="555" spans="2:74">
      <c r="B555" s="17" t="s">
        <v>76</v>
      </c>
      <c r="C555" s="23">
        <f>COUNTIFS('Faturamento SP3'!$D$2:$D$692,'Infos Relatório'!$B$485,'Faturamento SP3'!$E$2:$E$692,'Infos Relatório'!$B555,'Faturamento SP3'!$Z$2:$Z$692,'Infos Relatório'!C$1)</f>
        <v>0</v>
      </c>
      <c r="D555" s="13">
        <f>SUMIFS('Faturamento SP3'!$G$2:$G$692,'Faturamento SP3'!$D$2:$D$692,'Infos Relatório'!$B$485,'Faturamento SP3'!$E$2:$E$692,'Infos Relatório'!$B555,'Faturamento SP3'!$Z$2:$Z$692,'Infos Relatório'!C$1)</f>
        <v>0</v>
      </c>
      <c r="E555" s="13">
        <f>SUMIFS('Faturamento SP3'!$J$2:$J$692,'Faturamento SP3'!$D$2:$D$692,'Infos Relatório'!$B$485,'Faturamento SP3'!$E$2:$E$692,'Infos Relatório'!$B555,'Faturamento SP3'!$Z$2:$Z$692,'Infos Relatório'!C$1)</f>
        <v>0</v>
      </c>
      <c r="F555" s="14">
        <f>SUMIFS('Faturamento SP3'!$O$2:$O$692,'Faturamento SP3'!$D$2:$D$692,'Infos Relatório'!$B$485,'Faturamento SP3'!$E$2:$E$692,'Infos Relatório'!$B555,'Faturamento SP3'!$Z$2:$Z$692,'Infos Relatório'!C$1,'Faturamento SP3'!$T$2:$T$692,"Sim")+SUMIFS('Faturamento SP3'!$P$2:$P$692,'Faturamento SP3'!$D$2:$D$692,'Infos Relatório'!$B$485,'Faturamento SP3'!$E$2:$E$692,'Infos Relatório'!$B555,'Faturamento SP3'!$Z$2:$Z$692,'Infos Relatório'!C$1,'Faturamento SP3'!$T$2:$T$692,"Sim")</f>
        <v>0</v>
      </c>
      <c r="G555" s="27" t="e">
        <f t="shared" si="205"/>
        <v>#DIV/0!</v>
      </c>
      <c r="H555" s="24">
        <f>SUMIFS('Faturamento SP3'!$H$2:$H$692,'Faturamento SP3'!$D$2:$D$692,'Infos Relatório'!$B$485,'Faturamento SP3'!$E$2:$E$692,'Infos Relatório'!$B555,'Faturamento SP3'!$Z$2:$Z$692,'Infos Relatório'!C$1)</f>
        <v>0</v>
      </c>
      <c r="I555" s="23">
        <f>COUNTIFS('Faturamento SP3'!$D$2:$D$692,'Infos Relatório'!$B$485,'Faturamento SP3'!$E$2:$E$692,'Infos Relatório'!$B555,'Faturamento SP3'!$Z$2:$Z$692,'Infos Relatório'!I$1)</f>
        <v>0</v>
      </c>
      <c r="J555" s="13">
        <f>SUMIFS('Faturamento SP3'!$G$2:$G$692,'Faturamento SP3'!$D$2:$D$692,'Infos Relatório'!$B$485,'Faturamento SP3'!$E$2:$E$692,'Infos Relatório'!$B555,'Faturamento SP3'!$Z$2:$Z$692,'Infos Relatório'!I$1)</f>
        <v>0</v>
      </c>
      <c r="K555" s="13">
        <f>SUMIFS('Faturamento SP3'!$J$2:$J$692,'Faturamento SP3'!$D$2:$D$692,'Infos Relatório'!$B$485,'Faturamento SP3'!$E$2:$E$692,'Infos Relatório'!$B555,'Faturamento SP3'!$Z$2:$Z$692,'Infos Relatório'!I$1)</f>
        <v>0</v>
      </c>
      <c r="L555" s="14">
        <f>SUMIFS('Faturamento SP3'!$O$2:$O$692,'Faturamento SP3'!$D$2:$D$692,'Infos Relatório'!$B$485,'Faturamento SP3'!$E$2:$E$692,'Infos Relatório'!$B555,'Faturamento SP3'!$Z$2:$Z$692,'Infos Relatório'!I$1,'Faturamento SP3'!$T$2:$T$692,"Sim")+SUMIFS('Faturamento SP3'!$P$2:$P$692,'Faturamento SP3'!$D$2:$D$692,'Infos Relatório'!$B$485,'Faturamento SP3'!$E$2:$E$692,'Infos Relatório'!$B555,'Faturamento SP3'!$Z$2:$Z$692,'Infos Relatório'!I$1,'Faturamento SP3'!$T$2:$T$692,"Sim")</f>
        <v>0</v>
      </c>
      <c r="M555" s="27" t="e">
        <f t="shared" si="206"/>
        <v>#DIV/0!</v>
      </c>
      <c r="N555" s="24">
        <f>SUMIFS('Faturamento SP3'!$H$2:$H$692,'Faturamento SP3'!$D$2:$D$692,'Infos Relatório'!$B$485,'Faturamento SP3'!$E$2:$E$692,'Infos Relatório'!$B555,'Faturamento SP3'!$Z$2:$Z$692,'Infos Relatório'!I$1)</f>
        <v>0</v>
      </c>
      <c r="O555" s="23">
        <f>COUNTIFS('Faturamento SP3'!$D$2:$D$692,'Infos Relatório'!$B$485,'Faturamento SP3'!$E$2:$E$692,'Infos Relatório'!$B555,'Faturamento SP3'!$Z$2:$Z$692,'Infos Relatório'!O$1)</f>
        <v>0</v>
      </c>
      <c r="P555" s="13">
        <f>SUMIFS('Faturamento SP3'!$G$2:$G$692,'Faturamento SP3'!$D$2:$D$692,'Infos Relatório'!$B$485,'Faturamento SP3'!$E$2:$E$692,'Infos Relatório'!$B555,'Faturamento SP3'!$Z$2:$Z$692,'Infos Relatório'!O$1)</f>
        <v>0</v>
      </c>
      <c r="Q555" s="13">
        <f>SUMIFS('Faturamento SP3'!$J$2:$J$692,'Faturamento SP3'!$D$2:$D$692,'Infos Relatório'!$B$485,'Faturamento SP3'!$E$2:$E$692,'Infos Relatório'!$B555,'Faturamento SP3'!$Z$2:$Z$692,'Infos Relatório'!O$1)</f>
        <v>0</v>
      </c>
      <c r="R555" s="14">
        <f>SUMIFS('Faturamento SP3'!$O$2:$O$692,'Faturamento SP3'!$D$2:$D$692,'Infos Relatório'!$B$485,'Faturamento SP3'!$E$2:$E$692,'Infos Relatório'!$B555,'Faturamento SP3'!$Z$2:$Z$692,'Infos Relatório'!O$1,'Faturamento SP3'!$T$2:$T$692,"Sim")+SUMIFS('Faturamento SP3'!$P$2:$P$692,'Faturamento SP3'!$D$2:$D$692,'Infos Relatório'!$B$485,'Faturamento SP3'!$E$2:$E$692,'Infos Relatório'!$B555,'Faturamento SP3'!$Z$2:$Z$692,'Infos Relatório'!O$1,'Faturamento SP3'!$T$2:$T$692,"Sim")</f>
        <v>0</v>
      </c>
      <c r="S555" s="27" t="e">
        <f t="shared" si="207"/>
        <v>#DIV/0!</v>
      </c>
      <c r="T555" s="24">
        <f>SUMIFS('Faturamento SP3'!$H$2:$H$692,'Faturamento SP3'!$D$2:$D$692,'Infos Relatório'!$B$485,'Faturamento SP3'!$E$2:$E$692,'Infos Relatório'!$B555,'Faturamento SP3'!$Z$2:$Z$692,'Infos Relatório'!O$1)</f>
        <v>0</v>
      </c>
      <c r="U555" s="23">
        <f>COUNTIFS('Faturamento SP3'!$D$2:$D$692,'Infos Relatório'!$B$485,'Faturamento SP3'!$E$2:$E$692,'Infos Relatório'!$B555,'Faturamento SP3'!$Z$2:$Z$692,'Infos Relatório'!U$1)</f>
        <v>0</v>
      </c>
      <c r="V555" s="13">
        <f>SUMIFS('Faturamento SP3'!$G$2:$G$692,'Faturamento SP3'!$D$2:$D$692,'Infos Relatório'!$B$485,'Faturamento SP3'!$E$2:$E$692,'Infos Relatório'!$B555,'Faturamento SP3'!$Z$2:$Z$692,'Infos Relatório'!U$1)</f>
        <v>0</v>
      </c>
      <c r="W555" s="13">
        <f>SUMIFS('Faturamento SP3'!$J$2:$J$692,'Faturamento SP3'!$D$2:$D$692,'Infos Relatório'!$B$485,'Faturamento SP3'!$E$2:$E$692,'Infos Relatório'!$B555,'Faturamento SP3'!$Z$2:$Z$692,'Infos Relatório'!U$1)</f>
        <v>0</v>
      </c>
      <c r="X555" s="14">
        <f>SUMIFS('Faturamento SP3'!$O$2:$O$692,'Faturamento SP3'!$D$2:$D$692,'Infos Relatório'!$B$485,'Faturamento SP3'!$E$2:$E$692,'Infos Relatório'!$B555,'Faturamento SP3'!$Z$2:$Z$692,'Infos Relatório'!U$1,'Faturamento SP3'!$T$2:$T$692,"Sim")+SUMIFS('Faturamento SP3'!$P$2:$P$692,'Faturamento SP3'!$D$2:$D$692,'Infos Relatório'!$B$485,'Faturamento SP3'!$E$2:$E$692,'Infos Relatório'!$B555,'Faturamento SP3'!$Z$2:$Z$692,'Infos Relatório'!U$1,'Faturamento SP3'!$T$2:$T$692,"Sim")</f>
        <v>0</v>
      </c>
      <c r="Y555" s="27" t="e">
        <f t="shared" si="208"/>
        <v>#DIV/0!</v>
      </c>
      <c r="Z555" s="24">
        <f>SUMIFS('Faturamento SP3'!$H$2:$H$692,'Faturamento SP3'!$D$2:$D$692,'Infos Relatório'!$B$485,'Faturamento SP3'!$E$2:$E$692,'Infos Relatório'!$B555,'Faturamento SP3'!$Z$2:$Z$692,'Infos Relatório'!U$1)</f>
        <v>0</v>
      </c>
      <c r="AA555" s="23">
        <f>COUNTIFS('Faturamento SP3'!$D$2:$D$692,'Infos Relatório'!$B$485,'Faturamento SP3'!$E$2:$E$692,'Infos Relatório'!$B555,'Faturamento SP3'!$Z$2:$Z$692,'Infos Relatório'!AA$1)</f>
        <v>0</v>
      </c>
      <c r="AB555" s="13">
        <f>SUMIFS('Faturamento SP3'!$G$2:$G$692,'Faturamento SP3'!$D$2:$D$692,'Infos Relatório'!$B$485,'Faturamento SP3'!$E$2:$E$692,'Infos Relatório'!$B555,'Faturamento SP3'!$Z$2:$Z$692,'Infos Relatório'!AA$1)</f>
        <v>0</v>
      </c>
      <c r="AC555" s="13">
        <f>SUMIFS('Faturamento SP3'!$J$2:$J$692,'Faturamento SP3'!$D$2:$D$692,'Infos Relatório'!$B$485,'Faturamento SP3'!$E$2:$E$692,'Infos Relatório'!$B555,'Faturamento SP3'!$Z$2:$Z$692,'Infos Relatório'!AA$1)</f>
        <v>0</v>
      </c>
      <c r="AD555" s="14">
        <f>SUMIFS('Faturamento SP3'!$O$2:$O$692,'Faturamento SP3'!$D$2:$D$692,'Infos Relatório'!$B$485,'Faturamento SP3'!$E$2:$E$692,'Infos Relatório'!$B555,'Faturamento SP3'!$Z$2:$Z$692,'Infos Relatório'!AA$1,'Faturamento SP3'!$T$2:$T$692,"Sim")+SUMIFS('Faturamento SP3'!$P$2:$P$692,'Faturamento SP3'!$D$2:$D$692,'Infos Relatório'!$B$485,'Faturamento SP3'!$E$2:$E$692,'Infos Relatório'!$B555,'Faturamento SP3'!$Z$2:$Z$692,'Infos Relatório'!AA$1,'Faturamento SP3'!$T$2:$T$692,"Sim")</f>
        <v>0</v>
      </c>
      <c r="AE555" s="27" t="e">
        <f t="shared" si="209"/>
        <v>#DIV/0!</v>
      </c>
      <c r="AF555" s="24">
        <f>SUMIFS('Faturamento SP3'!$H$2:$H$692,'Faturamento SP3'!$D$2:$D$692,'Infos Relatório'!$B$485,'Faturamento SP3'!$E$2:$E$692,'Infos Relatório'!$B555,'Faturamento SP3'!$Z$2:$Z$692,'Infos Relatório'!AA$1)</f>
        <v>0</v>
      </c>
      <c r="AG555" s="23">
        <f>COUNTIFS('Faturamento SP3'!$D$2:$D$692,'Infos Relatório'!$B$485,'Faturamento SP3'!$E$2:$E$692,'Infos Relatório'!$B555,'Faturamento SP3'!$Z$2:$Z$692,'Infos Relatório'!AG$1)</f>
        <v>0</v>
      </c>
      <c r="AH555" s="13">
        <f>SUMIFS('Faturamento SP3'!$G$2:$G$692,'Faturamento SP3'!$D$2:$D$692,'Infos Relatório'!$B$485,'Faturamento SP3'!$E$2:$E$692,'Infos Relatório'!$B555,'Faturamento SP3'!$Z$2:$Z$692,'Infos Relatório'!AG$1)</f>
        <v>0</v>
      </c>
      <c r="AI555" s="13">
        <f>SUMIFS('Faturamento SP3'!$J$2:$J$692,'Faturamento SP3'!$D$2:$D$692,'Infos Relatório'!$B$485,'Faturamento SP3'!$E$2:$E$692,'Infos Relatório'!$B555,'Faturamento SP3'!$Z$2:$Z$692,'Infos Relatório'!AG$1)</f>
        <v>0</v>
      </c>
      <c r="AJ555" s="14">
        <f>SUMIFS('Faturamento SP3'!$O$2:$O$692,'Faturamento SP3'!$D$2:$D$692,'Infos Relatório'!$B$485,'Faturamento SP3'!$E$2:$E$692,'Infos Relatório'!$B555,'Faturamento SP3'!$Z$2:$Z$692,'Infos Relatório'!AG$1,'Faturamento SP3'!$T$2:$T$692,"Sim")+SUMIFS('Faturamento SP3'!$P$2:$P$692,'Faturamento SP3'!$D$2:$D$692,'Infos Relatório'!$B$485,'Faturamento SP3'!$E$2:$E$692,'Infos Relatório'!$B555,'Faturamento SP3'!$Z$2:$Z$692,'Infos Relatório'!AG$1,'Faturamento SP3'!$T$2:$T$692,"Sim")</f>
        <v>0</v>
      </c>
      <c r="AK555" s="27" t="e">
        <f t="shared" si="210"/>
        <v>#DIV/0!</v>
      </c>
      <c r="AL555" s="24">
        <f>SUMIFS('Faturamento SP3'!$H$2:$H$692,'Faturamento SP3'!$D$2:$D$692,'Infos Relatório'!$B$485,'Faturamento SP3'!$E$2:$E$692,'Infos Relatório'!$B555,'Faturamento SP3'!$Z$2:$Z$692,'Infos Relatório'!AG$1)</f>
        <v>0</v>
      </c>
      <c r="AM555" s="23">
        <f>COUNTIFS('Faturamento SP3'!$D$2:$D$692,'Infos Relatório'!$B$485,'Faturamento SP3'!$E$2:$E$692,'Infos Relatório'!$B555,'Faturamento SP3'!$Z$2:$Z$692,'Infos Relatório'!AM$1)</f>
        <v>0</v>
      </c>
      <c r="AN555" s="13">
        <f>SUMIFS('Faturamento SP3'!$G$2:$G$692,'Faturamento SP3'!$D$2:$D$692,'Infos Relatório'!$B$485,'Faturamento SP3'!$E$2:$E$692,'Infos Relatório'!$B555,'Faturamento SP3'!$Z$2:$Z$692,'Infos Relatório'!AM$1)</f>
        <v>0</v>
      </c>
      <c r="AO555" s="13">
        <f>SUMIFS('Faturamento SP3'!$J$2:$J$692,'Faturamento SP3'!$D$2:$D$692,'Infos Relatório'!$B$485,'Faturamento SP3'!$E$2:$E$692,'Infos Relatório'!$B555,'Faturamento SP3'!$Z$2:$Z$692,'Infos Relatório'!AM$1)</f>
        <v>0</v>
      </c>
      <c r="AP555" s="14">
        <f>SUMIFS('Faturamento SP3'!$O$2:$O$692,'Faturamento SP3'!$D$2:$D$692,'Infos Relatório'!$B$485,'Faturamento SP3'!$E$2:$E$692,'Infos Relatório'!$B555,'Faturamento SP3'!$Z$2:$Z$692,'Infos Relatório'!AM$1,'Faturamento SP3'!$T$2:$T$692,"Sim")+SUMIFS('Faturamento SP3'!$P$2:$P$692,'Faturamento SP3'!$D$2:$D$692,'Infos Relatório'!$B$485,'Faturamento SP3'!$E$2:$E$692,'Infos Relatório'!$B555,'Faturamento SP3'!$Z$2:$Z$692,'Infos Relatório'!AM$1,'Faturamento SP3'!$T$2:$T$692,"Sim")</f>
        <v>0</v>
      </c>
      <c r="AQ555" s="27" t="e">
        <f t="shared" si="211"/>
        <v>#DIV/0!</v>
      </c>
      <c r="AR555" s="24">
        <f>SUMIFS('Faturamento SP3'!$H$2:$H$692,'Faturamento SP3'!$D$2:$D$692,'Infos Relatório'!$B$485,'Faturamento SP3'!$E$2:$E$692,'Infos Relatório'!$B555,'Faturamento SP3'!$Z$2:$Z$692,'Infos Relatório'!AM$1)</f>
        <v>0</v>
      </c>
      <c r="AS555" s="23">
        <f>COUNTIFS('Faturamento SP3'!$D$2:$D$692,'Infos Relatório'!$B$485,'Faturamento SP3'!$E$2:$E$692,'Infos Relatório'!$B555,'Faturamento SP3'!$Z$2:$Z$692,'Infos Relatório'!AS$1)</f>
        <v>0</v>
      </c>
      <c r="AT555" s="13">
        <f>SUMIFS('Faturamento SP3'!$G$2:$G$692,'Faturamento SP3'!$D$2:$D$692,'Infos Relatório'!$B$485,'Faturamento SP3'!$E$2:$E$692,'Infos Relatório'!$B555,'Faturamento SP3'!$Z$2:$Z$692,'Infos Relatório'!AS$1)</f>
        <v>0</v>
      </c>
      <c r="AU555" s="13">
        <f>SUMIFS('Faturamento SP3'!$J$2:$J$692,'Faturamento SP3'!$D$2:$D$692,'Infos Relatório'!$B$485,'Faturamento SP3'!$E$2:$E$692,'Infos Relatório'!$B555,'Faturamento SP3'!$Z$2:$Z$692,'Infos Relatório'!AS$1)</f>
        <v>0</v>
      </c>
      <c r="AV555" s="14">
        <f>SUMIFS('Faturamento SP3'!$O$2:$O$692,'Faturamento SP3'!$D$2:$D$692,'Infos Relatório'!$B$485,'Faturamento SP3'!$E$2:$E$692,'Infos Relatório'!$B555,'Faturamento SP3'!$Z$2:$Z$692,'Infos Relatório'!AS$1,'Faturamento SP3'!$T$2:$T$692,"Sim")+SUMIFS('Faturamento SP3'!$P$2:$P$692,'Faturamento SP3'!$D$2:$D$692,'Infos Relatório'!$B$485,'Faturamento SP3'!$E$2:$E$692,'Infos Relatório'!$B555,'Faturamento SP3'!$Z$2:$Z$692,'Infos Relatório'!AS$1,'Faturamento SP3'!$T$2:$T$692,"Sim")</f>
        <v>0</v>
      </c>
      <c r="AW555" s="27" t="e">
        <f t="shared" si="212"/>
        <v>#DIV/0!</v>
      </c>
      <c r="AX555" s="24">
        <f>SUMIFS('Faturamento SP3'!$H$2:$H$692,'Faturamento SP3'!$D$2:$D$692,'Infos Relatório'!$B$485,'Faturamento SP3'!$E$2:$E$692,'Infos Relatório'!$B555,'Faturamento SP3'!$Z$2:$Z$692,'Infos Relatório'!AS$1)</f>
        <v>0</v>
      </c>
      <c r="AY555" s="23">
        <f>COUNTIFS('Faturamento SP3'!$D$2:$D$692,'Infos Relatório'!$B$485,'Faturamento SP3'!$E$2:$E$692,'Infos Relatório'!$B555,'Faturamento SP3'!$Z$2:$Z$692,'Infos Relatório'!AY$1)</f>
        <v>0</v>
      </c>
      <c r="AZ555" s="13">
        <f>SUMIFS('Faturamento SP3'!$G$2:$G$692,'Faturamento SP3'!$D$2:$D$692,'Infos Relatório'!$B$485,'Faturamento SP3'!$E$2:$E$692,'Infos Relatório'!$B555,'Faturamento SP3'!$Z$2:$Z$692,'Infos Relatório'!AY$1)</f>
        <v>0</v>
      </c>
      <c r="BA555" s="13">
        <f>SUMIFS('Faturamento SP3'!$J$2:$J$692,'Faturamento SP3'!$D$2:$D$692,'Infos Relatório'!$B$485,'Faturamento SP3'!$E$2:$E$692,'Infos Relatório'!$B555,'Faturamento SP3'!$Z$2:$Z$692,'Infos Relatório'!AY$1)</f>
        <v>0</v>
      </c>
      <c r="BB555" s="14">
        <f>SUMIFS('Faturamento SP3'!$O$2:$O$692,'Faturamento SP3'!$D$2:$D$692,'Infos Relatório'!$B$485,'Faturamento SP3'!$E$2:$E$692,'Infos Relatório'!$B555,'Faturamento SP3'!$Z$2:$Z$692,'Infos Relatório'!AY$1,'Faturamento SP3'!$T$2:$T$692,"Sim")+SUMIFS('Faturamento SP3'!$P$2:$P$692,'Faturamento SP3'!$D$2:$D$692,'Infos Relatório'!$B$485,'Faturamento SP3'!$E$2:$E$692,'Infos Relatório'!$B555,'Faturamento SP3'!$Z$2:$Z$692,'Infos Relatório'!AY$1,'Faturamento SP3'!$T$2:$T$692,"Sim")</f>
        <v>0</v>
      </c>
      <c r="BC555" s="27" t="e">
        <f t="shared" si="213"/>
        <v>#DIV/0!</v>
      </c>
      <c r="BD555" s="24">
        <f>SUMIFS('Faturamento SP3'!$H$2:$H$692,'Faturamento SP3'!$D$2:$D$692,'Infos Relatório'!$B$485,'Faturamento SP3'!$E$2:$E$692,'Infos Relatório'!$B555,'Faturamento SP3'!$Z$2:$Z$692,'Infos Relatório'!AY$1)</f>
        <v>0</v>
      </c>
      <c r="BE555" s="23">
        <f>COUNTIFS('Faturamento SP3'!$D$2:$D$692,'Infos Relatório'!$B$485,'Faturamento SP3'!$E$2:$E$692,'Infos Relatório'!$B555,'Faturamento SP3'!$Z$2:$Z$692,'Infos Relatório'!BE$1)</f>
        <v>0</v>
      </c>
      <c r="BF555" s="13">
        <f>SUMIFS('Faturamento SP3'!$G$2:$G$692,'Faturamento SP3'!$D$2:$D$692,'Infos Relatório'!$B$485,'Faturamento SP3'!$E$2:$E$692,'Infos Relatório'!$B555,'Faturamento SP3'!$Z$2:$Z$692,'Infos Relatório'!BE$1)</f>
        <v>0</v>
      </c>
      <c r="BG555" s="13">
        <f>SUMIFS('Faturamento SP3'!$J$2:$J$692,'Faturamento SP3'!$D$2:$D$692,'Infos Relatório'!$B$485,'Faturamento SP3'!$E$2:$E$692,'Infos Relatório'!$B555,'Faturamento SP3'!$Z$2:$Z$692,'Infos Relatório'!BE$1)</f>
        <v>0</v>
      </c>
      <c r="BH555" s="14">
        <f>SUMIFS('Faturamento SP3'!$O$2:$O$692,'Faturamento SP3'!$D$2:$D$692,'Infos Relatório'!$B$485,'Faturamento SP3'!$E$2:$E$692,'Infos Relatório'!$B555,'Faturamento SP3'!$Z$2:$Z$692,'Infos Relatório'!BE$1,'Faturamento SP3'!$T$2:$T$692,"Sim")+SUMIFS('Faturamento SP3'!$P$2:$P$692,'Faturamento SP3'!$D$2:$D$692,'Infos Relatório'!$B$485,'Faturamento SP3'!$E$2:$E$692,'Infos Relatório'!$B555,'Faturamento SP3'!$Z$2:$Z$692,'Infos Relatório'!BE$1,'Faturamento SP3'!$T$2:$T$692,"Sim")</f>
        <v>0</v>
      </c>
      <c r="BI555" s="27" t="e">
        <f t="shared" si="214"/>
        <v>#DIV/0!</v>
      </c>
      <c r="BJ555" s="24">
        <f>SUMIFS('Faturamento SP3'!$H$2:$H$692,'Faturamento SP3'!$D$2:$D$692,'Infos Relatório'!$B$485,'Faturamento SP3'!$E$2:$E$692,'Infos Relatório'!$B555,'Faturamento SP3'!$Z$2:$Z$692,'Infos Relatório'!BE$1)</f>
        <v>0</v>
      </c>
      <c r="BK555" s="23">
        <f>COUNTIFS('Faturamento SP3'!$D$2:$D$692,'Infos Relatório'!$B$485,'Faturamento SP3'!$E$2:$E$692,'Infos Relatório'!$B555,'Faturamento SP3'!$Z$2:$Z$692,'Infos Relatório'!BK$1)</f>
        <v>0</v>
      </c>
      <c r="BL555" s="13">
        <f>SUMIFS('Faturamento SP3'!$G$2:$G$692,'Faturamento SP3'!$D$2:$D$692,'Infos Relatório'!$B$485,'Faturamento SP3'!$E$2:$E$692,'Infos Relatório'!$B555,'Faturamento SP3'!$Z$2:$Z$692,'Infos Relatório'!BK$1)</f>
        <v>0</v>
      </c>
      <c r="BM555" s="13">
        <f>SUMIFS('Faturamento SP3'!$J$2:$J$692,'Faturamento SP3'!$D$2:$D$692,'Infos Relatório'!$B$485,'Faturamento SP3'!$E$2:$E$692,'Infos Relatório'!$B555,'Faturamento SP3'!$Z$2:$Z$692,'Infos Relatório'!BK$1)</f>
        <v>0</v>
      </c>
      <c r="BN555" s="14">
        <f>SUMIFS('Faturamento SP3'!$O$2:$O$692,'Faturamento SP3'!$D$2:$D$692,'Infos Relatório'!$B$485,'Faturamento SP3'!$E$2:$E$692,'Infos Relatório'!$B555,'Faturamento SP3'!$Z$2:$Z$692,'Infos Relatório'!BK$1,'Faturamento SP3'!$T$2:$T$692,"Sim")+SUMIFS('Faturamento SP3'!$P$2:$P$692,'Faturamento SP3'!$D$2:$D$692,'Infos Relatório'!$B$485,'Faturamento SP3'!$E$2:$E$692,'Infos Relatório'!$B555,'Faturamento SP3'!$Z$2:$Z$692,'Infos Relatório'!BK$1,'Faturamento SP3'!$T$2:$T$692,"Sim")</f>
        <v>0</v>
      </c>
      <c r="BO555" s="27" t="e">
        <f t="shared" si="215"/>
        <v>#DIV/0!</v>
      </c>
      <c r="BP555" s="24">
        <f>SUMIFS('Faturamento SP3'!$H$2:$H$692,'Faturamento SP3'!$D$2:$D$692,'Infos Relatório'!$B$485,'Faturamento SP3'!$E$2:$E$692,'Infos Relatório'!$B555,'Faturamento SP3'!$Z$2:$Z$692,'Infos Relatório'!BK$1)</f>
        <v>0</v>
      </c>
      <c r="BQ555" s="23">
        <f>COUNTIFS('Faturamento SP3'!$D$2:$D$692,'Infos Relatório'!$B$485,'Faturamento SP3'!$E$2:$E$692,'Infos Relatório'!$B555,'Faturamento SP3'!$Z$2:$Z$692,'Infos Relatório'!BQ$1)</f>
        <v>0</v>
      </c>
      <c r="BR555" s="13">
        <f>SUMIFS('Faturamento SP3'!$G$2:$G$692,'Faturamento SP3'!$D$2:$D$692,'Infos Relatório'!$B$485,'Faturamento SP3'!$E$2:$E$692,'Infos Relatório'!$B555,'Faturamento SP3'!$Z$2:$Z$692,'Infos Relatório'!BQ$1)</f>
        <v>0</v>
      </c>
      <c r="BS555" s="13">
        <f>SUMIFS('Faturamento SP3'!$J$2:$J$692,'Faturamento SP3'!$D$2:$D$692,'Infos Relatório'!$B$485,'Faturamento SP3'!$E$2:$E$692,'Infos Relatório'!$B555,'Faturamento SP3'!$Z$2:$Z$692,'Infos Relatório'!BQ$1)</f>
        <v>0</v>
      </c>
      <c r="BT555" s="14">
        <f>SUMIFS('Faturamento SP3'!$O$2:$O$692,'Faturamento SP3'!$D$2:$D$692,'Infos Relatório'!$B$485,'Faturamento SP3'!$E$2:$E$692,'Infos Relatório'!$B555,'Faturamento SP3'!$Z$2:$Z$692,'Infos Relatório'!BQ$1,'Faturamento SP3'!$T$2:$T$692,"Sim")+SUMIFS('Faturamento SP3'!$P$2:$P$692,'Faturamento SP3'!$D$2:$D$692,'Infos Relatório'!$B$485,'Faturamento SP3'!$E$2:$E$692,'Infos Relatório'!$B555,'Faturamento SP3'!$Z$2:$Z$692,'Infos Relatório'!BQ$1,'Faturamento SP3'!$T$2:$T$692,"Sim")</f>
        <v>0</v>
      </c>
      <c r="BU555" s="27" t="e">
        <f t="shared" si="216"/>
        <v>#DIV/0!</v>
      </c>
      <c r="BV555" s="24">
        <f>SUMIFS('Faturamento SP3'!$H$2:$H$692,'Faturamento SP3'!$D$2:$D$692,'Infos Relatório'!$B$485,'Faturamento SP3'!$E$2:$E$692,'Infos Relatório'!$B555,'Faturamento SP3'!$Z$2:$Z$692,'Infos Relatório'!BQ$1)</f>
        <v>0</v>
      </c>
    </row>
    <row r="556" spans="2:74">
      <c r="B556" s="17" t="s">
        <v>77</v>
      </c>
      <c r="C556" s="23">
        <f>COUNTIFS('Faturamento SP3'!$D$2:$D$692,'Infos Relatório'!$B$485,'Faturamento SP3'!$E$2:$E$692,'Infos Relatório'!$B556,'Faturamento SP3'!$Z$2:$Z$692,'Infos Relatório'!C$1)</f>
        <v>0</v>
      </c>
      <c r="D556" s="13">
        <f>SUMIFS('Faturamento SP3'!$G$2:$G$692,'Faturamento SP3'!$D$2:$D$692,'Infos Relatório'!$B$485,'Faturamento SP3'!$E$2:$E$692,'Infos Relatório'!$B556,'Faturamento SP3'!$Z$2:$Z$692,'Infos Relatório'!C$1)</f>
        <v>0</v>
      </c>
      <c r="E556" s="13">
        <f>SUMIFS('Faturamento SP3'!$J$2:$J$692,'Faturamento SP3'!$D$2:$D$692,'Infos Relatório'!$B$485,'Faturamento SP3'!$E$2:$E$692,'Infos Relatório'!$B556,'Faturamento SP3'!$Z$2:$Z$692,'Infos Relatório'!C$1)</f>
        <v>0</v>
      </c>
      <c r="F556" s="14">
        <f>SUMIFS('Faturamento SP3'!$O$2:$O$692,'Faturamento SP3'!$D$2:$D$692,'Infos Relatório'!$B$485,'Faturamento SP3'!$E$2:$E$692,'Infos Relatório'!$B556,'Faturamento SP3'!$Z$2:$Z$692,'Infos Relatório'!C$1,'Faturamento SP3'!$T$2:$T$692,"Sim")+SUMIFS('Faturamento SP3'!$P$2:$P$692,'Faturamento SP3'!$D$2:$D$692,'Infos Relatório'!$B$485,'Faturamento SP3'!$E$2:$E$692,'Infos Relatório'!$B556,'Faturamento SP3'!$Z$2:$Z$692,'Infos Relatório'!C$1,'Faturamento SP3'!$T$2:$T$692,"Sim")</f>
        <v>0</v>
      </c>
      <c r="G556" s="27" t="e">
        <f t="shared" si="205"/>
        <v>#DIV/0!</v>
      </c>
      <c r="H556" s="24">
        <f>SUMIFS('Faturamento SP3'!$H$2:$H$692,'Faturamento SP3'!$D$2:$D$692,'Infos Relatório'!$B$485,'Faturamento SP3'!$E$2:$E$692,'Infos Relatório'!$B556,'Faturamento SP3'!$Z$2:$Z$692,'Infos Relatório'!C$1)</f>
        <v>0</v>
      </c>
      <c r="I556" s="23">
        <f>COUNTIFS('Faturamento SP3'!$D$2:$D$692,'Infos Relatório'!$B$485,'Faturamento SP3'!$E$2:$E$692,'Infos Relatório'!$B556,'Faturamento SP3'!$Z$2:$Z$692,'Infos Relatório'!I$1)</f>
        <v>0</v>
      </c>
      <c r="J556" s="13">
        <f>SUMIFS('Faturamento SP3'!$G$2:$G$692,'Faturamento SP3'!$D$2:$D$692,'Infos Relatório'!$B$485,'Faturamento SP3'!$E$2:$E$692,'Infos Relatório'!$B556,'Faturamento SP3'!$Z$2:$Z$692,'Infos Relatório'!I$1)</f>
        <v>0</v>
      </c>
      <c r="K556" s="13">
        <f>SUMIFS('Faturamento SP3'!$J$2:$J$692,'Faturamento SP3'!$D$2:$D$692,'Infos Relatório'!$B$485,'Faturamento SP3'!$E$2:$E$692,'Infos Relatório'!$B556,'Faturamento SP3'!$Z$2:$Z$692,'Infos Relatório'!I$1)</f>
        <v>0</v>
      </c>
      <c r="L556" s="14">
        <f>SUMIFS('Faturamento SP3'!$O$2:$O$692,'Faturamento SP3'!$D$2:$D$692,'Infos Relatório'!$B$485,'Faturamento SP3'!$E$2:$E$692,'Infos Relatório'!$B556,'Faturamento SP3'!$Z$2:$Z$692,'Infos Relatório'!I$1,'Faturamento SP3'!$T$2:$T$692,"Sim")+SUMIFS('Faturamento SP3'!$P$2:$P$692,'Faturamento SP3'!$D$2:$D$692,'Infos Relatório'!$B$485,'Faturamento SP3'!$E$2:$E$692,'Infos Relatório'!$B556,'Faturamento SP3'!$Z$2:$Z$692,'Infos Relatório'!I$1,'Faturamento SP3'!$T$2:$T$692,"Sim")</f>
        <v>0</v>
      </c>
      <c r="M556" s="27" t="e">
        <f t="shared" si="206"/>
        <v>#DIV/0!</v>
      </c>
      <c r="N556" s="24">
        <f>SUMIFS('Faturamento SP3'!$H$2:$H$692,'Faturamento SP3'!$D$2:$D$692,'Infos Relatório'!$B$485,'Faturamento SP3'!$E$2:$E$692,'Infos Relatório'!$B556,'Faturamento SP3'!$Z$2:$Z$692,'Infos Relatório'!I$1)</f>
        <v>0</v>
      </c>
      <c r="O556" s="23">
        <f>COUNTIFS('Faturamento SP3'!$D$2:$D$692,'Infos Relatório'!$B$485,'Faturamento SP3'!$E$2:$E$692,'Infos Relatório'!$B556,'Faturamento SP3'!$Z$2:$Z$692,'Infos Relatório'!O$1)</f>
        <v>0</v>
      </c>
      <c r="P556" s="13">
        <f>SUMIFS('Faturamento SP3'!$G$2:$G$692,'Faturamento SP3'!$D$2:$D$692,'Infos Relatório'!$B$485,'Faturamento SP3'!$E$2:$E$692,'Infos Relatório'!$B556,'Faturamento SP3'!$Z$2:$Z$692,'Infos Relatório'!O$1)</f>
        <v>0</v>
      </c>
      <c r="Q556" s="13">
        <f>SUMIFS('Faturamento SP3'!$J$2:$J$692,'Faturamento SP3'!$D$2:$D$692,'Infos Relatório'!$B$485,'Faturamento SP3'!$E$2:$E$692,'Infos Relatório'!$B556,'Faturamento SP3'!$Z$2:$Z$692,'Infos Relatório'!O$1)</f>
        <v>0</v>
      </c>
      <c r="R556" s="14">
        <f>SUMIFS('Faturamento SP3'!$O$2:$O$692,'Faturamento SP3'!$D$2:$D$692,'Infos Relatório'!$B$485,'Faturamento SP3'!$E$2:$E$692,'Infos Relatório'!$B556,'Faturamento SP3'!$Z$2:$Z$692,'Infos Relatório'!O$1,'Faturamento SP3'!$T$2:$T$692,"Sim")+SUMIFS('Faturamento SP3'!$P$2:$P$692,'Faturamento SP3'!$D$2:$D$692,'Infos Relatório'!$B$485,'Faturamento SP3'!$E$2:$E$692,'Infos Relatório'!$B556,'Faturamento SP3'!$Z$2:$Z$692,'Infos Relatório'!O$1,'Faturamento SP3'!$T$2:$T$692,"Sim")</f>
        <v>0</v>
      </c>
      <c r="S556" s="27" t="e">
        <f t="shared" si="207"/>
        <v>#DIV/0!</v>
      </c>
      <c r="T556" s="24">
        <f>SUMIFS('Faturamento SP3'!$H$2:$H$692,'Faturamento SP3'!$D$2:$D$692,'Infos Relatório'!$B$485,'Faturamento SP3'!$E$2:$E$692,'Infos Relatório'!$B556,'Faturamento SP3'!$Z$2:$Z$692,'Infos Relatório'!O$1)</f>
        <v>0</v>
      </c>
      <c r="U556" s="23">
        <f>COUNTIFS('Faturamento SP3'!$D$2:$D$692,'Infos Relatório'!$B$485,'Faturamento SP3'!$E$2:$E$692,'Infos Relatório'!$B556,'Faturamento SP3'!$Z$2:$Z$692,'Infos Relatório'!U$1)</f>
        <v>0</v>
      </c>
      <c r="V556" s="13">
        <f>SUMIFS('Faturamento SP3'!$G$2:$G$692,'Faturamento SP3'!$D$2:$D$692,'Infos Relatório'!$B$485,'Faturamento SP3'!$E$2:$E$692,'Infos Relatório'!$B556,'Faturamento SP3'!$Z$2:$Z$692,'Infos Relatório'!U$1)</f>
        <v>0</v>
      </c>
      <c r="W556" s="13">
        <f>SUMIFS('Faturamento SP3'!$J$2:$J$692,'Faturamento SP3'!$D$2:$D$692,'Infos Relatório'!$B$485,'Faturamento SP3'!$E$2:$E$692,'Infos Relatório'!$B556,'Faturamento SP3'!$Z$2:$Z$692,'Infos Relatório'!U$1)</f>
        <v>0</v>
      </c>
      <c r="X556" s="14">
        <f>SUMIFS('Faturamento SP3'!$O$2:$O$692,'Faturamento SP3'!$D$2:$D$692,'Infos Relatório'!$B$485,'Faturamento SP3'!$E$2:$E$692,'Infos Relatório'!$B556,'Faturamento SP3'!$Z$2:$Z$692,'Infos Relatório'!U$1,'Faturamento SP3'!$T$2:$T$692,"Sim")+SUMIFS('Faturamento SP3'!$P$2:$P$692,'Faturamento SP3'!$D$2:$D$692,'Infos Relatório'!$B$485,'Faturamento SP3'!$E$2:$E$692,'Infos Relatório'!$B556,'Faturamento SP3'!$Z$2:$Z$692,'Infos Relatório'!U$1,'Faturamento SP3'!$T$2:$T$692,"Sim")</f>
        <v>0</v>
      </c>
      <c r="Y556" s="27" t="e">
        <f t="shared" si="208"/>
        <v>#DIV/0!</v>
      </c>
      <c r="Z556" s="24">
        <f>SUMIFS('Faturamento SP3'!$H$2:$H$692,'Faturamento SP3'!$D$2:$D$692,'Infos Relatório'!$B$485,'Faturamento SP3'!$E$2:$E$692,'Infos Relatório'!$B556,'Faturamento SP3'!$Z$2:$Z$692,'Infos Relatório'!U$1)</f>
        <v>0</v>
      </c>
      <c r="AA556" s="23">
        <f>COUNTIFS('Faturamento SP3'!$D$2:$D$692,'Infos Relatório'!$B$485,'Faturamento SP3'!$E$2:$E$692,'Infos Relatório'!$B556,'Faturamento SP3'!$Z$2:$Z$692,'Infos Relatório'!AA$1)</f>
        <v>0</v>
      </c>
      <c r="AB556" s="13">
        <f>SUMIFS('Faturamento SP3'!$G$2:$G$692,'Faturamento SP3'!$D$2:$D$692,'Infos Relatório'!$B$485,'Faturamento SP3'!$E$2:$E$692,'Infos Relatório'!$B556,'Faturamento SP3'!$Z$2:$Z$692,'Infos Relatório'!AA$1)</f>
        <v>0</v>
      </c>
      <c r="AC556" s="13">
        <f>SUMIFS('Faturamento SP3'!$J$2:$J$692,'Faturamento SP3'!$D$2:$D$692,'Infos Relatório'!$B$485,'Faturamento SP3'!$E$2:$E$692,'Infos Relatório'!$B556,'Faturamento SP3'!$Z$2:$Z$692,'Infos Relatório'!AA$1)</f>
        <v>0</v>
      </c>
      <c r="AD556" s="14">
        <f>SUMIFS('Faturamento SP3'!$O$2:$O$692,'Faturamento SP3'!$D$2:$D$692,'Infos Relatório'!$B$485,'Faturamento SP3'!$E$2:$E$692,'Infos Relatório'!$B556,'Faturamento SP3'!$Z$2:$Z$692,'Infos Relatório'!AA$1,'Faturamento SP3'!$T$2:$T$692,"Sim")+SUMIFS('Faturamento SP3'!$P$2:$P$692,'Faturamento SP3'!$D$2:$D$692,'Infos Relatório'!$B$485,'Faturamento SP3'!$E$2:$E$692,'Infos Relatório'!$B556,'Faturamento SP3'!$Z$2:$Z$692,'Infos Relatório'!AA$1,'Faturamento SP3'!$T$2:$T$692,"Sim")</f>
        <v>0</v>
      </c>
      <c r="AE556" s="27" t="e">
        <f t="shared" si="209"/>
        <v>#DIV/0!</v>
      </c>
      <c r="AF556" s="24">
        <f>SUMIFS('Faturamento SP3'!$H$2:$H$692,'Faturamento SP3'!$D$2:$D$692,'Infos Relatório'!$B$485,'Faturamento SP3'!$E$2:$E$692,'Infos Relatório'!$B556,'Faturamento SP3'!$Z$2:$Z$692,'Infos Relatório'!AA$1)</f>
        <v>0</v>
      </c>
      <c r="AG556" s="23">
        <f>COUNTIFS('Faturamento SP3'!$D$2:$D$692,'Infos Relatório'!$B$485,'Faturamento SP3'!$E$2:$E$692,'Infos Relatório'!$B556,'Faturamento SP3'!$Z$2:$Z$692,'Infos Relatório'!AG$1)</f>
        <v>0</v>
      </c>
      <c r="AH556" s="13">
        <f>SUMIFS('Faturamento SP3'!$G$2:$G$692,'Faturamento SP3'!$D$2:$D$692,'Infos Relatório'!$B$485,'Faturamento SP3'!$E$2:$E$692,'Infos Relatório'!$B556,'Faturamento SP3'!$Z$2:$Z$692,'Infos Relatório'!AG$1)</f>
        <v>0</v>
      </c>
      <c r="AI556" s="13">
        <f>SUMIFS('Faturamento SP3'!$J$2:$J$692,'Faturamento SP3'!$D$2:$D$692,'Infos Relatório'!$B$485,'Faturamento SP3'!$E$2:$E$692,'Infos Relatório'!$B556,'Faturamento SP3'!$Z$2:$Z$692,'Infos Relatório'!AG$1)</f>
        <v>0</v>
      </c>
      <c r="AJ556" s="14">
        <f>SUMIFS('Faturamento SP3'!$O$2:$O$692,'Faturamento SP3'!$D$2:$D$692,'Infos Relatório'!$B$485,'Faturamento SP3'!$E$2:$E$692,'Infos Relatório'!$B556,'Faturamento SP3'!$Z$2:$Z$692,'Infos Relatório'!AG$1,'Faturamento SP3'!$T$2:$T$692,"Sim")+SUMIFS('Faturamento SP3'!$P$2:$P$692,'Faturamento SP3'!$D$2:$D$692,'Infos Relatório'!$B$485,'Faturamento SP3'!$E$2:$E$692,'Infos Relatório'!$B556,'Faturamento SP3'!$Z$2:$Z$692,'Infos Relatório'!AG$1,'Faturamento SP3'!$T$2:$T$692,"Sim")</f>
        <v>0</v>
      </c>
      <c r="AK556" s="27" t="e">
        <f t="shared" si="210"/>
        <v>#DIV/0!</v>
      </c>
      <c r="AL556" s="24">
        <f>SUMIFS('Faturamento SP3'!$H$2:$H$692,'Faturamento SP3'!$D$2:$D$692,'Infos Relatório'!$B$485,'Faturamento SP3'!$E$2:$E$692,'Infos Relatório'!$B556,'Faturamento SP3'!$Z$2:$Z$692,'Infos Relatório'!AG$1)</f>
        <v>0</v>
      </c>
      <c r="AM556" s="23">
        <f>COUNTIFS('Faturamento SP3'!$D$2:$D$692,'Infos Relatório'!$B$485,'Faturamento SP3'!$E$2:$E$692,'Infos Relatório'!$B556,'Faturamento SP3'!$Z$2:$Z$692,'Infos Relatório'!AM$1)</f>
        <v>0</v>
      </c>
      <c r="AN556" s="13">
        <f>SUMIFS('Faturamento SP3'!$G$2:$G$692,'Faturamento SP3'!$D$2:$D$692,'Infos Relatório'!$B$485,'Faturamento SP3'!$E$2:$E$692,'Infos Relatório'!$B556,'Faturamento SP3'!$Z$2:$Z$692,'Infos Relatório'!AM$1)</f>
        <v>0</v>
      </c>
      <c r="AO556" s="13">
        <f>SUMIFS('Faturamento SP3'!$J$2:$J$692,'Faturamento SP3'!$D$2:$D$692,'Infos Relatório'!$B$485,'Faturamento SP3'!$E$2:$E$692,'Infos Relatório'!$B556,'Faturamento SP3'!$Z$2:$Z$692,'Infos Relatório'!AM$1)</f>
        <v>0</v>
      </c>
      <c r="AP556" s="14">
        <f>SUMIFS('Faturamento SP3'!$O$2:$O$692,'Faturamento SP3'!$D$2:$D$692,'Infos Relatório'!$B$485,'Faturamento SP3'!$E$2:$E$692,'Infos Relatório'!$B556,'Faturamento SP3'!$Z$2:$Z$692,'Infos Relatório'!AM$1,'Faturamento SP3'!$T$2:$T$692,"Sim")+SUMIFS('Faturamento SP3'!$P$2:$P$692,'Faturamento SP3'!$D$2:$D$692,'Infos Relatório'!$B$485,'Faturamento SP3'!$E$2:$E$692,'Infos Relatório'!$B556,'Faturamento SP3'!$Z$2:$Z$692,'Infos Relatório'!AM$1,'Faturamento SP3'!$T$2:$T$692,"Sim")</f>
        <v>0</v>
      </c>
      <c r="AQ556" s="27" t="e">
        <f t="shared" si="211"/>
        <v>#DIV/0!</v>
      </c>
      <c r="AR556" s="24">
        <f>SUMIFS('Faturamento SP3'!$H$2:$H$692,'Faturamento SP3'!$D$2:$D$692,'Infos Relatório'!$B$485,'Faturamento SP3'!$E$2:$E$692,'Infos Relatório'!$B556,'Faturamento SP3'!$Z$2:$Z$692,'Infos Relatório'!AM$1)</f>
        <v>0</v>
      </c>
      <c r="AS556" s="23">
        <f>COUNTIFS('Faturamento SP3'!$D$2:$D$692,'Infos Relatório'!$B$485,'Faturamento SP3'!$E$2:$E$692,'Infos Relatório'!$B556,'Faturamento SP3'!$Z$2:$Z$692,'Infos Relatório'!AS$1)</f>
        <v>0</v>
      </c>
      <c r="AT556" s="13">
        <f>SUMIFS('Faturamento SP3'!$G$2:$G$692,'Faturamento SP3'!$D$2:$D$692,'Infos Relatório'!$B$485,'Faturamento SP3'!$E$2:$E$692,'Infos Relatório'!$B556,'Faturamento SP3'!$Z$2:$Z$692,'Infos Relatório'!AS$1)</f>
        <v>0</v>
      </c>
      <c r="AU556" s="13">
        <f>SUMIFS('Faturamento SP3'!$J$2:$J$692,'Faturamento SP3'!$D$2:$D$692,'Infos Relatório'!$B$485,'Faturamento SP3'!$E$2:$E$692,'Infos Relatório'!$B556,'Faturamento SP3'!$Z$2:$Z$692,'Infos Relatório'!AS$1)</f>
        <v>0</v>
      </c>
      <c r="AV556" s="14">
        <f>SUMIFS('Faturamento SP3'!$O$2:$O$692,'Faturamento SP3'!$D$2:$D$692,'Infos Relatório'!$B$485,'Faturamento SP3'!$E$2:$E$692,'Infos Relatório'!$B556,'Faturamento SP3'!$Z$2:$Z$692,'Infos Relatório'!AS$1,'Faturamento SP3'!$T$2:$T$692,"Sim")+SUMIFS('Faturamento SP3'!$P$2:$P$692,'Faturamento SP3'!$D$2:$D$692,'Infos Relatório'!$B$485,'Faturamento SP3'!$E$2:$E$692,'Infos Relatório'!$B556,'Faturamento SP3'!$Z$2:$Z$692,'Infos Relatório'!AS$1,'Faturamento SP3'!$T$2:$T$692,"Sim")</f>
        <v>0</v>
      </c>
      <c r="AW556" s="27" t="e">
        <f t="shared" si="212"/>
        <v>#DIV/0!</v>
      </c>
      <c r="AX556" s="24">
        <f>SUMIFS('Faturamento SP3'!$H$2:$H$692,'Faturamento SP3'!$D$2:$D$692,'Infos Relatório'!$B$485,'Faturamento SP3'!$E$2:$E$692,'Infos Relatório'!$B556,'Faturamento SP3'!$Z$2:$Z$692,'Infos Relatório'!AS$1)</f>
        <v>0</v>
      </c>
      <c r="AY556" s="23">
        <f>COUNTIFS('Faturamento SP3'!$D$2:$D$692,'Infos Relatório'!$B$485,'Faturamento SP3'!$E$2:$E$692,'Infos Relatório'!$B556,'Faturamento SP3'!$Z$2:$Z$692,'Infos Relatório'!AY$1)</f>
        <v>0</v>
      </c>
      <c r="AZ556" s="13">
        <f>SUMIFS('Faturamento SP3'!$G$2:$G$692,'Faturamento SP3'!$D$2:$D$692,'Infos Relatório'!$B$485,'Faturamento SP3'!$E$2:$E$692,'Infos Relatório'!$B556,'Faturamento SP3'!$Z$2:$Z$692,'Infos Relatório'!AY$1)</f>
        <v>0</v>
      </c>
      <c r="BA556" s="13">
        <f>SUMIFS('Faturamento SP3'!$J$2:$J$692,'Faturamento SP3'!$D$2:$D$692,'Infos Relatório'!$B$485,'Faturamento SP3'!$E$2:$E$692,'Infos Relatório'!$B556,'Faturamento SP3'!$Z$2:$Z$692,'Infos Relatório'!AY$1)</f>
        <v>0</v>
      </c>
      <c r="BB556" s="14">
        <f>SUMIFS('Faturamento SP3'!$O$2:$O$692,'Faturamento SP3'!$D$2:$D$692,'Infos Relatório'!$B$485,'Faturamento SP3'!$E$2:$E$692,'Infos Relatório'!$B556,'Faturamento SP3'!$Z$2:$Z$692,'Infos Relatório'!AY$1,'Faturamento SP3'!$T$2:$T$692,"Sim")+SUMIFS('Faturamento SP3'!$P$2:$P$692,'Faturamento SP3'!$D$2:$D$692,'Infos Relatório'!$B$485,'Faturamento SP3'!$E$2:$E$692,'Infos Relatório'!$B556,'Faturamento SP3'!$Z$2:$Z$692,'Infos Relatório'!AY$1,'Faturamento SP3'!$T$2:$T$692,"Sim")</f>
        <v>0</v>
      </c>
      <c r="BC556" s="27" t="e">
        <f t="shared" si="213"/>
        <v>#DIV/0!</v>
      </c>
      <c r="BD556" s="24">
        <f>SUMIFS('Faturamento SP3'!$H$2:$H$692,'Faturamento SP3'!$D$2:$D$692,'Infos Relatório'!$B$485,'Faturamento SP3'!$E$2:$E$692,'Infos Relatório'!$B556,'Faturamento SP3'!$Z$2:$Z$692,'Infos Relatório'!AY$1)</f>
        <v>0</v>
      </c>
      <c r="BE556" s="23">
        <f>COUNTIFS('Faturamento SP3'!$D$2:$D$692,'Infos Relatório'!$B$485,'Faturamento SP3'!$E$2:$E$692,'Infos Relatório'!$B556,'Faturamento SP3'!$Z$2:$Z$692,'Infos Relatório'!BE$1)</f>
        <v>0</v>
      </c>
      <c r="BF556" s="13">
        <f>SUMIFS('Faturamento SP3'!$G$2:$G$692,'Faturamento SP3'!$D$2:$D$692,'Infos Relatório'!$B$485,'Faturamento SP3'!$E$2:$E$692,'Infos Relatório'!$B556,'Faturamento SP3'!$Z$2:$Z$692,'Infos Relatório'!BE$1)</f>
        <v>0</v>
      </c>
      <c r="BG556" s="13">
        <f>SUMIFS('Faturamento SP3'!$J$2:$J$692,'Faturamento SP3'!$D$2:$D$692,'Infos Relatório'!$B$485,'Faturamento SP3'!$E$2:$E$692,'Infos Relatório'!$B556,'Faturamento SP3'!$Z$2:$Z$692,'Infos Relatório'!BE$1)</f>
        <v>0</v>
      </c>
      <c r="BH556" s="14">
        <f>SUMIFS('Faturamento SP3'!$O$2:$O$692,'Faturamento SP3'!$D$2:$D$692,'Infos Relatório'!$B$485,'Faturamento SP3'!$E$2:$E$692,'Infos Relatório'!$B556,'Faturamento SP3'!$Z$2:$Z$692,'Infos Relatório'!BE$1,'Faturamento SP3'!$T$2:$T$692,"Sim")+SUMIFS('Faturamento SP3'!$P$2:$P$692,'Faturamento SP3'!$D$2:$D$692,'Infos Relatório'!$B$485,'Faturamento SP3'!$E$2:$E$692,'Infos Relatório'!$B556,'Faturamento SP3'!$Z$2:$Z$692,'Infos Relatório'!BE$1,'Faturamento SP3'!$T$2:$T$692,"Sim")</f>
        <v>0</v>
      </c>
      <c r="BI556" s="27" t="e">
        <f t="shared" si="214"/>
        <v>#DIV/0!</v>
      </c>
      <c r="BJ556" s="24">
        <f>SUMIFS('Faturamento SP3'!$H$2:$H$692,'Faturamento SP3'!$D$2:$D$692,'Infos Relatório'!$B$485,'Faturamento SP3'!$E$2:$E$692,'Infos Relatório'!$B556,'Faturamento SP3'!$Z$2:$Z$692,'Infos Relatório'!BE$1)</f>
        <v>0</v>
      </c>
      <c r="BK556" s="23">
        <f>COUNTIFS('Faturamento SP3'!$D$2:$D$692,'Infos Relatório'!$B$485,'Faturamento SP3'!$E$2:$E$692,'Infos Relatório'!$B556,'Faturamento SP3'!$Z$2:$Z$692,'Infos Relatório'!BK$1)</f>
        <v>0</v>
      </c>
      <c r="BL556" s="13">
        <f>SUMIFS('Faturamento SP3'!$G$2:$G$692,'Faturamento SP3'!$D$2:$D$692,'Infos Relatório'!$B$485,'Faturamento SP3'!$E$2:$E$692,'Infos Relatório'!$B556,'Faturamento SP3'!$Z$2:$Z$692,'Infos Relatório'!BK$1)</f>
        <v>0</v>
      </c>
      <c r="BM556" s="13">
        <f>SUMIFS('Faturamento SP3'!$J$2:$J$692,'Faturamento SP3'!$D$2:$D$692,'Infos Relatório'!$B$485,'Faturamento SP3'!$E$2:$E$692,'Infos Relatório'!$B556,'Faturamento SP3'!$Z$2:$Z$692,'Infos Relatório'!BK$1)</f>
        <v>0</v>
      </c>
      <c r="BN556" s="14">
        <f>SUMIFS('Faturamento SP3'!$O$2:$O$692,'Faturamento SP3'!$D$2:$D$692,'Infos Relatório'!$B$485,'Faturamento SP3'!$E$2:$E$692,'Infos Relatório'!$B556,'Faturamento SP3'!$Z$2:$Z$692,'Infos Relatório'!BK$1,'Faturamento SP3'!$T$2:$T$692,"Sim")+SUMIFS('Faturamento SP3'!$P$2:$P$692,'Faturamento SP3'!$D$2:$D$692,'Infos Relatório'!$B$485,'Faturamento SP3'!$E$2:$E$692,'Infos Relatório'!$B556,'Faturamento SP3'!$Z$2:$Z$692,'Infos Relatório'!BK$1,'Faturamento SP3'!$T$2:$T$692,"Sim")</f>
        <v>0</v>
      </c>
      <c r="BO556" s="27" t="e">
        <f t="shared" si="215"/>
        <v>#DIV/0!</v>
      </c>
      <c r="BP556" s="24">
        <f>SUMIFS('Faturamento SP3'!$H$2:$H$692,'Faturamento SP3'!$D$2:$D$692,'Infos Relatório'!$B$485,'Faturamento SP3'!$E$2:$E$692,'Infos Relatório'!$B556,'Faturamento SP3'!$Z$2:$Z$692,'Infos Relatório'!BK$1)</f>
        <v>0</v>
      </c>
      <c r="BQ556" s="23">
        <f>COUNTIFS('Faturamento SP3'!$D$2:$D$692,'Infos Relatório'!$B$485,'Faturamento SP3'!$E$2:$E$692,'Infos Relatório'!$B556,'Faturamento SP3'!$Z$2:$Z$692,'Infos Relatório'!BQ$1)</f>
        <v>0</v>
      </c>
      <c r="BR556" s="13">
        <f>SUMIFS('Faturamento SP3'!$G$2:$G$692,'Faturamento SP3'!$D$2:$D$692,'Infos Relatório'!$B$485,'Faturamento SP3'!$E$2:$E$692,'Infos Relatório'!$B556,'Faturamento SP3'!$Z$2:$Z$692,'Infos Relatório'!BQ$1)</f>
        <v>0</v>
      </c>
      <c r="BS556" s="13">
        <f>SUMIFS('Faturamento SP3'!$J$2:$J$692,'Faturamento SP3'!$D$2:$D$692,'Infos Relatório'!$B$485,'Faturamento SP3'!$E$2:$E$692,'Infos Relatório'!$B556,'Faturamento SP3'!$Z$2:$Z$692,'Infos Relatório'!BQ$1)</f>
        <v>0</v>
      </c>
      <c r="BT556" s="14">
        <f>SUMIFS('Faturamento SP3'!$O$2:$O$692,'Faturamento SP3'!$D$2:$D$692,'Infos Relatório'!$B$485,'Faturamento SP3'!$E$2:$E$692,'Infos Relatório'!$B556,'Faturamento SP3'!$Z$2:$Z$692,'Infos Relatório'!BQ$1,'Faturamento SP3'!$T$2:$T$692,"Sim")+SUMIFS('Faturamento SP3'!$P$2:$P$692,'Faturamento SP3'!$D$2:$D$692,'Infos Relatório'!$B$485,'Faturamento SP3'!$E$2:$E$692,'Infos Relatório'!$B556,'Faturamento SP3'!$Z$2:$Z$692,'Infos Relatório'!BQ$1,'Faturamento SP3'!$T$2:$T$692,"Sim")</f>
        <v>0</v>
      </c>
      <c r="BU556" s="27" t="e">
        <f t="shared" si="216"/>
        <v>#DIV/0!</v>
      </c>
      <c r="BV556" s="24">
        <f>SUMIFS('Faturamento SP3'!$H$2:$H$692,'Faturamento SP3'!$D$2:$D$692,'Infos Relatório'!$B$485,'Faturamento SP3'!$E$2:$E$692,'Infos Relatório'!$B556,'Faturamento SP3'!$Z$2:$Z$692,'Infos Relatório'!BQ$1)</f>
        <v>0</v>
      </c>
    </row>
    <row r="557" spans="2:74">
      <c r="B557" s="17" t="s">
        <v>78</v>
      </c>
      <c r="C557" s="23">
        <f>COUNTIFS('Faturamento SP3'!$D$2:$D$692,'Infos Relatório'!$B$485,'Faturamento SP3'!$E$2:$E$692,'Infos Relatório'!$B557,'Faturamento SP3'!$Z$2:$Z$692,'Infos Relatório'!C$1)</f>
        <v>0</v>
      </c>
      <c r="D557" s="13">
        <f>SUMIFS('Faturamento SP3'!$G$2:$G$692,'Faturamento SP3'!$D$2:$D$692,'Infos Relatório'!$B$485,'Faturamento SP3'!$E$2:$E$692,'Infos Relatório'!$B557,'Faturamento SP3'!$Z$2:$Z$692,'Infos Relatório'!C$1)</f>
        <v>0</v>
      </c>
      <c r="E557" s="13">
        <f>SUMIFS('Faturamento SP3'!$J$2:$J$692,'Faturamento SP3'!$D$2:$D$692,'Infos Relatório'!$B$485,'Faturamento SP3'!$E$2:$E$692,'Infos Relatório'!$B557,'Faturamento SP3'!$Z$2:$Z$692,'Infos Relatório'!C$1)</f>
        <v>0</v>
      </c>
      <c r="F557" s="14">
        <f>SUMIFS('Faturamento SP3'!$O$2:$O$692,'Faturamento SP3'!$D$2:$D$692,'Infos Relatório'!$B$485,'Faturamento SP3'!$E$2:$E$692,'Infos Relatório'!$B557,'Faturamento SP3'!$Z$2:$Z$692,'Infos Relatório'!C$1,'Faturamento SP3'!$T$2:$T$692,"Sim")+SUMIFS('Faturamento SP3'!$P$2:$P$692,'Faturamento SP3'!$D$2:$D$692,'Infos Relatório'!$B$485,'Faturamento SP3'!$E$2:$E$692,'Infos Relatório'!$B557,'Faturamento SP3'!$Z$2:$Z$692,'Infos Relatório'!C$1,'Faturamento SP3'!$T$2:$T$692,"Sim")</f>
        <v>0</v>
      </c>
      <c r="G557" s="27" t="e">
        <f t="shared" si="205"/>
        <v>#DIV/0!</v>
      </c>
      <c r="H557" s="24">
        <f>SUMIFS('Faturamento SP3'!$H$2:$H$692,'Faturamento SP3'!$D$2:$D$692,'Infos Relatório'!$B$485,'Faturamento SP3'!$E$2:$E$692,'Infos Relatório'!$B557,'Faturamento SP3'!$Z$2:$Z$692,'Infos Relatório'!C$1)</f>
        <v>0</v>
      </c>
      <c r="I557" s="23">
        <f>COUNTIFS('Faturamento SP3'!$D$2:$D$692,'Infos Relatório'!$B$485,'Faturamento SP3'!$E$2:$E$692,'Infos Relatório'!$B557,'Faturamento SP3'!$Z$2:$Z$692,'Infos Relatório'!I$1)</f>
        <v>0</v>
      </c>
      <c r="J557" s="13">
        <f>SUMIFS('Faturamento SP3'!$G$2:$G$692,'Faturamento SP3'!$D$2:$D$692,'Infos Relatório'!$B$485,'Faturamento SP3'!$E$2:$E$692,'Infos Relatório'!$B557,'Faturamento SP3'!$Z$2:$Z$692,'Infos Relatório'!I$1)</f>
        <v>0</v>
      </c>
      <c r="K557" s="13">
        <f>SUMIFS('Faturamento SP3'!$J$2:$J$692,'Faturamento SP3'!$D$2:$D$692,'Infos Relatório'!$B$485,'Faturamento SP3'!$E$2:$E$692,'Infos Relatório'!$B557,'Faturamento SP3'!$Z$2:$Z$692,'Infos Relatório'!I$1)</f>
        <v>0</v>
      </c>
      <c r="L557" s="14">
        <f>SUMIFS('Faturamento SP3'!$O$2:$O$692,'Faturamento SP3'!$D$2:$D$692,'Infos Relatório'!$B$485,'Faturamento SP3'!$E$2:$E$692,'Infos Relatório'!$B557,'Faturamento SP3'!$Z$2:$Z$692,'Infos Relatório'!I$1,'Faturamento SP3'!$T$2:$T$692,"Sim")+SUMIFS('Faturamento SP3'!$P$2:$P$692,'Faturamento SP3'!$D$2:$D$692,'Infos Relatório'!$B$485,'Faturamento SP3'!$E$2:$E$692,'Infos Relatório'!$B557,'Faturamento SP3'!$Z$2:$Z$692,'Infos Relatório'!I$1,'Faturamento SP3'!$T$2:$T$692,"Sim")</f>
        <v>0</v>
      </c>
      <c r="M557" s="27" t="e">
        <f t="shared" si="206"/>
        <v>#DIV/0!</v>
      </c>
      <c r="N557" s="24">
        <f>SUMIFS('Faturamento SP3'!$H$2:$H$692,'Faturamento SP3'!$D$2:$D$692,'Infos Relatório'!$B$485,'Faturamento SP3'!$E$2:$E$692,'Infos Relatório'!$B557,'Faturamento SP3'!$Z$2:$Z$692,'Infos Relatório'!I$1)</f>
        <v>0</v>
      </c>
      <c r="O557" s="23">
        <f>COUNTIFS('Faturamento SP3'!$D$2:$D$692,'Infos Relatório'!$B$485,'Faturamento SP3'!$E$2:$E$692,'Infos Relatório'!$B557,'Faturamento SP3'!$Z$2:$Z$692,'Infos Relatório'!O$1)</f>
        <v>0</v>
      </c>
      <c r="P557" s="13">
        <f>SUMIFS('Faturamento SP3'!$G$2:$G$692,'Faturamento SP3'!$D$2:$D$692,'Infos Relatório'!$B$485,'Faturamento SP3'!$E$2:$E$692,'Infos Relatório'!$B557,'Faturamento SP3'!$Z$2:$Z$692,'Infos Relatório'!O$1)</f>
        <v>0</v>
      </c>
      <c r="Q557" s="13">
        <f>SUMIFS('Faturamento SP3'!$J$2:$J$692,'Faturamento SP3'!$D$2:$D$692,'Infos Relatório'!$B$485,'Faturamento SP3'!$E$2:$E$692,'Infos Relatório'!$B557,'Faturamento SP3'!$Z$2:$Z$692,'Infos Relatório'!O$1)</f>
        <v>0</v>
      </c>
      <c r="R557" s="14">
        <f>SUMIFS('Faturamento SP3'!$O$2:$O$692,'Faturamento SP3'!$D$2:$D$692,'Infos Relatório'!$B$485,'Faturamento SP3'!$E$2:$E$692,'Infos Relatório'!$B557,'Faturamento SP3'!$Z$2:$Z$692,'Infos Relatório'!O$1,'Faturamento SP3'!$T$2:$T$692,"Sim")+SUMIFS('Faturamento SP3'!$P$2:$P$692,'Faturamento SP3'!$D$2:$D$692,'Infos Relatório'!$B$485,'Faturamento SP3'!$E$2:$E$692,'Infos Relatório'!$B557,'Faturamento SP3'!$Z$2:$Z$692,'Infos Relatório'!O$1,'Faturamento SP3'!$T$2:$T$692,"Sim")</f>
        <v>0</v>
      </c>
      <c r="S557" s="27" t="e">
        <f t="shared" si="207"/>
        <v>#DIV/0!</v>
      </c>
      <c r="T557" s="24">
        <f>SUMIFS('Faturamento SP3'!$H$2:$H$692,'Faturamento SP3'!$D$2:$D$692,'Infos Relatório'!$B$485,'Faturamento SP3'!$E$2:$E$692,'Infos Relatório'!$B557,'Faturamento SP3'!$Z$2:$Z$692,'Infos Relatório'!O$1)</f>
        <v>0</v>
      </c>
      <c r="U557" s="23">
        <f>COUNTIFS('Faturamento SP3'!$D$2:$D$692,'Infos Relatório'!$B$485,'Faturamento SP3'!$E$2:$E$692,'Infos Relatório'!$B557,'Faturamento SP3'!$Z$2:$Z$692,'Infos Relatório'!U$1)</f>
        <v>0</v>
      </c>
      <c r="V557" s="13">
        <f>SUMIFS('Faturamento SP3'!$G$2:$G$692,'Faturamento SP3'!$D$2:$D$692,'Infos Relatório'!$B$485,'Faturamento SP3'!$E$2:$E$692,'Infos Relatório'!$B557,'Faturamento SP3'!$Z$2:$Z$692,'Infos Relatório'!U$1)</f>
        <v>0</v>
      </c>
      <c r="W557" s="13">
        <f>SUMIFS('Faturamento SP3'!$J$2:$J$692,'Faturamento SP3'!$D$2:$D$692,'Infos Relatório'!$B$485,'Faturamento SP3'!$E$2:$E$692,'Infos Relatório'!$B557,'Faturamento SP3'!$Z$2:$Z$692,'Infos Relatório'!U$1)</f>
        <v>0</v>
      </c>
      <c r="X557" s="14">
        <f>SUMIFS('Faturamento SP3'!$O$2:$O$692,'Faturamento SP3'!$D$2:$D$692,'Infos Relatório'!$B$485,'Faturamento SP3'!$E$2:$E$692,'Infos Relatório'!$B557,'Faturamento SP3'!$Z$2:$Z$692,'Infos Relatório'!U$1,'Faturamento SP3'!$T$2:$T$692,"Sim")+SUMIFS('Faturamento SP3'!$P$2:$P$692,'Faturamento SP3'!$D$2:$D$692,'Infos Relatório'!$B$485,'Faturamento SP3'!$E$2:$E$692,'Infos Relatório'!$B557,'Faturamento SP3'!$Z$2:$Z$692,'Infos Relatório'!U$1,'Faturamento SP3'!$T$2:$T$692,"Sim")</f>
        <v>0</v>
      </c>
      <c r="Y557" s="27" t="e">
        <f t="shared" si="208"/>
        <v>#DIV/0!</v>
      </c>
      <c r="Z557" s="24">
        <f>SUMIFS('Faturamento SP3'!$H$2:$H$692,'Faturamento SP3'!$D$2:$D$692,'Infos Relatório'!$B$485,'Faturamento SP3'!$E$2:$E$692,'Infos Relatório'!$B557,'Faturamento SP3'!$Z$2:$Z$692,'Infos Relatório'!U$1)</f>
        <v>0</v>
      </c>
      <c r="AA557" s="23">
        <f>COUNTIFS('Faturamento SP3'!$D$2:$D$692,'Infos Relatório'!$B$485,'Faturamento SP3'!$E$2:$E$692,'Infos Relatório'!$B557,'Faturamento SP3'!$Z$2:$Z$692,'Infos Relatório'!AA$1)</f>
        <v>0</v>
      </c>
      <c r="AB557" s="13">
        <f>SUMIFS('Faturamento SP3'!$G$2:$G$692,'Faturamento SP3'!$D$2:$D$692,'Infos Relatório'!$B$485,'Faturamento SP3'!$E$2:$E$692,'Infos Relatório'!$B557,'Faturamento SP3'!$Z$2:$Z$692,'Infos Relatório'!AA$1)</f>
        <v>0</v>
      </c>
      <c r="AC557" s="13">
        <f>SUMIFS('Faturamento SP3'!$J$2:$J$692,'Faturamento SP3'!$D$2:$D$692,'Infos Relatório'!$B$485,'Faturamento SP3'!$E$2:$E$692,'Infos Relatório'!$B557,'Faturamento SP3'!$Z$2:$Z$692,'Infos Relatório'!AA$1)</f>
        <v>0</v>
      </c>
      <c r="AD557" s="14">
        <f>SUMIFS('Faturamento SP3'!$O$2:$O$692,'Faturamento SP3'!$D$2:$D$692,'Infos Relatório'!$B$485,'Faturamento SP3'!$E$2:$E$692,'Infos Relatório'!$B557,'Faturamento SP3'!$Z$2:$Z$692,'Infos Relatório'!AA$1,'Faturamento SP3'!$T$2:$T$692,"Sim")+SUMIFS('Faturamento SP3'!$P$2:$P$692,'Faturamento SP3'!$D$2:$D$692,'Infos Relatório'!$B$485,'Faturamento SP3'!$E$2:$E$692,'Infos Relatório'!$B557,'Faturamento SP3'!$Z$2:$Z$692,'Infos Relatório'!AA$1,'Faturamento SP3'!$T$2:$T$692,"Sim")</f>
        <v>0</v>
      </c>
      <c r="AE557" s="27" t="e">
        <f t="shared" si="209"/>
        <v>#DIV/0!</v>
      </c>
      <c r="AF557" s="24">
        <f>SUMIFS('Faturamento SP3'!$H$2:$H$692,'Faturamento SP3'!$D$2:$D$692,'Infos Relatório'!$B$485,'Faturamento SP3'!$E$2:$E$692,'Infos Relatório'!$B557,'Faturamento SP3'!$Z$2:$Z$692,'Infos Relatório'!AA$1)</f>
        <v>0</v>
      </c>
      <c r="AG557" s="23">
        <f>COUNTIFS('Faturamento SP3'!$D$2:$D$692,'Infos Relatório'!$B$485,'Faturamento SP3'!$E$2:$E$692,'Infos Relatório'!$B557,'Faturamento SP3'!$Z$2:$Z$692,'Infos Relatório'!AG$1)</f>
        <v>0</v>
      </c>
      <c r="AH557" s="13">
        <f>SUMIFS('Faturamento SP3'!$G$2:$G$692,'Faturamento SP3'!$D$2:$D$692,'Infos Relatório'!$B$485,'Faturamento SP3'!$E$2:$E$692,'Infos Relatório'!$B557,'Faturamento SP3'!$Z$2:$Z$692,'Infos Relatório'!AG$1)</f>
        <v>0</v>
      </c>
      <c r="AI557" s="13">
        <f>SUMIFS('Faturamento SP3'!$J$2:$J$692,'Faturamento SP3'!$D$2:$D$692,'Infos Relatório'!$B$485,'Faturamento SP3'!$E$2:$E$692,'Infos Relatório'!$B557,'Faturamento SP3'!$Z$2:$Z$692,'Infos Relatório'!AG$1)</f>
        <v>0</v>
      </c>
      <c r="AJ557" s="14">
        <f>SUMIFS('Faturamento SP3'!$O$2:$O$692,'Faturamento SP3'!$D$2:$D$692,'Infos Relatório'!$B$485,'Faturamento SP3'!$E$2:$E$692,'Infos Relatório'!$B557,'Faturamento SP3'!$Z$2:$Z$692,'Infos Relatório'!AG$1,'Faturamento SP3'!$T$2:$T$692,"Sim")+SUMIFS('Faturamento SP3'!$P$2:$P$692,'Faturamento SP3'!$D$2:$D$692,'Infos Relatório'!$B$485,'Faturamento SP3'!$E$2:$E$692,'Infos Relatório'!$B557,'Faturamento SP3'!$Z$2:$Z$692,'Infos Relatório'!AG$1,'Faturamento SP3'!$T$2:$T$692,"Sim")</f>
        <v>0</v>
      </c>
      <c r="AK557" s="27" t="e">
        <f t="shared" si="210"/>
        <v>#DIV/0!</v>
      </c>
      <c r="AL557" s="24">
        <f>SUMIFS('Faturamento SP3'!$H$2:$H$692,'Faturamento SP3'!$D$2:$D$692,'Infos Relatório'!$B$485,'Faturamento SP3'!$E$2:$E$692,'Infos Relatório'!$B557,'Faturamento SP3'!$Z$2:$Z$692,'Infos Relatório'!AG$1)</f>
        <v>0</v>
      </c>
      <c r="AM557" s="23">
        <f>COUNTIFS('Faturamento SP3'!$D$2:$D$692,'Infos Relatório'!$B$485,'Faturamento SP3'!$E$2:$E$692,'Infos Relatório'!$B557,'Faturamento SP3'!$Z$2:$Z$692,'Infos Relatório'!AM$1)</f>
        <v>0</v>
      </c>
      <c r="AN557" s="13">
        <f>SUMIFS('Faturamento SP3'!$G$2:$G$692,'Faturamento SP3'!$D$2:$D$692,'Infos Relatório'!$B$485,'Faturamento SP3'!$E$2:$E$692,'Infos Relatório'!$B557,'Faturamento SP3'!$Z$2:$Z$692,'Infos Relatório'!AM$1)</f>
        <v>0</v>
      </c>
      <c r="AO557" s="13">
        <f>SUMIFS('Faturamento SP3'!$J$2:$J$692,'Faturamento SP3'!$D$2:$D$692,'Infos Relatório'!$B$485,'Faturamento SP3'!$E$2:$E$692,'Infos Relatório'!$B557,'Faturamento SP3'!$Z$2:$Z$692,'Infos Relatório'!AM$1)</f>
        <v>0</v>
      </c>
      <c r="AP557" s="14">
        <f>SUMIFS('Faturamento SP3'!$O$2:$O$692,'Faturamento SP3'!$D$2:$D$692,'Infos Relatório'!$B$485,'Faturamento SP3'!$E$2:$E$692,'Infos Relatório'!$B557,'Faturamento SP3'!$Z$2:$Z$692,'Infos Relatório'!AM$1,'Faturamento SP3'!$T$2:$T$692,"Sim")+SUMIFS('Faturamento SP3'!$P$2:$P$692,'Faturamento SP3'!$D$2:$D$692,'Infos Relatório'!$B$485,'Faturamento SP3'!$E$2:$E$692,'Infos Relatório'!$B557,'Faturamento SP3'!$Z$2:$Z$692,'Infos Relatório'!AM$1,'Faturamento SP3'!$T$2:$T$692,"Sim")</f>
        <v>0</v>
      </c>
      <c r="AQ557" s="27" t="e">
        <f t="shared" si="211"/>
        <v>#DIV/0!</v>
      </c>
      <c r="AR557" s="24">
        <f>SUMIFS('Faturamento SP3'!$H$2:$H$692,'Faturamento SP3'!$D$2:$D$692,'Infos Relatório'!$B$485,'Faturamento SP3'!$E$2:$E$692,'Infos Relatório'!$B557,'Faturamento SP3'!$Z$2:$Z$692,'Infos Relatório'!AM$1)</f>
        <v>0</v>
      </c>
      <c r="AS557" s="23">
        <f>COUNTIFS('Faturamento SP3'!$D$2:$D$692,'Infos Relatório'!$B$485,'Faturamento SP3'!$E$2:$E$692,'Infos Relatório'!$B557,'Faturamento SP3'!$Z$2:$Z$692,'Infos Relatório'!AS$1)</f>
        <v>0</v>
      </c>
      <c r="AT557" s="13">
        <f>SUMIFS('Faturamento SP3'!$G$2:$G$692,'Faturamento SP3'!$D$2:$D$692,'Infos Relatório'!$B$485,'Faturamento SP3'!$E$2:$E$692,'Infos Relatório'!$B557,'Faturamento SP3'!$Z$2:$Z$692,'Infos Relatório'!AS$1)</f>
        <v>0</v>
      </c>
      <c r="AU557" s="13">
        <f>SUMIFS('Faturamento SP3'!$J$2:$J$692,'Faturamento SP3'!$D$2:$D$692,'Infos Relatório'!$B$485,'Faturamento SP3'!$E$2:$E$692,'Infos Relatório'!$B557,'Faturamento SP3'!$Z$2:$Z$692,'Infos Relatório'!AS$1)</f>
        <v>0</v>
      </c>
      <c r="AV557" s="14">
        <f>SUMIFS('Faturamento SP3'!$O$2:$O$692,'Faturamento SP3'!$D$2:$D$692,'Infos Relatório'!$B$485,'Faturamento SP3'!$E$2:$E$692,'Infos Relatório'!$B557,'Faturamento SP3'!$Z$2:$Z$692,'Infos Relatório'!AS$1,'Faturamento SP3'!$T$2:$T$692,"Sim")+SUMIFS('Faturamento SP3'!$P$2:$P$692,'Faturamento SP3'!$D$2:$D$692,'Infos Relatório'!$B$485,'Faturamento SP3'!$E$2:$E$692,'Infos Relatório'!$B557,'Faturamento SP3'!$Z$2:$Z$692,'Infos Relatório'!AS$1,'Faturamento SP3'!$T$2:$T$692,"Sim")</f>
        <v>0</v>
      </c>
      <c r="AW557" s="27" t="e">
        <f t="shared" si="212"/>
        <v>#DIV/0!</v>
      </c>
      <c r="AX557" s="24">
        <f>SUMIFS('Faturamento SP3'!$H$2:$H$692,'Faturamento SP3'!$D$2:$D$692,'Infos Relatório'!$B$485,'Faturamento SP3'!$E$2:$E$692,'Infos Relatório'!$B557,'Faturamento SP3'!$Z$2:$Z$692,'Infos Relatório'!AS$1)</f>
        <v>0</v>
      </c>
      <c r="AY557" s="23">
        <f>COUNTIFS('Faturamento SP3'!$D$2:$D$692,'Infos Relatório'!$B$485,'Faturamento SP3'!$E$2:$E$692,'Infos Relatório'!$B557,'Faturamento SP3'!$Z$2:$Z$692,'Infos Relatório'!AY$1)</f>
        <v>0</v>
      </c>
      <c r="AZ557" s="13">
        <f>SUMIFS('Faturamento SP3'!$G$2:$G$692,'Faturamento SP3'!$D$2:$D$692,'Infos Relatório'!$B$485,'Faturamento SP3'!$E$2:$E$692,'Infos Relatório'!$B557,'Faturamento SP3'!$Z$2:$Z$692,'Infos Relatório'!AY$1)</f>
        <v>0</v>
      </c>
      <c r="BA557" s="13">
        <f>SUMIFS('Faturamento SP3'!$J$2:$J$692,'Faturamento SP3'!$D$2:$D$692,'Infos Relatório'!$B$485,'Faturamento SP3'!$E$2:$E$692,'Infos Relatório'!$B557,'Faturamento SP3'!$Z$2:$Z$692,'Infos Relatório'!AY$1)</f>
        <v>0</v>
      </c>
      <c r="BB557" s="14">
        <f>SUMIFS('Faturamento SP3'!$O$2:$O$692,'Faturamento SP3'!$D$2:$D$692,'Infos Relatório'!$B$485,'Faturamento SP3'!$E$2:$E$692,'Infos Relatório'!$B557,'Faturamento SP3'!$Z$2:$Z$692,'Infos Relatório'!AY$1,'Faturamento SP3'!$T$2:$T$692,"Sim")+SUMIFS('Faturamento SP3'!$P$2:$P$692,'Faturamento SP3'!$D$2:$D$692,'Infos Relatório'!$B$485,'Faturamento SP3'!$E$2:$E$692,'Infos Relatório'!$B557,'Faturamento SP3'!$Z$2:$Z$692,'Infos Relatório'!AY$1,'Faturamento SP3'!$T$2:$T$692,"Sim")</f>
        <v>0</v>
      </c>
      <c r="BC557" s="27" t="e">
        <f t="shared" si="213"/>
        <v>#DIV/0!</v>
      </c>
      <c r="BD557" s="24">
        <f>SUMIFS('Faturamento SP3'!$H$2:$H$692,'Faturamento SP3'!$D$2:$D$692,'Infos Relatório'!$B$485,'Faturamento SP3'!$E$2:$E$692,'Infos Relatório'!$B557,'Faturamento SP3'!$Z$2:$Z$692,'Infos Relatório'!AY$1)</f>
        <v>0</v>
      </c>
      <c r="BE557" s="23">
        <f>COUNTIFS('Faturamento SP3'!$D$2:$D$692,'Infos Relatório'!$B$485,'Faturamento SP3'!$E$2:$E$692,'Infos Relatório'!$B557,'Faturamento SP3'!$Z$2:$Z$692,'Infos Relatório'!BE$1)</f>
        <v>0</v>
      </c>
      <c r="BF557" s="13">
        <f>SUMIFS('Faturamento SP3'!$G$2:$G$692,'Faturamento SP3'!$D$2:$D$692,'Infos Relatório'!$B$485,'Faturamento SP3'!$E$2:$E$692,'Infos Relatório'!$B557,'Faturamento SP3'!$Z$2:$Z$692,'Infos Relatório'!BE$1)</f>
        <v>0</v>
      </c>
      <c r="BG557" s="13">
        <f>SUMIFS('Faturamento SP3'!$J$2:$J$692,'Faturamento SP3'!$D$2:$D$692,'Infos Relatório'!$B$485,'Faturamento SP3'!$E$2:$E$692,'Infos Relatório'!$B557,'Faturamento SP3'!$Z$2:$Z$692,'Infos Relatório'!BE$1)</f>
        <v>0</v>
      </c>
      <c r="BH557" s="14">
        <f>SUMIFS('Faturamento SP3'!$O$2:$O$692,'Faturamento SP3'!$D$2:$D$692,'Infos Relatório'!$B$485,'Faturamento SP3'!$E$2:$E$692,'Infos Relatório'!$B557,'Faturamento SP3'!$Z$2:$Z$692,'Infos Relatório'!BE$1,'Faturamento SP3'!$T$2:$T$692,"Sim")+SUMIFS('Faturamento SP3'!$P$2:$P$692,'Faturamento SP3'!$D$2:$D$692,'Infos Relatório'!$B$485,'Faturamento SP3'!$E$2:$E$692,'Infos Relatório'!$B557,'Faturamento SP3'!$Z$2:$Z$692,'Infos Relatório'!BE$1,'Faturamento SP3'!$T$2:$T$692,"Sim")</f>
        <v>0</v>
      </c>
      <c r="BI557" s="27" t="e">
        <f t="shared" si="214"/>
        <v>#DIV/0!</v>
      </c>
      <c r="BJ557" s="24">
        <f>SUMIFS('Faturamento SP3'!$H$2:$H$692,'Faturamento SP3'!$D$2:$D$692,'Infos Relatório'!$B$485,'Faturamento SP3'!$E$2:$E$692,'Infos Relatório'!$B557,'Faturamento SP3'!$Z$2:$Z$692,'Infos Relatório'!BE$1)</f>
        <v>0</v>
      </c>
      <c r="BK557" s="23">
        <f>COUNTIFS('Faturamento SP3'!$D$2:$D$692,'Infos Relatório'!$B$485,'Faturamento SP3'!$E$2:$E$692,'Infos Relatório'!$B557,'Faturamento SP3'!$Z$2:$Z$692,'Infos Relatório'!BK$1)</f>
        <v>0</v>
      </c>
      <c r="BL557" s="13">
        <f>SUMIFS('Faturamento SP3'!$G$2:$G$692,'Faturamento SP3'!$D$2:$D$692,'Infos Relatório'!$B$485,'Faturamento SP3'!$E$2:$E$692,'Infos Relatório'!$B557,'Faturamento SP3'!$Z$2:$Z$692,'Infos Relatório'!BK$1)</f>
        <v>0</v>
      </c>
      <c r="BM557" s="13">
        <f>SUMIFS('Faturamento SP3'!$J$2:$J$692,'Faturamento SP3'!$D$2:$D$692,'Infos Relatório'!$B$485,'Faturamento SP3'!$E$2:$E$692,'Infos Relatório'!$B557,'Faturamento SP3'!$Z$2:$Z$692,'Infos Relatório'!BK$1)</f>
        <v>0</v>
      </c>
      <c r="BN557" s="14">
        <f>SUMIFS('Faturamento SP3'!$O$2:$O$692,'Faturamento SP3'!$D$2:$D$692,'Infos Relatório'!$B$485,'Faturamento SP3'!$E$2:$E$692,'Infos Relatório'!$B557,'Faturamento SP3'!$Z$2:$Z$692,'Infos Relatório'!BK$1,'Faturamento SP3'!$T$2:$T$692,"Sim")+SUMIFS('Faturamento SP3'!$P$2:$P$692,'Faturamento SP3'!$D$2:$D$692,'Infos Relatório'!$B$485,'Faturamento SP3'!$E$2:$E$692,'Infos Relatório'!$B557,'Faturamento SP3'!$Z$2:$Z$692,'Infos Relatório'!BK$1,'Faturamento SP3'!$T$2:$T$692,"Sim")</f>
        <v>0</v>
      </c>
      <c r="BO557" s="27" t="e">
        <f t="shared" si="215"/>
        <v>#DIV/0!</v>
      </c>
      <c r="BP557" s="24">
        <f>SUMIFS('Faturamento SP3'!$H$2:$H$692,'Faturamento SP3'!$D$2:$D$692,'Infos Relatório'!$B$485,'Faturamento SP3'!$E$2:$E$692,'Infos Relatório'!$B557,'Faturamento SP3'!$Z$2:$Z$692,'Infos Relatório'!BK$1)</f>
        <v>0</v>
      </c>
      <c r="BQ557" s="23">
        <f>COUNTIFS('Faturamento SP3'!$D$2:$D$692,'Infos Relatório'!$B$485,'Faturamento SP3'!$E$2:$E$692,'Infos Relatório'!$B557,'Faturamento SP3'!$Z$2:$Z$692,'Infos Relatório'!BQ$1)</f>
        <v>0</v>
      </c>
      <c r="BR557" s="13">
        <f>SUMIFS('Faturamento SP3'!$G$2:$G$692,'Faturamento SP3'!$D$2:$D$692,'Infos Relatório'!$B$485,'Faturamento SP3'!$E$2:$E$692,'Infos Relatório'!$B557,'Faturamento SP3'!$Z$2:$Z$692,'Infos Relatório'!BQ$1)</f>
        <v>0</v>
      </c>
      <c r="BS557" s="13">
        <f>SUMIFS('Faturamento SP3'!$J$2:$J$692,'Faturamento SP3'!$D$2:$D$692,'Infos Relatório'!$B$485,'Faturamento SP3'!$E$2:$E$692,'Infos Relatório'!$B557,'Faturamento SP3'!$Z$2:$Z$692,'Infos Relatório'!BQ$1)</f>
        <v>0</v>
      </c>
      <c r="BT557" s="14">
        <f>SUMIFS('Faturamento SP3'!$O$2:$O$692,'Faturamento SP3'!$D$2:$D$692,'Infos Relatório'!$B$485,'Faturamento SP3'!$E$2:$E$692,'Infos Relatório'!$B557,'Faturamento SP3'!$Z$2:$Z$692,'Infos Relatório'!BQ$1,'Faturamento SP3'!$T$2:$T$692,"Sim")+SUMIFS('Faturamento SP3'!$P$2:$P$692,'Faturamento SP3'!$D$2:$D$692,'Infos Relatório'!$B$485,'Faturamento SP3'!$E$2:$E$692,'Infos Relatório'!$B557,'Faturamento SP3'!$Z$2:$Z$692,'Infos Relatório'!BQ$1,'Faturamento SP3'!$T$2:$T$692,"Sim")</f>
        <v>0</v>
      </c>
      <c r="BU557" s="27" t="e">
        <f t="shared" si="216"/>
        <v>#DIV/0!</v>
      </c>
      <c r="BV557" s="24">
        <f>SUMIFS('Faturamento SP3'!$H$2:$H$692,'Faturamento SP3'!$D$2:$D$692,'Infos Relatório'!$B$485,'Faturamento SP3'!$E$2:$E$692,'Infos Relatório'!$B557,'Faturamento SP3'!$Z$2:$Z$692,'Infos Relatório'!BQ$1)</f>
        <v>0</v>
      </c>
    </row>
    <row r="558" spans="2:74">
      <c r="B558" s="17" t="s">
        <v>79</v>
      </c>
      <c r="C558" s="23">
        <f>COUNTIFS('Faturamento SP3'!$D$2:$D$692,'Infos Relatório'!$B$485,'Faturamento SP3'!$E$2:$E$692,'Infos Relatório'!$B558,'Faturamento SP3'!$Z$2:$Z$692,'Infos Relatório'!C$1)</f>
        <v>0</v>
      </c>
      <c r="D558" s="13">
        <f>SUMIFS('Faturamento SP3'!$G$2:$G$692,'Faturamento SP3'!$D$2:$D$692,'Infos Relatório'!$B$485,'Faturamento SP3'!$E$2:$E$692,'Infos Relatório'!$B558,'Faturamento SP3'!$Z$2:$Z$692,'Infos Relatório'!C$1)</f>
        <v>0</v>
      </c>
      <c r="E558" s="13">
        <f>SUMIFS('Faturamento SP3'!$J$2:$J$692,'Faturamento SP3'!$D$2:$D$692,'Infos Relatório'!$B$485,'Faturamento SP3'!$E$2:$E$692,'Infos Relatório'!$B558,'Faturamento SP3'!$Z$2:$Z$692,'Infos Relatório'!C$1)</f>
        <v>0</v>
      </c>
      <c r="F558" s="14">
        <f>SUMIFS('Faturamento SP3'!$O$2:$O$692,'Faturamento SP3'!$D$2:$D$692,'Infos Relatório'!$B$485,'Faturamento SP3'!$E$2:$E$692,'Infos Relatório'!$B558,'Faturamento SP3'!$Z$2:$Z$692,'Infos Relatório'!C$1,'Faturamento SP3'!$T$2:$T$692,"Sim")+SUMIFS('Faturamento SP3'!$P$2:$P$692,'Faturamento SP3'!$D$2:$D$692,'Infos Relatório'!$B$485,'Faturamento SP3'!$E$2:$E$692,'Infos Relatório'!$B558,'Faturamento SP3'!$Z$2:$Z$692,'Infos Relatório'!C$1,'Faturamento SP3'!$T$2:$T$692,"Sim")</f>
        <v>0</v>
      </c>
      <c r="G558" s="27" t="e">
        <f t="shared" si="205"/>
        <v>#DIV/0!</v>
      </c>
      <c r="H558" s="24">
        <f>SUMIFS('Faturamento SP3'!$H$2:$H$692,'Faturamento SP3'!$D$2:$D$692,'Infos Relatório'!$B$485,'Faturamento SP3'!$E$2:$E$692,'Infos Relatório'!$B558,'Faturamento SP3'!$Z$2:$Z$692,'Infos Relatório'!C$1)</f>
        <v>0</v>
      </c>
      <c r="I558" s="23">
        <f>COUNTIFS('Faturamento SP3'!$D$2:$D$692,'Infos Relatório'!$B$485,'Faturamento SP3'!$E$2:$E$692,'Infos Relatório'!$B558,'Faturamento SP3'!$Z$2:$Z$692,'Infos Relatório'!I$1)</f>
        <v>0</v>
      </c>
      <c r="J558" s="13">
        <f>SUMIFS('Faturamento SP3'!$G$2:$G$692,'Faturamento SP3'!$D$2:$D$692,'Infos Relatório'!$B$485,'Faturamento SP3'!$E$2:$E$692,'Infos Relatório'!$B558,'Faturamento SP3'!$Z$2:$Z$692,'Infos Relatório'!I$1)</f>
        <v>0</v>
      </c>
      <c r="K558" s="13">
        <f>SUMIFS('Faturamento SP3'!$J$2:$J$692,'Faturamento SP3'!$D$2:$D$692,'Infos Relatório'!$B$485,'Faturamento SP3'!$E$2:$E$692,'Infos Relatório'!$B558,'Faturamento SP3'!$Z$2:$Z$692,'Infos Relatório'!I$1)</f>
        <v>0</v>
      </c>
      <c r="L558" s="14">
        <f>SUMIFS('Faturamento SP3'!$O$2:$O$692,'Faturamento SP3'!$D$2:$D$692,'Infos Relatório'!$B$485,'Faturamento SP3'!$E$2:$E$692,'Infos Relatório'!$B558,'Faturamento SP3'!$Z$2:$Z$692,'Infos Relatório'!I$1,'Faturamento SP3'!$T$2:$T$692,"Sim")+SUMIFS('Faturamento SP3'!$P$2:$P$692,'Faturamento SP3'!$D$2:$D$692,'Infos Relatório'!$B$485,'Faturamento SP3'!$E$2:$E$692,'Infos Relatório'!$B558,'Faturamento SP3'!$Z$2:$Z$692,'Infos Relatório'!I$1,'Faturamento SP3'!$T$2:$T$692,"Sim")</f>
        <v>0</v>
      </c>
      <c r="M558" s="27" t="e">
        <f t="shared" si="206"/>
        <v>#DIV/0!</v>
      </c>
      <c r="N558" s="24">
        <f>SUMIFS('Faturamento SP3'!$H$2:$H$692,'Faturamento SP3'!$D$2:$D$692,'Infos Relatório'!$B$485,'Faturamento SP3'!$E$2:$E$692,'Infos Relatório'!$B558,'Faturamento SP3'!$Z$2:$Z$692,'Infos Relatório'!I$1)</f>
        <v>0</v>
      </c>
      <c r="O558" s="23">
        <f>COUNTIFS('Faturamento SP3'!$D$2:$D$692,'Infos Relatório'!$B$485,'Faturamento SP3'!$E$2:$E$692,'Infos Relatório'!$B558,'Faturamento SP3'!$Z$2:$Z$692,'Infos Relatório'!O$1)</f>
        <v>0</v>
      </c>
      <c r="P558" s="13">
        <f>SUMIFS('Faturamento SP3'!$G$2:$G$692,'Faturamento SP3'!$D$2:$D$692,'Infos Relatório'!$B$485,'Faturamento SP3'!$E$2:$E$692,'Infos Relatório'!$B558,'Faturamento SP3'!$Z$2:$Z$692,'Infos Relatório'!O$1)</f>
        <v>0</v>
      </c>
      <c r="Q558" s="13">
        <f>SUMIFS('Faturamento SP3'!$J$2:$J$692,'Faturamento SP3'!$D$2:$D$692,'Infos Relatório'!$B$485,'Faturamento SP3'!$E$2:$E$692,'Infos Relatório'!$B558,'Faturamento SP3'!$Z$2:$Z$692,'Infos Relatório'!O$1)</f>
        <v>0</v>
      </c>
      <c r="R558" s="14">
        <f>SUMIFS('Faturamento SP3'!$O$2:$O$692,'Faturamento SP3'!$D$2:$D$692,'Infos Relatório'!$B$485,'Faturamento SP3'!$E$2:$E$692,'Infos Relatório'!$B558,'Faturamento SP3'!$Z$2:$Z$692,'Infos Relatório'!O$1,'Faturamento SP3'!$T$2:$T$692,"Sim")+SUMIFS('Faturamento SP3'!$P$2:$P$692,'Faturamento SP3'!$D$2:$D$692,'Infos Relatório'!$B$485,'Faturamento SP3'!$E$2:$E$692,'Infos Relatório'!$B558,'Faturamento SP3'!$Z$2:$Z$692,'Infos Relatório'!O$1,'Faturamento SP3'!$T$2:$T$692,"Sim")</f>
        <v>0</v>
      </c>
      <c r="S558" s="27" t="e">
        <f t="shared" si="207"/>
        <v>#DIV/0!</v>
      </c>
      <c r="T558" s="24">
        <f>SUMIFS('Faturamento SP3'!$H$2:$H$692,'Faturamento SP3'!$D$2:$D$692,'Infos Relatório'!$B$485,'Faturamento SP3'!$E$2:$E$692,'Infos Relatório'!$B558,'Faturamento SP3'!$Z$2:$Z$692,'Infos Relatório'!O$1)</f>
        <v>0</v>
      </c>
      <c r="U558" s="23">
        <f>COUNTIFS('Faturamento SP3'!$D$2:$D$692,'Infos Relatório'!$B$485,'Faturamento SP3'!$E$2:$E$692,'Infos Relatório'!$B558,'Faturamento SP3'!$Z$2:$Z$692,'Infos Relatório'!U$1)</f>
        <v>0</v>
      </c>
      <c r="V558" s="13">
        <f>SUMIFS('Faturamento SP3'!$G$2:$G$692,'Faturamento SP3'!$D$2:$D$692,'Infos Relatório'!$B$485,'Faturamento SP3'!$E$2:$E$692,'Infos Relatório'!$B558,'Faturamento SP3'!$Z$2:$Z$692,'Infos Relatório'!U$1)</f>
        <v>0</v>
      </c>
      <c r="W558" s="13">
        <f>SUMIFS('Faturamento SP3'!$J$2:$J$692,'Faturamento SP3'!$D$2:$D$692,'Infos Relatório'!$B$485,'Faturamento SP3'!$E$2:$E$692,'Infos Relatório'!$B558,'Faturamento SP3'!$Z$2:$Z$692,'Infos Relatório'!U$1)</f>
        <v>0</v>
      </c>
      <c r="X558" s="14">
        <f>SUMIFS('Faturamento SP3'!$O$2:$O$692,'Faturamento SP3'!$D$2:$D$692,'Infos Relatório'!$B$485,'Faturamento SP3'!$E$2:$E$692,'Infos Relatório'!$B558,'Faturamento SP3'!$Z$2:$Z$692,'Infos Relatório'!U$1,'Faturamento SP3'!$T$2:$T$692,"Sim")+SUMIFS('Faturamento SP3'!$P$2:$P$692,'Faturamento SP3'!$D$2:$D$692,'Infos Relatório'!$B$485,'Faturamento SP3'!$E$2:$E$692,'Infos Relatório'!$B558,'Faturamento SP3'!$Z$2:$Z$692,'Infos Relatório'!U$1,'Faturamento SP3'!$T$2:$T$692,"Sim")</f>
        <v>0</v>
      </c>
      <c r="Y558" s="27" t="e">
        <f t="shared" si="208"/>
        <v>#DIV/0!</v>
      </c>
      <c r="Z558" s="24">
        <f>SUMIFS('Faturamento SP3'!$H$2:$H$692,'Faturamento SP3'!$D$2:$D$692,'Infos Relatório'!$B$485,'Faturamento SP3'!$E$2:$E$692,'Infos Relatório'!$B558,'Faturamento SP3'!$Z$2:$Z$692,'Infos Relatório'!U$1)</f>
        <v>0</v>
      </c>
      <c r="AA558" s="23">
        <f>COUNTIFS('Faturamento SP3'!$D$2:$D$692,'Infos Relatório'!$B$485,'Faturamento SP3'!$E$2:$E$692,'Infos Relatório'!$B558,'Faturamento SP3'!$Z$2:$Z$692,'Infos Relatório'!AA$1)</f>
        <v>0</v>
      </c>
      <c r="AB558" s="13">
        <f>SUMIFS('Faturamento SP3'!$G$2:$G$692,'Faturamento SP3'!$D$2:$D$692,'Infos Relatório'!$B$485,'Faturamento SP3'!$E$2:$E$692,'Infos Relatório'!$B558,'Faturamento SP3'!$Z$2:$Z$692,'Infos Relatório'!AA$1)</f>
        <v>0</v>
      </c>
      <c r="AC558" s="13">
        <f>SUMIFS('Faturamento SP3'!$J$2:$J$692,'Faturamento SP3'!$D$2:$D$692,'Infos Relatório'!$B$485,'Faturamento SP3'!$E$2:$E$692,'Infos Relatório'!$B558,'Faturamento SP3'!$Z$2:$Z$692,'Infos Relatório'!AA$1)</f>
        <v>0</v>
      </c>
      <c r="AD558" s="14">
        <f>SUMIFS('Faturamento SP3'!$O$2:$O$692,'Faturamento SP3'!$D$2:$D$692,'Infos Relatório'!$B$485,'Faturamento SP3'!$E$2:$E$692,'Infos Relatório'!$B558,'Faturamento SP3'!$Z$2:$Z$692,'Infos Relatório'!AA$1,'Faturamento SP3'!$T$2:$T$692,"Sim")+SUMIFS('Faturamento SP3'!$P$2:$P$692,'Faturamento SP3'!$D$2:$D$692,'Infos Relatório'!$B$485,'Faturamento SP3'!$E$2:$E$692,'Infos Relatório'!$B558,'Faturamento SP3'!$Z$2:$Z$692,'Infos Relatório'!AA$1,'Faturamento SP3'!$T$2:$T$692,"Sim")</f>
        <v>0</v>
      </c>
      <c r="AE558" s="27" t="e">
        <f t="shared" si="209"/>
        <v>#DIV/0!</v>
      </c>
      <c r="AF558" s="24">
        <f>SUMIFS('Faturamento SP3'!$H$2:$H$692,'Faturamento SP3'!$D$2:$D$692,'Infos Relatório'!$B$485,'Faturamento SP3'!$E$2:$E$692,'Infos Relatório'!$B558,'Faturamento SP3'!$Z$2:$Z$692,'Infos Relatório'!AA$1)</f>
        <v>0</v>
      </c>
      <c r="AG558" s="23">
        <f>COUNTIFS('Faturamento SP3'!$D$2:$D$692,'Infos Relatório'!$B$485,'Faturamento SP3'!$E$2:$E$692,'Infos Relatório'!$B558,'Faturamento SP3'!$Z$2:$Z$692,'Infos Relatório'!AG$1)</f>
        <v>0</v>
      </c>
      <c r="AH558" s="13">
        <f>SUMIFS('Faturamento SP3'!$G$2:$G$692,'Faturamento SP3'!$D$2:$D$692,'Infos Relatório'!$B$485,'Faturamento SP3'!$E$2:$E$692,'Infos Relatório'!$B558,'Faturamento SP3'!$Z$2:$Z$692,'Infos Relatório'!AG$1)</f>
        <v>0</v>
      </c>
      <c r="AI558" s="13">
        <f>SUMIFS('Faturamento SP3'!$J$2:$J$692,'Faturamento SP3'!$D$2:$D$692,'Infos Relatório'!$B$485,'Faturamento SP3'!$E$2:$E$692,'Infos Relatório'!$B558,'Faturamento SP3'!$Z$2:$Z$692,'Infos Relatório'!AG$1)</f>
        <v>0</v>
      </c>
      <c r="AJ558" s="14">
        <f>SUMIFS('Faturamento SP3'!$O$2:$O$692,'Faturamento SP3'!$D$2:$D$692,'Infos Relatório'!$B$485,'Faturamento SP3'!$E$2:$E$692,'Infos Relatório'!$B558,'Faturamento SP3'!$Z$2:$Z$692,'Infos Relatório'!AG$1,'Faturamento SP3'!$T$2:$T$692,"Sim")+SUMIFS('Faturamento SP3'!$P$2:$P$692,'Faturamento SP3'!$D$2:$D$692,'Infos Relatório'!$B$485,'Faturamento SP3'!$E$2:$E$692,'Infos Relatório'!$B558,'Faturamento SP3'!$Z$2:$Z$692,'Infos Relatório'!AG$1,'Faturamento SP3'!$T$2:$T$692,"Sim")</f>
        <v>0</v>
      </c>
      <c r="AK558" s="27" t="e">
        <f t="shared" si="210"/>
        <v>#DIV/0!</v>
      </c>
      <c r="AL558" s="24">
        <f>SUMIFS('Faturamento SP3'!$H$2:$H$692,'Faturamento SP3'!$D$2:$D$692,'Infos Relatório'!$B$485,'Faturamento SP3'!$E$2:$E$692,'Infos Relatório'!$B558,'Faturamento SP3'!$Z$2:$Z$692,'Infos Relatório'!AG$1)</f>
        <v>0</v>
      </c>
      <c r="AM558" s="23">
        <f>COUNTIFS('Faturamento SP3'!$D$2:$D$692,'Infos Relatório'!$B$485,'Faturamento SP3'!$E$2:$E$692,'Infos Relatório'!$B558,'Faturamento SP3'!$Z$2:$Z$692,'Infos Relatório'!AM$1)</f>
        <v>0</v>
      </c>
      <c r="AN558" s="13">
        <f>SUMIFS('Faturamento SP3'!$G$2:$G$692,'Faturamento SP3'!$D$2:$D$692,'Infos Relatório'!$B$485,'Faturamento SP3'!$E$2:$E$692,'Infos Relatório'!$B558,'Faturamento SP3'!$Z$2:$Z$692,'Infos Relatório'!AM$1)</f>
        <v>0</v>
      </c>
      <c r="AO558" s="13">
        <f>SUMIFS('Faturamento SP3'!$J$2:$J$692,'Faturamento SP3'!$D$2:$D$692,'Infos Relatório'!$B$485,'Faturamento SP3'!$E$2:$E$692,'Infos Relatório'!$B558,'Faturamento SP3'!$Z$2:$Z$692,'Infos Relatório'!AM$1)</f>
        <v>0</v>
      </c>
      <c r="AP558" s="14">
        <f>SUMIFS('Faturamento SP3'!$O$2:$O$692,'Faturamento SP3'!$D$2:$D$692,'Infos Relatório'!$B$485,'Faturamento SP3'!$E$2:$E$692,'Infos Relatório'!$B558,'Faturamento SP3'!$Z$2:$Z$692,'Infos Relatório'!AM$1,'Faturamento SP3'!$T$2:$T$692,"Sim")+SUMIFS('Faturamento SP3'!$P$2:$P$692,'Faturamento SP3'!$D$2:$D$692,'Infos Relatório'!$B$485,'Faturamento SP3'!$E$2:$E$692,'Infos Relatório'!$B558,'Faturamento SP3'!$Z$2:$Z$692,'Infos Relatório'!AM$1,'Faturamento SP3'!$T$2:$T$692,"Sim")</f>
        <v>0</v>
      </c>
      <c r="AQ558" s="27" t="e">
        <f t="shared" si="211"/>
        <v>#DIV/0!</v>
      </c>
      <c r="AR558" s="24">
        <f>SUMIFS('Faturamento SP3'!$H$2:$H$692,'Faturamento SP3'!$D$2:$D$692,'Infos Relatório'!$B$485,'Faturamento SP3'!$E$2:$E$692,'Infos Relatório'!$B558,'Faturamento SP3'!$Z$2:$Z$692,'Infos Relatório'!AM$1)</f>
        <v>0</v>
      </c>
      <c r="AS558" s="23">
        <f>COUNTIFS('Faturamento SP3'!$D$2:$D$692,'Infos Relatório'!$B$485,'Faturamento SP3'!$E$2:$E$692,'Infos Relatório'!$B558,'Faturamento SP3'!$Z$2:$Z$692,'Infos Relatório'!AS$1)</f>
        <v>0</v>
      </c>
      <c r="AT558" s="13">
        <f>SUMIFS('Faturamento SP3'!$G$2:$G$692,'Faturamento SP3'!$D$2:$D$692,'Infos Relatório'!$B$485,'Faturamento SP3'!$E$2:$E$692,'Infos Relatório'!$B558,'Faturamento SP3'!$Z$2:$Z$692,'Infos Relatório'!AS$1)</f>
        <v>0</v>
      </c>
      <c r="AU558" s="13">
        <f>SUMIFS('Faturamento SP3'!$J$2:$J$692,'Faturamento SP3'!$D$2:$D$692,'Infos Relatório'!$B$485,'Faturamento SP3'!$E$2:$E$692,'Infos Relatório'!$B558,'Faturamento SP3'!$Z$2:$Z$692,'Infos Relatório'!AS$1)</f>
        <v>0</v>
      </c>
      <c r="AV558" s="14">
        <f>SUMIFS('Faturamento SP3'!$O$2:$O$692,'Faturamento SP3'!$D$2:$D$692,'Infos Relatório'!$B$485,'Faturamento SP3'!$E$2:$E$692,'Infos Relatório'!$B558,'Faturamento SP3'!$Z$2:$Z$692,'Infos Relatório'!AS$1,'Faturamento SP3'!$T$2:$T$692,"Sim")+SUMIFS('Faturamento SP3'!$P$2:$P$692,'Faturamento SP3'!$D$2:$D$692,'Infos Relatório'!$B$485,'Faturamento SP3'!$E$2:$E$692,'Infos Relatório'!$B558,'Faturamento SP3'!$Z$2:$Z$692,'Infos Relatório'!AS$1,'Faturamento SP3'!$T$2:$T$692,"Sim")</f>
        <v>0</v>
      </c>
      <c r="AW558" s="27" t="e">
        <f t="shared" si="212"/>
        <v>#DIV/0!</v>
      </c>
      <c r="AX558" s="24">
        <f>SUMIFS('Faturamento SP3'!$H$2:$H$692,'Faturamento SP3'!$D$2:$D$692,'Infos Relatório'!$B$485,'Faturamento SP3'!$E$2:$E$692,'Infos Relatório'!$B558,'Faturamento SP3'!$Z$2:$Z$692,'Infos Relatório'!AS$1)</f>
        <v>0</v>
      </c>
      <c r="AY558" s="23">
        <f>COUNTIFS('Faturamento SP3'!$D$2:$D$692,'Infos Relatório'!$B$485,'Faturamento SP3'!$E$2:$E$692,'Infos Relatório'!$B558,'Faturamento SP3'!$Z$2:$Z$692,'Infos Relatório'!AY$1)</f>
        <v>0</v>
      </c>
      <c r="AZ558" s="13">
        <f>SUMIFS('Faturamento SP3'!$G$2:$G$692,'Faturamento SP3'!$D$2:$D$692,'Infos Relatório'!$B$485,'Faturamento SP3'!$E$2:$E$692,'Infos Relatório'!$B558,'Faturamento SP3'!$Z$2:$Z$692,'Infos Relatório'!AY$1)</f>
        <v>0</v>
      </c>
      <c r="BA558" s="13">
        <f>SUMIFS('Faturamento SP3'!$J$2:$J$692,'Faturamento SP3'!$D$2:$D$692,'Infos Relatório'!$B$485,'Faturamento SP3'!$E$2:$E$692,'Infos Relatório'!$B558,'Faturamento SP3'!$Z$2:$Z$692,'Infos Relatório'!AY$1)</f>
        <v>0</v>
      </c>
      <c r="BB558" s="14">
        <f>SUMIFS('Faturamento SP3'!$O$2:$O$692,'Faturamento SP3'!$D$2:$D$692,'Infos Relatório'!$B$485,'Faturamento SP3'!$E$2:$E$692,'Infos Relatório'!$B558,'Faturamento SP3'!$Z$2:$Z$692,'Infos Relatório'!AY$1,'Faturamento SP3'!$T$2:$T$692,"Sim")+SUMIFS('Faturamento SP3'!$P$2:$P$692,'Faturamento SP3'!$D$2:$D$692,'Infos Relatório'!$B$485,'Faturamento SP3'!$E$2:$E$692,'Infos Relatório'!$B558,'Faturamento SP3'!$Z$2:$Z$692,'Infos Relatório'!AY$1,'Faturamento SP3'!$T$2:$T$692,"Sim")</f>
        <v>0</v>
      </c>
      <c r="BC558" s="27" t="e">
        <f t="shared" si="213"/>
        <v>#DIV/0!</v>
      </c>
      <c r="BD558" s="24">
        <f>SUMIFS('Faturamento SP3'!$H$2:$H$692,'Faturamento SP3'!$D$2:$D$692,'Infos Relatório'!$B$485,'Faturamento SP3'!$E$2:$E$692,'Infos Relatório'!$B558,'Faturamento SP3'!$Z$2:$Z$692,'Infos Relatório'!AY$1)</f>
        <v>0</v>
      </c>
      <c r="BE558" s="23">
        <f>COUNTIFS('Faturamento SP3'!$D$2:$D$692,'Infos Relatório'!$B$485,'Faturamento SP3'!$E$2:$E$692,'Infos Relatório'!$B558,'Faturamento SP3'!$Z$2:$Z$692,'Infos Relatório'!BE$1)</f>
        <v>0</v>
      </c>
      <c r="BF558" s="13">
        <f>SUMIFS('Faturamento SP3'!$G$2:$G$692,'Faturamento SP3'!$D$2:$D$692,'Infos Relatório'!$B$485,'Faturamento SP3'!$E$2:$E$692,'Infos Relatório'!$B558,'Faturamento SP3'!$Z$2:$Z$692,'Infos Relatório'!BE$1)</f>
        <v>0</v>
      </c>
      <c r="BG558" s="13">
        <f>SUMIFS('Faturamento SP3'!$J$2:$J$692,'Faturamento SP3'!$D$2:$D$692,'Infos Relatório'!$B$485,'Faturamento SP3'!$E$2:$E$692,'Infos Relatório'!$B558,'Faturamento SP3'!$Z$2:$Z$692,'Infos Relatório'!BE$1)</f>
        <v>0</v>
      </c>
      <c r="BH558" s="14">
        <f>SUMIFS('Faturamento SP3'!$O$2:$O$692,'Faturamento SP3'!$D$2:$D$692,'Infos Relatório'!$B$485,'Faturamento SP3'!$E$2:$E$692,'Infos Relatório'!$B558,'Faturamento SP3'!$Z$2:$Z$692,'Infos Relatório'!BE$1,'Faturamento SP3'!$T$2:$T$692,"Sim")+SUMIFS('Faturamento SP3'!$P$2:$P$692,'Faturamento SP3'!$D$2:$D$692,'Infos Relatório'!$B$485,'Faturamento SP3'!$E$2:$E$692,'Infos Relatório'!$B558,'Faturamento SP3'!$Z$2:$Z$692,'Infos Relatório'!BE$1,'Faturamento SP3'!$T$2:$T$692,"Sim")</f>
        <v>0</v>
      </c>
      <c r="BI558" s="27" t="e">
        <f t="shared" si="214"/>
        <v>#DIV/0!</v>
      </c>
      <c r="BJ558" s="24">
        <f>SUMIFS('Faturamento SP3'!$H$2:$H$692,'Faturamento SP3'!$D$2:$D$692,'Infos Relatório'!$B$485,'Faturamento SP3'!$E$2:$E$692,'Infos Relatório'!$B558,'Faturamento SP3'!$Z$2:$Z$692,'Infos Relatório'!BE$1)</f>
        <v>0</v>
      </c>
      <c r="BK558" s="23">
        <f>COUNTIFS('Faturamento SP3'!$D$2:$D$692,'Infos Relatório'!$B$485,'Faturamento SP3'!$E$2:$E$692,'Infos Relatório'!$B558,'Faturamento SP3'!$Z$2:$Z$692,'Infos Relatório'!BK$1)</f>
        <v>0</v>
      </c>
      <c r="BL558" s="13">
        <f>SUMIFS('Faturamento SP3'!$G$2:$G$692,'Faturamento SP3'!$D$2:$D$692,'Infos Relatório'!$B$485,'Faturamento SP3'!$E$2:$E$692,'Infos Relatório'!$B558,'Faturamento SP3'!$Z$2:$Z$692,'Infos Relatório'!BK$1)</f>
        <v>0</v>
      </c>
      <c r="BM558" s="13">
        <f>SUMIFS('Faturamento SP3'!$J$2:$J$692,'Faturamento SP3'!$D$2:$D$692,'Infos Relatório'!$B$485,'Faturamento SP3'!$E$2:$E$692,'Infos Relatório'!$B558,'Faturamento SP3'!$Z$2:$Z$692,'Infos Relatório'!BK$1)</f>
        <v>0</v>
      </c>
      <c r="BN558" s="14">
        <f>SUMIFS('Faturamento SP3'!$O$2:$O$692,'Faturamento SP3'!$D$2:$D$692,'Infos Relatório'!$B$485,'Faturamento SP3'!$E$2:$E$692,'Infos Relatório'!$B558,'Faturamento SP3'!$Z$2:$Z$692,'Infos Relatório'!BK$1,'Faturamento SP3'!$T$2:$T$692,"Sim")+SUMIFS('Faturamento SP3'!$P$2:$P$692,'Faturamento SP3'!$D$2:$D$692,'Infos Relatório'!$B$485,'Faturamento SP3'!$E$2:$E$692,'Infos Relatório'!$B558,'Faturamento SP3'!$Z$2:$Z$692,'Infos Relatório'!BK$1,'Faturamento SP3'!$T$2:$T$692,"Sim")</f>
        <v>0</v>
      </c>
      <c r="BO558" s="27" t="e">
        <f t="shared" si="215"/>
        <v>#DIV/0!</v>
      </c>
      <c r="BP558" s="24">
        <f>SUMIFS('Faturamento SP3'!$H$2:$H$692,'Faturamento SP3'!$D$2:$D$692,'Infos Relatório'!$B$485,'Faturamento SP3'!$E$2:$E$692,'Infos Relatório'!$B558,'Faturamento SP3'!$Z$2:$Z$692,'Infos Relatório'!BK$1)</f>
        <v>0</v>
      </c>
      <c r="BQ558" s="23">
        <f>COUNTIFS('Faturamento SP3'!$D$2:$D$692,'Infos Relatório'!$B$485,'Faturamento SP3'!$E$2:$E$692,'Infos Relatório'!$B558,'Faturamento SP3'!$Z$2:$Z$692,'Infos Relatório'!BQ$1)</f>
        <v>0</v>
      </c>
      <c r="BR558" s="13">
        <f>SUMIFS('Faturamento SP3'!$G$2:$G$692,'Faturamento SP3'!$D$2:$D$692,'Infos Relatório'!$B$485,'Faturamento SP3'!$E$2:$E$692,'Infos Relatório'!$B558,'Faturamento SP3'!$Z$2:$Z$692,'Infos Relatório'!BQ$1)</f>
        <v>0</v>
      </c>
      <c r="BS558" s="13">
        <f>SUMIFS('Faturamento SP3'!$J$2:$J$692,'Faturamento SP3'!$D$2:$D$692,'Infos Relatório'!$B$485,'Faturamento SP3'!$E$2:$E$692,'Infos Relatório'!$B558,'Faturamento SP3'!$Z$2:$Z$692,'Infos Relatório'!BQ$1)</f>
        <v>0</v>
      </c>
      <c r="BT558" s="14">
        <f>SUMIFS('Faturamento SP3'!$O$2:$O$692,'Faturamento SP3'!$D$2:$D$692,'Infos Relatório'!$B$485,'Faturamento SP3'!$E$2:$E$692,'Infos Relatório'!$B558,'Faturamento SP3'!$Z$2:$Z$692,'Infos Relatório'!BQ$1,'Faturamento SP3'!$T$2:$T$692,"Sim")+SUMIFS('Faturamento SP3'!$P$2:$P$692,'Faturamento SP3'!$D$2:$D$692,'Infos Relatório'!$B$485,'Faturamento SP3'!$E$2:$E$692,'Infos Relatório'!$B558,'Faturamento SP3'!$Z$2:$Z$692,'Infos Relatório'!BQ$1,'Faturamento SP3'!$T$2:$T$692,"Sim")</f>
        <v>0</v>
      </c>
      <c r="BU558" s="27" t="e">
        <f t="shared" si="216"/>
        <v>#DIV/0!</v>
      </c>
      <c r="BV558" s="24">
        <f>SUMIFS('Faturamento SP3'!$H$2:$H$692,'Faturamento SP3'!$D$2:$D$692,'Infos Relatório'!$B$485,'Faturamento SP3'!$E$2:$E$692,'Infos Relatório'!$B558,'Faturamento SP3'!$Z$2:$Z$692,'Infos Relatório'!BQ$1)</f>
        <v>0</v>
      </c>
    </row>
    <row r="559" spans="2:74">
      <c r="B559" s="17" t="s">
        <v>80</v>
      </c>
      <c r="C559" s="23">
        <f>COUNTIFS('Faturamento SP3'!$D$2:$D$692,'Infos Relatório'!$B$485,'Faturamento SP3'!$E$2:$E$692,'Infos Relatório'!$B559,'Faturamento SP3'!$Z$2:$Z$692,'Infos Relatório'!C$1)</f>
        <v>0</v>
      </c>
      <c r="D559" s="13">
        <f>SUMIFS('Faturamento SP3'!$G$2:$G$692,'Faturamento SP3'!$D$2:$D$692,'Infos Relatório'!$B$485,'Faturamento SP3'!$E$2:$E$692,'Infos Relatório'!$B559,'Faturamento SP3'!$Z$2:$Z$692,'Infos Relatório'!C$1)</f>
        <v>0</v>
      </c>
      <c r="E559" s="13">
        <f>SUMIFS('Faturamento SP3'!$J$2:$J$692,'Faturamento SP3'!$D$2:$D$692,'Infos Relatório'!$B$485,'Faturamento SP3'!$E$2:$E$692,'Infos Relatório'!$B559,'Faturamento SP3'!$Z$2:$Z$692,'Infos Relatório'!C$1)</f>
        <v>0</v>
      </c>
      <c r="F559" s="14">
        <f>SUMIFS('Faturamento SP3'!$O$2:$O$692,'Faturamento SP3'!$D$2:$D$692,'Infos Relatório'!$B$485,'Faturamento SP3'!$E$2:$E$692,'Infos Relatório'!$B559,'Faturamento SP3'!$Z$2:$Z$692,'Infos Relatório'!C$1,'Faturamento SP3'!$T$2:$T$692,"Sim")+SUMIFS('Faturamento SP3'!$P$2:$P$692,'Faturamento SP3'!$D$2:$D$692,'Infos Relatório'!$B$485,'Faturamento SP3'!$E$2:$E$692,'Infos Relatório'!$B559,'Faturamento SP3'!$Z$2:$Z$692,'Infos Relatório'!C$1,'Faturamento SP3'!$T$2:$T$692,"Sim")</f>
        <v>0</v>
      </c>
      <c r="G559" s="27" t="e">
        <f t="shared" si="205"/>
        <v>#DIV/0!</v>
      </c>
      <c r="H559" s="24">
        <f>SUMIFS('Faturamento SP3'!$H$2:$H$692,'Faturamento SP3'!$D$2:$D$692,'Infos Relatório'!$B$485,'Faturamento SP3'!$E$2:$E$692,'Infos Relatório'!$B559,'Faturamento SP3'!$Z$2:$Z$692,'Infos Relatório'!C$1)</f>
        <v>0</v>
      </c>
      <c r="I559" s="23">
        <f>COUNTIFS('Faturamento SP3'!$D$2:$D$692,'Infos Relatório'!$B$485,'Faturamento SP3'!$E$2:$E$692,'Infos Relatório'!$B559,'Faturamento SP3'!$Z$2:$Z$692,'Infos Relatório'!I$1)</f>
        <v>0</v>
      </c>
      <c r="J559" s="13">
        <f>SUMIFS('Faturamento SP3'!$G$2:$G$692,'Faturamento SP3'!$D$2:$D$692,'Infos Relatório'!$B$485,'Faturamento SP3'!$E$2:$E$692,'Infos Relatório'!$B559,'Faturamento SP3'!$Z$2:$Z$692,'Infos Relatório'!I$1)</f>
        <v>0</v>
      </c>
      <c r="K559" s="13">
        <f>SUMIFS('Faturamento SP3'!$J$2:$J$692,'Faturamento SP3'!$D$2:$D$692,'Infos Relatório'!$B$485,'Faturamento SP3'!$E$2:$E$692,'Infos Relatório'!$B559,'Faturamento SP3'!$Z$2:$Z$692,'Infos Relatório'!I$1)</f>
        <v>0</v>
      </c>
      <c r="L559" s="14">
        <f>SUMIFS('Faturamento SP3'!$O$2:$O$692,'Faturamento SP3'!$D$2:$D$692,'Infos Relatório'!$B$485,'Faturamento SP3'!$E$2:$E$692,'Infos Relatório'!$B559,'Faturamento SP3'!$Z$2:$Z$692,'Infos Relatório'!I$1,'Faturamento SP3'!$T$2:$T$692,"Sim")+SUMIFS('Faturamento SP3'!$P$2:$P$692,'Faturamento SP3'!$D$2:$D$692,'Infos Relatório'!$B$485,'Faturamento SP3'!$E$2:$E$692,'Infos Relatório'!$B559,'Faturamento SP3'!$Z$2:$Z$692,'Infos Relatório'!I$1,'Faturamento SP3'!$T$2:$T$692,"Sim")</f>
        <v>0</v>
      </c>
      <c r="M559" s="27" t="e">
        <f t="shared" si="206"/>
        <v>#DIV/0!</v>
      </c>
      <c r="N559" s="24">
        <f>SUMIFS('Faturamento SP3'!$H$2:$H$692,'Faturamento SP3'!$D$2:$D$692,'Infos Relatório'!$B$485,'Faturamento SP3'!$E$2:$E$692,'Infos Relatório'!$B559,'Faturamento SP3'!$Z$2:$Z$692,'Infos Relatório'!I$1)</f>
        <v>0</v>
      </c>
      <c r="O559" s="23">
        <f>COUNTIFS('Faturamento SP3'!$D$2:$D$692,'Infos Relatório'!$B$485,'Faturamento SP3'!$E$2:$E$692,'Infos Relatório'!$B559,'Faturamento SP3'!$Z$2:$Z$692,'Infos Relatório'!O$1)</f>
        <v>0</v>
      </c>
      <c r="P559" s="13">
        <f>SUMIFS('Faturamento SP3'!$G$2:$G$692,'Faturamento SP3'!$D$2:$D$692,'Infos Relatório'!$B$485,'Faturamento SP3'!$E$2:$E$692,'Infos Relatório'!$B559,'Faturamento SP3'!$Z$2:$Z$692,'Infos Relatório'!O$1)</f>
        <v>0</v>
      </c>
      <c r="Q559" s="13">
        <f>SUMIFS('Faturamento SP3'!$J$2:$J$692,'Faturamento SP3'!$D$2:$D$692,'Infos Relatório'!$B$485,'Faturamento SP3'!$E$2:$E$692,'Infos Relatório'!$B559,'Faturamento SP3'!$Z$2:$Z$692,'Infos Relatório'!O$1)</f>
        <v>0</v>
      </c>
      <c r="R559" s="14">
        <f>SUMIFS('Faturamento SP3'!$O$2:$O$692,'Faturamento SP3'!$D$2:$D$692,'Infos Relatório'!$B$485,'Faturamento SP3'!$E$2:$E$692,'Infos Relatório'!$B559,'Faturamento SP3'!$Z$2:$Z$692,'Infos Relatório'!O$1,'Faturamento SP3'!$T$2:$T$692,"Sim")+SUMIFS('Faturamento SP3'!$P$2:$P$692,'Faturamento SP3'!$D$2:$D$692,'Infos Relatório'!$B$485,'Faturamento SP3'!$E$2:$E$692,'Infos Relatório'!$B559,'Faturamento SP3'!$Z$2:$Z$692,'Infos Relatório'!O$1,'Faturamento SP3'!$T$2:$T$692,"Sim")</f>
        <v>0</v>
      </c>
      <c r="S559" s="27" t="e">
        <f t="shared" si="207"/>
        <v>#DIV/0!</v>
      </c>
      <c r="T559" s="24">
        <f>SUMIFS('Faturamento SP3'!$H$2:$H$692,'Faturamento SP3'!$D$2:$D$692,'Infos Relatório'!$B$485,'Faturamento SP3'!$E$2:$E$692,'Infos Relatório'!$B559,'Faturamento SP3'!$Z$2:$Z$692,'Infos Relatório'!O$1)</f>
        <v>0</v>
      </c>
      <c r="U559" s="23">
        <f>COUNTIFS('Faturamento SP3'!$D$2:$D$692,'Infos Relatório'!$B$485,'Faturamento SP3'!$E$2:$E$692,'Infos Relatório'!$B559,'Faturamento SP3'!$Z$2:$Z$692,'Infos Relatório'!U$1)</f>
        <v>0</v>
      </c>
      <c r="V559" s="13">
        <f>SUMIFS('Faturamento SP3'!$G$2:$G$692,'Faturamento SP3'!$D$2:$D$692,'Infos Relatório'!$B$485,'Faturamento SP3'!$E$2:$E$692,'Infos Relatório'!$B559,'Faturamento SP3'!$Z$2:$Z$692,'Infos Relatório'!U$1)</f>
        <v>0</v>
      </c>
      <c r="W559" s="13">
        <f>SUMIFS('Faturamento SP3'!$J$2:$J$692,'Faturamento SP3'!$D$2:$D$692,'Infos Relatório'!$B$485,'Faturamento SP3'!$E$2:$E$692,'Infos Relatório'!$B559,'Faturamento SP3'!$Z$2:$Z$692,'Infos Relatório'!U$1)</f>
        <v>0</v>
      </c>
      <c r="X559" s="14">
        <f>SUMIFS('Faturamento SP3'!$O$2:$O$692,'Faturamento SP3'!$D$2:$D$692,'Infos Relatório'!$B$485,'Faturamento SP3'!$E$2:$E$692,'Infos Relatório'!$B559,'Faturamento SP3'!$Z$2:$Z$692,'Infos Relatório'!U$1,'Faturamento SP3'!$T$2:$T$692,"Sim")+SUMIFS('Faturamento SP3'!$P$2:$P$692,'Faturamento SP3'!$D$2:$D$692,'Infos Relatório'!$B$485,'Faturamento SP3'!$E$2:$E$692,'Infos Relatório'!$B559,'Faturamento SP3'!$Z$2:$Z$692,'Infos Relatório'!U$1,'Faturamento SP3'!$T$2:$T$692,"Sim")</f>
        <v>0</v>
      </c>
      <c r="Y559" s="27" t="e">
        <f t="shared" si="208"/>
        <v>#DIV/0!</v>
      </c>
      <c r="Z559" s="24">
        <f>SUMIFS('Faturamento SP3'!$H$2:$H$692,'Faturamento SP3'!$D$2:$D$692,'Infos Relatório'!$B$485,'Faturamento SP3'!$E$2:$E$692,'Infos Relatório'!$B559,'Faturamento SP3'!$Z$2:$Z$692,'Infos Relatório'!U$1)</f>
        <v>0</v>
      </c>
      <c r="AA559" s="23">
        <f>COUNTIFS('Faturamento SP3'!$D$2:$D$692,'Infos Relatório'!$B$485,'Faturamento SP3'!$E$2:$E$692,'Infos Relatório'!$B559,'Faturamento SP3'!$Z$2:$Z$692,'Infos Relatório'!AA$1)</f>
        <v>0</v>
      </c>
      <c r="AB559" s="13">
        <f>SUMIFS('Faturamento SP3'!$G$2:$G$692,'Faturamento SP3'!$D$2:$D$692,'Infos Relatório'!$B$485,'Faturamento SP3'!$E$2:$E$692,'Infos Relatório'!$B559,'Faturamento SP3'!$Z$2:$Z$692,'Infos Relatório'!AA$1)</f>
        <v>0</v>
      </c>
      <c r="AC559" s="13">
        <f>SUMIFS('Faturamento SP3'!$J$2:$J$692,'Faturamento SP3'!$D$2:$D$692,'Infos Relatório'!$B$485,'Faturamento SP3'!$E$2:$E$692,'Infos Relatório'!$B559,'Faturamento SP3'!$Z$2:$Z$692,'Infos Relatório'!AA$1)</f>
        <v>0</v>
      </c>
      <c r="AD559" s="14">
        <f>SUMIFS('Faturamento SP3'!$O$2:$O$692,'Faturamento SP3'!$D$2:$D$692,'Infos Relatório'!$B$485,'Faturamento SP3'!$E$2:$E$692,'Infos Relatório'!$B559,'Faturamento SP3'!$Z$2:$Z$692,'Infos Relatório'!AA$1,'Faturamento SP3'!$T$2:$T$692,"Sim")+SUMIFS('Faturamento SP3'!$P$2:$P$692,'Faturamento SP3'!$D$2:$D$692,'Infos Relatório'!$B$485,'Faturamento SP3'!$E$2:$E$692,'Infos Relatório'!$B559,'Faturamento SP3'!$Z$2:$Z$692,'Infos Relatório'!AA$1,'Faturamento SP3'!$T$2:$T$692,"Sim")</f>
        <v>0</v>
      </c>
      <c r="AE559" s="27" t="e">
        <f t="shared" si="209"/>
        <v>#DIV/0!</v>
      </c>
      <c r="AF559" s="24">
        <f>SUMIFS('Faturamento SP3'!$H$2:$H$692,'Faturamento SP3'!$D$2:$D$692,'Infos Relatório'!$B$485,'Faturamento SP3'!$E$2:$E$692,'Infos Relatório'!$B559,'Faturamento SP3'!$Z$2:$Z$692,'Infos Relatório'!AA$1)</f>
        <v>0</v>
      </c>
      <c r="AG559" s="23">
        <f>COUNTIFS('Faturamento SP3'!$D$2:$D$692,'Infos Relatório'!$B$485,'Faturamento SP3'!$E$2:$E$692,'Infos Relatório'!$B559,'Faturamento SP3'!$Z$2:$Z$692,'Infos Relatório'!AG$1)</f>
        <v>0</v>
      </c>
      <c r="AH559" s="13">
        <f>SUMIFS('Faturamento SP3'!$G$2:$G$692,'Faturamento SP3'!$D$2:$D$692,'Infos Relatório'!$B$485,'Faturamento SP3'!$E$2:$E$692,'Infos Relatório'!$B559,'Faturamento SP3'!$Z$2:$Z$692,'Infos Relatório'!AG$1)</f>
        <v>0</v>
      </c>
      <c r="AI559" s="13">
        <f>SUMIFS('Faturamento SP3'!$J$2:$J$692,'Faturamento SP3'!$D$2:$D$692,'Infos Relatório'!$B$485,'Faturamento SP3'!$E$2:$E$692,'Infos Relatório'!$B559,'Faturamento SP3'!$Z$2:$Z$692,'Infos Relatório'!AG$1)</f>
        <v>0</v>
      </c>
      <c r="AJ559" s="14">
        <f>SUMIFS('Faturamento SP3'!$O$2:$O$692,'Faturamento SP3'!$D$2:$D$692,'Infos Relatório'!$B$485,'Faturamento SP3'!$E$2:$E$692,'Infos Relatório'!$B559,'Faturamento SP3'!$Z$2:$Z$692,'Infos Relatório'!AG$1,'Faturamento SP3'!$T$2:$T$692,"Sim")+SUMIFS('Faturamento SP3'!$P$2:$P$692,'Faturamento SP3'!$D$2:$D$692,'Infos Relatório'!$B$485,'Faturamento SP3'!$E$2:$E$692,'Infos Relatório'!$B559,'Faturamento SP3'!$Z$2:$Z$692,'Infos Relatório'!AG$1,'Faturamento SP3'!$T$2:$T$692,"Sim")</f>
        <v>0</v>
      </c>
      <c r="AK559" s="27" t="e">
        <f t="shared" si="210"/>
        <v>#DIV/0!</v>
      </c>
      <c r="AL559" s="24">
        <f>SUMIFS('Faturamento SP3'!$H$2:$H$692,'Faturamento SP3'!$D$2:$D$692,'Infos Relatório'!$B$485,'Faturamento SP3'!$E$2:$E$692,'Infos Relatório'!$B559,'Faturamento SP3'!$Z$2:$Z$692,'Infos Relatório'!AG$1)</f>
        <v>0</v>
      </c>
      <c r="AM559" s="23">
        <f>COUNTIFS('Faturamento SP3'!$D$2:$D$692,'Infos Relatório'!$B$485,'Faturamento SP3'!$E$2:$E$692,'Infos Relatório'!$B559,'Faturamento SP3'!$Z$2:$Z$692,'Infos Relatório'!AM$1)</f>
        <v>0</v>
      </c>
      <c r="AN559" s="13">
        <f>SUMIFS('Faturamento SP3'!$G$2:$G$692,'Faturamento SP3'!$D$2:$D$692,'Infos Relatório'!$B$485,'Faturamento SP3'!$E$2:$E$692,'Infos Relatório'!$B559,'Faturamento SP3'!$Z$2:$Z$692,'Infos Relatório'!AM$1)</f>
        <v>0</v>
      </c>
      <c r="AO559" s="13">
        <f>SUMIFS('Faturamento SP3'!$J$2:$J$692,'Faturamento SP3'!$D$2:$D$692,'Infos Relatório'!$B$485,'Faturamento SP3'!$E$2:$E$692,'Infos Relatório'!$B559,'Faturamento SP3'!$Z$2:$Z$692,'Infos Relatório'!AM$1)</f>
        <v>0</v>
      </c>
      <c r="AP559" s="14">
        <f>SUMIFS('Faturamento SP3'!$O$2:$O$692,'Faturamento SP3'!$D$2:$D$692,'Infos Relatório'!$B$485,'Faturamento SP3'!$E$2:$E$692,'Infos Relatório'!$B559,'Faturamento SP3'!$Z$2:$Z$692,'Infos Relatório'!AM$1,'Faturamento SP3'!$T$2:$T$692,"Sim")+SUMIFS('Faturamento SP3'!$P$2:$P$692,'Faturamento SP3'!$D$2:$D$692,'Infos Relatório'!$B$485,'Faturamento SP3'!$E$2:$E$692,'Infos Relatório'!$B559,'Faturamento SP3'!$Z$2:$Z$692,'Infos Relatório'!AM$1,'Faturamento SP3'!$T$2:$T$692,"Sim")</f>
        <v>0</v>
      </c>
      <c r="AQ559" s="27" t="e">
        <f t="shared" si="211"/>
        <v>#DIV/0!</v>
      </c>
      <c r="AR559" s="24">
        <f>SUMIFS('Faturamento SP3'!$H$2:$H$692,'Faturamento SP3'!$D$2:$D$692,'Infos Relatório'!$B$485,'Faturamento SP3'!$E$2:$E$692,'Infos Relatório'!$B559,'Faturamento SP3'!$Z$2:$Z$692,'Infos Relatório'!AM$1)</f>
        <v>0</v>
      </c>
      <c r="AS559" s="23">
        <f>COUNTIFS('Faturamento SP3'!$D$2:$D$692,'Infos Relatório'!$B$485,'Faturamento SP3'!$E$2:$E$692,'Infos Relatório'!$B559,'Faturamento SP3'!$Z$2:$Z$692,'Infos Relatório'!AS$1)</f>
        <v>0</v>
      </c>
      <c r="AT559" s="13">
        <f>SUMIFS('Faturamento SP3'!$G$2:$G$692,'Faturamento SP3'!$D$2:$D$692,'Infos Relatório'!$B$485,'Faturamento SP3'!$E$2:$E$692,'Infos Relatório'!$B559,'Faturamento SP3'!$Z$2:$Z$692,'Infos Relatório'!AS$1)</f>
        <v>0</v>
      </c>
      <c r="AU559" s="13">
        <f>SUMIFS('Faturamento SP3'!$J$2:$J$692,'Faturamento SP3'!$D$2:$D$692,'Infos Relatório'!$B$485,'Faturamento SP3'!$E$2:$E$692,'Infos Relatório'!$B559,'Faturamento SP3'!$Z$2:$Z$692,'Infos Relatório'!AS$1)</f>
        <v>0</v>
      </c>
      <c r="AV559" s="14">
        <f>SUMIFS('Faturamento SP3'!$O$2:$O$692,'Faturamento SP3'!$D$2:$D$692,'Infos Relatório'!$B$485,'Faturamento SP3'!$E$2:$E$692,'Infos Relatório'!$B559,'Faturamento SP3'!$Z$2:$Z$692,'Infos Relatório'!AS$1,'Faturamento SP3'!$T$2:$T$692,"Sim")+SUMIFS('Faturamento SP3'!$P$2:$P$692,'Faturamento SP3'!$D$2:$D$692,'Infos Relatório'!$B$485,'Faturamento SP3'!$E$2:$E$692,'Infos Relatório'!$B559,'Faturamento SP3'!$Z$2:$Z$692,'Infos Relatório'!AS$1,'Faturamento SP3'!$T$2:$T$692,"Sim")</f>
        <v>0</v>
      </c>
      <c r="AW559" s="27" t="e">
        <f t="shared" si="212"/>
        <v>#DIV/0!</v>
      </c>
      <c r="AX559" s="24">
        <f>SUMIFS('Faturamento SP3'!$H$2:$H$692,'Faturamento SP3'!$D$2:$D$692,'Infos Relatório'!$B$485,'Faturamento SP3'!$E$2:$E$692,'Infos Relatório'!$B559,'Faturamento SP3'!$Z$2:$Z$692,'Infos Relatório'!AS$1)</f>
        <v>0</v>
      </c>
      <c r="AY559" s="23">
        <f>COUNTIFS('Faturamento SP3'!$D$2:$D$692,'Infos Relatório'!$B$485,'Faturamento SP3'!$E$2:$E$692,'Infos Relatório'!$B559,'Faturamento SP3'!$Z$2:$Z$692,'Infos Relatório'!AY$1)</f>
        <v>0</v>
      </c>
      <c r="AZ559" s="13">
        <f>SUMIFS('Faturamento SP3'!$G$2:$G$692,'Faturamento SP3'!$D$2:$D$692,'Infos Relatório'!$B$485,'Faturamento SP3'!$E$2:$E$692,'Infos Relatório'!$B559,'Faturamento SP3'!$Z$2:$Z$692,'Infos Relatório'!AY$1)</f>
        <v>0</v>
      </c>
      <c r="BA559" s="13">
        <f>SUMIFS('Faturamento SP3'!$J$2:$J$692,'Faturamento SP3'!$D$2:$D$692,'Infos Relatório'!$B$485,'Faturamento SP3'!$E$2:$E$692,'Infos Relatório'!$B559,'Faturamento SP3'!$Z$2:$Z$692,'Infos Relatório'!AY$1)</f>
        <v>0</v>
      </c>
      <c r="BB559" s="14">
        <f>SUMIFS('Faturamento SP3'!$O$2:$O$692,'Faturamento SP3'!$D$2:$D$692,'Infos Relatório'!$B$485,'Faturamento SP3'!$E$2:$E$692,'Infos Relatório'!$B559,'Faturamento SP3'!$Z$2:$Z$692,'Infos Relatório'!AY$1,'Faturamento SP3'!$T$2:$T$692,"Sim")+SUMIFS('Faturamento SP3'!$P$2:$P$692,'Faturamento SP3'!$D$2:$D$692,'Infos Relatório'!$B$485,'Faturamento SP3'!$E$2:$E$692,'Infos Relatório'!$B559,'Faturamento SP3'!$Z$2:$Z$692,'Infos Relatório'!AY$1,'Faturamento SP3'!$T$2:$T$692,"Sim")</f>
        <v>0</v>
      </c>
      <c r="BC559" s="27" t="e">
        <f t="shared" si="213"/>
        <v>#DIV/0!</v>
      </c>
      <c r="BD559" s="24">
        <f>SUMIFS('Faturamento SP3'!$H$2:$H$692,'Faturamento SP3'!$D$2:$D$692,'Infos Relatório'!$B$485,'Faturamento SP3'!$E$2:$E$692,'Infos Relatório'!$B559,'Faturamento SP3'!$Z$2:$Z$692,'Infos Relatório'!AY$1)</f>
        <v>0</v>
      </c>
      <c r="BE559" s="23">
        <f>COUNTIFS('Faturamento SP3'!$D$2:$D$692,'Infos Relatório'!$B$485,'Faturamento SP3'!$E$2:$E$692,'Infos Relatório'!$B559,'Faturamento SP3'!$Z$2:$Z$692,'Infos Relatório'!BE$1)</f>
        <v>0</v>
      </c>
      <c r="BF559" s="13">
        <f>SUMIFS('Faturamento SP3'!$G$2:$G$692,'Faturamento SP3'!$D$2:$D$692,'Infos Relatório'!$B$485,'Faturamento SP3'!$E$2:$E$692,'Infos Relatório'!$B559,'Faturamento SP3'!$Z$2:$Z$692,'Infos Relatório'!BE$1)</f>
        <v>0</v>
      </c>
      <c r="BG559" s="13">
        <f>SUMIFS('Faturamento SP3'!$J$2:$J$692,'Faturamento SP3'!$D$2:$D$692,'Infos Relatório'!$B$485,'Faturamento SP3'!$E$2:$E$692,'Infos Relatório'!$B559,'Faturamento SP3'!$Z$2:$Z$692,'Infos Relatório'!BE$1)</f>
        <v>0</v>
      </c>
      <c r="BH559" s="14">
        <f>SUMIFS('Faturamento SP3'!$O$2:$O$692,'Faturamento SP3'!$D$2:$D$692,'Infos Relatório'!$B$485,'Faturamento SP3'!$E$2:$E$692,'Infos Relatório'!$B559,'Faturamento SP3'!$Z$2:$Z$692,'Infos Relatório'!BE$1,'Faturamento SP3'!$T$2:$T$692,"Sim")+SUMIFS('Faturamento SP3'!$P$2:$P$692,'Faturamento SP3'!$D$2:$D$692,'Infos Relatório'!$B$485,'Faturamento SP3'!$E$2:$E$692,'Infos Relatório'!$B559,'Faturamento SP3'!$Z$2:$Z$692,'Infos Relatório'!BE$1,'Faturamento SP3'!$T$2:$T$692,"Sim")</f>
        <v>0</v>
      </c>
      <c r="BI559" s="27" t="e">
        <f t="shared" si="214"/>
        <v>#DIV/0!</v>
      </c>
      <c r="BJ559" s="24">
        <f>SUMIFS('Faturamento SP3'!$H$2:$H$692,'Faturamento SP3'!$D$2:$D$692,'Infos Relatório'!$B$485,'Faturamento SP3'!$E$2:$E$692,'Infos Relatório'!$B559,'Faturamento SP3'!$Z$2:$Z$692,'Infos Relatório'!BE$1)</f>
        <v>0</v>
      </c>
      <c r="BK559" s="23">
        <f>COUNTIFS('Faturamento SP3'!$D$2:$D$692,'Infos Relatório'!$B$485,'Faturamento SP3'!$E$2:$E$692,'Infos Relatório'!$B559,'Faturamento SP3'!$Z$2:$Z$692,'Infos Relatório'!BK$1)</f>
        <v>0</v>
      </c>
      <c r="BL559" s="13">
        <f>SUMIFS('Faturamento SP3'!$G$2:$G$692,'Faturamento SP3'!$D$2:$D$692,'Infos Relatório'!$B$485,'Faturamento SP3'!$E$2:$E$692,'Infos Relatório'!$B559,'Faturamento SP3'!$Z$2:$Z$692,'Infos Relatório'!BK$1)</f>
        <v>0</v>
      </c>
      <c r="BM559" s="13">
        <f>SUMIFS('Faturamento SP3'!$J$2:$J$692,'Faturamento SP3'!$D$2:$D$692,'Infos Relatório'!$B$485,'Faturamento SP3'!$E$2:$E$692,'Infos Relatório'!$B559,'Faturamento SP3'!$Z$2:$Z$692,'Infos Relatório'!BK$1)</f>
        <v>0</v>
      </c>
      <c r="BN559" s="14">
        <f>SUMIFS('Faturamento SP3'!$O$2:$O$692,'Faturamento SP3'!$D$2:$D$692,'Infos Relatório'!$B$485,'Faturamento SP3'!$E$2:$E$692,'Infos Relatório'!$B559,'Faturamento SP3'!$Z$2:$Z$692,'Infos Relatório'!BK$1,'Faturamento SP3'!$T$2:$T$692,"Sim")+SUMIFS('Faturamento SP3'!$P$2:$P$692,'Faturamento SP3'!$D$2:$D$692,'Infos Relatório'!$B$485,'Faturamento SP3'!$E$2:$E$692,'Infos Relatório'!$B559,'Faturamento SP3'!$Z$2:$Z$692,'Infos Relatório'!BK$1,'Faturamento SP3'!$T$2:$T$692,"Sim")</f>
        <v>0</v>
      </c>
      <c r="BO559" s="27" t="e">
        <f t="shared" si="215"/>
        <v>#DIV/0!</v>
      </c>
      <c r="BP559" s="24">
        <f>SUMIFS('Faturamento SP3'!$H$2:$H$692,'Faturamento SP3'!$D$2:$D$692,'Infos Relatório'!$B$485,'Faturamento SP3'!$E$2:$E$692,'Infos Relatório'!$B559,'Faturamento SP3'!$Z$2:$Z$692,'Infos Relatório'!BK$1)</f>
        <v>0</v>
      </c>
      <c r="BQ559" s="23">
        <f>COUNTIFS('Faturamento SP3'!$D$2:$D$692,'Infos Relatório'!$B$485,'Faturamento SP3'!$E$2:$E$692,'Infos Relatório'!$B559,'Faturamento SP3'!$Z$2:$Z$692,'Infos Relatório'!BQ$1)</f>
        <v>0</v>
      </c>
      <c r="BR559" s="13">
        <f>SUMIFS('Faturamento SP3'!$G$2:$G$692,'Faturamento SP3'!$D$2:$D$692,'Infos Relatório'!$B$485,'Faturamento SP3'!$E$2:$E$692,'Infos Relatório'!$B559,'Faturamento SP3'!$Z$2:$Z$692,'Infos Relatório'!BQ$1)</f>
        <v>0</v>
      </c>
      <c r="BS559" s="13">
        <f>SUMIFS('Faturamento SP3'!$J$2:$J$692,'Faturamento SP3'!$D$2:$D$692,'Infos Relatório'!$B$485,'Faturamento SP3'!$E$2:$E$692,'Infos Relatório'!$B559,'Faturamento SP3'!$Z$2:$Z$692,'Infos Relatório'!BQ$1)</f>
        <v>0</v>
      </c>
      <c r="BT559" s="14">
        <f>SUMIFS('Faturamento SP3'!$O$2:$O$692,'Faturamento SP3'!$D$2:$D$692,'Infos Relatório'!$B$485,'Faturamento SP3'!$E$2:$E$692,'Infos Relatório'!$B559,'Faturamento SP3'!$Z$2:$Z$692,'Infos Relatório'!BQ$1,'Faturamento SP3'!$T$2:$T$692,"Sim")+SUMIFS('Faturamento SP3'!$P$2:$P$692,'Faturamento SP3'!$D$2:$D$692,'Infos Relatório'!$B$485,'Faturamento SP3'!$E$2:$E$692,'Infos Relatório'!$B559,'Faturamento SP3'!$Z$2:$Z$692,'Infos Relatório'!BQ$1,'Faturamento SP3'!$T$2:$T$692,"Sim")</f>
        <v>0</v>
      </c>
      <c r="BU559" s="27" t="e">
        <f t="shared" si="216"/>
        <v>#DIV/0!</v>
      </c>
      <c r="BV559" s="24">
        <f>SUMIFS('Faturamento SP3'!$H$2:$H$692,'Faturamento SP3'!$D$2:$D$692,'Infos Relatório'!$B$485,'Faturamento SP3'!$E$2:$E$692,'Infos Relatório'!$B559,'Faturamento SP3'!$Z$2:$Z$692,'Infos Relatório'!BQ$1)</f>
        <v>0</v>
      </c>
    </row>
    <row r="560" spans="2:74" ht="14.1" customHeight="1">
      <c r="B560" s="17" t="s">
        <v>81</v>
      </c>
      <c r="C560" s="23">
        <f>COUNTIFS('Faturamento SP3'!$D$2:$D$692,'Infos Relatório'!$B$485,'Faturamento SP3'!$E$2:$E$692,'Infos Relatório'!$B560,'Faturamento SP3'!$Z$2:$Z$692,'Infos Relatório'!C$1)</f>
        <v>0</v>
      </c>
      <c r="D560" s="13">
        <f>SUMIFS('Faturamento SP3'!$G$2:$G$692,'Faturamento SP3'!$D$2:$D$692,'Infos Relatório'!$B$485,'Faturamento SP3'!$E$2:$E$692,'Infos Relatório'!$B560,'Faturamento SP3'!$Z$2:$Z$692,'Infos Relatório'!C$1)</f>
        <v>0</v>
      </c>
      <c r="E560" s="13">
        <f>SUMIFS('Faturamento SP3'!$J$2:$J$692,'Faturamento SP3'!$D$2:$D$692,'Infos Relatório'!$B$485,'Faturamento SP3'!$E$2:$E$692,'Infos Relatório'!$B560,'Faturamento SP3'!$Z$2:$Z$692,'Infos Relatório'!C$1)</f>
        <v>0</v>
      </c>
      <c r="F560" s="14">
        <f>SUMIFS('Faturamento SP3'!$O$2:$O$692,'Faturamento SP3'!$D$2:$D$692,'Infos Relatório'!$B$485,'Faturamento SP3'!$E$2:$E$692,'Infos Relatório'!$B560,'Faturamento SP3'!$Z$2:$Z$692,'Infos Relatório'!C$1,'Faturamento SP3'!$T$2:$T$692,"Sim")+SUMIFS('Faturamento SP3'!$P$2:$P$692,'Faturamento SP3'!$D$2:$D$692,'Infos Relatório'!$B$485,'Faturamento SP3'!$E$2:$E$692,'Infos Relatório'!$B560,'Faturamento SP3'!$Z$2:$Z$692,'Infos Relatório'!C$1,'Faturamento SP3'!$T$2:$T$692,"Sim")</f>
        <v>0</v>
      </c>
      <c r="G560" s="27" t="e">
        <f t="shared" si="205"/>
        <v>#DIV/0!</v>
      </c>
      <c r="H560" s="24">
        <f>SUMIFS('Faturamento SP3'!$H$2:$H$692,'Faturamento SP3'!$D$2:$D$692,'Infos Relatório'!$B$485,'Faturamento SP3'!$E$2:$E$692,'Infos Relatório'!$B560,'Faturamento SP3'!$Z$2:$Z$692,'Infos Relatório'!C$1)</f>
        <v>0</v>
      </c>
      <c r="I560" s="23">
        <f>COUNTIFS('Faturamento SP3'!$D$2:$D$692,'Infos Relatório'!$B$485,'Faturamento SP3'!$E$2:$E$692,'Infos Relatório'!$B560,'Faturamento SP3'!$Z$2:$Z$692,'Infos Relatório'!I$1)</f>
        <v>0</v>
      </c>
      <c r="J560" s="13">
        <f>SUMIFS('Faturamento SP3'!$G$2:$G$692,'Faturamento SP3'!$D$2:$D$692,'Infos Relatório'!$B$485,'Faturamento SP3'!$E$2:$E$692,'Infos Relatório'!$B560,'Faturamento SP3'!$Z$2:$Z$692,'Infos Relatório'!I$1)</f>
        <v>0</v>
      </c>
      <c r="K560" s="13">
        <f>SUMIFS('Faturamento SP3'!$J$2:$J$692,'Faturamento SP3'!$D$2:$D$692,'Infos Relatório'!$B$485,'Faturamento SP3'!$E$2:$E$692,'Infos Relatório'!$B560,'Faturamento SP3'!$Z$2:$Z$692,'Infos Relatório'!I$1)</f>
        <v>0</v>
      </c>
      <c r="L560" s="14">
        <f>SUMIFS('Faturamento SP3'!$O$2:$O$692,'Faturamento SP3'!$D$2:$D$692,'Infos Relatório'!$B$485,'Faturamento SP3'!$E$2:$E$692,'Infos Relatório'!$B560,'Faturamento SP3'!$Z$2:$Z$692,'Infos Relatório'!I$1,'Faturamento SP3'!$T$2:$T$692,"Sim")+SUMIFS('Faturamento SP3'!$P$2:$P$692,'Faturamento SP3'!$D$2:$D$692,'Infos Relatório'!$B$485,'Faturamento SP3'!$E$2:$E$692,'Infos Relatório'!$B560,'Faturamento SP3'!$Z$2:$Z$692,'Infos Relatório'!I$1,'Faturamento SP3'!$T$2:$T$692,"Sim")</f>
        <v>0</v>
      </c>
      <c r="M560" s="27" t="e">
        <f t="shared" si="206"/>
        <v>#DIV/0!</v>
      </c>
      <c r="N560" s="24">
        <f>SUMIFS('Faturamento SP3'!$H$2:$H$692,'Faturamento SP3'!$D$2:$D$692,'Infos Relatório'!$B$485,'Faturamento SP3'!$E$2:$E$692,'Infos Relatório'!$B560,'Faturamento SP3'!$Z$2:$Z$692,'Infos Relatório'!I$1)</f>
        <v>0</v>
      </c>
      <c r="O560" s="23">
        <f>COUNTIFS('Faturamento SP3'!$D$2:$D$692,'Infos Relatório'!$B$485,'Faturamento SP3'!$E$2:$E$692,'Infos Relatório'!$B560,'Faturamento SP3'!$Z$2:$Z$692,'Infos Relatório'!O$1)</f>
        <v>0</v>
      </c>
      <c r="P560" s="13">
        <f>SUMIFS('Faturamento SP3'!$G$2:$G$692,'Faturamento SP3'!$D$2:$D$692,'Infos Relatório'!$B$485,'Faturamento SP3'!$E$2:$E$692,'Infos Relatório'!$B560,'Faturamento SP3'!$Z$2:$Z$692,'Infos Relatório'!O$1)</f>
        <v>0</v>
      </c>
      <c r="Q560" s="13">
        <f>SUMIFS('Faturamento SP3'!$J$2:$J$692,'Faturamento SP3'!$D$2:$D$692,'Infos Relatório'!$B$485,'Faturamento SP3'!$E$2:$E$692,'Infos Relatório'!$B560,'Faturamento SP3'!$Z$2:$Z$692,'Infos Relatório'!O$1)</f>
        <v>0</v>
      </c>
      <c r="R560" s="14">
        <f>SUMIFS('Faturamento SP3'!$O$2:$O$692,'Faturamento SP3'!$D$2:$D$692,'Infos Relatório'!$B$485,'Faturamento SP3'!$E$2:$E$692,'Infos Relatório'!$B560,'Faturamento SP3'!$Z$2:$Z$692,'Infos Relatório'!O$1,'Faturamento SP3'!$T$2:$T$692,"Sim")+SUMIFS('Faturamento SP3'!$P$2:$P$692,'Faturamento SP3'!$D$2:$D$692,'Infos Relatório'!$B$485,'Faturamento SP3'!$E$2:$E$692,'Infos Relatório'!$B560,'Faturamento SP3'!$Z$2:$Z$692,'Infos Relatório'!O$1,'Faturamento SP3'!$T$2:$T$692,"Sim")</f>
        <v>0</v>
      </c>
      <c r="S560" s="27" t="e">
        <f t="shared" si="207"/>
        <v>#DIV/0!</v>
      </c>
      <c r="T560" s="24">
        <f>SUMIFS('Faturamento SP3'!$H$2:$H$692,'Faturamento SP3'!$D$2:$D$692,'Infos Relatório'!$B$485,'Faturamento SP3'!$E$2:$E$692,'Infos Relatório'!$B560,'Faturamento SP3'!$Z$2:$Z$692,'Infos Relatório'!O$1)</f>
        <v>0</v>
      </c>
      <c r="U560" s="23">
        <f>COUNTIFS('Faturamento SP3'!$D$2:$D$692,'Infos Relatório'!$B$485,'Faturamento SP3'!$E$2:$E$692,'Infos Relatório'!$B560,'Faturamento SP3'!$Z$2:$Z$692,'Infos Relatório'!U$1)</f>
        <v>0</v>
      </c>
      <c r="V560" s="13">
        <f>SUMIFS('Faturamento SP3'!$G$2:$G$692,'Faturamento SP3'!$D$2:$D$692,'Infos Relatório'!$B$485,'Faturamento SP3'!$E$2:$E$692,'Infos Relatório'!$B560,'Faturamento SP3'!$Z$2:$Z$692,'Infos Relatório'!U$1)</f>
        <v>0</v>
      </c>
      <c r="W560" s="13">
        <f>SUMIFS('Faturamento SP3'!$J$2:$J$692,'Faturamento SP3'!$D$2:$D$692,'Infos Relatório'!$B$485,'Faturamento SP3'!$E$2:$E$692,'Infos Relatório'!$B560,'Faturamento SP3'!$Z$2:$Z$692,'Infos Relatório'!U$1)</f>
        <v>0</v>
      </c>
      <c r="X560" s="14">
        <f>SUMIFS('Faturamento SP3'!$O$2:$O$692,'Faturamento SP3'!$D$2:$D$692,'Infos Relatório'!$B$485,'Faturamento SP3'!$E$2:$E$692,'Infos Relatório'!$B560,'Faturamento SP3'!$Z$2:$Z$692,'Infos Relatório'!U$1,'Faturamento SP3'!$T$2:$T$692,"Sim")+SUMIFS('Faturamento SP3'!$P$2:$P$692,'Faturamento SP3'!$D$2:$D$692,'Infos Relatório'!$B$485,'Faturamento SP3'!$E$2:$E$692,'Infos Relatório'!$B560,'Faturamento SP3'!$Z$2:$Z$692,'Infos Relatório'!U$1,'Faturamento SP3'!$T$2:$T$692,"Sim")</f>
        <v>0</v>
      </c>
      <c r="Y560" s="27" t="e">
        <f t="shared" si="208"/>
        <v>#DIV/0!</v>
      </c>
      <c r="Z560" s="24">
        <f>SUMIFS('Faturamento SP3'!$H$2:$H$692,'Faturamento SP3'!$D$2:$D$692,'Infos Relatório'!$B$485,'Faturamento SP3'!$E$2:$E$692,'Infos Relatório'!$B560,'Faturamento SP3'!$Z$2:$Z$692,'Infos Relatório'!U$1)</f>
        <v>0</v>
      </c>
      <c r="AA560" s="23">
        <f>COUNTIFS('Faturamento SP3'!$D$2:$D$692,'Infos Relatório'!$B$485,'Faturamento SP3'!$E$2:$E$692,'Infos Relatório'!$B560,'Faturamento SP3'!$Z$2:$Z$692,'Infos Relatório'!AA$1)</f>
        <v>0</v>
      </c>
      <c r="AB560" s="13">
        <f>SUMIFS('Faturamento SP3'!$G$2:$G$692,'Faturamento SP3'!$D$2:$D$692,'Infos Relatório'!$B$485,'Faturamento SP3'!$E$2:$E$692,'Infos Relatório'!$B560,'Faturamento SP3'!$Z$2:$Z$692,'Infos Relatório'!AA$1)</f>
        <v>0</v>
      </c>
      <c r="AC560" s="13">
        <f>SUMIFS('Faturamento SP3'!$J$2:$J$692,'Faturamento SP3'!$D$2:$D$692,'Infos Relatório'!$B$485,'Faturamento SP3'!$E$2:$E$692,'Infos Relatório'!$B560,'Faturamento SP3'!$Z$2:$Z$692,'Infos Relatório'!AA$1)</f>
        <v>0</v>
      </c>
      <c r="AD560" s="14">
        <f>SUMIFS('Faturamento SP3'!$O$2:$O$692,'Faturamento SP3'!$D$2:$D$692,'Infos Relatório'!$B$485,'Faturamento SP3'!$E$2:$E$692,'Infos Relatório'!$B560,'Faturamento SP3'!$Z$2:$Z$692,'Infos Relatório'!AA$1,'Faturamento SP3'!$T$2:$T$692,"Sim")+SUMIFS('Faturamento SP3'!$P$2:$P$692,'Faturamento SP3'!$D$2:$D$692,'Infos Relatório'!$B$485,'Faturamento SP3'!$E$2:$E$692,'Infos Relatório'!$B560,'Faturamento SP3'!$Z$2:$Z$692,'Infos Relatório'!AA$1,'Faturamento SP3'!$T$2:$T$692,"Sim")</f>
        <v>0</v>
      </c>
      <c r="AE560" s="27" t="e">
        <f t="shared" si="209"/>
        <v>#DIV/0!</v>
      </c>
      <c r="AF560" s="24">
        <f>SUMIFS('Faturamento SP3'!$H$2:$H$692,'Faturamento SP3'!$D$2:$D$692,'Infos Relatório'!$B$485,'Faturamento SP3'!$E$2:$E$692,'Infos Relatório'!$B560,'Faturamento SP3'!$Z$2:$Z$692,'Infos Relatório'!AA$1)</f>
        <v>0</v>
      </c>
      <c r="AG560" s="23">
        <f>COUNTIFS('Faturamento SP3'!$D$2:$D$692,'Infos Relatório'!$B$485,'Faturamento SP3'!$E$2:$E$692,'Infos Relatório'!$B560,'Faturamento SP3'!$Z$2:$Z$692,'Infos Relatório'!AG$1)</f>
        <v>0</v>
      </c>
      <c r="AH560" s="13">
        <f>SUMIFS('Faturamento SP3'!$G$2:$G$692,'Faturamento SP3'!$D$2:$D$692,'Infos Relatório'!$B$485,'Faturamento SP3'!$E$2:$E$692,'Infos Relatório'!$B560,'Faturamento SP3'!$Z$2:$Z$692,'Infos Relatório'!AG$1)</f>
        <v>0</v>
      </c>
      <c r="AI560" s="13">
        <f>SUMIFS('Faturamento SP3'!$J$2:$J$692,'Faturamento SP3'!$D$2:$D$692,'Infos Relatório'!$B$485,'Faturamento SP3'!$E$2:$E$692,'Infos Relatório'!$B560,'Faturamento SP3'!$Z$2:$Z$692,'Infos Relatório'!AG$1)</f>
        <v>0</v>
      </c>
      <c r="AJ560" s="14">
        <f>SUMIFS('Faturamento SP3'!$O$2:$O$692,'Faturamento SP3'!$D$2:$D$692,'Infos Relatório'!$B$485,'Faturamento SP3'!$E$2:$E$692,'Infos Relatório'!$B560,'Faturamento SP3'!$Z$2:$Z$692,'Infos Relatório'!AG$1,'Faturamento SP3'!$T$2:$T$692,"Sim")+SUMIFS('Faturamento SP3'!$P$2:$P$692,'Faturamento SP3'!$D$2:$D$692,'Infos Relatório'!$B$485,'Faturamento SP3'!$E$2:$E$692,'Infos Relatório'!$B560,'Faturamento SP3'!$Z$2:$Z$692,'Infos Relatório'!AG$1,'Faturamento SP3'!$T$2:$T$692,"Sim")</f>
        <v>0</v>
      </c>
      <c r="AK560" s="27" t="e">
        <f t="shared" si="210"/>
        <v>#DIV/0!</v>
      </c>
      <c r="AL560" s="24">
        <f>SUMIFS('Faturamento SP3'!$H$2:$H$692,'Faturamento SP3'!$D$2:$D$692,'Infos Relatório'!$B$485,'Faturamento SP3'!$E$2:$E$692,'Infos Relatório'!$B560,'Faturamento SP3'!$Z$2:$Z$692,'Infos Relatório'!AG$1)</f>
        <v>0</v>
      </c>
      <c r="AM560" s="23">
        <f>COUNTIFS('Faturamento SP3'!$D$2:$D$692,'Infos Relatório'!$B$485,'Faturamento SP3'!$E$2:$E$692,'Infos Relatório'!$B560,'Faturamento SP3'!$Z$2:$Z$692,'Infos Relatório'!AM$1)</f>
        <v>0</v>
      </c>
      <c r="AN560" s="13">
        <f>SUMIFS('Faturamento SP3'!$G$2:$G$692,'Faturamento SP3'!$D$2:$D$692,'Infos Relatório'!$B$485,'Faturamento SP3'!$E$2:$E$692,'Infos Relatório'!$B560,'Faturamento SP3'!$Z$2:$Z$692,'Infos Relatório'!AM$1)</f>
        <v>0</v>
      </c>
      <c r="AO560" s="13">
        <f>SUMIFS('Faturamento SP3'!$J$2:$J$692,'Faturamento SP3'!$D$2:$D$692,'Infos Relatório'!$B$485,'Faturamento SP3'!$E$2:$E$692,'Infos Relatório'!$B560,'Faturamento SP3'!$Z$2:$Z$692,'Infos Relatório'!AM$1)</f>
        <v>0</v>
      </c>
      <c r="AP560" s="14">
        <f>SUMIFS('Faturamento SP3'!$O$2:$O$692,'Faturamento SP3'!$D$2:$D$692,'Infos Relatório'!$B$485,'Faturamento SP3'!$E$2:$E$692,'Infos Relatório'!$B560,'Faturamento SP3'!$Z$2:$Z$692,'Infos Relatório'!AM$1,'Faturamento SP3'!$T$2:$T$692,"Sim")+SUMIFS('Faturamento SP3'!$P$2:$P$692,'Faturamento SP3'!$D$2:$D$692,'Infos Relatório'!$B$485,'Faturamento SP3'!$E$2:$E$692,'Infos Relatório'!$B560,'Faturamento SP3'!$Z$2:$Z$692,'Infos Relatório'!AM$1,'Faturamento SP3'!$T$2:$T$692,"Sim")</f>
        <v>0</v>
      </c>
      <c r="AQ560" s="27" t="e">
        <f t="shared" si="211"/>
        <v>#DIV/0!</v>
      </c>
      <c r="AR560" s="24">
        <f>SUMIFS('Faturamento SP3'!$H$2:$H$692,'Faturamento SP3'!$D$2:$D$692,'Infos Relatório'!$B$485,'Faturamento SP3'!$E$2:$E$692,'Infos Relatório'!$B560,'Faturamento SP3'!$Z$2:$Z$692,'Infos Relatório'!AM$1)</f>
        <v>0</v>
      </c>
      <c r="AS560" s="23">
        <f>COUNTIFS('Faturamento SP3'!$D$2:$D$692,'Infos Relatório'!$B$485,'Faturamento SP3'!$E$2:$E$692,'Infos Relatório'!$B560,'Faturamento SP3'!$Z$2:$Z$692,'Infos Relatório'!AS$1)</f>
        <v>0</v>
      </c>
      <c r="AT560" s="13">
        <f>SUMIFS('Faturamento SP3'!$G$2:$G$692,'Faturamento SP3'!$D$2:$D$692,'Infos Relatório'!$B$485,'Faturamento SP3'!$E$2:$E$692,'Infos Relatório'!$B560,'Faturamento SP3'!$Z$2:$Z$692,'Infos Relatório'!AS$1)</f>
        <v>0</v>
      </c>
      <c r="AU560" s="13">
        <f>SUMIFS('Faturamento SP3'!$J$2:$J$692,'Faturamento SP3'!$D$2:$D$692,'Infos Relatório'!$B$485,'Faturamento SP3'!$E$2:$E$692,'Infos Relatório'!$B560,'Faturamento SP3'!$Z$2:$Z$692,'Infos Relatório'!AS$1)</f>
        <v>0</v>
      </c>
      <c r="AV560" s="14">
        <f>SUMIFS('Faturamento SP3'!$O$2:$O$692,'Faturamento SP3'!$D$2:$D$692,'Infos Relatório'!$B$485,'Faturamento SP3'!$E$2:$E$692,'Infos Relatório'!$B560,'Faturamento SP3'!$Z$2:$Z$692,'Infos Relatório'!AS$1,'Faturamento SP3'!$T$2:$T$692,"Sim")+SUMIFS('Faturamento SP3'!$P$2:$P$692,'Faturamento SP3'!$D$2:$D$692,'Infos Relatório'!$B$485,'Faturamento SP3'!$E$2:$E$692,'Infos Relatório'!$B560,'Faturamento SP3'!$Z$2:$Z$692,'Infos Relatório'!AS$1,'Faturamento SP3'!$T$2:$T$692,"Sim")</f>
        <v>0</v>
      </c>
      <c r="AW560" s="27" t="e">
        <f t="shared" si="212"/>
        <v>#DIV/0!</v>
      </c>
      <c r="AX560" s="24">
        <f>SUMIFS('Faturamento SP3'!$H$2:$H$692,'Faturamento SP3'!$D$2:$D$692,'Infos Relatório'!$B$485,'Faturamento SP3'!$E$2:$E$692,'Infos Relatório'!$B560,'Faturamento SP3'!$Z$2:$Z$692,'Infos Relatório'!AS$1)</f>
        <v>0</v>
      </c>
      <c r="AY560" s="23">
        <f>COUNTIFS('Faturamento SP3'!$D$2:$D$692,'Infos Relatório'!$B$485,'Faturamento SP3'!$E$2:$E$692,'Infos Relatório'!$B560,'Faturamento SP3'!$Z$2:$Z$692,'Infos Relatório'!AY$1)</f>
        <v>0</v>
      </c>
      <c r="AZ560" s="13">
        <f>SUMIFS('Faturamento SP3'!$G$2:$G$692,'Faturamento SP3'!$D$2:$D$692,'Infos Relatório'!$B$485,'Faturamento SP3'!$E$2:$E$692,'Infos Relatório'!$B560,'Faturamento SP3'!$Z$2:$Z$692,'Infos Relatório'!AY$1)</f>
        <v>0</v>
      </c>
      <c r="BA560" s="13">
        <f>SUMIFS('Faturamento SP3'!$J$2:$J$692,'Faturamento SP3'!$D$2:$D$692,'Infos Relatório'!$B$485,'Faturamento SP3'!$E$2:$E$692,'Infos Relatório'!$B560,'Faturamento SP3'!$Z$2:$Z$692,'Infos Relatório'!AY$1)</f>
        <v>0</v>
      </c>
      <c r="BB560" s="14">
        <f>SUMIFS('Faturamento SP3'!$O$2:$O$692,'Faturamento SP3'!$D$2:$D$692,'Infos Relatório'!$B$485,'Faturamento SP3'!$E$2:$E$692,'Infos Relatório'!$B560,'Faturamento SP3'!$Z$2:$Z$692,'Infos Relatório'!AY$1,'Faturamento SP3'!$T$2:$T$692,"Sim")+SUMIFS('Faturamento SP3'!$P$2:$P$692,'Faturamento SP3'!$D$2:$D$692,'Infos Relatório'!$B$485,'Faturamento SP3'!$E$2:$E$692,'Infos Relatório'!$B560,'Faturamento SP3'!$Z$2:$Z$692,'Infos Relatório'!AY$1,'Faturamento SP3'!$T$2:$T$692,"Sim")</f>
        <v>0</v>
      </c>
      <c r="BC560" s="27" t="e">
        <f t="shared" si="213"/>
        <v>#DIV/0!</v>
      </c>
      <c r="BD560" s="24">
        <f>SUMIFS('Faturamento SP3'!$H$2:$H$692,'Faturamento SP3'!$D$2:$D$692,'Infos Relatório'!$B$485,'Faturamento SP3'!$E$2:$E$692,'Infos Relatório'!$B560,'Faturamento SP3'!$Z$2:$Z$692,'Infos Relatório'!AY$1)</f>
        <v>0</v>
      </c>
      <c r="BE560" s="23">
        <f>COUNTIFS('Faturamento SP3'!$D$2:$D$692,'Infos Relatório'!$B$485,'Faturamento SP3'!$E$2:$E$692,'Infos Relatório'!$B560,'Faturamento SP3'!$Z$2:$Z$692,'Infos Relatório'!BE$1)</f>
        <v>0</v>
      </c>
      <c r="BF560" s="13">
        <f>SUMIFS('Faturamento SP3'!$G$2:$G$692,'Faturamento SP3'!$D$2:$D$692,'Infos Relatório'!$B$485,'Faturamento SP3'!$E$2:$E$692,'Infos Relatório'!$B560,'Faturamento SP3'!$Z$2:$Z$692,'Infos Relatório'!BE$1)</f>
        <v>0</v>
      </c>
      <c r="BG560" s="13">
        <f>SUMIFS('Faturamento SP3'!$J$2:$J$692,'Faturamento SP3'!$D$2:$D$692,'Infos Relatório'!$B$485,'Faturamento SP3'!$E$2:$E$692,'Infos Relatório'!$B560,'Faturamento SP3'!$Z$2:$Z$692,'Infos Relatório'!BE$1)</f>
        <v>0</v>
      </c>
      <c r="BH560" s="14">
        <f>SUMIFS('Faturamento SP3'!$O$2:$O$692,'Faturamento SP3'!$D$2:$D$692,'Infos Relatório'!$B$485,'Faturamento SP3'!$E$2:$E$692,'Infos Relatório'!$B560,'Faturamento SP3'!$Z$2:$Z$692,'Infos Relatório'!BE$1,'Faturamento SP3'!$T$2:$T$692,"Sim")+SUMIFS('Faturamento SP3'!$P$2:$P$692,'Faturamento SP3'!$D$2:$D$692,'Infos Relatório'!$B$485,'Faturamento SP3'!$E$2:$E$692,'Infos Relatório'!$B560,'Faturamento SP3'!$Z$2:$Z$692,'Infos Relatório'!BE$1,'Faturamento SP3'!$T$2:$T$692,"Sim")</f>
        <v>0</v>
      </c>
      <c r="BI560" s="27" t="e">
        <f t="shared" si="214"/>
        <v>#DIV/0!</v>
      </c>
      <c r="BJ560" s="24">
        <f>SUMIFS('Faturamento SP3'!$H$2:$H$692,'Faturamento SP3'!$D$2:$D$692,'Infos Relatório'!$B$485,'Faturamento SP3'!$E$2:$E$692,'Infos Relatório'!$B560,'Faturamento SP3'!$Z$2:$Z$692,'Infos Relatório'!BE$1)</f>
        <v>0</v>
      </c>
      <c r="BK560" s="23">
        <f>COUNTIFS('Faturamento SP3'!$D$2:$D$692,'Infos Relatório'!$B$485,'Faturamento SP3'!$E$2:$E$692,'Infos Relatório'!$B560,'Faturamento SP3'!$Z$2:$Z$692,'Infos Relatório'!BK$1)</f>
        <v>0</v>
      </c>
      <c r="BL560" s="13">
        <f>SUMIFS('Faturamento SP3'!$G$2:$G$692,'Faturamento SP3'!$D$2:$D$692,'Infos Relatório'!$B$485,'Faturamento SP3'!$E$2:$E$692,'Infos Relatório'!$B560,'Faturamento SP3'!$Z$2:$Z$692,'Infos Relatório'!BK$1)</f>
        <v>0</v>
      </c>
      <c r="BM560" s="13">
        <f>SUMIFS('Faturamento SP3'!$J$2:$J$692,'Faturamento SP3'!$D$2:$D$692,'Infos Relatório'!$B$485,'Faturamento SP3'!$E$2:$E$692,'Infos Relatório'!$B560,'Faturamento SP3'!$Z$2:$Z$692,'Infos Relatório'!BK$1)</f>
        <v>0</v>
      </c>
      <c r="BN560" s="14">
        <f>SUMIFS('Faturamento SP3'!$O$2:$O$692,'Faturamento SP3'!$D$2:$D$692,'Infos Relatório'!$B$485,'Faturamento SP3'!$E$2:$E$692,'Infos Relatório'!$B560,'Faturamento SP3'!$Z$2:$Z$692,'Infos Relatório'!BK$1,'Faturamento SP3'!$T$2:$T$692,"Sim")+SUMIFS('Faturamento SP3'!$P$2:$P$692,'Faturamento SP3'!$D$2:$D$692,'Infos Relatório'!$B$485,'Faturamento SP3'!$E$2:$E$692,'Infos Relatório'!$B560,'Faturamento SP3'!$Z$2:$Z$692,'Infos Relatório'!BK$1,'Faturamento SP3'!$T$2:$T$692,"Sim")</f>
        <v>0</v>
      </c>
      <c r="BO560" s="27" t="e">
        <f t="shared" si="215"/>
        <v>#DIV/0!</v>
      </c>
      <c r="BP560" s="24">
        <f>SUMIFS('Faturamento SP3'!$H$2:$H$692,'Faturamento SP3'!$D$2:$D$692,'Infos Relatório'!$B$485,'Faturamento SP3'!$E$2:$E$692,'Infos Relatório'!$B560,'Faturamento SP3'!$Z$2:$Z$692,'Infos Relatório'!BK$1)</f>
        <v>0</v>
      </c>
      <c r="BQ560" s="23">
        <f>COUNTIFS('Faturamento SP3'!$D$2:$D$692,'Infos Relatório'!$B$485,'Faturamento SP3'!$E$2:$E$692,'Infos Relatório'!$B560,'Faturamento SP3'!$Z$2:$Z$692,'Infos Relatório'!BQ$1)</f>
        <v>0</v>
      </c>
      <c r="BR560" s="13">
        <f>SUMIFS('Faturamento SP3'!$G$2:$G$692,'Faturamento SP3'!$D$2:$D$692,'Infos Relatório'!$B$485,'Faturamento SP3'!$E$2:$E$692,'Infos Relatório'!$B560,'Faturamento SP3'!$Z$2:$Z$692,'Infos Relatório'!BQ$1)</f>
        <v>0</v>
      </c>
      <c r="BS560" s="13">
        <f>SUMIFS('Faturamento SP3'!$J$2:$J$692,'Faturamento SP3'!$D$2:$D$692,'Infos Relatório'!$B$485,'Faturamento SP3'!$E$2:$E$692,'Infos Relatório'!$B560,'Faturamento SP3'!$Z$2:$Z$692,'Infos Relatório'!BQ$1)</f>
        <v>0</v>
      </c>
      <c r="BT560" s="14">
        <f>SUMIFS('Faturamento SP3'!$O$2:$O$692,'Faturamento SP3'!$D$2:$D$692,'Infos Relatório'!$B$485,'Faturamento SP3'!$E$2:$E$692,'Infos Relatório'!$B560,'Faturamento SP3'!$Z$2:$Z$692,'Infos Relatório'!BQ$1,'Faturamento SP3'!$T$2:$T$692,"Sim")+SUMIFS('Faturamento SP3'!$P$2:$P$692,'Faturamento SP3'!$D$2:$D$692,'Infos Relatório'!$B$485,'Faturamento SP3'!$E$2:$E$692,'Infos Relatório'!$B560,'Faturamento SP3'!$Z$2:$Z$692,'Infos Relatório'!BQ$1,'Faturamento SP3'!$T$2:$T$692,"Sim")</f>
        <v>0</v>
      </c>
      <c r="BU560" s="27" t="e">
        <f t="shared" si="216"/>
        <v>#DIV/0!</v>
      </c>
      <c r="BV560" s="24">
        <f>SUMIFS('Faturamento SP3'!$H$2:$H$692,'Faturamento SP3'!$D$2:$D$692,'Infos Relatório'!$B$485,'Faturamento SP3'!$E$2:$E$692,'Infos Relatório'!$B560,'Faturamento SP3'!$Z$2:$Z$692,'Infos Relatório'!BQ$1)</f>
        <v>0</v>
      </c>
    </row>
    <row r="561" spans="2:74">
      <c r="B561" s="17" t="s">
        <v>82</v>
      </c>
      <c r="C561" s="23">
        <f>COUNTIFS('Faturamento SP3'!$D$2:$D$692,'Infos Relatório'!$B$485,'Faturamento SP3'!$E$2:$E$692,'Infos Relatório'!$B561,'Faturamento SP3'!$Z$2:$Z$692,'Infos Relatório'!C$1)</f>
        <v>0</v>
      </c>
      <c r="D561" s="13">
        <f>SUMIFS('Faturamento SP3'!$G$2:$G$692,'Faturamento SP3'!$D$2:$D$692,'Infos Relatório'!$B$485,'Faturamento SP3'!$E$2:$E$692,'Infos Relatório'!$B561,'Faturamento SP3'!$Z$2:$Z$692,'Infos Relatório'!C$1)</f>
        <v>0</v>
      </c>
      <c r="E561" s="13">
        <f>SUMIFS('Faturamento SP3'!$J$2:$J$692,'Faturamento SP3'!$D$2:$D$692,'Infos Relatório'!$B$485,'Faturamento SP3'!$E$2:$E$692,'Infos Relatório'!$B561,'Faturamento SP3'!$Z$2:$Z$692,'Infos Relatório'!C$1)</f>
        <v>0</v>
      </c>
      <c r="F561" s="14">
        <f>SUMIFS('Faturamento SP3'!$O$2:$O$692,'Faturamento SP3'!$D$2:$D$692,'Infos Relatório'!$B$485,'Faturamento SP3'!$E$2:$E$692,'Infos Relatório'!$B561,'Faturamento SP3'!$Z$2:$Z$692,'Infos Relatório'!C$1,'Faturamento SP3'!$T$2:$T$692,"Sim")+SUMIFS('Faturamento SP3'!$P$2:$P$692,'Faturamento SP3'!$D$2:$D$692,'Infos Relatório'!$B$485,'Faturamento SP3'!$E$2:$E$692,'Infos Relatório'!$B561,'Faturamento SP3'!$Z$2:$Z$692,'Infos Relatório'!C$1,'Faturamento SP3'!$T$2:$T$692,"Sim")</f>
        <v>0</v>
      </c>
      <c r="G561" s="27" t="e">
        <f t="shared" si="205"/>
        <v>#DIV/0!</v>
      </c>
      <c r="H561" s="24">
        <f>SUMIFS('Faturamento SP3'!$H$2:$H$692,'Faturamento SP3'!$D$2:$D$692,'Infos Relatório'!$B$485,'Faturamento SP3'!$E$2:$E$692,'Infos Relatório'!$B561,'Faturamento SP3'!$Z$2:$Z$692,'Infos Relatório'!C$1)</f>
        <v>0</v>
      </c>
      <c r="I561" s="23">
        <f>COUNTIFS('Faturamento SP3'!$D$2:$D$692,'Infos Relatório'!$B$485,'Faturamento SP3'!$E$2:$E$692,'Infos Relatório'!$B561,'Faturamento SP3'!$Z$2:$Z$692,'Infos Relatório'!I$1)</f>
        <v>0</v>
      </c>
      <c r="J561" s="13">
        <f>SUMIFS('Faturamento SP3'!$G$2:$G$692,'Faturamento SP3'!$D$2:$D$692,'Infos Relatório'!$B$485,'Faturamento SP3'!$E$2:$E$692,'Infos Relatório'!$B561,'Faturamento SP3'!$Z$2:$Z$692,'Infos Relatório'!I$1)</f>
        <v>0</v>
      </c>
      <c r="K561" s="13">
        <f>SUMIFS('Faturamento SP3'!$J$2:$J$692,'Faturamento SP3'!$D$2:$D$692,'Infos Relatório'!$B$485,'Faturamento SP3'!$E$2:$E$692,'Infos Relatório'!$B561,'Faturamento SP3'!$Z$2:$Z$692,'Infos Relatório'!I$1)</f>
        <v>0</v>
      </c>
      <c r="L561" s="14">
        <f>SUMIFS('Faturamento SP3'!$O$2:$O$692,'Faturamento SP3'!$D$2:$D$692,'Infos Relatório'!$B$485,'Faturamento SP3'!$E$2:$E$692,'Infos Relatório'!$B561,'Faturamento SP3'!$Z$2:$Z$692,'Infos Relatório'!I$1,'Faturamento SP3'!$T$2:$T$692,"Sim")+SUMIFS('Faturamento SP3'!$P$2:$P$692,'Faturamento SP3'!$D$2:$D$692,'Infos Relatório'!$B$485,'Faturamento SP3'!$E$2:$E$692,'Infos Relatório'!$B561,'Faturamento SP3'!$Z$2:$Z$692,'Infos Relatório'!I$1,'Faturamento SP3'!$T$2:$T$692,"Sim")</f>
        <v>0</v>
      </c>
      <c r="M561" s="27" t="e">
        <f t="shared" si="206"/>
        <v>#DIV/0!</v>
      </c>
      <c r="N561" s="24">
        <f>SUMIFS('Faturamento SP3'!$H$2:$H$692,'Faturamento SP3'!$D$2:$D$692,'Infos Relatório'!$B$485,'Faturamento SP3'!$E$2:$E$692,'Infos Relatório'!$B561,'Faturamento SP3'!$Z$2:$Z$692,'Infos Relatório'!I$1)</f>
        <v>0</v>
      </c>
      <c r="O561" s="23">
        <f>COUNTIFS('Faturamento SP3'!$D$2:$D$692,'Infos Relatório'!$B$485,'Faturamento SP3'!$E$2:$E$692,'Infos Relatório'!$B561,'Faturamento SP3'!$Z$2:$Z$692,'Infos Relatório'!O$1)</f>
        <v>0</v>
      </c>
      <c r="P561" s="13">
        <f>SUMIFS('Faturamento SP3'!$G$2:$G$692,'Faturamento SP3'!$D$2:$D$692,'Infos Relatório'!$B$485,'Faturamento SP3'!$E$2:$E$692,'Infos Relatório'!$B561,'Faturamento SP3'!$Z$2:$Z$692,'Infos Relatório'!O$1)</f>
        <v>0</v>
      </c>
      <c r="Q561" s="13">
        <f>SUMIFS('Faturamento SP3'!$J$2:$J$692,'Faturamento SP3'!$D$2:$D$692,'Infos Relatório'!$B$485,'Faturamento SP3'!$E$2:$E$692,'Infos Relatório'!$B561,'Faturamento SP3'!$Z$2:$Z$692,'Infos Relatório'!O$1)</f>
        <v>0</v>
      </c>
      <c r="R561" s="14">
        <f>SUMIFS('Faturamento SP3'!$O$2:$O$692,'Faturamento SP3'!$D$2:$D$692,'Infos Relatório'!$B$485,'Faturamento SP3'!$E$2:$E$692,'Infos Relatório'!$B561,'Faturamento SP3'!$Z$2:$Z$692,'Infos Relatório'!O$1,'Faturamento SP3'!$T$2:$T$692,"Sim")+SUMIFS('Faturamento SP3'!$P$2:$P$692,'Faturamento SP3'!$D$2:$D$692,'Infos Relatório'!$B$485,'Faturamento SP3'!$E$2:$E$692,'Infos Relatório'!$B561,'Faturamento SP3'!$Z$2:$Z$692,'Infos Relatório'!O$1,'Faturamento SP3'!$T$2:$T$692,"Sim")</f>
        <v>0</v>
      </c>
      <c r="S561" s="27" t="e">
        <f t="shared" si="207"/>
        <v>#DIV/0!</v>
      </c>
      <c r="T561" s="24">
        <f>SUMIFS('Faturamento SP3'!$H$2:$H$692,'Faturamento SP3'!$D$2:$D$692,'Infos Relatório'!$B$485,'Faturamento SP3'!$E$2:$E$692,'Infos Relatório'!$B561,'Faturamento SP3'!$Z$2:$Z$692,'Infos Relatório'!O$1)</f>
        <v>0</v>
      </c>
      <c r="U561" s="23">
        <f>COUNTIFS('Faturamento SP3'!$D$2:$D$692,'Infos Relatório'!$B$485,'Faturamento SP3'!$E$2:$E$692,'Infos Relatório'!$B561,'Faturamento SP3'!$Z$2:$Z$692,'Infos Relatório'!U$1)</f>
        <v>0</v>
      </c>
      <c r="V561" s="13">
        <f>SUMIFS('Faturamento SP3'!$G$2:$G$692,'Faturamento SP3'!$D$2:$D$692,'Infos Relatório'!$B$485,'Faturamento SP3'!$E$2:$E$692,'Infos Relatório'!$B561,'Faturamento SP3'!$Z$2:$Z$692,'Infos Relatório'!U$1)</f>
        <v>0</v>
      </c>
      <c r="W561" s="13">
        <f>SUMIFS('Faturamento SP3'!$J$2:$J$692,'Faturamento SP3'!$D$2:$D$692,'Infos Relatório'!$B$485,'Faturamento SP3'!$E$2:$E$692,'Infos Relatório'!$B561,'Faturamento SP3'!$Z$2:$Z$692,'Infos Relatório'!U$1)</f>
        <v>0</v>
      </c>
      <c r="X561" s="14">
        <f>SUMIFS('Faturamento SP3'!$O$2:$O$692,'Faturamento SP3'!$D$2:$D$692,'Infos Relatório'!$B$485,'Faturamento SP3'!$E$2:$E$692,'Infos Relatório'!$B561,'Faturamento SP3'!$Z$2:$Z$692,'Infos Relatório'!U$1,'Faturamento SP3'!$T$2:$T$692,"Sim")+SUMIFS('Faturamento SP3'!$P$2:$P$692,'Faturamento SP3'!$D$2:$D$692,'Infos Relatório'!$B$485,'Faturamento SP3'!$E$2:$E$692,'Infos Relatório'!$B561,'Faturamento SP3'!$Z$2:$Z$692,'Infos Relatório'!U$1,'Faturamento SP3'!$T$2:$T$692,"Sim")</f>
        <v>0</v>
      </c>
      <c r="Y561" s="27" t="e">
        <f t="shared" si="208"/>
        <v>#DIV/0!</v>
      </c>
      <c r="Z561" s="24">
        <f>SUMIFS('Faturamento SP3'!$H$2:$H$692,'Faturamento SP3'!$D$2:$D$692,'Infos Relatório'!$B$485,'Faturamento SP3'!$E$2:$E$692,'Infos Relatório'!$B561,'Faturamento SP3'!$Z$2:$Z$692,'Infos Relatório'!U$1)</f>
        <v>0</v>
      </c>
      <c r="AA561" s="23">
        <f>COUNTIFS('Faturamento SP3'!$D$2:$D$692,'Infos Relatório'!$B$485,'Faturamento SP3'!$E$2:$E$692,'Infos Relatório'!$B561,'Faturamento SP3'!$Z$2:$Z$692,'Infos Relatório'!AA$1)</f>
        <v>0</v>
      </c>
      <c r="AB561" s="13">
        <f>SUMIFS('Faturamento SP3'!$G$2:$G$692,'Faturamento SP3'!$D$2:$D$692,'Infos Relatório'!$B$485,'Faturamento SP3'!$E$2:$E$692,'Infos Relatório'!$B561,'Faturamento SP3'!$Z$2:$Z$692,'Infos Relatório'!AA$1)</f>
        <v>0</v>
      </c>
      <c r="AC561" s="13">
        <f>SUMIFS('Faturamento SP3'!$J$2:$J$692,'Faturamento SP3'!$D$2:$D$692,'Infos Relatório'!$B$485,'Faturamento SP3'!$E$2:$E$692,'Infos Relatório'!$B561,'Faturamento SP3'!$Z$2:$Z$692,'Infos Relatório'!AA$1)</f>
        <v>0</v>
      </c>
      <c r="AD561" s="14">
        <f>SUMIFS('Faturamento SP3'!$O$2:$O$692,'Faturamento SP3'!$D$2:$D$692,'Infos Relatório'!$B$485,'Faturamento SP3'!$E$2:$E$692,'Infos Relatório'!$B561,'Faturamento SP3'!$Z$2:$Z$692,'Infos Relatório'!AA$1,'Faturamento SP3'!$T$2:$T$692,"Sim")+SUMIFS('Faturamento SP3'!$P$2:$P$692,'Faturamento SP3'!$D$2:$D$692,'Infos Relatório'!$B$485,'Faturamento SP3'!$E$2:$E$692,'Infos Relatório'!$B561,'Faturamento SP3'!$Z$2:$Z$692,'Infos Relatório'!AA$1,'Faturamento SP3'!$T$2:$T$692,"Sim")</f>
        <v>0</v>
      </c>
      <c r="AE561" s="27" t="e">
        <f t="shared" si="209"/>
        <v>#DIV/0!</v>
      </c>
      <c r="AF561" s="24">
        <f>SUMIFS('Faturamento SP3'!$H$2:$H$692,'Faturamento SP3'!$D$2:$D$692,'Infos Relatório'!$B$485,'Faturamento SP3'!$E$2:$E$692,'Infos Relatório'!$B561,'Faturamento SP3'!$Z$2:$Z$692,'Infos Relatório'!AA$1)</f>
        <v>0</v>
      </c>
      <c r="AG561" s="23">
        <f>COUNTIFS('Faturamento SP3'!$D$2:$D$692,'Infos Relatório'!$B$485,'Faturamento SP3'!$E$2:$E$692,'Infos Relatório'!$B561,'Faturamento SP3'!$Z$2:$Z$692,'Infos Relatório'!AG$1)</f>
        <v>0</v>
      </c>
      <c r="AH561" s="13">
        <f>SUMIFS('Faturamento SP3'!$G$2:$G$692,'Faturamento SP3'!$D$2:$D$692,'Infos Relatório'!$B$485,'Faturamento SP3'!$E$2:$E$692,'Infos Relatório'!$B561,'Faturamento SP3'!$Z$2:$Z$692,'Infos Relatório'!AG$1)</f>
        <v>0</v>
      </c>
      <c r="AI561" s="13">
        <f>SUMIFS('Faturamento SP3'!$J$2:$J$692,'Faturamento SP3'!$D$2:$D$692,'Infos Relatório'!$B$485,'Faturamento SP3'!$E$2:$E$692,'Infos Relatório'!$B561,'Faturamento SP3'!$Z$2:$Z$692,'Infos Relatório'!AG$1)</f>
        <v>0</v>
      </c>
      <c r="AJ561" s="14">
        <f>SUMIFS('Faturamento SP3'!$O$2:$O$692,'Faturamento SP3'!$D$2:$D$692,'Infos Relatório'!$B$485,'Faturamento SP3'!$E$2:$E$692,'Infos Relatório'!$B561,'Faturamento SP3'!$Z$2:$Z$692,'Infos Relatório'!AG$1,'Faturamento SP3'!$T$2:$T$692,"Sim")+SUMIFS('Faturamento SP3'!$P$2:$P$692,'Faturamento SP3'!$D$2:$D$692,'Infos Relatório'!$B$485,'Faturamento SP3'!$E$2:$E$692,'Infos Relatório'!$B561,'Faturamento SP3'!$Z$2:$Z$692,'Infos Relatório'!AG$1,'Faturamento SP3'!$T$2:$T$692,"Sim")</f>
        <v>0</v>
      </c>
      <c r="AK561" s="27" t="e">
        <f t="shared" si="210"/>
        <v>#DIV/0!</v>
      </c>
      <c r="AL561" s="24">
        <f>SUMIFS('Faturamento SP3'!$H$2:$H$692,'Faturamento SP3'!$D$2:$D$692,'Infos Relatório'!$B$485,'Faturamento SP3'!$E$2:$E$692,'Infos Relatório'!$B561,'Faturamento SP3'!$Z$2:$Z$692,'Infos Relatório'!AG$1)</f>
        <v>0</v>
      </c>
      <c r="AM561" s="23">
        <f>COUNTIFS('Faturamento SP3'!$D$2:$D$692,'Infos Relatório'!$B$485,'Faturamento SP3'!$E$2:$E$692,'Infos Relatório'!$B561,'Faturamento SP3'!$Z$2:$Z$692,'Infos Relatório'!AM$1)</f>
        <v>0</v>
      </c>
      <c r="AN561" s="13">
        <f>SUMIFS('Faturamento SP3'!$G$2:$G$692,'Faturamento SP3'!$D$2:$D$692,'Infos Relatório'!$B$485,'Faturamento SP3'!$E$2:$E$692,'Infos Relatório'!$B561,'Faturamento SP3'!$Z$2:$Z$692,'Infos Relatório'!AM$1)</f>
        <v>0</v>
      </c>
      <c r="AO561" s="13">
        <f>SUMIFS('Faturamento SP3'!$J$2:$J$692,'Faturamento SP3'!$D$2:$D$692,'Infos Relatório'!$B$485,'Faturamento SP3'!$E$2:$E$692,'Infos Relatório'!$B561,'Faturamento SP3'!$Z$2:$Z$692,'Infos Relatório'!AM$1)</f>
        <v>0</v>
      </c>
      <c r="AP561" s="14">
        <f>SUMIFS('Faturamento SP3'!$O$2:$O$692,'Faturamento SP3'!$D$2:$D$692,'Infos Relatório'!$B$485,'Faturamento SP3'!$E$2:$E$692,'Infos Relatório'!$B561,'Faturamento SP3'!$Z$2:$Z$692,'Infos Relatório'!AM$1,'Faturamento SP3'!$T$2:$T$692,"Sim")+SUMIFS('Faturamento SP3'!$P$2:$P$692,'Faturamento SP3'!$D$2:$D$692,'Infos Relatório'!$B$485,'Faturamento SP3'!$E$2:$E$692,'Infos Relatório'!$B561,'Faturamento SP3'!$Z$2:$Z$692,'Infos Relatório'!AM$1,'Faturamento SP3'!$T$2:$T$692,"Sim")</f>
        <v>0</v>
      </c>
      <c r="AQ561" s="27" t="e">
        <f t="shared" si="211"/>
        <v>#DIV/0!</v>
      </c>
      <c r="AR561" s="24">
        <f>SUMIFS('Faturamento SP3'!$H$2:$H$692,'Faturamento SP3'!$D$2:$D$692,'Infos Relatório'!$B$485,'Faturamento SP3'!$E$2:$E$692,'Infos Relatório'!$B561,'Faturamento SP3'!$Z$2:$Z$692,'Infos Relatório'!AM$1)</f>
        <v>0</v>
      </c>
      <c r="AS561" s="23">
        <f>COUNTIFS('Faturamento SP3'!$D$2:$D$692,'Infos Relatório'!$B$485,'Faturamento SP3'!$E$2:$E$692,'Infos Relatório'!$B561,'Faturamento SP3'!$Z$2:$Z$692,'Infos Relatório'!AS$1)</f>
        <v>0</v>
      </c>
      <c r="AT561" s="13">
        <f>SUMIFS('Faturamento SP3'!$G$2:$G$692,'Faturamento SP3'!$D$2:$D$692,'Infos Relatório'!$B$485,'Faturamento SP3'!$E$2:$E$692,'Infos Relatório'!$B561,'Faturamento SP3'!$Z$2:$Z$692,'Infos Relatório'!AS$1)</f>
        <v>0</v>
      </c>
      <c r="AU561" s="13">
        <f>SUMIFS('Faturamento SP3'!$J$2:$J$692,'Faturamento SP3'!$D$2:$D$692,'Infos Relatório'!$B$485,'Faturamento SP3'!$E$2:$E$692,'Infos Relatório'!$B561,'Faturamento SP3'!$Z$2:$Z$692,'Infos Relatório'!AS$1)</f>
        <v>0</v>
      </c>
      <c r="AV561" s="14">
        <f>SUMIFS('Faturamento SP3'!$O$2:$O$692,'Faturamento SP3'!$D$2:$D$692,'Infos Relatório'!$B$485,'Faturamento SP3'!$E$2:$E$692,'Infos Relatório'!$B561,'Faturamento SP3'!$Z$2:$Z$692,'Infos Relatório'!AS$1,'Faturamento SP3'!$T$2:$T$692,"Sim")+SUMIFS('Faturamento SP3'!$P$2:$P$692,'Faturamento SP3'!$D$2:$D$692,'Infos Relatório'!$B$485,'Faturamento SP3'!$E$2:$E$692,'Infos Relatório'!$B561,'Faturamento SP3'!$Z$2:$Z$692,'Infos Relatório'!AS$1,'Faturamento SP3'!$T$2:$T$692,"Sim")</f>
        <v>0</v>
      </c>
      <c r="AW561" s="27" t="e">
        <f t="shared" si="212"/>
        <v>#DIV/0!</v>
      </c>
      <c r="AX561" s="24">
        <f>SUMIFS('Faturamento SP3'!$H$2:$H$692,'Faturamento SP3'!$D$2:$D$692,'Infos Relatório'!$B$485,'Faturamento SP3'!$E$2:$E$692,'Infos Relatório'!$B561,'Faturamento SP3'!$Z$2:$Z$692,'Infos Relatório'!AS$1)</f>
        <v>0</v>
      </c>
      <c r="AY561" s="23">
        <f>COUNTIFS('Faturamento SP3'!$D$2:$D$692,'Infos Relatório'!$B$485,'Faturamento SP3'!$E$2:$E$692,'Infos Relatório'!$B561,'Faturamento SP3'!$Z$2:$Z$692,'Infos Relatório'!AY$1)</f>
        <v>0</v>
      </c>
      <c r="AZ561" s="13">
        <f>SUMIFS('Faturamento SP3'!$G$2:$G$692,'Faturamento SP3'!$D$2:$D$692,'Infos Relatório'!$B$485,'Faturamento SP3'!$E$2:$E$692,'Infos Relatório'!$B561,'Faturamento SP3'!$Z$2:$Z$692,'Infos Relatório'!AY$1)</f>
        <v>0</v>
      </c>
      <c r="BA561" s="13">
        <f>SUMIFS('Faturamento SP3'!$J$2:$J$692,'Faturamento SP3'!$D$2:$D$692,'Infos Relatório'!$B$485,'Faturamento SP3'!$E$2:$E$692,'Infos Relatório'!$B561,'Faturamento SP3'!$Z$2:$Z$692,'Infos Relatório'!AY$1)</f>
        <v>0</v>
      </c>
      <c r="BB561" s="14">
        <f>SUMIFS('Faturamento SP3'!$O$2:$O$692,'Faturamento SP3'!$D$2:$D$692,'Infos Relatório'!$B$485,'Faturamento SP3'!$E$2:$E$692,'Infos Relatório'!$B561,'Faturamento SP3'!$Z$2:$Z$692,'Infos Relatório'!AY$1,'Faturamento SP3'!$T$2:$T$692,"Sim")+SUMIFS('Faturamento SP3'!$P$2:$P$692,'Faturamento SP3'!$D$2:$D$692,'Infos Relatório'!$B$485,'Faturamento SP3'!$E$2:$E$692,'Infos Relatório'!$B561,'Faturamento SP3'!$Z$2:$Z$692,'Infos Relatório'!AY$1,'Faturamento SP3'!$T$2:$T$692,"Sim")</f>
        <v>0</v>
      </c>
      <c r="BC561" s="27" t="e">
        <f t="shared" si="213"/>
        <v>#DIV/0!</v>
      </c>
      <c r="BD561" s="24">
        <f>SUMIFS('Faturamento SP3'!$H$2:$H$692,'Faturamento SP3'!$D$2:$D$692,'Infos Relatório'!$B$485,'Faturamento SP3'!$E$2:$E$692,'Infos Relatório'!$B561,'Faturamento SP3'!$Z$2:$Z$692,'Infos Relatório'!AY$1)</f>
        <v>0</v>
      </c>
      <c r="BE561" s="23">
        <f>COUNTIFS('Faturamento SP3'!$D$2:$D$692,'Infos Relatório'!$B$485,'Faturamento SP3'!$E$2:$E$692,'Infos Relatório'!$B561,'Faturamento SP3'!$Z$2:$Z$692,'Infos Relatório'!BE$1)</f>
        <v>0</v>
      </c>
      <c r="BF561" s="13">
        <f>SUMIFS('Faturamento SP3'!$G$2:$G$692,'Faturamento SP3'!$D$2:$D$692,'Infos Relatório'!$B$485,'Faturamento SP3'!$E$2:$E$692,'Infos Relatório'!$B561,'Faturamento SP3'!$Z$2:$Z$692,'Infos Relatório'!BE$1)</f>
        <v>0</v>
      </c>
      <c r="BG561" s="13">
        <f>SUMIFS('Faturamento SP3'!$J$2:$J$692,'Faturamento SP3'!$D$2:$D$692,'Infos Relatório'!$B$485,'Faturamento SP3'!$E$2:$E$692,'Infos Relatório'!$B561,'Faturamento SP3'!$Z$2:$Z$692,'Infos Relatório'!BE$1)</f>
        <v>0</v>
      </c>
      <c r="BH561" s="14">
        <f>SUMIFS('Faturamento SP3'!$O$2:$O$692,'Faturamento SP3'!$D$2:$D$692,'Infos Relatório'!$B$485,'Faturamento SP3'!$E$2:$E$692,'Infos Relatório'!$B561,'Faturamento SP3'!$Z$2:$Z$692,'Infos Relatório'!BE$1,'Faturamento SP3'!$T$2:$T$692,"Sim")+SUMIFS('Faturamento SP3'!$P$2:$P$692,'Faturamento SP3'!$D$2:$D$692,'Infos Relatório'!$B$485,'Faturamento SP3'!$E$2:$E$692,'Infos Relatório'!$B561,'Faturamento SP3'!$Z$2:$Z$692,'Infos Relatório'!BE$1,'Faturamento SP3'!$T$2:$T$692,"Sim")</f>
        <v>0</v>
      </c>
      <c r="BI561" s="27" t="e">
        <f t="shared" si="214"/>
        <v>#DIV/0!</v>
      </c>
      <c r="BJ561" s="24">
        <f>SUMIFS('Faturamento SP3'!$H$2:$H$692,'Faturamento SP3'!$D$2:$D$692,'Infos Relatório'!$B$485,'Faturamento SP3'!$E$2:$E$692,'Infos Relatório'!$B561,'Faturamento SP3'!$Z$2:$Z$692,'Infos Relatório'!BE$1)</f>
        <v>0</v>
      </c>
      <c r="BK561" s="23">
        <f>COUNTIFS('Faturamento SP3'!$D$2:$D$692,'Infos Relatório'!$B$485,'Faturamento SP3'!$E$2:$E$692,'Infos Relatório'!$B561,'Faturamento SP3'!$Z$2:$Z$692,'Infos Relatório'!BK$1)</f>
        <v>0</v>
      </c>
      <c r="BL561" s="13">
        <f>SUMIFS('Faturamento SP3'!$G$2:$G$692,'Faturamento SP3'!$D$2:$D$692,'Infos Relatório'!$B$485,'Faturamento SP3'!$E$2:$E$692,'Infos Relatório'!$B561,'Faturamento SP3'!$Z$2:$Z$692,'Infos Relatório'!BK$1)</f>
        <v>0</v>
      </c>
      <c r="BM561" s="13">
        <f>SUMIFS('Faturamento SP3'!$J$2:$J$692,'Faturamento SP3'!$D$2:$D$692,'Infos Relatório'!$B$485,'Faturamento SP3'!$E$2:$E$692,'Infos Relatório'!$B561,'Faturamento SP3'!$Z$2:$Z$692,'Infos Relatório'!BK$1)</f>
        <v>0</v>
      </c>
      <c r="BN561" s="14">
        <f>SUMIFS('Faturamento SP3'!$O$2:$O$692,'Faturamento SP3'!$D$2:$D$692,'Infos Relatório'!$B$485,'Faturamento SP3'!$E$2:$E$692,'Infos Relatório'!$B561,'Faturamento SP3'!$Z$2:$Z$692,'Infos Relatório'!BK$1,'Faturamento SP3'!$T$2:$T$692,"Sim")+SUMIFS('Faturamento SP3'!$P$2:$P$692,'Faturamento SP3'!$D$2:$D$692,'Infos Relatório'!$B$485,'Faturamento SP3'!$E$2:$E$692,'Infos Relatório'!$B561,'Faturamento SP3'!$Z$2:$Z$692,'Infos Relatório'!BK$1,'Faturamento SP3'!$T$2:$T$692,"Sim")</f>
        <v>0</v>
      </c>
      <c r="BO561" s="27" t="e">
        <f t="shared" si="215"/>
        <v>#DIV/0!</v>
      </c>
      <c r="BP561" s="24">
        <f>SUMIFS('Faturamento SP3'!$H$2:$H$692,'Faturamento SP3'!$D$2:$D$692,'Infos Relatório'!$B$485,'Faturamento SP3'!$E$2:$E$692,'Infos Relatório'!$B561,'Faturamento SP3'!$Z$2:$Z$692,'Infos Relatório'!BK$1)</f>
        <v>0</v>
      </c>
      <c r="BQ561" s="23">
        <f>COUNTIFS('Faturamento SP3'!$D$2:$D$692,'Infos Relatório'!$B$485,'Faturamento SP3'!$E$2:$E$692,'Infos Relatório'!$B561,'Faturamento SP3'!$Z$2:$Z$692,'Infos Relatório'!BQ$1)</f>
        <v>0</v>
      </c>
      <c r="BR561" s="13">
        <f>SUMIFS('Faturamento SP3'!$G$2:$G$692,'Faturamento SP3'!$D$2:$D$692,'Infos Relatório'!$B$485,'Faturamento SP3'!$E$2:$E$692,'Infos Relatório'!$B561,'Faturamento SP3'!$Z$2:$Z$692,'Infos Relatório'!BQ$1)</f>
        <v>0</v>
      </c>
      <c r="BS561" s="13">
        <f>SUMIFS('Faturamento SP3'!$J$2:$J$692,'Faturamento SP3'!$D$2:$D$692,'Infos Relatório'!$B$485,'Faturamento SP3'!$E$2:$E$692,'Infos Relatório'!$B561,'Faturamento SP3'!$Z$2:$Z$692,'Infos Relatório'!BQ$1)</f>
        <v>0</v>
      </c>
      <c r="BT561" s="14">
        <f>SUMIFS('Faturamento SP3'!$O$2:$O$692,'Faturamento SP3'!$D$2:$D$692,'Infos Relatório'!$B$485,'Faturamento SP3'!$E$2:$E$692,'Infos Relatório'!$B561,'Faturamento SP3'!$Z$2:$Z$692,'Infos Relatório'!BQ$1,'Faturamento SP3'!$T$2:$T$692,"Sim")+SUMIFS('Faturamento SP3'!$P$2:$P$692,'Faturamento SP3'!$D$2:$D$692,'Infos Relatório'!$B$485,'Faturamento SP3'!$E$2:$E$692,'Infos Relatório'!$B561,'Faturamento SP3'!$Z$2:$Z$692,'Infos Relatório'!BQ$1,'Faturamento SP3'!$T$2:$T$692,"Sim")</f>
        <v>0</v>
      </c>
      <c r="BU561" s="27" t="e">
        <f t="shared" si="216"/>
        <v>#DIV/0!</v>
      </c>
      <c r="BV561" s="24">
        <f>SUMIFS('Faturamento SP3'!$H$2:$H$692,'Faturamento SP3'!$D$2:$D$692,'Infos Relatório'!$B$485,'Faturamento SP3'!$E$2:$E$692,'Infos Relatório'!$B561,'Faturamento SP3'!$Z$2:$Z$692,'Infos Relatório'!BQ$1)</f>
        <v>0</v>
      </c>
    </row>
    <row r="562" spans="2:74">
      <c r="B562" s="17" t="s">
        <v>83</v>
      </c>
      <c r="C562" s="23">
        <f>COUNTIFS('Faturamento SP3'!$D$2:$D$692,'Infos Relatório'!$B$485,'Faturamento SP3'!$E$2:$E$692,'Infos Relatório'!$B562,'Faturamento SP3'!$Z$2:$Z$692,'Infos Relatório'!C$1)</f>
        <v>0</v>
      </c>
      <c r="D562" s="13">
        <f>SUMIFS('Faturamento SP3'!$G$2:$G$692,'Faturamento SP3'!$D$2:$D$692,'Infos Relatório'!$B$485,'Faturamento SP3'!$E$2:$E$692,'Infos Relatório'!$B562,'Faturamento SP3'!$Z$2:$Z$692,'Infos Relatório'!C$1)</f>
        <v>0</v>
      </c>
      <c r="E562" s="13">
        <f>SUMIFS('Faturamento SP3'!$J$2:$J$692,'Faturamento SP3'!$D$2:$D$692,'Infos Relatório'!$B$485,'Faturamento SP3'!$E$2:$E$692,'Infos Relatório'!$B562,'Faturamento SP3'!$Z$2:$Z$692,'Infos Relatório'!C$1)</f>
        <v>0</v>
      </c>
      <c r="F562" s="14">
        <f>SUMIFS('Faturamento SP3'!$O$2:$O$692,'Faturamento SP3'!$D$2:$D$692,'Infos Relatório'!$B$485,'Faturamento SP3'!$E$2:$E$692,'Infos Relatório'!$B562,'Faturamento SP3'!$Z$2:$Z$692,'Infos Relatório'!C$1,'Faturamento SP3'!$T$2:$T$692,"Sim")+SUMIFS('Faturamento SP3'!$P$2:$P$692,'Faturamento SP3'!$D$2:$D$692,'Infos Relatório'!$B$485,'Faturamento SP3'!$E$2:$E$692,'Infos Relatório'!$B562,'Faturamento SP3'!$Z$2:$Z$692,'Infos Relatório'!C$1,'Faturamento SP3'!$T$2:$T$692,"Sim")</f>
        <v>0</v>
      </c>
      <c r="G562" s="27" t="e">
        <f t="shared" si="205"/>
        <v>#DIV/0!</v>
      </c>
      <c r="H562" s="24">
        <f>SUMIFS('Faturamento SP3'!$H$2:$H$692,'Faturamento SP3'!$D$2:$D$692,'Infos Relatório'!$B$485,'Faturamento SP3'!$E$2:$E$692,'Infos Relatório'!$B562,'Faturamento SP3'!$Z$2:$Z$692,'Infos Relatório'!C$1)</f>
        <v>0</v>
      </c>
      <c r="I562" s="23">
        <f>COUNTIFS('Faturamento SP3'!$D$2:$D$692,'Infos Relatório'!$B$485,'Faturamento SP3'!$E$2:$E$692,'Infos Relatório'!$B562,'Faturamento SP3'!$Z$2:$Z$692,'Infos Relatório'!I$1)</f>
        <v>0</v>
      </c>
      <c r="J562" s="13">
        <f>SUMIFS('Faturamento SP3'!$G$2:$G$692,'Faturamento SP3'!$D$2:$D$692,'Infos Relatório'!$B$485,'Faturamento SP3'!$E$2:$E$692,'Infos Relatório'!$B562,'Faturamento SP3'!$Z$2:$Z$692,'Infos Relatório'!I$1)</f>
        <v>0</v>
      </c>
      <c r="K562" s="13">
        <f>SUMIFS('Faturamento SP3'!$J$2:$J$692,'Faturamento SP3'!$D$2:$D$692,'Infos Relatório'!$B$485,'Faturamento SP3'!$E$2:$E$692,'Infos Relatório'!$B562,'Faturamento SP3'!$Z$2:$Z$692,'Infos Relatório'!I$1)</f>
        <v>0</v>
      </c>
      <c r="L562" s="14">
        <f>SUMIFS('Faturamento SP3'!$O$2:$O$692,'Faturamento SP3'!$D$2:$D$692,'Infos Relatório'!$B$485,'Faturamento SP3'!$E$2:$E$692,'Infos Relatório'!$B562,'Faturamento SP3'!$Z$2:$Z$692,'Infos Relatório'!I$1,'Faturamento SP3'!$T$2:$T$692,"Sim")+SUMIFS('Faturamento SP3'!$P$2:$P$692,'Faturamento SP3'!$D$2:$D$692,'Infos Relatório'!$B$485,'Faturamento SP3'!$E$2:$E$692,'Infos Relatório'!$B562,'Faturamento SP3'!$Z$2:$Z$692,'Infos Relatório'!I$1,'Faturamento SP3'!$T$2:$T$692,"Sim")</f>
        <v>0</v>
      </c>
      <c r="M562" s="27" t="e">
        <f t="shared" si="206"/>
        <v>#DIV/0!</v>
      </c>
      <c r="N562" s="24">
        <f>SUMIFS('Faturamento SP3'!$H$2:$H$692,'Faturamento SP3'!$D$2:$D$692,'Infos Relatório'!$B$485,'Faturamento SP3'!$E$2:$E$692,'Infos Relatório'!$B562,'Faturamento SP3'!$Z$2:$Z$692,'Infos Relatório'!I$1)</f>
        <v>0</v>
      </c>
      <c r="O562" s="23">
        <f>COUNTIFS('Faturamento SP3'!$D$2:$D$692,'Infos Relatório'!$B$485,'Faturamento SP3'!$E$2:$E$692,'Infos Relatório'!$B562,'Faturamento SP3'!$Z$2:$Z$692,'Infos Relatório'!O$1)</f>
        <v>0</v>
      </c>
      <c r="P562" s="13">
        <f>SUMIFS('Faturamento SP3'!$G$2:$G$692,'Faturamento SP3'!$D$2:$D$692,'Infos Relatório'!$B$485,'Faturamento SP3'!$E$2:$E$692,'Infos Relatório'!$B562,'Faturamento SP3'!$Z$2:$Z$692,'Infos Relatório'!O$1)</f>
        <v>0</v>
      </c>
      <c r="Q562" s="13">
        <f>SUMIFS('Faturamento SP3'!$J$2:$J$692,'Faturamento SP3'!$D$2:$D$692,'Infos Relatório'!$B$485,'Faturamento SP3'!$E$2:$E$692,'Infos Relatório'!$B562,'Faturamento SP3'!$Z$2:$Z$692,'Infos Relatório'!O$1)</f>
        <v>0</v>
      </c>
      <c r="R562" s="14">
        <f>SUMIFS('Faturamento SP3'!$O$2:$O$692,'Faturamento SP3'!$D$2:$D$692,'Infos Relatório'!$B$485,'Faturamento SP3'!$E$2:$E$692,'Infos Relatório'!$B562,'Faturamento SP3'!$Z$2:$Z$692,'Infos Relatório'!O$1,'Faturamento SP3'!$T$2:$T$692,"Sim")+SUMIFS('Faturamento SP3'!$P$2:$P$692,'Faturamento SP3'!$D$2:$D$692,'Infos Relatório'!$B$485,'Faturamento SP3'!$E$2:$E$692,'Infos Relatório'!$B562,'Faturamento SP3'!$Z$2:$Z$692,'Infos Relatório'!O$1,'Faturamento SP3'!$T$2:$T$692,"Sim")</f>
        <v>0</v>
      </c>
      <c r="S562" s="27" t="e">
        <f t="shared" si="207"/>
        <v>#DIV/0!</v>
      </c>
      <c r="T562" s="24">
        <f>SUMIFS('Faturamento SP3'!$H$2:$H$692,'Faturamento SP3'!$D$2:$D$692,'Infos Relatório'!$B$485,'Faturamento SP3'!$E$2:$E$692,'Infos Relatório'!$B562,'Faturamento SP3'!$Z$2:$Z$692,'Infos Relatório'!O$1)</f>
        <v>0</v>
      </c>
      <c r="U562" s="23">
        <f>COUNTIFS('Faturamento SP3'!$D$2:$D$692,'Infos Relatório'!$B$485,'Faturamento SP3'!$E$2:$E$692,'Infos Relatório'!$B562,'Faturamento SP3'!$Z$2:$Z$692,'Infos Relatório'!U$1)</f>
        <v>0</v>
      </c>
      <c r="V562" s="13">
        <f>SUMIFS('Faturamento SP3'!$G$2:$G$692,'Faturamento SP3'!$D$2:$D$692,'Infos Relatório'!$B$485,'Faturamento SP3'!$E$2:$E$692,'Infos Relatório'!$B562,'Faturamento SP3'!$Z$2:$Z$692,'Infos Relatório'!U$1)</f>
        <v>0</v>
      </c>
      <c r="W562" s="13">
        <f>SUMIFS('Faturamento SP3'!$J$2:$J$692,'Faturamento SP3'!$D$2:$D$692,'Infos Relatório'!$B$485,'Faturamento SP3'!$E$2:$E$692,'Infos Relatório'!$B562,'Faturamento SP3'!$Z$2:$Z$692,'Infos Relatório'!U$1)</f>
        <v>0</v>
      </c>
      <c r="X562" s="14">
        <f>SUMIFS('Faturamento SP3'!$O$2:$O$692,'Faturamento SP3'!$D$2:$D$692,'Infos Relatório'!$B$485,'Faturamento SP3'!$E$2:$E$692,'Infos Relatório'!$B562,'Faturamento SP3'!$Z$2:$Z$692,'Infos Relatório'!U$1,'Faturamento SP3'!$T$2:$T$692,"Sim")+SUMIFS('Faturamento SP3'!$P$2:$P$692,'Faturamento SP3'!$D$2:$D$692,'Infos Relatório'!$B$485,'Faturamento SP3'!$E$2:$E$692,'Infos Relatório'!$B562,'Faturamento SP3'!$Z$2:$Z$692,'Infos Relatório'!U$1,'Faturamento SP3'!$T$2:$T$692,"Sim")</f>
        <v>0</v>
      </c>
      <c r="Y562" s="27" t="e">
        <f t="shared" si="208"/>
        <v>#DIV/0!</v>
      </c>
      <c r="Z562" s="24">
        <f>SUMIFS('Faturamento SP3'!$H$2:$H$692,'Faturamento SP3'!$D$2:$D$692,'Infos Relatório'!$B$485,'Faturamento SP3'!$E$2:$E$692,'Infos Relatório'!$B562,'Faturamento SP3'!$Z$2:$Z$692,'Infos Relatório'!U$1)</f>
        <v>0</v>
      </c>
      <c r="AA562" s="23">
        <f>COUNTIFS('Faturamento SP3'!$D$2:$D$692,'Infos Relatório'!$B$485,'Faturamento SP3'!$E$2:$E$692,'Infos Relatório'!$B562,'Faturamento SP3'!$Z$2:$Z$692,'Infos Relatório'!AA$1)</f>
        <v>0</v>
      </c>
      <c r="AB562" s="13">
        <f>SUMIFS('Faturamento SP3'!$G$2:$G$692,'Faturamento SP3'!$D$2:$D$692,'Infos Relatório'!$B$485,'Faturamento SP3'!$E$2:$E$692,'Infos Relatório'!$B562,'Faturamento SP3'!$Z$2:$Z$692,'Infos Relatório'!AA$1)</f>
        <v>0</v>
      </c>
      <c r="AC562" s="13">
        <f>SUMIFS('Faturamento SP3'!$J$2:$J$692,'Faturamento SP3'!$D$2:$D$692,'Infos Relatório'!$B$485,'Faturamento SP3'!$E$2:$E$692,'Infos Relatório'!$B562,'Faturamento SP3'!$Z$2:$Z$692,'Infos Relatório'!AA$1)</f>
        <v>0</v>
      </c>
      <c r="AD562" s="14">
        <f>SUMIFS('Faturamento SP3'!$O$2:$O$692,'Faturamento SP3'!$D$2:$D$692,'Infos Relatório'!$B$485,'Faturamento SP3'!$E$2:$E$692,'Infos Relatório'!$B562,'Faturamento SP3'!$Z$2:$Z$692,'Infos Relatório'!AA$1,'Faturamento SP3'!$T$2:$T$692,"Sim")+SUMIFS('Faturamento SP3'!$P$2:$P$692,'Faturamento SP3'!$D$2:$D$692,'Infos Relatório'!$B$485,'Faturamento SP3'!$E$2:$E$692,'Infos Relatório'!$B562,'Faturamento SP3'!$Z$2:$Z$692,'Infos Relatório'!AA$1,'Faturamento SP3'!$T$2:$T$692,"Sim")</f>
        <v>0</v>
      </c>
      <c r="AE562" s="27" t="e">
        <f t="shared" si="209"/>
        <v>#DIV/0!</v>
      </c>
      <c r="AF562" s="24">
        <f>SUMIFS('Faturamento SP3'!$H$2:$H$692,'Faturamento SP3'!$D$2:$D$692,'Infos Relatório'!$B$485,'Faturamento SP3'!$E$2:$E$692,'Infos Relatório'!$B562,'Faturamento SP3'!$Z$2:$Z$692,'Infos Relatório'!AA$1)</f>
        <v>0</v>
      </c>
      <c r="AG562" s="23">
        <f>COUNTIFS('Faturamento SP3'!$D$2:$D$692,'Infos Relatório'!$B$485,'Faturamento SP3'!$E$2:$E$692,'Infos Relatório'!$B562,'Faturamento SP3'!$Z$2:$Z$692,'Infos Relatório'!AG$1)</f>
        <v>0</v>
      </c>
      <c r="AH562" s="13">
        <f>SUMIFS('Faturamento SP3'!$G$2:$G$692,'Faturamento SP3'!$D$2:$D$692,'Infos Relatório'!$B$485,'Faturamento SP3'!$E$2:$E$692,'Infos Relatório'!$B562,'Faturamento SP3'!$Z$2:$Z$692,'Infos Relatório'!AG$1)</f>
        <v>0</v>
      </c>
      <c r="AI562" s="13">
        <f>SUMIFS('Faturamento SP3'!$J$2:$J$692,'Faturamento SP3'!$D$2:$D$692,'Infos Relatório'!$B$485,'Faturamento SP3'!$E$2:$E$692,'Infos Relatório'!$B562,'Faturamento SP3'!$Z$2:$Z$692,'Infos Relatório'!AG$1)</f>
        <v>0</v>
      </c>
      <c r="AJ562" s="14">
        <f>SUMIFS('Faturamento SP3'!$O$2:$O$692,'Faturamento SP3'!$D$2:$D$692,'Infos Relatório'!$B$485,'Faturamento SP3'!$E$2:$E$692,'Infos Relatório'!$B562,'Faturamento SP3'!$Z$2:$Z$692,'Infos Relatório'!AG$1,'Faturamento SP3'!$T$2:$T$692,"Sim")+SUMIFS('Faturamento SP3'!$P$2:$P$692,'Faturamento SP3'!$D$2:$D$692,'Infos Relatório'!$B$485,'Faturamento SP3'!$E$2:$E$692,'Infos Relatório'!$B562,'Faturamento SP3'!$Z$2:$Z$692,'Infos Relatório'!AG$1,'Faturamento SP3'!$T$2:$T$692,"Sim")</f>
        <v>0</v>
      </c>
      <c r="AK562" s="27" t="e">
        <f t="shared" si="210"/>
        <v>#DIV/0!</v>
      </c>
      <c r="AL562" s="24">
        <f>SUMIFS('Faturamento SP3'!$H$2:$H$692,'Faturamento SP3'!$D$2:$D$692,'Infos Relatório'!$B$485,'Faturamento SP3'!$E$2:$E$692,'Infos Relatório'!$B562,'Faturamento SP3'!$Z$2:$Z$692,'Infos Relatório'!AG$1)</f>
        <v>0</v>
      </c>
      <c r="AM562" s="23">
        <f>COUNTIFS('Faturamento SP3'!$D$2:$D$692,'Infos Relatório'!$B$485,'Faturamento SP3'!$E$2:$E$692,'Infos Relatório'!$B562,'Faturamento SP3'!$Z$2:$Z$692,'Infos Relatório'!AM$1)</f>
        <v>0</v>
      </c>
      <c r="AN562" s="13">
        <f>SUMIFS('Faturamento SP3'!$G$2:$G$692,'Faturamento SP3'!$D$2:$D$692,'Infos Relatório'!$B$485,'Faturamento SP3'!$E$2:$E$692,'Infos Relatório'!$B562,'Faturamento SP3'!$Z$2:$Z$692,'Infos Relatório'!AM$1)</f>
        <v>0</v>
      </c>
      <c r="AO562" s="13">
        <f>SUMIFS('Faturamento SP3'!$J$2:$J$692,'Faturamento SP3'!$D$2:$D$692,'Infos Relatório'!$B$485,'Faturamento SP3'!$E$2:$E$692,'Infos Relatório'!$B562,'Faturamento SP3'!$Z$2:$Z$692,'Infos Relatório'!AM$1)</f>
        <v>0</v>
      </c>
      <c r="AP562" s="14">
        <f>SUMIFS('Faturamento SP3'!$O$2:$O$692,'Faturamento SP3'!$D$2:$D$692,'Infos Relatório'!$B$485,'Faturamento SP3'!$E$2:$E$692,'Infos Relatório'!$B562,'Faturamento SP3'!$Z$2:$Z$692,'Infos Relatório'!AM$1,'Faturamento SP3'!$T$2:$T$692,"Sim")+SUMIFS('Faturamento SP3'!$P$2:$P$692,'Faturamento SP3'!$D$2:$D$692,'Infos Relatório'!$B$485,'Faturamento SP3'!$E$2:$E$692,'Infos Relatório'!$B562,'Faturamento SP3'!$Z$2:$Z$692,'Infos Relatório'!AM$1,'Faturamento SP3'!$T$2:$T$692,"Sim")</f>
        <v>0</v>
      </c>
      <c r="AQ562" s="27" t="e">
        <f t="shared" si="211"/>
        <v>#DIV/0!</v>
      </c>
      <c r="AR562" s="24">
        <f>SUMIFS('Faturamento SP3'!$H$2:$H$692,'Faturamento SP3'!$D$2:$D$692,'Infos Relatório'!$B$485,'Faturamento SP3'!$E$2:$E$692,'Infos Relatório'!$B562,'Faturamento SP3'!$Z$2:$Z$692,'Infos Relatório'!AM$1)</f>
        <v>0</v>
      </c>
      <c r="AS562" s="23">
        <f>COUNTIFS('Faturamento SP3'!$D$2:$D$692,'Infos Relatório'!$B$485,'Faturamento SP3'!$E$2:$E$692,'Infos Relatório'!$B562,'Faturamento SP3'!$Z$2:$Z$692,'Infos Relatório'!AS$1)</f>
        <v>0</v>
      </c>
      <c r="AT562" s="13">
        <f>SUMIFS('Faturamento SP3'!$G$2:$G$692,'Faturamento SP3'!$D$2:$D$692,'Infos Relatório'!$B$485,'Faturamento SP3'!$E$2:$E$692,'Infos Relatório'!$B562,'Faturamento SP3'!$Z$2:$Z$692,'Infos Relatório'!AS$1)</f>
        <v>0</v>
      </c>
      <c r="AU562" s="13">
        <f>SUMIFS('Faturamento SP3'!$J$2:$J$692,'Faturamento SP3'!$D$2:$D$692,'Infos Relatório'!$B$485,'Faturamento SP3'!$E$2:$E$692,'Infos Relatório'!$B562,'Faturamento SP3'!$Z$2:$Z$692,'Infos Relatório'!AS$1)</f>
        <v>0</v>
      </c>
      <c r="AV562" s="14">
        <f>SUMIFS('Faturamento SP3'!$O$2:$O$692,'Faturamento SP3'!$D$2:$D$692,'Infos Relatório'!$B$485,'Faturamento SP3'!$E$2:$E$692,'Infos Relatório'!$B562,'Faturamento SP3'!$Z$2:$Z$692,'Infos Relatório'!AS$1,'Faturamento SP3'!$T$2:$T$692,"Sim")+SUMIFS('Faturamento SP3'!$P$2:$P$692,'Faturamento SP3'!$D$2:$D$692,'Infos Relatório'!$B$485,'Faturamento SP3'!$E$2:$E$692,'Infos Relatório'!$B562,'Faturamento SP3'!$Z$2:$Z$692,'Infos Relatório'!AS$1,'Faturamento SP3'!$T$2:$T$692,"Sim")</f>
        <v>0</v>
      </c>
      <c r="AW562" s="27" t="e">
        <f t="shared" si="212"/>
        <v>#DIV/0!</v>
      </c>
      <c r="AX562" s="24">
        <f>SUMIFS('Faturamento SP3'!$H$2:$H$692,'Faturamento SP3'!$D$2:$D$692,'Infos Relatório'!$B$485,'Faturamento SP3'!$E$2:$E$692,'Infos Relatório'!$B562,'Faturamento SP3'!$Z$2:$Z$692,'Infos Relatório'!AS$1)</f>
        <v>0</v>
      </c>
      <c r="AY562" s="23">
        <f>COUNTIFS('Faturamento SP3'!$D$2:$D$692,'Infos Relatório'!$B$485,'Faturamento SP3'!$E$2:$E$692,'Infos Relatório'!$B562,'Faturamento SP3'!$Z$2:$Z$692,'Infos Relatório'!AY$1)</f>
        <v>0</v>
      </c>
      <c r="AZ562" s="13">
        <f>SUMIFS('Faturamento SP3'!$G$2:$G$692,'Faturamento SP3'!$D$2:$D$692,'Infos Relatório'!$B$485,'Faturamento SP3'!$E$2:$E$692,'Infos Relatório'!$B562,'Faturamento SP3'!$Z$2:$Z$692,'Infos Relatório'!AY$1)</f>
        <v>0</v>
      </c>
      <c r="BA562" s="13">
        <f>SUMIFS('Faturamento SP3'!$J$2:$J$692,'Faturamento SP3'!$D$2:$D$692,'Infos Relatório'!$B$485,'Faturamento SP3'!$E$2:$E$692,'Infos Relatório'!$B562,'Faturamento SP3'!$Z$2:$Z$692,'Infos Relatório'!AY$1)</f>
        <v>0</v>
      </c>
      <c r="BB562" s="14">
        <f>SUMIFS('Faturamento SP3'!$O$2:$O$692,'Faturamento SP3'!$D$2:$D$692,'Infos Relatório'!$B$485,'Faturamento SP3'!$E$2:$E$692,'Infos Relatório'!$B562,'Faturamento SP3'!$Z$2:$Z$692,'Infos Relatório'!AY$1,'Faturamento SP3'!$T$2:$T$692,"Sim")+SUMIFS('Faturamento SP3'!$P$2:$P$692,'Faturamento SP3'!$D$2:$D$692,'Infos Relatório'!$B$485,'Faturamento SP3'!$E$2:$E$692,'Infos Relatório'!$B562,'Faturamento SP3'!$Z$2:$Z$692,'Infos Relatório'!AY$1,'Faturamento SP3'!$T$2:$T$692,"Sim")</f>
        <v>0</v>
      </c>
      <c r="BC562" s="27" t="e">
        <f t="shared" si="213"/>
        <v>#DIV/0!</v>
      </c>
      <c r="BD562" s="24">
        <f>SUMIFS('Faturamento SP3'!$H$2:$H$692,'Faturamento SP3'!$D$2:$D$692,'Infos Relatório'!$B$485,'Faturamento SP3'!$E$2:$E$692,'Infos Relatório'!$B562,'Faturamento SP3'!$Z$2:$Z$692,'Infos Relatório'!AY$1)</f>
        <v>0</v>
      </c>
      <c r="BE562" s="23">
        <f>COUNTIFS('Faturamento SP3'!$D$2:$D$692,'Infos Relatório'!$B$485,'Faturamento SP3'!$E$2:$E$692,'Infos Relatório'!$B562,'Faturamento SP3'!$Z$2:$Z$692,'Infos Relatório'!BE$1)</f>
        <v>0</v>
      </c>
      <c r="BF562" s="13">
        <f>SUMIFS('Faturamento SP3'!$G$2:$G$692,'Faturamento SP3'!$D$2:$D$692,'Infos Relatório'!$B$485,'Faturamento SP3'!$E$2:$E$692,'Infos Relatório'!$B562,'Faturamento SP3'!$Z$2:$Z$692,'Infos Relatório'!BE$1)</f>
        <v>0</v>
      </c>
      <c r="BG562" s="13">
        <f>SUMIFS('Faturamento SP3'!$J$2:$J$692,'Faturamento SP3'!$D$2:$D$692,'Infos Relatório'!$B$485,'Faturamento SP3'!$E$2:$E$692,'Infos Relatório'!$B562,'Faturamento SP3'!$Z$2:$Z$692,'Infos Relatório'!BE$1)</f>
        <v>0</v>
      </c>
      <c r="BH562" s="14">
        <f>SUMIFS('Faturamento SP3'!$O$2:$O$692,'Faturamento SP3'!$D$2:$D$692,'Infos Relatório'!$B$485,'Faturamento SP3'!$E$2:$E$692,'Infos Relatório'!$B562,'Faturamento SP3'!$Z$2:$Z$692,'Infos Relatório'!BE$1,'Faturamento SP3'!$T$2:$T$692,"Sim")+SUMIFS('Faturamento SP3'!$P$2:$P$692,'Faturamento SP3'!$D$2:$D$692,'Infos Relatório'!$B$485,'Faturamento SP3'!$E$2:$E$692,'Infos Relatório'!$B562,'Faturamento SP3'!$Z$2:$Z$692,'Infos Relatório'!BE$1,'Faturamento SP3'!$T$2:$T$692,"Sim")</f>
        <v>0</v>
      </c>
      <c r="BI562" s="27" t="e">
        <f t="shared" si="214"/>
        <v>#DIV/0!</v>
      </c>
      <c r="BJ562" s="24">
        <f>SUMIFS('Faturamento SP3'!$H$2:$H$692,'Faturamento SP3'!$D$2:$D$692,'Infos Relatório'!$B$485,'Faturamento SP3'!$E$2:$E$692,'Infos Relatório'!$B562,'Faturamento SP3'!$Z$2:$Z$692,'Infos Relatório'!BE$1)</f>
        <v>0</v>
      </c>
      <c r="BK562" s="23">
        <f>COUNTIFS('Faturamento SP3'!$D$2:$D$692,'Infos Relatório'!$B$485,'Faturamento SP3'!$E$2:$E$692,'Infos Relatório'!$B562,'Faturamento SP3'!$Z$2:$Z$692,'Infos Relatório'!BK$1)</f>
        <v>0</v>
      </c>
      <c r="BL562" s="13">
        <f>SUMIFS('Faturamento SP3'!$G$2:$G$692,'Faturamento SP3'!$D$2:$D$692,'Infos Relatório'!$B$485,'Faturamento SP3'!$E$2:$E$692,'Infos Relatório'!$B562,'Faturamento SP3'!$Z$2:$Z$692,'Infos Relatório'!BK$1)</f>
        <v>0</v>
      </c>
      <c r="BM562" s="13">
        <f>SUMIFS('Faturamento SP3'!$J$2:$J$692,'Faturamento SP3'!$D$2:$D$692,'Infos Relatório'!$B$485,'Faturamento SP3'!$E$2:$E$692,'Infos Relatório'!$B562,'Faturamento SP3'!$Z$2:$Z$692,'Infos Relatório'!BK$1)</f>
        <v>0</v>
      </c>
      <c r="BN562" s="14">
        <f>SUMIFS('Faturamento SP3'!$O$2:$O$692,'Faturamento SP3'!$D$2:$D$692,'Infos Relatório'!$B$485,'Faturamento SP3'!$E$2:$E$692,'Infos Relatório'!$B562,'Faturamento SP3'!$Z$2:$Z$692,'Infos Relatório'!BK$1,'Faturamento SP3'!$T$2:$T$692,"Sim")+SUMIFS('Faturamento SP3'!$P$2:$P$692,'Faturamento SP3'!$D$2:$D$692,'Infos Relatório'!$B$485,'Faturamento SP3'!$E$2:$E$692,'Infos Relatório'!$B562,'Faturamento SP3'!$Z$2:$Z$692,'Infos Relatório'!BK$1,'Faturamento SP3'!$T$2:$T$692,"Sim")</f>
        <v>0</v>
      </c>
      <c r="BO562" s="27" t="e">
        <f t="shared" si="215"/>
        <v>#DIV/0!</v>
      </c>
      <c r="BP562" s="24">
        <f>SUMIFS('Faturamento SP3'!$H$2:$H$692,'Faturamento SP3'!$D$2:$D$692,'Infos Relatório'!$B$485,'Faturamento SP3'!$E$2:$E$692,'Infos Relatório'!$B562,'Faturamento SP3'!$Z$2:$Z$692,'Infos Relatório'!BK$1)</f>
        <v>0</v>
      </c>
      <c r="BQ562" s="23">
        <f>COUNTIFS('Faturamento SP3'!$D$2:$D$692,'Infos Relatório'!$B$485,'Faturamento SP3'!$E$2:$E$692,'Infos Relatório'!$B562,'Faturamento SP3'!$Z$2:$Z$692,'Infos Relatório'!BQ$1)</f>
        <v>0</v>
      </c>
      <c r="BR562" s="13">
        <f>SUMIFS('Faturamento SP3'!$G$2:$G$692,'Faturamento SP3'!$D$2:$D$692,'Infos Relatório'!$B$485,'Faturamento SP3'!$E$2:$E$692,'Infos Relatório'!$B562,'Faturamento SP3'!$Z$2:$Z$692,'Infos Relatório'!BQ$1)</f>
        <v>0</v>
      </c>
      <c r="BS562" s="13">
        <f>SUMIFS('Faturamento SP3'!$J$2:$J$692,'Faturamento SP3'!$D$2:$D$692,'Infos Relatório'!$B$485,'Faturamento SP3'!$E$2:$E$692,'Infos Relatório'!$B562,'Faturamento SP3'!$Z$2:$Z$692,'Infos Relatório'!BQ$1)</f>
        <v>0</v>
      </c>
      <c r="BT562" s="14">
        <f>SUMIFS('Faturamento SP3'!$O$2:$O$692,'Faturamento SP3'!$D$2:$D$692,'Infos Relatório'!$B$485,'Faturamento SP3'!$E$2:$E$692,'Infos Relatório'!$B562,'Faturamento SP3'!$Z$2:$Z$692,'Infos Relatório'!BQ$1,'Faturamento SP3'!$T$2:$T$692,"Sim")+SUMIFS('Faturamento SP3'!$P$2:$P$692,'Faturamento SP3'!$D$2:$D$692,'Infos Relatório'!$B$485,'Faturamento SP3'!$E$2:$E$692,'Infos Relatório'!$B562,'Faturamento SP3'!$Z$2:$Z$692,'Infos Relatório'!BQ$1,'Faturamento SP3'!$T$2:$T$692,"Sim")</f>
        <v>0</v>
      </c>
      <c r="BU562" s="27" t="e">
        <f t="shared" si="216"/>
        <v>#DIV/0!</v>
      </c>
      <c r="BV562" s="24">
        <f>SUMIFS('Faturamento SP3'!$H$2:$H$692,'Faturamento SP3'!$D$2:$D$692,'Infos Relatório'!$B$485,'Faturamento SP3'!$E$2:$E$692,'Infos Relatório'!$B562,'Faturamento SP3'!$Z$2:$Z$692,'Infos Relatório'!BQ$1)</f>
        <v>0</v>
      </c>
    </row>
    <row r="563" spans="2:74">
      <c r="C563" s="25"/>
      <c r="H563" s="26"/>
      <c r="I563" s="25"/>
      <c r="N563" s="26"/>
      <c r="O563" s="25"/>
      <c r="T563" s="26"/>
      <c r="U563" s="25"/>
      <c r="Z563" s="26"/>
      <c r="AA563" s="25"/>
      <c r="AF563" s="26"/>
      <c r="AG563" s="25"/>
      <c r="AL563" s="26"/>
      <c r="AM563" s="25"/>
      <c r="AR563" s="26"/>
      <c r="AS563" s="25"/>
      <c r="AX563" s="26"/>
      <c r="AY563" s="25"/>
      <c r="BD563" s="26"/>
      <c r="BE563" s="25"/>
      <c r="BJ563" s="26"/>
      <c r="BK563" s="25"/>
      <c r="BP563" s="26"/>
      <c r="BQ563" s="25"/>
      <c r="BV563" s="26"/>
    </row>
    <row r="564" spans="2:74">
      <c r="B564" t="s">
        <v>92</v>
      </c>
      <c r="C564" s="318">
        <v>45292</v>
      </c>
      <c r="D564" s="319"/>
      <c r="E564" s="319"/>
      <c r="F564" s="319"/>
      <c r="G564" s="319"/>
      <c r="H564" s="320"/>
      <c r="I564" s="318">
        <v>45323</v>
      </c>
      <c r="J564" s="319"/>
      <c r="K564" s="319"/>
      <c r="L564" s="319"/>
      <c r="M564" s="319"/>
      <c r="N564" s="320"/>
      <c r="O564" s="318">
        <v>45352</v>
      </c>
      <c r="P564" s="319"/>
      <c r="Q564" s="319"/>
      <c r="R564" s="319"/>
      <c r="S564" s="319"/>
      <c r="T564" s="320"/>
      <c r="U564" s="318">
        <v>45383</v>
      </c>
      <c r="V564" s="319"/>
      <c r="W564" s="319"/>
      <c r="X564" s="319"/>
      <c r="Y564" s="319"/>
      <c r="Z564" s="320"/>
      <c r="AA564" s="318">
        <v>45413</v>
      </c>
      <c r="AB564" s="319"/>
      <c r="AC564" s="319"/>
      <c r="AD564" s="319"/>
      <c r="AE564" s="319"/>
      <c r="AF564" s="320"/>
      <c r="AG564" s="318">
        <v>45444</v>
      </c>
      <c r="AH564" s="319"/>
      <c r="AI564" s="319"/>
      <c r="AJ564" s="319"/>
      <c r="AK564" s="319"/>
      <c r="AL564" s="320"/>
      <c r="AM564" s="318">
        <v>45474</v>
      </c>
      <c r="AN564" s="319"/>
      <c r="AO564" s="319"/>
      <c r="AP564" s="319"/>
      <c r="AQ564" s="319"/>
      <c r="AR564" s="320"/>
      <c r="AS564" s="318">
        <v>45505</v>
      </c>
      <c r="AT564" s="319"/>
      <c r="AU564" s="319"/>
      <c r="AV564" s="319"/>
      <c r="AW564" s="319"/>
      <c r="AX564" s="320"/>
      <c r="AY564" s="318">
        <v>45536</v>
      </c>
      <c r="AZ564" s="319"/>
      <c r="BA564" s="319"/>
      <c r="BB564" s="319"/>
      <c r="BC564" s="319"/>
      <c r="BD564" s="320"/>
      <c r="BE564" s="318">
        <v>45566</v>
      </c>
      <c r="BF564" s="319"/>
      <c r="BG564" s="319"/>
      <c r="BH564" s="319"/>
      <c r="BI564" s="319"/>
      <c r="BJ564" s="320"/>
      <c r="BK564" s="318">
        <v>45597</v>
      </c>
      <c r="BL564" s="319"/>
      <c r="BM564" s="319"/>
      <c r="BN564" s="319"/>
      <c r="BO564" s="319"/>
      <c r="BP564" s="320"/>
      <c r="BQ564" s="318">
        <v>45627</v>
      </c>
      <c r="BR564" s="319"/>
      <c r="BS564" s="319"/>
      <c r="BT564" s="319"/>
      <c r="BU564" s="319"/>
      <c r="BV564" s="320"/>
    </row>
    <row r="565" spans="2:74" ht="60">
      <c r="B565" s="16" t="s">
        <v>1</v>
      </c>
      <c r="C565" s="21" t="s">
        <v>2</v>
      </c>
      <c r="D565" s="12" t="s">
        <v>3</v>
      </c>
      <c r="E565" s="12" t="s">
        <v>4</v>
      </c>
      <c r="F565" s="12" t="s">
        <v>86</v>
      </c>
      <c r="G565" s="12" t="s">
        <v>6</v>
      </c>
      <c r="H565" s="22" t="s">
        <v>7</v>
      </c>
      <c r="I565" s="21" t="s">
        <v>2</v>
      </c>
      <c r="J565" s="12" t="s">
        <v>3</v>
      </c>
      <c r="K565" s="12" t="s">
        <v>4</v>
      </c>
      <c r="L565" s="12" t="s">
        <v>86</v>
      </c>
      <c r="M565" s="12" t="s">
        <v>6</v>
      </c>
      <c r="N565" s="22" t="s">
        <v>7</v>
      </c>
      <c r="O565" s="21" t="s">
        <v>2</v>
      </c>
      <c r="P565" s="12" t="s">
        <v>3</v>
      </c>
      <c r="Q565" s="12" t="s">
        <v>4</v>
      </c>
      <c r="R565" s="12" t="s">
        <v>86</v>
      </c>
      <c r="S565" s="12" t="s">
        <v>6</v>
      </c>
      <c r="T565" s="22" t="s">
        <v>7</v>
      </c>
      <c r="U565" s="21" t="s">
        <v>2</v>
      </c>
      <c r="V565" s="12" t="s">
        <v>3</v>
      </c>
      <c r="W565" s="12" t="s">
        <v>4</v>
      </c>
      <c r="X565" s="12" t="s">
        <v>86</v>
      </c>
      <c r="Y565" s="12" t="s">
        <v>6</v>
      </c>
      <c r="Z565" s="22" t="s">
        <v>7</v>
      </c>
      <c r="AA565" s="21" t="s">
        <v>2</v>
      </c>
      <c r="AB565" s="12" t="s">
        <v>3</v>
      </c>
      <c r="AC565" s="12" t="s">
        <v>4</v>
      </c>
      <c r="AD565" s="12" t="s">
        <v>86</v>
      </c>
      <c r="AE565" s="12" t="s">
        <v>6</v>
      </c>
      <c r="AF565" s="22" t="s">
        <v>7</v>
      </c>
      <c r="AG565" s="21" t="s">
        <v>2</v>
      </c>
      <c r="AH565" s="12" t="s">
        <v>3</v>
      </c>
      <c r="AI565" s="12" t="s">
        <v>4</v>
      </c>
      <c r="AJ565" s="12" t="s">
        <v>86</v>
      </c>
      <c r="AK565" s="12" t="s">
        <v>6</v>
      </c>
      <c r="AL565" s="22" t="s">
        <v>7</v>
      </c>
      <c r="AM565" s="21" t="s">
        <v>2</v>
      </c>
      <c r="AN565" s="12" t="s">
        <v>3</v>
      </c>
      <c r="AO565" s="12" t="s">
        <v>4</v>
      </c>
      <c r="AP565" s="12" t="s">
        <v>86</v>
      </c>
      <c r="AQ565" s="12" t="s">
        <v>6</v>
      </c>
      <c r="AR565" s="22" t="s">
        <v>7</v>
      </c>
      <c r="AS565" s="21" t="s">
        <v>2</v>
      </c>
      <c r="AT565" s="12" t="s">
        <v>3</v>
      </c>
      <c r="AU565" s="12" t="s">
        <v>4</v>
      </c>
      <c r="AV565" s="12" t="s">
        <v>86</v>
      </c>
      <c r="AW565" s="12" t="s">
        <v>6</v>
      </c>
      <c r="AX565" s="22" t="s">
        <v>7</v>
      </c>
      <c r="AY565" s="21" t="s">
        <v>2</v>
      </c>
      <c r="AZ565" s="12" t="s">
        <v>3</v>
      </c>
      <c r="BA565" s="12" t="s">
        <v>4</v>
      </c>
      <c r="BB565" s="12" t="s">
        <v>86</v>
      </c>
      <c r="BC565" s="12" t="s">
        <v>6</v>
      </c>
      <c r="BD565" s="22" t="s">
        <v>7</v>
      </c>
      <c r="BE565" s="21" t="s">
        <v>2</v>
      </c>
      <c r="BF565" s="12" t="s">
        <v>3</v>
      </c>
      <c r="BG565" s="12" t="s">
        <v>4</v>
      </c>
      <c r="BH565" s="12" t="s">
        <v>86</v>
      </c>
      <c r="BI565" s="12" t="s">
        <v>6</v>
      </c>
      <c r="BJ565" s="22" t="s">
        <v>7</v>
      </c>
      <c r="BK565" s="21" t="s">
        <v>2</v>
      </c>
      <c r="BL565" s="12" t="s">
        <v>3</v>
      </c>
      <c r="BM565" s="12" t="s">
        <v>4</v>
      </c>
      <c r="BN565" s="12" t="s">
        <v>86</v>
      </c>
      <c r="BO565" s="12" t="s">
        <v>6</v>
      </c>
      <c r="BP565" s="22" t="s">
        <v>7</v>
      </c>
      <c r="BQ565" s="21" t="s">
        <v>2</v>
      </c>
      <c r="BR565" s="12" t="s">
        <v>3</v>
      </c>
      <c r="BS565" s="12" t="s">
        <v>4</v>
      </c>
      <c r="BT565" s="12" t="s">
        <v>86</v>
      </c>
      <c r="BU565" s="12" t="s">
        <v>6</v>
      </c>
      <c r="BV565" s="22" t="s">
        <v>7</v>
      </c>
    </row>
    <row r="566" spans="2:74">
      <c r="B566" s="17" t="s">
        <v>8</v>
      </c>
      <c r="C566" s="23">
        <f>COUNTIFS('Faturamento SP3'!$D$2:$D$692,'Infos Relatório'!$B$564,'Faturamento SP3'!$E$2:$E$692,'Infos Relatório'!$B566,'Faturamento SP3'!$Z$2:$Z$692,'Infos Relatório'!C$1)</f>
        <v>0</v>
      </c>
      <c r="D566" s="13">
        <f>SUMIFS('Faturamento SP3'!$G$2:$G$692,'Faturamento SP3'!$D$2:$D$692,'Infos Relatório'!$B$564,'Faturamento SP3'!$E$2:$E$692,'Infos Relatório'!$B566,'Faturamento SP3'!$Z$2:$Z$692,'Infos Relatório'!C$1)</f>
        <v>0</v>
      </c>
      <c r="E566" s="13">
        <f>SUMIFS('Faturamento SP3'!$J$2:$J$692,'Faturamento SP3'!$D$2:$D$692,'Infos Relatório'!$B$564,'Faturamento SP3'!$E$2:$E$692,'Infos Relatório'!$B566,'Faturamento SP3'!$Z$2:$Z$692,'Infos Relatório'!C$1)</f>
        <v>0</v>
      </c>
      <c r="F566" s="14">
        <f>SUMIFS('Faturamento SP3'!$O$2:$O$692,'Faturamento SP3'!$D$2:$D$692,'Infos Relatório'!$B$564,'Faturamento SP3'!$E$2:$E$692,'Infos Relatório'!$B566,'Faturamento SP3'!$Z$2:$Z$692,'Infos Relatório'!C$1,'Faturamento SP3'!$T$2:$T$692,"Sim")+SUMIFS('Faturamento SP3'!$P$2:$P$692,'Faturamento SP3'!$D$2:$D$692,'Infos Relatório'!$B$564,'Faturamento SP3'!$E$2:$E$692,'Infos Relatório'!$B566,'Faturamento SP3'!$Z$2:$Z$692,'Infos Relatório'!C$1,'Faturamento SP3'!$T$2:$T$692,"Sim")</f>
        <v>0</v>
      </c>
      <c r="G566" s="27" t="e">
        <f>F566/E566</f>
        <v>#DIV/0!</v>
      </c>
      <c r="H566" s="24">
        <f>SUMIFS('Faturamento SP3'!$H$2:$H$692,'Faturamento SP3'!$D$2:$D$692,'Infos Relatório'!$B$564,'Faturamento SP3'!$E$2:$E$692,'Infos Relatório'!$B566,'Faturamento SP3'!$Z$2:$Z$692,'Infos Relatório'!C$1)</f>
        <v>0</v>
      </c>
      <c r="I566" s="23">
        <f>COUNTIFS('Faturamento SP3'!$D$2:$D$692,'Infos Relatório'!$B$564,'Faturamento SP3'!$E$2:$E$692,'Infos Relatório'!$B566,'Faturamento SP3'!$Z$2:$Z$692,'Infos Relatório'!I$1)</f>
        <v>0</v>
      </c>
      <c r="J566" s="13">
        <f>SUMIFS('Faturamento SP3'!$G$2:$G$692,'Faturamento SP3'!$D$2:$D$692,'Infos Relatório'!$B$564,'Faturamento SP3'!$E$2:$E$692,'Infos Relatório'!$B566,'Faturamento SP3'!$Z$2:$Z$692,'Infos Relatório'!I$1)</f>
        <v>0</v>
      </c>
      <c r="K566" s="13">
        <f>SUMIFS('Faturamento SP3'!$J$2:$J$692,'Faturamento SP3'!$D$2:$D$692,'Infos Relatório'!$B$564,'Faturamento SP3'!$E$2:$E$692,'Infos Relatório'!$B566,'Faturamento SP3'!$Z$2:$Z$692,'Infos Relatório'!I$1)</f>
        <v>0</v>
      </c>
      <c r="L566" s="14">
        <f>SUMIFS('Faturamento SP3'!$O$2:$O$692,'Faturamento SP3'!$D$2:$D$692,'Infos Relatório'!$B$564,'Faturamento SP3'!$E$2:$E$692,'Infos Relatório'!$B566,'Faturamento SP3'!$Z$2:$Z$692,'Infos Relatório'!I$1,'Faturamento SP3'!$T$2:$T$692,"Sim")+SUMIFS('Faturamento SP3'!$P$2:$P$692,'Faturamento SP3'!$D$2:$D$692,'Infos Relatório'!$B$564,'Faturamento SP3'!$E$2:$E$692,'Infos Relatório'!$B566,'Faturamento SP3'!$Z$2:$Z$692,'Infos Relatório'!I$1,'Faturamento SP3'!$T$2:$T$692,"Sim")</f>
        <v>0</v>
      </c>
      <c r="M566" s="27" t="e">
        <f>L566/K566</f>
        <v>#DIV/0!</v>
      </c>
      <c r="N566" s="24">
        <f>SUMIFS('Faturamento SP3'!$H$2:$H$692,'Faturamento SP3'!$D$2:$D$692,'Infos Relatório'!$B$564,'Faturamento SP3'!$E$2:$E$692,'Infos Relatório'!$B566,'Faturamento SP3'!$Z$2:$Z$692,'Infos Relatório'!I$1)</f>
        <v>0</v>
      </c>
      <c r="O566" s="23">
        <f>COUNTIFS('Faturamento SP3'!$D$2:$D$692,'Infos Relatório'!$B$564,'Faturamento SP3'!$E$2:$E$692,'Infos Relatório'!$B566,'Faturamento SP3'!$Z$2:$Z$692,'Infos Relatório'!O$1)</f>
        <v>0</v>
      </c>
      <c r="P566" s="13">
        <f>SUMIFS('Faturamento SP3'!$G$2:$G$692,'Faturamento SP3'!$D$2:$D$692,'Infos Relatório'!$B$564,'Faturamento SP3'!$E$2:$E$692,'Infos Relatório'!$B566,'Faturamento SP3'!$Z$2:$Z$692,'Infos Relatório'!O$1)</f>
        <v>0</v>
      </c>
      <c r="Q566" s="13">
        <f>SUMIFS('Faturamento SP3'!$J$2:$J$692,'Faturamento SP3'!$D$2:$D$692,'Infos Relatório'!$B$564,'Faturamento SP3'!$E$2:$E$692,'Infos Relatório'!$B566,'Faturamento SP3'!$Z$2:$Z$692,'Infos Relatório'!O$1)</f>
        <v>0</v>
      </c>
      <c r="R566" s="14">
        <f>SUMIFS('Faturamento SP3'!$O$2:$O$692,'Faturamento SP3'!$D$2:$D$692,'Infos Relatório'!$B$564,'Faturamento SP3'!$E$2:$E$692,'Infos Relatório'!$B566,'Faturamento SP3'!$Z$2:$Z$692,'Infos Relatório'!O$1,'Faturamento SP3'!$T$2:$T$692,"Sim")+SUMIFS('Faturamento SP3'!$P$2:$P$692,'Faturamento SP3'!$D$2:$D$692,'Infos Relatório'!$B$564,'Faturamento SP3'!$E$2:$E$692,'Infos Relatório'!$B566,'Faturamento SP3'!$Z$2:$Z$692,'Infos Relatório'!O$1,'Faturamento SP3'!$T$2:$T$692,"Sim")</f>
        <v>0</v>
      </c>
      <c r="S566" s="27" t="e">
        <f>R566/Q566</f>
        <v>#DIV/0!</v>
      </c>
      <c r="T566" s="24">
        <f>SUMIFS('Faturamento SP3'!$H$2:$H$692,'Faturamento SP3'!$D$2:$D$692,'Infos Relatório'!$B$564,'Faturamento SP3'!$E$2:$E$692,'Infos Relatório'!$B566,'Faturamento SP3'!$Z$2:$Z$692,'Infos Relatório'!O$1)</f>
        <v>0</v>
      </c>
      <c r="U566" s="23">
        <f>COUNTIFS('Faturamento SP3'!$D$2:$D$692,'Infos Relatório'!$B$564,'Faturamento SP3'!$E$2:$E$692,'Infos Relatório'!$B566,'Faturamento SP3'!$Z$2:$Z$692,'Infos Relatório'!U$1)</f>
        <v>0</v>
      </c>
      <c r="V566" s="13">
        <f>SUMIFS('Faturamento SP3'!$G$2:$G$692,'Faturamento SP3'!$D$2:$D$692,'Infos Relatório'!$B$564,'Faturamento SP3'!$E$2:$E$692,'Infos Relatório'!$B566,'Faturamento SP3'!$Z$2:$Z$692,'Infos Relatório'!U$1)</f>
        <v>0</v>
      </c>
      <c r="W566" s="13">
        <f>SUMIFS('Faturamento SP3'!$J$2:$J$692,'Faturamento SP3'!$D$2:$D$692,'Infos Relatório'!$B$564,'Faturamento SP3'!$E$2:$E$692,'Infos Relatório'!$B566,'Faturamento SP3'!$Z$2:$Z$692,'Infos Relatório'!U$1)</f>
        <v>0</v>
      </c>
      <c r="X566" s="14">
        <f>SUMIFS('Faturamento SP3'!$O$2:$O$692,'Faturamento SP3'!$D$2:$D$692,'Infos Relatório'!$B$564,'Faturamento SP3'!$E$2:$E$692,'Infos Relatório'!$B566,'Faturamento SP3'!$Z$2:$Z$692,'Infos Relatório'!U$1,'Faturamento SP3'!$T$2:$T$692,"Sim")+SUMIFS('Faturamento SP3'!$P$2:$P$692,'Faturamento SP3'!$D$2:$D$692,'Infos Relatório'!$B$564,'Faturamento SP3'!$E$2:$E$692,'Infos Relatório'!$B566,'Faturamento SP3'!$Z$2:$Z$692,'Infos Relatório'!U$1,'Faturamento SP3'!$T$2:$T$692,"Sim")</f>
        <v>0</v>
      </c>
      <c r="Y566" s="27" t="e">
        <f>X566/W566</f>
        <v>#DIV/0!</v>
      </c>
      <c r="Z566" s="24">
        <f>SUMIFS('Faturamento SP3'!$H$2:$H$692,'Faturamento SP3'!$D$2:$D$692,'Infos Relatório'!$B$564,'Faturamento SP3'!$E$2:$E$692,'Infos Relatório'!$B566,'Faturamento SP3'!$Z$2:$Z$692,'Infos Relatório'!U$1)</f>
        <v>0</v>
      </c>
      <c r="AA566" s="23">
        <f>COUNTIFS('Faturamento SP3'!$D$2:$D$692,'Infos Relatório'!$B$564,'Faturamento SP3'!$E$2:$E$692,'Infos Relatório'!$B566,'Faturamento SP3'!$Z$2:$Z$692,'Infos Relatório'!AA$1)</f>
        <v>0</v>
      </c>
      <c r="AB566" s="13">
        <f>SUMIFS('Faturamento SP3'!$G$2:$G$692,'Faturamento SP3'!$D$2:$D$692,'Infos Relatório'!$B$564,'Faturamento SP3'!$E$2:$E$692,'Infos Relatório'!$B566,'Faturamento SP3'!$Z$2:$Z$692,'Infos Relatório'!AA$1)</f>
        <v>0</v>
      </c>
      <c r="AC566" s="13">
        <f>SUMIFS('Faturamento SP3'!$J$2:$J$692,'Faturamento SP3'!$D$2:$D$692,'Infos Relatório'!$B$564,'Faturamento SP3'!$E$2:$E$692,'Infos Relatório'!$B566,'Faturamento SP3'!$Z$2:$Z$692,'Infos Relatório'!AA$1)</f>
        <v>0</v>
      </c>
      <c r="AD566" s="14">
        <f>SUMIFS('Faturamento SP3'!$O$2:$O$692,'Faturamento SP3'!$D$2:$D$692,'Infos Relatório'!$B$564,'Faturamento SP3'!$E$2:$E$692,'Infos Relatório'!$B566,'Faturamento SP3'!$Z$2:$Z$692,'Infos Relatório'!AA$1,'Faturamento SP3'!$T$2:$T$692,"Sim")+SUMIFS('Faturamento SP3'!$P$2:$P$692,'Faturamento SP3'!$D$2:$D$692,'Infos Relatório'!$B$564,'Faturamento SP3'!$E$2:$E$692,'Infos Relatório'!$B566,'Faturamento SP3'!$Z$2:$Z$692,'Infos Relatório'!AA$1,'Faturamento SP3'!$T$2:$T$692,"Sim")</f>
        <v>0</v>
      </c>
      <c r="AE566" s="27" t="e">
        <f>AD566/AC566</f>
        <v>#DIV/0!</v>
      </c>
      <c r="AF566" s="24">
        <f>SUMIFS('Faturamento SP3'!$H$2:$H$692,'Faturamento SP3'!$D$2:$D$692,'Infos Relatório'!$B$564,'Faturamento SP3'!$E$2:$E$692,'Infos Relatório'!$B566,'Faturamento SP3'!$Z$2:$Z$692,'Infos Relatório'!AA$1)</f>
        <v>0</v>
      </c>
      <c r="AG566" s="23">
        <f>COUNTIFS('Faturamento SP3'!$D$2:$D$692,'Infos Relatório'!$B$564,'Faturamento SP3'!$E$2:$E$692,'Infos Relatório'!$B566,'Faturamento SP3'!$Z$2:$Z$692,'Infos Relatório'!AG$1)</f>
        <v>0</v>
      </c>
      <c r="AH566" s="13">
        <f>SUMIFS('Faturamento SP3'!$G$2:$G$692,'Faturamento SP3'!$D$2:$D$692,'Infos Relatório'!$B$564,'Faturamento SP3'!$E$2:$E$692,'Infos Relatório'!$B566,'Faturamento SP3'!$Z$2:$Z$692,'Infos Relatório'!AG$1)</f>
        <v>0</v>
      </c>
      <c r="AI566" s="13">
        <f>SUMIFS('Faturamento SP3'!$J$2:$J$692,'Faturamento SP3'!$D$2:$D$692,'Infos Relatório'!$B$564,'Faturamento SP3'!$E$2:$E$692,'Infos Relatório'!$B566,'Faturamento SP3'!$Z$2:$Z$692,'Infos Relatório'!AG$1)</f>
        <v>0</v>
      </c>
      <c r="AJ566" s="14">
        <f>SUMIFS('Faturamento SP3'!$O$2:$O$692,'Faturamento SP3'!$D$2:$D$692,'Infos Relatório'!$B$564,'Faturamento SP3'!$E$2:$E$692,'Infos Relatório'!$B566,'Faturamento SP3'!$Z$2:$Z$692,'Infos Relatório'!AG$1,'Faturamento SP3'!$T$2:$T$692,"Sim")+SUMIFS('Faturamento SP3'!$P$2:$P$692,'Faturamento SP3'!$D$2:$D$692,'Infos Relatório'!$B$564,'Faturamento SP3'!$E$2:$E$692,'Infos Relatório'!$B566,'Faturamento SP3'!$Z$2:$Z$692,'Infos Relatório'!AG$1,'Faturamento SP3'!$T$2:$T$692,"Sim")</f>
        <v>0</v>
      </c>
      <c r="AK566" s="27" t="e">
        <f>AJ566/AI566</f>
        <v>#DIV/0!</v>
      </c>
      <c r="AL566" s="24">
        <f>SUMIFS('Faturamento SP3'!$H$2:$H$692,'Faturamento SP3'!$D$2:$D$692,'Infos Relatório'!$B$564,'Faturamento SP3'!$E$2:$E$692,'Infos Relatório'!$B566,'Faturamento SP3'!$Z$2:$Z$692,'Infos Relatório'!AG$1)</f>
        <v>0</v>
      </c>
      <c r="AM566" s="23">
        <f>COUNTIFS('Faturamento SP3'!$D$2:$D$692,'Infos Relatório'!$B$564,'Faturamento SP3'!$E$2:$E$692,'Infos Relatório'!$B566,'Faturamento SP3'!$Z$2:$Z$692,'Infos Relatório'!AM$1)</f>
        <v>0</v>
      </c>
      <c r="AN566" s="13">
        <f>SUMIFS('Faturamento SP3'!$G$2:$G$692,'Faturamento SP3'!$D$2:$D$692,'Infos Relatório'!$B$564,'Faturamento SP3'!$E$2:$E$692,'Infos Relatório'!$B566,'Faturamento SP3'!$Z$2:$Z$692,'Infos Relatório'!AM$1)</f>
        <v>0</v>
      </c>
      <c r="AO566" s="13">
        <f>SUMIFS('Faturamento SP3'!$J$2:$J$692,'Faturamento SP3'!$D$2:$D$692,'Infos Relatório'!$B$564,'Faturamento SP3'!$E$2:$E$692,'Infos Relatório'!$B566,'Faturamento SP3'!$Z$2:$Z$692,'Infos Relatório'!AM$1)</f>
        <v>0</v>
      </c>
      <c r="AP566" s="14">
        <f>SUMIFS('Faturamento SP3'!$O$2:$O$692,'Faturamento SP3'!$D$2:$D$692,'Infos Relatório'!$B$564,'Faturamento SP3'!$E$2:$E$692,'Infos Relatório'!$B566,'Faturamento SP3'!$Z$2:$Z$692,'Infos Relatório'!AM$1,'Faturamento SP3'!$T$2:$T$692,"Sim")+SUMIFS('Faturamento SP3'!$P$2:$P$692,'Faturamento SP3'!$D$2:$D$692,'Infos Relatório'!$B$564,'Faturamento SP3'!$E$2:$E$692,'Infos Relatório'!$B566,'Faturamento SP3'!$Z$2:$Z$692,'Infos Relatório'!AM$1,'Faturamento SP3'!$T$2:$T$692,"Sim")</f>
        <v>0</v>
      </c>
      <c r="AQ566" s="27" t="e">
        <f>AP566/AO566</f>
        <v>#DIV/0!</v>
      </c>
      <c r="AR566" s="24">
        <f>SUMIFS('Faturamento SP3'!$H$2:$H$692,'Faturamento SP3'!$D$2:$D$692,'Infos Relatório'!$B$564,'Faturamento SP3'!$E$2:$E$692,'Infos Relatório'!$B566,'Faturamento SP3'!$Z$2:$Z$692,'Infos Relatório'!AM$1)</f>
        <v>0</v>
      </c>
      <c r="AS566" s="23">
        <f>COUNTIFS('Faturamento SP3'!$D$2:$D$692,'Infos Relatório'!$B$564,'Faturamento SP3'!$E$2:$E$692,'Infos Relatório'!$B566,'Faturamento SP3'!$Z$2:$Z$692,'Infos Relatório'!AS$1)</f>
        <v>0</v>
      </c>
      <c r="AT566" s="13">
        <f>SUMIFS('Faturamento SP3'!$G$2:$G$692,'Faturamento SP3'!$D$2:$D$692,'Infos Relatório'!$B$564,'Faturamento SP3'!$E$2:$E$692,'Infos Relatório'!$B566,'Faturamento SP3'!$Z$2:$Z$692,'Infos Relatório'!AS$1)</f>
        <v>0</v>
      </c>
      <c r="AU566" s="13">
        <f>SUMIFS('Faturamento SP3'!$J$2:$J$692,'Faturamento SP3'!$D$2:$D$692,'Infos Relatório'!$B$564,'Faturamento SP3'!$E$2:$E$692,'Infos Relatório'!$B566,'Faturamento SP3'!$Z$2:$Z$692,'Infos Relatório'!AS$1)</f>
        <v>0</v>
      </c>
      <c r="AV566" s="14">
        <f>SUMIFS('Faturamento SP3'!$O$2:$O$692,'Faturamento SP3'!$D$2:$D$692,'Infos Relatório'!$B$564,'Faturamento SP3'!$E$2:$E$692,'Infos Relatório'!$B566,'Faturamento SP3'!$Z$2:$Z$692,'Infos Relatório'!AS$1,'Faturamento SP3'!$T$2:$T$692,"Sim")+SUMIFS('Faturamento SP3'!$P$2:$P$692,'Faturamento SP3'!$D$2:$D$692,'Infos Relatório'!$B$564,'Faturamento SP3'!$E$2:$E$692,'Infos Relatório'!$B566,'Faturamento SP3'!$Z$2:$Z$692,'Infos Relatório'!AS$1,'Faturamento SP3'!$T$2:$T$692,"Sim")</f>
        <v>0</v>
      </c>
      <c r="AW566" s="27" t="e">
        <f>AV566/AU566</f>
        <v>#DIV/0!</v>
      </c>
      <c r="AX566" s="24">
        <f>SUMIFS('Faturamento SP3'!$H$2:$H$692,'Faturamento SP3'!$D$2:$D$692,'Infos Relatório'!$B$564,'Faturamento SP3'!$E$2:$E$692,'Infos Relatório'!$B566,'Faturamento SP3'!$Z$2:$Z$692,'Infos Relatório'!AS$1)</f>
        <v>0</v>
      </c>
      <c r="AY566" s="23">
        <f>COUNTIFS('Faturamento SP3'!$D$2:$D$692,'Infos Relatório'!$B$564,'Faturamento SP3'!$E$2:$E$692,'Infos Relatório'!$B566,'Faturamento SP3'!$Z$2:$Z$692,'Infos Relatório'!AY$1)</f>
        <v>0</v>
      </c>
      <c r="AZ566" s="13">
        <f>SUMIFS('Faturamento SP3'!$G$2:$G$692,'Faturamento SP3'!$D$2:$D$692,'Infos Relatório'!$B$564,'Faturamento SP3'!$E$2:$E$692,'Infos Relatório'!$B566,'Faturamento SP3'!$Z$2:$Z$692,'Infos Relatório'!AY$1)</f>
        <v>0</v>
      </c>
      <c r="BA566" s="13">
        <f>SUMIFS('Faturamento SP3'!$J$2:$J$692,'Faturamento SP3'!$D$2:$D$692,'Infos Relatório'!$B$564,'Faturamento SP3'!$E$2:$E$692,'Infos Relatório'!$B566,'Faturamento SP3'!$Z$2:$Z$692,'Infos Relatório'!AY$1)</f>
        <v>0</v>
      </c>
      <c r="BB566" s="14">
        <f>SUMIFS('Faturamento SP3'!$O$2:$O$692,'Faturamento SP3'!$D$2:$D$692,'Infos Relatório'!$B$564,'Faturamento SP3'!$E$2:$E$692,'Infos Relatório'!$B566,'Faturamento SP3'!$Z$2:$Z$692,'Infos Relatório'!AY$1,'Faturamento SP3'!$T$2:$T$692,"Sim")+SUMIFS('Faturamento SP3'!$P$2:$P$692,'Faturamento SP3'!$D$2:$D$692,'Infos Relatório'!$B$564,'Faturamento SP3'!$E$2:$E$692,'Infos Relatório'!$B566,'Faturamento SP3'!$Z$2:$Z$692,'Infos Relatório'!AY$1,'Faturamento SP3'!$T$2:$T$692,"Sim")</f>
        <v>0</v>
      </c>
      <c r="BC566" s="27" t="e">
        <f>BB566/BA566</f>
        <v>#DIV/0!</v>
      </c>
      <c r="BD566" s="24">
        <f>SUMIFS('Faturamento SP3'!$H$2:$H$692,'Faturamento SP3'!$D$2:$D$692,'Infos Relatório'!$B$564,'Faturamento SP3'!$E$2:$E$692,'Infos Relatório'!$B566,'Faturamento SP3'!$Z$2:$Z$692,'Infos Relatório'!AY$1)</f>
        <v>0</v>
      </c>
      <c r="BE566" s="23">
        <f>COUNTIFS('Faturamento SP3'!$D$2:$D$692,'Infos Relatório'!$B$564,'Faturamento SP3'!$E$2:$E$692,'Infos Relatório'!$B566,'Faturamento SP3'!$Z$2:$Z$692,'Infos Relatório'!BE$1)</f>
        <v>0</v>
      </c>
      <c r="BF566" s="13">
        <f>SUMIFS('Faturamento SP3'!$G$2:$G$692,'Faturamento SP3'!$D$2:$D$692,'Infos Relatório'!$B$564,'Faturamento SP3'!$E$2:$E$692,'Infos Relatório'!$B566,'Faturamento SP3'!$Z$2:$Z$692,'Infos Relatório'!BE$1)</f>
        <v>0</v>
      </c>
      <c r="BG566" s="13">
        <f>SUMIFS('Faturamento SP3'!$J$2:$J$692,'Faturamento SP3'!$D$2:$D$692,'Infos Relatório'!$B$564,'Faturamento SP3'!$E$2:$E$692,'Infos Relatório'!$B566,'Faturamento SP3'!$Z$2:$Z$692,'Infos Relatório'!BE$1)</f>
        <v>0</v>
      </c>
      <c r="BH566" s="14">
        <f>SUMIFS('Faturamento SP3'!$O$2:$O$692,'Faturamento SP3'!$D$2:$D$692,'Infos Relatório'!$B$564,'Faturamento SP3'!$E$2:$E$692,'Infos Relatório'!$B566,'Faturamento SP3'!$Z$2:$Z$692,'Infos Relatório'!BE$1,'Faturamento SP3'!$T$2:$T$692,"Sim")+SUMIFS('Faturamento SP3'!$P$2:$P$692,'Faturamento SP3'!$D$2:$D$692,'Infos Relatório'!$B$564,'Faturamento SP3'!$E$2:$E$692,'Infos Relatório'!$B566,'Faturamento SP3'!$Z$2:$Z$692,'Infos Relatório'!BE$1,'Faturamento SP3'!$T$2:$T$692,"Sim")</f>
        <v>0</v>
      </c>
      <c r="BI566" s="27" t="e">
        <f>BH566/BG566</f>
        <v>#DIV/0!</v>
      </c>
      <c r="BJ566" s="24">
        <f>SUMIFS('Faturamento SP3'!$H$2:$H$692,'Faturamento SP3'!$D$2:$D$692,'Infos Relatório'!$B$564,'Faturamento SP3'!$E$2:$E$692,'Infos Relatório'!$B566,'Faturamento SP3'!$Z$2:$Z$692,'Infos Relatório'!BE$1)</f>
        <v>0</v>
      </c>
      <c r="BK566" s="23">
        <f>COUNTIFS('Faturamento SP3'!$D$2:$D$692,'Infos Relatório'!$B$564,'Faturamento SP3'!$E$2:$E$692,'Infos Relatório'!$B566,'Faturamento SP3'!$Z$2:$Z$692,'Infos Relatório'!BK$1)</f>
        <v>0</v>
      </c>
      <c r="BL566" s="13">
        <f>SUMIFS('Faturamento SP3'!$G$2:$G$692,'Faturamento SP3'!$D$2:$D$692,'Infos Relatório'!$B$564,'Faturamento SP3'!$E$2:$E$692,'Infos Relatório'!$B566,'Faturamento SP3'!$Z$2:$Z$692,'Infos Relatório'!BK$1)</f>
        <v>0</v>
      </c>
      <c r="BM566" s="13">
        <f>SUMIFS('Faturamento SP3'!$J$2:$J$692,'Faturamento SP3'!$D$2:$D$692,'Infos Relatório'!$B$564,'Faturamento SP3'!$E$2:$E$692,'Infos Relatório'!$B566,'Faturamento SP3'!$Z$2:$Z$692,'Infos Relatório'!BK$1)</f>
        <v>0</v>
      </c>
      <c r="BN566" s="14">
        <f>SUMIFS('Faturamento SP3'!$O$2:$O$692,'Faturamento SP3'!$D$2:$D$692,'Infos Relatório'!$B$564,'Faturamento SP3'!$E$2:$E$692,'Infos Relatório'!$B566,'Faturamento SP3'!$Z$2:$Z$692,'Infos Relatório'!BK$1,'Faturamento SP3'!$T$2:$T$692,"Sim")+SUMIFS('Faturamento SP3'!$P$2:$P$692,'Faturamento SP3'!$D$2:$D$692,'Infos Relatório'!$B$564,'Faturamento SP3'!$E$2:$E$692,'Infos Relatório'!$B566,'Faturamento SP3'!$Z$2:$Z$692,'Infos Relatório'!BK$1,'Faturamento SP3'!$T$2:$T$692,"Sim")</f>
        <v>0</v>
      </c>
      <c r="BO566" s="27" t="e">
        <f>BN566/BM566</f>
        <v>#DIV/0!</v>
      </c>
      <c r="BP566" s="24">
        <f>SUMIFS('Faturamento SP3'!$H$2:$H$692,'Faturamento SP3'!$D$2:$D$692,'Infos Relatório'!$B$564,'Faturamento SP3'!$E$2:$E$692,'Infos Relatório'!$B566,'Faturamento SP3'!$Z$2:$Z$692,'Infos Relatório'!BK$1)</f>
        <v>0</v>
      </c>
      <c r="BQ566" s="23">
        <f>COUNTIFS('Faturamento SP3'!$D$2:$D$692,'Infos Relatório'!$B$564,'Faturamento SP3'!$E$2:$E$692,'Infos Relatório'!$B566,'Faturamento SP3'!$Z$2:$Z$692,'Infos Relatório'!BQ$1)</f>
        <v>0</v>
      </c>
      <c r="BR566" s="13">
        <f>SUMIFS('Faturamento SP3'!$G$2:$G$692,'Faturamento SP3'!$D$2:$D$692,'Infos Relatório'!$B$564,'Faturamento SP3'!$E$2:$E$692,'Infos Relatório'!$B566,'Faturamento SP3'!$Z$2:$Z$692,'Infos Relatório'!BQ$1)</f>
        <v>0</v>
      </c>
      <c r="BS566" s="13">
        <f>SUMIFS('Faturamento SP3'!$J$2:$J$692,'Faturamento SP3'!$D$2:$D$692,'Infos Relatório'!$B$564,'Faturamento SP3'!$E$2:$E$692,'Infos Relatório'!$B566,'Faturamento SP3'!$Z$2:$Z$692,'Infos Relatório'!BQ$1)</f>
        <v>0</v>
      </c>
      <c r="BT566" s="14">
        <f>SUMIFS('Faturamento SP3'!$O$2:$O$692,'Faturamento SP3'!$D$2:$D$692,'Infos Relatório'!$B$564,'Faturamento SP3'!$E$2:$E$692,'Infos Relatório'!$B566,'Faturamento SP3'!$Z$2:$Z$692,'Infos Relatório'!BQ$1,'Faturamento SP3'!$T$2:$T$692,"Sim")+SUMIFS('Faturamento SP3'!$P$2:$P$692,'Faturamento SP3'!$D$2:$D$692,'Infos Relatório'!$B$564,'Faturamento SP3'!$E$2:$E$692,'Infos Relatório'!$B566,'Faturamento SP3'!$Z$2:$Z$692,'Infos Relatório'!BQ$1,'Faturamento SP3'!$T$2:$T$692,"Sim")</f>
        <v>0</v>
      </c>
      <c r="BU566" s="27" t="e">
        <f>BT566/BS566</f>
        <v>#DIV/0!</v>
      </c>
      <c r="BV566" s="24">
        <f>SUMIFS('Faturamento SP3'!$H$2:$H$692,'Faturamento SP3'!$D$2:$D$692,'Infos Relatório'!$B$564,'Faturamento SP3'!$E$2:$E$692,'Infos Relatório'!$B566,'Faturamento SP3'!$Z$2:$Z$692,'Infos Relatório'!BQ$1)</f>
        <v>0</v>
      </c>
    </row>
    <row r="567" spans="2:74">
      <c r="B567" s="17" t="s">
        <v>9</v>
      </c>
      <c r="C567" s="23">
        <f>COUNTIFS('Faturamento SP3'!$D$2:$D$692,'Infos Relatório'!$B$564,'Faturamento SP3'!$E$2:$E$692,'Infos Relatório'!$B567,'Faturamento SP3'!$Z$2:$Z$692,'Infos Relatório'!C$1)</f>
        <v>0</v>
      </c>
      <c r="D567" s="13">
        <f>SUMIFS('Faturamento SP3'!$G$2:$G$692,'Faturamento SP3'!$D$2:$D$692,'Infos Relatório'!$B$564,'Faturamento SP3'!$E$2:$E$692,'Infos Relatório'!$B567,'Faturamento SP3'!$Z$2:$Z$692,'Infos Relatório'!C$1)</f>
        <v>0</v>
      </c>
      <c r="E567" s="13">
        <f>SUMIFS('Faturamento SP3'!$J$2:$J$692,'Faturamento SP3'!$D$2:$D$692,'Infos Relatório'!$B$564,'Faturamento SP3'!$E$2:$E$692,'Infos Relatório'!$B567,'Faturamento SP3'!$Z$2:$Z$692,'Infos Relatório'!C$1)</f>
        <v>0</v>
      </c>
      <c r="F567" s="14">
        <f>SUMIFS('Faturamento SP3'!$O$2:$O$692,'Faturamento SP3'!$D$2:$D$692,'Infos Relatório'!$B$564,'Faturamento SP3'!$E$2:$E$692,'Infos Relatório'!$B567,'Faturamento SP3'!$Z$2:$Z$692,'Infos Relatório'!C$1,'Faturamento SP3'!$T$2:$T$692,"Sim")+SUMIFS('Faturamento SP3'!$P$2:$P$692,'Faturamento SP3'!$D$2:$D$692,'Infos Relatório'!$B$564,'Faturamento SP3'!$E$2:$E$692,'Infos Relatório'!$B567,'Faturamento SP3'!$Z$2:$Z$692,'Infos Relatório'!C$1,'Faturamento SP3'!$T$2:$T$692,"Sim")</f>
        <v>0</v>
      </c>
      <c r="G567" s="27" t="e">
        <f t="shared" ref="G567:G630" si="217">F567/E567</f>
        <v>#DIV/0!</v>
      </c>
      <c r="H567" s="24">
        <f>SUMIFS('Faturamento SP3'!$H$2:$H$692,'Faturamento SP3'!$D$2:$D$692,'Infos Relatório'!$B$564,'Faturamento SP3'!$E$2:$E$692,'Infos Relatório'!$B567,'Faturamento SP3'!$Z$2:$Z$692,'Infos Relatório'!C$1)</f>
        <v>0</v>
      </c>
      <c r="I567" s="23">
        <f>COUNTIFS('Faturamento SP3'!$D$2:$D$692,'Infos Relatório'!$B$564,'Faturamento SP3'!$E$2:$E$692,'Infos Relatório'!$B567,'Faturamento SP3'!$Z$2:$Z$692,'Infos Relatório'!I$1)</f>
        <v>0</v>
      </c>
      <c r="J567" s="13">
        <f>SUMIFS('Faturamento SP3'!$G$2:$G$692,'Faturamento SP3'!$D$2:$D$692,'Infos Relatório'!$B$564,'Faturamento SP3'!$E$2:$E$692,'Infos Relatório'!$B567,'Faturamento SP3'!$Z$2:$Z$692,'Infos Relatório'!I$1)</f>
        <v>0</v>
      </c>
      <c r="K567" s="13">
        <f>SUMIFS('Faturamento SP3'!$J$2:$J$692,'Faturamento SP3'!$D$2:$D$692,'Infos Relatório'!$B$564,'Faturamento SP3'!$E$2:$E$692,'Infos Relatório'!$B567,'Faturamento SP3'!$Z$2:$Z$692,'Infos Relatório'!I$1)</f>
        <v>0</v>
      </c>
      <c r="L567" s="14">
        <f>SUMIFS('Faturamento SP3'!$O$2:$O$692,'Faturamento SP3'!$D$2:$D$692,'Infos Relatório'!$B$564,'Faturamento SP3'!$E$2:$E$692,'Infos Relatório'!$B567,'Faturamento SP3'!$Z$2:$Z$692,'Infos Relatório'!I$1,'Faturamento SP3'!$T$2:$T$692,"Sim")+SUMIFS('Faturamento SP3'!$P$2:$P$692,'Faturamento SP3'!$D$2:$D$692,'Infos Relatório'!$B$564,'Faturamento SP3'!$E$2:$E$692,'Infos Relatório'!$B567,'Faturamento SP3'!$Z$2:$Z$692,'Infos Relatório'!I$1,'Faturamento SP3'!$T$2:$T$692,"Sim")</f>
        <v>0</v>
      </c>
      <c r="M567" s="27" t="e">
        <f t="shared" ref="M567:M630" si="218">L567/K567</f>
        <v>#DIV/0!</v>
      </c>
      <c r="N567" s="24">
        <f>SUMIFS('Faturamento SP3'!$H$2:$H$692,'Faturamento SP3'!$D$2:$D$692,'Infos Relatório'!$B$564,'Faturamento SP3'!$E$2:$E$692,'Infos Relatório'!$B567,'Faturamento SP3'!$Z$2:$Z$692,'Infos Relatório'!I$1)</f>
        <v>0</v>
      </c>
      <c r="O567" s="23">
        <f>COUNTIFS('Faturamento SP3'!$D$2:$D$692,'Infos Relatório'!$B$564,'Faturamento SP3'!$E$2:$E$692,'Infos Relatório'!$B567,'Faturamento SP3'!$Z$2:$Z$692,'Infos Relatório'!O$1)</f>
        <v>0</v>
      </c>
      <c r="P567" s="13">
        <f>SUMIFS('Faturamento SP3'!$G$2:$G$692,'Faturamento SP3'!$D$2:$D$692,'Infos Relatório'!$B$564,'Faturamento SP3'!$E$2:$E$692,'Infos Relatório'!$B567,'Faturamento SP3'!$Z$2:$Z$692,'Infos Relatório'!O$1)</f>
        <v>0</v>
      </c>
      <c r="Q567" s="13">
        <f>SUMIFS('Faturamento SP3'!$J$2:$J$692,'Faturamento SP3'!$D$2:$D$692,'Infos Relatório'!$B$564,'Faturamento SP3'!$E$2:$E$692,'Infos Relatório'!$B567,'Faturamento SP3'!$Z$2:$Z$692,'Infos Relatório'!O$1)</f>
        <v>0</v>
      </c>
      <c r="R567" s="14">
        <f>SUMIFS('Faturamento SP3'!$O$2:$O$692,'Faturamento SP3'!$D$2:$D$692,'Infos Relatório'!$B$564,'Faturamento SP3'!$E$2:$E$692,'Infos Relatório'!$B567,'Faturamento SP3'!$Z$2:$Z$692,'Infos Relatório'!O$1,'Faturamento SP3'!$T$2:$T$692,"Sim")+SUMIFS('Faturamento SP3'!$P$2:$P$692,'Faturamento SP3'!$D$2:$D$692,'Infos Relatório'!$B$564,'Faturamento SP3'!$E$2:$E$692,'Infos Relatório'!$B567,'Faturamento SP3'!$Z$2:$Z$692,'Infos Relatório'!O$1,'Faturamento SP3'!$T$2:$T$692,"Sim")</f>
        <v>0</v>
      </c>
      <c r="S567" s="27" t="e">
        <f t="shared" ref="S567:S630" si="219">R567/Q567</f>
        <v>#DIV/0!</v>
      </c>
      <c r="T567" s="24">
        <f>SUMIFS('Faturamento SP3'!$H$2:$H$692,'Faturamento SP3'!$D$2:$D$692,'Infos Relatório'!$B$564,'Faturamento SP3'!$E$2:$E$692,'Infos Relatório'!$B567,'Faturamento SP3'!$Z$2:$Z$692,'Infos Relatório'!O$1)</f>
        <v>0</v>
      </c>
      <c r="U567" s="23">
        <f>COUNTIFS('Faturamento SP3'!$D$2:$D$692,'Infos Relatório'!$B$564,'Faturamento SP3'!$E$2:$E$692,'Infos Relatório'!$B567,'Faturamento SP3'!$Z$2:$Z$692,'Infos Relatório'!U$1)</f>
        <v>0</v>
      </c>
      <c r="V567" s="13">
        <f>SUMIFS('Faturamento SP3'!$G$2:$G$692,'Faturamento SP3'!$D$2:$D$692,'Infos Relatório'!$B$564,'Faturamento SP3'!$E$2:$E$692,'Infos Relatório'!$B567,'Faturamento SP3'!$Z$2:$Z$692,'Infos Relatório'!U$1)</f>
        <v>0</v>
      </c>
      <c r="W567" s="13">
        <f>SUMIFS('Faturamento SP3'!$J$2:$J$692,'Faturamento SP3'!$D$2:$D$692,'Infos Relatório'!$B$564,'Faturamento SP3'!$E$2:$E$692,'Infos Relatório'!$B567,'Faturamento SP3'!$Z$2:$Z$692,'Infos Relatório'!U$1)</f>
        <v>0</v>
      </c>
      <c r="X567" s="14">
        <f>SUMIFS('Faturamento SP3'!$O$2:$O$692,'Faturamento SP3'!$D$2:$D$692,'Infos Relatório'!$B$564,'Faturamento SP3'!$E$2:$E$692,'Infos Relatório'!$B567,'Faturamento SP3'!$Z$2:$Z$692,'Infos Relatório'!U$1,'Faturamento SP3'!$T$2:$T$692,"Sim")+SUMIFS('Faturamento SP3'!$P$2:$P$692,'Faturamento SP3'!$D$2:$D$692,'Infos Relatório'!$B$564,'Faturamento SP3'!$E$2:$E$692,'Infos Relatório'!$B567,'Faturamento SP3'!$Z$2:$Z$692,'Infos Relatório'!U$1,'Faturamento SP3'!$T$2:$T$692,"Sim")</f>
        <v>0</v>
      </c>
      <c r="Y567" s="27" t="e">
        <f t="shared" ref="Y567:Y630" si="220">X567/W567</f>
        <v>#DIV/0!</v>
      </c>
      <c r="Z567" s="24">
        <f>SUMIFS('Faturamento SP3'!$H$2:$H$692,'Faturamento SP3'!$D$2:$D$692,'Infos Relatório'!$B$564,'Faturamento SP3'!$E$2:$E$692,'Infos Relatório'!$B567,'Faturamento SP3'!$Z$2:$Z$692,'Infos Relatório'!U$1)</f>
        <v>0</v>
      </c>
      <c r="AA567" s="23">
        <f>COUNTIFS('Faturamento SP3'!$D$2:$D$692,'Infos Relatório'!$B$564,'Faturamento SP3'!$E$2:$E$692,'Infos Relatório'!$B567,'Faturamento SP3'!$Z$2:$Z$692,'Infos Relatório'!AA$1)</f>
        <v>0</v>
      </c>
      <c r="AB567" s="13">
        <f>SUMIFS('Faturamento SP3'!$G$2:$G$692,'Faturamento SP3'!$D$2:$D$692,'Infos Relatório'!$B$564,'Faturamento SP3'!$E$2:$E$692,'Infos Relatório'!$B567,'Faturamento SP3'!$Z$2:$Z$692,'Infos Relatório'!AA$1)</f>
        <v>0</v>
      </c>
      <c r="AC567" s="13">
        <f>SUMIFS('Faturamento SP3'!$J$2:$J$692,'Faturamento SP3'!$D$2:$D$692,'Infos Relatório'!$B$564,'Faturamento SP3'!$E$2:$E$692,'Infos Relatório'!$B567,'Faturamento SP3'!$Z$2:$Z$692,'Infos Relatório'!AA$1)</f>
        <v>0</v>
      </c>
      <c r="AD567" s="14">
        <f>SUMIFS('Faturamento SP3'!$O$2:$O$692,'Faturamento SP3'!$D$2:$D$692,'Infos Relatório'!$B$564,'Faturamento SP3'!$E$2:$E$692,'Infos Relatório'!$B567,'Faturamento SP3'!$Z$2:$Z$692,'Infos Relatório'!AA$1,'Faturamento SP3'!$T$2:$T$692,"Sim")+SUMIFS('Faturamento SP3'!$P$2:$P$692,'Faturamento SP3'!$D$2:$D$692,'Infos Relatório'!$B$564,'Faturamento SP3'!$E$2:$E$692,'Infos Relatório'!$B567,'Faturamento SP3'!$Z$2:$Z$692,'Infos Relatório'!AA$1,'Faturamento SP3'!$T$2:$T$692,"Sim")</f>
        <v>0</v>
      </c>
      <c r="AE567" s="27" t="e">
        <f t="shared" ref="AE567:AE630" si="221">AD567/AC567</f>
        <v>#DIV/0!</v>
      </c>
      <c r="AF567" s="24">
        <f>SUMIFS('Faturamento SP3'!$H$2:$H$692,'Faturamento SP3'!$D$2:$D$692,'Infos Relatório'!$B$564,'Faturamento SP3'!$E$2:$E$692,'Infos Relatório'!$B567,'Faturamento SP3'!$Z$2:$Z$692,'Infos Relatório'!AA$1)</f>
        <v>0</v>
      </c>
      <c r="AG567" s="23">
        <f>COUNTIFS('Faturamento SP3'!$D$2:$D$692,'Infos Relatório'!$B$564,'Faturamento SP3'!$E$2:$E$692,'Infos Relatório'!$B567,'Faturamento SP3'!$Z$2:$Z$692,'Infos Relatório'!AG$1)</f>
        <v>0</v>
      </c>
      <c r="AH567" s="13">
        <f>SUMIFS('Faturamento SP3'!$G$2:$G$692,'Faturamento SP3'!$D$2:$D$692,'Infos Relatório'!$B$564,'Faturamento SP3'!$E$2:$E$692,'Infos Relatório'!$B567,'Faturamento SP3'!$Z$2:$Z$692,'Infos Relatório'!AG$1)</f>
        <v>0</v>
      </c>
      <c r="AI567" s="13">
        <f>SUMIFS('Faturamento SP3'!$J$2:$J$692,'Faturamento SP3'!$D$2:$D$692,'Infos Relatório'!$B$564,'Faturamento SP3'!$E$2:$E$692,'Infos Relatório'!$B567,'Faturamento SP3'!$Z$2:$Z$692,'Infos Relatório'!AG$1)</f>
        <v>0</v>
      </c>
      <c r="AJ567" s="14">
        <f>SUMIFS('Faturamento SP3'!$O$2:$O$692,'Faturamento SP3'!$D$2:$D$692,'Infos Relatório'!$B$564,'Faturamento SP3'!$E$2:$E$692,'Infos Relatório'!$B567,'Faturamento SP3'!$Z$2:$Z$692,'Infos Relatório'!AG$1,'Faturamento SP3'!$T$2:$T$692,"Sim")+SUMIFS('Faturamento SP3'!$P$2:$P$692,'Faturamento SP3'!$D$2:$D$692,'Infos Relatório'!$B$564,'Faturamento SP3'!$E$2:$E$692,'Infos Relatório'!$B567,'Faturamento SP3'!$Z$2:$Z$692,'Infos Relatório'!AG$1,'Faturamento SP3'!$T$2:$T$692,"Sim")</f>
        <v>0</v>
      </c>
      <c r="AK567" s="27" t="e">
        <f t="shared" ref="AK567:AK630" si="222">AJ567/AI567</f>
        <v>#DIV/0!</v>
      </c>
      <c r="AL567" s="24">
        <f>SUMIFS('Faturamento SP3'!$H$2:$H$692,'Faturamento SP3'!$D$2:$D$692,'Infos Relatório'!$B$564,'Faturamento SP3'!$E$2:$E$692,'Infos Relatório'!$B567,'Faturamento SP3'!$Z$2:$Z$692,'Infos Relatório'!AG$1)</f>
        <v>0</v>
      </c>
      <c r="AM567" s="23">
        <f>COUNTIFS('Faturamento SP3'!$D$2:$D$692,'Infos Relatório'!$B$564,'Faturamento SP3'!$E$2:$E$692,'Infos Relatório'!$B567,'Faturamento SP3'!$Z$2:$Z$692,'Infos Relatório'!AM$1)</f>
        <v>0</v>
      </c>
      <c r="AN567" s="13">
        <f>SUMIFS('Faturamento SP3'!$G$2:$G$692,'Faturamento SP3'!$D$2:$D$692,'Infos Relatório'!$B$564,'Faturamento SP3'!$E$2:$E$692,'Infos Relatório'!$B567,'Faturamento SP3'!$Z$2:$Z$692,'Infos Relatório'!AM$1)</f>
        <v>0</v>
      </c>
      <c r="AO567" s="13">
        <f>SUMIFS('Faturamento SP3'!$J$2:$J$692,'Faturamento SP3'!$D$2:$D$692,'Infos Relatório'!$B$564,'Faturamento SP3'!$E$2:$E$692,'Infos Relatório'!$B567,'Faturamento SP3'!$Z$2:$Z$692,'Infos Relatório'!AM$1)</f>
        <v>0</v>
      </c>
      <c r="AP567" s="14">
        <f>SUMIFS('Faturamento SP3'!$O$2:$O$692,'Faturamento SP3'!$D$2:$D$692,'Infos Relatório'!$B$564,'Faturamento SP3'!$E$2:$E$692,'Infos Relatório'!$B567,'Faturamento SP3'!$Z$2:$Z$692,'Infos Relatório'!AM$1,'Faturamento SP3'!$T$2:$T$692,"Sim")+SUMIFS('Faturamento SP3'!$P$2:$P$692,'Faturamento SP3'!$D$2:$D$692,'Infos Relatório'!$B$564,'Faturamento SP3'!$E$2:$E$692,'Infos Relatório'!$B567,'Faturamento SP3'!$Z$2:$Z$692,'Infos Relatório'!AM$1,'Faturamento SP3'!$T$2:$T$692,"Sim")</f>
        <v>0</v>
      </c>
      <c r="AQ567" s="27" t="e">
        <f t="shared" ref="AQ567:AQ630" si="223">AP567/AO567</f>
        <v>#DIV/0!</v>
      </c>
      <c r="AR567" s="24">
        <f>SUMIFS('Faturamento SP3'!$H$2:$H$692,'Faturamento SP3'!$D$2:$D$692,'Infos Relatório'!$B$564,'Faturamento SP3'!$E$2:$E$692,'Infos Relatório'!$B567,'Faturamento SP3'!$Z$2:$Z$692,'Infos Relatório'!AM$1)</f>
        <v>0</v>
      </c>
      <c r="AS567" s="23">
        <f>COUNTIFS('Faturamento SP3'!$D$2:$D$692,'Infos Relatório'!$B$564,'Faturamento SP3'!$E$2:$E$692,'Infos Relatório'!$B567,'Faturamento SP3'!$Z$2:$Z$692,'Infos Relatório'!AS$1)</f>
        <v>0</v>
      </c>
      <c r="AT567" s="13">
        <f>SUMIFS('Faturamento SP3'!$G$2:$G$692,'Faturamento SP3'!$D$2:$D$692,'Infos Relatório'!$B$564,'Faturamento SP3'!$E$2:$E$692,'Infos Relatório'!$B567,'Faturamento SP3'!$Z$2:$Z$692,'Infos Relatório'!AS$1)</f>
        <v>0</v>
      </c>
      <c r="AU567" s="13">
        <f>SUMIFS('Faturamento SP3'!$J$2:$J$692,'Faturamento SP3'!$D$2:$D$692,'Infos Relatório'!$B$564,'Faturamento SP3'!$E$2:$E$692,'Infos Relatório'!$B567,'Faturamento SP3'!$Z$2:$Z$692,'Infos Relatório'!AS$1)</f>
        <v>0</v>
      </c>
      <c r="AV567" s="14">
        <f>SUMIFS('Faturamento SP3'!$O$2:$O$692,'Faturamento SP3'!$D$2:$D$692,'Infos Relatório'!$B$564,'Faturamento SP3'!$E$2:$E$692,'Infos Relatório'!$B567,'Faturamento SP3'!$Z$2:$Z$692,'Infos Relatório'!AS$1,'Faturamento SP3'!$T$2:$T$692,"Sim")+SUMIFS('Faturamento SP3'!$P$2:$P$692,'Faturamento SP3'!$D$2:$D$692,'Infos Relatório'!$B$564,'Faturamento SP3'!$E$2:$E$692,'Infos Relatório'!$B567,'Faturamento SP3'!$Z$2:$Z$692,'Infos Relatório'!AS$1,'Faturamento SP3'!$T$2:$T$692,"Sim")</f>
        <v>0</v>
      </c>
      <c r="AW567" s="27" t="e">
        <f t="shared" ref="AW567:AW630" si="224">AV567/AU567</f>
        <v>#DIV/0!</v>
      </c>
      <c r="AX567" s="24">
        <f>SUMIFS('Faturamento SP3'!$H$2:$H$692,'Faturamento SP3'!$D$2:$D$692,'Infos Relatório'!$B$564,'Faturamento SP3'!$E$2:$E$692,'Infos Relatório'!$B567,'Faturamento SP3'!$Z$2:$Z$692,'Infos Relatório'!AS$1)</f>
        <v>0</v>
      </c>
      <c r="AY567" s="23">
        <f>COUNTIFS('Faturamento SP3'!$D$2:$D$692,'Infos Relatório'!$B$564,'Faturamento SP3'!$E$2:$E$692,'Infos Relatório'!$B567,'Faturamento SP3'!$Z$2:$Z$692,'Infos Relatório'!AY$1)</f>
        <v>0</v>
      </c>
      <c r="AZ567" s="13">
        <f>SUMIFS('Faturamento SP3'!$G$2:$G$692,'Faturamento SP3'!$D$2:$D$692,'Infos Relatório'!$B$564,'Faturamento SP3'!$E$2:$E$692,'Infos Relatório'!$B567,'Faturamento SP3'!$Z$2:$Z$692,'Infos Relatório'!AY$1)</f>
        <v>0</v>
      </c>
      <c r="BA567" s="13">
        <f>SUMIFS('Faturamento SP3'!$J$2:$J$692,'Faturamento SP3'!$D$2:$D$692,'Infos Relatório'!$B$564,'Faturamento SP3'!$E$2:$E$692,'Infos Relatório'!$B567,'Faturamento SP3'!$Z$2:$Z$692,'Infos Relatório'!AY$1)</f>
        <v>0</v>
      </c>
      <c r="BB567" s="14">
        <f>SUMIFS('Faturamento SP3'!$O$2:$O$692,'Faturamento SP3'!$D$2:$D$692,'Infos Relatório'!$B$564,'Faturamento SP3'!$E$2:$E$692,'Infos Relatório'!$B567,'Faturamento SP3'!$Z$2:$Z$692,'Infos Relatório'!AY$1,'Faturamento SP3'!$T$2:$T$692,"Sim")+SUMIFS('Faturamento SP3'!$P$2:$P$692,'Faturamento SP3'!$D$2:$D$692,'Infos Relatório'!$B$564,'Faturamento SP3'!$E$2:$E$692,'Infos Relatório'!$B567,'Faturamento SP3'!$Z$2:$Z$692,'Infos Relatório'!AY$1,'Faturamento SP3'!$T$2:$T$692,"Sim")</f>
        <v>0</v>
      </c>
      <c r="BC567" s="27" t="e">
        <f t="shared" ref="BC567:BC630" si="225">BB567/BA567</f>
        <v>#DIV/0!</v>
      </c>
      <c r="BD567" s="24">
        <f>SUMIFS('Faturamento SP3'!$H$2:$H$692,'Faturamento SP3'!$D$2:$D$692,'Infos Relatório'!$B$564,'Faturamento SP3'!$E$2:$E$692,'Infos Relatório'!$B567,'Faturamento SP3'!$Z$2:$Z$692,'Infos Relatório'!AY$1)</f>
        <v>0</v>
      </c>
      <c r="BE567" s="23">
        <f>COUNTIFS('Faturamento SP3'!$D$2:$D$692,'Infos Relatório'!$B$564,'Faturamento SP3'!$E$2:$E$692,'Infos Relatório'!$B567,'Faturamento SP3'!$Z$2:$Z$692,'Infos Relatório'!BE$1)</f>
        <v>0</v>
      </c>
      <c r="BF567" s="13">
        <f>SUMIFS('Faturamento SP3'!$G$2:$G$692,'Faturamento SP3'!$D$2:$D$692,'Infos Relatório'!$B$564,'Faturamento SP3'!$E$2:$E$692,'Infos Relatório'!$B567,'Faturamento SP3'!$Z$2:$Z$692,'Infos Relatório'!BE$1)</f>
        <v>0</v>
      </c>
      <c r="BG567" s="13">
        <f>SUMIFS('Faturamento SP3'!$J$2:$J$692,'Faturamento SP3'!$D$2:$D$692,'Infos Relatório'!$B$564,'Faturamento SP3'!$E$2:$E$692,'Infos Relatório'!$B567,'Faturamento SP3'!$Z$2:$Z$692,'Infos Relatório'!BE$1)</f>
        <v>0</v>
      </c>
      <c r="BH567" s="14">
        <f>SUMIFS('Faturamento SP3'!$O$2:$O$692,'Faturamento SP3'!$D$2:$D$692,'Infos Relatório'!$B$564,'Faturamento SP3'!$E$2:$E$692,'Infos Relatório'!$B567,'Faturamento SP3'!$Z$2:$Z$692,'Infos Relatório'!BE$1,'Faturamento SP3'!$T$2:$T$692,"Sim")+SUMIFS('Faturamento SP3'!$P$2:$P$692,'Faturamento SP3'!$D$2:$D$692,'Infos Relatório'!$B$564,'Faturamento SP3'!$E$2:$E$692,'Infos Relatório'!$B567,'Faturamento SP3'!$Z$2:$Z$692,'Infos Relatório'!BE$1,'Faturamento SP3'!$T$2:$T$692,"Sim")</f>
        <v>0</v>
      </c>
      <c r="BI567" s="27" t="e">
        <f t="shared" ref="BI567:BI630" si="226">BH567/BG567</f>
        <v>#DIV/0!</v>
      </c>
      <c r="BJ567" s="24">
        <f>SUMIFS('Faturamento SP3'!$H$2:$H$692,'Faturamento SP3'!$D$2:$D$692,'Infos Relatório'!$B$564,'Faturamento SP3'!$E$2:$E$692,'Infos Relatório'!$B567,'Faturamento SP3'!$Z$2:$Z$692,'Infos Relatório'!BE$1)</f>
        <v>0</v>
      </c>
      <c r="BK567" s="23">
        <f>COUNTIFS('Faturamento SP3'!$D$2:$D$692,'Infos Relatório'!$B$564,'Faturamento SP3'!$E$2:$E$692,'Infos Relatório'!$B567,'Faturamento SP3'!$Z$2:$Z$692,'Infos Relatório'!BK$1)</f>
        <v>0</v>
      </c>
      <c r="BL567" s="13">
        <f>SUMIFS('Faturamento SP3'!$G$2:$G$692,'Faturamento SP3'!$D$2:$D$692,'Infos Relatório'!$B$564,'Faturamento SP3'!$E$2:$E$692,'Infos Relatório'!$B567,'Faturamento SP3'!$Z$2:$Z$692,'Infos Relatório'!BK$1)</f>
        <v>0</v>
      </c>
      <c r="BM567" s="13">
        <f>SUMIFS('Faturamento SP3'!$J$2:$J$692,'Faturamento SP3'!$D$2:$D$692,'Infos Relatório'!$B$564,'Faturamento SP3'!$E$2:$E$692,'Infos Relatório'!$B567,'Faturamento SP3'!$Z$2:$Z$692,'Infos Relatório'!BK$1)</f>
        <v>0</v>
      </c>
      <c r="BN567" s="14">
        <f>SUMIFS('Faturamento SP3'!$O$2:$O$692,'Faturamento SP3'!$D$2:$D$692,'Infos Relatório'!$B$564,'Faturamento SP3'!$E$2:$E$692,'Infos Relatório'!$B567,'Faturamento SP3'!$Z$2:$Z$692,'Infos Relatório'!BK$1,'Faturamento SP3'!$T$2:$T$692,"Sim")+SUMIFS('Faturamento SP3'!$P$2:$P$692,'Faturamento SP3'!$D$2:$D$692,'Infos Relatório'!$B$564,'Faturamento SP3'!$E$2:$E$692,'Infos Relatório'!$B567,'Faturamento SP3'!$Z$2:$Z$692,'Infos Relatório'!BK$1,'Faturamento SP3'!$T$2:$T$692,"Sim")</f>
        <v>0</v>
      </c>
      <c r="BO567" s="27" t="e">
        <f t="shared" ref="BO567:BO630" si="227">BN567/BM567</f>
        <v>#DIV/0!</v>
      </c>
      <c r="BP567" s="24">
        <f>SUMIFS('Faturamento SP3'!$H$2:$H$692,'Faturamento SP3'!$D$2:$D$692,'Infos Relatório'!$B$564,'Faturamento SP3'!$E$2:$E$692,'Infos Relatório'!$B567,'Faturamento SP3'!$Z$2:$Z$692,'Infos Relatório'!BK$1)</f>
        <v>0</v>
      </c>
      <c r="BQ567" s="23">
        <f>COUNTIFS('Faturamento SP3'!$D$2:$D$692,'Infos Relatório'!$B$564,'Faturamento SP3'!$E$2:$E$692,'Infos Relatório'!$B567,'Faturamento SP3'!$Z$2:$Z$692,'Infos Relatório'!BQ$1)</f>
        <v>0</v>
      </c>
      <c r="BR567" s="13">
        <f>SUMIFS('Faturamento SP3'!$G$2:$G$692,'Faturamento SP3'!$D$2:$D$692,'Infos Relatório'!$B$564,'Faturamento SP3'!$E$2:$E$692,'Infos Relatório'!$B567,'Faturamento SP3'!$Z$2:$Z$692,'Infos Relatório'!BQ$1)</f>
        <v>0</v>
      </c>
      <c r="BS567" s="13">
        <f>SUMIFS('Faturamento SP3'!$J$2:$J$692,'Faturamento SP3'!$D$2:$D$692,'Infos Relatório'!$B$564,'Faturamento SP3'!$E$2:$E$692,'Infos Relatório'!$B567,'Faturamento SP3'!$Z$2:$Z$692,'Infos Relatório'!BQ$1)</f>
        <v>0</v>
      </c>
      <c r="BT567" s="14">
        <f>SUMIFS('Faturamento SP3'!$O$2:$O$692,'Faturamento SP3'!$D$2:$D$692,'Infos Relatório'!$B$564,'Faturamento SP3'!$E$2:$E$692,'Infos Relatório'!$B567,'Faturamento SP3'!$Z$2:$Z$692,'Infos Relatório'!BQ$1,'Faturamento SP3'!$T$2:$T$692,"Sim")+SUMIFS('Faturamento SP3'!$P$2:$P$692,'Faturamento SP3'!$D$2:$D$692,'Infos Relatório'!$B$564,'Faturamento SP3'!$E$2:$E$692,'Infos Relatório'!$B567,'Faturamento SP3'!$Z$2:$Z$692,'Infos Relatório'!BQ$1,'Faturamento SP3'!$T$2:$T$692,"Sim")</f>
        <v>0</v>
      </c>
      <c r="BU567" s="27" t="e">
        <f t="shared" ref="BU567:BU630" si="228">BT567/BS567</f>
        <v>#DIV/0!</v>
      </c>
      <c r="BV567" s="24">
        <f>SUMIFS('Faturamento SP3'!$H$2:$H$692,'Faturamento SP3'!$D$2:$D$692,'Infos Relatório'!$B$564,'Faturamento SP3'!$E$2:$E$692,'Infos Relatório'!$B567,'Faturamento SP3'!$Z$2:$Z$692,'Infos Relatório'!BQ$1)</f>
        <v>0</v>
      </c>
    </row>
    <row r="568" spans="2:74">
      <c r="B568" s="17" t="s">
        <v>10</v>
      </c>
      <c r="C568" s="23">
        <f>COUNTIFS('Faturamento SP3'!$D$2:$D$692,'Infos Relatório'!$B$564,'Faturamento SP3'!$E$2:$E$692,'Infos Relatório'!$B568,'Faturamento SP3'!$Z$2:$Z$692,'Infos Relatório'!C$1)</f>
        <v>0</v>
      </c>
      <c r="D568" s="13">
        <f>SUMIFS('Faturamento SP3'!$G$2:$G$692,'Faturamento SP3'!$D$2:$D$692,'Infos Relatório'!$B$564,'Faturamento SP3'!$E$2:$E$692,'Infos Relatório'!$B568,'Faturamento SP3'!$Z$2:$Z$692,'Infos Relatório'!C$1)</f>
        <v>0</v>
      </c>
      <c r="E568" s="13">
        <f>SUMIFS('Faturamento SP3'!$J$2:$J$692,'Faturamento SP3'!$D$2:$D$692,'Infos Relatório'!$B$564,'Faturamento SP3'!$E$2:$E$692,'Infos Relatório'!$B568,'Faturamento SP3'!$Z$2:$Z$692,'Infos Relatório'!C$1)</f>
        <v>0</v>
      </c>
      <c r="F568" s="14">
        <f>SUMIFS('Faturamento SP3'!$O$2:$O$692,'Faturamento SP3'!$D$2:$D$692,'Infos Relatório'!$B$564,'Faturamento SP3'!$E$2:$E$692,'Infos Relatório'!$B568,'Faturamento SP3'!$Z$2:$Z$692,'Infos Relatório'!C$1,'Faturamento SP3'!$T$2:$T$692,"Sim")+SUMIFS('Faturamento SP3'!$P$2:$P$692,'Faturamento SP3'!$D$2:$D$692,'Infos Relatório'!$B$564,'Faturamento SP3'!$E$2:$E$692,'Infos Relatório'!$B568,'Faturamento SP3'!$Z$2:$Z$692,'Infos Relatório'!C$1,'Faturamento SP3'!$T$2:$T$692,"Sim")</f>
        <v>0</v>
      </c>
      <c r="G568" s="27" t="e">
        <f t="shared" si="217"/>
        <v>#DIV/0!</v>
      </c>
      <c r="H568" s="24">
        <f>SUMIFS('Faturamento SP3'!$H$2:$H$692,'Faturamento SP3'!$D$2:$D$692,'Infos Relatório'!$B$564,'Faturamento SP3'!$E$2:$E$692,'Infos Relatório'!$B568,'Faturamento SP3'!$Z$2:$Z$692,'Infos Relatório'!C$1)</f>
        <v>0</v>
      </c>
      <c r="I568" s="23">
        <f>COUNTIFS('Faturamento SP3'!$D$2:$D$692,'Infos Relatório'!$B$564,'Faturamento SP3'!$E$2:$E$692,'Infos Relatório'!$B568,'Faturamento SP3'!$Z$2:$Z$692,'Infos Relatório'!I$1)</f>
        <v>0</v>
      </c>
      <c r="J568" s="13">
        <f>SUMIFS('Faturamento SP3'!$G$2:$G$692,'Faturamento SP3'!$D$2:$D$692,'Infos Relatório'!$B$564,'Faturamento SP3'!$E$2:$E$692,'Infos Relatório'!$B568,'Faturamento SP3'!$Z$2:$Z$692,'Infos Relatório'!I$1)</f>
        <v>0</v>
      </c>
      <c r="K568" s="13">
        <f>SUMIFS('Faturamento SP3'!$J$2:$J$692,'Faturamento SP3'!$D$2:$D$692,'Infos Relatório'!$B$564,'Faturamento SP3'!$E$2:$E$692,'Infos Relatório'!$B568,'Faturamento SP3'!$Z$2:$Z$692,'Infos Relatório'!I$1)</f>
        <v>0</v>
      </c>
      <c r="L568" s="14">
        <f>SUMIFS('Faturamento SP3'!$O$2:$O$692,'Faturamento SP3'!$D$2:$D$692,'Infos Relatório'!$B$564,'Faturamento SP3'!$E$2:$E$692,'Infos Relatório'!$B568,'Faturamento SP3'!$Z$2:$Z$692,'Infos Relatório'!I$1,'Faturamento SP3'!$T$2:$T$692,"Sim")+SUMIFS('Faturamento SP3'!$P$2:$P$692,'Faturamento SP3'!$D$2:$D$692,'Infos Relatório'!$B$564,'Faturamento SP3'!$E$2:$E$692,'Infos Relatório'!$B568,'Faturamento SP3'!$Z$2:$Z$692,'Infos Relatório'!I$1,'Faturamento SP3'!$T$2:$T$692,"Sim")</f>
        <v>0</v>
      </c>
      <c r="M568" s="27" t="e">
        <f t="shared" si="218"/>
        <v>#DIV/0!</v>
      </c>
      <c r="N568" s="24">
        <f>SUMIFS('Faturamento SP3'!$H$2:$H$692,'Faturamento SP3'!$D$2:$D$692,'Infos Relatório'!$B$564,'Faturamento SP3'!$E$2:$E$692,'Infos Relatório'!$B568,'Faturamento SP3'!$Z$2:$Z$692,'Infos Relatório'!I$1)</f>
        <v>0</v>
      </c>
      <c r="O568" s="23">
        <f>COUNTIFS('Faturamento SP3'!$D$2:$D$692,'Infos Relatório'!$B$564,'Faturamento SP3'!$E$2:$E$692,'Infos Relatório'!$B568,'Faturamento SP3'!$Z$2:$Z$692,'Infos Relatório'!O$1)</f>
        <v>0</v>
      </c>
      <c r="P568" s="13">
        <f>SUMIFS('Faturamento SP3'!$G$2:$G$692,'Faturamento SP3'!$D$2:$D$692,'Infos Relatório'!$B$564,'Faturamento SP3'!$E$2:$E$692,'Infos Relatório'!$B568,'Faturamento SP3'!$Z$2:$Z$692,'Infos Relatório'!O$1)</f>
        <v>0</v>
      </c>
      <c r="Q568" s="13">
        <f>SUMIFS('Faturamento SP3'!$J$2:$J$692,'Faturamento SP3'!$D$2:$D$692,'Infos Relatório'!$B$564,'Faturamento SP3'!$E$2:$E$692,'Infos Relatório'!$B568,'Faturamento SP3'!$Z$2:$Z$692,'Infos Relatório'!O$1)</f>
        <v>0</v>
      </c>
      <c r="R568" s="14">
        <f>SUMIFS('Faturamento SP3'!$O$2:$O$692,'Faturamento SP3'!$D$2:$D$692,'Infos Relatório'!$B$564,'Faturamento SP3'!$E$2:$E$692,'Infos Relatório'!$B568,'Faturamento SP3'!$Z$2:$Z$692,'Infos Relatório'!O$1,'Faturamento SP3'!$T$2:$T$692,"Sim")+SUMIFS('Faturamento SP3'!$P$2:$P$692,'Faturamento SP3'!$D$2:$D$692,'Infos Relatório'!$B$564,'Faturamento SP3'!$E$2:$E$692,'Infos Relatório'!$B568,'Faturamento SP3'!$Z$2:$Z$692,'Infos Relatório'!O$1,'Faturamento SP3'!$T$2:$T$692,"Sim")</f>
        <v>0</v>
      </c>
      <c r="S568" s="27" t="e">
        <f t="shared" si="219"/>
        <v>#DIV/0!</v>
      </c>
      <c r="T568" s="24">
        <f>SUMIFS('Faturamento SP3'!$H$2:$H$692,'Faturamento SP3'!$D$2:$D$692,'Infos Relatório'!$B$564,'Faturamento SP3'!$E$2:$E$692,'Infos Relatório'!$B568,'Faturamento SP3'!$Z$2:$Z$692,'Infos Relatório'!O$1)</f>
        <v>0</v>
      </c>
      <c r="U568" s="23">
        <f>COUNTIFS('Faturamento SP3'!$D$2:$D$692,'Infos Relatório'!$B$564,'Faturamento SP3'!$E$2:$E$692,'Infos Relatório'!$B568,'Faturamento SP3'!$Z$2:$Z$692,'Infos Relatório'!U$1)</f>
        <v>0</v>
      </c>
      <c r="V568" s="13">
        <f>SUMIFS('Faturamento SP3'!$G$2:$G$692,'Faturamento SP3'!$D$2:$D$692,'Infos Relatório'!$B$564,'Faturamento SP3'!$E$2:$E$692,'Infos Relatório'!$B568,'Faturamento SP3'!$Z$2:$Z$692,'Infos Relatório'!U$1)</f>
        <v>0</v>
      </c>
      <c r="W568" s="13">
        <f>SUMIFS('Faturamento SP3'!$J$2:$J$692,'Faturamento SP3'!$D$2:$D$692,'Infos Relatório'!$B$564,'Faturamento SP3'!$E$2:$E$692,'Infos Relatório'!$B568,'Faturamento SP3'!$Z$2:$Z$692,'Infos Relatório'!U$1)</f>
        <v>0</v>
      </c>
      <c r="X568" s="14">
        <f>SUMIFS('Faturamento SP3'!$O$2:$O$692,'Faturamento SP3'!$D$2:$D$692,'Infos Relatório'!$B$564,'Faturamento SP3'!$E$2:$E$692,'Infos Relatório'!$B568,'Faturamento SP3'!$Z$2:$Z$692,'Infos Relatório'!U$1,'Faturamento SP3'!$T$2:$T$692,"Sim")+SUMIFS('Faturamento SP3'!$P$2:$P$692,'Faturamento SP3'!$D$2:$D$692,'Infos Relatório'!$B$564,'Faturamento SP3'!$E$2:$E$692,'Infos Relatório'!$B568,'Faturamento SP3'!$Z$2:$Z$692,'Infos Relatório'!U$1,'Faturamento SP3'!$T$2:$T$692,"Sim")</f>
        <v>0</v>
      </c>
      <c r="Y568" s="27" t="e">
        <f t="shared" si="220"/>
        <v>#DIV/0!</v>
      </c>
      <c r="Z568" s="24">
        <f>SUMIFS('Faturamento SP3'!$H$2:$H$692,'Faturamento SP3'!$D$2:$D$692,'Infos Relatório'!$B$564,'Faturamento SP3'!$E$2:$E$692,'Infos Relatório'!$B568,'Faturamento SP3'!$Z$2:$Z$692,'Infos Relatório'!U$1)</f>
        <v>0</v>
      </c>
      <c r="AA568" s="23">
        <f>COUNTIFS('Faturamento SP3'!$D$2:$D$692,'Infos Relatório'!$B$564,'Faturamento SP3'!$E$2:$E$692,'Infos Relatório'!$B568,'Faturamento SP3'!$Z$2:$Z$692,'Infos Relatório'!AA$1)</f>
        <v>0</v>
      </c>
      <c r="AB568" s="13">
        <f>SUMIFS('Faturamento SP3'!$G$2:$G$692,'Faturamento SP3'!$D$2:$D$692,'Infos Relatório'!$B$564,'Faturamento SP3'!$E$2:$E$692,'Infos Relatório'!$B568,'Faturamento SP3'!$Z$2:$Z$692,'Infos Relatório'!AA$1)</f>
        <v>0</v>
      </c>
      <c r="AC568" s="13">
        <f>SUMIFS('Faturamento SP3'!$J$2:$J$692,'Faturamento SP3'!$D$2:$D$692,'Infos Relatório'!$B$564,'Faturamento SP3'!$E$2:$E$692,'Infos Relatório'!$B568,'Faturamento SP3'!$Z$2:$Z$692,'Infos Relatório'!AA$1)</f>
        <v>0</v>
      </c>
      <c r="AD568" s="14">
        <f>SUMIFS('Faturamento SP3'!$O$2:$O$692,'Faturamento SP3'!$D$2:$D$692,'Infos Relatório'!$B$564,'Faturamento SP3'!$E$2:$E$692,'Infos Relatório'!$B568,'Faturamento SP3'!$Z$2:$Z$692,'Infos Relatório'!AA$1,'Faturamento SP3'!$T$2:$T$692,"Sim")+SUMIFS('Faturamento SP3'!$P$2:$P$692,'Faturamento SP3'!$D$2:$D$692,'Infos Relatório'!$B$564,'Faturamento SP3'!$E$2:$E$692,'Infos Relatório'!$B568,'Faturamento SP3'!$Z$2:$Z$692,'Infos Relatório'!AA$1,'Faturamento SP3'!$T$2:$T$692,"Sim")</f>
        <v>0</v>
      </c>
      <c r="AE568" s="27" t="e">
        <f t="shared" si="221"/>
        <v>#DIV/0!</v>
      </c>
      <c r="AF568" s="24">
        <f>SUMIFS('Faturamento SP3'!$H$2:$H$692,'Faturamento SP3'!$D$2:$D$692,'Infos Relatório'!$B$564,'Faturamento SP3'!$E$2:$E$692,'Infos Relatório'!$B568,'Faturamento SP3'!$Z$2:$Z$692,'Infos Relatório'!AA$1)</f>
        <v>0</v>
      </c>
      <c r="AG568" s="23">
        <f>COUNTIFS('Faturamento SP3'!$D$2:$D$692,'Infos Relatório'!$B$564,'Faturamento SP3'!$E$2:$E$692,'Infos Relatório'!$B568,'Faturamento SP3'!$Z$2:$Z$692,'Infos Relatório'!AG$1)</f>
        <v>0</v>
      </c>
      <c r="AH568" s="13">
        <f>SUMIFS('Faturamento SP3'!$G$2:$G$692,'Faturamento SP3'!$D$2:$D$692,'Infos Relatório'!$B$564,'Faturamento SP3'!$E$2:$E$692,'Infos Relatório'!$B568,'Faturamento SP3'!$Z$2:$Z$692,'Infos Relatório'!AG$1)</f>
        <v>0</v>
      </c>
      <c r="AI568" s="13">
        <f>SUMIFS('Faturamento SP3'!$J$2:$J$692,'Faturamento SP3'!$D$2:$D$692,'Infos Relatório'!$B$564,'Faturamento SP3'!$E$2:$E$692,'Infos Relatório'!$B568,'Faturamento SP3'!$Z$2:$Z$692,'Infos Relatório'!AG$1)</f>
        <v>0</v>
      </c>
      <c r="AJ568" s="14">
        <f>SUMIFS('Faturamento SP3'!$O$2:$O$692,'Faturamento SP3'!$D$2:$D$692,'Infos Relatório'!$B$564,'Faturamento SP3'!$E$2:$E$692,'Infos Relatório'!$B568,'Faturamento SP3'!$Z$2:$Z$692,'Infos Relatório'!AG$1,'Faturamento SP3'!$T$2:$T$692,"Sim")+SUMIFS('Faturamento SP3'!$P$2:$P$692,'Faturamento SP3'!$D$2:$D$692,'Infos Relatório'!$B$564,'Faturamento SP3'!$E$2:$E$692,'Infos Relatório'!$B568,'Faturamento SP3'!$Z$2:$Z$692,'Infos Relatório'!AG$1,'Faturamento SP3'!$T$2:$T$692,"Sim")</f>
        <v>0</v>
      </c>
      <c r="AK568" s="27" t="e">
        <f t="shared" si="222"/>
        <v>#DIV/0!</v>
      </c>
      <c r="AL568" s="24">
        <f>SUMIFS('Faturamento SP3'!$H$2:$H$692,'Faturamento SP3'!$D$2:$D$692,'Infos Relatório'!$B$564,'Faturamento SP3'!$E$2:$E$692,'Infos Relatório'!$B568,'Faturamento SP3'!$Z$2:$Z$692,'Infos Relatório'!AG$1)</f>
        <v>0</v>
      </c>
      <c r="AM568" s="23">
        <f>COUNTIFS('Faturamento SP3'!$D$2:$D$692,'Infos Relatório'!$B$564,'Faturamento SP3'!$E$2:$E$692,'Infos Relatório'!$B568,'Faturamento SP3'!$Z$2:$Z$692,'Infos Relatório'!AM$1)</f>
        <v>0</v>
      </c>
      <c r="AN568" s="13">
        <f>SUMIFS('Faturamento SP3'!$G$2:$G$692,'Faturamento SP3'!$D$2:$D$692,'Infos Relatório'!$B$564,'Faturamento SP3'!$E$2:$E$692,'Infos Relatório'!$B568,'Faturamento SP3'!$Z$2:$Z$692,'Infos Relatório'!AM$1)</f>
        <v>0</v>
      </c>
      <c r="AO568" s="13">
        <f>SUMIFS('Faturamento SP3'!$J$2:$J$692,'Faturamento SP3'!$D$2:$D$692,'Infos Relatório'!$B$564,'Faturamento SP3'!$E$2:$E$692,'Infos Relatório'!$B568,'Faturamento SP3'!$Z$2:$Z$692,'Infos Relatório'!AM$1)</f>
        <v>0</v>
      </c>
      <c r="AP568" s="14">
        <f>SUMIFS('Faturamento SP3'!$O$2:$O$692,'Faturamento SP3'!$D$2:$D$692,'Infos Relatório'!$B$564,'Faturamento SP3'!$E$2:$E$692,'Infos Relatório'!$B568,'Faturamento SP3'!$Z$2:$Z$692,'Infos Relatório'!AM$1,'Faturamento SP3'!$T$2:$T$692,"Sim")+SUMIFS('Faturamento SP3'!$P$2:$P$692,'Faturamento SP3'!$D$2:$D$692,'Infos Relatório'!$B$564,'Faturamento SP3'!$E$2:$E$692,'Infos Relatório'!$B568,'Faturamento SP3'!$Z$2:$Z$692,'Infos Relatório'!AM$1,'Faturamento SP3'!$T$2:$T$692,"Sim")</f>
        <v>0</v>
      </c>
      <c r="AQ568" s="27" t="e">
        <f t="shared" si="223"/>
        <v>#DIV/0!</v>
      </c>
      <c r="AR568" s="24">
        <f>SUMIFS('Faturamento SP3'!$H$2:$H$692,'Faturamento SP3'!$D$2:$D$692,'Infos Relatório'!$B$564,'Faturamento SP3'!$E$2:$E$692,'Infos Relatório'!$B568,'Faturamento SP3'!$Z$2:$Z$692,'Infos Relatório'!AM$1)</f>
        <v>0</v>
      </c>
      <c r="AS568" s="23">
        <f>COUNTIFS('Faturamento SP3'!$D$2:$D$692,'Infos Relatório'!$B$564,'Faturamento SP3'!$E$2:$E$692,'Infos Relatório'!$B568,'Faturamento SP3'!$Z$2:$Z$692,'Infos Relatório'!AS$1)</f>
        <v>0</v>
      </c>
      <c r="AT568" s="13">
        <f>SUMIFS('Faturamento SP3'!$G$2:$G$692,'Faturamento SP3'!$D$2:$D$692,'Infos Relatório'!$B$564,'Faturamento SP3'!$E$2:$E$692,'Infos Relatório'!$B568,'Faturamento SP3'!$Z$2:$Z$692,'Infos Relatório'!AS$1)</f>
        <v>0</v>
      </c>
      <c r="AU568" s="13">
        <f>SUMIFS('Faturamento SP3'!$J$2:$J$692,'Faturamento SP3'!$D$2:$D$692,'Infos Relatório'!$B$564,'Faturamento SP3'!$E$2:$E$692,'Infos Relatório'!$B568,'Faturamento SP3'!$Z$2:$Z$692,'Infos Relatório'!AS$1)</f>
        <v>0</v>
      </c>
      <c r="AV568" s="14">
        <f>SUMIFS('Faturamento SP3'!$O$2:$O$692,'Faturamento SP3'!$D$2:$D$692,'Infos Relatório'!$B$564,'Faturamento SP3'!$E$2:$E$692,'Infos Relatório'!$B568,'Faturamento SP3'!$Z$2:$Z$692,'Infos Relatório'!AS$1,'Faturamento SP3'!$T$2:$T$692,"Sim")+SUMIFS('Faturamento SP3'!$P$2:$P$692,'Faturamento SP3'!$D$2:$D$692,'Infos Relatório'!$B$564,'Faturamento SP3'!$E$2:$E$692,'Infos Relatório'!$B568,'Faturamento SP3'!$Z$2:$Z$692,'Infos Relatório'!AS$1,'Faturamento SP3'!$T$2:$T$692,"Sim")</f>
        <v>0</v>
      </c>
      <c r="AW568" s="27" t="e">
        <f t="shared" si="224"/>
        <v>#DIV/0!</v>
      </c>
      <c r="AX568" s="24">
        <f>SUMIFS('Faturamento SP3'!$H$2:$H$692,'Faturamento SP3'!$D$2:$D$692,'Infos Relatório'!$B$564,'Faturamento SP3'!$E$2:$E$692,'Infos Relatório'!$B568,'Faturamento SP3'!$Z$2:$Z$692,'Infos Relatório'!AS$1)</f>
        <v>0</v>
      </c>
      <c r="AY568" s="23">
        <f>COUNTIFS('Faturamento SP3'!$D$2:$D$692,'Infos Relatório'!$B$564,'Faturamento SP3'!$E$2:$E$692,'Infos Relatório'!$B568,'Faturamento SP3'!$Z$2:$Z$692,'Infos Relatório'!AY$1)</f>
        <v>0</v>
      </c>
      <c r="AZ568" s="13">
        <f>SUMIFS('Faturamento SP3'!$G$2:$G$692,'Faturamento SP3'!$D$2:$D$692,'Infos Relatório'!$B$564,'Faturamento SP3'!$E$2:$E$692,'Infos Relatório'!$B568,'Faturamento SP3'!$Z$2:$Z$692,'Infos Relatório'!AY$1)</f>
        <v>0</v>
      </c>
      <c r="BA568" s="13">
        <f>SUMIFS('Faturamento SP3'!$J$2:$J$692,'Faturamento SP3'!$D$2:$D$692,'Infos Relatório'!$B$564,'Faturamento SP3'!$E$2:$E$692,'Infos Relatório'!$B568,'Faturamento SP3'!$Z$2:$Z$692,'Infos Relatório'!AY$1)</f>
        <v>0</v>
      </c>
      <c r="BB568" s="14">
        <f>SUMIFS('Faturamento SP3'!$O$2:$O$692,'Faturamento SP3'!$D$2:$D$692,'Infos Relatório'!$B$564,'Faturamento SP3'!$E$2:$E$692,'Infos Relatório'!$B568,'Faturamento SP3'!$Z$2:$Z$692,'Infos Relatório'!AY$1,'Faturamento SP3'!$T$2:$T$692,"Sim")+SUMIFS('Faturamento SP3'!$P$2:$P$692,'Faturamento SP3'!$D$2:$D$692,'Infos Relatório'!$B$564,'Faturamento SP3'!$E$2:$E$692,'Infos Relatório'!$B568,'Faturamento SP3'!$Z$2:$Z$692,'Infos Relatório'!AY$1,'Faturamento SP3'!$T$2:$T$692,"Sim")</f>
        <v>0</v>
      </c>
      <c r="BC568" s="27" t="e">
        <f t="shared" si="225"/>
        <v>#DIV/0!</v>
      </c>
      <c r="BD568" s="24">
        <f>SUMIFS('Faturamento SP3'!$H$2:$H$692,'Faturamento SP3'!$D$2:$D$692,'Infos Relatório'!$B$564,'Faturamento SP3'!$E$2:$E$692,'Infos Relatório'!$B568,'Faturamento SP3'!$Z$2:$Z$692,'Infos Relatório'!AY$1)</f>
        <v>0</v>
      </c>
      <c r="BE568" s="23">
        <f>COUNTIFS('Faturamento SP3'!$D$2:$D$692,'Infos Relatório'!$B$564,'Faturamento SP3'!$E$2:$E$692,'Infos Relatório'!$B568,'Faturamento SP3'!$Z$2:$Z$692,'Infos Relatório'!BE$1)</f>
        <v>0</v>
      </c>
      <c r="BF568" s="13">
        <f>SUMIFS('Faturamento SP3'!$G$2:$G$692,'Faturamento SP3'!$D$2:$D$692,'Infos Relatório'!$B$564,'Faturamento SP3'!$E$2:$E$692,'Infos Relatório'!$B568,'Faturamento SP3'!$Z$2:$Z$692,'Infos Relatório'!BE$1)</f>
        <v>0</v>
      </c>
      <c r="BG568" s="13">
        <f>SUMIFS('Faturamento SP3'!$J$2:$J$692,'Faturamento SP3'!$D$2:$D$692,'Infos Relatório'!$B$564,'Faturamento SP3'!$E$2:$E$692,'Infos Relatório'!$B568,'Faturamento SP3'!$Z$2:$Z$692,'Infos Relatório'!BE$1)</f>
        <v>0</v>
      </c>
      <c r="BH568" s="14">
        <f>SUMIFS('Faturamento SP3'!$O$2:$O$692,'Faturamento SP3'!$D$2:$D$692,'Infos Relatório'!$B$564,'Faturamento SP3'!$E$2:$E$692,'Infos Relatório'!$B568,'Faturamento SP3'!$Z$2:$Z$692,'Infos Relatório'!BE$1,'Faturamento SP3'!$T$2:$T$692,"Sim")+SUMIFS('Faturamento SP3'!$P$2:$P$692,'Faturamento SP3'!$D$2:$D$692,'Infos Relatório'!$B$564,'Faturamento SP3'!$E$2:$E$692,'Infos Relatório'!$B568,'Faturamento SP3'!$Z$2:$Z$692,'Infos Relatório'!BE$1,'Faturamento SP3'!$T$2:$T$692,"Sim")</f>
        <v>0</v>
      </c>
      <c r="BI568" s="27" t="e">
        <f t="shared" si="226"/>
        <v>#DIV/0!</v>
      </c>
      <c r="BJ568" s="24">
        <f>SUMIFS('Faturamento SP3'!$H$2:$H$692,'Faturamento SP3'!$D$2:$D$692,'Infos Relatório'!$B$564,'Faturamento SP3'!$E$2:$E$692,'Infos Relatório'!$B568,'Faturamento SP3'!$Z$2:$Z$692,'Infos Relatório'!BE$1)</f>
        <v>0</v>
      </c>
      <c r="BK568" s="23">
        <f>COUNTIFS('Faturamento SP3'!$D$2:$D$692,'Infos Relatório'!$B$564,'Faturamento SP3'!$E$2:$E$692,'Infos Relatório'!$B568,'Faturamento SP3'!$Z$2:$Z$692,'Infos Relatório'!BK$1)</f>
        <v>0</v>
      </c>
      <c r="BL568" s="13">
        <f>SUMIFS('Faturamento SP3'!$G$2:$G$692,'Faturamento SP3'!$D$2:$D$692,'Infos Relatório'!$B$564,'Faturamento SP3'!$E$2:$E$692,'Infos Relatório'!$B568,'Faturamento SP3'!$Z$2:$Z$692,'Infos Relatório'!BK$1)</f>
        <v>0</v>
      </c>
      <c r="BM568" s="13">
        <f>SUMIFS('Faturamento SP3'!$J$2:$J$692,'Faturamento SP3'!$D$2:$D$692,'Infos Relatório'!$B$564,'Faturamento SP3'!$E$2:$E$692,'Infos Relatório'!$B568,'Faturamento SP3'!$Z$2:$Z$692,'Infos Relatório'!BK$1)</f>
        <v>0</v>
      </c>
      <c r="BN568" s="14">
        <f>SUMIFS('Faturamento SP3'!$O$2:$O$692,'Faturamento SP3'!$D$2:$D$692,'Infos Relatório'!$B$564,'Faturamento SP3'!$E$2:$E$692,'Infos Relatório'!$B568,'Faturamento SP3'!$Z$2:$Z$692,'Infos Relatório'!BK$1,'Faturamento SP3'!$T$2:$T$692,"Sim")+SUMIFS('Faturamento SP3'!$P$2:$P$692,'Faturamento SP3'!$D$2:$D$692,'Infos Relatório'!$B$564,'Faturamento SP3'!$E$2:$E$692,'Infos Relatório'!$B568,'Faturamento SP3'!$Z$2:$Z$692,'Infos Relatório'!BK$1,'Faturamento SP3'!$T$2:$T$692,"Sim")</f>
        <v>0</v>
      </c>
      <c r="BO568" s="27" t="e">
        <f t="shared" si="227"/>
        <v>#DIV/0!</v>
      </c>
      <c r="BP568" s="24">
        <f>SUMIFS('Faturamento SP3'!$H$2:$H$692,'Faturamento SP3'!$D$2:$D$692,'Infos Relatório'!$B$564,'Faturamento SP3'!$E$2:$E$692,'Infos Relatório'!$B568,'Faturamento SP3'!$Z$2:$Z$692,'Infos Relatório'!BK$1)</f>
        <v>0</v>
      </c>
      <c r="BQ568" s="23">
        <f>COUNTIFS('Faturamento SP3'!$D$2:$D$692,'Infos Relatório'!$B$564,'Faturamento SP3'!$E$2:$E$692,'Infos Relatório'!$B568,'Faturamento SP3'!$Z$2:$Z$692,'Infos Relatório'!BQ$1)</f>
        <v>0</v>
      </c>
      <c r="BR568" s="13">
        <f>SUMIFS('Faturamento SP3'!$G$2:$G$692,'Faturamento SP3'!$D$2:$D$692,'Infos Relatório'!$B$564,'Faturamento SP3'!$E$2:$E$692,'Infos Relatório'!$B568,'Faturamento SP3'!$Z$2:$Z$692,'Infos Relatório'!BQ$1)</f>
        <v>0</v>
      </c>
      <c r="BS568" s="13">
        <f>SUMIFS('Faturamento SP3'!$J$2:$J$692,'Faturamento SP3'!$D$2:$D$692,'Infos Relatório'!$B$564,'Faturamento SP3'!$E$2:$E$692,'Infos Relatório'!$B568,'Faturamento SP3'!$Z$2:$Z$692,'Infos Relatório'!BQ$1)</f>
        <v>0</v>
      </c>
      <c r="BT568" s="14">
        <f>SUMIFS('Faturamento SP3'!$O$2:$O$692,'Faturamento SP3'!$D$2:$D$692,'Infos Relatório'!$B$564,'Faturamento SP3'!$E$2:$E$692,'Infos Relatório'!$B568,'Faturamento SP3'!$Z$2:$Z$692,'Infos Relatório'!BQ$1,'Faturamento SP3'!$T$2:$T$692,"Sim")+SUMIFS('Faturamento SP3'!$P$2:$P$692,'Faturamento SP3'!$D$2:$D$692,'Infos Relatório'!$B$564,'Faturamento SP3'!$E$2:$E$692,'Infos Relatório'!$B568,'Faturamento SP3'!$Z$2:$Z$692,'Infos Relatório'!BQ$1,'Faturamento SP3'!$T$2:$T$692,"Sim")</f>
        <v>0</v>
      </c>
      <c r="BU568" s="27" t="e">
        <f t="shared" si="228"/>
        <v>#DIV/0!</v>
      </c>
      <c r="BV568" s="24">
        <f>SUMIFS('Faturamento SP3'!$H$2:$H$692,'Faturamento SP3'!$D$2:$D$692,'Infos Relatório'!$B$564,'Faturamento SP3'!$E$2:$E$692,'Infos Relatório'!$B568,'Faturamento SP3'!$Z$2:$Z$692,'Infos Relatório'!BQ$1)</f>
        <v>0</v>
      </c>
    </row>
    <row r="569" spans="2:74">
      <c r="B569" s="17" t="s">
        <v>11</v>
      </c>
      <c r="C569" s="23">
        <f>COUNTIFS('Faturamento SP3'!$D$2:$D$692,'Infos Relatório'!$B$564,'Faturamento SP3'!$E$2:$E$692,'Infos Relatório'!$B569,'Faturamento SP3'!$Z$2:$Z$692,'Infos Relatório'!C$1)</f>
        <v>0</v>
      </c>
      <c r="D569" s="13">
        <f>SUMIFS('Faturamento SP3'!$G$2:$G$692,'Faturamento SP3'!$D$2:$D$692,'Infos Relatório'!$B$564,'Faturamento SP3'!$E$2:$E$692,'Infos Relatório'!$B569,'Faturamento SP3'!$Z$2:$Z$692,'Infos Relatório'!C$1)</f>
        <v>0</v>
      </c>
      <c r="E569" s="13">
        <f>SUMIFS('Faturamento SP3'!$J$2:$J$692,'Faturamento SP3'!$D$2:$D$692,'Infos Relatório'!$B$564,'Faturamento SP3'!$E$2:$E$692,'Infos Relatório'!$B569,'Faturamento SP3'!$Z$2:$Z$692,'Infos Relatório'!C$1)</f>
        <v>0</v>
      </c>
      <c r="F569" s="14">
        <f>SUMIFS('Faturamento SP3'!$O$2:$O$692,'Faturamento SP3'!$D$2:$D$692,'Infos Relatório'!$B$564,'Faturamento SP3'!$E$2:$E$692,'Infos Relatório'!$B569,'Faturamento SP3'!$Z$2:$Z$692,'Infos Relatório'!C$1,'Faturamento SP3'!$T$2:$T$692,"Sim")+SUMIFS('Faturamento SP3'!$P$2:$P$692,'Faturamento SP3'!$D$2:$D$692,'Infos Relatório'!$B$564,'Faturamento SP3'!$E$2:$E$692,'Infos Relatório'!$B569,'Faturamento SP3'!$Z$2:$Z$692,'Infos Relatório'!C$1,'Faturamento SP3'!$T$2:$T$692,"Sim")</f>
        <v>0</v>
      </c>
      <c r="G569" s="27" t="e">
        <f t="shared" si="217"/>
        <v>#DIV/0!</v>
      </c>
      <c r="H569" s="24">
        <f>SUMIFS('Faturamento SP3'!$H$2:$H$692,'Faturamento SP3'!$D$2:$D$692,'Infos Relatório'!$B$564,'Faturamento SP3'!$E$2:$E$692,'Infos Relatório'!$B569,'Faturamento SP3'!$Z$2:$Z$692,'Infos Relatório'!C$1)</f>
        <v>0</v>
      </c>
      <c r="I569" s="23">
        <f>COUNTIFS('Faturamento SP3'!$D$2:$D$692,'Infos Relatório'!$B$564,'Faturamento SP3'!$E$2:$E$692,'Infos Relatório'!$B569,'Faturamento SP3'!$Z$2:$Z$692,'Infos Relatório'!I$1)</f>
        <v>0</v>
      </c>
      <c r="J569" s="13">
        <f>SUMIFS('Faturamento SP3'!$G$2:$G$692,'Faturamento SP3'!$D$2:$D$692,'Infos Relatório'!$B$564,'Faturamento SP3'!$E$2:$E$692,'Infos Relatório'!$B569,'Faturamento SP3'!$Z$2:$Z$692,'Infos Relatório'!I$1)</f>
        <v>0</v>
      </c>
      <c r="K569" s="13">
        <f>SUMIFS('Faturamento SP3'!$J$2:$J$692,'Faturamento SP3'!$D$2:$D$692,'Infos Relatório'!$B$564,'Faturamento SP3'!$E$2:$E$692,'Infos Relatório'!$B569,'Faturamento SP3'!$Z$2:$Z$692,'Infos Relatório'!I$1)</f>
        <v>0</v>
      </c>
      <c r="L569" s="14">
        <f>SUMIFS('Faturamento SP3'!$O$2:$O$692,'Faturamento SP3'!$D$2:$D$692,'Infos Relatório'!$B$564,'Faturamento SP3'!$E$2:$E$692,'Infos Relatório'!$B569,'Faturamento SP3'!$Z$2:$Z$692,'Infos Relatório'!I$1,'Faturamento SP3'!$T$2:$T$692,"Sim")+SUMIFS('Faturamento SP3'!$P$2:$P$692,'Faturamento SP3'!$D$2:$D$692,'Infos Relatório'!$B$564,'Faturamento SP3'!$E$2:$E$692,'Infos Relatório'!$B569,'Faturamento SP3'!$Z$2:$Z$692,'Infos Relatório'!I$1,'Faturamento SP3'!$T$2:$T$692,"Sim")</f>
        <v>0</v>
      </c>
      <c r="M569" s="27" t="e">
        <f t="shared" si="218"/>
        <v>#DIV/0!</v>
      </c>
      <c r="N569" s="24">
        <f>SUMIFS('Faturamento SP3'!$H$2:$H$692,'Faturamento SP3'!$D$2:$D$692,'Infos Relatório'!$B$564,'Faturamento SP3'!$E$2:$E$692,'Infos Relatório'!$B569,'Faturamento SP3'!$Z$2:$Z$692,'Infos Relatório'!I$1)</f>
        <v>0</v>
      </c>
      <c r="O569" s="23">
        <f>COUNTIFS('Faturamento SP3'!$D$2:$D$692,'Infos Relatório'!$B$564,'Faturamento SP3'!$E$2:$E$692,'Infos Relatório'!$B569,'Faturamento SP3'!$Z$2:$Z$692,'Infos Relatório'!O$1)</f>
        <v>0</v>
      </c>
      <c r="P569" s="13">
        <f>SUMIFS('Faturamento SP3'!$G$2:$G$692,'Faturamento SP3'!$D$2:$D$692,'Infos Relatório'!$B$564,'Faturamento SP3'!$E$2:$E$692,'Infos Relatório'!$B569,'Faturamento SP3'!$Z$2:$Z$692,'Infos Relatório'!O$1)</f>
        <v>0</v>
      </c>
      <c r="Q569" s="13">
        <f>SUMIFS('Faturamento SP3'!$J$2:$J$692,'Faturamento SP3'!$D$2:$D$692,'Infos Relatório'!$B$564,'Faturamento SP3'!$E$2:$E$692,'Infos Relatório'!$B569,'Faturamento SP3'!$Z$2:$Z$692,'Infos Relatório'!O$1)</f>
        <v>0</v>
      </c>
      <c r="R569" s="14">
        <f>SUMIFS('Faturamento SP3'!$O$2:$O$692,'Faturamento SP3'!$D$2:$D$692,'Infos Relatório'!$B$564,'Faturamento SP3'!$E$2:$E$692,'Infos Relatório'!$B569,'Faturamento SP3'!$Z$2:$Z$692,'Infos Relatório'!O$1,'Faturamento SP3'!$T$2:$T$692,"Sim")+SUMIFS('Faturamento SP3'!$P$2:$P$692,'Faturamento SP3'!$D$2:$D$692,'Infos Relatório'!$B$564,'Faturamento SP3'!$E$2:$E$692,'Infos Relatório'!$B569,'Faturamento SP3'!$Z$2:$Z$692,'Infos Relatório'!O$1,'Faturamento SP3'!$T$2:$T$692,"Sim")</f>
        <v>0</v>
      </c>
      <c r="S569" s="27" t="e">
        <f t="shared" si="219"/>
        <v>#DIV/0!</v>
      </c>
      <c r="T569" s="24">
        <f>SUMIFS('Faturamento SP3'!$H$2:$H$692,'Faturamento SP3'!$D$2:$D$692,'Infos Relatório'!$B$564,'Faturamento SP3'!$E$2:$E$692,'Infos Relatório'!$B569,'Faturamento SP3'!$Z$2:$Z$692,'Infos Relatório'!O$1)</f>
        <v>0</v>
      </c>
      <c r="U569" s="23">
        <f>COUNTIFS('Faturamento SP3'!$D$2:$D$692,'Infos Relatório'!$B$564,'Faturamento SP3'!$E$2:$E$692,'Infos Relatório'!$B569,'Faturamento SP3'!$Z$2:$Z$692,'Infos Relatório'!U$1)</f>
        <v>0</v>
      </c>
      <c r="V569" s="13">
        <f>SUMIFS('Faturamento SP3'!$G$2:$G$692,'Faturamento SP3'!$D$2:$D$692,'Infos Relatório'!$B$564,'Faturamento SP3'!$E$2:$E$692,'Infos Relatório'!$B569,'Faturamento SP3'!$Z$2:$Z$692,'Infos Relatório'!U$1)</f>
        <v>0</v>
      </c>
      <c r="W569" s="13">
        <f>SUMIFS('Faturamento SP3'!$J$2:$J$692,'Faturamento SP3'!$D$2:$D$692,'Infos Relatório'!$B$564,'Faturamento SP3'!$E$2:$E$692,'Infos Relatório'!$B569,'Faturamento SP3'!$Z$2:$Z$692,'Infos Relatório'!U$1)</f>
        <v>0</v>
      </c>
      <c r="X569" s="14">
        <f>SUMIFS('Faturamento SP3'!$O$2:$O$692,'Faturamento SP3'!$D$2:$D$692,'Infos Relatório'!$B$564,'Faturamento SP3'!$E$2:$E$692,'Infos Relatório'!$B569,'Faturamento SP3'!$Z$2:$Z$692,'Infos Relatório'!U$1,'Faturamento SP3'!$T$2:$T$692,"Sim")+SUMIFS('Faturamento SP3'!$P$2:$P$692,'Faturamento SP3'!$D$2:$D$692,'Infos Relatório'!$B$564,'Faturamento SP3'!$E$2:$E$692,'Infos Relatório'!$B569,'Faturamento SP3'!$Z$2:$Z$692,'Infos Relatório'!U$1,'Faturamento SP3'!$T$2:$T$692,"Sim")</f>
        <v>0</v>
      </c>
      <c r="Y569" s="27" t="e">
        <f t="shared" si="220"/>
        <v>#DIV/0!</v>
      </c>
      <c r="Z569" s="24">
        <f>SUMIFS('Faturamento SP3'!$H$2:$H$692,'Faturamento SP3'!$D$2:$D$692,'Infos Relatório'!$B$564,'Faturamento SP3'!$E$2:$E$692,'Infos Relatório'!$B569,'Faturamento SP3'!$Z$2:$Z$692,'Infos Relatório'!U$1)</f>
        <v>0</v>
      </c>
      <c r="AA569" s="23">
        <f>COUNTIFS('Faturamento SP3'!$D$2:$D$692,'Infos Relatório'!$B$564,'Faturamento SP3'!$E$2:$E$692,'Infos Relatório'!$B569,'Faturamento SP3'!$Z$2:$Z$692,'Infos Relatório'!AA$1)</f>
        <v>0</v>
      </c>
      <c r="AB569" s="13">
        <f>SUMIFS('Faturamento SP3'!$G$2:$G$692,'Faturamento SP3'!$D$2:$D$692,'Infos Relatório'!$B$564,'Faturamento SP3'!$E$2:$E$692,'Infos Relatório'!$B569,'Faturamento SP3'!$Z$2:$Z$692,'Infos Relatório'!AA$1)</f>
        <v>0</v>
      </c>
      <c r="AC569" s="13">
        <f>SUMIFS('Faturamento SP3'!$J$2:$J$692,'Faturamento SP3'!$D$2:$D$692,'Infos Relatório'!$B$564,'Faturamento SP3'!$E$2:$E$692,'Infos Relatório'!$B569,'Faturamento SP3'!$Z$2:$Z$692,'Infos Relatório'!AA$1)</f>
        <v>0</v>
      </c>
      <c r="AD569" s="14">
        <f>SUMIFS('Faturamento SP3'!$O$2:$O$692,'Faturamento SP3'!$D$2:$D$692,'Infos Relatório'!$B$564,'Faturamento SP3'!$E$2:$E$692,'Infos Relatório'!$B569,'Faturamento SP3'!$Z$2:$Z$692,'Infos Relatório'!AA$1,'Faturamento SP3'!$T$2:$T$692,"Sim")+SUMIFS('Faturamento SP3'!$P$2:$P$692,'Faturamento SP3'!$D$2:$D$692,'Infos Relatório'!$B$564,'Faturamento SP3'!$E$2:$E$692,'Infos Relatório'!$B569,'Faturamento SP3'!$Z$2:$Z$692,'Infos Relatório'!AA$1,'Faturamento SP3'!$T$2:$T$692,"Sim")</f>
        <v>0</v>
      </c>
      <c r="AE569" s="27" t="e">
        <f t="shared" si="221"/>
        <v>#DIV/0!</v>
      </c>
      <c r="AF569" s="24">
        <f>SUMIFS('Faturamento SP3'!$H$2:$H$692,'Faturamento SP3'!$D$2:$D$692,'Infos Relatório'!$B$564,'Faturamento SP3'!$E$2:$E$692,'Infos Relatório'!$B569,'Faturamento SP3'!$Z$2:$Z$692,'Infos Relatório'!AA$1)</f>
        <v>0</v>
      </c>
      <c r="AG569" s="23">
        <f>COUNTIFS('Faturamento SP3'!$D$2:$D$692,'Infos Relatório'!$B$564,'Faturamento SP3'!$E$2:$E$692,'Infos Relatório'!$B569,'Faturamento SP3'!$Z$2:$Z$692,'Infos Relatório'!AG$1)</f>
        <v>0</v>
      </c>
      <c r="AH569" s="13">
        <f>SUMIFS('Faturamento SP3'!$G$2:$G$692,'Faturamento SP3'!$D$2:$D$692,'Infos Relatório'!$B$564,'Faturamento SP3'!$E$2:$E$692,'Infos Relatório'!$B569,'Faturamento SP3'!$Z$2:$Z$692,'Infos Relatório'!AG$1)</f>
        <v>0</v>
      </c>
      <c r="AI569" s="13">
        <f>SUMIFS('Faturamento SP3'!$J$2:$J$692,'Faturamento SP3'!$D$2:$D$692,'Infos Relatório'!$B$564,'Faturamento SP3'!$E$2:$E$692,'Infos Relatório'!$B569,'Faturamento SP3'!$Z$2:$Z$692,'Infos Relatório'!AG$1)</f>
        <v>0</v>
      </c>
      <c r="AJ569" s="14">
        <f>SUMIFS('Faturamento SP3'!$O$2:$O$692,'Faturamento SP3'!$D$2:$D$692,'Infos Relatório'!$B$564,'Faturamento SP3'!$E$2:$E$692,'Infos Relatório'!$B569,'Faturamento SP3'!$Z$2:$Z$692,'Infos Relatório'!AG$1,'Faturamento SP3'!$T$2:$T$692,"Sim")+SUMIFS('Faturamento SP3'!$P$2:$P$692,'Faturamento SP3'!$D$2:$D$692,'Infos Relatório'!$B$564,'Faturamento SP3'!$E$2:$E$692,'Infos Relatório'!$B569,'Faturamento SP3'!$Z$2:$Z$692,'Infos Relatório'!AG$1,'Faturamento SP3'!$T$2:$T$692,"Sim")</f>
        <v>0</v>
      </c>
      <c r="AK569" s="27" t="e">
        <f t="shared" si="222"/>
        <v>#DIV/0!</v>
      </c>
      <c r="AL569" s="24">
        <f>SUMIFS('Faturamento SP3'!$H$2:$H$692,'Faturamento SP3'!$D$2:$D$692,'Infos Relatório'!$B$564,'Faturamento SP3'!$E$2:$E$692,'Infos Relatório'!$B569,'Faturamento SP3'!$Z$2:$Z$692,'Infos Relatório'!AG$1)</f>
        <v>0</v>
      </c>
      <c r="AM569" s="23">
        <f>COUNTIFS('Faturamento SP3'!$D$2:$D$692,'Infos Relatório'!$B$564,'Faturamento SP3'!$E$2:$E$692,'Infos Relatório'!$B569,'Faturamento SP3'!$Z$2:$Z$692,'Infos Relatório'!AM$1)</f>
        <v>0</v>
      </c>
      <c r="AN569" s="13">
        <f>SUMIFS('Faturamento SP3'!$G$2:$G$692,'Faturamento SP3'!$D$2:$D$692,'Infos Relatório'!$B$564,'Faturamento SP3'!$E$2:$E$692,'Infos Relatório'!$B569,'Faturamento SP3'!$Z$2:$Z$692,'Infos Relatório'!AM$1)</f>
        <v>0</v>
      </c>
      <c r="AO569" s="13">
        <f>SUMIFS('Faturamento SP3'!$J$2:$J$692,'Faturamento SP3'!$D$2:$D$692,'Infos Relatório'!$B$564,'Faturamento SP3'!$E$2:$E$692,'Infos Relatório'!$B569,'Faturamento SP3'!$Z$2:$Z$692,'Infos Relatório'!AM$1)</f>
        <v>0</v>
      </c>
      <c r="AP569" s="14">
        <f>SUMIFS('Faturamento SP3'!$O$2:$O$692,'Faturamento SP3'!$D$2:$D$692,'Infos Relatório'!$B$564,'Faturamento SP3'!$E$2:$E$692,'Infos Relatório'!$B569,'Faturamento SP3'!$Z$2:$Z$692,'Infos Relatório'!AM$1,'Faturamento SP3'!$T$2:$T$692,"Sim")+SUMIFS('Faturamento SP3'!$P$2:$P$692,'Faturamento SP3'!$D$2:$D$692,'Infos Relatório'!$B$564,'Faturamento SP3'!$E$2:$E$692,'Infos Relatório'!$B569,'Faturamento SP3'!$Z$2:$Z$692,'Infos Relatório'!AM$1,'Faturamento SP3'!$T$2:$T$692,"Sim")</f>
        <v>0</v>
      </c>
      <c r="AQ569" s="27" t="e">
        <f t="shared" si="223"/>
        <v>#DIV/0!</v>
      </c>
      <c r="AR569" s="24">
        <f>SUMIFS('Faturamento SP3'!$H$2:$H$692,'Faturamento SP3'!$D$2:$D$692,'Infos Relatório'!$B$564,'Faturamento SP3'!$E$2:$E$692,'Infos Relatório'!$B569,'Faturamento SP3'!$Z$2:$Z$692,'Infos Relatório'!AM$1)</f>
        <v>0</v>
      </c>
      <c r="AS569" s="23">
        <f>COUNTIFS('Faturamento SP3'!$D$2:$D$692,'Infos Relatório'!$B$564,'Faturamento SP3'!$E$2:$E$692,'Infos Relatório'!$B569,'Faturamento SP3'!$Z$2:$Z$692,'Infos Relatório'!AS$1)</f>
        <v>0</v>
      </c>
      <c r="AT569" s="13">
        <f>SUMIFS('Faturamento SP3'!$G$2:$G$692,'Faturamento SP3'!$D$2:$D$692,'Infos Relatório'!$B$564,'Faturamento SP3'!$E$2:$E$692,'Infos Relatório'!$B569,'Faturamento SP3'!$Z$2:$Z$692,'Infos Relatório'!AS$1)</f>
        <v>0</v>
      </c>
      <c r="AU569" s="13">
        <f>SUMIFS('Faturamento SP3'!$J$2:$J$692,'Faturamento SP3'!$D$2:$D$692,'Infos Relatório'!$B$564,'Faturamento SP3'!$E$2:$E$692,'Infos Relatório'!$B569,'Faturamento SP3'!$Z$2:$Z$692,'Infos Relatório'!AS$1)</f>
        <v>0</v>
      </c>
      <c r="AV569" s="14">
        <f>SUMIFS('Faturamento SP3'!$O$2:$O$692,'Faturamento SP3'!$D$2:$D$692,'Infos Relatório'!$B$564,'Faturamento SP3'!$E$2:$E$692,'Infos Relatório'!$B569,'Faturamento SP3'!$Z$2:$Z$692,'Infos Relatório'!AS$1,'Faturamento SP3'!$T$2:$T$692,"Sim")+SUMIFS('Faturamento SP3'!$P$2:$P$692,'Faturamento SP3'!$D$2:$D$692,'Infos Relatório'!$B$564,'Faturamento SP3'!$E$2:$E$692,'Infos Relatório'!$B569,'Faturamento SP3'!$Z$2:$Z$692,'Infos Relatório'!AS$1,'Faturamento SP3'!$T$2:$T$692,"Sim")</f>
        <v>0</v>
      </c>
      <c r="AW569" s="27" t="e">
        <f t="shared" si="224"/>
        <v>#DIV/0!</v>
      </c>
      <c r="AX569" s="24">
        <f>SUMIFS('Faturamento SP3'!$H$2:$H$692,'Faturamento SP3'!$D$2:$D$692,'Infos Relatório'!$B$564,'Faturamento SP3'!$E$2:$E$692,'Infos Relatório'!$B569,'Faturamento SP3'!$Z$2:$Z$692,'Infos Relatório'!AS$1)</f>
        <v>0</v>
      </c>
      <c r="AY569" s="23">
        <f>COUNTIFS('Faturamento SP3'!$D$2:$D$692,'Infos Relatório'!$B$564,'Faturamento SP3'!$E$2:$E$692,'Infos Relatório'!$B569,'Faturamento SP3'!$Z$2:$Z$692,'Infos Relatório'!AY$1)</f>
        <v>0</v>
      </c>
      <c r="AZ569" s="13">
        <f>SUMIFS('Faturamento SP3'!$G$2:$G$692,'Faturamento SP3'!$D$2:$D$692,'Infos Relatório'!$B$564,'Faturamento SP3'!$E$2:$E$692,'Infos Relatório'!$B569,'Faturamento SP3'!$Z$2:$Z$692,'Infos Relatório'!AY$1)</f>
        <v>0</v>
      </c>
      <c r="BA569" s="13">
        <f>SUMIFS('Faturamento SP3'!$J$2:$J$692,'Faturamento SP3'!$D$2:$D$692,'Infos Relatório'!$B$564,'Faturamento SP3'!$E$2:$E$692,'Infos Relatório'!$B569,'Faturamento SP3'!$Z$2:$Z$692,'Infos Relatório'!AY$1)</f>
        <v>0</v>
      </c>
      <c r="BB569" s="14">
        <f>SUMIFS('Faturamento SP3'!$O$2:$O$692,'Faturamento SP3'!$D$2:$D$692,'Infos Relatório'!$B$564,'Faturamento SP3'!$E$2:$E$692,'Infos Relatório'!$B569,'Faturamento SP3'!$Z$2:$Z$692,'Infos Relatório'!AY$1,'Faturamento SP3'!$T$2:$T$692,"Sim")+SUMIFS('Faturamento SP3'!$P$2:$P$692,'Faturamento SP3'!$D$2:$D$692,'Infos Relatório'!$B$564,'Faturamento SP3'!$E$2:$E$692,'Infos Relatório'!$B569,'Faturamento SP3'!$Z$2:$Z$692,'Infos Relatório'!AY$1,'Faturamento SP3'!$T$2:$T$692,"Sim")</f>
        <v>0</v>
      </c>
      <c r="BC569" s="27" t="e">
        <f t="shared" si="225"/>
        <v>#DIV/0!</v>
      </c>
      <c r="BD569" s="24">
        <f>SUMIFS('Faturamento SP3'!$H$2:$H$692,'Faturamento SP3'!$D$2:$D$692,'Infos Relatório'!$B$564,'Faturamento SP3'!$E$2:$E$692,'Infos Relatório'!$B569,'Faturamento SP3'!$Z$2:$Z$692,'Infos Relatório'!AY$1)</f>
        <v>0</v>
      </c>
      <c r="BE569" s="23">
        <f>COUNTIFS('Faturamento SP3'!$D$2:$D$692,'Infos Relatório'!$B$564,'Faturamento SP3'!$E$2:$E$692,'Infos Relatório'!$B569,'Faturamento SP3'!$Z$2:$Z$692,'Infos Relatório'!BE$1)</f>
        <v>0</v>
      </c>
      <c r="BF569" s="13">
        <f>SUMIFS('Faturamento SP3'!$G$2:$G$692,'Faturamento SP3'!$D$2:$D$692,'Infos Relatório'!$B$564,'Faturamento SP3'!$E$2:$E$692,'Infos Relatório'!$B569,'Faturamento SP3'!$Z$2:$Z$692,'Infos Relatório'!BE$1)</f>
        <v>0</v>
      </c>
      <c r="BG569" s="13">
        <f>SUMIFS('Faturamento SP3'!$J$2:$J$692,'Faturamento SP3'!$D$2:$D$692,'Infos Relatório'!$B$564,'Faturamento SP3'!$E$2:$E$692,'Infos Relatório'!$B569,'Faturamento SP3'!$Z$2:$Z$692,'Infos Relatório'!BE$1)</f>
        <v>0</v>
      </c>
      <c r="BH569" s="14">
        <f>SUMIFS('Faturamento SP3'!$O$2:$O$692,'Faturamento SP3'!$D$2:$D$692,'Infos Relatório'!$B$564,'Faturamento SP3'!$E$2:$E$692,'Infos Relatório'!$B569,'Faturamento SP3'!$Z$2:$Z$692,'Infos Relatório'!BE$1,'Faturamento SP3'!$T$2:$T$692,"Sim")+SUMIFS('Faturamento SP3'!$P$2:$P$692,'Faturamento SP3'!$D$2:$D$692,'Infos Relatório'!$B$564,'Faturamento SP3'!$E$2:$E$692,'Infos Relatório'!$B569,'Faturamento SP3'!$Z$2:$Z$692,'Infos Relatório'!BE$1,'Faturamento SP3'!$T$2:$T$692,"Sim")</f>
        <v>0</v>
      </c>
      <c r="BI569" s="27" t="e">
        <f t="shared" si="226"/>
        <v>#DIV/0!</v>
      </c>
      <c r="BJ569" s="24">
        <f>SUMIFS('Faturamento SP3'!$H$2:$H$692,'Faturamento SP3'!$D$2:$D$692,'Infos Relatório'!$B$564,'Faturamento SP3'!$E$2:$E$692,'Infos Relatório'!$B569,'Faturamento SP3'!$Z$2:$Z$692,'Infos Relatório'!BE$1)</f>
        <v>0</v>
      </c>
      <c r="BK569" s="23">
        <f>COUNTIFS('Faturamento SP3'!$D$2:$D$692,'Infos Relatório'!$B$564,'Faturamento SP3'!$E$2:$E$692,'Infos Relatório'!$B569,'Faturamento SP3'!$Z$2:$Z$692,'Infos Relatório'!BK$1)</f>
        <v>0</v>
      </c>
      <c r="BL569" s="13">
        <f>SUMIFS('Faturamento SP3'!$G$2:$G$692,'Faturamento SP3'!$D$2:$D$692,'Infos Relatório'!$B$564,'Faturamento SP3'!$E$2:$E$692,'Infos Relatório'!$B569,'Faturamento SP3'!$Z$2:$Z$692,'Infos Relatório'!BK$1)</f>
        <v>0</v>
      </c>
      <c r="BM569" s="13">
        <f>SUMIFS('Faturamento SP3'!$J$2:$J$692,'Faturamento SP3'!$D$2:$D$692,'Infos Relatório'!$B$564,'Faturamento SP3'!$E$2:$E$692,'Infos Relatório'!$B569,'Faturamento SP3'!$Z$2:$Z$692,'Infos Relatório'!BK$1)</f>
        <v>0</v>
      </c>
      <c r="BN569" s="14">
        <f>SUMIFS('Faturamento SP3'!$O$2:$O$692,'Faturamento SP3'!$D$2:$D$692,'Infos Relatório'!$B$564,'Faturamento SP3'!$E$2:$E$692,'Infos Relatório'!$B569,'Faturamento SP3'!$Z$2:$Z$692,'Infos Relatório'!BK$1,'Faturamento SP3'!$T$2:$T$692,"Sim")+SUMIFS('Faturamento SP3'!$P$2:$P$692,'Faturamento SP3'!$D$2:$D$692,'Infos Relatório'!$B$564,'Faturamento SP3'!$E$2:$E$692,'Infos Relatório'!$B569,'Faturamento SP3'!$Z$2:$Z$692,'Infos Relatório'!BK$1,'Faturamento SP3'!$T$2:$T$692,"Sim")</f>
        <v>0</v>
      </c>
      <c r="BO569" s="27" t="e">
        <f t="shared" si="227"/>
        <v>#DIV/0!</v>
      </c>
      <c r="BP569" s="24">
        <f>SUMIFS('Faturamento SP3'!$H$2:$H$692,'Faturamento SP3'!$D$2:$D$692,'Infos Relatório'!$B$564,'Faturamento SP3'!$E$2:$E$692,'Infos Relatório'!$B569,'Faturamento SP3'!$Z$2:$Z$692,'Infos Relatório'!BK$1)</f>
        <v>0</v>
      </c>
      <c r="BQ569" s="23">
        <f>COUNTIFS('Faturamento SP3'!$D$2:$D$692,'Infos Relatório'!$B$564,'Faturamento SP3'!$E$2:$E$692,'Infos Relatório'!$B569,'Faturamento SP3'!$Z$2:$Z$692,'Infos Relatório'!BQ$1)</f>
        <v>0</v>
      </c>
      <c r="BR569" s="13">
        <f>SUMIFS('Faturamento SP3'!$G$2:$G$692,'Faturamento SP3'!$D$2:$D$692,'Infos Relatório'!$B$564,'Faturamento SP3'!$E$2:$E$692,'Infos Relatório'!$B569,'Faturamento SP3'!$Z$2:$Z$692,'Infos Relatório'!BQ$1)</f>
        <v>0</v>
      </c>
      <c r="BS569" s="13">
        <f>SUMIFS('Faturamento SP3'!$J$2:$J$692,'Faturamento SP3'!$D$2:$D$692,'Infos Relatório'!$B$564,'Faturamento SP3'!$E$2:$E$692,'Infos Relatório'!$B569,'Faturamento SP3'!$Z$2:$Z$692,'Infos Relatório'!BQ$1)</f>
        <v>0</v>
      </c>
      <c r="BT569" s="14">
        <f>SUMIFS('Faturamento SP3'!$O$2:$O$692,'Faturamento SP3'!$D$2:$D$692,'Infos Relatório'!$B$564,'Faturamento SP3'!$E$2:$E$692,'Infos Relatório'!$B569,'Faturamento SP3'!$Z$2:$Z$692,'Infos Relatório'!BQ$1,'Faturamento SP3'!$T$2:$T$692,"Sim")+SUMIFS('Faturamento SP3'!$P$2:$P$692,'Faturamento SP3'!$D$2:$D$692,'Infos Relatório'!$B$564,'Faturamento SP3'!$E$2:$E$692,'Infos Relatório'!$B569,'Faturamento SP3'!$Z$2:$Z$692,'Infos Relatório'!BQ$1,'Faturamento SP3'!$T$2:$T$692,"Sim")</f>
        <v>0</v>
      </c>
      <c r="BU569" s="27" t="e">
        <f t="shared" si="228"/>
        <v>#DIV/0!</v>
      </c>
      <c r="BV569" s="24">
        <f>SUMIFS('Faturamento SP3'!$H$2:$H$692,'Faturamento SP3'!$D$2:$D$692,'Infos Relatório'!$B$564,'Faturamento SP3'!$E$2:$E$692,'Infos Relatório'!$B569,'Faturamento SP3'!$Z$2:$Z$692,'Infos Relatório'!BQ$1)</f>
        <v>0</v>
      </c>
    </row>
    <row r="570" spans="2:74">
      <c r="B570" s="17" t="s">
        <v>12</v>
      </c>
      <c r="C570" s="23">
        <f>COUNTIFS('Faturamento SP3'!$D$2:$D$692,'Infos Relatório'!$B$564,'Faturamento SP3'!$E$2:$E$692,'Infos Relatório'!$B570,'Faturamento SP3'!$Z$2:$Z$692,'Infos Relatório'!C$1)</f>
        <v>0</v>
      </c>
      <c r="D570" s="13">
        <f>SUMIFS('Faturamento SP3'!$G$2:$G$692,'Faturamento SP3'!$D$2:$D$692,'Infos Relatório'!$B$564,'Faturamento SP3'!$E$2:$E$692,'Infos Relatório'!$B570,'Faturamento SP3'!$Z$2:$Z$692,'Infos Relatório'!C$1)</f>
        <v>0</v>
      </c>
      <c r="E570" s="13">
        <f>SUMIFS('Faturamento SP3'!$J$2:$J$692,'Faturamento SP3'!$D$2:$D$692,'Infos Relatório'!$B$564,'Faturamento SP3'!$E$2:$E$692,'Infos Relatório'!$B570,'Faturamento SP3'!$Z$2:$Z$692,'Infos Relatório'!C$1)</f>
        <v>0</v>
      </c>
      <c r="F570" s="14">
        <f>SUMIFS('Faturamento SP3'!$O$2:$O$692,'Faturamento SP3'!$D$2:$D$692,'Infos Relatório'!$B$564,'Faturamento SP3'!$E$2:$E$692,'Infos Relatório'!$B570,'Faturamento SP3'!$Z$2:$Z$692,'Infos Relatório'!C$1,'Faturamento SP3'!$T$2:$T$692,"Sim")+SUMIFS('Faturamento SP3'!$P$2:$P$692,'Faturamento SP3'!$D$2:$D$692,'Infos Relatório'!$B$564,'Faturamento SP3'!$E$2:$E$692,'Infos Relatório'!$B570,'Faturamento SP3'!$Z$2:$Z$692,'Infos Relatório'!C$1,'Faturamento SP3'!$T$2:$T$692,"Sim")</f>
        <v>0</v>
      </c>
      <c r="G570" s="27" t="e">
        <f t="shared" si="217"/>
        <v>#DIV/0!</v>
      </c>
      <c r="H570" s="24">
        <f>SUMIFS('Faturamento SP3'!$H$2:$H$692,'Faturamento SP3'!$D$2:$D$692,'Infos Relatório'!$B$564,'Faturamento SP3'!$E$2:$E$692,'Infos Relatório'!$B570,'Faturamento SP3'!$Z$2:$Z$692,'Infos Relatório'!C$1)</f>
        <v>0</v>
      </c>
      <c r="I570" s="23">
        <f>COUNTIFS('Faturamento SP3'!$D$2:$D$692,'Infos Relatório'!$B$564,'Faturamento SP3'!$E$2:$E$692,'Infos Relatório'!$B570,'Faturamento SP3'!$Z$2:$Z$692,'Infos Relatório'!I$1)</f>
        <v>0</v>
      </c>
      <c r="J570" s="13">
        <f>SUMIFS('Faturamento SP3'!$G$2:$G$692,'Faturamento SP3'!$D$2:$D$692,'Infos Relatório'!$B$564,'Faturamento SP3'!$E$2:$E$692,'Infos Relatório'!$B570,'Faturamento SP3'!$Z$2:$Z$692,'Infos Relatório'!I$1)</f>
        <v>0</v>
      </c>
      <c r="K570" s="13">
        <f>SUMIFS('Faturamento SP3'!$J$2:$J$692,'Faturamento SP3'!$D$2:$D$692,'Infos Relatório'!$B$564,'Faturamento SP3'!$E$2:$E$692,'Infos Relatório'!$B570,'Faturamento SP3'!$Z$2:$Z$692,'Infos Relatório'!I$1)</f>
        <v>0</v>
      </c>
      <c r="L570" s="14">
        <f>SUMIFS('Faturamento SP3'!$O$2:$O$692,'Faturamento SP3'!$D$2:$D$692,'Infos Relatório'!$B$564,'Faturamento SP3'!$E$2:$E$692,'Infos Relatório'!$B570,'Faturamento SP3'!$Z$2:$Z$692,'Infos Relatório'!I$1,'Faturamento SP3'!$T$2:$T$692,"Sim")+SUMIFS('Faturamento SP3'!$P$2:$P$692,'Faturamento SP3'!$D$2:$D$692,'Infos Relatório'!$B$564,'Faturamento SP3'!$E$2:$E$692,'Infos Relatório'!$B570,'Faturamento SP3'!$Z$2:$Z$692,'Infos Relatório'!I$1,'Faturamento SP3'!$T$2:$T$692,"Sim")</f>
        <v>0</v>
      </c>
      <c r="M570" s="27" t="e">
        <f t="shared" si="218"/>
        <v>#DIV/0!</v>
      </c>
      <c r="N570" s="24">
        <f>SUMIFS('Faturamento SP3'!$H$2:$H$692,'Faturamento SP3'!$D$2:$D$692,'Infos Relatório'!$B$564,'Faturamento SP3'!$E$2:$E$692,'Infos Relatório'!$B570,'Faturamento SP3'!$Z$2:$Z$692,'Infos Relatório'!I$1)</f>
        <v>0</v>
      </c>
      <c r="O570" s="23">
        <f>COUNTIFS('Faturamento SP3'!$D$2:$D$692,'Infos Relatório'!$B$564,'Faturamento SP3'!$E$2:$E$692,'Infos Relatório'!$B570,'Faturamento SP3'!$Z$2:$Z$692,'Infos Relatório'!O$1)</f>
        <v>0</v>
      </c>
      <c r="P570" s="13">
        <f>SUMIFS('Faturamento SP3'!$G$2:$G$692,'Faturamento SP3'!$D$2:$D$692,'Infos Relatório'!$B$564,'Faturamento SP3'!$E$2:$E$692,'Infos Relatório'!$B570,'Faturamento SP3'!$Z$2:$Z$692,'Infos Relatório'!O$1)</f>
        <v>0</v>
      </c>
      <c r="Q570" s="13">
        <f>SUMIFS('Faturamento SP3'!$J$2:$J$692,'Faturamento SP3'!$D$2:$D$692,'Infos Relatório'!$B$564,'Faturamento SP3'!$E$2:$E$692,'Infos Relatório'!$B570,'Faturamento SP3'!$Z$2:$Z$692,'Infos Relatório'!O$1)</f>
        <v>0</v>
      </c>
      <c r="R570" s="14">
        <f>SUMIFS('Faturamento SP3'!$O$2:$O$692,'Faturamento SP3'!$D$2:$D$692,'Infos Relatório'!$B$564,'Faturamento SP3'!$E$2:$E$692,'Infos Relatório'!$B570,'Faturamento SP3'!$Z$2:$Z$692,'Infos Relatório'!O$1,'Faturamento SP3'!$T$2:$T$692,"Sim")+SUMIFS('Faturamento SP3'!$P$2:$P$692,'Faturamento SP3'!$D$2:$D$692,'Infos Relatório'!$B$564,'Faturamento SP3'!$E$2:$E$692,'Infos Relatório'!$B570,'Faturamento SP3'!$Z$2:$Z$692,'Infos Relatório'!O$1,'Faturamento SP3'!$T$2:$T$692,"Sim")</f>
        <v>0</v>
      </c>
      <c r="S570" s="27" t="e">
        <f t="shared" si="219"/>
        <v>#DIV/0!</v>
      </c>
      <c r="T570" s="24">
        <f>SUMIFS('Faturamento SP3'!$H$2:$H$692,'Faturamento SP3'!$D$2:$D$692,'Infos Relatório'!$B$564,'Faturamento SP3'!$E$2:$E$692,'Infos Relatório'!$B570,'Faturamento SP3'!$Z$2:$Z$692,'Infos Relatório'!O$1)</f>
        <v>0</v>
      </c>
      <c r="U570" s="23">
        <f>COUNTIFS('Faturamento SP3'!$D$2:$D$692,'Infos Relatório'!$B$564,'Faturamento SP3'!$E$2:$E$692,'Infos Relatório'!$B570,'Faturamento SP3'!$Z$2:$Z$692,'Infos Relatório'!U$1)</f>
        <v>0</v>
      </c>
      <c r="V570" s="13">
        <f>SUMIFS('Faturamento SP3'!$G$2:$G$692,'Faturamento SP3'!$D$2:$D$692,'Infos Relatório'!$B$564,'Faturamento SP3'!$E$2:$E$692,'Infos Relatório'!$B570,'Faturamento SP3'!$Z$2:$Z$692,'Infos Relatório'!U$1)</f>
        <v>0</v>
      </c>
      <c r="W570" s="13">
        <f>SUMIFS('Faturamento SP3'!$J$2:$J$692,'Faturamento SP3'!$D$2:$D$692,'Infos Relatório'!$B$564,'Faturamento SP3'!$E$2:$E$692,'Infos Relatório'!$B570,'Faturamento SP3'!$Z$2:$Z$692,'Infos Relatório'!U$1)</f>
        <v>0</v>
      </c>
      <c r="X570" s="14">
        <f>SUMIFS('Faturamento SP3'!$O$2:$O$692,'Faturamento SP3'!$D$2:$D$692,'Infos Relatório'!$B$564,'Faturamento SP3'!$E$2:$E$692,'Infos Relatório'!$B570,'Faturamento SP3'!$Z$2:$Z$692,'Infos Relatório'!U$1,'Faturamento SP3'!$T$2:$T$692,"Sim")+SUMIFS('Faturamento SP3'!$P$2:$P$692,'Faturamento SP3'!$D$2:$D$692,'Infos Relatório'!$B$564,'Faturamento SP3'!$E$2:$E$692,'Infos Relatório'!$B570,'Faturamento SP3'!$Z$2:$Z$692,'Infos Relatório'!U$1,'Faturamento SP3'!$T$2:$T$692,"Sim")</f>
        <v>0</v>
      </c>
      <c r="Y570" s="27" t="e">
        <f t="shared" si="220"/>
        <v>#DIV/0!</v>
      </c>
      <c r="Z570" s="24">
        <f>SUMIFS('Faturamento SP3'!$H$2:$H$692,'Faturamento SP3'!$D$2:$D$692,'Infos Relatório'!$B$564,'Faturamento SP3'!$E$2:$E$692,'Infos Relatório'!$B570,'Faturamento SP3'!$Z$2:$Z$692,'Infos Relatório'!U$1)</f>
        <v>0</v>
      </c>
      <c r="AA570" s="23">
        <f>COUNTIFS('Faturamento SP3'!$D$2:$D$692,'Infos Relatório'!$B$564,'Faturamento SP3'!$E$2:$E$692,'Infos Relatório'!$B570,'Faturamento SP3'!$Z$2:$Z$692,'Infos Relatório'!AA$1)</f>
        <v>0</v>
      </c>
      <c r="AB570" s="13">
        <f>SUMIFS('Faturamento SP3'!$G$2:$G$692,'Faturamento SP3'!$D$2:$D$692,'Infos Relatório'!$B$564,'Faturamento SP3'!$E$2:$E$692,'Infos Relatório'!$B570,'Faturamento SP3'!$Z$2:$Z$692,'Infos Relatório'!AA$1)</f>
        <v>0</v>
      </c>
      <c r="AC570" s="13">
        <f>SUMIFS('Faturamento SP3'!$J$2:$J$692,'Faturamento SP3'!$D$2:$D$692,'Infos Relatório'!$B$564,'Faturamento SP3'!$E$2:$E$692,'Infos Relatório'!$B570,'Faturamento SP3'!$Z$2:$Z$692,'Infos Relatório'!AA$1)</f>
        <v>0</v>
      </c>
      <c r="AD570" s="14">
        <f>SUMIFS('Faturamento SP3'!$O$2:$O$692,'Faturamento SP3'!$D$2:$D$692,'Infos Relatório'!$B$564,'Faturamento SP3'!$E$2:$E$692,'Infos Relatório'!$B570,'Faturamento SP3'!$Z$2:$Z$692,'Infos Relatório'!AA$1,'Faturamento SP3'!$T$2:$T$692,"Sim")+SUMIFS('Faturamento SP3'!$P$2:$P$692,'Faturamento SP3'!$D$2:$D$692,'Infos Relatório'!$B$564,'Faturamento SP3'!$E$2:$E$692,'Infos Relatório'!$B570,'Faturamento SP3'!$Z$2:$Z$692,'Infos Relatório'!AA$1,'Faturamento SP3'!$T$2:$T$692,"Sim")</f>
        <v>0</v>
      </c>
      <c r="AE570" s="27" t="e">
        <f t="shared" si="221"/>
        <v>#DIV/0!</v>
      </c>
      <c r="AF570" s="24">
        <f>SUMIFS('Faturamento SP3'!$H$2:$H$692,'Faturamento SP3'!$D$2:$D$692,'Infos Relatório'!$B$564,'Faturamento SP3'!$E$2:$E$692,'Infos Relatório'!$B570,'Faturamento SP3'!$Z$2:$Z$692,'Infos Relatório'!AA$1)</f>
        <v>0</v>
      </c>
      <c r="AG570" s="23">
        <f>COUNTIFS('Faturamento SP3'!$D$2:$D$692,'Infos Relatório'!$B$564,'Faturamento SP3'!$E$2:$E$692,'Infos Relatório'!$B570,'Faturamento SP3'!$Z$2:$Z$692,'Infos Relatório'!AG$1)</f>
        <v>0</v>
      </c>
      <c r="AH570" s="13">
        <f>SUMIFS('Faturamento SP3'!$G$2:$G$692,'Faturamento SP3'!$D$2:$D$692,'Infos Relatório'!$B$564,'Faturamento SP3'!$E$2:$E$692,'Infos Relatório'!$B570,'Faturamento SP3'!$Z$2:$Z$692,'Infos Relatório'!AG$1)</f>
        <v>0</v>
      </c>
      <c r="AI570" s="13">
        <f>SUMIFS('Faturamento SP3'!$J$2:$J$692,'Faturamento SP3'!$D$2:$D$692,'Infos Relatório'!$B$564,'Faturamento SP3'!$E$2:$E$692,'Infos Relatório'!$B570,'Faturamento SP3'!$Z$2:$Z$692,'Infos Relatório'!AG$1)</f>
        <v>0</v>
      </c>
      <c r="AJ570" s="14">
        <f>SUMIFS('Faturamento SP3'!$O$2:$O$692,'Faturamento SP3'!$D$2:$D$692,'Infos Relatório'!$B$564,'Faturamento SP3'!$E$2:$E$692,'Infos Relatório'!$B570,'Faturamento SP3'!$Z$2:$Z$692,'Infos Relatório'!AG$1,'Faturamento SP3'!$T$2:$T$692,"Sim")+SUMIFS('Faturamento SP3'!$P$2:$P$692,'Faturamento SP3'!$D$2:$D$692,'Infos Relatório'!$B$564,'Faturamento SP3'!$E$2:$E$692,'Infos Relatório'!$B570,'Faturamento SP3'!$Z$2:$Z$692,'Infos Relatório'!AG$1,'Faturamento SP3'!$T$2:$T$692,"Sim")</f>
        <v>0</v>
      </c>
      <c r="AK570" s="27" t="e">
        <f t="shared" si="222"/>
        <v>#DIV/0!</v>
      </c>
      <c r="AL570" s="24">
        <f>SUMIFS('Faturamento SP3'!$H$2:$H$692,'Faturamento SP3'!$D$2:$D$692,'Infos Relatório'!$B$564,'Faturamento SP3'!$E$2:$E$692,'Infos Relatório'!$B570,'Faturamento SP3'!$Z$2:$Z$692,'Infos Relatório'!AG$1)</f>
        <v>0</v>
      </c>
      <c r="AM570" s="23">
        <f>COUNTIFS('Faturamento SP3'!$D$2:$D$692,'Infos Relatório'!$B$564,'Faturamento SP3'!$E$2:$E$692,'Infos Relatório'!$B570,'Faturamento SP3'!$Z$2:$Z$692,'Infos Relatório'!AM$1)</f>
        <v>0</v>
      </c>
      <c r="AN570" s="13">
        <f>SUMIFS('Faturamento SP3'!$G$2:$G$692,'Faturamento SP3'!$D$2:$D$692,'Infos Relatório'!$B$564,'Faturamento SP3'!$E$2:$E$692,'Infos Relatório'!$B570,'Faturamento SP3'!$Z$2:$Z$692,'Infos Relatório'!AM$1)</f>
        <v>0</v>
      </c>
      <c r="AO570" s="13">
        <f>SUMIFS('Faturamento SP3'!$J$2:$J$692,'Faturamento SP3'!$D$2:$D$692,'Infos Relatório'!$B$564,'Faturamento SP3'!$E$2:$E$692,'Infos Relatório'!$B570,'Faturamento SP3'!$Z$2:$Z$692,'Infos Relatório'!AM$1)</f>
        <v>0</v>
      </c>
      <c r="AP570" s="14">
        <f>SUMIFS('Faturamento SP3'!$O$2:$O$692,'Faturamento SP3'!$D$2:$D$692,'Infos Relatório'!$B$564,'Faturamento SP3'!$E$2:$E$692,'Infos Relatório'!$B570,'Faturamento SP3'!$Z$2:$Z$692,'Infos Relatório'!AM$1,'Faturamento SP3'!$T$2:$T$692,"Sim")+SUMIFS('Faturamento SP3'!$P$2:$P$692,'Faturamento SP3'!$D$2:$D$692,'Infos Relatório'!$B$564,'Faturamento SP3'!$E$2:$E$692,'Infos Relatório'!$B570,'Faturamento SP3'!$Z$2:$Z$692,'Infos Relatório'!AM$1,'Faturamento SP3'!$T$2:$T$692,"Sim")</f>
        <v>0</v>
      </c>
      <c r="AQ570" s="27" t="e">
        <f t="shared" si="223"/>
        <v>#DIV/0!</v>
      </c>
      <c r="AR570" s="24">
        <f>SUMIFS('Faturamento SP3'!$H$2:$H$692,'Faturamento SP3'!$D$2:$D$692,'Infos Relatório'!$B$564,'Faturamento SP3'!$E$2:$E$692,'Infos Relatório'!$B570,'Faturamento SP3'!$Z$2:$Z$692,'Infos Relatório'!AM$1)</f>
        <v>0</v>
      </c>
      <c r="AS570" s="23">
        <f>COUNTIFS('Faturamento SP3'!$D$2:$D$692,'Infos Relatório'!$B$564,'Faturamento SP3'!$E$2:$E$692,'Infos Relatório'!$B570,'Faturamento SP3'!$Z$2:$Z$692,'Infos Relatório'!AS$1)</f>
        <v>0</v>
      </c>
      <c r="AT570" s="13">
        <f>SUMIFS('Faturamento SP3'!$G$2:$G$692,'Faturamento SP3'!$D$2:$D$692,'Infos Relatório'!$B$564,'Faturamento SP3'!$E$2:$E$692,'Infos Relatório'!$B570,'Faturamento SP3'!$Z$2:$Z$692,'Infos Relatório'!AS$1)</f>
        <v>0</v>
      </c>
      <c r="AU570" s="13">
        <f>SUMIFS('Faturamento SP3'!$J$2:$J$692,'Faturamento SP3'!$D$2:$D$692,'Infos Relatório'!$B$564,'Faturamento SP3'!$E$2:$E$692,'Infos Relatório'!$B570,'Faturamento SP3'!$Z$2:$Z$692,'Infos Relatório'!AS$1)</f>
        <v>0</v>
      </c>
      <c r="AV570" s="14">
        <f>SUMIFS('Faturamento SP3'!$O$2:$O$692,'Faturamento SP3'!$D$2:$D$692,'Infos Relatório'!$B$564,'Faturamento SP3'!$E$2:$E$692,'Infos Relatório'!$B570,'Faturamento SP3'!$Z$2:$Z$692,'Infos Relatório'!AS$1,'Faturamento SP3'!$T$2:$T$692,"Sim")+SUMIFS('Faturamento SP3'!$P$2:$P$692,'Faturamento SP3'!$D$2:$D$692,'Infos Relatório'!$B$564,'Faturamento SP3'!$E$2:$E$692,'Infos Relatório'!$B570,'Faturamento SP3'!$Z$2:$Z$692,'Infos Relatório'!AS$1,'Faturamento SP3'!$T$2:$T$692,"Sim")</f>
        <v>0</v>
      </c>
      <c r="AW570" s="27" t="e">
        <f t="shared" si="224"/>
        <v>#DIV/0!</v>
      </c>
      <c r="AX570" s="24">
        <f>SUMIFS('Faturamento SP3'!$H$2:$H$692,'Faturamento SP3'!$D$2:$D$692,'Infos Relatório'!$B$564,'Faturamento SP3'!$E$2:$E$692,'Infos Relatório'!$B570,'Faturamento SP3'!$Z$2:$Z$692,'Infos Relatório'!AS$1)</f>
        <v>0</v>
      </c>
      <c r="AY570" s="23">
        <f>COUNTIFS('Faturamento SP3'!$D$2:$D$692,'Infos Relatório'!$B$564,'Faturamento SP3'!$E$2:$E$692,'Infos Relatório'!$B570,'Faturamento SP3'!$Z$2:$Z$692,'Infos Relatório'!AY$1)</f>
        <v>0</v>
      </c>
      <c r="AZ570" s="13">
        <f>SUMIFS('Faturamento SP3'!$G$2:$G$692,'Faturamento SP3'!$D$2:$D$692,'Infos Relatório'!$B$564,'Faturamento SP3'!$E$2:$E$692,'Infos Relatório'!$B570,'Faturamento SP3'!$Z$2:$Z$692,'Infos Relatório'!AY$1)</f>
        <v>0</v>
      </c>
      <c r="BA570" s="13">
        <f>SUMIFS('Faturamento SP3'!$J$2:$J$692,'Faturamento SP3'!$D$2:$D$692,'Infos Relatório'!$B$564,'Faturamento SP3'!$E$2:$E$692,'Infos Relatório'!$B570,'Faturamento SP3'!$Z$2:$Z$692,'Infos Relatório'!AY$1)</f>
        <v>0</v>
      </c>
      <c r="BB570" s="14">
        <f>SUMIFS('Faturamento SP3'!$O$2:$O$692,'Faturamento SP3'!$D$2:$D$692,'Infos Relatório'!$B$564,'Faturamento SP3'!$E$2:$E$692,'Infos Relatório'!$B570,'Faturamento SP3'!$Z$2:$Z$692,'Infos Relatório'!AY$1,'Faturamento SP3'!$T$2:$T$692,"Sim")+SUMIFS('Faturamento SP3'!$P$2:$P$692,'Faturamento SP3'!$D$2:$D$692,'Infos Relatório'!$B$564,'Faturamento SP3'!$E$2:$E$692,'Infos Relatório'!$B570,'Faturamento SP3'!$Z$2:$Z$692,'Infos Relatório'!AY$1,'Faturamento SP3'!$T$2:$T$692,"Sim")</f>
        <v>0</v>
      </c>
      <c r="BC570" s="27" t="e">
        <f t="shared" si="225"/>
        <v>#DIV/0!</v>
      </c>
      <c r="BD570" s="24">
        <f>SUMIFS('Faturamento SP3'!$H$2:$H$692,'Faturamento SP3'!$D$2:$D$692,'Infos Relatório'!$B$564,'Faturamento SP3'!$E$2:$E$692,'Infos Relatório'!$B570,'Faturamento SP3'!$Z$2:$Z$692,'Infos Relatório'!AY$1)</f>
        <v>0</v>
      </c>
      <c r="BE570" s="23">
        <f>COUNTIFS('Faturamento SP3'!$D$2:$D$692,'Infos Relatório'!$B$564,'Faturamento SP3'!$E$2:$E$692,'Infos Relatório'!$B570,'Faturamento SP3'!$Z$2:$Z$692,'Infos Relatório'!BE$1)</f>
        <v>0</v>
      </c>
      <c r="BF570" s="13">
        <f>SUMIFS('Faturamento SP3'!$G$2:$G$692,'Faturamento SP3'!$D$2:$D$692,'Infos Relatório'!$B$564,'Faturamento SP3'!$E$2:$E$692,'Infos Relatório'!$B570,'Faturamento SP3'!$Z$2:$Z$692,'Infos Relatório'!BE$1)</f>
        <v>0</v>
      </c>
      <c r="BG570" s="13">
        <f>SUMIFS('Faturamento SP3'!$J$2:$J$692,'Faturamento SP3'!$D$2:$D$692,'Infos Relatório'!$B$564,'Faturamento SP3'!$E$2:$E$692,'Infos Relatório'!$B570,'Faturamento SP3'!$Z$2:$Z$692,'Infos Relatório'!BE$1)</f>
        <v>0</v>
      </c>
      <c r="BH570" s="14">
        <f>SUMIFS('Faturamento SP3'!$O$2:$O$692,'Faturamento SP3'!$D$2:$D$692,'Infos Relatório'!$B$564,'Faturamento SP3'!$E$2:$E$692,'Infos Relatório'!$B570,'Faturamento SP3'!$Z$2:$Z$692,'Infos Relatório'!BE$1,'Faturamento SP3'!$T$2:$T$692,"Sim")+SUMIFS('Faturamento SP3'!$P$2:$P$692,'Faturamento SP3'!$D$2:$D$692,'Infos Relatório'!$B$564,'Faturamento SP3'!$E$2:$E$692,'Infos Relatório'!$B570,'Faturamento SP3'!$Z$2:$Z$692,'Infos Relatório'!BE$1,'Faturamento SP3'!$T$2:$T$692,"Sim")</f>
        <v>0</v>
      </c>
      <c r="BI570" s="27" t="e">
        <f t="shared" si="226"/>
        <v>#DIV/0!</v>
      </c>
      <c r="BJ570" s="24">
        <f>SUMIFS('Faturamento SP3'!$H$2:$H$692,'Faturamento SP3'!$D$2:$D$692,'Infos Relatório'!$B$564,'Faturamento SP3'!$E$2:$E$692,'Infos Relatório'!$B570,'Faturamento SP3'!$Z$2:$Z$692,'Infos Relatório'!BE$1)</f>
        <v>0</v>
      </c>
      <c r="BK570" s="23">
        <f>COUNTIFS('Faturamento SP3'!$D$2:$D$692,'Infos Relatório'!$B$564,'Faturamento SP3'!$E$2:$E$692,'Infos Relatório'!$B570,'Faturamento SP3'!$Z$2:$Z$692,'Infos Relatório'!BK$1)</f>
        <v>0</v>
      </c>
      <c r="BL570" s="13">
        <f>SUMIFS('Faturamento SP3'!$G$2:$G$692,'Faturamento SP3'!$D$2:$D$692,'Infos Relatório'!$B$564,'Faturamento SP3'!$E$2:$E$692,'Infos Relatório'!$B570,'Faturamento SP3'!$Z$2:$Z$692,'Infos Relatório'!BK$1)</f>
        <v>0</v>
      </c>
      <c r="BM570" s="13">
        <f>SUMIFS('Faturamento SP3'!$J$2:$J$692,'Faturamento SP3'!$D$2:$D$692,'Infos Relatório'!$B$564,'Faturamento SP3'!$E$2:$E$692,'Infos Relatório'!$B570,'Faturamento SP3'!$Z$2:$Z$692,'Infos Relatório'!BK$1)</f>
        <v>0</v>
      </c>
      <c r="BN570" s="14">
        <f>SUMIFS('Faturamento SP3'!$O$2:$O$692,'Faturamento SP3'!$D$2:$D$692,'Infos Relatório'!$B$564,'Faturamento SP3'!$E$2:$E$692,'Infos Relatório'!$B570,'Faturamento SP3'!$Z$2:$Z$692,'Infos Relatório'!BK$1,'Faturamento SP3'!$T$2:$T$692,"Sim")+SUMIFS('Faturamento SP3'!$P$2:$P$692,'Faturamento SP3'!$D$2:$D$692,'Infos Relatório'!$B$564,'Faturamento SP3'!$E$2:$E$692,'Infos Relatório'!$B570,'Faturamento SP3'!$Z$2:$Z$692,'Infos Relatório'!BK$1,'Faturamento SP3'!$T$2:$T$692,"Sim")</f>
        <v>0</v>
      </c>
      <c r="BO570" s="27" t="e">
        <f t="shared" si="227"/>
        <v>#DIV/0!</v>
      </c>
      <c r="BP570" s="24">
        <f>SUMIFS('Faturamento SP3'!$H$2:$H$692,'Faturamento SP3'!$D$2:$D$692,'Infos Relatório'!$B$564,'Faturamento SP3'!$E$2:$E$692,'Infos Relatório'!$B570,'Faturamento SP3'!$Z$2:$Z$692,'Infos Relatório'!BK$1)</f>
        <v>0</v>
      </c>
      <c r="BQ570" s="23">
        <f>COUNTIFS('Faturamento SP3'!$D$2:$D$692,'Infos Relatório'!$B$564,'Faturamento SP3'!$E$2:$E$692,'Infos Relatório'!$B570,'Faturamento SP3'!$Z$2:$Z$692,'Infos Relatório'!BQ$1)</f>
        <v>0</v>
      </c>
      <c r="BR570" s="13">
        <f>SUMIFS('Faturamento SP3'!$G$2:$G$692,'Faturamento SP3'!$D$2:$D$692,'Infos Relatório'!$B$564,'Faturamento SP3'!$E$2:$E$692,'Infos Relatório'!$B570,'Faturamento SP3'!$Z$2:$Z$692,'Infos Relatório'!BQ$1)</f>
        <v>0</v>
      </c>
      <c r="BS570" s="13">
        <f>SUMIFS('Faturamento SP3'!$J$2:$J$692,'Faturamento SP3'!$D$2:$D$692,'Infos Relatório'!$B$564,'Faturamento SP3'!$E$2:$E$692,'Infos Relatório'!$B570,'Faturamento SP3'!$Z$2:$Z$692,'Infos Relatório'!BQ$1)</f>
        <v>0</v>
      </c>
      <c r="BT570" s="14">
        <f>SUMIFS('Faturamento SP3'!$O$2:$O$692,'Faturamento SP3'!$D$2:$D$692,'Infos Relatório'!$B$564,'Faturamento SP3'!$E$2:$E$692,'Infos Relatório'!$B570,'Faturamento SP3'!$Z$2:$Z$692,'Infos Relatório'!BQ$1,'Faturamento SP3'!$T$2:$T$692,"Sim")+SUMIFS('Faturamento SP3'!$P$2:$P$692,'Faturamento SP3'!$D$2:$D$692,'Infos Relatório'!$B$564,'Faturamento SP3'!$E$2:$E$692,'Infos Relatório'!$B570,'Faturamento SP3'!$Z$2:$Z$692,'Infos Relatório'!BQ$1,'Faturamento SP3'!$T$2:$T$692,"Sim")</f>
        <v>0</v>
      </c>
      <c r="BU570" s="27" t="e">
        <f t="shared" si="228"/>
        <v>#DIV/0!</v>
      </c>
      <c r="BV570" s="24">
        <f>SUMIFS('Faturamento SP3'!$H$2:$H$692,'Faturamento SP3'!$D$2:$D$692,'Infos Relatório'!$B$564,'Faturamento SP3'!$E$2:$E$692,'Infos Relatório'!$B570,'Faturamento SP3'!$Z$2:$Z$692,'Infos Relatório'!BQ$1)</f>
        <v>0</v>
      </c>
    </row>
    <row r="571" spans="2:74">
      <c r="B571" s="17" t="s">
        <v>13</v>
      </c>
      <c r="C571" s="23">
        <f>COUNTIFS('Faturamento SP3'!$D$2:$D$692,'Infos Relatório'!$B$564,'Faturamento SP3'!$E$2:$E$692,'Infos Relatório'!$B571,'Faturamento SP3'!$Z$2:$Z$692,'Infos Relatório'!C$1)</f>
        <v>0</v>
      </c>
      <c r="D571" s="13">
        <f>SUMIFS('Faturamento SP3'!$G$2:$G$692,'Faturamento SP3'!$D$2:$D$692,'Infos Relatório'!$B$564,'Faturamento SP3'!$E$2:$E$692,'Infos Relatório'!$B571,'Faturamento SP3'!$Z$2:$Z$692,'Infos Relatório'!C$1)</f>
        <v>0</v>
      </c>
      <c r="E571" s="13">
        <f>SUMIFS('Faturamento SP3'!$J$2:$J$692,'Faturamento SP3'!$D$2:$D$692,'Infos Relatório'!$B$564,'Faturamento SP3'!$E$2:$E$692,'Infos Relatório'!$B571,'Faturamento SP3'!$Z$2:$Z$692,'Infos Relatório'!C$1)</f>
        <v>0</v>
      </c>
      <c r="F571" s="14">
        <f>SUMIFS('Faturamento SP3'!$O$2:$O$692,'Faturamento SP3'!$D$2:$D$692,'Infos Relatório'!$B$564,'Faturamento SP3'!$E$2:$E$692,'Infos Relatório'!$B571,'Faturamento SP3'!$Z$2:$Z$692,'Infos Relatório'!C$1,'Faturamento SP3'!$T$2:$T$692,"Sim")+SUMIFS('Faturamento SP3'!$P$2:$P$692,'Faturamento SP3'!$D$2:$D$692,'Infos Relatório'!$B$564,'Faturamento SP3'!$E$2:$E$692,'Infos Relatório'!$B571,'Faturamento SP3'!$Z$2:$Z$692,'Infos Relatório'!C$1,'Faturamento SP3'!$T$2:$T$692,"Sim")</f>
        <v>0</v>
      </c>
      <c r="G571" s="27" t="e">
        <f t="shared" si="217"/>
        <v>#DIV/0!</v>
      </c>
      <c r="H571" s="24">
        <f>SUMIFS('Faturamento SP3'!$H$2:$H$692,'Faturamento SP3'!$D$2:$D$692,'Infos Relatório'!$B$564,'Faturamento SP3'!$E$2:$E$692,'Infos Relatório'!$B571,'Faturamento SP3'!$Z$2:$Z$692,'Infos Relatório'!C$1)</f>
        <v>0</v>
      </c>
      <c r="I571" s="23">
        <f>COUNTIFS('Faturamento SP3'!$D$2:$D$692,'Infos Relatório'!$B$564,'Faturamento SP3'!$E$2:$E$692,'Infos Relatório'!$B571,'Faturamento SP3'!$Z$2:$Z$692,'Infos Relatório'!I$1)</f>
        <v>0</v>
      </c>
      <c r="J571" s="13">
        <f>SUMIFS('Faturamento SP3'!$G$2:$G$692,'Faturamento SP3'!$D$2:$D$692,'Infos Relatório'!$B$564,'Faturamento SP3'!$E$2:$E$692,'Infos Relatório'!$B571,'Faturamento SP3'!$Z$2:$Z$692,'Infos Relatório'!I$1)</f>
        <v>0</v>
      </c>
      <c r="K571" s="13">
        <f>SUMIFS('Faturamento SP3'!$J$2:$J$692,'Faturamento SP3'!$D$2:$D$692,'Infos Relatório'!$B$564,'Faturamento SP3'!$E$2:$E$692,'Infos Relatório'!$B571,'Faturamento SP3'!$Z$2:$Z$692,'Infos Relatório'!I$1)</f>
        <v>0</v>
      </c>
      <c r="L571" s="14">
        <f>SUMIFS('Faturamento SP3'!$O$2:$O$692,'Faturamento SP3'!$D$2:$D$692,'Infos Relatório'!$B$564,'Faturamento SP3'!$E$2:$E$692,'Infos Relatório'!$B571,'Faturamento SP3'!$Z$2:$Z$692,'Infos Relatório'!I$1,'Faturamento SP3'!$T$2:$T$692,"Sim")+SUMIFS('Faturamento SP3'!$P$2:$P$692,'Faturamento SP3'!$D$2:$D$692,'Infos Relatório'!$B$564,'Faturamento SP3'!$E$2:$E$692,'Infos Relatório'!$B571,'Faturamento SP3'!$Z$2:$Z$692,'Infos Relatório'!I$1,'Faturamento SP3'!$T$2:$T$692,"Sim")</f>
        <v>0</v>
      </c>
      <c r="M571" s="27" t="e">
        <f t="shared" si="218"/>
        <v>#DIV/0!</v>
      </c>
      <c r="N571" s="24">
        <f>SUMIFS('Faturamento SP3'!$H$2:$H$692,'Faturamento SP3'!$D$2:$D$692,'Infos Relatório'!$B$564,'Faturamento SP3'!$E$2:$E$692,'Infos Relatório'!$B571,'Faturamento SP3'!$Z$2:$Z$692,'Infos Relatório'!I$1)</f>
        <v>0</v>
      </c>
      <c r="O571" s="23">
        <f>COUNTIFS('Faturamento SP3'!$D$2:$D$692,'Infos Relatório'!$B$564,'Faturamento SP3'!$E$2:$E$692,'Infos Relatório'!$B571,'Faturamento SP3'!$Z$2:$Z$692,'Infos Relatório'!O$1)</f>
        <v>0</v>
      </c>
      <c r="P571" s="13">
        <f>SUMIFS('Faturamento SP3'!$G$2:$G$692,'Faturamento SP3'!$D$2:$D$692,'Infos Relatório'!$B$564,'Faturamento SP3'!$E$2:$E$692,'Infos Relatório'!$B571,'Faturamento SP3'!$Z$2:$Z$692,'Infos Relatório'!O$1)</f>
        <v>0</v>
      </c>
      <c r="Q571" s="13">
        <f>SUMIFS('Faturamento SP3'!$J$2:$J$692,'Faturamento SP3'!$D$2:$D$692,'Infos Relatório'!$B$564,'Faturamento SP3'!$E$2:$E$692,'Infos Relatório'!$B571,'Faturamento SP3'!$Z$2:$Z$692,'Infos Relatório'!O$1)</f>
        <v>0</v>
      </c>
      <c r="R571" s="14">
        <f>SUMIFS('Faturamento SP3'!$O$2:$O$692,'Faturamento SP3'!$D$2:$D$692,'Infos Relatório'!$B$564,'Faturamento SP3'!$E$2:$E$692,'Infos Relatório'!$B571,'Faturamento SP3'!$Z$2:$Z$692,'Infos Relatório'!O$1,'Faturamento SP3'!$T$2:$T$692,"Sim")+SUMIFS('Faturamento SP3'!$P$2:$P$692,'Faturamento SP3'!$D$2:$D$692,'Infos Relatório'!$B$564,'Faturamento SP3'!$E$2:$E$692,'Infos Relatório'!$B571,'Faturamento SP3'!$Z$2:$Z$692,'Infos Relatório'!O$1,'Faturamento SP3'!$T$2:$T$692,"Sim")</f>
        <v>0</v>
      </c>
      <c r="S571" s="27" t="e">
        <f t="shared" si="219"/>
        <v>#DIV/0!</v>
      </c>
      <c r="T571" s="24">
        <f>SUMIFS('Faturamento SP3'!$H$2:$H$692,'Faturamento SP3'!$D$2:$D$692,'Infos Relatório'!$B$564,'Faturamento SP3'!$E$2:$E$692,'Infos Relatório'!$B571,'Faturamento SP3'!$Z$2:$Z$692,'Infos Relatório'!O$1)</f>
        <v>0</v>
      </c>
      <c r="U571" s="23">
        <f>COUNTIFS('Faturamento SP3'!$D$2:$D$692,'Infos Relatório'!$B$564,'Faturamento SP3'!$E$2:$E$692,'Infos Relatório'!$B571,'Faturamento SP3'!$Z$2:$Z$692,'Infos Relatório'!U$1)</f>
        <v>0</v>
      </c>
      <c r="V571" s="13">
        <f>SUMIFS('Faturamento SP3'!$G$2:$G$692,'Faturamento SP3'!$D$2:$D$692,'Infos Relatório'!$B$564,'Faturamento SP3'!$E$2:$E$692,'Infos Relatório'!$B571,'Faturamento SP3'!$Z$2:$Z$692,'Infos Relatório'!U$1)</f>
        <v>0</v>
      </c>
      <c r="W571" s="13">
        <f>SUMIFS('Faturamento SP3'!$J$2:$J$692,'Faturamento SP3'!$D$2:$D$692,'Infos Relatório'!$B$564,'Faturamento SP3'!$E$2:$E$692,'Infos Relatório'!$B571,'Faturamento SP3'!$Z$2:$Z$692,'Infos Relatório'!U$1)</f>
        <v>0</v>
      </c>
      <c r="X571" s="14">
        <f>SUMIFS('Faturamento SP3'!$O$2:$O$692,'Faturamento SP3'!$D$2:$D$692,'Infos Relatório'!$B$564,'Faturamento SP3'!$E$2:$E$692,'Infos Relatório'!$B571,'Faturamento SP3'!$Z$2:$Z$692,'Infos Relatório'!U$1,'Faturamento SP3'!$T$2:$T$692,"Sim")+SUMIFS('Faturamento SP3'!$P$2:$P$692,'Faturamento SP3'!$D$2:$D$692,'Infos Relatório'!$B$564,'Faturamento SP3'!$E$2:$E$692,'Infos Relatório'!$B571,'Faturamento SP3'!$Z$2:$Z$692,'Infos Relatório'!U$1,'Faturamento SP3'!$T$2:$T$692,"Sim")</f>
        <v>0</v>
      </c>
      <c r="Y571" s="27" t="e">
        <f t="shared" si="220"/>
        <v>#DIV/0!</v>
      </c>
      <c r="Z571" s="24">
        <f>SUMIFS('Faturamento SP3'!$H$2:$H$692,'Faturamento SP3'!$D$2:$D$692,'Infos Relatório'!$B$564,'Faturamento SP3'!$E$2:$E$692,'Infos Relatório'!$B571,'Faturamento SP3'!$Z$2:$Z$692,'Infos Relatório'!U$1)</f>
        <v>0</v>
      </c>
      <c r="AA571" s="23">
        <f>COUNTIFS('Faturamento SP3'!$D$2:$D$692,'Infos Relatório'!$B$564,'Faturamento SP3'!$E$2:$E$692,'Infos Relatório'!$B571,'Faturamento SP3'!$Z$2:$Z$692,'Infos Relatório'!AA$1)</f>
        <v>0</v>
      </c>
      <c r="AB571" s="13">
        <f>SUMIFS('Faturamento SP3'!$G$2:$G$692,'Faturamento SP3'!$D$2:$D$692,'Infos Relatório'!$B$564,'Faturamento SP3'!$E$2:$E$692,'Infos Relatório'!$B571,'Faturamento SP3'!$Z$2:$Z$692,'Infos Relatório'!AA$1)</f>
        <v>0</v>
      </c>
      <c r="AC571" s="13">
        <f>SUMIFS('Faturamento SP3'!$J$2:$J$692,'Faturamento SP3'!$D$2:$D$692,'Infos Relatório'!$B$564,'Faturamento SP3'!$E$2:$E$692,'Infos Relatório'!$B571,'Faturamento SP3'!$Z$2:$Z$692,'Infos Relatório'!AA$1)</f>
        <v>0</v>
      </c>
      <c r="AD571" s="14">
        <f>SUMIFS('Faturamento SP3'!$O$2:$O$692,'Faturamento SP3'!$D$2:$D$692,'Infos Relatório'!$B$564,'Faturamento SP3'!$E$2:$E$692,'Infos Relatório'!$B571,'Faturamento SP3'!$Z$2:$Z$692,'Infos Relatório'!AA$1,'Faturamento SP3'!$T$2:$T$692,"Sim")+SUMIFS('Faturamento SP3'!$P$2:$P$692,'Faturamento SP3'!$D$2:$D$692,'Infos Relatório'!$B$564,'Faturamento SP3'!$E$2:$E$692,'Infos Relatório'!$B571,'Faturamento SP3'!$Z$2:$Z$692,'Infos Relatório'!AA$1,'Faturamento SP3'!$T$2:$T$692,"Sim")</f>
        <v>0</v>
      </c>
      <c r="AE571" s="27" t="e">
        <f t="shared" si="221"/>
        <v>#DIV/0!</v>
      </c>
      <c r="AF571" s="24">
        <f>SUMIFS('Faturamento SP3'!$H$2:$H$692,'Faturamento SP3'!$D$2:$D$692,'Infos Relatório'!$B$564,'Faturamento SP3'!$E$2:$E$692,'Infos Relatório'!$B571,'Faturamento SP3'!$Z$2:$Z$692,'Infos Relatório'!AA$1)</f>
        <v>0</v>
      </c>
      <c r="AG571" s="23">
        <f>COUNTIFS('Faturamento SP3'!$D$2:$D$692,'Infos Relatório'!$B$564,'Faturamento SP3'!$E$2:$E$692,'Infos Relatório'!$B571,'Faturamento SP3'!$Z$2:$Z$692,'Infos Relatório'!AG$1)</f>
        <v>0</v>
      </c>
      <c r="AH571" s="13">
        <f>SUMIFS('Faturamento SP3'!$G$2:$G$692,'Faturamento SP3'!$D$2:$D$692,'Infos Relatório'!$B$564,'Faturamento SP3'!$E$2:$E$692,'Infos Relatório'!$B571,'Faturamento SP3'!$Z$2:$Z$692,'Infos Relatório'!AG$1)</f>
        <v>0</v>
      </c>
      <c r="AI571" s="13">
        <f>SUMIFS('Faturamento SP3'!$J$2:$J$692,'Faturamento SP3'!$D$2:$D$692,'Infos Relatório'!$B$564,'Faturamento SP3'!$E$2:$E$692,'Infos Relatório'!$B571,'Faturamento SP3'!$Z$2:$Z$692,'Infos Relatório'!AG$1)</f>
        <v>0</v>
      </c>
      <c r="AJ571" s="14">
        <f>SUMIFS('Faturamento SP3'!$O$2:$O$692,'Faturamento SP3'!$D$2:$D$692,'Infos Relatório'!$B$564,'Faturamento SP3'!$E$2:$E$692,'Infos Relatório'!$B571,'Faturamento SP3'!$Z$2:$Z$692,'Infos Relatório'!AG$1,'Faturamento SP3'!$T$2:$T$692,"Sim")+SUMIFS('Faturamento SP3'!$P$2:$P$692,'Faturamento SP3'!$D$2:$D$692,'Infos Relatório'!$B$564,'Faturamento SP3'!$E$2:$E$692,'Infos Relatório'!$B571,'Faturamento SP3'!$Z$2:$Z$692,'Infos Relatório'!AG$1,'Faturamento SP3'!$T$2:$T$692,"Sim")</f>
        <v>0</v>
      </c>
      <c r="AK571" s="27" t="e">
        <f t="shared" si="222"/>
        <v>#DIV/0!</v>
      </c>
      <c r="AL571" s="24">
        <f>SUMIFS('Faturamento SP3'!$H$2:$H$692,'Faturamento SP3'!$D$2:$D$692,'Infos Relatório'!$B$564,'Faturamento SP3'!$E$2:$E$692,'Infos Relatório'!$B571,'Faturamento SP3'!$Z$2:$Z$692,'Infos Relatório'!AG$1)</f>
        <v>0</v>
      </c>
      <c r="AM571" s="23">
        <f>COUNTIFS('Faturamento SP3'!$D$2:$D$692,'Infos Relatório'!$B$564,'Faturamento SP3'!$E$2:$E$692,'Infos Relatório'!$B571,'Faturamento SP3'!$Z$2:$Z$692,'Infos Relatório'!AM$1)</f>
        <v>0</v>
      </c>
      <c r="AN571" s="13">
        <f>SUMIFS('Faturamento SP3'!$G$2:$G$692,'Faturamento SP3'!$D$2:$D$692,'Infos Relatório'!$B$564,'Faturamento SP3'!$E$2:$E$692,'Infos Relatório'!$B571,'Faturamento SP3'!$Z$2:$Z$692,'Infos Relatório'!AM$1)</f>
        <v>0</v>
      </c>
      <c r="AO571" s="13">
        <f>SUMIFS('Faturamento SP3'!$J$2:$J$692,'Faturamento SP3'!$D$2:$D$692,'Infos Relatório'!$B$564,'Faturamento SP3'!$E$2:$E$692,'Infos Relatório'!$B571,'Faturamento SP3'!$Z$2:$Z$692,'Infos Relatório'!AM$1)</f>
        <v>0</v>
      </c>
      <c r="AP571" s="14">
        <f>SUMIFS('Faturamento SP3'!$O$2:$O$692,'Faturamento SP3'!$D$2:$D$692,'Infos Relatório'!$B$564,'Faturamento SP3'!$E$2:$E$692,'Infos Relatório'!$B571,'Faturamento SP3'!$Z$2:$Z$692,'Infos Relatório'!AM$1,'Faturamento SP3'!$T$2:$T$692,"Sim")+SUMIFS('Faturamento SP3'!$P$2:$P$692,'Faturamento SP3'!$D$2:$D$692,'Infos Relatório'!$B$564,'Faturamento SP3'!$E$2:$E$692,'Infos Relatório'!$B571,'Faturamento SP3'!$Z$2:$Z$692,'Infos Relatório'!AM$1,'Faturamento SP3'!$T$2:$T$692,"Sim")</f>
        <v>0</v>
      </c>
      <c r="AQ571" s="27" t="e">
        <f t="shared" si="223"/>
        <v>#DIV/0!</v>
      </c>
      <c r="AR571" s="24">
        <f>SUMIFS('Faturamento SP3'!$H$2:$H$692,'Faturamento SP3'!$D$2:$D$692,'Infos Relatório'!$B$564,'Faturamento SP3'!$E$2:$E$692,'Infos Relatório'!$B571,'Faturamento SP3'!$Z$2:$Z$692,'Infos Relatório'!AM$1)</f>
        <v>0</v>
      </c>
      <c r="AS571" s="23">
        <f>COUNTIFS('Faturamento SP3'!$D$2:$D$692,'Infos Relatório'!$B$564,'Faturamento SP3'!$E$2:$E$692,'Infos Relatório'!$B571,'Faturamento SP3'!$Z$2:$Z$692,'Infos Relatório'!AS$1)</f>
        <v>0</v>
      </c>
      <c r="AT571" s="13">
        <f>SUMIFS('Faturamento SP3'!$G$2:$G$692,'Faturamento SP3'!$D$2:$D$692,'Infos Relatório'!$B$564,'Faturamento SP3'!$E$2:$E$692,'Infos Relatório'!$B571,'Faturamento SP3'!$Z$2:$Z$692,'Infos Relatório'!AS$1)</f>
        <v>0</v>
      </c>
      <c r="AU571" s="13">
        <f>SUMIFS('Faturamento SP3'!$J$2:$J$692,'Faturamento SP3'!$D$2:$D$692,'Infos Relatório'!$B$564,'Faturamento SP3'!$E$2:$E$692,'Infos Relatório'!$B571,'Faturamento SP3'!$Z$2:$Z$692,'Infos Relatório'!AS$1)</f>
        <v>0</v>
      </c>
      <c r="AV571" s="14">
        <f>SUMIFS('Faturamento SP3'!$O$2:$O$692,'Faturamento SP3'!$D$2:$D$692,'Infos Relatório'!$B$564,'Faturamento SP3'!$E$2:$E$692,'Infos Relatório'!$B571,'Faturamento SP3'!$Z$2:$Z$692,'Infos Relatório'!AS$1,'Faturamento SP3'!$T$2:$T$692,"Sim")+SUMIFS('Faturamento SP3'!$P$2:$P$692,'Faturamento SP3'!$D$2:$D$692,'Infos Relatório'!$B$564,'Faturamento SP3'!$E$2:$E$692,'Infos Relatório'!$B571,'Faturamento SP3'!$Z$2:$Z$692,'Infos Relatório'!AS$1,'Faturamento SP3'!$T$2:$T$692,"Sim")</f>
        <v>0</v>
      </c>
      <c r="AW571" s="27" t="e">
        <f t="shared" si="224"/>
        <v>#DIV/0!</v>
      </c>
      <c r="AX571" s="24">
        <f>SUMIFS('Faturamento SP3'!$H$2:$H$692,'Faturamento SP3'!$D$2:$D$692,'Infos Relatório'!$B$564,'Faturamento SP3'!$E$2:$E$692,'Infos Relatório'!$B571,'Faturamento SP3'!$Z$2:$Z$692,'Infos Relatório'!AS$1)</f>
        <v>0</v>
      </c>
      <c r="AY571" s="23">
        <f>COUNTIFS('Faturamento SP3'!$D$2:$D$692,'Infos Relatório'!$B$564,'Faturamento SP3'!$E$2:$E$692,'Infos Relatório'!$B571,'Faturamento SP3'!$Z$2:$Z$692,'Infos Relatório'!AY$1)</f>
        <v>0</v>
      </c>
      <c r="AZ571" s="13">
        <f>SUMIFS('Faturamento SP3'!$G$2:$G$692,'Faturamento SP3'!$D$2:$D$692,'Infos Relatório'!$B$564,'Faturamento SP3'!$E$2:$E$692,'Infos Relatório'!$B571,'Faturamento SP3'!$Z$2:$Z$692,'Infos Relatório'!AY$1)</f>
        <v>0</v>
      </c>
      <c r="BA571" s="13">
        <f>SUMIFS('Faturamento SP3'!$J$2:$J$692,'Faturamento SP3'!$D$2:$D$692,'Infos Relatório'!$B$564,'Faturamento SP3'!$E$2:$E$692,'Infos Relatório'!$B571,'Faturamento SP3'!$Z$2:$Z$692,'Infos Relatório'!AY$1)</f>
        <v>0</v>
      </c>
      <c r="BB571" s="14">
        <f>SUMIFS('Faturamento SP3'!$O$2:$O$692,'Faturamento SP3'!$D$2:$D$692,'Infos Relatório'!$B$564,'Faturamento SP3'!$E$2:$E$692,'Infos Relatório'!$B571,'Faturamento SP3'!$Z$2:$Z$692,'Infos Relatório'!AY$1,'Faturamento SP3'!$T$2:$T$692,"Sim")+SUMIFS('Faturamento SP3'!$P$2:$P$692,'Faturamento SP3'!$D$2:$D$692,'Infos Relatório'!$B$564,'Faturamento SP3'!$E$2:$E$692,'Infos Relatório'!$B571,'Faturamento SP3'!$Z$2:$Z$692,'Infos Relatório'!AY$1,'Faturamento SP3'!$T$2:$T$692,"Sim")</f>
        <v>0</v>
      </c>
      <c r="BC571" s="27" t="e">
        <f t="shared" si="225"/>
        <v>#DIV/0!</v>
      </c>
      <c r="BD571" s="24">
        <f>SUMIFS('Faturamento SP3'!$H$2:$H$692,'Faturamento SP3'!$D$2:$D$692,'Infos Relatório'!$B$564,'Faturamento SP3'!$E$2:$E$692,'Infos Relatório'!$B571,'Faturamento SP3'!$Z$2:$Z$692,'Infos Relatório'!AY$1)</f>
        <v>0</v>
      </c>
      <c r="BE571" s="23">
        <f>COUNTIFS('Faturamento SP3'!$D$2:$D$692,'Infos Relatório'!$B$564,'Faturamento SP3'!$E$2:$E$692,'Infos Relatório'!$B571,'Faturamento SP3'!$Z$2:$Z$692,'Infos Relatório'!BE$1)</f>
        <v>0</v>
      </c>
      <c r="BF571" s="13">
        <f>SUMIFS('Faturamento SP3'!$G$2:$G$692,'Faturamento SP3'!$D$2:$D$692,'Infos Relatório'!$B$564,'Faturamento SP3'!$E$2:$E$692,'Infos Relatório'!$B571,'Faturamento SP3'!$Z$2:$Z$692,'Infos Relatório'!BE$1)</f>
        <v>0</v>
      </c>
      <c r="BG571" s="13">
        <f>SUMIFS('Faturamento SP3'!$J$2:$J$692,'Faturamento SP3'!$D$2:$D$692,'Infos Relatório'!$B$564,'Faturamento SP3'!$E$2:$E$692,'Infos Relatório'!$B571,'Faturamento SP3'!$Z$2:$Z$692,'Infos Relatório'!BE$1)</f>
        <v>0</v>
      </c>
      <c r="BH571" s="14">
        <f>SUMIFS('Faturamento SP3'!$O$2:$O$692,'Faturamento SP3'!$D$2:$D$692,'Infos Relatório'!$B$564,'Faturamento SP3'!$E$2:$E$692,'Infos Relatório'!$B571,'Faturamento SP3'!$Z$2:$Z$692,'Infos Relatório'!BE$1,'Faturamento SP3'!$T$2:$T$692,"Sim")+SUMIFS('Faturamento SP3'!$P$2:$P$692,'Faturamento SP3'!$D$2:$D$692,'Infos Relatório'!$B$564,'Faturamento SP3'!$E$2:$E$692,'Infos Relatório'!$B571,'Faturamento SP3'!$Z$2:$Z$692,'Infos Relatório'!BE$1,'Faturamento SP3'!$T$2:$T$692,"Sim")</f>
        <v>0</v>
      </c>
      <c r="BI571" s="27" t="e">
        <f t="shared" si="226"/>
        <v>#DIV/0!</v>
      </c>
      <c r="BJ571" s="24">
        <f>SUMIFS('Faturamento SP3'!$H$2:$H$692,'Faturamento SP3'!$D$2:$D$692,'Infos Relatório'!$B$564,'Faturamento SP3'!$E$2:$E$692,'Infos Relatório'!$B571,'Faturamento SP3'!$Z$2:$Z$692,'Infos Relatório'!BE$1)</f>
        <v>0</v>
      </c>
      <c r="BK571" s="23">
        <f>COUNTIFS('Faturamento SP3'!$D$2:$D$692,'Infos Relatório'!$B$564,'Faturamento SP3'!$E$2:$E$692,'Infos Relatório'!$B571,'Faturamento SP3'!$Z$2:$Z$692,'Infos Relatório'!BK$1)</f>
        <v>0</v>
      </c>
      <c r="BL571" s="13">
        <f>SUMIFS('Faturamento SP3'!$G$2:$G$692,'Faturamento SP3'!$D$2:$D$692,'Infos Relatório'!$B$564,'Faturamento SP3'!$E$2:$E$692,'Infos Relatório'!$B571,'Faturamento SP3'!$Z$2:$Z$692,'Infos Relatório'!BK$1)</f>
        <v>0</v>
      </c>
      <c r="BM571" s="13">
        <f>SUMIFS('Faturamento SP3'!$J$2:$J$692,'Faturamento SP3'!$D$2:$D$692,'Infos Relatório'!$B$564,'Faturamento SP3'!$E$2:$E$692,'Infos Relatório'!$B571,'Faturamento SP3'!$Z$2:$Z$692,'Infos Relatório'!BK$1)</f>
        <v>0</v>
      </c>
      <c r="BN571" s="14">
        <f>SUMIFS('Faturamento SP3'!$O$2:$O$692,'Faturamento SP3'!$D$2:$D$692,'Infos Relatório'!$B$564,'Faturamento SP3'!$E$2:$E$692,'Infos Relatório'!$B571,'Faturamento SP3'!$Z$2:$Z$692,'Infos Relatório'!BK$1,'Faturamento SP3'!$T$2:$T$692,"Sim")+SUMIFS('Faturamento SP3'!$P$2:$P$692,'Faturamento SP3'!$D$2:$D$692,'Infos Relatório'!$B$564,'Faturamento SP3'!$E$2:$E$692,'Infos Relatório'!$B571,'Faturamento SP3'!$Z$2:$Z$692,'Infos Relatório'!BK$1,'Faturamento SP3'!$T$2:$T$692,"Sim")</f>
        <v>0</v>
      </c>
      <c r="BO571" s="27" t="e">
        <f t="shared" si="227"/>
        <v>#DIV/0!</v>
      </c>
      <c r="BP571" s="24">
        <f>SUMIFS('Faturamento SP3'!$H$2:$H$692,'Faturamento SP3'!$D$2:$D$692,'Infos Relatório'!$B$564,'Faturamento SP3'!$E$2:$E$692,'Infos Relatório'!$B571,'Faturamento SP3'!$Z$2:$Z$692,'Infos Relatório'!BK$1)</f>
        <v>0</v>
      </c>
      <c r="BQ571" s="23">
        <f>COUNTIFS('Faturamento SP3'!$D$2:$D$692,'Infos Relatório'!$B$564,'Faturamento SP3'!$E$2:$E$692,'Infos Relatório'!$B571,'Faturamento SP3'!$Z$2:$Z$692,'Infos Relatório'!BQ$1)</f>
        <v>0</v>
      </c>
      <c r="BR571" s="13">
        <f>SUMIFS('Faturamento SP3'!$G$2:$G$692,'Faturamento SP3'!$D$2:$D$692,'Infos Relatório'!$B$564,'Faturamento SP3'!$E$2:$E$692,'Infos Relatório'!$B571,'Faturamento SP3'!$Z$2:$Z$692,'Infos Relatório'!BQ$1)</f>
        <v>0</v>
      </c>
      <c r="BS571" s="13">
        <f>SUMIFS('Faturamento SP3'!$J$2:$J$692,'Faturamento SP3'!$D$2:$D$692,'Infos Relatório'!$B$564,'Faturamento SP3'!$E$2:$E$692,'Infos Relatório'!$B571,'Faturamento SP3'!$Z$2:$Z$692,'Infos Relatório'!BQ$1)</f>
        <v>0</v>
      </c>
      <c r="BT571" s="14">
        <f>SUMIFS('Faturamento SP3'!$O$2:$O$692,'Faturamento SP3'!$D$2:$D$692,'Infos Relatório'!$B$564,'Faturamento SP3'!$E$2:$E$692,'Infos Relatório'!$B571,'Faturamento SP3'!$Z$2:$Z$692,'Infos Relatório'!BQ$1,'Faturamento SP3'!$T$2:$T$692,"Sim")+SUMIFS('Faturamento SP3'!$P$2:$P$692,'Faturamento SP3'!$D$2:$D$692,'Infos Relatório'!$B$564,'Faturamento SP3'!$E$2:$E$692,'Infos Relatório'!$B571,'Faturamento SP3'!$Z$2:$Z$692,'Infos Relatório'!BQ$1,'Faturamento SP3'!$T$2:$T$692,"Sim")</f>
        <v>0</v>
      </c>
      <c r="BU571" s="27" t="e">
        <f t="shared" si="228"/>
        <v>#DIV/0!</v>
      </c>
      <c r="BV571" s="24">
        <f>SUMIFS('Faturamento SP3'!$H$2:$H$692,'Faturamento SP3'!$D$2:$D$692,'Infos Relatório'!$B$564,'Faturamento SP3'!$E$2:$E$692,'Infos Relatório'!$B571,'Faturamento SP3'!$Z$2:$Z$692,'Infos Relatório'!BQ$1)</f>
        <v>0</v>
      </c>
    </row>
    <row r="572" spans="2:74">
      <c r="B572" s="17" t="s">
        <v>14</v>
      </c>
      <c r="C572" s="23">
        <f>COUNTIFS('Faturamento SP3'!$D$2:$D$692,'Infos Relatório'!$B$564,'Faturamento SP3'!$E$2:$E$692,'Infos Relatório'!$B572,'Faturamento SP3'!$Z$2:$Z$692,'Infos Relatório'!C$1)</f>
        <v>0</v>
      </c>
      <c r="D572" s="13">
        <f>SUMIFS('Faturamento SP3'!$G$2:$G$692,'Faturamento SP3'!$D$2:$D$692,'Infos Relatório'!$B$564,'Faturamento SP3'!$E$2:$E$692,'Infos Relatório'!$B572,'Faturamento SP3'!$Z$2:$Z$692,'Infos Relatório'!C$1)</f>
        <v>0</v>
      </c>
      <c r="E572" s="13">
        <f>SUMIFS('Faturamento SP3'!$J$2:$J$692,'Faturamento SP3'!$D$2:$D$692,'Infos Relatório'!$B$564,'Faturamento SP3'!$E$2:$E$692,'Infos Relatório'!$B572,'Faturamento SP3'!$Z$2:$Z$692,'Infos Relatório'!C$1)</f>
        <v>0</v>
      </c>
      <c r="F572" s="14">
        <f>SUMIFS('Faturamento SP3'!$O$2:$O$692,'Faturamento SP3'!$D$2:$D$692,'Infos Relatório'!$B$564,'Faturamento SP3'!$E$2:$E$692,'Infos Relatório'!$B572,'Faturamento SP3'!$Z$2:$Z$692,'Infos Relatório'!C$1,'Faturamento SP3'!$T$2:$T$692,"Sim")+SUMIFS('Faturamento SP3'!$P$2:$P$692,'Faturamento SP3'!$D$2:$D$692,'Infos Relatório'!$B$564,'Faturamento SP3'!$E$2:$E$692,'Infos Relatório'!$B572,'Faturamento SP3'!$Z$2:$Z$692,'Infos Relatório'!C$1,'Faturamento SP3'!$T$2:$T$692,"Sim")</f>
        <v>0</v>
      </c>
      <c r="G572" s="27" t="e">
        <f t="shared" si="217"/>
        <v>#DIV/0!</v>
      </c>
      <c r="H572" s="24">
        <f>SUMIFS('Faturamento SP3'!$H$2:$H$692,'Faturamento SP3'!$D$2:$D$692,'Infos Relatório'!$B$564,'Faturamento SP3'!$E$2:$E$692,'Infos Relatório'!$B572,'Faturamento SP3'!$Z$2:$Z$692,'Infos Relatório'!C$1)</f>
        <v>0</v>
      </c>
      <c r="I572" s="23">
        <f>COUNTIFS('Faturamento SP3'!$D$2:$D$692,'Infos Relatório'!$B$564,'Faturamento SP3'!$E$2:$E$692,'Infos Relatório'!$B572,'Faturamento SP3'!$Z$2:$Z$692,'Infos Relatório'!I$1)</f>
        <v>0</v>
      </c>
      <c r="J572" s="13">
        <f>SUMIFS('Faturamento SP3'!$G$2:$G$692,'Faturamento SP3'!$D$2:$D$692,'Infos Relatório'!$B$564,'Faturamento SP3'!$E$2:$E$692,'Infos Relatório'!$B572,'Faturamento SP3'!$Z$2:$Z$692,'Infos Relatório'!I$1)</f>
        <v>0</v>
      </c>
      <c r="K572" s="13">
        <f>SUMIFS('Faturamento SP3'!$J$2:$J$692,'Faturamento SP3'!$D$2:$D$692,'Infos Relatório'!$B$564,'Faturamento SP3'!$E$2:$E$692,'Infos Relatório'!$B572,'Faturamento SP3'!$Z$2:$Z$692,'Infos Relatório'!I$1)</f>
        <v>0</v>
      </c>
      <c r="L572" s="14">
        <f>SUMIFS('Faturamento SP3'!$O$2:$O$692,'Faturamento SP3'!$D$2:$D$692,'Infos Relatório'!$B$564,'Faturamento SP3'!$E$2:$E$692,'Infos Relatório'!$B572,'Faturamento SP3'!$Z$2:$Z$692,'Infos Relatório'!I$1,'Faturamento SP3'!$T$2:$T$692,"Sim")+SUMIFS('Faturamento SP3'!$P$2:$P$692,'Faturamento SP3'!$D$2:$D$692,'Infos Relatório'!$B$564,'Faturamento SP3'!$E$2:$E$692,'Infos Relatório'!$B572,'Faturamento SP3'!$Z$2:$Z$692,'Infos Relatório'!I$1,'Faturamento SP3'!$T$2:$T$692,"Sim")</f>
        <v>0</v>
      </c>
      <c r="M572" s="27" t="e">
        <f t="shared" si="218"/>
        <v>#DIV/0!</v>
      </c>
      <c r="N572" s="24">
        <f>SUMIFS('Faturamento SP3'!$H$2:$H$692,'Faturamento SP3'!$D$2:$D$692,'Infos Relatório'!$B$564,'Faturamento SP3'!$E$2:$E$692,'Infos Relatório'!$B572,'Faturamento SP3'!$Z$2:$Z$692,'Infos Relatório'!I$1)</f>
        <v>0</v>
      </c>
      <c r="O572" s="23">
        <f>COUNTIFS('Faturamento SP3'!$D$2:$D$692,'Infos Relatório'!$B$564,'Faturamento SP3'!$E$2:$E$692,'Infos Relatório'!$B572,'Faturamento SP3'!$Z$2:$Z$692,'Infos Relatório'!O$1)</f>
        <v>0</v>
      </c>
      <c r="P572" s="13">
        <f>SUMIFS('Faturamento SP3'!$G$2:$G$692,'Faturamento SP3'!$D$2:$D$692,'Infos Relatório'!$B$564,'Faturamento SP3'!$E$2:$E$692,'Infos Relatório'!$B572,'Faturamento SP3'!$Z$2:$Z$692,'Infos Relatório'!O$1)</f>
        <v>0</v>
      </c>
      <c r="Q572" s="13">
        <f>SUMIFS('Faturamento SP3'!$J$2:$J$692,'Faturamento SP3'!$D$2:$D$692,'Infos Relatório'!$B$564,'Faturamento SP3'!$E$2:$E$692,'Infos Relatório'!$B572,'Faturamento SP3'!$Z$2:$Z$692,'Infos Relatório'!O$1)</f>
        <v>0</v>
      </c>
      <c r="R572" s="14">
        <f>SUMIFS('Faturamento SP3'!$O$2:$O$692,'Faturamento SP3'!$D$2:$D$692,'Infos Relatório'!$B$564,'Faturamento SP3'!$E$2:$E$692,'Infos Relatório'!$B572,'Faturamento SP3'!$Z$2:$Z$692,'Infos Relatório'!O$1,'Faturamento SP3'!$T$2:$T$692,"Sim")+SUMIFS('Faturamento SP3'!$P$2:$P$692,'Faturamento SP3'!$D$2:$D$692,'Infos Relatório'!$B$564,'Faturamento SP3'!$E$2:$E$692,'Infos Relatório'!$B572,'Faturamento SP3'!$Z$2:$Z$692,'Infos Relatório'!O$1,'Faturamento SP3'!$T$2:$T$692,"Sim")</f>
        <v>0</v>
      </c>
      <c r="S572" s="27" t="e">
        <f t="shared" si="219"/>
        <v>#DIV/0!</v>
      </c>
      <c r="T572" s="24">
        <f>SUMIFS('Faturamento SP3'!$H$2:$H$692,'Faturamento SP3'!$D$2:$D$692,'Infos Relatório'!$B$564,'Faturamento SP3'!$E$2:$E$692,'Infos Relatório'!$B572,'Faturamento SP3'!$Z$2:$Z$692,'Infos Relatório'!O$1)</f>
        <v>0</v>
      </c>
      <c r="U572" s="23">
        <f>COUNTIFS('Faturamento SP3'!$D$2:$D$692,'Infos Relatório'!$B$564,'Faturamento SP3'!$E$2:$E$692,'Infos Relatório'!$B572,'Faturamento SP3'!$Z$2:$Z$692,'Infos Relatório'!U$1)</f>
        <v>0</v>
      </c>
      <c r="V572" s="13">
        <f>SUMIFS('Faturamento SP3'!$G$2:$G$692,'Faturamento SP3'!$D$2:$D$692,'Infos Relatório'!$B$564,'Faturamento SP3'!$E$2:$E$692,'Infos Relatório'!$B572,'Faturamento SP3'!$Z$2:$Z$692,'Infos Relatório'!U$1)</f>
        <v>0</v>
      </c>
      <c r="W572" s="13">
        <f>SUMIFS('Faturamento SP3'!$J$2:$J$692,'Faturamento SP3'!$D$2:$D$692,'Infos Relatório'!$B$564,'Faturamento SP3'!$E$2:$E$692,'Infos Relatório'!$B572,'Faturamento SP3'!$Z$2:$Z$692,'Infos Relatório'!U$1)</f>
        <v>0</v>
      </c>
      <c r="X572" s="14">
        <f>SUMIFS('Faturamento SP3'!$O$2:$O$692,'Faturamento SP3'!$D$2:$D$692,'Infos Relatório'!$B$564,'Faturamento SP3'!$E$2:$E$692,'Infos Relatório'!$B572,'Faturamento SP3'!$Z$2:$Z$692,'Infos Relatório'!U$1,'Faturamento SP3'!$T$2:$T$692,"Sim")+SUMIFS('Faturamento SP3'!$P$2:$P$692,'Faturamento SP3'!$D$2:$D$692,'Infos Relatório'!$B$564,'Faturamento SP3'!$E$2:$E$692,'Infos Relatório'!$B572,'Faturamento SP3'!$Z$2:$Z$692,'Infos Relatório'!U$1,'Faturamento SP3'!$T$2:$T$692,"Sim")</f>
        <v>0</v>
      </c>
      <c r="Y572" s="27" t="e">
        <f t="shared" si="220"/>
        <v>#DIV/0!</v>
      </c>
      <c r="Z572" s="24">
        <f>SUMIFS('Faturamento SP3'!$H$2:$H$692,'Faturamento SP3'!$D$2:$D$692,'Infos Relatório'!$B$564,'Faturamento SP3'!$E$2:$E$692,'Infos Relatório'!$B572,'Faturamento SP3'!$Z$2:$Z$692,'Infos Relatório'!U$1)</f>
        <v>0</v>
      </c>
      <c r="AA572" s="23">
        <f>COUNTIFS('Faturamento SP3'!$D$2:$D$692,'Infos Relatório'!$B$564,'Faturamento SP3'!$E$2:$E$692,'Infos Relatório'!$B572,'Faturamento SP3'!$Z$2:$Z$692,'Infos Relatório'!AA$1)</f>
        <v>0</v>
      </c>
      <c r="AB572" s="13">
        <f>SUMIFS('Faturamento SP3'!$G$2:$G$692,'Faturamento SP3'!$D$2:$D$692,'Infos Relatório'!$B$564,'Faturamento SP3'!$E$2:$E$692,'Infos Relatório'!$B572,'Faturamento SP3'!$Z$2:$Z$692,'Infos Relatório'!AA$1)</f>
        <v>0</v>
      </c>
      <c r="AC572" s="13">
        <f>SUMIFS('Faturamento SP3'!$J$2:$J$692,'Faturamento SP3'!$D$2:$D$692,'Infos Relatório'!$B$564,'Faturamento SP3'!$E$2:$E$692,'Infos Relatório'!$B572,'Faturamento SP3'!$Z$2:$Z$692,'Infos Relatório'!AA$1)</f>
        <v>0</v>
      </c>
      <c r="AD572" s="14">
        <f>SUMIFS('Faturamento SP3'!$O$2:$O$692,'Faturamento SP3'!$D$2:$D$692,'Infos Relatório'!$B$564,'Faturamento SP3'!$E$2:$E$692,'Infos Relatório'!$B572,'Faturamento SP3'!$Z$2:$Z$692,'Infos Relatório'!AA$1,'Faturamento SP3'!$T$2:$T$692,"Sim")+SUMIFS('Faturamento SP3'!$P$2:$P$692,'Faturamento SP3'!$D$2:$D$692,'Infos Relatório'!$B$564,'Faturamento SP3'!$E$2:$E$692,'Infos Relatório'!$B572,'Faturamento SP3'!$Z$2:$Z$692,'Infos Relatório'!AA$1,'Faturamento SP3'!$T$2:$T$692,"Sim")</f>
        <v>0</v>
      </c>
      <c r="AE572" s="27" t="e">
        <f t="shared" si="221"/>
        <v>#DIV/0!</v>
      </c>
      <c r="AF572" s="24">
        <f>SUMIFS('Faturamento SP3'!$H$2:$H$692,'Faturamento SP3'!$D$2:$D$692,'Infos Relatório'!$B$564,'Faturamento SP3'!$E$2:$E$692,'Infos Relatório'!$B572,'Faturamento SP3'!$Z$2:$Z$692,'Infos Relatório'!AA$1)</f>
        <v>0</v>
      </c>
      <c r="AG572" s="23">
        <f>COUNTIFS('Faturamento SP3'!$D$2:$D$692,'Infos Relatório'!$B$564,'Faturamento SP3'!$E$2:$E$692,'Infos Relatório'!$B572,'Faturamento SP3'!$Z$2:$Z$692,'Infos Relatório'!AG$1)</f>
        <v>0</v>
      </c>
      <c r="AH572" s="13">
        <f>SUMIFS('Faturamento SP3'!$G$2:$G$692,'Faturamento SP3'!$D$2:$D$692,'Infos Relatório'!$B$564,'Faturamento SP3'!$E$2:$E$692,'Infos Relatório'!$B572,'Faturamento SP3'!$Z$2:$Z$692,'Infos Relatório'!AG$1)</f>
        <v>0</v>
      </c>
      <c r="AI572" s="13">
        <f>SUMIFS('Faturamento SP3'!$J$2:$J$692,'Faturamento SP3'!$D$2:$D$692,'Infos Relatório'!$B$564,'Faturamento SP3'!$E$2:$E$692,'Infos Relatório'!$B572,'Faturamento SP3'!$Z$2:$Z$692,'Infos Relatório'!AG$1)</f>
        <v>0</v>
      </c>
      <c r="AJ572" s="14">
        <f>SUMIFS('Faturamento SP3'!$O$2:$O$692,'Faturamento SP3'!$D$2:$D$692,'Infos Relatório'!$B$564,'Faturamento SP3'!$E$2:$E$692,'Infos Relatório'!$B572,'Faturamento SP3'!$Z$2:$Z$692,'Infos Relatório'!AG$1,'Faturamento SP3'!$T$2:$T$692,"Sim")+SUMIFS('Faturamento SP3'!$P$2:$P$692,'Faturamento SP3'!$D$2:$D$692,'Infos Relatório'!$B$564,'Faturamento SP3'!$E$2:$E$692,'Infos Relatório'!$B572,'Faturamento SP3'!$Z$2:$Z$692,'Infos Relatório'!AG$1,'Faturamento SP3'!$T$2:$T$692,"Sim")</f>
        <v>0</v>
      </c>
      <c r="AK572" s="27" t="e">
        <f t="shared" si="222"/>
        <v>#DIV/0!</v>
      </c>
      <c r="AL572" s="24">
        <f>SUMIFS('Faturamento SP3'!$H$2:$H$692,'Faturamento SP3'!$D$2:$D$692,'Infos Relatório'!$B$564,'Faturamento SP3'!$E$2:$E$692,'Infos Relatório'!$B572,'Faturamento SP3'!$Z$2:$Z$692,'Infos Relatório'!AG$1)</f>
        <v>0</v>
      </c>
      <c r="AM572" s="23">
        <f>COUNTIFS('Faturamento SP3'!$D$2:$D$692,'Infos Relatório'!$B$564,'Faturamento SP3'!$E$2:$E$692,'Infos Relatório'!$B572,'Faturamento SP3'!$Z$2:$Z$692,'Infos Relatório'!AM$1)</f>
        <v>0</v>
      </c>
      <c r="AN572" s="13">
        <f>SUMIFS('Faturamento SP3'!$G$2:$G$692,'Faturamento SP3'!$D$2:$D$692,'Infos Relatório'!$B$564,'Faturamento SP3'!$E$2:$E$692,'Infos Relatório'!$B572,'Faturamento SP3'!$Z$2:$Z$692,'Infos Relatório'!AM$1)</f>
        <v>0</v>
      </c>
      <c r="AO572" s="13">
        <f>SUMIFS('Faturamento SP3'!$J$2:$J$692,'Faturamento SP3'!$D$2:$D$692,'Infos Relatório'!$B$564,'Faturamento SP3'!$E$2:$E$692,'Infos Relatório'!$B572,'Faturamento SP3'!$Z$2:$Z$692,'Infos Relatório'!AM$1)</f>
        <v>0</v>
      </c>
      <c r="AP572" s="14">
        <f>SUMIFS('Faturamento SP3'!$O$2:$O$692,'Faturamento SP3'!$D$2:$D$692,'Infos Relatório'!$B$564,'Faturamento SP3'!$E$2:$E$692,'Infos Relatório'!$B572,'Faturamento SP3'!$Z$2:$Z$692,'Infos Relatório'!AM$1,'Faturamento SP3'!$T$2:$T$692,"Sim")+SUMIFS('Faturamento SP3'!$P$2:$P$692,'Faturamento SP3'!$D$2:$D$692,'Infos Relatório'!$B$564,'Faturamento SP3'!$E$2:$E$692,'Infos Relatório'!$B572,'Faturamento SP3'!$Z$2:$Z$692,'Infos Relatório'!AM$1,'Faturamento SP3'!$T$2:$T$692,"Sim")</f>
        <v>0</v>
      </c>
      <c r="AQ572" s="27" t="e">
        <f t="shared" si="223"/>
        <v>#DIV/0!</v>
      </c>
      <c r="AR572" s="24">
        <f>SUMIFS('Faturamento SP3'!$H$2:$H$692,'Faturamento SP3'!$D$2:$D$692,'Infos Relatório'!$B$564,'Faturamento SP3'!$E$2:$E$692,'Infos Relatório'!$B572,'Faturamento SP3'!$Z$2:$Z$692,'Infos Relatório'!AM$1)</f>
        <v>0</v>
      </c>
      <c r="AS572" s="23">
        <f>COUNTIFS('Faturamento SP3'!$D$2:$D$692,'Infos Relatório'!$B$564,'Faturamento SP3'!$E$2:$E$692,'Infos Relatório'!$B572,'Faturamento SP3'!$Z$2:$Z$692,'Infos Relatório'!AS$1)</f>
        <v>0</v>
      </c>
      <c r="AT572" s="13">
        <f>SUMIFS('Faturamento SP3'!$G$2:$G$692,'Faturamento SP3'!$D$2:$D$692,'Infos Relatório'!$B$564,'Faturamento SP3'!$E$2:$E$692,'Infos Relatório'!$B572,'Faturamento SP3'!$Z$2:$Z$692,'Infos Relatório'!AS$1)</f>
        <v>0</v>
      </c>
      <c r="AU572" s="13">
        <f>SUMIFS('Faturamento SP3'!$J$2:$J$692,'Faturamento SP3'!$D$2:$D$692,'Infos Relatório'!$B$564,'Faturamento SP3'!$E$2:$E$692,'Infos Relatório'!$B572,'Faturamento SP3'!$Z$2:$Z$692,'Infos Relatório'!AS$1)</f>
        <v>0</v>
      </c>
      <c r="AV572" s="14">
        <f>SUMIFS('Faturamento SP3'!$O$2:$O$692,'Faturamento SP3'!$D$2:$D$692,'Infos Relatório'!$B$564,'Faturamento SP3'!$E$2:$E$692,'Infos Relatório'!$B572,'Faturamento SP3'!$Z$2:$Z$692,'Infos Relatório'!AS$1,'Faturamento SP3'!$T$2:$T$692,"Sim")+SUMIFS('Faturamento SP3'!$P$2:$P$692,'Faturamento SP3'!$D$2:$D$692,'Infos Relatório'!$B$564,'Faturamento SP3'!$E$2:$E$692,'Infos Relatório'!$B572,'Faturamento SP3'!$Z$2:$Z$692,'Infos Relatório'!AS$1,'Faturamento SP3'!$T$2:$T$692,"Sim")</f>
        <v>0</v>
      </c>
      <c r="AW572" s="27" t="e">
        <f t="shared" si="224"/>
        <v>#DIV/0!</v>
      </c>
      <c r="AX572" s="24">
        <f>SUMIFS('Faturamento SP3'!$H$2:$H$692,'Faturamento SP3'!$D$2:$D$692,'Infos Relatório'!$B$564,'Faturamento SP3'!$E$2:$E$692,'Infos Relatório'!$B572,'Faturamento SP3'!$Z$2:$Z$692,'Infos Relatório'!AS$1)</f>
        <v>0</v>
      </c>
      <c r="AY572" s="23">
        <f>COUNTIFS('Faturamento SP3'!$D$2:$D$692,'Infos Relatório'!$B$564,'Faturamento SP3'!$E$2:$E$692,'Infos Relatório'!$B572,'Faturamento SP3'!$Z$2:$Z$692,'Infos Relatório'!AY$1)</f>
        <v>0</v>
      </c>
      <c r="AZ572" s="13">
        <f>SUMIFS('Faturamento SP3'!$G$2:$G$692,'Faturamento SP3'!$D$2:$D$692,'Infos Relatório'!$B$564,'Faturamento SP3'!$E$2:$E$692,'Infos Relatório'!$B572,'Faturamento SP3'!$Z$2:$Z$692,'Infos Relatório'!AY$1)</f>
        <v>0</v>
      </c>
      <c r="BA572" s="13">
        <f>SUMIFS('Faturamento SP3'!$J$2:$J$692,'Faturamento SP3'!$D$2:$D$692,'Infos Relatório'!$B$564,'Faturamento SP3'!$E$2:$E$692,'Infos Relatório'!$B572,'Faturamento SP3'!$Z$2:$Z$692,'Infos Relatório'!AY$1)</f>
        <v>0</v>
      </c>
      <c r="BB572" s="14">
        <f>SUMIFS('Faturamento SP3'!$O$2:$O$692,'Faturamento SP3'!$D$2:$D$692,'Infos Relatório'!$B$564,'Faturamento SP3'!$E$2:$E$692,'Infos Relatório'!$B572,'Faturamento SP3'!$Z$2:$Z$692,'Infos Relatório'!AY$1,'Faturamento SP3'!$T$2:$T$692,"Sim")+SUMIFS('Faturamento SP3'!$P$2:$P$692,'Faturamento SP3'!$D$2:$D$692,'Infos Relatório'!$B$564,'Faturamento SP3'!$E$2:$E$692,'Infos Relatório'!$B572,'Faturamento SP3'!$Z$2:$Z$692,'Infos Relatório'!AY$1,'Faturamento SP3'!$T$2:$T$692,"Sim")</f>
        <v>0</v>
      </c>
      <c r="BC572" s="27" t="e">
        <f t="shared" si="225"/>
        <v>#DIV/0!</v>
      </c>
      <c r="BD572" s="24">
        <f>SUMIFS('Faturamento SP3'!$H$2:$H$692,'Faturamento SP3'!$D$2:$D$692,'Infos Relatório'!$B$564,'Faturamento SP3'!$E$2:$E$692,'Infos Relatório'!$B572,'Faturamento SP3'!$Z$2:$Z$692,'Infos Relatório'!AY$1)</f>
        <v>0</v>
      </c>
      <c r="BE572" s="23">
        <f>COUNTIFS('Faturamento SP3'!$D$2:$D$692,'Infos Relatório'!$B$564,'Faturamento SP3'!$E$2:$E$692,'Infos Relatório'!$B572,'Faturamento SP3'!$Z$2:$Z$692,'Infos Relatório'!BE$1)</f>
        <v>0</v>
      </c>
      <c r="BF572" s="13">
        <f>SUMIFS('Faturamento SP3'!$G$2:$G$692,'Faturamento SP3'!$D$2:$D$692,'Infos Relatório'!$B$564,'Faturamento SP3'!$E$2:$E$692,'Infos Relatório'!$B572,'Faturamento SP3'!$Z$2:$Z$692,'Infos Relatório'!BE$1)</f>
        <v>0</v>
      </c>
      <c r="BG572" s="13">
        <f>SUMIFS('Faturamento SP3'!$J$2:$J$692,'Faturamento SP3'!$D$2:$D$692,'Infos Relatório'!$B$564,'Faturamento SP3'!$E$2:$E$692,'Infos Relatório'!$B572,'Faturamento SP3'!$Z$2:$Z$692,'Infos Relatório'!BE$1)</f>
        <v>0</v>
      </c>
      <c r="BH572" s="14">
        <f>SUMIFS('Faturamento SP3'!$O$2:$O$692,'Faturamento SP3'!$D$2:$D$692,'Infos Relatório'!$B$564,'Faturamento SP3'!$E$2:$E$692,'Infos Relatório'!$B572,'Faturamento SP3'!$Z$2:$Z$692,'Infos Relatório'!BE$1,'Faturamento SP3'!$T$2:$T$692,"Sim")+SUMIFS('Faturamento SP3'!$P$2:$P$692,'Faturamento SP3'!$D$2:$D$692,'Infos Relatório'!$B$564,'Faturamento SP3'!$E$2:$E$692,'Infos Relatório'!$B572,'Faturamento SP3'!$Z$2:$Z$692,'Infos Relatório'!BE$1,'Faturamento SP3'!$T$2:$T$692,"Sim")</f>
        <v>0</v>
      </c>
      <c r="BI572" s="27" t="e">
        <f t="shared" si="226"/>
        <v>#DIV/0!</v>
      </c>
      <c r="BJ572" s="24">
        <f>SUMIFS('Faturamento SP3'!$H$2:$H$692,'Faturamento SP3'!$D$2:$D$692,'Infos Relatório'!$B$564,'Faturamento SP3'!$E$2:$E$692,'Infos Relatório'!$B572,'Faturamento SP3'!$Z$2:$Z$692,'Infos Relatório'!BE$1)</f>
        <v>0</v>
      </c>
      <c r="BK572" s="23">
        <f>COUNTIFS('Faturamento SP3'!$D$2:$D$692,'Infos Relatório'!$B$564,'Faturamento SP3'!$E$2:$E$692,'Infos Relatório'!$B572,'Faturamento SP3'!$Z$2:$Z$692,'Infos Relatório'!BK$1)</f>
        <v>0</v>
      </c>
      <c r="BL572" s="13">
        <f>SUMIFS('Faturamento SP3'!$G$2:$G$692,'Faturamento SP3'!$D$2:$D$692,'Infos Relatório'!$B$564,'Faturamento SP3'!$E$2:$E$692,'Infos Relatório'!$B572,'Faturamento SP3'!$Z$2:$Z$692,'Infos Relatório'!BK$1)</f>
        <v>0</v>
      </c>
      <c r="BM572" s="13">
        <f>SUMIFS('Faturamento SP3'!$J$2:$J$692,'Faturamento SP3'!$D$2:$D$692,'Infos Relatório'!$B$564,'Faturamento SP3'!$E$2:$E$692,'Infos Relatório'!$B572,'Faturamento SP3'!$Z$2:$Z$692,'Infos Relatório'!BK$1)</f>
        <v>0</v>
      </c>
      <c r="BN572" s="14">
        <f>SUMIFS('Faturamento SP3'!$O$2:$O$692,'Faturamento SP3'!$D$2:$D$692,'Infos Relatório'!$B$564,'Faturamento SP3'!$E$2:$E$692,'Infos Relatório'!$B572,'Faturamento SP3'!$Z$2:$Z$692,'Infos Relatório'!BK$1,'Faturamento SP3'!$T$2:$T$692,"Sim")+SUMIFS('Faturamento SP3'!$P$2:$P$692,'Faturamento SP3'!$D$2:$D$692,'Infos Relatório'!$B$564,'Faturamento SP3'!$E$2:$E$692,'Infos Relatório'!$B572,'Faturamento SP3'!$Z$2:$Z$692,'Infos Relatório'!BK$1,'Faturamento SP3'!$T$2:$T$692,"Sim")</f>
        <v>0</v>
      </c>
      <c r="BO572" s="27" t="e">
        <f t="shared" si="227"/>
        <v>#DIV/0!</v>
      </c>
      <c r="BP572" s="24">
        <f>SUMIFS('Faturamento SP3'!$H$2:$H$692,'Faturamento SP3'!$D$2:$D$692,'Infos Relatório'!$B$564,'Faturamento SP3'!$E$2:$E$692,'Infos Relatório'!$B572,'Faturamento SP3'!$Z$2:$Z$692,'Infos Relatório'!BK$1)</f>
        <v>0</v>
      </c>
      <c r="BQ572" s="23">
        <f>COUNTIFS('Faturamento SP3'!$D$2:$D$692,'Infos Relatório'!$B$564,'Faturamento SP3'!$E$2:$E$692,'Infos Relatório'!$B572,'Faturamento SP3'!$Z$2:$Z$692,'Infos Relatório'!BQ$1)</f>
        <v>0</v>
      </c>
      <c r="BR572" s="13">
        <f>SUMIFS('Faturamento SP3'!$G$2:$G$692,'Faturamento SP3'!$D$2:$D$692,'Infos Relatório'!$B$564,'Faturamento SP3'!$E$2:$E$692,'Infos Relatório'!$B572,'Faturamento SP3'!$Z$2:$Z$692,'Infos Relatório'!BQ$1)</f>
        <v>0</v>
      </c>
      <c r="BS572" s="13">
        <f>SUMIFS('Faturamento SP3'!$J$2:$J$692,'Faturamento SP3'!$D$2:$D$692,'Infos Relatório'!$B$564,'Faturamento SP3'!$E$2:$E$692,'Infos Relatório'!$B572,'Faturamento SP3'!$Z$2:$Z$692,'Infos Relatório'!BQ$1)</f>
        <v>0</v>
      </c>
      <c r="BT572" s="14">
        <f>SUMIFS('Faturamento SP3'!$O$2:$O$692,'Faturamento SP3'!$D$2:$D$692,'Infos Relatório'!$B$564,'Faturamento SP3'!$E$2:$E$692,'Infos Relatório'!$B572,'Faturamento SP3'!$Z$2:$Z$692,'Infos Relatório'!BQ$1,'Faturamento SP3'!$T$2:$T$692,"Sim")+SUMIFS('Faturamento SP3'!$P$2:$P$692,'Faturamento SP3'!$D$2:$D$692,'Infos Relatório'!$B$564,'Faturamento SP3'!$E$2:$E$692,'Infos Relatório'!$B572,'Faturamento SP3'!$Z$2:$Z$692,'Infos Relatório'!BQ$1,'Faturamento SP3'!$T$2:$T$692,"Sim")</f>
        <v>0</v>
      </c>
      <c r="BU572" s="27" t="e">
        <f t="shared" si="228"/>
        <v>#DIV/0!</v>
      </c>
      <c r="BV572" s="24">
        <f>SUMIFS('Faturamento SP3'!$H$2:$H$692,'Faturamento SP3'!$D$2:$D$692,'Infos Relatório'!$B$564,'Faturamento SP3'!$E$2:$E$692,'Infos Relatório'!$B572,'Faturamento SP3'!$Z$2:$Z$692,'Infos Relatório'!BQ$1)</f>
        <v>0</v>
      </c>
    </row>
    <row r="573" spans="2:74">
      <c r="B573" s="17" t="s">
        <v>15</v>
      </c>
      <c r="C573" s="23">
        <f>COUNTIFS('Faturamento SP3'!$D$2:$D$692,'Infos Relatório'!$B$564,'Faturamento SP3'!$E$2:$E$692,'Infos Relatório'!$B573,'Faturamento SP3'!$Z$2:$Z$692,'Infos Relatório'!C$1)</f>
        <v>0</v>
      </c>
      <c r="D573" s="13">
        <f>SUMIFS('Faturamento SP3'!$G$2:$G$692,'Faturamento SP3'!$D$2:$D$692,'Infos Relatório'!$B$564,'Faturamento SP3'!$E$2:$E$692,'Infos Relatório'!$B573,'Faturamento SP3'!$Z$2:$Z$692,'Infos Relatório'!C$1)</f>
        <v>0</v>
      </c>
      <c r="E573" s="13">
        <f>SUMIFS('Faturamento SP3'!$J$2:$J$692,'Faturamento SP3'!$D$2:$D$692,'Infos Relatório'!$B$564,'Faturamento SP3'!$E$2:$E$692,'Infos Relatório'!$B573,'Faturamento SP3'!$Z$2:$Z$692,'Infos Relatório'!C$1)</f>
        <v>0</v>
      </c>
      <c r="F573" s="14">
        <f>SUMIFS('Faturamento SP3'!$O$2:$O$692,'Faturamento SP3'!$D$2:$D$692,'Infos Relatório'!$B$564,'Faturamento SP3'!$E$2:$E$692,'Infos Relatório'!$B573,'Faturamento SP3'!$Z$2:$Z$692,'Infos Relatório'!C$1,'Faturamento SP3'!$T$2:$T$692,"Sim")+SUMIFS('Faturamento SP3'!$P$2:$P$692,'Faturamento SP3'!$D$2:$D$692,'Infos Relatório'!$B$564,'Faturamento SP3'!$E$2:$E$692,'Infos Relatório'!$B573,'Faturamento SP3'!$Z$2:$Z$692,'Infos Relatório'!C$1,'Faturamento SP3'!$T$2:$T$692,"Sim")</f>
        <v>0</v>
      </c>
      <c r="G573" s="27" t="e">
        <f t="shared" si="217"/>
        <v>#DIV/0!</v>
      </c>
      <c r="H573" s="24">
        <f>SUMIFS('Faturamento SP3'!$H$2:$H$692,'Faturamento SP3'!$D$2:$D$692,'Infos Relatório'!$B$564,'Faturamento SP3'!$E$2:$E$692,'Infos Relatório'!$B573,'Faturamento SP3'!$Z$2:$Z$692,'Infos Relatório'!C$1)</f>
        <v>0</v>
      </c>
      <c r="I573" s="23">
        <f>COUNTIFS('Faturamento SP3'!$D$2:$D$692,'Infos Relatório'!$B$564,'Faturamento SP3'!$E$2:$E$692,'Infos Relatório'!$B573,'Faturamento SP3'!$Z$2:$Z$692,'Infos Relatório'!I$1)</f>
        <v>0</v>
      </c>
      <c r="J573" s="13">
        <f>SUMIFS('Faturamento SP3'!$G$2:$G$692,'Faturamento SP3'!$D$2:$D$692,'Infos Relatório'!$B$564,'Faturamento SP3'!$E$2:$E$692,'Infos Relatório'!$B573,'Faturamento SP3'!$Z$2:$Z$692,'Infos Relatório'!I$1)</f>
        <v>0</v>
      </c>
      <c r="K573" s="13">
        <f>SUMIFS('Faturamento SP3'!$J$2:$J$692,'Faturamento SP3'!$D$2:$D$692,'Infos Relatório'!$B$564,'Faturamento SP3'!$E$2:$E$692,'Infos Relatório'!$B573,'Faturamento SP3'!$Z$2:$Z$692,'Infos Relatório'!I$1)</f>
        <v>0</v>
      </c>
      <c r="L573" s="14">
        <f>SUMIFS('Faturamento SP3'!$O$2:$O$692,'Faturamento SP3'!$D$2:$D$692,'Infos Relatório'!$B$564,'Faturamento SP3'!$E$2:$E$692,'Infos Relatório'!$B573,'Faturamento SP3'!$Z$2:$Z$692,'Infos Relatório'!I$1,'Faturamento SP3'!$T$2:$T$692,"Sim")+SUMIFS('Faturamento SP3'!$P$2:$P$692,'Faturamento SP3'!$D$2:$D$692,'Infos Relatório'!$B$564,'Faturamento SP3'!$E$2:$E$692,'Infos Relatório'!$B573,'Faturamento SP3'!$Z$2:$Z$692,'Infos Relatório'!I$1,'Faturamento SP3'!$T$2:$T$692,"Sim")</f>
        <v>0</v>
      </c>
      <c r="M573" s="27" t="e">
        <f t="shared" si="218"/>
        <v>#DIV/0!</v>
      </c>
      <c r="N573" s="24">
        <f>SUMIFS('Faturamento SP3'!$H$2:$H$692,'Faturamento SP3'!$D$2:$D$692,'Infos Relatório'!$B$564,'Faturamento SP3'!$E$2:$E$692,'Infos Relatório'!$B573,'Faturamento SP3'!$Z$2:$Z$692,'Infos Relatório'!I$1)</f>
        <v>0</v>
      </c>
      <c r="O573" s="23">
        <f>COUNTIFS('Faturamento SP3'!$D$2:$D$692,'Infos Relatório'!$B$564,'Faturamento SP3'!$E$2:$E$692,'Infos Relatório'!$B573,'Faturamento SP3'!$Z$2:$Z$692,'Infos Relatório'!O$1)</f>
        <v>0</v>
      </c>
      <c r="P573" s="13">
        <f>SUMIFS('Faturamento SP3'!$G$2:$G$692,'Faturamento SP3'!$D$2:$D$692,'Infos Relatório'!$B$564,'Faturamento SP3'!$E$2:$E$692,'Infos Relatório'!$B573,'Faturamento SP3'!$Z$2:$Z$692,'Infos Relatório'!O$1)</f>
        <v>0</v>
      </c>
      <c r="Q573" s="13">
        <f>SUMIFS('Faturamento SP3'!$J$2:$J$692,'Faturamento SP3'!$D$2:$D$692,'Infos Relatório'!$B$564,'Faturamento SP3'!$E$2:$E$692,'Infos Relatório'!$B573,'Faturamento SP3'!$Z$2:$Z$692,'Infos Relatório'!O$1)</f>
        <v>0</v>
      </c>
      <c r="R573" s="14">
        <f>SUMIFS('Faturamento SP3'!$O$2:$O$692,'Faturamento SP3'!$D$2:$D$692,'Infos Relatório'!$B$564,'Faturamento SP3'!$E$2:$E$692,'Infos Relatório'!$B573,'Faturamento SP3'!$Z$2:$Z$692,'Infos Relatório'!O$1,'Faturamento SP3'!$T$2:$T$692,"Sim")+SUMIFS('Faturamento SP3'!$P$2:$P$692,'Faturamento SP3'!$D$2:$D$692,'Infos Relatório'!$B$564,'Faturamento SP3'!$E$2:$E$692,'Infos Relatório'!$B573,'Faturamento SP3'!$Z$2:$Z$692,'Infos Relatório'!O$1,'Faturamento SP3'!$T$2:$T$692,"Sim")</f>
        <v>0</v>
      </c>
      <c r="S573" s="27" t="e">
        <f t="shared" si="219"/>
        <v>#DIV/0!</v>
      </c>
      <c r="T573" s="24">
        <f>SUMIFS('Faturamento SP3'!$H$2:$H$692,'Faturamento SP3'!$D$2:$D$692,'Infos Relatório'!$B$564,'Faturamento SP3'!$E$2:$E$692,'Infos Relatório'!$B573,'Faturamento SP3'!$Z$2:$Z$692,'Infos Relatório'!O$1)</f>
        <v>0</v>
      </c>
      <c r="U573" s="23">
        <f>COUNTIFS('Faturamento SP3'!$D$2:$D$692,'Infos Relatório'!$B$564,'Faturamento SP3'!$E$2:$E$692,'Infos Relatório'!$B573,'Faturamento SP3'!$Z$2:$Z$692,'Infos Relatório'!U$1)</f>
        <v>0</v>
      </c>
      <c r="V573" s="13">
        <f>SUMIFS('Faturamento SP3'!$G$2:$G$692,'Faturamento SP3'!$D$2:$D$692,'Infos Relatório'!$B$564,'Faturamento SP3'!$E$2:$E$692,'Infos Relatório'!$B573,'Faturamento SP3'!$Z$2:$Z$692,'Infos Relatório'!U$1)</f>
        <v>0</v>
      </c>
      <c r="W573" s="13">
        <f>SUMIFS('Faturamento SP3'!$J$2:$J$692,'Faturamento SP3'!$D$2:$D$692,'Infos Relatório'!$B$564,'Faturamento SP3'!$E$2:$E$692,'Infos Relatório'!$B573,'Faturamento SP3'!$Z$2:$Z$692,'Infos Relatório'!U$1)</f>
        <v>0</v>
      </c>
      <c r="X573" s="14">
        <f>SUMIFS('Faturamento SP3'!$O$2:$O$692,'Faturamento SP3'!$D$2:$D$692,'Infos Relatório'!$B$564,'Faturamento SP3'!$E$2:$E$692,'Infos Relatório'!$B573,'Faturamento SP3'!$Z$2:$Z$692,'Infos Relatório'!U$1,'Faturamento SP3'!$T$2:$T$692,"Sim")+SUMIFS('Faturamento SP3'!$P$2:$P$692,'Faturamento SP3'!$D$2:$D$692,'Infos Relatório'!$B$564,'Faturamento SP3'!$E$2:$E$692,'Infos Relatório'!$B573,'Faturamento SP3'!$Z$2:$Z$692,'Infos Relatório'!U$1,'Faturamento SP3'!$T$2:$T$692,"Sim")</f>
        <v>0</v>
      </c>
      <c r="Y573" s="27" t="e">
        <f t="shared" si="220"/>
        <v>#DIV/0!</v>
      </c>
      <c r="Z573" s="24">
        <f>SUMIFS('Faturamento SP3'!$H$2:$H$692,'Faturamento SP3'!$D$2:$D$692,'Infos Relatório'!$B$564,'Faturamento SP3'!$E$2:$E$692,'Infos Relatório'!$B573,'Faturamento SP3'!$Z$2:$Z$692,'Infos Relatório'!U$1)</f>
        <v>0</v>
      </c>
      <c r="AA573" s="23">
        <f>COUNTIFS('Faturamento SP3'!$D$2:$D$692,'Infos Relatório'!$B$564,'Faturamento SP3'!$E$2:$E$692,'Infos Relatório'!$B573,'Faturamento SP3'!$Z$2:$Z$692,'Infos Relatório'!AA$1)</f>
        <v>0</v>
      </c>
      <c r="AB573" s="13">
        <f>SUMIFS('Faturamento SP3'!$G$2:$G$692,'Faturamento SP3'!$D$2:$D$692,'Infos Relatório'!$B$564,'Faturamento SP3'!$E$2:$E$692,'Infos Relatório'!$B573,'Faturamento SP3'!$Z$2:$Z$692,'Infos Relatório'!AA$1)</f>
        <v>0</v>
      </c>
      <c r="AC573" s="13">
        <f>SUMIFS('Faturamento SP3'!$J$2:$J$692,'Faturamento SP3'!$D$2:$D$692,'Infos Relatório'!$B$564,'Faturamento SP3'!$E$2:$E$692,'Infos Relatório'!$B573,'Faturamento SP3'!$Z$2:$Z$692,'Infos Relatório'!AA$1)</f>
        <v>0</v>
      </c>
      <c r="AD573" s="14">
        <f>SUMIFS('Faturamento SP3'!$O$2:$O$692,'Faturamento SP3'!$D$2:$D$692,'Infos Relatório'!$B$564,'Faturamento SP3'!$E$2:$E$692,'Infos Relatório'!$B573,'Faturamento SP3'!$Z$2:$Z$692,'Infos Relatório'!AA$1,'Faturamento SP3'!$T$2:$T$692,"Sim")+SUMIFS('Faturamento SP3'!$P$2:$P$692,'Faturamento SP3'!$D$2:$D$692,'Infos Relatório'!$B$564,'Faturamento SP3'!$E$2:$E$692,'Infos Relatório'!$B573,'Faturamento SP3'!$Z$2:$Z$692,'Infos Relatório'!AA$1,'Faturamento SP3'!$T$2:$T$692,"Sim")</f>
        <v>0</v>
      </c>
      <c r="AE573" s="27" t="e">
        <f t="shared" si="221"/>
        <v>#DIV/0!</v>
      </c>
      <c r="AF573" s="24">
        <f>SUMIFS('Faturamento SP3'!$H$2:$H$692,'Faturamento SP3'!$D$2:$D$692,'Infos Relatório'!$B$564,'Faturamento SP3'!$E$2:$E$692,'Infos Relatório'!$B573,'Faturamento SP3'!$Z$2:$Z$692,'Infos Relatório'!AA$1)</f>
        <v>0</v>
      </c>
      <c r="AG573" s="23">
        <f>COUNTIFS('Faturamento SP3'!$D$2:$D$692,'Infos Relatório'!$B$564,'Faturamento SP3'!$E$2:$E$692,'Infos Relatório'!$B573,'Faturamento SP3'!$Z$2:$Z$692,'Infos Relatório'!AG$1)</f>
        <v>0</v>
      </c>
      <c r="AH573" s="13">
        <f>SUMIFS('Faturamento SP3'!$G$2:$G$692,'Faturamento SP3'!$D$2:$D$692,'Infos Relatório'!$B$564,'Faturamento SP3'!$E$2:$E$692,'Infos Relatório'!$B573,'Faturamento SP3'!$Z$2:$Z$692,'Infos Relatório'!AG$1)</f>
        <v>0</v>
      </c>
      <c r="AI573" s="13">
        <f>SUMIFS('Faturamento SP3'!$J$2:$J$692,'Faturamento SP3'!$D$2:$D$692,'Infos Relatório'!$B$564,'Faturamento SP3'!$E$2:$E$692,'Infos Relatório'!$B573,'Faturamento SP3'!$Z$2:$Z$692,'Infos Relatório'!AG$1)</f>
        <v>0</v>
      </c>
      <c r="AJ573" s="14">
        <f>SUMIFS('Faturamento SP3'!$O$2:$O$692,'Faturamento SP3'!$D$2:$D$692,'Infos Relatório'!$B$564,'Faturamento SP3'!$E$2:$E$692,'Infos Relatório'!$B573,'Faturamento SP3'!$Z$2:$Z$692,'Infos Relatório'!AG$1,'Faturamento SP3'!$T$2:$T$692,"Sim")+SUMIFS('Faturamento SP3'!$P$2:$P$692,'Faturamento SP3'!$D$2:$D$692,'Infos Relatório'!$B$564,'Faturamento SP3'!$E$2:$E$692,'Infos Relatório'!$B573,'Faturamento SP3'!$Z$2:$Z$692,'Infos Relatório'!AG$1,'Faturamento SP3'!$T$2:$T$692,"Sim")</f>
        <v>0</v>
      </c>
      <c r="AK573" s="27" t="e">
        <f t="shared" si="222"/>
        <v>#DIV/0!</v>
      </c>
      <c r="AL573" s="24">
        <f>SUMIFS('Faturamento SP3'!$H$2:$H$692,'Faturamento SP3'!$D$2:$D$692,'Infos Relatório'!$B$564,'Faturamento SP3'!$E$2:$E$692,'Infos Relatório'!$B573,'Faturamento SP3'!$Z$2:$Z$692,'Infos Relatório'!AG$1)</f>
        <v>0</v>
      </c>
      <c r="AM573" s="23">
        <f>COUNTIFS('Faturamento SP3'!$D$2:$D$692,'Infos Relatório'!$B$564,'Faturamento SP3'!$E$2:$E$692,'Infos Relatório'!$B573,'Faturamento SP3'!$Z$2:$Z$692,'Infos Relatório'!AM$1)</f>
        <v>0</v>
      </c>
      <c r="AN573" s="13">
        <f>SUMIFS('Faturamento SP3'!$G$2:$G$692,'Faturamento SP3'!$D$2:$D$692,'Infos Relatório'!$B$564,'Faturamento SP3'!$E$2:$E$692,'Infos Relatório'!$B573,'Faturamento SP3'!$Z$2:$Z$692,'Infos Relatório'!AM$1)</f>
        <v>0</v>
      </c>
      <c r="AO573" s="13">
        <f>SUMIFS('Faturamento SP3'!$J$2:$J$692,'Faturamento SP3'!$D$2:$D$692,'Infos Relatório'!$B$564,'Faturamento SP3'!$E$2:$E$692,'Infos Relatório'!$B573,'Faturamento SP3'!$Z$2:$Z$692,'Infos Relatório'!AM$1)</f>
        <v>0</v>
      </c>
      <c r="AP573" s="14">
        <f>SUMIFS('Faturamento SP3'!$O$2:$O$692,'Faturamento SP3'!$D$2:$D$692,'Infos Relatório'!$B$564,'Faturamento SP3'!$E$2:$E$692,'Infos Relatório'!$B573,'Faturamento SP3'!$Z$2:$Z$692,'Infos Relatório'!AM$1,'Faturamento SP3'!$T$2:$T$692,"Sim")+SUMIFS('Faturamento SP3'!$P$2:$P$692,'Faturamento SP3'!$D$2:$D$692,'Infos Relatório'!$B$564,'Faturamento SP3'!$E$2:$E$692,'Infos Relatório'!$B573,'Faturamento SP3'!$Z$2:$Z$692,'Infos Relatório'!AM$1,'Faturamento SP3'!$T$2:$T$692,"Sim")</f>
        <v>0</v>
      </c>
      <c r="AQ573" s="27" t="e">
        <f t="shared" si="223"/>
        <v>#DIV/0!</v>
      </c>
      <c r="AR573" s="24">
        <f>SUMIFS('Faturamento SP3'!$H$2:$H$692,'Faturamento SP3'!$D$2:$D$692,'Infos Relatório'!$B$564,'Faturamento SP3'!$E$2:$E$692,'Infos Relatório'!$B573,'Faturamento SP3'!$Z$2:$Z$692,'Infos Relatório'!AM$1)</f>
        <v>0</v>
      </c>
      <c r="AS573" s="23">
        <f>COUNTIFS('Faturamento SP3'!$D$2:$D$692,'Infos Relatório'!$B$564,'Faturamento SP3'!$E$2:$E$692,'Infos Relatório'!$B573,'Faturamento SP3'!$Z$2:$Z$692,'Infos Relatório'!AS$1)</f>
        <v>0</v>
      </c>
      <c r="AT573" s="13">
        <f>SUMIFS('Faturamento SP3'!$G$2:$G$692,'Faturamento SP3'!$D$2:$D$692,'Infos Relatório'!$B$564,'Faturamento SP3'!$E$2:$E$692,'Infos Relatório'!$B573,'Faturamento SP3'!$Z$2:$Z$692,'Infos Relatório'!AS$1)</f>
        <v>0</v>
      </c>
      <c r="AU573" s="13">
        <f>SUMIFS('Faturamento SP3'!$J$2:$J$692,'Faturamento SP3'!$D$2:$D$692,'Infos Relatório'!$B$564,'Faturamento SP3'!$E$2:$E$692,'Infos Relatório'!$B573,'Faturamento SP3'!$Z$2:$Z$692,'Infos Relatório'!AS$1)</f>
        <v>0</v>
      </c>
      <c r="AV573" s="14">
        <f>SUMIFS('Faturamento SP3'!$O$2:$O$692,'Faturamento SP3'!$D$2:$D$692,'Infos Relatório'!$B$564,'Faturamento SP3'!$E$2:$E$692,'Infos Relatório'!$B573,'Faturamento SP3'!$Z$2:$Z$692,'Infos Relatório'!AS$1,'Faturamento SP3'!$T$2:$T$692,"Sim")+SUMIFS('Faturamento SP3'!$P$2:$P$692,'Faturamento SP3'!$D$2:$D$692,'Infos Relatório'!$B$564,'Faturamento SP3'!$E$2:$E$692,'Infos Relatório'!$B573,'Faturamento SP3'!$Z$2:$Z$692,'Infos Relatório'!AS$1,'Faturamento SP3'!$T$2:$T$692,"Sim")</f>
        <v>0</v>
      </c>
      <c r="AW573" s="27" t="e">
        <f t="shared" si="224"/>
        <v>#DIV/0!</v>
      </c>
      <c r="AX573" s="24">
        <f>SUMIFS('Faturamento SP3'!$H$2:$H$692,'Faturamento SP3'!$D$2:$D$692,'Infos Relatório'!$B$564,'Faturamento SP3'!$E$2:$E$692,'Infos Relatório'!$B573,'Faturamento SP3'!$Z$2:$Z$692,'Infos Relatório'!AS$1)</f>
        <v>0</v>
      </c>
      <c r="AY573" s="23">
        <f>COUNTIFS('Faturamento SP3'!$D$2:$D$692,'Infos Relatório'!$B$564,'Faturamento SP3'!$E$2:$E$692,'Infos Relatório'!$B573,'Faturamento SP3'!$Z$2:$Z$692,'Infos Relatório'!AY$1)</f>
        <v>0</v>
      </c>
      <c r="AZ573" s="13">
        <f>SUMIFS('Faturamento SP3'!$G$2:$G$692,'Faturamento SP3'!$D$2:$D$692,'Infos Relatório'!$B$564,'Faturamento SP3'!$E$2:$E$692,'Infos Relatório'!$B573,'Faturamento SP3'!$Z$2:$Z$692,'Infos Relatório'!AY$1)</f>
        <v>0</v>
      </c>
      <c r="BA573" s="13">
        <f>SUMIFS('Faturamento SP3'!$J$2:$J$692,'Faturamento SP3'!$D$2:$D$692,'Infos Relatório'!$B$564,'Faturamento SP3'!$E$2:$E$692,'Infos Relatório'!$B573,'Faturamento SP3'!$Z$2:$Z$692,'Infos Relatório'!AY$1)</f>
        <v>0</v>
      </c>
      <c r="BB573" s="14">
        <f>SUMIFS('Faturamento SP3'!$O$2:$O$692,'Faturamento SP3'!$D$2:$D$692,'Infos Relatório'!$B$564,'Faturamento SP3'!$E$2:$E$692,'Infos Relatório'!$B573,'Faturamento SP3'!$Z$2:$Z$692,'Infos Relatório'!AY$1,'Faturamento SP3'!$T$2:$T$692,"Sim")+SUMIFS('Faturamento SP3'!$P$2:$P$692,'Faturamento SP3'!$D$2:$D$692,'Infos Relatório'!$B$564,'Faturamento SP3'!$E$2:$E$692,'Infos Relatório'!$B573,'Faturamento SP3'!$Z$2:$Z$692,'Infos Relatório'!AY$1,'Faturamento SP3'!$T$2:$T$692,"Sim")</f>
        <v>0</v>
      </c>
      <c r="BC573" s="27" t="e">
        <f t="shared" si="225"/>
        <v>#DIV/0!</v>
      </c>
      <c r="BD573" s="24">
        <f>SUMIFS('Faturamento SP3'!$H$2:$H$692,'Faturamento SP3'!$D$2:$D$692,'Infos Relatório'!$B$564,'Faturamento SP3'!$E$2:$E$692,'Infos Relatório'!$B573,'Faturamento SP3'!$Z$2:$Z$692,'Infos Relatório'!AY$1)</f>
        <v>0</v>
      </c>
      <c r="BE573" s="23">
        <f>COUNTIFS('Faturamento SP3'!$D$2:$D$692,'Infos Relatório'!$B$564,'Faturamento SP3'!$E$2:$E$692,'Infos Relatório'!$B573,'Faturamento SP3'!$Z$2:$Z$692,'Infos Relatório'!BE$1)</f>
        <v>0</v>
      </c>
      <c r="BF573" s="13">
        <f>SUMIFS('Faturamento SP3'!$G$2:$G$692,'Faturamento SP3'!$D$2:$D$692,'Infos Relatório'!$B$564,'Faturamento SP3'!$E$2:$E$692,'Infos Relatório'!$B573,'Faturamento SP3'!$Z$2:$Z$692,'Infos Relatório'!BE$1)</f>
        <v>0</v>
      </c>
      <c r="BG573" s="13">
        <f>SUMIFS('Faturamento SP3'!$J$2:$J$692,'Faturamento SP3'!$D$2:$D$692,'Infos Relatório'!$B$564,'Faturamento SP3'!$E$2:$E$692,'Infos Relatório'!$B573,'Faturamento SP3'!$Z$2:$Z$692,'Infos Relatório'!BE$1)</f>
        <v>0</v>
      </c>
      <c r="BH573" s="14">
        <f>SUMIFS('Faturamento SP3'!$O$2:$O$692,'Faturamento SP3'!$D$2:$D$692,'Infos Relatório'!$B$564,'Faturamento SP3'!$E$2:$E$692,'Infos Relatório'!$B573,'Faturamento SP3'!$Z$2:$Z$692,'Infos Relatório'!BE$1,'Faturamento SP3'!$T$2:$T$692,"Sim")+SUMIFS('Faturamento SP3'!$P$2:$P$692,'Faturamento SP3'!$D$2:$D$692,'Infos Relatório'!$B$564,'Faturamento SP3'!$E$2:$E$692,'Infos Relatório'!$B573,'Faturamento SP3'!$Z$2:$Z$692,'Infos Relatório'!BE$1,'Faturamento SP3'!$T$2:$T$692,"Sim")</f>
        <v>0</v>
      </c>
      <c r="BI573" s="27" t="e">
        <f t="shared" si="226"/>
        <v>#DIV/0!</v>
      </c>
      <c r="BJ573" s="24">
        <f>SUMIFS('Faturamento SP3'!$H$2:$H$692,'Faturamento SP3'!$D$2:$D$692,'Infos Relatório'!$B$564,'Faturamento SP3'!$E$2:$E$692,'Infos Relatório'!$B573,'Faturamento SP3'!$Z$2:$Z$692,'Infos Relatório'!BE$1)</f>
        <v>0</v>
      </c>
      <c r="BK573" s="23">
        <f>COUNTIFS('Faturamento SP3'!$D$2:$D$692,'Infos Relatório'!$B$564,'Faturamento SP3'!$E$2:$E$692,'Infos Relatório'!$B573,'Faturamento SP3'!$Z$2:$Z$692,'Infos Relatório'!BK$1)</f>
        <v>0</v>
      </c>
      <c r="BL573" s="13">
        <f>SUMIFS('Faturamento SP3'!$G$2:$G$692,'Faturamento SP3'!$D$2:$D$692,'Infos Relatório'!$B$564,'Faturamento SP3'!$E$2:$E$692,'Infos Relatório'!$B573,'Faturamento SP3'!$Z$2:$Z$692,'Infos Relatório'!BK$1)</f>
        <v>0</v>
      </c>
      <c r="BM573" s="13">
        <f>SUMIFS('Faturamento SP3'!$J$2:$J$692,'Faturamento SP3'!$D$2:$D$692,'Infos Relatório'!$B$564,'Faturamento SP3'!$E$2:$E$692,'Infos Relatório'!$B573,'Faturamento SP3'!$Z$2:$Z$692,'Infos Relatório'!BK$1)</f>
        <v>0</v>
      </c>
      <c r="BN573" s="14">
        <f>SUMIFS('Faturamento SP3'!$O$2:$O$692,'Faturamento SP3'!$D$2:$D$692,'Infos Relatório'!$B$564,'Faturamento SP3'!$E$2:$E$692,'Infos Relatório'!$B573,'Faturamento SP3'!$Z$2:$Z$692,'Infos Relatório'!BK$1,'Faturamento SP3'!$T$2:$T$692,"Sim")+SUMIFS('Faturamento SP3'!$P$2:$P$692,'Faturamento SP3'!$D$2:$D$692,'Infos Relatório'!$B$564,'Faturamento SP3'!$E$2:$E$692,'Infos Relatório'!$B573,'Faturamento SP3'!$Z$2:$Z$692,'Infos Relatório'!BK$1,'Faturamento SP3'!$T$2:$T$692,"Sim")</f>
        <v>0</v>
      </c>
      <c r="BO573" s="27" t="e">
        <f t="shared" si="227"/>
        <v>#DIV/0!</v>
      </c>
      <c r="BP573" s="24">
        <f>SUMIFS('Faturamento SP3'!$H$2:$H$692,'Faturamento SP3'!$D$2:$D$692,'Infos Relatório'!$B$564,'Faturamento SP3'!$E$2:$E$692,'Infos Relatório'!$B573,'Faturamento SP3'!$Z$2:$Z$692,'Infos Relatório'!BK$1)</f>
        <v>0</v>
      </c>
      <c r="BQ573" s="23">
        <f>COUNTIFS('Faturamento SP3'!$D$2:$D$692,'Infos Relatório'!$B$564,'Faturamento SP3'!$E$2:$E$692,'Infos Relatório'!$B573,'Faturamento SP3'!$Z$2:$Z$692,'Infos Relatório'!BQ$1)</f>
        <v>0</v>
      </c>
      <c r="BR573" s="13">
        <f>SUMIFS('Faturamento SP3'!$G$2:$G$692,'Faturamento SP3'!$D$2:$D$692,'Infos Relatório'!$B$564,'Faturamento SP3'!$E$2:$E$692,'Infos Relatório'!$B573,'Faturamento SP3'!$Z$2:$Z$692,'Infos Relatório'!BQ$1)</f>
        <v>0</v>
      </c>
      <c r="BS573" s="13">
        <f>SUMIFS('Faturamento SP3'!$J$2:$J$692,'Faturamento SP3'!$D$2:$D$692,'Infos Relatório'!$B$564,'Faturamento SP3'!$E$2:$E$692,'Infos Relatório'!$B573,'Faturamento SP3'!$Z$2:$Z$692,'Infos Relatório'!BQ$1)</f>
        <v>0</v>
      </c>
      <c r="BT573" s="14">
        <f>SUMIFS('Faturamento SP3'!$O$2:$O$692,'Faturamento SP3'!$D$2:$D$692,'Infos Relatório'!$B$564,'Faturamento SP3'!$E$2:$E$692,'Infos Relatório'!$B573,'Faturamento SP3'!$Z$2:$Z$692,'Infos Relatório'!BQ$1,'Faturamento SP3'!$T$2:$T$692,"Sim")+SUMIFS('Faturamento SP3'!$P$2:$P$692,'Faturamento SP3'!$D$2:$D$692,'Infos Relatório'!$B$564,'Faturamento SP3'!$E$2:$E$692,'Infos Relatório'!$B573,'Faturamento SP3'!$Z$2:$Z$692,'Infos Relatório'!BQ$1,'Faturamento SP3'!$T$2:$T$692,"Sim")</f>
        <v>0</v>
      </c>
      <c r="BU573" s="27" t="e">
        <f t="shared" si="228"/>
        <v>#DIV/0!</v>
      </c>
      <c r="BV573" s="24">
        <f>SUMIFS('Faturamento SP3'!$H$2:$H$692,'Faturamento SP3'!$D$2:$D$692,'Infos Relatório'!$B$564,'Faturamento SP3'!$E$2:$E$692,'Infos Relatório'!$B573,'Faturamento SP3'!$Z$2:$Z$692,'Infos Relatório'!BQ$1)</f>
        <v>0</v>
      </c>
    </row>
    <row r="574" spans="2:74">
      <c r="B574" s="17" t="s">
        <v>16</v>
      </c>
      <c r="C574" s="23">
        <f>COUNTIFS('Faturamento SP3'!$D$2:$D$692,'Infos Relatório'!$B$564,'Faturamento SP3'!$E$2:$E$692,'Infos Relatório'!$B574,'Faturamento SP3'!$Z$2:$Z$692,'Infos Relatório'!C$1)</f>
        <v>0</v>
      </c>
      <c r="D574" s="13">
        <f>SUMIFS('Faturamento SP3'!$G$2:$G$692,'Faturamento SP3'!$D$2:$D$692,'Infos Relatório'!$B$564,'Faturamento SP3'!$E$2:$E$692,'Infos Relatório'!$B574,'Faturamento SP3'!$Z$2:$Z$692,'Infos Relatório'!C$1)</f>
        <v>0</v>
      </c>
      <c r="E574" s="13">
        <f>SUMIFS('Faturamento SP3'!$J$2:$J$692,'Faturamento SP3'!$D$2:$D$692,'Infos Relatório'!$B$564,'Faturamento SP3'!$E$2:$E$692,'Infos Relatório'!$B574,'Faturamento SP3'!$Z$2:$Z$692,'Infos Relatório'!C$1)</f>
        <v>0</v>
      </c>
      <c r="F574" s="14">
        <f>SUMIFS('Faturamento SP3'!$O$2:$O$692,'Faturamento SP3'!$D$2:$D$692,'Infos Relatório'!$B$564,'Faturamento SP3'!$E$2:$E$692,'Infos Relatório'!$B574,'Faturamento SP3'!$Z$2:$Z$692,'Infos Relatório'!C$1,'Faturamento SP3'!$T$2:$T$692,"Sim")+SUMIFS('Faturamento SP3'!$P$2:$P$692,'Faturamento SP3'!$D$2:$D$692,'Infos Relatório'!$B$564,'Faturamento SP3'!$E$2:$E$692,'Infos Relatório'!$B574,'Faturamento SP3'!$Z$2:$Z$692,'Infos Relatório'!C$1,'Faturamento SP3'!$T$2:$T$692,"Sim")</f>
        <v>0</v>
      </c>
      <c r="G574" s="27" t="e">
        <f t="shared" si="217"/>
        <v>#DIV/0!</v>
      </c>
      <c r="H574" s="24">
        <f>SUMIFS('Faturamento SP3'!$H$2:$H$692,'Faturamento SP3'!$D$2:$D$692,'Infos Relatório'!$B$564,'Faturamento SP3'!$E$2:$E$692,'Infos Relatório'!$B574,'Faturamento SP3'!$Z$2:$Z$692,'Infos Relatório'!C$1)</f>
        <v>0</v>
      </c>
      <c r="I574" s="23">
        <f>COUNTIFS('Faturamento SP3'!$D$2:$D$692,'Infos Relatório'!$B$564,'Faturamento SP3'!$E$2:$E$692,'Infos Relatório'!$B574,'Faturamento SP3'!$Z$2:$Z$692,'Infos Relatório'!I$1)</f>
        <v>0</v>
      </c>
      <c r="J574" s="13">
        <f>SUMIFS('Faturamento SP3'!$G$2:$G$692,'Faturamento SP3'!$D$2:$D$692,'Infos Relatório'!$B$564,'Faturamento SP3'!$E$2:$E$692,'Infos Relatório'!$B574,'Faturamento SP3'!$Z$2:$Z$692,'Infos Relatório'!I$1)</f>
        <v>0</v>
      </c>
      <c r="K574" s="13">
        <f>SUMIFS('Faturamento SP3'!$J$2:$J$692,'Faturamento SP3'!$D$2:$D$692,'Infos Relatório'!$B$564,'Faturamento SP3'!$E$2:$E$692,'Infos Relatório'!$B574,'Faturamento SP3'!$Z$2:$Z$692,'Infos Relatório'!I$1)</f>
        <v>0</v>
      </c>
      <c r="L574" s="14">
        <f>SUMIFS('Faturamento SP3'!$O$2:$O$692,'Faturamento SP3'!$D$2:$D$692,'Infos Relatório'!$B$564,'Faturamento SP3'!$E$2:$E$692,'Infos Relatório'!$B574,'Faturamento SP3'!$Z$2:$Z$692,'Infos Relatório'!I$1,'Faturamento SP3'!$T$2:$T$692,"Sim")+SUMIFS('Faturamento SP3'!$P$2:$P$692,'Faturamento SP3'!$D$2:$D$692,'Infos Relatório'!$B$564,'Faturamento SP3'!$E$2:$E$692,'Infos Relatório'!$B574,'Faturamento SP3'!$Z$2:$Z$692,'Infos Relatório'!I$1,'Faturamento SP3'!$T$2:$T$692,"Sim")</f>
        <v>0</v>
      </c>
      <c r="M574" s="27" t="e">
        <f t="shared" si="218"/>
        <v>#DIV/0!</v>
      </c>
      <c r="N574" s="24">
        <f>SUMIFS('Faturamento SP3'!$H$2:$H$692,'Faturamento SP3'!$D$2:$D$692,'Infos Relatório'!$B$564,'Faturamento SP3'!$E$2:$E$692,'Infos Relatório'!$B574,'Faturamento SP3'!$Z$2:$Z$692,'Infos Relatório'!I$1)</f>
        <v>0</v>
      </c>
      <c r="O574" s="23">
        <f>COUNTIFS('Faturamento SP3'!$D$2:$D$692,'Infos Relatório'!$B$564,'Faturamento SP3'!$E$2:$E$692,'Infos Relatório'!$B574,'Faturamento SP3'!$Z$2:$Z$692,'Infos Relatório'!O$1)</f>
        <v>0</v>
      </c>
      <c r="P574" s="13">
        <f>SUMIFS('Faturamento SP3'!$G$2:$G$692,'Faturamento SP3'!$D$2:$D$692,'Infos Relatório'!$B$564,'Faturamento SP3'!$E$2:$E$692,'Infos Relatório'!$B574,'Faturamento SP3'!$Z$2:$Z$692,'Infos Relatório'!O$1)</f>
        <v>0</v>
      </c>
      <c r="Q574" s="13">
        <f>SUMIFS('Faturamento SP3'!$J$2:$J$692,'Faturamento SP3'!$D$2:$D$692,'Infos Relatório'!$B$564,'Faturamento SP3'!$E$2:$E$692,'Infos Relatório'!$B574,'Faturamento SP3'!$Z$2:$Z$692,'Infos Relatório'!O$1)</f>
        <v>0</v>
      </c>
      <c r="R574" s="14">
        <f>SUMIFS('Faturamento SP3'!$O$2:$O$692,'Faturamento SP3'!$D$2:$D$692,'Infos Relatório'!$B$564,'Faturamento SP3'!$E$2:$E$692,'Infos Relatório'!$B574,'Faturamento SP3'!$Z$2:$Z$692,'Infos Relatório'!O$1,'Faturamento SP3'!$T$2:$T$692,"Sim")+SUMIFS('Faturamento SP3'!$P$2:$P$692,'Faturamento SP3'!$D$2:$D$692,'Infos Relatório'!$B$564,'Faturamento SP3'!$E$2:$E$692,'Infos Relatório'!$B574,'Faturamento SP3'!$Z$2:$Z$692,'Infos Relatório'!O$1,'Faturamento SP3'!$T$2:$T$692,"Sim")</f>
        <v>0</v>
      </c>
      <c r="S574" s="27" t="e">
        <f t="shared" si="219"/>
        <v>#DIV/0!</v>
      </c>
      <c r="T574" s="24">
        <f>SUMIFS('Faturamento SP3'!$H$2:$H$692,'Faturamento SP3'!$D$2:$D$692,'Infos Relatório'!$B$564,'Faturamento SP3'!$E$2:$E$692,'Infos Relatório'!$B574,'Faturamento SP3'!$Z$2:$Z$692,'Infos Relatório'!O$1)</f>
        <v>0</v>
      </c>
      <c r="U574" s="23">
        <f>COUNTIFS('Faturamento SP3'!$D$2:$D$692,'Infos Relatório'!$B$564,'Faturamento SP3'!$E$2:$E$692,'Infos Relatório'!$B574,'Faturamento SP3'!$Z$2:$Z$692,'Infos Relatório'!U$1)</f>
        <v>0</v>
      </c>
      <c r="V574" s="13">
        <f>SUMIFS('Faturamento SP3'!$G$2:$G$692,'Faturamento SP3'!$D$2:$D$692,'Infos Relatório'!$B$564,'Faturamento SP3'!$E$2:$E$692,'Infos Relatório'!$B574,'Faturamento SP3'!$Z$2:$Z$692,'Infos Relatório'!U$1)</f>
        <v>0</v>
      </c>
      <c r="W574" s="13">
        <f>SUMIFS('Faturamento SP3'!$J$2:$J$692,'Faturamento SP3'!$D$2:$D$692,'Infos Relatório'!$B$564,'Faturamento SP3'!$E$2:$E$692,'Infos Relatório'!$B574,'Faturamento SP3'!$Z$2:$Z$692,'Infos Relatório'!U$1)</f>
        <v>0</v>
      </c>
      <c r="X574" s="14">
        <f>SUMIFS('Faturamento SP3'!$O$2:$O$692,'Faturamento SP3'!$D$2:$D$692,'Infos Relatório'!$B$564,'Faturamento SP3'!$E$2:$E$692,'Infos Relatório'!$B574,'Faturamento SP3'!$Z$2:$Z$692,'Infos Relatório'!U$1,'Faturamento SP3'!$T$2:$T$692,"Sim")+SUMIFS('Faturamento SP3'!$P$2:$P$692,'Faturamento SP3'!$D$2:$D$692,'Infos Relatório'!$B$564,'Faturamento SP3'!$E$2:$E$692,'Infos Relatório'!$B574,'Faturamento SP3'!$Z$2:$Z$692,'Infos Relatório'!U$1,'Faturamento SP3'!$T$2:$T$692,"Sim")</f>
        <v>0</v>
      </c>
      <c r="Y574" s="27" t="e">
        <f t="shared" si="220"/>
        <v>#DIV/0!</v>
      </c>
      <c r="Z574" s="24">
        <f>SUMIFS('Faturamento SP3'!$H$2:$H$692,'Faturamento SP3'!$D$2:$D$692,'Infos Relatório'!$B$564,'Faturamento SP3'!$E$2:$E$692,'Infos Relatório'!$B574,'Faturamento SP3'!$Z$2:$Z$692,'Infos Relatório'!U$1)</f>
        <v>0</v>
      </c>
      <c r="AA574" s="23">
        <f>COUNTIFS('Faturamento SP3'!$D$2:$D$692,'Infos Relatório'!$B$564,'Faturamento SP3'!$E$2:$E$692,'Infos Relatório'!$B574,'Faturamento SP3'!$Z$2:$Z$692,'Infos Relatório'!AA$1)</f>
        <v>0</v>
      </c>
      <c r="AB574" s="13">
        <f>SUMIFS('Faturamento SP3'!$G$2:$G$692,'Faturamento SP3'!$D$2:$D$692,'Infos Relatório'!$B$564,'Faturamento SP3'!$E$2:$E$692,'Infos Relatório'!$B574,'Faturamento SP3'!$Z$2:$Z$692,'Infos Relatório'!AA$1)</f>
        <v>0</v>
      </c>
      <c r="AC574" s="13">
        <f>SUMIFS('Faturamento SP3'!$J$2:$J$692,'Faturamento SP3'!$D$2:$D$692,'Infos Relatório'!$B$564,'Faturamento SP3'!$E$2:$E$692,'Infos Relatório'!$B574,'Faturamento SP3'!$Z$2:$Z$692,'Infos Relatório'!AA$1)</f>
        <v>0</v>
      </c>
      <c r="AD574" s="14">
        <f>SUMIFS('Faturamento SP3'!$O$2:$O$692,'Faturamento SP3'!$D$2:$D$692,'Infos Relatório'!$B$564,'Faturamento SP3'!$E$2:$E$692,'Infos Relatório'!$B574,'Faturamento SP3'!$Z$2:$Z$692,'Infos Relatório'!AA$1,'Faturamento SP3'!$T$2:$T$692,"Sim")+SUMIFS('Faturamento SP3'!$P$2:$P$692,'Faturamento SP3'!$D$2:$D$692,'Infos Relatório'!$B$564,'Faturamento SP3'!$E$2:$E$692,'Infos Relatório'!$B574,'Faturamento SP3'!$Z$2:$Z$692,'Infos Relatório'!AA$1,'Faturamento SP3'!$T$2:$T$692,"Sim")</f>
        <v>0</v>
      </c>
      <c r="AE574" s="27" t="e">
        <f t="shared" si="221"/>
        <v>#DIV/0!</v>
      </c>
      <c r="AF574" s="24">
        <f>SUMIFS('Faturamento SP3'!$H$2:$H$692,'Faturamento SP3'!$D$2:$D$692,'Infos Relatório'!$B$564,'Faturamento SP3'!$E$2:$E$692,'Infos Relatório'!$B574,'Faturamento SP3'!$Z$2:$Z$692,'Infos Relatório'!AA$1)</f>
        <v>0</v>
      </c>
      <c r="AG574" s="23">
        <f>COUNTIFS('Faturamento SP3'!$D$2:$D$692,'Infos Relatório'!$B$564,'Faturamento SP3'!$E$2:$E$692,'Infos Relatório'!$B574,'Faturamento SP3'!$Z$2:$Z$692,'Infos Relatório'!AG$1)</f>
        <v>0</v>
      </c>
      <c r="AH574" s="13">
        <f>SUMIFS('Faturamento SP3'!$G$2:$G$692,'Faturamento SP3'!$D$2:$D$692,'Infos Relatório'!$B$564,'Faturamento SP3'!$E$2:$E$692,'Infos Relatório'!$B574,'Faturamento SP3'!$Z$2:$Z$692,'Infos Relatório'!AG$1)</f>
        <v>0</v>
      </c>
      <c r="AI574" s="13">
        <f>SUMIFS('Faturamento SP3'!$J$2:$J$692,'Faturamento SP3'!$D$2:$D$692,'Infos Relatório'!$B$564,'Faturamento SP3'!$E$2:$E$692,'Infos Relatório'!$B574,'Faturamento SP3'!$Z$2:$Z$692,'Infos Relatório'!AG$1)</f>
        <v>0</v>
      </c>
      <c r="AJ574" s="14">
        <f>SUMIFS('Faturamento SP3'!$O$2:$O$692,'Faturamento SP3'!$D$2:$D$692,'Infos Relatório'!$B$564,'Faturamento SP3'!$E$2:$E$692,'Infos Relatório'!$B574,'Faturamento SP3'!$Z$2:$Z$692,'Infos Relatório'!AG$1,'Faturamento SP3'!$T$2:$T$692,"Sim")+SUMIFS('Faturamento SP3'!$P$2:$P$692,'Faturamento SP3'!$D$2:$D$692,'Infos Relatório'!$B$564,'Faturamento SP3'!$E$2:$E$692,'Infos Relatório'!$B574,'Faturamento SP3'!$Z$2:$Z$692,'Infos Relatório'!AG$1,'Faturamento SP3'!$T$2:$T$692,"Sim")</f>
        <v>0</v>
      </c>
      <c r="AK574" s="27" t="e">
        <f t="shared" si="222"/>
        <v>#DIV/0!</v>
      </c>
      <c r="AL574" s="24">
        <f>SUMIFS('Faturamento SP3'!$H$2:$H$692,'Faturamento SP3'!$D$2:$D$692,'Infos Relatório'!$B$564,'Faturamento SP3'!$E$2:$E$692,'Infos Relatório'!$B574,'Faturamento SP3'!$Z$2:$Z$692,'Infos Relatório'!AG$1)</f>
        <v>0</v>
      </c>
      <c r="AM574" s="23">
        <f>COUNTIFS('Faturamento SP3'!$D$2:$D$692,'Infos Relatório'!$B$564,'Faturamento SP3'!$E$2:$E$692,'Infos Relatório'!$B574,'Faturamento SP3'!$Z$2:$Z$692,'Infos Relatório'!AM$1)</f>
        <v>0</v>
      </c>
      <c r="AN574" s="13">
        <f>SUMIFS('Faturamento SP3'!$G$2:$G$692,'Faturamento SP3'!$D$2:$D$692,'Infos Relatório'!$B$564,'Faturamento SP3'!$E$2:$E$692,'Infos Relatório'!$B574,'Faturamento SP3'!$Z$2:$Z$692,'Infos Relatório'!AM$1)</f>
        <v>0</v>
      </c>
      <c r="AO574" s="13">
        <f>SUMIFS('Faturamento SP3'!$J$2:$J$692,'Faturamento SP3'!$D$2:$D$692,'Infos Relatório'!$B$564,'Faturamento SP3'!$E$2:$E$692,'Infos Relatório'!$B574,'Faturamento SP3'!$Z$2:$Z$692,'Infos Relatório'!AM$1)</f>
        <v>0</v>
      </c>
      <c r="AP574" s="14">
        <f>SUMIFS('Faturamento SP3'!$O$2:$O$692,'Faturamento SP3'!$D$2:$D$692,'Infos Relatório'!$B$564,'Faturamento SP3'!$E$2:$E$692,'Infos Relatório'!$B574,'Faturamento SP3'!$Z$2:$Z$692,'Infos Relatório'!AM$1,'Faturamento SP3'!$T$2:$T$692,"Sim")+SUMIFS('Faturamento SP3'!$P$2:$P$692,'Faturamento SP3'!$D$2:$D$692,'Infos Relatório'!$B$564,'Faturamento SP3'!$E$2:$E$692,'Infos Relatório'!$B574,'Faturamento SP3'!$Z$2:$Z$692,'Infos Relatório'!AM$1,'Faturamento SP3'!$T$2:$T$692,"Sim")</f>
        <v>0</v>
      </c>
      <c r="AQ574" s="27" t="e">
        <f t="shared" si="223"/>
        <v>#DIV/0!</v>
      </c>
      <c r="AR574" s="24">
        <f>SUMIFS('Faturamento SP3'!$H$2:$H$692,'Faturamento SP3'!$D$2:$D$692,'Infos Relatório'!$B$564,'Faturamento SP3'!$E$2:$E$692,'Infos Relatório'!$B574,'Faturamento SP3'!$Z$2:$Z$692,'Infos Relatório'!AM$1)</f>
        <v>0</v>
      </c>
      <c r="AS574" s="23">
        <f>COUNTIFS('Faturamento SP3'!$D$2:$D$692,'Infos Relatório'!$B$564,'Faturamento SP3'!$E$2:$E$692,'Infos Relatório'!$B574,'Faturamento SP3'!$Z$2:$Z$692,'Infos Relatório'!AS$1)</f>
        <v>0</v>
      </c>
      <c r="AT574" s="13">
        <f>SUMIFS('Faturamento SP3'!$G$2:$G$692,'Faturamento SP3'!$D$2:$D$692,'Infos Relatório'!$B$564,'Faturamento SP3'!$E$2:$E$692,'Infos Relatório'!$B574,'Faturamento SP3'!$Z$2:$Z$692,'Infos Relatório'!AS$1)</f>
        <v>0</v>
      </c>
      <c r="AU574" s="13">
        <f>SUMIFS('Faturamento SP3'!$J$2:$J$692,'Faturamento SP3'!$D$2:$D$692,'Infos Relatório'!$B$564,'Faturamento SP3'!$E$2:$E$692,'Infos Relatório'!$B574,'Faturamento SP3'!$Z$2:$Z$692,'Infos Relatório'!AS$1)</f>
        <v>0</v>
      </c>
      <c r="AV574" s="14">
        <f>SUMIFS('Faturamento SP3'!$O$2:$O$692,'Faturamento SP3'!$D$2:$D$692,'Infos Relatório'!$B$564,'Faturamento SP3'!$E$2:$E$692,'Infos Relatório'!$B574,'Faturamento SP3'!$Z$2:$Z$692,'Infos Relatório'!AS$1,'Faturamento SP3'!$T$2:$T$692,"Sim")+SUMIFS('Faturamento SP3'!$P$2:$P$692,'Faturamento SP3'!$D$2:$D$692,'Infos Relatório'!$B$564,'Faturamento SP3'!$E$2:$E$692,'Infos Relatório'!$B574,'Faturamento SP3'!$Z$2:$Z$692,'Infos Relatório'!AS$1,'Faturamento SP3'!$T$2:$T$692,"Sim")</f>
        <v>0</v>
      </c>
      <c r="AW574" s="27" t="e">
        <f t="shared" si="224"/>
        <v>#DIV/0!</v>
      </c>
      <c r="AX574" s="24">
        <f>SUMIFS('Faturamento SP3'!$H$2:$H$692,'Faturamento SP3'!$D$2:$D$692,'Infos Relatório'!$B$564,'Faturamento SP3'!$E$2:$E$692,'Infos Relatório'!$B574,'Faturamento SP3'!$Z$2:$Z$692,'Infos Relatório'!AS$1)</f>
        <v>0</v>
      </c>
      <c r="AY574" s="23">
        <f>COUNTIFS('Faturamento SP3'!$D$2:$D$692,'Infos Relatório'!$B$564,'Faturamento SP3'!$E$2:$E$692,'Infos Relatório'!$B574,'Faturamento SP3'!$Z$2:$Z$692,'Infos Relatório'!AY$1)</f>
        <v>0</v>
      </c>
      <c r="AZ574" s="13">
        <f>SUMIFS('Faturamento SP3'!$G$2:$G$692,'Faturamento SP3'!$D$2:$D$692,'Infos Relatório'!$B$564,'Faturamento SP3'!$E$2:$E$692,'Infos Relatório'!$B574,'Faturamento SP3'!$Z$2:$Z$692,'Infos Relatório'!AY$1)</f>
        <v>0</v>
      </c>
      <c r="BA574" s="13">
        <f>SUMIFS('Faturamento SP3'!$J$2:$J$692,'Faturamento SP3'!$D$2:$D$692,'Infos Relatório'!$B$564,'Faturamento SP3'!$E$2:$E$692,'Infos Relatório'!$B574,'Faturamento SP3'!$Z$2:$Z$692,'Infos Relatório'!AY$1)</f>
        <v>0</v>
      </c>
      <c r="BB574" s="14">
        <f>SUMIFS('Faturamento SP3'!$O$2:$O$692,'Faturamento SP3'!$D$2:$D$692,'Infos Relatório'!$B$564,'Faturamento SP3'!$E$2:$E$692,'Infos Relatório'!$B574,'Faturamento SP3'!$Z$2:$Z$692,'Infos Relatório'!AY$1,'Faturamento SP3'!$T$2:$T$692,"Sim")+SUMIFS('Faturamento SP3'!$P$2:$P$692,'Faturamento SP3'!$D$2:$D$692,'Infos Relatório'!$B$564,'Faturamento SP3'!$E$2:$E$692,'Infos Relatório'!$B574,'Faturamento SP3'!$Z$2:$Z$692,'Infos Relatório'!AY$1,'Faturamento SP3'!$T$2:$T$692,"Sim")</f>
        <v>0</v>
      </c>
      <c r="BC574" s="27" t="e">
        <f t="shared" si="225"/>
        <v>#DIV/0!</v>
      </c>
      <c r="BD574" s="24">
        <f>SUMIFS('Faturamento SP3'!$H$2:$H$692,'Faturamento SP3'!$D$2:$D$692,'Infos Relatório'!$B$564,'Faturamento SP3'!$E$2:$E$692,'Infos Relatório'!$B574,'Faturamento SP3'!$Z$2:$Z$692,'Infos Relatório'!AY$1)</f>
        <v>0</v>
      </c>
      <c r="BE574" s="23">
        <f>COUNTIFS('Faturamento SP3'!$D$2:$D$692,'Infos Relatório'!$B$564,'Faturamento SP3'!$E$2:$E$692,'Infos Relatório'!$B574,'Faturamento SP3'!$Z$2:$Z$692,'Infos Relatório'!BE$1)</f>
        <v>0</v>
      </c>
      <c r="BF574" s="13">
        <f>SUMIFS('Faturamento SP3'!$G$2:$G$692,'Faturamento SP3'!$D$2:$D$692,'Infos Relatório'!$B$564,'Faturamento SP3'!$E$2:$E$692,'Infos Relatório'!$B574,'Faturamento SP3'!$Z$2:$Z$692,'Infos Relatório'!BE$1)</f>
        <v>0</v>
      </c>
      <c r="BG574" s="13">
        <f>SUMIFS('Faturamento SP3'!$J$2:$J$692,'Faturamento SP3'!$D$2:$D$692,'Infos Relatório'!$B$564,'Faturamento SP3'!$E$2:$E$692,'Infos Relatório'!$B574,'Faturamento SP3'!$Z$2:$Z$692,'Infos Relatório'!BE$1)</f>
        <v>0</v>
      </c>
      <c r="BH574" s="14">
        <f>SUMIFS('Faturamento SP3'!$O$2:$O$692,'Faturamento SP3'!$D$2:$D$692,'Infos Relatório'!$B$564,'Faturamento SP3'!$E$2:$E$692,'Infos Relatório'!$B574,'Faturamento SP3'!$Z$2:$Z$692,'Infos Relatório'!BE$1,'Faturamento SP3'!$T$2:$T$692,"Sim")+SUMIFS('Faturamento SP3'!$P$2:$P$692,'Faturamento SP3'!$D$2:$D$692,'Infos Relatório'!$B$564,'Faturamento SP3'!$E$2:$E$692,'Infos Relatório'!$B574,'Faturamento SP3'!$Z$2:$Z$692,'Infos Relatório'!BE$1,'Faturamento SP3'!$T$2:$T$692,"Sim")</f>
        <v>0</v>
      </c>
      <c r="BI574" s="27" t="e">
        <f t="shared" si="226"/>
        <v>#DIV/0!</v>
      </c>
      <c r="BJ574" s="24">
        <f>SUMIFS('Faturamento SP3'!$H$2:$H$692,'Faturamento SP3'!$D$2:$D$692,'Infos Relatório'!$B$564,'Faturamento SP3'!$E$2:$E$692,'Infos Relatório'!$B574,'Faturamento SP3'!$Z$2:$Z$692,'Infos Relatório'!BE$1)</f>
        <v>0</v>
      </c>
      <c r="BK574" s="23">
        <f>COUNTIFS('Faturamento SP3'!$D$2:$D$692,'Infos Relatório'!$B$564,'Faturamento SP3'!$E$2:$E$692,'Infos Relatório'!$B574,'Faturamento SP3'!$Z$2:$Z$692,'Infos Relatório'!BK$1)</f>
        <v>0</v>
      </c>
      <c r="BL574" s="13">
        <f>SUMIFS('Faturamento SP3'!$G$2:$G$692,'Faturamento SP3'!$D$2:$D$692,'Infos Relatório'!$B$564,'Faturamento SP3'!$E$2:$E$692,'Infos Relatório'!$B574,'Faturamento SP3'!$Z$2:$Z$692,'Infos Relatório'!BK$1)</f>
        <v>0</v>
      </c>
      <c r="BM574" s="13">
        <f>SUMIFS('Faturamento SP3'!$J$2:$J$692,'Faturamento SP3'!$D$2:$D$692,'Infos Relatório'!$B$564,'Faturamento SP3'!$E$2:$E$692,'Infos Relatório'!$B574,'Faturamento SP3'!$Z$2:$Z$692,'Infos Relatório'!BK$1)</f>
        <v>0</v>
      </c>
      <c r="BN574" s="14">
        <f>SUMIFS('Faturamento SP3'!$O$2:$O$692,'Faturamento SP3'!$D$2:$D$692,'Infos Relatório'!$B$564,'Faturamento SP3'!$E$2:$E$692,'Infos Relatório'!$B574,'Faturamento SP3'!$Z$2:$Z$692,'Infos Relatório'!BK$1,'Faturamento SP3'!$T$2:$T$692,"Sim")+SUMIFS('Faturamento SP3'!$P$2:$P$692,'Faturamento SP3'!$D$2:$D$692,'Infos Relatório'!$B$564,'Faturamento SP3'!$E$2:$E$692,'Infos Relatório'!$B574,'Faturamento SP3'!$Z$2:$Z$692,'Infos Relatório'!BK$1,'Faturamento SP3'!$T$2:$T$692,"Sim")</f>
        <v>0</v>
      </c>
      <c r="BO574" s="27" t="e">
        <f t="shared" si="227"/>
        <v>#DIV/0!</v>
      </c>
      <c r="BP574" s="24">
        <f>SUMIFS('Faturamento SP3'!$H$2:$H$692,'Faturamento SP3'!$D$2:$D$692,'Infos Relatório'!$B$564,'Faturamento SP3'!$E$2:$E$692,'Infos Relatório'!$B574,'Faturamento SP3'!$Z$2:$Z$692,'Infos Relatório'!BK$1)</f>
        <v>0</v>
      </c>
      <c r="BQ574" s="23">
        <f>COUNTIFS('Faturamento SP3'!$D$2:$D$692,'Infos Relatório'!$B$564,'Faturamento SP3'!$E$2:$E$692,'Infos Relatório'!$B574,'Faturamento SP3'!$Z$2:$Z$692,'Infos Relatório'!BQ$1)</f>
        <v>0</v>
      </c>
      <c r="BR574" s="13">
        <f>SUMIFS('Faturamento SP3'!$G$2:$G$692,'Faturamento SP3'!$D$2:$D$692,'Infos Relatório'!$B$564,'Faturamento SP3'!$E$2:$E$692,'Infos Relatório'!$B574,'Faturamento SP3'!$Z$2:$Z$692,'Infos Relatório'!BQ$1)</f>
        <v>0</v>
      </c>
      <c r="BS574" s="13">
        <f>SUMIFS('Faturamento SP3'!$J$2:$J$692,'Faturamento SP3'!$D$2:$D$692,'Infos Relatório'!$B$564,'Faturamento SP3'!$E$2:$E$692,'Infos Relatório'!$B574,'Faturamento SP3'!$Z$2:$Z$692,'Infos Relatório'!BQ$1)</f>
        <v>0</v>
      </c>
      <c r="BT574" s="14">
        <f>SUMIFS('Faturamento SP3'!$O$2:$O$692,'Faturamento SP3'!$D$2:$D$692,'Infos Relatório'!$B$564,'Faturamento SP3'!$E$2:$E$692,'Infos Relatório'!$B574,'Faturamento SP3'!$Z$2:$Z$692,'Infos Relatório'!BQ$1,'Faturamento SP3'!$T$2:$T$692,"Sim")+SUMIFS('Faturamento SP3'!$P$2:$P$692,'Faturamento SP3'!$D$2:$D$692,'Infos Relatório'!$B$564,'Faturamento SP3'!$E$2:$E$692,'Infos Relatório'!$B574,'Faturamento SP3'!$Z$2:$Z$692,'Infos Relatório'!BQ$1,'Faturamento SP3'!$T$2:$T$692,"Sim")</f>
        <v>0</v>
      </c>
      <c r="BU574" s="27" t="e">
        <f t="shared" si="228"/>
        <v>#DIV/0!</v>
      </c>
      <c r="BV574" s="24">
        <f>SUMIFS('Faturamento SP3'!$H$2:$H$692,'Faturamento SP3'!$D$2:$D$692,'Infos Relatório'!$B$564,'Faturamento SP3'!$E$2:$E$692,'Infos Relatório'!$B574,'Faturamento SP3'!$Z$2:$Z$692,'Infos Relatório'!BQ$1)</f>
        <v>0</v>
      </c>
    </row>
    <row r="575" spans="2:74">
      <c r="B575" s="17" t="s">
        <v>17</v>
      </c>
      <c r="C575" s="23">
        <f>COUNTIFS('Faturamento SP3'!$D$2:$D$692,'Infos Relatório'!$B$564,'Faturamento SP3'!$E$2:$E$692,'Infos Relatório'!$B575,'Faturamento SP3'!$Z$2:$Z$692,'Infos Relatório'!C$1)</f>
        <v>0</v>
      </c>
      <c r="D575" s="13">
        <f>SUMIFS('Faturamento SP3'!$G$2:$G$692,'Faturamento SP3'!$D$2:$D$692,'Infos Relatório'!$B$564,'Faturamento SP3'!$E$2:$E$692,'Infos Relatório'!$B575,'Faturamento SP3'!$Z$2:$Z$692,'Infos Relatório'!C$1)</f>
        <v>0</v>
      </c>
      <c r="E575" s="13">
        <f>SUMIFS('Faturamento SP3'!$J$2:$J$692,'Faturamento SP3'!$D$2:$D$692,'Infos Relatório'!$B$564,'Faturamento SP3'!$E$2:$E$692,'Infos Relatório'!$B575,'Faturamento SP3'!$Z$2:$Z$692,'Infos Relatório'!C$1)</f>
        <v>0</v>
      </c>
      <c r="F575" s="14">
        <f>SUMIFS('Faturamento SP3'!$O$2:$O$692,'Faturamento SP3'!$D$2:$D$692,'Infos Relatório'!$B$564,'Faturamento SP3'!$E$2:$E$692,'Infos Relatório'!$B575,'Faturamento SP3'!$Z$2:$Z$692,'Infos Relatório'!C$1,'Faturamento SP3'!$T$2:$T$692,"Sim")+SUMIFS('Faturamento SP3'!$P$2:$P$692,'Faturamento SP3'!$D$2:$D$692,'Infos Relatório'!$B$564,'Faturamento SP3'!$E$2:$E$692,'Infos Relatório'!$B575,'Faturamento SP3'!$Z$2:$Z$692,'Infos Relatório'!C$1,'Faturamento SP3'!$T$2:$T$692,"Sim")</f>
        <v>0</v>
      </c>
      <c r="G575" s="27" t="e">
        <f t="shared" si="217"/>
        <v>#DIV/0!</v>
      </c>
      <c r="H575" s="24">
        <f>SUMIFS('Faturamento SP3'!$H$2:$H$692,'Faturamento SP3'!$D$2:$D$692,'Infos Relatório'!$B$564,'Faturamento SP3'!$E$2:$E$692,'Infos Relatório'!$B575,'Faturamento SP3'!$Z$2:$Z$692,'Infos Relatório'!C$1)</f>
        <v>0</v>
      </c>
      <c r="I575" s="23">
        <f>COUNTIFS('Faturamento SP3'!$D$2:$D$692,'Infos Relatório'!$B$564,'Faturamento SP3'!$E$2:$E$692,'Infos Relatório'!$B575,'Faturamento SP3'!$Z$2:$Z$692,'Infos Relatório'!I$1)</f>
        <v>0</v>
      </c>
      <c r="J575" s="13">
        <f>SUMIFS('Faturamento SP3'!$G$2:$G$692,'Faturamento SP3'!$D$2:$D$692,'Infos Relatório'!$B$564,'Faturamento SP3'!$E$2:$E$692,'Infos Relatório'!$B575,'Faturamento SP3'!$Z$2:$Z$692,'Infos Relatório'!I$1)</f>
        <v>0</v>
      </c>
      <c r="K575" s="13">
        <f>SUMIFS('Faturamento SP3'!$J$2:$J$692,'Faturamento SP3'!$D$2:$D$692,'Infos Relatório'!$B$564,'Faturamento SP3'!$E$2:$E$692,'Infos Relatório'!$B575,'Faturamento SP3'!$Z$2:$Z$692,'Infos Relatório'!I$1)</f>
        <v>0</v>
      </c>
      <c r="L575" s="14">
        <f>SUMIFS('Faturamento SP3'!$O$2:$O$692,'Faturamento SP3'!$D$2:$D$692,'Infos Relatório'!$B$564,'Faturamento SP3'!$E$2:$E$692,'Infos Relatório'!$B575,'Faturamento SP3'!$Z$2:$Z$692,'Infos Relatório'!I$1,'Faturamento SP3'!$T$2:$T$692,"Sim")+SUMIFS('Faturamento SP3'!$P$2:$P$692,'Faturamento SP3'!$D$2:$D$692,'Infos Relatório'!$B$564,'Faturamento SP3'!$E$2:$E$692,'Infos Relatório'!$B575,'Faturamento SP3'!$Z$2:$Z$692,'Infos Relatório'!I$1,'Faturamento SP3'!$T$2:$T$692,"Sim")</f>
        <v>0</v>
      </c>
      <c r="M575" s="27" t="e">
        <f t="shared" si="218"/>
        <v>#DIV/0!</v>
      </c>
      <c r="N575" s="24">
        <f>SUMIFS('Faturamento SP3'!$H$2:$H$692,'Faturamento SP3'!$D$2:$D$692,'Infos Relatório'!$B$564,'Faturamento SP3'!$E$2:$E$692,'Infos Relatório'!$B575,'Faturamento SP3'!$Z$2:$Z$692,'Infos Relatório'!I$1)</f>
        <v>0</v>
      </c>
      <c r="O575" s="23">
        <f>COUNTIFS('Faturamento SP3'!$D$2:$D$692,'Infos Relatório'!$B$564,'Faturamento SP3'!$E$2:$E$692,'Infos Relatório'!$B575,'Faturamento SP3'!$Z$2:$Z$692,'Infos Relatório'!O$1)</f>
        <v>0</v>
      </c>
      <c r="P575" s="13">
        <f>SUMIFS('Faturamento SP3'!$G$2:$G$692,'Faturamento SP3'!$D$2:$D$692,'Infos Relatório'!$B$564,'Faturamento SP3'!$E$2:$E$692,'Infos Relatório'!$B575,'Faturamento SP3'!$Z$2:$Z$692,'Infos Relatório'!O$1)</f>
        <v>0</v>
      </c>
      <c r="Q575" s="13">
        <f>SUMIFS('Faturamento SP3'!$J$2:$J$692,'Faturamento SP3'!$D$2:$D$692,'Infos Relatório'!$B$564,'Faturamento SP3'!$E$2:$E$692,'Infos Relatório'!$B575,'Faturamento SP3'!$Z$2:$Z$692,'Infos Relatório'!O$1)</f>
        <v>0</v>
      </c>
      <c r="R575" s="14">
        <f>SUMIFS('Faturamento SP3'!$O$2:$O$692,'Faturamento SP3'!$D$2:$D$692,'Infos Relatório'!$B$564,'Faturamento SP3'!$E$2:$E$692,'Infos Relatório'!$B575,'Faturamento SP3'!$Z$2:$Z$692,'Infos Relatório'!O$1,'Faturamento SP3'!$T$2:$T$692,"Sim")+SUMIFS('Faturamento SP3'!$P$2:$P$692,'Faturamento SP3'!$D$2:$D$692,'Infos Relatório'!$B$564,'Faturamento SP3'!$E$2:$E$692,'Infos Relatório'!$B575,'Faturamento SP3'!$Z$2:$Z$692,'Infos Relatório'!O$1,'Faturamento SP3'!$T$2:$T$692,"Sim")</f>
        <v>0</v>
      </c>
      <c r="S575" s="27" t="e">
        <f t="shared" si="219"/>
        <v>#DIV/0!</v>
      </c>
      <c r="T575" s="24">
        <f>SUMIFS('Faturamento SP3'!$H$2:$H$692,'Faturamento SP3'!$D$2:$D$692,'Infos Relatório'!$B$564,'Faturamento SP3'!$E$2:$E$692,'Infos Relatório'!$B575,'Faturamento SP3'!$Z$2:$Z$692,'Infos Relatório'!O$1)</f>
        <v>0</v>
      </c>
      <c r="U575" s="23">
        <f>COUNTIFS('Faturamento SP3'!$D$2:$D$692,'Infos Relatório'!$B$564,'Faturamento SP3'!$E$2:$E$692,'Infos Relatório'!$B575,'Faturamento SP3'!$Z$2:$Z$692,'Infos Relatório'!U$1)</f>
        <v>0</v>
      </c>
      <c r="V575" s="13">
        <f>SUMIFS('Faturamento SP3'!$G$2:$G$692,'Faturamento SP3'!$D$2:$D$692,'Infos Relatório'!$B$564,'Faturamento SP3'!$E$2:$E$692,'Infos Relatório'!$B575,'Faturamento SP3'!$Z$2:$Z$692,'Infos Relatório'!U$1)</f>
        <v>0</v>
      </c>
      <c r="W575" s="13">
        <f>SUMIFS('Faturamento SP3'!$J$2:$J$692,'Faturamento SP3'!$D$2:$D$692,'Infos Relatório'!$B$564,'Faturamento SP3'!$E$2:$E$692,'Infos Relatório'!$B575,'Faturamento SP3'!$Z$2:$Z$692,'Infos Relatório'!U$1)</f>
        <v>0</v>
      </c>
      <c r="X575" s="14">
        <f>SUMIFS('Faturamento SP3'!$O$2:$O$692,'Faturamento SP3'!$D$2:$D$692,'Infos Relatório'!$B$564,'Faturamento SP3'!$E$2:$E$692,'Infos Relatório'!$B575,'Faturamento SP3'!$Z$2:$Z$692,'Infos Relatório'!U$1,'Faturamento SP3'!$T$2:$T$692,"Sim")+SUMIFS('Faturamento SP3'!$P$2:$P$692,'Faturamento SP3'!$D$2:$D$692,'Infos Relatório'!$B$564,'Faturamento SP3'!$E$2:$E$692,'Infos Relatório'!$B575,'Faturamento SP3'!$Z$2:$Z$692,'Infos Relatório'!U$1,'Faturamento SP3'!$T$2:$T$692,"Sim")</f>
        <v>0</v>
      </c>
      <c r="Y575" s="27" t="e">
        <f t="shared" si="220"/>
        <v>#DIV/0!</v>
      </c>
      <c r="Z575" s="24">
        <f>SUMIFS('Faturamento SP3'!$H$2:$H$692,'Faturamento SP3'!$D$2:$D$692,'Infos Relatório'!$B$564,'Faturamento SP3'!$E$2:$E$692,'Infos Relatório'!$B575,'Faturamento SP3'!$Z$2:$Z$692,'Infos Relatório'!U$1)</f>
        <v>0</v>
      </c>
      <c r="AA575" s="23">
        <f>COUNTIFS('Faturamento SP3'!$D$2:$D$692,'Infos Relatório'!$B$564,'Faturamento SP3'!$E$2:$E$692,'Infos Relatório'!$B575,'Faturamento SP3'!$Z$2:$Z$692,'Infos Relatório'!AA$1)</f>
        <v>0</v>
      </c>
      <c r="AB575" s="13">
        <f>SUMIFS('Faturamento SP3'!$G$2:$G$692,'Faturamento SP3'!$D$2:$D$692,'Infos Relatório'!$B$564,'Faturamento SP3'!$E$2:$E$692,'Infos Relatório'!$B575,'Faturamento SP3'!$Z$2:$Z$692,'Infos Relatório'!AA$1)</f>
        <v>0</v>
      </c>
      <c r="AC575" s="13">
        <f>SUMIFS('Faturamento SP3'!$J$2:$J$692,'Faturamento SP3'!$D$2:$D$692,'Infos Relatório'!$B$564,'Faturamento SP3'!$E$2:$E$692,'Infos Relatório'!$B575,'Faturamento SP3'!$Z$2:$Z$692,'Infos Relatório'!AA$1)</f>
        <v>0</v>
      </c>
      <c r="AD575" s="14">
        <f>SUMIFS('Faturamento SP3'!$O$2:$O$692,'Faturamento SP3'!$D$2:$D$692,'Infos Relatório'!$B$564,'Faturamento SP3'!$E$2:$E$692,'Infos Relatório'!$B575,'Faturamento SP3'!$Z$2:$Z$692,'Infos Relatório'!AA$1,'Faturamento SP3'!$T$2:$T$692,"Sim")+SUMIFS('Faturamento SP3'!$P$2:$P$692,'Faturamento SP3'!$D$2:$D$692,'Infos Relatório'!$B$564,'Faturamento SP3'!$E$2:$E$692,'Infos Relatório'!$B575,'Faturamento SP3'!$Z$2:$Z$692,'Infos Relatório'!AA$1,'Faturamento SP3'!$T$2:$T$692,"Sim")</f>
        <v>0</v>
      </c>
      <c r="AE575" s="27" t="e">
        <f t="shared" si="221"/>
        <v>#DIV/0!</v>
      </c>
      <c r="AF575" s="24">
        <f>SUMIFS('Faturamento SP3'!$H$2:$H$692,'Faturamento SP3'!$D$2:$D$692,'Infos Relatório'!$B$564,'Faturamento SP3'!$E$2:$E$692,'Infos Relatório'!$B575,'Faturamento SP3'!$Z$2:$Z$692,'Infos Relatório'!AA$1)</f>
        <v>0</v>
      </c>
      <c r="AG575" s="23">
        <f>COUNTIFS('Faturamento SP3'!$D$2:$D$692,'Infos Relatório'!$B$564,'Faturamento SP3'!$E$2:$E$692,'Infos Relatório'!$B575,'Faturamento SP3'!$Z$2:$Z$692,'Infos Relatório'!AG$1)</f>
        <v>0</v>
      </c>
      <c r="AH575" s="13">
        <f>SUMIFS('Faturamento SP3'!$G$2:$G$692,'Faturamento SP3'!$D$2:$D$692,'Infos Relatório'!$B$564,'Faturamento SP3'!$E$2:$E$692,'Infos Relatório'!$B575,'Faturamento SP3'!$Z$2:$Z$692,'Infos Relatório'!AG$1)</f>
        <v>0</v>
      </c>
      <c r="AI575" s="13">
        <f>SUMIFS('Faturamento SP3'!$J$2:$J$692,'Faturamento SP3'!$D$2:$D$692,'Infos Relatório'!$B$564,'Faturamento SP3'!$E$2:$E$692,'Infos Relatório'!$B575,'Faturamento SP3'!$Z$2:$Z$692,'Infos Relatório'!AG$1)</f>
        <v>0</v>
      </c>
      <c r="AJ575" s="14">
        <f>SUMIFS('Faturamento SP3'!$O$2:$O$692,'Faturamento SP3'!$D$2:$D$692,'Infos Relatório'!$B$564,'Faturamento SP3'!$E$2:$E$692,'Infos Relatório'!$B575,'Faturamento SP3'!$Z$2:$Z$692,'Infos Relatório'!AG$1,'Faturamento SP3'!$T$2:$T$692,"Sim")+SUMIFS('Faturamento SP3'!$P$2:$P$692,'Faturamento SP3'!$D$2:$D$692,'Infos Relatório'!$B$564,'Faturamento SP3'!$E$2:$E$692,'Infos Relatório'!$B575,'Faturamento SP3'!$Z$2:$Z$692,'Infos Relatório'!AG$1,'Faturamento SP3'!$T$2:$T$692,"Sim")</f>
        <v>0</v>
      </c>
      <c r="AK575" s="27" t="e">
        <f t="shared" si="222"/>
        <v>#DIV/0!</v>
      </c>
      <c r="AL575" s="24">
        <f>SUMIFS('Faturamento SP3'!$H$2:$H$692,'Faturamento SP3'!$D$2:$D$692,'Infos Relatório'!$B$564,'Faturamento SP3'!$E$2:$E$692,'Infos Relatório'!$B575,'Faturamento SP3'!$Z$2:$Z$692,'Infos Relatório'!AG$1)</f>
        <v>0</v>
      </c>
      <c r="AM575" s="23">
        <f>COUNTIFS('Faturamento SP3'!$D$2:$D$692,'Infos Relatório'!$B$564,'Faturamento SP3'!$E$2:$E$692,'Infos Relatório'!$B575,'Faturamento SP3'!$Z$2:$Z$692,'Infos Relatório'!AM$1)</f>
        <v>0</v>
      </c>
      <c r="AN575" s="13">
        <f>SUMIFS('Faturamento SP3'!$G$2:$G$692,'Faturamento SP3'!$D$2:$D$692,'Infos Relatório'!$B$564,'Faturamento SP3'!$E$2:$E$692,'Infos Relatório'!$B575,'Faturamento SP3'!$Z$2:$Z$692,'Infos Relatório'!AM$1)</f>
        <v>0</v>
      </c>
      <c r="AO575" s="13">
        <f>SUMIFS('Faturamento SP3'!$J$2:$J$692,'Faturamento SP3'!$D$2:$D$692,'Infos Relatório'!$B$564,'Faturamento SP3'!$E$2:$E$692,'Infos Relatório'!$B575,'Faturamento SP3'!$Z$2:$Z$692,'Infos Relatório'!AM$1)</f>
        <v>0</v>
      </c>
      <c r="AP575" s="14">
        <f>SUMIFS('Faturamento SP3'!$O$2:$O$692,'Faturamento SP3'!$D$2:$D$692,'Infos Relatório'!$B$564,'Faturamento SP3'!$E$2:$E$692,'Infos Relatório'!$B575,'Faturamento SP3'!$Z$2:$Z$692,'Infos Relatório'!AM$1,'Faturamento SP3'!$T$2:$T$692,"Sim")+SUMIFS('Faturamento SP3'!$P$2:$P$692,'Faturamento SP3'!$D$2:$D$692,'Infos Relatório'!$B$564,'Faturamento SP3'!$E$2:$E$692,'Infos Relatório'!$B575,'Faturamento SP3'!$Z$2:$Z$692,'Infos Relatório'!AM$1,'Faturamento SP3'!$T$2:$T$692,"Sim")</f>
        <v>0</v>
      </c>
      <c r="AQ575" s="27" t="e">
        <f t="shared" si="223"/>
        <v>#DIV/0!</v>
      </c>
      <c r="AR575" s="24">
        <f>SUMIFS('Faturamento SP3'!$H$2:$H$692,'Faturamento SP3'!$D$2:$D$692,'Infos Relatório'!$B$564,'Faturamento SP3'!$E$2:$E$692,'Infos Relatório'!$B575,'Faturamento SP3'!$Z$2:$Z$692,'Infos Relatório'!AM$1)</f>
        <v>0</v>
      </c>
      <c r="AS575" s="23">
        <f>COUNTIFS('Faturamento SP3'!$D$2:$D$692,'Infos Relatório'!$B$564,'Faturamento SP3'!$E$2:$E$692,'Infos Relatório'!$B575,'Faturamento SP3'!$Z$2:$Z$692,'Infos Relatório'!AS$1)</f>
        <v>0</v>
      </c>
      <c r="AT575" s="13">
        <f>SUMIFS('Faturamento SP3'!$G$2:$G$692,'Faturamento SP3'!$D$2:$D$692,'Infos Relatório'!$B$564,'Faturamento SP3'!$E$2:$E$692,'Infos Relatório'!$B575,'Faturamento SP3'!$Z$2:$Z$692,'Infos Relatório'!AS$1)</f>
        <v>0</v>
      </c>
      <c r="AU575" s="13">
        <f>SUMIFS('Faturamento SP3'!$J$2:$J$692,'Faturamento SP3'!$D$2:$D$692,'Infos Relatório'!$B$564,'Faturamento SP3'!$E$2:$E$692,'Infos Relatório'!$B575,'Faturamento SP3'!$Z$2:$Z$692,'Infos Relatório'!AS$1)</f>
        <v>0</v>
      </c>
      <c r="AV575" s="14">
        <f>SUMIFS('Faturamento SP3'!$O$2:$O$692,'Faturamento SP3'!$D$2:$D$692,'Infos Relatório'!$B$564,'Faturamento SP3'!$E$2:$E$692,'Infos Relatório'!$B575,'Faturamento SP3'!$Z$2:$Z$692,'Infos Relatório'!AS$1,'Faturamento SP3'!$T$2:$T$692,"Sim")+SUMIFS('Faturamento SP3'!$P$2:$P$692,'Faturamento SP3'!$D$2:$D$692,'Infos Relatório'!$B$564,'Faturamento SP3'!$E$2:$E$692,'Infos Relatório'!$B575,'Faturamento SP3'!$Z$2:$Z$692,'Infos Relatório'!AS$1,'Faturamento SP3'!$T$2:$T$692,"Sim")</f>
        <v>0</v>
      </c>
      <c r="AW575" s="27" t="e">
        <f t="shared" si="224"/>
        <v>#DIV/0!</v>
      </c>
      <c r="AX575" s="24">
        <f>SUMIFS('Faturamento SP3'!$H$2:$H$692,'Faturamento SP3'!$D$2:$D$692,'Infos Relatório'!$B$564,'Faturamento SP3'!$E$2:$E$692,'Infos Relatório'!$B575,'Faturamento SP3'!$Z$2:$Z$692,'Infos Relatório'!AS$1)</f>
        <v>0</v>
      </c>
      <c r="AY575" s="23">
        <f>COUNTIFS('Faturamento SP3'!$D$2:$D$692,'Infos Relatório'!$B$564,'Faturamento SP3'!$E$2:$E$692,'Infos Relatório'!$B575,'Faturamento SP3'!$Z$2:$Z$692,'Infos Relatório'!AY$1)</f>
        <v>0</v>
      </c>
      <c r="AZ575" s="13">
        <f>SUMIFS('Faturamento SP3'!$G$2:$G$692,'Faturamento SP3'!$D$2:$D$692,'Infos Relatório'!$B$564,'Faturamento SP3'!$E$2:$E$692,'Infos Relatório'!$B575,'Faturamento SP3'!$Z$2:$Z$692,'Infos Relatório'!AY$1)</f>
        <v>0</v>
      </c>
      <c r="BA575" s="13">
        <f>SUMIFS('Faturamento SP3'!$J$2:$J$692,'Faturamento SP3'!$D$2:$D$692,'Infos Relatório'!$B$564,'Faturamento SP3'!$E$2:$E$692,'Infos Relatório'!$B575,'Faturamento SP3'!$Z$2:$Z$692,'Infos Relatório'!AY$1)</f>
        <v>0</v>
      </c>
      <c r="BB575" s="14">
        <f>SUMIFS('Faturamento SP3'!$O$2:$O$692,'Faturamento SP3'!$D$2:$D$692,'Infos Relatório'!$B$564,'Faturamento SP3'!$E$2:$E$692,'Infos Relatório'!$B575,'Faturamento SP3'!$Z$2:$Z$692,'Infos Relatório'!AY$1,'Faturamento SP3'!$T$2:$T$692,"Sim")+SUMIFS('Faturamento SP3'!$P$2:$P$692,'Faturamento SP3'!$D$2:$D$692,'Infos Relatório'!$B$564,'Faturamento SP3'!$E$2:$E$692,'Infos Relatório'!$B575,'Faturamento SP3'!$Z$2:$Z$692,'Infos Relatório'!AY$1,'Faturamento SP3'!$T$2:$T$692,"Sim")</f>
        <v>0</v>
      </c>
      <c r="BC575" s="27" t="e">
        <f t="shared" si="225"/>
        <v>#DIV/0!</v>
      </c>
      <c r="BD575" s="24">
        <f>SUMIFS('Faturamento SP3'!$H$2:$H$692,'Faturamento SP3'!$D$2:$D$692,'Infos Relatório'!$B$564,'Faturamento SP3'!$E$2:$E$692,'Infos Relatório'!$B575,'Faturamento SP3'!$Z$2:$Z$692,'Infos Relatório'!AY$1)</f>
        <v>0</v>
      </c>
      <c r="BE575" s="23">
        <f>COUNTIFS('Faturamento SP3'!$D$2:$D$692,'Infos Relatório'!$B$564,'Faturamento SP3'!$E$2:$E$692,'Infos Relatório'!$B575,'Faturamento SP3'!$Z$2:$Z$692,'Infos Relatório'!BE$1)</f>
        <v>0</v>
      </c>
      <c r="BF575" s="13">
        <f>SUMIFS('Faturamento SP3'!$G$2:$G$692,'Faturamento SP3'!$D$2:$D$692,'Infos Relatório'!$B$564,'Faturamento SP3'!$E$2:$E$692,'Infos Relatório'!$B575,'Faturamento SP3'!$Z$2:$Z$692,'Infos Relatório'!BE$1)</f>
        <v>0</v>
      </c>
      <c r="BG575" s="13">
        <f>SUMIFS('Faturamento SP3'!$J$2:$J$692,'Faturamento SP3'!$D$2:$D$692,'Infos Relatório'!$B$564,'Faturamento SP3'!$E$2:$E$692,'Infos Relatório'!$B575,'Faturamento SP3'!$Z$2:$Z$692,'Infos Relatório'!BE$1)</f>
        <v>0</v>
      </c>
      <c r="BH575" s="14">
        <f>SUMIFS('Faturamento SP3'!$O$2:$O$692,'Faturamento SP3'!$D$2:$D$692,'Infos Relatório'!$B$564,'Faturamento SP3'!$E$2:$E$692,'Infos Relatório'!$B575,'Faturamento SP3'!$Z$2:$Z$692,'Infos Relatório'!BE$1,'Faturamento SP3'!$T$2:$T$692,"Sim")+SUMIFS('Faturamento SP3'!$P$2:$P$692,'Faturamento SP3'!$D$2:$D$692,'Infos Relatório'!$B$564,'Faturamento SP3'!$E$2:$E$692,'Infos Relatório'!$B575,'Faturamento SP3'!$Z$2:$Z$692,'Infos Relatório'!BE$1,'Faturamento SP3'!$T$2:$T$692,"Sim")</f>
        <v>0</v>
      </c>
      <c r="BI575" s="27" t="e">
        <f t="shared" si="226"/>
        <v>#DIV/0!</v>
      </c>
      <c r="BJ575" s="24">
        <f>SUMIFS('Faturamento SP3'!$H$2:$H$692,'Faturamento SP3'!$D$2:$D$692,'Infos Relatório'!$B$564,'Faturamento SP3'!$E$2:$E$692,'Infos Relatório'!$B575,'Faturamento SP3'!$Z$2:$Z$692,'Infos Relatório'!BE$1)</f>
        <v>0</v>
      </c>
      <c r="BK575" s="23">
        <f>COUNTIFS('Faturamento SP3'!$D$2:$D$692,'Infos Relatório'!$B$564,'Faturamento SP3'!$E$2:$E$692,'Infos Relatório'!$B575,'Faturamento SP3'!$Z$2:$Z$692,'Infos Relatório'!BK$1)</f>
        <v>0</v>
      </c>
      <c r="BL575" s="13">
        <f>SUMIFS('Faturamento SP3'!$G$2:$G$692,'Faturamento SP3'!$D$2:$D$692,'Infos Relatório'!$B$564,'Faturamento SP3'!$E$2:$E$692,'Infos Relatório'!$B575,'Faturamento SP3'!$Z$2:$Z$692,'Infos Relatório'!BK$1)</f>
        <v>0</v>
      </c>
      <c r="BM575" s="13">
        <f>SUMIFS('Faturamento SP3'!$J$2:$J$692,'Faturamento SP3'!$D$2:$D$692,'Infos Relatório'!$B$564,'Faturamento SP3'!$E$2:$E$692,'Infos Relatório'!$B575,'Faturamento SP3'!$Z$2:$Z$692,'Infos Relatório'!BK$1)</f>
        <v>0</v>
      </c>
      <c r="BN575" s="14">
        <f>SUMIFS('Faturamento SP3'!$O$2:$O$692,'Faturamento SP3'!$D$2:$D$692,'Infos Relatório'!$B$564,'Faturamento SP3'!$E$2:$E$692,'Infos Relatório'!$B575,'Faturamento SP3'!$Z$2:$Z$692,'Infos Relatório'!BK$1,'Faturamento SP3'!$T$2:$T$692,"Sim")+SUMIFS('Faturamento SP3'!$P$2:$P$692,'Faturamento SP3'!$D$2:$D$692,'Infos Relatório'!$B$564,'Faturamento SP3'!$E$2:$E$692,'Infos Relatório'!$B575,'Faturamento SP3'!$Z$2:$Z$692,'Infos Relatório'!BK$1,'Faturamento SP3'!$T$2:$T$692,"Sim")</f>
        <v>0</v>
      </c>
      <c r="BO575" s="27" t="e">
        <f t="shared" si="227"/>
        <v>#DIV/0!</v>
      </c>
      <c r="BP575" s="24">
        <f>SUMIFS('Faturamento SP3'!$H$2:$H$692,'Faturamento SP3'!$D$2:$D$692,'Infos Relatório'!$B$564,'Faturamento SP3'!$E$2:$E$692,'Infos Relatório'!$B575,'Faturamento SP3'!$Z$2:$Z$692,'Infos Relatório'!BK$1)</f>
        <v>0</v>
      </c>
      <c r="BQ575" s="23">
        <f>COUNTIFS('Faturamento SP3'!$D$2:$D$692,'Infos Relatório'!$B$564,'Faturamento SP3'!$E$2:$E$692,'Infos Relatório'!$B575,'Faturamento SP3'!$Z$2:$Z$692,'Infos Relatório'!BQ$1)</f>
        <v>0</v>
      </c>
      <c r="BR575" s="13">
        <f>SUMIFS('Faturamento SP3'!$G$2:$G$692,'Faturamento SP3'!$D$2:$D$692,'Infos Relatório'!$B$564,'Faturamento SP3'!$E$2:$E$692,'Infos Relatório'!$B575,'Faturamento SP3'!$Z$2:$Z$692,'Infos Relatório'!BQ$1)</f>
        <v>0</v>
      </c>
      <c r="BS575" s="13">
        <f>SUMIFS('Faturamento SP3'!$J$2:$J$692,'Faturamento SP3'!$D$2:$D$692,'Infos Relatório'!$B$564,'Faturamento SP3'!$E$2:$E$692,'Infos Relatório'!$B575,'Faturamento SP3'!$Z$2:$Z$692,'Infos Relatório'!BQ$1)</f>
        <v>0</v>
      </c>
      <c r="BT575" s="14">
        <f>SUMIFS('Faturamento SP3'!$O$2:$O$692,'Faturamento SP3'!$D$2:$D$692,'Infos Relatório'!$B$564,'Faturamento SP3'!$E$2:$E$692,'Infos Relatório'!$B575,'Faturamento SP3'!$Z$2:$Z$692,'Infos Relatório'!BQ$1,'Faturamento SP3'!$T$2:$T$692,"Sim")+SUMIFS('Faturamento SP3'!$P$2:$P$692,'Faturamento SP3'!$D$2:$D$692,'Infos Relatório'!$B$564,'Faturamento SP3'!$E$2:$E$692,'Infos Relatório'!$B575,'Faturamento SP3'!$Z$2:$Z$692,'Infos Relatório'!BQ$1,'Faturamento SP3'!$T$2:$T$692,"Sim")</f>
        <v>0</v>
      </c>
      <c r="BU575" s="27" t="e">
        <f t="shared" si="228"/>
        <v>#DIV/0!</v>
      </c>
      <c r="BV575" s="24">
        <f>SUMIFS('Faturamento SP3'!$H$2:$H$692,'Faturamento SP3'!$D$2:$D$692,'Infos Relatório'!$B$564,'Faturamento SP3'!$E$2:$E$692,'Infos Relatório'!$B575,'Faturamento SP3'!$Z$2:$Z$692,'Infos Relatório'!BQ$1)</f>
        <v>0</v>
      </c>
    </row>
    <row r="576" spans="2:74">
      <c r="B576" s="17" t="s">
        <v>18</v>
      </c>
      <c r="C576" s="23">
        <f>COUNTIFS('Faturamento SP3'!$D$2:$D$692,'Infos Relatório'!$B$564,'Faturamento SP3'!$E$2:$E$692,'Infos Relatório'!$B576,'Faturamento SP3'!$Z$2:$Z$692,'Infos Relatório'!C$1)</f>
        <v>0</v>
      </c>
      <c r="D576" s="13">
        <f>SUMIFS('Faturamento SP3'!$G$2:$G$692,'Faturamento SP3'!$D$2:$D$692,'Infos Relatório'!$B$564,'Faturamento SP3'!$E$2:$E$692,'Infos Relatório'!$B576,'Faturamento SP3'!$Z$2:$Z$692,'Infos Relatório'!C$1)</f>
        <v>0</v>
      </c>
      <c r="E576" s="13">
        <f>SUMIFS('Faturamento SP3'!$J$2:$J$692,'Faturamento SP3'!$D$2:$D$692,'Infos Relatório'!$B$564,'Faturamento SP3'!$E$2:$E$692,'Infos Relatório'!$B576,'Faturamento SP3'!$Z$2:$Z$692,'Infos Relatório'!C$1)</f>
        <v>0</v>
      </c>
      <c r="F576" s="14">
        <f>SUMIFS('Faturamento SP3'!$O$2:$O$692,'Faturamento SP3'!$D$2:$D$692,'Infos Relatório'!$B$564,'Faturamento SP3'!$E$2:$E$692,'Infos Relatório'!$B576,'Faturamento SP3'!$Z$2:$Z$692,'Infos Relatório'!C$1,'Faturamento SP3'!$T$2:$T$692,"Sim")+SUMIFS('Faturamento SP3'!$P$2:$P$692,'Faturamento SP3'!$D$2:$D$692,'Infos Relatório'!$B$564,'Faturamento SP3'!$E$2:$E$692,'Infos Relatório'!$B576,'Faturamento SP3'!$Z$2:$Z$692,'Infos Relatório'!C$1,'Faturamento SP3'!$T$2:$T$692,"Sim")</f>
        <v>0</v>
      </c>
      <c r="G576" s="27" t="e">
        <f t="shared" si="217"/>
        <v>#DIV/0!</v>
      </c>
      <c r="H576" s="24">
        <f>SUMIFS('Faturamento SP3'!$H$2:$H$692,'Faturamento SP3'!$D$2:$D$692,'Infos Relatório'!$B$564,'Faturamento SP3'!$E$2:$E$692,'Infos Relatório'!$B576,'Faturamento SP3'!$Z$2:$Z$692,'Infos Relatório'!C$1)</f>
        <v>0</v>
      </c>
      <c r="I576" s="23">
        <f>COUNTIFS('Faturamento SP3'!$D$2:$D$692,'Infos Relatório'!$B$564,'Faturamento SP3'!$E$2:$E$692,'Infos Relatório'!$B576,'Faturamento SP3'!$Z$2:$Z$692,'Infos Relatório'!I$1)</f>
        <v>0</v>
      </c>
      <c r="J576" s="13">
        <f>SUMIFS('Faturamento SP3'!$G$2:$G$692,'Faturamento SP3'!$D$2:$D$692,'Infos Relatório'!$B$564,'Faturamento SP3'!$E$2:$E$692,'Infos Relatório'!$B576,'Faturamento SP3'!$Z$2:$Z$692,'Infos Relatório'!I$1)</f>
        <v>0</v>
      </c>
      <c r="K576" s="13">
        <f>SUMIFS('Faturamento SP3'!$J$2:$J$692,'Faturamento SP3'!$D$2:$D$692,'Infos Relatório'!$B$564,'Faturamento SP3'!$E$2:$E$692,'Infos Relatório'!$B576,'Faturamento SP3'!$Z$2:$Z$692,'Infos Relatório'!I$1)</f>
        <v>0</v>
      </c>
      <c r="L576" s="14">
        <f>SUMIFS('Faturamento SP3'!$O$2:$O$692,'Faturamento SP3'!$D$2:$D$692,'Infos Relatório'!$B$564,'Faturamento SP3'!$E$2:$E$692,'Infos Relatório'!$B576,'Faturamento SP3'!$Z$2:$Z$692,'Infos Relatório'!I$1,'Faturamento SP3'!$T$2:$T$692,"Sim")+SUMIFS('Faturamento SP3'!$P$2:$P$692,'Faturamento SP3'!$D$2:$D$692,'Infos Relatório'!$B$564,'Faturamento SP3'!$E$2:$E$692,'Infos Relatório'!$B576,'Faturamento SP3'!$Z$2:$Z$692,'Infos Relatório'!I$1,'Faturamento SP3'!$T$2:$T$692,"Sim")</f>
        <v>0</v>
      </c>
      <c r="M576" s="27" t="e">
        <f t="shared" si="218"/>
        <v>#DIV/0!</v>
      </c>
      <c r="N576" s="24">
        <f>SUMIFS('Faturamento SP3'!$H$2:$H$692,'Faturamento SP3'!$D$2:$D$692,'Infos Relatório'!$B$564,'Faturamento SP3'!$E$2:$E$692,'Infos Relatório'!$B576,'Faturamento SP3'!$Z$2:$Z$692,'Infos Relatório'!I$1)</f>
        <v>0</v>
      </c>
      <c r="O576" s="23">
        <f>COUNTIFS('Faturamento SP3'!$D$2:$D$692,'Infos Relatório'!$B$564,'Faturamento SP3'!$E$2:$E$692,'Infos Relatório'!$B576,'Faturamento SP3'!$Z$2:$Z$692,'Infos Relatório'!O$1)</f>
        <v>0</v>
      </c>
      <c r="P576" s="13">
        <f>SUMIFS('Faturamento SP3'!$G$2:$G$692,'Faturamento SP3'!$D$2:$D$692,'Infos Relatório'!$B$564,'Faturamento SP3'!$E$2:$E$692,'Infos Relatório'!$B576,'Faturamento SP3'!$Z$2:$Z$692,'Infos Relatório'!O$1)</f>
        <v>0</v>
      </c>
      <c r="Q576" s="13">
        <f>SUMIFS('Faturamento SP3'!$J$2:$J$692,'Faturamento SP3'!$D$2:$D$692,'Infos Relatório'!$B$564,'Faturamento SP3'!$E$2:$E$692,'Infos Relatório'!$B576,'Faturamento SP3'!$Z$2:$Z$692,'Infos Relatório'!O$1)</f>
        <v>0</v>
      </c>
      <c r="R576" s="14">
        <f>SUMIFS('Faturamento SP3'!$O$2:$O$692,'Faturamento SP3'!$D$2:$D$692,'Infos Relatório'!$B$564,'Faturamento SP3'!$E$2:$E$692,'Infos Relatório'!$B576,'Faturamento SP3'!$Z$2:$Z$692,'Infos Relatório'!O$1,'Faturamento SP3'!$T$2:$T$692,"Sim")+SUMIFS('Faturamento SP3'!$P$2:$P$692,'Faturamento SP3'!$D$2:$D$692,'Infos Relatório'!$B$564,'Faturamento SP3'!$E$2:$E$692,'Infos Relatório'!$B576,'Faturamento SP3'!$Z$2:$Z$692,'Infos Relatório'!O$1,'Faturamento SP3'!$T$2:$T$692,"Sim")</f>
        <v>0</v>
      </c>
      <c r="S576" s="27" t="e">
        <f t="shared" si="219"/>
        <v>#DIV/0!</v>
      </c>
      <c r="T576" s="24">
        <f>SUMIFS('Faturamento SP3'!$H$2:$H$692,'Faturamento SP3'!$D$2:$D$692,'Infos Relatório'!$B$564,'Faturamento SP3'!$E$2:$E$692,'Infos Relatório'!$B576,'Faturamento SP3'!$Z$2:$Z$692,'Infos Relatório'!O$1)</f>
        <v>0</v>
      </c>
      <c r="U576" s="23">
        <f>COUNTIFS('Faturamento SP3'!$D$2:$D$692,'Infos Relatório'!$B$564,'Faturamento SP3'!$E$2:$E$692,'Infos Relatório'!$B576,'Faturamento SP3'!$Z$2:$Z$692,'Infos Relatório'!U$1)</f>
        <v>0</v>
      </c>
      <c r="V576" s="13">
        <f>SUMIFS('Faturamento SP3'!$G$2:$G$692,'Faturamento SP3'!$D$2:$D$692,'Infos Relatório'!$B$564,'Faturamento SP3'!$E$2:$E$692,'Infos Relatório'!$B576,'Faturamento SP3'!$Z$2:$Z$692,'Infos Relatório'!U$1)</f>
        <v>0</v>
      </c>
      <c r="W576" s="13">
        <f>SUMIFS('Faturamento SP3'!$J$2:$J$692,'Faturamento SP3'!$D$2:$D$692,'Infos Relatório'!$B$564,'Faturamento SP3'!$E$2:$E$692,'Infos Relatório'!$B576,'Faturamento SP3'!$Z$2:$Z$692,'Infos Relatório'!U$1)</f>
        <v>0</v>
      </c>
      <c r="X576" s="14">
        <f>SUMIFS('Faturamento SP3'!$O$2:$O$692,'Faturamento SP3'!$D$2:$D$692,'Infos Relatório'!$B$564,'Faturamento SP3'!$E$2:$E$692,'Infos Relatório'!$B576,'Faturamento SP3'!$Z$2:$Z$692,'Infos Relatório'!U$1,'Faturamento SP3'!$T$2:$T$692,"Sim")+SUMIFS('Faturamento SP3'!$P$2:$P$692,'Faturamento SP3'!$D$2:$D$692,'Infos Relatório'!$B$564,'Faturamento SP3'!$E$2:$E$692,'Infos Relatório'!$B576,'Faturamento SP3'!$Z$2:$Z$692,'Infos Relatório'!U$1,'Faturamento SP3'!$T$2:$T$692,"Sim")</f>
        <v>0</v>
      </c>
      <c r="Y576" s="27" t="e">
        <f t="shared" si="220"/>
        <v>#DIV/0!</v>
      </c>
      <c r="Z576" s="24">
        <f>SUMIFS('Faturamento SP3'!$H$2:$H$692,'Faturamento SP3'!$D$2:$D$692,'Infos Relatório'!$B$564,'Faturamento SP3'!$E$2:$E$692,'Infos Relatório'!$B576,'Faturamento SP3'!$Z$2:$Z$692,'Infos Relatório'!U$1)</f>
        <v>0</v>
      </c>
      <c r="AA576" s="23">
        <f>COUNTIFS('Faturamento SP3'!$D$2:$D$692,'Infos Relatório'!$B$564,'Faturamento SP3'!$E$2:$E$692,'Infos Relatório'!$B576,'Faturamento SP3'!$Z$2:$Z$692,'Infos Relatório'!AA$1)</f>
        <v>0</v>
      </c>
      <c r="AB576" s="13">
        <f>SUMIFS('Faturamento SP3'!$G$2:$G$692,'Faturamento SP3'!$D$2:$D$692,'Infos Relatório'!$B$564,'Faturamento SP3'!$E$2:$E$692,'Infos Relatório'!$B576,'Faturamento SP3'!$Z$2:$Z$692,'Infos Relatório'!AA$1)</f>
        <v>0</v>
      </c>
      <c r="AC576" s="13">
        <f>SUMIFS('Faturamento SP3'!$J$2:$J$692,'Faturamento SP3'!$D$2:$D$692,'Infos Relatório'!$B$564,'Faturamento SP3'!$E$2:$E$692,'Infos Relatório'!$B576,'Faturamento SP3'!$Z$2:$Z$692,'Infos Relatório'!AA$1)</f>
        <v>0</v>
      </c>
      <c r="AD576" s="14">
        <f>SUMIFS('Faturamento SP3'!$O$2:$O$692,'Faturamento SP3'!$D$2:$D$692,'Infos Relatório'!$B$564,'Faturamento SP3'!$E$2:$E$692,'Infos Relatório'!$B576,'Faturamento SP3'!$Z$2:$Z$692,'Infos Relatório'!AA$1,'Faturamento SP3'!$T$2:$T$692,"Sim")+SUMIFS('Faturamento SP3'!$P$2:$P$692,'Faturamento SP3'!$D$2:$D$692,'Infos Relatório'!$B$564,'Faturamento SP3'!$E$2:$E$692,'Infos Relatório'!$B576,'Faturamento SP3'!$Z$2:$Z$692,'Infos Relatório'!AA$1,'Faturamento SP3'!$T$2:$T$692,"Sim")</f>
        <v>0</v>
      </c>
      <c r="AE576" s="27" t="e">
        <f t="shared" si="221"/>
        <v>#DIV/0!</v>
      </c>
      <c r="AF576" s="24">
        <f>SUMIFS('Faturamento SP3'!$H$2:$H$692,'Faturamento SP3'!$D$2:$D$692,'Infos Relatório'!$B$564,'Faturamento SP3'!$E$2:$E$692,'Infos Relatório'!$B576,'Faturamento SP3'!$Z$2:$Z$692,'Infos Relatório'!AA$1)</f>
        <v>0</v>
      </c>
      <c r="AG576" s="23">
        <f>COUNTIFS('Faturamento SP3'!$D$2:$D$692,'Infos Relatório'!$B$564,'Faturamento SP3'!$E$2:$E$692,'Infos Relatório'!$B576,'Faturamento SP3'!$Z$2:$Z$692,'Infos Relatório'!AG$1)</f>
        <v>0</v>
      </c>
      <c r="AH576" s="13">
        <f>SUMIFS('Faturamento SP3'!$G$2:$G$692,'Faturamento SP3'!$D$2:$D$692,'Infos Relatório'!$B$564,'Faturamento SP3'!$E$2:$E$692,'Infos Relatório'!$B576,'Faturamento SP3'!$Z$2:$Z$692,'Infos Relatório'!AG$1)</f>
        <v>0</v>
      </c>
      <c r="AI576" s="13">
        <f>SUMIFS('Faturamento SP3'!$J$2:$J$692,'Faturamento SP3'!$D$2:$D$692,'Infos Relatório'!$B$564,'Faturamento SP3'!$E$2:$E$692,'Infos Relatório'!$B576,'Faturamento SP3'!$Z$2:$Z$692,'Infos Relatório'!AG$1)</f>
        <v>0</v>
      </c>
      <c r="AJ576" s="14">
        <f>SUMIFS('Faturamento SP3'!$O$2:$O$692,'Faturamento SP3'!$D$2:$D$692,'Infos Relatório'!$B$564,'Faturamento SP3'!$E$2:$E$692,'Infos Relatório'!$B576,'Faturamento SP3'!$Z$2:$Z$692,'Infos Relatório'!AG$1,'Faturamento SP3'!$T$2:$T$692,"Sim")+SUMIFS('Faturamento SP3'!$P$2:$P$692,'Faturamento SP3'!$D$2:$D$692,'Infos Relatório'!$B$564,'Faturamento SP3'!$E$2:$E$692,'Infos Relatório'!$B576,'Faturamento SP3'!$Z$2:$Z$692,'Infos Relatório'!AG$1,'Faturamento SP3'!$T$2:$T$692,"Sim")</f>
        <v>0</v>
      </c>
      <c r="AK576" s="27" t="e">
        <f t="shared" si="222"/>
        <v>#DIV/0!</v>
      </c>
      <c r="AL576" s="24">
        <f>SUMIFS('Faturamento SP3'!$H$2:$H$692,'Faturamento SP3'!$D$2:$D$692,'Infos Relatório'!$B$564,'Faturamento SP3'!$E$2:$E$692,'Infos Relatório'!$B576,'Faturamento SP3'!$Z$2:$Z$692,'Infos Relatório'!AG$1)</f>
        <v>0</v>
      </c>
      <c r="AM576" s="23">
        <f>COUNTIFS('Faturamento SP3'!$D$2:$D$692,'Infos Relatório'!$B$564,'Faturamento SP3'!$E$2:$E$692,'Infos Relatório'!$B576,'Faturamento SP3'!$Z$2:$Z$692,'Infos Relatório'!AM$1)</f>
        <v>0</v>
      </c>
      <c r="AN576" s="13">
        <f>SUMIFS('Faturamento SP3'!$G$2:$G$692,'Faturamento SP3'!$D$2:$D$692,'Infos Relatório'!$B$564,'Faturamento SP3'!$E$2:$E$692,'Infos Relatório'!$B576,'Faturamento SP3'!$Z$2:$Z$692,'Infos Relatório'!AM$1)</f>
        <v>0</v>
      </c>
      <c r="AO576" s="13">
        <f>SUMIFS('Faturamento SP3'!$J$2:$J$692,'Faturamento SP3'!$D$2:$D$692,'Infos Relatório'!$B$564,'Faturamento SP3'!$E$2:$E$692,'Infos Relatório'!$B576,'Faturamento SP3'!$Z$2:$Z$692,'Infos Relatório'!AM$1)</f>
        <v>0</v>
      </c>
      <c r="AP576" s="14">
        <f>SUMIFS('Faturamento SP3'!$O$2:$O$692,'Faturamento SP3'!$D$2:$D$692,'Infos Relatório'!$B$564,'Faturamento SP3'!$E$2:$E$692,'Infos Relatório'!$B576,'Faturamento SP3'!$Z$2:$Z$692,'Infos Relatório'!AM$1,'Faturamento SP3'!$T$2:$T$692,"Sim")+SUMIFS('Faturamento SP3'!$P$2:$P$692,'Faturamento SP3'!$D$2:$D$692,'Infos Relatório'!$B$564,'Faturamento SP3'!$E$2:$E$692,'Infos Relatório'!$B576,'Faturamento SP3'!$Z$2:$Z$692,'Infos Relatório'!AM$1,'Faturamento SP3'!$T$2:$T$692,"Sim")</f>
        <v>0</v>
      </c>
      <c r="AQ576" s="27" t="e">
        <f t="shared" si="223"/>
        <v>#DIV/0!</v>
      </c>
      <c r="AR576" s="24">
        <f>SUMIFS('Faturamento SP3'!$H$2:$H$692,'Faturamento SP3'!$D$2:$D$692,'Infos Relatório'!$B$564,'Faturamento SP3'!$E$2:$E$692,'Infos Relatório'!$B576,'Faturamento SP3'!$Z$2:$Z$692,'Infos Relatório'!AM$1)</f>
        <v>0</v>
      </c>
      <c r="AS576" s="23">
        <f>COUNTIFS('Faturamento SP3'!$D$2:$D$692,'Infos Relatório'!$B$564,'Faturamento SP3'!$E$2:$E$692,'Infos Relatório'!$B576,'Faturamento SP3'!$Z$2:$Z$692,'Infos Relatório'!AS$1)</f>
        <v>0</v>
      </c>
      <c r="AT576" s="13">
        <f>SUMIFS('Faturamento SP3'!$G$2:$G$692,'Faturamento SP3'!$D$2:$D$692,'Infos Relatório'!$B$564,'Faturamento SP3'!$E$2:$E$692,'Infos Relatório'!$B576,'Faturamento SP3'!$Z$2:$Z$692,'Infos Relatório'!AS$1)</f>
        <v>0</v>
      </c>
      <c r="AU576" s="13">
        <f>SUMIFS('Faturamento SP3'!$J$2:$J$692,'Faturamento SP3'!$D$2:$D$692,'Infos Relatório'!$B$564,'Faturamento SP3'!$E$2:$E$692,'Infos Relatório'!$B576,'Faturamento SP3'!$Z$2:$Z$692,'Infos Relatório'!AS$1)</f>
        <v>0</v>
      </c>
      <c r="AV576" s="14">
        <f>SUMIFS('Faturamento SP3'!$O$2:$O$692,'Faturamento SP3'!$D$2:$D$692,'Infos Relatório'!$B$564,'Faturamento SP3'!$E$2:$E$692,'Infos Relatório'!$B576,'Faturamento SP3'!$Z$2:$Z$692,'Infos Relatório'!AS$1,'Faturamento SP3'!$T$2:$T$692,"Sim")+SUMIFS('Faturamento SP3'!$P$2:$P$692,'Faturamento SP3'!$D$2:$D$692,'Infos Relatório'!$B$564,'Faturamento SP3'!$E$2:$E$692,'Infos Relatório'!$B576,'Faturamento SP3'!$Z$2:$Z$692,'Infos Relatório'!AS$1,'Faturamento SP3'!$T$2:$T$692,"Sim")</f>
        <v>0</v>
      </c>
      <c r="AW576" s="27" t="e">
        <f t="shared" si="224"/>
        <v>#DIV/0!</v>
      </c>
      <c r="AX576" s="24">
        <f>SUMIFS('Faturamento SP3'!$H$2:$H$692,'Faturamento SP3'!$D$2:$D$692,'Infos Relatório'!$B$564,'Faturamento SP3'!$E$2:$E$692,'Infos Relatório'!$B576,'Faturamento SP3'!$Z$2:$Z$692,'Infos Relatório'!AS$1)</f>
        <v>0</v>
      </c>
      <c r="AY576" s="23">
        <f>COUNTIFS('Faturamento SP3'!$D$2:$D$692,'Infos Relatório'!$B$564,'Faturamento SP3'!$E$2:$E$692,'Infos Relatório'!$B576,'Faturamento SP3'!$Z$2:$Z$692,'Infos Relatório'!AY$1)</f>
        <v>0</v>
      </c>
      <c r="AZ576" s="13">
        <f>SUMIFS('Faturamento SP3'!$G$2:$G$692,'Faturamento SP3'!$D$2:$D$692,'Infos Relatório'!$B$564,'Faturamento SP3'!$E$2:$E$692,'Infos Relatório'!$B576,'Faturamento SP3'!$Z$2:$Z$692,'Infos Relatório'!AY$1)</f>
        <v>0</v>
      </c>
      <c r="BA576" s="13">
        <f>SUMIFS('Faturamento SP3'!$J$2:$J$692,'Faturamento SP3'!$D$2:$D$692,'Infos Relatório'!$B$564,'Faturamento SP3'!$E$2:$E$692,'Infos Relatório'!$B576,'Faturamento SP3'!$Z$2:$Z$692,'Infos Relatório'!AY$1)</f>
        <v>0</v>
      </c>
      <c r="BB576" s="14">
        <f>SUMIFS('Faturamento SP3'!$O$2:$O$692,'Faturamento SP3'!$D$2:$D$692,'Infos Relatório'!$B$564,'Faturamento SP3'!$E$2:$E$692,'Infos Relatório'!$B576,'Faturamento SP3'!$Z$2:$Z$692,'Infos Relatório'!AY$1,'Faturamento SP3'!$T$2:$T$692,"Sim")+SUMIFS('Faturamento SP3'!$P$2:$P$692,'Faturamento SP3'!$D$2:$D$692,'Infos Relatório'!$B$564,'Faturamento SP3'!$E$2:$E$692,'Infos Relatório'!$B576,'Faturamento SP3'!$Z$2:$Z$692,'Infos Relatório'!AY$1,'Faturamento SP3'!$T$2:$T$692,"Sim")</f>
        <v>0</v>
      </c>
      <c r="BC576" s="27" t="e">
        <f t="shared" si="225"/>
        <v>#DIV/0!</v>
      </c>
      <c r="BD576" s="24">
        <f>SUMIFS('Faturamento SP3'!$H$2:$H$692,'Faturamento SP3'!$D$2:$D$692,'Infos Relatório'!$B$564,'Faturamento SP3'!$E$2:$E$692,'Infos Relatório'!$B576,'Faturamento SP3'!$Z$2:$Z$692,'Infos Relatório'!AY$1)</f>
        <v>0</v>
      </c>
      <c r="BE576" s="23">
        <f>COUNTIFS('Faturamento SP3'!$D$2:$D$692,'Infos Relatório'!$B$564,'Faturamento SP3'!$E$2:$E$692,'Infos Relatório'!$B576,'Faturamento SP3'!$Z$2:$Z$692,'Infos Relatório'!BE$1)</f>
        <v>0</v>
      </c>
      <c r="BF576" s="13">
        <f>SUMIFS('Faturamento SP3'!$G$2:$G$692,'Faturamento SP3'!$D$2:$D$692,'Infos Relatório'!$B$564,'Faturamento SP3'!$E$2:$E$692,'Infos Relatório'!$B576,'Faturamento SP3'!$Z$2:$Z$692,'Infos Relatório'!BE$1)</f>
        <v>0</v>
      </c>
      <c r="BG576" s="13">
        <f>SUMIFS('Faturamento SP3'!$J$2:$J$692,'Faturamento SP3'!$D$2:$D$692,'Infos Relatório'!$B$564,'Faturamento SP3'!$E$2:$E$692,'Infos Relatório'!$B576,'Faturamento SP3'!$Z$2:$Z$692,'Infos Relatório'!BE$1)</f>
        <v>0</v>
      </c>
      <c r="BH576" s="14">
        <f>SUMIFS('Faturamento SP3'!$O$2:$O$692,'Faturamento SP3'!$D$2:$D$692,'Infos Relatório'!$B$564,'Faturamento SP3'!$E$2:$E$692,'Infos Relatório'!$B576,'Faturamento SP3'!$Z$2:$Z$692,'Infos Relatório'!BE$1,'Faturamento SP3'!$T$2:$T$692,"Sim")+SUMIFS('Faturamento SP3'!$P$2:$P$692,'Faturamento SP3'!$D$2:$D$692,'Infos Relatório'!$B$564,'Faturamento SP3'!$E$2:$E$692,'Infos Relatório'!$B576,'Faturamento SP3'!$Z$2:$Z$692,'Infos Relatório'!BE$1,'Faturamento SP3'!$T$2:$T$692,"Sim")</f>
        <v>0</v>
      </c>
      <c r="BI576" s="27" t="e">
        <f t="shared" si="226"/>
        <v>#DIV/0!</v>
      </c>
      <c r="BJ576" s="24">
        <f>SUMIFS('Faturamento SP3'!$H$2:$H$692,'Faturamento SP3'!$D$2:$D$692,'Infos Relatório'!$B$564,'Faturamento SP3'!$E$2:$E$692,'Infos Relatório'!$B576,'Faturamento SP3'!$Z$2:$Z$692,'Infos Relatório'!BE$1)</f>
        <v>0</v>
      </c>
      <c r="BK576" s="23">
        <f>COUNTIFS('Faturamento SP3'!$D$2:$D$692,'Infos Relatório'!$B$564,'Faturamento SP3'!$E$2:$E$692,'Infos Relatório'!$B576,'Faturamento SP3'!$Z$2:$Z$692,'Infos Relatório'!BK$1)</f>
        <v>0</v>
      </c>
      <c r="BL576" s="13">
        <f>SUMIFS('Faturamento SP3'!$G$2:$G$692,'Faturamento SP3'!$D$2:$D$692,'Infos Relatório'!$B$564,'Faturamento SP3'!$E$2:$E$692,'Infos Relatório'!$B576,'Faturamento SP3'!$Z$2:$Z$692,'Infos Relatório'!BK$1)</f>
        <v>0</v>
      </c>
      <c r="BM576" s="13">
        <f>SUMIFS('Faturamento SP3'!$J$2:$J$692,'Faturamento SP3'!$D$2:$D$692,'Infos Relatório'!$B$564,'Faturamento SP3'!$E$2:$E$692,'Infos Relatório'!$B576,'Faturamento SP3'!$Z$2:$Z$692,'Infos Relatório'!BK$1)</f>
        <v>0</v>
      </c>
      <c r="BN576" s="14">
        <f>SUMIFS('Faturamento SP3'!$O$2:$O$692,'Faturamento SP3'!$D$2:$D$692,'Infos Relatório'!$B$564,'Faturamento SP3'!$E$2:$E$692,'Infos Relatório'!$B576,'Faturamento SP3'!$Z$2:$Z$692,'Infos Relatório'!BK$1,'Faturamento SP3'!$T$2:$T$692,"Sim")+SUMIFS('Faturamento SP3'!$P$2:$P$692,'Faturamento SP3'!$D$2:$D$692,'Infos Relatório'!$B$564,'Faturamento SP3'!$E$2:$E$692,'Infos Relatório'!$B576,'Faturamento SP3'!$Z$2:$Z$692,'Infos Relatório'!BK$1,'Faturamento SP3'!$T$2:$T$692,"Sim")</f>
        <v>0</v>
      </c>
      <c r="BO576" s="27" t="e">
        <f t="shared" si="227"/>
        <v>#DIV/0!</v>
      </c>
      <c r="BP576" s="24">
        <f>SUMIFS('Faturamento SP3'!$H$2:$H$692,'Faturamento SP3'!$D$2:$D$692,'Infos Relatório'!$B$564,'Faturamento SP3'!$E$2:$E$692,'Infos Relatório'!$B576,'Faturamento SP3'!$Z$2:$Z$692,'Infos Relatório'!BK$1)</f>
        <v>0</v>
      </c>
      <c r="BQ576" s="23">
        <f>COUNTIFS('Faturamento SP3'!$D$2:$D$692,'Infos Relatório'!$B$564,'Faturamento SP3'!$E$2:$E$692,'Infos Relatório'!$B576,'Faturamento SP3'!$Z$2:$Z$692,'Infos Relatório'!BQ$1)</f>
        <v>0</v>
      </c>
      <c r="BR576" s="13">
        <f>SUMIFS('Faturamento SP3'!$G$2:$G$692,'Faturamento SP3'!$D$2:$D$692,'Infos Relatório'!$B$564,'Faturamento SP3'!$E$2:$E$692,'Infos Relatório'!$B576,'Faturamento SP3'!$Z$2:$Z$692,'Infos Relatório'!BQ$1)</f>
        <v>0</v>
      </c>
      <c r="BS576" s="13">
        <f>SUMIFS('Faturamento SP3'!$J$2:$J$692,'Faturamento SP3'!$D$2:$D$692,'Infos Relatório'!$B$564,'Faturamento SP3'!$E$2:$E$692,'Infos Relatório'!$B576,'Faturamento SP3'!$Z$2:$Z$692,'Infos Relatório'!BQ$1)</f>
        <v>0</v>
      </c>
      <c r="BT576" s="14">
        <f>SUMIFS('Faturamento SP3'!$O$2:$O$692,'Faturamento SP3'!$D$2:$D$692,'Infos Relatório'!$B$564,'Faturamento SP3'!$E$2:$E$692,'Infos Relatório'!$B576,'Faturamento SP3'!$Z$2:$Z$692,'Infos Relatório'!BQ$1,'Faturamento SP3'!$T$2:$T$692,"Sim")+SUMIFS('Faturamento SP3'!$P$2:$P$692,'Faturamento SP3'!$D$2:$D$692,'Infos Relatório'!$B$564,'Faturamento SP3'!$E$2:$E$692,'Infos Relatório'!$B576,'Faturamento SP3'!$Z$2:$Z$692,'Infos Relatório'!BQ$1,'Faturamento SP3'!$T$2:$T$692,"Sim")</f>
        <v>0</v>
      </c>
      <c r="BU576" s="27" t="e">
        <f t="shared" si="228"/>
        <v>#DIV/0!</v>
      </c>
      <c r="BV576" s="24">
        <f>SUMIFS('Faturamento SP3'!$H$2:$H$692,'Faturamento SP3'!$D$2:$D$692,'Infos Relatório'!$B$564,'Faturamento SP3'!$E$2:$E$692,'Infos Relatório'!$B576,'Faturamento SP3'!$Z$2:$Z$692,'Infos Relatório'!BQ$1)</f>
        <v>0</v>
      </c>
    </row>
    <row r="577" spans="2:74">
      <c r="B577" s="17" t="s">
        <v>19</v>
      </c>
      <c r="C577" s="23">
        <f>COUNTIFS('Faturamento SP3'!$D$2:$D$692,'Infos Relatório'!$B$564,'Faturamento SP3'!$E$2:$E$692,'Infos Relatório'!$B577,'Faturamento SP3'!$Z$2:$Z$692,'Infos Relatório'!C$1)</f>
        <v>0</v>
      </c>
      <c r="D577" s="13">
        <f>SUMIFS('Faturamento SP3'!$G$2:$G$692,'Faturamento SP3'!$D$2:$D$692,'Infos Relatório'!$B$564,'Faturamento SP3'!$E$2:$E$692,'Infos Relatório'!$B577,'Faturamento SP3'!$Z$2:$Z$692,'Infos Relatório'!C$1)</f>
        <v>0</v>
      </c>
      <c r="E577" s="13">
        <f>SUMIFS('Faturamento SP3'!$J$2:$J$692,'Faturamento SP3'!$D$2:$D$692,'Infos Relatório'!$B$564,'Faturamento SP3'!$E$2:$E$692,'Infos Relatório'!$B577,'Faturamento SP3'!$Z$2:$Z$692,'Infos Relatório'!C$1)</f>
        <v>0</v>
      </c>
      <c r="F577" s="14">
        <f>SUMIFS('Faturamento SP3'!$O$2:$O$692,'Faturamento SP3'!$D$2:$D$692,'Infos Relatório'!$B$564,'Faturamento SP3'!$E$2:$E$692,'Infos Relatório'!$B577,'Faturamento SP3'!$Z$2:$Z$692,'Infos Relatório'!C$1,'Faturamento SP3'!$T$2:$T$692,"Sim")+SUMIFS('Faturamento SP3'!$P$2:$P$692,'Faturamento SP3'!$D$2:$D$692,'Infos Relatório'!$B$564,'Faturamento SP3'!$E$2:$E$692,'Infos Relatório'!$B577,'Faturamento SP3'!$Z$2:$Z$692,'Infos Relatório'!C$1,'Faturamento SP3'!$T$2:$T$692,"Sim")</f>
        <v>0</v>
      </c>
      <c r="G577" s="27" t="e">
        <f t="shared" si="217"/>
        <v>#DIV/0!</v>
      </c>
      <c r="H577" s="24">
        <f>SUMIFS('Faturamento SP3'!$H$2:$H$692,'Faturamento SP3'!$D$2:$D$692,'Infos Relatório'!$B$564,'Faturamento SP3'!$E$2:$E$692,'Infos Relatório'!$B577,'Faturamento SP3'!$Z$2:$Z$692,'Infos Relatório'!C$1)</f>
        <v>0</v>
      </c>
      <c r="I577" s="23">
        <f>COUNTIFS('Faturamento SP3'!$D$2:$D$692,'Infos Relatório'!$B$564,'Faturamento SP3'!$E$2:$E$692,'Infos Relatório'!$B577,'Faturamento SP3'!$Z$2:$Z$692,'Infos Relatório'!I$1)</f>
        <v>0</v>
      </c>
      <c r="J577" s="13">
        <f>SUMIFS('Faturamento SP3'!$G$2:$G$692,'Faturamento SP3'!$D$2:$D$692,'Infos Relatório'!$B$564,'Faturamento SP3'!$E$2:$E$692,'Infos Relatório'!$B577,'Faturamento SP3'!$Z$2:$Z$692,'Infos Relatório'!I$1)</f>
        <v>0</v>
      </c>
      <c r="K577" s="13">
        <f>SUMIFS('Faturamento SP3'!$J$2:$J$692,'Faturamento SP3'!$D$2:$D$692,'Infos Relatório'!$B$564,'Faturamento SP3'!$E$2:$E$692,'Infos Relatório'!$B577,'Faturamento SP3'!$Z$2:$Z$692,'Infos Relatório'!I$1)</f>
        <v>0</v>
      </c>
      <c r="L577" s="14">
        <f>SUMIFS('Faturamento SP3'!$O$2:$O$692,'Faturamento SP3'!$D$2:$D$692,'Infos Relatório'!$B$564,'Faturamento SP3'!$E$2:$E$692,'Infos Relatório'!$B577,'Faturamento SP3'!$Z$2:$Z$692,'Infos Relatório'!I$1,'Faturamento SP3'!$T$2:$T$692,"Sim")+SUMIFS('Faturamento SP3'!$P$2:$P$692,'Faturamento SP3'!$D$2:$D$692,'Infos Relatório'!$B$564,'Faturamento SP3'!$E$2:$E$692,'Infos Relatório'!$B577,'Faturamento SP3'!$Z$2:$Z$692,'Infos Relatório'!I$1,'Faturamento SP3'!$T$2:$T$692,"Sim")</f>
        <v>0</v>
      </c>
      <c r="M577" s="27" t="e">
        <f t="shared" si="218"/>
        <v>#DIV/0!</v>
      </c>
      <c r="N577" s="24">
        <f>SUMIFS('Faturamento SP3'!$H$2:$H$692,'Faturamento SP3'!$D$2:$D$692,'Infos Relatório'!$B$564,'Faturamento SP3'!$E$2:$E$692,'Infos Relatório'!$B577,'Faturamento SP3'!$Z$2:$Z$692,'Infos Relatório'!I$1)</f>
        <v>0</v>
      </c>
      <c r="O577" s="23">
        <f>COUNTIFS('Faturamento SP3'!$D$2:$D$692,'Infos Relatório'!$B$564,'Faturamento SP3'!$E$2:$E$692,'Infos Relatório'!$B577,'Faturamento SP3'!$Z$2:$Z$692,'Infos Relatório'!O$1)</f>
        <v>0</v>
      </c>
      <c r="P577" s="13">
        <f>SUMIFS('Faturamento SP3'!$G$2:$G$692,'Faturamento SP3'!$D$2:$D$692,'Infos Relatório'!$B$564,'Faturamento SP3'!$E$2:$E$692,'Infos Relatório'!$B577,'Faturamento SP3'!$Z$2:$Z$692,'Infos Relatório'!O$1)</f>
        <v>0</v>
      </c>
      <c r="Q577" s="13">
        <f>SUMIFS('Faturamento SP3'!$J$2:$J$692,'Faturamento SP3'!$D$2:$D$692,'Infos Relatório'!$B$564,'Faturamento SP3'!$E$2:$E$692,'Infos Relatório'!$B577,'Faturamento SP3'!$Z$2:$Z$692,'Infos Relatório'!O$1)</f>
        <v>0</v>
      </c>
      <c r="R577" s="14">
        <f>SUMIFS('Faturamento SP3'!$O$2:$O$692,'Faturamento SP3'!$D$2:$D$692,'Infos Relatório'!$B$564,'Faturamento SP3'!$E$2:$E$692,'Infos Relatório'!$B577,'Faturamento SP3'!$Z$2:$Z$692,'Infos Relatório'!O$1,'Faturamento SP3'!$T$2:$T$692,"Sim")+SUMIFS('Faturamento SP3'!$P$2:$P$692,'Faturamento SP3'!$D$2:$D$692,'Infos Relatório'!$B$564,'Faturamento SP3'!$E$2:$E$692,'Infos Relatório'!$B577,'Faturamento SP3'!$Z$2:$Z$692,'Infos Relatório'!O$1,'Faturamento SP3'!$T$2:$T$692,"Sim")</f>
        <v>0</v>
      </c>
      <c r="S577" s="27" t="e">
        <f t="shared" si="219"/>
        <v>#DIV/0!</v>
      </c>
      <c r="T577" s="24">
        <f>SUMIFS('Faturamento SP3'!$H$2:$H$692,'Faturamento SP3'!$D$2:$D$692,'Infos Relatório'!$B$564,'Faturamento SP3'!$E$2:$E$692,'Infos Relatório'!$B577,'Faturamento SP3'!$Z$2:$Z$692,'Infos Relatório'!O$1)</f>
        <v>0</v>
      </c>
      <c r="U577" s="23">
        <f>COUNTIFS('Faturamento SP3'!$D$2:$D$692,'Infos Relatório'!$B$564,'Faturamento SP3'!$E$2:$E$692,'Infos Relatório'!$B577,'Faturamento SP3'!$Z$2:$Z$692,'Infos Relatório'!U$1)</f>
        <v>0</v>
      </c>
      <c r="V577" s="13">
        <f>SUMIFS('Faturamento SP3'!$G$2:$G$692,'Faturamento SP3'!$D$2:$D$692,'Infos Relatório'!$B$564,'Faturamento SP3'!$E$2:$E$692,'Infos Relatório'!$B577,'Faturamento SP3'!$Z$2:$Z$692,'Infos Relatório'!U$1)</f>
        <v>0</v>
      </c>
      <c r="W577" s="13">
        <f>SUMIFS('Faturamento SP3'!$J$2:$J$692,'Faturamento SP3'!$D$2:$D$692,'Infos Relatório'!$B$564,'Faturamento SP3'!$E$2:$E$692,'Infos Relatório'!$B577,'Faturamento SP3'!$Z$2:$Z$692,'Infos Relatório'!U$1)</f>
        <v>0</v>
      </c>
      <c r="X577" s="14">
        <f>SUMIFS('Faturamento SP3'!$O$2:$O$692,'Faturamento SP3'!$D$2:$D$692,'Infos Relatório'!$B$564,'Faturamento SP3'!$E$2:$E$692,'Infos Relatório'!$B577,'Faturamento SP3'!$Z$2:$Z$692,'Infos Relatório'!U$1,'Faturamento SP3'!$T$2:$T$692,"Sim")+SUMIFS('Faturamento SP3'!$P$2:$P$692,'Faturamento SP3'!$D$2:$D$692,'Infos Relatório'!$B$564,'Faturamento SP3'!$E$2:$E$692,'Infos Relatório'!$B577,'Faturamento SP3'!$Z$2:$Z$692,'Infos Relatório'!U$1,'Faturamento SP3'!$T$2:$T$692,"Sim")</f>
        <v>0</v>
      </c>
      <c r="Y577" s="27" t="e">
        <f t="shared" si="220"/>
        <v>#DIV/0!</v>
      </c>
      <c r="Z577" s="24">
        <f>SUMIFS('Faturamento SP3'!$H$2:$H$692,'Faturamento SP3'!$D$2:$D$692,'Infos Relatório'!$B$564,'Faturamento SP3'!$E$2:$E$692,'Infos Relatório'!$B577,'Faturamento SP3'!$Z$2:$Z$692,'Infos Relatório'!U$1)</f>
        <v>0</v>
      </c>
      <c r="AA577" s="23">
        <f>COUNTIFS('Faturamento SP3'!$D$2:$D$692,'Infos Relatório'!$B$564,'Faturamento SP3'!$E$2:$E$692,'Infos Relatório'!$B577,'Faturamento SP3'!$Z$2:$Z$692,'Infos Relatório'!AA$1)</f>
        <v>0</v>
      </c>
      <c r="AB577" s="13">
        <f>SUMIFS('Faturamento SP3'!$G$2:$G$692,'Faturamento SP3'!$D$2:$D$692,'Infos Relatório'!$B$564,'Faturamento SP3'!$E$2:$E$692,'Infos Relatório'!$B577,'Faturamento SP3'!$Z$2:$Z$692,'Infos Relatório'!AA$1)</f>
        <v>0</v>
      </c>
      <c r="AC577" s="13">
        <f>SUMIFS('Faturamento SP3'!$J$2:$J$692,'Faturamento SP3'!$D$2:$D$692,'Infos Relatório'!$B$564,'Faturamento SP3'!$E$2:$E$692,'Infos Relatório'!$B577,'Faturamento SP3'!$Z$2:$Z$692,'Infos Relatório'!AA$1)</f>
        <v>0</v>
      </c>
      <c r="AD577" s="14">
        <f>SUMIFS('Faturamento SP3'!$O$2:$O$692,'Faturamento SP3'!$D$2:$D$692,'Infos Relatório'!$B$564,'Faturamento SP3'!$E$2:$E$692,'Infos Relatório'!$B577,'Faturamento SP3'!$Z$2:$Z$692,'Infos Relatório'!AA$1,'Faturamento SP3'!$T$2:$T$692,"Sim")+SUMIFS('Faturamento SP3'!$P$2:$P$692,'Faturamento SP3'!$D$2:$D$692,'Infos Relatório'!$B$564,'Faturamento SP3'!$E$2:$E$692,'Infos Relatório'!$B577,'Faturamento SP3'!$Z$2:$Z$692,'Infos Relatório'!AA$1,'Faturamento SP3'!$T$2:$T$692,"Sim")</f>
        <v>0</v>
      </c>
      <c r="AE577" s="27" t="e">
        <f t="shared" si="221"/>
        <v>#DIV/0!</v>
      </c>
      <c r="AF577" s="24">
        <f>SUMIFS('Faturamento SP3'!$H$2:$H$692,'Faturamento SP3'!$D$2:$D$692,'Infos Relatório'!$B$564,'Faturamento SP3'!$E$2:$E$692,'Infos Relatório'!$B577,'Faturamento SP3'!$Z$2:$Z$692,'Infos Relatório'!AA$1)</f>
        <v>0</v>
      </c>
      <c r="AG577" s="23">
        <f>COUNTIFS('Faturamento SP3'!$D$2:$D$692,'Infos Relatório'!$B$564,'Faturamento SP3'!$E$2:$E$692,'Infos Relatório'!$B577,'Faturamento SP3'!$Z$2:$Z$692,'Infos Relatório'!AG$1)</f>
        <v>0</v>
      </c>
      <c r="AH577" s="13">
        <f>SUMIFS('Faturamento SP3'!$G$2:$G$692,'Faturamento SP3'!$D$2:$D$692,'Infos Relatório'!$B$564,'Faturamento SP3'!$E$2:$E$692,'Infos Relatório'!$B577,'Faturamento SP3'!$Z$2:$Z$692,'Infos Relatório'!AG$1)</f>
        <v>0</v>
      </c>
      <c r="AI577" s="13">
        <f>SUMIFS('Faturamento SP3'!$J$2:$J$692,'Faturamento SP3'!$D$2:$D$692,'Infos Relatório'!$B$564,'Faturamento SP3'!$E$2:$E$692,'Infos Relatório'!$B577,'Faturamento SP3'!$Z$2:$Z$692,'Infos Relatório'!AG$1)</f>
        <v>0</v>
      </c>
      <c r="AJ577" s="14">
        <f>SUMIFS('Faturamento SP3'!$O$2:$O$692,'Faturamento SP3'!$D$2:$D$692,'Infos Relatório'!$B$564,'Faturamento SP3'!$E$2:$E$692,'Infos Relatório'!$B577,'Faturamento SP3'!$Z$2:$Z$692,'Infos Relatório'!AG$1,'Faturamento SP3'!$T$2:$T$692,"Sim")+SUMIFS('Faturamento SP3'!$P$2:$P$692,'Faturamento SP3'!$D$2:$D$692,'Infos Relatório'!$B$564,'Faturamento SP3'!$E$2:$E$692,'Infos Relatório'!$B577,'Faturamento SP3'!$Z$2:$Z$692,'Infos Relatório'!AG$1,'Faturamento SP3'!$T$2:$T$692,"Sim")</f>
        <v>0</v>
      </c>
      <c r="AK577" s="27" t="e">
        <f t="shared" si="222"/>
        <v>#DIV/0!</v>
      </c>
      <c r="AL577" s="24">
        <f>SUMIFS('Faturamento SP3'!$H$2:$H$692,'Faturamento SP3'!$D$2:$D$692,'Infos Relatório'!$B$564,'Faturamento SP3'!$E$2:$E$692,'Infos Relatório'!$B577,'Faturamento SP3'!$Z$2:$Z$692,'Infos Relatório'!AG$1)</f>
        <v>0</v>
      </c>
      <c r="AM577" s="23">
        <f>COUNTIFS('Faturamento SP3'!$D$2:$D$692,'Infos Relatório'!$B$564,'Faturamento SP3'!$E$2:$E$692,'Infos Relatório'!$B577,'Faturamento SP3'!$Z$2:$Z$692,'Infos Relatório'!AM$1)</f>
        <v>0</v>
      </c>
      <c r="AN577" s="13">
        <f>SUMIFS('Faturamento SP3'!$G$2:$G$692,'Faturamento SP3'!$D$2:$D$692,'Infos Relatório'!$B$564,'Faturamento SP3'!$E$2:$E$692,'Infos Relatório'!$B577,'Faturamento SP3'!$Z$2:$Z$692,'Infos Relatório'!AM$1)</f>
        <v>0</v>
      </c>
      <c r="AO577" s="13">
        <f>SUMIFS('Faturamento SP3'!$J$2:$J$692,'Faturamento SP3'!$D$2:$D$692,'Infos Relatório'!$B$564,'Faturamento SP3'!$E$2:$E$692,'Infos Relatório'!$B577,'Faturamento SP3'!$Z$2:$Z$692,'Infos Relatório'!AM$1)</f>
        <v>0</v>
      </c>
      <c r="AP577" s="14">
        <f>SUMIFS('Faturamento SP3'!$O$2:$O$692,'Faturamento SP3'!$D$2:$D$692,'Infos Relatório'!$B$564,'Faturamento SP3'!$E$2:$E$692,'Infos Relatório'!$B577,'Faturamento SP3'!$Z$2:$Z$692,'Infos Relatório'!AM$1,'Faturamento SP3'!$T$2:$T$692,"Sim")+SUMIFS('Faturamento SP3'!$P$2:$P$692,'Faturamento SP3'!$D$2:$D$692,'Infos Relatório'!$B$564,'Faturamento SP3'!$E$2:$E$692,'Infos Relatório'!$B577,'Faturamento SP3'!$Z$2:$Z$692,'Infos Relatório'!AM$1,'Faturamento SP3'!$T$2:$T$692,"Sim")</f>
        <v>0</v>
      </c>
      <c r="AQ577" s="27" t="e">
        <f t="shared" si="223"/>
        <v>#DIV/0!</v>
      </c>
      <c r="AR577" s="24">
        <f>SUMIFS('Faturamento SP3'!$H$2:$H$692,'Faturamento SP3'!$D$2:$D$692,'Infos Relatório'!$B$564,'Faturamento SP3'!$E$2:$E$692,'Infos Relatório'!$B577,'Faturamento SP3'!$Z$2:$Z$692,'Infos Relatório'!AM$1)</f>
        <v>0</v>
      </c>
      <c r="AS577" s="23">
        <f>COUNTIFS('Faturamento SP3'!$D$2:$D$692,'Infos Relatório'!$B$564,'Faturamento SP3'!$E$2:$E$692,'Infos Relatório'!$B577,'Faturamento SP3'!$Z$2:$Z$692,'Infos Relatório'!AS$1)</f>
        <v>0</v>
      </c>
      <c r="AT577" s="13">
        <f>SUMIFS('Faturamento SP3'!$G$2:$G$692,'Faturamento SP3'!$D$2:$D$692,'Infos Relatório'!$B$564,'Faturamento SP3'!$E$2:$E$692,'Infos Relatório'!$B577,'Faturamento SP3'!$Z$2:$Z$692,'Infos Relatório'!AS$1)</f>
        <v>0</v>
      </c>
      <c r="AU577" s="13">
        <f>SUMIFS('Faturamento SP3'!$J$2:$J$692,'Faturamento SP3'!$D$2:$D$692,'Infos Relatório'!$B$564,'Faturamento SP3'!$E$2:$E$692,'Infos Relatório'!$B577,'Faturamento SP3'!$Z$2:$Z$692,'Infos Relatório'!AS$1)</f>
        <v>0</v>
      </c>
      <c r="AV577" s="14">
        <f>SUMIFS('Faturamento SP3'!$O$2:$O$692,'Faturamento SP3'!$D$2:$D$692,'Infos Relatório'!$B$564,'Faturamento SP3'!$E$2:$E$692,'Infos Relatório'!$B577,'Faturamento SP3'!$Z$2:$Z$692,'Infos Relatório'!AS$1,'Faturamento SP3'!$T$2:$T$692,"Sim")+SUMIFS('Faturamento SP3'!$P$2:$P$692,'Faturamento SP3'!$D$2:$D$692,'Infos Relatório'!$B$564,'Faturamento SP3'!$E$2:$E$692,'Infos Relatório'!$B577,'Faturamento SP3'!$Z$2:$Z$692,'Infos Relatório'!AS$1,'Faturamento SP3'!$T$2:$T$692,"Sim")</f>
        <v>0</v>
      </c>
      <c r="AW577" s="27" t="e">
        <f t="shared" si="224"/>
        <v>#DIV/0!</v>
      </c>
      <c r="AX577" s="24">
        <f>SUMIFS('Faturamento SP3'!$H$2:$H$692,'Faturamento SP3'!$D$2:$D$692,'Infos Relatório'!$B$564,'Faturamento SP3'!$E$2:$E$692,'Infos Relatório'!$B577,'Faturamento SP3'!$Z$2:$Z$692,'Infos Relatório'!AS$1)</f>
        <v>0</v>
      </c>
      <c r="AY577" s="23">
        <f>COUNTIFS('Faturamento SP3'!$D$2:$D$692,'Infos Relatório'!$B$564,'Faturamento SP3'!$E$2:$E$692,'Infos Relatório'!$B577,'Faturamento SP3'!$Z$2:$Z$692,'Infos Relatório'!AY$1)</f>
        <v>0</v>
      </c>
      <c r="AZ577" s="13">
        <f>SUMIFS('Faturamento SP3'!$G$2:$G$692,'Faturamento SP3'!$D$2:$D$692,'Infos Relatório'!$B$564,'Faturamento SP3'!$E$2:$E$692,'Infos Relatório'!$B577,'Faturamento SP3'!$Z$2:$Z$692,'Infos Relatório'!AY$1)</f>
        <v>0</v>
      </c>
      <c r="BA577" s="13">
        <f>SUMIFS('Faturamento SP3'!$J$2:$J$692,'Faturamento SP3'!$D$2:$D$692,'Infos Relatório'!$B$564,'Faturamento SP3'!$E$2:$E$692,'Infos Relatório'!$B577,'Faturamento SP3'!$Z$2:$Z$692,'Infos Relatório'!AY$1)</f>
        <v>0</v>
      </c>
      <c r="BB577" s="14">
        <f>SUMIFS('Faturamento SP3'!$O$2:$O$692,'Faturamento SP3'!$D$2:$D$692,'Infos Relatório'!$B$564,'Faturamento SP3'!$E$2:$E$692,'Infos Relatório'!$B577,'Faturamento SP3'!$Z$2:$Z$692,'Infos Relatório'!AY$1,'Faturamento SP3'!$T$2:$T$692,"Sim")+SUMIFS('Faturamento SP3'!$P$2:$P$692,'Faturamento SP3'!$D$2:$D$692,'Infos Relatório'!$B$564,'Faturamento SP3'!$E$2:$E$692,'Infos Relatório'!$B577,'Faturamento SP3'!$Z$2:$Z$692,'Infos Relatório'!AY$1,'Faturamento SP3'!$T$2:$T$692,"Sim")</f>
        <v>0</v>
      </c>
      <c r="BC577" s="27" t="e">
        <f t="shared" si="225"/>
        <v>#DIV/0!</v>
      </c>
      <c r="BD577" s="24">
        <f>SUMIFS('Faturamento SP3'!$H$2:$H$692,'Faturamento SP3'!$D$2:$D$692,'Infos Relatório'!$B$564,'Faturamento SP3'!$E$2:$E$692,'Infos Relatório'!$B577,'Faturamento SP3'!$Z$2:$Z$692,'Infos Relatório'!AY$1)</f>
        <v>0</v>
      </c>
      <c r="BE577" s="23">
        <f>COUNTIFS('Faturamento SP3'!$D$2:$D$692,'Infos Relatório'!$B$564,'Faturamento SP3'!$E$2:$E$692,'Infos Relatório'!$B577,'Faturamento SP3'!$Z$2:$Z$692,'Infos Relatório'!BE$1)</f>
        <v>0</v>
      </c>
      <c r="BF577" s="13">
        <f>SUMIFS('Faturamento SP3'!$G$2:$G$692,'Faturamento SP3'!$D$2:$D$692,'Infos Relatório'!$B$564,'Faturamento SP3'!$E$2:$E$692,'Infos Relatório'!$B577,'Faturamento SP3'!$Z$2:$Z$692,'Infos Relatório'!BE$1)</f>
        <v>0</v>
      </c>
      <c r="BG577" s="13">
        <f>SUMIFS('Faturamento SP3'!$J$2:$J$692,'Faturamento SP3'!$D$2:$D$692,'Infos Relatório'!$B$564,'Faturamento SP3'!$E$2:$E$692,'Infos Relatório'!$B577,'Faturamento SP3'!$Z$2:$Z$692,'Infos Relatório'!BE$1)</f>
        <v>0</v>
      </c>
      <c r="BH577" s="14">
        <f>SUMIFS('Faturamento SP3'!$O$2:$O$692,'Faturamento SP3'!$D$2:$D$692,'Infos Relatório'!$B$564,'Faturamento SP3'!$E$2:$E$692,'Infos Relatório'!$B577,'Faturamento SP3'!$Z$2:$Z$692,'Infos Relatório'!BE$1,'Faturamento SP3'!$T$2:$T$692,"Sim")+SUMIFS('Faturamento SP3'!$P$2:$P$692,'Faturamento SP3'!$D$2:$D$692,'Infos Relatório'!$B$564,'Faturamento SP3'!$E$2:$E$692,'Infos Relatório'!$B577,'Faturamento SP3'!$Z$2:$Z$692,'Infos Relatório'!BE$1,'Faturamento SP3'!$T$2:$T$692,"Sim")</f>
        <v>0</v>
      </c>
      <c r="BI577" s="27" t="e">
        <f t="shared" si="226"/>
        <v>#DIV/0!</v>
      </c>
      <c r="BJ577" s="24">
        <f>SUMIFS('Faturamento SP3'!$H$2:$H$692,'Faturamento SP3'!$D$2:$D$692,'Infos Relatório'!$B$564,'Faturamento SP3'!$E$2:$E$692,'Infos Relatório'!$B577,'Faturamento SP3'!$Z$2:$Z$692,'Infos Relatório'!BE$1)</f>
        <v>0</v>
      </c>
      <c r="BK577" s="23">
        <f>COUNTIFS('Faturamento SP3'!$D$2:$D$692,'Infos Relatório'!$B$564,'Faturamento SP3'!$E$2:$E$692,'Infos Relatório'!$B577,'Faturamento SP3'!$Z$2:$Z$692,'Infos Relatório'!BK$1)</f>
        <v>0</v>
      </c>
      <c r="BL577" s="13">
        <f>SUMIFS('Faturamento SP3'!$G$2:$G$692,'Faturamento SP3'!$D$2:$D$692,'Infos Relatório'!$B$564,'Faturamento SP3'!$E$2:$E$692,'Infos Relatório'!$B577,'Faturamento SP3'!$Z$2:$Z$692,'Infos Relatório'!BK$1)</f>
        <v>0</v>
      </c>
      <c r="BM577" s="13">
        <f>SUMIFS('Faturamento SP3'!$J$2:$J$692,'Faturamento SP3'!$D$2:$D$692,'Infos Relatório'!$B$564,'Faturamento SP3'!$E$2:$E$692,'Infos Relatório'!$B577,'Faturamento SP3'!$Z$2:$Z$692,'Infos Relatório'!BK$1)</f>
        <v>0</v>
      </c>
      <c r="BN577" s="14">
        <f>SUMIFS('Faturamento SP3'!$O$2:$O$692,'Faturamento SP3'!$D$2:$D$692,'Infos Relatório'!$B$564,'Faturamento SP3'!$E$2:$E$692,'Infos Relatório'!$B577,'Faturamento SP3'!$Z$2:$Z$692,'Infos Relatório'!BK$1,'Faturamento SP3'!$T$2:$T$692,"Sim")+SUMIFS('Faturamento SP3'!$P$2:$P$692,'Faturamento SP3'!$D$2:$D$692,'Infos Relatório'!$B$564,'Faturamento SP3'!$E$2:$E$692,'Infos Relatório'!$B577,'Faturamento SP3'!$Z$2:$Z$692,'Infos Relatório'!BK$1,'Faturamento SP3'!$T$2:$T$692,"Sim")</f>
        <v>0</v>
      </c>
      <c r="BO577" s="27" t="e">
        <f t="shared" si="227"/>
        <v>#DIV/0!</v>
      </c>
      <c r="BP577" s="24">
        <f>SUMIFS('Faturamento SP3'!$H$2:$H$692,'Faturamento SP3'!$D$2:$D$692,'Infos Relatório'!$B$564,'Faturamento SP3'!$E$2:$E$692,'Infos Relatório'!$B577,'Faturamento SP3'!$Z$2:$Z$692,'Infos Relatório'!BK$1)</f>
        <v>0</v>
      </c>
      <c r="BQ577" s="23">
        <f>COUNTIFS('Faturamento SP3'!$D$2:$D$692,'Infos Relatório'!$B$564,'Faturamento SP3'!$E$2:$E$692,'Infos Relatório'!$B577,'Faturamento SP3'!$Z$2:$Z$692,'Infos Relatório'!BQ$1)</f>
        <v>0</v>
      </c>
      <c r="BR577" s="13">
        <f>SUMIFS('Faturamento SP3'!$G$2:$G$692,'Faturamento SP3'!$D$2:$D$692,'Infos Relatório'!$B$564,'Faturamento SP3'!$E$2:$E$692,'Infos Relatório'!$B577,'Faturamento SP3'!$Z$2:$Z$692,'Infos Relatório'!BQ$1)</f>
        <v>0</v>
      </c>
      <c r="BS577" s="13">
        <f>SUMIFS('Faturamento SP3'!$J$2:$J$692,'Faturamento SP3'!$D$2:$D$692,'Infos Relatório'!$B$564,'Faturamento SP3'!$E$2:$E$692,'Infos Relatório'!$B577,'Faturamento SP3'!$Z$2:$Z$692,'Infos Relatório'!BQ$1)</f>
        <v>0</v>
      </c>
      <c r="BT577" s="14">
        <f>SUMIFS('Faturamento SP3'!$O$2:$O$692,'Faturamento SP3'!$D$2:$D$692,'Infos Relatório'!$B$564,'Faturamento SP3'!$E$2:$E$692,'Infos Relatório'!$B577,'Faturamento SP3'!$Z$2:$Z$692,'Infos Relatório'!BQ$1,'Faturamento SP3'!$T$2:$T$692,"Sim")+SUMIFS('Faturamento SP3'!$P$2:$P$692,'Faturamento SP3'!$D$2:$D$692,'Infos Relatório'!$B$564,'Faturamento SP3'!$E$2:$E$692,'Infos Relatório'!$B577,'Faturamento SP3'!$Z$2:$Z$692,'Infos Relatório'!BQ$1,'Faturamento SP3'!$T$2:$T$692,"Sim")</f>
        <v>0</v>
      </c>
      <c r="BU577" s="27" t="e">
        <f t="shared" si="228"/>
        <v>#DIV/0!</v>
      </c>
      <c r="BV577" s="24">
        <f>SUMIFS('Faturamento SP3'!$H$2:$H$692,'Faturamento SP3'!$D$2:$D$692,'Infos Relatório'!$B$564,'Faturamento SP3'!$E$2:$E$692,'Infos Relatório'!$B577,'Faturamento SP3'!$Z$2:$Z$692,'Infos Relatório'!BQ$1)</f>
        <v>0</v>
      </c>
    </row>
    <row r="578" spans="2:74">
      <c r="B578" s="17" t="s">
        <v>20</v>
      </c>
      <c r="C578" s="23">
        <f>COUNTIFS('Faturamento SP3'!$D$2:$D$692,'Infos Relatório'!$B$564,'Faturamento SP3'!$E$2:$E$692,'Infos Relatório'!$B578,'Faturamento SP3'!$Z$2:$Z$692,'Infos Relatório'!C$1)</f>
        <v>0</v>
      </c>
      <c r="D578" s="13">
        <f>SUMIFS('Faturamento SP3'!$G$2:$G$692,'Faturamento SP3'!$D$2:$D$692,'Infos Relatório'!$B$564,'Faturamento SP3'!$E$2:$E$692,'Infos Relatório'!$B578,'Faturamento SP3'!$Z$2:$Z$692,'Infos Relatório'!C$1)</f>
        <v>0</v>
      </c>
      <c r="E578" s="13">
        <f>SUMIFS('Faturamento SP3'!$J$2:$J$692,'Faturamento SP3'!$D$2:$D$692,'Infos Relatório'!$B$564,'Faturamento SP3'!$E$2:$E$692,'Infos Relatório'!$B578,'Faturamento SP3'!$Z$2:$Z$692,'Infos Relatório'!C$1)</f>
        <v>0</v>
      </c>
      <c r="F578" s="14">
        <f>SUMIFS('Faturamento SP3'!$O$2:$O$692,'Faturamento SP3'!$D$2:$D$692,'Infos Relatório'!$B$564,'Faturamento SP3'!$E$2:$E$692,'Infos Relatório'!$B578,'Faturamento SP3'!$Z$2:$Z$692,'Infos Relatório'!C$1,'Faturamento SP3'!$T$2:$T$692,"Sim")+SUMIFS('Faturamento SP3'!$P$2:$P$692,'Faturamento SP3'!$D$2:$D$692,'Infos Relatório'!$B$564,'Faturamento SP3'!$E$2:$E$692,'Infos Relatório'!$B578,'Faturamento SP3'!$Z$2:$Z$692,'Infos Relatório'!C$1,'Faturamento SP3'!$T$2:$T$692,"Sim")</f>
        <v>0</v>
      </c>
      <c r="G578" s="27" t="e">
        <f t="shared" si="217"/>
        <v>#DIV/0!</v>
      </c>
      <c r="H578" s="24">
        <f>SUMIFS('Faturamento SP3'!$H$2:$H$692,'Faturamento SP3'!$D$2:$D$692,'Infos Relatório'!$B$564,'Faturamento SP3'!$E$2:$E$692,'Infos Relatório'!$B578,'Faturamento SP3'!$Z$2:$Z$692,'Infos Relatório'!C$1)</f>
        <v>0</v>
      </c>
      <c r="I578" s="23">
        <f>COUNTIFS('Faturamento SP3'!$D$2:$D$692,'Infos Relatório'!$B$564,'Faturamento SP3'!$E$2:$E$692,'Infos Relatório'!$B578,'Faturamento SP3'!$Z$2:$Z$692,'Infos Relatório'!I$1)</f>
        <v>0</v>
      </c>
      <c r="J578" s="13">
        <f>SUMIFS('Faturamento SP3'!$G$2:$G$692,'Faturamento SP3'!$D$2:$D$692,'Infos Relatório'!$B$564,'Faturamento SP3'!$E$2:$E$692,'Infos Relatório'!$B578,'Faturamento SP3'!$Z$2:$Z$692,'Infos Relatório'!I$1)</f>
        <v>0</v>
      </c>
      <c r="K578" s="13">
        <f>SUMIFS('Faturamento SP3'!$J$2:$J$692,'Faturamento SP3'!$D$2:$D$692,'Infos Relatório'!$B$564,'Faturamento SP3'!$E$2:$E$692,'Infos Relatório'!$B578,'Faturamento SP3'!$Z$2:$Z$692,'Infos Relatório'!I$1)</f>
        <v>0</v>
      </c>
      <c r="L578" s="14">
        <f>SUMIFS('Faturamento SP3'!$O$2:$O$692,'Faturamento SP3'!$D$2:$D$692,'Infos Relatório'!$B$564,'Faturamento SP3'!$E$2:$E$692,'Infos Relatório'!$B578,'Faturamento SP3'!$Z$2:$Z$692,'Infos Relatório'!I$1,'Faturamento SP3'!$T$2:$T$692,"Sim")+SUMIFS('Faturamento SP3'!$P$2:$P$692,'Faturamento SP3'!$D$2:$D$692,'Infos Relatório'!$B$564,'Faturamento SP3'!$E$2:$E$692,'Infos Relatório'!$B578,'Faturamento SP3'!$Z$2:$Z$692,'Infos Relatório'!I$1,'Faturamento SP3'!$T$2:$T$692,"Sim")</f>
        <v>0</v>
      </c>
      <c r="M578" s="27" t="e">
        <f t="shared" si="218"/>
        <v>#DIV/0!</v>
      </c>
      <c r="N578" s="24">
        <f>SUMIFS('Faturamento SP3'!$H$2:$H$692,'Faturamento SP3'!$D$2:$D$692,'Infos Relatório'!$B$564,'Faturamento SP3'!$E$2:$E$692,'Infos Relatório'!$B578,'Faturamento SP3'!$Z$2:$Z$692,'Infos Relatório'!I$1)</f>
        <v>0</v>
      </c>
      <c r="O578" s="23">
        <f>COUNTIFS('Faturamento SP3'!$D$2:$D$692,'Infos Relatório'!$B$564,'Faturamento SP3'!$E$2:$E$692,'Infos Relatório'!$B578,'Faturamento SP3'!$Z$2:$Z$692,'Infos Relatório'!O$1)</f>
        <v>0</v>
      </c>
      <c r="P578" s="13">
        <f>SUMIFS('Faturamento SP3'!$G$2:$G$692,'Faturamento SP3'!$D$2:$D$692,'Infos Relatório'!$B$564,'Faturamento SP3'!$E$2:$E$692,'Infos Relatório'!$B578,'Faturamento SP3'!$Z$2:$Z$692,'Infos Relatório'!O$1)</f>
        <v>0</v>
      </c>
      <c r="Q578" s="13">
        <f>SUMIFS('Faturamento SP3'!$J$2:$J$692,'Faturamento SP3'!$D$2:$D$692,'Infos Relatório'!$B$564,'Faturamento SP3'!$E$2:$E$692,'Infos Relatório'!$B578,'Faturamento SP3'!$Z$2:$Z$692,'Infos Relatório'!O$1)</f>
        <v>0</v>
      </c>
      <c r="R578" s="14">
        <f>SUMIFS('Faturamento SP3'!$O$2:$O$692,'Faturamento SP3'!$D$2:$D$692,'Infos Relatório'!$B$564,'Faturamento SP3'!$E$2:$E$692,'Infos Relatório'!$B578,'Faturamento SP3'!$Z$2:$Z$692,'Infos Relatório'!O$1,'Faturamento SP3'!$T$2:$T$692,"Sim")+SUMIFS('Faturamento SP3'!$P$2:$P$692,'Faturamento SP3'!$D$2:$D$692,'Infos Relatório'!$B$564,'Faturamento SP3'!$E$2:$E$692,'Infos Relatório'!$B578,'Faturamento SP3'!$Z$2:$Z$692,'Infos Relatório'!O$1,'Faturamento SP3'!$T$2:$T$692,"Sim")</f>
        <v>0</v>
      </c>
      <c r="S578" s="27" t="e">
        <f t="shared" si="219"/>
        <v>#DIV/0!</v>
      </c>
      <c r="T578" s="24">
        <f>SUMIFS('Faturamento SP3'!$H$2:$H$692,'Faturamento SP3'!$D$2:$D$692,'Infos Relatório'!$B$564,'Faturamento SP3'!$E$2:$E$692,'Infos Relatório'!$B578,'Faturamento SP3'!$Z$2:$Z$692,'Infos Relatório'!O$1)</f>
        <v>0</v>
      </c>
      <c r="U578" s="23">
        <f>COUNTIFS('Faturamento SP3'!$D$2:$D$692,'Infos Relatório'!$B$564,'Faturamento SP3'!$E$2:$E$692,'Infos Relatório'!$B578,'Faturamento SP3'!$Z$2:$Z$692,'Infos Relatório'!U$1)</f>
        <v>0</v>
      </c>
      <c r="V578" s="13">
        <f>SUMIFS('Faturamento SP3'!$G$2:$G$692,'Faturamento SP3'!$D$2:$D$692,'Infos Relatório'!$B$564,'Faturamento SP3'!$E$2:$E$692,'Infos Relatório'!$B578,'Faturamento SP3'!$Z$2:$Z$692,'Infos Relatório'!U$1)</f>
        <v>0</v>
      </c>
      <c r="W578" s="13">
        <f>SUMIFS('Faturamento SP3'!$J$2:$J$692,'Faturamento SP3'!$D$2:$D$692,'Infos Relatório'!$B$564,'Faturamento SP3'!$E$2:$E$692,'Infos Relatório'!$B578,'Faturamento SP3'!$Z$2:$Z$692,'Infos Relatório'!U$1)</f>
        <v>0</v>
      </c>
      <c r="X578" s="14">
        <f>SUMIFS('Faturamento SP3'!$O$2:$O$692,'Faturamento SP3'!$D$2:$D$692,'Infos Relatório'!$B$564,'Faturamento SP3'!$E$2:$E$692,'Infos Relatório'!$B578,'Faturamento SP3'!$Z$2:$Z$692,'Infos Relatório'!U$1,'Faturamento SP3'!$T$2:$T$692,"Sim")+SUMIFS('Faturamento SP3'!$P$2:$P$692,'Faturamento SP3'!$D$2:$D$692,'Infos Relatório'!$B$564,'Faturamento SP3'!$E$2:$E$692,'Infos Relatório'!$B578,'Faturamento SP3'!$Z$2:$Z$692,'Infos Relatório'!U$1,'Faturamento SP3'!$T$2:$T$692,"Sim")</f>
        <v>0</v>
      </c>
      <c r="Y578" s="27" t="e">
        <f t="shared" si="220"/>
        <v>#DIV/0!</v>
      </c>
      <c r="Z578" s="24">
        <f>SUMIFS('Faturamento SP3'!$H$2:$H$692,'Faturamento SP3'!$D$2:$D$692,'Infos Relatório'!$B$564,'Faturamento SP3'!$E$2:$E$692,'Infos Relatório'!$B578,'Faturamento SP3'!$Z$2:$Z$692,'Infos Relatório'!U$1)</f>
        <v>0</v>
      </c>
      <c r="AA578" s="23">
        <f>COUNTIFS('Faturamento SP3'!$D$2:$D$692,'Infos Relatório'!$B$564,'Faturamento SP3'!$E$2:$E$692,'Infos Relatório'!$B578,'Faturamento SP3'!$Z$2:$Z$692,'Infos Relatório'!AA$1)</f>
        <v>0</v>
      </c>
      <c r="AB578" s="13">
        <f>SUMIFS('Faturamento SP3'!$G$2:$G$692,'Faturamento SP3'!$D$2:$D$692,'Infos Relatório'!$B$564,'Faturamento SP3'!$E$2:$E$692,'Infos Relatório'!$B578,'Faturamento SP3'!$Z$2:$Z$692,'Infos Relatório'!AA$1)</f>
        <v>0</v>
      </c>
      <c r="AC578" s="13">
        <f>SUMIFS('Faturamento SP3'!$J$2:$J$692,'Faturamento SP3'!$D$2:$D$692,'Infos Relatório'!$B$564,'Faturamento SP3'!$E$2:$E$692,'Infos Relatório'!$B578,'Faturamento SP3'!$Z$2:$Z$692,'Infos Relatório'!AA$1)</f>
        <v>0</v>
      </c>
      <c r="AD578" s="14">
        <f>SUMIFS('Faturamento SP3'!$O$2:$O$692,'Faturamento SP3'!$D$2:$D$692,'Infos Relatório'!$B$564,'Faturamento SP3'!$E$2:$E$692,'Infos Relatório'!$B578,'Faturamento SP3'!$Z$2:$Z$692,'Infos Relatório'!AA$1,'Faturamento SP3'!$T$2:$T$692,"Sim")+SUMIFS('Faturamento SP3'!$P$2:$P$692,'Faturamento SP3'!$D$2:$D$692,'Infos Relatório'!$B$564,'Faturamento SP3'!$E$2:$E$692,'Infos Relatório'!$B578,'Faturamento SP3'!$Z$2:$Z$692,'Infos Relatório'!AA$1,'Faturamento SP3'!$T$2:$T$692,"Sim")</f>
        <v>0</v>
      </c>
      <c r="AE578" s="27" t="e">
        <f t="shared" si="221"/>
        <v>#DIV/0!</v>
      </c>
      <c r="AF578" s="24">
        <f>SUMIFS('Faturamento SP3'!$H$2:$H$692,'Faturamento SP3'!$D$2:$D$692,'Infos Relatório'!$B$564,'Faturamento SP3'!$E$2:$E$692,'Infos Relatório'!$B578,'Faturamento SP3'!$Z$2:$Z$692,'Infos Relatório'!AA$1)</f>
        <v>0</v>
      </c>
      <c r="AG578" s="23">
        <f>COUNTIFS('Faturamento SP3'!$D$2:$D$692,'Infos Relatório'!$B$564,'Faturamento SP3'!$E$2:$E$692,'Infos Relatório'!$B578,'Faturamento SP3'!$Z$2:$Z$692,'Infos Relatório'!AG$1)</f>
        <v>0</v>
      </c>
      <c r="AH578" s="13">
        <f>SUMIFS('Faturamento SP3'!$G$2:$G$692,'Faturamento SP3'!$D$2:$D$692,'Infos Relatório'!$B$564,'Faturamento SP3'!$E$2:$E$692,'Infos Relatório'!$B578,'Faturamento SP3'!$Z$2:$Z$692,'Infos Relatório'!AG$1)</f>
        <v>0</v>
      </c>
      <c r="AI578" s="13">
        <f>SUMIFS('Faturamento SP3'!$J$2:$J$692,'Faturamento SP3'!$D$2:$D$692,'Infos Relatório'!$B$564,'Faturamento SP3'!$E$2:$E$692,'Infos Relatório'!$B578,'Faturamento SP3'!$Z$2:$Z$692,'Infos Relatório'!AG$1)</f>
        <v>0</v>
      </c>
      <c r="AJ578" s="14">
        <f>SUMIFS('Faturamento SP3'!$O$2:$O$692,'Faturamento SP3'!$D$2:$D$692,'Infos Relatório'!$B$564,'Faturamento SP3'!$E$2:$E$692,'Infos Relatório'!$B578,'Faturamento SP3'!$Z$2:$Z$692,'Infos Relatório'!AG$1,'Faturamento SP3'!$T$2:$T$692,"Sim")+SUMIFS('Faturamento SP3'!$P$2:$P$692,'Faturamento SP3'!$D$2:$D$692,'Infos Relatório'!$B$564,'Faturamento SP3'!$E$2:$E$692,'Infos Relatório'!$B578,'Faturamento SP3'!$Z$2:$Z$692,'Infos Relatório'!AG$1,'Faturamento SP3'!$T$2:$T$692,"Sim")</f>
        <v>0</v>
      </c>
      <c r="AK578" s="27" t="e">
        <f t="shared" si="222"/>
        <v>#DIV/0!</v>
      </c>
      <c r="AL578" s="24">
        <f>SUMIFS('Faturamento SP3'!$H$2:$H$692,'Faturamento SP3'!$D$2:$D$692,'Infos Relatório'!$B$564,'Faturamento SP3'!$E$2:$E$692,'Infos Relatório'!$B578,'Faturamento SP3'!$Z$2:$Z$692,'Infos Relatório'!AG$1)</f>
        <v>0</v>
      </c>
      <c r="AM578" s="23">
        <f>COUNTIFS('Faturamento SP3'!$D$2:$D$692,'Infos Relatório'!$B$564,'Faturamento SP3'!$E$2:$E$692,'Infos Relatório'!$B578,'Faturamento SP3'!$Z$2:$Z$692,'Infos Relatório'!AM$1)</f>
        <v>0</v>
      </c>
      <c r="AN578" s="13">
        <f>SUMIFS('Faturamento SP3'!$G$2:$G$692,'Faturamento SP3'!$D$2:$D$692,'Infos Relatório'!$B$564,'Faturamento SP3'!$E$2:$E$692,'Infos Relatório'!$B578,'Faturamento SP3'!$Z$2:$Z$692,'Infos Relatório'!AM$1)</f>
        <v>0</v>
      </c>
      <c r="AO578" s="13">
        <f>SUMIFS('Faturamento SP3'!$J$2:$J$692,'Faturamento SP3'!$D$2:$D$692,'Infos Relatório'!$B$564,'Faturamento SP3'!$E$2:$E$692,'Infos Relatório'!$B578,'Faturamento SP3'!$Z$2:$Z$692,'Infos Relatório'!AM$1)</f>
        <v>0</v>
      </c>
      <c r="AP578" s="14">
        <f>SUMIFS('Faturamento SP3'!$O$2:$O$692,'Faturamento SP3'!$D$2:$D$692,'Infos Relatório'!$B$564,'Faturamento SP3'!$E$2:$E$692,'Infos Relatório'!$B578,'Faturamento SP3'!$Z$2:$Z$692,'Infos Relatório'!AM$1,'Faturamento SP3'!$T$2:$T$692,"Sim")+SUMIFS('Faturamento SP3'!$P$2:$P$692,'Faturamento SP3'!$D$2:$D$692,'Infos Relatório'!$B$564,'Faturamento SP3'!$E$2:$E$692,'Infos Relatório'!$B578,'Faturamento SP3'!$Z$2:$Z$692,'Infos Relatório'!AM$1,'Faturamento SP3'!$T$2:$T$692,"Sim")</f>
        <v>0</v>
      </c>
      <c r="AQ578" s="27" t="e">
        <f t="shared" si="223"/>
        <v>#DIV/0!</v>
      </c>
      <c r="AR578" s="24">
        <f>SUMIFS('Faturamento SP3'!$H$2:$H$692,'Faturamento SP3'!$D$2:$D$692,'Infos Relatório'!$B$564,'Faturamento SP3'!$E$2:$E$692,'Infos Relatório'!$B578,'Faturamento SP3'!$Z$2:$Z$692,'Infos Relatório'!AM$1)</f>
        <v>0</v>
      </c>
      <c r="AS578" s="23">
        <f>COUNTIFS('Faturamento SP3'!$D$2:$D$692,'Infos Relatório'!$B$564,'Faturamento SP3'!$E$2:$E$692,'Infos Relatório'!$B578,'Faturamento SP3'!$Z$2:$Z$692,'Infos Relatório'!AS$1)</f>
        <v>0</v>
      </c>
      <c r="AT578" s="13">
        <f>SUMIFS('Faturamento SP3'!$G$2:$G$692,'Faturamento SP3'!$D$2:$D$692,'Infos Relatório'!$B$564,'Faturamento SP3'!$E$2:$E$692,'Infos Relatório'!$B578,'Faturamento SP3'!$Z$2:$Z$692,'Infos Relatório'!AS$1)</f>
        <v>0</v>
      </c>
      <c r="AU578" s="13">
        <f>SUMIFS('Faturamento SP3'!$J$2:$J$692,'Faturamento SP3'!$D$2:$D$692,'Infos Relatório'!$B$564,'Faturamento SP3'!$E$2:$E$692,'Infos Relatório'!$B578,'Faturamento SP3'!$Z$2:$Z$692,'Infos Relatório'!AS$1)</f>
        <v>0</v>
      </c>
      <c r="AV578" s="14">
        <f>SUMIFS('Faturamento SP3'!$O$2:$O$692,'Faturamento SP3'!$D$2:$D$692,'Infos Relatório'!$B$564,'Faturamento SP3'!$E$2:$E$692,'Infos Relatório'!$B578,'Faturamento SP3'!$Z$2:$Z$692,'Infos Relatório'!AS$1,'Faturamento SP3'!$T$2:$T$692,"Sim")+SUMIFS('Faturamento SP3'!$P$2:$P$692,'Faturamento SP3'!$D$2:$D$692,'Infos Relatório'!$B$564,'Faturamento SP3'!$E$2:$E$692,'Infos Relatório'!$B578,'Faturamento SP3'!$Z$2:$Z$692,'Infos Relatório'!AS$1,'Faturamento SP3'!$T$2:$T$692,"Sim")</f>
        <v>0</v>
      </c>
      <c r="AW578" s="27" t="e">
        <f t="shared" si="224"/>
        <v>#DIV/0!</v>
      </c>
      <c r="AX578" s="24">
        <f>SUMIFS('Faturamento SP3'!$H$2:$H$692,'Faturamento SP3'!$D$2:$D$692,'Infos Relatório'!$B$564,'Faturamento SP3'!$E$2:$E$692,'Infos Relatório'!$B578,'Faturamento SP3'!$Z$2:$Z$692,'Infos Relatório'!AS$1)</f>
        <v>0</v>
      </c>
      <c r="AY578" s="23">
        <f>COUNTIFS('Faturamento SP3'!$D$2:$D$692,'Infos Relatório'!$B$564,'Faturamento SP3'!$E$2:$E$692,'Infos Relatório'!$B578,'Faturamento SP3'!$Z$2:$Z$692,'Infos Relatório'!AY$1)</f>
        <v>0</v>
      </c>
      <c r="AZ578" s="13">
        <f>SUMIFS('Faturamento SP3'!$G$2:$G$692,'Faturamento SP3'!$D$2:$D$692,'Infos Relatório'!$B$564,'Faturamento SP3'!$E$2:$E$692,'Infos Relatório'!$B578,'Faturamento SP3'!$Z$2:$Z$692,'Infos Relatório'!AY$1)</f>
        <v>0</v>
      </c>
      <c r="BA578" s="13">
        <f>SUMIFS('Faturamento SP3'!$J$2:$J$692,'Faturamento SP3'!$D$2:$D$692,'Infos Relatório'!$B$564,'Faturamento SP3'!$E$2:$E$692,'Infos Relatório'!$B578,'Faturamento SP3'!$Z$2:$Z$692,'Infos Relatório'!AY$1)</f>
        <v>0</v>
      </c>
      <c r="BB578" s="14">
        <f>SUMIFS('Faturamento SP3'!$O$2:$O$692,'Faturamento SP3'!$D$2:$D$692,'Infos Relatório'!$B$564,'Faturamento SP3'!$E$2:$E$692,'Infos Relatório'!$B578,'Faturamento SP3'!$Z$2:$Z$692,'Infos Relatório'!AY$1,'Faturamento SP3'!$T$2:$T$692,"Sim")+SUMIFS('Faturamento SP3'!$P$2:$P$692,'Faturamento SP3'!$D$2:$D$692,'Infos Relatório'!$B$564,'Faturamento SP3'!$E$2:$E$692,'Infos Relatório'!$B578,'Faturamento SP3'!$Z$2:$Z$692,'Infos Relatório'!AY$1,'Faturamento SP3'!$T$2:$T$692,"Sim")</f>
        <v>0</v>
      </c>
      <c r="BC578" s="27" t="e">
        <f t="shared" si="225"/>
        <v>#DIV/0!</v>
      </c>
      <c r="BD578" s="24">
        <f>SUMIFS('Faturamento SP3'!$H$2:$H$692,'Faturamento SP3'!$D$2:$D$692,'Infos Relatório'!$B$564,'Faturamento SP3'!$E$2:$E$692,'Infos Relatório'!$B578,'Faturamento SP3'!$Z$2:$Z$692,'Infos Relatório'!AY$1)</f>
        <v>0</v>
      </c>
      <c r="BE578" s="23">
        <f>COUNTIFS('Faturamento SP3'!$D$2:$D$692,'Infos Relatório'!$B$564,'Faturamento SP3'!$E$2:$E$692,'Infos Relatório'!$B578,'Faturamento SP3'!$Z$2:$Z$692,'Infos Relatório'!BE$1)</f>
        <v>0</v>
      </c>
      <c r="BF578" s="13">
        <f>SUMIFS('Faturamento SP3'!$G$2:$G$692,'Faturamento SP3'!$D$2:$D$692,'Infos Relatório'!$B$564,'Faturamento SP3'!$E$2:$E$692,'Infos Relatório'!$B578,'Faturamento SP3'!$Z$2:$Z$692,'Infos Relatório'!BE$1)</f>
        <v>0</v>
      </c>
      <c r="BG578" s="13">
        <f>SUMIFS('Faturamento SP3'!$J$2:$J$692,'Faturamento SP3'!$D$2:$D$692,'Infos Relatório'!$B$564,'Faturamento SP3'!$E$2:$E$692,'Infos Relatório'!$B578,'Faturamento SP3'!$Z$2:$Z$692,'Infos Relatório'!BE$1)</f>
        <v>0</v>
      </c>
      <c r="BH578" s="14">
        <f>SUMIFS('Faturamento SP3'!$O$2:$O$692,'Faturamento SP3'!$D$2:$D$692,'Infos Relatório'!$B$564,'Faturamento SP3'!$E$2:$E$692,'Infos Relatório'!$B578,'Faturamento SP3'!$Z$2:$Z$692,'Infos Relatório'!BE$1,'Faturamento SP3'!$T$2:$T$692,"Sim")+SUMIFS('Faturamento SP3'!$P$2:$P$692,'Faturamento SP3'!$D$2:$D$692,'Infos Relatório'!$B$564,'Faturamento SP3'!$E$2:$E$692,'Infos Relatório'!$B578,'Faturamento SP3'!$Z$2:$Z$692,'Infos Relatório'!BE$1,'Faturamento SP3'!$T$2:$T$692,"Sim")</f>
        <v>0</v>
      </c>
      <c r="BI578" s="27" t="e">
        <f t="shared" si="226"/>
        <v>#DIV/0!</v>
      </c>
      <c r="BJ578" s="24">
        <f>SUMIFS('Faturamento SP3'!$H$2:$H$692,'Faturamento SP3'!$D$2:$D$692,'Infos Relatório'!$B$564,'Faturamento SP3'!$E$2:$E$692,'Infos Relatório'!$B578,'Faturamento SP3'!$Z$2:$Z$692,'Infos Relatório'!BE$1)</f>
        <v>0</v>
      </c>
      <c r="BK578" s="23">
        <f>COUNTIFS('Faturamento SP3'!$D$2:$D$692,'Infos Relatório'!$B$564,'Faturamento SP3'!$E$2:$E$692,'Infos Relatório'!$B578,'Faturamento SP3'!$Z$2:$Z$692,'Infos Relatório'!BK$1)</f>
        <v>0</v>
      </c>
      <c r="BL578" s="13">
        <f>SUMIFS('Faturamento SP3'!$G$2:$G$692,'Faturamento SP3'!$D$2:$D$692,'Infos Relatório'!$B$564,'Faturamento SP3'!$E$2:$E$692,'Infos Relatório'!$B578,'Faturamento SP3'!$Z$2:$Z$692,'Infos Relatório'!BK$1)</f>
        <v>0</v>
      </c>
      <c r="BM578" s="13">
        <f>SUMIFS('Faturamento SP3'!$J$2:$J$692,'Faturamento SP3'!$D$2:$D$692,'Infos Relatório'!$B$564,'Faturamento SP3'!$E$2:$E$692,'Infos Relatório'!$B578,'Faturamento SP3'!$Z$2:$Z$692,'Infos Relatório'!BK$1)</f>
        <v>0</v>
      </c>
      <c r="BN578" s="14">
        <f>SUMIFS('Faturamento SP3'!$O$2:$O$692,'Faturamento SP3'!$D$2:$D$692,'Infos Relatório'!$B$564,'Faturamento SP3'!$E$2:$E$692,'Infos Relatório'!$B578,'Faturamento SP3'!$Z$2:$Z$692,'Infos Relatório'!BK$1,'Faturamento SP3'!$T$2:$T$692,"Sim")+SUMIFS('Faturamento SP3'!$P$2:$P$692,'Faturamento SP3'!$D$2:$D$692,'Infos Relatório'!$B$564,'Faturamento SP3'!$E$2:$E$692,'Infos Relatório'!$B578,'Faturamento SP3'!$Z$2:$Z$692,'Infos Relatório'!BK$1,'Faturamento SP3'!$T$2:$T$692,"Sim")</f>
        <v>0</v>
      </c>
      <c r="BO578" s="27" t="e">
        <f t="shared" si="227"/>
        <v>#DIV/0!</v>
      </c>
      <c r="BP578" s="24">
        <f>SUMIFS('Faturamento SP3'!$H$2:$H$692,'Faturamento SP3'!$D$2:$D$692,'Infos Relatório'!$B$564,'Faturamento SP3'!$E$2:$E$692,'Infos Relatório'!$B578,'Faturamento SP3'!$Z$2:$Z$692,'Infos Relatório'!BK$1)</f>
        <v>0</v>
      </c>
      <c r="BQ578" s="23">
        <f>COUNTIFS('Faturamento SP3'!$D$2:$D$692,'Infos Relatório'!$B$564,'Faturamento SP3'!$E$2:$E$692,'Infos Relatório'!$B578,'Faturamento SP3'!$Z$2:$Z$692,'Infos Relatório'!BQ$1)</f>
        <v>0</v>
      </c>
      <c r="BR578" s="13">
        <f>SUMIFS('Faturamento SP3'!$G$2:$G$692,'Faturamento SP3'!$D$2:$D$692,'Infos Relatório'!$B$564,'Faturamento SP3'!$E$2:$E$692,'Infos Relatório'!$B578,'Faturamento SP3'!$Z$2:$Z$692,'Infos Relatório'!BQ$1)</f>
        <v>0</v>
      </c>
      <c r="BS578" s="13">
        <f>SUMIFS('Faturamento SP3'!$J$2:$J$692,'Faturamento SP3'!$D$2:$D$692,'Infos Relatório'!$B$564,'Faturamento SP3'!$E$2:$E$692,'Infos Relatório'!$B578,'Faturamento SP3'!$Z$2:$Z$692,'Infos Relatório'!BQ$1)</f>
        <v>0</v>
      </c>
      <c r="BT578" s="14">
        <f>SUMIFS('Faturamento SP3'!$O$2:$O$692,'Faturamento SP3'!$D$2:$D$692,'Infos Relatório'!$B$564,'Faturamento SP3'!$E$2:$E$692,'Infos Relatório'!$B578,'Faturamento SP3'!$Z$2:$Z$692,'Infos Relatório'!BQ$1,'Faturamento SP3'!$T$2:$T$692,"Sim")+SUMIFS('Faturamento SP3'!$P$2:$P$692,'Faturamento SP3'!$D$2:$D$692,'Infos Relatório'!$B$564,'Faturamento SP3'!$E$2:$E$692,'Infos Relatório'!$B578,'Faturamento SP3'!$Z$2:$Z$692,'Infos Relatório'!BQ$1,'Faturamento SP3'!$T$2:$T$692,"Sim")</f>
        <v>0</v>
      </c>
      <c r="BU578" s="27" t="e">
        <f t="shared" si="228"/>
        <v>#DIV/0!</v>
      </c>
      <c r="BV578" s="24">
        <f>SUMIFS('Faturamento SP3'!$H$2:$H$692,'Faturamento SP3'!$D$2:$D$692,'Infos Relatório'!$B$564,'Faturamento SP3'!$E$2:$E$692,'Infos Relatório'!$B578,'Faturamento SP3'!$Z$2:$Z$692,'Infos Relatório'!BQ$1)</f>
        <v>0</v>
      </c>
    </row>
    <row r="579" spans="2:74">
      <c r="B579" s="17" t="s">
        <v>21</v>
      </c>
      <c r="C579" s="23">
        <f>COUNTIFS('Faturamento SP3'!$D$2:$D$692,'Infos Relatório'!$B$564,'Faturamento SP3'!$E$2:$E$692,'Infos Relatório'!$B579,'Faturamento SP3'!$Z$2:$Z$692,'Infos Relatório'!C$1)</f>
        <v>0</v>
      </c>
      <c r="D579" s="13">
        <f>SUMIFS('Faturamento SP3'!$G$2:$G$692,'Faturamento SP3'!$D$2:$D$692,'Infos Relatório'!$B$564,'Faturamento SP3'!$E$2:$E$692,'Infos Relatório'!$B579,'Faturamento SP3'!$Z$2:$Z$692,'Infos Relatório'!C$1)</f>
        <v>0</v>
      </c>
      <c r="E579" s="13">
        <f>SUMIFS('Faturamento SP3'!$J$2:$J$692,'Faturamento SP3'!$D$2:$D$692,'Infos Relatório'!$B$564,'Faturamento SP3'!$E$2:$E$692,'Infos Relatório'!$B579,'Faturamento SP3'!$Z$2:$Z$692,'Infos Relatório'!C$1)</f>
        <v>0</v>
      </c>
      <c r="F579" s="14">
        <f>SUMIFS('Faturamento SP3'!$O$2:$O$692,'Faturamento SP3'!$D$2:$D$692,'Infos Relatório'!$B$564,'Faturamento SP3'!$E$2:$E$692,'Infos Relatório'!$B579,'Faturamento SP3'!$Z$2:$Z$692,'Infos Relatório'!C$1,'Faturamento SP3'!$T$2:$T$692,"Sim")+SUMIFS('Faturamento SP3'!$P$2:$P$692,'Faturamento SP3'!$D$2:$D$692,'Infos Relatório'!$B$564,'Faturamento SP3'!$E$2:$E$692,'Infos Relatório'!$B579,'Faturamento SP3'!$Z$2:$Z$692,'Infos Relatório'!C$1,'Faturamento SP3'!$T$2:$T$692,"Sim")</f>
        <v>0</v>
      </c>
      <c r="G579" s="27" t="e">
        <f t="shared" si="217"/>
        <v>#DIV/0!</v>
      </c>
      <c r="H579" s="24">
        <f>SUMIFS('Faturamento SP3'!$H$2:$H$692,'Faturamento SP3'!$D$2:$D$692,'Infos Relatório'!$B$564,'Faturamento SP3'!$E$2:$E$692,'Infos Relatório'!$B579,'Faturamento SP3'!$Z$2:$Z$692,'Infos Relatório'!C$1)</f>
        <v>0</v>
      </c>
      <c r="I579" s="23">
        <f>COUNTIFS('Faturamento SP3'!$D$2:$D$692,'Infos Relatório'!$B$564,'Faturamento SP3'!$E$2:$E$692,'Infos Relatório'!$B579,'Faturamento SP3'!$Z$2:$Z$692,'Infos Relatório'!I$1)</f>
        <v>0</v>
      </c>
      <c r="J579" s="13">
        <f>SUMIFS('Faturamento SP3'!$G$2:$G$692,'Faturamento SP3'!$D$2:$D$692,'Infos Relatório'!$B$564,'Faturamento SP3'!$E$2:$E$692,'Infos Relatório'!$B579,'Faturamento SP3'!$Z$2:$Z$692,'Infos Relatório'!I$1)</f>
        <v>0</v>
      </c>
      <c r="K579" s="13">
        <f>SUMIFS('Faturamento SP3'!$J$2:$J$692,'Faturamento SP3'!$D$2:$D$692,'Infos Relatório'!$B$564,'Faturamento SP3'!$E$2:$E$692,'Infos Relatório'!$B579,'Faturamento SP3'!$Z$2:$Z$692,'Infos Relatório'!I$1)</f>
        <v>0</v>
      </c>
      <c r="L579" s="14">
        <f>SUMIFS('Faturamento SP3'!$O$2:$O$692,'Faturamento SP3'!$D$2:$D$692,'Infos Relatório'!$B$564,'Faturamento SP3'!$E$2:$E$692,'Infos Relatório'!$B579,'Faturamento SP3'!$Z$2:$Z$692,'Infos Relatório'!I$1,'Faturamento SP3'!$T$2:$T$692,"Sim")+SUMIFS('Faturamento SP3'!$P$2:$P$692,'Faturamento SP3'!$D$2:$D$692,'Infos Relatório'!$B$564,'Faturamento SP3'!$E$2:$E$692,'Infos Relatório'!$B579,'Faturamento SP3'!$Z$2:$Z$692,'Infos Relatório'!I$1,'Faturamento SP3'!$T$2:$T$692,"Sim")</f>
        <v>0</v>
      </c>
      <c r="M579" s="27" t="e">
        <f t="shared" si="218"/>
        <v>#DIV/0!</v>
      </c>
      <c r="N579" s="24">
        <f>SUMIFS('Faturamento SP3'!$H$2:$H$692,'Faturamento SP3'!$D$2:$D$692,'Infos Relatório'!$B$564,'Faturamento SP3'!$E$2:$E$692,'Infos Relatório'!$B579,'Faturamento SP3'!$Z$2:$Z$692,'Infos Relatório'!I$1)</f>
        <v>0</v>
      </c>
      <c r="O579" s="23">
        <f>COUNTIFS('Faturamento SP3'!$D$2:$D$692,'Infos Relatório'!$B$564,'Faturamento SP3'!$E$2:$E$692,'Infos Relatório'!$B579,'Faturamento SP3'!$Z$2:$Z$692,'Infos Relatório'!O$1)</f>
        <v>0</v>
      </c>
      <c r="P579" s="13">
        <f>SUMIFS('Faturamento SP3'!$G$2:$G$692,'Faturamento SP3'!$D$2:$D$692,'Infos Relatório'!$B$564,'Faturamento SP3'!$E$2:$E$692,'Infos Relatório'!$B579,'Faturamento SP3'!$Z$2:$Z$692,'Infos Relatório'!O$1)</f>
        <v>0</v>
      </c>
      <c r="Q579" s="13">
        <f>SUMIFS('Faturamento SP3'!$J$2:$J$692,'Faturamento SP3'!$D$2:$D$692,'Infos Relatório'!$B$564,'Faturamento SP3'!$E$2:$E$692,'Infos Relatório'!$B579,'Faturamento SP3'!$Z$2:$Z$692,'Infos Relatório'!O$1)</f>
        <v>0</v>
      </c>
      <c r="R579" s="14">
        <f>SUMIFS('Faturamento SP3'!$O$2:$O$692,'Faturamento SP3'!$D$2:$D$692,'Infos Relatório'!$B$564,'Faturamento SP3'!$E$2:$E$692,'Infos Relatório'!$B579,'Faturamento SP3'!$Z$2:$Z$692,'Infos Relatório'!O$1,'Faturamento SP3'!$T$2:$T$692,"Sim")+SUMIFS('Faturamento SP3'!$P$2:$P$692,'Faturamento SP3'!$D$2:$D$692,'Infos Relatório'!$B$564,'Faturamento SP3'!$E$2:$E$692,'Infos Relatório'!$B579,'Faturamento SP3'!$Z$2:$Z$692,'Infos Relatório'!O$1,'Faturamento SP3'!$T$2:$T$692,"Sim")</f>
        <v>0</v>
      </c>
      <c r="S579" s="27" t="e">
        <f t="shared" si="219"/>
        <v>#DIV/0!</v>
      </c>
      <c r="T579" s="24">
        <f>SUMIFS('Faturamento SP3'!$H$2:$H$692,'Faturamento SP3'!$D$2:$D$692,'Infos Relatório'!$B$564,'Faturamento SP3'!$E$2:$E$692,'Infos Relatório'!$B579,'Faturamento SP3'!$Z$2:$Z$692,'Infos Relatório'!O$1)</f>
        <v>0</v>
      </c>
      <c r="U579" s="23">
        <f>COUNTIFS('Faturamento SP3'!$D$2:$D$692,'Infos Relatório'!$B$564,'Faturamento SP3'!$E$2:$E$692,'Infos Relatório'!$B579,'Faturamento SP3'!$Z$2:$Z$692,'Infos Relatório'!U$1)</f>
        <v>0</v>
      </c>
      <c r="V579" s="13">
        <f>SUMIFS('Faturamento SP3'!$G$2:$G$692,'Faturamento SP3'!$D$2:$D$692,'Infos Relatório'!$B$564,'Faturamento SP3'!$E$2:$E$692,'Infos Relatório'!$B579,'Faturamento SP3'!$Z$2:$Z$692,'Infos Relatório'!U$1)</f>
        <v>0</v>
      </c>
      <c r="W579" s="13">
        <f>SUMIFS('Faturamento SP3'!$J$2:$J$692,'Faturamento SP3'!$D$2:$D$692,'Infos Relatório'!$B$564,'Faturamento SP3'!$E$2:$E$692,'Infos Relatório'!$B579,'Faturamento SP3'!$Z$2:$Z$692,'Infos Relatório'!U$1)</f>
        <v>0</v>
      </c>
      <c r="X579" s="14">
        <f>SUMIFS('Faturamento SP3'!$O$2:$O$692,'Faturamento SP3'!$D$2:$D$692,'Infos Relatório'!$B$564,'Faturamento SP3'!$E$2:$E$692,'Infos Relatório'!$B579,'Faturamento SP3'!$Z$2:$Z$692,'Infos Relatório'!U$1,'Faturamento SP3'!$T$2:$T$692,"Sim")+SUMIFS('Faturamento SP3'!$P$2:$P$692,'Faturamento SP3'!$D$2:$D$692,'Infos Relatório'!$B$564,'Faturamento SP3'!$E$2:$E$692,'Infos Relatório'!$B579,'Faturamento SP3'!$Z$2:$Z$692,'Infos Relatório'!U$1,'Faturamento SP3'!$T$2:$T$692,"Sim")</f>
        <v>0</v>
      </c>
      <c r="Y579" s="27" t="e">
        <f t="shared" si="220"/>
        <v>#DIV/0!</v>
      </c>
      <c r="Z579" s="24">
        <f>SUMIFS('Faturamento SP3'!$H$2:$H$692,'Faturamento SP3'!$D$2:$D$692,'Infos Relatório'!$B$564,'Faturamento SP3'!$E$2:$E$692,'Infos Relatório'!$B579,'Faturamento SP3'!$Z$2:$Z$692,'Infos Relatório'!U$1)</f>
        <v>0</v>
      </c>
      <c r="AA579" s="23">
        <f>COUNTIFS('Faturamento SP3'!$D$2:$D$692,'Infos Relatório'!$B$564,'Faturamento SP3'!$E$2:$E$692,'Infos Relatório'!$B579,'Faturamento SP3'!$Z$2:$Z$692,'Infos Relatório'!AA$1)</f>
        <v>0</v>
      </c>
      <c r="AB579" s="13">
        <f>SUMIFS('Faturamento SP3'!$G$2:$G$692,'Faturamento SP3'!$D$2:$D$692,'Infos Relatório'!$B$564,'Faturamento SP3'!$E$2:$E$692,'Infos Relatório'!$B579,'Faturamento SP3'!$Z$2:$Z$692,'Infos Relatório'!AA$1)</f>
        <v>0</v>
      </c>
      <c r="AC579" s="13">
        <f>SUMIFS('Faturamento SP3'!$J$2:$J$692,'Faturamento SP3'!$D$2:$D$692,'Infos Relatório'!$B$564,'Faturamento SP3'!$E$2:$E$692,'Infos Relatório'!$B579,'Faturamento SP3'!$Z$2:$Z$692,'Infos Relatório'!AA$1)</f>
        <v>0</v>
      </c>
      <c r="AD579" s="14">
        <f>SUMIFS('Faturamento SP3'!$O$2:$O$692,'Faturamento SP3'!$D$2:$D$692,'Infos Relatório'!$B$564,'Faturamento SP3'!$E$2:$E$692,'Infos Relatório'!$B579,'Faturamento SP3'!$Z$2:$Z$692,'Infos Relatório'!AA$1,'Faturamento SP3'!$T$2:$T$692,"Sim")+SUMIFS('Faturamento SP3'!$P$2:$P$692,'Faturamento SP3'!$D$2:$D$692,'Infos Relatório'!$B$564,'Faturamento SP3'!$E$2:$E$692,'Infos Relatório'!$B579,'Faturamento SP3'!$Z$2:$Z$692,'Infos Relatório'!AA$1,'Faturamento SP3'!$T$2:$T$692,"Sim")</f>
        <v>0</v>
      </c>
      <c r="AE579" s="27" t="e">
        <f t="shared" si="221"/>
        <v>#DIV/0!</v>
      </c>
      <c r="AF579" s="24">
        <f>SUMIFS('Faturamento SP3'!$H$2:$H$692,'Faturamento SP3'!$D$2:$D$692,'Infos Relatório'!$B$564,'Faturamento SP3'!$E$2:$E$692,'Infos Relatório'!$B579,'Faturamento SP3'!$Z$2:$Z$692,'Infos Relatório'!AA$1)</f>
        <v>0</v>
      </c>
      <c r="AG579" s="23">
        <f>COUNTIFS('Faturamento SP3'!$D$2:$D$692,'Infos Relatório'!$B$564,'Faturamento SP3'!$E$2:$E$692,'Infos Relatório'!$B579,'Faturamento SP3'!$Z$2:$Z$692,'Infos Relatório'!AG$1)</f>
        <v>0</v>
      </c>
      <c r="AH579" s="13">
        <f>SUMIFS('Faturamento SP3'!$G$2:$G$692,'Faturamento SP3'!$D$2:$D$692,'Infos Relatório'!$B$564,'Faturamento SP3'!$E$2:$E$692,'Infos Relatório'!$B579,'Faturamento SP3'!$Z$2:$Z$692,'Infos Relatório'!AG$1)</f>
        <v>0</v>
      </c>
      <c r="AI579" s="13">
        <f>SUMIFS('Faturamento SP3'!$J$2:$J$692,'Faturamento SP3'!$D$2:$D$692,'Infos Relatório'!$B$564,'Faturamento SP3'!$E$2:$E$692,'Infos Relatório'!$B579,'Faturamento SP3'!$Z$2:$Z$692,'Infos Relatório'!AG$1)</f>
        <v>0</v>
      </c>
      <c r="AJ579" s="14">
        <f>SUMIFS('Faturamento SP3'!$O$2:$O$692,'Faturamento SP3'!$D$2:$D$692,'Infos Relatório'!$B$564,'Faturamento SP3'!$E$2:$E$692,'Infos Relatório'!$B579,'Faturamento SP3'!$Z$2:$Z$692,'Infos Relatório'!AG$1,'Faturamento SP3'!$T$2:$T$692,"Sim")+SUMIFS('Faturamento SP3'!$P$2:$P$692,'Faturamento SP3'!$D$2:$D$692,'Infos Relatório'!$B$564,'Faturamento SP3'!$E$2:$E$692,'Infos Relatório'!$B579,'Faturamento SP3'!$Z$2:$Z$692,'Infos Relatório'!AG$1,'Faturamento SP3'!$T$2:$T$692,"Sim")</f>
        <v>0</v>
      </c>
      <c r="AK579" s="27" t="e">
        <f t="shared" si="222"/>
        <v>#DIV/0!</v>
      </c>
      <c r="AL579" s="24">
        <f>SUMIFS('Faturamento SP3'!$H$2:$H$692,'Faturamento SP3'!$D$2:$D$692,'Infos Relatório'!$B$564,'Faturamento SP3'!$E$2:$E$692,'Infos Relatório'!$B579,'Faturamento SP3'!$Z$2:$Z$692,'Infos Relatório'!AG$1)</f>
        <v>0</v>
      </c>
      <c r="AM579" s="23">
        <f>COUNTIFS('Faturamento SP3'!$D$2:$D$692,'Infos Relatório'!$B$564,'Faturamento SP3'!$E$2:$E$692,'Infos Relatório'!$B579,'Faturamento SP3'!$Z$2:$Z$692,'Infos Relatório'!AM$1)</f>
        <v>0</v>
      </c>
      <c r="AN579" s="13">
        <f>SUMIFS('Faturamento SP3'!$G$2:$G$692,'Faturamento SP3'!$D$2:$D$692,'Infos Relatório'!$B$564,'Faturamento SP3'!$E$2:$E$692,'Infos Relatório'!$B579,'Faturamento SP3'!$Z$2:$Z$692,'Infos Relatório'!AM$1)</f>
        <v>0</v>
      </c>
      <c r="AO579" s="13">
        <f>SUMIFS('Faturamento SP3'!$J$2:$J$692,'Faturamento SP3'!$D$2:$D$692,'Infos Relatório'!$B$564,'Faturamento SP3'!$E$2:$E$692,'Infos Relatório'!$B579,'Faturamento SP3'!$Z$2:$Z$692,'Infos Relatório'!AM$1)</f>
        <v>0</v>
      </c>
      <c r="AP579" s="14">
        <f>SUMIFS('Faturamento SP3'!$O$2:$O$692,'Faturamento SP3'!$D$2:$D$692,'Infos Relatório'!$B$564,'Faturamento SP3'!$E$2:$E$692,'Infos Relatório'!$B579,'Faturamento SP3'!$Z$2:$Z$692,'Infos Relatório'!AM$1,'Faturamento SP3'!$T$2:$T$692,"Sim")+SUMIFS('Faturamento SP3'!$P$2:$P$692,'Faturamento SP3'!$D$2:$D$692,'Infos Relatório'!$B$564,'Faturamento SP3'!$E$2:$E$692,'Infos Relatório'!$B579,'Faturamento SP3'!$Z$2:$Z$692,'Infos Relatório'!AM$1,'Faturamento SP3'!$T$2:$T$692,"Sim")</f>
        <v>0</v>
      </c>
      <c r="AQ579" s="27" t="e">
        <f t="shared" si="223"/>
        <v>#DIV/0!</v>
      </c>
      <c r="AR579" s="24">
        <f>SUMIFS('Faturamento SP3'!$H$2:$H$692,'Faturamento SP3'!$D$2:$D$692,'Infos Relatório'!$B$564,'Faturamento SP3'!$E$2:$E$692,'Infos Relatório'!$B579,'Faturamento SP3'!$Z$2:$Z$692,'Infos Relatório'!AM$1)</f>
        <v>0</v>
      </c>
      <c r="AS579" s="23">
        <f>COUNTIFS('Faturamento SP3'!$D$2:$D$692,'Infos Relatório'!$B$564,'Faturamento SP3'!$E$2:$E$692,'Infos Relatório'!$B579,'Faturamento SP3'!$Z$2:$Z$692,'Infos Relatório'!AS$1)</f>
        <v>0</v>
      </c>
      <c r="AT579" s="13">
        <f>SUMIFS('Faturamento SP3'!$G$2:$G$692,'Faturamento SP3'!$D$2:$D$692,'Infos Relatório'!$B$564,'Faturamento SP3'!$E$2:$E$692,'Infos Relatório'!$B579,'Faturamento SP3'!$Z$2:$Z$692,'Infos Relatório'!AS$1)</f>
        <v>0</v>
      </c>
      <c r="AU579" s="13">
        <f>SUMIFS('Faturamento SP3'!$J$2:$J$692,'Faturamento SP3'!$D$2:$D$692,'Infos Relatório'!$B$564,'Faturamento SP3'!$E$2:$E$692,'Infos Relatório'!$B579,'Faturamento SP3'!$Z$2:$Z$692,'Infos Relatório'!AS$1)</f>
        <v>0</v>
      </c>
      <c r="AV579" s="14">
        <f>SUMIFS('Faturamento SP3'!$O$2:$O$692,'Faturamento SP3'!$D$2:$D$692,'Infos Relatório'!$B$564,'Faturamento SP3'!$E$2:$E$692,'Infos Relatório'!$B579,'Faturamento SP3'!$Z$2:$Z$692,'Infos Relatório'!AS$1,'Faturamento SP3'!$T$2:$T$692,"Sim")+SUMIFS('Faturamento SP3'!$P$2:$P$692,'Faturamento SP3'!$D$2:$D$692,'Infos Relatório'!$B$564,'Faturamento SP3'!$E$2:$E$692,'Infos Relatório'!$B579,'Faturamento SP3'!$Z$2:$Z$692,'Infos Relatório'!AS$1,'Faturamento SP3'!$T$2:$T$692,"Sim")</f>
        <v>0</v>
      </c>
      <c r="AW579" s="27" t="e">
        <f t="shared" si="224"/>
        <v>#DIV/0!</v>
      </c>
      <c r="AX579" s="24">
        <f>SUMIFS('Faturamento SP3'!$H$2:$H$692,'Faturamento SP3'!$D$2:$D$692,'Infos Relatório'!$B$564,'Faturamento SP3'!$E$2:$E$692,'Infos Relatório'!$B579,'Faturamento SP3'!$Z$2:$Z$692,'Infos Relatório'!AS$1)</f>
        <v>0</v>
      </c>
      <c r="AY579" s="23">
        <f>COUNTIFS('Faturamento SP3'!$D$2:$D$692,'Infos Relatório'!$B$564,'Faturamento SP3'!$E$2:$E$692,'Infos Relatório'!$B579,'Faturamento SP3'!$Z$2:$Z$692,'Infos Relatório'!AY$1)</f>
        <v>0</v>
      </c>
      <c r="AZ579" s="13">
        <f>SUMIFS('Faturamento SP3'!$G$2:$G$692,'Faturamento SP3'!$D$2:$D$692,'Infos Relatório'!$B$564,'Faturamento SP3'!$E$2:$E$692,'Infos Relatório'!$B579,'Faturamento SP3'!$Z$2:$Z$692,'Infos Relatório'!AY$1)</f>
        <v>0</v>
      </c>
      <c r="BA579" s="13">
        <f>SUMIFS('Faturamento SP3'!$J$2:$J$692,'Faturamento SP3'!$D$2:$D$692,'Infos Relatório'!$B$564,'Faturamento SP3'!$E$2:$E$692,'Infos Relatório'!$B579,'Faturamento SP3'!$Z$2:$Z$692,'Infos Relatório'!AY$1)</f>
        <v>0</v>
      </c>
      <c r="BB579" s="14">
        <f>SUMIFS('Faturamento SP3'!$O$2:$O$692,'Faturamento SP3'!$D$2:$D$692,'Infos Relatório'!$B$564,'Faturamento SP3'!$E$2:$E$692,'Infos Relatório'!$B579,'Faturamento SP3'!$Z$2:$Z$692,'Infos Relatório'!AY$1,'Faturamento SP3'!$T$2:$T$692,"Sim")+SUMIFS('Faturamento SP3'!$P$2:$P$692,'Faturamento SP3'!$D$2:$D$692,'Infos Relatório'!$B$564,'Faturamento SP3'!$E$2:$E$692,'Infos Relatório'!$B579,'Faturamento SP3'!$Z$2:$Z$692,'Infos Relatório'!AY$1,'Faturamento SP3'!$T$2:$T$692,"Sim")</f>
        <v>0</v>
      </c>
      <c r="BC579" s="27" t="e">
        <f t="shared" si="225"/>
        <v>#DIV/0!</v>
      </c>
      <c r="BD579" s="24">
        <f>SUMIFS('Faturamento SP3'!$H$2:$H$692,'Faturamento SP3'!$D$2:$D$692,'Infos Relatório'!$B$564,'Faturamento SP3'!$E$2:$E$692,'Infos Relatório'!$B579,'Faturamento SP3'!$Z$2:$Z$692,'Infos Relatório'!AY$1)</f>
        <v>0</v>
      </c>
      <c r="BE579" s="23">
        <f>COUNTIFS('Faturamento SP3'!$D$2:$D$692,'Infos Relatório'!$B$564,'Faturamento SP3'!$E$2:$E$692,'Infos Relatório'!$B579,'Faturamento SP3'!$Z$2:$Z$692,'Infos Relatório'!BE$1)</f>
        <v>0</v>
      </c>
      <c r="BF579" s="13">
        <f>SUMIFS('Faturamento SP3'!$G$2:$G$692,'Faturamento SP3'!$D$2:$D$692,'Infos Relatório'!$B$564,'Faturamento SP3'!$E$2:$E$692,'Infos Relatório'!$B579,'Faturamento SP3'!$Z$2:$Z$692,'Infos Relatório'!BE$1)</f>
        <v>0</v>
      </c>
      <c r="BG579" s="13">
        <f>SUMIFS('Faturamento SP3'!$J$2:$J$692,'Faturamento SP3'!$D$2:$D$692,'Infos Relatório'!$B$564,'Faturamento SP3'!$E$2:$E$692,'Infos Relatório'!$B579,'Faturamento SP3'!$Z$2:$Z$692,'Infos Relatório'!BE$1)</f>
        <v>0</v>
      </c>
      <c r="BH579" s="14">
        <f>SUMIFS('Faturamento SP3'!$O$2:$O$692,'Faturamento SP3'!$D$2:$D$692,'Infos Relatório'!$B$564,'Faturamento SP3'!$E$2:$E$692,'Infos Relatório'!$B579,'Faturamento SP3'!$Z$2:$Z$692,'Infos Relatório'!BE$1,'Faturamento SP3'!$T$2:$T$692,"Sim")+SUMIFS('Faturamento SP3'!$P$2:$P$692,'Faturamento SP3'!$D$2:$D$692,'Infos Relatório'!$B$564,'Faturamento SP3'!$E$2:$E$692,'Infos Relatório'!$B579,'Faturamento SP3'!$Z$2:$Z$692,'Infos Relatório'!BE$1,'Faturamento SP3'!$T$2:$T$692,"Sim")</f>
        <v>0</v>
      </c>
      <c r="BI579" s="27" t="e">
        <f t="shared" si="226"/>
        <v>#DIV/0!</v>
      </c>
      <c r="BJ579" s="24">
        <f>SUMIFS('Faturamento SP3'!$H$2:$H$692,'Faturamento SP3'!$D$2:$D$692,'Infos Relatório'!$B$564,'Faturamento SP3'!$E$2:$E$692,'Infos Relatório'!$B579,'Faturamento SP3'!$Z$2:$Z$692,'Infos Relatório'!BE$1)</f>
        <v>0</v>
      </c>
      <c r="BK579" s="23">
        <f>COUNTIFS('Faturamento SP3'!$D$2:$D$692,'Infos Relatório'!$B$564,'Faturamento SP3'!$E$2:$E$692,'Infos Relatório'!$B579,'Faturamento SP3'!$Z$2:$Z$692,'Infos Relatório'!BK$1)</f>
        <v>0</v>
      </c>
      <c r="BL579" s="13">
        <f>SUMIFS('Faturamento SP3'!$G$2:$G$692,'Faturamento SP3'!$D$2:$D$692,'Infos Relatório'!$B$564,'Faturamento SP3'!$E$2:$E$692,'Infos Relatório'!$B579,'Faturamento SP3'!$Z$2:$Z$692,'Infos Relatório'!BK$1)</f>
        <v>0</v>
      </c>
      <c r="BM579" s="13">
        <f>SUMIFS('Faturamento SP3'!$J$2:$J$692,'Faturamento SP3'!$D$2:$D$692,'Infos Relatório'!$B$564,'Faturamento SP3'!$E$2:$E$692,'Infos Relatório'!$B579,'Faturamento SP3'!$Z$2:$Z$692,'Infos Relatório'!BK$1)</f>
        <v>0</v>
      </c>
      <c r="BN579" s="14">
        <f>SUMIFS('Faturamento SP3'!$O$2:$O$692,'Faturamento SP3'!$D$2:$D$692,'Infos Relatório'!$B$564,'Faturamento SP3'!$E$2:$E$692,'Infos Relatório'!$B579,'Faturamento SP3'!$Z$2:$Z$692,'Infos Relatório'!BK$1,'Faturamento SP3'!$T$2:$T$692,"Sim")+SUMIFS('Faturamento SP3'!$P$2:$P$692,'Faturamento SP3'!$D$2:$D$692,'Infos Relatório'!$B$564,'Faturamento SP3'!$E$2:$E$692,'Infos Relatório'!$B579,'Faturamento SP3'!$Z$2:$Z$692,'Infos Relatório'!BK$1,'Faturamento SP3'!$T$2:$T$692,"Sim")</f>
        <v>0</v>
      </c>
      <c r="BO579" s="27" t="e">
        <f t="shared" si="227"/>
        <v>#DIV/0!</v>
      </c>
      <c r="BP579" s="24">
        <f>SUMIFS('Faturamento SP3'!$H$2:$H$692,'Faturamento SP3'!$D$2:$D$692,'Infos Relatório'!$B$564,'Faturamento SP3'!$E$2:$E$692,'Infos Relatório'!$B579,'Faturamento SP3'!$Z$2:$Z$692,'Infos Relatório'!BK$1)</f>
        <v>0</v>
      </c>
      <c r="BQ579" s="23">
        <f>COUNTIFS('Faturamento SP3'!$D$2:$D$692,'Infos Relatório'!$B$564,'Faturamento SP3'!$E$2:$E$692,'Infos Relatório'!$B579,'Faturamento SP3'!$Z$2:$Z$692,'Infos Relatório'!BQ$1)</f>
        <v>0</v>
      </c>
      <c r="BR579" s="13">
        <f>SUMIFS('Faturamento SP3'!$G$2:$G$692,'Faturamento SP3'!$D$2:$D$692,'Infos Relatório'!$B$564,'Faturamento SP3'!$E$2:$E$692,'Infos Relatório'!$B579,'Faturamento SP3'!$Z$2:$Z$692,'Infos Relatório'!BQ$1)</f>
        <v>0</v>
      </c>
      <c r="BS579" s="13">
        <f>SUMIFS('Faturamento SP3'!$J$2:$J$692,'Faturamento SP3'!$D$2:$D$692,'Infos Relatório'!$B$564,'Faturamento SP3'!$E$2:$E$692,'Infos Relatório'!$B579,'Faturamento SP3'!$Z$2:$Z$692,'Infos Relatório'!BQ$1)</f>
        <v>0</v>
      </c>
      <c r="BT579" s="14">
        <f>SUMIFS('Faturamento SP3'!$O$2:$O$692,'Faturamento SP3'!$D$2:$D$692,'Infos Relatório'!$B$564,'Faturamento SP3'!$E$2:$E$692,'Infos Relatório'!$B579,'Faturamento SP3'!$Z$2:$Z$692,'Infos Relatório'!BQ$1,'Faturamento SP3'!$T$2:$T$692,"Sim")+SUMIFS('Faturamento SP3'!$P$2:$P$692,'Faturamento SP3'!$D$2:$D$692,'Infos Relatório'!$B$564,'Faturamento SP3'!$E$2:$E$692,'Infos Relatório'!$B579,'Faturamento SP3'!$Z$2:$Z$692,'Infos Relatório'!BQ$1,'Faturamento SP3'!$T$2:$T$692,"Sim")</f>
        <v>0</v>
      </c>
      <c r="BU579" s="27" t="e">
        <f t="shared" si="228"/>
        <v>#DIV/0!</v>
      </c>
      <c r="BV579" s="24">
        <f>SUMIFS('Faturamento SP3'!$H$2:$H$692,'Faturamento SP3'!$D$2:$D$692,'Infos Relatório'!$B$564,'Faturamento SP3'!$E$2:$E$692,'Infos Relatório'!$B579,'Faturamento SP3'!$Z$2:$Z$692,'Infos Relatório'!BQ$1)</f>
        <v>0</v>
      </c>
    </row>
    <row r="580" spans="2:74">
      <c r="B580" s="17" t="s">
        <v>22</v>
      </c>
      <c r="C580" s="23">
        <f>COUNTIFS('Faturamento SP3'!$D$2:$D$692,'Infos Relatório'!$B$564,'Faturamento SP3'!$E$2:$E$692,'Infos Relatório'!$B580,'Faturamento SP3'!$Z$2:$Z$692,'Infos Relatório'!C$1)</f>
        <v>0</v>
      </c>
      <c r="D580" s="13">
        <f>SUMIFS('Faturamento SP3'!$G$2:$G$692,'Faturamento SP3'!$D$2:$D$692,'Infos Relatório'!$B$564,'Faturamento SP3'!$E$2:$E$692,'Infos Relatório'!$B580,'Faturamento SP3'!$Z$2:$Z$692,'Infos Relatório'!C$1)</f>
        <v>0</v>
      </c>
      <c r="E580" s="13">
        <f>SUMIFS('Faturamento SP3'!$J$2:$J$692,'Faturamento SP3'!$D$2:$D$692,'Infos Relatório'!$B$564,'Faturamento SP3'!$E$2:$E$692,'Infos Relatório'!$B580,'Faturamento SP3'!$Z$2:$Z$692,'Infos Relatório'!C$1)</f>
        <v>0</v>
      </c>
      <c r="F580" s="14">
        <f>SUMIFS('Faturamento SP3'!$O$2:$O$692,'Faturamento SP3'!$D$2:$D$692,'Infos Relatório'!$B$564,'Faturamento SP3'!$E$2:$E$692,'Infos Relatório'!$B580,'Faturamento SP3'!$Z$2:$Z$692,'Infos Relatório'!C$1,'Faturamento SP3'!$T$2:$T$692,"Sim")+SUMIFS('Faturamento SP3'!$P$2:$P$692,'Faturamento SP3'!$D$2:$D$692,'Infos Relatório'!$B$564,'Faturamento SP3'!$E$2:$E$692,'Infos Relatório'!$B580,'Faturamento SP3'!$Z$2:$Z$692,'Infos Relatório'!C$1,'Faturamento SP3'!$T$2:$T$692,"Sim")</f>
        <v>0</v>
      </c>
      <c r="G580" s="27" t="e">
        <f t="shared" si="217"/>
        <v>#DIV/0!</v>
      </c>
      <c r="H580" s="24">
        <f>SUMIFS('Faturamento SP3'!$H$2:$H$692,'Faturamento SP3'!$D$2:$D$692,'Infos Relatório'!$B$564,'Faturamento SP3'!$E$2:$E$692,'Infos Relatório'!$B580,'Faturamento SP3'!$Z$2:$Z$692,'Infos Relatório'!C$1)</f>
        <v>0</v>
      </c>
      <c r="I580" s="23">
        <f>COUNTIFS('Faturamento SP3'!$D$2:$D$692,'Infos Relatório'!$B$564,'Faturamento SP3'!$E$2:$E$692,'Infos Relatório'!$B580,'Faturamento SP3'!$Z$2:$Z$692,'Infos Relatório'!I$1)</f>
        <v>0</v>
      </c>
      <c r="J580" s="13">
        <f>SUMIFS('Faturamento SP3'!$G$2:$G$692,'Faturamento SP3'!$D$2:$D$692,'Infos Relatório'!$B$564,'Faturamento SP3'!$E$2:$E$692,'Infos Relatório'!$B580,'Faturamento SP3'!$Z$2:$Z$692,'Infos Relatório'!I$1)</f>
        <v>0</v>
      </c>
      <c r="K580" s="13">
        <f>SUMIFS('Faturamento SP3'!$J$2:$J$692,'Faturamento SP3'!$D$2:$D$692,'Infos Relatório'!$B$564,'Faturamento SP3'!$E$2:$E$692,'Infos Relatório'!$B580,'Faturamento SP3'!$Z$2:$Z$692,'Infos Relatório'!I$1)</f>
        <v>0</v>
      </c>
      <c r="L580" s="14">
        <f>SUMIFS('Faturamento SP3'!$O$2:$O$692,'Faturamento SP3'!$D$2:$D$692,'Infos Relatório'!$B$564,'Faturamento SP3'!$E$2:$E$692,'Infos Relatório'!$B580,'Faturamento SP3'!$Z$2:$Z$692,'Infos Relatório'!I$1,'Faturamento SP3'!$T$2:$T$692,"Sim")+SUMIFS('Faturamento SP3'!$P$2:$P$692,'Faturamento SP3'!$D$2:$D$692,'Infos Relatório'!$B$564,'Faturamento SP3'!$E$2:$E$692,'Infos Relatório'!$B580,'Faturamento SP3'!$Z$2:$Z$692,'Infos Relatório'!I$1,'Faturamento SP3'!$T$2:$T$692,"Sim")</f>
        <v>0</v>
      </c>
      <c r="M580" s="27" t="e">
        <f t="shared" si="218"/>
        <v>#DIV/0!</v>
      </c>
      <c r="N580" s="24">
        <f>SUMIFS('Faturamento SP3'!$H$2:$H$692,'Faturamento SP3'!$D$2:$D$692,'Infos Relatório'!$B$564,'Faturamento SP3'!$E$2:$E$692,'Infos Relatório'!$B580,'Faturamento SP3'!$Z$2:$Z$692,'Infos Relatório'!I$1)</f>
        <v>0</v>
      </c>
      <c r="O580" s="23">
        <f>COUNTIFS('Faturamento SP3'!$D$2:$D$692,'Infos Relatório'!$B$564,'Faturamento SP3'!$E$2:$E$692,'Infos Relatório'!$B580,'Faturamento SP3'!$Z$2:$Z$692,'Infos Relatório'!O$1)</f>
        <v>0</v>
      </c>
      <c r="P580" s="13">
        <f>SUMIFS('Faturamento SP3'!$G$2:$G$692,'Faturamento SP3'!$D$2:$D$692,'Infos Relatório'!$B$564,'Faturamento SP3'!$E$2:$E$692,'Infos Relatório'!$B580,'Faturamento SP3'!$Z$2:$Z$692,'Infos Relatório'!O$1)</f>
        <v>0</v>
      </c>
      <c r="Q580" s="13">
        <f>SUMIFS('Faturamento SP3'!$J$2:$J$692,'Faturamento SP3'!$D$2:$D$692,'Infos Relatório'!$B$564,'Faturamento SP3'!$E$2:$E$692,'Infos Relatório'!$B580,'Faturamento SP3'!$Z$2:$Z$692,'Infos Relatório'!O$1)</f>
        <v>0</v>
      </c>
      <c r="R580" s="14">
        <f>SUMIFS('Faturamento SP3'!$O$2:$O$692,'Faturamento SP3'!$D$2:$D$692,'Infos Relatório'!$B$564,'Faturamento SP3'!$E$2:$E$692,'Infos Relatório'!$B580,'Faturamento SP3'!$Z$2:$Z$692,'Infos Relatório'!O$1,'Faturamento SP3'!$T$2:$T$692,"Sim")+SUMIFS('Faturamento SP3'!$P$2:$P$692,'Faturamento SP3'!$D$2:$D$692,'Infos Relatório'!$B$564,'Faturamento SP3'!$E$2:$E$692,'Infos Relatório'!$B580,'Faturamento SP3'!$Z$2:$Z$692,'Infos Relatório'!O$1,'Faturamento SP3'!$T$2:$T$692,"Sim")</f>
        <v>0</v>
      </c>
      <c r="S580" s="27" t="e">
        <f t="shared" si="219"/>
        <v>#DIV/0!</v>
      </c>
      <c r="T580" s="24">
        <f>SUMIFS('Faturamento SP3'!$H$2:$H$692,'Faturamento SP3'!$D$2:$D$692,'Infos Relatório'!$B$564,'Faturamento SP3'!$E$2:$E$692,'Infos Relatório'!$B580,'Faturamento SP3'!$Z$2:$Z$692,'Infos Relatório'!O$1)</f>
        <v>0</v>
      </c>
      <c r="U580" s="23">
        <f>COUNTIFS('Faturamento SP3'!$D$2:$D$692,'Infos Relatório'!$B$564,'Faturamento SP3'!$E$2:$E$692,'Infos Relatório'!$B580,'Faturamento SP3'!$Z$2:$Z$692,'Infos Relatório'!U$1)</f>
        <v>0</v>
      </c>
      <c r="V580" s="13">
        <f>SUMIFS('Faturamento SP3'!$G$2:$G$692,'Faturamento SP3'!$D$2:$D$692,'Infos Relatório'!$B$564,'Faturamento SP3'!$E$2:$E$692,'Infos Relatório'!$B580,'Faturamento SP3'!$Z$2:$Z$692,'Infos Relatório'!U$1)</f>
        <v>0</v>
      </c>
      <c r="W580" s="13">
        <f>SUMIFS('Faturamento SP3'!$J$2:$J$692,'Faturamento SP3'!$D$2:$D$692,'Infos Relatório'!$B$564,'Faturamento SP3'!$E$2:$E$692,'Infos Relatório'!$B580,'Faturamento SP3'!$Z$2:$Z$692,'Infos Relatório'!U$1)</f>
        <v>0</v>
      </c>
      <c r="X580" s="14">
        <f>SUMIFS('Faturamento SP3'!$O$2:$O$692,'Faturamento SP3'!$D$2:$D$692,'Infos Relatório'!$B$564,'Faturamento SP3'!$E$2:$E$692,'Infos Relatório'!$B580,'Faturamento SP3'!$Z$2:$Z$692,'Infos Relatório'!U$1,'Faturamento SP3'!$T$2:$T$692,"Sim")+SUMIFS('Faturamento SP3'!$P$2:$P$692,'Faturamento SP3'!$D$2:$D$692,'Infos Relatório'!$B$564,'Faturamento SP3'!$E$2:$E$692,'Infos Relatório'!$B580,'Faturamento SP3'!$Z$2:$Z$692,'Infos Relatório'!U$1,'Faturamento SP3'!$T$2:$T$692,"Sim")</f>
        <v>0</v>
      </c>
      <c r="Y580" s="27" t="e">
        <f t="shared" si="220"/>
        <v>#DIV/0!</v>
      </c>
      <c r="Z580" s="24">
        <f>SUMIFS('Faturamento SP3'!$H$2:$H$692,'Faturamento SP3'!$D$2:$D$692,'Infos Relatório'!$B$564,'Faturamento SP3'!$E$2:$E$692,'Infos Relatório'!$B580,'Faturamento SP3'!$Z$2:$Z$692,'Infos Relatório'!U$1)</f>
        <v>0</v>
      </c>
      <c r="AA580" s="23">
        <f>COUNTIFS('Faturamento SP3'!$D$2:$D$692,'Infos Relatório'!$B$564,'Faturamento SP3'!$E$2:$E$692,'Infos Relatório'!$B580,'Faturamento SP3'!$Z$2:$Z$692,'Infos Relatório'!AA$1)</f>
        <v>0</v>
      </c>
      <c r="AB580" s="13">
        <f>SUMIFS('Faturamento SP3'!$G$2:$G$692,'Faturamento SP3'!$D$2:$D$692,'Infos Relatório'!$B$564,'Faturamento SP3'!$E$2:$E$692,'Infos Relatório'!$B580,'Faturamento SP3'!$Z$2:$Z$692,'Infos Relatório'!AA$1)</f>
        <v>0</v>
      </c>
      <c r="AC580" s="13">
        <f>SUMIFS('Faturamento SP3'!$J$2:$J$692,'Faturamento SP3'!$D$2:$D$692,'Infos Relatório'!$B$564,'Faturamento SP3'!$E$2:$E$692,'Infos Relatório'!$B580,'Faturamento SP3'!$Z$2:$Z$692,'Infos Relatório'!AA$1)</f>
        <v>0</v>
      </c>
      <c r="AD580" s="14">
        <f>SUMIFS('Faturamento SP3'!$O$2:$O$692,'Faturamento SP3'!$D$2:$D$692,'Infos Relatório'!$B$564,'Faturamento SP3'!$E$2:$E$692,'Infos Relatório'!$B580,'Faturamento SP3'!$Z$2:$Z$692,'Infos Relatório'!AA$1,'Faturamento SP3'!$T$2:$T$692,"Sim")+SUMIFS('Faturamento SP3'!$P$2:$P$692,'Faturamento SP3'!$D$2:$D$692,'Infos Relatório'!$B$564,'Faturamento SP3'!$E$2:$E$692,'Infos Relatório'!$B580,'Faturamento SP3'!$Z$2:$Z$692,'Infos Relatório'!AA$1,'Faturamento SP3'!$T$2:$T$692,"Sim")</f>
        <v>0</v>
      </c>
      <c r="AE580" s="27" t="e">
        <f t="shared" si="221"/>
        <v>#DIV/0!</v>
      </c>
      <c r="AF580" s="24">
        <f>SUMIFS('Faturamento SP3'!$H$2:$H$692,'Faturamento SP3'!$D$2:$D$692,'Infos Relatório'!$B$564,'Faturamento SP3'!$E$2:$E$692,'Infos Relatório'!$B580,'Faturamento SP3'!$Z$2:$Z$692,'Infos Relatório'!AA$1)</f>
        <v>0</v>
      </c>
      <c r="AG580" s="23">
        <f>COUNTIFS('Faturamento SP3'!$D$2:$D$692,'Infos Relatório'!$B$564,'Faturamento SP3'!$E$2:$E$692,'Infos Relatório'!$B580,'Faturamento SP3'!$Z$2:$Z$692,'Infos Relatório'!AG$1)</f>
        <v>0</v>
      </c>
      <c r="AH580" s="13">
        <f>SUMIFS('Faturamento SP3'!$G$2:$G$692,'Faturamento SP3'!$D$2:$D$692,'Infos Relatório'!$B$564,'Faturamento SP3'!$E$2:$E$692,'Infos Relatório'!$B580,'Faturamento SP3'!$Z$2:$Z$692,'Infos Relatório'!AG$1)</f>
        <v>0</v>
      </c>
      <c r="AI580" s="13">
        <f>SUMIFS('Faturamento SP3'!$J$2:$J$692,'Faturamento SP3'!$D$2:$D$692,'Infos Relatório'!$B$564,'Faturamento SP3'!$E$2:$E$692,'Infos Relatório'!$B580,'Faturamento SP3'!$Z$2:$Z$692,'Infos Relatório'!AG$1)</f>
        <v>0</v>
      </c>
      <c r="AJ580" s="14">
        <f>SUMIFS('Faturamento SP3'!$O$2:$O$692,'Faturamento SP3'!$D$2:$D$692,'Infos Relatório'!$B$564,'Faturamento SP3'!$E$2:$E$692,'Infos Relatório'!$B580,'Faturamento SP3'!$Z$2:$Z$692,'Infos Relatório'!AG$1,'Faturamento SP3'!$T$2:$T$692,"Sim")+SUMIFS('Faturamento SP3'!$P$2:$P$692,'Faturamento SP3'!$D$2:$D$692,'Infos Relatório'!$B$564,'Faturamento SP3'!$E$2:$E$692,'Infos Relatório'!$B580,'Faturamento SP3'!$Z$2:$Z$692,'Infos Relatório'!AG$1,'Faturamento SP3'!$T$2:$T$692,"Sim")</f>
        <v>0</v>
      </c>
      <c r="AK580" s="27" t="e">
        <f t="shared" si="222"/>
        <v>#DIV/0!</v>
      </c>
      <c r="AL580" s="24">
        <f>SUMIFS('Faturamento SP3'!$H$2:$H$692,'Faturamento SP3'!$D$2:$D$692,'Infos Relatório'!$B$564,'Faturamento SP3'!$E$2:$E$692,'Infos Relatório'!$B580,'Faturamento SP3'!$Z$2:$Z$692,'Infos Relatório'!AG$1)</f>
        <v>0</v>
      </c>
      <c r="AM580" s="23">
        <f>COUNTIFS('Faturamento SP3'!$D$2:$D$692,'Infos Relatório'!$B$564,'Faturamento SP3'!$E$2:$E$692,'Infos Relatório'!$B580,'Faturamento SP3'!$Z$2:$Z$692,'Infos Relatório'!AM$1)</f>
        <v>0</v>
      </c>
      <c r="AN580" s="13">
        <f>SUMIFS('Faturamento SP3'!$G$2:$G$692,'Faturamento SP3'!$D$2:$D$692,'Infos Relatório'!$B$564,'Faturamento SP3'!$E$2:$E$692,'Infos Relatório'!$B580,'Faturamento SP3'!$Z$2:$Z$692,'Infos Relatório'!AM$1)</f>
        <v>0</v>
      </c>
      <c r="AO580" s="13">
        <f>SUMIFS('Faturamento SP3'!$J$2:$J$692,'Faturamento SP3'!$D$2:$D$692,'Infos Relatório'!$B$564,'Faturamento SP3'!$E$2:$E$692,'Infos Relatório'!$B580,'Faturamento SP3'!$Z$2:$Z$692,'Infos Relatório'!AM$1)</f>
        <v>0</v>
      </c>
      <c r="AP580" s="14">
        <f>SUMIFS('Faturamento SP3'!$O$2:$O$692,'Faturamento SP3'!$D$2:$D$692,'Infos Relatório'!$B$564,'Faturamento SP3'!$E$2:$E$692,'Infos Relatório'!$B580,'Faturamento SP3'!$Z$2:$Z$692,'Infos Relatório'!AM$1,'Faturamento SP3'!$T$2:$T$692,"Sim")+SUMIFS('Faturamento SP3'!$P$2:$P$692,'Faturamento SP3'!$D$2:$D$692,'Infos Relatório'!$B$564,'Faturamento SP3'!$E$2:$E$692,'Infos Relatório'!$B580,'Faturamento SP3'!$Z$2:$Z$692,'Infos Relatório'!AM$1,'Faturamento SP3'!$T$2:$T$692,"Sim")</f>
        <v>0</v>
      </c>
      <c r="AQ580" s="27" t="e">
        <f t="shared" si="223"/>
        <v>#DIV/0!</v>
      </c>
      <c r="AR580" s="24">
        <f>SUMIFS('Faturamento SP3'!$H$2:$H$692,'Faturamento SP3'!$D$2:$D$692,'Infos Relatório'!$B$564,'Faturamento SP3'!$E$2:$E$692,'Infos Relatório'!$B580,'Faturamento SP3'!$Z$2:$Z$692,'Infos Relatório'!AM$1)</f>
        <v>0</v>
      </c>
      <c r="AS580" s="23">
        <f>COUNTIFS('Faturamento SP3'!$D$2:$D$692,'Infos Relatório'!$B$564,'Faturamento SP3'!$E$2:$E$692,'Infos Relatório'!$B580,'Faturamento SP3'!$Z$2:$Z$692,'Infos Relatório'!AS$1)</f>
        <v>0</v>
      </c>
      <c r="AT580" s="13">
        <f>SUMIFS('Faturamento SP3'!$G$2:$G$692,'Faturamento SP3'!$D$2:$D$692,'Infos Relatório'!$B$564,'Faturamento SP3'!$E$2:$E$692,'Infos Relatório'!$B580,'Faturamento SP3'!$Z$2:$Z$692,'Infos Relatório'!AS$1)</f>
        <v>0</v>
      </c>
      <c r="AU580" s="13">
        <f>SUMIFS('Faturamento SP3'!$J$2:$J$692,'Faturamento SP3'!$D$2:$D$692,'Infos Relatório'!$B$564,'Faturamento SP3'!$E$2:$E$692,'Infos Relatório'!$B580,'Faturamento SP3'!$Z$2:$Z$692,'Infos Relatório'!AS$1)</f>
        <v>0</v>
      </c>
      <c r="AV580" s="14">
        <f>SUMIFS('Faturamento SP3'!$O$2:$O$692,'Faturamento SP3'!$D$2:$D$692,'Infos Relatório'!$B$564,'Faturamento SP3'!$E$2:$E$692,'Infos Relatório'!$B580,'Faturamento SP3'!$Z$2:$Z$692,'Infos Relatório'!AS$1,'Faturamento SP3'!$T$2:$T$692,"Sim")+SUMIFS('Faturamento SP3'!$P$2:$P$692,'Faturamento SP3'!$D$2:$D$692,'Infos Relatório'!$B$564,'Faturamento SP3'!$E$2:$E$692,'Infos Relatório'!$B580,'Faturamento SP3'!$Z$2:$Z$692,'Infos Relatório'!AS$1,'Faturamento SP3'!$T$2:$T$692,"Sim")</f>
        <v>0</v>
      </c>
      <c r="AW580" s="27" t="e">
        <f t="shared" si="224"/>
        <v>#DIV/0!</v>
      </c>
      <c r="AX580" s="24">
        <f>SUMIFS('Faturamento SP3'!$H$2:$H$692,'Faturamento SP3'!$D$2:$D$692,'Infos Relatório'!$B$564,'Faturamento SP3'!$E$2:$E$692,'Infos Relatório'!$B580,'Faturamento SP3'!$Z$2:$Z$692,'Infos Relatório'!AS$1)</f>
        <v>0</v>
      </c>
      <c r="AY580" s="23">
        <f>COUNTIFS('Faturamento SP3'!$D$2:$D$692,'Infos Relatório'!$B$564,'Faturamento SP3'!$E$2:$E$692,'Infos Relatório'!$B580,'Faturamento SP3'!$Z$2:$Z$692,'Infos Relatório'!AY$1)</f>
        <v>0</v>
      </c>
      <c r="AZ580" s="13">
        <f>SUMIFS('Faturamento SP3'!$G$2:$G$692,'Faturamento SP3'!$D$2:$D$692,'Infos Relatório'!$B$564,'Faturamento SP3'!$E$2:$E$692,'Infos Relatório'!$B580,'Faturamento SP3'!$Z$2:$Z$692,'Infos Relatório'!AY$1)</f>
        <v>0</v>
      </c>
      <c r="BA580" s="13">
        <f>SUMIFS('Faturamento SP3'!$J$2:$J$692,'Faturamento SP3'!$D$2:$D$692,'Infos Relatório'!$B$564,'Faturamento SP3'!$E$2:$E$692,'Infos Relatório'!$B580,'Faturamento SP3'!$Z$2:$Z$692,'Infos Relatório'!AY$1)</f>
        <v>0</v>
      </c>
      <c r="BB580" s="14">
        <f>SUMIFS('Faturamento SP3'!$O$2:$O$692,'Faturamento SP3'!$D$2:$D$692,'Infos Relatório'!$B$564,'Faturamento SP3'!$E$2:$E$692,'Infos Relatório'!$B580,'Faturamento SP3'!$Z$2:$Z$692,'Infos Relatório'!AY$1,'Faturamento SP3'!$T$2:$T$692,"Sim")+SUMIFS('Faturamento SP3'!$P$2:$P$692,'Faturamento SP3'!$D$2:$D$692,'Infos Relatório'!$B$564,'Faturamento SP3'!$E$2:$E$692,'Infos Relatório'!$B580,'Faturamento SP3'!$Z$2:$Z$692,'Infos Relatório'!AY$1,'Faturamento SP3'!$T$2:$T$692,"Sim")</f>
        <v>0</v>
      </c>
      <c r="BC580" s="27" t="e">
        <f t="shared" si="225"/>
        <v>#DIV/0!</v>
      </c>
      <c r="BD580" s="24">
        <f>SUMIFS('Faturamento SP3'!$H$2:$H$692,'Faturamento SP3'!$D$2:$D$692,'Infos Relatório'!$B$564,'Faturamento SP3'!$E$2:$E$692,'Infos Relatório'!$B580,'Faturamento SP3'!$Z$2:$Z$692,'Infos Relatório'!AY$1)</f>
        <v>0</v>
      </c>
      <c r="BE580" s="23">
        <f>COUNTIFS('Faturamento SP3'!$D$2:$D$692,'Infos Relatório'!$B$564,'Faturamento SP3'!$E$2:$E$692,'Infos Relatório'!$B580,'Faturamento SP3'!$Z$2:$Z$692,'Infos Relatório'!BE$1)</f>
        <v>0</v>
      </c>
      <c r="BF580" s="13">
        <f>SUMIFS('Faturamento SP3'!$G$2:$G$692,'Faturamento SP3'!$D$2:$D$692,'Infos Relatório'!$B$564,'Faturamento SP3'!$E$2:$E$692,'Infos Relatório'!$B580,'Faturamento SP3'!$Z$2:$Z$692,'Infos Relatório'!BE$1)</f>
        <v>0</v>
      </c>
      <c r="BG580" s="13">
        <f>SUMIFS('Faturamento SP3'!$J$2:$J$692,'Faturamento SP3'!$D$2:$D$692,'Infos Relatório'!$B$564,'Faturamento SP3'!$E$2:$E$692,'Infos Relatório'!$B580,'Faturamento SP3'!$Z$2:$Z$692,'Infos Relatório'!BE$1)</f>
        <v>0</v>
      </c>
      <c r="BH580" s="14">
        <f>SUMIFS('Faturamento SP3'!$O$2:$O$692,'Faturamento SP3'!$D$2:$D$692,'Infos Relatório'!$B$564,'Faturamento SP3'!$E$2:$E$692,'Infos Relatório'!$B580,'Faturamento SP3'!$Z$2:$Z$692,'Infos Relatório'!BE$1,'Faturamento SP3'!$T$2:$T$692,"Sim")+SUMIFS('Faturamento SP3'!$P$2:$P$692,'Faturamento SP3'!$D$2:$D$692,'Infos Relatório'!$B$564,'Faturamento SP3'!$E$2:$E$692,'Infos Relatório'!$B580,'Faturamento SP3'!$Z$2:$Z$692,'Infos Relatório'!BE$1,'Faturamento SP3'!$T$2:$T$692,"Sim")</f>
        <v>0</v>
      </c>
      <c r="BI580" s="27" t="e">
        <f t="shared" si="226"/>
        <v>#DIV/0!</v>
      </c>
      <c r="BJ580" s="24">
        <f>SUMIFS('Faturamento SP3'!$H$2:$H$692,'Faturamento SP3'!$D$2:$D$692,'Infos Relatório'!$B$564,'Faturamento SP3'!$E$2:$E$692,'Infos Relatório'!$B580,'Faturamento SP3'!$Z$2:$Z$692,'Infos Relatório'!BE$1)</f>
        <v>0</v>
      </c>
      <c r="BK580" s="23">
        <f>COUNTIFS('Faturamento SP3'!$D$2:$D$692,'Infos Relatório'!$B$564,'Faturamento SP3'!$E$2:$E$692,'Infos Relatório'!$B580,'Faturamento SP3'!$Z$2:$Z$692,'Infos Relatório'!BK$1)</f>
        <v>0</v>
      </c>
      <c r="BL580" s="13">
        <f>SUMIFS('Faturamento SP3'!$G$2:$G$692,'Faturamento SP3'!$D$2:$D$692,'Infos Relatório'!$B$564,'Faturamento SP3'!$E$2:$E$692,'Infos Relatório'!$B580,'Faturamento SP3'!$Z$2:$Z$692,'Infos Relatório'!BK$1)</f>
        <v>0</v>
      </c>
      <c r="BM580" s="13">
        <f>SUMIFS('Faturamento SP3'!$J$2:$J$692,'Faturamento SP3'!$D$2:$D$692,'Infos Relatório'!$B$564,'Faturamento SP3'!$E$2:$E$692,'Infos Relatório'!$B580,'Faturamento SP3'!$Z$2:$Z$692,'Infos Relatório'!BK$1)</f>
        <v>0</v>
      </c>
      <c r="BN580" s="14">
        <f>SUMIFS('Faturamento SP3'!$O$2:$O$692,'Faturamento SP3'!$D$2:$D$692,'Infos Relatório'!$B$564,'Faturamento SP3'!$E$2:$E$692,'Infos Relatório'!$B580,'Faturamento SP3'!$Z$2:$Z$692,'Infos Relatório'!BK$1,'Faturamento SP3'!$T$2:$T$692,"Sim")+SUMIFS('Faturamento SP3'!$P$2:$P$692,'Faturamento SP3'!$D$2:$D$692,'Infos Relatório'!$B$564,'Faturamento SP3'!$E$2:$E$692,'Infos Relatório'!$B580,'Faturamento SP3'!$Z$2:$Z$692,'Infos Relatório'!BK$1,'Faturamento SP3'!$T$2:$T$692,"Sim")</f>
        <v>0</v>
      </c>
      <c r="BO580" s="27" t="e">
        <f t="shared" si="227"/>
        <v>#DIV/0!</v>
      </c>
      <c r="BP580" s="24">
        <f>SUMIFS('Faturamento SP3'!$H$2:$H$692,'Faturamento SP3'!$D$2:$D$692,'Infos Relatório'!$B$564,'Faturamento SP3'!$E$2:$E$692,'Infos Relatório'!$B580,'Faturamento SP3'!$Z$2:$Z$692,'Infos Relatório'!BK$1)</f>
        <v>0</v>
      </c>
      <c r="BQ580" s="23">
        <f>COUNTIFS('Faturamento SP3'!$D$2:$D$692,'Infos Relatório'!$B$564,'Faturamento SP3'!$E$2:$E$692,'Infos Relatório'!$B580,'Faturamento SP3'!$Z$2:$Z$692,'Infos Relatório'!BQ$1)</f>
        <v>0</v>
      </c>
      <c r="BR580" s="13">
        <f>SUMIFS('Faturamento SP3'!$G$2:$G$692,'Faturamento SP3'!$D$2:$D$692,'Infos Relatório'!$B$564,'Faturamento SP3'!$E$2:$E$692,'Infos Relatório'!$B580,'Faturamento SP3'!$Z$2:$Z$692,'Infos Relatório'!BQ$1)</f>
        <v>0</v>
      </c>
      <c r="BS580" s="13">
        <f>SUMIFS('Faturamento SP3'!$J$2:$J$692,'Faturamento SP3'!$D$2:$D$692,'Infos Relatório'!$B$564,'Faturamento SP3'!$E$2:$E$692,'Infos Relatório'!$B580,'Faturamento SP3'!$Z$2:$Z$692,'Infos Relatório'!BQ$1)</f>
        <v>0</v>
      </c>
      <c r="BT580" s="14">
        <f>SUMIFS('Faturamento SP3'!$O$2:$O$692,'Faturamento SP3'!$D$2:$D$692,'Infos Relatório'!$B$564,'Faturamento SP3'!$E$2:$E$692,'Infos Relatório'!$B580,'Faturamento SP3'!$Z$2:$Z$692,'Infos Relatório'!BQ$1,'Faturamento SP3'!$T$2:$T$692,"Sim")+SUMIFS('Faturamento SP3'!$P$2:$P$692,'Faturamento SP3'!$D$2:$D$692,'Infos Relatório'!$B$564,'Faturamento SP3'!$E$2:$E$692,'Infos Relatório'!$B580,'Faturamento SP3'!$Z$2:$Z$692,'Infos Relatório'!BQ$1,'Faturamento SP3'!$T$2:$T$692,"Sim")</f>
        <v>0</v>
      </c>
      <c r="BU580" s="27" t="e">
        <f t="shared" si="228"/>
        <v>#DIV/0!</v>
      </c>
      <c r="BV580" s="24">
        <f>SUMIFS('Faturamento SP3'!$H$2:$H$692,'Faturamento SP3'!$D$2:$D$692,'Infos Relatório'!$B$564,'Faturamento SP3'!$E$2:$E$692,'Infos Relatório'!$B580,'Faturamento SP3'!$Z$2:$Z$692,'Infos Relatório'!BQ$1)</f>
        <v>0</v>
      </c>
    </row>
    <row r="581" spans="2:74">
      <c r="B581" s="17" t="s">
        <v>23</v>
      </c>
      <c r="C581" s="23">
        <f>COUNTIFS('Faturamento SP3'!$D$2:$D$692,'Infos Relatório'!$B$564,'Faturamento SP3'!$E$2:$E$692,'Infos Relatório'!$B581,'Faturamento SP3'!$Z$2:$Z$692,'Infos Relatório'!C$1)</f>
        <v>0</v>
      </c>
      <c r="D581" s="13">
        <f>SUMIFS('Faturamento SP3'!$G$2:$G$692,'Faturamento SP3'!$D$2:$D$692,'Infos Relatório'!$B$564,'Faturamento SP3'!$E$2:$E$692,'Infos Relatório'!$B581,'Faturamento SP3'!$Z$2:$Z$692,'Infos Relatório'!C$1)</f>
        <v>0</v>
      </c>
      <c r="E581" s="13">
        <f>SUMIFS('Faturamento SP3'!$J$2:$J$692,'Faturamento SP3'!$D$2:$D$692,'Infos Relatório'!$B$564,'Faturamento SP3'!$E$2:$E$692,'Infos Relatório'!$B581,'Faturamento SP3'!$Z$2:$Z$692,'Infos Relatório'!C$1)</f>
        <v>0</v>
      </c>
      <c r="F581" s="14">
        <f>SUMIFS('Faturamento SP3'!$O$2:$O$692,'Faturamento SP3'!$D$2:$D$692,'Infos Relatório'!$B$564,'Faturamento SP3'!$E$2:$E$692,'Infos Relatório'!$B581,'Faturamento SP3'!$Z$2:$Z$692,'Infos Relatório'!C$1,'Faturamento SP3'!$T$2:$T$692,"Sim")+SUMIFS('Faturamento SP3'!$P$2:$P$692,'Faturamento SP3'!$D$2:$D$692,'Infos Relatório'!$B$564,'Faturamento SP3'!$E$2:$E$692,'Infos Relatório'!$B581,'Faturamento SP3'!$Z$2:$Z$692,'Infos Relatório'!C$1,'Faturamento SP3'!$T$2:$T$692,"Sim")</f>
        <v>0</v>
      </c>
      <c r="G581" s="27" t="e">
        <f t="shared" si="217"/>
        <v>#DIV/0!</v>
      </c>
      <c r="H581" s="24">
        <f>SUMIFS('Faturamento SP3'!$H$2:$H$692,'Faturamento SP3'!$D$2:$D$692,'Infos Relatório'!$B$564,'Faturamento SP3'!$E$2:$E$692,'Infos Relatório'!$B581,'Faturamento SP3'!$Z$2:$Z$692,'Infos Relatório'!C$1)</f>
        <v>0</v>
      </c>
      <c r="I581" s="23">
        <f>COUNTIFS('Faturamento SP3'!$D$2:$D$692,'Infos Relatório'!$B$564,'Faturamento SP3'!$E$2:$E$692,'Infos Relatório'!$B581,'Faturamento SP3'!$Z$2:$Z$692,'Infos Relatório'!I$1)</f>
        <v>0</v>
      </c>
      <c r="J581" s="13">
        <f>SUMIFS('Faturamento SP3'!$G$2:$G$692,'Faturamento SP3'!$D$2:$D$692,'Infos Relatório'!$B$564,'Faturamento SP3'!$E$2:$E$692,'Infos Relatório'!$B581,'Faturamento SP3'!$Z$2:$Z$692,'Infos Relatório'!I$1)</f>
        <v>0</v>
      </c>
      <c r="K581" s="13">
        <f>SUMIFS('Faturamento SP3'!$J$2:$J$692,'Faturamento SP3'!$D$2:$D$692,'Infos Relatório'!$B$564,'Faturamento SP3'!$E$2:$E$692,'Infos Relatório'!$B581,'Faturamento SP3'!$Z$2:$Z$692,'Infos Relatório'!I$1)</f>
        <v>0</v>
      </c>
      <c r="L581" s="14">
        <f>SUMIFS('Faturamento SP3'!$O$2:$O$692,'Faturamento SP3'!$D$2:$D$692,'Infos Relatório'!$B$564,'Faturamento SP3'!$E$2:$E$692,'Infos Relatório'!$B581,'Faturamento SP3'!$Z$2:$Z$692,'Infos Relatório'!I$1,'Faturamento SP3'!$T$2:$T$692,"Sim")+SUMIFS('Faturamento SP3'!$P$2:$P$692,'Faturamento SP3'!$D$2:$D$692,'Infos Relatório'!$B$564,'Faturamento SP3'!$E$2:$E$692,'Infos Relatório'!$B581,'Faturamento SP3'!$Z$2:$Z$692,'Infos Relatório'!I$1,'Faturamento SP3'!$T$2:$T$692,"Sim")</f>
        <v>0</v>
      </c>
      <c r="M581" s="27" t="e">
        <f t="shared" si="218"/>
        <v>#DIV/0!</v>
      </c>
      <c r="N581" s="24">
        <f>SUMIFS('Faturamento SP3'!$H$2:$H$692,'Faturamento SP3'!$D$2:$D$692,'Infos Relatório'!$B$564,'Faturamento SP3'!$E$2:$E$692,'Infos Relatório'!$B581,'Faturamento SP3'!$Z$2:$Z$692,'Infos Relatório'!I$1)</f>
        <v>0</v>
      </c>
      <c r="O581" s="23">
        <f>COUNTIFS('Faturamento SP3'!$D$2:$D$692,'Infos Relatório'!$B$564,'Faturamento SP3'!$E$2:$E$692,'Infos Relatório'!$B581,'Faturamento SP3'!$Z$2:$Z$692,'Infos Relatório'!O$1)</f>
        <v>0</v>
      </c>
      <c r="P581" s="13">
        <f>SUMIFS('Faturamento SP3'!$G$2:$G$692,'Faturamento SP3'!$D$2:$D$692,'Infos Relatório'!$B$564,'Faturamento SP3'!$E$2:$E$692,'Infos Relatório'!$B581,'Faturamento SP3'!$Z$2:$Z$692,'Infos Relatório'!O$1)</f>
        <v>0</v>
      </c>
      <c r="Q581" s="13">
        <f>SUMIFS('Faturamento SP3'!$J$2:$J$692,'Faturamento SP3'!$D$2:$D$692,'Infos Relatório'!$B$564,'Faturamento SP3'!$E$2:$E$692,'Infos Relatório'!$B581,'Faturamento SP3'!$Z$2:$Z$692,'Infos Relatório'!O$1)</f>
        <v>0</v>
      </c>
      <c r="R581" s="14">
        <f>SUMIFS('Faturamento SP3'!$O$2:$O$692,'Faturamento SP3'!$D$2:$D$692,'Infos Relatório'!$B$564,'Faturamento SP3'!$E$2:$E$692,'Infos Relatório'!$B581,'Faturamento SP3'!$Z$2:$Z$692,'Infos Relatório'!O$1,'Faturamento SP3'!$T$2:$T$692,"Sim")+SUMIFS('Faturamento SP3'!$P$2:$P$692,'Faturamento SP3'!$D$2:$D$692,'Infos Relatório'!$B$564,'Faturamento SP3'!$E$2:$E$692,'Infos Relatório'!$B581,'Faturamento SP3'!$Z$2:$Z$692,'Infos Relatório'!O$1,'Faturamento SP3'!$T$2:$T$692,"Sim")</f>
        <v>0</v>
      </c>
      <c r="S581" s="27" t="e">
        <f t="shared" si="219"/>
        <v>#DIV/0!</v>
      </c>
      <c r="T581" s="24">
        <f>SUMIFS('Faturamento SP3'!$H$2:$H$692,'Faturamento SP3'!$D$2:$D$692,'Infos Relatório'!$B$564,'Faturamento SP3'!$E$2:$E$692,'Infos Relatório'!$B581,'Faturamento SP3'!$Z$2:$Z$692,'Infos Relatório'!O$1)</f>
        <v>0</v>
      </c>
      <c r="U581" s="23">
        <f>COUNTIFS('Faturamento SP3'!$D$2:$D$692,'Infos Relatório'!$B$564,'Faturamento SP3'!$E$2:$E$692,'Infos Relatório'!$B581,'Faturamento SP3'!$Z$2:$Z$692,'Infos Relatório'!U$1)</f>
        <v>0</v>
      </c>
      <c r="V581" s="13">
        <f>SUMIFS('Faturamento SP3'!$G$2:$G$692,'Faturamento SP3'!$D$2:$D$692,'Infos Relatório'!$B$564,'Faturamento SP3'!$E$2:$E$692,'Infos Relatório'!$B581,'Faturamento SP3'!$Z$2:$Z$692,'Infos Relatório'!U$1)</f>
        <v>0</v>
      </c>
      <c r="W581" s="13">
        <f>SUMIFS('Faturamento SP3'!$J$2:$J$692,'Faturamento SP3'!$D$2:$D$692,'Infos Relatório'!$B$564,'Faturamento SP3'!$E$2:$E$692,'Infos Relatório'!$B581,'Faturamento SP3'!$Z$2:$Z$692,'Infos Relatório'!U$1)</f>
        <v>0</v>
      </c>
      <c r="X581" s="14">
        <f>SUMIFS('Faturamento SP3'!$O$2:$O$692,'Faturamento SP3'!$D$2:$D$692,'Infos Relatório'!$B$564,'Faturamento SP3'!$E$2:$E$692,'Infos Relatório'!$B581,'Faturamento SP3'!$Z$2:$Z$692,'Infos Relatório'!U$1,'Faturamento SP3'!$T$2:$T$692,"Sim")+SUMIFS('Faturamento SP3'!$P$2:$P$692,'Faturamento SP3'!$D$2:$D$692,'Infos Relatório'!$B$564,'Faturamento SP3'!$E$2:$E$692,'Infos Relatório'!$B581,'Faturamento SP3'!$Z$2:$Z$692,'Infos Relatório'!U$1,'Faturamento SP3'!$T$2:$T$692,"Sim")</f>
        <v>0</v>
      </c>
      <c r="Y581" s="27" t="e">
        <f t="shared" si="220"/>
        <v>#DIV/0!</v>
      </c>
      <c r="Z581" s="24">
        <f>SUMIFS('Faturamento SP3'!$H$2:$H$692,'Faturamento SP3'!$D$2:$D$692,'Infos Relatório'!$B$564,'Faturamento SP3'!$E$2:$E$692,'Infos Relatório'!$B581,'Faturamento SP3'!$Z$2:$Z$692,'Infos Relatório'!U$1)</f>
        <v>0</v>
      </c>
      <c r="AA581" s="23">
        <f>COUNTIFS('Faturamento SP3'!$D$2:$D$692,'Infos Relatório'!$B$564,'Faturamento SP3'!$E$2:$E$692,'Infos Relatório'!$B581,'Faturamento SP3'!$Z$2:$Z$692,'Infos Relatório'!AA$1)</f>
        <v>0</v>
      </c>
      <c r="AB581" s="13">
        <f>SUMIFS('Faturamento SP3'!$G$2:$G$692,'Faturamento SP3'!$D$2:$D$692,'Infos Relatório'!$B$564,'Faturamento SP3'!$E$2:$E$692,'Infos Relatório'!$B581,'Faturamento SP3'!$Z$2:$Z$692,'Infos Relatório'!AA$1)</f>
        <v>0</v>
      </c>
      <c r="AC581" s="13">
        <f>SUMIFS('Faturamento SP3'!$J$2:$J$692,'Faturamento SP3'!$D$2:$D$692,'Infos Relatório'!$B$564,'Faturamento SP3'!$E$2:$E$692,'Infos Relatório'!$B581,'Faturamento SP3'!$Z$2:$Z$692,'Infos Relatório'!AA$1)</f>
        <v>0</v>
      </c>
      <c r="AD581" s="14">
        <f>SUMIFS('Faturamento SP3'!$O$2:$O$692,'Faturamento SP3'!$D$2:$D$692,'Infos Relatório'!$B$564,'Faturamento SP3'!$E$2:$E$692,'Infos Relatório'!$B581,'Faturamento SP3'!$Z$2:$Z$692,'Infos Relatório'!AA$1,'Faturamento SP3'!$T$2:$T$692,"Sim")+SUMIFS('Faturamento SP3'!$P$2:$P$692,'Faturamento SP3'!$D$2:$D$692,'Infos Relatório'!$B$564,'Faturamento SP3'!$E$2:$E$692,'Infos Relatório'!$B581,'Faturamento SP3'!$Z$2:$Z$692,'Infos Relatório'!AA$1,'Faturamento SP3'!$T$2:$T$692,"Sim")</f>
        <v>0</v>
      </c>
      <c r="AE581" s="27" t="e">
        <f t="shared" si="221"/>
        <v>#DIV/0!</v>
      </c>
      <c r="AF581" s="24">
        <f>SUMIFS('Faturamento SP3'!$H$2:$H$692,'Faturamento SP3'!$D$2:$D$692,'Infos Relatório'!$B$564,'Faturamento SP3'!$E$2:$E$692,'Infos Relatório'!$B581,'Faturamento SP3'!$Z$2:$Z$692,'Infos Relatório'!AA$1)</f>
        <v>0</v>
      </c>
      <c r="AG581" s="23">
        <f>COUNTIFS('Faturamento SP3'!$D$2:$D$692,'Infos Relatório'!$B$564,'Faturamento SP3'!$E$2:$E$692,'Infos Relatório'!$B581,'Faturamento SP3'!$Z$2:$Z$692,'Infos Relatório'!AG$1)</f>
        <v>0</v>
      </c>
      <c r="AH581" s="13">
        <f>SUMIFS('Faturamento SP3'!$G$2:$G$692,'Faturamento SP3'!$D$2:$D$692,'Infos Relatório'!$B$564,'Faturamento SP3'!$E$2:$E$692,'Infos Relatório'!$B581,'Faturamento SP3'!$Z$2:$Z$692,'Infos Relatório'!AG$1)</f>
        <v>0</v>
      </c>
      <c r="AI581" s="13">
        <f>SUMIFS('Faturamento SP3'!$J$2:$J$692,'Faturamento SP3'!$D$2:$D$692,'Infos Relatório'!$B$564,'Faturamento SP3'!$E$2:$E$692,'Infos Relatório'!$B581,'Faturamento SP3'!$Z$2:$Z$692,'Infos Relatório'!AG$1)</f>
        <v>0</v>
      </c>
      <c r="AJ581" s="14">
        <f>SUMIFS('Faturamento SP3'!$O$2:$O$692,'Faturamento SP3'!$D$2:$D$692,'Infos Relatório'!$B$564,'Faturamento SP3'!$E$2:$E$692,'Infos Relatório'!$B581,'Faturamento SP3'!$Z$2:$Z$692,'Infos Relatório'!AG$1,'Faturamento SP3'!$T$2:$T$692,"Sim")+SUMIFS('Faturamento SP3'!$P$2:$P$692,'Faturamento SP3'!$D$2:$D$692,'Infos Relatório'!$B$564,'Faturamento SP3'!$E$2:$E$692,'Infos Relatório'!$B581,'Faturamento SP3'!$Z$2:$Z$692,'Infos Relatório'!AG$1,'Faturamento SP3'!$T$2:$T$692,"Sim")</f>
        <v>0</v>
      </c>
      <c r="AK581" s="27" t="e">
        <f t="shared" si="222"/>
        <v>#DIV/0!</v>
      </c>
      <c r="AL581" s="24">
        <f>SUMIFS('Faturamento SP3'!$H$2:$H$692,'Faturamento SP3'!$D$2:$D$692,'Infos Relatório'!$B$564,'Faturamento SP3'!$E$2:$E$692,'Infos Relatório'!$B581,'Faturamento SP3'!$Z$2:$Z$692,'Infos Relatório'!AG$1)</f>
        <v>0</v>
      </c>
      <c r="AM581" s="23">
        <f>COUNTIFS('Faturamento SP3'!$D$2:$D$692,'Infos Relatório'!$B$564,'Faturamento SP3'!$E$2:$E$692,'Infos Relatório'!$B581,'Faturamento SP3'!$Z$2:$Z$692,'Infos Relatório'!AM$1)</f>
        <v>0</v>
      </c>
      <c r="AN581" s="13">
        <f>SUMIFS('Faturamento SP3'!$G$2:$G$692,'Faturamento SP3'!$D$2:$D$692,'Infos Relatório'!$B$564,'Faturamento SP3'!$E$2:$E$692,'Infos Relatório'!$B581,'Faturamento SP3'!$Z$2:$Z$692,'Infos Relatório'!AM$1)</f>
        <v>0</v>
      </c>
      <c r="AO581" s="13">
        <f>SUMIFS('Faturamento SP3'!$J$2:$J$692,'Faturamento SP3'!$D$2:$D$692,'Infos Relatório'!$B$564,'Faturamento SP3'!$E$2:$E$692,'Infos Relatório'!$B581,'Faturamento SP3'!$Z$2:$Z$692,'Infos Relatório'!AM$1)</f>
        <v>0</v>
      </c>
      <c r="AP581" s="14">
        <f>SUMIFS('Faturamento SP3'!$O$2:$O$692,'Faturamento SP3'!$D$2:$D$692,'Infos Relatório'!$B$564,'Faturamento SP3'!$E$2:$E$692,'Infos Relatório'!$B581,'Faturamento SP3'!$Z$2:$Z$692,'Infos Relatório'!AM$1,'Faturamento SP3'!$T$2:$T$692,"Sim")+SUMIFS('Faturamento SP3'!$P$2:$P$692,'Faturamento SP3'!$D$2:$D$692,'Infos Relatório'!$B$564,'Faturamento SP3'!$E$2:$E$692,'Infos Relatório'!$B581,'Faturamento SP3'!$Z$2:$Z$692,'Infos Relatório'!AM$1,'Faturamento SP3'!$T$2:$T$692,"Sim")</f>
        <v>0</v>
      </c>
      <c r="AQ581" s="27" t="e">
        <f t="shared" si="223"/>
        <v>#DIV/0!</v>
      </c>
      <c r="AR581" s="24">
        <f>SUMIFS('Faturamento SP3'!$H$2:$H$692,'Faturamento SP3'!$D$2:$D$692,'Infos Relatório'!$B$564,'Faturamento SP3'!$E$2:$E$692,'Infos Relatório'!$B581,'Faturamento SP3'!$Z$2:$Z$692,'Infos Relatório'!AM$1)</f>
        <v>0</v>
      </c>
      <c r="AS581" s="23">
        <f>COUNTIFS('Faturamento SP3'!$D$2:$D$692,'Infos Relatório'!$B$564,'Faturamento SP3'!$E$2:$E$692,'Infos Relatório'!$B581,'Faturamento SP3'!$Z$2:$Z$692,'Infos Relatório'!AS$1)</f>
        <v>0</v>
      </c>
      <c r="AT581" s="13">
        <f>SUMIFS('Faturamento SP3'!$G$2:$G$692,'Faturamento SP3'!$D$2:$D$692,'Infos Relatório'!$B$564,'Faturamento SP3'!$E$2:$E$692,'Infos Relatório'!$B581,'Faturamento SP3'!$Z$2:$Z$692,'Infos Relatório'!AS$1)</f>
        <v>0</v>
      </c>
      <c r="AU581" s="13">
        <f>SUMIFS('Faturamento SP3'!$J$2:$J$692,'Faturamento SP3'!$D$2:$D$692,'Infos Relatório'!$B$564,'Faturamento SP3'!$E$2:$E$692,'Infos Relatório'!$B581,'Faturamento SP3'!$Z$2:$Z$692,'Infos Relatório'!AS$1)</f>
        <v>0</v>
      </c>
      <c r="AV581" s="14">
        <f>SUMIFS('Faturamento SP3'!$O$2:$O$692,'Faturamento SP3'!$D$2:$D$692,'Infos Relatório'!$B$564,'Faturamento SP3'!$E$2:$E$692,'Infos Relatório'!$B581,'Faturamento SP3'!$Z$2:$Z$692,'Infos Relatório'!AS$1,'Faturamento SP3'!$T$2:$T$692,"Sim")+SUMIFS('Faturamento SP3'!$P$2:$P$692,'Faturamento SP3'!$D$2:$D$692,'Infos Relatório'!$B$564,'Faturamento SP3'!$E$2:$E$692,'Infos Relatório'!$B581,'Faturamento SP3'!$Z$2:$Z$692,'Infos Relatório'!AS$1,'Faturamento SP3'!$T$2:$T$692,"Sim")</f>
        <v>0</v>
      </c>
      <c r="AW581" s="27" t="e">
        <f t="shared" si="224"/>
        <v>#DIV/0!</v>
      </c>
      <c r="AX581" s="24">
        <f>SUMIFS('Faturamento SP3'!$H$2:$H$692,'Faturamento SP3'!$D$2:$D$692,'Infos Relatório'!$B$564,'Faturamento SP3'!$E$2:$E$692,'Infos Relatório'!$B581,'Faturamento SP3'!$Z$2:$Z$692,'Infos Relatório'!AS$1)</f>
        <v>0</v>
      </c>
      <c r="AY581" s="23">
        <f>COUNTIFS('Faturamento SP3'!$D$2:$D$692,'Infos Relatório'!$B$564,'Faturamento SP3'!$E$2:$E$692,'Infos Relatório'!$B581,'Faturamento SP3'!$Z$2:$Z$692,'Infos Relatório'!AY$1)</f>
        <v>0</v>
      </c>
      <c r="AZ581" s="13">
        <f>SUMIFS('Faturamento SP3'!$G$2:$G$692,'Faturamento SP3'!$D$2:$D$692,'Infos Relatório'!$B$564,'Faturamento SP3'!$E$2:$E$692,'Infos Relatório'!$B581,'Faturamento SP3'!$Z$2:$Z$692,'Infos Relatório'!AY$1)</f>
        <v>0</v>
      </c>
      <c r="BA581" s="13">
        <f>SUMIFS('Faturamento SP3'!$J$2:$J$692,'Faturamento SP3'!$D$2:$D$692,'Infos Relatório'!$B$564,'Faturamento SP3'!$E$2:$E$692,'Infos Relatório'!$B581,'Faturamento SP3'!$Z$2:$Z$692,'Infos Relatório'!AY$1)</f>
        <v>0</v>
      </c>
      <c r="BB581" s="14">
        <f>SUMIFS('Faturamento SP3'!$O$2:$O$692,'Faturamento SP3'!$D$2:$D$692,'Infos Relatório'!$B$564,'Faturamento SP3'!$E$2:$E$692,'Infos Relatório'!$B581,'Faturamento SP3'!$Z$2:$Z$692,'Infos Relatório'!AY$1,'Faturamento SP3'!$T$2:$T$692,"Sim")+SUMIFS('Faturamento SP3'!$P$2:$P$692,'Faturamento SP3'!$D$2:$D$692,'Infos Relatório'!$B$564,'Faturamento SP3'!$E$2:$E$692,'Infos Relatório'!$B581,'Faturamento SP3'!$Z$2:$Z$692,'Infos Relatório'!AY$1,'Faturamento SP3'!$T$2:$T$692,"Sim")</f>
        <v>0</v>
      </c>
      <c r="BC581" s="27" t="e">
        <f t="shared" si="225"/>
        <v>#DIV/0!</v>
      </c>
      <c r="BD581" s="24">
        <f>SUMIFS('Faturamento SP3'!$H$2:$H$692,'Faturamento SP3'!$D$2:$D$692,'Infos Relatório'!$B$564,'Faturamento SP3'!$E$2:$E$692,'Infos Relatório'!$B581,'Faturamento SP3'!$Z$2:$Z$692,'Infos Relatório'!AY$1)</f>
        <v>0</v>
      </c>
      <c r="BE581" s="23">
        <f>COUNTIFS('Faturamento SP3'!$D$2:$D$692,'Infos Relatório'!$B$564,'Faturamento SP3'!$E$2:$E$692,'Infos Relatório'!$B581,'Faturamento SP3'!$Z$2:$Z$692,'Infos Relatório'!BE$1)</f>
        <v>0</v>
      </c>
      <c r="BF581" s="13">
        <f>SUMIFS('Faturamento SP3'!$G$2:$G$692,'Faturamento SP3'!$D$2:$D$692,'Infos Relatório'!$B$564,'Faturamento SP3'!$E$2:$E$692,'Infos Relatório'!$B581,'Faturamento SP3'!$Z$2:$Z$692,'Infos Relatório'!BE$1)</f>
        <v>0</v>
      </c>
      <c r="BG581" s="13">
        <f>SUMIFS('Faturamento SP3'!$J$2:$J$692,'Faturamento SP3'!$D$2:$D$692,'Infos Relatório'!$B$564,'Faturamento SP3'!$E$2:$E$692,'Infos Relatório'!$B581,'Faturamento SP3'!$Z$2:$Z$692,'Infos Relatório'!BE$1)</f>
        <v>0</v>
      </c>
      <c r="BH581" s="14">
        <f>SUMIFS('Faturamento SP3'!$O$2:$O$692,'Faturamento SP3'!$D$2:$D$692,'Infos Relatório'!$B$564,'Faturamento SP3'!$E$2:$E$692,'Infos Relatório'!$B581,'Faturamento SP3'!$Z$2:$Z$692,'Infos Relatório'!BE$1,'Faturamento SP3'!$T$2:$T$692,"Sim")+SUMIFS('Faturamento SP3'!$P$2:$P$692,'Faturamento SP3'!$D$2:$D$692,'Infos Relatório'!$B$564,'Faturamento SP3'!$E$2:$E$692,'Infos Relatório'!$B581,'Faturamento SP3'!$Z$2:$Z$692,'Infos Relatório'!BE$1,'Faturamento SP3'!$T$2:$T$692,"Sim")</f>
        <v>0</v>
      </c>
      <c r="BI581" s="27" t="e">
        <f t="shared" si="226"/>
        <v>#DIV/0!</v>
      </c>
      <c r="BJ581" s="24">
        <f>SUMIFS('Faturamento SP3'!$H$2:$H$692,'Faturamento SP3'!$D$2:$D$692,'Infos Relatório'!$B$564,'Faturamento SP3'!$E$2:$E$692,'Infos Relatório'!$B581,'Faturamento SP3'!$Z$2:$Z$692,'Infos Relatório'!BE$1)</f>
        <v>0</v>
      </c>
      <c r="BK581" s="23">
        <f>COUNTIFS('Faturamento SP3'!$D$2:$D$692,'Infos Relatório'!$B$564,'Faturamento SP3'!$E$2:$E$692,'Infos Relatório'!$B581,'Faturamento SP3'!$Z$2:$Z$692,'Infos Relatório'!BK$1)</f>
        <v>0</v>
      </c>
      <c r="BL581" s="13">
        <f>SUMIFS('Faturamento SP3'!$G$2:$G$692,'Faturamento SP3'!$D$2:$D$692,'Infos Relatório'!$B$564,'Faturamento SP3'!$E$2:$E$692,'Infos Relatório'!$B581,'Faturamento SP3'!$Z$2:$Z$692,'Infos Relatório'!BK$1)</f>
        <v>0</v>
      </c>
      <c r="BM581" s="13">
        <f>SUMIFS('Faturamento SP3'!$J$2:$J$692,'Faturamento SP3'!$D$2:$D$692,'Infos Relatório'!$B$564,'Faturamento SP3'!$E$2:$E$692,'Infos Relatório'!$B581,'Faturamento SP3'!$Z$2:$Z$692,'Infos Relatório'!BK$1)</f>
        <v>0</v>
      </c>
      <c r="BN581" s="14">
        <f>SUMIFS('Faturamento SP3'!$O$2:$O$692,'Faturamento SP3'!$D$2:$D$692,'Infos Relatório'!$B$564,'Faturamento SP3'!$E$2:$E$692,'Infos Relatório'!$B581,'Faturamento SP3'!$Z$2:$Z$692,'Infos Relatório'!BK$1,'Faturamento SP3'!$T$2:$T$692,"Sim")+SUMIFS('Faturamento SP3'!$P$2:$P$692,'Faturamento SP3'!$D$2:$D$692,'Infos Relatório'!$B$564,'Faturamento SP3'!$E$2:$E$692,'Infos Relatório'!$B581,'Faturamento SP3'!$Z$2:$Z$692,'Infos Relatório'!BK$1,'Faturamento SP3'!$T$2:$T$692,"Sim")</f>
        <v>0</v>
      </c>
      <c r="BO581" s="27" t="e">
        <f t="shared" si="227"/>
        <v>#DIV/0!</v>
      </c>
      <c r="BP581" s="24">
        <f>SUMIFS('Faturamento SP3'!$H$2:$H$692,'Faturamento SP3'!$D$2:$D$692,'Infos Relatório'!$B$564,'Faturamento SP3'!$E$2:$E$692,'Infos Relatório'!$B581,'Faturamento SP3'!$Z$2:$Z$692,'Infos Relatório'!BK$1)</f>
        <v>0</v>
      </c>
      <c r="BQ581" s="23">
        <f>COUNTIFS('Faturamento SP3'!$D$2:$D$692,'Infos Relatório'!$B$564,'Faturamento SP3'!$E$2:$E$692,'Infos Relatório'!$B581,'Faturamento SP3'!$Z$2:$Z$692,'Infos Relatório'!BQ$1)</f>
        <v>0</v>
      </c>
      <c r="BR581" s="13">
        <f>SUMIFS('Faturamento SP3'!$G$2:$G$692,'Faturamento SP3'!$D$2:$D$692,'Infos Relatório'!$B$564,'Faturamento SP3'!$E$2:$E$692,'Infos Relatório'!$B581,'Faturamento SP3'!$Z$2:$Z$692,'Infos Relatório'!BQ$1)</f>
        <v>0</v>
      </c>
      <c r="BS581" s="13">
        <f>SUMIFS('Faturamento SP3'!$J$2:$J$692,'Faturamento SP3'!$D$2:$D$692,'Infos Relatório'!$B$564,'Faturamento SP3'!$E$2:$E$692,'Infos Relatório'!$B581,'Faturamento SP3'!$Z$2:$Z$692,'Infos Relatório'!BQ$1)</f>
        <v>0</v>
      </c>
      <c r="BT581" s="14">
        <f>SUMIFS('Faturamento SP3'!$O$2:$O$692,'Faturamento SP3'!$D$2:$D$692,'Infos Relatório'!$B$564,'Faturamento SP3'!$E$2:$E$692,'Infos Relatório'!$B581,'Faturamento SP3'!$Z$2:$Z$692,'Infos Relatório'!BQ$1,'Faturamento SP3'!$T$2:$T$692,"Sim")+SUMIFS('Faturamento SP3'!$P$2:$P$692,'Faturamento SP3'!$D$2:$D$692,'Infos Relatório'!$B$564,'Faturamento SP3'!$E$2:$E$692,'Infos Relatório'!$B581,'Faturamento SP3'!$Z$2:$Z$692,'Infos Relatório'!BQ$1,'Faturamento SP3'!$T$2:$T$692,"Sim")</f>
        <v>0</v>
      </c>
      <c r="BU581" s="27" t="e">
        <f t="shared" si="228"/>
        <v>#DIV/0!</v>
      </c>
      <c r="BV581" s="24">
        <f>SUMIFS('Faturamento SP3'!$H$2:$H$692,'Faturamento SP3'!$D$2:$D$692,'Infos Relatório'!$B$564,'Faturamento SP3'!$E$2:$E$692,'Infos Relatório'!$B581,'Faturamento SP3'!$Z$2:$Z$692,'Infos Relatório'!BQ$1)</f>
        <v>0</v>
      </c>
    </row>
    <row r="582" spans="2:74">
      <c r="B582" s="17" t="s">
        <v>24</v>
      </c>
      <c r="C582" s="23">
        <f>COUNTIFS('Faturamento SP3'!$D$2:$D$692,'Infos Relatório'!$B$564,'Faturamento SP3'!$E$2:$E$692,'Infos Relatório'!$B582,'Faturamento SP3'!$Z$2:$Z$692,'Infos Relatório'!C$1)</f>
        <v>0</v>
      </c>
      <c r="D582" s="13">
        <f>SUMIFS('Faturamento SP3'!$G$2:$G$692,'Faturamento SP3'!$D$2:$D$692,'Infos Relatório'!$B$564,'Faturamento SP3'!$E$2:$E$692,'Infos Relatório'!$B582,'Faturamento SP3'!$Z$2:$Z$692,'Infos Relatório'!C$1)</f>
        <v>0</v>
      </c>
      <c r="E582" s="13">
        <f>SUMIFS('Faturamento SP3'!$J$2:$J$692,'Faturamento SP3'!$D$2:$D$692,'Infos Relatório'!$B$564,'Faturamento SP3'!$E$2:$E$692,'Infos Relatório'!$B582,'Faturamento SP3'!$Z$2:$Z$692,'Infos Relatório'!C$1)</f>
        <v>0</v>
      </c>
      <c r="F582" s="14">
        <f>SUMIFS('Faturamento SP3'!$O$2:$O$692,'Faturamento SP3'!$D$2:$D$692,'Infos Relatório'!$B$564,'Faturamento SP3'!$E$2:$E$692,'Infos Relatório'!$B582,'Faturamento SP3'!$Z$2:$Z$692,'Infos Relatório'!C$1,'Faturamento SP3'!$T$2:$T$692,"Sim")+SUMIFS('Faturamento SP3'!$P$2:$P$692,'Faturamento SP3'!$D$2:$D$692,'Infos Relatório'!$B$564,'Faturamento SP3'!$E$2:$E$692,'Infos Relatório'!$B582,'Faturamento SP3'!$Z$2:$Z$692,'Infos Relatório'!C$1,'Faturamento SP3'!$T$2:$T$692,"Sim")</f>
        <v>0</v>
      </c>
      <c r="G582" s="27" t="e">
        <f t="shared" si="217"/>
        <v>#DIV/0!</v>
      </c>
      <c r="H582" s="24">
        <f>SUMIFS('Faturamento SP3'!$H$2:$H$692,'Faturamento SP3'!$D$2:$D$692,'Infos Relatório'!$B$564,'Faturamento SP3'!$E$2:$E$692,'Infos Relatório'!$B582,'Faturamento SP3'!$Z$2:$Z$692,'Infos Relatório'!C$1)</f>
        <v>0</v>
      </c>
      <c r="I582" s="23">
        <f>COUNTIFS('Faturamento SP3'!$D$2:$D$692,'Infos Relatório'!$B$564,'Faturamento SP3'!$E$2:$E$692,'Infos Relatório'!$B582,'Faturamento SP3'!$Z$2:$Z$692,'Infos Relatório'!I$1)</f>
        <v>0</v>
      </c>
      <c r="J582" s="13">
        <f>SUMIFS('Faturamento SP3'!$G$2:$G$692,'Faturamento SP3'!$D$2:$D$692,'Infos Relatório'!$B$564,'Faturamento SP3'!$E$2:$E$692,'Infos Relatório'!$B582,'Faturamento SP3'!$Z$2:$Z$692,'Infos Relatório'!I$1)</f>
        <v>0</v>
      </c>
      <c r="K582" s="13">
        <f>SUMIFS('Faturamento SP3'!$J$2:$J$692,'Faturamento SP3'!$D$2:$D$692,'Infos Relatório'!$B$564,'Faturamento SP3'!$E$2:$E$692,'Infos Relatório'!$B582,'Faturamento SP3'!$Z$2:$Z$692,'Infos Relatório'!I$1)</f>
        <v>0</v>
      </c>
      <c r="L582" s="14">
        <f>SUMIFS('Faturamento SP3'!$O$2:$O$692,'Faturamento SP3'!$D$2:$D$692,'Infos Relatório'!$B$564,'Faturamento SP3'!$E$2:$E$692,'Infos Relatório'!$B582,'Faturamento SP3'!$Z$2:$Z$692,'Infos Relatório'!I$1,'Faturamento SP3'!$T$2:$T$692,"Sim")+SUMIFS('Faturamento SP3'!$P$2:$P$692,'Faturamento SP3'!$D$2:$D$692,'Infos Relatório'!$B$564,'Faturamento SP3'!$E$2:$E$692,'Infos Relatório'!$B582,'Faturamento SP3'!$Z$2:$Z$692,'Infos Relatório'!I$1,'Faturamento SP3'!$T$2:$T$692,"Sim")</f>
        <v>0</v>
      </c>
      <c r="M582" s="27" t="e">
        <f t="shared" si="218"/>
        <v>#DIV/0!</v>
      </c>
      <c r="N582" s="24">
        <f>SUMIFS('Faturamento SP3'!$H$2:$H$692,'Faturamento SP3'!$D$2:$D$692,'Infos Relatório'!$B$564,'Faturamento SP3'!$E$2:$E$692,'Infos Relatório'!$B582,'Faturamento SP3'!$Z$2:$Z$692,'Infos Relatório'!I$1)</f>
        <v>0</v>
      </c>
      <c r="O582" s="23">
        <f>COUNTIFS('Faturamento SP3'!$D$2:$D$692,'Infos Relatório'!$B$564,'Faturamento SP3'!$E$2:$E$692,'Infos Relatório'!$B582,'Faturamento SP3'!$Z$2:$Z$692,'Infos Relatório'!O$1)</f>
        <v>0</v>
      </c>
      <c r="P582" s="13">
        <f>SUMIFS('Faturamento SP3'!$G$2:$G$692,'Faturamento SP3'!$D$2:$D$692,'Infos Relatório'!$B$564,'Faturamento SP3'!$E$2:$E$692,'Infos Relatório'!$B582,'Faturamento SP3'!$Z$2:$Z$692,'Infos Relatório'!O$1)</f>
        <v>0</v>
      </c>
      <c r="Q582" s="13">
        <f>SUMIFS('Faturamento SP3'!$J$2:$J$692,'Faturamento SP3'!$D$2:$D$692,'Infos Relatório'!$B$564,'Faturamento SP3'!$E$2:$E$692,'Infos Relatório'!$B582,'Faturamento SP3'!$Z$2:$Z$692,'Infos Relatório'!O$1)</f>
        <v>0</v>
      </c>
      <c r="R582" s="14">
        <f>SUMIFS('Faturamento SP3'!$O$2:$O$692,'Faturamento SP3'!$D$2:$D$692,'Infos Relatório'!$B$564,'Faturamento SP3'!$E$2:$E$692,'Infos Relatório'!$B582,'Faturamento SP3'!$Z$2:$Z$692,'Infos Relatório'!O$1,'Faturamento SP3'!$T$2:$T$692,"Sim")+SUMIFS('Faturamento SP3'!$P$2:$P$692,'Faturamento SP3'!$D$2:$D$692,'Infos Relatório'!$B$564,'Faturamento SP3'!$E$2:$E$692,'Infos Relatório'!$B582,'Faturamento SP3'!$Z$2:$Z$692,'Infos Relatório'!O$1,'Faturamento SP3'!$T$2:$T$692,"Sim")</f>
        <v>0</v>
      </c>
      <c r="S582" s="27" t="e">
        <f t="shared" si="219"/>
        <v>#DIV/0!</v>
      </c>
      <c r="T582" s="24">
        <f>SUMIFS('Faturamento SP3'!$H$2:$H$692,'Faturamento SP3'!$D$2:$D$692,'Infos Relatório'!$B$564,'Faturamento SP3'!$E$2:$E$692,'Infos Relatório'!$B582,'Faturamento SP3'!$Z$2:$Z$692,'Infos Relatório'!O$1)</f>
        <v>0</v>
      </c>
      <c r="U582" s="23">
        <f>COUNTIFS('Faturamento SP3'!$D$2:$D$692,'Infos Relatório'!$B$564,'Faturamento SP3'!$E$2:$E$692,'Infos Relatório'!$B582,'Faturamento SP3'!$Z$2:$Z$692,'Infos Relatório'!U$1)</f>
        <v>0</v>
      </c>
      <c r="V582" s="13">
        <f>SUMIFS('Faturamento SP3'!$G$2:$G$692,'Faturamento SP3'!$D$2:$D$692,'Infos Relatório'!$B$564,'Faturamento SP3'!$E$2:$E$692,'Infos Relatório'!$B582,'Faturamento SP3'!$Z$2:$Z$692,'Infos Relatório'!U$1)</f>
        <v>0</v>
      </c>
      <c r="W582" s="13">
        <f>SUMIFS('Faturamento SP3'!$J$2:$J$692,'Faturamento SP3'!$D$2:$D$692,'Infos Relatório'!$B$564,'Faturamento SP3'!$E$2:$E$692,'Infos Relatório'!$B582,'Faturamento SP3'!$Z$2:$Z$692,'Infos Relatório'!U$1)</f>
        <v>0</v>
      </c>
      <c r="X582" s="14">
        <f>SUMIFS('Faturamento SP3'!$O$2:$O$692,'Faturamento SP3'!$D$2:$D$692,'Infos Relatório'!$B$564,'Faturamento SP3'!$E$2:$E$692,'Infos Relatório'!$B582,'Faturamento SP3'!$Z$2:$Z$692,'Infos Relatório'!U$1,'Faturamento SP3'!$T$2:$T$692,"Sim")+SUMIFS('Faturamento SP3'!$P$2:$P$692,'Faturamento SP3'!$D$2:$D$692,'Infos Relatório'!$B$564,'Faturamento SP3'!$E$2:$E$692,'Infos Relatório'!$B582,'Faturamento SP3'!$Z$2:$Z$692,'Infos Relatório'!U$1,'Faturamento SP3'!$T$2:$T$692,"Sim")</f>
        <v>0</v>
      </c>
      <c r="Y582" s="27" t="e">
        <f t="shared" si="220"/>
        <v>#DIV/0!</v>
      </c>
      <c r="Z582" s="24">
        <f>SUMIFS('Faturamento SP3'!$H$2:$H$692,'Faturamento SP3'!$D$2:$D$692,'Infos Relatório'!$B$564,'Faturamento SP3'!$E$2:$E$692,'Infos Relatório'!$B582,'Faturamento SP3'!$Z$2:$Z$692,'Infos Relatório'!U$1)</f>
        <v>0</v>
      </c>
      <c r="AA582" s="23">
        <f>COUNTIFS('Faturamento SP3'!$D$2:$D$692,'Infos Relatório'!$B$564,'Faturamento SP3'!$E$2:$E$692,'Infos Relatório'!$B582,'Faturamento SP3'!$Z$2:$Z$692,'Infos Relatório'!AA$1)</f>
        <v>0</v>
      </c>
      <c r="AB582" s="13">
        <f>SUMIFS('Faturamento SP3'!$G$2:$G$692,'Faturamento SP3'!$D$2:$D$692,'Infos Relatório'!$B$564,'Faturamento SP3'!$E$2:$E$692,'Infos Relatório'!$B582,'Faturamento SP3'!$Z$2:$Z$692,'Infos Relatório'!AA$1)</f>
        <v>0</v>
      </c>
      <c r="AC582" s="13">
        <f>SUMIFS('Faturamento SP3'!$J$2:$J$692,'Faturamento SP3'!$D$2:$D$692,'Infos Relatório'!$B$564,'Faturamento SP3'!$E$2:$E$692,'Infos Relatório'!$B582,'Faturamento SP3'!$Z$2:$Z$692,'Infos Relatório'!AA$1)</f>
        <v>0</v>
      </c>
      <c r="AD582" s="14">
        <f>SUMIFS('Faturamento SP3'!$O$2:$O$692,'Faturamento SP3'!$D$2:$D$692,'Infos Relatório'!$B$564,'Faturamento SP3'!$E$2:$E$692,'Infos Relatório'!$B582,'Faturamento SP3'!$Z$2:$Z$692,'Infos Relatório'!AA$1,'Faturamento SP3'!$T$2:$T$692,"Sim")+SUMIFS('Faturamento SP3'!$P$2:$P$692,'Faturamento SP3'!$D$2:$D$692,'Infos Relatório'!$B$564,'Faturamento SP3'!$E$2:$E$692,'Infos Relatório'!$B582,'Faturamento SP3'!$Z$2:$Z$692,'Infos Relatório'!AA$1,'Faturamento SP3'!$T$2:$T$692,"Sim")</f>
        <v>0</v>
      </c>
      <c r="AE582" s="27" t="e">
        <f t="shared" si="221"/>
        <v>#DIV/0!</v>
      </c>
      <c r="AF582" s="24">
        <f>SUMIFS('Faturamento SP3'!$H$2:$H$692,'Faturamento SP3'!$D$2:$D$692,'Infos Relatório'!$B$564,'Faturamento SP3'!$E$2:$E$692,'Infos Relatório'!$B582,'Faturamento SP3'!$Z$2:$Z$692,'Infos Relatório'!AA$1)</f>
        <v>0</v>
      </c>
      <c r="AG582" s="23">
        <f>COUNTIFS('Faturamento SP3'!$D$2:$D$692,'Infos Relatório'!$B$564,'Faturamento SP3'!$E$2:$E$692,'Infos Relatório'!$B582,'Faturamento SP3'!$Z$2:$Z$692,'Infos Relatório'!AG$1)</f>
        <v>0</v>
      </c>
      <c r="AH582" s="13">
        <f>SUMIFS('Faturamento SP3'!$G$2:$G$692,'Faturamento SP3'!$D$2:$D$692,'Infos Relatório'!$B$564,'Faturamento SP3'!$E$2:$E$692,'Infos Relatório'!$B582,'Faturamento SP3'!$Z$2:$Z$692,'Infos Relatório'!AG$1)</f>
        <v>0</v>
      </c>
      <c r="AI582" s="13">
        <f>SUMIFS('Faturamento SP3'!$J$2:$J$692,'Faturamento SP3'!$D$2:$D$692,'Infos Relatório'!$B$564,'Faturamento SP3'!$E$2:$E$692,'Infos Relatório'!$B582,'Faturamento SP3'!$Z$2:$Z$692,'Infos Relatório'!AG$1)</f>
        <v>0</v>
      </c>
      <c r="AJ582" s="14">
        <f>SUMIFS('Faturamento SP3'!$O$2:$O$692,'Faturamento SP3'!$D$2:$D$692,'Infos Relatório'!$B$564,'Faturamento SP3'!$E$2:$E$692,'Infos Relatório'!$B582,'Faturamento SP3'!$Z$2:$Z$692,'Infos Relatório'!AG$1,'Faturamento SP3'!$T$2:$T$692,"Sim")+SUMIFS('Faturamento SP3'!$P$2:$P$692,'Faturamento SP3'!$D$2:$D$692,'Infos Relatório'!$B$564,'Faturamento SP3'!$E$2:$E$692,'Infos Relatório'!$B582,'Faturamento SP3'!$Z$2:$Z$692,'Infos Relatório'!AG$1,'Faturamento SP3'!$T$2:$T$692,"Sim")</f>
        <v>0</v>
      </c>
      <c r="AK582" s="27" t="e">
        <f t="shared" si="222"/>
        <v>#DIV/0!</v>
      </c>
      <c r="AL582" s="24">
        <f>SUMIFS('Faturamento SP3'!$H$2:$H$692,'Faturamento SP3'!$D$2:$D$692,'Infos Relatório'!$B$564,'Faturamento SP3'!$E$2:$E$692,'Infos Relatório'!$B582,'Faturamento SP3'!$Z$2:$Z$692,'Infos Relatório'!AG$1)</f>
        <v>0</v>
      </c>
      <c r="AM582" s="23">
        <f>COUNTIFS('Faturamento SP3'!$D$2:$D$692,'Infos Relatório'!$B$564,'Faturamento SP3'!$E$2:$E$692,'Infos Relatório'!$B582,'Faturamento SP3'!$Z$2:$Z$692,'Infos Relatório'!AM$1)</f>
        <v>0</v>
      </c>
      <c r="AN582" s="13">
        <f>SUMIFS('Faturamento SP3'!$G$2:$G$692,'Faturamento SP3'!$D$2:$D$692,'Infos Relatório'!$B$564,'Faturamento SP3'!$E$2:$E$692,'Infos Relatório'!$B582,'Faturamento SP3'!$Z$2:$Z$692,'Infos Relatório'!AM$1)</f>
        <v>0</v>
      </c>
      <c r="AO582" s="13">
        <f>SUMIFS('Faturamento SP3'!$J$2:$J$692,'Faturamento SP3'!$D$2:$D$692,'Infos Relatório'!$B$564,'Faturamento SP3'!$E$2:$E$692,'Infos Relatório'!$B582,'Faturamento SP3'!$Z$2:$Z$692,'Infos Relatório'!AM$1)</f>
        <v>0</v>
      </c>
      <c r="AP582" s="14">
        <f>SUMIFS('Faturamento SP3'!$O$2:$O$692,'Faturamento SP3'!$D$2:$D$692,'Infos Relatório'!$B$564,'Faturamento SP3'!$E$2:$E$692,'Infos Relatório'!$B582,'Faturamento SP3'!$Z$2:$Z$692,'Infos Relatório'!AM$1,'Faturamento SP3'!$T$2:$T$692,"Sim")+SUMIFS('Faturamento SP3'!$P$2:$P$692,'Faturamento SP3'!$D$2:$D$692,'Infos Relatório'!$B$564,'Faturamento SP3'!$E$2:$E$692,'Infos Relatório'!$B582,'Faturamento SP3'!$Z$2:$Z$692,'Infos Relatório'!AM$1,'Faturamento SP3'!$T$2:$T$692,"Sim")</f>
        <v>0</v>
      </c>
      <c r="AQ582" s="27" t="e">
        <f t="shared" si="223"/>
        <v>#DIV/0!</v>
      </c>
      <c r="AR582" s="24">
        <f>SUMIFS('Faturamento SP3'!$H$2:$H$692,'Faturamento SP3'!$D$2:$D$692,'Infos Relatório'!$B$564,'Faturamento SP3'!$E$2:$E$692,'Infos Relatório'!$B582,'Faturamento SP3'!$Z$2:$Z$692,'Infos Relatório'!AM$1)</f>
        <v>0</v>
      </c>
      <c r="AS582" s="23">
        <f>COUNTIFS('Faturamento SP3'!$D$2:$D$692,'Infos Relatório'!$B$564,'Faturamento SP3'!$E$2:$E$692,'Infos Relatório'!$B582,'Faturamento SP3'!$Z$2:$Z$692,'Infos Relatório'!AS$1)</f>
        <v>0</v>
      </c>
      <c r="AT582" s="13">
        <f>SUMIFS('Faturamento SP3'!$G$2:$G$692,'Faturamento SP3'!$D$2:$D$692,'Infos Relatório'!$B$564,'Faturamento SP3'!$E$2:$E$692,'Infos Relatório'!$B582,'Faturamento SP3'!$Z$2:$Z$692,'Infos Relatório'!AS$1)</f>
        <v>0</v>
      </c>
      <c r="AU582" s="13">
        <f>SUMIFS('Faturamento SP3'!$J$2:$J$692,'Faturamento SP3'!$D$2:$D$692,'Infos Relatório'!$B$564,'Faturamento SP3'!$E$2:$E$692,'Infos Relatório'!$B582,'Faturamento SP3'!$Z$2:$Z$692,'Infos Relatório'!AS$1)</f>
        <v>0</v>
      </c>
      <c r="AV582" s="14">
        <f>SUMIFS('Faturamento SP3'!$O$2:$O$692,'Faturamento SP3'!$D$2:$D$692,'Infos Relatório'!$B$564,'Faturamento SP3'!$E$2:$E$692,'Infos Relatório'!$B582,'Faturamento SP3'!$Z$2:$Z$692,'Infos Relatório'!AS$1,'Faturamento SP3'!$T$2:$T$692,"Sim")+SUMIFS('Faturamento SP3'!$P$2:$P$692,'Faturamento SP3'!$D$2:$D$692,'Infos Relatório'!$B$564,'Faturamento SP3'!$E$2:$E$692,'Infos Relatório'!$B582,'Faturamento SP3'!$Z$2:$Z$692,'Infos Relatório'!AS$1,'Faturamento SP3'!$T$2:$T$692,"Sim")</f>
        <v>0</v>
      </c>
      <c r="AW582" s="27" t="e">
        <f t="shared" si="224"/>
        <v>#DIV/0!</v>
      </c>
      <c r="AX582" s="24">
        <f>SUMIFS('Faturamento SP3'!$H$2:$H$692,'Faturamento SP3'!$D$2:$D$692,'Infos Relatório'!$B$564,'Faturamento SP3'!$E$2:$E$692,'Infos Relatório'!$B582,'Faturamento SP3'!$Z$2:$Z$692,'Infos Relatório'!AS$1)</f>
        <v>0</v>
      </c>
      <c r="AY582" s="23">
        <f>COUNTIFS('Faturamento SP3'!$D$2:$D$692,'Infos Relatório'!$B$564,'Faturamento SP3'!$E$2:$E$692,'Infos Relatório'!$B582,'Faturamento SP3'!$Z$2:$Z$692,'Infos Relatório'!AY$1)</f>
        <v>0</v>
      </c>
      <c r="AZ582" s="13">
        <f>SUMIFS('Faturamento SP3'!$G$2:$G$692,'Faturamento SP3'!$D$2:$D$692,'Infos Relatório'!$B$564,'Faturamento SP3'!$E$2:$E$692,'Infos Relatório'!$B582,'Faturamento SP3'!$Z$2:$Z$692,'Infos Relatório'!AY$1)</f>
        <v>0</v>
      </c>
      <c r="BA582" s="13">
        <f>SUMIFS('Faturamento SP3'!$J$2:$J$692,'Faturamento SP3'!$D$2:$D$692,'Infos Relatório'!$B$564,'Faturamento SP3'!$E$2:$E$692,'Infos Relatório'!$B582,'Faturamento SP3'!$Z$2:$Z$692,'Infos Relatório'!AY$1)</f>
        <v>0</v>
      </c>
      <c r="BB582" s="14">
        <f>SUMIFS('Faturamento SP3'!$O$2:$O$692,'Faturamento SP3'!$D$2:$D$692,'Infos Relatório'!$B$564,'Faturamento SP3'!$E$2:$E$692,'Infos Relatório'!$B582,'Faturamento SP3'!$Z$2:$Z$692,'Infos Relatório'!AY$1,'Faturamento SP3'!$T$2:$T$692,"Sim")+SUMIFS('Faturamento SP3'!$P$2:$P$692,'Faturamento SP3'!$D$2:$D$692,'Infos Relatório'!$B$564,'Faturamento SP3'!$E$2:$E$692,'Infos Relatório'!$B582,'Faturamento SP3'!$Z$2:$Z$692,'Infos Relatório'!AY$1,'Faturamento SP3'!$T$2:$T$692,"Sim")</f>
        <v>0</v>
      </c>
      <c r="BC582" s="27" t="e">
        <f t="shared" si="225"/>
        <v>#DIV/0!</v>
      </c>
      <c r="BD582" s="24">
        <f>SUMIFS('Faturamento SP3'!$H$2:$H$692,'Faturamento SP3'!$D$2:$D$692,'Infos Relatório'!$B$564,'Faturamento SP3'!$E$2:$E$692,'Infos Relatório'!$B582,'Faturamento SP3'!$Z$2:$Z$692,'Infos Relatório'!AY$1)</f>
        <v>0</v>
      </c>
      <c r="BE582" s="23">
        <f>COUNTIFS('Faturamento SP3'!$D$2:$D$692,'Infos Relatório'!$B$564,'Faturamento SP3'!$E$2:$E$692,'Infos Relatório'!$B582,'Faturamento SP3'!$Z$2:$Z$692,'Infos Relatório'!BE$1)</f>
        <v>0</v>
      </c>
      <c r="BF582" s="13">
        <f>SUMIFS('Faturamento SP3'!$G$2:$G$692,'Faturamento SP3'!$D$2:$D$692,'Infos Relatório'!$B$564,'Faturamento SP3'!$E$2:$E$692,'Infos Relatório'!$B582,'Faturamento SP3'!$Z$2:$Z$692,'Infos Relatório'!BE$1)</f>
        <v>0</v>
      </c>
      <c r="BG582" s="13">
        <f>SUMIFS('Faturamento SP3'!$J$2:$J$692,'Faturamento SP3'!$D$2:$D$692,'Infos Relatório'!$B$564,'Faturamento SP3'!$E$2:$E$692,'Infos Relatório'!$B582,'Faturamento SP3'!$Z$2:$Z$692,'Infos Relatório'!BE$1)</f>
        <v>0</v>
      </c>
      <c r="BH582" s="14">
        <f>SUMIFS('Faturamento SP3'!$O$2:$O$692,'Faturamento SP3'!$D$2:$D$692,'Infos Relatório'!$B$564,'Faturamento SP3'!$E$2:$E$692,'Infos Relatório'!$B582,'Faturamento SP3'!$Z$2:$Z$692,'Infos Relatório'!BE$1,'Faturamento SP3'!$T$2:$T$692,"Sim")+SUMIFS('Faturamento SP3'!$P$2:$P$692,'Faturamento SP3'!$D$2:$D$692,'Infos Relatório'!$B$564,'Faturamento SP3'!$E$2:$E$692,'Infos Relatório'!$B582,'Faturamento SP3'!$Z$2:$Z$692,'Infos Relatório'!BE$1,'Faturamento SP3'!$T$2:$T$692,"Sim")</f>
        <v>0</v>
      </c>
      <c r="BI582" s="27" t="e">
        <f t="shared" si="226"/>
        <v>#DIV/0!</v>
      </c>
      <c r="BJ582" s="24">
        <f>SUMIFS('Faturamento SP3'!$H$2:$H$692,'Faturamento SP3'!$D$2:$D$692,'Infos Relatório'!$B$564,'Faturamento SP3'!$E$2:$E$692,'Infos Relatório'!$B582,'Faturamento SP3'!$Z$2:$Z$692,'Infos Relatório'!BE$1)</f>
        <v>0</v>
      </c>
      <c r="BK582" s="23">
        <f>COUNTIFS('Faturamento SP3'!$D$2:$D$692,'Infos Relatório'!$B$564,'Faturamento SP3'!$E$2:$E$692,'Infos Relatório'!$B582,'Faturamento SP3'!$Z$2:$Z$692,'Infos Relatório'!BK$1)</f>
        <v>0</v>
      </c>
      <c r="BL582" s="13">
        <f>SUMIFS('Faturamento SP3'!$G$2:$G$692,'Faturamento SP3'!$D$2:$D$692,'Infos Relatório'!$B$564,'Faturamento SP3'!$E$2:$E$692,'Infos Relatório'!$B582,'Faturamento SP3'!$Z$2:$Z$692,'Infos Relatório'!BK$1)</f>
        <v>0</v>
      </c>
      <c r="BM582" s="13">
        <f>SUMIFS('Faturamento SP3'!$J$2:$J$692,'Faturamento SP3'!$D$2:$D$692,'Infos Relatório'!$B$564,'Faturamento SP3'!$E$2:$E$692,'Infos Relatório'!$B582,'Faturamento SP3'!$Z$2:$Z$692,'Infos Relatório'!BK$1)</f>
        <v>0</v>
      </c>
      <c r="BN582" s="14">
        <f>SUMIFS('Faturamento SP3'!$O$2:$O$692,'Faturamento SP3'!$D$2:$D$692,'Infos Relatório'!$B$564,'Faturamento SP3'!$E$2:$E$692,'Infos Relatório'!$B582,'Faturamento SP3'!$Z$2:$Z$692,'Infos Relatório'!BK$1,'Faturamento SP3'!$T$2:$T$692,"Sim")+SUMIFS('Faturamento SP3'!$P$2:$P$692,'Faturamento SP3'!$D$2:$D$692,'Infos Relatório'!$B$564,'Faturamento SP3'!$E$2:$E$692,'Infos Relatório'!$B582,'Faturamento SP3'!$Z$2:$Z$692,'Infos Relatório'!BK$1,'Faturamento SP3'!$T$2:$T$692,"Sim")</f>
        <v>0</v>
      </c>
      <c r="BO582" s="27" t="e">
        <f t="shared" si="227"/>
        <v>#DIV/0!</v>
      </c>
      <c r="BP582" s="24">
        <f>SUMIFS('Faturamento SP3'!$H$2:$H$692,'Faturamento SP3'!$D$2:$D$692,'Infos Relatório'!$B$564,'Faturamento SP3'!$E$2:$E$692,'Infos Relatório'!$B582,'Faturamento SP3'!$Z$2:$Z$692,'Infos Relatório'!BK$1)</f>
        <v>0</v>
      </c>
      <c r="BQ582" s="23">
        <f>COUNTIFS('Faturamento SP3'!$D$2:$D$692,'Infos Relatório'!$B$564,'Faturamento SP3'!$E$2:$E$692,'Infos Relatório'!$B582,'Faturamento SP3'!$Z$2:$Z$692,'Infos Relatório'!BQ$1)</f>
        <v>0</v>
      </c>
      <c r="BR582" s="13">
        <f>SUMIFS('Faturamento SP3'!$G$2:$G$692,'Faturamento SP3'!$D$2:$D$692,'Infos Relatório'!$B$564,'Faturamento SP3'!$E$2:$E$692,'Infos Relatório'!$B582,'Faturamento SP3'!$Z$2:$Z$692,'Infos Relatório'!BQ$1)</f>
        <v>0</v>
      </c>
      <c r="BS582" s="13">
        <f>SUMIFS('Faturamento SP3'!$J$2:$J$692,'Faturamento SP3'!$D$2:$D$692,'Infos Relatório'!$B$564,'Faturamento SP3'!$E$2:$E$692,'Infos Relatório'!$B582,'Faturamento SP3'!$Z$2:$Z$692,'Infos Relatório'!BQ$1)</f>
        <v>0</v>
      </c>
      <c r="BT582" s="14">
        <f>SUMIFS('Faturamento SP3'!$O$2:$O$692,'Faturamento SP3'!$D$2:$D$692,'Infos Relatório'!$B$564,'Faturamento SP3'!$E$2:$E$692,'Infos Relatório'!$B582,'Faturamento SP3'!$Z$2:$Z$692,'Infos Relatório'!BQ$1,'Faturamento SP3'!$T$2:$T$692,"Sim")+SUMIFS('Faturamento SP3'!$P$2:$P$692,'Faturamento SP3'!$D$2:$D$692,'Infos Relatório'!$B$564,'Faturamento SP3'!$E$2:$E$692,'Infos Relatório'!$B582,'Faturamento SP3'!$Z$2:$Z$692,'Infos Relatório'!BQ$1,'Faturamento SP3'!$T$2:$T$692,"Sim")</f>
        <v>0</v>
      </c>
      <c r="BU582" s="27" t="e">
        <f t="shared" si="228"/>
        <v>#DIV/0!</v>
      </c>
      <c r="BV582" s="24">
        <f>SUMIFS('Faturamento SP3'!$H$2:$H$692,'Faturamento SP3'!$D$2:$D$692,'Infos Relatório'!$B$564,'Faturamento SP3'!$E$2:$E$692,'Infos Relatório'!$B582,'Faturamento SP3'!$Z$2:$Z$692,'Infos Relatório'!BQ$1)</f>
        <v>0</v>
      </c>
    </row>
    <row r="583" spans="2:74">
      <c r="B583" s="17" t="s">
        <v>25</v>
      </c>
      <c r="C583" s="23">
        <f>COUNTIFS('Faturamento SP3'!$D$2:$D$692,'Infos Relatório'!$B$564,'Faturamento SP3'!$E$2:$E$692,'Infos Relatório'!$B583,'Faturamento SP3'!$Z$2:$Z$692,'Infos Relatório'!C$1)</f>
        <v>0</v>
      </c>
      <c r="D583" s="13">
        <f>SUMIFS('Faturamento SP3'!$G$2:$G$692,'Faturamento SP3'!$D$2:$D$692,'Infos Relatório'!$B$564,'Faturamento SP3'!$E$2:$E$692,'Infos Relatório'!$B583,'Faturamento SP3'!$Z$2:$Z$692,'Infos Relatório'!C$1)</f>
        <v>0</v>
      </c>
      <c r="E583" s="13">
        <f>SUMIFS('Faturamento SP3'!$J$2:$J$692,'Faturamento SP3'!$D$2:$D$692,'Infos Relatório'!$B$564,'Faturamento SP3'!$E$2:$E$692,'Infos Relatório'!$B583,'Faturamento SP3'!$Z$2:$Z$692,'Infos Relatório'!C$1)</f>
        <v>0</v>
      </c>
      <c r="F583" s="14">
        <f>SUMIFS('Faturamento SP3'!$O$2:$O$692,'Faturamento SP3'!$D$2:$D$692,'Infos Relatório'!$B$564,'Faturamento SP3'!$E$2:$E$692,'Infos Relatório'!$B583,'Faturamento SP3'!$Z$2:$Z$692,'Infos Relatório'!C$1,'Faturamento SP3'!$T$2:$T$692,"Sim")+SUMIFS('Faturamento SP3'!$P$2:$P$692,'Faturamento SP3'!$D$2:$D$692,'Infos Relatório'!$B$564,'Faturamento SP3'!$E$2:$E$692,'Infos Relatório'!$B583,'Faturamento SP3'!$Z$2:$Z$692,'Infos Relatório'!C$1,'Faturamento SP3'!$T$2:$T$692,"Sim")</f>
        <v>0</v>
      </c>
      <c r="G583" s="27" t="e">
        <f t="shared" si="217"/>
        <v>#DIV/0!</v>
      </c>
      <c r="H583" s="24">
        <f>SUMIFS('Faturamento SP3'!$H$2:$H$692,'Faturamento SP3'!$D$2:$D$692,'Infos Relatório'!$B$564,'Faturamento SP3'!$E$2:$E$692,'Infos Relatório'!$B583,'Faturamento SP3'!$Z$2:$Z$692,'Infos Relatório'!C$1)</f>
        <v>0</v>
      </c>
      <c r="I583" s="23">
        <f>COUNTIFS('Faturamento SP3'!$D$2:$D$692,'Infos Relatório'!$B$564,'Faturamento SP3'!$E$2:$E$692,'Infos Relatório'!$B583,'Faturamento SP3'!$Z$2:$Z$692,'Infos Relatório'!I$1)</f>
        <v>0</v>
      </c>
      <c r="J583" s="13">
        <f>SUMIFS('Faturamento SP3'!$G$2:$G$692,'Faturamento SP3'!$D$2:$D$692,'Infos Relatório'!$B$564,'Faturamento SP3'!$E$2:$E$692,'Infos Relatório'!$B583,'Faturamento SP3'!$Z$2:$Z$692,'Infos Relatório'!I$1)</f>
        <v>0</v>
      </c>
      <c r="K583" s="13">
        <f>SUMIFS('Faturamento SP3'!$J$2:$J$692,'Faturamento SP3'!$D$2:$D$692,'Infos Relatório'!$B$564,'Faturamento SP3'!$E$2:$E$692,'Infos Relatório'!$B583,'Faturamento SP3'!$Z$2:$Z$692,'Infos Relatório'!I$1)</f>
        <v>0</v>
      </c>
      <c r="L583" s="14">
        <f>SUMIFS('Faturamento SP3'!$O$2:$O$692,'Faturamento SP3'!$D$2:$D$692,'Infos Relatório'!$B$564,'Faturamento SP3'!$E$2:$E$692,'Infos Relatório'!$B583,'Faturamento SP3'!$Z$2:$Z$692,'Infos Relatório'!I$1,'Faturamento SP3'!$T$2:$T$692,"Sim")+SUMIFS('Faturamento SP3'!$P$2:$P$692,'Faturamento SP3'!$D$2:$D$692,'Infos Relatório'!$B$564,'Faturamento SP3'!$E$2:$E$692,'Infos Relatório'!$B583,'Faturamento SP3'!$Z$2:$Z$692,'Infos Relatório'!I$1,'Faturamento SP3'!$T$2:$T$692,"Sim")</f>
        <v>0</v>
      </c>
      <c r="M583" s="27" t="e">
        <f t="shared" si="218"/>
        <v>#DIV/0!</v>
      </c>
      <c r="N583" s="24">
        <f>SUMIFS('Faturamento SP3'!$H$2:$H$692,'Faturamento SP3'!$D$2:$D$692,'Infos Relatório'!$B$564,'Faturamento SP3'!$E$2:$E$692,'Infos Relatório'!$B583,'Faturamento SP3'!$Z$2:$Z$692,'Infos Relatório'!I$1)</f>
        <v>0</v>
      </c>
      <c r="O583" s="23">
        <f>COUNTIFS('Faturamento SP3'!$D$2:$D$692,'Infos Relatório'!$B$564,'Faturamento SP3'!$E$2:$E$692,'Infos Relatório'!$B583,'Faturamento SP3'!$Z$2:$Z$692,'Infos Relatório'!O$1)</f>
        <v>0</v>
      </c>
      <c r="P583" s="13">
        <f>SUMIFS('Faturamento SP3'!$G$2:$G$692,'Faturamento SP3'!$D$2:$D$692,'Infos Relatório'!$B$564,'Faturamento SP3'!$E$2:$E$692,'Infos Relatório'!$B583,'Faturamento SP3'!$Z$2:$Z$692,'Infos Relatório'!O$1)</f>
        <v>0</v>
      </c>
      <c r="Q583" s="13">
        <f>SUMIFS('Faturamento SP3'!$J$2:$J$692,'Faturamento SP3'!$D$2:$D$692,'Infos Relatório'!$B$564,'Faturamento SP3'!$E$2:$E$692,'Infos Relatório'!$B583,'Faturamento SP3'!$Z$2:$Z$692,'Infos Relatório'!O$1)</f>
        <v>0</v>
      </c>
      <c r="R583" s="14">
        <f>SUMIFS('Faturamento SP3'!$O$2:$O$692,'Faturamento SP3'!$D$2:$D$692,'Infos Relatório'!$B$564,'Faturamento SP3'!$E$2:$E$692,'Infos Relatório'!$B583,'Faturamento SP3'!$Z$2:$Z$692,'Infos Relatório'!O$1,'Faturamento SP3'!$T$2:$T$692,"Sim")+SUMIFS('Faturamento SP3'!$P$2:$P$692,'Faturamento SP3'!$D$2:$D$692,'Infos Relatório'!$B$564,'Faturamento SP3'!$E$2:$E$692,'Infos Relatório'!$B583,'Faturamento SP3'!$Z$2:$Z$692,'Infos Relatório'!O$1,'Faturamento SP3'!$T$2:$T$692,"Sim")</f>
        <v>0</v>
      </c>
      <c r="S583" s="27" t="e">
        <f t="shared" si="219"/>
        <v>#DIV/0!</v>
      </c>
      <c r="T583" s="24">
        <f>SUMIFS('Faturamento SP3'!$H$2:$H$692,'Faturamento SP3'!$D$2:$D$692,'Infos Relatório'!$B$564,'Faturamento SP3'!$E$2:$E$692,'Infos Relatório'!$B583,'Faturamento SP3'!$Z$2:$Z$692,'Infos Relatório'!O$1)</f>
        <v>0</v>
      </c>
      <c r="U583" s="23">
        <f>COUNTIFS('Faturamento SP3'!$D$2:$D$692,'Infos Relatório'!$B$564,'Faturamento SP3'!$E$2:$E$692,'Infos Relatório'!$B583,'Faturamento SP3'!$Z$2:$Z$692,'Infos Relatório'!U$1)</f>
        <v>0</v>
      </c>
      <c r="V583" s="13">
        <f>SUMIFS('Faturamento SP3'!$G$2:$G$692,'Faturamento SP3'!$D$2:$D$692,'Infos Relatório'!$B$564,'Faturamento SP3'!$E$2:$E$692,'Infos Relatório'!$B583,'Faturamento SP3'!$Z$2:$Z$692,'Infos Relatório'!U$1)</f>
        <v>0</v>
      </c>
      <c r="W583" s="13">
        <f>SUMIFS('Faturamento SP3'!$J$2:$J$692,'Faturamento SP3'!$D$2:$D$692,'Infos Relatório'!$B$564,'Faturamento SP3'!$E$2:$E$692,'Infos Relatório'!$B583,'Faturamento SP3'!$Z$2:$Z$692,'Infos Relatório'!U$1)</f>
        <v>0</v>
      </c>
      <c r="X583" s="14">
        <f>SUMIFS('Faturamento SP3'!$O$2:$O$692,'Faturamento SP3'!$D$2:$D$692,'Infos Relatório'!$B$564,'Faturamento SP3'!$E$2:$E$692,'Infos Relatório'!$B583,'Faturamento SP3'!$Z$2:$Z$692,'Infos Relatório'!U$1,'Faturamento SP3'!$T$2:$T$692,"Sim")+SUMIFS('Faturamento SP3'!$P$2:$P$692,'Faturamento SP3'!$D$2:$D$692,'Infos Relatório'!$B$564,'Faturamento SP3'!$E$2:$E$692,'Infos Relatório'!$B583,'Faturamento SP3'!$Z$2:$Z$692,'Infos Relatório'!U$1,'Faturamento SP3'!$T$2:$T$692,"Sim")</f>
        <v>0</v>
      </c>
      <c r="Y583" s="27" t="e">
        <f t="shared" si="220"/>
        <v>#DIV/0!</v>
      </c>
      <c r="Z583" s="24">
        <f>SUMIFS('Faturamento SP3'!$H$2:$H$692,'Faturamento SP3'!$D$2:$D$692,'Infos Relatório'!$B$564,'Faturamento SP3'!$E$2:$E$692,'Infos Relatório'!$B583,'Faturamento SP3'!$Z$2:$Z$692,'Infos Relatório'!U$1)</f>
        <v>0</v>
      </c>
      <c r="AA583" s="23">
        <f>COUNTIFS('Faturamento SP3'!$D$2:$D$692,'Infos Relatório'!$B$564,'Faturamento SP3'!$E$2:$E$692,'Infos Relatório'!$B583,'Faturamento SP3'!$Z$2:$Z$692,'Infos Relatório'!AA$1)</f>
        <v>0</v>
      </c>
      <c r="AB583" s="13">
        <f>SUMIFS('Faturamento SP3'!$G$2:$G$692,'Faturamento SP3'!$D$2:$D$692,'Infos Relatório'!$B$564,'Faturamento SP3'!$E$2:$E$692,'Infos Relatório'!$B583,'Faturamento SP3'!$Z$2:$Z$692,'Infos Relatório'!AA$1)</f>
        <v>0</v>
      </c>
      <c r="AC583" s="13">
        <f>SUMIFS('Faturamento SP3'!$J$2:$J$692,'Faturamento SP3'!$D$2:$D$692,'Infos Relatório'!$B$564,'Faturamento SP3'!$E$2:$E$692,'Infos Relatório'!$B583,'Faturamento SP3'!$Z$2:$Z$692,'Infos Relatório'!AA$1)</f>
        <v>0</v>
      </c>
      <c r="AD583" s="14">
        <f>SUMIFS('Faturamento SP3'!$O$2:$O$692,'Faturamento SP3'!$D$2:$D$692,'Infos Relatório'!$B$564,'Faturamento SP3'!$E$2:$E$692,'Infos Relatório'!$B583,'Faturamento SP3'!$Z$2:$Z$692,'Infos Relatório'!AA$1,'Faturamento SP3'!$T$2:$T$692,"Sim")+SUMIFS('Faturamento SP3'!$P$2:$P$692,'Faturamento SP3'!$D$2:$D$692,'Infos Relatório'!$B$564,'Faturamento SP3'!$E$2:$E$692,'Infos Relatório'!$B583,'Faturamento SP3'!$Z$2:$Z$692,'Infos Relatório'!AA$1,'Faturamento SP3'!$T$2:$T$692,"Sim")</f>
        <v>0</v>
      </c>
      <c r="AE583" s="27" t="e">
        <f t="shared" si="221"/>
        <v>#DIV/0!</v>
      </c>
      <c r="AF583" s="24">
        <f>SUMIFS('Faturamento SP3'!$H$2:$H$692,'Faturamento SP3'!$D$2:$D$692,'Infos Relatório'!$B$564,'Faturamento SP3'!$E$2:$E$692,'Infos Relatório'!$B583,'Faturamento SP3'!$Z$2:$Z$692,'Infos Relatório'!AA$1)</f>
        <v>0</v>
      </c>
      <c r="AG583" s="23">
        <f>COUNTIFS('Faturamento SP3'!$D$2:$D$692,'Infos Relatório'!$B$564,'Faturamento SP3'!$E$2:$E$692,'Infos Relatório'!$B583,'Faturamento SP3'!$Z$2:$Z$692,'Infos Relatório'!AG$1)</f>
        <v>0</v>
      </c>
      <c r="AH583" s="13">
        <f>SUMIFS('Faturamento SP3'!$G$2:$G$692,'Faturamento SP3'!$D$2:$D$692,'Infos Relatório'!$B$564,'Faturamento SP3'!$E$2:$E$692,'Infos Relatório'!$B583,'Faturamento SP3'!$Z$2:$Z$692,'Infos Relatório'!AG$1)</f>
        <v>0</v>
      </c>
      <c r="AI583" s="13">
        <f>SUMIFS('Faturamento SP3'!$J$2:$J$692,'Faturamento SP3'!$D$2:$D$692,'Infos Relatório'!$B$564,'Faturamento SP3'!$E$2:$E$692,'Infos Relatório'!$B583,'Faturamento SP3'!$Z$2:$Z$692,'Infos Relatório'!AG$1)</f>
        <v>0</v>
      </c>
      <c r="AJ583" s="14">
        <f>SUMIFS('Faturamento SP3'!$O$2:$O$692,'Faturamento SP3'!$D$2:$D$692,'Infos Relatório'!$B$564,'Faturamento SP3'!$E$2:$E$692,'Infos Relatório'!$B583,'Faturamento SP3'!$Z$2:$Z$692,'Infos Relatório'!AG$1,'Faturamento SP3'!$T$2:$T$692,"Sim")+SUMIFS('Faturamento SP3'!$P$2:$P$692,'Faturamento SP3'!$D$2:$D$692,'Infos Relatório'!$B$564,'Faturamento SP3'!$E$2:$E$692,'Infos Relatório'!$B583,'Faturamento SP3'!$Z$2:$Z$692,'Infos Relatório'!AG$1,'Faturamento SP3'!$T$2:$T$692,"Sim")</f>
        <v>0</v>
      </c>
      <c r="AK583" s="27" t="e">
        <f t="shared" si="222"/>
        <v>#DIV/0!</v>
      </c>
      <c r="AL583" s="24">
        <f>SUMIFS('Faturamento SP3'!$H$2:$H$692,'Faturamento SP3'!$D$2:$D$692,'Infos Relatório'!$B$564,'Faturamento SP3'!$E$2:$E$692,'Infos Relatório'!$B583,'Faturamento SP3'!$Z$2:$Z$692,'Infos Relatório'!AG$1)</f>
        <v>0</v>
      </c>
      <c r="AM583" s="23">
        <f>COUNTIFS('Faturamento SP3'!$D$2:$D$692,'Infos Relatório'!$B$564,'Faturamento SP3'!$E$2:$E$692,'Infos Relatório'!$B583,'Faturamento SP3'!$Z$2:$Z$692,'Infos Relatório'!AM$1)</f>
        <v>0</v>
      </c>
      <c r="AN583" s="13">
        <f>SUMIFS('Faturamento SP3'!$G$2:$G$692,'Faturamento SP3'!$D$2:$D$692,'Infos Relatório'!$B$564,'Faturamento SP3'!$E$2:$E$692,'Infos Relatório'!$B583,'Faturamento SP3'!$Z$2:$Z$692,'Infos Relatório'!AM$1)</f>
        <v>0</v>
      </c>
      <c r="AO583" s="13">
        <f>SUMIFS('Faturamento SP3'!$J$2:$J$692,'Faturamento SP3'!$D$2:$D$692,'Infos Relatório'!$B$564,'Faturamento SP3'!$E$2:$E$692,'Infos Relatório'!$B583,'Faturamento SP3'!$Z$2:$Z$692,'Infos Relatório'!AM$1)</f>
        <v>0</v>
      </c>
      <c r="AP583" s="14">
        <f>SUMIFS('Faturamento SP3'!$O$2:$O$692,'Faturamento SP3'!$D$2:$D$692,'Infos Relatório'!$B$564,'Faturamento SP3'!$E$2:$E$692,'Infos Relatório'!$B583,'Faturamento SP3'!$Z$2:$Z$692,'Infos Relatório'!AM$1,'Faturamento SP3'!$T$2:$T$692,"Sim")+SUMIFS('Faturamento SP3'!$P$2:$P$692,'Faturamento SP3'!$D$2:$D$692,'Infos Relatório'!$B$564,'Faturamento SP3'!$E$2:$E$692,'Infos Relatório'!$B583,'Faturamento SP3'!$Z$2:$Z$692,'Infos Relatório'!AM$1,'Faturamento SP3'!$T$2:$T$692,"Sim")</f>
        <v>0</v>
      </c>
      <c r="AQ583" s="27" t="e">
        <f t="shared" si="223"/>
        <v>#DIV/0!</v>
      </c>
      <c r="AR583" s="24">
        <f>SUMIFS('Faturamento SP3'!$H$2:$H$692,'Faturamento SP3'!$D$2:$D$692,'Infos Relatório'!$B$564,'Faturamento SP3'!$E$2:$E$692,'Infos Relatório'!$B583,'Faturamento SP3'!$Z$2:$Z$692,'Infos Relatório'!AM$1)</f>
        <v>0</v>
      </c>
      <c r="AS583" s="23">
        <f>COUNTIFS('Faturamento SP3'!$D$2:$D$692,'Infos Relatório'!$B$564,'Faturamento SP3'!$E$2:$E$692,'Infos Relatório'!$B583,'Faturamento SP3'!$Z$2:$Z$692,'Infos Relatório'!AS$1)</f>
        <v>0</v>
      </c>
      <c r="AT583" s="13">
        <f>SUMIFS('Faturamento SP3'!$G$2:$G$692,'Faturamento SP3'!$D$2:$D$692,'Infos Relatório'!$B$564,'Faturamento SP3'!$E$2:$E$692,'Infos Relatório'!$B583,'Faturamento SP3'!$Z$2:$Z$692,'Infos Relatório'!AS$1)</f>
        <v>0</v>
      </c>
      <c r="AU583" s="13">
        <f>SUMIFS('Faturamento SP3'!$J$2:$J$692,'Faturamento SP3'!$D$2:$D$692,'Infos Relatório'!$B$564,'Faturamento SP3'!$E$2:$E$692,'Infos Relatório'!$B583,'Faturamento SP3'!$Z$2:$Z$692,'Infos Relatório'!AS$1)</f>
        <v>0</v>
      </c>
      <c r="AV583" s="14">
        <f>SUMIFS('Faturamento SP3'!$O$2:$O$692,'Faturamento SP3'!$D$2:$D$692,'Infos Relatório'!$B$564,'Faturamento SP3'!$E$2:$E$692,'Infos Relatório'!$B583,'Faturamento SP3'!$Z$2:$Z$692,'Infos Relatório'!AS$1,'Faturamento SP3'!$T$2:$T$692,"Sim")+SUMIFS('Faturamento SP3'!$P$2:$P$692,'Faturamento SP3'!$D$2:$D$692,'Infos Relatório'!$B$564,'Faturamento SP3'!$E$2:$E$692,'Infos Relatório'!$B583,'Faturamento SP3'!$Z$2:$Z$692,'Infos Relatório'!AS$1,'Faturamento SP3'!$T$2:$T$692,"Sim")</f>
        <v>0</v>
      </c>
      <c r="AW583" s="27" t="e">
        <f t="shared" si="224"/>
        <v>#DIV/0!</v>
      </c>
      <c r="AX583" s="24">
        <f>SUMIFS('Faturamento SP3'!$H$2:$H$692,'Faturamento SP3'!$D$2:$D$692,'Infos Relatório'!$B$564,'Faturamento SP3'!$E$2:$E$692,'Infos Relatório'!$B583,'Faturamento SP3'!$Z$2:$Z$692,'Infos Relatório'!AS$1)</f>
        <v>0</v>
      </c>
      <c r="AY583" s="23">
        <f>COUNTIFS('Faturamento SP3'!$D$2:$D$692,'Infos Relatório'!$B$564,'Faturamento SP3'!$E$2:$E$692,'Infos Relatório'!$B583,'Faturamento SP3'!$Z$2:$Z$692,'Infos Relatório'!AY$1)</f>
        <v>0</v>
      </c>
      <c r="AZ583" s="13">
        <f>SUMIFS('Faturamento SP3'!$G$2:$G$692,'Faturamento SP3'!$D$2:$D$692,'Infos Relatório'!$B$564,'Faturamento SP3'!$E$2:$E$692,'Infos Relatório'!$B583,'Faturamento SP3'!$Z$2:$Z$692,'Infos Relatório'!AY$1)</f>
        <v>0</v>
      </c>
      <c r="BA583" s="13">
        <f>SUMIFS('Faturamento SP3'!$J$2:$J$692,'Faturamento SP3'!$D$2:$D$692,'Infos Relatório'!$B$564,'Faturamento SP3'!$E$2:$E$692,'Infos Relatório'!$B583,'Faturamento SP3'!$Z$2:$Z$692,'Infos Relatório'!AY$1)</f>
        <v>0</v>
      </c>
      <c r="BB583" s="14">
        <f>SUMIFS('Faturamento SP3'!$O$2:$O$692,'Faturamento SP3'!$D$2:$D$692,'Infos Relatório'!$B$564,'Faturamento SP3'!$E$2:$E$692,'Infos Relatório'!$B583,'Faturamento SP3'!$Z$2:$Z$692,'Infos Relatório'!AY$1,'Faturamento SP3'!$T$2:$T$692,"Sim")+SUMIFS('Faturamento SP3'!$P$2:$P$692,'Faturamento SP3'!$D$2:$D$692,'Infos Relatório'!$B$564,'Faturamento SP3'!$E$2:$E$692,'Infos Relatório'!$B583,'Faturamento SP3'!$Z$2:$Z$692,'Infos Relatório'!AY$1,'Faturamento SP3'!$T$2:$T$692,"Sim")</f>
        <v>0</v>
      </c>
      <c r="BC583" s="27" t="e">
        <f t="shared" si="225"/>
        <v>#DIV/0!</v>
      </c>
      <c r="BD583" s="24">
        <f>SUMIFS('Faturamento SP3'!$H$2:$H$692,'Faturamento SP3'!$D$2:$D$692,'Infos Relatório'!$B$564,'Faturamento SP3'!$E$2:$E$692,'Infos Relatório'!$B583,'Faturamento SP3'!$Z$2:$Z$692,'Infos Relatório'!AY$1)</f>
        <v>0</v>
      </c>
      <c r="BE583" s="23">
        <f>COUNTIFS('Faturamento SP3'!$D$2:$D$692,'Infos Relatório'!$B$564,'Faturamento SP3'!$E$2:$E$692,'Infos Relatório'!$B583,'Faturamento SP3'!$Z$2:$Z$692,'Infos Relatório'!BE$1)</f>
        <v>0</v>
      </c>
      <c r="BF583" s="13">
        <f>SUMIFS('Faturamento SP3'!$G$2:$G$692,'Faturamento SP3'!$D$2:$D$692,'Infos Relatório'!$B$564,'Faturamento SP3'!$E$2:$E$692,'Infos Relatório'!$B583,'Faturamento SP3'!$Z$2:$Z$692,'Infos Relatório'!BE$1)</f>
        <v>0</v>
      </c>
      <c r="BG583" s="13">
        <f>SUMIFS('Faturamento SP3'!$J$2:$J$692,'Faturamento SP3'!$D$2:$D$692,'Infos Relatório'!$B$564,'Faturamento SP3'!$E$2:$E$692,'Infos Relatório'!$B583,'Faturamento SP3'!$Z$2:$Z$692,'Infos Relatório'!BE$1)</f>
        <v>0</v>
      </c>
      <c r="BH583" s="14">
        <f>SUMIFS('Faturamento SP3'!$O$2:$O$692,'Faturamento SP3'!$D$2:$D$692,'Infos Relatório'!$B$564,'Faturamento SP3'!$E$2:$E$692,'Infos Relatório'!$B583,'Faturamento SP3'!$Z$2:$Z$692,'Infos Relatório'!BE$1,'Faturamento SP3'!$T$2:$T$692,"Sim")+SUMIFS('Faturamento SP3'!$P$2:$P$692,'Faturamento SP3'!$D$2:$D$692,'Infos Relatório'!$B$564,'Faturamento SP3'!$E$2:$E$692,'Infos Relatório'!$B583,'Faturamento SP3'!$Z$2:$Z$692,'Infos Relatório'!BE$1,'Faturamento SP3'!$T$2:$T$692,"Sim")</f>
        <v>0</v>
      </c>
      <c r="BI583" s="27" t="e">
        <f t="shared" si="226"/>
        <v>#DIV/0!</v>
      </c>
      <c r="BJ583" s="24">
        <f>SUMIFS('Faturamento SP3'!$H$2:$H$692,'Faturamento SP3'!$D$2:$D$692,'Infos Relatório'!$B$564,'Faturamento SP3'!$E$2:$E$692,'Infos Relatório'!$B583,'Faturamento SP3'!$Z$2:$Z$692,'Infos Relatório'!BE$1)</f>
        <v>0</v>
      </c>
      <c r="BK583" s="23">
        <f>COUNTIFS('Faturamento SP3'!$D$2:$D$692,'Infos Relatório'!$B$564,'Faturamento SP3'!$E$2:$E$692,'Infos Relatório'!$B583,'Faturamento SP3'!$Z$2:$Z$692,'Infos Relatório'!BK$1)</f>
        <v>0</v>
      </c>
      <c r="BL583" s="13">
        <f>SUMIFS('Faturamento SP3'!$G$2:$G$692,'Faturamento SP3'!$D$2:$D$692,'Infos Relatório'!$B$564,'Faturamento SP3'!$E$2:$E$692,'Infos Relatório'!$B583,'Faturamento SP3'!$Z$2:$Z$692,'Infos Relatório'!BK$1)</f>
        <v>0</v>
      </c>
      <c r="BM583" s="13">
        <f>SUMIFS('Faturamento SP3'!$J$2:$J$692,'Faturamento SP3'!$D$2:$D$692,'Infos Relatório'!$B$564,'Faturamento SP3'!$E$2:$E$692,'Infos Relatório'!$B583,'Faturamento SP3'!$Z$2:$Z$692,'Infos Relatório'!BK$1)</f>
        <v>0</v>
      </c>
      <c r="BN583" s="14">
        <f>SUMIFS('Faturamento SP3'!$O$2:$O$692,'Faturamento SP3'!$D$2:$D$692,'Infos Relatório'!$B$564,'Faturamento SP3'!$E$2:$E$692,'Infos Relatório'!$B583,'Faturamento SP3'!$Z$2:$Z$692,'Infos Relatório'!BK$1,'Faturamento SP3'!$T$2:$T$692,"Sim")+SUMIFS('Faturamento SP3'!$P$2:$P$692,'Faturamento SP3'!$D$2:$D$692,'Infos Relatório'!$B$564,'Faturamento SP3'!$E$2:$E$692,'Infos Relatório'!$B583,'Faturamento SP3'!$Z$2:$Z$692,'Infos Relatório'!BK$1,'Faturamento SP3'!$T$2:$T$692,"Sim")</f>
        <v>0</v>
      </c>
      <c r="BO583" s="27" t="e">
        <f t="shared" si="227"/>
        <v>#DIV/0!</v>
      </c>
      <c r="BP583" s="24">
        <f>SUMIFS('Faturamento SP3'!$H$2:$H$692,'Faturamento SP3'!$D$2:$D$692,'Infos Relatório'!$B$564,'Faturamento SP3'!$E$2:$E$692,'Infos Relatório'!$B583,'Faturamento SP3'!$Z$2:$Z$692,'Infos Relatório'!BK$1)</f>
        <v>0</v>
      </c>
      <c r="BQ583" s="23">
        <f>COUNTIFS('Faturamento SP3'!$D$2:$D$692,'Infos Relatório'!$B$564,'Faturamento SP3'!$E$2:$E$692,'Infos Relatório'!$B583,'Faturamento SP3'!$Z$2:$Z$692,'Infos Relatório'!BQ$1)</f>
        <v>0</v>
      </c>
      <c r="BR583" s="13">
        <f>SUMIFS('Faturamento SP3'!$G$2:$G$692,'Faturamento SP3'!$D$2:$D$692,'Infos Relatório'!$B$564,'Faturamento SP3'!$E$2:$E$692,'Infos Relatório'!$B583,'Faturamento SP3'!$Z$2:$Z$692,'Infos Relatório'!BQ$1)</f>
        <v>0</v>
      </c>
      <c r="BS583" s="13">
        <f>SUMIFS('Faturamento SP3'!$J$2:$J$692,'Faturamento SP3'!$D$2:$D$692,'Infos Relatório'!$B$564,'Faturamento SP3'!$E$2:$E$692,'Infos Relatório'!$B583,'Faturamento SP3'!$Z$2:$Z$692,'Infos Relatório'!BQ$1)</f>
        <v>0</v>
      </c>
      <c r="BT583" s="14">
        <f>SUMIFS('Faturamento SP3'!$O$2:$O$692,'Faturamento SP3'!$D$2:$D$692,'Infos Relatório'!$B$564,'Faturamento SP3'!$E$2:$E$692,'Infos Relatório'!$B583,'Faturamento SP3'!$Z$2:$Z$692,'Infos Relatório'!BQ$1,'Faturamento SP3'!$T$2:$T$692,"Sim")+SUMIFS('Faturamento SP3'!$P$2:$P$692,'Faturamento SP3'!$D$2:$D$692,'Infos Relatório'!$B$564,'Faturamento SP3'!$E$2:$E$692,'Infos Relatório'!$B583,'Faturamento SP3'!$Z$2:$Z$692,'Infos Relatório'!BQ$1,'Faturamento SP3'!$T$2:$T$692,"Sim")</f>
        <v>0</v>
      </c>
      <c r="BU583" s="27" t="e">
        <f t="shared" si="228"/>
        <v>#DIV/0!</v>
      </c>
      <c r="BV583" s="24">
        <f>SUMIFS('Faturamento SP3'!$H$2:$H$692,'Faturamento SP3'!$D$2:$D$692,'Infos Relatório'!$B$564,'Faturamento SP3'!$E$2:$E$692,'Infos Relatório'!$B583,'Faturamento SP3'!$Z$2:$Z$692,'Infos Relatório'!BQ$1)</f>
        <v>0</v>
      </c>
    </row>
    <row r="584" spans="2:74">
      <c r="B584" s="17" t="s">
        <v>26</v>
      </c>
      <c r="C584" s="23">
        <f>COUNTIFS('Faturamento SP3'!$D$2:$D$692,'Infos Relatório'!$B$564,'Faturamento SP3'!$E$2:$E$692,'Infos Relatório'!$B584,'Faturamento SP3'!$Z$2:$Z$692,'Infos Relatório'!C$1)</f>
        <v>0</v>
      </c>
      <c r="D584" s="13">
        <f>SUMIFS('Faturamento SP3'!$G$2:$G$692,'Faturamento SP3'!$D$2:$D$692,'Infos Relatório'!$B$564,'Faturamento SP3'!$E$2:$E$692,'Infos Relatório'!$B584,'Faturamento SP3'!$Z$2:$Z$692,'Infos Relatório'!C$1)</f>
        <v>0</v>
      </c>
      <c r="E584" s="13">
        <f>SUMIFS('Faturamento SP3'!$J$2:$J$692,'Faturamento SP3'!$D$2:$D$692,'Infos Relatório'!$B$564,'Faturamento SP3'!$E$2:$E$692,'Infos Relatório'!$B584,'Faturamento SP3'!$Z$2:$Z$692,'Infos Relatório'!C$1)</f>
        <v>0</v>
      </c>
      <c r="F584" s="14">
        <f>SUMIFS('Faturamento SP3'!$O$2:$O$692,'Faturamento SP3'!$D$2:$D$692,'Infos Relatório'!$B$564,'Faturamento SP3'!$E$2:$E$692,'Infos Relatório'!$B584,'Faturamento SP3'!$Z$2:$Z$692,'Infos Relatório'!C$1,'Faturamento SP3'!$T$2:$T$692,"Sim")+SUMIFS('Faturamento SP3'!$P$2:$P$692,'Faturamento SP3'!$D$2:$D$692,'Infos Relatório'!$B$564,'Faturamento SP3'!$E$2:$E$692,'Infos Relatório'!$B584,'Faturamento SP3'!$Z$2:$Z$692,'Infos Relatório'!C$1,'Faturamento SP3'!$T$2:$T$692,"Sim")</f>
        <v>0</v>
      </c>
      <c r="G584" s="27" t="e">
        <f t="shared" si="217"/>
        <v>#DIV/0!</v>
      </c>
      <c r="H584" s="24">
        <f>SUMIFS('Faturamento SP3'!$H$2:$H$692,'Faturamento SP3'!$D$2:$D$692,'Infos Relatório'!$B$564,'Faturamento SP3'!$E$2:$E$692,'Infos Relatório'!$B584,'Faturamento SP3'!$Z$2:$Z$692,'Infos Relatório'!C$1)</f>
        <v>0</v>
      </c>
      <c r="I584" s="23">
        <f>COUNTIFS('Faturamento SP3'!$D$2:$D$692,'Infos Relatório'!$B$564,'Faturamento SP3'!$E$2:$E$692,'Infos Relatório'!$B584,'Faturamento SP3'!$Z$2:$Z$692,'Infos Relatório'!I$1)</f>
        <v>0</v>
      </c>
      <c r="J584" s="13">
        <f>SUMIFS('Faturamento SP3'!$G$2:$G$692,'Faturamento SP3'!$D$2:$D$692,'Infos Relatório'!$B$564,'Faturamento SP3'!$E$2:$E$692,'Infos Relatório'!$B584,'Faturamento SP3'!$Z$2:$Z$692,'Infos Relatório'!I$1)</f>
        <v>0</v>
      </c>
      <c r="K584" s="13">
        <f>SUMIFS('Faturamento SP3'!$J$2:$J$692,'Faturamento SP3'!$D$2:$D$692,'Infos Relatório'!$B$564,'Faturamento SP3'!$E$2:$E$692,'Infos Relatório'!$B584,'Faturamento SP3'!$Z$2:$Z$692,'Infos Relatório'!I$1)</f>
        <v>0</v>
      </c>
      <c r="L584" s="14">
        <f>SUMIFS('Faturamento SP3'!$O$2:$O$692,'Faturamento SP3'!$D$2:$D$692,'Infos Relatório'!$B$564,'Faturamento SP3'!$E$2:$E$692,'Infos Relatório'!$B584,'Faturamento SP3'!$Z$2:$Z$692,'Infos Relatório'!I$1,'Faturamento SP3'!$T$2:$T$692,"Sim")+SUMIFS('Faturamento SP3'!$P$2:$P$692,'Faturamento SP3'!$D$2:$D$692,'Infos Relatório'!$B$564,'Faturamento SP3'!$E$2:$E$692,'Infos Relatório'!$B584,'Faturamento SP3'!$Z$2:$Z$692,'Infos Relatório'!I$1,'Faturamento SP3'!$T$2:$T$692,"Sim")</f>
        <v>0</v>
      </c>
      <c r="M584" s="27" t="e">
        <f t="shared" si="218"/>
        <v>#DIV/0!</v>
      </c>
      <c r="N584" s="24">
        <f>SUMIFS('Faturamento SP3'!$H$2:$H$692,'Faturamento SP3'!$D$2:$D$692,'Infos Relatório'!$B$564,'Faturamento SP3'!$E$2:$E$692,'Infos Relatório'!$B584,'Faturamento SP3'!$Z$2:$Z$692,'Infos Relatório'!I$1)</f>
        <v>0</v>
      </c>
      <c r="O584" s="23">
        <f>COUNTIFS('Faturamento SP3'!$D$2:$D$692,'Infos Relatório'!$B$564,'Faturamento SP3'!$E$2:$E$692,'Infos Relatório'!$B584,'Faturamento SP3'!$Z$2:$Z$692,'Infos Relatório'!O$1)</f>
        <v>0</v>
      </c>
      <c r="P584" s="13">
        <f>SUMIFS('Faturamento SP3'!$G$2:$G$692,'Faturamento SP3'!$D$2:$D$692,'Infos Relatório'!$B$564,'Faturamento SP3'!$E$2:$E$692,'Infos Relatório'!$B584,'Faturamento SP3'!$Z$2:$Z$692,'Infos Relatório'!O$1)</f>
        <v>0</v>
      </c>
      <c r="Q584" s="13">
        <f>SUMIFS('Faturamento SP3'!$J$2:$J$692,'Faturamento SP3'!$D$2:$D$692,'Infos Relatório'!$B$564,'Faturamento SP3'!$E$2:$E$692,'Infos Relatório'!$B584,'Faturamento SP3'!$Z$2:$Z$692,'Infos Relatório'!O$1)</f>
        <v>0</v>
      </c>
      <c r="R584" s="14">
        <f>SUMIFS('Faturamento SP3'!$O$2:$O$692,'Faturamento SP3'!$D$2:$D$692,'Infos Relatório'!$B$564,'Faturamento SP3'!$E$2:$E$692,'Infos Relatório'!$B584,'Faturamento SP3'!$Z$2:$Z$692,'Infos Relatório'!O$1,'Faturamento SP3'!$T$2:$T$692,"Sim")+SUMIFS('Faturamento SP3'!$P$2:$P$692,'Faturamento SP3'!$D$2:$D$692,'Infos Relatório'!$B$564,'Faturamento SP3'!$E$2:$E$692,'Infos Relatório'!$B584,'Faturamento SP3'!$Z$2:$Z$692,'Infos Relatório'!O$1,'Faturamento SP3'!$T$2:$T$692,"Sim")</f>
        <v>0</v>
      </c>
      <c r="S584" s="27" t="e">
        <f t="shared" si="219"/>
        <v>#DIV/0!</v>
      </c>
      <c r="T584" s="24">
        <f>SUMIFS('Faturamento SP3'!$H$2:$H$692,'Faturamento SP3'!$D$2:$D$692,'Infos Relatório'!$B$564,'Faturamento SP3'!$E$2:$E$692,'Infos Relatório'!$B584,'Faturamento SP3'!$Z$2:$Z$692,'Infos Relatório'!O$1)</f>
        <v>0</v>
      </c>
      <c r="U584" s="23">
        <f>COUNTIFS('Faturamento SP3'!$D$2:$D$692,'Infos Relatório'!$B$564,'Faturamento SP3'!$E$2:$E$692,'Infos Relatório'!$B584,'Faturamento SP3'!$Z$2:$Z$692,'Infos Relatório'!U$1)</f>
        <v>0</v>
      </c>
      <c r="V584" s="13">
        <f>SUMIFS('Faturamento SP3'!$G$2:$G$692,'Faturamento SP3'!$D$2:$D$692,'Infos Relatório'!$B$564,'Faturamento SP3'!$E$2:$E$692,'Infos Relatório'!$B584,'Faturamento SP3'!$Z$2:$Z$692,'Infos Relatório'!U$1)</f>
        <v>0</v>
      </c>
      <c r="W584" s="13">
        <f>SUMIFS('Faturamento SP3'!$J$2:$J$692,'Faturamento SP3'!$D$2:$D$692,'Infos Relatório'!$B$564,'Faturamento SP3'!$E$2:$E$692,'Infos Relatório'!$B584,'Faturamento SP3'!$Z$2:$Z$692,'Infos Relatório'!U$1)</f>
        <v>0</v>
      </c>
      <c r="X584" s="14">
        <f>SUMIFS('Faturamento SP3'!$O$2:$O$692,'Faturamento SP3'!$D$2:$D$692,'Infos Relatório'!$B$564,'Faturamento SP3'!$E$2:$E$692,'Infos Relatório'!$B584,'Faturamento SP3'!$Z$2:$Z$692,'Infos Relatório'!U$1,'Faturamento SP3'!$T$2:$T$692,"Sim")+SUMIFS('Faturamento SP3'!$P$2:$P$692,'Faturamento SP3'!$D$2:$D$692,'Infos Relatório'!$B$564,'Faturamento SP3'!$E$2:$E$692,'Infos Relatório'!$B584,'Faturamento SP3'!$Z$2:$Z$692,'Infos Relatório'!U$1,'Faturamento SP3'!$T$2:$T$692,"Sim")</f>
        <v>0</v>
      </c>
      <c r="Y584" s="27" t="e">
        <f t="shared" si="220"/>
        <v>#DIV/0!</v>
      </c>
      <c r="Z584" s="24">
        <f>SUMIFS('Faturamento SP3'!$H$2:$H$692,'Faturamento SP3'!$D$2:$D$692,'Infos Relatório'!$B$564,'Faturamento SP3'!$E$2:$E$692,'Infos Relatório'!$B584,'Faturamento SP3'!$Z$2:$Z$692,'Infos Relatório'!U$1)</f>
        <v>0</v>
      </c>
      <c r="AA584" s="23">
        <f>COUNTIFS('Faturamento SP3'!$D$2:$D$692,'Infos Relatório'!$B$564,'Faturamento SP3'!$E$2:$E$692,'Infos Relatório'!$B584,'Faturamento SP3'!$Z$2:$Z$692,'Infos Relatório'!AA$1)</f>
        <v>0</v>
      </c>
      <c r="AB584" s="13">
        <f>SUMIFS('Faturamento SP3'!$G$2:$G$692,'Faturamento SP3'!$D$2:$D$692,'Infos Relatório'!$B$564,'Faturamento SP3'!$E$2:$E$692,'Infos Relatório'!$B584,'Faturamento SP3'!$Z$2:$Z$692,'Infos Relatório'!AA$1)</f>
        <v>0</v>
      </c>
      <c r="AC584" s="13">
        <f>SUMIFS('Faturamento SP3'!$J$2:$J$692,'Faturamento SP3'!$D$2:$D$692,'Infos Relatório'!$B$564,'Faturamento SP3'!$E$2:$E$692,'Infos Relatório'!$B584,'Faturamento SP3'!$Z$2:$Z$692,'Infos Relatório'!AA$1)</f>
        <v>0</v>
      </c>
      <c r="AD584" s="14">
        <f>SUMIFS('Faturamento SP3'!$O$2:$O$692,'Faturamento SP3'!$D$2:$D$692,'Infos Relatório'!$B$564,'Faturamento SP3'!$E$2:$E$692,'Infos Relatório'!$B584,'Faturamento SP3'!$Z$2:$Z$692,'Infos Relatório'!AA$1,'Faturamento SP3'!$T$2:$T$692,"Sim")+SUMIFS('Faturamento SP3'!$P$2:$P$692,'Faturamento SP3'!$D$2:$D$692,'Infos Relatório'!$B$564,'Faturamento SP3'!$E$2:$E$692,'Infos Relatório'!$B584,'Faturamento SP3'!$Z$2:$Z$692,'Infos Relatório'!AA$1,'Faturamento SP3'!$T$2:$T$692,"Sim")</f>
        <v>0</v>
      </c>
      <c r="AE584" s="27" t="e">
        <f t="shared" si="221"/>
        <v>#DIV/0!</v>
      </c>
      <c r="AF584" s="24">
        <f>SUMIFS('Faturamento SP3'!$H$2:$H$692,'Faturamento SP3'!$D$2:$D$692,'Infos Relatório'!$B$564,'Faturamento SP3'!$E$2:$E$692,'Infos Relatório'!$B584,'Faturamento SP3'!$Z$2:$Z$692,'Infos Relatório'!AA$1)</f>
        <v>0</v>
      </c>
      <c r="AG584" s="23">
        <f>COUNTIFS('Faturamento SP3'!$D$2:$D$692,'Infos Relatório'!$B$564,'Faturamento SP3'!$E$2:$E$692,'Infos Relatório'!$B584,'Faturamento SP3'!$Z$2:$Z$692,'Infos Relatório'!AG$1)</f>
        <v>0</v>
      </c>
      <c r="AH584" s="13">
        <f>SUMIFS('Faturamento SP3'!$G$2:$G$692,'Faturamento SP3'!$D$2:$D$692,'Infos Relatório'!$B$564,'Faturamento SP3'!$E$2:$E$692,'Infos Relatório'!$B584,'Faturamento SP3'!$Z$2:$Z$692,'Infos Relatório'!AG$1)</f>
        <v>0</v>
      </c>
      <c r="AI584" s="13">
        <f>SUMIFS('Faturamento SP3'!$J$2:$J$692,'Faturamento SP3'!$D$2:$D$692,'Infos Relatório'!$B$564,'Faturamento SP3'!$E$2:$E$692,'Infos Relatório'!$B584,'Faturamento SP3'!$Z$2:$Z$692,'Infos Relatório'!AG$1)</f>
        <v>0</v>
      </c>
      <c r="AJ584" s="14">
        <f>SUMIFS('Faturamento SP3'!$O$2:$O$692,'Faturamento SP3'!$D$2:$D$692,'Infos Relatório'!$B$564,'Faturamento SP3'!$E$2:$E$692,'Infos Relatório'!$B584,'Faturamento SP3'!$Z$2:$Z$692,'Infos Relatório'!AG$1,'Faturamento SP3'!$T$2:$T$692,"Sim")+SUMIFS('Faturamento SP3'!$P$2:$P$692,'Faturamento SP3'!$D$2:$D$692,'Infos Relatório'!$B$564,'Faturamento SP3'!$E$2:$E$692,'Infos Relatório'!$B584,'Faturamento SP3'!$Z$2:$Z$692,'Infos Relatório'!AG$1,'Faturamento SP3'!$T$2:$T$692,"Sim")</f>
        <v>0</v>
      </c>
      <c r="AK584" s="27" t="e">
        <f t="shared" si="222"/>
        <v>#DIV/0!</v>
      </c>
      <c r="AL584" s="24">
        <f>SUMIFS('Faturamento SP3'!$H$2:$H$692,'Faturamento SP3'!$D$2:$D$692,'Infos Relatório'!$B$564,'Faturamento SP3'!$E$2:$E$692,'Infos Relatório'!$B584,'Faturamento SP3'!$Z$2:$Z$692,'Infos Relatório'!AG$1)</f>
        <v>0</v>
      </c>
      <c r="AM584" s="23">
        <f>COUNTIFS('Faturamento SP3'!$D$2:$D$692,'Infos Relatório'!$B$564,'Faturamento SP3'!$E$2:$E$692,'Infos Relatório'!$B584,'Faturamento SP3'!$Z$2:$Z$692,'Infos Relatório'!AM$1)</f>
        <v>0</v>
      </c>
      <c r="AN584" s="13">
        <f>SUMIFS('Faturamento SP3'!$G$2:$G$692,'Faturamento SP3'!$D$2:$D$692,'Infos Relatório'!$B$564,'Faturamento SP3'!$E$2:$E$692,'Infos Relatório'!$B584,'Faturamento SP3'!$Z$2:$Z$692,'Infos Relatório'!AM$1)</f>
        <v>0</v>
      </c>
      <c r="AO584" s="13">
        <f>SUMIFS('Faturamento SP3'!$J$2:$J$692,'Faturamento SP3'!$D$2:$D$692,'Infos Relatório'!$B$564,'Faturamento SP3'!$E$2:$E$692,'Infos Relatório'!$B584,'Faturamento SP3'!$Z$2:$Z$692,'Infos Relatório'!AM$1)</f>
        <v>0</v>
      </c>
      <c r="AP584" s="14">
        <f>SUMIFS('Faturamento SP3'!$O$2:$O$692,'Faturamento SP3'!$D$2:$D$692,'Infos Relatório'!$B$564,'Faturamento SP3'!$E$2:$E$692,'Infos Relatório'!$B584,'Faturamento SP3'!$Z$2:$Z$692,'Infos Relatório'!AM$1,'Faturamento SP3'!$T$2:$T$692,"Sim")+SUMIFS('Faturamento SP3'!$P$2:$P$692,'Faturamento SP3'!$D$2:$D$692,'Infos Relatório'!$B$564,'Faturamento SP3'!$E$2:$E$692,'Infos Relatório'!$B584,'Faturamento SP3'!$Z$2:$Z$692,'Infos Relatório'!AM$1,'Faturamento SP3'!$T$2:$T$692,"Sim")</f>
        <v>0</v>
      </c>
      <c r="AQ584" s="27" t="e">
        <f t="shared" si="223"/>
        <v>#DIV/0!</v>
      </c>
      <c r="AR584" s="24">
        <f>SUMIFS('Faturamento SP3'!$H$2:$H$692,'Faturamento SP3'!$D$2:$D$692,'Infos Relatório'!$B$564,'Faturamento SP3'!$E$2:$E$692,'Infos Relatório'!$B584,'Faturamento SP3'!$Z$2:$Z$692,'Infos Relatório'!AM$1)</f>
        <v>0</v>
      </c>
      <c r="AS584" s="23">
        <f>COUNTIFS('Faturamento SP3'!$D$2:$D$692,'Infos Relatório'!$B$564,'Faturamento SP3'!$E$2:$E$692,'Infos Relatório'!$B584,'Faturamento SP3'!$Z$2:$Z$692,'Infos Relatório'!AS$1)</f>
        <v>0</v>
      </c>
      <c r="AT584" s="13">
        <f>SUMIFS('Faturamento SP3'!$G$2:$G$692,'Faturamento SP3'!$D$2:$D$692,'Infos Relatório'!$B$564,'Faturamento SP3'!$E$2:$E$692,'Infos Relatório'!$B584,'Faturamento SP3'!$Z$2:$Z$692,'Infos Relatório'!AS$1)</f>
        <v>0</v>
      </c>
      <c r="AU584" s="13">
        <f>SUMIFS('Faturamento SP3'!$J$2:$J$692,'Faturamento SP3'!$D$2:$D$692,'Infos Relatório'!$B$564,'Faturamento SP3'!$E$2:$E$692,'Infos Relatório'!$B584,'Faturamento SP3'!$Z$2:$Z$692,'Infos Relatório'!AS$1)</f>
        <v>0</v>
      </c>
      <c r="AV584" s="14">
        <f>SUMIFS('Faturamento SP3'!$O$2:$O$692,'Faturamento SP3'!$D$2:$D$692,'Infos Relatório'!$B$564,'Faturamento SP3'!$E$2:$E$692,'Infos Relatório'!$B584,'Faturamento SP3'!$Z$2:$Z$692,'Infos Relatório'!AS$1,'Faturamento SP3'!$T$2:$T$692,"Sim")+SUMIFS('Faturamento SP3'!$P$2:$P$692,'Faturamento SP3'!$D$2:$D$692,'Infos Relatório'!$B$564,'Faturamento SP3'!$E$2:$E$692,'Infos Relatório'!$B584,'Faturamento SP3'!$Z$2:$Z$692,'Infos Relatório'!AS$1,'Faturamento SP3'!$T$2:$T$692,"Sim")</f>
        <v>0</v>
      </c>
      <c r="AW584" s="27" t="e">
        <f t="shared" si="224"/>
        <v>#DIV/0!</v>
      </c>
      <c r="AX584" s="24">
        <f>SUMIFS('Faturamento SP3'!$H$2:$H$692,'Faturamento SP3'!$D$2:$D$692,'Infos Relatório'!$B$564,'Faturamento SP3'!$E$2:$E$692,'Infos Relatório'!$B584,'Faturamento SP3'!$Z$2:$Z$692,'Infos Relatório'!AS$1)</f>
        <v>0</v>
      </c>
      <c r="AY584" s="23">
        <f>COUNTIFS('Faturamento SP3'!$D$2:$D$692,'Infos Relatório'!$B$564,'Faturamento SP3'!$E$2:$E$692,'Infos Relatório'!$B584,'Faturamento SP3'!$Z$2:$Z$692,'Infos Relatório'!AY$1)</f>
        <v>0</v>
      </c>
      <c r="AZ584" s="13">
        <f>SUMIFS('Faturamento SP3'!$G$2:$G$692,'Faturamento SP3'!$D$2:$D$692,'Infos Relatório'!$B$564,'Faturamento SP3'!$E$2:$E$692,'Infos Relatório'!$B584,'Faturamento SP3'!$Z$2:$Z$692,'Infos Relatório'!AY$1)</f>
        <v>0</v>
      </c>
      <c r="BA584" s="13">
        <f>SUMIFS('Faturamento SP3'!$J$2:$J$692,'Faturamento SP3'!$D$2:$D$692,'Infos Relatório'!$B$564,'Faturamento SP3'!$E$2:$E$692,'Infos Relatório'!$B584,'Faturamento SP3'!$Z$2:$Z$692,'Infos Relatório'!AY$1)</f>
        <v>0</v>
      </c>
      <c r="BB584" s="14">
        <f>SUMIFS('Faturamento SP3'!$O$2:$O$692,'Faturamento SP3'!$D$2:$D$692,'Infos Relatório'!$B$564,'Faturamento SP3'!$E$2:$E$692,'Infos Relatório'!$B584,'Faturamento SP3'!$Z$2:$Z$692,'Infos Relatório'!AY$1,'Faturamento SP3'!$T$2:$T$692,"Sim")+SUMIFS('Faturamento SP3'!$P$2:$P$692,'Faturamento SP3'!$D$2:$D$692,'Infos Relatório'!$B$564,'Faturamento SP3'!$E$2:$E$692,'Infos Relatório'!$B584,'Faturamento SP3'!$Z$2:$Z$692,'Infos Relatório'!AY$1,'Faturamento SP3'!$T$2:$T$692,"Sim")</f>
        <v>0</v>
      </c>
      <c r="BC584" s="27" t="e">
        <f t="shared" si="225"/>
        <v>#DIV/0!</v>
      </c>
      <c r="BD584" s="24">
        <f>SUMIFS('Faturamento SP3'!$H$2:$H$692,'Faturamento SP3'!$D$2:$D$692,'Infos Relatório'!$B$564,'Faturamento SP3'!$E$2:$E$692,'Infos Relatório'!$B584,'Faturamento SP3'!$Z$2:$Z$692,'Infos Relatório'!AY$1)</f>
        <v>0</v>
      </c>
      <c r="BE584" s="23">
        <f>COUNTIFS('Faturamento SP3'!$D$2:$D$692,'Infos Relatório'!$B$564,'Faturamento SP3'!$E$2:$E$692,'Infos Relatório'!$B584,'Faturamento SP3'!$Z$2:$Z$692,'Infos Relatório'!BE$1)</f>
        <v>0</v>
      </c>
      <c r="BF584" s="13">
        <f>SUMIFS('Faturamento SP3'!$G$2:$G$692,'Faturamento SP3'!$D$2:$D$692,'Infos Relatório'!$B$564,'Faturamento SP3'!$E$2:$E$692,'Infos Relatório'!$B584,'Faturamento SP3'!$Z$2:$Z$692,'Infos Relatório'!BE$1)</f>
        <v>0</v>
      </c>
      <c r="BG584" s="13">
        <f>SUMIFS('Faturamento SP3'!$J$2:$J$692,'Faturamento SP3'!$D$2:$D$692,'Infos Relatório'!$B$564,'Faturamento SP3'!$E$2:$E$692,'Infos Relatório'!$B584,'Faturamento SP3'!$Z$2:$Z$692,'Infos Relatório'!BE$1)</f>
        <v>0</v>
      </c>
      <c r="BH584" s="14">
        <f>SUMIFS('Faturamento SP3'!$O$2:$O$692,'Faturamento SP3'!$D$2:$D$692,'Infos Relatório'!$B$564,'Faturamento SP3'!$E$2:$E$692,'Infos Relatório'!$B584,'Faturamento SP3'!$Z$2:$Z$692,'Infos Relatório'!BE$1,'Faturamento SP3'!$T$2:$T$692,"Sim")+SUMIFS('Faturamento SP3'!$P$2:$P$692,'Faturamento SP3'!$D$2:$D$692,'Infos Relatório'!$B$564,'Faturamento SP3'!$E$2:$E$692,'Infos Relatório'!$B584,'Faturamento SP3'!$Z$2:$Z$692,'Infos Relatório'!BE$1,'Faturamento SP3'!$T$2:$T$692,"Sim")</f>
        <v>0</v>
      </c>
      <c r="BI584" s="27" t="e">
        <f t="shared" si="226"/>
        <v>#DIV/0!</v>
      </c>
      <c r="BJ584" s="24">
        <f>SUMIFS('Faturamento SP3'!$H$2:$H$692,'Faturamento SP3'!$D$2:$D$692,'Infos Relatório'!$B$564,'Faturamento SP3'!$E$2:$E$692,'Infos Relatório'!$B584,'Faturamento SP3'!$Z$2:$Z$692,'Infos Relatório'!BE$1)</f>
        <v>0</v>
      </c>
      <c r="BK584" s="23">
        <f>COUNTIFS('Faturamento SP3'!$D$2:$D$692,'Infos Relatório'!$B$564,'Faturamento SP3'!$E$2:$E$692,'Infos Relatório'!$B584,'Faturamento SP3'!$Z$2:$Z$692,'Infos Relatório'!BK$1)</f>
        <v>0</v>
      </c>
      <c r="BL584" s="13">
        <f>SUMIFS('Faturamento SP3'!$G$2:$G$692,'Faturamento SP3'!$D$2:$D$692,'Infos Relatório'!$B$564,'Faturamento SP3'!$E$2:$E$692,'Infos Relatório'!$B584,'Faturamento SP3'!$Z$2:$Z$692,'Infos Relatório'!BK$1)</f>
        <v>0</v>
      </c>
      <c r="BM584" s="13">
        <f>SUMIFS('Faturamento SP3'!$J$2:$J$692,'Faturamento SP3'!$D$2:$D$692,'Infos Relatório'!$B$564,'Faturamento SP3'!$E$2:$E$692,'Infos Relatório'!$B584,'Faturamento SP3'!$Z$2:$Z$692,'Infos Relatório'!BK$1)</f>
        <v>0</v>
      </c>
      <c r="BN584" s="14">
        <f>SUMIFS('Faturamento SP3'!$O$2:$O$692,'Faturamento SP3'!$D$2:$D$692,'Infos Relatório'!$B$564,'Faturamento SP3'!$E$2:$E$692,'Infos Relatório'!$B584,'Faturamento SP3'!$Z$2:$Z$692,'Infos Relatório'!BK$1,'Faturamento SP3'!$T$2:$T$692,"Sim")+SUMIFS('Faturamento SP3'!$P$2:$P$692,'Faturamento SP3'!$D$2:$D$692,'Infos Relatório'!$B$564,'Faturamento SP3'!$E$2:$E$692,'Infos Relatório'!$B584,'Faturamento SP3'!$Z$2:$Z$692,'Infos Relatório'!BK$1,'Faturamento SP3'!$T$2:$T$692,"Sim")</f>
        <v>0</v>
      </c>
      <c r="BO584" s="27" t="e">
        <f t="shared" si="227"/>
        <v>#DIV/0!</v>
      </c>
      <c r="BP584" s="24">
        <f>SUMIFS('Faturamento SP3'!$H$2:$H$692,'Faturamento SP3'!$D$2:$D$692,'Infos Relatório'!$B$564,'Faturamento SP3'!$E$2:$E$692,'Infos Relatório'!$B584,'Faturamento SP3'!$Z$2:$Z$692,'Infos Relatório'!BK$1)</f>
        <v>0</v>
      </c>
      <c r="BQ584" s="23">
        <f>COUNTIFS('Faturamento SP3'!$D$2:$D$692,'Infos Relatório'!$B$564,'Faturamento SP3'!$E$2:$E$692,'Infos Relatório'!$B584,'Faturamento SP3'!$Z$2:$Z$692,'Infos Relatório'!BQ$1)</f>
        <v>0</v>
      </c>
      <c r="BR584" s="13">
        <f>SUMIFS('Faturamento SP3'!$G$2:$G$692,'Faturamento SP3'!$D$2:$D$692,'Infos Relatório'!$B$564,'Faturamento SP3'!$E$2:$E$692,'Infos Relatório'!$B584,'Faturamento SP3'!$Z$2:$Z$692,'Infos Relatório'!BQ$1)</f>
        <v>0</v>
      </c>
      <c r="BS584" s="13">
        <f>SUMIFS('Faturamento SP3'!$J$2:$J$692,'Faturamento SP3'!$D$2:$D$692,'Infos Relatório'!$B$564,'Faturamento SP3'!$E$2:$E$692,'Infos Relatório'!$B584,'Faturamento SP3'!$Z$2:$Z$692,'Infos Relatório'!BQ$1)</f>
        <v>0</v>
      </c>
      <c r="BT584" s="14">
        <f>SUMIFS('Faturamento SP3'!$O$2:$O$692,'Faturamento SP3'!$D$2:$D$692,'Infos Relatório'!$B$564,'Faturamento SP3'!$E$2:$E$692,'Infos Relatório'!$B584,'Faturamento SP3'!$Z$2:$Z$692,'Infos Relatório'!BQ$1,'Faturamento SP3'!$T$2:$T$692,"Sim")+SUMIFS('Faturamento SP3'!$P$2:$P$692,'Faturamento SP3'!$D$2:$D$692,'Infos Relatório'!$B$564,'Faturamento SP3'!$E$2:$E$692,'Infos Relatório'!$B584,'Faturamento SP3'!$Z$2:$Z$692,'Infos Relatório'!BQ$1,'Faturamento SP3'!$T$2:$T$692,"Sim")</f>
        <v>0</v>
      </c>
      <c r="BU584" s="27" t="e">
        <f t="shared" si="228"/>
        <v>#DIV/0!</v>
      </c>
      <c r="BV584" s="24">
        <f>SUMIFS('Faturamento SP3'!$H$2:$H$692,'Faturamento SP3'!$D$2:$D$692,'Infos Relatório'!$B$564,'Faturamento SP3'!$E$2:$E$692,'Infos Relatório'!$B584,'Faturamento SP3'!$Z$2:$Z$692,'Infos Relatório'!BQ$1)</f>
        <v>0</v>
      </c>
    </row>
    <row r="585" spans="2:74">
      <c r="B585" s="17" t="s">
        <v>27</v>
      </c>
      <c r="C585" s="23">
        <f>COUNTIFS('Faturamento SP3'!$D$2:$D$692,'Infos Relatório'!$B$564,'Faturamento SP3'!$E$2:$E$692,'Infos Relatório'!$B585,'Faturamento SP3'!$Z$2:$Z$692,'Infos Relatório'!C$1)</f>
        <v>0</v>
      </c>
      <c r="D585" s="13">
        <f>SUMIFS('Faturamento SP3'!$G$2:$G$692,'Faturamento SP3'!$D$2:$D$692,'Infos Relatório'!$B$564,'Faturamento SP3'!$E$2:$E$692,'Infos Relatório'!$B585,'Faturamento SP3'!$Z$2:$Z$692,'Infos Relatório'!C$1)</f>
        <v>0</v>
      </c>
      <c r="E585" s="13">
        <f>SUMIFS('Faturamento SP3'!$J$2:$J$692,'Faturamento SP3'!$D$2:$D$692,'Infos Relatório'!$B$564,'Faturamento SP3'!$E$2:$E$692,'Infos Relatório'!$B585,'Faturamento SP3'!$Z$2:$Z$692,'Infos Relatório'!C$1)</f>
        <v>0</v>
      </c>
      <c r="F585" s="14">
        <f>SUMIFS('Faturamento SP3'!$O$2:$O$692,'Faturamento SP3'!$D$2:$D$692,'Infos Relatório'!$B$564,'Faturamento SP3'!$E$2:$E$692,'Infos Relatório'!$B585,'Faturamento SP3'!$Z$2:$Z$692,'Infos Relatório'!C$1,'Faturamento SP3'!$T$2:$T$692,"Sim")+SUMIFS('Faturamento SP3'!$P$2:$P$692,'Faturamento SP3'!$D$2:$D$692,'Infos Relatório'!$B$564,'Faturamento SP3'!$E$2:$E$692,'Infos Relatório'!$B585,'Faturamento SP3'!$Z$2:$Z$692,'Infos Relatório'!C$1,'Faturamento SP3'!$T$2:$T$692,"Sim")</f>
        <v>0</v>
      </c>
      <c r="G585" s="27" t="e">
        <f t="shared" si="217"/>
        <v>#DIV/0!</v>
      </c>
      <c r="H585" s="24">
        <f>SUMIFS('Faturamento SP3'!$H$2:$H$692,'Faturamento SP3'!$D$2:$D$692,'Infos Relatório'!$B$564,'Faturamento SP3'!$E$2:$E$692,'Infos Relatório'!$B585,'Faturamento SP3'!$Z$2:$Z$692,'Infos Relatório'!C$1)</f>
        <v>0</v>
      </c>
      <c r="I585" s="23">
        <f>COUNTIFS('Faturamento SP3'!$D$2:$D$692,'Infos Relatório'!$B$564,'Faturamento SP3'!$E$2:$E$692,'Infos Relatório'!$B585,'Faturamento SP3'!$Z$2:$Z$692,'Infos Relatório'!I$1)</f>
        <v>0</v>
      </c>
      <c r="J585" s="13">
        <f>SUMIFS('Faturamento SP3'!$G$2:$G$692,'Faturamento SP3'!$D$2:$D$692,'Infos Relatório'!$B$564,'Faturamento SP3'!$E$2:$E$692,'Infos Relatório'!$B585,'Faturamento SP3'!$Z$2:$Z$692,'Infos Relatório'!I$1)</f>
        <v>0</v>
      </c>
      <c r="K585" s="13">
        <f>SUMIFS('Faturamento SP3'!$J$2:$J$692,'Faturamento SP3'!$D$2:$D$692,'Infos Relatório'!$B$564,'Faturamento SP3'!$E$2:$E$692,'Infos Relatório'!$B585,'Faturamento SP3'!$Z$2:$Z$692,'Infos Relatório'!I$1)</f>
        <v>0</v>
      </c>
      <c r="L585" s="14">
        <f>SUMIFS('Faturamento SP3'!$O$2:$O$692,'Faturamento SP3'!$D$2:$D$692,'Infos Relatório'!$B$564,'Faturamento SP3'!$E$2:$E$692,'Infos Relatório'!$B585,'Faturamento SP3'!$Z$2:$Z$692,'Infos Relatório'!I$1,'Faturamento SP3'!$T$2:$T$692,"Sim")+SUMIFS('Faturamento SP3'!$P$2:$P$692,'Faturamento SP3'!$D$2:$D$692,'Infos Relatório'!$B$564,'Faturamento SP3'!$E$2:$E$692,'Infos Relatório'!$B585,'Faturamento SP3'!$Z$2:$Z$692,'Infos Relatório'!I$1,'Faturamento SP3'!$T$2:$T$692,"Sim")</f>
        <v>0</v>
      </c>
      <c r="M585" s="27" t="e">
        <f t="shared" si="218"/>
        <v>#DIV/0!</v>
      </c>
      <c r="N585" s="24">
        <f>SUMIFS('Faturamento SP3'!$H$2:$H$692,'Faturamento SP3'!$D$2:$D$692,'Infos Relatório'!$B$564,'Faturamento SP3'!$E$2:$E$692,'Infos Relatório'!$B585,'Faturamento SP3'!$Z$2:$Z$692,'Infos Relatório'!I$1)</f>
        <v>0</v>
      </c>
      <c r="O585" s="23">
        <f>COUNTIFS('Faturamento SP3'!$D$2:$D$692,'Infos Relatório'!$B$564,'Faturamento SP3'!$E$2:$E$692,'Infos Relatório'!$B585,'Faturamento SP3'!$Z$2:$Z$692,'Infos Relatório'!O$1)</f>
        <v>0</v>
      </c>
      <c r="P585" s="13">
        <f>SUMIFS('Faturamento SP3'!$G$2:$G$692,'Faturamento SP3'!$D$2:$D$692,'Infos Relatório'!$B$564,'Faturamento SP3'!$E$2:$E$692,'Infos Relatório'!$B585,'Faturamento SP3'!$Z$2:$Z$692,'Infos Relatório'!O$1)</f>
        <v>0</v>
      </c>
      <c r="Q585" s="13">
        <f>SUMIFS('Faturamento SP3'!$J$2:$J$692,'Faturamento SP3'!$D$2:$D$692,'Infos Relatório'!$B$564,'Faturamento SP3'!$E$2:$E$692,'Infos Relatório'!$B585,'Faturamento SP3'!$Z$2:$Z$692,'Infos Relatório'!O$1)</f>
        <v>0</v>
      </c>
      <c r="R585" s="14">
        <f>SUMIFS('Faturamento SP3'!$O$2:$O$692,'Faturamento SP3'!$D$2:$D$692,'Infos Relatório'!$B$564,'Faturamento SP3'!$E$2:$E$692,'Infos Relatório'!$B585,'Faturamento SP3'!$Z$2:$Z$692,'Infos Relatório'!O$1,'Faturamento SP3'!$T$2:$T$692,"Sim")+SUMIFS('Faturamento SP3'!$P$2:$P$692,'Faturamento SP3'!$D$2:$D$692,'Infos Relatório'!$B$564,'Faturamento SP3'!$E$2:$E$692,'Infos Relatório'!$B585,'Faturamento SP3'!$Z$2:$Z$692,'Infos Relatório'!O$1,'Faturamento SP3'!$T$2:$T$692,"Sim")</f>
        <v>0</v>
      </c>
      <c r="S585" s="27" t="e">
        <f t="shared" si="219"/>
        <v>#DIV/0!</v>
      </c>
      <c r="T585" s="24">
        <f>SUMIFS('Faturamento SP3'!$H$2:$H$692,'Faturamento SP3'!$D$2:$D$692,'Infos Relatório'!$B$564,'Faturamento SP3'!$E$2:$E$692,'Infos Relatório'!$B585,'Faturamento SP3'!$Z$2:$Z$692,'Infos Relatório'!O$1)</f>
        <v>0</v>
      </c>
      <c r="U585" s="23">
        <f>COUNTIFS('Faturamento SP3'!$D$2:$D$692,'Infos Relatório'!$B$564,'Faturamento SP3'!$E$2:$E$692,'Infos Relatório'!$B585,'Faturamento SP3'!$Z$2:$Z$692,'Infos Relatório'!U$1)</f>
        <v>0</v>
      </c>
      <c r="V585" s="13">
        <f>SUMIFS('Faturamento SP3'!$G$2:$G$692,'Faturamento SP3'!$D$2:$D$692,'Infos Relatório'!$B$564,'Faturamento SP3'!$E$2:$E$692,'Infos Relatório'!$B585,'Faturamento SP3'!$Z$2:$Z$692,'Infos Relatório'!U$1)</f>
        <v>0</v>
      </c>
      <c r="W585" s="13">
        <f>SUMIFS('Faturamento SP3'!$J$2:$J$692,'Faturamento SP3'!$D$2:$D$692,'Infos Relatório'!$B$564,'Faturamento SP3'!$E$2:$E$692,'Infos Relatório'!$B585,'Faturamento SP3'!$Z$2:$Z$692,'Infos Relatório'!U$1)</f>
        <v>0</v>
      </c>
      <c r="X585" s="14">
        <f>SUMIFS('Faturamento SP3'!$O$2:$O$692,'Faturamento SP3'!$D$2:$D$692,'Infos Relatório'!$B$564,'Faturamento SP3'!$E$2:$E$692,'Infos Relatório'!$B585,'Faturamento SP3'!$Z$2:$Z$692,'Infos Relatório'!U$1,'Faturamento SP3'!$T$2:$T$692,"Sim")+SUMIFS('Faturamento SP3'!$P$2:$P$692,'Faturamento SP3'!$D$2:$D$692,'Infos Relatório'!$B$564,'Faturamento SP3'!$E$2:$E$692,'Infos Relatório'!$B585,'Faturamento SP3'!$Z$2:$Z$692,'Infos Relatório'!U$1,'Faturamento SP3'!$T$2:$T$692,"Sim")</f>
        <v>0</v>
      </c>
      <c r="Y585" s="27" t="e">
        <f t="shared" si="220"/>
        <v>#DIV/0!</v>
      </c>
      <c r="Z585" s="24">
        <f>SUMIFS('Faturamento SP3'!$H$2:$H$692,'Faturamento SP3'!$D$2:$D$692,'Infos Relatório'!$B$564,'Faturamento SP3'!$E$2:$E$692,'Infos Relatório'!$B585,'Faturamento SP3'!$Z$2:$Z$692,'Infos Relatório'!U$1)</f>
        <v>0</v>
      </c>
      <c r="AA585" s="23">
        <f>COUNTIFS('Faturamento SP3'!$D$2:$D$692,'Infos Relatório'!$B$564,'Faturamento SP3'!$E$2:$E$692,'Infos Relatório'!$B585,'Faturamento SP3'!$Z$2:$Z$692,'Infos Relatório'!AA$1)</f>
        <v>0</v>
      </c>
      <c r="AB585" s="13">
        <f>SUMIFS('Faturamento SP3'!$G$2:$G$692,'Faturamento SP3'!$D$2:$D$692,'Infos Relatório'!$B$564,'Faturamento SP3'!$E$2:$E$692,'Infos Relatório'!$B585,'Faturamento SP3'!$Z$2:$Z$692,'Infos Relatório'!AA$1)</f>
        <v>0</v>
      </c>
      <c r="AC585" s="13">
        <f>SUMIFS('Faturamento SP3'!$J$2:$J$692,'Faturamento SP3'!$D$2:$D$692,'Infos Relatório'!$B$564,'Faturamento SP3'!$E$2:$E$692,'Infos Relatório'!$B585,'Faturamento SP3'!$Z$2:$Z$692,'Infos Relatório'!AA$1)</f>
        <v>0</v>
      </c>
      <c r="AD585" s="14">
        <f>SUMIFS('Faturamento SP3'!$O$2:$O$692,'Faturamento SP3'!$D$2:$D$692,'Infos Relatório'!$B$564,'Faturamento SP3'!$E$2:$E$692,'Infos Relatório'!$B585,'Faturamento SP3'!$Z$2:$Z$692,'Infos Relatório'!AA$1,'Faturamento SP3'!$T$2:$T$692,"Sim")+SUMIFS('Faturamento SP3'!$P$2:$P$692,'Faturamento SP3'!$D$2:$D$692,'Infos Relatório'!$B$564,'Faturamento SP3'!$E$2:$E$692,'Infos Relatório'!$B585,'Faturamento SP3'!$Z$2:$Z$692,'Infos Relatório'!AA$1,'Faturamento SP3'!$T$2:$T$692,"Sim")</f>
        <v>0</v>
      </c>
      <c r="AE585" s="27" t="e">
        <f t="shared" si="221"/>
        <v>#DIV/0!</v>
      </c>
      <c r="AF585" s="24">
        <f>SUMIFS('Faturamento SP3'!$H$2:$H$692,'Faturamento SP3'!$D$2:$D$692,'Infos Relatório'!$B$564,'Faturamento SP3'!$E$2:$E$692,'Infos Relatório'!$B585,'Faturamento SP3'!$Z$2:$Z$692,'Infos Relatório'!AA$1)</f>
        <v>0</v>
      </c>
      <c r="AG585" s="23">
        <f>COUNTIFS('Faturamento SP3'!$D$2:$D$692,'Infos Relatório'!$B$564,'Faturamento SP3'!$E$2:$E$692,'Infos Relatório'!$B585,'Faturamento SP3'!$Z$2:$Z$692,'Infos Relatório'!AG$1)</f>
        <v>0</v>
      </c>
      <c r="AH585" s="13">
        <f>SUMIFS('Faturamento SP3'!$G$2:$G$692,'Faturamento SP3'!$D$2:$D$692,'Infos Relatório'!$B$564,'Faturamento SP3'!$E$2:$E$692,'Infos Relatório'!$B585,'Faturamento SP3'!$Z$2:$Z$692,'Infos Relatório'!AG$1)</f>
        <v>0</v>
      </c>
      <c r="AI585" s="13">
        <f>SUMIFS('Faturamento SP3'!$J$2:$J$692,'Faturamento SP3'!$D$2:$D$692,'Infos Relatório'!$B$564,'Faturamento SP3'!$E$2:$E$692,'Infos Relatório'!$B585,'Faturamento SP3'!$Z$2:$Z$692,'Infos Relatório'!AG$1)</f>
        <v>0</v>
      </c>
      <c r="AJ585" s="14">
        <f>SUMIFS('Faturamento SP3'!$O$2:$O$692,'Faturamento SP3'!$D$2:$D$692,'Infos Relatório'!$B$564,'Faturamento SP3'!$E$2:$E$692,'Infos Relatório'!$B585,'Faturamento SP3'!$Z$2:$Z$692,'Infos Relatório'!AG$1,'Faturamento SP3'!$T$2:$T$692,"Sim")+SUMIFS('Faturamento SP3'!$P$2:$P$692,'Faturamento SP3'!$D$2:$D$692,'Infos Relatório'!$B$564,'Faturamento SP3'!$E$2:$E$692,'Infos Relatório'!$B585,'Faturamento SP3'!$Z$2:$Z$692,'Infos Relatório'!AG$1,'Faturamento SP3'!$T$2:$T$692,"Sim")</f>
        <v>0</v>
      </c>
      <c r="AK585" s="27" t="e">
        <f t="shared" si="222"/>
        <v>#DIV/0!</v>
      </c>
      <c r="AL585" s="24">
        <f>SUMIFS('Faturamento SP3'!$H$2:$H$692,'Faturamento SP3'!$D$2:$D$692,'Infos Relatório'!$B$564,'Faturamento SP3'!$E$2:$E$692,'Infos Relatório'!$B585,'Faturamento SP3'!$Z$2:$Z$692,'Infos Relatório'!AG$1)</f>
        <v>0</v>
      </c>
      <c r="AM585" s="23">
        <f>COUNTIFS('Faturamento SP3'!$D$2:$D$692,'Infos Relatório'!$B$564,'Faturamento SP3'!$E$2:$E$692,'Infos Relatório'!$B585,'Faturamento SP3'!$Z$2:$Z$692,'Infos Relatório'!AM$1)</f>
        <v>0</v>
      </c>
      <c r="AN585" s="13">
        <f>SUMIFS('Faturamento SP3'!$G$2:$G$692,'Faturamento SP3'!$D$2:$D$692,'Infos Relatório'!$B$564,'Faturamento SP3'!$E$2:$E$692,'Infos Relatório'!$B585,'Faturamento SP3'!$Z$2:$Z$692,'Infos Relatório'!AM$1)</f>
        <v>0</v>
      </c>
      <c r="AO585" s="13">
        <f>SUMIFS('Faturamento SP3'!$J$2:$J$692,'Faturamento SP3'!$D$2:$D$692,'Infos Relatório'!$B$564,'Faturamento SP3'!$E$2:$E$692,'Infos Relatório'!$B585,'Faturamento SP3'!$Z$2:$Z$692,'Infos Relatório'!AM$1)</f>
        <v>0</v>
      </c>
      <c r="AP585" s="14">
        <f>SUMIFS('Faturamento SP3'!$O$2:$O$692,'Faturamento SP3'!$D$2:$D$692,'Infos Relatório'!$B$564,'Faturamento SP3'!$E$2:$E$692,'Infos Relatório'!$B585,'Faturamento SP3'!$Z$2:$Z$692,'Infos Relatório'!AM$1,'Faturamento SP3'!$T$2:$T$692,"Sim")+SUMIFS('Faturamento SP3'!$P$2:$P$692,'Faturamento SP3'!$D$2:$D$692,'Infos Relatório'!$B$564,'Faturamento SP3'!$E$2:$E$692,'Infos Relatório'!$B585,'Faturamento SP3'!$Z$2:$Z$692,'Infos Relatório'!AM$1,'Faturamento SP3'!$T$2:$T$692,"Sim")</f>
        <v>0</v>
      </c>
      <c r="AQ585" s="27" t="e">
        <f t="shared" si="223"/>
        <v>#DIV/0!</v>
      </c>
      <c r="AR585" s="24">
        <f>SUMIFS('Faturamento SP3'!$H$2:$H$692,'Faturamento SP3'!$D$2:$D$692,'Infos Relatório'!$B$564,'Faturamento SP3'!$E$2:$E$692,'Infos Relatório'!$B585,'Faturamento SP3'!$Z$2:$Z$692,'Infos Relatório'!AM$1)</f>
        <v>0</v>
      </c>
      <c r="AS585" s="23">
        <f>COUNTIFS('Faturamento SP3'!$D$2:$D$692,'Infos Relatório'!$B$564,'Faturamento SP3'!$E$2:$E$692,'Infos Relatório'!$B585,'Faturamento SP3'!$Z$2:$Z$692,'Infos Relatório'!AS$1)</f>
        <v>0</v>
      </c>
      <c r="AT585" s="13">
        <f>SUMIFS('Faturamento SP3'!$G$2:$G$692,'Faturamento SP3'!$D$2:$D$692,'Infos Relatório'!$B$564,'Faturamento SP3'!$E$2:$E$692,'Infos Relatório'!$B585,'Faturamento SP3'!$Z$2:$Z$692,'Infos Relatório'!AS$1)</f>
        <v>0</v>
      </c>
      <c r="AU585" s="13">
        <f>SUMIFS('Faturamento SP3'!$J$2:$J$692,'Faturamento SP3'!$D$2:$D$692,'Infos Relatório'!$B$564,'Faturamento SP3'!$E$2:$E$692,'Infos Relatório'!$B585,'Faturamento SP3'!$Z$2:$Z$692,'Infos Relatório'!AS$1)</f>
        <v>0</v>
      </c>
      <c r="AV585" s="14">
        <f>SUMIFS('Faturamento SP3'!$O$2:$O$692,'Faturamento SP3'!$D$2:$D$692,'Infos Relatório'!$B$564,'Faturamento SP3'!$E$2:$E$692,'Infos Relatório'!$B585,'Faturamento SP3'!$Z$2:$Z$692,'Infos Relatório'!AS$1,'Faturamento SP3'!$T$2:$T$692,"Sim")+SUMIFS('Faturamento SP3'!$P$2:$P$692,'Faturamento SP3'!$D$2:$D$692,'Infos Relatório'!$B$564,'Faturamento SP3'!$E$2:$E$692,'Infos Relatório'!$B585,'Faturamento SP3'!$Z$2:$Z$692,'Infos Relatório'!AS$1,'Faturamento SP3'!$T$2:$T$692,"Sim")</f>
        <v>0</v>
      </c>
      <c r="AW585" s="27" t="e">
        <f t="shared" si="224"/>
        <v>#DIV/0!</v>
      </c>
      <c r="AX585" s="24">
        <f>SUMIFS('Faturamento SP3'!$H$2:$H$692,'Faturamento SP3'!$D$2:$D$692,'Infos Relatório'!$B$564,'Faturamento SP3'!$E$2:$E$692,'Infos Relatório'!$B585,'Faturamento SP3'!$Z$2:$Z$692,'Infos Relatório'!AS$1)</f>
        <v>0</v>
      </c>
      <c r="AY585" s="23">
        <f>COUNTIFS('Faturamento SP3'!$D$2:$D$692,'Infos Relatório'!$B$564,'Faturamento SP3'!$E$2:$E$692,'Infos Relatório'!$B585,'Faturamento SP3'!$Z$2:$Z$692,'Infos Relatório'!AY$1)</f>
        <v>0</v>
      </c>
      <c r="AZ585" s="13">
        <f>SUMIFS('Faturamento SP3'!$G$2:$G$692,'Faturamento SP3'!$D$2:$D$692,'Infos Relatório'!$B$564,'Faturamento SP3'!$E$2:$E$692,'Infos Relatório'!$B585,'Faturamento SP3'!$Z$2:$Z$692,'Infos Relatório'!AY$1)</f>
        <v>0</v>
      </c>
      <c r="BA585" s="13">
        <f>SUMIFS('Faturamento SP3'!$J$2:$J$692,'Faturamento SP3'!$D$2:$D$692,'Infos Relatório'!$B$564,'Faturamento SP3'!$E$2:$E$692,'Infos Relatório'!$B585,'Faturamento SP3'!$Z$2:$Z$692,'Infos Relatório'!AY$1)</f>
        <v>0</v>
      </c>
      <c r="BB585" s="14">
        <f>SUMIFS('Faturamento SP3'!$O$2:$O$692,'Faturamento SP3'!$D$2:$D$692,'Infos Relatório'!$B$564,'Faturamento SP3'!$E$2:$E$692,'Infos Relatório'!$B585,'Faturamento SP3'!$Z$2:$Z$692,'Infos Relatório'!AY$1,'Faturamento SP3'!$T$2:$T$692,"Sim")+SUMIFS('Faturamento SP3'!$P$2:$P$692,'Faturamento SP3'!$D$2:$D$692,'Infos Relatório'!$B$564,'Faturamento SP3'!$E$2:$E$692,'Infos Relatório'!$B585,'Faturamento SP3'!$Z$2:$Z$692,'Infos Relatório'!AY$1,'Faturamento SP3'!$T$2:$T$692,"Sim")</f>
        <v>0</v>
      </c>
      <c r="BC585" s="27" t="e">
        <f t="shared" si="225"/>
        <v>#DIV/0!</v>
      </c>
      <c r="BD585" s="24">
        <f>SUMIFS('Faturamento SP3'!$H$2:$H$692,'Faturamento SP3'!$D$2:$D$692,'Infos Relatório'!$B$564,'Faturamento SP3'!$E$2:$E$692,'Infos Relatório'!$B585,'Faturamento SP3'!$Z$2:$Z$692,'Infos Relatório'!AY$1)</f>
        <v>0</v>
      </c>
      <c r="BE585" s="23">
        <f>COUNTIFS('Faturamento SP3'!$D$2:$D$692,'Infos Relatório'!$B$564,'Faturamento SP3'!$E$2:$E$692,'Infos Relatório'!$B585,'Faturamento SP3'!$Z$2:$Z$692,'Infos Relatório'!BE$1)</f>
        <v>0</v>
      </c>
      <c r="BF585" s="13">
        <f>SUMIFS('Faturamento SP3'!$G$2:$G$692,'Faturamento SP3'!$D$2:$D$692,'Infos Relatório'!$B$564,'Faturamento SP3'!$E$2:$E$692,'Infos Relatório'!$B585,'Faturamento SP3'!$Z$2:$Z$692,'Infos Relatório'!BE$1)</f>
        <v>0</v>
      </c>
      <c r="BG585" s="13">
        <f>SUMIFS('Faturamento SP3'!$J$2:$J$692,'Faturamento SP3'!$D$2:$D$692,'Infos Relatório'!$B$564,'Faturamento SP3'!$E$2:$E$692,'Infos Relatório'!$B585,'Faturamento SP3'!$Z$2:$Z$692,'Infos Relatório'!BE$1)</f>
        <v>0</v>
      </c>
      <c r="BH585" s="14">
        <f>SUMIFS('Faturamento SP3'!$O$2:$O$692,'Faturamento SP3'!$D$2:$D$692,'Infos Relatório'!$B$564,'Faturamento SP3'!$E$2:$E$692,'Infos Relatório'!$B585,'Faturamento SP3'!$Z$2:$Z$692,'Infos Relatório'!BE$1,'Faturamento SP3'!$T$2:$T$692,"Sim")+SUMIFS('Faturamento SP3'!$P$2:$P$692,'Faturamento SP3'!$D$2:$D$692,'Infos Relatório'!$B$564,'Faturamento SP3'!$E$2:$E$692,'Infos Relatório'!$B585,'Faturamento SP3'!$Z$2:$Z$692,'Infos Relatório'!BE$1,'Faturamento SP3'!$T$2:$T$692,"Sim")</f>
        <v>0</v>
      </c>
      <c r="BI585" s="27" t="e">
        <f t="shared" si="226"/>
        <v>#DIV/0!</v>
      </c>
      <c r="BJ585" s="24">
        <f>SUMIFS('Faturamento SP3'!$H$2:$H$692,'Faturamento SP3'!$D$2:$D$692,'Infos Relatório'!$B$564,'Faturamento SP3'!$E$2:$E$692,'Infos Relatório'!$B585,'Faturamento SP3'!$Z$2:$Z$692,'Infos Relatório'!BE$1)</f>
        <v>0</v>
      </c>
      <c r="BK585" s="23">
        <f>COUNTIFS('Faturamento SP3'!$D$2:$D$692,'Infos Relatório'!$B$564,'Faturamento SP3'!$E$2:$E$692,'Infos Relatório'!$B585,'Faturamento SP3'!$Z$2:$Z$692,'Infos Relatório'!BK$1)</f>
        <v>0</v>
      </c>
      <c r="BL585" s="13">
        <f>SUMIFS('Faturamento SP3'!$G$2:$G$692,'Faturamento SP3'!$D$2:$D$692,'Infos Relatório'!$B$564,'Faturamento SP3'!$E$2:$E$692,'Infos Relatório'!$B585,'Faturamento SP3'!$Z$2:$Z$692,'Infos Relatório'!BK$1)</f>
        <v>0</v>
      </c>
      <c r="BM585" s="13">
        <f>SUMIFS('Faturamento SP3'!$J$2:$J$692,'Faturamento SP3'!$D$2:$D$692,'Infos Relatório'!$B$564,'Faturamento SP3'!$E$2:$E$692,'Infos Relatório'!$B585,'Faturamento SP3'!$Z$2:$Z$692,'Infos Relatório'!BK$1)</f>
        <v>0</v>
      </c>
      <c r="BN585" s="14">
        <f>SUMIFS('Faturamento SP3'!$O$2:$O$692,'Faturamento SP3'!$D$2:$D$692,'Infos Relatório'!$B$564,'Faturamento SP3'!$E$2:$E$692,'Infos Relatório'!$B585,'Faturamento SP3'!$Z$2:$Z$692,'Infos Relatório'!BK$1,'Faturamento SP3'!$T$2:$T$692,"Sim")+SUMIFS('Faturamento SP3'!$P$2:$P$692,'Faturamento SP3'!$D$2:$D$692,'Infos Relatório'!$B$564,'Faturamento SP3'!$E$2:$E$692,'Infos Relatório'!$B585,'Faturamento SP3'!$Z$2:$Z$692,'Infos Relatório'!BK$1,'Faturamento SP3'!$T$2:$T$692,"Sim")</f>
        <v>0</v>
      </c>
      <c r="BO585" s="27" t="e">
        <f t="shared" si="227"/>
        <v>#DIV/0!</v>
      </c>
      <c r="BP585" s="24">
        <f>SUMIFS('Faturamento SP3'!$H$2:$H$692,'Faturamento SP3'!$D$2:$D$692,'Infos Relatório'!$B$564,'Faturamento SP3'!$E$2:$E$692,'Infos Relatório'!$B585,'Faturamento SP3'!$Z$2:$Z$692,'Infos Relatório'!BK$1)</f>
        <v>0</v>
      </c>
      <c r="BQ585" s="23">
        <f>COUNTIFS('Faturamento SP3'!$D$2:$D$692,'Infos Relatório'!$B$564,'Faturamento SP3'!$E$2:$E$692,'Infos Relatório'!$B585,'Faturamento SP3'!$Z$2:$Z$692,'Infos Relatório'!BQ$1)</f>
        <v>0</v>
      </c>
      <c r="BR585" s="13">
        <f>SUMIFS('Faturamento SP3'!$G$2:$G$692,'Faturamento SP3'!$D$2:$D$692,'Infos Relatório'!$B$564,'Faturamento SP3'!$E$2:$E$692,'Infos Relatório'!$B585,'Faturamento SP3'!$Z$2:$Z$692,'Infos Relatório'!BQ$1)</f>
        <v>0</v>
      </c>
      <c r="BS585" s="13">
        <f>SUMIFS('Faturamento SP3'!$J$2:$J$692,'Faturamento SP3'!$D$2:$D$692,'Infos Relatório'!$B$564,'Faturamento SP3'!$E$2:$E$692,'Infos Relatório'!$B585,'Faturamento SP3'!$Z$2:$Z$692,'Infos Relatório'!BQ$1)</f>
        <v>0</v>
      </c>
      <c r="BT585" s="14">
        <f>SUMIFS('Faturamento SP3'!$O$2:$O$692,'Faturamento SP3'!$D$2:$D$692,'Infos Relatório'!$B$564,'Faturamento SP3'!$E$2:$E$692,'Infos Relatório'!$B585,'Faturamento SP3'!$Z$2:$Z$692,'Infos Relatório'!BQ$1,'Faturamento SP3'!$T$2:$T$692,"Sim")+SUMIFS('Faturamento SP3'!$P$2:$P$692,'Faturamento SP3'!$D$2:$D$692,'Infos Relatório'!$B$564,'Faturamento SP3'!$E$2:$E$692,'Infos Relatório'!$B585,'Faturamento SP3'!$Z$2:$Z$692,'Infos Relatório'!BQ$1,'Faturamento SP3'!$T$2:$T$692,"Sim")</f>
        <v>0</v>
      </c>
      <c r="BU585" s="27" t="e">
        <f t="shared" si="228"/>
        <v>#DIV/0!</v>
      </c>
      <c r="BV585" s="24">
        <f>SUMIFS('Faturamento SP3'!$H$2:$H$692,'Faturamento SP3'!$D$2:$D$692,'Infos Relatório'!$B$564,'Faturamento SP3'!$E$2:$E$692,'Infos Relatório'!$B585,'Faturamento SP3'!$Z$2:$Z$692,'Infos Relatório'!BQ$1)</f>
        <v>0</v>
      </c>
    </row>
    <row r="586" spans="2:74">
      <c r="B586" s="17" t="s">
        <v>28</v>
      </c>
      <c r="C586" s="23">
        <f>COUNTIFS('Faturamento SP3'!$D$2:$D$692,'Infos Relatório'!$B$564,'Faturamento SP3'!$E$2:$E$692,'Infos Relatório'!$B586,'Faturamento SP3'!$Z$2:$Z$692,'Infos Relatório'!C$1)</f>
        <v>0</v>
      </c>
      <c r="D586" s="13">
        <f>SUMIFS('Faturamento SP3'!$G$2:$G$692,'Faturamento SP3'!$D$2:$D$692,'Infos Relatório'!$B$564,'Faturamento SP3'!$E$2:$E$692,'Infos Relatório'!$B586,'Faturamento SP3'!$Z$2:$Z$692,'Infos Relatório'!C$1)</f>
        <v>0</v>
      </c>
      <c r="E586" s="13">
        <f>SUMIFS('Faturamento SP3'!$J$2:$J$692,'Faturamento SP3'!$D$2:$D$692,'Infos Relatório'!$B$564,'Faturamento SP3'!$E$2:$E$692,'Infos Relatório'!$B586,'Faturamento SP3'!$Z$2:$Z$692,'Infos Relatório'!C$1)</f>
        <v>0</v>
      </c>
      <c r="F586" s="14">
        <f>SUMIFS('Faturamento SP3'!$O$2:$O$692,'Faturamento SP3'!$D$2:$D$692,'Infos Relatório'!$B$564,'Faturamento SP3'!$E$2:$E$692,'Infos Relatório'!$B586,'Faturamento SP3'!$Z$2:$Z$692,'Infos Relatório'!C$1,'Faturamento SP3'!$T$2:$T$692,"Sim")+SUMIFS('Faturamento SP3'!$P$2:$P$692,'Faturamento SP3'!$D$2:$D$692,'Infos Relatório'!$B$564,'Faturamento SP3'!$E$2:$E$692,'Infos Relatório'!$B586,'Faturamento SP3'!$Z$2:$Z$692,'Infos Relatório'!C$1,'Faturamento SP3'!$T$2:$T$692,"Sim")</f>
        <v>0</v>
      </c>
      <c r="G586" s="27" t="e">
        <f t="shared" si="217"/>
        <v>#DIV/0!</v>
      </c>
      <c r="H586" s="24">
        <f>SUMIFS('Faturamento SP3'!$H$2:$H$692,'Faturamento SP3'!$D$2:$D$692,'Infos Relatório'!$B$564,'Faturamento SP3'!$E$2:$E$692,'Infos Relatório'!$B586,'Faturamento SP3'!$Z$2:$Z$692,'Infos Relatório'!C$1)</f>
        <v>0</v>
      </c>
      <c r="I586" s="23">
        <f>COUNTIFS('Faturamento SP3'!$D$2:$D$692,'Infos Relatório'!$B$564,'Faturamento SP3'!$E$2:$E$692,'Infos Relatório'!$B586,'Faturamento SP3'!$Z$2:$Z$692,'Infos Relatório'!I$1)</f>
        <v>0</v>
      </c>
      <c r="J586" s="13">
        <f>SUMIFS('Faturamento SP3'!$G$2:$G$692,'Faturamento SP3'!$D$2:$D$692,'Infos Relatório'!$B$564,'Faturamento SP3'!$E$2:$E$692,'Infos Relatório'!$B586,'Faturamento SP3'!$Z$2:$Z$692,'Infos Relatório'!I$1)</f>
        <v>0</v>
      </c>
      <c r="K586" s="13">
        <f>SUMIFS('Faturamento SP3'!$J$2:$J$692,'Faturamento SP3'!$D$2:$D$692,'Infos Relatório'!$B$564,'Faturamento SP3'!$E$2:$E$692,'Infos Relatório'!$B586,'Faturamento SP3'!$Z$2:$Z$692,'Infos Relatório'!I$1)</f>
        <v>0</v>
      </c>
      <c r="L586" s="14">
        <f>SUMIFS('Faturamento SP3'!$O$2:$O$692,'Faturamento SP3'!$D$2:$D$692,'Infos Relatório'!$B$564,'Faturamento SP3'!$E$2:$E$692,'Infos Relatório'!$B586,'Faturamento SP3'!$Z$2:$Z$692,'Infos Relatório'!I$1,'Faturamento SP3'!$T$2:$T$692,"Sim")+SUMIFS('Faturamento SP3'!$P$2:$P$692,'Faturamento SP3'!$D$2:$D$692,'Infos Relatório'!$B$564,'Faturamento SP3'!$E$2:$E$692,'Infos Relatório'!$B586,'Faturamento SP3'!$Z$2:$Z$692,'Infos Relatório'!I$1,'Faturamento SP3'!$T$2:$T$692,"Sim")</f>
        <v>0</v>
      </c>
      <c r="M586" s="27" t="e">
        <f t="shared" si="218"/>
        <v>#DIV/0!</v>
      </c>
      <c r="N586" s="24">
        <f>SUMIFS('Faturamento SP3'!$H$2:$H$692,'Faturamento SP3'!$D$2:$D$692,'Infos Relatório'!$B$564,'Faturamento SP3'!$E$2:$E$692,'Infos Relatório'!$B586,'Faturamento SP3'!$Z$2:$Z$692,'Infos Relatório'!I$1)</f>
        <v>0</v>
      </c>
      <c r="O586" s="23">
        <f>COUNTIFS('Faturamento SP3'!$D$2:$D$692,'Infos Relatório'!$B$564,'Faturamento SP3'!$E$2:$E$692,'Infos Relatório'!$B586,'Faturamento SP3'!$Z$2:$Z$692,'Infos Relatório'!O$1)</f>
        <v>0</v>
      </c>
      <c r="P586" s="13">
        <f>SUMIFS('Faturamento SP3'!$G$2:$G$692,'Faturamento SP3'!$D$2:$D$692,'Infos Relatório'!$B$564,'Faturamento SP3'!$E$2:$E$692,'Infos Relatório'!$B586,'Faturamento SP3'!$Z$2:$Z$692,'Infos Relatório'!O$1)</f>
        <v>0</v>
      </c>
      <c r="Q586" s="13">
        <f>SUMIFS('Faturamento SP3'!$J$2:$J$692,'Faturamento SP3'!$D$2:$D$692,'Infos Relatório'!$B$564,'Faturamento SP3'!$E$2:$E$692,'Infos Relatório'!$B586,'Faturamento SP3'!$Z$2:$Z$692,'Infos Relatório'!O$1)</f>
        <v>0</v>
      </c>
      <c r="R586" s="14">
        <f>SUMIFS('Faturamento SP3'!$O$2:$O$692,'Faturamento SP3'!$D$2:$D$692,'Infos Relatório'!$B$564,'Faturamento SP3'!$E$2:$E$692,'Infos Relatório'!$B586,'Faturamento SP3'!$Z$2:$Z$692,'Infos Relatório'!O$1,'Faturamento SP3'!$T$2:$T$692,"Sim")+SUMIFS('Faturamento SP3'!$P$2:$P$692,'Faturamento SP3'!$D$2:$D$692,'Infos Relatório'!$B$564,'Faturamento SP3'!$E$2:$E$692,'Infos Relatório'!$B586,'Faturamento SP3'!$Z$2:$Z$692,'Infos Relatório'!O$1,'Faturamento SP3'!$T$2:$T$692,"Sim")</f>
        <v>0</v>
      </c>
      <c r="S586" s="27" t="e">
        <f t="shared" si="219"/>
        <v>#DIV/0!</v>
      </c>
      <c r="T586" s="24">
        <f>SUMIFS('Faturamento SP3'!$H$2:$H$692,'Faturamento SP3'!$D$2:$D$692,'Infos Relatório'!$B$564,'Faturamento SP3'!$E$2:$E$692,'Infos Relatório'!$B586,'Faturamento SP3'!$Z$2:$Z$692,'Infos Relatório'!O$1)</f>
        <v>0</v>
      </c>
      <c r="U586" s="23">
        <f>COUNTIFS('Faturamento SP3'!$D$2:$D$692,'Infos Relatório'!$B$564,'Faturamento SP3'!$E$2:$E$692,'Infos Relatório'!$B586,'Faturamento SP3'!$Z$2:$Z$692,'Infos Relatório'!U$1)</f>
        <v>0</v>
      </c>
      <c r="V586" s="13">
        <f>SUMIFS('Faturamento SP3'!$G$2:$G$692,'Faturamento SP3'!$D$2:$D$692,'Infos Relatório'!$B$564,'Faturamento SP3'!$E$2:$E$692,'Infos Relatório'!$B586,'Faturamento SP3'!$Z$2:$Z$692,'Infos Relatório'!U$1)</f>
        <v>0</v>
      </c>
      <c r="W586" s="13">
        <f>SUMIFS('Faturamento SP3'!$J$2:$J$692,'Faturamento SP3'!$D$2:$D$692,'Infos Relatório'!$B$564,'Faturamento SP3'!$E$2:$E$692,'Infos Relatório'!$B586,'Faturamento SP3'!$Z$2:$Z$692,'Infos Relatório'!U$1)</f>
        <v>0</v>
      </c>
      <c r="X586" s="14">
        <f>SUMIFS('Faturamento SP3'!$O$2:$O$692,'Faturamento SP3'!$D$2:$D$692,'Infos Relatório'!$B$564,'Faturamento SP3'!$E$2:$E$692,'Infos Relatório'!$B586,'Faturamento SP3'!$Z$2:$Z$692,'Infos Relatório'!U$1,'Faturamento SP3'!$T$2:$T$692,"Sim")+SUMIFS('Faturamento SP3'!$P$2:$P$692,'Faturamento SP3'!$D$2:$D$692,'Infos Relatório'!$B$564,'Faturamento SP3'!$E$2:$E$692,'Infos Relatório'!$B586,'Faturamento SP3'!$Z$2:$Z$692,'Infos Relatório'!U$1,'Faturamento SP3'!$T$2:$T$692,"Sim")</f>
        <v>0</v>
      </c>
      <c r="Y586" s="27" t="e">
        <f t="shared" si="220"/>
        <v>#DIV/0!</v>
      </c>
      <c r="Z586" s="24">
        <f>SUMIFS('Faturamento SP3'!$H$2:$H$692,'Faturamento SP3'!$D$2:$D$692,'Infos Relatório'!$B$564,'Faturamento SP3'!$E$2:$E$692,'Infos Relatório'!$B586,'Faturamento SP3'!$Z$2:$Z$692,'Infos Relatório'!U$1)</f>
        <v>0</v>
      </c>
      <c r="AA586" s="23">
        <f>COUNTIFS('Faturamento SP3'!$D$2:$D$692,'Infos Relatório'!$B$564,'Faturamento SP3'!$E$2:$E$692,'Infos Relatório'!$B586,'Faturamento SP3'!$Z$2:$Z$692,'Infos Relatório'!AA$1)</f>
        <v>0</v>
      </c>
      <c r="AB586" s="13">
        <f>SUMIFS('Faturamento SP3'!$G$2:$G$692,'Faturamento SP3'!$D$2:$D$692,'Infos Relatório'!$B$564,'Faturamento SP3'!$E$2:$E$692,'Infos Relatório'!$B586,'Faturamento SP3'!$Z$2:$Z$692,'Infos Relatório'!AA$1)</f>
        <v>0</v>
      </c>
      <c r="AC586" s="13">
        <f>SUMIFS('Faturamento SP3'!$J$2:$J$692,'Faturamento SP3'!$D$2:$D$692,'Infos Relatório'!$B$564,'Faturamento SP3'!$E$2:$E$692,'Infos Relatório'!$B586,'Faturamento SP3'!$Z$2:$Z$692,'Infos Relatório'!AA$1)</f>
        <v>0</v>
      </c>
      <c r="AD586" s="14">
        <f>SUMIFS('Faturamento SP3'!$O$2:$O$692,'Faturamento SP3'!$D$2:$D$692,'Infos Relatório'!$B$564,'Faturamento SP3'!$E$2:$E$692,'Infos Relatório'!$B586,'Faturamento SP3'!$Z$2:$Z$692,'Infos Relatório'!AA$1,'Faturamento SP3'!$T$2:$T$692,"Sim")+SUMIFS('Faturamento SP3'!$P$2:$P$692,'Faturamento SP3'!$D$2:$D$692,'Infos Relatório'!$B$564,'Faturamento SP3'!$E$2:$E$692,'Infos Relatório'!$B586,'Faturamento SP3'!$Z$2:$Z$692,'Infos Relatório'!AA$1,'Faturamento SP3'!$T$2:$T$692,"Sim")</f>
        <v>0</v>
      </c>
      <c r="AE586" s="27" t="e">
        <f t="shared" si="221"/>
        <v>#DIV/0!</v>
      </c>
      <c r="AF586" s="24">
        <f>SUMIFS('Faturamento SP3'!$H$2:$H$692,'Faturamento SP3'!$D$2:$D$692,'Infos Relatório'!$B$564,'Faturamento SP3'!$E$2:$E$692,'Infos Relatório'!$B586,'Faturamento SP3'!$Z$2:$Z$692,'Infos Relatório'!AA$1)</f>
        <v>0</v>
      </c>
      <c r="AG586" s="23">
        <f>COUNTIFS('Faturamento SP3'!$D$2:$D$692,'Infos Relatório'!$B$564,'Faturamento SP3'!$E$2:$E$692,'Infos Relatório'!$B586,'Faturamento SP3'!$Z$2:$Z$692,'Infos Relatório'!AG$1)</f>
        <v>0</v>
      </c>
      <c r="AH586" s="13">
        <f>SUMIFS('Faturamento SP3'!$G$2:$G$692,'Faturamento SP3'!$D$2:$D$692,'Infos Relatório'!$B$564,'Faturamento SP3'!$E$2:$E$692,'Infos Relatório'!$B586,'Faturamento SP3'!$Z$2:$Z$692,'Infos Relatório'!AG$1)</f>
        <v>0</v>
      </c>
      <c r="AI586" s="13">
        <f>SUMIFS('Faturamento SP3'!$J$2:$J$692,'Faturamento SP3'!$D$2:$D$692,'Infos Relatório'!$B$564,'Faturamento SP3'!$E$2:$E$692,'Infos Relatório'!$B586,'Faturamento SP3'!$Z$2:$Z$692,'Infos Relatório'!AG$1)</f>
        <v>0</v>
      </c>
      <c r="AJ586" s="14">
        <f>SUMIFS('Faturamento SP3'!$O$2:$O$692,'Faturamento SP3'!$D$2:$D$692,'Infos Relatório'!$B$564,'Faturamento SP3'!$E$2:$E$692,'Infos Relatório'!$B586,'Faturamento SP3'!$Z$2:$Z$692,'Infos Relatório'!AG$1,'Faturamento SP3'!$T$2:$T$692,"Sim")+SUMIFS('Faturamento SP3'!$P$2:$P$692,'Faturamento SP3'!$D$2:$D$692,'Infos Relatório'!$B$564,'Faturamento SP3'!$E$2:$E$692,'Infos Relatório'!$B586,'Faturamento SP3'!$Z$2:$Z$692,'Infos Relatório'!AG$1,'Faturamento SP3'!$T$2:$T$692,"Sim")</f>
        <v>0</v>
      </c>
      <c r="AK586" s="27" t="e">
        <f t="shared" si="222"/>
        <v>#DIV/0!</v>
      </c>
      <c r="AL586" s="24">
        <f>SUMIFS('Faturamento SP3'!$H$2:$H$692,'Faturamento SP3'!$D$2:$D$692,'Infos Relatório'!$B$564,'Faturamento SP3'!$E$2:$E$692,'Infos Relatório'!$B586,'Faturamento SP3'!$Z$2:$Z$692,'Infos Relatório'!AG$1)</f>
        <v>0</v>
      </c>
      <c r="AM586" s="23">
        <f>COUNTIFS('Faturamento SP3'!$D$2:$D$692,'Infos Relatório'!$B$564,'Faturamento SP3'!$E$2:$E$692,'Infos Relatório'!$B586,'Faturamento SP3'!$Z$2:$Z$692,'Infos Relatório'!AM$1)</f>
        <v>0</v>
      </c>
      <c r="AN586" s="13">
        <f>SUMIFS('Faturamento SP3'!$G$2:$G$692,'Faturamento SP3'!$D$2:$D$692,'Infos Relatório'!$B$564,'Faturamento SP3'!$E$2:$E$692,'Infos Relatório'!$B586,'Faturamento SP3'!$Z$2:$Z$692,'Infos Relatório'!AM$1)</f>
        <v>0</v>
      </c>
      <c r="AO586" s="13">
        <f>SUMIFS('Faturamento SP3'!$J$2:$J$692,'Faturamento SP3'!$D$2:$D$692,'Infos Relatório'!$B$564,'Faturamento SP3'!$E$2:$E$692,'Infos Relatório'!$B586,'Faturamento SP3'!$Z$2:$Z$692,'Infos Relatório'!AM$1)</f>
        <v>0</v>
      </c>
      <c r="AP586" s="14">
        <f>SUMIFS('Faturamento SP3'!$O$2:$O$692,'Faturamento SP3'!$D$2:$D$692,'Infos Relatório'!$B$564,'Faturamento SP3'!$E$2:$E$692,'Infos Relatório'!$B586,'Faturamento SP3'!$Z$2:$Z$692,'Infos Relatório'!AM$1,'Faturamento SP3'!$T$2:$T$692,"Sim")+SUMIFS('Faturamento SP3'!$P$2:$P$692,'Faturamento SP3'!$D$2:$D$692,'Infos Relatório'!$B$564,'Faturamento SP3'!$E$2:$E$692,'Infos Relatório'!$B586,'Faturamento SP3'!$Z$2:$Z$692,'Infos Relatório'!AM$1,'Faturamento SP3'!$T$2:$T$692,"Sim")</f>
        <v>0</v>
      </c>
      <c r="AQ586" s="27" t="e">
        <f t="shared" si="223"/>
        <v>#DIV/0!</v>
      </c>
      <c r="AR586" s="24">
        <f>SUMIFS('Faturamento SP3'!$H$2:$H$692,'Faturamento SP3'!$D$2:$D$692,'Infos Relatório'!$B$564,'Faturamento SP3'!$E$2:$E$692,'Infos Relatório'!$B586,'Faturamento SP3'!$Z$2:$Z$692,'Infos Relatório'!AM$1)</f>
        <v>0</v>
      </c>
      <c r="AS586" s="23">
        <f>COUNTIFS('Faturamento SP3'!$D$2:$D$692,'Infos Relatório'!$B$564,'Faturamento SP3'!$E$2:$E$692,'Infos Relatório'!$B586,'Faturamento SP3'!$Z$2:$Z$692,'Infos Relatório'!AS$1)</f>
        <v>0</v>
      </c>
      <c r="AT586" s="13">
        <f>SUMIFS('Faturamento SP3'!$G$2:$G$692,'Faturamento SP3'!$D$2:$D$692,'Infos Relatório'!$B$564,'Faturamento SP3'!$E$2:$E$692,'Infos Relatório'!$B586,'Faturamento SP3'!$Z$2:$Z$692,'Infos Relatório'!AS$1)</f>
        <v>0</v>
      </c>
      <c r="AU586" s="13">
        <f>SUMIFS('Faturamento SP3'!$J$2:$J$692,'Faturamento SP3'!$D$2:$D$692,'Infos Relatório'!$B$564,'Faturamento SP3'!$E$2:$E$692,'Infos Relatório'!$B586,'Faturamento SP3'!$Z$2:$Z$692,'Infos Relatório'!AS$1)</f>
        <v>0</v>
      </c>
      <c r="AV586" s="14">
        <f>SUMIFS('Faturamento SP3'!$O$2:$O$692,'Faturamento SP3'!$D$2:$D$692,'Infos Relatório'!$B$564,'Faturamento SP3'!$E$2:$E$692,'Infos Relatório'!$B586,'Faturamento SP3'!$Z$2:$Z$692,'Infos Relatório'!AS$1,'Faturamento SP3'!$T$2:$T$692,"Sim")+SUMIFS('Faturamento SP3'!$P$2:$P$692,'Faturamento SP3'!$D$2:$D$692,'Infos Relatório'!$B$564,'Faturamento SP3'!$E$2:$E$692,'Infos Relatório'!$B586,'Faturamento SP3'!$Z$2:$Z$692,'Infos Relatório'!AS$1,'Faturamento SP3'!$T$2:$T$692,"Sim")</f>
        <v>0</v>
      </c>
      <c r="AW586" s="27" t="e">
        <f t="shared" si="224"/>
        <v>#DIV/0!</v>
      </c>
      <c r="AX586" s="24">
        <f>SUMIFS('Faturamento SP3'!$H$2:$H$692,'Faturamento SP3'!$D$2:$D$692,'Infos Relatório'!$B$564,'Faturamento SP3'!$E$2:$E$692,'Infos Relatório'!$B586,'Faturamento SP3'!$Z$2:$Z$692,'Infos Relatório'!AS$1)</f>
        <v>0</v>
      </c>
      <c r="AY586" s="23">
        <f>COUNTIFS('Faturamento SP3'!$D$2:$D$692,'Infos Relatório'!$B$564,'Faturamento SP3'!$E$2:$E$692,'Infos Relatório'!$B586,'Faturamento SP3'!$Z$2:$Z$692,'Infos Relatório'!AY$1)</f>
        <v>0</v>
      </c>
      <c r="AZ586" s="13">
        <f>SUMIFS('Faturamento SP3'!$G$2:$G$692,'Faturamento SP3'!$D$2:$D$692,'Infos Relatório'!$B$564,'Faturamento SP3'!$E$2:$E$692,'Infos Relatório'!$B586,'Faturamento SP3'!$Z$2:$Z$692,'Infos Relatório'!AY$1)</f>
        <v>0</v>
      </c>
      <c r="BA586" s="13">
        <f>SUMIFS('Faturamento SP3'!$J$2:$J$692,'Faturamento SP3'!$D$2:$D$692,'Infos Relatório'!$B$564,'Faturamento SP3'!$E$2:$E$692,'Infos Relatório'!$B586,'Faturamento SP3'!$Z$2:$Z$692,'Infos Relatório'!AY$1)</f>
        <v>0</v>
      </c>
      <c r="BB586" s="14">
        <f>SUMIFS('Faturamento SP3'!$O$2:$O$692,'Faturamento SP3'!$D$2:$D$692,'Infos Relatório'!$B$564,'Faturamento SP3'!$E$2:$E$692,'Infos Relatório'!$B586,'Faturamento SP3'!$Z$2:$Z$692,'Infos Relatório'!AY$1,'Faturamento SP3'!$T$2:$T$692,"Sim")+SUMIFS('Faturamento SP3'!$P$2:$P$692,'Faturamento SP3'!$D$2:$D$692,'Infos Relatório'!$B$564,'Faturamento SP3'!$E$2:$E$692,'Infos Relatório'!$B586,'Faturamento SP3'!$Z$2:$Z$692,'Infos Relatório'!AY$1,'Faturamento SP3'!$T$2:$T$692,"Sim")</f>
        <v>0</v>
      </c>
      <c r="BC586" s="27" t="e">
        <f t="shared" si="225"/>
        <v>#DIV/0!</v>
      </c>
      <c r="BD586" s="24">
        <f>SUMIFS('Faturamento SP3'!$H$2:$H$692,'Faturamento SP3'!$D$2:$D$692,'Infos Relatório'!$B$564,'Faturamento SP3'!$E$2:$E$692,'Infos Relatório'!$B586,'Faturamento SP3'!$Z$2:$Z$692,'Infos Relatório'!AY$1)</f>
        <v>0</v>
      </c>
      <c r="BE586" s="23">
        <f>COUNTIFS('Faturamento SP3'!$D$2:$D$692,'Infos Relatório'!$B$564,'Faturamento SP3'!$E$2:$E$692,'Infos Relatório'!$B586,'Faturamento SP3'!$Z$2:$Z$692,'Infos Relatório'!BE$1)</f>
        <v>0</v>
      </c>
      <c r="BF586" s="13">
        <f>SUMIFS('Faturamento SP3'!$G$2:$G$692,'Faturamento SP3'!$D$2:$D$692,'Infos Relatório'!$B$564,'Faturamento SP3'!$E$2:$E$692,'Infos Relatório'!$B586,'Faturamento SP3'!$Z$2:$Z$692,'Infos Relatório'!BE$1)</f>
        <v>0</v>
      </c>
      <c r="BG586" s="13">
        <f>SUMIFS('Faturamento SP3'!$J$2:$J$692,'Faturamento SP3'!$D$2:$D$692,'Infos Relatório'!$B$564,'Faturamento SP3'!$E$2:$E$692,'Infos Relatório'!$B586,'Faturamento SP3'!$Z$2:$Z$692,'Infos Relatório'!BE$1)</f>
        <v>0</v>
      </c>
      <c r="BH586" s="14">
        <f>SUMIFS('Faturamento SP3'!$O$2:$O$692,'Faturamento SP3'!$D$2:$D$692,'Infos Relatório'!$B$564,'Faturamento SP3'!$E$2:$E$692,'Infos Relatório'!$B586,'Faturamento SP3'!$Z$2:$Z$692,'Infos Relatório'!BE$1,'Faturamento SP3'!$T$2:$T$692,"Sim")+SUMIFS('Faturamento SP3'!$P$2:$P$692,'Faturamento SP3'!$D$2:$D$692,'Infos Relatório'!$B$564,'Faturamento SP3'!$E$2:$E$692,'Infos Relatório'!$B586,'Faturamento SP3'!$Z$2:$Z$692,'Infos Relatório'!BE$1,'Faturamento SP3'!$T$2:$T$692,"Sim")</f>
        <v>0</v>
      </c>
      <c r="BI586" s="27" t="e">
        <f t="shared" si="226"/>
        <v>#DIV/0!</v>
      </c>
      <c r="BJ586" s="24">
        <f>SUMIFS('Faturamento SP3'!$H$2:$H$692,'Faturamento SP3'!$D$2:$D$692,'Infos Relatório'!$B$564,'Faturamento SP3'!$E$2:$E$692,'Infos Relatório'!$B586,'Faturamento SP3'!$Z$2:$Z$692,'Infos Relatório'!BE$1)</f>
        <v>0</v>
      </c>
      <c r="BK586" s="23">
        <f>COUNTIFS('Faturamento SP3'!$D$2:$D$692,'Infos Relatório'!$B$564,'Faturamento SP3'!$E$2:$E$692,'Infos Relatório'!$B586,'Faturamento SP3'!$Z$2:$Z$692,'Infos Relatório'!BK$1)</f>
        <v>0</v>
      </c>
      <c r="BL586" s="13">
        <f>SUMIFS('Faturamento SP3'!$G$2:$G$692,'Faturamento SP3'!$D$2:$D$692,'Infos Relatório'!$B$564,'Faturamento SP3'!$E$2:$E$692,'Infos Relatório'!$B586,'Faturamento SP3'!$Z$2:$Z$692,'Infos Relatório'!BK$1)</f>
        <v>0</v>
      </c>
      <c r="BM586" s="13">
        <f>SUMIFS('Faturamento SP3'!$J$2:$J$692,'Faturamento SP3'!$D$2:$D$692,'Infos Relatório'!$B$564,'Faturamento SP3'!$E$2:$E$692,'Infos Relatório'!$B586,'Faturamento SP3'!$Z$2:$Z$692,'Infos Relatório'!BK$1)</f>
        <v>0</v>
      </c>
      <c r="BN586" s="14">
        <f>SUMIFS('Faturamento SP3'!$O$2:$O$692,'Faturamento SP3'!$D$2:$D$692,'Infos Relatório'!$B$564,'Faturamento SP3'!$E$2:$E$692,'Infos Relatório'!$B586,'Faturamento SP3'!$Z$2:$Z$692,'Infos Relatório'!BK$1,'Faturamento SP3'!$T$2:$T$692,"Sim")+SUMIFS('Faturamento SP3'!$P$2:$P$692,'Faturamento SP3'!$D$2:$D$692,'Infos Relatório'!$B$564,'Faturamento SP3'!$E$2:$E$692,'Infos Relatório'!$B586,'Faturamento SP3'!$Z$2:$Z$692,'Infos Relatório'!BK$1,'Faturamento SP3'!$T$2:$T$692,"Sim")</f>
        <v>0</v>
      </c>
      <c r="BO586" s="27" t="e">
        <f t="shared" si="227"/>
        <v>#DIV/0!</v>
      </c>
      <c r="BP586" s="24">
        <f>SUMIFS('Faturamento SP3'!$H$2:$H$692,'Faturamento SP3'!$D$2:$D$692,'Infos Relatório'!$B$564,'Faturamento SP3'!$E$2:$E$692,'Infos Relatório'!$B586,'Faturamento SP3'!$Z$2:$Z$692,'Infos Relatório'!BK$1)</f>
        <v>0</v>
      </c>
      <c r="BQ586" s="23">
        <f>COUNTIFS('Faturamento SP3'!$D$2:$D$692,'Infos Relatório'!$B$564,'Faturamento SP3'!$E$2:$E$692,'Infos Relatório'!$B586,'Faturamento SP3'!$Z$2:$Z$692,'Infos Relatório'!BQ$1)</f>
        <v>0</v>
      </c>
      <c r="BR586" s="13">
        <f>SUMIFS('Faturamento SP3'!$G$2:$G$692,'Faturamento SP3'!$D$2:$D$692,'Infos Relatório'!$B$564,'Faturamento SP3'!$E$2:$E$692,'Infos Relatório'!$B586,'Faturamento SP3'!$Z$2:$Z$692,'Infos Relatório'!BQ$1)</f>
        <v>0</v>
      </c>
      <c r="BS586" s="13">
        <f>SUMIFS('Faturamento SP3'!$J$2:$J$692,'Faturamento SP3'!$D$2:$D$692,'Infos Relatório'!$B$564,'Faturamento SP3'!$E$2:$E$692,'Infos Relatório'!$B586,'Faturamento SP3'!$Z$2:$Z$692,'Infos Relatório'!BQ$1)</f>
        <v>0</v>
      </c>
      <c r="BT586" s="14">
        <f>SUMIFS('Faturamento SP3'!$O$2:$O$692,'Faturamento SP3'!$D$2:$D$692,'Infos Relatório'!$B$564,'Faturamento SP3'!$E$2:$E$692,'Infos Relatório'!$B586,'Faturamento SP3'!$Z$2:$Z$692,'Infos Relatório'!BQ$1,'Faturamento SP3'!$T$2:$T$692,"Sim")+SUMIFS('Faturamento SP3'!$P$2:$P$692,'Faturamento SP3'!$D$2:$D$692,'Infos Relatório'!$B$564,'Faturamento SP3'!$E$2:$E$692,'Infos Relatório'!$B586,'Faturamento SP3'!$Z$2:$Z$692,'Infos Relatório'!BQ$1,'Faturamento SP3'!$T$2:$T$692,"Sim")</f>
        <v>0</v>
      </c>
      <c r="BU586" s="27" t="e">
        <f t="shared" si="228"/>
        <v>#DIV/0!</v>
      </c>
      <c r="BV586" s="24">
        <f>SUMIFS('Faturamento SP3'!$H$2:$H$692,'Faturamento SP3'!$D$2:$D$692,'Infos Relatório'!$B$564,'Faturamento SP3'!$E$2:$E$692,'Infos Relatório'!$B586,'Faturamento SP3'!$Z$2:$Z$692,'Infos Relatório'!BQ$1)</f>
        <v>0</v>
      </c>
    </row>
    <row r="587" spans="2:74">
      <c r="B587" s="17" t="s">
        <v>29</v>
      </c>
      <c r="C587" s="23">
        <f>COUNTIFS('Faturamento SP3'!$D$2:$D$692,'Infos Relatório'!$B$564,'Faturamento SP3'!$E$2:$E$692,'Infos Relatório'!$B587,'Faturamento SP3'!$Z$2:$Z$692,'Infos Relatório'!C$1)</f>
        <v>0</v>
      </c>
      <c r="D587" s="13">
        <f>SUMIFS('Faturamento SP3'!$G$2:$G$692,'Faturamento SP3'!$D$2:$D$692,'Infos Relatório'!$B$564,'Faturamento SP3'!$E$2:$E$692,'Infos Relatório'!$B587,'Faturamento SP3'!$Z$2:$Z$692,'Infos Relatório'!C$1)</f>
        <v>0</v>
      </c>
      <c r="E587" s="13">
        <f>SUMIFS('Faturamento SP3'!$J$2:$J$692,'Faturamento SP3'!$D$2:$D$692,'Infos Relatório'!$B$564,'Faturamento SP3'!$E$2:$E$692,'Infos Relatório'!$B587,'Faturamento SP3'!$Z$2:$Z$692,'Infos Relatório'!C$1)</f>
        <v>0</v>
      </c>
      <c r="F587" s="14">
        <f>SUMIFS('Faturamento SP3'!$O$2:$O$692,'Faturamento SP3'!$D$2:$D$692,'Infos Relatório'!$B$564,'Faturamento SP3'!$E$2:$E$692,'Infos Relatório'!$B587,'Faturamento SP3'!$Z$2:$Z$692,'Infos Relatório'!C$1,'Faturamento SP3'!$T$2:$T$692,"Sim")+SUMIFS('Faturamento SP3'!$P$2:$P$692,'Faturamento SP3'!$D$2:$D$692,'Infos Relatório'!$B$564,'Faturamento SP3'!$E$2:$E$692,'Infos Relatório'!$B587,'Faturamento SP3'!$Z$2:$Z$692,'Infos Relatório'!C$1,'Faturamento SP3'!$T$2:$T$692,"Sim")</f>
        <v>0</v>
      </c>
      <c r="G587" s="27" t="e">
        <f t="shared" si="217"/>
        <v>#DIV/0!</v>
      </c>
      <c r="H587" s="24">
        <f>SUMIFS('Faturamento SP3'!$H$2:$H$692,'Faturamento SP3'!$D$2:$D$692,'Infos Relatório'!$B$564,'Faturamento SP3'!$E$2:$E$692,'Infos Relatório'!$B587,'Faturamento SP3'!$Z$2:$Z$692,'Infos Relatório'!C$1)</f>
        <v>0</v>
      </c>
      <c r="I587" s="23">
        <f>COUNTIFS('Faturamento SP3'!$D$2:$D$692,'Infos Relatório'!$B$564,'Faturamento SP3'!$E$2:$E$692,'Infos Relatório'!$B587,'Faturamento SP3'!$Z$2:$Z$692,'Infos Relatório'!I$1)</f>
        <v>0</v>
      </c>
      <c r="J587" s="13">
        <f>SUMIFS('Faturamento SP3'!$G$2:$G$692,'Faturamento SP3'!$D$2:$D$692,'Infos Relatório'!$B$564,'Faturamento SP3'!$E$2:$E$692,'Infos Relatório'!$B587,'Faturamento SP3'!$Z$2:$Z$692,'Infos Relatório'!I$1)</f>
        <v>0</v>
      </c>
      <c r="K587" s="13">
        <f>SUMIFS('Faturamento SP3'!$J$2:$J$692,'Faturamento SP3'!$D$2:$D$692,'Infos Relatório'!$B$564,'Faturamento SP3'!$E$2:$E$692,'Infos Relatório'!$B587,'Faturamento SP3'!$Z$2:$Z$692,'Infos Relatório'!I$1)</f>
        <v>0</v>
      </c>
      <c r="L587" s="14">
        <f>SUMIFS('Faturamento SP3'!$O$2:$O$692,'Faturamento SP3'!$D$2:$D$692,'Infos Relatório'!$B$564,'Faturamento SP3'!$E$2:$E$692,'Infos Relatório'!$B587,'Faturamento SP3'!$Z$2:$Z$692,'Infos Relatório'!I$1,'Faturamento SP3'!$T$2:$T$692,"Sim")+SUMIFS('Faturamento SP3'!$P$2:$P$692,'Faturamento SP3'!$D$2:$D$692,'Infos Relatório'!$B$564,'Faturamento SP3'!$E$2:$E$692,'Infos Relatório'!$B587,'Faturamento SP3'!$Z$2:$Z$692,'Infos Relatório'!I$1,'Faturamento SP3'!$T$2:$T$692,"Sim")</f>
        <v>0</v>
      </c>
      <c r="M587" s="27" t="e">
        <f t="shared" si="218"/>
        <v>#DIV/0!</v>
      </c>
      <c r="N587" s="24">
        <f>SUMIFS('Faturamento SP3'!$H$2:$H$692,'Faturamento SP3'!$D$2:$D$692,'Infos Relatório'!$B$564,'Faturamento SP3'!$E$2:$E$692,'Infos Relatório'!$B587,'Faturamento SP3'!$Z$2:$Z$692,'Infos Relatório'!I$1)</f>
        <v>0</v>
      </c>
      <c r="O587" s="23">
        <f>COUNTIFS('Faturamento SP3'!$D$2:$D$692,'Infos Relatório'!$B$564,'Faturamento SP3'!$E$2:$E$692,'Infos Relatório'!$B587,'Faturamento SP3'!$Z$2:$Z$692,'Infos Relatório'!O$1)</f>
        <v>0</v>
      </c>
      <c r="P587" s="13">
        <f>SUMIFS('Faturamento SP3'!$G$2:$G$692,'Faturamento SP3'!$D$2:$D$692,'Infos Relatório'!$B$564,'Faturamento SP3'!$E$2:$E$692,'Infos Relatório'!$B587,'Faturamento SP3'!$Z$2:$Z$692,'Infos Relatório'!O$1)</f>
        <v>0</v>
      </c>
      <c r="Q587" s="13">
        <f>SUMIFS('Faturamento SP3'!$J$2:$J$692,'Faturamento SP3'!$D$2:$D$692,'Infos Relatório'!$B$564,'Faturamento SP3'!$E$2:$E$692,'Infos Relatório'!$B587,'Faturamento SP3'!$Z$2:$Z$692,'Infos Relatório'!O$1)</f>
        <v>0</v>
      </c>
      <c r="R587" s="14">
        <f>SUMIFS('Faturamento SP3'!$O$2:$O$692,'Faturamento SP3'!$D$2:$D$692,'Infos Relatório'!$B$564,'Faturamento SP3'!$E$2:$E$692,'Infos Relatório'!$B587,'Faturamento SP3'!$Z$2:$Z$692,'Infos Relatório'!O$1,'Faturamento SP3'!$T$2:$T$692,"Sim")+SUMIFS('Faturamento SP3'!$P$2:$P$692,'Faturamento SP3'!$D$2:$D$692,'Infos Relatório'!$B$564,'Faturamento SP3'!$E$2:$E$692,'Infos Relatório'!$B587,'Faturamento SP3'!$Z$2:$Z$692,'Infos Relatório'!O$1,'Faturamento SP3'!$T$2:$T$692,"Sim")</f>
        <v>0</v>
      </c>
      <c r="S587" s="27" t="e">
        <f t="shared" si="219"/>
        <v>#DIV/0!</v>
      </c>
      <c r="T587" s="24">
        <f>SUMIFS('Faturamento SP3'!$H$2:$H$692,'Faturamento SP3'!$D$2:$D$692,'Infos Relatório'!$B$564,'Faturamento SP3'!$E$2:$E$692,'Infos Relatório'!$B587,'Faturamento SP3'!$Z$2:$Z$692,'Infos Relatório'!O$1)</f>
        <v>0</v>
      </c>
      <c r="U587" s="23">
        <f>COUNTIFS('Faturamento SP3'!$D$2:$D$692,'Infos Relatório'!$B$564,'Faturamento SP3'!$E$2:$E$692,'Infos Relatório'!$B587,'Faturamento SP3'!$Z$2:$Z$692,'Infos Relatório'!U$1)</f>
        <v>0</v>
      </c>
      <c r="V587" s="13">
        <f>SUMIFS('Faturamento SP3'!$G$2:$G$692,'Faturamento SP3'!$D$2:$D$692,'Infos Relatório'!$B$564,'Faturamento SP3'!$E$2:$E$692,'Infos Relatório'!$B587,'Faturamento SP3'!$Z$2:$Z$692,'Infos Relatório'!U$1)</f>
        <v>0</v>
      </c>
      <c r="W587" s="13">
        <f>SUMIFS('Faturamento SP3'!$J$2:$J$692,'Faturamento SP3'!$D$2:$D$692,'Infos Relatório'!$B$564,'Faturamento SP3'!$E$2:$E$692,'Infos Relatório'!$B587,'Faturamento SP3'!$Z$2:$Z$692,'Infos Relatório'!U$1)</f>
        <v>0</v>
      </c>
      <c r="X587" s="14">
        <f>SUMIFS('Faturamento SP3'!$O$2:$O$692,'Faturamento SP3'!$D$2:$D$692,'Infos Relatório'!$B$564,'Faturamento SP3'!$E$2:$E$692,'Infos Relatório'!$B587,'Faturamento SP3'!$Z$2:$Z$692,'Infos Relatório'!U$1,'Faturamento SP3'!$T$2:$T$692,"Sim")+SUMIFS('Faturamento SP3'!$P$2:$P$692,'Faturamento SP3'!$D$2:$D$692,'Infos Relatório'!$B$564,'Faturamento SP3'!$E$2:$E$692,'Infos Relatório'!$B587,'Faturamento SP3'!$Z$2:$Z$692,'Infos Relatório'!U$1,'Faturamento SP3'!$T$2:$T$692,"Sim")</f>
        <v>0</v>
      </c>
      <c r="Y587" s="27" t="e">
        <f t="shared" si="220"/>
        <v>#DIV/0!</v>
      </c>
      <c r="Z587" s="24">
        <f>SUMIFS('Faturamento SP3'!$H$2:$H$692,'Faturamento SP3'!$D$2:$D$692,'Infos Relatório'!$B$564,'Faturamento SP3'!$E$2:$E$692,'Infos Relatório'!$B587,'Faturamento SP3'!$Z$2:$Z$692,'Infos Relatório'!U$1)</f>
        <v>0</v>
      </c>
      <c r="AA587" s="23">
        <f>COUNTIFS('Faturamento SP3'!$D$2:$D$692,'Infos Relatório'!$B$564,'Faturamento SP3'!$E$2:$E$692,'Infos Relatório'!$B587,'Faturamento SP3'!$Z$2:$Z$692,'Infos Relatório'!AA$1)</f>
        <v>0</v>
      </c>
      <c r="AB587" s="13">
        <f>SUMIFS('Faturamento SP3'!$G$2:$G$692,'Faturamento SP3'!$D$2:$D$692,'Infos Relatório'!$B$564,'Faturamento SP3'!$E$2:$E$692,'Infos Relatório'!$B587,'Faturamento SP3'!$Z$2:$Z$692,'Infos Relatório'!AA$1)</f>
        <v>0</v>
      </c>
      <c r="AC587" s="13">
        <f>SUMIFS('Faturamento SP3'!$J$2:$J$692,'Faturamento SP3'!$D$2:$D$692,'Infos Relatório'!$B$564,'Faturamento SP3'!$E$2:$E$692,'Infos Relatório'!$B587,'Faturamento SP3'!$Z$2:$Z$692,'Infos Relatório'!AA$1)</f>
        <v>0</v>
      </c>
      <c r="AD587" s="14">
        <f>SUMIFS('Faturamento SP3'!$O$2:$O$692,'Faturamento SP3'!$D$2:$D$692,'Infos Relatório'!$B$564,'Faturamento SP3'!$E$2:$E$692,'Infos Relatório'!$B587,'Faturamento SP3'!$Z$2:$Z$692,'Infos Relatório'!AA$1,'Faturamento SP3'!$T$2:$T$692,"Sim")+SUMIFS('Faturamento SP3'!$P$2:$P$692,'Faturamento SP3'!$D$2:$D$692,'Infos Relatório'!$B$564,'Faturamento SP3'!$E$2:$E$692,'Infos Relatório'!$B587,'Faturamento SP3'!$Z$2:$Z$692,'Infos Relatório'!AA$1,'Faturamento SP3'!$T$2:$T$692,"Sim")</f>
        <v>0</v>
      </c>
      <c r="AE587" s="27" t="e">
        <f t="shared" si="221"/>
        <v>#DIV/0!</v>
      </c>
      <c r="AF587" s="24">
        <f>SUMIFS('Faturamento SP3'!$H$2:$H$692,'Faturamento SP3'!$D$2:$D$692,'Infos Relatório'!$B$564,'Faturamento SP3'!$E$2:$E$692,'Infos Relatório'!$B587,'Faturamento SP3'!$Z$2:$Z$692,'Infos Relatório'!AA$1)</f>
        <v>0</v>
      </c>
      <c r="AG587" s="23">
        <f>COUNTIFS('Faturamento SP3'!$D$2:$D$692,'Infos Relatório'!$B$564,'Faturamento SP3'!$E$2:$E$692,'Infos Relatório'!$B587,'Faturamento SP3'!$Z$2:$Z$692,'Infos Relatório'!AG$1)</f>
        <v>0</v>
      </c>
      <c r="AH587" s="13">
        <f>SUMIFS('Faturamento SP3'!$G$2:$G$692,'Faturamento SP3'!$D$2:$D$692,'Infos Relatório'!$B$564,'Faturamento SP3'!$E$2:$E$692,'Infos Relatório'!$B587,'Faturamento SP3'!$Z$2:$Z$692,'Infos Relatório'!AG$1)</f>
        <v>0</v>
      </c>
      <c r="AI587" s="13">
        <f>SUMIFS('Faturamento SP3'!$J$2:$J$692,'Faturamento SP3'!$D$2:$D$692,'Infos Relatório'!$B$564,'Faturamento SP3'!$E$2:$E$692,'Infos Relatório'!$B587,'Faturamento SP3'!$Z$2:$Z$692,'Infos Relatório'!AG$1)</f>
        <v>0</v>
      </c>
      <c r="AJ587" s="14">
        <f>SUMIFS('Faturamento SP3'!$O$2:$O$692,'Faturamento SP3'!$D$2:$D$692,'Infos Relatório'!$B$564,'Faturamento SP3'!$E$2:$E$692,'Infos Relatório'!$B587,'Faturamento SP3'!$Z$2:$Z$692,'Infos Relatório'!AG$1,'Faturamento SP3'!$T$2:$T$692,"Sim")+SUMIFS('Faturamento SP3'!$P$2:$P$692,'Faturamento SP3'!$D$2:$D$692,'Infos Relatório'!$B$564,'Faturamento SP3'!$E$2:$E$692,'Infos Relatório'!$B587,'Faturamento SP3'!$Z$2:$Z$692,'Infos Relatório'!AG$1,'Faturamento SP3'!$T$2:$T$692,"Sim")</f>
        <v>0</v>
      </c>
      <c r="AK587" s="27" t="e">
        <f t="shared" si="222"/>
        <v>#DIV/0!</v>
      </c>
      <c r="AL587" s="24">
        <f>SUMIFS('Faturamento SP3'!$H$2:$H$692,'Faturamento SP3'!$D$2:$D$692,'Infos Relatório'!$B$564,'Faturamento SP3'!$E$2:$E$692,'Infos Relatório'!$B587,'Faturamento SP3'!$Z$2:$Z$692,'Infos Relatório'!AG$1)</f>
        <v>0</v>
      </c>
      <c r="AM587" s="23">
        <f>COUNTIFS('Faturamento SP3'!$D$2:$D$692,'Infos Relatório'!$B$564,'Faturamento SP3'!$E$2:$E$692,'Infos Relatório'!$B587,'Faturamento SP3'!$Z$2:$Z$692,'Infos Relatório'!AM$1)</f>
        <v>0</v>
      </c>
      <c r="AN587" s="13">
        <f>SUMIFS('Faturamento SP3'!$G$2:$G$692,'Faturamento SP3'!$D$2:$D$692,'Infos Relatório'!$B$564,'Faturamento SP3'!$E$2:$E$692,'Infos Relatório'!$B587,'Faturamento SP3'!$Z$2:$Z$692,'Infos Relatório'!AM$1)</f>
        <v>0</v>
      </c>
      <c r="AO587" s="13">
        <f>SUMIFS('Faturamento SP3'!$J$2:$J$692,'Faturamento SP3'!$D$2:$D$692,'Infos Relatório'!$B$564,'Faturamento SP3'!$E$2:$E$692,'Infos Relatório'!$B587,'Faturamento SP3'!$Z$2:$Z$692,'Infos Relatório'!AM$1)</f>
        <v>0</v>
      </c>
      <c r="AP587" s="14">
        <f>SUMIFS('Faturamento SP3'!$O$2:$O$692,'Faturamento SP3'!$D$2:$D$692,'Infos Relatório'!$B$564,'Faturamento SP3'!$E$2:$E$692,'Infos Relatório'!$B587,'Faturamento SP3'!$Z$2:$Z$692,'Infos Relatório'!AM$1,'Faturamento SP3'!$T$2:$T$692,"Sim")+SUMIFS('Faturamento SP3'!$P$2:$P$692,'Faturamento SP3'!$D$2:$D$692,'Infos Relatório'!$B$564,'Faturamento SP3'!$E$2:$E$692,'Infos Relatório'!$B587,'Faturamento SP3'!$Z$2:$Z$692,'Infos Relatório'!AM$1,'Faturamento SP3'!$T$2:$T$692,"Sim")</f>
        <v>0</v>
      </c>
      <c r="AQ587" s="27" t="e">
        <f t="shared" si="223"/>
        <v>#DIV/0!</v>
      </c>
      <c r="AR587" s="24">
        <f>SUMIFS('Faturamento SP3'!$H$2:$H$692,'Faturamento SP3'!$D$2:$D$692,'Infos Relatório'!$B$564,'Faturamento SP3'!$E$2:$E$692,'Infos Relatório'!$B587,'Faturamento SP3'!$Z$2:$Z$692,'Infos Relatório'!AM$1)</f>
        <v>0</v>
      </c>
      <c r="AS587" s="23">
        <f>COUNTIFS('Faturamento SP3'!$D$2:$D$692,'Infos Relatório'!$B$564,'Faturamento SP3'!$E$2:$E$692,'Infos Relatório'!$B587,'Faturamento SP3'!$Z$2:$Z$692,'Infos Relatório'!AS$1)</f>
        <v>0</v>
      </c>
      <c r="AT587" s="13">
        <f>SUMIFS('Faturamento SP3'!$G$2:$G$692,'Faturamento SP3'!$D$2:$D$692,'Infos Relatório'!$B$564,'Faturamento SP3'!$E$2:$E$692,'Infos Relatório'!$B587,'Faturamento SP3'!$Z$2:$Z$692,'Infos Relatório'!AS$1)</f>
        <v>0</v>
      </c>
      <c r="AU587" s="13">
        <f>SUMIFS('Faturamento SP3'!$J$2:$J$692,'Faturamento SP3'!$D$2:$D$692,'Infos Relatório'!$B$564,'Faturamento SP3'!$E$2:$E$692,'Infos Relatório'!$B587,'Faturamento SP3'!$Z$2:$Z$692,'Infos Relatório'!AS$1)</f>
        <v>0</v>
      </c>
      <c r="AV587" s="14">
        <f>SUMIFS('Faturamento SP3'!$O$2:$O$692,'Faturamento SP3'!$D$2:$D$692,'Infos Relatório'!$B$564,'Faturamento SP3'!$E$2:$E$692,'Infos Relatório'!$B587,'Faturamento SP3'!$Z$2:$Z$692,'Infos Relatório'!AS$1,'Faturamento SP3'!$T$2:$T$692,"Sim")+SUMIFS('Faturamento SP3'!$P$2:$P$692,'Faturamento SP3'!$D$2:$D$692,'Infos Relatório'!$B$564,'Faturamento SP3'!$E$2:$E$692,'Infos Relatório'!$B587,'Faturamento SP3'!$Z$2:$Z$692,'Infos Relatório'!AS$1,'Faturamento SP3'!$T$2:$T$692,"Sim")</f>
        <v>0</v>
      </c>
      <c r="AW587" s="27" t="e">
        <f t="shared" si="224"/>
        <v>#DIV/0!</v>
      </c>
      <c r="AX587" s="24">
        <f>SUMIFS('Faturamento SP3'!$H$2:$H$692,'Faturamento SP3'!$D$2:$D$692,'Infos Relatório'!$B$564,'Faturamento SP3'!$E$2:$E$692,'Infos Relatório'!$B587,'Faturamento SP3'!$Z$2:$Z$692,'Infos Relatório'!AS$1)</f>
        <v>0</v>
      </c>
      <c r="AY587" s="23">
        <f>COUNTIFS('Faturamento SP3'!$D$2:$D$692,'Infos Relatório'!$B$564,'Faturamento SP3'!$E$2:$E$692,'Infos Relatório'!$B587,'Faturamento SP3'!$Z$2:$Z$692,'Infos Relatório'!AY$1)</f>
        <v>0</v>
      </c>
      <c r="AZ587" s="13">
        <f>SUMIFS('Faturamento SP3'!$G$2:$G$692,'Faturamento SP3'!$D$2:$D$692,'Infos Relatório'!$B$564,'Faturamento SP3'!$E$2:$E$692,'Infos Relatório'!$B587,'Faturamento SP3'!$Z$2:$Z$692,'Infos Relatório'!AY$1)</f>
        <v>0</v>
      </c>
      <c r="BA587" s="13">
        <f>SUMIFS('Faturamento SP3'!$J$2:$J$692,'Faturamento SP3'!$D$2:$D$692,'Infos Relatório'!$B$564,'Faturamento SP3'!$E$2:$E$692,'Infos Relatório'!$B587,'Faturamento SP3'!$Z$2:$Z$692,'Infos Relatório'!AY$1)</f>
        <v>0</v>
      </c>
      <c r="BB587" s="14">
        <f>SUMIFS('Faturamento SP3'!$O$2:$O$692,'Faturamento SP3'!$D$2:$D$692,'Infos Relatório'!$B$564,'Faturamento SP3'!$E$2:$E$692,'Infos Relatório'!$B587,'Faturamento SP3'!$Z$2:$Z$692,'Infos Relatório'!AY$1,'Faturamento SP3'!$T$2:$T$692,"Sim")+SUMIFS('Faturamento SP3'!$P$2:$P$692,'Faturamento SP3'!$D$2:$D$692,'Infos Relatório'!$B$564,'Faturamento SP3'!$E$2:$E$692,'Infos Relatório'!$B587,'Faturamento SP3'!$Z$2:$Z$692,'Infos Relatório'!AY$1,'Faturamento SP3'!$T$2:$T$692,"Sim")</f>
        <v>0</v>
      </c>
      <c r="BC587" s="27" t="e">
        <f t="shared" si="225"/>
        <v>#DIV/0!</v>
      </c>
      <c r="BD587" s="24">
        <f>SUMIFS('Faturamento SP3'!$H$2:$H$692,'Faturamento SP3'!$D$2:$D$692,'Infos Relatório'!$B$564,'Faturamento SP3'!$E$2:$E$692,'Infos Relatório'!$B587,'Faturamento SP3'!$Z$2:$Z$692,'Infos Relatório'!AY$1)</f>
        <v>0</v>
      </c>
      <c r="BE587" s="23">
        <f>COUNTIFS('Faturamento SP3'!$D$2:$D$692,'Infos Relatório'!$B$564,'Faturamento SP3'!$E$2:$E$692,'Infos Relatório'!$B587,'Faturamento SP3'!$Z$2:$Z$692,'Infos Relatório'!BE$1)</f>
        <v>0</v>
      </c>
      <c r="BF587" s="13">
        <f>SUMIFS('Faturamento SP3'!$G$2:$G$692,'Faturamento SP3'!$D$2:$D$692,'Infos Relatório'!$B$564,'Faturamento SP3'!$E$2:$E$692,'Infos Relatório'!$B587,'Faturamento SP3'!$Z$2:$Z$692,'Infos Relatório'!BE$1)</f>
        <v>0</v>
      </c>
      <c r="BG587" s="13">
        <f>SUMIFS('Faturamento SP3'!$J$2:$J$692,'Faturamento SP3'!$D$2:$D$692,'Infos Relatório'!$B$564,'Faturamento SP3'!$E$2:$E$692,'Infos Relatório'!$B587,'Faturamento SP3'!$Z$2:$Z$692,'Infos Relatório'!BE$1)</f>
        <v>0</v>
      </c>
      <c r="BH587" s="14">
        <f>SUMIFS('Faturamento SP3'!$O$2:$O$692,'Faturamento SP3'!$D$2:$D$692,'Infos Relatório'!$B$564,'Faturamento SP3'!$E$2:$E$692,'Infos Relatório'!$B587,'Faturamento SP3'!$Z$2:$Z$692,'Infos Relatório'!BE$1,'Faturamento SP3'!$T$2:$T$692,"Sim")+SUMIFS('Faturamento SP3'!$P$2:$P$692,'Faturamento SP3'!$D$2:$D$692,'Infos Relatório'!$B$564,'Faturamento SP3'!$E$2:$E$692,'Infos Relatório'!$B587,'Faturamento SP3'!$Z$2:$Z$692,'Infos Relatório'!BE$1,'Faturamento SP3'!$T$2:$T$692,"Sim")</f>
        <v>0</v>
      </c>
      <c r="BI587" s="27" t="e">
        <f t="shared" si="226"/>
        <v>#DIV/0!</v>
      </c>
      <c r="BJ587" s="24">
        <f>SUMIFS('Faturamento SP3'!$H$2:$H$692,'Faturamento SP3'!$D$2:$D$692,'Infos Relatório'!$B$564,'Faturamento SP3'!$E$2:$E$692,'Infos Relatório'!$B587,'Faturamento SP3'!$Z$2:$Z$692,'Infos Relatório'!BE$1)</f>
        <v>0</v>
      </c>
      <c r="BK587" s="23">
        <f>COUNTIFS('Faturamento SP3'!$D$2:$D$692,'Infos Relatório'!$B$564,'Faturamento SP3'!$E$2:$E$692,'Infos Relatório'!$B587,'Faturamento SP3'!$Z$2:$Z$692,'Infos Relatório'!BK$1)</f>
        <v>0</v>
      </c>
      <c r="BL587" s="13">
        <f>SUMIFS('Faturamento SP3'!$G$2:$G$692,'Faturamento SP3'!$D$2:$D$692,'Infos Relatório'!$B$564,'Faturamento SP3'!$E$2:$E$692,'Infos Relatório'!$B587,'Faturamento SP3'!$Z$2:$Z$692,'Infos Relatório'!BK$1)</f>
        <v>0</v>
      </c>
      <c r="BM587" s="13">
        <f>SUMIFS('Faturamento SP3'!$J$2:$J$692,'Faturamento SP3'!$D$2:$D$692,'Infos Relatório'!$B$564,'Faturamento SP3'!$E$2:$E$692,'Infos Relatório'!$B587,'Faturamento SP3'!$Z$2:$Z$692,'Infos Relatório'!BK$1)</f>
        <v>0</v>
      </c>
      <c r="BN587" s="14">
        <f>SUMIFS('Faturamento SP3'!$O$2:$O$692,'Faturamento SP3'!$D$2:$D$692,'Infos Relatório'!$B$564,'Faturamento SP3'!$E$2:$E$692,'Infos Relatório'!$B587,'Faturamento SP3'!$Z$2:$Z$692,'Infos Relatório'!BK$1,'Faturamento SP3'!$T$2:$T$692,"Sim")+SUMIFS('Faturamento SP3'!$P$2:$P$692,'Faturamento SP3'!$D$2:$D$692,'Infos Relatório'!$B$564,'Faturamento SP3'!$E$2:$E$692,'Infos Relatório'!$B587,'Faturamento SP3'!$Z$2:$Z$692,'Infos Relatório'!BK$1,'Faturamento SP3'!$T$2:$T$692,"Sim")</f>
        <v>0</v>
      </c>
      <c r="BO587" s="27" t="e">
        <f t="shared" si="227"/>
        <v>#DIV/0!</v>
      </c>
      <c r="BP587" s="24">
        <f>SUMIFS('Faturamento SP3'!$H$2:$H$692,'Faturamento SP3'!$D$2:$D$692,'Infos Relatório'!$B$564,'Faturamento SP3'!$E$2:$E$692,'Infos Relatório'!$B587,'Faturamento SP3'!$Z$2:$Z$692,'Infos Relatório'!BK$1)</f>
        <v>0</v>
      </c>
      <c r="BQ587" s="23">
        <f>COUNTIFS('Faturamento SP3'!$D$2:$D$692,'Infos Relatório'!$B$564,'Faturamento SP3'!$E$2:$E$692,'Infos Relatório'!$B587,'Faturamento SP3'!$Z$2:$Z$692,'Infos Relatório'!BQ$1)</f>
        <v>0</v>
      </c>
      <c r="BR587" s="13">
        <f>SUMIFS('Faturamento SP3'!$G$2:$G$692,'Faturamento SP3'!$D$2:$D$692,'Infos Relatório'!$B$564,'Faturamento SP3'!$E$2:$E$692,'Infos Relatório'!$B587,'Faturamento SP3'!$Z$2:$Z$692,'Infos Relatório'!BQ$1)</f>
        <v>0</v>
      </c>
      <c r="BS587" s="13">
        <f>SUMIFS('Faturamento SP3'!$J$2:$J$692,'Faturamento SP3'!$D$2:$D$692,'Infos Relatório'!$B$564,'Faturamento SP3'!$E$2:$E$692,'Infos Relatório'!$B587,'Faturamento SP3'!$Z$2:$Z$692,'Infos Relatório'!BQ$1)</f>
        <v>0</v>
      </c>
      <c r="BT587" s="14">
        <f>SUMIFS('Faturamento SP3'!$O$2:$O$692,'Faturamento SP3'!$D$2:$D$692,'Infos Relatório'!$B$564,'Faturamento SP3'!$E$2:$E$692,'Infos Relatório'!$B587,'Faturamento SP3'!$Z$2:$Z$692,'Infos Relatório'!BQ$1,'Faturamento SP3'!$T$2:$T$692,"Sim")+SUMIFS('Faturamento SP3'!$P$2:$P$692,'Faturamento SP3'!$D$2:$D$692,'Infos Relatório'!$B$564,'Faturamento SP3'!$E$2:$E$692,'Infos Relatório'!$B587,'Faturamento SP3'!$Z$2:$Z$692,'Infos Relatório'!BQ$1,'Faturamento SP3'!$T$2:$T$692,"Sim")</f>
        <v>0</v>
      </c>
      <c r="BU587" s="27" t="e">
        <f t="shared" si="228"/>
        <v>#DIV/0!</v>
      </c>
      <c r="BV587" s="24">
        <f>SUMIFS('Faturamento SP3'!$H$2:$H$692,'Faturamento SP3'!$D$2:$D$692,'Infos Relatório'!$B$564,'Faturamento SP3'!$E$2:$E$692,'Infos Relatório'!$B587,'Faturamento SP3'!$Z$2:$Z$692,'Infos Relatório'!BQ$1)</f>
        <v>0</v>
      </c>
    </row>
    <row r="588" spans="2:74">
      <c r="B588" s="17" t="s">
        <v>30</v>
      </c>
      <c r="C588" s="23">
        <f>COUNTIFS('Faturamento SP3'!$D$2:$D$692,'Infos Relatório'!$B$564,'Faturamento SP3'!$E$2:$E$692,'Infos Relatório'!$B588,'Faturamento SP3'!$Z$2:$Z$692,'Infos Relatório'!C$1)</f>
        <v>0</v>
      </c>
      <c r="D588" s="13">
        <f>SUMIFS('Faturamento SP3'!$G$2:$G$692,'Faturamento SP3'!$D$2:$D$692,'Infos Relatório'!$B$564,'Faturamento SP3'!$E$2:$E$692,'Infos Relatório'!$B588,'Faturamento SP3'!$Z$2:$Z$692,'Infos Relatório'!C$1)</f>
        <v>0</v>
      </c>
      <c r="E588" s="13">
        <f>SUMIFS('Faturamento SP3'!$J$2:$J$692,'Faturamento SP3'!$D$2:$D$692,'Infos Relatório'!$B$564,'Faturamento SP3'!$E$2:$E$692,'Infos Relatório'!$B588,'Faturamento SP3'!$Z$2:$Z$692,'Infos Relatório'!C$1)</f>
        <v>0</v>
      </c>
      <c r="F588" s="14">
        <f>SUMIFS('Faturamento SP3'!$O$2:$O$692,'Faturamento SP3'!$D$2:$D$692,'Infos Relatório'!$B$564,'Faturamento SP3'!$E$2:$E$692,'Infos Relatório'!$B588,'Faturamento SP3'!$Z$2:$Z$692,'Infos Relatório'!C$1,'Faturamento SP3'!$T$2:$T$692,"Sim")+SUMIFS('Faturamento SP3'!$P$2:$P$692,'Faturamento SP3'!$D$2:$D$692,'Infos Relatório'!$B$564,'Faturamento SP3'!$E$2:$E$692,'Infos Relatório'!$B588,'Faturamento SP3'!$Z$2:$Z$692,'Infos Relatório'!C$1,'Faturamento SP3'!$T$2:$T$692,"Sim")</f>
        <v>0</v>
      </c>
      <c r="G588" s="27" t="e">
        <f t="shared" si="217"/>
        <v>#DIV/0!</v>
      </c>
      <c r="H588" s="24">
        <f>SUMIFS('Faturamento SP3'!$H$2:$H$692,'Faturamento SP3'!$D$2:$D$692,'Infos Relatório'!$B$564,'Faturamento SP3'!$E$2:$E$692,'Infos Relatório'!$B588,'Faturamento SP3'!$Z$2:$Z$692,'Infos Relatório'!C$1)</f>
        <v>0</v>
      </c>
      <c r="I588" s="23">
        <f>COUNTIFS('Faturamento SP3'!$D$2:$D$692,'Infos Relatório'!$B$564,'Faturamento SP3'!$E$2:$E$692,'Infos Relatório'!$B588,'Faturamento SP3'!$Z$2:$Z$692,'Infos Relatório'!I$1)</f>
        <v>0</v>
      </c>
      <c r="J588" s="13">
        <f>SUMIFS('Faturamento SP3'!$G$2:$G$692,'Faturamento SP3'!$D$2:$D$692,'Infos Relatório'!$B$564,'Faturamento SP3'!$E$2:$E$692,'Infos Relatório'!$B588,'Faturamento SP3'!$Z$2:$Z$692,'Infos Relatório'!I$1)</f>
        <v>0</v>
      </c>
      <c r="K588" s="13">
        <f>SUMIFS('Faturamento SP3'!$J$2:$J$692,'Faturamento SP3'!$D$2:$D$692,'Infos Relatório'!$B$564,'Faturamento SP3'!$E$2:$E$692,'Infos Relatório'!$B588,'Faturamento SP3'!$Z$2:$Z$692,'Infos Relatório'!I$1)</f>
        <v>0</v>
      </c>
      <c r="L588" s="14">
        <f>SUMIFS('Faturamento SP3'!$O$2:$O$692,'Faturamento SP3'!$D$2:$D$692,'Infos Relatório'!$B$564,'Faturamento SP3'!$E$2:$E$692,'Infos Relatório'!$B588,'Faturamento SP3'!$Z$2:$Z$692,'Infos Relatório'!I$1,'Faturamento SP3'!$T$2:$T$692,"Sim")+SUMIFS('Faturamento SP3'!$P$2:$P$692,'Faturamento SP3'!$D$2:$D$692,'Infos Relatório'!$B$564,'Faturamento SP3'!$E$2:$E$692,'Infos Relatório'!$B588,'Faturamento SP3'!$Z$2:$Z$692,'Infos Relatório'!I$1,'Faturamento SP3'!$T$2:$T$692,"Sim")</f>
        <v>0</v>
      </c>
      <c r="M588" s="27" t="e">
        <f t="shared" si="218"/>
        <v>#DIV/0!</v>
      </c>
      <c r="N588" s="24">
        <f>SUMIFS('Faturamento SP3'!$H$2:$H$692,'Faturamento SP3'!$D$2:$D$692,'Infos Relatório'!$B$564,'Faturamento SP3'!$E$2:$E$692,'Infos Relatório'!$B588,'Faturamento SP3'!$Z$2:$Z$692,'Infos Relatório'!I$1)</f>
        <v>0</v>
      </c>
      <c r="O588" s="23">
        <f>COUNTIFS('Faturamento SP3'!$D$2:$D$692,'Infos Relatório'!$B$564,'Faturamento SP3'!$E$2:$E$692,'Infos Relatório'!$B588,'Faturamento SP3'!$Z$2:$Z$692,'Infos Relatório'!O$1)</f>
        <v>0</v>
      </c>
      <c r="P588" s="13">
        <f>SUMIFS('Faturamento SP3'!$G$2:$G$692,'Faturamento SP3'!$D$2:$D$692,'Infos Relatório'!$B$564,'Faturamento SP3'!$E$2:$E$692,'Infos Relatório'!$B588,'Faturamento SP3'!$Z$2:$Z$692,'Infos Relatório'!O$1)</f>
        <v>0</v>
      </c>
      <c r="Q588" s="13">
        <f>SUMIFS('Faturamento SP3'!$J$2:$J$692,'Faturamento SP3'!$D$2:$D$692,'Infos Relatório'!$B$564,'Faturamento SP3'!$E$2:$E$692,'Infos Relatório'!$B588,'Faturamento SP3'!$Z$2:$Z$692,'Infos Relatório'!O$1)</f>
        <v>0</v>
      </c>
      <c r="R588" s="14">
        <f>SUMIFS('Faturamento SP3'!$O$2:$O$692,'Faturamento SP3'!$D$2:$D$692,'Infos Relatório'!$B$564,'Faturamento SP3'!$E$2:$E$692,'Infos Relatório'!$B588,'Faturamento SP3'!$Z$2:$Z$692,'Infos Relatório'!O$1,'Faturamento SP3'!$T$2:$T$692,"Sim")+SUMIFS('Faturamento SP3'!$P$2:$P$692,'Faturamento SP3'!$D$2:$D$692,'Infos Relatório'!$B$564,'Faturamento SP3'!$E$2:$E$692,'Infos Relatório'!$B588,'Faturamento SP3'!$Z$2:$Z$692,'Infos Relatório'!O$1,'Faturamento SP3'!$T$2:$T$692,"Sim")</f>
        <v>0</v>
      </c>
      <c r="S588" s="27" t="e">
        <f t="shared" si="219"/>
        <v>#DIV/0!</v>
      </c>
      <c r="T588" s="24">
        <f>SUMIFS('Faturamento SP3'!$H$2:$H$692,'Faturamento SP3'!$D$2:$D$692,'Infos Relatório'!$B$564,'Faturamento SP3'!$E$2:$E$692,'Infos Relatório'!$B588,'Faturamento SP3'!$Z$2:$Z$692,'Infos Relatório'!O$1)</f>
        <v>0</v>
      </c>
      <c r="U588" s="23">
        <f>COUNTIFS('Faturamento SP3'!$D$2:$D$692,'Infos Relatório'!$B$564,'Faturamento SP3'!$E$2:$E$692,'Infos Relatório'!$B588,'Faturamento SP3'!$Z$2:$Z$692,'Infos Relatório'!U$1)</f>
        <v>0</v>
      </c>
      <c r="V588" s="13">
        <f>SUMIFS('Faturamento SP3'!$G$2:$G$692,'Faturamento SP3'!$D$2:$D$692,'Infos Relatório'!$B$564,'Faturamento SP3'!$E$2:$E$692,'Infos Relatório'!$B588,'Faturamento SP3'!$Z$2:$Z$692,'Infos Relatório'!U$1)</f>
        <v>0</v>
      </c>
      <c r="W588" s="13">
        <f>SUMIFS('Faturamento SP3'!$J$2:$J$692,'Faturamento SP3'!$D$2:$D$692,'Infos Relatório'!$B$564,'Faturamento SP3'!$E$2:$E$692,'Infos Relatório'!$B588,'Faturamento SP3'!$Z$2:$Z$692,'Infos Relatório'!U$1)</f>
        <v>0</v>
      </c>
      <c r="X588" s="14">
        <f>SUMIFS('Faturamento SP3'!$O$2:$O$692,'Faturamento SP3'!$D$2:$D$692,'Infos Relatório'!$B$564,'Faturamento SP3'!$E$2:$E$692,'Infos Relatório'!$B588,'Faturamento SP3'!$Z$2:$Z$692,'Infos Relatório'!U$1,'Faturamento SP3'!$T$2:$T$692,"Sim")+SUMIFS('Faturamento SP3'!$P$2:$P$692,'Faturamento SP3'!$D$2:$D$692,'Infos Relatório'!$B$564,'Faturamento SP3'!$E$2:$E$692,'Infos Relatório'!$B588,'Faturamento SP3'!$Z$2:$Z$692,'Infos Relatório'!U$1,'Faturamento SP3'!$T$2:$T$692,"Sim")</f>
        <v>0</v>
      </c>
      <c r="Y588" s="27" t="e">
        <f t="shared" si="220"/>
        <v>#DIV/0!</v>
      </c>
      <c r="Z588" s="24">
        <f>SUMIFS('Faturamento SP3'!$H$2:$H$692,'Faturamento SP3'!$D$2:$D$692,'Infos Relatório'!$B$564,'Faturamento SP3'!$E$2:$E$692,'Infos Relatório'!$B588,'Faturamento SP3'!$Z$2:$Z$692,'Infos Relatório'!U$1)</f>
        <v>0</v>
      </c>
      <c r="AA588" s="23">
        <f>COUNTIFS('Faturamento SP3'!$D$2:$D$692,'Infos Relatório'!$B$564,'Faturamento SP3'!$E$2:$E$692,'Infos Relatório'!$B588,'Faturamento SP3'!$Z$2:$Z$692,'Infos Relatório'!AA$1)</f>
        <v>0</v>
      </c>
      <c r="AB588" s="13">
        <f>SUMIFS('Faturamento SP3'!$G$2:$G$692,'Faturamento SP3'!$D$2:$D$692,'Infos Relatório'!$B$564,'Faturamento SP3'!$E$2:$E$692,'Infos Relatório'!$B588,'Faturamento SP3'!$Z$2:$Z$692,'Infos Relatório'!AA$1)</f>
        <v>0</v>
      </c>
      <c r="AC588" s="13">
        <f>SUMIFS('Faturamento SP3'!$J$2:$J$692,'Faturamento SP3'!$D$2:$D$692,'Infos Relatório'!$B$564,'Faturamento SP3'!$E$2:$E$692,'Infos Relatório'!$B588,'Faturamento SP3'!$Z$2:$Z$692,'Infos Relatório'!AA$1)</f>
        <v>0</v>
      </c>
      <c r="AD588" s="14">
        <f>SUMIFS('Faturamento SP3'!$O$2:$O$692,'Faturamento SP3'!$D$2:$D$692,'Infos Relatório'!$B$564,'Faturamento SP3'!$E$2:$E$692,'Infos Relatório'!$B588,'Faturamento SP3'!$Z$2:$Z$692,'Infos Relatório'!AA$1,'Faturamento SP3'!$T$2:$T$692,"Sim")+SUMIFS('Faturamento SP3'!$P$2:$P$692,'Faturamento SP3'!$D$2:$D$692,'Infos Relatório'!$B$564,'Faturamento SP3'!$E$2:$E$692,'Infos Relatório'!$B588,'Faturamento SP3'!$Z$2:$Z$692,'Infos Relatório'!AA$1,'Faturamento SP3'!$T$2:$T$692,"Sim")</f>
        <v>0</v>
      </c>
      <c r="AE588" s="27" t="e">
        <f t="shared" si="221"/>
        <v>#DIV/0!</v>
      </c>
      <c r="AF588" s="24">
        <f>SUMIFS('Faturamento SP3'!$H$2:$H$692,'Faturamento SP3'!$D$2:$D$692,'Infos Relatório'!$B$564,'Faturamento SP3'!$E$2:$E$692,'Infos Relatório'!$B588,'Faturamento SP3'!$Z$2:$Z$692,'Infos Relatório'!AA$1)</f>
        <v>0</v>
      </c>
      <c r="AG588" s="23">
        <f>COUNTIFS('Faturamento SP3'!$D$2:$D$692,'Infos Relatório'!$B$564,'Faturamento SP3'!$E$2:$E$692,'Infos Relatório'!$B588,'Faturamento SP3'!$Z$2:$Z$692,'Infos Relatório'!AG$1)</f>
        <v>0</v>
      </c>
      <c r="AH588" s="13">
        <f>SUMIFS('Faturamento SP3'!$G$2:$G$692,'Faturamento SP3'!$D$2:$D$692,'Infos Relatório'!$B$564,'Faturamento SP3'!$E$2:$E$692,'Infos Relatório'!$B588,'Faturamento SP3'!$Z$2:$Z$692,'Infos Relatório'!AG$1)</f>
        <v>0</v>
      </c>
      <c r="AI588" s="13">
        <f>SUMIFS('Faturamento SP3'!$J$2:$J$692,'Faturamento SP3'!$D$2:$D$692,'Infos Relatório'!$B$564,'Faturamento SP3'!$E$2:$E$692,'Infos Relatório'!$B588,'Faturamento SP3'!$Z$2:$Z$692,'Infos Relatório'!AG$1)</f>
        <v>0</v>
      </c>
      <c r="AJ588" s="14">
        <f>SUMIFS('Faturamento SP3'!$O$2:$O$692,'Faturamento SP3'!$D$2:$D$692,'Infos Relatório'!$B$564,'Faturamento SP3'!$E$2:$E$692,'Infos Relatório'!$B588,'Faturamento SP3'!$Z$2:$Z$692,'Infos Relatório'!AG$1,'Faturamento SP3'!$T$2:$T$692,"Sim")+SUMIFS('Faturamento SP3'!$P$2:$P$692,'Faturamento SP3'!$D$2:$D$692,'Infos Relatório'!$B$564,'Faturamento SP3'!$E$2:$E$692,'Infos Relatório'!$B588,'Faturamento SP3'!$Z$2:$Z$692,'Infos Relatório'!AG$1,'Faturamento SP3'!$T$2:$T$692,"Sim")</f>
        <v>0</v>
      </c>
      <c r="AK588" s="27" t="e">
        <f t="shared" si="222"/>
        <v>#DIV/0!</v>
      </c>
      <c r="AL588" s="24">
        <f>SUMIFS('Faturamento SP3'!$H$2:$H$692,'Faturamento SP3'!$D$2:$D$692,'Infos Relatório'!$B$564,'Faturamento SP3'!$E$2:$E$692,'Infos Relatório'!$B588,'Faturamento SP3'!$Z$2:$Z$692,'Infos Relatório'!AG$1)</f>
        <v>0</v>
      </c>
      <c r="AM588" s="23">
        <f>COUNTIFS('Faturamento SP3'!$D$2:$D$692,'Infos Relatório'!$B$564,'Faturamento SP3'!$E$2:$E$692,'Infos Relatório'!$B588,'Faturamento SP3'!$Z$2:$Z$692,'Infos Relatório'!AM$1)</f>
        <v>0</v>
      </c>
      <c r="AN588" s="13">
        <f>SUMIFS('Faturamento SP3'!$G$2:$G$692,'Faturamento SP3'!$D$2:$D$692,'Infos Relatório'!$B$564,'Faturamento SP3'!$E$2:$E$692,'Infos Relatório'!$B588,'Faturamento SP3'!$Z$2:$Z$692,'Infos Relatório'!AM$1)</f>
        <v>0</v>
      </c>
      <c r="AO588" s="13">
        <f>SUMIFS('Faturamento SP3'!$J$2:$J$692,'Faturamento SP3'!$D$2:$D$692,'Infos Relatório'!$B$564,'Faturamento SP3'!$E$2:$E$692,'Infos Relatório'!$B588,'Faturamento SP3'!$Z$2:$Z$692,'Infos Relatório'!AM$1)</f>
        <v>0</v>
      </c>
      <c r="AP588" s="14">
        <f>SUMIFS('Faturamento SP3'!$O$2:$O$692,'Faturamento SP3'!$D$2:$D$692,'Infos Relatório'!$B$564,'Faturamento SP3'!$E$2:$E$692,'Infos Relatório'!$B588,'Faturamento SP3'!$Z$2:$Z$692,'Infos Relatório'!AM$1,'Faturamento SP3'!$T$2:$T$692,"Sim")+SUMIFS('Faturamento SP3'!$P$2:$P$692,'Faturamento SP3'!$D$2:$D$692,'Infos Relatório'!$B$564,'Faturamento SP3'!$E$2:$E$692,'Infos Relatório'!$B588,'Faturamento SP3'!$Z$2:$Z$692,'Infos Relatório'!AM$1,'Faturamento SP3'!$T$2:$T$692,"Sim")</f>
        <v>0</v>
      </c>
      <c r="AQ588" s="27" t="e">
        <f t="shared" si="223"/>
        <v>#DIV/0!</v>
      </c>
      <c r="AR588" s="24">
        <f>SUMIFS('Faturamento SP3'!$H$2:$H$692,'Faturamento SP3'!$D$2:$D$692,'Infos Relatório'!$B$564,'Faturamento SP3'!$E$2:$E$692,'Infos Relatório'!$B588,'Faturamento SP3'!$Z$2:$Z$692,'Infos Relatório'!AM$1)</f>
        <v>0</v>
      </c>
      <c r="AS588" s="23">
        <f>COUNTIFS('Faturamento SP3'!$D$2:$D$692,'Infos Relatório'!$B$564,'Faturamento SP3'!$E$2:$E$692,'Infos Relatório'!$B588,'Faturamento SP3'!$Z$2:$Z$692,'Infos Relatório'!AS$1)</f>
        <v>0</v>
      </c>
      <c r="AT588" s="13">
        <f>SUMIFS('Faturamento SP3'!$G$2:$G$692,'Faturamento SP3'!$D$2:$D$692,'Infos Relatório'!$B$564,'Faturamento SP3'!$E$2:$E$692,'Infos Relatório'!$B588,'Faturamento SP3'!$Z$2:$Z$692,'Infos Relatório'!AS$1)</f>
        <v>0</v>
      </c>
      <c r="AU588" s="13">
        <f>SUMIFS('Faturamento SP3'!$J$2:$J$692,'Faturamento SP3'!$D$2:$D$692,'Infos Relatório'!$B$564,'Faturamento SP3'!$E$2:$E$692,'Infos Relatório'!$B588,'Faturamento SP3'!$Z$2:$Z$692,'Infos Relatório'!AS$1)</f>
        <v>0</v>
      </c>
      <c r="AV588" s="14">
        <f>SUMIFS('Faturamento SP3'!$O$2:$O$692,'Faturamento SP3'!$D$2:$D$692,'Infos Relatório'!$B$564,'Faturamento SP3'!$E$2:$E$692,'Infos Relatório'!$B588,'Faturamento SP3'!$Z$2:$Z$692,'Infos Relatório'!AS$1,'Faturamento SP3'!$T$2:$T$692,"Sim")+SUMIFS('Faturamento SP3'!$P$2:$P$692,'Faturamento SP3'!$D$2:$D$692,'Infos Relatório'!$B$564,'Faturamento SP3'!$E$2:$E$692,'Infos Relatório'!$B588,'Faturamento SP3'!$Z$2:$Z$692,'Infos Relatório'!AS$1,'Faturamento SP3'!$T$2:$T$692,"Sim")</f>
        <v>0</v>
      </c>
      <c r="AW588" s="27" t="e">
        <f t="shared" si="224"/>
        <v>#DIV/0!</v>
      </c>
      <c r="AX588" s="24">
        <f>SUMIFS('Faturamento SP3'!$H$2:$H$692,'Faturamento SP3'!$D$2:$D$692,'Infos Relatório'!$B$564,'Faturamento SP3'!$E$2:$E$692,'Infos Relatório'!$B588,'Faturamento SP3'!$Z$2:$Z$692,'Infos Relatório'!AS$1)</f>
        <v>0</v>
      </c>
      <c r="AY588" s="23">
        <f>COUNTIFS('Faturamento SP3'!$D$2:$D$692,'Infos Relatório'!$B$564,'Faturamento SP3'!$E$2:$E$692,'Infos Relatório'!$B588,'Faturamento SP3'!$Z$2:$Z$692,'Infos Relatório'!AY$1)</f>
        <v>0</v>
      </c>
      <c r="AZ588" s="13">
        <f>SUMIFS('Faturamento SP3'!$G$2:$G$692,'Faturamento SP3'!$D$2:$D$692,'Infos Relatório'!$B$564,'Faturamento SP3'!$E$2:$E$692,'Infos Relatório'!$B588,'Faturamento SP3'!$Z$2:$Z$692,'Infos Relatório'!AY$1)</f>
        <v>0</v>
      </c>
      <c r="BA588" s="13">
        <f>SUMIFS('Faturamento SP3'!$J$2:$J$692,'Faturamento SP3'!$D$2:$D$692,'Infos Relatório'!$B$564,'Faturamento SP3'!$E$2:$E$692,'Infos Relatório'!$B588,'Faturamento SP3'!$Z$2:$Z$692,'Infos Relatório'!AY$1)</f>
        <v>0</v>
      </c>
      <c r="BB588" s="14">
        <f>SUMIFS('Faturamento SP3'!$O$2:$O$692,'Faturamento SP3'!$D$2:$D$692,'Infos Relatório'!$B$564,'Faturamento SP3'!$E$2:$E$692,'Infos Relatório'!$B588,'Faturamento SP3'!$Z$2:$Z$692,'Infos Relatório'!AY$1,'Faturamento SP3'!$T$2:$T$692,"Sim")+SUMIFS('Faturamento SP3'!$P$2:$P$692,'Faturamento SP3'!$D$2:$D$692,'Infos Relatório'!$B$564,'Faturamento SP3'!$E$2:$E$692,'Infos Relatório'!$B588,'Faturamento SP3'!$Z$2:$Z$692,'Infos Relatório'!AY$1,'Faturamento SP3'!$T$2:$T$692,"Sim")</f>
        <v>0</v>
      </c>
      <c r="BC588" s="27" t="e">
        <f t="shared" si="225"/>
        <v>#DIV/0!</v>
      </c>
      <c r="BD588" s="24">
        <f>SUMIFS('Faturamento SP3'!$H$2:$H$692,'Faturamento SP3'!$D$2:$D$692,'Infos Relatório'!$B$564,'Faturamento SP3'!$E$2:$E$692,'Infos Relatório'!$B588,'Faturamento SP3'!$Z$2:$Z$692,'Infos Relatório'!AY$1)</f>
        <v>0</v>
      </c>
      <c r="BE588" s="23">
        <f>COUNTIFS('Faturamento SP3'!$D$2:$D$692,'Infos Relatório'!$B$564,'Faturamento SP3'!$E$2:$E$692,'Infos Relatório'!$B588,'Faturamento SP3'!$Z$2:$Z$692,'Infos Relatório'!BE$1)</f>
        <v>0</v>
      </c>
      <c r="BF588" s="13">
        <f>SUMIFS('Faturamento SP3'!$G$2:$G$692,'Faturamento SP3'!$D$2:$D$692,'Infos Relatório'!$B$564,'Faturamento SP3'!$E$2:$E$692,'Infos Relatório'!$B588,'Faturamento SP3'!$Z$2:$Z$692,'Infos Relatório'!BE$1)</f>
        <v>0</v>
      </c>
      <c r="BG588" s="13">
        <f>SUMIFS('Faturamento SP3'!$J$2:$J$692,'Faturamento SP3'!$D$2:$D$692,'Infos Relatório'!$B$564,'Faturamento SP3'!$E$2:$E$692,'Infos Relatório'!$B588,'Faturamento SP3'!$Z$2:$Z$692,'Infos Relatório'!BE$1)</f>
        <v>0</v>
      </c>
      <c r="BH588" s="14">
        <f>SUMIFS('Faturamento SP3'!$O$2:$O$692,'Faturamento SP3'!$D$2:$D$692,'Infos Relatório'!$B$564,'Faturamento SP3'!$E$2:$E$692,'Infos Relatório'!$B588,'Faturamento SP3'!$Z$2:$Z$692,'Infos Relatório'!BE$1,'Faturamento SP3'!$T$2:$T$692,"Sim")+SUMIFS('Faturamento SP3'!$P$2:$P$692,'Faturamento SP3'!$D$2:$D$692,'Infos Relatório'!$B$564,'Faturamento SP3'!$E$2:$E$692,'Infos Relatório'!$B588,'Faturamento SP3'!$Z$2:$Z$692,'Infos Relatório'!BE$1,'Faturamento SP3'!$T$2:$T$692,"Sim")</f>
        <v>0</v>
      </c>
      <c r="BI588" s="27" t="e">
        <f t="shared" si="226"/>
        <v>#DIV/0!</v>
      </c>
      <c r="BJ588" s="24">
        <f>SUMIFS('Faturamento SP3'!$H$2:$H$692,'Faturamento SP3'!$D$2:$D$692,'Infos Relatório'!$B$564,'Faturamento SP3'!$E$2:$E$692,'Infos Relatório'!$B588,'Faturamento SP3'!$Z$2:$Z$692,'Infos Relatório'!BE$1)</f>
        <v>0</v>
      </c>
      <c r="BK588" s="23">
        <f>COUNTIFS('Faturamento SP3'!$D$2:$D$692,'Infos Relatório'!$B$564,'Faturamento SP3'!$E$2:$E$692,'Infos Relatório'!$B588,'Faturamento SP3'!$Z$2:$Z$692,'Infos Relatório'!BK$1)</f>
        <v>0</v>
      </c>
      <c r="BL588" s="13">
        <f>SUMIFS('Faturamento SP3'!$G$2:$G$692,'Faturamento SP3'!$D$2:$D$692,'Infos Relatório'!$B$564,'Faturamento SP3'!$E$2:$E$692,'Infos Relatório'!$B588,'Faturamento SP3'!$Z$2:$Z$692,'Infos Relatório'!BK$1)</f>
        <v>0</v>
      </c>
      <c r="BM588" s="13">
        <f>SUMIFS('Faturamento SP3'!$J$2:$J$692,'Faturamento SP3'!$D$2:$D$692,'Infos Relatório'!$B$564,'Faturamento SP3'!$E$2:$E$692,'Infos Relatório'!$B588,'Faturamento SP3'!$Z$2:$Z$692,'Infos Relatório'!BK$1)</f>
        <v>0</v>
      </c>
      <c r="BN588" s="14">
        <f>SUMIFS('Faturamento SP3'!$O$2:$O$692,'Faturamento SP3'!$D$2:$D$692,'Infos Relatório'!$B$564,'Faturamento SP3'!$E$2:$E$692,'Infos Relatório'!$B588,'Faturamento SP3'!$Z$2:$Z$692,'Infos Relatório'!BK$1,'Faturamento SP3'!$T$2:$T$692,"Sim")+SUMIFS('Faturamento SP3'!$P$2:$P$692,'Faturamento SP3'!$D$2:$D$692,'Infos Relatório'!$B$564,'Faturamento SP3'!$E$2:$E$692,'Infos Relatório'!$B588,'Faturamento SP3'!$Z$2:$Z$692,'Infos Relatório'!BK$1,'Faturamento SP3'!$T$2:$T$692,"Sim")</f>
        <v>0</v>
      </c>
      <c r="BO588" s="27" t="e">
        <f t="shared" si="227"/>
        <v>#DIV/0!</v>
      </c>
      <c r="BP588" s="24">
        <f>SUMIFS('Faturamento SP3'!$H$2:$H$692,'Faturamento SP3'!$D$2:$D$692,'Infos Relatório'!$B$564,'Faturamento SP3'!$E$2:$E$692,'Infos Relatório'!$B588,'Faturamento SP3'!$Z$2:$Z$692,'Infos Relatório'!BK$1)</f>
        <v>0</v>
      </c>
      <c r="BQ588" s="23">
        <f>COUNTIFS('Faturamento SP3'!$D$2:$D$692,'Infos Relatório'!$B$564,'Faturamento SP3'!$E$2:$E$692,'Infos Relatório'!$B588,'Faturamento SP3'!$Z$2:$Z$692,'Infos Relatório'!BQ$1)</f>
        <v>0</v>
      </c>
      <c r="BR588" s="13">
        <f>SUMIFS('Faturamento SP3'!$G$2:$G$692,'Faturamento SP3'!$D$2:$D$692,'Infos Relatório'!$B$564,'Faturamento SP3'!$E$2:$E$692,'Infos Relatório'!$B588,'Faturamento SP3'!$Z$2:$Z$692,'Infos Relatório'!BQ$1)</f>
        <v>0</v>
      </c>
      <c r="BS588" s="13">
        <f>SUMIFS('Faturamento SP3'!$J$2:$J$692,'Faturamento SP3'!$D$2:$D$692,'Infos Relatório'!$B$564,'Faturamento SP3'!$E$2:$E$692,'Infos Relatório'!$B588,'Faturamento SP3'!$Z$2:$Z$692,'Infos Relatório'!BQ$1)</f>
        <v>0</v>
      </c>
      <c r="BT588" s="14">
        <f>SUMIFS('Faturamento SP3'!$O$2:$O$692,'Faturamento SP3'!$D$2:$D$692,'Infos Relatório'!$B$564,'Faturamento SP3'!$E$2:$E$692,'Infos Relatório'!$B588,'Faturamento SP3'!$Z$2:$Z$692,'Infos Relatório'!BQ$1,'Faturamento SP3'!$T$2:$T$692,"Sim")+SUMIFS('Faturamento SP3'!$P$2:$P$692,'Faturamento SP3'!$D$2:$D$692,'Infos Relatório'!$B$564,'Faturamento SP3'!$E$2:$E$692,'Infos Relatório'!$B588,'Faturamento SP3'!$Z$2:$Z$692,'Infos Relatório'!BQ$1,'Faturamento SP3'!$T$2:$T$692,"Sim")</f>
        <v>0</v>
      </c>
      <c r="BU588" s="27" t="e">
        <f t="shared" si="228"/>
        <v>#DIV/0!</v>
      </c>
      <c r="BV588" s="24">
        <f>SUMIFS('Faturamento SP3'!$H$2:$H$692,'Faturamento SP3'!$D$2:$D$692,'Infos Relatório'!$B$564,'Faturamento SP3'!$E$2:$E$692,'Infos Relatório'!$B588,'Faturamento SP3'!$Z$2:$Z$692,'Infos Relatório'!BQ$1)</f>
        <v>0</v>
      </c>
    </row>
    <row r="589" spans="2:74">
      <c r="B589" s="17" t="s">
        <v>31</v>
      </c>
      <c r="C589" s="23">
        <f>COUNTIFS('Faturamento SP3'!$D$2:$D$692,'Infos Relatório'!$B$564,'Faturamento SP3'!$E$2:$E$692,'Infos Relatório'!$B589,'Faturamento SP3'!$Z$2:$Z$692,'Infos Relatório'!C$1)</f>
        <v>0</v>
      </c>
      <c r="D589" s="13">
        <f>SUMIFS('Faturamento SP3'!$G$2:$G$692,'Faturamento SP3'!$D$2:$D$692,'Infos Relatório'!$B$564,'Faturamento SP3'!$E$2:$E$692,'Infos Relatório'!$B589,'Faturamento SP3'!$Z$2:$Z$692,'Infos Relatório'!C$1)</f>
        <v>0</v>
      </c>
      <c r="E589" s="13">
        <f>SUMIFS('Faturamento SP3'!$J$2:$J$692,'Faturamento SP3'!$D$2:$D$692,'Infos Relatório'!$B$564,'Faturamento SP3'!$E$2:$E$692,'Infos Relatório'!$B589,'Faturamento SP3'!$Z$2:$Z$692,'Infos Relatório'!C$1)</f>
        <v>0</v>
      </c>
      <c r="F589" s="14">
        <f>SUMIFS('Faturamento SP3'!$O$2:$O$692,'Faturamento SP3'!$D$2:$D$692,'Infos Relatório'!$B$564,'Faturamento SP3'!$E$2:$E$692,'Infos Relatório'!$B589,'Faturamento SP3'!$Z$2:$Z$692,'Infos Relatório'!C$1,'Faturamento SP3'!$T$2:$T$692,"Sim")+SUMIFS('Faturamento SP3'!$P$2:$P$692,'Faturamento SP3'!$D$2:$D$692,'Infos Relatório'!$B$564,'Faturamento SP3'!$E$2:$E$692,'Infos Relatório'!$B589,'Faturamento SP3'!$Z$2:$Z$692,'Infos Relatório'!C$1,'Faturamento SP3'!$T$2:$T$692,"Sim")</f>
        <v>0</v>
      </c>
      <c r="G589" s="27" t="e">
        <f t="shared" si="217"/>
        <v>#DIV/0!</v>
      </c>
      <c r="H589" s="24">
        <f>SUMIFS('Faturamento SP3'!$H$2:$H$692,'Faturamento SP3'!$D$2:$D$692,'Infos Relatório'!$B$564,'Faturamento SP3'!$E$2:$E$692,'Infos Relatório'!$B589,'Faturamento SP3'!$Z$2:$Z$692,'Infos Relatório'!C$1)</f>
        <v>0</v>
      </c>
      <c r="I589" s="23">
        <f>COUNTIFS('Faturamento SP3'!$D$2:$D$692,'Infos Relatório'!$B$564,'Faturamento SP3'!$E$2:$E$692,'Infos Relatório'!$B589,'Faturamento SP3'!$Z$2:$Z$692,'Infos Relatório'!I$1)</f>
        <v>0</v>
      </c>
      <c r="J589" s="13">
        <f>SUMIFS('Faturamento SP3'!$G$2:$G$692,'Faturamento SP3'!$D$2:$D$692,'Infos Relatório'!$B$564,'Faturamento SP3'!$E$2:$E$692,'Infos Relatório'!$B589,'Faturamento SP3'!$Z$2:$Z$692,'Infos Relatório'!I$1)</f>
        <v>0</v>
      </c>
      <c r="K589" s="13">
        <f>SUMIFS('Faturamento SP3'!$J$2:$J$692,'Faturamento SP3'!$D$2:$D$692,'Infos Relatório'!$B$564,'Faturamento SP3'!$E$2:$E$692,'Infos Relatório'!$B589,'Faturamento SP3'!$Z$2:$Z$692,'Infos Relatório'!I$1)</f>
        <v>0</v>
      </c>
      <c r="L589" s="14">
        <f>SUMIFS('Faturamento SP3'!$O$2:$O$692,'Faturamento SP3'!$D$2:$D$692,'Infos Relatório'!$B$564,'Faturamento SP3'!$E$2:$E$692,'Infos Relatório'!$B589,'Faturamento SP3'!$Z$2:$Z$692,'Infos Relatório'!I$1,'Faturamento SP3'!$T$2:$T$692,"Sim")+SUMIFS('Faturamento SP3'!$P$2:$P$692,'Faturamento SP3'!$D$2:$D$692,'Infos Relatório'!$B$564,'Faturamento SP3'!$E$2:$E$692,'Infos Relatório'!$B589,'Faturamento SP3'!$Z$2:$Z$692,'Infos Relatório'!I$1,'Faturamento SP3'!$T$2:$T$692,"Sim")</f>
        <v>0</v>
      </c>
      <c r="M589" s="27" t="e">
        <f t="shared" si="218"/>
        <v>#DIV/0!</v>
      </c>
      <c r="N589" s="24">
        <f>SUMIFS('Faturamento SP3'!$H$2:$H$692,'Faturamento SP3'!$D$2:$D$692,'Infos Relatório'!$B$564,'Faturamento SP3'!$E$2:$E$692,'Infos Relatório'!$B589,'Faturamento SP3'!$Z$2:$Z$692,'Infos Relatório'!I$1)</f>
        <v>0</v>
      </c>
      <c r="O589" s="23">
        <f>COUNTIFS('Faturamento SP3'!$D$2:$D$692,'Infos Relatório'!$B$564,'Faturamento SP3'!$E$2:$E$692,'Infos Relatório'!$B589,'Faturamento SP3'!$Z$2:$Z$692,'Infos Relatório'!O$1)</f>
        <v>0</v>
      </c>
      <c r="P589" s="13">
        <f>SUMIFS('Faturamento SP3'!$G$2:$G$692,'Faturamento SP3'!$D$2:$D$692,'Infos Relatório'!$B$564,'Faturamento SP3'!$E$2:$E$692,'Infos Relatório'!$B589,'Faturamento SP3'!$Z$2:$Z$692,'Infos Relatório'!O$1)</f>
        <v>0</v>
      </c>
      <c r="Q589" s="13">
        <f>SUMIFS('Faturamento SP3'!$J$2:$J$692,'Faturamento SP3'!$D$2:$D$692,'Infos Relatório'!$B$564,'Faturamento SP3'!$E$2:$E$692,'Infos Relatório'!$B589,'Faturamento SP3'!$Z$2:$Z$692,'Infos Relatório'!O$1)</f>
        <v>0</v>
      </c>
      <c r="R589" s="14">
        <f>SUMIFS('Faturamento SP3'!$O$2:$O$692,'Faturamento SP3'!$D$2:$D$692,'Infos Relatório'!$B$564,'Faturamento SP3'!$E$2:$E$692,'Infos Relatório'!$B589,'Faturamento SP3'!$Z$2:$Z$692,'Infos Relatório'!O$1,'Faturamento SP3'!$T$2:$T$692,"Sim")+SUMIFS('Faturamento SP3'!$P$2:$P$692,'Faturamento SP3'!$D$2:$D$692,'Infos Relatório'!$B$564,'Faturamento SP3'!$E$2:$E$692,'Infos Relatório'!$B589,'Faturamento SP3'!$Z$2:$Z$692,'Infos Relatório'!O$1,'Faturamento SP3'!$T$2:$T$692,"Sim")</f>
        <v>0</v>
      </c>
      <c r="S589" s="27" t="e">
        <f t="shared" si="219"/>
        <v>#DIV/0!</v>
      </c>
      <c r="T589" s="24">
        <f>SUMIFS('Faturamento SP3'!$H$2:$H$692,'Faturamento SP3'!$D$2:$D$692,'Infos Relatório'!$B$564,'Faturamento SP3'!$E$2:$E$692,'Infos Relatório'!$B589,'Faturamento SP3'!$Z$2:$Z$692,'Infos Relatório'!O$1)</f>
        <v>0</v>
      </c>
      <c r="U589" s="23">
        <f>COUNTIFS('Faturamento SP3'!$D$2:$D$692,'Infos Relatório'!$B$564,'Faturamento SP3'!$E$2:$E$692,'Infos Relatório'!$B589,'Faturamento SP3'!$Z$2:$Z$692,'Infos Relatório'!U$1)</f>
        <v>0</v>
      </c>
      <c r="V589" s="13">
        <f>SUMIFS('Faturamento SP3'!$G$2:$G$692,'Faturamento SP3'!$D$2:$D$692,'Infos Relatório'!$B$564,'Faturamento SP3'!$E$2:$E$692,'Infos Relatório'!$B589,'Faturamento SP3'!$Z$2:$Z$692,'Infos Relatório'!U$1)</f>
        <v>0</v>
      </c>
      <c r="W589" s="13">
        <f>SUMIFS('Faturamento SP3'!$J$2:$J$692,'Faturamento SP3'!$D$2:$D$692,'Infos Relatório'!$B$564,'Faturamento SP3'!$E$2:$E$692,'Infos Relatório'!$B589,'Faturamento SP3'!$Z$2:$Z$692,'Infos Relatório'!U$1)</f>
        <v>0</v>
      </c>
      <c r="X589" s="14">
        <f>SUMIFS('Faturamento SP3'!$O$2:$O$692,'Faturamento SP3'!$D$2:$D$692,'Infos Relatório'!$B$564,'Faturamento SP3'!$E$2:$E$692,'Infos Relatório'!$B589,'Faturamento SP3'!$Z$2:$Z$692,'Infos Relatório'!U$1,'Faturamento SP3'!$T$2:$T$692,"Sim")+SUMIFS('Faturamento SP3'!$P$2:$P$692,'Faturamento SP3'!$D$2:$D$692,'Infos Relatório'!$B$564,'Faturamento SP3'!$E$2:$E$692,'Infos Relatório'!$B589,'Faturamento SP3'!$Z$2:$Z$692,'Infos Relatório'!U$1,'Faturamento SP3'!$T$2:$T$692,"Sim")</f>
        <v>0</v>
      </c>
      <c r="Y589" s="27" t="e">
        <f t="shared" si="220"/>
        <v>#DIV/0!</v>
      </c>
      <c r="Z589" s="24">
        <f>SUMIFS('Faturamento SP3'!$H$2:$H$692,'Faturamento SP3'!$D$2:$D$692,'Infos Relatório'!$B$564,'Faturamento SP3'!$E$2:$E$692,'Infos Relatório'!$B589,'Faturamento SP3'!$Z$2:$Z$692,'Infos Relatório'!U$1)</f>
        <v>0</v>
      </c>
      <c r="AA589" s="23">
        <f>COUNTIFS('Faturamento SP3'!$D$2:$D$692,'Infos Relatório'!$B$564,'Faturamento SP3'!$E$2:$E$692,'Infos Relatório'!$B589,'Faturamento SP3'!$Z$2:$Z$692,'Infos Relatório'!AA$1)</f>
        <v>0</v>
      </c>
      <c r="AB589" s="13">
        <f>SUMIFS('Faturamento SP3'!$G$2:$G$692,'Faturamento SP3'!$D$2:$D$692,'Infos Relatório'!$B$564,'Faturamento SP3'!$E$2:$E$692,'Infos Relatório'!$B589,'Faturamento SP3'!$Z$2:$Z$692,'Infos Relatório'!AA$1)</f>
        <v>0</v>
      </c>
      <c r="AC589" s="13">
        <f>SUMIFS('Faturamento SP3'!$J$2:$J$692,'Faturamento SP3'!$D$2:$D$692,'Infos Relatório'!$B$564,'Faturamento SP3'!$E$2:$E$692,'Infos Relatório'!$B589,'Faturamento SP3'!$Z$2:$Z$692,'Infos Relatório'!AA$1)</f>
        <v>0</v>
      </c>
      <c r="AD589" s="14">
        <f>SUMIFS('Faturamento SP3'!$O$2:$O$692,'Faturamento SP3'!$D$2:$D$692,'Infos Relatório'!$B$564,'Faturamento SP3'!$E$2:$E$692,'Infos Relatório'!$B589,'Faturamento SP3'!$Z$2:$Z$692,'Infos Relatório'!AA$1,'Faturamento SP3'!$T$2:$T$692,"Sim")+SUMIFS('Faturamento SP3'!$P$2:$P$692,'Faturamento SP3'!$D$2:$D$692,'Infos Relatório'!$B$564,'Faturamento SP3'!$E$2:$E$692,'Infos Relatório'!$B589,'Faturamento SP3'!$Z$2:$Z$692,'Infos Relatório'!AA$1,'Faturamento SP3'!$T$2:$T$692,"Sim")</f>
        <v>0</v>
      </c>
      <c r="AE589" s="27" t="e">
        <f t="shared" si="221"/>
        <v>#DIV/0!</v>
      </c>
      <c r="AF589" s="24">
        <f>SUMIFS('Faturamento SP3'!$H$2:$H$692,'Faturamento SP3'!$D$2:$D$692,'Infos Relatório'!$B$564,'Faturamento SP3'!$E$2:$E$692,'Infos Relatório'!$B589,'Faturamento SP3'!$Z$2:$Z$692,'Infos Relatório'!AA$1)</f>
        <v>0</v>
      </c>
      <c r="AG589" s="23">
        <f>COUNTIFS('Faturamento SP3'!$D$2:$D$692,'Infos Relatório'!$B$564,'Faturamento SP3'!$E$2:$E$692,'Infos Relatório'!$B589,'Faturamento SP3'!$Z$2:$Z$692,'Infos Relatório'!AG$1)</f>
        <v>0</v>
      </c>
      <c r="AH589" s="13">
        <f>SUMIFS('Faturamento SP3'!$G$2:$G$692,'Faturamento SP3'!$D$2:$D$692,'Infos Relatório'!$B$564,'Faturamento SP3'!$E$2:$E$692,'Infos Relatório'!$B589,'Faturamento SP3'!$Z$2:$Z$692,'Infos Relatório'!AG$1)</f>
        <v>0</v>
      </c>
      <c r="AI589" s="13">
        <f>SUMIFS('Faturamento SP3'!$J$2:$J$692,'Faturamento SP3'!$D$2:$D$692,'Infos Relatório'!$B$564,'Faturamento SP3'!$E$2:$E$692,'Infos Relatório'!$B589,'Faturamento SP3'!$Z$2:$Z$692,'Infos Relatório'!AG$1)</f>
        <v>0</v>
      </c>
      <c r="AJ589" s="14">
        <f>SUMIFS('Faturamento SP3'!$O$2:$O$692,'Faturamento SP3'!$D$2:$D$692,'Infos Relatório'!$B$564,'Faturamento SP3'!$E$2:$E$692,'Infos Relatório'!$B589,'Faturamento SP3'!$Z$2:$Z$692,'Infos Relatório'!AG$1,'Faturamento SP3'!$T$2:$T$692,"Sim")+SUMIFS('Faturamento SP3'!$P$2:$P$692,'Faturamento SP3'!$D$2:$D$692,'Infos Relatório'!$B$564,'Faturamento SP3'!$E$2:$E$692,'Infos Relatório'!$B589,'Faturamento SP3'!$Z$2:$Z$692,'Infos Relatório'!AG$1,'Faturamento SP3'!$T$2:$T$692,"Sim")</f>
        <v>0</v>
      </c>
      <c r="AK589" s="27" t="e">
        <f t="shared" si="222"/>
        <v>#DIV/0!</v>
      </c>
      <c r="AL589" s="24">
        <f>SUMIFS('Faturamento SP3'!$H$2:$H$692,'Faturamento SP3'!$D$2:$D$692,'Infos Relatório'!$B$564,'Faturamento SP3'!$E$2:$E$692,'Infos Relatório'!$B589,'Faturamento SP3'!$Z$2:$Z$692,'Infos Relatório'!AG$1)</f>
        <v>0</v>
      </c>
      <c r="AM589" s="23">
        <f>COUNTIFS('Faturamento SP3'!$D$2:$D$692,'Infos Relatório'!$B$564,'Faturamento SP3'!$E$2:$E$692,'Infos Relatório'!$B589,'Faturamento SP3'!$Z$2:$Z$692,'Infos Relatório'!AM$1)</f>
        <v>0</v>
      </c>
      <c r="AN589" s="13">
        <f>SUMIFS('Faturamento SP3'!$G$2:$G$692,'Faturamento SP3'!$D$2:$D$692,'Infos Relatório'!$B$564,'Faturamento SP3'!$E$2:$E$692,'Infos Relatório'!$B589,'Faturamento SP3'!$Z$2:$Z$692,'Infos Relatório'!AM$1)</f>
        <v>0</v>
      </c>
      <c r="AO589" s="13">
        <f>SUMIFS('Faturamento SP3'!$J$2:$J$692,'Faturamento SP3'!$D$2:$D$692,'Infos Relatório'!$B$564,'Faturamento SP3'!$E$2:$E$692,'Infos Relatório'!$B589,'Faturamento SP3'!$Z$2:$Z$692,'Infos Relatório'!AM$1)</f>
        <v>0</v>
      </c>
      <c r="AP589" s="14">
        <f>SUMIFS('Faturamento SP3'!$O$2:$O$692,'Faturamento SP3'!$D$2:$D$692,'Infos Relatório'!$B$564,'Faturamento SP3'!$E$2:$E$692,'Infos Relatório'!$B589,'Faturamento SP3'!$Z$2:$Z$692,'Infos Relatório'!AM$1,'Faturamento SP3'!$T$2:$T$692,"Sim")+SUMIFS('Faturamento SP3'!$P$2:$P$692,'Faturamento SP3'!$D$2:$D$692,'Infos Relatório'!$B$564,'Faturamento SP3'!$E$2:$E$692,'Infos Relatório'!$B589,'Faturamento SP3'!$Z$2:$Z$692,'Infos Relatório'!AM$1,'Faturamento SP3'!$T$2:$T$692,"Sim")</f>
        <v>0</v>
      </c>
      <c r="AQ589" s="27" t="e">
        <f t="shared" si="223"/>
        <v>#DIV/0!</v>
      </c>
      <c r="AR589" s="24">
        <f>SUMIFS('Faturamento SP3'!$H$2:$H$692,'Faturamento SP3'!$D$2:$D$692,'Infos Relatório'!$B$564,'Faturamento SP3'!$E$2:$E$692,'Infos Relatório'!$B589,'Faturamento SP3'!$Z$2:$Z$692,'Infos Relatório'!AM$1)</f>
        <v>0</v>
      </c>
      <c r="AS589" s="23">
        <f>COUNTIFS('Faturamento SP3'!$D$2:$D$692,'Infos Relatório'!$B$564,'Faturamento SP3'!$E$2:$E$692,'Infos Relatório'!$B589,'Faturamento SP3'!$Z$2:$Z$692,'Infos Relatório'!AS$1)</f>
        <v>0</v>
      </c>
      <c r="AT589" s="13">
        <f>SUMIFS('Faturamento SP3'!$G$2:$G$692,'Faturamento SP3'!$D$2:$D$692,'Infos Relatório'!$B$564,'Faturamento SP3'!$E$2:$E$692,'Infos Relatório'!$B589,'Faturamento SP3'!$Z$2:$Z$692,'Infos Relatório'!AS$1)</f>
        <v>0</v>
      </c>
      <c r="AU589" s="13">
        <f>SUMIFS('Faturamento SP3'!$J$2:$J$692,'Faturamento SP3'!$D$2:$D$692,'Infos Relatório'!$B$564,'Faturamento SP3'!$E$2:$E$692,'Infos Relatório'!$B589,'Faturamento SP3'!$Z$2:$Z$692,'Infos Relatório'!AS$1)</f>
        <v>0</v>
      </c>
      <c r="AV589" s="14">
        <f>SUMIFS('Faturamento SP3'!$O$2:$O$692,'Faturamento SP3'!$D$2:$D$692,'Infos Relatório'!$B$564,'Faturamento SP3'!$E$2:$E$692,'Infos Relatório'!$B589,'Faturamento SP3'!$Z$2:$Z$692,'Infos Relatório'!AS$1,'Faturamento SP3'!$T$2:$T$692,"Sim")+SUMIFS('Faturamento SP3'!$P$2:$P$692,'Faturamento SP3'!$D$2:$D$692,'Infos Relatório'!$B$564,'Faturamento SP3'!$E$2:$E$692,'Infos Relatório'!$B589,'Faturamento SP3'!$Z$2:$Z$692,'Infos Relatório'!AS$1,'Faturamento SP3'!$T$2:$T$692,"Sim")</f>
        <v>0</v>
      </c>
      <c r="AW589" s="27" t="e">
        <f t="shared" si="224"/>
        <v>#DIV/0!</v>
      </c>
      <c r="AX589" s="24">
        <f>SUMIFS('Faturamento SP3'!$H$2:$H$692,'Faturamento SP3'!$D$2:$D$692,'Infos Relatório'!$B$564,'Faturamento SP3'!$E$2:$E$692,'Infos Relatório'!$B589,'Faturamento SP3'!$Z$2:$Z$692,'Infos Relatório'!AS$1)</f>
        <v>0</v>
      </c>
      <c r="AY589" s="23">
        <f>COUNTIFS('Faturamento SP3'!$D$2:$D$692,'Infos Relatório'!$B$564,'Faturamento SP3'!$E$2:$E$692,'Infos Relatório'!$B589,'Faturamento SP3'!$Z$2:$Z$692,'Infos Relatório'!AY$1)</f>
        <v>0</v>
      </c>
      <c r="AZ589" s="13">
        <f>SUMIFS('Faturamento SP3'!$G$2:$G$692,'Faturamento SP3'!$D$2:$D$692,'Infos Relatório'!$B$564,'Faturamento SP3'!$E$2:$E$692,'Infos Relatório'!$B589,'Faturamento SP3'!$Z$2:$Z$692,'Infos Relatório'!AY$1)</f>
        <v>0</v>
      </c>
      <c r="BA589" s="13">
        <f>SUMIFS('Faturamento SP3'!$J$2:$J$692,'Faturamento SP3'!$D$2:$D$692,'Infos Relatório'!$B$564,'Faturamento SP3'!$E$2:$E$692,'Infos Relatório'!$B589,'Faturamento SP3'!$Z$2:$Z$692,'Infos Relatório'!AY$1)</f>
        <v>0</v>
      </c>
      <c r="BB589" s="14">
        <f>SUMIFS('Faturamento SP3'!$O$2:$O$692,'Faturamento SP3'!$D$2:$D$692,'Infos Relatório'!$B$564,'Faturamento SP3'!$E$2:$E$692,'Infos Relatório'!$B589,'Faturamento SP3'!$Z$2:$Z$692,'Infos Relatório'!AY$1,'Faturamento SP3'!$T$2:$T$692,"Sim")+SUMIFS('Faturamento SP3'!$P$2:$P$692,'Faturamento SP3'!$D$2:$D$692,'Infos Relatório'!$B$564,'Faturamento SP3'!$E$2:$E$692,'Infos Relatório'!$B589,'Faturamento SP3'!$Z$2:$Z$692,'Infos Relatório'!AY$1,'Faturamento SP3'!$T$2:$T$692,"Sim")</f>
        <v>0</v>
      </c>
      <c r="BC589" s="27" t="e">
        <f t="shared" si="225"/>
        <v>#DIV/0!</v>
      </c>
      <c r="BD589" s="24">
        <f>SUMIFS('Faturamento SP3'!$H$2:$H$692,'Faturamento SP3'!$D$2:$D$692,'Infos Relatório'!$B$564,'Faturamento SP3'!$E$2:$E$692,'Infos Relatório'!$B589,'Faturamento SP3'!$Z$2:$Z$692,'Infos Relatório'!AY$1)</f>
        <v>0</v>
      </c>
      <c r="BE589" s="23">
        <f>COUNTIFS('Faturamento SP3'!$D$2:$D$692,'Infos Relatório'!$B$564,'Faturamento SP3'!$E$2:$E$692,'Infos Relatório'!$B589,'Faturamento SP3'!$Z$2:$Z$692,'Infos Relatório'!BE$1)</f>
        <v>0</v>
      </c>
      <c r="BF589" s="13">
        <f>SUMIFS('Faturamento SP3'!$G$2:$G$692,'Faturamento SP3'!$D$2:$D$692,'Infos Relatório'!$B$564,'Faturamento SP3'!$E$2:$E$692,'Infos Relatório'!$B589,'Faturamento SP3'!$Z$2:$Z$692,'Infos Relatório'!BE$1)</f>
        <v>0</v>
      </c>
      <c r="BG589" s="13">
        <f>SUMIFS('Faturamento SP3'!$J$2:$J$692,'Faturamento SP3'!$D$2:$D$692,'Infos Relatório'!$B$564,'Faturamento SP3'!$E$2:$E$692,'Infos Relatório'!$B589,'Faturamento SP3'!$Z$2:$Z$692,'Infos Relatório'!BE$1)</f>
        <v>0</v>
      </c>
      <c r="BH589" s="14">
        <f>SUMIFS('Faturamento SP3'!$O$2:$O$692,'Faturamento SP3'!$D$2:$D$692,'Infos Relatório'!$B$564,'Faturamento SP3'!$E$2:$E$692,'Infos Relatório'!$B589,'Faturamento SP3'!$Z$2:$Z$692,'Infos Relatório'!BE$1,'Faturamento SP3'!$T$2:$T$692,"Sim")+SUMIFS('Faturamento SP3'!$P$2:$P$692,'Faturamento SP3'!$D$2:$D$692,'Infos Relatório'!$B$564,'Faturamento SP3'!$E$2:$E$692,'Infos Relatório'!$B589,'Faturamento SP3'!$Z$2:$Z$692,'Infos Relatório'!BE$1,'Faturamento SP3'!$T$2:$T$692,"Sim")</f>
        <v>0</v>
      </c>
      <c r="BI589" s="27" t="e">
        <f t="shared" si="226"/>
        <v>#DIV/0!</v>
      </c>
      <c r="BJ589" s="24">
        <f>SUMIFS('Faturamento SP3'!$H$2:$H$692,'Faturamento SP3'!$D$2:$D$692,'Infos Relatório'!$B$564,'Faturamento SP3'!$E$2:$E$692,'Infos Relatório'!$B589,'Faturamento SP3'!$Z$2:$Z$692,'Infos Relatório'!BE$1)</f>
        <v>0</v>
      </c>
      <c r="BK589" s="23">
        <f>COUNTIFS('Faturamento SP3'!$D$2:$D$692,'Infos Relatório'!$B$564,'Faturamento SP3'!$E$2:$E$692,'Infos Relatório'!$B589,'Faturamento SP3'!$Z$2:$Z$692,'Infos Relatório'!BK$1)</f>
        <v>0</v>
      </c>
      <c r="BL589" s="13">
        <f>SUMIFS('Faturamento SP3'!$G$2:$G$692,'Faturamento SP3'!$D$2:$D$692,'Infos Relatório'!$B$564,'Faturamento SP3'!$E$2:$E$692,'Infos Relatório'!$B589,'Faturamento SP3'!$Z$2:$Z$692,'Infos Relatório'!BK$1)</f>
        <v>0</v>
      </c>
      <c r="BM589" s="13">
        <f>SUMIFS('Faturamento SP3'!$J$2:$J$692,'Faturamento SP3'!$D$2:$D$692,'Infos Relatório'!$B$564,'Faturamento SP3'!$E$2:$E$692,'Infos Relatório'!$B589,'Faturamento SP3'!$Z$2:$Z$692,'Infos Relatório'!BK$1)</f>
        <v>0</v>
      </c>
      <c r="BN589" s="14">
        <f>SUMIFS('Faturamento SP3'!$O$2:$O$692,'Faturamento SP3'!$D$2:$D$692,'Infos Relatório'!$B$564,'Faturamento SP3'!$E$2:$E$692,'Infos Relatório'!$B589,'Faturamento SP3'!$Z$2:$Z$692,'Infos Relatório'!BK$1,'Faturamento SP3'!$T$2:$T$692,"Sim")+SUMIFS('Faturamento SP3'!$P$2:$P$692,'Faturamento SP3'!$D$2:$D$692,'Infos Relatório'!$B$564,'Faturamento SP3'!$E$2:$E$692,'Infos Relatório'!$B589,'Faturamento SP3'!$Z$2:$Z$692,'Infos Relatório'!BK$1,'Faturamento SP3'!$T$2:$T$692,"Sim")</f>
        <v>0</v>
      </c>
      <c r="BO589" s="27" t="e">
        <f t="shared" si="227"/>
        <v>#DIV/0!</v>
      </c>
      <c r="BP589" s="24">
        <f>SUMIFS('Faturamento SP3'!$H$2:$H$692,'Faturamento SP3'!$D$2:$D$692,'Infos Relatório'!$B$564,'Faturamento SP3'!$E$2:$E$692,'Infos Relatório'!$B589,'Faturamento SP3'!$Z$2:$Z$692,'Infos Relatório'!BK$1)</f>
        <v>0</v>
      </c>
      <c r="BQ589" s="23">
        <f>COUNTIFS('Faturamento SP3'!$D$2:$D$692,'Infos Relatório'!$B$564,'Faturamento SP3'!$E$2:$E$692,'Infos Relatório'!$B589,'Faturamento SP3'!$Z$2:$Z$692,'Infos Relatório'!BQ$1)</f>
        <v>0</v>
      </c>
      <c r="BR589" s="13">
        <f>SUMIFS('Faturamento SP3'!$G$2:$G$692,'Faturamento SP3'!$D$2:$D$692,'Infos Relatório'!$B$564,'Faturamento SP3'!$E$2:$E$692,'Infos Relatório'!$B589,'Faturamento SP3'!$Z$2:$Z$692,'Infos Relatório'!BQ$1)</f>
        <v>0</v>
      </c>
      <c r="BS589" s="13">
        <f>SUMIFS('Faturamento SP3'!$J$2:$J$692,'Faturamento SP3'!$D$2:$D$692,'Infos Relatório'!$B$564,'Faturamento SP3'!$E$2:$E$692,'Infos Relatório'!$B589,'Faturamento SP3'!$Z$2:$Z$692,'Infos Relatório'!BQ$1)</f>
        <v>0</v>
      </c>
      <c r="BT589" s="14">
        <f>SUMIFS('Faturamento SP3'!$O$2:$O$692,'Faturamento SP3'!$D$2:$D$692,'Infos Relatório'!$B$564,'Faturamento SP3'!$E$2:$E$692,'Infos Relatório'!$B589,'Faturamento SP3'!$Z$2:$Z$692,'Infos Relatório'!BQ$1,'Faturamento SP3'!$T$2:$T$692,"Sim")+SUMIFS('Faturamento SP3'!$P$2:$P$692,'Faturamento SP3'!$D$2:$D$692,'Infos Relatório'!$B$564,'Faturamento SP3'!$E$2:$E$692,'Infos Relatório'!$B589,'Faturamento SP3'!$Z$2:$Z$692,'Infos Relatório'!BQ$1,'Faturamento SP3'!$T$2:$T$692,"Sim")</f>
        <v>0</v>
      </c>
      <c r="BU589" s="27" t="e">
        <f t="shared" si="228"/>
        <v>#DIV/0!</v>
      </c>
      <c r="BV589" s="24">
        <f>SUMIFS('Faturamento SP3'!$H$2:$H$692,'Faturamento SP3'!$D$2:$D$692,'Infos Relatório'!$B$564,'Faturamento SP3'!$E$2:$E$692,'Infos Relatório'!$B589,'Faturamento SP3'!$Z$2:$Z$692,'Infos Relatório'!BQ$1)</f>
        <v>0</v>
      </c>
    </row>
    <row r="590" spans="2:74">
      <c r="B590" s="17" t="s">
        <v>32</v>
      </c>
      <c r="C590" s="23">
        <f>COUNTIFS('Faturamento SP3'!$D$2:$D$692,'Infos Relatório'!$B$564,'Faturamento SP3'!$E$2:$E$692,'Infos Relatório'!$B590,'Faturamento SP3'!$Z$2:$Z$692,'Infos Relatório'!C$1)</f>
        <v>0</v>
      </c>
      <c r="D590" s="13">
        <f>SUMIFS('Faturamento SP3'!$G$2:$G$692,'Faturamento SP3'!$D$2:$D$692,'Infos Relatório'!$B$564,'Faturamento SP3'!$E$2:$E$692,'Infos Relatório'!$B590,'Faturamento SP3'!$Z$2:$Z$692,'Infos Relatório'!C$1)</f>
        <v>0</v>
      </c>
      <c r="E590" s="13">
        <f>SUMIFS('Faturamento SP3'!$J$2:$J$692,'Faturamento SP3'!$D$2:$D$692,'Infos Relatório'!$B$564,'Faturamento SP3'!$E$2:$E$692,'Infos Relatório'!$B590,'Faturamento SP3'!$Z$2:$Z$692,'Infos Relatório'!C$1)</f>
        <v>0</v>
      </c>
      <c r="F590" s="14">
        <f>SUMIFS('Faturamento SP3'!$O$2:$O$692,'Faturamento SP3'!$D$2:$D$692,'Infos Relatório'!$B$564,'Faturamento SP3'!$E$2:$E$692,'Infos Relatório'!$B590,'Faturamento SP3'!$Z$2:$Z$692,'Infos Relatório'!C$1,'Faturamento SP3'!$T$2:$T$692,"Sim")+SUMIFS('Faturamento SP3'!$P$2:$P$692,'Faturamento SP3'!$D$2:$D$692,'Infos Relatório'!$B$564,'Faturamento SP3'!$E$2:$E$692,'Infos Relatório'!$B590,'Faturamento SP3'!$Z$2:$Z$692,'Infos Relatório'!C$1,'Faturamento SP3'!$T$2:$T$692,"Sim")</f>
        <v>0</v>
      </c>
      <c r="G590" s="27" t="e">
        <f t="shared" si="217"/>
        <v>#DIV/0!</v>
      </c>
      <c r="H590" s="24">
        <f>SUMIFS('Faturamento SP3'!$H$2:$H$692,'Faturamento SP3'!$D$2:$D$692,'Infos Relatório'!$B$564,'Faturamento SP3'!$E$2:$E$692,'Infos Relatório'!$B590,'Faturamento SP3'!$Z$2:$Z$692,'Infos Relatório'!C$1)</f>
        <v>0</v>
      </c>
      <c r="I590" s="23">
        <f>COUNTIFS('Faturamento SP3'!$D$2:$D$692,'Infos Relatório'!$B$564,'Faturamento SP3'!$E$2:$E$692,'Infos Relatório'!$B590,'Faturamento SP3'!$Z$2:$Z$692,'Infos Relatório'!I$1)</f>
        <v>0</v>
      </c>
      <c r="J590" s="13">
        <f>SUMIFS('Faturamento SP3'!$G$2:$G$692,'Faturamento SP3'!$D$2:$D$692,'Infos Relatório'!$B$564,'Faturamento SP3'!$E$2:$E$692,'Infos Relatório'!$B590,'Faturamento SP3'!$Z$2:$Z$692,'Infos Relatório'!I$1)</f>
        <v>0</v>
      </c>
      <c r="K590" s="13">
        <f>SUMIFS('Faturamento SP3'!$J$2:$J$692,'Faturamento SP3'!$D$2:$D$692,'Infos Relatório'!$B$564,'Faturamento SP3'!$E$2:$E$692,'Infos Relatório'!$B590,'Faturamento SP3'!$Z$2:$Z$692,'Infos Relatório'!I$1)</f>
        <v>0</v>
      </c>
      <c r="L590" s="14">
        <f>SUMIFS('Faturamento SP3'!$O$2:$O$692,'Faturamento SP3'!$D$2:$D$692,'Infos Relatório'!$B$564,'Faturamento SP3'!$E$2:$E$692,'Infos Relatório'!$B590,'Faturamento SP3'!$Z$2:$Z$692,'Infos Relatório'!I$1,'Faturamento SP3'!$T$2:$T$692,"Sim")+SUMIFS('Faturamento SP3'!$P$2:$P$692,'Faturamento SP3'!$D$2:$D$692,'Infos Relatório'!$B$564,'Faturamento SP3'!$E$2:$E$692,'Infos Relatório'!$B590,'Faturamento SP3'!$Z$2:$Z$692,'Infos Relatório'!I$1,'Faturamento SP3'!$T$2:$T$692,"Sim")</f>
        <v>0</v>
      </c>
      <c r="M590" s="27" t="e">
        <f t="shared" si="218"/>
        <v>#DIV/0!</v>
      </c>
      <c r="N590" s="24">
        <f>SUMIFS('Faturamento SP3'!$H$2:$H$692,'Faturamento SP3'!$D$2:$D$692,'Infos Relatório'!$B$564,'Faturamento SP3'!$E$2:$E$692,'Infos Relatório'!$B590,'Faturamento SP3'!$Z$2:$Z$692,'Infos Relatório'!I$1)</f>
        <v>0</v>
      </c>
      <c r="O590" s="23">
        <f>COUNTIFS('Faturamento SP3'!$D$2:$D$692,'Infos Relatório'!$B$564,'Faturamento SP3'!$E$2:$E$692,'Infos Relatório'!$B590,'Faturamento SP3'!$Z$2:$Z$692,'Infos Relatório'!O$1)</f>
        <v>0</v>
      </c>
      <c r="P590" s="13">
        <f>SUMIFS('Faturamento SP3'!$G$2:$G$692,'Faturamento SP3'!$D$2:$D$692,'Infos Relatório'!$B$564,'Faturamento SP3'!$E$2:$E$692,'Infos Relatório'!$B590,'Faturamento SP3'!$Z$2:$Z$692,'Infos Relatório'!O$1)</f>
        <v>0</v>
      </c>
      <c r="Q590" s="13">
        <f>SUMIFS('Faturamento SP3'!$J$2:$J$692,'Faturamento SP3'!$D$2:$D$692,'Infos Relatório'!$B$564,'Faturamento SP3'!$E$2:$E$692,'Infos Relatório'!$B590,'Faturamento SP3'!$Z$2:$Z$692,'Infos Relatório'!O$1)</f>
        <v>0</v>
      </c>
      <c r="R590" s="14">
        <f>SUMIFS('Faturamento SP3'!$O$2:$O$692,'Faturamento SP3'!$D$2:$D$692,'Infos Relatório'!$B$564,'Faturamento SP3'!$E$2:$E$692,'Infos Relatório'!$B590,'Faturamento SP3'!$Z$2:$Z$692,'Infos Relatório'!O$1,'Faturamento SP3'!$T$2:$T$692,"Sim")+SUMIFS('Faturamento SP3'!$P$2:$P$692,'Faturamento SP3'!$D$2:$D$692,'Infos Relatório'!$B$564,'Faturamento SP3'!$E$2:$E$692,'Infos Relatório'!$B590,'Faturamento SP3'!$Z$2:$Z$692,'Infos Relatório'!O$1,'Faturamento SP3'!$T$2:$T$692,"Sim")</f>
        <v>0</v>
      </c>
      <c r="S590" s="27" t="e">
        <f t="shared" si="219"/>
        <v>#DIV/0!</v>
      </c>
      <c r="T590" s="24">
        <f>SUMIFS('Faturamento SP3'!$H$2:$H$692,'Faturamento SP3'!$D$2:$D$692,'Infos Relatório'!$B$564,'Faturamento SP3'!$E$2:$E$692,'Infos Relatório'!$B590,'Faturamento SP3'!$Z$2:$Z$692,'Infos Relatório'!O$1)</f>
        <v>0</v>
      </c>
      <c r="U590" s="23">
        <f>COUNTIFS('Faturamento SP3'!$D$2:$D$692,'Infos Relatório'!$B$564,'Faturamento SP3'!$E$2:$E$692,'Infos Relatório'!$B590,'Faturamento SP3'!$Z$2:$Z$692,'Infos Relatório'!U$1)</f>
        <v>0</v>
      </c>
      <c r="V590" s="13">
        <f>SUMIFS('Faturamento SP3'!$G$2:$G$692,'Faturamento SP3'!$D$2:$D$692,'Infos Relatório'!$B$564,'Faturamento SP3'!$E$2:$E$692,'Infos Relatório'!$B590,'Faturamento SP3'!$Z$2:$Z$692,'Infos Relatório'!U$1)</f>
        <v>0</v>
      </c>
      <c r="W590" s="13">
        <f>SUMIFS('Faturamento SP3'!$J$2:$J$692,'Faturamento SP3'!$D$2:$D$692,'Infos Relatório'!$B$564,'Faturamento SP3'!$E$2:$E$692,'Infos Relatório'!$B590,'Faturamento SP3'!$Z$2:$Z$692,'Infos Relatório'!U$1)</f>
        <v>0</v>
      </c>
      <c r="X590" s="14">
        <f>SUMIFS('Faturamento SP3'!$O$2:$O$692,'Faturamento SP3'!$D$2:$D$692,'Infos Relatório'!$B$564,'Faturamento SP3'!$E$2:$E$692,'Infos Relatório'!$B590,'Faturamento SP3'!$Z$2:$Z$692,'Infos Relatório'!U$1,'Faturamento SP3'!$T$2:$T$692,"Sim")+SUMIFS('Faturamento SP3'!$P$2:$P$692,'Faturamento SP3'!$D$2:$D$692,'Infos Relatório'!$B$564,'Faturamento SP3'!$E$2:$E$692,'Infos Relatório'!$B590,'Faturamento SP3'!$Z$2:$Z$692,'Infos Relatório'!U$1,'Faturamento SP3'!$T$2:$T$692,"Sim")</f>
        <v>0</v>
      </c>
      <c r="Y590" s="27" t="e">
        <f t="shared" si="220"/>
        <v>#DIV/0!</v>
      </c>
      <c r="Z590" s="24">
        <f>SUMIFS('Faturamento SP3'!$H$2:$H$692,'Faturamento SP3'!$D$2:$D$692,'Infos Relatório'!$B$564,'Faturamento SP3'!$E$2:$E$692,'Infos Relatório'!$B590,'Faturamento SP3'!$Z$2:$Z$692,'Infos Relatório'!U$1)</f>
        <v>0</v>
      </c>
      <c r="AA590" s="23">
        <f>COUNTIFS('Faturamento SP3'!$D$2:$D$692,'Infos Relatório'!$B$564,'Faturamento SP3'!$E$2:$E$692,'Infos Relatório'!$B590,'Faturamento SP3'!$Z$2:$Z$692,'Infos Relatório'!AA$1)</f>
        <v>0</v>
      </c>
      <c r="AB590" s="13">
        <f>SUMIFS('Faturamento SP3'!$G$2:$G$692,'Faturamento SP3'!$D$2:$D$692,'Infos Relatório'!$B$564,'Faturamento SP3'!$E$2:$E$692,'Infos Relatório'!$B590,'Faturamento SP3'!$Z$2:$Z$692,'Infos Relatório'!AA$1)</f>
        <v>0</v>
      </c>
      <c r="AC590" s="13">
        <f>SUMIFS('Faturamento SP3'!$J$2:$J$692,'Faturamento SP3'!$D$2:$D$692,'Infos Relatório'!$B$564,'Faturamento SP3'!$E$2:$E$692,'Infos Relatório'!$B590,'Faturamento SP3'!$Z$2:$Z$692,'Infos Relatório'!AA$1)</f>
        <v>0</v>
      </c>
      <c r="AD590" s="14">
        <f>SUMIFS('Faturamento SP3'!$O$2:$O$692,'Faturamento SP3'!$D$2:$D$692,'Infos Relatório'!$B$564,'Faturamento SP3'!$E$2:$E$692,'Infos Relatório'!$B590,'Faturamento SP3'!$Z$2:$Z$692,'Infos Relatório'!AA$1,'Faturamento SP3'!$T$2:$T$692,"Sim")+SUMIFS('Faturamento SP3'!$P$2:$P$692,'Faturamento SP3'!$D$2:$D$692,'Infos Relatório'!$B$564,'Faturamento SP3'!$E$2:$E$692,'Infos Relatório'!$B590,'Faturamento SP3'!$Z$2:$Z$692,'Infos Relatório'!AA$1,'Faturamento SP3'!$T$2:$T$692,"Sim")</f>
        <v>0</v>
      </c>
      <c r="AE590" s="27" t="e">
        <f t="shared" si="221"/>
        <v>#DIV/0!</v>
      </c>
      <c r="AF590" s="24">
        <f>SUMIFS('Faturamento SP3'!$H$2:$H$692,'Faturamento SP3'!$D$2:$D$692,'Infos Relatório'!$B$564,'Faturamento SP3'!$E$2:$E$692,'Infos Relatório'!$B590,'Faturamento SP3'!$Z$2:$Z$692,'Infos Relatório'!AA$1)</f>
        <v>0</v>
      </c>
      <c r="AG590" s="23">
        <f>COUNTIFS('Faturamento SP3'!$D$2:$D$692,'Infos Relatório'!$B$564,'Faturamento SP3'!$E$2:$E$692,'Infos Relatório'!$B590,'Faturamento SP3'!$Z$2:$Z$692,'Infos Relatório'!AG$1)</f>
        <v>0</v>
      </c>
      <c r="AH590" s="13">
        <f>SUMIFS('Faturamento SP3'!$G$2:$G$692,'Faturamento SP3'!$D$2:$D$692,'Infos Relatório'!$B$564,'Faturamento SP3'!$E$2:$E$692,'Infos Relatório'!$B590,'Faturamento SP3'!$Z$2:$Z$692,'Infos Relatório'!AG$1)</f>
        <v>0</v>
      </c>
      <c r="AI590" s="13">
        <f>SUMIFS('Faturamento SP3'!$J$2:$J$692,'Faturamento SP3'!$D$2:$D$692,'Infos Relatório'!$B$564,'Faturamento SP3'!$E$2:$E$692,'Infos Relatório'!$B590,'Faturamento SP3'!$Z$2:$Z$692,'Infos Relatório'!AG$1)</f>
        <v>0</v>
      </c>
      <c r="AJ590" s="14">
        <f>SUMIFS('Faturamento SP3'!$O$2:$O$692,'Faturamento SP3'!$D$2:$D$692,'Infos Relatório'!$B$564,'Faturamento SP3'!$E$2:$E$692,'Infos Relatório'!$B590,'Faturamento SP3'!$Z$2:$Z$692,'Infos Relatório'!AG$1,'Faturamento SP3'!$T$2:$T$692,"Sim")+SUMIFS('Faturamento SP3'!$P$2:$P$692,'Faturamento SP3'!$D$2:$D$692,'Infos Relatório'!$B$564,'Faturamento SP3'!$E$2:$E$692,'Infos Relatório'!$B590,'Faturamento SP3'!$Z$2:$Z$692,'Infos Relatório'!AG$1,'Faturamento SP3'!$T$2:$T$692,"Sim")</f>
        <v>0</v>
      </c>
      <c r="AK590" s="27" t="e">
        <f t="shared" si="222"/>
        <v>#DIV/0!</v>
      </c>
      <c r="AL590" s="24">
        <f>SUMIFS('Faturamento SP3'!$H$2:$H$692,'Faturamento SP3'!$D$2:$D$692,'Infos Relatório'!$B$564,'Faturamento SP3'!$E$2:$E$692,'Infos Relatório'!$B590,'Faturamento SP3'!$Z$2:$Z$692,'Infos Relatório'!AG$1)</f>
        <v>0</v>
      </c>
      <c r="AM590" s="23">
        <f>COUNTIFS('Faturamento SP3'!$D$2:$D$692,'Infos Relatório'!$B$564,'Faturamento SP3'!$E$2:$E$692,'Infos Relatório'!$B590,'Faturamento SP3'!$Z$2:$Z$692,'Infos Relatório'!AM$1)</f>
        <v>0</v>
      </c>
      <c r="AN590" s="13">
        <f>SUMIFS('Faturamento SP3'!$G$2:$G$692,'Faturamento SP3'!$D$2:$D$692,'Infos Relatório'!$B$564,'Faturamento SP3'!$E$2:$E$692,'Infos Relatório'!$B590,'Faturamento SP3'!$Z$2:$Z$692,'Infos Relatório'!AM$1)</f>
        <v>0</v>
      </c>
      <c r="AO590" s="13">
        <f>SUMIFS('Faturamento SP3'!$J$2:$J$692,'Faturamento SP3'!$D$2:$D$692,'Infos Relatório'!$B$564,'Faturamento SP3'!$E$2:$E$692,'Infos Relatório'!$B590,'Faturamento SP3'!$Z$2:$Z$692,'Infos Relatório'!AM$1)</f>
        <v>0</v>
      </c>
      <c r="AP590" s="14">
        <f>SUMIFS('Faturamento SP3'!$O$2:$O$692,'Faturamento SP3'!$D$2:$D$692,'Infos Relatório'!$B$564,'Faturamento SP3'!$E$2:$E$692,'Infos Relatório'!$B590,'Faturamento SP3'!$Z$2:$Z$692,'Infos Relatório'!AM$1,'Faturamento SP3'!$T$2:$T$692,"Sim")+SUMIFS('Faturamento SP3'!$P$2:$P$692,'Faturamento SP3'!$D$2:$D$692,'Infos Relatório'!$B$564,'Faturamento SP3'!$E$2:$E$692,'Infos Relatório'!$B590,'Faturamento SP3'!$Z$2:$Z$692,'Infos Relatório'!AM$1,'Faturamento SP3'!$T$2:$T$692,"Sim")</f>
        <v>0</v>
      </c>
      <c r="AQ590" s="27" t="e">
        <f t="shared" si="223"/>
        <v>#DIV/0!</v>
      </c>
      <c r="AR590" s="24">
        <f>SUMIFS('Faturamento SP3'!$H$2:$H$692,'Faturamento SP3'!$D$2:$D$692,'Infos Relatório'!$B$564,'Faturamento SP3'!$E$2:$E$692,'Infos Relatório'!$B590,'Faturamento SP3'!$Z$2:$Z$692,'Infos Relatório'!AM$1)</f>
        <v>0</v>
      </c>
      <c r="AS590" s="23">
        <f>COUNTIFS('Faturamento SP3'!$D$2:$D$692,'Infos Relatório'!$B$564,'Faturamento SP3'!$E$2:$E$692,'Infos Relatório'!$B590,'Faturamento SP3'!$Z$2:$Z$692,'Infos Relatório'!AS$1)</f>
        <v>0</v>
      </c>
      <c r="AT590" s="13">
        <f>SUMIFS('Faturamento SP3'!$G$2:$G$692,'Faturamento SP3'!$D$2:$D$692,'Infos Relatório'!$B$564,'Faturamento SP3'!$E$2:$E$692,'Infos Relatório'!$B590,'Faturamento SP3'!$Z$2:$Z$692,'Infos Relatório'!AS$1)</f>
        <v>0</v>
      </c>
      <c r="AU590" s="13">
        <f>SUMIFS('Faturamento SP3'!$J$2:$J$692,'Faturamento SP3'!$D$2:$D$692,'Infos Relatório'!$B$564,'Faturamento SP3'!$E$2:$E$692,'Infos Relatório'!$B590,'Faturamento SP3'!$Z$2:$Z$692,'Infos Relatório'!AS$1)</f>
        <v>0</v>
      </c>
      <c r="AV590" s="14">
        <f>SUMIFS('Faturamento SP3'!$O$2:$O$692,'Faturamento SP3'!$D$2:$D$692,'Infos Relatório'!$B$564,'Faturamento SP3'!$E$2:$E$692,'Infos Relatório'!$B590,'Faturamento SP3'!$Z$2:$Z$692,'Infos Relatório'!AS$1,'Faturamento SP3'!$T$2:$T$692,"Sim")+SUMIFS('Faturamento SP3'!$P$2:$P$692,'Faturamento SP3'!$D$2:$D$692,'Infos Relatório'!$B$564,'Faturamento SP3'!$E$2:$E$692,'Infos Relatório'!$B590,'Faturamento SP3'!$Z$2:$Z$692,'Infos Relatório'!AS$1,'Faturamento SP3'!$T$2:$T$692,"Sim")</f>
        <v>0</v>
      </c>
      <c r="AW590" s="27" t="e">
        <f t="shared" si="224"/>
        <v>#DIV/0!</v>
      </c>
      <c r="AX590" s="24">
        <f>SUMIFS('Faturamento SP3'!$H$2:$H$692,'Faturamento SP3'!$D$2:$D$692,'Infos Relatório'!$B$564,'Faturamento SP3'!$E$2:$E$692,'Infos Relatório'!$B590,'Faturamento SP3'!$Z$2:$Z$692,'Infos Relatório'!AS$1)</f>
        <v>0</v>
      </c>
      <c r="AY590" s="23">
        <f>COUNTIFS('Faturamento SP3'!$D$2:$D$692,'Infos Relatório'!$B$564,'Faturamento SP3'!$E$2:$E$692,'Infos Relatório'!$B590,'Faturamento SP3'!$Z$2:$Z$692,'Infos Relatório'!AY$1)</f>
        <v>0</v>
      </c>
      <c r="AZ590" s="13">
        <f>SUMIFS('Faturamento SP3'!$G$2:$G$692,'Faturamento SP3'!$D$2:$D$692,'Infos Relatório'!$B$564,'Faturamento SP3'!$E$2:$E$692,'Infos Relatório'!$B590,'Faturamento SP3'!$Z$2:$Z$692,'Infos Relatório'!AY$1)</f>
        <v>0</v>
      </c>
      <c r="BA590" s="13">
        <f>SUMIFS('Faturamento SP3'!$J$2:$J$692,'Faturamento SP3'!$D$2:$D$692,'Infos Relatório'!$B$564,'Faturamento SP3'!$E$2:$E$692,'Infos Relatório'!$B590,'Faturamento SP3'!$Z$2:$Z$692,'Infos Relatório'!AY$1)</f>
        <v>0</v>
      </c>
      <c r="BB590" s="14">
        <f>SUMIFS('Faturamento SP3'!$O$2:$O$692,'Faturamento SP3'!$D$2:$D$692,'Infos Relatório'!$B$564,'Faturamento SP3'!$E$2:$E$692,'Infos Relatório'!$B590,'Faturamento SP3'!$Z$2:$Z$692,'Infos Relatório'!AY$1,'Faturamento SP3'!$T$2:$T$692,"Sim")+SUMIFS('Faturamento SP3'!$P$2:$P$692,'Faturamento SP3'!$D$2:$D$692,'Infos Relatório'!$B$564,'Faturamento SP3'!$E$2:$E$692,'Infos Relatório'!$B590,'Faturamento SP3'!$Z$2:$Z$692,'Infos Relatório'!AY$1,'Faturamento SP3'!$T$2:$T$692,"Sim")</f>
        <v>0</v>
      </c>
      <c r="BC590" s="27" t="e">
        <f t="shared" si="225"/>
        <v>#DIV/0!</v>
      </c>
      <c r="BD590" s="24">
        <f>SUMIFS('Faturamento SP3'!$H$2:$H$692,'Faturamento SP3'!$D$2:$D$692,'Infos Relatório'!$B$564,'Faturamento SP3'!$E$2:$E$692,'Infos Relatório'!$B590,'Faturamento SP3'!$Z$2:$Z$692,'Infos Relatório'!AY$1)</f>
        <v>0</v>
      </c>
      <c r="BE590" s="23">
        <f>COUNTIFS('Faturamento SP3'!$D$2:$D$692,'Infos Relatório'!$B$564,'Faturamento SP3'!$E$2:$E$692,'Infos Relatório'!$B590,'Faturamento SP3'!$Z$2:$Z$692,'Infos Relatório'!BE$1)</f>
        <v>0</v>
      </c>
      <c r="BF590" s="13">
        <f>SUMIFS('Faturamento SP3'!$G$2:$G$692,'Faturamento SP3'!$D$2:$D$692,'Infos Relatório'!$B$564,'Faturamento SP3'!$E$2:$E$692,'Infos Relatório'!$B590,'Faturamento SP3'!$Z$2:$Z$692,'Infos Relatório'!BE$1)</f>
        <v>0</v>
      </c>
      <c r="BG590" s="13">
        <f>SUMIFS('Faturamento SP3'!$J$2:$J$692,'Faturamento SP3'!$D$2:$D$692,'Infos Relatório'!$B$564,'Faturamento SP3'!$E$2:$E$692,'Infos Relatório'!$B590,'Faturamento SP3'!$Z$2:$Z$692,'Infos Relatório'!BE$1)</f>
        <v>0</v>
      </c>
      <c r="BH590" s="14">
        <f>SUMIFS('Faturamento SP3'!$O$2:$O$692,'Faturamento SP3'!$D$2:$D$692,'Infos Relatório'!$B$564,'Faturamento SP3'!$E$2:$E$692,'Infos Relatório'!$B590,'Faturamento SP3'!$Z$2:$Z$692,'Infos Relatório'!BE$1,'Faturamento SP3'!$T$2:$T$692,"Sim")+SUMIFS('Faturamento SP3'!$P$2:$P$692,'Faturamento SP3'!$D$2:$D$692,'Infos Relatório'!$B$564,'Faturamento SP3'!$E$2:$E$692,'Infos Relatório'!$B590,'Faturamento SP3'!$Z$2:$Z$692,'Infos Relatório'!BE$1,'Faturamento SP3'!$T$2:$T$692,"Sim")</f>
        <v>0</v>
      </c>
      <c r="BI590" s="27" t="e">
        <f t="shared" si="226"/>
        <v>#DIV/0!</v>
      </c>
      <c r="BJ590" s="24">
        <f>SUMIFS('Faturamento SP3'!$H$2:$H$692,'Faturamento SP3'!$D$2:$D$692,'Infos Relatório'!$B$564,'Faturamento SP3'!$E$2:$E$692,'Infos Relatório'!$B590,'Faturamento SP3'!$Z$2:$Z$692,'Infos Relatório'!BE$1)</f>
        <v>0</v>
      </c>
      <c r="BK590" s="23">
        <f>COUNTIFS('Faturamento SP3'!$D$2:$D$692,'Infos Relatório'!$B$564,'Faturamento SP3'!$E$2:$E$692,'Infos Relatório'!$B590,'Faturamento SP3'!$Z$2:$Z$692,'Infos Relatório'!BK$1)</f>
        <v>0</v>
      </c>
      <c r="BL590" s="13">
        <f>SUMIFS('Faturamento SP3'!$G$2:$G$692,'Faturamento SP3'!$D$2:$D$692,'Infos Relatório'!$B$564,'Faturamento SP3'!$E$2:$E$692,'Infos Relatório'!$B590,'Faturamento SP3'!$Z$2:$Z$692,'Infos Relatório'!BK$1)</f>
        <v>0</v>
      </c>
      <c r="BM590" s="13">
        <f>SUMIFS('Faturamento SP3'!$J$2:$J$692,'Faturamento SP3'!$D$2:$D$692,'Infos Relatório'!$B$564,'Faturamento SP3'!$E$2:$E$692,'Infos Relatório'!$B590,'Faturamento SP3'!$Z$2:$Z$692,'Infos Relatório'!BK$1)</f>
        <v>0</v>
      </c>
      <c r="BN590" s="14">
        <f>SUMIFS('Faturamento SP3'!$O$2:$O$692,'Faturamento SP3'!$D$2:$D$692,'Infos Relatório'!$B$564,'Faturamento SP3'!$E$2:$E$692,'Infos Relatório'!$B590,'Faturamento SP3'!$Z$2:$Z$692,'Infos Relatório'!BK$1,'Faturamento SP3'!$T$2:$T$692,"Sim")+SUMIFS('Faturamento SP3'!$P$2:$P$692,'Faturamento SP3'!$D$2:$D$692,'Infos Relatório'!$B$564,'Faturamento SP3'!$E$2:$E$692,'Infos Relatório'!$B590,'Faturamento SP3'!$Z$2:$Z$692,'Infos Relatório'!BK$1,'Faturamento SP3'!$T$2:$T$692,"Sim")</f>
        <v>0</v>
      </c>
      <c r="BO590" s="27" t="e">
        <f t="shared" si="227"/>
        <v>#DIV/0!</v>
      </c>
      <c r="BP590" s="24">
        <f>SUMIFS('Faturamento SP3'!$H$2:$H$692,'Faturamento SP3'!$D$2:$D$692,'Infos Relatório'!$B$564,'Faturamento SP3'!$E$2:$E$692,'Infos Relatório'!$B590,'Faturamento SP3'!$Z$2:$Z$692,'Infos Relatório'!BK$1)</f>
        <v>0</v>
      </c>
      <c r="BQ590" s="23">
        <f>COUNTIFS('Faturamento SP3'!$D$2:$D$692,'Infos Relatório'!$B$564,'Faturamento SP3'!$E$2:$E$692,'Infos Relatório'!$B590,'Faturamento SP3'!$Z$2:$Z$692,'Infos Relatório'!BQ$1)</f>
        <v>0</v>
      </c>
      <c r="BR590" s="13">
        <f>SUMIFS('Faturamento SP3'!$G$2:$G$692,'Faturamento SP3'!$D$2:$D$692,'Infos Relatório'!$B$564,'Faturamento SP3'!$E$2:$E$692,'Infos Relatório'!$B590,'Faturamento SP3'!$Z$2:$Z$692,'Infos Relatório'!BQ$1)</f>
        <v>0</v>
      </c>
      <c r="BS590" s="13">
        <f>SUMIFS('Faturamento SP3'!$J$2:$J$692,'Faturamento SP3'!$D$2:$D$692,'Infos Relatório'!$B$564,'Faturamento SP3'!$E$2:$E$692,'Infos Relatório'!$B590,'Faturamento SP3'!$Z$2:$Z$692,'Infos Relatório'!BQ$1)</f>
        <v>0</v>
      </c>
      <c r="BT590" s="14">
        <f>SUMIFS('Faturamento SP3'!$O$2:$O$692,'Faturamento SP3'!$D$2:$D$692,'Infos Relatório'!$B$564,'Faturamento SP3'!$E$2:$E$692,'Infos Relatório'!$B590,'Faturamento SP3'!$Z$2:$Z$692,'Infos Relatório'!BQ$1,'Faturamento SP3'!$T$2:$T$692,"Sim")+SUMIFS('Faturamento SP3'!$P$2:$P$692,'Faturamento SP3'!$D$2:$D$692,'Infos Relatório'!$B$564,'Faturamento SP3'!$E$2:$E$692,'Infos Relatório'!$B590,'Faturamento SP3'!$Z$2:$Z$692,'Infos Relatório'!BQ$1,'Faturamento SP3'!$T$2:$T$692,"Sim")</f>
        <v>0</v>
      </c>
      <c r="BU590" s="27" t="e">
        <f t="shared" si="228"/>
        <v>#DIV/0!</v>
      </c>
      <c r="BV590" s="24">
        <f>SUMIFS('Faturamento SP3'!$H$2:$H$692,'Faturamento SP3'!$D$2:$D$692,'Infos Relatório'!$B$564,'Faturamento SP3'!$E$2:$E$692,'Infos Relatório'!$B590,'Faturamento SP3'!$Z$2:$Z$692,'Infos Relatório'!BQ$1)</f>
        <v>0</v>
      </c>
    </row>
    <row r="591" spans="2:74">
      <c r="B591" s="17" t="s">
        <v>33</v>
      </c>
      <c r="C591" s="23">
        <f>COUNTIFS('Faturamento SP3'!$D$2:$D$692,'Infos Relatório'!$B$564,'Faturamento SP3'!$E$2:$E$692,'Infos Relatório'!$B591,'Faturamento SP3'!$Z$2:$Z$692,'Infos Relatório'!C$1)</f>
        <v>0</v>
      </c>
      <c r="D591" s="13">
        <f>SUMIFS('Faturamento SP3'!$G$2:$G$692,'Faturamento SP3'!$D$2:$D$692,'Infos Relatório'!$B$564,'Faturamento SP3'!$E$2:$E$692,'Infos Relatório'!$B591,'Faturamento SP3'!$Z$2:$Z$692,'Infos Relatório'!C$1)</f>
        <v>0</v>
      </c>
      <c r="E591" s="13">
        <f>SUMIFS('Faturamento SP3'!$J$2:$J$692,'Faturamento SP3'!$D$2:$D$692,'Infos Relatório'!$B$564,'Faturamento SP3'!$E$2:$E$692,'Infos Relatório'!$B591,'Faturamento SP3'!$Z$2:$Z$692,'Infos Relatório'!C$1)</f>
        <v>0</v>
      </c>
      <c r="F591" s="14">
        <f>SUMIFS('Faturamento SP3'!$O$2:$O$692,'Faturamento SP3'!$D$2:$D$692,'Infos Relatório'!$B$564,'Faturamento SP3'!$E$2:$E$692,'Infos Relatório'!$B591,'Faturamento SP3'!$Z$2:$Z$692,'Infos Relatório'!C$1,'Faturamento SP3'!$T$2:$T$692,"Sim")+SUMIFS('Faturamento SP3'!$P$2:$P$692,'Faturamento SP3'!$D$2:$D$692,'Infos Relatório'!$B$564,'Faturamento SP3'!$E$2:$E$692,'Infos Relatório'!$B591,'Faturamento SP3'!$Z$2:$Z$692,'Infos Relatório'!C$1,'Faturamento SP3'!$T$2:$T$692,"Sim")</f>
        <v>0</v>
      </c>
      <c r="G591" s="27" t="e">
        <f t="shared" si="217"/>
        <v>#DIV/0!</v>
      </c>
      <c r="H591" s="24">
        <f>SUMIFS('Faturamento SP3'!$H$2:$H$692,'Faturamento SP3'!$D$2:$D$692,'Infos Relatório'!$B$564,'Faturamento SP3'!$E$2:$E$692,'Infos Relatório'!$B591,'Faturamento SP3'!$Z$2:$Z$692,'Infos Relatório'!C$1)</f>
        <v>0</v>
      </c>
      <c r="I591" s="23">
        <f>COUNTIFS('Faturamento SP3'!$D$2:$D$692,'Infos Relatório'!$B$564,'Faturamento SP3'!$E$2:$E$692,'Infos Relatório'!$B591,'Faturamento SP3'!$Z$2:$Z$692,'Infos Relatório'!I$1)</f>
        <v>0</v>
      </c>
      <c r="J591" s="13">
        <f>SUMIFS('Faturamento SP3'!$G$2:$G$692,'Faturamento SP3'!$D$2:$D$692,'Infos Relatório'!$B$564,'Faturamento SP3'!$E$2:$E$692,'Infos Relatório'!$B591,'Faturamento SP3'!$Z$2:$Z$692,'Infos Relatório'!I$1)</f>
        <v>0</v>
      </c>
      <c r="K591" s="13">
        <f>SUMIFS('Faturamento SP3'!$J$2:$J$692,'Faturamento SP3'!$D$2:$D$692,'Infos Relatório'!$B$564,'Faturamento SP3'!$E$2:$E$692,'Infos Relatório'!$B591,'Faturamento SP3'!$Z$2:$Z$692,'Infos Relatório'!I$1)</f>
        <v>0</v>
      </c>
      <c r="L591" s="14">
        <f>SUMIFS('Faturamento SP3'!$O$2:$O$692,'Faturamento SP3'!$D$2:$D$692,'Infos Relatório'!$B$564,'Faturamento SP3'!$E$2:$E$692,'Infos Relatório'!$B591,'Faturamento SP3'!$Z$2:$Z$692,'Infos Relatório'!I$1,'Faturamento SP3'!$T$2:$T$692,"Sim")+SUMIFS('Faturamento SP3'!$P$2:$P$692,'Faturamento SP3'!$D$2:$D$692,'Infos Relatório'!$B$564,'Faturamento SP3'!$E$2:$E$692,'Infos Relatório'!$B591,'Faturamento SP3'!$Z$2:$Z$692,'Infos Relatório'!I$1,'Faturamento SP3'!$T$2:$T$692,"Sim")</f>
        <v>0</v>
      </c>
      <c r="M591" s="27" t="e">
        <f t="shared" si="218"/>
        <v>#DIV/0!</v>
      </c>
      <c r="N591" s="24">
        <f>SUMIFS('Faturamento SP3'!$H$2:$H$692,'Faturamento SP3'!$D$2:$D$692,'Infos Relatório'!$B$564,'Faturamento SP3'!$E$2:$E$692,'Infos Relatório'!$B591,'Faturamento SP3'!$Z$2:$Z$692,'Infos Relatório'!I$1)</f>
        <v>0</v>
      </c>
      <c r="O591" s="23">
        <f>COUNTIFS('Faturamento SP3'!$D$2:$D$692,'Infos Relatório'!$B$564,'Faturamento SP3'!$E$2:$E$692,'Infos Relatório'!$B591,'Faturamento SP3'!$Z$2:$Z$692,'Infos Relatório'!O$1)</f>
        <v>0</v>
      </c>
      <c r="P591" s="13">
        <f>SUMIFS('Faturamento SP3'!$G$2:$G$692,'Faturamento SP3'!$D$2:$D$692,'Infos Relatório'!$B$564,'Faturamento SP3'!$E$2:$E$692,'Infos Relatório'!$B591,'Faturamento SP3'!$Z$2:$Z$692,'Infos Relatório'!O$1)</f>
        <v>0</v>
      </c>
      <c r="Q591" s="13">
        <f>SUMIFS('Faturamento SP3'!$J$2:$J$692,'Faturamento SP3'!$D$2:$D$692,'Infos Relatório'!$B$564,'Faturamento SP3'!$E$2:$E$692,'Infos Relatório'!$B591,'Faturamento SP3'!$Z$2:$Z$692,'Infos Relatório'!O$1)</f>
        <v>0</v>
      </c>
      <c r="R591" s="14">
        <f>SUMIFS('Faturamento SP3'!$O$2:$O$692,'Faturamento SP3'!$D$2:$D$692,'Infos Relatório'!$B$564,'Faturamento SP3'!$E$2:$E$692,'Infos Relatório'!$B591,'Faturamento SP3'!$Z$2:$Z$692,'Infos Relatório'!O$1,'Faturamento SP3'!$T$2:$T$692,"Sim")+SUMIFS('Faturamento SP3'!$P$2:$P$692,'Faturamento SP3'!$D$2:$D$692,'Infos Relatório'!$B$564,'Faturamento SP3'!$E$2:$E$692,'Infos Relatório'!$B591,'Faturamento SP3'!$Z$2:$Z$692,'Infos Relatório'!O$1,'Faturamento SP3'!$T$2:$T$692,"Sim")</f>
        <v>0</v>
      </c>
      <c r="S591" s="27" t="e">
        <f t="shared" si="219"/>
        <v>#DIV/0!</v>
      </c>
      <c r="T591" s="24">
        <f>SUMIFS('Faturamento SP3'!$H$2:$H$692,'Faturamento SP3'!$D$2:$D$692,'Infos Relatório'!$B$564,'Faturamento SP3'!$E$2:$E$692,'Infos Relatório'!$B591,'Faturamento SP3'!$Z$2:$Z$692,'Infos Relatório'!O$1)</f>
        <v>0</v>
      </c>
      <c r="U591" s="23">
        <f>COUNTIFS('Faturamento SP3'!$D$2:$D$692,'Infos Relatório'!$B$564,'Faturamento SP3'!$E$2:$E$692,'Infos Relatório'!$B591,'Faturamento SP3'!$Z$2:$Z$692,'Infos Relatório'!U$1)</f>
        <v>0</v>
      </c>
      <c r="V591" s="13">
        <f>SUMIFS('Faturamento SP3'!$G$2:$G$692,'Faturamento SP3'!$D$2:$D$692,'Infos Relatório'!$B$564,'Faturamento SP3'!$E$2:$E$692,'Infos Relatório'!$B591,'Faturamento SP3'!$Z$2:$Z$692,'Infos Relatório'!U$1)</f>
        <v>0</v>
      </c>
      <c r="W591" s="13">
        <f>SUMIFS('Faturamento SP3'!$J$2:$J$692,'Faturamento SP3'!$D$2:$D$692,'Infos Relatório'!$B$564,'Faturamento SP3'!$E$2:$E$692,'Infos Relatório'!$B591,'Faturamento SP3'!$Z$2:$Z$692,'Infos Relatório'!U$1)</f>
        <v>0</v>
      </c>
      <c r="X591" s="14">
        <f>SUMIFS('Faturamento SP3'!$O$2:$O$692,'Faturamento SP3'!$D$2:$D$692,'Infos Relatório'!$B$564,'Faturamento SP3'!$E$2:$E$692,'Infos Relatório'!$B591,'Faturamento SP3'!$Z$2:$Z$692,'Infos Relatório'!U$1,'Faturamento SP3'!$T$2:$T$692,"Sim")+SUMIFS('Faturamento SP3'!$P$2:$P$692,'Faturamento SP3'!$D$2:$D$692,'Infos Relatório'!$B$564,'Faturamento SP3'!$E$2:$E$692,'Infos Relatório'!$B591,'Faturamento SP3'!$Z$2:$Z$692,'Infos Relatório'!U$1,'Faturamento SP3'!$T$2:$T$692,"Sim")</f>
        <v>0</v>
      </c>
      <c r="Y591" s="27" t="e">
        <f t="shared" si="220"/>
        <v>#DIV/0!</v>
      </c>
      <c r="Z591" s="24">
        <f>SUMIFS('Faturamento SP3'!$H$2:$H$692,'Faturamento SP3'!$D$2:$D$692,'Infos Relatório'!$B$564,'Faturamento SP3'!$E$2:$E$692,'Infos Relatório'!$B591,'Faturamento SP3'!$Z$2:$Z$692,'Infos Relatório'!U$1)</f>
        <v>0</v>
      </c>
      <c r="AA591" s="23">
        <f>COUNTIFS('Faturamento SP3'!$D$2:$D$692,'Infos Relatório'!$B$564,'Faturamento SP3'!$E$2:$E$692,'Infos Relatório'!$B591,'Faturamento SP3'!$Z$2:$Z$692,'Infos Relatório'!AA$1)</f>
        <v>0</v>
      </c>
      <c r="AB591" s="13">
        <f>SUMIFS('Faturamento SP3'!$G$2:$G$692,'Faturamento SP3'!$D$2:$D$692,'Infos Relatório'!$B$564,'Faturamento SP3'!$E$2:$E$692,'Infos Relatório'!$B591,'Faturamento SP3'!$Z$2:$Z$692,'Infos Relatório'!AA$1)</f>
        <v>0</v>
      </c>
      <c r="AC591" s="13">
        <f>SUMIFS('Faturamento SP3'!$J$2:$J$692,'Faturamento SP3'!$D$2:$D$692,'Infos Relatório'!$B$564,'Faturamento SP3'!$E$2:$E$692,'Infos Relatório'!$B591,'Faturamento SP3'!$Z$2:$Z$692,'Infos Relatório'!AA$1)</f>
        <v>0</v>
      </c>
      <c r="AD591" s="14">
        <f>SUMIFS('Faturamento SP3'!$O$2:$O$692,'Faturamento SP3'!$D$2:$D$692,'Infos Relatório'!$B$564,'Faturamento SP3'!$E$2:$E$692,'Infos Relatório'!$B591,'Faturamento SP3'!$Z$2:$Z$692,'Infos Relatório'!AA$1,'Faturamento SP3'!$T$2:$T$692,"Sim")+SUMIFS('Faturamento SP3'!$P$2:$P$692,'Faturamento SP3'!$D$2:$D$692,'Infos Relatório'!$B$564,'Faturamento SP3'!$E$2:$E$692,'Infos Relatório'!$B591,'Faturamento SP3'!$Z$2:$Z$692,'Infos Relatório'!AA$1,'Faturamento SP3'!$T$2:$T$692,"Sim")</f>
        <v>0</v>
      </c>
      <c r="AE591" s="27" t="e">
        <f t="shared" si="221"/>
        <v>#DIV/0!</v>
      </c>
      <c r="AF591" s="24">
        <f>SUMIFS('Faturamento SP3'!$H$2:$H$692,'Faturamento SP3'!$D$2:$D$692,'Infos Relatório'!$B$564,'Faturamento SP3'!$E$2:$E$692,'Infos Relatório'!$B591,'Faturamento SP3'!$Z$2:$Z$692,'Infos Relatório'!AA$1)</f>
        <v>0</v>
      </c>
      <c r="AG591" s="23">
        <f>COUNTIFS('Faturamento SP3'!$D$2:$D$692,'Infos Relatório'!$B$564,'Faturamento SP3'!$E$2:$E$692,'Infos Relatório'!$B591,'Faturamento SP3'!$Z$2:$Z$692,'Infos Relatório'!AG$1)</f>
        <v>0</v>
      </c>
      <c r="AH591" s="13">
        <f>SUMIFS('Faturamento SP3'!$G$2:$G$692,'Faturamento SP3'!$D$2:$D$692,'Infos Relatório'!$B$564,'Faturamento SP3'!$E$2:$E$692,'Infos Relatório'!$B591,'Faturamento SP3'!$Z$2:$Z$692,'Infos Relatório'!AG$1)</f>
        <v>0</v>
      </c>
      <c r="AI591" s="13">
        <f>SUMIFS('Faturamento SP3'!$J$2:$J$692,'Faturamento SP3'!$D$2:$D$692,'Infos Relatório'!$B$564,'Faturamento SP3'!$E$2:$E$692,'Infos Relatório'!$B591,'Faturamento SP3'!$Z$2:$Z$692,'Infos Relatório'!AG$1)</f>
        <v>0</v>
      </c>
      <c r="AJ591" s="14">
        <f>SUMIFS('Faturamento SP3'!$O$2:$O$692,'Faturamento SP3'!$D$2:$D$692,'Infos Relatório'!$B$564,'Faturamento SP3'!$E$2:$E$692,'Infos Relatório'!$B591,'Faturamento SP3'!$Z$2:$Z$692,'Infos Relatório'!AG$1,'Faturamento SP3'!$T$2:$T$692,"Sim")+SUMIFS('Faturamento SP3'!$P$2:$P$692,'Faturamento SP3'!$D$2:$D$692,'Infos Relatório'!$B$564,'Faturamento SP3'!$E$2:$E$692,'Infos Relatório'!$B591,'Faturamento SP3'!$Z$2:$Z$692,'Infos Relatório'!AG$1,'Faturamento SP3'!$T$2:$T$692,"Sim")</f>
        <v>0</v>
      </c>
      <c r="AK591" s="27" t="e">
        <f t="shared" si="222"/>
        <v>#DIV/0!</v>
      </c>
      <c r="AL591" s="24">
        <f>SUMIFS('Faturamento SP3'!$H$2:$H$692,'Faturamento SP3'!$D$2:$D$692,'Infos Relatório'!$B$564,'Faturamento SP3'!$E$2:$E$692,'Infos Relatório'!$B591,'Faturamento SP3'!$Z$2:$Z$692,'Infos Relatório'!AG$1)</f>
        <v>0</v>
      </c>
      <c r="AM591" s="23">
        <f>COUNTIFS('Faturamento SP3'!$D$2:$D$692,'Infos Relatório'!$B$564,'Faturamento SP3'!$E$2:$E$692,'Infos Relatório'!$B591,'Faturamento SP3'!$Z$2:$Z$692,'Infos Relatório'!AM$1)</f>
        <v>0</v>
      </c>
      <c r="AN591" s="13">
        <f>SUMIFS('Faturamento SP3'!$G$2:$G$692,'Faturamento SP3'!$D$2:$D$692,'Infos Relatório'!$B$564,'Faturamento SP3'!$E$2:$E$692,'Infos Relatório'!$B591,'Faturamento SP3'!$Z$2:$Z$692,'Infos Relatório'!AM$1)</f>
        <v>0</v>
      </c>
      <c r="AO591" s="13">
        <f>SUMIFS('Faturamento SP3'!$J$2:$J$692,'Faturamento SP3'!$D$2:$D$692,'Infos Relatório'!$B$564,'Faturamento SP3'!$E$2:$E$692,'Infos Relatório'!$B591,'Faturamento SP3'!$Z$2:$Z$692,'Infos Relatório'!AM$1)</f>
        <v>0</v>
      </c>
      <c r="AP591" s="14">
        <f>SUMIFS('Faturamento SP3'!$O$2:$O$692,'Faturamento SP3'!$D$2:$D$692,'Infos Relatório'!$B$564,'Faturamento SP3'!$E$2:$E$692,'Infos Relatório'!$B591,'Faturamento SP3'!$Z$2:$Z$692,'Infos Relatório'!AM$1,'Faturamento SP3'!$T$2:$T$692,"Sim")+SUMIFS('Faturamento SP3'!$P$2:$P$692,'Faturamento SP3'!$D$2:$D$692,'Infos Relatório'!$B$564,'Faturamento SP3'!$E$2:$E$692,'Infos Relatório'!$B591,'Faturamento SP3'!$Z$2:$Z$692,'Infos Relatório'!AM$1,'Faturamento SP3'!$T$2:$T$692,"Sim")</f>
        <v>0</v>
      </c>
      <c r="AQ591" s="27" t="e">
        <f t="shared" si="223"/>
        <v>#DIV/0!</v>
      </c>
      <c r="AR591" s="24">
        <f>SUMIFS('Faturamento SP3'!$H$2:$H$692,'Faturamento SP3'!$D$2:$D$692,'Infos Relatório'!$B$564,'Faturamento SP3'!$E$2:$E$692,'Infos Relatório'!$B591,'Faturamento SP3'!$Z$2:$Z$692,'Infos Relatório'!AM$1)</f>
        <v>0</v>
      </c>
      <c r="AS591" s="23">
        <f>COUNTIFS('Faturamento SP3'!$D$2:$D$692,'Infos Relatório'!$B$564,'Faturamento SP3'!$E$2:$E$692,'Infos Relatório'!$B591,'Faturamento SP3'!$Z$2:$Z$692,'Infos Relatório'!AS$1)</f>
        <v>0</v>
      </c>
      <c r="AT591" s="13">
        <f>SUMIFS('Faturamento SP3'!$G$2:$G$692,'Faturamento SP3'!$D$2:$D$692,'Infos Relatório'!$B$564,'Faturamento SP3'!$E$2:$E$692,'Infos Relatório'!$B591,'Faturamento SP3'!$Z$2:$Z$692,'Infos Relatório'!AS$1)</f>
        <v>0</v>
      </c>
      <c r="AU591" s="13">
        <f>SUMIFS('Faturamento SP3'!$J$2:$J$692,'Faturamento SP3'!$D$2:$D$692,'Infos Relatório'!$B$564,'Faturamento SP3'!$E$2:$E$692,'Infos Relatório'!$B591,'Faturamento SP3'!$Z$2:$Z$692,'Infos Relatório'!AS$1)</f>
        <v>0</v>
      </c>
      <c r="AV591" s="14">
        <f>SUMIFS('Faturamento SP3'!$O$2:$O$692,'Faturamento SP3'!$D$2:$D$692,'Infos Relatório'!$B$564,'Faturamento SP3'!$E$2:$E$692,'Infos Relatório'!$B591,'Faturamento SP3'!$Z$2:$Z$692,'Infos Relatório'!AS$1,'Faturamento SP3'!$T$2:$T$692,"Sim")+SUMIFS('Faturamento SP3'!$P$2:$P$692,'Faturamento SP3'!$D$2:$D$692,'Infos Relatório'!$B$564,'Faturamento SP3'!$E$2:$E$692,'Infos Relatório'!$B591,'Faturamento SP3'!$Z$2:$Z$692,'Infos Relatório'!AS$1,'Faturamento SP3'!$T$2:$T$692,"Sim")</f>
        <v>0</v>
      </c>
      <c r="AW591" s="27" t="e">
        <f t="shared" si="224"/>
        <v>#DIV/0!</v>
      </c>
      <c r="AX591" s="24">
        <f>SUMIFS('Faturamento SP3'!$H$2:$H$692,'Faturamento SP3'!$D$2:$D$692,'Infos Relatório'!$B$564,'Faturamento SP3'!$E$2:$E$692,'Infos Relatório'!$B591,'Faturamento SP3'!$Z$2:$Z$692,'Infos Relatório'!AS$1)</f>
        <v>0</v>
      </c>
      <c r="AY591" s="23">
        <f>COUNTIFS('Faturamento SP3'!$D$2:$D$692,'Infos Relatório'!$B$564,'Faturamento SP3'!$E$2:$E$692,'Infos Relatório'!$B591,'Faturamento SP3'!$Z$2:$Z$692,'Infos Relatório'!AY$1)</f>
        <v>0</v>
      </c>
      <c r="AZ591" s="13">
        <f>SUMIFS('Faturamento SP3'!$G$2:$G$692,'Faturamento SP3'!$D$2:$D$692,'Infos Relatório'!$B$564,'Faturamento SP3'!$E$2:$E$692,'Infos Relatório'!$B591,'Faturamento SP3'!$Z$2:$Z$692,'Infos Relatório'!AY$1)</f>
        <v>0</v>
      </c>
      <c r="BA591" s="13">
        <f>SUMIFS('Faturamento SP3'!$J$2:$J$692,'Faturamento SP3'!$D$2:$D$692,'Infos Relatório'!$B$564,'Faturamento SP3'!$E$2:$E$692,'Infos Relatório'!$B591,'Faturamento SP3'!$Z$2:$Z$692,'Infos Relatório'!AY$1)</f>
        <v>0</v>
      </c>
      <c r="BB591" s="14">
        <f>SUMIFS('Faturamento SP3'!$O$2:$O$692,'Faturamento SP3'!$D$2:$D$692,'Infos Relatório'!$B$564,'Faturamento SP3'!$E$2:$E$692,'Infos Relatório'!$B591,'Faturamento SP3'!$Z$2:$Z$692,'Infos Relatório'!AY$1,'Faturamento SP3'!$T$2:$T$692,"Sim")+SUMIFS('Faturamento SP3'!$P$2:$P$692,'Faturamento SP3'!$D$2:$D$692,'Infos Relatório'!$B$564,'Faturamento SP3'!$E$2:$E$692,'Infos Relatório'!$B591,'Faturamento SP3'!$Z$2:$Z$692,'Infos Relatório'!AY$1,'Faturamento SP3'!$T$2:$T$692,"Sim")</f>
        <v>0</v>
      </c>
      <c r="BC591" s="27" t="e">
        <f t="shared" si="225"/>
        <v>#DIV/0!</v>
      </c>
      <c r="BD591" s="24">
        <f>SUMIFS('Faturamento SP3'!$H$2:$H$692,'Faturamento SP3'!$D$2:$D$692,'Infos Relatório'!$B$564,'Faturamento SP3'!$E$2:$E$692,'Infos Relatório'!$B591,'Faturamento SP3'!$Z$2:$Z$692,'Infos Relatório'!AY$1)</f>
        <v>0</v>
      </c>
      <c r="BE591" s="23">
        <f>COUNTIFS('Faturamento SP3'!$D$2:$D$692,'Infos Relatório'!$B$564,'Faturamento SP3'!$E$2:$E$692,'Infos Relatório'!$B591,'Faturamento SP3'!$Z$2:$Z$692,'Infos Relatório'!BE$1)</f>
        <v>0</v>
      </c>
      <c r="BF591" s="13">
        <f>SUMIFS('Faturamento SP3'!$G$2:$G$692,'Faturamento SP3'!$D$2:$D$692,'Infos Relatório'!$B$564,'Faturamento SP3'!$E$2:$E$692,'Infos Relatório'!$B591,'Faturamento SP3'!$Z$2:$Z$692,'Infos Relatório'!BE$1)</f>
        <v>0</v>
      </c>
      <c r="BG591" s="13">
        <f>SUMIFS('Faturamento SP3'!$J$2:$J$692,'Faturamento SP3'!$D$2:$D$692,'Infos Relatório'!$B$564,'Faturamento SP3'!$E$2:$E$692,'Infos Relatório'!$B591,'Faturamento SP3'!$Z$2:$Z$692,'Infos Relatório'!BE$1)</f>
        <v>0</v>
      </c>
      <c r="BH591" s="14">
        <f>SUMIFS('Faturamento SP3'!$O$2:$O$692,'Faturamento SP3'!$D$2:$D$692,'Infos Relatório'!$B$564,'Faturamento SP3'!$E$2:$E$692,'Infos Relatório'!$B591,'Faturamento SP3'!$Z$2:$Z$692,'Infos Relatório'!BE$1,'Faturamento SP3'!$T$2:$T$692,"Sim")+SUMIFS('Faturamento SP3'!$P$2:$P$692,'Faturamento SP3'!$D$2:$D$692,'Infos Relatório'!$B$564,'Faturamento SP3'!$E$2:$E$692,'Infos Relatório'!$B591,'Faturamento SP3'!$Z$2:$Z$692,'Infos Relatório'!BE$1,'Faturamento SP3'!$T$2:$T$692,"Sim")</f>
        <v>0</v>
      </c>
      <c r="BI591" s="27" t="e">
        <f t="shared" si="226"/>
        <v>#DIV/0!</v>
      </c>
      <c r="BJ591" s="24">
        <f>SUMIFS('Faturamento SP3'!$H$2:$H$692,'Faturamento SP3'!$D$2:$D$692,'Infos Relatório'!$B$564,'Faturamento SP3'!$E$2:$E$692,'Infos Relatório'!$B591,'Faturamento SP3'!$Z$2:$Z$692,'Infos Relatório'!BE$1)</f>
        <v>0</v>
      </c>
      <c r="BK591" s="23">
        <f>COUNTIFS('Faturamento SP3'!$D$2:$D$692,'Infos Relatório'!$B$564,'Faturamento SP3'!$E$2:$E$692,'Infos Relatório'!$B591,'Faturamento SP3'!$Z$2:$Z$692,'Infos Relatório'!BK$1)</f>
        <v>0</v>
      </c>
      <c r="BL591" s="13">
        <f>SUMIFS('Faturamento SP3'!$G$2:$G$692,'Faturamento SP3'!$D$2:$D$692,'Infos Relatório'!$B$564,'Faturamento SP3'!$E$2:$E$692,'Infos Relatório'!$B591,'Faturamento SP3'!$Z$2:$Z$692,'Infos Relatório'!BK$1)</f>
        <v>0</v>
      </c>
      <c r="BM591" s="13">
        <f>SUMIFS('Faturamento SP3'!$J$2:$J$692,'Faturamento SP3'!$D$2:$D$692,'Infos Relatório'!$B$564,'Faturamento SP3'!$E$2:$E$692,'Infos Relatório'!$B591,'Faturamento SP3'!$Z$2:$Z$692,'Infos Relatório'!BK$1)</f>
        <v>0</v>
      </c>
      <c r="BN591" s="14">
        <f>SUMIFS('Faturamento SP3'!$O$2:$O$692,'Faturamento SP3'!$D$2:$D$692,'Infos Relatório'!$B$564,'Faturamento SP3'!$E$2:$E$692,'Infos Relatório'!$B591,'Faturamento SP3'!$Z$2:$Z$692,'Infos Relatório'!BK$1,'Faturamento SP3'!$T$2:$T$692,"Sim")+SUMIFS('Faturamento SP3'!$P$2:$P$692,'Faturamento SP3'!$D$2:$D$692,'Infos Relatório'!$B$564,'Faturamento SP3'!$E$2:$E$692,'Infos Relatório'!$B591,'Faturamento SP3'!$Z$2:$Z$692,'Infos Relatório'!BK$1,'Faturamento SP3'!$T$2:$T$692,"Sim")</f>
        <v>0</v>
      </c>
      <c r="BO591" s="27" t="e">
        <f t="shared" si="227"/>
        <v>#DIV/0!</v>
      </c>
      <c r="BP591" s="24">
        <f>SUMIFS('Faturamento SP3'!$H$2:$H$692,'Faturamento SP3'!$D$2:$D$692,'Infos Relatório'!$B$564,'Faturamento SP3'!$E$2:$E$692,'Infos Relatório'!$B591,'Faturamento SP3'!$Z$2:$Z$692,'Infos Relatório'!BK$1)</f>
        <v>0</v>
      </c>
      <c r="BQ591" s="23">
        <f>COUNTIFS('Faturamento SP3'!$D$2:$D$692,'Infos Relatório'!$B$564,'Faturamento SP3'!$E$2:$E$692,'Infos Relatório'!$B591,'Faturamento SP3'!$Z$2:$Z$692,'Infos Relatório'!BQ$1)</f>
        <v>0</v>
      </c>
      <c r="BR591" s="13">
        <f>SUMIFS('Faturamento SP3'!$G$2:$G$692,'Faturamento SP3'!$D$2:$D$692,'Infos Relatório'!$B$564,'Faturamento SP3'!$E$2:$E$692,'Infos Relatório'!$B591,'Faturamento SP3'!$Z$2:$Z$692,'Infos Relatório'!BQ$1)</f>
        <v>0</v>
      </c>
      <c r="BS591" s="13">
        <f>SUMIFS('Faturamento SP3'!$J$2:$J$692,'Faturamento SP3'!$D$2:$D$692,'Infos Relatório'!$B$564,'Faturamento SP3'!$E$2:$E$692,'Infos Relatório'!$B591,'Faturamento SP3'!$Z$2:$Z$692,'Infos Relatório'!BQ$1)</f>
        <v>0</v>
      </c>
      <c r="BT591" s="14">
        <f>SUMIFS('Faturamento SP3'!$O$2:$O$692,'Faturamento SP3'!$D$2:$D$692,'Infos Relatório'!$B$564,'Faturamento SP3'!$E$2:$E$692,'Infos Relatório'!$B591,'Faturamento SP3'!$Z$2:$Z$692,'Infos Relatório'!BQ$1,'Faturamento SP3'!$T$2:$T$692,"Sim")+SUMIFS('Faturamento SP3'!$P$2:$P$692,'Faturamento SP3'!$D$2:$D$692,'Infos Relatório'!$B$564,'Faturamento SP3'!$E$2:$E$692,'Infos Relatório'!$B591,'Faturamento SP3'!$Z$2:$Z$692,'Infos Relatório'!BQ$1,'Faturamento SP3'!$T$2:$T$692,"Sim")</f>
        <v>0</v>
      </c>
      <c r="BU591" s="27" t="e">
        <f t="shared" si="228"/>
        <v>#DIV/0!</v>
      </c>
      <c r="BV591" s="24">
        <f>SUMIFS('Faturamento SP3'!$H$2:$H$692,'Faturamento SP3'!$D$2:$D$692,'Infos Relatório'!$B$564,'Faturamento SP3'!$E$2:$E$692,'Infos Relatório'!$B591,'Faturamento SP3'!$Z$2:$Z$692,'Infos Relatório'!BQ$1)</f>
        <v>0</v>
      </c>
    </row>
    <row r="592" spans="2:74">
      <c r="B592" s="17" t="s">
        <v>34</v>
      </c>
      <c r="C592" s="23">
        <f>COUNTIFS('Faturamento SP3'!$D$2:$D$692,'Infos Relatório'!$B$564,'Faturamento SP3'!$E$2:$E$692,'Infos Relatório'!$B592,'Faturamento SP3'!$Z$2:$Z$692,'Infos Relatório'!C$1)</f>
        <v>0</v>
      </c>
      <c r="D592" s="13">
        <f>SUMIFS('Faturamento SP3'!$G$2:$G$692,'Faturamento SP3'!$D$2:$D$692,'Infos Relatório'!$B$564,'Faturamento SP3'!$E$2:$E$692,'Infos Relatório'!$B592,'Faturamento SP3'!$Z$2:$Z$692,'Infos Relatório'!C$1)</f>
        <v>0</v>
      </c>
      <c r="E592" s="13">
        <f>SUMIFS('Faturamento SP3'!$J$2:$J$692,'Faturamento SP3'!$D$2:$D$692,'Infos Relatório'!$B$564,'Faturamento SP3'!$E$2:$E$692,'Infos Relatório'!$B592,'Faturamento SP3'!$Z$2:$Z$692,'Infos Relatório'!C$1)</f>
        <v>0</v>
      </c>
      <c r="F592" s="14">
        <f>SUMIFS('Faturamento SP3'!$O$2:$O$692,'Faturamento SP3'!$D$2:$D$692,'Infos Relatório'!$B$564,'Faturamento SP3'!$E$2:$E$692,'Infos Relatório'!$B592,'Faturamento SP3'!$Z$2:$Z$692,'Infos Relatório'!C$1,'Faturamento SP3'!$T$2:$T$692,"Sim")+SUMIFS('Faturamento SP3'!$P$2:$P$692,'Faturamento SP3'!$D$2:$D$692,'Infos Relatório'!$B$564,'Faturamento SP3'!$E$2:$E$692,'Infos Relatório'!$B592,'Faturamento SP3'!$Z$2:$Z$692,'Infos Relatório'!C$1,'Faturamento SP3'!$T$2:$T$692,"Sim")</f>
        <v>0</v>
      </c>
      <c r="G592" s="27" t="e">
        <f t="shared" si="217"/>
        <v>#DIV/0!</v>
      </c>
      <c r="H592" s="24">
        <f>SUMIFS('Faturamento SP3'!$H$2:$H$692,'Faturamento SP3'!$D$2:$D$692,'Infos Relatório'!$B$564,'Faturamento SP3'!$E$2:$E$692,'Infos Relatório'!$B592,'Faturamento SP3'!$Z$2:$Z$692,'Infos Relatório'!C$1)</f>
        <v>0</v>
      </c>
      <c r="I592" s="23">
        <f>COUNTIFS('Faturamento SP3'!$D$2:$D$692,'Infos Relatório'!$B$564,'Faturamento SP3'!$E$2:$E$692,'Infos Relatório'!$B592,'Faturamento SP3'!$Z$2:$Z$692,'Infos Relatório'!I$1)</f>
        <v>0</v>
      </c>
      <c r="J592" s="13">
        <f>SUMIFS('Faturamento SP3'!$G$2:$G$692,'Faturamento SP3'!$D$2:$D$692,'Infos Relatório'!$B$564,'Faturamento SP3'!$E$2:$E$692,'Infos Relatório'!$B592,'Faturamento SP3'!$Z$2:$Z$692,'Infos Relatório'!I$1)</f>
        <v>0</v>
      </c>
      <c r="K592" s="13">
        <f>SUMIFS('Faturamento SP3'!$J$2:$J$692,'Faturamento SP3'!$D$2:$D$692,'Infos Relatório'!$B$564,'Faturamento SP3'!$E$2:$E$692,'Infos Relatório'!$B592,'Faturamento SP3'!$Z$2:$Z$692,'Infos Relatório'!I$1)</f>
        <v>0</v>
      </c>
      <c r="L592" s="14">
        <f>SUMIFS('Faturamento SP3'!$O$2:$O$692,'Faturamento SP3'!$D$2:$D$692,'Infos Relatório'!$B$564,'Faturamento SP3'!$E$2:$E$692,'Infos Relatório'!$B592,'Faturamento SP3'!$Z$2:$Z$692,'Infos Relatório'!I$1,'Faturamento SP3'!$T$2:$T$692,"Sim")+SUMIFS('Faturamento SP3'!$P$2:$P$692,'Faturamento SP3'!$D$2:$D$692,'Infos Relatório'!$B$564,'Faturamento SP3'!$E$2:$E$692,'Infos Relatório'!$B592,'Faturamento SP3'!$Z$2:$Z$692,'Infos Relatório'!I$1,'Faturamento SP3'!$T$2:$T$692,"Sim")</f>
        <v>0</v>
      </c>
      <c r="M592" s="27" t="e">
        <f t="shared" si="218"/>
        <v>#DIV/0!</v>
      </c>
      <c r="N592" s="24">
        <f>SUMIFS('Faturamento SP3'!$H$2:$H$692,'Faturamento SP3'!$D$2:$D$692,'Infos Relatório'!$B$564,'Faturamento SP3'!$E$2:$E$692,'Infos Relatório'!$B592,'Faturamento SP3'!$Z$2:$Z$692,'Infos Relatório'!I$1)</f>
        <v>0</v>
      </c>
      <c r="O592" s="23">
        <f>COUNTIFS('Faturamento SP3'!$D$2:$D$692,'Infos Relatório'!$B$564,'Faturamento SP3'!$E$2:$E$692,'Infos Relatório'!$B592,'Faturamento SP3'!$Z$2:$Z$692,'Infos Relatório'!O$1)</f>
        <v>0</v>
      </c>
      <c r="P592" s="13">
        <f>SUMIFS('Faturamento SP3'!$G$2:$G$692,'Faturamento SP3'!$D$2:$D$692,'Infos Relatório'!$B$564,'Faturamento SP3'!$E$2:$E$692,'Infos Relatório'!$B592,'Faturamento SP3'!$Z$2:$Z$692,'Infos Relatório'!O$1)</f>
        <v>0</v>
      </c>
      <c r="Q592" s="13">
        <f>SUMIFS('Faturamento SP3'!$J$2:$J$692,'Faturamento SP3'!$D$2:$D$692,'Infos Relatório'!$B$564,'Faturamento SP3'!$E$2:$E$692,'Infos Relatório'!$B592,'Faturamento SP3'!$Z$2:$Z$692,'Infos Relatório'!O$1)</f>
        <v>0</v>
      </c>
      <c r="R592" s="14">
        <f>SUMIFS('Faturamento SP3'!$O$2:$O$692,'Faturamento SP3'!$D$2:$D$692,'Infos Relatório'!$B$564,'Faturamento SP3'!$E$2:$E$692,'Infos Relatório'!$B592,'Faturamento SP3'!$Z$2:$Z$692,'Infos Relatório'!O$1,'Faturamento SP3'!$T$2:$T$692,"Sim")+SUMIFS('Faturamento SP3'!$P$2:$P$692,'Faturamento SP3'!$D$2:$D$692,'Infos Relatório'!$B$564,'Faturamento SP3'!$E$2:$E$692,'Infos Relatório'!$B592,'Faturamento SP3'!$Z$2:$Z$692,'Infos Relatório'!O$1,'Faturamento SP3'!$T$2:$T$692,"Sim")</f>
        <v>0</v>
      </c>
      <c r="S592" s="27" t="e">
        <f t="shared" si="219"/>
        <v>#DIV/0!</v>
      </c>
      <c r="T592" s="24">
        <f>SUMIFS('Faturamento SP3'!$H$2:$H$692,'Faturamento SP3'!$D$2:$D$692,'Infos Relatório'!$B$564,'Faturamento SP3'!$E$2:$E$692,'Infos Relatório'!$B592,'Faturamento SP3'!$Z$2:$Z$692,'Infos Relatório'!O$1)</f>
        <v>0</v>
      </c>
      <c r="U592" s="23">
        <f>COUNTIFS('Faturamento SP3'!$D$2:$D$692,'Infos Relatório'!$B$564,'Faturamento SP3'!$E$2:$E$692,'Infos Relatório'!$B592,'Faturamento SP3'!$Z$2:$Z$692,'Infos Relatório'!U$1)</f>
        <v>0</v>
      </c>
      <c r="V592" s="13">
        <f>SUMIFS('Faturamento SP3'!$G$2:$G$692,'Faturamento SP3'!$D$2:$D$692,'Infos Relatório'!$B$564,'Faturamento SP3'!$E$2:$E$692,'Infos Relatório'!$B592,'Faturamento SP3'!$Z$2:$Z$692,'Infos Relatório'!U$1)</f>
        <v>0</v>
      </c>
      <c r="W592" s="13">
        <f>SUMIFS('Faturamento SP3'!$J$2:$J$692,'Faturamento SP3'!$D$2:$D$692,'Infos Relatório'!$B$564,'Faturamento SP3'!$E$2:$E$692,'Infos Relatório'!$B592,'Faturamento SP3'!$Z$2:$Z$692,'Infos Relatório'!U$1)</f>
        <v>0</v>
      </c>
      <c r="X592" s="14">
        <f>SUMIFS('Faturamento SP3'!$O$2:$O$692,'Faturamento SP3'!$D$2:$D$692,'Infos Relatório'!$B$564,'Faturamento SP3'!$E$2:$E$692,'Infos Relatório'!$B592,'Faturamento SP3'!$Z$2:$Z$692,'Infos Relatório'!U$1,'Faturamento SP3'!$T$2:$T$692,"Sim")+SUMIFS('Faturamento SP3'!$P$2:$P$692,'Faturamento SP3'!$D$2:$D$692,'Infos Relatório'!$B$564,'Faturamento SP3'!$E$2:$E$692,'Infos Relatório'!$B592,'Faturamento SP3'!$Z$2:$Z$692,'Infos Relatório'!U$1,'Faturamento SP3'!$T$2:$T$692,"Sim")</f>
        <v>0</v>
      </c>
      <c r="Y592" s="27" t="e">
        <f t="shared" si="220"/>
        <v>#DIV/0!</v>
      </c>
      <c r="Z592" s="24">
        <f>SUMIFS('Faturamento SP3'!$H$2:$H$692,'Faturamento SP3'!$D$2:$D$692,'Infos Relatório'!$B$564,'Faturamento SP3'!$E$2:$E$692,'Infos Relatório'!$B592,'Faturamento SP3'!$Z$2:$Z$692,'Infos Relatório'!U$1)</f>
        <v>0</v>
      </c>
      <c r="AA592" s="23">
        <f>COUNTIFS('Faturamento SP3'!$D$2:$D$692,'Infos Relatório'!$B$564,'Faturamento SP3'!$E$2:$E$692,'Infos Relatório'!$B592,'Faturamento SP3'!$Z$2:$Z$692,'Infos Relatório'!AA$1)</f>
        <v>0</v>
      </c>
      <c r="AB592" s="13">
        <f>SUMIFS('Faturamento SP3'!$G$2:$G$692,'Faturamento SP3'!$D$2:$D$692,'Infos Relatório'!$B$564,'Faturamento SP3'!$E$2:$E$692,'Infos Relatório'!$B592,'Faturamento SP3'!$Z$2:$Z$692,'Infos Relatório'!AA$1)</f>
        <v>0</v>
      </c>
      <c r="AC592" s="13">
        <f>SUMIFS('Faturamento SP3'!$J$2:$J$692,'Faturamento SP3'!$D$2:$D$692,'Infos Relatório'!$B$564,'Faturamento SP3'!$E$2:$E$692,'Infos Relatório'!$B592,'Faturamento SP3'!$Z$2:$Z$692,'Infos Relatório'!AA$1)</f>
        <v>0</v>
      </c>
      <c r="AD592" s="14">
        <f>SUMIFS('Faturamento SP3'!$O$2:$O$692,'Faturamento SP3'!$D$2:$D$692,'Infos Relatório'!$B$564,'Faturamento SP3'!$E$2:$E$692,'Infos Relatório'!$B592,'Faturamento SP3'!$Z$2:$Z$692,'Infos Relatório'!AA$1,'Faturamento SP3'!$T$2:$T$692,"Sim")+SUMIFS('Faturamento SP3'!$P$2:$P$692,'Faturamento SP3'!$D$2:$D$692,'Infos Relatório'!$B$564,'Faturamento SP3'!$E$2:$E$692,'Infos Relatório'!$B592,'Faturamento SP3'!$Z$2:$Z$692,'Infos Relatório'!AA$1,'Faturamento SP3'!$T$2:$T$692,"Sim")</f>
        <v>0</v>
      </c>
      <c r="AE592" s="27" t="e">
        <f t="shared" si="221"/>
        <v>#DIV/0!</v>
      </c>
      <c r="AF592" s="24">
        <f>SUMIFS('Faturamento SP3'!$H$2:$H$692,'Faturamento SP3'!$D$2:$D$692,'Infos Relatório'!$B$564,'Faturamento SP3'!$E$2:$E$692,'Infos Relatório'!$B592,'Faturamento SP3'!$Z$2:$Z$692,'Infos Relatório'!AA$1)</f>
        <v>0</v>
      </c>
      <c r="AG592" s="23">
        <f>COUNTIFS('Faturamento SP3'!$D$2:$D$692,'Infos Relatório'!$B$564,'Faturamento SP3'!$E$2:$E$692,'Infos Relatório'!$B592,'Faturamento SP3'!$Z$2:$Z$692,'Infos Relatório'!AG$1)</f>
        <v>0</v>
      </c>
      <c r="AH592" s="13">
        <f>SUMIFS('Faturamento SP3'!$G$2:$G$692,'Faturamento SP3'!$D$2:$D$692,'Infos Relatório'!$B$564,'Faturamento SP3'!$E$2:$E$692,'Infos Relatório'!$B592,'Faturamento SP3'!$Z$2:$Z$692,'Infos Relatório'!AG$1)</f>
        <v>0</v>
      </c>
      <c r="AI592" s="13">
        <f>SUMIFS('Faturamento SP3'!$J$2:$J$692,'Faturamento SP3'!$D$2:$D$692,'Infos Relatório'!$B$564,'Faturamento SP3'!$E$2:$E$692,'Infos Relatório'!$B592,'Faturamento SP3'!$Z$2:$Z$692,'Infos Relatório'!AG$1)</f>
        <v>0</v>
      </c>
      <c r="AJ592" s="14">
        <f>SUMIFS('Faturamento SP3'!$O$2:$O$692,'Faturamento SP3'!$D$2:$D$692,'Infos Relatório'!$B$564,'Faturamento SP3'!$E$2:$E$692,'Infos Relatório'!$B592,'Faturamento SP3'!$Z$2:$Z$692,'Infos Relatório'!AG$1,'Faturamento SP3'!$T$2:$T$692,"Sim")+SUMIFS('Faturamento SP3'!$P$2:$P$692,'Faturamento SP3'!$D$2:$D$692,'Infos Relatório'!$B$564,'Faturamento SP3'!$E$2:$E$692,'Infos Relatório'!$B592,'Faturamento SP3'!$Z$2:$Z$692,'Infos Relatório'!AG$1,'Faturamento SP3'!$T$2:$T$692,"Sim")</f>
        <v>0</v>
      </c>
      <c r="AK592" s="27" t="e">
        <f t="shared" si="222"/>
        <v>#DIV/0!</v>
      </c>
      <c r="AL592" s="24">
        <f>SUMIFS('Faturamento SP3'!$H$2:$H$692,'Faturamento SP3'!$D$2:$D$692,'Infos Relatório'!$B$564,'Faturamento SP3'!$E$2:$E$692,'Infos Relatório'!$B592,'Faturamento SP3'!$Z$2:$Z$692,'Infos Relatório'!AG$1)</f>
        <v>0</v>
      </c>
      <c r="AM592" s="23">
        <f>COUNTIFS('Faturamento SP3'!$D$2:$D$692,'Infos Relatório'!$B$564,'Faturamento SP3'!$E$2:$E$692,'Infos Relatório'!$B592,'Faturamento SP3'!$Z$2:$Z$692,'Infos Relatório'!AM$1)</f>
        <v>0</v>
      </c>
      <c r="AN592" s="13">
        <f>SUMIFS('Faturamento SP3'!$G$2:$G$692,'Faturamento SP3'!$D$2:$D$692,'Infos Relatório'!$B$564,'Faturamento SP3'!$E$2:$E$692,'Infos Relatório'!$B592,'Faturamento SP3'!$Z$2:$Z$692,'Infos Relatório'!AM$1)</f>
        <v>0</v>
      </c>
      <c r="AO592" s="13">
        <f>SUMIFS('Faturamento SP3'!$J$2:$J$692,'Faturamento SP3'!$D$2:$D$692,'Infos Relatório'!$B$564,'Faturamento SP3'!$E$2:$E$692,'Infos Relatório'!$B592,'Faturamento SP3'!$Z$2:$Z$692,'Infos Relatório'!AM$1)</f>
        <v>0</v>
      </c>
      <c r="AP592" s="14">
        <f>SUMIFS('Faturamento SP3'!$O$2:$O$692,'Faturamento SP3'!$D$2:$D$692,'Infos Relatório'!$B$564,'Faturamento SP3'!$E$2:$E$692,'Infos Relatório'!$B592,'Faturamento SP3'!$Z$2:$Z$692,'Infos Relatório'!AM$1,'Faturamento SP3'!$T$2:$T$692,"Sim")+SUMIFS('Faturamento SP3'!$P$2:$P$692,'Faturamento SP3'!$D$2:$D$692,'Infos Relatório'!$B$564,'Faturamento SP3'!$E$2:$E$692,'Infos Relatório'!$B592,'Faturamento SP3'!$Z$2:$Z$692,'Infos Relatório'!AM$1,'Faturamento SP3'!$T$2:$T$692,"Sim")</f>
        <v>0</v>
      </c>
      <c r="AQ592" s="27" t="e">
        <f t="shared" si="223"/>
        <v>#DIV/0!</v>
      </c>
      <c r="AR592" s="24">
        <f>SUMIFS('Faturamento SP3'!$H$2:$H$692,'Faturamento SP3'!$D$2:$D$692,'Infos Relatório'!$B$564,'Faturamento SP3'!$E$2:$E$692,'Infos Relatório'!$B592,'Faturamento SP3'!$Z$2:$Z$692,'Infos Relatório'!AM$1)</f>
        <v>0</v>
      </c>
      <c r="AS592" s="23">
        <f>COUNTIFS('Faturamento SP3'!$D$2:$D$692,'Infos Relatório'!$B$564,'Faturamento SP3'!$E$2:$E$692,'Infos Relatório'!$B592,'Faturamento SP3'!$Z$2:$Z$692,'Infos Relatório'!AS$1)</f>
        <v>0</v>
      </c>
      <c r="AT592" s="13">
        <f>SUMIFS('Faturamento SP3'!$G$2:$G$692,'Faturamento SP3'!$D$2:$D$692,'Infos Relatório'!$B$564,'Faturamento SP3'!$E$2:$E$692,'Infos Relatório'!$B592,'Faturamento SP3'!$Z$2:$Z$692,'Infos Relatório'!AS$1)</f>
        <v>0</v>
      </c>
      <c r="AU592" s="13">
        <f>SUMIFS('Faturamento SP3'!$J$2:$J$692,'Faturamento SP3'!$D$2:$D$692,'Infos Relatório'!$B$564,'Faturamento SP3'!$E$2:$E$692,'Infos Relatório'!$B592,'Faturamento SP3'!$Z$2:$Z$692,'Infos Relatório'!AS$1)</f>
        <v>0</v>
      </c>
      <c r="AV592" s="14">
        <f>SUMIFS('Faturamento SP3'!$O$2:$O$692,'Faturamento SP3'!$D$2:$D$692,'Infos Relatório'!$B$564,'Faturamento SP3'!$E$2:$E$692,'Infos Relatório'!$B592,'Faturamento SP3'!$Z$2:$Z$692,'Infos Relatório'!AS$1,'Faturamento SP3'!$T$2:$T$692,"Sim")+SUMIFS('Faturamento SP3'!$P$2:$P$692,'Faturamento SP3'!$D$2:$D$692,'Infos Relatório'!$B$564,'Faturamento SP3'!$E$2:$E$692,'Infos Relatório'!$B592,'Faturamento SP3'!$Z$2:$Z$692,'Infos Relatório'!AS$1,'Faturamento SP3'!$T$2:$T$692,"Sim")</f>
        <v>0</v>
      </c>
      <c r="AW592" s="27" t="e">
        <f t="shared" si="224"/>
        <v>#DIV/0!</v>
      </c>
      <c r="AX592" s="24">
        <f>SUMIFS('Faturamento SP3'!$H$2:$H$692,'Faturamento SP3'!$D$2:$D$692,'Infos Relatório'!$B$564,'Faturamento SP3'!$E$2:$E$692,'Infos Relatório'!$B592,'Faturamento SP3'!$Z$2:$Z$692,'Infos Relatório'!AS$1)</f>
        <v>0</v>
      </c>
      <c r="AY592" s="23">
        <f>COUNTIFS('Faturamento SP3'!$D$2:$D$692,'Infos Relatório'!$B$564,'Faturamento SP3'!$E$2:$E$692,'Infos Relatório'!$B592,'Faturamento SP3'!$Z$2:$Z$692,'Infos Relatório'!AY$1)</f>
        <v>0</v>
      </c>
      <c r="AZ592" s="13">
        <f>SUMIFS('Faturamento SP3'!$G$2:$G$692,'Faturamento SP3'!$D$2:$D$692,'Infos Relatório'!$B$564,'Faturamento SP3'!$E$2:$E$692,'Infos Relatório'!$B592,'Faturamento SP3'!$Z$2:$Z$692,'Infos Relatório'!AY$1)</f>
        <v>0</v>
      </c>
      <c r="BA592" s="13">
        <f>SUMIFS('Faturamento SP3'!$J$2:$J$692,'Faturamento SP3'!$D$2:$D$692,'Infos Relatório'!$B$564,'Faturamento SP3'!$E$2:$E$692,'Infos Relatório'!$B592,'Faturamento SP3'!$Z$2:$Z$692,'Infos Relatório'!AY$1)</f>
        <v>0</v>
      </c>
      <c r="BB592" s="14">
        <f>SUMIFS('Faturamento SP3'!$O$2:$O$692,'Faturamento SP3'!$D$2:$D$692,'Infos Relatório'!$B$564,'Faturamento SP3'!$E$2:$E$692,'Infos Relatório'!$B592,'Faturamento SP3'!$Z$2:$Z$692,'Infos Relatório'!AY$1,'Faturamento SP3'!$T$2:$T$692,"Sim")+SUMIFS('Faturamento SP3'!$P$2:$P$692,'Faturamento SP3'!$D$2:$D$692,'Infos Relatório'!$B$564,'Faturamento SP3'!$E$2:$E$692,'Infos Relatório'!$B592,'Faturamento SP3'!$Z$2:$Z$692,'Infos Relatório'!AY$1,'Faturamento SP3'!$T$2:$T$692,"Sim")</f>
        <v>0</v>
      </c>
      <c r="BC592" s="27" t="e">
        <f t="shared" si="225"/>
        <v>#DIV/0!</v>
      </c>
      <c r="BD592" s="24">
        <f>SUMIFS('Faturamento SP3'!$H$2:$H$692,'Faturamento SP3'!$D$2:$D$692,'Infos Relatório'!$B$564,'Faturamento SP3'!$E$2:$E$692,'Infos Relatório'!$B592,'Faturamento SP3'!$Z$2:$Z$692,'Infos Relatório'!AY$1)</f>
        <v>0</v>
      </c>
      <c r="BE592" s="23">
        <f>COUNTIFS('Faturamento SP3'!$D$2:$D$692,'Infos Relatório'!$B$564,'Faturamento SP3'!$E$2:$E$692,'Infos Relatório'!$B592,'Faturamento SP3'!$Z$2:$Z$692,'Infos Relatório'!BE$1)</f>
        <v>0</v>
      </c>
      <c r="BF592" s="13">
        <f>SUMIFS('Faturamento SP3'!$G$2:$G$692,'Faturamento SP3'!$D$2:$D$692,'Infos Relatório'!$B$564,'Faturamento SP3'!$E$2:$E$692,'Infos Relatório'!$B592,'Faturamento SP3'!$Z$2:$Z$692,'Infos Relatório'!BE$1)</f>
        <v>0</v>
      </c>
      <c r="BG592" s="13">
        <f>SUMIFS('Faturamento SP3'!$J$2:$J$692,'Faturamento SP3'!$D$2:$D$692,'Infos Relatório'!$B$564,'Faturamento SP3'!$E$2:$E$692,'Infos Relatório'!$B592,'Faturamento SP3'!$Z$2:$Z$692,'Infos Relatório'!BE$1)</f>
        <v>0</v>
      </c>
      <c r="BH592" s="14">
        <f>SUMIFS('Faturamento SP3'!$O$2:$O$692,'Faturamento SP3'!$D$2:$D$692,'Infos Relatório'!$B$564,'Faturamento SP3'!$E$2:$E$692,'Infos Relatório'!$B592,'Faturamento SP3'!$Z$2:$Z$692,'Infos Relatório'!BE$1,'Faturamento SP3'!$T$2:$T$692,"Sim")+SUMIFS('Faturamento SP3'!$P$2:$P$692,'Faturamento SP3'!$D$2:$D$692,'Infos Relatório'!$B$564,'Faturamento SP3'!$E$2:$E$692,'Infos Relatório'!$B592,'Faturamento SP3'!$Z$2:$Z$692,'Infos Relatório'!BE$1,'Faturamento SP3'!$T$2:$T$692,"Sim")</f>
        <v>0</v>
      </c>
      <c r="BI592" s="27" t="e">
        <f t="shared" si="226"/>
        <v>#DIV/0!</v>
      </c>
      <c r="BJ592" s="24">
        <f>SUMIFS('Faturamento SP3'!$H$2:$H$692,'Faturamento SP3'!$D$2:$D$692,'Infos Relatório'!$B$564,'Faturamento SP3'!$E$2:$E$692,'Infos Relatório'!$B592,'Faturamento SP3'!$Z$2:$Z$692,'Infos Relatório'!BE$1)</f>
        <v>0</v>
      </c>
      <c r="BK592" s="23">
        <f>COUNTIFS('Faturamento SP3'!$D$2:$D$692,'Infos Relatório'!$B$564,'Faturamento SP3'!$E$2:$E$692,'Infos Relatório'!$B592,'Faturamento SP3'!$Z$2:$Z$692,'Infos Relatório'!BK$1)</f>
        <v>0</v>
      </c>
      <c r="BL592" s="13">
        <f>SUMIFS('Faturamento SP3'!$G$2:$G$692,'Faturamento SP3'!$D$2:$D$692,'Infos Relatório'!$B$564,'Faturamento SP3'!$E$2:$E$692,'Infos Relatório'!$B592,'Faturamento SP3'!$Z$2:$Z$692,'Infos Relatório'!BK$1)</f>
        <v>0</v>
      </c>
      <c r="BM592" s="13">
        <f>SUMIFS('Faturamento SP3'!$J$2:$J$692,'Faturamento SP3'!$D$2:$D$692,'Infos Relatório'!$B$564,'Faturamento SP3'!$E$2:$E$692,'Infos Relatório'!$B592,'Faturamento SP3'!$Z$2:$Z$692,'Infos Relatório'!BK$1)</f>
        <v>0</v>
      </c>
      <c r="BN592" s="14">
        <f>SUMIFS('Faturamento SP3'!$O$2:$O$692,'Faturamento SP3'!$D$2:$D$692,'Infos Relatório'!$B$564,'Faturamento SP3'!$E$2:$E$692,'Infos Relatório'!$B592,'Faturamento SP3'!$Z$2:$Z$692,'Infos Relatório'!BK$1,'Faturamento SP3'!$T$2:$T$692,"Sim")+SUMIFS('Faturamento SP3'!$P$2:$P$692,'Faturamento SP3'!$D$2:$D$692,'Infos Relatório'!$B$564,'Faturamento SP3'!$E$2:$E$692,'Infos Relatório'!$B592,'Faturamento SP3'!$Z$2:$Z$692,'Infos Relatório'!BK$1,'Faturamento SP3'!$T$2:$T$692,"Sim")</f>
        <v>0</v>
      </c>
      <c r="BO592" s="27" t="e">
        <f t="shared" si="227"/>
        <v>#DIV/0!</v>
      </c>
      <c r="BP592" s="24">
        <f>SUMIFS('Faturamento SP3'!$H$2:$H$692,'Faturamento SP3'!$D$2:$D$692,'Infos Relatório'!$B$564,'Faturamento SP3'!$E$2:$E$692,'Infos Relatório'!$B592,'Faturamento SP3'!$Z$2:$Z$692,'Infos Relatório'!BK$1)</f>
        <v>0</v>
      </c>
      <c r="BQ592" s="23">
        <f>COUNTIFS('Faturamento SP3'!$D$2:$D$692,'Infos Relatório'!$B$564,'Faturamento SP3'!$E$2:$E$692,'Infos Relatório'!$B592,'Faturamento SP3'!$Z$2:$Z$692,'Infos Relatório'!BQ$1)</f>
        <v>0</v>
      </c>
      <c r="BR592" s="13">
        <f>SUMIFS('Faturamento SP3'!$G$2:$G$692,'Faturamento SP3'!$D$2:$D$692,'Infos Relatório'!$B$564,'Faturamento SP3'!$E$2:$E$692,'Infos Relatório'!$B592,'Faturamento SP3'!$Z$2:$Z$692,'Infos Relatório'!BQ$1)</f>
        <v>0</v>
      </c>
      <c r="BS592" s="13">
        <f>SUMIFS('Faturamento SP3'!$J$2:$J$692,'Faturamento SP3'!$D$2:$D$692,'Infos Relatório'!$B$564,'Faturamento SP3'!$E$2:$E$692,'Infos Relatório'!$B592,'Faturamento SP3'!$Z$2:$Z$692,'Infos Relatório'!BQ$1)</f>
        <v>0</v>
      </c>
      <c r="BT592" s="14">
        <f>SUMIFS('Faturamento SP3'!$O$2:$O$692,'Faturamento SP3'!$D$2:$D$692,'Infos Relatório'!$B$564,'Faturamento SP3'!$E$2:$E$692,'Infos Relatório'!$B592,'Faturamento SP3'!$Z$2:$Z$692,'Infos Relatório'!BQ$1,'Faturamento SP3'!$T$2:$T$692,"Sim")+SUMIFS('Faturamento SP3'!$P$2:$P$692,'Faturamento SP3'!$D$2:$D$692,'Infos Relatório'!$B$564,'Faturamento SP3'!$E$2:$E$692,'Infos Relatório'!$B592,'Faturamento SP3'!$Z$2:$Z$692,'Infos Relatório'!BQ$1,'Faturamento SP3'!$T$2:$T$692,"Sim")</f>
        <v>0</v>
      </c>
      <c r="BU592" s="27" t="e">
        <f t="shared" si="228"/>
        <v>#DIV/0!</v>
      </c>
      <c r="BV592" s="24">
        <f>SUMIFS('Faturamento SP3'!$H$2:$H$692,'Faturamento SP3'!$D$2:$D$692,'Infos Relatório'!$B$564,'Faturamento SP3'!$E$2:$E$692,'Infos Relatório'!$B592,'Faturamento SP3'!$Z$2:$Z$692,'Infos Relatório'!BQ$1)</f>
        <v>0</v>
      </c>
    </row>
    <row r="593" spans="2:74">
      <c r="B593" s="17" t="s">
        <v>35</v>
      </c>
      <c r="C593" s="23">
        <f>COUNTIFS('Faturamento SP3'!$D$2:$D$692,'Infos Relatório'!$B$564,'Faturamento SP3'!$E$2:$E$692,'Infos Relatório'!$B593,'Faturamento SP3'!$Z$2:$Z$692,'Infos Relatório'!C$1)</f>
        <v>0</v>
      </c>
      <c r="D593" s="13">
        <f>SUMIFS('Faturamento SP3'!$G$2:$G$692,'Faturamento SP3'!$D$2:$D$692,'Infos Relatório'!$B$564,'Faturamento SP3'!$E$2:$E$692,'Infos Relatório'!$B593,'Faturamento SP3'!$Z$2:$Z$692,'Infos Relatório'!C$1)</f>
        <v>0</v>
      </c>
      <c r="E593" s="13">
        <f>SUMIFS('Faturamento SP3'!$J$2:$J$692,'Faturamento SP3'!$D$2:$D$692,'Infos Relatório'!$B$564,'Faturamento SP3'!$E$2:$E$692,'Infos Relatório'!$B593,'Faturamento SP3'!$Z$2:$Z$692,'Infos Relatório'!C$1)</f>
        <v>0</v>
      </c>
      <c r="F593" s="14">
        <f>SUMIFS('Faturamento SP3'!$O$2:$O$692,'Faturamento SP3'!$D$2:$D$692,'Infos Relatório'!$B$564,'Faturamento SP3'!$E$2:$E$692,'Infos Relatório'!$B593,'Faturamento SP3'!$Z$2:$Z$692,'Infos Relatório'!C$1,'Faturamento SP3'!$T$2:$T$692,"Sim")+SUMIFS('Faturamento SP3'!$P$2:$P$692,'Faturamento SP3'!$D$2:$D$692,'Infos Relatório'!$B$564,'Faturamento SP3'!$E$2:$E$692,'Infos Relatório'!$B593,'Faturamento SP3'!$Z$2:$Z$692,'Infos Relatório'!C$1,'Faturamento SP3'!$T$2:$T$692,"Sim")</f>
        <v>0</v>
      </c>
      <c r="G593" s="27" t="e">
        <f t="shared" si="217"/>
        <v>#DIV/0!</v>
      </c>
      <c r="H593" s="24">
        <f>SUMIFS('Faturamento SP3'!$H$2:$H$692,'Faturamento SP3'!$D$2:$D$692,'Infos Relatório'!$B$564,'Faturamento SP3'!$E$2:$E$692,'Infos Relatório'!$B593,'Faturamento SP3'!$Z$2:$Z$692,'Infos Relatório'!C$1)</f>
        <v>0</v>
      </c>
      <c r="I593" s="23">
        <f>COUNTIFS('Faturamento SP3'!$D$2:$D$692,'Infos Relatório'!$B$564,'Faturamento SP3'!$E$2:$E$692,'Infos Relatório'!$B593,'Faturamento SP3'!$Z$2:$Z$692,'Infos Relatório'!I$1)</f>
        <v>0</v>
      </c>
      <c r="J593" s="13">
        <f>SUMIFS('Faturamento SP3'!$G$2:$G$692,'Faturamento SP3'!$D$2:$D$692,'Infos Relatório'!$B$564,'Faturamento SP3'!$E$2:$E$692,'Infos Relatório'!$B593,'Faturamento SP3'!$Z$2:$Z$692,'Infos Relatório'!I$1)</f>
        <v>0</v>
      </c>
      <c r="K593" s="13">
        <f>SUMIFS('Faturamento SP3'!$J$2:$J$692,'Faturamento SP3'!$D$2:$D$692,'Infos Relatório'!$B$564,'Faturamento SP3'!$E$2:$E$692,'Infos Relatório'!$B593,'Faturamento SP3'!$Z$2:$Z$692,'Infos Relatório'!I$1)</f>
        <v>0</v>
      </c>
      <c r="L593" s="14">
        <f>SUMIFS('Faturamento SP3'!$O$2:$O$692,'Faturamento SP3'!$D$2:$D$692,'Infos Relatório'!$B$564,'Faturamento SP3'!$E$2:$E$692,'Infos Relatório'!$B593,'Faturamento SP3'!$Z$2:$Z$692,'Infos Relatório'!I$1,'Faturamento SP3'!$T$2:$T$692,"Sim")+SUMIFS('Faturamento SP3'!$P$2:$P$692,'Faturamento SP3'!$D$2:$D$692,'Infos Relatório'!$B$564,'Faturamento SP3'!$E$2:$E$692,'Infos Relatório'!$B593,'Faturamento SP3'!$Z$2:$Z$692,'Infos Relatório'!I$1,'Faturamento SP3'!$T$2:$T$692,"Sim")</f>
        <v>0</v>
      </c>
      <c r="M593" s="27" t="e">
        <f t="shared" si="218"/>
        <v>#DIV/0!</v>
      </c>
      <c r="N593" s="24">
        <f>SUMIFS('Faturamento SP3'!$H$2:$H$692,'Faturamento SP3'!$D$2:$D$692,'Infos Relatório'!$B$564,'Faturamento SP3'!$E$2:$E$692,'Infos Relatório'!$B593,'Faturamento SP3'!$Z$2:$Z$692,'Infos Relatório'!I$1)</f>
        <v>0</v>
      </c>
      <c r="O593" s="23">
        <f>COUNTIFS('Faturamento SP3'!$D$2:$D$692,'Infos Relatório'!$B$564,'Faturamento SP3'!$E$2:$E$692,'Infos Relatório'!$B593,'Faturamento SP3'!$Z$2:$Z$692,'Infos Relatório'!O$1)</f>
        <v>0</v>
      </c>
      <c r="P593" s="13">
        <f>SUMIFS('Faturamento SP3'!$G$2:$G$692,'Faturamento SP3'!$D$2:$D$692,'Infos Relatório'!$B$564,'Faturamento SP3'!$E$2:$E$692,'Infos Relatório'!$B593,'Faturamento SP3'!$Z$2:$Z$692,'Infos Relatório'!O$1)</f>
        <v>0</v>
      </c>
      <c r="Q593" s="13">
        <f>SUMIFS('Faturamento SP3'!$J$2:$J$692,'Faturamento SP3'!$D$2:$D$692,'Infos Relatório'!$B$564,'Faturamento SP3'!$E$2:$E$692,'Infos Relatório'!$B593,'Faturamento SP3'!$Z$2:$Z$692,'Infos Relatório'!O$1)</f>
        <v>0</v>
      </c>
      <c r="R593" s="14">
        <f>SUMIFS('Faturamento SP3'!$O$2:$O$692,'Faturamento SP3'!$D$2:$D$692,'Infos Relatório'!$B$564,'Faturamento SP3'!$E$2:$E$692,'Infos Relatório'!$B593,'Faturamento SP3'!$Z$2:$Z$692,'Infos Relatório'!O$1,'Faturamento SP3'!$T$2:$T$692,"Sim")+SUMIFS('Faturamento SP3'!$P$2:$P$692,'Faturamento SP3'!$D$2:$D$692,'Infos Relatório'!$B$564,'Faturamento SP3'!$E$2:$E$692,'Infos Relatório'!$B593,'Faturamento SP3'!$Z$2:$Z$692,'Infos Relatório'!O$1,'Faturamento SP3'!$T$2:$T$692,"Sim")</f>
        <v>0</v>
      </c>
      <c r="S593" s="27" t="e">
        <f t="shared" si="219"/>
        <v>#DIV/0!</v>
      </c>
      <c r="T593" s="24">
        <f>SUMIFS('Faturamento SP3'!$H$2:$H$692,'Faturamento SP3'!$D$2:$D$692,'Infos Relatório'!$B$564,'Faturamento SP3'!$E$2:$E$692,'Infos Relatório'!$B593,'Faturamento SP3'!$Z$2:$Z$692,'Infos Relatório'!O$1)</f>
        <v>0</v>
      </c>
      <c r="U593" s="23">
        <f>COUNTIFS('Faturamento SP3'!$D$2:$D$692,'Infos Relatório'!$B$564,'Faturamento SP3'!$E$2:$E$692,'Infos Relatório'!$B593,'Faturamento SP3'!$Z$2:$Z$692,'Infos Relatório'!U$1)</f>
        <v>0</v>
      </c>
      <c r="V593" s="13">
        <f>SUMIFS('Faturamento SP3'!$G$2:$G$692,'Faturamento SP3'!$D$2:$D$692,'Infos Relatório'!$B$564,'Faturamento SP3'!$E$2:$E$692,'Infos Relatório'!$B593,'Faturamento SP3'!$Z$2:$Z$692,'Infos Relatório'!U$1)</f>
        <v>0</v>
      </c>
      <c r="W593" s="13">
        <f>SUMIFS('Faturamento SP3'!$J$2:$J$692,'Faturamento SP3'!$D$2:$D$692,'Infos Relatório'!$B$564,'Faturamento SP3'!$E$2:$E$692,'Infos Relatório'!$B593,'Faturamento SP3'!$Z$2:$Z$692,'Infos Relatório'!U$1)</f>
        <v>0</v>
      </c>
      <c r="X593" s="14">
        <f>SUMIFS('Faturamento SP3'!$O$2:$O$692,'Faturamento SP3'!$D$2:$D$692,'Infos Relatório'!$B$564,'Faturamento SP3'!$E$2:$E$692,'Infos Relatório'!$B593,'Faturamento SP3'!$Z$2:$Z$692,'Infos Relatório'!U$1,'Faturamento SP3'!$T$2:$T$692,"Sim")+SUMIFS('Faturamento SP3'!$P$2:$P$692,'Faturamento SP3'!$D$2:$D$692,'Infos Relatório'!$B$564,'Faturamento SP3'!$E$2:$E$692,'Infos Relatório'!$B593,'Faturamento SP3'!$Z$2:$Z$692,'Infos Relatório'!U$1,'Faturamento SP3'!$T$2:$T$692,"Sim")</f>
        <v>0</v>
      </c>
      <c r="Y593" s="27" t="e">
        <f t="shared" si="220"/>
        <v>#DIV/0!</v>
      </c>
      <c r="Z593" s="24">
        <f>SUMIFS('Faturamento SP3'!$H$2:$H$692,'Faturamento SP3'!$D$2:$D$692,'Infos Relatório'!$B$564,'Faturamento SP3'!$E$2:$E$692,'Infos Relatório'!$B593,'Faturamento SP3'!$Z$2:$Z$692,'Infos Relatório'!U$1)</f>
        <v>0</v>
      </c>
      <c r="AA593" s="23">
        <f>COUNTIFS('Faturamento SP3'!$D$2:$D$692,'Infos Relatório'!$B$564,'Faturamento SP3'!$E$2:$E$692,'Infos Relatório'!$B593,'Faturamento SP3'!$Z$2:$Z$692,'Infos Relatório'!AA$1)</f>
        <v>0</v>
      </c>
      <c r="AB593" s="13">
        <f>SUMIFS('Faturamento SP3'!$G$2:$G$692,'Faturamento SP3'!$D$2:$D$692,'Infos Relatório'!$B$564,'Faturamento SP3'!$E$2:$E$692,'Infos Relatório'!$B593,'Faturamento SP3'!$Z$2:$Z$692,'Infos Relatório'!AA$1)</f>
        <v>0</v>
      </c>
      <c r="AC593" s="13">
        <f>SUMIFS('Faturamento SP3'!$J$2:$J$692,'Faturamento SP3'!$D$2:$D$692,'Infos Relatório'!$B$564,'Faturamento SP3'!$E$2:$E$692,'Infos Relatório'!$B593,'Faturamento SP3'!$Z$2:$Z$692,'Infos Relatório'!AA$1)</f>
        <v>0</v>
      </c>
      <c r="AD593" s="14">
        <f>SUMIFS('Faturamento SP3'!$O$2:$O$692,'Faturamento SP3'!$D$2:$D$692,'Infos Relatório'!$B$564,'Faturamento SP3'!$E$2:$E$692,'Infos Relatório'!$B593,'Faturamento SP3'!$Z$2:$Z$692,'Infos Relatório'!AA$1,'Faturamento SP3'!$T$2:$T$692,"Sim")+SUMIFS('Faturamento SP3'!$P$2:$P$692,'Faturamento SP3'!$D$2:$D$692,'Infos Relatório'!$B$564,'Faturamento SP3'!$E$2:$E$692,'Infos Relatório'!$B593,'Faturamento SP3'!$Z$2:$Z$692,'Infos Relatório'!AA$1,'Faturamento SP3'!$T$2:$T$692,"Sim")</f>
        <v>0</v>
      </c>
      <c r="AE593" s="27" t="e">
        <f t="shared" si="221"/>
        <v>#DIV/0!</v>
      </c>
      <c r="AF593" s="24">
        <f>SUMIFS('Faturamento SP3'!$H$2:$H$692,'Faturamento SP3'!$D$2:$D$692,'Infos Relatório'!$B$564,'Faturamento SP3'!$E$2:$E$692,'Infos Relatório'!$B593,'Faturamento SP3'!$Z$2:$Z$692,'Infos Relatório'!AA$1)</f>
        <v>0</v>
      </c>
      <c r="AG593" s="23">
        <f>COUNTIFS('Faturamento SP3'!$D$2:$D$692,'Infos Relatório'!$B$564,'Faturamento SP3'!$E$2:$E$692,'Infos Relatório'!$B593,'Faturamento SP3'!$Z$2:$Z$692,'Infos Relatório'!AG$1)</f>
        <v>0</v>
      </c>
      <c r="AH593" s="13">
        <f>SUMIFS('Faturamento SP3'!$G$2:$G$692,'Faturamento SP3'!$D$2:$D$692,'Infos Relatório'!$B$564,'Faturamento SP3'!$E$2:$E$692,'Infos Relatório'!$B593,'Faturamento SP3'!$Z$2:$Z$692,'Infos Relatório'!AG$1)</f>
        <v>0</v>
      </c>
      <c r="AI593" s="13">
        <f>SUMIFS('Faturamento SP3'!$J$2:$J$692,'Faturamento SP3'!$D$2:$D$692,'Infos Relatório'!$B$564,'Faturamento SP3'!$E$2:$E$692,'Infos Relatório'!$B593,'Faturamento SP3'!$Z$2:$Z$692,'Infos Relatório'!AG$1)</f>
        <v>0</v>
      </c>
      <c r="AJ593" s="14">
        <f>SUMIFS('Faturamento SP3'!$O$2:$O$692,'Faturamento SP3'!$D$2:$D$692,'Infos Relatório'!$B$564,'Faturamento SP3'!$E$2:$E$692,'Infos Relatório'!$B593,'Faturamento SP3'!$Z$2:$Z$692,'Infos Relatório'!AG$1,'Faturamento SP3'!$T$2:$T$692,"Sim")+SUMIFS('Faturamento SP3'!$P$2:$P$692,'Faturamento SP3'!$D$2:$D$692,'Infos Relatório'!$B$564,'Faturamento SP3'!$E$2:$E$692,'Infos Relatório'!$B593,'Faturamento SP3'!$Z$2:$Z$692,'Infos Relatório'!AG$1,'Faturamento SP3'!$T$2:$T$692,"Sim")</f>
        <v>0</v>
      </c>
      <c r="AK593" s="27" t="e">
        <f t="shared" si="222"/>
        <v>#DIV/0!</v>
      </c>
      <c r="AL593" s="24">
        <f>SUMIFS('Faturamento SP3'!$H$2:$H$692,'Faturamento SP3'!$D$2:$D$692,'Infos Relatório'!$B$564,'Faturamento SP3'!$E$2:$E$692,'Infos Relatório'!$B593,'Faturamento SP3'!$Z$2:$Z$692,'Infos Relatório'!AG$1)</f>
        <v>0</v>
      </c>
      <c r="AM593" s="23">
        <f>COUNTIFS('Faturamento SP3'!$D$2:$D$692,'Infos Relatório'!$B$564,'Faturamento SP3'!$E$2:$E$692,'Infos Relatório'!$B593,'Faturamento SP3'!$Z$2:$Z$692,'Infos Relatório'!AM$1)</f>
        <v>0</v>
      </c>
      <c r="AN593" s="13">
        <f>SUMIFS('Faturamento SP3'!$G$2:$G$692,'Faturamento SP3'!$D$2:$D$692,'Infos Relatório'!$B$564,'Faturamento SP3'!$E$2:$E$692,'Infos Relatório'!$B593,'Faturamento SP3'!$Z$2:$Z$692,'Infos Relatório'!AM$1)</f>
        <v>0</v>
      </c>
      <c r="AO593" s="13">
        <f>SUMIFS('Faturamento SP3'!$J$2:$J$692,'Faturamento SP3'!$D$2:$D$692,'Infos Relatório'!$B$564,'Faturamento SP3'!$E$2:$E$692,'Infos Relatório'!$B593,'Faturamento SP3'!$Z$2:$Z$692,'Infos Relatório'!AM$1)</f>
        <v>0</v>
      </c>
      <c r="AP593" s="14">
        <f>SUMIFS('Faturamento SP3'!$O$2:$O$692,'Faturamento SP3'!$D$2:$D$692,'Infos Relatório'!$B$564,'Faturamento SP3'!$E$2:$E$692,'Infos Relatório'!$B593,'Faturamento SP3'!$Z$2:$Z$692,'Infos Relatório'!AM$1,'Faturamento SP3'!$T$2:$T$692,"Sim")+SUMIFS('Faturamento SP3'!$P$2:$P$692,'Faturamento SP3'!$D$2:$D$692,'Infos Relatório'!$B$564,'Faturamento SP3'!$E$2:$E$692,'Infos Relatório'!$B593,'Faturamento SP3'!$Z$2:$Z$692,'Infos Relatório'!AM$1,'Faturamento SP3'!$T$2:$T$692,"Sim")</f>
        <v>0</v>
      </c>
      <c r="AQ593" s="27" t="e">
        <f t="shared" si="223"/>
        <v>#DIV/0!</v>
      </c>
      <c r="AR593" s="24">
        <f>SUMIFS('Faturamento SP3'!$H$2:$H$692,'Faturamento SP3'!$D$2:$D$692,'Infos Relatório'!$B$564,'Faturamento SP3'!$E$2:$E$692,'Infos Relatório'!$B593,'Faturamento SP3'!$Z$2:$Z$692,'Infos Relatório'!AM$1)</f>
        <v>0</v>
      </c>
      <c r="AS593" s="23">
        <f>COUNTIFS('Faturamento SP3'!$D$2:$D$692,'Infos Relatório'!$B$564,'Faturamento SP3'!$E$2:$E$692,'Infos Relatório'!$B593,'Faturamento SP3'!$Z$2:$Z$692,'Infos Relatório'!AS$1)</f>
        <v>0</v>
      </c>
      <c r="AT593" s="13">
        <f>SUMIFS('Faturamento SP3'!$G$2:$G$692,'Faturamento SP3'!$D$2:$D$692,'Infos Relatório'!$B$564,'Faturamento SP3'!$E$2:$E$692,'Infos Relatório'!$B593,'Faturamento SP3'!$Z$2:$Z$692,'Infos Relatório'!AS$1)</f>
        <v>0</v>
      </c>
      <c r="AU593" s="13">
        <f>SUMIFS('Faturamento SP3'!$J$2:$J$692,'Faturamento SP3'!$D$2:$D$692,'Infos Relatório'!$B$564,'Faturamento SP3'!$E$2:$E$692,'Infos Relatório'!$B593,'Faturamento SP3'!$Z$2:$Z$692,'Infos Relatório'!AS$1)</f>
        <v>0</v>
      </c>
      <c r="AV593" s="14">
        <f>SUMIFS('Faturamento SP3'!$O$2:$O$692,'Faturamento SP3'!$D$2:$D$692,'Infos Relatório'!$B$564,'Faturamento SP3'!$E$2:$E$692,'Infos Relatório'!$B593,'Faturamento SP3'!$Z$2:$Z$692,'Infos Relatório'!AS$1,'Faturamento SP3'!$T$2:$T$692,"Sim")+SUMIFS('Faturamento SP3'!$P$2:$P$692,'Faturamento SP3'!$D$2:$D$692,'Infos Relatório'!$B$564,'Faturamento SP3'!$E$2:$E$692,'Infos Relatório'!$B593,'Faturamento SP3'!$Z$2:$Z$692,'Infos Relatório'!AS$1,'Faturamento SP3'!$T$2:$T$692,"Sim")</f>
        <v>0</v>
      </c>
      <c r="AW593" s="27" t="e">
        <f t="shared" si="224"/>
        <v>#DIV/0!</v>
      </c>
      <c r="AX593" s="24">
        <f>SUMIFS('Faturamento SP3'!$H$2:$H$692,'Faturamento SP3'!$D$2:$D$692,'Infos Relatório'!$B$564,'Faturamento SP3'!$E$2:$E$692,'Infos Relatório'!$B593,'Faturamento SP3'!$Z$2:$Z$692,'Infos Relatório'!AS$1)</f>
        <v>0</v>
      </c>
      <c r="AY593" s="23">
        <f>COUNTIFS('Faturamento SP3'!$D$2:$D$692,'Infos Relatório'!$B$564,'Faturamento SP3'!$E$2:$E$692,'Infos Relatório'!$B593,'Faturamento SP3'!$Z$2:$Z$692,'Infos Relatório'!AY$1)</f>
        <v>0</v>
      </c>
      <c r="AZ593" s="13">
        <f>SUMIFS('Faturamento SP3'!$G$2:$G$692,'Faturamento SP3'!$D$2:$D$692,'Infos Relatório'!$B$564,'Faturamento SP3'!$E$2:$E$692,'Infos Relatório'!$B593,'Faturamento SP3'!$Z$2:$Z$692,'Infos Relatório'!AY$1)</f>
        <v>0</v>
      </c>
      <c r="BA593" s="13">
        <f>SUMIFS('Faturamento SP3'!$J$2:$J$692,'Faturamento SP3'!$D$2:$D$692,'Infos Relatório'!$B$564,'Faturamento SP3'!$E$2:$E$692,'Infos Relatório'!$B593,'Faturamento SP3'!$Z$2:$Z$692,'Infos Relatório'!AY$1)</f>
        <v>0</v>
      </c>
      <c r="BB593" s="14">
        <f>SUMIFS('Faturamento SP3'!$O$2:$O$692,'Faturamento SP3'!$D$2:$D$692,'Infos Relatório'!$B$564,'Faturamento SP3'!$E$2:$E$692,'Infos Relatório'!$B593,'Faturamento SP3'!$Z$2:$Z$692,'Infos Relatório'!AY$1,'Faturamento SP3'!$T$2:$T$692,"Sim")+SUMIFS('Faturamento SP3'!$P$2:$P$692,'Faturamento SP3'!$D$2:$D$692,'Infos Relatório'!$B$564,'Faturamento SP3'!$E$2:$E$692,'Infos Relatório'!$B593,'Faturamento SP3'!$Z$2:$Z$692,'Infos Relatório'!AY$1,'Faturamento SP3'!$T$2:$T$692,"Sim")</f>
        <v>0</v>
      </c>
      <c r="BC593" s="27" t="e">
        <f t="shared" si="225"/>
        <v>#DIV/0!</v>
      </c>
      <c r="BD593" s="24">
        <f>SUMIFS('Faturamento SP3'!$H$2:$H$692,'Faturamento SP3'!$D$2:$D$692,'Infos Relatório'!$B$564,'Faturamento SP3'!$E$2:$E$692,'Infos Relatório'!$B593,'Faturamento SP3'!$Z$2:$Z$692,'Infos Relatório'!AY$1)</f>
        <v>0</v>
      </c>
      <c r="BE593" s="23">
        <f>COUNTIFS('Faturamento SP3'!$D$2:$D$692,'Infos Relatório'!$B$564,'Faturamento SP3'!$E$2:$E$692,'Infos Relatório'!$B593,'Faturamento SP3'!$Z$2:$Z$692,'Infos Relatório'!BE$1)</f>
        <v>0</v>
      </c>
      <c r="BF593" s="13">
        <f>SUMIFS('Faturamento SP3'!$G$2:$G$692,'Faturamento SP3'!$D$2:$D$692,'Infos Relatório'!$B$564,'Faturamento SP3'!$E$2:$E$692,'Infos Relatório'!$B593,'Faturamento SP3'!$Z$2:$Z$692,'Infos Relatório'!BE$1)</f>
        <v>0</v>
      </c>
      <c r="BG593" s="13">
        <f>SUMIFS('Faturamento SP3'!$J$2:$J$692,'Faturamento SP3'!$D$2:$D$692,'Infos Relatório'!$B$564,'Faturamento SP3'!$E$2:$E$692,'Infos Relatório'!$B593,'Faturamento SP3'!$Z$2:$Z$692,'Infos Relatório'!BE$1)</f>
        <v>0</v>
      </c>
      <c r="BH593" s="14">
        <f>SUMIFS('Faturamento SP3'!$O$2:$O$692,'Faturamento SP3'!$D$2:$D$692,'Infos Relatório'!$B$564,'Faturamento SP3'!$E$2:$E$692,'Infos Relatório'!$B593,'Faturamento SP3'!$Z$2:$Z$692,'Infos Relatório'!BE$1,'Faturamento SP3'!$T$2:$T$692,"Sim")+SUMIFS('Faturamento SP3'!$P$2:$P$692,'Faturamento SP3'!$D$2:$D$692,'Infos Relatório'!$B$564,'Faturamento SP3'!$E$2:$E$692,'Infos Relatório'!$B593,'Faturamento SP3'!$Z$2:$Z$692,'Infos Relatório'!BE$1,'Faturamento SP3'!$T$2:$T$692,"Sim")</f>
        <v>0</v>
      </c>
      <c r="BI593" s="27" t="e">
        <f t="shared" si="226"/>
        <v>#DIV/0!</v>
      </c>
      <c r="BJ593" s="24">
        <f>SUMIFS('Faturamento SP3'!$H$2:$H$692,'Faturamento SP3'!$D$2:$D$692,'Infos Relatório'!$B$564,'Faturamento SP3'!$E$2:$E$692,'Infos Relatório'!$B593,'Faturamento SP3'!$Z$2:$Z$692,'Infos Relatório'!BE$1)</f>
        <v>0</v>
      </c>
      <c r="BK593" s="23">
        <f>COUNTIFS('Faturamento SP3'!$D$2:$D$692,'Infos Relatório'!$B$564,'Faturamento SP3'!$E$2:$E$692,'Infos Relatório'!$B593,'Faturamento SP3'!$Z$2:$Z$692,'Infos Relatório'!BK$1)</f>
        <v>0</v>
      </c>
      <c r="BL593" s="13">
        <f>SUMIFS('Faturamento SP3'!$G$2:$G$692,'Faturamento SP3'!$D$2:$D$692,'Infos Relatório'!$B$564,'Faturamento SP3'!$E$2:$E$692,'Infos Relatório'!$B593,'Faturamento SP3'!$Z$2:$Z$692,'Infos Relatório'!BK$1)</f>
        <v>0</v>
      </c>
      <c r="BM593" s="13">
        <f>SUMIFS('Faturamento SP3'!$J$2:$J$692,'Faturamento SP3'!$D$2:$D$692,'Infos Relatório'!$B$564,'Faturamento SP3'!$E$2:$E$692,'Infos Relatório'!$B593,'Faturamento SP3'!$Z$2:$Z$692,'Infos Relatório'!BK$1)</f>
        <v>0</v>
      </c>
      <c r="BN593" s="14">
        <f>SUMIFS('Faturamento SP3'!$O$2:$O$692,'Faturamento SP3'!$D$2:$D$692,'Infos Relatório'!$B$564,'Faturamento SP3'!$E$2:$E$692,'Infos Relatório'!$B593,'Faturamento SP3'!$Z$2:$Z$692,'Infos Relatório'!BK$1,'Faturamento SP3'!$T$2:$T$692,"Sim")+SUMIFS('Faturamento SP3'!$P$2:$P$692,'Faturamento SP3'!$D$2:$D$692,'Infos Relatório'!$B$564,'Faturamento SP3'!$E$2:$E$692,'Infos Relatório'!$B593,'Faturamento SP3'!$Z$2:$Z$692,'Infos Relatório'!BK$1,'Faturamento SP3'!$T$2:$T$692,"Sim")</f>
        <v>0</v>
      </c>
      <c r="BO593" s="27" t="e">
        <f t="shared" si="227"/>
        <v>#DIV/0!</v>
      </c>
      <c r="BP593" s="24">
        <f>SUMIFS('Faturamento SP3'!$H$2:$H$692,'Faturamento SP3'!$D$2:$D$692,'Infos Relatório'!$B$564,'Faturamento SP3'!$E$2:$E$692,'Infos Relatório'!$B593,'Faturamento SP3'!$Z$2:$Z$692,'Infos Relatório'!BK$1)</f>
        <v>0</v>
      </c>
      <c r="BQ593" s="23">
        <f>COUNTIFS('Faturamento SP3'!$D$2:$D$692,'Infos Relatório'!$B$564,'Faturamento SP3'!$E$2:$E$692,'Infos Relatório'!$B593,'Faturamento SP3'!$Z$2:$Z$692,'Infos Relatório'!BQ$1)</f>
        <v>0</v>
      </c>
      <c r="BR593" s="13">
        <f>SUMIFS('Faturamento SP3'!$G$2:$G$692,'Faturamento SP3'!$D$2:$D$692,'Infos Relatório'!$B$564,'Faturamento SP3'!$E$2:$E$692,'Infos Relatório'!$B593,'Faturamento SP3'!$Z$2:$Z$692,'Infos Relatório'!BQ$1)</f>
        <v>0</v>
      </c>
      <c r="BS593" s="13">
        <f>SUMIFS('Faturamento SP3'!$J$2:$J$692,'Faturamento SP3'!$D$2:$D$692,'Infos Relatório'!$B$564,'Faturamento SP3'!$E$2:$E$692,'Infos Relatório'!$B593,'Faturamento SP3'!$Z$2:$Z$692,'Infos Relatório'!BQ$1)</f>
        <v>0</v>
      </c>
      <c r="BT593" s="14">
        <f>SUMIFS('Faturamento SP3'!$O$2:$O$692,'Faturamento SP3'!$D$2:$D$692,'Infos Relatório'!$B$564,'Faturamento SP3'!$E$2:$E$692,'Infos Relatório'!$B593,'Faturamento SP3'!$Z$2:$Z$692,'Infos Relatório'!BQ$1,'Faturamento SP3'!$T$2:$T$692,"Sim")+SUMIFS('Faturamento SP3'!$P$2:$P$692,'Faturamento SP3'!$D$2:$D$692,'Infos Relatório'!$B$564,'Faturamento SP3'!$E$2:$E$692,'Infos Relatório'!$B593,'Faturamento SP3'!$Z$2:$Z$692,'Infos Relatório'!BQ$1,'Faturamento SP3'!$T$2:$T$692,"Sim")</f>
        <v>0</v>
      </c>
      <c r="BU593" s="27" t="e">
        <f t="shared" si="228"/>
        <v>#DIV/0!</v>
      </c>
      <c r="BV593" s="24">
        <f>SUMIFS('Faturamento SP3'!$H$2:$H$692,'Faturamento SP3'!$D$2:$D$692,'Infos Relatório'!$B$564,'Faturamento SP3'!$E$2:$E$692,'Infos Relatório'!$B593,'Faturamento SP3'!$Z$2:$Z$692,'Infos Relatório'!BQ$1)</f>
        <v>0</v>
      </c>
    </row>
    <row r="594" spans="2:74">
      <c r="B594" s="17" t="s">
        <v>36</v>
      </c>
      <c r="C594" s="23">
        <f>COUNTIFS('Faturamento SP3'!$D$2:$D$692,'Infos Relatório'!$B$564,'Faturamento SP3'!$E$2:$E$692,'Infos Relatório'!$B594,'Faturamento SP3'!$Z$2:$Z$692,'Infos Relatório'!C$1)</f>
        <v>0</v>
      </c>
      <c r="D594" s="13">
        <f>SUMIFS('Faturamento SP3'!$G$2:$G$692,'Faturamento SP3'!$D$2:$D$692,'Infos Relatório'!$B$564,'Faturamento SP3'!$E$2:$E$692,'Infos Relatório'!$B594,'Faturamento SP3'!$Z$2:$Z$692,'Infos Relatório'!C$1)</f>
        <v>0</v>
      </c>
      <c r="E594" s="13">
        <f>SUMIFS('Faturamento SP3'!$J$2:$J$692,'Faturamento SP3'!$D$2:$D$692,'Infos Relatório'!$B$564,'Faturamento SP3'!$E$2:$E$692,'Infos Relatório'!$B594,'Faturamento SP3'!$Z$2:$Z$692,'Infos Relatório'!C$1)</f>
        <v>0</v>
      </c>
      <c r="F594" s="14">
        <f>SUMIFS('Faturamento SP3'!$O$2:$O$692,'Faturamento SP3'!$D$2:$D$692,'Infos Relatório'!$B$564,'Faturamento SP3'!$E$2:$E$692,'Infos Relatório'!$B594,'Faturamento SP3'!$Z$2:$Z$692,'Infos Relatório'!C$1,'Faturamento SP3'!$T$2:$T$692,"Sim")+SUMIFS('Faturamento SP3'!$P$2:$P$692,'Faturamento SP3'!$D$2:$D$692,'Infos Relatório'!$B$564,'Faturamento SP3'!$E$2:$E$692,'Infos Relatório'!$B594,'Faturamento SP3'!$Z$2:$Z$692,'Infos Relatório'!C$1,'Faturamento SP3'!$T$2:$T$692,"Sim")</f>
        <v>0</v>
      </c>
      <c r="G594" s="27" t="e">
        <f t="shared" si="217"/>
        <v>#DIV/0!</v>
      </c>
      <c r="H594" s="24">
        <f>SUMIFS('Faturamento SP3'!$H$2:$H$692,'Faturamento SP3'!$D$2:$D$692,'Infos Relatório'!$B$564,'Faturamento SP3'!$E$2:$E$692,'Infos Relatório'!$B594,'Faturamento SP3'!$Z$2:$Z$692,'Infos Relatório'!C$1)</f>
        <v>0</v>
      </c>
      <c r="I594" s="23">
        <f>COUNTIFS('Faturamento SP3'!$D$2:$D$692,'Infos Relatório'!$B$564,'Faturamento SP3'!$E$2:$E$692,'Infos Relatório'!$B594,'Faturamento SP3'!$Z$2:$Z$692,'Infos Relatório'!I$1)</f>
        <v>0</v>
      </c>
      <c r="J594" s="13">
        <f>SUMIFS('Faturamento SP3'!$G$2:$G$692,'Faturamento SP3'!$D$2:$D$692,'Infos Relatório'!$B$564,'Faturamento SP3'!$E$2:$E$692,'Infos Relatório'!$B594,'Faturamento SP3'!$Z$2:$Z$692,'Infos Relatório'!I$1)</f>
        <v>0</v>
      </c>
      <c r="K594" s="13">
        <f>SUMIFS('Faturamento SP3'!$J$2:$J$692,'Faturamento SP3'!$D$2:$D$692,'Infos Relatório'!$B$564,'Faturamento SP3'!$E$2:$E$692,'Infos Relatório'!$B594,'Faturamento SP3'!$Z$2:$Z$692,'Infos Relatório'!I$1)</f>
        <v>0</v>
      </c>
      <c r="L594" s="14">
        <f>SUMIFS('Faturamento SP3'!$O$2:$O$692,'Faturamento SP3'!$D$2:$D$692,'Infos Relatório'!$B$564,'Faturamento SP3'!$E$2:$E$692,'Infos Relatório'!$B594,'Faturamento SP3'!$Z$2:$Z$692,'Infos Relatório'!I$1,'Faturamento SP3'!$T$2:$T$692,"Sim")+SUMIFS('Faturamento SP3'!$P$2:$P$692,'Faturamento SP3'!$D$2:$D$692,'Infos Relatório'!$B$564,'Faturamento SP3'!$E$2:$E$692,'Infos Relatório'!$B594,'Faturamento SP3'!$Z$2:$Z$692,'Infos Relatório'!I$1,'Faturamento SP3'!$T$2:$T$692,"Sim")</f>
        <v>0</v>
      </c>
      <c r="M594" s="27" t="e">
        <f t="shared" si="218"/>
        <v>#DIV/0!</v>
      </c>
      <c r="N594" s="24">
        <f>SUMIFS('Faturamento SP3'!$H$2:$H$692,'Faturamento SP3'!$D$2:$D$692,'Infos Relatório'!$B$564,'Faturamento SP3'!$E$2:$E$692,'Infos Relatório'!$B594,'Faturamento SP3'!$Z$2:$Z$692,'Infos Relatório'!I$1)</f>
        <v>0</v>
      </c>
      <c r="O594" s="23">
        <f>COUNTIFS('Faturamento SP3'!$D$2:$D$692,'Infos Relatório'!$B$564,'Faturamento SP3'!$E$2:$E$692,'Infos Relatório'!$B594,'Faturamento SP3'!$Z$2:$Z$692,'Infos Relatório'!O$1)</f>
        <v>0</v>
      </c>
      <c r="P594" s="13">
        <f>SUMIFS('Faturamento SP3'!$G$2:$G$692,'Faturamento SP3'!$D$2:$D$692,'Infos Relatório'!$B$564,'Faturamento SP3'!$E$2:$E$692,'Infos Relatório'!$B594,'Faturamento SP3'!$Z$2:$Z$692,'Infos Relatório'!O$1)</f>
        <v>0</v>
      </c>
      <c r="Q594" s="13">
        <f>SUMIFS('Faturamento SP3'!$J$2:$J$692,'Faturamento SP3'!$D$2:$D$692,'Infos Relatório'!$B$564,'Faturamento SP3'!$E$2:$E$692,'Infos Relatório'!$B594,'Faturamento SP3'!$Z$2:$Z$692,'Infos Relatório'!O$1)</f>
        <v>0</v>
      </c>
      <c r="R594" s="14">
        <f>SUMIFS('Faturamento SP3'!$O$2:$O$692,'Faturamento SP3'!$D$2:$D$692,'Infos Relatório'!$B$564,'Faturamento SP3'!$E$2:$E$692,'Infos Relatório'!$B594,'Faturamento SP3'!$Z$2:$Z$692,'Infos Relatório'!O$1,'Faturamento SP3'!$T$2:$T$692,"Sim")+SUMIFS('Faturamento SP3'!$P$2:$P$692,'Faturamento SP3'!$D$2:$D$692,'Infos Relatório'!$B$564,'Faturamento SP3'!$E$2:$E$692,'Infos Relatório'!$B594,'Faturamento SP3'!$Z$2:$Z$692,'Infos Relatório'!O$1,'Faturamento SP3'!$T$2:$T$692,"Sim")</f>
        <v>0</v>
      </c>
      <c r="S594" s="27" t="e">
        <f t="shared" si="219"/>
        <v>#DIV/0!</v>
      </c>
      <c r="T594" s="24">
        <f>SUMIFS('Faturamento SP3'!$H$2:$H$692,'Faturamento SP3'!$D$2:$D$692,'Infos Relatório'!$B$564,'Faturamento SP3'!$E$2:$E$692,'Infos Relatório'!$B594,'Faturamento SP3'!$Z$2:$Z$692,'Infos Relatório'!O$1)</f>
        <v>0</v>
      </c>
      <c r="U594" s="23">
        <f>COUNTIFS('Faturamento SP3'!$D$2:$D$692,'Infos Relatório'!$B$564,'Faturamento SP3'!$E$2:$E$692,'Infos Relatório'!$B594,'Faturamento SP3'!$Z$2:$Z$692,'Infos Relatório'!U$1)</f>
        <v>0</v>
      </c>
      <c r="V594" s="13">
        <f>SUMIFS('Faturamento SP3'!$G$2:$G$692,'Faturamento SP3'!$D$2:$D$692,'Infos Relatório'!$B$564,'Faturamento SP3'!$E$2:$E$692,'Infos Relatório'!$B594,'Faturamento SP3'!$Z$2:$Z$692,'Infos Relatório'!U$1)</f>
        <v>0</v>
      </c>
      <c r="W594" s="13">
        <f>SUMIFS('Faturamento SP3'!$J$2:$J$692,'Faturamento SP3'!$D$2:$D$692,'Infos Relatório'!$B$564,'Faturamento SP3'!$E$2:$E$692,'Infos Relatório'!$B594,'Faturamento SP3'!$Z$2:$Z$692,'Infos Relatório'!U$1)</f>
        <v>0</v>
      </c>
      <c r="X594" s="14">
        <f>SUMIFS('Faturamento SP3'!$O$2:$O$692,'Faturamento SP3'!$D$2:$D$692,'Infos Relatório'!$B$564,'Faturamento SP3'!$E$2:$E$692,'Infos Relatório'!$B594,'Faturamento SP3'!$Z$2:$Z$692,'Infos Relatório'!U$1,'Faturamento SP3'!$T$2:$T$692,"Sim")+SUMIFS('Faturamento SP3'!$P$2:$P$692,'Faturamento SP3'!$D$2:$D$692,'Infos Relatório'!$B$564,'Faturamento SP3'!$E$2:$E$692,'Infos Relatório'!$B594,'Faturamento SP3'!$Z$2:$Z$692,'Infos Relatório'!U$1,'Faturamento SP3'!$T$2:$T$692,"Sim")</f>
        <v>0</v>
      </c>
      <c r="Y594" s="27" t="e">
        <f t="shared" si="220"/>
        <v>#DIV/0!</v>
      </c>
      <c r="Z594" s="24">
        <f>SUMIFS('Faturamento SP3'!$H$2:$H$692,'Faturamento SP3'!$D$2:$D$692,'Infos Relatório'!$B$564,'Faturamento SP3'!$E$2:$E$692,'Infos Relatório'!$B594,'Faturamento SP3'!$Z$2:$Z$692,'Infos Relatório'!U$1)</f>
        <v>0</v>
      </c>
      <c r="AA594" s="23">
        <f>COUNTIFS('Faturamento SP3'!$D$2:$D$692,'Infos Relatório'!$B$564,'Faturamento SP3'!$E$2:$E$692,'Infos Relatório'!$B594,'Faturamento SP3'!$Z$2:$Z$692,'Infos Relatório'!AA$1)</f>
        <v>0</v>
      </c>
      <c r="AB594" s="13">
        <f>SUMIFS('Faturamento SP3'!$G$2:$G$692,'Faturamento SP3'!$D$2:$D$692,'Infos Relatório'!$B$564,'Faturamento SP3'!$E$2:$E$692,'Infos Relatório'!$B594,'Faturamento SP3'!$Z$2:$Z$692,'Infos Relatório'!AA$1)</f>
        <v>0</v>
      </c>
      <c r="AC594" s="13">
        <f>SUMIFS('Faturamento SP3'!$J$2:$J$692,'Faturamento SP3'!$D$2:$D$692,'Infos Relatório'!$B$564,'Faturamento SP3'!$E$2:$E$692,'Infos Relatório'!$B594,'Faturamento SP3'!$Z$2:$Z$692,'Infos Relatório'!AA$1)</f>
        <v>0</v>
      </c>
      <c r="AD594" s="14">
        <f>SUMIFS('Faturamento SP3'!$O$2:$O$692,'Faturamento SP3'!$D$2:$D$692,'Infos Relatório'!$B$564,'Faturamento SP3'!$E$2:$E$692,'Infos Relatório'!$B594,'Faturamento SP3'!$Z$2:$Z$692,'Infos Relatório'!AA$1,'Faturamento SP3'!$T$2:$T$692,"Sim")+SUMIFS('Faturamento SP3'!$P$2:$P$692,'Faturamento SP3'!$D$2:$D$692,'Infos Relatório'!$B$564,'Faturamento SP3'!$E$2:$E$692,'Infos Relatório'!$B594,'Faturamento SP3'!$Z$2:$Z$692,'Infos Relatório'!AA$1,'Faturamento SP3'!$T$2:$T$692,"Sim")</f>
        <v>0</v>
      </c>
      <c r="AE594" s="27" t="e">
        <f t="shared" si="221"/>
        <v>#DIV/0!</v>
      </c>
      <c r="AF594" s="24">
        <f>SUMIFS('Faturamento SP3'!$H$2:$H$692,'Faturamento SP3'!$D$2:$D$692,'Infos Relatório'!$B$564,'Faturamento SP3'!$E$2:$E$692,'Infos Relatório'!$B594,'Faturamento SP3'!$Z$2:$Z$692,'Infos Relatório'!AA$1)</f>
        <v>0</v>
      </c>
      <c r="AG594" s="23">
        <f>COUNTIFS('Faturamento SP3'!$D$2:$D$692,'Infos Relatório'!$B$564,'Faturamento SP3'!$E$2:$E$692,'Infos Relatório'!$B594,'Faturamento SP3'!$Z$2:$Z$692,'Infos Relatório'!AG$1)</f>
        <v>0</v>
      </c>
      <c r="AH594" s="13">
        <f>SUMIFS('Faturamento SP3'!$G$2:$G$692,'Faturamento SP3'!$D$2:$D$692,'Infos Relatório'!$B$564,'Faturamento SP3'!$E$2:$E$692,'Infos Relatório'!$B594,'Faturamento SP3'!$Z$2:$Z$692,'Infos Relatório'!AG$1)</f>
        <v>0</v>
      </c>
      <c r="AI594" s="13">
        <f>SUMIFS('Faturamento SP3'!$J$2:$J$692,'Faturamento SP3'!$D$2:$D$692,'Infos Relatório'!$B$564,'Faturamento SP3'!$E$2:$E$692,'Infos Relatório'!$B594,'Faturamento SP3'!$Z$2:$Z$692,'Infos Relatório'!AG$1)</f>
        <v>0</v>
      </c>
      <c r="AJ594" s="14">
        <f>SUMIFS('Faturamento SP3'!$O$2:$O$692,'Faturamento SP3'!$D$2:$D$692,'Infos Relatório'!$B$564,'Faturamento SP3'!$E$2:$E$692,'Infos Relatório'!$B594,'Faturamento SP3'!$Z$2:$Z$692,'Infos Relatório'!AG$1,'Faturamento SP3'!$T$2:$T$692,"Sim")+SUMIFS('Faturamento SP3'!$P$2:$P$692,'Faturamento SP3'!$D$2:$D$692,'Infos Relatório'!$B$564,'Faturamento SP3'!$E$2:$E$692,'Infos Relatório'!$B594,'Faturamento SP3'!$Z$2:$Z$692,'Infos Relatório'!AG$1,'Faturamento SP3'!$T$2:$T$692,"Sim")</f>
        <v>0</v>
      </c>
      <c r="AK594" s="27" t="e">
        <f t="shared" si="222"/>
        <v>#DIV/0!</v>
      </c>
      <c r="AL594" s="24">
        <f>SUMIFS('Faturamento SP3'!$H$2:$H$692,'Faturamento SP3'!$D$2:$D$692,'Infos Relatório'!$B$564,'Faturamento SP3'!$E$2:$E$692,'Infos Relatório'!$B594,'Faturamento SP3'!$Z$2:$Z$692,'Infos Relatório'!AG$1)</f>
        <v>0</v>
      </c>
      <c r="AM594" s="23">
        <f>COUNTIFS('Faturamento SP3'!$D$2:$D$692,'Infos Relatório'!$B$564,'Faturamento SP3'!$E$2:$E$692,'Infos Relatório'!$B594,'Faturamento SP3'!$Z$2:$Z$692,'Infos Relatório'!AM$1)</f>
        <v>0</v>
      </c>
      <c r="AN594" s="13">
        <f>SUMIFS('Faturamento SP3'!$G$2:$G$692,'Faturamento SP3'!$D$2:$D$692,'Infos Relatório'!$B$564,'Faturamento SP3'!$E$2:$E$692,'Infos Relatório'!$B594,'Faturamento SP3'!$Z$2:$Z$692,'Infos Relatório'!AM$1)</f>
        <v>0</v>
      </c>
      <c r="AO594" s="13">
        <f>SUMIFS('Faturamento SP3'!$J$2:$J$692,'Faturamento SP3'!$D$2:$D$692,'Infos Relatório'!$B$564,'Faturamento SP3'!$E$2:$E$692,'Infos Relatório'!$B594,'Faturamento SP3'!$Z$2:$Z$692,'Infos Relatório'!AM$1)</f>
        <v>0</v>
      </c>
      <c r="AP594" s="14">
        <f>SUMIFS('Faturamento SP3'!$O$2:$O$692,'Faturamento SP3'!$D$2:$D$692,'Infos Relatório'!$B$564,'Faturamento SP3'!$E$2:$E$692,'Infos Relatório'!$B594,'Faturamento SP3'!$Z$2:$Z$692,'Infos Relatório'!AM$1,'Faturamento SP3'!$T$2:$T$692,"Sim")+SUMIFS('Faturamento SP3'!$P$2:$P$692,'Faturamento SP3'!$D$2:$D$692,'Infos Relatório'!$B$564,'Faturamento SP3'!$E$2:$E$692,'Infos Relatório'!$B594,'Faturamento SP3'!$Z$2:$Z$692,'Infos Relatório'!AM$1,'Faturamento SP3'!$T$2:$T$692,"Sim")</f>
        <v>0</v>
      </c>
      <c r="AQ594" s="27" t="e">
        <f t="shared" si="223"/>
        <v>#DIV/0!</v>
      </c>
      <c r="AR594" s="24">
        <f>SUMIFS('Faturamento SP3'!$H$2:$H$692,'Faturamento SP3'!$D$2:$D$692,'Infos Relatório'!$B$564,'Faturamento SP3'!$E$2:$E$692,'Infos Relatório'!$B594,'Faturamento SP3'!$Z$2:$Z$692,'Infos Relatório'!AM$1)</f>
        <v>0</v>
      </c>
      <c r="AS594" s="23">
        <f>COUNTIFS('Faturamento SP3'!$D$2:$D$692,'Infos Relatório'!$B$564,'Faturamento SP3'!$E$2:$E$692,'Infos Relatório'!$B594,'Faturamento SP3'!$Z$2:$Z$692,'Infos Relatório'!AS$1)</f>
        <v>0</v>
      </c>
      <c r="AT594" s="13">
        <f>SUMIFS('Faturamento SP3'!$G$2:$G$692,'Faturamento SP3'!$D$2:$D$692,'Infos Relatório'!$B$564,'Faturamento SP3'!$E$2:$E$692,'Infos Relatório'!$B594,'Faturamento SP3'!$Z$2:$Z$692,'Infos Relatório'!AS$1)</f>
        <v>0</v>
      </c>
      <c r="AU594" s="13">
        <f>SUMIFS('Faturamento SP3'!$J$2:$J$692,'Faturamento SP3'!$D$2:$D$692,'Infos Relatório'!$B$564,'Faturamento SP3'!$E$2:$E$692,'Infos Relatório'!$B594,'Faturamento SP3'!$Z$2:$Z$692,'Infos Relatório'!AS$1)</f>
        <v>0</v>
      </c>
      <c r="AV594" s="14">
        <f>SUMIFS('Faturamento SP3'!$O$2:$O$692,'Faturamento SP3'!$D$2:$D$692,'Infos Relatório'!$B$564,'Faturamento SP3'!$E$2:$E$692,'Infos Relatório'!$B594,'Faturamento SP3'!$Z$2:$Z$692,'Infos Relatório'!AS$1,'Faturamento SP3'!$T$2:$T$692,"Sim")+SUMIFS('Faturamento SP3'!$P$2:$P$692,'Faturamento SP3'!$D$2:$D$692,'Infos Relatório'!$B$564,'Faturamento SP3'!$E$2:$E$692,'Infos Relatório'!$B594,'Faturamento SP3'!$Z$2:$Z$692,'Infos Relatório'!AS$1,'Faturamento SP3'!$T$2:$T$692,"Sim")</f>
        <v>0</v>
      </c>
      <c r="AW594" s="27" t="e">
        <f t="shared" si="224"/>
        <v>#DIV/0!</v>
      </c>
      <c r="AX594" s="24">
        <f>SUMIFS('Faturamento SP3'!$H$2:$H$692,'Faturamento SP3'!$D$2:$D$692,'Infos Relatório'!$B$564,'Faturamento SP3'!$E$2:$E$692,'Infos Relatório'!$B594,'Faturamento SP3'!$Z$2:$Z$692,'Infos Relatório'!AS$1)</f>
        <v>0</v>
      </c>
      <c r="AY594" s="23">
        <f>COUNTIFS('Faturamento SP3'!$D$2:$D$692,'Infos Relatório'!$B$564,'Faturamento SP3'!$E$2:$E$692,'Infos Relatório'!$B594,'Faturamento SP3'!$Z$2:$Z$692,'Infos Relatório'!AY$1)</f>
        <v>0</v>
      </c>
      <c r="AZ594" s="13">
        <f>SUMIFS('Faturamento SP3'!$G$2:$G$692,'Faturamento SP3'!$D$2:$D$692,'Infos Relatório'!$B$564,'Faturamento SP3'!$E$2:$E$692,'Infos Relatório'!$B594,'Faturamento SP3'!$Z$2:$Z$692,'Infos Relatório'!AY$1)</f>
        <v>0</v>
      </c>
      <c r="BA594" s="13">
        <f>SUMIFS('Faturamento SP3'!$J$2:$J$692,'Faturamento SP3'!$D$2:$D$692,'Infos Relatório'!$B$564,'Faturamento SP3'!$E$2:$E$692,'Infos Relatório'!$B594,'Faturamento SP3'!$Z$2:$Z$692,'Infos Relatório'!AY$1)</f>
        <v>0</v>
      </c>
      <c r="BB594" s="14">
        <f>SUMIFS('Faturamento SP3'!$O$2:$O$692,'Faturamento SP3'!$D$2:$D$692,'Infos Relatório'!$B$564,'Faturamento SP3'!$E$2:$E$692,'Infos Relatório'!$B594,'Faturamento SP3'!$Z$2:$Z$692,'Infos Relatório'!AY$1,'Faturamento SP3'!$T$2:$T$692,"Sim")+SUMIFS('Faturamento SP3'!$P$2:$P$692,'Faturamento SP3'!$D$2:$D$692,'Infos Relatório'!$B$564,'Faturamento SP3'!$E$2:$E$692,'Infos Relatório'!$B594,'Faturamento SP3'!$Z$2:$Z$692,'Infos Relatório'!AY$1,'Faturamento SP3'!$T$2:$T$692,"Sim")</f>
        <v>0</v>
      </c>
      <c r="BC594" s="27" t="e">
        <f t="shared" si="225"/>
        <v>#DIV/0!</v>
      </c>
      <c r="BD594" s="24">
        <f>SUMIFS('Faturamento SP3'!$H$2:$H$692,'Faturamento SP3'!$D$2:$D$692,'Infos Relatório'!$B$564,'Faturamento SP3'!$E$2:$E$692,'Infos Relatório'!$B594,'Faturamento SP3'!$Z$2:$Z$692,'Infos Relatório'!AY$1)</f>
        <v>0</v>
      </c>
      <c r="BE594" s="23">
        <f>COUNTIFS('Faturamento SP3'!$D$2:$D$692,'Infos Relatório'!$B$564,'Faturamento SP3'!$E$2:$E$692,'Infos Relatório'!$B594,'Faturamento SP3'!$Z$2:$Z$692,'Infos Relatório'!BE$1)</f>
        <v>0</v>
      </c>
      <c r="BF594" s="13">
        <f>SUMIFS('Faturamento SP3'!$G$2:$G$692,'Faturamento SP3'!$D$2:$D$692,'Infos Relatório'!$B$564,'Faturamento SP3'!$E$2:$E$692,'Infos Relatório'!$B594,'Faturamento SP3'!$Z$2:$Z$692,'Infos Relatório'!BE$1)</f>
        <v>0</v>
      </c>
      <c r="BG594" s="13">
        <f>SUMIFS('Faturamento SP3'!$J$2:$J$692,'Faturamento SP3'!$D$2:$D$692,'Infos Relatório'!$B$564,'Faturamento SP3'!$E$2:$E$692,'Infos Relatório'!$B594,'Faturamento SP3'!$Z$2:$Z$692,'Infos Relatório'!BE$1)</f>
        <v>0</v>
      </c>
      <c r="BH594" s="14">
        <f>SUMIFS('Faturamento SP3'!$O$2:$O$692,'Faturamento SP3'!$D$2:$D$692,'Infos Relatório'!$B$564,'Faturamento SP3'!$E$2:$E$692,'Infos Relatório'!$B594,'Faturamento SP3'!$Z$2:$Z$692,'Infos Relatório'!BE$1,'Faturamento SP3'!$T$2:$T$692,"Sim")+SUMIFS('Faturamento SP3'!$P$2:$P$692,'Faturamento SP3'!$D$2:$D$692,'Infos Relatório'!$B$564,'Faturamento SP3'!$E$2:$E$692,'Infos Relatório'!$B594,'Faturamento SP3'!$Z$2:$Z$692,'Infos Relatório'!BE$1,'Faturamento SP3'!$T$2:$T$692,"Sim")</f>
        <v>0</v>
      </c>
      <c r="BI594" s="27" t="e">
        <f t="shared" si="226"/>
        <v>#DIV/0!</v>
      </c>
      <c r="BJ594" s="24">
        <f>SUMIFS('Faturamento SP3'!$H$2:$H$692,'Faturamento SP3'!$D$2:$D$692,'Infos Relatório'!$B$564,'Faturamento SP3'!$E$2:$E$692,'Infos Relatório'!$B594,'Faturamento SP3'!$Z$2:$Z$692,'Infos Relatório'!BE$1)</f>
        <v>0</v>
      </c>
      <c r="BK594" s="23">
        <f>COUNTIFS('Faturamento SP3'!$D$2:$D$692,'Infos Relatório'!$B$564,'Faturamento SP3'!$E$2:$E$692,'Infos Relatório'!$B594,'Faturamento SP3'!$Z$2:$Z$692,'Infos Relatório'!BK$1)</f>
        <v>0</v>
      </c>
      <c r="BL594" s="13">
        <f>SUMIFS('Faturamento SP3'!$G$2:$G$692,'Faturamento SP3'!$D$2:$D$692,'Infos Relatório'!$B$564,'Faturamento SP3'!$E$2:$E$692,'Infos Relatório'!$B594,'Faturamento SP3'!$Z$2:$Z$692,'Infos Relatório'!BK$1)</f>
        <v>0</v>
      </c>
      <c r="BM594" s="13">
        <f>SUMIFS('Faturamento SP3'!$J$2:$J$692,'Faturamento SP3'!$D$2:$D$692,'Infos Relatório'!$B$564,'Faturamento SP3'!$E$2:$E$692,'Infos Relatório'!$B594,'Faturamento SP3'!$Z$2:$Z$692,'Infos Relatório'!BK$1)</f>
        <v>0</v>
      </c>
      <c r="BN594" s="14">
        <f>SUMIFS('Faturamento SP3'!$O$2:$O$692,'Faturamento SP3'!$D$2:$D$692,'Infos Relatório'!$B$564,'Faturamento SP3'!$E$2:$E$692,'Infos Relatório'!$B594,'Faturamento SP3'!$Z$2:$Z$692,'Infos Relatório'!BK$1,'Faturamento SP3'!$T$2:$T$692,"Sim")+SUMIFS('Faturamento SP3'!$P$2:$P$692,'Faturamento SP3'!$D$2:$D$692,'Infos Relatório'!$B$564,'Faturamento SP3'!$E$2:$E$692,'Infos Relatório'!$B594,'Faturamento SP3'!$Z$2:$Z$692,'Infos Relatório'!BK$1,'Faturamento SP3'!$T$2:$T$692,"Sim")</f>
        <v>0</v>
      </c>
      <c r="BO594" s="27" t="e">
        <f t="shared" si="227"/>
        <v>#DIV/0!</v>
      </c>
      <c r="BP594" s="24">
        <f>SUMIFS('Faturamento SP3'!$H$2:$H$692,'Faturamento SP3'!$D$2:$D$692,'Infos Relatório'!$B$564,'Faturamento SP3'!$E$2:$E$692,'Infos Relatório'!$B594,'Faturamento SP3'!$Z$2:$Z$692,'Infos Relatório'!BK$1)</f>
        <v>0</v>
      </c>
      <c r="BQ594" s="23">
        <f>COUNTIFS('Faturamento SP3'!$D$2:$D$692,'Infos Relatório'!$B$564,'Faturamento SP3'!$E$2:$E$692,'Infos Relatório'!$B594,'Faturamento SP3'!$Z$2:$Z$692,'Infos Relatório'!BQ$1)</f>
        <v>0</v>
      </c>
      <c r="BR594" s="13">
        <f>SUMIFS('Faturamento SP3'!$G$2:$G$692,'Faturamento SP3'!$D$2:$D$692,'Infos Relatório'!$B$564,'Faturamento SP3'!$E$2:$E$692,'Infos Relatório'!$B594,'Faturamento SP3'!$Z$2:$Z$692,'Infos Relatório'!BQ$1)</f>
        <v>0</v>
      </c>
      <c r="BS594" s="13">
        <f>SUMIFS('Faturamento SP3'!$J$2:$J$692,'Faturamento SP3'!$D$2:$D$692,'Infos Relatório'!$B$564,'Faturamento SP3'!$E$2:$E$692,'Infos Relatório'!$B594,'Faturamento SP3'!$Z$2:$Z$692,'Infos Relatório'!BQ$1)</f>
        <v>0</v>
      </c>
      <c r="BT594" s="14">
        <f>SUMIFS('Faturamento SP3'!$O$2:$O$692,'Faturamento SP3'!$D$2:$D$692,'Infos Relatório'!$B$564,'Faturamento SP3'!$E$2:$E$692,'Infos Relatório'!$B594,'Faturamento SP3'!$Z$2:$Z$692,'Infos Relatório'!BQ$1,'Faturamento SP3'!$T$2:$T$692,"Sim")+SUMIFS('Faturamento SP3'!$P$2:$P$692,'Faturamento SP3'!$D$2:$D$692,'Infos Relatório'!$B$564,'Faturamento SP3'!$E$2:$E$692,'Infos Relatório'!$B594,'Faturamento SP3'!$Z$2:$Z$692,'Infos Relatório'!BQ$1,'Faturamento SP3'!$T$2:$T$692,"Sim")</f>
        <v>0</v>
      </c>
      <c r="BU594" s="27" t="e">
        <f t="shared" si="228"/>
        <v>#DIV/0!</v>
      </c>
      <c r="BV594" s="24">
        <f>SUMIFS('Faturamento SP3'!$H$2:$H$692,'Faturamento SP3'!$D$2:$D$692,'Infos Relatório'!$B$564,'Faturamento SP3'!$E$2:$E$692,'Infos Relatório'!$B594,'Faturamento SP3'!$Z$2:$Z$692,'Infos Relatório'!BQ$1)</f>
        <v>0</v>
      </c>
    </row>
    <row r="595" spans="2:74">
      <c r="B595" s="17" t="s">
        <v>37</v>
      </c>
      <c r="C595" s="23">
        <f>COUNTIFS('Faturamento SP3'!$D$2:$D$692,'Infos Relatório'!$B$564,'Faturamento SP3'!$E$2:$E$692,'Infos Relatório'!$B595,'Faturamento SP3'!$Z$2:$Z$692,'Infos Relatório'!C$1)</f>
        <v>0</v>
      </c>
      <c r="D595" s="13">
        <f>SUMIFS('Faturamento SP3'!$G$2:$G$692,'Faturamento SP3'!$D$2:$D$692,'Infos Relatório'!$B$564,'Faturamento SP3'!$E$2:$E$692,'Infos Relatório'!$B595,'Faturamento SP3'!$Z$2:$Z$692,'Infos Relatório'!C$1)</f>
        <v>0</v>
      </c>
      <c r="E595" s="13">
        <f>SUMIFS('Faturamento SP3'!$J$2:$J$692,'Faturamento SP3'!$D$2:$D$692,'Infos Relatório'!$B$564,'Faturamento SP3'!$E$2:$E$692,'Infos Relatório'!$B595,'Faturamento SP3'!$Z$2:$Z$692,'Infos Relatório'!C$1)</f>
        <v>0</v>
      </c>
      <c r="F595" s="14">
        <f>SUMIFS('Faturamento SP3'!$O$2:$O$692,'Faturamento SP3'!$D$2:$D$692,'Infos Relatório'!$B$564,'Faturamento SP3'!$E$2:$E$692,'Infos Relatório'!$B595,'Faturamento SP3'!$Z$2:$Z$692,'Infos Relatório'!C$1,'Faturamento SP3'!$T$2:$T$692,"Sim")+SUMIFS('Faturamento SP3'!$P$2:$P$692,'Faturamento SP3'!$D$2:$D$692,'Infos Relatório'!$B$564,'Faturamento SP3'!$E$2:$E$692,'Infos Relatório'!$B595,'Faturamento SP3'!$Z$2:$Z$692,'Infos Relatório'!C$1,'Faturamento SP3'!$T$2:$T$692,"Sim")</f>
        <v>0</v>
      </c>
      <c r="G595" s="27" t="e">
        <f t="shared" si="217"/>
        <v>#DIV/0!</v>
      </c>
      <c r="H595" s="24">
        <f>SUMIFS('Faturamento SP3'!$H$2:$H$692,'Faturamento SP3'!$D$2:$D$692,'Infos Relatório'!$B$564,'Faturamento SP3'!$E$2:$E$692,'Infos Relatório'!$B595,'Faturamento SP3'!$Z$2:$Z$692,'Infos Relatório'!C$1)</f>
        <v>0</v>
      </c>
      <c r="I595" s="23">
        <f>COUNTIFS('Faturamento SP3'!$D$2:$D$692,'Infos Relatório'!$B$564,'Faturamento SP3'!$E$2:$E$692,'Infos Relatório'!$B595,'Faturamento SP3'!$Z$2:$Z$692,'Infos Relatório'!I$1)</f>
        <v>0</v>
      </c>
      <c r="J595" s="13">
        <f>SUMIFS('Faturamento SP3'!$G$2:$G$692,'Faturamento SP3'!$D$2:$D$692,'Infos Relatório'!$B$564,'Faturamento SP3'!$E$2:$E$692,'Infos Relatório'!$B595,'Faturamento SP3'!$Z$2:$Z$692,'Infos Relatório'!I$1)</f>
        <v>0</v>
      </c>
      <c r="K595" s="13">
        <f>SUMIFS('Faturamento SP3'!$J$2:$J$692,'Faturamento SP3'!$D$2:$D$692,'Infos Relatório'!$B$564,'Faturamento SP3'!$E$2:$E$692,'Infos Relatório'!$B595,'Faturamento SP3'!$Z$2:$Z$692,'Infos Relatório'!I$1)</f>
        <v>0</v>
      </c>
      <c r="L595" s="14">
        <f>SUMIFS('Faturamento SP3'!$O$2:$O$692,'Faturamento SP3'!$D$2:$D$692,'Infos Relatório'!$B$564,'Faturamento SP3'!$E$2:$E$692,'Infos Relatório'!$B595,'Faturamento SP3'!$Z$2:$Z$692,'Infos Relatório'!I$1,'Faturamento SP3'!$T$2:$T$692,"Sim")+SUMIFS('Faturamento SP3'!$P$2:$P$692,'Faturamento SP3'!$D$2:$D$692,'Infos Relatório'!$B$564,'Faturamento SP3'!$E$2:$E$692,'Infos Relatório'!$B595,'Faturamento SP3'!$Z$2:$Z$692,'Infos Relatório'!I$1,'Faturamento SP3'!$T$2:$T$692,"Sim")</f>
        <v>0</v>
      </c>
      <c r="M595" s="27" t="e">
        <f t="shared" si="218"/>
        <v>#DIV/0!</v>
      </c>
      <c r="N595" s="24">
        <f>SUMIFS('Faturamento SP3'!$H$2:$H$692,'Faturamento SP3'!$D$2:$D$692,'Infos Relatório'!$B$564,'Faturamento SP3'!$E$2:$E$692,'Infos Relatório'!$B595,'Faturamento SP3'!$Z$2:$Z$692,'Infos Relatório'!I$1)</f>
        <v>0</v>
      </c>
      <c r="O595" s="23">
        <f>COUNTIFS('Faturamento SP3'!$D$2:$D$692,'Infos Relatório'!$B$564,'Faturamento SP3'!$E$2:$E$692,'Infos Relatório'!$B595,'Faturamento SP3'!$Z$2:$Z$692,'Infos Relatório'!O$1)</f>
        <v>0</v>
      </c>
      <c r="P595" s="13">
        <f>SUMIFS('Faturamento SP3'!$G$2:$G$692,'Faturamento SP3'!$D$2:$D$692,'Infos Relatório'!$B$564,'Faturamento SP3'!$E$2:$E$692,'Infos Relatório'!$B595,'Faturamento SP3'!$Z$2:$Z$692,'Infos Relatório'!O$1)</f>
        <v>0</v>
      </c>
      <c r="Q595" s="13">
        <f>SUMIFS('Faturamento SP3'!$J$2:$J$692,'Faturamento SP3'!$D$2:$D$692,'Infos Relatório'!$B$564,'Faturamento SP3'!$E$2:$E$692,'Infos Relatório'!$B595,'Faturamento SP3'!$Z$2:$Z$692,'Infos Relatório'!O$1)</f>
        <v>0</v>
      </c>
      <c r="R595" s="14">
        <f>SUMIFS('Faturamento SP3'!$O$2:$O$692,'Faturamento SP3'!$D$2:$D$692,'Infos Relatório'!$B$564,'Faturamento SP3'!$E$2:$E$692,'Infos Relatório'!$B595,'Faturamento SP3'!$Z$2:$Z$692,'Infos Relatório'!O$1,'Faturamento SP3'!$T$2:$T$692,"Sim")+SUMIFS('Faturamento SP3'!$P$2:$P$692,'Faturamento SP3'!$D$2:$D$692,'Infos Relatório'!$B$564,'Faturamento SP3'!$E$2:$E$692,'Infos Relatório'!$B595,'Faturamento SP3'!$Z$2:$Z$692,'Infos Relatório'!O$1,'Faturamento SP3'!$T$2:$T$692,"Sim")</f>
        <v>0</v>
      </c>
      <c r="S595" s="27" t="e">
        <f t="shared" si="219"/>
        <v>#DIV/0!</v>
      </c>
      <c r="T595" s="24">
        <f>SUMIFS('Faturamento SP3'!$H$2:$H$692,'Faturamento SP3'!$D$2:$D$692,'Infos Relatório'!$B$564,'Faturamento SP3'!$E$2:$E$692,'Infos Relatório'!$B595,'Faturamento SP3'!$Z$2:$Z$692,'Infos Relatório'!O$1)</f>
        <v>0</v>
      </c>
      <c r="U595" s="23">
        <f>COUNTIFS('Faturamento SP3'!$D$2:$D$692,'Infos Relatório'!$B$564,'Faturamento SP3'!$E$2:$E$692,'Infos Relatório'!$B595,'Faturamento SP3'!$Z$2:$Z$692,'Infos Relatório'!U$1)</f>
        <v>0</v>
      </c>
      <c r="V595" s="13">
        <f>SUMIFS('Faturamento SP3'!$G$2:$G$692,'Faturamento SP3'!$D$2:$D$692,'Infos Relatório'!$B$564,'Faturamento SP3'!$E$2:$E$692,'Infos Relatório'!$B595,'Faturamento SP3'!$Z$2:$Z$692,'Infos Relatório'!U$1)</f>
        <v>0</v>
      </c>
      <c r="W595" s="13">
        <f>SUMIFS('Faturamento SP3'!$J$2:$J$692,'Faturamento SP3'!$D$2:$D$692,'Infos Relatório'!$B$564,'Faturamento SP3'!$E$2:$E$692,'Infos Relatório'!$B595,'Faturamento SP3'!$Z$2:$Z$692,'Infos Relatório'!U$1)</f>
        <v>0</v>
      </c>
      <c r="X595" s="14">
        <f>SUMIFS('Faturamento SP3'!$O$2:$O$692,'Faturamento SP3'!$D$2:$D$692,'Infos Relatório'!$B$564,'Faturamento SP3'!$E$2:$E$692,'Infos Relatório'!$B595,'Faturamento SP3'!$Z$2:$Z$692,'Infos Relatório'!U$1,'Faturamento SP3'!$T$2:$T$692,"Sim")+SUMIFS('Faturamento SP3'!$P$2:$P$692,'Faturamento SP3'!$D$2:$D$692,'Infos Relatório'!$B$564,'Faturamento SP3'!$E$2:$E$692,'Infos Relatório'!$B595,'Faturamento SP3'!$Z$2:$Z$692,'Infos Relatório'!U$1,'Faturamento SP3'!$T$2:$T$692,"Sim")</f>
        <v>0</v>
      </c>
      <c r="Y595" s="27" t="e">
        <f t="shared" si="220"/>
        <v>#DIV/0!</v>
      </c>
      <c r="Z595" s="24">
        <f>SUMIFS('Faturamento SP3'!$H$2:$H$692,'Faturamento SP3'!$D$2:$D$692,'Infos Relatório'!$B$564,'Faturamento SP3'!$E$2:$E$692,'Infos Relatório'!$B595,'Faturamento SP3'!$Z$2:$Z$692,'Infos Relatório'!U$1)</f>
        <v>0</v>
      </c>
      <c r="AA595" s="23">
        <f>COUNTIFS('Faturamento SP3'!$D$2:$D$692,'Infos Relatório'!$B$564,'Faturamento SP3'!$E$2:$E$692,'Infos Relatório'!$B595,'Faturamento SP3'!$Z$2:$Z$692,'Infos Relatório'!AA$1)</f>
        <v>0</v>
      </c>
      <c r="AB595" s="13">
        <f>SUMIFS('Faturamento SP3'!$G$2:$G$692,'Faturamento SP3'!$D$2:$D$692,'Infos Relatório'!$B$564,'Faturamento SP3'!$E$2:$E$692,'Infos Relatório'!$B595,'Faturamento SP3'!$Z$2:$Z$692,'Infos Relatório'!AA$1)</f>
        <v>0</v>
      </c>
      <c r="AC595" s="13">
        <f>SUMIFS('Faturamento SP3'!$J$2:$J$692,'Faturamento SP3'!$D$2:$D$692,'Infos Relatório'!$B$564,'Faturamento SP3'!$E$2:$E$692,'Infos Relatório'!$B595,'Faturamento SP3'!$Z$2:$Z$692,'Infos Relatório'!AA$1)</f>
        <v>0</v>
      </c>
      <c r="AD595" s="14">
        <f>SUMIFS('Faturamento SP3'!$O$2:$O$692,'Faturamento SP3'!$D$2:$D$692,'Infos Relatório'!$B$564,'Faturamento SP3'!$E$2:$E$692,'Infos Relatório'!$B595,'Faturamento SP3'!$Z$2:$Z$692,'Infos Relatório'!AA$1,'Faturamento SP3'!$T$2:$T$692,"Sim")+SUMIFS('Faturamento SP3'!$P$2:$P$692,'Faturamento SP3'!$D$2:$D$692,'Infos Relatório'!$B$564,'Faturamento SP3'!$E$2:$E$692,'Infos Relatório'!$B595,'Faturamento SP3'!$Z$2:$Z$692,'Infos Relatório'!AA$1,'Faturamento SP3'!$T$2:$T$692,"Sim")</f>
        <v>0</v>
      </c>
      <c r="AE595" s="27" t="e">
        <f t="shared" si="221"/>
        <v>#DIV/0!</v>
      </c>
      <c r="AF595" s="24">
        <f>SUMIFS('Faturamento SP3'!$H$2:$H$692,'Faturamento SP3'!$D$2:$D$692,'Infos Relatório'!$B$564,'Faturamento SP3'!$E$2:$E$692,'Infos Relatório'!$B595,'Faturamento SP3'!$Z$2:$Z$692,'Infos Relatório'!AA$1)</f>
        <v>0</v>
      </c>
      <c r="AG595" s="23">
        <f>COUNTIFS('Faturamento SP3'!$D$2:$D$692,'Infos Relatório'!$B$564,'Faturamento SP3'!$E$2:$E$692,'Infos Relatório'!$B595,'Faturamento SP3'!$Z$2:$Z$692,'Infos Relatório'!AG$1)</f>
        <v>0</v>
      </c>
      <c r="AH595" s="13">
        <f>SUMIFS('Faturamento SP3'!$G$2:$G$692,'Faturamento SP3'!$D$2:$D$692,'Infos Relatório'!$B$564,'Faturamento SP3'!$E$2:$E$692,'Infos Relatório'!$B595,'Faturamento SP3'!$Z$2:$Z$692,'Infos Relatório'!AG$1)</f>
        <v>0</v>
      </c>
      <c r="AI595" s="13">
        <f>SUMIFS('Faturamento SP3'!$J$2:$J$692,'Faturamento SP3'!$D$2:$D$692,'Infos Relatório'!$B$564,'Faturamento SP3'!$E$2:$E$692,'Infos Relatório'!$B595,'Faturamento SP3'!$Z$2:$Z$692,'Infos Relatório'!AG$1)</f>
        <v>0</v>
      </c>
      <c r="AJ595" s="14">
        <f>SUMIFS('Faturamento SP3'!$O$2:$O$692,'Faturamento SP3'!$D$2:$D$692,'Infos Relatório'!$B$564,'Faturamento SP3'!$E$2:$E$692,'Infos Relatório'!$B595,'Faturamento SP3'!$Z$2:$Z$692,'Infos Relatório'!AG$1,'Faturamento SP3'!$T$2:$T$692,"Sim")+SUMIFS('Faturamento SP3'!$P$2:$P$692,'Faturamento SP3'!$D$2:$D$692,'Infos Relatório'!$B$564,'Faturamento SP3'!$E$2:$E$692,'Infos Relatório'!$B595,'Faturamento SP3'!$Z$2:$Z$692,'Infos Relatório'!AG$1,'Faturamento SP3'!$T$2:$T$692,"Sim")</f>
        <v>0</v>
      </c>
      <c r="AK595" s="27" t="e">
        <f t="shared" si="222"/>
        <v>#DIV/0!</v>
      </c>
      <c r="AL595" s="24">
        <f>SUMIFS('Faturamento SP3'!$H$2:$H$692,'Faturamento SP3'!$D$2:$D$692,'Infos Relatório'!$B$564,'Faturamento SP3'!$E$2:$E$692,'Infos Relatório'!$B595,'Faturamento SP3'!$Z$2:$Z$692,'Infos Relatório'!AG$1)</f>
        <v>0</v>
      </c>
      <c r="AM595" s="23">
        <f>COUNTIFS('Faturamento SP3'!$D$2:$D$692,'Infos Relatório'!$B$564,'Faturamento SP3'!$E$2:$E$692,'Infos Relatório'!$B595,'Faturamento SP3'!$Z$2:$Z$692,'Infos Relatório'!AM$1)</f>
        <v>0</v>
      </c>
      <c r="AN595" s="13">
        <f>SUMIFS('Faturamento SP3'!$G$2:$G$692,'Faturamento SP3'!$D$2:$D$692,'Infos Relatório'!$B$564,'Faturamento SP3'!$E$2:$E$692,'Infos Relatório'!$B595,'Faturamento SP3'!$Z$2:$Z$692,'Infos Relatório'!AM$1)</f>
        <v>0</v>
      </c>
      <c r="AO595" s="13">
        <f>SUMIFS('Faturamento SP3'!$J$2:$J$692,'Faturamento SP3'!$D$2:$D$692,'Infos Relatório'!$B$564,'Faturamento SP3'!$E$2:$E$692,'Infos Relatório'!$B595,'Faturamento SP3'!$Z$2:$Z$692,'Infos Relatório'!AM$1)</f>
        <v>0</v>
      </c>
      <c r="AP595" s="14">
        <f>SUMIFS('Faturamento SP3'!$O$2:$O$692,'Faturamento SP3'!$D$2:$D$692,'Infos Relatório'!$B$564,'Faturamento SP3'!$E$2:$E$692,'Infos Relatório'!$B595,'Faturamento SP3'!$Z$2:$Z$692,'Infos Relatório'!AM$1,'Faturamento SP3'!$T$2:$T$692,"Sim")+SUMIFS('Faturamento SP3'!$P$2:$P$692,'Faturamento SP3'!$D$2:$D$692,'Infos Relatório'!$B$564,'Faturamento SP3'!$E$2:$E$692,'Infos Relatório'!$B595,'Faturamento SP3'!$Z$2:$Z$692,'Infos Relatório'!AM$1,'Faturamento SP3'!$T$2:$T$692,"Sim")</f>
        <v>0</v>
      </c>
      <c r="AQ595" s="27" t="e">
        <f t="shared" si="223"/>
        <v>#DIV/0!</v>
      </c>
      <c r="AR595" s="24">
        <f>SUMIFS('Faturamento SP3'!$H$2:$H$692,'Faturamento SP3'!$D$2:$D$692,'Infos Relatório'!$B$564,'Faturamento SP3'!$E$2:$E$692,'Infos Relatório'!$B595,'Faturamento SP3'!$Z$2:$Z$692,'Infos Relatório'!AM$1)</f>
        <v>0</v>
      </c>
      <c r="AS595" s="23">
        <f>COUNTIFS('Faturamento SP3'!$D$2:$D$692,'Infos Relatório'!$B$564,'Faturamento SP3'!$E$2:$E$692,'Infos Relatório'!$B595,'Faturamento SP3'!$Z$2:$Z$692,'Infos Relatório'!AS$1)</f>
        <v>0</v>
      </c>
      <c r="AT595" s="13">
        <f>SUMIFS('Faturamento SP3'!$G$2:$G$692,'Faturamento SP3'!$D$2:$D$692,'Infos Relatório'!$B$564,'Faturamento SP3'!$E$2:$E$692,'Infos Relatório'!$B595,'Faturamento SP3'!$Z$2:$Z$692,'Infos Relatório'!AS$1)</f>
        <v>0</v>
      </c>
      <c r="AU595" s="13">
        <f>SUMIFS('Faturamento SP3'!$J$2:$J$692,'Faturamento SP3'!$D$2:$D$692,'Infos Relatório'!$B$564,'Faturamento SP3'!$E$2:$E$692,'Infos Relatório'!$B595,'Faturamento SP3'!$Z$2:$Z$692,'Infos Relatório'!AS$1)</f>
        <v>0</v>
      </c>
      <c r="AV595" s="14">
        <f>SUMIFS('Faturamento SP3'!$O$2:$O$692,'Faturamento SP3'!$D$2:$D$692,'Infos Relatório'!$B$564,'Faturamento SP3'!$E$2:$E$692,'Infos Relatório'!$B595,'Faturamento SP3'!$Z$2:$Z$692,'Infos Relatório'!AS$1,'Faturamento SP3'!$T$2:$T$692,"Sim")+SUMIFS('Faturamento SP3'!$P$2:$P$692,'Faturamento SP3'!$D$2:$D$692,'Infos Relatório'!$B$564,'Faturamento SP3'!$E$2:$E$692,'Infos Relatório'!$B595,'Faturamento SP3'!$Z$2:$Z$692,'Infos Relatório'!AS$1,'Faturamento SP3'!$T$2:$T$692,"Sim")</f>
        <v>0</v>
      </c>
      <c r="AW595" s="27" t="e">
        <f t="shared" si="224"/>
        <v>#DIV/0!</v>
      </c>
      <c r="AX595" s="24">
        <f>SUMIFS('Faturamento SP3'!$H$2:$H$692,'Faturamento SP3'!$D$2:$D$692,'Infos Relatório'!$B$564,'Faturamento SP3'!$E$2:$E$692,'Infos Relatório'!$B595,'Faturamento SP3'!$Z$2:$Z$692,'Infos Relatório'!AS$1)</f>
        <v>0</v>
      </c>
      <c r="AY595" s="23">
        <f>COUNTIFS('Faturamento SP3'!$D$2:$D$692,'Infos Relatório'!$B$564,'Faturamento SP3'!$E$2:$E$692,'Infos Relatório'!$B595,'Faturamento SP3'!$Z$2:$Z$692,'Infos Relatório'!AY$1)</f>
        <v>0</v>
      </c>
      <c r="AZ595" s="13">
        <f>SUMIFS('Faturamento SP3'!$G$2:$G$692,'Faturamento SP3'!$D$2:$D$692,'Infos Relatório'!$B$564,'Faturamento SP3'!$E$2:$E$692,'Infos Relatório'!$B595,'Faturamento SP3'!$Z$2:$Z$692,'Infos Relatório'!AY$1)</f>
        <v>0</v>
      </c>
      <c r="BA595" s="13">
        <f>SUMIFS('Faturamento SP3'!$J$2:$J$692,'Faturamento SP3'!$D$2:$D$692,'Infos Relatório'!$B$564,'Faturamento SP3'!$E$2:$E$692,'Infos Relatório'!$B595,'Faturamento SP3'!$Z$2:$Z$692,'Infos Relatório'!AY$1)</f>
        <v>0</v>
      </c>
      <c r="BB595" s="14">
        <f>SUMIFS('Faturamento SP3'!$O$2:$O$692,'Faturamento SP3'!$D$2:$D$692,'Infos Relatório'!$B$564,'Faturamento SP3'!$E$2:$E$692,'Infos Relatório'!$B595,'Faturamento SP3'!$Z$2:$Z$692,'Infos Relatório'!AY$1,'Faturamento SP3'!$T$2:$T$692,"Sim")+SUMIFS('Faturamento SP3'!$P$2:$P$692,'Faturamento SP3'!$D$2:$D$692,'Infos Relatório'!$B$564,'Faturamento SP3'!$E$2:$E$692,'Infos Relatório'!$B595,'Faturamento SP3'!$Z$2:$Z$692,'Infos Relatório'!AY$1,'Faturamento SP3'!$T$2:$T$692,"Sim")</f>
        <v>0</v>
      </c>
      <c r="BC595" s="27" t="e">
        <f t="shared" si="225"/>
        <v>#DIV/0!</v>
      </c>
      <c r="BD595" s="24">
        <f>SUMIFS('Faturamento SP3'!$H$2:$H$692,'Faturamento SP3'!$D$2:$D$692,'Infos Relatório'!$B$564,'Faturamento SP3'!$E$2:$E$692,'Infos Relatório'!$B595,'Faturamento SP3'!$Z$2:$Z$692,'Infos Relatório'!AY$1)</f>
        <v>0</v>
      </c>
      <c r="BE595" s="23">
        <f>COUNTIFS('Faturamento SP3'!$D$2:$D$692,'Infos Relatório'!$B$564,'Faturamento SP3'!$E$2:$E$692,'Infos Relatório'!$B595,'Faturamento SP3'!$Z$2:$Z$692,'Infos Relatório'!BE$1)</f>
        <v>0</v>
      </c>
      <c r="BF595" s="13">
        <f>SUMIFS('Faturamento SP3'!$G$2:$G$692,'Faturamento SP3'!$D$2:$D$692,'Infos Relatório'!$B$564,'Faturamento SP3'!$E$2:$E$692,'Infos Relatório'!$B595,'Faturamento SP3'!$Z$2:$Z$692,'Infos Relatório'!BE$1)</f>
        <v>0</v>
      </c>
      <c r="BG595" s="13">
        <f>SUMIFS('Faturamento SP3'!$J$2:$J$692,'Faturamento SP3'!$D$2:$D$692,'Infos Relatório'!$B$564,'Faturamento SP3'!$E$2:$E$692,'Infos Relatório'!$B595,'Faturamento SP3'!$Z$2:$Z$692,'Infos Relatório'!BE$1)</f>
        <v>0</v>
      </c>
      <c r="BH595" s="14">
        <f>SUMIFS('Faturamento SP3'!$O$2:$O$692,'Faturamento SP3'!$D$2:$D$692,'Infos Relatório'!$B$564,'Faturamento SP3'!$E$2:$E$692,'Infos Relatório'!$B595,'Faturamento SP3'!$Z$2:$Z$692,'Infos Relatório'!BE$1,'Faturamento SP3'!$T$2:$T$692,"Sim")+SUMIFS('Faturamento SP3'!$P$2:$P$692,'Faturamento SP3'!$D$2:$D$692,'Infos Relatório'!$B$564,'Faturamento SP3'!$E$2:$E$692,'Infos Relatório'!$B595,'Faturamento SP3'!$Z$2:$Z$692,'Infos Relatório'!BE$1,'Faturamento SP3'!$T$2:$T$692,"Sim")</f>
        <v>0</v>
      </c>
      <c r="BI595" s="27" t="e">
        <f t="shared" si="226"/>
        <v>#DIV/0!</v>
      </c>
      <c r="BJ595" s="24">
        <f>SUMIFS('Faturamento SP3'!$H$2:$H$692,'Faturamento SP3'!$D$2:$D$692,'Infos Relatório'!$B$564,'Faturamento SP3'!$E$2:$E$692,'Infos Relatório'!$B595,'Faturamento SP3'!$Z$2:$Z$692,'Infos Relatório'!BE$1)</f>
        <v>0</v>
      </c>
      <c r="BK595" s="23">
        <f>COUNTIFS('Faturamento SP3'!$D$2:$D$692,'Infos Relatório'!$B$564,'Faturamento SP3'!$E$2:$E$692,'Infos Relatório'!$B595,'Faturamento SP3'!$Z$2:$Z$692,'Infos Relatório'!BK$1)</f>
        <v>0</v>
      </c>
      <c r="BL595" s="13">
        <f>SUMIFS('Faturamento SP3'!$G$2:$G$692,'Faturamento SP3'!$D$2:$D$692,'Infos Relatório'!$B$564,'Faturamento SP3'!$E$2:$E$692,'Infos Relatório'!$B595,'Faturamento SP3'!$Z$2:$Z$692,'Infos Relatório'!BK$1)</f>
        <v>0</v>
      </c>
      <c r="BM595" s="13">
        <f>SUMIFS('Faturamento SP3'!$J$2:$J$692,'Faturamento SP3'!$D$2:$D$692,'Infos Relatório'!$B$564,'Faturamento SP3'!$E$2:$E$692,'Infos Relatório'!$B595,'Faturamento SP3'!$Z$2:$Z$692,'Infos Relatório'!BK$1)</f>
        <v>0</v>
      </c>
      <c r="BN595" s="14">
        <f>SUMIFS('Faturamento SP3'!$O$2:$O$692,'Faturamento SP3'!$D$2:$D$692,'Infos Relatório'!$B$564,'Faturamento SP3'!$E$2:$E$692,'Infos Relatório'!$B595,'Faturamento SP3'!$Z$2:$Z$692,'Infos Relatório'!BK$1,'Faturamento SP3'!$T$2:$T$692,"Sim")+SUMIFS('Faturamento SP3'!$P$2:$P$692,'Faturamento SP3'!$D$2:$D$692,'Infos Relatório'!$B$564,'Faturamento SP3'!$E$2:$E$692,'Infos Relatório'!$B595,'Faturamento SP3'!$Z$2:$Z$692,'Infos Relatório'!BK$1,'Faturamento SP3'!$T$2:$T$692,"Sim")</f>
        <v>0</v>
      </c>
      <c r="BO595" s="27" t="e">
        <f t="shared" si="227"/>
        <v>#DIV/0!</v>
      </c>
      <c r="BP595" s="24">
        <f>SUMIFS('Faturamento SP3'!$H$2:$H$692,'Faturamento SP3'!$D$2:$D$692,'Infos Relatório'!$B$564,'Faturamento SP3'!$E$2:$E$692,'Infos Relatório'!$B595,'Faturamento SP3'!$Z$2:$Z$692,'Infos Relatório'!BK$1)</f>
        <v>0</v>
      </c>
      <c r="BQ595" s="23">
        <f>COUNTIFS('Faturamento SP3'!$D$2:$D$692,'Infos Relatório'!$B$564,'Faturamento SP3'!$E$2:$E$692,'Infos Relatório'!$B595,'Faturamento SP3'!$Z$2:$Z$692,'Infos Relatório'!BQ$1)</f>
        <v>0</v>
      </c>
      <c r="BR595" s="13">
        <f>SUMIFS('Faturamento SP3'!$G$2:$G$692,'Faturamento SP3'!$D$2:$D$692,'Infos Relatório'!$B$564,'Faturamento SP3'!$E$2:$E$692,'Infos Relatório'!$B595,'Faturamento SP3'!$Z$2:$Z$692,'Infos Relatório'!BQ$1)</f>
        <v>0</v>
      </c>
      <c r="BS595" s="13">
        <f>SUMIFS('Faturamento SP3'!$J$2:$J$692,'Faturamento SP3'!$D$2:$D$692,'Infos Relatório'!$B$564,'Faturamento SP3'!$E$2:$E$692,'Infos Relatório'!$B595,'Faturamento SP3'!$Z$2:$Z$692,'Infos Relatório'!BQ$1)</f>
        <v>0</v>
      </c>
      <c r="BT595" s="14">
        <f>SUMIFS('Faturamento SP3'!$O$2:$O$692,'Faturamento SP3'!$D$2:$D$692,'Infos Relatório'!$B$564,'Faturamento SP3'!$E$2:$E$692,'Infos Relatório'!$B595,'Faturamento SP3'!$Z$2:$Z$692,'Infos Relatório'!BQ$1,'Faturamento SP3'!$T$2:$T$692,"Sim")+SUMIFS('Faturamento SP3'!$P$2:$P$692,'Faturamento SP3'!$D$2:$D$692,'Infos Relatório'!$B$564,'Faturamento SP3'!$E$2:$E$692,'Infos Relatório'!$B595,'Faturamento SP3'!$Z$2:$Z$692,'Infos Relatório'!BQ$1,'Faturamento SP3'!$T$2:$T$692,"Sim")</f>
        <v>0</v>
      </c>
      <c r="BU595" s="27" t="e">
        <f t="shared" si="228"/>
        <v>#DIV/0!</v>
      </c>
      <c r="BV595" s="24">
        <f>SUMIFS('Faturamento SP3'!$H$2:$H$692,'Faturamento SP3'!$D$2:$D$692,'Infos Relatório'!$B$564,'Faturamento SP3'!$E$2:$E$692,'Infos Relatório'!$B595,'Faturamento SP3'!$Z$2:$Z$692,'Infos Relatório'!BQ$1)</f>
        <v>0</v>
      </c>
    </row>
    <row r="596" spans="2:74">
      <c r="B596" s="17" t="s">
        <v>38</v>
      </c>
      <c r="C596" s="23">
        <f>COUNTIFS('Faturamento SP3'!$D$2:$D$692,'Infos Relatório'!$B$564,'Faturamento SP3'!$E$2:$E$692,'Infos Relatório'!$B596,'Faturamento SP3'!$Z$2:$Z$692,'Infos Relatório'!C$1)</f>
        <v>0</v>
      </c>
      <c r="D596" s="13">
        <f>SUMIFS('Faturamento SP3'!$G$2:$G$692,'Faturamento SP3'!$D$2:$D$692,'Infos Relatório'!$B$564,'Faturamento SP3'!$E$2:$E$692,'Infos Relatório'!$B596,'Faturamento SP3'!$Z$2:$Z$692,'Infos Relatório'!C$1)</f>
        <v>0</v>
      </c>
      <c r="E596" s="13">
        <f>SUMIFS('Faturamento SP3'!$J$2:$J$692,'Faturamento SP3'!$D$2:$D$692,'Infos Relatório'!$B$564,'Faturamento SP3'!$E$2:$E$692,'Infos Relatório'!$B596,'Faturamento SP3'!$Z$2:$Z$692,'Infos Relatório'!C$1)</f>
        <v>0</v>
      </c>
      <c r="F596" s="14">
        <f>SUMIFS('Faturamento SP3'!$O$2:$O$692,'Faturamento SP3'!$D$2:$D$692,'Infos Relatório'!$B$564,'Faturamento SP3'!$E$2:$E$692,'Infos Relatório'!$B596,'Faturamento SP3'!$Z$2:$Z$692,'Infos Relatório'!C$1,'Faturamento SP3'!$T$2:$T$692,"Sim")+SUMIFS('Faturamento SP3'!$P$2:$P$692,'Faturamento SP3'!$D$2:$D$692,'Infos Relatório'!$B$564,'Faturamento SP3'!$E$2:$E$692,'Infos Relatório'!$B596,'Faturamento SP3'!$Z$2:$Z$692,'Infos Relatório'!C$1,'Faturamento SP3'!$T$2:$T$692,"Sim")</f>
        <v>0</v>
      </c>
      <c r="G596" s="27" t="e">
        <f t="shared" si="217"/>
        <v>#DIV/0!</v>
      </c>
      <c r="H596" s="24">
        <f>SUMIFS('Faturamento SP3'!$H$2:$H$692,'Faturamento SP3'!$D$2:$D$692,'Infos Relatório'!$B$564,'Faturamento SP3'!$E$2:$E$692,'Infos Relatório'!$B596,'Faturamento SP3'!$Z$2:$Z$692,'Infos Relatório'!C$1)</f>
        <v>0</v>
      </c>
      <c r="I596" s="23">
        <f>COUNTIFS('Faturamento SP3'!$D$2:$D$692,'Infos Relatório'!$B$564,'Faturamento SP3'!$E$2:$E$692,'Infos Relatório'!$B596,'Faturamento SP3'!$Z$2:$Z$692,'Infos Relatório'!I$1)</f>
        <v>0</v>
      </c>
      <c r="J596" s="13">
        <f>SUMIFS('Faturamento SP3'!$G$2:$G$692,'Faturamento SP3'!$D$2:$D$692,'Infos Relatório'!$B$564,'Faturamento SP3'!$E$2:$E$692,'Infos Relatório'!$B596,'Faturamento SP3'!$Z$2:$Z$692,'Infos Relatório'!I$1)</f>
        <v>0</v>
      </c>
      <c r="K596" s="13">
        <f>SUMIFS('Faturamento SP3'!$J$2:$J$692,'Faturamento SP3'!$D$2:$D$692,'Infos Relatório'!$B$564,'Faturamento SP3'!$E$2:$E$692,'Infos Relatório'!$B596,'Faturamento SP3'!$Z$2:$Z$692,'Infos Relatório'!I$1)</f>
        <v>0</v>
      </c>
      <c r="L596" s="14">
        <f>SUMIFS('Faturamento SP3'!$O$2:$O$692,'Faturamento SP3'!$D$2:$D$692,'Infos Relatório'!$B$564,'Faturamento SP3'!$E$2:$E$692,'Infos Relatório'!$B596,'Faturamento SP3'!$Z$2:$Z$692,'Infos Relatório'!I$1,'Faturamento SP3'!$T$2:$T$692,"Sim")+SUMIFS('Faturamento SP3'!$P$2:$P$692,'Faturamento SP3'!$D$2:$D$692,'Infos Relatório'!$B$564,'Faturamento SP3'!$E$2:$E$692,'Infos Relatório'!$B596,'Faturamento SP3'!$Z$2:$Z$692,'Infos Relatório'!I$1,'Faturamento SP3'!$T$2:$T$692,"Sim")</f>
        <v>0</v>
      </c>
      <c r="M596" s="27" t="e">
        <f t="shared" si="218"/>
        <v>#DIV/0!</v>
      </c>
      <c r="N596" s="24">
        <f>SUMIFS('Faturamento SP3'!$H$2:$H$692,'Faturamento SP3'!$D$2:$D$692,'Infos Relatório'!$B$564,'Faturamento SP3'!$E$2:$E$692,'Infos Relatório'!$B596,'Faturamento SP3'!$Z$2:$Z$692,'Infos Relatório'!I$1)</f>
        <v>0</v>
      </c>
      <c r="O596" s="23">
        <f>COUNTIFS('Faturamento SP3'!$D$2:$D$692,'Infos Relatório'!$B$564,'Faturamento SP3'!$E$2:$E$692,'Infos Relatório'!$B596,'Faturamento SP3'!$Z$2:$Z$692,'Infos Relatório'!O$1)</f>
        <v>0</v>
      </c>
      <c r="P596" s="13">
        <f>SUMIFS('Faturamento SP3'!$G$2:$G$692,'Faturamento SP3'!$D$2:$D$692,'Infos Relatório'!$B$564,'Faturamento SP3'!$E$2:$E$692,'Infos Relatório'!$B596,'Faturamento SP3'!$Z$2:$Z$692,'Infos Relatório'!O$1)</f>
        <v>0</v>
      </c>
      <c r="Q596" s="13">
        <f>SUMIFS('Faturamento SP3'!$J$2:$J$692,'Faturamento SP3'!$D$2:$D$692,'Infos Relatório'!$B$564,'Faturamento SP3'!$E$2:$E$692,'Infos Relatório'!$B596,'Faturamento SP3'!$Z$2:$Z$692,'Infos Relatório'!O$1)</f>
        <v>0</v>
      </c>
      <c r="R596" s="14">
        <f>SUMIFS('Faturamento SP3'!$O$2:$O$692,'Faturamento SP3'!$D$2:$D$692,'Infos Relatório'!$B$564,'Faturamento SP3'!$E$2:$E$692,'Infos Relatório'!$B596,'Faturamento SP3'!$Z$2:$Z$692,'Infos Relatório'!O$1,'Faturamento SP3'!$T$2:$T$692,"Sim")+SUMIFS('Faturamento SP3'!$P$2:$P$692,'Faturamento SP3'!$D$2:$D$692,'Infos Relatório'!$B$564,'Faturamento SP3'!$E$2:$E$692,'Infos Relatório'!$B596,'Faturamento SP3'!$Z$2:$Z$692,'Infos Relatório'!O$1,'Faturamento SP3'!$T$2:$T$692,"Sim")</f>
        <v>0</v>
      </c>
      <c r="S596" s="27" t="e">
        <f t="shared" si="219"/>
        <v>#DIV/0!</v>
      </c>
      <c r="T596" s="24">
        <f>SUMIFS('Faturamento SP3'!$H$2:$H$692,'Faturamento SP3'!$D$2:$D$692,'Infos Relatório'!$B$564,'Faturamento SP3'!$E$2:$E$692,'Infos Relatório'!$B596,'Faturamento SP3'!$Z$2:$Z$692,'Infos Relatório'!O$1)</f>
        <v>0</v>
      </c>
      <c r="U596" s="23">
        <f>COUNTIFS('Faturamento SP3'!$D$2:$D$692,'Infos Relatório'!$B$564,'Faturamento SP3'!$E$2:$E$692,'Infos Relatório'!$B596,'Faturamento SP3'!$Z$2:$Z$692,'Infos Relatório'!U$1)</f>
        <v>0</v>
      </c>
      <c r="V596" s="13">
        <f>SUMIFS('Faturamento SP3'!$G$2:$G$692,'Faturamento SP3'!$D$2:$D$692,'Infos Relatório'!$B$564,'Faturamento SP3'!$E$2:$E$692,'Infos Relatório'!$B596,'Faturamento SP3'!$Z$2:$Z$692,'Infos Relatório'!U$1)</f>
        <v>0</v>
      </c>
      <c r="W596" s="13">
        <f>SUMIFS('Faturamento SP3'!$J$2:$J$692,'Faturamento SP3'!$D$2:$D$692,'Infos Relatório'!$B$564,'Faturamento SP3'!$E$2:$E$692,'Infos Relatório'!$B596,'Faturamento SP3'!$Z$2:$Z$692,'Infos Relatório'!U$1)</f>
        <v>0</v>
      </c>
      <c r="X596" s="14">
        <f>SUMIFS('Faturamento SP3'!$O$2:$O$692,'Faturamento SP3'!$D$2:$D$692,'Infos Relatório'!$B$564,'Faturamento SP3'!$E$2:$E$692,'Infos Relatório'!$B596,'Faturamento SP3'!$Z$2:$Z$692,'Infos Relatório'!U$1,'Faturamento SP3'!$T$2:$T$692,"Sim")+SUMIFS('Faturamento SP3'!$P$2:$P$692,'Faturamento SP3'!$D$2:$D$692,'Infos Relatório'!$B$564,'Faturamento SP3'!$E$2:$E$692,'Infos Relatório'!$B596,'Faturamento SP3'!$Z$2:$Z$692,'Infos Relatório'!U$1,'Faturamento SP3'!$T$2:$T$692,"Sim")</f>
        <v>0</v>
      </c>
      <c r="Y596" s="27" t="e">
        <f t="shared" si="220"/>
        <v>#DIV/0!</v>
      </c>
      <c r="Z596" s="24">
        <f>SUMIFS('Faturamento SP3'!$H$2:$H$692,'Faturamento SP3'!$D$2:$D$692,'Infos Relatório'!$B$564,'Faturamento SP3'!$E$2:$E$692,'Infos Relatório'!$B596,'Faturamento SP3'!$Z$2:$Z$692,'Infos Relatório'!U$1)</f>
        <v>0</v>
      </c>
      <c r="AA596" s="23">
        <f>COUNTIFS('Faturamento SP3'!$D$2:$D$692,'Infos Relatório'!$B$564,'Faturamento SP3'!$E$2:$E$692,'Infos Relatório'!$B596,'Faturamento SP3'!$Z$2:$Z$692,'Infos Relatório'!AA$1)</f>
        <v>0</v>
      </c>
      <c r="AB596" s="13">
        <f>SUMIFS('Faturamento SP3'!$G$2:$G$692,'Faturamento SP3'!$D$2:$D$692,'Infos Relatório'!$B$564,'Faturamento SP3'!$E$2:$E$692,'Infos Relatório'!$B596,'Faturamento SP3'!$Z$2:$Z$692,'Infos Relatório'!AA$1)</f>
        <v>0</v>
      </c>
      <c r="AC596" s="13">
        <f>SUMIFS('Faturamento SP3'!$J$2:$J$692,'Faturamento SP3'!$D$2:$D$692,'Infos Relatório'!$B$564,'Faturamento SP3'!$E$2:$E$692,'Infos Relatório'!$B596,'Faturamento SP3'!$Z$2:$Z$692,'Infos Relatório'!AA$1)</f>
        <v>0</v>
      </c>
      <c r="AD596" s="14">
        <f>SUMIFS('Faturamento SP3'!$O$2:$O$692,'Faturamento SP3'!$D$2:$D$692,'Infos Relatório'!$B$564,'Faturamento SP3'!$E$2:$E$692,'Infos Relatório'!$B596,'Faturamento SP3'!$Z$2:$Z$692,'Infos Relatório'!AA$1,'Faturamento SP3'!$T$2:$T$692,"Sim")+SUMIFS('Faturamento SP3'!$P$2:$P$692,'Faturamento SP3'!$D$2:$D$692,'Infos Relatório'!$B$564,'Faturamento SP3'!$E$2:$E$692,'Infos Relatório'!$B596,'Faturamento SP3'!$Z$2:$Z$692,'Infos Relatório'!AA$1,'Faturamento SP3'!$T$2:$T$692,"Sim")</f>
        <v>0</v>
      </c>
      <c r="AE596" s="27" t="e">
        <f t="shared" si="221"/>
        <v>#DIV/0!</v>
      </c>
      <c r="AF596" s="24">
        <f>SUMIFS('Faturamento SP3'!$H$2:$H$692,'Faturamento SP3'!$D$2:$D$692,'Infos Relatório'!$B$564,'Faturamento SP3'!$E$2:$E$692,'Infos Relatório'!$B596,'Faturamento SP3'!$Z$2:$Z$692,'Infos Relatório'!AA$1)</f>
        <v>0</v>
      </c>
      <c r="AG596" s="23">
        <f>COUNTIFS('Faturamento SP3'!$D$2:$D$692,'Infos Relatório'!$B$564,'Faturamento SP3'!$E$2:$E$692,'Infos Relatório'!$B596,'Faturamento SP3'!$Z$2:$Z$692,'Infos Relatório'!AG$1)</f>
        <v>0</v>
      </c>
      <c r="AH596" s="13">
        <f>SUMIFS('Faturamento SP3'!$G$2:$G$692,'Faturamento SP3'!$D$2:$D$692,'Infos Relatório'!$B$564,'Faturamento SP3'!$E$2:$E$692,'Infos Relatório'!$B596,'Faturamento SP3'!$Z$2:$Z$692,'Infos Relatório'!AG$1)</f>
        <v>0</v>
      </c>
      <c r="AI596" s="13">
        <f>SUMIFS('Faturamento SP3'!$J$2:$J$692,'Faturamento SP3'!$D$2:$D$692,'Infos Relatório'!$B$564,'Faturamento SP3'!$E$2:$E$692,'Infos Relatório'!$B596,'Faturamento SP3'!$Z$2:$Z$692,'Infos Relatório'!AG$1)</f>
        <v>0</v>
      </c>
      <c r="AJ596" s="14">
        <f>SUMIFS('Faturamento SP3'!$O$2:$O$692,'Faturamento SP3'!$D$2:$D$692,'Infos Relatório'!$B$564,'Faturamento SP3'!$E$2:$E$692,'Infos Relatório'!$B596,'Faturamento SP3'!$Z$2:$Z$692,'Infos Relatório'!AG$1,'Faturamento SP3'!$T$2:$T$692,"Sim")+SUMIFS('Faturamento SP3'!$P$2:$P$692,'Faturamento SP3'!$D$2:$D$692,'Infos Relatório'!$B$564,'Faturamento SP3'!$E$2:$E$692,'Infos Relatório'!$B596,'Faturamento SP3'!$Z$2:$Z$692,'Infos Relatório'!AG$1,'Faturamento SP3'!$T$2:$T$692,"Sim")</f>
        <v>0</v>
      </c>
      <c r="AK596" s="27" t="e">
        <f t="shared" si="222"/>
        <v>#DIV/0!</v>
      </c>
      <c r="AL596" s="24">
        <f>SUMIFS('Faturamento SP3'!$H$2:$H$692,'Faturamento SP3'!$D$2:$D$692,'Infos Relatório'!$B$564,'Faturamento SP3'!$E$2:$E$692,'Infos Relatório'!$B596,'Faturamento SP3'!$Z$2:$Z$692,'Infos Relatório'!AG$1)</f>
        <v>0</v>
      </c>
      <c r="AM596" s="23">
        <f>COUNTIFS('Faturamento SP3'!$D$2:$D$692,'Infos Relatório'!$B$564,'Faturamento SP3'!$E$2:$E$692,'Infos Relatório'!$B596,'Faturamento SP3'!$Z$2:$Z$692,'Infos Relatório'!AM$1)</f>
        <v>0</v>
      </c>
      <c r="AN596" s="13">
        <f>SUMIFS('Faturamento SP3'!$G$2:$G$692,'Faturamento SP3'!$D$2:$D$692,'Infos Relatório'!$B$564,'Faturamento SP3'!$E$2:$E$692,'Infos Relatório'!$B596,'Faturamento SP3'!$Z$2:$Z$692,'Infos Relatório'!AM$1)</f>
        <v>0</v>
      </c>
      <c r="AO596" s="13">
        <f>SUMIFS('Faturamento SP3'!$J$2:$J$692,'Faturamento SP3'!$D$2:$D$692,'Infos Relatório'!$B$564,'Faturamento SP3'!$E$2:$E$692,'Infos Relatório'!$B596,'Faturamento SP3'!$Z$2:$Z$692,'Infos Relatório'!AM$1)</f>
        <v>0</v>
      </c>
      <c r="AP596" s="14">
        <f>SUMIFS('Faturamento SP3'!$O$2:$O$692,'Faturamento SP3'!$D$2:$D$692,'Infos Relatório'!$B$564,'Faturamento SP3'!$E$2:$E$692,'Infos Relatório'!$B596,'Faturamento SP3'!$Z$2:$Z$692,'Infos Relatório'!AM$1,'Faturamento SP3'!$T$2:$T$692,"Sim")+SUMIFS('Faturamento SP3'!$P$2:$P$692,'Faturamento SP3'!$D$2:$D$692,'Infos Relatório'!$B$564,'Faturamento SP3'!$E$2:$E$692,'Infos Relatório'!$B596,'Faturamento SP3'!$Z$2:$Z$692,'Infos Relatório'!AM$1,'Faturamento SP3'!$T$2:$T$692,"Sim")</f>
        <v>0</v>
      </c>
      <c r="AQ596" s="27" t="e">
        <f t="shared" si="223"/>
        <v>#DIV/0!</v>
      </c>
      <c r="AR596" s="24">
        <f>SUMIFS('Faturamento SP3'!$H$2:$H$692,'Faturamento SP3'!$D$2:$D$692,'Infos Relatório'!$B$564,'Faturamento SP3'!$E$2:$E$692,'Infos Relatório'!$B596,'Faturamento SP3'!$Z$2:$Z$692,'Infos Relatório'!AM$1)</f>
        <v>0</v>
      </c>
      <c r="AS596" s="23">
        <f>COUNTIFS('Faturamento SP3'!$D$2:$D$692,'Infos Relatório'!$B$564,'Faturamento SP3'!$E$2:$E$692,'Infos Relatório'!$B596,'Faturamento SP3'!$Z$2:$Z$692,'Infos Relatório'!AS$1)</f>
        <v>0</v>
      </c>
      <c r="AT596" s="13">
        <f>SUMIFS('Faturamento SP3'!$G$2:$G$692,'Faturamento SP3'!$D$2:$D$692,'Infos Relatório'!$B$564,'Faturamento SP3'!$E$2:$E$692,'Infos Relatório'!$B596,'Faturamento SP3'!$Z$2:$Z$692,'Infos Relatório'!AS$1)</f>
        <v>0</v>
      </c>
      <c r="AU596" s="13">
        <f>SUMIFS('Faturamento SP3'!$J$2:$J$692,'Faturamento SP3'!$D$2:$D$692,'Infos Relatório'!$B$564,'Faturamento SP3'!$E$2:$E$692,'Infos Relatório'!$B596,'Faturamento SP3'!$Z$2:$Z$692,'Infos Relatório'!AS$1)</f>
        <v>0</v>
      </c>
      <c r="AV596" s="14">
        <f>SUMIFS('Faturamento SP3'!$O$2:$O$692,'Faturamento SP3'!$D$2:$D$692,'Infos Relatório'!$B$564,'Faturamento SP3'!$E$2:$E$692,'Infos Relatório'!$B596,'Faturamento SP3'!$Z$2:$Z$692,'Infos Relatório'!AS$1,'Faturamento SP3'!$T$2:$T$692,"Sim")+SUMIFS('Faturamento SP3'!$P$2:$P$692,'Faturamento SP3'!$D$2:$D$692,'Infos Relatório'!$B$564,'Faturamento SP3'!$E$2:$E$692,'Infos Relatório'!$B596,'Faturamento SP3'!$Z$2:$Z$692,'Infos Relatório'!AS$1,'Faturamento SP3'!$T$2:$T$692,"Sim")</f>
        <v>0</v>
      </c>
      <c r="AW596" s="27" t="e">
        <f t="shared" si="224"/>
        <v>#DIV/0!</v>
      </c>
      <c r="AX596" s="24">
        <f>SUMIFS('Faturamento SP3'!$H$2:$H$692,'Faturamento SP3'!$D$2:$D$692,'Infos Relatório'!$B$564,'Faturamento SP3'!$E$2:$E$692,'Infos Relatório'!$B596,'Faturamento SP3'!$Z$2:$Z$692,'Infos Relatório'!AS$1)</f>
        <v>0</v>
      </c>
      <c r="AY596" s="23">
        <f>COUNTIFS('Faturamento SP3'!$D$2:$D$692,'Infos Relatório'!$B$564,'Faturamento SP3'!$E$2:$E$692,'Infos Relatório'!$B596,'Faturamento SP3'!$Z$2:$Z$692,'Infos Relatório'!AY$1)</f>
        <v>0</v>
      </c>
      <c r="AZ596" s="13">
        <f>SUMIFS('Faturamento SP3'!$G$2:$G$692,'Faturamento SP3'!$D$2:$D$692,'Infos Relatório'!$B$564,'Faturamento SP3'!$E$2:$E$692,'Infos Relatório'!$B596,'Faturamento SP3'!$Z$2:$Z$692,'Infos Relatório'!AY$1)</f>
        <v>0</v>
      </c>
      <c r="BA596" s="13">
        <f>SUMIFS('Faturamento SP3'!$J$2:$J$692,'Faturamento SP3'!$D$2:$D$692,'Infos Relatório'!$B$564,'Faturamento SP3'!$E$2:$E$692,'Infos Relatório'!$B596,'Faturamento SP3'!$Z$2:$Z$692,'Infos Relatório'!AY$1)</f>
        <v>0</v>
      </c>
      <c r="BB596" s="14">
        <f>SUMIFS('Faturamento SP3'!$O$2:$O$692,'Faturamento SP3'!$D$2:$D$692,'Infos Relatório'!$B$564,'Faturamento SP3'!$E$2:$E$692,'Infos Relatório'!$B596,'Faturamento SP3'!$Z$2:$Z$692,'Infos Relatório'!AY$1,'Faturamento SP3'!$T$2:$T$692,"Sim")+SUMIFS('Faturamento SP3'!$P$2:$P$692,'Faturamento SP3'!$D$2:$D$692,'Infos Relatório'!$B$564,'Faturamento SP3'!$E$2:$E$692,'Infos Relatório'!$B596,'Faturamento SP3'!$Z$2:$Z$692,'Infos Relatório'!AY$1,'Faturamento SP3'!$T$2:$T$692,"Sim")</f>
        <v>0</v>
      </c>
      <c r="BC596" s="27" t="e">
        <f t="shared" si="225"/>
        <v>#DIV/0!</v>
      </c>
      <c r="BD596" s="24">
        <f>SUMIFS('Faturamento SP3'!$H$2:$H$692,'Faturamento SP3'!$D$2:$D$692,'Infos Relatório'!$B$564,'Faturamento SP3'!$E$2:$E$692,'Infos Relatório'!$B596,'Faturamento SP3'!$Z$2:$Z$692,'Infos Relatório'!AY$1)</f>
        <v>0</v>
      </c>
      <c r="BE596" s="23">
        <f>COUNTIFS('Faturamento SP3'!$D$2:$D$692,'Infos Relatório'!$B$564,'Faturamento SP3'!$E$2:$E$692,'Infos Relatório'!$B596,'Faturamento SP3'!$Z$2:$Z$692,'Infos Relatório'!BE$1)</f>
        <v>0</v>
      </c>
      <c r="BF596" s="13">
        <f>SUMIFS('Faturamento SP3'!$G$2:$G$692,'Faturamento SP3'!$D$2:$D$692,'Infos Relatório'!$B$564,'Faturamento SP3'!$E$2:$E$692,'Infos Relatório'!$B596,'Faturamento SP3'!$Z$2:$Z$692,'Infos Relatório'!BE$1)</f>
        <v>0</v>
      </c>
      <c r="BG596" s="13">
        <f>SUMIFS('Faturamento SP3'!$J$2:$J$692,'Faturamento SP3'!$D$2:$D$692,'Infos Relatório'!$B$564,'Faturamento SP3'!$E$2:$E$692,'Infos Relatório'!$B596,'Faturamento SP3'!$Z$2:$Z$692,'Infos Relatório'!BE$1)</f>
        <v>0</v>
      </c>
      <c r="BH596" s="14">
        <f>SUMIFS('Faturamento SP3'!$O$2:$O$692,'Faturamento SP3'!$D$2:$D$692,'Infos Relatório'!$B$564,'Faturamento SP3'!$E$2:$E$692,'Infos Relatório'!$B596,'Faturamento SP3'!$Z$2:$Z$692,'Infos Relatório'!BE$1,'Faturamento SP3'!$T$2:$T$692,"Sim")+SUMIFS('Faturamento SP3'!$P$2:$P$692,'Faturamento SP3'!$D$2:$D$692,'Infos Relatório'!$B$564,'Faturamento SP3'!$E$2:$E$692,'Infos Relatório'!$B596,'Faturamento SP3'!$Z$2:$Z$692,'Infos Relatório'!BE$1,'Faturamento SP3'!$T$2:$T$692,"Sim")</f>
        <v>0</v>
      </c>
      <c r="BI596" s="27" t="e">
        <f t="shared" si="226"/>
        <v>#DIV/0!</v>
      </c>
      <c r="BJ596" s="24">
        <f>SUMIFS('Faturamento SP3'!$H$2:$H$692,'Faturamento SP3'!$D$2:$D$692,'Infos Relatório'!$B$564,'Faturamento SP3'!$E$2:$E$692,'Infos Relatório'!$B596,'Faturamento SP3'!$Z$2:$Z$692,'Infos Relatório'!BE$1)</f>
        <v>0</v>
      </c>
      <c r="BK596" s="23">
        <f>COUNTIFS('Faturamento SP3'!$D$2:$D$692,'Infos Relatório'!$B$564,'Faturamento SP3'!$E$2:$E$692,'Infos Relatório'!$B596,'Faturamento SP3'!$Z$2:$Z$692,'Infos Relatório'!BK$1)</f>
        <v>0</v>
      </c>
      <c r="BL596" s="13">
        <f>SUMIFS('Faturamento SP3'!$G$2:$G$692,'Faturamento SP3'!$D$2:$D$692,'Infos Relatório'!$B$564,'Faturamento SP3'!$E$2:$E$692,'Infos Relatório'!$B596,'Faturamento SP3'!$Z$2:$Z$692,'Infos Relatório'!BK$1)</f>
        <v>0</v>
      </c>
      <c r="BM596" s="13">
        <f>SUMIFS('Faturamento SP3'!$J$2:$J$692,'Faturamento SP3'!$D$2:$D$692,'Infos Relatório'!$B$564,'Faturamento SP3'!$E$2:$E$692,'Infos Relatório'!$B596,'Faturamento SP3'!$Z$2:$Z$692,'Infos Relatório'!BK$1)</f>
        <v>0</v>
      </c>
      <c r="BN596" s="14">
        <f>SUMIFS('Faturamento SP3'!$O$2:$O$692,'Faturamento SP3'!$D$2:$D$692,'Infos Relatório'!$B$564,'Faturamento SP3'!$E$2:$E$692,'Infos Relatório'!$B596,'Faturamento SP3'!$Z$2:$Z$692,'Infos Relatório'!BK$1,'Faturamento SP3'!$T$2:$T$692,"Sim")+SUMIFS('Faturamento SP3'!$P$2:$P$692,'Faturamento SP3'!$D$2:$D$692,'Infos Relatório'!$B$564,'Faturamento SP3'!$E$2:$E$692,'Infos Relatório'!$B596,'Faturamento SP3'!$Z$2:$Z$692,'Infos Relatório'!BK$1,'Faturamento SP3'!$T$2:$T$692,"Sim")</f>
        <v>0</v>
      </c>
      <c r="BO596" s="27" t="e">
        <f t="shared" si="227"/>
        <v>#DIV/0!</v>
      </c>
      <c r="BP596" s="24">
        <f>SUMIFS('Faturamento SP3'!$H$2:$H$692,'Faturamento SP3'!$D$2:$D$692,'Infos Relatório'!$B$564,'Faturamento SP3'!$E$2:$E$692,'Infos Relatório'!$B596,'Faturamento SP3'!$Z$2:$Z$692,'Infos Relatório'!BK$1)</f>
        <v>0</v>
      </c>
      <c r="BQ596" s="23">
        <f>COUNTIFS('Faturamento SP3'!$D$2:$D$692,'Infos Relatório'!$B$564,'Faturamento SP3'!$E$2:$E$692,'Infos Relatório'!$B596,'Faturamento SP3'!$Z$2:$Z$692,'Infos Relatório'!BQ$1)</f>
        <v>0</v>
      </c>
      <c r="BR596" s="13">
        <f>SUMIFS('Faturamento SP3'!$G$2:$G$692,'Faturamento SP3'!$D$2:$D$692,'Infos Relatório'!$B$564,'Faturamento SP3'!$E$2:$E$692,'Infos Relatório'!$B596,'Faturamento SP3'!$Z$2:$Z$692,'Infos Relatório'!BQ$1)</f>
        <v>0</v>
      </c>
      <c r="BS596" s="13">
        <f>SUMIFS('Faturamento SP3'!$J$2:$J$692,'Faturamento SP3'!$D$2:$D$692,'Infos Relatório'!$B$564,'Faturamento SP3'!$E$2:$E$692,'Infos Relatório'!$B596,'Faturamento SP3'!$Z$2:$Z$692,'Infos Relatório'!BQ$1)</f>
        <v>0</v>
      </c>
      <c r="BT596" s="14">
        <f>SUMIFS('Faturamento SP3'!$O$2:$O$692,'Faturamento SP3'!$D$2:$D$692,'Infos Relatório'!$B$564,'Faturamento SP3'!$E$2:$E$692,'Infos Relatório'!$B596,'Faturamento SP3'!$Z$2:$Z$692,'Infos Relatório'!BQ$1,'Faturamento SP3'!$T$2:$T$692,"Sim")+SUMIFS('Faturamento SP3'!$P$2:$P$692,'Faturamento SP3'!$D$2:$D$692,'Infos Relatório'!$B$564,'Faturamento SP3'!$E$2:$E$692,'Infos Relatório'!$B596,'Faturamento SP3'!$Z$2:$Z$692,'Infos Relatório'!BQ$1,'Faturamento SP3'!$T$2:$T$692,"Sim")</f>
        <v>0</v>
      </c>
      <c r="BU596" s="27" t="e">
        <f t="shared" si="228"/>
        <v>#DIV/0!</v>
      </c>
      <c r="BV596" s="24">
        <f>SUMIFS('Faturamento SP3'!$H$2:$H$692,'Faturamento SP3'!$D$2:$D$692,'Infos Relatório'!$B$564,'Faturamento SP3'!$E$2:$E$692,'Infos Relatório'!$B596,'Faturamento SP3'!$Z$2:$Z$692,'Infos Relatório'!BQ$1)</f>
        <v>0</v>
      </c>
    </row>
    <row r="597" spans="2:74">
      <c r="B597" s="17" t="s">
        <v>39</v>
      </c>
      <c r="C597" s="23">
        <f>COUNTIFS('Faturamento SP3'!$D$2:$D$692,'Infos Relatório'!$B$564,'Faturamento SP3'!$E$2:$E$692,'Infos Relatório'!$B597,'Faturamento SP3'!$Z$2:$Z$692,'Infos Relatório'!C$1)</f>
        <v>0</v>
      </c>
      <c r="D597" s="13">
        <f>SUMIFS('Faturamento SP3'!$G$2:$G$692,'Faturamento SP3'!$D$2:$D$692,'Infos Relatório'!$B$564,'Faturamento SP3'!$E$2:$E$692,'Infos Relatório'!$B597,'Faturamento SP3'!$Z$2:$Z$692,'Infos Relatório'!C$1)</f>
        <v>0</v>
      </c>
      <c r="E597" s="13">
        <f>SUMIFS('Faturamento SP3'!$J$2:$J$692,'Faturamento SP3'!$D$2:$D$692,'Infos Relatório'!$B$564,'Faturamento SP3'!$E$2:$E$692,'Infos Relatório'!$B597,'Faturamento SP3'!$Z$2:$Z$692,'Infos Relatório'!C$1)</f>
        <v>0</v>
      </c>
      <c r="F597" s="14">
        <f>SUMIFS('Faturamento SP3'!$O$2:$O$692,'Faturamento SP3'!$D$2:$D$692,'Infos Relatório'!$B$564,'Faturamento SP3'!$E$2:$E$692,'Infos Relatório'!$B597,'Faturamento SP3'!$Z$2:$Z$692,'Infos Relatório'!C$1,'Faturamento SP3'!$T$2:$T$692,"Sim")+SUMIFS('Faturamento SP3'!$P$2:$P$692,'Faturamento SP3'!$D$2:$D$692,'Infos Relatório'!$B$564,'Faturamento SP3'!$E$2:$E$692,'Infos Relatório'!$B597,'Faturamento SP3'!$Z$2:$Z$692,'Infos Relatório'!C$1,'Faturamento SP3'!$T$2:$T$692,"Sim")</f>
        <v>0</v>
      </c>
      <c r="G597" s="27" t="e">
        <f t="shared" si="217"/>
        <v>#DIV/0!</v>
      </c>
      <c r="H597" s="24">
        <f>SUMIFS('Faturamento SP3'!$H$2:$H$692,'Faturamento SP3'!$D$2:$D$692,'Infos Relatório'!$B$564,'Faturamento SP3'!$E$2:$E$692,'Infos Relatório'!$B597,'Faturamento SP3'!$Z$2:$Z$692,'Infos Relatório'!C$1)</f>
        <v>0</v>
      </c>
      <c r="I597" s="23">
        <f>COUNTIFS('Faturamento SP3'!$D$2:$D$692,'Infos Relatório'!$B$564,'Faturamento SP3'!$E$2:$E$692,'Infos Relatório'!$B597,'Faturamento SP3'!$Z$2:$Z$692,'Infos Relatório'!I$1)</f>
        <v>0</v>
      </c>
      <c r="J597" s="13">
        <f>SUMIFS('Faturamento SP3'!$G$2:$G$692,'Faturamento SP3'!$D$2:$D$692,'Infos Relatório'!$B$564,'Faturamento SP3'!$E$2:$E$692,'Infos Relatório'!$B597,'Faturamento SP3'!$Z$2:$Z$692,'Infos Relatório'!I$1)</f>
        <v>0</v>
      </c>
      <c r="K597" s="13">
        <f>SUMIFS('Faturamento SP3'!$J$2:$J$692,'Faturamento SP3'!$D$2:$D$692,'Infos Relatório'!$B$564,'Faturamento SP3'!$E$2:$E$692,'Infos Relatório'!$B597,'Faturamento SP3'!$Z$2:$Z$692,'Infos Relatório'!I$1)</f>
        <v>0</v>
      </c>
      <c r="L597" s="14">
        <f>SUMIFS('Faturamento SP3'!$O$2:$O$692,'Faturamento SP3'!$D$2:$D$692,'Infos Relatório'!$B$564,'Faturamento SP3'!$E$2:$E$692,'Infos Relatório'!$B597,'Faturamento SP3'!$Z$2:$Z$692,'Infos Relatório'!I$1,'Faturamento SP3'!$T$2:$T$692,"Sim")+SUMIFS('Faturamento SP3'!$P$2:$P$692,'Faturamento SP3'!$D$2:$D$692,'Infos Relatório'!$B$564,'Faturamento SP3'!$E$2:$E$692,'Infos Relatório'!$B597,'Faturamento SP3'!$Z$2:$Z$692,'Infos Relatório'!I$1,'Faturamento SP3'!$T$2:$T$692,"Sim")</f>
        <v>0</v>
      </c>
      <c r="M597" s="27" t="e">
        <f t="shared" si="218"/>
        <v>#DIV/0!</v>
      </c>
      <c r="N597" s="24">
        <f>SUMIFS('Faturamento SP3'!$H$2:$H$692,'Faturamento SP3'!$D$2:$D$692,'Infos Relatório'!$B$564,'Faturamento SP3'!$E$2:$E$692,'Infos Relatório'!$B597,'Faturamento SP3'!$Z$2:$Z$692,'Infos Relatório'!I$1)</f>
        <v>0</v>
      </c>
      <c r="O597" s="23">
        <f>COUNTIFS('Faturamento SP3'!$D$2:$D$692,'Infos Relatório'!$B$564,'Faturamento SP3'!$E$2:$E$692,'Infos Relatório'!$B597,'Faturamento SP3'!$Z$2:$Z$692,'Infos Relatório'!O$1)</f>
        <v>0</v>
      </c>
      <c r="P597" s="13">
        <f>SUMIFS('Faturamento SP3'!$G$2:$G$692,'Faturamento SP3'!$D$2:$D$692,'Infos Relatório'!$B$564,'Faturamento SP3'!$E$2:$E$692,'Infos Relatório'!$B597,'Faturamento SP3'!$Z$2:$Z$692,'Infos Relatório'!O$1)</f>
        <v>0</v>
      </c>
      <c r="Q597" s="13">
        <f>SUMIFS('Faturamento SP3'!$J$2:$J$692,'Faturamento SP3'!$D$2:$D$692,'Infos Relatório'!$B$564,'Faturamento SP3'!$E$2:$E$692,'Infos Relatório'!$B597,'Faturamento SP3'!$Z$2:$Z$692,'Infos Relatório'!O$1)</f>
        <v>0</v>
      </c>
      <c r="R597" s="14">
        <f>SUMIFS('Faturamento SP3'!$O$2:$O$692,'Faturamento SP3'!$D$2:$D$692,'Infos Relatório'!$B$564,'Faturamento SP3'!$E$2:$E$692,'Infos Relatório'!$B597,'Faturamento SP3'!$Z$2:$Z$692,'Infos Relatório'!O$1,'Faturamento SP3'!$T$2:$T$692,"Sim")+SUMIFS('Faturamento SP3'!$P$2:$P$692,'Faturamento SP3'!$D$2:$D$692,'Infos Relatório'!$B$564,'Faturamento SP3'!$E$2:$E$692,'Infos Relatório'!$B597,'Faturamento SP3'!$Z$2:$Z$692,'Infos Relatório'!O$1,'Faturamento SP3'!$T$2:$T$692,"Sim")</f>
        <v>0</v>
      </c>
      <c r="S597" s="27" t="e">
        <f t="shared" si="219"/>
        <v>#DIV/0!</v>
      </c>
      <c r="T597" s="24">
        <f>SUMIFS('Faturamento SP3'!$H$2:$H$692,'Faturamento SP3'!$D$2:$D$692,'Infos Relatório'!$B$564,'Faturamento SP3'!$E$2:$E$692,'Infos Relatório'!$B597,'Faturamento SP3'!$Z$2:$Z$692,'Infos Relatório'!O$1)</f>
        <v>0</v>
      </c>
      <c r="U597" s="23">
        <f>COUNTIFS('Faturamento SP3'!$D$2:$D$692,'Infos Relatório'!$B$564,'Faturamento SP3'!$E$2:$E$692,'Infos Relatório'!$B597,'Faturamento SP3'!$Z$2:$Z$692,'Infos Relatório'!U$1)</f>
        <v>0</v>
      </c>
      <c r="V597" s="13">
        <f>SUMIFS('Faturamento SP3'!$G$2:$G$692,'Faturamento SP3'!$D$2:$D$692,'Infos Relatório'!$B$564,'Faturamento SP3'!$E$2:$E$692,'Infos Relatório'!$B597,'Faturamento SP3'!$Z$2:$Z$692,'Infos Relatório'!U$1)</f>
        <v>0</v>
      </c>
      <c r="W597" s="13">
        <f>SUMIFS('Faturamento SP3'!$J$2:$J$692,'Faturamento SP3'!$D$2:$D$692,'Infos Relatório'!$B$564,'Faturamento SP3'!$E$2:$E$692,'Infos Relatório'!$B597,'Faturamento SP3'!$Z$2:$Z$692,'Infos Relatório'!U$1)</f>
        <v>0</v>
      </c>
      <c r="X597" s="14">
        <f>SUMIFS('Faturamento SP3'!$O$2:$O$692,'Faturamento SP3'!$D$2:$D$692,'Infos Relatório'!$B$564,'Faturamento SP3'!$E$2:$E$692,'Infos Relatório'!$B597,'Faturamento SP3'!$Z$2:$Z$692,'Infos Relatório'!U$1,'Faturamento SP3'!$T$2:$T$692,"Sim")+SUMIFS('Faturamento SP3'!$P$2:$P$692,'Faturamento SP3'!$D$2:$D$692,'Infos Relatório'!$B$564,'Faturamento SP3'!$E$2:$E$692,'Infos Relatório'!$B597,'Faturamento SP3'!$Z$2:$Z$692,'Infos Relatório'!U$1,'Faturamento SP3'!$T$2:$T$692,"Sim")</f>
        <v>0</v>
      </c>
      <c r="Y597" s="27" t="e">
        <f t="shared" si="220"/>
        <v>#DIV/0!</v>
      </c>
      <c r="Z597" s="24">
        <f>SUMIFS('Faturamento SP3'!$H$2:$H$692,'Faturamento SP3'!$D$2:$D$692,'Infos Relatório'!$B$564,'Faturamento SP3'!$E$2:$E$692,'Infos Relatório'!$B597,'Faturamento SP3'!$Z$2:$Z$692,'Infos Relatório'!U$1)</f>
        <v>0</v>
      </c>
      <c r="AA597" s="23">
        <f>COUNTIFS('Faturamento SP3'!$D$2:$D$692,'Infos Relatório'!$B$564,'Faturamento SP3'!$E$2:$E$692,'Infos Relatório'!$B597,'Faturamento SP3'!$Z$2:$Z$692,'Infos Relatório'!AA$1)</f>
        <v>0</v>
      </c>
      <c r="AB597" s="13">
        <f>SUMIFS('Faturamento SP3'!$G$2:$G$692,'Faturamento SP3'!$D$2:$D$692,'Infos Relatório'!$B$564,'Faturamento SP3'!$E$2:$E$692,'Infos Relatório'!$B597,'Faturamento SP3'!$Z$2:$Z$692,'Infos Relatório'!AA$1)</f>
        <v>0</v>
      </c>
      <c r="AC597" s="13">
        <f>SUMIFS('Faturamento SP3'!$J$2:$J$692,'Faturamento SP3'!$D$2:$D$692,'Infos Relatório'!$B$564,'Faturamento SP3'!$E$2:$E$692,'Infos Relatório'!$B597,'Faturamento SP3'!$Z$2:$Z$692,'Infos Relatório'!AA$1)</f>
        <v>0</v>
      </c>
      <c r="AD597" s="14">
        <f>SUMIFS('Faturamento SP3'!$O$2:$O$692,'Faturamento SP3'!$D$2:$D$692,'Infos Relatório'!$B$564,'Faturamento SP3'!$E$2:$E$692,'Infos Relatório'!$B597,'Faturamento SP3'!$Z$2:$Z$692,'Infos Relatório'!AA$1,'Faturamento SP3'!$T$2:$T$692,"Sim")+SUMIFS('Faturamento SP3'!$P$2:$P$692,'Faturamento SP3'!$D$2:$D$692,'Infos Relatório'!$B$564,'Faturamento SP3'!$E$2:$E$692,'Infos Relatório'!$B597,'Faturamento SP3'!$Z$2:$Z$692,'Infos Relatório'!AA$1,'Faturamento SP3'!$T$2:$T$692,"Sim")</f>
        <v>0</v>
      </c>
      <c r="AE597" s="27" t="e">
        <f t="shared" si="221"/>
        <v>#DIV/0!</v>
      </c>
      <c r="AF597" s="24">
        <f>SUMIFS('Faturamento SP3'!$H$2:$H$692,'Faturamento SP3'!$D$2:$D$692,'Infos Relatório'!$B$564,'Faturamento SP3'!$E$2:$E$692,'Infos Relatório'!$B597,'Faturamento SP3'!$Z$2:$Z$692,'Infos Relatório'!AA$1)</f>
        <v>0</v>
      </c>
      <c r="AG597" s="23">
        <f>COUNTIFS('Faturamento SP3'!$D$2:$D$692,'Infos Relatório'!$B$564,'Faturamento SP3'!$E$2:$E$692,'Infos Relatório'!$B597,'Faturamento SP3'!$Z$2:$Z$692,'Infos Relatório'!AG$1)</f>
        <v>0</v>
      </c>
      <c r="AH597" s="13">
        <f>SUMIFS('Faturamento SP3'!$G$2:$G$692,'Faturamento SP3'!$D$2:$D$692,'Infos Relatório'!$B$564,'Faturamento SP3'!$E$2:$E$692,'Infos Relatório'!$B597,'Faturamento SP3'!$Z$2:$Z$692,'Infos Relatório'!AG$1)</f>
        <v>0</v>
      </c>
      <c r="AI597" s="13">
        <f>SUMIFS('Faturamento SP3'!$J$2:$J$692,'Faturamento SP3'!$D$2:$D$692,'Infos Relatório'!$B$564,'Faturamento SP3'!$E$2:$E$692,'Infos Relatório'!$B597,'Faturamento SP3'!$Z$2:$Z$692,'Infos Relatório'!AG$1)</f>
        <v>0</v>
      </c>
      <c r="AJ597" s="14">
        <f>SUMIFS('Faturamento SP3'!$O$2:$O$692,'Faturamento SP3'!$D$2:$D$692,'Infos Relatório'!$B$564,'Faturamento SP3'!$E$2:$E$692,'Infos Relatório'!$B597,'Faturamento SP3'!$Z$2:$Z$692,'Infos Relatório'!AG$1,'Faturamento SP3'!$T$2:$T$692,"Sim")+SUMIFS('Faturamento SP3'!$P$2:$P$692,'Faturamento SP3'!$D$2:$D$692,'Infos Relatório'!$B$564,'Faturamento SP3'!$E$2:$E$692,'Infos Relatório'!$B597,'Faturamento SP3'!$Z$2:$Z$692,'Infos Relatório'!AG$1,'Faturamento SP3'!$T$2:$T$692,"Sim")</f>
        <v>0</v>
      </c>
      <c r="AK597" s="27" t="e">
        <f t="shared" si="222"/>
        <v>#DIV/0!</v>
      </c>
      <c r="AL597" s="24">
        <f>SUMIFS('Faturamento SP3'!$H$2:$H$692,'Faturamento SP3'!$D$2:$D$692,'Infos Relatório'!$B$564,'Faturamento SP3'!$E$2:$E$692,'Infos Relatório'!$B597,'Faturamento SP3'!$Z$2:$Z$692,'Infos Relatório'!AG$1)</f>
        <v>0</v>
      </c>
      <c r="AM597" s="23">
        <f>COUNTIFS('Faturamento SP3'!$D$2:$D$692,'Infos Relatório'!$B$564,'Faturamento SP3'!$E$2:$E$692,'Infos Relatório'!$B597,'Faturamento SP3'!$Z$2:$Z$692,'Infos Relatório'!AM$1)</f>
        <v>0</v>
      </c>
      <c r="AN597" s="13">
        <f>SUMIFS('Faturamento SP3'!$G$2:$G$692,'Faturamento SP3'!$D$2:$D$692,'Infos Relatório'!$B$564,'Faturamento SP3'!$E$2:$E$692,'Infos Relatório'!$B597,'Faturamento SP3'!$Z$2:$Z$692,'Infos Relatório'!AM$1)</f>
        <v>0</v>
      </c>
      <c r="AO597" s="13">
        <f>SUMIFS('Faturamento SP3'!$J$2:$J$692,'Faturamento SP3'!$D$2:$D$692,'Infos Relatório'!$B$564,'Faturamento SP3'!$E$2:$E$692,'Infos Relatório'!$B597,'Faturamento SP3'!$Z$2:$Z$692,'Infos Relatório'!AM$1)</f>
        <v>0</v>
      </c>
      <c r="AP597" s="14">
        <f>SUMIFS('Faturamento SP3'!$O$2:$O$692,'Faturamento SP3'!$D$2:$D$692,'Infos Relatório'!$B$564,'Faturamento SP3'!$E$2:$E$692,'Infos Relatório'!$B597,'Faturamento SP3'!$Z$2:$Z$692,'Infos Relatório'!AM$1,'Faturamento SP3'!$T$2:$T$692,"Sim")+SUMIFS('Faturamento SP3'!$P$2:$P$692,'Faturamento SP3'!$D$2:$D$692,'Infos Relatório'!$B$564,'Faturamento SP3'!$E$2:$E$692,'Infos Relatório'!$B597,'Faturamento SP3'!$Z$2:$Z$692,'Infos Relatório'!AM$1,'Faturamento SP3'!$T$2:$T$692,"Sim")</f>
        <v>0</v>
      </c>
      <c r="AQ597" s="27" t="e">
        <f t="shared" si="223"/>
        <v>#DIV/0!</v>
      </c>
      <c r="AR597" s="24">
        <f>SUMIFS('Faturamento SP3'!$H$2:$H$692,'Faturamento SP3'!$D$2:$D$692,'Infos Relatório'!$B$564,'Faturamento SP3'!$E$2:$E$692,'Infos Relatório'!$B597,'Faturamento SP3'!$Z$2:$Z$692,'Infos Relatório'!AM$1)</f>
        <v>0</v>
      </c>
      <c r="AS597" s="23">
        <f>COUNTIFS('Faturamento SP3'!$D$2:$D$692,'Infos Relatório'!$B$564,'Faturamento SP3'!$E$2:$E$692,'Infos Relatório'!$B597,'Faturamento SP3'!$Z$2:$Z$692,'Infos Relatório'!AS$1)</f>
        <v>0</v>
      </c>
      <c r="AT597" s="13">
        <f>SUMIFS('Faturamento SP3'!$G$2:$G$692,'Faturamento SP3'!$D$2:$D$692,'Infos Relatório'!$B$564,'Faturamento SP3'!$E$2:$E$692,'Infos Relatório'!$B597,'Faturamento SP3'!$Z$2:$Z$692,'Infos Relatório'!AS$1)</f>
        <v>0</v>
      </c>
      <c r="AU597" s="13">
        <f>SUMIFS('Faturamento SP3'!$J$2:$J$692,'Faturamento SP3'!$D$2:$D$692,'Infos Relatório'!$B$564,'Faturamento SP3'!$E$2:$E$692,'Infos Relatório'!$B597,'Faturamento SP3'!$Z$2:$Z$692,'Infos Relatório'!AS$1)</f>
        <v>0</v>
      </c>
      <c r="AV597" s="14">
        <f>SUMIFS('Faturamento SP3'!$O$2:$O$692,'Faturamento SP3'!$D$2:$D$692,'Infos Relatório'!$B$564,'Faturamento SP3'!$E$2:$E$692,'Infos Relatório'!$B597,'Faturamento SP3'!$Z$2:$Z$692,'Infos Relatório'!AS$1,'Faturamento SP3'!$T$2:$T$692,"Sim")+SUMIFS('Faturamento SP3'!$P$2:$P$692,'Faturamento SP3'!$D$2:$D$692,'Infos Relatório'!$B$564,'Faturamento SP3'!$E$2:$E$692,'Infos Relatório'!$B597,'Faturamento SP3'!$Z$2:$Z$692,'Infos Relatório'!AS$1,'Faturamento SP3'!$T$2:$T$692,"Sim")</f>
        <v>0</v>
      </c>
      <c r="AW597" s="27" t="e">
        <f t="shared" si="224"/>
        <v>#DIV/0!</v>
      </c>
      <c r="AX597" s="24">
        <f>SUMIFS('Faturamento SP3'!$H$2:$H$692,'Faturamento SP3'!$D$2:$D$692,'Infos Relatório'!$B$564,'Faturamento SP3'!$E$2:$E$692,'Infos Relatório'!$B597,'Faturamento SP3'!$Z$2:$Z$692,'Infos Relatório'!AS$1)</f>
        <v>0</v>
      </c>
      <c r="AY597" s="23">
        <f>COUNTIFS('Faturamento SP3'!$D$2:$D$692,'Infos Relatório'!$B$564,'Faturamento SP3'!$E$2:$E$692,'Infos Relatório'!$B597,'Faturamento SP3'!$Z$2:$Z$692,'Infos Relatório'!AY$1)</f>
        <v>0</v>
      </c>
      <c r="AZ597" s="13">
        <f>SUMIFS('Faturamento SP3'!$G$2:$G$692,'Faturamento SP3'!$D$2:$D$692,'Infos Relatório'!$B$564,'Faturamento SP3'!$E$2:$E$692,'Infos Relatório'!$B597,'Faturamento SP3'!$Z$2:$Z$692,'Infos Relatório'!AY$1)</f>
        <v>0</v>
      </c>
      <c r="BA597" s="13">
        <f>SUMIFS('Faturamento SP3'!$J$2:$J$692,'Faturamento SP3'!$D$2:$D$692,'Infos Relatório'!$B$564,'Faturamento SP3'!$E$2:$E$692,'Infos Relatório'!$B597,'Faturamento SP3'!$Z$2:$Z$692,'Infos Relatório'!AY$1)</f>
        <v>0</v>
      </c>
      <c r="BB597" s="14">
        <f>SUMIFS('Faturamento SP3'!$O$2:$O$692,'Faturamento SP3'!$D$2:$D$692,'Infos Relatório'!$B$564,'Faturamento SP3'!$E$2:$E$692,'Infos Relatório'!$B597,'Faturamento SP3'!$Z$2:$Z$692,'Infos Relatório'!AY$1,'Faturamento SP3'!$T$2:$T$692,"Sim")+SUMIFS('Faturamento SP3'!$P$2:$P$692,'Faturamento SP3'!$D$2:$D$692,'Infos Relatório'!$B$564,'Faturamento SP3'!$E$2:$E$692,'Infos Relatório'!$B597,'Faturamento SP3'!$Z$2:$Z$692,'Infos Relatório'!AY$1,'Faturamento SP3'!$T$2:$T$692,"Sim")</f>
        <v>0</v>
      </c>
      <c r="BC597" s="27" t="e">
        <f t="shared" si="225"/>
        <v>#DIV/0!</v>
      </c>
      <c r="BD597" s="24">
        <f>SUMIFS('Faturamento SP3'!$H$2:$H$692,'Faturamento SP3'!$D$2:$D$692,'Infos Relatório'!$B$564,'Faturamento SP3'!$E$2:$E$692,'Infos Relatório'!$B597,'Faturamento SP3'!$Z$2:$Z$692,'Infos Relatório'!AY$1)</f>
        <v>0</v>
      </c>
      <c r="BE597" s="23">
        <f>COUNTIFS('Faturamento SP3'!$D$2:$D$692,'Infos Relatório'!$B$564,'Faturamento SP3'!$E$2:$E$692,'Infos Relatório'!$B597,'Faturamento SP3'!$Z$2:$Z$692,'Infos Relatório'!BE$1)</f>
        <v>0</v>
      </c>
      <c r="BF597" s="13">
        <f>SUMIFS('Faturamento SP3'!$G$2:$G$692,'Faturamento SP3'!$D$2:$D$692,'Infos Relatório'!$B$564,'Faturamento SP3'!$E$2:$E$692,'Infos Relatório'!$B597,'Faturamento SP3'!$Z$2:$Z$692,'Infos Relatório'!BE$1)</f>
        <v>0</v>
      </c>
      <c r="BG597" s="13">
        <f>SUMIFS('Faturamento SP3'!$J$2:$J$692,'Faturamento SP3'!$D$2:$D$692,'Infos Relatório'!$B$564,'Faturamento SP3'!$E$2:$E$692,'Infos Relatório'!$B597,'Faturamento SP3'!$Z$2:$Z$692,'Infos Relatório'!BE$1)</f>
        <v>0</v>
      </c>
      <c r="BH597" s="14">
        <f>SUMIFS('Faturamento SP3'!$O$2:$O$692,'Faturamento SP3'!$D$2:$D$692,'Infos Relatório'!$B$564,'Faturamento SP3'!$E$2:$E$692,'Infos Relatório'!$B597,'Faturamento SP3'!$Z$2:$Z$692,'Infos Relatório'!BE$1,'Faturamento SP3'!$T$2:$T$692,"Sim")+SUMIFS('Faturamento SP3'!$P$2:$P$692,'Faturamento SP3'!$D$2:$D$692,'Infos Relatório'!$B$564,'Faturamento SP3'!$E$2:$E$692,'Infos Relatório'!$B597,'Faturamento SP3'!$Z$2:$Z$692,'Infos Relatório'!BE$1,'Faturamento SP3'!$T$2:$T$692,"Sim")</f>
        <v>0</v>
      </c>
      <c r="BI597" s="27" t="e">
        <f t="shared" si="226"/>
        <v>#DIV/0!</v>
      </c>
      <c r="BJ597" s="24">
        <f>SUMIFS('Faturamento SP3'!$H$2:$H$692,'Faturamento SP3'!$D$2:$D$692,'Infos Relatório'!$B$564,'Faturamento SP3'!$E$2:$E$692,'Infos Relatório'!$B597,'Faturamento SP3'!$Z$2:$Z$692,'Infos Relatório'!BE$1)</f>
        <v>0</v>
      </c>
      <c r="BK597" s="23">
        <f>COUNTIFS('Faturamento SP3'!$D$2:$D$692,'Infos Relatório'!$B$564,'Faturamento SP3'!$E$2:$E$692,'Infos Relatório'!$B597,'Faturamento SP3'!$Z$2:$Z$692,'Infos Relatório'!BK$1)</f>
        <v>0</v>
      </c>
      <c r="BL597" s="13">
        <f>SUMIFS('Faturamento SP3'!$G$2:$G$692,'Faturamento SP3'!$D$2:$D$692,'Infos Relatório'!$B$564,'Faturamento SP3'!$E$2:$E$692,'Infos Relatório'!$B597,'Faturamento SP3'!$Z$2:$Z$692,'Infos Relatório'!BK$1)</f>
        <v>0</v>
      </c>
      <c r="BM597" s="13">
        <f>SUMIFS('Faturamento SP3'!$J$2:$J$692,'Faturamento SP3'!$D$2:$D$692,'Infos Relatório'!$B$564,'Faturamento SP3'!$E$2:$E$692,'Infos Relatório'!$B597,'Faturamento SP3'!$Z$2:$Z$692,'Infos Relatório'!BK$1)</f>
        <v>0</v>
      </c>
      <c r="BN597" s="14">
        <f>SUMIFS('Faturamento SP3'!$O$2:$O$692,'Faturamento SP3'!$D$2:$D$692,'Infos Relatório'!$B$564,'Faturamento SP3'!$E$2:$E$692,'Infos Relatório'!$B597,'Faturamento SP3'!$Z$2:$Z$692,'Infos Relatório'!BK$1,'Faturamento SP3'!$T$2:$T$692,"Sim")+SUMIFS('Faturamento SP3'!$P$2:$P$692,'Faturamento SP3'!$D$2:$D$692,'Infos Relatório'!$B$564,'Faturamento SP3'!$E$2:$E$692,'Infos Relatório'!$B597,'Faturamento SP3'!$Z$2:$Z$692,'Infos Relatório'!BK$1,'Faturamento SP3'!$T$2:$T$692,"Sim")</f>
        <v>0</v>
      </c>
      <c r="BO597" s="27" t="e">
        <f t="shared" si="227"/>
        <v>#DIV/0!</v>
      </c>
      <c r="BP597" s="24">
        <f>SUMIFS('Faturamento SP3'!$H$2:$H$692,'Faturamento SP3'!$D$2:$D$692,'Infos Relatório'!$B$564,'Faturamento SP3'!$E$2:$E$692,'Infos Relatório'!$B597,'Faturamento SP3'!$Z$2:$Z$692,'Infos Relatório'!BK$1)</f>
        <v>0</v>
      </c>
      <c r="BQ597" s="23">
        <f>COUNTIFS('Faturamento SP3'!$D$2:$D$692,'Infos Relatório'!$B$564,'Faturamento SP3'!$E$2:$E$692,'Infos Relatório'!$B597,'Faturamento SP3'!$Z$2:$Z$692,'Infos Relatório'!BQ$1)</f>
        <v>0</v>
      </c>
      <c r="BR597" s="13">
        <f>SUMIFS('Faturamento SP3'!$G$2:$G$692,'Faturamento SP3'!$D$2:$D$692,'Infos Relatório'!$B$564,'Faturamento SP3'!$E$2:$E$692,'Infos Relatório'!$B597,'Faturamento SP3'!$Z$2:$Z$692,'Infos Relatório'!BQ$1)</f>
        <v>0</v>
      </c>
      <c r="BS597" s="13">
        <f>SUMIFS('Faturamento SP3'!$J$2:$J$692,'Faturamento SP3'!$D$2:$D$692,'Infos Relatório'!$B$564,'Faturamento SP3'!$E$2:$E$692,'Infos Relatório'!$B597,'Faturamento SP3'!$Z$2:$Z$692,'Infos Relatório'!BQ$1)</f>
        <v>0</v>
      </c>
      <c r="BT597" s="14">
        <f>SUMIFS('Faturamento SP3'!$O$2:$O$692,'Faturamento SP3'!$D$2:$D$692,'Infos Relatório'!$B$564,'Faturamento SP3'!$E$2:$E$692,'Infos Relatório'!$B597,'Faturamento SP3'!$Z$2:$Z$692,'Infos Relatório'!BQ$1,'Faturamento SP3'!$T$2:$T$692,"Sim")+SUMIFS('Faturamento SP3'!$P$2:$P$692,'Faturamento SP3'!$D$2:$D$692,'Infos Relatório'!$B$564,'Faturamento SP3'!$E$2:$E$692,'Infos Relatório'!$B597,'Faturamento SP3'!$Z$2:$Z$692,'Infos Relatório'!BQ$1,'Faturamento SP3'!$T$2:$T$692,"Sim")</f>
        <v>0</v>
      </c>
      <c r="BU597" s="27" t="e">
        <f t="shared" si="228"/>
        <v>#DIV/0!</v>
      </c>
      <c r="BV597" s="24">
        <f>SUMIFS('Faturamento SP3'!$H$2:$H$692,'Faturamento SP3'!$D$2:$D$692,'Infos Relatório'!$B$564,'Faturamento SP3'!$E$2:$E$692,'Infos Relatório'!$B597,'Faturamento SP3'!$Z$2:$Z$692,'Infos Relatório'!BQ$1)</f>
        <v>0</v>
      </c>
    </row>
    <row r="598" spans="2:74">
      <c r="B598" s="17" t="s">
        <v>40</v>
      </c>
      <c r="C598" s="23">
        <f>COUNTIFS('Faturamento SP3'!$D$2:$D$692,'Infos Relatório'!$B$564,'Faturamento SP3'!$E$2:$E$692,'Infos Relatório'!$B598,'Faturamento SP3'!$Z$2:$Z$692,'Infos Relatório'!C$1)</f>
        <v>0</v>
      </c>
      <c r="D598" s="13">
        <f>SUMIFS('Faturamento SP3'!$G$2:$G$692,'Faturamento SP3'!$D$2:$D$692,'Infos Relatório'!$B$564,'Faturamento SP3'!$E$2:$E$692,'Infos Relatório'!$B598,'Faturamento SP3'!$Z$2:$Z$692,'Infos Relatório'!C$1)</f>
        <v>0</v>
      </c>
      <c r="E598" s="13">
        <f>SUMIFS('Faturamento SP3'!$J$2:$J$692,'Faturamento SP3'!$D$2:$D$692,'Infos Relatório'!$B$564,'Faturamento SP3'!$E$2:$E$692,'Infos Relatório'!$B598,'Faturamento SP3'!$Z$2:$Z$692,'Infos Relatório'!C$1)</f>
        <v>0</v>
      </c>
      <c r="F598" s="14">
        <f>SUMIFS('Faturamento SP3'!$O$2:$O$692,'Faturamento SP3'!$D$2:$D$692,'Infos Relatório'!$B$564,'Faturamento SP3'!$E$2:$E$692,'Infos Relatório'!$B598,'Faturamento SP3'!$Z$2:$Z$692,'Infos Relatório'!C$1,'Faturamento SP3'!$T$2:$T$692,"Sim")+SUMIFS('Faturamento SP3'!$P$2:$P$692,'Faturamento SP3'!$D$2:$D$692,'Infos Relatório'!$B$564,'Faturamento SP3'!$E$2:$E$692,'Infos Relatório'!$B598,'Faturamento SP3'!$Z$2:$Z$692,'Infos Relatório'!C$1,'Faturamento SP3'!$T$2:$T$692,"Sim")</f>
        <v>0</v>
      </c>
      <c r="G598" s="27" t="e">
        <f t="shared" si="217"/>
        <v>#DIV/0!</v>
      </c>
      <c r="H598" s="24">
        <f>SUMIFS('Faturamento SP3'!$H$2:$H$692,'Faturamento SP3'!$D$2:$D$692,'Infos Relatório'!$B$564,'Faturamento SP3'!$E$2:$E$692,'Infos Relatório'!$B598,'Faturamento SP3'!$Z$2:$Z$692,'Infos Relatório'!C$1)</f>
        <v>0</v>
      </c>
      <c r="I598" s="23">
        <f>COUNTIFS('Faturamento SP3'!$D$2:$D$692,'Infos Relatório'!$B$564,'Faturamento SP3'!$E$2:$E$692,'Infos Relatório'!$B598,'Faturamento SP3'!$Z$2:$Z$692,'Infos Relatório'!I$1)</f>
        <v>0</v>
      </c>
      <c r="J598" s="13">
        <f>SUMIFS('Faturamento SP3'!$G$2:$G$692,'Faturamento SP3'!$D$2:$D$692,'Infos Relatório'!$B$564,'Faturamento SP3'!$E$2:$E$692,'Infos Relatório'!$B598,'Faturamento SP3'!$Z$2:$Z$692,'Infos Relatório'!I$1)</f>
        <v>0</v>
      </c>
      <c r="K598" s="13">
        <f>SUMIFS('Faturamento SP3'!$J$2:$J$692,'Faturamento SP3'!$D$2:$D$692,'Infos Relatório'!$B$564,'Faturamento SP3'!$E$2:$E$692,'Infos Relatório'!$B598,'Faturamento SP3'!$Z$2:$Z$692,'Infos Relatório'!I$1)</f>
        <v>0</v>
      </c>
      <c r="L598" s="14">
        <f>SUMIFS('Faturamento SP3'!$O$2:$O$692,'Faturamento SP3'!$D$2:$D$692,'Infos Relatório'!$B$564,'Faturamento SP3'!$E$2:$E$692,'Infos Relatório'!$B598,'Faturamento SP3'!$Z$2:$Z$692,'Infos Relatório'!I$1,'Faturamento SP3'!$T$2:$T$692,"Sim")+SUMIFS('Faturamento SP3'!$P$2:$P$692,'Faturamento SP3'!$D$2:$D$692,'Infos Relatório'!$B$564,'Faturamento SP3'!$E$2:$E$692,'Infos Relatório'!$B598,'Faturamento SP3'!$Z$2:$Z$692,'Infos Relatório'!I$1,'Faturamento SP3'!$T$2:$T$692,"Sim")</f>
        <v>0</v>
      </c>
      <c r="M598" s="27" t="e">
        <f t="shared" si="218"/>
        <v>#DIV/0!</v>
      </c>
      <c r="N598" s="24">
        <f>SUMIFS('Faturamento SP3'!$H$2:$H$692,'Faturamento SP3'!$D$2:$D$692,'Infos Relatório'!$B$564,'Faturamento SP3'!$E$2:$E$692,'Infos Relatório'!$B598,'Faturamento SP3'!$Z$2:$Z$692,'Infos Relatório'!I$1)</f>
        <v>0</v>
      </c>
      <c r="O598" s="23">
        <f>COUNTIFS('Faturamento SP3'!$D$2:$D$692,'Infos Relatório'!$B$564,'Faturamento SP3'!$E$2:$E$692,'Infos Relatório'!$B598,'Faturamento SP3'!$Z$2:$Z$692,'Infos Relatório'!O$1)</f>
        <v>0</v>
      </c>
      <c r="P598" s="13">
        <f>SUMIFS('Faturamento SP3'!$G$2:$G$692,'Faturamento SP3'!$D$2:$D$692,'Infos Relatório'!$B$564,'Faturamento SP3'!$E$2:$E$692,'Infos Relatório'!$B598,'Faturamento SP3'!$Z$2:$Z$692,'Infos Relatório'!O$1)</f>
        <v>0</v>
      </c>
      <c r="Q598" s="13">
        <f>SUMIFS('Faturamento SP3'!$J$2:$J$692,'Faturamento SP3'!$D$2:$D$692,'Infos Relatório'!$B$564,'Faturamento SP3'!$E$2:$E$692,'Infos Relatório'!$B598,'Faturamento SP3'!$Z$2:$Z$692,'Infos Relatório'!O$1)</f>
        <v>0</v>
      </c>
      <c r="R598" s="14">
        <f>SUMIFS('Faturamento SP3'!$O$2:$O$692,'Faturamento SP3'!$D$2:$D$692,'Infos Relatório'!$B$564,'Faturamento SP3'!$E$2:$E$692,'Infos Relatório'!$B598,'Faturamento SP3'!$Z$2:$Z$692,'Infos Relatório'!O$1,'Faturamento SP3'!$T$2:$T$692,"Sim")+SUMIFS('Faturamento SP3'!$P$2:$P$692,'Faturamento SP3'!$D$2:$D$692,'Infos Relatório'!$B$564,'Faturamento SP3'!$E$2:$E$692,'Infos Relatório'!$B598,'Faturamento SP3'!$Z$2:$Z$692,'Infos Relatório'!O$1,'Faturamento SP3'!$T$2:$T$692,"Sim")</f>
        <v>0</v>
      </c>
      <c r="S598" s="27" t="e">
        <f t="shared" si="219"/>
        <v>#DIV/0!</v>
      </c>
      <c r="T598" s="24">
        <f>SUMIFS('Faturamento SP3'!$H$2:$H$692,'Faturamento SP3'!$D$2:$D$692,'Infos Relatório'!$B$564,'Faturamento SP3'!$E$2:$E$692,'Infos Relatório'!$B598,'Faturamento SP3'!$Z$2:$Z$692,'Infos Relatório'!O$1)</f>
        <v>0</v>
      </c>
      <c r="U598" s="23">
        <f>COUNTIFS('Faturamento SP3'!$D$2:$D$692,'Infos Relatório'!$B$564,'Faturamento SP3'!$E$2:$E$692,'Infos Relatório'!$B598,'Faturamento SP3'!$Z$2:$Z$692,'Infos Relatório'!U$1)</f>
        <v>0</v>
      </c>
      <c r="V598" s="13">
        <f>SUMIFS('Faturamento SP3'!$G$2:$G$692,'Faturamento SP3'!$D$2:$D$692,'Infos Relatório'!$B$564,'Faturamento SP3'!$E$2:$E$692,'Infos Relatório'!$B598,'Faturamento SP3'!$Z$2:$Z$692,'Infos Relatório'!U$1)</f>
        <v>0</v>
      </c>
      <c r="W598" s="13">
        <f>SUMIFS('Faturamento SP3'!$J$2:$J$692,'Faturamento SP3'!$D$2:$D$692,'Infos Relatório'!$B$564,'Faturamento SP3'!$E$2:$E$692,'Infos Relatório'!$B598,'Faturamento SP3'!$Z$2:$Z$692,'Infos Relatório'!U$1)</f>
        <v>0</v>
      </c>
      <c r="X598" s="14">
        <f>SUMIFS('Faturamento SP3'!$O$2:$O$692,'Faturamento SP3'!$D$2:$D$692,'Infos Relatório'!$B$564,'Faturamento SP3'!$E$2:$E$692,'Infos Relatório'!$B598,'Faturamento SP3'!$Z$2:$Z$692,'Infos Relatório'!U$1,'Faturamento SP3'!$T$2:$T$692,"Sim")+SUMIFS('Faturamento SP3'!$P$2:$P$692,'Faturamento SP3'!$D$2:$D$692,'Infos Relatório'!$B$564,'Faturamento SP3'!$E$2:$E$692,'Infos Relatório'!$B598,'Faturamento SP3'!$Z$2:$Z$692,'Infos Relatório'!U$1,'Faturamento SP3'!$T$2:$T$692,"Sim")</f>
        <v>0</v>
      </c>
      <c r="Y598" s="27" t="e">
        <f t="shared" si="220"/>
        <v>#DIV/0!</v>
      </c>
      <c r="Z598" s="24">
        <f>SUMIFS('Faturamento SP3'!$H$2:$H$692,'Faturamento SP3'!$D$2:$D$692,'Infos Relatório'!$B$564,'Faturamento SP3'!$E$2:$E$692,'Infos Relatório'!$B598,'Faturamento SP3'!$Z$2:$Z$692,'Infos Relatório'!U$1)</f>
        <v>0</v>
      </c>
      <c r="AA598" s="23">
        <f>COUNTIFS('Faturamento SP3'!$D$2:$D$692,'Infos Relatório'!$B$564,'Faturamento SP3'!$E$2:$E$692,'Infos Relatório'!$B598,'Faturamento SP3'!$Z$2:$Z$692,'Infos Relatório'!AA$1)</f>
        <v>0</v>
      </c>
      <c r="AB598" s="13">
        <f>SUMIFS('Faturamento SP3'!$G$2:$G$692,'Faturamento SP3'!$D$2:$D$692,'Infos Relatório'!$B$564,'Faturamento SP3'!$E$2:$E$692,'Infos Relatório'!$B598,'Faturamento SP3'!$Z$2:$Z$692,'Infos Relatório'!AA$1)</f>
        <v>0</v>
      </c>
      <c r="AC598" s="13">
        <f>SUMIFS('Faturamento SP3'!$J$2:$J$692,'Faturamento SP3'!$D$2:$D$692,'Infos Relatório'!$B$564,'Faturamento SP3'!$E$2:$E$692,'Infos Relatório'!$B598,'Faturamento SP3'!$Z$2:$Z$692,'Infos Relatório'!AA$1)</f>
        <v>0</v>
      </c>
      <c r="AD598" s="14">
        <f>SUMIFS('Faturamento SP3'!$O$2:$O$692,'Faturamento SP3'!$D$2:$D$692,'Infos Relatório'!$B$564,'Faturamento SP3'!$E$2:$E$692,'Infos Relatório'!$B598,'Faturamento SP3'!$Z$2:$Z$692,'Infos Relatório'!AA$1,'Faturamento SP3'!$T$2:$T$692,"Sim")+SUMIFS('Faturamento SP3'!$P$2:$P$692,'Faturamento SP3'!$D$2:$D$692,'Infos Relatório'!$B$564,'Faturamento SP3'!$E$2:$E$692,'Infos Relatório'!$B598,'Faturamento SP3'!$Z$2:$Z$692,'Infos Relatório'!AA$1,'Faturamento SP3'!$T$2:$T$692,"Sim")</f>
        <v>0</v>
      </c>
      <c r="AE598" s="27" t="e">
        <f t="shared" si="221"/>
        <v>#DIV/0!</v>
      </c>
      <c r="AF598" s="24">
        <f>SUMIFS('Faturamento SP3'!$H$2:$H$692,'Faturamento SP3'!$D$2:$D$692,'Infos Relatório'!$B$564,'Faturamento SP3'!$E$2:$E$692,'Infos Relatório'!$B598,'Faturamento SP3'!$Z$2:$Z$692,'Infos Relatório'!AA$1)</f>
        <v>0</v>
      </c>
      <c r="AG598" s="23">
        <f>COUNTIFS('Faturamento SP3'!$D$2:$D$692,'Infos Relatório'!$B$564,'Faturamento SP3'!$E$2:$E$692,'Infos Relatório'!$B598,'Faturamento SP3'!$Z$2:$Z$692,'Infos Relatório'!AG$1)</f>
        <v>0</v>
      </c>
      <c r="AH598" s="13">
        <f>SUMIFS('Faturamento SP3'!$G$2:$G$692,'Faturamento SP3'!$D$2:$D$692,'Infos Relatório'!$B$564,'Faturamento SP3'!$E$2:$E$692,'Infos Relatório'!$B598,'Faturamento SP3'!$Z$2:$Z$692,'Infos Relatório'!AG$1)</f>
        <v>0</v>
      </c>
      <c r="AI598" s="13">
        <f>SUMIFS('Faturamento SP3'!$J$2:$J$692,'Faturamento SP3'!$D$2:$D$692,'Infos Relatório'!$B$564,'Faturamento SP3'!$E$2:$E$692,'Infos Relatório'!$B598,'Faturamento SP3'!$Z$2:$Z$692,'Infos Relatório'!AG$1)</f>
        <v>0</v>
      </c>
      <c r="AJ598" s="14">
        <f>SUMIFS('Faturamento SP3'!$O$2:$O$692,'Faturamento SP3'!$D$2:$D$692,'Infos Relatório'!$B$564,'Faturamento SP3'!$E$2:$E$692,'Infos Relatório'!$B598,'Faturamento SP3'!$Z$2:$Z$692,'Infos Relatório'!AG$1,'Faturamento SP3'!$T$2:$T$692,"Sim")+SUMIFS('Faturamento SP3'!$P$2:$P$692,'Faturamento SP3'!$D$2:$D$692,'Infos Relatório'!$B$564,'Faturamento SP3'!$E$2:$E$692,'Infos Relatório'!$B598,'Faturamento SP3'!$Z$2:$Z$692,'Infos Relatório'!AG$1,'Faturamento SP3'!$T$2:$T$692,"Sim")</f>
        <v>0</v>
      </c>
      <c r="AK598" s="27" t="e">
        <f t="shared" si="222"/>
        <v>#DIV/0!</v>
      </c>
      <c r="AL598" s="24">
        <f>SUMIFS('Faturamento SP3'!$H$2:$H$692,'Faturamento SP3'!$D$2:$D$692,'Infos Relatório'!$B$564,'Faturamento SP3'!$E$2:$E$692,'Infos Relatório'!$B598,'Faturamento SP3'!$Z$2:$Z$692,'Infos Relatório'!AG$1)</f>
        <v>0</v>
      </c>
      <c r="AM598" s="23">
        <f>COUNTIFS('Faturamento SP3'!$D$2:$D$692,'Infos Relatório'!$B$564,'Faturamento SP3'!$E$2:$E$692,'Infos Relatório'!$B598,'Faturamento SP3'!$Z$2:$Z$692,'Infos Relatório'!AM$1)</f>
        <v>0</v>
      </c>
      <c r="AN598" s="13">
        <f>SUMIFS('Faturamento SP3'!$G$2:$G$692,'Faturamento SP3'!$D$2:$D$692,'Infos Relatório'!$B$564,'Faturamento SP3'!$E$2:$E$692,'Infos Relatório'!$B598,'Faturamento SP3'!$Z$2:$Z$692,'Infos Relatório'!AM$1)</f>
        <v>0</v>
      </c>
      <c r="AO598" s="13">
        <f>SUMIFS('Faturamento SP3'!$J$2:$J$692,'Faturamento SP3'!$D$2:$D$692,'Infos Relatório'!$B$564,'Faturamento SP3'!$E$2:$E$692,'Infos Relatório'!$B598,'Faturamento SP3'!$Z$2:$Z$692,'Infos Relatório'!AM$1)</f>
        <v>0</v>
      </c>
      <c r="AP598" s="14">
        <f>SUMIFS('Faturamento SP3'!$O$2:$O$692,'Faturamento SP3'!$D$2:$D$692,'Infos Relatório'!$B$564,'Faturamento SP3'!$E$2:$E$692,'Infos Relatório'!$B598,'Faturamento SP3'!$Z$2:$Z$692,'Infos Relatório'!AM$1,'Faturamento SP3'!$T$2:$T$692,"Sim")+SUMIFS('Faturamento SP3'!$P$2:$P$692,'Faturamento SP3'!$D$2:$D$692,'Infos Relatório'!$B$564,'Faturamento SP3'!$E$2:$E$692,'Infos Relatório'!$B598,'Faturamento SP3'!$Z$2:$Z$692,'Infos Relatório'!AM$1,'Faturamento SP3'!$T$2:$T$692,"Sim")</f>
        <v>0</v>
      </c>
      <c r="AQ598" s="27" t="e">
        <f t="shared" si="223"/>
        <v>#DIV/0!</v>
      </c>
      <c r="AR598" s="24">
        <f>SUMIFS('Faturamento SP3'!$H$2:$H$692,'Faturamento SP3'!$D$2:$D$692,'Infos Relatório'!$B$564,'Faturamento SP3'!$E$2:$E$692,'Infos Relatório'!$B598,'Faturamento SP3'!$Z$2:$Z$692,'Infos Relatório'!AM$1)</f>
        <v>0</v>
      </c>
      <c r="AS598" s="23">
        <f>COUNTIFS('Faturamento SP3'!$D$2:$D$692,'Infos Relatório'!$B$564,'Faturamento SP3'!$E$2:$E$692,'Infos Relatório'!$B598,'Faturamento SP3'!$Z$2:$Z$692,'Infos Relatório'!AS$1)</f>
        <v>0</v>
      </c>
      <c r="AT598" s="13">
        <f>SUMIFS('Faturamento SP3'!$G$2:$G$692,'Faturamento SP3'!$D$2:$D$692,'Infos Relatório'!$B$564,'Faturamento SP3'!$E$2:$E$692,'Infos Relatório'!$B598,'Faturamento SP3'!$Z$2:$Z$692,'Infos Relatório'!AS$1)</f>
        <v>0</v>
      </c>
      <c r="AU598" s="13">
        <f>SUMIFS('Faturamento SP3'!$J$2:$J$692,'Faturamento SP3'!$D$2:$D$692,'Infos Relatório'!$B$564,'Faturamento SP3'!$E$2:$E$692,'Infos Relatório'!$B598,'Faturamento SP3'!$Z$2:$Z$692,'Infos Relatório'!AS$1)</f>
        <v>0</v>
      </c>
      <c r="AV598" s="14">
        <f>SUMIFS('Faturamento SP3'!$O$2:$O$692,'Faturamento SP3'!$D$2:$D$692,'Infos Relatório'!$B$564,'Faturamento SP3'!$E$2:$E$692,'Infos Relatório'!$B598,'Faturamento SP3'!$Z$2:$Z$692,'Infos Relatório'!AS$1,'Faturamento SP3'!$T$2:$T$692,"Sim")+SUMIFS('Faturamento SP3'!$P$2:$P$692,'Faturamento SP3'!$D$2:$D$692,'Infos Relatório'!$B$564,'Faturamento SP3'!$E$2:$E$692,'Infos Relatório'!$B598,'Faturamento SP3'!$Z$2:$Z$692,'Infos Relatório'!AS$1,'Faturamento SP3'!$T$2:$T$692,"Sim")</f>
        <v>0</v>
      </c>
      <c r="AW598" s="27" t="e">
        <f t="shared" si="224"/>
        <v>#DIV/0!</v>
      </c>
      <c r="AX598" s="24">
        <f>SUMIFS('Faturamento SP3'!$H$2:$H$692,'Faturamento SP3'!$D$2:$D$692,'Infos Relatório'!$B$564,'Faturamento SP3'!$E$2:$E$692,'Infos Relatório'!$B598,'Faturamento SP3'!$Z$2:$Z$692,'Infos Relatório'!AS$1)</f>
        <v>0</v>
      </c>
      <c r="AY598" s="23">
        <f>COUNTIFS('Faturamento SP3'!$D$2:$D$692,'Infos Relatório'!$B$564,'Faturamento SP3'!$E$2:$E$692,'Infos Relatório'!$B598,'Faturamento SP3'!$Z$2:$Z$692,'Infos Relatório'!AY$1)</f>
        <v>0</v>
      </c>
      <c r="AZ598" s="13">
        <f>SUMIFS('Faturamento SP3'!$G$2:$G$692,'Faturamento SP3'!$D$2:$D$692,'Infos Relatório'!$B$564,'Faturamento SP3'!$E$2:$E$692,'Infos Relatório'!$B598,'Faturamento SP3'!$Z$2:$Z$692,'Infos Relatório'!AY$1)</f>
        <v>0</v>
      </c>
      <c r="BA598" s="13">
        <f>SUMIFS('Faturamento SP3'!$J$2:$J$692,'Faturamento SP3'!$D$2:$D$692,'Infos Relatório'!$B$564,'Faturamento SP3'!$E$2:$E$692,'Infos Relatório'!$B598,'Faturamento SP3'!$Z$2:$Z$692,'Infos Relatório'!AY$1)</f>
        <v>0</v>
      </c>
      <c r="BB598" s="14">
        <f>SUMIFS('Faturamento SP3'!$O$2:$O$692,'Faturamento SP3'!$D$2:$D$692,'Infos Relatório'!$B$564,'Faturamento SP3'!$E$2:$E$692,'Infos Relatório'!$B598,'Faturamento SP3'!$Z$2:$Z$692,'Infos Relatório'!AY$1,'Faturamento SP3'!$T$2:$T$692,"Sim")+SUMIFS('Faturamento SP3'!$P$2:$P$692,'Faturamento SP3'!$D$2:$D$692,'Infos Relatório'!$B$564,'Faturamento SP3'!$E$2:$E$692,'Infos Relatório'!$B598,'Faturamento SP3'!$Z$2:$Z$692,'Infos Relatório'!AY$1,'Faturamento SP3'!$T$2:$T$692,"Sim")</f>
        <v>0</v>
      </c>
      <c r="BC598" s="27" t="e">
        <f t="shared" si="225"/>
        <v>#DIV/0!</v>
      </c>
      <c r="BD598" s="24">
        <f>SUMIFS('Faturamento SP3'!$H$2:$H$692,'Faturamento SP3'!$D$2:$D$692,'Infos Relatório'!$B$564,'Faturamento SP3'!$E$2:$E$692,'Infos Relatório'!$B598,'Faturamento SP3'!$Z$2:$Z$692,'Infos Relatório'!AY$1)</f>
        <v>0</v>
      </c>
      <c r="BE598" s="23">
        <f>COUNTIFS('Faturamento SP3'!$D$2:$D$692,'Infos Relatório'!$B$564,'Faturamento SP3'!$E$2:$E$692,'Infos Relatório'!$B598,'Faturamento SP3'!$Z$2:$Z$692,'Infos Relatório'!BE$1)</f>
        <v>0</v>
      </c>
      <c r="BF598" s="13">
        <f>SUMIFS('Faturamento SP3'!$G$2:$G$692,'Faturamento SP3'!$D$2:$D$692,'Infos Relatório'!$B$564,'Faturamento SP3'!$E$2:$E$692,'Infos Relatório'!$B598,'Faturamento SP3'!$Z$2:$Z$692,'Infos Relatório'!BE$1)</f>
        <v>0</v>
      </c>
      <c r="BG598" s="13">
        <f>SUMIFS('Faturamento SP3'!$J$2:$J$692,'Faturamento SP3'!$D$2:$D$692,'Infos Relatório'!$B$564,'Faturamento SP3'!$E$2:$E$692,'Infos Relatório'!$B598,'Faturamento SP3'!$Z$2:$Z$692,'Infos Relatório'!BE$1)</f>
        <v>0</v>
      </c>
      <c r="BH598" s="14">
        <f>SUMIFS('Faturamento SP3'!$O$2:$O$692,'Faturamento SP3'!$D$2:$D$692,'Infos Relatório'!$B$564,'Faturamento SP3'!$E$2:$E$692,'Infos Relatório'!$B598,'Faturamento SP3'!$Z$2:$Z$692,'Infos Relatório'!BE$1,'Faturamento SP3'!$T$2:$T$692,"Sim")+SUMIFS('Faturamento SP3'!$P$2:$P$692,'Faturamento SP3'!$D$2:$D$692,'Infos Relatório'!$B$564,'Faturamento SP3'!$E$2:$E$692,'Infos Relatório'!$B598,'Faturamento SP3'!$Z$2:$Z$692,'Infos Relatório'!BE$1,'Faturamento SP3'!$T$2:$T$692,"Sim")</f>
        <v>0</v>
      </c>
      <c r="BI598" s="27" t="e">
        <f t="shared" si="226"/>
        <v>#DIV/0!</v>
      </c>
      <c r="BJ598" s="24">
        <f>SUMIFS('Faturamento SP3'!$H$2:$H$692,'Faturamento SP3'!$D$2:$D$692,'Infos Relatório'!$B$564,'Faturamento SP3'!$E$2:$E$692,'Infos Relatório'!$B598,'Faturamento SP3'!$Z$2:$Z$692,'Infos Relatório'!BE$1)</f>
        <v>0</v>
      </c>
      <c r="BK598" s="23">
        <f>COUNTIFS('Faturamento SP3'!$D$2:$D$692,'Infos Relatório'!$B$564,'Faturamento SP3'!$E$2:$E$692,'Infos Relatório'!$B598,'Faturamento SP3'!$Z$2:$Z$692,'Infos Relatório'!BK$1)</f>
        <v>0</v>
      </c>
      <c r="BL598" s="13">
        <f>SUMIFS('Faturamento SP3'!$G$2:$G$692,'Faturamento SP3'!$D$2:$D$692,'Infos Relatório'!$B$564,'Faturamento SP3'!$E$2:$E$692,'Infos Relatório'!$B598,'Faturamento SP3'!$Z$2:$Z$692,'Infos Relatório'!BK$1)</f>
        <v>0</v>
      </c>
      <c r="BM598" s="13">
        <f>SUMIFS('Faturamento SP3'!$J$2:$J$692,'Faturamento SP3'!$D$2:$D$692,'Infos Relatório'!$B$564,'Faturamento SP3'!$E$2:$E$692,'Infos Relatório'!$B598,'Faturamento SP3'!$Z$2:$Z$692,'Infos Relatório'!BK$1)</f>
        <v>0</v>
      </c>
      <c r="BN598" s="14">
        <f>SUMIFS('Faturamento SP3'!$O$2:$O$692,'Faturamento SP3'!$D$2:$D$692,'Infos Relatório'!$B$564,'Faturamento SP3'!$E$2:$E$692,'Infos Relatório'!$B598,'Faturamento SP3'!$Z$2:$Z$692,'Infos Relatório'!BK$1,'Faturamento SP3'!$T$2:$T$692,"Sim")+SUMIFS('Faturamento SP3'!$P$2:$P$692,'Faturamento SP3'!$D$2:$D$692,'Infos Relatório'!$B$564,'Faturamento SP3'!$E$2:$E$692,'Infos Relatório'!$B598,'Faturamento SP3'!$Z$2:$Z$692,'Infos Relatório'!BK$1,'Faturamento SP3'!$T$2:$T$692,"Sim")</f>
        <v>0</v>
      </c>
      <c r="BO598" s="27" t="e">
        <f t="shared" si="227"/>
        <v>#DIV/0!</v>
      </c>
      <c r="BP598" s="24">
        <f>SUMIFS('Faturamento SP3'!$H$2:$H$692,'Faturamento SP3'!$D$2:$D$692,'Infos Relatório'!$B$564,'Faturamento SP3'!$E$2:$E$692,'Infos Relatório'!$B598,'Faturamento SP3'!$Z$2:$Z$692,'Infos Relatório'!BK$1)</f>
        <v>0</v>
      </c>
      <c r="BQ598" s="23">
        <f>COUNTIFS('Faturamento SP3'!$D$2:$D$692,'Infos Relatório'!$B$564,'Faturamento SP3'!$E$2:$E$692,'Infos Relatório'!$B598,'Faturamento SP3'!$Z$2:$Z$692,'Infos Relatório'!BQ$1)</f>
        <v>0</v>
      </c>
      <c r="BR598" s="13">
        <f>SUMIFS('Faturamento SP3'!$G$2:$G$692,'Faturamento SP3'!$D$2:$D$692,'Infos Relatório'!$B$564,'Faturamento SP3'!$E$2:$E$692,'Infos Relatório'!$B598,'Faturamento SP3'!$Z$2:$Z$692,'Infos Relatório'!BQ$1)</f>
        <v>0</v>
      </c>
      <c r="BS598" s="13">
        <f>SUMIFS('Faturamento SP3'!$J$2:$J$692,'Faturamento SP3'!$D$2:$D$692,'Infos Relatório'!$B$564,'Faturamento SP3'!$E$2:$E$692,'Infos Relatório'!$B598,'Faturamento SP3'!$Z$2:$Z$692,'Infos Relatório'!BQ$1)</f>
        <v>0</v>
      </c>
      <c r="BT598" s="14">
        <f>SUMIFS('Faturamento SP3'!$O$2:$O$692,'Faturamento SP3'!$D$2:$D$692,'Infos Relatório'!$B$564,'Faturamento SP3'!$E$2:$E$692,'Infos Relatório'!$B598,'Faturamento SP3'!$Z$2:$Z$692,'Infos Relatório'!BQ$1,'Faturamento SP3'!$T$2:$T$692,"Sim")+SUMIFS('Faturamento SP3'!$P$2:$P$692,'Faturamento SP3'!$D$2:$D$692,'Infos Relatório'!$B$564,'Faturamento SP3'!$E$2:$E$692,'Infos Relatório'!$B598,'Faturamento SP3'!$Z$2:$Z$692,'Infos Relatório'!BQ$1,'Faturamento SP3'!$T$2:$T$692,"Sim")</f>
        <v>0</v>
      </c>
      <c r="BU598" s="27" t="e">
        <f t="shared" si="228"/>
        <v>#DIV/0!</v>
      </c>
      <c r="BV598" s="24">
        <f>SUMIFS('Faturamento SP3'!$H$2:$H$692,'Faturamento SP3'!$D$2:$D$692,'Infos Relatório'!$B$564,'Faturamento SP3'!$E$2:$E$692,'Infos Relatório'!$B598,'Faturamento SP3'!$Z$2:$Z$692,'Infos Relatório'!BQ$1)</f>
        <v>0</v>
      </c>
    </row>
    <row r="599" spans="2:74">
      <c r="B599" s="17" t="s">
        <v>41</v>
      </c>
      <c r="C599" s="23">
        <f>COUNTIFS('Faturamento SP3'!$D$2:$D$692,'Infos Relatório'!$B$564,'Faturamento SP3'!$E$2:$E$692,'Infos Relatório'!$B599,'Faturamento SP3'!$Z$2:$Z$692,'Infos Relatório'!C$1)</f>
        <v>0</v>
      </c>
      <c r="D599" s="13">
        <f>SUMIFS('Faturamento SP3'!$G$2:$G$692,'Faturamento SP3'!$D$2:$D$692,'Infos Relatório'!$B$564,'Faturamento SP3'!$E$2:$E$692,'Infos Relatório'!$B599,'Faturamento SP3'!$Z$2:$Z$692,'Infos Relatório'!C$1)</f>
        <v>0</v>
      </c>
      <c r="E599" s="13">
        <f>SUMIFS('Faturamento SP3'!$J$2:$J$692,'Faturamento SP3'!$D$2:$D$692,'Infos Relatório'!$B$564,'Faturamento SP3'!$E$2:$E$692,'Infos Relatório'!$B599,'Faturamento SP3'!$Z$2:$Z$692,'Infos Relatório'!C$1)</f>
        <v>0</v>
      </c>
      <c r="F599" s="14">
        <f>SUMIFS('Faturamento SP3'!$O$2:$O$692,'Faturamento SP3'!$D$2:$D$692,'Infos Relatório'!$B$564,'Faturamento SP3'!$E$2:$E$692,'Infos Relatório'!$B599,'Faturamento SP3'!$Z$2:$Z$692,'Infos Relatório'!C$1,'Faturamento SP3'!$T$2:$T$692,"Sim")+SUMIFS('Faturamento SP3'!$P$2:$P$692,'Faturamento SP3'!$D$2:$D$692,'Infos Relatório'!$B$564,'Faturamento SP3'!$E$2:$E$692,'Infos Relatório'!$B599,'Faturamento SP3'!$Z$2:$Z$692,'Infos Relatório'!C$1,'Faturamento SP3'!$T$2:$T$692,"Sim")</f>
        <v>0</v>
      </c>
      <c r="G599" s="27" t="e">
        <f t="shared" si="217"/>
        <v>#DIV/0!</v>
      </c>
      <c r="H599" s="24">
        <f>SUMIFS('Faturamento SP3'!$H$2:$H$692,'Faturamento SP3'!$D$2:$D$692,'Infos Relatório'!$B$564,'Faturamento SP3'!$E$2:$E$692,'Infos Relatório'!$B599,'Faturamento SP3'!$Z$2:$Z$692,'Infos Relatório'!C$1)</f>
        <v>0</v>
      </c>
      <c r="I599" s="23">
        <f>COUNTIFS('Faturamento SP3'!$D$2:$D$692,'Infos Relatório'!$B$564,'Faturamento SP3'!$E$2:$E$692,'Infos Relatório'!$B599,'Faturamento SP3'!$Z$2:$Z$692,'Infos Relatório'!I$1)</f>
        <v>0</v>
      </c>
      <c r="J599" s="13">
        <f>SUMIFS('Faturamento SP3'!$G$2:$G$692,'Faturamento SP3'!$D$2:$D$692,'Infos Relatório'!$B$564,'Faturamento SP3'!$E$2:$E$692,'Infos Relatório'!$B599,'Faturamento SP3'!$Z$2:$Z$692,'Infos Relatório'!I$1)</f>
        <v>0</v>
      </c>
      <c r="K599" s="13">
        <f>SUMIFS('Faturamento SP3'!$J$2:$J$692,'Faturamento SP3'!$D$2:$D$692,'Infos Relatório'!$B$564,'Faturamento SP3'!$E$2:$E$692,'Infos Relatório'!$B599,'Faturamento SP3'!$Z$2:$Z$692,'Infos Relatório'!I$1)</f>
        <v>0</v>
      </c>
      <c r="L599" s="14">
        <f>SUMIFS('Faturamento SP3'!$O$2:$O$692,'Faturamento SP3'!$D$2:$D$692,'Infos Relatório'!$B$564,'Faturamento SP3'!$E$2:$E$692,'Infos Relatório'!$B599,'Faturamento SP3'!$Z$2:$Z$692,'Infos Relatório'!I$1,'Faturamento SP3'!$T$2:$T$692,"Sim")+SUMIFS('Faturamento SP3'!$P$2:$P$692,'Faturamento SP3'!$D$2:$D$692,'Infos Relatório'!$B$564,'Faturamento SP3'!$E$2:$E$692,'Infos Relatório'!$B599,'Faturamento SP3'!$Z$2:$Z$692,'Infos Relatório'!I$1,'Faturamento SP3'!$T$2:$T$692,"Sim")</f>
        <v>0</v>
      </c>
      <c r="M599" s="27" t="e">
        <f t="shared" si="218"/>
        <v>#DIV/0!</v>
      </c>
      <c r="N599" s="24">
        <f>SUMIFS('Faturamento SP3'!$H$2:$H$692,'Faturamento SP3'!$D$2:$D$692,'Infos Relatório'!$B$564,'Faturamento SP3'!$E$2:$E$692,'Infos Relatório'!$B599,'Faturamento SP3'!$Z$2:$Z$692,'Infos Relatório'!I$1)</f>
        <v>0</v>
      </c>
      <c r="O599" s="23">
        <f>COUNTIFS('Faturamento SP3'!$D$2:$D$692,'Infos Relatório'!$B$564,'Faturamento SP3'!$E$2:$E$692,'Infos Relatório'!$B599,'Faturamento SP3'!$Z$2:$Z$692,'Infos Relatório'!O$1)</f>
        <v>0</v>
      </c>
      <c r="P599" s="13">
        <f>SUMIFS('Faturamento SP3'!$G$2:$G$692,'Faturamento SP3'!$D$2:$D$692,'Infos Relatório'!$B$564,'Faturamento SP3'!$E$2:$E$692,'Infos Relatório'!$B599,'Faturamento SP3'!$Z$2:$Z$692,'Infos Relatório'!O$1)</f>
        <v>0</v>
      </c>
      <c r="Q599" s="13">
        <f>SUMIFS('Faturamento SP3'!$J$2:$J$692,'Faturamento SP3'!$D$2:$D$692,'Infos Relatório'!$B$564,'Faturamento SP3'!$E$2:$E$692,'Infos Relatório'!$B599,'Faturamento SP3'!$Z$2:$Z$692,'Infos Relatório'!O$1)</f>
        <v>0</v>
      </c>
      <c r="R599" s="14">
        <f>SUMIFS('Faturamento SP3'!$O$2:$O$692,'Faturamento SP3'!$D$2:$D$692,'Infos Relatório'!$B$564,'Faturamento SP3'!$E$2:$E$692,'Infos Relatório'!$B599,'Faturamento SP3'!$Z$2:$Z$692,'Infos Relatório'!O$1,'Faturamento SP3'!$T$2:$T$692,"Sim")+SUMIFS('Faturamento SP3'!$P$2:$P$692,'Faturamento SP3'!$D$2:$D$692,'Infos Relatório'!$B$564,'Faturamento SP3'!$E$2:$E$692,'Infos Relatório'!$B599,'Faturamento SP3'!$Z$2:$Z$692,'Infos Relatório'!O$1,'Faturamento SP3'!$T$2:$T$692,"Sim")</f>
        <v>0</v>
      </c>
      <c r="S599" s="27" t="e">
        <f t="shared" si="219"/>
        <v>#DIV/0!</v>
      </c>
      <c r="T599" s="24">
        <f>SUMIFS('Faturamento SP3'!$H$2:$H$692,'Faturamento SP3'!$D$2:$D$692,'Infos Relatório'!$B$564,'Faturamento SP3'!$E$2:$E$692,'Infos Relatório'!$B599,'Faturamento SP3'!$Z$2:$Z$692,'Infos Relatório'!O$1)</f>
        <v>0</v>
      </c>
      <c r="U599" s="23">
        <f>COUNTIFS('Faturamento SP3'!$D$2:$D$692,'Infos Relatório'!$B$564,'Faturamento SP3'!$E$2:$E$692,'Infos Relatório'!$B599,'Faturamento SP3'!$Z$2:$Z$692,'Infos Relatório'!U$1)</f>
        <v>0</v>
      </c>
      <c r="V599" s="13">
        <f>SUMIFS('Faturamento SP3'!$G$2:$G$692,'Faturamento SP3'!$D$2:$D$692,'Infos Relatório'!$B$564,'Faturamento SP3'!$E$2:$E$692,'Infos Relatório'!$B599,'Faturamento SP3'!$Z$2:$Z$692,'Infos Relatório'!U$1)</f>
        <v>0</v>
      </c>
      <c r="W599" s="13">
        <f>SUMIFS('Faturamento SP3'!$J$2:$J$692,'Faturamento SP3'!$D$2:$D$692,'Infos Relatório'!$B$564,'Faturamento SP3'!$E$2:$E$692,'Infos Relatório'!$B599,'Faturamento SP3'!$Z$2:$Z$692,'Infos Relatório'!U$1)</f>
        <v>0</v>
      </c>
      <c r="X599" s="14">
        <f>SUMIFS('Faturamento SP3'!$O$2:$O$692,'Faturamento SP3'!$D$2:$D$692,'Infos Relatório'!$B$564,'Faturamento SP3'!$E$2:$E$692,'Infos Relatório'!$B599,'Faturamento SP3'!$Z$2:$Z$692,'Infos Relatório'!U$1,'Faturamento SP3'!$T$2:$T$692,"Sim")+SUMIFS('Faturamento SP3'!$P$2:$P$692,'Faturamento SP3'!$D$2:$D$692,'Infos Relatório'!$B$564,'Faturamento SP3'!$E$2:$E$692,'Infos Relatório'!$B599,'Faturamento SP3'!$Z$2:$Z$692,'Infos Relatório'!U$1,'Faturamento SP3'!$T$2:$T$692,"Sim")</f>
        <v>0</v>
      </c>
      <c r="Y599" s="27" t="e">
        <f t="shared" si="220"/>
        <v>#DIV/0!</v>
      </c>
      <c r="Z599" s="24">
        <f>SUMIFS('Faturamento SP3'!$H$2:$H$692,'Faturamento SP3'!$D$2:$D$692,'Infos Relatório'!$B$564,'Faturamento SP3'!$E$2:$E$692,'Infos Relatório'!$B599,'Faturamento SP3'!$Z$2:$Z$692,'Infos Relatório'!U$1)</f>
        <v>0</v>
      </c>
      <c r="AA599" s="23">
        <f>COUNTIFS('Faturamento SP3'!$D$2:$D$692,'Infos Relatório'!$B$564,'Faturamento SP3'!$E$2:$E$692,'Infos Relatório'!$B599,'Faturamento SP3'!$Z$2:$Z$692,'Infos Relatório'!AA$1)</f>
        <v>0</v>
      </c>
      <c r="AB599" s="13">
        <f>SUMIFS('Faturamento SP3'!$G$2:$G$692,'Faturamento SP3'!$D$2:$D$692,'Infos Relatório'!$B$564,'Faturamento SP3'!$E$2:$E$692,'Infos Relatório'!$B599,'Faturamento SP3'!$Z$2:$Z$692,'Infos Relatório'!AA$1)</f>
        <v>0</v>
      </c>
      <c r="AC599" s="13">
        <f>SUMIFS('Faturamento SP3'!$J$2:$J$692,'Faturamento SP3'!$D$2:$D$692,'Infos Relatório'!$B$564,'Faturamento SP3'!$E$2:$E$692,'Infos Relatório'!$B599,'Faturamento SP3'!$Z$2:$Z$692,'Infos Relatório'!AA$1)</f>
        <v>0</v>
      </c>
      <c r="AD599" s="14">
        <f>SUMIFS('Faturamento SP3'!$O$2:$O$692,'Faturamento SP3'!$D$2:$D$692,'Infos Relatório'!$B$564,'Faturamento SP3'!$E$2:$E$692,'Infos Relatório'!$B599,'Faturamento SP3'!$Z$2:$Z$692,'Infos Relatório'!AA$1,'Faturamento SP3'!$T$2:$T$692,"Sim")+SUMIFS('Faturamento SP3'!$P$2:$P$692,'Faturamento SP3'!$D$2:$D$692,'Infos Relatório'!$B$564,'Faturamento SP3'!$E$2:$E$692,'Infos Relatório'!$B599,'Faturamento SP3'!$Z$2:$Z$692,'Infos Relatório'!AA$1,'Faturamento SP3'!$T$2:$T$692,"Sim")</f>
        <v>0</v>
      </c>
      <c r="AE599" s="27" t="e">
        <f t="shared" si="221"/>
        <v>#DIV/0!</v>
      </c>
      <c r="AF599" s="24">
        <f>SUMIFS('Faturamento SP3'!$H$2:$H$692,'Faturamento SP3'!$D$2:$D$692,'Infos Relatório'!$B$564,'Faturamento SP3'!$E$2:$E$692,'Infos Relatório'!$B599,'Faturamento SP3'!$Z$2:$Z$692,'Infos Relatório'!AA$1)</f>
        <v>0</v>
      </c>
      <c r="AG599" s="23">
        <f>COUNTIFS('Faturamento SP3'!$D$2:$D$692,'Infos Relatório'!$B$564,'Faturamento SP3'!$E$2:$E$692,'Infos Relatório'!$B599,'Faturamento SP3'!$Z$2:$Z$692,'Infos Relatório'!AG$1)</f>
        <v>0</v>
      </c>
      <c r="AH599" s="13">
        <f>SUMIFS('Faturamento SP3'!$G$2:$G$692,'Faturamento SP3'!$D$2:$D$692,'Infos Relatório'!$B$564,'Faturamento SP3'!$E$2:$E$692,'Infos Relatório'!$B599,'Faturamento SP3'!$Z$2:$Z$692,'Infos Relatório'!AG$1)</f>
        <v>0</v>
      </c>
      <c r="AI599" s="13">
        <f>SUMIFS('Faturamento SP3'!$J$2:$J$692,'Faturamento SP3'!$D$2:$D$692,'Infos Relatório'!$B$564,'Faturamento SP3'!$E$2:$E$692,'Infos Relatório'!$B599,'Faturamento SP3'!$Z$2:$Z$692,'Infos Relatório'!AG$1)</f>
        <v>0</v>
      </c>
      <c r="AJ599" s="14">
        <f>SUMIFS('Faturamento SP3'!$O$2:$O$692,'Faturamento SP3'!$D$2:$D$692,'Infos Relatório'!$B$564,'Faturamento SP3'!$E$2:$E$692,'Infos Relatório'!$B599,'Faturamento SP3'!$Z$2:$Z$692,'Infos Relatório'!AG$1,'Faturamento SP3'!$T$2:$T$692,"Sim")+SUMIFS('Faturamento SP3'!$P$2:$P$692,'Faturamento SP3'!$D$2:$D$692,'Infos Relatório'!$B$564,'Faturamento SP3'!$E$2:$E$692,'Infos Relatório'!$B599,'Faturamento SP3'!$Z$2:$Z$692,'Infos Relatório'!AG$1,'Faturamento SP3'!$T$2:$T$692,"Sim")</f>
        <v>0</v>
      </c>
      <c r="AK599" s="27" t="e">
        <f t="shared" si="222"/>
        <v>#DIV/0!</v>
      </c>
      <c r="AL599" s="24">
        <f>SUMIFS('Faturamento SP3'!$H$2:$H$692,'Faturamento SP3'!$D$2:$D$692,'Infos Relatório'!$B$564,'Faturamento SP3'!$E$2:$E$692,'Infos Relatório'!$B599,'Faturamento SP3'!$Z$2:$Z$692,'Infos Relatório'!AG$1)</f>
        <v>0</v>
      </c>
      <c r="AM599" s="23">
        <f>COUNTIFS('Faturamento SP3'!$D$2:$D$692,'Infos Relatório'!$B$564,'Faturamento SP3'!$E$2:$E$692,'Infos Relatório'!$B599,'Faturamento SP3'!$Z$2:$Z$692,'Infos Relatório'!AM$1)</f>
        <v>0</v>
      </c>
      <c r="AN599" s="13">
        <f>SUMIFS('Faturamento SP3'!$G$2:$G$692,'Faturamento SP3'!$D$2:$D$692,'Infos Relatório'!$B$564,'Faturamento SP3'!$E$2:$E$692,'Infos Relatório'!$B599,'Faturamento SP3'!$Z$2:$Z$692,'Infos Relatório'!AM$1)</f>
        <v>0</v>
      </c>
      <c r="AO599" s="13">
        <f>SUMIFS('Faturamento SP3'!$J$2:$J$692,'Faturamento SP3'!$D$2:$D$692,'Infos Relatório'!$B$564,'Faturamento SP3'!$E$2:$E$692,'Infos Relatório'!$B599,'Faturamento SP3'!$Z$2:$Z$692,'Infos Relatório'!AM$1)</f>
        <v>0</v>
      </c>
      <c r="AP599" s="14">
        <f>SUMIFS('Faturamento SP3'!$O$2:$O$692,'Faturamento SP3'!$D$2:$D$692,'Infos Relatório'!$B$564,'Faturamento SP3'!$E$2:$E$692,'Infos Relatório'!$B599,'Faturamento SP3'!$Z$2:$Z$692,'Infos Relatório'!AM$1,'Faturamento SP3'!$T$2:$T$692,"Sim")+SUMIFS('Faturamento SP3'!$P$2:$P$692,'Faturamento SP3'!$D$2:$D$692,'Infos Relatório'!$B$564,'Faturamento SP3'!$E$2:$E$692,'Infos Relatório'!$B599,'Faturamento SP3'!$Z$2:$Z$692,'Infos Relatório'!AM$1,'Faturamento SP3'!$T$2:$T$692,"Sim")</f>
        <v>0</v>
      </c>
      <c r="AQ599" s="27" t="e">
        <f t="shared" si="223"/>
        <v>#DIV/0!</v>
      </c>
      <c r="AR599" s="24">
        <f>SUMIFS('Faturamento SP3'!$H$2:$H$692,'Faturamento SP3'!$D$2:$D$692,'Infos Relatório'!$B$564,'Faturamento SP3'!$E$2:$E$692,'Infos Relatório'!$B599,'Faturamento SP3'!$Z$2:$Z$692,'Infos Relatório'!AM$1)</f>
        <v>0</v>
      </c>
      <c r="AS599" s="23">
        <f>COUNTIFS('Faturamento SP3'!$D$2:$D$692,'Infos Relatório'!$B$564,'Faturamento SP3'!$E$2:$E$692,'Infos Relatório'!$B599,'Faturamento SP3'!$Z$2:$Z$692,'Infos Relatório'!AS$1)</f>
        <v>0</v>
      </c>
      <c r="AT599" s="13">
        <f>SUMIFS('Faturamento SP3'!$G$2:$G$692,'Faturamento SP3'!$D$2:$D$692,'Infos Relatório'!$B$564,'Faturamento SP3'!$E$2:$E$692,'Infos Relatório'!$B599,'Faturamento SP3'!$Z$2:$Z$692,'Infos Relatório'!AS$1)</f>
        <v>0</v>
      </c>
      <c r="AU599" s="13">
        <f>SUMIFS('Faturamento SP3'!$J$2:$J$692,'Faturamento SP3'!$D$2:$D$692,'Infos Relatório'!$B$564,'Faturamento SP3'!$E$2:$E$692,'Infos Relatório'!$B599,'Faturamento SP3'!$Z$2:$Z$692,'Infos Relatório'!AS$1)</f>
        <v>0</v>
      </c>
      <c r="AV599" s="14">
        <f>SUMIFS('Faturamento SP3'!$O$2:$O$692,'Faturamento SP3'!$D$2:$D$692,'Infos Relatório'!$B$564,'Faturamento SP3'!$E$2:$E$692,'Infos Relatório'!$B599,'Faturamento SP3'!$Z$2:$Z$692,'Infos Relatório'!AS$1,'Faturamento SP3'!$T$2:$T$692,"Sim")+SUMIFS('Faturamento SP3'!$P$2:$P$692,'Faturamento SP3'!$D$2:$D$692,'Infos Relatório'!$B$564,'Faturamento SP3'!$E$2:$E$692,'Infos Relatório'!$B599,'Faturamento SP3'!$Z$2:$Z$692,'Infos Relatório'!AS$1,'Faturamento SP3'!$T$2:$T$692,"Sim")</f>
        <v>0</v>
      </c>
      <c r="AW599" s="27" t="e">
        <f t="shared" si="224"/>
        <v>#DIV/0!</v>
      </c>
      <c r="AX599" s="24">
        <f>SUMIFS('Faturamento SP3'!$H$2:$H$692,'Faturamento SP3'!$D$2:$D$692,'Infos Relatório'!$B$564,'Faturamento SP3'!$E$2:$E$692,'Infos Relatório'!$B599,'Faturamento SP3'!$Z$2:$Z$692,'Infos Relatório'!AS$1)</f>
        <v>0</v>
      </c>
      <c r="AY599" s="23">
        <f>COUNTIFS('Faturamento SP3'!$D$2:$D$692,'Infos Relatório'!$B$564,'Faturamento SP3'!$E$2:$E$692,'Infos Relatório'!$B599,'Faturamento SP3'!$Z$2:$Z$692,'Infos Relatório'!AY$1)</f>
        <v>0</v>
      </c>
      <c r="AZ599" s="13">
        <f>SUMIFS('Faturamento SP3'!$G$2:$G$692,'Faturamento SP3'!$D$2:$D$692,'Infos Relatório'!$B$564,'Faturamento SP3'!$E$2:$E$692,'Infos Relatório'!$B599,'Faturamento SP3'!$Z$2:$Z$692,'Infos Relatório'!AY$1)</f>
        <v>0</v>
      </c>
      <c r="BA599" s="13">
        <f>SUMIFS('Faturamento SP3'!$J$2:$J$692,'Faturamento SP3'!$D$2:$D$692,'Infos Relatório'!$B$564,'Faturamento SP3'!$E$2:$E$692,'Infos Relatório'!$B599,'Faturamento SP3'!$Z$2:$Z$692,'Infos Relatório'!AY$1)</f>
        <v>0</v>
      </c>
      <c r="BB599" s="14">
        <f>SUMIFS('Faturamento SP3'!$O$2:$O$692,'Faturamento SP3'!$D$2:$D$692,'Infos Relatório'!$B$564,'Faturamento SP3'!$E$2:$E$692,'Infos Relatório'!$B599,'Faturamento SP3'!$Z$2:$Z$692,'Infos Relatório'!AY$1,'Faturamento SP3'!$T$2:$T$692,"Sim")+SUMIFS('Faturamento SP3'!$P$2:$P$692,'Faturamento SP3'!$D$2:$D$692,'Infos Relatório'!$B$564,'Faturamento SP3'!$E$2:$E$692,'Infos Relatório'!$B599,'Faturamento SP3'!$Z$2:$Z$692,'Infos Relatório'!AY$1,'Faturamento SP3'!$T$2:$T$692,"Sim")</f>
        <v>0</v>
      </c>
      <c r="BC599" s="27" t="e">
        <f t="shared" si="225"/>
        <v>#DIV/0!</v>
      </c>
      <c r="BD599" s="24">
        <f>SUMIFS('Faturamento SP3'!$H$2:$H$692,'Faturamento SP3'!$D$2:$D$692,'Infos Relatório'!$B$564,'Faturamento SP3'!$E$2:$E$692,'Infos Relatório'!$B599,'Faturamento SP3'!$Z$2:$Z$692,'Infos Relatório'!AY$1)</f>
        <v>0</v>
      </c>
      <c r="BE599" s="23">
        <f>COUNTIFS('Faturamento SP3'!$D$2:$D$692,'Infos Relatório'!$B$564,'Faturamento SP3'!$E$2:$E$692,'Infos Relatório'!$B599,'Faturamento SP3'!$Z$2:$Z$692,'Infos Relatório'!BE$1)</f>
        <v>0</v>
      </c>
      <c r="BF599" s="13">
        <f>SUMIFS('Faturamento SP3'!$G$2:$G$692,'Faturamento SP3'!$D$2:$D$692,'Infos Relatório'!$B$564,'Faturamento SP3'!$E$2:$E$692,'Infos Relatório'!$B599,'Faturamento SP3'!$Z$2:$Z$692,'Infos Relatório'!BE$1)</f>
        <v>0</v>
      </c>
      <c r="BG599" s="13">
        <f>SUMIFS('Faturamento SP3'!$J$2:$J$692,'Faturamento SP3'!$D$2:$D$692,'Infos Relatório'!$B$564,'Faturamento SP3'!$E$2:$E$692,'Infos Relatório'!$B599,'Faturamento SP3'!$Z$2:$Z$692,'Infos Relatório'!BE$1)</f>
        <v>0</v>
      </c>
      <c r="BH599" s="14">
        <f>SUMIFS('Faturamento SP3'!$O$2:$O$692,'Faturamento SP3'!$D$2:$D$692,'Infos Relatório'!$B$564,'Faturamento SP3'!$E$2:$E$692,'Infos Relatório'!$B599,'Faturamento SP3'!$Z$2:$Z$692,'Infos Relatório'!BE$1,'Faturamento SP3'!$T$2:$T$692,"Sim")+SUMIFS('Faturamento SP3'!$P$2:$P$692,'Faturamento SP3'!$D$2:$D$692,'Infos Relatório'!$B$564,'Faturamento SP3'!$E$2:$E$692,'Infos Relatório'!$B599,'Faturamento SP3'!$Z$2:$Z$692,'Infos Relatório'!BE$1,'Faturamento SP3'!$T$2:$T$692,"Sim")</f>
        <v>0</v>
      </c>
      <c r="BI599" s="27" t="e">
        <f t="shared" si="226"/>
        <v>#DIV/0!</v>
      </c>
      <c r="BJ599" s="24">
        <f>SUMIFS('Faturamento SP3'!$H$2:$H$692,'Faturamento SP3'!$D$2:$D$692,'Infos Relatório'!$B$564,'Faturamento SP3'!$E$2:$E$692,'Infos Relatório'!$B599,'Faturamento SP3'!$Z$2:$Z$692,'Infos Relatório'!BE$1)</f>
        <v>0</v>
      </c>
      <c r="BK599" s="23">
        <f>COUNTIFS('Faturamento SP3'!$D$2:$D$692,'Infos Relatório'!$B$564,'Faturamento SP3'!$E$2:$E$692,'Infos Relatório'!$B599,'Faturamento SP3'!$Z$2:$Z$692,'Infos Relatório'!BK$1)</f>
        <v>0</v>
      </c>
      <c r="BL599" s="13">
        <f>SUMIFS('Faturamento SP3'!$G$2:$G$692,'Faturamento SP3'!$D$2:$D$692,'Infos Relatório'!$B$564,'Faturamento SP3'!$E$2:$E$692,'Infos Relatório'!$B599,'Faturamento SP3'!$Z$2:$Z$692,'Infos Relatório'!BK$1)</f>
        <v>0</v>
      </c>
      <c r="BM599" s="13">
        <f>SUMIFS('Faturamento SP3'!$J$2:$J$692,'Faturamento SP3'!$D$2:$D$692,'Infos Relatório'!$B$564,'Faturamento SP3'!$E$2:$E$692,'Infos Relatório'!$B599,'Faturamento SP3'!$Z$2:$Z$692,'Infos Relatório'!BK$1)</f>
        <v>0</v>
      </c>
      <c r="BN599" s="14">
        <f>SUMIFS('Faturamento SP3'!$O$2:$O$692,'Faturamento SP3'!$D$2:$D$692,'Infos Relatório'!$B$564,'Faturamento SP3'!$E$2:$E$692,'Infos Relatório'!$B599,'Faturamento SP3'!$Z$2:$Z$692,'Infos Relatório'!BK$1,'Faturamento SP3'!$T$2:$T$692,"Sim")+SUMIFS('Faturamento SP3'!$P$2:$P$692,'Faturamento SP3'!$D$2:$D$692,'Infos Relatório'!$B$564,'Faturamento SP3'!$E$2:$E$692,'Infos Relatório'!$B599,'Faturamento SP3'!$Z$2:$Z$692,'Infos Relatório'!BK$1,'Faturamento SP3'!$T$2:$T$692,"Sim")</f>
        <v>0</v>
      </c>
      <c r="BO599" s="27" t="e">
        <f t="shared" si="227"/>
        <v>#DIV/0!</v>
      </c>
      <c r="BP599" s="24">
        <f>SUMIFS('Faturamento SP3'!$H$2:$H$692,'Faturamento SP3'!$D$2:$D$692,'Infos Relatório'!$B$564,'Faturamento SP3'!$E$2:$E$692,'Infos Relatório'!$B599,'Faturamento SP3'!$Z$2:$Z$692,'Infos Relatório'!BK$1)</f>
        <v>0</v>
      </c>
      <c r="BQ599" s="23">
        <f>COUNTIFS('Faturamento SP3'!$D$2:$D$692,'Infos Relatório'!$B$564,'Faturamento SP3'!$E$2:$E$692,'Infos Relatório'!$B599,'Faturamento SP3'!$Z$2:$Z$692,'Infos Relatório'!BQ$1)</f>
        <v>0</v>
      </c>
      <c r="BR599" s="13">
        <f>SUMIFS('Faturamento SP3'!$G$2:$G$692,'Faturamento SP3'!$D$2:$D$692,'Infos Relatório'!$B$564,'Faturamento SP3'!$E$2:$E$692,'Infos Relatório'!$B599,'Faturamento SP3'!$Z$2:$Z$692,'Infos Relatório'!BQ$1)</f>
        <v>0</v>
      </c>
      <c r="BS599" s="13">
        <f>SUMIFS('Faturamento SP3'!$J$2:$J$692,'Faturamento SP3'!$D$2:$D$692,'Infos Relatório'!$B$564,'Faturamento SP3'!$E$2:$E$692,'Infos Relatório'!$B599,'Faturamento SP3'!$Z$2:$Z$692,'Infos Relatório'!BQ$1)</f>
        <v>0</v>
      </c>
      <c r="BT599" s="14">
        <f>SUMIFS('Faturamento SP3'!$O$2:$O$692,'Faturamento SP3'!$D$2:$D$692,'Infos Relatório'!$B$564,'Faturamento SP3'!$E$2:$E$692,'Infos Relatório'!$B599,'Faturamento SP3'!$Z$2:$Z$692,'Infos Relatório'!BQ$1,'Faturamento SP3'!$T$2:$T$692,"Sim")+SUMIFS('Faturamento SP3'!$P$2:$P$692,'Faturamento SP3'!$D$2:$D$692,'Infos Relatório'!$B$564,'Faturamento SP3'!$E$2:$E$692,'Infos Relatório'!$B599,'Faturamento SP3'!$Z$2:$Z$692,'Infos Relatório'!BQ$1,'Faturamento SP3'!$T$2:$T$692,"Sim")</f>
        <v>0</v>
      </c>
      <c r="BU599" s="27" t="e">
        <f t="shared" si="228"/>
        <v>#DIV/0!</v>
      </c>
      <c r="BV599" s="24">
        <f>SUMIFS('Faturamento SP3'!$H$2:$H$692,'Faturamento SP3'!$D$2:$D$692,'Infos Relatório'!$B$564,'Faturamento SP3'!$E$2:$E$692,'Infos Relatório'!$B599,'Faturamento SP3'!$Z$2:$Z$692,'Infos Relatório'!BQ$1)</f>
        <v>0</v>
      </c>
    </row>
    <row r="600" spans="2:74">
      <c r="B600" s="17" t="s">
        <v>42</v>
      </c>
      <c r="C600" s="23">
        <f>COUNTIFS('Faturamento SP3'!$D$2:$D$692,'Infos Relatório'!$B$564,'Faturamento SP3'!$E$2:$E$692,'Infos Relatório'!$B600,'Faturamento SP3'!$Z$2:$Z$692,'Infos Relatório'!C$1)</f>
        <v>0</v>
      </c>
      <c r="D600" s="13">
        <f>SUMIFS('Faturamento SP3'!$G$2:$G$692,'Faturamento SP3'!$D$2:$D$692,'Infos Relatório'!$B$564,'Faturamento SP3'!$E$2:$E$692,'Infos Relatório'!$B600,'Faturamento SP3'!$Z$2:$Z$692,'Infos Relatório'!C$1)</f>
        <v>0</v>
      </c>
      <c r="E600" s="13">
        <f>SUMIFS('Faturamento SP3'!$J$2:$J$692,'Faturamento SP3'!$D$2:$D$692,'Infos Relatório'!$B$564,'Faturamento SP3'!$E$2:$E$692,'Infos Relatório'!$B600,'Faturamento SP3'!$Z$2:$Z$692,'Infos Relatório'!C$1)</f>
        <v>0</v>
      </c>
      <c r="F600" s="14">
        <f>SUMIFS('Faturamento SP3'!$O$2:$O$692,'Faturamento SP3'!$D$2:$D$692,'Infos Relatório'!$B$564,'Faturamento SP3'!$E$2:$E$692,'Infos Relatório'!$B600,'Faturamento SP3'!$Z$2:$Z$692,'Infos Relatório'!C$1,'Faturamento SP3'!$T$2:$T$692,"Sim")+SUMIFS('Faturamento SP3'!$P$2:$P$692,'Faturamento SP3'!$D$2:$D$692,'Infos Relatório'!$B$564,'Faturamento SP3'!$E$2:$E$692,'Infos Relatório'!$B600,'Faturamento SP3'!$Z$2:$Z$692,'Infos Relatório'!C$1,'Faturamento SP3'!$T$2:$T$692,"Sim")</f>
        <v>0</v>
      </c>
      <c r="G600" s="27" t="e">
        <f t="shared" si="217"/>
        <v>#DIV/0!</v>
      </c>
      <c r="H600" s="24">
        <f>SUMIFS('Faturamento SP3'!$H$2:$H$692,'Faturamento SP3'!$D$2:$D$692,'Infos Relatório'!$B$564,'Faturamento SP3'!$E$2:$E$692,'Infos Relatório'!$B600,'Faturamento SP3'!$Z$2:$Z$692,'Infos Relatório'!C$1)</f>
        <v>0</v>
      </c>
      <c r="I600" s="23">
        <f>COUNTIFS('Faturamento SP3'!$D$2:$D$692,'Infos Relatório'!$B$564,'Faturamento SP3'!$E$2:$E$692,'Infos Relatório'!$B600,'Faturamento SP3'!$Z$2:$Z$692,'Infos Relatório'!I$1)</f>
        <v>0</v>
      </c>
      <c r="J600" s="13">
        <f>SUMIFS('Faturamento SP3'!$G$2:$G$692,'Faturamento SP3'!$D$2:$D$692,'Infos Relatório'!$B$564,'Faturamento SP3'!$E$2:$E$692,'Infos Relatório'!$B600,'Faturamento SP3'!$Z$2:$Z$692,'Infos Relatório'!I$1)</f>
        <v>0</v>
      </c>
      <c r="K600" s="13">
        <f>SUMIFS('Faturamento SP3'!$J$2:$J$692,'Faturamento SP3'!$D$2:$D$692,'Infos Relatório'!$B$564,'Faturamento SP3'!$E$2:$E$692,'Infos Relatório'!$B600,'Faturamento SP3'!$Z$2:$Z$692,'Infos Relatório'!I$1)</f>
        <v>0</v>
      </c>
      <c r="L600" s="14">
        <f>SUMIFS('Faturamento SP3'!$O$2:$O$692,'Faturamento SP3'!$D$2:$D$692,'Infos Relatório'!$B$564,'Faturamento SP3'!$E$2:$E$692,'Infos Relatório'!$B600,'Faturamento SP3'!$Z$2:$Z$692,'Infos Relatório'!I$1,'Faturamento SP3'!$T$2:$T$692,"Sim")+SUMIFS('Faturamento SP3'!$P$2:$P$692,'Faturamento SP3'!$D$2:$D$692,'Infos Relatório'!$B$564,'Faturamento SP3'!$E$2:$E$692,'Infos Relatório'!$B600,'Faturamento SP3'!$Z$2:$Z$692,'Infos Relatório'!I$1,'Faturamento SP3'!$T$2:$T$692,"Sim")</f>
        <v>0</v>
      </c>
      <c r="M600" s="27" t="e">
        <f t="shared" si="218"/>
        <v>#DIV/0!</v>
      </c>
      <c r="N600" s="24">
        <f>SUMIFS('Faturamento SP3'!$H$2:$H$692,'Faturamento SP3'!$D$2:$D$692,'Infos Relatório'!$B$564,'Faturamento SP3'!$E$2:$E$692,'Infos Relatório'!$B600,'Faturamento SP3'!$Z$2:$Z$692,'Infos Relatório'!I$1)</f>
        <v>0</v>
      </c>
      <c r="O600" s="23">
        <f>COUNTIFS('Faturamento SP3'!$D$2:$D$692,'Infos Relatório'!$B$564,'Faturamento SP3'!$E$2:$E$692,'Infos Relatório'!$B600,'Faturamento SP3'!$Z$2:$Z$692,'Infos Relatório'!O$1)</f>
        <v>0</v>
      </c>
      <c r="P600" s="13">
        <f>SUMIFS('Faturamento SP3'!$G$2:$G$692,'Faturamento SP3'!$D$2:$D$692,'Infos Relatório'!$B$564,'Faturamento SP3'!$E$2:$E$692,'Infos Relatório'!$B600,'Faturamento SP3'!$Z$2:$Z$692,'Infos Relatório'!O$1)</f>
        <v>0</v>
      </c>
      <c r="Q600" s="13">
        <f>SUMIFS('Faturamento SP3'!$J$2:$J$692,'Faturamento SP3'!$D$2:$D$692,'Infos Relatório'!$B$564,'Faturamento SP3'!$E$2:$E$692,'Infos Relatório'!$B600,'Faturamento SP3'!$Z$2:$Z$692,'Infos Relatório'!O$1)</f>
        <v>0</v>
      </c>
      <c r="R600" s="14">
        <f>SUMIFS('Faturamento SP3'!$O$2:$O$692,'Faturamento SP3'!$D$2:$D$692,'Infos Relatório'!$B$564,'Faturamento SP3'!$E$2:$E$692,'Infos Relatório'!$B600,'Faturamento SP3'!$Z$2:$Z$692,'Infos Relatório'!O$1,'Faturamento SP3'!$T$2:$T$692,"Sim")+SUMIFS('Faturamento SP3'!$P$2:$P$692,'Faturamento SP3'!$D$2:$D$692,'Infos Relatório'!$B$564,'Faturamento SP3'!$E$2:$E$692,'Infos Relatório'!$B600,'Faturamento SP3'!$Z$2:$Z$692,'Infos Relatório'!O$1,'Faturamento SP3'!$T$2:$T$692,"Sim")</f>
        <v>0</v>
      </c>
      <c r="S600" s="27" t="e">
        <f t="shared" si="219"/>
        <v>#DIV/0!</v>
      </c>
      <c r="T600" s="24">
        <f>SUMIFS('Faturamento SP3'!$H$2:$H$692,'Faturamento SP3'!$D$2:$D$692,'Infos Relatório'!$B$564,'Faturamento SP3'!$E$2:$E$692,'Infos Relatório'!$B600,'Faturamento SP3'!$Z$2:$Z$692,'Infos Relatório'!O$1)</f>
        <v>0</v>
      </c>
      <c r="U600" s="23">
        <f>COUNTIFS('Faturamento SP3'!$D$2:$D$692,'Infos Relatório'!$B$564,'Faturamento SP3'!$E$2:$E$692,'Infos Relatório'!$B600,'Faturamento SP3'!$Z$2:$Z$692,'Infos Relatório'!U$1)</f>
        <v>0</v>
      </c>
      <c r="V600" s="13">
        <f>SUMIFS('Faturamento SP3'!$G$2:$G$692,'Faturamento SP3'!$D$2:$D$692,'Infos Relatório'!$B$564,'Faturamento SP3'!$E$2:$E$692,'Infos Relatório'!$B600,'Faturamento SP3'!$Z$2:$Z$692,'Infos Relatório'!U$1)</f>
        <v>0</v>
      </c>
      <c r="W600" s="13">
        <f>SUMIFS('Faturamento SP3'!$J$2:$J$692,'Faturamento SP3'!$D$2:$D$692,'Infos Relatório'!$B$564,'Faturamento SP3'!$E$2:$E$692,'Infos Relatório'!$B600,'Faturamento SP3'!$Z$2:$Z$692,'Infos Relatório'!U$1)</f>
        <v>0</v>
      </c>
      <c r="X600" s="14">
        <f>SUMIFS('Faturamento SP3'!$O$2:$O$692,'Faturamento SP3'!$D$2:$D$692,'Infos Relatório'!$B$564,'Faturamento SP3'!$E$2:$E$692,'Infos Relatório'!$B600,'Faturamento SP3'!$Z$2:$Z$692,'Infos Relatório'!U$1,'Faturamento SP3'!$T$2:$T$692,"Sim")+SUMIFS('Faturamento SP3'!$P$2:$P$692,'Faturamento SP3'!$D$2:$D$692,'Infos Relatório'!$B$564,'Faturamento SP3'!$E$2:$E$692,'Infos Relatório'!$B600,'Faturamento SP3'!$Z$2:$Z$692,'Infos Relatório'!U$1,'Faturamento SP3'!$T$2:$T$692,"Sim")</f>
        <v>0</v>
      </c>
      <c r="Y600" s="27" t="e">
        <f t="shared" si="220"/>
        <v>#DIV/0!</v>
      </c>
      <c r="Z600" s="24">
        <f>SUMIFS('Faturamento SP3'!$H$2:$H$692,'Faturamento SP3'!$D$2:$D$692,'Infos Relatório'!$B$564,'Faturamento SP3'!$E$2:$E$692,'Infos Relatório'!$B600,'Faturamento SP3'!$Z$2:$Z$692,'Infos Relatório'!U$1)</f>
        <v>0</v>
      </c>
      <c r="AA600" s="23">
        <f>COUNTIFS('Faturamento SP3'!$D$2:$D$692,'Infos Relatório'!$B$564,'Faturamento SP3'!$E$2:$E$692,'Infos Relatório'!$B600,'Faturamento SP3'!$Z$2:$Z$692,'Infos Relatório'!AA$1)</f>
        <v>0</v>
      </c>
      <c r="AB600" s="13">
        <f>SUMIFS('Faturamento SP3'!$G$2:$G$692,'Faturamento SP3'!$D$2:$D$692,'Infos Relatório'!$B$564,'Faturamento SP3'!$E$2:$E$692,'Infos Relatório'!$B600,'Faturamento SP3'!$Z$2:$Z$692,'Infos Relatório'!AA$1)</f>
        <v>0</v>
      </c>
      <c r="AC600" s="13">
        <f>SUMIFS('Faturamento SP3'!$J$2:$J$692,'Faturamento SP3'!$D$2:$D$692,'Infos Relatório'!$B$564,'Faturamento SP3'!$E$2:$E$692,'Infos Relatório'!$B600,'Faturamento SP3'!$Z$2:$Z$692,'Infos Relatório'!AA$1)</f>
        <v>0</v>
      </c>
      <c r="AD600" s="14">
        <f>SUMIFS('Faturamento SP3'!$O$2:$O$692,'Faturamento SP3'!$D$2:$D$692,'Infos Relatório'!$B$564,'Faturamento SP3'!$E$2:$E$692,'Infos Relatório'!$B600,'Faturamento SP3'!$Z$2:$Z$692,'Infos Relatório'!AA$1,'Faturamento SP3'!$T$2:$T$692,"Sim")+SUMIFS('Faturamento SP3'!$P$2:$P$692,'Faturamento SP3'!$D$2:$D$692,'Infos Relatório'!$B$564,'Faturamento SP3'!$E$2:$E$692,'Infos Relatório'!$B600,'Faturamento SP3'!$Z$2:$Z$692,'Infos Relatório'!AA$1,'Faturamento SP3'!$T$2:$T$692,"Sim")</f>
        <v>0</v>
      </c>
      <c r="AE600" s="27" t="e">
        <f t="shared" si="221"/>
        <v>#DIV/0!</v>
      </c>
      <c r="AF600" s="24">
        <f>SUMIFS('Faturamento SP3'!$H$2:$H$692,'Faturamento SP3'!$D$2:$D$692,'Infos Relatório'!$B$564,'Faturamento SP3'!$E$2:$E$692,'Infos Relatório'!$B600,'Faturamento SP3'!$Z$2:$Z$692,'Infos Relatório'!AA$1)</f>
        <v>0</v>
      </c>
      <c r="AG600" s="23">
        <f>COUNTIFS('Faturamento SP3'!$D$2:$D$692,'Infos Relatório'!$B$564,'Faturamento SP3'!$E$2:$E$692,'Infos Relatório'!$B600,'Faturamento SP3'!$Z$2:$Z$692,'Infos Relatório'!AG$1)</f>
        <v>0</v>
      </c>
      <c r="AH600" s="13">
        <f>SUMIFS('Faturamento SP3'!$G$2:$G$692,'Faturamento SP3'!$D$2:$D$692,'Infos Relatório'!$B$564,'Faturamento SP3'!$E$2:$E$692,'Infos Relatório'!$B600,'Faturamento SP3'!$Z$2:$Z$692,'Infos Relatório'!AG$1)</f>
        <v>0</v>
      </c>
      <c r="AI600" s="13">
        <f>SUMIFS('Faturamento SP3'!$J$2:$J$692,'Faturamento SP3'!$D$2:$D$692,'Infos Relatório'!$B$564,'Faturamento SP3'!$E$2:$E$692,'Infos Relatório'!$B600,'Faturamento SP3'!$Z$2:$Z$692,'Infos Relatório'!AG$1)</f>
        <v>0</v>
      </c>
      <c r="AJ600" s="14">
        <f>SUMIFS('Faturamento SP3'!$O$2:$O$692,'Faturamento SP3'!$D$2:$D$692,'Infos Relatório'!$B$564,'Faturamento SP3'!$E$2:$E$692,'Infos Relatório'!$B600,'Faturamento SP3'!$Z$2:$Z$692,'Infos Relatório'!AG$1,'Faturamento SP3'!$T$2:$T$692,"Sim")+SUMIFS('Faturamento SP3'!$P$2:$P$692,'Faturamento SP3'!$D$2:$D$692,'Infos Relatório'!$B$564,'Faturamento SP3'!$E$2:$E$692,'Infos Relatório'!$B600,'Faturamento SP3'!$Z$2:$Z$692,'Infos Relatório'!AG$1,'Faturamento SP3'!$T$2:$T$692,"Sim")</f>
        <v>0</v>
      </c>
      <c r="AK600" s="27" t="e">
        <f t="shared" si="222"/>
        <v>#DIV/0!</v>
      </c>
      <c r="AL600" s="24">
        <f>SUMIFS('Faturamento SP3'!$H$2:$H$692,'Faturamento SP3'!$D$2:$D$692,'Infos Relatório'!$B$564,'Faturamento SP3'!$E$2:$E$692,'Infos Relatório'!$B600,'Faturamento SP3'!$Z$2:$Z$692,'Infos Relatório'!AG$1)</f>
        <v>0</v>
      </c>
      <c r="AM600" s="23">
        <f>COUNTIFS('Faturamento SP3'!$D$2:$D$692,'Infos Relatório'!$B$564,'Faturamento SP3'!$E$2:$E$692,'Infos Relatório'!$B600,'Faturamento SP3'!$Z$2:$Z$692,'Infos Relatório'!AM$1)</f>
        <v>0</v>
      </c>
      <c r="AN600" s="13">
        <f>SUMIFS('Faturamento SP3'!$G$2:$G$692,'Faturamento SP3'!$D$2:$D$692,'Infos Relatório'!$B$564,'Faturamento SP3'!$E$2:$E$692,'Infos Relatório'!$B600,'Faturamento SP3'!$Z$2:$Z$692,'Infos Relatório'!AM$1)</f>
        <v>0</v>
      </c>
      <c r="AO600" s="13">
        <f>SUMIFS('Faturamento SP3'!$J$2:$J$692,'Faturamento SP3'!$D$2:$D$692,'Infos Relatório'!$B$564,'Faturamento SP3'!$E$2:$E$692,'Infos Relatório'!$B600,'Faturamento SP3'!$Z$2:$Z$692,'Infos Relatório'!AM$1)</f>
        <v>0</v>
      </c>
      <c r="AP600" s="14">
        <f>SUMIFS('Faturamento SP3'!$O$2:$O$692,'Faturamento SP3'!$D$2:$D$692,'Infos Relatório'!$B$564,'Faturamento SP3'!$E$2:$E$692,'Infos Relatório'!$B600,'Faturamento SP3'!$Z$2:$Z$692,'Infos Relatório'!AM$1,'Faturamento SP3'!$T$2:$T$692,"Sim")+SUMIFS('Faturamento SP3'!$P$2:$P$692,'Faturamento SP3'!$D$2:$D$692,'Infos Relatório'!$B$564,'Faturamento SP3'!$E$2:$E$692,'Infos Relatório'!$B600,'Faturamento SP3'!$Z$2:$Z$692,'Infos Relatório'!AM$1,'Faturamento SP3'!$T$2:$T$692,"Sim")</f>
        <v>0</v>
      </c>
      <c r="AQ600" s="27" t="e">
        <f t="shared" si="223"/>
        <v>#DIV/0!</v>
      </c>
      <c r="AR600" s="24">
        <f>SUMIFS('Faturamento SP3'!$H$2:$H$692,'Faturamento SP3'!$D$2:$D$692,'Infos Relatório'!$B$564,'Faturamento SP3'!$E$2:$E$692,'Infos Relatório'!$B600,'Faturamento SP3'!$Z$2:$Z$692,'Infos Relatório'!AM$1)</f>
        <v>0</v>
      </c>
      <c r="AS600" s="23">
        <f>COUNTIFS('Faturamento SP3'!$D$2:$D$692,'Infos Relatório'!$B$564,'Faturamento SP3'!$E$2:$E$692,'Infos Relatório'!$B600,'Faturamento SP3'!$Z$2:$Z$692,'Infos Relatório'!AS$1)</f>
        <v>0</v>
      </c>
      <c r="AT600" s="13">
        <f>SUMIFS('Faturamento SP3'!$G$2:$G$692,'Faturamento SP3'!$D$2:$D$692,'Infos Relatório'!$B$564,'Faturamento SP3'!$E$2:$E$692,'Infos Relatório'!$B600,'Faturamento SP3'!$Z$2:$Z$692,'Infos Relatório'!AS$1)</f>
        <v>0</v>
      </c>
      <c r="AU600" s="13">
        <f>SUMIFS('Faturamento SP3'!$J$2:$J$692,'Faturamento SP3'!$D$2:$D$692,'Infos Relatório'!$B$564,'Faturamento SP3'!$E$2:$E$692,'Infos Relatório'!$B600,'Faturamento SP3'!$Z$2:$Z$692,'Infos Relatório'!AS$1)</f>
        <v>0</v>
      </c>
      <c r="AV600" s="14">
        <f>SUMIFS('Faturamento SP3'!$O$2:$O$692,'Faturamento SP3'!$D$2:$D$692,'Infos Relatório'!$B$564,'Faturamento SP3'!$E$2:$E$692,'Infos Relatório'!$B600,'Faturamento SP3'!$Z$2:$Z$692,'Infos Relatório'!AS$1,'Faturamento SP3'!$T$2:$T$692,"Sim")+SUMIFS('Faturamento SP3'!$P$2:$P$692,'Faturamento SP3'!$D$2:$D$692,'Infos Relatório'!$B$564,'Faturamento SP3'!$E$2:$E$692,'Infos Relatório'!$B600,'Faturamento SP3'!$Z$2:$Z$692,'Infos Relatório'!AS$1,'Faturamento SP3'!$T$2:$T$692,"Sim")</f>
        <v>0</v>
      </c>
      <c r="AW600" s="27" t="e">
        <f t="shared" si="224"/>
        <v>#DIV/0!</v>
      </c>
      <c r="AX600" s="24">
        <f>SUMIFS('Faturamento SP3'!$H$2:$H$692,'Faturamento SP3'!$D$2:$D$692,'Infos Relatório'!$B$564,'Faturamento SP3'!$E$2:$E$692,'Infos Relatório'!$B600,'Faturamento SP3'!$Z$2:$Z$692,'Infos Relatório'!AS$1)</f>
        <v>0</v>
      </c>
      <c r="AY600" s="23">
        <f>COUNTIFS('Faturamento SP3'!$D$2:$D$692,'Infos Relatório'!$B$564,'Faturamento SP3'!$E$2:$E$692,'Infos Relatório'!$B600,'Faturamento SP3'!$Z$2:$Z$692,'Infos Relatório'!AY$1)</f>
        <v>0</v>
      </c>
      <c r="AZ600" s="13">
        <f>SUMIFS('Faturamento SP3'!$G$2:$G$692,'Faturamento SP3'!$D$2:$D$692,'Infos Relatório'!$B$564,'Faturamento SP3'!$E$2:$E$692,'Infos Relatório'!$B600,'Faturamento SP3'!$Z$2:$Z$692,'Infos Relatório'!AY$1)</f>
        <v>0</v>
      </c>
      <c r="BA600" s="13">
        <f>SUMIFS('Faturamento SP3'!$J$2:$J$692,'Faturamento SP3'!$D$2:$D$692,'Infos Relatório'!$B$564,'Faturamento SP3'!$E$2:$E$692,'Infos Relatório'!$B600,'Faturamento SP3'!$Z$2:$Z$692,'Infos Relatório'!AY$1)</f>
        <v>0</v>
      </c>
      <c r="BB600" s="14">
        <f>SUMIFS('Faturamento SP3'!$O$2:$O$692,'Faturamento SP3'!$D$2:$D$692,'Infos Relatório'!$B$564,'Faturamento SP3'!$E$2:$E$692,'Infos Relatório'!$B600,'Faturamento SP3'!$Z$2:$Z$692,'Infos Relatório'!AY$1,'Faturamento SP3'!$T$2:$T$692,"Sim")+SUMIFS('Faturamento SP3'!$P$2:$P$692,'Faturamento SP3'!$D$2:$D$692,'Infos Relatório'!$B$564,'Faturamento SP3'!$E$2:$E$692,'Infos Relatório'!$B600,'Faturamento SP3'!$Z$2:$Z$692,'Infos Relatório'!AY$1,'Faturamento SP3'!$T$2:$T$692,"Sim")</f>
        <v>0</v>
      </c>
      <c r="BC600" s="27" t="e">
        <f t="shared" si="225"/>
        <v>#DIV/0!</v>
      </c>
      <c r="BD600" s="24">
        <f>SUMIFS('Faturamento SP3'!$H$2:$H$692,'Faturamento SP3'!$D$2:$D$692,'Infos Relatório'!$B$564,'Faturamento SP3'!$E$2:$E$692,'Infos Relatório'!$B600,'Faturamento SP3'!$Z$2:$Z$692,'Infos Relatório'!AY$1)</f>
        <v>0</v>
      </c>
      <c r="BE600" s="23">
        <f>COUNTIFS('Faturamento SP3'!$D$2:$D$692,'Infos Relatório'!$B$564,'Faturamento SP3'!$E$2:$E$692,'Infos Relatório'!$B600,'Faturamento SP3'!$Z$2:$Z$692,'Infos Relatório'!BE$1)</f>
        <v>0</v>
      </c>
      <c r="BF600" s="13">
        <f>SUMIFS('Faturamento SP3'!$G$2:$G$692,'Faturamento SP3'!$D$2:$D$692,'Infos Relatório'!$B$564,'Faturamento SP3'!$E$2:$E$692,'Infos Relatório'!$B600,'Faturamento SP3'!$Z$2:$Z$692,'Infos Relatório'!BE$1)</f>
        <v>0</v>
      </c>
      <c r="BG600" s="13">
        <f>SUMIFS('Faturamento SP3'!$J$2:$J$692,'Faturamento SP3'!$D$2:$D$692,'Infos Relatório'!$B$564,'Faturamento SP3'!$E$2:$E$692,'Infos Relatório'!$B600,'Faturamento SP3'!$Z$2:$Z$692,'Infos Relatório'!BE$1)</f>
        <v>0</v>
      </c>
      <c r="BH600" s="14">
        <f>SUMIFS('Faturamento SP3'!$O$2:$O$692,'Faturamento SP3'!$D$2:$D$692,'Infos Relatório'!$B$564,'Faturamento SP3'!$E$2:$E$692,'Infos Relatório'!$B600,'Faturamento SP3'!$Z$2:$Z$692,'Infos Relatório'!BE$1,'Faturamento SP3'!$T$2:$T$692,"Sim")+SUMIFS('Faturamento SP3'!$P$2:$P$692,'Faturamento SP3'!$D$2:$D$692,'Infos Relatório'!$B$564,'Faturamento SP3'!$E$2:$E$692,'Infos Relatório'!$B600,'Faturamento SP3'!$Z$2:$Z$692,'Infos Relatório'!BE$1,'Faturamento SP3'!$T$2:$T$692,"Sim")</f>
        <v>0</v>
      </c>
      <c r="BI600" s="27" t="e">
        <f t="shared" si="226"/>
        <v>#DIV/0!</v>
      </c>
      <c r="BJ600" s="24">
        <f>SUMIFS('Faturamento SP3'!$H$2:$H$692,'Faturamento SP3'!$D$2:$D$692,'Infos Relatório'!$B$564,'Faturamento SP3'!$E$2:$E$692,'Infos Relatório'!$B600,'Faturamento SP3'!$Z$2:$Z$692,'Infos Relatório'!BE$1)</f>
        <v>0</v>
      </c>
      <c r="BK600" s="23">
        <f>COUNTIFS('Faturamento SP3'!$D$2:$D$692,'Infos Relatório'!$B$564,'Faturamento SP3'!$E$2:$E$692,'Infos Relatório'!$B600,'Faturamento SP3'!$Z$2:$Z$692,'Infos Relatório'!BK$1)</f>
        <v>0</v>
      </c>
      <c r="BL600" s="13">
        <f>SUMIFS('Faturamento SP3'!$G$2:$G$692,'Faturamento SP3'!$D$2:$D$692,'Infos Relatório'!$B$564,'Faturamento SP3'!$E$2:$E$692,'Infos Relatório'!$B600,'Faturamento SP3'!$Z$2:$Z$692,'Infos Relatório'!BK$1)</f>
        <v>0</v>
      </c>
      <c r="BM600" s="13">
        <f>SUMIFS('Faturamento SP3'!$J$2:$J$692,'Faturamento SP3'!$D$2:$D$692,'Infos Relatório'!$B$564,'Faturamento SP3'!$E$2:$E$692,'Infos Relatório'!$B600,'Faturamento SP3'!$Z$2:$Z$692,'Infos Relatório'!BK$1)</f>
        <v>0</v>
      </c>
      <c r="BN600" s="14">
        <f>SUMIFS('Faturamento SP3'!$O$2:$O$692,'Faturamento SP3'!$D$2:$D$692,'Infos Relatório'!$B$564,'Faturamento SP3'!$E$2:$E$692,'Infos Relatório'!$B600,'Faturamento SP3'!$Z$2:$Z$692,'Infos Relatório'!BK$1,'Faturamento SP3'!$T$2:$T$692,"Sim")+SUMIFS('Faturamento SP3'!$P$2:$P$692,'Faturamento SP3'!$D$2:$D$692,'Infos Relatório'!$B$564,'Faturamento SP3'!$E$2:$E$692,'Infos Relatório'!$B600,'Faturamento SP3'!$Z$2:$Z$692,'Infos Relatório'!BK$1,'Faturamento SP3'!$T$2:$T$692,"Sim")</f>
        <v>0</v>
      </c>
      <c r="BO600" s="27" t="e">
        <f t="shared" si="227"/>
        <v>#DIV/0!</v>
      </c>
      <c r="BP600" s="24">
        <f>SUMIFS('Faturamento SP3'!$H$2:$H$692,'Faturamento SP3'!$D$2:$D$692,'Infos Relatório'!$B$564,'Faturamento SP3'!$E$2:$E$692,'Infos Relatório'!$B600,'Faturamento SP3'!$Z$2:$Z$692,'Infos Relatório'!BK$1)</f>
        <v>0</v>
      </c>
      <c r="BQ600" s="23">
        <f>COUNTIFS('Faturamento SP3'!$D$2:$D$692,'Infos Relatório'!$B$564,'Faturamento SP3'!$E$2:$E$692,'Infos Relatório'!$B600,'Faturamento SP3'!$Z$2:$Z$692,'Infos Relatório'!BQ$1)</f>
        <v>0</v>
      </c>
      <c r="BR600" s="13">
        <f>SUMIFS('Faturamento SP3'!$G$2:$G$692,'Faturamento SP3'!$D$2:$D$692,'Infos Relatório'!$B$564,'Faturamento SP3'!$E$2:$E$692,'Infos Relatório'!$B600,'Faturamento SP3'!$Z$2:$Z$692,'Infos Relatório'!BQ$1)</f>
        <v>0</v>
      </c>
      <c r="BS600" s="13">
        <f>SUMIFS('Faturamento SP3'!$J$2:$J$692,'Faturamento SP3'!$D$2:$D$692,'Infos Relatório'!$B$564,'Faturamento SP3'!$E$2:$E$692,'Infos Relatório'!$B600,'Faturamento SP3'!$Z$2:$Z$692,'Infos Relatório'!BQ$1)</f>
        <v>0</v>
      </c>
      <c r="BT600" s="14">
        <f>SUMIFS('Faturamento SP3'!$O$2:$O$692,'Faturamento SP3'!$D$2:$D$692,'Infos Relatório'!$B$564,'Faturamento SP3'!$E$2:$E$692,'Infos Relatório'!$B600,'Faturamento SP3'!$Z$2:$Z$692,'Infos Relatório'!BQ$1,'Faturamento SP3'!$T$2:$T$692,"Sim")+SUMIFS('Faturamento SP3'!$P$2:$P$692,'Faturamento SP3'!$D$2:$D$692,'Infos Relatório'!$B$564,'Faturamento SP3'!$E$2:$E$692,'Infos Relatório'!$B600,'Faturamento SP3'!$Z$2:$Z$692,'Infos Relatório'!BQ$1,'Faturamento SP3'!$T$2:$T$692,"Sim")</f>
        <v>0</v>
      </c>
      <c r="BU600" s="27" t="e">
        <f t="shared" si="228"/>
        <v>#DIV/0!</v>
      </c>
      <c r="BV600" s="24">
        <f>SUMIFS('Faturamento SP3'!$H$2:$H$692,'Faturamento SP3'!$D$2:$D$692,'Infos Relatório'!$B$564,'Faturamento SP3'!$E$2:$E$692,'Infos Relatório'!$B600,'Faturamento SP3'!$Z$2:$Z$692,'Infos Relatório'!BQ$1)</f>
        <v>0</v>
      </c>
    </row>
    <row r="601" spans="2:74">
      <c r="B601" s="17" t="s">
        <v>43</v>
      </c>
      <c r="C601" s="23">
        <f>COUNTIFS('Faturamento SP3'!$D$2:$D$692,'Infos Relatório'!$B$564,'Faturamento SP3'!$E$2:$E$692,'Infos Relatório'!$B601,'Faturamento SP3'!$Z$2:$Z$692,'Infos Relatório'!C$1)</f>
        <v>0</v>
      </c>
      <c r="D601" s="13">
        <f>SUMIFS('Faturamento SP3'!$G$2:$G$692,'Faturamento SP3'!$D$2:$D$692,'Infos Relatório'!$B$564,'Faturamento SP3'!$E$2:$E$692,'Infos Relatório'!$B601,'Faturamento SP3'!$Z$2:$Z$692,'Infos Relatório'!C$1)</f>
        <v>0</v>
      </c>
      <c r="E601" s="13">
        <f>SUMIFS('Faturamento SP3'!$J$2:$J$692,'Faturamento SP3'!$D$2:$D$692,'Infos Relatório'!$B$564,'Faturamento SP3'!$E$2:$E$692,'Infos Relatório'!$B601,'Faturamento SP3'!$Z$2:$Z$692,'Infos Relatório'!C$1)</f>
        <v>0</v>
      </c>
      <c r="F601" s="14">
        <f>SUMIFS('Faturamento SP3'!$O$2:$O$692,'Faturamento SP3'!$D$2:$D$692,'Infos Relatório'!$B$564,'Faturamento SP3'!$E$2:$E$692,'Infos Relatório'!$B601,'Faturamento SP3'!$Z$2:$Z$692,'Infos Relatório'!C$1,'Faturamento SP3'!$T$2:$T$692,"Sim")+SUMIFS('Faturamento SP3'!$P$2:$P$692,'Faturamento SP3'!$D$2:$D$692,'Infos Relatório'!$B$564,'Faturamento SP3'!$E$2:$E$692,'Infos Relatório'!$B601,'Faturamento SP3'!$Z$2:$Z$692,'Infos Relatório'!C$1,'Faturamento SP3'!$T$2:$T$692,"Sim")</f>
        <v>0</v>
      </c>
      <c r="G601" s="27" t="e">
        <f t="shared" si="217"/>
        <v>#DIV/0!</v>
      </c>
      <c r="H601" s="24">
        <f>SUMIFS('Faturamento SP3'!$H$2:$H$692,'Faturamento SP3'!$D$2:$D$692,'Infos Relatório'!$B$564,'Faturamento SP3'!$E$2:$E$692,'Infos Relatório'!$B601,'Faturamento SP3'!$Z$2:$Z$692,'Infos Relatório'!C$1)</f>
        <v>0</v>
      </c>
      <c r="I601" s="23">
        <f>COUNTIFS('Faturamento SP3'!$D$2:$D$692,'Infos Relatório'!$B$564,'Faturamento SP3'!$E$2:$E$692,'Infos Relatório'!$B601,'Faturamento SP3'!$Z$2:$Z$692,'Infos Relatório'!I$1)</f>
        <v>0</v>
      </c>
      <c r="J601" s="13">
        <f>SUMIFS('Faturamento SP3'!$G$2:$G$692,'Faturamento SP3'!$D$2:$D$692,'Infos Relatório'!$B$564,'Faturamento SP3'!$E$2:$E$692,'Infos Relatório'!$B601,'Faturamento SP3'!$Z$2:$Z$692,'Infos Relatório'!I$1)</f>
        <v>0</v>
      </c>
      <c r="K601" s="13">
        <f>SUMIFS('Faturamento SP3'!$J$2:$J$692,'Faturamento SP3'!$D$2:$D$692,'Infos Relatório'!$B$564,'Faturamento SP3'!$E$2:$E$692,'Infos Relatório'!$B601,'Faturamento SP3'!$Z$2:$Z$692,'Infos Relatório'!I$1)</f>
        <v>0</v>
      </c>
      <c r="L601" s="14">
        <f>SUMIFS('Faturamento SP3'!$O$2:$O$692,'Faturamento SP3'!$D$2:$D$692,'Infos Relatório'!$B$564,'Faturamento SP3'!$E$2:$E$692,'Infos Relatório'!$B601,'Faturamento SP3'!$Z$2:$Z$692,'Infos Relatório'!I$1,'Faturamento SP3'!$T$2:$T$692,"Sim")+SUMIFS('Faturamento SP3'!$P$2:$P$692,'Faturamento SP3'!$D$2:$D$692,'Infos Relatório'!$B$564,'Faturamento SP3'!$E$2:$E$692,'Infos Relatório'!$B601,'Faturamento SP3'!$Z$2:$Z$692,'Infos Relatório'!I$1,'Faturamento SP3'!$T$2:$T$692,"Sim")</f>
        <v>0</v>
      </c>
      <c r="M601" s="27" t="e">
        <f t="shared" si="218"/>
        <v>#DIV/0!</v>
      </c>
      <c r="N601" s="24">
        <f>SUMIFS('Faturamento SP3'!$H$2:$H$692,'Faturamento SP3'!$D$2:$D$692,'Infos Relatório'!$B$564,'Faturamento SP3'!$E$2:$E$692,'Infos Relatório'!$B601,'Faturamento SP3'!$Z$2:$Z$692,'Infos Relatório'!I$1)</f>
        <v>0</v>
      </c>
      <c r="O601" s="23">
        <f>COUNTIFS('Faturamento SP3'!$D$2:$D$692,'Infos Relatório'!$B$564,'Faturamento SP3'!$E$2:$E$692,'Infos Relatório'!$B601,'Faturamento SP3'!$Z$2:$Z$692,'Infos Relatório'!O$1)</f>
        <v>0</v>
      </c>
      <c r="P601" s="13">
        <f>SUMIFS('Faturamento SP3'!$G$2:$G$692,'Faturamento SP3'!$D$2:$D$692,'Infos Relatório'!$B$564,'Faturamento SP3'!$E$2:$E$692,'Infos Relatório'!$B601,'Faturamento SP3'!$Z$2:$Z$692,'Infos Relatório'!O$1)</f>
        <v>0</v>
      </c>
      <c r="Q601" s="13">
        <f>SUMIFS('Faturamento SP3'!$J$2:$J$692,'Faturamento SP3'!$D$2:$D$692,'Infos Relatório'!$B$564,'Faturamento SP3'!$E$2:$E$692,'Infos Relatório'!$B601,'Faturamento SP3'!$Z$2:$Z$692,'Infos Relatório'!O$1)</f>
        <v>0</v>
      </c>
      <c r="R601" s="14">
        <f>SUMIFS('Faturamento SP3'!$O$2:$O$692,'Faturamento SP3'!$D$2:$D$692,'Infos Relatório'!$B$564,'Faturamento SP3'!$E$2:$E$692,'Infos Relatório'!$B601,'Faturamento SP3'!$Z$2:$Z$692,'Infos Relatório'!O$1,'Faturamento SP3'!$T$2:$T$692,"Sim")+SUMIFS('Faturamento SP3'!$P$2:$P$692,'Faturamento SP3'!$D$2:$D$692,'Infos Relatório'!$B$564,'Faturamento SP3'!$E$2:$E$692,'Infos Relatório'!$B601,'Faturamento SP3'!$Z$2:$Z$692,'Infos Relatório'!O$1,'Faturamento SP3'!$T$2:$T$692,"Sim")</f>
        <v>0</v>
      </c>
      <c r="S601" s="27" t="e">
        <f t="shared" si="219"/>
        <v>#DIV/0!</v>
      </c>
      <c r="T601" s="24">
        <f>SUMIFS('Faturamento SP3'!$H$2:$H$692,'Faturamento SP3'!$D$2:$D$692,'Infos Relatório'!$B$564,'Faturamento SP3'!$E$2:$E$692,'Infos Relatório'!$B601,'Faturamento SP3'!$Z$2:$Z$692,'Infos Relatório'!O$1)</f>
        <v>0</v>
      </c>
      <c r="U601" s="23">
        <f>COUNTIFS('Faturamento SP3'!$D$2:$D$692,'Infos Relatório'!$B$564,'Faturamento SP3'!$E$2:$E$692,'Infos Relatório'!$B601,'Faturamento SP3'!$Z$2:$Z$692,'Infos Relatório'!U$1)</f>
        <v>0</v>
      </c>
      <c r="V601" s="13">
        <f>SUMIFS('Faturamento SP3'!$G$2:$G$692,'Faturamento SP3'!$D$2:$D$692,'Infos Relatório'!$B$564,'Faturamento SP3'!$E$2:$E$692,'Infos Relatório'!$B601,'Faturamento SP3'!$Z$2:$Z$692,'Infos Relatório'!U$1)</f>
        <v>0</v>
      </c>
      <c r="W601" s="13">
        <f>SUMIFS('Faturamento SP3'!$J$2:$J$692,'Faturamento SP3'!$D$2:$D$692,'Infos Relatório'!$B$564,'Faturamento SP3'!$E$2:$E$692,'Infos Relatório'!$B601,'Faturamento SP3'!$Z$2:$Z$692,'Infos Relatório'!U$1)</f>
        <v>0</v>
      </c>
      <c r="X601" s="14">
        <f>SUMIFS('Faturamento SP3'!$O$2:$O$692,'Faturamento SP3'!$D$2:$D$692,'Infos Relatório'!$B$564,'Faturamento SP3'!$E$2:$E$692,'Infos Relatório'!$B601,'Faturamento SP3'!$Z$2:$Z$692,'Infos Relatório'!U$1,'Faturamento SP3'!$T$2:$T$692,"Sim")+SUMIFS('Faturamento SP3'!$P$2:$P$692,'Faturamento SP3'!$D$2:$D$692,'Infos Relatório'!$B$564,'Faturamento SP3'!$E$2:$E$692,'Infos Relatório'!$B601,'Faturamento SP3'!$Z$2:$Z$692,'Infos Relatório'!U$1,'Faturamento SP3'!$T$2:$T$692,"Sim")</f>
        <v>0</v>
      </c>
      <c r="Y601" s="27" t="e">
        <f t="shared" si="220"/>
        <v>#DIV/0!</v>
      </c>
      <c r="Z601" s="24">
        <f>SUMIFS('Faturamento SP3'!$H$2:$H$692,'Faturamento SP3'!$D$2:$D$692,'Infos Relatório'!$B$564,'Faturamento SP3'!$E$2:$E$692,'Infos Relatório'!$B601,'Faturamento SP3'!$Z$2:$Z$692,'Infos Relatório'!U$1)</f>
        <v>0</v>
      </c>
      <c r="AA601" s="23">
        <f>COUNTIFS('Faturamento SP3'!$D$2:$D$692,'Infos Relatório'!$B$564,'Faturamento SP3'!$E$2:$E$692,'Infos Relatório'!$B601,'Faturamento SP3'!$Z$2:$Z$692,'Infos Relatório'!AA$1)</f>
        <v>0</v>
      </c>
      <c r="AB601" s="13">
        <f>SUMIFS('Faturamento SP3'!$G$2:$G$692,'Faturamento SP3'!$D$2:$D$692,'Infos Relatório'!$B$564,'Faturamento SP3'!$E$2:$E$692,'Infos Relatório'!$B601,'Faturamento SP3'!$Z$2:$Z$692,'Infos Relatório'!AA$1)</f>
        <v>0</v>
      </c>
      <c r="AC601" s="13">
        <f>SUMIFS('Faturamento SP3'!$J$2:$J$692,'Faturamento SP3'!$D$2:$D$692,'Infos Relatório'!$B$564,'Faturamento SP3'!$E$2:$E$692,'Infos Relatório'!$B601,'Faturamento SP3'!$Z$2:$Z$692,'Infos Relatório'!AA$1)</f>
        <v>0</v>
      </c>
      <c r="AD601" s="14">
        <f>SUMIFS('Faturamento SP3'!$O$2:$O$692,'Faturamento SP3'!$D$2:$D$692,'Infos Relatório'!$B$564,'Faturamento SP3'!$E$2:$E$692,'Infos Relatório'!$B601,'Faturamento SP3'!$Z$2:$Z$692,'Infos Relatório'!AA$1,'Faturamento SP3'!$T$2:$T$692,"Sim")+SUMIFS('Faturamento SP3'!$P$2:$P$692,'Faturamento SP3'!$D$2:$D$692,'Infos Relatório'!$B$564,'Faturamento SP3'!$E$2:$E$692,'Infos Relatório'!$B601,'Faturamento SP3'!$Z$2:$Z$692,'Infos Relatório'!AA$1,'Faturamento SP3'!$T$2:$T$692,"Sim")</f>
        <v>0</v>
      </c>
      <c r="AE601" s="27" t="e">
        <f t="shared" si="221"/>
        <v>#DIV/0!</v>
      </c>
      <c r="AF601" s="24">
        <f>SUMIFS('Faturamento SP3'!$H$2:$H$692,'Faturamento SP3'!$D$2:$D$692,'Infos Relatório'!$B$564,'Faturamento SP3'!$E$2:$E$692,'Infos Relatório'!$B601,'Faturamento SP3'!$Z$2:$Z$692,'Infos Relatório'!AA$1)</f>
        <v>0</v>
      </c>
      <c r="AG601" s="23">
        <f>COUNTIFS('Faturamento SP3'!$D$2:$D$692,'Infos Relatório'!$B$564,'Faturamento SP3'!$E$2:$E$692,'Infos Relatório'!$B601,'Faturamento SP3'!$Z$2:$Z$692,'Infos Relatório'!AG$1)</f>
        <v>0</v>
      </c>
      <c r="AH601" s="13">
        <f>SUMIFS('Faturamento SP3'!$G$2:$G$692,'Faturamento SP3'!$D$2:$D$692,'Infos Relatório'!$B$564,'Faturamento SP3'!$E$2:$E$692,'Infos Relatório'!$B601,'Faturamento SP3'!$Z$2:$Z$692,'Infos Relatório'!AG$1)</f>
        <v>0</v>
      </c>
      <c r="AI601" s="13">
        <f>SUMIFS('Faturamento SP3'!$J$2:$J$692,'Faturamento SP3'!$D$2:$D$692,'Infos Relatório'!$B$564,'Faturamento SP3'!$E$2:$E$692,'Infos Relatório'!$B601,'Faturamento SP3'!$Z$2:$Z$692,'Infos Relatório'!AG$1)</f>
        <v>0</v>
      </c>
      <c r="AJ601" s="14">
        <f>SUMIFS('Faturamento SP3'!$O$2:$O$692,'Faturamento SP3'!$D$2:$D$692,'Infos Relatório'!$B$564,'Faturamento SP3'!$E$2:$E$692,'Infos Relatório'!$B601,'Faturamento SP3'!$Z$2:$Z$692,'Infos Relatório'!AG$1,'Faturamento SP3'!$T$2:$T$692,"Sim")+SUMIFS('Faturamento SP3'!$P$2:$P$692,'Faturamento SP3'!$D$2:$D$692,'Infos Relatório'!$B$564,'Faturamento SP3'!$E$2:$E$692,'Infos Relatório'!$B601,'Faturamento SP3'!$Z$2:$Z$692,'Infos Relatório'!AG$1,'Faturamento SP3'!$T$2:$T$692,"Sim")</f>
        <v>0</v>
      </c>
      <c r="AK601" s="27" t="e">
        <f t="shared" si="222"/>
        <v>#DIV/0!</v>
      </c>
      <c r="AL601" s="24">
        <f>SUMIFS('Faturamento SP3'!$H$2:$H$692,'Faturamento SP3'!$D$2:$D$692,'Infos Relatório'!$B$564,'Faturamento SP3'!$E$2:$E$692,'Infos Relatório'!$B601,'Faturamento SP3'!$Z$2:$Z$692,'Infos Relatório'!AG$1)</f>
        <v>0</v>
      </c>
      <c r="AM601" s="23">
        <f>COUNTIFS('Faturamento SP3'!$D$2:$D$692,'Infos Relatório'!$B$564,'Faturamento SP3'!$E$2:$E$692,'Infos Relatório'!$B601,'Faturamento SP3'!$Z$2:$Z$692,'Infos Relatório'!AM$1)</f>
        <v>0</v>
      </c>
      <c r="AN601" s="13">
        <f>SUMIFS('Faturamento SP3'!$G$2:$G$692,'Faturamento SP3'!$D$2:$D$692,'Infos Relatório'!$B$564,'Faturamento SP3'!$E$2:$E$692,'Infos Relatório'!$B601,'Faturamento SP3'!$Z$2:$Z$692,'Infos Relatório'!AM$1)</f>
        <v>0</v>
      </c>
      <c r="AO601" s="13">
        <f>SUMIFS('Faturamento SP3'!$J$2:$J$692,'Faturamento SP3'!$D$2:$D$692,'Infos Relatório'!$B$564,'Faturamento SP3'!$E$2:$E$692,'Infos Relatório'!$B601,'Faturamento SP3'!$Z$2:$Z$692,'Infos Relatório'!AM$1)</f>
        <v>0</v>
      </c>
      <c r="AP601" s="14">
        <f>SUMIFS('Faturamento SP3'!$O$2:$O$692,'Faturamento SP3'!$D$2:$D$692,'Infos Relatório'!$B$564,'Faturamento SP3'!$E$2:$E$692,'Infos Relatório'!$B601,'Faturamento SP3'!$Z$2:$Z$692,'Infos Relatório'!AM$1,'Faturamento SP3'!$T$2:$T$692,"Sim")+SUMIFS('Faturamento SP3'!$P$2:$P$692,'Faturamento SP3'!$D$2:$D$692,'Infos Relatório'!$B$564,'Faturamento SP3'!$E$2:$E$692,'Infos Relatório'!$B601,'Faturamento SP3'!$Z$2:$Z$692,'Infos Relatório'!AM$1,'Faturamento SP3'!$T$2:$T$692,"Sim")</f>
        <v>0</v>
      </c>
      <c r="AQ601" s="27" t="e">
        <f t="shared" si="223"/>
        <v>#DIV/0!</v>
      </c>
      <c r="AR601" s="24">
        <f>SUMIFS('Faturamento SP3'!$H$2:$H$692,'Faturamento SP3'!$D$2:$D$692,'Infos Relatório'!$B$564,'Faturamento SP3'!$E$2:$E$692,'Infos Relatório'!$B601,'Faturamento SP3'!$Z$2:$Z$692,'Infos Relatório'!AM$1)</f>
        <v>0</v>
      </c>
      <c r="AS601" s="23">
        <f>COUNTIFS('Faturamento SP3'!$D$2:$D$692,'Infos Relatório'!$B$564,'Faturamento SP3'!$E$2:$E$692,'Infos Relatório'!$B601,'Faturamento SP3'!$Z$2:$Z$692,'Infos Relatório'!AS$1)</f>
        <v>0</v>
      </c>
      <c r="AT601" s="13">
        <f>SUMIFS('Faturamento SP3'!$G$2:$G$692,'Faturamento SP3'!$D$2:$D$692,'Infos Relatório'!$B$564,'Faturamento SP3'!$E$2:$E$692,'Infos Relatório'!$B601,'Faturamento SP3'!$Z$2:$Z$692,'Infos Relatório'!AS$1)</f>
        <v>0</v>
      </c>
      <c r="AU601" s="13">
        <f>SUMIFS('Faturamento SP3'!$J$2:$J$692,'Faturamento SP3'!$D$2:$D$692,'Infos Relatório'!$B$564,'Faturamento SP3'!$E$2:$E$692,'Infos Relatório'!$B601,'Faturamento SP3'!$Z$2:$Z$692,'Infos Relatório'!AS$1)</f>
        <v>0</v>
      </c>
      <c r="AV601" s="14">
        <f>SUMIFS('Faturamento SP3'!$O$2:$O$692,'Faturamento SP3'!$D$2:$D$692,'Infos Relatório'!$B$564,'Faturamento SP3'!$E$2:$E$692,'Infos Relatório'!$B601,'Faturamento SP3'!$Z$2:$Z$692,'Infos Relatório'!AS$1,'Faturamento SP3'!$T$2:$T$692,"Sim")+SUMIFS('Faturamento SP3'!$P$2:$P$692,'Faturamento SP3'!$D$2:$D$692,'Infos Relatório'!$B$564,'Faturamento SP3'!$E$2:$E$692,'Infos Relatório'!$B601,'Faturamento SP3'!$Z$2:$Z$692,'Infos Relatório'!AS$1,'Faturamento SP3'!$T$2:$T$692,"Sim")</f>
        <v>0</v>
      </c>
      <c r="AW601" s="27" t="e">
        <f t="shared" si="224"/>
        <v>#DIV/0!</v>
      </c>
      <c r="AX601" s="24">
        <f>SUMIFS('Faturamento SP3'!$H$2:$H$692,'Faturamento SP3'!$D$2:$D$692,'Infos Relatório'!$B$564,'Faturamento SP3'!$E$2:$E$692,'Infos Relatório'!$B601,'Faturamento SP3'!$Z$2:$Z$692,'Infos Relatório'!AS$1)</f>
        <v>0</v>
      </c>
      <c r="AY601" s="23">
        <f>COUNTIFS('Faturamento SP3'!$D$2:$D$692,'Infos Relatório'!$B$564,'Faturamento SP3'!$E$2:$E$692,'Infos Relatório'!$B601,'Faturamento SP3'!$Z$2:$Z$692,'Infos Relatório'!AY$1)</f>
        <v>0</v>
      </c>
      <c r="AZ601" s="13">
        <f>SUMIFS('Faturamento SP3'!$G$2:$G$692,'Faturamento SP3'!$D$2:$D$692,'Infos Relatório'!$B$564,'Faturamento SP3'!$E$2:$E$692,'Infos Relatório'!$B601,'Faturamento SP3'!$Z$2:$Z$692,'Infos Relatório'!AY$1)</f>
        <v>0</v>
      </c>
      <c r="BA601" s="13">
        <f>SUMIFS('Faturamento SP3'!$J$2:$J$692,'Faturamento SP3'!$D$2:$D$692,'Infos Relatório'!$B$564,'Faturamento SP3'!$E$2:$E$692,'Infos Relatório'!$B601,'Faturamento SP3'!$Z$2:$Z$692,'Infos Relatório'!AY$1)</f>
        <v>0</v>
      </c>
      <c r="BB601" s="14">
        <f>SUMIFS('Faturamento SP3'!$O$2:$O$692,'Faturamento SP3'!$D$2:$D$692,'Infos Relatório'!$B$564,'Faturamento SP3'!$E$2:$E$692,'Infos Relatório'!$B601,'Faturamento SP3'!$Z$2:$Z$692,'Infos Relatório'!AY$1,'Faturamento SP3'!$T$2:$T$692,"Sim")+SUMIFS('Faturamento SP3'!$P$2:$P$692,'Faturamento SP3'!$D$2:$D$692,'Infos Relatório'!$B$564,'Faturamento SP3'!$E$2:$E$692,'Infos Relatório'!$B601,'Faturamento SP3'!$Z$2:$Z$692,'Infos Relatório'!AY$1,'Faturamento SP3'!$T$2:$T$692,"Sim")</f>
        <v>0</v>
      </c>
      <c r="BC601" s="27" t="e">
        <f t="shared" si="225"/>
        <v>#DIV/0!</v>
      </c>
      <c r="BD601" s="24">
        <f>SUMIFS('Faturamento SP3'!$H$2:$H$692,'Faturamento SP3'!$D$2:$D$692,'Infos Relatório'!$B$564,'Faturamento SP3'!$E$2:$E$692,'Infos Relatório'!$B601,'Faturamento SP3'!$Z$2:$Z$692,'Infos Relatório'!AY$1)</f>
        <v>0</v>
      </c>
      <c r="BE601" s="23">
        <f>COUNTIFS('Faturamento SP3'!$D$2:$D$692,'Infos Relatório'!$B$564,'Faturamento SP3'!$E$2:$E$692,'Infos Relatório'!$B601,'Faturamento SP3'!$Z$2:$Z$692,'Infos Relatório'!BE$1)</f>
        <v>0</v>
      </c>
      <c r="BF601" s="13">
        <f>SUMIFS('Faturamento SP3'!$G$2:$G$692,'Faturamento SP3'!$D$2:$D$692,'Infos Relatório'!$B$564,'Faturamento SP3'!$E$2:$E$692,'Infos Relatório'!$B601,'Faturamento SP3'!$Z$2:$Z$692,'Infos Relatório'!BE$1)</f>
        <v>0</v>
      </c>
      <c r="BG601" s="13">
        <f>SUMIFS('Faturamento SP3'!$J$2:$J$692,'Faturamento SP3'!$D$2:$D$692,'Infos Relatório'!$B$564,'Faturamento SP3'!$E$2:$E$692,'Infos Relatório'!$B601,'Faturamento SP3'!$Z$2:$Z$692,'Infos Relatório'!BE$1)</f>
        <v>0</v>
      </c>
      <c r="BH601" s="14">
        <f>SUMIFS('Faturamento SP3'!$O$2:$O$692,'Faturamento SP3'!$D$2:$D$692,'Infos Relatório'!$B$564,'Faturamento SP3'!$E$2:$E$692,'Infos Relatório'!$B601,'Faturamento SP3'!$Z$2:$Z$692,'Infos Relatório'!BE$1,'Faturamento SP3'!$T$2:$T$692,"Sim")+SUMIFS('Faturamento SP3'!$P$2:$P$692,'Faturamento SP3'!$D$2:$D$692,'Infos Relatório'!$B$564,'Faturamento SP3'!$E$2:$E$692,'Infos Relatório'!$B601,'Faturamento SP3'!$Z$2:$Z$692,'Infos Relatório'!BE$1,'Faturamento SP3'!$T$2:$T$692,"Sim")</f>
        <v>0</v>
      </c>
      <c r="BI601" s="27" t="e">
        <f t="shared" si="226"/>
        <v>#DIV/0!</v>
      </c>
      <c r="BJ601" s="24">
        <f>SUMIFS('Faturamento SP3'!$H$2:$H$692,'Faturamento SP3'!$D$2:$D$692,'Infos Relatório'!$B$564,'Faturamento SP3'!$E$2:$E$692,'Infos Relatório'!$B601,'Faturamento SP3'!$Z$2:$Z$692,'Infos Relatório'!BE$1)</f>
        <v>0</v>
      </c>
      <c r="BK601" s="23">
        <f>COUNTIFS('Faturamento SP3'!$D$2:$D$692,'Infos Relatório'!$B$564,'Faturamento SP3'!$E$2:$E$692,'Infos Relatório'!$B601,'Faturamento SP3'!$Z$2:$Z$692,'Infos Relatório'!BK$1)</f>
        <v>0</v>
      </c>
      <c r="BL601" s="13">
        <f>SUMIFS('Faturamento SP3'!$G$2:$G$692,'Faturamento SP3'!$D$2:$D$692,'Infos Relatório'!$B$564,'Faturamento SP3'!$E$2:$E$692,'Infos Relatório'!$B601,'Faturamento SP3'!$Z$2:$Z$692,'Infos Relatório'!BK$1)</f>
        <v>0</v>
      </c>
      <c r="BM601" s="13">
        <f>SUMIFS('Faturamento SP3'!$J$2:$J$692,'Faturamento SP3'!$D$2:$D$692,'Infos Relatório'!$B$564,'Faturamento SP3'!$E$2:$E$692,'Infos Relatório'!$B601,'Faturamento SP3'!$Z$2:$Z$692,'Infos Relatório'!BK$1)</f>
        <v>0</v>
      </c>
      <c r="BN601" s="14">
        <f>SUMIFS('Faturamento SP3'!$O$2:$O$692,'Faturamento SP3'!$D$2:$D$692,'Infos Relatório'!$B$564,'Faturamento SP3'!$E$2:$E$692,'Infos Relatório'!$B601,'Faturamento SP3'!$Z$2:$Z$692,'Infos Relatório'!BK$1,'Faturamento SP3'!$T$2:$T$692,"Sim")+SUMIFS('Faturamento SP3'!$P$2:$P$692,'Faturamento SP3'!$D$2:$D$692,'Infos Relatório'!$B$564,'Faturamento SP3'!$E$2:$E$692,'Infos Relatório'!$B601,'Faturamento SP3'!$Z$2:$Z$692,'Infos Relatório'!BK$1,'Faturamento SP3'!$T$2:$T$692,"Sim")</f>
        <v>0</v>
      </c>
      <c r="BO601" s="27" t="e">
        <f t="shared" si="227"/>
        <v>#DIV/0!</v>
      </c>
      <c r="BP601" s="24">
        <f>SUMIFS('Faturamento SP3'!$H$2:$H$692,'Faturamento SP3'!$D$2:$D$692,'Infos Relatório'!$B$564,'Faturamento SP3'!$E$2:$E$692,'Infos Relatório'!$B601,'Faturamento SP3'!$Z$2:$Z$692,'Infos Relatório'!BK$1)</f>
        <v>0</v>
      </c>
      <c r="BQ601" s="23">
        <f>COUNTIFS('Faturamento SP3'!$D$2:$D$692,'Infos Relatório'!$B$564,'Faturamento SP3'!$E$2:$E$692,'Infos Relatório'!$B601,'Faturamento SP3'!$Z$2:$Z$692,'Infos Relatório'!BQ$1)</f>
        <v>0</v>
      </c>
      <c r="BR601" s="13">
        <f>SUMIFS('Faturamento SP3'!$G$2:$G$692,'Faturamento SP3'!$D$2:$D$692,'Infos Relatório'!$B$564,'Faturamento SP3'!$E$2:$E$692,'Infos Relatório'!$B601,'Faturamento SP3'!$Z$2:$Z$692,'Infos Relatório'!BQ$1)</f>
        <v>0</v>
      </c>
      <c r="BS601" s="13">
        <f>SUMIFS('Faturamento SP3'!$J$2:$J$692,'Faturamento SP3'!$D$2:$D$692,'Infos Relatório'!$B$564,'Faturamento SP3'!$E$2:$E$692,'Infos Relatório'!$B601,'Faturamento SP3'!$Z$2:$Z$692,'Infos Relatório'!BQ$1)</f>
        <v>0</v>
      </c>
      <c r="BT601" s="14">
        <f>SUMIFS('Faturamento SP3'!$O$2:$O$692,'Faturamento SP3'!$D$2:$D$692,'Infos Relatório'!$B$564,'Faturamento SP3'!$E$2:$E$692,'Infos Relatório'!$B601,'Faturamento SP3'!$Z$2:$Z$692,'Infos Relatório'!BQ$1,'Faturamento SP3'!$T$2:$T$692,"Sim")+SUMIFS('Faturamento SP3'!$P$2:$P$692,'Faturamento SP3'!$D$2:$D$692,'Infos Relatório'!$B$564,'Faturamento SP3'!$E$2:$E$692,'Infos Relatório'!$B601,'Faturamento SP3'!$Z$2:$Z$692,'Infos Relatório'!BQ$1,'Faturamento SP3'!$T$2:$T$692,"Sim")</f>
        <v>0</v>
      </c>
      <c r="BU601" s="27" t="e">
        <f t="shared" si="228"/>
        <v>#DIV/0!</v>
      </c>
      <c r="BV601" s="24">
        <f>SUMIFS('Faturamento SP3'!$H$2:$H$692,'Faturamento SP3'!$D$2:$D$692,'Infos Relatório'!$B$564,'Faturamento SP3'!$E$2:$E$692,'Infos Relatório'!$B601,'Faturamento SP3'!$Z$2:$Z$692,'Infos Relatório'!BQ$1)</f>
        <v>0</v>
      </c>
    </row>
    <row r="602" spans="2:74">
      <c r="B602" s="17" t="s">
        <v>44</v>
      </c>
      <c r="C602" s="23">
        <f>COUNTIFS('Faturamento SP3'!$D$2:$D$692,'Infos Relatório'!$B$564,'Faturamento SP3'!$E$2:$E$692,'Infos Relatório'!$B602,'Faturamento SP3'!$Z$2:$Z$692,'Infos Relatório'!C$1)</f>
        <v>0</v>
      </c>
      <c r="D602" s="13">
        <f>SUMIFS('Faturamento SP3'!$G$2:$G$692,'Faturamento SP3'!$D$2:$D$692,'Infos Relatório'!$B$564,'Faturamento SP3'!$E$2:$E$692,'Infos Relatório'!$B602,'Faturamento SP3'!$Z$2:$Z$692,'Infos Relatório'!C$1)</f>
        <v>0</v>
      </c>
      <c r="E602" s="13">
        <f>SUMIFS('Faturamento SP3'!$J$2:$J$692,'Faturamento SP3'!$D$2:$D$692,'Infos Relatório'!$B$564,'Faturamento SP3'!$E$2:$E$692,'Infos Relatório'!$B602,'Faturamento SP3'!$Z$2:$Z$692,'Infos Relatório'!C$1)</f>
        <v>0</v>
      </c>
      <c r="F602" s="14">
        <f>SUMIFS('Faturamento SP3'!$O$2:$O$692,'Faturamento SP3'!$D$2:$D$692,'Infos Relatório'!$B$564,'Faturamento SP3'!$E$2:$E$692,'Infos Relatório'!$B602,'Faturamento SP3'!$Z$2:$Z$692,'Infos Relatório'!C$1,'Faturamento SP3'!$T$2:$T$692,"Sim")+SUMIFS('Faturamento SP3'!$P$2:$P$692,'Faturamento SP3'!$D$2:$D$692,'Infos Relatório'!$B$564,'Faturamento SP3'!$E$2:$E$692,'Infos Relatório'!$B602,'Faturamento SP3'!$Z$2:$Z$692,'Infos Relatório'!C$1,'Faturamento SP3'!$T$2:$T$692,"Sim")</f>
        <v>0</v>
      </c>
      <c r="G602" s="27" t="e">
        <f t="shared" si="217"/>
        <v>#DIV/0!</v>
      </c>
      <c r="H602" s="24">
        <f>SUMIFS('Faturamento SP3'!$H$2:$H$692,'Faturamento SP3'!$D$2:$D$692,'Infos Relatório'!$B$564,'Faturamento SP3'!$E$2:$E$692,'Infos Relatório'!$B602,'Faturamento SP3'!$Z$2:$Z$692,'Infos Relatório'!C$1)</f>
        <v>0</v>
      </c>
      <c r="I602" s="23">
        <f>COUNTIFS('Faturamento SP3'!$D$2:$D$692,'Infos Relatório'!$B$564,'Faturamento SP3'!$E$2:$E$692,'Infos Relatório'!$B602,'Faturamento SP3'!$Z$2:$Z$692,'Infos Relatório'!I$1)</f>
        <v>0</v>
      </c>
      <c r="J602" s="13">
        <f>SUMIFS('Faturamento SP3'!$G$2:$G$692,'Faturamento SP3'!$D$2:$D$692,'Infos Relatório'!$B$564,'Faturamento SP3'!$E$2:$E$692,'Infos Relatório'!$B602,'Faturamento SP3'!$Z$2:$Z$692,'Infos Relatório'!I$1)</f>
        <v>0</v>
      </c>
      <c r="K602" s="13">
        <f>SUMIFS('Faturamento SP3'!$J$2:$J$692,'Faturamento SP3'!$D$2:$D$692,'Infos Relatório'!$B$564,'Faturamento SP3'!$E$2:$E$692,'Infos Relatório'!$B602,'Faturamento SP3'!$Z$2:$Z$692,'Infos Relatório'!I$1)</f>
        <v>0</v>
      </c>
      <c r="L602" s="14">
        <f>SUMIFS('Faturamento SP3'!$O$2:$O$692,'Faturamento SP3'!$D$2:$D$692,'Infos Relatório'!$B$564,'Faturamento SP3'!$E$2:$E$692,'Infos Relatório'!$B602,'Faturamento SP3'!$Z$2:$Z$692,'Infos Relatório'!I$1,'Faturamento SP3'!$T$2:$T$692,"Sim")+SUMIFS('Faturamento SP3'!$P$2:$P$692,'Faturamento SP3'!$D$2:$D$692,'Infos Relatório'!$B$564,'Faturamento SP3'!$E$2:$E$692,'Infos Relatório'!$B602,'Faturamento SP3'!$Z$2:$Z$692,'Infos Relatório'!I$1,'Faturamento SP3'!$T$2:$T$692,"Sim")</f>
        <v>0</v>
      </c>
      <c r="M602" s="27" t="e">
        <f t="shared" si="218"/>
        <v>#DIV/0!</v>
      </c>
      <c r="N602" s="24">
        <f>SUMIFS('Faturamento SP3'!$H$2:$H$692,'Faturamento SP3'!$D$2:$D$692,'Infos Relatório'!$B$564,'Faturamento SP3'!$E$2:$E$692,'Infos Relatório'!$B602,'Faturamento SP3'!$Z$2:$Z$692,'Infos Relatório'!I$1)</f>
        <v>0</v>
      </c>
      <c r="O602" s="23">
        <f>COUNTIFS('Faturamento SP3'!$D$2:$D$692,'Infos Relatório'!$B$564,'Faturamento SP3'!$E$2:$E$692,'Infos Relatório'!$B602,'Faturamento SP3'!$Z$2:$Z$692,'Infos Relatório'!O$1)</f>
        <v>0</v>
      </c>
      <c r="P602" s="13">
        <f>SUMIFS('Faturamento SP3'!$G$2:$G$692,'Faturamento SP3'!$D$2:$D$692,'Infos Relatório'!$B$564,'Faturamento SP3'!$E$2:$E$692,'Infos Relatório'!$B602,'Faturamento SP3'!$Z$2:$Z$692,'Infos Relatório'!O$1)</f>
        <v>0</v>
      </c>
      <c r="Q602" s="13">
        <f>SUMIFS('Faturamento SP3'!$J$2:$J$692,'Faturamento SP3'!$D$2:$D$692,'Infos Relatório'!$B$564,'Faturamento SP3'!$E$2:$E$692,'Infos Relatório'!$B602,'Faturamento SP3'!$Z$2:$Z$692,'Infos Relatório'!O$1)</f>
        <v>0</v>
      </c>
      <c r="R602" s="14">
        <f>SUMIFS('Faturamento SP3'!$O$2:$O$692,'Faturamento SP3'!$D$2:$D$692,'Infos Relatório'!$B$564,'Faturamento SP3'!$E$2:$E$692,'Infos Relatório'!$B602,'Faturamento SP3'!$Z$2:$Z$692,'Infos Relatório'!O$1,'Faturamento SP3'!$T$2:$T$692,"Sim")+SUMIFS('Faturamento SP3'!$P$2:$P$692,'Faturamento SP3'!$D$2:$D$692,'Infos Relatório'!$B$564,'Faturamento SP3'!$E$2:$E$692,'Infos Relatório'!$B602,'Faturamento SP3'!$Z$2:$Z$692,'Infos Relatório'!O$1,'Faturamento SP3'!$T$2:$T$692,"Sim")</f>
        <v>0</v>
      </c>
      <c r="S602" s="27" t="e">
        <f t="shared" si="219"/>
        <v>#DIV/0!</v>
      </c>
      <c r="T602" s="24">
        <f>SUMIFS('Faturamento SP3'!$H$2:$H$692,'Faturamento SP3'!$D$2:$D$692,'Infos Relatório'!$B$564,'Faturamento SP3'!$E$2:$E$692,'Infos Relatório'!$B602,'Faturamento SP3'!$Z$2:$Z$692,'Infos Relatório'!O$1)</f>
        <v>0</v>
      </c>
      <c r="U602" s="23">
        <f>COUNTIFS('Faturamento SP3'!$D$2:$D$692,'Infos Relatório'!$B$564,'Faturamento SP3'!$E$2:$E$692,'Infos Relatório'!$B602,'Faturamento SP3'!$Z$2:$Z$692,'Infos Relatório'!U$1)</f>
        <v>0</v>
      </c>
      <c r="V602" s="13">
        <f>SUMIFS('Faturamento SP3'!$G$2:$G$692,'Faturamento SP3'!$D$2:$D$692,'Infos Relatório'!$B$564,'Faturamento SP3'!$E$2:$E$692,'Infos Relatório'!$B602,'Faturamento SP3'!$Z$2:$Z$692,'Infos Relatório'!U$1)</f>
        <v>0</v>
      </c>
      <c r="W602" s="13">
        <f>SUMIFS('Faturamento SP3'!$J$2:$J$692,'Faturamento SP3'!$D$2:$D$692,'Infos Relatório'!$B$564,'Faturamento SP3'!$E$2:$E$692,'Infos Relatório'!$B602,'Faturamento SP3'!$Z$2:$Z$692,'Infos Relatório'!U$1)</f>
        <v>0</v>
      </c>
      <c r="X602" s="14">
        <f>SUMIFS('Faturamento SP3'!$O$2:$O$692,'Faturamento SP3'!$D$2:$D$692,'Infos Relatório'!$B$564,'Faturamento SP3'!$E$2:$E$692,'Infos Relatório'!$B602,'Faturamento SP3'!$Z$2:$Z$692,'Infos Relatório'!U$1,'Faturamento SP3'!$T$2:$T$692,"Sim")+SUMIFS('Faturamento SP3'!$P$2:$P$692,'Faturamento SP3'!$D$2:$D$692,'Infos Relatório'!$B$564,'Faturamento SP3'!$E$2:$E$692,'Infos Relatório'!$B602,'Faturamento SP3'!$Z$2:$Z$692,'Infos Relatório'!U$1,'Faturamento SP3'!$T$2:$T$692,"Sim")</f>
        <v>0</v>
      </c>
      <c r="Y602" s="27" t="e">
        <f t="shared" si="220"/>
        <v>#DIV/0!</v>
      </c>
      <c r="Z602" s="24">
        <f>SUMIFS('Faturamento SP3'!$H$2:$H$692,'Faturamento SP3'!$D$2:$D$692,'Infos Relatório'!$B$564,'Faturamento SP3'!$E$2:$E$692,'Infos Relatório'!$B602,'Faturamento SP3'!$Z$2:$Z$692,'Infos Relatório'!U$1)</f>
        <v>0</v>
      </c>
      <c r="AA602" s="23">
        <f>COUNTIFS('Faturamento SP3'!$D$2:$D$692,'Infos Relatório'!$B$564,'Faturamento SP3'!$E$2:$E$692,'Infos Relatório'!$B602,'Faturamento SP3'!$Z$2:$Z$692,'Infos Relatório'!AA$1)</f>
        <v>0</v>
      </c>
      <c r="AB602" s="13">
        <f>SUMIFS('Faturamento SP3'!$G$2:$G$692,'Faturamento SP3'!$D$2:$D$692,'Infos Relatório'!$B$564,'Faturamento SP3'!$E$2:$E$692,'Infos Relatório'!$B602,'Faturamento SP3'!$Z$2:$Z$692,'Infos Relatório'!AA$1)</f>
        <v>0</v>
      </c>
      <c r="AC602" s="13">
        <f>SUMIFS('Faturamento SP3'!$J$2:$J$692,'Faturamento SP3'!$D$2:$D$692,'Infos Relatório'!$B$564,'Faturamento SP3'!$E$2:$E$692,'Infos Relatório'!$B602,'Faturamento SP3'!$Z$2:$Z$692,'Infos Relatório'!AA$1)</f>
        <v>0</v>
      </c>
      <c r="AD602" s="14">
        <f>SUMIFS('Faturamento SP3'!$O$2:$O$692,'Faturamento SP3'!$D$2:$D$692,'Infos Relatório'!$B$564,'Faturamento SP3'!$E$2:$E$692,'Infos Relatório'!$B602,'Faturamento SP3'!$Z$2:$Z$692,'Infos Relatório'!AA$1,'Faturamento SP3'!$T$2:$T$692,"Sim")+SUMIFS('Faturamento SP3'!$P$2:$P$692,'Faturamento SP3'!$D$2:$D$692,'Infos Relatório'!$B$564,'Faturamento SP3'!$E$2:$E$692,'Infos Relatório'!$B602,'Faturamento SP3'!$Z$2:$Z$692,'Infos Relatório'!AA$1,'Faturamento SP3'!$T$2:$T$692,"Sim")</f>
        <v>0</v>
      </c>
      <c r="AE602" s="27" t="e">
        <f t="shared" si="221"/>
        <v>#DIV/0!</v>
      </c>
      <c r="AF602" s="24">
        <f>SUMIFS('Faturamento SP3'!$H$2:$H$692,'Faturamento SP3'!$D$2:$D$692,'Infos Relatório'!$B$564,'Faturamento SP3'!$E$2:$E$692,'Infos Relatório'!$B602,'Faturamento SP3'!$Z$2:$Z$692,'Infos Relatório'!AA$1)</f>
        <v>0</v>
      </c>
      <c r="AG602" s="23">
        <f>COUNTIFS('Faturamento SP3'!$D$2:$D$692,'Infos Relatório'!$B$564,'Faturamento SP3'!$E$2:$E$692,'Infos Relatório'!$B602,'Faturamento SP3'!$Z$2:$Z$692,'Infos Relatório'!AG$1)</f>
        <v>0</v>
      </c>
      <c r="AH602" s="13">
        <f>SUMIFS('Faturamento SP3'!$G$2:$G$692,'Faturamento SP3'!$D$2:$D$692,'Infos Relatório'!$B$564,'Faturamento SP3'!$E$2:$E$692,'Infos Relatório'!$B602,'Faturamento SP3'!$Z$2:$Z$692,'Infos Relatório'!AG$1)</f>
        <v>0</v>
      </c>
      <c r="AI602" s="13">
        <f>SUMIFS('Faturamento SP3'!$J$2:$J$692,'Faturamento SP3'!$D$2:$D$692,'Infos Relatório'!$B$564,'Faturamento SP3'!$E$2:$E$692,'Infos Relatório'!$B602,'Faturamento SP3'!$Z$2:$Z$692,'Infos Relatório'!AG$1)</f>
        <v>0</v>
      </c>
      <c r="AJ602" s="14">
        <f>SUMIFS('Faturamento SP3'!$O$2:$O$692,'Faturamento SP3'!$D$2:$D$692,'Infos Relatório'!$B$564,'Faturamento SP3'!$E$2:$E$692,'Infos Relatório'!$B602,'Faturamento SP3'!$Z$2:$Z$692,'Infos Relatório'!AG$1,'Faturamento SP3'!$T$2:$T$692,"Sim")+SUMIFS('Faturamento SP3'!$P$2:$P$692,'Faturamento SP3'!$D$2:$D$692,'Infos Relatório'!$B$564,'Faturamento SP3'!$E$2:$E$692,'Infos Relatório'!$B602,'Faturamento SP3'!$Z$2:$Z$692,'Infos Relatório'!AG$1,'Faturamento SP3'!$T$2:$T$692,"Sim")</f>
        <v>0</v>
      </c>
      <c r="AK602" s="27" t="e">
        <f t="shared" si="222"/>
        <v>#DIV/0!</v>
      </c>
      <c r="AL602" s="24">
        <f>SUMIFS('Faturamento SP3'!$H$2:$H$692,'Faturamento SP3'!$D$2:$D$692,'Infos Relatório'!$B$564,'Faturamento SP3'!$E$2:$E$692,'Infos Relatório'!$B602,'Faturamento SP3'!$Z$2:$Z$692,'Infos Relatório'!AG$1)</f>
        <v>0</v>
      </c>
      <c r="AM602" s="23">
        <f>COUNTIFS('Faturamento SP3'!$D$2:$D$692,'Infos Relatório'!$B$564,'Faturamento SP3'!$E$2:$E$692,'Infos Relatório'!$B602,'Faturamento SP3'!$Z$2:$Z$692,'Infos Relatório'!AM$1)</f>
        <v>0</v>
      </c>
      <c r="AN602" s="13">
        <f>SUMIFS('Faturamento SP3'!$G$2:$G$692,'Faturamento SP3'!$D$2:$D$692,'Infos Relatório'!$B$564,'Faturamento SP3'!$E$2:$E$692,'Infos Relatório'!$B602,'Faturamento SP3'!$Z$2:$Z$692,'Infos Relatório'!AM$1)</f>
        <v>0</v>
      </c>
      <c r="AO602" s="13">
        <f>SUMIFS('Faturamento SP3'!$J$2:$J$692,'Faturamento SP3'!$D$2:$D$692,'Infos Relatório'!$B$564,'Faturamento SP3'!$E$2:$E$692,'Infos Relatório'!$B602,'Faturamento SP3'!$Z$2:$Z$692,'Infos Relatório'!AM$1)</f>
        <v>0</v>
      </c>
      <c r="AP602" s="14">
        <f>SUMIFS('Faturamento SP3'!$O$2:$O$692,'Faturamento SP3'!$D$2:$D$692,'Infos Relatório'!$B$564,'Faturamento SP3'!$E$2:$E$692,'Infos Relatório'!$B602,'Faturamento SP3'!$Z$2:$Z$692,'Infos Relatório'!AM$1,'Faturamento SP3'!$T$2:$T$692,"Sim")+SUMIFS('Faturamento SP3'!$P$2:$P$692,'Faturamento SP3'!$D$2:$D$692,'Infos Relatório'!$B$564,'Faturamento SP3'!$E$2:$E$692,'Infos Relatório'!$B602,'Faturamento SP3'!$Z$2:$Z$692,'Infos Relatório'!AM$1,'Faturamento SP3'!$T$2:$T$692,"Sim")</f>
        <v>0</v>
      </c>
      <c r="AQ602" s="27" t="e">
        <f t="shared" si="223"/>
        <v>#DIV/0!</v>
      </c>
      <c r="AR602" s="24">
        <f>SUMIFS('Faturamento SP3'!$H$2:$H$692,'Faturamento SP3'!$D$2:$D$692,'Infos Relatório'!$B$564,'Faturamento SP3'!$E$2:$E$692,'Infos Relatório'!$B602,'Faturamento SP3'!$Z$2:$Z$692,'Infos Relatório'!AM$1)</f>
        <v>0</v>
      </c>
      <c r="AS602" s="23">
        <f>COUNTIFS('Faturamento SP3'!$D$2:$D$692,'Infos Relatório'!$B$564,'Faturamento SP3'!$E$2:$E$692,'Infos Relatório'!$B602,'Faturamento SP3'!$Z$2:$Z$692,'Infos Relatório'!AS$1)</f>
        <v>0</v>
      </c>
      <c r="AT602" s="13">
        <f>SUMIFS('Faturamento SP3'!$G$2:$G$692,'Faturamento SP3'!$D$2:$D$692,'Infos Relatório'!$B$564,'Faturamento SP3'!$E$2:$E$692,'Infos Relatório'!$B602,'Faturamento SP3'!$Z$2:$Z$692,'Infos Relatório'!AS$1)</f>
        <v>0</v>
      </c>
      <c r="AU602" s="13">
        <f>SUMIFS('Faturamento SP3'!$J$2:$J$692,'Faturamento SP3'!$D$2:$D$692,'Infos Relatório'!$B$564,'Faturamento SP3'!$E$2:$E$692,'Infos Relatório'!$B602,'Faturamento SP3'!$Z$2:$Z$692,'Infos Relatório'!AS$1)</f>
        <v>0</v>
      </c>
      <c r="AV602" s="14">
        <f>SUMIFS('Faturamento SP3'!$O$2:$O$692,'Faturamento SP3'!$D$2:$D$692,'Infos Relatório'!$B$564,'Faturamento SP3'!$E$2:$E$692,'Infos Relatório'!$B602,'Faturamento SP3'!$Z$2:$Z$692,'Infos Relatório'!AS$1,'Faturamento SP3'!$T$2:$T$692,"Sim")+SUMIFS('Faturamento SP3'!$P$2:$P$692,'Faturamento SP3'!$D$2:$D$692,'Infos Relatório'!$B$564,'Faturamento SP3'!$E$2:$E$692,'Infos Relatório'!$B602,'Faturamento SP3'!$Z$2:$Z$692,'Infos Relatório'!AS$1,'Faturamento SP3'!$T$2:$T$692,"Sim")</f>
        <v>0</v>
      </c>
      <c r="AW602" s="27" t="e">
        <f t="shared" si="224"/>
        <v>#DIV/0!</v>
      </c>
      <c r="AX602" s="24">
        <f>SUMIFS('Faturamento SP3'!$H$2:$H$692,'Faturamento SP3'!$D$2:$D$692,'Infos Relatório'!$B$564,'Faturamento SP3'!$E$2:$E$692,'Infos Relatório'!$B602,'Faturamento SP3'!$Z$2:$Z$692,'Infos Relatório'!AS$1)</f>
        <v>0</v>
      </c>
      <c r="AY602" s="23">
        <f>COUNTIFS('Faturamento SP3'!$D$2:$D$692,'Infos Relatório'!$B$564,'Faturamento SP3'!$E$2:$E$692,'Infos Relatório'!$B602,'Faturamento SP3'!$Z$2:$Z$692,'Infos Relatório'!AY$1)</f>
        <v>0</v>
      </c>
      <c r="AZ602" s="13">
        <f>SUMIFS('Faturamento SP3'!$G$2:$G$692,'Faturamento SP3'!$D$2:$D$692,'Infos Relatório'!$B$564,'Faturamento SP3'!$E$2:$E$692,'Infos Relatório'!$B602,'Faturamento SP3'!$Z$2:$Z$692,'Infos Relatório'!AY$1)</f>
        <v>0</v>
      </c>
      <c r="BA602" s="13">
        <f>SUMIFS('Faturamento SP3'!$J$2:$J$692,'Faturamento SP3'!$D$2:$D$692,'Infos Relatório'!$B$564,'Faturamento SP3'!$E$2:$E$692,'Infos Relatório'!$B602,'Faturamento SP3'!$Z$2:$Z$692,'Infos Relatório'!AY$1)</f>
        <v>0</v>
      </c>
      <c r="BB602" s="14">
        <f>SUMIFS('Faturamento SP3'!$O$2:$O$692,'Faturamento SP3'!$D$2:$D$692,'Infos Relatório'!$B$564,'Faturamento SP3'!$E$2:$E$692,'Infos Relatório'!$B602,'Faturamento SP3'!$Z$2:$Z$692,'Infos Relatório'!AY$1,'Faturamento SP3'!$T$2:$T$692,"Sim")+SUMIFS('Faturamento SP3'!$P$2:$P$692,'Faturamento SP3'!$D$2:$D$692,'Infos Relatório'!$B$564,'Faturamento SP3'!$E$2:$E$692,'Infos Relatório'!$B602,'Faturamento SP3'!$Z$2:$Z$692,'Infos Relatório'!AY$1,'Faturamento SP3'!$T$2:$T$692,"Sim")</f>
        <v>0</v>
      </c>
      <c r="BC602" s="27" t="e">
        <f t="shared" si="225"/>
        <v>#DIV/0!</v>
      </c>
      <c r="BD602" s="24">
        <f>SUMIFS('Faturamento SP3'!$H$2:$H$692,'Faturamento SP3'!$D$2:$D$692,'Infos Relatório'!$B$564,'Faturamento SP3'!$E$2:$E$692,'Infos Relatório'!$B602,'Faturamento SP3'!$Z$2:$Z$692,'Infos Relatório'!AY$1)</f>
        <v>0</v>
      </c>
      <c r="BE602" s="23">
        <f>COUNTIFS('Faturamento SP3'!$D$2:$D$692,'Infos Relatório'!$B$564,'Faturamento SP3'!$E$2:$E$692,'Infos Relatório'!$B602,'Faturamento SP3'!$Z$2:$Z$692,'Infos Relatório'!BE$1)</f>
        <v>0</v>
      </c>
      <c r="BF602" s="13">
        <f>SUMIFS('Faturamento SP3'!$G$2:$G$692,'Faturamento SP3'!$D$2:$D$692,'Infos Relatório'!$B$564,'Faturamento SP3'!$E$2:$E$692,'Infos Relatório'!$B602,'Faturamento SP3'!$Z$2:$Z$692,'Infos Relatório'!BE$1)</f>
        <v>0</v>
      </c>
      <c r="BG602" s="13">
        <f>SUMIFS('Faturamento SP3'!$J$2:$J$692,'Faturamento SP3'!$D$2:$D$692,'Infos Relatório'!$B$564,'Faturamento SP3'!$E$2:$E$692,'Infos Relatório'!$B602,'Faturamento SP3'!$Z$2:$Z$692,'Infos Relatório'!BE$1)</f>
        <v>0</v>
      </c>
      <c r="BH602" s="14">
        <f>SUMIFS('Faturamento SP3'!$O$2:$O$692,'Faturamento SP3'!$D$2:$D$692,'Infos Relatório'!$B$564,'Faturamento SP3'!$E$2:$E$692,'Infos Relatório'!$B602,'Faturamento SP3'!$Z$2:$Z$692,'Infos Relatório'!BE$1,'Faturamento SP3'!$T$2:$T$692,"Sim")+SUMIFS('Faturamento SP3'!$P$2:$P$692,'Faturamento SP3'!$D$2:$D$692,'Infos Relatório'!$B$564,'Faturamento SP3'!$E$2:$E$692,'Infos Relatório'!$B602,'Faturamento SP3'!$Z$2:$Z$692,'Infos Relatório'!BE$1,'Faturamento SP3'!$T$2:$T$692,"Sim")</f>
        <v>0</v>
      </c>
      <c r="BI602" s="27" t="e">
        <f t="shared" si="226"/>
        <v>#DIV/0!</v>
      </c>
      <c r="BJ602" s="24">
        <f>SUMIFS('Faturamento SP3'!$H$2:$H$692,'Faturamento SP3'!$D$2:$D$692,'Infos Relatório'!$B$564,'Faturamento SP3'!$E$2:$E$692,'Infos Relatório'!$B602,'Faturamento SP3'!$Z$2:$Z$692,'Infos Relatório'!BE$1)</f>
        <v>0</v>
      </c>
      <c r="BK602" s="23">
        <f>COUNTIFS('Faturamento SP3'!$D$2:$D$692,'Infos Relatório'!$B$564,'Faturamento SP3'!$E$2:$E$692,'Infos Relatório'!$B602,'Faturamento SP3'!$Z$2:$Z$692,'Infos Relatório'!BK$1)</f>
        <v>0</v>
      </c>
      <c r="BL602" s="13">
        <f>SUMIFS('Faturamento SP3'!$G$2:$G$692,'Faturamento SP3'!$D$2:$D$692,'Infos Relatório'!$B$564,'Faturamento SP3'!$E$2:$E$692,'Infos Relatório'!$B602,'Faturamento SP3'!$Z$2:$Z$692,'Infos Relatório'!BK$1)</f>
        <v>0</v>
      </c>
      <c r="BM602" s="13">
        <f>SUMIFS('Faturamento SP3'!$J$2:$J$692,'Faturamento SP3'!$D$2:$D$692,'Infos Relatório'!$B$564,'Faturamento SP3'!$E$2:$E$692,'Infos Relatório'!$B602,'Faturamento SP3'!$Z$2:$Z$692,'Infos Relatório'!BK$1)</f>
        <v>0</v>
      </c>
      <c r="BN602" s="14">
        <f>SUMIFS('Faturamento SP3'!$O$2:$O$692,'Faturamento SP3'!$D$2:$D$692,'Infos Relatório'!$B$564,'Faturamento SP3'!$E$2:$E$692,'Infos Relatório'!$B602,'Faturamento SP3'!$Z$2:$Z$692,'Infos Relatório'!BK$1,'Faturamento SP3'!$T$2:$T$692,"Sim")+SUMIFS('Faturamento SP3'!$P$2:$P$692,'Faturamento SP3'!$D$2:$D$692,'Infos Relatório'!$B$564,'Faturamento SP3'!$E$2:$E$692,'Infos Relatório'!$B602,'Faturamento SP3'!$Z$2:$Z$692,'Infos Relatório'!BK$1,'Faturamento SP3'!$T$2:$T$692,"Sim")</f>
        <v>0</v>
      </c>
      <c r="BO602" s="27" t="e">
        <f t="shared" si="227"/>
        <v>#DIV/0!</v>
      </c>
      <c r="BP602" s="24">
        <f>SUMIFS('Faturamento SP3'!$H$2:$H$692,'Faturamento SP3'!$D$2:$D$692,'Infos Relatório'!$B$564,'Faturamento SP3'!$E$2:$E$692,'Infos Relatório'!$B602,'Faturamento SP3'!$Z$2:$Z$692,'Infos Relatório'!BK$1)</f>
        <v>0</v>
      </c>
      <c r="BQ602" s="23">
        <f>COUNTIFS('Faturamento SP3'!$D$2:$D$692,'Infos Relatório'!$B$564,'Faturamento SP3'!$E$2:$E$692,'Infos Relatório'!$B602,'Faturamento SP3'!$Z$2:$Z$692,'Infos Relatório'!BQ$1)</f>
        <v>0</v>
      </c>
      <c r="BR602" s="13">
        <f>SUMIFS('Faturamento SP3'!$G$2:$G$692,'Faturamento SP3'!$D$2:$D$692,'Infos Relatório'!$B$564,'Faturamento SP3'!$E$2:$E$692,'Infos Relatório'!$B602,'Faturamento SP3'!$Z$2:$Z$692,'Infos Relatório'!BQ$1)</f>
        <v>0</v>
      </c>
      <c r="BS602" s="13">
        <f>SUMIFS('Faturamento SP3'!$J$2:$J$692,'Faturamento SP3'!$D$2:$D$692,'Infos Relatório'!$B$564,'Faturamento SP3'!$E$2:$E$692,'Infos Relatório'!$B602,'Faturamento SP3'!$Z$2:$Z$692,'Infos Relatório'!BQ$1)</f>
        <v>0</v>
      </c>
      <c r="BT602" s="14">
        <f>SUMIFS('Faturamento SP3'!$O$2:$O$692,'Faturamento SP3'!$D$2:$D$692,'Infos Relatório'!$B$564,'Faturamento SP3'!$E$2:$E$692,'Infos Relatório'!$B602,'Faturamento SP3'!$Z$2:$Z$692,'Infos Relatório'!BQ$1,'Faturamento SP3'!$T$2:$T$692,"Sim")+SUMIFS('Faturamento SP3'!$P$2:$P$692,'Faturamento SP3'!$D$2:$D$692,'Infos Relatório'!$B$564,'Faturamento SP3'!$E$2:$E$692,'Infos Relatório'!$B602,'Faturamento SP3'!$Z$2:$Z$692,'Infos Relatório'!BQ$1,'Faturamento SP3'!$T$2:$T$692,"Sim")</f>
        <v>0</v>
      </c>
      <c r="BU602" s="27" t="e">
        <f t="shared" si="228"/>
        <v>#DIV/0!</v>
      </c>
      <c r="BV602" s="24">
        <f>SUMIFS('Faturamento SP3'!$H$2:$H$692,'Faturamento SP3'!$D$2:$D$692,'Infos Relatório'!$B$564,'Faturamento SP3'!$E$2:$E$692,'Infos Relatório'!$B602,'Faturamento SP3'!$Z$2:$Z$692,'Infos Relatório'!BQ$1)</f>
        <v>0</v>
      </c>
    </row>
    <row r="603" spans="2:74">
      <c r="B603" s="17" t="s">
        <v>45</v>
      </c>
      <c r="C603" s="23">
        <f>COUNTIFS('Faturamento SP3'!$D$2:$D$692,'Infos Relatório'!$B$564,'Faturamento SP3'!$E$2:$E$692,'Infos Relatório'!$B603,'Faturamento SP3'!$Z$2:$Z$692,'Infos Relatório'!C$1)</f>
        <v>0</v>
      </c>
      <c r="D603" s="13">
        <f>SUMIFS('Faturamento SP3'!$G$2:$G$692,'Faturamento SP3'!$D$2:$D$692,'Infos Relatório'!$B$564,'Faturamento SP3'!$E$2:$E$692,'Infos Relatório'!$B603,'Faturamento SP3'!$Z$2:$Z$692,'Infos Relatório'!C$1)</f>
        <v>0</v>
      </c>
      <c r="E603" s="13">
        <f>SUMIFS('Faturamento SP3'!$J$2:$J$692,'Faturamento SP3'!$D$2:$D$692,'Infos Relatório'!$B$564,'Faturamento SP3'!$E$2:$E$692,'Infos Relatório'!$B603,'Faturamento SP3'!$Z$2:$Z$692,'Infos Relatório'!C$1)</f>
        <v>0</v>
      </c>
      <c r="F603" s="14">
        <f>SUMIFS('Faturamento SP3'!$O$2:$O$692,'Faturamento SP3'!$D$2:$D$692,'Infos Relatório'!$B$564,'Faturamento SP3'!$E$2:$E$692,'Infos Relatório'!$B603,'Faturamento SP3'!$Z$2:$Z$692,'Infos Relatório'!C$1,'Faturamento SP3'!$T$2:$T$692,"Sim")+SUMIFS('Faturamento SP3'!$P$2:$P$692,'Faturamento SP3'!$D$2:$D$692,'Infos Relatório'!$B$564,'Faturamento SP3'!$E$2:$E$692,'Infos Relatório'!$B603,'Faturamento SP3'!$Z$2:$Z$692,'Infos Relatório'!C$1,'Faturamento SP3'!$T$2:$T$692,"Sim")</f>
        <v>0</v>
      </c>
      <c r="G603" s="27" t="e">
        <f t="shared" si="217"/>
        <v>#DIV/0!</v>
      </c>
      <c r="H603" s="24">
        <f>SUMIFS('Faturamento SP3'!$H$2:$H$692,'Faturamento SP3'!$D$2:$D$692,'Infos Relatório'!$B$564,'Faturamento SP3'!$E$2:$E$692,'Infos Relatório'!$B603,'Faturamento SP3'!$Z$2:$Z$692,'Infos Relatório'!C$1)</f>
        <v>0</v>
      </c>
      <c r="I603" s="23">
        <f>COUNTIFS('Faturamento SP3'!$D$2:$D$692,'Infos Relatório'!$B$564,'Faturamento SP3'!$E$2:$E$692,'Infos Relatório'!$B603,'Faturamento SP3'!$Z$2:$Z$692,'Infos Relatório'!I$1)</f>
        <v>0</v>
      </c>
      <c r="J603" s="13">
        <f>SUMIFS('Faturamento SP3'!$G$2:$G$692,'Faturamento SP3'!$D$2:$D$692,'Infos Relatório'!$B$564,'Faturamento SP3'!$E$2:$E$692,'Infos Relatório'!$B603,'Faturamento SP3'!$Z$2:$Z$692,'Infos Relatório'!I$1)</f>
        <v>0</v>
      </c>
      <c r="K603" s="13">
        <f>SUMIFS('Faturamento SP3'!$J$2:$J$692,'Faturamento SP3'!$D$2:$D$692,'Infos Relatório'!$B$564,'Faturamento SP3'!$E$2:$E$692,'Infos Relatório'!$B603,'Faturamento SP3'!$Z$2:$Z$692,'Infos Relatório'!I$1)</f>
        <v>0</v>
      </c>
      <c r="L603" s="14">
        <f>SUMIFS('Faturamento SP3'!$O$2:$O$692,'Faturamento SP3'!$D$2:$D$692,'Infos Relatório'!$B$564,'Faturamento SP3'!$E$2:$E$692,'Infos Relatório'!$B603,'Faturamento SP3'!$Z$2:$Z$692,'Infos Relatório'!I$1,'Faturamento SP3'!$T$2:$T$692,"Sim")+SUMIFS('Faturamento SP3'!$P$2:$P$692,'Faturamento SP3'!$D$2:$D$692,'Infos Relatório'!$B$564,'Faturamento SP3'!$E$2:$E$692,'Infos Relatório'!$B603,'Faturamento SP3'!$Z$2:$Z$692,'Infos Relatório'!I$1,'Faturamento SP3'!$T$2:$T$692,"Sim")</f>
        <v>0</v>
      </c>
      <c r="M603" s="27" t="e">
        <f t="shared" si="218"/>
        <v>#DIV/0!</v>
      </c>
      <c r="N603" s="24">
        <f>SUMIFS('Faturamento SP3'!$H$2:$H$692,'Faturamento SP3'!$D$2:$D$692,'Infos Relatório'!$B$564,'Faturamento SP3'!$E$2:$E$692,'Infos Relatório'!$B603,'Faturamento SP3'!$Z$2:$Z$692,'Infos Relatório'!I$1)</f>
        <v>0</v>
      </c>
      <c r="O603" s="23">
        <f>COUNTIFS('Faturamento SP3'!$D$2:$D$692,'Infos Relatório'!$B$564,'Faturamento SP3'!$E$2:$E$692,'Infos Relatório'!$B603,'Faturamento SP3'!$Z$2:$Z$692,'Infos Relatório'!O$1)</f>
        <v>0</v>
      </c>
      <c r="P603" s="13">
        <f>SUMIFS('Faturamento SP3'!$G$2:$G$692,'Faturamento SP3'!$D$2:$D$692,'Infos Relatório'!$B$564,'Faturamento SP3'!$E$2:$E$692,'Infos Relatório'!$B603,'Faturamento SP3'!$Z$2:$Z$692,'Infos Relatório'!O$1)</f>
        <v>0</v>
      </c>
      <c r="Q603" s="13">
        <f>SUMIFS('Faturamento SP3'!$J$2:$J$692,'Faturamento SP3'!$D$2:$D$692,'Infos Relatório'!$B$564,'Faturamento SP3'!$E$2:$E$692,'Infos Relatório'!$B603,'Faturamento SP3'!$Z$2:$Z$692,'Infos Relatório'!O$1)</f>
        <v>0</v>
      </c>
      <c r="R603" s="14">
        <f>SUMIFS('Faturamento SP3'!$O$2:$O$692,'Faturamento SP3'!$D$2:$D$692,'Infos Relatório'!$B$564,'Faturamento SP3'!$E$2:$E$692,'Infos Relatório'!$B603,'Faturamento SP3'!$Z$2:$Z$692,'Infos Relatório'!O$1,'Faturamento SP3'!$T$2:$T$692,"Sim")+SUMIFS('Faturamento SP3'!$P$2:$P$692,'Faturamento SP3'!$D$2:$D$692,'Infos Relatório'!$B$564,'Faturamento SP3'!$E$2:$E$692,'Infos Relatório'!$B603,'Faturamento SP3'!$Z$2:$Z$692,'Infos Relatório'!O$1,'Faturamento SP3'!$T$2:$T$692,"Sim")</f>
        <v>0</v>
      </c>
      <c r="S603" s="27" t="e">
        <f t="shared" si="219"/>
        <v>#DIV/0!</v>
      </c>
      <c r="T603" s="24">
        <f>SUMIFS('Faturamento SP3'!$H$2:$H$692,'Faturamento SP3'!$D$2:$D$692,'Infos Relatório'!$B$564,'Faturamento SP3'!$E$2:$E$692,'Infos Relatório'!$B603,'Faturamento SP3'!$Z$2:$Z$692,'Infos Relatório'!O$1)</f>
        <v>0</v>
      </c>
      <c r="U603" s="23">
        <f>COUNTIFS('Faturamento SP3'!$D$2:$D$692,'Infos Relatório'!$B$564,'Faturamento SP3'!$E$2:$E$692,'Infos Relatório'!$B603,'Faturamento SP3'!$Z$2:$Z$692,'Infos Relatório'!U$1)</f>
        <v>0</v>
      </c>
      <c r="V603" s="13">
        <f>SUMIFS('Faturamento SP3'!$G$2:$G$692,'Faturamento SP3'!$D$2:$D$692,'Infos Relatório'!$B$564,'Faturamento SP3'!$E$2:$E$692,'Infos Relatório'!$B603,'Faturamento SP3'!$Z$2:$Z$692,'Infos Relatório'!U$1)</f>
        <v>0</v>
      </c>
      <c r="W603" s="13">
        <f>SUMIFS('Faturamento SP3'!$J$2:$J$692,'Faturamento SP3'!$D$2:$D$692,'Infos Relatório'!$B$564,'Faturamento SP3'!$E$2:$E$692,'Infos Relatório'!$B603,'Faturamento SP3'!$Z$2:$Z$692,'Infos Relatório'!U$1)</f>
        <v>0</v>
      </c>
      <c r="X603" s="14">
        <f>SUMIFS('Faturamento SP3'!$O$2:$O$692,'Faturamento SP3'!$D$2:$D$692,'Infos Relatório'!$B$564,'Faturamento SP3'!$E$2:$E$692,'Infos Relatório'!$B603,'Faturamento SP3'!$Z$2:$Z$692,'Infos Relatório'!U$1,'Faturamento SP3'!$T$2:$T$692,"Sim")+SUMIFS('Faturamento SP3'!$P$2:$P$692,'Faturamento SP3'!$D$2:$D$692,'Infos Relatório'!$B$564,'Faturamento SP3'!$E$2:$E$692,'Infos Relatório'!$B603,'Faturamento SP3'!$Z$2:$Z$692,'Infos Relatório'!U$1,'Faturamento SP3'!$T$2:$T$692,"Sim")</f>
        <v>0</v>
      </c>
      <c r="Y603" s="27" t="e">
        <f t="shared" si="220"/>
        <v>#DIV/0!</v>
      </c>
      <c r="Z603" s="24">
        <f>SUMIFS('Faturamento SP3'!$H$2:$H$692,'Faturamento SP3'!$D$2:$D$692,'Infos Relatório'!$B$564,'Faturamento SP3'!$E$2:$E$692,'Infos Relatório'!$B603,'Faturamento SP3'!$Z$2:$Z$692,'Infos Relatório'!U$1)</f>
        <v>0</v>
      </c>
      <c r="AA603" s="23">
        <f>COUNTIFS('Faturamento SP3'!$D$2:$D$692,'Infos Relatório'!$B$564,'Faturamento SP3'!$E$2:$E$692,'Infos Relatório'!$B603,'Faturamento SP3'!$Z$2:$Z$692,'Infos Relatório'!AA$1)</f>
        <v>0</v>
      </c>
      <c r="AB603" s="13">
        <f>SUMIFS('Faturamento SP3'!$G$2:$G$692,'Faturamento SP3'!$D$2:$D$692,'Infos Relatório'!$B$564,'Faturamento SP3'!$E$2:$E$692,'Infos Relatório'!$B603,'Faturamento SP3'!$Z$2:$Z$692,'Infos Relatório'!AA$1)</f>
        <v>0</v>
      </c>
      <c r="AC603" s="13">
        <f>SUMIFS('Faturamento SP3'!$J$2:$J$692,'Faturamento SP3'!$D$2:$D$692,'Infos Relatório'!$B$564,'Faturamento SP3'!$E$2:$E$692,'Infos Relatório'!$B603,'Faturamento SP3'!$Z$2:$Z$692,'Infos Relatório'!AA$1)</f>
        <v>0</v>
      </c>
      <c r="AD603" s="14">
        <f>SUMIFS('Faturamento SP3'!$O$2:$O$692,'Faturamento SP3'!$D$2:$D$692,'Infos Relatório'!$B$564,'Faturamento SP3'!$E$2:$E$692,'Infos Relatório'!$B603,'Faturamento SP3'!$Z$2:$Z$692,'Infos Relatório'!AA$1,'Faturamento SP3'!$T$2:$T$692,"Sim")+SUMIFS('Faturamento SP3'!$P$2:$P$692,'Faturamento SP3'!$D$2:$D$692,'Infos Relatório'!$B$564,'Faturamento SP3'!$E$2:$E$692,'Infos Relatório'!$B603,'Faturamento SP3'!$Z$2:$Z$692,'Infos Relatório'!AA$1,'Faturamento SP3'!$T$2:$T$692,"Sim")</f>
        <v>0</v>
      </c>
      <c r="AE603" s="27" t="e">
        <f t="shared" si="221"/>
        <v>#DIV/0!</v>
      </c>
      <c r="AF603" s="24">
        <f>SUMIFS('Faturamento SP3'!$H$2:$H$692,'Faturamento SP3'!$D$2:$D$692,'Infos Relatório'!$B$564,'Faturamento SP3'!$E$2:$E$692,'Infos Relatório'!$B603,'Faturamento SP3'!$Z$2:$Z$692,'Infos Relatório'!AA$1)</f>
        <v>0</v>
      </c>
      <c r="AG603" s="23">
        <f>COUNTIFS('Faturamento SP3'!$D$2:$D$692,'Infos Relatório'!$B$564,'Faturamento SP3'!$E$2:$E$692,'Infos Relatório'!$B603,'Faturamento SP3'!$Z$2:$Z$692,'Infos Relatório'!AG$1)</f>
        <v>0</v>
      </c>
      <c r="AH603" s="13">
        <f>SUMIFS('Faturamento SP3'!$G$2:$G$692,'Faturamento SP3'!$D$2:$D$692,'Infos Relatório'!$B$564,'Faturamento SP3'!$E$2:$E$692,'Infos Relatório'!$B603,'Faturamento SP3'!$Z$2:$Z$692,'Infos Relatório'!AG$1)</f>
        <v>0</v>
      </c>
      <c r="AI603" s="13">
        <f>SUMIFS('Faturamento SP3'!$J$2:$J$692,'Faturamento SP3'!$D$2:$D$692,'Infos Relatório'!$B$564,'Faturamento SP3'!$E$2:$E$692,'Infos Relatório'!$B603,'Faturamento SP3'!$Z$2:$Z$692,'Infos Relatório'!AG$1)</f>
        <v>0</v>
      </c>
      <c r="AJ603" s="14">
        <f>SUMIFS('Faturamento SP3'!$O$2:$O$692,'Faturamento SP3'!$D$2:$D$692,'Infos Relatório'!$B$564,'Faturamento SP3'!$E$2:$E$692,'Infos Relatório'!$B603,'Faturamento SP3'!$Z$2:$Z$692,'Infos Relatório'!AG$1,'Faturamento SP3'!$T$2:$T$692,"Sim")+SUMIFS('Faturamento SP3'!$P$2:$P$692,'Faturamento SP3'!$D$2:$D$692,'Infos Relatório'!$B$564,'Faturamento SP3'!$E$2:$E$692,'Infos Relatório'!$B603,'Faturamento SP3'!$Z$2:$Z$692,'Infos Relatório'!AG$1,'Faturamento SP3'!$T$2:$T$692,"Sim")</f>
        <v>0</v>
      </c>
      <c r="AK603" s="27" t="e">
        <f t="shared" si="222"/>
        <v>#DIV/0!</v>
      </c>
      <c r="AL603" s="24">
        <f>SUMIFS('Faturamento SP3'!$H$2:$H$692,'Faturamento SP3'!$D$2:$D$692,'Infos Relatório'!$B$564,'Faturamento SP3'!$E$2:$E$692,'Infos Relatório'!$B603,'Faturamento SP3'!$Z$2:$Z$692,'Infos Relatório'!AG$1)</f>
        <v>0</v>
      </c>
      <c r="AM603" s="23">
        <f>COUNTIFS('Faturamento SP3'!$D$2:$D$692,'Infos Relatório'!$B$564,'Faturamento SP3'!$E$2:$E$692,'Infos Relatório'!$B603,'Faturamento SP3'!$Z$2:$Z$692,'Infos Relatório'!AM$1)</f>
        <v>0</v>
      </c>
      <c r="AN603" s="13">
        <f>SUMIFS('Faturamento SP3'!$G$2:$G$692,'Faturamento SP3'!$D$2:$D$692,'Infos Relatório'!$B$564,'Faturamento SP3'!$E$2:$E$692,'Infos Relatório'!$B603,'Faturamento SP3'!$Z$2:$Z$692,'Infos Relatório'!AM$1)</f>
        <v>0</v>
      </c>
      <c r="AO603" s="13">
        <f>SUMIFS('Faturamento SP3'!$J$2:$J$692,'Faturamento SP3'!$D$2:$D$692,'Infos Relatório'!$B$564,'Faturamento SP3'!$E$2:$E$692,'Infos Relatório'!$B603,'Faturamento SP3'!$Z$2:$Z$692,'Infos Relatório'!AM$1)</f>
        <v>0</v>
      </c>
      <c r="AP603" s="14">
        <f>SUMIFS('Faturamento SP3'!$O$2:$O$692,'Faturamento SP3'!$D$2:$D$692,'Infos Relatório'!$B$564,'Faturamento SP3'!$E$2:$E$692,'Infos Relatório'!$B603,'Faturamento SP3'!$Z$2:$Z$692,'Infos Relatório'!AM$1,'Faturamento SP3'!$T$2:$T$692,"Sim")+SUMIFS('Faturamento SP3'!$P$2:$P$692,'Faturamento SP3'!$D$2:$D$692,'Infos Relatório'!$B$564,'Faturamento SP3'!$E$2:$E$692,'Infos Relatório'!$B603,'Faturamento SP3'!$Z$2:$Z$692,'Infos Relatório'!AM$1,'Faturamento SP3'!$T$2:$T$692,"Sim")</f>
        <v>0</v>
      </c>
      <c r="AQ603" s="27" t="e">
        <f t="shared" si="223"/>
        <v>#DIV/0!</v>
      </c>
      <c r="AR603" s="24">
        <f>SUMIFS('Faturamento SP3'!$H$2:$H$692,'Faturamento SP3'!$D$2:$D$692,'Infos Relatório'!$B$564,'Faturamento SP3'!$E$2:$E$692,'Infos Relatório'!$B603,'Faturamento SP3'!$Z$2:$Z$692,'Infos Relatório'!AM$1)</f>
        <v>0</v>
      </c>
      <c r="AS603" s="23">
        <f>COUNTIFS('Faturamento SP3'!$D$2:$D$692,'Infos Relatório'!$B$564,'Faturamento SP3'!$E$2:$E$692,'Infos Relatório'!$B603,'Faturamento SP3'!$Z$2:$Z$692,'Infos Relatório'!AS$1)</f>
        <v>0</v>
      </c>
      <c r="AT603" s="13">
        <f>SUMIFS('Faturamento SP3'!$G$2:$G$692,'Faturamento SP3'!$D$2:$D$692,'Infos Relatório'!$B$564,'Faturamento SP3'!$E$2:$E$692,'Infos Relatório'!$B603,'Faturamento SP3'!$Z$2:$Z$692,'Infos Relatório'!AS$1)</f>
        <v>0</v>
      </c>
      <c r="AU603" s="13">
        <f>SUMIFS('Faturamento SP3'!$J$2:$J$692,'Faturamento SP3'!$D$2:$D$692,'Infos Relatório'!$B$564,'Faturamento SP3'!$E$2:$E$692,'Infos Relatório'!$B603,'Faturamento SP3'!$Z$2:$Z$692,'Infos Relatório'!AS$1)</f>
        <v>0</v>
      </c>
      <c r="AV603" s="14">
        <f>SUMIFS('Faturamento SP3'!$O$2:$O$692,'Faturamento SP3'!$D$2:$D$692,'Infos Relatório'!$B$564,'Faturamento SP3'!$E$2:$E$692,'Infos Relatório'!$B603,'Faturamento SP3'!$Z$2:$Z$692,'Infos Relatório'!AS$1,'Faturamento SP3'!$T$2:$T$692,"Sim")+SUMIFS('Faturamento SP3'!$P$2:$P$692,'Faturamento SP3'!$D$2:$D$692,'Infos Relatório'!$B$564,'Faturamento SP3'!$E$2:$E$692,'Infos Relatório'!$B603,'Faturamento SP3'!$Z$2:$Z$692,'Infos Relatório'!AS$1,'Faturamento SP3'!$T$2:$T$692,"Sim")</f>
        <v>0</v>
      </c>
      <c r="AW603" s="27" t="e">
        <f t="shared" si="224"/>
        <v>#DIV/0!</v>
      </c>
      <c r="AX603" s="24">
        <f>SUMIFS('Faturamento SP3'!$H$2:$H$692,'Faturamento SP3'!$D$2:$D$692,'Infos Relatório'!$B$564,'Faturamento SP3'!$E$2:$E$692,'Infos Relatório'!$B603,'Faturamento SP3'!$Z$2:$Z$692,'Infos Relatório'!AS$1)</f>
        <v>0</v>
      </c>
      <c r="AY603" s="23">
        <f>COUNTIFS('Faturamento SP3'!$D$2:$D$692,'Infos Relatório'!$B$564,'Faturamento SP3'!$E$2:$E$692,'Infos Relatório'!$B603,'Faturamento SP3'!$Z$2:$Z$692,'Infos Relatório'!AY$1)</f>
        <v>0</v>
      </c>
      <c r="AZ603" s="13">
        <f>SUMIFS('Faturamento SP3'!$G$2:$G$692,'Faturamento SP3'!$D$2:$D$692,'Infos Relatório'!$B$564,'Faturamento SP3'!$E$2:$E$692,'Infos Relatório'!$B603,'Faturamento SP3'!$Z$2:$Z$692,'Infos Relatório'!AY$1)</f>
        <v>0</v>
      </c>
      <c r="BA603" s="13">
        <f>SUMIFS('Faturamento SP3'!$J$2:$J$692,'Faturamento SP3'!$D$2:$D$692,'Infos Relatório'!$B$564,'Faturamento SP3'!$E$2:$E$692,'Infos Relatório'!$B603,'Faturamento SP3'!$Z$2:$Z$692,'Infos Relatório'!AY$1)</f>
        <v>0</v>
      </c>
      <c r="BB603" s="14">
        <f>SUMIFS('Faturamento SP3'!$O$2:$O$692,'Faturamento SP3'!$D$2:$D$692,'Infos Relatório'!$B$564,'Faturamento SP3'!$E$2:$E$692,'Infos Relatório'!$B603,'Faturamento SP3'!$Z$2:$Z$692,'Infos Relatório'!AY$1,'Faturamento SP3'!$T$2:$T$692,"Sim")+SUMIFS('Faturamento SP3'!$P$2:$P$692,'Faturamento SP3'!$D$2:$D$692,'Infos Relatório'!$B$564,'Faturamento SP3'!$E$2:$E$692,'Infos Relatório'!$B603,'Faturamento SP3'!$Z$2:$Z$692,'Infos Relatório'!AY$1,'Faturamento SP3'!$T$2:$T$692,"Sim")</f>
        <v>0</v>
      </c>
      <c r="BC603" s="27" t="e">
        <f t="shared" si="225"/>
        <v>#DIV/0!</v>
      </c>
      <c r="BD603" s="24">
        <f>SUMIFS('Faturamento SP3'!$H$2:$H$692,'Faturamento SP3'!$D$2:$D$692,'Infos Relatório'!$B$564,'Faturamento SP3'!$E$2:$E$692,'Infos Relatório'!$B603,'Faturamento SP3'!$Z$2:$Z$692,'Infos Relatório'!AY$1)</f>
        <v>0</v>
      </c>
      <c r="BE603" s="23">
        <f>COUNTIFS('Faturamento SP3'!$D$2:$D$692,'Infos Relatório'!$B$564,'Faturamento SP3'!$E$2:$E$692,'Infos Relatório'!$B603,'Faturamento SP3'!$Z$2:$Z$692,'Infos Relatório'!BE$1)</f>
        <v>0</v>
      </c>
      <c r="BF603" s="13">
        <f>SUMIFS('Faturamento SP3'!$G$2:$G$692,'Faturamento SP3'!$D$2:$D$692,'Infos Relatório'!$B$564,'Faturamento SP3'!$E$2:$E$692,'Infos Relatório'!$B603,'Faturamento SP3'!$Z$2:$Z$692,'Infos Relatório'!BE$1)</f>
        <v>0</v>
      </c>
      <c r="BG603" s="13">
        <f>SUMIFS('Faturamento SP3'!$J$2:$J$692,'Faturamento SP3'!$D$2:$D$692,'Infos Relatório'!$B$564,'Faturamento SP3'!$E$2:$E$692,'Infos Relatório'!$B603,'Faturamento SP3'!$Z$2:$Z$692,'Infos Relatório'!BE$1)</f>
        <v>0</v>
      </c>
      <c r="BH603" s="14">
        <f>SUMIFS('Faturamento SP3'!$O$2:$O$692,'Faturamento SP3'!$D$2:$D$692,'Infos Relatório'!$B$564,'Faturamento SP3'!$E$2:$E$692,'Infos Relatório'!$B603,'Faturamento SP3'!$Z$2:$Z$692,'Infos Relatório'!BE$1,'Faturamento SP3'!$T$2:$T$692,"Sim")+SUMIFS('Faturamento SP3'!$P$2:$P$692,'Faturamento SP3'!$D$2:$D$692,'Infos Relatório'!$B$564,'Faturamento SP3'!$E$2:$E$692,'Infos Relatório'!$B603,'Faturamento SP3'!$Z$2:$Z$692,'Infos Relatório'!BE$1,'Faturamento SP3'!$T$2:$T$692,"Sim")</f>
        <v>0</v>
      </c>
      <c r="BI603" s="27" t="e">
        <f t="shared" si="226"/>
        <v>#DIV/0!</v>
      </c>
      <c r="BJ603" s="24">
        <f>SUMIFS('Faturamento SP3'!$H$2:$H$692,'Faturamento SP3'!$D$2:$D$692,'Infos Relatório'!$B$564,'Faturamento SP3'!$E$2:$E$692,'Infos Relatório'!$B603,'Faturamento SP3'!$Z$2:$Z$692,'Infos Relatório'!BE$1)</f>
        <v>0</v>
      </c>
      <c r="BK603" s="23">
        <f>COUNTIFS('Faturamento SP3'!$D$2:$D$692,'Infos Relatório'!$B$564,'Faturamento SP3'!$E$2:$E$692,'Infos Relatório'!$B603,'Faturamento SP3'!$Z$2:$Z$692,'Infos Relatório'!BK$1)</f>
        <v>0</v>
      </c>
      <c r="BL603" s="13">
        <f>SUMIFS('Faturamento SP3'!$G$2:$G$692,'Faturamento SP3'!$D$2:$D$692,'Infos Relatório'!$B$564,'Faturamento SP3'!$E$2:$E$692,'Infos Relatório'!$B603,'Faturamento SP3'!$Z$2:$Z$692,'Infos Relatório'!BK$1)</f>
        <v>0</v>
      </c>
      <c r="BM603" s="13">
        <f>SUMIFS('Faturamento SP3'!$J$2:$J$692,'Faturamento SP3'!$D$2:$D$692,'Infos Relatório'!$B$564,'Faturamento SP3'!$E$2:$E$692,'Infos Relatório'!$B603,'Faturamento SP3'!$Z$2:$Z$692,'Infos Relatório'!BK$1)</f>
        <v>0</v>
      </c>
      <c r="BN603" s="14">
        <f>SUMIFS('Faturamento SP3'!$O$2:$O$692,'Faturamento SP3'!$D$2:$D$692,'Infos Relatório'!$B$564,'Faturamento SP3'!$E$2:$E$692,'Infos Relatório'!$B603,'Faturamento SP3'!$Z$2:$Z$692,'Infos Relatório'!BK$1,'Faturamento SP3'!$T$2:$T$692,"Sim")+SUMIFS('Faturamento SP3'!$P$2:$P$692,'Faturamento SP3'!$D$2:$D$692,'Infos Relatório'!$B$564,'Faturamento SP3'!$E$2:$E$692,'Infos Relatório'!$B603,'Faturamento SP3'!$Z$2:$Z$692,'Infos Relatório'!BK$1,'Faturamento SP3'!$T$2:$T$692,"Sim")</f>
        <v>0</v>
      </c>
      <c r="BO603" s="27" t="e">
        <f t="shared" si="227"/>
        <v>#DIV/0!</v>
      </c>
      <c r="BP603" s="24">
        <f>SUMIFS('Faturamento SP3'!$H$2:$H$692,'Faturamento SP3'!$D$2:$D$692,'Infos Relatório'!$B$564,'Faturamento SP3'!$E$2:$E$692,'Infos Relatório'!$B603,'Faturamento SP3'!$Z$2:$Z$692,'Infos Relatório'!BK$1)</f>
        <v>0</v>
      </c>
      <c r="BQ603" s="23">
        <f>COUNTIFS('Faturamento SP3'!$D$2:$D$692,'Infos Relatório'!$B$564,'Faturamento SP3'!$E$2:$E$692,'Infos Relatório'!$B603,'Faturamento SP3'!$Z$2:$Z$692,'Infos Relatório'!BQ$1)</f>
        <v>0</v>
      </c>
      <c r="BR603" s="13">
        <f>SUMIFS('Faturamento SP3'!$G$2:$G$692,'Faturamento SP3'!$D$2:$D$692,'Infos Relatório'!$B$564,'Faturamento SP3'!$E$2:$E$692,'Infos Relatório'!$B603,'Faturamento SP3'!$Z$2:$Z$692,'Infos Relatório'!BQ$1)</f>
        <v>0</v>
      </c>
      <c r="BS603" s="13">
        <f>SUMIFS('Faturamento SP3'!$J$2:$J$692,'Faturamento SP3'!$D$2:$D$692,'Infos Relatório'!$B$564,'Faturamento SP3'!$E$2:$E$692,'Infos Relatório'!$B603,'Faturamento SP3'!$Z$2:$Z$692,'Infos Relatório'!BQ$1)</f>
        <v>0</v>
      </c>
      <c r="BT603" s="14">
        <f>SUMIFS('Faturamento SP3'!$O$2:$O$692,'Faturamento SP3'!$D$2:$D$692,'Infos Relatório'!$B$564,'Faturamento SP3'!$E$2:$E$692,'Infos Relatório'!$B603,'Faturamento SP3'!$Z$2:$Z$692,'Infos Relatório'!BQ$1,'Faturamento SP3'!$T$2:$T$692,"Sim")+SUMIFS('Faturamento SP3'!$P$2:$P$692,'Faturamento SP3'!$D$2:$D$692,'Infos Relatório'!$B$564,'Faturamento SP3'!$E$2:$E$692,'Infos Relatório'!$B603,'Faturamento SP3'!$Z$2:$Z$692,'Infos Relatório'!BQ$1,'Faturamento SP3'!$T$2:$T$692,"Sim")</f>
        <v>0</v>
      </c>
      <c r="BU603" s="27" t="e">
        <f t="shared" si="228"/>
        <v>#DIV/0!</v>
      </c>
      <c r="BV603" s="24">
        <f>SUMIFS('Faturamento SP3'!$H$2:$H$692,'Faturamento SP3'!$D$2:$D$692,'Infos Relatório'!$B$564,'Faturamento SP3'!$E$2:$E$692,'Infos Relatório'!$B603,'Faturamento SP3'!$Z$2:$Z$692,'Infos Relatório'!BQ$1)</f>
        <v>0</v>
      </c>
    </row>
    <row r="604" spans="2:74">
      <c r="B604" s="17" t="s">
        <v>46</v>
      </c>
      <c r="C604" s="23">
        <f>COUNTIFS('Faturamento SP3'!$D$2:$D$692,'Infos Relatório'!$B$564,'Faturamento SP3'!$E$2:$E$692,'Infos Relatório'!$B604,'Faturamento SP3'!$Z$2:$Z$692,'Infos Relatório'!C$1)</f>
        <v>0</v>
      </c>
      <c r="D604" s="13">
        <f>SUMIFS('Faturamento SP3'!$G$2:$G$692,'Faturamento SP3'!$D$2:$D$692,'Infos Relatório'!$B$564,'Faturamento SP3'!$E$2:$E$692,'Infos Relatório'!$B604,'Faturamento SP3'!$Z$2:$Z$692,'Infos Relatório'!C$1)</f>
        <v>0</v>
      </c>
      <c r="E604" s="13">
        <f>SUMIFS('Faturamento SP3'!$J$2:$J$692,'Faturamento SP3'!$D$2:$D$692,'Infos Relatório'!$B$564,'Faturamento SP3'!$E$2:$E$692,'Infos Relatório'!$B604,'Faturamento SP3'!$Z$2:$Z$692,'Infos Relatório'!C$1)</f>
        <v>0</v>
      </c>
      <c r="F604" s="14">
        <f>SUMIFS('Faturamento SP3'!$O$2:$O$692,'Faturamento SP3'!$D$2:$D$692,'Infos Relatório'!$B$564,'Faturamento SP3'!$E$2:$E$692,'Infos Relatório'!$B604,'Faturamento SP3'!$Z$2:$Z$692,'Infos Relatório'!C$1,'Faturamento SP3'!$T$2:$T$692,"Sim")+SUMIFS('Faturamento SP3'!$P$2:$P$692,'Faturamento SP3'!$D$2:$D$692,'Infos Relatório'!$B$564,'Faturamento SP3'!$E$2:$E$692,'Infos Relatório'!$B604,'Faturamento SP3'!$Z$2:$Z$692,'Infos Relatório'!C$1,'Faturamento SP3'!$T$2:$T$692,"Sim")</f>
        <v>0</v>
      </c>
      <c r="G604" s="27" t="e">
        <f t="shared" si="217"/>
        <v>#DIV/0!</v>
      </c>
      <c r="H604" s="24">
        <f>SUMIFS('Faturamento SP3'!$H$2:$H$692,'Faturamento SP3'!$D$2:$D$692,'Infos Relatório'!$B$564,'Faturamento SP3'!$E$2:$E$692,'Infos Relatório'!$B604,'Faturamento SP3'!$Z$2:$Z$692,'Infos Relatório'!C$1)</f>
        <v>0</v>
      </c>
      <c r="I604" s="23">
        <f>COUNTIFS('Faturamento SP3'!$D$2:$D$692,'Infos Relatório'!$B$564,'Faturamento SP3'!$E$2:$E$692,'Infos Relatório'!$B604,'Faturamento SP3'!$Z$2:$Z$692,'Infos Relatório'!I$1)</f>
        <v>0</v>
      </c>
      <c r="J604" s="13">
        <f>SUMIFS('Faturamento SP3'!$G$2:$G$692,'Faturamento SP3'!$D$2:$D$692,'Infos Relatório'!$B$564,'Faturamento SP3'!$E$2:$E$692,'Infos Relatório'!$B604,'Faturamento SP3'!$Z$2:$Z$692,'Infos Relatório'!I$1)</f>
        <v>0</v>
      </c>
      <c r="K604" s="13">
        <f>SUMIFS('Faturamento SP3'!$J$2:$J$692,'Faturamento SP3'!$D$2:$D$692,'Infos Relatório'!$B$564,'Faturamento SP3'!$E$2:$E$692,'Infos Relatório'!$B604,'Faturamento SP3'!$Z$2:$Z$692,'Infos Relatório'!I$1)</f>
        <v>0</v>
      </c>
      <c r="L604" s="14">
        <f>SUMIFS('Faturamento SP3'!$O$2:$O$692,'Faturamento SP3'!$D$2:$D$692,'Infos Relatório'!$B$564,'Faturamento SP3'!$E$2:$E$692,'Infos Relatório'!$B604,'Faturamento SP3'!$Z$2:$Z$692,'Infos Relatório'!I$1,'Faturamento SP3'!$T$2:$T$692,"Sim")+SUMIFS('Faturamento SP3'!$P$2:$P$692,'Faturamento SP3'!$D$2:$D$692,'Infos Relatório'!$B$564,'Faturamento SP3'!$E$2:$E$692,'Infos Relatório'!$B604,'Faturamento SP3'!$Z$2:$Z$692,'Infos Relatório'!I$1,'Faturamento SP3'!$T$2:$T$692,"Sim")</f>
        <v>0</v>
      </c>
      <c r="M604" s="27" t="e">
        <f t="shared" si="218"/>
        <v>#DIV/0!</v>
      </c>
      <c r="N604" s="24">
        <f>SUMIFS('Faturamento SP3'!$H$2:$H$692,'Faturamento SP3'!$D$2:$D$692,'Infos Relatório'!$B$564,'Faturamento SP3'!$E$2:$E$692,'Infos Relatório'!$B604,'Faturamento SP3'!$Z$2:$Z$692,'Infos Relatório'!I$1)</f>
        <v>0</v>
      </c>
      <c r="O604" s="23">
        <f>COUNTIFS('Faturamento SP3'!$D$2:$D$692,'Infos Relatório'!$B$564,'Faturamento SP3'!$E$2:$E$692,'Infos Relatório'!$B604,'Faturamento SP3'!$Z$2:$Z$692,'Infos Relatório'!O$1)</f>
        <v>0</v>
      </c>
      <c r="P604" s="13">
        <f>SUMIFS('Faturamento SP3'!$G$2:$G$692,'Faturamento SP3'!$D$2:$D$692,'Infos Relatório'!$B$564,'Faturamento SP3'!$E$2:$E$692,'Infos Relatório'!$B604,'Faturamento SP3'!$Z$2:$Z$692,'Infos Relatório'!O$1)</f>
        <v>0</v>
      </c>
      <c r="Q604" s="13">
        <f>SUMIFS('Faturamento SP3'!$J$2:$J$692,'Faturamento SP3'!$D$2:$D$692,'Infos Relatório'!$B$564,'Faturamento SP3'!$E$2:$E$692,'Infos Relatório'!$B604,'Faturamento SP3'!$Z$2:$Z$692,'Infos Relatório'!O$1)</f>
        <v>0</v>
      </c>
      <c r="R604" s="14">
        <f>SUMIFS('Faturamento SP3'!$O$2:$O$692,'Faturamento SP3'!$D$2:$D$692,'Infos Relatório'!$B$564,'Faturamento SP3'!$E$2:$E$692,'Infos Relatório'!$B604,'Faturamento SP3'!$Z$2:$Z$692,'Infos Relatório'!O$1,'Faturamento SP3'!$T$2:$T$692,"Sim")+SUMIFS('Faturamento SP3'!$P$2:$P$692,'Faturamento SP3'!$D$2:$D$692,'Infos Relatório'!$B$564,'Faturamento SP3'!$E$2:$E$692,'Infos Relatório'!$B604,'Faturamento SP3'!$Z$2:$Z$692,'Infos Relatório'!O$1,'Faturamento SP3'!$T$2:$T$692,"Sim")</f>
        <v>0</v>
      </c>
      <c r="S604" s="27" t="e">
        <f t="shared" si="219"/>
        <v>#DIV/0!</v>
      </c>
      <c r="T604" s="24">
        <f>SUMIFS('Faturamento SP3'!$H$2:$H$692,'Faturamento SP3'!$D$2:$D$692,'Infos Relatório'!$B$564,'Faturamento SP3'!$E$2:$E$692,'Infos Relatório'!$B604,'Faturamento SP3'!$Z$2:$Z$692,'Infos Relatório'!O$1)</f>
        <v>0</v>
      </c>
      <c r="U604" s="23">
        <f>COUNTIFS('Faturamento SP3'!$D$2:$D$692,'Infos Relatório'!$B$564,'Faturamento SP3'!$E$2:$E$692,'Infos Relatório'!$B604,'Faturamento SP3'!$Z$2:$Z$692,'Infos Relatório'!U$1)</f>
        <v>0</v>
      </c>
      <c r="V604" s="13">
        <f>SUMIFS('Faturamento SP3'!$G$2:$G$692,'Faturamento SP3'!$D$2:$D$692,'Infos Relatório'!$B$564,'Faturamento SP3'!$E$2:$E$692,'Infos Relatório'!$B604,'Faturamento SP3'!$Z$2:$Z$692,'Infos Relatório'!U$1)</f>
        <v>0</v>
      </c>
      <c r="W604" s="13">
        <f>SUMIFS('Faturamento SP3'!$J$2:$J$692,'Faturamento SP3'!$D$2:$D$692,'Infos Relatório'!$B$564,'Faturamento SP3'!$E$2:$E$692,'Infos Relatório'!$B604,'Faturamento SP3'!$Z$2:$Z$692,'Infos Relatório'!U$1)</f>
        <v>0</v>
      </c>
      <c r="X604" s="14">
        <f>SUMIFS('Faturamento SP3'!$O$2:$O$692,'Faturamento SP3'!$D$2:$D$692,'Infos Relatório'!$B$564,'Faturamento SP3'!$E$2:$E$692,'Infos Relatório'!$B604,'Faturamento SP3'!$Z$2:$Z$692,'Infos Relatório'!U$1,'Faturamento SP3'!$T$2:$T$692,"Sim")+SUMIFS('Faturamento SP3'!$P$2:$P$692,'Faturamento SP3'!$D$2:$D$692,'Infos Relatório'!$B$564,'Faturamento SP3'!$E$2:$E$692,'Infos Relatório'!$B604,'Faturamento SP3'!$Z$2:$Z$692,'Infos Relatório'!U$1,'Faturamento SP3'!$T$2:$T$692,"Sim")</f>
        <v>0</v>
      </c>
      <c r="Y604" s="27" t="e">
        <f t="shared" si="220"/>
        <v>#DIV/0!</v>
      </c>
      <c r="Z604" s="24">
        <f>SUMIFS('Faturamento SP3'!$H$2:$H$692,'Faturamento SP3'!$D$2:$D$692,'Infos Relatório'!$B$564,'Faturamento SP3'!$E$2:$E$692,'Infos Relatório'!$B604,'Faturamento SP3'!$Z$2:$Z$692,'Infos Relatório'!U$1)</f>
        <v>0</v>
      </c>
      <c r="AA604" s="23">
        <f>COUNTIFS('Faturamento SP3'!$D$2:$D$692,'Infos Relatório'!$B$564,'Faturamento SP3'!$E$2:$E$692,'Infos Relatório'!$B604,'Faturamento SP3'!$Z$2:$Z$692,'Infos Relatório'!AA$1)</f>
        <v>0</v>
      </c>
      <c r="AB604" s="13">
        <f>SUMIFS('Faturamento SP3'!$G$2:$G$692,'Faturamento SP3'!$D$2:$D$692,'Infos Relatório'!$B$564,'Faturamento SP3'!$E$2:$E$692,'Infos Relatório'!$B604,'Faturamento SP3'!$Z$2:$Z$692,'Infos Relatório'!AA$1)</f>
        <v>0</v>
      </c>
      <c r="AC604" s="13">
        <f>SUMIFS('Faturamento SP3'!$J$2:$J$692,'Faturamento SP3'!$D$2:$D$692,'Infos Relatório'!$B$564,'Faturamento SP3'!$E$2:$E$692,'Infos Relatório'!$B604,'Faturamento SP3'!$Z$2:$Z$692,'Infos Relatório'!AA$1)</f>
        <v>0</v>
      </c>
      <c r="AD604" s="14">
        <f>SUMIFS('Faturamento SP3'!$O$2:$O$692,'Faturamento SP3'!$D$2:$D$692,'Infos Relatório'!$B$564,'Faturamento SP3'!$E$2:$E$692,'Infos Relatório'!$B604,'Faturamento SP3'!$Z$2:$Z$692,'Infos Relatório'!AA$1,'Faturamento SP3'!$T$2:$T$692,"Sim")+SUMIFS('Faturamento SP3'!$P$2:$P$692,'Faturamento SP3'!$D$2:$D$692,'Infos Relatório'!$B$564,'Faturamento SP3'!$E$2:$E$692,'Infos Relatório'!$B604,'Faturamento SP3'!$Z$2:$Z$692,'Infos Relatório'!AA$1,'Faturamento SP3'!$T$2:$T$692,"Sim")</f>
        <v>0</v>
      </c>
      <c r="AE604" s="27" t="e">
        <f t="shared" si="221"/>
        <v>#DIV/0!</v>
      </c>
      <c r="AF604" s="24">
        <f>SUMIFS('Faturamento SP3'!$H$2:$H$692,'Faturamento SP3'!$D$2:$D$692,'Infos Relatório'!$B$564,'Faturamento SP3'!$E$2:$E$692,'Infos Relatório'!$B604,'Faturamento SP3'!$Z$2:$Z$692,'Infos Relatório'!AA$1)</f>
        <v>0</v>
      </c>
      <c r="AG604" s="23">
        <f>COUNTIFS('Faturamento SP3'!$D$2:$D$692,'Infos Relatório'!$B$564,'Faturamento SP3'!$E$2:$E$692,'Infos Relatório'!$B604,'Faturamento SP3'!$Z$2:$Z$692,'Infos Relatório'!AG$1)</f>
        <v>0</v>
      </c>
      <c r="AH604" s="13">
        <f>SUMIFS('Faturamento SP3'!$G$2:$G$692,'Faturamento SP3'!$D$2:$D$692,'Infos Relatório'!$B$564,'Faturamento SP3'!$E$2:$E$692,'Infos Relatório'!$B604,'Faturamento SP3'!$Z$2:$Z$692,'Infos Relatório'!AG$1)</f>
        <v>0</v>
      </c>
      <c r="AI604" s="13">
        <f>SUMIFS('Faturamento SP3'!$J$2:$J$692,'Faturamento SP3'!$D$2:$D$692,'Infos Relatório'!$B$564,'Faturamento SP3'!$E$2:$E$692,'Infos Relatório'!$B604,'Faturamento SP3'!$Z$2:$Z$692,'Infos Relatório'!AG$1)</f>
        <v>0</v>
      </c>
      <c r="AJ604" s="14">
        <f>SUMIFS('Faturamento SP3'!$O$2:$O$692,'Faturamento SP3'!$D$2:$D$692,'Infos Relatório'!$B$564,'Faturamento SP3'!$E$2:$E$692,'Infos Relatório'!$B604,'Faturamento SP3'!$Z$2:$Z$692,'Infos Relatório'!AG$1,'Faturamento SP3'!$T$2:$T$692,"Sim")+SUMIFS('Faturamento SP3'!$P$2:$P$692,'Faturamento SP3'!$D$2:$D$692,'Infos Relatório'!$B$564,'Faturamento SP3'!$E$2:$E$692,'Infos Relatório'!$B604,'Faturamento SP3'!$Z$2:$Z$692,'Infos Relatório'!AG$1,'Faturamento SP3'!$T$2:$T$692,"Sim")</f>
        <v>0</v>
      </c>
      <c r="AK604" s="27" t="e">
        <f t="shared" si="222"/>
        <v>#DIV/0!</v>
      </c>
      <c r="AL604" s="24">
        <f>SUMIFS('Faturamento SP3'!$H$2:$H$692,'Faturamento SP3'!$D$2:$D$692,'Infos Relatório'!$B$564,'Faturamento SP3'!$E$2:$E$692,'Infos Relatório'!$B604,'Faturamento SP3'!$Z$2:$Z$692,'Infos Relatório'!AG$1)</f>
        <v>0</v>
      </c>
      <c r="AM604" s="23">
        <f>COUNTIFS('Faturamento SP3'!$D$2:$D$692,'Infos Relatório'!$B$564,'Faturamento SP3'!$E$2:$E$692,'Infos Relatório'!$B604,'Faturamento SP3'!$Z$2:$Z$692,'Infos Relatório'!AM$1)</f>
        <v>0</v>
      </c>
      <c r="AN604" s="13">
        <f>SUMIFS('Faturamento SP3'!$G$2:$G$692,'Faturamento SP3'!$D$2:$D$692,'Infos Relatório'!$B$564,'Faturamento SP3'!$E$2:$E$692,'Infos Relatório'!$B604,'Faturamento SP3'!$Z$2:$Z$692,'Infos Relatório'!AM$1)</f>
        <v>0</v>
      </c>
      <c r="AO604" s="13">
        <f>SUMIFS('Faturamento SP3'!$J$2:$J$692,'Faturamento SP3'!$D$2:$D$692,'Infos Relatório'!$B$564,'Faturamento SP3'!$E$2:$E$692,'Infos Relatório'!$B604,'Faturamento SP3'!$Z$2:$Z$692,'Infos Relatório'!AM$1)</f>
        <v>0</v>
      </c>
      <c r="AP604" s="14">
        <f>SUMIFS('Faturamento SP3'!$O$2:$O$692,'Faturamento SP3'!$D$2:$D$692,'Infos Relatório'!$B$564,'Faturamento SP3'!$E$2:$E$692,'Infos Relatório'!$B604,'Faturamento SP3'!$Z$2:$Z$692,'Infos Relatório'!AM$1,'Faturamento SP3'!$T$2:$T$692,"Sim")+SUMIFS('Faturamento SP3'!$P$2:$P$692,'Faturamento SP3'!$D$2:$D$692,'Infos Relatório'!$B$564,'Faturamento SP3'!$E$2:$E$692,'Infos Relatório'!$B604,'Faturamento SP3'!$Z$2:$Z$692,'Infos Relatório'!AM$1,'Faturamento SP3'!$T$2:$T$692,"Sim")</f>
        <v>0</v>
      </c>
      <c r="AQ604" s="27" t="e">
        <f t="shared" si="223"/>
        <v>#DIV/0!</v>
      </c>
      <c r="AR604" s="24">
        <f>SUMIFS('Faturamento SP3'!$H$2:$H$692,'Faturamento SP3'!$D$2:$D$692,'Infos Relatório'!$B$564,'Faturamento SP3'!$E$2:$E$692,'Infos Relatório'!$B604,'Faturamento SP3'!$Z$2:$Z$692,'Infos Relatório'!AM$1)</f>
        <v>0</v>
      </c>
      <c r="AS604" s="23">
        <f>COUNTIFS('Faturamento SP3'!$D$2:$D$692,'Infos Relatório'!$B$564,'Faturamento SP3'!$E$2:$E$692,'Infos Relatório'!$B604,'Faturamento SP3'!$Z$2:$Z$692,'Infos Relatório'!AS$1)</f>
        <v>0</v>
      </c>
      <c r="AT604" s="13">
        <f>SUMIFS('Faturamento SP3'!$G$2:$G$692,'Faturamento SP3'!$D$2:$D$692,'Infos Relatório'!$B$564,'Faturamento SP3'!$E$2:$E$692,'Infos Relatório'!$B604,'Faturamento SP3'!$Z$2:$Z$692,'Infos Relatório'!AS$1)</f>
        <v>0</v>
      </c>
      <c r="AU604" s="13">
        <f>SUMIFS('Faturamento SP3'!$J$2:$J$692,'Faturamento SP3'!$D$2:$D$692,'Infos Relatório'!$B$564,'Faturamento SP3'!$E$2:$E$692,'Infos Relatório'!$B604,'Faturamento SP3'!$Z$2:$Z$692,'Infos Relatório'!AS$1)</f>
        <v>0</v>
      </c>
      <c r="AV604" s="14">
        <f>SUMIFS('Faturamento SP3'!$O$2:$O$692,'Faturamento SP3'!$D$2:$D$692,'Infos Relatório'!$B$564,'Faturamento SP3'!$E$2:$E$692,'Infos Relatório'!$B604,'Faturamento SP3'!$Z$2:$Z$692,'Infos Relatório'!AS$1,'Faturamento SP3'!$T$2:$T$692,"Sim")+SUMIFS('Faturamento SP3'!$P$2:$P$692,'Faturamento SP3'!$D$2:$D$692,'Infos Relatório'!$B$564,'Faturamento SP3'!$E$2:$E$692,'Infos Relatório'!$B604,'Faturamento SP3'!$Z$2:$Z$692,'Infos Relatório'!AS$1,'Faturamento SP3'!$T$2:$T$692,"Sim")</f>
        <v>0</v>
      </c>
      <c r="AW604" s="27" t="e">
        <f t="shared" si="224"/>
        <v>#DIV/0!</v>
      </c>
      <c r="AX604" s="24">
        <f>SUMIFS('Faturamento SP3'!$H$2:$H$692,'Faturamento SP3'!$D$2:$D$692,'Infos Relatório'!$B$564,'Faturamento SP3'!$E$2:$E$692,'Infos Relatório'!$B604,'Faturamento SP3'!$Z$2:$Z$692,'Infos Relatório'!AS$1)</f>
        <v>0</v>
      </c>
      <c r="AY604" s="23">
        <f>COUNTIFS('Faturamento SP3'!$D$2:$D$692,'Infos Relatório'!$B$564,'Faturamento SP3'!$E$2:$E$692,'Infos Relatório'!$B604,'Faturamento SP3'!$Z$2:$Z$692,'Infos Relatório'!AY$1)</f>
        <v>0</v>
      </c>
      <c r="AZ604" s="13">
        <f>SUMIFS('Faturamento SP3'!$G$2:$G$692,'Faturamento SP3'!$D$2:$D$692,'Infos Relatório'!$B$564,'Faturamento SP3'!$E$2:$E$692,'Infos Relatório'!$B604,'Faturamento SP3'!$Z$2:$Z$692,'Infos Relatório'!AY$1)</f>
        <v>0</v>
      </c>
      <c r="BA604" s="13">
        <f>SUMIFS('Faturamento SP3'!$J$2:$J$692,'Faturamento SP3'!$D$2:$D$692,'Infos Relatório'!$B$564,'Faturamento SP3'!$E$2:$E$692,'Infos Relatório'!$B604,'Faturamento SP3'!$Z$2:$Z$692,'Infos Relatório'!AY$1)</f>
        <v>0</v>
      </c>
      <c r="BB604" s="14">
        <f>SUMIFS('Faturamento SP3'!$O$2:$O$692,'Faturamento SP3'!$D$2:$D$692,'Infos Relatório'!$B$564,'Faturamento SP3'!$E$2:$E$692,'Infos Relatório'!$B604,'Faturamento SP3'!$Z$2:$Z$692,'Infos Relatório'!AY$1,'Faturamento SP3'!$T$2:$T$692,"Sim")+SUMIFS('Faturamento SP3'!$P$2:$P$692,'Faturamento SP3'!$D$2:$D$692,'Infos Relatório'!$B$564,'Faturamento SP3'!$E$2:$E$692,'Infos Relatório'!$B604,'Faturamento SP3'!$Z$2:$Z$692,'Infos Relatório'!AY$1,'Faturamento SP3'!$T$2:$T$692,"Sim")</f>
        <v>0</v>
      </c>
      <c r="BC604" s="27" t="e">
        <f t="shared" si="225"/>
        <v>#DIV/0!</v>
      </c>
      <c r="BD604" s="24">
        <f>SUMIFS('Faturamento SP3'!$H$2:$H$692,'Faturamento SP3'!$D$2:$D$692,'Infos Relatório'!$B$564,'Faturamento SP3'!$E$2:$E$692,'Infos Relatório'!$B604,'Faturamento SP3'!$Z$2:$Z$692,'Infos Relatório'!AY$1)</f>
        <v>0</v>
      </c>
      <c r="BE604" s="23">
        <f>COUNTIFS('Faturamento SP3'!$D$2:$D$692,'Infos Relatório'!$B$564,'Faturamento SP3'!$E$2:$E$692,'Infos Relatório'!$B604,'Faturamento SP3'!$Z$2:$Z$692,'Infos Relatório'!BE$1)</f>
        <v>0</v>
      </c>
      <c r="BF604" s="13">
        <f>SUMIFS('Faturamento SP3'!$G$2:$G$692,'Faturamento SP3'!$D$2:$D$692,'Infos Relatório'!$B$564,'Faturamento SP3'!$E$2:$E$692,'Infos Relatório'!$B604,'Faturamento SP3'!$Z$2:$Z$692,'Infos Relatório'!BE$1)</f>
        <v>0</v>
      </c>
      <c r="BG604" s="13">
        <f>SUMIFS('Faturamento SP3'!$J$2:$J$692,'Faturamento SP3'!$D$2:$D$692,'Infos Relatório'!$B$564,'Faturamento SP3'!$E$2:$E$692,'Infos Relatório'!$B604,'Faturamento SP3'!$Z$2:$Z$692,'Infos Relatório'!BE$1)</f>
        <v>0</v>
      </c>
      <c r="BH604" s="14">
        <f>SUMIFS('Faturamento SP3'!$O$2:$O$692,'Faturamento SP3'!$D$2:$D$692,'Infos Relatório'!$B$564,'Faturamento SP3'!$E$2:$E$692,'Infos Relatório'!$B604,'Faturamento SP3'!$Z$2:$Z$692,'Infos Relatório'!BE$1,'Faturamento SP3'!$T$2:$T$692,"Sim")+SUMIFS('Faturamento SP3'!$P$2:$P$692,'Faturamento SP3'!$D$2:$D$692,'Infos Relatório'!$B$564,'Faturamento SP3'!$E$2:$E$692,'Infos Relatório'!$B604,'Faturamento SP3'!$Z$2:$Z$692,'Infos Relatório'!BE$1,'Faturamento SP3'!$T$2:$T$692,"Sim")</f>
        <v>0</v>
      </c>
      <c r="BI604" s="27" t="e">
        <f t="shared" si="226"/>
        <v>#DIV/0!</v>
      </c>
      <c r="BJ604" s="24">
        <f>SUMIFS('Faturamento SP3'!$H$2:$H$692,'Faturamento SP3'!$D$2:$D$692,'Infos Relatório'!$B$564,'Faturamento SP3'!$E$2:$E$692,'Infos Relatório'!$B604,'Faturamento SP3'!$Z$2:$Z$692,'Infos Relatório'!BE$1)</f>
        <v>0</v>
      </c>
      <c r="BK604" s="23">
        <f>COUNTIFS('Faturamento SP3'!$D$2:$D$692,'Infos Relatório'!$B$564,'Faturamento SP3'!$E$2:$E$692,'Infos Relatório'!$B604,'Faturamento SP3'!$Z$2:$Z$692,'Infos Relatório'!BK$1)</f>
        <v>0</v>
      </c>
      <c r="BL604" s="13">
        <f>SUMIFS('Faturamento SP3'!$G$2:$G$692,'Faturamento SP3'!$D$2:$D$692,'Infos Relatório'!$B$564,'Faturamento SP3'!$E$2:$E$692,'Infos Relatório'!$B604,'Faturamento SP3'!$Z$2:$Z$692,'Infos Relatório'!BK$1)</f>
        <v>0</v>
      </c>
      <c r="BM604" s="13">
        <f>SUMIFS('Faturamento SP3'!$J$2:$J$692,'Faturamento SP3'!$D$2:$D$692,'Infos Relatório'!$B$564,'Faturamento SP3'!$E$2:$E$692,'Infos Relatório'!$B604,'Faturamento SP3'!$Z$2:$Z$692,'Infos Relatório'!BK$1)</f>
        <v>0</v>
      </c>
      <c r="BN604" s="14">
        <f>SUMIFS('Faturamento SP3'!$O$2:$O$692,'Faturamento SP3'!$D$2:$D$692,'Infos Relatório'!$B$564,'Faturamento SP3'!$E$2:$E$692,'Infos Relatório'!$B604,'Faturamento SP3'!$Z$2:$Z$692,'Infos Relatório'!BK$1,'Faturamento SP3'!$T$2:$T$692,"Sim")+SUMIFS('Faturamento SP3'!$P$2:$P$692,'Faturamento SP3'!$D$2:$D$692,'Infos Relatório'!$B$564,'Faturamento SP3'!$E$2:$E$692,'Infos Relatório'!$B604,'Faturamento SP3'!$Z$2:$Z$692,'Infos Relatório'!BK$1,'Faturamento SP3'!$T$2:$T$692,"Sim")</f>
        <v>0</v>
      </c>
      <c r="BO604" s="27" t="e">
        <f t="shared" si="227"/>
        <v>#DIV/0!</v>
      </c>
      <c r="BP604" s="24">
        <f>SUMIFS('Faturamento SP3'!$H$2:$H$692,'Faturamento SP3'!$D$2:$D$692,'Infos Relatório'!$B$564,'Faturamento SP3'!$E$2:$E$692,'Infos Relatório'!$B604,'Faturamento SP3'!$Z$2:$Z$692,'Infos Relatório'!BK$1)</f>
        <v>0</v>
      </c>
      <c r="BQ604" s="23">
        <f>COUNTIFS('Faturamento SP3'!$D$2:$D$692,'Infos Relatório'!$B$564,'Faturamento SP3'!$E$2:$E$692,'Infos Relatório'!$B604,'Faturamento SP3'!$Z$2:$Z$692,'Infos Relatório'!BQ$1)</f>
        <v>0</v>
      </c>
      <c r="BR604" s="13">
        <f>SUMIFS('Faturamento SP3'!$G$2:$G$692,'Faturamento SP3'!$D$2:$D$692,'Infos Relatório'!$B$564,'Faturamento SP3'!$E$2:$E$692,'Infos Relatório'!$B604,'Faturamento SP3'!$Z$2:$Z$692,'Infos Relatório'!BQ$1)</f>
        <v>0</v>
      </c>
      <c r="BS604" s="13">
        <f>SUMIFS('Faturamento SP3'!$J$2:$J$692,'Faturamento SP3'!$D$2:$D$692,'Infos Relatório'!$B$564,'Faturamento SP3'!$E$2:$E$692,'Infos Relatório'!$B604,'Faturamento SP3'!$Z$2:$Z$692,'Infos Relatório'!BQ$1)</f>
        <v>0</v>
      </c>
      <c r="BT604" s="14">
        <f>SUMIFS('Faturamento SP3'!$O$2:$O$692,'Faturamento SP3'!$D$2:$D$692,'Infos Relatório'!$B$564,'Faturamento SP3'!$E$2:$E$692,'Infos Relatório'!$B604,'Faturamento SP3'!$Z$2:$Z$692,'Infos Relatório'!BQ$1,'Faturamento SP3'!$T$2:$T$692,"Sim")+SUMIFS('Faturamento SP3'!$P$2:$P$692,'Faturamento SP3'!$D$2:$D$692,'Infos Relatório'!$B$564,'Faturamento SP3'!$E$2:$E$692,'Infos Relatório'!$B604,'Faturamento SP3'!$Z$2:$Z$692,'Infos Relatório'!BQ$1,'Faturamento SP3'!$T$2:$T$692,"Sim")</f>
        <v>0</v>
      </c>
      <c r="BU604" s="27" t="e">
        <f t="shared" si="228"/>
        <v>#DIV/0!</v>
      </c>
      <c r="BV604" s="24">
        <f>SUMIFS('Faturamento SP3'!$H$2:$H$692,'Faturamento SP3'!$D$2:$D$692,'Infos Relatório'!$B$564,'Faturamento SP3'!$E$2:$E$692,'Infos Relatório'!$B604,'Faturamento SP3'!$Z$2:$Z$692,'Infos Relatório'!BQ$1)</f>
        <v>0</v>
      </c>
    </row>
    <row r="605" spans="2:74">
      <c r="B605" s="17" t="s">
        <v>47</v>
      </c>
      <c r="C605" s="23">
        <f>COUNTIFS('Faturamento SP3'!$D$2:$D$692,'Infos Relatório'!$B$564,'Faturamento SP3'!$E$2:$E$692,'Infos Relatório'!$B605,'Faturamento SP3'!$Z$2:$Z$692,'Infos Relatório'!C$1)</f>
        <v>0</v>
      </c>
      <c r="D605" s="13">
        <f>SUMIFS('Faturamento SP3'!$G$2:$G$692,'Faturamento SP3'!$D$2:$D$692,'Infos Relatório'!$B$564,'Faturamento SP3'!$E$2:$E$692,'Infos Relatório'!$B605,'Faturamento SP3'!$Z$2:$Z$692,'Infos Relatório'!C$1)</f>
        <v>0</v>
      </c>
      <c r="E605" s="13">
        <f>SUMIFS('Faturamento SP3'!$J$2:$J$692,'Faturamento SP3'!$D$2:$D$692,'Infos Relatório'!$B$564,'Faturamento SP3'!$E$2:$E$692,'Infos Relatório'!$B605,'Faturamento SP3'!$Z$2:$Z$692,'Infos Relatório'!C$1)</f>
        <v>0</v>
      </c>
      <c r="F605" s="14">
        <f>SUMIFS('Faturamento SP3'!$O$2:$O$692,'Faturamento SP3'!$D$2:$D$692,'Infos Relatório'!$B$564,'Faturamento SP3'!$E$2:$E$692,'Infos Relatório'!$B605,'Faturamento SP3'!$Z$2:$Z$692,'Infos Relatório'!C$1,'Faturamento SP3'!$T$2:$T$692,"Sim")+SUMIFS('Faturamento SP3'!$P$2:$P$692,'Faturamento SP3'!$D$2:$D$692,'Infos Relatório'!$B$564,'Faturamento SP3'!$E$2:$E$692,'Infos Relatório'!$B605,'Faturamento SP3'!$Z$2:$Z$692,'Infos Relatório'!C$1,'Faturamento SP3'!$T$2:$T$692,"Sim")</f>
        <v>0</v>
      </c>
      <c r="G605" s="27" t="e">
        <f t="shared" si="217"/>
        <v>#DIV/0!</v>
      </c>
      <c r="H605" s="24">
        <f>SUMIFS('Faturamento SP3'!$H$2:$H$692,'Faturamento SP3'!$D$2:$D$692,'Infos Relatório'!$B$564,'Faturamento SP3'!$E$2:$E$692,'Infos Relatório'!$B605,'Faturamento SP3'!$Z$2:$Z$692,'Infos Relatório'!C$1)</f>
        <v>0</v>
      </c>
      <c r="I605" s="23">
        <f>COUNTIFS('Faturamento SP3'!$D$2:$D$692,'Infos Relatório'!$B$564,'Faturamento SP3'!$E$2:$E$692,'Infos Relatório'!$B605,'Faturamento SP3'!$Z$2:$Z$692,'Infos Relatório'!I$1)</f>
        <v>0</v>
      </c>
      <c r="J605" s="13">
        <f>SUMIFS('Faturamento SP3'!$G$2:$G$692,'Faturamento SP3'!$D$2:$D$692,'Infos Relatório'!$B$564,'Faturamento SP3'!$E$2:$E$692,'Infos Relatório'!$B605,'Faturamento SP3'!$Z$2:$Z$692,'Infos Relatório'!I$1)</f>
        <v>0</v>
      </c>
      <c r="K605" s="13">
        <f>SUMIFS('Faturamento SP3'!$J$2:$J$692,'Faturamento SP3'!$D$2:$D$692,'Infos Relatório'!$B$564,'Faturamento SP3'!$E$2:$E$692,'Infos Relatório'!$B605,'Faturamento SP3'!$Z$2:$Z$692,'Infos Relatório'!I$1)</f>
        <v>0</v>
      </c>
      <c r="L605" s="14">
        <f>SUMIFS('Faturamento SP3'!$O$2:$O$692,'Faturamento SP3'!$D$2:$D$692,'Infos Relatório'!$B$564,'Faturamento SP3'!$E$2:$E$692,'Infos Relatório'!$B605,'Faturamento SP3'!$Z$2:$Z$692,'Infos Relatório'!I$1,'Faturamento SP3'!$T$2:$T$692,"Sim")+SUMIFS('Faturamento SP3'!$P$2:$P$692,'Faturamento SP3'!$D$2:$D$692,'Infos Relatório'!$B$564,'Faturamento SP3'!$E$2:$E$692,'Infos Relatório'!$B605,'Faturamento SP3'!$Z$2:$Z$692,'Infos Relatório'!I$1,'Faturamento SP3'!$T$2:$T$692,"Sim")</f>
        <v>0</v>
      </c>
      <c r="M605" s="27" t="e">
        <f t="shared" si="218"/>
        <v>#DIV/0!</v>
      </c>
      <c r="N605" s="24">
        <f>SUMIFS('Faturamento SP3'!$H$2:$H$692,'Faturamento SP3'!$D$2:$D$692,'Infos Relatório'!$B$564,'Faturamento SP3'!$E$2:$E$692,'Infos Relatório'!$B605,'Faturamento SP3'!$Z$2:$Z$692,'Infos Relatório'!I$1)</f>
        <v>0</v>
      </c>
      <c r="O605" s="23">
        <f>COUNTIFS('Faturamento SP3'!$D$2:$D$692,'Infos Relatório'!$B$564,'Faturamento SP3'!$E$2:$E$692,'Infos Relatório'!$B605,'Faturamento SP3'!$Z$2:$Z$692,'Infos Relatório'!O$1)</f>
        <v>0</v>
      </c>
      <c r="P605" s="13">
        <f>SUMIFS('Faturamento SP3'!$G$2:$G$692,'Faturamento SP3'!$D$2:$D$692,'Infos Relatório'!$B$564,'Faturamento SP3'!$E$2:$E$692,'Infos Relatório'!$B605,'Faturamento SP3'!$Z$2:$Z$692,'Infos Relatório'!O$1)</f>
        <v>0</v>
      </c>
      <c r="Q605" s="13">
        <f>SUMIFS('Faturamento SP3'!$J$2:$J$692,'Faturamento SP3'!$D$2:$D$692,'Infos Relatório'!$B$564,'Faturamento SP3'!$E$2:$E$692,'Infos Relatório'!$B605,'Faturamento SP3'!$Z$2:$Z$692,'Infos Relatório'!O$1)</f>
        <v>0</v>
      </c>
      <c r="R605" s="14">
        <f>SUMIFS('Faturamento SP3'!$O$2:$O$692,'Faturamento SP3'!$D$2:$D$692,'Infos Relatório'!$B$564,'Faturamento SP3'!$E$2:$E$692,'Infos Relatório'!$B605,'Faturamento SP3'!$Z$2:$Z$692,'Infos Relatório'!O$1,'Faturamento SP3'!$T$2:$T$692,"Sim")+SUMIFS('Faturamento SP3'!$P$2:$P$692,'Faturamento SP3'!$D$2:$D$692,'Infos Relatório'!$B$564,'Faturamento SP3'!$E$2:$E$692,'Infos Relatório'!$B605,'Faturamento SP3'!$Z$2:$Z$692,'Infos Relatório'!O$1,'Faturamento SP3'!$T$2:$T$692,"Sim")</f>
        <v>0</v>
      </c>
      <c r="S605" s="27" t="e">
        <f t="shared" si="219"/>
        <v>#DIV/0!</v>
      </c>
      <c r="T605" s="24">
        <f>SUMIFS('Faturamento SP3'!$H$2:$H$692,'Faturamento SP3'!$D$2:$D$692,'Infos Relatório'!$B$564,'Faturamento SP3'!$E$2:$E$692,'Infos Relatório'!$B605,'Faturamento SP3'!$Z$2:$Z$692,'Infos Relatório'!O$1)</f>
        <v>0</v>
      </c>
      <c r="U605" s="23">
        <f>COUNTIFS('Faturamento SP3'!$D$2:$D$692,'Infos Relatório'!$B$564,'Faturamento SP3'!$E$2:$E$692,'Infos Relatório'!$B605,'Faturamento SP3'!$Z$2:$Z$692,'Infos Relatório'!U$1)</f>
        <v>0</v>
      </c>
      <c r="V605" s="13">
        <f>SUMIFS('Faturamento SP3'!$G$2:$G$692,'Faturamento SP3'!$D$2:$D$692,'Infos Relatório'!$B$564,'Faturamento SP3'!$E$2:$E$692,'Infos Relatório'!$B605,'Faturamento SP3'!$Z$2:$Z$692,'Infos Relatório'!U$1)</f>
        <v>0</v>
      </c>
      <c r="W605" s="13">
        <f>SUMIFS('Faturamento SP3'!$J$2:$J$692,'Faturamento SP3'!$D$2:$D$692,'Infos Relatório'!$B$564,'Faturamento SP3'!$E$2:$E$692,'Infos Relatório'!$B605,'Faturamento SP3'!$Z$2:$Z$692,'Infos Relatório'!U$1)</f>
        <v>0</v>
      </c>
      <c r="X605" s="14">
        <f>SUMIFS('Faturamento SP3'!$O$2:$O$692,'Faturamento SP3'!$D$2:$D$692,'Infos Relatório'!$B$564,'Faturamento SP3'!$E$2:$E$692,'Infos Relatório'!$B605,'Faturamento SP3'!$Z$2:$Z$692,'Infos Relatório'!U$1,'Faturamento SP3'!$T$2:$T$692,"Sim")+SUMIFS('Faturamento SP3'!$P$2:$P$692,'Faturamento SP3'!$D$2:$D$692,'Infos Relatório'!$B$564,'Faturamento SP3'!$E$2:$E$692,'Infos Relatório'!$B605,'Faturamento SP3'!$Z$2:$Z$692,'Infos Relatório'!U$1,'Faturamento SP3'!$T$2:$T$692,"Sim")</f>
        <v>0</v>
      </c>
      <c r="Y605" s="27" t="e">
        <f t="shared" si="220"/>
        <v>#DIV/0!</v>
      </c>
      <c r="Z605" s="24">
        <f>SUMIFS('Faturamento SP3'!$H$2:$H$692,'Faturamento SP3'!$D$2:$D$692,'Infos Relatório'!$B$564,'Faturamento SP3'!$E$2:$E$692,'Infos Relatório'!$B605,'Faturamento SP3'!$Z$2:$Z$692,'Infos Relatório'!U$1)</f>
        <v>0</v>
      </c>
      <c r="AA605" s="23">
        <f>COUNTIFS('Faturamento SP3'!$D$2:$D$692,'Infos Relatório'!$B$564,'Faturamento SP3'!$E$2:$E$692,'Infos Relatório'!$B605,'Faturamento SP3'!$Z$2:$Z$692,'Infos Relatório'!AA$1)</f>
        <v>0</v>
      </c>
      <c r="AB605" s="13">
        <f>SUMIFS('Faturamento SP3'!$G$2:$G$692,'Faturamento SP3'!$D$2:$D$692,'Infos Relatório'!$B$564,'Faturamento SP3'!$E$2:$E$692,'Infos Relatório'!$B605,'Faturamento SP3'!$Z$2:$Z$692,'Infos Relatório'!AA$1)</f>
        <v>0</v>
      </c>
      <c r="AC605" s="13">
        <f>SUMIFS('Faturamento SP3'!$J$2:$J$692,'Faturamento SP3'!$D$2:$D$692,'Infos Relatório'!$B$564,'Faturamento SP3'!$E$2:$E$692,'Infos Relatório'!$B605,'Faturamento SP3'!$Z$2:$Z$692,'Infos Relatório'!AA$1)</f>
        <v>0</v>
      </c>
      <c r="AD605" s="14">
        <f>SUMIFS('Faturamento SP3'!$O$2:$O$692,'Faturamento SP3'!$D$2:$D$692,'Infos Relatório'!$B$564,'Faturamento SP3'!$E$2:$E$692,'Infos Relatório'!$B605,'Faturamento SP3'!$Z$2:$Z$692,'Infos Relatório'!AA$1,'Faturamento SP3'!$T$2:$T$692,"Sim")+SUMIFS('Faturamento SP3'!$P$2:$P$692,'Faturamento SP3'!$D$2:$D$692,'Infos Relatório'!$B$564,'Faturamento SP3'!$E$2:$E$692,'Infos Relatório'!$B605,'Faturamento SP3'!$Z$2:$Z$692,'Infos Relatório'!AA$1,'Faturamento SP3'!$T$2:$T$692,"Sim")</f>
        <v>0</v>
      </c>
      <c r="AE605" s="27" t="e">
        <f t="shared" si="221"/>
        <v>#DIV/0!</v>
      </c>
      <c r="AF605" s="24">
        <f>SUMIFS('Faturamento SP3'!$H$2:$H$692,'Faturamento SP3'!$D$2:$D$692,'Infos Relatório'!$B$564,'Faturamento SP3'!$E$2:$E$692,'Infos Relatório'!$B605,'Faturamento SP3'!$Z$2:$Z$692,'Infos Relatório'!AA$1)</f>
        <v>0</v>
      </c>
      <c r="AG605" s="23">
        <f>COUNTIFS('Faturamento SP3'!$D$2:$D$692,'Infos Relatório'!$B$564,'Faturamento SP3'!$E$2:$E$692,'Infos Relatório'!$B605,'Faturamento SP3'!$Z$2:$Z$692,'Infos Relatório'!AG$1)</f>
        <v>0</v>
      </c>
      <c r="AH605" s="13">
        <f>SUMIFS('Faturamento SP3'!$G$2:$G$692,'Faturamento SP3'!$D$2:$D$692,'Infos Relatório'!$B$564,'Faturamento SP3'!$E$2:$E$692,'Infos Relatório'!$B605,'Faturamento SP3'!$Z$2:$Z$692,'Infos Relatório'!AG$1)</f>
        <v>0</v>
      </c>
      <c r="AI605" s="13">
        <f>SUMIFS('Faturamento SP3'!$J$2:$J$692,'Faturamento SP3'!$D$2:$D$692,'Infos Relatório'!$B$564,'Faturamento SP3'!$E$2:$E$692,'Infos Relatório'!$B605,'Faturamento SP3'!$Z$2:$Z$692,'Infos Relatório'!AG$1)</f>
        <v>0</v>
      </c>
      <c r="AJ605" s="14">
        <f>SUMIFS('Faturamento SP3'!$O$2:$O$692,'Faturamento SP3'!$D$2:$D$692,'Infos Relatório'!$B$564,'Faturamento SP3'!$E$2:$E$692,'Infos Relatório'!$B605,'Faturamento SP3'!$Z$2:$Z$692,'Infos Relatório'!AG$1,'Faturamento SP3'!$T$2:$T$692,"Sim")+SUMIFS('Faturamento SP3'!$P$2:$P$692,'Faturamento SP3'!$D$2:$D$692,'Infos Relatório'!$B$564,'Faturamento SP3'!$E$2:$E$692,'Infos Relatório'!$B605,'Faturamento SP3'!$Z$2:$Z$692,'Infos Relatório'!AG$1,'Faturamento SP3'!$T$2:$T$692,"Sim")</f>
        <v>0</v>
      </c>
      <c r="AK605" s="27" t="e">
        <f t="shared" si="222"/>
        <v>#DIV/0!</v>
      </c>
      <c r="AL605" s="24">
        <f>SUMIFS('Faturamento SP3'!$H$2:$H$692,'Faturamento SP3'!$D$2:$D$692,'Infos Relatório'!$B$564,'Faturamento SP3'!$E$2:$E$692,'Infos Relatório'!$B605,'Faturamento SP3'!$Z$2:$Z$692,'Infos Relatório'!AG$1)</f>
        <v>0</v>
      </c>
      <c r="AM605" s="23">
        <f>COUNTIFS('Faturamento SP3'!$D$2:$D$692,'Infos Relatório'!$B$564,'Faturamento SP3'!$E$2:$E$692,'Infos Relatório'!$B605,'Faturamento SP3'!$Z$2:$Z$692,'Infos Relatório'!AM$1)</f>
        <v>0</v>
      </c>
      <c r="AN605" s="13">
        <f>SUMIFS('Faturamento SP3'!$G$2:$G$692,'Faturamento SP3'!$D$2:$D$692,'Infos Relatório'!$B$564,'Faturamento SP3'!$E$2:$E$692,'Infos Relatório'!$B605,'Faturamento SP3'!$Z$2:$Z$692,'Infos Relatório'!AM$1)</f>
        <v>0</v>
      </c>
      <c r="AO605" s="13">
        <f>SUMIFS('Faturamento SP3'!$J$2:$J$692,'Faturamento SP3'!$D$2:$D$692,'Infos Relatório'!$B$564,'Faturamento SP3'!$E$2:$E$692,'Infos Relatório'!$B605,'Faturamento SP3'!$Z$2:$Z$692,'Infos Relatório'!AM$1)</f>
        <v>0</v>
      </c>
      <c r="AP605" s="14">
        <f>SUMIFS('Faturamento SP3'!$O$2:$O$692,'Faturamento SP3'!$D$2:$D$692,'Infos Relatório'!$B$564,'Faturamento SP3'!$E$2:$E$692,'Infos Relatório'!$B605,'Faturamento SP3'!$Z$2:$Z$692,'Infos Relatório'!AM$1,'Faturamento SP3'!$T$2:$T$692,"Sim")+SUMIFS('Faturamento SP3'!$P$2:$P$692,'Faturamento SP3'!$D$2:$D$692,'Infos Relatório'!$B$564,'Faturamento SP3'!$E$2:$E$692,'Infos Relatório'!$B605,'Faturamento SP3'!$Z$2:$Z$692,'Infos Relatório'!AM$1,'Faturamento SP3'!$T$2:$T$692,"Sim")</f>
        <v>0</v>
      </c>
      <c r="AQ605" s="27" t="e">
        <f t="shared" si="223"/>
        <v>#DIV/0!</v>
      </c>
      <c r="AR605" s="24">
        <f>SUMIFS('Faturamento SP3'!$H$2:$H$692,'Faturamento SP3'!$D$2:$D$692,'Infos Relatório'!$B$564,'Faturamento SP3'!$E$2:$E$692,'Infos Relatório'!$B605,'Faturamento SP3'!$Z$2:$Z$692,'Infos Relatório'!AM$1)</f>
        <v>0</v>
      </c>
      <c r="AS605" s="23">
        <f>COUNTIFS('Faturamento SP3'!$D$2:$D$692,'Infos Relatório'!$B$564,'Faturamento SP3'!$E$2:$E$692,'Infos Relatório'!$B605,'Faturamento SP3'!$Z$2:$Z$692,'Infos Relatório'!AS$1)</f>
        <v>0</v>
      </c>
      <c r="AT605" s="13">
        <f>SUMIFS('Faturamento SP3'!$G$2:$G$692,'Faturamento SP3'!$D$2:$D$692,'Infos Relatório'!$B$564,'Faturamento SP3'!$E$2:$E$692,'Infos Relatório'!$B605,'Faturamento SP3'!$Z$2:$Z$692,'Infos Relatório'!AS$1)</f>
        <v>0</v>
      </c>
      <c r="AU605" s="13">
        <f>SUMIFS('Faturamento SP3'!$J$2:$J$692,'Faturamento SP3'!$D$2:$D$692,'Infos Relatório'!$B$564,'Faturamento SP3'!$E$2:$E$692,'Infos Relatório'!$B605,'Faturamento SP3'!$Z$2:$Z$692,'Infos Relatório'!AS$1)</f>
        <v>0</v>
      </c>
      <c r="AV605" s="14">
        <f>SUMIFS('Faturamento SP3'!$O$2:$O$692,'Faturamento SP3'!$D$2:$D$692,'Infos Relatório'!$B$564,'Faturamento SP3'!$E$2:$E$692,'Infos Relatório'!$B605,'Faturamento SP3'!$Z$2:$Z$692,'Infos Relatório'!AS$1,'Faturamento SP3'!$T$2:$T$692,"Sim")+SUMIFS('Faturamento SP3'!$P$2:$P$692,'Faturamento SP3'!$D$2:$D$692,'Infos Relatório'!$B$564,'Faturamento SP3'!$E$2:$E$692,'Infos Relatório'!$B605,'Faturamento SP3'!$Z$2:$Z$692,'Infos Relatório'!AS$1,'Faturamento SP3'!$T$2:$T$692,"Sim")</f>
        <v>0</v>
      </c>
      <c r="AW605" s="27" t="e">
        <f t="shared" si="224"/>
        <v>#DIV/0!</v>
      </c>
      <c r="AX605" s="24">
        <f>SUMIFS('Faturamento SP3'!$H$2:$H$692,'Faturamento SP3'!$D$2:$D$692,'Infos Relatório'!$B$564,'Faturamento SP3'!$E$2:$E$692,'Infos Relatório'!$B605,'Faturamento SP3'!$Z$2:$Z$692,'Infos Relatório'!AS$1)</f>
        <v>0</v>
      </c>
      <c r="AY605" s="23">
        <f>COUNTIFS('Faturamento SP3'!$D$2:$D$692,'Infos Relatório'!$B$564,'Faturamento SP3'!$E$2:$E$692,'Infos Relatório'!$B605,'Faturamento SP3'!$Z$2:$Z$692,'Infos Relatório'!AY$1)</f>
        <v>0</v>
      </c>
      <c r="AZ605" s="13">
        <f>SUMIFS('Faturamento SP3'!$G$2:$G$692,'Faturamento SP3'!$D$2:$D$692,'Infos Relatório'!$B$564,'Faturamento SP3'!$E$2:$E$692,'Infos Relatório'!$B605,'Faturamento SP3'!$Z$2:$Z$692,'Infos Relatório'!AY$1)</f>
        <v>0</v>
      </c>
      <c r="BA605" s="13">
        <f>SUMIFS('Faturamento SP3'!$J$2:$J$692,'Faturamento SP3'!$D$2:$D$692,'Infos Relatório'!$B$564,'Faturamento SP3'!$E$2:$E$692,'Infos Relatório'!$B605,'Faturamento SP3'!$Z$2:$Z$692,'Infos Relatório'!AY$1)</f>
        <v>0</v>
      </c>
      <c r="BB605" s="14">
        <f>SUMIFS('Faturamento SP3'!$O$2:$O$692,'Faturamento SP3'!$D$2:$D$692,'Infos Relatório'!$B$564,'Faturamento SP3'!$E$2:$E$692,'Infos Relatório'!$B605,'Faturamento SP3'!$Z$2:$Z$692,'Infos Relatório'!AY$1,'Faturamento SP3'!$T$2:$T$692,"Sim")+SUMIFS('Faturamento SP3'!$P$2:$P$692,'Faturamento SP3'!$D$2:$D$692,'Infos Relatório'!$B$564,'Faturamento SP3'!$E$2:$E$692,'Infos Relatório'!$B605,'Faturamento SP3'!$Z$2:$Z$692,'Infos Relatório'!AY$1,'Faturamento SP3'!$T$2:$T$692,"Sim")</f>
        <v>0</v>
      </c>
      <c r="BC605" s="27" t="e">
        <f t="shared" si="225"/>
        <v>#DIV/0!</v>
      </c>
      <c r="BD605" s="24">
        <f>SUMIFS('Faturamento SP3'!$H$2:$H$692,'Faturamento SP3'!$D$2:$D$692,'Infos Relatório'!$B$564,'Faturamento SP3'!$E$2:$E$692,'Infos Relatório'!$B605,'Faturamento SP3'!$Z$2:$Z$692,'Infos Relatório'!AY$1)</f>
        <v>0</v>
      </c>
      <c r="BE605" s="23">
        <f>COUNTIFS('Faturamento SP3'!$D$2:$D$692,'Infos Relatório'!$B$564,'Faturamento SP3'!$E$2:$E$692,'Infos Relatório'!$B605,'Faturamento SP3'!$Z$2:$Z$692,'Infos Relatório'!BE$1)</f>
        <v>0</v>
      </c>
      <c r="BF605" s="13">
        <f>SUMIFS('Faturamento SP3'!$G$2:$G$692,'Faturamento SP3'!$D$2:$D$692,'Infos Relatório'!$B$564,'Faturamento SP3'!$E$2:$E$692,'Infos Relatório'!$B605,'Faturamento SP3'!$Z$2:$Z$692,'Infos Relatório'!BE$1)</f>
        <v>0</v>
      </c>
      <c r="BG605" s="13">
        <f>SUMIFS('Faturamento SP3'!$J$2:$J$692,'Faturamento SP3'!$D$2:$D$692,'Infos Relatório'!$B$564,'Faturamento SP3'!$E$2:$E$692,'Infos Relatório'!$B605,'Faturamento SP3'!$Z$2:$Z$692,'Infos Relatório'!BE$1)</f>
        <v>0</v>
      </c>
      <c r="BH605" s="14">
        <f>SUMIFS('Faturamento SP3'!$O$2:$O$692,'Faturamento SP3'!$D$2:$D$692,'Infos Relatório'!$B$564,'Faturamento SP3'!$E$2:$E$692,'Infos Relatório'!$B605,'Faturamento SP3'!$Z$2:$Z$692,'Infos Relatório'!BE$1,'Faturamento SP3'!$T$2:$T$692,"Sim")+SUMIFS('Faturamento SP3'!$P$2:$P$692,'Faturamento SP3'!$D$2:$D$692,'Infos Relatório'!$B$564,'Faturamento SP3'!$E$2:$E$692,'Infos Relatório'!$B605,'Faturamento SP3'!$Z$2:$Z$692,'Infos Relatório'!BE$1,'Faturamento SP3'!$T$2:$T$692,"Sim")</f>
        <v>0</v>
      </c>
      <c r="BI605" s="27" t="e">
        <f t="shared" si="226"/>
        <v>#DIV/0!</v>
      </c>
      <c r="BJ605" s="24">
        <f>SUMIFS('Faturamento SP3'!$H$2:$H$692,'Faturamento SP3'!$D$2:$D$692,'Infos Relatório'!$B$564,'Faturamento SP3'!$E$2:$E$692,'Infos Relatório'!$B605,'Faturamento SP3'!$Z$2:$Z$692,'Infos Relatório'!BE$1)</f>
        <v>0</v>
      </c>
      <c r="BK605" s="23">
        <f>COUNTIFS('Faturamento SP3'!$D$2:$D$692,'Infos Relatório'!$B$564,'Faturamento SP3'!$E$2:$E$692,'Infos Relatório'!$B605,'Faturamento SP3'!$Z$2:$Z$692,'Infos Relatório'!BK$1)</f>
        <v>0</v>
      </c>
      <c r="BL605" s="13">
        <f>SUMIFS('Faturamento SP3'!$G$2:$G$692,'Faturamento SP3'!$D$2:$D$692,'Infos Relatório'!$B$564,'Faturamento SP3'!$E$2:$E$692,'Infos Relatório'!$B605,'Faturamento SP3'!$Z$2:$Z$692,'Infos Relatório'!BK$1)</f>
        <v>0</v>
      </c>
      <c r="BM605" s="13">
        <f>SUMIFS('Faturamento SP3'!$J$2:$J$692,'Faturamento SP3'!$D$2:$D$692,'Infos Relatório'!$B$564,'Faturamento SP3'!$E$2:$E$692,'Infos Relatório'!$B605,'Faturamento SP3'!$Z$2:$Z$692,'Infos Relatório'!BK$1)</f>
        <v>0</v>
      </c>
      <c r="BN605" s="14">
        <f>SUMIFS('Faturamento SP3'!$O$2:$O$692,'Faturamento SP3'!$D$2:$D$692,'Infos Relatório'!$B$564,'Faturamento SP3'!$E$2:$E$692,'Infos Relatório'!$B605,'Faturamento SP3'!$Z$2:$Z$692,'Infos Relatório'!BK$1,'Faturamento SP3'!$T$2:$T$692,"Sim")+SUMIFS('Faturamento SP3'!$P$2:$P$692,'Faturamento SP3'!$D$2:$D$692,'Infos Relatório'!$B$564,'Faturamento SP3'!$E$2:$E$692,'Infos Relatório'!$B605,'Faturamento SP3'!$Z$2:$Z$692,'Infos Relatório'!BK$1,'Faturamento SP3'!$T$2:$T$692,"Sim")</f>
        <v>0</v>
      </c>
      <c r="BO605" s="27" t="e">
        <f t="shared" si="227"/>
        <v>#DIV/0!</v>
      </c>
      <c r="BP605" s="24">
        <f>SUMIFS('Faturamento SP3'!$H$2:$H$692,'Faturamento SP3'!$D$2:$D$692,'Infos Relatório'!$B$564,'Faturamento SP3'!$E$2:$E$692,'Infos Relatório'!$B605,'Faturamento SP3'!$Z$2:$Z$692,'Infos Relatório'!BK$1)</f>
        <v>0</v>
      </c>
      <c r="BQ605" s="23">
        <f>COUNTIFS('Faturamento SP3'!$D$2:$D$692,'Infos Relatório'!$B$564,'Faturamento SP3'!$E$2:$E$692,'Infos Relatório'!$B605,'Faturamento SP3'!$Z$2:$Z$692,'Infos Relatório'!BQ$1)</f>
        <v>0</v>
      </c>
      <c r="BR605" s="13">
        <f>SUMIFS('Faturamento SP3'!$G$2:$G$692,'Faturamento SP3'!$D$2:$D$692,'Infos Relatório'!$B$564,'Faturamento SP3'!$E$2:$E$692,'Infos Relatório'!$B605,'Faturamento SP3'!$Z$2:$Z$692,'Infos Relatório'!BQ$1)</f>
        <v>0</v>
      </c>
      <c r="BS605" s="13">
        <f>SUMIFS('Faturamento SP3'!$J$2:$J$692,'Faturamento SP3'!$D$2:$D$692,'Infos Relatório'!$B$564,'Faturamento SP3'!$E$2:$E$692,'Infos Relatório'!$B605,'Faturamento SP3'!$Z$2:$Z$692,'Infos Relatório'!BQ$1)</f>
        <v>0</v>
      </c>
      <c r="BT605" s="14">
        <f>SUMIFS('Faturamento SP3'!$O$2:$O$692,'Faturamento SP3'!$D$2:$D$692,'Infos Relatório'!$B$564,'Faturamento SP3'!$E$2:$E$692,'Infos Relatório'!$B605,'Faturamento SP3'!$Z$2:$Z$692,'Infos Relatório'!BQ$1,'Faturamento SP3'!$T$2:$T$692,"Sim")+SUMIFS('Faturamento SP3'!$P$2:$P$692,'Faturamento SP3'!$D$2:$D$692,'Infos Relatório'!$B$564,'Faturamento SP3'!$E$2:$E$692,'Infos Relatório'!$B605,'Faturamento SP3'!$Z$2:$Z$692,'Infos Relatório'!BQ$1,'Faturamento SP3'!$T$2:$T$692,"Sim")</f>
        <v>0</v>
      </c>
      <c r="BU605" s="27" t="e">
        <f t="shared" si="228"/>
        <v>#DIV/0!</v>
      </c>
      <c r="BV605" s="24">
        <f>SUMIFS('Faturamento SP3'!$H$2:$H$692,'Faturamento SP3'!$D$2:$D$692,'Infos Relatório'!$B$564,'Faturamento SP3'!$E$2:$E$692,'Infos Relatório'!$B605,'Faturamento SP3'!$Z$2:$Z$692,'Infos Relatório'!BQ$1)</f>
        <v>0</v>
      </c>
    </row>
    <row r="606" spans="2:74">
      <c r="B606" s="17" t="s">
        <v>48</v>
      </c>
      <c r="C606" s="23">
        <f>COUNTIFS('Faturamento SP3'!$D$2:$D$692,'Infos Relatório'!$B$564,'Faturamento SP3'!$E$2:$E$692,'Infos Relatório'!$B606,'Faturamento SP3'!$Z$2:$Z$692,'Infos Relatório'!C$1)</f>
        <v>0</v>
      </c>
      <c r="D606" s="13">
        <f>SUMIFS('Faturamento SP3'!$G$2:$G$692,'Faturamento SP3'!$D$2:$D$692,'Infos Relatório'!$B$564,'Faturamento SP3'!$E$2:$E$692,'Infos Relatório'!$B606,'Faturamento SP3'!$Z$2:$Z$692,'Infos Relatório'!C$1)</f>
        <v>0</v>
      </c>
      <c r="E606" s="13">
        <f>SUMIFS('Faturamento SP3'!$J$2:$J$692,'Faturamento SP3'!$D$2:$D$692,'Infos Relatório'!$B$564,'Faturamento SP3'!$E$2:$E$692,'Infos Relatório'!$B606,'Faturamento SP3'!$Z$2:$Z$692,'Infos Relatório'!C$1)</f>
        <v>0</v>
      </c>
      <c r="F606" s="14">
        <f>SUMIFS('Faturamento SP3'!$O$2:$O$692,'Faturamento SP3'!$D$2:$D$692,'Infos Relatório'!$B$564,'Faturamento SP3'!$E$2:$E$692,'Infos Relatório'!$B606,'Faturamento SP3'!$Z$2:$Z$692,'Infos Relatório'!C$1,'Faturamento SP3'!$T$2:$T$692,"Sim")+SUMIFS('Faturamento SP3'!$P$2:$P$692,'Faturamento SP3'!$D$2:$D$692,'Infos Relatório'!$B$564,'Faturamento SP3'!$E$2:$E$692,'Infos Relatório'!$B606,'Faturamento SP3'!$Z$2:$Z$692,'Infos Relatório'!C$1,'Faturamento SP3'!$T$2:$T$692,"Sim")</f>
        <v>0</v>
      </c>
      <c r="G606" s="27" t="e">
        <f t="shared" si="217"/>
        <v>#DIV/0!</v>
      </c>
      <c r="H606" s="24">
        <f>SUMIFS('Faturamento SP3'!$H$2:$H$692,'Faturamento SP3'!$D$2:$D$692,'Infos Relatório'!$B$564,'Faturamento SP3'!$E$2:$E$692,'Infos Relatório'!$B606,'Faturamento SP3'!$Z$2:$Z$692,'Infos Relatório'!C$1)</f>
        <v>0</v>
      </c>
      <c r="I606" s="23">
        <f>COUNTIFS('Faturamento SP3'!$D$2:$D$692,'Infos Relatório'!$B$564,'Faturamento SP3'!$E$2:$E$692,'Infos Relatório'!$B606,'Faturamento SP3'!$Z$2:$Z$692,'Infos Relatório'!I$1)</f>
        <v>0</v>
      </c>
      <c r="J606" s="13">
        <f>SUMIFS('Faturamento SP3'!$G$2:$G$692,'Faturamento SP3'!$D$2:$D$692,'Infos Relatório'!$B$564,'Faturamento SP3'!$E$2:$E$692,'Infos Relatório'!$B606,'Faturamento SP3'!$Z$2:$Z$692,'Infos Relatório'!I$1)</f>
        <v>0</v>
      </c>
      <c r="K606" s="13">
        <f>SUMIFS('Faturamento SP3'!$J$2:$J$692,'Faturamento SP3'!$D$2:$D$692,'Infos Relatório'!$B$564,'Faturamento SP3'!$E$2:$E$692,'Infos Relatório'!$B606,'Faturamento SP3'!$Z$2:$Z$692,'Infos Relatório'!I$1)</f>
        <v>0</v>
      </c>
      <c r="L606" s="14">
        <f>SUMIFS('Faturamento SP3'!$O$2:$O$692,'Faturamento SP3'!$D$2:$D$692,'Infos Relatório'!$B$564,'Faturamento SP3'!$E$2:$E$692,'Infos Relatório'!$B606,'Faturamento SP3'!$Z$2:$Z$692,'Infos Relatório'!I$1,'Faturamento SP3'!$T$2:$T$692,"Sim")+SUMIFS('Faturamento SP3'!$P$2:$P$692,'Faturamento SP3'!$D$2:$D$692,'Infos Relatório'!$B$564,'Faturamento SP3'!$E$2:$E$692,'Infos Relatório'!$B606,'Faturamento SP3'!$Z$2:$Z$692,'Infos Relatório'!I$1,'Faturamento SP3'!$T$2:$T$692,"Sim")</f>
        <v>0</v>
      </c>
      <c r="M606" s="27" t="e">
        <f t="shared" si="218"/>
        <v>#DIV/0!</v>
      </c>
      <c r="N606" s="24">
        <f>SUMIFS('Faturamento SP3'!$H$2:$H$692,'Faturamento SP3'!$D$2:$D$692,'Infos Relatório'!$B$564,'Faturamento SP3'!$E$2:$E$692,'Infos Relatório'!$B606,'Faturamento SP3'!$Z$2:$Z$692,'Infos Relatório'!I$1)</f>
        <v>0</v>
      </c>
      <c r="O606" s="23">
        <f>COUNTIFS('Faturamento SP3'!$D$2:$D$692,'Infos Relatório'!$B$564,'Faturamento SP3'!$E$2:$E$692,'Infos Relatório'!$B606,'Faturamento SP3'!$Z$2:$Z$692,'Infos Relatório'!O$1)</f>
        <v>0</v>
      </c>
      <c r="P606" s="13">
        <f>SUMIFS('Faturamento SP3'!$G$2:$G$692,'Faturamento SP3'!$D$2:$D$692,'Infos Relatório'!$B$564,'Faturamento SP3'!$E$2:$E$692,'Infos Relatório'!$B606,'Faturamento SP3'!$Z$2:$Z$692,'Infos Relatório'!O$1)</f>
        <v>0</v>
      </c>
      <c r="Q606" s="13">
        <f>SUMIFS('Faturamento SP3'!$J$2:$J$692,'Faturamento SP3'!$D$2:$D$692,'Infos Relatório'!$B$564,'Faturamento SP3'!$E$2:$E$692,'Infos Relatório'!$B606,'Faturamento SP3'!$Z$2:$Z$692,'Infos Relatório'!O$1)</f>
        <v>0</v>
      </c>
      <c r="R606" s="14">
        <f>SUMIFS('Faturamento SP3'!$O$2:$O$692,'Faturamento SP3'!$D$2:$D$692,'Infos Relatório'!$B$564,'Faturamento SP3'!$E$2:$E$692,'Infos Relatório'!$B606,'Faturamento SP3'!$Z$2:$Z$692,'Infos Relatório'!O$1,'Faturamento SP3'!$T$2:$T$692,"Sim")+SUMIFS('Faturamento SP3'!$P$2:$P$692,'Faturamento SP3'!$D$2:$D$692,'Infos Relatório'!$B$564,'Faturamento SP3'!$E$2:$E$692,'Infos Relatório'!$B606,'Faturamento SP3'!$Z$2:$Z$692,'Infos Relatório'!O$1,'Faturamento SP3'!$T$2:$T$692,"Sim")</f>
        <v>0</v>
      </c>
      <c r="S606" s="27" t="e">
        <f t="shared" si="219"/>
        <v>#DIV/0!</v>
      </c>
      <c r="T606" s="24">
        <f>SUMIFS('Faturamento SP3'!$H$2:$H$692,'Faturamento SP3'!$D$2:$D$692,'Infos Relatório'!$B$564,'Faturamento SP3'!$E$2:$E$692,'Infos Relatório'!$B606,'Faturamento SP3'!$Z$2:$Z$692,'Infos Relatório'!O$1)</f>
        <v>0</v>
      </c>
      <c r="U606" s="23">
        <f>COUNTIFS('Faturamento SP3'!$D$2:$D$692,'Infos Relatório'!$B$564,'Faturamento SP3'!$E$2:$E$692,'Infos Relatório'!$B606,'Faturamento SP3'!$Z$2:$Z$692,'Infos Relatório'!U$1)</f>
        <v>0</v>
      </c>
      <c r="V606" s="13">
        <f>SUMIFS('Faturamento SP3'!$G$2:$G$692,'Faturamento SP3'!$D$2:$D$692,'Infos Relatório'!$B$564,'Faturamento SP3'!$E$2:$E$692,'Infos Relatório'!$B606,'Faturamento SP3'!$Z$2:$Z$692,'Infos Relatório'!U$1)</f>
        <v>0</v>
      </c>
      <c r="W606" s="13">
        <f>SUMIFS('Faturamento SP3'!$J$2:$J$692,'Faturamento SP3'!$D$2:$D$692,'Infos Relatório'!$B$564,'Faturamento SP3'!$E$2:$E$692,'Infos Relatório'!$B606,'Faturamento SP3'!$Z$2:$Z$692,'Infos Relatório'!U$1)</f>
        <v>0</v>
      </c>
      <c r="X606" s="14">
        <f>SUMIFS('Faturamento SP3'!$O$2:$O$692,'Faturamento SP3'!$D$2:$D$692,'Infos Relatório'!$B$564,'Faturamento SP3'!$E$2:$E$692,'Infos Relatório'!$B606,'Faturamento SP3'!$Z$2:$Z$692,'Infos Relatório'!U$1,'Faturamento SP3'!$T$2:$T$692,"Sim")+SUMIFS('Faturamento SP3'!$P$2:$P$692,'Faturamento SP3'!$D$2:$D$692,'Infos Relatório'!$B$564,'Faturamento SP3'!$E$2:$E$692,'Infos Relatório'!$B606,'Faturamento SP3'!$Z$2:$Z$692,'Infos Relatório'!U$1,'Faturamento SP3'!$T$2:$T$692,"Sim")</f>
        <v>0</v>
      </c>
      <c r="Y606" s="27" t="e">
        <f t="shared" si="220"/>
        <v>#DIV/0!</v>
      </c>
      <c r="Z606" s="24">
        <f>SUMIFS('Faturamento SP3'!$H$2:$H$692,'Faturamento SP3'!$D$2:$D$692,'Infos Relatório'!$B$564,'Faturamento SP3'!$E$2:$E$692,'Infos Relatório'!$B606,'Faturamento SP3'!$Z$2:$Z$692,'Infos Relatório'!U$1)</f>
        <v>0</v>
      </c>
      <c r="AA606" s="23">
        <f>COUNTIFS('Faturamento SP3'!$D$2:$D$692,'Infos Relatório'!$B$564,'Faturamento SP3'!$E$2:$E$692,'Infos Relatório'!$B606,'Faturamento SP3'!$Z$2:$Z$692,'Infos Relatório'!AA$1)</f>
        <v>0</v>
      </c>
      <c r="AB606" s="13">
        <f>SUMIFS('Faturamento SP3'!$G$2:$G$692,'Faturamento SP3'!$D$2:$D$692,'Infos Relatório'!$B$564,'Faturamento SP3'!$E$2:$E$692,'Infos Relatório'!$B606,'Faturamento SP3'!$Z$2:$Z$692,'Infos Relatório'!AA$1)</f>
        <v>0</v>
      </c>
      <c r="AC606" s="13">
        <f>SUMIFS('Faturamento SP3'!$J$2:$J$692,'Faturamento SP3'!$D$2:$D$692,'Infos Relatório'!$B$564,'Faturamento SP3'!$E$2:$E$692,'Infos Relatório'!$B606,'Faturamento SP3'!$Z$2:$Z$692,'Infos Relatório'!AA$1)</f>
        <v>0</v>
      </c>
      <c r="AD606" s="14">
        <f>SUMIFS('Faturamento SP3'!$O$2:$O$692,'Faturamento SP3'!$D$2:$D$692,'Infos Relatório'!$B$564,'Faturamento SP3'!$E$2:$E$692,'Infos Relatório'!$B606,'Faturamento SP3'!$Z$2:$Z$692,'Infos Relatório'!AA$1,'Faturamento SP3'!$T$2:$T$692,"Sim")+SUMIFS('Faturamento SP3'!$P$2:$P$692,'Faturamento SP3'!$D$2:$D$692,'Infos Relatório'!$B$564,'Faturamento SP3'!$E$2:$E$692,'Infos Relatório'!$B606,'Faturamento SP3'!$Z$2:$Z$692,'Infos Relatório'!AA$1,'Faturamento SP3'!$T$2:$T$692,"Sim")</f>
        <v>0</v>
      </c>
      <c r="AE606" s="27" t="e">
        <f t="shared" si="221"/>
        <v>#DIV/0!</v>
      </c>
      <c r="AF606" s="24">
        <f>SUMIFS('Faturamento SP3'!$H$2:$H$692,'Faturamento SP3'!$D$2:$D$692,'Infos Relatório'!$B$564,'Faturamento SP3'!$E$2:$E$692,'Infos Relatório'!$B606,'Faturamento SP3'!$Z$2:$Z$692,'Infos Relatório'!AA$1)</f>
        <v>0</v>
      </c>
      <c r="AG606" s="23">
        <f>COUNTIFS('Faturamento SP3'!$D$2:$D$692,'Infos Relatório'!$B$564,'Faturamento SP3'!$E$2:$E$692,'Infos Relatório'!$B606,'Faturamento SP3'!$Z$2:$Z$692,'Infos Relatório'!AG$1)</f>
        <v>0</v>
      </c>
      <c r="AH606" s="13">
        <f>SUMIFS('Faturamento SP3'!$G$2:$G$692,'Faturamento SP3'!$D$2:$D$692,'Infos Relatório'!$B$564,'Faturamento SP3'!$E$2:$E$692,'Infos Relatório'!$B606,'Faturamento SP3'!$Z$2:$Z$692,'Infos Relatório'!AG$1)</f>
        <v>0</v>
      </c>
      <c r="AI606" s="13">
        <f>SUMIFS('Faturamento SP3'!$J$2:$J$692,'Faturamento SP3'!$D$2:$D$692,'Infos Relatório'!$B$564,'Faturamento SP3'!$E$2:$E$692,'Infos Relatório'!$B606,'Faturamento SP3'!$Z$2:$Z$692,'Infos Relatório'!AG$1)</f>
        <v>0</v>
      </c>
      <c r="AJ606" s="14">
        <f>SUMIFS('Faturamento SP3'!$O$2:$O$692,'Faturamento SP3'!$D$2:$D$692,'Infos Relatório'!$B$564,'Faturamento SP3'!$E$2:$E$692,'Infos Relatório'!$B606,'Faturamento SP3'!$Z$2:$Z$692,'Infos Relatório'!AG$1,'Faturamento SP3'!$T$2:$T$692,"Sim")+SUMIFS('Faturamento SP3'!$P$2:$P$692,'Faturamento SP3'!$D$2:$D$692,'Infos Relatório'!$B$564,'Faturamento SP3'!$E$2:$E$692,'Infos Relatório'!$B606,'Faturamento SP3'!$Z$2:$Z$692,'Infos Relatório'!AG$1,'Faturamento SP3'!$T$2:$T$692,"Sim")</f>
        <v>0</v>
      </c>
      <c r="AK606" s="27" t="e">
        <f t="shared" si="222"/>
        <v>#DIV/0!</v>
      </c>
      <c r="AL606" s="24">
        <f>SUMIFS('Faturamento SP3'!$H$2:$H$692,'Faturamento SP3'!$D$2:$D$692,'Infos Relatório'!$B$564,'Faturamento SP3'!$E$2:$E$692,'Infos Relatório'!$B606,'Faturamento SP3'!$Z$2:$Z$692,'Infos Relatório'!AG$1)</f>
        <v>0</v>
      </c>
      <c r="AM606" s="23">
        <f>COUNTIFS('Faturamento SP3'!$D$2:$D$692,'Infos Relatório'!$B$564,'Faturamento SP3'!$E$2:$E$692,'Infos Relatório'!$B606,'Faturamento SP3'!$Z$2:$Z$692,'Infos Relatório'!AM$1)</f>
        <v>0</v>
      </c>
      <c r="AN606" s="13">
        <f>SUMIFS('Faturamento SP3'!$G$2:$G$692,'Faturamento SP3'!$D$2:$D$692,'Infos Relatório'!$B$564,'Faturamento SP3'!$E$2:$E$692,'Infos Relatório'!$B606,'Faturamento SP3'!$Z$2:$Z$692,'Infos Relatório'!AM$1)</f>
        <v>0</v>
      </c>
      <c r="AO606" s="13">
        <f>SUMIFS('Faturamento SP3'!$J$2:$J$692,'Faturamento SP3'!$D$2:$D$692,'Infos Relatório'!$B$564,'Faturamento SP3'!$E$2:$E$692,'Infos Relatório'!$B606,'Faturamento SP3'!$Z$2:$Z$692,'Infos Relatório'!AM$1)</f>
        <v>0</v>
      </c>
      <c r="AP606" s="14">
        <f>SUMIFS('Faturamento SP3'!$O$2:$O$692,'Faturamento SP3'!$D$2:$D$692,'Infos Relatório'!$B$564,'Faturamento SP3'!$E$2:$E$692,'Infos Relatório'!$B606,'Faturamento SP3'!$Z$2:$Z$692,'Infos Relatório'!AM$1,'Faturamento SP3'!$T$2:$T$692,"Sim")+SUMIFS('Faturamento SP3'!$P$2:$P$692,'Faturamento SP3'!$D$2:$D$692,'Infos Relatório'!$B$564,'Faturamento SP3'!$E$2:$E$692,'Infos Relatório'!$B606,'Faturamento SP3'!$Z$2:$Z$692,'Infos Relatório'!AM$1,'Faturamento SP3'!$T$2:$T$692,"Sim")</f>
        <v>0</v>
      </c>
      <c r="AQ606" s="27" t="e">
        <f t="shared" si="223"/>
        <v>#DIV/0!</v>
      </c>
      <c r="AR606" s="24">
        <f>SUMIFS('Faturamento SP3'!$H$2:$H$692,'Faturamento SP3'!$D$2:$D$692,'Infos Relatório'!$B$564,'Faturamento SP3'!$E$2:$E$692,'Infos Relatório'!$B606,'Faturamento SP3'!$Z$2:$Z$692,'Infos Relatório'!AM$1)</f>
        <v>0</v>
      </c>
      <c r="AS606" s="23">
        <f>COUNTIFS('Faturamento SP3'!$D$2:$D$692,'Infos Relatório'!$B$564,'Faturamento SP3'!$E$2:$E$692,'Infos Relatório'!$B606,'Faturamento SP3'!$Z$2:$Z$692,'Infos Relatório'!AS$1)</f>
        <v>0</v>
      </c>
      <c r="AT606" s="13">
        <f>SUMIFS('Faturamento SP3'!$G$2:$G$692,'Faturamento SP3'!$D$2:$D$692,'Infos Relatório'!$B$564,'Faturamento SP3'!$E$2:$E$692,'Infos Relatório'!$B606,'Faturamento SP3'!$Z$2:$Z$692,'Infos Relatório'!AS$1)</f>
        <v>0</v>
      </c>
      <c r="AU606" s="13">
        <f>SUMIFS('Faturamento SP3'!$J$2:$J$692,'Faturamento SP3'!$D$2:$D$692,'Infos Relatório'!$B$564,'Faturamento SP3'!$E$2:$E$692,'Infos Relatório'!$B606,'Faturamento SP3'!$Z$2:$Z$692,'Infos Relatório'!AS$1)</f>
        <v>0</v>
      </c>
      <c r="AV606" s="14">
        <f>SUMIFS('Faturamento SP3'!$O$2:$O$692,'Faturamento SP3'!$D$2:$D$692,'Infos Relatório'!$B$564,'Faturamento SP3'!$E$2:$E$692,'Infos Relatório'!$B606,'Faturamento SP3'!$Z$2:$Z$692,'Infos Relatório'!AS$1,'Faturamento SP3'!$T$2:$T$692,"Sim")+SUMIFS('Faturamento SP3'!$P$2:$P$692,'Faturamento SP3'!$D$2:$D$692,'Infos Relatório'!$B$564,'Faturamento SP3'!$E$2:$E$692,'Infos Relatório'!$B606,'Faturamento SP3'!$Z$2:$Z$692,'Infos Relatório'!AS$1,'Faturamento SP3'!$T$2:$T$692,"Sim")</f>
        <v>0</v>
      </c>
      <c r="AW606" s="27" t="e">
        <f t="shared" si="224"/>
        <v>#DIV/0!</v>
      </c>
      <c r="AX606" s="24">
        <f>SUMIFS('Faturamento SP3'!$H$2:$H$692,'Faturamento SP3'!$D$2:$D$692,'Infos Relatório'!$B$564,'Faturamento SP3'!$E$2:$E$692,'Infos Relatório'!$B606,'Faturamento SP3'!$Z$2:$Z$692,'Infos Relatório'!AS$1)</f>
        <v>0</v>
      </c>
      <c r="AY606" s="23">
        <f>COUNTIFS('Faturamento SP3'!$D$2:$D$692,'Infos Relatório'!$B$564,'Faturamento SP3'!$E$2:$E$692,'Infos Relatório'!$B606,'Faturamento SP3'!$Z$2:$Z$692,'Infos Relatório'!AY$1)</f>
        <v>0</v>
      </c>
      <c r="AZ606" s="13">
        <f>SUMIFS('Faturamento SP3'!$G$2:$G$692,'Faturamento SP3'!$D$2:$D$692,'Infos Relatório'!$B$564,'Faturamento SP3'!$E$2:$E$692,'Infos Relatório'!$B606,'Faturamento SP3'!$Z$2:$Z$692,'Infos Relatório'!AY$1)</f>
        <v>0</v>
      </c>
      <c r="BA606" s="13">
        <f>SUMIFS('Faturamento SP3'!$J$2:$J$692,'Faturamento SP3'!$D$2:$D$692,'Infos Relatório'!$B$564,'Faturamento SP3'!$E$2:$E$692,'Infos Relatório'!$B606,'Faturamento SP3'!$Z$2:$Z$692,'Infos Relatório'!AY$1)</f>
        <v>0</v>
      </c>
      <c r="BB606" s="14">
        <f>SUMIFS('Faturamento SP3'!$O$2:$O$692,'Faturamento SP3'!$D$2:$D$692,'Infos Relatório'!$B$564,'Faturamento SP3'!$E$2:$E$692,'Infos Relatório'!$B606,'Faturamento SP3'!$Z$2:$Z$692,'Infos Relatório'!AY$1,'Faturamento SP3'!$T$2:$T$692,"Sim")+SUMIFS('Faturamento SP3'!$P$2:$P$692,'Faturamento SP3'!$D$2:$D$692,'Infos Relatório'!$B$564,'Faturamento SP3'!$E$2:$E$692,'Infos Relatório'!$B606,'Faturamento SP3'!$Z$2:$Z$692,'Infos Relatório'!AY$1,'Faturamento SP3'!$T$2:$T$692,"Sim")</f>
        <v>0</v>
      </c>
      <c r="BC606" s="27" t="e">
        <f t="shared" si="225"/>
        <v>#DIV/0!</v>
      </c>
      <c r="BD606" s="24">
        <f>SUMIFS('Faturamento SP3'!$H$2:$H$692,'Faturamento SP3'!$D$2:$D$692,'Infos Relatório'!$B$564,'Faturamento SP3'!$E$2:$E$692,'Infos Relatório'!$B606,'Faturamento SP3'!$Z$2:$Z$692,'Infos Relatório'!AY$1)</f>
        <v>0</v>
      </c>
      <c r="BE606" s="23">
        <f>COUNTIFS('Faturamento SP3'!$D$2:$D$692,'Infos Relatório'!$B$564,'Faturamento SP3'!$E$2:$E$692,'Infos Relatório'!$B606,'Faturamento SP3'!$Z$2:$Z$692,'Infos Relatório'!BE$1)</f>
        <v>0</v>
      </c>
      <c r="BF606" s="13">
        <f>SUMIFS('Faturamento SP3'!$G$2:$G$692,'Faturamento SP3'!$D$2:$D$692,'Infos Relatório'!$B$564,'Faturamento SP3'!$E$2:$E$692,'Infos Relatório'!$B606,'Faturamento SP3'!$Z$2:$Z$692,'Infos Relatório'!BE$1)</f>
        <v>0</v>
      </c>
      <c r="BG606" s="13">
        <f>SUMIFS('Faturamento SP3'!$J$2:$J$692,'Faturamento SP3'!$D$2:$D$692,'Infos Relatório'!$B$564,'Faturamento SP3'!$E$2:$E$692,'Infos Relatório'!$B606,'Faturamento SP3'!$Z$2:$Z$692,'Infos Relatório'!BE$1)</f>
        <v>0</v>
      </c>
      <c r="BH606" s="14">
        <f>SUMIFS('Faturamento SP3'!$O$2:$O$692,'Faturamento SP3'!$D$2:$D$692,'Infos Relatório'!$B$564,'Faturamento SP3'!$E$2:$E$692,'Infos Relatório'!$B606,'Faturamento SP3'!$Z$2:$Z$692,'Infos Relatório'!BE$1,'Faturamento SP3'!$T$2:$T$692,"Sim")+SUMIFS('Faturamento SP3'!$P$2:$P$692,'Faturamento SP3'!$D$2:$D$692,'Infos Relatório'!$B$564,'Faturamento SP3'!$E$2:$E$692,'Infos Relatório'!$B606,'Faturamento SP3'!$Z$2:$Z$692,'Infos Relatório'!BE$1,'Faturamento SP3'!$T$2:$T$692,"Sim")</f>
        <v>0</v>
      </c>
      <c r="BI606" s="27" t="e">
        <f t="shared" si="226"/>
        <v>#DIV/0!</v>
      </c>
      <c r="BJ606" s="24">
        <f>SUMIFS('Faturamento SP3'!$H$2:$H$692,'Faturamento SP3'!$D$2:$D$692,'Infos Relatório'!$B$564,'Faturamento SP3'!$E$2:$E$692,'Infos Relatório'!$B606,'Faturamento SP3'!$Z$2:$Z$692,'Infos Relatório'!BE$1)</f>
        <v>0</v>
      </c>
      <c r="BK606" s="23">
        <f>COUNTIFS('Faturamento SP3'!$D$2:$D$692,'Infos Relatório'!$B$564,'Faturamento SP3'!$E$2:$E$692,'Infos Relatório'!$B606,'Faturamento SP3'!$Z$2:$Z$692,'Infos Relatório'!BK$1)</f>
        <v>0</v>
      </c>
      <c r="BL606" s="13">
        <f>SUMIFS('Faturamento SP3'!$G$2:$G$692,'Faturamento SP3'!$D$2:$D$692,'Infos Relatório'!$B$564,'Faturamento SP3'!$E$2:$E$692,'Infos Relatório'!$B606,'Faturamento SP3'!$Z$2:$Z$692,'Infos Relatório'!BK$1)</f>
        <v>0</v>
      </c>
      <c r="BM606" s="13">
        <f>SUMIFS('Faturamento SP3'!$J$2:$J$692,'Faturamento SP3'!$D$2:$D$692,'Infos Relatório'!$B$564,'Faturamento SP3'!$E$2:$E$692,'Infos Relatório'!$B606,'Faturamento SP3'!$Z$2:$Z$692,'Infos Relatório'!BK$1)</f>
        <v>0</v>
      </c>
      <c r="BN606" s="14">
        <f>SUMIFS('Faturamento SP3'!$O$2:$O$692,'Faturamento SP3'!$D$2:$D$692,'Infos Relatório'!$B$564,'Faturamento SP3'!$E$2:$E$692,'Infos Relatório'!$B606,'Faturamento SP3'!$Z$2:$Z$692,'Infos Relatório'!BK$1,'Faturamento SP3'!$T$2:$T$692,"Sim")+SUMIFS('Faturamento SP3'!$P$2:$P$692,'Faturamento SP3'!$D$2:$D$692,'Infos Relatório'!$B$564,'Faturamento SP3'!$E$2:$E$692,'Infos Relatório'!$B606,'Faturamento SP3'!$Z$2:$Z$692,'Infos Relatório'!BK$1,'Faturamento SP3'!$T$2:$T$692,"Sim")</f>
        <v>0</v>
      </c>
      <c r="BO606" s="27" t="e">
        <f t="shared" si="227"/>
        <v>#DIV/0!</v>
      </c>
      <c r="BP606" s="24">
        <f>SUMIFS('Faturamento SP3'!$H$2:$H$692,'Faturamento SP3'!$D$2:$D$692,'Infos Relatório'!$B$564,'Faturamento SP3'!$E$2:$E$692,'Infos Relatório'!$B606,'Faturamento SP3'!$Z$2:$Z$692,'Infos Relatório'!BK$1)</f>
        <v>0</v>
      </c>
      <c r="BQ606" s="23">
        <f>COUNTIFS('Faturamento SP3'!$D$2:$D$692,'Infos Relatório'!$B$564,'Faturamento SP3'!$E$2:$E$692,'Infos Relatório'!$B606,'Faturamento SP3'!$Z$2:$Z$692,'Infos Relatório'!BQ$1)</f>
        <v>0</v>
      </c>
      <c r="BR606" s="13">
        <f>SUMIFS('Faturamento SP3'!$G$2:$G$692,'Faturamento SP3'!$D$2:$D$692,'Infos Relatório'!$B$564,'Faturamento SP3'!$E$2:$E$692,'Infos Relatório'!$B606,'Faturamento SP3'!$Z$2:$Z$692,'Infos Relatório'!BQ$1)</f>
        <v>0</v>
      </c>
      <c r="BS606" s="13">
        <f>SUMIFS('Faturamento SP3'!$J$2:$J$692,'Faturamento SP3'!$D$2:$D$692,'Infos Relatório'!$B$564,'Faturamento SP3'!$E$2:$E$692,'Infos Relatório'!$B606,'Faturamento SP3'!$Z$2:$Z$692,'Infos Relatório'!BQ$1)</f>
        <v>0</v>
      </c>
      <c r="BT606" s="14">
        <f>SUMIFS('Faturamento SP3'!$O$2:$O$692,'Faturamento SP3'!$D$2:$D$692,'Infos Relatório'!$B$564,'Faturamento SP3'!$E$2:$E$692,'Infos Relatório'!$B606,'Faturamento SP3'!$Z$2:$Z$692,'Infos Relatório'!BQ$1,'Faturamento SP3'!$T$2:$T$692,"Sim")+SUMIFS('Faturamento SP3'!$P$2:$P$692,'Faturamento SP3'!$D$2:$D$692,'Infos Relatório'!$B$564,'Faturamento SP3'!$E$2:$E$692,'Infos Relatório'!$B606,'Faturamento SP3'!$Z$2:$Z$692,'Infos Relatório'!BQ$1,'Faturamento SP3'!$T$2:$T$692,"Sim")</f>
        <v>0</v>
      </c>
      <c r="BU606" s="27" t="e">
        <f t="shared" si="228"/>
        <v>#DIV/0!</v>
      </c>
      <c r="BV606" s="24">
        <f>SUMIFS('Faturamento SP3'!$H$2:$H$692,'Faturamento SP3'!$D$2:$D$692,'Infos Relatório'!$B$564,'Faturamento SP3'!$E$2:$E$692,'Infos Relatório'!$B606,'Faturamento SP3'!$Z$2:$Z$692,'Infos Relatório'!BQ$1)</f>
        <v>0</v>
      </c>
    </row>
    <row r="607" spans="2:74">
      <c r="B607" s="17" t="s">
        <v>49</v>
      </c>
      <c r="C607" s="23">
        <f>COUNTIFS('Faturamento SP3'!$D$2:$D$692,'Infos Relatório'!$B$564,'Faturamento SP3'!$E$2:$E$692,'Infos Relatório'!$B607,'Faturamento SP3'!$Z$2:$Z$692,'Infos Relatório'!C$1)</f>
        <v>0</v>
      </c>
      <c r="D607" s="13">
        <f>SUMIFS('Faturamento SP3'!$G$2:$G$692,'Faturamento SP3'!$D$2:$D$692,'Infos Relatório'!$B$564,'Faturamento SP3'!$E$2:$E$692,'Infos Relatório'!$B607,'Faturamento SP3'!$Z$2:$Z$692,'Infos Relatório'!C$1)</f>
        <v>0</v>
      </c>
      <c r="E607" s="13">
        <f>SUMIFS('Faturamento SP3'!$J$2:$J$692,'Faturamento SP3'!$D$2:$D$692,'Infos Relatório'!$B$564,'Faturamento SP3'!$E$2:$E$692,'Infos Relatório'!$B607,'Faturamento SP3'!$Z$2:$Z$692,'Infos Relatório'!C$1)</f>
        <v>0</v>
      </c>
      <c r="F607" s="14">
        <f>SUMIFS('Faturamento SP3'!$O$2:$O$692,'Faturamento SP3'!$D$2:$D$692,'Infos Relatório'!$B$564,'Faturamento SP3'!$E$2:$E$692,'Infos Relatório'!$B607,'Faturamento SP3'!$Z$2:$Z$692,'Infos Relatório'!C$1,'Faturamento SP3'!$T$2:$T$692,"Sim")+SUMIFS('Faturamento SP3'!$P$2:$P$692,'Faturamento SP3'!$D$2:$D$692,'Infos Relatório'!$B$564,'Faturamento SP3'!$E$2:$E$692,'Infos Relatório'!$B607,'Faturamento SP3'!$Z$2:$Z$692,'Infos Relatório'!C$1,'Faturamento SP3'!$T$2:$T$692,"Sim")</f>
        <v>0</v>
      </c>
      <c r="G607" s="27" t="e">
        <f t="shared" si="217"/>
        <v>#DIV/0!</v>
      </c>
      <c r="H607" s="24">
        <f>SUMIFS('Faturamento SP3'!$H$2:$H$692,'Faturamento SP3'!$D$2:$D$692,'Infos Relatório'!$B$564,'Faturamento SP3'!$E$2:$E$692,'Infos Relatório'!$B607,'Faturamento SP3'!$Z$2:$Z$692,'Infos Relatório'!C$1)</f>
        <v>0</v>
      </c>
      <c r="I607" s="23">
        <f>COUNTIFS('Faturamento SP3'!$D$2:$D$692,'Infos Relatório'!$B$564,'Faturamento SP3'!$E$2:$E$692,'Infos Relatório'!$B607,'Faturamento SP3'!$Z$2:$Z$692,'Infos Relatório'!I$1)</f>
        <v>0</v>
      </c>
      <c r="J607" s="13">
        <f>SUMIFS('Faturamento SP3'!$G$2:$G$692,'Faturamento SP3'!$D$2:$D$692,'Infos Relatório'!$B$564,'Faturamento SP3'!$E$2:$E$692,'Infos Relatório'!$B607,'Faturamento SP3'!$Z$2:$Z$692,'Infos Relatório'!I$1)</f>
        <v>0</v>
      </c>
      <c r="K607" s="13">
        <f>SUMIFS('Faturamento SP3'!$J$2:$J$692,'Faturamento SP3'!$D$2:$D$692,'Infos Relatório'!$B$564,'Faturamento SP3'!$E$2:$E$692,'Infos Relatório'!$B607,'Faturamento SP3'!$Z$2:$Z$692,'Infos Relatório'!I$1)</f>
        <v>0</v>
      </c>
      <c r="L607" s="14">
        <f>SUMIFS('Faturamento SP3'!$O$2:$O$692,'Faturamento SP3'!$D$2:$D$692,'Infos Relatório'!$B$564,'Faturamento SP3'!$E$2:$E$692,'Infos Relatório'!$B607,'Faturamento SP3'!$Z$2:$Z$692,'Infos Relatório'!I$1,'Faturamento SP3'!$T$2:$T$692,"Sim")+SUMIFS('Faturamento SP3'!$P$2:$P$692,'Faturamento SP3'!$D$2:$D$692,'Infos Relatório'!$B$564,'Faturamento SP3'!$E$2:$E$692,'Infos Relatório'!$B607,'Faturamento SP3'!$Z$2:$Z$692,'Infos Relatório'!I$1,'Faturamento SP3'!$T$2:$T$692,"Sim")</f>
        <v>0</v>
      </c>
      <c r="M607" s="27" t="e">
        <f t="shared" si="218"/>
        <v>#DIV/0!</v>
      </c>
      <c r="N607" s="24">
        <f>SUMIFS('Faturamento SP3'!$H$2:$H$692,'Faturamento SP3'!$D$2:$D$692,'Infos Relatório'!$B$564,'Faturamento SP3'!$E$2:$E$692,'Infos Relatório'!$B607,'Faturamento SP3'!$Z$2:$Z$692,'Infos Relatório'!I$1)</f>
        <v>0</v>
      </c>
      <c r="O607" s="23">
        <f>COUNTIFS('Faturamento SP3'!$D$2:$D$692,'Infos Relatório'!$B$564,'Faturamento SP3'!$E$2:$E$692,'Infos Relatório'!$B607,'Faturamento SP3'!$Z$2:$Z$692,'Infos Relatório'!O$1)</f>
        <v>0</v>
      </c>
      <c r="P607" s="13">
        <f>SUMIFS('Faturamento SP3'!$G$2:$G$692,'Faturamento SP3'!$D$2:$D$692,'Infos Relatório'!$B$564,'Faturamento SP3'!$E$2:$E$692,'Infos Relatório'!$B607,'Faturamento SP3'!$Z$2:$Z$692,'Infos Relatório'!O$1)</f>
        <v>0</v>
      </c>
      <c r="Q607" s="13">
        <f>SUMIFS('Faturamento SP3'!$J$2:$J$692,'Faturamento SP3'!$D$2:$D$692,'Infos Relatório'!$B$564,'Faturamento SP3'!$E$2:$E$692,'Infos Relatório'!$B607,'Faturamento SP3'!$Z$2:$Z$692,'Infos Relatório'!O$1)</f>
        <v>0</v>
      </c>
      <c r="R607" s="14">
        <f>SUMIFS('Faturamento SP3'!$O$2:$O$692,'Faturamento SP3'!$D$2:$D$692,'Infos Relatório'!$B$564,'Faturamento SP3'!$E$2:$E$692,'Infos Relatório'!$B607,'Faturamento SP3'!$Z$2:$Z$692,'Infos Relatório'!O$1,'Faturamento SP3'!$T$2:$T$692,"Sim")+SUMIFS('Faturamento SP3'!$P$2:$P$692,'Faturamento SP3'!$D$2:$D$692,'Infos Relatório'!$B$564,'Faturamento SP3'!$E$2:$E$692,'Infos Relatório'!$B607,'Faturamento SP3'!$Z$2:$Z$692,'Infos Relatório'!O$1,'Faturamento SP3'!$T$2:$T$692,"Sim")</f>
        <v>0</v>
      </c>
      <c r="S607" s="27" t="e">
        <f t="shared" si="219"/>
        <v>#DIV/0!</v>
      </c>
      <c r="T607" s="24">
        <f>SUMIFS('Faturamento SP3'!$H$2:$H$692,'Faturamento SP3'!$D$2:$D$692,'Infos Relatório'!$B$564,'Faturamento SP3'!$E$2:$E$692,'Infos Relatório'!$B607,'Faturamento SP3'!$Z$2:$Z$692,'Infos Relatório'!O$1)</f>
        <v>0</v>
      </c>
      <c r="U607" s="23">
        <f>COUNTIFS('Faturamento SP3'!$D$2:$D$692,'Infos Relatório'!$B$564,'Faturamento SP3'!$E$2:$E$692,'Infos Relatório'!$B607,'Faturamento SP3'!$Z$2:$Z$692,'Infos Relatório'!U$1)</f>
        <v>0</v>
      </c>
      <c r="V607" s="13">
        <f>SUMIFS('Faturamento SP3'!$G$2:$G$692,'Faturamento SP3'!$D$2:$D$692,'Infos Relatório'!$B$564,'Faturamento SP3'!$E$2:$E$692,'Infos Relatório'!$B607,'Faturamento SP3'!$Z$2:$Z$692,'Infos Relatório'!U$1)</f>
        <v>0</v>
      </c>
      <c r="W607" s="13">
        <f>SUMIFS('Faturamento SP3'!$J$2:$J$692,'Faturamento SP3'!$D$2:$D$692,'Infos Relatório'!$B$564,'Faturamento SP3'!$E$2:$E$692,'Infos Relatório'!$B607,'Faturamento SP3'!$Z$2:$Z$692,'Infos Relatório'!U$1)</f>
        <v>0</v>
      </c>
      <c r="X607" s="14">
        <f>SUMIFS('Faturamento SP3'!$O$2:$O$692,'Faturamento SP3'!$D$2:$D$692,'Infos Relatório'!$B$564,'Faturamento SP3'!$E$2:$E$692,'Infos Relatório'!$B607,'Faturamento SP3'!$Z$2:$Z$692,'Infos Relatório'!U$1,'Faturamento SP3'!$T$2:$T$692,"Sim")+SUMIFS('Faturamento SP3'!$P$2:$P$692,'Faturamento SP3'!$D$2:$D$692,'Infos Relatório'!$B$564,'Faturamento SP3'!$E$2:$E$692,'Infos Relatório'!$B607,'Faturamento SP3'!$Z$2:$Z$692,'Infos Relatório'!U$1,'Faturamento SP3'!$T$2:$T$692,"Sim")</f>
        <v>0</v>
      </c>
      <c r="Y607" s="27" t="e">
        <f t="shared" si="220"/>
        <v>#DIV/0!</v>
      </c>
      <c r="Z607" s="24">
        <f>SUMIFS('Faturamento SP3'!$H$2:$H$692,'Faturamento SP3'!$D$2:$D$692,'Infos Relatório'!$B$564,'Faturamento SP3'!$E$2:$E$692,'Infos Relatório'!$B607,'Faturamento SP3'!$Z$2:$Z$692,'Infos Relatório'!U$1)</f>
        <v>0</v>
      </c>
      <c r="AA607" s="23">
        <f>COUNTIFS('Faturamento SP3'!$D$2:$D$692,'Infos Relatório'!$B$564,'Faturamento SP3'!$E$2:$E$692,'Infos Relatório'!$B607,'Faturamento SP3'!$Z$2:$Z$692,'Infos Relatório'!AA$1)</f>
        <v>0</v>
      </c>
      <c r="AB607" s="13">
        <f>SUMIFS('Faturamento SP3'!$G$2:$G$692,'Faturamento SP3'!$D$2:$D$692,'Infos Relatório'!$B$564,'Faturamento SP3'!$E$2:$E$692,'Infos Relatório'!$B607,'Faturamento SP3'!$Z$2:$Z$692,'Infos Relatório'!AA$1)</f>
        <v>0</v>
      </c>
      <c r="AC607" s="13">
        <f>SUMIFS('Faturamento SP3'!$J$2:$J$692,'Faturamento SP3'!$D$2:$D$692,'Infos Relatório'!$B$564,'Faturamento SP3'!$E$2:$E$692,'Infos Relatório'!$B607,'Faturamento SP3'!$Z$2:$Z$692,'Infos Relatório'!AA$1)</f>
        <v>0</v>
      </c>
      <c r="AD607" s="14">
        <f>SUMIFS('Faturamento SP3'!$O$2:$O$692,'Faturamento SP3'!$D$2:$D$692,'Infos Relatório'!$B$564,'Faturamento SP3'!$E$2:$E$692,'Infos Relatório'!$B607,'Faturamento SP3'!$Z$2:$Z$692,'Infos Relatório'!AA$1,'Faturamento SP3'!$T$2:$T$692,"Sim")+SUMIFS('Faturamento SP3'!$P$2:$P$692,'Faturamento SP3'!$D$2:$D$692,'Infos Relatório'!$B$564,'Faturamento SP3'!$E$2:$E$692,'Infos Relatório'!$B607,'Faturamento SP3'!$Z$2:$Z$692,'Infos Relatório'!AA$1,'Faturamento SP3'!$T$2:$T$692,"Sim")</f>
        <v>0</v>
      </c>
      <c r="AE607" s="27" t="e">
        <f t="shared" si="221"/>
        <v>#DIV/0!</v>
      </c>
      <c r="AF607" s="24">
        <f>SUMIFS('Faturamento SP3'!$H$2:$H$692,'Faturamento SP3'!$D$2:$D$692,'Infos Relatório'!$B$564,'Faturamento SP3'!$E$2:$E$692,'Infos Relatório'!$B607,'Faturamento SP3'!$Z$2:$Z$692,'Infos Relatório'!AA$1)</f>
        <v>0</v>
      </c>
      <c r="AG607" s="23">
        <f>COUNTIFS('Faturamento SP3'!$D$2:$D$692,'Infos Relatório'!$B$564,'Faturamento SP3'!$E$2:$E$692,'Infos Relatório'!$B607,'Faturamento SP3'!$Z$2:$Z$692,'Infos Relatório'!AG$1)</f>
        <v>0</v>
      </c>
      <c r="AH607" s="13">
        <f>SUMIFS('Faturamento SP3'!$G$2:$G$692,'Faturamento SP3'!$D$2:$D$692,'Infos Relatório'!$B$564,'Faturamento SP3'!$E$2:$E$692,'Infos Relatório'!$B607,'Faturamento SP3'!$Z$2:$Z$692,'Infos Relatório'!AG$1)</f>
        <v>0</v>
      </c>
      <c r="AI607" s="13">
        <f>SUMIFS('Faturamento SP3'!$J$2:$J$692,'Faturamento SP3'!$D$2:$D$692,'Infos Relatório'!$B$564,'Faturamento SP3'!$E$2:$E$692,'Infos Relatório'!$B607,'Faturamento SP3'!$Z$2:$Z$692,'Infos Relatório'!AG$1)</f>
        <v>0</v>
      </c>
      <c r="AJ607" s="14">
        <f>SUMIFS('Faturamento SP3'!$O$2:$O$692,'Faturamento SP3'!$D$2:$D$692,'Infos Relatório'!$B$564,'Faturamento SP3'!$E$2:$E$692,'Infos Relatório'!$B607,'Faturamento SP3'!$Z$2:$Z$692,'Infos Relatório'!AG$1,'Faturamento SP3'!$T$2:$T$692,"Sim")+SUMIFS('Faturamento SP3'!$P$2:$P$692,'Faturamento SP3'!$D$2:$D$692,'Infos Relatório'!$B$564,'Faturamento SP3'!$E$2:$E$692,'Infos Relatório'!$B607,'Faturamento SP3'!$Z$2:$Z$692,'Infos Relatório'!AG$1,'Faturamento SP3'!$T$2:$T$692,"Sim")</f>
        <v>0</v>
      </c>
      <c r="AK607" s="27" t="e">
        <f t="shared" si="222"/>
        <v>#DIV/0!</v>
      </c>
      <c r="AL607" s="24">
        <f>SUMIFS('Faturamento SP3'!$H$2:$H$692,'Faturamento SP3'!$D$2:$D$692,'Infos Relatório'!$B$564,'Faturamento SP3'!$E$2:$E$692,'Infos Relatório'!$B607,'Faturamento SP3'!$Z$2:$Z$692,'Infos Relatório'!AG$1)</f>
        <v>0</v>
      </c>
      <c r="AM607" s="23">
        <f>COUNTIFS('Faturamento SP3'!$D$2:$D$692,'Infos Relatório'!$B$564,'Faturamento SP3'!$E$2:$E$692,'Infos Relatório'!$B607,'Faturamento SP3'!$Z$2:$Z$692,'Infos Relatório'!AM$1)</f>
        <v>0</v>
      </c>
      <c r="AN607" s="13">
        <f>SUMIFS('Faturamento SP3'!$G$2:$G$692,'Faturamento SP3'!$D$2:$D$692,'Infos Relatório'!$B$564,'Faturamento SP3'!$E$2:$E$692,'Infos Relatório'!$B607,'Faturamento SP3'!$Z$2:$Z$692,'Infos Relatório'!AM$1)</f>
        <v>0</v>
      </c>
      <c r="AO607" s="13">
        <f>SUMIFS('Faturamento SP3'!$J$2:$J$692,'Faturamento SP3'!$D$2:$D$692,'Infos Relatório'!$B$564,'Faturamento SP3'!$E$2:$E$692,'Infos Relatório'!$B607,'Faturamento SP3'!$Z$2:$Z$692,'Infos Relatório'!AM$1)</f>
        <v>0</v>
      </c>
      <c r="AP607" s="14">
        <f>SUMIFS('Faturamento SP3'!$O$2:$O$692,'Faturamento SP3'!$D$2:$D$692,'Infos Relatório'!$B$564,'Faturamento SP3'!$E$2:$E$692,'Infos Relatório'!$B607,'Faturamento SP3'!$Z$2:$Z$692,'Infos Relatório'!AM$1,'Faturamento SP3'!$T$2:$T$692,"Sim")+SUMIFS('Faturamento SP3'!$P$2:$P$692,'Faturamento SP3'!$D$2:$D$692,'Infos Relatório'!$B$564,'Faturamento SP3'!$E$2:$E$692,'Infos Relatório'!$B607,'Faturamento SP3'!$Z$2:$Z$692,'Infos Relatório'!AM$1,'Faturamento SP3'!$T$2:$T$692,"Sim")</f>
        <v>0</v>
      </c>
      <c r="AQ607" s="27" t="e">
        <f t="shared" si="223"/>
        <v>#DIV/0!</v>
      </c>
      <c r="AR607" s="24">
        <f>SUMIFS('Faturamento SP3'!$H$2:$H$692,'Faturamento SP3'!$D$2:$D$692,'Infos Relatório'!$B$564,'Faturamento SP3'!$E$2:$E$692,'Infos Relatório'!$B607,'Faturamento SP3'!$Z$2:$Z$692,'Infos Relatório'!AM$1)</f>
        <v>0</v>
      </c>
      <c r="AS607" s="23">
        <f>COUNTIFS('Faturamento SP3'!$D$2:$D$692,'Infos Relatório'!$B$564,'Faturamento SP3'!$E$2:$E$692,'Infos Relatório'!$B607,'Faturamento SP3'!$Z$2:$Z$692,'Infos Relatório'!AS$1)</f>
        <v>0</v>
      </c>
      <c r="AT607" s="13">
        <f>SUMIFS('Faturamento SP3'!$G$2:$G$692,'Faturamento SP3'!$D$2:$D$692,'Infos Relatório'!$B$564,'Faturamento SP3'!$E$2:$E$692,'Infos Relatório'!$B607,'Faturamento SP3'!$Z$2:$Z$692,'Infos Relatório'!AS$1)</f>
        <v>0</v>
      </c>
      <c r="AU607" s="13">
        <f>SUMIFS('Faturamento SP3'!$J$2:$J$692,'Faturamento SP3'!$D$2:$D$692,'Infos Relatório'!$B$564,'Faturamento SP3'!$E$2:$E$692,'Infos Relatório'!$B607,'Faturamento SP3'!$Z$2:$Z$692,'Infos Relatório'!AS$1)</f>
        <v>0</v>
      </c>
      <c r="AV607" s="14">
        <f>SUMIFS('Faturamento SP3'!$O$2:$O$692,'Faturamento SP3'!$D$2:$D$692,'Infos Relatório'!$B$564,'Faturamento SP3'!$E$2:$E$692,'Infos Relatório'!$B607,'Faturamento SP3'!$Z$2:$Z$692,'Infos Relatório'!AS$1,'Faturamento SP3'!$T$2:$T$692,"Sim")+SUMIFS('Faturamento SP3'!$P$2:$P$692,'Faturamento SP3'!$D$2:$D$692,'Infos Relatório'!$B$564,'Faturamento SP3'!$E$2:$E$692,'Infos Relatório'!$B607,'Faturamento SP3'!$Z$2:$Z$692,'Infos Relatório'!AS$1,'Faturamento SP3'!$T$2:$T$692,"Sim")</f>
        <v>0</v>
      </c>
      <c r="AW607" s="27" t="e">
        <f t="shared" si="224"/>
        <v>#DIV/0!</v>
      </c>
      <c r="AX607" s="24">
        <f>SUMIFS('Faturamento SP3'!$H$2:$H$692,'Faturamento SP3'!$D$2:$D$692,'Infos Relatório'!$B$564,'Faturamento SP3'!$E$2:$E$692,'Infos Relatório'!$B607,'Faturamento SP3'!$Z$2:$Z$692,'Infos Relatório'!AS$1)</f>
        <v>0</v>
      </c>
      <c r="AY607" s="23">
        <f>COUNTIFS('Faturamento SP3'!$D$2:$D$692,'Infos Relatório'!$B$564,'Faturamento SP3'!$E$2:$E$692,'Infos Relatório'!$B607,'Faturamento SP3'!$Z$2:$Z$692,'Infos Relatório'!AY$1)</f>
        <v>0</v>
      </c>
      <c r="AZ607" s="13">
        <f>SUMIFS('Faturamento SP3'!$G$2:$G$692,'Faturamento SP3'!$D$2:$D$692,'Infos Relatório'!$B$564,'Faturamento SP3'!$E$2:$E$692,'Infos Relatório'!$B607,'Faturamento SP3'!$Z$2:$Z$692,'Infos Relatório'!AY$1)</f>
        <v>0</v>
      </c>
      <c r="BA607" s="13">
        <f>SUMIFS('Faturamento SP3'!$J$2:$J$692,'Faturamento SP3'!$D$2:$D$692,'Infos Relatório'!$B$564,'Faturamento SP3'!$E$2:$E$692,'Infos Relatório'!$B607,'Faturamento SP3'!$Z$2:$Z$692,'Infos Relatório'!AY$1)</f>
        <v>0</v>
      </c>
      <c r="BB607" s="14">
        <f>SUMIFS('Faturamento SP3'!$O$2:$O$692,'Faturamento SP3'!$D$2:$D$692,'Infos Relatório'!$B$564,'Faturamento SP3'!$E$2:$E$692,'Infos Relatório'!$B607,'Faturamento SP3'!$Z$2:$Z$692,'Infos Relatório'!AY$1,'Faturamento SP3'!$T$2:$T$692,"Sim")+SUMIFS('Faturamento SP3'!$P$2:$P$692,'Faturamento SP3'!$D$2:$D$692,'Infos Relatório'!$B$564,'Faturamento SP3'!$E$2:$E$692,'Infos Relatório'!$B607,'Faturamento SP3'!$Z$2:$Z$692,'Infos Relatório'!AY$1,'Faturamento SP3'!$T$2:$T$692,"Sim")</f>
        <v>0</v>
      </c>
      <c r="BC607" s="27" t="e">
        <f t="shared" si="225"/>
        <v>#DIV/0!</v>
      </c>
      <c r="BD607" s="24">
        <f>SUMIFS('Faturamento SP3'!$H$2:$H$692,'Faturamento SP3'!$D$2:$D$692,'Infos Relatório'!$B$564,'Faturamento SP3'!$E$2:$E$692,'Infos Relatório'!$B607,'Faturamento SP3'!$Z$2:$Z$692,'Infos Relatório'!AY$1)</f>
        <v>0</v>
      </c>
      <c r="BE607" s="23">
        <f>COUNTIFS('Faturamento SP3'!$D$2:$D$692,'Infos Relatório'!$B$564,'Faturamento SP3'!$E$2:$E$692,'Infos Relatório'!$B607,'Faturamento SP3'!$Z$2:$Z$692,'Infos Relatório'!BE$1)</f>
        <v>0</v>
      </c>
      <c r="BF607" s="13">
        <f>SUMIFS('Faturamento SP3'!$G$2:$G$692,'Faturamento SP3'!$D$2:$D$692,'Infos Relatório'!$B$564,'Faturamento SP3'!$E$2:$E$692,'Infos Relatório'!$B607,'Faturamento SP3'!$Z$2:$Z$692,'Infos Relatório'!BE$1)</f>
        <v>0</v>
      </c>
      <c r="BG607" s="13">
        <f>SUMIFS('Faturamento SP3'!$J$2:$J$692,'Faturamento SP3'!$D$2:$D$692,'Infos Relatório'!$B$564,'Faturamento SP3'!$E$2:$E$692,'Infos Relatório'!$B607,'Faturamento SP3'!$Z$2:$Z$692,'Infos Relatório'!BE$1)</f>
        <v>0</v>
      </c>
      <c r="BH607" s="14">
        <f>SUMIFS('Faturamento SP3'!$O$2:$O$692,'Faturamento SP3'!$D$2:$D$692,'Infos Relatório'!$B$564,'Faturamento SP3'!$E$2:$E$692,'Infos Relatório'!$B607,'Faturamento SP3'!$Z$2:$Z$692,'Infos Relatório'!BE$1,'Faturamento SP3'!$T$2:$T$692,"Sim")+SUMIFS('Faturamento SP3'!$P$2:$P$692,'Faturamento SP3'!$D$2:$D$692,'Infos Relatório'!$B$564,'Faturamento SP3'!$E$2:$E$692,'Infos Relatório'!$B607,'Faturamento SP3'!$Z$2:$Z$692,'Infos Relatório'!BE$1,'Faturamento SP3'!$T$2:$T$692,"Sim")</f>
        <v>0</v>
      </c>
      <c r="BI607" s="27" t="e">
        <f t="shared" si="226"/>
        <v>#DIV/0!</v>
      </c>
      <c r="BJ607" s="24">
        <f>SUMIFS('Faturamento SP3'!$H$2:$H$692,'Faturamento SP3'!$D$2:$D$692,'Infos Relatório'!$B$564,'Faturamento SP3'!$E$2:$E$692,'Infos Relatório'!$B607,'Faturamento SP3'!$Z$2:$Z$692,'Infos Relatório'!BE$1)</f>
        <v>0</v>
      </c>
      <c r="BK607" s="23">
        <f>COUNTIFS('Faturamento SP3'!$D$2:$D$692,'Infos Relatório'!$B$564,'Faturamento SP3'!$E$2:$E$692,'Infos Relatório'!$B607,'Faturamento SP3'!$Z$2:$Z$692,'Infos Relatório'!BK$1)</f>
        <v>0</v>
      </c>
      <c r="BL607" s="13">
        <f>SUMIFS('Faturamento SP3'!$G$2:$G$692,'Faturamento SP3'!$D$2:$D$692,'Infos Relatório'!$B$564,'Faturamento SP3'!$E$2:$E$692,'Infos Relatório'!$B607,'Faturamento SP3'!$Z$2:$Z$692,'Infos Relatório'!BK$1)</f>
        <v>0</v>
      </c>
      <c r="BM607" s="13">
        <f>SUMIFS('Faturamento SP3'!$J$2:$J$692,'Faturamento SP3'!$D$2:$D$692,'Infos Relatório'!$B$564,'Faturamento SP3'!$E$2:$E$692,'Infos Relatório'!$B607,'Faturamento SP3'!$Z$2:$Z$692,'Infos Relatório'!BK$1)</f>
        <v>0</v>
      </c>
      <c r="BN607" s="14">
        <f>SUMIFS('Faturamento SP3'!$O$2:$O$692,'Faturamento SP3'!$D$2:$D$692,'Infos Relatório'!$B$564,'Faturamento SP3'!$E$2:$E$692,'Infos Relatório'!$B607,'Faturamento SP3'!$Z$2:$Z$692,'Infos Relatório'!BK$1,'Faturamento SP3'!$T$2:$T$692,"Sim")+SUMIFS('Faturamento SP3'!$P$2:$P$692,'Faturamento SP3'!$D$2:$D$692,'Infos Relatório'!$B$564,'Faturamento SP3'!$E$2:$E$692,'Infos Relatório'!$B607,'Faturamento SP3'!$Z$2:$Z$692,'Infos Relatório'!BK$1,'Faturamento SP3'!$T$2:$T$692,"Sim")</f>
        <v>0</v>
      </c>
      <c r="BO607" s="27" t="e">
        <f t="shared" si="227"/>
        <v>#DIV/0!</v>
      </c>
      <c r="BP607" s="24">
        <f>SUMIFS('Faturamento SP3'!$H$2:$H$692,'Faturamento SP3'!$D$2:$D$692,'Infos Relatório'!$B$564,'Faturamento SP3'!$E$2:$E$692,'Infos Relatório'!$B607,'Faturamento SP3'!$Z$2:$Z$692,'Infos Relatório'!BK$1)</f>
        <v>0</v>
      </c>
      <c r="BQ607" s="23">
        <f>COUNTIFS('Faturamento SP3'!$D$2:$D$692,'Infos Relatório'!$B$564,'Faturamento SP3'!$E$2:$E$692,'Infos Relatório'!$B607,'Faturamento SP3'!$Z$2:$Z$692,'Infos Relatório'!BQ$1)</f>
        <v>0</v>
      </c>
      <c r="BR607" s="13">
        <f>SUMIFS('Faturamento SP3'!$G$2:$G$692,'Faturamento SP3'!$D$2:$D$692,'Infos Relatório'!$B$564,'Faturamento SP3'!$E$2:$E$692,'Infos Relatório'!$B607,'Faturamento SP3'!$Z$2:$Z$692,'Infos Relatório'!BQ$1)</f>
        <v>0</v>
      </c>
      <c r="BS607" s="13">
        <f>SUMIFS('Faturamento SP3'!$J$2:$J$692,'Faturamento SP3'!$D$2:$D$692,'Infos Relatório'!$B$564,'Faturamento SP3'!$E$2:$E$692,'Infos Relatório'!$B607,'Faturamento SP3'!$Z$2:$Z$692,'Infos Relatório'!BQ$1)</f>
        <v>0</v>
      </c>
      <c r="BT607" s="14">
        <f>SUMIFS('Faturamento SP3'!$O$2:$O$692,'Faturamento SP3'!$D$2:$D$692,'Infos Relatório'!$B$564,'Faturamento SP3'!$E$2:$E$692,'Infos Relatório'!$B607,'Faturamento SP3'!$Z$2:$Z$692,'Infos Relatório'!BQ$1,'Faturamento SP3'!$T$2:$T$692,"Sim")+SUMIFS('Faturamento SP3'!$P$2:$P$692,'Faturamento SP3'!$D$2:$D$692,'Infos Relatório'!$B$564,'Faturamento SP3'!$E$2:$E$692,'Infos Relatório'!$B607,'Faturamento SP3'!$Z$2:$Z$692,'Infos Relatório'!BQ$1,'Faturamento SP3'!$T$2:$T$692,"Sim")</f>
        <v>0</v>
      </c>
      <c r="BU607" s="27" t="e">
        <f t="shared" si="228"/>
        <v>#DIV/0!</v>
      </c>
      <c r="BV607" s="24">
        <f>SUMIFS('Faturamento SP3'!$H$2:$H$692,'Faturamento SP3'!$D$2:$D$692,'Infos Relatório'!$B$564,'Faturamento SP3'!$E$2:$E$692,'Infos Relatório'!$B607,'Faturamento SP3'!$Z$2:$Z$692,'Infos Relatório'!BQ$1)</f>
        <v>0</v>
      </c>
    </row>
    <row r="608" spans="2:74">
      <c r="B608" s="17" t="s">
        <v>50</v>
      </c>
      <c r="C608" s="23">
        <f>COUNTIFS('Faturamento SP3'!$D$2:$D$692,'Infos Relatório'!$B$564,'Faturamento SP3'!$E$2:$E$692,'Infos Relatório'!$B608,'Faturamento SP3'!$Z$2:$Z$692,'Infos Relatório'!C$1)</f>
        <v>0</v>
      </c>
      <c r="D608" s="13">
        <f>SUMIFS('Faturamento SP3'!$G$2:$G$692,'Faturamento SP3'!$D$2:$D$692,'Infos Relatório'!$B$564,'Faturamento SP3'!$E$2:$E$692,'Infos Relatório'!$B608,'Faturamento SP3'!$Z$2:$Z$692,'Infos Relatório'!C$1)</f>
        <v>0</v>
      </c>
      <c r="E608" s="13">
        <f>SUMIFS('Faturamento SP3'!$J$2:$J$692,'Faturamento SP3'!$D$2:$D$692,'Infos Relatório'!$B$564,'Faturamento SP3'!$E$2:$E$692,'Infos Relatório'!$B608,'Faturamento SP3'!$Z$2:$Z$692,'Infos Relatório'!C$1)</f>
        <v>0</v>
      </c>
      <c r="F608" s="14">
        <f>SUMIFS('Faturamento SP3'!$O$2:$O$692,'Faturamento SP3'!$D$2:$D$692,'Infos Relatório'!$B$564,'Faturamento SP3'!$E$2:$E$692,'Infos Relatório'!$B608,'Faturamento SP3'!$Z$2:$Z$692,'Infos Relatório'!C$1,'Faturamento SP3'!$T$2:$T$692,"Sim")+SUMIFS('Faturamento SP3'!$P$2:$P$692,'Faturamento SP3'!$D$2:$D$692,'Infos Relatório'!$B$564,'Faturamento SP3'!$E$2:$E$692,'Infos Relatório'!$B608,'Faturamento SP3'!$Z$2:$Z$692,'Infos Relatório'!C$1,'Faturamento SP3'!$T$2:$T$692,"Sim")</f>
        <v>0</v>
      </c>
      <c r="G608" s="27" t="e">
        <f t="shared" si="217"/>
        <v>#DIV/0!</v>
      </c>
      <c r="H608" s="24">
        <f>SUMIFS('Faturamento SP3'!$H$2:$H$692,'Faturamento SP3'!$D$2:$D$692,'Infos Relatório'!$B$564,'Faturamento SP3'!$E$2:$E$692,'Infos Relatório'!$B608,'Faturamento SP3'!$Z$2:$Z$692,'Infos Relatório'!C$1)</f>
        <v>0</v>
      </c>
      <c r="I608" s="23">
        <f>COUNTIFS('Faturamento SP3'!$D$2:$D$692,'Infos Relatório'!$B$564,'Faturamento SP3'!$E$2:$E$692,'Infos Relatório'!$B608,'Faturamento SP3'!$Z$2:$Z$692,'Infos Relatório'!I$1)</f>
        <v>0</v>
      </c>
      <c r="J608" s="13">
        <f>SUMIFS('Faturamento SP3'!$G$2:$G$692,'Faturamento SP3'!$D$2:$D$692,'Infos Relatório'!$B$564,'Faturamento SP3'!$E$2:$E$692,'Infos Relatório'!$B608,'Faturamento SP3'!$Z$2:$Z$692,'Infos Relatório'!I$1)</f>
        <v>0</v>
      </c>
      <c r="K608" s="13">
        <f>SUMIFS('Faturamento SP3'!$J$2:$J$692,'Faturamento SP3'!$D$2:$D$692,'Infos Relatório'!$B$564,'Faturamento SP3'!$E$2:$E$692,'Infos Relatório'!$B608,'Faturamento SP3'!$Z$2:$Z$692,'Infos Relatório'!I$1)</f>
        <v>0</v>
      </c>
      <c r="L608" s="14">
        <f>SUMIFS('Faturamento SP3'!$O$2:$O$692,'Faturamento SP3'!$D$2:$D$692,'Infos Relatório'!$B$564,'Faturamento SP3'!$E$2:$E$692,'Infos Relatório'!$B608,'Faturamento SP3'!$Z$2:$Z$692,'Infos Relatório'!I$1,'Faturamento SP3'!$T$2:$T$692,"Sim")+SUMIFS('Faturamento SP3'!$P$2:$P$692,'Faturamento SP3'!$D$2:$D$692,'Infos Relatório'!$B$564,'Faturamento SP3'!$E$2:$E$692,'Infos Relatório'!$B608,'Faturamento SP3'!$Z$2:$Z$692,'Infos Relatório'!I$1,'Faturamento SP3'!$T$2:$T$692,"Sim")</f>
        <v>0</v>
      </c>
      <c r="M608" s="27" t="e">
        <f t="shared" si="218"/>
        <v>#DIV/0!</v>
      </c>
      <c r="N608" s="24">
        <f>SUMIFS('Faturamento SP3'!$H$2:$H$692,'Faturamento SP3'!$D$2:$D$692,'Infos Relatório'!$B$564,'Faturamento SP3'!$E$2:$E$692,'Infos Relatório'!$B608,'Faturamento SP3'!$Z$2:$Z$692,'Infos Relatório'!I$1)</f>
        <v>0</v>
      </c>
      <c r="O608" s="23">
        <f>COUNTIFS('Faturamento SP3'!$D$2:$D$692,'Infos Relatório'!$B$564,'Faturamento SP3'!$E$2:$E$692,'Infos Relatório'!$B608,'Faturamento SP3'!$Z$2:$Z$692,'Infos Relatório'!O$1)</f>
        <v>0</v>
      </c>
      <c r="P608" s="13">
        <f>SUMIFS('Faturamento SP3'!$G$2:$G$692,'Faturamento SP3'!$D$2:$D$692,'Infos Relatório'!$B$564,'Faturamento SP3'!$E$2:$E$692,'Infos Relatório'!$B608,'Faturamento SP3'!$Z$2:$Z$692,'Infos Relatório'!O$1)</f>
        <v>0</v>
      </c>
      <c r="Q608" s="13">
        <f>SUMIFS('Faturamento SP3'!$J$2:$J$692,'Faturamento SP3'!$D$2:$D$692,'Infos Relatório'!$B$564,'Faturamento SP3'!$E$2:$E$692,'Infos Relatório'!$B608,'Faturamento SP3'!$Z$2:$Z$692,'Infos Relatório'!O$1)</f>
        <v>0</v>
      </c>
      <c r="R608" s="14">
        <f>SUMIFS('Faturamento SP3'!$O$2:$O$692,'Faturamento SP3'!$D$2:$D$692,'Infos Relatório'!$B$564,'Faturamento SP3'!$E$2:$E$692,'Infos Relatório'!$B608,'Faturamento SP3'!$Z$2:$Z$692,'Infos Relatório'!O$1,'Faturamento SP3'!$T$2:$T$692,"Sim")+SUMIFS('Faturamento SP3'!$P$2:$P$692,'Faturamento SP3'!$D$2:$D$692,'Infos Relatório'!$B$564,'Faturamento SP3'!$E$2:$E$692,'Infos Relatório'!$B608,'Faturamento SP3'!$Z$2:$Z$692,'Infos Relatório'!O$1,'Faturamento SP3'!$T$2:$T$692,"Sim")</f>
        <v>0</v>
      </c>
      <c r="S608" s="27" t="e">
        <f t="shared" si="219"/>
        <v>#DIV/0!</v>
      </c>
      <c r="T608" s="24">
        <f>SUMIFS('Faturamento SP3'!$H$2:$H$692,'Faturamento SP3'!$D$2:$D$692,'Infos Relatório'!$B$564,'Faturamento SP3'!$E$2:$E$692,'Infos Relatório'!$B608,'Faturamento SP3'!$Z$2:$Z$692,'Infos Relatório'!O$1)</f>
        <v>0</v>
      </c>
      <c r="U608" s="23">
        <f>COUNTIFS('Faturamento SP3'!$D$2:$D$692,'Infos Relatório'!$B$564,'Faturamento SP3'!$E$2:$E$692,'Infos Relatório'!$B608,'Faturamento SP3'!$Z$2:$Z$692,'Infos Relatório'!U$1)</f>
        <v>0</v>
      </c>
      <c r="V608" s="13">
        <f>SUMIFS('Faturamento SP3'!$G$2:$G$692,'Faturamento SP3'!$D$2:$D$692,'Infos Relatório'!$B$564,'Faturamento SP3'!$E$2:$E$692,'Infos Relatório'!$B608,'Faturamento SP3'!$Z$2:$Z$692,'Infos Relatório'!U$1)</f>
        <v>0</v>
      </c>
      <c r="W608" s="13">
        <f>SUMIFS('Faturamento SP3'!$J$2:$J$692,'Faturamento SP3'!$D$2:$D$692,'Infos Relatório'!$B$564,'Faturamento SP3'!$E$2:$E$692,'Infos Relatório'!$B608,'Faturamento SP3'!$Z$2:$Z$692,'Infos Relatório'!U$1)</f>
        <v>0</v>
      </c>
      <c r="X608" s="14">
        <f>SUMIFS('Faturamento SP3'!$O$2:$O$692,'Faturamento SP3'!$D$2:$D$692,'Infos Relatório'!$B$564,'Faturamento SP3'!$E$2:$E$692,'Infos Relatório'!$B608,'Faturamento SP3'!$Z$2:$Z$692,'Infos Relatório'!U$1,'Faturamento SP3'!$T$2:$T$692,"Sim")+SUMIFS('Faturamento SP3'!$P$2:$P$692,'Faturamento SP3'!$D$2:$D$692,'Infos Relatório'!$B$564,'Faturamento SP3'!$E$2:$E$692,'Infos Relatório'!$B608,'Faturamento SP3'!$Z$2:$Z$692,'Infos Relatório'!U$1,'Faturamento SP3'!$T$2:$T$692,"Sim")</f>
        <v>0</v>
      </c>
      <c r="Y608" s="27" t="e">
        <f t="shared" si="220"/>
        <v>#DIV/0!</v>
      </c>
      <c r="Z608" s="24">
        <f>SUMIFS('Faturamento SP3'!$H$2:$H$692,'Faturamento SP3'!$D$2:$D$692,'Infos Relatório'!$B$564,'Faturamento SP3'!$E$2:$E$692,'Infos Relatório'!$B608,'Faturamento SP3'!$Z$2:$Z$692,'Infos Relatório'!U$1)</f>
        <v>0</v>
      </c>
      <c r="AA608" s="23">
        <f>COUNTIFS('Faturamento SP3'!$D$2:$D$692,'Infos Relatório'!$B$564,'Faturamento SP3'!$E$2:$E$692,'Infos Relatório'!$B608,'Faturamento SP3'!$Z$2:$Z$692,'Infos Relatório'!AA$1)</f>
        <v>0</v>
      </c>
      <c r="AB608" s="13">
        <f>SUMIFS('Faturamento SP3'!$G$2:$G$692,'Faturamento SP3'!$D$2:$D$692,'Infos Relatório'!$B$564,'Faturamento SP3'!$E$2:$E$692,'Infos Relatório'!$B608,'Faturamento SP3'!$Z$2:$Z$692,'Infos Relatório'!AA$1)</f>
        <v>0</v>
      </c>
      <c r="AC608" s="13">
        <f>SUMIFS('Faturamento SP3'!$J$2:$J$692,'Faturamento SP3'!$D$2:$D$692,'Infos Relatório'!$B$564,'Faturamento SP3'!$E$2:$E$692,'Infos Relatório'!$B608,'Faturamento SP3'!$Z$2:$Z$692,'Infos Relatório'!AA$1)</f>
        <v>0</v>
      </c>
      <c r="AD608" s="14">
        <f>SUMIFS('Faturamento SP3'!$O$2:$O$692,'Faturamento SP3'!$D$2:$D$692,'Infos Relatório'!$B$564,'Faturamento SP3'!$E$2:$E$692,'Infos Relatório'!$B608,'Faturamento SP3'!$Z$2:$Z$692,'Infos Relatório'!AA$1,'Faturamento SP3'!$T$2:$T$692,"Sim")+SUMIFS('Faturamento SP3'!$P$2:$P$692,'Faturamento SP3'!$D$2:$D$692,'Infos Relatório'!$B$564,'Faturamento SP3'!$E$2:$E$692,'Infos Relatório'!$B608,'Faturamento SP3'!$Z$2:$Z$692,'Infos Relatório'!AA$1,'Faturamento SP3'!$T$2:$T$692,"Sim")</f>
        <v>0</v>
      </c>
      <c r="AE608" s="27" t="e">
        <f t="shared" si="221"/>
        <v>#DIV/0!</v>
      </c>
      <c r="AF608" s="24">
        <f>SUMIFS('Faturamento SP3'!$H$2:$H$692,'Faturamento SP3'!$D$2:$D$692,'Infos Relatório'!$B$564,'Faturamento SP3'!$E$2:$E$692,'Infos Relatório'!$B608,'Faturamento SP3'!$Z$2:$Z$692,'Infos Relatório'!AA$1)</f>
        <v>0</v>
      </c>
      <c r="AG608" s="23">
        <f>COUNTIFS('Faturamento SP3'!$D$2:$D$692,'Infos Relatório'!$B$564,'Faturamento SP3'!$E$2:$E$692,'Infos Relatório'!$B608,'Faturamento SP3'!$Z$2:$Z$692,'Infos Relatório'!AG$1)</f>
        <v>0</v>
      </c>
      <c r="AH608" s="13">
        <f>SUMIFS('Faturamento SP3'!$G$2:$G$692,'Faturamento SP3'!$D$2:$D$692,'Infos Relatório'!$B$564,'Faturamento SP3'!$E$2:$E$692,'Infos Relatório'!$B608,'Faturamento SP3'!$Z$2:$Z$692,'Infos Relatório'!AG$1)</f>
        <v>0</v>
      </c>
      <c r="AI608" s="13">
        <f>SUMIFS('Faturamento SP3'!$J$2:$J$692,'Faturamento SP3'!$D$2:$D$692,'Infos Relatório'!$B$564,'Faturamento SP3'!$E$2:$E$692,'Infos Relatório'!$B608,'Faturamento SP3'!$Z$2:$Z$692,'Infos Relatório'!AG$1)</f>
        <v>0</v>
      </c>
      <c r="AJ608" s="14">
        <f>SUMIFS('Faturamento SP3'!$O$2:$O$692,'Faturamento SP3'!$D$2:$D$692,'Infos Relatório'!$B$564,'Faturamento SP3'!$E$2:$E$692,'Infos Relatório'!$B608,'Faturamento SP3'!$Z$2:$Z$692,'Infos Relatório'!AG$1,'Faturamento SP3'!$T$2:$T$692,"Sim")+SUMIFS('Faturamento SP3'!$P$2:$P$692,'Faturamento SP3'!$D$2:$D$692,'Infos Relatório'!$B$564,'Faturamento SP3'!$E$2:$E$692,'Infos Relatório'!$B608,'Faturamento SP3'!$Z$2:$Z$692,'Infos Relatório'!AG$1,'Faturamento SP3'!$T$2:$T$692,"Sim")</f>
        <v>0</v>
      </c>
      <c r="AK608" s="27" t="e">
        <f t="shared" si="222"/>
        <v>#DIV/0!</v>
      </c>
      <c r="AL608" s="24">
        <f>SUMIFS('Faturamento SP3'!$H$2:$H$692,'Faturamento SP3'!$D$2:$D$692,'Infos Relatório'!$B$564,'Faturamento SP3'!$E$2:$E$692,'Infos Relatório'!$B608,'Faturamento SP3'!$Z$2:$Z$692,'Infos Relatório'!AG$1)</f>
        <v>0</v>
      </c>
      <c r="AM608" s="23">
        <f>COUNTIFS('Faturamento SP3'!$D$2:$D$692,'Infos Relatório'!$B$564,'Faturamento SP3'!$E$2:$E$692,'Infos Relatório'!$B608,'Faturamento SP3'!$Z$2:$Z$692,'Infos Relatório'!AM$1)</f>
        <v>0</v>
      </c>
      <c r="AN608" s="13">
        <f>SUMIFS('Faturamento SP3'!$G$2:$G$692,'Faturamento SP3'!$D$2:$D$692,'Infos Relatório'!$B$564,'Faturamento SP3'!$E$2:$E$692,'Infos Relatório'!$B608,'Faturamento SP3'!$Z$2:$Z$692,'Infos Relatório'!AM$1)</f>
        <v>0</v>
      </c>
      <c r="AO608" s="13">
        <f>SUMIFS('Faturamento SP3'!$J$2:$J$692,'Faturamento SP3'!$D$2:$D$692,'Infos Relatório'!$B$564,'Faturamento SP3'!$E$2:$E$692,'Infos Relatório'!$B608,'Faturamento SP3'!$Z$2:$Z$692,'Infos Relatório'!AM$1)</f>
        <v>0</v>
      </c>
      <c r="AP608" s="14">
        <f>SUMIFS('Faturamento SP3'!$O$2:$O$692,'Faturamento SP3'!$D$2:$D$692,'Infos Relatório'!$B$564,'Faturamento SP3'!$E$2:$E$692,'Infos Relatório'!$B608,'Faturamento SP3'!$Z$2:$Z$692,'Infos Relatório'!AM$1,'Faturamento SP3'!$T$2:$T$692,"Sim")+SUMIFS('Faturamento SP3'!$P$2:$P$692,'Faturamento SP3'!$D$2:$D$692,'Infos Relatório'!$B$564,'Faturamento SP3'!$E$2:$E$692,'Infos Relatório'!$B608,'Faturamento SP3'!$Z$2:$Z$692,'Infos Relatório'!AM$1,'Faturamento SP3'!$T$2:$T$692,"Sim")</f>
        <v>0</v>
      </c>
      <c r="AQ608" s="27" t="e">
        <f t="shared" si="223"/>
        <v>#DIV/0!</v>
      </c>
      <c r="AR608" s="24">
        <f>SUMIFS('Faturamento SP3'!$H$2:$H$692,'Faturamento SP3'!$D$2:$D$692,'Infos Relatório'!$B$564,'Faturamento SP3'!$E$2:$E$692,'Infos Relatório'!$B608,'Faturamento SP3'!$Z$2:$Z$692,'Infos Relatório'!AM$1)</f>
        <v>0</v>
      </c>
      <c r="AS608" s="23">
        <f>COUNTIFS('Faturamento SP3'!$D$2:$D$692,'Infos Relatório'!$B$564,'Faturamento SP3'!$E$2:$E$692,'Infos Relatório'!$B608,'Faturamento SP3'!$Z$2:$Z$692,'Infos Relatório'!AS$1)</f>
        <v>0</v>
      </c>
      <c r="AT608" s="13">
        <f>SUMIFS('Faturamento SP3'!$G$2:$G$692,'Faturamento SP3'!$D$2:$D$692,'Infos Relatório'!$B$564,'Faturamento SP3'!$E$2:$E$692,'Infos Relatório'!$B608,'Faturamento SP3'!$Z$2:$Z$692,'Infos Relatório'!AS$1)</f>
        <v>0</v>
      </c>
      <c r="AU608" s="13">
        <f>SUMIFS('Faturamento SP3'!$J$2:$J$692,'Faturamento SP3'!$D$2:$D$692,'Infos Relatório'!$B$564,'Faturamento SP3'!$E$2:$E$692,'Infos Relatório'!$B608,'Faturamento SP3'!$Z$2:$Z$692,'Infos Relatório'!AS$1)</f>
        <v>0</v>
      </c>
      <c r="AV608" s="14">
        <f>SUMIFS('Faturamento SP3'!$O$2:$O$692,'Faturamento SP3'!$D$2:$D$692,'Infos Relatório'!$B$564,'Faturamento SP3'!$E$2:$E$692,'Infos Relatório'!$B608,'Faturamento SP3'!$Z$2:$Z$692,'Infos Relatório'!AS$1,'Faturamento SP3'!$T$2:$T$692,"Sim")+SUMIFS('Faturamento SP3'!$P$2:$P$692,'Faturamento SP3'!$D$2:$D$692,'Infos Relatório'!$B$564,'Faturamento SP3'!$E$2:$E$692,'Infos Relatório'!$B608,'Faturamento SP3'!$Z$2:$Z$692,'Infos Relatório'!AS$1,'Faturamento SP3'!$T$2:$T$692,"Sim")</f>
        <v>0</v>
      </c>
      <c r="AW608" s="27" t="e">
        <f t="shared" si="224"/>
        <v>#DIV/0!</v>
      </c>
      <c r="AX608" s="24">
        <f>SUMIFS('Faturamento SP3'!$H$2:$H$692,'Faturamento SP3'!$D$2:$D$692,'Infos Relatório'!$B$564,'Faturamento SP3'!$E$2:$E$692,'Infos Relatório'!$B608,'Faturamento SP3'!$Z$2:$Z$692,'Infos Relatório'!AS$1)</f>
        <v>0</v>
      </c>
      <c r="AY608" s="23">
        <f>COUNTIFS('Faturamento SP3'!$D$2:$D$692,'Infos Relatório'!$B$564,'Faturamento SP3'!$E$2:$E$692,'Infos Relatório'!$B608,'Faturamento SP3'!$Z$2:$Z$692,'Infos Relatório'!AY$1)</f>
        <v>0</v>
      </c>
      <c r="AZ608" s="13">
        <f>SUMIFS('Faturamento SP3'!$G$2:$G$692,'Faturamento SP3'!$D$2:$D$692,'Infos Relatório'!$B$564,'Faturamento SP3'!$E$2:$E$692,'Infos Relatório'!$B608,'Faturamento SP3'!$Z$2:$Z$692,'Infos Relatório'!AY$1)</f>
        <v>0</v>
      </c>
      <c r="BA608" s="13">
        <f>SUMIFS('Faturamento SP3'!$J$2:$J$692,'Faturamento SP3'!$D$2:$D$692,'Infos Relatório'!$B$564,'Faturamento SP3'!$E$2:$E$692,'Infos Relatório'!$B608,'Faturamento SP3'!$Z$2:$Z$692,'Infos Relatório'!AY$1)</f>
        <v>0</v>
      </c>
      <c r="BB608" s="14">
        <f>SUMIFS('Faturamento SP3'!$O$2:$O$692,'Faturamento SP3'!$D$2:$D$692,'Infos Relatório'!$B$564,'Faturamento SP3'!$E$2:$E$692,'Infos Relatório'!$B608,'Faturamento SP3'!$Z$2:$Z$692,'Infos Relatório'!AY$1,'Faturamento SP3'!$T$2:$T$692,"Sim")+SUMIFS('Faturamento SP3'!$P$2:$P$692,'Faturamento SP3'!$D$2:$D$692,'Infos Relatório'!$B$564,'Faturamento SP3'!$E$2:$E$692,'Infos Relatório'!$B608,'Faturamento SP3'!$Z$2:$Z$692,'Infos Relatório'!AY$1,'Faturamento SP3'!$T$2:$T$692,"Sim")</f>
        <v>0</v>
      </c>
      <c r="BC608" s="27" t="e">
        <f t="shared" si="225"/>
        <v>#DIV/0!</v>
      </c>
      <c r="BD608" s="24">
        <f>SUMIFS('Faturamento SP3'!$H$2:$H$692,'Faturamento SP3'!$D$2:$D$692,'Infos Relatório'!$B$564,'Faturamento SP3'!$E$2:$E$692,'Infos Relatório'!$B608,'Faturamento SP3'!$Z$2:$Z$692,'Infos Relatório'!AY$1)</f>
        <v>0</v>
      </c>
      <c r="BE608" s="23">
        <f>COUNTIFS('Faturamento SP3'!$D$2:$D$692,'Infos Relatório'!$B$564,'Faturamento SP3'!$E$2:$E$692,'Infos Relatório'!$B608,'Faturamento SP3'!$Z$2:$Z$692,'Infos Relatório'!BE$1)</f>
        <v>0</v>
      </c>
      <c r="BF608" s="13">
        <f>SUMIFS('Faturamento SP3'!$G$2:$G$692,'Faturamento SP3'!$D$2:$D$692,'Infos Relatório'!$B$564,'Faturamento SP3'!$E$2:$E$692,'Infos Relatório'!$B608,'Faturamento SP3'!$Z$2:$Z$692,'Infos Relatório'!BE$1)</f>
        <v>0</v>
      </c>
      <c r="BG608" s="13">
        <f>SUMIFS('Faturamento SP3'!$J$2:$J$692,'Faturamento SP3'!$D$2:$D$692,'Infos Relatório'!$B$564,'Faturamento SP3'!$E$2:$E$692,'Infos Relatório'!$B608,'Faturamento SP3'!$Z$2:$Z$692,'Infos Relatório'!BE$1)</f>
        <v>0</v>
      </c>
      <c r="BH608" s="14">
        <f>SUMIFS('Faturamento SP3'!$O$2:$O$692,'Faturamento SP3'!$D$2:$D$692,'Infos Relatório'!$B$564,'Faturamento SP3'!$E$2:$E$692,'Infos Relatório'!$B608,'Faturamento SP3'!$Z$2:$Z$692,'Infos Relatório'!BE$1,'Faturamento SP3'!$T$2:$T$692,"Sim")+SUMIFS('Faturamento SP3'!$P$2:$P$692,'Faturamento SP3'!$D$2:$D$692,'Infos Relatório'!$B$564,'Faturamento SP3'!$E$2:$E$692,'Infos Relatório'!$B608,'Faturamento SP3'!$Z$2:$Z$692,'Infos Relatório'!BE$1,'Faturamento SP3'!$T$2:$T$692,"Sim")</f>
        <v>0</v>
      </c>
      <c r="BI608" s="27" t="e">
        <f t="shared" si="226"/>
        <v>#DIV/0!</v>
      </c>
      <c r="BJ608" s="24">
        <f>SUMIFS('Faturamento SP3'!$H$2:$H$692,'Faturamento SP3'!$D$2:$D$692,'Infos Relatório'!$B$564,'Faturamento SP3'!$E$2:$E$692,'Infos Relatório'!$B608,'Faturamento SP3'!$Z$2:$Z$692,'Infos Relatório'!BE$1)</f>
        <v>0</v>
      </c>
      <c r="BK608" s="23">
        <f>COUNTIFS('Faturamento SP3'!$D$2:$D$692,'Infos Relatório'!$B$564,'Faturamento SP3'!$E$2:$E$692,'Infos Relatório'!$B608,'Faturamento SP3'!$Z$2:$Z$692,'Infos Relatório'!BK$1)</f>
        <v>0</v>
      </c>
      <c r="BL608" s="13">
        <f>SUMIFS('Faturamento SP3'!$G$2:$G$692,'Faturamento SP3'!$D$2:$D$692,'Infos Relatório'!$B$564,'Faturamento SP3'!$E$2:$E$692,'Infos Relatório'!$B608,'Faturamento SP3'!$Z$2:$Z$692,'Infos Relatório'!BK$1)</f>
        <v>0</v>
      </c>
      <c r="BM608" s="13">
        <f>SUMIFS('Faturamento SP3'!$J$2:$J$692,'Faturamento SP3'!$D$2:$D$692,'Infos Relatório'!$B$564,'Faturamento SP3'!$E$2:$E$692,'Infos Relatório'!$B608,'Faturamento SP3'!$Z$2:$Z$692,'Infos Relatório'!BK$1)</f>
        <v>0</v>
      </c>
      <c r="BN608" s="14">
        <f>SUMIFS('Faturamento SP3'!$O$2:$O$692,'Faturamento SP3'!$D$2:$D$692,'Infos Relatório'!$B$564,'Faturamento SP3'!$E$2:$E$692,'Infos Relatório'!$B608,'Faturamento SP3'!$Z$2:$Z$692,'Infos Relatório'!BK$1,'Faturamento SP3'!$T$2:$T$692,"Sim")+SUMIFS('Faturamento SP3'!$P$2:$P$692,'Faturamento SP3'!$D$2:$D$692,'Infos Relatório'!$B$564,'Faturamento SP3'!$E$2:$E$692,'Infos Relatório'!$B608,'Faturamento SP3'!$Z$2:$Z$692,'Infos Relatório'!BK$1,'Faturamento SP3'!$T$2:$T$692,"Sim")</f>
        <v>0</v>
      </c>
      <c r="BO608" s="27" t="e">
        <f t="shared" si="227"/>
        <v>#DIV/0!</v>
      </c>
      <c r="BP608" s="24">
        <f>SUMIFS('Faturamento SP3'!$H$2:$H$692,'Faturamento SP3'!$D$2:$D$692,'Infos Relatório'!$B$564,'Faturamento SP3'!$E$2:$E$692,'Infos Relatório'!$B608,'Faturamento SP3'!$Z$2:$Z$692,'Infos Relatório'!BK$1)</f>
        <v>0</v>
      </c>
      <c r="BQ608" s="23">
        <f>COUNTIFS('Faturamento SP3'!$D$2:$D$692,'Infos Relatório'!$B$564,'Faturamento SP3'!$E$2:$E$692,'Infos Relatório'!$B608,'Faturamento SP3'!$Z$2:$Z$692,'Infos Relatório'!BQ$1)</f>
        <v>0</v>
      </c>
      <c r="BR608" s="13">
        <f>SUMIFS('Faturamento SP3'!$G$2:$G$692,'Faturamento SP3'!$D$2:$D$692,'Infos Relatório'!$B$564,'Faturamento SP3'!$E$2:$E$692,'Infos Relatório'!$B608,'Faturamento SP3'!$Z$2:$Z$692,'Infos Relatório'!BQ$1)</f>
        <v>0</v>
      </c>
      <c r="BS608" s="13">
        <f>SUMIFS('Faturamento SP3'!$J$2:$J$692,'Faturamento SP3'!$D$2:$D$692,'Infos Relatório'!$B$564,'Faturamento SP3'!$E$2:$E$692,'Infos Relatório'!$B608,'Faturamento SP3'!$Z$2:$Z$692,'Infos Relatório'!BQ$1)</f>
        <v>0</v>
      </c>
      <c r="BT608" s="14">
        <f>SUMIFS('Faturamento SP3'!$O$2:$O$692,'Faturamento SP3'!$D$2:$D$692,'Infos Relatório'!$B$564,'Faturamento SP3'!$E$2:$E$692,'Infos Relatório'!$B608,'Faturamento SP3'!$Z$2:$Z$692,'Infos Relatório'!BQ$1,'Faturamento SP3'!$T$2:$T$692,"Sim")+SUMIFS('Faturamento SP3'!$P$2:$P$692,'Faturamento SP3'!$D$2:$D$692,'Infos Relatório'!$B$564,'Faturamento SP3'!$E$2:$E$692,'Infos Relatório'!$B608,'Faturamento SP3'!$Z$2:$Z$692,'Infos Relatório'!BQ$1,'Faturamento SP3'!$T$2:$T$692,"Sim")</f>
        <v>0</v>
      </c>
      <c r="BU608" s="27" t="e">
        <f t="shared" si="228"/>
        <v>#DIV/0!</v>
      </c>
      <c r="BV608" s="24">
        <f>SUMIFS('Faturamento SP3'!$H$2:$H$692,'Faturamento SP3'!$D$2:$D$692,'Infos Relatório'!$B$564,'Faturamento SP3'!$E$2:$E$692,'Infos Relatório'!$B608,'Faturamento SP3'!$Z$2:$Z$692,'Infos Relatório'!BQ$1)</f>
        <v>0</v>
      </c>
    </row>
    <row r="609" spans="2:74">
      <c r="B609" s="17" t="s">
        <v>51</v>
      </c>
      <c r="C609" s="23">
        <f>COUNTIFS('Faturamento SP3'!$D$2:$D$692,'Infos Relatório'!$B$564,'Faturamento SP3'!$E$2:$E$692,'Infos Relatório'!$B609,'Faturamento SP3'!$Z$2:$Z$692,'Infos Relatório'!C$1)</f>
        <v>0</v>
      </c>
      <c r="D609" s="13">
        <f>SUMIFS('Faturamento SP3'!$G$2:$G$692,'Faturamento SP3'!$D$2:$D$692,'Infos Relatório'!$B$564,'Faturamento SP3'!$E$2:$E$692,'Infos Relatório'!$B609,'Faturamento SP3'!$Z$2:$Z$692,'Infos Relatório'!C$1)</f>
        <v>0</v>
      </c>
      <c r="E609" s="13">
        <f>SUMIFS('Faturamento SP3'!$J$2:$J$692,'Faturamento SP3'!$D$2:$D$692,'Infos Relatório'!$B$564,'Faturamento SP3'!$E$2:$E$692,'Infos Relatório'!$B609,'Faturamento SP3'!$Z$2:$Z$692,'Infos Relatório'!C$1)</f>
        <v>0</v>
      </c>
      <c r="F609" s="14">
        <f>SUMIFS('Faturamento SP3'!$O$2:$O$692,'Faturamento SP3'!$D$2:$D$692,'Infos Relatório'!$B$564,'Faturamento SP3'!$E$2:$E$692,'Infos Relatório'!$B609,'Faturamento SP3'!$Z$2:$Z$692,'Infos Relatório'!C$1,'Faturamento SP3'!$T$2:$T$692,"Sim")+SUMIFS('Faturamento SP3'!$P$2:$P$692,'Faturamento SP3'!$D$2:$D$692,'Infos Relatório'!$B$564,'Faturamento SP3'!$E$2:$E$692,'Infos Relatório'!$B609,'Faturamento SP3'!$Z$2:$Z$692,'Infos Relatório'!C$1,'Faturamento SP3'!$T$2:$T$692,"Sim")</f>
        <v>0</v>
      </c>
      <c r="G609" s="27" t="e">
        <f t="shared" si="217"/>
        <v>#DIV/0!</v>
      </c>
      <c r="H609" s="24">
        <f>SUMIFS('Faturamento SP3'!$H$2:$H$692,'Faturamento SP3'!$D$2:$D$692,'Infos Relatório'!$B$564,'Faturamento SP3'!$E$2:$E$692,'Infos Relatório'!$B609,'Faturamento SP3'!$Z$2:$Z$692,'Infos Relatório'!C$1)</f>
        <v>0</v>
      </c>
      <c r="I609" s="23">
        <f>COUNTIFS('Faturamento SP3'!$D$2:$D$692,'Infos Relatório'!$B$564,'Faturamento SP3'!$E$2:$E$692,'Infos Relatório'!$B609,'Faturamento SP3'!$Z$2:$Z$692,'Infos Relatório'!I$1)</f>
        <v>0</v>
      </c>
      <c r="J609" s="13">
        <f>SUMIFS('Faturamento SP3'!$G$2:$G$692,'Faturamento SP3'!$D$2:$D$692,'Infos Relatório'!$B$564,'Faturamento SP3'!$E$2:$E$692,'Infos Relatório'!$B609,'Faturamento SP3'!$Z$2:$Z$692,'Infos Relatório'!I$1)</f>
        <v>0</v>
      </c>
      <c r="K609" s="13">
        <f>SUMIFS('Faturamento SP3'!$J$2:$J$692,'Faturamento SP3'!$D$2:$D$692,'Infos Relatório'!$B$564,'Faturamento SP3'!$E$2:$E$692,'Infos Relatório'!$B609,'Faturamento SP3'!$Z$2:$Z$692,'Infos Relatório'!I$1)</f>
        <v>0</v>
      </c>
      <c r="L609" s="14">
        <f>SUMIFS('Faturamento SP3'!$O$2:$O$692,'Faturamento SP3'!$D$2:$D$692,'Infos Relatório'!$B$564,'Faturamento SP3'!$E$2:$E$692,'Infos Relatório'!$B609,'Faturamento SP3'!$Z$2:$Z$692,'Infos Relatório'!I$1,'Faturamento SP3'!$T$2:$T$692,"Sim")+SUMIFS('Faturamento SP3'!$P$2:$P$692,'Faturamento SP3'!$D$2:$D$692,'Infos Relatório'!$B$564,'Faturamento SP3'!$E$2:$E$692,'Infos Relatório'!$B609,'Faturamento SP3'!$Z$2:$Z$692,'Infos Relatório'!I$1,'Faturamento SP3'!$T$2:$T$692,"Sim")</f>
        <v>0</v>
      </c>
      <c r="M609" s="27" t="e">
        <f t="shared" si="218"/>
        <v>#DIV/0!</v>
      </c>
      <c r="N609" s="24">
        <f>SUMIFS('Faturamento SP3'!$H$2:$H$692,'Faturamento SP3'!$D$2:$D$692,'Infos Relatório'!$B$564,'Faturamento SP3'!$E$2:$E$692,'Infos Relatório'!$B609,'Faturamento SP3'!$Z$2:$Z$692,'Infos Relatório'!I$1)</f>
        <v>0</v>
      </c>
      <c r="O609" s="23">
        <f>COUNTIFS('Faturamento SP3'!$D$2:$D$692,'Infos Relatório'!$B$564,'Faturamento SP3'!$E$2:$E$692,'Infos Relatório'!$B609,'Faturamento SP3'!$Z$2:$Z$692,'Infos Relatório'!O$1)</f>
        <v>0</v>
      </c>
      <c r="P609" s="13">
        <f>SUMIFS('Faturamento SP3'!$G$2:$G$692,'Faturamento SP3'!$D$2:$D$692,'Infos Relatório'!$B$564,'Faturamento SP3'!$E$2:$E$692,'Infos Relatório'!$B609,'Faturamento SP3'!$Z$2:$Z$692,'Infos Relatório'!O$1)</f>
        <v>0</v>
      </c>
      <c r="Q609" s="13">
        <f>SUMIFS('Faturamento SP3'!$J$2:$J$692,'Faturamento SP3'!$D$2:$D$692,'Infos Relatório'!$B$564,'Faturamento SP3'!$E$2:$E$692,'Infos Relatório'!$B609,'Faturamento SP3'!$Z$2:$Z$692,'Infos Relatório'!O$1)</f>
        <v>0</v>
      </c>
      <c r="R609" s="14">
        <f>SUMIFS('Faturamento SP3'!$O$2:$O$692,'Faturamento SP3'!$D$2:$D$692,'Infos Relatório'!$B$564,'Faturamento SP3'!$E$2:$E$692,'Infos Relatório'!$B609,'Faturamento SP3'!$Z$2:$Z$692,'Infos Relatório'!O$1,'Faturamento SP3'!$T$2:$T$692,"Sim")+SUMIFS('Faturamento SP3'!$P$2:$P$692,'Faturamento SP3'!$D$2:$D$692,'Infos Relatório'!$B$564,'Faturamento SP3'!$E$2:$E$692,'Infos Relatório'!$B609,'Faturamento SP3'!$Z$2:$Z$692,'Infos Relatório'!O$1,'Faturamento SP3'!$T$2:$T$692,"Sim")</f>
        <v>0</v>
      </c>
      <c r="S609" s="27" t="e">
        <f t="shared" si="219"/>
        <v>#DIV/0!</v>
      </c>
      <c r="T609" s="24">
        <f>SUMIFS('Faturamento SP3'!$H$2:$H$692,'Faturamento SP3'!$D$2:$D$692,'Infos Relatório'!$B$564,'Faturamento SP3'!$E$2:$E$692,'Infos Relatório'!$B609,'Faturamento SP3'!$Z$2:$Z$692,'Infos Relatório'!O$1)</f>
        <v>0</v>
      </c>
      <c r="U609" s="23">
        <f>COUNTIFS('Faturamento SP3'!$D$2:$D$692,'Infos Relatório'!$B$564,'Faturamento SP3'!$E$2:$E$692,'Infos Relatório'!$B609,'Faturamento SP3'!$Z$2:$Z$692,'Infos Relatório'!U$1)</f>
        <v>0</v>
      </c>
      <c r="V609" s="13">
        <f>SUMIFS('Faturamento SP3'!$G$2:$G$692,'Faturamento SP3'!$D$2:$D$692,'Infos Relatório'!$B$564,'Faturamento SP3'!$E$2:$E$692,'Infos Relatório'!$B609,'Faturamento SP3'!$Z$2:$Z$692,'Infos Relatório'!U$1)</f>
        <v>0</v>
      </c>
      <c r="W609" s="13">
        <f>SUMIFS('Faturamento SP3'!$J$2:$J$692,'Faturamento SP3'!$D$2:$D$692,'Infos Relatório'!$B$564,'Faturamento SP3'!$E$2:$E$692,'Infos Relatório'!$B609,'Faturamento SP3'!$Z$2:$Z$692,'Infos Relatório'!U$1)</f>
        <v>0</v>
      </c>
      <c r="X609" s="14">
        <f>SUMIFS('Faturamento SP3'!$O$2:$O$692,'Faturamento SP3'!$D$2:$D$692,'Infos Relatório'!$B$564,'Faturamento SP3'!$E$2:$E$692,'Infos Relatório'!$B609,'Faturamento SP3'!$Z$2:$Z$692,'Infos Relatório'!U$1,'Faturamento SP3'!$T$2:$T$692,"Sim")+SUMIFS('Faturamento SP3'!$P$2:$P$692,'Faturamento SP3'!$D$2:$D$692,'Infos Relatório'!$B$564,'Faturamento SP3'!$E$2:$E$692,'Infos Relatório'!$B609,'Faturamento SP3'!$Z$2:$Z$692,'Infos Relatório'!U$1,'Faturamento SP3'!$T$2:$T$692,"Sim")</f>
        <v>0</v>
      </c>
      <c r="Y609" s="27" t="e">
        <f t="shared" si="220"/>
        <v>#DIV/0!</v>
      </c>
      <c r="Z609" s="24">
        <f>SUMIFS('Faturamento SP3'!$H$2:$H$692,'Faturamento SP3'!$D$2:$D$692,'Infos Relatório'!$B$564,'Faturamento SP3'!$E$2:$E$692,'Infos Relatório'!$B609,'Faturamento SP3'!$Z$2:$Z$692,'Infos Relatório'!U$1)</f>
        <v>0</v>
      </c>
      <c r="AA609" s="23">
        <f>COUNTIFS('Faturamento SP3'!$D$2:$D$692,'Infos Relatório'!$B$564,'Faturamento SP3'!$E$2:$E$692,'Infos Relatório'!$B609,'Faturamento SP3'!$Z$2:$Z$692,'Infos Relatório'!AA$1)</f>
        <v>0</v>
      </c>
      <c r="AB609" s="13">
        <f>SUMIFS('Faturamento SP3'!$G$2:$G$692,'Faturamento SP3'!$D$2:$D$692,'Infos Relatório'!$B$564,'Faturamento SP3'!$E$2:$E$692,'Infos Relatório'!$B609,'Faturamento SP3'!$Z$2:$Z$692,'Infos Relatório'!AA$1)</f>
        <v>0</v>
      </c>
      <c r="AC609" s="13">
        <f>SUMIFS('Faturamento SP3'!$J$2:$J$692,'Faturamento SP3'!$D$2:$D$692,'Infos Relatório'!$B$564,'Faturamento SP3'!$E$2:$E$692,'Infos Relatório'!$B609,'Faturamento SP3'!$Z$2:$Z$692,'Infos Relatório'!AA$1)</f>
        <v>0</v>
      </c>
      <c r="AD609" s="14">
        <f>SUMIFS('Faturamento SP3'!$O$2:$O$692,'Faturamento SP3'!$D$2:$D$692,'Infos Relatório'!$B$564,'Faturamento SP3'!$E$2:$E$692,'Infos Relatório'!$B609,'Faturamento SP3'!$Z$2:$Z$692,'Infos Relatório'!AA$1,'Faturamento SP3'!$T$2:$T$692,"Sim")+SUMIFS('Faturamento SP3'!$P$2:$P$692,'Faturamento SP3'!$D$2:$D$692,'Infos Relatório'!$B$564,'Faturamento SP3'!$E$2:$E$692,'Infos Relatório'!$B609,'Faturamento SP3'!$Z$2:$Z$692,'Infos Relatório'!AA$1,'Faturamento SP3'!$T$2:$T$692,"Sim")</f>
        <v>0</v>
      </c>
      <c r="AE609" s="27" t="e">
        <f t="shared" si="221"/>
        <v>#DIV/0!</v>
      </c>
      <c r="AF609" s="24">
        <f>SUMIFS('Faturamento SP3'!$H$2:$H$692,'Faturamento SP3'!$D$2:$D$692,'Infos Relatório'!$B$564,'Faturamento SP3'!$E$2:$E$692,'Infos Relatório'!$B609,'Faturamento SP3'!$Z$2:$Z$692,'Infos Relatório'!AA$1)</f>
        <v>0</v>
      </c>
      <c r="AG609" s="23">
        <f>COUNTIFS('Faturamento SP3'!$D$2:$D$692,'Infos Relatório'!$B$564,'Faturamento SP3'!$E$2:$E$692,'Infos Relatório'!$B609,'Faturamento SP3'!$Z$2:$Z$692,'Infos Relatório'!AG$1)</f>
        <v>0</v>
      </c>
      <c r="AH609" s="13">
        <f>SUMIFS('Faturamento SP3'!$G$2:$G$692,'Faturamento SP3'!$D$2:$D$692,'Infos Relatório'!$B$564,'Faturamento SP3'!$E$2:$E$692,'Infos Relatório'!$B609,'Faturamento SP3'!$Z$2:$Z$692,'Infos Relatório'!AG$1)</f>
        <v>0</v>
      </c>
      <c r="AI609" s="13">
        <f>SUMIFS('Faturamento SP3'!$J$2:$J$692,'Faturamento SP3'!$D$2:$D$692,'Infos Relatório'!$B$564,'Faturamento SP3'!$E$2:$E$692,'Infos Relatório'!$B609,'Faturamento SP3'!$Z$2:$Z$692,'Infos Relatório'!AG$1)</f>
        <v>0</v>
      </c>
      <c r="AJ609" s="14">
        <f>SUMIFS('Faturamento SP3'!$O$2:$O$692,'Faturamento SP3'!$D$2:$D$692,'Infos Relatório'!$B$564,'Faturamento SP3'!$E$2:$E$692,'Infos Relatório'!$B609,'Faturamento SP3'!$Z$2:$Z$692,'Infos Relatório'!AG$1,'Faturamento SP3'!$T$2:$T$692,"Sim")+SUMIFS('Faturamento SP3'!$P$2:$P$692,'Faturamento SP3'!$D$2:$D$692,'Infos Relatório'!$B$564,'Faturamento SP3'!$E$2:$E$692,'Infos Relatório'!$B609,'Faturamento SP3'!$Z$2:$Z$692,'Infos Relatório'!AG$1,'Faturamento SP3'!$T$2:$T$692,"Sim")</f>
        <v>0</v>
      </c>
      <c r="AK609" s="27" t="e">
        <f t="shared" si="222"/>
        <v>#DIV/0!</v>
      </c>
      <c r="AL609" s="24">
        <f>SUMIFS('Faturamento SP3'!$H$2:$H$692,'Faturamento SP3'!$D$2:$D$692,'Infos Relatório'!$B$564,'Faturamento SP3'!$E$2:$E$692,'Infos Relatório'!$B609,'Faturamento SP3'!$Z$2:$Z$692,'Infos Relatório'!AG$1)</f>
        <v>0</v>
      </c>
      <c r="AM609" s="23">
        <f>COUNTIFS('Faturamento SP3'!$D$2:$D$692,'Infos Relatório'!$B$564,'Faturamento SP3'!$E$2:$E$692,'Infos Relatório'!$B609,'Faturamento SP3'!$Z$2:$Z$692,'Infos Relatório'!AM$1)</f>
        <v>0</v>
      </c>
      <c r="AN609" s="13">
        <f>SUMIFS('Faturamento SP3'!$G$2:$G$692,'Faturamento SP3'!$D$2:$D$692,'Infos Relatório'!$B$564,'Faturamento SP3'!$E$2:$E$692,'Infos Relatório'!$B609,'Faturamento SP3'!$Z$2:$Z$692,'Infos Relatório'!AM$1)</f>
        <v>0</v>
      </c>
      <c r="AO609" s="13">
        <f>SUMIFS('Faturamento SP3'!$J$2:$J$692,'Faturamento SP3'!$D$2:$D$692,'Infos Relatório'!$B$564,'Faturamento SP3'!$E$2:$E$692,'Infos Relatório'!$B609,'Faturamento SP3'!$Z$2:$Z$692,'Infos Relatório'!AM$1)</f>
        <v>0</v>
      </c>
      <c r="AP609" s="14">
        <f>SUMIFS('Faturamento SP3'!$O$2:$O$692,'Faturamento SP3'!$D$2:$D$692,'Infos Relatório'!$B$564,'Faturamento SP3'!$E$2:$E$692,'Infos Relatório'!$B609,'Faturamento SP3'!$Z$2:$Z$692,'Infos Relatório'!AM$1,'Faturamento SP3'!$T$2:$T$692,"Sim")+SUMIFS('Faturamento SP3'!$P$2:$P$692,'Faturamento SP3'!$D$2:$D$692,'Infos Relatório'!$B$564,'Faturamento SP3'!$E$2:$E$692,'Infos Relatório'!$B609,'Faturamento SP3'!$Z$2:$Z$692,'Infos Relatório'!AM$1,'Faturamento SP3'!$T$2:$T$692,"Sim")</f>
        <v>0</v>
      </c>
      <c r="AQ609" s="27" t="e">
        <f t="shared" si="223"/>
        <v>#DIV/0!</v>
      </c>
      <c r="AR609" s="24">
        <f>SUMIFS('Faturamento SP3'!$H$2:$H$692,'Faturamento SP3'!$D$2:$D$692,'Infos Relatório'!$B$564,'Faturamento SP3'!$E$2:$E$692,'Infos Relatório'!$B609,'Faturamento SP3'!$Z$2:$Z$692,'Infos Relatório'!AM$1)</f>
        <v>0</v>
      </c>
      <c r="AS609" s="23">
        <f>COUNTIFS('Faturamento SP3'!$D$2:$D$692,'Infos Relatório'!$B$564,'Faturamento SP3'!$E$2:$E$692,'Infos Relatório'!$B609,'Faturamento SP3'!$Z$2:$Z$692,'Infos Relatório'!AS$1)</f>
        <v>0</v>
      </c>
      <c r="AT609" s="13">
        <f>SUMIFS('Faturamento SP3'!$G$2:$G$692,'Faturamento SP3'!$D$2:$D$692,'Infos Relatório'!$B$564,'Faturamento SP3'!$E$2:$E$692,'Infos Relatório'!$B609,'Faturamento SP3'!$Z$2:$Z$692,'Infos Relatório'!AS$1)</f>
        <v>0</v>
      </c>
      <c r="AU609" s="13">
        <f>SUMIFS('Faturamento SP3'!$J$2:$J$692,'Faturamento SP3'!$D$2:$D$692,'Infos Relatório'!$B$564,'Faturamento SP3'!$E$2:$E$692,'Infos Relatório'!$B609,'Faturamento SP3'!$Z$2:$Z$692,'Infos Relatório'!AS$1)</f>
        <v>0</v>
      </c>
      <c r="AV609" s="14">
        <f>SUMIFS('Faturamento SP3'!$O$2:$O$692,'Faturamento SP3'!$D$2:$D$692,'Infos Relatório'!$B$564,'Faturamento SP3'!$E$2:$E$692,'Infos Relatório'!$B609,'Faturamento SP3'!$Z$2:$Z$692,'Infos Relatório'!AS$1,'Faturamento SP3'!$T$2:$T$692,"Sim")+SUMIFS('Faturamento SP3'!$P$2:$P$692,'Faturamento SP3'!$D$2:$D$692,'Infos Relatório'!$B$564,'Faturamento SP3'!$E$2:$E$692,'Infos Relatório'!$B609,'Faturamento SP3'!$Z$2:$Z$692,'Infos Relatório'!AS$1,'Faturamento SP3'!$T$2:$T$692,"Sim")</f>
        <v>0</v>
      </c>
      <c r="AW609" s="27" t="e">
        <f t="shared" si="224"/>
        <v>#DIV/0!</v>
      </c>
      <c r="AX609" s="24">
        <f>SUMIFS('Faturamento SP3'!$H$2:$H$692,'Faturamento SP3'!$D$2:$D$692,'Infos Relatório'!$B$564,'Faturamento SP3'!$E$2:$E$692,'Infos Relatório'!$B609,'Faturamento SP3'!$Z$2:$Z$692,'Infos Relatório'!AS$1)</f>
        <v>0</v>
      </c>
      <c r="AY609" s="23">
        <f>COUNTIFS('Faturamento SP3'!$D$2:$D$692,'Infos Relatório'!$B$564,'Faturamento SP3'!$E$2:$E$692,'Infos Relatório'!$B609,'Faturamento SP3'!$Z$2:$Z$692,'Infos Relatório'!AY$1)</f>
        <v>0</v>
      </c>
      <c r="AZ609" s="13">
        <f>SUMIFS('Faturamento SP3'!$G$2:$G$692,'Faturamento SP3'!$D$2:$D$692,'Infos Relatório'!$B$564,'Faturamento SP3'!$E$2:$E$692,'Infos Relatório'!$B609,'Faturamento SP3'!$Z$2:$Z$692,'Infos Relatório'!AY$1)</f>
        <v>0</v>
      </c>
      <c r="BA609" s="13">
        <f>SUMIFS('Faturamento SP3'!$J$2:$J$692,'Faturamento SP3'!$D$2:$D$692,'Infos Relatório'!$B$564,'Faturamento SP3'!$E$2:$E$692,'Infos Relatório'!$B609,'Faturamento SP3'!$Z$2:$Z$692,'Infos Relatório'!AY$1)</f>
        <v>0</v>
      </c>
      <c r="BB609" s="14">
        <f>SUMIFS('Faturamento SP3'!$O$2:$O$692,'Faturamento SP3'!$D$2:$D$692,'Infos Relatório'!$B$564,'Faturamento SP3'!$E$2:$E$692,'Infos Relatório'!$B609,'Faturamento SP3'!$Z$2:$Z$692,'Infos Relatório'!AY$1,'Faturamento SP3'!$T$2:$T$692,"Sim")+SUMIFS('Faturamento SP3'!$P$2:$P$692,'Faturamento SP3'!$D$2:$D$692,'Infos Relatório'!$B$564,'Faturamento SP3'!$E$2:$E$692,'Infos Relatório'!$B609,'Faturamento SP3'!$Z$2:$Z$692,'Infos Relatório'!AY$1,'Faturamento SP3'!$T$2:$T$692,"Sim")</f>
        <v>0</v>
      </c>
      <c r="BC609" s="27" t="e">
        <f t="shared" si="225"/>
        <v>#DIV/0!</v>
      </c>
      <c r="BD609" s="24">
        <f>SUMIFS('Faturamento SP3'!$H$2:$H$692,'Faturamento SP3'!$D$2:$D$692,'Infos Relatório'!$B$564,'Faturamento SP3'!$E$2:$E$692,'Infos Relatório'!$B609,'Faturamento SP3'!$Z$2:$Z$692,'Infos Relatório'!AY$1)</f>
        <v>0</v>
      </c>
      <c r="BE609" s="23">
        <f>COUNTIFS('Faturamento SP3'!$D$2:$D$692,'Infos Relatório'!$B$564,'Faturamento SP3'!$E$2:$E$692,'Infos Relatório'!$B609,'Faturamento SP3'!$Z$2:$Z$692,'Infos Relatório'!BE$1)</f>
        <v>0</v>
      </c>
      <c r="BF609" s="13">
        <f>SUMIFS('Faturamento SP3'!$G$2:$G$692,'Faturamento SP3'!$D$2:$D$692,'Infos Relatório'!$B$564,'Faturamento SP3'!$E$2:$E$692,'Infos Relatório'!$B609,'Faturamento SP3'!$Z$2:$Z$692,'Infos Relatório'!BE$1)</f>
        <v>0</v>
      </c>
      <c r="BG609" s="13">
        <f>SUMIFS('Faturamento SP3'!$J$2:$J$692,'Faturamento SP3'!$D$2:$D$692,'Infos Relatório'!$B$564,'Faturamento SP3'!$E$2:$E$692,'Infos Relatório'!$B609,'Faturamento SP3'!$Z$2:$Z$692,'Infos Relatório'!BE$1)</f>
        <v>0</v>
      </c>
      <c r="BH609" s="14">
        <f>SUMIFS('Faturamento SP3'!$O$2:$O$692,'Faturamento SP3'!$D$2:$D$692,'Infos Relatório'!$B$564,'Faturamento SP3'!$E$2:$E$692,'Infos Relatório'!$B609,'Faturamento SP3'!$Z$2:$Z$692,'Infos Relatório'!BE$1,'Faturamento SP3'!$T$2:$T$692,"Sim")+SUMIFS('Faturamento SP3'!$P$2:$P$692,'Faturamento SP3'!$D$2:$D$692,'Infos Relatório'!$B$564,'Faturamento SP3'!$E$2:$E$692,'Infos Relatório'!$B609,'Faturamento SP3'!$Z$2:$Z$692,'Infos Relatório'!BE$1,'Faturamento SP3'!$T$2:$T$692,"Sim")</f>
        <v>0</v>
      </c>
      <c r="BI609" s="27" t="e">
        <f t="shared" si="226"/>
        <v>#DIV/0!</v>
      </c>
      <c r="BJ609" s="24">
        <f>SUMIFS('Faturamento SP3'!$H$2:$H$692,'Faturamento SP3'!$D$2:$D$692,'Infos Relatório'!$B$564,'Faturamento SP3'!$E$2:$E$692,'Infos Relatório'!$B609,'Faturamento SP3'!$Z$2:$Z$692,'Infos Relatório'!BE$1)</f>
        <v>0</v>
      </c>
      <c r="BK609" s="23">
        <f>COUNTIFS('Faturamento SP3'!$D$2:$D$692,'Infos Relatório'!$B$564,'Faturamento SP3'!$E$2:$E$692,'Infos Relatório'!$B609,'Faturamento SP3'!$Z$2:$Z$692,'Infos Relatório'!BK$1)</f>
        <v>0</v>
      </c>
      <c r="BL609" s="13">
        <f>SUMIFS('Faturamento SP3'!$G$2:$G$692,'Faturamento SP3'!$D$2:$D$692,'Infos Relatório'!$B$564,'Faturamento SP3'!$E$2:$E$692,'Infos Relatório'!$B609,'Faturamento SP3'!$Z$2:$Z$692,'Infos Relatório'!BK$1)</f>
        <v>0</v>
      </c>
      <c r="BM609" s="13">
        <f>SUMIFS('Faturamento SP3'!$J$2:$J$692,'Faturamento SP3'!$D$2:$D$692,'Infos Relatório'!$B$564,'Faturamento SP3'!$E$2:$E$692,'Infos Relatório'!$B609,'Faturamento SP3'!$Z$2:$Z$692,'Infos Relatório'!BK$1)</f>
        <v>0</v>
      </c>
      <c r="BN609" s="14">
        <f>SUMIFS('Faturamento SP3'!$O$2:$O$692,'Faturamento SP3'!$D$2:$D$692,'Infos Relatório'!$B$564,'Faturamento SP3'!$E$2:$E$692,'Infos Relatório'!$B609,'Faturamento SP3'!$Z$2:$Z$692,'Infos Relatório'!BK$1,'Faturamento SP3'!$T$2:$T$692,"Sim")+SUMIFS('Faturamento SP3'!$P$2:$P$692,'Faturamento SP3'!$D$2:$D$692,'Infos Relatório'!$B$564,'Faturamento SP3'!$E$2:$E$692,'Infos Relatório'!$B609,'Faturamento SP3'!$Z$2:$Z$692,'Infos Relatório'!BK$1,'Faturamento SP3'!$T$2:$T$692,"Sim")</f>
        <v>0</v>
      </c>
      <c r="BO609" s="27" t="e">
        <f t="shared" si="227"/>
        <v>#DIV/0!</v>
      </c>
      <c r="BP609" s="24">
        <f>SUMIFS('Faturamento SP3'!$H$2:$H$692,'Faturamento SP3'!$D$2:$D$692,'Infos Relatório'!$B$564,'Faturamento SP3'!$E$2:$E$692,'Infos Relatório'!$B609,'Faturamento SP3'!$Z$2:$Z$692,'Infos Relatório'!BK$1)</f>
        <v>0</v>
      </c>
      <c r="BQ609" s="23">
        <f>COUNTIFS('Faturamento SP3'!$D$2:$D$692,'Infos Relatório'!$B$564,'Faturamento SP3'!$E$2:$E$692,'Infos Relatório'!$B609,'Faturamento SP3'!$Z$2:$Z$692,'Infos Relatório'!BQ$1)</f>
        <v>0</v>
      </c>
      <c r="BR609" s="13">
        <f>SUMIFS('Faturamento SP3'!$G$2:$G$692,'Faturamento SP3'!$D$2:$D$692,'Infos Relatório'!$B$564,'Faturamento SP3'!$E$2:$E$692,'Infos Relatório'!$B609,'Faturamento SP3'!$Z$2:$Z$692,'Infos Relatório'!BQ$1)</f>
        <v>0</v>
      </c>
      <c r="BS609" s="13">
        <f>SUMIFS('Faturamento SP3'!$J$2:$J$692,'Faturamento SP3'!$D$2:$D$692,'Infos Relatório'!$B$564,'Faturamento SP3'!$E$2:$E$692,'Infos Relatório'!$B609,'Faturamento SP3'!$Z$2:$Z$692,'Infos Relatório'!BQ$1)</f>
        <v>0</v>
      </c>
      <c r="BT609" s="14">
        <f>SUMIFS('Faturamento SP3'!$O$2:$O$692,'Faturamento SP3'!$D$2:$D$692,'Infos Relatório'!$B$564,'Faturamento SP3'!$E$2:$E$692,'Infos Relatório'!$B609,'Faturamento SP3'!$Z$2:$Z$692,'Infos Relatório'!BQ$1,'Faturamento SP3'!$T$2:$T$692,"Sim")+SUMIFS('Faturamento SP3'!$P$2:$P$692,'Faturamento SP3'!$D$2:$D$692,'Infos Relatório'!$B$564,'Faturamento SP3'!$E$2:$E$692,'Infos Relatório'!$B609,'Faturamento SP3'!$Z$2:$Z$692,'Infos Relatório'!BQ$1,'Faturamento SP3'!$T$2:$T$692,"Sim")</f>
        <v>0</v>
      </c>
      <c r="BU609" s="27" t="e">
        <f t="shared" si="228"/>
        <v>#DIV/0!</v>
      </c>
      <c r="BV609" s="24">
        <f>SUMIFS('Faturamento SP3'!$H$2:$H$692,'Faturamento SP3'!$D$2:$D$692,'Infos Relatório'!$B$564,'Faturamento SP3'!$E$2:$E$692,'Infos Relatório'!$B609,'Faturamento SP3'!$Z$2:$Z$692,'Infos Relatório'!BQ$1)</f>
        <v>0</v>
      </c>
    </row>
    <row r="610" spans="2:74">
      <c r="B610" s="17" t="s">
        <v>52</v>
      </c>
      <c r="C610" s="23">
        <f>COUNTIFS('Faturamento SP3'!$D$2:$D$692,'Infos Relatório'!$B$564,'Faturamento SP3'!$E$2:$E$692,'Infos Relatório'!$B610,'Faturamento SP3'!$Z$2:$Z$692,'Infos Relatório'!C$1)</f>
        <v>0</v>
      </c>
      <c r="D610" s="13">
        <f>SUMIFS('Faturamento SP3'!$G$2:$G$692,'Faturamento SP3'!$D$2:$D$692,'Infos Relatório'!$B$564,'Faturamento SP3'!$E$2:$E$692,'Infos Relatório'!$B610,'Faturamento SP3'!$Z$2:$Z$692,'Infos Relatório'!C$1)</f>
        <v>0</v>
      </c>
      <c r="E610" s="13">
        <f>SUMIFS('Faturamento SP3'!$J$2:$J$692,'Faturamento SP3'!$D$2:$D$692,'Infos Relatório'!$B$564,'Faturamento SP3'!$E$2:$E$692,'Infos Relatório'!$B610,'Faturamento SP3'!$Z$2:$Z$692,'Infos Relatório'!C$1)</f>
        <v>0</v>
      </c>
      <c r="F610" s="14">
        <f>SUMIFS('Faturamento SP3'!$O$2:$O$692,'Faturamento SP3'!$D$2:$D$692,'Infos Relatório'!$B$564,'Faturamento SP3'!$E$2:$E$692,'Infos Relatório'!$B610,'Faturamento SP3'!$Z$2:$Z$692,'Infos Relatório'!C$1,'Faturamento SP3'!$T$2:$T$692,"Sim")+SUMIFS('Faturamento SP3'!$P$2:$P$692,'Faturamento SP3'!$D$2:$D$692,'Infos Relatório'!$B$564,'Faturamento SP3'!$E$2:$E$692,'Infos Relatório'!$B610,'Faturamento SP3'!$Z$2:$Z$692,'Infos Relatório'!C$1,'Faturamento SP3'!$T$2:$T$692,"Sim")</f>
        <v>0</v>
      </c>
      <c r="G610" s="27" t="e">
        <f t="shared" si="217"/>
        <v>#DIV/0!</v>
      </c>
      <c r="H610" s="24">
        <f>SUMIFS('Faturamento SP3'!$H$2:$H$692,'Faturamento SP3'!$D$2:$D$692,'Infos Relatório'!$B$564,'Faturamento SP3'!$E$2:$E$692,'Infos Relatório'!$B610,'Faturamento SP3'!$Z$2:$Z$692,'Infos Relatório'!C$1)</f>
        <v>0</v>
      </c>
      <c r="I610" s="23">
        <f>COUNTIFS('Faturamento SP3'!$D$2:$D$692,'Infos Relatório'!$B$564,'Faturamento SP3'!$E$2:$E$692,'Infos Relatório'!$B610,'Faturamento SP3'!$Z$2:$Z$692,'Infos Relatório'!I$1)</f>
        <v>0</v>
      </c>
      <c r="J610" s="13">
        <f>SUMIFS('Faturamento SP3'!$G$2:$G$692,'Faturamento SP3'!$D$2:$D$692,'Infos Relatório'!$B$564,'Faturamento SP3'!$E$2:$E$692,'Infos Relatório'!$B610,'Faturamento SP3'!$Z$2:$Z$692,'Infos Relatório'!I$1)</f>
        <v>0</v>
      </c>
      <c r="K610" s="13">
        <f>SUMIFS('Faturamento SP3'!$J$2:$J$692,'Faturamento SP3'!$D$2:$D$692,'Infos Relatório'!$B$564,'Faturamento SP3'!$E$2:$E$692,'Infos Relatório'!$B610,'Faturamento SP3'!$Z$2:$Z$692,'Infos Relatório'!I$1)</f>
        <v>0</v>
      </c>
      <c r="L610" s="14">
        <f>SUMIFS('Faturamento SP3'!$O$2:$O$692,'Faturamento SP3'!$D$2:$D$692,'Infos Relatório'!$B$564,'Faturamento SP3'!$E$2:$E$692,'Infos Relatório'!$B610,'Faturamento SP3'!$Z$2:$Z$692,'Infos Relatório'!I$1,'Faturamento SP3'!$T$2:$T$692,"Sim")+SUMIFS('Faturamento SP3'!$P$2:$P$692,'Faturamento SP3'!$D$2:$D$692,'Infos Relatório'!$B$564,'Faturamento SP3'!$E$2:$E$692,'Infos Relatório'!$B610,'Faturamento SP3'!$Z$2:$Z$692,'Infos Relatório'!I$1,'Faturamento SP3'!$T$2:$T$692,"Sim")</f>
        <v>0</v>
      </c>
      <c r="M610" s="27" t="e">
        <f t="shared" si="218"/>
        <v>#DIV/0!</v>
      </c>
      <c r="N610" s="24">
        <f>SUMIFS('Faturamento SP3'!$H$2:$H$692,'Faturamento SP3'!$D$2:$D$692,'Infos Relatório'!$B$564,'Faturamento SP3'!$E$2:$E$692,'Infos Relatório'!$B610,'Faturamento SP3'!$Z$2:$Z$692,'Infos Relatório'!I$1)</f>
        <v>0</v>
      </c>
      <c r="O610" s="23">
        <f>COUNTIFS('Faturamento SP3'!$D$2:$D$692,'Infos Relatório'!$B$564,'Faturamento SP3'!$E$2:$E$692,'Infos Relatório'!$B610,'Faturamento SP3'!$Z$2:$Z$692,'Infos Relatório'!O$1)</f>
        <v>0</v>
      </c>
      <c r="P610" s="13">
        <f>SUMIFS('Faturamento SP3'!$G$2:$G$692,'Faturamento SP3'!$D$2:$D$692,'Infos Relatório'!$B$564,'Faturamento SP3'!$E$2:$E$692,'Infos Relatório'!$B610,'Faturamento SP3'!$Z$2:$Z$692,'Infos Relatório'!O$1)</f>
        <v>0</v>
      </c>
      <c r="Q610" s="13">
        <f>SUMIFS('Faturamento SP3'!$J$2:$J$692,'Faturamento SP3'!$D$2:$D$692,'Infos Relatório'!$B$564,'Faturamento SP3'!$E$2:$E$692,'Infos Relatório'!$B610,'Faturamento SP3'!$Z$2:$Z$692,'Infos Relatório'!O$1)</f>
        <v>0</v>
      </c>
      <c r="R610" s="14">
        <f>SUMIFS('Faturamento SP3'!$O$2:$O$692,'Faturamento SP3'!$D$2:$D$692,'Infos Relatório'!$B$564,'Faturamento SP3'!$E$2:$E$692,'Infos Relatório'!$B610,'Faturamento SP3'!$Z$2:$Z$692,'Infos Relatório'!O$1,'Faturamento SP3'!$T$2:$T$692,"Sim")+SUMIFS('Faturamento SP3'!$P$2:$P$692,'Faturamento SP3'!$D$2:$D$692,'Infos Relatório'!$B$564,'Faturamento SP3'!$E$2:$E$692,'Infos Relatório'!$B610,'Faturamento SP3'!$Z$2:$Z$692,'Infos Relatório'!O$1,'Faturamento SP3'!$T$2:$T$692,"Sim")</f>
        <v>0</v>
      </c>
      <c r="S610" s="27" t="e">
        <f t="shared" si="219"/>
        <v>#DIV/0!</v>
      </c>
      <c r="T610" s="24">
        <f>SUMIFS('Faturamento SP3'!$H$2:$H$692,'Faturamento SP3'!$D$2:$D$692,'Infos Relatório'!$B$564,'Faturamento SP3'!$E$2:$E$692,'Infos Relatório'!$B610,'Faturamento SP3'!$Z$2:$Z$692,'Infos Relatório'!O$1)</f>
        <v>0</v>
      </c>
      <c r="U610" s="23">
        <f>COUNTIFS('Faturamento SP3'!$D$2:$D$692,'Infos Relatório'!$B$564,'Faturamento SP3'!$E$2:$E$692,'Infos Relatório'!$B610,'Faturamento SP3'!$Z$2:$Z$692,'Infos Relatório'!U$1)</f>
        <v>0</v>
      </c>
      <c r="V610" s="13">
        <f>SUMIFS('Faturamento SP3'!$G$2:$G$692,'Faturamento SP3'!$D$2:$D$692,'Infos Relatório'!$B$564,'Faturamento SP3'!$E$2:$E$692,'Infos Relatório'!$B610,'Faturamento SP3'!$Z$2:$Z$692,'Infos Relatório'!U$1)</f>
        <v>0</v>
      </c>
      <c r="W610" s="13">
        <f>SUMIFS('Faturamento SP3'!$J$2:$J$692,'Faturamento SP3'!$D$2:$D$692,'Infos Relatório'!$B$564,'Faturamento SP3'!$E$2:$E$692,'Infos Relatório'!$B610,'Faturamento SP3'!$Z$2:$Z$692,'Infos Relatório'!U$1)</f>
        <v>0</v>
      </c>
      <c r="X610" s="14">
        <f>SUMIFS('Faturamento SP3'!$O$2:$O$692,'Faturamento SP3'!$D$2:$D$692,'Infos Relatório'!$B$564,'Faturamento SP3'!$E$2:$E$692,'Infos Relatório'!$B610,'Faturamento SP3'!$Z$2:$Z$692,'Infos Relatório'!U$1,'Faturamento SP3'!$T$2:$T$692,"Sim")+SUMIFS('Faturamento SP3'!$P$2:$P$692,'Faturamento SP3'!$D$2:$D$692,'Infos Relatório'!$B$564,'Faturamento SP3'!$E$2:$E$692,'Infos Relatório'!$B610,'Faturamento SP3'!$Z$2:$Z$692,'Infos Relatório'!U$1,'Faturamento SP3'!$T$2:$T$692,"Sim")</f>
        <v>0</v>
      </c>
      <c r="Y610" s="27" t="e">
        <f t="shared" si="220"/>
        <v>#DIV/0!</v>
      </c>
      <c r="Z610" s="24">
        <f>SUMIFS('Faturamento SP3'!$H$2:$H$692,'Faturamento SP3'!$D$2:$D$692,'Infos Relatório'!$B$564,'Faturamento SP3'!$E$2:$E$692,'Infos Relatório'!$B610,'Faturamento SP3'!$Z$2:$Z$692,'Infos Relatório'!U$1)</f>
        <v>0</v>
      </c>
      <c r="AA610" s="23">
        <f>COUNTIFS('Faturamento SP3'!$D$2:$D$692,'Infos Relatório'!$B$564,'Faturamento SP3'!$E$2:$E$692,'Infos Relatório'!$B610,'Faturamento SP3'!$Z$2:$Z$692,'Infos Relatório'!AA$1)</f>
        <v>0</v>
      </c>
      <c r="AB610" s="13">
        <f>SUMIFS('Faturamento SP3'!$G$2:$G$692,'Faturamento SP3'!$D$2:$D$692,'Infos Relatório'!$B$564,'Faturamento SP3'!$E$2:$E$692,'Infos Relatório'!$B610,'Faturamento SP3'!$Z$2:$Z$692,'Infos Relatório'!AA$1)</f>
        <v>0</v>
      </c>
      <c r="AC610" s="13">
        <f>SUMIFS('Faturamento SP3'!$J$2:$J$692,'Faturamento SP3'!$D$2:$D$692,'Infos Relatório'!$B$564,'Faturamento SP3'!$E$2:$E$692,'Infos Relatório'!$B610,'Faturamento SP3'!$Z$2:$Z$692,'Infos Relatório'!AA$1)</f>
        <v>0</v>
      </c>
      <c r="AD610" s="14">
        <f>SUMIFS('Faturamento SP3'!$O$2:$O$692,'Faturamento SP3'!$D$2:$D$692,'Infos Relatório'!$B$564,'Faturamento SP3'!$E$2:$E$692,'Infos Relatório'!$B610,'Faturamento SP3'!$Z$2:$Z$692,'Infos Relatório'!AA$1,'Faturamento SP3'!$T$2:$T$692,"Sim")+SUMIFS('Faturamento SP3'!$P$2:$P$692,'Faturamento SP3'!$D$2:$D$692,'Infos Relatório'!$B$564,'Faturamento SP3'!$E$2:$E$692,'Infos Relatório'!$B610,'Faturamento SP3'!$Z$2:$Z$692,'Infos Relatório'!AA$1,'Faturamento SP3'!$T$2:$T$692,"Sim")</f>
        <v>0</v>
      </c>
      <c r="AE610" s="27" t="e">
        <f t="shared" si="221"/>
        <v>#DIV/0!</v>
      </c>
      <c r="AF610" s="24">
        <f>SUMIFS('Faturamento SP3'!$H$2:$H$692,'Faturamento SP3'!$D$2:$D$692,'Infos Relatório'!$B$564,'Faturamento SP3'!$E$2:$E$692,'Infos Relatório'!$B610,'Faturamento SP3'!$Z$2:$Z$692,'Infos Relatório'!AA$1)</f>
        <v>0</v>
      </c>
      <c r="AG610" s="23">
        <f>COUNTIFS('Faturamento SP3'!$D$2:$D$692,'Infos Relatório'!$B$564,'Faturamento SP3'!$E$2:$E$692,'Infos Relatório'!$B610,'Faturamento SP3'!$Z$2:$Z$692,'Infos Relatório'!AG$1)</f>
        <v>0</v>
      </c>
      <c r="AH610" s="13">
        <f>SUMIFS('Faturamento SP3'!$G$2:$G$692,'Faturamento SP3'!$D$2:$D$692,'Infos Relatório'!$B$564,'Faturamento SP3'!$E$2:$E$692,'Infos Relatório'!$B610,'Faturamento SP3'!$Z$2:$Z$692,'Infos Relatório'!AG$1)</f>
        <v>0</v>
      </c>
      <c r="AI610" s="13">
        <f>SUMIFS('Faturamento SP3'!$J$2:$J$692,'Faturamento SP3'!$D$2:$D$692,'Infos Relatório'!$B$564,'Faturamento SP3'!$E$2:$E$692,'Infos Relatório'!$B610,'Faturamento SP3'!$Z$2:$Z$692,'Infos Relatório'!AG$1)</f>
        <v>0</v>
      </c>
      <c r="AJ610" s="14">
        <f>SUMIFS('Faturamento SP3'!$O$2:$O$692,'Faturamento SP3'!$D$2:$D$692,'Infos Relatório'!$B$564,'Faturamento SP3'!$E$2:$E$692,'Infos Relatório'!$B610,'Faturamento SP3'!$Z$2:$Z$692,'Infos Relatório'!AG$1,'Faturamento SP3'!$T$2:$T$692,"Sim")+SUMIFS('Faturamento SP3'!$P$2:$P$692,'Faturamento SP3'!$D$2:$D$692,'Infos Relatório'!$B$564,'Faturamento SP3'!$E$2:$E$692,'Infos Relatório'!$B610,'Faturamento SP3'!$Z$2:$Z$692,'Infos Relatório'!AG$1,'Faturamento SP3'!$T$2:$T$692,"Sim")</f>
        <v>0</v>
      </c>
      <c r="AK610" s="27" t="e">
        <f t="shared" si="222"/>
        <v>#DIV/0!</v>
      </c>
      <c r="AL610" s="24">
        <f>SUMIFS('Faturamento SP3'!$H$2:$H$692,'Faturamento SP3'!$D$2:$D$692,'Infos Relatório'!$B$564,'Faturamento SP3'!$E$2:$E$692,'Infos Relatório'!$B610,'Faturamento SP3'!$Z$2:$Z$692,'Infos Relatório'!AG$1)</f>
        <v>0</v>
      </c>
      <c r="AM610" s="23">
        <f>COUNTIFS('Faturamento SP3'!$D$2:$D$692,'Infos Relatório'!$B$564,'Faturamento SP3'!$E$2:$E$692,'Infos Relatório'!$B610,'Faturamento SP3'!$Z$2:$Z$692,'Infos Relatório'!AM$1)</f>
        <v>0</v>
      </c>
      <c r="AN610" s="13">
        <f>SUMIFS('Faturamento SP3'!$G$2:$G$692,'Faturamento SP3'!$D$2:$D$692,'Infos Relatório'!$B$564,'Faturamento SP3'!$E$2:$E$692,'Infos Relatório'!$B610,'Faturamento SP3'!$Z$2:$Z$692,'Infos Relatório'!AM$1)</f>
        <v>0</v>
      </c>
      <c r="AO610" s="13">
        <f>SUMIFS('Faturamento SP3'!$J$2:$J$692,'Faturamento SP3'!$D$2:$D$692,'Infos Relatório'!$B$564,'Faturamento SP3'!$E$2:$E$692,'Infos Relatório'!$B610,'Faturamento SP3'!$Z$2:$Z$692,'Infos Relatório'!AM$1)</f>
        <v>0</v>
      </c>
      <c r="AP610" s="14">
        <f>SUMIFS('Faturamento SP3'!$O$2:$O$692,'Faturamento SP3'!$D$2:$D$692,'Infos Relatório'!$B$564,'Faturamento SP3'!$E$2:$E$692,'Infos Relatório'!$B610,'Faturamento SP3'!$Z$2:$Z$692,'Infos Relatório'!AM$1,'Faturamento SP3'!$T$2:$T$692,"Sim")+SUMIFS('Faturamento SP3'!$P$2:$P$692,'Faturamento SP3'!$D$2:$D$692,'Infos Relatório'!$B$564,'Faturamento SP3'!$E$2:$E$692,'Infos Relatório'!$B610,'Faturamento SP3'!$Z$2:$Z$692,'Infos Relatório'!AM$1,'Faturamento SP3'!$T$2:$T$692,"Sim")</f>
        <v>0</v>
      </c>
      <c r="AQ610" s="27" t="e">
        <f t="shared" si="223"/>
        <v>#DIV/0!</v>
      </c>
      <c r="AR610" s="24">
        <f>SUMIFS('Faturamento SP3'!$H$2:$H$692,'Faturamento SP3'!$D$2:$D$692,'Infos Relatório'!$B$564,'Faturamento SP3'!$E$2:$E$692,'Infos Relatório'!$B610,'Faturamento SP3'!$Z$2:$Z$692,'Infos Relatório'!AM$1)</f>
        <v>0</v>
      </c>
      <c r="AS610" s="23">
        <f>COUNTIFS('Faturamento SP3'!$D$2:$D$692,'Infos Relatório'!$B$564,'Faturamento SP3'!$E$2:$E$692,'Infos Relatório'!$B610,'Faturamento SP3'!$Z$2:$Z$692,'Infos Relatório'!AS$1)</f>
        <v>0</v>
      </c>
      <c r="AT610" s="13">
        <f>SUMIFS('Faturamento SP3'!$G$2:$G$692,'Faturamento SP3'!$D$2:$D$692,'Infos Relatório'!$B$564,'Faturamento SP3'!$E$2:$E$692,'Infos Relatório'!$B610,'Faturamento SP3'!$Z$2:$Z$692,'Infos Relatório'!AS$1)</f>
        <v>0</v>
      </c>
      <c r="AU610" s="13">
        <f>SUMIFS('Faturamento SP3'!$J$2:$J$692,'Faturamento SP3'!$D$2:$D$692,'Infos Relatório'!$B$564,'Faturamento SP3'!$E$2:$E$692,'Infos Relatório'!$B610,'Faturamento SP3'!$Z$2:$Z$692,'Infos Relatório'!AS$1)</f>
        <v>0</v>
      </c>
      <c r="AV610" s="14">
        <f>SUMIFS('Faturamento SP3'!$O$2:$O$692,'Faturamento SP3'!$D$2:$D$692,'Infos Relatório'!$B$564,'Faturamento SP3'!$E$2:$E$692,'Infos Relatório'!$B610,'Faturamento SP3'!$Z$2:$Z$692,'Infos Relatório'!AS$1,'Faturamento SP3'!$T$2:$T$692,"Sim")+SUMIFS('Faturamento SP3'!$P$2:$P$692,'Faturamento SP3'!$D$2:$D$692,'Infos Relatório'!$B$564,'Faturamento SP3'!$E$2:$E$692,'Infos Relatório'!$B610,'Faturamento SP3'!$Z$2:$Z$692,'Infos Relatório'!AS$1,'Faturamento SP3'!$T$2:$T$692,"Sim")</f>
        <v>0</v>
      </c>
      <c r="AW610" s="27" t="e">
        <f t="shared" si="224"/>
        <v>#DIV/0!</v>
      </c>
      <c r="AX610" s="24">
        <f>SUMIFS('Faturamento SP3'!$H$2:$H$692,'Faturamento SP3'!$D$2:$D$692,'Infos Relatório'!$B$564,'Faturamento SP3'!$E$2:$E$692,'Infos Relatório'!$B610,'Faturamento SP3'!$Z$2:$Z$692,'Infos Relatório'!AS$1)</f>
        <v>0</v>
      </c>
      <c r="AY610" s="23">
        <f>COUNTIFS('Faturamento SP3'!$D$2:$D$692,'Infos Relatório'!$B$564,'Faturamento SP3'!$E$2:$E$692,'Infos Relatório'!$B610,'Faturamento SP3'!$Z$2:$Z$692,'Infos Relatório'!AY$1)</f>
        <v>0</v>
      </c>
      <c r="AZ610" s="13">
        <f>SUMIFS('Faturamento SP3'!$G$2:$G$692,'Faturamento SP3'!$D$2:$D$692,'Infos Relatório'!$B$564,'Faturamento SP3'!$E$2:$E$692,'Infos Relatório'!$B610,'Faturamento SP3'!$Z$2:$Z$692,'Infos Relatório'!AY$1)</f>
        <v>0</v>
      </c>
      <c r="BA610" s="13">
        <f>SUMIFS('Faturamento SP3'!$J$2:$J$692,'Faturamento SP3'!$D$2:$D$692,'Infos Relatório'!$B$564,'Faturamento SP3'!$E$2:$E$692,'Infos Relatório'!$B610,'Faturamento SP3'!$Z$2:$Z$692,'Infos Relatório'!AY$1)</f>
        <v>0</v>
      </c>
      <c r="BB610" s="14">
        <f>SUMIFS('Faturamento SP3'!$O$2:$O$692,'Faturamento SP3'!$D$2:$D$692,'Infos Relatório'!$B$564,'Faturamento SP3'!$E$2:$E$692,'Infos Relatório'!$B610,'Faturamento SP3'!$Z$2:$Z$692,'Infos Relatório'!AY$1,'Faturamento SP3'!$T$2:$T$692,"Sim")+SUMIFS('Faturamento SP3'!$P$2:$P$692,'Faturamento SP3'!$D$2:$D$692,'Infos Relatório'!$B$564,'Faturamento SP3'!$E$2:$E$692,'Infos Relatório'!$B610,'Faturamento SP3'!$Z$2:$Z$692,'Infos Relatório'!AY$1,'Faturamento SP3'!$T$2:$T$692,"Sim")</f>
        <v>0</v>
      </c>
      <c r="BC610" s="27" t="e">
        <f t="shared" si="225"/>
        <v>#DIV/0!</v>
      </c>
      <c r="BD610" s="24">
        <f>SUMIFS('Faturamento SP3'!$H$2:$H$692,'Faturamento SP3'!$D$2:$D$692,'Infos Relatório'!$B$564,'Faturamento SP3'!$E$2:$E$692,'Infos Relatório'!$B610,'Faturamento SP3'!$Z$2:$Z$692,'Infos Relatório'!AY$1)</f>
        <v>0</v>
      </c>
      <c r="BE610" s="23">
        <f>COUNTIFS('Faturamento SP3'!$D$2:$D$692,'Infos Relatório'!$B$564,'Faturamento SP3'!$E$2:$E$692,'Infos Relatório'!$B610,'Faturamento SP3'!$Z$2:$Z$692,'Infos Relatório'!BE$1)</f>
        <v>0</v>
      </c>
      <c r="BF610" s="13">
        <f>SUMIFS('Faturamento SP3'!$G$2:$G$692,'Faturamento SP3'!$D$2:$D$692,'Infos Relatório'!$B$564,'Faturamento SP3'!$E$2:$E$692,'Infos Relatório'!$B610,'Faturamento SP3'!$Z$2:$Z$692,'Infos Relatório'!BE$1)</f>
        <v>0</v>
      </c>
      <c r="BG610" s="13">
        <f>SUMIFS('Faturamento SP3'!$J$2:$J$692,'Faturamento SP3'!$D$2:$D$692,'Infos Relatório'!$B$564,'Faturamento SP3'!$E$2:$E$692,'Infos Relatório'!$B610,'Faturamento SP3'!$Z$2:$Z$692,'Infos Relatório'!BE$1)</f>
        <v>0</v>
      </c>
      <c r="BH610" s="14">
        <f>SUMIFS('Faturamento SP3'!$O$2:$O$692,'Faturamento SP3'!$D$2:$D$692,'Infos Relatório'!$B$564,'Faturamento SP3'!$E$2:$E$692,'Infos Relatório'!$B610,'Faturamento SP3'!$Z$2:$Z$692,'Infos Relatório'!BE$1,'Faturamento SP3'!$T$2:$T$692,"Sim")+SUMIFS('Faturamento SP3'!$P$2:$P$692,'Faturamento SP3'!$D$2:$D$692,'Infos Relatório'!$B$564,'Faturamento SP3'!$E$2:$E$692,'Infos Relatório'!$B610,'Faturamento SP3'!$Z$2:$Z$692,'Infos Relatório'!BE$1,'Faturamento SP3'!$T$2:$T$692,"Sim")</f>
        <v>0</v>
      </c>
      <c r="BI610" s="27" t="e">
        <f t="shared" si="226"/>
        <v>#DIV/0!</v>
      </c>
      <c r="BJ610" s="24">
        <f>SUMIFS('Faturamento SP3'!$H$2:$H$692,'Faturamento SP3'!$D$2:$D$692,'Infos Relatório'!$B$564,'Faturamento SP3'!$E$2:$E$692,'Infos Relatório'!$B610,'Faturamento SP3'!$Z$2:$Z$692,'Infos Relatório'!BE$1)</f>
        <v>0</v>
      </c>
      <c r="BK610" s="23">
        <f>COUNTIFS('Faturamento SP3'!$D$2:$D$692,'Infos Relatório'!$B$564,'Faturamento SP3'!$E$2:$E$692,'Infos Relatório'!$B610,'Faturamento SP3'!$Z$2:$Z$692,'Infos Relatório'!BK$1)</f>
        <v>0</v>
      </c>
      <c r="BL610" s="13">
        <f>SUMIFS('Faturamento SP3'!$G$2:$G$692,'Faturamento SP3'!$D$2:$D$692,'Infos Relatório'!$B$564,'Faturamento SP3'!$E$2:$E$692,'Infos Relatório'!$B610,'Faturamento SP3'!$Z$2:$Z$692,'Infos Relatório'!BK$1)</f>
        <v>0</v>
      </c>
      <c r="BM610" s="13">
        <f>SUMIFS('Faturamento SP3'!$J$2:$J$692,'Faturamento SP3'!$D$2:$D$692,'Infos Relatório'!$B$564,'Faturamento SP3'!$E$2:$E$692,'Infos Relatório'!$B610,'Faturamento SP3'!$Z$2:$Z$692,'Infos Relatório'!BK$1)</f>
        <v>0</v>
      </c>
      <c r="BN610" s="14">
        <f>SUMIFS('Faturamento SP3'!$O$2:$O$692,'Faturamento SP3'!$D$2:$D$692,'Infos Relatório'!$B$564,'Faturamento SP3'!$E$2:$E$692,'Infos Relatório'!$B610,'Faturamento SP3'!$Z$2:$Z$692,'Infos Relatório'!BK$1,'Faturamento SP3'!$T$2:$T$692,"Sim")+SUMIFS('Faturamento SP3'!$P$2:$P$692,'Faturamento SP3'!$D$2:$D$692,'Infos Relatório'!$B$564,'Faturamento SP3'!$E$2:$E$692,'Infos Relatório'!$B610,'Faturamento SP3'!$Z$2:$Z$692,'Infos Relatório'!BK$1,'Faturamento SP3'!$T$2:$T$692,"Sim")</f>
        <v>0</v>
      </c>
      <c r="BO610" s="27" t="e">
        <f t="shared" si="227"/>
        <v>#DIV/0!</v>
      </c>
      <c r="BP610" s="24">
        <f>SUMIFS('Faturamento SP3'!$H$2:$H$692,'Faturamento SP3'!$D$2:$D$692,'Infos Relatório'!$B$564,'Faturamento SP3'!$E$2:$E$692,'Infos Relatório'!$B610,'Faturamento SP3'!$Z$2:$Z$692,'Infos Relatório'!BK$1)</f>
        <v>0</v>
      </c>
      <c r="BQ610" s="23">
        <f>COUNTIFS('Faturamento SP3'!$D$2:$D$692,'Infos Relatório'!$B$564,'Faturamento SP3'!$E$2:$E$692,'Infos Relatório'!$B610,'Faturamento SP3'!$Z$2:$Z$692,'Infos Relatório'!BQ$1)</f>
        <v>0</v>
      </c>
      <c r="BR610" s="13">
        <f>SUMIFS('Faturamento SP3'!$G$2:$G$692,'Faturamento SP3'!$D$2:$D$692,'Infos Relatório'!$B$564,'Faturamento SP3'!$E$2:$E$692,'Infos Relatório'!$B610,'Faturamento SP3'!$Z$2:$Z$692,'Infos Relatório'!BQ$1)</f>
        <v>0</v>
      </c>
      <c r="BS610" s="13">
        <f>SUMIFS('Faturamento SP3'!$J$2:$J$692,'Faturamento SP3'!$D$2:$D$692,'Infos Relatório'!$B$564,'Faturamento SP3'!$E$2:$E$692,'Infos Relatório'!$B610,'Faturamento SP3'!$Z$2:$Z$692,'Infos Relatório'!BQ$1)</f>
        <v>0</v>
      </c>
      <c r="BT610" s="14">
        <f>SUMIFS('Faturamento SP3'!$O$2:$O$692,'Faturamento SP3'!$D$2:$D$692,'Infos Relatório'!$B$564,'Faturamento SP3'!$E$2:$E$692,'Infos Relatório'!$B610,'Faturamento SP3'!$Z$2:$Z$692,'Infos Relatório'!BQ$1,'Faturamento SP3'!$T$2:$T$692,"Sim")+SUMIFS('Faturamento SP3'!$P$2:$P$692,'Faturamento SP3'!$D$2:$D$692,'Infos Relatório'!$B$564,'Faturamento SP3'!$E$2:$E$692,'Infos Relatório'!$B610,'Faturamento SP3'!$Z$2:$Z$692,'Infos Relatório'!BQ$1,'Faturamento SP3'!$T$2:$T$692,"Sim")</f>
        <v>0</v>
      </c>
      <c r="BU610" s="27" t="e">
        <f t="shared" si="228"/>
        <v>#DIV/0!</v>
      </c>
      <c r="BV610" s="24">
        <f>SUMIFS('Faturamento SP3'!$H$2:$H$692,'Faturamento SP3'!$D$2:$D$692,'Infos Relatório'!$B$564,'Faturamento SP3'!$E$2:$E$692,'Infos Relatório'!$B610,'Faturamento SP3'!$Z$2:$Z$692,'Infos Relatório'!BQ$1)</f>
        <v>0</v>
      </c>
    </row>
    <row r="611" spans="2:74">
      <c r="B611" s="17" t="s">
        <v>53</v>
      </c>
      <c r="C611" s="23">
        <f>COUNTIFS('Faturamento SP3'!$D$2:$D$692,'Infos Relatório'!$B$564,'Faturamento SP3'!$E$2:$E$692,'Infos Relatório'!$B611,'Faturamento SP3'!$Z$2:$Z$692,'Infos Relatório'!C$1)</f>
        <v>0</v>
      </c>
      <c r="D611" s="13">
        <f>SUMIFS('Faturamento SP3'!$G$2:$G$692,'Faturamento SP3'!$D$2:$D$692,'Infos Relatório'!$B$564,'Faturamento SP3'!$E$2:$E$692,'Infos Relatório'!$B611,'Faturamento SP3'!$Z$2:$Z$692,'Infos Relatório'!C$1)</f>
        <v>0</v>
      </c>
      <c r="E611" s="13">
        <f>SUMIFS('Faturamento SP3'!$J$2:$J$692,'Faturamento SP3'!$D$2:$D$692,'Infos Relatório'!$B$564,'Faturamento SP3'!$E$2:$E$692,'Infos Relatório'!$B611,'Faturamento SP3'!$Z$2:$Z$692,'Infos Relatório'!C$1)</f>
        <v>0</v>
      </c>
      <c r="F611" s="14">
        <f>SUMIFS('Faturamento SP3'!$O$2:$O$692,'Faturamento SP3'!$D$2:$D$692,'Infos Relatório'!$B$564,'Faturamento SP3'!$E$2:$E$692,'Infos Relatório'!$B611,'Faturamento SP3'!$Z$2:$Z$692,'Infos Relatório'!C$1,'Faturamento SP3'!$T$2:$T$692,"Sim")+SUMIFS('Faturamento SP3'!$P$2:$P$692,'Faturamento SP3'!$D$2:$D$692,'Infos Relatório'!$B$564,'Faturamento SP3'!$E$2:$E$692,'Infos Relatório'!$B611,'Faturamento SP3'!$Z$2:$Z$692,'Infos Relatório'!C$1,'Faturamento SP3'!$T$2:$T$692,"Sim")</f>
        <v>0</v>
      </c>
      <c r="G611" s="27" t="e">
        <f t="shared" si="217"/>
        <v>#DIV/0!</v>
      </c>
      <c r="H611" s="24">
        <f>SUMIFS('Faturamento SP3'!$H$2:$H$692,'Faturamento SP3'!$D$2:$D$692,'Infos Relatório'!$B$564,'Faturamento SP3'!$E$2:$E$692,'Infos Relatório'!$B611,'Faturamento SP3'!$Z$2:$Z$692,'Infos Relatório'!C$1)</f>
        <v>0</v>
      </c>
      <c r="I611" s="23">
        <f>COUNTIFS('Faturamento SP3'!$D$2:$D$692,'Infos Relatório'!$B$564,'Faturamento SP3'!$E$2:$E$692,'Infos Relatório'!$B611,'Faturamento SP3'!$Z$2:$Z$692,'Infos Relatório'!I$1)</f>
        <v>0</v>
      </c>
      <c r="J611" s="13">
        <f>SUMIFS('Faturamento SP3'!$G$2:$G$692,'Faturamento SP3'!$D$2:$D$692,'Infos Relatório'!$B$564,'Faturamento SP3'!$E$2:$E$692,'Infos Relatório'!$B611,'Faturamento SP3'!$Z$2:$Z$692,'Infos Relatório'!I$1)</f>
        <v>0</v>
      </c>
      <c r="K611" s="13">
        <f>SUMIFS('Faturamento SP3'!$J$2:$J$692,'Faturamento SP3'!$D$2:$D$692,'Infos Relatório'!$B$564,'Faturamento SP3'!$E$2:$E$692,'Infos Relatório'!$B611,'Faturamento SP3'!$Z$2:$Z$692,'Infos Relatório'!I$1)</f>
        <v>0</v>
      </c>
      <c r="L611" s="14">
        <f>SUMIFS('Faturamento SP3'!$O$2:$O$692,'Faturamento SP3'!$D$2:$D$692,'Infos Relatório'!$B$564,'Faturamento SP3'!$E$2:$E$692,'Infos Relatório'!$B611,'Faturamento SP3'!$Z$2:$Z$692,'Infos Relatório'!I$1,'Faturamento SP3'!$T$2:$T$692,"Sim")+SUMIFS('Faturamento SP3'!$P$2:$P$692,'Faturamento SP3'!$D$2:$D$692,'Infos Relatório'!$B$564,'Faturamento SP3'!$E$2:$E$692,'Infos Relatório'!$B611,'Faturamento SP3'!$Z$2:$Z$692,'Infos Relatório'!I$1,'Faturamento SP3'!$T$2:$T$692,"Sim")</f>
        <v>0</v>
      </c>
      <c r="M611" s="27" t="e">
        <f t="shared" si="218"/>
        <v>#DIV/0!</v>
      </c>
      <c r="N611" s="24">
        <f>SUMIFS('Faturamento SP3'!$H$2:$H$692,'Faturamento SP3'!$D$2:$D$692,'Infos Relatório'!$B$564,'Faturamento SP3'!$E$2:$E$692,'Infos Relatório'!$B611,'Faturamento SP3'!$Z$2:$Z$692,'Infos Relatório'!I$1)</f>
        <v>0</v>
      </c>
      <c r="O611" s="23">
        <f>COUNTIFS('Faturamento SP3'!$D$2:$D$692,'Infos Relatório'!$B$564,'Faturamento SP3'!$E$2:$E$692,'Infos Relatório'!$B611,'Faturamento SP3'!$Z$2:$Z$692,'Infos Relatório'!O$1)</f>
        <v>0</v>
      </c>
      <c r="P611" s="13">
        <f>SUMIFS('Faturamento SP3'!$G$2:$G$692,'Faturamento SP3'!$D$2:$D$692,'Infos Relatório'!$B$564,'Faturamento SP3'!$E$2:$E$692,'Infos Relatório'!$B611,'Faturamento SP3'!$Z$2:$Z$692,'Infos Relatório'!O$1)</f>
        <v>0</v>
      </c>
      <c r="Q611" s="13">
        <f>SUMIFS('Faturamento SP3'!$J$2:$J$692,'Faturamento SP3'!$D$2:$D$692,'Infos Relatório'!$B$564,'Faturamento SP3'!$E$2:$E$692,'Infos Relatório'!$B611,'Faturamento SP3'!$Z$2:$Z$692,'Infos Relatório'!O$1)</f>
        <v>0</v>
      </c>
      <c r="R611" s="14">
        <f>SUMIFS('Faturamento SP3'!$O$2:$O$692,'Faturamento SP3'!$D$2:$D$692,'Infos Relatório'!$B$564,'Faturamento SP3'!$E$2:$E$692,'Infos Relatório'!$B611,'Faturamento SP3'!$Z$2:$Z$692,'Infos Relatório'!O$1,'Faturamento SP3'!$T$2:$T$692,"Sim")+SUMIFS('Faturamento SP3'!$P$2:$P$692,'Faturamento SP3'!$D$2:$D$692,'Infos Relatório'!$B$564,'Faturamento SP3'!$E$2:$E$692,'Infos Relatório'!$B611,'Faturamento SP3'!$Z$2:$Z$692,'Infos Relatório'!O$1,'Faturamento SP3'!$T$2:$T$692,"Sim")</f>
        <v>0</v>
      </c>
      <c r="S611" s="27" t="e">
        <f t="shared" si="219"/>
        <v>#DIV/0!</v>
      </c>
      <c r="T611" s="24">
        <f>SUMIFS('Faturamento SP3'!$H$2:$H$692,'Faturamento SP3'!$D$2:$D$692,'Infos Relatório'!$B$564,'Faturamento SP3'!$E$2:$E$692,'Infos Relatório'!$B611,'Faturamento SP3'!$Z$2:$Z$692,'Infos Relatório'!O$1)</f>
        <v>0</v>
      </c>
      <c r="U611" s="23">
        <f>COUNTIFS('Faturamento SP3'!$D$2:$D$692,'Infos Relatório'!$B$564,'Faturamento SP3'!$E$2:$E$692,'Infos Relatório'!$B611,'Faturamento SP3'!$Z$2:$Z$692,'Infos Relatório'!U$1)</f>
        <v>0</v>
      </c>
      <c r="V611" s="13">
        <f>SUMIFS('Faturamento SP3'!$G$2:$G$692,'Faturamento SP3'!$D$2:$D$692,'Infos Relatório'!$B$564,'Faturamento SP3'!$E$2:$E$692,'Infos Relatório'!$B611,'Faturamento SP3'!$Z$2:$Z$692,'Infos Relatório'!U$1)</f>
        <v>0</v>
      </c>
      <c r="W611" s="13">
        <f>SUMIFS('Faturamento SP3'!$J$2:$J$692,'Faturamento SP3'!$D$2:$D$692,'Infos Relatório'!$B$564,'Faturamento SP3'!$E$2:$E$692,'Infos Relatório'!$B611,'Faturamento SP3'!$Z$2:$Z$692,'Infos Relatório'!U$1)</f>
        <v>0</v>
      </c>
      <c r="X611" s="14">
        <f>SUMIFS('Faturamento SP3'!$O$2:$O$692,'Faturamento SP3'!$D$2:$D$692,'Infos Relatório'!$B$564,'Faturamento SP3'!$E$2:$E$692,'Infos Relatório'!$B611,'Faturamento SP3'!$Z$2:$Z$692,'Infos Relatório'!U$1,'Faturamento SP3'!$T$2:$T$692,"Sim")+SUMIFS('Faturamento SP3'!$P$2:$P$692,'Faturamento SP3'!$D$2:$D$692,'Infos Relatório'!$B$564,'Faturamento SP3'!$E$2:$E$692,'Infos Relatório'!$B611,'Faturamento SP3'!$Z$2:$Z$692,'Infos Relatório'!U$1,'Faturamento SP3'!$T$2:$T$692,"Sim")</f>
        <v>0</v>
      </c>
      <c r="Y611" s="27" t="e">
        <f t="shared" si="220"/>
        <v>#DIV/0!</v>
      </c>
      <c r="Z611" s="24">
        <f>SUMIFS('Faturamento SP3'!$H$2:$H$692,'Faturamento SP3'!$D$2:$D$692,'Infos Relatório'!$B$564,'Faturamento SP3'!$E$2:$E$692,'Infos Relatório'!$B611,'Faturamento SP3'!$Z$2:$Z$692,'Infos Relatório'!U$1)</f>
        <v>0</v>
      </c>
      <c r="AA611" s="23">
        <f>COUNTIFS('Faturamento SP3'!$D$2:$D$692,'Infos Relatório'!$B$564,'Faturamento SP3'!$E$2:$E$692,'Infos Relatório'!$B611,'Faturamento SP3'!$Z$2:$Z$692,'Infos Relatório'!AA$1)</f>
        <v>0</v>
      </c>
      <c r="AB611" s="13">
        <f>SUMIFS('Faturamento SP3'!$G$2:$G$692,'Faturamento SP3'!$D$2:$D$692,'Infos Relatório'!$B$564,'Faturamento SP3'!$E$2:$E$692,'Infos Relatório'!$B611,'Faturamento SP3'!$Z$2:$Z$692,'Infos Relatório'!AA$1)</f>
        <v>0</v>
      </c>
      <c r="AC611" s="13">
        <f>SUMIFS('Faturamento SP3'!$J$2:$J$692,'Faturamento SP3'!$D$2:$D$692,'Infos Relatório'!$B$564,'Faturamento SP3'!$E$2:$E$692,'Infos Relatório'!$B611,'Faturamento SP3'!$Z$2:$Z$692,'Infos Relatório'!AA$1)</f>
        <v>0</v>
      </c>
      <c r="AD611" s="14">
        <f>SUMIFS('Faturamento SP3'!$O$2:$O$692,'Faturamento SP3'!$D$2:$D$692,'Infos Relatório'!$B$564,'Faturamento SP3'!$E$2:$E$692,'Infos Relatório'!$B611,'Faturamento SP3'!$Z$2:$Z$692,'Infos Relatório'!AA$1,'Faturamento SP3'!$T$2:$T$692,"Sim")+SUMIFS('Faturamento SP3'!$P$2:$P$692,'Faturamento SP3'!$D$2:$D$692,'Infos Relatório'!$B$564,'Faturamento SP3'!$E$2:$E$692,'Infos Relatório'!$B611,'Faturamento SP3'!$Z$2:$Z$692,'Infos Relatório'!AA$1,'Faturamento SP3'!$T$2:$T$692,"Sim")</f>
        <v>0</v>
      </c>
      <c r="AE611" s="27" t="e">
        <f t="shared" si="221"/>
        <v>#DIV/0!</v>
      </c>
      <c r="AF611" s="24">
        <f>SUMIFS('Faturamento SP3'!$H$2:$H$692,'Faturamento SP3'!$D$2:$D$692,'Infos Relatório'!$B$564,'Faturamento SP3'!$E$2:$E$692,'Infos Relatório'!$B611,'Faturamento SP3'!$Z$2:$Z$692,'Infos Relatório'!AA$1)</f>
        <v>0</v>
      </c>
      <c r="AG611" s="23">
        <f>COUNTIFS('Faturamento SP3'!$D$2:$D$692,'Infos Relatório'!$B$564,'Faturamento SP3'!$E$2:$E$692,'Infos Relatório'!$B611,'Faturamento SP3'!$Z$2:$Z$692,'Infos Relatório'!AG$1)</f>
        <v>0</v>
      </c>
      <c r="AH611" s="13">
        <f>SUMIFS('Faturamento SP3'!$G$2:$G$692,'Faturamento SP3'!$D$2:$D$692,'Infos Relatório'!$B$564,'Faturamento SP3'!$E$2:$E$692,'Infos Relatório'!$B611,'Faturamento SP3'!$Z$2:$Z$692,'Infos Relatório'!AG$1)</f>
        <v>0</v>
      </c>
      <c r="AI611" s="13">
        <f>SUMIFS('Faturamento SP3'!$J$2:$J$692,'Faturamento SP3'!$D$2:$D$692,'Infos Relatório'!$B$564,'Faturamento SP3'!$E$2:$E$692,'Infos Relatório'!$B611,'Faturamento SP3'!$Z$2:$Z$692,'Infos Relatório'!AG$1)</f>
        <v>0</v>
      </c>
      <c r="AJ611" s="14">
        <f>SUMIFS('Faturamento SP3'!$O$2:$O$692,'Faturamento SP3'!$D$2:$D$692,'Infos Relatório'!$B$564,'Faturamento SP3'!$E$2:$E$692,'Infos Relatório'!$B611,'Faturamento SP3'!$Z$2:$Z$692,'Infos Relatório'!AG$1,'Faturamento SP3'!$T$2:$T$692,"Sim")+SUMIFS('Faturamento SP3'!$P$2:$P$692,'Faturamento SP3'!$D$2:$D$692,'Infos Relatório'!$B$564,'Faturamento SP3'!$E$2:$E$692,'Infos Relatório'!$B611,'Faturamento SP3'!$Z$2:$Z$692,'Infos Relatório'!AG$1,'Faturamento SP3'!$T$2:$T$692,"Sim")</f>
        <v>0</v>
      </c>
      <c r="AK611" s="27" t="e">
        <f t="shared" si="222"/>
        <v>#DIV/0!</v>
      </c>
      <c r="AL611" s="24">
        <f>SUMIFS('Faturamento SP3'!$H$2:$H$692,'Faturamento SP3'!$D$2:$D$692,'Infos Relatório'!$B$564,'Faturamento SP3'!$E$2:$E$692,'Infos Relatório'!$B611,'Faturamento SP3'!$Z$2:$Z$692,'Infos Relatório'!AG$1)</f>
        <v>0</v>
      </c>
      <c r="AM611" s="23">
        <f>COUNTIFS('Faturamento SP3'!$D$2:$D$692,'Infos Relatório'!$B$564,'Faturamento SP3'!$E$2:$E$692,'Infos Relatório'!$B611,'Faturamento SP3'!$Z$2:$Z$692,'Infos Relatório'!AM$1)</f>
        <v>0</v>
      </c>
      <c r="AN611" s="13">
        <f>SUMIFS('Faturamento SP3'!$G$2:$G$692,'Faturamento SP3'!$D$2:$D$692,'Infos Relatório'!$B$564,'Faturamento SP3'!$E$2:$E$692,'Infos Relatório'!$B611,'Faturamento SP3'!$Z$2:$Z$692,'Infos Relatório'!AM$1)</f>
        <v>0</v>
      </c>
      <c r="AO611" s="13">
        <f>SUMIFS('Faturamento SP3'!$J$2:$J$692,'Faturamento SP3'!$D$2:$D$692,'Infos Relatório'!$B$564,'Faturamento SP3'!$E$2:$E$692,'Infos Relatório'!$B611,'Faturamento SP3'!$Z$2:$Z$692,'Infos Relatório'!AM$1)</f>
        <v>0</v>
      </c>
      <c r="AP611" s="14">
        <f>SUMIFS('Faturamento SP3'!$O$2:$O$692,'Faturamento SP3'!$D$2:$D$692,'Infos Relatório'!$B$564,'Faturamento SP3'!$E$2:$E$692,'Infos Relatório'!$B611,'Faturamento SP3'!$Z$2:$Z$692,'Infos Relatório'!AM$1,'Faturamento SP3'!$T$2:$T$692,"Sim")+SUMIFS('Faturamento SP3'!$P$2:$P$692,'Faturamento SP3'!$D$2:$D$692,'Infos Relatório'!$B$564,'Faturamento SP3'!$E$2:$E$692,'Infos Relatório'!$B611,'Faturamento SP3'!$Z$2:$Z$692,'Infos Relatório'!AM$1,'Faturamento SP3'!$T$2:$T$692,"Sim")</f>
        <v>0</v>
      </c>
      <c r="AQ611" s="27" t="e">
        <f t="shared" si="223"/>
        <v>#DIV/0!</v>
      </c>
      <c r="AR611" s="24">
        <f>SUMIFS('Faturamento SP3'!$H$2:$H$692,'Faturamento SP3'!$D$2:$D$692,'Infos Relatório'!$B$564,'Faturamento SP3'!$E$2:$E$692,'Infos Relatório'!$B611,'Faturamento SP3'!$Z$2:$Z$692,'Infos Relatório'!AM$1)</f>
        <v>0</v>
      </c>
      <c r="AS611" s="23">
        <f>COUNTIFS('Faturamento SP3'!$D$2:$D$692,'Infos Relatório'!$B$564,'Faturamento SP3'!$E$2:$E$692,'Infos Relatório'!$B611,'Faturamento SP3'!$Z$2:$Z$692,'Infos Relatório'!AS$1)</f>
        <v>0</v>
      </c>
      <c r="AT611" s="13">
        <f>SUMIFS('Faturamento SP3'!$G$2:$G$692,'Faturamento SP3'!$D$2:$D$692,'Infos Relatório'!$B$564,'Faturamento SP3'!$E$2:$E$692,'Infos Relatório'!$B611,'Faturamento SP3'!$Z$2:$Z$692,'Infos Relatório'!AS$1)</f>
        <v>0</v>
      </c>
      <c r="AU611" s="13">
        <f>SUMIFS('Faturamento SP3'!$J$2:$J$692,'Faturamento SP3'!$D$2:$D$692,'Infos Relatório'!$B$564,'Faturamento SP3'!$E$2:$E$692,'Infos Relatório'!$B611,'Faturamento SP3'!$Z$2:$Z$692,'Infos Relatório'!AS$1)</f>
        <v>0</v>
      </c>
      <c r="AV611" s="14">
        <f>SUMIFS('Faturamento SP3'!$O$2:$O$692,'Faturamento SP3'!$D$2:$D$692,'Infos Relatório'!$B$564,'Faturamento SP3'!$E$2:$E$692,'Infos Relatório'!$B611,'Faturamento SP3'!$Z$2:$Z$692,'Infos Relatório'!AS$1,'Faturamento SP3'!$T$2:$T$692,"Sim")+SUMIFS('Faturamento SP3'!$P$2:$P$692,'Faturamento SP3'!$D$2:$D$692,'Infos Relatório'!$B$564,'Faturamento SP3'!$E$2:$E$692,'Infos Relatório'!$B611,'Faturamento SP3'!$Z$2:$Z$692,'Infos Relatório'!AS$1,'Faturamento SP3'!$T$2:$T$692,"Sim")</f>
        <v>0</v>
      </c>
      <c r="AW611" s="27" t="e">
        <f t="shared" si="224"/>
        <v>#DIV/0!</v>
      </c>
      <c r="AX611" s="24">
        <f>SUMIFS('Faturamento SP3'!$H$2:$H$692,'Faturamento SP3'!$D$2:$D$692,'Infos Relatório'!$B$564,'Faturamento SP3'!$E$2:$E$692,'Infos Relatório'!$B611,'Faturamento SP3'!$Z$2:$Z$692,'Infos Relatório'!AS$1)</f>
        <v>0</v>
      </c>
      <c r="AY611" s="23">
        <f>COUNTIFS('Faturamento SP3'!$D$2:$D$692,'Infos Relatório'!$B$564,'Faturamento SP3'!$E$2:$E$692,'Infos Relatório'!$B611,'Faturamento SP3'!$Z$2:$Z$692,'Infos Relatório'!AY$1)</f>
        <v>0</v>
      </c>
      <c r="AZ611" s="13">
        <f>SUMIFS('Faturamento SP3'!$G$2:$G$692,'Faturamento SP3'!$D$2:$D$692,'Infos Relatório'!$B$564,'Faturamento SP3'!$E$2:$E$692,'Infos Relatório'!$B611,'Faturamento SP3'!$Z$2:$Z$692,'Infos Relatório'!AY$1)</f>
        <v>0</v>
      </c>
      <c r="BA611" s="13">
        <f>SUMIFS('Faturamento SP3'!$J$2:$J$692,'Faturamento SP3'!$D$2:$D$692,'Infos Relatório'!$B$564,'Faturamento SP3'!$E$2:$E$692,'Infos Relatório'!$B611,'Faturamento SP3'!$Z$2:$Z$692,'Infos Relatório'!AY$1)</f>
        <v>0</v>
      </c>
      <c r="BB611" s="14">
        <f>SUMIFS('Faturamento SP3'!$O$2:$O$692,'Faturamento SP3'!$D$2:$D$692,'Infos Relatório'!$B$564,'Faturamento SP3'!$E$2:$E$692,'Infos Relatório'!$B611,'Faturamento SP3'!$Z$2:$Z$692,'Infos Relatório'!AY$1,'Faturamento SP3'!$T$2:$T$692,"Sim")+SUMIFS('Faturamento SP3'!$P$2:$P$692,'Faturamento SP3'!$D$2:$D$692,'Infos Relatório'!$B$564,'Faturamento SP3'!$E$2:$E$692,'Infos Relatório'!$B611,'Faturamento SP3'!$Z$2:$Z$692,'Infos Relatório'!AY$1,'Faturamento SP3'!$T$2:$T$692,"Sim")</f>
        <v>0</v>
      </c>
      <c r="BC611" s="27" t="e">
        <f t="shared" si="225"/>
        <v>#DIV/0!</v>
      </c>
      <c r="BD611" s="24">
        <f>SUMIFS('Faturamento SP3'!$H$2:$H$692,'Faturamento SP3'!$D$2:$D$692,'Infos Relatório'!$B$564,'Faturamento SP3'!$E$2:$E$692,'Infos Relatório'!$B611,'Faturamento SP3'!$Z$2:$Z$692,'Infos Relatório'!AY$1)</f>
        <v>0</v>
      </c>
      <c r="BE611" s="23">
        <f>COUNTIFS('Faturamento SP3'!$D$2:$D$692,'Infos Relatório'!$B$564,'Faturamento SP3'!$E$2:$E$692,'Infos Relatório'!$B611,'Faturamento SP3'!$Z$2:$Z$692,'Infos Relatório'!BE$1)</f>
        <v>0</v>
      </c>
      <c r="BF611" s="13">
        <f>SUMIFS('Faturamento SP3'!$G$2:$G$692,'Faturamento SP3'!$D$2:$D$692,'Infos Relatório'!$B$564,'Faturamento SP3'!$E$2:$E$692,'Infos Relatório'!$B611,'Faturamento SP3'!$Z$2:$Z$692,'Infos Relatório'!BE$1)</f>
        <v>0</v>
      </c>
      <c r="BG611" s="13">
        <f>SUMIFS('Faturamento SP3'!$J$2:$J$692,'Faturamento SP3'!$D$2:$D$692,'Infos Relatório'!$B$564,'Faturamento SP3'!$E$2:$E$692,'Infos Relatório'!$B611,'Faturamento SP3'!$Z$2:$Z$692,'Infos Relatório'!BE$1)</f>
        <v>0</v>
      </c>
      <c r="BH611" s="14">
        <f>SUMIFS('Faturamento SP3'!$O$2:$O$692,'Faturamento SP3'!$D$2:$D$692,'Infos Relatório'!$B$564,'Faturamento SP3'!$E$2:$E$692,'Infos Relatório'!$B611,'Faturamento SP3'!$Z$2:$Z$692,'Infos Relatório'!BE$1,'Faturamento SP3'!$T$2:$T$692,"Sim")+SUMIFS('Faturamento SP3'!$P$2:$P$692,'Faturamento SP3'!$D$2:$D$692,'Infos Relatório'!$B$564,'Faturamento SP3'!$E$2:$E$692,'Infos Relatório'!$B611,'Faturamento SP3'!$Z$2:$Z$692,'Infos Relatório'!BE$1,'Faturamento SP3'!$T$2:$T$692,"Sim")</f>
        <v>0</v>
      </c>
      <c r="BI611" s="27" t="e">
        <f t="shared" si="226"/>
        <v>#DIV/0!</v>
      </c>
      <c r="BJ611" s="24">
        <f>SUMIFS('Faturamento SP3'!$H$2:$H$692,'Faturamento SP3'!$D$2:$D$692,'Infos Relatório'!$B$564,'Faturamento SP3'!$E$2:$E$692,'Infos Relatório'!$B611,'Faturamento SP3'!$Z$2:$Z$692,'Infos Relatório'!BE$1)</f>
        <v>0</v>
      </c>
      <c r="BK611" s="23">
        <f>COUNTIFS('Faturamento SP3'!$D$2:$D$692,'Infos Relatório'!$B$564,'Faturamento SP3'!$E$2:$E$692,'Infos Relatório'!$B611,'Faturamento SP3'!$Z$2:$Z$692,'Infos Relatório'!BK$1)</f>
        <v>0</v>
      </c>
      <c r="BL611" s="13">
        <f>SUMIFS('Faturamento SP3'!$G$2:$G$692,'Faturamento SP3'!$D$2:$D$692,'Infos Relatório'!$B$564,'Faturamento SP3'!$E$2:$E$692,'Infos Relatório'!$B611,'Faturamento SP3'!$Z$2:$Z$692,'Infos Relatório'!BK$1)</f>
        <v>0</v>
      </c>
      <c r="BM611" s="13">
        <f>SUMIFS('Faturamento SP3'!$J$2:$J$692,'Faturamento SP3'!$D$2:$D$692,'Infos Relatório'!$B$564,'Faturamento SP3'!$E$2:$E$692,'Infos Relatório'!$B611,'Faturamento SP3'!$Z$2:$Z$692,'Infos Relatório'!BK$1)</f>
        <v>0</v>
      </c>
      <c r="BN611" s="14">
        <f>SUMIFS('Faturamento SP3'!$O$2:$O$692,'Faturamento SP3'!$D$2:$D$692,'Infos Relatório'!$B$564,'Faturamento SP3'!$E$2:$E$692,'Infos Relatório'!$B611,'Faturamento SP3'!$Z$2:$Z$692,'Infos Relatório'!BK$1,'Faturamento SP3'!$T$2:$T$692,"Sim")+SUMIFS('Faturamento SP3'!$P$2:$P$692,'Faturamento SP3'!$D$2:$D$692,'Infos Relatório'!$B$564,'Faturamento SP3'!$E$2:$E$692,'Infos Relatório'!$B611,'Faturamento SP3'!$Z$2:$Z$692,'Infos Relatório'!BK$1,'Faturamento SP3'!$T$2:$T$692,"Sim")</f>
        <v>0</v>
      </c>
      <c r="BO611" s="27" t="e">
        <f t="shared" si="227"/>
        <v>#DIV/0!</v>
      </c>
      <c r="BP611" s="24">
        <f>SUMIFS('Faturamento SP3'!$H$2:$H$692,'Faturamento SP3'!$D$2:$D$692,'Infos Relatório'!$B$564,'Faturamento SP3'!$E$2:$E$692,'Infos Relatório'!$B611,'Faturamento SP3'!$Z$2:$Z$692,'Infos Relatório'!BK$1)</f>
        <v>0</v>
      </c>
      <c r="BQ611" s="23">
        <f>COUNTIFS('Faturamento SP3'!$D$2:$D$692,'Infos Relatório'!$B$564,'Faturamento SP3'!$E$2:$E$692,'Infos Relatório'!$B611,'Faturamento SP3'!$Z$2:$Z$692,'Infos Relatório'!BQ$1)</f>
        <v>0</v>
      </c>
      <c r="BR611" s="13">
        <f>SUMIFS('Faturamento SP3'!$G$2:$G$692,'Faturamento SP3'!$D$2:$D$692,'Infos Relatório'!$B$564,'Faturamento SP3'!$E$2:$E$692,'Infos Relatório'!$B611,'Faturamento SP3'!$Z$2:$Z$692,'Infos Relatório'!BQ$1)</f>
        <v>0</v>
      </c>
      <c r="BS611" s="13">
        <f>SUMIFS('Faturamento SP3'!$J$2:$J$692,'Faturamento SP3'!$D$2:$D$692,'Infos Relatório'!$B$564,'Faturamento SP3'!$E$2:$E$692,'Infos Relatório'!$B611,'Faturamento SP3'!$Z$2:$Z$692,'Infos Relatório'!BQ$1)</f>
        <v>0</v>
      </c>
      <c r="BT611" s="14">
        <f>SUMIFS('Faturamento SP3'!$O$2:$O$692,'Faturamento SP3'!$D$2:$D$692,'Infos Relatório'!$B$564,'Faturamento SP3'!$E$2:$E$692,'Infos Relatório'!$B611,'Faturamento SP3'!$Z$2:$Z$692,'Infos Relatório'!BQ$1,'Faturamento SP3'!$T$2:$T$692,"Sim")+SUMIFS('Faturamento SP3'!$P$2:$P$692,'Faturamento SP3'!$D$2:$D$692,'Infos Relatório'!$B$564,'Faturamento SP3'!$E$2:$E$692,'Infos Relatório'!$B611,'Faturamento SP3'!$Z$2:$Z$692,'Infos Relatório'!BQ$1,'Faturamento SP3'!$T$2:$T$692,"Sim")</f>
        <v>0</v>
      </c>
      <c r="BU611" s="27" t="e">
        <f t="shared" si="228"/>
        <v>#DIV/0!</v>
      </c>
      <c r="BV611" s="24">
        <f>SUMIFS('Faturamento SP3'!$H$2:$H$692,'Faturamento SP3'!$D$2:$D$692,'Infos Relatório'!$B$564,'Faturamento SP3'!$E$2:$E$692,'Infos Relatório'!$B611,'Faturamento SP3'!$Z$2:$Z$692,'Infos Relatório'!BQ$1)</f>
        <v>0</v>
      </c>
    </row>
    <row r="612" spans="2:74">
      <c r="B612" s="17" t="s">
        <v>54</v>
      </c>
      <c r="C612" s="23">
        <f>COUNTIFS('Faturamento SP3'!$D$2:$D$692,'Infos Relatório'!$B$564,'Faturamento SP3'!$E$2:$E$692,'Infos Relatório'!$B612,'Faturamento SP3'!$Z$2:$Z$692,'Infos Relatório'!C$1)</f>
        <v>0</v>
      </c>
      <c r="D612" s="13">
        <f>SUMIFS('Faturamento SP3'!$G$2:$G$692,'Faturamento SP3'!$D$2:$D$692,'Infos Relatório'!$B$564,'Faturamento SP3'!$E$2:$E$692,'Infos Relatório'!$B612,'Faturamento SP3'!$Z$2:$Z$692,'Infos Relatório'!C$1)</f>
        <v>0</v>
      </c>
      <c r="E612" s="13">
        <f>SUMIFS('Faturamento SP3'!$J$2:$J$692,'Faturamento SP3'!$D$2:$D$692,'Infos Relatório'!$B$564,'Faturamento SP3'!$E$2:$E$692,'Infos Relatório'!$B612,'Faturamento SP3'!$Z$2:$Z$692,'Infos Relatório'!C$1)</f>
        <v>0</v>
      </c>
      <c r="F612" s="14">
        <f>SUMIFS('Faturamento SP3'!$O$2:$O$692,'Faturamento SP3'!$D$2:$D$692,'Infos Relatório'!$B$564,'Faturamento SP3'!$E$2:$E$692,'Infos Relatório'!$B612,'Faturamento SP3'!$Z$2:$Z$692,'Infos Relatório'!C$1,'Faturamento SP3'!$T$2:$T$692,"Sim")+SUMIFS('Faturamento SP3'!$P$2:$P$692,'Faturamento SP3'!$D$2:$D$692,'Infos Relatório'!$B$564,'Faturamento SP3'!$E$2:$E$692,'Infos Relatório'!$B612,'Faturamento SP3'!$Z$2:$Z$692,'Infos Relatório'!C$1,'Faturamento SP3'!$T$2:$T$692,"Sim")</f>
        <v>0</v>
      </c>
      <c r="G612" s="27" t="e">
        <f t="shared" si="217"/>
        <v>#DIV/0!</v>
      </c>
      <c r="H612" s="24">
        <f>SUMIFS('Faturamento SP3'!$H$2:$H$692,'Faturamento SP3'!$D$2:$D$692,'Infos Relatório'!$B$564,'Faturamento SP3'!$E$2:$E$692,'Infos Relatório'!$B612,'Faturamento SP3'!$Z$2:$Z$692,'Infos Relatório'!C$1)</f>
        <v>0</v>
      </c>
      <c r="I612" s="23">
        <f>COUNTIFS('Faturamento SP3'!$D$2:$D$692,'Infos Relatório'!$B$564,'Faturamento SP3'!$E$2:$E$692,'Infos Relatório'!$B612,'Faturamento SP3'!$Z$2:$Z$692,'Infos Relatório'!I$1)</f>
        <v>0</v>
      </c>
      <c r="J612" s="13">
        <f>SUMIFS('Faturamento SP3'!$G$2:$G$692,'Faturamento SP3'!$D$2:$D$692,'Infos Relatório'!$B$564,'Faturamento SP3'!$E$2:$E$692,'Infos Relatório'!$B612,'Faturamento SP3'!$Z$2:$Z$692,'Infos Relatório'!I$1)</f>
        <v>0</v>
      </c>
      <c r="K612" s="13">
        <f>SUMIFS('Faturamento SP3'!$J$2:$J$692,'Faturamento SP3'!$D$2:$D$692,'Infos Relatório'!$B$564,'Faturamento SP3'!$E$2:$E$692,'Infos Relatório'!$B612,'Faturamento SP3'!$Z$2:$Z$692,'Infos Relatório'!I$1)</f>
        <v>0</v>
      </c>
      <c r="L612" s="14">
        <f>SUMIFS('Faturamento SP3'!$O$2:$O$692,'Faturamento SP3'!$D$2:$D$692,'Infos Relatório'!$B$564,'Faturamento SP3'!$E$2:$E$692,'Infos Relatório'!$B612,'Faturamento SP3'!$Z$2:$Z$692,'Infos Relatório'!I$1,'Faturamento SP3'!$T$2:$T$692,"Sim")+SUMIFS('Faturamento SP3'!$P$2:$P$692,'Faturamento SP3'!$D$2:$D$692,'Infos Relatório'!$B$564,'Faturamento SP3'!$E$2:$E$692,'Infos Relatório'!$B612,'Faturamento SP3'!$Z$2:$Z$692,'Infos Relatório'!I$1,'Faturamento SP3'!$T$2:$T$692,"Sim")</f>
        <v>0</v>
      </c>
      <c r="M612" s="27" t="e">
        <f t="shared" si="218"/>
        <v>#DIV/0!</v>
      </c>
      <c r="N612" s="24">
        <f>SUMIFS('Faturamento SP3'!$H$2:$H$692,'Faturamento SP3'!$D$2:$D$692,'Infos Relatório'!$B$564,'Faturamento SP3'!$E$2:$E$692,'Infos Relatório'!$B612,'Faturamento SP3'!$Z$2:$Z$692,'Infos Relatório'!I$1)</f>
        <v>0</v>
      </c>
      <c r="O612" s="23">
        <f>COUNTIFS('Faturamento SP3'!$D$2:$D$692,'Infos Relatório'!$B$564,'Faturamento SP3'!$E$2:$E$692,'Infos Relatório'!$B612,'Faturamento SP3'!$Z$2:$Z$692,'Infos Relatório'!O$1)</f>
        <v>0</v>
      </c>
      <c r="P612" s="13">
        <f>SUMIFS('Faturamento SP3'!$G$2:$G$692,'Faturamento SP3'!$D$2:$D$692,'Infos Relatório'!$B$564,'Faturamento SP3'!$E$2:$E$692,'Infos Relatório'!$B612,'Faturamento SP3'!$Z$2:$Z$692,'Infos Relatório'!O$1)</f>
        <v>0</v>
      </c>
      <c r="Q612" s="13">
        <f>SUMIFS('Faturamento SP3'!$J$2:$J$692,'Faturamento SP3'!$D$2:$D$692,'Infos Relatório'!$B$564,'Faturamento SP3'!$E$2:$E$692,'Infos Relatório'!$B612,'Faturamento SP3'!$Z$2:$Z$692,'Infos Relatório'!O$1)</f>
        <v>0</v>
      </c>
      <c r="R612" s="14">
        <f>SUMIFS('Faturamento SP3'!$O$2:$O$692,'Faturamento SP3'!$D$2:$D$692,'Infos Relatório'!$B$564,'Faturamento SP3'!$E$2:$E$692,'Infos Relatório'!$B612,'Faturamento SP3'!$Z$2:$Z$692,'Infos Relatório'!O$1,'Faturamento SP3'!$T$2:$T$692,"Sim")+SUMIFS('Faturamento SP3'!$P$2:$P$692,'Faturamento SP3'!$D$2:$D$692,'Infos Relatório'!$B$564,'Faturamento SP3'!$E$2:$E$692,'Infos Relatório'!$B612,'Faturamento SP3'!$Z$2:$Z$692,'Infos Relatório'!O$1,'Faturamento SP3'!$T$2:$T$692,"Sim")</f>
        <v>0</v>
      </c>
      <c r="S612" s="27" t="e">
        <f t="shared" si="219"/>
        <v>#DIV/0!</v>
      </c>
      <c r="T612" s="24">
        <f>SUMIFS('Faturamento SP3'!$H$2:$H$692,'Faturamento SP3'!$D$2:$D$692,'Infos Relatório'!$B$564,'Faturamento SP3'!$E$2:$E$692,'Infos Relatório'!$B612,'Faturamento SP3'!$Z$2:$Z$692,'Infos Relatório'!O$1)</f>
        <v>0</v>
      </c>
      <c r="U612" s="23">
        <f>COUNTIFS('Faturamento SP3'!$D$2:$D$692,'Infos Relatório'!$B$564,'Faturamento SP3'!$E$2:$E$692,'Infos Relatório'!$B612,'Faturamento SP3'!$Z$2:$Z$692,'Infos Relatório'!U$1)</f>
        <v>0</v>
      </c>
      <c r="V612" s="13">
        <f>SUMIFS('Faturamento SP3'!$G$2:$G$692,'Faturamento SP3'!$D$2:$D$692,'Infos Relatório'!$B$564,'Faturamento SP3'!$E$2:$E$692,'Infos Relatório'!$B612,'Faturamento SP3'!$Z$2:$Z$692,'Infos Relatório'!U$1)</f>
        <v>0</v>
      </c>
      <c r="W612" s="13">
        <f>SUMIFS('Faturamento SP3'!$J$2:$J$692,'Faturamento SP3'!$D$2:$D$692,'Infos Relatório'!$B$564,'Faturamento SP3'!$E$2:$E$692,'Infos Relatório'!$B612,'Faturamento SP3'!$Z$2:$Z$692,'Infos Relatório'!U$1)</f>
        <v>0</v>
      </c>
      <c r="X612" s="14">
        <f>SUMIFS('Faturamento SP3'!$O$2:$O$692,'Faturamento SP3'!$D$2:$D$692,'Infos Relatório'!$B$564,'Faturamento SP3'!$E$2:$E$692,'Infos Relatório'!$B612,'Faturamento SP3'!$Z$2:$Z$692,'Infos Relatório'!U$1,'Faturamento SP3'!$T$2:$T$692,"Sim")+SUMIFS('Faturamento SP3'!$P$2:$P$692,'Faturamento SP3'!$D$2:$D$692,'Infos Relatório'!$B$564,'Faturamento SP3'!$E$2:$E$692,'Infos Relatório'!$B612,'Faturamento SP3'!$Z$2:$Z$692,'Infos Relatório'!U$1,'Faturamento SP3'!$T$2:$T$692,"Sim")</f>
        <v>0</v>
      </c>
      <c r="Y612" s="27" t="e">
        <f t="shared" si="220"/>
        <v>#DIV/0!</v>
      </c>
      <c r="Z612" s="24">
        <f>SUMIFS('Faturamento SP3'!$H$2:$H$692,'Faturamento SP3'!$D$2:$D$692,'Infos Relatório'!$B$564,'Faturamento SP3'!$E$2:$E$692,'Infos Relatório'!$B612,'Faturamento SP3'!$Z$2:$Z$692,'Infos Relatório'!U$1)</f>
        <v>0</v>
      </c>
      <c r="AA612" s="23">
        <f>COUNTIFS('Faturamento SP3'!$D$2:$D$692,'Infos Relatório'!$B$564,'Faturamento SP3'!$E$2:$E$692,'Infos Relatório'!$B612,'Faturamento SP3'!$Z$2:$Z$692,'Infos Relatório'!AA$1)</f>
        <v>0</v>
      </c>
      <c r="AB612" s="13">
        <f>SUMIFS('Faturamento SP3'!$G$2:$G$692,'Faturamento SP3'!$D$2:$D$692,'Infos Relatório'!$B$564,'Faturamento SP3'!$E$2:$E$692,'Infos Relatório'!$B612,'Faturamento SP3'!$Z$2:$Z$692,'Infos Relatório'!AA$1)</f>
        <v>0</v>
      </c>
      <c r="AC612" s="13">
        <f>SUMIFS('Faturamento SP3'!$J$2:$J$692,'Faturamento SP3'!$D$2:$D$692,'Infos Relatório'!$B$564,'Faturamento SP3'!$E$2:$E$692,'Infos Relatório'!$B612,'Faturamento SP3'!$Z$2:$Z$692,'Infos Relatório'!AA$1)</f>
        <v>0</v>
      </c>
      <c r="AD612" s="14">
        <f>SUMIFS('Faturamento SP3'!$O$2:$O$692,'Faturamento SP3'!$D$2:$D$692,'Infos Relatório'!$B$564,'Faturamento SP3'!$E$2:$E$692,'Infos Relatório'!$B612,'Faturamento SP3'!$Z$2:$Z$692,'Infos Relatório'!AA$1,'Faturamento SP3'!$T$2:$T$692,"Sim")+SUMIFS('Faturamento SP3'!$P$2:$P$692,'Faturamento SP3'!$D$2:$D$692,'Infos Relatório'!$B$564,'Faturamento SP3'!$E$2:$E$692,'Infos Relatório'!$B612,'Faturamento SP3'!$Z$2:$Z$692,'Infos Relatório'!AA$1,'Faturamento SP3'!$T$2:$T$692,"Sim")</f>
        <v>0</v>
      </c>
      <c r="AE612" s="27" t="e">
        <f t="shared" si="221"/>
        <v>#DIV/0!</v>
      </c>
      <c r="AF612" s="24">
        <f>SUMIFS('Faturamento SP3'!$H$2:$H$692,'Faturamento SP3'!$D$2:$D$692,'Infos Relatório'!$B$564,'Faturamento SP3'!$E$2:$E$692,'Infos Relatório'!$B612,'Faturamento SP3'!$Z$2:$Z$692,'Infos Relatório'!AA$1)</f>
        <v>0</v>
      </c>
      <c r="AG612" s="23">
        <f>COUNTIFS('Faturamento SP3'!$D$2:$D$692,'Infos Relatório'!$B$564,'Faturamento SP3'!$E$2:$E$692,'Infos Relatório'!$B612,'Faturamento SP3'!$Z$2:$Z$692,'Infos Relatório'!AG$1)</f>
        <v>0</v>
      </c>
      <c r="AH612" s="13">
        <f>SUMIFS('Faturamento SP3'!$G$2:$G$692,'Faturamento SP3'!$D$2:$D$692,'Infos Relatório'!$B$564,'Faturamento SP3'!$E$2:$E$692,'Infos Relatório'!$B612,'Faturamento SP3'!$Z$2:$Z$692,'Infos Relatório'!AG$1)</f>
        <v>0</v>
      </c>
      <c r="AI612" s="13">
        <f>SUMIFS('Faturamento SP3'!$J$2:$J$692,'Faturamento SP3'!$D$2:$D$692,'Infos Relatório'!$B$564,'Faturamento SP3'!$E$2:$E$692,'Infos Relatório'!$B612,'Faturamento SP3'!$Z$2:$Z$692,'Infos Relatório'!AG$1)</f>
        <v>0</v>
      </c>
      <c r="AJ612" s="14">
        <f>SUMIFS('Faturamento SP3'!$O$2:$O$692,'Faturamento SP3'!$D$2:$D$692,'Infos Relatório'!$B$564,'Faturamento SP3'!$E$2:$E$692,'Infos Relatório'!$B612,'Faturamento SP3'!$Z$2:$Z$692,'Infos Relatório'!AG$1,'Faturamento SP3'!$T$2:$T$692,"Sim")+SUMIFS('Faturamento SP3'!$P$2:$P$692,'Faturamento SP3'!$D$2:$D$692,'Infos Relatório'!$B$564,'Faturamento SP3'!$E$2:$E$692,'Infos Relatório'!$B612,'Faturamento SP3'!$Z$2:$Z$692,'Infos Relatório'!AG$1,'Faturamento SP3'!$T$2:$T$692,"Sim")</f>
        <v>0</v>
      </c>
      <c r="AK612" s="27" t="e">
        <f t="shared" si="222"/>
        <v>#DIV/0!</v>
      </c>
      <c r="AL612" s="24">
        <f>SUMIFS('Faturamento SP3'!$H$2:$H$692,'Faturamento SP3'!$D$2:$D$692,'Infos Relatório'!$B$564,'Faturamento SP3'!$E$2:$E$692,'Infos Relatório'!$B612,'Faturamento SP3'!$Z$2:$Z$692,'Infos Relatório'!AG$1)</f>
        <v>0</v>
      </c>
      <c r="AM612" s="23">
        <f>COUNTIFS('Faturamento SP3'!$D$2:$D$692,'Infos Relatório'!$B$564,'Faturamento SP3'!$E$2:$E$692,'Infos Relatório'!$B612,'Faturamento SP3'!$Z$2:$Z$692,'Infos Relatório'!AM$1)</f>
        <v>0</v>
      </c>
      <c r="AN612" s="13">
        <f>SUMIFS('Faturamento SP3'!$G$2:$G$692,'Faturamento SP3'!$D$2:$D$692,'Infos Relatório'!$B$564,'Faturamento SP3'!$E$2:$E$692,'Infos Relatório'!$B612,'Faturamento SP3'!$Z$2:$Z$692,'Infos Relatório'!AM$1)</f>
        <v>0</v>
      </c>
      <c r="AO612" s="13">
        <f>SUMIFS('Faturamento SP3'!$J$2:$J$692,'Faturamento SP3'!$D$2:$D$692,'Infos Relatório'!$B$564,'Faturamento SP3'!$E$2:$E$692,'Infos Relatório'!$B612,'Faturamento SP3'!$Z$2:$Z$692,'Infos Relatório'!AM$1)</f>
        <v>0</v>
      </c>
      <c r="AP612" s="14">
        <f>SUMIFS('Faturamento SP3'!$O$2:$O$692,'Faturamento SP3'!$D$2:$D$692,'Infos Relatório'!$B$564,'Faturamento SP3'!$E$2:$E$692,'Infos Relatório'!$B612,'Faturamento SP3'!$Z$2:$Z$692,'Infos Relatório'!AM$1,'Faturamento SP3'!$T$2:$T$692,"Sim")+SUMIFS('Faturamento SP3'!$P$2:$P$692,'Faturamento SP3'!$D$2:$D$692,'Infos Relatório'!$B$564,'Faturamento SP3'!$E$2:$E$692,'Infos Relatório'!$B612,'Faturamento SP3'!$Z$2:$Z$692,'Infos Relatório'!AM$1,'Faturamento SP3'!$T$2:$T$692,"Sim")</f>
        <v>0</v>
      </c>
      <c r="AQ612" s="27" t="e">
        <f t="shared" si="223"/>
        <v>#DIV/0!</v>
      </c>
      <c r="AR612" s="24">
        <f>SUMIFS('Faturamento SP3'!$H$2:$H$692,'Faturamento SP3'!$D$2:$D$692,'Infos Relatório'!$B$564,'Faturamento SP3'!$E$2:$E$692,'Infos Relatório'!$B612,'Faturamento SP3'!$Z$2:$Z$692,'Infos Relatório'!AM$1)</f>
        <v>0</v>
      </c>
      <c r="AS612" s="23">
        <f>COUNTIFS('Faturamento SP3'!$D$2:$D$692,'Infos Relatório'!$B$564,'Faturamento SP3'!$E$2:$E$692,'Infos Relatório'!$B612,'Faturamento SP3'!$Z$2:$Z$692,'Infos Relatório'!AS$1)</f>
        <v>0</v>
      </c>
      <c r="AT612" s="13">
        <f>SUMIFS('Faturamento SP3'!$G$2:$G$692,'Faturamento SP3'!$D$2:$D$692,'Infos Relatório'!$B$564,'Faturamento SP3'!$E$2:$E$692,'Infos Relatório'!$B612,'Faturamento SP3'!$Z$2:$Z$692,'Infos Relatório'!AS$1)</f>
        <v>0</v>
      </c>
      <c r="AU612" s="13">
        <f>SUMIFS('Faturamento SP3'!$J$2:$J$692,'Faturamento SP3'!$D$2:$D$692,'Infos Relatório'!$B$564,'Faturamento SP3'!$E$2:$E$692,'Infos Relatório'!$B612,'Faturamento SP3'!$Z$2:$Z$692,'Infos Relatório'!AS$1)</f>
        <v>0</v>
      </c>
      <c r="AV612" s="14">
        <f>SUMIFS('Faturamento SP3'!$O$2:$O$692,'Faturamento SP3'!$D$2:$D$692,'Infos Relatório'!$B$564,'Faturamento SP3'!$E$2:$E$692,'Infos Relatório'!$B612,'Faturamento SP3'!$Z$2:$Z$692,'Infos Relatório'!AS$1,'Faturamento SP3'!$T$2:$T$692,"Sim")+SUMIFS('Faturamento SP3'!$P$2:$P$692,'Faturamento SP3'!$D$2:$D$692,'Infos Relatório'!$B$564,'Faturamento SP3'!$E$2:$E$692,'Infos Relatório'!$B612,'Faturamento SP3'!$Z$2:$Z$692,'Infos Relatório'!AS$1,'Faturamento SP3'!$T$2:$T$692,"Sim")</f>
        <v>0</v>
      </c>
      <c r="AW612" s="27" t="e">
        <f t="shared" si="224"/>
        <v>#DIV/0!</v>
      </c>
      <c r="AX612" s="24">
        <f>SUMIFS('Faturamento SP3'!$H$2:$H$692,'Faturamento SP3'!$D$2:$D$692,'Infos Relatório'!$B$564,'Faturamento SP3'!$E$2:$E$692,'Infos Relatório'!$B612,'Faturamento SP3'!$Z$2:$Z$692,'Infos Relatório'!AS$1)</f>
        <v>0</v>
      </c>
      <c r="AY612" s="23">
        <f>COUNTIFS('Faturamento SP3'!$D$2:$D$692,'Infos Relatório'!$B$564,'Faturamento SP3'!$E$2:$E$692,'Infos Relatório'!$B612,'Faturamento SP3'!$Z$2:$Z$692,'Infos Relatório'!AY$1)</f>
        <v>0</v>
      </c>
      <c r="AZ612" s="13">
        <f>SUMIFS('Faturamento SP3'!$G$2:$G$692,'Faturamento SP3'!$D$2:$D$692,'Infos Relatório'!$B$564,'Faturamento SP3'!$E$2:$E$692,'Infos Relatório'!$B612,'Faturamento SP3'!$Z$2:$Z$692,'Infos Relatório'!AY$1)</f>
        <v>0</v>
      </c>
      <c r="BA612" s="13">
        <f>SUMIFS('Faturamento SP3'!$J$2:$J$692,'Faturamento SP3'!$D$2:$D$692,'Infos Relatório'!$B$564,'Faturamento SP3'!$E$2:$E$692,'Infos Relatório'!$B612,'Faturamento SP3'!$Z$2:$Z$692,'Infos Relatório'!AY$1)</f>
        <v>0</v>
      </c>
      <c r="BB612" s="14">
        <f>SUMIFS('Faturamento SP3'!$O$2:$O$692,'Faturamento SP3'!$D$2:$D$692,'Infos Relatório'!$B$564,'Faturamento SP3'!$E$2:$E$692,'Infos Relatório'!$B612,'Faturamento SP3'!$Z$2:$Z$692,'Infos Relatório'!AY$1,'Faturamento SP3'!$T$2:$T$692,"Sim")+SUMIFS('Faturamento SP3'!$P$2:$P$692,'Faturamento SP3'!$D$2:$D$692,'Infos Relatório'!$B$564,'Faturamento SP3'!$E$2:$E$692,'Infos Relatório'!$B612,'Faturamento SP3'!$Z$2:$Z$692,'Infos Relatório'!AY$1,'Faturamento SP3'!$T$2:$T$692,"Sim")</f>
        <v>0</v>
      </c>
      <c r="BC612" s="27" t="e">
        <f t="shared" si="225"/>
        <v>#DIV/0!</v>
      </c>
      <c r="BD612" s="24">
        <f>SUMIFS('Faturamento SP3'!$H$2:$H$692,'Faturamento SP3'!$D$2:$D$692,'Infos Relatório'!$B$564,'Faturamento SP3'!$E$2:$E$692,'Infos Relatório'!$B612,'Faturamento SP3'!$Z$2:$Z$692,'Infos Relatório'!AY$1)</f>
        <v>0</v>
      </c>
      <c r="BE612" s="23">
        <f>COUNTIFS('Faturamento SP3'!$D$2:$D$692,'Infos Relatório'!$B$564,'Faturamento SP3'!$E$2:$E$692,'Infos Relatório'!$B612,'Faturamento SP3'!$Z$2:$Z$692,'Infos Relatório'!BE$1)</f>
        <v>0</v>
      </c>
      <c r="BF612" s="13">
        <f>SUMIFS('Faturamento SP3'!$G$2:$G$692,'Faturamento SP3'!$D$2:$D$692,'Infos Relatório'!$B$564,'Faturamento SP3'!$E$2:$E$692,'Infos Relatório'!$B612,'Faturamento SP3'!$Z$2:$Z$692,'Infos Relatório'!BE$1)</f>
        <v>0</v>
      </c>
      <c r="BG612" s="13">
        <f>SUMIFS('Faturamento SP3'!$J$2:$J$692,'Faturamento SP3'!$D$2:$D$692,'Infos Relatório'!$B$564,'Faturamento SP3'!$E$2:$E$692,'Infos Relatório'!$B612,'Faturamento SP3'!$Z$2:$Z$692,'Infos Relatório'!BE$1)</f>
        <v>0</v>
      </c>
      <c r="BH612" s="14">
        <f>SUMIFS('Faturamento SP3'!$O$2:$O$692,'Faturamento SP3'!$D$2:$D$692,'Infos Relatório'!$B$564,'Faturamento SP3'!$E$2:$E$692,'Infos Relatório'!$B612,'Faturamento SP3'!$Z$2:$Z$692,'Infos Relatório'!BE$1,'Faturamento SP3'!$T$2:$T$692,"Sim")+SUMIFS('Faturamento SP3'!$P$2:$P$692,'Faturamento SP3'!$D$2:$D$692,'Infos Relatório'!$B$564,'Faturamento SP3'!$E$2:$E$692,'Infos Relatório'!$B612,'Faturamento SP3'!$Z$2:$Z$692,'Infos Relatório'!BE$1,'Faturamento SP3'!$T$2:$T$692,"Sim")</f>
        <v>0</v>
      </c>
      <c r="BI612" s="27" t="e">
        <f t="shared" si="226"/>
        <v>#DIV/0!</v>
      </c>
      <c r="BJ612" s="24">
        <f>SUMIFS('Faturamento SP3'!$H$2:$H$692,'Faturamento SP3'!$D$2:$D$692,'Infos Relatório'!$B$564,'Faturamento SP3'!$E$2:$E$692,'Infos Relatório'!$B612,'Faturamento SP3'!$Z$2:$Z$692,'Infos Relatório'!BE$1)</f>
        <v>0</v>
      </c>
      <c r="BK612" s="23">
        <f>COUNTIFS('Faturamento SP3'!$D$2:$D$692,'Infos Relatório'!$B$564,'Faturamento SP3'!$E$2:$E$692,'Infos Relatório'!$B612,'Faturamento SP3'!$Z$2:$Z$692,'Infos Relatório'!BK$1)</f>
        <v>0</v>
      </c>
      <c r="BL612" s="13">
        <f>SUMIFS('Faturamento SP3'!$G$2:$G$692,'Faturamento SP3'!$D$2:$D$692,'Infos Relatório'!$B$564,'Faturamento SP3'!$E$2:$E$692,'Infos Relatório'!$B612,'Faturamento SP3'!$Z$2:$Z$692,'Infos Relatório'!BK$1)</f>
        <v>0</v>
      </c>
      <c r="BM612" s="13">
        <f>SUMIFS('Faturamento SP3'!$J$2:$J$692,'Faturamento SP3'!$D$2:$D$692,'Infos Relatório'!$B$564,'Faturamento SP3'!$E$2:$E$692,'Infos Relatório'!$B612,'Faturamento SP3'!$Z$2:$Z$692,'Infos Relatório'!BK$1)</f>
        <v>0</v>
      </c>
      <c r="BN612" s="14">
        <f>SUMIFS('Faturamento SP3'!$O$2:$O$692,'Faturamento SP3'!$D$2:$D$692,'Infos Relatório'!$B$564,'Faturamento SP3'!$E$2:$E$692,'Infos Relatório'!$B612,'Faturamento SP3'!$Z$2:$Z$692,'Infos Relatório'!BK$1,'Faturamento SP3'!$T$2:$T$692,"Sim")+SUMIFS('Faturamento SP3'!$P$2:$P$692,'Faturamento SP3'!$D$2:$D$692,'Infos Relatório'!$B$564,'Faturamento SP3'!$E$2:$E$692,'Infos Relatório'!$B612,'Faturamento SP3'!$Z$2:$Z$692,'Infos Relatório'!BK$1,'Faturamento SP3'!$T$2:$T$692,"Sim")</f>
        <v>0</v>
      </c>
      <c r="BO612" s="27" t="e">
        <f t="shared" si="227"/>
        <v>#DIV/0!</v>
      </c>
      <c r="BP612" s="24">
        <f>SUMIFS('Faturamento SP3'!$H$2:$H$692,'Faturamento SP3'!$D$2:$D$692,'Infos Relatório'!$B$564,'Faturamento SP3'!$E$2:$E$692,'Infos Relatório'!$B612,'Faturamento SP3'!$Z$2:$Z$692,'Infos Relatório'!BK$1)</f>
        <v>0</v>
      </c>
      <c r="BQ612" s="23">
        <f>COUNTIFS('Faturamento SP3'!$D$2:$D$692,'Infos Relatório'!$B$564,'Faturamento SP3'!$E$2:$E$692,'Infos Relatório'!$B612,'Faturamento SP3'!$Z$2:$Z$692,'Infos Relatório'!BQ$1)</f>
        <v>0</v>
      </c>
      <c r="BR612" s="13">
        <f>SUMIFS('Faturamento SP3'!$G$2:$G$692,'Faturamento SP3'!$D$2:$D$692,'Infos Relatório'!$B$564,'Faturamento SP3'!$E$2:$E$692,'Infos Relatório'!$B612,'Faturamento SP3'!$Z$2:$Z$692,'Infos Relatório'!BQ$1)</f>
        <v>0</v>
      </c>
      <c r="BS612" s="13">
        <f>SUMIFS('Faturamento SP3'!$J$2:$J$692,'Faturamento SP3'!$D$2:$D$692,'Infos Relatório'!$B$564,'Faturamento SP3'!$E$2:$E$692,'Infos Relatório'!$B612,'Faturamento SP3'!$Z$2:$Z$692,'Infos Relatório'!BQ$1)</f>
        <v>0</v>
      </c>
      <c r="BT612" s="14">
        <f>SUMIFS('Faturamento SP3'!$O$2:$O$692,'Faturamento SP3'!$D$2:$D$692,'Infos Relatório'!$B$564,'Faturamento SP3'!$E$2:$E$692,'Infos Relatório'!$B612,'Faturamento SP3'!$Z$2:$Z$692,'Infos Relatório'!BQ$1,'Faturamento SP3'!$T$2:$T$692,"Sim")+SUMIFS('Faturamento SP3'!$P$2:$P$692,'Faturamento SP3'!$D$2:$D$692,'Infos Relatório'!$B$564,'Faturamento SP3'!$E$2:$E$692,'Infos Relatório'!$B612,'Faturamento SP3'!$Z$2:$Z$692,'Infos Relatório'!BQ$1,'Faturamento SP3'!$T$2:$T$692,"Sim")</f>
        <v>0</v>
      </c>
      <c r="BU612" s="27" t="e">
        <f t="shared" si="228"/>
        <v>#DIV/0!</v>
      </c>
      <c r="BV612" s="24">
        <f>SUMIFS('Faturamento SP3'!$H$2:$H$692,'Faturamento SP3'!$D$2:$D$692,'Infos Relatório'!$B$564,'Faturamento SP3'!$E$2:$E$692,'Infos Relatório'!$B612,'Faturamento SP3'!$Z$2:$Z$692,'Infos Relatório'!BQ$1)</f>
        <v>0</v>
      </c>
    </row>
    <row r="613" spans="2:74">
      <c r="B613" s="17" t="s">
        <v>55</v>
      </c>
      <c r="C613" s="23">
        <f>COUNTIFS('Faturamento SP3'!$D$2:$D$692,'Infos Relatório'!$B$564,'Faturamento SP3'!$E$2:$E$692,'Infos Relatório'!$B613,'Faturamento SP3'!$Z$2:$Z$692,'Infos Relatório'!C$1)</f>
        <v>0</v>
      </c>
      <c r="D613" s="13">
        <f>SUMIFS('Faturamento SP3'!$G$2:$G$692,'Faturamento SP3'!$D$2:$D$692,'Infos Relatório'!$B$564,'Faturamento SP3'!$E$2:$E$692,'Infos Relatório'!$B613,'Faturamento SP3'!$Z$2:$Z$692,'Infos Relatório'!C$1)</f>
        <v>0</v>
      </c>
      <c r="E613" s="13">
        <f>SUMIFS('Faturamento SP3'!$J$2:$J$692,'Faturamento SP3'!$D$2:$D$692,'Infos Relatório'!$B$564,'Faturamento SP3'!$E$2:$E$692,'Infos Relatório'!$B613,'Faturamento SP3'!$Z$2:$Z$692,'Infos Relatório'!C$1)</f>
        <v>0</v>
      </c>
      <c r="F613" s="14">
        <f>SUMIFS('Faturamento SP3'!$O$2:$O$692,'Faturamento SP3'!$D$2:$D$692,'Infos Relatório'!$B$564,'Faturamento SP3'!$E$2:$E$692,'Infos Relatório'!$B613,'Faturamento SP3'!$Z$2:$Z$692,'Infos Relatório'!C$1,'Faturamento SP3'!$T$2:$T$692,"Sim")+SUMIFS('Faturamento SP3'!$P$2:$P$692,'Faturamento SP3'!$D$2:$D$692,'Infos Relatório'!$B$564,'Faturamento SP3'!$E$2:$E$692,'Infos Relatório'!$B613,'Faturamento SP3'!$Z$2:$Z$692,'Infos Relatório'!C$1,'Faturamento SP3'!$T$2:$T$692,"Sim")</f>
        <v>0</v>
      </c>
      <c r="G613" s="27" t="e">
        <f t="shared" si="217"/>
        <v>#DIV/0!</v>
      </c>
      <c r="H613" s="24">
        <f>SUMIFS('Faturamento SP3'!$H$2:$H$692,'Faturamento SP3'!$D$2:$D$692,'Infos Relatório'!$B$564,'Faturamento SP3'!$E$2:$E$692,'Infos Relatório'!$B613,'Faturamento SP3'!$Z$2:$Z$692,'Infos Relatório'!C$1)</f>
        <v>0</v>
      </c>
      <c r="I613" s="23">
        <f>COUNTIFS('Faturamento SP3'!$D$2:$D$692,'Infos Relatório'!$B$564,'Faturamento SP3'!$E$2:$E$692,'Infos Relatório'!$B613,'Faturamento SP3'!$Z$2:$Z$692,'Infos Relatório'!I$1)</f>
        <v>0</v>
      </c>
      <c r="J613" s="13">
        <f>SUMIFS('Faturamento SP3'!$G$2:$G$692,'Faturamento SP3'!$D$2:$D$692,'Infos Relatório'!$B$564,'Faturamento SP3'!$E$2:$E$692,'Infos Relatório'!$B613,'Faturamento SP3'!$Z$2:$Z$692,'Infos Relatório'!I$1)</f>
        <v>0</v>
      </c>
      <c r="K613" s="13">
        <f>SUMIFS('Faturamento SP3'!$J$2:$J$692,'Faturamento SP3'!$D$2:$D$692,'Infos Relatório'!$B$564,'Faturamento SP3'!$E$2:$E$692,'Infos Relatório'!$B613,'Faturamento SP3'!$Z$2:$Z$692,'Infos Relatório'!I$1)</f>
        <v>0</v>
      </c>
      <c r="L613" s="14">
        <f>SUMIFS('Faturamento SP3'!$O$2:$O$692,'Faturamento SP3'!$D$2:$D$692,'Infos Relatório'!$B$564,'Faturamento SP3'!$E$2:$E$692,'Infos Relatório'!$B613,'Faturamento SP3'!$Z$2:$Z$692,'Infos Relatório'!I$1,'Faturamento SP3'!$T$2:$T$692,"Sim")+SUMIFS('Faturamento SP3'!$P$2:$P$692,'Faturamento SP3'!$D$2:$D$692,'Infos Relatório'!$B$564,'Faturamento SP3'!$E$2:$E$692,'Infos Relatório'!$B613,'Faturamento SP3'!$Z$2:$Z$692,'Infos Relatório'!I$1,'Faturamento SP3'!$T$2:$T$692,"Sim")</f>
        <v>0</v>
      </c>
      <c r="M613" s="27" t="e">
        <f t="shared" si="218"/>
        <v>#DIV/0!</v>
      </c>
      <c r="N613" s="24">
        <f>SUMIFS('Faturamento SP3'!$H$2:$H$692,'Faturamento SP3'!$D$2:$D$692,'Infos Relatório'!$B$564,'Faturamento SP3'!$E$2:$E$692,'Infos Relatório'!$B613,'Faturamento SP3'!$Z$2:$Z$692,'Infos Relatório'!I$1)</f>
        <v>0</v>
      </c>
      <c r="O613" s="23">
        <f>COUNTIFS('Faturamento SP3'!$D$2:$D$692,'Infos Relatório'!$B$564,'Faturamento SP3'!$E$2:$E$692,'Infos Relatório'!$B613,'Faturamento SP3'!$Z$2:$Z$692,'Infos Relatório'!O$1)</f>
        <v>0</v>
      </c>
      <c r="P613" s="13">
        <f>SUMIFS('Faturamento SP3'!$G$2:$G$692,'Faturamento SP3'!$D$2:$D$692,'Infos Relatório'!$B$564,'Faturamento SP3'!$E$2:$E$692,'Infos Relatório'!$B613,'Faturamento SP3'!$Z$2:$Z$692,'Infos Relatório'!O$1)</f>
        <v>0</v>
      </c>
      <c r="Q613" s="13">
        <f>SUMIFS('Faturamento SP3'!$J$2:$J$692,'Faturamento SP3'!$D$2:$D$692,'Infos Relatório'!$B$564,'Faturamento SP3'!$E$2:$E$692,'Infos Relatório'!$B613,'Faturamento SP3'!$Z$2:$Z$692,'Infos Relatório'!O$1)</f>
        <v>0</v>
      </c>
      <c r="R613" s="14">
        <f>SUMIFS('Faturamento SP3'!$O$2:$O$692,'Faturamento SP3'!$D$2:$D$692,'Infos Relatório'!$B$564,'Faturamento SP3'!$E$2:$E$692,'Infos Relatório'!$B613,'Faturamento SP3'!$Z$2:$Z$692,'Infos Relatório'!O$1,'Faturamento SP3'!$T$2:$T$692,"Sim")+SUMIFS('Faturamento SP3'!$P$2:$P$692,'Faturamento SP3'!$D$2:$D$692,'Infos Relatório'!$B$564,'Faturamento SP3'!$E$2:$E$692,'Infos Relatório'!$B613,'Faturamento SP3'!$Z$2:$Z$692,'Infos Relatório'!O$1,'Faturamento SP3'!$T$2:$T$692,"Sim")</f>
        <v>0</v>
      </c>
      <c r="S613" s="27" t="e">
        <f t="shared" si="219"/>
        <v>#DIV/0!</v>
      </c>
      <c r="T613" s="24">
        <f>SUMIFS('Faturamento SP3'!$H$2:$H$692,'Faturamento SP3'!$D$2:$D$692,'Infos Relatório'!$B$564,'Faturamento SP3'!$E$2:$E$692,'Infos Relatório'!$B613,'Faturamento SP3'!$Z$2:$Z$692,'Infos Relatório'!O$1)</f>
        <v>0</v>
      </c>
      <c r="U613" s="23">
        <f>COUNTIFS('Faturamento SP3'!$D$2:$D$692,'Infos Relatório'!$B$564,'Faturamento SP3'!$E$2:$E$692,'Infos Relatório'!$B613,'Faturamento SP3'!$Z$2:$Z$692,'Infos Relatório'!U$1)</f>
        <v>0</v>
      </c>
      <c r="V613" s="13">
        <f>SUMIFS('Faturamento SP3'!$G$2:$G$692,'Faturamento SP3'!$D$2:$D$692,'Infos Relatório'!$B$564,'Faturamento SP3'!$E$2:$E$692,'Infos Relatório'!$B613,'Faturamento SP3'!$Z$2:$Z$692,'Infos Relatório'!U$1)</f>
        <v>0</v>
      </c>
      <c r="W613" s="13">
        <f>SUMIFS('Faturamento SP3'!$J$2:$J$692,'Faturamento SP3'!$D$2:$D$692,'Infos Relatório'!$B$564,'Faturamento SP3'!$E$2:$E$692,'Infos Relatório'!$B613,'Faturamento SP3'!$Z$2:$Z$692,'Infos Relatório'!U$1)</f>
        <v>0</v>
      </c>
      <c r="X613" s="14">
        <f>SUMIFS('Faturamento SP3'!$O$2:$O$692,'Faturamento SP3'!$D$2:$D$692,'Infos Relatório'!$B$564,'Faturamento SP3'!$E$2:$E$692,'Infos Relatório'!$B613,'Faturamento SP3'!$Z$2:$Z$692,'Infos Relatório'!U$1,'Faturamento SP3'!$T$2:$T$692,"Sim")+SUMIFS('Faturamento SP3'!$P$2:$P$692,'Faturamento SP3'!$D$2:$D$692,'Infos Relatório'!$B$564,'Faturamento SP3'!$E$2:$E$692,'Infos Relatório'!$B613,'Faturamento SP3'!$Z$2:$Z$692,'Infos Relatório'!U$1,'Faturamento SP3'!$T$2:$T$692,"Sim")</f>
        <v>0</v>
      </c>
      <c r="Y613" s="27" t="e">
        <f t="shared" si="220"/>
        <v>#DIV/0!</v>
      </c>
      <c r="Z613" s="24">
        <f>SUMIFS('Faturamento SP3'!$H$2:$H$692,'Faturamento SP3'!$D$2:$D$692,'Infos Relatório'!$B$564,'Faturamento SP3'!$E$2:$E$692,'Infos Relatório'!$B613,'Faturamento SP3'!$Z$2:$Z$692,'Infos Relatório'!U$1)</f>
        <v>0</v>
      </c>
      <c r="AA613" s="23">
        <f>COUNTIFS('Faturamento SP3'!$D$2:$D$692,'Infos Relatório'!$B$564,'Faturamento SP3'!$E$2:$E$692,'Infos Relatório'!$B613,'Faturamento SP3'!$Z$2:$Z$692,'Infos Relatório'!AA$1)</f>
        <v>0</v>
      </c>
      <c r="AB613" s="13">
        <f>SUMIFS('Faturamento SP3'!$G$2:$G$692,'Faturamento SP3'!$D$2:$D$692,'Infos Relatório'!$B$564,'Faturamento SP3'!$E$2:$E$692,'Infos Relatório'!$B613,'Faturamento SP3'!$Z$2:$Z$692,'Infos Relatório'!AA$1)</f>
        <v>0</v>
      </c>
      <c r="AC613" s="13">
        <f>SUMIFS('Faturamento SP3'!$J$2:$J$692,'Faturamento SP3'!$D$2:$D$692,'Infos Relatório'!$B$564,'Faturamento SP3'!$E$2:$E$692,'Infos Relatório'!$B613,'Faturamento SP3'!$Z$2:$Z$692,'Infos Relatório'!AA$1)</f>
        <v>0</v>
      </c>
      <c r="AD613" s="14">
        <f>SUMIFS('Faturamento SP3'!$O$2:$O$692,'Faturamento SP3'!$D$2:$D$692,'Infos Relatório'!$B$564,'Faturamento SP3'!$E$2:$E$692,'Infos Relatório'!$B613,'Faturamento SP3'!$Z$2:$Z$692,'Infos Relatório'!AA$1,'Faturamento SP3'!$T$2:$T$692,"Sim")+SUMIFS('Faturamento SP3'!$P$2:$P$692,'Faturamento SP3'!$D$2:$D$692,'Infos Relatório'!$B$564,'Faturamento SP3'!$E$2:$E$692,'Infos Relatório'!$B613,'Faturamento SP3'!$Z$2:$Z$692,'Infos Relatório'!AA$1,'Faturamento SP3'!$T$2:$T$692,"Sim")</f>
        <v>0</v>
      </c>
      <c r="AE613" s="27" t="e">
        <f t="shared" si="221"/>
        <v>#DIV/0!</v>
      </c>
      <c r="AF613" s="24">
        <f>SUMIFS('Faturamento SP3'!$H$2:$H$692,'Faturamento SP3'!$D$2:$D$692,'Infos Relatório'!$B$564,'Faturamento SP3'!$E$2:$E$692,'Infos Relatório'!$B613,'Faturamento SP3'!$Z$2:$Z$692,'Infos Relatório'!AA$1)</f>
        <v>0</v>
      </c>
      <c r="AG613" s="23">
        <f>COUNTIFS('Faturamento SP3'!$D$2:$D$692,'Infos Relatório'!$B$564,'Faturamento SP3'!$E$2:$E$692,'Infos Relatório'!$B613,'Faturamento SP3'!$Z$2:$Z$692,'Infos Relatório'!AG$1)</f>
        <v>0</v>
      </c>
      <c r="AH613" s="13">
        <f>SUMIFS('Faturamento SP3'!$G$2:$G$692,'Faturamento SP3'!$D$2:$D$692,'Infos Relatório'!$B$564,'Faturamento SP3'!$E$2:$E$692,'Infos Relatório'!$B613,'Faturamento SP3'!$Z$2:$Z$692,'Infos Relatório'!AG$1)</f>
        <v>0</v>
      </c>
      <c r="AI613" s="13">
        <f>SUMIFS('Faturamento SP3'!$J$2:$J$692,'Faturamento SP3'!$D$2:$D$692,'Infos Relatório'!$B$564,'Faturamento SP3'!$E$2:$E$692,'Infos Relatório'!$B613,'Faturamento SP3'!$Z$2:$Z$692,'Infos Relatório'!AG$1)</f>
        <v>0</v>
      </c>
      <c r="AJ613" s="14">
        <f>SUMIFS('Faturamento SP3'!$O$2:$O$692,'Faturamento SP3'!$D$2:$D$692,'Infos Relatório'!$B$564,'Faturamento SP3'!$E$2:$E$692,'Infos Relatório'!$B613,'Faturamento SP3'!$Z$2:$Z$692,'Infos Relatório'!AG$1,'Faturamento SP3'!$T$2:$T$692,"Sim")+SUMIFS('Faturamento SP3'!$P$2:$P$692,'Faturamento SP3'!$D$2:$D$692,'Infos Relatório'!$B$564,'Faturamento SP3'!$E$2:$E$692,'Infos Relatório'!$B613,'Faturamento SP3'!$Z$2:$Z$692,'Infos Relatório'!AG$1,'Faturamento SP3'!$T$2:$T$692,"Sim")</f>
        <v>0</v>
      </c>
      <c r="AK613" s="27" t="e">
        <f t="shared" si="222"/>
        <v>#DIV/0!</v>
      </c>
      <c r="AL613" s="24">
        <f>SUMIFS('Faturamento SP3'!$H$2:$H$692,'Faturamento SP3'!$D$2:$D$692,'Infos Relatório'!$B$564,'Faturamento SP3'!$E$2:$E$692,'Infos Relatório'!$B613,'Faturamento SP3'!$Z$2:$Z$692,'Infos Relatório'!AG$1)</f>
        <v>0</v>
      </c>
      <c r="AM613" s="23">
        <f>COUNTIFS('Faturamento SP3'!$D$2:$D$692,'Infos Relatório'!$B$564,'Faturamento SP3'!$E$2:$E$692,'Infos Relatório'!$B613,'Faturamento SP3'!$Z$2:$Z$692,'Infos Relatório'!AM$1)</f>
        <v>0</v>
      </c>
      <c r="AN613" s="13">
        <f>SUMIFS('Faturamento SP3'!$G$2:$G$692,'Faturamento SP3'!$D$2:$D$692,'Infos Relatório'!$B$564,'Faturamento SP3'!$E$2:$E$692,'Infos Relatório'!$B613,'Faturamento SP3'!$Z$2:$Z$692,'Infos Relatório'!AM$1)</f>
        <v>0</v>
      </c>
      <c r="AO613" s="13">
        <f>SUMIFS('Faturamento SP3'!$J$2:$J$692,'Faturamento SP3'!$D$2:$D$692,'Infos Relatório'!$B$564,'Faturamento SP3'!$E$2:$E$692,'Infos Relatório'!$B613,'Faturamento SP3'!$Z$2:$Z$692,'Infos Relatório'!AM$1)</f>
        <v>0</v>
      </c>
      <c r="AP613" s="14">
        <f>SUMIFS('Faturamento SP3'!$O$2:$O$692,'Faturamento SP3'!$D$2:$D$692,'Infos Relatório'!$B$564,'Faturamento SP3'!$E$2:$E$692,'Infos Relatório'!$B613,'Faturamento SP3'!$Z$2:$Z$692,'Infos Relatório'!AM$1,'Faturamento SP3'!$T$2:$T$692,"Sim")+SUMIFS('Faturamento SP3'!$P$2:$P$692,'Faturamento SP3'!$D$2:$D$692,'Infos Relatório'!$B$564,'Faturamento SP3'!$E$2:$E$692,'Infos Relatório'!$B613,'Faturamento SP3'!$Z$2:$Z$692,'Infos Relatório'!AM$1,'Faturamento SP3'!$T$2:$T$692,"Sim")</f>
        <v>0</v>
      </c>
      <c r="AQ613" s="27" t="e">
        <f t="shared" si="223"/>
        <v>#DIV/0!</v>
      </c>
      <c r="AR613" s="24">
        <f>SUMIFS('Faturamento SP3'!$H$2:$H$692,'Faturamento SP3'!$D$2:$D$692,'Infos Relatório'!$B$564,'Faturamento SP3'!$E$2:$E$692,'Infos Relatório'!$B613,'Faturamento SP3'!$Z$2:$Z$692,'Infos Relatório'!AM$1)</f>
        <v>0</v>
      </c>
      <c r="AS613" s="23">
        <f>COUNTIFS('Faturamento SP3'!$D$2:$D$692,'Infos Relatório'!$B$564,'Faturamento SP3'!$E$2:$E$692,'Infos Relatório'!$B613,'Faturamento SP3'!$Z$2:$Z$692,'Infos Relatório'!AS$1)</f>
        <v>0</v>
      </c>
      <c r="AT613" s="13">
        <f>SUMIFS('Faturamento SP3'!$G$2:$G$692,'Faturamento SP3'!$D$2:$D$692,'Infos Relatório'!$B$564,'Faturamento SP3'!$E$2:$E$692,'Infos Relatório'!$B613,'Faturamento SP3'!$Z$2:$Z$692,'Infos Relatório'!AS$1)</f>
        <v>0</v>
      </c>
      <c r="AU613" s="13">
        <f>SUMIFS('Faturamento SP3'!$J$2:$J$692,'Faturamento SP3'!$D$2:$D$692,'Infos Relatório'!$B$564,'Faturamento SP3'!$E$2:$E$692,'Infos Relatório'!$B613,'Faturamento SP3'!$Z$2:$Z$692,'Infos Relatório'!AS$1)</f>
        <v>0</v>
      </c>
      <c r="AV613" s="14">
        <f>SUMIFS('Faturamento SP3'!$O$2:$O$692,'Faturamento SP3'!$D$2:$D$692,'Infos Relatório'!$B$564,'Faturamento SP3'!$E$2:$E$692,'Infos Relatório'!$B613,'Faturamento SP3'!$Z$2:$Z$692,'Infos Relatório'!AS$1,'Faturamento SP3'!$T$2:$T$692,"Sim")+SUMIFS('Faturamento SP3'!$P$2:$P$692,'Faturamento SP3'!$D$2:$D$692,'Infos Relatório'!$B$564,'Faturamento SP3'!$E$2:$E$692,'Infos Relatório'!$B613,'Faturamento SP3'!$Z$2:$Z$692,'Infos Relatório'!AS$1,'Faturamento SP3'!$T$2:$T$692,"Sim")</f>
        <v>0</v>
      </c>
      <c r="AW613" s="27" t="e">
        <f t="shared" si="224"/>
        <v>#DIV/0!</v>
      </c>
      <c r="AX613" s="24">
        <f>SUMIFS('Faturamento SP3'!$H$2:$H$692,'Faturamento SP3'!$D$2:$D$692,'Infos Relatório'!$B$564,'Faturamento SP3'!$E$2:$E$692,'Infos Relatório'!$B613,'Faturamento SP3'!$Z$2:$Z$692,'Infos Relatório'!AS$1)</f>
        <v>0</v>
      </c>
      <c r="AY613" s="23">
        <f>COUNTIFS('Faturamento SP3'!$D$2:$D$692,'Infos Relatório'!$B$564,'Faturamento SP3'!$E$2:$E$692,'Infos Relatório'!$B613,'Faturamento SP3'!$Z$2:$Z$692,'Infos Relatório'!AY$1)</f>
        <v>0</v>
      </c>
      <c r="AZ613" s="13">
        <f>SUMIFS('Faturamento SP3'!$G$2:$G$692,'Faturamento SP3'!$D$2:$D$692,'Infos Relatório'!$B$564,'Faturamento SP3'!$E$2:$E$692,'Infos Relatório'!$B613,'Faturamento SP3'!$Z$2:$Z$692,'Infos Relatório'!AY$1)</f>
        <v>0</v>
      </c>
      <c r="BA613" s="13">
        <f>SUMIFS('Faturamento SP3'!$J$2:$J$692,'Faturamento SP3'!$D$2:$D$692,'Infos Relatório'!$B$564,'Faturamento SP3'!$E$2:$E$692,'Infos Relatório'!$B613,'Faturamento SP3'!$Z$2:$Z$692,'Infos Relatório'!AY$1)</f>
        <v>0</v>
      </c>
      <c r="BB613" s="14">
        <f>SUMIFS('Faturamento SP3'!$O$2:$O$692,'Faturamento SP3'!$D$2:$D$692,'Infos Relatório'!$B$564,'Faturamento SP3'!$E$2:$E$692,'Infos Relatório'!$B613,'Faturamento SP3'!$Z$2:$Z$692,'Infos Relatório'!AY$1,'Faturamento SP3'!$T$2:$T$692,"Sim")+SUMIFS('Faturamento SP3'!$P$2:$P$692,'Faturamento SP3'!$D$2:$D$692,'Infos Relatório'!$B$564,'Faturamento SP3'!$E$2:$E$692,'Infos Relatório'!$B613,'Faturamento SP3'!$Z$2:$Z$692,'Infos Relatório'!AY$1,'Faturamento SP3'!$T$2:$T$692,"Sim")</f>
        <v>0</v>
      </c>
      <c r="BC613" s="27" t="e">
        <f t="shared" si="225"/>
        <v>#DIV/0!</v>
      </c>
      <c r="BD613" s="24">
        <f>SUMIFS('Faturamento SP3'!$H$2:$H$692,'Faturamento SP3'!$D$2:$D$692,'Infos Relatório'!$B$564,'Faturamento SP3'!$E$2:$E$692,'Infos Relatório'!$B613,'Faturamento SP3'!$Z$2:$Z$692,'Infos Relatório'!AY$1)</f>
        <v>0</v>
      </c>
      <c r="BE613" s="23">
        <f>COUNTIFS('Faturamento SP3'!$D$2:$D$692,'Infos Relatório'!$B$564,'Faturamento SP3'!$E$2:$E$692,'Infos Relatório'!$B613,'Faturamento SP3'!$Z$2:$Z$692,'Infos Relatório'!BE$1)</f>
        <v>0</v>
      </c>
      <c r="BF613" s="13">
        <f>SUMIFS('Faturamento SP3'!$G$2:$G$692,'Faturamento SP3'!$D$2:$D$692,'Infos Relatório'!$B$564,'Faturamento SP3'!$E$2:$E$692,'Infos Relatório'!$B613,'Faturamento SP3'!$Z$2:$Z$692,'Infos Relatório'!BE$1)</f>
        <v>0</v>
      </c>
      <c r="BG613" s="13">
        <f>SUMIFS('Faturamento SP3'!$J$2:$J$692,'Faturamento SP3'!$D$2:$D$692,'Infos Relatório'!$B$564,'Faturamento SP3'!$E$2:$E$692,'Infos Relatório'!$B613,'Faturamento SP3'!$Z$2:$Z$692,'Infos Relatório'!BE$1)</f>
        <v>0</v>
      </c>
      <c r="BH613" s="14">
        <f>SUMIFS('Faturamento SP3'!$O$2:$O$692,'Faturamento SP3'!$D$2:$D$692,'Infos Relatório'!$B$564,'Faturamento SP3'!$E$2:$E$692,'Infos Relatório'!$B613,'Faturamento SP3'!$Z$2:$Z$692,'Infos Relatório'!BE$1,'Faturamento SP3'!$T$2:$T$692,"Sim")+SUMIFS('Faturamento SP3'!$P$2:$P$692,'Faturamento SP3'!$D$2:$D$692,'Infos Relatório'!$B$564,'Faturamento SP3'!$E$2:$E$692,'Infos Relatório'!$B613,'Faturamento SP3'!$Z$2:$Z$692,'Infos Relatório'!BE$1,'Faturamento SP3'!$T$2:$T$692,"Sim")</f>
        <v>0</v>
      </c>
      <c r="BI613" s="27" t="e">
        <f t="shared" si="226"/>
        <v>#DIV/0!</v>
      </c>
      <c r="BJ613" s="24">
        <f>SUMIFS('Faturamento SP3'!$H$2:$H$692,'Faturamento SP3'!$D$2:$D$692,'Infos Relatório'!$B$564,'Faturamento SP3'!$E$2:$E$692,'Infos Relatório'!$B613,'Faturamento SP3'!$Z$2:$Z$692,'Infos Relatório'!BE$1)</f>
        <v>0</v>
      </c>
      <c r="BK613" s="23">
        <f>COUNTIFS('Faturamento SP3'!$D$2:$D$692,'Infos Relatório'!$B$564,'Faturamento SP3'!$E$2:$E$692,'Infos Relatório'!$B613,'Faturamento SP3'!$Z$2:$Z$692,'Infos Relatório'!BK$1)</f>
        <v>0</v>
      </c>
      <c r="BL613" s="13">
        <f>SUMIFS('Faturamento SP3'!$G$2:$G$692,'Faturamento SP3'!$D$2:$D$692,'Infos Relatório'!$B$564,'Faturamento SP3'!$E$2:$E$692,'Infos Relatório'!$B613,'Faturamento SP3'!$Z$2:$Z$692,'Infos Relatório'!BK$1)</f>
        <v>0</v>
      </c>
      <c r="BM613" s="13">
        <f>SUMIFS('Faturamento SP3'!$J$2:$J$692,'Faturamento SP3'!$D$2:$D$692,'Infos Relatório'!$B$564,'Faturamento SP3'!$E$2:$E$692,'Infos Relatório'!$B613,'Faturamento SP3'!$Z$2:$Z$692,'Infos Relatório'!BK$1)</f>
        <v>0</v>
      </c>
      <c r="BN613" s="14">
        <f>SUMIFS('Faturamento SP3'!$O$2:$O$692,'Faturamento SP3'!$D$2:$D$692,'Infos Relatório'!$B$564,'Faturamento SP3'!$E$2:$E$692,'Infos Relatório'!$B613,'Faturamento SP3'!$Z$2:$Z$692,'Infos Relatório'!BK$1,'Faturamento SP3'!$T$2:$T$692,"Sim")+SUMIFS('Faturamento SP3'!$P$2:$P$692,'Faturamento SP3'!$D$2:$D$692,'Infos Relatório'!$B$564,'Faturamento SP3'!$E$2:$E$692,'Infos Relatório'!$B613,'Faturamento SP3'!$Z$2:$Z$692,'Infos Relatório'!BK$1,'Faturamento SP3'!$T$2:$T$692,"Sim")</f>
        <v>0</v>
      </c>
      <c r="BO613" s="27" t="e">
        <f t="shared" si="227"/>
        <v>#DIV/0!</v>
      </c>
      <c r="BP613" s="24">
        <f>SUMIFS('Faturamento SP3'!$H$2:$H$692,'Faturamento SP3'!$D$2:$D$692,'Infos Relatório'!$B$564,'Faturamento SP3'!$E$2:$E$692,'Infos Relatório'!$B613,'Faturamento SP3'!$Z$2:$Z$692,'Infos Relatório'!BK$1)</f>
        <v>0</v>
      </c>
      <c r="BQ613" s="23">
        <f>COUNTIFS('Faturamento SP3'!$D$2:$D$692,'Infos Relatório'!$B$564,'Faturamento SP3'!$E$2:$E$692,'Infos Relatório'!$B613,'Faturamento SP3'!$Z$2:$Z$692,'Infos Relatório'!BQ$1)</f>
        <v>0</v>
      </c>
      <c r="BR613" s="13">
        <f>SUMIFS('Faturamento SP3'!$G$2:$G$692,'Faturamento SP3'!$D$2:$D$692,'Infos Relatório'!$B$564,'Faturamento SP3'!$E$2:$E$692,'Infos Relatório'!$B613,'Faturamento SP3'!$Z$2:$Z$692,'Infos Relatório'!BQ$1)</f>
        <v>0</v>
      </c>
      <c r="BS613" s="13">
        <f>SUMIFS('Faturamento SP3'!$J$2:$J$692,'Faturamento SP3'!$D$2:$D$692,'Infos Relatório'!$B$564,'Faturamento SP3'!$E$2:$E$692,'Infos Relatório'!$B613,'Faturamento SP3'!$Z$2:$Z$692,'Infos Relatório'!BQ$1)</f>
        <v>0</v>
      </c>
      <c r="BT613" s="14">
        <f>SUMIFS('Faturamento SP3'!$O$2:$O$692,'Faturamento SP3'!$D$2:$D$692,'Infos Relatório'!$B$564,'Faturamento SP3'!$E$2:$E$692,'Infos Relatório'!$B613,'Faturamento SP3'!$Z$2:$Z$692,'Infos Relatório'!BQ$1,'Faturamento SP3'!$T$2:$T$692,"Sim")+SUMIFS('Faturamento SP3'!$P$2:$P$692,'Faturamento SP3'!$D$2:$D$692,'Infos Relatório'!$B$564,'Faturamento SP3'!$E$2:$E$692,'Infos Relatório'!$B613,'Faturamento SP3'!$Z$2:$Z$692,'Infos Relatório'!BQ$1,'Faturamento SP3'!$T$2:$T$692,"Sim")</f>
        <v>0</v>
      </c>
      <c r="BU613" s="27" t="e">
        <f t="shared" si="228"/>
        <v>#DIV/0!</v>
      </c>
      <c r="BV613" s="24">
        <f>SUMIFS('Faturamento SP3'!$H$2:$H$692,'Faturamento SP3'!$D$2:$D$692,'Infos Relatório'!$B$564,'Faturamento SP3'!$E$2:$E$692,'Infos Relatório'!$B613,'Faturamento SP3'!$Z$2:$Z$692,'Infos Relatório'!BQ$1)</f>
        <v>0</v>
      </c>
    </row>
    <row r="614" spans="2:74">
      <c r="B614" s="17" t="s">
        <v>56</v>
      </c>
      <c r="C614" s="23">
        <f>COUNTIFS('Faturamento SP3'!$D$2:$D$692,'Infos Relatório'!$B$564,'Faturamento SP3'!$E$2:$E$692,'Infos Relatório'!$B614,'Faturamento SP3'!$Z$2:$Z$692,'Infos Relatório'!C$1)</f>
        <v>0</v>
      </c>
      <c r="D614" s="13">
        <f>SUMIFS('Faturamento SP3'!$G$2:$G$692,'Faturamento SP3'!$D$2:$D$692,'Infos Relatório'!$B$564,'Faturamento SP3'!$E$2:$E$692,'Infos Relatório'!$B614,'Faturamento SP3'!$Z$2:$Z$692,'Infos Relatório'!C$1)</f>
        <v>0</v>
      </c>
      <c r="E614" s="13">
        <f>SUMIFS('Faturamento SP3'!$J$2:$J$692,'Faturamento SP3'!$D$2:$D$692,'Infos Relatório'!$B$564,'Faturamento SP3'!$E$2:$E$692,'Infos Relatório'!$B614,'Faturamento SP3'!$Z$2:$Z$692,'Infos Relatório'!C$1)</f>
        <v>0</v>
      </c>
      <c r="F614" s="14">
        <f>SUMIFS('Faturamento SP3'!$O$2:$O$692,'Faturamento SP3'!$D$2:$D$692,'Infos Relatório'!$B$564,'Faturamento SP3'!$E$2:$E$692,'Infos Relatório'!$B614,'Faturamento SP3'!$Z$2:$Z$692,'Infos Relatório'!C$1,'Faturamento SP3'!$T$2:$T$692,"Sim")+SUMIFS('Faturamento SP3'!$P$2:$P$692,'Faturamento SP3'!$D$2:$D$692,'Infos Relatório'!$B$564,'Faturamento SP3'!$E$2:$E$692,'Infos Relatório'!$B614,'Faturamento SP3'!$Z$2:$Z$692,'Infos Relatório'!C$1,'Faturamento SP3'!$T$2:$T$692,"Sim")</f>
        <v>0</v>
      </c>
      <c r="G614" s="27" t="e">
        <f t="shared" si="217"/>
        <v>#DIV/0!</v>
      </c>
      <c r="H614" s="24">
        <f>SUMIFS('Faturamento SP3'!$H$2:$H$692,'Faturamento SP3'!$D$2:$D$692,'Infos Relatório'!$B$564,'Faturamento SP3'!$E$2:$E$692,'Infos Relatório'!$B614,'Faturamento SP3'!$Z$2:$Z$692,'Infos Relatório'!C$1)</f>
        <v>0</v>
      </c>
      <c r="I614" s="23">
        <f>COUNTIFS('Faturamento SP3'!$D$2:$D$692,'Infos Relatório'!$B$564,'Faturamento SP3'!$E$2:$E$692,'Infos Relatório'!$B614,'Faturamento SP3'!$Z$2:$Z$692,'Infos Relatório'!I$1)</f>
        <v>0</v>
      </c>
      <c r="J614" s="13">
        <f>SUMIFS('Faturamento SP3'!$G$2:$G$692,'Faturamento SP3'!$D$2:$D$692,'Infos Relatório'!$B$564,'Faturamento SP3'!$E$2:$E$692,'Infos Relatório'!$B614,'Faturamento SP3'!$Z$2:$Z$692,'Infos Relatório'!I$1)</f>
        <v>0</v>
      </c>
      <c r="K614" s="13">
        <f>SUMIFS('Faturamento SP3'!$J$2:$J$692,'Faturamento SP3'!$D$2:$D$692,'Infos Relatório'!$B$564,'Faturamento SP3'!$E$2:$E$692,'Infos Relatório'!$B614,'Faturamento SP3'!$Z$2:$Z$692,'Infos Relatório'!I$1)</f>
        <v>0</v>
      </c>
      <c r="L614" s="14">
        <f>SUMIFS('Faturamento SP3'!$O$2:$O$692,'Faturamento SP3'!$D$2:$D$692,'Infos Relatório'!$B$564,'Faturamento SP3'!$E$2:$E$692,'Infos Relatório'!$B614,'Faturamento SP3'!$Z$2:$Z$692,'Infos Relatório'!I$1,'Faturamento SP3'!$T$2:$T$692,"Sim")+SUMIFS('Faturamento SP3'!$P$2:$P$692,'Faturamento SP3'!$D$2:$D$692,'Infos Relatório'!$B$564,'Faturamento SP3'!$E$2:$E$692,'Infos Relatório'!$B614,'Faturamento SP3'!$Z$2:$Z$692,'Infos Relatório'!I$1,'Faturamento SP3'!$T$2:$T$692,"Sim")</f>
        <v>0</v>
      </c>
      <c r="M614" s="27" t="e">
        <f t="shared" si="218"/>
        <v>#DIV/0!</v>
      </c>
      <c r="N614" s="24">
        <f>SUMIFS('Faturamento SP3'!$H$2:$H$692,'Faturamento SP3'!$D$2:$D$692,'Infos Relatório'!$B$564,'Faturamento SP3'!$E$2:$E$692,'Infos Relatório'!$B614,'Faturamento SP3'!$Z$2:$Z$692,'Infos Relatório'!I$1)</f>
        <v>0</v>
      </c>
      <c r="O614" s="23">
        <f>COUNTIFS('Faturamento SP3'!$D$2:$D$692,'Infos Relatório'!$B$564,'Faturamento SP3'!$E$2:$E$692,'Infos Relatório'!$B614,'Faturamento SP3'!$Z$2:$Z$692,'Infos Relatório'!O$1)</f>
        <v>0</v>
      </c>
      <c r="P614" s="13">
        <f>SUMIFS('Faturamento SP3'!$G$2:$G$692,'Faturamento SP3'!$D$2:$D$692,'Infos Relatório'!$B$564,'Faturamento SP3'!$E$2:$E$692,'Infos Relatório'!$B614,'Faturamento SP3'!$Z$2:$Z$692,'Infos Relatório'!O$1)</f>
        <v>0</v>
      </c>
      <c r="Q614" s="13">
        <f>SUMIFS('Faturamento SP3'!$J$2:$J$692,'Faturamento SP3'!$D$2:$D$692,'Infos Relatório'!$B$564,'Faturamento SP3'!$E$2:$E$692,'Infos Relatório'!$B614,'Faturamento SP3'!$Z$2:$Z$692,'Infos Relatório'!O$1)</f>
        <v>0</v>
      </c>
      <c r="R614" s="14">
        <f>SUMIFS('Faturamento SP3'!$O$2:$O$692,'Faturamento SP3'!$D$2:$D$692,'Infos Relatório'!$B$564,'Faturamento SP3'!$E$2:$E$692,'Infos Relatório'!$B614,'Faturamento SP3'!$Z$2:$Z$692,'Infos Relatório'!O$1,'Faturamento SP3'!$T$2:$T$692,"Sim")+SUMIFS('Faturamento SP3'!$P$2:$P$692,'Faturamento SP3'!$D$2:$D$692,'Infos Relatório'!$B$564,'Faturamento SP3'!$E$2:$E$692,'Infos Relatório'!$B614,'Faturamento SP3'!$Z$2:$Z$692,'Infos Relatório'!O$1,'Faturamento SP3'!$T$2:$T$692,"Sim")</f>
        <v>0</v>
      </c>
      <c r="S614" s="27" t="e">
        <f t="shared" si="219"/>
        <v>#DIV/0!</v>
      </c>
      <c r="T614" s="24">
        <f>SUMIFS('Faturamento SP3'!$H$2:$H$692,'Faturamento SP3'!$D$2:$D$692,'Infos Relatório'!$B$564,'Faturamento SP3'!$E$2:$E$692,'Infos Relatório'!$B614,'Faturamento SP3'!$Z$2:$Z$692,'Infos Relatório'!O$1)</f>
        <v>0</v>
      </c>
      <c r="U614" s="23">
        <f>COUNTIFS('Faturamento SP3'!$D$2:$D$692,'Infos Relatório'!$B$564,'Faturamento SP3'!$E$2:$E$692,'Infos Relatório'!$B614,'Faturamento SP3'!$Z$2:$Z$692,'Infos Relatório'!U$1)</f>
        <v>0</v>
      </c>
      <c r="V614" s="13">
        <f>SUMIFS('Faturamento SP3'!$G$2:$G$692,'Faturamento SP3'!$D$2:$D$692,'Infos Relatório'!$B$564,'Faturamento SP3'!$E$2:$E$692,'Infos Relatório'!$B614,'Faturamento SP3'!$Z$2:$Z$692,'Infos Relatório'!U$1)</f>
        <v>0</v>
      </c>
      <c r="W614" s="13">
        <f>SUMIFS('Faturamento SP3'!$J$2:$J$692,'Faturamento SP3'!$D$2:$D$692,'Infos Relatório'!$B$564,'Faturamento SP3'!$E$2:$E$692,'Infos Relatório'!$B614,'Faturamento SP3'!$Z$2:$Z$692,'Infos Relatório'!U$1)</f>
        <v>0</v>
      </c>
      <c r="X614" s="14">
        <f>SUMIFS('Faturamento SP3'!$O$2:$O$692,'Faturamento SP3'!$D$2:$D$692,'Infos Relatório'!$B$564,'Faturamento SP3'!$E$2:$E$692,'Infos Relatório'!$B614,'Faturamento SP3'!$Z$2:$Z$692,'Infos Relatório'!U$1,'Faturamento SP3'!$T$2:$T$692,"Sim")+SUMIFS('Faturamento SP3'!$P$2:$P$692,'Faturamento SP3'!$D$2:$D$692,'Infos Relatório'!$B$564,'Faturamento SP3'!$E$2:$E$692,'Infos Relatório'!$B614,'Faturamento SP3'!$Z$2:$Z$692,'Infos Relatório'!U$1,'Faturamento SP3'!$T$2:$T$692,"Sim")</f>
        <v>0</v>
      </c>
      <c r="Y614" s="27" t="e">
        <f t="shared" si="220"/>
        <v>#DIV/0!</v>
      </c>
      <c r="Z614" s="24">
        <f>SUMIFS('Faturamento SP3'!$H$2:$H$692,'Faturamento SP3'!$D$2:$D$692,'Infos Relatório'!$B$564,'Faturamento SP3'!$E$2:$E$692,'Infos Relatório'!$B614,'Faturamento SP3'!$Z$2:$Z$692,'Infos Relatório'!U$1)</f>
        <v>0</v>
      </c>
      <c r="AA614" s="23">
        <f>COUNTIFS('Faturamento SP3'!$D$2:$D$692,'Infos Relatório'!$B$564,'Faturamento SP3'!$E$2:$E$692,'Infos Relatório'!$B614,'Faturamento SP3'!$Z$2:$Z$692,'Infos Relatório'!AA$1)</f>
        <v>0</v>
      </c>
      <c r="AB614" s="13">
        <f>SUMIFS('Faturamento SP3'!$G$2:$G$692,'Faturamento SP3'!$D$2:$D$692,'Infos Relatório'!$B$564,'Faturamento SP3'!$E$2:$E$692,'Infos Relatório'!$B614,'Faturamento SP3'!$Z$2:$Z$692,'Infos Relatório'!AA$1)</f>
        <v>0</v>
      </c>
      <c r="AC614" s="13">
        <f>SUMIFS('Faturamento SP3'!$J$2:$J$692,'Faturamento SP3'!$D$2:$D$692,'Infos Relatório'!$B$564,'Faturamento SP3'!$E$2:$E$692,'Infos Relatório'!$B614,'Faturamento SP3'!$Z$2:$Z$692,'Infos Relatório'!AA$1)</f>
        <v>0</v>
      </c>
      <c r="AD614" s="14">
        <f>SUMIFS('Faturamento SP3'!$O$2:$O$692,'Faturamento SP3'!$D$2:$D$692,'Infos Relatório'!$B$564,'Faturamento SP3'!$E$2:$E$692,'Infos Relatório'!$B614,'Faturamento SP3'!$Z$2:$Z$692,'Infos Relatório'!AA$1,'Faturamento SP3'!$T$2:$T$692,"Sim")+SUMIFS('Faturamento SP3'!$P$2:$P$692,'Faturamento SP3'!$D$2:$D$692,'Infos Relatório'!$B$564,'Faturamento SP3'!$E$2:$E$692,'Infos Relatório'!$B614,'Faturamento SP3'!$Z$2:$Z$692,'Infos Relatório'!AA$1,'Faturamento SP3'!$T$2:$T$692,"Sim")</f>
        <v>0</v>
      </c>
      <c r="AE614" s="27" t="e">
        <f t="shared" si="221"/>
        <v>#DIV/0!</v>
      </c>
      <c r="AF614" s="24">
        <f>SUMIFS('Faturamento SP3'!$H$2:$H$692,'Faturamento SP3'!$D$2:$D$692,'Infos Relatório'!$B$564,'Faturamento SP3'!$E$2:$E$692,'Infos Relatório'!$B614,'Faturamento SP3'!$Z$2:$Z$692,'Infos Relatório'!AA$1)</f>
        <v>0</v>
      </c>
      <c r="AG614" s="23">
        <f>COUNTIFS('Faturamento SP3'!$D$2:$D$692,'Infos Relatório'!$B$564,'Faturamento SP3'!$E$2:$E$692,'Infos Relatório'!$B614,'Faturamento SP3'!$Z$2:$Z$692,'Infos Relatório'!AG$1)</f>
        <v>0</v>
      </c>
      <c r="AH614" s="13">
        <f>SUMIFS('Faturamento SP3'!$G$2:$G$692,'Faturamento SP3'!$D$2:$D$692,'Infos Relatório'!$B$564,'Faturamento SP3'!$E$2:$E$692,'Infos Relatório'!$B614,'Faturamento SP3'!$Z$2:$Z$692,'Infos Relatório'!AG$1)</f>
        <v>0</v>
      </c>
      <c r="AI614" s="13">
        <f>SUMIFS('Faturamento SP3'!$J$2:$J$692,'Faturamento SP3'!$D$2:$D$692,'Infos Relatório'!$B$564,'Faturamento SP3'!$E$2:$E$692,'Infos Relatório'!$B614,'Faturamento SP3'!$Z$2:$Z$692,'Infos Relatório'!AG$1)</f>
        <v>0</v>
      </c>
      <c r="AJ614" s="14">
        <f>SUMIFS('Faturamento SP3'!$O$2:$O$692,'Faturamento SP3'!$D$2:$D$692,'Infos Relatório'!$B$564,'Faturamento SP3'!$E$2:$E$692,'Infos Relatório'!$B614,'Faturamento SP3'!$Z$2:$Z$692,'Infos Relatório'!AG$1,'Faturamento SP3'!$T$2:$T$692,"Sim")+SUMIFS('Faturamento SP3'!$P$2:$P$692,'Faturamento SP3'!$D$2:$D$692,'Infos Relatório'!$B$564,'Faturamento SP3'!$E$2:$E$692,'Infos Relatório'!$B614,'Faturamento SP3'!$Z$2:$Z$692,'Infos Relatório'!AG$1,'Faturamento SP3'!$T$2:$T$692,"Sim")</f>
        <v>0</v>
      </c>
      <c r="AK614" s="27" t="e">
        <f t="shared" si="222"/>
        <v>#DIV/0!</v>
      </c>
      <c r="AL614" s="24">
        <f>SUMIFS('Faturamento SP3'!$H$2:$H$692,'Faturamento SP3'!$D$2:$D$692,'Infos Relatório'!$B$564,'Faturamento SP3'!$E$2:$E$692,'Infos Relatório'!$B614,'Faturamento SP3'!$Z$2:$Z$692,'Infos Relatório'!AG$1)</f>
        <v>0</v>
      </c>
      <c r="AM614" s="23">
        <f>COUNTIFS('Faturamento SP3'!$D$2:$D$692,'Infos Relatório'!$B$564,'Faturamento SP3'!$E$2:$E$692,'Infos Relatório'!$B614,'Faturamento SP3'!$Z$2:$Z$692,'Infos Relatório'!AM$1)</f>
        <v>0</v>
      </c>
      <c r="AN614" s="13">
        <f>SUMIFS('Faturamento SP3'!$G$2:$G$692,'Faturamento SP3'!$D$2:$D$692,'Infos Relatório'!$B$564,'Faturamento SP3'!$E$2:$E$692,'Infos Relatório'!$B614,'Faturamento SP3'!$Z$2:$Z$692,'Infos Relatório'!AM$1)</f>
        <v>0</v>
      </c>
      <c r="AO614" s="13">
        <f>SUMIFS('Faturamento SP3'!$J$2:$J$692,'Faturamento SP3'!$D$2:$D$692,'Infos Relatório'!$B$564,'Faturamento SP3'!$E$2:$E$692,'Infos Relatório'!$B614,'Faturamento SP3'!$Z$2:$Z$692,'Infos Relatório'!AM$1)</f>
        <v>0</v>
      </c>
      <c r="AP614" s="14">
        <f>SUMIFS('Faturamento SP3'!$O$2:$O$692,'Faturamento SP3'!$D$2:$D$692,'Infos Relatório'!$B$564,'Faturamento SP3'!$E$2:$E$692,'Infos Relatório'!$B614,'Faturamento SP3'!$Z$2:$Z$692,'Infos Relatório'!AM$1,'Faturamento SP3'!$T$2:$T$692,"Sim")+SUMIFS('Faturamento SP3'!$P$2:$P$692,'Faturamento SP3'!$D$2:$D$692,'Infos Relatório'!$B$564,'Faturamento SP3'!$E$2:$E$692,'Infos Relatório'!$B614,'Faturamento SP3'!$Z$2:$Z$692,'Infos Relatório'!AM$1,'Faturamento SP3'!$T$2:$T$692,"Sim")</f>
        <v>0</v>
      </c>
      <c r="AQ614" s="27" t="e">
        <f t="shared" si="223"/>
        <v>#DIV/0!</v>
      </c>
      <c r="AR614" s="24">
        <f>SUMIFS('Faturamento SP3'!$H$2:$H$692,'Faturamento SP3'!$D$2:$D$692,'Infos Relatório'!$B$564,'Faturamento SP3'!$E$2:$E$692,'Infos Relatório'!$B614,'Faturamento SP3'!$Z$2:$Z$692,'Infos Relatório'!AM$1)</f>
        <v>0</v>
      </c>
      <c r="AS614" s="23">
        <f>COUNTIFS('Faturamento SP3'!$D$2:$D$692,'Infos Relatório'!$B$564,'Faturamento SP3'!$E$2:$E$692,'Infos Relatório'!$B614,'Faturamento SP3'!$Z$2:$Z$692,'Infos Relatório'!AS$1)</f>
        <v>0</v>
      </c>
      <c r="AT614" s="13">
        <f>SUMIFS('Faturamento SP3'!$G$2:$G$692,'Faturamento SP3'!$D$2:$D$692,'Infos Relatório'!$B$564,'Faturamento SP3'!$E$2:$E$692,'Infos Relatório'!$B614,'Faturamento SP3'!$Z$2:$Z$692,'Infos Relatório'!AS$1)</f>
        <v>0</v>
      </c>
      <c r="AU614" s="13">
        <f>SUMIFS('Faturamento SP3'!$J$2:$J$692,'Faturamento SP3'!$D$2:$D$692,'Infos Relatório'!$B$564,'Faturamento SP3'!$E$2:$E$692,'Infos Relatório'!$B614,'Faturamento SP3'!$Z$2:$Z$692,'Infos Relatório'!AS$1)</f>
        <v>0</v>
      </c>
      <c r="AV614" s="14">
        <f>SUMIFS('Faturamento SP3'!$O$2:$O$692,'Faturamento SP3'!$D$2:$D$692,'Infos Relatório'!$B$564,'Faturamento SP3'!$E$2:$E$692,'Infos Relatório'!$B614,'Faturamento SP3'!$Z$2:$Z$692,'Infos Relatório'!AS$1,'Faturamento SP3'!$T$2:$T$692,"Sim")+SUMIFS('Faturamento SP3'!$P$2:$P$692,'Faturamento SP3'!$D$2:$D$692,'Infos Relatório'!$B$564,'Faturamento SP3'!$E$2:$E$692,'Infos Relatório'!$B614,'Faturamento SP3'!$Z$2:$Z$692,'Infos Relatório'!AS$1,'Faturamento SP3'!$T$2:$T$692,"Sim")</f>
        <v>0</v>
      </c>
      <c r="AW614" s="27" t="e">
        <f t="shared" si="224"/>
        <v>#DIV/0!</v>
      </c>
      <c r="AX614" s="24">
        <f>SUMIFS('Faturamento SP3'!$H$2:$H$692,'Faturamento SP3'!$D$2:$D$692,'Infos Relatório'!$B$564,'Faturamento SP3'!$E$2:$E$692,'Infos Relatório'!$B614,'Faturamento SP3'!$Z$2:$Z$692,'Infos Relatório'!AS$1)</f>
        <v>0</v>
      </c>
      <c r="AY614" s="23">
        <f>COUNTIFS('Faturamento SP3'!$D$2:$D$692,'Infos Relatório'!$B$564,'Faturamento SP3'!$E$2:$E$692,'Infos Relatório'!$B614,'Faturamento SP3'!$Z$2:$Z$692,'Infos Relatório'!AY$1)</f>
        <v>0</v>
      </c>
      <c r="AZ614" s="13">
        <f>SUMIFS('Faturamento SP3'!$G$2:$G$692,'Faturamento SP3'!$D$2:$D$692,'Infos Relatório'!$B$564,'Faturamento SP3'!$E$2:$E$692,'Infos Relatório'!$B614,'Faturamento SP3'!$Z$2:$Z$692,'Infos Relatório'!AY$1)</f>
        <v>0</v>
      </c>
      <c r="BA614" s="13">
        <f>SUMIFS('Faturamento SP3'!$J$2:$J$692,'Faturamento SP3'!$D$2:$D$692,'Infos Relatório'!$B$564,'Faturamento SP3'!$E$2:$E$692,'Infos Relatório'!$B614,'Faturamento SP3'!$Z$2:$Z$692,'Infos Relatório'!AY$1)</f>
        <v>0</v>
      </c>
      <c r="BB614" s="14">
        <f>SUMIFS('Faturamento SP3'!$O$2:$O$692,'Faturamento SP3'!$D$2:$D$692,'Infos Relatório'!$B$564,'Faturamento SP3'!$E$2:$E$692,'Infos Relatório'!$B614,'Faturamento SP3'!$Z$2:$Z$692,'Infos Relatório'!AY$1,'Faturamento SP3'!$T$2:$T$692,"Sim")+SUMIFS('Faturamento SP3'!$P$2:$P$692,'Faturamento SP3'!$D$2:$D$692,'Infos Relatório'!$B$564,'Faturamento SP3'!$E$2:$E$692,'Infos Relatório'!$B614,'Faturamento SP3'!$Z$2:$Z$692,'Infos Relatório'!AY$1,'Faturamento SP3'!$T$2:$T$692,"Sim")</f>
        <v>0</v>
      </c>
      <c r="BC614" s="27" t="e">
        <f t="shared" si="225"/>
        <v>#DIV/0!</v>
      </c>
      <c r="BD614" s="24">
        <f>SUMIFS('Faturamento SP3'!$H$2:$H$692,'Faturamento SP3'!$D$2:$D$692,'Infos Relatório'!$B$564,'Faturamento SP3'!$E$2:$E$692,'Infos Relatório'!$B614,'Faturamento SP3'!$Z$2:$Z$692,'Infos Relatório'!AY$1)</f>
        <v>0</v>
      </c>
      <c r="BE614" s="23">
        <f>COUNTIFS('Faturamento SP3'!$D$2:$D$692,'Infos Relatório'!$B$564,'Faturamento SP3'!$E$2:$E$692,'Infos Relatório'!$B614,'Faturamento SP3'!$Z$2:$Z$692,'Infos Relatório'!BE$1)</f>
        <v>0</v>
      </c>
      <c r="BF614" s="13">
        <f>SUMIFS('Faturamento SP3'!$G$2:$G$692,'Faturamento SP3'!$D$2:$D$692,'Infos Relatório'!$B$564,'Faturamento SP3'!$E$2:$E$692,'Infos Relatório'!$B614,'Faturamento SP3'!$Z$2:$Z$692,'Infos Relatório'!BE$1)</f>
        <v>0</v>
      </c>
      <c r="BG614" s="13">
        <f>SUMIFS('Faturamento SP3'!$J$2:$J$692,'Faturamento SP3'!$D$2:$D$692,'Infos Relatório'!$B$564,'Faturamento SP3'!$E$2:$E$692,'Infos Relatório'!$B614,'Faturamento SP3'!$Z$2:$Z$692,'Infos Relatório'!BE$1)</f>
        <v>0</v>
      </c>
      <c r="BH614" s="14">
        <f>SUMIFS('Faturamento SP3'!$O$2:$O$692,'Faturamento SP3'!$D$2:$D$692,'Infos Relatório'!$B$564,'Faturamento SP3'!$E$2:$E$692,'Infos Relatório'!$B614,'Faturamento SP3'!$Z$2:$Z$692,'Infos Relatório'!BE$1,'Faturamento SP3'!$T$2:$T$692,"Sim")+SUMIFS('Faturamento SP3'!$P$2:$P$692,'Faturamento SP3'!$D$2:$D$692,'Infos Relatório'!$B$564,'Faturamento SP3'!$E$2:$E$692,'Infos Relatório'!$B614,'Faturamento SP3'!$Z$2:$Z$692,'Infos Relatório'!BE$1,'Faturamento SP3'!$T$2:$T$692,"Sim")</f>
        <v>0</v>
      </c>
      <c r="BI614" s="27" t="e">
        <f t="shared" si="226"/>
        <v>#DIV/0!</v>
      </c>
      <c r="BJ614" s="24">
        <f>SUMIFS('Faturamento SP3'!$H$2:$H$692,'Faturamento SP3'!$D$2:$D$692,'Infos Relatório'!$B$564,'Faturamento SP3'!$E$2:$E$692,'Infos Relatório'!$B614,'Faturamento SP3'!$Z$2:$Z$692,'Infos Relatório'!BE$1)</f>
        <v>0</v>
      </c>
      <c r="BK614" s="23">
        <f>COUNTIFS('Faturamento SP3'!$D$2:$D$692,'Infos Relatório'!$B$564,'Faturamento SP3'!$E$2:$E$692,'Infos Relatório'!$B614,'Faturamento SP3'!$Z$2:$Z$692,'Infos Relatório'!BK$1)</f>
        <v>0</v>
      </c>
      <c r="BL614" s="13">
        <f>SUMIFS('Faturamento SP3'!$G$2:$G$692,'Faturamento SP3'!$D$2:$D$692,'Infos Relatório'!$B$564,'Faturamento SP3'!$E$2:$E$692,'Infos Relatório'!$B614,'Faturamento SP3'!$Z$2:$Z$692,'Infos Relatório'!BK$1)</f>
        <v>0</v>
      </c>
      <c r="BM614" s="13">
        <f>SUMIFS('Faturamento SP3'!$J$2:$J$692,'Faturamento SP3'!$D$2:$D$692,'Infos Relatório'!$B$564,'Faturamento SP3'!$E$2:$E$692,'Infos Relatório'!$B614,'Faturamento SP3'!$Z$2:$Z$692,'Infos Relatório'!BK$1)</f>
        <v>0</v>
      </c>
      <c r="BN614" s="14">
        <f>SUMIFS('Faturamento SP3'!$O$2:$O$692,'Faturamento SP3'!$D$2:$D$692,'Infos Relatório'!$B$564,'Faturamento SP3'!$E$2:$E$692,'Infos Relatório'!$B614,'Faturamento SP3'!$Z$2:$Z$692,'Infos Relatório'!BK$1,'Faturamento SP3'!$T$2:$T$692,"Sim")+SUMIFS('Faturamento SP3'!$P$2:$P$692,'Faturamento SP3'!$D$2:$D$692,'Infos Relatório'!$B$564,'Faturamento SP3'!$E$2:$E$692,'Infos Relatório'!$B614,'Faturamento SP3'!$Z$2:$Z$692,'Infos Relatório'!BK$1,'Faturamento SP3'!$T$2:$T$692,"Sim")</f>
        <v>0</v>
      </c>
      <c r="BO614" s="27" t="e">
        <f t="shared" si="227"/>
        <v>#DIV/0!</v>
      </c>
      <c r="BP614" s="24">
        <f>SUMIFS('Faturamento SP3'!$H$2:$H$692,'Faturamento SP3'!$D$2:$D$692,'Infos Relatório'!$B$564,'Faturamento SP3'!$E$2:$E$692,'Infos Relatório'!$B614,'Faturamento SP3'!$Z$2:$Z$692,'Infos Relatório'!BK$1)</f>
        <v>0</v>
      </c>
      <c r="BQ614" s="23">
        <f>COUNTIFS('Faturamento SP3'!$D$2:$D$692,'Infos Relatório'!$B$564,'Faturamento SP3'!$E$2:$E$692,'Infos Relatório'!$B614,'Faturamento SP3'!$Z$2:$Z$692,'Infos Relatório'!BQ$1)</f>
        <v>0</v>
      </c>
      <c r="BR614" s="13">
        <f>SUMIFS('Faturamento SP3'!$G$2:$G$692,'Faturamento SP3'!$D$2:$D$692,'Infos Relatório'!$B$564,'Faturamento SP3'!$E$2:$E$692,'Infos Relatório'!$B614,'Faturamento SP3'!$Z$2:$Z$692,'Infos Relatório'!BQ$1)</f>
        <v>0</v>
      </c>
      <c r="BS614" s="13">
        <f>SUMIFS('Faturamento SP3'!$J$2:$J$692,'Faturamento SP3'!$D$2:$D$692,'Infos Relatório'!$B$564,'Faturamento SP3'!$E$2:$E$692,'Infos Relatório'!$B614,'Faturamento SP3'!$Z$2:$Z$692,'Infos Relatório'!BQ$1)</f>
        <v>0</v>
      </c>
      <c r="BT614" s="14">
        <f>SUMIFS('Faturamento SP3'!$O$2:$O$692,'Faturamento SP3'!$D$2:$D$692,'Infos Relatório'!$B$564,'Faturamento SP3'!$E$2:$E$692,'Infos Relatório'!$B614,'Faturamento SP3'!$Z$2:$Z$692,'Infos Relatório'!BQ$1,'Faturamento SP3'!$T$2:$T$692,"Sim")+SUMIFS('Faturamento SP3'!$P$2:$P$692,'Faturamento SP3'!$D$2:$D$692,'Infos Relatório'!$B$564,'Faturamento SP3'!$E$2:$E$692,'Infos Relatório'!$B614,'Faturamento SP3'!$Z$2:$Z$692,'Infos Relatório'!BQ$1,'Faturamento SP3'!$T$2:$T$692,"Sim")</f>
        <v>0</v>
      </c>
      <c r="BU614" s="27" t="e">
        <f t="shared" si="228"/>
        <v>#DIV/0!</v>
      </c>
      <c r="BV614" s="24">
        <f>SUMIFS('Faturamento SP3'!$H$2:$H$692,'Faturamento SP3'!$D$2:$D$692,'Infos Relatório'!$B$564,'Faturamento SP3'!$E$2:$E$692,'Infos Relatório'!$B614,'Faturamento SP3'!$Z$2:$Z$692,'Infos Relatório'!BQ$1)</f>
        <v>0</v>
      </c>
    </row>
    <row r="615" spans="2:74">
      <c r="B615" s="17" t="s">
        <v>57</v>
      </c>
      <c r="C615" s="23">
        <f>COUNTIFS('Faturamento SP3'!$D$2:$D$692,'Infos Relatório'!$B$564,'Faturamento SP3'!$E$2:$E$692,'Infos Relatório'!$B615,'Faturamento SP3'!$Z$2:$Z$692,'Infos Relatório'!C$1)</f>
        <v>0</v>
      </c>
      <c r="D615" s="13">
        <f>SUMIFS('Faturamento SP3'!$G$2:$G$692,'Faturamento SP3'!$D$2:$D$692,'Infos Relatório'!$B$564,'Faturamento SP3'!$E$2:$E$692,'Infos Relatório'!$B615,'Faturamento SP3'!$Z$2:$Z$692,'Infos Relatório'!C$1)</f>
        <v>0</v>
      </c>
      <c r="E615" s="13">
        <f>SUMIFS('Faturamento SP3'!$J$2:$J$692,'Faturamento SP3'!$D$2:$D$692,'Infos Relatório'!$B$564,'Faturamento SP3'!$E$2:$E$692,'Infos Relatório'!$B615,'Faturamento SP3'!$Z$2:$Z$692,'Infos Relatório'!C$1)</f>
        <v>0</v>
      </c>
      <c r="F615" s="14">
        <f>SUMIFS('Faturamento SP3'!$O$2:$O$692,'Faturamento SP3'!$D$2:$D$692,'Infos Relatório'!$B$564,'Faturamento SP3'!$E$2:$E$692,'Infos Relatório'!$B615,'Faturamento SP3'!$Z$2:$Z$692,'Infos Relatório'!C$1,'Faturamento SP3'!$T$2:$T$692,"Sim")+SUMIFS('Faturamento SP3'!$P$2:$P$692,'Faturamento SP3'!$D$2:$D$692,'Infos Relatório'!$B$564,'Faturamento SP3'!$E$2:$E$692,'Infos Relatório'!$B615,'Faturamento SP3'!$Z$2:$Z$692,'Infos Relatório'!C$1,'Faturamento SP3'!$T$2:$T$692,"Sim")</f>
        <v>0</v>
      </c>
      <c r="G615" s="27" t="e">
        <f t="shared" si="217"/>
        <v>#DIV/0!</v>
      </c>
      <c r="H615" s="24">
        <f>SUMIFS('Faturamento SP3'!$H$2:$H$692,'Faturamento SP3'!$D$2:$D$692,'Infos Relatório'!$B$564,'Faturamento SP3'!$E$2:$E$692,'Infos Relatório'!$B615,'Faturamento SP3'!$Z$2:$Z$692,'Infos Relatório'!C$1)</f>
        <v>0</v>
      </c>
      <c r="I615" s="23">
        <f>COUNTIFS('Faturamento SP3'!$D$2:$D$692,'Infos Relatório'!$B$564,'Faturamento SP3'!$E$2:$E$692,'Infos Relatório'!$B615,'Faturamento SP3'!$Z$2:$Z$692,'Infos Relatório'!I$1)</f>
        <v>0</v>
      </c>
      <c r="J615" s="13">
        <f>SUMIFS('Faturamento SP3'!$G$2:$G$692,'Faturamento SP3'!$D$2:$D$692,'Infos Relatório'!$B$564,'Faturamento SP3'!$E$2:$E$692,'Infos Relatório'!$B615,'Faturamento SP3'!$Z$2:$Z$692,'Infos Relatório'!I$1)</f>
        <v>0</v>
      </c>
      <c r="K615" s="13">
        <f>SUMIFS('Faturamento SP3'!$J$2:$J$692,'Faturamento SP3'!$D$2:$D$692,'Infos Relatório'!$B$564,'Faturamento SP3'!$E$2:$E$692,'Infos Relatório'!$B615,'Faturamento SP3'!$Z$2:$Z$692,'Infos Relatório'!I$1)</f>
        <v>0</v>
      </c>
      <c r="L615" s="14">
        <f>SUMIFS('Faturamento SP3'!$O$2:$O$692,'Faturamento SP3'!$D$2:$D$692,'Infos Relatório'!$B$564,'Faturamento SP3'!$E$2:$E$692,'Infos Relatório'!$B615,'Faturamento SP3'!$Z$2:$Z$692,'Infos Relatório'!I$1,'Faturamento SP3'!$T$2:$T$692,"Sim")+SUMIFS('Faturamento SP3'!$P$2:$P$692,'Faturamento SP3'!$D$2:$D$692,'Infos Relatório'!$B$564,'Faturamento SP3'!$E$2:$E$692,'Infos Relatório'!$B615,'Faturamento SP3'!$Z$2:$Z$692,'Infos Relatório'!I$1,'Faturamento SP3'!$T$2:$T$692,"Sim")</f>
        <v>0</v>
      </c>
      <c r="M615" s="27" t="e">
        <f t="shared" si="218"/>
        <v>#DIV/0!</v>
      </c>
      <c r="N615" s="24">
        <f>SUMIFS('Faturamento SP3'!$H$2:$H$692,'Faturamento SP3'!$D$2:$D$692,'Infos Relatório'!$B$564,'Faturamento SP3'!$E$2:$E$692,'Infos Relatório'!$B615,'Faturamento SP3'!$Z$2:$Z$692,'Infos Relatório'!I$1)</f>
        <v>0</v>
      </c>
      <c r="O615" s="23">
        <f>COUNTIFS('Faturamento SP3'!$D$2:$D$692,'Infos Relatório'!$B$564,'Faturamento SP3'!$E$2:$E$692,'Infos Relatório'!$B615,'Faturamento SP3'!$Z$2:$Z$692,'Infos Relatório'!O$1)</f>
        <v>0</v>
      </c>
      <c r="P615" s="13">
        <f>SUMIFS('Faturamento SP3'!$G$2:$G$692,'Faturamento SP3'!$D$2:$D$692,'Infos Relatório'!$B$564,'Faturamento SP3'!$E$2:$E$692,'Infos Relatório'!$B615,'Faturamento SP3'!$Z$2:$Z$692,'Infos Relatório'!O$1)</f>
        <v>0</v>
      </c>
      <c r="Q615" s="13">
        <f>SUMIFS('Faturamento SP3'!$J$2:$J$692,'Faturamento SP3'!$D$2:$D$692,'Infos Relatório'!$B$564,'Faturamento SP3'!$E$2:$E$692,'Infos Relatório'!$B615,'Faturamento SP3'!$Z$2:$Z$692,'Infos Relatório'!O$1)</f>
        <v>0</v>
      </c>
      <c r="R615" s="14">
        <f>SUMIFS('Faturamento SP3'!$O$2:$O$692,'Faturamento SP3'!$D$2:$D$692,'Infos Relatório'!$B$564,'Faturamento SP3'!$E$2:$E$692,'Infos Relatório'!$B615,'Faturamento SP3'!$Z$2:$Z$692,'Infos Relatório'!O$1,'Faturamento SP3'!$T$2:$T$692,"Sim")+SUMIFS('Faturamento SP3'!$P$2:$P$692,'Faturamento SP3'!$D$2:$D$692,'Infos Relatório'!$B$564,'Faturamento SP3'!$E$2:$E$692,'Infos Relatório'!$B615,'Faturamento SP3'!$Z$2:$Z$692,'Infos Relatório'!O$1,'Faturamento SP3'!$T$2:$T$692,"Sim")</f>
        <v>0</v>
      </c>
      <c r="S615" s="27" t="e">
        <f t="shared" si="219"/>
        <v>#DIV/0!</v>
      </c>
      <c r="T615" s="24">
        <f>SUMIFS('Faturamento SP3'!$H$2:$H$692,'Faturamento SP3'!$D$2:$D$692,'Infos Relatório'!$B$564,'Faturamento SP3'!$E$2:$E$692,'Infos Relatório'!$B615,'Faturamento SP3'!$Z$2:$Z$692,'Infos Relatório'!O$1)</f>
        <v>0</v>
      </c>
      <c r="U615" s="23">
        <f>COUNTIFS('Faturamento SP3'!$D$2:$D$692,'Infos Relatório'!$B$564,'Faturamento SP3'!$E$2:$E$692,'Infos Relatório'!$B615,'Faturamento SP3'!$Z$2:$Z$692,'Infos Relatório'!U$1)</f>
        <v>0</v>
      </c>
      <c r="V615" s="13">
        <f>SUMIFS('Faturamento SP3'!$G$2:$G$692,'Faturamento SP3'!$D$2:$D$692,'Infos Relatório'!$B$564,'Faturamento SP3'!$E$2:$E$692,'Infos Relatório'!$B615,'Faturamento SP3'!$Z$2:$Z$692,'Infos Relatório'!U$1)</f>
        <v>0</v>
      </c>
      <c r="W615" s="13">
        <f>SUMIFS('Faturamento SP3'!$J$2:$J$692,'Faturamento SP3'!$D$2:$D$692,'Infos Relatório'!$B$564,'Faturamento SP3'!$E$2:$E$692,'Infos Relatório'!$B615,'Faturamento SP3'!$Z$2:$Z$692,'Infos Relatório'!U$1)</f>
        <v>0</v>
      </c>
      <c r="X615" s="14">
        <f>SUMIFS('Faturamento SP3'!$O$2:$O$692,'Faturamento SP3'!$D$2:$D$692,'Infos Relatório'!$B$564,'Faturamento SP3'!$E$2:$E$692,'Infos Relatório'!$B615,'Faturamento SP3'!$Z$2:$Z$692,'Infos Relatório'!U$1,'Faturamento SP3'!$T$2:$T$692,"Sim")+SUMIFS('Faturamento SP3'!$P$2:$P$692,'Faturamento SP3'!$D$2:$D$692,'Infos Relatório'!$B$564,'Faturamento SP3'!$E$2:$E$692,'Infos Relatório'!$B615,'Faturamento SP3'!$Z$2:$Z$692,'Infos Relatório'!U$1,'Faturamento SP3'!$T$2:$T$692,"Sim")</f>
        <v>0</v>
      </c>
      <c r="Y615" s="27" t="e">
        <f t="shared" si="220"/>
        <v>#DIV/0!</v>
      </c>
      <c r="Z615" s="24">
        <f>SUMIFS('Faturamento SP3'!$H$2:$H$692,'Faturamento SP3'!$D$2:$D$692,'Infos Relatório'!$B$564,'Faturamento SP3'!$E$2:$E$692,'Infos Relatório'!$B615,'Faturamento SP3'!$Z$2:$Z$692,'Infos Relatório'!U$1)</f>
        <v>0</v>
      </c>
      <c r="AA615" s="23">
        <f>COUNTIFS('Faturamento SP3'!$D$2:$D$692,'Infos Relatório'!$B$564,'Faturamento SP3'!$E$2:$E$692,'Infos Relatório'!$B615,'Faturamento SP3'!$Z$2:$Z$692,'Infos Relatório'!AA$1)</f>
        <v>0</v>
      </c>
      <c r="AB615" s="13">
        <f>SUMIFS('Faturamento SP3'!$G$2:$G$692,'Faturamento SP3'!$D$2:$D$692,'Infos Relatório'!$B$564,'Faturamento SP3'!$E$2:$E$692,'Infos Relatório'!$B615,'Faturamento SP3'!$Z$2:$Z$692,'Infos Relatório'!AA$1)</f>
        <v>0</v>
      </c>
      <c r="AC615" s="13">
        <f>SUMIFS('Faturamento SP3'!$J$2:$J$692,'Faturamento SP3'!$D$2:$D$692,'Infos Relatório'!$B$564,'Faturamento SP3'!$E$2:$E$692,'Infos Relatório'!$B615,'Faturamento SP3'!$Z$2:$Z$692,'Infos Relatório'!AA$1)</f>
        <v>0</v>
      </c>
      <c r="AD615" s="14">
        <f>SUMIFS('Faturamento SP3'!$O$2:$O$692,'Faturamento SP3'!$D$2:$D$692,'Infos Relatório'!$B$564,'Faturamento SP3'!$E$2:$E$692,'Infos Relatório'!$B615,'Faturamento SP3'!$Z$2:$Z$692,'Infos Relatório'!AA$1,'Faturamento SP3'!$T$2:$T$692,"Sim")+SUMIFS('Faturamento SP3'!$P$2:$P$692,'Faturamento SP3'!$D$2:$D$692,'Infos Relatório'!$B$564,'Faturamento SP3'!$E$2:$E$692,'Infos Relatório'!$B615,'Faturamento SP3'!$Z$2:$Z$692,'Infos Relatório'!AA$1,'Faturamento SP3'!$T$2:$T$692,"Sim")</f>
        <v>0</v>
      </c>
      <c r="AE615" s="27" t="e">
        <f t="shared" si="221"/>
        <v>#DIV/0!</v>
      </c>
      <c r="AF615" s="24">
        <f>SUMIFS('Faturamento SP3'!$H$2:$H$692,'Faturamento SP3'!$D$2:$D$692,'Infos Relatório'!$B$564,'Faturamento SP3'!$E$2:$E$692,'Infos Relatório'!$B615,'Faturamento SP3'!$Z$2:$Z$692,'Infos Relatório'!AA$1)</f>
        <v>0</v>
      </c>
      <c r="AG615" s="23">
        <f>COUNTIFS('Faturamento SP3'!$D$2:$D$692,'Infos Relatório'!$B$564,'Faturamento SP3'!$E$2:$E$692,'Infos Relatório'!$B615,'Faturamento SP3'!$Z$2:$Z$692,'Infos Relatório'!AG$1)</f>
        <v>0</v>
      </c>
      <c r="AH615" s="13">
        <f>SUMIFS('Faturamento SP3'!$G$2:$G$692,'Faturamento SP3'!$D$2:$D$692,'Infos Relatório'!$B$564,'Faturamento SP3'!$E$2:$E$692,'Infos Relatório'!$B615,'Faturamento SP3'!$Z$2:$Z$692,'Infos Relatório'!AG$1)</f>
        <v>0</v>
      </c>
      <c r="AI615" s="13">
        <f>SUMIFS('Faturamento SP3'!$J$2:$J$692,'Faturamento SP3'!$D$2:$D$692,'Infos Relatório'!$B$564,'Faturamento SP3'!$E$2:$E$692,'Infos Relatório'!$B615,'Faturamento SP3'!$Z$2:$Z$692,'Infos Relatório'!AG$1)</f>
        <v>0</v>
      </c>
      <c r="AJ615" s="14">
        <f>SUMIFS('Faturamento SP3'!$O$2:$O$692,'Faturamento SP3'!$D$2:$D$692,'Infos Relatório'!$B$564,'Faturamento SP3'!$E$2:$E$692,'Infos Relatório'!$B615,'Faturamento SP3'!$Z$2:$Z$692,'Infos Relatório'!AG$1,'Faturamento SP3'!$T$2:$T$692,"Sim")+SUMIFS('Faturamento SP3'!$P$2:$P$692,'Faturamento SP3'!$D$2:$D$692,'Infos Relatório'!$B$564,'Faturamento SP3'!$E$2:$E$692,'Infos Relatório'!$B615,'Faturamento SP3'!$Z$2:$Z$692,'Infos Relatório'!AG$1,'Faturamento SP3'!$T$2:$T$692,"Sim")</f>
        <v>0</v>
      </c>
      <c r="AK615" s="27" t="e">
        <f t="shared" si="222"/>
        <v>#DIV/0!</v>
      </c>
      <c r="AL615" s="24">
        <f>SUMIFS('Faturamento SP3'!$H$2:$H$692,'Faturamento SP3'!$D$2:$D$692,'Infos Relatório'!$B$564,'Faturamento SP3'!$E$2:$E$692,'Infos Relatório'!$B615,'Faturamento SP3'!$Z$2:$Z$692,'Infos Relatório'!AG$1)</f>
        <v>0</v>
      </c>
      <c r="AM615" s="23">
        <f>COUNTIFS('Faturamento SP3'!$D$2:$D$692,'Infos Relatório'!$B$564,'Faturamento SP3'!$E$2:$E$692,'Infos Relatório'!$B615,'Faturamento SP3'!$Z$2:$Z$692,'Infos Relatório'!AM$1)</f>
        <v>0</v>
      </c>
      <c r="AN615" s="13">
        <f>SUMIFS('Faturamento SP3'!$G$2:$G$692,'Faturamento SP3'!$D$2:$D$692,'Infos Relatório'!$B$564,'Faturamento SP3'!$E$2:$E$692,'Infos Relatório'!$B615,'Faturamento SP3'!$Z$2:$Z$692,'Infos Relatório'!AM$1)</f>
        <v>0</v>
      </c>
      <c r="AO615" s="13">
        <f>SUMIFS('Faturamento SP3'!$J$2:$J$692,'Faturamento SP3'!$D$2:$D$692,'Infos Relatório'!$B$564,'Faturamento SP3'!$E$2:$E$692,'Infos Relatório'!$B615,'Faturamento SP3'!$Z$2:$Z$692,'Infos Relatório'!AM$1)</f>
        <v>0</v>
      </c>
      <c r="AP615" s="14">
        <f>SUMIFS('Faturamento SP3'!$O$2:$O$692,'Faturamento SP3'!$D$2:$D$692,'Infos Relatório'!$B$564,'Faturamento SP3'!$E$2:$E$692,'Infos Relatório'!$B615,'Faturamento SP3'!$Z$2:$Z$692,'Infos Relatório'!AM$1,'Faturamento SP3'!$T$2:$T$692,"Sim")+SUMIFS('Faturamento SP3'!$P$2:$P$692,'Faturamento SP3'!$D$2:$D$692,'Infos Relatório'!$B$564,'Faturamento SP3'!$E$2:$E$692,'Infos Relatório'!$B615,'Faturamento SP3'!$Z$2:$Z$692,'Infos Relatório'!AM$1,'Faturamento SP3'!$T$2:$T$692,"Sim")</f>
        <v>0</v>
      </c>
      <c r="AQ615" s="27" t="e">
        <f t="shared" si="223"/>
        <v>#DIV/0!</v>
      </c>
      <c r="AR615" s="24">
        <f>SUMIFS('Faturamento SP3'!$H$2:$H$692,'Faturamento SP3'!$D$2:$D$692,'Infos Relatório'!$B$564,'Faturamento SP3'!$E$2:$E$692,'Infos Relatório'!$B615,'Faturamento SP3'!$Z$2:$Z$692,'Infos Relatório'!AM$1)</f>
        <v>0</v>
      </c>
      <c r="AS615" s="23">
        <f>COUNTIFS('Faturamento SP3'!$D$2:$D$692,'Infos Relatório'!$B$564,'Faturamento SP3'!$E$2:$E$692,'Infos Relatório'!$B615,'Faturamento SP3'!$Z$2:$Z$692,'Infos Relatório'!AS$1)</f>
        <v>0</v>
      </c>
      <c r="AT615" s="13">
        <f>SUMIFS('Faturamento SP3'!$G$2:$G$692,'Faturamento SP3'!$D$2:$D$692,'Infos Relatório'!$B$564,'Faturamento SP3'!$E$2:$E$692,'Infos Relatório'!$B615,'Faturamento SP3'!$Z$2:$Z$692,'Infos Relatório'!AS$1)</f>
        <v>0</v>
      </c>
      <c r="AU615" s="13">
        <f>SUMIFS('Faturamento SP3'!$J$2:$J$692,'Faturamento SP3'!$D$2:$D$692,'Infos Relatório'!$B$564,'Faturamento SP3'!$E$2:$E$692,'Infos Relatório'!$B615,'Faturamento SP3'!$Z$2:$Z$692,'Infos Relatório'!AS$1)</f>
        <v>0</v>
      </c>
      <c r="AV615" s="14">
        <f>SUMIFS('Faturamento SP3'!$O$2:$O$692,'Faturamento SP3'!$D$2:$D$692,'Infos Relatório'!$B$564,'Faturamento SP3'!$E$2:$E$692,'Infos Relatório'!$B615,'Faturamento SP3'!$Z$2:$Z$692,'Infos Relatório'!AS$1,'Faturamento SP3'!$T$2:$T$692,"Sim")+SUMIFS('Faturamento SP3'!$P$2:$P$692,'Faturamento SP3'!$D$2:$D$692,'Infos Relatório'!$B$564,'Faturamento SP3'!$E$2:$E$692,'Infos Relatório'!$B615,'Faturamento SP3'!$Z$2:$Z$692,'Infos Relatório'!AS$1,'Faturamento SP3'!$T$2:$T$692,"Sim")</f>
        <v>0</v>
      </c>
      <c r="AW615" s="27" t="e">
        <f t="shared" si="224"/>
        <v>#DIV/0!</v>
      </c>
      <c r="AX615" s="24">
        <f>SUMIFS('Faturamento SP3'!$H$2:$H$692,'Faturamento SP3'!$D$2:$D$692,'Infos Relatório'!$B$564,'Faturamento SP3'!$E$2:$E$692,'Infos Relatório'!$B615,'Faturamento SP3'!$Z$2:$Z$692,'Infos Relatório'!AS$1)</f>
        <v>0</v>
      </c>
      <c r="AY615" s="23">
        <f>COUNTIFS('Faturamento SP3'!$D$2:$D$692,'Infos Relatório'!$B$564,'Faturamento SP3'!$E$2:$E$692,'Infos Relatório'!$B615,'Faturamento SP3'!$Z$2:$Z$692,'Infos Relatório'!AY$1)</f>
        <v>0</v>
      </c>
      <c r="AZ615" s="13">
        <f>SUMIFS('Faturamento SP3'!$G$2:$G$692,'Faturamento SP3'!$D$2:$D$692,'Infos Relatório'!$B$564,'Faturamento SP3'!$E$2:$E$692,'Infos Relatório'!$B615,'Faturamento SP3'!$Z$2:$Z$692,'Infos Relatório'!AY$1)</f>
        <v>0</v>
      </c>
      <c r="BA615" s="13">
        <f>SUMIFS('Faturamento SP3'!$J$2:$J$692,'Faturamento SP3'!$D$2:$D$692,'Infos Relatório'!$B$564,'Faturamento SP3'!$E$2:$E$692,'Infos Relatório'!$B615,'Faturamento SP3'!$Z$2:$Z$692,'Infos Relatório'!AY$1)</f>
        <v>0</v>
      </c>
      <c r="BB615" s="14">
        <f>SUMIFS('Faturamento SP3'!$O$2:$O$692,'Faturamento SP3'!$D$2:$D$692,'Infos Relatório'!$B$564,'Faturamento SP3'!$E$2:$E$692,'Infos Relatório'!$B615,'Faturamento SP3'!$Z$2:$Z$692,'Infos Relatório'!AY$1,'Faturamento SP3'!$T$2:$T$692,"Sim")+SUMIFS('Faturamento SP3'!$P$2:$P$692,'Faturamento SP3'!$D$2:$D$692,'Infos Relatório'!$B$564,'Faturamento SP3'!$E$2:$E$692,'Infos Relatório'!$B615,'Faturamento SP3'!$Z$2:$Z$692,'Infos Relatório'!AY$1,'Faturamento SP3'!$T$2:$T$692,"Sim")</f>
        <v>0</v>
      </c>
      <c r="BC615" s="27" t="e">
        <f t="shared" si="225"/>
        <v>#DIV/0!</v>
      </c>
      <c r="BD615" s="24">
        <f>SUMIFS('Faturamento SP3'!$H$2:$H$692,'Faturamento SP3'!$D$2:$D$692,'Infos Relatório'!$B$564,'Faturamento SP3'!$E$2:$E$692,'Infos Relatório'!$B615,'Faturamento SP3'!$Z$2:$Z$692,'Infos Relatório'!AY$1)</f>
        <v>0</v>
      </c>
      <c r="BE615" s="23">
        <f>COUNTIFS('Faturamento SP3'!$D$2:$D$692,'Infos Relatório'!$B$564,'Faturamento SP3'!$E$2:$E$692,'Infos Relatório'!$B615,'Faturamento SP3'!$Z$2:$Z$692,'Infos Relatório'!BE$1)</f>
        <v>0</v>
      </c>
      <c r="BF615" s="13">
        <f>SUMIFS('Faturamento SP3'!$G$2:$G$692,'Faturamento SP3'!$D$2:$D$692,'Infos Relatório'!$B$564,'Faturamento SP3'!$E$2:$E$692,'Infos Relatório'!$B615,'Faturamento SP3'!$Z$2:$Z$692,'Infos Relatório'!BE$1)</f>
        <v>0</v>
      </c>
      <c r="BG615" s="13">
        <f>SUMIFS('Faturamento SP3'!$J$2:$J$692,'Faturamento SP3'!$D$2:$D$692,'Infos Relatório'!$B$564,'Faturamento SP3'!$E$2:$E$692,'Infos Relatório'!$B615,'Faturamento SP3'!$Z$2:$Z$692,'Infos Relatório'!BE$1)</f>
        <v>0</v>
      </c>
      <c r="BH615" s="14">
        <f>SUMIFS('Faturamento SP3'!$O$2:$O$692,'Faturamento SP3'!$D$2:$D$692,'Infos Relatório'!$B$564,'Faturamento SP3'!$E$2:$E$692,'Infos Relatório'!$B615,'Faturamento SP3'!$Z$2:$Z$692,'Infos Relatório'!BE$1,'Faturamento SP3'!$T$2:$T$692,"Sim")+SUMIFS('Faturamento SP3'!$P$2:$P$692,'Faturamento SP3'!$D$2:$D$692,'Infos Relatório'!$B$564,'Faturamento SP3'!$E$2:$E$692,'Infos Relatório'!$B615,'Faturamento SP3'!$Z$2:$Z$692,'Infos Relatório'!BE$1,'Faturamento SP3'!$T$2:$T$692,"Sim")</f>
        <v>0</v>
      </c>
      <c r="BI615" s="27" t="e">
        <f t="shared" si="226"/>
        <v>#DIV/0!</v>
      </c>
      <c r="BJ615" s="24">
        <f>SUMIFS('Faturamento SP3'!$H$2:$H$692,'Faturamento SP3'!$D$2:$D$692,'Infos Relatório'!$B$564,'Faturamento SP3'!$E$2:$E$692,'Infos Relatório'!$B615,'Faturamento SP3'!$Z$2:$Z$692,'Infos Relatório'!BE$1)</f>
        <v>0</v>
      </c>
      <c r="BK615" s="23">
        <f>COUNTIFS('Faturamento SP3'!$D$2:$D$692,'Infos Relatório'!$B$564,'Faturamento SP3'!$E$2:$E$692,'Infos Relatório'!$B615,'Faturamento SP3'!$Z$2:$Z$692,'Infos Relatório'!BK$1)</f>
        <v>0</v>
      </c>
      <c r="BL615" s="13">
        <f>SUMIFS('Faturamento SP3'!$G$2:$G$692,'Faturamento SP3'!$D$2:$D$692,'Infos Relatório'!$B$564,'Faturamento SP3'!$E$2:$E$692,'Infos Relatório'!$B615,'Faturamento SP3'!$Z$2:$Z$692,'Infos Relatório'!BK$1)</f>
        <v>0</v>
      </c>
      <c r="BM615" s="13">
        <f>SUMIFS('Faturamento SP3'!$J$2:$J$692,'Faturamento SP3'!$D$2:$D$692,'Infos Relatório'!$B$564,'Faturamento SP3'!$E$2:$E$692,'Infos Relatório'!$B615,'Faturamento SP3'!$Z$2:$Z$692,'Infos Relatório'!BK$1)</f>
        <v>0</v>
      </c>
      <c r="BN615" s="14">
        <f>SUMIFS('Faturamento SP3'!$O$2:$O$692,'Faturamento SP3'!$D$2:$D$692,'Infos Relatório'!$B$564,'Faturamento SP3'!$E$2:$E$692,'Infos Relatório'!$B615,'Faturamento SP3'!$Z$2:$Z$692,'Infos Relatório'!BK$1,'Faturamento SP3'!$T$2:$T$692,"Sim")+SUMIFS('Faturamento SP3'!$P$2:$P$692,'Faturamento SP3'!$D$2:$D$692,'Infos Relatório'!$B$564,'Faturamento SP3'!$E$2:$E$692,'Infos Relatório'!$B615,'Faturamento SP3'!$Z$2:$Z$692,'Infos Relatório'!BK$1,'Faturamento SP3'!$T$2:$T$692,"Sim")</f>
        <v>0</v>
      </c>
      <c r="BO615" s="27" t="e">
        <f t="shared" si="227"/>
        <v>#DIV/0!</v>
      </c>
      <c r="BP615" s="24">
        <f>SUMIFS('Faturamento SP3'!$H$2:$H$692,'Faturamento SP3'!$D$2:$D$692,'Infos Relatório'!$B$564,'Faturamento SP3'!$E$2:$E$692,'Infos Relatório'!$B615,'Faturamento SP3'!$Z$2:$Z$692,'Infos Relatório'!BK$1)</f>
        <v>0</v>
      </c>
      <c r="BQ615" s="23">
        <f>COUNTIFS('Faturamento SP3'!$D$2:$D$692,'Infos Relatório'!$B$564,'Faturamento SP3'!$E$2:$E$692,'Infos Relatório'!$B615,'Faturamento SP3'!$Z$2:$Z$692,'Infos Relatório'!BQ$1)</f>
        <v>0</v>
      </c>
      <c r="BR615" s="13">
        <f>SUMIFS('Faturamento SP3'!$G$2:$G$692,'Faturamento SP3'!$D$2:$D$692,'Infos Relatório'!$B$564,'Faturamento SP3'!$E$2:$E$692,'Infos Relatório'!$B615,'Faturamento SP3'!$Z$2:$Z$692,'Infos Relatório'!BQ$1)</f>
        <v>0</v>
      </c>
      <c r="BS615" s="13">
        <f>SUMIFS('Faturamento SP3'!$J$2:$J$692,'Faturamento SP3'!$D$2:$D$692,'Infos Relatório'!$B$564,'Faturamento SP3'!$E$2:$E$692,'Infos Relatório'!$B615,'Faturamento SP3'!$Z$2:$Z$692,'Infos Relatório'!BQ$1)</f>
        <v>0</v>
      </c>
      <c r="BT615" s="14">
        <f>SUMIFS('Faturamento SP3'!$O$2:$O$692,'Faturamento SP3'!$D$2:$D$692,'Infos Relatório'!$B$564,'Faturamento SP3'!$E$2:$E$692,'Infos Relatório'!$B615,'Faturamento SP3'!$Z$2:$Z$692,'Infos Relatório'!BQ$1,'Faturamento SP3'!$T$2:$T$692,"Sim")+SUMIFS('Faturamento SP3'!$P$2:$P$692,'Faturamento SP3'!$D$2:$D$692,'Infos Relatório'!$B$564,'Faturamento SP3'!$E$2:$E$692,'Infos Relatório'!$B615,'Faturamento SP3'!$Z$2:$Z$692,'Infos Relatório'!BQ$1,'Faturamento SP3'!$T$2:$T$692,"Sim")</f>
        <v>0</v>
      </c>
      <c r="BU615" s="27" t="e">
        <f t="shared" si="228"/>
        <v>#DIV/0!</v>
      </c>
      <c r="BV615" s="24">
        <f>SUMIFS('Faturamento SP3'!$H$2:$H$692,'Faturamento SP3'!$D$2:$D$692,'Infos Relatório'!$B$564,'Faturamento SP3'!$E$2:$E$692,'Infos Relatório'!$B615,'Faturamento SP3'!$Z$2:$Z$692,'Infos Relatório'!BQ$1)</f>
        <v>0</v>
      </c>
    </row>
    <row r="616" spans="2:74">
      <c r="B616" s="17" t="s">
        <v>58</v>
      </c>
      <c r="C616" s="23">
        <f>COUNTIFS('Faturamento SP3'!$D$2:$D$692,'Infos Relatório'!$B$564,'Faturamento SP3'!$E$2:$E$692,'Infos Relatório'!$B616,'Faturamento SP3'!$Z$2:$Z$692,'Infos Relatório'!C$1)</f>
        <v>0</v>
      </c>
      <c r="D616" s="13">
        <f>SUMIFS('Faturamento SP3'!$G$2:$G$692,'Faturamento SP3'!$D$2:$D$692,'Infos Relatório'!$B$564,'Faturamento SP3'!$E$2:$E$692,'Infos Relatório'!$B616,'Faturamento SP3'!$Z$2:$Z$692,'Infos Relatório'!C$1)</f>
        <v>0</v>
      </c>
      <c r="E616" s="13">
        <f>SUMIFS('Faturamento SP3'!$J$2:$J$692,'Faturamento SP3'!$D$2:$D$692,'Infos Relatório'!$B$564,'Faturamento SP3'!$E$2:$E$692,'Infos Relatório'!$B616,'Faturamento SP3'!$Z$2:$Z$692,'Infos Relatório'!C$1)</f>
        <v>0</v>
      </c>
      <c r="F616" s="14">
        <f>SUMIFS('Faturamento SP3'!$O$2:$O$692,'Faturamento SP3'!$D$2:$D$692,'Infos Relatório'!$B$564,'Faturamento SP3'!$E$2:$E$692,'Infos Relatório'!$B616,'Faturamento SP3'!$Z$2:$Z$692,'Infos Relatório'!C$1,'Faturamento SP3'!$T$2:$T$692,"Sim")+SUMIFS('Faturamento SP3'!$P$2:$P$692,'Faturamento SP3'!$D$2:$D$692,'Infos Relatório'!$B$564,'Faturamento SP3'!$E$2:$E$692,'Infos Relatório'!$B616,'Faturamento SP3'!$Z$2:$Z$692,'Infos Relatório'!C$1,'Faturamento SP3'!$T$2:$T$692,"Sim")</f>
        <v>0</v>
      </c>
      <c r="G616" s="27" t="e">
        <f t="shared" si="217"/>
        <v>#DIV/0!</v>
      </c>
      <c r="H616" s="24">
        <f>SUMIFS('Faturamento SP3'!$H$2:$H$692,'Faturamento SP3'!$D$2:$D$692,'Infos Relatório'!$B$564,'Faturamento SP3'!$E$2:$E$692,'Infos Relatório'!$B616,'Faturamento SP3'!$Z$2:$Z$692,'Infos Relatório'!C$1)</f>
        <v>0</v>
      </c>
      <c r="I616" s="23">
        <f>COUNTIFS('Faturamento SP3'!$D$2:$D$692,'Infos Relatório'!$B$564,'Faturamento SP3'!$E$2:$E$692,'Infos Relatório'!$B616,'Faturamento SP3'!$Z$2:$Z$692,'Infos Relatório'!I$1)</f>
        <v>0</v>
      </c>
      <c r="J616" s="13">
        <f>SUMIFS('Faturamento SP3'!$G$2:$G$692,'Faturamento SP3'!$D$2:$D$692,'Infos Relatório'!$B$564,'Faturamento SP3'!$E$2:$E$692,'Infos Relatório'!$B616,'Faturamento SP3'!$Z$2:$Z$692,'Infos Relatório'!I$1)</f>
        <v>0</v>
      </c>
      <c r="K616" s="13">
        <f>SUMIFS('Faturamento SP3'!$J$2:$J$692,'Faturamento SP3'!$D$2:$D$692,'Infos Relatório'!$B$564,'Faturamento SP3'!$E$2:$E$692,'Infos Relatório'!$B616,'Faturamento SP3'!$Z$2:$Z$692,'Infos Relatório'!I$1)</f>
        <v>0</v>
      </c>
      <c r="L616" s="14">
        <f>SUMIFS('Faturamento SP3'!$O$2:$O$692,'Faturamento SP3'!$D$2:$D$692,'Infos Relatório'!$B$564,'Faturamento SP3'!$E$2:$E$692,'Infos Relatório'!$B616,'Faturamento SP3'!$Z$2:$Z$692,'Infos Relatório'!I$1,'Faturamento SP3'!$T$2:$T$692,"Sim")+SUMIFS('Faturamento SP3'!$P$2:$P$692,'Faturamento SP3'!$D$2:$D$692,'Infos Relatório'!$B$564,'Faturamento SP3'!$E$2:$E$692,'Infos Relatório'!$B616,'Faturamento SP3'!$Z$2:$Z$692,'Infos Relatório'!I$1,'Faturamento SP3'!$T$2:$T$692,"Sim")</f>
        <v>0</v>
      </c>
      <c r="M616" s="27" t="e">
        <f t="shared" si="218"/>
        <v>#DIV/0!</v>
      </c>
      <c r="N616" s="24">
        <f>SUMIFS('Faturamento SP3'!$H$2:$H$692,'Faturamento SP3'!$D$2:$D$692,'Infos Relatório'!$B$564,'Faturamento SP3'!$E$2:$E$692,'Infos Relatório'!$B616,'Faturamento SP3'!$Z$2:$Z$692,'Infos Relatório'!I$1)</f>
        <v>0</v>
      </c>
      <c r="O616" s="23">
        <f>COUNTIFS('Faturamento SP3'!$D$2:$D$692,'Infos Relatório'!$B$564,'Faturamento SP3'!$E$2:$E$692,'Infos Relatório'!$B616,'Faturamento SP3'!$Z$2:$Z$692,'Infos Relatório'!O$1)</f>
        <v>0</v>
      </c>
      <c r="P616" s="13">
        <f>SUMIFS('Faturamento SP3'!$G$2:$G$692,'Faturamento SP3'!$D$2:$D$692,'Infos Relatório'!$B$564,'Faturamento SP3'!$E$2:$E$692,'Infos Relatório'!$B616,'Faturamento SP3'!$Z$2:$Z$692,'Infos Relatório'!O$1)</f>
        <v>0</v>
      </c>
      <c r="Q616" s="13">
        <f>SUMIFS('Faturamento SP3'!$J$2:$J$692,'Faturamento SP3'!$D$2:$D$692,'Infos Relatório'!$B$564,'Faturamento SP3'!$E$2:$E$692,'Infos Relatório'!$B616,'Faturamento SP3'!$Z$2:$Z$692,'Infos Relatório'!O$1)</f>
        <v>0</v>
      </c>
      <c r="R616" s="14">
        <f>SUMIFS('Faturamento SP3'!$O$2:$O$692,'Faturamento SP3'!$D$2:$D$692,'Infos Relatório'!$B$564,'Faturamento SP3'!$E$2:$E$692,'Infos Relatório'!$B616,'Faturamento SP3'!$Z$2:$Z$692,'Infos Relatório'!O$1,'Faturamento SP3'!$T$2:$T$692,"Sim")+SUMIFS('Faturamento SP3'!$P$2:$P$692,'Faturamento SP3'!$D$2:$D$692,'Infos Relatório'!$B$564,'Faturamento SP3'!$E$2:$E$692,'Infos Relatório'!$B616,'Faturamento SP3'!$Z$2:$Z$692,'Infos Relatório'!O$1,'Faturamento SP3'!$T$2:$T$692,"Sim")</f>
        <v>0</v>
      </c>
      <c r="S616" s="27" t="e">
        <f t="shared" si="219"/>
        <v>#DIV/0!</v>
      </c>
      <c r="T616" s="24">
        <f>SUMIFS('Faturamento SP3'!$H$2:$H$692,'Faturamento SP3'!$D$2:$D$692,'Infos Relatório'!$B$564,'Faturamento SP3'!$E$2:$E$692,'Infos Relatório'!$B616,'Faturamento SP3'!$Z$2:$Z$692,'Infos Relatório'!O$1)</f>
        <v>0</v>
      </c>
      <c r="U616" s="23">
        <f>COUNTIFS('Faturamento SP3'!$D$2:$D$692,'Infos Relatório'!$B$564,'Faturamento SP3'!$E$2:$E$692,'Infos Relatório'!$B616,'Faturamento SP3'!$Z$2:$Z$692,'Infos Relatório'!U$1)</f>
        <v>0</v>
      </c>
      <c r="V616" s="13">
        <f>SUMIFS('Faturamento SP3'!$G$2:$G$692,'Faturamento SP3'!$D$2:$D$692,'Infos Relatório'!$B$564,'Faturamento SP3'!$E$2:$E$692,'Infos Relatório'!$B616,'Faturamento SP3'!$Z$2:$Z$692,'Infos Relatório'!U$1)</f>
        <v>0</v>
      </c>
      <c r="W616" s="13">
        <f>SUMIFS('Faturamento SP3'!$J$2:$J$692,'Faturamento SP3'!$D$2:$D$692,'Infos Relatório'!$B$564,'Faturamento SP3'!$E$2:$E$692,'Infos Relatório'!$B616,'Faturamento SP3'!$Z$2:$Z$692,'Infos Relatório'!U$1)</f>
        <v>0</v>
      </c>
      <c r="X616" s="14">
        <f>SUMIFS('Faturamento SP3'!$O$2:$O$692,'Faturamento SP3'!$D$2:$D$692,'Infos Relatório'!$B$564,'Faturamento SP3'!$E$2:$E$692,'Infos Relatório'!$B616,'Faturamento SP3'!$Z$2:$Z$692,'Infos Relatório'!U$1,'Faturamento SP3'!$T$2:$T$692,"Sim")+SUMIFS('Faturamento SP3'!$P$2:$P$692,'Faturamento SP3'!$D$2:$D$692,'Infos Relatório'!$B$564,'Faturamento SP3'!$E$2:$E$692,'Infos Relatório'!$B616,'Faturamento SP3'!$Z$2:$Z$692,'Infos Relatório'!U$1,'Faturamento SP3'!$T$2:$T$692,"Sim")</f>
        <v>0</v>
      </c>
      <c r="Y616" s="27" t="e">
        <f t="shared" si="220"/>
        <v>#DIV/0!</v>
      </c>
      <c r="Z616" s="24">
        <f>SUMIFS('Faturamento SP3'!$H$2:$H$692,'Faturamento SP3'!$D$2:$D$692,'Infos Relatório'!$B$564,'Faturamento SP3'!$E$2:$E$692,'Infos Relatório'!$B616,'Faturamento SP3'!$Z$2:$Z$692,'Infos Relatório'!U$1)</f>
        <v>0</v>
      </c>
      <c r="AA616" s="23">
        <f>COUNTIFS('Faturamento SP3'!$D$2:$D$692,'Infos Relatório'!$B$564,'Faturamento SP3'!$E$2:$E$692,'Infos Relatório'!$B616,'Faturamento SP3'!$Z$2:$Z$692,'Infos Relatório'!AA$1)</f>
        <v>0</v>
      </c>
      <c r="AB616" s="13">
        <f>SUMIFS('Faturamento SP3'!$G$2:$G$692,'Faturamento SP3'!$D$2:$D$692,'Infos Relatório'!$B$564,'Faturamento SP3'!$E$2:$E$692,'Infos Relatório'!$B616,'Faturamento SP3'!$Z$2:$Z$692,'Infos Relatório'!AA$1)</f>
        <v>0</v>
      </c>
      <c r="AC616" s="13">
        <f>SUMIFS('Faturamento SP3'!$J$2:$J$692,'Faturamento SP3'!$D$2:$D$692,'Infos Relatório'!$B$564,'Faturamento SP3'!$E$2:$E$692,'Infos Relatório'!$B616,'Faturamento SP3'!$Z$2:$Z$692,'Infos Relatório'!AA$1)</f>
        <v>0</v>
      </c>
      <c r="AD616" s="14">
        <f>SUMIFS('Faturamento SP3'!$O$2:$O$692,'Faturamento SP3'!$D$2:$D$692,'Infos Relatório'!$B$564,'Faturamento SP3'!$E$2:$E$692,'Infos Relatório'!$B616,'Faturamento SP3'!$Z$2:$Z$692,'Infos Relatório'!AA$1,'Faturamento SP3'!$T$2:$T$692,"Sim")+SUMIFS('Faturamento SP3'!$P$2:$P$692,'Faturamento SP3'!$D$2:$D$692,'Infos Relatório'!$B$564,'Faturamento SP3'!$E$2:$E$692,'Infos Relatório'!$B616,'Faturamento SP3'!$Z$2:$Z$692,'Infos Relatório'!AA$1,'Faturamento SP3'!$T$2:$T$692,"Sim")</f>
        <v>0</v>
      </c>
      <c r="AE616" s="27" t="e">
        <f t="shared" si="221"/>
        <v>#DIV/0!</v>
      </c>
      <c r="AF616" s="24">
        <f>SUMIFS('Faturamento SP3'!$H$2:$H$692,'Faturamento SP3'!$D$2:$D$692,'Infos Relatório'!$B$564,'Faturamento SP3'!$E$2:$E$692,'Infos Relatório'!$B616,'Faturamento SP3'!$Z$2:$Z$692,'Infos Relatório'!AA$1)</f>
        <v>0</v>
      </c>
      <c r="AG616" s="23">
        <f>COUNTIFS('Faturamento SP3'!$D$2:$D$692,'Infos Relatório'!$B$564,'Faturamento SP3'!$E$2:$E$692,'Infos Relatório'!$B616,'Faturamento SP3'!$Z$2:$Z$692,'Infos Relatório'!AG$1)</f>
        <v>0</v>
      </c>
      <c r="AH616" s="13">
        <f>SUMIFS('Faturamento SP3'!$G$2:$G$692,'Faturamento SP3'!$D$2:$D$692,'Infos Relatório'!$B$564,'Faturamento SP3'!$E$2:$E$692,'Infos Relatório'!$B616,'Faturamento SP3'!$Z$2:$Z$692,'Infos Relatório'!AG$1)</f>
        <v>0</v>
      </c>
      <c r="AI616" s="13">
        <f>SUMIFS('Faturamento SP3'!$J$2:$J$692,'Faturamento SP3'!$D$2:$D$692,'Infos Relatório'!$B$564,'Faturamento SP3'!$E$2:$E$692,'Infos Relatório'!$B616,'Faturamento SP3'!$Z$2:$Z$692,'Infos Relatório'!AG$1)</f>
        <v>0</v>
      </c>
      <c r="AJ616" s="14">
        <f>SUMIFS('Faturamento SP3'!$O$2:$O$692,'Faturamento SP3'!$D$2:$D$692,'Infos Relatório'!$B$564,'Faturamento SP3'!$E$2:$E$692,'Infos Relatório'!$B616,'Faturamento SP3'!$Z$2:$Z$692,'Infos Relatório'!AG$1,'Faturamento SP3'!$T$2:$T$692,"Sim")+SUMIFS('Faturamento SP3'!$P$2:$P$692,'Faturamento SP3'!$D$2:$D$692,'Infos Relatório'!$B$564,'Faturamento SP3'!$E$2:$E$692,'Infos Relatório'!$B616,'Faturamento SP3'!$Z$2:$Z$692,'Infos Relatório'!AG$1,'Faturamento SP3'!$T$2:$T$692,"Sim")</f>
        <v>0</v>
      </c>
      <c r="AK616" s="27" t="e">
        <f t="shared" si="222"/>
        <v>#DIV/0!</v>
      </c>
      <c r="AL616" s="24">
        <f>SUMIFS('Faturamento SP3'!$H$2:$H$692,'Faturamento SP3'!$D$2:$D$692,'Infos Relatório'!$B$564,'Faturamento SP3'!$E$2:$E$692,'Infos Relatório'!$B616,'Faturamento SP3'!$Z$2:$Z$692,'Infos Relatório'!AG$1)</f>
        <v>0</v>
      </c>
      <c r="AM616" s="23">
        <f>COUNTIFS('Faturamento SP3'!$D$2:$D$692,'Infos Relatório'!$B$564,'Faturamento SP3'!$E$2:$E$692,'Infos Relatório'!$B616,'Faturamento SP3'!$Z$2:$Z$692,'Infos Relatório'!AM$1)</f>
        <v>0</v>
      </c>
      <c r="AN616" s="13">
        <f>SUMIFS('Faturamento SP3'!$G$2:$G$692,'Faturamento SP3'!$D$2:$D$692,'Infos Relatório'!$B$564,'Faturamento SP3'!$E$2:$E$692,'Infos Relatório'!$B616,'Faturamento SP3'!$Z$2:$Z$692,'Infos Relatório'!AM$1)</f>
        <v>0</v>
      </c>
      <c r="AO616" s="13">
        <f>SUMIFS('Faturamento SP3'!$J$2:$J$692,'Faturamento SP3'!$D$2:$D$692,'Infos Relatório'!$B$564,'Faturamento SP3'!$E$2:$E$692,'Infos Relatório'!$B616,'Faturamento SP3'!$Z$2:$Z$692,'Infos Relatório'!AM$1)</f>
        <v>0</v>
      </c>
      <c r="AP616" s="14">
        <f>SUMIFS('Faturamento SP3'!$O$2:$O$692,'Faturamento SP3'!$D$2:$D$692,'Infos Relatório'!$B$564,'Faturamento SP3'!$E$2:$E$692,'Infos Relatório'!$B616,'Faturamento SP3'!$Z$2:$Z$692,'Infos Relatório'!AM$1,'Faturamento SP3'!$T$2:$T$692,"Sim")+SUMIFS('Faturamento SP3'!$P$2:$P$692,'Faturamento SP3'!$D$2:$D$692,'Infos Relatório'!$B$564,'Faturamento SP3'!$E$2:$E$692,'Infos Relatório'!$B616,'Faturamento SP3'!$Z$2:$Z$692,'Infos Relatório'!AM$1,'Faturamento SP3'!$T$2:$T$692,"Sim")</f>
        <v>0</v>
      </c>
      <c r="AQ616" s="27" t="e">
        <f t="shared" si="223"/>
        <v>#DIV/0!</v>
      </c>
      <c r="AR616" s="24">
        <f>SUMIFS('Faturamento SP3'!$H$2:$H$692,'Faturamento SP3'!$D$2:$D$692,'Infos Relatório'!$B$564,'Faturamento SP3'!$E$2:$E$692,'Infos Relatório'!$B616,'Faturamento SP3'!$Z$2:$Z$692,'Infos Relatório'!AM$1)</f>
        <v>0</v>
      </c>
      <c r="AS616" s="23">
        <f>COUNTIFS('Faturamento SP3'!$D$2:$D$692,'Infos Relatório'!$B$564,'Faturamento SP3'!$E$2:$E$692,'Infos Relatório'!$B616,'Faturamento SP3'!$Z$2:$Z$692,'Infos Relatório'!AS$1)</f>
        <v>0</v>
      </c>
      <c r="AT616" s="13">
        <f>SUMIFS('Faturamento SP3'!$G$2:$G$692,'Faturamento SP3'!$D$2:$D$692,'Infos Relatório'!$B$564,'Faturamento SP3'!$E$2:$E$692,'Infos Relatório'!$B616,'Faturamento SP3'!$Z$2:$Z$692,'Infos Relatório'!AS$1)</f>
        <v>0</v>
      </c>
      <c r="AU616" s="13">
        <f>SUMIFS('Faturamento SP3'!$J$2:$J$692,'Faturamento SP3'!$D$2:$D$692,'Infos Relatório'!$B$564,'Faturamento SP3'!$E$2:$E$692,'Infos Relatório'!$B616,'Faturamento SP3'!$Z$2:$Z$692,'Infos Relatório'!AS$1)</f>
        <v>0</v>
      </c>
      <c r="AV616" s="14">
        <f>SUMIFS('Faturamento SP3'!$O$2:$O$692,'Faturamento SP3'!$D$2:$D$692,'Infos Relatório'!$B$564,'Faturamento SP3'!$E$2:$E$692,'Infos Relatório'!$B616,'Faturamento SP3'!$Z$2:$Z$692,'Infos Relatório'!AS$1,'Faturamento SP3'!$T$2:$T$692,"Sim")+SUMIFS('Faturamento SP3'!$P$2:$P$692,'Faturamento SP3'!$D$2:$D$692,'Infos Relatório'!$B$564,'Faturamento SP3'!$E$2:$E$692,'Infos Relatório'!$B616,'Faturamento SP3'!$Z$2:$Z$692,'Infos Relatório'!AS$1,'Faturamento SP3'!$T$2:$T$692,"Sim")</f>
        <v>0</v>
      </c>
      <c r="AW616" s="27" t="e">
        <f t="shared" si="224"/>
        <v>#DIV/0!</v>
      </c>
      <c r="AX616" s="24">
        <f>SUMIFS('Faturamento SP3'!$H$2:$H$692,'Faturamento SP3'!$D$2:$D$692,'Infos Relatório'!$B$564,'Faturamento SP3'!$E$2:$E$692,'Infos Relatório'!$B616,'Faturamento SP3'!$Z$2:$Z$692,'Infos Relatório'!AS$1)</f>
        <v>0</v>
      </c>
      <c r="AY616" s="23">
        <f>COUNTIFS('Faturamento SP3'!$D$2:$D$692,'Infos Relatório'!$B$564,'Faturamento SP3'!$E$2:$E$692,'Infos Relatório'!$B616,'Faturamento SP3'!$Z$2:$Z$692,'Infos Relatório'!AY$1)</f>
        <v>0</v>
      </c>
      <c r="AZ616" s="13">
        <f>SUMIFS('Faturamento SP3'!$G$2:$G$692,'Faturamento SP3'!$D$2:$D$692,'Infos Relatório'!$B$564,'Faturamento SP3'!$E$2:$E$692,'Infos Relatório'!$B616,'Faturamento SP3'!$Z$2:$Z$692,'Infos Relatório'!AY$1)</f>
        <v>0</v>
      </c>
      <c r="BA616" s="13">
        <f>SUMIFS('Faturamento SP3'!$J$2:$J$692,'Faturamento SP3'!$D$2:$D$692,'Infos Relatório'!$B$564,'Faturamento SP3'!$E$2:$E$692,'Infos Relatório'!$B616,'Faturamento SP3'!$Z$2:$Z$692,'Infos Relatório'!AY$1)</f>
        <v>0</v>
      </c>
      <c r="BB616" s="14">
        <f>SUMIFS('Faturamento SP3'!$O$2:$O$692,'Faturamento SP3'!$D$2:$D$692,'Infos Relatório'!$B$564,'Faturamento SP3'!$E$2:$E$692,'Infos Relatório'!$B616,'Faturamento SP3'!$Z$2:$Z$692,'Infos Relatório'!AY$1,'Faturamento SP3'!$T$2:$T$692,"Sim")+SUMIFS('Faturamento SP3'!$P$2:$P$692,'Faturamento SP3'!$D$2:$D$692,'Infos Relatório'!$B$564,'Faturamento SP3'!$E$2:$E$692,'Infos Relatório'!$B616,'Faturamento SP3'!$Z$2:$Z$692,'Infos Relatório'!AY$1,'Faturamento SP3'!$T$2:$T$692,"Sim")</f>
        <v>0</v>
      </c>
      <c r="BC616" s="27" t="e">
        <f t="shared" si="225"/>
        <v>#DIV/0!</v>
      </c>
      <c r="BD616" s="24">
        <f>SUMIFS('Faturamento SP3'!$H$2:$H$692,'Faturamento SP3'!$D$2:$D$692,'Infos Relatório'!$B$564,'Faturamento SP3'!$E$2:$E$692,'Infos Relatório'!$B616,'Faturamento SP3'!$Z$2:$Z$692,'Infos Relatório'!AY$1)</f>
        <v>0</v>
      </c>
      <c r="BE616" s="23">
        <f>COUNTIFS('Faturamento SP3'!$D$2:$D$692,'Infos Relatório'!$B$564,'Faturamento SP3'!$E$2:$E$692,'Infos Relatório'!$B616,'Faturamento SP3'!$Z$2:$Z$692,'Infos Relatório'!BE$1)</f>
        <v>0</v>
      </c>
      <c r="BF616" s="13">
        <f>SUMIFS('Faturamento SP3'!$G$2:$G$692,'Faturamento SP3'!$D$2:$D$692,'Infos Relatório'!$B$564,'Faturamento SP3'!$E$2:$E$692,'Infos Relatório'!$B616,'Faturamento SP3'!$Z$2:$Z$692,'Infos Relatório'!BE$1)</f>
        <v>0</v>
      </c>
      <c r="BG616" s="13">
        <f>SUMIFS('Faturamento SP3'!$J$2:$J$692,'Faturamento SP3'!$D$2:$D$692,'Infos Relatório'!$B$564,'Faturamento SP3'!$E$2:$E$692,'Infos Relatório'!$B616,'Faturamento SP3'!$Z$2:$Z$692,'Infos Relatório'!BE$1)</f>
        <v>0</v>
      </c>
      <c r="BH616" s="14">
        <f>SUMIFS('Faturamento SP3'!$O$2:$O$692,'Faturamento SP3'!$D$2:$D$692,'Infos Relatório'!$B$564,'Faturamento SP3'!$E$2:$E$692,'Infos Relatório'!$B616,'Faturamento SP3'!$Z$2:$Z$692,'Infos Relatório'!BE$1,'Faturamento SP3'!$T$2:$T$692,"Sim")+SUMIFS('Faturamento SP3'!$P$2:$P$692,'Faturamento SP3'!$D$2:$D$692,'Infos Relatório'!$B$564,'Faturamento SP3'!$E$2:$E$692,'Infos Relatório'!$B616,'Faturamento SP3'!$Z$2:$Z$692,'Infos Relatório'!BE$1,'Faturamento SP3'!$T$2:$T$692,"Sim")</f>
        <v>0</v>
      </c>
      <c r="BI616" s="27" t="e">
        <f t="shared" si="226"/>
        <v>#DIV/0!</v>
      </c>
      <c r="BJ616" s="24">
        <f>SUMIFS('Faturamento SP3'!$H$2:$H$692,'Faturamento SP3'!$D$2:$D$692,'Infos Relatório'!$B$564,'Faturamento SP3'!$E$2:$E$692,'Infos Relatório'!$B616,'Faturamento SP3'!$Z$2:$Z$692,'Infos Relatório'!BE$1)</f>
        <v>0</v>
      </c>
      <c r="BK616" s="23">
        <f>COUNTIFS('Faturamento SP3'!$D$2:$D$692,'Infos Relatório'!$B$564,'Faturamento SP3'!$E$2:$E$692,'Infos Relatório'!$B616,'Faturamento SP3'!$Z$2:$Z$692,'Infos Relatório'!BK$1)</f>
        <v>0</v>
      </c>
      <c r="BL616" s="13">
        <f>SUMIFS('Faturamento SP3'!$G$2:$G$692,'Faturamento SP3'!$D$2:$D$692,'Infos Relatório'!$B$564,'Faturamento SP3'!$E$2:$E$692,'Infos Relatório'!$B616,'Faturamento SP3'!$Z$2:$Z$692,'Infos Relatório'!BK$1)</f>
        <v>0</v>
      </c>
      <c r="BM616" s="13">
        <f>SUMIFS('Faturamento SP3'!$J$2:$J$692,'Faturamento SP3'!$D$2:$D$692,'Infos Relatório'!$B$564,'Faturamento SP3'!$E$2:$E$692,'Infos Relatório'!$B616,'Faturamento SP3'!$Z$2:$Z$692,'Infos Relatório'!BK$1)</f>
        <v>0</v>
      </c>
      <c r="BN616" s="14">
        <f>SUMIFS('Faturamento SP3'!$O$2:$O$692,'Faturamento SP3'!$D$2:$D$692,'Infos Relatório'!$B$564,'Faturamento SP3'!$E$2:$E$692,'Infos Relatório'!$B616,'Faturamento SP3'!$Z$2:$Z$692,'Infos Relatório'!BK$1,'Faturamento SP3'!$T$2:$T$692,"Sim")+SUMIFS('Faturamento SP3'!$P$2:$P$692,'Faturamento SP3'!$D$2:$D$692,'Infos Relatório'!$B$564,'Faturamento SP3'!$E$2:$E$692,'Infos Relatório'!$B616,'Faturamento SP3'!$Z$2:$Z$692,'Infos Relatório'!BK$1,'Faturamento SP3'!$T$2:$T$692,"Sim")</f>
        <v>0</v>
      </c>
      <c r="BO616" s="27" t="e">
        <f t="shared" si="227"/>
        <v>#DIV/0!</v>
      </c>
      <c r="BP616" s="24">
        <f>SUMIFS('Faturamento SP3'!$H$2:$H$692,'Faturamento SP3'!$D$2:$D$692,'Infos Relatório'!$B$564,'Faturamento SP3'!$E$2:$E$692,'Infos Relatório'!$B616,'Faturamento SP3'!$Z$2:$Z$692,'Infos Relatório'!BK$1)</f>
        <v>0</v>
      </c>
      <c r="BQ616" s="23">
        <f>COUNTIFS('Faturamento SP3'!$D$2:$D$692,'Infos Relatório'!$B$564,'Faturamento SP3'!$E$2:$E$692,'Infos Relatório'!$B616,'Faturamento SP3'!$Z$2:$Z$692,'Infos Relatório'!BQ$1)</f>
        <v>0</v>
      </c>
      <c r="BR616" s="13">
        <f>SUMIFS('Faturamento SP3'!$G$2:$G$692,'Faturamento SP3'!$D$2:$D$692,'Infos Relatório'!$B$564,'Faturamento SP3'!$E$2:$E$692,'Infos Relatório'!$B616,'Faturamento SP3'!$Z$2:$Z$692,'Infos Relatório'!BQ$1)</f>
        <v>0</v>
      </c>
      <c r="BS616" s="13">
        <f>SUMIFS('Faturamento SP3'!$J$2:$J$692,'Faturamento SP3'!$D$2:$D$692,'Infos Relatório'!$B$564,'Faturamento SP3'!$E$2:$E$692,'Infos Relatório'!$B616,'Faturamento SP3'!$Z$2:$Z$692,'Infos Relatório'!BQ$1)</f>
        <v>0</v>
      </c>
      <c r="BT616" s="14">
        <f>SUMIFS('Faturamento SP3'!$O$2:$O$692,'Faturamento SP3'!$D$2:$D$692,'Infos Relatório'!$B$564,'Faturamento SP3'!$E$2:$E$692,'Infos Relatório'!$B616,'Faturamento SP3'!$Z$2:$Z$692,'Infos Relatório'!BQ$1,'Faturamento SP3'!$T$2:$T$692,"Sim")+SUMIFS('Faturamento SP3'!$P$2:$P$692,'Faturamento SP3'!$D$2:$D$692,'Infos Relatório'!$B$564,'Faturamento SP3'!$E$2:$E$692,'Infos Relatório'!$B616,'Faturamento SP3'!$Z$2:$Z$692,'Infos Relatório'!BQ$1,'Faturamento SP3'!$T$2:$T$692,"Sim")</f>
        <v>0</v>
      </c>
      <c r="BU616" s="27" t="e">
        <f t="shared" si="228"/>
        <v>#DIV/0!</v>
      </c>
      <c r="BV616" s="24">
        <f>SUMIFS('Faturamento SP3'!$H$2:$H$692,'Faturamento SP3'!$D$2:$D$692,'Infos Relatório'!$B$564,'Faturamento SP3'!$E$2:$E$692,'Infos Relatório'!$B616,'Faturamento SP3'!$Z$2:$Z$692,'Infos Relatório'!BQ$1)</f>
        <v>0</v>
      </c>
    </row>
    <row r="617" spans="2:74">
      <c r="B617" s="17" t="s">
        <v>59</v>
      </c>
      <c r="C617" s="23">
        <f>COUNTIFS('Faturamento SP3'!$D$2:$D$692,'Infos Relatório'!$B$564,'Faturamento SP3'!$E$2:$E$692,'Infos Relatório'!$B617,'Faturamento SP3'!$Z$2:$Z$692,'Infos Relatório'!C$1)</f>
        <v>0</v>
      </c>
      <c r="D617" s="13">
        <f>SUMIFS('Faturamento SP3'!$G$2:$G$692,'Faturamento SP3'!$D$2:$D$692,'Infos Relatório'!$B$564,'Faturamento SP3'!$E$2:$E$692,'Infos Relatório'!$B617,'Faturamento SP3'!$Z$2:$Z$692,'Infos Relatório'!C$1)</f>
        <v>0</v>
      </c>
      <c r="E617" s="13">
        <f>SUMIFS('Faturamento SP3'!$J$2:$J$692,'Faturamento SP3'!$D$2:$D$692,'Infos Relatório'!$B$564,'Faturamento SP3'!$E$2:$E$692,'Infos Relatório'!$B617,'Faturamento SP3'!$Z$2:$Z$692,'Infos Relatório'!C$1)</f>
        <v>0</v>
      </c>
      <c r="F617" s="14">
        <f>SUMIFS('Faturamento SP3'!$O$2:$O$692,'Faturamento SP3'!$D$2:$D$692,'Infos Relatório'!$B$564,'Faturamento SP3'!$E$2:$E$692,'Infos Relatório'!$B617,'Faturamento SP3'!$Z$2:$Z$692,'Infos Relatório'!C$1,'Faturamento SP3'!$T$2:$T$692,"Sim")+SUMIFS('Faturamento SP3'!$P$2:$P$692,'Faturamento SP3'!$D$2:$D$692,'Infos Relatório'!$B$564,'Faturamento SP3'!$E$2:$E$692,'Infos Relatório'!$B617,'Faturamento SP3'!$Z$2:$Z$692,'Infos Relatório'!C$1,'Faturamento SP3'!$T$2:$T$692,"Sim")</f>
        <v>0</v>
      </c>
      <c r="G617" s="27" t="e">
        <f t="shared" si="217"/>
        <v>#DIV/0!</v>
      </c>
      <c r="H617" s="24">
        <f>SUMIFS('Faturamento SP3'!$H$2:$H$692,'Faturamento SP3'!$D$2:$D$692,'Infos Relatório'!$B$564,'Faturamento SP3'!$E$2:$E$692,'Infos Relatório'!$B617,'Faturamento SP3'!$Z$2:$Z$692,'Infos Relatório'!C$1)</f>
        <v>0</v>
      </c>
      <c r="I617" s="23">
        <f>COUNTIFS('Faturamento SP3'!$D$2:$D$692,'Infos Relatório'!$B$564,'Faturamento SP3'!$E$2:$E$692,'Infos Relatório'!$B617,'Faturamento SP3'!$Z$2:$Z$692,'Infos Relatório'!I$1)</f>
        <v>0</v>
      </c>
      <c r="J617" s="13">
        <f>SUMIFS('Faturamento SP3'!$G$2:$G$692,'Faturamento SP3'!$D$2:$D$692,'Infos Relatório'!$B$564,'Faturamento SP3'!$E$2:$E$692,'Infos Relatório'!$B617,'Faturamento SP3'!$Z$2:$Z$692,'Infos Relatório'!I$1)</f>
        <v>0</v>
      </c>
      <c r="K617" s="13">
        <f>SUMIFS('Faturamento SP3'!$J$2:$J$692,'Faturamento SP3'!$D$2:$D$692,'Infos Relatório'!$B$564,'Faturamento SP3'!$E$2:$E$692,'Infos Relatório'!$B617,'Faturamento SP3'!$Z$2:$Z$692,'Infos Relatório'!I$1)</f>
        <v>0</v>
      </c>
      <c r="L617" s="14">
        <f>SUMIFS('Faturamento SP3'!$O$2:$O$692,'Faturamento SP3'!$D$2:$D$692,'Infos Relatório'!$B$564,'Faturamento SP3'!$E$2:$E$692,'Infos Relatório'!$B617,'Faturamento SP3'!$Z$2:$Z$692,'Infos Relatório'!I$1,'Faturamento SP3'!$T$2:$T$692,"Sim")+SUMIFS('Faturamento SP3'!$P$2:$P$692,'Faturamento SP3'!$D$2:$D$692,'Infos Relatório'!$B$564,'Faturamento SP3'!$E$2:$E$692,'Infos Relatório'!$B617,'Faturamento SP3'!$Z$2:$Z$692,'Infos Relatório'!I$1,'Faturamento SP3'!$T$2:$T$692,"Sim")</f>
        <v>0</v>
      </c>
      <c r="M617" s="27" t="e">
        <f t="shared" si="218"/>
        <v>#DIV/0!</v>
      </c>
      <c r="N617" s="24">
        <f>SUMIFS('Faturamento SP3'!$H$2:$H$692,'Faturamento SP3'!$D$2:$D$692,'Infos Relatório'!$B$564,'Faturamento SP3'!$E$2:$E$692,'Infos Relatório'!$B617,'Faturamento SP3'!$Z$2:$Z$692,'Infos Relatório'!I$1)</f>
        <v>0</v>
      </c>
      <c r="O617" s="23">
        <f>COUNTIFS('Faturamento SP3'!$D$2:$D$692,'Infos Relatório'!$B$564,'Faturamento SP3'!$E$2:$E$692,'Infos Relatório'!$B617,'Faturamento SP3'!$Z$2:$Z$692,'Infos Relatório'!O$1)</f>
        <v>0</v>
      </c>
      <c r="P617" s="13">
        <f>SUMIFS('Faturamento SP3'!$G$2:$G$692,'Faturamento SP3'!$D$2:$D$692,'Infos Relatório'!$B$564,'Faturamento SP3'!$E$2:$E$692,'Infos Relatório'!$B617,'Faturamento SP3'!$Z$2:$Z$692,'Infos Relatório'!O$1)</f>
        <v>0</v>
      </c>
      <c r="Q617" s="13">
        <f>SUMIFS('Faturamento SP3'!$J$2:$J$692,'Faturamento SP3'!$D$2:$D$692,'Infos Relatório'!$B$564,'Faturamento SP3'!$E$2:$E$692,'Infos Relatório'!$B617,'Faturamento SP3'!$Z$2:$Z$692,'Infos Relatório'!O$1)</f>
        <v>0</v>
      </c>
      <c r="R617" s="14">
        <f>SUMIFS('Faturamento SP3'!$O$2:$O$692,'Faturamento SP3'!$D$2:$D$692,'Infos Relatório'!$B$564,'Faturamento SP3'!$E$2:$E$692,'Infos Relatório'!$B617,'Faturamento SP3'!$Z$2:$Z$692,'Infos Relatório'!O$1,'Faturamento SP3'!$T$2:$T$692,"Sim")+SUMIFS('Faturamento SP3'!$P$2:$P$692,'Faturamento SP3'!$D$2:$D$692,'Infos Relatório'!$B$564,'Faturamento SP3'!$E$2:$E$692,'Infos Relatório'!$B617,'Faturamento SP3'!$Z$2:$Z$692,'Infos Relatório'!O$1,'Faturamento SP3'!$T$2:$T$692,"Sim")</f>
        <v>0</v>
      </c>
      <c r="S617" s="27" t="e">
        <f t="shared" si="219"/>
        <v>#DIV/0!</v>
      </c>
      <c r="T617" s="24">
        <f>SUMIFS('Faturamento SP3'!$H$2:$H$692,'Faturamento SP3'!$D$2:$D$692,'Infos Relatório'!$B$564,'Faturamento SP3'!$E$2:$E$692,'Infos Relatório'!$B617,'Faturamento SP3'!$Z$2:$Z$692,'Infos Relatório'!O$1)</f>
        <v>0</v>
      </c>
      <c r="U617" s="23">
        <f>COUNTIFS('Faturamento SP3'!$D$2:$D$692,'Infos Relatório'!$B$564,'Faturamento SP3'!$E$2:$E$692,'Infos Relatório'!$B617,'Faturamento SP3'!$Z$2:$Z$692,'Infos Relatório'!U$1)</f>
        <v>0</v>
      </c>
      <c r="V617" s="13">
        <f>SUMIFS('Faturamento SP3'!$G$2:$G$692,'Faturamento SP3'!$D$2:$D$692,'Infos Relatório'!$B$564,'Faturamento SP3'!$E$2:$E$692,'Infos Relatório'!$B617,'Faturamento SP3'!$Z$2:$Z$692,'Infos Relatório'!U$1)</f>
        <v>0</v>
      </c>
      <c r="W617" s="13">
        <f>SUMIFS('Faturamento SP3'!$J$2:$J$692,'Faturamento SP3'!$D$2:$D$692,'Infos Relatório'!$B$564,'Faturamento SP3'!$E$2:$E$692,'Infos Relatório'!$B617,'Faturamento SP3'!$Z$2:$Z$692,'Infos Relatório'!U$1)</f>
        <v>0</v>
      </c>
      <c r="X617" s="14">
        <f>SUMIFS('Faturamento SP3'!$O$2:$O$692,'Faturamento SP3'!$D$2:$D$692,'Infos Relatório'!$B$564,'Faturamento SP3'!$E$2:$E$692,'Infos Relatório'!$B617,'Faturamento SP3'!$Z$2:$Z$692,'Infos Relatório'!U$1,'Faturamento SP3'!$T$2:$T$692,"Sim")+SUMIFS('Faturamento SP3'!$P$2:$P$692,'Faturamento SP3'!$D$2:$D$692,'Infos Relatório'!$B$564,'Faturamento SP3'!$E$2:$E$692,'Infos Relatório'!$B617,'Faturamento SP3'!$Z$2:$Z$692,'Infos Relatório'!U$1,'Faturamento SP3'!$T$2:$T$692,"Sim")</f>
        <v>0</v>
      </c>
      <c r="Y617" s="27" t="e">
        <f t="shared" si="220"/>
        <v>#DIV/0!</v>
      </c>
      <c r="Z617" s="24">
        <f>SUMIFS('Faturamento SP3'!$H$2:$H$692,'Faturamento SP3'!$D$2:$D$692,'Infos Relatório'!$B$564,'Faturamento SP3'!$E$2:$E$692,'Infos Relatório'!$B617,'Faturamento SP3'!$Z$2:$Z$692,'Infos Relatório'!U$1)</f>
        <v>0</v>
      </c>
      <c r="AA617" s="23">
        <f>COUNTIFS('Faturamento SP3'!$D$2:$D$692,'Infos Relatório'!$B$564,'Faturamento SP3'!$E$2:$E$692,'Infos Relatório'!$B617,'Faturamento SP3'!$Z$2:$Z$692,'Infos Relatório'!AA$1)</f>
        <v>0</v>
      </c>
      <c r="AB617" s="13">
        <f>SUMIFS('Faturamento SP3'!$G$2:$G$692,'Faturamento SP3'!$D$2:$D$692,'Infos Relatório'!$B$564,'Faturamento SP3'!$E$2:$E$692,'Infos Relatório'!$B617,'Faturamento SP3'!$Z$2:$Z$692,'Infos Relatório'!AA$1)</f>
        <v>0</v>
      </c>
      <c r="AC617" s="13">
        <f>SUMIFS('Faturamento SP3'!$J$2:$J$692,'Faturamento SP3'!$D$2:$D$692,'Infos Relatório'!$B$564,'Faturamento SP3'!$E$2:$E$692,'Infos Relatório'!$B617,'Faturamento SP3'!$Z$2:$Z$692,'Infos Relatório'!AA$1)</f>
        <v>0</v>
      </c>
      <c r="AD617" s="14">
        <f>SUMIFS('Faturamento SP3'!$O$2:$O$692,'Faturamento SP3'!$D$2:$D$692,'Infos Relatório'!$B$564,'Faturamento SP3'!$E$2:$E$692,'Infos Relatório'!$B617,'Faturamento SP3'!$Z$2:$Z$692,'Infos Relatório'!AA$1,'Faturamento SP3'!$T$2:$T$692,"Sim")+SUMIFS('Faturamento SP3'!$P$2:$P$692,'Faturamento SP3'!$D$2:$D$692,'Infos Relatório'!$B$564,'Faturamento SP3'!$E$2:$E$692,'Infos Relatório'!$B617,'Faturamento SP3'!$Z$2:$Z$692,'Infos Relatório'!AA$1,'Faturamento SP3'!$T$2:$T$692,"Sim")</f>
        <v>0</v>
      </c>
      <c r="AE617" s="27" t="e">
        <f t="shared" si="221"/>
        <v>#DIV/0!</v>
      </c>
      <c r="AF617" s="24">
        <f>SUMIFS('Faturamento SP3'!$H$2:$H$692,'Faturamento SP3'!$D$2:$D$692,'Infos Relatório'!$B$564,'Faturamento SP3'!$E$2:$E$692,'Infos Relatório'!$B617,'Faturamento SP3'!$Z$2:$Z$692,'Infos Relatório'!AA$1)</f>
        <v>0</v>
      </c>
      <c r="AG617" s="23">
        <f>COUNTIFS('Faturamento SP3'!$D$2:$D$692,'Infos Relatório'!$B$564,'Faturamento SP3'!$E$2:$E$692,'Infos Relatório'!$B617,'Faturamento SP3'!$Z$2:$Z$692,'Infos Relatório'!AG$1)</f>
        <v>0</v>
      </c>
      <c r="AH617" s="13">
        <f>SUMIFS('Faturamento SP3'!$G$2:$G$692,'Faturamento SP3'!$D$2:$D$692,'Infos Relatório'!$B$564,'Faturamento SP3'!$E$2:$E$692,'Infos Relatório'!$B617,'Faturamento SP3'!$Z$2:$Z$692,'Infos Relatório'!AG$1)</f>
        <v>0</v>
      </c>
      <c r="AI617" s="13">
        <f>SUMIFS('Faturamento SP3'!$J$2:$J$692,'Faturamento SP3'!$D$2:$D$692,'Infos Relatório'!$B$564,'Faturamento SP3'!$E$2:$E$692,'Infos Relatório'!$B617,'Faturamento SP3'!$Z$2:$Z$692,'Infos Relatório'!AG$1)</f>
        <v>0</v>
      </c>
      <c r="AJ617" s="14">
        <f>SUMIFS('Faturamento SP3'!$O$2:$O$692,'Faturamento SP3'!$D$2:$D$692,'Infos Relatório'!$B$564,'Faturamento SP3'!$E$2:$E$692,'Infos Relatório'!$B617,'Faturamento SP3'!$Z$2:$Z$692,'Infos Relatório'!AG$1,'Faturamento SP3'!$T$2:$T$692,"Sim")+SUMIFS('Faturamento SP3'!$P$2:$P$692,'Faturamento SP3'!$D$2:$D$692,'Infos Relatório'!$B$564,'Faturamento SP3'!$E$2:$E$692,'Infos Relatório'!$B617,'Faturamento SP3'!$Z$2:$Z$692,'Infos Relatório'!AG$1,'Faturamento SP3'!$T$2:$T$692,"Sim")</f>
        <v>0</v>
      </c>
      <c r="AK617" s="27" t="e">
        <f t="shared" si="222"/>
        <v>#DIV/0!</v>
      </c>
      <c r="AL617" s="24">
        <f>SUMIFS('Faturamento SP3'!$H$2:$H$692,'Faturamento SP3'!$D$2:$D$692,'Infos Relatório'!$B$564,'Faturamento SP3'!$E$2:$E$692,'Infos Relatório'!$B617,'Faturamento SP3'!$Z$2:$Z$692,'Infos Relatório'!AG$1)</f>
        <v>0</v>
      </c>
      <c r="AM617" s="23">
        <f>COUNTIFS('Faturamento SP3'!$D$2:$D$692,'Infos Relatório'!$B$564,'Faturamento SP3'!$E$2:$E$692,'Infos Relatório'!$B617,'Faturamento SP3'!$Z$2:$Z$692,'Infos Relatório'!AM$1)</f>
        <v>0</v>
      </c>
      <c r="AN617" s="13">
        <f>SUMIFS('Faturamento SP3'!$G$2:$G$692,'Faturamento SP3'!$D$2:$D$692,'Infos Relatório'!$B$564,'Faturamento SP3'!$E$2:$E$692,'Infos Relatório'!$B617,'Faturamento SP3'!$Z$2:$Z$692,'Infos Relatório'!AM$1)</f>
        <v>0</v>
      </c>
      <c r="AO617" s="13">
        <f>SUMIFS('Faturamento SP3'!$J$2:$J$692,'Faturamento SP3'!$D$2:$D$692,'Infos Relatório'!$B$564,'Faturamento SP3'!$E$2:$E$692,'Infos Relatório'!$B617,'Faturamento SP3'!$Z$2:$Z$692,'Infos Relatório'!AM$1)</f>
        <v>0</v>
      </c>
      <c r="AP617" s="14">
        <f>SUMIFS('Faturamento SP3'!$O$2:$O$692,'Faturamento SP3'!$D$2:$D$692,'Infos Relatório'!$B$564,'Faturamento SP3'!$E$2:$E$692,'Infos Relatório'!$B617,'Faturamento SP3'!$Z$2:$Z$692,'Infos Relatório'!AM$1,'Faturamento SP3'!$T$2:$T$692,"Sim")+SUMIFS('Faturamento SP3'!$P$2:$P$692,'Faturamento SP3'!$D$2:$D$692,'Infos Relatório'!$B$564,'Faturamento SP3'!$E$2:$E$692,'Infos Relatório'!$B617,'Faturamento SP3'!$Z$2:$Z$692,'Infos Relatório'!AM$1,'Faturamento SP3'!$T$2:$T$692,"Sim")</f>
        <v>0</v>
      </c>
      <c r="AQ617" s="27" t="e">
        <f t="shared" si="223"/>
        <v>#DIV/0!</v>
      </c>
      <c r="AR617" s="24">
        <f>SUMIFS('Faturamento SP3'!$H$2:$H$692,'Faturamento SP3'!$D$2:$D$692,'Infos Relatório'!$B$564,'Faturamento SP3'!$E$2:$E$692,'Infos Relatório'!$B617,'Faturamento SP3'!$Z$2:$Z$692,'Infos Relatório'!AM$1)</f>
        <v>0</v>
      </c>
      <c r="AS617" s="23">
        <f>COUNTIFS('Faturamento SP3'!$D$2:$D$692,'Infos Relatório'!$B$564,'Faturamento SP3'!$E$2:$E$692,'Infos Relatório'!$B617,'Faturamento SP3'!$Z$2:$Z$692,'Infos Relatório'!AS$1)</f>
        <v>0</v>
      </c>
      <c r="AT617" s="13">
        <f>SUMIFS('Faturamento SP3'!$G$2:$G$692,'Faturamento SP3'!$D$2:$D$692,'Infos Relatório'!$B$564,'Faturamento SP3'!$E$2:$E$692,'Infos Relatório'!$B617,'Faturamento SP3'!$Z$2:$Z$692,'Infos Relatório'!AS$1)</f>
        <v>0</v>
      </c>
      <c r="AU617" s="13">
        <f>SUMIFS('Faturamento SP3'!$J$2:$J$692,'Faturamento SP3'!$D$2:$D$692,'Infos Relatório'!$B$564,'Faturamento SP3'!$E$2:$E$692,'Infos Relatório'!$B617,'Faturamento SP3'!$Z$2:$Z$692,'Infos Relatório'!AS$1)</f>
        <v>0</v>
      </c>
      <c r="AV617" s="14">
        <f>SUMIFS('Faturamento SP3'!$O$2:$O$692,'Faturamento SP3'!$D$2:$D$692,'Infos Relatório'!$B$564,'Faturamento SP3'!$E$2:$E$692,'Infos Relatório'!$B617,'Faturamento SP3'!$Z$2:$Z$692,'Infos Relatório'!AS$1,'Faturamento SP3'!$T$2:$T$692,"Sim")+SUMIFS('Faturamento SP3'!$P$2:$P$692,'Faturamento SP3'!$D$2:$D$692,'Infos Relatório'!$B$564,'Faturamento SP3'!$E$2:$E$692,'Infos Relatório'!$B617,'Faturamento SP3'!$Z$2:$Z$692,'Infos Relatório'!AS$1,'Faturamento SP3'!$T$2:$T$692,"Sim")</f>
        <v>0</v>
      </c>
      <c r="AW617" s="27" t="e">
        <f t="shared" si="224"/>
        <v>#DIV/0!</v>
      </c>
      <c r="AX617" s="24">
        <f>SUMIFS('Faturamento SP3'!$H$2:$H$692,'Faturamento SP3'!$D$2:$D$692,'Infos Relatório'!$B$564,'Faturamento SP3'!$E$2:$E$692,'Infos Relatório'!$B617,'Faturamento SP3'!$Z$2:$Z$692,'Infos Relatório'!AS$1)</f>
        <v>0</v>
      </c>
      <c r="AY617" s="23">
        <f>COUNTIFS('Faturamento SP3'!$D$2:$D$692,'Infos Relatório'!$B$564,'Faturamento SP3'!$E$2:$E$692,'Infos Relatório'!$B617,'Faturamento SP3'!$Z$2:$Z$692,'Infos Relatório'!AY$1)</f>
        <v>0</v>
      </c>
      <c r="AZ617" s="13">
        <f>SUMIFS('Faturamento SP3'!$G$2:$G$692,'Faturamento SP3'!$D$2:$D$692,'Infos Relatório'!$B$564,'Faturamento SP3'!$E$2:$E$692,'Infos Relatório'!$B617,'Faturamento SP3'!$Z$2:$Z$692,'Infos Relatório'!AY$1)</f>
        <v>0</v>
      </c>
      <c r="BA617" s="13">
        <f>SUMIFS('Faturamento SP3'!$J$2:$J$692,'Faturamento SP3'!$D$2:$D$692,'Infos Relatório'!$B$564,'Faturamento SP3'!$E$2:$E$692,'Infos Relatório'!$B617,'Faturamento SP3'!$Z$2:$Z$692,'Infos Relatório'!AY$1)</f>
        <v>0</v>
      </c>
      <c r="BB617" s="14">
        <f>SUMIFS('Faturamento SP3'!$O$2:$O$692,'Faturamento SP3'!$D$2:$D$692,'Infos Relatório'!$B$564,'Faturamento SP3'!$E$2:$E$692,'Infos Relatório'!$B617,'Faturamento SP3'!$Z$2:$Z$692,'Infos Relatório'!AY$1,'Faturamento SP3'!$T$2:$T$692,"Sim")+SUMIFS('Faturamento SP3'!$P$2:$P$692,'Faturamento SP3'!$D$2:$D$692,'Infos Relatório'!$B$564,'Faturamento SP3'!$E$2:$E$692,'Infos Relatório'!$B617,'Faturamento SP3'!$Z$2:$Z$692,'Infos Relatório'!AY$1,'Faturamento SP3'!$T$2:$T$692,"Sim")</f>
        <v>0</v>
      </c>
      <c r="BC617" s="27" t="e">
        <f t="shared" si="225"/>
        <v>#DIV/0!</v>
      </c>
      <c r="BD617" s="24">
        <f>SUMIFS('Faturamento SP3'!$H$2:$H$692,'Faturamento SP3'!$D$2:$D$692,'Infos Relatório'!$B$564,'Faturamento SP3'!$E$2:$E$692,'Infos Relatório'!$B617,'Faturamento SP3'!$Z$2:$Z$692,'Infos Relatório'!AY$1)</f>
        <v>0</v>
      </c>
      <c r="BE617" s="23">
        <f>COUNTIFS('Faturamento SP3'!$D$2:$D$692,'Infos Relatório'!$B$564,'Faturamento SP3'!$E$2:$E$692,'Infos Relatório'!$B617,'Faturamento SP3'!$Z$2:$Z$692,'Infos Relatório'!BE$1)</f>
        <v>0</v>
      </c>
      <c r="BF617" s="13">
        <f>SUMIFS('Faturamento SP3'!$G$2:$G$692,'Faturamento SP3'!$D$2:$D$692,'Infos Relatório'!$B$564,'Faturamento SP3'!$E$2:$E$692,'Infos Relatório'!$B617,'Faturamento SP3'!$Z$2:$Z$692,'Infos Relatório'!BE$1)</f>
        <v>0</v>
      </c>
      <c r="BG617" s="13">
        <f>SUMIFS('Faturamento SP3'!$J$2:$J$692,'Faturamento SP3'!$D$2:$D$692,'Infos Relatório'!$B$564,'Faturamento SP3'!$E$2:$E$692,'Infos Relatório'!$B617,'Faturamento SP3'!$Z$2:$Z$692,'Infos Relatório'!BE$1)</f>
        <v>0</v>
      </c>
      <c r="BH617" s="14">
        <f>SUMIFS('Faturamento SP3'!$O$2:$O$692,'Faturamento SP3'!$D$2:$D$692,'Infos Relatório'!$B$564,'Faturamento SP3'!$E$2:$E$692,'Infos Relatório'!$B617,'Faturamento SP3'!$Z$2:$Z$692,'Infos Relatório'!BE$1,'Faturamento SP3'!$T$2:$T$692,"Sim")+SUMIFS('Faturamento SP3'!$P$2:$P$692,'Faturamento SP3'!$D$2:$D$692,'Infos Relatório'!$B$564,'Faturamento SP3'!$E$2:$E$692,'Infos Relatório'!$B617,'Faturamento SP3'!$Z$2:$Z$692,'Infos Relatório'!BE$1,'Faturamento SP3'!$T$2:$T$692,"Sim")</f>
        <v>0</v>
      </c>
      <c r="BI617" s="27" t="e">
        <f t="shared" si="226"/>
        <v>#DIV/0!</v>
      </c>
      <c r="BJ617" s="24">
        <f>SUMIFS('Faturamento SP3'!$H$2:$H$692,'Faturamento SP3'!$D$2:$D$692,'Infos Relatório'!$B$564,'Faturamento SP3'!$E$2:$E$692,'Infos Relatório'!$B617,'Faturamento SP3'!$Z$2:$Z$692,'Infos Relatório'!BE$1)</f>
        <v>0</v>
      </c>
      <c r="BK617" s="23">
        <f>COUNTIFS('Faturamento SP3'!$D$2:$D$692,'Infos Relatório'!$B$564,'Faturamento SP3'!$E$2:$E$692,'Infos Relatório'!$B617,'Faturamento SP3'!$Z$2:$Z$692,'Infos Relatório'!BK$1)</f>
        <v>0</v>
      </c>
      <c r="BL617" s="13">
        <f>SUMIFS('Faturamento SP3'!$G$2:$G$692,'Faturamento SP3'!$D$2:$D$692,'Infos Relatório'!$B$564,'Faturamento SP3'!$E$2:$E$692,'Infos Relatório'!$B617,'Faturamento SP3'!$Z$2:$Z$692,'Infos Relatório'!BK$1)</f>
        <v>0</v>
      </c>
      <c r="BM617" s="13">
        <f>SUMIFS('Faturamento SP3'!$J$2:$J$692,'Faturamento SP3'!$D$2:$D$692,'Infos Relatório'!$B$564,'Faturamento SP3'!$E$2:$E$692,'Infos Relatório'!$B617,'Faturamento SP3'!$Z$2:$Z$692,'Infos Relatório'!BK$1)</f>
        <v>0</v>
      </c>
      <c r="BN617" s="14">
        <f>SUMIFS('Faturamento SP3'!$O$2:$O$692,'Faturamento SP3'!$D$2:$D$692,'Infos Relatório'!$B$564,'Faturamento SP3'!$E$2:$E$692,'Infos Relatório'!$B617,'Faturamento SP3'!$Z$2:$Z$692,'Infos Relatório'!BK$1,'Faturamento SP3'!$T$2:$T$692,"Sim")+SUMIFS('Faturamento SP3'!$P$2:$P$692,'Faturamento SP3'!$D$2:$D$692,'Infos Relatório'!$B$564,'Faturamento SP3'!$E$2:$E$692,'Infos Relatório'!$B617,'Faturamento SP3'!$Z$2:$Z$692,'Infos Relatório'!BK$1,'Faturamento SP3'!$T$2:$T$692,"Sim")</f>
        <v>0</v>
      </c>
      <c r="BO617" s="27" t="e">
        <f t="shared" si="227"/>
        <v>#DIV/0!</v>
      </c>
      <c r="BP617" s="24">
        <f>SUMIFS('Faturamento SP3'!$H$2:$H$692,'Faturamento SP3'!$D$2:$D$692,'Infos Relatório'!$B$564,'Faturamento SP3'!$E$2:$E$692,'Infos Relatório'!$B617,'Faturamento SP3'!$Z$2:$Z$692,'Infos Relatório'!BK$1)</f>
        <v>0</v>
      </c>
      <c r="BQ617" s="23">
        <f>COUNTIFS('Faturamento SP3'!$D$2:$D$692,'Infos Relatório'!$B$564,'Faturamento SP3'!$E$2:$E$692,'Infos Relatório'!$B617,'Faturamento SP3'!$Z$2:$Z$692,'Infos Relatório'!BQ$1)</f>
        <v>0</v>
      </c>
      <c r="BR617" s="13">
        <f>SUMIFS('Faturamento SP3'!$G$2:$G$692,'Faturamento SP3'!$D$2:$D$692,'Infos Relatório'!$B$564,'Faturamento SP3'!$E$2:$E$692,'Infos Relatório'!$B617,'Faturamento SP3'!$Z$2:$Z$692,'Infos Relatório'!BQ$1)</f>
        <v>0</v>
      </c>
      <c r="BS617" s="13">
        <f>SUMIFS('Faturamento SP3'!$J$2:$J$692,'Faturamento SP3'!$D$2:$D$692,'Infos Relatório'!$B$564,'Faturamento SP3'!$E$2:$E$692,'Infos Relatório'!$B617,'Faturamento SP3'!$Z$2:$Z$692,'Infos Relatório'!BQ$1)</f>
        <v>0</v>
      </c>
      <c r="BT617" s="14">
        <f>SUMIFS('Faturamento SP3'!$O$2:$O$692,'Faturamento SP3'!$D$2:$D$692,'Infos Relatório'!$B$564,'Faturamento SP3'!$E$2:$E$692,'Infos Relatório'!$B617,'Faturamento SP3'!$Z$2:$Z$692,'Infos Relatório'!BQ$1,'Faturamento SP3'!$T$2:$T$692,"Sim")+SUMIFS('Faturamento SP3'!$P$2:$P$692,'Faturamento SP3'!$D$2:$D$692,'Infos Relatório'!$B$564,'Faturamento SP3'!$E$2:$E$692,'Infos Relatório'!$B617,'Faturamento SP3'!$Z$2:$Z$692,'Infos Relatório'!BQ$1,'Faturamento SP3'!$T$2:$T$692,"Sim")</f>
        <v>0</v>
      </c>
      <c r="BU617" s="27" t="e">
        <f t="shared" si="228"/>
        <v>#DIV/0!</v>
      </c>
      <c r="BV617" s="24">
        <f>SUMIFS('Faturamento SP3'!$H$2:$H$692,'Faturamento SP3'!$D$2:$D$692,'Infos Relatório'!$B$564,'Faturamento SP3'!$E$2:$E$692,'Infos Relatório'!$B617,'Faturamento SP3'!$Z$2:$Z$692,'Infos Relatório'!BQ$1)</f>
        <v>0</v>
      </c>
    </row>
    <row r="618" spans="2:74">
      <c r="B618" s="17" t="s">
        <v>60</v>
      </c>
      <c r="C618" s="23">
        <f>COUNTIFS('Faturamento SP3'!$D$2:$D$692,'Infos Relatório'!$B$564,'Faturamento SP3'!$E$2:$E$692,'Infos Relatório'!$B618,'Faturamento SP3'!$Z$2:$Z$692,'Infos Relatório'!C$1)</f>
        <v>0</v>
      </c>
      <c r="D618" s="13">
        <f>SUMIFS('Faturamento SP3'!$G$2:$G$692,'Faturamento SP3'!$D$2:$D$692,'Infos Relatório'!$B$564,'Faturamento SP3'!$E$2:$E$692,'Infos Relatório'!$B618,'Faturamento SP3'!$Z$2:$Z$692,'Infos Relatório'!C$1)</f>
        <v>0</v>
      </c>
      <c r="E618" s="13">
        <f>SUMIFS('Faturamento SP3'!$J$2:$J$692,'Faturamento SP3'!$D$2:$D$692,'Infos Relatório'!$B$564,'Faturamento SP3'!$E$2:$E$692,'Infos Relatório'!$B618,'Faturamento SP3'!$Z$2:$Z$692,'Infos Relatório'!C$1)</f>
        <v>0</v>
      </c>
      <c r="F618" s="14">
        <f>SUMIFS('Faturamento SP3'!$O$2:$O$692,'Faturamento SP3'!$D$2:$D$692,'Infos Relatório'!$B$564,'Faturamento SP3'!$E$2:$E$692,'Infos Relatório'!$B618,'Faturamento SP3'!$Z$2:$Z$692,'Infos Relatório'!C$1,'Faturamento SP3'!$T$2:$T$692,"Sim")+SUMIFS('Faturamento SP3'!$P$2:$P$692,'Faturamento SP3'!$D$2:$D$692,'Infos Relatório'!$B$564,'Faturamento SP3'!$E$2:$E$692,'Infos Relatório'!$B618,'Faturamento SP3'!$Z$2:$Z$692,'Infos Relatório'!C$1,'Faturamento SP3'!$T$2:$T$692,"Sim")</f>
        <v>0</v>
      </c>
      <c r="G618" s="27" t="e">
        <f t="shared" si="217"/>
        <v>#DIV/0!</v>
      </c>
      <c r="H618" s="24">
        <f>SUMIFS('Faturamento SP3'!$H$2:$H$692,'Faturamento SP3'!$D$2:$D$692,'Infos Relatório'!$B$564,'Faturamento SP3'!$E$2:$E$692,'Infos Relatório'!$B618,'Faturamento SP3'!$Z$2:$Z$692,'Infos Relatório'!C$1)</f>
        <v>0</v>
      </c>
      <c r="I618" s="23">
        <f>COUNTIFS('Faturamento SP3'!$D$2:$D$692,'Infos Relatório'!$B$564,'Faturamento SP3'!$E$2:$E$692,'Infos Relatório'!$B618,'Faturamento SP3'!$Z$2:$Z$692,'Infos Relatório'!I$1)</f>
        <v>0</v>
      </c>
      <c r="J618" s="13">
        <f>SUMIFS('Faturamento SP3'!$G$2:$G$692,'Faturamento SP3'!$D$2:$D$692,'Infos Relatório'!$B$564,'Faturamento SP3'!$E$2:$E$692,'Infos Relatório'!$B618,'Faturamento SP3'!$Z$2:$Z$692,'Infos Relatório'!I$1)</f>
        <v>0</v>
      </c>
      <c r="K618" s="13">
        <f>SUMIFS('Faturamento SP3'!$J$2:$J$692,'Faturamento SP3'!$D$2:$D$692,'Infos Relatório'!$B$564,'Faturamento SP3'!$E$2:$E$692,'Infos Relatório'!$B618,'Faturamento SP3'!$Z$2:$Z$692,'Infos Relatório'!I$1)</f>
        <v>0</v>
      </c>
      <c r="L618" s="14">
        <f>SUMIFS('Faturamento SP3'!$O$2:$O$692,'Faturamento SP3'!$D$2:$D$692,'Infos Relatório'!$B$564,'Faturamento SP3'!$E$2:$E$692,'Infos Relatório'!$B618,'Faturamento SP3'!$Z$2:$Z$692,'Infos Relatório'!I$1,'Faturamento SP3'!$T$2:$T$692,"Sim")+SUMIFS('Faturamento SP3'!$P$2:$P$692,'Faturamento SP3'!$D$2:$D$692,'Infos Relatório'!$B$564,'Faturamento SP3'!$E$2:$E$692,'Infos Relatório'!$B618,'Faturamento SP3'!$Z$2:$Z$692,'Infos Relatório'!I$1,'Faturamento SP3'!$T$2:$T$692,"Sim")</f>
        <v>0</v>
      </c>
      <c r="M618" s="27" t="e">
        <f t="shared" si="218"/>
        <v>#DIV/0!</v>
      </c>
      <c r="N618" s="24">
        <f>SUMIFS('Faturamento SP3'!$H$2:$H$692,'Faturamento SP3'!$D$2:$D$692,'Infos Relatório'!$B$564,'Faturamento SP3'!$E$2:$E$692,'Infos Relatório'!$B618,'Faturamento SP3'!$Z$2:$Z$692,'Infos Relatório'!I$1)</f>
        <v>0</v>
      </c>
      <c r="O618" s="23">
        <f>COUNTIFS('Faturamento SP3'!$D$2:$D$692,'Infos Relatório'!$B$564,'Faturamento SP3'!$E$2:$E$692,'Infos Relatório'!$B618,'Faturamento SP3'!$Z$2:$Z$692,'Infos Relatório'!O$1)</f>
        <v>0</v>
      </c>
      <c r="P618" s="13">
        <f>SUMIFS('Faturamento SP3'!$G$2:$G$692,'Faturamento SP3'!$D$2:$D$692,'Infos Relatório'!$B$564,'Faturamento SP3'!$E$2:$E$692,'Infos Relatório'!$B618,'Faturamento SP3'!$Z$2:$Z$692,'Infos Relatório'!O$1)</f>
        <v>0</v>
      </c>
      <c r="Q618" s="13">
        <f>SUMIFS('Faturamento SP3'!$J$2:$J$692,'Faturamento SP3'!$D$2:$D$692,'Infos Relatório'!$B$564,'Faturamento SP3'!$E$2:$E$692,'Infos Relatório'!$B618,'Faturamento SP3'!$Z$2:$Z$692,'Infos Relatório'!O$1)</f>
        <v>0</v>
      </c>
      <c r="R618" s="14">
        <f>SUMIFS('Faturamento SP3'!$O$2:$O$692,'Faturamento SP3'!$D$2:$D$692,'Infos Relatório'!$B$564,'Faturamento SP3'!$E$2:$E$692,'Infos Relatório'!$B618,'Faturamento SP3'!$Z$2:$Z$692,'Infos Relatório'!O$1,'Faturamento SP3'!$T$2:$T$692,"Sim")+SUMIFS('Faturamento SP3'!$P$2:$P$692,'Faturamento SP3'!$D$2:$D$692,'Infos Relatório'!$B$564,'Faturamento SP3'!$E$2:$E$692,'Infos Relatório'!$B618,'Faturamento SP3'!$Z$2:$Z$692,'Infos Relatório'!O$1,'Faturamento SP3'!$T$2:$T$692,"Sim")</f>
        <v>0</v>
      </c>
      <c r="S618" s="27" t="e">
        <f t="shared" si="219"/>
        <v>#DIV/0!</v>
      </c>
      <c r="T618" s="24">
        <f>SUMIFS('Faturamento SP3'!$H$2:$H$692,'Faturamento SP3'!$D$2:$D$692,'Infos Relatório'!$B$564,'Faturamento SP3'!$E$2:$E$692,'Infos Relatório'!$B618,'Faturamento SP3'!$Z$2:$Z$692,'Infos Relatório'!O$1)</f>
        <v>0</v>
      </c>
      <c r="U618" s="23">
        <f>COUNTIFS('Faturamento SP3'!$D$2:$D$692,'Infos Relatório'!$B$564,'Faturamento SP3'!$E$2:$E$692,'Infos Relatório'!$B618,'Faturamento SP3'!$Z$2:$Z$692,'Infos Relatório'!U$1)</f>
        <v>0</v>
      </c>
      <c r="V618" s="13">
        <f>SUMIFS('Faturamento SP3'!$G$2:$G$692,'Faturamento SP3'!$D$2:$D$692,'Infos Relatório'!$B$564,'Faturamento SP3'!$E$2:$E$692,'Infos Relatório'!$B618,'Faturamento SP3'!$Z$2:$Z$692,'Infos Relatório'!U$1)</f>
        <v>0</v>
      </c>
      <c r="W618" s="13">
        <f>SUMIFS('Faturamento SP3'!$J$2:$J$692,'Faturamento SP3'!$D$2:$D$692,'Infos Relatório'!$B$564,'Faturamento SP3'!$E$2:$E$692,'Infos Relatório'!$B618,'Faturamento SP3'!$Z$2:$Z$692,'Infos Relatório'!U$1)</f>
        <v>0</v>
      </c>
      <c r="X618" s="14">
        <f>SUMIFS('Faturamento SP3'!$O$2:$O$692,'Faturamento SP3'!$D$2:$D$692,'Infos Relatório'!$B$564,'Faturamento SP3'!$E$2:$E$692,'Infos Relatório'!$B618,'Faturamento SP3'!$Z$2:$Z$692,'Infos Relatório'!U$1,'Faturamento SP3'!$T$2:$T$692,"Sim")+SUMIFS('Faturamento SP3'!$P$2:$P$692,'Faturamento SP3'!$D$2:$D$692,'Infos Relatório'!$B$564,'Faturamento SP3'!$E$2:$E$692,'Infos Relatório'!$B618,'Faturamento SP3'!$Z$2:$Z$692,'Infos Relatório'!U$1,'Faturamento SP3'!$T$2:$T$692,"Sim")</f>
        <v>0</v>
      </c>
      <c r="Y618" s="27" t="e">
        <f t="shared" si="220"/>
        <v>#DIV/0!</v>
      </c>
      <c r="Z618" s="24">
        <f>SUMIFS('Faturamento SP3'!$H$2:$H$692,'Faturamento SP3'!$D$2:$D$692,'Infos Relatório'!$B$564,'Faturamento SP3'!$E$2:$E$692,'Infos Relatório'!$B618,'Faturamento SP3'!$Z$2:$Z$692,'Infos Relatório'!U$1)</f>
        <v>0</v>
      </c>
      <c r="AA618" s="23">
        <f>COUNTIFS('Faturamento SP3'!$D$2:$D$692,'Infos Relatório'!$B$564,'Faturamento SP3'!$E$2:$E$692,'Infos Relatório'!$B618,'Faturamento SP3'!$Z$2:$Z$692,'Infos Relatório'!AA$1)</f>
        <v>0</v>
      </c>
      <c r="AB618" s="13">
        <f>SUMIFS('Faturamento SP3'!$G$2:$G$692,'Faturamento SP3'!$D$2:$D$692,'Infos Relatório'!$B$564,'Faturamento SP3'!$E$2:$E$692,'Infos Relatório'!$B618,'Faturamento SP3'!$Z$2:$Z$692,'Infos Relatório'!AA$1)</f>
        <v>0</v>
      </c>
      <c r="AC618" s="13">
        <f>SUMIFS('Faturamento SP3'!$J$2:$J$692,'Faturamento SP3'!$D$2:$D$692,'Infos Relatório'!$B$564,'Faturamento SP3'!$E$2:$E$692,'Infos Relatório'!$B618,'Faturamento SP3'!$Z$2:$Z$692,'Infos Relatório'!AA$1)</f>
        <v>0</v>
      </c>
      <c r="AD618" s="14">
        <f>SUMIFS('Faturamento SP3'!$O$2:$O$692,'Faturamento SP3'!$D$2:$D$692,'Infos Relatório'!$B$564,'Faturamento SP3'!$E$2:$E$692,'Infos Relatório'!$B618,'Faturamento SP3'!$Z$2:$Z$692,'Infos Relatório'!AA$1,'Faturamento SP3'!$T$2:$T$692,"Sim")+SUMIFS('Faturamento SP3'!$P$2:$P$692,'Faturamento SP3'!$D$2:$D$692,'Infos Relatório'!$B$564,'Faturamento SP3'!$E$2:$E$692,'Infos Relatório'!$B618,'Faturamento SP3'!$Z$2:$Z$692,'Infos Relatório'!AA$1,'Faturamento SP3'!$T$2:$T$692,"Sim")</f>
        <v>0</v>
      </c>
      <c r="AE618" s="27" t="e">
        <f t="shared" si="221"/>
        <v>#DIV/0!</v>
      </c>
      <c r="AF618" s="24">
        <f>SUMIFS('Faturamento SP3'!$H$2:$H$692,'Faturamento SP3'!$D$2:$D$692,'Infos Relatório'!$B$564,'Faturamento SP3'!$E$2:$E$692,'Infos Relatório'!$B618,'Faturamento SP3'!$Z$2:$Z$692,'Infos Relatório'!AA$1)</f>
        <v>0</v>
      </c>
      <c r="AG618" s="23">
        <f>COUNTIFS('Faturamento SP3'!$D$2:$D$692,'Infos Relatório'!$B$564,'Faturamento SP3'!$E$2:$E$692,'Infos Relatório'!$B618,'Faturamento SP3'!$Z$2:$Z$692,'Infos Relatório'!AG$1)</f>
        <v>0</v>
      </c>
      <c r="AH618" s="13">
        <f>SUMIFS('Faturamento SP3'!$G$2:$G$692,'Faturamento SP3'!$D$2:$D$692,'Infos Relatório'!$B$564,'Faturamento SP3'!$E$2:$E$692,'Infos Relatório'!$B618,'Faturamento SP3'!$Z$2:$Z$692,'Infos Relatório'!AG$1)</f>
        <v>0</v>
      </c>
      <c r="AI618" s="13">
        <f>SUMIFS('Faturamento SP3'!$J$2:$J$692,'Faturamento SP3'!$D$2:$D$692,'Infos Relatório'!$B$564,'Faturamento SP3'!$E$2:$E$692,'Infos Relatório'!$B618,'Faturamento SP3'!$Z$2:$Z$692,'Infos Relatório'!AG$1)</f>
        <v>0</v>
      </c>
      <c r="AJ618" s="14">
        <f>SUMIFS('Faturamento SP3'!$O$2:$O$692,'Faturamento SP3'!$D$2:$D$692,'Infos Relatório'!$B$564,'Faturamento SP3'!$E$2:$E$692,'Infos Relatório'!$B618,'Faturamento SP3'!$Z$2:$Z$692,'Infos Relatório'!AG$1,'Faturamento SP3'!$T$2:$T$692,"Sim")+SUMIFS('Faturamento SP3'!$P$2:$P$692,'Faturamento SP3'!$D$2:$D$692,'Infos Relatório'!$B$564,'Faturamento SP3'!$E$2:$E$692,'Infos Relatório'!$B618,'Faturamento SP3'!$Z$2:$Z$692,'Infos Relatório'!AG$1,'Faturamento SP3'!$T$2:$T$692,"Sim")</f>
        <v>0</v>
      </c>
      <c r="AK618" s="27" t="e">
        <f t="shared" si="222"/>
        <v>#DIV/0!</v>
      </c>
      <c r="AL618" s="24">
        <f>SUMIFS('Faturamento SP3'!$H$2:$H$692,'Faturamento SP3'!$D$2:$D$692,'Infos Relatório'!$B$564,'Faturamento SP3'!$E$2:$E$692,'Infos Relatório'!$B618,'Faturamento SP3'!$Z$2:$Z$692,'Infos Relatório'!AG$1)</f>
        <v>0</v>
      </c>
      <c r="AM618" s="23">
        <f>COUNTIFS('Faturamento SP3'!$D$2:$D$692,'Infos Relatório'!$B$564,'Faturamento SP3'!$E$2:$E$692,'Infos Relatório'!$B618,'Faturamento SP3'!$Z$2:$Z$692,'Infos Relatório'!AM$1)</f>
        <v>0</v>
      </c>
      <c r="AN618" s="13">
        <f>SUMIFS('Faturamento SP3'!$G$2:$G$692,'Faturamento SP3'!$D$2:$D$692,'Infos Relatório'!$B$564,'Faturamento SP3'!$E$2:$E$692,'Infos Relatório'!$B618,'Faturamento SP3'!$Z$2:$Z$692,'Infos Relatório'!AM$1)</f>
        <v>0</v>
      </c>
      <c r="AO618" s="13">
        <f>SUMIFS('Faturamento SP3'!$J$2:$J$692,'Faturamento SP3'!$D$2:$D$692,'Infos Relatório'!$B$564,'Faturamento SP3'!$E$2:$E$692,'Infos Relatório'!$B618,'Faturamento SP3'!$Z$2:$Z$692,'Infos Relatório'!AM$1)</f>
        <v>0</v>
      </c>
      <c r="AP618" s="14">
        <f>SUMIFS('Faturamento SP3'!$O$2:$O$692,'Faturamento SP3'!$D$2:$D$692,'Infos Relatório'!$B$564,'Faturamento SP3'!$E$2:$E$692,'Infos Relatório'!$B618,'Faturamento SP3'!$Z$2:$Z$692,'Infos Relatório'!AM$1,'Faturamento SP3'!$T$2:$T$692,"Sim")+SUMIFS('Faturamento SP3'!$P$2:$P$692,'Faturamento SP3'!$D$2:$D$692,'Infos Relatório'!$B$564,'Faturamento SP3'!$E$2:$E$692,'Infos Relatório'!$B618,'Faturamento SP3'!$Z$2:$Z$692,'Infos Relatório'!AM$1,'Faturamento SP3'!$T$2:$T$692,"Sim")</f>
        <v>0</v>
      </c>
      <c r="AQ618" s="27" t="e">
        <f t="shared" si="223"/>
        <v>#DIV/0!</v>
      </c>
      <c r="AR618" s="24">
        <f>SUMIFS('Faturamento SP3'!$H$2:$H$692,'Faturamento SP3'!$D$2:$D$692,'Infos Relatório'!$B$564,'Faturamento SP3'!$E$2:$E$692,'Infos Relatório'!$B618,'Faturamento SP3'!$Z$2:$Z$692,'Infos Relatório'!AM$1)</f>
        <v>0</v>
      </c>
      <c r="AS618" s="23">
        <f>COUNTIFS('Faturamento SP3'!$D$2:$D$692,'Infos Relatório'!$B$564,'Faturamento SP3'!$E$2:$E$692,'Infos Relatório'!$B618,'Faturamento SP3'!$Z$2:$Z$692,'Infos Relatório'!AS$1)</f>
        <v>0</v>
      </c>
      <c r="AT618" s="13">
        <f>SUMIFS('Faturamento SP3'!$G$2:$G$692,'Faturamento SP3'!$D$2:$D$692,'Infos Relatório'!$B$564,'Faturamento SP3'!$E$2:$E$692,'Infos Relatório'!$B618,'Faturamento SP3'!$Z$2:$Z$692,'Infos Relatório'!AS$1)</f>
        <v>0</v>
      </c>
      <c r="AU618" s="13">
        <f>SUMIFS('Faturamento SP3'!$J$2:$J$692,'Faturamento SP3'!$D$2:$D$692,'Infos Relatório'!$B$564,'Faturamento SP3'!$E$2:$E$692,'Infos Relatório'!$B618,'Faturamento SP3'!$Z$2:$Z$692,'Infos Relatório'!AS$1)</f>
        <v>0</v>
      </c>
      <c r="AV618" s="14">
        <f>SUMIFS('Faturamento SP3'!$O$2:$O$692,'Faturamento SP3'!$D$2:$D$692,'Infos Relatório'!$B$564,'Faturamento SP3'!$E$2:$E$692,'Infos Relatório'!$B618,'Faturamento SP3'!$Z$2:$Z$692,'Infos Relatório'!AS$1,'Faturamento SP3'!$T$2:$T$692,"Sim")+SUMIFS('Faturamento SP3'!$P$2:$P$692,'Faturamento SP3'!$D$2:$D$692,'Infos Relatório'!$B$564,'Faturamento SP3'!$E$2:$E$692,'Infos Relatório'!$B618,'Faturamento SP3'!$Z$2:$Z$692,'Infos Relatório'!AS$1,'Faturamento SP3'!$T$2:$T$692,"Sim")</f>
        <v>0</v>
      </c>
      <c r="AW618" s="27" t="e">
        <f t="shared" si="224"/>
        <v>#DIV/0!</v>
      </c>
      <c r="AX618" s="24">
        <f>SUMIFS('Faturamento SP3'!$H$2:$H$692,'Faturamento SP3'!$D$2:$D$692,'Infos Relatório'!$B$564,'Faturamento SP3'!$E$2:$E$692,'Infos Relatório'!$B618,'Faturamento SP3'!$Z$2:$Z$692,'Infos Relatório'!AS$1)</f>
        <v>0</v>
      </c>
      <c r="AY618" s="23">
        <f>COUNTIFS('Faturamento SP3'!$D$2:$D$692,'Infos Relatório'!$B$564,'Faturamento SP3'!$E$2:$E$692,'Infos Relatório'!$B618,'Faturamento SP3'!$Z$2:$Z$692,'Infos Relatório'!AY$1)</f>
        <v>0</v>
      </c>
      <c r="AZ618" s="13">
        <f>SUMIFS('Faturamento SP3'!$G$2:$G$692,'Faturamento SP3'!$D$2:$D$692,'Infos Relatório'!$B$564,'Faturamento SP3'!$E$2:$E$692,'Infos Relatório'!$B618,'Faturamento SP3'!$Z$2:$Z$692,'Infos Relatório'!AY$1)</f>
        <v>0</v>
      </c>
      <c r="BA618" s="13">
        <f>SUMIFS('Faturamento SP3'!$J$2:$J$692,'Faturamento SP3'!$D$2:$D$692,'Infos Relatório'!$B$564,'Faturamento SP3'!$E$2:$E$692,'Infos Relatório'!$B618,'Faturamento SP3'!$Z$2:$Z$692,'Infos Relatório'!AY$1)</f>
        <v>0</v>
      </c>
      <c r="BB618" s="14">
        <f>SUMIFS('Faturamento SP3'!$O$2:$O$692,'Faturamento SP3'!$D$2:$D$692,'Infos Relatório'!$B$564,'Faturamento SP3'!$E$2:$E$692,'Infos Relatório'!$B618,'Faturamento SP3'!$Z$2:$Z$692,'Infos Relatório'!AY$1,'Faturamento SP3'!$T$2:$T$692,"Sim")+SUMIFS('Faturamento SP3'!$P$2:$P$692,'Faturamento SP3'!$D$2:$D$692,'Infos Relatório'!$B$564,'Faturamento SP3'!$E$2:$E$692,'Infos Relatório'!$B618,'Faturamento SP3'!$Z$2:$Z$692,'Infos Relatório'!AY$1,'Faturamento SP3'!$T$2:$T$692,"Sim")</f>
        <v>0</v>
      </c>
      <c r="BC618" s="27" t="e">
        <f t="shared" si="225"/>
        <v>#DIV/0!</v>
      </c>
      <c r="BD618" s="24">
        <f>SUMIFS('Faturamento SP3'!$H$2:$H$692,'Faturamento SP3'!$D$2:$D$692,'Infos Relatório'!$B$564,'Faturamento SP3'!$E$2:$E$692,'Infos Relatório'!$B618,'Faturamento SP3'!$Z$2:$Z$692,'Infos Relatório'!AY$1)</f>
        <v>0</v>
      </c>
      <c r="BE618" s="23">
        <f>COUNTIFS('Faturamento SP3'!$D$2:$D$692,'Infos Relatório'!$B$564,'Faturamento SP3'!$E$2:$E$692,'Infos Relatório'!$B618,'Faturamento SP3'!$Z$2:$Z$692,'Infos Relatório'!BE$1)</f>
        <v>0</v>
      </c>
      <c r="BF618" s="13">
        <f>SUMIFS('Faturamento SP3'!$G$2:$G$692,'Faturamento SP3'!$D$2:$D$692,'Infos Relatório'!$B$564,'Faturamento SP3'!$E$2:$E$692,'Infos Relatório'!$B618,'Faturamento SP3'!$Z$2:$Z$692,'Infos Relatório'!BE$1)</f>
        <v>0</v>
      </c>
      <c r="BG618" s="13">
        <f>SUMIFS('Faturamento SP3'!$J$2:$J$692,'Faturamento SP3'!$D$2:$D$692,'Infos Relatório'!$B$564,'Faturamento SP3'!$E$2:$E$692,'Infos Relatório'!$B618,'Faturamento SP3'!$Z$2:$Z$692,'Infos Relatório'!BE$1)</f>
        <v>0</v>
      </c>
      <c r="BH618" s="14">
        <f>SUMIFS('Faturamento SP3'!$O$2:$O$692,'Faturamento SP3'!$D$2:$D$692,'Infos Relatório'!$B$564,'Faturamento SP3'!$E$2:$E$692,'Infos Relatório'!$B618,'Faturamento SP3'!$Z$2:$Z$692,'Infos Relatório'!BE$1,'Faturamento SP3'!$T$2:$T$692,"Sim")+SUMIFS('Faturamento SP3'!$P$2:$P$692,'Faturamento SP3'!$D$2:$D$692,'Infos Relatório'!$B$564,'Faturamento SP3'!$E$2:$E$692,'Infos Relatório'!$B618,'Faturamento SP3'!$Z$2:$Z$692,'Infos Relatório'!BE$1,'Faturamento SP3'!$T$2:$T$692,"Sim")</f>
        <v>0</v>
      </c>
      <c r="BI618" s="27" t="e">
        <f t="shared" si="226"/>
        <v>#DIV/0!</v>
      </c>
      <c r="BJ618" s="24">
        <f>SUMIFS('Faturamento SP3'!$H$2:$H$692,'Faturamento SP3'!$D$2:$D$692,'Infos Relatório'!$B$564,'Faturamento SP3'!$E$2:$E$692,'Infos Relatório'!$B618,'Faturamento SP3'!$Z$2:$Z$692,'Infos Relatório'!BE$1)</f>
        <v>0</v>
      </c>
      <c r="BK618" s="23">
        <f>COUNTIFS('Faturamento SP3'!$D$2:$D$692,'Infos Relatório'!$B$564,'Faturamento SP3'!$E$2:$E$692,'Infos Relatório'!$B618,'Faturamento SP3'!$Z$2:$Z$692,'Infos Relatório'!BK$1)</f>
        <v>0</v>
      </c>
      <c r="BL618" s="13">
        <f>SUMIFS('Faturamento SP3'!$G$2:$G$692,'Faturamento SP3'!$D$2:$D$692,'Infos Relatório'!$B$564,'Faturamento SP3'!$E$2:$E$692,'Infos Relatório'!$B618,'Faturamento SP3'!$Z$2:$Z$692,'Infos Relatório'!BK$1)</f>
        <v>0</v>
      </c>
      <c r="BM618" s="13">
        <f>SUMIFS('Faturamento SP3'!$J$2:$J$692,'Faturamento SP3'!$D$2:$D$692,'Infos Relatório'!$B$564,'Faturamento SP3'!$E$2:$E$692,'Infos Relatório'!$B618,'Faturamento SP3'!$Z$2:$Z$692,'Infos Relatório'!BK$1)</f>
        <v>0</v>
      </c>
      <c r="BN618" s="14">
        <f>SUMIFS('Faturamento SP3'!$O$2:$O$692,'Faturamento SP3'!$D$2:$D$692,'Infos Relatório'!$B$564,'Faturamento SP3'!$E$2:$E$692,'Infos Relatório'!$B618,'Faturamento SP3'!$Z$2:$Z$692,'Infos Relatório'!BK$1,'Faturamento SP3'!$T$2:$T$692,"Sim")+SUMIFS('Faturamento SP3'!$P$2:$P$692,'Faturamento SP3'!$D$2:$D$692,'Infos Relatório'!$B$564,'Faturamento SP3'!$E$2:$E$692,'Infos Relatório'!$B618,'Faturamento SP3'!$Z$2:$Z$692,'Infos Relatório'!BK$1,'Faturamento SP3'!$T$2:$T$692,"Sim")</f>
        <v>0</v>
      </c>
      <c r="BO618" s="27" t="e">
        <f t="shared" si="227"/>
        <v>#DIV/0!</v>
      </c>
      <c r="BP618" s="24">
        <f>SUMIFS('Faturamento SP3'!$H$2:$H$692,'Faturamento SP3'!$D$2:$D$692,'Infos Relatório'!$B$564,'Faturamento SP3'!$E$2:$E$692,'Infos Relatório'!$B618,'Faturamento SP3'!$Z$2:$Z$692,'Infos Relatório'!BK$1)</f>
        <v>0</v>
      </c>
      <c r="BQ618" s="23">
        <f>COUNTIFS('Faturamento SP3'!$D$2:$D$692,'Infos Relatório'!$B$564,'Faturamento SP3'!$E$2:$E$692,'Infos Relatório'!$B618,'Faturamento SP3'!$Z$2:$Z$692,'Infos Relatório'!BQ$1)</f>
        <v>0</v>
      </c>
      <c r="BR618" s="13">
        <f>SUMIFS('Faturamento SP3'!$G$2:$G$692,'Faturamento SP3'!$D$2:$D$692,'Infos Relatório'!$B$564,'Faturamento SP3'!$E$2:$E$692,'Infos Relatório'!$B618,'Faturamento SP3'!$Z$2:$Z$692,'Infos Relatório'!BQ$1)</f>
        <v>0</v>
      </c>
      <c r="BS618" s="13">
        <f>SUMIFS('Faturamento SP3'!$J$2:$J$692,'Faturamento SP3'!$D$2:$D$692,'Infos Relatório'!$B$564,'Faturamento SP3'!$E$2:$E$692,'Infos Relatório'!$B618,'Faturamento SP3'!$Z$2:$Z$692,'Infos Relatório'!BQ$1)</f>
        <v>0</v>
      </c>
      <c r="BT618" s="14">
        <f>SUMIFS('Faturamento SP3'!$O$2:$O$692,'Faturamento SP3'!$D$2:$D$692,'Infos Relatório'!$B$564,'Faturamento SP3'!$E$2:$E$692,'Infos Relatório'!$B618,'Faturamento SP3'!$Z$2:$Z$692,'Infos Relatório'!BQ$1,'Faturamento SP3'!$T$2:$T$692,"Sim")+SUMIFS('Faturamento SP3'!$P$2:$P$692,'Faturamento SP3'!$D$2:$D$692,'Infos Relatório'!$B$564,'Faturamento SP3'!$E$2:$E$692,'Infos Relatório'!$B618,'Faturamento SP3'!$Z$2:$Z$692,'Infos Relatório'!BQ$1,'Faturamento SP3'!$T$2:$T$692,"Sim")</f>
        <v>0</v>
      </c>
      <c r="BU618" s="27" t="e">
        <f t="shared" si="228"/>
        <v>#DIV/0!</v>
      </c>
      <c r="BV618" s="24">
        <f>SUMIFS('Faturamento SP3'!$H$2:$H$692,'Faturamento SP3'!$D$2:$D$692,'Infos Relatório'!$B$564,'Faturamento SP3'!$E$2:$E$692,'Infos Relatório'!$B618,'Faturamento SP3'!$Z$2:$Z$692,'Infos Relatório'!BQ$1)</f>
        <v>0</v>
      </c>
    </row>
    <row r="619" spans="2:74">
      <c r="B619" s="17" t="s">
        <v>61</v>
      </c>
      <c r="C619" s="23">
        <f>COUNTIFS('Faturamento SP3'!$D$2:$D$692,'Infos Relatório'!$B$564,'Faturamento SP3'!$E$2:$E$692,'Infos Relatório'!$B619,'Faturamento SP3'!$Z$2:$Z$692,'Infos Relatório'!C$1)</f>
        <v>0</v>
      </c>
      <c r="D619" s="13">
        <f>SUMIFS('Faturamento SP3'!$G$2:$G$692,'Faturamento SP3'!$D$2:$D$692,'Infos Relatório'!$B$564,'Faturamento SP3'!$E$2:$E$692,'Infos Relatório'!$B619,'Faturamento SP3'!$Z$2:$Z$692,'Infos Relatório'!C$1)</f>
        <v>0</v>
      </c>
      <c r="E619" s="13">
        <f>SUMIFS('Faturamento SP3'!$J$2:$J$692,'Faturamento SP3'!$D$2:$D$692,'Infos Relatório'!$B$564,'Faturamento SP3'!$E$2:$E$692,'Infos Relatório'!$B619,'Faturamento SP3'!$Z$2:$Z$692,'Infos Relatório'!C$1)</f>
        <v>0</v>
      </c>
      <c r="F619" s="14">
        <f>SUMIFS('Faturamento SP3'!$O$2:$O$692,'Faturamento SP3'!$D$2:$D$692,'Infos Relatório'!$B$564,'Faturamento SP3'!$E$2:$E$692,'Infos Relatório'!$B619,'Faturamento SP3'!$Z$2:$Z$692,'Infos Relatório'!C$1,'Faturamento SP3'!$T$2:$T$692,"Sim")+SUMIFS('Faturamento SP3'!$P$2:$P$692,'Faturamento SP3'!$D$2:$D$692,'Infos Relatório'!$B$564,'Faturamento SP3'!$E$2:$E$692,'Infos Relatório'!$B619,'Faturamento SP3'!$Z$2:$Z$692,'Infos Relatório'!C$1,'Faturamento SP3'!$T$2:$T$692,"Sim")</f>
        <v>0</v>
      </c>
      <c r="G619" s="27" t="e">
        <f t="shared" si="217"/>
        <v>#DIV/0!</v>
      </c>
      <c r="H619" s="24">
        <f>SUMIFS('Faturamento SP3'!$H$2:$H$692,'Faturamento SP3'!$D$2:$D$692,'Infos Relatório'!$B$564,'Faturamento SP3'!$E$2:$E$692,'Infos Relatório'!$B619,'Faturamento SP3'!$Z$2:$Z$692,'Infos Relatório'!C$1)</f>
        <v>0</v>
      </c>
      <c r="I619" s="23">
        <f>COUNTIFS('Faturamento SP3'!$D$2:$D$692,'Infos Relatório'!$B$564,'Faturamento SP3'!$E$2:$E$692,'Infos Relatório'!$B619,'Faturamento SP3'!$Z$2:$Z$692,'Infos Relatório'!I$1)</f>
        <v>0</v>
      </c>
      <c r="J619" s="13">
        <f>SUMIFS('Faturamento SP3'!$G$2:$G$692,'Faturamento SP3'!$D$2:$D$692,'Infos Relatório'!$B$564,'Faturamento SP3'!$E$2:$E$692,'Infos Relatório'!$B619,'Faturamento SP3'!$Z$2:$Z$692,'Infos Relatório'!I$1)</f>
        <v>0</v>
      </c>
      <c r="K619" s="13">
        <f>SUMIFS('Faturamento SP3'!$J$2:$J$692,'Faturamento SP3'!$D$2:$D$692,'Infos Relatório'!$B$564,'Faturamento SP3'!$E$2:$E$692,'Infos Relatório'!$B619,'Faturamento SP3'!$Z$2:$Z$692,'Infos Relatório'!I$1)</f>
        <v>0</v>
      </c>
      <c r="L619" s="14">
        <f>SUMIFS('Faturamento SP3'!$O$2:$O$692,'Faturamento SP3'!$D$2:$D$692,'Infos Relatório'!$B$564,'Faturamento SP3'!$E$2:$E$692,'Infos Relatório'!$B619,'Faturamento SP3'!$Z$2:$Z$692,'Infos Relatório'!I$1,'Faturamento SP3'!$T$2:$T$692,"Sim")+SUMIFS('Faturamento SP3'!$P$2:$P$692,'Faturamento SP3'!$D$2:$D$692,'Infos Relatório'!$B$564,'Faturamento SP3'!$E$2:$E$692,'Infos Relatório'!$B619,'Faturamento SP3'!$Z$2:$Z$692,'Infos Relatório'!I$1,'Faturamento SP3'!$T$2:$T$692,"Sim")</f>
        <v>0</v>
      </c>
      <c r="M619" s="27" t="e">
        <f t="shared" si="218"/>
        <v>#DIV/0!</v>
      </c>
      <c r="N619" s="24">
        <f>SUMIFS('Faturamento SP3'!$H$2:$H$692,'Faturamento SP3'!$D$2:$D$692,'Infos Relatório'!$B$564,'Faturamento SP3'!$E$2:$E$692,'Infos Relatório'!$B619,'Faturamento SP3'!$Z$2:$Z$692,'Infos Relatório'!I$1)</f>
        <v>0</v>
      </c>
      <c r="O619" s="23">
        <f>COUNTIFS('Faturamento SP3'!$D$2:$D$692,'Infos Relatório'!$B$564,'Faturamento SP3'!$E$2:$E$692,'Infos Relatório'!$B619,'Faturamento SP3'!$Z$2:$Z$692,'Infos Relatório'!O$1)</f>
        <v>0</v>
      </c>
      <c r="P619" s="13">
        <f>SUMIFS('Faturamento SP3'!$G$2:$G$692,'Faturamento SP3'!$D$2:$D$692,'Infos Relatório'!$B$564,'Faturamento SP3'!$E$2:$E$692,'Infos Relatório'!$B619,'Faturamento SP3'!$Z$2:$Z$692,'Infos Relatório'!O$1)</f>
        <v>0</v>
      </c>
      <c r="Q619" s="13">
        <f>SUMIFS('Faturamento SP3'!$J$2:$J$692,'Faturamento SP3'!$D$2:$D$692,'Infos Relatório'!$B$564,'Faturamento SP3'!$E$2:$E$692,'Infos Relatório'!$B619,'Faturamento SP3'!$Z$2:$Z$692,'Infos Relatório'!O$1)</f>
        <v>0</v>
      </c>
      <c r="R619" s="14">
        <f>SUMIFS('Faturamento SP3'!$O$2:$O$692,'Faturamento SP3'!$D$2:$D$692,'Infos Relatório'!$B$564,'Faturamento SP3'!$E$2:$E$692,'Infos Relatório'!$B619,'Faturamento SP3'!$Z$2:$Z$692,'Infos Relatório'!O$1,'Faturamento SP3'!$T$2:$T$692,"Sim")+SUMIFS('Faturamento SP3'!$P$2:$P$692,'Faturamento SP3'!$D$2:$D$692,'Infos Relatório'!$B$564,'Faturamento SP3'!$E$2:$E$692,'Infos Relatório'!$B619,'Faturamento SP3'!$Z$2:$Z$692,'Infos Relatório'!O$1,'Faturamento SP3'!$T$2:$T$692,"Sim")</f>
        <v>0</v>
      </c>
      <c r="S619" s="27" t="e">
        <f t="shared" si="219"/>
        <v>#DIV/0!</v>
      </c>
      <c r="T619" s="24">
        <f>SUMIFS('Faturamento SP3'!$H$2:$H$692,'Faturamento SP3'!$D$2:$D$692,'Infos Relatório'!$B$564,'Faturamento SP3'!$E$2:$E$692,'Infos Relatório'!$B619,'Faturamento SP3'!$Z$2:$Z$692,'Infos Relatório'!O$1)</f>
        <v>0</v>
      </c>
      <c r="U619" s="23">
        <f>COUNTIFS('Faturamento SP3'!$D$2:$D$692,'Infos Relatório'!$B$564,'Faturamento SP3'!$E$2:$E$692,'Infos Relatório'!$B619,'Faturamento SP3'!$Z$2:$Z$692,'Infos Relatório'!U$1)</f>
        <v>0</v>
      </c>
      <c r="V619" s="13">
        <f>SUMIFS('Faturamento SP3'!$G$2:$G$692,'Faturamento SP3'!$D$2:$D$692,'Infos Relatório'!$B$564,'Faturamento SP3'!$E$2:$E$692,'Infos Relatório'!$B619,'Faturamento SP3'!$Z$2:$Z$692,'Infos Relatório'!U$1)</f>
        <v>0</v>
      </c>
      <c r="W619" s="13">
        <f>SUMIFS('Faturamento SP3'!$J$2:$J$692,'Faturamento SP3'!$D$2:$D$692,'Infos Relatório'!$B$564,'Faturamento SP3'!$E$2:$E$692,'Infos Relatório'!$B619,'Faturamento SP3'!$Z$2:$Z$692,'Infos Relatório'!U$1)</f>
        <v>0</v>
      </c>
      <c r="X619" s="14">
        <f>SUMIFS('Faturamento SP3'!$O$2:$O$692,'Faturamento SP3'!$D$2:$D$692,'Infos Relatório'!$B$564,'Faturamento SP3'!$E$2:$E$692,'Infos Relatório'!$B619,'Faturamento SP3'!$Z$2:$Z$692,'Infos Relatório'!U$1,'Faturamento SP3'!$T$2:$T$692,"Sim")+SUMIFS('Faturamento SP3'!$P$2:$P$692,'Faturamento SP3'!$D$2:$D$692,'Infos Relatório'!$B$564,'Faturamento SP3'!$E$2:$E$692,'Infos Relatório'!$B619,'Faturamento SP3'!$Z$2:$Z$692,'Infos Relatório'!U$1,'Faturamento SP3'!$T$2:$T$692,"Sim")</f>
        <v>0</v>
      </c>
      <c r="Y619" s="27" t="e">
        <f t="shared" si="220"/>
        <v>#DIV/0!</v>
      </c>
      <c r="Z619" s="24">
        <f>SUMIFS('Faturamento SP3'!$H$2:$H$692,'Faturamento SP3'!$D$2:$D$692,'Infos Relatório'!$B$564,'Faturamento SP3'!$E$2:$E$692,'Infos Relatório'!$B619,'Faturamento SP3'!$Z$2:$Z$692,'Infos Relatório'!U$1)</f>
        <v>0</v>
      </c>
      <c r="AA619" s="23">
        <f>COUNTIFS('Faturamento SP3'!$D$2:$D$692,'Infos Relatório'!$B$564,'Faturamento SP3'!$E$2:$E$692,'Infos Relatório'!$B619,'Faturamento SP3'!$Z$2:$Z$692,'Infos Relatório'!AA$1)</f>
        <v>0</v>
      </c>
      <c r="AB619" s="13">
        <f>SUMIFS('Faturamento SP3'!$G$2:$G$692,'Faturamento SP3'!$D$2:$D$692,'Infos Relatório'!$B$564,'Faturamento SP3'!$E$2:$E$692,'Infos Relatório'!$B619,'Faturamento SP3'!$Z$2:$Z$692,'Infos Relatório'!AA$1)</f>
        <v>0</v>
      </c>
      <c r="AC619" s="13">
        <f>SUMIFS('Faturamento SP3'!$J$2:$J$692,'Faturamento SP3'!$D$2:$D$692,'Infos Relatório'!$B$564,'Faturamento SP3'!$E$2:$E$692,'Infos Relatório'!$B619,'Faturamento SP3'!$Z$2:$Z$692,'Infos Relatório'!AA$1)</f>
        <v>0</v>
      </c>
      <c r="AD619" s="14">
        <f>SUMIFS('Faturamento SP3'!$O$2:$O$692,'Faturamento SP3'!$D$2:$D$692,'Infos Relatório'!$B$564,'Faturamento SP3'!$E$2:$E$692,'Infos Relatório'!$B619,'Faturamento SP3'!$Z$2:$Z$692,'Infos Relatório'!AA$1,'Faturamento SP3'!$T$2:$T$692,"Sim")+SUMIFS('Faturamento SP3'!$P$2:$P$692,'Faturamento SP3'!$D$2:$D$692,'Infos Relatório'!$B$564,'Faturamento SP3'!$E$2:$E$692,'Infos Relatório'!$B619,'Faturamento SP3'!$Z$2:$Z$692,'Infos Relatório'!AA$1,'Faturamento SP3'!$T$2:$T$692,"Sim")</f>
        <v>0</v>
      </c>
      <c r="AE619" s="27" t="e">
        <f t="shared" si="221"/>
        <v>#DIV/0!</v>
      </c>
      <c r="AF619" s="24">
        <f>SUMIFS('Faturamento SP3'!$H$2:$H$692,'Faturamento SP3'!$D$2:$D$692,'Infos Relatório'!$B$564,'Faturamento SP3'!$E$2:$E$692,'Infos Relatório'!$B619,'Faturamento SP3'!$Z$2:$Z$692,'Infos Relatório'!AA$1)</f>
        <v>0</v>
      </c>
      <c r="AG619" s="23">
        <f>COUNTIFS('Faturamento SP3'!$D$2:$D$692,'Infos Relatório'!$B$564,'Faturamento SP3'!$E$2:$E$692,'Infos Relatório'!$B619,'Faturamento SP3'!$Z$2:$Z$692,'Infos Relatório'!AG$1)</f>
        <v>0</v>
      </c>
      <c r="AH619" s="13">
        <f>SUMIFS('Faturamento SP3'!$G$2:$G$692,'Faturamento SP3'!$D$2:$D$692,'Infos Relatório'!$B$564,'Faturamento SP3'!$E$2:$E$692,'Infos Relatório'!$B619,'Faturamento SP3'!$Z$2:$Z$692,'Infos Relatório'!AG$1)</f>
        <v>0</v>
      </c>
      <c r="AI619" s="13">
        <f>SUMIFS('Faturamento SP3'!$J$2:$J$692,'Faturamento SP3'!$D$2:$D$692,'Infos Relatório'!$B$564,'Faturamento SP3'!$E$2:$E$692,'Infos Relatório'!$B619,'Faturamento SP3'!$Z$2:$Z$692,'Infos Relatório'!AG$1)</f>
        <v>0</v>
      </c>
      <c r="AJ619" s="14">
        <f>SUMIFS('Faturamento SP3'!$O$2:$O$692,'Faturamento SP3'!$D$2:$D$692,'Infos Relatório'!$B$564,'Faturamento SP3'!$E$2:$E$692,'Infos Relatório'!$B619,'Faturamento SP3'!$Z$2:$Z$692,'Infos Relatório'!AG$1,'Faturamento SP3'!$T$2:$T$692,"Sim")+SUMIFS('Faturamento SP3'!$P$2:$P$692,'Faturamento SP3'!$D$2:$D$692,'Infos Relatório'!$B$564,'Faturamento SP3'!$E$2:$E$692,'Infos Relatório'!$B619,'Faturamento SP3'!$Z$2:$Z$692,'Infos Relatório'!AG$1,'Faturamento SP3'!$T$2:$T$692,"Sim")</f>
        <v>0</v>
      </c>
      <c r="AK619" s="27" t="e">
        <f t="shared" si="222"/>
        <v>#DIV/0!</v>
      </c>
      <c r="AL619" s="24">
        <f>SUMIFS('Faturamento SP3'!$H$2:$H$692,'Faturamento SP3'!$D$2:$D$692,'Infos Relatório'!$B$564,'Faturamento SP3'!$E$2:$E$692,'Infos Relatório'!$B619,'Faturamento SP3'!$Z$2:$Z$692,'Infos Relatório'!AG$1)</f>
        <v>0</v>
      </c>
      <c r="AM619" s="23">
        <f>COUNTIFS('Faturamento SP3'!$D$2:$D$692,'Infos Relatório'!$B$564,'Faturamento SP3'!$E$2:$E$692,'Infos Relatório'!$B619,'Faturamento SP3'!$Z$2:$Z$692,'Infos Relatório'!AM$1)</f>
        <v>0</v>
      </c>
      <c r="AN619" s="13">
        <f>SUMIFS('Faturamento SP3'!$G$2:$G$692,'Faturamento SP3'!$D$2:$D$692,'Infos Relatório'!$B$564,'Faturamento SP3'!$E$2:$E$692,'Infos Relatório'!$B619,'Faturamento SP3'!$Z$2:$Z$692,'Infos Relatório'!AM$1)</f>
        <v>0</v>
      </c>
      <c r="AO619" s="13">
        <f>SUMIFS('Faturamento SP3'!$J$2:$J$692,'Faturamento SP3'!$D$2:$D$692,'Infos Relatório'!$B$564,'Faturamento SP3'!$E$2:$E$692,'Infos Relatório'!$B619,'Faturamento SP3'!$Z$2:$Z$692,'Infos Relatório'!AM$1)</f>
        <v>0</v>
      </c>
      <c r="AP619" s="14">
        <f>SUMIFS('Faturamento SP3'!$O$2:$O$692,'Faturamento SP3'!$D$2:$D$692,'Infos Relatório'!$B$564,'Faturamento SP3'!$E$2:$E$692,'Infos Relatório'!$B619,'Faturamento SP3'!$Z$2:$Z$692,'Infos Relatório'!AM$1,'Faturamento SP3'!$T$2:$T$692,"Sim")+SUMIFS('Faturamento SP3'!$P$2:$P$692,'Faturamento SP3'!$D$2:$D$692,'Infos Relatório'!$B$564,'Faturamento SP3'!$E$2:$E$692,'Infos Relatório'!$B619,'Faturamento SP3'!$Z$2:$Z$692,'Infos Relatório'!AM$1,'Faturamento SP3'!$T$2:$T$692,"Sim")</f>
        <v>0</v>
      </c>
      <c r="AQ619" s="27" t="e">
        <f t="shared" si="223"/>
        <v>#DIV/0!</v>
      </c>
      <c r="AR619" s="24">
        <f>SUMIFS('Faturamento SP3'!$H$2:$H$692,'Faturamento SP3'!$D$2:$D$692,'Infos Relatório'!$B$564,'Faturamento SP3'!$E$2:$E$692,'Infos Relatório'!$B619,'Faturamento SP3'!$Z$2:$Z$692,'Infos Relatório'!AM$1)</f>
        <v>0</v>
      </c>
      <c r="AS619" s="23">
        <f>COUNTIFS('Faturamento SP3'!$D$2:$D$692,'Infos Relatório'!$B$564,'Faturamento SP3'!$E$2:$E$692,'Infos Relatório'!$B619,'Faturamento SP3'!$Z$2:$Z$692,'Infos Relatório'!AS$1)</f>
        <v>0</v>
      </c>
      <c r="AT619" s="13">
        <f>SUMIFS('Faturamento SP3'!$G$2:$G$692,'Faturamento SP3'!$D$2:$D$692,'Infos Relatório'!$B$564,'Faturamento SP3'!$E$2:$E$692,'Infos Relatório'!$B619,'Faturamento SP3'!$Z$2:$Z$692,'Infos Relatório'!AS$1)</f>
        <v>0</v>
      </c>
      <c r="AU619" s="13">
        <f>SUMIFS('Faturamento SP3'!$J$2:$J$692,'Faturamento SP3'!$D$2:$D$692,'Infos Relatório'!$B$564,'Faturamento SP3'!$E$2:$E$692,'Infos Relatório'!$B619,'Faturamento SP3'!$Z$2:$Z$692,'Infos Relatório'!AS$1)</f>
        <v>0</v>
      </c>
      <c r="AV619" s="14">
        <f>SUMIFS('Faturamento SP3'!$O$2:$O$692,'Faturamento SP3'!$D$2:$D$692,'Infos Relatório'!$B$564,'Faturamento SP3'!$E$2:$E$692,'Infos Relatório'!$B619,'Faturamento SP3'!$Z$2:$Z$692,'Infos Relatório'!AS$1,'Faturamento SP3'!$T$2:$T$692,"Sim")+SUMIFS('Faturamento SP3'!$P$2:$P$692,'Faturamento SP3'!$D$2:$D$692,'Infos Relatório'!$B$564,'Faturamento SP3'!$E$2:$E$692,'Infos Relatório'!$B619,'Faturamento SP3'!$Z$2:$Z$692,'Infos Relatório'!AS$1,'Faturamento SP3'!$T$2:$T$692,"Sim")</f>
        <v>0</v>
      </c>
      <c r="AW619" s="27" t="e">
        <f t="shared" si="224"/>
        <v>#DIV/0!</v>
      </c>
      <c r="AX619" s="24">
        <f>SUMIFS('Faturamento SP3'!$H$2:$H$692,'Faturamento SP3'!$D$2:$D$692,'Infos Relatório'!$B$564,'Faturamento SP3'!$E$2:$E$692,'Infos Relatório'!$B619,'Faturamento SP3'!$Z$2:$Z$692,'Infos Relatório'!AS$1)</f>
        <v>0</v>
      </c>
      <c r="AY619" s="23">
        <f>COUNTIFS('Faturamento SP3'!$D$2:$D$692,'Infos Relatório'!$B$564,'Faturamento SP3'!$E$2:$E$692,'Infos Relatório'!$B619,'Faturamento SP3'!$Z$2:$Z$692,'Infos Relatório'!AY$1)</f>
        <v>0</v>
      </c>
      <c r="AZ619" s="13">
        <f>SUMIFS('Faturamento SP3'!$G$2:$G$692,'Faturamento SP3'!$D$2:$D$692,'Infos Relatório'!$B$564,'Faturamento SP3'!$E$2:$E$692,'Infos Relatório'!$B619,'Faturamento SP3'!$Z$2:$Z$692,'Infos Relatório'!AY$1)</f>
        <v>0</v>
      </c>
      <c r="BA619" s="13">
        <f>SUMIFS('Faturamento SP3'!$J$2:$J$692,'Faturamento SP3'!$D$2:$D$692,'Infos Relatório'!$B$564,'Faturamento SP3'!$E$2:$E$692,'Infos Relatório'!$B619,'Faturamento SP3'!$Z$2:$Z$692,'Infos Relatório'!AY$1)</f>
        <v>0</v>
      </c>
      <c r="BB619" s="14">
        <f>SUMIFS('Faturamento SP3'!$O$2:$O$692,'Faturamento SP3'!$D$2:$D$692,'Infos Relatório'!$B$564,'Faturamento SP3'!$E$2:$E$692,'Infos Relatório'!$B619,'Faturamento SP3'!$Z$2:$Z$692,'Infos Relatório'!AY$1,'Faturamento SP3'!$T$2:$T$692,"Sim")+SUMIFS('Faturamento SP3'!$P$2:$P$692,'Faturamento SP3'!$D$2:$D$692,'Infos Relatório'!$B$564,'Faturamento SP3'!$E$2:$E$692,'Infos Relatório'!$B619,'Faturamento SP3'!$Z$2:$Z$692,'Infos Relatório'!AY$1,'Faturamento SP3'!$T$2:$T$692,"Sim")</f>
        <v>0</v>
      </c>
      <c r="BC619" s="27" t="e">
        <f t="shared" si="225"/>
        <v>#DIV/0!</v>
      </c>
      <c r="BD619" s="24">
        <f>SUMIFS('Faturamento SP3'!$H$2:$H$692,'Faturamento SP3'!$D$2:$D$692,'Infos Relatório'!$B$564,'Faturamento SP3'!$E$2:$E$692,'Infos Relatório'!$B619,'Faturamento SP3'!$Z$2:$Z$692,'Infos Relatório'!AY$1)</f>
        <v>0</v>
      </c>
      <c r="BE619" s="23">
        <f>COUNTIFS('Faturamento SP3'!$D$2:$D$692,'Infos Relatório'!$B$564,'Faturamento SP3'!$E$2:$E$692,'Infos Relatório'!$B619,'Faturamento SP3'!$Z$2:$Z$692,'Infos Relatório'!BE$1)</f>
        <v>0</v>
      </c>
      <c r="BF619" s="13">
        <f>SUMIFS('Faturamento SP3'!$G$2:$G$692,'Faturamento SP3'!$D$2:$D$692,'Infos Relatório'!$B$564,'Faturamento SP3'!$E$2:$E$692,'Infos Relatório'!$B619,'Faturamento SP3'!$Z$2:$Z$692,'Infos Relatório'!BE$1)</f>
        <v>0</v>
      </c>
      <c r="BG619" s="13">
        <f>SUMIFS('Faturamento SP3'!$J$2:$J$692,'Faturamento SP3'!$D$2:$D$692,'Infos Relatório'!$B$564,'Faturamento SP3'!$E$2:$E$692,'Infos Relatório'!$B619,'Faturamento SP3'!$Z$2:$Z$692,'Infos Relatório'!BE$1)</f>
        <v>0</v>
      </c>
      <c r="BH619" s="14">
        <f>SUMIFS('Faturamento SP3'!$O$2:$O$692,'Faturamento SP3'!$D$2:$D$692,'Infos Relatório'!$B$564,'Faturamento SP3'!$E$2:$E$692,'Infos Relatório'!$B619,'Faturamento SP3'!$Z$2:$Z$692,'Infos Relatório'!BE$1,'Faturamento SP3'!$T$2:$T$692,"Sim")+SUMIFS('Faturamento SP3'!$P$2:$P$692,'Faturamento SP3'!$D$2:$D$692,'Infos Relatório'!$B$564,'Faturamento SP3'!$E$2:$E$692,'Infos Relatório'!$B619,'Faturamento SP3'!$Z$2:$Z$692,'Infos Relatório'!BE$1,'Faturamento SP3'!$T$2:$T$692,"Sim")</f>
        <v>0</v>
      </c>
      <c r="BI619" s="27" t="e">
        <f t="shared" si="226"/>
        <v>#DIV/0!</v>
      </c>
      <c r="BJ619" s="24">
        <f>SUMIFS('Faturamento SP3'!$H$2:$H$692,'Faturamento SP3'!$D$2:$D$692,'Infos Relatório'!$B$564,'Faturamento SP3'!$E$2:$E$692,'Infos Relatório'!$B619,'Faturamento SP3'!$Z$2:$Z$692,'Infos Relatório'!BE$1)</f>
        <v>0</v>
      </c>
      <c r="BK619" s="23">
        <f>COUNTIFS('Faturamento SP3'!$D$2:$D$692,'Infos Relatório'!$B$564,'Faturamento SP3'!$E$2:$E$692,'Infos Relatório'!$B619,'Faturamento SP3'!$Z$2:$Z$692,'Infos Relatório'!BK$1)</f>
        <v>0</v>
      </c>
      <c r="BL619" s="13">
        <f>SUMIFS('Faturamento SP3'!$G$2:$G$692,'Faturamento SP3'!$D$2:$D$692,'Infos Relatório'!$B$564,'Faturamento SP3'!$E$2:$E$692,'Infos Relatório'!$B619,'Faturamento SP3'!$Z$2:$Z$692,'Infos Relatório'!BK$1)</f>
        <v>0</v>
      </c>
      <c r="BM619" s="13">
        <f>SUMIFS('Faturamento SP3'!$J$2:$J$692,'Faturamento SP3'!$D$2:$D$692,'Infos Relatório'!$B$564,'Faturamento SP3'!$E$2:$E$692,'Infos Relatório'!$B619,'Faturamento SP3'!$Z$2:$Z$692,'Infos Relatório'!BK$1)</f>
        <v>0</v>
      </c>
      <c r="BN619" s="14">
        <f>SUMIFS('Faturamento SP3'!$O$2:$O$692,'Faturamento SP3'!$D$2:$D$692,'Infos Relatório'!$B$564,'Faturamento SP3'!$E$2:$E$692,'Infos Relatório'!$B619,'Faturamento SP3'!$Z$2:$Z$692,'Infos Relatório'!BK$1,'Faturamento SP3'!$T$2:$T$692,"Sim")+SUMIFS('Faturamento SP3'!$P$2:$P$692,'Faturamento SP3'!$D$2:$D$692,'Infos Relatório'!$B$564,'Faturamento SP3'!$E$2:$E$692,'Infos Relatório'!$B619,'Faturamento SP3'!$Z$2:$Z$692,'Infos Relatório'!BK$1,'Faturamento SP3'!$T$2:$T$692,"Sim")</f>
        <v>0</v>
      </c>
      <c r="BO619" s="27" t="e">
        <f t="shared" si="227"/>
        <v>#DIV/0!</v>
      </c>
      <c r="BP619" s="24">
        <f>SUMIFS('Faturamento SP3'!$H$2:$H$692,'Faturamento SP3'!$D$2:$D$692,'Infos Relatório'!$B$564,'Faturamento SP3'!$E$2:$E$692,'Infos Relatório'!$B619,'Faturamento SP3'!$Z$2:$Z$692,'Infos Relatório'!BK$1)</f>
        <v>0</v>
      </c>
      <c r="BQ619" s="23">
        <f>COUNTIFS('Faturamento SP3'!$D$2:$D$692,'Infos Relatório'!$B$564,'Faturamento SP3'!$E$2:$E$692,'Infos Relatório'!$B619,'Faturamento SP3'!$Z$2:$Z$692,'Infos Relatório'!BQ$1)</f>
        <v>0</v>
      </c>
      <c r="BR619" s="13">
        <f>SUMIFS('Faturamento SP3'!$G$2:$G$692,'Faturamento SP3'!$D$2:$D$692,'Infos Relatório'!$B$564,'Faturamento SP3'!$E$2:$E$692,'Infos Relatório'!$B619,'Faturamento SP3'!$Z$2:$Z$692,'Infos Relatório'!BQ$1)</f>
        <v>0</v>
      </c>
      <c r="BS619" s="13">
        <f>SUMIFS('Faturamento SP3'!$J$2:$J$692,'Faturamento SP3'!$D$2:$D$692,'Infos Relatório'!$B$564,'Faturamento SP3'!$E$2:$E$692,'Infos Relatório'!$B619,'Faturamento SP3'!$Z$2:$Z$692,'Infos Relatório'!BQ$1)</f>
        <v>0</v>
      </c>
      <c r="BT619" s="14">
        <f>SUMIFS('Faturamento SP3'!$O$2:$O$692,'Faturamento SP3'!$D$2:$D$692,'Infos Relatório'!$B$564,'Faturamento SP3'!$E$2:$E$692,'Infos Relatório'!$B619,'Faturamento SP3'!$Z$2:$Z$692,'Infos Relatório'!BQ$1,'Faturamento SP3'!$T$2:$T$692,"Sim")+SUMIFS('Faturamento SP3'!$P$2:$P$692,'Faturamento SP3'!$D$2:$D$692,'Infos Relatório'!$B$564,'Faturamento SP3'!$E$2:$E$692,'Infos Relatório'!$B619,'Faturamento SP3'!$Z$2:$Z$692,'Infos Relatório'!BQ$1,'Faturamento SP3'!$T$2:$T$692,"Sim")</f>
        <v>0</v>
      </c>
      <c r="BU619" s="27" t="e">
        <f t="shared" si="228"/>
        <v>#DIV/0!</v>
      </c>
      <c r="BV619" s="24">
        <f>SUMIFS('Faturamento SP3'!$H$2:$H$692,'Faturamento SP3'!$D$2:$D$692,'Infos Relatório'!$B$564,'Faturamento SP3'!$E$2:$E$692,'Infos Relatório'!$B619,'Faturamento SP3'!$Z$2:$Z$692,'Infos Relatório'!BQ$1)</f>
        <v>0</v>
      </c>
    </row>
    <row r="620" spans="2:74">
      <c r="B620" s="17" t="s">
        <v>62</v>
      </c>
      <c r="C620" s="23">
        <f>COUNTIFS('Faturamento SP3'!$D$2:$D$692,'Infos Relatório'!$B$564,'Faturamento SP3'!$E$2:$E$692,'Infos Relatório'!$B620,'Faturamento SP3'!$Z$2:$Z$692,'Infos Relatório'!C$1)</f>
        <v>0</v>
      </c>
      <c r="D620" s="13">
        <f>SUMIFS('Faturamento SP3'!$G$2:$G$692,'Faturamento SP3'!$D$2:$D$692,'Infos Relatório'!$B$564,'Faturamento SP3'!$E$2:$E$692,'Infos Relatório'!$B620,'Faturamento SP3'!$Z$2:$Z$692,'Infos Relatório'!C$1)</f>
        <v>0</v>
      </c>
      <c r="E620" s="13">
        <f>SUMIFS('Faturamento SP3'!$J$2:$J$692,'Faturamento SP3'!$D$2:$D$692,'Infos Relatório'!$B$564,'Faturamento SP3'!$E$2:$E$692,'Infos Relatório'!$B620,'Faturamento SP3'!$Z$2:$Z$692,'Infos Relatório'!C$1)</f>
        <v>0</v>
      </c>
      <c r="F620" s="14">
        <f>SUMIFS('Faturamento SP3'!$O$2:$O$692,'Faturamento SP3'!$D$2:$D$692,'Infos Relatório'!$B$564,'Faturamento SP3'!$E$2:$E$692,'Infos Relatório'!$B620,'Faturamento SP3'!$Z$2:$Z$692,'Infos Relatório'!C$1,'Faturamento SP3'!$T$2:$T$692,"Sim")+SUMIFS('Faturamento SP3'!$P$2:$P$692,'Faturamento SP3'!$D$2:$D$692,'Infos Relatório'!$B$564,'Faturamento SP3'!$E$2:$E$692,'Infos Relatório'!$B620,'Faturamento SP3'!$Z$2:$Z$692,'Infos Relatório'!C$1,'Faturamento SP3'!$T$2:$T$692,"Sim")</f>
        <v>0</v>
      </c>
      <c r="G620" s="27" t="e">
        <f t="shared" si="217"/>
        <v>#DIV/0!</v>
      </c>
      <c r="H620" s="24">
        <f>SUMIFS('Faturamento SP3'!$H$2:$H$692,'Faturamento SP3'!$D$2:$D$692,'Infos Relatório'!$B$564,'Faturamento SP3'!$E$2:$E$692,'Infos Relatório'!$B620,'Faturamento SP3'!$Z$2:$Z$692,'Infos Relatório'!C$1)</f>
        <v>0</v>
      </c>
      <c r="I620" s="23">
        <f>COUNTIFS('Faturamento SP3'!$D$2:$D$692,'Infos Relatório'!$B$564,'Faturamento SP3'!$E$2:$E$692,'Infos Relatório'!$B620,'Faturamento SP3'!$Z$2:$Z$692,'Infos Relatório'!I$1)</f>
        <v>0</v>
      </c>
      <c r="J620" s="13">
        <f>SUMIFS('Faturamento SP3'!$G$2:$G$692,'Faturamento SP3'!$D$2:$D$692,'Infos Relatório'!$B$564,'Faturamento SP3'!$E$2:$E$692,'Infos Relatório'!$B620,'Faturamento SP3'!$Z$2:$Z$692,'Infos Relatório'!I$1)</f>
        <v>0</v>
      </c>
      <c r="K620" s="13">
        <f>SUMIFS('Faturamento SP3'!$J$2:$J$692,'Faturamento SP3'!$D$2:$D$692,'Infos Relatório'!$B$564,'Faturamento SP3'!$E$2:$E$692,'Infos Relatório'!$B620,'Faturamento SP3'!$Z$2:$Z$692,'Infos Relatório'!I$1)</f>
        <v>0</v>
      </c>
      <c r="L620" s="14">
        <f>SUMIFS('Faturamento SP3'!$O$2:$O$692,'Faturamento SP3'!$D$2:$D$692,'Infos Relatório'!$B$564,'Faturamento SP3'!$E$2:$E$692,'Infos Relatório'!$B620,'Faturamento SP3'!$Z$2:$Z$692,'Infos Relatório'!I$1,'Faturamento SP3'!$T$2:$T$692,"Sim")+SUMIFS('Faturamento SP3'!$P$2:$P$692,'Faturamento SP3'!$D$2:$D$692,'Infos Relatório'!$B$564,'Faturamento SP3'!$E$2:$E$692,'Infos Relatório'!$B620,'Faturamento SP3'!$Z$2:$Z$692,'Infos Relatório'!I$1,'Faturamento SP3'!$T$2:$T$692,"Sim")</f>
        <v>0</v>
      </c>
      <c r="M620" s="27" t="e">
        <f t="shared" si="218"/>
        <v>#DIV/0!</v>
      </c>
      <c r="N620" s="24">
        <f>SUMIFS('Faturamento SP3'!$H$2:$H$692,'Faturamento SP3'!$D$2:$D$692,'Infos Relatório'!$B$564,'Faturamento SP3'!$E$2:$E$692,'Infos Relatório'!$B620,'Faturamento SP3'!$Z$2:$Z$692,'Infos Relatório'!I$1)</f>
        <v>0</v>
      </c>
      <c r="O620" s="23">
        <f>COUNTIFS('Faturamento SP3'!$D$2:$D$692,'Infos Relatório'!$B$564,'Faturamento SP3'!$E$2:$E$692,'Infos Relatório'!$B620,'Faturamento SP3'!$Z$2:$Z$692,'Infos Relatório'!O$1)</f>
        <v>0</v>
      </c>
      <c r="P620" s="13">
        <f>SUMIFS('Faturamento SP3'!$G$2:$G$692,'Faturamento SP3'!$D$2:$D$692,'Infos Relatório'!$B$564,'Faturamento SP3'!$E$2:$E$692,'Infos Relatório'!$B620,'Faturamento SP3'!$Z$2:$Z$692,'Infos Relatório'!O$1)</f>
        <v>0</v>
      </c>
      <c r="Q620" s="13">
        <f>SUMIFS('Faturamento SP3'!$J$2:$J$692,'Faturamento SP3'!$D$2:$D$692,'Infos Relatório'!$B$564,'Faturamento SP3'!$E$2:$E$692,'Infos Relatório'!$B620,'Faturamento SP3'!$Z$2:$Z$692,'Infos Relatório'!O$1)</f>
        <v>0</v>
      </c>
      <c r="R620" s="14">
        <f>SUMIFS('Faturamento SP3'!$O$2:$O$692,'Faturamento SP3'!$D$2:$D$692,'Infos Relatório'!$B$564,'Faturamento SP3'!$E$2:$E$692,'Infos Relatório'!$B620,'Faturamento SP3'!$Z$2:$Z$692,'Infos Relatório'!O$1,'Faturamento SP3'!$T$2:$T$692,"Sim")+SUMIFS('Faturamento SP3'!$P$2:$P$692,'Faturamento SP3'!$D$2:$D$692,'Infos Relatório'!$B$564,'Faturamento SP3'!$E$2:$E$692,'Infos Relatório'!$B620,'Faturamento SP3'!$Z$2:$Z$692,'Infos Relatório'!O$1,'Faturamento SP3'!$T$2:$T$692,"Sim")</f>
        <v>0</v>
      </c>
      <c r="S620" s="27" t="e">
        <f t="shared" si="219"/>
        <v>#DIV/0!</v>
      </c>
      <c r="T620" s="24">
        <f>SUMIFS('Faturamento SP3'!$H$2:$H$692,'Faturamento SP3'!$D$2:$D$692,'Infos Relatório'!$B$564,'Faturamento SP3'!$E$2:$E$692,'Infos Relatório'!$B620,'Faturamento SP3'!$Z$2:$Z$692,'Infos Relatório'!O$1)</f>
        <v>0</v>
      </c>
      <c r="U620" s="23">
        <f>COUNTIFS('Faturamento SP3'!$D$2:$D$692,'Infos Relatório'!$B$564,'Faturamento SP3'!$E$2:$E$692,'Infos Relatório'!$B620,'Faturamento SP3'!$Z$2:$Z$692,'Infos Relatório'!U$1)</f>
        <v>0</v>
      </c>
      <c r="V620" s="13">
        <f>SUMIFS('Faturamento SP3'!$G$2:$G$692,'Faturamento SP3'!$D$2:$D$692,'Infos Relatório'!$B$564,'Faturamento SP3'!$E$2:$E$692,'Infos Relatório'!$B620,'Faturamento SP3'!$Z$2:$Z$692,'Infos Relatório'!U$1)</f>
        <v>0</v>
      </c>
      <c r="W620" s="13">
        <f>SUMIFS('Faturamento SP3'!$J$2:$J$692,'Faturamento SP3'!$D$2:$D$692,'Infos Relatório'!$B$564,'Faturamento SP3'!$E$2:$E$692,'Infos Relatório'!$B620,'Faturamento SP3'!$Z$2:$Z$692,'Infos Relatório'!U$1)</f>
        <v>0</v>
      </c>
      <c r="X620" s="14">
        <f>SUMIFS('Faturamento SP3'!$O$2:$O$692,'Faturamento SP3'!$D$2:$D$692,'Infos Relatório'!$B$564,'Faturamento SP3'!$E$2:$E$692,'Infos Relatório'!$B620,'Faturamento SP3'!$Z$2:$Z$692,'Infos Relatório'!U$1,'Faturamento SP3'!$T$2:$T$692,"Sim")+SUMIFS('Faturamento SP3'!$P$2:$P$692,'Faturamento SP3'!$D$2:$D$692,'Infos Relatório'!$B$564,'Faturamento SP3'!$E$2:$E$692,'Infos Relatório'!$B620,'Faturamento SP3'!$Z$2:$Z$692,'Infos Relatório'!U$1,'Faturamento SP3'!$T$2:$T$692,"Sim")</f>
        <v>0</v>
      </c>
      <c r="Y620" s="27" t="e">
        <f t="shared" si="220"/>
        <v>#DIV/0!</v>
      </c>
      <c r="Z620" s="24">
        <f>SUMIFS('Faturamento SP3'!$H$2:$H$692,'Faturamento SP3'!$D$2:$D$692,'Infos Relatório'!$B$564,'Faturamento SP3'!$E$2:$E$692,'Infos Relatório'!$B620,'Faturamento SP3'!$Z$2:$Z$692,'Infos Relatório'!U$1)</f>
        <v>0</v>
      </c>
      <c r="AA620" s="23">
        <f>COUNTIFS('Faturamento SP3'!$D$2:$D$692,'Infos Relatório'!$B$564,'Faturamento SP3'!$E$2:$E$692,'Infos Relatório'!$B620,'Faturamento SP3'!$Z$2:$Z$692,'Infos Relatório'!AA$1)</f>
        <v>0</v>
      </c>
      <c r="AB620" s="13">
        <f>SUMIFS('Faturamento SP3'!$G$2:$G$692,'Faturamento SP3'!$D$2:$D$692,'Infos Relatório'!$B$564,'Faturamento SP3'!$E$2:$E$692,'Infos Relatório'!$B620,'Faturamento SP3'!$Z$2:$Z$692,'Infos Relatório'!AA$1)</f>
        <v>0</v>
      </c>
      <c r="AC620" s="13">
        <f>SUMIFS('Faturamento SP3'!$J$2:$J$692,'Faturamento SP3'!$D$2:$D$692,'Infos Relatório'!$B$564,'Faturamento SP3'!$E$2:$E$692,'Infos Relatório'!$B620,'Faturamento SP3'!$Z$2:$Z$692,'Infos Relatório'!AA$1)</f>
        <v>0</v>
      </c>
      <c r="AD620" s="14">
        <f>SUMIFS('Faturamento SP3'!$O$2:$O$692,'Faturamento SP3'!$D$2:$D$692,'Infos Relatório'!$B$564,'Faturamento SP3'!$E$2:$E$692,'Infos Relatório'!$B620,'Faturamento SP3'!$Z$2:$Z$692,'Infos Relatório'!AA$1,'Faturamento SP3'!$T$2:$T$692,"Sim")+SUMIFS('Faturamento SP3'!$P$2:$P$692,'Faturamento SP3'!$D$2:$D$692,'Infos Relatório'!$B$564,'Faturamento SP3'!$E$2:$E$692,'Infos Relatório'!$B620,'Faturamento SP3'!$Z$2:$Z$692,'Infos Relatório'!AA$1,'Faturamento SP3'!$T$2:$T$692,"Sim")</f>
        <v>0</v>
      </c>
      <c r="AE620" s="27" t="e">
        <f t="shared" si="221"/>
        <v>#DIV/0!</v>
      </c>
      <c r="AF620" s="24">
        <f>SUMIFS('Faturamento SP3'!$H$2:$H$692,'Faturamento SP3'!$D$2:$D$692,'Infos Relatório'!$B$564,'Faturamento SP3'!$E$2:$E$692,'Infos Relatório'!$B620,'Faturamento SP3'!$Z$2:$Z$692,'Infos Relatório'!AA$1)</f>
        <v>0</v>
      </c>
      <c r="AG620" s="23">
        <f>COUNTIFS('Faturamento SP3'!$D$2:$D$692,'Infos Relatório'!$B$564,'Faturamento SP3'!$E$2:$E$692,'Infos Relatório'!$B620,'Faturamento SP3'!$Z$2:$Z$692,'Infos Relatório'!AG$1)</f>
        <v>0</v>
      </c>
      <c r="AH620" s="13">
        <f>SUMIFS('Faturamento SP3'!$G$2:$G$692,'Faturamento SP3'!$D$2:$D$692,'Infos Relatório'!$B$564,'Faturamento SP3'!$E$2:$E$692,'Infos Relatório'!$B620,'Faturamento SP3'!$Z$2:$Z$692,'Infos Relatório'!AG$1)</f>
        <v>0</v>
      </c>
      <c r="AI620" s="13">
        <f>SUMIFS('Faturamento SP3'!$J$2:$J$692,'Faturamento SP3'!$D$2:$D$692,'Infos Relatório'!$B$564,'Faturamento SP3'!$E$2:$E$692,'Infos Relatório'!$B620,'Faturamento SP3'!$Z$2:$Z$692,'Infos Relatório'!AG$1)</f>
        <v>0</v>
      </c>
      <c r="AJ620" s="14">
        <f>SUMIFS('Faturamento SP3'!$O$2:$O$692,'Faturamento SP3'!$D$2:$D$692,'Infos Relatório'!$B$564,'Faturamento SP3'!$E$2:$E$692,'Infos Relatório'!$B620,'Faturamento SP3'!$Z$2:$Z$692,'Infos Relatório'!AG$1,'Faturamento SP3'!$T$2:$T$692,"Sim")+SUMIFS('Faturamento SP3'!$P$2:$P$692,'Faturamento SP3'!$D$2:$D$692,'Infos Relatório'!$B$564,'Faturamento SP3'!$E$2:$E$692,'Infos Relatório'!$B620,'Faturamento SP3'!$Z$2:$Z$692,'Infos Relatório'!AG$1,'Faturamento SP3'!$T$2:$T$692,"Sim")</f>
        <v>0</v>
      </c>
      <c r="AK620" s="27" t="e">
        <f t="shared" si="222"/>
        <v>#DIV/0!</v>
      </c>
      <c r="AL620" s="24">
        <f>SUMIFS('Faturamento SP3'!$H$2:$H$692,'Faturamento SP3'!$D$2:$D$692,'Infos Relatório'!$B$564,'Faturamento SP3'!$E$2:$E$692,'Infos Relatório'!$B620,'Faturamento SP3'!$Z$2:$Z$692,'Infos Relatório'!AG$1)</f>
        <v>0</v>
      </c>
      <c r="AM620" s="23">
        <f>COUNTIFS('Faturamento SP3'!$D$2:$D$692,'Infos Relatório'!$B$564,'Faturamento SP3'!$E$2:$E$692,'Infos Relatório'!$B620,'Faturamento SP3'!$Z$2:$Z$692,'Infos Relatório'!AM$1)</f>
        <v>0</v>
      </c>
      <c r="AN620" s="13">
        <f>SUMIFS('Faturamento SP3'!$G$2:$G$692,'Faturamento SP3'!$D$2:$D$692,'Infos Relatório'!$B$564,'Faturamento SP3'!$E$2:$E$692,'Infos Relatório'!$B620,'Faturamento SP3'!$Z$2:$Z$692,'Infos Relatório'!AM$1)</f>
        <v>0</v>
      </c>
      <c r="AO620" s="13">
        <f>SUMIFS('Faturamento SP3'!$J$2:$J$692,'Faturamento SP3'!$D$2:$D$692,'Infos Relatório'!$B$564,'Faturamento SP3'!$E$2:$E$692,'Infos Relatório'!$B620,'Faturamento SP3'!$Z$2:$Z$692,'Infos Relatório'!AM$1)</f>
        <v>0</v>
      </c>
      <c r="AP620" s="14">
        <f>SUMIFS('Faturamento SP3'!$O$2:$O$692,'Faturamento SP3'!$D$2:$D$692,'Infos Relatório'!$B$564,'Faturamento SP3'!$E$2:$E$692,'Infos Relatório'!$B620,'Faturamento SP3'!$Z$2:$Z$692,'Infos Relatório'!AM$1,'Faturamento SP3'!$T$2:$T$692,"Sim")+SUMIFS('Faturamento SP3'!$P$2:$P$692,'Faturamento SP3'!$D$2:$D$692,'Infos Relatório'!$B$564,'Faturamento SP3'!$E$2:$E$692,'Infos Relatório'!$B620,'Faturamento SP3'!$Z$2:$Z$692,'Infos Relatório'!AM$1,'Faturamento SP3'!$T$2:$T$692,"Sim")</f>
        <v>0</v>
      </c>
      <c r="AQ620" s="27" t="e">
        <f t="shared" si="223"/>
        <v>#DIV/0!</v>
      </c>
      <c r="AR620" s="24">
        <f>SUMIFS('Faturamento SP3'!$H$2:$H$692,'Faturamento SP3'!$D$2:$D$692,'Infos Relatório'!$B$564,'Faturamento SP3'!$E$2:$E$692,'Infos Relatório'!$B620,'Faturamento SP3'!$Z$2:$Z$692,'Infos Relatório'!AM$1)</f>
        <v>0</v>
      </c>
      <c r="AS620" s="23">
        <f>COUNTIFS('Faturamento SP3'!$D$2:$D$692,'Infos Relatório'!$B$564,'Faturamento SP3'!$E$2:$E$692,'Infos Relatório'!$B620,'Faturamento SP3'!$Z$2:$Z$692,'Infos Relatório'!AS$1)</f>
        <v>0</v>
      </c>
      <c r="AT620" s="13">
        <f>SUMIFS('Faturamento SP3'!$G$2:$G$692,'Faturamento SP3'!$D$2:$D$692,'Infos Relatório'!$B$564,'Faturamento SP3'!$E$2:$E$692,'Infos Relatório'!$B620,'Faturamento SP3'!$Z$2:$Z$692,'Infos Relatório'!AS$1)</f>
        <v>0</v>
      </c>
      <c r="AU620" s="13">
        <f>SUMIFS('Faturamento SP3'!$J$2:$J$692,'Faturamento SP3'!$D$2:$D$692,'Infos Relatório'!$B$564,'Faturamento SP3'!$E$2:$E$692,'Infos Relatório'!$B620,'Faturamento SP3'!$Z$2:$Z$692,'Infos Relatório'!AS$1)</f>
        <v>0</v>
      </c>
      <c r="AV620" s="14">
        <f>SUMIFS('Faturamento SP3'!$O$2:$O$692,'Faturamento SP3'!$D$2:$D$692,'Infos Relatório'!$B$564,'Faturamento SP3'!$E$2:$E$692,'Infos Relatório'!$B620,'Faturamento SP3'!$Z$2:$Z$692,'Infos Relatório'!AS$1,'Faturamento SP3'!$T$2:$T$692,"Sim")+SUMIFS('Faturamento SP3'!$P$2:$P$692,'Faturamento SP3'!$D$2:$D$692,'Infos Relatório'!$B$564,'Faturamento SP3'!$E$2:$E$692,'Infos Relatório'!$B620,'Faturamento SP3'!$Z$2:$Z$692,'Infos Relatório'!AS$1,'Faturamento SP3'!$T$2:$T$692,"Sim")</f>
        <v>0</v>
      </c>
      <c r="AW620" s="27" t="e">
        <f t="shared" si="224"/>
        <v>#DIV/0!</v>
      </c>
      <c r="AX620" s="24">
        <f>SUMIFS('Faturamento SP3'!$H$2:$H$692,'Faturamento SP3'!$D$2:$D$692,'Infos Relatório'!$B$564,'Faturamento SP3'!$E$2:$E$692,'Infos Relatório'!$B620,'Faturamento SP3'!$Z$2:$Z$692,'Infos Relatório'!AS$1)</f>
        <v>0</v>
      </c>
      <c r="AY620" s="23">
        <f>COUNTIFS('Faturamento SP3'!$D$2:$D$692,'Infos Relatório'!$B$564,'Faturamento SP3'!$E$2:$E$692,'Infos Relatório'!$B620,'Faturamento SP3'!$Z$2:$Z$692,'Infos Relatório'!AY$1)</f>
        <v>0</v>
      </c>
      <c r="AZ620" s="13">
        <f>SUMIFS('Faturamento SP3'!$G$2:$G$692,'Faturamento SP3'!$D$2:$D$692,'Infos Relatório'!$B$564,'Faturamento SP3'!$E$2:$E$692,'Infos Relatório'!$B620,'Faturamento SP3'!$Z$2:$Z$692,'Infos Relatório'!AY$1)</f>
        <v>0</v>
      </c>
      <c r="BA620" s="13">
        <f>SUMIFS('Faturamento SP3'!$J$2:$J$692,'Faturamento SP3'!$D$2:$D$692,'Infos Relatório'!$B$564,'Faturamento SP3'!$E$2:$E$692,'Infos Relatório'!$B620,'Faturamento SP3'!$Z$2:$Z$692,'Infos Relatório'!AY$1)</f>
        <v>0</v>
      </c>
      <c r="BB620" s="14">
        <f>SUMIFS('Faturamento SP3'!$O$2:$O$692,'Faturamento SP3'!$D$2:$D$692,'Infos Relatório'!$B$564,'Faturamento SP3'!$E$2:$E$692,'Infos Relatório'!$B620,'Faturamento SP3'!$Z$2:$Z$692,'Infos Relatório'!AY$1,'Faturamento SP3'!$T$2:$T$692,"Sim")+SUMIFS('Faturamento SP3'!$P$2:$P$692,'Faturamento SP3'!$D$2:$D$692,'Infos Relatório'!$B$564,'Faturamento SP3'!$E$2:$E$692,'Infos Relatório'!$B620,'Faturamento SP3'!$Z$2:$Z$692,'Infos Relatório'!AY$1,'Faturamento SP3'!$T$2:$T$692,"Sim")</f>
        <v>0</v>
      </c>
      <c r="BC620" s="27" t="e">
        <f t="shared" si="225"/>
        <v>#DIV/0!</v>
      </c>
      <c r="BD620" s="24">
        <f>SUMIFS('Faturamento SP3'!$H$2:$H$692,'Faturamento SP3'!$D$2:$D$692,'Infos Relatório'!$B$564,'Faturamento SP3'!$E$2:$E$692,'Infos Relatório'!$B620,'Faturamento SP3'!$Z$2:$Z$692,'Infos Relatório'!AY$1)</f>
        <v>0</v>
      </c>
      <c r="BE620" s="23">
        <f>COUNTIFS('Faturamento SP3'!$D$2:$D$692,'Infos Relatório'!$B$564,'Faturamento SP3'!$E$2:$E$692,'Infos Relatório'!$B620,'Faturamento SP3'!$Z$2:$Z$692,'Infos Relatório'!BE$1)</f>
        <v>0</v>
      </c>
      <c r="BF620" s="13">
        <f>SUMIFS('Faturamento SP3'!$G$2:$G$692,'Faturamento SP3'!$D$2:$D$692,'Infos Relatório'!$B$564,'Faturamento SP3'!$E$2:$E$692,'Infos Relatório'!$B620,'Faturamento SP3'!$Z$2:$Z$692,'Infos Relatório'!BE$1)</f>
        <v>0</v>
      </c>
      <c r="BG620" s="13">
        <f>SUMIFS('Faturamento SP3'!$J$2:$J$692,'Faturamento SP3'!$D$2:$D$692,'Infos Relatório'!$B$564,'Faturamento SP3'!$E$2:$E$692,'Infos Relatório'!$B620,'Faturamento SP3'!$Z$2:$Z$692,'Infos Relatório'!BE$1)</f>
        <v>0</v>
      </c>
      <c r="BH620" s="14">
        <f>SUMIFS('Faturamento SP3'!$O$2:$O$692,'Faturamento SP3'!$D$2:$D$692,'Infos Relatório'!$B$564,'Faturamento SP3'!$E$2:$E$692,'Infos Relatório'!$B620,'Faturamento SP3'!$Z$2:$Z$692,'Infos Relatório'!BE$1,'Faturamento SP3'!$T$2:$T$692,"Sim")+SUMIFS('Faturamento SP3'!$P$2:$P$692,'Faturamento SP3'!$D$2:$D$692,'Infos Relatório'!$B$564,'Faturamento SP3'!$E$2:$E$692,'Infos Relatório'!$B620,'Faturamento SP3'!$Z$2:$Z$692,'Infos Relatório'!BE$1,'Faturamento SP3'!$T$2:$T$692,"Sim")</f>
        <v>0</v>
      </c>
      <c r="BI620" s="27" t="e">
        <f t="shared" si="226"/>
        <v>#DIV/0!</v>
      </c>
      <c r="BJ620" s="24">
        <f>SUMIFS('Faturamento SP3'!$H$2:$H$692,'Faturamento SP3'!$D$2:$D$692,'Infos Relatório'!$B$564,'Faturamento SP3'!$E$2:$E$692,'Infos Relatório'!$B620,'Faturamento SP3'!$Z$2:$Z$692,'Infos Relatório'!BE$1)</f>
        <v>0</v>
      </c>
      <c r="BK620" s="23">
        <f>COUNTIFS('Faturamento SP3'!$D$2:$D$692,'Infos Relatório'!$B$564,'Faturamento SP3'!$E$2:$E$692,'Infos Relatório'!$B620,'Faturamento SP3'!$Z$2:$Z$692,'Infos Relatório'!BK$1)</f>
        <v>0</v>
      </c>
      <c r="BL620" s="13">
        <f>SUMIFS('Faturamento SP3'!$G$2:$G$692,'Faturamento SP3'!$D$2:$D$692,'Infos Relatório'!$B$564,'Faturamento SP3'!$E$2:$E$692,'Infos Relatório'!$B620,'Faturamento SP3'!$Z$2:$Z$692,'Infos Relatório'!BK$1)</f>
        <v>0</v>
      </c>
      <c r="BM620" s="13">
        <f>SUMIFS('Faturamento SP3'!$J$2:$J$692,'Faturamento SP3'!$D$2:$D$692,'Infos Relatório'!$B$564,'Faturamento SP3'!$E$2:$E$692,'Infos Relatório'!$B620,'Faturamento SP3'!$Z$2:$Z$692,'Infos Relatório'!BK$1)</f>
        <v>0</v>
      </c>
      <c r="BN620" s="14">
        <f>SUMIFS('Faturamento SP3'!$O$2:$O$692,'Faturamento SP3'!$D$2:$D$692,'Infos Relatório'!$B$564,'Faturamento SP3'!$E$2:$E$692,'Infos Relatório'!$B620,'Faturamento SP3'!$Z$2:$Z$692,'Infos Relatório'!BK$1,'Faturamento SP3'!$T$2:$T$692,"Sim")+SUMIFS('Faturamento SP3'!$P$2:$P$692,'Faturamento SP3'!$D$2:$D$692,'Infos Relatório'!$B$564,'Faturamento SP3'!$E$2:$E$692,'Infos Relatório'!$B620,'Faturamento SP3'!$Z$2:$Z$692,'Infos Relatório'!BK$1,'Faturamento SP3'!$T$2:$T$692,"Sim")</f>
        <v>0</v>
      </c>
      <c r="BO620" s="27" t="e">
        <f t="shared" si="227"/>
        <v>#DIV/0!</v>
      </c>
      <c r="BP620" s="24">
        <f>SUMIFS('Faturamento SP3'!$H$2:$H$692,'Faturamento SP3'!$D$2:$D$692,'Infos Relatório'!$B$564,'Faturamento SP3'!$E$2:$E$692,'Infos Relatório'!$B620,'Faturamento SP3'!$Z$2:$Z$692,'Infos Relatório'!BK$1)</f>
        <v>0</v>
      </c>
      <c r="BQ620" s="23">
        <f>COUNTIFS('Faturamento SP3'!$D$2:$D$692,'Infos Relatório'!$B$564,'Faturamento SP3'!$E$2:$E$692,'Infos Relatório'!$B620,'Faturamento SP3'!$Z$2:$Z$692,'Infos Relatório'!BQ$1)</f>
        <v>0</v>
      </c>
      <c r="BR620" s="13">
        <f>SUMIFS('Faturamento SP3'!$G$2:$G$692,'Faturamento SP3'!$D$2:$D$692,'Infos Relatório'!$B$564,'Faturamento SP3'!$E$2:$E$692,'Infos Relatório'!$B620,'Faturamento SP3'!$Z$2:$Z$692,'Infos Relatório'!BQ$1)</f>
        <v>0</v>
      </c>
      <c r="BS620" s="13">
        <f>SUMIFS('Faturamento SP3'!$J$2:$J$692,'Faturamento SP3'!$D$2:$D$692,'Infos Relatório'!$B$564,'Faturamento SP3'!$E$2:$E$692,'Infos Relatório'!$B620,'Faturamento SP3'!$Z$2:$Z$692,'Infos Relatório'!BQ$1)</f>
        <v>0</v>
      </c>
      <c r="BT620" s="14">
        <f>SUMIFS('Faturamento SP3'!$O$2:$O$692,'Faturamento SP3'!$D$2:$D$692,'Infos Relatório'!$B$564,'Faturamento SP3'!$E$2:$E$692,'Infos Relatório'!$B620,'Faturamento SP3'!$Z$2:$Z$692,'Infos Relatório'!BQ$1,'Faturamento SP3'!$T$2:$T$692,"Sim")+SUMIFS('Faturamento SP3'!$P$2:$P$692,'Faturamento SP3'!$D$2:$D$692,'Infos Relatório'!$B$564,'Faturamento SP3'!$E$2:$E$692,'Infos Relatório'!$B620,'Faturamento SP3'!$Z$2:$Z$692,'Infos Relatório'!BQ$1,'Faturamento SP3'!$T$2:$T$692,"Sim")</f>
        <v>0</v>
      </c>
      <c r="BU620" s="27" t="e">
        <f t="shared" si="228"/>
        <v>#DIV/0!</v>
      </c>
      <c r="BV620" s="24">
        <f>SUMIFS('Faturamento SP3'!$H$2:$H$692,'Faturamento SP3'!$D$2:$D$692,'Infos Relatório'!$B$564,'Faturamento SP3'!$E$2:$E$692,'Infos Relatório'!$B620,'Faturamento SP3'!$Z$2:$Z$692,'Infos Relatório'!BQ$1)</f>
        <v>0</v>
      </c>
    </row>
    <row r="621" spans="2:74">
      <c r="B621" s="17" t="s">
        <v>63</v>
      </c>
      <c r="C621" s="23">
        <f>COUNTIFS('Faturamento SP3'!$D$2:$D$692,'Infos Relatório'!$B$564,'Faturamento SP3'!$E$2:$E$692,'Infos Relatório'!$B621,'Faturamento SP3'!$Z$2:$Z$692,'Infos Relatório'!C$1)</f>
        <v>0</v>
      </c>
      <c r="D621" s="13">
        <f>SUMIFS('Faturamento SP3'!$G$2:$G$692,'Faturamento SP3'!$D$2:$D$692,'Infos Relatório'!$B$564,'Faturamento SP3'!$E$2:$E$692,'Infos Relatório'!$B621,'Faturamento SP3'!$Z$2:$Z$692,'Infos Relatório'!C$1)</f>
        <v>0</v>
      </c>
      <c r="E621" s="13">
        <f>SUMIFS('Faturamento SP3'!$J$2:$J$692,'Faturamento SP3'!$D$2:$D$692,'Infos Relatório'!$B$564,'Faturamento SP3'!$E$2:$E$692,'Infos Relatório'!$B621,'Faturamento SP3'!$Z$2:$Z$692,'Infos Relatório'!C$1)</f>
        <v>0</v>
      </c>
      <c r="F621" s="14">
        <f>SUMIFS('Faturamento SP3'!$O$2:$O$692,'Faturamento SP3'!$D$2:$D$692,'Infos Relatório'!$B$564,'Faturamento SP3'!$E$2:$E$692,'Infos Relatório'!$B621,'Faturamento SP3'!$Z$2:$Z$692,'Infos Relatório'!C$1,'Faturamento SP3'!$T$2:$T$692,"Sim")+SUMIFS('Faturamento SP3'!$P$2:$P$692,'Faturamento SP3'!$D$2:$D$692,'Infos Relatório'!$B$564,'Faturamento SP3'!$E$2:$E$692,'Infos Relatório'!$B621,'Faturamento SP3'!$Z$2:$Z$692,'Infos Relatório'!C$1,'Faturamento SP3'!$T$2:$T$692,"Sim")</f>
        <v>0</v>
      </c>
      <c r="G621" s="27" t="e">
        <f t="shared" si="217"/>
        <v>#DIV/0!</v>
      </c>
      <c r="H621" s="24">
        <f>SUMIFS('Faturamento SP3'!$H$2:$H$692,'Faturamento SP3'!$D$2:$D$692,'Infos Relatório'!$B$564,'Faturamento SP3'!$E$2:$E$692,'Infos Relatório'!$B621,'Faturamento SP3'!$Z$2:$Z$692,'Infos Relatório'!C$1)</f>
        <v>0</v>
      </c>
      <c r="I621" s="23">
        <f>COUNTIFS('Faturamento SP3'!$D$2:$D$692,'Infos Relatório'!$B$564,'Faturamento SP3'!$E$2:$E$692,'Infos Relatório'!$B621,'Faturamento SP3'!$Z$2:$Z$692,'Infos Relatório'!I$1)</f>
        <v>0</v>
      </c>
      <c r="J621" s="13">
        <f>SUMIFS('Faturamento SP3'!$G$2:$G$692,'Faturamento SP3'!$D$2:$D$692,'Infos Relatório'!$B$564,'Faturamento SP3'!$E$2:$E$692,'Infos Relatório'!$B621,'Faturamento SP3'!$Z$2:$Z$692,'Infos Relatório'!I$1)</f>
        <v>0</v>
      </c>
      <c r="K621" s="13">
        <f>SUMIFS('Faturamento SP3'!$J$2:$J$692,'Faturamento SP3'!$D$2:$D$692,'Infos Relatório'!$B$564,'Faturamento SP3'!$E$2:$E$692,'Infos Relatório'!$B621,'Faturamento SP3'!$Z$2:$Z$692,'Infos Relatório'!I$1)</f>
        <v>0</v>
      </c>
      <c r="L621" s="14">
        <f>SUMIFS('Faturamento SP3'!$O$2:$O$692,'Faturamento SP3'!$D$2:$D$692,'Infos Relatório'!$B$564,'Faturamento SP3'!$E$2:$E$692,'Infos Relatório'!$B621,'Faturamento SP3'!$Z$2:$Z$692,'Infos Relatório'!I$1,'Faturamento SP3'!$T$2:$T$692,"Sim")+SUMIFS('Faturamento SP3'!$P$2:$P$692,'Faturamento SP3'!$D$2:$D$692,'Infos Relatório'!$B$564,'Faturamento SP3'!$E$2:$E$692,'Infos Relatório'!$B621,'Faturamento SP3'!$Z$2:$Z$692,'Infos Relatório'!I$1,'Faturamento SP3'!$T$2:$T$692,"Sim")</f>
        <v>0</v>
      </c>
      <c r="M621" s="27" t="e">
        <f t="shared" si="218"/>
        <v>#DIV/0!</v>
      </c>
      <c r="N621" s="24">
        <f>SUMIFS('Faturamento SP3'!$H$2:$H$692,'Faturamento SP3'!$D$2:$D$692,'Infos Relatório'!$B$564,'Faturamento SP3'!$E$2:$E$692,'Infos Relatório'!$B621,'Faturamento SP3'!$Z$2:$Z$692,'Infos Relatório'!I$1)</f>
        <v>0</v>
      </c>
      <c r="O621" s="23">
        <f>COUNTIFS('Faturamento SP3'!$D$2:$D$692,'Infos Relatório'!$B$564,'Faturamento SP3'!$E$2:$E$692,'Infos Relatório'!$B621,'Faturamento SP3'!$Z$2:$Z$692,'Infos Relatório'!O$1)</f>
        <v>0</v>
      </c>
      <c r="P621" s="13">
        <f>SUMIFS('Faturamento SP3'!$G$2:$G$692,'Faturamento SP3'!$D$2:$D$692,'Infos Relatório'!$B$564,'Faturamento SP3'!$E$2:$E$692,'Infos Relatório'!$B621,'Faturamento SP3'!$Z$2:$Z$692,'Infos Relatório'!O$1)</f>
        <v>0</v>
      </c>
      <c r="Q621" s="13">
        <f>SUMIFS('Faturamento SP3'!$J$2:$J$692,'Faturamento SP3'!$D$2:$D$692,'Infos Relatório'!$B$564,'Faturamento SP3'!$E$2:$E$692,'Infos Relatório'!$B621,'Faturamento SP3'!$Z$2:$Z$692,'Infos Relatório'!O$1)</f>
        <v>0</v>
      </c>
      <c r="R621" s="14">
        <f>SUMIFS('Faturamento SP3'!$O$2:$O$692,'Faturamento SP3'!$D$2:$D$692,'Infos Relatório'!$B$564,'Faturamento SP3'!$E$2:$E$692,'Infos Relatório'!$B621,'Faturamento SP3'!$Z$2:$Z$692,'Infos Relatório'!O$1,'Faturamento SP3'!$T$2:$T$692,"Sim")+SUMIFS('Faturamento SP3'!$P$2:$P$692,'Faturamento SP3'!$D$2:$D$692,'Infos Relatório'!$B$564,'Faturamento SP3'!$E$2:$E$692,'Infos Relatório'!$B621,'Faturamento SP3'!$Z$2:$Z$692,'Infos Relatório'!O$1,'Faturamento SP3'!$T$2:$T$692,"Sim")</f>
        <v>0</v>
      </c>
      <c r="S621" s="27" t="e">
        <f t="shared" si="219"/>
        <v>#DIV/0!</v>
      </c>
      <c r="T621" s="24">
        <f>SUMIFS('Faturamento SP3'!$H$2:$H$692,'Faturamento SP3'!$D$2:$D$692,'Infos Relatório'!$B$564,'Faturamento SP3'!$E$2:$E$692,'Infos Relatório'!$B621,'Faturamento SP3'!$Z$2:$Z$692,'Infos Relatório'!O$1)</f>
        <v>0</v>
      </c>
      <c r="U621" s="23">
        <f>COUNTIFS('Faturamento SP3'!$D$2:$D$692,'Infos Relatório'!$B$564,'Faturamento SP3'!$E$2:$E$692,'Infos Relatório'!$B621,'Faturamento SP3'!$Z$2:$Z$692,'Infos Relatório'!U$1)</f>
        <v>0</v>
      </c>
      <c r="V621" s="13">
        <f>SUMIFS('Faturamento SP3'!$G$2:$G$692,'Faturamento SP3'!$D$2:$D$692,'Infos Relatório'!$B$564,'Faturamento SP3'!$E$2:$E$692,'Infos Relatório'!$B621,'Faturamento SP3'!$Z$2:$Z$692,'Infos Relatório'!U$1)</f>
        <v>0</v>
      </c>
      <c r="W621" s="13">
        <f>SUMIFS('Faturamento SP3'!$J$2:$J$692,'Faturamento SP3'!$D$2:$D$692,'Infos Relatório'!$B$564,'Faturamento SP3'!$E$2:$E$692,'Infos Relatório'!$B621,'Faturamento SP3'!$Z$2:$Z$692,'Infos Relatório'!U$1)</f>
        <v>0</v>
      </c>
      <c r="X621" s="14">
        <f>SUMIFS('Faturamento SP3'!$O$2:$O$692,'Faturamento SP3'!$D$2:$D$692,'Infos Relatório'!$B$564,'Faturamento SP3'!$E$2:$E$692,'Infos Relatório'!$B621,'Faturamento SP3'!$Z$2:$Z$692,'Infos Relatório'!U$1,'Faturamento SP3'!$T$2:$T$692,"Sim")+SUMIFS('Faturamento SP3'!$P$2:$P$692,'Faturamento SP3'!$D$2:$D$692,'Infos Relatório'!$B$564,'Faturamento SP3'!$E$2:$E$692,'Infos Relatório'!$B621,'Faturamento SP3'!$Z$2:$Z$692,'Infos Relatório'!U$1,'Faturamento SP3'!$T$2:$T$692,"Sim")</f>
        <v>0</v>
      </c>
      <c r="Y621" s="27" t="e">
        <f t="shared" si="220"/>
        <v>#DIV/0!</v>
      </c>
      <c r="Z621" s="24">
        <f>SUMIFS('Faturamento SP3'!$H$2:$H$692,'Faturamento SP3'!$D$2:$D$692,'Infos Relatório'!$B$564,'Faturamento SP3'!$E$2:$E$692,'Infos Relatório'!$B621,'Faturamento SP3'!$Z$2:$Z$692,'Infos Relatório'!U$1)</f>
        <v>0</v>
      </c>
      <c r="AA621" s="23">
        <f>COUNTIFS('Faturamento SP3'!$D$2:$D$692,'Infos Relatório'!$B$564,'Faturamento SP3'!$E$2:$E$692,'Infos Relatório'!$B621,'Faturamento SP3'!$Z$2:$Z$692,'Infos Relatório'!AA$1)</f>
        <v>0</v>
      </c>
      <c r="AB621" s="13">
        <f>SUMIFS('Faturamento SP3'!$G$2:$G$692,'Faturamento SP3'!$D$2:$D$692,'Infos Relatório'!$B$564,'Faturamento SP3'!$E$2:$E$692,'Infos Relatório'!$B621,'Faturamento SP3'!$Z$2:$Z$692,'Infos Relatório'!AA$1)</f>
        <v>0</v>
      </c>
      <c r="AC621" s="13">
        <f>SUMIFS('Faturamento SP3'!$J$2:$J$692,'Faturamento SP3'!$D$2:$D$692,'Infos Relatório'!$B$564,'Faturamento SP3'!$E$2:$E$692,'Infos Relatório'!$B621,'Faturamento SP3'!$Z$2:$Z$692,'Infos Relatório'!AA$1)</f>
        <v>0</v>
      </c>
      <c r="AD621" s="14">
        <f>SUMIFS('Faturamento SP3'!$O$2:$O$692,'Faturamento SP3'!$D$2:$D$692,'Infos Relatório'!$B$564,'Faturamento SP3'!$E$2:$E$692,'Infos Relatório'!$B621,'Faturamento SP3'!$Z$2:$Z$692,'Infos Relatório'!AA$1,'Faturamento SP3'!$T$2:$T$692,"Sim")+SUMIFS('Faturamento SP3'!$P$2:$P$692,'Faturamento SP3'!$D$2:$D$692,'Infos Relatório'!$B$564,'Faturamento SP3'!$E$2:$E$692,'Infos Relatório'!$B621,'Faturamento SP3'!$Z$2:$Z$692,'Infos Relatório'!AA$1,'Faturamento SP3'!$T$2:$T$692,"Sim")</f>
        <v>0</v>
      </c>
      <c r="AE621" s="27" t="e">
        <f t="shared" si="221"/>
        <v>#DIV/0!</v>
      </c>
      <c r="AF621" s="24">
        <f>SUMIFS('Faturamento SP3'!$H$2:$H$692,'Faturamento SP3'!$D$2:$D$692,'Infos Relatório'!$B$564,'Faturamento SP3'!$E$2:$E$692,'Infos Relatório'!$B621,'Faturamento SP3'!$Z$2:$Z$692,'Infos Relatório'!AA$1)</f>
        <v>0</v>
      </c>
      <c r="AG621" s="23">
        <f>COUNTIFS('Faturamento SP3'!$D$2:$D$692,'Infos Relatório'!$B$564,'Faturamento SP3'!$E$2:$E$692,'Infos Relatório'!$B621,'Faturamento SP3'!$Z$2:$Z$692,'Infos Relatório'!AG$1)</f>
        <v>0</v>
      </c>
      <c r="AH621" s="13">
        <f>SUMIFS('Faturamento SP3'!$G$2:$G$692,'Faturamento SP3'!$D$2:$D$692,'Infos Relatório'!$B$564,'Faturamento SP3'!$E$2:$E$692,'Infos Relatório'!$B621,'Faturamento SP3'!$Z$2:$Z$692,'Infos Relatório'!AG$1)</f>
        <v>0</v>
      </c>
      <c r="AI621" s="13">
        <f>SUMIFS('Faturamento SP3'!$J$2:$J$692,'Faturamento SP3'!$D$2:$D$692,'Infos Relatório'!$B$564,'Faturamento SP3'!$E$2:$E$692,'Infos Relatório'!$B621,'Faturamento SP3'!$Z$2:$Z$692,'Infos Relatório'!AG$1)</f>
        <v>0</v>
      </c>
      <c r="AJ621" s="14">
        <f>SUMIFS('Faturamento SP3'!$O$2:$O$692,'Faturamento SP3'!$D$2:$D$692,'Infos Relatório'!$B$564,'Faturamento SP3'!$E$2:$E$692,'Infos Relatório'!$B621,'Faturamento SP3'!$Z$2:$Z$692,'Infos Relatório'!AG$1,'Faturamento SP3'!$T$2:$T$692,"Sim")+SUMIFS('Faturamento SP3'!$P$2:$P$692,'Faturamento SP3'!$D$2:$D$692,'Infos Relatório'!$B$564,'Faturamento SP3'!$E$2:$E$692,'Infos Relatório'!$B621,'Faturamento SP3'!$Z$2:$Z$692,'Infos Relatório'!AG$1,'Faturamento SP3'!$T$2:$T$692,"Sim")</f>
        <v>0</v>
      </c>
      <c r="AK621" s="27" t="e">
        <f t="shared" si="222"/>
        <v>#DIV/0!</v>
      </c>
      <c r="AL621" s="24">
        <f>SUMIFS('Faturamento SP3'!$H$2:$H$692,'Faturamento SP3'!$D$2:$D$692,'Infos Relatório'!$B$564,'Faturamento SP3'!$E$2:$E$692,'Infos Relatório'!$B621,'Faturamento SP3'!$Z$2:$Z$692,'Infos Relatório'!AG$1)</f>
        <v>0</v>
      </c>
      <c r="AM621" s="23">
        <f>COUNTIFS('Faturamento SP3'!$D$2:$D$692,'Infos Relatório'!$B$564,'Faturamento SP3'!$E$2:$E$692,'Infos Relatório'!$B621,'Faturamento SP3'!$Z$2:$Z$692,'Infos Relatório'!AM$1)</f>
        <v>0</v>
      </c>
      <c r="AN621" s="13">
        <f>SUMIFS('Faturamento SP3'!$G$2:$G$692,'Faturamento SP3'!$D$2:$D$692,'Infos Relatório'!$B$564,'Faturamento SP3'!$E$2:$E$692,'Infos Relatório'!$B621,'Faturamento SP3'!$Z$2:$Z$692,'Infos Relatório'!AM$1)</f>
        <v>0</v>
      </c>
      <c r="AO621" s="13">
        <f>SUMIFS('Faturamento SP3'!$J$2:$J$692,'Faturamento SP3'!$D$2:$D$692,'Infos Relatório'!$B$564,'Faturamento SP3'!$E$2:$E$692,'Infos Relatório'!$B621,'Faturamento SP3'!$Z$2:$Z$692,'Infos Relatório'!AM$1)</f>
        <v>0</v>
      </c>
      <c r="AP621" s="14">
        <f>SUMIFS('Faturamento SP3'!$O$2:$O$692,'Faturamento SP3'!$D$2:$D$692,'Infos Relatório'!$B$564,'Faturamento SP3'!$E$2:$E$692,'Infos Relatório'!$B621,'Faturamento SP3'!$Z$2:$Z$692,'Infos Relatório'!AM$1,'Faturamento SP3'!$T$2:$T$692,"Sim")+SUMIFS('Faturamento SP3'!$P$2:$P$692,'Faturamento SP3'!$D$2:$D$692,'Infos Relatório'!$B$564,'Faturamento SP3'!$E$2:$E$692,'Infos Relatório'!$B621,'Faturamento SP3'!$Z$2:$Z$692,'Infos Relatório'!AM$1,'Faturamento SP3'!$T$2:$T$692,"Sim")</f>
        <v>0</v>
      </c>
      <c r="AQ621" s="27" t="e">
        <f t="shared" si="223"/>
        <v>#DIV/0!</v>
      </c>
      <c r="AR621" s="24">
        <f>SUMIFS('Faturamento SP3'!$H$2:$H$692,'Faturamento SP3'!$D$2:$D$692,'Infos Relatório'!$B$564,'Faturamento SP3'!$E$2:$E$692,'Infos Relatório'!$B621,'Faturamento SP3'!$Z$2:$Z$692,'Infos Relatório'!AM$1)</f>
        <v>0</v>
      </c>
      <c r="AS621" s="23">
        <f>COUNTIFS('Faturamento SP3'!$D$2:$D$692,'Infos Relatório'!$B$564,'Faturamento SP3'!$E$2:$E$692,'Infos Relatório'!$B621,'Faturamento SP3'!$Z$2:$Z$692,'Infos Relatório'!AS$1)</f>
        <v>0</v>
      </c>
      <c r="AT621" s="13">
        <f>SUMIFS('Faturamento SP3'!$G$2:$G$692,'Faturamento SP3'!$D$2:$D$692,'Infos Relatório'!$B$564,'Faturamento SP3'!$E$2:$E$692,'Infos Relatório'!$B621,'Faturamento SP3'!$Z$2:$Z$692,'Infos Relatório'!AS$1)</f>
        <v>0</v>
      </c>
      <c r="AU621" s="13">
        <f>SUMIFS('Faturamento SP3'!$J$2:$J$692,'Faturamento SP3'!$D$2:$D$692,'Infos Relatório'!$B$564,'Faturamento SP3'!$E$2:$E$692,'Infos Relatório'!$B621,'Faturamento SP3'!$Z$2:$Z$692,'Infos Relatório'!AS$1)</f>
        <v>0</v>
      </c>
      <c r="AV621" s="14">
        <f>SUMIFS('Faturamento SP3'!$O$2:$O$692,'Faturamento SP3'!$D$2:$D$692,'Infos Relatório'!$B$564,'Faturamento SP3'!$E$2:$E$692,'Infos Relatório'!$B621,'Faturamento SP3'!$Z$2:$Z$692,'Infos Relatório'!AS$1,'Faturamento SP3'!$T$2:$T$692,"Sim")+SUMIFS('Faturamento SP3'!$P$2:$P$692,'Faturamento SP3'!$D$2:$D$692,'Infos Relatório'!$B$564,'Faturamento SP3'!$E$2:$E$692,'Infos Relatório'!$B621,'Faturamento SP3'!$Z$2:$Z$692,'Infos Relatório'!AS$1,'Faturamento SP3'!$T$2:$T$692,"Sim")</f>
        <v>0</v>
      </c>
      <c r="AW621" s="27" t="e">
        <f t="shared" si="224"/>
        <v>#DIV/0!</v>
      </c>
      <c r="AX621" s="24">
        <f>SUMIFS('Faturamento SP3'!$H$2:$H$692,'Faturamento SP3'!$D$2:$D$692,'Infos Relatório'!$B$564,'Faturamento SP3'!$E$2:$E$692,'Infos Relatório'!$B621,'Faturamento SP3'!$Z$2:$Z$692,'Infos Relatório'!AS$1)</f>
        <v>0</v>
      </c>
      <c r="AY621" s="23">
        <f>COUNTIFS('Faturamento SP3'!$D$2:$D$692,'Infos Relatório'!$B$564,'Faturamento SP3'!$E$2:$E$692,'Infos Relatório'!$B621,'Faturamento SP3'!$Z$2:$Z$692,'Infos Relatório'!AY$1)</f>
        <v>0</v>
      </c>
      <c r="AZ621" s="13">
        <f>SUMIFS('Faturamento SP3'!$G$2:$G$692,'Faturamento SP3'!$D$2:$D$692,'Infos Relatório'!$B$564,'Faturamento SP3'!$E$2:$E$692,'Infos Relatório'!$B621,'Faturamento SP3'!$Z$2:$Z$692,'Infos Relatório'!AY$1)</f>
        <v>0</v>
      </c>
      <c r="BA621" s="13">
        <f>SUMIFS('Faturamento SP3'!$J$2:$J$692,'Faturamento SP3'!$D$2:$D$692,'Infos Relatório'!$B$564,'Faturamento SP3'!$E$2:$E$692,'Infos Relatório'!$B621,'Faturamento SP3'!$Z$2:$Z$692,'Infos Relatório'!AY$1)</f>
        <v>0</v>
      </c>
      <c r="BB621" s="14">
        <f>SUMIFS('Faturamento SP3'!$O$2:$O$692,'Faturamento SP3'!$D$2:$D$692,'Infos Relatório'!$B$564,'Faturamento SP3'!$E$2:$E$692,'Infos Relatório'!$B621,'Faturamento SP3'!$Z$2:$Z$692,'Infos Relatório'!AY$1,'Faturamento SP3'!$T$2:$T$692,"Sim")+SUMIFS('Faturamento SP3'!$P$2:$P$692,'Faturamento SP3'!$D$2:$D$692,'Infos Relatório'!$B$564,'Faturamento SP3'!$E$2:$E$692,'Infos Relatório'!$B621,'Faturamento SP3'!$Z$2:$Z$692,'Infos Relatório'!AY$1,'Faturamento SP3'!$T$2:$T$692,"Sim")</f>
        <v>0</v>
      </c>
      <c r="BC621" s="27" t="e">
        <f t="shared" si="225"/>
        <v>#DIV/0!</v>
      </c>
      <c r="BD621" s="24">
        <f>SUMIFS('Faturamento SP3'!$H$2:$H$692,'Faturamento SP3'!$D$2:$D$692,'Infos Relatório'!$B$564,'Faturamento SP3'!$E$2:$E$692,'Infos Relatório'!$B621,'Faturamento SP3'!$Z$2:$Z$692,'Infos Relatório'!AY$1)</f>
        <v>0</v>
      </c>
      <c r="BE621" s="23">
        <f>COUNTIFS('Faturamento SP3'!$D$2:$D$692,'Infos Relatório'!$B$564,'Faturamento SP3'!$E$2:$E$692,'Infos Relatório'!$B621,'Faturamento SP3'!$Z$2:$Z$692,'Infos Relatório'!BE$1)</f>
        <v>0</v>
      </c>
      <c r="BF621" s="13">
        <f>SUMIFS('Faturamento SP3'!$G$2:$G$692,'Faturamento SP3'!$D$2:$D$692,'Infos Relatório'!$B$564,'Faturamento SP3'!$E$2:$E$692,'Infos Relatório'!$B621,'Faturamento SP3'!$Z$2:$Z$692,'Infos Relatório'!BE$1)</f>
        <v>0</v>
      </c>
      <c r="BG621" s="13">
        <f>SUMIFS('Faturamento SP3'!$J$2:$J$692,'Faturamento SP3'!$D$2:$D$692,'Infos Relatório'!$B$564,'Faturamento SP3'!$E$2:$E$692,'Infos Relatório'!$B621,'Faturamento SP3'!$Z$2:$Z$692,'Infos Relatório'!BE$1)</f>
        <v>0</v>
      </c>
      <c r="BH621" s="14">
        <f>SUMIFS('Faturamento SP3'!$O$2:$O$692,'Faturamento SP3'!$D$2:$D$692,'Infos Relatório'!$B$564,'Faturamento SP3'!$E$2:$E$692,'Infos Relatório'!$B621,'Faturamento SP3'!$Z$2:$Z$692,'Infos Relatório'!BE$1,'Faturamento SP3'!$T$2:$T$692,"Sim")+SUMIFS('Faturamento SP3'!$P$2:$P$692,'Faturamento SP3'!$D$2:$D$692,'Infos Relatório'!$B$564,'Faturamento SP3'!$E$2:$E$692,'Infos Relatório'!$B621,'Faturamento SP3'!$Z$2:$Z$692,'Infos Relatório'!BE$1,'Faturamento SP3'!$T$2:$T$692,"Sim")</f>
        <v>0</v>
      </c>
      <c r="BI621" s="27" t="e">
        <f t="shared" si="226"/>
        <v>#DIV/0!</v>
      </c>
      <c r="BJ621" s="24">
        <f>SUMIFS('Faturamento SP3'!$H$2:$H$692,'Faturamento SP3'!$D$2:$D$692,'Infos Relatório'!$B$564,'Faturamento SP3'!$E$2:$E$692,'Infos Relatório'!$B621,'Faturamento SP3'!$Z$2:$Z$692,'Infos Relatório'!BE$1)</f>
        <v>0</v>
      </c>
      <c r="BK621" s="23">
        <f>COUNTIFS('Faturamento SP3'!$D$2:$D$692,'Infos Relatório'!$B$564,'Faturamento SP3'!$E$2:$E$692,'Infos Relatório'!$B621,'Faturamento SP3'!$Z$2:$Z$692,'Infos Relatório'!BK$1)</f>
        <v>0</v>
      </c>
      <c r="BL621" s="13">
        <f>SUMIFS('Faturamento SP3'!$G$2:$G$692,'Faturamento SP3'!$D$2:$D$692,'Infos Relatório'!$B$564,'Faturamento SP3'!$E$2:$E$692,'Infos Relatório'!$B621,'Faturamento SP3'!$Z$2:$Z$692,'Infos Relatório'!BK$1)</f>
        <v>0</v>
      </c>
      <c r="BM621" s="13">
        <f>SUMIFS('Faturamento SP3'!$J$2:$J$692,'Faturamento SP3'!$D$2:$D$692,'Infos Relatório'!$B$564,'Faturamento SP3'!$E$2:$E$692,'Infos Relatório'!$B621,'Faturamento SP3'!$Z$2:$Z$692,'Infos Relatório'!BK$1)</f>
        <v>0</v>
      </c>
      <c r="BN621" s="14">
        <f>SUMIFS('Faturamento SP3'!$O$2:$O$692,'Faturamento SP3'!$D$2:$D$692,'Infos Relatório'!$B$564,'Faturamento SP3'!$E$2:$E$692,'Infos Relatório'!$B621,'Faturamento SP3'!$Z$2:$Z$692,'Infos Relatório'!BK$1,'Faturamento SP3'!$T$2:$T$692,"Sim")+SUMIFS('Faturamento SP3'!$P$2:$P$692,'Faturamento SP3'!$D$2:$D$692,'Infos Relatório'!$B$564,'Faturamento SP3'!$E$2:$E$692,'Infos Relatório'!$B621,'Faturamento SP3'!$Z$2:$Z$692,'Infos Relatório'!BK$1,'Faturamento SP3'!$T$2:$T$692,"Sim")</f>
        <v>0</v>
      </c>
      <c r="BO621" s="27" t="e">
        <f t="shared" si="227"/>
        <v>#DIV/0!</v>
      </c>
      <c r="BP621" s="24">
        <f>SUMIFS('Faturamento SP3'!$H$2:$H$692,'Faturamento SP3'!$D$2:$D$692,'Infos Relatório'!$B$564,'Faturamento SP3'!$E$2:$E$692,'Infos Relatório'!$B621,'Faturamento SP3'!$Z$2:$Z$692,'Infos Relatório'!BK$1)</f>
        <v>0</v>
      </c>
      <c r="BQ621" s="23">
        <f>COUNTIFS('Faturamento SP3'!$D$2:$D$692,'Infos Relatório'!$B$564,'Faturamento SP3'!$E$2:$E$692,'Infos Relatório'!$B621,'Faturamento SP3'!$Z$2:$Z$692,'Infos Relatório'!BQ$1)</f>
        <v>0</v>
      </c>
      <c r="BR621" s="13">
        <f>SUMIFS('Faturamento SP3'!$G$2:$G$692,'Faturamento SP3'!$D$2:$D$692,'Infos Relatório'!$B$564,'Faturamento SP3'!$E$2:$E$692,'Infos Relatório'!$B621,'Faturamento SP3'!$Z$2:$Z$692,'Infos Relatório'!BQ$1)</f>
        <v>0</v>
      </c>
      <c r="BS621" s="13">
        <f>SUMIFS('Faturamento SP3'!$J$2:$J$692,'Faturamento SP3'!$D$2:$D$692,'Infos Relatório'!$B$564,'Faturamento SP3'!$E$2:$E$692,'Infos Relatório'!$B621,'Faturamento SP3'!$Z$2:$Z$692,'Infos Relatório'!BQ$1)</f>
        <v>0</v>
      </c>
      <c r="BT621" s="14">
        <f>SUMIFS('Faturamento SP3'!$O$2:$O$692,'Faturamento SP3'!$D$2:$D$692,'Infos Relatório'!$B$564,'Faturamento SP3'!$E$2:$E$692,'Infos Relatório'!$B621,'Faturamento SP3'!$Z$2:$Z$692,'Infos Relatório'!BQ$1,'Faturamento SP3'!$T$2:$T$692,"Sim")+SUMIFS('Faturamento SP3'!$P$2:$P$692,'Faturamento SP3'!$D$2:$D$692,'Infos Relatório'!$B$564,'Faturamento SP3'!$E$2:$E$692,'Infos Relatório'!$B621,'Faturamento SP3'!$Z$2:$Z$692,'Infos Relatório'!BQ$1,'Faturamento SP3'!$T$2:$T$692,"Sim")</f>
        <v>0</v>
      </c>
      <c r="BU621" s="27" t="e">
        <f t="shared" si="228"/>
        <v>#DIV/0!</v>
      </c>
      <c r="BV621" s="24">
        <f>SUMIFS('Faturamento SP3'!$H$2:$H$692,'Faturamento SP3'!$D$2:$D$692,'Infos Relatório'!$B$564,'Faturamento SP3'!$E$2:$E$692,'Infos Relatório'!$B621,'Faturamento SP3'!$Z$2:$Z$692,'Infos Relatório'!BQ$1)</f>
        <v>0</v>
      </c>
    </row>
    <row r="622" spans="2:74">
      <c r="B622" s="17" t="s">
        <v>64</v>
      </c>
      <c r="C622" s="23">
        <f>COUNTIFS('Faturamento SP3'!$D$2:$D$692,'Infos Relatório'!$B$564,'Faturamento SP3'!$E$2:$E$692,'Infos Relatório'!$B622,'Faturamento SP3'!$Z$2:$Z$692,'Infos Relatório'!C$1)</f>
        <v>0</v>
      </c>
      <c r="D622" s="13">
        <f>SUMIFS('Faturamento SP3'!$G$2:$G$692,'Faturamento SP3'!$D$2:$D$692,'Infos Relatório'!$B$564,'Faturamento SP3'!$E$2:$E$692,'Infos Relatório'!$B622,'Faturamento SP3'!$Z$2:$Z$692,'Infos Relatório'!C$1)</f>
        <v>0</v>
      </c>
      <c r="E622" s="13">
        <f>SUMIFS('Faturamento SP3'!$J$2:$J$692,'Faturamento SP3'!$D$2:$D$692,'Infos Relatório'!$B$564,'Faturamento SP3'!$E$2:$E$692,'Infos Relatório'!$B622,'Faturamento SP3'!$Z$2:$Z$692,'Infos Relatório'!C$1)</f>
        <v>0</v>
      </c>
      <c r="F622" s="14">
        <f>SUMIFS('Faturamento SP3'!$O$2:$O$692,'Faturamento SP3'!$D$2:$D$692,'Infos Relatório'!$B$564,'Faturamento SP3'!$E$2:$E$692,'Infos Relatório'!$B622,'Faturamento SP3'!$Z$2:$Z$692,'Infos Relatório'!C$1,'Faturamento SP3'!$T$2:$T$692,"Sim")+SUMIFS('Faturamento SP3'!$P$2:$P$692,'Faturamento SP3'!$D$2:$D$692,'Infos Relatório'!$B$564,'Faturamento SP3'!$E$2:$E$692,'Infos Relatório'!$B622,'Faturamento SP3'!$Z$2:$Z$692,'Infos Relatório'!C$1,'Faturamento SP3'!$T$2:$T$692,"Sim")</f>
        <v>0</v>
      </c>
      <c r="G622" s="27" t="e">
        <f t="shared" si="217"/>
        <v>#DIV/0!</v>
      </c>
      <c r="H622" s="24">
        <f>SUMIFS('Faturamento SP3'!$H$2:$H$692,'Faturamento SP3'!$D$2:$D$692,'Infos Relatório'!$B$564,'Faturamento SP3'!$E$2:$E$692,'Infos Relatório'!$B622,'Faturamento SP3'!$Z$2:$Z$692,'Infos Relatório'!C$1)</f>
        <v>0</v>
      </c>
      <c r="I622" s="23">
        <f>COUNTIFS('Faturamento SP3'!$D$2:$D$692,'Infos Relatório'!$B$564,'Faturamento SP3'!$E$2:$E$692,'Infos Relatório'!$B622,'Faturamento SP3'!$Z$2:$Z$692,'Infos Relatório'!I$1)</f>
        <v>0</v>
      </c>
      <c r="J622" s="13">
        <f>SUMIFS('Faturamento SP3'!$G$2:$G$692,'Faturamento SP3'!$D$2:$D$692,'Infos Relatório'!$B$564,'Faturamento SP3'!$E$2:$E$692,'Infos Relatório'!$B622,'Faturamento SP3'!$Z$2:$Z$692,'Infos Relatório'!I$1)</f>
        <v>0</v>
      </c>
      <c r="K622" s="13">
        <f>SUMIFS('Faturamento SP3'!$J$2:$J$692,'Faturamento SP3'!$D$2:$D$692,'Infos Relatório'!$B$564,'Faturamento SP3'!$E$2:$E$692,'Infos Relatório'!$B622,'Faturamento SP3'!$Z$2:$Z$692,'Infos Relatório'!I$1)</f>
        <v>0</v>
      </c>
      <c r="L622" s="14">
        <f>SUMIFS('Faturamento SP3'!$O$2:$O$692,'Faturamento SP3'!$D$2:$D$692,'Infos Relatório'!$B$564,'Faturamento SP3'!$E$2:$E$692,'Infos Relatório'!$B622,'Faturamento SP3'!$Z$2:$Z$692,'Infos Relatório'!I$1,'Faturamento SP3'!$T$2:$T$692,"Sim")+SUMIFS('Faturamento SP3'!$P$2:$P$692,'Faturamento SP3'!$D$2:$D$692,'Infos Relatório'!$B$564,'Faturamento SP3'!$E$2:$E$692,'Infos Relatório'!$B622,'Faturamento SP3'!$Z$2:$Z$692,'Infos Relatório'!I$1,'Faturamento SP3'!$T$2:$T$692,"Sim")</f>
        <v>0</v>
      </c>
      <c r="M622" s="27" t="e">
        <f t="shared" si="218"/>
        <v>#DIV/0!</v>
      </c>
      <c r="N622" s="24">
        <f>SUMIFS('Faturamento SP3'!$H$2:$H$692,'Faturamento SP3'!$D$2:$D$692,'Infos Relatório'!$B$564,'Faturamento SP3'!$E$2:$E$692,'Infos Relatório'!$B622,'Faturamento SP3'!$Z$2:$Z$692,'Infos Relatório'!I$1)</f>
        <v>0</v>
      </c>
      <c r="O622" s="23">
        <f>COUNTIFS('Faturamento SP3'!$D$2:$D$692,'Infos Relatório'!$B$564,'Faturamento SP3'!$E$2:$E$692,'Infos Relatório'!$B622,'Faturamento SP3'!$Z$2:$Z$692,'Infos Relatório'!O$1)</f>
        <v>0</v>
      </c>
      <c r="P622" s="13">
        <f>SUMIFS('Faturamento SP3'!$G$2:$G$692,'Faturamento SP3'!$D$2:$D$692,'Infos Relatório'!$B$564,'Faturamento SP3'!$E$2:$E$692,'Infos Relatório'!$B622,'Faturamento SP3'!$Z$2:$Z$692,'Infos Relatório'!O$1)</f>
        <v>0</v>
      </c>
      <c r="Q622" s="13">
        <f>SUMIFS('Faturamento SP3'!$J$2:$J$692,'Faturamento SP3'!$D$2:$D$692,'Infos Relatório'!$B$564,'Faturamento SP3'!$E$2:$E$692,'Infos Relatório'!$B622,'Faturamento SP3'!$Z$2:$Z$692,'Infos Relatório'!O$1)</f>
        <v>0</v>
      </c>
      <c r="R622" s="14">
        <f>SUMIFS('Faturamento SP3'!$O$2:$O$692,'Faturamento SP3'!$D$2:$D$692,'Infos Relatório'!$B$564,'Faturamento SP3'!$E$2:$E$692,'Infos Relatório'!$B622,'Faturamento SP3'!$Z$2:$Z$692,'Infos Relatório'!O$1,'Faturamento SP3'!$T$2:$T$692,"Sim")+SUMIFS('Faturamento SP3'!$P$2:$P$692,'Faturamento SP3'!$D$2:$D$692,'Infos Relatório'!$B$564,'Faturamento SP3'!$E$2:$E$692,'Infos Relatório'!$B622,'Faturamento SP3'!$Z$2:$Z$692,'Infos Relatório'!O$1,'Faturamento SP3'!$T$2:$T$692,"Sim")</f>
        <v>0</v>
      </c>
      <c r="S622" s="27" t="e">
        <f t="shared" si="219"/>
        <v>#DIV/0!</v>
      </c>
      <c r="T622" s="24">
        <f>SUMIFS('Faturamento SP3'!$H$2:$H$692,'Faturamento SP3'!$D$2:$D$692,'Infos Relatório'!$B$564,'Faturamento SP3'!$E$2:$E$692,'Infos Relatório'!$B622,'Faturamento SP3'!$Z$2:$Z$692,'Infos Relatório'!O$1)</f>
        <v>0</v>
      </c>
      <c r="U622" s="23">
        <f>COUNTIFS('Faturamento SP3'!$D$2:$D$692,'Infos Relatório'!$B$564,'Faturamento SP3'!$E$2:$E$692,'Infos Relatório'!$B622,'Faturamento SP3'!$Z$2:$Z$692,'Infos Relatório'!U$1)</f>
        <v>0</v>
      </c>
      <c r="V622" s="13">
        <f>SUMIFS('Faturamento SP3'!$G$2:$G$692,'Faturamento SP3'!$D$2:$D$692,'Infos Relatório'!$B$564,'Faturamento SP3'!$E$2:$E$692,'Infos Relatório'!$B622,'Faturamento SP3'!$Z$2:$Z$692,'Infos Relatório'!U$1)</f>
        <v>0</v>
      </c>
      <c r="W622" s="13">
        <f>SUMIFS('Faturamento SP3'!$J$2:$J$692,'Faturamento SP3'!$D$2:$D$692,'Infos Relatório'!$B$564,'Faturamento SP3'!$E$2:$E$692,'Infos Relatório'!$B622,'Faturamento SP3'!$Z$2:$Z$692,'Infos Relatório'!U$1)</f>
        <v>0</v>
      </c>
      <c r="X622" s="14">
        <f>SUMIFS('Faturamento SP3'!$O$2:$O$692,'Faturamento SP3'!$D$2:$D$692,'Infos Relatório'!$B$564,'Faturamento SP3'!$E$2:$E$692,'Infos Relatório'!$B622,'Faturamento SP3'!$Z$2:$Z$692,'Infos Relatório'!U$1,'Faturamento SP3'!$T$2:$T$692,"Sim")+SUMIFS('Faturamento SP3'!$P$2:$P$692,'Faturamento SP3'!$D$2:$D$692,'Infos Relatório'!$B$564,'Faturamento SP3'!$E$2:$E$692,'Infos Relatório'!$B622,'Faturamento SP3'!$Z$2:$Z$692,'Infos Relatório'!U$1,'Faturamento SP3'!$T$2:$T$692,"Sim")</f>
        <v>0</v>
      </c>
      <c r="Y622" s="27" t="e">
        <f t="shared" si="220"/>
        <v>#DIV/0!</v>
      </c>
      <c r="Z622" s="24">
        <f>SUMIFS('Faturamento SP3'!$H$2:$H$692,'Faturamento SP3'!$D$2:$D$692,'Infos Relatório'!$B$564,'Faturamento SP3'!$E$2:$E$692,'Infos Relatório'!$B622,'Faturamento SP3'!$Z$2:$Z$692,'Infos Relatório'!U$1)</f>
        <v>0</v>
      </c>
      <c r="AA622" s="23">
        <f>COUNTIFS('Faturamento SP3'!$D$2:$D$692,'Infos Relatório'!$B$564,'Faturamento SP3'!$E$2:$E$692,'Infos Relatório'!$B622,'Faturamento SP3'!$Z$2:$Z$692,'Infos Relatório'!AA$1)</f>
        <v>0</v>
      </c>
      <c r="AB622" s="13">
        <f>SUMIFS('Faturamento SP3'!$G$2:$G$692,'Faturamento SP3'!$D$2:$D$692,'Infos Relatório'!$B$564,'Faturamento SP3'!$E$2:$E$692,'Infos Relatório'!$B622,'Faturamento SP3'!$Z$2:$Z$692,'Infos Relatório'!AA$1)</f>
        <v>0</v>
      </c>
      <c r="AC622" s="13">
        <f>SUMIFS('Faturamento SP3'!$J$2:$J$692,'Faturamento SP3'!$D$2:$D$692,'Infos Relatório'!$B$564,'Faturamento SP3'!$E$2:$E$692,'Infos Relatório'!$B622,'Faturamento SP3'!$Z$2:$Z$692,'Infos Relatório'!AA$1)</f>
        <v>0</v>
      </c>
      <c r="AD622" s="14">
        <f>SUMIFS('Faturamento SP3'!$O$2:$O$692,'Faturamento SP3'!$D$2:$D$692,'Infos Relatório'!$B$564,'Faturamento SP3'!$E$2:$E$692,'Infos Relatório'!$B622,'Faturamento SP3'!$Z$2:$Z$692,'Infos Relatório'!AA$1,'Faturamento SP3'!$T$2:$T$692,"Sim")+SUMIFS('Faturamento SP3'!$P$2:$P$692,'Faturamento SP3'!$D$2:$D$692,'Infos Relatório'!$B$564,'Faturamento SP3'!$E$2:$E$692,'Infos Relatório'!$B622,'Faturamento SP3'!$Z$2:$Z$692,'Infos Relatório'!AA$1,'Faturamento SP3'!$T$2:$T$692,"Sim")</f>
        <v>0</v>
      </c>
      <c r="AE622" s="27" t="e">
        <f t="shared" si="221"/>
        <v>#DIV/0!</v>
      </c>
      <c r="AF622" s="24">
        <f>SUMIFS('Faturamento SP3'!$H$2:$H$692,'Faturamento SP3'!$D$2:$D$692,'Infos Relatório'!$B$564,'Faturamento SP3'!$E$2:$E$692,'Infos Relatório'!$B622,'Faturamento SP3'!$Z$2:$Z$692,'Infos Relatório'!AA$1)</f>
        <v>0</v>
      </c>
      <c r="AG622" s="23">
        <f>COUNTIFS('Faturamento SP3'!$D$2:$D$692,'Infos Relatório'!$B$564,'Faturamento SP3'!$E$2:$E$692,'Infos Relatório'!$B622,'Faturamento SP3'!$Z$2:$Z$692,'Infos Relatório'!AG$1)</f>
        <v>0</v>
      </c>
      <c r="AH622" s="13">
        <f>SUMIFS('Faturamento SP3'!$G$2:$G$692,'Faturamento SP3'!$D$2:$D$692,'Infos Relatório'!$B$564,'Faturamento SP3'!$E$2:$E$692,'Infos Relatório'!$B622,'Faturamento SP3'!$Z$2:$Z$692,'Infos Relatório'!AG$1)</f>
        <v>0</v>
      </c>
      <c r="AI622" s="13">
        <f>SUMIFS('Faturamento SP3'!$J$2:$J$692,'Faturamento SP3'!$D$2:$D$692,'Infos Relatório'!$B$564,'Faturamento SP3'!$E$2:$E$692,'Infos Relatório'!$B622,'Faturamento SP3'!$Z$2:$Z$692,'Infos Relatório'!AG$1)</f>
        <v>0</v>
      </c>
      <c r="AJ622" s="14">
        <f>SUMIFS('Faturamento SP3'!$O$2:$O$692,'Faturamento SP3'!$D$2:$D$692,'Infos Relatório'!$B$564,'Faturamento SP3'!$E$2:$E$692,'Infos Relatório'!$B622,'Faturamento SP3'!$Z$2:$Z$692,'Infos Relatório'!AG$1,'Faturamento SP3'!$T$2:$T$692,"Sim")+SUMIFS('Faturamento SP3'!$P$2:$P$692,'Faturamento SP3'!$D$2:$D$692,'Infos Relatório'!$B$564,'Faturamento SP3'!$E$2:$E$692,'Infos Relatório'!$B622,'Faturamento SP3'!$Z$2:$Z$692,'Infos Relatório'!AG$1,'Faturamento SP3'!$T$2:$T$692,"Sim")</f>
        <v>0</v>
      </c>
      <c r="AK622" s="27" t="e">
        <f t="shared" si="222"/>
        <v>#DIV/0!</v>
      </c>
      <c r="AL622" s="24">
        <f>SUMIFS('Faturamento SP3'!$H$2:$H$692,'Faturamento SP3'!$D$2:$D$692,'Infos Relatório'!$B$564,'Faturamento SP3'!$E$2:$E$692,'Infos Relatório'!$B622,'Faturamento SP3'!$Z$2:$Z$692,'Infos Relatório'!AG$1)</f>
        <v>0</v>
      </c>
      <c r="AM622" s="23">
        <f>COUNTIFS('Faturamento SP3'!$D$2:$D$692,'Infos Relatório'!$B$564,'Faturamento SP3'!$E$2:$E$692,'Infos Relatório'!$B622,'Faturamento SP3'!$Z$2:$Z$692,'Infos Relatório'!AM$1)</f>
        <v>0</v>
      </c>
      <c r="AN622" s="13">
        <f>SUMIFS('Faturamento SP3'!$G$2:$G$692,'Faturamento SP3'!$D$2:$D$692,'Infos Relatório'!$B$564,'Faturamento SP3'!$E$2:$E$692,'Infos Relatório'!$B622,'Faturamento SP3'!$Z$2:$Z$692,'Infos Relatório'!AM$1)</f>
        <v>0</v>
      </c>
      <c r="AO622" s="13">
        <f>SUMIFS('Faturamento SP3'!$J$2:$J$692,'Faturamento SP3'!$D$2:$D$692,'Infos Relatório'!$B$564,'Faturamento SP3'!$E$2:$E$692,'Infos Relatório'!$B622,'Faturamento SP3'!$Z$2:$Z$692,'Infos Relatório'!AM$1)</f>
        <v>0</v>
      </c>
      <c r="AP622" s="14">
        <f>SUMIFS('Faturamento SP3'!$O$2:$O$692,'Faturamento SP3'!$D$2:$D$692,'Infos Relatório'!$B$564,'Faturamento SP3'!$E$2:$E$692,'Infos Relatório'!$B622,'Faturamento SP3'!$Z$2:$Z$692,'Infos Relatório'!AM$1,'Faturamento SP3'!$T$2:$T$692,"Sim")+SUMIFS('Faturamento SP3'!$P$2:$P$692,'Faturamento SP3'!$D$2:$D$692,'Infos Relatório'!$B$564,'Faturamento SP3'!$E$2:$E$692,'Infos Relatório'!$B622,'Faturamento SP3'!$Z$2:$Z$692,'Infos Relatório'!AM$1,'Faturamento SP3'!$T$2:$T$692,"Sim")</f>
        <v>0</v>
      </c>
      <c r="AQ622" s="27" t="e">
        <f t="shared" si="223"/>
        <v>#DIV/0!</v>
      </c>
      <c r="AR622" s="24">
        <f>SUMIFS('Faturamento SP3'!$H$2:$H$692,'Faturamento SP3'!$D$2:$D$692,'Infos Relatório'!$B$564,'Faturamento SP3'!$E$2:$E$692,'Infos Relatório'!$B622,'Faturamento SP3'!$Z$2:$Z$692,'Infos Relatório'!AM$1)</f>
        <v>0</v>
      </c>
      <c r="AS622" s="23">
        <f>COUNTIFS('Faturamento SP3'!$D$2:$D$692,'Infos Relatório'!$B$564,'Faturamento SP3'!$E$2:$E$692,'Infos Relatório'!$B622,'Faturamento SP3'!$Z$2:$Z$692,'Infos Relatório'!AS$1)</f>
        <v>0</v>
      </c>
      <c r="AT622" s="13">
        <f>SUMIFS('Faturamento SP3'!$G$2:$G$692,'Faturamento SP3'!$D$2:$D$692,'Infos Relatório'!$B$564,'Faturamento SP3'!$E$2:$E$692,'Infos Relatório'!$B622,'Faturamento SP3'!$Z$2:$Z$692,'Infos Relatório'!AS$1)</f>
        <v>0</v>
      </c>
      <c r="AU622" s="13">
        <f>SUMIFS('Faturamento SP3'!$J$2:$J$692,'Faturamento SP3'!$D$2:$D$692,'Infos Relatório'!$B$564,'Faturamento SP3'!$E$2:$E$692,'Infos Relatório'!$B622,'Faturamento SP3'!$Z$2:$Z$692,'Infos Relatório'!AS$1)</f>
        <v>0</v>
      </c>
      <c r="AV622" s="14">
        <f>SUMIFS('Faturamento SP3'!$O$2:$O$692,'Faturamento SP3'!$D$2:$D$692,'Infos Relatório'!$B$564,'Faturamento SP3'!$E$2:$E$692,'Infos Relatório'!$B622,'Faturamento SP3'!$Z$2:$Z$692,'Infos Relatório'!AS$1,'Faturamento SP3'!$T$2:$T$692,"Sim")+SUMIFS('Faturamento SP3'!$P$2:$P$692,'Faturamento SP3'!$D$2:$D$692,'Infos Relatório'!$B$564,'Faturamento SP3'!$E$2:$E$692,'Infos Relatório'!$B622,'Faturamento SP3'!$Z$2:$Z$692,'Infos Relatório'!AS$1,'Faturamento SP3'!$T$2:$T$692,"Sim")</f>
        <v>0</v>
      </c>
      <c r="AW622" s="27" t="e">
        <f t="shared" si="224"/>
        <v>#DIV/0!</v>
      </c>
      <c r="AX622" s="24">
        <f>SUMIFS('Faturamento SP3'!$H$2:$H$692,'Faturamento SP3'!$D$2:$D$692,'Infos Relatório'!$B$564,'Faturamento SP3'!$E$2:$E$692,'Infos Relatório'!$B622,'Faturamento SP3'!$Z$2:$Z$692,'Infos Relatório'!AS$1)</f>
        <v>0</v>
      </c>
      <c r="AY622" s="23">
        <f>COUNTIFS('Faturamento SP3'!$D$2:$D$692,'Infos Relatório'!$B$564,'Faturamento SP3'!$E$2:$E$692,'Infos Relatório'!$B622,'Faturamento SP3'!$Z$2:$Z$692,'Infos Relatório'!AY$1)</f>
        <v>0</v>
      </c>
      <c r="AZ622" s="13">
        <f>SUMIFS('Faturamento SP3'!$G$2:$G$692,'Faturamento SP3'!$D$2:$D$692,'Infos Relatório'!$B$564,'Faturamento SP3'!$E$2:$E$692,'Infos Relatório'!$B622,'Faturamento SP3'!$Z$2:$Z$692,'Infos Relatório'!AY$1)</f>
        <v>0</v>
      </c>
      <c r="BA622" s="13">
        <f>SUMIFS('Faturamento SP3'!$J$2:$J$692,'Faturamento SP3'!$D$2:$D$692,'Infos Relatório'!$B$564,'Faturamento SP3'!$E$2:$E$692,'Infos Relatório'!$B622,'Faturamento SP3'!$Z$2:$Z$692,'Infos Relatório'!AY$1)</f>
        <v>0</v>
      </c>
      <c r="BB622" s="14">
        <f>SUMIFS('Faturamento SP3'!$O$2:$O$692,'Faturamento SP3'!$D$2:$D$692,'Infos Relatório'!$B$564,'Faturamento SP3'!$E$2:$E$692,'Infos Relatório'!$B622,'Faturamento SP3'!$Z$2:$Z$692,'Infos Relatório'!AY$1,'Faturamento SP3'!$T$2:$T$692,"Sim")+SUMIFS('Faturamento SP3'!$P$2:$P$692,'Faturamento SP3'!$D$2:$D$692,'Infos Relatório'!$B$564,'Faturamento SP3'!$E$2:$E$692,'Infos Relatório'!$B622,'Faturamento SP3'!$Z$2:$Z$692,'Infos Relatório'!AY$1,'Faturamento SP3'!$T$2:$T$692,"Sim")</f>
        <v>0</v>
      </c>
      <c r="BC622" s="27" t="e">
        <f t="shared" si="225"/>
        <v>#DIV/0!</v>
      </c>
      <c r="BD622" s="24">
        <f>SUMIFS('Faturamento SP3'!$H$2:$H$692,'Faturamento SP3'!$D$2:$D$692,'Infos Relatório'!$B$564,'Faturamento SP3'!$E$2:$E$692,'Infos Relatório'!$B622,'Faturamento SP3'!$Z$2:$Z$692,'Infos Relatório'!AY$1)</f>
        <v>0</v>
      </c>
      <c r="BE622" s="23">
        <f>COUNTIFS('Faturamento SP3'!$D$2:$D$692,'Infos Relatório'!$B$564,'Faturamento SP3'!$E$2:$E$692,'Infos Relatório'!$B622,'Faturamento SP3'!$Z$2:$Z$692,'Infos Relatório'!BE$1)</f>
        <v>0</v>
      </c>
      <c r="BF622" s="13">
        <f>SUMIFS('Faturamento SP3'!$G$2:$G$692,'Faturamento SP3'!$D$2:$D$692,'Infos Relatório'!$B$564,'Faturamento SP3'!$E$2:$E$692,'Infos Relatório'!$B622,'Faturamento SP3'!$Z$2:$Z$692,'Infos Relatório'!BE$1)</f>
        <v>0</v>
      </c>
      <c r="BG622" s="13">
        <f>SUMIFS('Faturamento SP3'!$J$2:$J$692,'Faturamento SP3'!$D$2:$D$692,'Infos Relatório'!$B$564,'Faturamento SP3'!$E$2:$E$692,'Infos Relatório'!$B622,'Faturamento SP3'!$Z$2:$Z$692,'Infos Relatório'!BE$1)</f>
        <v>0</v>
      </c>
      <c r="BH622" s="14">
        <f>SUMIFS('Faturamento SP3'!$O$2:$O$692,'Faturamento SP3'!$D$2:$D$692,'Infos Relatório'!$B$564,'Faturamento SP3'!$E$2:$E$692,'Infos Relatório'!$B622,'Faturamento SP3'!$Z$2:$Z$692,'Infos Relatório'!BE$1,'Faturamento SP3'!$T$2:$T$692,"Sim")+SUMIFS('Faturamento SP3'!$P$2:$P$692,'Faturamento SP3'!$D$2:$D$692,'Infos Relatório'!$B$564,'Faturamento SP3'!$E$2:$E$692,'Infos Relatório'!$B622,'Faturamento SP3'!$Z$2:$Z$692,'Infos Relatório'!BE$1,'Faturamento SP3'!$T$2:$T$692,"Sim")</f>
        <v>0</v>
      </c>
      <c r="BI622" s="27" t="e">
        <f t="shared" si="226"/>
        <v>#DIV/0!</v>
      </c>
      <c r="BJ622" s="24">
        <f>SUMIFS('Faturamento SP3'!$H$2:$H$692,'Faturamento SP3'!$D$2:$D$692,'Infos Relatório'!$B$564,'Faturamento SP3'!$E$2:$E$692,'Infos Relatório'!$B622,'Faturamento SP3'!$Z$2:$Z$692,'Infos Relatório'!BE$1)</f>
        <v>0</v>
      </c>
      <c r="BK622" s="23">
        <f>COUNTIFS('Faturamento SP3'!$D$2:$D$692,'Infos Relatório'!$B$564,'Faturamento SP3'!$E$2:$E$692,'Infos Relatório'!$B622,'Faturamento SP3'!$Z$2:$Z$692,'Infos Relatório'!BK$1)</f>
        <v>0</v>
      </c>
      <c r="BL622" s="13">
        <f>SUMIFS('Faturamento SP3'!$G$2:$G$692,'Faturamento SP3'!$D$2:$D$692,'Infos Relatório'!$B$564,'Faturamento SP3'!$E$2:$E$692,'Infos Relatório'!$B622,'Faturamento SP3'!$Z$2:$Z$692,'Infos Relatório'!BK$1)</f>
        <v>0</v>
      </c>
      <c r="BM622" s="13">
        <f>SUMIFS('Faturamento SP3'!$J$2:$J$692,'Faturamento SP3'!$D$2:$D$692,'Infos Relatório'!$B$564,'Faturamento SP3'!$E$2:$E$692,'Infos Relatório'!$B622,'Faturamento SP3'!$Z$2:$Z$692,'Infos Relatório'!BK$1)</f>
        <v>0</v>
      </c>
      <c r="BN622" s="14">
        <f>SUMIFS('Faturamento SP3'!$O$2:$O$692,'Faturamento SP3'!$D$2:$D$692,'Infos Relatório'!$B$564,'Faturamento SP3'!$E$2:$E$692,'Infos Relatório'!$B622,'Faturamento SP3'!$Z$2:$Z$692,'Infos Relatório'!BK$1,'Faturamento SP3'!$T$2:$T$692,"Sim")+SUMIFS('Faturamento SP3'!$P$2:$P$692,'Faturamento SP3'!$D$2:$D$692,'Infos Relatório'!$B$564,'Faturamento SP3'!$E$2:$E$692,'Infos Relatório'!$B622,'Faturamento SP3'!$Z$2:$Z$692,'Infos Relatório'!BK$1,'Faturamento SP3'!$T$2:$T$692,"Sim")</f>
        <v>0</v>
      </c>
      <c r="BO622" s="27" t="e">
        <f t="shared" si="227"/>
        <v>#DIV/0!</v>
      </c>
      <c r="BP622" s="24">
        <f>SUMIFS('Faturamento SP3'!$H$2:$H$692,'Faturamento SP3'!$D$2:$D$692,'Infos Relatório'!$B$564,'Faturamento SP3'!$E$2:$E$692,'Infos Relatório'!$B622,'Faturamento SP3'!$Z$2:$Z$692,'Infos Relatório'!BK$1)</f>
        <v>0</v>
      </c>
      <c r="BQ622" s="23">
        <f>COUNTIFS('Faturamento SP3'!$D$2:$D$692,'Infos Relatório'!$B$564,'Faturamento SP3'!$E$2:$E$692,'Infos Relatório'!$B622,'Faturamento SP3'!$Z$2:$Z$692,'Infos Relatório'!BQ$1)</f>
        <v>0</v>
      </c>
      <c r="BR622" s="13">
        <f>SUMIFS('Faturamento SP3'!$G$2:$G$692,'Faturamento SP3'!$D$2:$D$692,'Infos Relatório'!$B$564,'Faturamento SP3'!$E$2:$E$692,'Infos Relatório'!$B622,'Faturamento SP3'!$Z$2:$Z$692,'Infos Relatório'!BQ$1)</f>
        <v>0</v>
      </c>
      <c r="BS622" s="13">
        <f>SUMIFS('Faturamento SP3'!$J$2:$J$692,'Faturamento SP3'!$D$2:$D$692,'Infos Relatório'!$B$564,'Faturamento SP3'!$E$2:$E$692,'Infos Relatório'!$B622,'Faturamento SP3'!$Z$2:$Z$692,'Infos Relatório'!BQ$1)</f>
        <v>0</v>
      </c>
      <c r="BT622" s="14">
        <f>SUMIFS('Faturamento SP3'!$O$2:$O$692,'Faturamento SP3'!$D$2:$D$692,'Infos Relatório'!$B$564,'Faturamento SP3'!$E$2:$E$692,'Infos Relatório'!$B622,'Faturamento SP3'!$Z$2:$Z$692,'Infos Relatório'!BQ$1,'Faturamento SP3'!$T$2:$T$692,"Sim")+SUMIFS('Faturamento SP3'!$P$2:$P$692,'Faturamento SP3'!$D$2:$D$692,'Infos Relatório'!$B$564,'Faturamento SP3'!$E$2:$E$692,'Infos Relatório'!$B622,'Faturamento SP3'!$Z$2:$Z$692,'Infos Relatório'!BQ$1,'Faturamento SP3'!$T$2:$T$692,"Sim")</f>
        <v>0</v>
      </c>
      <c r="BU622" s="27" t="e">
        <f t="shared" si="228"/>
        <v>#DIV/0!</v>
      </c>
      <c r="BV622" s="24">
        <f>SUMIFS('Faturamento SP3'!$H$2:$H$692,'Faturamento SP3'!$D$2:$D$692,'Infos Relatório'!$B$564,'Faturamento SP3'!$E$2:$E$692,'Infos Relatório'!$B622,'Faturamento SP3'!$Z$2:$Z$692,'Infos Relatório'!BQ$1)</f>
        <v>0</v>
      </c>
    </row>
    <row r="623" spans="2:74">
      <c r="B623" s="17" t="s">
        <v>65</v>
      </c>
      <c r="C623" s="23">
        <f>COUNTIFS('Faturamento SP3'!$D$2:$D$692,'Infos Relatório'!$B$564,'Faturamento SP3'!$E$2:$E$692,'Infos Relatório'!$B623,'Faturamento SP3'!$Z$2:$Z$692,'Infos Relatório'!C$1)</f>
        <v>0</v>
      </c>
      <c r="D623" s="13">
        <f>SUMIFS('Faturamento SP3'!$G$2:$G$692,'Faturamento SP3'!$D$2:$D$692,'Infos Relatório'!$B$564,'Faturamento SP3'!$E$2:$E$692,'Infos Relatório'!$B623,'Faturamento SP3'!$Z$2:$Z$692,'Infos Relatório'!C$1)</f>
        <v>0</v>
      </c>
      <c r="E623" s="13">
        <f>SUMIFS('Faturamento SP3'!$J$2:$J$692,'Faturamento SP3'!$D$2:$D$692,'Infos Relatório'!$B$564,'Faturamento SP3'!$E$2:$E$692,'Infos Relatório'!$B623,'Faturamento SP3'!$Z$2:$Z$692,'Infos Relatório'!C$1)</f>
        <v>0</v>
      </c>
      <c r="F623" s="14">
        <f>SUMIFS('Faturamento SP3'!$O$2:$O$692,'Faturamento SP3'!$D$2:$D$692,'Infos Relatório'!$B$564,'Faturamento SP3'!$E$2:$E$692,'Infos Relatório'!$B623,'Faturamento SP3'!$Z$2:$Z$692,'Infos Relatório'!C$1,'Faturamento SP3'!$T$2:$T$692,"Sim")+SUMIFS('Faturamento SP3'!$P$2:$P$692,'Faturamento SP3'!$D$2:$D$692,'Infos Relatório'!$B$564,'Faturamento SP3'!$E$2:$E$692,'Infos Relatório'!$B623,'Faturamento SP3'!$Z$2:$Z$692,'Infos Relatório'!C$1,'Faturamento SP3'!$T$2:$T$692,"Sim")</f>
        <v>0</v>
      </c>
      <c r="G623" s="27" t="e">
        <f t="shared" si="217"/>
        <v>#DIV/0!</v>
      </c>
      <c r="H623" s="24">
        <f>SUMIFS('Faturamento SP3'!$H$2:$H$692,'Faturamento SP3'!$D$2:$D$692,'Infos Relatório'!$B$564,'Faturamento SP3'!$E$2:$E$692,'Infos Relatório'!$B623,'Faturamento SP3'!$Z$2:$Z$692,'Infos Relatório'!C$1)</f>
        <v>0</v>
      </c>
      <c r="I623" s="23">
        <f>COUNTIFS('Faturamento SP3'!$D$2:$D$692,'Infos Relatório'!$B$564,'Faturamento SP3'!$E$2:$E$692,'Infos Relatório'!$B623,'Faturamento SP3'!$Z$2:$Z$692,'Infos Relatório'!I$1)</f>
        <v>0</v>
      </c>
      <c r="J623" s="13">
        <f>SUMIFS('Faturamento SP3'!$G$2:$G$692,'Faturamento SP3'!$D$2:$D$692,'Infos Relatório'!$B$564,'Faturamento SP3'!$E$2:$E$692,'Infos Relatório'!$B623,'Faturamento SP3'!$Z$2:$Z$692,'Infos Relatório'!I$1)</f>
        <v>0</v>
      </c>
      <c r="K623" s="13">
        <f>SUMIFS('Faturamento SP3'!$J$2:$J$692,'Faturamento SP3'!$D$2:$D$692,'Infos Relatório'!$B$564,'Faturamento SP3'!$E$2:$E$692,'Infos Relatório'!$B623,'Faturamento SP3'!$Z$2:$Z$692,'Infos Relatório'!I$1)</f>
        <v>0</v>
      </c>
      <c r="L623" s="14">
        <f>SUMIFS('Faturamento SP3'!$O$2:$O$692,'Faturamento SP3'!$D$2:$D$692,'Infos Relatório'!$B$564,'Faturamento SP3'!$E$2:$E$692,'Infos Relatório'!$B623,'Faturamento SP3'!$Z$2:$Z$692,'Infos Relatório'!I$1,'Faturamento SP3'!$T$2:$T$692,"Sim")+SUMIFS('Faturamento SP3'!$P$2:$P$692,'Faturamento SP3'!$D$2:$D$692,'Infos Relatório'!$B$564,'Faturamento SP3'!$E$2:$E$692,'Infos Relatório'!$B623,'Faturamento SP3'!$Z$2:$Z$692,'Infos Relatório'!I$1,'Faturamento SP3'!$T$2:$T$692,"Sim")</f>
        <v>0</v>
      </c>
      <c r="M623" s="27" t="e">
        <f t="shared" si="218"/>
        <v>#DIV/0!</v>
      </c>
      <c r="N623" s="24">
        <f>SUMIFS('Faturamento SP3'!$H$2:$H$692,'Faturamento SP3'!$D$2:$D$692,'Infos Relatório'!$B$564,'Faturamento SP3'!$E$2:$E$692,'Infos Relatório'!$B623,'Faturamento SP3'!$Z$2:$Z$692,'Infos Relatório'!I$1)</f>
        <v>0</v>
      </c>
      <c r="O623" s="23">
        <f>COUNTIFS('Faturamento SP3'!$D$2:$D$692,'Infos Relatório'!$B$564,'Faturamento SP3'!$E$2:$E$692,'Infos Relatório'!$B623,'Faturamento SP3'!$Z$2:$Z$692,'Infos Relatório'!O$1)</f>
        <v>0</v>
      </c>
      <c r="P623" s="13">
        <f>SUMIFS('Faturamento SP3'!$G$2:$G$692,'Faturamento SP3'!$D$2:$D$692,'Infos Relatório'!$B$564,'Faturamento SP3'!$E$2:$E$692,'Infos Relatório'!$B623,'Faturamento SP3'!$Z$2:$Z$692,'Infos Relatório'!O$1)</f>
        <v>0</v>
      </c>
      <c r="Q623" s="13">
        <f>SUMIFS('Faturamento SP3'!$J$2:$J$692,'Faturamento SP3'!$D$2:$D$692,'Infos Relatório'!$B$564,'Faturamento SP3'!$E$2:$E$692,'Infos Relatório'!$B623,'Faturamento SP3'!$Z$2:$Z$692,'Infos Relatório'!O$1)</f>
        <v>0</v>
      </c>
      <c r="R623" s="14">
        <f>SUMIFS('Faturamento SP3'!$O$2:$O$692,'Faturamento SP3'!$D$2:$D$692,'Infos Relatório'!$B$564,'Faturamento SP3'!$E$2:$E$692,'Infos Relatório'!$B623,'Faturamento SP3'!$Z$2:$Z$692,'Infos Relatório'!O$1,'Faturamento SP3'!$T$2:$T$692,"Sim")+SUMIFS('Faturamento SP3'!$P$2:$P$692,'Faturamento SP3'!$D$2:$D$692,'Infos Relatório'!$B$564,'Faturamento SP3'!$E$2:$E$692,'Infos Relatório'!$B623,'Faturamento SP3'!$Z$2:$Z$692,'Infos Relatório'!O$1,'Faturamento SP3'!$T$2:$T$692,"Sim")</f>
        <v>0</v>
      </c>
      <c r="S623" s="27" t="e">
        <f t="shared" si="219"/>
        <v>#DIV/0!</v>
      </c>
      <c r="T623" s="24">
        <f>SUMIFS('Faturamento SP3'!$H$2:$H$692,'Faturamento SP3'!$D$2:$D$692,'Infos Relatório'!$B$564,'Faturamento SP3'!$E$2:$E$692,'Infos Relatório'!$B623,'Faturamento SP3'!$Z$2:$Z$692,'Infos Relatório'!O$1)</f>
        <v>0</v>
      </c>
      <c r="U623" s="23">
        <f>COUNTIFS('Faturamento SP3'!$D$2:$D$692,'Infos Relatório'!$B$564,'Faturamento SP3'!$E$2:$E$692,'Infos Relatório'!$B623,'Faturamento SP3'!$Z$2:$Z$692,'Infos Relatório'!U$1)</f>
        <v>0</v>
      </c>
      <c r="V623" s="13">
        <f>SUMIFS('Faturamento SP3'!$G$2:$G$692,'Faturamento SP3'!$D$2:$D$692,'Infos Relatório'!$B$564,'Faturamento SP3'!$E$2:$E$692,'Infos Relatório'!$B623,'Faturamento SP3'!$Z$2:$Z$692,'Infos Relatório'!U$1)</f>
        <v>0</v>
      </c>
      <c r="W623" s="13">
        <f>SUMIFS('Faturamento SP3'!$J$2:$J$692,'Faturamento SP3'!$D$2:$D$692,'Infos Relatório'!$B$564,'Faturamento SP3'!$E$2:$E$692,'Infos Relatório'!$B623,'Faturamento SP3'!$Z$2:$Z$692,'Infos Relatório'!U$1)</f>
        <v>0</v>
      </c>
      <c r="X623" s="14">
        <f>SUMIFS('Faturamento SP3'!$O$2:$O$692,'Faturamento SP3'!$D$2:$D$692,'Infos Relatório'!$B$564,'Faturamento SP3'!$E$2:$E$692,'Infos Relatório'!$B623,'Faturamento SP3'!$Z$2:$Z$692,'Infos Relatório'!U$1,'Faturamento SP3'!$T$2:$T$692,"Sim")+SUMIFS('Faturamento SP3'!$P$2:$P$692,'Faturamento SP3'!$D$2:$D$692,'Infos Relatório'!$B$564,'Faturamento SP3'!$E$2:$E$692,'Infos Relatório'!$B623,'Faturamento SP3'!$Z$2:$Z$692,'Infos Relatório'!U$1,'Faturamento SP3'!$T$2:$T$692,"Sim")</f>
        <v>0</v>
      </c>
      <c r="Y623" s="27" t="e">
        <f t="shared" si="220"/>
        <v>#DIV/0!</v>
      </c>
      <c r="Z623" s="24">
        <f>SUMIFS('Faturamento SP3'!$H$2:$H$692,'Faturamento SP3'!$D$2:$D$692,'Infos Relatório'!$B$564,'Faturamento SP3'!$E$2:$E$692,'Infos Relatório'!$B623,'Faturamento SP3'!$Z$2:$Z$692,'Infos Relatório'!U$1)</f>
        <v>0</v>
      </c>
      <c r="AA623" s="23">
        <f>COUNTIFS('Faturamento SP3'!$D$2:$D$692,'Infos Relatório'!$B$564,'Faturamento SP3'!$E$2:$E$692,'Infos Relatório'!$B623,'Faturamento SP3'!$Z$2:$Z$692,'Infos Relatório'!AA$1)</f>
        <v>0</v>
      </c>
      <c r="AB623" s="13">
        <f>SUMIFS('Faturamento SP3'!$G$2:$G$692,'Faturamento SP3'!$D$2:$D$692,'Infos Relatório'!$B$564,'Faturamento SP3'!$E$2:$E$692,'Infos Relatório'!$B623,'Faturamento SP3'!$Z$2:$Z$692,'Infos Relatório'!AA$1)</f>
        <v>0</v>
      </c>
      <c r="AC623" s="13">
        <f>SUMIFS('Faturamento SP3'!$J$2:$J$692,'Faturamento SP3'!$D$2:$D$692,'Infos Relatório'!$B$564,'Faturamento SP3'!$E$2:$E$692,'Infos Relatório'!$B623,'Faturamento SP3'!$Z$2:$Z$692,'Infos Relatório'!AA$1)</f>
        <v>0</v>
      </c>
      <c r="AD623" s="14">
        <f>SUMIFS('Faturamento SP3'!$O$2:$O$692,'Faturamento SP3'!$D$2:$D$692,'Infos Relatório'!$B$564,'Faturamento SP3'!$E$2:$E$692,'Infos Relatório'!$B623,'Faturamento SP3'!$Z$2:$Z$692,'Infos Relatório'!AA$1,'Faturamento SP3'!$T$2:$T$692,"Sim")+SUMIFS('Faturamento SP3'!$P$2:$P$692,'Faturamento SP3'!$D$2:$D$692,'Infos Relatório'!$B$564,'Faturamento SP3'!$E$2:$E$692,'Infos Relatório'!$B623,'Faturamento SP3'!$Z$2:$Z$692,'Infos Relatório'!AA$1,'Faturamento SP3'!$T$2:$T$692,"Sim")</f>
        <v>0</v>
      </c>
      <c r="AE623" s="27" t="e">
        <f t="shared" si="221"/>
        <v>#DIV/0!</v>
      </c>
      <c r="AF623" s="24">
        <f>SUMIFS('Faturamento SP3'!$H$2:$H$692,'Faturamento SP3'!$D$2:$D$692,'Infos Relatório'!$B$564,'Faturamento SP3'!$E$2:$E$692,'Infos Relatório'!$B623,'Faturamento SP3'!$Z$2:$Z$692,'Infos Relatório'!AA$1)</f>
        <v>0</v>
      </c>
      <c r="AG623" s="23">
        <f>COUNTIFS('Faturamento SP3'!$D$2:$D$692,'Infos Relatório'!$B$564,'Faturamento SP3'!$E$2:$E$692,'Infos Relatório'!$B623,'Faturamento SP3'!$Z$2:$Z$692,'Infos Relatório'!AG$1)</f>
        <v>0</v>
      </c>
      <c r="AH623" s="13">
        <f>SUMIFS('Faturamento SP3'!$G$2:$G$692,'Faturamento SP3'!$D$2:$D$692,'Infos Relatório'!$B$564,'Faturamento SP3'!$E$2:$E$692,'Infos Relatório'!$B623,'Faturamento SP3'!$Z$2:$Z$692,'Infos Relatório'!AG$1)</f>
        <v>0</v>
      </c>
      <c r="AI623" s="13">
        <f>SUMIFS('Faturamento SP3'!$J$2:$J$692,'Faturamento SP3'!$D$2:$D$692,'Infos Relatório'!$B$564,'Faturamento SP3'!$E$2:$E$692,'Infos Relatório'!$B623,'Faturamento SP3'!$Z$2:$Z$692,'Infos Relatório'!AG$1)</f>
        <v>0</v>
      </c>
      <c r="AJ623" s="14">
        <f>SUMIFS('Faturamento SP3'!$O$2:$O$692,'Faturamento SP3'!$D$2:$D$692,'Infos Relatório'!$B$564,'Faturamento SP3'!$E$2:$E$692,'Infos Relatório'!$B623,'Faturamento SP3'!$Z$2:$Z$692,'Infos Relatório'!AG$1,'Faturamento SP3'!$T$2:$T$692,"Sim")+SUMIFS('Faturamento SP3'!$P$2:$P$692,'Faturamento SP3'!$D$2:$D$692,'Infos Relatório'!$B$564,'Faturamento SP3'!$E$2:$E$692,'Infos Relatório'!$B623,'Faturamento SP3'!$Z$2:$Z$692,'Infos Relatório'!AG$1,'Faturamento SP3'!$T$2:$T$692,"Sim")</f>
        <v>0</v>
      </c>
      <c r="AK623" s="27" t="e">
        <f t="shared" si="222"/>
        <v>#DIV/0!</v>
      </c>
      <c r="AL623" s="24">
        <f>SUMIFS('Faturamento SP3'!$H$2:$H$692,'Faturamento SP3'!$D$2:$D$692,'Infos Relatório'!$B$564,'Faturamento SP3'!$E$2:$E$692,'Infos Relatório'!$B623,'Faturamento SP3'!$Z$2:$Z$692,'Infos Relatório'!AG$1)</f>
        <v>0</v>
      </c>
      <c r="AM623" s="23">
        <f>COUNTIFS('Faturamento SP3'!$D$2:$D$692,'Infos Relatório'!$B$564,'Faturamento SP3'!$E$2:$E$692,'Infos Relatório'!$B623,'Faturamento SP3'!$Z$2:$Z$692,'Infos Relatório'!AM$1)</f>
        <v>0</v>
      </c>
      <c r="AN623" s="13">
        <f>SUMIFS('Faturamento SP3'!$G$2:$G$692,'Faturamento SP3'!$D$2:$D$692,'Infos Relatório'!$B$564,'Faturamento SP3'!$E$2:$E$692,'Infos Relatório'!$B623,'Faturamento SP3'!$Z$2:$Z$692,'Infos Relatório'!AM$1)</f>
        <v>0</v>
      </c>
      <c r="AO623" s="13">
        <f>SUMIFS('Faturamento SP3'!$J$2:$J$692,'Faturamento SP3'!$D$2:$D$692,'Infos Relatório'!$B$564,'Faturamento SP3'!$E$2:$E$692,'Infos Relatório'!$B623,'Faturamento SP3'!$Z$2:$Z$692,'Infos Relatório'!AM$1)</f>
        <v>0</v>
      </c>
      <c r="AP623" s="14">
        <f>SUMIFS('Faturamento SP3'!$O$2:$O$692,'Faturamento SP3'!$D$2:$D$692,'Infos Relatório'!$B$564,'Faturamento SP3'!$E$2:$E$692,'Infos Relatório'!$B623,'Faturamento SP3'!$Z$2:$Z$692,'Infos Relatório'!AM$1,'Faturamento SP3'!$T$2:$T$692,"Sim")+SUMIFS('Faturamento SP3'!$P$2:$P$692,'Faturamento SP3'!$D$2:$D$692,'Infos Relatório'!$B$564,'Faturamento SP3'!$E$2:$E$692,'Infos Relatório'!$B623,'Faturamento SP3'!$Z$2:$Z$692,'Infos Relatório'!AM$1,'Faturamento SP3'!$T$2:$T$692,"Sim")</f>
        <v>0</v>
      </c>
      <c r="AQ623" s="27" t="e">
        <f t="shared" si="223"/>
        <v>#DIV/0!</v>
      </c>
      <c r="AR623" s="24">
        <f>SUMIFS('Faturamento SP3'!$H$2:$H$692,'Faturamento SP3'!$D$2:$D$692,'Infos Relatório'!$B$564,'Faturamento SP3'!$E$2:$E$692,'Infos Relatório'!$B623,'Faturamento SP3'!$Z$2:$Z$692,'Infos Relatório'!AM$1)</f>
        <v>0</v>
      </c>
      <c r="AS623" s="23">
        <f>COUNTIFS('Faturamento SP3'!$D$2:$D$692,'Infos Relatório'!$B$564,'Faturamento SP3'!$E$2:$E$692,'Infos Relatório'!$B623,'Faturamento SP3'!$Z$2:$Z$692,'Infos Relatório'!AS$1)</f>
        <v>0</v>
      </c>
      <c r="AT623" s="13">
        <f>SUMIFS('Faturamento SP3'!$G$2:$G$692,'Faturamento SP3'!$D$2:$D$692,'Infos Relatório'!$B$564,'Faturamento SP3'!$E$2:$E$692,'Infos Relatório'!$B623,'Faturamento SP3'!$Z$2:$Z$692,'Infos Relatório'!AS$1)</f>
        <v>0</v>
      </c>
      <c r="AU623" s="13">
        <f>SUMIFS('Faturamento SP3'!$J$2:$J$692,'Faturamento SP3'!$D$2:$D$692,'Infos Relatório'!$B$564,'Faturamento SP3'!$E$2:$E$692,'Infos Relatório'!$B623,'Faturamento SP3'!$Z$2:$Z$692,'Infos Relatório'!AS$1)</f>
        <v>0</v>
      </c>
      <c r="AV623" s="14">
        <f>SUMIFS('Faturamento SP3'!$O$2:$O$692,'Faturamento SP3'!$D$2:$D$692,'Infos Relatório'!$B$564,'Faturamento SP3'!$E$2:$E$692,'Infos Relatório'!$B623,'Faturamento SP3'!$Z$2:$Z$692,'Infos Relatório'!AS$1,'Faturamento SP3'!$T$2:$T$692,"Sim")+SUMIFS('Faturamento SP3'!$P$2:$P$692,'Faturamento SP3'!$D$2:$D$692,'Infos Relatório'!$B$564,'Faturamento SP3'!$E$2:$E$692,'Infos Relatório'!$B623,'Faturamento SP3'!$Z$2:$Z$692,'Infos Relatório'!AS$1,'Faturamento SP3'!$T$2:$T$692,"Sim")</f>
        <v>0</v>
      </c>
      <c r="AW623" s="27" t="e">
        <f t="shared" si="224"/>
        <v>#DIV/0!</v>
      </c>
      <c r="AX623" s="24">
        <f>SUMIFS('Faturamento SP3'!$H$2:$H$692,'Faturamento SP3'!$D$2:$D$692,'Infos Relatório'!$B$564,'Faturamento SP3'!$E$2:$E$692,'Infos Relatório'!$B623,'Faturamento SP3'!$Z$2:$Z$692,'Infos Relatório'!AS$1)</f>
        <v>0</v>
      </c>
      <c r="AY623" s="23">
        <f>COUNTIFS('Faturamento SP3'!$D$2:$D$692,'Infos Relatório'!$B$564,'Faturamento SP3'!$E$2:$E$692,'Infos Relatório'!$B623,'Faturamento SP3'!$Z$2:$Z$692,'Infos Relatório'!AY$1)</f>
        <v>0</v>
      </c>
      <c r="AZ623" s="13">
        <f>SUMIFS('Faturamento SP3'!$G$2:$G$692,'Faturamento SP3'!$D$2:$D$692,'Infos Relatório'!$B$564,'Faturamento SP3'!$E$2:$E$692,'Infos Relatório'!$B623,'Faturamento SP3'!$Z$2:$Z$692,'Infos Relatório'!AY$1)</f>
        <v>0</v>
      </c>
      <c r="BA623" s="13">
        <f>SUMIFS('Faturamento SP3'!$J$2:$J$692,'Faturamento SP3'!$D$2:$D$692,'Infos Relatório'!$B$564,'Faturamento SP3'!$E$2:$E$692,'Infos Relatório'!$B623,'Faturamento SP3'!$Z$2:$Z$692,'Infos Relatório'!AY$1)</f>
        <v>0</v>
      </c>
      <c r="BB623" s="14">
        <f>SUMIFS('Faturamento SP3'!$O$2:$O$692,'Faturamento SP3'!$D$2:$D$692,'Infos Relatório'!$B$564,'Faturamento SP3'!$E$2:$E$692,'Infos Relatório'!$B623,'Faturamento SP3'!$Z$2:$Z$692,'Infos Relatório'!AY$1,'Faturamento SP3'!$T$2:$T$692,"Sim")+SUMIFS('Faturamento SP3'!$P$2:$P$692,'Faturamento SP3'!$D$2:$D$692,'Infos Relatório'!$B$564,'Faturamento SP3'!$E$2:$E$692,'Infos Relatório'!$B623,'Faturamento SP3'!$Z$2:$Z$692,'Infos Relatório'!AY$1,'Faturamento SP3'!$T$2:$T$692,"Sim")</f>
        <v>0</v>
      </c>
      <c r="BC623" s="27" t="e">
        <f t="shared" si="225"/>
        <v>#DIV/0!</v>
      </c>
      <c r="BD623" s="24">
        <f>SUMIFS('Faturamento SP3'!$H$2:$H$692,'Faturamento SP3'!$D$2:$D$692,'Infos Relatório'!$B$564,'Faturamento SP3'!$E$2:$E$692,'Infos Relatório'!$B623,'Faturamento SP3'!$Z$2:$Z$692,'Infos Relatório'!AY$1)</f>
        <v>0</v>
      </c>
      <c r="BE623" s="23">
        <f>COUNTIFS('Faturamento SP3'!$D$2:$D$692,'Infos Relatório'!$B$564,'Faturamento SP3'!$E$2:$E$692,'Infos Relatório'!$B623,'Faturamento SP3'!$Z$2:$Z$692,'Infos Relatório'!BE$1)</f>
        <v>0</v>
      </c>
      <c r="BF623" s="13">
        <f>SUMIFS('Faturamento SP3'!$G$2:$G$692,'Faturamento SP3'!$D$2:$D$692,'Infos Relatório'!$B$564,'Faturamento SP3'!$E$2:$E$692,'Infos Relatório'!$B623,'Faturamento SP3'!$Z$2:$Z$692,'Infos Relatório'!BE$1)</f>
        <v>0</v>
      </c>
      <c r="BG623" s="13">
        <f>SUMIFS('Faturamento SP3'!$J$2:$J$692,'Faturamento SP3'!$D$2:$D$692,'Infos Relatório'!$B$564,'Faturamento SP3'!$E$2:$E$692,'Infos Relatório'!$B623,'Faturamento SP3'!$Z$2:$Z$692,'Infos Relatório'!BE$1)</f>
        <v>0</v>
      </c>
      <c r="BH623" s="14">
        <f>SUMIFS('Faturamento SP3'!$O$2:$O$692,'Faturamento SP3'!$D$2:$D$692,'Infos Relatório'!$B$564,'Faturamento SP3'!$E$2:$E$692,'Infos Relatório'!$B623,'Faturamento SP3'!$Z$2:$Z$692,'Infos Relatório'!BE$1,'Faturamento SP3'!$T$2:$T$692,"Sim")+SUMIFS('Faturamento SP3'!$P$2:$P$692,'Faturamento SP3'!$D$2:$D$692,'Infos Relatório'!$B$564,'Faturamento SP3'!$E$2:$E$692,'Infos Relatório'!$B623,'Faturamento SP3'!$Z$2:$Z$692,'Infos Relatório'!BE$1,'Faturamento SP3'!$T$2:$T$692,"Sim")</f>
        <v>0</v>
      </c>
      <c r="BI623" s="27" t="e">
        <f t="shared" si="226"/>
        <v>#DIV/0!</v>
      </c>
      <c r="BJ623" s="24">
        <f>SUMIFS('Faturamento SP3'!$H$2:$H$692,'Faturamento SP3'!$D$2:$D$692,'Infos Relatório'!$B$564,'Faturamento SP3'!$E$2:$E$692,'Infos Relatório'!$B623,'Faturamento SP3'!$Z$2:$Z$692,'Infos Relatório'!BE$1)</f>
        <v>0</v>
      </c>
      <c r="BK623" s="23">
        <f>COUNTIFS('Faturamento SP3'!$D$2:$D$692,'Infos Relatório'!$B$564,'Faturamento SP3'!$E$2:$E$692,'Infos Relatório'!$B623,'Faturamento SP3'!$Z$2:$Z$692,'Infos Relatório'!BK$1)</f>
        <v>0</v>
      </c>
      <c r="BL623" s="13">
        <f>SUMIFS('Faturamento SP3'!$G$2:$G$692,'Faturamento SP3'!$D$2:$D$692,'Infos Relatório'!$B$564,'Faturamento SP3'!$E$2:$E$692,'Infos Relatório'!$B623,'Faturamento SP3'!$Z$2:$Z$692,'Infos Relatório'!BK$1)</f>
        <v>0</v>
      </c>
      <c r="BM623" s="13">
        <f>SUMIFS('Faturamento SP3'!$J$2:$J$692,'Faturamento SP3'!$D$2:$D$692,'Infos Relatório'!$B$564,'Faturamento SP3'!$E$2:$E$692,'Infos Relatório'!$B623,'Faturamento SP3'!$Z$2:$Z$692,'Infos Relatório'!BK$1)</f>
        <v>0</v>
      </c>
      <c r="BN623" s="14">
        <f>SUMIFS('Faturamento SP3'!$O$2:$O$692,'Faturamento SP3'!$D$2:$D$692,'Infos Relatório'!$B$564,'Faturamento SP3'!$E$2:$E$692,'Infos Relatório'!$B623,'Faturamento SP3'!$Z$2:$Z$692,'Infos Relatório'!BK$1,'Faturamento SP3'!$T$2:$T$692,"Sim")+SUMIFS('Faturamento SP3'!$P$2:$P$692,'Faturamento SP3'!$D$2:$D$692,'Infos Relatório'!$B$564,'Faturamento SP3'!$E$2:$E$692,'Infos Relatório'!$B623,'Faturamento SP3'!$Z$2:$Z$692,'Infos Relatório'!BK$1,'Faturamento SP3'!$T$2:$T$692,"Sim")</f>
        <v>0</v>
      </c>
      <c r="BO623" s="27" t="e">
        <f t="shared" si="227"/>
        <v>#DIV/0!</v>
      </c>
      <c r="BP623" s="24">
        <f>SUMIFS('Faturamento SP3'!$H$2:$H$692,'Faturamento SP3'!$D$2:$D$692,'Infos Relatório'!$B$564,'Faturamento SP3'!$E$2:$E$692,'Infos Relatório'!$B623,'Faturamento SP3'!$Z$2:$Z$692,'Infos Relatório'!BK$1)</f>
        <v>0</v>
      </c>
      <c r="BQ623" s="23">
        <f>COUNTIFS('Faturamento SP3'!$D$2:$D$692,'Infos Relatório'!$B$564,'Faturamento SP3'!$E$2:$E$692,'Infos Relatório'!$B623,'Faturamento SP3'!$Z$2:$Z$692,'Infos Relatório'!BQ$1)</f>
        <v>0</v>
      </c>
      <c r="BR623" s="13">
        <f>SUMIFS('Faturamento SP3'!$G$2:$G$692,'Faturamento SP3'!$D$2:$D$692,'Infos Relatório'!$B$564,'Faturamento SP3'!$E$2:$E$692,'Infos Relatório'!$B623,'Faturamento SP3'!$Z$2:$Z$692,'Infos Relatório'!BQ$1)</f>
        <v>0</v>
      </c>
      <c r="BS623" s="13">
        <f>SUMIFS('Faturamento SP3'!$J$2:$J$692,'Faturamento SP3'!$D$2:$D$692,'Infos Relatório'!$B$564,'Faturamento SP3'!$E$2:$E$692,'Infos Relatório'!$B623,'Faturamento SP3'!$Z$2:$Z$692,'Infos Relatório'!BQ$1)</f>
        <v>0</v>
      </c>
      <c r="BT623" s="14">
        <f>SUMIFS('Faturamento SP3'!$O$2:$O$692,'Faturamento SP3'!$D$2:$D$692,'Infos Relatório'!$B$564,'Faturamento SP3'!$E$2:$E$692,'Infos Relatório'!$B623,'Faturamento SP3'!$Z$2:$Z$692,'Infos Relatório'!BQ$1,'Faturamento SP3'!$T$2:$T$692,"Sim")+SUMIFS('Faturamento SP3'!$P$2:$P$692,'Faturamento SP3'!$D$2:$D$692,'Infos Relatório'!$B$564,'Faturamento SP3'!$E$2:$E$692,'Infos Relatório'!$B623,'Faturamento SP3'!$Z$2:$Z$692,'Infos Relatório'!BQ$1,'Faturamento SP3'!$T$2:$T$692,"Sim")</f>
        <v>0</v>
      </c>
      <c r="BU623" s="27" t="e">
        <f t="shared" si="228"/>
        <v>#DIV/0!</v>
      </c>
      <c r="BV623" s="24">
        <f>SUMIFS('Faturamento SP3'!$H$2:$H$692,'Faturamento SP3'!$D$2:$D$692,'Infos Relatório'!$B$564,'Faturamento SP3'!$E$2:$E$692,'Infos Relatório'!$B623,'Faturamento SP3'!$Z$2:$Z$692,'Infos Relatório'!BQ$1)</f>
        <v>0</v>
      </c>
    </row>
    <row r="624" spans="2:74">
      <c r="B624" s="17" t="s">
        <v>66</v>
      </c>
      <c r="C624" s="23">
        <f>COUNTIFS('Faturamento SP3'!$D$2:$D$692,'Infos Relatório'!$B$564,'Faturamento SP3'!$E$2:$E$692,'Infos Relatório'!$B624,'Faturamento SP3'!$Z$2:$Z$692,'Infos Relatório'!C$1)</f>
        <v>0</v>
      </c>
      <c r="D624" s="13">
        <f>SUMIFS('Faturamento SP3'!$G$2:$G$692,'Faturamento SP3'!$D$2:$D$692,'Infos Relatório'!$B$564,'Faturamento SP3'!$E$2:$E$692,'Infos Relatório'!$B624,'Faturamento SP3'!$Z$2:$Z$692,'Infos Relatório'!C$1)</f>
        <v>0</v>
      </c>
      <c r="E624" s="13">
        <f>SUMIFS('Faturamento SP3'!$J$2:$J$692,'Faturamento SP3'!$D$2:$D$692,'Infos Relatório'!$B$564,'Faturamento SP3'!$E$2:$E$692,'Infos Relatório'!$B624,'Faturamento SP3'!$Z$2:$Z$692,'Infos Relatório'!C$1)</f>
        <v>0</v>
      </c>
      <c r="F624" s="14">
        <f>SUMIFS('Faturamento SP3'!$O$2:$O$692,'Faturamento SP3'!$D$2:$D$692,'Infos Relatório'!$B$564,'Faturamento SP3'!$E$2:$E$692,'Infos Relatório'!$B624,'Faturamento SP3'!$Z$2:$Z$692,'Infos Relatório'!C$1,'Faturamento SP3'!$T$2:$T$692,"Sim")+SUMIFS('Faturamento SP3'!$P$2:$P$692,'Faturamento SP3'!$D$2:$D$692,'Infos Relatório'!$B$564,'Faturamento SP3'!$E$2:$E$692,'Infos Relatório'!$B624,'Faturamento SP3'!$Z$2:$Z$692,'Infos Relatório'!C$1,'Faturamento SP3'!$T$2:$T$692,"Sim")</f>
        <v>0</v>
      </c>
      <c r="G624" s="27" t="e">
        <f t="shared" si="217"/>
        <v>#DIV/0!</v>
      </c>
      <c r="H624" s="24">
        <f>SUMIFS('Faturamento SP3'!$H$2:$H$692,'Faturamento SP3'!$D$2:$D$692,'Infos Relatório'!$B$564,'Faturamento SP3'!$E$2:$E$692,'Infos Relatório'!$B624,'Faturamento SP3'!$Z$2:$Z$692,'Infos Relatório'!C$1)</f>
        <v>0</v>
      </c>
      <c r="I624" s="23">
        <f>COUNTIFS('Faturamento SP3'!$D$2:$D$692,'Infos Relatório'!$B$564,'Faturamento SP3'!$E$2:$E$692,'Infos Relatório'!$B624,'Faturamento SP3'!$Z$2:$Z$692,'Infos Relatório'!I$1)</f>
        <v>0</v>
      </c>
      <c r="J624" s="13">
        <f>SUMIFS('Faturamento SP3'!$G$2:$G$692,'Faturamento SP3'!$D$2:$D$692,'Infos Relatório'!$B$564,'Faturamento SP3'!$E$2:$E$692,'Infos Relatório'!$B624,'Faturamento SP3'!$Z$2:$Z$692,'Infos Relatório'!I$1)</f>
        <v>0</v>
      </c>
      <c r="K624" s="13">
        <f>SUMIFS('Faturamento SP3'!$J$2:$J$692,'Faturamento SP3'!$D$2:$D$692,'Infos Relatório'!$B$564,'Faturamento SP3'!$E$2:$E$692,'Infos Relatório'!$B624,'Faturamento SP3'!$Z$2:$Z$692,'Infos Relatório'!I$1)</f>
        <v>0</v>
      </c>
      <c r="L624" s="14">
        <f>SUMIFS('Faturamento SP3'!$O$2:$O$692,'Faturamento SP3'!$D$2:$D$692,'Infos Relatório'!$B$564,'Faturamento SP3'!$E$2:$E$692,'Infos Relatório'!$B624,'Faturamento SP3'!$Z$2:$Z$692,'Infos Relatório'!I$1,'Faturamento SP3'!$T$2:$T$692,"Sim")+SUMIFS('Faturamento SP3'!$P$2:$P$692,'Faturamento SP3'!$D$2:$D$692,'Infos Relatório'!$B$564,'Faturamento SP3'!$E$2:$E$692,'Infos Relatório'!$B624,'Faturamento SP3'!$Z$2:$Z$692,'Infos Relatório'!I$1,'Faturamento SP3'!$T$2:$T$692,"Sim")</f>
        <v>0</v>
      </c>
      <c r="M624" s="27" t="e">
        <f t="shared" si="218"/>
        <v>#DIV/0!</v>
      </c>
      <c r="N624" s="24">
        <f>SUMIFS('Faturamento SP3'!$H$2:$H$692,'Faturamento SP3'!$D$2:$D$692,'Infos Relatório'!$B$564,'Faturamento SP3'!$E$2:$E$692,'Infos Relatório'!$B624,'Faturamento SP3'!$Z$2:$Z$692,'Infos Relatório'!I$1)</f>
        <v>0</v>
      </c>
      <c r="O624" s="23">
        <f>COUNTIFS('Faturamento SP3'!$D$2:$D$692,'Infos Relatório'!$B$564,'Faturamento SP3'!$E$2:$E$692,'Infos Relatório'!$B624,'Faturamento SP3'!$Z$2:$Z$692,'Infos Relatório'!O$1)</f>
        <v>0</v>
      </c>
      <c r="P624" s="13">
        <f>SUMIFS('Faturamento SP3'!$G$2:$G$692,'Faturamento SP3'!$D$2:$D$692,'Infos Relatório'!$B$564,'Faturamento SP3'!$E$2:$E$692,'Infos Relatório'!$B624,'Faturamento SP3'!$Z$2:$Z$692,'Infos Relatório'!O$1)</f>
        <v>0</v>
      </c>
      <c r="Q624" s="13">
        <f>SUMIFS('Faturamento SP3'!$J$2:$J$692,'Faturamento SP3'!$D$2:$D$692,'Infos Relatório'!$B$564,'Faturamento SP3'!$E$2:$E$692,'Infos Relatório'!$B624,'Faturamento SP3'!$Z$2:$Z$692,'Infos Relatório'!O$1)</f>
        <v>0</v>
      </c>
      <c r="R624" s="14">
        <f>SUMIFS('Faturamento SP3'!$O$2:$O$692,'Faturamento SP3'!$D$2:$D$692,'Infos Relatório'!$B$564,'Faturamento SP3'!$E$2:$E$692,'Infos Relatório'!$B624,'Faturamento SP3'!$Z$2:$Z$692,'Infos Relatório'!O$1,'Faturamento SP3'!$T$2:$T$692,"Sim")+SUMIFS('Faturamento SP3'!$P$2:$P$692,'Faturamento SP3'!$D$2:$D$692,'Infos Relatório'!$B$564,'Faturamento SP3'!$E$2:$E$692,'Infos Relatório'!$B624,'Faturamento SP3'!$Z$2:$Z$692,'Infos Relatório'!O$1,'Faturamento SP3'!$T$2:$T$692,"Sim")</f>
        <v>0</v>
      </c>
      <c r="S624" s="27" t="e">
        <f t="shared" si="219"/>
        <v>#DIV/0!</v>
      </c>
      <c r="T624" s="24">
        <f>SUMIFS('Faturamento SP3'!$H$2:$H$692,'Faturamento SP3'!$D$2:$D$692,'Infos Relatório'!$B$564,'Faturamento SP3'!$E$2:$E$692,'Infos Relatório'!$B624,'Faturamento SP3'!$Z$2:$Z$692,'Infos Relatório'!O$1)</f>
        <v>0</v>
      </c>
      <c r="U624" s="23">
        <f>COUNTIFS('Faturamento SP3'!$D$2:$D$692,'Infos Relatório'!$B$564,'Faturamento SP3'!$E$2:$E$692,'Infos Relatório'!$B624,'Faturamento SP3'!$Z$2:$Z$692,'Infos Relatório'!U$1)</f>
        <v>0</v>
      </c>
      <c r="V624" s="13">
        <f>SUMIFS('Faturamento SP3'!$G$2:$G$692,'Faturamento SP3'!$D$2:$D$692,'Infos Relatório'!$B$564,'Faturamento SP3'!$E$2:$E$692,'Infos Relatório'!$B624,'Faturamento SP3'!$Z$2:$Z$692,'Infos Relatório'!U$1)</f>
        <v>0</v>
      </c>
      <c r="W624" s="13">
        <f>SUMIFS('Faturamento SP3'!$J$2:$J$692,'Faturamento SP3'!$D$2:$D$692,'Infos Relatório'!$B$564,'Faturamento SP3'!$E$2:$E$692,'Infos Relatório'!$B624,'Faturamento SP3'!$Z$2:$Z$692,'Infos Relatório'!U$1)</f>
        <v>0</v>
      </c>
      <c r="X624" s="14">
        <f>SUMIFS('Faturamento SP3'!$O$2:$O$692,'Faturamento SP3'!$D$2:$D$692,'Infos Relatório'!$B$564,'Faturamento SP3'!$E$2:$E$692,'Infos Relatório'!$B624,'Faturamento SP3'!$Z$2:$Z$692,'Infos Relatório'!U$1,'Faturamento SP3'!$T$2:$T$692,"Sim")+SUMIFS('Faturamento SP3'!$P$2:$P$692,'Faturamento SP3'!$D$2:$D$692,'Infos Relatório'!$B$564,'Faturamento SP3'!$E$2:$E$692,'Infos Relatório'!$B624,'Faturamento SP3'!$Z$2:$Z$692,'Infos Relatório'!U$1,'Faturamento SP3'!$T$2:$T$692,"Sim")</f>
        <v>0</v>
      </c>
      <c r="Y624" s="27" t="e">
        <f t="shared" si="220"/>
        <v>#DIV/0!</v>
      </c>
      <c r="Z624" s="24">
        <f>SUMIFS('Faturamento SP3'!$H$2:$H$692,'Faturamento SP3'!$D$2:$D$692,'Infos Relatório'!$B$564,'Faturamento SP3'!$E$2:$E$692,'Infos Relatório'!$B624,'Faturamento SP3'!$Z$2:$Z$692,'Infos Relatório'!U$1)</f>
        <v>0</v>
      </c>
      <c r="AA624" s="23">
        <f>COUNTIFS('Faturamento SP3'!$D$2:$D$692,'Infos Relatório'!$B$564,'Faturamento SP3'!$E$2:$E$692,'Infos Relatório'!$B624,'Faturamento SP3'!$Z$2:$Z$692,'Infos Relatório'!AA$1)</f>
        <v>0</v>
      </c>
      <c r="AB624" s="13">
        <f>SUMIFS('Faturamento SP3'!$G$2:$G$692,'Faturamento SP3'!$D$2:$D$692,'Infos Relatório'!$B$564,'Faturamento SP3'!$E$2:$E$692,'Infos Relatório'!$B624,'Faturamento SP3'!$Z$2:$Z$692,'Infos Relatório'!AA$1)</f>
        <v>0</v>
      </c>
      <c r="AC624" s="13">
        <f>SUMIFS('Faturamento SP3'!$J$2:$J$692,'Faturamento SP3'!$D$2:$D$692,'Infos Relatório'!$B$564,'Faturamento SP3'!$E$2:$E$692,'Infos Relatório'!$B624,'Faturamento SP3'!$Z$2:$Z$692,'Infos Relatório'!AA$1)</f>
        <v>0</v>
      </c>
      <c r="AD624" s="14">
        <f>SUMIFS('Faturamento SP3'!$O$2:$O$692,'Faturamento SP3'!$D$2:$D$692,'Infos Relatório'!$B$564,'Faturamento SP3'!$E$2:$E$692,'Infos Relatório'!$B624,'Faturamento SP3'!$Z$2:$Z$692,'Infos Relatório'!AA$1,'Faturamento SP3'!$T$2:$T$692,"Sim")+SUMIFS('Faturamento SP3'!$P$2:$P$692,'Faturamento SP3'!$D$2:$D$692,'Infos Relatório'!$B$564,'Faturamento SP3'!$E$2:$E$692,'Infos Relatório'!$B624,'Faturamento SP3'!$Z$2:$Z$692,'Infos Relatório'!AA$1,'Faturamento SP3'!$T$2:$T$692,"Sim")</f>
        <v>0</v>
      </c>
      <c r="AE624" s="27" t="e">
        <f t="shared" si="221"/>
        <v>#DIV/0!</v>
      </c>
      <c r="AF624" s="24">
        <f>SUMIFS('Faturamento SP3'!$H$2:$H$692,'Faturamento SP3'!$D$2:$D$692,'Infos Relatório'!$B$564,'Faturamento SP3'!$E$2:$E$692,'Infos Relatório'!$B624,'Faturamento SP3'!$Z$2:$Z$692,'Infos Relatório'!AA$1)</f>
        <v>0</v>
      </c>
      <c r="AG624" s="23">
        <f>COUNTIFS('Faturamento SP3'!$D$2:$D$692,'Infos Relatório'!$B$564,'Faturamento SP3'!$E$2:$E$692,'Infos Relatório'!$B624,'Faturamento SP3'!$Z$2:$Z$692,'Infos Relatório'!AG$1)</f>
        <v>0</v>
      </c>
      <c r="AH624" s="13">
        <f>SUMIFS('Faturamento SP3'!$G$2:$G$692,'Faturamento SP3'!$D$2:$D$692,'Infos Relatório'!$B$564,'Faturamento SP3'!$E$2:$E$692,'Infos Relatório'!$B624,'Faturamento SP3'!$Z$2:$Z$692,'Infos Relatório'!AG$1)</f>
        <v>0</v>
      </c>
      <c r="AI624" s="13">
        <f>SUMIFS('Faturamento SP3'!$J$2:$J$692,'Faturamento SP3'!$D$2:$D$692,'Infos Relatório'!$B$564,'Faturamento SP3'!$E$2:$E$692,'Infos Relatório'!$B624,'Faturamento SP3'!$Z$2:$Z$692,'Infos Relatório'!AG$1)</f>
        <v>0</v>
      </c>
      <c r="AJ624" s="14">
        <f>SUMIFS('Faturamento SP3'!$O$2:$O$692,'Faturamento SP3'!$D$2:$D$692,'Infos Relatório'!$B$564,'Faturamento SP3'!$E$2:$E$692,'Infos Relatório'!$B624,'Faturamento SP3'!$Z$2:$Z$692,'Infos Relatório'!AG$1,'Faturamento SP3'!$T$2:$T$692,"Sim")+SUMIFS('Faturamento SP3'!$P$2:$P$692,'Faturamento SP3'!$D$2:$D$692,'Infos Relatório'!$B$564,'Faturamento SP3'!$E$2:$E$692,'Infos Relatório'!$B624,'Faturamento SP3'!$Z$2:$Z$692,'Infos Relatório'!AG$1,'Faturamento SP3'!$T$2:$T$692,"Sim")</f>
        <v>0</v>
      </c>
      <c r="AK624" s="27" t="e">
        <f t="shared" si="222"/>
        <v>#DIV/0!</v>
      </c>
      <c r="AL624" s="24">
        <f>SUMIFS('Faturamento SP3'!$H$2:$H$692,'Faturamento SP3'!$D$2:$D$692,'Infos Relatório'!$B$564,'Faturamento SP3'!$E$2:$E$692,'Infos Relatório'!$B624,'Faturamento SP3'!$Z$2:$Z$692,'Infos Relatório'!AG$1)</f>
        <v>0</v>
      </c>
      <c r="AM624" s="23">
        <f>COUNTIFS('Faturamento SP3'!$D$2:$D$692,'Infos Relatório'!$B$564,'Faturamento SP3'!$E$2:$E$692,'Infos Relatório'!$B624,'Faturamento SP3'!$Z$2:$Z$692,'Infos Relatório'!AM$1)</f>
        <v>0</v>
      </c>
      <c r="AN624" s="13">
        <f>SUMIFS('Faturamento SP3'!$G$2:$G$692,'Faturamento SP3'!$D$2:$D$692,'Infos Relatório'!$B$564,'Faturamento SP3'!$E$2:$E$692,'Infos Relatório'!$B624,'Faturamento SP3'!$Z$2:$Z$692,'Infos Relatório'!AM$1)</f>
        <v>0</v>
      </c>
      <c r="AO624" s="13">
        <f>SUMIFS('Faturamento SP3'!$J$2:$J$692,'Faturamento SP3'!$D$2:$D$692,'Infos Relatório'!$B$564,'Faturamento SP3'!$E$2:$E$692,'Infos Relatório'!$B624,'Faturamento SP3'!$Z$2:$Z$692,'Infos Relatório'!AM$1)</f>
        <v>0</v>
      </c>
      <c r="AP624" s="14">
        <f>SUMIFS('Faturamento SP3'!$O$2:$O$692,'Faturamento SP3'!$D$2:$D$692,'Infos Relatório'!$B$564,'Faturamento SP3'!$E$2:$E$692,'Infos Relatório'!$B624,'Faturamento SP3'!$Z$2:$Z$692,'Infos Relatório'!AM$1,'Faturamento SP3'!$T$2:$T$692,"Sim")+SUMIFS('Faturamento SP3'!$P$2:$P$692,'Faturamento SP3'!$D$2:$D$692,'Infos Relatório'!$B$564,'Faturamento SP3'!$E$2:$E$692,'Infos Relatório'!$B624,'Faturamento SP3'!$Z$2:$Z$692,'Infos Relatório'!AM$1,'Faturamento SP3'!$T$2:$T$692,"Sim")</f>
        <v>0</v>
      </c>
      <c r="AQ624" s="27" t="e">
        <f t="shared" si="223"/>
        <v>#DIV/0!</v>
      </c>
      <c r="AR624" s="24">
        <f>SUMIFS('Faturamento SP3'!$H$2:$H$692,'Faturamento SP3'!$D$2:$D$692,'Infos Relatório'!$B$564,'Faturamento SP3'!$E$2:$E$692,'Infos Relatório'!$B624,'Faturamento SP3'!$Z$2:$Z$692,'Infos Relatório'!AM$1)</f>
        <v>0</v>
      </c>
      <c r="AS624" s="23">
        <f>COUNTIFS('Faturamento SP3'!$D$2:$D$692,'Infos Relatório'!$B$564,'Faturamento SP3'!$E$2:$E$692,'Infos Relatório'!$B624,'Faturamento SP3'!$Z$2:$Z$692,'Infos Relatório'!AS$1)</f>
        <v>0</v>
      </c>
      <c r="AT624" s="13">
        <f>SUMIFS('Faturamento SP3'!$G$2:$G$692,'Faturamento SP3'!$D$2:$D$692,'Infos Relatório'!$B$564,'Faturamento SP3'!$E$2:$E$692,'Infos Relatório'!$B624,'Faturamento SP3'!$Z$2:$Z$692,'Infos Relatório'!AS$1)</f>
        <v>0</v>
      </c>
      <c r="AU624" s="13">
        <f>SUMIFS('Faturamento SP3'!$J$2:$J$692,'Faturamento SP3'!$D$2:$D$692,'Infos Relatório'!$B$564,'Faturamento SP3'!$E$2:$E$692,'Infos Relatório'!$B624,'Faturamento SP3'!$Z$2:$Z$692,'Infos Relatório'!AS$1)</f>
        <v>0</v>
      </c>
      <c r="AV624" s="14">
        <f>SUMIFS('Faturamento SP3'!$O$2:$O$692,'Faturamento SP3'!$D$2:$D$692,'Infos Relatório'!$B$564,'Faturamento SP3'!$E$2:$E$692,'Infos Relatório'!$B624,'Faturamento SP3'!$Z$2:$Z$692,'Infos Relatório'!AS$1,'Faturamento SP3'!$T$2:$T$692,"Sim")+SUMIFS('Faturamento SP3'!$P$2:$P$692,'Faturamento SP3'!$D$2:$D$692,'Infos Relatório'!$B$564,'Faturamento SP3'!$E$2:$E$692,'Infos Relatório'!$B624,'Faturamento SP3'!$Z$2:$Z$692,'Infos Relatório'!AS$1,'Faturamento SP3'!$T$2:$T$692,"Sim")</f>
        <v>0</v>
      </c>
      <c r="AW624" s="27" t="e">
        <f t="shared" si="224"/>
        <v>#DIV/0!</v>
      </c>
      <c r="AX624" s="24">
        <f>SUMIFS('Faturamento SP3'!$H$2:$H$692,'Faturamento SP3'!$D$2:$D$692,'Infos Relatório'!$B$564,'Faturamento SP3'!$E$2:$E$692,'Infos Relatório'!$B624,'Faturamento SP3'!$Z$2:$Z$692,'Infos Relatório'!AS$1)</f>
        <v>0</v>
      </c>
      <c r="AY624" s="23">
        <f>COUNTIFS('Faturamento SP3'!$D$2:$D$692,'Infos Relatório'!$B$564,'Faturamento SP3'!$E$2:$E$692,'Infos Relatório'!$B624,'Faturamento SP3'!$Z$2:$Z$692,'Infos Relatório'!AY$1)</f>
        <v>0</v>
      </c>
      <c r="AZ624" s="13">
        <f>SUMIFS('Faturamento SP3'!$G$2:$G$692,'Faturamento SP3'!$D$2:$D$692,'Infos Relatório'!$B$564,'Faturamento SP3'!$E$2:$E$692,'Infos Relatório'!$B624,'Faturamento SP3'!$Z$2:$Z$692,'Infos Relatório'!AY$1)</f>
        <v>0</v>
      </c>
      <c r="BA624" s="13">
        <f>SUMIFS('Faturamento SP3'!$J$2:$J$692,'Faturamento SP3'!$D$2:$D$692,'Infos Relatório'!$B$564,'Faturamento SP3'!$E$2:$E$692,'Infos Relatório'!$B624,'Faturamento SP3'!$Z$2:$Z$692,'Infos Relatório'!AY$1)</f>
        <v>0</v>
      </c>
      <c r="BB624" s="14">
        <f>SUMIFS('Faturamento SP3'!$O$2:$O$692,'Faturamento SP3'!$D$2:$D$692,'Infos Relatório'!$B$564,'Faturamento SP3'!$E$2:$E$692,'Infos Relatório'!$B624,'Faturamento SP3'!$Z$2:$Z$692,'Infos Relatório'!AY$1,'Faturamento SP3'!$T$2:$T$692,"Sim")+SUMIFS('Faturamento SP3'!$P$2:$P$692,'Faturamento SP3'!$D$2:$D$692,'Infos Relatório'!$B$564,'Faturamento SP3'!$E$2:$E$692,'Infos Relatório'!$B624,'Faturamento SP3'!$Z$2:$Z$692,'Infos Relatório'!AY$1,'Faturamento SP3'!$T$2:$T$692,"Sim")</f>
        <v>0</v>
      </c>
      <c r="BC624" s="27" t="e">
        <f t="shared" si="225"/>
        <v>#DIV/0!</v>
      </c>
      <c r="BD624" s="24">
        <f>SUMIFS('Faturamento SP3'!$H$2:$H$692,'Faturamento SP3'!$D$2:$D$692,'Infos Relatório'!$B$564,'Faturamento SP3'!$E$2:$E$692,'Infos Relatório'!$B624,'Faturamento SP3'!$Z$2:$Z$692,'Infos Relatório'!AY$1)</f>
        <v>0</v>
      </c>
      <c r="BE624" s="23">
        <f>COUNTIFS('Faturamento SP3'!$D$2:$D$692,'Infos Relatório'!$B$564,'Faturamento SP3'!$E$2:$E$692,'Infos Relatório'!$B624,'Faturamento SP3'!$Z$2:$Z$692,'Infos Relatório'!BE$1)</f>
        <v>0</v>
      </c>
      <c r="BF624" s="13">
        <f>SUMIFS('Faturamento SP3'!$G$2:$G$692,'Faturamento SP3'!$D$2:$D$692,'Infos Relatório'!$B$564,'Faturamento SP3'!$E$2:$E$692,'Infos Relatório'!$B624,'Faturamento SP3'!$Z$2:$Z$692,'Infos Relatório'!BE$1)</f>
        <v>0</v>
      </c>
      <c r="BG624" s="13">
        <f>SUMIFS('Faturamento SP3'!$J$2:$J$692,'Faturamento SP3'!$D$2:$D$692,'Infos Relatório'!$B$564,'Faturamento SP3'!$E$2:$E$692,'Infos Relatório'!$B624,'Faturamento SP3'!$Z$2:$Z$692,'Infos Relatório'!BE$1)</f>
        <v>0</v>
      </c>
      <c r="BH624" s="14">
        <f>SUMIFS('Faturamento SP3'!$O$2:$O$692,'Faturamento SP3'!$D$2:$D$692,'Infos Relatório'!$B$564,'Faturamento SP3'!$E$2:$E$692,'Infos Relatório'!$B624,'Faturamento SP3'!$Z$2:$Z$692,'Infos Relatório'!BE$1,'Faturamento SP3'!$T$2:$T$692,"Sim")+SUMIFS('Faturamento SP3'!$P$2:$P$692,'Faturamento SP3'!$D$2:$D$692,'Infos Relatório'!$B$564,'Faturamento SP3'!$E$2:$E$692,'Infos Relatório'!$B624,'Faturamento SP3'!$Z$2:$Z$692,'Infos Relatório'!BE$1,'Faturamento SP3'!$T$2:$T$692,"Sim")</f>
        <v>0</v>
      </c>
      <c r="BI624" s="27" t="e">
        <f t="shared" si="226"/>
        <v>#DIV/0!</v>
      </c>
      <c r="BJ624" s="24">
        <f>SUMIFS('Faturamento SP3'!$H$2:$H$692,'Faturamento SP3'!$D$2:$D$692,'Infos Relatório'!$B$564,'Faturamento SP3'!$E$2:$E$692,'Infos Relatório'!$B624,'Faturamento SP3'!$Z$2:$Z$692,'Infos Relatório'!BE$1)</f>
        <v>0</v>
      </c>
      <c r="BK624" s="23">
        <f>COUNTIFS('Faturamento SP3'!$D$2:$D$692,'Infos Relatório'!$B$564,'Faturamento SP3'!$E$2:$E$692,'Infos Relatório'!$B624,'Faturamento SP3'!$Z$2:$Z$692,'Infos Relatório'!BK$1)</f>
        <v>0</v>
      </c>
      <c r="BL624" s="13">
        <f>SUMIFS('Faturamento SP3'!$G$2:$G$692,'Faturamento SP3'!$D$2:$D$692,'Infos Relatório'!$B$564,'Faturamento SP3'!$E$2:$E$692,'Infos Relatório'!$B624,'Faturamento SP3'!$Z$2:$Z$692,'Infos Relatório'!BK$1)</f>
        <v>0</v>
      </c>
      <c r="BM624" s="13">
        <f>SUMIFS('Faturamento SP3'!$J$2:$J$692,'Faturamento SP3'!$D$2:$D$692,'Infos Relatório'!$B$564,'Faturamento SP3'!$E$2:$E$692,'Infos Relatório'!$B624,'Faturamento SP3'!$Z$2:$Z$692,'Infos Relatório'!BK$1)</f>
        <v>0</v>
      </c>
      <c r="BN624" s="14">
        <f>SUMIFS('Faturamento SP3'!$O$2:$O$692,'Faturamento SP3'!$D$2:$D$692,'Infos Relatório'!$B$564,'Faturamento SP3'!$E$2:$E$692,'Infos Relatório'!$B624,'Faturamento SP3'!$Z$2:$Z$692,'Infos Relatório'!BK$1,'Faturamento SP3'!$T$2:$T$692,"Sim")+SUMIFS('Faturamento SP3'!$P$2:$P$692,'Faturamento SP3'!$D$2:$D$692,'Infos Relatório'!$B$564,'Faturamento SP3'!$E$2:$E$692,'Infos Relatório'!$B624,'Faturamento SP3'!$Z$2:$Z$692,'Infos Relatório'!BK$1,'Faturamento SP3'!$T$2:$T$692,"Sim")</f>
        <v>0</v>
      </c>
      <c r="BO624" s="27" t="e">
        <f t="shared" si="227"/>
        <v>#DIV/0!</v>
      </c>
      <c r="BP624" s="24">
        <f>SUMIFS('Faturamento SP3'!$H$2:$H$692,'Faturamento SP3'!$D$2:$D$692,'Infos Relatório'!$B$564,'Faturamento SP3'!$E$2:$E$692,'Infos Relatório'!$B624,'Faturamento SP3'!$Z$2:$Z$692,'Infos Relatório'!BK$1)</f>
        <v>0</v>
      </c>
      <c r="BQ624" s="23">
        <f>COUNTIFS('Faturamento SP3'!$D$2:$D$692,'Infos Relatório'!$B$564,'Faturamento SP3'!$E$2:$E$692,'Infos Relatório'!$B624,'Faturamento SP3'!$Z$2:$Z$692,'Infos Relatório'!BQ$1)</f>
        <v>0</v>
      </c>
      <c r="BR624" s="13">
        <f>SUMIFS('Faturamento SP3'!$G$2:$G$692,'Faturamento SP3'!$D$2:$D$692,'Infos Relatório'!$B$564,'Faturamento SP3'!$E$2:$E$692,'Infos Relatório'!$B624,'Faturamento SP3'!$Z$2:$Z$692,'Infos Relatório'!BQ$1)</f>
        <v>0</v>
      </c>
      <c r="BS624" s="13">
        <f>SUMIFS('Faturamento SP3'!$J$2:$J$692,'Faturamento SP3'!$D$2:$D$692,'Infos Relatório'!$B$564,'Faturamento SP3'!$E$2:$E$692,'Infos Relatório'!$B624,'Faturamento SP3'!$Z$2:$Z$692,'Infos Relatório'!BQ$1)</f>
        <v>0</v>
      </c>
      <c r="BT624" s="14">
        <f>SUMIFS('Faturamento SP3'!$O$2:$O$692,'Faturamento SP3'!$D$2:$D$692,'Infos Relatório'!$B$564,'Faturamento SP3'!$E$2:$E$692,'Infos Relatório'!$B624,'Faturamento SP3'!$Z$2:$Z$692,'Infos Relatório'!BQ$1,'Faturamento SP3'!$T$2:$T$692,"Sim")+SUMIFS('Faturamento SP3'!$P$2:$P$692,'Faturamento SP3'!$D$2:$D$692,'Infos Relatório'!$B$564,'Faturamento SP3'!$E$2:$E$692,'Infos Relatório'!$B624,'Faturamento SP3'!$Z$2:$Z$692,'Infos Relatório'!BQ$1,'Faturamento SP3'!$T$2:$T$692,"Sim")</f>
        <v>0</v>
      </c>
      <c r="BU624" s="27" t="e">
        <f t="shared" si="228"/>
        <v>#DIV/0!</v>
      </c>
      <c r="BV624" s="24">
        <f>SUMIFS('Faturamento SP3'!$H$2:$H$692,'Faturamento SP3'!$D$2:$D$692,'Infos Relatório'!$B$564,'Faturamento SP3'!$E$2:$E$692,'Infos Relatório'!$B624,'Faturamento SP3'!$Z$2:$Z$692,'Infos Relatório'!BQ$1)</f>
        <v>0</v>
      </c>
    </row>
    <row r="625" spans="2:74">
      <c r="B625" s="17" t="s">
        <v>67</v>
      </c>
      <c r="C625" s="23">
        <f>COUNTIFS('Faturamento SP3'!$D$2:$D$692,'Infos Relatório'!$B$564,'Faturamento SP3'!$E$2:$E$692,'Infos Relatório'!$B625,'Faturamento SP3'!$Z$2:$Z$692,'Infos Relatório'!C$1)</f>
        <v>0</v>
      </c>
      <c r="D625" s="13">
        <f>SUMIFS('Faturamento SP3'!$G$2:$G$692,'Faturamento SP3'!$D$2:$D$692,'Infos Relatório'!$B$564,'Faturamento SP3'!$E$2:$E$692,'Infos Relatório'!$B625,'Faturamento SP3'!$Z$2:$Z$692,'Infos Relatório'!C$1)</f>
        <v>0</v>
      </c>
      <c r="E625" s="13">
        <f>SUMIFS('Faturamento SP3'!$J$2:$J$692,'Faturamento SP3'!$D$2:$D$692,'Infos Relatório'!$B$564,'Faturamento SP3'!$E$2:$E$692,'Infos Relatório'!$B625,'Faturamento SP3'!$Z$2:$Z$692,'Infos Relatório'!C$1)</f>
        <v>0</v>
      </c>
      <c r="F625" s="14">
        <f>SUMIFS('Faturamento SP3'!$O$2:$O$692,'Faturamento SP3'!$D$2:$D$692,'Infos Relatório'!$B$564,'Faturamento SP3'!$E$2:$E$692,'Infos Relatório'!$B625,'Faturamento SP3'!$Z$2:$Z$692,'Infos Relatório'!C$1,'Faturamento SP3'!$T$2:$T$692,"Sim")+SUMIFS('Faturamento SP3'!$P$2:$P$692,'Faturamento SP3'!$D$2:$D$692,'Infos Relatório'!$B$564,'Faturamento SP3'!$E$2:$E$692,'Infos Relatório'!$B625,'Faturamento SP3'!$Z$2:$Z$692,'Infos Relatório'!C$1,'Faturamento SP3'!$T$2:$T$692,"Sim")</f>
        <v>0</v>
      </c>
      <c r="G625" s="27" t="e">
        <f t="shared" si="217"/>
        <v>#DIV/0!</v>
      </c>
      <c r="H625" s="24">
        <f>SUMIFS('Faturamento SP3'!$H$2:$H$692,'Faturamento SP3'!$D$2:$D$692,'Infos Relatório'!$B$564,'Faturamento SP3'!$E$2:$E$692,'Infos Relatório'!$B625,'Faturamento SP3'!$Z$2:$Z$692,'Infos Relatório'!C$1)</f>
        <v>0</v>
      </c>
      <c r="I625" s="23">
        <f>COUNTIFS('Faturamento SP3'!$D$2:$D$692,'Infos Relatório'!$B$564,'Faturamento SP3'!$E$2:$E$692,'Infos Relatório'!$B625,'Faturamento SP3'!$Z$2:$Z$692,'Infos Relatório'!I$1)</f>
        <v>0</v>
      </c>
      <c r="J625" s="13">
        <f>SUMIFS('Faturamento SP3'!$G$2:$G$692,'Faturamento SP3'!$D$2:$D$692,'Infos Relatório'!$B$564,'Faturamento SP3'!$E$2:$E$692,'Infos Relatório'!$B625,'Faturamento SP3'!$Z$2:$Z$692,'Infos Relatório'!I$1)</f>
        <v>0</v>
      </c>
      <c r="K625" s="13">
        <f>SUMIFS('Faturamento SP3'!$J$2:$J$692,'Faturamento SP3'!$D$2:$D$692,'Infos Relatório'!$B$564,'Faturamento SP3'!$E$2:$E$692,'Infos Relatório'!$B625,'Faturamento SP3'!$Z$2:$Z$692,'Infos Relatório'!I$1)</f>
        <v>0</v>
      </c>
      <c r="L625" s="14">
        <f>SUMIFS('Faturamento SP3'!$O$2:$O$692,'Faturamento SP3'!$D$2:$D$692,'Infos Relatório'!$B$564,'Faturamento SP3'!$E$2:$E$692,'Infos Relatório'!$B625,'Faturamento SP3'!$Z$2:$Z$692,'Infos Relatório'!I$1,'Faturamento SP3'!$T$2:$T$692,"Sim")+SUMIFS('Faturamento SP3'!$P$2:$P$692,'Faturamento SP3'!$D$2:$D$692,'Infos Relatório'!$B$564,'Faturamento SP3'!$E$2:$E$692,'Infos Relatório'!$B625,'Faturamento SP3'!$Z$2:$Z$692,'Infos Relatório'!I$1,'Faturamento SP3'!$T$2:$T$692,"Sim")</f>
        <v>0</v>
      </c>
      <c r="M625" s="27" t="e">
        <f t="shared" si="218"/>
        <v>#DIV/0!</v>
      </c>
      <c r="N625" s="24">
        <f>SUMIFS('Faturamento SP3'!$H$2:$H$692,'Faturamento SP3'!$D$2:$D$692,'Infos Relatório'!$B$564,'Faturamento SP3'!$E$2:$E$692,'Infos Relatório'!$B625,'Faturamento SP3'!$Z$2:$Z$692,'Infos Relatório'!I$1)</f>
        <v>0</v>
      </c>
      <c r="O625" s="23">
        <f>COUNTIFS('Faturamento SP3'!$D$2:$D$692,'Infos Relatório'!$B$564,'Faturamento SP3'!$E$2:$E$692,'Infos Relatório'!$B625,'Faturamento SP3'!$Z$2:$Z$692,'Infos Relatório'!O$1)</f>
        <v>0</v>
      </c>
      <c r="P625" s="13">
        <f>SUMIFS('Faturamento SP3'!$G$2:$G$692,'Faturamento SP3'!$D$2:$D$692,'Infos Relatório'!$B$564,'Faturamento SP3'!$E$2:$E$692,'Infos Relatório'!$B625,'Faturamento SP3'!$Z$2:$Z$692,'Infos Relatório'!O$1)</f>
        <v>0</v>
      </c>
      <c r="Q625" s="13">
        <f>SUMIFS('Faturamento SP3'!$J$2:$J$692,'Faturamento SP3'!$D$2:$D$692,'Infos Relatório'!$B$564,'Faturamento SP3'!$E$2:$E$692,'Infos Relatório'!$B625,'Faturamento SP3'!$Z$2:$Z$692,'Infos Relatório'!O$1)</f>
        <v>0</v>
      </c>
      <c r="R625" s="14">
        <f>SUMIFS('Faturamento SP3'!$O$2:$O$692,'Faturamento SP3'!$D$2:$D$692,'Infos Relatório'!$B$564,'Faturamento SP3'!$E$2:$E$692,'Infos Relatório'!$B625,'Faturamento SP3'!$Z$2:$Z$692,'Infos Relatório'!O$1,'Faturamento SP3'!$T$2:$T$692,"Sim")+SUMIFS('Faturamento SP3'!$P$2:$P$692,'Faturamento SP3'!$D$2:$D$692,'Infos Relatório'!$B$564,'Faturamento SP3'!$E$2:$E$692,'Infos Relatório'!$B625,'Faturamento SP3'!$Z$2:$Z$692,'Infos Relatório'!O$1,'Faturamento SP3'!$T$2:$T$692,"Sim")</f>
        <v>0</v>
      </c>
      <c r="S625" s="27" t="e">
        <f t="shared" si="219"/>
        <v>#DIV/0!</v>
      </c>
      <c r="T625" s="24">
        <f>SUMIFS('Faturamento SP3'!$H$2:$H$692,'Faturamento SP3'!$D$2:$D$692,'Infos Relatório'!$B$564,'Faturamento SP3'!$E$2:$E$692,'Infos Relatório'!$B625,'Faturamento SP3'!$Z$2:$Z$692,'Infos Relatório'!O$1)</f>
        <v>0</v>
      </c>
      <c r="U625" s="23">
        <f>COUNTIFS('Faturamento SP3'!$D$2:$D$692,'Infos Relatório'!$B$564,'Faturamento SP3'!$E$2:$E$692,'Infos Relatório'!$B625,'Faturamento SP3'!$Z$2:$Z$692,'Infos Relatório'!U$1)</f>
        <v>0</v>
      </c>
      <c r="V625" s="13">
        <f>SUMIFS('Faturamento SP3'!$G$2:$G$692,'Faturamento SP3'!$D$2:$D$692,'Infos Relatório'!$B$564,'Faturamento SP3'!$E$2:$E$692,'Infos Relatório'!$B625,'Faturamento SP3'!$Z$2:$Z$692,'Infos Relatório'!U$1)</f>
        <v>0</v>
      </c>
      <c r="W625" s="13">
        <f>SUMIFS('Faturamento SP3'!$J$2:$J$692,'Faturamento SP3'!$D$2:$D$692,'Infos Relatório'!$B$564,'Faturamento SP3'!$E$2:$E$692,'Infos Relatório'!$B625,'Faturamento SP3'!$Z$2:$Z$692,'Infos Relatório'!U$1)</f>
        <v>0</v>
      </c>
      <c r="X625" s="14">
        <f>SUMIFS('Faturamento SP3'!$O$2:$O$692,'Faturamento SP3'!$D$2:$D$692,'Infos Relatório'!$B$564,'Faturamento SP3'!$E$2:$E$692,'Infos Relatório'!$B625,'Faturamento SP3'!$Z$2:$Z$692,'Infos Relatório'!U$1,'Faturamento SP3'!$T$2:$T$692,"Sim")+SUMIFS('Faturamento SP3'!$P$2:$P$692,'Faturamento SP3'!$D$2:$D$692,'Infos Relatório'!$B$564,'Faturamento SP3'!$E$2:$E$692,'Infos Relatório'!$B625,'Faturamento SP3'!$Z$2:$Z$692,'Infos Relatório'!U$1,'Faturamento SP3'!$T$2:$T$692,"Sim")</f>
        <v>0</v>
      </c>
      <c r="Y625" s="27" t="e">
        <f t="shared" si="220"/>
        <v>#DIV/0!</v>
      </c>
      <c r="Z625" s="24">
        <f>SUMIFS('Faturamento SP3'!$H$2:$H$692,'Faturamento SP3'!$D$2:$D$692,'Infos Relatório'!$B$564,'Faturamento SP3'!$E$2:$E$692,'Infos Relatório'!$B625,'Faturamento SP3'!$Z$2:$Z$692,'Infos Relatório'!U$1)</f>
        <v>0</v>
      </c>
      <c r="AA625" s="23">
        <f>COUNTIFS('Faturamento SP3'!$D$2:$D$692,'Infos Relatório'!$B$564,'Faturamento SP3'!$E$2:$E$692,'Infos Relatório'!$B625,'Faturamento SP3'!$Z$2:$Z$692,'Infos Relatório'!AA$1)</f>
        <v>0</v>
      </c>
      <c r="AB625" s="13">
        <f>SUMIFS('Faturamento SP3'!$G$2:$G$692,'Faturamento SP3'!$D$2:$D$692,'Infos Relatório'!$B$564,'Faturamento SP3'!$E$2:$E$692,'Infos Relatório'!$B625,'Faturamento SP3'!$Z$2:$Z$692,'Infos Relatório'!AA$1)</f>
        <v>0</v>
      </c>
      <c r="AC625" s="13">
        <f>SUMIFS('Faturamento SP3'!$J$2:$J$692,'Faturamento SP3'!$D$2:$D$692,'Infos Relatório'!$B$564,'Faturamento SP3'!$E$2:$E$692,'Infos Relatório'!$B625,'Faturamento SP3'!$Z$2:$Z$692,'Infos Relatório'!AA$1)</f>
        <v>0</v>
      </c>
      <c r="AD625" s="14">
        <f>SUMIFS('Faturamento SP3'!$O$2:$O$692,'Faturamento SP3'!$D$2:$D$692,'Infos Relatório'!$B$564,'Faturamento SP3'!$E$2:$E$692,'Infos Relatório'!$B625,'Faturamento SP3'!$Z$2:$Z$692,'Infos Relatório'!AA$1,'Faturamento SP3'!$T$2:$T$692,"Sim")+SUMIFS('Faturamento SP3'!$P$2:$P$692,'Faturamento SP3'!$D$2:$D$692,'Infos Relatório'!$B$564,'Faturamento SP3'!$E$2:$E$692,'Infos Relatório'!$B625,'Faturamento SP3'!$Z$2:$Z$692,'Infos Relatório'!AA$1,'Faturamento SP3'!$T$2:$T$692,"Sim")</f>
        <v>0</v>
      </c>
      <c r="AE625" s="27" t="e">
        <f t="shared" si="221"/>
        <v>#DIV/0!</v>
      </c>
      <c r="AF625" s="24">
        <f>SUMIFS('Faturamento SP3'!$H$2:$H$692,'Faturamento SP3'!$D$2:$D$692,'Infos Relatório'!$B$564,'Faturamento SP3'!$E$2:$E$692,'Infos Relatório'!$B625,'Faturamento SP3'!$Z$2:$Z$692,'Infos Relatório'!AA$1)</f>
        <v>0</v>
      </c>
      <c r="AG625" s="23">
        <f>COUNTIFS('Faturamento SP3'!$D$2:$D$692,'Infos Relatório'!$B$564,'Faturamento SP3'!$E$2:$E$692,'Infos Relatório'!$B625,'Faturamento SP3'!$Z$2:$Z$692,'Infos Relatório'!AG$1)</f>
        <v>0</v>
      </c>
      <c r="AH625" s="13">
        <f>SUMIFS('Faturamento SP3'!$G$2:$G$692,'Faturamento SP3'!$D$2:$D$692,'Infos Relatório'!$B$564,'Faturamento SP3'!$E$2:$E$692,'Infos Relatório'!$B625,'Faturamento SP3'!$Z$2:$Z$692,'Infos Relatório'!AG$1)</f>
        <v>0</v>
      </c>
      <c r="AI625" s="13">
        <f>SUMIFS('Faturamento SP3'!$J$2:$J$692,'Faturamento SP3'!$D$2:$D$692,'Infos Relatório'!$B$564,'Faturamento SP3'!$E$2:$E$692,'Infos Relatório'!$B625,'Faturamento SP3'!$Z$2:$Z$692,'Infos Relatório'!AG$1)</f>
        <v>0</v>
      </c>
      <c r="AJ625" s="14">
        <f>SUMIFS('Faturamento SP3'!$O$2:$O$692,'Faturamento SP3'!$D$2:$D$692,'Infos Relatório'!$B$564,'Faturamento SP3'!$E$2:$E$692,'Infos Relatório'!$B625,'Faturamento SP3'!$Z$2:$Z$692,'Infos Relatório'!AG$1,'Faturamento SP3'!$T$2:$T$692,"Sim")+SUMIFS('Faturamento SP3'!$P$2:$P$692,'Faturamento SP3'!$D$2:$D$692,'Infos Relatório'!$B$564,'Faturamento SP3'!$E$2:$E$692,'Infos Relatório'!$B625,'Faturamento SP3'!$Z$2:$Z$692,'Infos Relatório'!AG$1,'Faturamento SP3'!$T$2:$T$692,"Sim")</f>
        <v>0</v>
      </c>
      <c r="AK625" s="27" t="e">
        <f t="shared" si="222"/>
        <v>#DIV/0!</v>
      </c>
      <c r="AL625" s="24">
        <f>SUMIFS('Faturamento SP3'!$H$2:$H$692,'Faturamento SP3'!$D$2:$D$692,'Infos Relatório'!$B$564,'Faturamento SP3'!$E$2:$E$692,'Infos Relatório'!$B625,'Faturamento SP3'!$Z$2:$Z$692,'Infos Relatório'!AG$1)</f>
        <v>0</v>
      </c>
      <c r="AM625" s="23">
        <f>COUNTIFS('Faturamento SP3'!$D$2:$D$692,'Infos Relatório'!$B$564,'Faturamento SP3'!$E$2:$E$692,'Infos Relatório'!$B625,'Faturamento SP3'!$Z$2:$Z$692,'Infos Relatório'!AM$1)</f>
        <v>0</v>
      </c>
      <c r="AN625" s="13">
        <f>SUMIFS('Faturamento SP3'!$G$2:$G$692,'Faturamento SP3'!$D$2:$D$692,'Infos Relatório'!$B$564,'Faturamento SP3'!$E$2:$E$692,'Infos Relatório'!$B625,'Faturamento SP3'!$Z$2:$Z$692,'Infos Relatório'!AM$1)</f>
        <v>0</v>
      </c>
      <c r="AO625" s="13">
        <f>SUMIFS('Faturamento SP3'!$J$2:$J$692,'Faturamento SP3'!$D$2:$D$692,'Infos Relatório'!$B$564,'Faturamento SP3'!$E$2:$E$692,'Infos Relatório'!$B625,'Faturamento SP3'!$Z$2:$Z$692,'Infos Relatório'!AM$1)</f>
        <v>0</v>
      </c>
      <c r="AP625" s="14">
        <f>SUMIFS('Faturamento SP3'!$O$2:$O$692,'Faturamento SP3'!$D$2:$D$692,'Infos Relatório'!$B$564,'Faturamento SP3'!$E$2:$E$692,'Infos Relatório'!$B625,'Faturamento SP3'!$Z$2:$Z$692,'Infos Relatório'!AM$1,'Faturamento SP3'!$T$2:$T$692,"Sim")+SUMIFS('Faturamento SP3'!$P$2:$P$692,'Faturamento SP3'!$D$2:$D$692,'Infos Relatório'!$B$564,'Faturamento SP3'!$E$2:$E$692,'Infos Relatório'!$B625,'Faturamento SP3'!$Z$2:$Z$692,'Infos Relatório'!AM$1,'Faturamento SP3'!$T$2:$T$692,"Sim")</f>
        <v>0</v>
      </c>
      <c r="AQ625" s="27" t="e">
        <f t="shared" si="223"/>
        <v>#DIV/0!</v>
      </c>
      <c r="AR625" s="24">
        <f>SUMIFS('Faturamento SP3'!$H$2:$H$692,'Faturamento SP3'!$D$2:$D$692,'Infos Relatório'!$B$564,'Faturamento SP3'!$E$2:$E$692,'Infos Relatório'!$B625,'Faturamento SP3'!$Z$2:$Z$692,'Infos Relatório'!AM$1)</f>
        <v>0</v>
      </c>
      <c r="AS625" s="23">
        <f>COUNTIFS('Faturamento SP3'!$D$2:$D$692,'Infos Relatório'!$B$564,'Faturamento SP3'!$E$2:$E$692,'Infos Relatório'!$B625,'Faturamento SP3'!$Z$2:$Z$692,'Infos Relatório'!AS$1)</f>
        <v>0</v>
      </c>
      <c r="AT625" s="13">
        <f>SUMIFS('Faturamento SP3'!$G$2:$G$692,'Faturamento SP3'!$D$2:$D$692,'Infos Relatório'!$B$564,'Faturamento SP3'!$E$2:$E$692,'Infos Relatório'!$B625,'Faturamento SP3'!$Z$2:$Z$692,'Infos Relatório'!AS$1)</f>
        <v>0</v>
      </c>
      <c r="AU625" s="13">
        <f>SUMIFS('Faturamento SP3'!$J$2:$J$692,'Faturamento SP3'!$D$2:$D$692,'Infos Relatório'!$B$564,'Faturamento SP3'!$E$2:$E$692,'Infos Relatório'!$B625,'Faturamento SP3'!$Z$2:$Z$692,'Infos Relatório'!AS$1)</f>
        <v>0</v>
      </c>
      <c r="AV625" s="14">
        <f>SUMIFS('Faturamento SP3'!$O$2:$O$692,'Faturamento SP3'!$D$2:$D$692,'Infos Relatório'!$B$564,'Faturamento SP3'!$E$2:$E$692,'Infos Relatório'!$B625,'Faturamento SP3'!$Z$2:$Z$692,'Infos Relatório'!AS$1,'Faturamento SP3'!$T$2:$T$692,"Sim")+SUMIFS('Faturamento SP3'!$P$2:$P$692,'Faturamento SP3'!$D$2:$D$692,'Infos Relatório'!$B$564,'Faturamento SP3'!$E$2:$E$692,'Infos Relatório'!$B625,'Faturamento SP3'!$Z$2:$Z$692,'Infos Relatório'!AS$1,'Faturamento SP3'!$T$2:$T$692,"Sim")</f>
        <v>0</v>
      </c>
      <c r="AW625" s="27" t="e">
        <f t="shared" si="224"/>
        <v>#DIV/0!</v>
      </c>
      <c r="AX625" s="24">
        <f>SUMIFS('Faturamento SP3'!$H$2:$H$692,'Faturamento SP3'!$D$2:$D$692,'Infos Relatório'!$B$564,'Faturamento SP3'!$E$2:$E$692,'Infos Relatório'!$B625,'Faturamento SP3'!$Z$2:$Z$692,'Infos Relatório'!AS$1)</f>
        <v>0</v>
      </c>
      <c r="AY625" s="23">
        <f>COUNTIFS('Faturamento SP3'!$D$2:$D$692,'Infos Relatório'!$B$564,'Faturamento SP3'!$E$2:$E$692,'Infos Relatório'!$B625,'Faturamento SP3'!$Z$2:$Z$692,'Infos Relatório'!AY$1)</f>
        <v>0</v>
      </c>
      <c r="AZ625" s="13">
        <f>SUMIFS('Faturamento SP3'!$G$2:$G$692,'Faturamento SP3'!$D$2:$D$692,'Infos Relatório'!$B$564,'Faturamento SP3'!$E$2:$E$692,'Infos Relatório'!$B625,'Faturamento SP3'!$Z$2:$Z$692,'Infos Relatório'!AY$1)</f>
        <v>0</v>
      </c>
      <c r="BA625" s="13">
        <f>SUMIFS('Faturamento SP3'!$J$2:$J$692,'Faturamento SP3'!$D$2:$D$692,'Infos Relatório'!$B$564,'Faturamento SP3'!$E$2:$E$692,'Infos Relatório'!$B625,'Faturamento SP3'!$Z$2:$Z$692,'Infos Relatório'!AY$1)</f>
        <v>0</v>
      </c>
      <c r="BB625" s="14">
        <f>SUMIFS('Faturamento SP3'!$O$2:$O$692,'Faturamento SP3'!$D$2:$D$692,'Infos Relatório'!$B$564,'Faturamento SP3'!$E$2:$E$692,'Infos Relatório'!$B625,'Faturamento SP3'!$Z$2:$Z$692,'Infos Relatório'!AY$1,'Faturamento SP3'!$T$2:$T$692,"Sim")+SUMIFS('Faturamento SP3'!$P$2:$P$692,'Faturamento SP3'!$D$2:$D$692,'Infos Relatório'!$B$564,'Faturamento SP3'!$E$2:$E$692,'Infos Relatório'!$B625,'Faturamento SP3'!$Z$2:$Z$692,'Infos Relatório'!AY$1,'Faturamento SP3'!$T$2:$T$692,"Sim")</f>
        <v>0</v>
      </c>
      <c r="BC625" s="27" t="e">
        <f t="shared" si="225"/>
        <v>#DIV/0!</v>
      </c>
      <c r="BD625" s="24">
        <f>SUMIFS('Faturamento SP3'!$H$2:$H$692,'Faturamento SP3'!$D$2:$D$692,'Infos Relatório'!$B$564,'Faturamento SP3'!$E$2:$E$692,'Infos Relatório'!$B625,'Faturamento SP3'!$Z$2:$Z$692,'Infos Relatório'!AY$1)</f>
        <v>0</v>
      </c>
      <c r="BE625" s="23">
        <f>COUNTIFS('Faturamento SP3'!$D$2:$D$692,'Infos Relatório'!$B$564,'Faturamento SP3'!$E$2:$E$692,'Infos Relatório'!$B625,'Faturamento SP3'!$Z$2:$Z$692,'Infos Relatório'!BE$1)</f>
        <v>0</v>
      </c>
      <c r="BF625" s="13">
        <f>SUMIFS('Faturamento SP3'!$G$2:$G$692,'Faturamento SP3'!$D$2:$D$692,'Infos Relatório'!$B$564,'Faturamento SP3'!$E$2:$E$692,'Infos Relatório'!$B625,'Faturamento SP3'!$Z$2:$Z$692,'Infos Relatório'!BE$1)</f>
        <v>0</v>
      </c>
      <c r="BG625" s="13">
        <f>SUMIFS('Faturamento SP3'!$J$2:$J$692,'Faturamento SP3'!$D$2:$D$692,'Infos Relatório'!$B$564,'Faturamento SP3'!$E$2:$E$692,'Infos Relatório'!$B625,'Faturamento SP3'!$Z$2:$Z$692,'Infos Relatório'!BE$1)</f>
        <v>0</v>
      </c>
      <c r="BH625" s="14">
        <f>SUMIFS('Faturamento SP3'!$O$2:$O$692,'Faturamento SP3'!$D$2:$D$692,'Infos Relatório'!$B$564,'Faturamento SP3'!$E$2:$E$692,'Infos Relatório'!$B625,'Faturamento SP3'!$Z$2:$Z$692,'Infos Relatório'!BE$1,'Faturamento SP3'!$T$2:$T$692,"Sim")+SUMIFS('Faturamento SP3'!$P$2:$P$692,'Faturamento SP3'!$D$2:$D$692,'Infos Relatório'!$B$564,'Faturamento SP3'!$E$2:$E$692,'Infos Relatório'!$B625,'Faturamento SP3'!$Z$2:$Z$692,'Infos Relatório'!BE$1,'Faturamento SP3'!$T$2:$T$692,"Sim")</f>
        <v>0</v>
      </c>
      <c r="BI625" s="27" t="e">
        <f t="shared" si="226"/>
        <v>#DIV/0!</v>
      </c>
      <c r="BJ625" s="24">
        <f>SUMIFS('Faturamento SP3'!$H$2:$H$692,'Faturamento SP3'!$D$2:$D$692,'Infos Relatório'!$B$564,'Faturamento SP3'!$E$2:$E$692,'Infos Relatório'!$B625,'Faturamento SP3'!$Z$2:$Z$692,'Infos Relatório'!BE$1)</f>
        <v>0</v>
      </c>
      <c r="BK625" s="23">
        <f>COUNTIFS('Faturamento SP3'!$D$2:$D$692,'Infos Relatório'!$B$564,'Faturamento SP3'!$E$2:$E$692,'Infos Relatório'!$B625,'Faturamento SP3'!$Z$2:$Z$692,'Infos Relatório'!BK$1)</f>
        <v>0</v>
      </c>
      <c r="BL625" s="13">
        <f>SUMIFS('Faturamento SP3'!$G$2:$G$692,'Faturamento SP3'!$D$2:$D$692,'Infos Relatório'!$B$564,'Faturamento SP3'!$E$2:$E$692,'Infos Relatório'!$B625,'Faturamento SP3'!$Z$2:$Z$692,'Infos Relatório'!BK$1)</f>
        <v>0</v>
      </c>
      <c r="BM625" s="13">
        <f>SUMIFS('Faturamento SP3'!$J$2:$J$692,'Faturamento SP3'!$D$2:$D$692,'Infos Relatório'!$B$564,'Faturamento SP3'!$E$2:$E$692,'Infos Relatório'!$B625,'Faturamento SP3'!$Z$2:$Z$692,'Infos Relatório'!BK$1)</f>
        <v>0</v>
      </c>
      <c r="BN625" s="14">
        <f>SUMIFS('Faturamento SP3'!$O$2:$O$692,'Faturamento SP3'!$D$2:$D$692,'Infos Relatório'!$B$564,'Faturamento SP3'!$E$2:$E$692,'Infos Relatório'!$B625,'Faturamento SP3'!$Z$2:$Z$692,'Infos Relatório'!BK$1,'Faturamento SP3'!$T$2:$T$692,"Sim")+SUMIFS('Faturamento SP3'!$P$2:$P$692,'Faturamento SP3'!$D$2:$D$692,'Infos Relatório'!$B$564,'Faturamento SP3'!$E$2:$E$692,'Infos Relatório'!$B625,'Faturamento SP3'!$Z$2:$Z$692,'Infos Relatório'!BK$1,'Faturamento SP3'!$T$2:$T$692,"Sim")</f>
        <v>0</v>
      </c>
      <c r="BO625" s="27" t="e">
        <f t="shared" si="227"/>
        <v>#DIV/0!</v>
      </c>
      <c r="BP625" s="24">
        <f>SUMIFS('Faturamento SP3'!$H$2:$H$692,'Faturamento SP3'!$D$2:$D$692,'Infos Relatório'!$B$564,'Faturamento SP3'!$E$2:$E$692,'Infos Relatório'!$B625,'Faturamento SP3'!$Z$2:$Z$692,'Infos Relatório'!BK$1)</f>
        <v>0</v>
      </c>
      <c r="BQ625" s="23">
        <f>COUNTIFS('Faturamento SP3'!$D$2:$D$692,'Infos Relatório'!$B$564,'Faturamento SP3'!$E$2:$E$692,'Infos Relatório'!$B625,'Faturamento SP3'!$Z$2:$Z$692,'Infos Relatório'!BQ$1)</f>
        <v>0</v>
      </c>
      <c r="BR625" s="13">
        <f>SUMIFS('Faturamento SP3'!$G$2:$G$692,'Faturamento SP3'!$D$2:$D$692,'Infos Relatório'!$B$564,'Faturamento SP3'!$E$2:$E$692,'Infos Relatório'!$B625,'Faturamento SP3'!$Z$2:$Z$692,'Infos Relatório'!BQ$1)</f>
        <v>0</v>
      </c>
      <c r="BS625" s="13">
        <f>SUMIFS('Faturamento SP3'!$J$2:$J$692,'Faturamento SP3'!$D$2:$D$692,'Infos Relatório'!$B$564,'Faturamento SP3'!$E$2:$E$692,'Infos Relatório'!$B625,'Faturamento SP3'!$Z$2:$Z$692,'Infos Relatório'!BQ$1)</f>
        <v>0</v>
      </c>
      <c r="BT625" s="14">
        <f>SUMIFS('Faturamento SP3'!$O$2:$O$692,'Faturamento SP3'!$D$2:$D$692,'Infos Relatório'!$B$564,'Faturamento SP3'!$E$2:$E$692,'Infos Relatório'!$B625,'Faturamento SP3'!$Z$2:$Z$692,'Infos Relatório'!BQ$1,'Faturamento SP3'!$T$2:$T$692,"Sim")+SUMIFS('Faturamento SP3'!$P$2:$P$692,'Faturamento SP3'!$D$2:$D$692,'Infos Relatório'!$B$564,'Faturamento SP3'!$E$2:$E$692,'Infos Relatório'!$B625,'Faturamento SP3'!$Z$2:$Z$692,'Infos Relatório'!BQ$1,'Faturamento SP3'!$T$2:$T$692,"Sim")</f>
        <v>0</v>
      </c>
      <c r="BU625" s="27" t="e">
        <f t="shared" si="228"/>
        <v>#DIV/0!</v>
      </c>
      <c r="BV625" s="24">
        <f>SUMIFS('Faturamento SP3'!$H$2:$H$692,'Faturamento SP3'!$D$2:$D$692,'Infos Relatório'!$B$564,'Faturamento SP3'!$E$2:$E$692,'Infos Relatório'!$B625,'Faturamento SP3'!$Z$2:$Z$692,'Infos Relatório'!BQ$1)</f>
        <v>0</v>
      </c>
    </row>
    <row r="626" spans="2:74">
      <c r="B626" s="17" t="s">
        <v>68</v>
      </c>
      <c r="C626" s="23">
        <f>COUNTIFS('Faturamento SP3'!$D$2:$D$692,'Infos Relatório'!$B$564,'Faturamento SP3'!$E$2:$E$692,'Infos Relatório'!$B626,'Faturamento SP3'!$Z$2:$Z$692,'Infos Relatório'!C$1)</f>
        <v>0</v>
      </c>
      <c r="D626" s="13">
        <f>SUMIFS('Faturamento SP3'!$G$2:$G$692,'Faturamento SP3'!$D$2:$D$692,'Infos Relatório'!$B$564,'Faturamento SP3'!$E$2:$E$692,'Infos Relatório'!$B626,'Faturamento SP3'!$Z$2:$Z$692,'Infos Relatório'!C$1)</f>
        <v>0</v>
      </c>
      <c r="E626" s="13">
        <f>SUMIFS('Faturamento SP3'!$J$2:$J$692,'Faturamento SP3'!$D$2:$D$692,'Infos Relatório'!$B$564,'Faturamento SP3'!$E$2:$E$692,'Infos Relatório'!$B626,'Faturamento SP3'!$Z$2:$Z$692,'Infos Relatório'!C$1)</f>
        <v>0</v>
      </c>
      <c r="F626" s="14">
        <f>SUMIFS('Faturamento SP3'!$O$2:$O$692,'Faturamento SP3'!$D$2:$D$692,'Infos Relatório'!$B$564,'Faturamento SP3'!$E$2:$E$692,'Infos Relatório'!$B626,'Faturamento SP3'!$Z$2:$Z$692,'Infos Relatório'!C$1,'Faturamento SP3'!$T$2:$T$692,"Sim")+SUMIFS('Faturamento SP3'!$P$2:$P$692,'Faturamento SP3'!$D$2:$D$692,'Infos Relatório'!$B$564,'Faturamento SP3'!$E$2:$E$692,'Infos Relatório'!$B626,'Faturamento SP3'!$Z$2:$Z$692,'Infos Relatório'!C$1,'Faturamento SP3'!$T$2:$T$692,"Sim")</f>
        <v>0</v>
      </c>
      <c r="G626" s="27" t="e">
        <f t="shared" si="217"/>
        <v>#DIV/0!</v>
      </c>
      <c r="H626" s="24">
        <f>SUMIFS('Faturamento SP3'!$H$2:$H$692,'Faturamento SP3'!$D$2:$D$692,'Infos Relatório'!$B$564,'Faturamento SP3'!$E$2:$E$692,'Infos Relatório'!$B626,'Faturamento SP3'!$Z$2:$Z$692,'Infos Relatório'!C$1)</f>
        <v>0</v>
      </c>
      <c r="I626" s="23">
        <f>COUNTIFS('Faturamento SP3'!$D$2:$D$692,'Infos Relatório'!$B$564,'Faturamento SP3'!$E$2:$E$692,'Infos Relatório'!$B626,'Faturamento SP3'!$Z$2:$Z$692,'Infos Relatório'!I$1)</f>
        <v>0</v>
      </c>
      <c r="J626" s="13">
        <f>SUMIFS('Faturamento SP3'!$G$2:$G$692,'Faturamento SP3'!$D$2:$D$692,'Infos Relatório'!$B$564,'Faturamento SP3'!$E$2:$E$692,'Infos Relatório'!$B626,'Faturamento SP3'!$Z$2:$Z$692,'Infos Relatório'!I$1)</f>
        <v>0</v>
      </c>
      <c r="K626" s="13">
        <f>SUMIFS('Faturamento SP3'!$J$2:$J$692,'Faturamento SP3'!$D$2:$D$692,'Infos Relatório'!$B$564,'Faturamento SP3'!$E$2:$E$692,'Infos Relatório'!$B626,'Faturamento SP3'!$Z$2:$Z$692,'Infos Relatório'!I$1)</f>
        <v>0</v>
      </c>
      <c r="L626" s="14">
        <f>SUMIFS('Faturamento SP3'!$O$2:$O$692,'Faturamento SP3'!$D$2:$D$692,'Infos Relatório'!$B$564,'Faturamento SP3'!$E$2:$E$692,'Infos Relatório'!$B626,'Faturamento SP3'!$Z$2:$Z$692,'Infos Relatório'!I$1,'Faturamento SP3'!$T$2:$T$692,"Sim")+SUMIFS('Faturamento SP3'!$P$2:$P$692,'Faturamento SP3'!$D$2:$D$692,'Infos Relatório'!$B$564,'Faturamento SP3'!$E$2:$E$692,'Infos Relatório'!$B626,'Faturamento SP3'!$Z$2:$Z$692,'Infos Relatório'!I$1,'Faturamento SP3'!$T$2:$T$692,"Sim")</f>
        <v>0</v>
      </c>
      <c r="M626" s="27" t="e">
        <f t="shared" si="218"/>
        <v>#DIV/0!</v>
      </c>
      <c r="N626" s="24">
        <f>SUMIFS('Faturamento SP3'!$H$2:$H$692,'Faturamento SP3'!$D$2:$D$692,'Infos Relatório'!$B$564,'Faturamento SP3'!$E$2:$E$692,'Infos Relatório'!$B626,'Faturamento SP3'!$Z$2:$Z$692,'Infos Relatório'!I$1)</f>
        <v>0</v>
      </c>
      <c r="O626" s="23">
        <f>COUNTIFS('Faturamento SP3'!$D$2:$D$692,'Infos Relatório'!$B$564,'Faturamento SP3'!$E$2:$E$692,'Infos Relatório'!$B626,'Faturamento SP3'!$Z$2:$Z$692,'Infos Relatório'!O$1)</f>
        <v>0</v>
      </c>
      <c r="P626" s="13">
        <f>SUMIFS('Faturamento SP3'!$G$2:$G$692,'Faturamento SP3'!$D$2:$D$692,'Infos Relatório'!$B$564,'Faturamento SP3'!$E$2:$E$692,'Infos Relatório'!$B626,'Faturamento SP3'!$Z$2:$Z$692,'Infos Relatório'!O$1)</f>
        <v>0</v>
      </c>
      <c r="Q626" s="13">
        <f>SUMIFS('Faturamento SP3'!$J$2:$J$692,'Faturamento SP3'!$D$2:$D$692,'Infos Relatório'!$B$564,'Faturamento SP3'!$E$2:$E$692,'Infos Relatório'!$B626,'Faturamento SP3'!$Z$2:$Z$692,'Infos Relatório'!O$1)</f>
        <v>0</v>
      </c>
      <c r="R626" s="14">
        <f>SUMIFS('Faturamento SP3'!$O$2:$O$692,'Faturamento SP3'!$D$2:$D$692,'Infos Relatório'!$B$564,'Faturamento SP3'!$E$2:$E$692,'Infos Relatório'!$B626,'Faturamento SP3'!$Z$2:$Z$692,'Infos Relatório'!O$1,'Faturamento SP3'!$T$2:$T$692,"Sim")+SUMIFS('Faturamento SP3'!$P$2:$P$692,'Faturamento SP3'!$D$2:$D$692,'Infos Relatório'!$B$564,'Faturamento SP3'!$E$2:$E$692,'Infos Relatório'!$B626,'Faturamento SP3'!$Z$2:$Z$692,'Infos Relatório'!O$1,'Faturamento SP3'!$T$2:$T$692,"Sim")</f>
        <v>0</v>
      </c>
      <c r="S626" s="27" t="e">
        <f t="shared" si="219"/>
        <v>#DIV/0!</v>
      </c>
      <c r="T626" s="24">
        <f>SUMIFS('Faturamento SP3'!$H$2:$H$692,'Faturamento SP3'!$D$2:$D$692,'Infos Relatório'!$B$564,'Faturamento SP3'!$E$2:$E$692,'Infos Relatório'!$B626,'Faturamento SP3'!$Z$2:$Z$692,'Infos Relatório'!O$1)</f>
        <v>0</v>
      </c>
      <c r="U626" s="23">
        <f>COUNTIFS('Faturamento SP3'!$D$2:$D$692,'Infos Relatório'!$B$564,'Faturamento SP3'!$E$2:$E$692,'Infos Relatório'!$B626,'Faturamento SP3'!$Z$2:$Z$692,'Infos Relatório'!U$1)</f>
        <v>0</v>
      </c>
      <c r="V626" s="13">
        <f>SUMIFS('Faturamento SP3'!$G$2:$G$692,'Faturamento SP3'!$D$2:$D$692,'Infos Relatório'!$B$564,'Faturamento SP3'!$E$2:$E$692,'Infos Relatório'!$B626,'Faturamento SP3'!$Z$2:$Z$692,'Infos Relatório'!U$1)</f>
        <v>0</v>
      </c>
      <c r="W626" s="13">
        <f>SUMIFS('Faturamento SP3'!$J$2:$J$692,'Faturamento SP3'!$D$2:$D$692,'Infos Relatório'!$B$564,'Faturamento SP3'!$E$2:$E$692,'Infos Relatório'!$B626,'Faturamento SP3'!$Z$2:$Z$692,'Infos Relatório'!U$1)</f>
        <v>0</v>
      </c>
      <c r="X626" s="14">
        <f>SUMIFS('Faturamento SP3'!$O$2:$O$692,'Faturamento SP3'!$D$2:$D$692,'Infos Relatório'!$B$564,'Faturamento SP3'!$E$2:$E$692,'Infos Relatório'!$B626,'Faturamento SP3'!$Z$2:$Z$692,'Infos Relatório'!U$1,'Faturamento SP3'!$T$2:$T$692,"Sim")+SUMIFS('Faturamento SP3'!$P$2:$P$692,'Faturamento SP3'!$D$2:$D$692,'Infos Relatório'!$B$564,'Faturamento SP3'!$E$2:$E$692,'Infos Relatório'!$B626,'Faturamento SP3'!$Z$2:$Z$692,'Infos Relatório'!U$1,'Faturamento SP3'!$T$2:$T$692,"Sim")</f>
        <v>0</v>
      </c>
      <c r="Y626" s="27" t="e">
        <f t="shared" si="220"/>
        <v>#DIV/0!</v>
      </c>
      <c r="Z626" s="24">
        <f>SUMIFS('Faturamento SP3'!$H$2:$H$692,'Faturamento SP3'!$D$2:$D$692,'Infos Relatório'!$B$564,'Faturamento SP3'!$E$2:$E$692,'Infos Relatório'!$B626,'Faturamento SP3'!$Z$2:$Z$692,'Infos Relatório'!U$1)</f>
        <v>0</v>
      </c>
      <c r="AA626" s="23">
        <f>COUNTIFS('Faturamento SP3'!$D$2:$D$692,'Infos Relatório'!$B$564,'Faturamento SP3'!$E$2:$E$692,'Infos Relatório'!$B626,'Faturamento SP3'!$Z$2:$Z$692,'Infos Relatório'!AA$1)</f>
        <v>0</v>
      </c>
      <c r="AB626" s="13">
        <f>SUMIFS('Faturamento SP3'!$G$2:$G$692,'Faturamento SP3'!$D$2:$D$692,'Infos Relatório'!$B$564,'Faturamento SP3'!$E$2:$E$692,'Infos Relatório'!$B626,'Faturamento SP3'!$Z$2:$Z$692,'Infos Relatório'!AA$1)</f>
        <v>0</v>
      </c>
      <c r="AC626" s="13">
        <f>SUMIFS('Faturamento SP3'!$J$2:$J$692,'Faturamento SP3'!$D$2:$D$692,'Infos Relatório'!$B$564,'Faturamento SP3'!$E$2:$E$692,'Infos Relatório'!$B626,'Faturamento SP3'!$Z$2:$Z$692,'Infos Relatório'!AA$1)</f>
        <v>0</v>
      </c>
      <c r="AD626" s="14">
        <f>SUMIFS('Faturamento SP3'!$O$2:$O$692,'Faturamento SP3'!$D$2:$D$692,'Infos Relatório'!$B$564,'Faturamento SP3'!$E$2:$E$692,'Infos Relatório'!$B626,'Faturamento SP3'!$Z$2:$Z$692,'Infos Relatório'!AA$1,'Faturamento SP3'!$T$2:$T$692,"Sim")+SUMIFS('Faturamento SP3'!$P$2:$P$692,'Faturamento SP3'!$D$2:$D$692,'Infos Relatório'!$B$564,'Faturamento SP3'!$E$2:$E$692,'Infos Relatório'!$B626,'Faturamento SP3'!$Z$2:$Z$692,'Infos Relatório'!AA$1,'Faturamento SP3'!$T$2:$T$692,"Sim")</f>
        <v>0</v>
      </c>
      <c r="AE626" s="27" t="e">
        <f t="shared" si="221"/>
        <v>#DIV/0!</v>
      </c>
      <c r="AF626" s="24">
        <f>SUMIFS('Faturamento SP3'!$H$2:$H$692,'Faturamento SP3'!$D$2:$D$692,'Infos Relatório'!$B$564,'Faturamento SP3'!$E$2:$E$692,'Infos Relatório'!$B626,'Faturamento SP3'!$Z$2:$Z$692,'Infos Relatório'!AA$1)</f>
        <v>0</v>
      </c>
      <c r="AG626" s="23">
        <f>COUNTIFS('Faturamento SP3'!$D$2:$D$692,'Infos Relatório'!$B$564,'Faturamento SP3'!$E$2:$E$692,'Infos Relatório'!$B626,'Faturamento SP3'!$Z$2:$Z$692,'Infos Relatório'!AG$1)</f>
        <v>0</v>
      </c>
      <c r="AH626" s="13">
        <f>SUMIFS('Faturamento SP3'!$G$2:$G$692,'Faturamento SP3'!$D$2:$D$692,'Infos Relatório'!$B$564,'Faturamento SP3'!$E$2:$E$692,'Infos Relatório'!$B626,'Faturamento SP3'!$Z$2:$Z$692,'Infos Relatório'!AG$1)</f>
        <v>0</v>
      </c>
      <c r="AI626" s="13">
        <f>SUMIFS('Faturamento SP3'!$J$2:$J$692,'Faturamento SP3'!$D$2:$D$692,'Infos Relatório'!$B$564,'Faturamento SP3'!$E$2:$E$692,'Infos Relatório'!$B626,'Faturamento SP3'!$Z$2:$Z$692,'Infos Relatório'!AG$1)</f>
        <v>0</v>
      </c>
      <c r="AJ626" s="14">
        <f>SUMIFS('Faturamento SP3'!$O$2:$O$692,'Faturamento SP3'!$D$2:$D$692,'Infos Relatório'!$B$564,'Faturamento SP3'!$E$2:$E$692,'Infos Relatório'!$B626,'Faturamento SP3'!$Z$2:$Z$692,'Infos Relatório'!AG$1,'Faturamento SP3'!$T$2:$T$692,"Sim")+SUMIFS('Faturamento SP3'!$P$2:$P$692,'Faturamento SP3'!$D$2:$D$692,'Infos Relatório'!$B$564,'Faturamento SP3'!$E$2:$E$692,'Infos Relatório'!$B626,'Faturamento SP3'!$Z$2:$Z$692,'Infos Relatório'!AG$1,'Faturamento SP3'!$T$2:$T$692,"Sim")</f>
        <v>0</v>
      </c>
      <c r="AK626" s="27" t="e">
        <f t="shared" si="222"/>
        <v>#DIV/0!</v>
      </c>
      <c r="AL626" s="24">
        <f>SUMIFS('Faturamento SP3'!$H$2:$H$692,'Faturamento SP3'!$D$2:$D$692,'Infos Relatório'!$B$564,'Faturamento SP3'!$E$2:$E$692,'Infos Relatório'!$B626,'Faturamento SP3'!$Z$2:$Z$692,'Infos Relatório'!AG$1)</f>
        <v>0</v>
      </c>
      <c r="AM626" s="23">
        <f>COUNTIFS('Faturamento SP3'!$D$2:$D$692,'Infos Relatório'!$B$564,'Faturamento SP3'!$E$2:$E$692,'Infos Relatório'!$B626,'Faturamento SP3'!$Z$2:$Z$692,'Infos Relatório'!AM$1)</f>
        <v>0</v>
      </c>
      <c r="AN626" s="13">
        <f>SUMIFS('Faturamento SP3'!$G$2:$G$692,'Faturamento SP3'!$D$2:$D$692,'Infos Relatório'!$B$564,'Faturamento SP3'!$E$2:$E$692,'Infos Relatório'!$B626,'Faturamento SP3'!$Z$2:$Z$692,'Infos Relatório'!AM$1)</f>
        <v>0</v>
      </c>
      <c r="AO626" s="13">
        <f>SUMIFS('Faturamento SP3'!$J$2:$J$692,'Faturamento SP3'!$D$2:$D$692,'Infos Relatório'!$B$564,'Faturamento SP3'!$E$2:$E$692,'Infos Relatório'!$B626,'Faturamento SP3'!$Z$2:$Z$692,'Infos Relatório'!AM$1)</f>
        <v>0</v>
      </c>
      <c r="AP626" s="14">
        <f>SUMIFS('Faturamento SP3'!$O$2:$O$692,'Faturamento SP3'!$D$2:$D$692,'Infos Relatório'!$B$564,'Faturamento SP3'!$E$2:$E$692,'Infos Relatório'!$B626,'Faturamento SP3'!$Z$2:$Z$692,'Infos Relatório'!AM$1,'Faturamento SP3'!$T$2:$T$692,"Sim")+SUMIFS('Faturamento SP3'!$P$2:$P$692,'Faturamento SP3'!$D$2:$D$692,'Infos Relatório'!$B$564,'Faturamento SP3'!$E$2:$E$692,'Infos Relatório'!$B626,'Faturamento SP3'!$Z$2:$Z$692,'Infos Relatório'!AM$1,'Faturamento SP3'!$T$2:$T$692,"Sim")</f>
        <v>0</v>
      </c>
      <c r="AQ626" s="27" t="e">
        <f t="shared" si="223"/>
        <v>#DIV/0!</v>
      </c>
      <c r="AR626" s="24">
        <f>SUMIFS('Faturamento SP3'!$H$2:$H$692,'Faturamento SP3'!$D$2:$D$692,'Infos Relatório'!$B$564,'Faturamento SP3'!$E$2:$E$692,'Infos Relatório'!$B626,'Faturamento SP3'!$Z$2:$Z$692,'Infos Relatório'!AM$1)</f>
        <v>0</v>
      </c>
      <c r="AS626" s="23">
        <f>COUNTIFS('Faturamento SP3'!$D$2:$D$692,'Infos Relatório'!$B$564,'Faturamento SP3'!$E$2:$E$692,'Infos Relatório'!$B626,'Faturamento SP3'!$Z$2:$Z$692,'Infos Relatório'!AS$1)</f>
        <v>0</v>
      </c>
      <c r="AT626" s="13">
        <f>SUMIFS('Faturamento SP3'!$G$2:$G$692,'Faturamento SP3'!$D$2:$D$692,'Infos Relatório'!$B$564,'Faturamento SP3'!$E$2:$E$692,'Infos Relatório'!$B626,'Faturamento SP3'!$Z$2:$Z$692,'Infos Relatório'!AS$1)</f>
        <v>0</v>
      </c>
      <c r="AU626" s="13">
        <f>SUMIFS('Faturamento SP3'!$J$2:$J$692,'Faturamento SP3'!$D$2:$D$692,'Infos Relatório'!$B$564,'Faturamento SP3'!$E$2:$E$692,'Infos Relatório'!$B626,'Faturamento SP3'!$Z$2:$Z$692,'Infos Relatório'!AS$1)</f>
        <v>0</v>
      </c>
      <c r="AV626" s="14">
        <f>SUMIFS('Faturamento SP3'!$O$2:$O$692,'Faturamento SP3'!$D$2:$D$692,'Infos Relatório'!$B$564,'Faturamento SP3'!$E$2:$E$692,'Infos Relatório'!$B626,'Faturamento SP3'!$Z$2:$Z$692,'Infos Relatório'!AS$1,'Faturamento SP3'!$T$2:$T$692,"Sim")+SUMIFS('Faturamento SP3'!$P$2:$P$692,'Faturamento SP3'!$D$2:$D$692,'Infos Relatório'!$B$564,'Faturamento SP3'!$E$2:$E$692,'Infos Relatório'!$B626,'Faturamento SP3'!$Z$2:$Z$692,'Infos Relatório'!AS$1,'Faturamento SP3'!$T$2:$T$692,"Sim")</f>
        <v>0</v>
      </c>
      <c r="AW626" s="27" t="e">
        <f t="shared" si="224"/>
        <v>#DIV/0!</v>
      </c>
      <c r="AX626" s="24">
        <f>SUMIFS('Faturamento SP3'!$H$2:$H$692,'Faturamento SP3'!$D$2:$D$692,'Infos Relatório'!$B$564,'Faturamento SP3'!$E$2:$E$692,'Infos Relatório'!$B626,'Faturamento SP3'!$Z$2:$Z$692,'Infos Relatório'!AS$1)</f>
        <v>0</v>
      </c>
      <c r="AY626" s="23">
        <f>COUNTIFS('Faturamento SP3'!$D$2:$D$692,'Infos Relatório'!$B$564,'Faturamento SP3'!$E$2:$E$692,'Infos Relatório'!$B626,'Faturamento SP3'!$Z$2:$Z$692,'Infos Relatório'!AY$1)</f>
        <v>0</v>
      </c>
      <c r="AZ626" s="13">
        <f>SUMIFS('Faturamento SP3'!$G$2:$G$692,'Faturamento SP3'!$D$2:$D$692,'Infos Relatório'!$B$564,'Faturamento SP3'!$E$2:$E$692,'Infos Relatório'!$B626,'Faturamento SP3'!$Z$2:$Z$692,'Infos Relatório'!AY$1)</f>
        <v>0</v>
      </c>
      <c r="BA626" s="13">
        <f>SUMIFS('Faturamento SP3'!$J$2:$J$692,'Faturamento SP3'!$D$2:$D$692,'Infos Relatório'!$B$564,'Faturamento SP3'!$E$2:$E$692,'Infos Relatório'!$B626,'Faturamento SP3'!$Z$2:$Z$692,'Infos Relatório'!AY$1)</f>
        <v>0</v>
      </c>
      <c r="BB626" s="14">
        <f>SUMIFS('Faturamento SP3'!$O$2:$O$692,'Faturamento SP3'!$D$2:$D$692,'Infos Relatório'!$B$564,'Faturamento SP3'!$E$2:$E$692,'Infos Relatório'!$B626,'Faturamento SP3'!$Z$2:$Z$692,'Infos Relatório'!AY$1,'Faturamento SP3'!$T$2:$T$692,"Sim")+SUMIFS('Faturamento SP3'!$P$2:$P$692,'Faturamento SP3'!$D$2:$D$692,'Infos Relatório'!$B$564,'Faturamento SP3'!$E$2:$E$692,'Infos Relatório'!$B626,'Faturamento SP3'!$Z$2:$Z$692,'Infos Relatório'!AY$1,'Faturamento SP3'!$T$2:$T$692,"Sim")</f>
        <v>0</v>
      </c>
      <c r="BC626" s="27" t="e">
        <f t="shared" si="225"/>
        <v>#DIV/0!</v>
      </c>
      <c r="BD626" s="24">
        <f>SUMIFS('Faturamento SP3'!$H$2:$H$692,'Faturamento SP3'!$D$2:$D$692,'Infos Relatório'!$B$564,'Faturamento SP3'!$E$2:$E$692,'Infos Relatório'!$B626,'Faturamento SP3'!$Z$2:$Z$692,'Infos Relatório'!AY$1)</f>
        <v>0</v>
      </c>
      <c r="BE626" s="23">
        <f>COUNTIFS('Faturamento SP3'!$D$2:$D$692,'Infos Relatório'!$B$564,'Faturamento SP3'!$E$2:$E$692,'Infos Relatório'!$B626,'Faturamento SP3'!$Z$2:$Z$692,'Infos Relatório'!BE$1)</f>
        <v>0</v>
      </c>
      <c r="BF626" s="13">
        <f>SUMIFS('Faturamento SP3'!$G$2:$G$692,'Faturamento SP3'!$D$2:$D$692,'Infos Relatório'!$B$564,'Faturamento SP3'!$E$2:$E$692,'Infos Relatório'!$B626,'Faturamento SP3'!$Z$2:$Z$692,'Infos Relatório'!BE$1)</f>
        <v>0</v>
      </c>
      <c r="BG626" s="13">
        <f>SUMIFS('Faturamento SP3'!$J$2:$J$692,'Faturamento SP3'!$D$2:$D$692,'Infos Relatório'!$B$564,'Faturamento SP3'!$E$2:$E$692,'Infos Relatório'!$B626,'Faturamento SP3'!$Z$2:$Z$692,'Infos Relatório'!BE$1)</f>
        <v>0</v>
      </c>
      <c r="BH626" s="14">
        <f>SUMIFS('Faturamento SP3'!$O$2:$O$692,'Faturamento SP3'!$D$2:$D$692,'Infos Relatório'!$B$564,'Faturamento SP3'!$E$2:$E$692,'Infos Relatório'!$B626,'Faturamento SP3'!$Z$2:$Z$692,'Infos Relatório'!BE$1,'Faturamento SP3'!$T$2:$T$692,"Sim")+SUMIFS('Faturamento SP3'!$P$2:$P$692,'Faturamento SP3'!$D$2:$D$692,'Infos Relatório'!$B$564,'Faturamento SP3'!$E$2:$E$692,'Infos Relatório'!$B626,'Faturamento SP3'!$Z$2:$Z$692,'Infos Relatório'!BE$1,'Faturamento SP3'!$T$2:$T$692,"Sim")</f>
        <v>0</v>
      </c>
      <c r="BI626" s="27" t="e">
        <f t="shared" si="226"/>
        <v>#DIV/0!</v>
      </c>
      <c r="BJ626" s="24">
        <f>SUMIFS('Faturamento SP3'!$H$2:$H$692,'Faturamento SP3'!$D$2:$D$692,'Infos Relatório'!$B$564,'Faturamento SP3'!$E$2:$E$692,'Infos Relatório'!$B626,'Faturamento SP3'!$Z$2:$Z$692,'Infos Relatório'!BE$1)</f>
        <v>0</v>
      </c>
      <c r="BK626" s="23">
        <f>COUNTIFS('Faturamento SP3'!$D$2:$D$692,'Infos Relatório'!$B$564,'Faturamento SP3'!$E$2:$E$692,'Infos Relatório'!$B626,'Faturamento SP3'!$Z$2:$Z$692,'Infos Relatório'!BK$1)</f>
        <v>0</v>
      </c>
      <c r="BL626" s="13">
        <f>SUMIFS('Faturamento SP3'!$G$2:$G$692,'Faturamento SP3'!$D$2:$D$692,'Infos Relatório'!$B$564,'Faturamento SP3'!$E$2:$E$692,'Infos Relatório'!$B626,'Faturamento SP3'!$Z$2:$Z$692,'Infos Relatório'!BK$1)</f>
        <v>0</v>
      </c>
      <c r="BM626" s="13">
        <f>SUMIFS('Faturamento SP3'!$J$2:$J$692,'Faturamento SP3'!$D$2:$D$692,'Infos Relatório'!$B$564,'Faturamento SP3'!$E$2:$E$692,'Infos Relatório'!$B626,'Faturamento SP3'!$Z$2:$Z$692,'Infos Relatório'!BK$1)</f>
        <v>0</v>
      </c>
      <c r="BN626" s="14">
        <f>SUMIFS('Faturamento SP3'!$O$2:$O$692,'Faturamento SP3'!$D$2:$D$692,'Infos Relatório'!$B$564,'Faturamento SP3'!$E$2:$E$692,'Infos Relatório'!$B626,'Faturamento SP3'!$Z$2:$Z$692,'Infos Relatório'!BK$1,'Faturamento SP3'!$T$2:$T$692,"Sim")+SUMIFS('Faturamento SP3'!$P$2:$P$692,'Faturamento SP3'!$D$2:$D$692,'Infos Relatório'!$B$564,'Faturamento SP3'!$E$2:$E$692,'Infos Relatório'!$B626,'Faturamento SP3'!$Z$2:$Z$692,'Infos Relatório'!BK$1,'Faturamento SP3'!$T$2:$T$692,"Sim")</f>
        <v>0</v>
      </c>
      <c r="BO626" s="27" t="e">
        <f t="shared" si="227"/>
        <v>#DIV/0!</v>
      </c>
      <c r="BP626" s="24">
        <f>SUMIFS('Faturamento SP3'!$H$2:$H$692,'Faturamento SP3'!$D$2:$D$692,'Infos Relatório'!$B$564,'Faturamento SP3'!$E$2:$E$692,'Infos Relatório'!$B626,'Faturamento SP3'!$Z$2:$Z$692,'Infos Relatório'!BK$1)</f>
        <v>0</v>
      </c>
      <c r="BQ626" s="23">
        <f>COUNTIFS('Faturamento SP3'!$D$2:$D$692,'Infos Relatório'!$B$564,'Faturamento SP3'!$E$2:$E$692,'Infos Relatório'!$B626,'Faturamento SP3'!$Z$2:$Z$692,'Infos Relatório'!BQ$1)</f>
        <v>0</v>
      </c>
      <c r="BR626" s="13">
        <f>SUMIFS('Faturamento SP3'!$G$2:$G$692,'Faturamento SP3'!$D$2:$D$692,'Infos Relatório'!$B$564,'Faturamento SP3'!$E$2:$E$692,'Infos Relatório'!$B626,'Faturamento SP3'!$Z$2:$Z$692,'Infos Relatório'!BQ$1)</f>
        <v>0</v>
      </c>
      <c r="BS626" s="13">
        <f>SUMIFS('Faturamento SP3'!$J$2:$J$692,'Faturamento SP3'!$D$2:$D$692,'Infos Relatório'!$B$564,'Faturamento SP3'!$E$2:$E$692,'Infos Relatório'!$B626,'Faturamento SP3'!$Z$2:$Z$692,'Infos Relatório'!BQ$1)</f>
        <v>0</v>
      </c>
      <c r="BT626" s="14">
        <f>SUMIFS('Faturamento SP3'!$O$2:$O$692,'Faturamento SP3'!$D$2:$D$692,'Infos Relatório'!$B$564,'Faturamento SP3'!$E$2:$E$692,'Infos Relatório'!$B626,'Faturamento SP3'!$Z$2:$Z$692,'Infos Relatório'!BQ$1,'Faturamento SP3'!$T$2:$T$692,"Sim")+SUMIFS('Faturamento SP3'!$P$2:$P$692,'Faturamento SP3'!$D$2:$D$692,'Infos Relatório'!$B$564,'Faturamento SP3'!$E$2:$E$692,'Infos Relatório'!$B626,'Faturamento SP3'!$Z$2:$Z$692,'Infos Relatório'!BQ$1,'Faturamento SP3'!$T$2:$T$692,"Sim")</f>
        <v>0</v>
      </c>
      <c r="BU626" s="27" t="e">
        <f t="shared" si="228"/>
        <v>#DIV/0!</v>
      </c>
      <c r="BV626" s="24">
        <f>SUMIFS('Faturamento SP3'!$H$2:$H$692,'Faturamento SP3'!$D$2:$D$692,'Infos Relatório'!$B$564,'Faturamento SP3'!$E$2:$E$692,'Infos Relatório'!$B626,'Faturamento SP3'!$Z$2:$Z$692,'Infos Relatório'!BQ$1)</f>
        <v>0</v>
      </c>
    </row>
    <row r="627" spans="2:74">
      <c r="B627" s="17" t="s">
        <v>69</v>
      </c>
      <c r="C627" s="23">
        <f>COUNTIFS('Faturamento SP3'!$D$2:$D$692,'Infos Relatório'!$B$564,'Faturamento SP3'!$E$2:$E$692,'Infos Relatório'!$B627,'Faturamento SP3'!$Z$2:$Z$692,'Infos Relatório'!C$1)</f>
        <v>0</v>
      </c>
      <c r="D627" s="13">
        <f>SUMIFS('Faturamento SP3'!$G$2:$G$692,'Faturamento SP3'!$D$2:$D$692,'Infos Relatório'!$B$564,'Faturamento SP3'!$E$2:$E$692,'Infos Relatório'!$B627,'Faturamento SP3'!$Z$2:$Z$692,'Infos Relatório'!C$1)</f>
        <v>0</v>
      </c>
      <c r="E627" s="13">
        <f>SUMIFS('Faturamento SP3'!$J$2:$J$692,'Faturamento SP3'!$D$2:$D$692,'Infos Relatório'!$B$564,'Faturamento SP3'!$E$2:$E$692,'Infos Relatório'!$B627,'Faturamento SP3'!$Z$2:$Z$692,'Infos Relatório'!C$1)</f>
        <v>0</v>
      </c>
      <c r="F627" s="14">
        <f>SUMIFS('Faturamento SP3'!$O$2:$O$692,'Faturamento SP3'!$D$2:$D$692,'Infos Relatório'!$B$564,'Faturamento SP3'!$E$2:$E$692,'Infos Relatório'!$B627,'Faturamento SP3'!$Z$2:$Z$692,'Infos Relatório'!C$1,'Faturamento SP3'!$T$2:$T$692,"Sim")+SUMIFS('Faturamento SP3'!$P$2:$P$692,'Faturamento SP3'!$D$2:$D$692,'Infos Relatório'!$B$564,'Faturamento SP3'!$E$2:$E$692,'Infos Relatório'!$B627,'Faturamento SP3'!$Z$2:$Z$692,'Infos Relatório'!C$1,'Faturamento SP3'!$T$2:$T$692,"Sim")</f>
        <v>0</v>
      </c>
      <c r="G627" s="27" t="e">
        <f t="shared" si="217"/>
        <v>#DIV/0!</v>
      </c>
      <c r="H627" s="24">
        <f>SUMIFS('Faturamento SP3'!$H$2:$H$692,'Faturamento SP3'!$D$2:$D$692,'Infos Relatório'!$B$564,'Faturamento SP3'!$E$2:$E$692,'Infos Relatório'!$B627,'Faturamento SP3'!$Z$2:$Z$692,'Infos Relatório'!C$1)</f>
        <v>0</v>
      </c>
      <c r="I627" s="23">
        <f>COUNTIFS('Faturamento SP3'!$D$2:$D$692,'Infos Relatório'!$B$564,'Faturamento SP3'!$E$2:$E$692,'Infos Relatório'!$B627,'Faturamento SP3'!$Z$2:$Z$692,'Infos Relatório'!I$1)</f>
        <v>0</v>
      </c>
      <c r="J627" s="13">
        <f>SUMIFS('Faturamento SP3'!$G$2:$G$692,'Faturamento SP3'!$D$2:$D$692,'Infos Relatório'!$B$564,'Faturamento SP3'!$E$2:$E$692,'Infos Relatório'!$B627,'Faturamento SP3'!$Z$2:$Z$692,'Infos Relatório'!I$1)</f>
        <v>0</v>
      </c>
      <c r="K627" s="13">
        <f>SUMIFS('Faturamento SP3'!$J$2:$J$692,'Faturamento SP3'!$D$2:$D$692,'Infos Relatório'!$B$564,'Faturamento SP3'!$E$2:$E$692,'Infos Relatório'!$B627,'Faturamento SP3'!$Z$2:$Z$692,'Infos Relatório'!I$1)</f>
        <v>0</v>
      </c>
      <c r="L627" s="14">
        <f>SUMIFS('Faturamento SP3'!$O$2:$O$692,'Faturamento SP3'!$D$2:$D$692,'Infos Relatório'!$B$564,'Faturamento SP3'!$E$2:$E$692,'Infos Relatório'!$B627,'Faturamento SP3'!$Z$2:$Z$692,'Infos Relatório'!I$1,'Faturamento SP3'!$T$2:$T$692,"Sim")+SUMIFS('Faturamento SP3'!$P$2:$P$692,'Faturamento SP3'!$D$2:$D$692,'Infos Relatório'!$B$564,'Faturamento SP3'!$E$2:$E$692,'Infos Relatório'!$B627,'Faturamento SP3'!$Z$2:$Z$692,'Infos Relatório'!I$1,'Faturamento SP3'!$T$2:$T$692,"Sim")</f>
        <v>0</v>
      </c>
      <c r="M627" s="27" t="e">
        <f t="shared" si="218"/>
        <v>#DIV/0!</v>
      </c>
      <c r="N627" s="24">
        <f>SUMIFS('Faturamento SP3'!$H$2:$H$692,'Faturamento SP3'!$D$2:$D$692,'Infos Relatório'!$B$564,'Faturamento SP3'!$E$2:$E$692,'Infos Relatório'!$B627,'Faturamento SP3'!$Z$2:$Z$692,'Infos Relatório'!I$1)</f>
        <v>0</v>
      </c>
      <c r="O627" s="23">
        <f>COUNTIFS('Faturamento SP3'!$D$2:$D$692,'Infos Relatório'!$B$564,'Faturamento SP3'!$E$2:$E$692,'Infos Relatório'!$B627,'Faturamento SP3'!$Z$2:$Z$692,'Infos Relatório'!O$1)</f>
        <v>0</v>
      </c>
      <c r="P627" s="13">
        <f>SUMIFS('Faturamento SP3'!$G$2:$G$692,'Faturamento SP3'!$D$2:$D$692,'Infos Relatório'!$B$564,'Faturamento SP3'!$E$2:$E$692,'Infos Relatório'!$B627,'Faturamento SP3'!$Z$2:$Z$692,'Infos Relatório'!O$1)</f>
        <v>0</v>
      </c>
      <c r="Q627" s="13">
        <f>SUMIFS('Faturamento SP3'!$J$2:$J$692,'Faturamento SP3'!$D$2:$D$692,'Infos Relatório'!$B$564,'Faturamento SP3'!$E$2:$E$692,'Infos Relatório'!$B627,'Faturamento SP3'!$Z$2:$Z$692,'Infos Relatório'!O$1)</f>
        <v>0</v>
      </c>
      <c r="R627" s="14">
        <f>SUMIFS('Faturamento SP3'!$O$2:$O$692,'Faturamento SP3'!$D$2:$D$692,'Infos Relatório'!$B$564,'Faturamento SP3'!$E$2:$E$692,'Infos Relatório'!$B627,'Faturamento SP3'!$Z$2:$Z$692,'Infos Relatório'!O$1,'Faturamento SP3'!$T$2:$T$692,"Sim")+SUMIFS('Faturamento SP3'!$P$2:$P$692,'Faturamento SP3'!$D$2:$D$692,'Infos Relatório'!$B$564,'Faturamento SP3'!$E$2:$E$692,'Infos Relatório'!$B627,'Faturamento SP3'!$Z$2:$Z$692,'Infos Relatório'!O$1,'Faturamento SP3'!$T$2:$T$692,"Sim")</f>
        <v>0</v>
      </c>
      <c r="S627" s="27" t="e">
        <f t="shared" si="219"/>
        <v>#DIV/0!</v>
      </c>
      <c r="T627" s="24">
        <f>SUMIFS('Faturamento SP3'!$H$2:$H$692,'Faturamento SP3'!$D$2:$D$692,'Infos Relatório'!$B$564,'Faturamento SP3'!$E$2:$E$692,'Infos Relatório'!$B627,'Faturamento SP3'!$Z$2:$Z$692,'Infos Relatório'!O$1)</f>
        <v>0</v>
      </c>
      <c r="U627" s="23">
        <f>COUNTIFS('Faturamento SP3'!$D$2:$D$692,'Infos Relatório'!$B$564,'Faturamento SP3'!$E$2:$E$692,'Infos Relatório'!$B627,'Faturamento SP3'!$Z$2:$Z$692,'Infos Relatório'!U$1)</f>
        <v>0</v>
      </c>
      <c r="V627" s="13">
        <f>SUMIFS('Faturamento SP3'!$G$2:$G$692,'Faturamento SP3'!$D$2:$D$692,'Infos Relatório'!$B$564,'Faturamento SP3'!$E$2:$E$692,'Infos Relatório'!$B627,'Faturamento SP3'!$Z$2:$Z$692,'Infos Relatório'!U$1)</f>
        <v>0</v>
      </c>
      <c r="W627" s="13">
        <f>SUMIFS('Faturamento SP3'!$J$2:$J$692,'Faturamento SP3'!$D$2:$D$692,'Infos Relatório'!$B$564,'Faturamento SP3'!$E$2:$E$692,'Infos Relatório'!$B627,'Faturamento SP3'!$Z$2:$Z$692,'Infos Relatório'!U$1)</f>
        <v>0</v>
      </c>
      <c r="X627" s="14">
        <f>SUMIFS('Faturamento SP3'!$O$2:$O$692,'Faturamento SP3'!$D$2:$D$692,'Infos Relatório'!$B$564,'Faturamento SP3'!$E$2:$E$692,'Infos Relatório'!$B627,'Faturamento SP3'!$Z$2:$Z$692,'Infos Relatório'!U$1,'Faturamento SP3'!$T$2:$T$692,"Sim")+SUMIFS('Faturamento SP3'!$P$2:$P$692,'Faturamento SP3'!$D$2:$D$692,'Infos Relatório'!$B$564,'Faturamento SP3'!$E$2:$E$692,'Infos Relatório'!$B627,'Faturamento SP3'!$Z$2:$Z$692,'Infos Relatório'!U$1,'Faturamento SP3'!$T$2:$T$692,"Sim")</f>
        <v>0</v>
      </c>
      <c r="Y627" s="27" t="e">
        <f t="shared" si="220"/>
        <v>#DIV/0!</v>
      </c>
      <c r="Z627" s="24">
        <f>SUMIFS('Faturamento SP3'!$H$2:$H$692,'Faturamento SP3'!$D$2:$D$692,'Infos Relatório'!$B$564,'Faturamento SP3'!$E$2:$E$692,'Infos Relatório'!$B627,'Faturamento SP3'!$Z$2:$Z$692,'Infos Relatório'!U$1)</f>
        <v>0</v>
      </c>
      <c r="AA627" s="23">
        <f>COUNTIFS('Faturamento SP3'!$D$2:$D$692,'Infos Relatório'!$B$564,'Faturamento SP3'!$E$2:$E$692,'Infos Relatório'!$B627,'Faturamento SP3'!$Z$2:$Z$692,'Infos Relatório'!AA$1)</f>
        <v>0</v>
      </c>
      <c r="AB627" s="13">
        <f>SUMIFS('Faturamento SP3'!$G$2:$G$692,'Faturamento SP3'!$D$2:$D$692,'Infos Relatório'!$B$564,'Faturamento SP3'!$E$2:$E$692,'Infos Relatório'!$B627,'Faturamento SP3'!$Z$2:$Z$692,'Infos Relatório'!AA$1)</f>
        <v>0</v>
      </c>
      <c r="AC627" s="13">
        <f>SUMIFS('Faturamento SP3'!$J$2:$J$692,'Faturamento SP3'!$D$2:$D$692,'Infos Relatório'!$B$564,'Faturamento SP3'!$E$2:$E$692,'Infos Relatório'!$B627,'Faturamento SP3'!$Z$2:$Z$692,'Infos Relatório'!AA$1)</f>
        <v>0</v>
      </c>
      <c r="AD627" s="14">
        <f>SUMIFS('Faturamento SP3'!$O$2:$O$692,'Faturamento SP3'!$D$2:$D$692,'Infos Relatório'!$B$564,'Faturamento SP3'!$E$2:$E$692,'Infos Relatório'!$B627,'Faturamento SP3'!$Z$2:$Z$692,'Infos Relatório'!AA$1,'Faturamento SP3'!$T$2:$T$692,"Sim")+SUMIFS('Faturamento SP3'!$P$2:$P$692,'Faturamento SP3'!$D$2:$D$692,'Infos Relatório'!$B$564,'Faturamento SP3'!$E$2:$E$692,'Infos Relatório'!$B627,'Faturamento SP3'!$Z$2:$Z$692,'Infos Relatório'!AA$1,'Faturamento SP3'!$T$2:$T$692,"Sim")</f>
        <v>0</v>
      </c>
      <c r="AE627" s="27" t="e">
        <f t="shared" si="221"/>
        <v>#DIV/0!</v>
      </c>
      <c r="AF627" s="24">
        <f>SUMIFS('Faturamento SP3'!$H$2:$H$692,'Faturamento SP3'!$D$2:$D$692,'Infos Relatório'!$B$564,'Faturamento SP3'!$E$2:$E$692,'Infos Relatório'!$B627,'Faturamento SP3'!$Z$2:$Z$692,'Infos Relatório'!AA$1)</f>
        <v>0</v>
      </c>
      <c r="AG627" s="23">
        <f>COUNTIFS('Faturamento SP3'!$D$2:$D$692,'Infos Relatório'!$B$564,'Faturamento SP3'!$E$2:$E$692,'Infos Relatório'!$B627,'Faturamento SP3'!$Z$2:$Z$692,'Infos Relatório'!AG$1)</f>
        <v>0</v>
      </c>
      <c r="AH627" s="13">
        <f>SUMIFS('Faturamento SP3'!$G$2:$G$692,'Faturamento SP3'!$D$2:$D$692,'Infos Relatório'!$B$564,'Faturamento SP3'!$E$2:$E$692,'Infos Relatório'!$B627,'Faturamento SP3'!$Z$2:$Z$692,'Infos Relatório'!AG$1)</f>
        <v>0</v>
      </c>
      <c r="AI627" s="13">
        <f>SUMIFS('Faturamento SP3'!$J$2:$J$692,'Faturamento SP3'!$D$2:$D$692,'Infos Relatório'!$B$564,'Faturamento SP3'!$E$2:$E$692,'Infos Relatório'!$B627,'Faturamento SP3'!$Z$2:$Z$692,'Infos Relatório'!AG$1)</f>
        <v>0</v>
      </c>
      <c r="AJ627" s="14">
        <f>SUMIFS('Faturamento SP3'!$O$2:$O$692,'Faturamento SP3'!$D$2:$D$692,'Infos Relatório'!$B$564,'Faturamento SP3'!$E$2:$E$692,'Infos Relatório'!$B627,'Faturamento SP3'!$Z$2:$Z$692,'Infos Relatório'!AG$1,'Faturamento SP3'!$T$2:$T$692,"Sim")+SUMIFS('Faturamento SP3'!$P$2:$P$692,'Faturamento SP3'!$D$2:$D$692,'Infos Relatório'!$B$564,'Faturamento SP3'!$E$2:$E$692,'Infos Relatório'!$B627,'Faturamento SP3'!$Z$2:$Z$692,'Infos Relatório'!AG$1,'Faturamento SP3'!$T$2:$T$692,"Sim")</f>
        <v>0</v>
      </c>
      <c r="AK627" s="27" t="e">
        <f t="shared" si="222"/>
        <v>#DIV/0!</v>
      </c>
      <c r="AL627" s="24">
        <f>SUMIFS('Faturamento SP3'!$H$2:$H$692,'Faturamento SP3'!$D$2:$D$692,'Infos Relatório'!$B$564,'Faturamento SP3'!$E$2:$E$692,'Infos Relatório'!$B627,'Faturamento SP3'!$Z$2:$Z$692,'Infos Relatório'!AG$1)</f>
        <v>0</v>
      </c>
      <c r="AM627" s="23">
        <f>COUNTIFS('Faturamento SP3'!$D$2:$D$692,'Infos Relatório'!$B$564,'Faturamento SP3'!$E$2:$E$692,'Infos Relatório'!$B627,'Faturamento SP3'!$Z$2:$Z$692,'Infos Relatório'!AM$1)</f>
        <v>0</v>
      </c>
      <c r="AN627" s="13">
        <f>SUMIFS('Faturamento SP3'!$G$2:$G$692,'Faturamento SP3'!$D$2:$D$692,'Infos Relatório'!$B$564,'Faturamento SP3'!$E$2:$E$692,'Infos Relatório'!$B627,'Faturamento SP3'!$Z$2:$Z$692,'Infos Relatório'!AM$1)</f>
        <v>0</v>
      </c>
      <c r="AO627" s="13">
        <f>SUMIFS('Faturamento SP3'!$J$2:$J$692,'Faturamento SP3'!$D$2:$D$692,'Infos Relatório'!$B$564,'Faturamento SP3'!$E$2:$E$692,'Infos Relatório'!$B627,'Faturamento SP3'!$Z$2:$Z$692,'Infos Relatório'!AM$1)</f>
        <v>0</v>
      </c>
      <c r="AP627" s="14">
        <f>SUMIFS('Faturamento SP3'!$O$2:$O$692,'Faturamento SP3'!$D$2:$D$692,'Infos Relatório'!$B$564,'Faturamento SP3'!$E$2:$E$692,'Infos Relatório'!$B627,'Faturamento SP3'!$Z$2:$Z$692,'Infos Relatório'!AM$1,'Faturamento SP3'!$T$2:$T$692,"Sim")+SUMIFS('Faturamento SP3'!$P$2:$P$692,'Faturamento SP3'!$D$2:$D$692,'Infos Relatório'!$B$564,'Faturamento SP3'!$E$2:$E$692,'Infos Relatório'!$B627,'Faturamento SP3'!$Z$2:$Z$692,'Infos Relatório'!AM$1,'Faturamento SP3'!$T$2:$T$692,"Sim")</f>
        <v>0</v>
      </c>
      <c r="AQ627" s="27" t="e">
        <f t="shared" si="223"/>
        <v>#DIV/0!</v>
      </c>
      <c r="AR627" s="24">
        <f>SUMIFS('Faturamento SP3'!$H$2:$H$692,'Faturamento SP3'!$D$2:$D$692,'Infos Relatório'!$B$564,'Faturamento SP3'!$E$2:$E$692,'Infos Relatório'!$B627,'Faturamento SP3'!$Z$2:$Z$692,'Infos Relatório'!AM$1)</f>
        <v>0</v>
      </c>
      <c r="AS627" s="23">
        <f>COUNTIFS('Faturamento SP3'!$D$2:$D$692,'Infos Relatório'!$B$564,'Faturamento SP3'!$E$2:$E$692,'Infos Relatório'!$B627,'Faturamento SP3'!$Z$2:$Z$692,'Infos Relatório'!AS$1)</f>
        <v>0</v>
      </c>
      <c r="AT627" s="13">
        <f>SUMIFS('Faturamento SP3'!$G$2:$G$692,'Faturamento SP3'!$D$2:$D$692,'Infos Relatório'!$B$564,'Faturamento SP3'!$E$2:$E$692,'Infos Relatório'!$B627,'Faturamento SP3'!$Z$2:$Z$692,'Infos Relatório'!AS$1)</f>
        <v>0</v>
      </c>
      <c r="AU627" s="13">
        <f>SUMIFS('Faturamento SP3'!$J$2:$J$692,'Faturamento SP3'!$D$2:$D$692,'Infos Relatório'!$B$564,'Faturamento SP3'!$E$2:$E$692,'Infos Relatório'!$B627,'Faturamento SP3'!$Z$2:$Z$692,'Infos Relatório'!AS$1)</f>
        <v>0</v>
      </c>
      <c r="AV627" s="14">
        <f>SUMIFS('Faturamento SP3'!$O$2:$O$692,'Faturamento SP3'!$D$2:$D$692,'Infos Relatório'!$B$564,'Faturamento SP3'!$E$2:$E$692,'Infos Relatório'!$B627,'Faturamento SP3'!$Z$2:$Z$692,'Infos Relatório'!AS$1,'Faturamento SP3'!$T$2:$T$692,"Sim")+SUMIFS('Faturamento SP3'!$P$2:$P$692,'Faturamento SP3'!$D$2:$D$692,'Infos Relatório'!$B$564,'Faturamento SP3'!$E$2:$E$692,'Infos Relatório'!$B627,'Faturamento SP3'!$Z$2:$Z$692,'Infos Relatório'!AS$1,'Faturamento SP3'!$T$2:$T$692,"Sim")</f>
        <v>0</v>
      </c>
      <c r="AW627" s="27" t="e">
        <f t="shared" si="224"/>
        <v>#DIV/0!</v>
      </c>
      <c r="AX627" s="24">
        <f>SUMIFS('Faturamento SP3'!$H$2:$H$692,'Faturamento SP3'!$D$2:$D$692,'Infos Relatório'!$B$564,'Faturamento SP3'!$E$2:$E$692,'Infos Relatório'!$B627,'Faturamento SP3'!$Z$2:$Z$692,'Infos Relatório'!AS$1)</f>
        <v>0</v>
      </c>
      <c r="AY627" s="23">
        <f>COUNTIFS('Faturamento SP3'!$D$2:$D$692,'Infos Relatório'!$B$564,'Faturamento SP3'!$E$2:$E$692,'Infos Relatório'!$B627,'Faturamento SP3'!$Z$2:$Z$692,'Infos Relatório'!AY$1)</f>
        <v>0</v>
      </c>
      <c r="AZ627" s="13">
        <f>SUMIFS('Faturamento SP3'!$G$2:$G$692,'Faturamento SP3'!$D$2:$D$692,'Infos Relatório'!$B$564,'Faturamento SP3'!$E$2:$E$692,'Infos Relatório'!$B627,'Faturamento SP3'!$Z$2:$Z$692,'Infos Relatório'!AY$1)</f>
        <v>0</v>
      </c>
      <c r="BA627" s="13">
        <f>SUMIFS('Faturamento SP3'!$J$2:$J$692,'Faturamento SP3'!$D$2:$D$692,'Infos Relatório'!$B$564,'Faturamento SP3'!$E$2:$E$692,'Infos Relatório'!$B627,'Faturamento SP3'!$Z$2:$Z$692,'Infos Relatório'!AY$1)</f>
        <v>0</v>
      </c>
      <c r="BB627" s="14">
        <f>SUMIFS('Faturamento SP3'!$O$2:$O$692,'Faturamento SP3'!$D$2:$D$692,'Infos Relatório'!$B$564,'Faturamento SP3'!$E$2:$E$692,'Infos Relatório'!$B627,'Faturamento SP3'!$Z$2:$Z$692,'Infos Relatório'!AY$1,'Faturamento SP3'!$T$2:$T$692,"Sim")+SUMIFS('Faturamento SP3'!$P$2:$P$692,'Faturamento SP3'!$D$2:$D$692,'Infos Relatório'!$B$564,'Faturamento SP3'!$E$2:$E$692,'Infos Relatório'!$B627,'Faturamento SP3'!$Z$2:$Z$692,'Infos Relatório'!AY$1,'Faturamento SP3'!$T$2:$T$692,"Sim")</f>
        <v>0</v>
      </c>
      <c r="BC627" s="27" t="e">
        <f t="shared" si="225"/>
        <v>#DIV/0!</v>
      </c>
      <c r="BD627" s="24">
        <f>SUMIFS('Faturamento SP3'!$H$2:$H$692,'Faturamento SP3'!$D$2:$D$692,'Infos Relatório'!$B$564,'Faturamento SP3'!$E$2:$E$692,'Infos Relatório'!$B627,'Faturamento SP3'!$Z$2:$Z$692,'Infos Relatório'!AY$1)</f>
        <v>0</v>
      </c>
      <c r="BE627" s="23">
        <f>COUNTIFS('Faturamento SP3'!$D$2:$D$692,'Infos Relatório'!$B$564,'Faturamento SP3'!$E$2:$E$692,'Infos Relatório'!$B627,'Faturamento SP3'!$Z$2:$Z$692,'Infos Relatório'!BE$1)</f>
        <v>0</v>
      </c>
      <c r="BF627" s="13">
        <f>SUMIFS('Faturamento SP3'!$G$2:$G$692,'Faturamento SP3'!$D$2:$D$692,'Infos Relatório'!$B$564,'Faturamento SP3'!$E$2:$E$692,'Infos Relatório'!$B627,'Faturamento SP3'!$Z$2:$Z$692,'Infos Relatório'!BE$1)</f>
        <v>0</v>
      </c>
      <c r="BG627" s="13">
        <f>SUMIFS('Faturamento SP3'!$J$2:$J$692,'Faturamento SP3'!$D$2:$D$692,'Infos Relatório'!$B$564,'Faturamento SP3'!$E$2:$E$692,'Infos Relatório'!$B627,'Faturamento SP3'!$Z$2:$Z$692,'Infos Relatório'!BE$1)</f>
        <v>0</v>
      </c>
      <c r="BH627" s="14">
        <f>SUMIFS('Faturamento SP3'!$O$2:$O$692,'Faturamento SP3'!$D$2:$D$692,'Infos Relatório'!$B$564,'Faturamento SP3'!$E$2:$E$692,'Infos Relatório'!$B627,'Faturamento SP3'!$Z$2:$Z$692,'Infos Relatório'!BE$1,'Faturamento SP3'!$T$2:$T$692,"Sim")+SUMIFS('Faturamento SP3'!$P$2:$P$692,'Faturamento SP3'!$D$2:$D$692,'Infos Relatório'!$B$564,'Faturamento SP3'!$E$2:$E$692,'Infos Relatório'!$B627,'Faturamento SP3'!$Z$2:$Z$692,'Infos Relatório'!BE$1,'Faturamento SP3'!$T$2:$T$692,"Sim")</f>
        <v>0</v>
      </c>
      <c r="BI627" s="27" t="e">
        <f t="shared" si="226"/>
        <v>#DIV/0!</v>
      </c>
      <c r="BJ627" s="24">
        <f>SUMIFS('Faturamento SP3'!$H$2:$H$692,'Faturamento SP3'!$D$2:$D$692,'Infos Relatório'!$B$564,'Faturamento SP3'!$E$2:$E$692,'Infos Relatório'!$B627,'Faturamento SP3'!$Z$2:$Z$692,'Infos Relatório'!BE$1)</f>
        <v>0</v>
      </c>
      <c r="BK627" s="23">
        <f>COUNTIFS('Faturamento SP3'!$D$2:$D$692,'Infos Relatório'!$B$564,'Faturamento SP3'!$E$2:$E$692,'Infos Relatório'!$B627,'Faturamento SP3'!$Z$2:$Z$692,'Infos Relatório'!BK$1)</f>
        <v>0</v>
      </c>
      <c r="BL627" s="13">
        <f>SUMIFS('Faturamento SP3'!$G$2:$G$692,'Faturamento SP3'!$D$2:$D$692,'Infos Relatório'!$B$564,'Faturamento SP3'!$E$2:$E$692,'Infos Relatório'!$B627,'Faturamento SP3'!$Z$2:$Z$692,'Infos Relatório'!BK$1)</f>
        <v>0</v>
      </c>
      <c r="BM627" s="13">
        <f>SUMIFS('Faturamento SP3'!$J$2:$J$692,'Faturamento SP3'!$D$2:$D$692,'Infos Relatório'!$B$564,'Faturamento SP3'!$E$2:$E$692,'Infos Relatório'!$B627,'Faturamento SP3'!$Z$2:$Z$692,'Infos Relatório'!BK$1)</f>
        <v>0</v>
      </c>
      <c r="BN627" s="14">
        <f>SUMIFS('Faturamento SP3'!$O$2:$O$692,'Faturamento SP3'!$D$2:$D$692,'Infos Relatório'!$B$564,'Faturamento SP3'!$E$2:$E$692,'Infos Relatório'!$B627,'Faturamento SP3'!$Z$2:$Z$692,'Infos Relatório'!BK$1,'Faturamento SP3'!$T$2:$T$692,"Sim")+SUMIFS('Faturamento SP3'!$P$2:$P$692,'Faturamento SP3'!$D$2:$D$692,'Infos Relatório'!$B$564,'Faturamento SP3'!$E$2:$E$692,'Infos Relatório'!$B627,'Faturamento SP3'!$Z$2:$Z$692,'Infos Relatório'!BK$1,'Faturamento SP3'!$T$2:$T$692,"Sim")</f>
        <v>0</v>
      </c>
      <c r="BO627" s="27" t="e">
        <f t="shared" si="227"/>
        <v>#DIV/0!</v>
      </c>
      <c r="BP627" s="24">
        <f>SUMIFS('Faturamento SP3'!$H$2:$H$692,'Faturamento SP3'!$D$2:$D$692,'Infos Relatório'!$B$564,'Faturamento SP3'!$E$2:$E$692,'Infos Relatório'!$B627,'Faturamento SP3'!$Z$2:$Z$692,'Infos Relatório'!BK$1)</f>
        <v>0</v>
      </c>
      <c r="BQ627" s="23">
        <f>COUNTIFS('Faturamento SP3'!$D$2:$D$692,'Infos Relatório'!$B$564,'Faturamento SP3'!$E$2:$E$692,'Infos Relatório'!$B627,'Faturamento SP3'!$Z$2:$Z$692,'Infos Relatório'!BQ$1)</f>
        <v>0</v>
      </c>
      <c r="BR627" s="13">
        <f>SUMIFS('Faturamento SP3'!$G$2:$G$692,'Faturamento SP3'!$D$2:$D$692,'Infos Relatório'!$B$564,'Faturamento SP3'!$E$2:$E$692,'Infos Relatório'!$B627,'Faturamento SP3'!$Z$2:$Z$692,'Infos Relatório'!BQ$1)</f>
        <v>0</v>
      </c>
      <c r="BS627" s="13">
        <f>SUMIFS('Faturamento SP3'!$J$2:$J$692,'Faturamento SP3'!$D$2:$D$692,'Infos Relatório'!$B$564,'Faturamento SP3'!$E$2:$E$692,'Infos Relatório'!$B627,'Faturamento SP3'!$Z$2:$Z$692,'Infos Relatório'!BQ$1)</f>
        <v>0</v>
      </c>
      <c r="BT627" s="14">
        <f>SUMIFS('Faturamento SP3'!$O$2:$O$692,'Faturamento SP3'!$D$2:$D$692,'Infos Relatório'!$B$564,'Faturamento SP3'!$E$2:$E$692,'Infos Relatório'!$B627,'Faturamento SP3'!$Z$2:$Z$692,'Infos Relatório'!BQ$1,'Faturamento SP3'!$T$2:$T$692,"Sim")+SUMIFS('Faturamento SP3'!$P$2:$P$692,'Faturamento SP3'!$D$2:$D$692,'Infos Relatório'!$B$564,'Faturamento SP3'!$E$2:$E$692,'Infos Relatório'!$B627,'Faturamento SP3'!$Z$2:$Z$692,'Infos Relatório'!BQ$1,'Faturamento SP3'!$T$2:$T$692,"Sim")</f>
        <v>0</v>
      </c>
      <c r="BU627" s="27" t="e">
        <f t="shared" si="228"/>
        <v>#DIV/0!</v>
      </c>
      <c r="BV627" s="24">
        <f>SUMIFS('Faturamento SP3'!$H$2:$H$692,'Faturamento SP3'!$D$2:$D$692,'Infos Relatório'!$B$564,'Faturamento SP3'!$E$2:$E$692,'Infos Relatório'!$B627,'Faturamento SP3'!$Z$2:$Z$692,'Infos Relatório'!BQ$1)</f>
        <v>0</v>
      </c>
    </row>
    <row r="628" spans="2:74">
      <c r="B628" s="17" t="s">
        <v>70</v>
      </c>
      <c r="C628" s="23">
        <f>COUNTIFS('Faturamento SP3'!$D$2:$D$692,'Infos Relatório'!$B$564,'Faturamento SP3'!$E$2:$E$692,'Infos Relatório'!$B628,'Faturamento SP3'!$Z$2:$Z$692,'Infos Relatório'!C$1)</f>
        <v>0</v>
      </c>
      <c r="D628" s="13">
        <f>SUMIFS('Faturamento SP3'!$G$2:$G$692,'Faturamento SP3'!$D$2:$D$692,'Infos Relatório'!$B$564,'Faturamento SP3'!$E$2:$E$692,'Infos Relatório'!$B628,'Faturamento SP3'!$Z$2:$Z$692,'Infos Relatório'!C$1)</f>
        <v>0</v>
      </c>
      <c r="E628" s="13">
        <f>SUMIFS('Faturamento SP3'!$J$2:$J$692,'Faturamento SP3'!$D$2:$D$692,'Infos Relatório'!$B$564,'Faturamento SP3'!$E$2:$E$692,'Infos Relatório'!$B628,'Faturamento SP3'!$Z$2:$Z$692,'Infos Relatório'!C$1)</f>
        <v>0</v>
      </c>
      <c r="F628" s="14">
        <f>SUMIFS('Faturamento SP3'!$O$2:$O$692,'Faturamento SP3'!$D$2:$D$692,'Infos Relatório'!$B$564,'Faturamento SP3'!$E$2:$E$692,'Infos Relatório'!$B628,'Faturamento SP3'!$Z$2:$Z$692,'Infos Relatório'!C$1,'Faturamento SP3'!$T$2:$T$692,"Sim")+SUMIFS('Faturamento SP3'!$P$2:$P$692,'Faturamento SP3'!$D$2:$D$692,'Infos Relatório'!$B$564,'Faturamento SP3'!$E$2:$E$692,'Infos Relatório'!$B628,'Faturamento SP3'!$Z$2:$Z$692,'Infos Relatório'!C$1,'Faturamento SP3'!$T$2:$T$692,"Sim")</f>
        <v>0</v>
      </c>
      <c r="G628" s="27" t="e">
        <f t="shared" si="217"/>
        <v>#DIV/0!</v>
      </c>
      <c r="H628" s="24">
        <f>SUMIFS('Faturamento SP3'!$H$2:$H$692,'Faturamento SP3'!$D$2:$D$692,'Infos Relatório'!$B$564,'Faturamento SP3'!$E$2:$E$692,'Infos Relatório'!$B628,'Faturamento SP3'!$Z$2:$Z$692,'Infos Relatório'!C$1)</f>
        <v>0</v>
      </c>
      <c r="I628" s="23">
        <f>COUNTIFS('Faturamento SP3'!$D$2:$D$692,'Infos Relatório'!$B$564,'Faturamento SP3'!$E$2:$E$692,'Infos Relatório'!$B628,'Faturamento SP3'!$Z$2:$Z$692,'Infos Relatório'!I$1)</f>
        <v>0</v>
      </c>
      <c r="J628" s="13">
        <f>SUMIFS('Faturamento SP3'!$G$2:$G$692,'Faturamento SP3'!$D$2:$D$692,'Infos Relatório'!$B$564,'Faturamento SP3'!$E$2:$E$692,'Infos Relatório'!$B628,'Faturamento SP3'!$Z$2:$Z$692,'Infos Relatório'!I$1)</f>
        <v>0</v>
      </c>
      <c r="K628" s="13">
        <f>SUMIFS('Faturamento SP3'!$J$2:$J$692,'Faturamento SP3'!$D$2:$D$692,'Infos Relatório'!$B$564,'Faturamento SP3'!$E$2:$E$692,'Infos Relatório'!$B628,'Faturamento SP3'!$Z$2:$Z$692,'Infos Relatório'!I$1)</f>
        <v>0</v>
      </c>
      <c r="L628" s="14">
        <f>SUMIFS('Faturamento SP3'!$O$2:$O$692,'Faturamento SP3'!$D$2:$D$692,'Infos Relatório'!$B$564,'Faturamento SP3'!$E$2:$E$692,'Infos Relatório'!$B628,'Faturamento SP3'!$Z$2:$Z$692,'Infos Relatório'!I$1,'Faturamento SP3'!$T$2:$T$692,"Sim")+SUMIFS('Faturamento SP3'!$P$2:$P$692,'Faturamento SP3'!$D$2:$D$692,'Infos Relatório'!$B$564,'Faturamento SP3'!$E$2:$E$692,'Infos Relatório'!$B628,'Faturamento SP3'!$Z$2:$Z$692,'Infos Relatório'!I$1,'Faturamento SP3'!$T$2:$T$692,"Sim")</f>
        <v>0</v>
      </c>
      <c r="M628" s="27" t="e">
        <f t="shared" si="218"/>
        <v>#DIV/0!</v>
      </c>
      <c r="N628" s="24">
        <f>SUMIFS('Faturamento SP3'!$H$2:$H$692,'Faturamento SP3'!$D$2:$D$692,'Infos Relatório'!$B$564,'Faturamento SP3'!$E$2:$E$692,'Infos Relatório'!$B628,'Faturamento SP3'!$Z$2:$Z$692,'Infos Relatório'!I$1)</f>
        <v>0</v>
      </c>
      <c r="O628" s="23">
        <f>COUNTIFS('Faturamento SP3'!$D$2:$D$692,'Infos Relatório'!$B$564,'Faturamento SP3'!$E$2:$E$692,'Infos Relatório'!$B628,'Faturamento SP3'!$Z$2:$Z$692,'Infos Relatório'!O$1)</f>
        <v>0</v>
      </c>
      <c r="P628" s="13">
        <f>SUMIFS('Faturamento SP3'!$G$2:$G$692,'Faturamento SP3'!$D$2:$D$692,'Infos Relatório'!$B$564,'Faturamento SP3'!$E$2:$E$692,'Infos Relatório'!$B628,'Faturamento SP3'!$Z$2:$Z$692,'Infos Relatório'!O$1)</f>
        <v>0</v>
      </c>
      <c r="Q628" s="13">
        <f>SUMIFS('Faturamento SP3'!$J$2:$J$692,'Faturamento SP3'!$D$2:$D$692,'Infos Relatório'!$B$564,'Faturamento SP3'!$E$2:$E$692,'Infos Relatório'!$B628,'Faturamento SP3'!$Z$2:$Z$692,'Infos Relatório'!O$1)</f>
        <v>0</v>
      </c>
      <c r="R628" s="14">
        <f>SUMIFS('Faturamento SP3'!$O$2:$O$692,'Faturamento SP3'!$D$2:$D$692,'Infos Relatório'!$B$564,'Faturamento SP3'!$E$2:$E$692,'Infos Relatório'!$B628,'Faturamento SP3'!$Z$2:$Z$692,'Infos Relatório'!O$1,'Faturamento SP3'!$T$2:$T$692,"Sim")+SUMIFS('Faturamento SP3'!$P$2:$P$692,'Faturamento SP3'!$D$2:$D$692,'Infos Relatório'!$B$564,'Faturamento SP3'!$E$2:$E$692,'Infos Relatório'!$B628,'Faturamento SP3'!$Z$2:$Z$692,'Infos Relatório'!O$1,'Faturamento SP3'!$T$2:$T$692,"Sim")</f>
        <v>0</v>
      </c>
      <c r="S628" s="27" t="e">
        <f t="shared" si="219"/>
        <v>#DIV/0!</v>
      </c>
      <c r="T628" s="24">
        <f>SUMIFS('Faturamento SP3'!$H$2:$H$692,'Faturamento SP3'!$D$2:$D$692,'Infos Relatório'!$B$564,'Faturamento SP3'!$E$2:$E$692,'Infos Relatório'!$B628,'Faturamento SP3'!$Z$2:$Z$692,'Infos Relatório'!O$1)</f>
        <v>0</v>
      </c>
      <c r="U628" s="23">
        <f>COUNTIFS('Faturamento SP3'!$D$2:$D$692,'Infos Relatório'!$B$564,'Faturamento SP3'!$E$2:$E$692,'Infos Relatório'!$B628,'Faturamento SP3'!$Z$2:$Z$692,'Infos Relatório'!U$1)</f>
        <v>0</v>
      </c>
      <c r="V628" s="13">
        <f>SUMIFS('Faturamento SP3'!$G$2:$G$692,'Faturamento SP3'!$D$2:$D$692,'Infos Relatório'!$B$564,'Faturamento SP3'!$E$2:$E$692,'Infos Relatório'!$B628,'Faturamento SP3'!$Z$2:$Z$692,'Infos Relatório'!U$1)</f>
        <v>0</v>
      </c>
      <c r="W628" s="13">
        <f>SUMIFS('Faturamento SP3'!$J$2:$J$692,'Faturamento SP3'!$D$2:$D$692,'Infos Relatório'!$B$564,'Faturamento SP3'!$E$2:$E$692,'Infos Relatório'!$B628,'Faturamento SP3'!$Z$2:$Z$692,'Infos Relatório'!U$1)</f>
        <v>0</v>
      </c>
      <c r="X628" s="14">
        <f>SUMIFS('Faturamento SP3'!$O$2:$O$692,'Faturamento SP3'!$D$2:$D$692,'Infos Relatório'!$B$564,'Faturamento SP3'!$E$2:$E$692,'Infos Relatório'!$B628,'Faturamento SP3'!$Z$2:$Z$692,'Infos Relatório'!U$1,'Faturamento SP3'!$T$2:$T$692,"Sim")+SUMIFS('Faturamento SP3'!$P$2:$P$692,'Faturamento SP3'!$D$2:$D$692,'Infos Relatório'!$B$564,'Faturamento SP3'!$E$2:$E$692,'Infos Relatório'!$B628,'Faturamento SP3'!$Z$2:$Z$692,'Infos Relatório'!U$1,'Faturamento SP3'!$T$2:$T$692,"Sim")</f>
        <v>0</v>
      </c>
      <c r="Y628" s="27" t="e">
        <f t="shared" si="220"/>
        <v>#DIV/0!</v>
      </c>
      <c r="Z628" s="24">
        <f>SUMIFS('Faturamento SP3'!$H$2:$H$692,'Faturamento SP3'!$D$2:$D$692,'Infos Relatório'!$B$564,'Faturamento SP3'!$E$2:$E$692,'Infos Relatório'!$B628,'Faturamento SP3'!$Z$2:$Z$692,'Infos Relatório'!U$1)</f>
        <v>0</v>
      </c>
      <c r="AA628" s="23">
        <f>COUNTIFS('Faturamento SP3'!$D$2:$D$692,'Infos Relatório'!$B$564,'Faturamento SP3'!$E$2:$E$692,'Infos Relatório'!$B628,'Faturamento SP3'!$Z$2:$Z$692,'Infos Relatório'!AA$1)</f>
        <v>0</v>
      </c>
      <c r="AB628" s="13">
        <f>SUMIFS('Faturamento SP3'!$G$2:$G$692,'Faturamento SP3'!$D$2:$D$692,'Infos Relatório'!$B$564,'Faturamento SP3'!$E$2:$E$692,'Infos Relatório'!$B628,'Faturamento SP3'!$Z$2:$Z$692,'Infos Relatório'!AA$1)</f>
        <v>0</v>
      </c>
      <c r="AC628" s="13">
        <f>SUMIFS('Faturamento SP3'!$J$2:$J$692,'Faturamento SP3'!$D$2:$D$692,'Infos Relatório'!$B$564,'Faturamento SP3'!$E$2:$E$692,'Infos Relatório'!$B628,'Faturamento SP3'!$Z$2:$Z$692,'Infos Relatório'!AA$1)</f>
        <v>0</v>
      </c>
      <c r="AD628" s="14">
        <f>SUMIFS('Faturamento SP3'!$O$2:$O$692,'Faturamento SP3'!$D$2:$D$692,'Infos Relatório'!$B$564,'Faturamento SP3'!$E$2:$E$692,'Infos Relatório'!$B628,'Faturamento SP3'!$Z$2:$Z$692,'Infos Relatório'!AA$1,'Faturamento SP3'!$T$2:$T$692,"Sim")+SUMIFS('Faturamento SP3'!$P$2:$P$692,'Faturamento SP3'!$D$2:$D$692,'Infos Relatório'!$B$564,'Faturamento SP3'!$E$2:$E$692,'Infos Relatório'!$B628,'Faturamento SP3'!$Z$2:$Z$692,'Infos Relatório'!AA$1,'Faturamento SP3'!$T$2:$T$692,"Sim")</f>
        <v>0</v>
      </c>
      <c r="AE628" s="27" t="e">
        <f t="shared" si="221"/>
        <v>#DIV/0!</v>
      </c>
      <c r="AF628" s="24">
        <f>SUMIFS('Faturamento SP3'!$H$2:$H$692,'Faturamento SP3'!$D$2:$D$692,'Infos Relatório'!$B$564,'Faturamento SP3'!$E$2:$E$692,'Infos Relatório'!$B628,'Faturamento SP3'!$Z$2:$Z$692,'Infos Relatório'!AA$1)</f>
        <v>0</v>
      </c>
      <c r="AG628" s="23">
        <f>COUNTIFS('Faturamento SP3'!$D$2:$D$692,'Infos Relatório'!$B$564,'Faturamento SP3'!$E$2:$E$692,'Infos Relatório'!$B628,'Faturamento SP3'!$Z$2:$Z$692,'Infos Relatório'!AG$1)</f>
        <v>0</v>
      </c>
      <c r="AH628" s="13">
        <f>SUMIFS('Faturamento SP3'!$G$2:$G$692,'Faturamento SP3'!$D$2:$D$692,'Infos Relatório'!$B$564,'Faturamento SP3'!$E$2:$E$692,'Infos Relatório'!$B628,'Faturamento SP3'!$Z$2:$Z$692,'Infos Relatório'!AG$1)</f>
        <v>0</v>
      </c>
      <c r="AI628" s="13">
        <f>SUMIFS('Faturamento SP3'!$J$2:$J$692,'Faturamento SP3'!$D$2:$D$692,'Infos Relatório'!$B$564,'Faturamento SP3'!$E$2:$E$692,'Infos Relatório'!$B628,'Faturamento SP3'!$Z$2:$Z$692,'Infos Relatório'!AG$1)</f>
        <v>0</v>
      </c>
      <c r="AJ628" s="14">
        <f>SUMIFS('Faturamento SP3'!$O$2:$O$692,'Faturamento SP3'!$D$2:$D$692,'Infos Relatório'!$B$564,'Faturamento SP3'!$E$2:$E$692,'Infos Relatório'!$B628,'Faturamento SP3'!$Z$2:$Z$692,'Infos Relatório'!AG$1,'Faturamento SP3'!$T$2:$T$692,"Sim")+SUMIFS('Faturamento SP3'!$P$2:$P$692,'Faturamento SP3'!$D$2:$D$692,'Infos Relatório'!$B$564,'Faturamento SP3'!$E$2:$E$692,'Infos Relatório'!$B628,'Faturamento SP3'!$Z$2:$Z$692,'Infos Relatório'!AG$1,'Faturamento SP3'!$T$2:$T$692,"Sim")</f>
        <v>0</v>
      </c>
      <c r="AK628" s="27" t="e">
        <f t="shared" si="222"/>
        <v>#DIV/0!</v>
      </c>
      <c r="AL628" s="24">
        <f>SUMIFS('Faturamento SP3'!$H$2:$H$692,'Faturamento SP3'!$D$2:$D$692,'Infos Relatório'!$B$564,'Faturamento SP3'!$E$2:$E$692,'Infos Relatório'!$B628,'Faturamento SP3'!$Z$2:$Z$692,'Infos Relatório'!AG$1)</f>
        <v>0</v>
      </c>
      <c r="AM628" s="23">
        <f>COUNTIFS('Faturamento SP3'!$D$2:$D$692,'Infos Relatório'!$B$564,'Faturamento SP3'!$E$2:$E$692,'Infos Relatório'!$B628,'Faturamento SP3'!$Z$2:$Z$692,'Infos Relatório'!AM$1)</f>
        <v>0</v>
      </c>
      <c r="AN628" s="13">
        <f>SUMIFS('Faturamento SP3'!$G$2:$G$692,'Faturamento SP3'!$D$2:$D$692,'Infos Relatório'!$B$564,'Faturamento SP3'!$E$2:$E$692,'Infos Relatório'!$B628,'Faturamento SP3'!$Z$2:$Z$692,'Infos Relatório'!AM$1)</f>
        <v>0</v>
      </c>
      <c r="AO628" s="13">
        <f>SUMIFS('Faturamento SP3'!$J$2:$J$692,'Faturamento SP3'!$D$2:$D$692,'Infos Relatório'!$B$564,'Faturamento SP3'!$E$2:$E$692,'Infos Relatório'!$B628,'Faturamento SP3'!$Z$2:$Z$692,'Infos Relatório'!AM$1)</f>
        <v>0</v>
      </c>
      <c r="AP628" s="14">
        <f>SUMIFS('Faturamento SP3'!$O$2:$O$692,'Faturamento SP3'!$D$2:$D$692,'Infos Relatório'!$B$564,'Faturamento SP3'!$E$2:$E$692,'Infos Relatório'!$B628,'Faturamento SP3'!$Z$2:$Z$692,'Infos Relatório'!AM$1,'Faturamento SP3'!$T$2:$T$692,"Sim")+SUMIFS('Faturamento SP3'!$P$2:$P$692,'Faturamento SP3'!$D$2:$D$692,'Infos Relatório'!$B$564,'Faturamento SP3'!$E$2:$E$692,'Infos Relatório'!$B628,'Faturamento SP3'!$Z$2:$Z$692,'Infos Relatório'!AM$1,'Faturamento SP3'!$T$2:$T$692,"Sim")</f>
        <v>0</v>
      </c>
      <c r="AQ628" s="27" t="e">
        <f t="shared" si="223"/>
        <v>#DIV/0!</v>
      </c>
      <c r="AR628" s="24">
        <f>SUMIFS('Faturamento SP3'!$H$2:$H$692,'Faturamento SP3'!$D$2:$D$692,'Infos Relatório'!$B$564,'Faturamento SP3'!$E$2:$E$692,'Infos Relatório'!$B628,'Faturamento SP3'!$Z$2:$Z$692,'Infos Relatório'!AM$1)</f>
        <v>0</v>
      </c>
      <c r="AS628" s="23">
        <f>COUNTIFS('Faturamento SP3'!$D$2:$D$692,'Infos Relatório'!$B$564,'Faturamento SP3'!$E$2:$E$692,'Infos Relatório'!$B628,'Faturamento SP3'!$Z$2:$Z$692,'Infos Relatório'!AS$1)</f>
        <v>0</v>
      </c>
      <c r="AT628" s="13">
        <f>SUMIFS('Faturamento SP3'!$G$2:$G$692,'Faturamento SP3'!$D$2:$D$692,'Infos Relatório'!$B$564,'Faturamento SP3'!$E$2:$E$692,'Infos Relatório'!$B628,'Faturamento SP3'!$Z$2:$Z$692,'Infos Relatório'!AS$1)</f>
        <v>0</v>
      </c>
      <c r="AU628" s="13">
        <f>SUMIFS('Faturamento SP3'!$J$2:$J$692,'Faturamento SP3'!$D$2:$D$692,'Infos Relatório'!$B$564,'Faturamento SP3'!$E$2:$E$692,'Infos Relatório'!$B628,'Faturamento SP3'!$Z$2:$Z$692,'Infos Relatório'!AS$1)</f>
        <v>0</v>
      </c>
      <c r="AV628" s="14">
        <f>SUMIFS('Faturamento SP3'!$O$2:$O$692,'Faturamento SP3'!$D$2:$D$692,'Infos Relatório'!$B$564,'Faturamento SP3'!$E$2:$E$692,'Infos Relatório'!$B628,'Faturamento SP3'!$Z$2:$Z$692,'Infos Relatório'!AS$1,'Faturamento SP3'!$T$2:$T$692,"Sim")+SUMIFS('Faturamento SP3'!$P$2:$P$692,'Faturamento SP3'!$D$2:$D$692,'Infos Relatório'!$B$564,'Faturamento SP3'!$E$2:$E$692,'Infos Relatório'!$B628,'Faturamento SP3'!$Z$2:$Z$692,'Infos Relatório'!AS$1,'Faturamento SP3'!$T$2:$T$692,"Sim")</f>
        <v>0</v>
      </c>
      <c r="AW628" s="27" t="e">
        <f t="shared" si="224"/>
        <v>#DIV/0!</v>
      </c>
      <c r="AX628" s="24">
        <f>SUMIFS('Faturamento SP3'!$H$2:$H$692,'Faturamento SP3'!$D$2:$D$692,'Infos Relatório'!$B$564,'Faturamento SP3'!$E$2:$E$692,'Infos Relatório'!$B628,'Faturamento SP3'!$Z$2:$Z$692,'Infos Relatório'!AS$1)</f>
        <v>0</v>
      </c>
      <c r="AY628" s="23">
        <f>COUNTIFS('Faturamento SP3'!$D$2:$D$692,'Infos Relatório'!$B$564,'Faturamento SP3'!$E$2:$E$692,'Infos Relatório'!$B628,'Faturamento SP3'!$Z$2:$Z$692,'Infos Relatório'!AY$1)</f>
        <v>0</v>
      </c>
      <c r="AZ628" s="13">
        <f>SUMIFS('Faturamento SP3'!$G$2:$G$692,'Faturamento SP3'!$D$2:$D$692,'Infos Relatório'!$B$564,'Faturamento SP3'!$E$2:$E$692,'Infos Relatório'!$B628,'Faturamento SP3'!$Z$2:$Z$692,'Infos Relatório'!AY$1)</f>
        <v>0</v>
      </c>
      <c r="BA628" s="13">
        <f>SUMIFS('Faturamento SP3'!$J$2:$J$692,'Faturamento SP3'!$D$2:$D$692,'Infos Relatório'!$B$564,'Faturamento SP3'!$E$2:$E$692,'Infos Relatório'!$B628,'Faturamento SP3'!$Z$2:$Z$692,'Infos Relatório'!AY$1)</f>
        <v>0</v>
      </c>
      <c r="BB628" s="14">
        <f>SUMIFS('Faturamento SP3'!$O$2:$O$692,'Faturamento SP3'!$D$2:$D$692,'Infos Relatório'!$B$564,'Faturamento SP3'!$E$2:$E$692,'Infos Relatório'!$B628,'Faturamento SP3'!$Z$2:$Z$692,'Infos Relatório'!AY$1,'Faturamento SP3'!$T$2:$T$692,"Sim")+SUMIFS('Faturamento SP3'!$P$2:$P$692,'Faturamento SP3'!$D$2:$D$692,'Infos Relatório'!$B$564,'Faturamento SP3'!$E$2:$E$692,'Infos Relatório'!$B628,'Faturamento SP3'!$Z$2:$Z$692,'Infos Relatório'!AY$1,'Faturamento SP3'!$T$2:$T$692,"Sim")</f>
        <v>0</v>
      </c>
      <c r="BC628" s="27" t="e">
        <f t="shared" si="225"/>
        <v>#DIV/0!</v>
      </c>
      <c r="BD628" s="24">
        <f>SUMIFS('Faturamento SP3'!$H$2:$H$692,'Faturamento SP3'!$D$2:$D$692,'Infos Relatório'!$B$564,'Faturamento SP3'!$E$2:$E$692,'Infos Relatório'!$B628,'Faturamento SP3'!$Z$2:$Z$692,'Infos Relatório'!AY$1)</f>
        <v>0</v>
      </c>
      <c r="BE628" s="23">
        <f>COUNTIFS('Faturamento SP3'!$D$2:$D$692,'Infos Relatório'!$B$564,'Faturamento SP3'!$E$2:$E$692,'Infos Relatório'!$B628,'Faturamento SP3'!$Z$2:$Z$692,'Infos Relatório'!BE$1)</f>
        <v>0</v>
      </c>
      <c r="BF628" s="13">
        <f>SUMIFS('Faturamento SP3'!$G$2:$G$692,'Faturamento SP3'!$D$2:$D$692,'Infos Relatório'!$B$564,'Faturamento SP3'!$E$2:$E$692,'Infos Relatório'!$B628,'Faturamento SP3'!$Z$2:$Z$692,'Infos Relatório'!BE$1)</f>
        <v>0</v>
      </c>
      <c r="BG628" s="13">
        <f>SUMIFS('Faturamento SP3'!$J$2:$J$692,'Faturamento SP3'!$D$2:$D$692,'Infos Relatório'!$B$564,'Faturamento SP3'!$E$2:$E$692,'Infos Relatório'!$B628,'Faturamento SP3'!$Z$2:$Z$692,'Infos Relatório'!BE$1)</f>
        <v>0</v>
      </c>
      <c r="BH628" s="14">
        <f>SUMIFS('Faturamento SP3'!$O$2:$O$692,'Faturamento SP3'!$D$2:$D$692,'Infos Relatório'!$B$564,'Faturamento SP3'!$E$2:$E$692,'Infos Relatório'!$B628,'Faturamento SP3'!$Z$2:$Z$692,'Infos Relatório'!BE$1,'Faturamento SP3'!$T$2:$T$692,"Sim")+SUMIFS('Faturamento SP3'!$P$2:$P$692,'Faturamento SP3'!$D$2:$D$692,'Infos Relatório'!$B$564,'Faturamento SP3'!$E$2:$E$692,'Infos Relatório'!$B628,'Faturamento SP3'!$Z$2:$Z$692,'Infos Relatório'!BE$1,'Faturamento SP3'!$T$2:$T$692,"Sim")</f>
        <v>0</v>
      </c>
      <c r="BI628" s="27" t="e">
        <f t="shared" si="226"/>
        <v>#DIV/0!</v>
      </c>
      <c r="BJ628" s="24">
        <f>SUMIFS('Faturamento SP3'!$H$2:$H$692,'Faturamento SP3'!$D$2:$D$692,'Infos Relatório'!$B$564,'Faturamento SP3'!$E$2:$E$692,'Infos Relatório'!$B628,'Faturamento SP3'!$Z$2:$Z$692,'Infos Relatório'!BE$1)</f>
        <v>0</v>
      </c>
      <c r="BK628" s="23">
        <f>COUNTIFS('Faturamento SP3'!$D$2:$D$692,'Infos Relatório'!$B$564,'Faturamento SP3'!$E$2:$E$692,'Infos Relatório'!$B628,'Faturamento SP3'!$Z$2:$Z$692,'Infos Relatório'!BK$1)</f>
        <v>0</v>
      </c>
      <c r="BL628" s="13">
        <f>SUMIFS('Faturamento SP3'!$G$2:$G$692,'Faturamento SP3'!$D$2:$D$692,'Infos Relatório'!$B$564,'Faturamento SP3'!$E$2:$E$692,'Infos Relatório'!$B628,'Faturamento SP3'!$Z$2:$Z$692,'Infos Relatório'!BK$1)</f>
        <v>0</v>
      </c>
      <c r="BM628" s="13">
        <f>SUMIFS('Faturamento SP3'!$J$2:$J$692,'Faturamento SP3'!$D$2:$D$692,'Infos Relatório'!$B$564,'Faturamento SP3'!$E$2:$E$692,'Infos Relatório'!$B628,'Faturamento SP3'!$Z$2:$Z$692,'Infos Relatório'!BK$1)</f>
        <v>0</v>
      </c>
      <c r="BN628" s="14">
        <f>SUMIFS('Faturamento SP3'!$O$2:$O$692,'Faturamento SP3'!$D$2:$D$692,'Infos Relatório'!$B$564,'Faturamento SP3'!$E$2:$E$692,'Infos Relatório'!$B628,'Faturamento SP3'!$Z$2:$Z$692,'Infos Relatório'!BK$1,'Faturamento SP3'!$T$2:$T$692,"Sim")+SUMIFS('Faturamento SP3'!$P$2:$P$692,'Faturamento SP3'!$D$2:$D$692,'Infos Relatório'!$B$564,'Faturamento SP3'!$E$2:$E$692,'Infos Relatório'!$B628,'Faturamento SP3'!$Z$2:$Z$692,'Infos Relatório'!BK$1,'Faturamento SP3'!$T$2:$T$692,"Sim")</f>
        <v>0</v>
      </c>
      <c r="BO628" s="27" t="e">
        <f t="shared" si="227"/>
        <v>#DIV/0!</v>
      </c>
      <c r="BP628" s="24">
        <f>SUMIFS('Faturamento SP3'!$H$2:$H$692,'Faturamento SP3'!$D$2:$D$692,'Infos Relatório'!$B$564,'Faturamento SP3'!$E$2:$E$692,'Infos Relatório'!$B628,'Faturamento SP3'!$Z$2:$Z$692,'Infos Relatório'!BK$1)</f>
        <v>0</v>
      </c>
      <c r="BQ628" s="23">
        <f>COUNTIFS('Faturamento SP3'!$D$2:$D$692,'Infos Relatório'!$B$564,'Faturamento SP3'!$E$2:$E$692,'Infos Relatório'!$B628,'Faturamento SP3'!$Z$2:$Z$692,'Infos Relatório'!BQ$1)</f>
        <v>0</v>
      </c>
      <c r="BR628" s="13">
        <f>SUMIFS('Faturamento SP3'!$G$2:$G$692,'Faturamento SP3'!$D$2:$D$692,'Infos Relatório'!$B$564,'Faturamento SP3'!$E$2:$E$692,'Infos Relatório'!$B628,'Faturamento SP3'!$Z$2:$Z$692,'Infos Relatório'!BQ$1)</f>
        <v>0</v>
      </c>
      <c r="BS628" s="13">
        <f>SUMIFS('Faturamento SP3'!$J$2:$J$692,'Faturamento SP3'!$D$2:$D$692,'Infos Relatório'!$B$564,'Faturamento SP3'!$E$2:$E$692,'Infos Relatório'!$B628,'Faturamento SP3'!$Z$2:$Z$692,'Infos Relatório'!BQ$1)</f>
        <v>0</v>
      </c>
      <c r="BT628" s="14">
        <f>SUMIFS('Faturamento SP3'!$O$2:$O$692,'Faturamento SP3'!$D$2:$D$692,'Infos Relatório'!$B$564,'Faturamento SP3'!$E$2:$E$692,'Infos Relatório'!$B628,'Faturamento SP3'!$Z$2:$Z$692,'Infos Relatório'!BQ$1,'Faturamento SP3'!$T$2:$T$692,"Sim")+SUMIFS('Faturamento SP3'!$P$2:$P$692,'Faturamento SP3'!$D$2:$D$692,'Infos Relatório'!$B$564,'Faturamento SP3'!$E$2:$E$692,'Infos Relatório'!$B628,'Faturamento SP3'!$Z$2:$Z$692,'Infos Relatório'!BQ$1,'Faturamento SP3'!$T$2:$T$692,"Sim")</f>
        <v>0</v>
      </c>
      <c r="BU628" s="27" t="e">
        <f t="shared" si="228"/>
        <v>#DIV/0!</v>
      </c>
      <c r="BV628" s="24">
        <f>SUMIFS('Faturamento SP3'!$H$2:$H$692,'Faturamento SP3'!$D$2:$D$692,'Infos Relatório'!$B$564,'Faturamento SP3'!$E$2:$E$692,'Infos Relatório'!$B628,'Faturamento SP3'!$Z$2:$Z$692,'Infos Relatório'!BQ$1)</f>
        <v>0</v>
      </c>
    </row>
    <row r="629" spans="2:74">
      <c r="B629" s="17" t="s">
        <v>71</v>
      </c>
      <c r="C629" s="23">
        <f>COUNTIFS('Faturamento SP3'!$D$2:$D$692,'Infos Relatório'!$B$564,'Faturamento SP3'!$E$2:$E$692,'Infos Relatório'!$B629,'Faturamento SP3'!$Z$2:$Z$692,'Infos Relatório'!C$1)</f>
        <v>0</v>
      </c>
      <c r="D629" s="13">
        <f>SUMIFS('Faturamento SP3'!$G$2:$G$692,'Faturamento SP3'!$D$2:$D$692,'Infos Relatório'!$B$564,'Faturamento SP3'!$E$2:$E$692,'Infos Relatório'!$B629,'Faturamento SP3'!$Z$2:$Z$692,'Infos Relatório'!C$1)</f>
        <v>0</v>
      </c>
      <c r="E629" s="13">
        <f>SUMIFS('Faturamento SP3'!$J$2:$J$692,'Faturamento SP3'!$D$2:$D$692,'Infos Relatório'!$B$564,'Faturamento SP3'!$E$2:$E$692,'Infos Relatório'!$B629,'Faturamento SP3'!$Z$2:$Z$692,'Infos Relatório'!C$1)</f>
        <v>0</v>
      </c>
      <c r="F629" s="14">
        <f>SUMIFS('Faturamento SP3'!$O$2:$O$692,'Faturamento SP3'!$D$2:$D$692,'Infos Relatório'!$B$564,'Faturamento SP3'!$E$2:$E$692,'Infos Relatório'!$B629,'Faturamento SP3'!$Z$2:$Z$692,'Infos Relatório'!C$1,'Faturamento SP3'!$T$2:$T$692,"Sim")+SUMIFS('Faturamento SP3'!$P$2:$P$692,'Faturamento SP3'!$D$2:$D$692,'Infos Relatório'!$B$564,'Faturamento SP3'!$E$2:$E$692,'Infos Relatório'!$B629,'Faturamento SP3'!$Z$2:$Z$692,'Infos Relatório'!C$1,'Faturamento SP3'!$T$2:$T$692,"Sim")</f>
        <v>0</v>
      </c>
      <c r="G629" s="27" t="e">
        <f t="shared" si="217"/>
        <v>#DIV/0!</v>
      </c>
      <c r="H629" s="24">
        <f>SUMIFS('Faturamento SP3'!$H$2:$H$692,'Faturamento SP3'!$D$2:$D$692,'Infos Relatório'!$B$564,'Faturamento SP3'!$E$2:$E$692,'Infos Relatório'!$B629,'Faturamento SP3'!$Z$2:$Z$692,'Infos Relatório'!C$1)</f>
        <v>0</v>
      </c>
      <c r="I629" s="23">
        <f>COUNTIFS('Faturamento SP3'!$D$2:$D$692,'Infos Relatório'!$B$564,'Faturamento SP3'!$E$2:$E$692,'Infos Relatório'!$B629,'Faturamento SP3'!$Z$2:$Z$692,'Infos Relatório'!I$1)</f>
        <v>0</v>
      </c>
      <c r="J629" s="13">
        <f>SUMIFS('Faturamento SP3'!$G$2:$G$692,'Faturamento SP3'!$D$2:$D$692,'Infos Relatório'!$B$564,'Faturamento SP3'!$E$2:$E$692,'Infos Relatório'!$B629,'Faturamento SP3'!$Z$2:$Z$692,'Infos Relatório'!I$1)</f>
        <v>0</v>
      </c>
      <c r="K629" s="13">
        <f>SUMIFS('Faturamento SP3'!$J$2:$J$692,'Faturamento SP3'!$D$2:$D$692,'Infos Relatório'!$B$564,'Faturamento SP3'!$E$2:$E$692,'Infos Relatório'!$B629,'Faturamento SP3'!$Z$2:$Z$692,'Infos Relatório'!I$1)</f>
        <v>0</v>
      </c>
      <c r="L629" s="14">
        <f>SUMIFS('Faturamento SP3'!$O$2:$O$692,'Faturamento SP3'!$D$2:$D$692,'Infos Relatório'!$B$564,'Faturamento SP3'!$E$2:$E$692,'Infos Relatório'!$B629,'Faturamento SP3'!$Z$2:$Z$692,'Infos Relatório'!I$1,'Faturamento SP3'!$T$2:$T$692,"Sim")+SUMIFS('Faturamento SP3'!$P$2:$P$692,'Faturamento SP3'!$D$2:$D$692,'Infos Relatório'!$B$564,'Faturamento SP3'!$E$2:$E$692,'Infos Relatório'!$B629,'Faturamento SP3'!$Z$2:$Z$692,'Infos Relatório'!I$1,'Faturamento SP3'!$T$2:$T$692,"Sim")</f>
        <v>0</v>
      </c>
      <c r="M629" s="27" t="e">
        <f t="shared" si="218"/>
        <v>#DIV/0!</v>
      </c>
      <c r="N629" s="24">
        <f>SUMIFS('Faturamento SP3'!$H$2:$H$692,'Faturamento SP3'!$D$2:$D$692,'Infos Relatório'!$B$564,'Faturamento SP3'!$E$2:$E$692,'Infos Relatório'!$B629,'Faturamento SP3'!$Z$2:$Z$692,'Infos Relatório'!I$1)</f>
        <v>0</v>
      </c>
      <c r="O629" s="23">
        <f>COUNTIFS('Faturamento SP3'!$D$2:$D$692,'Infos Relatório'!$B$564,'Faturamento SP3'!$E$2:$E$692,'Infos Relatório'!$B629,'Faturamento SP3'!$Z$2:$Z$692,'Infos Relatório'!O$1)</f>
        <v>0</v>
      </c>
      <c r="P629" s="13">
        <f>SUMIFS('Faturamento SP3'!$G$2:$G$692,'Faturamento SP3'!$D$2:$D$692,'Infos Relatório'!$B$564,'Faturamento SP3'!$E$2:$E$692,'Infos Relatório'!$B629,'Faturamento SP3'!$Z$2:$Z$692,'Infos Relatório'!O$1)</f>
        <v>0</v>
      </c>
      <c r="Q629" s="13">
        <f>SUMIFS('Faturamento SP3'!$J$2:$J$692,'Faturamento SP3'!$D$2:$D$692,'Infos Relatório'!$B$564,'Faturamento SP3'!$E$2:$E$692,'Infos Relatório'!$B629,'Faturamento SP3'!$Z$2:$Z$692,'Infos Relatório'!O$1)</f>
        <v>0</v>
      </c>
      <c r="R629" s="14">
        <f>SUMIFS('Faturamento SP3'!$O$2:$O$692,'Faturamento SP3'!$D$2:$D$692,'Infos Relatório'!$B$564,'Faturamento SP3'!$E$2:$E$692,'Infos Relatório'!$B629,'Faturamento SP3'!$Z$2:$Z$692,'Infos Relatório'!O$1,'Faturamento SP3'!$T$2:$T$692,"Sim")+SUMIFS('Faturamento SP3'!$P$2:$P$692,'Faturamento SP3'!$D$2:$D$692,'Infos Relatório'!$B$564,'Faturamento SP3'!$E$2:$E$692,'Infos Relatório'!$B629,'Faturamento SP3'!$Z$2:$Z$692,'Infos Relatório'!O$1,'Faturamento SP3'!$T$2:$T$692,"Sim")</f>
        <v>0</v>
      </c>
      <c r="S629" s="27" t="e">
        <f t="shared" si="219"/>
        <v>#DIV/0!</v>
      </c>
      <c r="T629" s="24">
        <f>SUMIFS('Faturamento SP3'!$H$2:$H$692,'Faturamento SP3'!$D$2:$D$692,'Infos Relatório'!$B$564,'Faturamento SP3'!$E$2:$E$692,'Infos Relatório'!$B629,'Faturamento SP3'!$Z$2:$Z$692,'Infos Relatório'!O$1)</f>
        <v>0</v>
      </c>
      <c r="U629" s="23">
        <f>COUNTIFS('Faturamento SP3'!$D$2:$D$692,'Infos Relatório'!$B$564,'Faturamento SP3'!$E$2:$E$692,'Infos Relatório'!$B629,'Faturamento SP3'!$Z$2:$Z$692,'Infos Relatório'!U$1)</f>
        <v>0</v>
      </c>
      <c r="V629" s="13">
        <f>SUMIFS('Faturamento SP3'!$G$2:$G$692,'Faturamento SP3'!$D$2:$D$692,'Infos Relatório'!$B$564,'Faturamento SP3'!$E$2:$E$692,'Infos Relatório'!$B629,'Faturamento SP3'!$Z$2:$Z$692,'Infos Relatório'!U$1)</f>
        <v>0</v>
      </c>
      <c r="W629" s="13">
        <f>SUMIFS('Faturamento SP3'!$J$2:$J$692,'Faturamento SP3'!$D$2:$D$692,'Infos Relatório'!$B$564,'Faturamento SP3'!$E$2:$E$692,'Infos Relatório'!$B629,'Faturamento SP3'!$Z$2:$Z$692,'Infos Relatório'!U$1)</f>
        <v>0</v>
      </c>
      <c r="X629" s="14">
        <f>SUMIFS('Faturamento SP3'!$O$2:$O$692,'Faturamento SP3'!$D$2:$D$692,'Infos Relatório'!$B$564,'Faturamento SP3'!$E$2:$E$692,'Infos Relatório'!$B629,'Faturamento SP3'!$Z$2:$Z$692,'Infos Relatório'!U$1,'Faturamento SP3'!$T$2:$T$692,"Sim")+SUMIFS('Faturamento SP3'!$P$2:$P$692,'Faturamento SP3'!$D$2:$D$692,'Infos Relatório'!$B$564,'Faturamento SP3'!$E$2:$E$692,'Infos Relatório'!$B629,'Faturamento SP3'!$Z$2:$Z$692,'Infos Relatório'!U$1,'Faturamento SP3'!$T$2:$T$692,"Sim")</f>
        <v>0</v>
      </c>
      <c r="Y629" s="27" t="e">
        <f t="shared" si="220"/>
        <v>#DIV/0!</v>
      </c>
      <c r="Z629" s="24">
        <f>SUMIFS('Faturamento SP3'!$H$2:$H$692,'Faturamento SP3'!$D$2:$D$692,'Infos Relatório'!$B$564,'Faturamento SP3'!$E$2:$E$692,'Infos Relatório'!$B629,'Faturamento SP3'!$Z$2:$Z$692,'Infos Relatório'!U$1)</f>
        <v>0</v>
      </c>
      <c r="AA629" s="23">
        <f>COUNTIFS('Faturamento SP3'!$D$2:$D$692,'Infos Relatório'!$B$564,'Faturamento SP3'!$E$2:$E$692,'Infos Relatório'!$B629,'Faturamento SP3'!$Z$2:$Z$692,'Infos Relatório'!AA$1)</f>
        <v>0</v>
      </c>
      <c r="AB629" s="13">
        <f>SUMIFS('Faturamento SP3'!$G$2:$G$692,'Faturamento SP3'!$D$2:$D$692,'Infos Relatório'!$B$564,'Faturamento SP3'!$E$2:$E$692,'Infos Relatório'!$B629,'Faturamento SP3'!$Z$2:$Z$692,'Infos Relatório'!AA$1)</f>
        <v>0</v>
      </c>
      <c r="AC629" s="13">
        <f>SUMIFS('Faturamento SP3'!$J$2:$J$692,'Faturamento SP3'!$D$2:$D$692,'Infos Relatório'!$B$564,'Faturamento SP3'!$E$2:$E$692,'Infos Relatório'!$B629,'Faturamento SP3'!$Z$2:$Z$692,'Infos Relatório'!AA$1)</f>
        <v>0</v>
      </c>
      <c r="AD629" s="14">
        <f>SUMIFS('Faturamento SP3'!$O$2:$O$692,'Faturamento SP3'!$D$2:$D$692,'Infos Relatório'!$B$564,'Faturamento SP3'!$E$2:$E$692,'Infos Relatório'!$B629,'Faturamento SP3'!$Z$2:$Z$692,'Infos Relatório'!AA$1,'Faturamento SP3'!$T$2:$T$692,"Sim")+SUMIFS('Faturamento SP3'!$P$2:$P$692,'Faturamento SP3'!$D$2:$D$692,'Infos Relatório'!$B$564,'Faturamento SP3'!$E$2:$E$692,'Infos Relatório'!$B629,'Faturamento SP3'!$Z$2:$Z$692,'Infos Relatório'!AA$1,'Faturamento SP3'!$T$2:$T$692,"Sim")</f>
        <v>0</v>
      </c>
      <c r="AE629" s="27" t="e">
        <f t="shared" si="221"/>
        <v>#DIV/0!</v>
      </c>
      <c r="AF629" s="24">
        <f>SUMIFS('Faturamento SP3'!$H$2:$H$692,'Faturamento SP3'!$D$2:$D$692,'Infos Relatório'!$B$564,'Faturamento SP3'!$E$2:$E$692,'Infos Relatório'!$B629,'Faturamento SP3'!$Z$2:$Z$692,'Infos Relatório'!AA$1)</f>
        <v>0</v>
      </c>
      <c r="AG629" s="23">
        <f>COUNTIFS('Faturamento SP3'!$D$2:$D$692,'Infos Relatório'!$B$564,'Faturamento SP3'!$E$2:$E$692,'Infos Relatório'!$B629,'Faturamento SP3'!$Z$2:$Z$692,'Infos Relatório'!AG$1)</f>
        <v>0</v>
      </c>
      <c r="AH629" s="13">
        <f>SUMIFS('Faturamento SP3'!$G$2:$G$692,'Faturamento SP3'!$D$2:$D$692,'Infos Relatório'!$B$564,'Faturamento SP3'!$E$2:$E$692,'Infos Relatório'!$B629,'Faturamento SP3'!$Z$2:$Z$692,'Infos Relatório'!AG$1)</f>
        <v>0</v>
      </c>
      <c r="AI629" s="13">
        <f>SUMIFS('Faturamento SP3'!$J$2:$J$692,'Faturamento SP3'!$D$2:$D$692,'Infos Relatório'!$B$564,'Faturamento SP3'!$E$2:$E$692,'Infos Relatório'!$B629,'Faturamento SP3'!$Z$2:$Z$692,'Infos Relatório'!AG$1)</f>
        <v>0</v>
      </c>
      <c r="AJ629" s="14">
        <f>SUMIFS('Faturamento SP3'!$O$2:$O$692,'Faturamento SP3'!$D$2:$D$692,'Infos Relatório'!$B$564,'Faturamento SP3'!$E$2:$E$692,'Infos Relatório'!$B629,'Faturamento SP3'!$Z$2:$Z$692,'Infos Relatório'!AG$1,'Faturamento SP3'!$T$2:$T$692,"Sim")+SUMIFS('Faturamento SP3'!$P$2:$P$692,'Faturamento SP3'!$D$2:$D$692,'Infos Relatório'!$B$564,'Faturamento SP3'!$E$2:$E$692,'Infos Relatório'!$B629,'Faturamento SP3'!$Z$2:$Z$692,'Infos Relatório'!AG$1,'Faturamento SP3'!$T$2:$T$692,"Sim")</f>
        <v>0</v>
      </c>
      <c r="AK629" s="27" t="e">
        <f t="shared" si="222"/>
        <v>#DIV/0!</v>
      </c>
      <c r="AL629" s="24">
        <f>SUMIFS('Faturamento SP3'!$H$2:$H$692,'Faturamento SP3'!$D$2:$D$692,'Infos Relatório'!$B$564,'Faturamento SP3'!$E$2:$E$692,'Infos Relatório'!$B629,'Faturamento SP3'!$Z$2:$Z$692,'Infos Relatório'!AG$1)</f>
        <v>0</v>
      </c>
      <c r="AM629" s="23">
        <f>COUNTIFS('Faturamento SP3'!$D$2:$D$692,'Infos Relatório'!$B$564,'Faturamento SP3'!$E$2:$E$692,'Infos Relatório'!$B629,'Faturamento SP3'!$Z$2:$Z$692,'Infos Relatório'!AM$1)</f>
        <v>0</v>
      </c>
      <c r="AN629" s="13">
        <f>SUMIFS('Faturamento SP3'!$G$2:$G$692,'Faturamento SP3'!$D$2:$D$692,'Infos Relatório'!$B$564,'Faturamento SP3'!$E$2:$E$692,'Infos Relatório'!$B629,'Faturamento SP3'!$Z$2:$Z$692,'Infos Relatório'!AM$1)</f>
        <v>0</v>
      </c>
      <c r="AO629" s="13">
        <f>SUMIFS('Faturamento SP3'!$J$2:$J$692,'Faturamento SP3'!$D$2:$D$692,'Infos Relatório'!$B$564,'Faturamento SP3'!$E$2:$E$692,'Infos Relatório'!$B629,'Faturamento SP3'!$Z$2:$Z$692,'Infos Relatório'!AM$1)</f>
        <v>0</v>
      </c>
      <c r="AP629" s="14">
        <f>SUMIFS('Faturamento SP3'!$O$2:$O$692,'Faturamento SP3'!$D$2:$D$692,'Infos Relatório'!$B$564,'Faturamento SP3'!$E$2:$E$692,'Infos Relatório'!$B629,'Faturamento SP3'!$Z$2:$Z$692,'Infos Relatório'!AM$1,'Faturamento SP3'!$T$2:$T$692,"Sim")+SUMIFS('Faturamento SP3'!$P$2:$P$692,'Faturamento SP3'!$D$2:$D$692,'Infos Relatório'!$B$564,'Faturamento SP3'!$E$2:$E$692,'Infos Relatório'!$B629,'Faturamento SP3'!$Z$2:$Z$692,'Infos Relatório'!AM$1,'Faturamento SP3'!$T$2:$T$692,"Sim")</f>
        <v>0</v>
      </c>
      <c r="AQ629" s="27" t="e">
        <f t="shared" si="223"/>
        <v>#DIV/0!</v>
      </c>
      <c r="AR629" s="24">
        <f>SUMIFS('Faturamento SP3'!$H$2:$H$692,'Faturamento SP3'!$D$2:$D$692,'Infos Relatório'!$B$564,'Faturamento SP3'!$E$2:$E$692,'Infos Relatório'!$B629,'Faturamento SP3'!$Z$2:$Z$692,'Infos Relatório'!AM$1)</f>
        <v>0</v>
      </c>
      <c r="AS629" s="23">
        <f>COUNTIFS('Faturamento SP3'!$D$2:$D$692,'Infos Relatório'!$B$564,'Faturamento SP3'!$E$2:$E$692,'Infos Relatório'!$B629,'Faturamento SP3'!$Z$2:$Z$692,'Infos Relatório'!AS$1)</f>
        <v>0</v>
      </c>
      <c r="AT629" s="13">
        <f>SUMIFS('Faturamento SP3'!$G$2:$G$692,'Faturamento SP3'!$D$2:$D$692,'Infos Relatório'!$B$564,'Faturamento SP3'!$E$2:$E$692,'Infos Relatório'!$B629,'Faturamento SP3'!$Z$2:$Z$692,'Infos Relatório'!AS$1)</f>
        <v>0</v>
      </c>
      <c r="AU629" s="13">
        <f>SUMIFS('Faturamento SP3'!$J$2:$J$692,'Faturamento SP3'!$D$2:$D$692,'Infos Relatório'!$B$564,'Faturamento SP3'!$E$2:$E$692,'Infos Relatório'!$B629,'Faturamento SP3'!$Z$2:$Z$692,'Infos Relatório'!AS$1)</f>
        <v>0</v>
      </c>
      <c r="AV629" s="14">
        <f>SUMIFS('Faturamento SP3'!$O$2:$O$692,'Faturamento SP3'!$D$2:$D$692,'Infos Relatório'!$B$564,'Faturamento SP3'!$E$2:$E$692,'Infos Relatório'!$B629,'Faturamento SP3'!$Z$2:$Z$692,'Infos Relatório'!AS$1,'Faturamento SP3'!$T$2:$T$692,"Sim")+SUMIFS('Faturamento SP3'!$P$2:$P$692,'Faturamento SP3'!$D$2:$D$692,'Infos Relatório'!$B$564,'Faturamento SP3'!$E$2:$E$692,'Infos Relatório'!$B629,'Faturamento SP3'!$Z$2:$Z$692,'Infos Relatório'!AS$1,'Faturamento SP3'!$T$2:$T$692,"Sim")</f>
        <v>0</v>
      </c>
      <c r="AW629" s="27" t="e">
        <f t="shared" si="224"/>
        <v>#DIV/0!</v>
      </c>
      <c r="AX629" s="24">
        <f>SUMIFS('Faturamento SP3'!$H$2:$H$692,'Faturamento SP3'!$D$2:$D$692,'Infos Relatório'!$B$564,'Faturamento SP3'!$E$2:$E$692,'Infos Relatório'!$B629,'Faturamento SP3'!$Z$2:$Z$692,'Infos Relatório'!AS$1)</f>
        <v>0</v>
      </c>
      <c r="AY629" s="23">
        <f>COUNTIFS('Faturamento SP3'!$D$2:$D$692,'Infos Relatório'!$B$564,'Faturamento SP3'!$E$2:$E$692,'Infos Relatório'!$B629,'Faturamento SP3'!$Z$2:$Z$692,'Infos Relatório'!AY$1)</f>
        <v>0</v>
      </c>
      <c r="AZ629" s="13">
        <f>SUMIFS('Faturamento SP3'!$G$2:$G$692,'Faturamento SP3'!$D$2:$D$692,'Infos Relatório'!$B$564,'Faturamento SP3'!$E$2:$E$692,'Infos Relatório'!$B629,'Faturamento SP3'!$Z$2:$Z$692,'Infos Relatório'!AY$1)</f>
        <v>0</v>
      </c>
      <c r="BA629" s="13">
        <f>SUMIFS('Faturamento SP3'!$J$2:$J$692,'Faturamento SP3'!$D$2:$D$692,'Infos Relatório'!$B$564,'Faturamento SP3'!$E$2:$E$692,'Infos Relatório'!$B629,'Faturamento SP3'!$Z$2:$Z$692,'Infos Relatório'!AY$1)</f>
        <v>0</v>
      </c>
      <c r="BB629" s="14">
        <f>SUMIFS('Faturamento SP3'!$O$2:$O$692,'Faturamento SP3'!$D$2:$D$692,'Infos Relatório'!$B$564,'Faturamento SP3'!$E$2:$E$692,'Infos Relatório'!$B629,'Faturamento SP3'!$Z$2:$Z$692,'Infos Relatório'!AY$1,'Faturamento SP3'!$T$2:$T$692,"Sim")+SUMIFS('Faturamento SP3'!$P$2:$P$692,'Faturamento SP3'!$D$2:$D$692,'Infos Relatório'!$B$564,'Faturamento SP3'!$E$2:$E$692,'Infos Relatório'!$B629,'Faturamento SP3'!$Z$2:$Z$692,'Infos Relatório'!AY$1,'Faturamento SP3'!$T$2:$T$692,"Sim")</f>
        <v>0</v>
      </c>
      <c r="BC629" s="27" t="e">
        <f t="shared" si="225"/>
        <v>#DIV/0!</v>
      </c>
      <c r="BD629" s="24">
        <f>SUMIFS('Faturamento SP3'!$H$2:$H$692,'Faturamento SP3'!$D$2:$D$692,'Infos Relatório'!$B$564,'Faturamento SP3'!$E$2:$E$692,'Infos Relatório'!$B629,'Faturamento SP3'!$Z$2:$Z$692,'Infos Relatório'!AY$1)</f>
        <v>0</v>
      </c>
      <c r="BE629" s="23">
        <f>COUNTIFS('Faturamento SP3'!$D$2:$D$692,'Infos Relatório'!$B$564,'Faturamento SP3'!$E$2:$E$692,'Infos Relatório'!$B629,'Faturamento SP3'!$Z$2:$Z$692,'Infos Relatório'!BE$1)</f>
        <v>0</v>
      </c>
      <c r="BF629" s="13">
        <f>SUMIFS('Faturamento SP3'!$G$2:$G$692,'Faturamento SP3'!$D$2:$D$692,'Infos Relatório'!$B$564,'Faturamento SP3'!$E$2:$E$692,'Infos Relatório'!$B629,'Faturamento SP3'!$Z$2:$Z$692,'Infos Relatório'!BE$1)</f>
        <v>0</v>
      </c>
      <c r="BG629" s="13">
        <f>SUMIFS('Faturamento SP3'!$J$2:$J$692,'Faturamento SP3'!$D$2:$D$692,'Infos Relatório'!$B$564,'Faturamento SP3'!$E$2:$E$692,'Infos Relatório'!$B629,'Faturamento SP3'!$Z$2:$Z$692,'Infos Relatório'!BE$1)</f>
        <v>0</v>
      </c>
      <c r="BH629" s="14">
        <f>SUMIFS('Faturamento SP3'!$O$2:$O$692,'Faturamento SP3'!$D$2:$D$692,'Infos Relatório'!$B$564,'Faturamento SP3'!$E$2:$E$692,'Infos Relatório'!$B629,'Faturamento SP3'!$Z$2:$Z$692,'Infos Relatório'!BE$1,'Faturamento SP3'!$T$2:$T$692,"Sim")+SUMIFS('Faturamento SP3'!$P$2:$P$692,'Faturamento SP3'!$D$2:$D$692,'Infos Relatório'!$B$564,'Faturamento SP3'!$E$2:$E$692,'Infos Relatório'!$B629,'Faturamento SP3'!$Z$2:$Z$692,'Infos Relatório'!BE$1,'Faturamento SP3'!$T$2:$T$692,"Sim")</f>
        <v>0</v>
      </c>
      <c r="BI629" s="27" t="e">
        <f t="shared" si="226"/>
        <v>#DIV/0!</v>
      </c>
      <c r="BJ629" s="24">
        <f>SUMIFS('Faturamento SP3'!$H$2:$H$692,'Faturamento SP3'!$D$2:$D$692,'Infos Relatório'!$B$564,'Faturamento SP3'!$E$2:$E$692,'Infos Relatório'!$B629,'Faturamento SP3'!$Z$2:$Z$692,'Infos Relatório'!BE$1)</f>
        <v>0</v>
      </c>
      <c r="BK629" s="23">
        <f>COUNTIFS('Faturamento SP3'!$D$2:$D$692,'Infos Relatório'!$B$564,'Faturamento SP3'!$E$2:$E$692,'Infos Relatório'!$B629,'Faturamento SP3'!$Z$2:$Z$692,'Infos Relatório'!BK$1)</f>
        <v>0</v>
      </c>
      <c r="BL629" s="13">
        <f>SUMIFS('Faturamento SP3'!$G$2:$G$692,'Faturamento SP3'!$D$2:$D$692,'Infos Relatório'!$B$564,'Faturamento SP3'!$E$2:$E$692,'Infos Relatório'!$B629,'Faturamento SP3'!$Z$2:$Z$692,'Infos Relatório'!BK$1)</f>
        <v>0</v>
      </c>
      <c r="BM629" s="13">
        <f>SUMIFS('Faturamento SP3'!$J$2:$J$692,'Faturamento SP3'!$D$2:$D$692,'Infos Relatório'!$B$564,'Faturamento SP3'!$E$2:$E$692,'Infos Relatório'!$B629,'Faturamento SP3'!$Z$2:$Z$692,'Infos Relatório'!BK$1)</f>
        <v>0</v>
      </c>
      <c r="BN629" s="14">
        <f>SUMIFS('Faturamento SP3'!$O$2:$O$692,'Faturamento SP3'!$D$2:$D$692,'Infos Relatório'!$B$564,'Faturamento SP3'!$E$2:$E$692,'Infos Relatório'!$B629,'Faturamento SP3'!$Z$2:$Z$692,'Infos Relatório'!BK$1,'Faturamento SP3'!$T$2:$T$692,"Sim")+SUMIFS('Faturamento SP3'!$P$2:$P$692,'Faturamento SP3'!$D$2:$D$692,'Infos Relatório'!$B$564,'Faturamento SP3'!$E$2:$E$692,'Infos Relatório'!$B629,'Faturamento SP3'!$Z$2:$Z$692,'Infos Relatório'!BK$1,'Faturamento SP3'!$T$2:$T$692,"Sim")</f>
        <v>0</v>
      </c>
      <c r="BO629" s="27" t="e">
        <f t="shared" si="227"/>
        <v>#DIV/0!</v>
      </c>
      <c r="BP629" s="24">
        <f>SUMIFS('Faturamento SP3'!$H$2:$H$692,'Faturamento SP3'!$D$2:$D$692,'Infos Relatório'!$B$564,'Faturamento SP3'!$E$2:$E$692,'Infos Relatório'!$B629,'Faturamento SP3'!$Z$2:$Z$692,'Infos Relatório'!BK$1)</f>
        <v>0</v>
      </c>
      <c r="BQ629" s="23">
        <f>COUNTIFS('Faturamento SP3'!$D$2:$D$692,'Infos Relatório'!$B$564,'Faturamento SP3'!$E$2:$E$692,'Infos Relatório'!$B629,'Faturamento SP3'!$Z$2:$Z$692,'Infos Relatório'!BQ$1)</f>
        <v>0</v>
      </c>
      <c r="BR629" s="13">
        <f>SUMIFS('Faturamento SP3'!$G$2:$G$692,'Faturamento SP3'!$D$2:$D$692,'Infos Relatório'!$B$564,'Faturamento SP3'!$E$2:$E$692,'Infos Relatório'!$B629,'Faturamento SP3'!$Z$2:$Z$692,'Infos Relatório'!BQ$1)</f>
        <v>0</v>
      </c>
      <c r="BS629" s="13">
        <f>SUMIFS('Faturamento SP3'!$J$2:$J$692,'Faturamento SP3'!$D$2:$D$692,'Infos Relatório'!$B$564,'Faturamento SP3'!$E$2:$E$692,'Infos Relatório'!$B629,'Faturamento SP3'!$Z$2:$Z$692,'Infos Relatório'!BQ$1)</f>
        <v>0</v>
      </c>
      <c r="BT629" s="14">
        <f>SUMIFS('Faturamento SP3'!$O$2:$O$692,'Faturamento SP3'!$D$2:$D$692,'Infos Relatório'!$B$564,'Faturamento SP3'!$E$2:$E$692,'Infos Relatório'!$B629,'Faturamento SP3'!$Z$2:$Z$692,'Infos Relatório'!BQ$1,'Faturamento SP3'!$T$2:$T$692,"Sim")+SUMIFS('Faturamento SP3'!$P$2:$P$692,'Faturamento SP3'!$D$2:$D$692,'Infos Relatório'!$B$564,'Faturamento SP3'!$E$2:$E$692,'Infos Relatório'!$B629,'Faturamento SP3'!$Z$2:$Z$692,'Infos Relatório'!BQ$1,'Faturamento SP3'!$T$2:$T$692,"Sim")</f>
        <v>0</v>
      </c>
      <c r="BU629" s="27" t="e">
        <f t="shared" si="228"/>
        <v>#DIV/0!</v>
      </c>
      <c r="BV629" s="24">
        <f>SUMIFS('Faturamento SP3'!$H$2:$H$692,'Faturamento SP3'!$D$2:$D$692,'Infos Relatório'!$B$564,'Faturamento SP3'!$E$2:$E$692,'Infos Relatório'!$B629,'Faturamento SP3'!$Z$2:$Z$692,'Infos Relatório'!BQ$1)</f>
        <v>0</v>
      </c>
    </row>
    <row r="630" spans="2:74">
      <c r="B630" s="17" t="s">
        <v>72</v>
      </c>
      <c r="C630" s="23">
        <f>COUNTIFS('Faturamento SP3'!$D$2:$D$692,'Infos Relatório'!$B$564,'Faturamento SP3'!$E$2:$E$692,'Infos Relatório'!$B630,'Faturamento SP3'!$Z$2:$Z$692,'Infos Relatório'!C$1)</f>
        <v>0</v>
      </c>
      <c r="D630" s="13">
        <f>SUMIFS('Faturamento SP3'!$G$2:$G$692,'Faturamento SP3'!$D$2:$D$692,'Infos Relatório'!$B$564,'Faturamento SP3'!$E$2:$E$692,'Infos Relatório'!$B630,'Faturamento SP3'!$Z$2:$Z$692,'Infos Relatório'!C$1)</f>
        <v>0</v>
      </c>
      <c r="E630" s="13">
        <f>SUMIFS('Faturamento SP3'!$J$2:$J$692,'Faturamento SP3'!$D$2:$D$692,'Infos Relatório'!$B$564,'Faturamento SP3'!$E$2:$E$692,'Infos Relatório'!$B630,'Faturamento SP3'!$Z$2:$Z$692,'Infos Relatório'!C$1)</f>
        <v>0</v>
      </c>
      <c r="F630" s="14">
        <f>SUMIFS('Faturamento SP3'!$O$2:$O$692,'Faturamento SP3'!$D$2:$D$692,'Infos Relatório'!$B$564,'Faturamento SP3'!$E$2:$E$692,'Infos Relatório'!$B630,'Faturamento SP3'!$Z$2:$Z$692,'Infos Relatório'!C$1,'Faturamento SP3'!$T$2:$T$692,"Sim")+SUMIFS('Faturamento SP3'!$P$2:$P$692,'Faturamento SP3'!$D$2:$D$692,'Infos Relatório'!$B$564,'Faturamento SP3'!$E$2:$E$692,'Infos Relatório'!$B630,'Faturamento SP3'!$Z$2:$Z$692,'Infos Relatório'!C$1,'Faturamento SP3'!$T$2:$T$692,"Sim")</f>
        <v>0</v>
      </c>
      <c r="G630" s="27" t="e">
        <f t="shared" si="217"/>
        <v>#DIV/0!</v>
      </c>
      <c r="H630" s="24">
        <f>SUMIFS('Faturamento SP3'!$H$2:$H$692,'Faturamento SP3'!$D$2:$D$692,'Infos Relatório'!$B$564,'Faturamento SP3'!$E$2:$E$692,'Infos Relatório'!$B630,'Faturamento SP3'!$Z$2:$Z$692,'Infos Relatório'!C$1)</f>
        <v>0</v>
      </c>
      <c r="I630" s="23">
        <f>COUNTIFS('Faturamento SP3'!$D$2:$D$692,'Infos Relatório'!$B$564,'Faturamento SP3'!$E$2:$E$692,'Infos Relatório'!$B630,'Faturamento SP3'!$Z$2:$Z$692,'Infos Relatório'!I$1)</f>
        <v>0</v>
      </c>
      <c r="J630" s="13">
        <f>SUMIFS('Faturamento SP3'!$G$2:$G$692,'Faturamento SP3'!$D$2:$D$692,'Infos Relatório'!$B$564,'Faturamento SP3'!$E$2:$E$692,'Infos Relatório'!$B630,'Faturamento SP3'!$Z$2:$Z$692,'Infos Relatório'!I$1)</f>
        <v>0</v>
      </c>
      <c r="K630" s="13">
        <f>SUMIFS('Faturamento SP3'!$J$2:$J$692,'Faturamento SP3'!$D$2:$D$692,'Infos Relatório'!$B$564,'Faturamento SP3'!$E$2:$E$692,'Infos Relatório'!$B630,'Faturamento SP3'!$Z$2:$Z$692,'Infos Relatório'!I$1)</f>
        <v>0</v>
      </c>
      <c r="L630" s="14">
        <f>SUMIFS('Faturamento SP3'!$O$2:$O$692,'Faturamento SP3'!$D$2:$D$692,'Infos Relatório'!$B$564,'Faturamento SP3'!$E$2:$E$692,'Infos Relatório'!$B630,'Faturamento SP3'!$Z$2:$Z$692,'Infos Relatório'!I$1,'Faturamento SP3'!$T$2:$T$692,"Sim")+SUMIFS('Faturamento SP3'!$P$2:$P$692,'Faturamento SP3'!$D$2:$D$692,'Infos Relatório'!$B$564,'Faturamento SP3'!$E$2:$E$692,'Infos Relatório'!$B630,'Faturamento SP3'!$Z$2:$Z$692,'Infos Relatório'!I$1,'Faturamento SP3'!$T$2:$T$692,"Sim")</f>
        <v>0</v>
      </c>
      <c r="M630" s="27" t="e">
        <f t="shared" si="218"/>
        <v>#DIV/0!</v>
      </c>
      <c r="N630" s="24">
        <f>SUMIFS('Faturamento SP3'!$H$2:$H$692,'Faturamento SP3'!$D$2:$D$692,'Infos Relatório'!$B$564,'Faturamento SP3'!$E$2:$E$692,'Infos Relatório'!$B630,'Faturamento SP3'!$Z$2:$Z$692,'Infos Relatório'!I$1)</f>
        <v>0</v>
      </c>
      <c r="O630" s="23">
        <f>COUNTIFS('Faturamento SP3'!$D$2:$D$692,'Infos Relatório'!$B$564,'Faturamento SP3'!$E$2:$E$692,'Infos Relatório'!$B630,'Faturamento SP3'!$Z$2:$Z$692,'Infos Relatório'!O$1)</f>
        <v>0</v>
      </c>
      <c r="P630" s="13">
        <f>SUMIFS('Faturamento SP3'!$G$2:$G$692,'Faturamento SP3'!$D$2:$D$692,'Infos Relatório'!$B$564,'Faturamento SP3'!$E$2:$E$692,'Infos Relatório'!$B630,'Faturamento SP3'!$Z$2:$Z$692,'Infos Relatório'!O$1)</f>
        <v>0</v>
      </c>
      <c r="Q630" s="13">
        <f>SUMIFS('Faturamento SP3'!$J$2:$J$692,'Faturamento SP3'!$D$2:$D$692,'Infos Relatório'!$B$564,'Faturamento SP3'!$E$2:$E$692,'Infos Relatório'!$B630,'Faturamento SP3'!$Z$2:$Z$692,'Infos Relatório'!O$1)</f>
        <v>0</v>
      </c>
      <c r="R630" s="14">
        <f>SUMIFS('Faturamento SP3'!$O$2:$O$692,'Faturamento SP3'!$D$2:$D$692,'Infos Relatório'!$B$564,'Faturamento SP3'!$E$2:$E$692,'Infos Relatório'!$B630,'Faturamento SP3'!$Z$2:$Z$692,'Infos Relatório'!O$1,'Faturamento SP3'!$T$2:$T$692,"Sim")+SUMIFS('Faturamento SP3'!$P$2:$P$692,'Faturamento SP3'!$D$2:$D$692,'Infos Relatório'!$B$564,'Faturamento SP3'!$E$2:$E$692,'Infos Relatório'!$B630,'Faturamento SP3'!$Z$2:$Z$692,'Infos Relatório'!O$1,'Faturamento SP3'!$T$2:$T$692,"Sim")</f>
        <v>0</v>
      </c>
      <c r="S630" s="27" t="e">
        <f t="shared" si="219"/>
        <v>#DIV/0!</v>
      </c>
      <c r="T630" s="24">
        <f>SUMIFS('Faturamento SP3'!$H$2:$H$692,'Faturamento SP3'!$D$2:$D$692,'Infos Relatório'!$B$564,'Faturamento SP3'!$E$2:$E$692,'Infos Relatório'!$B630,'Faturamento SP3'!$Z$2:$Z$692,'Infos Relatório'!O$1)</f>
        <v>0</v>
      </c>
      <c r="U630" s="23">
        <f>COUNTIFS('Faturamento SP3'!$D$2:$D$692,'Infos Relatório'!$B$564,'Faturamento SP3'!$E$2:$E$692,'Infos Relatório'!$B630,'Faturamento SP3'!$Z$2:$Z$692,'Infos Relatório'!U$1)</f>
        <v>0</v>
      </c>
      <c r="V630" s="13">
        <f>SUMIFS('Faturamento SP3'!$G$2:$G$692,'Faturamento SP3'!$D$2:$D$692,'Infos Relatório'!$B$564,'Faturamento SP3'!$E$2:$E$692,'Infos Relatório'!$B630,'Faturamento SP3'!$Z$2:$Z$692,'Infos Relatório'!U$1)</f>
        <v>0</v>
      </c>
      <c r="W630" s="13">
        <f>SUMIFS('Faturamento SP3'!$J$2:$J$692,'Faturamento SP3'!$D$2:$D$692,'Infos Relatório'!$B$564,'Faturamento SP3'!$E$2:$E$692,'Infos Relatório'!$B630,'Faturamento SP3'!$Z$2:$Z$692,'Infos Relatório'!U$1)</f>
        <v>0</v>
      </c>
      <c r="X630" s="14">
        <f>SUMIFS('Faturamento SP3'!$O$2:$O$692,'Faturamento SP3'!$D$2:$D$692,'Infos Relatório'!$B$564,'Faturamento SP3'!$E$2:$E$692,'Infos Relatório'!$B630,'Faturamento SP3'!$Z$2:$Z$692,'Infos Relatório'!U$1,'Faturamento SP3'!$T$2:$T$692,"Sim")+SUMIFS('Faturamento SP3'!$P$2:$P$692,'Faturamento SP3'!$D$2:$D$692,'Infos Relatório'!$B$564,'Faturamento SP3'!$E$2:$E$692,'Infos Relatório'!$B630,'Faturamento SP3'!$Z$2:$Z$692,'Infos Relatório'!U$1,'Faturamento SP3'!$T$2:$T$692,"Sim")</f>
        <v>0</v>
      </c>
      <c r="Y630" s="27" t="e">
        <f t="shared" si="220"/>
        <v>#DIV/0!</v>
      </c>
      <c r="Z630" s="24">
        <f>SUMIFS('Faturamento SP3'!$H$2:$H$692,'Faturamento SP3'!$D$2:$D$692,'Infos Relatório'!$B$564,'Faturamento SP3'!$E$2:$E$692,'Infos Relatório'!$B630,'Faturamento SP3'!$Z$2:$Z$692,'Infos Relatório'!U$1)</f>
        <v>0</v>
      </c>
      <c r="AA630" s="23">
        <f>COUNTIFS('Faturamento SP3'!$D$2:$D$692,'Infos Relatório'!$B$564,'Faturamento SP3'!$E$2:$E$692,'Infos Relatório'!$B630,'Faturamento SP3'!$Z$2:$Z$692,'Infos Relatório'!AA$1)</f>
        <v>0</v>
      </c>
      <c r="AB630" s="13">
        <f>SUMIFS('Faturamento SP3'!$G$2:$G$692,'Faturamento SP3'!$D$2:$D$692,'Infos Relatório'!$B$564,'Faturamento SP3'!$E$2:$E$692,'Infos Relatório'!$B630,'Faturamento SP3'!$Z$2:$Z$692,'Infos Relatório'!AA$1)</f>
        <v>0</v>
      </c>
      <c r="AC630" s="13">
        <f>SUMIFS('Faturamento SP3'!$J$2:$J$692,'Faturamento SP3'!$D$2:$D$692,'Infos Relatório'!$B$564,'Faturamento SP3'!$E$2:$E$692,'Infos Relatório'!$B630,'Faturamento SP3'!$Z$2:$Z$692,'Infos Relatório'!AA$1)</f>
        <v>0</v>
      </c>
      <c r="AD630" s="14">
        <f>SUMIFS('Faturamento SP3'!$O$2:$O$692,'Faturamento SP3'!$D$2:$D$692,'Infos Relatório'!$B$564,'Faturamento SP3'!$E$2:$E$692,'Infos Relatório'!$B630,'Faturamento SP3'!$Z$2:$Z$692,'Infos Relatório'!AA$1,'Faturamento SP3'!$T$2:$T$692,"Sim")+SUMIFS('Faturamento SP3'!$P$2:$P$692,'Faturamento SP3'!$D$2:$D$692,'Infos Relatório'!$B$564,'Faturamento SP3'!$E$2:$E$692,'Infos Relatório'!$B630,'Faturamento SP3'!$Z$2:$Z$692,'Infos Relatório'!AA$1,'Faturamento SP3'!$T$2:$T$692,"Sim")</f>
        <v>0</v>
      </c>
      <c r="AE630" s="27" t="e">
        <f t="shared" si="221"/>
        <v>#DIV/0!</v>
      </c>
      <c r="AF630" s="24">
        <f>SUMIFS('Faturamento SP3'!$H$2:$H$692,'Faturamento SP3'!$D$2:$D$692,'Infos Relatório'!$B$564,'Faturamento SP3'!$E$2:$E$692,'Infos Relatório'!$B630,'Faturamento SP3'!$Z$2:$Z$692,'Infos Relatório'!AA$1)</f>
        <v>0</v>
      </c>
      <c r="AG630" s="23">
        <f>COUNTIFS('Faturamento SP3'!$D$2:$D$692,'Infos Relatório'!$B$564,'Faturamento SP3'!$E$2:$E$692,'Infos Relatório'!$B630,'Faturamento SP3'!$Z$2:$Z$692,'Infos Relatório'!AG$1)</f>
        <v>0</v>
      </c>
      <c r="AH630" s="13">
        <f>SUMIFS('Faturamento SP3'!$G$2:$G$692,'Faturamento SP3'!$D$2:$D$692,'Infos Relatório'!$B$564,'Faturamento SP3'!$E$2:$E$692,'Infos Relatório'!$B630,'Faturamento SP3'!$Z$2:$Z$692,'Infos Relatório'!AG$1)</f>
        <v>0</v>
      </c>
      <c r="AI630" s="13">
        <f>SUMIFS('Faturamento SP3'!$J$2:$J$692,'Faturamento SP3'!$D$2:$D$692,'Infos Relatório'!$B$564,'Faturamento SP3'!$E$2:$E$692,'Infos Relatório'!$B630,'Faturamento SP3'!$Z$2:$Z$692,'Infos Relatório'!AG$1)</f>
        <v>0</v>
      </c>
      <c r="AJ630" s="14">
        <f>SUMIFS('Faturamento SP3'!$O$2:$O$692,'Faturamento SP3'!$D$2:$D$692,'Infos Relatório'!$B$564,'Faturamento SP3'!$E$2:$E$692,'Infos Relatório'!$B630,'Faturamento SP3'!$Z$2:$Z$692,'Infos Relatório'!AG$1,'Faturamento SP3'!$T$2:$T$692,"Sim")+SUMIFS('Faturamento SP3'!$P$2:$P$692,'Faturamento SP3'!$D$2:$D$692,'Infos Relatório'!$B$564,'Faturamento SP3'!$E$2:$E$692,'Infos Relatório'!$B630,'Faturamento SP3'!$Z$2:$Z$692,'Infos Relatório'!AG$1,'Faturamento SP3'!$T$2:$T$692,"Sim")</f>
        <v>0</v>
      </c>
      <c r="AK630" s="27" t="e">
        <f t="shared" si="222"/>
        <v>#DIV/0!</v>
      </c>
      <c r="AL630" s="24">
        <f>SUMIFS('Faturamento SP3'!$H$2:$H$692,'Faturamento SP3'!$D$2:$D$692,'Infos Relatório'!$B$564,'Faturamento SP3'!$E$2:$E$692,'Infos Relatório'!$B630,'Faturamento SP3'!$Z$2:$Z$692,'Infos Relatório'!AG$1)</f>
        <v>0</v>
      </c>
      <c r="AM630" s="23">
        <f>COUNTIFS('Faturamento SP3'!$D$2:$D$692,'Infos Relatório'!$B$564,'Faturamento SP3'!$E$2:$E$692,'Infos Relatório'!$B630,'Faturamento SP3'!$Z$2:$Z$692,'Infos Relatório'!AM$1)</f>
        <v>0</v>
      </c>
      <c r="AN630" s="13">
        <f>SUMIFS('Faturamento SP3'!$G$2:$G$692,'Faturamento SP3'!$D$2:$D$692,'Infos Relatório'!$B$564,'Faturamento SP3'!$E$2:$E$692,'Infos Relatório'!$B630,'Faturamento SP3'!$Z$2:$Z$692,'Infos Relatório'!AM$1)</f>
        <v>0</v>
      </c>
      <c r="AO630" s="13">
        <f>SUMIFS('Faturamento SP3'!$J$2:$J$692,'Faturamento SP3'!$D$2:$D$692,'Infos Relatório'!$B$564,'Faturamento SP3'!$E$2:$E$692,'Infos Relatório'!$B630,'Faturamento SP3'!$Z$2:$Z$692,'Infos Relatório'!AM$1)</f>
        <v>0</v>
      </c>
      <c r="AP630" s="14">
        <f>SUMIFS('Faturamento SP3'!$O$2:$O$692,'Faturamento SP3'!$D$2:$D$692,'Infos Relatório'!$B$564,'Faturamento SP3'!$E$2:$E$692,'Infos Relatório'!$B630,'Faturamento SP3'!$Z$2:$Z$692,'Infos Relatório'!AM$1,'Faturamento SP3'!$T$2:$T$692,"Sim")+SUMIFS('Faturamento SP3'!$P$2:$P$692,'Faturamento SP3'!$D$2:$D$692,'Infos Relatório'!$B$564,'Faturamento SP3'!$E$2:$E$692,'Infos Relatório'!$B630,'Faturamento SP3'!$Z$2:$Z$692,'Infos Relatório'!AM$1,'Faturamento SP3'!$T$2:$T$692,"Sim")</f>
        <v>0</v>
      </c>
      <c r="AQ630" s="27" t="e">
        <f t="shared" si="223"/>
        <v>#DIV/0!</v>
      </c>
      <c r="AR630" s="24">
        <f>SUMIFS('Faturamento SP3'!$H$2:$H$692,'Faturamento SP3'!$D$2:$D$692,'Infos Relatório'!$B$564,'Faturamento SP3'!$E$2:$E$692,'Infos Relatório'!$B630,'Faturamento SP3'!$Z$2:$Z$692,'Infos Relatório'!AM$1)</f>
        <v>0</v>
      </c>
      <c r="AS630" s="23">
        <f>COUNTIFS('Faturamento SP3'!$D$2:$D$692,'Infos Relatório'!$B$564,'Faturamento SP3'!$E$2:$E$692,'Infos Relatório'!$B630,'Faturamento SP3'!$Z$2:$Z$692,'Infos Relatório'!AS$1)</f>
        <v>0</v>
      </c>
      <c r="AT630" s="13">
        <f>SUMIFS('Faturamento SP3'!$G$2:$G$692,'Faturamento SP3'!$D$2:$D$692,'Infos Relatório'!$B$564,'Faturamento SP3'!$E$2:$E$692,'Infos Relatório'!$B630,'Faturamento SP3'!$Z$2:$Z$692,'Infos Relatório'!AS$1)</f>
        <v>0</v>
      </c>
      <c r="AU630" s="13">
        <f>SUMIFS('Faturamento SP3'!$J$2:$J$692,'Faturamento SP3'!$D$2:$D$692,'Infos Relatório'!$B$564,'Faturamento SP3'!$E$2:$E$692,'Infos Relatório'!$B630,'Faturamento SP3'!$Z$2:$Z$692,'Infos Relatório'!AS$1)</f>
        <v>0</v>
      </c>
      <c r="AV630" s="14">
        <f>SUMIFS('Faturamento SP3'!$O$2:$O$692,'Faturamento SP3'!$D$2:$D$692,'Infos Relatório'!$B$564,'Faturamento SP3'!$E$2:$E$692,'Infos Relatório'!$B630,'Faturamento SP3'!$Z$2:$Z$692,'Infos Relatório'!AS$1,'Faturamento SP3'!$T$2:$T$692,"Sim")+SUMIFS('Faturamento SP3'!$P$2:$P$692,'Faturamento SP3'!$D$2:$D$692,'Infos Relatório'!$B$564,'Faturamento SP3'!$E$2:$E$692,'Infos Relatório'!$B630,'Faturamento SP3'!$Z$2:$Z$692,'Infos Relatório'!AS$1,'Faturamento SP3'!$T$2:$T$692,"Sim")</f>
        <v>0</v>
      </c>
      <c r="AW630" s="27" t="e">
        <f t="shared" si="224"/>
        <v>#DIV/0!</v>
      </c>
      <c r="AX630" s="24">
        <f>SUMIFS('Faturamento SP3'!$H$2:$H$692,'Faturamento SP3'!$D$2:$D$692,'Infos Relatório'!$B$564,'Faturamento SP3'!$E$2:$E$692,'Infos Relatório'!$B630,'Faturamento SP3'!$Z$2:$Z$692,'Infos Relatório'!AS$1)</f>
        <v>0</v>
      </c>
      <c r="AY630" s="23">
        <f>COUNTIFS('Faturamento SP3'!$D$2:$D$692,'Infos Relatório'!$B$564,'Faturamento SP3'!$E$2:$E$692,'Infos Relatório'!$B630,'Faturamento SP3'!$Z$2:$Z$692,'Infos Relatório'!AY$1)</f>
        <v>0</v>
      </c>
      <c r="AZ630" s="13">
        <f>SUMIFS('Faturamento SP3'!$G$2:$G$692,'Faturamento SP3'!$D$2:$D$692,'Infos Relatório'!$B$564,'Faturamento SP3'!$E$2:$E$692,'Infos Relatório'!$B630,'Faturamento SP3'!$Z$2:$Z$692,'Infos Relatório'!AY$1)</f>
        <v>0</v>
      </c>
      <c r="BA630" s="13">
        <f>SUMIFS('Faturamento SP3'!$J$2:$J$692,'Faturamento SP3'!$D$2:$D$692,'Infos Relatório'!$B$564,'Faturamento SP3'!$E$2:$E$692,'Infos Relatório'!$B630,'Faturamento SP3'!$Z$2:$Z$692,'Infos Relatório'!AY$1)</f>
        <v>0</v>
      </c>
      <c r="BB630" s="14">
        <f>SUMIFS('Faturamento SP3'!$O$2:$O$692,'Faturamento SP3'!$D$2:$D$692,'Infos Relatório'!$B$564,'Faturamento SP3'!$E$2:$E$692,'Infos Relatório'!$B630,'Faturamento SP3'!$Z$2:$Z$692,'Infos Relatório'!AY$1,'Faturamento SP3'!$T$2:$T$692,"Sim")+SUMIFS('Faturamento SP3'!$P$2:$P$692,'Faturamento SP3'!$D$2:$D$692,'Infos Relatório'!$B$564,'Faturamento SP3'!$E$2:$E$692,'Infos Relatório'!$B630,'Faturamento SP3'!$Z$2:$Z$692,'Infos Relatório'!AY$1,'Faturamento SP3'!$T$2:$T$692,"Sim")</f>
        <v>0</v>
      </c>
      <c r="BC630" s="27" t="e">
        <f t="shared" si="225"/>
        <v>#DIV/0!</v>
      </c>
      <c r="BD630" s="24">
        <f>SUMIFS('Faturamento SP3'!$H$2:$H$692,'Faturamento SP3'!$D$2:$D$692,'Infos Relatório'!$B$564,'Faturamento SP3'!$E$2:$E$692,'Infos Relatório'!$B630,'Faturamento SP3'!$Z$2:$Z$692,'Infos Relatório'!AY$1)</f>
        <v>0</v>
      </c>
      <c r="BE630" s="23">
        <f>COUNTIFS('Faturamento SP3'!$D$2:$D$692,'Infos Relatório'!$B$564,'Faturamento SP3'!$E$2:$E$692,'Infos Relatório'!$B630,'Faturamento SP3'!$Z$2:$Z$692,'Infos Relatório'!BE$1)</f>
        <v>0</v>
      </c>
      <c r="BF630" s="13">
        <f>SUMIFS('Faturamento SP3'!$G$2:$G$692,'Faturamento SP3'!$D$2:$D$692,'Infos Relatório'!$B$564,'Faturamento SP3'!$E$2:$E$692,'Infos Relatório'!$B630,'Faturamento SP3'!$Z$2:$Z$692,'Infos Relatório'!BE$1)</f>
        <v>0</v>
      </c>
      <c r="BG630" s="13">
        <f>SUMIFS('Faturamento SP3'!$J$2:$J$692,'Faturamento SP3'!$D$2:$D$692,'Infos Relatório'!$B$564,'Faturamento SP3'!$E$2:$E$692,'Infos Relatório'!$B630,'Faturamento SP3'!$Z$2:$Z$692,'Infos Relatório'!BE$1)</f>
        <v>0</v>
      </c>
      <c r="BH630" s="14">
        <f>SUMIFS('Faturamento SP3'!$O$2:$O$692,'Faturamento SP3'!$D$2:$D$692,'Infos Relatório'!$B$564,'Faturamento SP3'!$E$2:$E$692,'Infos Relatório'!$B630,'Faturamento SP3'!$Z$2:$Z$692,'Infos Relatório'!BE$1,'Faturamento SP3'!$T$2:$T$692,"Sim")+SUMIFS('Faturamento SP3'!$P$2:$P$692,'Faturamento SP3'!$D$2:$D$692,'Infos Relatório'!$B$564,'Faturamento SP3'!$E$2:$E$692,'Infos Relatório'!$B630,'Faturamento SP3'!$Z$2:$Z$692,'Infos Relatório'!BE$1,'Faturamento SP3'!$T$2:$T$692,"Sim")</f>
        <v>0</v>
      </c>
      <c r="BI630" s="27" t="e">
        <f t="shared" si="226"/>
        <v>#DIV/0!</v>
      </c>
      <c r="BJ630" s="24">
        <f>SUMIFS('Faturamento SP3'!$H$2:$H$692,'Faturamento SP3'!$D$2:$D$692,'Infos Relatório'!$B$564,'Faturamento SP3'!$E$2:$E$692,'Infos Relatório'!$B630,'Faturamento SP3'!$Z$2:$Z$692,'Infos Relatório'!BE$1)</f>
        <v>0</v>
      </c>
      <c r="BK630" s="23">
        <f>COUNTIFS('Faturamento SP3'!$D$2:$D$692,'Infos Relatório'!$B$564,'Faturamento SP3'!$E$2:$E$692,'Infos Relatório'!$B630,'Faturamento SP3'!$Z$2:$Z$692,'Infos Relatório'!BK$1)</f>
        <v>0</v>
      </c>
      <c r="BL630" s="13">
        <f>SUMIFS('Faturamento SP3'!$G$2:$G$692,'Faturamento SP3'!$D$2:$D$692,'Infos Relatório'!$B$564,'Faturamento SP3'!$E$2:$E$692,'Infos Relatório'!$B630,'Faturamento SP3'!$Z$2:$Z$692,'Infos Relatório'!BK$1)</f>
        <v>0</v>
      </c>
      <c r="BM630" s="13">
        <f>SUMIFS('Faturamento SP3'!$J$2:$J$692,'Faturamento SP3'!$D$2:$D$692,'Infos Relatório'!$B$564,'Faturamento SP3'!$E$2:$E$692,'Infos Relatório'!$B630,'Faturamento SP3'!$Z$2:$Z$692,'Infos Relatório'!BK$1)</f>
        <v>0</v>
      </c>
      <c r="BN630" s="14">
        <f>SUMIFS('Faturamento SP3'!$O$2:$O$692,'Faturamento SP3'!$D$2:$D$692,'Infos Relatório'!$B$564,'Faturamento SP3'!$E$2:$E$692,'Infos Relatório'!$B630,'Faturamento SP3'!$Z$2:$Z$692,'Infos Relatório'!BK$1,'Faturamento SP3'!$T$2:$T$692,"Sim")+SUMIFS('Faturamento SP3'!$P$2:$P$692,'Faturamento SP3'!$D$2:$D$692,'Infos Relatório'!$B$564,'Faturamento SP3'!$E$2:$E$692,'Infos Relatório'!$B630,'Faturamento SP3'!$Z$2:$Z$692,'Infos Relatório'!BK$1,'Faturamento SP3'!$T$2:$T$692,"Sim")</f>
        <v>0</v>
      </c>
      <c r="BO630" s="27" t="e">
        <f t="shared" si="227"/>
        <v>#DIV/0!</v>
      </c>
      <c r="BP630" s="24">
        <f>SUMIFS('Faturamento SP3'!$H$2:$H$692,'Faturamento SP3'!$D$2:$D$692,'Infos Relatório'!$B$564,'Faturamento SP3'!$E$2:$E$692,'Infos Relatório'!$B630,'Faturamento SP3'!$Z$2:$Z$692,'Infos Relatório'!BK$1)</f>
        <v>0</v>
      </c>
      <c r="BQ630" s="23">
        <f>COUNTIFS('Faturamento SP3'!$D$2:$D$692,'Infos Relatório'!$B$564,'Faturamento SP3'!$E$2:$E$692,'Infos Relatório'!$B630,'Faturamento SP3'!$Z$2:$Z$692,'Infos Relatório'!BQ$1)</f>
        <v>0</v>
      </c>
      <c r="BR630" s="13">
        <f>SUMIFS('Faturamento SP3'!$G$2:$G$692,'Faturamento SP3'!$D$2:$D$692,'Infos Relatório'!$B$564,'Faturamento SP3'!$E$2:$E$692,'Infos Relatório'!$B630,'Faturamento SP3'!$Z$2:$Z$692,'Infos Relatório'!BQ$1)</f>
        <v>0</v>
      </c>
      <c r="BS630" s="13">
        <f>SUMIFS('Faturamento SP3'!$J$2:$J$692,'Faturamento SP3'!$D$2:$D$692,'Infos Relatório'!$B$564,'Faturamento SP3'!$E$2:$E$692,'Infos Relatório'!$B630,'Faturamento SP3'!$Z$2:$Z$692,'Infos Relatório'!BQ$1)</f>
        <v>0</v>
      </c>
      <c r="BT630" s="14">
        <f>SUMIFS('Faturamento SP3'!$O$2:$O$692,'Faturamento SP3'!$D$2:$D$692,'Infos Relatório'!$B$564,'Faturamento SP3'!$E$2:$E$692,'Infos Relatório'!$B630,'Faturamento SP3'!$Z$2:$Z$692,'Infos Relatório'!BQ$1,'Faturamento SP3'!$T$2:$T$692,"Sim")+SUMIFS('Faturamento SP3'!$P$2:$P$692,'Faturamento SP3'!$D$2:$D$692,'Infos Relatório'!$B$564,'Faturamento SP3'!$E$2:$E$692,'Infos Relatório'!$B630,'Faturamento SP3'!$Z$2:$Z$692,'Infos Relatório'!BQ$1,'Faturamento SP3'!$T$2:$T$692,"Sim")</f>
        <v>0</v>
      </c>
      <c r="BU630" s="27" t="e">
        <f t="shared" si="228"/>
        <v>#DIV/0!</v>
      </c>
      <c r="BV630" s="24">
        <f>SUMIFS('Faturamento SP3'!$H$2:$H$692,'Faturamento SP3'!$D$2:$D$692,'Infos Relatório'!$B$564,'Faturamento SP3'!$E$2:$E$692,'Infos Relatório'!$B630,'Faturamento SP3'!$Z$2:$Z$692,'Infos Relatório'!BQ$1)</f>
        <v>0</v>
      </c>
    </row>
    <row r="631" spans="2:74">
      <c r="B631" s="17" t="s">
        <v>73</v>
      </c>
      <c r="C631" s="23">
        <f>COUNTIFS('Faturamento SP3'!$D$2:$D$692,'Infos Relatório'!$B$564,'Faturamento SP3'!$E$2:$E$692,'Infos Relatório'!$B631,'Faturamento SP3'!$Z$2:$Z$692,'Infos Relatório'!C$1)</f>
        <v>0</v>
      </c>
      <c r="D631" s="13">
        <f>SUMIFS('Faturamento SP3'!$G$2:$G$692,'Faturamento SP3'!$D$2:$D$692,'Infos Relatório'!$B$564,'Faturamento SP3'!$E$2:$E$692,'Infos Relatório'!$B631,'Faturamento SP3'!$Z$2:$Z$692,'Infos Relatório'!C$1)</f>
        <v>0</v>
      </c>
      <c r="E631" s="13">
        <f>SUMIFS('Faturamento SP3'!$J$2:$J$692,'Faturamento SP3'!$D$2:$D$692,'Infos Relatório'!$B$564,'Faturamento SP3'!$E$2:$E$692,'Infos Relatório'!$B631,'Faturamento SP3'!$Z$2:$Z$692,'Infos Relatório'!C$1)</f>
        <v>0</v>
      </c>
      <c r="F631" s="14">
        <f>SUMIFS('Faturamento SP3'!$O$2:$O$692,'Faturamento SP3'!$D$2:$D$692,'Infos Relatório'!$B$564,'Faturamento SP3'!$E$2:$E$692,'Infos Relatório'!$B631,'Faturamento SP3'!$Z$2:$Z$692,'Infos Relatório'!C$1,'Faturamento SP3'!$T$2:$T$692,"Sim")+SUMIFS('Faturamento SP3'!$P$2:$P$692,'Faturamento SP3'!$D$2:$D$692,'Infos Relatório'!$B$564,'Faturamento SP3'!$E$2:$E$692,'Infos Relatório'!$B631,'Faturamento SP3'!$Z$2:$Z$692,'Infos Relatório'!C$1,'Faturamento SP3'!$T$2:$T$692,"Sim")</f>
        <v>0</v>
      </c>
      <c r="G631" s="27" t="e">
        <f t="shared" ref="G631:G641" si="229">F631/E631</f>
        <v>#DIV/0!</v>
      </c>
      <c r="H631" s="24">
        <f>SUMIFS('Faturamento SP3'!$H$2:$H$692,'Faturamento SP3'!$D$2:$D$692,'Infos Relatório'!$B$564,'Faturamento SP3'!$E$2:$E$692,'Infos Relatório'!$B631,'Faturamento SP3'!$Z$2:$Z$692,'Infos Relatório'!C$1)</f>
        <v>0</v>
      </c>
      <c r="I631" s="23">
        <f>COUNTIFS('Faturamento SP3'!$D$2:$D$692,'Infos Relatório'!$B$564,'Faturamento SP3'!$E$2:$E$692,'Infos Relatório'!$B631,'Faturamento SP3'!$Z$2:$Z$692,'Infos Relatório'!I$1)</f>
        <v>0</v>
      </c>
      <c r="J631" s="13">
        <f>SUMIFS('Faturamento SP3'!$G$2:$G$692,'Faturamento SP3'!$D$2:$D$692,'Infos Relatório'!$B$564,'Faturamento SP3'!$E$2:$E$692,'Infos Relatório'!$B631,'Faturamento SP3'!$Z$2:$Z$692,'Infos Relatório'!I$1)</f>
        <v>0</v>
      </c>
      <c r="K631" s="13">
        <f>SUMIFS('Faturamento SP3'!$J$2:$J$692,'Faturamento SP3'!$D$2:$D$692,'Infos Relatório'!$B$564,'Faturamento SP3'!$E$2:$E$692,'Infos Relatório'!$B631,'Faturamento SP3'!$Z$2:$Z$692,'Infos Relatório'!I$1)</f>
        <v>0</v>
      </c>
      <c r="L631" s="14">
        <f>SUMIFS('Faturamento SP3'!$O$2:$O$692,'Faturamento SP3'!$D$2:$D$692,'Infos Relatório'!$B$564,'Faturamento SP3'!$E$2:$E$692,'Infos Relatório'!$B631,'Faturamento SP3'!$Z$2:$Z$692,'Infos Relatório'!I$1,'Faturamento SP3'!$T$2:$T$692,"Sim")+SUMIFS('Faturamento SP3'!$P$2:$P$692,'Faturamento SP3'!$D$2:$D$692,'Infos Relatório'!$B$564,'Faturamento SP3'!$E$2:$E$692,'Infos Relatório'!$B631,'Faturamento SP3'!$Z$2:$Z$692,'Infos Relatório'!I$1,'Faturamento SP3'!$T$2:$T$692,"Sim")</f>
        <v>0</v>
      </c>
      <c r="M631" s="27" t="e">
        <f t="shared" ref="M631:M641" si="230">L631/K631</f>
        <v>#DIV/0!</v>
      </c>
      <c r="N631" s="24">
        <f>SUMIFS('Faturamento SP3'!$H$2:$H$692,'Faturamento SP3'!$D$2:$D$692,'Infos Relatório'!$B$564,'Faturamento SP3'!$E$2:$E$692,'Infos Relatório'!$B631,'Faturamento SP3'!$Z$2:$Z$692,'Infos Relatório'!I$1)</f>
        <v>0</v>
      </c>
      <c r="O631" s="23">
        <f>COUNTIFS('Faturamento SP3'!$D$2:$D$692,'Infos Relatório'!$B$564,'Faturamento SP3'!$E$2:$E$692,'Infos Relatório'!$B631,'Faturamento SP3'!$Z$2:$Z$692,'Infos Relatório'!O$1)</f>
        <v>0</v>
      </c>
      <c r="P631" s="13">
        <f>SUMIFS('Faturamento SP3'!$G$2:$G$692,'Faturamento SP3'!$D$2:$D$692,'Infos Relatório'!$B$564,'Faturamento SP3'!$E$2:$E$692,'Infos Relatório'!$B631,'Faturamento SP3'!$Z$2:$Z$692,'Infos Relatório'!O$1)</f>
        <v>0</v>
      </c>
      <c r="Q631" s="13">
        <f>SUMIFS('Faturamento SP3'!$J$2:$J$692,'Faturamento SP3'!$D$2:$D$692,'Infos Relatório'!$B$564,'Faturamento SP3'!$E$2:$E$692,'Infos Relatório'!$B631,'Faturamento SP3'!$Z$2:$Z$692,'Infos Relatório'!O$1)</f>
        <v>0</v>
      </c>
      <c r="R631" s="14">
        <f>SUMIFS('Faturamento SP3'!$O$2:$O$692,'Faturamento SP3'!$D$2:$D$692,'Infos Relatório'!$B$564,'Faturamento SP3'!$E$2:$E$692,'Infos Relatório'!$B631,'Faturamento SP3'!$Z$2:$Z$692,'Infos Relatório'!O$1,'Faturamento SP3'!$T$2:$T$692,"Sim")+SUMIFS('Faturamento SP3'!$P$2:$P$692,'Faturamento SP3'!$D$2:$D$692,'Infos Relatório'!$B$564,'Faturamento SP3'!$E$2:$E$692,'Infos Relatório'!$B631,'Faturamento SP3'!$Z$2:$Z$692,'Infos Relatório'!O$1,'Faturamento SP3'!$T$2:$T$692,"Sim")</f>
        <v>0</v>
      </c>
      <c r="S631" s="27" t="e">
        <f t="shared" ref="S631:S641" si="231">R631/Q631</f>
        <v>#DIV/0!</v>
      </c>
      <c r="T631" s="24">
        <f>SUMIFS('Faturamento SP3'!$H$2:$H$692,'Faturamento SP3'!$D$2:$D$692,'Infos Relatório'!$B$564,'Faturamento SP3'!$E$2:$E$692,'Infos Relatório'!$B631,'Faturamento SP3'!$Z$2:$Z$692,'Infos Relatório'!O$1)</f>
        <v>0</v>
      </c>
      <c r="U631" s="23">
        <f>COUNTIFS('Faturamento SP3'!$D$2:$D$692,'Infos Relatório'!$B$564,'Faturamento SP3'!$E$2:$E$692,'Infos Relatório'!$B631,'Faturamento SP3'!$Z$2:$Z$692,'Infos Relatório'!U$1)</f>
        <v>0</v>
      </c>
      <c r="V631" s="13">
        <f>SUMIFS('Faturamento SP3'!$G$2:$G$692,'Faturamento SP3'!$D$2:$D$692,'Infos Relatório'!$B$564,'Faturamento SP3'!$E$2:$E$692,'Infos Relatório'!$B631,'Faturamento SP3'!$Z$2:$Z$692,'Infos Relatório'!U$1)</f>
        <v>0</v>
      </c>
      <c r="W631" s="13">
        <f>SUMIFS('Faturamento SP3'!$J$2:$J$692,'Faturamento SP3'!$D$2:$D$692,'Infos Relatório'!$B$564,'Faturamento SP3'!$E$2:$E$692,'Infos Relatório'!$B631,'Faturamento SP3'!$Z$2:$Z$692,'Infos Relatório'!U$1)</f>
        <v>0</v>
      </c>
      <c r="X631" s="14">
        <f>SUMIFS('Faturamento SP3'!$O$2:$O$692,'Faturamento SP3'!$D$2:$D$692,'Infos Relatório'!$B$564,'Faturamento SP3'!$E$2:$E$692,'Infos Relatório'!$B631,'Faturamento SP3'!$Z$2:$Z$692,'Infos Relatório'!U$1,'Faturamento SP3'!$T$2:$T$692,"Sim")+SUMIFS('Faturamento SP3'!$P$2:$P$692,'Faturamento SP3'!$D$2:$D$692,'Infos Relatório'!$B$564,'Faturamento SP3'!$E$2:$E$692,'Infos Relatório'!$B631,'Faturamento SP3'!$Z$2:$Z$692,'Infos Relatório'!U$1,'Faturamento SP3'!$T$2:$T$692,"Sim")</f>
        <v>0</v>
      </c>
      <c r="Y631" s="27" t="e">
        <f t="shared" ref="Y631:Y641" si="232">X631/W631</f>
        <v>#DIV/0!</v>
      </c>
      <c r="Z631" s="24">
        <f>SUMIFS('Faturamento SP3'!$H$2:$H$692,'Faturamento SP3'!$D$2:$D$692,'Infos Relatório'!$B$564,'Faturamento SP3'!$E$2:$E$692,'Infos Relatório'!$B631,'Faturamento SP3'!$Z$2:$Z$692,'Infos Relatório'!U$1)</f>
        <v>0</v>
      </c>
      <c r="AA631" s="23">
        <f>COUNTIFS('Faturamento SP3'!$D$2:$D$692,'Infos Relatório'!$B$564,'Faturamento SP3'!$E$2:$E$692,'Infos Relatório'!$B631,'Faturamento SP3'!$Z$2:$Z$692,'Infos Relatório'!AA$1)</f>
        <v>0</v>
      </c>
      <c r="AB631" s="13">
        <f>SUMIFS('Faturamento SP3'!$G$2:$G$692,'Faturamento SP3'!$D$2:$D$692,'Infos Relatório'!$B$564,'Faturamento SP3'!$E$2:$E$692,'Infos Relatório'!$B631,'Faturamento SP3'!$Z$2:$Z$692,'Infos Relatório'!AA$1)</f>
        <v>0</v>
      </c>
      <c r="AC631" s="13">
        <f>SUMIFS('Faturamento SP3'!$J$2:$J$692,'Faturamento SP3'!$D$2:$D$692,'Infos Relatório'!$B$564,'Faturamento SP3'!$E$2:$E$692,'Infos Relatório'!$B631,'Faturamento SP3'!$Z$2:$Z$692,'Infos Relatório'!AA$1)</f>
        <v>0</v>
      </c>
      <c r="AD631" s="14">
        <f>SUMIFS('Faturamento SP3'!$O$2:$O$692,'Faturamento SP3'!$D$2:$D$692,'Infos Relatório'!$B$564,'Faturamento SP3'!$E$2:$E$692,'Infos Relatório'!$B631,'Faturamento SP3'!$Z$2:$Z$692,'Infos Relatório'!AA$1,'Faturamento SP3'!$T$2:$T$692,"Sim")+SUMIFS('Faturamento SP3'!$P$2:$P$692,'Faturamento SP3'!$D$2:$D$692,'Infos Relatório'!$B$564,'Faturamento SP3'!$E$2:$E$692,'Infos Relatório'!$B631,'Faturamento SP3'!$Z$2:$Z$692,'Infos Relatório'!AA$1,'Faturamento SP3'!$T$2:$T$692,"Sim")</f>
        <v>0</v>
      </c>
      <c r="AE631" s="27" t="e">
        <f t="shared" ref="AE631:AE641" si="233">AD631/AC631</f>
        <v>#DIV/0!</v>
      </c>
      <c r="AF631" s="24">
        <f>SUMIFS('Faturamento SP3'!$H$2:$H$692,'Faturamento SP3'!$D$2:$D$692,'Infos Relatório'!$B$564,'Faturamento SP3'!$E$2:$E$692,'Infos Relatório'!$B631,'Faturamento SP3'!$Z$2:$Z$692,'Infos Relatório'!AA$1)</f>
        <v>0</v>
      </c>
      <c r="AG631" s="23">
        <f>COUNTIFS('Faturamento SP3'!$D$2:$D$692,'Infos Relatório'!$B$564,'Faturamento SP3'!$E$2:$E$692,'Infos Relatório'!$B631,'Faturamento SP3'!$Z$2:$Z$692,'Infos Relatório'!AG$1)</f>
        <v>0</v>
      </c>
      <c r="AH631" s="13">
        <f>SUMIFS('Faturamento SP3'!$G$2:$G$692,'Faturamento SP3'!$D$2:$D$692,'Infos Relatório'!$B$564,'Faturamento SP3'!$E$2:$E$692,'Infos Relatório'!$B631,'Faturamento SP3'!$Z$2:$Z$692,'Infos Relatório'!AG$1)</f>
        <v>0</v>
      </c>
      <c r="AI631" s="13">
        <f>SUMIFS('Faturamento SP3'!$J$2:$J$692,'Faturamento SP3'!$D$2:$D$692,'Infos Relatório'!$B$564,'Faturamento SP3'!$E$2:$E$692,'Infos Relatório'!$B631,'Faturamento SP3'!$Z$2:$Z$692,'Infos Relatório'!AG$1)</f>
        <v>0</v>
      </c>
      <c r="AJ631" s="14">
        <f>SUMIFS('Faturamento SP3'!$O$2:$O$692,'Faturamento SP3'!$D$2:$D$692,'Infos Relatório'!$B$564,'Faturamento SP3'!$E$2:$E$692,'Infos Relatório'!$B631,'Faturamento SP3'!$Z$2:$Z$692,'Infos Relatório'!AG$1,'Faturamento SP3'!$T$2:$T$692,"Sim")+SUMIFS('Faturamento SP3'!$P$2:$P$692,'Faturamento SP3'!$D$2:$D$692,'Infos Relatório'!$B$564,'Faturamento SP3'!$E$2:$E$692,'Infos Relatório'!$B631,'Faturamento SP3'!$Z$2:$Z$692,'Infos Relatório'!AG$1,'Faturamento SP3'!$T$2:$T$692,"Sim")</f>
        <v>0</v>
      </c>
      <c r="AK631" s="27" t="e">
        <f t="shared" ref="AK631:AK641" si="234">AJ631/AI631</f>
        <v>#DIV/0!</v>
      </c>
      <c r="AL631" s="24">
        <f>SUMIFS('Faturamento SP3'!$H$2:$H$692,'Faturamento SP3'!$D$2:$D$692,'Infos Relatório'!$B$564,'Faturamento SP3'!$E$2:$E$692,'Infos Relatório'!$B631,'Faturamento SP3'!$Z$2:$Z$692,'Infos Relatório'!AG$1)</f>
        <v>0</v>
      </c>
      <c r="AM631" s="23">
        <f>COUNTIFS('Faturamento SP3'!$D$2:$D$692,'Infos Relatório'!$B$564,'Faturamento SP3'!$E$2:$E$692,'Infos Relatório'!$B631,'Faturamento SP3'!$Z$2:$Z$692,'Infos Relatório'!AM$1)</f>
        <v>0</v>
      </c>
      <c r="AN631" s="13">
        <f>SUMIFS('Faturamento SP3'!$G$2:$G$692,'Faturamento SP3'!$D$2:$D$692,'Infos Relatório'!$B$564,'Faturamento SP3'!$E$2:$E$692,'Infos Relatório'!$B631,'Faturamento SP3'!$Z$2:$Z$692,'Infos Relatório'!AM$1)</f>
        <v>0</v>
      </c>
      <c r="AO631" s="13">
        <f>SUMIFS('Faturamento SP3'!$J$2:$J$692,'Faturamento SP3'!$D$2:$D$692,'Infos Relatório'!$B$564,'Faturamento SP3'!$E$2:$E$692,'Infos Relatório'!$B631,'Faturamento SP3'!$Z$2:$Z$692,'Infos Relatório'!AM$1)</f>
        <v>0</v>
      </c>
      <c r="AP631" s="14">
        <f>SUMIFS('Faturamento SP3'!$O$2:$O$692,'Faturamento SP3'!$D$2:$D$692,'Infos Relatório'!$B$564,'Faturamento SP3'!$E$2:$E$692,'Infos Relatório'!$B631,'Faturamento SP3'!$Z$2:$Z$692,'Infos Relatório'!AM$1,'Faturamento SP3'!$T$2:$T$692,"Sim")+SUMIFS('Faturamento SP3'!$P$2:$P$692,'Faturamento SP3'!$D$2:$D$692,'Infos Relatório'!$B$564,'Faturamento SP3'!$E$2:$E$692,'Infos Relatório'!$B631,'Faturamento SP3'!$Z$2:$Z$692,'Infos Relatório'!AM$1,'Faturamento SP3'!$T$2:$T$692,"Sim")</f>
        <v>0</v>
      </c>
      <c r="AQ631" s="27" t="e">
        <f t="shared" ref="AQ631:AQ641" si="235">AP631/AO631</f>
        <v>#DIV/0!</v>
      </c>
      <c r="AR631" s="24">
        <f>SUMIFS('Faturamento SP3'!$H$2:$H$692,'Faturamento SP3'!$D$2:$D$692,'Infos Relatório'!$B$564,'Faturamento SP3'!$E$2:$E$692,'Infos Relatório'!$B631,'Faturamento SP3'!$Z$2:$Z$692,'Infos Relatório'!AM$1)</f>
        <v>0</v>
      </c>
      <c r="AS631" s="23">
        <f>COUNTIFS('Faturamento SP3'!$D$2:$D$692,'Infos Relatório'!$B$564,'Faturamento SP3'!$E$2:$E$692,'Infos Relatório'!$B631,'Faturamento SP3'!$Z$2:$Z$692,'Infos Relatório'!AS$1)</f>
        <v>0</v>
      </c>
      <c r="AT631" s="13">
        <f>SUMIFS('Faturamento SP3'!$G$2:$G$692,'Faturamento SP3'!$D$2:$D$692,'Infos Relatório'!$B$564,'Faturamento SP3'!$E$2:$E$692,'Infos Relatório'!$B631,'Faturamento SP3'!$Z$2:$Z$692,'Infos Relatório'!AS$1)</f>
        <v>0</v>
      </c>
      <c r="AU631" s="13">
        <f>SUMIFS('Faturamento SP3'!$J$2:$J$692,'Faturamento SP3'!$D$2:$D$692,'Infos Relatório'!$B$564,'Faturamento SP3'!$E$2:$E$692,'Infos Relatório'!$B631,'Faturamento SP3'!$Z$2:$Z$692,'Infos Relatório'!AS$1)</f>
        <v>0</v>
      </c>
      <c r="AV631" s="14">
        <f>SUMIFS('Faturamento SP3'!$O$2:$O$692,'Faturamento SP3'!$D$2:$D$692,'Infos Relatório'!$B$564,'Faturamento SP3'!$E$2:$E$692,'Infos Relatório'!$B631,'Faturamento SP3'!$Z$2:$Z$692,'Infos Relatório'!AS$1,'Faturamento SP3'!$T$2:$T$692,"Sim")+SUMIFS('Faturamento SP3'!$P$2:$P$692,'Faturamento SP3'!$D$2:$D$692,'Infos Relatório'!$B$564,'Faturamento SP3'!$E$2:$E$692,'Infos Relatório'!$B631,'Faturamento SP3'!$Z$2:$Z$692,'Infos Relatório'!AS$1,'Faturamento SP3'!$T$2:$T$692,"Sim")</f>
        <v>0</v>
      </c>
      <c r="AW631" s="27" t="e">
        <f t="shared" ref="AW631:AW641" si="236">AV631/AU631</f>
        <v>#DIV/0!</v>
      </c>
      <c r="AX631" s="24">
        <f>SUMIFS('Faturamento SP3'!$H$2:$H$692,'Faturamento SP3'!$D$2:$D$692,'Infos Relatório'!$B$564,'Faturamento SP3'!$E$2:$E$692,'Infos Relatório'!$B631,'Faturamento SP3'!$Z$2:$Z$692,'Infos Relatório'!AS$1)</f>
        <v>0</v>
      </c>
      <c r="AY631" s="23">
        <f>COUNTIFS('Faturamento SP3'!$D$2:$D$692,'Infos Relatório'!$B$564,'Faturamento SP3'!$E$2:$E$692,'Infos Relatório'!$B631,'Faturamento SP3'!$Z$2:$Z$692,'Infos Relatório'!AY$1)</f>
        <v>0</v>
      </c>
      <c r="AZ631" s="13">
        <f>SUMIFS('Faturamento SP3'!$G$2:$G$692,'Faturamento SP3'!$D$2:$D$692,'Infos Relatório'!$B$564,'Faturamento SP3'!$E$2:$E$692,'Infos Relatório'!$B631,'Faturamento SP3'!$Z$2:$Z$692,'Infos Relatório'!AY$1)</f>
        <v>0</v>
      </c>
      <c r="BA631" s="13">
        <f>SUMIFS('Faturamento SP3'!$J$2:$J$692,'Faturamento SP3'!$D$2:$D$692,'Infos Relatório'!$B$564,'Faturamento SP3'!$E$2:$E$692,'Infos Relatório'!$B631,'Faturamento SP3'!$Z$2:$Z$692,'Infos Relatório'!AY$1)</f>
        <v>0</v>
      </c>
      <c r="BB631" s="14">
        <f>SUMIFS('Faturamento SP3'!$O$2:$O$692,'Faturamento SP3'!$D$2:$D$692,'Infos Relatório'!$B$564,'Faturamento SP3'!$E$2:$E$692,'Infos Relatório'!$B631,'Faturamento SP3'!$Z$2:$Z$692,'Infos Relatório'!AY$1,'Faturamento SP3'!$T$2:$T$692,"Sim")+SUMIFS('Faturamento SP3'!$P$2:$P$692,'Faturamento SP3'!$D$2:$D$692,'Infos Relatório'!$B$564,'Faturamento SP3'!$E$2:$E$692,'Infos Relatório'!$B631,'Faturamento SP3'!$Z$2:$Z$692,'Infos Relatório'!AY$1,'Faturamento SP3'!$T$2:$T$692,"Sim")</f>
        <v>0</v>
      </c>
      <c r="BC631" s="27" t="e">
        <f t="shared" ref="BC631:BC641" si="237">BB631/BA631</f>
        <v>#DIV/0!</v>
      </c>
      <c r="BD631" s="24">
        <f>SUMIFS('Faturamento SP3'!$H$2:$H$692,'Faturamento SP3'!$D$2:$D$692,'Infos Relatório'!$B$564,'Faturamento SP3'!$E$2:$E$692,'Infos Relatório'!$B631,'Faturamento SP3'!$Z$2:$Z$692,'Infos Relatório'!AY$1)</f>
        <v>0</v>
      </c>
      <c r="BE631" s="23">
        <f>COUNTIFS('Faturamento SP3'!$D$2:$D$692,'Infos Relatório'!$B$564,'Faturamento SP3'!$E$2:$E$692,'Infos Relatório'!$B631,'Faturamento SP3'!$Z$2:$Z$692,'Infos Relatório'!BE$1)</f>
        <v>0</v>
      </c>
      <c r="BF631" s="13">
        <f>SUMIFS('Faturamento SP3'!$G$2:$G$692,'Faturamento SP3'!$D$2:$D$692,'Infos Relatório'!$B$564,'Faturamento SP3'!$E$2:$E$692,'Infos Relatório'!$B631,'Faturamento SP3'!$Z$2:$Z$692,'Infos Relatório'!BE$1)</f>
        <v>0</v>
      </c>
      <c r="BG631" s="13">
        <f>SUMIFS('Faturamento SP3'!$J$2:$J$692,'Faturamento SP3'!$D$2:$D$692,'Infos Relatório'!$B$564,'Faturamento SP3'!$E$2:$E$692,'Infos Relatório'!$B631,'Faturamento SP3'!$Z$2:$Z$692,'Infos Relatório'!BE$1)</f>
        <v>0</v>
      </c>
      <c r="BH631" s="14">
        <f>SUMIFS('Faturamento SP3'!$O$2:$O$692,'Faturamento SP3'!$D$2:$D$692,'Infos Relatório'!$B$564,'Faturamento SP3'!$E$2:$E$692,'Infos Relatório'!$B631,'Faturamento SP3'!$Z$2:$Z$692,'Infos Relatório'!BE$1,'Faturamento SP3'!$T$2:$T$692,"Sim")+SUMIFS('Faturamento SP3'!$P$2:$P$692,'Faturamento SP3'!$D$2:$D$692,'Infos Relatório'!$B$564,'Faturamento SP3'!$E$2:$E$692,'Infos Relatório'!$B631,'Faturamento SP3'!$Z$2:$Z$692,'Infos Relatório'!BE$1,'Faturamento SP3'!$T$2:$T$692,"Sim")</f>
        <v>0</v>
      </c>
      <c r="BI631" s="27" t="e">
        <f t="shared" ref="BI631:BI641" si="238">BH631/BG631</f>
        <v>#DIV/0!</v>
      </c>
      <c r="BJ631" s="24">
        <f>SUMIFS('Faturamento SP3'!$H$2:$H$692,'Faturamento SP3'!$D$2:$D$692,'Infos Relatório'!$B$564,'Faturamento SP3'!$E$2:$E$692,'Infos Relatório'!$B631,'Faturamento SP3'!$Z$2:$Z$692,'Infos Relatório'!BE$1)</f>
        <v>0</v>
      </c>
      <c r="BK631" s="23">
        <f>COUNTIFS('Faturamento SP3'!$D$2:$D$692,'Infos Relatório'!$B$564,'Faturamento SP3'!$E$2:$E$692,'Infos Relatório'!$B631,'Faturamento SP3'!$Z$2:$Z$692,'Infos Relatório'!BK$1)</f>
        <v>0</v>
      </c>
      <c r="BL631" s="13">
        <f>SUMIFS('Faturamento SP3'!$G$2:$G$692,'Faturamento SP3'!$D$2:$D$692,'Infos Relatório'!$B$564,'Faturamento SP3'!$E$2:$E$692,'Infos Relatório'!$B631,'Faturamento SP3'!$Z$2:$Z$692,'Infos Relatório'!BK$1)</f>
        <v>0</v>
      </c>
      <c r="BM631" s="13">
        <f>SUMIFS('Faturamento SP3'!$J$2:$J$692,'Faturamento SP3'!$D$2:$D$692,'Infos Relatório'!$B$564,'Faturamento SP3'!$E$2:$E$692,'Infos Relatório'!$B631,'Faturamento SP3'!$Z$2:$Z$692,'Infos Relatório'!BK$1)</f>
        <v>0</v>
      </c>
      <c r="BN631" s="14">
        <f>SUMIFS('Faturamento SP3'!$O$2:$O$692,'Faturamento SP3'!$D$2:$D$692,'Infos Relatório'!$B$564,'Faturamento SP3'!$E$2:$E$692,'Infos Relatório'!$B631,'Faturamento SP3'!$Z$2:$Z$692,'Infos Relatório'!BK$1,'Faturamento SP3'!$T$2:$T$692,"Sim")+SUMIFS('Faturamento SP3'!$P$2:$P$692,'Faturamento SP3'!$D$2:$D$692,'Infos Relatório'!$B$564,'Faturamento SP3'!$E$2:$E$692,'Infos Relatório'!$B631,'Faturamento SP3'!$Z$2:$Z$692,'Infos Relatório'!BK$1,'Faturamento SP3'!$T$2:$T$692,"Sim")</f>
        <v>0</v>
      </c>
      <c r="BO631" s="27" t="e">
        <f t="shared" ref="BO631:BO641" si="239">BN631/BM631</f>
        <v>#DIV/0!</v>
      </c>
      <c r="BP631" s="24">
        <f>SUMIFS('Faturamento SP3'!$H$2:$H$692,'Faturamento SP3'!$D$2:$D$692,'Infos Relatório'!$B$564,'Faturamento SP3'!$E$2:$E$692,'Infos Relatório'!$B631,'Faturamento SP3'!$Z$2:$Z$692,'Infos Relatório'!BK$1)</f>
        <v>0</v>
      </c>
      <c r="BQ631" s="23">
        <f>COUNTIFS('Faturamento SP3'!$D$2:$D$692,'Infos Relatório'!$B$564,'Faturamento SP3'!$E$2:$E$692,'Infos Relatório'!$B631,'Faturamento SP3'!$Z$2:$Z$692,'Infos Relatório'!BQ$1)</f>
        <v>0</v>
      </c>
      <c r="BR631" s="13">
        <f>SUMIFS('Faturamento SP3'!$G$2:$G$692,'Faturamento SP3'!$D$2:$D$692,'Infos Relatório'!$B$564,'Faturamento SP3'!$E$2:$E$692,'Infos Relatório'!$B631,'Faturamento SP3'!$Z$2:$Z$692,'Infos Relatório'!BQ$1)</f>
        <v>0</v>
      </c>
      <c r="BS631" s="13">
        <f>SUMIFS('Faturamento SP3'!$J$2:$J$692,'Faturamento SP3'!$D$2:$D$692,'Infos Relatório'!$B$564,'Faturamento SP3'!$E$2:$E$692,'Infos Relatório'!$B631,'Faturamento SP3'!$Z$2:$Z$692,'Infos Relatório'!BQ$1)</f>
        <v>0</v>
      </c>
      <c r="BT631" s="14">
        <f>SUMIFS('Faturamento SP3'!$O$2:$O$692,'Faturamento SP3'!$D$2:$D$692,'Infos Relatório'!$B$564,'Faturamento SP3'!$E$2:$E$692,'Infos Relatório'!$B631,'Faturamento SP3'!$Z$2:$Z$692,'Infos Relatório'!BQ$1,'Faturamento SP3'!$T$2:$T$692,"Sim")+SUMIFS('Faturamento SP3'!$P$2:$P$692,'Faturamento SP3'!$D$2:$D$692,'Infos Relatório'!$B$564,'Faturamento SP3'!$E$2:$E$692,'Infos Relatório'!$B631,'Faturamento SP3'!$Z$2:$Z$692,'Infos Relatório'!BQ$1,'Faturamento SP3'!$T$2:$T$692,"Sim")</f>
        <v>0</v>
      </c>
      <c r="BU631" s="27" t="e">
        <f t="shared" ref="BU631:BU641" si="240">BT631/BS631</f>
        <v>#DIV/0!</v>
      </c>
      <c r="BV631" s="24">
        <f>SUMIFS('Faturamento SP3'!$H$2:$H$692,'Faturamento SP3'!$D$2:$D$692,'Infos Relatório'!$B$564,'Faturamento SP3'!$E$2:$E$692,'Infos Relatório'!$B631,'Faturamento SP3'!$Z$2:$Z$692,'Infos Relatório'!BQ$1)</f>
        <v>0</v>
      </c>
    </row>
    <row r="632" spans="2:74">
      <c r="B632" s="17" t="s">
        <v>74</v>
      </c>
      <c r="C632" s="23">
        <f>COUNTIFS('Faturamento SP3'!$D$2:$D$692,'Infos Relatório'!$B$564,'Faturamento SP3'!$E$2:$E$692,'Infos Relatório'!$B632,'Faturamento SP3'!$Z$2:$Z$692,'Infos Relatório'!C$1)</f>
        <v>0</v>
      </c>
      <c r="D632" s="13">
        <f>SUMIFS('Faturamento SP3'!$G$2:$G$692,'Faturamento SP3'!$D$2:$D$692,'Infos Relatório'!$B$564,'Faturamento SP3'!$E$2:$E$692,'Infos Relatório'!$B632,'Faturamento SP3'!$Z$2:$Z$692,'Infos Relatório'!C$1)</f>
        <v>0</v>
      </c>
      <c r="E632" s="13">
        <f>SUMIFS('Faturamento SP3'!$J$2:$J$692,'Faturamento SP3'!$D$2:$D$692,'Infos Relatório'!$B$564,'Faturamento SP3'!$E$2:$E$692,'Infos Relatório'!$B632,'Faturamento SP3'!$Z$2:$Z$692,'Infos Relatório'!C$1)</f>
        <v>0</v>
      </c>
      <c r="F632" s="14">
        <f>SUMIFS('Faturamento SP3'!$O$2:$O$692,'Faturamento SP3'!$D$2:$D$692,'Infos Relatório'!$B$564,'Faturamento SP3'!$E$2:$E$692,'Infos Relatório'!$B632,'Faturamento SP3'!$Z$2:$Z$692,'Infos Relatório'!C$1,'Faturamento SP3'!$T$2:$T$692,"Sim")+SUMIFS('Faturamento SP3'!$P$2:$P$692,'Faturamento SP3'!$D$2:$D$692,'Infos Relatório'!$B$564,'Faturamento SP3'!$E$2:$E$692,'Infos Relatório'!$B632,'Faturamento SP3'!$Z$2:$Z$692,'Infos Relatório'!C$1,'Faturamento SP3'!$T$2:$T$692,"Sim")</f>
        <v>0</v>
      </c>
      <c r="G632" s="27" t="e">
        <f t="shared" si="229"/>
        <v>#DIV/0!</v>
      </c>
      <c r="H632" s="24">
        <f>SUMIFS('Faturamento SP3'!$H$2:$H$692,'Faturamento SP3'!$D$2:$D$692,'Infos Relatório'!$B$564,'Faturamento SP3'!$E$2:$E$692,'Infos Relatório'!$B632,'Faturamento SP3'!$Z$2:$Z$692,'Infos Relatório'!C$1)</f>
        <v>0</v>
      </c>
      <c r="I632" s="23">
        <f>COUNTIFS('Faturamento SP3'!$D$2:$D$692,'Infos Relatório'!$B$564,'Faturamento SP3'!$E$2:$E$692,'Infos Relatório'!$B632,'Faturamento SP3'!$Z$2:$Z$692,'Infos Relatório'!I$1)</f>
        <v>0</v>
      </c>
      <c r="J632" s="13">
        <f>SUMIFS('Faturamento SP3'!$G$2:$G$692,'Faturamento SP3'!$D$2:$D$692,'Infos Relatório'!$B$564,'Faturamento SP3'!$E$2:$E$692,'Infos Relatório'!$B632,'Faturamento SP3'!$Z$2:$Z$692,'Infos Relatório'!I$1)</f>
        <v>0</v>
      </c>
      <c r="K632" s="13">
        <f>SUMIFS('Faturamento SP3'!$J$2:$J$692,'Faturamento SP3'!$D$2:$D$692,'Infos Relatório'!$B$564,'Faturamento SP3'!$E$2:$E$692,'Infos Relatório'!$B632,'Faturamento SP3'!$Z$2:$Z$692,'Infos Relatório'!I$1)</f>
        <v>0</v>
      </c>
      <c r="L632" s="14">
        <f>SUMIFS('Faturamento SP3'!$O$2:$O$692,'Faturamento SP3'!$D$2:$D$692,'Infos Relatório'!$B$564,'Faturamento SP3'!$E$2:$E$692,'Infos Relatório'!$B632,'Faturamento SP3'!$Z$2:$Z$692,'Infos Relatório'!I$1,'Faturamento SP3'!$T$2:$T$692,"Sim")+SUMIFS('Faturamento SP3'!$P$2:$P$692,'Faturamento SP3'!$D$2:$D$692,'Infos Relatório'!$B$564,'Faturamento SP3'!$E$2:$E$692,'Infos Relatório'!$B632,'Faturamento SP3'!$Z$2:$Z$692,'Infos Relatório'!I$1,'Faturamento SP3'!$T$2:$T$692,"Sim")</f>
        <v>0</v>
      </c>
      <c r="M632" s="27" t="e">
        <f t="shared" si="230"/>
        <v>#DIV/0!</v>
      </c>
      <c r="N632" s="24">
        <f>SUMIFS('Faturamento SP3'!$H$2:$H$692,'Faturamento SP3'!$D$2:$D$692,'Infos Relatório'!$B$564,'Faturamento SP3'!$E$2:$E$692,'Infos Relatório'!$B632,'Faturamento SP3'!$Z$2:$Z$692,'Infos Relatório'!I$1)</f>
        <v>0</v>
      </c>
      <c r="O632" s="23">
        <f>COUNTIFS('Faturamento SP3'!$D$2:$D$692,'Infos Relatório'!$B$564,'Faturamento SP3'!$E$2:$E$692,'Infos Relatório'!$B632,'Faturamento SP3'!$Z$2:$Z$692,'Infos Relatório'!O$1)</f>
        <v>0</v>
      </c>
      <c r="P632" s="13">
        <f>SUMIFS('Faturamento SP3'!$G$2:$G$692,'Faturamento SP3'!$D$2:$D$692,'Infos Relatório'!$B$564,'Faturamento SP3'!$E$2:$E$692,'Infos Relatório'!$B632,'Faturamento SP3'!$Z$2:$Z$692,'Infos Relatório'!O$1)</f>
        <v>0</v>
      </c>
      <c r="Q632" s="13">
        <f>SUMIFS('Faturamento SP3'!$J$2:$J$692,'Faturamento SP3'!$D$2:$D$692,'Infos Relatório'!$B$564,'Faturamento SP3'!$E$2:$E$692,'Infos Relatório'!$B632,'Faturamento SP3'!$Z$2:$Z$692,'Infos Relatório'!O$1)</f>
        <v>0</v>
      </c>
      <c r="R632" s="14">
        <f>SUMIFS('Faturamento SP3'!$O$2:$O$692,'Faturamento SP3'!$D$2:$D$692,'Infos Relatório'!$B$564,'Faturamento SP3'!$E$2:$E$692,'Infos Relatório'!$B632,'Faturamento SP3'!$Z$2:$Z$692,'Infos Relatório'!O$1,'Faturamento SP3'!$T$2:$T$692,"Sim")+SUMIFS('Faturamento SP3'!$P$2:$P$692,'Faturamento SP3'!$D$2:$D$692,'Infos Relatório'!$B$564,'Faturamento SP3'!$E$2:$E$692,'Infos Relatório'!$B632,'Faturamento SP3'!$Z$2:$Z$692,'Infos Relatório'!O$1,'Faturamento SP3'!$T$2:$T$692,"Sim")</f>
        <v>0</v>
      </c>
      <c r="S632" s="27" t="e">
        <f t="shared" si="231"/>
        <v>#DIV/0!</v>
      </c>
      <c r="T632" s="24">
        <f>SUMIFS('Faturamento SP3'!$H$2:$H$692,'Faturamento SP3'!$D$2:$D$692,'Infos Relatório'!$B$564,'Faturamento SP3'!$E$2:$E$692,'Infos Relatório'!$B632,'Faturamento SP3'!$Z$2:$Z$692,'Infos Relatório'!O$1)</f>
        <v>0</v>
      </c>
      <c r="U632" s="23">
        <f>COUNTIFS('Faturamento SP3'!$D$2:$D$692,'Infos Relatório'!$B$564,'Faturamento SP3'!$E$2:$E$692,'Infos Relatório'!$B632,'Faturamento SP3'!$Z$2:$Z$692,'Infos Relatório'!U$1)</f>
        <v>0</v>
      </c>
      <c r="V632" s="13">
        <f>SUMIFS('Faturamento SP3'!$G$2:$G$692,'Faturamento SP3'!$D$2:$D$692,'Infos Relatório'!$B$564,'Faturamento SP3'!$E$2:$E$692,'Infos Relatório'!$B632,'Faturamento SP3'!$Z$2:$Z$692,'Infos Relatório'!U$1)</f>
        <v>0</v>
      </c>
      <c r="W632" s="13">
        <f>SUMIFS('Faturamento SP3'!$J$2:$J$692,'Faturamento SP3'!$D$2:$D$692,'Infos Relatório'!$B$564,'Faturamento SP3'!$E$2:$E$692,'Infos Relatório'!$B632,'Faturamento SP3'!$Z$2:$Z$692,'Infos Relatório'!U$1)</f>
        <v>0</v>
      </c>
      <c r="X632" s="14">
        <f>SUMIFS('Faturamento SP3'!$O$2:$O$692,'Faturamento SP3'!$D$2:$D$692,'Infos Relatório'!$B$564,'Faturamento SP3'!$E$2:$E$692,'Infos Relatório'!$B632,'Faturamento SP3'!$Z$2:$Z$692,'Infos Relatório'!U$1,'Faturamento SP3'!$T$2:$T$692,"Sim")+SUMIFS('Faturamento SP3'!$P$2:$P$692,'Faturamento SP3'!$D$2:$D$692,'Infos Relatório'!$B$564,'Faturamento SP3'!$E$2:$E$692,'Infos Relatório'!$B632,'Faturamento SP3'!$Z$2:$Z$692,'Infos Relatório'!U$1,'Faturamento SP3'!$T$2:$T$692,"Sim")</f>
        <v>0</v>
      </c>
      <c r="Y632" s="27" t="e">
        <f t="shared" si="232"/>
        <v>#DIV/0!</v>
      </c>
      <c r="Z632" s="24">
        <f>SUMIFS('Faturamento SP3'!$H$2:$H$692,'Faturamento SP3'!$D$2:$D$692,'Infos Relatório'!$B$564,'Faturamento SP3'!$E$2:$E$692,'Infos Relatório'!$B632,'Faturamento SP3'!$Z$2:$Z$692,'Infos Relatório'!U$1)</f>
        <v>0</v>
      </c>
      <c r="AA632" s="23">
        <f>COUNTIFS('Faturamento SP3'!$D$2:$D$692,'Infos Relatório'!$B$564,'Faturamento SP3'!$E$2:$E$692,'Infos Relatório'!$B632,'Faturamento SP3'!$Z$2:$Z$692,'Infos Relatório'!AA$1)</f>
        <v>0</v>
      </c>
      <c r="AB632" s="13">
        <f>SUMIFS('Faturamento SP3'!$G$2:$G$692,'Faturamento SP3'!$D$2:$D$692,'Infos Relatório'!$B$564,'Faturamento SP3'!$E$2:$E$692,'Infos Relatório'!$B632,'Faturamento SP3'!$Z$2:$Z$692,'Infos Relatório'!AA$1)</f>
        <v>0</v>
      </c>
      <c r="AC632" s="13">
        <f>SUMIFS('Faturamento SP3'!$J$2:$J$692,'Faturamento SP3'!$D$2:$D$692,'Infos Relatório'!$B$564,'Faturamento SP3'!$E$2:$E$692,'Infos Relatório'!$B632,'Faturamento SP3'!$Z$2:$Z$692,'Infos Relatório'!AA$1)</f>
        <v>0</v>
      </c>
      <c r="AD632" s="14">
        <f>SUMIFS('Faturamento SP3'!$O$2:$O$692,'Faturamento SP3'!$D$2:$D$692,'Infos Relatório'!$B$564,'Faturamento SP3'!$E$2:$E$692,'Infos Relatório'!$B632,'Faturamento SP3'!$Z$2:$Z$692,'Infos Relatório'!AA$1,'Faturamento SP3'!$T$2:$T$692,"Sim")+SUMIFS('Faturamento SP3'!$P$2:$P$692,'Faturamento SP3'!$D$2:$D$692,'Infos Relatório'!$B$564,'Faturamento SP3'!$E$2:$E$692,'Infos Relatório'!$B632,'Faturamento SP3'!$Z$2:$Z$692,'Infos Relatório'!AA$1,'Faturamento SP3'!$T$2:$T$692,"Sim")</f>
        <v>0</v>
      </c>
      <c r="AE632" s="27" t="e">
        <f t="shared" si="233"/>
        <v>#DIV/0!</v>
      </c>
      <c r="AF632" s="24">
        <f>SUMIFS('Faturamento SP3'!$H$2:$H$692,'Faturamento SP3'!$D$2:$D$692,'Infos Relatório'!$B$564,'Faturamento SP3'!$E$2:$E$692,'Infos Relatório'!$B632,'Faturamento SP3'!$Z$2:$Z$692,'Infos Relatório'!AA$1)</f>
        <v>0</v>
      </c>
      <c r="AG632" s="23">
        <f>COUNTIFS('Faturamento SP3'!$D$2:$D$692,'Infos Relatório'!$B$564,'Faturamento SP3'!$E$2:$E$692,'Infos Relatório'!$B632,'Faturamento SP3'!$Z$2:$Z$692,'Infos Relatório'!AG$1)</f>
        <v>0</v>
      </c>
      <c r="AH632" s="13">
        <f>SUMIFS('Faturamento SP3'!$G$2:$G$692,'Faturamento SP3'!$D$2:$D$692,'Infos Relatório'!$B$564,'Faturamento SP3'!$E$2:$E$692,'Infos Relatório'!$B632,'Faturamento SP3'!$Z$2:$Z$692,'Infos Relatório'!AG$1)</f>
        <v>0</v>
      </c>
      <c r="AI632" s="13">
        <f>SUMIFS('Faturamento SP3'!$J$2:$J$692,'Faturamento SP3'!$D$2:$D$692,'Infos Relatório'!$B$564,'Faturamento SP3'!$E$2:$E$692,'Infos Relatório'!$B632,'Faturamento SP3'!$Z$2:$Z$692,'Infos Relatório'!AG$1)</f>
        <v>0</v>
      </c>
      <c r="AJ632" s="14">
        <f>SUMIFS('Faturamento SP3'!$O$2:$O$692,'Faturamento SP3'!$D$2:$D$692,'Infos Relatório'!$B$564,'Faturamento SP3'!$E$2:$E$692,'Infos Relatório'!$B632,'Faturamento SP3'!$Z$2:$Z$692,'Infos Relatório'!AG$1,'Faturamento SP3'!$T$2:$T$692,"Sim")+SUMIFS('Faturamento SP3'!$P$2:$P$692,'Faturamento SP3'!$D$2:$D$692,'Infos Relatório'!$B$564,'Faturamento SP3'!$E$2:$E$692,'Infos Relatório'!$B632,'Faturamento SP3'!$Z$2:$Z$692,'Infos Relatório'!AG$1,'Faturamento SP3'!$T$2:$T$692,"Sim")</f>
        <v>0</v>
      </c>
      <c r="AK632" s="27" t="e">
        <f t="shared" si="234"/>
        <v>#DIV/0!</v>
      </c>
      <c r="AL632" s="24">
        <f>SUMIFS('Faturamento SP3'!$H$2:$H$692,'Faturamento SP3'!$D$2:$D$692,'Infos Relatório'!$B$564,'Faturamento SP3'!$E$2:$E$692,'Infos Relatório'!$B632,'Faturamento SP3'!$Z$2:$Z$692,'Infos Relatório'!AG$1)</f>
        <v>0</v>
      </c>
      <c r="AM632" s="23">
        <f>COUNTIFS('Faturamento SP3'!$D$2:$D$692,'Infos Relatório'!$B$564,'Faturamento SP3'!$E$2:$E$692,'Infos Relatório'!$B632,'Faturamento SP3'!$Z$2:$Z$692,'Infos Relatório'!AM$1)</f>
        <v>0</v>
      </c>
      <c r="AN632" s="13">
        <f>SUMIFS('Faturamento SP3'!$G$2:$G$692,'Faturamento SP3'!$D$2:$D$692,'Infos Relatório'!$B$564,'Faturamento SP3'!$E$2:$E$692,'Infos Relatório'!$B632,'Faturamento SP3'!$Z$2:$Z$692,'Infos Relatório'!AM$1)</f>
        <v>0</v>
      </c>
      <c r="AO632" s="13">
        <f>SUMIFS('Faturamento SP3'!$J$2:$J$692,'Faturamento SP3'!$D$2:$D$692,'Infos Relatório'!$B$564,'Faturamento SP3'!$E$2:$E$692,'Infos Relatório'!$B632,'Faturamento SP3'!$Z$2:$Z$692,'Infos Relatório'!AM$1)</f>
        <v>0</v>
      </c>
      <c r="AP632" s="14">
        <f>SUMIFS('Faturamento SP3'!$O$2:$O$692,'Faturamento SP3'!$D$2:$D$692,'Infos Relatório'!$B$564,'Faturamento SP3'!$E$2:$E$692,'Infos Relatório'!$B632,'Faturamento SP3'!$Z$2:$Z$692,'Infos Relatório'!AM$1,'Faturamento SP3'!$T$2:$T$692,"Sim")+SUMIFS('Faturamento SP3'!$P$2:$P$692,'Faturamento SP3'!$D$2:$D$692,'Infos Relatório'!$B$564,'Faturamento SP3'!$E$2:$E$692,'Infos Relatório'!$B632,'Faturamento SP3'!$Z$2:$Z$692,'Infos Relatório'!AM$1,'Faturamento SP3'!$T$2:$T$692,"Sim")</f>
        <v>0</v>
      </c>
      <c r="AQ632" s="27" t="e">
        <f t="shared" si="235"/>
        <v>#DIV/0!</v>
      </c>
      <c r="AR632" s="24">
        <f>SUMIFS('Faturamento SP3'!$H$2:$H$692,'Faturamento SP3'!$D$2:$D$692,'Infos Relatório'!$B$564,'Faturamento SP3'!$E$2:$E$692,'Infos Relatório'!$B632,'Faturamento SP3'!$Z$2:$Z$692,'Infos Relatório'!AM$1)</f>
        <v>0</v>
      </c>
      <c r="AS632" s="23">
        <f>COUNTIFS('Faturamento SP3'!$D$2:$D$692,'Infos Relatório'!$B$564,'Faturamento SP3'!$E$2:$E$692,'Infos Relatório'!$B632,'Faturamento SP3'!$Z$2:$Z$692,'Infos Relatório'!AS$1)</f>
        <v>0</v>
      </c>
      <c r="AT632" s="13">
        <f>SUMIFS('Faturamento SP3'!$G$2:$G$692,'Faturamento SP3'!$D$2:$D$692,'Infos Relatório'!$B$564,'Faturamento SP3'!$E$2:$E$692,'Infos Relatório'!$B632,'Faturamento SP3'!$Z$2:$Z$692,'Infos Relatório'!AS$1)</f>
        <v>0</v>
      </c>
      <c r="AU632" s="13">
        <f>SUMIFS('Faturamento SP3'!$J$2:$J$692,'Faturamento SP3'!$D$2:$D$692,'Infos Relatório'!$B$564,'Faturamento SP3'!$E$2:$E$692,'Infos Relatório'!$B632,'Faturamento SP3'!$Z$2:$Z$692,'Infos Relatório'!AS$1)</f>
        <v>0</v>
      </c>
      <c r="AV632" s="14">
        <f>SUMIFS('Faturamento SP3'!$O$2:$O$692,'Faturamento SP3'!$D$2:$D$692,'Infos Relatório'!$B$564,'Faturamento SP3'!$E$2:$E$692,'Infos Relatório'!$B632,'Faturamento SP3'!$Z$2:$Z$692,'Infos Relatório'!AS$1,'Faturamento SP3'!$T$2:$T$692,"Sim")+SUMIFS('Faturamento SP3'!$P$2:$P$692,'Faturamento SP3'!$D$2:$D$692,'Infos Relatório'!$B$564,'Faturamento SP3'!$E$2:$E$692,'Infos Relatório'!$B632,'Faturamento SP3'!$Z$2:$Z$692,'Infos Relatório'!AS$1,'Faturamento SP3'!$T$2:$T$692,"Sim")</f>
        <v>0</v>
      </c>
      <c r="AW632" s="27" t="e">
        <f t="shared" si="236"/>
        <v>#DIV/0!</v>
      </c>
      <c r="AX632" s="24">
        <f>SUMIFS('Faturamento SP3'!$H$2:$H$692,'Faturamento SP3'!$D$2:$D$692,'Infos Relatório'!$B$564,'Faturamento SP3'!$E$2:$E$692,'Infos Relatório'!$B632,'Faturamento SP3'!$Z$2:$Z$692,'Infos Relatório'!AS$1)</f>
        <v>0</v>
      </c>
      <c r="AY632" s="23">
        <f>COUNTIFS('Faturamento SP3'!$D$2:$D$692,'Infos Relatório'!$B$564,'Faturamento SP3'!$E$2:$E$692,'Infos Relatório'!$B632,'Faturamento SP3'!$Z$2:$Z$692,'Infos Relatório'!AY$1)</f>
        <v>0</v>
      </c>
      <c r="AZ632" s="13">
        <f>SUMIFS('Faturamento SP3'!$G$2:$G$692,'Faturamento SP3'!$D$2:$D$692,'Infos Relatório'!$B$564,'Faturamento SP3'!$E$2:$E$692,'Infos Relatório'!$B632,'Faturamento SP3'!$Z$2:$Z$692,'Infos Relatório'!AY$1)</f>
        <v>0</v>
      </c>
      <c r="BA632" s="13">
        <f>SUMIFS('Faturamento SP3'!$J$2:$J$692,'Faturamento SP3'!$D$2:$D$692,'Infos Relatório'!$B$564,'Faturamento SP3'!$E$2:$E$692,'Infos Relatório'!$B632,'Faturamento SP3'!$Z$2:$Z$692,'Infos Relatório'!AY$1)</f>
        <v>0</v>
      </c>
      <c r="BB632" s="14">
        <f>SUMIFS('Faturamento SP3'!$O$2:$O$692,'Faturamento SP3'!$D$2:$D$692,'Infos Relatório'!$B$564,'Faturamento SP3'!$E$2:$E$692,'Infos Relatório'!$B632,'Faturamento SP3'!$Z$2:$Z$692,'Infos Relatório'!AY$1,'Faturamento SP3'!$T$2:$T$692,"Sim")+SUMIFS('Faturamento SP3'!$P$2:$P$692,'Faturamento SP3'!$D$2:$D$692,'Infos Relatório'!$B$564,'Faturamento SP3'!$E$2:$E$692,'Infos Relatório'!$B632,'Faturamento SP3'!$Z$2:$Z$692,'Infos Relatório'!AY$1,'Faturamento SP3'!$T$2:$T$692,"Sim")</f>
        <v>0</v>
      </c>
      <c r="BC632" s="27" t="e">
        <f t="shared" si="237"/>
        <v>#DIV/0!</v>
      </c>
      <c r="BD632" s="24">
        <f>SUMIFS('Faturamento SP3'!$H$2:$H$692,'Faturamento SP3'!$D$2:$D$692,'Infos Relatório'!$B$564,'Faturamento SP3'!$E$2:$E$692,'Infos Relatório'!$B632,'Faturamento SP3'!$Z$2:$Z$692,'Infos Relatório'!AY$1)</f>
        <v>0</v>
      </c>
      <c r="BE632" s="23">
        <f>COUNTIFS('Faturamento SP3'!$D$2:$D$692,'Infos Relatório'!$B$564,'Faturamento SP3'!$E$2:$E$692,'Infos Relatório'!$B632,'Faturamento SP3'!$Z$2:$Z$692,'Infos Relatório'!BE$1)</f>
        <v>0</v>
      </c>
      <c r="BF632" s="13">
        <f>SUMIFS('Faturamento SP3'!$G$2:$G$692,'Faturamento SP3'!$D$2:$D$692,'Infos Relatório'!$B$564,'Faturamento SP3'!$E$2:$E$692,'Infos Relatório'!$B632,'Faturamento SP3'!$Z$2:$Z$692,'Infos Relatório'!BE$1)</f>
        <v>0</v>
      </c>
      <c r="BG632" s="13">
        <f>SUMIFS('Faturamento SP3'!$J$2:$J$692,'Faturamento SP3'!$D$2:$D$692,'Infos Relatório'!$B$564,'Faturamento SP3'!$E$2:$E$692,'Infos Relatório'!$B632,'Faturamento SP3'!$Z$2:$Z$692,'Infos Relatório'!BE$1)</f>
        <v>0</v>
      </c>
      <c r="BH632" s="14">
        <f>SUMIFS('Faturamento SP3'!$O$2:$O$692,'Faturamento SP3'!$D$2:$D$692,'Infos Relatório'!$B$564,'Faturamento SP3'!$E$2:$E$692,'Infos Relatório'!$B632,'Faturamento SP3'!$Z$2:$Z$692,'Infos Relatório'!BE$1,'Faturamento SP3'!$T$2:$T$692,"Sim")+SUMIFS('Faturamento SP3'!$P$2:$P$692,'Faturamento SP3'!$D$2:$D$692,'Infos Relatório'!$B$564,'Faturamento SP3'!$E$2:$E$692,'Infos Relatório'!$B632,'Faturamento SP3'!$Z$2:$Z$692,'Infos Relatório'!BE$1,'Faturamento SP3'!$T$2:$T$692,"Sim")</f>
        <v>0</v>
      </c>
      <c r="BI632" s="27" t="e">
        <f t="shared" si="238"/>
        <v>#DIV/0!</v>
      </c>
      <c r="BJ632" s="24">
        <f>SUMIFS('Faturamento SP3'!$H$2:$H$692,'Faturamento SP3'!$D$2:$D$692,'Infos Relatório'!$B$564,'Faturamento SP3'!$E$2:$E$692,'Infos Relatório'!$B632,'Faturamento SP3'!$Z$2:$Z$692,'Infos Relatório'!BE$1)</f>
        <v>0</v>
      </c>
      <c r="BK632" s="23">
        <f>COUNTIFS('Faturamento SP3'!$D$2:$D$692,'Infos Relatório'!$B$564,'Faturamento SP3'!$E$2:$E$692,'Infos Relatório'!$B632,'Faturamento SP3'!$Z$2:$Z$692,'Infos Relatório'!BK$1)</f>
        <v>0</v>
      </c>
      <c r="BL632" s="13">
        <f>SUMIFS('Faturamento SP3'!$G$2:$G$692,'Faturamento SP3'!$D$2:$D$692,'Infos Relatório'!$B$564,'Faturamento SP3'!$E$2:$E$692,'Infos Relatório'!$B632,'Faturamento SP3'!$Z$2:$Z$692,'Infos Relatório'!BK$1)</f>
        <v>0</v>
      </c>
      <c r="BM632" s="13">
        <f>SUMIFS('Faturamento SP3'!$J$2:$J$692,'Faturamento SP3'!$D$2:$D$692,'Infos Relatório'!$B$564,'Faturamento SP3'!$E$2:$E$692,'Infos Relatório'!$B632,'Faturamento SP3'!$Z$2:$Z$692,'Infos Relatório'!BK$1)</f>
        <v>0</v>
      </c>
      <c r="BN632" s="14">
        <f>SUMIFS('Faturamento SP3'!$O$2:$O$692,'Faturamento SP3'!$D$2:$D$692,'Infos Relatório'!$B$564,'Faturamento SP3'!$E$2:$E$692,'Infos Relatório'!$B632,'Faturamento SP3'!$Z$2:$Z$692,'Infos Relatório'!BK$1,'Faturamento SP3'!$T$2:$T$692,"Sim")+SUMIFS('Faturamento SP3'!$P$2:$P$692,'Faturamento SP3'!$D$2:$D$692,'Infos Relatório'!$B$564,'Faturamento SP3'!$E$2:$E$692,'Infos Relatório'!$B632,'Faturamento SP3'!$Z$2:$Z$692,'Infos Relatório'!BK$1,'Faturamento SP3'!$T$2:$T$692,"Sim")</f>
        <v>0</v>
      </c>
      <c r="BO632" s="27" t="e">
        <f t="shared" si="239"/>
        <v>#DIV/0!</v>
      </c>
      <c r="BP632" s="24">
        <f>SUMIFS('Faturamento SP3'!$H$2:$H$692,'Faturamento SP3'!$D$2:$D$692,'Infos Relatório'!$B$564,'Faturamento SP3'!$E$2:$E$692,'Infos Relatório'!$B632,'Faturamento SP3'!$Z$2:$Z$692,'Infos Relatório'!BK$1)</f>
        <v>0</v>
      </c>
      <c r="BQ632" s="23">
        <f>COUNTIFS('Faturamento SP3'!$D$2:$D$692,'Infos Relatório'!$B$564,'Faturamento SP3'!$E$2:$E$692,'Infos Relatório'!$B632,'Faturamento SP3'!$Z$2:$Z$692,'Infos Relatório'!BQ$1)</f>
        <v>0</v>
      </c>
      <c r="BR632" s="13">
        <f>SUMIFS('Faturamento SP3'!$G$2:$G$692,'Faturamento SP3'!$D$2:$D$692,'Infos Relatório'!$B$564,'Faturamento SP3'!$E$2:$E$692,'Infos Relatório'!$B632,'Faturamento SP3'!$Z$2:$Z$692,'Infos Relatório'!BQ$1)</f>
        <v>0</v>
      </c>
      <c r="BS632" s="13">
        <f>SUMIFS('Faturamento SP3'!$J$2:$J$692,'Faturamento SP3'!$D$2:$D$692,'Infos Relatório'!$B$564,'Faturamento SP3'!$E$2:$E$692,'Infos Relatório'!$B632,'Faturamento SP3'!$Z$2:$Z$692,'Infos Relatório'!BQ$1)</f>
        <v>0</v>
      </c>
      <c r="BT632" s="14">
        <f>SUMIFS('Faturamento SP3'!$O$2:$O$692,'Faturamento SP3'!$D$2:$D$692,'Infos Relatório'!$B$564,'Faturamento SP3'!$E$2:$E$692,'Infos Relatório'!$B632,'Faturamento SP3'!$Z$2:$Z$692,'Infos Relatório'!BQ$1,'Faturamento SP3'!$T$2:$T$692,"Sim")+SUMIFS('Faturamento SP3'!$P$2:$P$692,'Faturamento SP3'!$D$2:$D$692,'Infos Relatório'!$B$564,'Faturamento SP3'!$E$2:$E$692,'Infos Relatório'!$B632,'Faturamento SP3'!$Z$2:$Z$692,'Infos Relatório'!BQ$1,'Faturamento SP3'!$T$2:$T$692,"Sim")</f>
        <v>0</v>
      </c>
      <c r="BU632" s="27" t="e">
        <f t="shared" si="240"/>
        <v>#DIV/0!</v>
      </c>
      <c r="BV632" s="24">
        <f>SUMIFS('Faturamento SP3'!$H$2:$H$692,'Faturamento SP3'!$D$2:$D$692,'Infos Relatório'!$B$564,'Faturamento SP3'!$E$2:$E$692,'Infos Relatório'!$B632,'Faturamento SP3'!$Z$2:$Z$692,'Infos Relatório'!BQ$1)</f>
        <v>0</v>
      </c>
    </row>
    <row r="633" spans="2:74">
      <c r="B633" s="17" t="s">
        <v>75</v>
      </c>
      <c r="C633" s="23">
        <f>COUNTIFS('Faturamento SP3'!$D$2:$D$692,'Infos Relatório'!$B$564,'Faturamento SP3'!$E$2:$E$692,'Infos Relatório'!$B633,'Faturamento SP3'!$Z$2:$Z$692,'Infos Relatório'!C$1)</f>
        <v>0</v>
      </c>
      <c r="D633" s="13">
        <f>SUMIFS('Faturamento SP3'!$G$2:$G$692,'Faturamento SP3'!$D$2:$D$692,'Infos Relatório'!$B$564,'Faturamento SP3'!$E$2:$E$692,'Infos Relatório'!$B633,'Faturamento SP3'!$Z$2:$Z$692,'Infos Relatório'!C$1)</f>
        <v>0</v>
      </c>
      <c r="E633" s="13">
        <f>SUMIFS('Faturamento SP3'!$J$2:$J$692,'Faturamento SP3'!$D$2:$D$692,'Infos Relatório'!$B$564,'Faturamento SP3'!$E$2:$E$692,'Infos Relatório'!$B633,'Faturamento SP3'!$Z$2:$Z$692,'Infos Relatório'!C$1)</f>
        <v>0</v>
      </c>
      <c r="F633" s="14">
        <f>SUMIFS('Faturamento SP3'!$O$2:$O$692,'Faturamento SP3'!$D$2:$D$692,'Infos Relatório'!$B$564,'Faturamento SP3'!$E$2:$E$692,'Infos Relatório'!$B633,'Faturamento SP3'!$Z$2:$Z$692,'Infos Relatório'!C$1,'Faturamento SP3'!$T$2:$T$692,"Sim")+SUMIFS('Faturamento SP3'!$P$2:$P$692,'Faturamento SP3'!$D$2:$D$692,'Infos Relatório'!$B$564,'Faturamento SP3'!$E$2:$E$692,'Infos Relatório'!$B633,'Faturamento SP3'!$Z$2:$Z$692,'Infos Relatório'!C$1,'Faturamento SP3'!$T$2:$T$692,"Sim")</f>
        <v>0</v>
      </c>
      <c r="G633" s="27" t="e">
        <f t="shared" si="229"/>
        <v>#DIV/0!</v>
      </c>
      <c r="H633" s="24">
        <f>SUMIFS('Faturamento SP3'!$H$2:$H$692,'Faturamento SP3'!$D$2:$D$692,'Infos Relatório'!$B$564,'Faturamento SP3'!$E$2:$E$692,'Infos Relatório'!$B633,'Faturamento SP3'!$Z$2:$Z$692,'Infos Relatório'!C$1)</f>
        <v>0</v>
      </c>
      <c r="I633" s="23">
        <f>COUNTIFS('Faturamento SP3'!$D$2:$D$692,'Infos Relatório'!$B$564,'Faturamento SP3'!$E$2:$E$692,'Infos Relatório'!$B633,'Faturamento SP3'!$Z$2:$Z$692,'Infos Relatório'!I$1)</f>
        <v>0</v>
      </c>
      <c r="J633" s="13">
        <f>SUMIFS('Faturamento SP3'!$G$2:$G$692,'Faturamento SP3'!$D$2:$D$692,'Infos Relatório'!$B$564,'Faturamento SP3'!$E$2:$E$692,'Infos Relatório'!$B633,'Faturamento SP3'!$Z$2:$Z$692,'Infos Relatório'!I$1)</f>
        <v>0</v>
      </c>
      <c r="K633" s="13">
        <f>SUMIFS('Faturamento SP3'!$J$2:$J$692,'Faturamento SP3'!$D$2:$D$692,'Infos Relatório'!$B$564,'Faturamento SP3'!$E$2:$E$692,'Infos Relatório'!$B633,'Faturamento SP3'!$Z$2:$Z$692,'Infos Relatório'!I$1)</f>
        <v>0</v>
      </c>
      <c r="L633" s="14">
        <f>SUMIFS('Faturamento SP3'!$O$2:$O$692,'Faturamento SP3'!$D$2:$D$692,'Infos Relatório'!$B$564,'Faturamento SP3'!$E$2:$E$692,'Infos Relatório'!$B633,'Faturamento SP3'!$Z$2:$Z$692,'Infos Relatório'!I$1,'Faturamento SP3'!$T$2:$T$692,"Sim")+SUMIFS('Faturamento SP3'!$P$2:$P$692,'Faturamento SP3'!$D$2:$D$692,'Infos Relatório'!$B$564,'Faturamento SP3'!$E$2:$E$692,'Infos Relatório'!$B633,'Faturamento SP3'!$Z$2:$Z$692,'Infos Relatório'!I$1,'Faturamento SP3'!$T$2:$T$692,"Sim")</f>
        <v>0</v>
      </c>
      <c r="M633" s="27" t="e">
        <f t="shared" si="230"/>
        <v>#DIV/0!</v>
      </c>
      <c r="N633" s="24">
        <f>SUMIFS('Faturamento SP3'!$H$2:$H$692,'Faturamento SP3'!$D$2:$D$692,'Infos Relatório'!$B$564,'Faturamento SP3'!$E$2:$E$692,'Infos Relatório'!$B633,'Faturamento SP3'!$Z$2:$Z$692,'Infos Relatório'!I$1)</f>
        <v>0</v>
      </c>
      <c r="O633" s="23">
        <f>COUNTIFS('Faturamento SP3'!$D$2:$D$692,'Infos Relatório'!$B$564,'Faturamento SP3'!$E$2:$E$692,'Infos Relatório'!$B633,'Faturamento SP3'!$Z$2:$Z$692,'Infos Relatório'!O$1)</f>
        <v>0</v>
      </c>
      <c r="P633" s="13">
        <f>SUMIFS('Faturamento SP3'!$G$2:$G$692,'Faturamento SP3'!$D$2:$D$692,'Infos Relatório'!$B$564,'Faturamento SP3'!$E$2:$E$692,'Infos Relatório'!$B633,'Faturamento SP3'!$Z$2:$Z$692,'Infos Relatório'!O$1)</f>
        <v>0</v>
      </c>
      <c r="Q633" s="13">
        <f>SUMIFS('Faturamento SP3'!$J$2:$J$692,'Faturamento SP3'!$D$2:$D$692,'Infos Relatório'!$B$564,'Faturamento SP3'!$E$2:$E$692,'Infos Relatório'!$B633,'Faturamento SP3'!$Z$2:$Z$692,'Infos Relatório'!O$1)</f>
        <v>0</v>
      </c>
      <c r="R633" s="14">
        <f>SUMIFS('Faturamento SP3'!$O$2:$O$692,'Faturamento SP3'!$D$2:$D$692,'Infos Relatório'!$B$564,'Faturamento SP3'!$E$2:$E$692,'Infos Relatório'!$B633,'Faturamento SP3'!$Z$2:$Z$692,'Infos Relatório'!O$1,'Faturamento SP3'!$T$2:$T$692,"Sim")+SUMIFS('Faturamento SP3'!$P$2:$P$692,'Faturamento SP3'!$D$2:$D$692,'Infos Relatório'!$B$564,'Faturamento SP3'!$E$2:$E$692,'Infos Relatório'!$B633,'Faturamento SP3'!$Z$2:$Z$692,'Infos Relatório'!O$1,'Faturamento SP3'!$T$2:$T$692,"Sim")</f>
        <v>0</v>
      </c>
      <c r="S633" s="27" t="e">
        <f t="shared" si="231"/>
        <v>#DIV/0!</v>
      </c>
      <c r="T633" s="24">
        <f>SUMIFS('Faturamento SP3'!$H$2:$H$692,'Faturamento SP3'!$D$2:$D$692,'Infos Relatório'!$B$564,'Faturamento SP3'!$E$2:$E$692,'Infos Relatório'!$B633,'Faturamento SP3'!$Z$2:$Z$692,'Infos Relatório'!O$1)</f>
        <v>0</v>
      </c>
      <c r="U633" s="23">
        <f>COUNTIFS('Faturamento SP3'!$D$2:$D$692,'Infos Relatório'!$B$564,'Faturamento SP3'!$E$2:$E$692,'Infos Relatório'!$B633,'Faturamento SP3'!$Z$2:$Z$692,'Infos Relatório'!U$1)</f>
        <v>0</v>
      </c>
      <c r="V633" s="13">
        <f>SUMIFS('Faturamento SP3'!$G$2:$G$692,'Faturamento SP3'!$D$2:$D$692,'Infos Relatório'!$B$564,'Faturamento SP3'!$E$2:$E$692,'Infos Relatório'!$B633,'Faturamento SP3'!$Z$2:$Z$692,'Infos Relatório'!U$1)</f>
        <v>0</v>
      </c>
      <c r="W633" s="13">
        <f>SUMIFS('Faturamento SP3'!$J$2:$J$692,'Faturamento SP3'!$D$2:$D$692,'Infos Relatório'!$B$564,'Faturamento SP3'!$E$2:$E$692,'Infos Relatório'!$B633,'Faturamento SP3'!$Z$2:$Z$692,'Infos Relatório'!U$1)</f>
        <v>0</v>
      </c>
      <c r="X633" s="14">
        <f>SUMIFS('Faturamento SP3'!$O$2:$O$692,'Faturamento SP3'!$D$2:$D$692,'Infos Relatório'!$B$564,'Faturamento SP3'!$E$2:$E$692,'Infos Relatório'!$B633,'Faturamento SP3'!$Z$2:$Z$692,'Infos Relatório'!U$1,'Faturamento SP3'!$T$2:$T$692,"Sim")+SUMIFS('Faturamento SP3'!$P$2:$P$692,'Faturamento SP3'!$D$2:$D$692,'Infos Relatório'!$B$564,'Faturamento SP3'!$E$2:$E$692,'Infos Relatório'!$B633,'Faturamento SP3'!$Z$2:$Z$692,'Infos Relatório'!U$1,'Faturamento SP3'!$T$2:$T$692,"Sim")</f>
        <v>0</v>
      </c>
      <c r="Y633" s="27" t="e">
        <f t="shared" si="232"/>
        <v>#DIV/0!</v>
      </c>
      <c r="Z633" s="24">
        <f>SUMIFS('Faturamento SP3'!$H$2:$H$692,'Faturamento SP3'!$D$2:$D$692,'Infos Relatório'!$B$564,'Faturamento SP3'!$E$2:$E$692,'Infos Relatório'!$B633,'Faturamento SP3'!$Z$2:$Z$692,'Infos Relatório'!U$1)</f>
        <v>0</v>
      </c>
      <c r="AA633" s="23">
        <f>COUNTIFS('Faturamento SP3'!$D$2:$D$692,'Infos Relatório'!$B$564,'Faturamento SP3'!$E$2:$E$692,'Infos Relatório'!$B633,'Faturamento SP3'!$Z$2:$Z$692,'Infos Relatório'!AA$1)</f>
        <v>0</v>
      </c>
      <c r="AB633" s="13">
        <f>SUMIFS('Faturamento SP3'!$G$2:$G$692,'Faturamento SP3'!$D$2:$D$692,'Infos Relatório'!$B$564,'Faturamento SP3'!$E$2:$E$692,'Infos Relatório'!$B633,'Faturamento SP3'!$Z$2:$Z$692,'Infos Relatório'!AA$1)</f>
        <v>0</v>
      </c>
      <c r="AC633" s="13">
        <f>SUMIFS('Faturamento SP3'!$J$2:$J$692,'Faturamento SP3'!$D$2:$D$692,'Infos Relatório'!$B$564,'Faturamento SP3'!$E$2:$E$692,'Infos Relatório'!$B633,'Faturamento SP3'!$Z$2:$Z$692,'Infos Relatório'!AA$1)</f>
        <v>0</v>
      </c>
      <c r="AD633" s="14">
        <f>SUMIFS('Faturamento SP3'!$O$2:$O$692,'Faturamento SP3'!$D$2:$D$692,'Infos Relatório'!$B$564,'Faturamento SP3'!$E$2:$E$692,'Infos Relatório'!$B633,'Faturamento SP3'!$Z$2:$Z$692,'Infos Relatório'!AA$1,'Faturamento SP3'!$T$2:$T$692,"Sim")+SUMIFS('Faturamento SP3'!$P$2:$P$692,'Faturamento SP3'!$D$2:$D$692,'Infos Relatório'!$B$564,'Faturamento SP3'!$E$2:$E$692,'Infos Relatório'!$B633,'Faturamento SP3'!$Z$2:$Z$692,'Infos Relatório'!AA$1,'Faturamento SP3'!$T$2:$T$692,"Sim")</f>
        <v>0</v>
      </c>
      <c r="AE633" s="27" t="e">
        <f t="shared" si="233"/>
        <v>#DIV/0!</v>
      </c>
      <c r="AF633" s="24">
        <f>SUMIFS('Faturamento SP3'!$H$2:$H$692,'Faturamento SP3'!$D$2:$D$692,'Infos Relatório'!$B$564,'Faturamento SP3'!$E$2:$E$692,'Infos Relatório'!$B633,'Faturamento SP3'!$Z$2:$Z$692,'Infos Relatório'!AA$1)</f>
        <v>0</v>
      </c>
      <c r="AG633" s="23">
        <f>COUNTIFS('Faturamento SP3'!$D$2:$D$692,'Infos Relatório'!$B$564,'Faturamento SP3'!$E$2:$E$692,'Infos Relatório'!$B633,'Faturamento SP3'!$Z$2:$Z$692,'Infos Relatório'!AG$1)</f>
        <v>0</v>
      </c>
      <c r="AH633" s="13">
        <f>SUMIFS('Faturamento SP3'!$G$2:$G$692,'Faturamento SP3'!$D$2:$D$692,'Infos Relatório'!$B$564,'Faturamento SP3'!$E$2:$E$692,'Infos Relatório'!$B633,'Faturamento SP3'!$Z$2:$Z$692,'Infos Relatório'!AG$1)</f>
        <v>0</v>
      </c>
      <c r="AI633" s="13">
        <f>SUMIFS('Faturamento SP3'!$J$2:$J$692,'Faturamento SP3'!$D$2:$D$692,'Infos Relatório'!$B$564,'Faturamento SP3'!$E$2:$E$692,'Infos Relatório'!$B633,'Faturamento SP3'!$Z$2:$Z$692,'Infos Relatório'!AG$1)</f>
        <v>0</v>
      </c>
      <c r="AJ633" s="14">
        <f>SUMIFS('Faturamento SP3'!$O$2:$O$692,'Faturamento SP3'!$D$2:$D$692,'Infos Relatório'!$B$564,'Faturamento SP3'!$E$2:$E$692,'Infos Relatório'!$B633,'Faturamento SP3'!$Z$2:$Z$692,'Infos Relatório'!AG$1,'Faturamento SP3'!$T$2:$T$692,"Sim")+SUMIFS('Faturamento SP3'!$P$2:$P$692,'Faturamento SP3'!$D$2:$D$692,'Infos Relatório'!$B$564,'Faturamento SP3'!$E$2:$E$692,'Infos Relatório'!$B633,'Faturamento SP3'!$Z$2:$Z$692,'Infos Relatório'!AG$1,'Faturamento SP3'!$T$2:$T$692,"Sim")</f>
        <v>0</v>
      </c>
      <c r="AK633" s="27" t="e">
        <f t="shared" si="234"/>
        <v>#DIV/0!</v>
      </c>
      <c r="AL633" s="24">
        <f>SUMIFS('Faturamento SP3'!$H$2:$H$692,'Faturamento SP3'!$D$2:$D$692,'Infos Relatório'!$B$564,'Faturamento SP3'!$E$2:$E$692,'Infos Relatório'!$B633,'Faturamento SP3'!$Z$2:$Z$692,'Infos Relatório'!AG$1)</f>
        <v>0</v>
      </c>
      <c r="AM633" s="23">
        <f>COUNTIFS('Faturamento SP3'!$D$2:$D$692,'Infos Relatório'!$B$564,'Faturamento SP3'!$E$2:$E$692,'Infos Relatório'!$B633,'Faturamento SP3'!$Z$2:$Z$692,'Infos Relatório'!AM$1)</f>
        <v>0</v>
      </c>
      <c r="AN633" s="13">
        <f>SUMIFS('Faturamento SP3'!$G$2:$G$692,'Faturamento SP3'!$D$2:$D$692,'Infos Relatório'!$B$564,'Faturamento SP3'!$E$2:$E$692,'Infos Relatório'!$B633,'Faturamento SP3'!$Z$2:$Z$692,'Infos Relatório'!AM$1)</f>
        <v>0</v>
      </c>
      <c r="AO633" s="13">
        <f>SUMIFS('Faturamento SP3'!$J$2:$J$692,'Faturamento SP3'!$D$2:$D$692,'Infos Relatório'!$B$564,'Faturamento SP3'!$E$2:$E$692,'Infos Relatório'!$B633,'Faturamento SP3'!$Z$2:$Z$692,'Infos Relatório'!AM$1)</f>
        <v>0</v>
      </c>
      <c r="AP633" s="14">
        <f>SUMIFS('Faturamento SP3'!$O$2:$O$692,'Faturamento SP3'!$D$2:$D$692,'Infos Relatório'!$B$564,'Faturamento SP3'!$E$2:$E$692,'Infos Relatório'!$B633,'Faturamento SP3'!$Z$2:$Z$692,'Infos Relatório'!AM$1,'Faturamento SP3'!$T$2:$T$692,"Sim")+SUMIFS('Faturamento SP3'!$P$2:$P$692,'Faturamento SP3'!$D$2:$D$692,'Infos Relatório'!$B$564,'Faturamento SP3'!$E$2:$E$692,'Infos Relatório'!$B633,'Faturamento SP3'!$Z$2:$Z$692,'Infos Relatório'!AM$1,'Faturamento SP3'!$T$2:$T$692,"Sim")</f>
        <v>0</v>
      </c>
      <c r="AQ633" s="27" t="e">
        <f t="shared" si="235"/>
        <v>#DIV/0!</v>
      </c>
      <c r="AR633" s="24">
        <f>SUMIFS('Faturamento SP3'!$H$2:$H$692,'Faturamento SP3'!$D$2:$D$692,'Infos Relatório'!$B$564,'Faturamento SP3'!$E$2:$E$692,'Infos Relatório'!$B633,'Faturamento SP3'!$Z$2:$Z$692,'Infos Relatório'!AM$1)</f>
        <v>0</v>
      </c>
      <c r="AS633" s="23">
        <f>COUNTIFS('Faturamento SP3'!$D$2:$D$692,'Infos Relatório'!$B$564,'Faturamento SP3'!$E$2:$E$692,'Infos Relatório'!$B633,'Faturamento SP3'!$Z$2:$Z$692,'Infos Relatório'!AS$1)</f>
        <v>0</v>
      </c>
      <c r="AT633" s="13">
        <f>SUMIFS('Faturamento SP3'!$G$2:$G$692,'Faturamento SP3'!$D$2:$D$692,'Infos Relatório'!$B$564,'Faturamento SP3'!$E$2:$E$692,'Infos Relatório'!$B633,'Faturamento SP3'!$Z$2:$Z$692,'Infos Relatório'!AS$1)</f>
        <v>0</v>
      </c>
      <c r="AU633" s="13">
        <f>SUMIFS('Faturamento SP3'!$J$2:$J$692,'Faturamento SP3'!$D$2:$D$692,'Infos Relatório'!$B$564,'Faturamento SP3'!$E$2:$E$692,'Infos Relatório'!$B633,'Faturamento SP3'!$Z$2:$Z$692,'Infos Relatório'!AS$1)</f>
        <v>0</v>
      </c>
      <c r="AV633" s="14">
        <f>SUMIFS('Faturamento SP3'!$O$2:$O$692,'Faturamento SP3'!$D$2:$D$692,'Infos Relatório'!$B$564,'Faturamento SP3'!$E$2:$E$692,'Infos Relatório'!$B633,'Faturamento SP3'!$Z$2:$Z$692,'Infos Relatório'!AS$1,'Faturamento SP3'!$T$2:$T$692,"Sim")+SUMIFS('Faturamento SP3'!$P$2:$P$692,'Faturamento SP3'!$D$2:$D$692,'Infos Relatório'!$B$564,'Faturamento SP3'!$E$2:$E$692,'Infos Relatório'!$B633,'Faturamento SP3'!$Z$2:$Z$692,'Infos Relatório'!AS$1,'Faturamento SP3'!$T$2:$T$692,"Sim")</f>
        <v>0</v>
      </c>
      <c r="AW633" s="27" t="e">
        <f t="shared" si="236"/>
        <v>#DIV/0!</v>
      </c>
      <c r="AX633" s="24">
        <f>SUMIFS('Faturamento SP3'!$H$2:$H$692,'Faturamento SP3'!$D$2:$D$692,'Infos Relatório'!$B$564,'Faturamento SP3'!$E$2:$E$692,'Infos Relatório'!$B633,'Faturamento SP3'!$Z$2:$Z$692,'Infos Relatório'!AS$1)</f>
        <v>0</v>
      </c>
      <c r="AY633" s="23">
        <f>COUNTIFS('Faturamento SP3'!$D$2:$D$692,'Infos Relatório'!$B$564,'Faturamento SP3'!$E$2:$E$692,'Infos Relatório'!$B633,'Faturamento SP3'!$Z$2:$Z$692,'Infos Relatório'!AY$1)</f>
        <v>0</v>
      </c>
      <c r="AZ633" s="13">
        <f>SUMIFS('Faturamento SP3'!$G$2:$G$692,'Faturamento SP3'!$D$2:$D$692,'Infos Relatório'!$B$564,'Faturamento SP3'!$E$2:$E$692,'Infos Relatório'!$B633,'Faturamento SP3'!$Z$2:$Z$692,'Infos Relatório'!AY$1)</f>
        <v>0</v>
      </c>
      <c r="BA633" s="13">
        <f>SUMIFS('Faturamento SP3'!$J$2:$J$692,'Faturamento SP3'!$D$2:$D$692,'Infos Relatório'!$B$564,'Faturamento SP3'!$E$2:$E$692,'Infos Relatório'!$B633,'Faturamento SP3'!$Z$2:$Z$692,'Infos Relatório'!AY$1)</f>
        <v>0</v>
      </c>
      <c r="BB633" s="14">
        <f>SUMIFS('Faturamento SP3'!$O$2:$O$692,'Faturamento SP3'!$D$2:$D$692,'Infos Relatório'!$B$564,'Faturamento SP3'!$E$2:$E$692,'Infos Relatório'!$B633,'Faturamento SP3'!$Z$2:$Z$692,'Infos Relatório'!AY$1,'Faturamento SP3'!$T$2:$T$692,"Sim")+SUMIFS('Faturamento SP3'!$P$2:$P$692,'Faturamento SP3'!$D$2:$D$692,'Infos Relatório'!$B$564,'Faturamento SP3'!$E$2:$E$692,'Infos Relatório'!$B633,'Faturamento SP3'!$Z$2:$Z$692,'Infos Relatório'!AY$1,'Faturamento SP3'!$T$2:$T$692,"Sim")</f>
        <v>0</v>
      </c>
      <c r="BC633" s="27" t="e">
        <f t="shared" si="237"/>
        <v>#DIV/0!</v>
      </c>
      <c r="BD633" s="24">
        <f>SUMIFS('Faturamento SP3'!$H$2:$H$692,'Faturamento SP3'!$D$2:$D$692,'Infos Relatório'!$B$564,'Faturamento SP3'!$E$2:$E$692,'Infos Relatório'!$B633,'Faturamento SP3'!$Z$2:$Z$692,'Infos Relatório'!AY$1)</f>
        <v>0</v>
      </c>
      <c r="BE633" s="23">
        <f>COUNTIFS('Faturamento SP3'!$D$2:$D$692,'Infos Relatório'!$B$564,'Faturamento SP3'!$E$2:$E$692,'Infos Relatório'!$B633,'Faturamento SP3'!$Z$2:$Z$692,'Infos Relatório'!BE$1)</f>
        <v>0</v>
      </c>
      <c r="BF633" s="13">
        <f>SUMIFS('Faturamento SP3'!$G$2:$G$692,'Faturamento SP3'!$D$2:$D$692,'Infos Relatório'!$B$564,'Faturamento SP3'!$E$2:$E$692,'Infos Relatório'!$B633,'Faturamento SP3'!$Z$2:$Z$692,'Infos Relatório'!BE$1)</f>
        <v>0</v>
      </c>
      <c r="BG633" s="13">
        <f>SUMIFS('Faturamento SP3'!$J$2:$J$692,'Faturamento SP3'!$D$2:$D$692,'Infos Relatório'!$B$564,'Faturamento SP3'!$E$2:$E$692,'Infos Relatório'!$B633,'Faturamento SP3'!$Z$2:$Z$692,'Infos Relatório'!BE$1)</f>
        <v>0</v>
      </c>
      <c r="BH633" s="14">
        <f>SUMIFS('Faturamento SP3'!$O$2:$O$692,'Faturamento SP3'!$D$2:$D$692,'Infos Relatório'!$B$564,'Faturamento SP3'!$E$2:$E$692,'Infos Relatório'!$B633,'Faturamento SP3'!$Z$2:$Z$692,'Infos Relatório'!BE$1,'Faturamento SP3'!$T$2:$T$692,"Sim")+SUMIFS('Faturamento SP3'!$P$2:$P$692,'Faturamento SP3'!$D$2:$D$692,'Infos Relatório'!$B$564,'Faturamento SP3'!$E$2:$E$692,'Infos Relatório'!$B633,'Faturamento SP3'!$Z$2:$Z$692,'Infos Relatório'!BE$1,'Faturamento SP3'!$T$2:$T$692,"Sim")</f>
        <v>0</v>
      </c>
      <c r="BI633" s="27" t="e">
        <f t="shared" si="238"/>
        <v>#DIV/0!</v>
      </c>
      <c r="BJ633" s="24">
        <f>SUMIFS('Faturamento SP3'!$H$2:$H$692,'Faturamento SP3'!$D$2:$D$692,'Infos Relatório'!$B$564,'Faturamento SP3'!$E$2:$E$692,'Infos Relatório'!$B633,'Faturamento SP3'!$Z$2:$Z$692,'Infos Relatório'!BE$1)</f>
        <v>0</v>
      </c>
      <c r="BK633" s="23">
        <f>COUNTIFS('Faturamento SP3'!$D$2:$D$692,'Infos Relatório'!$B$564,'Faturamento SP3'!$E$2:$E$692,'Infos Relatório'!$B633,'Faturamento SP3'!$Z$2:$Z$692,'Infos Relatório'!BK$1)</f>
        <v>0</v>
      </c>
      <c r="BL633" s="13">
        <f>SUMIFS('Faturamento SP3'!$G$2:$G$692,'Faturamento SP3'!$D$2:$D$692,'Infos Relatório'!$B$564,'Faturamento SP3'!$E$2:$E$692,'Infos Relatório'!$B633,'Faturamento SP3'!$Z$2:$Z$692,'Infos Relatório'!BK$1)</f>
        <v>0</v>
      </c>
      <c r="BM633" s="13">
        <f>SUMIFS('Faturamento SP3'!$J$2:$J$692,'Faturamento SP3'!$D$2:$D$692,'Infos Relatório'!$B$564,'Faturamento SP3'!$E$2:$E$692,'Infos Relatório'!$B633,'Faturamento SP3'!$Z$2:$Z$692,'Infos Relatório'!BK$1)</f>
        <v>0</v>
      </c>
      <c r="BN633" s="14">
        <f>SUMIFS('Faturamento SP3'!$O$2:$O$692,'Faturamento SP3'!$D$2:$D$692,'Infos Relatório'!$B$564,'Faturamento SP3'!$E$2:$E$692,'Infos Relatório'!$B633,'Faturamento SP3'!$Z$2:$Z$692,'Infos Relatório'!BK$1,'Faturamento SP3'!$T$2:$T$692,"Sim")+SUMIFS('Faturamento SP3'!$P$2:$P$692,'Faturamento SP3'!$D$2:$D$692,'Infos Relatório'!$B$564,'Faturamento SP3'!$E$2:$E$692,'Infos Relatório'!$B633,'Faturamento SP3'!$Z$2:$Z$692,'Infos Relatório'!BK$1,'Faturamento SP3'!$T$2:$T$692,"Sim")</f>
        <v>0</v>
      </c>
      <c r="BO633" s="27" t="e">
        <f t="shared" si="239"/>
        <v>#DIV/0!</v>
      </c>
      <c r="BP633" s="24">
        <f>SUMIFS('Faturamento SP3'!$H$2:$H$692,'Faturamento SP3'!$D$2:$D$692,'Infos Relatório'!$B$564,'Faturamento SP3'!$E$2:$E$692,'Infos Relatório'!$B633,'Faturamento SP3'!$Z$2:$Z$692,'Infos Relatório'!BK$1)</f>
        <v>0</v>
      </c>
      <c r="BQ633" s="23">
        <f>COUNTIFS('Faturamento SP3'!$D$2:$D$692,'Infos Relatório'!$B$564,'Faturamento SP3'!$E$2:$E$692,'Infos Relatório'!$B633,'Faturamento SP3'!$Z$2:$Z$692,'Infos Relatório'!BQ$1)</f>
        <v>0</v>
      </c>
      <c r="BR633" s="13">
        <f>SUMIFS('Faturamento SP3'!$G$2:$G$692,'Faturamento SP3'!$D$2:$D$692,'Infos Relatório'!$B$564,'Faturamento SP3'!$E$2:$E$692,'Infos Relatório'!$B633,'Faturamento SP3'!$Z$2:$Z$692,'Infos Relatório'!BQ$1)</f>
        <v>0</v>
      </c>
      <c r="BS633" s="13">
        <f>SUMIFS('Faturamento SP3'!$J$2:$J$692,'Faturamento SP3'!$D$2:$D$692,'Infos Relatório'!$B$564,'Faturamento SP3'!$E$2:$E$692,'Infos Relatório'!$B633,'Faturamento SP3'!$Z$2:$Z$692,'Infos Relatório'!BQ$1)</f>
        <v>0</v>
      </c>
      <c r="BT633" s="14">
        <f>SUMIFS('Faturamento SP3'!$O$2:$O$692,'Faturamento SP3'!$D$2:$D$692,'Infos Relatório'!$B$564,'Faturamento SP3'!$E$2:$E$692,'Infos Relatório'!$B633,'Faturamento SP3'!$Z$2:$Z$692,'Infos Relatório'!BQ$1,'Faturamento SP3'!$T$2:$T$692,"Sim")+SUMIFS('Faturamento SP3'!$P$2:$P$692,'Faturamento SP3'!$D$2:$D$692,'Infos Relatório'!$B$564,'Faturamento SP3'!$E$2:$E$692,'Infos Relatório'!$B633,'Faturamento SP3'!$Z$2:$Z$692,'Infos Relatório'!BQ$1,'Faturamento SP3'!$T$2:$T$692,"Sim")</f>
        <v>0</v>
      </c>
      <c r="BU633" s="27" t="e">
        <f t="shared" si="240"/>
        <v>#DIV/0!</v>
      </c>
      <c r="BV633" s="24">
        <f>SUMIFS('Faturamento SP3'!$H$2:$H$692,'Faturamento SP3'!$D$2:$D$692,'Infos Relatório'!$B$564,'Faturamento SP3'!$E$2:$E$692,'Infos Relatório'!$B633,'Faturamento SP3'!$Z$2:$Z$692,'Infos Relatório'!BQ$1)</f>
        <v>0</v>
      </c>
    </row>
    <row r="634" spans="2:74">
      <c r="B634" s="17" t="s">
        <v>76</v>
      </c>
      <c r="C634" s="23">
        <f>COUNTIFS('Faturamento SP3'!$D$2:$D$692,'Infos Relatório'!$B$564,'Faturamento SP3'!$E$2:$E$692,'Infos Relatório'!$B634,'Faturamento SP3'!$Z$2:$Z$692,'Infos Relatório'!C$1)</f>
        <v>0</v>
      </c>
      <c r="D634" s="13">
        <f>SUMIFS('Faturamento SP3'!$G$2:$G$692,'Faturamento SP3'!$D$2:$D$692,'Infos Relatório'!$B$564,'Faturamento SP3'!$E$2:$E$692,'Infos Relatório'!$B634,'Faturamento SP3'!$Z$2:$Z$692,'Infos Relatório'!C$1)</f>
        <v>0</v>
      </c>
      <c r="E634" s="13">
        <f>SUMIFS('Faturamento SP3'!$J$2:$J$692,'Faturamento SP3'!$D$2:$D$692,'Infos Relatório'!$B$564,'Faturamento SP3'!$E$2:$E$692,'Infos Relatório'!$B634,'Faturamento SP3'!$Z$2:$Z$692,'Infos Relatório'!C$1)</f>
        <v>0</v>
      </c>
      <c r="F634" s="14">
        <f>SUMIFS('Faturamento SP3'!$O$2:$O$692,'Faturamento SP3'!$D$2:$D$692,'Infos Relatório'!$B$564,'Faturamento SP3'!$E$2:$E$692,'Infos Relatório'!$B634,'Faturamento SP3'!$Z$2:$Z$692,'Infos Relatório'!C$1,'Faturamento SP3'!$T$2:$T$692,"Sim")+SUMIFS('Faturamento SP3'!$P$2:$P$692,'Faturamento SP3'!$D$2:$D$692,'Infos Relatório'!$B$564,'Faturamento SP3'!$E$2:$E$692,'Infos Relatório'!$B634,'Faturamento SP3'!$Z$2:$Z$692,'Infos Relatório'!C$1,'Faturamento SP3'!$T$2:$T$692,"Sim")</f>
        <v>0</v>
      </c>
      <c r="G634" s="27" t="e">
        <f t="shared" si="229"/>
        <v>#DIV/0!</v>
      </c>
      <c r="H634" s="24">
        <f>SUMIFS('Faturamento SP3'!$H$2:$H$692,'Faturamento SP3'!$D$2:$D$692,'Infos Relatório'!$B$564,'Faturamento SP3'!$E$2:$E$692,'Infos Relatório'!$B634,'Faturamento SP3'!$Z$2:$Z$692,'Infos Relatório'!C$1)</f>
        <v>0</v>
      </c>
      <c r="I634" s="23">
        <f>COUNTIFS('Faturamento SP3'!$D$2:$D$692,'Infos Relatório'!$B$564,'Faturamento SP3'!$E$2:$E$692,'Infos Relatório'!$B634,'Faturamento SP3'!$Z$2:$Z$692,'Infos Relatório'!I$1)</f>
        <v>0</v>
      </c>
      <c r="J634" s="13">
        <f>SUMIFS('Faturamento SP3'!$G$2:$G$692,'Faturamento SP3'!$D$2:$D$692,'Infos Relatório'!$B$564,'Faturamento SP3'!$E$2:$E$692,'Infos Relatório'!$B634,'Faturamento SP3'!$Z$2:$Z$692,'Infos Relatório'!I$1)</f>
        <v>0</v>
      </c>
      <c r="K634" s="13">
        <f>SUMIFS('Faturamento SP3'!$J$2:$J$692,'Faturamento SP3'!$D$2:$D$692,'Infos Relatório'!$B$564,'Faturamento SP3'!$E$2:$E$692,'Infos Relatório'!$B634,'Faturamento SP3'!$Z$2:$Z$692,'Infos Relatório'!I$1)</f>
        <v>0</v>
      </c>
      <c r="L634" s="14">
        <f>SUMIFS('Faturamento SP3'!$O$2:$O$692,'Faturamento SP3'!$D$2:$D$692,'Infos Relatório'!$B$564,'Faturamento SP3'!$E$2:$E$692,'Infos Relatório'!$B634,'Faturamento SP3'!$Z$2:$Z$692,'Infos Relatório'!I$1,'Faturamento SP3'!$T$2:$T$692,"Sim")+SUMIFS('Faturamento SP3'!$P$2:$P$692,'Faturamento SP3'!$D$2:$D$692,'Infos Relatório'!$B$564,'Faturamento SP3'!$E$2:$E$692,'Infos Relatório'!$B634,'Faturamento SP3'!$Z$2:$Z$692,'Infos Relatório'!I$1,'Faturamento SP3'!$T$2:$T$692,"Sim")</f>
        <v>0</v>
      </c>
      <c r="M634" s="27" t="e">
        <f t="shared" si="230"/>
        <v>#DIV/0!</v>
      </c>
      <c r="N634" s="24">
        <f>SUMIFS('Faturamento SP3'!$H$2:$H$692,'Faturamento SP3'!$D$2:$D$692,'Infos Relatório'!$B$564,'Faturamento SP3'!$E$2:$E$692,'Infos Relatório'!$B634,'Faturamento SP3'!$Z$2:$Z$692,'Infos Relatório'!I$1)</f>
        <v>0</v>
      </c>
      <c r="O634" s="23">
        <f>COUNTIFS('Faturamento SP3'!$D$2:$D$692,'Infos Relatório'!$B$564,'Faturamento SP3'!$E$2:$E$692,'Infos Relatório'!$B634,'Faturamento SP3'!$Z$2:$Z$692,'Infos Relatório'!O$1)</f>
        <v>0</v>
      </c>
      <c r="P634" s="13">
        <f>SUMIFS('Faturamento SP3'!$G$2:$G$692,'Faturamento SP3'!$D$2:$D$692,'Infos Relatório'!$B$564,'Faturamento SP3'!$E$2:$E$692,'Infos Relatório'!$B634,'Faturamento SP3'!$Z$2:$Z$692,'Infos Relatório'!O$1)</f>
        <v>0</v>
      </c>
      <c r="Q634" s="13">
        <f>SUMIFS('Faturamento SP3'!$J$2:$J$692,'Faturamento SP3'!$D$2:$D$692,'Infos Relatório'!$B$564,'Faturamento SP3'!$E$2:$E$692,'Infos Relatório'!$B634,'Faturamento SP3'!$Z$2:$Z$692,'Infos Relatório'!O$1)</f>
        <v>0</v>
      </c>
      <c r="R634" s="14">
        <f>SUMIFS('Faturamento SP3'!$O$2:$O$692,'Faturamento SP3'!$D$2:$D$692,'Infos Relatório'!$B$564,'Faturamento SP3'!$E$2:$E$692,'Infos Relatório'!$B634,'Faturamento SP3'!$Z$2:$Z$692,'Infos Relatório'!O$1,'Faturamento SP3'!$T$2:$T$692,"Sim")+SUMIFS('Faturamento SP3'!$P$2:$P$692,'Faturamento SP3'!$D$2:$D$692,'Infos Relatório'!$B$564,'Faturamento SP3'!$E$2:$E$692,'Infos Relatório'!$B634,'Faturamento SP3'!$Z$2:$Z$692,'Infos Relatório'!O$1,'Faturamento SP3'!$T$2:$T$692,"Sim")</f>
        <v>0</v>
      </c>
      <c r="S634" s="27" t="e">
        <f t="shared" si="231"/>
        <v>#DIV/0!</v>
      </c>
      <c r="T634" s="24">
        <f>SUMIFS('Faturamento SP3'!$H$2:$H$692,'Faturamento SP3'!$D$2:$D$692,'Infos Relatório'!$B$564,'Faturamento SP3'!$E$2:$E$692,'Infos Relatório'!$B634,'Faturamento SP3'!$Z$2:$Z$692,'Infos Relatório'!O$1)</f>
        <v>0</v>
      </c>
      <c r="U634" s="23">
        <f>COUNTIFS('Faturamento SP3'!$D$2:$D$692,'Infos Relatório'!$B$564,'Faturamento SP3'!$E$2:$E$692,'Infos Relatório'!$B634,'Faturamento SP3'!$Z$2:$Z$692,'Infos Relatório'!U$1)</f>
        <v>0</v>
      </c>
      <c r="V634" s="13">
        <f>SUMIFS('Faturamento SP3'!$G$2:$G$692,'Faturamento SP3'!$D$2:$D$692,'Infos Relatório'!$B$564,'Faturamento SP3'!$E$2:$E$692,'Infos Relatório'!$B634,'Faturamento SP3'!$Z$2:$Z$692,'Infos Relatório'!U$1)</f>
        <v>0</v>
      </c>
      <c r="W634" s="13">
        <f>SUMIFS('Faturamento SP3'!$J$2:$J$692,'Faturamento SP3'!$D$2:$D$692,'Infos Relatório'!$B$564,'Faturamento SP3'!$E$2:$E$692,'Infos Relatório'!$B634,'Faturamento SP3'!$Z$2:$Z$692,'Infos Relatório'!U$1)</f>
        <v>0</v>
      </c>
      <c r="X634" s="14">
        <f>SUMIFS('Faturamento SP3'!$O$2:$O$692,'Faturamento SP3'!$D$2:$D$692,'Infos Relatório'!$B$564,'Faturamento SP3'!$E$2:$E$692,'Infos Relatório'!$B634,'Faturamento SP3'!$Z$2:$Z$692,'Infos Relatório'!U$1,'Faturamento SP3'!$T$2:$T$692,"Sim")+SUMIFS('Faturamento SP3'!$P$2:$P$692,'Faturamento SP3'!$D$2:$D$692,'Infos Relatório'!$B$564,'Faturamento SP3'!$E$2:$E$692,'Infos Relatório'!$B634,'Faturamento SP3'!$Z$2:$Z$692,'Infos Relatório'!U$1,'Faturamento SP3'!$T$2:$T$692,"Sim")</f>
        <v>0</v>
      </c>
      <c r="Y634" s="27" t="e">
        <f t="shared" si="232"/>
        <v>#DIV/0!</v>
      </c>
      <c r="Z634" s="24">
        <f>SUMIFS('Faturamento SP3'!$H$2:$H$692,'Faturamento SP3'!$D$2:$D$692,'Infos Relatório'!$B$564,'Faturamento SP3'!$E$2:$E$692,'Infos Relatório'!$B634,'Faturamento SP3'!$Z$2:$Z$692,'Infos Relatório'!U$1)</f>
        <v>0</v>
      </c>
      <c r="AA634" s="23">
        <f>COUNTIFS('Faturamento SP3'!$D$2:$D$692,'Infos Relatório'!$B$564,'Faturamento SP3'!$E$2:$E$692,'Infos Relatório'!$B634,'Faturamento SP3'!$Z$2:$Z$692,'Infos Relatório'!AA$1)</f>
        <v>0</v>
      </c>
      <c r="AB634" s="13">
        <f>SUMIFS('Faturamento SP3'!$G$2:$G$692,'Faturamento SP3'!$D$2:$D$692,'Infos Relatório'!$B$564,'Faturamento SP3'!$E$2:$E$692,'Infos Relatório'!$B634,'Faturamento SP3'!$Z$2:$Z$692,'Infos Relatório'!AA$1)</f>
        <v>0</v>
      </c>
      <c r="AC634" s="13">
        <f>SUMIFS('Faturamento SP3'!$J$2:$J$692,'Faturamento SP3'!$D$2:$D$692,'Infos Relatório'!$B$564,'Faturamento SP3'!$E$2:$E$692,'Infos Relatório'!$B634,'Faturamento SP3'!$Z$2:$Z$692,'Infos Relatório'!AA$1)</f>
        <v>0</v>
      </c>
      <c r="AD634" s="14">
        <f>SUMIFS('Faturamento SP3'!$O$2:$O$692,'Faturamento SP3'!$D$2:$D$692,'Infos Relatório'!$B$564,'Faturamento SP3'!$E$2:$E$692,'Infos Relatório'!$B634,'Faturamento SP3'!$Z$2:$Z$692,'Infos Relatório'!AA$1,'Faturamento SP3'!$T$2:$T$692,"Sim")+SUMIFS('Faturamento SP3'!$P$2:$P$692,'Faturamento SP3'!$D$2:$D$692,'Infos Relatório'!$B$564,'Faturamento SP3'!$E$2:$E$692,'Infos Relatório'!$B634,'Faturamento SP3'!$Z$2:$Z$692,'Infos Relatório'!AA$1,'Faturamento SP3'!$T$2:$T$692,"Sim")</f>
        <v>0</v>
      </c>
      <c r="AE634" s="27" t="e">
        <f t="shared" si="233"/>
        <v>#DIV/0!</v>
      </c>
      <c r="AF634" s="24">
        <f>SUMIFS('Faturamento SP3'!$H$2:$H$692,'Faturamento SP3'!$D$2:$D$692,'Infos Relatório'!$B$564,'Faturamento SP3'!$E$2:$E$692,'Infos Relatório'!$B634,'Faturamento SP3'!$Z$2:$Z$692,'Infos Relatório'!AA$1)</f>
        <v>0</v>
      </c>
      <c r="AG634" s="23">
        <f>COUNTIFS('Faturamento SP3'!$D$2:$D$692,'Infos Relatório'!$B$564,'Faturamento SP3'!$E$2:$E$692,'Infos Relatório'!$B634,'Faturamento SP3'!$Z$2:$Z$692,'Infos Relatório'!AG$1)</f>
        <v>0</v>
      </c>
      <c r="AH634" s="13">
        <f>SUMIFS('Faturamento SP3'!$G$2:$G$692,'Faturamento SP3'!$D$2:$D$692,'Infos Relatório'!$B$564,'Faturamento SP3'!$E$2:$E$692,'Infos Relatório'!$B634,'Faturamento SP3'!$Z$2:$Z$692,'Infos Relatório'!AG$1)</f>
        <v>0</v>
      </c>
      <c r="AI634" s="13">
        <f>SUMIFS('Faturamento SP3'!$J$2:$J$692,'Faturamento SP3'!$D$2:$D$692,'Infos Relatório'!$B$564,'Faturamento SP3'!$E$2:$E$692,'Infos Relatório'!$B634,'Faturamento SP3'!$Z$2:$Z$692,'Infos Relatório'!AG$1)</f>
        <v>0</v>
      </c>
      <c r="AJ634" s="14">
        <f>SUMIFS('Faturamento SP3'!$O$2:$O$692,'Faturamento SP3'!$D$2:$D$692,'Infos Relatório'!$B$564,'Faturamento SP3'!$E$2:$E$692,'Infos Relatório'!$B634,'Faturamento SP3'!$Z$2:$Z$692,'Infos Relatório'!AG$1,'Faturamento SP3'!$T$2:$T$692,"Sim")+SUMIFS('Faturamento SP3'!$P$2:$P$692,'Faturamento SP3'!$D$2:$D$692,'Infos Relatório'!$B$564,'Faturamento SP3'!$E$2:$E$692,'Infos Relatório'!$B634,'Faturamento SP3'!$Z$2:$Z$692,'Infos Relatório'!AG$1,'Faturamento SP3'!$T$2:$T$692,"Sim")</f>
        <v>0</v>
      </c>
      <c r="AK634" s="27" t="e">
        <f t="shared" si="234"/>
        <v>#DIV/0!</v>
      </c>
      <c r="AL634" s="24">
        <f>SUMIFS('Faturamento SP3'!$H$2:$H$692,'Faturamento SP3'!$D$2:$D$692,'Infos Relatório'!$B$564,'Faturamento SP3'!$E$2:$E$692,'Infos Relatório'!$B634,'Faturamento SP3'!$Z$2:$Z$692,'Infos Relatório'!AG$1)</f>
        <v>0</v>
      </c>
      <c r="AM634" s="23">
        <f>COUNTIFS('Faturamento SP3'!$D$2:$D$692,'Infos Relatório'!$B$564,'Faturamento SP3'!$E$2:$E$692,'Infos Relatório'!$B634,'Faturamento SP3'!$Z$2:$Z$692,'Infos Relatório'!AM$1)</f>
        <v>0</v>
      </c>
      <c r="AN634" s="13">
        <f>SUMIFS('Faturamento SP3'!$G$2:$G$692,'Faturamento SP3'!$D$2:$D$692,'Infos Relatório'!$B$564,'Faturamento SP3'!$E$2:$E$692,'Infos Relatório'!$B634,'Faturamento SP3'!$Z$2:$Z$692,'Infos Relatório'!AM$1)</f>
        <v>0</v>
      </c>
      <c r="AO634" s="13">
        <f>SUMIFS('Faturamento SP3'!$J$2:$J$692,'Faturamento SP3'!$D$2:$D$692,'Infos Relatório'!$B$564,'Faturamento SP3'!$E$2:$E$692,'Infos Relatório'!$B634,'Faturamento SP3'!$Z$2:$Z$692,'Infos Relatório'!AM$1)</f>
        <v>0</v>
      </c>
      <c r="AP634" s="14">
        <f>SUMIFS('Faturamento SP3'!$O$2:$O$692,'Faturamento SP3'!$D$2:$D$692,'Infos Relatório'!$B$564,'Faturamento SP3'!$E$2:$E$692,'Infos Relatório'!$B634,'Faturamento SP3'!$Z$2:$Z$692,'Infos Relatório'!AM$1,'Faturamento SP3'!$T$2:$T$692,"Sim")+SUMIFS('Faturamento SP3'!$P$2:$P$692,'Faturamento SP3'!$D$2:$D$692,'Infos Relatório'!$B$564,'Faturamento SP3'!$E$2:$E$692,'Infos Relatório'!$B634,'Faturamento SP3'!$Z$2:$Z$692,'Infos Relatório'!AM$1,'Faturamento SP3'!$T$2:$T$692,"Sim")</f>
        <v>0</v>
      </c>
      <c r="AQ634" s="27" t="e">
        <f t="shared" si="235"/>
        <v>#DIV/0!</v>
      </c>
      <c r="AR634" s="24">
        <f>SUMIFS('Faturamento SP3'!$H$2:$H$692,'Faturamento SP3'!$D$2:$D$692,'Infos Relatório'!$B$564,'Faturamento SP3'!$E$2:$E$692,'Infos Relatório'!$B634,'Faturamento SP3'!$Z$2:$Z$692,'Infos Relatório'!AM$1)</f>
        <v>0</v>
      </c>
      <c r="AS634" s="23">
        <f>COUNTIFS('Faturamento SP3'!$D$2:$D$692,'Infos Relatório'!$B$564,'Faturamento SP3'!$E$2:$E$692,'Infos Relatório'!$B634,'Faturamento SP3'!$Z$2:$Z$692,'Infos Relatório'!AS$1)</f>
        <v>0</v>
      </c>
      <c r="AT634" s="13">
        <f>SUMIFS('Faturamento SP3'!$G$2:$G$692,'Faturamento SP3'!$D$2:$D$692,'Infos Relatório'!$B$564,'Faturamento SP3'!$E$2:$E$692,'Infos Relatório'!$B634,'Faturamento SP3'!$Z$2:$Z$692,'Infos Relatório'!AS$1)</f>
        <v>0</v>
      </c>
      <c r="AU634" s="13">
        <f>SUMIFS('Faturamento SP3'!$J$2:$J$692,'Faturamento SP3'!$D$2:$D$692,'Infos Relatório'!$B$564,'Faturamento SP3'!$E$2:$E$692,'Infos Relatório'!$B634,'Faturamento SP3'!$Z$2:$Z$692,'Infos Relatório'!AS$1)</f>
        <v>0</v>
      </c>
      <c r="AV634" s="14">
        <f>SUMIFS('Faturamento SP3'!$O$2:$O$692,'Faturamento SP3'!$D$2:$D$692,'Infos Relatório'!$B$564,'Faturamento SP3'!$E$2:$E$692,'Infos Relatório'!$B634,'Faturamento SP3'!$Z$2:$Z$692,'Infos Relatório'!AS$1,'Faturamento SP3'!$T$2:$T$692,"Sim")+SUMIFS('Faturamento SP3'!$P$2:$P$692,'Faturamento SP3'!$D$2:$D$692,'Infos Relatório'!$B$564,'Faturamento SP3'!$E$2:$E$692,'Infos Relatório'!$B634,'Faturamento SP3'!$Z$2:$Z$692,'Infos Relatório'!AS$1,'Faturamento SP3'!$T$2:$T$692,"Sim")</f>
        <v>0</v>
      </c>
      <c r="AW634" s="27" t="e">
        <f t="shared" si="236"/>
        <v>#DIV/0!</v>
      </c>
      <c r="AX634" s="24">
        <f>SUMIFS('Faturamento SP3'!$H$2:$H$692,'Faturamento SP3'!$D$2:$D$692,'Infos Relatório'!$B$564,'Faturamento SP3'!$E$2:$E$692,'Infos Relatório'!$B634,'Faturamento SP3'!$Z$2:$Z$692,'Infos Relatório'!AS$1)</f>
        <v>0</v>
      </c>
      <c r="AY634" s="23">
        <f>COUNTIFS('Faturamento SP3'!$D$2:$D$692,'Infos Relatório'!$B$564,'Faturamento SP3'!$E$2:$E$692,'Infos Relatório'!$B634,'Faturamento SP3'!$Z$2:$Z$692,'Infos Relatório'!AY$1)</f>
        <v>0</v>
      </c>
      <c r="AZ634" s="13">
        <f>SUMIFS('Faturamento SP3'!$G$2:$G$692,'Faturamento SP3'!$D$2:$D$692,'Infos Relatório'!$B$564,'Faturamento SP3'!$E$2:$E$692,'Infos Relatório'!$B634,'Faturamento SP3'!$Z$2:$Z$692,'Infos Relatório'!AY$1)</f>
        <v>0</v>
      </c>
      <c r="BA634" s="13">
        <f>SUMIFS('Faturamento SP3'!$J$2:$J$692,'Faturamento SP3'!$D$2:$D$692,'Infos Relatório'!$B$564,'Faturamento SP3'!$E$2:$E$692,'Infos Relatório'!$B634,'Faturamento SP3'!$Z$2:$Z$692,'Infos Relatório'!AY$1)</f>
        <v>0</v>
      </c>
      <c r="BB634" s="14">
        <f>SUMIFS('Faturamento SP3'!$O$2:$O$692,'Faturamento SP3'!$D$2:$D$692,'Infos Relatório'!$B$564,'Faturamento SP3'!$E$2:$E$692,'Infos Relatório'!$B634,'Faturamento SP3'!$Z$2:$Z$692,'Infos Relatório'!AY$1,'Faturamento SP3'!$T$2:$T$692,"Sim")+SUMIFS('Faturamento SP3'!$P$2:$P$692,'Faturamento SP3'!$D$2:$D$692,'Infos Relatório'!$B$564,'Faturamento SP3'!$E$2:$E$692,'Infos Relatório'!$B634,'Faturamento SP3'!$Z$2:$Z$692,'Infos Relatório'!AY$1,'Faturamento SP3'!$T$2:$T$692,"Sim")</f>
        <v>0</v>
      </c>
      <c r="BC634" s="27" t="e">
        <f t="shared" si="237"/>
        <v>#DIV/0!</v>
      </c>
      <c r="BD634" s="24">
        <f>SUMIFS('Faturamento SP3'!$H$2:$H$692,'Faturamento SP3'!$D$2:$D$692,'Infos Relatório'!$B$564,'Faturamento SP3'!$E$2:$E$692,'Infos Relatório'!$B634,'Faturamento SP3'!$Z$2:$Z$692,'Infos Relatório'!AY$1)</f>
        <v>0</v>
      </c>
      <c r="BE634" s="23">
        <f>COUNTIFS('Faturamento SP3'!$D$2:$D$692,'Infos Relatório'!$B$564,'Faturamento SP3'!$E$2:$E$692,'Infos Relatório'!$B634,'Faturamento SP3'!$Z$2:$Z$692,'Infos Relatório'!BE$1)</f>
        <v>0</v>
      </c>
      <c r="BF634" s="13">
        <f>SUMIFS('Faturamento SP3'!$G$2:$G$692,'Faturamento SP3'!$D$2:$D$692,'Infos Relatório'!$B$564,'Faturamento SP3'!$E$2:$E$692,'Infos Relatório'!$B634,'Faturamento SP3'!$Z$2:$Z$692,'Infos Relatório'!BE$1)</f>
        <v>0</v>
      </c>
      <c r="BG634" s="13">
        <f>SUMIFS('Faturamento SP3'!$J$2:$J$692,'Faturamento SP3'!$D$2:$D$692,'Infos Relatório'!$B$564,'Faturamento SP3'!$E$2:$E$692,'Infos Relatório'!$B634,'Faturamento SP3'!$Z$2:$Z$692,'Infos Relatório'!BE$1)</f>
        <v>0</v>
      </c>
      <c r="BH634" s="14">
        <f>SUMIFS('Faturamento SP3'!$O$2:$O$692,'Faturamento SP3'!$D$2:$D$692,'Infos Relatório'!$B$564,'Faturamento SP3'!$E$2:$E$692,'Infos Relatório'!$B634,'Faturamento SP3'!$Z$2:$Z$692,'Infos Relatório'!BE$1,'Faturamento SP3'!$T$2:$T$692,"Sim")+SUMIFS('Faturamento SP3'!$P$2:$P$692,'Faturamento SP3'!$D$2:$D$692,'Infos Relatório'!$B$564,'Faturamento SP3'!$E$2:$E$692,'Infos Relatório'!$B634,'Faturamento SP3'!$Z$2:$Z$692,'Infos Relatório'!BE$1,'Faturamento SP3'!$T$2:$T$692,"Sim")</f>
        <v>0</v>
      </c>
      <c r="BI634" s="27" t="e">
        <f t="shared" si="238"/>
        <v>#DIV/0!</v>
      </c>
      <c r="BJ634" s="24">
        <f>SUMIFS('Faturamento SP3'!$H$2:$H$692,'Faturamento SP3'!$D$2:$D$692,'Infos Relatório'!$B$564,'Faturamento SP3'!$E$2:$E$692,'Infos Relatório'!$B634,'Faturamento SP3'!$Z$2:$Z$692,'Infos Relatório'!BE$1)</f>
        <v>0</v>
      </c>
      <c r="BK634" s="23">
        <f>COUNTIFS('Faturamento SP3'!$D$2:$D$692,'Infos Relatório'!$B$564,'Faturamento SP3'!$E$2:$E$692,'Infos Relatório'!$B634,'Faturamento SP3'!$Z$2:$Z$692,'Infos Relatório'!BK$1)</f>
        <v>0</v>
      </c>
      <c r="BL634" s="13">
        <f>SUMIFS('Faturamento SP3'!$G$2:$G$692,'Faturamento SP3'!$D$2:$D$692,'Infos Relatório'!$B$564,'Faturamento SP3'!$E$2:$E$692,'Infos Relatório'!$B634,'Faturamento SP3'!$Z$2:$Z$692,'Infos Relatório'!BK$1)</f>
        <v>0</v>
      </c>
      <c r="BM634" s="13">
        <f>SUMIFS('Faturamento SP3'!$J$2:$J$692,'Faturamento SP3'!$D$2:$D$692,'Infos Relatório'!$B$564,'Faturamento SP3'!$E$2:$E$692,'Infos Relatório'!$B634,'Faturamento SP3'!$Z$2:$Z$692,'Infos Relatório'!BK$1)</f>
        <v>0</v>
      </c>
      <c r="BN634" s="14">
        <f>SUMIFS('Faturamento SP3'!$O$2:$O$692,'Faturamento SP3'!$D$2:$D$692,'Infos Relatório'!$B$564,'Faturamento SP3'!$E$2:$E$692,'Infos Relatório'!$B634,'Faturamento SP3'!$Z$2:$Z$692,'Infos Relatório'!BK$1,'Faturamento SP3'!$T$2:$T$692,"Sim")+SUMIFS('Faturamento SP3'!$P$2:$P$692,'Faturamento SP3'!$D$2:$D$692,'Infos Relatório'!$B$564,'Faturamento SP3'!$E$2:$E$692,'Infos Relatório'!$B634,'Faturamento SP3'!$Z$2:$Z$692,'Infos Relatório'!BK$1,'Faturamento SP3'!$T$2:$T$692,"Sim")</f>
        <v>0</v>
      </c>
      <c r="BO634" s="27" t="e">
        <f t="shared" si="239"/>
        <v>#DIV/0!</v>
      </c>
      <c r="BP634" s="24">
        <f>SUMIFS('Faturamento SP3'!$H$2:$H$692,'Faturamento SP3'!$D$2:$D$692,'Infos Relatório'!$B$564,'Faturamento SP3'!$E$2:$E$692,'Infos Relatório'!$B634,'Faturamento SP3'!$Z$2:$Z$692,'Infos Relatório'!BK$1)</f>
        <v>0</v>
      </c>
      <c r="BQ634" s="23">
        <f>COUNTIFS('Faturamento SP3'!$D$2:$D$692,'Infos Relatório'!$B$564,'Faturamento SP3'!$E$2:$E$692,'Infos Relatório'!$B634,'Faturamento SP3'!$Z$2:$Z$692,'Infos Relatório'!BQ$1)</f>
        <v>0</v>
      </c>
      <c r="BR634" s="13">
        <f>SUMIFS('Faturamento SP3'!$G$2:$G$692,'Faturamento SP3'!$D$2:$D$692,'Infos Relatório'!$B$564,'Faturamento SP3'!$E$2:$E$692,'Infos Relatório'!$B634,'Faturamento SP3'!$Z$2:$Z$692,'Infos Relatório'!BQ$1)</f>
        <v>0</v>
      </c>
      <c r="BS634" s="13">
        <f>SUMIFS('Faturamento SP3'!$J$2:$J$692,'Faturamento SP3'!$D$2:$D$692,'Infos Relatório'!$B$564,'Faturamento SP3'!$E$2:$E$692,'Infos Relatório'!$B634,'Faturamento SP3'!$Z$2:$Z$692,'Infos Relatório'!BQ$1)</f>
        <v>0</v>
      </c>
      <c r="BT634" s="14">
        <f>SUMIFS('Faturamento SP3'!$O$2:$O$692,'Faturamento SP3'!$D$2:$D$692,'Infos Relatório'!$B$564,'Faturamento SP3'!$E$2:$E$692,'Infos Relatório'!$B634,'Faturamento SP3'!$Z$2:$Z$692,'Infos Relatório'!BQ$1,'Faturamento SP3'!$T$2:$T$692,"Sim")+SUMIFS('Faturamento SP3'!$P$2:$P$692,'Faturamento SP3'!$D$2:$D$692,'Infos Relatório'!$B$564,'Faturamento SP3'!$E$2:$E$692,'Infos Relatório'!$B634,'Faturamento SP3'!$Z$2:$Z$692,'Infos Relatório'!BQ$1,'Faturamento SP3'!$T$2:$T$692,"Sim")</f>
        <v>0</v>
      </c>
      <c r="BU634" s="27" t="e">
        <f t="shared" si="240"/>
        <v>#DIV/0!</v>
      </c>
      <c r="BV634" s="24">
        <f>SUMIFS('Faturamento SP3'!$H$2:$H$692,'Faturamento SP3'!$D$2:$D$692,'Infos Relatório'!$B$564,'Faturamento SP3'!$E$2:$E$692,'Infos Relatório'!$B634,'Faturamento SP3'!$Z$2:$Z$692,'Infos Relatório'!BQ$1)</f>
        <v>0</v>
      </c>
    </row>
    <row r="635" spans="2:74">
      <c r="B635" s="17" t="s">
        <v>77</v>
      </c>
      <c r="C635" s="23">
        <f>COUNTIFS('Faturamento SP3'!$D$2:$D$692,'Infos Relatório'!$B$564,'Faturamento SP3'!$E$2:$E$692,'Infos Relatório'!$B635,'Faturamento SP3'!$Z$2:$Z$692,'Infos Relatório'!C$1)</f>
        <v>0</v>
      </c>
      <c r="D635" s="13">
        <f>SUMIFS('Faturamento SP3'!$G$2:$G$692,'Faturamento SP3'!$D$2:$D$692,'Infos Relatório'!$B$564,'Faturamento SP3'!$E$2:$E$692,'Infos Relatório'!$B635,'Faturamento SP3'!$Z$2:$Z$692,'Infos Relatório'!C$1)</f>
        <v>0</v>
      </c>
      <c r="E635" s="13">
        <f>SUMIFS('Faturamento SP3'!$J$2:$J$692,'Faturamento SP3'!$D$2:$D$692,'Infos Relatório'!$B$564,'Faturamento SP3'!$E$2:$E$692,'Infos Relatório'!$B635,'Faturamento SP3'!$Z$2:$Z$692,'Infos Relatório'!C$1)</f>
        <v>0</v>
      </c>
      <c r="F635" s="14">
        <f>SUMIFS('Faturamento SP3'!$O$2:$O$692,'Faturamento SP3'!$D$2:$D$692,'Infos Relatório'!$B$564,'Faturamento SP3'!$E$2:$E$692,'Infos Relatório'!$B635,'Faturamento SP3'!$Z$2:$Z$692,'Infos Relatório'!C$1,'Faturamento SP3'!$T$2:$T$692,"Sim")+SUMIFS('Faturamento SP3'!$P$2:$P$692,'Faturamento SP3'!$D$2:$D$692,'Infos Relatório'!$B$564,'Faturamento SP3'!$E$2:$E$692,'Infos Relatório'!$B635,'Faturamento SP3'!$Z$2:$Z$692,'Infos Relatório'!C$1,'Faturamento SP3'!$T$2:$T$692,"Sim")</f>
        <v>0</v>
      </c>
      <c r="G635" s="27" t="e">
        <f t="shared" si="229"/>
        <v>#DIV/0!</v>
      </c>
      <c r="H635" s="24">
        <f>SUMIFS('Faturamento SP3'!$H$2:$H$692,'Faturamento SP3'!$D$2:$D$692,'Infos Relatório'!$B$564,'Faturamento SP3'!$E$2:$E$692,'Infos Relatório'!$B635,'Faturamento SP3'!$Z$2:$Z$692,'Infos Relatório'!C$1)</f>
        <v>0</v>
      </c>
      <c r="I635" s="23">
        <f>COUNTIFS('Faturamento SP3'!$D$2:$D$692,'Infos Relatório'!$B$564,'Faturamento SP3'!$E$2:$E$692,'Infos Relatório'!$B635,'Faturamento SP3'!$Z$2:$Z$692,'Infos Relatório'!I$1)</f>
        <v>0</v>
      </c>
      <c r="J635" s="13">
        <f>SUMIFS('Faturamento SP3'!$G$2:$G$692,'Faturamento SP3'!$D$2:$D$692,'Infos Relatório'!$B$564,'Faturamento SP3'!$E$2:$E$692,'Infos Relatório'!$B635,'Faturamento SP3'!$Z$2:$Z$692,'Infos Relatório'!I$1)</f>
        <v>0</v>
      </c>
      <c r="K635" s="13">
        <f>SUMIFS('Faturamento SP3'!$J$2:$J$692,'Faturamento SP3'!$D$2:$D$692,'Infos Relatório'!$B$564,'Faturamento SP3'!$E$2:$E$692,'Infos Relatório'!$B635,'Faturamento SP3'!$Z$2:$Z$692,'Infos Relatório'!I$1)</f>
        <v>0</v>
      </c>
      <c r="L635" s="14">
        <f>SUMIFS('Faturamento SP3'!$O$2:$O$692,'Faturamento SP3'!$D$2:$D$692,'Infos Relatório'!$B$564,'Faturamento SP3'!$E$2:$E$692,'Infos Relatório'!$B635,'Faturamento SP3'!$Z$2:$Z$692,'Infos Relatório'!I$1,'Faturamento SP3'!$T$2:$T$692,"Sim")+SUMIFS('Faturamento SP3'!$P$2:$P$692,'Faturamento SP3'!$D$2:$D$692,'Infos Relatório'!$B$564,'Faturamento SP3'!$E$2:$E$692,'Infos Relatório'!$B635,'Faturamento SP3'!$Z$2:$Z$692,'Infos Relatório'!I$1,'Faturamento SP3'!$T$2:$T$692,"Sim")</f>
        <v>0</v>
      </c>
      <c r="M635" s="27" t="e">
        <f t="shared" si="230"/>
        <v>#DIV/0!</v>
      </c>
      <c r="N635" s="24">
        <f>SUMIFS('Faturamento SP3'!$H$2:$H$692,'Faturamento SP3'!$D$2:$D$692,'Infos Relatório'!$B$564,'Faturamento SP3'!$E$2:$E$692,'Infos Relatório'!$B635,'Faturamento SP3'!$Z$2:$Z$692,'Infos Relatório'!I$1)</f>
        <v>0</v>
      </c>
      <c r="O635" s="23">
        <f>COUNTIFS('Faturamento SP3'!$D$2:$D$692,'Infos Relatório'!$B$564,'Faturamento SP3'!$E$2:$E$692,'Infos Relatório'!$B635,'Faturamento SP3'!$Z$2:$Z$692,'Infos Relatório'!O$1)</f>
        <v>0</v>
      </c>
      <c r="P635" s="13">
        <f>SUMIFS('Faturamento SP3'!$G$2:$G$692,'Faturamento SP3'!$D$2:$D$692,'Infos Relatório'!$B$564,'Faturamento SP3'!$E$2:$E$692,'Infos Relatório'!$B635,'Faturamento SP3'!$Z$2:$Z$692,'Infos Relatório'!O$1)</f>
        <v>0</v>
      </c>
      <c r="Q635" s="13">
        <f>SUMIFS('Faturamento SP3'!$J$2:$J$692,'Faturamento SP3'!$D$2:$D$692,'Infos Relatório'!$B$564,'Faturamento SP3'!$E$2:$E$692,'Infos Relatório'!$B635,'Faturamento SP3'!$Z$2:$Z$692,'Infos Relatório'!O$1)</f>
        <v>0</v>
      </c>
      <c r="R635" s="14">
        <f>SUMIFS('Faturamento SP3'!$O$2:$O$692,'Faturamento SP3'!$D$2:$D$692,'Infos Relatório'!$B$564,'Faturamento SP3'!$E$2:$E$692,'Infos Relatório'!$B635,'Faturamento SP3'!$Z$2:$Z$692,'Infos Relatório'!O$1,'Faturamento SP3'!$T$2:$T$692,"Sim")+SUMIFS('Faturamento SP3'!$P$2:$P$692,'Faturamento SP3'!$D$2:$D$692,'Infos Relatório'!$B$564,'Faturamento SP3'!$E$2:$E$692,'Infos Relatório'!$B635,'Faturamento SP3'!$Z$2:$Z$692,'Infos Relatório'!O$1,'Faturamento SP3'!$T$2:$T$692,"Sim")</f>
        <v>0</v>
      </c>
      <c r="S635" s="27" t="e">
        <f t="shared" si="231"/>
        <v>#DIV/0!</v>
      </c>
      <c r="T635" s="24">
        <f>SUMIFS('Faturamento SP3'!$H$2:$H$692,'Faturamento SP3'!$D$2:$D$692,'Infos Relatório'!$B$564,'Faturamento SP3'!$E$2:$E$692,'Infos Relatório'!$B635,'Faturamento SP3'!$Z$2:$Z$692,'Infos Relatório'!O$1)</f>
        <v>0</v>
      </c>
      <c r="U635" s="23">
        <f>COUNTIFS('Faturamento SP3'!$D$2:$D$692,'Infos Relatório'!$B$564,'Faturamento SP3'!$E$2:$E$692,'Infos Relatório'!$B635,'Faturamento SP3'!$Z$2:$Z$692,'Infos Relatório'!U$1)</f>
        <v>0</v>
      </c>
      <c r="V635" s="13">
        <f>SUMIFS('Faturamento SP3'!$G$2:$G$692,'Faturamento SP3'!$D$2:$D$692,'Infos Relatório'!$B$564,'Faturamento SP3'!$E$2:$E$692,'Infos Relatório'!$B635,'Faturamento SP3'!$Z$2:$Z$692,'Infos Relatório'!U$1)</f>
        <v>0</v>
      </c>
      <c r="W635" s="13">
        <f>SUMIFS('Faturamento SP3'!$J$2:$J$692,'Faturamento SP3'!$D$2:$D$692,'Infos Relatório'!$B$564,'Faturamento SP3'!$E$2:$E$692,'Infos Relatório'!$B635,'Faturamento SP3'!$Z$2:$Z$692,'Infos Relatório'!U$1)</f>
        <v>0</v>
      </c>
      <c r="X635" s="14">
        <f>SUMIFS('Faturamento SP3'!$O$2:$O$692,'Faturamento SP3'!$D$2:$D$692,'Infos Relatório'!$B$564,'Faturamento SP3'!$E$2:$E$692,'Infos Relatório'!$B635,'Faturamento SP3'!$Z$2:$Z$692,'Infos Relatório'!U$1,'Faturamento SP3'!$T$2:$T$692,"Sim")+SUMIFS('Faturamento SP3'!$P$2:$P$692,'Faturamento SP3'!$D$2:$D$692,'Infos Relatório'!$B$564,'Faturamento SP3'!$E$2:$E$692,'Infos Relatório'!$B635,'Faturamento SP3'!$Z$2:$Z$692,'Infos Relatório'!U$1,'Faturamento SP3'!$T$2:$T$692,"Sim")</f>
        <v>0</v>
      </c>
      <c r="Y635" s="27" t="e">
        <f t="shared" si="232"/>
        <v>#DIV/0!</v>
      </c>
      <c r="Z635" s="24">
        <f>SUMIFS('Faturamento SP3'!$H$2:$H$692,'Faturamento SP3'!$D$2:$D$692,'Infos Relatório'!$B$564,'Faturamento SP3'!$E$2:$E$692,'Infos Relatório'!$B635,'Faturamento SP3'!$Z$2:$Z$692,'Infos Relatório'!U$1)</f>
        <v>0</v>
      </c>
      <c r="AA635" s="23">
        <f>COUNTIFS('Faturamento SP3'!$D$2:$D$692,'Infos Relatório'!$B$564,'Faturamento SP3'!$E$2:$E$692,'Infos Relatório'!$B635,'Faturamento SP3'!$Z$2:$Z$692,'Infos Relatório'!AA$1)</f>
        <v>0</v>
      </c>
      <c r="AB635" s="13">
        <f>SUMIFS('Faturamento SP3'!$G$2:$G$692,'Faturamento SP3'!$D$2:$D$692,'Infos Relatório'!$B$564,'Faturamento SP3'!$E$2:$E$692,'Infos Relatório'!$B635,'Faturamento SP3'!$Z$2:$Z$692,'Infos Relatório'!AA$1)</f>
        <v>0</v>
      </c>
      <c r="AC635" s="13">
        <f>SUMIFS('Faturamento SP3'!$J$2:$J$692,'Faturamento SP3'!$D$2:$D$692,'Infos Relatório'!$B$564,'Faturamento SP3'!$E$2:$E$692,'Infos Relatório'!$B635,'Faturamento SP3'!$Z$2:$Z$692,'Infos Relatório'!AA$1)</f>
        <v>0</v>
      </c>
      <c r="AD635" s="14">
        <f>SUMIFS('Faturamento SP3'!$O$2:$O$692,'Faturamento SP3'!$D$2:$D$692,'Infos Relatório'!$B$564,'Faturamento SP3'!$E$2:$E$692,'Infos Relatório'!$B635,'Faturamento SP3'!$Z$2:$Z$692,'Infos Relatório'!AA$1,'Faturamento SP3'!$T$2:$T$692,"Sim")+SUMIFS('Faturamento SP3'!$P$2:$P$692,'Faturamento SP3'!$D$2:$D$692,'Infos Relatório'!$B$564,'Faturamento SP3'!$E$2:$E$692,'Infos Relatório'!$B635,'Faturamento SP3'!$Z$2:$Z$692,'Infos Relatório'!AA$1,'Faturamento SP3'!$T$2:$T$692,"Sim")</f>
        <v>0</v>
      </c>
      <c r="AE635" s="27" t="e">
        <f t="shared" si="233"/>
        <v>#DIV/0!</v>
      </c>
      <c r="AF635" s="24">
        <f>SUMIFS('Faturamento SP3'!$H$2:$H$692,'Faturamento SP3'!$D$2:$D$692,'Infos Relatório'!$B$564,'Faturamento SP3'!$E$2:$E$692,'Infos Relatório'!$B635,'Faturamento SP3'!$Z$2:$Z$692,'Infos Relatório'!AA$1)</f>
        <v>0</v>
      </c>
      <c r="AG635" s="23">
        <f>COUNTIFS('Faturamento SP3'!$D$2:$D$692,'Infos Relatório'!$B$564,'Faturamento SP3'!$E$2:$E$692,'Infos Relatório'!$B635,'Faturamento SP3'!$Z$2:$Z$692,'Infos Relatório'!AG$1)</f>
        <v>0</v>
      </c>
      <c r="AH635" s="13">
        <f>SUMIFS('Faturamento SP3'!$G$2:$G$692,'Faturamento SP3'!$D$2:$D$692,'Infos Relatório'!$B$564,'Faturamento SP3'!$E$2:$E$692,'Infos Relatório'!$B635,'Faturamento SP3'!$Z$2:$Z$692,'Infos Relatório'!AG$1)</f>
        <v>0</v>
      </c>
      <c r="AI635" s="13">
        <f>SUMIFS('Faturamento SP3'!$J$2:$J$692,'Faturamento SP3'!$D$2:$D$692,'Infos Relatório'!$B$564,'Faturamento SP3'!$E$2:$E$692,'Infos Relatório'!$B635,'Faturamento SP3'!$Z$2:$Z$692,'Infos Relatório'!AG$1)</f>
        <v>0</v>
      </c>
      <c r="AJ635" s="14">
        <f>SUMIFS('Faturamento SP3'!$O$2:$O$692,'Faturamento SP3'!$D$2:$D$692,'Infos Relatório'!$B$564,'Faturamento SP3'!$E$2:$E$692,'Infos Relatório'!$B635,'Faturamento SP3'!$Z$2:$Z$692,'Infos Relatório'!AG$1,'Faturamento SP3'!$T$2:$T$692,"Sim")+SUMIFS('Faturamento SP3'!$P$2:$P$692,'Faturamento SP3'!$D$2:$D$692,'Infos Relatório'!$B$564,'Faturamento SP3'!$E$2:$E$692,'Infos Relatório'!$B635,'Faturamento SP3'!$Z$2:$Z$692,'Infos Relatório'!AG$1,'Faturamento SP3'!$T$2:$T$692,"Sim")</f>
        <v>0</v>
      </c>
      <c r="AK635" s="27" t="e">
        <f t="shared" si="234"/>
        <v>#DIV/0!</v>
      </c>
      <c r="AL635" s="24">
        <f>SUMIFS('Faturamento SP3'!$H$2:$H$692,'Faturamento SP3'!$D$2:$D$692,'Infos Relatório'!$B$564,'Faturamento SP3'!$E$2:$E$692,'Infos Relatório'!$B635,'Faturamento SP3'!$Z$2:$Z$692,'Infos Relatório'!AG$1)</f>
        <v>0</v>
      </c>
      <c r="AM635" s="23">
        <f>COUNTIFS('Faturamento SP3'!$D$2:$D$692,'Infos Relatório'!$B$564,'Faturamento SP3'!$E$2:$E$692,'Infos Relatório'!$B635,'Faturamento SP3'!$Z$2:$Z$692,'Infos Relatório'!AM$1)</f>
        <v>0</v>
      </c>
      <c r="AN635" s="13">
        <f>SUMIFS('Faturamento SP3'!$G$2:$G$692,'Faturamento SP3'!$D$2:$D$692,'Infos Relatório'!$B$564,'Faturamento SP3'!$E$2:$E$692,'Infos Relatório'!$B635,'Faturamento SP3'!$Z$2:$Z$692,'Infos Relatório'!AM$1)</f>
        <v>0</v>
      </c>
      <c r="AO635" s="13">
        <f>SUMIFS('Faturamento SP3'!$J$2:$J$692,'Faturamento SP3'!$D$2:$D$692,'Infos Relatório'!$B$564,'Faturamento SP3'!$E$2:$E$692,'Infos Relatório'!$B635,'Faturamento SP3'!$Z$2:$Z$692,'Infos Relatório'!AM$1)</f>
        <v>0</v>
      </c>
      <c r="AP635" s="14">
        <f>SUMIFS('Faturamento SP3'!$O$2:$O$692,'Faturamento SP3'!$D$2:$D$692,'Infos Relatório'!$B$564,'Faturamento SP3'!$E$2:$E$692,'Infos Relatório'!$B635,'Faturamento SP3'!$Z$2:$Z$692,'Infos Relatório'!AM$1,'Faturamento SP3'!$T$2:$T$692,"Sim")+SUMIFS('Faturamento SP3'!$P$2:$P$692,'Faturamento SP3'!$D$2:$D$692,'Infos Relatório'!$B$564,'Faturamento SP3'!$E$2:$E$692,'Infos Relatório'!$B635,'Faturamento SP3'!$Z$2:$Z$692,'Infos Relatório'!AM$1,'Faturamento SP3'!$T$2:$T$692,"Sim")</f>
        <v>0</v>
      </c>
      <c r="AQ635" s="27" t="e">
        <f t="shared" si="235"/>
        <v>#DIV/0!</v>
      </c>
      <c r="AR635" s="24">
        <f>SUMIFS('Faturamento SP3'!$H$2:$H$692,'Faturamento SP3'!$D$2:$D$692,'Infos Relatório'!$B$564,'Faturamento SP3'!$E$2:$E$692,'Infos Relatório'!$B635,'Faturamento SP3'!$Z$2:$Z$692,'Infos Relatório'!AM$1)</f>
        <v>0</v>
      </c>
      <c r="AS635" s="23">
        <f>COUNTIFS('Faturamento SP3'!$D$2:$D$692,'Infos Relatório'!$B$564,'Faturamento SP3'!$E$2:$E$692,'Infos Relatório'!$B635,'Faturamento SP3'!$Z$2:$Z$692,'Infos Relatório'!AS$1)</f>
        <v>0</v>
      </c>
      <c r="AT635" s="13">
        <f>SUMIFS('Faturamento SP3'!$G$2:$G$692,'Faturamento SP3'!$D$2:$D$692,'Infos Relatório'!$B$564,'Faturamento SP3'!$E$2:$E$692,'Infos Relatório'!$B635,'Faturamento SP3'!$Z$2:$Z$692,'Infos Relatório'!AS$1)</f>
        <v>0</v>
      </c>
      <c r="AU635" s="13">
        <f>SUMIFS('Faturamento SP3'!$J$2:$J$692,'Faturamento SP3'!$D$2:$D$692,'Infos Relatório'!$B$564,'Faturamento SP3'!$E$2:$E$692,'Infos Relatório'!$B635,'Faturamento SP3'!$Z$2:$Z$692,'Infos Relatório'!AS$1)</f>
        <v>0</v>
      </c>
      <c r="AV635" s="14">
        <f>SUMIFS('Faturamento SP3'!$O$2:$O$692,'Faturamento SP3'!$D$2:$D$692,'Infos Relatório'!$B$564,'Faturamento SP3'!$E$2:$E$692,'Infos Relatório'!$B635,'Faturamento SP3'!$Z$2:$Z$692,'Infos Relatório'!AS$1,'Faturamento SP3'!$T$2:$T$692,"Sim")+SUMIFS('Faturamento SP3'!$P$2:$P$692,'Faturamento SP3'!$D$2:$D$692,'Infos Relatório'!$B$564,'Faturamento SP3'!$E$2:$E$692,'Infos Relatório'!$B635,'Faturamento SP3'!$Z$2:$Z$692,'Infos Relatório'!AS$1,'Faturamento SP3'!$T$2:$T$692,"Sim")</f>
        <v>0</v>
      </c>
      <c r="AW635" s="27" t="e">
        <f t="shared" si="236"/>
        <v>#DIV/0!</v>
      </c>
      <c r="AX635" s="24">
        <f>SUMIFS('Faturamento SP3'!$H$2:$H$692,'Faturamento SP3'!$D$2:$D$692,'Infos Relatório'!$B$564,'Faturamento SP3'!$E$2:$E$692,'Infos Relatório'!$B635,'Faturamento SP3'!$Z$2:$Z$692,'Infos Relatório'!AS$1)</f>
        <v>0</v>
      </c>
      <c r="AY635" s="23">
        <f>COUNTIFS('Faturamento SP3'!$D$2:$D$692,'Infos Relatório'!$B$564,'Faturamento SP3'!$E$2:$E$692,'Infos Relatório'!$B635,'Faturamento SP3'!$Z$2:$Z$692,'Infos Relatório'!AY$1)</f>
        <v>0</v>
      </c>
      <c r="AZ635" s="13">
        <f>SUMIFS('Faturamento SP3'!$G$2:$G$692,'Faturamento SP3'!$D$2:$D$692,'Infos Relatório'!$B$564,'Faturamento SP3'!$E$2:$E$692,'Infos Relatório'!$B635,'Faturamento SP3'!$Z$2:$Z$692,'Infos Relatório'!AY$1)</f>
        <v>0</v>
      </c>
      <c r="BA635" s="13">
        <f>SUMIFS('Faturamento SP3'!$J$2:$J$692,'Faturamento SP3'!$D$2:$D$692,'Infos Relatório'!$B$564,'Faturamento SP3'!$E$2:$E$692,'Infos Relatório'!$B635,'Faturamento SP3'!$Z$2:$Z$692,'Infos Relatório'!AY$1)</f>
        <v>0</v>
      </c>
      <c r="BB635" s="14">
        <f>SUMIFS('Faturamento SP3'!$O$2:$O$692,'Faturamento SP3'!$D$2:$D$692,'Infos Relatório'!$B$564,'Faturamento SP3'!$E$2:$E$692,'Infos Relatório'!$B635,'Faturamento SP3'!$Z$2:$Z$692,'Infos Relatório'!AY$1,'Faturamento SP3'!$T$2:$T$692,"Sim")+SUMIFS('Faturamento SP3'!$P$2:$P$692,'Faturamento SP3'!$D$2:$D$692,'Infos Relatório'!$B$564,'Faturamento SP3'!$E$2:$E$692,'Infos Relatório'!$B635,'Faturamento SP3'!$Z$2:$Z$692,'Infos Relatório'!AY$1,'Faturamento SP3'!$T$2:$T$692,"Sim")</f>
        <v>0</v>
      </c>
      <c r="BC635" s="27" t="e">
        <f t="shared" si="237"/>
        <v>#DIV/0!</v>
      </c>
      <c r="BD635" s="24">
        <f>SUMIFS('Faturamento SP3'!$H$2:$H$692,'Faturamento SP3'!$D$2:$D$692,'Infos Relatório'!$B$564,'Faturamento SP3'!$E$2:$E$692,'Infos Relatório'!$B635,'Faturamento SP3'!$Z$2:$Z$692,'Infos Relatório'!AY$1)</f>
        <v>0</v>
      </c>
      <c r="BE635" s="23">
        <f>COUNTIFS('Faturamento SP3'!$D$2:$D$692,'Infos Relatório'!$B$564,'Faturamento SP3'!$E$2:$E$692,'Infos Relatório'!$B635,'Faturamento SP3'!$Z$2:$Z$692,'Infos Relatório'!BE$1)</f>
        <v>0</v>
      </c>
      <c r="BF635" s="13">
        <f>SUMIFS('Faturamento SP3'!$G$2:$G$692,'Faturamento SP3'!$D$2:$D$692,'Infos Relatório'!$B$564,'Faturamento SP3'!$E$2:$E$692,'Infos Relatório'!$B635,'Faturamento SP3'!$Z$2:$Z$692,'Infos Relatório'!BE$1)</f>
        <v>0</v>
      </c>
      <c r="BG635" s="13">
        <f>SUMIFS('Faturamento SP3'!$J$2:$J$692,'Faturamento SP3'!$D$2:$D$692,'Infos Relatório'!$B$564,'Faturamento SP3'!$E$2:$E$692,'Infos Relatório'!$B635,'Faturamento SP3'!$Z$2:$Z$692,'Infos Relatório'!BE$1)</f>
        <v>0</v>
      </c>
      <c r="BH635" s="14">
        <f>SUMIFS('Faturamento SP3'!$O$2:$O$692,'Faturamento SP3'!$D$2:$D$692,'Infos Relatório'!$B$564,'Faturamento SP3'!$E$2:$E$692,'Infos Relatório'!$B635,'Faturamento SP3'!$Z$2:$Z$692,'Infos Relatório'!BE$1,'Faturamento SP3'!$T$2:$T$692,"Sim")+SUMIFS('Faturamento SP3'!$P$2:$P$692,'Faturamento SP3'!$D$2:$D$692,'Infos Relatório'!$B$564,'Faturamento SP3'!$E$2:$E$692,'Infos Relatório'!$B635,'Faturamento SP3'!$Z$2:$Z$692,'Infos Relatório'!BE$1,'Faturamento SP3'!$T$2:$T$692,"Sim")</f>
        <v>0</v>
      </c>
      <c r="BI635" s="27" t="e">
        <f t="shared" si="238"/>
        <v>#DIV/0!</v>
      </c>
      <c r="BJ635" s="24">
        <f>SUMIFS('Faturamento SP3'!$H$2:$H$692,'Faturamento SP3'!$D$2:$D$692,'Infos Relatório'!$B$564,'Faturamento SP3'!$E$2:$E$692,'Infos Relatório'!$B635,'Faturamento SP3'!$Z$2:$Z$692,'Infos Relatório'!BE$1)</f>
        <v>0</v>
      </c>
      <c r="BK635" s="23">
        <f>COUNTIFS('Faturamento SP3'!$D$2:$D$692,'Infos Relatório'!$B$564,'Faturamento SP3'!$E$2:$E$692,'Infos Relatório'!$B635,'Faturamento SP3'!$Z$2:$Z$692,'Infos Relatório'!BK$1)</f>
        <v>0</v>
      </c>
      <c r="BL635" s="13">
        <f>SUMIFS('Faturamento SP3'!$G$2:$G$692,'Faturamento SP3'!$D$2:$D$692,'Infos Relatório'!$B$564,'Faturamento SP3'!$E$2:$E$692,'Infos Relatório'!$B635,'Faturamento SP3'!$Z$2:$Z$692,'Infos Relatório'!BK$1)</f>
        <v>0</v>
      </c>
      <c r="BM635" s="13">
        <f>SUMIFS('Faturamento SP3'!$J$2:$J$692,'Faturamento SP3'!$D$2:$D$692,'Infos Relatório'!$B$564,'Faturamento SP3'!$E$2:$E$692,'Infos Relatório'!$B635,'Faturamento SP3'!$Z$2:$Z$692,'Infos Relatório'!BK$1)</f>
        <v>0</v>
      </c>
      <c r="BN635" s="14">
        <f>SUMIFS('Faturamento SP3'!$O$2:$O$692,'Faturamento SP3'!$D$2:$D$692,'Infos Relatório'!$B$564,'Faturamento SP3'!$E$2:$E$692,'Infos Relatório'!$B635,'Faturamento SP3'!$Z$2:$Z$692,'Infos Relatório'!BK$1,'Faturamento SP3'!$T$2:$T$692,"Sim")+SUMIFS('Faturamento SP3'!$P$2:$P$692,'Faturamento SP3'!$D$2:$D$692,'Infos Relatório'!$B$564,'Faturamento SP3'!$E$2:$E$692,'Infos Relatório'!$B635,'Faturamento SP3'!$Z$2:$Z$692,'Infos Relatório'!BK$1,'Faturamento SP3'!$T$2:$T$692,"Sim")</f>
        <v>0</v>
      </c>
      <c r="BO635" s="27" t="e">
        <f t="shared" si="239"/>
        <v>#DIV/0!</v>
      </c>
      <c r="BP635" s="24">
        <f>SUMIFS('Faturamento SP3'!$H$2:$H$692,'Faturamento SP3'!$D$2:$D$692,'Infos Relatório'!$B$564,'Faturamento SP3'!$E$2:$E$692,'Infos Relatório'!$B635,'Faturamento SP3'!$Z$2:$Z$692,'Infos Relatório'!BK$1)</f>
        <v>0</v>
      </c>
      <c r="BQ635" s="23">
        <f>COUNTIFS('Faturamento SP3'!$D$2:$D$692,'Infos Relatório'!$B$564,'Faturamento SP3'!$E$2:$E$692,'Infos Relatório'!$B635,'Faturamento SP3'!$Z$2:$Z$692,'Infos Relatório'!BQ$1)</f>
        <v>0</v>
      </c>
      <c r="BR635" s="13">
        <f>SUMIFS('Faturamento SP3'!$G$2:$G$692,'Faturamento SP3'!$D$2:$D$692,'Infos Relatório'!$B$564,'Faturamento SP3'!$E$2:$E$692,'Infos Relatório'!$B635,'Faturamento SP3'!$Z$2:$Z$692,'Infos Relatório'!BQ$1)</f>
        <v>0</v>
      </c>
      <c r="BS635" s="13">
        <f>SUMIFS('Faturamento SP3'!$J$2:$J$692,'Faturamento SP3'!$D$2:$D$692,'Infos Relatório'!$B$564,'Faturamento SP3'!$E$2:$E$692,'Infos Relatório'!$B635,'Faturamento SP3'!$Z$2:$Z$692,'Infos Relatório'!BQ$1)</f>
        <v>0</v>
      </c>
      <c r="BT635" s="14">
        <f>SUMIFS('Faturamento SP3'!$O$2:$O$692,'Faturamento SP3'!$D$2:$D$692,'Infos Relatório'!$B$564,'Faturamento SP3'!$E$2:$E$692,'Infos Relatório'!$B635,'Faturamento SP3'!$Z$2:$Z$692,'Infos Relatório'!BQ$1,'Faturamento SP3'!$T$2:$T$692,"Sim")+SUMIFS('Faturamento SP3'!$P$2:$P$692,'Faturamento SP3'!$D$2:$D$692,'Infos Relatório'!$B$564,'Faturamento SP3'!$E$2:$E$692,'Infos Relatório'!$B635,'Faturamento SP3'!$Z$2:$Z$692,'Infos Relatório'!BQ$1,'Faturamento SP3'!$T$2:$T$692,"Sim")</f>
        <v>0</v>
      </c>
      <c r="BU635" s="27" t="e">
        <f t="shared" si="240"/>
        <v>#DIV/0!</v>
      </c>
      <c r="BV635" s="24">
        <f>SUMIFS('Faturamento SP3'!$H$2:$H$692,'Faturamento SP3'!$D$2:$D$692,'Infos Relatório'!$B$564,'Faturamento SP3'!$E$2:$E$692,'Infos Relatório'!$B635,'Faturamento SP3'!$Z$2:$Z$692,'Infos Relatório'!BQ$1)</f>
        <v>0</v>
      </c>
    </row>
    <row r="636" spans="2:74">
      <c r="B636" s="17" t="s">
        <v>78</v>
      </c>
      <c r="C636" s="23">
        <f>COUNTIFS('Faturamento SP3'!$D$2:$D$692,'Infos Relatório'!$B$564,'Faturamento SP3'!$E$2:$E$692,'Infos Relatório'!$B636,'Faturamento SP3'!$Z$2:$Z$692,'Infos Relatório'!C$1)</f>
        <v>0</v>
      </c>
      <c r="D636" s="13">
        <f>SUMIFS('Faturamento SP3'!$G$2:$G$692,'Faturamento SP3'!$D$2:$D$692,'Infos Relatório'!$B$564,'Faturamento SP3'!$E$2:$E$692,'Infos Relatório'!$B636,'Faturamento SP3'!$Z$2:$Z$692,'Infos Relatório'!C$1)</f>
        <v>0</v>
      </c>
      <c r="E636" s="13">
        <f>SUMIFS('Faturamento SP3'!$J$2:$J$692,'Faturamento SP3'!$D$2:$D$692,'Infos Relatório'!$B$564,'Faturamento SP3'!$E$2:$E$692,'Infos Relatório'!$B636,'Faturamento SP3'!$Z$2:$Z$692,'Infos Relatório'!C$1)</f>
        <v>0</v>
      </c>
      <c r="F636" s="14">
        <f>SUMIFS('Faturamento SP3'!$O$2:$O$692,'Faturamento SP3'!$D$2:$D$692,'Infos Relatório'!$B$564,'Faturamento SP3'!$E$2:$E$692,'Infos Relatório'!$B636,'Faturamento SP3'!$Z$2:$Z$692,'Infos Relatório'!C$1,'Faturamento SP3'!$T$2:$T$692,"Sim")+SUMIFS('Faturamento SP3'!$P$2:$P$692,'Faturamento SP3'!$D$2:$D$692,'Infos Relatório'!$B$564,'Faturamento SP3'!$E$2:$E$692,'Infos Relatório'!$B636,'Faturamento SP3'!$Z$2:$Z$692,'Infos Relatório'!C$1,'Faturamento SP3'!$T$2:$T$692,"Sim")</f>
        <v>0</v>
      </c>
      <c r="G636" s="27" t="e">
        <f t="shared" si="229"/>
        <v>#DIV/0!</v>
      </c>
      <c r="H636" s="24">
        <f>SUMIFS('Faturamento SP3'!$H$2:$H$692,'Faturamento SP3'!$D$2:$D$692,'Infos Relatório'!$B$564,'Faturamento SP3'!$E$2:$E$692,'Infos Relatório'!$B636,'Faturamento SP3'!$Z$2:$Z$692,'Infos Relatório'!C$1)</f>
        <v>0</v>
      </c>
      <c r="I636" s="23">
        <f>COUNTIFS('Faturamento SP3'!$D$2:$D$692,'Infos Relatório'!$B$564,'Faturamento SP3'!$E$2:$E$692,'Infos Relatório'!$B636,'Faturamento SP3'!$Z$2:$Z$692,'Infos Relatório'!I$1)</f>
        <v>0</v>
      </c>
      <c r="J636" s="13">
        <f>SUMIFS('Faturamento SP3'!$G$2:$G$692,'Faturamento SP3'!$D$2:$D$692,'Infos Relatório'!$B$564,'Faturamento SP3'!$E$2:$E$692,'Infos Relatório'!$B636,'Faturamento SP3'!$Z$2:$Z$692,'Infos Relatório'!I$1)</f>
        <v>0</v>
      </c>
      <c r="K636" s="13">
        <f>SUMIFS('Faturamento SP3'!$J$2:$J$692,'Faturamento SP3'!$D$2:$D$692,'Infos Relatório'!$B$564,'Faturamento SP3'!$E$2:$E$692,'Infos Relatório'!$B636,'Faturamento SP3'!$Z$2:$Z$692,'Infos Relatório'!I$1)</f>
        <v>0</v>
      </c>
      <c r="L636" s="14">
        <f>SUMIFS('Faturamento SP3'!$O$2:$O$692,'Faturamento SP3'!$D$2:$D$692,'Infos Relatório'!$B$564,'Faturamento SP3'!$E$2:$E$692,'Infos Relatório'!$B636,'Faturamento SP3'!$Z$2:$Z$692,'Infos Relatório'!I$1,'Faturamento SP3'!$T$2:$T$692,"Sim")+SUMIFS('Faturamento SP3'!$P$2:$P$692,'Faturamento SP3'!$D$2:$D$692,'Infos Relatório'!$B$564,'Faturamento SP3'!$E$2:$E$692,'Infos Relatório'!$B636,'Faturamento SP3'!$Z$2:$Z$692,'Infos Relatório'!I$1,'Faturamento SP3'!$T$2:$T$692,"Sim")</f>
        <v>0</v>
      </c>
      <c r="M636" s="27" t="e">
        <f t="shared" si="230"/>
        <v>#DIV/0!</v>
      </c>
      <c r="N636" s="24">
        <f>SUMIFS('Faturamento SP3'!$H$2:$H$692,'Faturamento SP3'!$D$2:$D$692,'Infos Relatório'!$B$564,'Faturamento SP3'!$E$2:$E$692,'Infos Relatório'!$B636,'Faturamento SP3'!$Z$2:$Z$692,'Infos Relatório'!I$1)</f>
        <v>0</v>
      </c>
      <c r="O636" s="23">
        <f>COUNTIFS('Faturamento SP3'!$D$2:$D$692,'Infos Relatório'!$B$564,'Faturamento SP3'!$E$2:$E$692,'Infos Relatório'!$B636,'Faturamento SP3'!$Z$2:$Z$692,'Infos Relatório'!O$1)</f>
        <v>0</v>
      </c>
      <c r="P636" s="13">
        <f>SUMIFS('Faturamento SP3'!$G$2:$G$692,'Faturamento SP3'!$D$2:$D$692,'Infos Relatório'!$B$564,'Faturamento SP3'!$E$2:$E$692,'Infos Relatório'!$B636,'Faturamento SP3'!$Z$2:$Z$692,'Infos Relatório'!O$1)</f>
        <v>0</v>
      </c>
      <c r="Q636" s="13">
        <f>SUMIFS('Faturamento SP3'!$J$2:$J$692,'Faturamento SP3'!$D$2:$D$692,'Infos Relatório'!$B$564,'Faturamento SP3'!$E$2:$E$692,'Infos Relatório'!$B636,'Faturamento SP3'!$Z$2:$Z$692,'Infos Relatório'!O$1)</f>
        <v>0</v>
      </c>
      <c r="R636" s="14">
        <f>SUMIFS('Faturamento SP3'!$O$2:$O$692,'Faturamento SP3'!$D$2:$D$692,'Infos Relatório'!$B$564,'Faturamento SP3'!$E$2:$E$692,'Infos Relatório'!$B636,'Faturamento SP3'!$Z$2:$Z$692,'Infos Relatório'!O$1,'Faturamento SP3'!$T$2:$T$692,"Sim")+SUMIFS('Faturamento SP3'!$P$2:$P$692,'Faturamento SP3'!$D$2:$D$692,'Infos Relatório'!$B$564,'Faturamento SP3'!$E$2:$E$692,'Infos Relatório'!$B636,'Faturamento SP3'!$Z$2:$Z$692,'Infos Relatório'!O$1,'Faturamento SP3'!$T$2:$T$692,"Sim")</f>
        <v>0</v>
      </c>
      <c r="S636" s="27" t="e">
        <f t="shared" si="231"/>
        <v>#DIV/0!</v>
      </c>
      <c r="T636" s="24">
        <f>SUMIFS('Faturamento SP3'!$H$2:$H$692,'Faturamento SP3'!$D$2:$D$692,'Infos Relatório'!$B$564,'Faturamento SP3'!$E$2:$E$692,'Infos Relatório'!$B636,'Faturamento SP3'!$Z$2:$Z$692,'Infos Relatório'!O$1)</f>
        <v>0</v>
      </c>
      <c r="U636" s="23">
        <f>COUNTIFS('Faturamento SP3'!$D$2:$D$692,'Infos Relatório'!$B$564,'Faturamento SP3'!$E$2:$E$692,'Infos Relatório'!$B636,'Faturamento SP3'!$Z$2:$Z$692,'Infos Relatório'!U$1)</f>
        <v>0</v>
      </c>
      <c r="V636" s="13">
        <f>SUMIFS('Faturamento SP3'!$G$2:$G$692,'Faturamento SP3'!$D$2:$D$692,'Infos Relatório'!$B$564,'Faturamento SP3'!$E$2:$E$692,'Infos Relatório'!$B636,'Faturamento SP3'!$Z$2:$Z$692,'Infos Relatório'!U$1)</f>
        <v>0</v>
      </c>
      <c r="W636" s="13">
        <f>SUMIFS('Faturamento SP3'!$J$2:$J$692,'Faturamento SP3'!$D$2:$D$692,'Infos Relatório'!$B$564,'Faturamento SP3'!$E$2:$E$692,'Infos Relatório'!$B636,'Faturamento SP3'!$Z$2:$Z$692,'Infos Relatório'!U$1)</f>
        <v>0</v>
      </c>
      <c r="X636" s="14">
        <f>SUMIFS('Faturamento SP3'!$O$2:$O$692,'Faturamento SP3'!$D$2:$D$692,'Infos Relatório'!$B$564,'Faturamento SP3'!$E$2:$E$692,'Infos Relatório'!$B636,'Faturamento SP3'!$Z$2:$Z$692,'Infos Relatório'!U$1,'Faturamento SP3'!$T$2:$T$692,"Sim")+SUMIFS('Faturamento SP3'!$P$2:$P$692,'Faturamento SP3'!$D$2:$D$692,'Infos Relatório'!$B$564,'Faturamento SP3'!$E$2:$E$692,'Infos Relatório'!$B636,'Faturamento SP3'!$Z$2:$Z$692,'Infos Relatório'!U$1,'Faturamento SP3'!$T$2:$T$692,"Sim")</f>
        <v>0</v>
      </c>
      <c r="Y636" s="27" t="e">
        <f t="shared" si="232"/>
        <v>#DIV/0!</v>
      </c>
      <c r="Z636" s="24">
        <f>SUMIFS('Faturamento SP3'!$H$2:$H$692,'Faturamento SP3'!$D$2:$D$692,'Infos Relatório'!$B$564,'Faturamento SP3'!$E$2:$E$692,'Infos Relatório'!$B636,'Faturamento SP3'!$Z$2:$Z$692,'Infos Relatório'!U$1)</f>
        <v>0</v>
      </c>
      <c r="AA636" s="23">
        <f>COUNTIFS('Faturamento SP3'!$D$2:$D$692,'Infos Relatório'!$B$564,'Faturamento SP3'!$E$2:$E$692,'Infos Relatório'!$B636,'Faturamento SP3'!$Z$2:$Z$692,'Infos Relatório'!AA$1)</f>
        <v>0</v>
      </c>
      <c r="AB636" s="13">
        <f>SUMIFS('Faturamento SP3'!$G$2:$G$692,'Faturamento SP3'!$D$2:$D$692,'Infos Relatório'!$B$564,'Faturamento SP3'!$E$2:$E$692,'Infos Relatório'!$B636,'Faturamento SP3'!$Z$2:$Z$692,'Infos Relatório'!AA$1)</f>
        <v>0</v>
      </c>
      <c r="AC636" s="13">
        <f>SUMIFS('Faturamento SP3'!$J$2:$J$692,'Faturamento SP3'!$D$2:$D$692,'Infos Relatório'!$B$564,'Faturamento SP3'!$E$2:$E$692,'Infos Relatório'!$B636,'Faturamento SP3'!$Z$2:$Z$692,'Infos Relatório'!AA$1)</f>
        <v>0</v>
      </c>
      <c r="AD636" s="14">
        <f>SUMIFS('Faturamento SP3'!$O$2:$O$692,'Faturamento SP3'!$D$2:$D$692,'Infos Relatório'!$B$564,'Faturamento SP3'!$E$2:$E$692,'Infos Relatório'!$B636,'Faturamento SP3'!$Z$2:$Z$692,'Infos Relatório'!AA$1,'Faturamento SP3'!$T$2:$T$692,"Sim")+SUMIFS('Faturamento SP3'!$P$2:$P$692,'Faturamento SP3'!$D$2:$D$692,'Infos Relatório'!$B$564,'Faturamento SP3'!$E$2:$E$692,'Infos Relatório'!$B636,'Faturamento SP3'!$Z$2:$Z$692,'Infos Relatório'!AA$1,'Faturamento SP3'!$T$2:$T$692,"Sim")</f>
        <v>0</v>
      </c>
      <c r="AE636" s="27" t="e">
        <f t="shared" si="233"/>
        <v>#DIV/0!</v>
      </c>
      <c r="AF636" s="24">
        <f>SUMIFS('Faturamento SP3'!$H$2:$H$692,'Faturamento SP3'!$D$2:$D$692,'Infos Relatório'!$B$564,'Faturamento SP3'!$E$2:$E$692,'Infos Relatório'!$B636,'Faturamento SP3'!$Z$2:$Z$692,'Infos Relatório'!AA$1)</f>
        <v>0</v>
      </c>
      <c r="AG636" s="23">
        <f>COUNTIFS('Faturamento SP3'!$D$2:$D$692,'Infos Relatório'!$B$564,'Faturamento SP3'!$E$2:$E$692,'Infos Relatório'!$B636,'Faturamento SP3'!$Z$2:$Z$692,'Infos Relatório'!AG$1)</f>
        <v>0</v>
      </c>
      <c r="AH636" s="13">
        <f>SUMIFS('Faturamento SP3'!$G$2:$G$692,'Faturamento SP3'!$D$2:$D$692,'Infos Relatório'!$B$564,'Faturamento SP3'!$E$2:$E$692,'Infos Relatório'!$B636,'Faturamento SP3'!$Z$2:$Z$692,'Infos Relatório'!AG$1)</f>
        <v>0</v>
      </c>
      <c r="AI636" s="13">
        <f>SUMIFS('Faturamento SP3'!$J$2:$J$692,'Faturamento SP3'!$D$2:$D$692,'Infos Relatório'!$B$564,'Faturamento SP3'!$E$2:$E$692,'Infos Relatório'!$B636,'Faturamento SP3'!$Z$2:$Z$692,'Infos Relatório'!AG$1)</f>
        <v>0</v>
      </c>
      <c r="AJ636" s="14">
        <f>SUMIFS('Faturamento SP3'!$O$2:$O$692,'Faturamento SP3'!$D$2:$D$692,'Infos Relatório'!$B$564,'Faturamento SP3'!$E$2:$E$692,'Infos Relatório'!$B636,'Faturamento SP3'!$Z$2:$Z$692,'Infos Relatório'!AG$1,'Faturamento SP3'!$T$2:$T$692,"Sim")+SUMIFS('Faturamento SP3'!$P$2:$P$692,'Faturamento SP3'!$D$2:$D$692,'Infos Relatório'!$B$564,'Faturamento SP3'!$E$2:$E$692,'Infos Relatório'!$B636,'Faturamento SP3'!$Z$2:$Z$692,'Infos Relatório'!AG$1,'Faturamento SP3'!$T$2:$T$692,"Sim")</f>
        <v>0</v>
      </c>
      <c r="AK636" s="27" t="e">
        <f t="shared" si="234"/>
        <v>#DIV/0!</v>
      </c>
      <c r="AL636" s="24">
        <f>SUMIFS('Faturamento SP3'!$H$2:$H$692,'Faturamento SP3'!$D$2:$D$692,'Infos Relatório'!$B$564,'Faturamento SP3'!$E$2:$E$692,'Infos Relatório'!$B636,'Faturamento SP3'!$Z$2:$Z$692,'Infos Relatório'!AG$1)</f>
        <v>0</v>
      </c>
      <c r="AM636" s="23">
        <f>COUNTIFS('Faturamento SP3'!$D$2:$D$692,'Infos Relatório'!$B$564,'Faturamento SP3'!$E$2:$E$692,'Infos Relatório'!$B636,'Faturamento SP3'!$Z$2:$Z$692,'Infos Relatório'!AM$1)</f>
        <v>0</v>
      </c>
      <c r="AN636" s="13">
        <f>SUMIFS('Faturamento SP3'!$G$2:$G$692,'Faturamento SP3'!$D$2:$D$692,'Infos Relatório'!$B$564,'Faturamento SP3'!$E$2:$E$692,'Infos Relatório'!$B636,'Faturamento SP3'!$Z$2:$Z$692,'Infos Relatório'!AM$1)</f>
        <v>0</v>
      </c>
      <c r="AO636" s="13">
        <f>SUMIFS('Faturamento SP3'!$J$2:$J$692,'Faturamento SP3'!$D$2:$D$692,'Infos Relatório'!$B$564,'Faturamento SP3'!$E$2:$E$692,'Infos Relatório'!$B636,'Faturamento SP3'!$Z$2:$Z$692,'Infos Relatório'!AM$1)</f>
        <v>0</v>
      </c>
      <c r="AP636" s="14">
        <f>SUMIFS('Faturamento SP3'!$O$2:$O$692,'Faturamento SP3'!$D$2:$D$692,'Infos Relatório'!$B$564,'Faturamento SP3'!$E$2:$E$692,'Infos Relatório'!$B636,'Faturamento SP3'!$Z$2:$Z$692,'Infos Relatório'!AM$1,'Faturamento SP3'!$T$2:$T$692,"Sim")+SUMIFS('Faturamento SP3'!$P$2:$P$692,'Faturamento SP3'!$D$2:$D$692,'Infos Relatório'!$B$564,'Faturamento SP3'!$E$2:$E$692,'Infos Relatório'!$B636,'Faturamento SP3'!$Z$2:$Z$692,'Infos Relatório'!AM$1,'Faturamento SP3'!$T$2:$T$692,"Sim")</f>
        <v>0</v>
      </c>
      <c r="AQ636" s="27" t="e">
        <f t="shared" si="235"/>
        <v>#DIV/0!</v>
      </c>
      <c r="AR636" s="24">
        <f>SUMIFS('Faturamento SP3'!$H$2:$H$692,'Faturamento SP3'!$D$2:$D$692,'Infos Relatório'!$B$564,'Faturamento SP3'!$E$2:$E$692,'Infos Relatório'!$B636,'Faturamento SP3'!$Z$2:$Z$692,'Infos Relatório'!AM$1)</f>
        <v>0</v>
      </c>
      <c r="AS636" s="23">
        <f>COUNTIFS('Faturamento SP3'!$D$2:$D$692,'Infos Relatório'!$B$564,'Faturamento SP3'!$E$2:$E$692,'Infos Relatório'!$B636,'Faturamento SP3'!$Z$2:$Z$692,'Infos Relatório'!AS$1)</f>
        <v>0</v>
      </c>
      <c r="AT636" s="13">
        <f>SUMIFS('Faturamento SP3'!$G$2:$G$692,'Faturamento SP3'!$D$2:$D$692,'Infos Relatório'!$B$564,'Faturamento SP3'!$E$2:$E$692,'Infos Relatório'!$B636,'Faturamento SP3'!$Z$2:$Z$692,'Infos Relatório'!AS$1)</f>
        <v>0</v>
      </c>
      <c r="AU636" s="13">
        <f>SUMIFS('Faturamento SP3'!$J$2:$J$692,'Faturamento SP3'!$D$2:$D$692,'Infos Relatório'!$B$564,'Faturamento SP3'!$E$2:$E$692,'Infos Relatório'!$B636,'Faturamento SP3'!$Z$2:$Z$692,'Infos Relatório'!AS$1)</f>
        <v>0</v>
      </c>
      <c r="AV636" s="14">
        <f>SUMIFS('Faturamento SP3'!$O$2:$O$692,'Faturamento SP3'!$D$2:$D$692,'Infos Relatório'!$B$564,'Faturamento SP3'!$E$2:$E$692,'Infos Relatório'!$B636,'Faturamento SP3'!$Z$2:$Z$692,'Infos Relatório'!AS$1,'Faturamento SP3'!$T$2:$T$692,"Sim")+SUMIFS('Faturamento SP3'!$P$2:$P$692,'Faturamento SP3'!$D$2:$D$692,'Infos Relatório'!$B$564,'Faturamento SP3'!$E$2:$E$692,'Infos Relatório'!$B636,'Faturamento SP3'!$Z$2:$Z$692,'Infos Relatório'!AS$1,'Faturamento SP3'!$T$2:$T$692,"Sim")</f>
        <v>0</v>
      </c>
      <c r="AW636" s="27" t="e">
        <f t="shared" si="236"/>
        <v>#DIV/0!</v>
      </c>
      <c r="AX636" s="24">
        <f>SUMIFS('Faturamento SP3'!$H$2:$H$692,'Faturamento SP3'!$D$2:$D$692,'Infos Relatório'!$B$564,'Faturamento SP3'!$E$2:$E$692,'Infos Relatório'!$B636,'Faturamento SP3'!$Z$2:$Z$692,'Infos Relatório'!AS$1)</f>
        <v>0</v>
      </c>
      <c r="AY636" s="23">
        <f>COUNTIFS('Faturamento SP3'!$D$2:$D$692,'Infos Relatório'!$B$564,'Faturamento SP3'!$E$2:$E$692,'Infos Relatório'!$B636,'Faturamento SP3'!$Z$2:$Z$692,'Infos Relatório'!AY$1)</f>
        <v>0</v>
      </c>
      <c r="AZ636" s="13">
        <f>SUMIFS('Faturamento SP3'!$G$2:$G$692,'Faturamento SP3'!$D$2:$D$692,'Infos Relatório'!$B$564,'Faturamento SP3'!$E$2:$E$692,'Infos Relatório'!$B636,'Faturamento SP3'!$Z$2:$Z$692,'Infos Relatório'!AY$1)</f>
        <v>0</v>
      </c>
      <c r="BA636" s="13">
        <f>SUMIFS('Faturamento SP3'!$J$2:$J$692,'Faturamento SP3'!$D$2:$D$692,'Infos Relatório'!$B$564,'Faturamento SP3'!$E$2:$E$692,'Infos Relatório'!$B636,'Faturamento SP3'!$Z$2:$Z$692,'Infos Relatório'!AY$1)</f>
        <v>0</v>
      </c>
      <c r="BB636" s="14">
        <f>SUMIFS('Faturamento SP3'!$O$2:$O$692,'Faturamento SP3'!$D$2:$D$692,'Infos Relatório'!$B$564,'Faturamento SP3'!$E$2:$E$692,'Infos Relatório'!$B636,'Faturamento SP3'!$Z$2:$Z$692,'Infos Relatório'!AY$1,'Faturamento SP3'!$T$2:$T$692,"Sim")+SUMIFS('Faturamento SP3'!$P$2:$P$692,'Faturamento SP3'!$D$2:$D$692,'Infos Relatório'!$B$564,'Faturamento SP3'!$E$2:$E$692,'Infos Relatório'!$B636,'Faturamento SP3'!$Z$2:$Z$692,'Infos Relatório'!AY$1,'Faturamento SP3'!$T$2:$T$692,"Sim")</f>
        <v>0</v>
      </c>
      <c r="BC636" s="27" t="e">
        <f t="shared" si="237"/>
        <v>#DIV/0!</v>
      </c>
      <c r="BD636" s="24">
        <f>SUMIFS('Faturamento SP3'!$H$2:$H$692,'Faturamento SP3'!$D$2:$D$692,'Infos Relatório'!$B$564,'Faturamento SP3'!$E$2:$E$692,'Infos Relatório'!$B636,'Faturamento SP3'!$Z$2:$Z$692,'Infos Relatório'!AY$1)</f>
        <v>0</v>
      </c>
      <c r="BE636" s="23">
        <f>COUNTIFS('Faturamento SP3'!$D$2:$D$692,'Infos Relatório'!$B$564,'Faturamento SP3'!$E$2:$E$692,'Infos Relatório'!$B636,'Faturamento SP3'!$Z$2:$Z$692,'Infos Relatório'!BE$1)</f>
        <v>0</v>
      </c>
      <c r="BF636" s="13">
        <f>SUMIFS('Faturamento SP3'!$G$2:$G$692,'Faturamento SP3'!$D$2:$D$692,'Infos Relatório'!$B$564,'Faturamento SP3'!$E$2:$E$692,'Infos Relatório'!$B636,'Faturamento SP3'!$Z$2:$Z$692,'Infos Relatório'!BE$1)</f>
        <v>0</v>
      </c>
      <c r="BG636" s="13">
        <f>SUMIFS('Faturamento SP3'!$J$2:$J$692,'Faturamento SP3'!$D$2:$D$692,'Infos Relatório'!$B$564,'Faturamento SP3'!$E$2:$E$692,'Infos Relatório'!$B636,'Faturamento SP3'!$Z$2:$Z$692,'Infos Relatório'!BE$1)</f>
        <v>0</v>
      </c>
      <c r="BH636" s="14">
        <f>SUMIFS('Faturamento SP3'!$O$2:$O$692,'Faturamento SP3'!$D$2:$D$692,'Infos Relatório'!$B$564,'Faturamento SP3'!$E$2:$E$692,'Infos Relatório'!$B636,'Faturamento SP3'!$Z$2:$Z$692,'Infos Relatório'!BE$1,'Faturamento SP3'!$T$2:$T$692,"Sim")+SUMIFS('Faturamento SP3'!$P$2:$P$692,'Faturamento SP3'!$D$2:$D$692,'Infos Relatório'!$B$564,'Faturamento SP3'!$E$2:$E$692,'Infos Relatório'!$B636,'Faturamento SP3'!$Z$2:$Z$692,'Infos Relatório'!BE$1,'Faturamento SP3'!$T$2:$T$692,"Sim")</f>
        <v>0</v>
      </c>
      <c r="BI636" s="27" t="e">
        <f t="shared" si="238"/>
        <v>#DIV/0!</v>
      </c>
      <c r="BJ636" s="24">
        <f>SUMIFS('Faturamento SP3'!$H$2:$H$692,'Faturamento SP3'!$D$2:$D$692,'Infos Relatório'!$B$564,'Faturamento SP3'!$E$2:$E$692,'Infos Relatório'!$B636,'Faturamento SP3'!$Z$2:$Z$692,'Infos Relatório'!BE$1)</f>
        <v>0</v>
      </c>
      <c r="BK636" s="23">
        <f>COUNTIFS('Faturamento SP3'!$D$2:$D$692,'Infos Relatório'!$B$564,'Faturamento SP3'!$E$2:$E$692,'Infos Relatório'!$B636,'Faturamento SP3'!$Z$2:$Z$692,'Infos Relatório'!BK$1)</f>
        <v>0</v>
      </c>
      <c r="BL636" s="13">
        <f>SUMIFS('Faturamento SP3'!$G$2:$G$692,'Faturamento SP3'!$D$2:$D$692,'Infos Relatório'!$B$564,'Faturamento SP3'!$E$2:$E$692,'Infos Relatório'!$B636,'Faturamento SP3'!$Z$2:$Z$692,'Infos Relatório'!BK$1)</f>
        <v>0</v>
      </c>
      <c r="BM636" s="13">
        <f>SUMIFS('Faturamento SP3'!$J$2:$J$692,'Faturamento SP3'!$D$2:$D$692,'Infos Relatório'!$B$564,'Faturamento SP3'!$E$2:$E$692,'Infos Relatório'!$B636,'Faturamento SP3'!$Z$2:$Z$692,'Infos Relatório'!BK$1)</f>
        <v>0</v>
      </c>
      <c r="BN636" s="14">
        <f>SUMIFS('Faturamento SP3'!$O$2:$O$692,'Faturamento SP3'!$D$2:$D$692,'Infos Relatório'!$B$564,'Faturamento SP3'!$E$2:$E$692,'Infos Relatório'!$B636,'Faturamento SP3'!$Z$2:$Z$692,'Infos Relatório'!BK$1,'Faturamento SP3'!$T$2:$T$692,"Sim")+SUMIFS('Faturamento SP3'!$P$2:$P$692,'Faturamento SP3'!$D$2:$D$692,'Infos Relatório'!$B$564,'Faturamento SP3'!$E$2:$E$692,'Infos Relatório'!$B636,'Faturamento SP3'!$Z$2:$Z$692,'Infos Relatório'!BK$1,'Faturamento SP3'!$T$2:$T$692,"Sim")</f>
        <v>0</v>
      </c>
      <c r="BO636" s="27" t="e">
        <f t="shared" si="239"/>
        <v>#DIV/0!</v>
      </c>
      <c r="BP636" s="24">
        <f>SUMIFS('Faturamento SP3'!$H$2:$H$692,'Faturamento SP3'!$D$2:$D$692,'Infos Relatório'!$B$564,'Faturamento SP3'!$E$2:$E$692,'Infos Relatório'!$B636,'Faturamento SP3'!$Z$2:$Z$692,'Infos Relatório'!BK$1)</f>
        <v>0</v>
      </c>
      <c r="BQ636" s="23">
        <f>COUNTIFS('Faturamento SP3'!$D$2:$D$692,'Infos Relatório'!$B$564,'Faturamento SP3'!$E$2:$E$692,'Infos Relatório'!$B636,'Faturamento SP3'!$Z$2:$Z$692,'Infos Relatório'!BQ$1)</f>
        <v>0</v>
      </c>
      <c r="BR636" s="13">
        <f>SUMIFS('Faturamento SP3'!$G$2:$G$692,'Faturamento SP3'!$D$2:$D$692,'Infos Relatório'!$B$564,'Faturamento SP3'!$E$2:$E$692,'Infos Relatório'!$B636,'Faturamento SP3'!$Z$2:$Z$692,'Infos Relatório'!BQ$1)</f>
        <v>0</v>
      </c>
      <c r="BS636" s="13">
        <f>SUMIFS('Faturamento SP3'!$J$2:$J$692,'Faturamento SP3'!$D$2:$D$692,'Infos Relatório'!$B$564,'Faturamento SP3'!$E$2:$E$692,'Infos Relatório'!$B636,'Faturamento SP3'!$Z$2:$Z$692,'Infos Relatório'!BQ$1)</f>
        <v>0</v>
      </c>
      <c r="BT636" s="14">
        <f>SUMIFS('Faturamento SP3'!$O$2:$O$692,'Faturamento SP3'!$D$2:$D$692,'Infos Relatório'!$B$564,'Faturamento SP3'!$E$2:$E$692,'Infos Relatório'!$B636,'Faturamento SP3'!$Z$2:$Z$692,'Infos Relatório'!BQ$1,'Faturamento SP3'!$T$2:$T$692,"Sim")+SUMIFS('Faturamento SP3'!$P$2:$P$692,'Faturamento SP3'!$D$2:$D$692,'Infos Relatório'!$B$564,'Faturamento SP3'!$E$2:$E$692,'Infos Relatório'!$B636,'Faturamento SP3'!$Z$2:$Z$692,'Infos Relatório'!BQ$1,'Faturamento SP3'!$T$2:$T$692,"Sim")</f>
        <v>0</v>
      </c>
      <c r="BU636" s="27" t="e">
        <f t="shared" si="240"/>
        <v>#DIV/0!</v>
      </c>
      <c r="BV636" s="24">
        <f>SUMIFS('Faturamento SP3'!$H$2:$H$692,'Faturamento SP3'!$D$2:$D$692,'Infos Relatório'!$B$564,'Faturamento SP3'!$E$2:$E$692,'Infos Relatório'!$B636,'Faturamento SP3'!$Z$2:$Z$692,'Infos Relatório'!BQ$1)</f>
        <v>0</v>
      </c>
    </row>
    <row r="637" spans="2:74">
      <c r="B637" s="17" t="s">
        <v>79</v>
      </c>
      <c r="C637" s="23">
        <f>COUNTIFS('Faturamento SP3'!$D$2:$D$692,'Infos Relatório'!$B$564,'Faturamento SP3'!$E$2:$E$692,'Infos Relatório'!$B637,'Faturamento SP3'!$Z$2:$Z$692,'Infos Relatório'!C$1)</f>
        <v>0</v>
      </c>
      <c r="D637" s="13">
        <f>SUMIFS('Faturamento SP3'!$G$2:$G$692,'Faturamento SP3'!$D$2:$D$692,'Infos Relatório'!$B$564,'Faturamento SP3'!$E$2:$E$692,'Infos Relatório'!$B637,'Faturamento SP3'!$Z$2:$Z$692,'Infos Relatório'!C$1)</f>
        <v>0</v>
      </c>
      <c r="E637" s="13">
        <f>SUMIFS('Faturamento SP3'!$J$2:$J$692,'Faturamento SP3'!$D$2:$D$692,'Infos Relatório'!$B$564,'Faturamento SP3'!$E$2:$E$692,'Infos Relatório'!$B637,'Faturamento SP3'!$Z$2:$Z$692,'Infos Relatório'!C$1)</f>
        <v>0</v>
      </c>
      <c r="F637" s="14">
        <f>SUMIFS('Faturamento SP3'!$O$2:$O$692,'Faturamento SP3'!$D$2:$D$692,'Infos Relatório'!$B$564,'Faturamento SP3'!$E$2:$E$692,'Infos Relatório'!$B637,'Faturamento SP3'!$Z$2:$Z$692,'Infos Relatório'!C$1,'Faturamento SP3'!$T$2:$T$692,"Sim")+SUMIFS('Faturamento SP3'!$P$2:$P$692,'Faturamento SP3'!$D$2:$D$692,'Infos Relatório'!$B$564,'Faturamento SP3'!$E$2:$E$692,'Infos Relatório'!$B637,'Faturamento SP3'!$Z$2:$Z$692,'Infos Relatório'!C$1,'Faturamento SP3'!$T$2:$T$692,"Sim")</f>
        <v>0</v>
      </c>
      <c r="G637" s="27" t="e">
        <f t="shared" si="229"/>
        <v>#DIV/0!</v>
      </c>
      <c r="H637" s="24">
        <f>SUMIFS('Faturamento SP3'!$H$2:$H$692,'Faturamento SP3'!$D$2:$D$692,'Infos Relatório'!$B$564,'Faturamento SP3'!$E$2:$E$692,'Infos Relatório'!$B637,'Faturamento SP3'!$Z$2:$Z$692,'Infos Relatório'!C$1)</f>
        <v>0</v>
      </c>
      <c r="I637" s="23">
        <f>COUNTIFS('Faturamento SP3'!$D$2:$D$692,'Infos Relatório'!$B$564,'Faturamento SP3'!$E$2:$E$692,'Infos Relatório'!$B637,'Faturamento SP3'!$Z$2:$Z$692,'Infos Relatório'!I$1)</f>
        <v>0</v>
      </c>
      <c r="J637" s="13">
        <f>SUMIFS('Faturamento SP3'!$G$2:$G$692,'Faturamento SP3'!$D$2:$D$692,'Infos Relatório'!$B$564,'Faturamento SP3'!$E$2:$E$692,'Infos Relatório'!$B637,'Faturamento SP3'!$Z$2:$Z$692,'Infos Relatório'!I$1)</f>
        <v>0</v>
      </c>
      <c r="K637" s="13">
        <f>SUMIFS('Faturamento SP3'!$J$2:$J$692,'Faturamento SP3'!$D$2:$D$692,'Infos Relatório'!$B$564,'Faturamento SP3'!$E$2:$E$692,'Infos Relatório'!$B637,'Faturamento SP3'!$Z$2:$Z$692,'Infos Relatório'!I$1)</f>
        <v>0</v>
      </c>
      <c r="L637" s="14">
        <f>SUMIFS('Faturamento SP3'!$O$2:$O$692,'Faturamento SP3'!$D$2:$D$692,'Infos Relatório'!$B$564,'Faturamento SP3'!$E$2:$E$692,'Infos Relatório'!$B637,'Faturamento SP3'!$Z$2:$Z$692,'Infos Relatório'!I$1,'Faturamento SP3'!$T$2:$T$692,"Sim")+SUMIFS('Faturamento SP3'!$P$2:$P$692,'Faturamento SP3'!$D$2:$D$692,'Infos Relatório'!$B$564,'Faturamento SP3'!$E$2:$E$692,'Infos Relatório'!$B637,'Faturamento SP3'!$Z$2:$Z$692,'Infos Relatório'!I$1,'Faturamento SP3'!$T$2:$T$692,"Sim")</f>
        <v>0</v>
      </c>
      <c r="M637" s="27" t="e">
        <f t="shared" si="230"/>
        <v>#DIV/0!</v>
      </c>
      <c r="N637" s="24">
        <f>SUMIFS('Faturamento SP3'!$H$2:$H$692,'Faturamento SP3'!$D$2:$D$692,'Infos Relatório'!$B$564,'Faturamento SP3'!$E$2:$E$692,'Infos Relatório'!$B637,'Faturamento SP3'!$Z$2:$Z$692,'Infos Relatório'!I$1)</f>
        <v>0</v>
      </c>
      <c r="O637" s="23">
        <f>COUNTIFS('Faturamento SP3'!$D$2:$D$692,'Infos Relatório'!$B$564,'Faturamento SP3'!$E$2:$E$692,'Infos Relatório'!$B637,'Faturamento SP3'!$Z$2:$Z$692,'Infos Relatório'!O$1)</f>
        <v>0</v>
      </c>
      <c r="P637" s="13">
        <f>SUMIFS('Faturamento SP3'!$G$2:$G$692,'Faturamento SP3'!$D$2:$D$692,'Infos Relatório'!$B$564,'Faturamento SP3'!$E$2:$E$692,'Infos Relatório'!$B637,'Faturamento SP3'!$Z$2:$Z$692,'Infos Relatório'!O$1)</f>
        <v>0</v>
      </c>
      <c r="Q637" s="13">
        <f>SUMIFS('Faturamento SP3'!$J$2:$J$692,'Faturamento SP3'!$D$2:$D$692,'Infos Relatório'!$B$564,'Faturamento SP3'!$E$2:$E$692,'Infos Relatório'!$B637,'Faturamento SP3'!$Z$2:$Z$692,'Infos Relatório'!O$1)</f>
        <v>0</v>
      </c>
      <c r="R637" s="14">
        <f>SUMIFS('Faturamento SP3'!$O$2:$O$692,'Faturamento SP3'!$D$2:$D$692,'Infos Relatório'!$B$564,'Faturamento SP3'!$E$2:$E$692,'Infos Relatório'!$B637,'Faturamento SP3'!$Z$2:$Z$692,'Infos Relatório'!O$1,'Faturamento SP3'!$T$2:$T$692,"Sim")+SUMIFS('Faturamento SP3'!$P$2:$P$692,'Faturamento SP3'!$D$2:$D$692,'Infos Relatório'!$B$564,'Faturamento SP3'!$E$2:$E$692,'Infos Relatório'!$B637,'Faturamento SP3'!$Z$2:$Z$692,'Infos Relatório'!O$1,'Faturamento SP3'!$T$2:$T$692,"Sim")</f>
        <v>0</v>
      </c>
      <c r="S637" s="27" t="e">
        <f t="shared" si="231"/>
        <v>#DIV/0!</v>
      </c>
      <c r="T637" s="24">
        <f>SUMIFS('Faturamento SP3'!$H$2:$H$692,'Faturamento SP3'!$D$2:$D$692,'Infos Relatório'!$B$564,'Faturamento SP3'!$E$2:$E$692,'Infos Relatório'!$B637,'Faturamento SP3'!$Z$2:$Z$692,'Infos Relatório'!O$1)</f>
        <v>0</v>
      </c>
      <c r="U637" s="23">
        <f>COUNTIFS('Faturamento SP3'!$D$2:$D$692,'Infos Relatório'!$B$564,'Faturamento SP3'!$E$2:$E$692,'Infos Relatório'!$B637,'Faturamento SP3'!$Z$2:$Z$692,'Infos Relatório'!U$1)</f>
        <v>0</v>
      </c>
      <c r="V637" s="13">
        <f>SUMIFS('Faturamento SP3'!$G$2:$G$692,'Faturamento SP3'!$D$2:$D$692,'Infos Relatório'!$B$564,'Faturamento SP3'!$E$2:$E$692,'Infos Relatório'!$B637,'Faturamento SP3'!$Z$2:$Z$692,'Infos Relatório'!U$1)</f>
        <v>0</v>
      </c>
      <c r="W637" s="13">
        <f>SUMIFS('Faturamento SP3'!$J$2:$J$692,'Faturamento SP3'!$D$2:$D$692,'Infos Relatório'!$B$564,'Faturamento SP3'!$E$2:$E$692,'Infos Relatório'!$B637,'Faturamento SP3'!$Z$2:$Z$692,'Infos Relatório'!U$1)</f>
        <v>0</v>
      </c>
      <c r="X637" s="14">
        <f>SUMIFS('Faturamento SP3'!$O$2:$O$692,'Faturamento SP3'!$D$2:$D$692,'Infos Relatório'!$B$564,'Faturamento SP3'!$E$2:$E$692,'Infos Relatório'!$B637,'Faturamento SP3'!$Z$2:$Z$692,'Infos Relatório'!U$1,'Faturamento SP3'!$T$2:$T$692,"Sim")+SUMIFS('Faturamento SP3'!$P$2:$P$692,'Faturamento SP3'!$D$2:$D$692,'Infos Relatório'!$B$564,'Faturamento SP3'!$E$2:$E$692,'Infos Relatório'!$B637,'Faturamento SP3'!$Z$2:$Z$692,'Infos Relatório'!U$1,'Faturamento SP3'!$T$2:$T$692,"Sim")</f>
        <v>0</v>
      </c>
      <c r="Y637" s="27" t="e">
        <f t="shared" si="232"/>
        <v>#DIV/0!</v>
      </c>
      <c r="Z637" s="24">
        <f>SUMIFS('Faturamento SP3'!$H$2:$H$692,'Faturamento SP3'!$D$2:$D$692,'Infos Relatório'!$B$564,'Faturamento SP3'!$E$2:$E$692,'Infos Relatório'!$B637,'Faturamento SP3'!$Z$2:$Z$692,'Infos Relatório'!U$1)</f>
        <v>0</v>
      </c>
      <c r="AA637" s="23">
        <f>COUNTIFS('Faturamento SP3'!$D$2:$D$692,'Infos Relatório'!$B$564,'Faturamento SP3'!$E$2:$E$692,'Infos Relatório'!$B637,'Faturamento SP3'!$Z$2:$Z$692,'Infos Relatório'!AA$1)</f>
        <v>0</v>
      </c>
      <c r="AB637" s="13">
        <f>SUMIFS('Faturamento SP3'!$G$2:$G$692,'Faturamento SP3'!$D$2:$D$692,'Infos Relatório'!$B$564,'Faturamento SP3'!$E$2:$E$692,'Infos Relatório'!$B637,'Faturamento SP3'!$Z$2:$Z$692,'Infos Relatório'!AA$1)</f>
        <v>0</v>
      </c>
      <c r="AC637" s="13">
        <f>SUMIFS('Faturamento SP3'!$J$2:$J$692,'Faturamento SP3'!$D$2:$D$692,'Infos Relatório'!$B$564,'Faturamento SP3'!$E$2:$E$692,'Infos Relatório'!$B637,'Faturamento SP3'!$Z$2:$Z$692,'Infos Relatório'!AA$1)</f>
        <v>0</v>
      </c>
      <c r="AD637" s="14">
        <f>SUMIFS('Faturamento SP3'!$O$2:$O$692,'Faturamento SP3'!$D$2:$D$692,'Infos Relatório'!$B$564,'Faturamento SP3'!$E$2:$E$692,'Infos Relatório'!$B637,'Faturamento SP3'!$Z$2:$Z$692,'Infos Relatório'!AA$1,'Faturamento SP3'!$T$2:$T$692,"Sim")+SUMIFS('Faturamento SP3'!$P$2:$P$692,'Faturamento SP3'!$D$2:$D$692,'Infos Relatório'!$B$564,'Faturamento SP3'!$E$2:$E$692,'Infos Relatório'!$B637,'Faturamento SP3'!$Z$2:$Z$692,'Infos Relatório'!AA$1,'Faturamento SP3'!$T$2:$T$692,"Sim")</f>
        <v>0</v>
      </c>
      <c r="AE637" s="27" t="e">
        <f t="shared" si="233"/>
        <v>#DIV/0!</v>
      </c>
      <c r="AF637" s="24">
        <f>SUMIFS('Faturamento SP3'!$H$2:$H$692,'Faturamento SP3'!$D$2:$D$692,'Infos Relatório'!$B$564,'Faturamento SP3'!$E$2:$E$692,'Infos Relatório'!$B637,'Faturamento SP3'!$Z$2:$Z$692,'Infos Relatório'!AA$1)</f>
        <v>0</v>
      </c>
      <c r="AG637" s="23">
        <f>COUNTIFS('Faturamento SP3'!$D$2:$D$692,'Infos Relatório'!$B$564,'Faturamento SP3'!$E$2:$E$692,'Infos Relatório'!$B637,'Faturamento SP3'!$Z$2:$Z$692,'Infos Relatório'!AG$1)</f>
        <v>0</v>
      </c>
      <c r="AH637" s="13">
        <f>SUMIFS('Faturamento SP3'!$G$2:$G$692,'Faturamento SP3'!$D$2:$D$692,'Infos Relatório'!$B$564,'Faturamento SP3'!$E$2:$E$692,'Infos Relatório'!$B637,'Faturamento SP3'!$Z$2:$Z$692,'Infos Relatório'!AG$1)</f>
        <v>0</v>
      </c>
      <c r="AI637" s="13">
        <f>SUMIFS('Faturamento SP3'!$J$2:$J$692,'Faturamento SP3'!$D$2:$D$692,'Infos Relatório'!$B$564,'Faturamento SP3'!$E$2:$E$692,'Infos Relatório'!$B637,'Faturamento SP3'!$Z$2:$Z$692,'Infos Relatório'!AG$1)</f>
        <v>0</v>
      </c>
      <c r="AJ637" s="14">
        <f>SUMIFS('Faturamento SP3'!$O$2:$O$692,'Faturamento SP3'!$D$2:$D$692,'Infos Relatório'!$B$564,'Faturamento SP3'!$E$2:$E$692,'Infos Relatório'!$B637,'Faturamento SP3'!$Z$2:$Z$692,'Infos Relatório'!AG$1,'Faturamento SP3'!$T$2:$T$692,"Sim")+SUMIFS('Faturamento SP3'!$P$2:$P$692,'Faturamento SP3'!$D$2:$D$692,'Infos Relatório'!$B$564,'Faturamento SP3'!$E$2:$E$692,'Infos Relatório'!$B637,'Faturamento SP3'!$Z$2:$Z$692,'Infos Relatório'!AG$1,'Faturamento SP3'!$T$2:$T$692,"Sim")</f>
        <v>0</v>
      </c>
      <c r="AK637" s="27" t="e">
        <f t="shared" si="234"/>
        <v>#DIV/0!</v>
      </c>
      <c r="AL637" s="24">
        <f>SUMIFS('Faturamento SP3'!$H$2:$H$692,'Faturamento SP3'!$D$2:$D$692,'Infos Relatório'!$B$564,'Faturamento SP3'!$E$2:$E$692,'Infos Relatório'!$B637,'Faturamento SP3'!$Z$2:$Z$692,'Infos Relatório'!AG$1)</f>
        <v>0</v>
      </c>
      <c r="AM637" s="23">
        <f>COUNTIFS('Faturamento SP3'!$D$2:$D$692,'Infos Relatório'!$B$564,'Faturamento SP3'!$E$2:$E$692,'Infos Relatório'!$B637,'Faturamento SP3'!$Z$2:$Z$692,'Infos Relatório'!AM$1)</f>
        <v>0</v>
      </c>
      <c r="AN637" s="13">
        <f>SUMIFS('Faturamento SP3'!$G$2:$G$692,'Faturamento SP3'!$D$2:$D$692,'Infos Relatório'!$B$564,'Faturamento SP3'!$E$2:$E$692,'Infos Relatório'!$B637,'Faturamento SP3'!$Z$2:$Z$692,'Infos Relatório'!AM$1)</f>
        <v>0</v>
      </c>
      <c r="AO637" s="13">
        <f>SUMIFS('Faturamento SP3'!$J$2:$J$692,'Faturamento SP3'!$D$2:$D$692,'Infos Relatório'!$B$564,'Faturamento SP3'!$E$2:$E$692,'Infos Relatório'!$B637,'Faturamento SP3'!$Z$2:$Z$692,'Infos Relatório'!AM$1)</f>
        <v>0</v>
      </c>
      <c r="AP637" s="14">
        <f>SUMIFS('Faturamento SP3'!$O$2:$O$692,'Faturamento SP3'!$D$2:$D$692,'Infos Relatório'!$B$564,'Faturamento SP3'!$E$2:$E$692,'Infos Relatório'!$B637,'Faturamento SP3'!$Z$2:$Z$692,'Infos Relatório'!AM$1,'Faturamento SP3'!$T$2:$T$692,"Sim")+SUMIFS('Faturamento SP3'!$P$2:$P$692,'Faturamento SP3'!$D$2:$D$692,'Infos Relatório'!$B$564,'Faturamento SP3'!$E$2:$E$692,'Infos Relatório'!$B637,'Faturamento SP3'!$Z$2:$Z$692,'Infos Relatório'!AM$1,'Faturamento SP3'!$T$2:$T$692,"Sim")</f>
        <v>0</v>
      </c>
      <c r="AQ637" s="27" t="e">
        <f t="shared" si="235"/>
        <v>#DIV/0!</v>
      </c>
      <c r="AR637" s="24">
        <f>SUMIFS('Faturamento SP3'!$H$2:$H$692,'Faturamento SP3'!$D$2:$D$692,'Infos Relatório'!$B$564,'Faturamento SP3'!$E$2:$E$692,'Infos Relatório'!$B637,'Faturamento SP3'!$Z$2:$Z$692,'Infos Relatório'!AM$1)</f>
        <v>0</v>
      </c>
      <c r="AS637" s="23">
        <f>COUNTIFS('Faturamento SP3'!$D$2:$D$692,'Infos Relatório'!$B$564,'Faturamento SP3'!$E$2:$E$692,'Infos Relatório'!$B637,'Faturamento SP3'!$Z$2:$Z$692,'Infos Relatório'!AS$1)</f>
        <v>0</v>
      </c>
      <c r="AT637" s="13">
        <f>SUMIFS('Faturamento SP3'!$G$2:$G$692,'Faturamento SP3'!$D$2:$D$692,'Infos Relatório'!$B$564,'Faturamento SP3'!$E$2:$E$692,'Infos Relatório'!$B637,'Faturamento SP3'!$Z$2:$Z$692,'Infos Relatório'!AS$1)</f>
        <v>0</v>
      </c>
      <c r="AU637" s="13">
        <f>SUMIFS('Faturamento SP3'!$J$2:$J$692,'Faturamento SP3'!$D$2:$D$692,'Infos Relatório'!$B$564,'Faturamento SP3'!$E$2:$E$692,'Infos Relatório'!$B637,'Faturamento SP3'!$Z$2:$Z$692,'Infos Relatório'!AS$1)</f>
        <v>0</v>
      </c>
      <c r="AV637" s="14">
        <f>SUMIFS('Faturamento SP3'!$O$2:$O$692,'Faturamento SP3'!$D$2:$D$692,'Infos Relatório'!$B$564,'Faturamento SP3'!$E$2:$E$692,'Infos Relatório'!$B637,'Faturamento SP3'!$Z$2:$Z$692,'Infos Relatório'!AS$1,'Faturamento SP3'!$T$2:$T$692,"Sim")+SUMIFS('Faturamento SP3'!$P$2:$P$692,'Faturamento SP3'!$D$2:$D$692,'Infos Relatório'!$B$564,'Faturamento SP3'!$E$2:$E$692,'Infos Relatório'!$B637,'Faturamento SP3'!$Z$2:$Z$692,'Infos Relatório'!AS$1,'Faturamento SP3'!$T$2:$T$692,"Sim")</f>
        <v>0</v>
      </c>
      <c r="AW637" s="27" t="e">
        <f t="shared" si="236"/>
        <v>#DIV/0!</v>
      </c>
      <c r="AX637" s="24">
        <f>SUMIFS('Faturamento SP3'!$H$2:$H$692,'Faturamento SP3'!$D$2:$D$692,'Infos Relatório'!$B$564,'Faturamento SP3'!$E$2:$E$692,'Infos Relatório'!$B637,'Faturamento SP3'!$Z$2:$Z$692,'Infos Relatório'!AS$1)</f>
        <v>0</v>
      </c>
      <c r="AY637" s="23">
        <f>COUNTIFS('Faturamento SP3'!$D$2:$D$692,'Infos Relatório'!$B$564,'Faturamento SP3'!$E$2:$E$692,'Infos Relatório'!$B637,'Faturamento SP3'!$Z$2:$Z$692,'Infos Relatório'!AY$1)</f>
        <v>0</v>
      </c>
      <c r="AZ637" s="13">
        <f>SUMIFS('Faturamento SP3'!$G$2:$G$692,'Faturamento SP3'!$D$2:$D$692,'Infos Relatório'!$B$564,'Faturamento SP3'!$E$2:$E$692,'Infos Relatório'!$B637,'Faturamento SP3'!$Z$2:$Z$692,'Infos Relatório'!AY$1)</f>
        <v>0</v>
      </c>
      <c r="BA637" s="13">
        <f>SUMIFS('Faturamento SP3'!$J$2:$J$692,'Faturamento SP3'!$D$2:$D$692,'Infos Relatório'!$B$564,'Faturamento SP3'!$E$2:$E$692,'Infos Relatório'!$B637,'Faturamento SP3'!$Z$2:$Z$692,'Infos Relatório'!AY$1)</f>
        <v>0</v>
      </c>
      <c r="BB637" s="14">
        <f>SUMIFS('Faturamento SP3'!$O$2:$O$692,'Faturamento SP3'!$D$2:$D$692,'Infos Relatório'!$B$564,'Faturamento SP3'!$E$2:$E$692,'Infos Relatório'!$B637,'Faturamento SP3'!$Z$2:$Z$692,'Infos Relatório'!AY$1,'Faturamento SP3'!$T$2:$T$692,"Sim")+SUMIFS('Faturamento SP3'!$P$2:$P$692,'Faturamento SP3'!$D$2:$D$692,'Infos Relatório'!$B$564,'Faturamento SP3'!$E$2:$E$692,'Infos Relatório'!$B637,'Faturamento SP3'!$Z$2:$Z$692,'Infos Relatório'!AY$1,'Faturamento SP3'!$T$2:$T$692,"Sim")</f>
        <v>0</v>
      </c>
      <c r="BC637" s="27" t="e">
        <f t="shared" si="237"/>
        <v>#DIV/0!</v>
      </c>
      <c r="BD637" s="24">
        <f>SUMIFS('Faturamento SP3'!$H$2:$H$692,'Faturamento SP3'!$D$2:$D$692,'Infos Relatório'!$B$564,'Faturamento SP3'!$E$2:$E$692,'Infos Relatório'!$B637,'Faturamento SP3'!$Z$2:$Z$692,'Infos Relatório'!AY$1)</f>
        <v>0</v>
      </c>
      <c r="BE637" s="23">
        <f>COUNTIFS('Faturamento SP3'!$D$2:$D$692,'Infos Relatório'!$B$564,'Faturamento SP3'!$E$2:$E$692,'Infos Relatório'!$B637,'Faturamento SP3'!$Z$2:$Z$692,'Infos Relatório'!BE$1)</f>
        <v>0</v>
      </c>
      <c r="BF637" s="13">
        <f>SUMIFS('Faturamento SP3'!$G$2:$G$692,'Faturamento SP3'!$D$2:$D$692,'Infos Relatório'!$B$564,'Faturamento SP3'!$E$2:$E$692,'Infos Relatório'!$B637,'Faturamento SP3'!$Z$2:$Z$692,'Infos Relatório'!BE$1)</f>
        <v>0</v>
      </c>
      <c r="BG637" s="13">
        <f>SUMIFS('Faturamento SP3'!$J$2:$J$692,'Faturamento SP3'!$D$2:$D$692,'Infos Relatório'!$B$564,'Faturamento SP3'!$E$2:$E$692,'Infos Relatório'!$B637,'Faturamento SP3'!$Z$2:$Z$692,'Infos Relatório'!BE$1)</f>
        <v>0</v>
      </c>
      <c r="BH637" s="14">
        <f>SUMIFS('Faturamento SP3'!$O$2:$O$692,'Faturamento SP3'!$D$2:$D$692,'Infos Relatório'!$B$564,'Faturamento SP3'!$E$2:$E$692,'Infos Relatório'!$B637,'Faturamento SP3'!$Z$2:$Z$692,'Infos Relatório'!BE$1,'Faturamento SP3'!$T$2:$T$692,"Sim")+SUMIFS('Faturamento SP3'!$P$2:$P$692,'Faturamento SP3'!$D$2:$D$692,'Infos Relatório'!$B$564,'Faturamento SP3'!$E$2:$E$692,'Infos Relatório'!$B637,'Faturamento SP3'!$Z$2:$Z$692,'Infos Relatório'!BE$1,'Faturamento SP3'!$T$2:$T$692,"Sim")</f>
        <v>0</v>
      </c>
      <c r="BI637" s="27" t="e">
        <f t="shared" si="238"/>
        <v>#DIV/0!</v>
      </c>
      <c r="BJ637" s="24">
        <f>SUMIFS('Faturamento SP3'!$H$2:$H$692,'Faturamento SP3'!$D$2:$D$692,'Infos Relatório'!$B$564,'Faturamento SP3'!$E$2:$E$692,'Infos Relatório'!$B637,'Faturamento SP3'!$Z$2:$Z$692,'Infos Relatório'!BE$1)</f>
        <v>0</v>
      </c>
      <c r="BK637" s="23">
        <f>COUNTIFS('Faturamento SP3'!$D$2:$D$692,'Infos Relatório'!$B$564,'Faturamento SP3'!$E$2:$E$692,'Infos Relatório'!$B637,'Faturamento SP3'!$Z$2:$Z$692,'Infos Relatório'!BK$1)</f>
        <v>0</v>
      </c>
      <c r="BL637" s="13">
        <f>SUMIFS('Faturamento SP3'!$G$2:$G$692,'Faturamento SP3'!$D$2:$D$692,'Infos Relatório'!$B$564,'Faturamento SP3'!$E$2:$E$692,'Infos Relatório'!$B637,'Faturamento SP3'!$Z$2:$Z$692,'Infos Relatório'!BK$1)</f>
        <v>0</v>
      </c>
      <c r="BM637" s="13">
        <f>SUMIFS('Faturamento SP3'!$J$2:$J$692,'Faturamento SP3'!$D$2:$D$692,'Infos Relatório'!$B$564,'Faturamento SP3'!$E$2:$E$692,'Infos Relatório'!$B637,'Faturamento SP3'!$Z$2:$Z$692,'Infos Relatório'!BK$1)</f>
        <v>0</v>
      </c>
      <c r="BN637" s="14">
        <f>SUMIFS('Faturamento SP3'!$O$2:$O$692,'Faturamento SP3'!$D$2:$D$692,'Infos Relatório'!$B$564,'Faturamento SP3'!$E$2:$E$692,'Infos Relatório'!$B637,'Faturamento SP3'!$Z$2:$Z$692,'Infos Relatório'!BK$1,'Faturamento SP3'!$T$2:$T$692,"Sim")+SUMIFS('Faturamento SP3'!$P$2:$P$692,'Faturamento SP3'!$D$2:$D$692,'Infos Relatório'!$B$564,'Faturamento SP3'!$E$2:$E$692,'Infos Relatório'!$B637,'Faturamento SP3'!$Z$2:$Z$692,'Infos Relatório'!BK$1,'Faturamento SP3'!$T$2:$T$692,"Sim")</f>
        <v>0</v>
      </c>
      <c r="BO637" s="27" t="e">
        <f t="shared" si="239"/>
        <v>#DIV/0!</v>
      </c>
      <c r="BP637" s="24">
        <f>SUMIFS('Faturamento SP3'!$H$2:$H$692,'Faturamento SP3'!$D$2:$D$692,'Infos Relatório'!$B$564,'Faturamento SP3'!$E$2:$E$692,'Infos Relatório'!$B637,'Faturamento SP3'!$Z$2:$Z$692,'Infos Relatório'!BK$1)</f>
        <v>0</v>
      </c>
      <c r="BQ637" s="23">
        <f>COUNTIFS('Faturamento SP3'!$D$2:$D$692,'Infos Relatório'!$B$564,'Faturamento SP3'!$E$2:$E$692,'Infos Relatório'!$B637,'Faturamento SP3'!$Z$2:$Z$692,'Infos Relatório'!BQ$1)</f>
        <v>0</v>
      </c>
      <c r="BR637" s="13">
        <f>SUMIFS('Faturamento SP3'!$G$2:$G$692,'Faturamento SP3'!$D$2:$D$692,'Infos Relatório'!$B$564,'Faturamento SP3'!$E$2:$E$692,'Infos Relatório'!$B637,'Faturamento SP3'!$Z$2:$Z$692,'Infos Relatório'!BQ$1)</f>
        <v>0</v>
      </c>
      <c r="BS637" s="13">
        <f>SUMIFS('Faturamento SP3'!$J$2:$J$692,'Faturamento SP3'!$D$2:$D$692,'Infos Relatório'!$B$564,'Faturamento SP3'!$E$2:$E$692,'Infos Relatório'!$B637,'Faturamento SP3'!$Z$2:$Z$692,'Infos Relatório'!BQ$1)</f>
        <v>0</v>
      </c>
      <c r="BT637" s="14">
        <f>SUMIFS('Faturamento SP3'!$O$2:$O$692,'Faturamento SP3'!$D$2:$D$692,'Infos Relatório'!$B$564,'Faturamento SP3'!$E$2:$E$692,'Infos Relatório'!$B637,'Faturamento SP3'!$Z$2:$Z$692,'Infos Relatório'!BQ$1,'Faturamento SP3'!$T$2:$T$692,"Sim")+SUMIFS('Faturamento SP3'!$P$2:$P$692,'Faturamento SP3'!$D$2:$D$692,'Infos Relatório'!$B$564,'Faturamento SP3'!$E$2:$E$692,'Infos Relatório'!$B637,'Faturamento SP3'!$Z$2:$Z$692,'Infos Relatório'!BQ$1,'Faturamento SP3'!$T$2:$T$692,"Sim")</f>
        <v>0</v>
      </c>
      <c r="BU637" s="27" t="e">
        <f t="shared" si="240"/>
        <v>#DIV/0!</v>
      </c>
      <c r="BV637" s="24">
        <f>SUMIFS('Faturamento SP3'!$H$2:$H$692,'Faturamento SP3'!$D$2:$D$692,'Infos Relatório'!$B$564,'Faturamento SP3'!$E$2:$E$692,'Infos Relatório'!$B637,'Faturamento SP3'!$Z$2:$Z$692,'Infos Relatório'!BQ$1)</f>
        <v>0</v>
      </c>
    </row>
    <row r="638" spans="2:74">
      <c r="B638" s="17" t="s">
        <v>80</v>
      </c>
      <c r="C638" s="23">
        <f>COUNTIFS('Faturamento SP3'!$D$2:$D$692,'Infos Relatório'!$B$564,'Faturamento SP3'!$E$2:$E$692,'Infos Relatório'!$B638,'Faturamento SP3'!$Z$2:$Z$692,'Infos Relatório'!C$1)</f>
        <v>0</v>
      </c>
      <c r="D638" s="13">
        <f>SUMIFS('Faturamento SP3'!$G$2:$G$692,'Faturamento SP3'!$D$2:$D$692,'Infos Relatório'!$B$564,'Faturamento SP3'!$E$2:$E$692,'Infos Relatório'!$B638,'Faturamento SP3'!$Z$2:$Z$692,'Infos Relatório'!C$1)</f>
        <v>0</v>
      </c>
      <c r="E638" s="13">
        <f>SUMIFS('Faturamento SP3'!$J$2:$J$692,'Faturamento SP3'!$D$2:$D$692,'Infos Relatório'!$B$564,'Faturamento SP3'!$E$2:$E$692,'Infos Relatório'!$B638,'Faturamento SP3'!$Z$2:$Z$692,'Infos Relatório'!C$1)</f>
        <v>0</v>
      </c>
      <c r="F638" s="14">
        <f>SUMIFS('Faturamento SP3'!$O$2:$O$692,'Faturamento SP3'!$D$2:$D$692,'Infos Relatório'!$B$564,'Faturamento SP3'!$E$2:$E$692,'Infos Relatório'!$B638,'Faturamento SP3'!$Z$2:$Z$692,'Infos Relatório'!C$1,'Faturamento SP3'!$T$2:$T$692,"Sim")+SUMIFS('Faturamento SP3'!$P$2:$P$692,'Faturamento SP3'!$D$2:$D$692,'Infos Relatório'!$B$564,'Faturamento SP3'!$E$2:$E$692,'Infos Relatório'!$B638,'Faturamento SP3'!$Z$2:$Z$692,'Infos Relatório'!C$1,'Faturamento SP3'!$T$2:$T$692,"Sim")</f>
        <v>0</v>
      </c>
      <c r="G638" s="27" t="e">
        <f t="shared" si="229"/>
        <v>#DIV/0!</v>
      </c>
      <c r="H638" s="24">
        <f>SUMIFS('Faturamento SP3'!$H$2:$H$692,'Faturamento SP3'!$D$2:$D$692,'Infos Relatório'!$B$564,'Faturamento SP3'!$E$2:$E$692,'Infos Relatório'!$B638,'Faturamento SP3'!$Z$2:$Z$692,'Infos Relatório'!C$1)</f>
        <v>0</v>
      </c>
      <c r="I638" s="23">
        <f>COUNTIFS('Faturamento SP3'!$D$2:$D$692,'Infos Relatório'!$B$564,'Faturamento SP3'!$E$2:$E$692,'Infos Relatório'!$B638,'Faturamento SP3'!$Z$2:$Z$692,'Infos Relatório'!I$1)</f>
        <v>0</v>
      </c>
      <c r="J638" s="13">
        <f>SUMIFS('Faturamento SP3'!$G$2:$G$692,'Faturamento SP3'!$D$2:$D$692,'Infos Relatório'!$B$564,'Faturamento SP3'!$E$2:$E$692,'Infos Relatório'!$B638,'Faturamento SP3'!$Z$2:$Z$692,'Infos Relatório'!I$1)</f>
        <v>0</v>
      </c>
      <c r="K638" s="13">
        <f>SUMIFS('Faturamento SP3'!$J$2:$J$692,'Faturamento SP3'!$D$2:$D$692,'Infos Relatório'!$B$564,'Faturamento SP3'!$E$2:$E$692,'Infos Relatório'!$B638,'Faturamento SP3'!$Z$2:$Z$692,'Infos Relatório'!I$1)</f>
        <v>0</v>
      </c>
      <c r="L638" s="14">
        <f>SUMIFS('Faturamento SP3'!$O$2:$O$692,'Faturamento SP3'!$D$2:$D$692,'Infos Relatório'!$B$564,'Faturamento SP3'!$E$2:$E$692,'Infos Relatório'!$B638,'Faturamento SP3'!$Z$2:$Z$692,'Infos Relatório'!I$1,'Faturamento SP3'!$T$2:$T$692,"Sim")+SUMIFS('Faturamento SP3'!$P$2:$P$692,'Faturamento SP3'!$D$2:$D$692,'Infos Relatório'!$B$564,'Faturamento SP3'!$E$2:$E$692,'Infos Relatório'!$B638,'Faturamento SP3'!$Z$2:$Z$692,'Infos Relatório'!I$1,'Faturamento SP3'!$T$2:$T$692,"Sim")</f>
        <v>0</v>
      </c>
      <c r="M638" s="27" t="e">
        <f t="shared" si="230"/>
        <v>#DIV/0!</v>
      </c>
      <c r="N638" s="24">
        <f>SUMIFS('Faturamento SP3'!$H$2:$H$692,'Faturamento SP3'!$D$2:$D$692,'Infos Relatório'!$B$564,'Faturamento SP3'!$E$2:$E$692,'Infos Relatório'!$B638,'Faturamento SP3'!$Z$2:$Z$692,'Infos Relatório'!I$1)</f>
        <v>0</v>
      </c>
      <c r="O638" s="23">
        <f>COUNTIFS('Faturamento SP3'!$D$2:$D$692,'Infos Relatório'!$B$564,'Faturamento SP3'!$E$2:$E$692,'Infos Relatório'!$B638,'Faturamento SP3'!$Z$2:$Z$692,'Infos Relatório'!O$1)</f>
        <v>0</v>
      </c>
      <c r="P638" s="13">
        <f>SUMIFS('Faturamento SP3'!$G$2:$G$692,'Faturamento SP3'!$D$2:$D$692,'Infos Relatório'!$B$564,'Faturamento SP3'!$E$2:$E$692,'Infos Relatório'!$B638,'Faturamento SP3'!$Z$2:$Z$692,'Infos Relatório'!O$1)</f>
        <v>0</v>
      </c>
      <c r="Q638" s="13">
        <f>SUMIFS('Faturamento SP3'!$J$2:$J$692,'Faturamento SP3'!$D$2:$D$692,'Infos Relatório'!$B$564,'Faturamento SP3'!$E$2:$E$692,'Infos Relatório'!$B638,'Faturamento SP3'!$Z$2:$Z$692,'Infos Relatório'!O$1)</f>
        <v>0</v>
      </c>
      <c r="R638" s="14">
        <f>SUMIFS('Faturamento SP3'!$O$2:$O$692,'Faturamento SP3'!$D$2:$D$692,'Infos Relatório'!$B$564,'Faturamento SP3'!$E$2:$E$692,'Infos Relatório'!$B638,'Faturamento SP3'!$Z$2:$Z$692,'Infos Relatório'!O$1,'Faturamento SP3'!$T$2:$T$692,"Sim")+SUMIFS('Faturamento SP3'!$P$2:$P$692,'Faturamento SP3'!$D$2:$D$692,'Infos Relatório'!$B$564,'Faturamento SP3'!$E$2:$E$692,'Infos Relatório'!$B638,'Faturamento SP3'!$Z$2:$Z$692,'Infos Relatório'!O$1,'Faturamento SP3'!$T$2:$T$692,"Sim")</f>
        <v>0</v>
      </c>
      <c r="S638" s="27" t="e">
        <f t="shared" si="231"/>
        <v>#DIV/0!</v>
      </c>
      <c r="T638" s="24">
        <f>SUMIFS('Faturamento SP3'!$H$2:$H$692,'Faturamento SP3'!$D$2:$D$692,'Infos Relatório'!$B$564,'Faturamento SP3'!$E$2:$E$692,'Infos Relatório'!$B638,'Faturamento SP3'!$Z$2:$Z$692,'Infos Relatório'!O$1)</f>
        <v>0</v>
      </c>
      <c r="U638" s="23">
        <f>COUNTIFS('Faturamento SP3'!$D$2:$D$692,'Infos Relatório'!$B$564,'Faturamento SP3'!$E$2:$E$692,'Infos Relatório'!$B638,'Faturamento SP3'!$Z$2:$Z$692,'Infos Relatório'!U$1)</f>
        <v>0</v>
      </c>
      <c r="V638" s="13">
        <f>SUMIFS('Faturamento SP3'!$G$2:$G$692,'Faturamento SP3'!$D$2:$D$692,'Infos Relatório'!$B$564,'Faturamento SP3'!$E$2:$E$692,'Infos Relatório'!$B638,'Faturamento SP3'!$Z$2:$Z$692,'Infos Relatório'!U$1)</f>
        <v>0</v>
      </c>
      <c r="W638" s="13">
        <f>SUMIFS('Faturamento SP3'!$J$2:$J$692,'Faturamento SP3'!$D$2:$D$692,'Infos Relatório'!$B$564,'Faturamento SP3'!$E$2:$E$692,'Infos Relatório'!$B638,'Faturamento SP3'!$Z$2:$Z$692,'Infos Relatório'!U$1)</f>
        <v>0</v>
      </c>
      <c r="X638" s="14">
        <f>SUMIFS('Faturamento SP3'!$O$2:$O$692,'Faturamento SP3'!$D$2:$D$692,'Infos Relatório'!$B$564,'Faturamento SP3'!$E$2:$E$692,'Infos Relatório'!$B638,'Faturamento SP3'!$Z$2:$Z$692,'Infos Relatório'!U$1,'Faturamento SP3'!$T$2:$T$692,"Sim")+SUMIFS('Faturamento SP3'!$P$2:$P$692,'Faturamento SP3'!$D$2:$D$692,'Infos Relatório'!$B$564,'Faturamento SP3'!$E$2:$E$692,'Infos Relatório'!$B638,'Faturamento SP3'!$Z$2:$Z$692,'Infos Relatório'!U$1,'Faturamento SP3'!$T$2:$T$692,"Sim")</f>
        <v>0</v>
      </c>
      <c r="Y638" s="27" t="e">
        <f t="shared" si="232"/>
        <v>#DIV/0!</v>
      </c>
      <c r="Z638" s="24">
        <f>SUMIFS('Faturamento SP3'!$H$2:$H$692,'Faturamento SP3'!$D$2:$D$692,'Infos Relatório'!$B$564,'Faturamento SP3'!$E$2:$E$692,'Infos Relatório'!$B638,'Faturamento SP3'!$Z$2:$Z$692,'Infos Relatório'!U$1)</f>
        <v>0</v>
      </c>
      <c r="AA638" s="23">
        <f>COUNTIFS('Faturamento SP3'!$D$2:$D$692,'Infos Relatório'!$B$564,'Faturamento SP3'!$E$2:$E$692,'Infos Relatório'!$B638,'Faturamento SP3'!$Z$2:$Z$692,'Infos Relatório'!AA$1)</f>
        <v>0</v>
      </c>
      <c r="AB638" s="13">
        <f>SUMIFS('Faturamento SP3'!$G$2:$G$692,'Faturamento SP3'!$D$2:$D$692,'Infos Relatório'!$B$564,'Faturamento SP3'!$E$2:$E$692,'Infos Relatório'!$B638,'Faturamento SP3'!$Z$2:$Z$692,'Infos Relatório'!AA$1)</f>
        <v>0</v>
      </c>
      <c r="AC638" s="13">
        <f>SUMIFS('Faturamento SP3'!$J$2:$J$692,'Faturamento SP3'!$D$2:$D$692,'Infos Relatório'!$B$564,'Faturamento SP3'!$E$2:$E$692,'Infos Relatório'!$B638,'Faturamento SP3'!$Z$2:$Z$692,'Infos Relatório'!AA$1)</f>
        <v>0</v>
      </c>
      <c r="AD638" s="14">
        <f>SUMIFS('Faturamento SP3'!$O$2:$O$692,'Faturamento SP3'!$D$2:$D$692,'Infos Relatório'!$B$564,'Faturamento SP3'!$E$2:$E$692,'Infos Relatório'!$B638,'Faturamento SP3'!$Z$2:$Z$692,'Infos Relatório'!AA$1,'Faturamento SP3'!$T$2:$T$692,"Sim")+SUMIFS('Faturamento SP3'!$P$2:$P$692,'Faturamento SP3'!$D$2:$D$692,'Infos Relatório'!$B$564,'Faturamento SP3'!$E$2:$E$692,'Infos Relatório'!$B638,'Faturamento SP3'!$Z$2:$Z$692,'Infos Relatório'!AA$1,'Faturamento SP3'!$T$2:$T$692,"Sim")</f>
        <v>0</v>
      </c>
      <c r="AE638" s="27" t="e">
        <f t="shared" si="233"/>
        <v>#DIV/0!</v>
      </c>
      <c r="AF638" s="24">
        <f>SUMIFS('Faturamento SP3'!$H$2:$H$692,'Faturamento SP3'!$D$2:$D$692,'Infos Relatório'!$B$564,'Faturamento SP3'!$E$2:$E$692,'Infos Relatório'!$B638,'Faturamento SP3'!$Z$2:$Z$692,'Infos Relatório'!AA$1)</f>
        <v>0</v>
      </c>
      <c r="AG638" s="23">
        <f>COUNTIFS('Faturamento SP3'!$D$2:$D$692,'Infos Relatório'!$B$564,'Faturamento SP3'!$E$2:$E$692,'Infos Relatório'!$B638,'Faturamento SP3'!$Z$2:$Z$692,'Infos Relatório'!AG$1)</f>
        <v>0</v>
      </c>
      <c r="AH638" s="13">
        <f>SUMIFS('Faturamento SP3'!$G$2:$G$692,'Faturamento SP3'!$D$2:$D$692,'Infos Relatório'!$B$564,'Faturamento SP3'!$E$2:$E$692,'Infos Relatório'!$B638,'Faturamento SP3'!$Z$2:$Z$692,'Infos Relatório'!AG$1)</f>
        <v>0</v>
      </c>
      <c r="AI638" s="13">
        <f>SUMIFS('Faturamento SP3'!$J$2:$J$692,'Faturamento SP3'!$D$2:$D$692,'Infos Relatório'!$B$564,'Faturamento SP3'!$E$2:$E$692,'Infos Relatório'!$B638,'Faturamento SP3'!$Z$2:$Z$692,'Infos Relatório'!AG$1)</f>
        <v>0</v>
      </c>
      <c r="AJ638" s="14">
        <f>SUMIFS('Faturamento SP3'!$O$2:$O$692,'Faturamento SP3'!$D$2:$D$692,'Infos Relatório'!$B$564,'Faturamento SP3'!$E$2:$E$692,'Infos Relatório'!$B638,'Faturamento SP3'!$Z$2:$Z$692,'Infos Relatório'!AG$1,'Faturamento SP3'!$T$2:$T$692,"Sim")+SUMIFS('Faturamento SP3'!$P$2:$P$692,'Faturamento SP3'!$D$2:$D$692,'Infos Relatório'!$B$564,'Faturamento SP3'!$E$2:$E$692,'Infos Relatório'!$B638,'Faturamento SP3'!$Z$2:$Z$692,'Infos Relatório'!AG$1,'Faturamento SP3'!$T$2:$T$692,"Sim")</f>
        <v>0</v>
      </c>
      <c r="AK638" s="27" t="e">
        <f t="shared" si="234"/>
        <v>#DIV/0!</v>
      </c>
      <c r="AL638" s="24">
        <f>SUMIFS('Faturamento SP3'!$H$2:$H$692,'Faturamento SP3'!$D$2:$D$692,'Infos Relatório'!$B$564,'Faturamento SP3'!$E$2:$E$692,'Infos Relatório'!$B638,'Faturamento SP3'!$Z$2:$Z$692,'Infos Relatório'!AG$1)</f>
        <v>0</v>
      </c>
      <c r="AM638" s="23">
        <f>COUNTIFS('Faturamento SP3'!$D$2:$D$692,'Infos Relatório'!$B$564,'Faturamento SP3'!$E$2:$E$692,'Infos Relatório'!$B638,'Faturamento SP3'!$Z$2:$Z$692,'Infos Relatório'!AM$1)</f>
        <v>0</v>
      </c>
      <c r="AN638" s="13">
        <f>SUMIFS('Faturamento SP3'!$G$2:$G$692,'Faturamento SP3'!$D$2:$D$692,'Infos Relatório'!$B$564,'Faturamento SP3'!$E$2:$E$692,'Infos Relatório'!$B638,'Faturamento SP3'!$Z$2:$Z$692,'Infos Relatório'!AM$1)</f>
        <v>0</v>
      </c>
      <c r="AO638" s="13">
        <f>SUMIFS('Faturamento SP3'!$J$2:$J$692,'Faturamento SP3'!$D$2:$D$692,'Infos Relatório'!$B$564,'Faturamento SP3'!$E$2:$E$692,'Infos Relatório'!$B638,'Faturamento SP3'!$Z$2:$Z$692,'Infos Relatório'!AM$1)</f>
        <v>0</v>
      </c>
      <c r="AP638" s="14">
        <f>SUMIFS('Faturamento SP3'!$O$2:$O$692,'Faturamento SP3'!$D$2:$D$692,'Infos Relatório'!$B$564,'Faturamento SP3'!$E$2:$E$692,'Infos Relatório'!$B638,'Faturamento SP3'!$Z$2:$Z$692,'Infos Relatório'!AM$1,'Faturamento SP3'!$T$2:$T$692,"Sim")+SUMIFS('Faturamento SP3'!$P$2:$P$692,'Faturamento SP3'!$D$2:$D$692,'Infos Relatório'!$B$564,'Faturamento SP3'!$E$2:$E$692,'Infos Relatório'!$B638,'Faturamento SP3'!$Z$2:$Z$692,'Infos Relatório'!AM$1,'Faturamento SP3'!$T$2:$T$692,"Sim")</f>
        <v>0</v>
      </c>
      <c r="AQ638" s="27" t="e">
        <f t="shared" si="235"/>
        <v>#DIV/0!</v>
      </c>
      <c r="AR638" s="24">
        <f>SUMIFS('Faturamento SP3'!$H$2:$H$692,'Faturamento SP3'!$D$2:$D$692,'Infos Relatório'!$B$564,'Faturamento SP3'!$E$2:$E$692,'Infos Relatório'!$B638,'Faturamento SP3'!$Z$2:$Z$692,'Infos Relatório'!AM$1)</f>
        <v>0</v>
      </c>
      <c r="AS638" s="23">
        <f>COUNTIFS('Faturamento SP3'!$D$2:$D$692,'Infos Relatório'!$B$564,'Faturamento SP3'!$E$2:$E$692,'Infos Relatório'!$B638,'Faturamento SP3'!$Z$2:$Z$692,'Infos Relatório'!AS$1)</f>
        <v>0</v>
      </c>
      <c r="AT638" s="13">
        <f>SUMIFS('Faturamento SP3'!$G$2:$G$692,'Faturamento SP3'!$D$2:$D$692,'Infos Relatório'!$B$564,'Faturamento SP3'!$E$2:$E$692,'Infos Relatório'!$B638,'Faturamento SP3'!$Z$2:$Z$692,'Infos Relatório'!AS$1)</f>
        <v>0</v>
      </c>
      <c r="AU638" s="13">
        <f>SUMIFS('Faturamento SP3'!$J$2:$J$692,'Faturamento SP3'!$D$2:$D$692,'Infos Relatório'!$B$564,'Faturamento SP3'!$E$2:$E$692,'Infos Relatório'!$B638,'Faturamento SP3'!$Z$2:$Z$692,'Infos Relatório'!AS$1)</f>
        <v>0</v>
      </c>
      <c r="AV638" s="14">
        <f>SUMIFS('Faturamento SP3'!$O$2:$O$692,'Faturamento SP3'!$D$2:$D$692,'Infos Relatório'!$B$564,'Faturamento SP3'!$E$2:$E$692,'Infos Relatório'!$B638,'Faturamento SP3'!$Z$2:$Z$692,'Infos Relatório'!AS$1,'Faturamento SP3'!$T$2:$T$692,"Sim")+SUMIFS('Faturamento SP3'!$P$2:$P$692,'Faturamento SP3'!$D$2:$D$692,'Infos Relatório'!$B$564,'Faturamento SP3'!$E$2:$E$692,'Infos Relatório'!$B638,'Faturamento SP3'!$Z$2:$Z$692,'Infos Relatório'!AS$1,'Faturamento SP3'!$T$2:$T$692,"Sim")</f>
        <v>0</v>
      </c>
      <c r="AW638" s="27" t="e">
        <f t="shared" si="236"/>
        <v>#DIV/0!</v>
      </c>
      <c r="AX638" s="24">
        <f>SUMIFS('Faturamento SP3'!$H$2:$H$692,'Faturamento SP3'!$D$2:$D$692,'Infos Relatório'!$B$564,'Faturamento SP3'!$E$2:$E$692,'Infos Relatório'!$B638,'Faturamento SP3'!$Z$2:$Z$692,'Infos Relatório'!AS$1)</f>
        <v>0</v>
      </c>
      <c r="AY638" s="23">
        <f>COUNTIFS('Faturamento SP3'!$D$2:$D$692,'Infos Relatório'!$B$564,'Faturamento SP3'!$E$2:$E$692,'Infos Relatório'!$B638,'Faturamento SP3'!$Z$2:$Z$692,'Infos Relatório'!AY$1)</f>
        <v>0</v>
      </c>
      <c r="AZ638" s="13">
        <f>SUMIFS('Faturamento SP3'!$G$2:$G$692,'Faturamento SP3'!$D$2:$D$692,'Infos Relatório'!$B$564,'Faturamento SP3'!$E$2:$E$692,'Infos Relatório'!$B638,'Faturamento SP3'!$Z$2:$Z$692,'Infos Relatório'!AY$1)</f>
        <v>0</v>
      </c>
      <c r="BA638" s="13">
        <f>SUMIFS('Faturamento SP3'!$J$2:$J$692,'Faturamento SP3'!$D$2:$D$692,'Infos Relatório'!$B$564,'Faturamento SP3'!$E$2:$E$692,'Infos Relatório'!$B638,'Faturamento SP3'!$Z$2:$Z$692,'Infos Relatório'!AY$1)</f>
        <v>0</v>
      </c>
      <c r="BB638" s="14">
        <f>SUMIFS('Faturamento SP3'!$O$2:$O$692,'Faturamento SP3'!$D$2:$D$692,'Infos Relatório'!$B$564,'Faturamento SP3'!$E$2:$E$692,'Infos Relatório'!$B638,'Faturamento SP3'!$Z$2:$Z$692,'Infos Relatório'!AY$1,'Faturamento SP3'!$T$2:$T$692,"Sim")+SUMIFS('Faturamento SP3'!$P$2:$P$692,'Faturamento SP3'!$D$2:$D$692,'Infos Relatório'!$B$564,'Faturamento SP3'!$E$2:$E$692,'Infos Relatório'!$B638,'Faturamento SP3'!$Z$2:$Z$692,'Infos Relatório'!AY$1,'Faturamento SP3'!$T$2:$T$692,"Sim")</f>
        <v>0</v>
      </c>
      <c r="BC638" s="27" t="e">
        <f t="shared" si="237"/>
        <v>#DIV/0!</v>
      </c>
      <c r="BD638" s="24">
        <f>SUMIFS('Faturamento SP3'!$H$2:$H$692,'Faturamento SP3'!$D$2:$D$692,'Infos Relatório'!$B$564,'Faturamento SP3'!$E$2:$E$692,'Infos Relatório'!$B638,'Faturamento SP3'!$Z$2:$Z$692,'Infos Relatório'!AY$1)</f>
        <v>0</v>
      </c>
      <c r="BE638" s="23">
        <f>COUNTIFS('Faturamento SP3'!$D$2:$D$692,'Infos Relatório'!$B$564,'Faturamento SP3'!$E$2:$E$692,'Infos Relatório'!$B638,'Faturamento SP3'!$Z$2:$Z$692,'Infos Relatório'!BE$1)</f>
        <v>0</v>
      </c>
      <c r="BF638" s="13">
        <f>SUMIFS('Faturamento SP3'!$G$2:$G$692,'Faturamento SP3'!$D$2:$D$692,'Infos Relatório'!$B$564,'Faturamento SP3'!$E$2:$E$692,'Infos Relatório'!$B638,'Faturamento SP3'!$Z$2:$Z$692,'Infos Relatório'!BE$1)</f>
        <v>0</v>
      </c>
      <c r="BG638" s="13">
        <f>SUMIFS('Faturamento SP3'!$J$2:$J$692,'Faturamento SP3'!$D$2:$D$692,'Infos Relatório'!$B$564,'Faturamento SP3'!$E$2:$E$692,'Infos Relatório'!$B638,'Faturamento SP3'!$Z$2:$Z$692,'Infos Relatório'!BE$1)</f>
        <v>0</v>
      </c>
      <c r="BH638" s="14">
        <f>SUMIFS('Faturamento SP3'!$O$2:$O$692,'Faturamento SP3'!$D$2:$D$692,'Infos Relatório'!$B$564,'Faturamento SP3'!$E$2:$E$692,'Infos Relatório'!$B638,'Faturamento SP3'!$Z$2:$Z$692,'Infos Relatório'!BE$1,'Faturamento SP3'!$T$2:$T$692,"Sim")+SUMIFS('Faturamento SP3'!$P$2:$P$692,'Faturamento SP3'!$D$2:$D$692,'Infos Relatório'!$B$564,'Faturamento SP3'!$E$2:$E$692,'Infos Relatório'!$B638,'Faturamento SP3'!$Z$2:$Z$692,'Infos Relatório'!BE$1,'Faturamento SP3'!$T$2:$T$692,"Sim")</f>
        <v>0</v>
      </c>
      <c r="BI638" s="27" t="e">
        <f t="shared" si="238"/>
        <v>#DIV/0!</v>
      </c>
      <c r="BJ638" s="24">
        <f>SUMIFS('Faturamento SP3'!$H$2:$H$692,'Faturamento SP3'!$D$2:$D$692,'Infos Relatório'!$B$564,'Faturamento SP3'!$E$2:$E$692,'Infos Relatório'!$B638,'Faturamento SP3'!$Z$2:$Z$692,'Infos Relatório'!BE$1)</f>
        <v>0</v>
      </c>
      <c r="BK638" s="23">
        <f>COUNTIFS('Faturamento SP3'!$D$2:$D$692,'Infos Relatório'!$B$564,'Faturamento SP3'!$E$2:$E$692,'Infos Relatório'!$B638,'Faturamento SP3'!$Z$2:$Z$692,'Infos Relatório'!BK$1)</f>
        <v>0</v>
      </c>
      <c r="BL638" s="13">
        <f>SUMIFS('Faturamento SP3'!$G$2:$G$692,'Faturamento SP3'!$D$2:$D$692,'Infos Relatório'!$B$564,'Faturamento SP3'!$E$2:$E$692,'Infos Relatório'!$B638,'Faturamento SP3'!$Z$2:$Z$692,'Infos Relatório'!BK$1)</f>
        <v>0</v>
      </c>
      <c r="BM638" s="13">
        <f>SUMIFS('Faturamento SP3'!$J$2:$J$692,'Faturamento SP3'!$D$2:$D$692,'Infos Relatório'!$B$564,'Faturamento SP3'!$E$2:$E$692,'Infos Relatório'!$B638,'Faturamento SP3'!$Z$2:$Z$692,'Infos Relatório'!BK$1)</f>
        <v>0</v>
      </c>
      <c r="BN638" s="14">
        <f>SUMIFS('Faturamento SP3'!$O$2:$O$692,'Faturamento SP3'!$D$2:$D$692,'Infos Relatório'!$B$564,'Faturamento SP3'!$E$2:$E$692,'Infos Relatório'!$B638,'Faturamento SP3'!$Z$2:$Z$692,'Infos Relatório'!BK$1,'Faturamento SP3'!$T$2:$T$692,"Sim")+SUMIFS('Faturamento SP3'!$P$2:$P$692,'Faturamento SP3'!$D$2:$D$692,'Infos Relatório'!$B$564,'Faturamento SP3'!$E$2:$E$692,'Infos Relatório'!$B638,'Faturamento SP3'!$Z$2:$Z$692,'Infos Relatório'!BK$1,'Faturamento SP3'!$T$2:$T$692,"Sim")</f>
        <v>0</v>
      </c>
      <c r="BO638" s="27" t="e">
        <f t="shared" si="239"/>
        <v>#DIV/0!</v>
      </c>
      <c r="BP638" s="24">
        <f>SUMIFS('Faturamento SP3'!$H$2:$H$692,'Faturamento SP3'!$D$2:$D$692,'Infos Relatório'!$B$564,'Faturamento SP3'!$E$2:$E$692,'Infos Relatório'!$B638,'Faturamento SP3'!$Z$2:$Z$692,'Infos Relatório'!BK$1)</f>
        <v>0</v>
      </c>
      <c r="BQ638" s="23">
        <f>COUNTIFS('Faturamento SP3'!$D$2:$D$692,'Infos Relatório'!$B$564,'Faturamento SP3'!$E$2:$E$692,'Infos Relatório'!$B638,'Faturamento SP3'!$Z$2:$Z$692,'Infos Relatório'!BQ$1)</f>
        <v>0</v>
      </c>
      <c r="BR638" s="13">
        <f>SUMIFS('Faturamento SP3'!$G$2:$G$692,'Faturamento SP3'!$D$2:$D$692,'Infos Relatório'!$B$564,'Faturamento SP3'!$E$2:$E$692,'Infos Relatório'!$B638,'Faturamento SP3'!$Z$2:$Z$692,'Infos Relatório'!BQ$1)</f>
        <v>0</v>
      </c>
      <c r="BS638" s="13">
        <f>SUMIFS('Faturamento SP3'!$J$2:$J$692,'Faturamento SP3'!$D$2:$D$692,'Infos Relatório'!$B$564,'Faturamento SP3'!$E$2:$E$692,'Infos Relatório'!$B638,'Faturamento SP3'!$Z$2:$Z$692,'Infos Relatório'!BQ$1)</f>
        <v>0</v>
      </c>
      <c r="BT638" s="14">
        <f>SUMIFS('Faturamento SP3'!$O$2:$O$692,'Faturamento SP3'!$D$2:$D$692,'Infos Relatório'!$B$564,'Faturamento SP3'!$E$2:$E$692,'Infos Relatório'!$B638,'Faturamento SP3'!$Z$2:$Z$692,'Infos Relatório'!BQ$1,'Faturamento SP3'!$T$2:$T$692,"Sim")+SUMIFS('Faturamento SP3'!$P$2:$P$692,'Faturamento SP3'!$D$2:$D$692,'Infos Relatório'!$B$564,'Faturamento SP3'!$E$2:$E$692,'Infos Relatório'!$B638,'Faturamento SP3'!$Z$2:$Z$692,'Infos Relatório'!BQ$1,'Faturamento SP3'!$T$2:$T$692,"Sim")</f>
        <v>0</v>
      </c>
      <c r="BU638" s="27" t="e">
        <f t="shared" si="240"/>
        <v>#DIV/0!</v>
      </c>
      <c r="BV638" s="24">
        <f>SUMIFS('Faturamento SP3'!$H$2:$H$692,'Faturamento SP3'!$D$2:$D$692,'Infos Relatório'!$B$564,'Faturamento SP3'!$E$2:$E$692,'Infos Relatório'!$B638,'Faturamento SP3'!$Z$2:$Z$692,'Infos Relatório'!BQ$1)</f>
        <v>0</v>
      </c>
    </row>
    <row r="639" spans="2:74">
      <c r="B639" s="17" t="s">
        <v>81</v>
      </c>
      <c r="C639" s="23">
        <f>COUNTIFS('Faturamento SP3'!$D$2:$D$692,'Infos Relatório'!$B$564,'Faturamento SP3'!$E$2:$E$692,'Infos Relatório'!$B639,'Faturamento SP3'!$Z$2:$Z$692,'Infos Relatório'!C$1)</f>
        <v>0</v>
      </c>
      <c r="D639" s="13">
        <f>SUMIFS('Faturamento SP3'!$G$2:$G$692,'Faturamento SP3'!$D$2:$D$692,'Infos Relatório'!$B$564,'Faturamento SP3'!$E$2:$E$692,'Infos Relatório'!$B639,'Faturamento SP3'!$Z$2:$Z$692,'Infos Relatório'!C$1)</f>
        <v>0</v>
      </c>
      <c r="E639" s="13">
        <f>SUMIFS('Faturamento SP3'!$J$2:$J$692,'Faturamento SP3'!$D$2:$D$692,'Infos Relatório'!$B$564,'Faturamento SP3'!$E$2:$E$692,'Infos Relatório'!$B639,'Faturamento SP3'!$Z$2:$Z$692,'Infos Relatório'!C$1)</f>
        <v>0</v>
      </c>
      <c r="F639" s="14">
        <f>SUMIFS('Faturamento SP3'!$O$2:$O$692,'Faturamento SP3'!$D$2:$D$692,'Infos Relatório'!$B$564,'Faturamento SP3'!$E$2:$E$692,'Infos Relatório'!$B639,'Faturamento SP3'!$Z$2:$Z$692,'Infos Relatório'!C$1,'Faturamento SP3'!$T$2:$T$692,"Sim")+SUMIFS('Faturamento SP3'!$P$2:$P$692,'Faturamento SP3'!$D$2:$D$692,'Infos Relatório'!$B$564,'Faturamento SP3'!$E$2:$E$692,'Infos Relatório'!$B639,'Faturamento SP3'!$Z$2:$Z$692,'Infos Relatório'!C$1,'Faturamento SP3'!$T$2:$T$692,"Sim")</f>
        <v>0</v>
      </c>
      <c r="G639" s="27" t="e">
        <f t="shared" si="229"/>
        <v>#DIV/0!</v>
      </c>
      <c r="H639" s="24">
        <f>SUMIFS('Faturamento SP3'!$H$2:$H$692,'Faturamento SP3'!$D$2:$D$692,'Infos Relatório'!$B$564,'Faturamento SP3'!$E$2:$E$692,'Infos Relatório'!$B639,'Faturamento SP3'!$Z$2:$Z$692,'Infos Relatório'!C$1)</f>
        <v>0</v>
      </c>
      <c r="I639" s="23">
        <f>COUNTIFS('Faturamento SP3'!$D$2:$D$692,'Infos Relatório'!$B$564,'Faturamento SP3'!$E$2:$E$692,'Infos Relatório'!$B639,'Faturamento SP3'!$Z$2:$Z$692,'Infos Relatório'!I$1)</f>
        <v>0</v>
      </c>
      <c r="J639" s="13">
        <f>SUMIFS('Faturamento SP3'!$G$2:$G$692,'Faturamento SP3'!$D$2:$D$692,'Infos Relatório'!$B$564,'Faturamento SP3'!$E$2:$E$692,'Infos Relatório'!$B639,'Faturamento SP3'!$Z$2:$Z$692,'Infos Relatório'!I$1)</f>
        <v>0</v>
      </c>
      <c r="K639" s="13">
        <f>SUMIFS('Faturamento SP3'!$J$2:$J$692,'Faturamento SP3'!$D$2:$D$692,'Infos Relatório'!$B$564,'Faturamento SP3'!$E$2:$E$692,'Infos Relatório'!$B639,'Faturamento SP3'!$Z$2:$Z$692,'Infos Relatório'!I$1)</f>
        <v>0</v>
      </c>
      <c r="L639" s="14">
        <f>SUMIFS('Faturamento SP3'!$O$2:$O$692,'Faturamento SP3'!$D$2:$D$692,'Infos Relatório'!$B$564,'Faturamento SP3'!$E$2:$E$692,'Infos Relatório'!$B639,'Faturamento SP3'!$Z$2:$Z$692,'Infos Relatório'!I$1,'Faturamento SP3'!$T$2:$T$692,"Sim")+SUMIFS('Faturamento SP3'!$P$2:$P$692,'Faturamento SP3'!$D$2:$D$692,'Infos Relatório'!$B$564,'Faturamento SP3'!$E$2:$E$692,'Infos Relatório'!$B639,'Faturamento SP3'!$Z$2:$Z$692,'Infos Relatório'!I$1,'Faturamento SP3'!$T$2:$T$692,"Sim")</f>
        <v>0</v>
      </c>
      <c r="M639" s="27" t="e">
        <f t="shared" si="230"/>
        <v>#DIV/0!</v>
      </c>
      <c r="N639" s="24">
        <f>SUMIFS('Faturamento SP3'!$H$2:$H$692,'Faturamento SP3'!$D$2:$D$692,'Infos Relatório'!$B$564,'Faturamento SP3'!$E$2:$E$692,'Infos Relatório'!$B639,'Faturamento SP3'!$Z$2:$Z$692,'Infos Relatório'!I$1)</f>
        <v>0</v>
      </c>
      <c r="O639" s="23">
        <f>COUNTIFS('Faturamento SP3'!$D$2:$D$692,'Infos Relatório'!$B$564,'Faturamento SP3'!$E$2:$E$692,'Infos Relatório'!$B639,'Faturamento SP3'!$Z$2:$Z$692,'Infos Relatório'!O$1)</f>
        <v>0</v>
      </c>
      <c r="P639" s="13">
        <f>SUMIFS('Faturamento SP3'!$G$2:$G$692,'Faturamento SP3'!$D$2:$D$692,'Infos Relatório'!$B$564,'Faturamento SP3'!$E$2:$E$692,'Infos Relatório'!$B639,'Faturamento SP3'!$Z$2:$Z$692,'Infos Relatório'!O$1)</f>
        <v>0</v>
      </c>
      <c r="Q639" s="13">
        <f>SUMIFS('Faturamento SP3'!$J$2:$J$692,'Faturamento SP3'!$D$2:$D$692,'Infos Relatório'!$B$564,'Faturamento SP3'!$E$2:$E$692,'Infos Relatório'!$B639,'Faturamento SP3'!$Z$2:$Z$692,'Infos Relatório'!O$1)</f>
        <v>0</v>
      </c>
      <c r="R639" s="14">
        <f>SUMIFS('Faturamento SP3'!$O$2:$O$692,'Faturamento SP3'!$D$2:$D$692,'Infos Relatório'!$B$564,'Faturamento SP3'!$E$2:$E$692,'Infos Relatório'!$B639,'Faturamento SP3'!$Z$2:$Z$692,'Infos Relatório'!O$1,'Faturamento SP3'!$T$2:$T$692,"Sim")+SUMIFS('Faturamento SP3'!$P$2:$P$692,'Faturamento SP3'!$D$2:$D$692,'Infos Relatório'!$B$564,'Faturamento SP3'!$E$2:$E$692,'Infos Relatório'!$B639,'Faturamento SP3'!$Z$2:$Z$692,'Infos Relatório'!O$1,'Faturamento SP3'!$T$2:$T$692,"Sim")</f>
        <v>0</v>
      </c>
      <c r="S639" s="27" t="e">
        <f t="shared" si="231"/>
        <v>#DIV/0!</v>
      </c>
      <c r="T639" s="24">
        <f>SUMIFS('Faturamento SP3'!$H$2:$H$692,'Faturamento SP3'!$D$2:$D$692,'Infos Relatório'!$B$564,'Faturamento SP3'!$E$2:$E$692,'Infos Relatório'!$B639,'Faturamento SP3'!$Z$2:$Z$692,'Infos Relatório'!O$1)</f>
        <v>0</v>
      </c>
      <c r="U639" s="23">
        <f>COUNTIFS('Faturamento SP3'!$D$2:$D$692,'Infos Relatório'!$B$564,'Faturamento SP3'!$E$2:$E$692,'Infos Relatório'!$B639,'Faturamento SP3'!$Z$2:$Z$692,'Infos Relatório'!U$1)</f>
        <v>0</v>
      </c>
      <c r="V639" s="13">
        <f>SUMIFS('Faturamento SP3'!$G$2:$G$692,'Faturamento SP3'!$D$2:$D$692,'Infos Relatório'!$B$564,'Faturamento SP3'!$E$2:$E$692,'Infos Relatório'!$B639,'Faturamento SP3'!$Z$2:$Z$692,'Infos Relatório'!U$1)</f>
        <v>0</v>
      </c>
      <c r="W639" s="13">
        <f>SUMIFS('Faturamento SP3'!$J$2:$J$692,'Faturamento SP3'!$D$2:$D$692,'Infos Relatório'!$B$564,'Faturamento SP3'!$E$2:$E$692,'Infos Relatório'!$B639,'Faturamento SP3'!$Z$2:$Z$692,'Infos Relatório'!U$1)</f>
        <v>0</v>
      </c>
      <c r="X639" s="14">
        <f>SUMIFS('Faturamento SP3'!$O$2:$O$692,'Faturamento SP3'!$D$2:$D$692,'Infos Relatório'!$B$564,'Faturamento SP3'!$E$2:$E$692,'Infos Relatório'!$B639,'Faturamento SP3'!$Z$2:$Z$692,'Infos Relatório'!U$1,'Faturamento SP3'!$T$2:$T$692,"Sim")+SUMIFS('Faturamento SP3'!$P$2:$P$692,'Faturamento SP3'!$D$2:$D$692,'Infos Relatório'!$B$564,'Faturamento SP3'!$E$2:$E$692,'Infos Relatório'!$B639,'Faturamento SP3'!$Z$2:$Z$692,'Infos Relatório'!U$1,'Faturamento SP3'!$T$2:$T$692,"Sim")</f>
        <v>0</v>
      </c>
      <c r="Y639" s="27" t="e">
        <f t="shared" si="232"/>
        <v>#DIV/0!</v>
      </c>
      <c r="Z639" s="24">
        <f>SUMIFS('Faturamento SP3'!$H$2:$H$692,'Faturamento SP3'!$D$2:$D$692,'Infos Relatório'!$B$564,'Faturamento SP3'!$E$2:$E$692,'Infos Relatório'!$B639,'Faturamento SP3'!$Z$2:$Z$692,'Infos Relatório'!U$1)</f>
        <v>0</v>
      </c>
      <c r="AA639" s="23">
        <f>COUNTIFS('Faturamento SP3'!$D$2:$D$692,'Infos Relatório'!$B$564,'Faturamento SP3'!$E$2:$E$692,'Infos Relatório'!$B639,'Faturamento SP3'!$Z$2:$Z$692,'Infos Relatório'!AA$1)</f>
        <v>0</v>
      </c>
      <c r="AB639" s="13">
        <f>SUMIFS('Faturamento SP3'!$G$2:$G$692,'Faturamento SP3'!$D$2:$D$692,'Infos Relatório'!$B$564,'Faturamento SP3'!$E$2:$E$692,'Infos Relatório'!$B639,'Faturamento SP3'!$Z$2:$Z$692,'Infos Relatório'!AA$1)</f>
        <v>0</v>
      </c>
      <c r="AC639" s="13">
        <f>SUMIFS('Faturamento SP3'!$J$2:$J$692,'Faturamento SP3'!$D$2:$D$692,'Infos Relatório'!$B$564,'Faturamento SP3'!$E$2:$E$692,'Infos Relatório'!$B639,'Faturamento SP3'!$Z$2:$Z$692,'Infos Relatório'!AA$1)</f>
        <v>0</v>
      </c>
      <c r="AD639" s="14">
        <f>SUMIFS('Faturamento SP3'!$O$2:$O$692,'Faturamento SP3'!$D$2:$D$692,'Infos Relatório'!$B$564,'Faturamento SP3'!$E$2:$E$692,'Infos Relatório'!$B639,'Faturamento SP3'!$Z$2:$Z$692,'Infos Relatório'!AA$1,'Faturamento SP3'!$T$2:$T$692,"Sim")+SUMIFS('Faturamento SP3'!$P$2:$P$692,'Faturamento SP3'!$D$2:$D$692,'Infos Relatório'!$B$564,'Faturamento SP3'!$E$2:$E$692,'Infos Relatório'!$B639,'Faturamento SP3'!$Z$2:$Z$692,'Infos Relatório'!AA$1,'Faturamento SP3'!$T$2:$T$692,"Sim")</f>
        <v>0</v>
      </c>
      <c r="AE639" s="27" t="e">
        <f t="shared" si="233"/>
        <v>#DIV/0!</v>
      </c>
      <c r="AF639" s="24">
        <f>SUMIFS('Faturamento SP3'!$H$2:$H$692,'Faturamento SP3'!$D$2:$D$692,'Infos Relatório'!$B$564,'Faturamento SP3'!$E$2:$E$692,'Infos Relatório'!$B639,'Faturamento SP3'!$Z$2:$Z$692,'Infos Relatório'!AA$1)</f>
        <v>0</v>
      </c>
      <c r="AG639" s="23">
        <f>COUNTIFS('Faturamento SP3'!$D$2:$D$692,'Infos Relatório'!$B$564,'Faturamento SP3'!$E$2:$E$692,'Infos Relatório'!$B639,'Faturamento SP3'!$Z$2:$Z$692,'Infos Relatório'!AG$1)</f>
        <v>0</v>
      </c>
      <c r="AH639" s="13">
        <f>SUMIFS('Faturamento SP3'!$G$2:$G$692,'Faturamento SP3'!$D$2:$D$692,'Infos Relatório'!$B$564,'Faturamento SP3'!$E$2:$E$692,'Infos Relatório'!$B639,'Faturamento SP3'!$Z$2:$Z$692,'Infos Relatório'!AG$1)</f>
        <v>0</v>
      </c>
      <c r="AI639" s="13">
        <f>SUMIFS('Faturamento SP3'!$J$2:$J$692,'Faturamento SP3'!$D$2:$D$692,'Infos Relatório'!$B$564,'Faturamento SP3'!$E$2:$E$692,'Infos Relatório'!$B639,'Faturamento SP3'!$Z$2:$Z$692,'Infos Relatório'!AG$1)</f>
        <v>0</v>
      </c>
      <c r="AJ639" s="14">
        <f>SUMIFS('Faturamento SP3'!$O$2:$O$692,'Faturamento SP3'!$D$2:$D$692,'Infos Relatório'!$B$564,'Faturamento SP3'!$E$2:$E$692,'Infos Relatório'!$B639,'Faturamento SP3'!$Z$2:$Z$692,'Infos Relatório'!AG$1,'Faturamento SP3'!$T$2:$T$692,"Sim")+SUMIFS('Faturamento SP3'!$P$2:$P$692,'Faturamento SP3'!$D$2:$D$692,'Infos Relatório'!$B$564,'Faturamento SP3'!$E$2:$E$692,'Infos Relatório'!$B639,'Faturamento SP3'!$Z$2:$Z$692,'Infos Relatório'!AG$1,'Faturamento SP3'!$T$2:$T$692,"Sim")</f>
        <v>0</v>
      </c>
      <c r="AK639" s="27" t="e">
        <f t="shared" si="234"/>
        <v>#DIV/0!</v>
      </c>
      <c r="AL639" s="24">
        <f>SUMIFS('Faturamento SP3'!$H$2:$H$692,'Faturamento SP3'!$D$2:$D$692,'Infos Relatório'!$B$564,'Faturamento SP3'!$E$2:$E$692,'Infos Relatório'!$B639,'Faturamento SP3'!$Z$2:$Z$692,'Infos Relatório'!AG$1)</f>
        <v>0</v>
      </c>
      <c r="AM639" s="23">
        <f>COUNTIFS('Faturamento SP3'!$D$2:$D$692,'Infos Relatório'!$B$564,'Faturamento SP3'!$E$2:$E$692,'Infos Relatório'!$B639,'Faturamento SP3'!$Z$2:$Z$692,'Infos Relatório'!AM$1)</f>
        <v>0</v>
      </c>
      <c r="AN639" s="13">
        <f>SUMIFS('Faturamento SP3'!$G$2:$G$692,'Faturamento SP3'!$D$2:$D$692,'Infos Relatório'!$B$564,'Faturamento SP3'!$E$2:$E$692,'Infos Relatório'!$B639,'Faturamento SP3'!$Z$2:$Z$692,'Infos Relatório'!AM$1)</f>
        <v>0</v>
      </c>
      <c r="AO639" s="13">
        <f>SUMIFS('Faturamento SP3'!$J$2:$J$692,'Faturamento SP3'!$D$2:$D$692,'Infos Relatório'!$B$564,'Faturamento SP3'!$E$2:$E$692,'Infos Relatório'!$B639,'Faturamento SP3'!$Z$2:$Z$692,'Infos Relatório'!AM$1)</f>
        <v>0</v>
      </c>
      <c r="AP639" s="14">
        <f>SUMIFS('Faturamento SP3'!$O$2:$O$692,'Faturamento SP3'!$D$2:$D$692,'Infos Relatório'!$B$564,'Faturamento SP3'!$E$2:$E$692,'Infos Relatório'!$B639,'Faturamento SP3'!$Z$2:$Z$692,'Infos Relatório'!AM$1,'Faturamento SP3'!$T$2:$T$692,"Sim")+SUMIFS('Faturamento SP3'!$P$2:$P$692,'Faturamento SP3'!$D$2:$D$692,'Infos Relatório'!$B$564,'Faturamento SP3'!$E$2:$E$692,'Infos Relatório'!$B639,'Faturamento SP3'!$Z$2:$Z$692,'Infos Relatório'!AM$1,'Faturamento SP3'!$T$2:$T$692,"Sim")</f>
        <v>0</v>
      </c>
      <c r="AQ639" s="27" t="e">
        <f t="shared" si="235"/>
        <v>#DIV/0!</v>
      </c>
      <c r="AR639" s="24">
        <f>SUMIFS('Faturamento SP3'!$H$2:$H$692,'Faturamento SP3'!$D$2:$D$692,'Infos Relatório'!$B$564,'Faturamento SP3'!$E$2:$E$692,'Infos Relatório'!$B639,'Faturamento SP3'!$Z$2:$Z$692,'Infos Relatório'!AM$1)</f>
        <v>0</v>
      </c>
      <c r="AS639" s="23">
        <f>COUNTIFS('Faturamento SP3'!$D$2:$D$692,'Infos Relatório'!$B$564,'Faturamento SP3'!$E$2:$E$692,'Infos Relatório'!$B639,'Faturamento SP3'!$Z$2:$Z$692,'Infos Relatório'!AS$1)</f>
        <v>0</v>
      </c>
      <c r="AT639" s="13">
        <f>SUMIFS('Faturamento SP3'!$G$2:$G$692,'Faturamento SP3'!$D$2:$D$692,'Infos Relatório'!$B$564,'Faturamento SP3'!$E$2:$E$692,'Infos Relatório'!$B639,'Faturamento SP3'!$Z$2:$Z$692,'Infos Relatório'!AS$1)</f>
        <v>0</v>
      </c>
      <c r="AU639" s="13">
        <f>SUMIFS('Faturamento SP3'!$J$2:$J$692,'Faturamento SP3'!$D$2:$D$692,'Infos Relatório'!$B$564,'Faturamento SP3'!$E$2:$E$692,'Infos Relatório'!$B639,'Faturamento SP3'!$Z$2:$Z$692,'Infos Relatório'!AS$1)</f>
        <v>0</v>
      </c>
      <c r="AV639" s="14">
        <f>SUMIFS('Faturamento SP3'!$O$2:$O$692,'Faturamento SP3'!$D$2:$D$692,'Infos Relatório'!$B$564,'Faturamento SP3'!$E$2:$E$692,'Infos Relatório'!$B639,'Faturamento SP3'!$Z$2:$Z$692,'Infos Relatório'!AS$1,'Faturamento SP3'!$T$2:$T$692,"Sim")+SUMIFS('Faturamento SP3'!$P$2:$P$692,'Faturamento SP3'!$D$2:$D$692,'Infos Relatório'!$B$564,'Faturamento SP3'!$E$2:$E$692,'Infos Relatório'!$B639,'Faturamento SP3'!$Z$2:$Z$692,'Infos Relatório'!AS$1,'Faturamento SP3'!$T$2:$T$692,"Sim")</f>
        <v>0</v>
      </c>
      <c r="AW639" s="27" t="e">
        <f t="shared" si="236"/>
        <v>#DIV/0!</v>
      </c>
      <c r="AX639" s="24">
        <f>SUMIFS('Faturamento SP3'!$H$2:$H$692,'Faturamento SP3'!$D$2:$D$692,'Infos Relatório'!$B$564,'Faturamento SP3'!$E$2:$E$692,'Infos Relatório'!$B639,'Faturamento SP3'!$Z$2:$Z$692,'Infos Relatório'!AS$1)</f>
        <v>0</v>
      </c>
      <c r="AY639" s="23">
        <f>COUNTIFS('Faturamento SP3'!$D$2:$D$692,'Infos Relatório'!$B$564,'Faturamento SP3'!$E$2:$E$692,'Infos Relatório'!$B639,'Faturamento SP3'!$Z$2:$Z$692,'Infos Relatório'!AY$1)</f>
        <v>0</v>
      </c>
      <c r="AZ639" s="13">
        <f>SUMIFS('Faturamento SP3'!$G$2:$G$692,'Faturamento SP3'!$D$2:$D$692,'Infos Relatório'!$B$564,'Faturamento SP3'!$E$2:$E$692,'Infos Relatório'!$B639,'Faturamento SP3'!$Z$2:$Z$692,'Infos Relatório'!AY$1)</f>
        <v>0</v>
      </c>
      <c r="BA639" s="13">
        <f>SUMIFS('Faturamento SP3'!$J$2:$J$692,'Faturamento SP3'!$D$2:$D$692,'Infos Relatório'!$B$564,'Faturamento SP3'!$E$2:$E$692,'Infos Relatório'!$B639,'Faturamento SP3'!$Z$2:$Z$692,'Infos Relatório'!AY$1)</f>
        <v>0</v>
      </c>
      <c r="BB639" s="14">
        <f>SUMIFS('Faturamento SP3'!$O$2:$O$692,'Faturamento SP3'!$D$2:$D$692,'Infos Relatório'!$B$564,'Faturamento SP3'!$E$2:$E$692,'Infos Relatório'!$B639,'Faturamento SP3'!$Z$2:$Z$692,'Infos Relatório'!AY$1,'Faturamento SP3'!$T$2:$T$692,"Sim")+SUMIFS('Faturamento SP3'!$P$2:$P$692,'Faturamento SP3'!$D$2:$D$692,'Infos Relatório'!$B$564,'Faturamento SP3'!$E$2:$E$692,'Infos Relatório'!$B639,'Faturamento SP3'!$Z$2:$Z$692,'Infos Relatório'!AY$1,'Faturamento SP3'!$T$2:$T$692,"Sim")</f>
        <v>0</v>
      </c>
      <c r="BC639" s="27" t="e">
        <f t="shared" si="237"/>
        <v>#DIV/0!</v>
      </c>
      <c r="BD639" s="24">
        <f>SUMIFS('Faturamento SP3'!$H$2:$H$692,'Faturamento SP3'!$D$2:$D$692,'Infos Relatório'!$B$564,'Faturamento SP3'!$E$2:$E$692,'Infos Relatório'!$B639,'Faturamento SP3'!$Z$2:$Z$692,'Infos Relatório'!AY$1)</f>
        <v>0</v>
      </c>
      <c r="BE639" s="23">
        <f>COUNTIFS('Faturamento SP3'!$D$2:$D$692,'Infos Relatório'!$B$564,'Faturamento SP3'!$E$2:$E$692,'Infos Relatório'!$B639,'Faturamento SP3'!$Z$2:$Z$692,'Infos Relatório'!BE$1)</f>
        <v>0</v>
      </c>
      <c r="BF639" s="13">
        <f>SUMIFS('Faturamento SP3'!$G$2:$G$692,'Faturamento SP3'!$D$2:$D$692,'Infos Relatório'!$B$564,'Faturamento SP3'!$E$2:$E$692,'Infos Relatório'!$B639,'Faturamento SP3'!$Z$2:$Z$692,'Infos Relatório'!BE$1)</f>
        <v>0</v>
      </c>
      <c r="BG639" s="13">
        <f>SUMIFS('Faturamento SP3'!$J$2:$J$692,'Faturamento SP3'!$D$2:$D$692,'Infos Relatório'!$B$564,'Faturamento SP3'!$E$2:$E$692,'Infos Relatório'!$B639,'Faturamento SP3'!$Z$2:$Z$692,'Infos Relatório'!BE$1)</f>
        <v>0</v>
      </c>
      <c r="BH639" s="14">
        <f>SUMIFS('Faturamento SP3'!$O$2:$O$692,'Faturamento SP3'!$D$2:$D$692,'Infos Relatório'!$B$564,'Faturamento SP3'!$E$2:$E$692,'Infos Relatório'!$B639,'Faturamento SP3'!$Z$2:$Z$692,'Infos Relatório'!BE$1,'Faturamento SP3'!$T$2:$T$692,"Sim")+SUMIFS('Faturamento SP3'!$P$2:$P$692,'Faturamento SP3'!$D$2:$D$692,'Infos Relatório'!$B$564,'Faturamento SP3'!$E$2:$E$692,'Infos Relatório'!$B639,'Faturamento SP3'!$Z$2:$Z$692,'Infos Relatório'!BE$1,'Faturamento SP3'!$T$2:$T$692,"Sim")</f>
        <v>0</v>
      </c>
      <c r="BI639" s="27" t="e">
        <f t="shared" si="238"/>
        <v>#DIV/0!</v>
      </c>
      <c r="BJ639" s="24">
        <f>SUMIFS('Faturamento SP3'!$H$2:$H$692,'Faturamento SP3'!$D$2:$D$692,'Infos Relatório'!$B$564,'Faturamento SP3'!$E$2:$E$692,'Infos Relatório'!$B639,'Faturamento SP3'!$Z$2:$Z$692,'Infos Relatório'!BE$1)</f>
        <v>0</v>
      </c>
      <c r="BK639" s="23">
        <f>COUNTIFS('Faturamento SP3'!$D$2:$D$692,'Infos Relatório'!$B$564,'Faturamento SP3'!$E$2:$E$692,'Infos Relatório'!$B639,'Faturamento SP3'!$Z$2:$Z$692,'Infos Relatório'!BK$1)</f>
        <v>0</v>
      </c>
      <c r="BL639" s="13">
        <f>SUMIFS('Faturamento SP3'!$G$2:$G$692,'Faturamento SP3'!$D$2:$D$692,'Infos Relatório'!$B$564,'Faturamento SP3'!$E$2:$E$692,'Infos Relatório'!$B639,'Faturamento SP3'!$Z$2:$Z$692,'Infos Relatório'!BK$1)</f>
        <v>0</v>
      </c>
      <c r="BM639" s="13">
        <f>SUMIFS('Faturamento SP3'!$J$2:$J$692,'Faturamento SP3'!$D$2:$D$692,'Infos Relatório'!$B$564,'Faturamento SP3'!$E$2:$E$692,'Infos Relatório'!$B639,'Faturamento SP3'!$Z$2:$Z$692,'Infos Relatório'!BK$1)</f>
        <v>0</v>
      </c>
      <c r="BN639" s="14">
        <f>SUMIFS('Faturamento SP3'!$O$2:$O$692,'Faturamento SP3'!$D$2:$D$692,'Infos Relatório'!$B$564,'Faturamento SP3'!$E$2:$E$692,'Infos Relatório'!$B639,'Faturamento SP3'!$Z$2:$Z$692,'Infos Relatório'!BK$1,'Faturamento SP3'!$T$2:$T$692,"Sim")+SUMIFS('Faturamento SP3'!$P$2:$P$692,'Faturamento SP3'!$D$2:$D$692,'Infos Relatório'!$B$564,'Faturamento SP3'!$E$2:$E$692,'Infos Relatório'!$B639,'Faturamento SP3'!$Z$2:$Z$692,'Infos Relatório'!BK$1,'Faturamento SP3'!$T$2:$T$692,"Sim")</f>
        <v>0</v>
      </c>
      <c r="BO639" s="27" t="e">
        <f t="shared" si="239"/>
        <v>#DIV/0!</v>
      </c>
      <c r="BP639" s="24">
        <f>SUMIFS('Faturamento SP3'!$H$2:$H$692,'Faturamento SP3'!$D$2:$D$692,'Infos Relatório'!$B$564,'Faturamento SP3'!$E$2:$E$692,'Infos Relatório'!$B639,'Faturamento SP3'!$Z$2:$Z$692,'Infos Relatório'!BK$1)</f>
        <v>0</v>
      </c>
      <c r="BQ639" s="23">
        <f>COUNTIFS('Faturamento SP3'!$D$2:$D$692,'Infos Relatório'!$B$564,'Faturamento SP3'!$E$2:$E$692,'Infos Relatório'!$B639,'Faturamento SP3'!$Z$2:$Z$692,'Infos Relatório'!BQ$1)</f>
        <v>0</v>
      </c>
      <c r="BR639" s="13">
        <f>SUMIFS('Faturamento SP3'!$G$2:$G$692,'Faturamento SP3'!$D$2:$D$692,'Infos Relatório'!$B$564,'Faturamento SP3'!$E$2:$E$692,'Infos Relatório'!$B639,'Faturamento SP3'!$Z$2:$Z$692,'Infos Relatório'!BQ$1)</f>
        <v>0</v>
      </c>
      <c r="BS639" s="13">
        <f>SUMIFS('Faturamento SP3'!$J$2:$J$692,'Faturamento SP3'!$D$2:$D$692,'Infos Relatório'!$B$564,'Faturamento SP3'!$E$2:$E$692,'Infos Relatório'!$B639,'Faturamento SP3'!$Z$2:$Z$692,'Infos Relatório'!BQ$1)</f>
        <v>0</v>
      </c>
      <c r="BT639" s="14">
        <f>SUMIFS('Faturamento SP3'!$O$2:$O$692,'Faturamento SP3'!$D$2:$D$692,'Infos Relatório'!$B$564,'Faturamento SP3'!$E$2:$E$692,'Infos Relatório'!$B639,'Faturamento SP3'!$Z$2:$Z$692,'Infos Relatório'!BQ$1,'Faturamento SP3'!$T$2:$T$692,"Sim")+SUMIFS('Faturamento SP3'!$P$2:$P$692,'Faturamento SP3'!$D$2:$D$692,'Infos Relatório'!$B$564,'Faturamento SP3'!$E$2:$E$692,'Infos Relatório'!$B639,'Faturamento SP3'!$Z$2:$Z$692,'Infos Relatório'!BQ$1,'Faturamento SP3'!$T$2:$T$692,"Sim")</f>
        <v>0</v>
      </c>
      <c r="BU639" s="27" t="e">
        <f t="shared" si="240"/>
        <v>#DIV/0!</v>
      </c>
      <c r="BV639" s="24">
        <f>SUMIFS('Faturamento SP3'!$H$2:$H$692,'Faturamento SP3'!$D$2:$D$692,'Infos Relatório'!$B$564,'Faturamento SP3'!$E$2:$E$692,'Infos Relatório'!$B639,'Faturamento SP3'!$Z$2:$Z$692,'Infos Relatório'!BQ$1)</f>
        <v>0</v>
      </c>
    </row>
    <row r="640" spans="2:74">
      <c r="B640" s="17" t="s">
        <v>82</v>
      </c>
      <c r="C640" s="23">
        <f>COUNTIFS('Faturamento SP3'!$D$2:$D$692,'Infos Relatório'!$B$564,'Faturamento SP3'!$E$2:$E$692,'Infos Relatório'!$B640,'Faturamento SP3'!$Z$2:$Z$692,'Infos Relatório'!C$1)</f>
        <v>0</v>
      </c>
      <c r="D640" s="13">
        <f>SUMIFS('Faturamento SP3'!$G$2:$G$692,'Faturamento SP3'!$D$2:$D$692,'Infos Relatório'!$B$564,'Faturamento SP3'!$E$2:$E$692,'Infos Relatório'!$B640,'Faturamento SP3'!$Z$2:$Z$692,'Infos Relatório'!C$1)</f>
        <v>0</v>
      </c>
      <c r="E640" s="13">
        <f>SUMIFS('Faturamento SP3'!$J$2:$J$692,'Faturamento SP3'!$D$2:$D$692,'Infos Relatório'!$B$564,'Faturamento SP3'!$E$2:$E$692,'Infos Relatório'!$B640,'Faturamento SP3'!$Z$2:$Z$692,'Infos Relatório'!C$1)</f>
        <v>0</v>
      </c>
      <c r="F640" s="14">
        <f>SUMIFS('Faturamento SP3'!$O$2:$O$692,'Faturamento SP3'!$D$2:$D$692,'Infos Relatório'!$B$564,'Faturamento SP3'!$E$2:$E$692,'Infos Relatório'!$B640,'Faturamento SP3'!$Z$2:$Z$692,'Infos Relatório'!C$1,'Faturamento SP3'!$T$2:$T$692,"Sim")+SUMIFS('Faturamento SP3'!$P$2:$P$692,'Faturamento SP3'!$D$2:$D$692,'Infos Relatório'!$B$564,'Faturamento SP3'!$E$2:$E$692,'Infos Relatório'!$B640,'Faturamento SP3'!$Z$2:$Z$692,'Infos Relatório'!C$1,'Faturamento SP3'!$T$2:$T$692,"Sim")</f>
        <v>0</v>
      </c>
      <c r="G640" s="27" t="e">
        <f t="shared" si="229"/>
        <v>#DIV/0!</v>
      </c>
      <c r="H640" s="24">
        <f>SUMIFS('Faturamento SP3'!$H$2:$H$692,'Faturamento SP3'!$D$2:$D$692,'Infos Relatório'!$B$564,'Faturamento SP3'!$E$2:$E$692,'Infos Relatório'!$B640,'Faturamento SP3'!$Z$2:$Z$692,'Infos Relatório'!C$1)</f>
        <v>0</v>
      </c>
      <c r="I640" s="23">
        <f>COUNTIFS('Faturamento SP3'!$D$2:$D$692,'Infos Relatório'!$B$564,'Faturamento SP3'!$E$2:$E$692,'Infos Relatório'!$B640,'Faturamento SP3'!$Z$2:$Z$692,'Infos Relatório'!I$1)</f>
        <v>0</v>
      </c>
      <c r="J640" s="13">
        <f>SUMIFS('Faturamento SP3'!$G$2:$G$692,'Faturamento SP3'!$D$2:$D$692,'Infos Relatório'!$B$564,'Faturamento SP3'!$E$2:$E$692,'Infos Relatório'!$B640,'Faturamento SP3'!$Z$2:$Z$692,'Infos Relatório'!I$1)</f>
        <v>0</v>
      </c>
      <c r="K640" s="13">
        <f>SUMIFS('Faturamento SP3'!$J$2:$J$692,'Faturamento SP3'!$D$2:$D$692,'Infos Relatório'!$B$564,'Faturamento SP3'!$E$2:$E$692,'Infos Relatório'!$B640,'Faturamento SP3'!$Z$2:$Z$692,'Infos Relatório'!I$1)</f>
        <v>0</v>
      </c>
      <c r="L640" s="14">
        <f>SUMIFS('Faturamento SP3'!$O$2:$O$692,'Faturamento SP3'!$D$2:$D$692,'Infos Relatório'!$B$564,'Faturamento SP3'!$E$2:$E$692,'Infos Relatório'!$B640,'Faturamento SP3'!$Z$2:$Z$692,'Infos Relatório'!I$1,'Faturamento SP3'!$T$2:$T$692,"Sim")+SUMIFS('Faturamento SP3'!$P$2:$P$692,'Faturamento SP3'!$D$2:$D$692,'Infos Relatório'!$B$564,'Faturamento SP3'!$E$2:$E$692,'Infos Relatório'!$B640,'Faturamento SP3'!$Z$2:$Z$692,'Infos Relatório'!I$1,'Faturamento SP3'!$T$2:$T$692,"Sim")</f>
        <v>0</v>
      </c>
      <c r="M640" s="27" t="e">
        <f t="shared" si="230"/>
        <v>#DIV/0!</v>
      </c>
      <c r="N640" s="24">
        <f>SUMIFS('Faturamento SP3'!$H$2:$H$692,'Faturamento SP3'!$D$2:$D$692,'Infos Relatório'!$B$564,'Faturamento SP3'!$E$2:$E$692,'Infos Relatório'!$B640,'Faturamento SP3'!$Z$2:$Z$692,'Infos Relatório'!I$1)</f>
        <v>0</v>
      </c>
      <c r="O640" s="23">
        <f>COUNTIFS('Faturamento SP3'!$D$2:$D$692,'Infos Relatório'!$B$564,'Faturamento SP3'!$E$2:$E$692,'Infos Relatório'!$B640,'Faturamento SP3'!$Z$2:$Z$692,'Infos Relatório'!O$1)</f>
        <v>0</v>
      </c>
      <c r="P640" s="13">
        <f>SUMIFS('Faturamento SP3'!$G$2:$G$692,'Faturamento SP3'!$D$2:$D$692,'Infos Relatório'!$B$564,'Faturamento SP3'!$E$2:$E$692,'Infos Relatório'!$B640,'Faturamento SP3'!$Z$2:$Z$692,'Infos Relatório'!O$1)</f>
        <v>0</v>
      </c>
      <c r="Q640" s="13">
        <f>SUMIFS('Faturamento SP3'!$J$2:$J$692,'Faturamento SP3'!$D$2:$D$692,'Infos Relatório'!$B$564,'Faturamento SP3'!$E$2:$E$692,'Infos Relatório'!$B640,'Faturamento SP3'!$Z$2:$Z$692,'Infos Relatório'!O$1)</f>
        <v>0</v>
      </c>
      <c r="R640" s="14">
        <f>SUMIFS('Faturamento SP3'!$O$2:$O$692,'Faturamento SP3'!$D$2:$D$692,'Infos Relatório'!$B$564,'Faturamento SP3'!$E$2:$E$692,'Infos Relatório'!$B640,'Faturamento SP3'!$Z$2:$Z$692,'Infos Relatório'!O$1,'Faturamento SP3'!$T$2:$T$692,"Sim")+SUMIFS('Faturamento SP3'!$P$2:$P$692,'Faturamento SP3'!$D$2:$D$692,'Infos Relatório'!$B$564,'Faturamento SP3'!$E$2:$E$692,'Infos Relatório'!$B640,'Faturamento SP3'!$Z$2:$Z$692,'Infos Relatório'!O$1,'Faturamento SP3'!$T$2:$T$692,"Sim")</f>
        <v>0</v>
      </c>
      <c r="S640" s="27" t="e">
        <f t="shared" si="231"/>
        <v>#DIV/0!</v>
      </c>
      <c r="T640" s="24">
        <f>SUMIFS('Faturamento SP3'!$H$2:$H$692,'Faturamento SP3'!$D$2:$D$692,'Infos Relatório'!$B$564,'Faturamento SP3'!$E$2:$E$692,'Infos Relatório'!$B640,'Faturamento SP3'!$Z$2:$Z$692,'Infos Relatório'!O$1)</f>
        <v>0</v>
      </c>
      <c r="U640" s="23">
        <f>COUNTIFS('Faturamento SP3'!$D$2:$D$692,'Infos Relatório'!$B$564,'Faturamento SP3'!$E$2:$E$692,'Infos Relatório'!$B640,'Faturamento SP3'!$Z$2:$Z$692,'Infos Relatório'!U$1)</f>
        <v>0</v>
      </c>
      <c r="V640" s="13">
        <f>SUMIFS('Faturamento SP3'!$G$2:$G$692,'Faturamento SP3'!$D$2:$D$692,'Infos Relatório'!$B$564,'Faturamento SP3'!$E$2:$E$692,'Infos Relatório'!$B640,'Faturamento SP3'!$Z$2:$Z$692,'Infos Relatório'!U$1)</f>
        <v>0</v>
      </c>
      <c r="W640" s="13">
        <f>SUMIFS('Faturamento SP3'!$J$2:$J$692,'Faturamento SP3'!$D$2:$D$692,'Infos Relatório'!$B$564,'Faturamento SP3'!$E$2:$E$692,'Infos Relatório'!$B640,'Faturamento SP3'!$Z$2:$Z$692,'Infos Relatório'!U$1)</f>
        <v>0</v>
      </c>
      <c r="X640" s="14">
        <f>SUMIFS('Faturamento SP3'!$O$2:$O$692,'Faturamento SP3'!$D$2:$D$692,'Infos Relatório'!$B$564,'Faturamento SP3'!$E$2:$E$692,'Infos Relatório'!$B640,'Faturamento SP3'!$Z$2:$Z$692,'Infos Relatório'!U$1,'Faturamento SP3'!$T$2:$T$692,"Sim")+SUMIFS('Faturamento SP3'!$P$2:$P$692,'Faturamento SP3'!$D$2:$D$692,'Infos Relatório'!$B$564,'Faturamento SP3'!$E$2:$E$692,'Infos Relatório'!$B640,'Faturamento SP3'!$Z$2:$Z$692,'Infos Relatório'!U$1,'Faturamento SP3'!$T$2:$T$692,"Sim")</f>
        <v>0</v>
      </c>
      <c r="Y640" s="27" t="e">
        <f t="shared" si="232"/>
        <v>#DIV/0!</v>
      </c>
      <c r="Z640" s="24">
        <f>SUMIFS('Faturamento SP3'!$H$2:$H$692,'Faturamento SP3'!$D$2:$D$692,'Infos Relatório'!$B$564,'Faturamento SP3'!$E$2:$E$692,'Infos Relatório'!$B640,'Faturamento SP3'!$Z$2:$Z$692,'Infos Relatório'!U$1)</f>
        <v>0</v>
      </c>
      <c r="AA640" s="23">
        <f>COUNTIFS('Faturamento SP3'!$D$2:$D$692,'Infos Relatório'!$B$564,'Faturamento SP3'!$E$2:$E$692,'Infos Relatório'!$B640,'Faturamento SP3'!$Z$2:$Z$692,'Infos Relatório'!AA$1)</f>
        <v>0</v>
      </c>
      <c r="AB640" s="13">
        <f>SUMIFS('Faturamento SP3'!$G$2:$G$692,'Faturamento SP3'!$D$2:$D$692,'Infos Relatório'!$B$564,'Faturamento SP3'!$E$2:$E$692,'Infos Relatório'!$B640,'Faturamento SP3'!$Z$2:$Z$692,'Infos Relatório'!AA$1)</f>
        <v>0</v>
      </c>
      <c r="AC640" s="13">
        <f>SUMIFS('Faturamento SP3'!$J$2:$J$692,'Faturamento SP3'!$D$2:$D$692,'Infos Relatório'!$B$564,'Faturamento SP3'!$E$2:$E$692,'Infos Relatório'!$B640,'Faturamento SP3'!$Z$2:$Z$692,'Infos Relatório'!AA$1)</f>
        <v>0</v>
      </c>
      <c r="AD640" s="14">
        <f>SUMIFS('Faturamento SP3'!$O$2:$O$692,'Faturamento SP3'!$D$2:$D$692,'Infos Relatório'!$B$564,'Faturamento SP3'!$E$2:$E$692,'Infos Relatório'!$B640,'Faturamento SP3'!$Z$2:$Z$692,'Infos Relatório'!AA$1,'Faturamento SP3'!$T$2:$T$692,"Sim")+SUMIFS('Faturamento SP3'!$P$2:$P$692,'Faturamento SP3'!$D$2:$D$692,'Infos Relatório'!$B$564,'Faturamento SP3'!$E$2:$E$692,'Infos Relatório'!$B640,'Faturamento SP3'!$Z$2:$Z$692,'Infos Relatório'!AA$1,'Faturamento SP3'!$T$2:$T$692,"Sim")</f>
        <v>0</v>
      </c>
      <c r="AE640" s="27" t="e">
        <f t="shared" si="233"/>
        <v>#DIV/0!</v>
      </c>
      <c r="AF640" s="24">
        <f>SUMIFS('Faturamento SP3'!$H$2:$H$692,'Faturamento SP3'!$D$2:$D$692,'Infos Relatório'!$B$564,'Faturamento SP3'!$E$2:$E$692,'Infos Relatório'!$B640,'Faturamento SP3'!$Z$2:$Z$692,'Infos Relatório'!AA$1)</f>
        <v>0</v>
      </c>
      <c r="AG640" s="23">
        <f>COUNTIFS('Faturamento SP3'!$D$2:$D$692,'Infos Relatório'!$B$564,'Faturamento SP3'!$E$2:$E$692,'Infos Relatório'!$B640,'Faturamento SP3'!$Z$2:$Z$692,'Infos Relatório'!AG$1)</f>
        <v>0</v>
      </c>
      <c r="AH640" s="13">
        <f>SUMIFS('Faturamento SP3'!$G$2:$G$692,'Faturamento SP3'!$D$2:$D$692,'Infos Relatório'!$B$564,'Faturamento SP3'!$E$2:$E$692,'Infos Relatório'!$B640,'Faturamento SP3'!$Z$2:$Z$692,'Infos Relatório'!AG$1)</f>
        <v>0</v>
      </c>
      <c r="AI640" s="13">
        <f>SUMIFS('Faturamento SP3'!$J$2:$J$692,'Faturamento SP3'!$D$2:$D$692,'Infos Relatório'!$B$564,'Faturamento SP3'!$E$2:$E$692,'Infos Relatório'!$B640,'Faturamento SP3'!$Z$2:$Z$692,'Infos Relatório'!AG$1)</f>
        <v>0</v>
      </c>
      <c r="AJ640" s="14">
        <f>SUMIFS('Faturamento SP3'!$O$2:$O$692,'Faturamento SP3'!$D$2:$D$692,'Infos Relatório'!$B$564,'Faturamento SP3'!$E$2:$E$692,'Infos Relatório'!$B640,'Faturamento SP3'!$Z$2:$Z$692,'Infos Relatório'!AG$1,'Faturamento SP3'!$T$2:$T$692,"Sim")+SUMIFS('Faturamento SP3'!$P$2:$P$692,'Faturamento SP3'!$D$2:$D$692,'Infos Relatório'!$B$564,'Faturamento SP3'!$E$2:$E$692,'Infos Relatório'!$B640,'Faturamento SP3'!$Z$2:$Z$692,'Infos Relatório'!AG$1,'Faturamento SP3'!$T$2:$T$692,"Sim")</f>
        <v>0</v>
      </c>
      <c r="AK640" s="27" t="e">
        <f t="shared" si="234"/>
        <v>#DIV/0!</v>
      </c>
      <c r="AL640" s="24">
        <f>SUMIFS('Faturamento SP3'!$H$2:$H$692,'Faturamento SP3'!$D$2:$D$692,'Infos Relatório'!$B$564,'Faturamento SP3'!$E$2:$E$692,'Infos Relatório'!$B640,'Faturamento SP3'!$Z$2:$Z$692,'Infos Relatório'!AG$1)</f>
        <v>0</v>
      </c>
      <c r="AM640" s="23">
        <f>COUNTIFS('Faturamento SP3'!$D$2:$D$692,'Infos Relatório'!$B$564,'Faturamento SP3'!$E$2:$E$692,'Infos Relatório'!$B640,'Faturamento SP3'!$Z$2:$Z$692,'Infos Relatório'!AM$1)</f>
        <v>0</v>
      </c>
      <c r="AN640" s="13">
        <f>SUMIFS('Faturamento SP3'!$G$2:$G$692,'Faturamento SP3'!$D$2:$D$692,'Infos Relatório'!$B$564,'Faturamento SP3'!$E$2:$E$692,'Infos Relatório'!$B640,'Faturamento SP3'!$Z$2:$Z$692,'Infos Relatório'!AM$1)</f>
        <v>0</v>
      </c>
      <c r="AO640" s="13">
        <f>SUMIFS('Faturamento SP3'!$J$2:$J$692,'Faturamento SP3'!$D$2:$D$692,'Infos Relatório'!$B$564,'Faturamento SP3'!$E$2:$E$692,'Infos Relatório'!$B640,'Faturamento SP3'!$Z$2:$Z$692,'Infos Relatório'!AM$1)</f>
        <v>0</v>
      </c>
      <c r="AP640" s="14">
        <f>SUMIFS('Faturamento SP3'!$O$2:$O$692,'Faturamento SP3'!$D$2:$D$692,'Infos Relatório'!$B$564,'Faturamento SP3'!$E$2:$E$692,'Infos Relatório'!$B640,'Faturamento SP3'!$Z$2:$Z$692,'Infos Relatório'!AM$1,'Faturamento SP3'!$T$2:$T$692,"Sim")+SUMIFS('Faturamento SP3'!$P$2:$P$692,'Faturamento SP3'!$D$2:$D$692,'Infos Relatório'!$B$564,'Faturamento SP3'!$E$2:$E$692,'Infos Relatório'!$B640,'Faturamento SP3'!$Z$2:$Z$692,'Infos Relatório'!AM$1,'Faturamento SP3'!$T$2:$T$692,"Sim")</f>
        <v>0</v>
      </c>
      <c r="AQ640" s="27" t="e">
        <f t="shared" si="235"/>
        <v>#DIV/0!</v>
      </c>
      <c r="AR640" s="24">
        <f>SUMIFS('Faturamento SP3'!$H$2:$H$692,'Faturamento SP3'!$D$2:$D$692,'Infos Relatório'!$B$564,'Faturamento SP3'!$E$2:$E$692,'Infos Relatório'!$B640,'Faturamento SP3'!$Z$2:$Z$692,'Infos Relatório'!AM$1)</f>
        <v>0</v>
      </c>
      <c r="AS640" s="23">
        <f>COUNTIFS('Faturamento SP3'!$D$2:$D$692,'Infos Relatório'!$B$564,'Faturamento SP3'!$E$2:$E$692,'Infos Relatório'!$B640,'Faturamento SP3'!$Z$2:$Z$692,'Infos Relatório'!AS$1)</f>
        <v>0</v>
      </c>
      <c r="AT640" s="13">
        <f>SUMIFS('Faturamento SP3'!$G$2:$G$692,'Faturamento SP3'!$D$2:$D$692,'Infos Relatório'!$B$564,'Faturamento SP3'!$E$2:$E$692,'Infos Relatório'!$B640,'Faturamento SP3'!$Z$2:$Z$692,'Infos Relatório'!AS$1)</f>
        <v>0</v>
      </c>
      <c r="AU640" s="13">
        <f>SUMIFS('Faturamento SP3'!$J$2:$J$692,'Faturamento SP3'!$D$2:$D$692,'Infos Relatório'!$B$564,'Faturamento SP3'!$E$2:$E$692,'Infos Relatório'!$B640,'Faturamento SP3'!$Z$2:$Z$692,'Infos Relatório'!AS$1)</f>
        <v>0</v>
      </c>
      <c r="AV640" s="14">
        <f>SUMIFS('Faturamento SP3'!$O$2:$O$692,'Faturamento SP3'!$D$2:$D$692,'Infos Relatório'!$B$564,'Faturamento SP3'!$E$2:$E$692,'Infos Relatório'!$B640,'Faturamento SP3'!$Z$2:$Z$692,'Infos Relatório'!AS$1,'Faturamento SP3'!$T$2:$T$692,"Sim")+SUMIFS('Faturamento SP3'!$P$2:$P$692,'Faturamento SP3'!$D$2:$D$692,'Infos Relatório'!$B$564,'Faturamento SP3'!$E$2:$E$692,'Infos Relatório'!$B640,'Faturamento SP3'!$Z$2:$Z$692,'Infos Relatório'!AS$1,'Faturamento SP3'!$T$2:$T$692,"Sim")</f>
        <v>0</v>
      </c>
      <c r="AW640" s="27" t="e">
        <f t="shared" si="236"/>
        <v>#DIV/0!</v>
      </c>
      <c r="AX640" s="24">
        <f>SUMIFS('Faturamento SP3'!$H$2:$H$692,'Faturamento SP3'!$D$2:$D$692,'Infos Relatório'!$B$564,'Faturamento SP3'!$E$2:$E$692,'Infos Relatório'!$B640,'Faturamento SP3'!$Z$2:$Z$692,'Infos Relatório'!AS$1)</f>
        <v>0</v>
      </c>
      <c r="AY640" s="23">
        <f>COUNTIFS('Faturamento SP3'!$D$2:$D$692,'Infos Relatório'!$B$564,'Faturamento SP3'!$E$2:$E$692,'Infos Relatório'!$B640,'Faturamento SP3'!$Z$2:$Z$692,'Infos Relatório'!AY$1)</f>
        <v>0</v>
      </c>
      <c r="AZ640" s="13">
        <f>SUMIFS('Faturamento SP3'!$G$2:$G$692,'Faturamento SP3'!$D$2:$D$692,'Infos Relatório'!$B$564,'Faturamento SP3'!$E$2:$E$692,'Infos Relatório'!$B640,'Faturamento SP3'!$Z$2:$Z$692,'Infos Relatório'!AY$1)</f>
        <v>0</v>
      </c>
      <c r="BA640" s="13">
        <f>SUMIFS('Faturamento SP3'!$J$2:$J$692,'Faturamento SP3'!$D$2:$D$692,'Infos Relatório'!$B$564,'Faturamento SP3'!$E$2:$E$692,'Infos Relatório'!$B640,'Faturamento SP3'!$Z$2:$Z$692,'Infos Relatório'!AY$1)</f>
        <v>0</v>
      </c>
      <c r="BB640" s="14">
        <f>SUMIFS('Faturamento SP3'!$O$2:$O$692,'Faturamento SP3'!$D$2:$D$692,'Infos Relatório'!$B$564,'Faturamento SP3'!$E$2:$E$692,'Infos Relatório'!$B640,'Faturamento SP3'!$Z$2:$Z$692,'Infos Relatório'!AY$1,'Faturamento SP3'!$T$2:$T$692,"Sim")+SUMIFS('Faturamento SP3'!$P$2:$P$692,'Faturamento SP3'!$D$2:$D$692,'Infos Relatório'!$B$564,'Faturamento SP3'!$E$2:$E$692,'Infos Relatório'!$B640,'Faturamento SP3'!$Z$2:$Z$692,'Infos Relatório'!AY$1,'Faturamento SP3'!$T$2:$T$692,"Sim")</f>
        <v>0</v>
      </c>
      <c r="BC640" s="27" t="e">
        <f t="shared" si="237"/>
        <v>#DIV/0!</v>
      </c>
      <c r="BD640" s="24">
        <f>SUMIFS('Faturamento SP3'!$H$2:$H$692,'Faturamento SP3'!$D$2:$D$692,'Infos Relatório'!$B$564,'Faturamento SP3'!$E$2:$E$692,'Infos Relatório'!$B640,'Faturamento SP3'!$Z$2:$Z$692,'Infos Relatório'!AY$1)</f>
        <v>0</v>
      </c>
      <c r="BE640" s="23">
        <f>COUNTIFS('Faturamento SP3'!$D$2:$D$692,'Infos Relatório'!$B$564,'Faturamento SP3'!$E$2:$E$692,'Infos Relatório'!$B640,'Faturamento SP3'!$Z$2:$Z$692,'Infos Relatório'!BE$1)</f>
        <v>0</v>
      </c>
      <c r="BF640" s="13">
        <f>SUMIFS('Faturamento SP3'!$G$2:$G$692,'Faturamento SP3'!$D$2:$D$692,'Infos Relatório'!$B$564,'Faturamento SP3'!$E$2:$E$692,'Infos Relatório'!$B640,'Faturamento SP3'!$Z$2:$Z$692,'Infos Relatório'!BE$1)</f>
        <v>0</v>
      </c>
      <c r="BG640" s="13">
        <f>SUMIFS('Faturamento SP3'!$J$2:$J$692,'Faturamento SP3'!$D$2:$D$692,'Infos Relatório'!$B$564,'Faturamento SP3'!$E$2:$E$692,'Infos Relatório'!$B640,'Faturamento SP3'!$Z$2:$Z$692,'Infos Relatório'!BE$1)</f>
        <v>0</v>
      </c>
      <c r="BH640" s="14">
        <f>SUMIFS('Faturamento SP3'!$O$2:$O$692,'Faturamento SP3'!$D$2:$D$692,'Infos Relatório'!$B$564,'Faturamento SP3'!$E$2:$E$692,'Infos Relatório'!$B640,'Faturamento SP3'!$Z$2:$Z$692,'Infos Relatório'!BE$1,'Faturamento SP3'!$T$2:$T$692,"Sim")+SUMIFS('Faturamento SP3'!$P$2:$P$692,'Faturamento SP3'!$D$2:$D$692,'Infos Relatório'!$B$564,'Faturamento SP3'!$E$2:$E$692,'Infos Relatório'!$B640,'Faturamento SP3'!$Z$2:$Z$692,'Infos Relatório'!BE$1,'Faturamento SP3'!$T$2:$T$692,"Sim")</f>
        <v>0</v>
      </c>
      <c r="BI640" s="27" t="e">
        <f t="shared" si="238"/>
        <v>#DIV/0!</v>
      </c>
      <c r="BJ640" s="24">
        <f>SUMIFS('Faturamento SP3'!$H$2:$H$692,'Faturamento SP3'!$D$2:$D$692,'Infos Relatório'!$B$564,'Faturamento SP3'!$E$2:$E$692,'Infos Relatório'!$B640,'Faturamento SP3'!$Z$2:$Z$692,'Infos Relatório'!BE$1)</f>
        <v>0</v>
      </c>
      <c r="BK640" s="23">
        <f>COUNTIFS('Faturamento SP3'!$D$2:$D$692,'Infos Relatório'!$B$564,'Faturamento SP3'!$E$2:$E$692,'Infos Relatório'!$B640,'Faturamento SP3'!$Z$2:$Z$692,'Infos Relatório'!BK$1)</f>
        <v>0</v>
      </c>
      <c r="BL640" s="13">
        <f>SUMIFS('Faturamento SP3'!$G$2:$G$692,'Faturamento SP3'!$D$2:$D$692,'Infos Relatório'!$B$564,'Faturamento SP3'!$E$2:$E$692,'Infos Relatório'!$B640,'Faturamento SP3'!$Z$2:$Z$692,'Infos Relatório'!BK$1)</f>
        <v>0</v>
      </c>
      <c r="BM640" s="13">
        <f>SUMIFS('Faturamento SP3'!$J$2:$J$692,'Faturamento SP3'!$D$2:$D$692,'Infos Relatório'!$B$564,'Faturamento SP3'!$E$2:$E$692,'Infos Relatório'!$B640,'Faturamento SP3'!$Z$2:$Z$692,'Infos Relatório'!BK$1)</f>
        <v>0</v>
      </c>
      <c r="BN640" s="14">
        <f>SUMIFS('Faturamento SP3'!$O$2:$O$692,'Faturamento SP3'!$D$2:$D$692,'Infos Relatório'!$B$564,'Faturamento SP3'!$E$2:$E$692,'Infos Relatório'!$B640,'Faturamento SP3'!$Z$2:$Z$692,'Infos Relatório'!BK$1,'Faturamento SP3'!$T$2:$T$692,"Sim")+SUMIFS('Faturamento SP3'!$P$2:$P$692,'Faturamento SP3'!$D$2:$D$692,'Infos Relatório'!$B$564,'Faturamento SP3'!$E$2:$E$692,'Infos Relatório'!$B640,'Faturamento SP3'!$Z$2:$Z$692,'Infos Relatório'!BK$1,'Faturamento SP3'!$T$2:$T$692,"Sim")</f>
        <v>0</v>
      </c>
      <c r="BO640" s="27" t="e">
        <f t="shared" si="239"/>
        <v>#DIV/0!</v>
      </c>
      <c r="BP640" s="24">
        <f>SUMIFS('Faturamento SP3'!$H$2:$H$692,'Faturamento SP3'!$D$2:$D$692,'Infos Relatório'!$B$564,'Faturamento SP3'!$E$2:$E$692,'Infos Relatório'!$B640,'Faturamento SP3'!$Z$2:$Z$692,'Infos Relatório'!BK$1)</f>
        <v>0</v>
      </c>
      <c r="BQ640" s="23">
        <f>COUNTIFS('Faturamento SP3'!$D$2:$D$692,'Infos Relatório'!$B$564,'Faturamento SP3'!$E$2:$E$692,'Infos Relatório'!$B640,'Faturamento SP3'!$Z$2:$Z$692,'Infos Relatório'!BQ$1)</f>
        <v>0</v>
      </c>
      <c r="BR640" s="13">
        <f>SUMIFS('Faturamento SP3'!$G$2:$G$692,'Faturamento SP3'!$D$2:$D$692,'Infos Relatório'!$B$564,'Faturamento SP3'!$E$2:$E$692,'Infos Relatório'!$B640,'Faturamento SP3'!$Z$2:$Z$692,'Infos Relatório'!BQ$1)</f>
        <v>0</v>
      </c>
      <c r="BS640" s="13">
        <f>SUMIFS('Faturamento SP3'!$J$2:$J$692,'Faturamento SP3'!$D$2:$D$692,'Infos Relatório'!$B$564,'Faturamento SP3'!$E$2:$E$692,'Infos Relatório'!$B640,'Faturamento SP3'!$Z$2:$Z$692,'Infos Relatório'!BQ$1)</f>
        <v>0</v>
      </c>
      <c r="BT640" s="14">
        <f>SUMIFS('Faturamento SP3'!$O$2:$O$692,'Faturamento SP3'!$D$2:$D$692,'Infos Relatório'!$B$564,'Faturamento SP3'!$E$2:$E$692,'Infos Relatório'!$B640,'Faturamento SP3'!$Z$2:$Z$692,'Infos Relatório'!BQ$1,'Faturamento SP3'!$T$2:$T$692,"Sim")+SUMIFS('Faturamento SP3'!$P$2:$P$692,'Faturamento SP3'!$D$2:$D$692,'Infos Relatório'!$B$564,'Faturamento SP3'!$E$2:$E$692,'Infos Relatório'!$B640,'Faturamento SP3'!$Z$2:$Z$692,'Infos Relatório'!BQ$1,'Faturamento SP3'!$T$2:$T$692,"Sim")</f>
        <v>0</v>
      </c>
      <c r="BU640" s="27" t="e">
        <f t="shared" si="240"/>
        <v>#DIV/0!</v>
      </c>
      <c r="BV640" s="24">
        <f>SUMIFS('Faturamento SP3'!$H$2:$H$692,'Faturamento SP3'!$D$2:$D$692,'Infos Relatório'!$B$564,'Faturamento SP3'!$E$2:$E$692,'Infos Relatório'!$B640,'Faturamento SP3'!$Z$2:$Z$692,'Infos Relatório'!BQ$1)</f>
        <v>0</v>
      </c>
    </row>
    <row r="641" spans="2:74">
      <c r="B641" s="17" t="s">
        <v>83</v>
      </c>
      <c r="C641" s="23">
        <f>COUNTIFS('Faturamento SP3'!$D$2:$D$692,'Infos Relatório'!$B$564,'Faturamento SP3'!$E$2:$E$692,'Infos Relatório'!$B641,'Faturamento SP3'!$Z$2:$Z$692,'Infos Relatório'!C$1)</f>
        <v>0</v>
      </c>
      <c r="D641" s="13">
        <f>SUMIFS('Faturamento SP3'!$G$2:$G$692,'Faturamento SP3'!$D$2:$D$692,'Infos Relatório'!$B$564,'Faturamento SP3'!$E$2:$E$692,'Infos Relatório'!$B641,'Faturamento SP3'!$Z$2:$Z$692,'Infos Relatório'!C$1)</f>
        <v>0</v>
      </c>
      <c r="E641" s="13">
        <f>SUMIFS('Faturamento SP3'!$J$2:$J$692,'Faturamento SP3'!$D$2:$D$692,'Infos Relatório'!$B$564,'Faturamento SP3'!$E$2:$E$692,'Infos Relatório'!$B641,'Faturamento SP3'!$Z$2:$Z$692,'Infos Relatório'!C$1)</f>
        <v>0</v>
      </c>
      <c r="F641" s="14">
        <f>SUMIFS('Faturamento SP3'!$O$2:$O$692,'Faturamento SP3'!$D$2:$D$692,'Infos Relatório'!$B$564,'Faturamento SP3'!$E$2:$E$692,'Infos Relatório'!$B641,'Faturamento SP3'!$Z$2:$Z$692,'Infos Relatório'!C$1,'Faturamento SP3'!$T$2:$T$692,"Sim")+SUMIFS('Faturamento SP3'!$P$2:$P$692,'Faturamento SP3'!$D$2:$D$692,'Infos Relatório'!$B$564,'Faturamento SP3'!$E$2:$E$692,'Infos Relatório'!$B641,'Faturamento SP3'!$Z$2:$Z$692,'Infos Relatório'!C$1,'Faturamento SP3'!$T$2:$T$692,"Sim")</f>
        <v>0</v>
      </c>
      <c r="G641" s="27" t="e">
        <f t="shared" si="229"/>
        <v>#DIV/0!</v>
      </c>
      <c r="H641" s="24">
        <f>SUMIFS('Faturamento SP3'!$H$2:$H$692,'Faturamento SP3'!$D$2:$D$692,'Infos Relatório'!$B$564,'Faturamento SP3'!$E$2:$E$692,'Infos Relatório'!$B641,'Faturamento SP3'!$Z$2:$Z$692,'Infos Relatório'!C$1)</f>
        <v>0</v>
      </c>
      <c r="I641" s="23">
        <f>COUNTIFS('Faturamento SP3'!$D$2:$D$692,'Infos Relatório'!$B$564,'Faturamento SP3'!$E$2:$E$692,'Infos Relatório'!$B641,'Faturamento SP3'!$Z$2:$Z$692,'Infos Relatório'!I$1)</f>
        <v>0</v>
      </c>
      <c r="J641" s="13">
        <f>SUMIFS('Faturamento SP3'!$G$2:$G$692,'Faturamento SP3'!$D$2:$D$692,'Infos Relatório'!$B$564,'Faturamento SP3'!$E$2:$E$692,'Infos Relatório'!$B641,'Faturamento SP3'!$Z$2:$Z$692,'Infos Relatório'!I$1)</f>
        <v>0</v>
      </c>
      <c r="K641" s="13">
        <f>SUMIFS('Faturamento SP3'!$J$2:$J$692,'Faturamento SP3'!$D$2:$D$692,'Infos Relatório'!$B$564,'Faturamento SP3'!$E$2:$E$692,'Infos Relatório'!$B641,'Faturamento SP3'!$Z$2:$Z$692,'Infos Relatório'!I$1)</f>
        <v>0</v>
      </c>
      <c r="L641" s="14">
        <f>SUMIFS('Faturamento SP3'!$O$2:$O$692,'Faturamento SP3'!$D$2:$D$692,'Infos Relatório'!$B$564,'Faturamento SP3'!$E$2:$E$692,'Infos Relatório'!$B641,'Faturamento SP3'!$Z$2:$Z$692,'Infos Relatório'!I$1,'Faturamento SP3'!$T$2:$T$692,"Sim")+SUMIFS('Faturamento SP3'!$P$2:$P$692,'Faturamento SP3'!$D$2:$D$692,'Infos Relatório'!$B$564,'Faturamento SP3'!$E$2:$E$692,'Infos Relatório'!$B641,'Faturamento SP3'!$Z$2:$Z$692,'Infos Relatório'!I$1,'Faturamento SP3'!$T$2:$T$692,"Sim")</f>
        <v>0</v>
      </c>
      <c r="M641" s="27" t="e">
        <f t="shared" si="230"/>
        <v>#DIV/0!</v>
      </c>
      <c r="N641" s="24">
        <f>SUMIFS('Faturamento SP3'!$H$2:$H$692,'Faturamento SP3'!$D$2:$D$692,'Infos Relatório'!$B$564,'Faturamento SP3'!$E$2:$E$692,'Infos Relatório'!$B641,'Faturamento SP3'!$Z$2:$Z$692,'Infos Relatório'!I$1)</f>
        <v>0</v>
      </c>
      <c r="O641" s="23">
        <f>COUNTIFS('Faturamento SP3'!$D$2:$D$692,'Infos Relatório'!$B$564,'Faturamento SP3'!$E$2:$E$692,'Infos Relatório'!$B641,'Faturamento SP3'!$Z$2:$Z$692,'Infos Relatório'!O$1)</f>
        <v>0</v>
      </c>
      <c r="P641" s="13">
        <f>SUMIFS('Faturamento SP3'!$G$2:$G$692,'Faturamento SP3'!$D$2:$D$692,'Infos Relatório'!$B$564,'Faturamento SP3'!$E$2:$E$692,'Infos Relatório'!$B641,'Faturamento SP3'!$Z$2:$Z$692,'Infos Relatório'!O$1)</f>
        <v>0</v>
      </c>
      <c r="Q641" s="13">
        <f>SUMIFS('Faturamento SP3'!$J$2:$J$692,'Faturamento SP3'!$D$2:$D$692,'Infos Relatório'!$B$564,'Faturamento SP3'!$E$2:$E$692,'Infos Relatório'!$B641,'Faturamento SP3'!$Z$2:$Z$692,'Infos Relatório'!O$1)</f>
        <v>0</v>
      </c>
      <c r="R641" s="14">
        <f>SUMIFS('Faturamento SP3'!$O$2:$O$692,'Faturamento SP3'!$D$2:$D$692,'Infos Relatório'!$B$564,'Faturamento SP3'!$E$2:$E$692,'Infos Relatório'!$B641,'Faturamento SP3'!$Z$2:$Z$692,'Infos Relatório'!O$1,'Faturamento SP3'!$T$2:$T$692,"Sim")+SUMIFS('Faturamento SP3'!$P$2:$P$692,'Faturamento SP3'!$D$2:$D$692,'Infos Relatório'!$B$564,'Faturamento SP3'!$E$2:$E$692,'Infos Relatório'!$B641,'Faturamento SP3'!$Z$2:$Z$692,'Infos Relatório'!O$1,'Faturamento SP3'!$T$2:$T$692,"Sim")</f>
        <v>0</v>
      </c>
      <c r="S641" s="27" t="e">
        <f t="shared" si="231"/>
        <v>#DIV/0!</v>
      </c>
      <c r="T641" s="24">
        <f>SUMIFS('Faturamento SP3'!$H$2:$H$692,'Faturamento SP3'!$D$2:$D$692,'Infos Relatório'!$B$564,'Faturamento SP3'!$E$2:$E$692,'Infos Relatório'!$B641,'Faturamento SP3'!$Z$2:$Z$692,'Infos Relatório'!O$1)</f>
        <v>0</v>
      </c>
      <c r="U641" s="23">
        <f>COUNTIFS('Faturamento SP3'!$D$2:$D$692,'Infos Relatório'!$B$564,'Faturamento SP3'!$E$2:$E$692,'Infos Relatório'!$B641,'Faturamento SP3'!$Z$2:$Z$692,'Infos Relatório'!U$1)</f>
        <v>0</v>
      </c>
      <c r="V641" s="13">
        <f>SUMIFS('Faturamento SP3'!$G$2:$G$692,'Faturamento SP3'!$D$2:$D$692,'Infos Relatório'!$B$564,'Faturamento SP3'!$E$2:$E$692,'Infos Relatório'!$B641,'Faturamento SP3'!$Z$2:$Z$692,'Infos Relatório'!U$1)</f>
        <v>0</v>
      </c>
      <c r="W641" s="13">
        <f>SUMIFS('Faturamento SP3'!$J$2:$J$692,'Faturamento SP3'!$D$2:$D$692,'Infos Relatório'!$B$564,'Faturamento SP3'!$E$2:$E$692,'Infos Relatório'!$B641,'Faturamento SP3'!$Z$2:$Z$692,'Infos Relatório'!U$1)</f>
        <v>0</v>
      </c>
      <c r="X641" s="14">
        <f>SUMIFS('Faturamento SP3'!$O$2:$O$692,'Faturamento SP3'!$D$2:$D$692,'Infos Relatório'!$B$564,'Faturamento SP3'!$E$2:$E$692,'Infos Relatório'!$B641,'Faturamento SP3'!$Z$2:$Z$692,'Infos Relatório'!U$1,'Faturamento SP3'!$T$2:$T$692,"Sim")+SUMIFS('Faturamento SP3'!$P$2:$P$692,'Faturamento SP3'!$D$2:$D$692,'Infos Relatório'!$B$564,'Faturamento SP3'!$E$2:$E$692,'Infos Relatório'!$B641,'Faturamento SP3'!$Z$2:$Z$692,'Infos Relatório'!U$1,'Faturamento SP3'!$T$2:$T$692,"Sim")</f>
        <v>0</v>
      </c>
      <c r="Y641" s="27" t="e">
        <f t="shared" si="232"/>
        <v>#DIV/0!</v>
      </c>
      <c r="Z641" s="24">
        <f>SUMIFS('Faturamento SP3'!$H$2:$H$692,'Faturamento SP3'!$D$2:$D$692,'Infos Relatório'!$B$564,'Faturamento SP3'!$E$2:$E$692,'Infos Relatório'!$B641,'Faturamento SP3'!$Z$2:$Z$692,'Infos Relatório'!U$1)</f>
        <v>0</v>
      </c>
      <c r="AA641" s="23">
        <f>COUNTIFS('Faturamento SP3'!$D$2:$D$692,'Infos Relatório'!$B$564,'Faturamento SP3'!$E$2:$E$692,'Infos Relatório'!$B641,'Faturamento SP3'!$Z$2:$Z$692,'Infos Relatório'!AA$1)</f>
        <v>0</v>
      </c>
      <c r="AB641" s="13">
        <f>SUMIFS('Faturamento SP3'!$G$2:$G$692,'Faturamento SP3'!$D$2:$D$692,'Infos Relatório'!$B$564,'Faturamento SP3'!$E$2:$E$692,'Infos Relatório'!$B641,'Faturamento SP3'!$Z$2:$Z$692,'Infos Relatório'!AA$1)</f>
        <v>0</v>
      </c>
      <c r="AC641" s="13">
        <f>SUMIFS('Faturamento SP3'!$J$2:$J$692,'Faturamento SP3'!$D$2:$D$692,'Infos Relatório'!$B$564,'Faturamento SP3'!$E$2:$E$692,'Infos Relatório'!$B641,'Faturamento SP3'!$Z$2:$Z$692,'Infos Relatório'!AA$1)</f>
        <v>0</v>
      </c>
      <c r="AD641" s="14">
        <f>SUMIFS('Faturamento SP3'!$O$2:$O$692,'Faturamento SP3'!$D$2:$D$692,'Infos Relatório'!$B$564,'Faturamento SP3'!$E$2:$E$692,'Infos Relatório'!$B641,'Faturamento SP3'!$Z$2:$Z$692,'Infos Relatório'!AA$1,'Faturamento SP3'!$T$2:$T$692,"Sim")+SUMIFS('Faturamento SP3'!$P$2:$P$692,'Faturamento SP3'!$D$2:$D$692,'Infos Relatório'!$B$564,'Faturamento SP3'!$E$2:$E$692,'Infos Relatório'!$B641,'Faturamento SP3'!$Z$2:$Z$692,'Infos Relatório'!AA$1,'Faturamento SP3'!$T$2:$T$692,"Sim")</f>
        <v>0</v>
      </c>
      <c r="AE641" s="27" t="e">
        <f t="shared" si="233"/>
        <v>#DIV/0!</v>
      </c>
      <c r="AF641" s="24">
        <f>SUMIFS('Faturamento SP3'!$H$2:$H$692,'Faturamento SP3'!$D$2:$D$692,'Infos Relatório'!$B$564,'Faturamento SP3'!$E$2:$E$692,'Infos Relatório'!$B641,'Faturamento SP3'!$Z$2:$Z$692,'Infos Relatório'!AA$1)</f>
        <v>0</v>
      </c>
      <c r="AG641" s="23">
        <f>COUNTIFS('Faturamento SP3'!$D$2:$D$692,'Infos Relatório'!$B$564,'Faturamento SP3'!$E$2:$E$692,'Infos Relatório'!$B641,'Faturamento SP3'!$Z$2:$Z$692,'Infos Relatório'!AG$1)</f>
        <v>0</v>
      </c>
      <c r="AH641" s="13">
        <f>SUMIFS('Faturamento SP3'!$G$2:$G$692,'Faturamento SP3'!$D$2:$D$692,'Infos Relatório'!$B$564,'Faturamento SP3'!$E$2:$E$692,'Infos Relatório'!$B641,'Faturamento SP3'!$Z$2:$Z$692,'Infos Relatório'!AG$1)</f>
        <v>0</v>
      </c>
      <c r="AI641" s="13">
        <f>SUMIFS('Faturamento SP3'!$J$2:$J$692,'Faturamento SP3'!$D$2:$D$692,'Infos Relatório'!$B$564,'Faturamento SP3'!$E$2:$E$692,'Infos Relatório'!$B641,'Faturamento SP3'!$Z$2:$Z$692,'Infos Relatório'!AG$1)</f>
        <v>0</v>
      </c>
      <c r="AJ641" s="14">
        <f>SUMIFS('Faturamento SP3'!$O$2:$O$692,'Faturamento SP3'!$D$2:$D$692,'Infos Relatório'!$B$564,'Faturamento SP3'!$E$2:$E$692,'Infos Relatório'!$B641,'Faturamento SP3'!$Z$2:$Z$692,'Infos Relatório'!AG$1,'Faturamento SP3'!$T$2:$T$692,"Sim")+SUMIFS('Faturamento SP3'!$P$2:$P$692,'Faturamento SP3'!$D$2:$D$692,'Infos Relatório'!$B$564,'Faturamento SP3'!$E$2:$E$692,'Infos Relatório'!$B641,'Faturamento SP3'!$Z$2:$Z$692,'Infos Relatório'!AG$1,'Faturamento SP3'!$T$2:$T$692,"Sim")</f>
        <v>0</v>
      </c>
      <c r="AK641" s="27" t="e">
        <f t="shared" si="234"/>
        <v>#DIV/0!</v>
      </c>
      <c r="AL641" s="24">
        <f>SUMIFS('Faturamento SP3'!$H$2:$H$692,'Faturamento SP3'!$D$2:$D$692,'Infos Relatório'!$B$564,'Faturamento SP3'!$E$2:$E$692,'Infos Relatório'!$B641,'Faturamento SP3'!$Z$2:$Z$692,'Infos Relatório'!AG$1)</f>
        <v>0</v>
      </c>
      <c r="AM641" s="23">
        <f>COUNTIFS('Faturamento SP3'!$D$2:$D$692,'Infos Relatório'!$B$564,'Faturamento SP3'!$E$2:$E$692,'Infos Relatório'!$B641,'Faturamento SP3'!$Z$2:$Z$692,'Infos Relatório'!AM$1)</f>
        <v>0</v>
      </c>
      <c r="AN641" s="13">
        <f>SUMIFS('Faturamento SP3'!$G$2:$G$692,'Faturamento SP3'!$D$2:$D$692,'Infos Relatório'!$B$564,'Faturamento SP3'!$E$2:$E$692,'Infos Relatório'!$B641,'Faturamento SP3'!$Z$2:$Z$692,'Infos Relatório'!AM$1)</f>
        <v>0</v>
      </c>
      <c r="AO641" s="13">
        <f>SUMIFS('Faturamento SP3'!$J$2:$J$692,'Faturamento SP3'!$D$2:$D$692,'Infos Relatório'!$B$564,'Faturamento SP3'!$E$2:$E$692,'Infos Relatório'!$B641,'Faturamento SP3'!$Z$2:$Z$692,'Infos Relatório'!AM$1)</f>
        <v>0</v>
      </c>
      <c r="AP641" s="14">
        <f>SUMIFS('Faturamento SP3'!$O$2:$O$692,'Faturamento SP3'!$D$2:$D$692,'Infos Relatório'!$B$564,'Faturamento SP3'!$E$2:$E$692,'Infos Relatório'!$B641,'Faturamento SP3'!$Z$2:$Z$692,'Infos Relatório'!AM$1,'Faturamento SP3'!$T$2:$T$692,"Sim")+SUMIFS('Faturamento SP3'!$P$2:$P$692,'Faturamento SP3'!$D$2:$D$692,'Infos Relatório'!$B$564,'Faturamento SP3'!$E$2:$E$692,'Infos Relatório'!$B641,'Faturamento SP3'!$Z$2:$Z$692,'Infos Relatório'!AM$1,'Faturamento SP3'!$T$2:$T$692,"Sim")</f>
        <v>0</v>
      </c>
      <c r="AQ641" s="27" t="e">
        <f t="shared" si="235"/>
        <v>#DIV/0!</v>
      </c>
      <c r="AR641" s="24">
        <f>SUMIFS('Faturamento SP3'!$H$2:$H$692,'Faturamento SP3'!$D$2:$D$692,'Infos Relatório'!$B$564,'Faturamento SP3'!$E$2:$E$692,'Infos Relatório'!$B641,'Faturamento SP3'!$Z$2:$Z$692,'Infos Relatório'!AM$1)</f>
        <v>0</v>
      </c>
      <c r="AS641" s="23">
        <f>COUNTIFS('Faturamento SP3'!$D$2:$D$692,'Infos Relatório'!$B$564,'Faturamento SP3'!$E$2:$E$692,'Infos Relatório'!$B641,'Faturamento SP3'!$Z$2:$Z$692,'Infos Relatório'!AS$1)</f>
        <v>0</v>
      </c>
      <c r="AT641" s="13">
        <f>SUMIFS('Faturamento SP3'!$G$2:$G$692,'Faturamento SP3'!$D$2:$D$692,'Infos Relatório'!$B$564,'Faturamento SP3'!$E$2:$E$692,'Infos Relatório'!$B641,'Faturamento SP3'!$Z$2:$Z$692,'Infos Relatório'!AS$1)</f>
        <v>0</v>
      </c>
      <c r="AU641" s="13">
        <f>SUMIFS('Faturamento SP3'!$J$2:$J$692,'Faturamento SP3'!$D$2:$D$692,'Infos Relatório'!$B$564,'Faturamento SP3'!$E$2:$E$692,'Infos Relatório'!$B641,'Faturamento SP3'!$Z$2:$Z$692,'Infos Relatório'!AS$1)</f>
        <v>0</v>
      </c>
      <c r="AV641" s="14">
        <f>SUMIFS('Faturamento SP3'!$O$2:$O$692,'Faturamento SP3'!$D$2:$D$692,'Infos Relatório'!$B$564,'Faturamento SP3'!$E$2:$E$692,'Infos Relatório'!$B641,'Faturamento SP3'!$Z$2:$Z$692,'Infos Relatório'!AS$1,'Faturamento SP3'!$T$2:$T$692,"Sim")+SUMIFS('Faturamento SP3'!$P$2:$P$692,'Faturamento SP3'!$D$2:$D$692,'Infos Relatório'!$B$564,'Faturamento SP3'!$E$2:$E$692,'Infos Relatório'!$B641,'Faturamento SP3'!$Z$2:$Z$692,'Infos Relatório'!AS$1,'Faturamento SP3'!$T$2:$T$692,"Sim")</f>
        <v>0</v>
      </c>
      <c r="AW641" s="27" t="e">
        <f t="shared" si="236"/>
        <v>#DIV/0!</v>
      </c>
      <c r="AX641" s="24">
        <f>SUMIFS('Faturamento SP3'!$H$2:$H$692,'Faturamento SP3'!$D$2:$D$692,'Infos Relatório'!$B$564,'Faturamento SP3'!$E$2:$E$692,'Infos Relatório'!$B641,'Faturamento SP3'!$Z$2:$Z$692,'Infos Relatório'!AS$1)</f>
        <v>0</v>
      </c>
      <c r="AY641" s="23">
        <f>COUNTIFS('Faturamento SP3'!$D$2:$D$692,'Infos Relatório'!$B$564,'Faturamento SP3'!$E$2:$E$692,'Infos Relatório'!$B641,'Faturamento SP3'!$Z$2:$Z$692,'Infos Relatório'!AY$1)</f>
        <v>0</v>
      </c>
      <c r="AZ641" s="13">
        <f>SUMIFS('Faturamento SP3'!$G$2:$G$692,'Faturamento SP3'!$D$2:$D$692,'Infos Relatório'!$B$564,'Faturamento SP3'!$E$2:$E$692,'Infos Relatório'!$B641,'Faturamento SP3'!$Z$2:$Z$692,'Infos Relatório'!AY$1)</f>
        <v>0</v>
      </c>
      <c r="BA641" s="13">
        <f>SUMIFS('Faturamento SP3'!$J$2:$J$692,'Faturamento SP3'!$D$2:$D$692,'Infos Relatório'!$B$564,'Faturamento SP3'!$E$2:$E$692,'Infos Relatório'!$B641,'Faturamento SP3'!$Z$2:$Z$692,'Infos Relatório'!AY$1)</f>
        <v>0</v>
      </c>
      <c r="BB641" s="14">
        <f>SUMIFS('Faturamento SP3'!$O$2:$O$692,'Faturamento SP3'!$D$2:$D$692,'Infos Relatório'!$B$564,'Faturamento SP3'!$E$2:$E$692,'Infos Relatório'!$B641,'Faturamento SP3'!$Z$2:$Z$692,'Infos Relatório'!AY$1,'Faturamento SP3'!$T$2:$T$692,"Sim")+SUMIFS('Faturamento SP3'!$P$2:$P$692,'Faturamento SP3'!$D$2:$D$692,'Infos Relatório'!$B$564,'Faturamento SP3'!$E$2:$E$692,'Infos Relatório'!$B641,'Faturamento SP3'!$Z$2:$Z$692,'Infos Relatório'!AY$1,'Faturamento SP3'!$T$2:$T$692,"Sim")</f>
        <v>0</v>
      </c>
      <c r="BC641" s="27" t="e">
        <f t="shared" si="237"/>
        <v>#DIV/0!</v>
      </c>
      <c r="BD641" s="24">
        <f>SUMIFS('Faturamento SP3'!$H$2:$H$692,'Faturamento SP3'!$D$2:$D$692,'Infos Relatório'!$B$564,'Faturamento SP3'!$E$2:$E$692,'Infos Relatório'!$B641,'Faturamento SP3'!$Z$2:$Z$692,'Infos Relatório'!AY$1)</f>
        <v>0</v>
      </c>
      <c r="BE641" s="23">
        <f>COUNTIFS('Faturamento SP3'!$D$2:$D$692,'Infos Relatório'!$B$564,'Faturamento SP3'!$E$2:$E$692,'Infos Relatório'!$B641,'Faturamento SP3'!$Z$2:$Z$692,'Infos Relatório'!BE$1)</f>
        <v>0</v>
      </c>
      <c r="BF641" s="13">
        <f>SUMIFS('Faturamento SP3'!$G$2:$G$692,'Faturamento SP3'!$D$2:$D$692,'Infos Relatório'!$B$564,'Faturamento SP3'!$E$2:$E$692,'Infos Relatório'!$B641,'Faturamento SP3'!$Z$2:$Z$692,'Infos Relatório'!BE$1)</f>
        <v>0</v>
      </c>
      <c r="BG641" s="13">
        <f>SUMIFS('Faturamento SP3'!$J$2:$J$692,'Faturamento SP3'!$D$2:$D$692,'Infos Relatório'!$B$564,'Faturamento SP3'!$E$2:$E$692,'Infos Relatório'!$B641,'Faturamento SP3'!$Z$2:$Z$692,'Infos Relatório'!BE$1)</f>
        <v>0</v>
      </c>
      <c r="BH641" s="14">
        <f>SUMIFS('Faturamento SP3'!$O$2:$O$692,'Faturamento SP3'!$D$2:$D$692,'Infos Relatório'!$B$564,'Faturamento SP3'!$E$2:$E$692,'Infos Relatório'!$B641,'Faturamento SP3'!$Z$2:$Z$692,'Infos Relatório'!BE$1,'Faturamento SP3'!$T$2:$T$692,"Sim")+SUMIFS('Faturamento SP3'!$P$2:$P$692,'Faturamento SP3'!$D$2:$D$692,'Infos Relatório'!$B$564,'Faturamento SP3'!$E$2:$E$692,'Infos Relatório'!$B641,'Faturamento SP3'!$Z$2:$Z$692,'Infos Relatório'!BE$1,'Faturamento SP3'!$T$2:$T$692,"Sim")</f>
        <v>0</v>
      </c>
      <c r="BI641" s="27" t="e">
        <f t="shared" si="238"/>
        <v>#DIV/0!</v>
      </c>
      <c r="BJ641" s="24">
        <f>SUMIFS('Faturamento SP3'!$H$2:$H$692,'Faturamento SP3'!$D$2:$D$692,'Infos Relatório'!$B$564,'Faturamento SP3'!$E$2:$E$692,'Infos Relatório'!$B641,'Faturamento SP3'!$Z$2:$Z$692,'Infos Relatório'!BE$1)</f>
        <v>0</v>
      </c>
      <c r="BK641" s="23">
        <f>COUNTIFS('Faturamento SP3'!$D$2:$D$692,'Infos Relatório'!$B$564,'Faturamento SP3'!$E$2:$E$692,'Infos Relatório'!$B641,'Faturamento SP3'!$Z$2:$Z$692,'Infos Relatório'!BK$1)</f>
        <v>0</v>
      </c>
      <c r="BL641" s="13">
        <f>SUMIFS('Faturamento SP3'!$G$2:$G$692,'Faturamento SP3'!$D$2:$D$692,'Infos Relatório'!$B$564,'Faturamento SP3'!$E$2:$E$692,'Infos Relatório'!$B641,'Faturamento SP3'!$Z$2:$Z$692,'Infos Relatório'!BK$1)</f>
        <v>0</v>
      </c>
      <c r="BM641" s="13">
        <f>SUMIFS('Faturamento SP3'!$J$2:$J$692,'Faturamento SP3'!$D$2:$D$692,'Infos Relatório'!$B$564,'Faturamento SP3'!$E$2:$E$692,'Infos Relatório'!$B641,'Faturamento SP3'!$Z$2:$Z$692,'Infos Relatório'!BK$1)</f>
        <v>0</v>
      </c>
      <c r="BN641" s="14">
        <f>SUMIFS('Faturamento SP3'!$O$2:$O$692,'Faturamento SP3'!$D$2:$D$692,'Infos Relatório'!$B$564,'Faturamento SP3'!$E$2:$E$692,'Infos Relatório'!$B641,'Faturamento SP3'!$Z$2:$Z$692,'Infos Relatório'!BK$1,'Faturamento SP3'!$T$2:$T$692,"Sim")+SUMIFS('Faturamento SP3'!$P$2:$P$692,'Faturamento SP3'!$D$2:$D$692,'Infos Relatório'!$B$564,'Faturamento SP3'!$E$2:$E$692,'Infos Relatório'!$B641,'Faturamento SP3'!$Z$2:$Z$692,'Infos Relatório'!BK$1,'Faturamento SP3'!$T$2:$T$692,"Sim")</f>
        <v>0</v>
      </c>
      <c r="BO641" s="27" t="e">
        <f t="shared" si="239"/>
        <v>#DIV/0!</v>
      </c>
      <c r="BP641" s="24">
        <f>SUMIFS('Faturamento SP3'!$H$2:$H$692,'Faturamento SP3'!$D$2:$D$692,'Infos Relatório'!$B$564,'Faturamento SP3'!$E$2:$E$692,'Infos Relatório'!$B641,'Faturamento SP3'!$Z$2:$Z$692,'Infos Relatório'!BK$1)</f>
        <v>0</v>
      </c>
      <c r="BQ641" s="23">
        <f>COUNTIFS('Faturamento SP3'!$D$2:$D$692,'Infos Relatório'!$B$564,'Faturamento SP3'!$E$2:$E$692,'Infos Relatório'!$B641,'Faturamento SP3'!$Z$2:$Z$692,'Infos Relatório'!BQ$1)</f>
        <v>0</v>
      </c>
      <c r="BR641" s="13">
        <f>SUMIFS('Faturamento SP3'!$G$2:$G$692,'Faturamento SP3'!$D$2:$D$692,'Infos Relatório'!$B$564,'Faturamento SP3'!$E$2:$E$692,'Infos Relatório'!$B641,'Faturamento SP3'!$Z$2:$Z$692,'Infos Relatório'!BQ$1)</f>
        <v>0</v>
      </c>
      <c r="BS641" s="13">
        <f>SUMIFS('Faturamento SP3'!$J$2:$J$692,'Faturamento SP3'!$D$2:$D$692,'Infos Relatório'!$B$564,'Faturamento SP3'!$E$2:$E$692,'Infos Relatório'!$B641,'Faturamento SP3'!$Z$2:$Z$692,'Infos Relatório'!BQ$1)</f>
        <v>0</v>
      </c>
      <c r="BT641" s="14">
        <f>SUMIFS('Faturamento SP3'!$O$2:$O$692,'Faturamento SP3'!$D$2:$D$692,'Infos Relatório'!$B$564,'Faturamento SP3'!$E$2:$E$692,'Infos Relatório'!$B641,'Faturamento SP3'!$Z$2:$Z$692,'Infos Relatório'!BQ$1,'Faturamento SP3'!$T$2:$T$692,"Sim")+SUMIFS('Faturamento SP3'!$P$2:$P$692,'Faturamento SP3'!$D$2:$D$692,'Infos Relatório'!$B$564,'Faturamento SP3'!$E$2:$E$692,'Infos Relatório'!$B641,'Faturamento SP3'!$Z$2:$Z$692,'Infos Relatório'!BQ$1,'Faturamento SP3'!$T$2:$T$692,"Sim")</f>
        <v>0</v>
      </c>
      <c r="BU641" s="27" t="e">
        <f t="shared" si="240"/>
        <v>#DIV/0!</v>
      </c>
      <c r="BV641" s="24">
        <f>SUMIFS('Faturamento SP3'!$H$2:$H$692,'Faturamento SP3'!$D$2:$D$692,'Infos Relatório'!$B$564,'Faturamento SP3'!$E$2:$E$692,'Infos Relatório'!$B641,'Faturamento SP3'!$Z$2:$Z$692,'Infos Relatório'!BQ$1)</f>
        <v>0</v>
      </c>
    </row>
    <row r="642" spans="2:74">
      <c r="C642" s="25"/>
      <c r="H642" s="26"/>
      <c r="I642" s="25"/>
      <c r="N642" s="26"/>
      <c r="O642" s="25"/>
      <c r="T642" s="26"/>
      <c r="U642" s="25"/>
      <c r="Z642" s="26"/>
      <c r="AA642" s="25"/>
      <c r="AF642" s="26"/>
      <c r="AG642" s="25"/>
      <c r="AL642" s="26"/>
      <c r="AM642" s="25"/>
      <c r="AR642" s="26"/>
      <c r="AS642" s="25"/>
      <c r="AX642" s="26"/>
      <c r="AY642" s="25"/>
      <c r="BD642" s="26"/>
      <c r="BE642" s="25"/>
      <c r="BJ642" s="26"/>
      <c r="BK642" s="25"/>
      <c r="BP642" s="26"/>
      <c r="BQ642" s="25"/>
      <c r="BV642" s="26"/>
    </row>
    <row r="643" spans="2:74">
      <c r="B643" s="15" t="s">
        <v>93</v>
      </c>
      <c r="C643" s="318">
        <v>45292</v>
      </c>
      <c r="D643" s="319"/>
      <c r="E643" s="319"/>
      <c r="F643" s="319"/>
      <c r="G643" s="319"/>
      <c r="H643" s="320"/>
      <c r="I643" s="318">
        <v>45323</v>
      </c>
      <c r="J643" s="319"/>
      <c r="K643" s="319"/>
      <c r="L643" s="319"/>
      <c r="M643" s="319"/>
      <c r="N643" s="320"/>
      <c r="O643" s="318">
        <v>45352</v>
      </c>
      <c r="P643" s="319"/>
      <c r="Q643" s="319"/>
      <c r="R643" s="319"/>
      <c r="S643" s="319"/>
      <c r="T643" s="320"/>
      <c r="U643" s="318">
        <v>45383</v>
      </c>
      <c r="V643" s="319"/>
      <c r="W643" s="319"/>
      <c r="X643" s="319"/>
      <c r="Y643" s="319"/>
      <c r="Z643" s="320"/>
      <c r="AA643" s="318">
        <v>45413</v>
      </c>
      <c r="AB643" s="319"/>
      <c r="AC643" s="319"/>
      <c r="AD643" s="319"/>
      <c r="AE643" s="319"/>
      <c r="AF643" s="320"/>
      <c r="AG643" s="318">
        <v>45444</v>
      </c>
      <c r="AH643" s="319"/>
      <c r="AI643" s="319"/>
      <c r="AJ643" s="319"/>
      <c r="AK643" s="319"/>
      <c r="AL643" s="320"/>
      <c r="AM643" s="318">
        <v>45474</v>
      </c>
      <c r="AN643" s="319"/>
      <c r="AO643" s="319"/>
      <c r="AP643" s="319"/>
      <c r="AQ643" s="319"/>
      <c r="AR643" s="320"/>
      <c r="AS643" s="318">
        <v>45505</v>
      </c>
      <c r="AT643" s="319"/>
      <c r="AU643" s="319"/>
      <c r="AV643" s="319"/>
      <c r="AW643" s="319"/>
      <c r="AX643" s="320"/>
      <c r="AY643" s="318">
        <v>45536</v>
      </c>
      <c r="AZ643" s="319"/>
      <c r="BA643" s="319"/>
      <c r="BB643" s="319"/>
      <c r="BC643" s="319"/>
      <c r="BD643" s="320"/>
      <c r="BE643" s="318">
        <v>45566</v>
      </c>
      <c r="BF643" s="319"/>
      <c r="BG643" s="319"/>
      <c r="BH643" s="319"/>
      <c r="BI643" s="319"/>
      <c r="BJ643" s="320"/>
      <c r="BK643" s="318">
        <v>45597</v>
      </c>
      <c r="BL643" s="319"/>
      <c r="BM643" s="319"/>
      <c r="BN643" s="319"/>
      <c r="BO643" s="319"/>
      <c r="BP643" s="320"/>
      <c r="BQ643" s="318">
        <v>45627</v>
      </c>
      <c r="BR643" s="319"/>
      <c r="BS643" s="319"/>
      <c r="BT643" s="319"/>
      <c r="BU643" s="319"/>
      <c r="BV643" s="320"/>
    </row>
    <row r="644" spans="2:74" ht="60">
      <c r="B644" s="16" t="s">
        <v>1</v>
      </c>
      <c r="C644" s="21" t="s">
        <v>2</v>
      </c>
      <c r="D644" s="12" t="s">
        <v>3</v>
      </c>
      <c r="E644" s="12" t="s">
        <v>4</v>
      </c>
      <c r="F644" s="12" t="s">
        <v>86</v>
      </c>
      <c r="G644" s="12" t="s">
        <v>6</v>
      </c>
      <c r="H644" s="22" t="s">
        <v>7</v>
      </c>
      <c r="I644" s="21" t="s">
        <v>2</v>
      </c>
      <c r="J644" s="12" t="s">
        <v>3</v>
      </c>
      <c r="K644" s="12" t="s">
        <v>4</v>
      </c>
      <c r="L644" s="12" t="s">
        <v>86</v>
      </c>
      <c r="M644" s="12" t="s">
        <v>6</v>
      </c>
      <c r="N644" s="22" t="s">
        <v>7</v>
      </c>
      <c r="O644" s="21" t="s">
        <v>2</v>
      </c>
      <c r="P644" s="12" t="s">
        <v>3</v>
      </c>
      <c r="Q644" s="12" t="s">
        <v>4</v>
      </c>
      <c r="R644" s="12" t="s">
        <v>86</v>
      </c>
      <c r="S644" s="12" t="s">
        <v>6</v>
      </c>
      <c r="T644" s="22" t="s">
        <v>7</v>
      </c>
      <c r="U644" s="21" t="s">
        <v>2</v>
      </c>
      <c r="V644" s="12" t="s">
        <v>3</v>
      </c>
      <c r="W644" s="12" t="s">
        <v>4</v>
      </c>
      <c r="X644" s="12" t="s">
        <v>86</v>
      </c>
      <c r="Y644" s="12" t="s">
        <v>6</v>
      </c>
      <c r="Z644" s="22" t="s">
        <v>7</v>
      </c>
      <c r="AA644" s="21" t="s">
        <v>2</v>
      </c>
      <c r="AB644" s="12" t="s">
        <v>3</v>
      </c>
      <c r="AC644" s="12" t="s">
        <v>4</v>
      </c>
      <c r="AD644" s="12" t="s">
        <v>86</v>
      </c>
      <c r="AE644" s="12" t="s">
        <v>6</v>
      </c>
      <c r="AF644" s="22" t="s">
        <v>7</v>
      </c>
      <c r="AG644" s="21" t="s">
        <v>2</v>
      </c>
      <c r="AH644" s="12" t="s">
        <v>3</v>
      </c>
      <c r="AI644" s="12" t="s">
        <v>4</v>
      </c>
      <c r="AJ644" s="12" t="s">
        <v>86</v>
      </c>
      <c r="AK644" s="12" t="s">
        <v>6</v>
      </c>
      <c r="AL644" s="22" t="s">
        <v>7</v>
      </c>
      <c r="AM644" s="21" t="s">
        <v>2</v>
      </c>
      <c r="AN644" s="12" t="s">
        <v>3</v>
      </c>
      <c r="AO644" s="12" t="s">
        <v>4</v>
      </c>
      <c r="AP644" s="12" t="s">
        <v>86</v>
      </c>
      <c r="AQ644" s="12" t="s">
        <v>6</v>
      </c>
      <c r="AR644" s="22" t="s">
        <v>7</v>
      </c>
      <c r="AS644" s="21" t="s">
        <v>2</v>
      </c>
      <c r="AT644" s="12" t="s">
        <v>3</v>
      </c>
      <c r="AU644" s="12" t="s">
        <v>4</v>
      </c>
      <c r="AV644" s="12" t="s">
        <v>86</v>
      </c>
      <c r="AW644" s="12" t="s">
        <v>6</v>
      </c>
      <c r="AX644" s="22" t="s">
        <v>7</v>
      </c>
      <c r="AY644" s="21" t="s">
        <v>2</v>
      </c>
      <c r="AZ644" s="12" t="s">
        <v>3</v>
      </c>
      <c r="BA644" s="12" t="s">
        <v>4</v>
      </c>
      <c r="BB644" s="12" t="s">
        <v>86</v>
      </c>
      <c r="BC644" s="12" t="s">
        <v>6</v>
      </c>
      <c r="BD644" s="22" t="s">
        <v>7</v>
      </c>
      <c r="BE644" s="21" t="s">
        <v>2</v>
      </c>
      <c r="BF644" s="12" t="s">
        <v>3</v>
      </c>
      <c r="BG644" s="12" t="s">
        <v>4</v>
      </c>
      <c r="BH644" s="12" t="s">
        <v>86</v>
      </c>
      <c r="BI644" s="12" t="s">
        <v>6</v>
      </c>
      <c r="BJ644" s="22" t="s">
        <v>7</v>
      </c>
      <c r="BK644" s="21" t="s">
        <v>2</v>
      </c>
      <c r="BL644" s="12" t="s">
        <v>3</v>
      </c>
      <c r="BM644" s="12" t="s">
        <v>4</v>
      </c>
      <c r="BN644" s="12" t="s">
        <v>86</v>
      </c>
      <c r="BO644" s="12" t="s">
        <v>6</v>
      </c>
      <c r="BP644" s="16" t="s">
        <v>7</v>
      </c>
      <c r="BQ644" s="39" t="s">
        <v>2</v>
      </c>
      <c r="BR644" s="40" t="s">
        <v>3</v>
      </c>
      <c r="BS644" s="40" t="s">
        <v>4</v>
      </c>
      <c r="BT644" s="40" t="s">
        <v>86</v>
      </c>
      <c r="BU644" s="40" t="s">
        <v>6</v>
      </c>
      <c r="BV644" s="41" t="s">
        <v>7</v>
      </c>
    </row>
    <row r="645" spans="2:74">
      <c r="B645" s="17" t="s">
        <v>8</v>
      </c>
      <c r="C645" s="23">
        <f>SUM(C4,C86,C166,C247,C328,C408,C487,C566)</f>
        <v>0</v>
      </c>
      <c r="D645" s="13">
        <f>SUM(D4,D86,D166,D247,D328,D408,D487,D566)</f>
        <v>0</v>
      </c>
      <c r="E645" s="13">
        <f>SUM(E4,E86,E166,E247,E328,E408,E487,E566)</f>
        <v>0</v>
      </c>
      <c r="F645" s="14">
        <f>SUM(F4,F86,F166,F247,F328,F408,F487,F566)</f>
        <v>0</v>
      </c>
      <c r="G645" s="27" t="e">
        <f t="shared" ref="G645" si="241">F645/E645</f>
        <v>#DIV/0!</v>
      </c>
      <c r="H645" s="24">
        <f>SUM(H4,H86,H166,H247,H328,H408,H487,H566)</f>
        <v>0</v>
      </c>
      <c r="I645" s="23">
        <f>SUM(I4,I86,I166,I247,I328,I408,I487,I566)</f>
        <v>0</v>
      </c>
      <c r="J645" s="13">
        <f>SUM(J4,J86,J166,J247,J328,J408,J487,J566)</f>
        <v>0</v>
      </c>
      <c r="K645" s="13">
        <f>SUM(K4,K86,K166,K247,K328,K408,K487,K566)</f>
        <v>0</v>
      </c>
      <c r="L645" s="14">
        <f>SUM(L4,L86,L166,L247,L328,L408,L487,L566)</f>
        <v>0</v>
      </c>
      <c r="M645" s="27" t="e">
        <f t="shared" ref="M645" si="242">L645/K645</f>
        <v>#DIV/0!</v>
      </c>
      <c r="N645" s="24">
        <f>SUM(N4,N86,N166,N247,N328,N408,N487,N566)</f>
        <v>0</v>
      </c>
      <c r="O645" s="23">
        <f>SUM(O4,O86,O166,O247,O328,O408,O487,O566)</f>
        <v>0</v>
      </c>
      <c r="P645" s="13">
        <f>SUM(P4,P86,P166,P247,P328,P408,P487,P566)</f>
        <v>0</v>
      </c>
      <c r="Q645" s="13">
        <f>SUM(Q4,Q86,Q166,Q247,Q328,Q408,Q487,Q566)</f>
        <v>0</v>
      </c>
      <c r="R645" s="14">
        <f>SUM(R4,R86,R166,R247,R328,R408,R487,R566)</f>
        <v>0</v>
      </c>
      <c r="S645" s="27" t="e">
        <f t="shared" ref="S645" si="243">R645/Q645</f>
        <v>#DIV/0!</v>
      </c>
      <c r="T645" s="24">
        <f>SUM(T4,T86,T166,T247,T328,T408,T487,T566)</f>
        <v>0</v>
      </c>
      <c r="U645" s="23">
        <f>SUM(U4,U86,U166,U247,U328,U408,U487,U566)</f>
        <v>0</v>
      </c>
      <c r="V645" s="13">
        <f>SUM(V4,V86,V166,V247,V328,V408,V487,V566)</f>
        <v>0</v>
      </c>
      <c r="W645" s="13">
        <f>SUM(W4,W86,W166,W247,W328,W408,W487,W566)</f>
        <v>0</v>
      </c>
      <c r="X645" s="14">
        <f>SUM(X4,X86,X166,X247,X328,X408,X487,X566)</f>
        <v>0</v>
      </c>
      <c r="Y645" s="27" t="e">
        <f t="shared" ref="Y645" si="244">X645/W645</f>
        <v>#DIV/0!</v>
      </c>
      <c r="Z645" s="24">
        <f>SUM(Z4,Z86,Z166,Z247,Z328,Z408,Z487,Z566)</f>
        <v>0</v>
      </c>
      <c r="AA645" s="23">
        <f>SUM(AA4,AA86,AA166,AA247,AA328,AA408,AA487,AA566)</f>
        <v>0</v>
      </c>
      <c r="AB645" s="13">
        <f>SUM(AB4,AB86,AB166,AB247,AB328,AB408,AB487,AB566)</f>
        <v>0</v>
      </c>
      <c r="AC645" s="13">
        <f>SUM(AC4,AC86,AC166,AC247,AC328,AC408,AC487,AC566)</f>
        <v>0</v>
      </c>
      <c r="AD645" s="14">
        <f>SUM(AD4,AD86,AD166,AD247,AD328,AD408,AD487,AD566)</f>
        <v>0</v>
      </c>
      <c r="AE645" s="27" t="e">
        <f t="shared" ref="AE645" si="245">AD645/AC645</f>
        <v>#DIV/0!</v>
      </c>
      <c r="AF645" s="24">
        <f>SUM(AF4,AF86,AF166,AF247,AF328,AF408,AF487,AF566)</f>
        <v>0</v>
      </c>
      <c r="AG645" s="23">
        <f>SUM(AG4,AG86,AG166,AG247,AG328,AG408,AG487,AG566)</f>
        <v>0</v>
      </c>
      <c r="AH645" s="13">
        <f>SUM(AH4,AH86,AH166,AH247,AH328,AH408,AH487,AH566)</f>
        <v>0</v>
      </c>
      <c r="AI645" s="13">
        <f>SUM(AI4,AI86,AI166,AI247,AI328,AI408,AI487,AI566)</f>
        <v>0</v>
      </c>
      <c r="AJ645" s="14">
        <f>SUM(AJ4,AJ86,AJ166,AJ247,AJ328,AJ408,AJ487,AJ566)</f>
        <v>0</v>
      </c>
      <c r="AK645" s="27" t="e">
        <f t="shared" ref="AK645" si="246">AJ645/AI645</f>
        <v>#DIV/0!</v>
      </c>
      <c r="AL645" s="24">
        <f>SUM(AL4,AL86,AL166,AL247,AL328,AL408,AL487,AL566)</f>
        <v>0</v>
      </c>
      <c r="AM645" s="23">
        <f>SUM(AM4,AM86,AM166,AM247,AM328,AM408,AM487,AM566)</f>
        <v>0</v>
      </c>
      <c r="AN645" s="13">
        <f>SUM(AN4,AN86,AN166,AN247,AN328,AN408,AN487,AN566)</f>
        <v>0</v>
      </c>
      <c r="AO645" s="13">
        <f>SUM(AO4,AO86,AO166,AO247,AO328,AO408,AO487,AO566)</f>
        <v>0</v>
      </c>
      <c r="AP645" s="14">
        <f>SUM(AP4,AP86,AP166,AP247,AP328,AP408,AP487,AP566)</f>
        <v>0</v>
      </c>
      <c r="AQ645" s="27" t="e">
        <f t="shared" ref="AQ645" si="247">AP645/AO645</f>
        <v>#DIV/0!</v>
      </c>
      <c r="AR645" s="24">
        <f>SUM(AR4,AR86,AR166,AR247,AR328,AR408,AR487,AR566)</f>
        <v>0</v>
      </c>
      <c r="AS645" s="23">
        <f>SUM(AS4,AS86,AS166,AS247,AS328,AS408,AS487,AS566)</f>
        <v>0</v>
      </c>
      <c r="AT645" s="13">
        <f>SUM(AT4,AT86,AT166,AT247,AT328,AT408,AT487,AT566)</f>
        <v>0</v>
      </c>
      <c r="AU645" s="13">
        <f>SUM(AU4,AU86,AU166,AU247,AU328,AU408,AU487,AU566)</f>
        <v>0</v>
      </c>
      <c r="AV645" s="14">
        <f>SUM(AV4,AV86,AV166,AV247,AV328,AV408,AV487,AV566)</f>
        <v>0</v>
      </c>
      <c r="AW645" s="27" t="e">
        <f t="shared" ref="AW645" si="248">AV645/AU645</f>
        <v>#DIV/0!</v>
      </c>
      <c r="AX645" s="24">
        <f>SUM(AX4,AX86,AX166,AX247,AX328,AX408,AX487,AX566)</f>
        <v>0</v>
      </c>
      <c r="AY645" s="23">
        <f>SUM(AY4,AY86,AY166,AY247,AY328,AY408,AY487,AY566)</f>
        <v>0</v>
      </c>
      <c r="AZ645" s="13">
        <f>SUM(AZ4,AZ86,AZ166,AZ247,AZ328,AZ408,AZ487,AZ566)</f>
        <v>0</v>
      </c>
      <c r="BA645" s="13">
        <f>SUM(BA4,BA86,BA166,BA247,BA328,BA408,BA487,BA566)</f>
        <v>0</v>
      </c>
      <c r="BB645" s="14">
        <f>SUM(BB4,BB86,BB166,BB247,BB328,BB408,BB487,BB566)</f>
        <v>0</v>
      </c>
      <c r="BC645" s="27" t="e">
        <f t="shared" ref="BC645" si="249">BB645/BA645</f>
        <v>#DIV/0!</v>
      </c>
      <c r="BD645" s="24">
        <f>SUM(BD4,BD86,BD166,BD247,BD328,BD408,BD487,BD566)</f>
        <v>0</v>
      </c>
      <c r="BE645" s="23">
        <f>SUM(BE4,BE86,BE166,BE247,BE328,BE408,BE487,BE566)</f>
        <v>0</v>
      </c>
      <c r="BF645" s="13">
        <f>SUM(BF4,BF86,BF166,BF247,BF328,BF408,BF487,BF566)</f>
        <v>0</v>
      </c>
      <c r="BG645" s="13">
        <f>SUM(BG4,BG86,BG166,BG247,BG328,BG408,BG487,BG566)</f>
        <v>0</v>
      </c>
      <c r="BH645" s="14">
        <f>SUM(BH4,BH86,BH166,BH247,BH328,BH408,BH487,BH566)</f>
        <v>0</v>
      </c>
      <c r="BI645" s="27" t="e">
        <f t="shared" ref="BI645" si="250">BH645/BG645</f>
        <v>#DIV/0!</v>
      </c>
      <c r="BJ645" s="24">
        <f>SUM(BJ4,BJ86,BJ166,BJ247,BJ328,BJ408,BJ487,BJ566)</f>
        <v>0</v>
      </c>
      <c r="BK645" s="23">
        <f>SUM(BK4,BK86,BK166,BK247,BK328,BK408,BK487,BK566)</f>
        <v>0</v>
      </c>
      <c r="BL645" s="13">
        <f>SUM(BL4,BL86,BL166,BL247,BL328,BL408,BL487,BL566)</f>
        <v>0</v>
      </c>
      <c r="BM645" s="13">
        <f>SUM(BM4,BM86,BM166,BM247,BM328,BM408,BM487,BM566)</f>
        <v>0</v>
      </c>
      <c r="BN645" s="14">
        <f>SUM(BN4,BN86,BN166,BN247,BN328,BN408,BN487,BN566)</f>
        <v>0</v>
      </c>
      <c r="BO645" s="27" t="e">
        <f t="shared" ref="BO645" si="251">BN645/BM645</f>
        <v>#DIV/0!</v>
      </c>
      <c r="BP645" s="17">
        <f>SUM(BP4,BP86,BP166,BP247,BP328,BP408,BP487,BP566)</f>
        <v>0</v>
      </c>
      <c r="BQ645" s="45">
        <f>SUM(BQ4,BQ86,BQ166,BQ247,BQ328,BQ408,BQ487,BQ566)</f>
        <v>0</v>
      </c>
      <c r="BR645" s="42">
        <f>SUM(BR4,BR86,BR166,BR247,BR328,BR408,BR487,BR566)</f>
        <v>0</v>
      </c>
      <c r="BS645" s="42">
        <f>SUM(BS4,BS86,BS166,BS247,BS328,BS408,BS487,BS566)</f>
        <v>0</v>
      </c>
      <c r="BT645" s="43">
        <f>SUM(BT4,BT86,BT166,BT247,BT328,BT408,BT487,BT566)</f>
        <v>0</v>
      </c>
      <c r="BU645" s="44" t="e">
        <f>BT645/BS645</f>
        <v>#DIV/0!</v>
      </c>
      <c r="BV645" s="46">
        <f t="shared" ref="BV645:BV676" si="252">SUM(BV4,BV86,BV166,BV247,BV328,BV408,BV487,BV566)</f>
        <v>0</v>
      </c>
    </row>
    <row r="646" spans="2:74">
      <c r="B646" s="17" t="s">
        <v>9</v>
      </c>
      <c r="C646" s="23">
        <f t="shared" ref="C646:F646" si="253">SUM(C5,C87,C167,C248,C329,C409,C488,C567)</f>
        <v>0</v>
      </c>
      <c r="D646" s="13">
        <f t="shared" si="253"/>
        <v>0</v>
      </c>
      <c r="E646" s="13">
        <f t="shared" si="253"/>
        <v>0</v>
      </c>
      <c r="F646" s="14">
        <f t="shared" si="253"/>
        <v>0</v>
      </c>
      <c r="G646" s="27" t="e">
        <f t="shared" ref="G646:G709" si="254">F646/E646</f>
        <v>#DIV/0!</v>
      </c>
      <c r="H646" s="24">
        <f t="shared" ref="H646:L646" si="255">SUM(H5,H87,H167,H248,H329,H409,H488,H567)</f>
        <v>0</v>
      </c>
      <c r="I646" s="23">
        <f t="shared" si="255"/>
        <v>0</v>
      </c>
      <c r="J646" s="13">
        <f t="shared" si="255"/>
        <v>0</v>
      </c>
      <c r="K646" s="13">
        <f t="shared" si="255"/>
        <v>0</v>
      </c>
      <c r="L646" s="14">
        <f t="shared" si="255"/>
        <v>0</v>
      </c>
      <c r="M646" s="27" t="e">
        <f t="shared" ref="M646:M709" si="256">L646/K646</f>
        <v>#DIV/0!</v>
      </c>
      <c r="N646" s="24">
        <f t="shared" ref="N646:R646" si="257">SUM(N5,N87,N167,N248,N329,N409,N488,N567)</f>
        <v>0</v>
      </c>
      <c r="O646" s="23">
        <f t="shared" si="257"/>
        <v>0</v>
      </c>
      <c r="P646" s="13">
        <f t="shared" si="257"/>
        <v>0</v>
      </c>
      <c r="Q646" s="13">
        <f t="shared" si="257"/>
        <v>0</v>
      </c>
      <c r="R646" s="14">
        <f t="shared" si="257"/>
        <v>0</v>
      </c>
      <c r="S646" s="27" t="e">
        <f t="shared" ref="S646:S709" si="258">R646/Q646</f>
        <v>#DIV/0!</v>
      </c>
      <c r="T646" s="24">
        <f t="shared" ref="T646:X646" si="259">SUM(T5,T87,T167,T248,T329,T409,T488,T567)</f>
        <v>0</v>
      </c>
      <c r="U646" s="23">
        <f t="shared" si="259"/>
        <v>0</v>
      </c>
      <c r="V646" s="13">
        <f t="shared" si="259"/>
        <v>0</v>
      </c>
      <c r="W646" s="13">
        <f t="shared" si="259"/>
        <v>0</v>
      </c>
      <c r="X646" s="14">
        <f t="shared" si="259"/>
        <v>0</v>
      </c>
      <c r="Y646" s="27" t="e">
        <f t="shared" ref="Y646:Y709" si="260">X646/W646</f>
        <v>#DIV/0!</v>
      </c>
      <c r="Z646" s="24">
        <f t="shared" ref="Z646:AD646" si="261">SUM(Z5,Z87,Z167,Z248,Z329,Z409,Z488,Z567)</f>
        <v>0</v>
      </c>
      <c r="AA646" s="23">
        <f t="shared" si="261"/>
        <v>0</v>
      </c>
      <c r="AB646" s="13">
        <f t="shared" si="261"/>
        <v>0</v>
      </c>
      <c r="AC646" s="13">
        <f t="shared" si="261"/>
        <v>0</v>
      </c>
      <c r="AD646" s="14">
        <f t="shared" si="261"/>
        <v>0</v>
      </c>
      <c r="AE646" s="27" t="e">
        <f t="shared" ref="AE646:AE709" si="262">AD646/AC646</f>
        <v>#DIV/0!</v>
      </c>
      <c r="AF646" s="24">
        <f t="shared" ref="AF646:AJ646" si="263">SUM(AF5,AF87,AF167,AF248,AF329,AF409,AF488,AF567)</f>
        <v>0</v>
      </c>
      <c r="AG646" s="23">
        <f t="shared" si="263"/>
        <v>0</v>
      </c>
      <c r="AH646" s="13">
        <f t="shared" si="263"/>
        <v>0</v>
      </c>
      <c r="AI646" s="13">
        <f t="shared" si="263"/>
        <v>0</v>
      </c>
      <c r="AJ646" s="14">
        <f t="shared" si="263"/>
        <v>0</v>
      </c>
      <c r="AK646" s="27" t="e">
        <f t="shared" ref="AK646:AK709" si="264">AJ646/AI646</f>
        <v>#DIV/0!</v>
      </c>
      <c r="AL646" s="24">
        <f t="shared" ref="AL646:AP646" si="265">SUM(AL5,AL87,AL167,AL248,AL329,AL409,AL488,AL567)</f>
        <v>0</v>
      </c>
      <c r="AM646" s="23">
        <f t="shared" si="265"/>
        <v>0</v>
      </c>
      <c r="AN646" s="13">
        <f t="shared" si="265"/>
        <v>0</v>
      </c>
      <c r="AO646" s="13">
        <f t="shared" si="265"/>
        <v>0</v>
      </c>
      <c r="AP646" s="14">
        <f t="shared" si="265"/>
        <v>0</v>
      </c>
      <c r="AQ646" s="27" t="e">
        <f t="shared" ref="AQ646:AQ709" si="266">AP646/AO646</f>
        <v>#DIV/0!</v>
      </c>
      <c r="AR646" s="24">
        <f t="shared" ref="AR646:AV646" si="267">SUM(AR5,AR87,AR167,AR248,AR329,AR409,AR488,AR567)</f>
        <v>0</v>
      </c>
      <c r="AS646" s="23">
        <f t="shared" si="267"/>
        <v>0</v>
      </c>
      <c r="AT646" s="13">
        <f t="shared" si="267"/>
        <v>0</v>
      </c>
      <c r="AU646" s="13">
        <f t="shared" si="267"/>
        <v>0</v>
      </c>
      <c r="AV646" s="14">
        <f t="shared" si="267"/>
        <v>0</v>
      </c>
      <c r="AW646" s="27" t="e">
        <f t="shared" ref="AW646:AW709" si="268">AV646/AU646</f>
        <v>#DIV/0!</v>
      </c>
      <c r="AX646" s="24">
        <f t="shared" ref="AX646:BB646" si="269">SUM(AX5,AX87,AX167,AX248,AX329,AX409,AX488,AX567)</f>
        <v>0</v>
      </c>
      <c r="AY646" s="23">
        <f t="shared" si="269"/>
        <v>0</v>
      </c>
      <c r="AZ646" s="13">
        <f t="shared" si="269"/>
        <v>0</v>
      </c>
      <c r="BA646" s="13">
        <f t="shared" si="269"/>
        <v>0</v>
      </c>
      <c r="BB646" s="14">
        <f t="shared" si="269"/>
        <v>0</v>
      </c>
      <c r="BC646" s="27" t="e">
        <f t="shared" ref="BC646:BC709" si="270">BB646/BA646</f>
        <v>#DIV/0!</v>
      </c>
      <c r="BD646" s="24">
        <f t="shared" ref="BD646:BH646" si="271">SUM(BD5,BD87,BD167,BD248,BD329,BD409,BD488,BD567)</f>
        <v>0</v>
      </c>
      <c r="BE646" s="23">
        <f t="shared" si="271"/>
        <v>0</v>
      </c>
      <c r="BF646" s="13">
        <f t="shared" si="271"/>
        <v>0</v>
      </c>
      <c r="BG646" s="13">
        <f t="shared" si="271"/>
        <v>0</v>
      </c>
      <c r="BH646" s="14">
        <f t="shared" si="271"/>
        <v>0</v>
      </c>
      <c r="BI646" s="27" t="e">
        <f t="shared" ref="BI646:BI709" si="272">BH646/BG646</f>
        <v>#DIV/0!</v>
      </c>
      <c r="BJ646" s="24">
        <f t="shared" ref="BJ646:BN646" si="273">SUM(BJ5,BJ87,BJ167,BJ248,BJ329,BJ409,BJ488,BJ567)</f>
        <v>0</v>
      </c>
      <c r="BK646" s="23">
        <f t="shared" si="273"/>
        <v>0</v>
      </c>
      <c r="BL646" s="13">
        <f t="shared" si="273"/>
        <v>0</v>
      </c>
      <c r="BM646" s="13">
        <f t="shared" si="273"/>
        <v>0</v>
      </c>
      <c r="BN646" s="14">
        <f t="shared" si="273"/>
        <v>0</v>
      </c>
      <c r="BO646" s="27" t="e">
        <f t="shared" ref="BO646:BO709" si="274">BN646/BM646</f>
        <v>#DIV/0!</v>
      </c>
      <c r="BP646" s="17">
        <f t="shared" ref="BP646:BT646" si="275">SUM(BP5,BP87,BP167,BP248,BP329,BP409,BP488,BP567)</f>
        <v>0</v>
      </c>
      <c r="BQ646" s="45">
        <f t="shared" si="275"/>
        <v>0</v>
      </c>
      <c r="BR646" s="42">
        <f t="shared" si="275"/>
        <v>0</v>
      </c>
      <c r="BS646" s="42">
        <f t="shared" si="275"/>
        <v>0</v>
      </c>
      <c r="BT646" s="43">
        <f t="shared" si="275"/>
        <v>0</v>
      </c>
      <c r="BU646" s="44" t="e">
        <f t="shared" ref="BU646:BU709" si="276">BT646/BS646</f>
        <v>#DIV/0!</v>
      </c>
      <c r="BV646" s="46">
        <f t="shared" si="252"/>
        <v>0</v>
      </c>
    </row>
    <row r="647" spans="2:74">
      <c r="B647" s="17" t="s">
        <v>10</v>
      </c>
      <c r="C647" s="23">
        <f t="shared" ref="C647:F647" si="277">SUM(C6,C88,C168,C249,C330,C410,C489,C568)</f>
        <v>0</v>
      </c>
      <c r="D647" s="13">
        <f t="shared" si="277"/>
        <v>0</v>
      </c>
      <c r="E647" s="13">
        <f t="shared" si="277"/>
        <v>0</v>
      </c>
      <c r="F647" s="14">
        <f t="shared" si="277"/>
        <v>0</v>
      </c>
      <c r="G647" s="27" t="e">
        <f t="shared" si="254"/>
        <v>#DIV/0!</v>
      </c>
      <c r="H647" s="24">
        <f t="shared" ref="H647:L647" si="278">SUM(H6,H88,H168,H249,H330,H410,H489,H568)</f>
        <v>0</v>
      </c>
      <c r="I647" s="23">
        <f t="shared" si="278"/>
        <v>0</v>
      </c>
      <c r="J647" s="13">
        <f t="shared" si="278"/>
        <v>0</v>
      </c>
      <c r="K647" s="13">
        <f t="shared" si="278"/>
        <v>0</v>
      </c>
      <c r="L647" s="14">
        <f t="shared" si="278"/>
        <v>0</v>
      </c>
      <c r="M647" s="27" t="e">
        <f t="shared" si="256"/>
        <v>#DIV/0!</v>
      </c>
      <c r="N647" s="24">
        <f t="shared" ref="N647:R647" si="279">SUM(N6,N88,N168,N249,N330,N410,N489,N568)</f>
        <v>0</v>
      </c>
      <c r="O647" s="23">
        <f t="shared" si="279"/>
        <v>0</v>
      </c>
      <c r="P647" s="13">
        <f t="shared" si="279"/>
        <v>0</v>
      </c>
      <c r="Q647" s="13">
        <f t="shared" si="279"/>
        <v>0</v>
      </c>
      <c r="R647" s="14">
        <f t="shared" si="279"/>
        <v>0</v>
      </c>
      <c r="S647" s="27" t="e">
        <f t="shared" si="258"/>
        <v>#DIV/0!</v>
      </c>
      <c r="T647" s="24">
        <f t="shared" ref="T647:X647" si="280">SUM(T6,T88,T168,T249,T330,T410,T489,T568)</f>
        <v>0</v>
      </c>
      <c r="U647" s="23">
        <f t="shared" si="280"/>
        <v>0</v>
      </c>
      <c r="V647" s="13">
        <f t="shared" si="280"/>
        <v>0</v>
      </c>
      <c r="W647" s="13">
        <f t="shared" si="280"/>
        <v>0</v>
      </c>
      <c r="X647" s="14">
        <f t="shared" si="280"/>
        <v>0</v>
      </c>
      <c r="Y647" s="27" t="e">
        <f t="shared" si="260"/>
        <v>#DIV/0!</v>
      </c>
      <c r="Z647" s="24">
        <f t="shared" ref="Z647:AD647" si="281">SUM(Z6,Z88,Z168,Z249,Z330,Z410,Z489,Z568)</f>
        <v>0</v>
      </c>
      <c r="AA647" s="23">
        <f t="shared" si="281"/>
        <v>0</v>
      </c>
      <c r="AB647" s="13">
        <f t="shared" si="281"/>
        <v>0</v>
      </c>
      <c r="AC647" s="13">
        <f t="shared" si="281"/>
        <v>0</v>
      </c>
      <c r="AD647" s="14">
        <f t="shared" si="281"/>
        <v>0</v>
      </c>
      <c r="AE647" s="27" t="e">
        <f t="shared" si="262"/>
        <v>#DIV/0!</v>
      </c>
      <c r="AF647" s="24">
        <f t="shared" ref="AF647:AJ647" si="282">SUM(AF6,AF88,AF168,AF249,AF330,AF410,AF489,AF568)</f>
        <v>0</v>
      </c>
      <c r="AG647" s="23">
        <f t="shared" si="282"/>
        <v>0</v>
      </c>
      <c r="AH647" s="13">
        <f t="shared" si="282"/>
        <v>0</v>
      </c>
      <c r="AI647" s="13">
        <f t="shared" si="282"/>
        <v>0</v>
      </c>
      <c r="AJ647" s="14">
        <f t="shared" si="282"/>
        <v>0</v>
      </c>
      <c r="AK647" s="27" t="e">
        <f t="shared" si="264"/>
        <v>#DIV/0!</v>
      </c>
      <c r="AL647" s="24">
        <f t="shared" ref="AL647:AP647" si="283">SUM(AL6,AL88,AL168,AL249,AL330,AL410,AL489,AL568)</f>
        <v>0</v>
      </c>
      <c r="AM647" s="23">
        <f t="shared" si="283"/>
        <v>0</v>
      </c>
      <c r="AN647" s="13">
        <f t="shared" si="283"/>
        <v>0</v>
      </c>
      <c r="AO647" s="13">
        <f t="shared" si="283"/>
        <v>0</v>
      </c>
      <c r="AP647" s="14">
        <f t="shared" si="283"/>
        <v>0</v>
      </c>
      <c r="AQ647" s="27" t="e">
        <f t="shared" si="266"/>
        <v>#DIV/0!</v>
      </c>
      <c r="AR647" s="24">
        <f t="shared" ref="AR647:AV647" si="284">SUM(AR6,AR88,AR168,AR249,AR330,AR410,AR489,AR568)</f>
        <v>0</v>
      </c>
      <c r="AS647" s="23">
        <f t="shared" si="284"/>
        <v>0</v>
      </c>
      <c r="AT647" s="13">
        <f t="shared" si="284"/>
        <v>0</v>
      </c>
      <c r="AU647" s="13">
        <f t="shared" si="284"/>
        <v>0</v>
      </c>
      <c r="AV647" s="14">
        <f t="shared" si="284"/>
        <v>0</v>
      </c>
      <c r="AW647" s="27" t="e">
        <f t="shared" si="268"/>
        <v>#DIV/0!</v>
      </c>
      <c r="AX647" s="24">
        <f t="shared" ref="AX647:BB647" si="285">SUM(AX6,AX88,AX168,AX249,AX330,AX410,AX489,AX568)</f>
        <v>0</v>
      </c>
      <c r="AY647" s="23">
        <f t="shared" si="285"/>
        <v>0</v>
      </c>
      <c r="AZ647" s="13">
        <f t="shared" si="285"/>
        <v>0</v>
      </c>
      <c r="BA647" s="13">
        <f t="shared" si="285"/>
        <v>0</v>
      </c>
      <c r="BB647" s="14">
        <f t="shared" si="285"/>
        <v>0</v>
      </c>
      <c r="BC647" s="27" t="e">
        <f t="shared" si="270"/>
        <v>#DIV/0!</v>
      </c>
      <c r="BD647" s="24">
        <f t="shared" ref="BD647:BH647" si="286">SUM(BD6,BD88,BD168,BD249,BD330,BD410,BD489,BD568)</f>
        <v>0</v>
      </c>
      <c r="BE647" s="23">
        <f t="shared" si="286"/>
        <v>0</v>
      </c>
      <c r="BF647" s="13">
        <f t="shared" si="286"/>
        <v>0</v>
      </c>
      <c r="BG647" s="13">
        <f t="shared" si="286"/>
        <v>0</v>
      </c>
      <c r="BH647" s="14">
        <f t="shared" si="286"/>
        <v>0</v>
      </c>
      <c r="BI647" s="27" t="e">
        <f t="shared" si="272"/>
        <v>#DIV/0!</v>
      </c>
      <c r="BJ647" s="24">
        <f t="shared" ref="BJ647:BN647" si="287">SUM(BJ6,BJ88,BJ168,BJ249,BJ330,BJ410,BJ489,BJ568)</f>
        <v>0</v>
      </c>
      <c r="BK647" s="23">
        <f t="shared" si="287"/>
        <v>0</v>
      </c>
      <c r="BL647" s="13">
        <f t="shared" si="287"/>
        <v>0</v>
      </c>
      <c r="BM647" s="13">
        <f t="shared" si="287"/>
        <v>0</v>
      </c>
      <c r="BN647" s="14">
        <f t="shared" si="287"/>
        <v>0</v>
      </c>
      <c r="BO647" s="27" t="e">
        <f t="shared" si="274"/>
        <v>#DIV/0!</v>
      </c>
      <c r="BP647" s="17">
        <f t="shared" ref="BP647:BT647" si="288">SUM(BP6,BP88,BP168,BP249,BP330,BP410,BP489,BP568)</f>
        <v>0</v>
      </c>
      <c r="BQ647" s="45">
        <f t="shared" si="288"/>
        <v>0</v>
      </c>
      <c r="BR647" s="42">
        <f t="shared" si="288"/>
        <v>0</v>
      </c>
      <c r="BS647" s="42">
        <f t="shared" si="288"/>
        <v>0</v>
      </c>
      <c r="BT647" s="43">
        <f t="shared" si="288"/>
        <v>0</v>
      </c>
      <c r="BU647" s="44" t="e">
        <f t="shared" si="276"/>
        <v>#DIV/0!</v>
      </c>
      <c r="BV647" s="46">
        <f t="shared" si="252"/>
        <v>0</v>
      </c>
    </row>
    <row r="648" spans="2:74">
      <c r="B648" s="17" t="s">
        <v>11</v>
      </c>
      <c r="C648" s="23">
        <f t="shared" ref="C648:F648" si="289">SUM(C7,C89,C169,C250,C331,C411,C490,C569)</f>
        <v>0</v>
      </c>
      <c r="D648" s="13">
        <f t="shared" si="289"/>
        <v>0</v>
      </c>
      <c r="E648" s="13">
        <f t="shared" si="289"/>
        <v>0</v>
      </c>
      <c r="F648" s="14">
        <f t="shared" si="289"/>
        <v>0</v>
      </c>
      <c r="G648" s="27" t="e">
        <f t="shared" si="254"/>
        <v>#DIV/0!</v>
      </c>
      <c r="H648" s="24">
        <f t="shared" ref="H648:L648" si="290">SUM(H7,H89,H169,H250,H331,H411,H490,H569)</f>
        <v>0</v>
      </c>
      <c r="I648" s="23">
        <f t="shared" si="290"/>
        <v>0</v>
      </c>
      <c r="J648" s="13">
        <f t="shared" si="290"/>
        <v>0</v>
      </c>
      <c r="K648" s="13">
        <f t="shared" si="290"/>
        <v>0</v>
      </c>
      <c r="L648" s="14">
        <f t="shared" si="290"/>
        <v>0</v>
      </c>
      <c r="M648" s="27" t="e">
        <f t="shared" si="256"/>
        <v>#DIV/0!</v>
      </c>
      <c r="N648" s="24">
        <f t="shared" ref="N648:R648" si="291">SUM(N7,N89,N169,N250,N331,N411,N490,N569)</f>
        <v>0</v>
      </c>
      <c r="O648" s="23">
        <f t="shared" si="291"/>
        <v>0</v>
      </c>
      <c r="P648" s="13">
        <f t="shared" si="291"/>
        <v>0</v>
      </c>
      <c r="Q648" s="13">
        <f t="shared" si="291"/>
        <v>0</v>
      </c>
      <c r="R648" s="14">
        <f t="shared" si="291"/>
        <v>0</v>
      </c>
      <c r="S648" s="27" t="e">
        <f t="shared" si="258"/>
        <v>#DIV/0!</v>
      </c>
      <c r="T648" s="24">
        <f t="shared" ref="T648:X648" si="292">SUM(T7,T89,T169,T250,T331,T411,T490,T569)</f>
        <v>0</v>
      </c>
      <c r="U648" s="23">
        <f t="shared" si="292"/>
        <v>0</v>
      </c>
      <c r="V648" s="13">
        <f t="shared" si="292"/>
        <v>0</v>
      </c>
      <c r="W648" s="13">
        <f t="shared" si="292"/>
        <v>0</v>
      </c>
      <c r="X648" s="14">
        <f t="shared" si="292"/>
        <v>0</v>
      </c>
      <c r="Y648" s="27" t="e">
        <f t="shared" si="260"/>
        <v>#DIV/0!</v>
      </c>
      <c r="Z648" s="24">
        <f t="shared" ref="Z648:AD648" si="293">SUM(Z7,Z89,Z169,Z250,Z331,Z411,Z490,Z569)</f>
        <v>0</v>
      </c>
      <c r="AA648" s="23">
        <f t="shared" si="293"/>
        <v>0</v>
      </c>
      <c r="AB648" s="13">
        <f t="shared" si="293"/>
        <v>0</v>
      </c>
      <c r="AC648" s="13">
        <f t="shared" si="293"/>
        <v>0</v>
      </c>
      <c r="AD648" s="14">
        <f t="shared" si="293"/>
        <v>0</v>
      </c>
      <c r="AE648" s="27" t="e">
        <f t="shared" si="262"/>
        <v>#DIV/0!</v>
      </c>
      <c r="AF648" s="24">
        <f t="shared" ref="AF648:AJ648" si="294">SUM(AF7,AF89,AF169,AF250,AF331,AF411,AF490,AF569)</f>
        <v>0</v>
      </c>
      <c r="AG648" s="23">
        <f t="shared" si="294"/>
        <v>0</v>
      </c>
      <c r="AH648" s="13">
        <f t="shared" si="294"/>
        <v>0</v>
      </c>
      <c r="AI648" s="13">
        <f t="shared" si="294"/>
        <v>0</v>
      </c>
      <c r="AJ648" s="14">
        <f t="shared" si="294"/>
        <v>0</v>
      </c>
      <c r="AK648" s="27" t="e">
        <f t="shared" si="264"/>
        <v>#DIV/0!</v>
      </c>
      <c r="AL648" s="24">
        <f t="shared" ref="AL648:AP648" si="295">SUM(AL7,AL89,AL169,AL250,AL331,AL411,AL490,AL569)</f>
        <v>0</v>
      </c>
      <c r="AM648" s="23">
        <f t="shared" si="295"/>
        <v>0</v>
      </c>
      <c r="AN648" s="13">
        <f t="shared" si="295"/>
        <v>0</v>
      </c>
      <c r="AO648" s="13">
        <f t="shared" si="295"/>
        <v>0</v>
      </c>
      <c r="AP648" s="14">
        <f t="shared" si="295"/>
        <v>0</v>
      </c>
      <c r="AQ648" s="27" t="e">
        <f t="shared" si="266"/>
        <v>#DIV/0!</v>
      </c>
      <c r="AR648" s="24">
        <f t="shared" ref="AR648:AV648" si="296">SUM(AR7,AR89,AR169,AR250,AR331,AR411,AR490,AR569)</f>
        <v>0</v>
      </c>
      <c r="AS648" s="23">
        <f t="shared" si="296"/>
        <v>0</v>
      </c>
      <c r="AT648" s="13">
        <f t="shared" si="296"/>
        <v>0</v>
      </c>
      <c r="AU648" s="13">
        <f t="shared" si="296"/>
        <v>0</v>
      </c>
      <c r="AV648" s="14">
        <f t="shared" si="296"/>
        <v>0</v>
      </c>
      <c r="AW648" s="27" t="e">
        <f t="shared" si="268"/>
        <v>#DIV/0!</v>
      </c>
      <c r="AX648" s="24">
        <f t="shared" ref="AX648:BB648" si="297">SUM(AX7,AX89,AX169,AX250,AX331,AX411,AX490,AX569)</f>
        <v>0</v>
      </c>
      <c r="AY648" s="23">
        <f t="shared" si="297"/>
        <v>0</v>
      </c>
      <c r="AZ648" s="13">
        <f t="shared" si="297"/>
        <v>0</v>
      </c>
      <c r="BA648" s="13">
        <f t="shared" si="297"/>
        <v>0</v>
      </c>
      <c r="BB648" s="14">
        <f t="shared" si="297"/>
        <v>0</v>
      </c>
      <c r="BC648" s="27" t="e">
        <f t="shared" si="270"/>
        <v>#DIV/0!</v>
      </c>
      <c r="BD648" s="24">
        <f t="shared" ref="BD648:BH648" si="298">SUM(BD7,BD89,BD169,BD250,BD331,BD411,BD490,BD569)</f>
        <v>0</v>
      </c>
      <c r="BE648" s="23">
        <f t="shared" si="298"/>
        <v>0</v>
      </c>
      <c r="BF648" s="13">
        <f t="shared" si="298"/>
        <v>0</v>
      </c>
      <c r="BG648" s="13">
        <f t="shared" si="298"/>
        <v>0</v>
      </c>
      <c r="BH648" s="14">
        <f t="shared" si="298"/>
        <v>0</v>
      </c>
      <c r="BI648" s="27" t="e">
        <f t="shared" si="272"/>
        <v>#DIV/0!</v>
      </c>
      <c r="BJ648" s="24">
        <f t="shared" ref="BJ648:BN648" si="299">SUM(BJ7,BJ89,BJ169,BJ250,BJ331,BJ411,BJ490,BJ569)</f>
        <v>0</v>
      </c>
      <c r="BK648" s="23">
        <f t="shared" si="299"/>
        <v>0</v>
      </c>
      <c r="BL648" s="13">
        <f t="shared" si="299"/>
        <v>0</v>
      </c>
      <c r="BM648" s="13">
        <f t="shared" si="299"/>
        <v>0</v>
      </c>
      <c r="BN648" s="14">
        <f t="shared" si="299"/>
        <v>0</v>
      </c>
      <c r="BO648" s="27" t="e">
        <f t="shared" si="274"/>
        <v>#DIV/0!</v>
      </c>
      <c r="BP648" s="17">
        <f t="shared" ref="BP648:BT648" si="300">SUM(BP7,BP89,BP169,BP250,BP331,BP411,BP490,BP569)</f>
        <v>0</v>
      </c>
      <c r="BQ648" s="45">
        <f t="shared" si="300"/>
        <v>0</v>
      </c>
      <c r="BR648" s="42">
        <f t="shared" si="300"/>
        <v>0</v>
      </c>
      <c r="BS648" s="42">
        <f t="shared" si="300"/>
        <v>0</v>
      </c>
      <c r="BT648" s="43">
        <f t="shared" si="300"/>
        <v>0</v>
      </c>
      <c r="BU648" s="44" t="e">
        <f t="shared" si="276"/>
        <v>#DIV/0!</v>
      </c>
      <c r="BV648" s="46">
        <f t="shared" si="252"/>
        <v>0</v>
      </c>
    </row>
    <row r="649" spans="2:74">
      <c r="B649" s="17" t="s">
        <v>12</v>
      </c>
      <c r="C649" s="23">
        <f t="shared" ref="C649:F649" si="301">SUM(C8,C90,C170,C251,C332,C412,C491,C570)</f>
        <v>0</v>
      </c>
      <c r="D649" s="13">
        <f t="shared" si="301"/>
        <v>0</v>
      </c>
      <c r="E649" s="13">
        <f t="shared" si="301"/>
        <v>0</v>
      </c>
      <c r="F649" s="14">
        <f t="shared" si="301"/>
        <v>0</v>
      </c>
      <c r="G649" s="27" t="e">
        <f t="shared" si="254"/>
        <v>#DIV/0!</v>
      </c>
      <c r="H649" s="24">
        <f t="shared" ref="H649:L649" si="302">SUM(H8,H90,H170,H251,H332,H412,H491,H570)</f>
        <v>0</v>
      </c>
      <c r="I649" s="23">
        <f t="shared" si="302"/>
        <v>0</v>
      </c>
      <c r="J649" s="13">
        <f t="shared" si="302"/>
        <v>0</v>
      </c>
      <c r="K649" s="13">
        <f t="shared" si="302"/>
        <v>0</v>
      </c>
      <c r="L649" s="14">
        <f t="shared" si="302"/>
        <v>0</v>
      </c>
      <c r="M649" s="27" t="e">
        <f t="shared" si="256"/>
        <v>#DIV/0!</v>
      </c>
      <c r="N649" s="24">
        <f t="shared" ref="N649:R649" si="303">SUM(N8,N90,N170,N251,N332,N412,N491,N570)</f>
        <v>0</v>
      </c>
      <c r="O649" s="23">
        <f t="shared" si="303"/>
        <v>0</v>
      </c>
      <c r="P649" s="13">
        <f t="shared" si="303"/>
        <v>0</v>
      </c>
      <c r="Q649" s="13">
        <f t="shared" si="303"/>
        <v>0</v>
      </c>
      <c r="R649" s="14">
        <f t="shared" si="303"/>
        <v>0</v>
      </c>
      <c r="S649" s="27" t="e">
        <f t="shared" si="258"/>
        <v>#DIV/0!</v>
      </c>
      <c r="T649" s="24">
        <f t="shared" ref="T649:X649" si="304">SUM(T8,T90,T170,T251,T332,T412,T491,T570)</f>
        <v>0</v>
      </c>
      <c r="U649" s="23">
        <f t="shared" si="304"/>
        <v>0</v>
      </c>
      <c r="V649" s="13">
        <f t="shared" si="304"/>
        <v>0</v>
      </c>
      <c r="W649" s="13">
        <f t="shared" si="304"/>
        <v>0</v>
      </c>
      <c r="X649" s="14">
        <f t="shared" si="304"/>
        <v>0</v>
      </c>
      <c r="Y649" s="27" t="e">
        <f t="shared" si="260"/>
        <v>#DIV/0!</v>
      </c>
      <c r="Z649" s="24">
        <f t="shared" ref="Z649:AD649" si="305">SUM(Z8,Z90,Z170,Z251,Z332,Z412,Z491,Z570)</f>
        <v>0</v>
      </c>
      <c r="AA649" s="23">
        <f t="shared" si="305"/>
        <v>0</v>
      </c>
      <c r="AB649" s="13">
        <f t="shared" si="305"/>
        <v>0</v>
      </c>
      <c r="AC649" s="13">
        <f t="shared" si="305"/>
        <v>0</v>
      </c>
      <c r="AD649" s="14">
        <f t="shared" si="305"/>
        <v>0</v>
      </c>
      <c r="AE649" s="27" t="e">
        <f t="shared" si="262"/>
        <v>#DIV/0!</v>
      </c>
      <c r="AF649" s="24">
        <f t="shared" ref="AF649:AJ649" si="306">SUM(AF8,AF90,AF170,AF251,AF332,AF412,AF491,AF570)</f>
        <v>0</v>
      </c>
      <c r="AG649" s="23">
        <f t="shared" si="306"/>
        <v>0</v>
      </c>
      <c r="AH649" s="13">
        <f t="shared" si="306"/>
        <v>0</v>
      </c>
      <c r="AI649" s="13">
        <f t="shared" si="306"/>
        <v>0</v>
      </c>
      <c r="AJ649" s="14">
        <f t="shared" si="306"/>
        <v>0</v>
      </c>
      <c r="AK649" s="27" t="e">
        <f t="shared" si="264"/>
        <v>#DIV/0!</v>
      </c>
      <c r="AL649" s="24">
        <f t="shared" ref="AL649:AP649" si="307">SUM(AL8,AL90,AL170,AL251,AL332,AL412,AL491,AL570)</f>
        <v>0</v>
      </c>
      <c r="AM649" s="23">
        <f t="shared" si="307"/>
        <v>0</v>
      </c>
      <c r="AN649" s="13">
        <f t="shared" si="307"/>
        <v>0</v>
      </c>
      <c r="AO649" s="13">
        <f t="shared" si="307"/>
        <v>0</v>
      </c>
      <c r="AP649" s="14">
        <f t="shared" si="307"/>
        <v>0</v>
      </c>
      <c r="AQ649" s="27" t="e">
        <f t="shared" si="266"/>
        <v>#DIV/0!</v>
      </c>
      <c r="AR649" s="24">
        <f t="shared" ref="AR649:AV649" si="308">SUM(AR8,AR90,AR170,AR251,AR332,AR412,AR491,AR570)</f>
        <v>0</v>
      </c>
      <c r="AS649" s="23">
        <f t="shared" si="308"/>
        <v>0</v>
      </c>
      <c r="AT649" s="13">
        <f t="shared" si="308"/>
        <v>0</v>
      </c>
      <c r="AU649" s="13">
        <f t="shared" si="308"/>
        <v>0</v>
      </c>
      <c r="AV649" s="14">
        <f t="shared" si="308"/>
        <v>0</v>
      </c>
      <c r="AW649" s="27" t="e">
        <f t="shared" si="268"/>
        <v>#DIV/0!</v>
      </c>
      <c r="AX649" s="24">
        <f t="shared" ref="AX649:BB649" si="309">SUM(AX8,AX90,AX170,AX251,AX332,AX412,AX491,AX570)</f>
        <v>0</v>
      </c>
      <c r="AY649" s="23">
        <f t="shared" si="309"/>
        <v>0</v>
      </c>
      <c r="AZ649" s="13">
        <f t="shared" si="309"/>
        <v>0</v>
      </c>
      <c r="BA649" s="13">
        <f t="shared" si="309"/>
        <v>0</v>
      </c>
      <c r="BB649" s="14">
        <f t="shared" si="309"/>
        <v>0</v>
      </c>
      <c r="BC649" s="27" t="e">
        <f t="shared" si="270"/>
        <v>#DIV/0!</v>
      </c>
      <c r="BD649" s="24">
        <f t="shared" ref="BD649:BH649" si="310">SUM(BD8,BD90,BD170,BD251,BD332,BD412,BD491,BD570)</f>
        <v>0</v>
      </c>
      <c r="BE649" s="23">
        <f t="shared" si="310"/>
        <v>0</v>
      </c>
      <c r="BF649" s="13">
        <f t="shared" si="310"/>
        <v>0</v>
      </c>
      <c r="BG649" s="13">
        <f t="shared" si="310"/>
        <v>0</v>
      </c>
      <c r="BH649" s="14">
        <f t="shared" si="310"/>
        <v>0</v>
      </c>
      <c r="BI649" s="27" t="e">
        <f t="shared" si="272"/>
        <v>#DIV/0!</v>
      </c>
      <c r="BJ649" s="24">
        <f t="shared" ref="BJ649:BN649" si="311">SUM(BJ8,BJ90,BJ170,BJ251,BJ332,BJ412,BJ491,BJ570)</f>
        <v>0</v>
      </c>
      <c r="BK649" s="23">
        <f t="shared" si="311"/>
        <v>0</v>
      </c>
      <c r="BL649" s="13">
        <f t="shared" si="311"/>
        <v>0</v>
      </c>
      <c r="BM649" s="13">
        <f t="shared" si="311"/>
        <v>0</v>
      </c>
      <c r="BN649" s="14">
        <f t="shared" si="311"/>
        <v>0</v>
      </c>
      <c r="BO649" s="27" t="e">
        <f t="shared" si="274"/>
        <v>#DIV/0!</v>
      </c>
      <c r="BP649" s="17">
        <f t="shared" ref="BP649:BT649" si="312">SUM(BP8,BP90,BP170,BP251,BP332,BP412,BP491,BP570)</f>
        <v>0</v>
      </c>
      <c r="BQ649" s="45">
        <f t="shared" si="312"/>
        <v>0</v>
      </c>
      <c r="BR649" s="42">
        <f t="shared" si="312"/>
        <v>0</v>
      </c>
      <c r="BS649" s="42">
        <f t="shared" si="312"/>
        <v>0</v>
      </c>
      <c r="BT649" s="43">
        <f t="shared" si="312"/>
        <v>0</v>
      </c>
      <c r="BU649" s="44" t="e">
        <f t="shared" si="276"/>
        <v>#DIV/0!</v>
      </c>
      <c r="BV649" s="46">
        <f t="shared" si="252"/>
        <v>0</v>
      </c>
    </row>
    <row r="650" spans="2:74">
      <c r="B650" s="17" t="s">
        <v>13</v>
      </c>
      <c r="C650" s="23">
        <f t="shared" ref="C650:F650" si="313">SUM(C9,C91,C171,C252,C333,C413,C492,C571)</f>
        <v>0</v>
      </c>
      <c r="D650" s="13">
        <f t="shared" si="313"/>
        <v>0</v>
      </c>
      <c r="E650" s="13">
        <f t="shared" si="313"/>
        <v>0</v>
      </c>
      <c r="F650" s="14">
        <f t="shared" si="313"/>
        <v>0</v>
      </c>
      <c r="G650" s="27" t="e">
        <f t="shared" si="254"/>
        <v>#DIV/0!</v>
      </c>
      <c r="H650" s="24">
        <f t="shared" ref="H650:L650" si="314">SUM(H9,H91,H171,H252,H333,H413,H492,H571)</f>
        <v>0</v>
      </c>
      <c r="I650" s="23">
        <f t="shared" si="314"/>
        <v>0</v>
      </c>
      <c r="J650" s="13">
        <f t="shared" si="314"/>
        <v>0</v>
      </c>
      <c r="K650" s="13">
        <f t="shared" si="314"/>
        <v>0</v>
      </c>
      <c r="L650" s="14">
        <f t="shared" si="314"/>
        <v>0</v>
      </c>
      <c r="M650" s="27" t="e">
        <f t="shared" si="256"/>
        <v>#DIV/0!</v>
      </c>
      <c r="N650" s="24">
        <f t="shared" ref="N650:R650" si="315">SUM(N9,N91,N171,N252,N333,N413,N492,N571)</f>
        <v>0</v>
      </c>
      <c r="O650" s="23">
        <f t="shared" si="315"/>
        <v>0</v>
      </c>
      <c r="P650" s="13">
        <f t="shared" si="315"/>
        <v>0</v>
      </c>
      <c r="Q650" s="13">
        <f t="shared" si="315"/>
        <v>0</v>
      </c>
      <c r="R650" s="14">
        <f t="shared" si="315"/>
        <v>0</v>
      </c>
      <c r="S650" s="27" t="e">
        <f t="shared" si="258"/>
        <v>#DIV/0!</v>
      </c>
      <c r="T650" s="24">
        <f t="shared" ref="T650:X650" si="316">SUM(T9,T91,T171,T252,T333,T413,T492,T571)</f>
        <v>0</v>
      </c>
      <c r="U650" s="23">
        <f t="shared" si="316"/>
        <v>0</v>
      </c>
      <c r="V650" s="13">
        <f t="shared" si="316"/>
        <v>0</v>
      </c>
      <c r="W650" s="13">
        <f t="shared" si="316"/>
        <v>0</v>
      </c>
      <c r="X650" s="14">
        <f t="shared" si="316"/>
        <v>0</v>
      </c>
      <c r="Y650" s="27" t="e">
        <f t="shared" si="260"/>
        <v>#DIV/0!</v>
      </c>
      <c r="Z650" s="24">
        <f t="shared" ref="Z650:AD650" si="317">SUM(Z9,Z91,Z171,Z252,Z333,Z413,Z492,Z571)</f>
        <v>0</v>
      </c>
      <c r="AA650" s="23">
        <f t="shared" si="317"/>
        <v>0</v>
      </c>
      <c r="AB650" s="13">
        <f t="shared" si="317"/>
        <v>0</v>
      </c>
      <c r="AC650" s="13">
        <f t="shared" si="317"/>
        <v>0</v>
      </c>
      <c r="AD650" s="14">
        <f t="shared" si="317"/>
        <v>0</v>
      </c>
      <c r="AE650" s="27" t="e">
        <f t="shared" si="262"/>
        <v>#DIV/0!</v>
      </c>
      <c r="AF650" s="24">
        <f t="shared" ref="AF650:AJ650" si="318">SUM(AF9,AF91,AF171,AF252,AF333,AF413,AF492,AF571)</f>
        <v>0</v>
      </c>
      <c r="AG650" s="23">
        <f t="shared" si="318"/>
        <v>0</v>
      </c>
      <c r="AH650" s="13">
        <f t="shared" si="318"/>
        <v>0</v>
      </c>
      <c r="AI650" s="13">
        <f t="shared" si="318"/>
        <v>0</v>
      </c>
      <c r="AJ650" s="14">
        <f t="shared" si="318"/>
        <v>0</v>
      </c>
      <c r="AK650" s="27" t="e">
        <f t="shared" si="264"/>
        <v>#DIV/0!</v>
      </c>
      <c r="AL650" s="24">
        <f t="shared" ref="AL650:AP650" si="319">SUM(AL9,AL91,AL171,AL252,AL333,AL413,AL492,AL571)</f>
        <v>0</v>
      </c>
      <c r="AM650" s="23">
        <f t="shared" si="319"/>
        <v>0</v>
      </c>
      <c r="AN650" s="13">
        <f t="shared" si="319"/>
        <v>0</v>
      </c>
      <c r="AO650" s="13">
        <f t="shared" si="319"/>
        <v>0</v>
      </c>
      <c r="AP650" s="14">
        <f t="shared" si="319"/>
        <v>0</v>
      </c>
      <c r="AQ650" s="27" t="e">
        <f t="shared" si="266"/>
        <v>#DIV/0!</v>
      </c>
      <c r="AR650" s="24">
        <f t="shared" ref="AR650:AV650" si="320">SUM(AR9,AR91,AR171,AR252,AR333,AR413,AR492,AR571)</f>
        <v>0</v>
      </c>
      <c r="AS650" s="23">
        <f t="shared" si="320"/>
        <v>0</v>
      </c>
      <c r="AT650" s="13">
        <f t="shared" si="320"/>
        <v>0</v>
      </c>
      <c r="AU650" s="13">
        <f t="shared" si="320"/>
        <v>0</v>
      </c>
      <c r="AV650" s="14">
        <f t="shared" si="320"/>
        <v>0</v>
      </c>
      <c r="AW650" s="27" t="e">
        <f t="shared" si="268"/>
        <v>#DIV/0!</v>
      </c>
      <c r="AX650" s="24">
        <f t="shared" ref="AX650:BB650" si="321">SUM(AX9,AX91,AX171,AX252,AX333,AX413,AX492,AX571)</f>
        <v>0</v>
      </c>
      <c r="AY650" s="23">
        <f t="shared" si="321"/>
        <v>0</v>
      </c>
      <c r="AZ650" s="13">
        <f t="shared" si="321"/>
        <v>0</v>
      </c>
      <c r="BA650" s="13">
        <f t="shared" si="321"/>
        <v>0</v>
      </c>
      <c r="BB650" s="14">
        <f t="shared" si="321"/>
        <v>0</v>
      </c>
      <c r="BC650" s="27" t="e">
        <f t="shared" si="270"/>
        <v>#DIV/0!</v>
      </c>
      <c r="BD650" s="24">
        <f t="shared" ref="BD650:BH650" si="322">SUM(BD9,BD91,BD171,BD252,BD333,BD413,BD492,BD571)</f>
        <v>0</v>
      </c>
      <c r="BE650" s="23">
        <f t="shared" si="322"/>
        <v>0</v>
      </c>
      <c r="BF650" s="13">
        <f t="shared" si="322"/>
        <v>0</v>
      </c>
      <c r="BG650" s="13">
        <f t="shared" si="322"/>
        <v>0</v>
      </c>
      <c r="BH650" s="14">
        <f t="shared" si="322"/>
        <v>0</v>
      </c>
      <c r="BI650" s="27" t="e">
        <f t="shared" si="272"/>
        <v>#DIV/0!</v>
      </c>
      <c r="BJ650" s="24">
        <f t="shared" ref="BJ650:BN650" si="323">SUM(BJ9,BJ91,BJ171,BJ252,BJ333,BJ413,BJ492,BJ571)</f>
        <v>0</v>
      </c>
      <c r="BK650" s="23">
        <f t="shared" si="323"/>
        <v>0</v>
      </c>
      <c r="BL650" s="13">
        <f t="shared" si="323"/>
        <v>0</v>
      </c>
      <c r="BM650" s="13">
        <f t="shared" si="323"/>
        <v>0</v>
      </c>
      <c r="BN650" s="14">
        <f t="shared" si="323"/>
        <v>0</v>
      </c>
      <c r="BO650" s="27" t="e">
        <f t="shared" si="274"/>
        <v>#DIV/0!</v>
      </c>
      <c r="BP650" s="17">
        <f t="shared" ref="BP650:BT650" si="324">SUM(BP9,BP91,BP171,BP252,BP333,BP413,BP492,BP571)</f>
        <v>0</v>
      </c>
      <c r="BQ650" s="45">
        <f t="shared" si="324"/>
        <v>0</v>
      </c>
      <c r="BR650" s="42">
        <f t="shared" si="324"/>
        <v>0</v>
      </c>
      <c r="BS650" s="42">
        <f t="shared" si="324"/>
        <v>0</v>
      </c>
      <c r="BT650" s="43">
        <f t="shared" si="324"/>
        <v>0</v>
      </c>
      <c r="BU650" s="44" t="e">
        <f t="shared" si="276"/>
        <v>#DIV/0!</v>
      </c>
      <c r="BV650" s="46">
        <f t="shared" si="252"/>
        <v>0</v>
      </c>
    </row>
    <row r="651" spans="2:74">
      <c r="B651" s="17" t="s">
        <v>14</v>
      </c>
      <c r="C651" s="23">
        <f t="shared" ref="C651:F651" si="325">SUM(C10,C92,C172,C253,C334,C414,C493,C572)</f>
        <v>0</v>
      </c>
      <c r="D651" s="13">
        <f t="shared" si="325"/>
        <v>0</v>
      </c>
      <c r="E651" s="13">
        <f t="shared" si="325"/>
        <v>0</v>
      </c>
      <c r="F651" s="14">
        <f t="shared" si="325"/>
        <v>0</v>
      </c>
      <c r="G651" s="27" t="e">
        <f t="shared" si="254"/>
        <v>#DIV/0!</v>
      </c>
      <c r="H651" s="24">
        <f t="shared" ref="H651:L651" si="326">SUM(H10,H92,H172,H253,H334,H414,H493,H572)</f>
        <v>0</v>
      </c>
      <c r="I651" s="23">
        <f t="shared" si="326"/>
        <v>0</v>
      </c>
      <c r="J651" s="13">
        <f t="shared" si="326"/>
        <v>0</v>
      </c>
      <c r="K651" s="13">
        <f t="shared" si="326"/>
        <v>0</v>
      </c>
      <c r="L651" s="14">
        <f t="shared" si="326"/>
        <v>0</v>
      </c>
      <c r="M651" s="27" t="e">
        <f t="shared" si="256"/>
        <v>#DIV/0!</v>
      </c>
      <c r="N651" s="24">
        <f t="shared" ref="N651:R651" si="327">SUM(N10,N92,N172,N253,N334,N414,N493,N572)</f>
        <v>0</v>
      </c>
      <c r="O651" s="23">
        <f t="shared" si="327"/>
        <v>0</v>
      </c>
      <c r="P651" s="13">
        <f t="shared" si="327"/>
        <v>0</v>
      </c>
      <c r="Q651" s="13">
        <f t="shared" si="327"/>
        <v>0</v>
      </c>
      <c r="R651" s="14">
        <f t="shared" si="327"/>
        <v>0</v>
      </c>
      <c r="S651" s="27" t="e">
        <f t="shared" si="258"/>
        <v>#DIV/0!</v>
      </c>
      <c r="T651" s="24">
        <f t="shared" ref="T651:X651" si="328">SUM(T10,T92,T172,T253,T334,T414,T493,T572)</f>
        <v>0</v>
      </c>
      <c r="U651" s="23">
        <f t="shared" si="328"/>
        <v>0</v>
      </c>
      <c r="V651" s="13">
        <f t="shared" si="328"/>
        <v>0</v>
      </c>
      <c r="W651" s="13">
        <f t="shared" si="328"/>
        <v>0</v>
      </c>
      <c r="X651" s="14">
        <f t="shared" si="328"/>
        <v>0</v>
      </c>
      <c r="Y651" s="27" t="e">
        <f t="shared" si="260"/>
        <v>#DIV/0!</v>
      </c>
      <c r="Z651" s="24">
        <f t="shared" ref="Z651:AD651" si="329">SUM(Z10,Z92,Z172,Z253,Z334,Z414,Z493,Z572)</f>
        <v>0</v>
      </c>
      <c r="AA651" s="23">
        <f t="shared" si="329"/>
        <v>0</v>
      </c>
      <c r="AB651" s="13">
        <f t="shared" si="329"/>
        <v>0</v>
      </c>
      <c r="AC651" s="13">
        <f t="shared" si="329"/>
        <v>0</v>
      </c>
      <c r="AD651" s="14">
        <f t="shared" si="329"/>
        <v>0</v>
      </c>
      <c r="AE651" s="27" t="e">
        <f t="shared" si="262"/>
        <v>#DIV/0!</v>
      </c>
      <c r="AF651" s="24">
        <f t="shared" ref="AF651:AJ651" si="330">SUM(AF10,AF92,AF172,AF253,AF334,AF414,AF493,AF572)</f>
        <v>0</v>
      </c>
      <c r="AG651" s="23">
        <f t="shared" si="330"/>
        <v>0</v>
      </c>
      <c r="AH651" s="13">
        <f t="shared" si="330"/>
        <v>0</v>
      </c>
      <c r="AI651" s="13">
        <f t="shared" si="330"/>
        <v>0</v>
      </c>
      <c r="AJ651" s="14">
        <f t="shared" si="330"/>
        <v>0</v>
      </c>
      <c r="AK651" s="27" t="e">
        <f t="shared" si="264"/>
        <v>#DIV/0!</v>
      </c>
      <c r="AL651" s="24">
        <f t="shared" ref="AL651:AP651" si="331">SUM(AL10,AL92,AL172,AL253,AL334,AL414,AL493,AL572)</f>
        <v>0</v>
      </c>
      <c r="AM651" s="23">
        <f t="shared" si="331"/>
        <v>0</v>
      </c>
      <c r="AN651" s="13">
        <f t="shared" si="331"/>
        <v>0</v>
      </c>
      <c r="AO651" s="13">
        <f t="shared" si="331"/>
        <v>0</v>
      </c>
      <c r="AP651" s="14">
        <f t="shared" si="331"/>
        <v>0</v>
      </c>
      <c r="AQ651" s="27" t="e">
        <f t="shared" si="266"/>
        <v>#DIV/0!</v>
      </c>
      <c r="AR651" s="24">
        <f t="shared" ref="AR651:AV651" si="332">SUM(AR10,AR92,AR172,AR253,AR334,AR414,AR493,AR572)</f>
        <v>0</v>
      </c>
      <c r="AS651" s="23">
        <f t="shared" si="332"/>
        <v>0</v>
      </c>
      <c r="AT651" s="13">
        <f t="shared" si="332"/>
        <v>0</v>
      </c>
      <c r="AU651" s="13">
        <f t="shared" si="332"/>
        <v>0</v>
      </c>
      <c r="AV651" s="14">
        <f t="shared" si="332"/>
        <v>0</v>
      </c>
      <c r="AW651" s="27" t="e">
        <f t="shared" si="268"/>
        <v>#DIV/0!</v>
      </c>
      <c r="AX651" s="24">
        <f t="shared" ref="AX651:BB651" si="333">SUM(AX10,AX92,AX172,AX253,AX334,AX414,AX493,AX572)</f>
        <v>0</v>
      </c>
      <c r="AY651" s="23">
        <f t="shared" si="333"/>
        <v>0</v>
      </c>
      <c r="AZ651" s="13">
        <f t="shared" si="333"/>
        <v>0</v>
      </c>
      <c r="BA651" s="13">
        <f t="shared" si="333"/>
        <v>0</v>
      </c>
      <c r="BB651" s="14">
        <f t="shared" si="333"/>
        <v>0</v>
      </c>
      <c r="BC651" s="27" t="e">
        <f t="shared" si="270"/>
        <v>#DIV/0!</v>
      </c>
      <c r="BD651" s="24">
        <f t="shared" ref="BD651:BH651" si="334">SUM(BD10,BD92,BD172,BD253,BD334,BD414,BD493,BD572)</f>
        <v>0</v>
      </c>
      <c r="BE651" s="23">
        <f t="shared" si="334"/>
        <v>0</v>
      </c>
      <c r="BF651" s="13">
        <f t="shared" si="334"/>
        <v>0</v>
      </c>
      <c r="BG651" s="13">
        <f t="shared" si="334"/>
        <v>0</v>
      </c>
      <c r="BH651" s="14">
        <f t="shared" si="334"/>
        <v>0</v>
      </c>
      <c r="BI651" s="27" t="e">
        <f t="shared" si="272"/>
        <v>#DIV/0!</v>
      </c>
      <c r="BJ651" s="24">
        <f t="shared" ref="BJ651:BN651" si="335">SUM(BJ10,BJ92,BJ172,BJ253,BJ334,BJ414,BJ493,BJ572)</f>
        <v>0</v>
      </c>
      <c r="BK651" s="23">
        <f t="shared" si="335"/>
        <v>0</v>
      </c>
      <c r="BL651" s="13">
        <f t="shared" si="335"/>
        <v>0</v>
      </c>
      <c r="BM651" s="13">
        <f t="shared" si="335"/>
        <v>0</v>
      </c>
      <c r="BN651" s="14">
        <f t="shared" si="335"/>
        <v>0</v>
      </c>
      <c r="BO651" s="27" t="e">
        <f t="shared" si="274"/>
        <v>#DIV/0!</v>
      </c>
      <c r="BP651" s="17">
        <f t="shared" ref="BP651:BT651" si="336">SUM(BP10,BP92,BP172,BP253,BP334,BP414,BP493,BP572)</f>
        <v>0</v>
      </c>
      <c r="BQ651" s="45">
        <f t="shared" si="336"/>
        <v>0</v>
      </c>
      <c r="BR651" s="42">
        <f t="shared" si="336"/>
        <v>0</v>
      </c>
      <c r="BS651" s="42">
        <f t="shared" si="336"/>
        <v>0</v>
      </c>
      <c r="BT651" s="43">
        <f t="shared" si="336"/>
        <v>0</v>
      </c>
      <c r="BU651" s="44" t="e">
        <f t="shared" si="276"/>
        <v>#DIV/0!</v>
      </c>
      <c r="BV651" s="46">
        <f t="shared" si="252"/>
        <v>0</v>
      </c>
    </row>
    <row r="652" spans="2:74">
      <c r="B652" s="17" t="s">
        <v>15</v>
      </c>
      <c r="C652" s="23">
        <f t="shared" ref="C652:F652" si="337">SUM(C11,C93,C173,C254,C335,C415,C494,C573)</f>
        <v>0</v>
      </c>
      <c r="D652" s="13">
        <f t="shared" si="337"/>
        <v>0</v>
      </c>
      <c r="E652" s="13">
        <f t="shared" si="337"/>
        <v>0</v>
      </c>
      <c r="F652" s="14">
        <f t="shared" si="337"/>
        <v>0</v>
      </c>
      <c r="G652" s="27" t="e">
        <f t="shared" si="254"/>
        <v>#DIV/0!</v>
      </c>
      <c r="H652" s="24">
        <f t="shared" ref="H652:L652" si="338">SUM(H11,H93,H173,H254,H335,H415,H494,H573)</f>
        <v>0</v>
      </c>
      <c r="I652" s="23">
        <f t="shared" si="338"/>
        <v>0</v>
      </c>
      <c r="J652" s="13">
        <f t="shared" si="338"/>
        <v>0</v>
      </c>
      <c r="K652" s="13">
        <f t="shared" si="338"/>
        <v>0</v>
      </c>
      <c r="L652" s="14">
        <f t="shared" si="338"/>
        <v>0</v>
      </c>
      <c r="M652" s="27" t="e">
        <f t="shared" si="256"/>
        <v>#DIV/0!</v>
      </c>
      <c r="N652" s="24">
        <f t="shared" ref="N652:R652" si="339">SUM(N11,N93,N173,N254,N335,N415,N494,N573)</f>
        <v>0</v>
      </c>
      <c r="O652" s="23">
        <f t="shared" si="339"/>
        <v>0</v>
      </c>
      <c r="P652" s="13">
        <f t="shared" si="339"/>
        <v>0</v>
      </c>
      <c r="Q652" s="13">
        <f t="shared" si="339"/>
        <v>0</v>
      </c>
      <c r="R652" s="14">
        <f t="shared" si="339"/>
        <v>0</v>
      </c>
      <c r="S652" s="27" t="e">
        <f t="shared" si="258"/>
        <v>#DIV/0!</v>
      </c>
      <c r="T652" s="24">
        <f t="shared" ref="T652:X652" si="340">SUM(T11,T93,T173,T254,T335,T415,T494,T573)</f>
        <v>0</v>
      </c>
      <c r="U652" s="23">
        <f t="shared" si="340"/>
        <v>0</v>
      </c>
      <c r="V652" s="13">
        <f t="shared" si="340"/>
        <v>0</v>
      </c>
      <c r="W652" s="13">
        <f t="shared" si="340"/>
        <v>0</v>
      </c>
      <c r="X652" s="14">
        <f t="shared" si="340"/>
        <v>0</v>
      </c>
      <c r="Y652" s="27" t="e">
        <f t="shared" si="260"/>
        <v>#DIV/0!</v>
      </c>
      <c r="Z652" s="24">
        <f t="shared" ref="Z652:AD652" si="341">SUM(Z11,Z93,Z173,Z254,Z335,Z415,Z494,Z573)</f>
        <v>0</v>
      </c>
      <c r="AA652" s="23">
        <f t="shared" si="341"/>
        <v>0</v>
      </c>
      <c r="AB652" s="13">
        <f t="shared" si="341"/>
        <v>0</v>
      </c>
      <c r="AC652" s="13">
        <f t="shared" si="341"/>
        <v>0</v>
      </c>
      <c r="AD652" s="14">
        <f t="shared" si="341"/>
        <v>0</v>
      </c>
      <c r="AE652" s="27" t="e">
        <f t="shared" si="262"/>
        <v>#DIV/0!</v>
      </c>
      <c r="AF652" s="24">
        <f t="shared" ref="AF652:AJ652" si="342">SUM(AF11,AF93,AF173,AF254,AF335,AF415,AF494,AF573)</f>
        <v>0</v>
      </c>
      <c r="AG652" s="23">
        <f t="shared" si="342"/>
        <v>0</v>
      </c>
      <c r="AH652" s="13">
        <f t="shared" si="342"/>
        <v>0</v>
      </c>
      <c r="AI652" s="13">
        <f t="shared" si="342"/>
        <v>0</v>
      </c>
      <c r="AJ652" s="14">
        <f t="shared" si="342"/>
        <v>0</v>
      </c>
      <c r="AK652" s="27" t="e">
        <f t="shared" si="264"/>
        <v>#DIV/0!</v>
      </c>
      <c r="AL652" s="24">
        <f t="shared" ref="AL652:AP652" si="343">SUM(AL11,AL93,AL173,AL254,AL335,AL415,AL494,AL573)</f>
        <v>0</v>
      </c>
      <c r="AM652" s="23">
        <f t="shared" si="343"/>
        <v>0</v>
      </c>
      <c r="AN652" s="13">
        <f t="shared" si="343"/>
        <v>0</v>
      </c>
      <c r="AO652" s="13">
        <f t="shared" si="343"/>
        <v>0</v>
      </c>
      <c r="AP652" s="14">
        <f t="shared" si="343"/>
        <v>0</v>
      </c>
      <c r="AQ652" s="27" t="e">
        <f t="shared" si="266"/>
        <v>#DIV/0!</v>
      </c>
      <c r="AR652" s="24">
        <f t="shared" ref="AR652:AV652" si="344">SUM(AR11,AR93,AR173,AR254,AR335,AR415,AR494,AR573)</f>
        <v>0</v>
      </c>
      <c r="AS652" s="23">
        <f t="shared" si="344"/>
        <v>0</v>
      </c>
      <c r="AT652" s="13">
        <f t="shared" si="344"/>
        <v>0</v>
      </c>
      <c r="AU652" s="13">
        <f t="shared" si="344"/>
        <v>0</v>
      </c>
      <c r="AV652" s="14">
        <f t="shared" si="344"/>
        <v>0</v>
      </c>
      <c r="AW652" s="27" t="e">
        <f t="shared" si="268"/>
        <v>#DIV/0!</v>
      </c>
      <c r="AX652" s="24">
        <f t="shared" ref="AX652:BB652" si="345">SUM(AX11,AX93,AX173,AX254,AX335,AX415,AX494,AX573)</f>
        <v>0</v>
      </c>
      <c r="AY652" s="23">
        <f t="shared" si="345"/>
        <v>0</v>
      </c>
      <c r="AZ652" s="13">
        <f t="shared" si="345"/>
        <v>0</v>
      </c>
      <c r="BA652" s="13">
        <f t="shared" si="345"/>
        <v>0</v>
      </c>
      <c r="BB652" s="14">
        <f t="shared" si="345"/>
        <v>0</v>
      </c>
      <c r="BC652" s="27" t="e">
        <f t="shared" si="270"/>
        <v>#DIV/0!</v>
      </c>
      <c r="BD652" s="24">
        <f t="shared" ref="BD652:BH652" si="346">SUM(BD11,BD93,BD173,BD254,BD335,BD415,BD494,BD573)</f>
        <v>0</v>
      </c>
      <c r="BE652" s="23">
        <f t="shared" si="346"/>
        <v>0</v>
      </c>
      <c r="BF652" s="13">
        <f t="shared" si="346"/>
        <v>0</v>
      </c>
      <c r="BG652" s="13">
        <f t="shared" si="346"/>
        <v>0</v>
      </c>
      <c r="BH652" s="14">
        <f t="shared" si="346"/>
        <v>0</v>
      </c>
      <c r="BI652" s="27" t="e">
        <f t="shared" si="272"/>
        <v>#DIV/0!</v>
      </c>
      <c r="BJ652" s="24">
        <f t="shared" ref="BJ652:BN652" si="347">SUM(BJ11,BJ93,BJ173,BJ254,BJ335,BJ415,BJ494,BJ573)</f>
        <v>0</v>
      </c>
      <c r="BK652" s="23">
        <f t="shared" si="347"/>
        <v>0</v>
      </c>
      <c r="BL652" s="13">
        <f t="shared" si="347"/>
        <v>0</v>
      </c>
      <c r="BM652" s="13">
        <f t="shared" si="347"/>
        <v>0</v>
      </c>
      <c r="BN652" s="14">
        <f t="shared" si="347"/>
        <v>0</v>
      </c>
      <c r="BO652" s="27" t="e">
        <f t="shared" si="274"/>
        <v>#DIV/0!</v>
      </c>
      <c r="BP652" s="17">
        <f t="shared" ref="BP652:BT652" si="348">SUM(BP11,BP93,BP173,BP254,BP335,BP415,BP494,BP573)</f>
        <v>0</v>
      </c>
      <c r="BQ652" s="45">
        <f t="shared" si="348"/>
        <v>0</v>
      </c>
      <c r="BR652" s="42">
        <f t="shared" si="348"/>
        <v>0</v>
      </c>
      <c r="BS652" s="42">
        <f t="shared" si="348"/>
        <v>0</v>
      </c>
      <c r="BT652" s="43">
        <f t="shared" si="348"/>
        <v>0</v>
      </c>
      <c r="BU652" s="44" t="e">
        <f t="shared" si="276"/>
        <v>#DIV/0!</v>
      </c>
      <c r="BV652" s="46">
        <f t="shared" si="252"/>
        <v>0</v>
      </c>
    </row>
    <row r="653" spans="2:74">
      <c r="B653" s="17" t="s">
        <v>16</v>
      </c>
      <c r="C653" s="23">
        <f t="shared" ref="C653:F653" si="349">SUM(C12,C94,C174,C255,C336,C416,C495,C574)</f>
        <v>0</v>
      </c>
      <c r="D653" s="13">
        <f t="shared" si="349"/>
        <v>0</v>
      </c>
      <c r="E653" s="13">
        <f t="shared" si="349"/>
        <v>0</v>
      </c>
      <c r="F653" s="14">
        <f t="shared" si="349"/>
        <v>0</v>
      </c>
      <c r="G653" s="27" t="e">
        <f t="shared" si="254"/>
        <v>#DIV/0!</v>
      </c>
      <c r="H653" s="24">
        <f t="shared" ref="H653:L653" si="350">SUM(H12,H94,H174,H255,H336,H416,H495,H574)</f>
        <v>0</v>
      </c>
      <c r="I653" s="23">
        <f t="shared" si="350"/>
        <v>0</v>
      </c>
      <c r="J653" s="13">
        <f t="shared" si="350"/>
        <v>0</v>
      </c>
      <c r="K653" s="13">
        <f t="shared" si="350"/>
        <v>0</v>
      </c>
      <c r="L653" s="14">
        <f t="shared" si="350"/>
        <v>0</v>
      </c>
      <c r="M653" s="27" t="e">
        <f t="shared" si="256"/>
        <v>#DIV/0!</v>
      </c>
      <c r="N653" s="24">
        <f t="shared" ref="N653:R653" si="351">SUM(N12,N94,N174,N255,N336,N416,N495,N574)</f>
        <v>0</v>
      </c>
      <c r="O653" s="23">
        <f t="shared" si="351"/>
        <v>0</v>
      </c>
      <c r="P653" s="13">
        <f t="shared" si="351"/>
        <v>0</v>
      </c>
      <c r="Q653" s="13">
        <f t="shared" si="351"/>
        <v>0</v>
      </c>
      <c r="R653" s="14">
        <f t="shared" si="351"/>
        <v>0</v>
      </c>
      <c r="S653" s="27" t="e">
        <f t="shared" si="258"/>
        <v>#DIV/0!</v>
      </c>
      <c r="T653" s="24">
        <f t="shared" ref="T653:X653" si="352">SUM(T12,T94,T174,T255,T336,T416,T495,T574)</f>
        <v>0</v>
      </c>
      <c r="U653" s="23">
        <f t="shared" si="352"/>
        <v>0</v>
      </c>
      <c r="V653" s="13">
        <f t="shared" si="352"/>
        <v>0</v>
      </c>
      <c r="W653" s="13">
        <f t="shared" si="352"/>
        <v>0</v>
      </c>
      <c r="X653" s="14">
        <f t="shared" si="352"/>
        <v>0</v>
      </c>
      <c r="Y653" s="27" t="e">
        <f t="shared" si="260"/>
        <v>#DIV/0!</v>
      </c>
      <c r="Z653" s="24">
        <f t="shared" ref="Z653:AD653" si="353">SUM(Z12,Z94,Z174,Z255,Z336,Z416,Z495,Z574)</f>
        <v>0</v>
      </c>
      <c r="AA653" s="23">
        <f t="shared" si="353"/>
        <v>0</v>
      </c>
      <c r="AB653" s="13">
        <f t="shared" si="353"/>
        <v>0</v>
      </c>
      <c r="AC653" s="13">
        <f t="shared" si="353"/>
        <v>0</v>
      </c>
      <c r="AD653" s="14">
        <f t="shared" si="353"/>
        <v>0</v>
      </c>
      <c r="AE653" s="27" t="e">
        <f t="shared" si="262"/>
        <v>#DIV/0!</v>
      </c>
      <c r="AF653" s="24">
        <f t="shared" ref="AF653:AJ653" si="354">SUM(AF12,AF94,AF174,AF255,AF336,AF416,AF495,AF574)</f>
        <v>0</v>
      </c>
      <c r="AG653" s="23">
        <f t="shared" si="354"/>
        <v>0</v>
      </c>
      <c r="AH653" s="13">
        <f t="shared" si="354"/>
        <v>0</v>
      </c>
      <c r="AI653" s="13">
        <f t="shared" si="354"/>
        <v>0</v>
      </c>
      <c r="AJ653" s="14">
        <f t="shared" si="354"/>
        <v>0</v>
      </c>
      <c r="AK653" s="27" t="e">
        <f t="shared" si="264"/>
        <v>#DIV/0!</v>
      </c>
      <c r="AL653" s="24">
        <f t="shared" ref="AL653:AP653" si="355">SUM(AL12,AL94,AL174,AL255,AL336,AL416,AL495,AL574)</f>
        <v>0</v>
      </c>
      <c r="AM653" s="23">
        <f t="shared" si="355"/>
        <v>0</v>
      </c>
      <c r="AN653" s="13">
        <f t="shared" si="355"/>
        <v>0</v>
      </c>
      <c r="AO653" s="13">
        <f t="shared" si="355"/>
        <v>0</v>
      </c>
      <c r="AP653" s="14">
        <f t="shared" si="355"/>
        <v>0</v>
      </c>
      <c r="AQ653" s="27" t="e">
        <f t="shared" si="266"/>
        <v>#DIV/0!</v>
      </c>
      <c r="AR653" s="24">
        <f t="shared" ref="AR653:AV653" si="356">SUM(AR12,AR94,AR174,AR255,AR336,AR416,AR495,AR574)</f>
        <v>0</v>
      </c>
      <c r="AS653" s="23">
        <f t="shared" si="356"/>
        <v>0</v>
      </c>
      <c r="AT653" s="13">
        <f t="shared" si="356"/>
        <v>0</v>
      </c>
      <c r="AU653" s="13">
        <f t="shared" si="356"/>
        <v>0</v>
      </c>
      <c r="AV653" s="14">
        <f t="shared" si="356"/>
        <v>0</v>
      </c>
      <c r="AW653" s="27" t="e">
        <f t="shared" si="268"/>
        <v>#DIV/0!</v>
      </c>
      <c r="AX653" s="24">
        <f t="shared" ref="AX653:BB653" si="357">SUM(AX12,AX94,AX174,AX255,AX336,AX416,AX495,AX574)</f>
        <v>0</v>
      </c>
      <c r="AY653" s="23">
        <f t="shared" si="357"/>
        <v>0</v>
      </c>
      <c r="AZ653" s="13">
        <f t="shared" si="357"/>
        <v>0</v>
      </c>
      <c r="BA653" s="13">
        <f t="shared" si="357"/>
        <v>0</v>
      </c>
      <c r="BB653" s="14">
        <f t="shared" si="357"/>
        <v>0</v>
      </c>
      <c r="BC653" s="27" t="e">
        <f t="shared" si="270"/>
        <v>#DIV/0!</v>
      </c>
      <c r="BD653" s="24">
        <f t="shared" ref="BD653:BH653" si="358">SUM(BD12,BD94,BD174,BD255,BD336,BD416,BD495,BD574)</f>
        <v>0</v>
      </c>
      <c r="BE653" s="23">
        <f t="shared" si="358"/>
        <v>0</v>
      </c>
      <c r="BF653" s="13">
        <f t="shared" si="358"/>
        <v>0</v>
      </c>
      <c r="BG653" s="13">
        <f t="shared" si="358"/>
        <v>0</v>
      </c>
      <c r="BH653" s="14">
        <f t="shared" si="358"/>
        <v>0</v>
      </c>
      <c r="BI653" s="27" t="e">
        <f t="shared" si="272"/>
        <v>#DIV/0!</v>
      </c>
      <c r="BJ653" s="24">
        <f t="shared" ref="BJ653:BN653" si="359">SUM(BJ12,BJ94,BJ174,BJ255,BJ336,BJ416,BJ495,BJ574)</f>
        <v>0</v>
      </c>
      <c r="BK653" s="23">
        <f t="shared" si="359"/>
        <v>0</v>
      </c>
      <c r="BL653" s="13">
        <f t="shared" si="359"/>
        <v>0</v>
      </c>
      <c r="BM653" s="13">
        <f t="shared" si="359"/>
        <v>0</v>
      </c>
      <c r="BN653" s="14">
        <f t="shared" si="359"/>
        <v>0</v>
      </c>
      <c r="BO653" s="27" t="e">
        <f t="shared" si="274"/>
        <v>#DIV/0!</v>
      </c>
      <c r="BP653" s="17">
        <f t="shared" ref="BP653:BT653" si="360">SUM(BP12,BP94,BP174,BP255,BP336,BP416,BP495,BP574)</f>
        <v>0</v>
      </c>
      <c r="BQ653" s="45">
        <f t="shared" si="360"/>
        <v>0</v>
      </c>
      <c r="BR653" s="42">
        <f t="shared" si="360"/>
        <v>0</v>
      </c>
      <c r="BS653" s="42">
        <f t="shared" si="360"/>
        <v>0</v>
      </c>
      <c r="BT653" s="43">
        <f t="shared" si="360"/>
        <v>0</v>
      </c>
      <c r="BU653" s="44" t="e">
        <f t="shared" si="276"/>
        <v>#DIV/0!</v>
      </c>
      <c r="BV653" s="46">
        <f t="shared" si="252"/>
        <v>0</v>
      </c>
    </row>
    <row r="654" spans="2:74">
      <c r="B654" s="17" t="s">
        <v>17</v>
      </c>
      <c r="C654" s="23">
        <f t="shared" ref="C654:F654" si="361">SUM(C13,C95,C175,C256,C337,C417,C496,C575)</f>
        <v>0</v>
      </c>
      <c r="D654" s="13">
        <f t="shared" si="361"/>
        <v>0</v>
      </c>
      <c r="E654" s="13">
        <f t="shared" si="361"/>
        <v>0</v>
      </c>
      <c r="F654" s="14">
        <f t="shared" si="361"/>
        <v>0</v>
      </c>
      <c r="G654" s="27" t="e">
        <f t="shared" si="254"/>
        <v>#DIV/0!</v>
      </c>
      <c r="H654" s="24">
        <f t="shared" ref="H654:L654" si="362">SUM(H13,H95,H175,H256,H337,H417,H496,H575)</f>
        <v>0</v>
      </c>
      <c r="I654" s="23">
        <f t="shared" si="362"/>
        <v>0</v>
      </c>
      <c r="J654" s="13">
        <f t="shared" si="362"/>
        <v>0</v>
      </c>
      <c r="K654" s="13">
        <f t="shared" si="362"/>
        <v>0</v>
      </c>
      <c r="L654" s="14">
        <f t="shared" si="362"/>
        <v>0</v>
      </c>
      <c r="M654" s="27" t="e">
        <f t="shared" si="256"/>
        <v>#DIV/0!</v>
      </c>
      <c r="N654" s="24">
        <f t="shared" ref="N654:R654" si="363">SUM(N13,N95,N175,N256,N337,N417,N496,N575)</f>
        <v>0</v>
      </c>
      <c r="O654" s="23">
        <f t="shared" si="363"/>
        <v>0</v>
      </c>
      <c r="P654" s="13">
        <f t="shared" si="363"/>
        <v>0</v>
      </c>
      <c r="Q654" s="13">
        <f t="shared" si="363"/>
        <v>0</v>
      </c>
      <c r="R654" s="14">
        <f t="shared" si="363"/>
        <v>0</v>
      </c>
      <c r="S654" s="27" t="e">
        <f t="shared" si="258"/>
        <v>#DIV/0!</v>
      </c>
      <c r="T654" s="24">
        <f t="shared" ref="T654:X654" si="364">SUM(T13,T95,T175,T256,T337,T417,T496,T575)</f>
        <v>0</v>
      </c>
      <c r="U654" s="23">
        <f t="shared" si="364"/>
        <v>0</v>
      </c>
      <c r="V654" s="13">
        <f t="shared" si="364"/>
        <v>0</v>
      </c>
      <c r="W654" s="13">
        <f t="shared" si="364"/>
        <v>0</v>
      </c>
      <c r="X654" s="14">
        <f t="shared" si="364"/>
        <v>0</v>
      </c>
      <c r="Y654" s="27" t="e">
        <f t="shared" si="260"/>
        <v>#DIV/0!</v>
      </c>
      <c r="Z654" s="24">
        <f t="shared" ref="Z654:AD654" si="365">SUM(Z13,Z95,Z175,Z256,Z337,Z417,Z496,Z575)</f>
        <v>0</v>
      </c>
      <c r="AA654" s="23">
        <f t="shared" si="365"/>
        <v>0</v>
      </c>
      <c r="AB654" s="13">
        <f t="shared" si="365"/>
        <v>0</v>
      </c>
      <c r="AC654" s="13">
        <f t="shared" si="365"/>
        <v>0</v>
      </c>
      <c r="AD654" s="14">
        <f t="shared" si="365"/>
        <v>0</v>
      </c>
      <c r="AE654" s="27" t="e">
        <f t="shared" si="262"/>
        <v>#DIV/0!</v>
      </c>
      <c r="AF654" s="24">
        <f t="shared" ref="AF654:AJ654" si="366">SUM(AF13,AF95,AF175,AF256,AF337,AF417,AF496,AF575)</f>
        <v>0</v>
      </c>
      <c r="AG654" s="23">
        <f t="shared" si="366"/>
        <v>0</v>
      </c>
      <c r="AH654" s="13">
        <f t="shared" si="366"/>
        <v>0</v>
      </c>
      <c r="AI654" s="13">
        <f t="shared" si="366"/>
        <v>0</v>
      </c>
      <c r="AJ654" s="14">
        <f t="shared" si="366"/>
        <v>0</v>
      </c>
      <c r="AK654" s="27" t="e">
        <f t="shared" si="264"/>
        <v>#DIV/0!</v>
      </c>
      <c r="AL654" s="24">
        <f t="shared" ref="AL654:AP654" si="367">SUM(AL13,AL95,AL175,AL256,AL337,AL417,AL496,AL575)</f>
        <v>0</v>
      </c>
      <c r="AM654" s="23">
        <f t="shared" si="367"/>
        <v>0</v>
      </c>
      <c r="AN654" s="13">
        <f t="shared" si="367"/>
        <v>0</v>
      </c>
      <c r="AO654" s="13">
        <f t="shared" si="367"/>
        <v>0</v>
      </c>
      <c r="AP654" s="14">
        <f t="shared" si="367"/>
        <v>0</v>
      </c>
      <c r="AQ654" s="27" t="e">
        <f t="shared" si="266"/>
        <v>#DIV/0!</v>
      </c>
      <c r="AR654" s="24">
        <f t="shared" ref="AR654:AV654" si="368">SUM(AR13,AR95,AR175,AR256,AR337,AR417,AR496,AR575)</f>
        <v>0</v>
      </c>
      <c r="AS654" s="23">
        <f t="shared" si="368"/>
        <v>0</v>
      </c>
      <c r="AT654" s="13">
        <f t="shared" si="368"/>
        <v>0</v>
      </c>
      <c r="AU654" s="13">
        <f t="shared" si="368"/>
        <v>0</v>
      </c>
      <c r="AV654" s="14">
        <f t="shared" si="368"/>
        <v>0</v>
      </c>
      <c r="AW654" s="27" t="e">
        <f t="shared" si="268"/>
        <v>#DIV/0!</v>
      </c>
      <c r="AX654" s="24">
        <f t="shared" ref="AX654:BB654" si="369">SUM(AX13,AX95,AX175,AX256,AX337,AX417,AX496,AX575)</f>
        <v>0</v>
      </c>
      <c r="AY654" s="23">
        <f t="shared" si="369"/>
        <v>0</v>
      </c>
      <c r="AZ654" s="13">
        <f t="shared" si="369"/>
        <v>0</v>
      </c>
      <c r="BA654" s="13">
        <f t="shared" si="369"/>
        <v>0</v>
      </c>
      <c r="BB654" s="14">
        <f t="shared" si="369"/>
        <v>0</v>
      </c>
      <c r="BC654" s="27" t="e">
        <f t="shared" si="270"/>
        <v>#DIV/0!</v>
      </c>
      <c r="BD654" s="24">
        <f t="shared" ref="BD654:BH654" si="370">SUM(BD13,BD95,BD175,BD256,BD337,BD417,BD496,BD575)</f>
        <v>0</v>
      </c>
      <c r="BE654" s="23">
        <f t="shared" si="370"/>
        <v>0</v>
      </c>
      <c r="BF654" s="13">
        <f t="shared" si="370"/>
        <v>0</v>
      </c>
      <c r="BG654" s="13">
        <f t="shared" si="370"/>
        <v>0</v>
      </c>
      <c r="BH654" s="14">
        <f t="shared" si="370"/>
        <v>0</v>
      </c>
      <c r="BI654" s="27" t="e">
        <f t="shared" si="272"/>
        <v>#DIV/0!</v>
      </c>
      <c r="BJ654" s="24">
        <f t="shared" ref="BJ654:BN654" si="371">SUM(BJ13,BJ95,BJ175,BJ256,BJ337,BJ417,BJ496,BJ575)</f>
        <v>0</v>
      </c>
      <c r="BK654" s="23">
        <f t="shared" si="371"/>
        <v>0</v>
      </c>
      <c r="BL654" s="13">
        <f t="shared" si="371"/>
        <v>0</v>
      </c>
      <c r="BM654" s="13">
        <f t="shared" si="371"/>
        <v>0</v>
      </c>
      <c r="BN654" s="14">
        <f t="shared" si="371"/>
        <v>0</v>
      </c>
      <c r="BO654" s="27" t="e">
        <f t="shared" si="274"/>
        <v>#DIV/0!</v>
      </c>
      <c r="BP654" s="17">
        <f t="shared" ref="BP654:BT654" si="372">SUM(BP13,BP95,BP175,BP256,BP337,BP417,BP496,BP575)</f>
        <v>0</v>
      </c>
      <c r="BQ654" s="45">
        <f t="shared" si="372"/>
        <v>0</v>
      </c>
      <c r="BR654" s="42">
        <f t="shared" si="372"/>
        <v>0</v>
      </c>
      <c r="BS654" s="42">
        <f t="shared" si="372"/>
        <v>0</v>
      </c>
      <c r="BT654" s="43">
        <f t="shared" si="372"/>
        <v>0</v>
      </c>
      <c r="BU654" s="44" t="e">
        <f t="shared" si="276"/>
        <v>#DIV/0!</v>
      </c>
      <c r="BV654" s="46">
        <f t="shared" si="252"/>
        <v>0</v>
      </c>
    </row>
    <row r="655" spans="2:74">
      <c r="B655" s="17" t="s">
        <v>18</v>
      </c>
      <c r="C655" s="23">
        <f t="shared" ref="C655:F655" si="373">SUM(C14,C96,C176,C257,C338,C418,C497,C576)</f>
        <v>0</v>
      </c>
      <c r="D655" s="13">
        <f t="shared" si="373"/>
        <v>0</v>
      </c>
      <c r="E655" s="13">
        <f t="shared" si="373"/>
        <v>0</v>
      </c>
      <c r="F655" s="14">
        <f t="shared" si="373"/>
        <v>0</v>
      </c>
      <c r="G655" s="27" t="e">
        <f t="shared" si="254"/>
        <v>#DIV/0!</v>
      </c>
      <c r="H655" s="24">
        <f t="shared" ref="H655:L655" si="374">SUM(H14,H96,H176,H257,H338,H418,H497,H576)</f>
        <v>0</v>
      </c>
      <c r="I655" s="23">
        <f t="shared" si="374"/>
        <v>0</v>
      </c>
      <c r="J655" s="13">
        <f t="shared" si="374"/>
        <v>0</v>
      </c>
      <c r="K655" s="13">
        <f t="shared" si="374"/>
        <v>0</v>
      </c>
      <c r="L655" s="14">
        <f t="shared" si="374"/>
        <v>0</v>
      </c>
      <c r="M655" s="27" t="e">
        <f t="shared" si="256"/>
        <v>#DIV/0!</v>
      </c>
      <c r="N655" s="24">
        <f t="shared" ref="N655:R655" si="375">SUM(N14,N96,N176,N257,N338,N418,N497,N576)</f>
        <v>0</v>
      </c>
      <c r="O655" s="23">
        <f t="shared" si="375"/>
        <v>0</v>
      </c>
      <c r="P655" s="13">
        <f t="shared" si="375"/>
        <v>0</v>
      </c>
      <c r="Q655" s="13">
        <f t="shared" si="375"/>
        <v>0</v>
      </c>
      <c r="R655" s="14">
        <f t="shared" si="375"/>
        <v>0</v>
      </c>
      <c r="S655" s="27" t="e">
        <f t="shared" si="258"/>
        <v>#DIV/0!</v>
      </c>
      <c r="T655" s="24">
        <f t="shared" ref="T655:X655" si="376">SUM(T14,T96,T176,T257,T338,T418,T497,T576)</f>
        <v>0</v>
      </c>
      <c r="U655" s="23">
        <f t="shared" si="376"/>
        <v>0</v>
      </c>
      <c r="V655" s="13">
        <f t="shared" si="376"/>
        <v>0</v>
      </c>
      <c r="W655" s="13">
        <f t="shared" si="376"/>
        <v>0</v>
      </c>
      <c r="X655" s="14">
        <f t="shared" si="376"/>
        <v>0</v>
      </c>
      <c r="Y655" s="27" t="e">
        <f t="shared" si="260"/>
        <v>#DIV/0!</v>
      </c>
      <c r="Z655" s="24">
        <f t="shared" ref="Z655:AD655" si="377">SUM(Z14,Z96,Z176,Z257,Z338,Z418,Z497,Z576)</f>
        <v>0</v>
      </c>
      <c r="AA655" s="23">
        <f t="shared" si="377"/>
        <v>0</v>
      </c>
      <c r="AB655" s="13">
        <f t="shared" si="377"/>
        <v>0</v>
      </c>
      <c r="AC655" s="13">
        <f t="shared" si="377"/>
        <v>0</v>
      </c>
      <c r="AD655" s="14">
        <f t="shared" si="377"/>
        <v>0</v>
      </c>
      <c r="AE655" s="27" t="e">
        <f t="shared" si="262"/>
        <v>#DIV/0!</v>
      </c>
      <c r="AF655" s="24">
        <f t="shared" ref="AF655:AJ655" si="378">SUM(AF14,AF96,AF176,AF257,AF338,AF418,AF497,AF576)</f>
        <v>0</v>
      </c>
      <c r="AG655" s="23">
        <f t="shared" si="378"/>
        <v>0</v>
      </c>
      <c r="AH655" s="13">
        <f t="shared" si="378"/>
        <v>0</v>
      </c>
      <c r="AI655" s="13">
        <f t="shared" si="378"/>
        <v>0</v>
      </c>
      <c r="AJ655" s="14">
        <f t="shared" si="378"/>
        <v>0</v>
      </c>
      <c r="AK655" s="27" t="e">
        <f t="shared" si="264"/>
        <v>#DIV/0!</v>
      </c>
      <c r="AL655" s="24">
        <f t="shared" ref="AL655:AP655" si="379">SUM(AL14,AL96,AL176,AL257,AL338,AL418,AL497,AL576)</f>
        <v>0</v>
      </c>
      <c r="AM655" s="23">
        <f t="shared" si="379"/>
        <v>0</v>
      </c>
      <c r="AN655" s="13">
        <f t="shared" si="379"/>
        <v>0</v>
      </c>
      <c r="AO655" s="13">
        <f t="shared" si="379"/>
        <v>0</v>
      </c>
      <c r="AP655" s="14">
        <f t="shared" si="379"/>
        <v>0</v>
      </c>
      <c r="AQ655" s="27" t="e">
        <f t="shared" si="266"/>
        <v>#DIV/0!</v>
      </c>
      <c r="AR655" s="24">
        <f t="shared" ref="AR655:AV655" si="380">SUM(AR14,AR96,AR176,AR257,AR338,AR418,AR497,AR576)</f>
        <v>0</v>
      </c>
      <c r="AS655" s="23">
        <f t="shared" si="380"/>
        <v>0</v>
      </c>
      <c r="AT655" s="13">
        <f t="shared" si="380"/>
        <v>0</v>
      </c>
      <c r="AU655" s="13">
        <f t="shared" si="380"/>
        <v>0</v>
      </c>
      <c r="AV655" s="14">
        <f t="shared" si="380"/>
        <v>0</v>
      </c>
      <c r="AW655" s="27" t="e">
        <f t="shared" si="268"/>
        <v>#DIV/0!</v>
      </c>
      <c r="AX655" s="24">
        <f t="shared" ref="AX655:BB655" si="381">SUM(AX14,AX96,AX176,AX257,AX338,AX418,AX497,AX576)</f>
        <v>0</v>
      </c>
      <c r="AY655" s="23">
        <f t="shared" si="381"/>
        <v>0</v>
      </c>
      <c r="AZ655" s="13">
        <f t="shared" si="381"/>
        <v>0</v>
      </c>
      <c r="BA655" s="13">
        <f t="shared" si="381"/>
        <v>0</v>
      </c>
      <c r="BB655" s="14">
        <f t="shared" si="381"/>
        <v>0</v>
      </c>
      <c r="BC655" s="27" t="e">
        <f t="shared" si="270"/>
        <v>#DIV/0!</v>
      </c>
      <c r="BD655" s="24">
        <f t="shared" ref="BD655:BH655" si="382">SUM(BD14,BD96,BD176,BD257,BD338,BD418,BD497,BD576)</f>
        <v>0</v>
      </c>
      <c r="BE655" s="23">
        <f t="shared" si="382"/>
        <v>0</v>
      </c>
      <c r="BF655" s="13">
        <f t="shared" si="382"/>
        <v>0</v>
      </c>
      <c r="BG655" s="13">
        <f t="shared" si="382"/>
        <v>0</v>
      </c>
      <c r="BH655" s="14">
        <f t="shared" si="382"/>
        <v>0</v>
      </c>
      <c r="BI655" s="27" t="e">
        <f t="shared" si="272"/>
        <v>#DIV/0!</v>
      </c>
      <c r="BJ655" s="24">
        <f t="shared" ref="BJ655:BN655" si="383">SUM(BJ14,BJ96,BJ176,BJ257,BJ338,BJ418,BJ497,BJ576)</f>
        <v>0</v>
      </c>
      <c r="BK655" s="23">
        <f t="shared" si="383"/>
        <v>0</v>
      </c>
      <c r="BL655" s="13">
        <f t="shared" si="383"/>
        <v>0</v>
      </c>
      <c r="BM655" s="13">
        <f t="shared" si="383"/>
        <v>0</v>
      </c>
      <c r="BN655" s="14">
        <f t="shared" si="383"/>
        <v>0</v>
      </c>
      <c r="BO655" s="27" t="e">
        <f t="shared" si="274"/>
        <v>#DIV/0!</v>
      </c>
      <c r="BP655" s="17">
        <f t="shared" ref="BP655:BT655" si="384">SUM(BP14,BP96,BP176,BP257,BP338,BP418,BP497,BP576)</f>
        <v>0</v>
      </c>
      <c r="BQ655" s="45">
        <f t="shared" si="384"/>
        <v>0</v>
      </c>
      <c r="BR655" s="42">
        <f t="shared" si="384"/>
        <v>0</v>
      </c>
      <c r="BS655" s="42">
        <f t="shared" si="384"/>
        <v>0</v>
      </c>
      <c r="BT655" s="43">
        <f t="shared" si="384"/>
        <v>0</v>
      </c>
      <c r="BU655" s="44" t="e">
        <f t="shared" si="276"/>
        <v>#DIV/0!</v>
      </c>
      <c r="BV655" s="46">
        <f t="shared" si="252"/>
        <v>0</v>
      </c>
    </row>
    <row r="656" spans="2:74">
      <c r="B656" s="17" t="s">
        <v>19</v>
      </c>
      <c r="C656" s="23">
        <f t="shared" ref="C656:F656" si="385">SUM(C15,C97,C177,C258,C339,C419,C498,C577)</f>
        <v>0</v>
      </c>
      <c r="D656" s="13">
        <f t="shared" si="385"/>
        <v>0</v>
      </c>
      <c r="E656" s="13">
        <f t="shared" si="385"/>
        <v>0</v>
      </c>
      <c r="F656" s="14">
        <f t="shared" si="385"/>
        <v>0</v>
      </c>
      <c r="G656" s="27" t="e">
        <f t="shared" si="254"/>
        <v>#DIV/0!</v>
      </c>
      <c r="H656" s="24">
        <f t="shared" ref="H656:L656" si="386">SUM(H15,H97,H177,H258,H339,H419,H498,H577)</f>
        <v>0</v>
      </c>
      <c r="I656" s="23">
        <f t="shared" si="386"/>
        <v>0</v>
      </c>
      <c r="J656" s="13">
        <f t="shared" si="386"/>
        <v>0</v>
      </c>
      <c r="K656" s="13">
        <f t="shared" si="386"/>
        <v>0</v>
      </c>
      <c r="L656" s="14">
        <f t="shared" si="386"/>
        <v>0</v>
      </c>
      <c r="M656" s="27" t="e">
        <f t="shared" si="256"/>
        <v>#DIV/0!</v>
      </c>
      <c r="N656" s="24">
        <f t="shared" ref="N656:R656" si="387">SUM(N15,N97,N177,N258,N339,N419,N498,N577)</f>
        <v>0</v>
      </c>
      <c r="O656" s="23">
        <f t="shared" si="387"/>
        <v>0</v>
      </c>
      <c r="P656" s="13">
        <f t="shared" si="387"/>
        <v>0</v>
      </c>
      <c r="Q656" s="13">
        <f t="shared" si="387"/>
        <v>0</v>
      </c>
      <c r="R656" s="14">
        <f t="shared" si="387"/>
        <v>0</v>
      </c>
      <c r="S656" s="27" t="e">
        <f t="shared" si="258"/>
        <v>#DIV/0!</v>
      </c>
      <c r="T656" s="24">
        <f t="shared" ref="T656:X656" si="388">SUM(T15,T97,T177,T258,T339,T419,T498,T577)</f>
        <v>0</v>
      </c>
      <c r="U656" s="23">
        <f t="shared" si="388"/>
        <v>0</v>
      </c>
      <c r="V656" s="13">
        <f t="shared" si="388"/>
        <v>0</v>
      </c>
      <c r="W656" s="13">
        <f t="shared" si="388"/>
        <v>0</v>
      </c>
      <c r="X656" s="14">
        <f t="shared" si="388"/>
        <v>0</v>
      </c>
      <c r="Y656" s="27" t="e">
        <f t="shared" si="260"/>
        <v>#DIV/0!</v>
      </c>
      <c r="Z656" s="24">
        <f t="shared" ref="Z656:AD656" si="389">SUM(Z15,Z97,Z177,Z258,Z339,Z419,Z498,Z577)</f>
        <v>0</v>
      </c>
      <c r="AA656" s="23">
        <f t="shared" si="389"/>
        <v>0</v>
      </c>
      <c r="AB656" s="13">
        <f t="shared" si="389"/>
        <v>0</v>
      </c>
      <c r="AC656" s="13">
        <f t="shared" si="389"/>
        <v>0</v>
      </c>
      <c r="AD656" s="14">
        <f t="shared" si="389"/>
        <v>0</v>
      </c>
      <c r="AE656" s="27" t="e">
        <f t="shared" si="262"/>
        <v>#DIV/0!</v>
      </c>
      <c r="AF656" s="24">
        <f t="shared" ref="AF656:AJ656" si="390">SUM(AF15,AF97,AF177,AF258,AF339,AF419,AF498,AF577)</f>
        <v>0</v>
      </c>
      <c r="AG656" s="23">
        <f t="shared" si="390"/>
        <v>0</v>
      </c>
      <c r="AH656" s="13">
        <f t="shared" si="390"/>
        <v>0</v>
      </c>
      <c r="AI656" s="13">
        <f t="shared" si="390"/>
        <v>0</v>
      </c>
      <c r="AJ656" s="14">
        <f t="shared" si="390"/>
        <v>0</v>
      </c>
      <c r="AK656" s="27" t="e">
        <f t="shared" si="264"/>
        <v>#DIV/0!</v>
      </c>
      <c r="AL656" s="24">
        <f t="shared" ref="AL656:AP656" si="391">SUM(AL15,AL97,AL177,AL258,AL339,AL419,AL498,AL577)</f>
        <v>0</v>
      </c>
      <c r="AM656" s="23">
        <f t="shared" si="391"/>
        <v>0</v>
      </c>
      <c r="AN656" s="13">
        <f t="shared" si="391"/>
        <v>0</v>
      </c>
      <c r="AO656" s="13">
        <f t="shared" si="391"/>
        <v>0</v>
      </c>
      <c r="AP656" s="14">
        <f t="shared" si="391"/>
        <v>0</v>
      </c>
      <c r="AQ656" s="27" t="e">
        <f t="shared" si="266"/>
        <v>#DIV/0!</v>
      </c>
      <c r="AR656" s="24">
        <f t="shared" ref="AR656:AV656" si="392">SUM(AR15,AR97,AR177,AR258,AR339,AR419,AR498,AR577)</f>
        <v>0</v>
      </c>
      <c r="AS656" s="23">
        <f t="shared" si="392"/>
        <v>0</v>
      </c>
      <c r="AT656" s="13">
        <f t="shared" si="392"/>
        <v>0</v>
      </c>
      <c r="AU656" s="13">
        <f t="shared" si="392"/>
        <v>0</v>
      </c>
      <c r="AV656" s="14">
        <f t="shared" si="392"/>
        <v>0</v>
      </c>
      <c r="AW656" s="27" t="e">
        <f t="shared" si="268"/>
        <v>#DIV/0!</v>
      </c>
      <c r="AX656" s="24">
        <f t="shared" ref="AX656:BB656" si="393">SUM(AX15,AX97,AX177,AX258,AX339,AX419,AX498,AX577)</f>
        <v>0</v>
      </c>
      <c r="AY656" s="23">
        <f t="shared" si="393"/>
        <v>0</v>
      </c>
      <c r="AZ656" s="13">
        <f t="shared" si="393"/>
        <v>0</v>
      </c>
      <c r="BA656" s="13">
        <f t="shared" si="393"/>
        <v>0</v>
      </c>
      <c r="BB656" s="14">
        <f t="shared" si="393"/>
        <v>0</v>
      </c>
      <c r="BC656" s="27" t="e">
        <f t="shared" si="270"/>
        <v>#DIV/0!</v>
      </c>
      <c r="BD656" s="24">
        <f t="shared" ref="BD656:BH656" si="394">SUM(BD15,BD97,BD177,BD258,BD339,BD419,BD498,BD577)</f>
        <v>0</v>
      </c>
      <c r="BE656" s="23">
        <f t="shared" si="394"/>
        <v>0</v>
      </c>
      <c r="BF656" s="13">
        <f t="shared" si="394"/>
        <v>0</v>
      </c>
      <c r="BG656" s="13">
        <f t="shared" si="394"/>
        <v>0</v>
      </c>
      <c r="BH656" s="14">
        <f t="shared" si="394"/>
        <v>0</v>
      </c>
      <c r="BI656" s="27" t="e">
        <f t="shared" si="272"/>
        <v>#DIV/0!</v>
      </c>
      <c r="BJ656" s="24">
        <f t="shared" ref="BJ656:BN656" si="395">SUM(BJ15,BJ97,BJ177,BJ258,BJ339,BJ419,BJ498,BJ577)</f>
        <v>0</v>
      </c>
      <c r="BK656" s="23">
        <f t="shared" si="395"/>
        <v>0</v>
      </c>
      <c r="BL656" s="13">
        <f t="shared" si="395"/>
        <v>0</v>
      </c>
      <c r="BM656" s="13">
        <f t="shared" si="395"/>
        <v>0</v>
      </c>
      <c r="BN656" s="14">
        <f t="shared" si="395"/>
        <v>0</v>
      </c>
      <c r="BO656" s="27" t="e">
        <f t="shared" si="274"/>
        <v>#DIV/0!</v>
      </c>
      <c r="BP656" s="17">
        <f t="shared" ref="BP656:BT656" si="396">SUM(BP15,BP97,BP177,BP258,BP339,BP419,BP498,BP577)</f>
        <v>0</v>
      </c>
      <c r="BQ656" s="45">
        <f t="shared" si="396"/>
        <v>0</v>
      </c>
      <c r="BR656" s="42">
        <f t="shared" si="396"/>
        <v>0</v>
      </c>
      <c r="BS656" s="42">
        <f t="shared" si="396"/>
        <v>0</v>
      </c>
      <c r="BT656" s="43">
        <f t="shared" si="396"/>
        <v>0</v>
      </c>
      <c r="BU656" s="44" t="e">
        <f t="shared" si="276"/>
        <v>#DIV/0!</v>
      </c>
      <c r="BV656" s="46">
        <f t="shared" si="252"/>
        <v>0</v>
      </c>
    </row>
    <row r="657" spans="2:74">
      <c r="B657" s="17" t="s">
        <v>20</v>
      </c>
      <c r="C657" s="23">
        <f t="shared" ref="C657:F657" si="397">SUM(C16,C98,C178,C259,C340,C420,C499,C578)</f>
        <v>0</v>
      </c>
      <c r="D657" s="13">
        <f t="shared" si="397"/>
        <v>0</v>
      </c>
      <c r="E657" s="13">
        <f t="shared" si="397"/>
        <v>0</v>
      </c>
      <c r="F657" s="14">
        <f t="shared" si="397"/>
        <v>0</v>
      </c>
      <c r="G657" s="27" t="e">
        <f t="shared" si="254"/>
        <v>#DIV/0!</v>
      </c>
      <c r="H657" s="24">
        <f t="shared" ref="H657:L657" si="398">SUM(H16,H98,H178,H259,H340,H420,H499,H578)</f>
        <v>0</v>
      </c>
      <c r="I657" s="23">
        <f t="shared" si="398"/>
        <v>0</v>
      </c>
      <c r="J657" s="13">
        <f t="shared" si="398"/>
        <v>0</v>
      </c>
      <c r="K657" s="13">
        <f t="shared" si="398"/>
        <v>0</v>
      </c>
      <c r="L657" s="14">
        <f t="shared" si="398"/>
        <v>0</v>
      </c>
      <c r="M657" s="27" t="e">
        <f t="shared" si="256"/>
        <v>#DIV/0!</v>
      </c>
      <c r="N657" s="24">
        <f t="shared" ref="N657:R657" si="399">SUM(N16,N98,N178,N259,N340,N420,N499,N578)</f>
        <v>0</v>
      </c>
      <c r="O657" s="23">
        <f t="shared" si="399"/>
        <v>0</v>
      </c>
      <c r="P657" s="13">
        <f t="shared" si="399"/>
        <v>0</v>
      </c>
      <c r="Q657" s="13">
        <f t="shared" si="399"/>
        <v>0</v>
      </c>
      <c r="R657" s="14">
        <f t="shared" si="399"/>
        <v>0</v>
      </c>
      <c r="S657" s="27" t="e">
        <f t="shared" si="258"/>
        <v>#DIV/0!</v>
      </c>
      <c r="T657" s="24">
        <f t="shared" ref="T657:X657" si="400">SUM(T16,T98,T178,T259,T340,T420,T499,T578)</f>
        <v>0</v>
      </c>
      <c r="U657" s="23">
        <f t="shared" si="400"/>
        <v>0</v>
      </c>
      <c r="V657" s="13">
        <f t="shared" si="400"/>
        <v>0</v>
      </c>
      <c r="W657" s="13">
        <f t="shared" si="400"/>
        <v>0</v>
      </c>
      <c r="X657" s="14">
        <f t="shared" si="400"/>
        <v>0</v>
      </c>
      <c r="Y657" s="27" t="e">
        <f t="shared" si="260"/>
        <v>#DIV/0!</v>
      </c>
      <c r="Z657" s="24">
        <f t="shared" ref="Z657:AD657" si="401">SUM(Z16,Z98,Z178,Z259,Z340,Z420,Z499,Z578)</f>
        <v>0</v>
      </c>
      <c r="AA657" s="23">
        <f t="shared" si="401"/>
        <v>0</v>
      </c>
      <c r="AB657" s="13">
        <f t="shared" si="401"/>
        <v>0</v>
      </c>
      <c r="AC657" s="13">
        <f t="shared" si="401"/>
        <v>0</v>
      </c>
      <c r="AD657" s="14">
        <f t="shared" si="401"/>
        <v>0</v>
      </c>
      <c r="AE657" s="27" t="e">
        <f t="shared" si="262"/>
        <v>#DIV/0!</v>
      </c>
      <c r="AF657" s="24">
        <f t="shared" ref="AF657:AJ657" si="402">SUM(AF16,AF98,AF178,AF259,AF340,AF420,AF499,AF578)</f>
        <v>0</v>
      </c>
      <c r="AG657" s="23">
        <f t="shared" si="402"/>
        <v>0</v>
      </c>
      <c r="AH657" s="13">
        <f t="shared" si="402"/>
        <v>0</v>
      </c>
      <c r="AI657" s="13">
        <f t="shared" si="402"/>
        <v>0</v>
      </c>
      <c r="AJ657" s="14">
        <f t="shared" si="402"/>
        <v>0</v>
      </c>
      <c r="AK657" s="27" t="e">
        <f t="shared" si="264"/>
        <v>#DIV/0!</v>
      </c>
      <c r="AL657" s="24">
        <f t="shared" ref="AL657:AP657" si="403">SUM(AL16,AL98,AL178,AL259,AL340,AL420,AL499,AL578)</f>
        <v>0</v>
      </c>
      <c r="AM657" s="23">
        <f t="shared" si="403"/>
        <v>0</v>
      </c>
      <c r="AN657" s="13">
        <f t="shared" si="403"/>
        <v>0</v>
      </c>
      <c r="AO657" s="13">
        <f t="shared" si="403"/>
        <v>0</v>
      </c>
      <c r="AP657" s="14">
        <f t="shared" si="403"/>
        <v>0</v>
      </c>
      <c r="AQ657" s="27" t="e">
        <f t="shared" si="266"/>
        <v>#DIV/0!</v>
      </c>
      <c r="AR657" s="24">
        <f t="shared" ref="AR657:AV657" si="404">SUM(AR16,AR98,AR178,AR259,AR340,AR420,AR499,AR578)</f>
        <v>0</v>
      </c>
      <c r="AS657" s="23">
        <f t="shared" si="404"/>
        <v>0</v>
      </c>
      <c r="AT657" s="13">
        <f t="shared" si="404"/>
        <v>0</v>
      </c>
      <c r="AU657" s="13">
        <f t="shared" si="404"/>
        <v>0</v>
      </c>
      <c r="AV657" s="14">
        <f t="shared" si="404"/>
        <v>0</v>
      </c>
      <c r="AW657" s="27" t="e">
        <f t="shared" si="268"/>
        <v>#DIV/0!</v>
      </c>
      <c r="AX657" s="24">
        <f t="shared" ref="AX657:BB657" si="405">SUM(AX16,AX98,AX178,AX259,AX340,AX420,AX499,AX578)</f>
        <v>0</v>
      </c>
      <c r="AY657" s="23">
        <f t="shared" si="405"/>
        <v>0</v>
      </c>
      <c r="AZ657" s="13">
        <f t="shared" si="405"/>
        <v>0</v>
      </c>
      <c r="BA657" s="13">
        <f t="shared" si="405"/>
        <v>0</v>
      </c>
      <c r="BB657" s="14">
        <f t="shared" si="405"/>
        <v>0</v>
      </c>
      <c r="BC657" s="27" t="e">
        <f t="shared" si="270"/>
        <v>#DIV/0!</v>
      </c>
      <c r="BD657" s="24">
        <f t="shared" ref="BD657:BH657" si="406">SUM(BD16,BD98,BD178,BD259,BD340,BD420,BD499,BD578)</f>
        <v>0</v>
      </c>
      <c r="BE657" s="23">
        <f t="shared" si="406"/>
        <v>0</v>
      </c>
      <c r="BF657" s="13">
        <f t="shared" si="406"/>
        <v>0</v>
      </c>
      <c r="BG657" s="13">
        <f t="shared" si="406"/>
        <v>0</v>
      </c>
      <c r="BH657" s="14">
        <f t="shared" si="406"/>
        <v>0</v>
      </c>
      <c r="BI657" s="27" t="e">
        <f t="shared" si="272"/>
        <v>#DIV/0!</v>
      </c>
      <c r="BJ657" s="24">
        <f t="shared" ref="BJ657:BN657" si="407">SUM(BJ16,BJ98,BJ178,BJ259,BJ340,BJ420,BJ499,BJ578)</f>
        <v>0</v>
      </c>
      <c r="BK657" s="23">
        <f t="shared" si="407"/>
        <v>0</v>
      </c>
      <c r="BL657" s="13">
        <f t="shared" si="407"/>
        <v>0</v>
      </c>
      <c r="BM657" s="13">
        <f t="shared" si="407"/>
        <v>0</v>
      </c>
      <c r="BN657" s="14">
        <f t="shared" si="407"/>
        <v>0</v>
      </c>
      <c r="BO657" s="27" t="e">
        <f t="shared" si="274"/>
        <v>#DIV/0!</v>
      </c>
      <c r="BP657" s="17">
        <f t="shared" ref="BP657:BT657" si="408">SUM(BP16,BP98,BP178,BP259,BP340,BP420,BP499,BP578)</f>
        <v>0</v>
      </c>
      <c r="BQ657" s="45">
        <f t="shared" si="408"/>
        <v>0</v>
      </c>
      <c r="BR657" s="42">
        <f t="shared" si="408"/>
        <v>0</v>
      </c>
      <c r="BS657" s="42">
        <f t="shared" si="408"/>
        <v>0</v>
      </c>
      <c r="BT657" s="43">
        <f t="shared" si="408"/>
        <v>0</v>
      </c>
      <c r="BU657" s="44" t="e">
        <f t="shared" si="276"/>
        <v>#DIV/0!</v>
      </c>
      <c r="BV657" s="46">
        <f t="shared" si="252"/>
        <v>0</v>
      </c>
    </row>
    <row r="658" spans="2:74">
      <c r="B658" s="17" t="s">
        <v>21</v>
      </c>
      <c r="C658" s="23">
        <f t="shared" ref="C658:F658" si="409">SUM(C17,C99,C179,C260,C341,C421,C500,C579)</f>
        <v>0</v>
      </c>
      <c r="D658" s="13">
        <f t="shared" si="409"/>
        <v>0</v>
      </c>
      <c r="E658" s="13">
        <f t="shared" si="409"/>
        <v>0</v>
      </c>
      <c r="F658" s="14">
        <f t="shared" si="409"/>
        <v>0</v>
      </c>
      <c r="G658" s="27" t="e">
        <f t="shared" si="254"/>
        <v>#DIV/0!</v>
      </c>
      <c r="H658" s="24">
        <f t="shared" ref="H658:L658" si="410">SUM(H17,H99,H179,H260,H341,H421,H500,H579)</f>
        <v>0</v>
      </c>
      <c r="I658" s="23">
        <f t="shared" si="410"/>
        <v>0</v>
      </c>
      <c r="J658" s="13">
        <f t="shared" si="410"/>
        <v>0</v>
      </c>
      <c r="K658" s="13">
        <f t="shared" si="410"/>
        <v>0</v>
      </c>
      <c r="L658" s="14">
        <f t="shared" si="410"/>
        <v>0</v>
      </c>
      <c r="M658" s="27" t="e">
        <f t="shared" si="256"/>
        <v>#DIV/0!</v>
      </c>
      <c r="N658" s="24">
        <f t="shared" ref="N658:R658" si="411">SUM(N17,N99,N179,N260,N341,N421,N500,N579)</f>
        <v>0</v>
      </c>
      <c r="O658" s="23">
        <f t="shared" si="411"/>
        <v>0</v>
      </c>
      <c r="P658" s="13">
        <f t="shared" si="411"/>
        <v>0</v>
      </c>
      <c r="Q658" s="13">
        <f t="shared" si="411"/>
        <v>0</v>
      </c>
      <c r="R658" s="14">
        <f t="shared" si="411"/>
        <v>0</v>
      </c>
      <c r="S658" s="27" t="e">
        <f t="shared" si="258"/>
        <v>#DIV/0!</v>
      </c>
      <c r="T658" s="24">
        <f t="shared" ref="T658:X658" si="412">SUM(T17,T99,T179,T260,T341,T421,T500,T579)</f>
        <v>0</v>
      </c>
      <c r="U658" s="23">
        <f t="shared" si="412"/>
        <v>0</v>
      </c>
      <c r="V658" s="13">
        <f t="shared" si="412"/>
        <v>0</v>
      </c>
      <c r="W658" s="13">
        <f t="shared" si="412"/>
        <v>0</v>
      </c>
      <c r="X658" s="14">
        <f t="shared" si="412"/>
        <v>0</v>
      </c>
      <c r="Y658" s="27" t="e">
        <f t="shared" si="260"/>
        <v>#DIV/0!</v>
      </c>
      <c r="Z658" s="24">
        <f t="shared" ref="Z658:AD658" si="413">SUM(Z17,Z99,Z179,Z260,Z341,Z421,Z500,Z579)</f>
        <v>0</v>
      </c>
      <c r="AA658" s="23">
        <f t="shared" si="413"/>
        <v>0</v>
      </c>
      <c r="AB658" s="13">
        <f t="shared" si="413"/>
        <v>0</v>
      </c>
      <c r="AC658" s="13">
        <f t="shared" si="413"/>
        <v>0</v>
      </c>
      <c r="AD658" s="14">
        <f t="shared" si="413"/>
        <v>0</v>
      </c>
      <c r="AE658" s="27" t="e">
        <f t="shared" si="262"/>
        <v>#DIV/0!</v>
      </c>
      <c r="AF658" s="24">
        <f t="shared" ref="AF658:AJ658" si="414">SUM(AF17,AF99,AF179,AF260,AF341,AF421,AF500,AF579)</f>
        <v>0</v>
      </c>
      <c r="AG658" s="23">
        <f t="shared" si="414"/>
        <v>0</v>
      </c>
      <c r="AH658" s="13">
        <f t="shared" si="414"/>
        <v>0</v>
      </c>
      <c r="AI658" s="13">
        <f t="shared" si="414"/>
        <v>0</v>
      </c>
      <c r="AJ658" s="14">
        <f t="shared" si="414"/>
        <v>0</v>
      </c>
      <c r="AK658" s="27" t="e">
        <f t="shared" si="264"/>
        <v>#DIV/0!</v>
      </c>
      <c r="AL658" s="24">
        <f t="shared" ref="AL658:AP658" si="415">SUM(AL17,AL99,AL179,AL260,AL341,AL421,AL500,AL579)</f>
        <v>0</v>
      </c>
      <c r="AM658" s="23">
        <f t="shared" si="415"/>
        <v>0</v>
      </c>
      <c r="AN658" s="13">
        <f t="shared" si="415"/>
        <v>0</v>
      </c>
      <c r="AO658" s="13">
        <f t="shared" si="415"/>
        <v>0</v>
      </c>
      <c r="AP658" s="14">
        <f t="shared" si="415"/>
        <v>0</v>
      </c>
      <c r="AQ658" s="27" t="e">
        <f t="shared" si="266"/>
        <v>#DIV/0!</v>
      </c>
      <c r="AR658" s="24">
        <f t="shared" ref="AR658:AV658" si="416">SUM(AR17,AR99,AR179,AR260,AR341,AR421,AR500,AR579)</f>
        <v>0</v>
      </c>
      <c r="AS658" s="23">
        <f t="shared" si="416"/>
        <v>0</v>
      </c>
      <c r="AT658" s="13">
        <f t="shared" si="416"/>
        <v>0</v>
      </c>
      <c r="AU658" s="13">
        <f t="shared" si="416"/>
        <v>0</v>
      </c>
      <c r="AV658" s="14">
        <f t="shared" si="416"/>
        <v>0</v>
      </c>
      <c r="AW658" s="27" t="e">
        <f t="shared" si="268"/>
        <v>#DIV/0!</v>
      </c>
      <c r="AX658" s="24">
        <f t="shared" ref="AX658:BB658" si="417">SUM(AX17,AX99,AX179,AX260,AX341,AX421,AX500,AX579)</f>
        <v>0</v>
      </c>
      <c r="AY658" s="23">
        <f t="shared" si="417"/>
        <v>0</v>
      </c>
      <c r="AZ658" s="13">
        <f t="shared" si="417"/>
        <v>0</v>
      </c>
      <c r="BA658" s="13">
        <f t="shared" si="417"/>
        <v>0</v>
      </c>
      <c r="BB658" s="14">
        <f t="shared" si="417"/>
        <v>0</v>
      </c>
      <c r="BC658" s="27" t="e">
        <f t="shared" si="270"/>
        <v>#DIV/0!</v>
      </c>
      <c r="BD658" s="24">
        <f t="shared" ref="BD658:BH658" si="418">SUM(BD17,BD99,BD179,BD260,BD341,BD421,BD500,BD579)</f>
        <v>0</v>
      </c>
      <c r="BE658" s="23">
        <f t="shared" si="418"/>
        <v>0</v>
      </c>
      <c r="BF658" s="13">
        <f t="shared" si="418"/>
        <v>0</v>
      </c>
      <c r="BG658" s="13">
        <f t="shared" si="418"/>
        <v>0</v>
      </c>
      <c r="BH658" s="14">
        <f t="shared" si="418"/>
        <v>0</v>
      </c>
      <c r="BI658" s="27" t="e">
        <f t="shared" si="272"/>
        <v>#DIV/0!</v>
      </c>
      <c r="BJ658" s="24">
        <f t="shared" ref="BJ658:BN658" si="419">SUM(BJ17,BJ99,BJ179,BJ260,BJ341,BJ421,BJ500,BJ579)</f>
        <v>0</v>
      </c>
      <c r="BK658" s="23">
        <f t="shared" si="419"/>
        <v>0</v>
      </c>
      <c r="BL658" s="13">
        <f t="shared" si="419"/>
        <v>0</v>
      </c>
      <c r="BM658" s="13">
        <f t="shared" si="419"/>
        <v>0</v>
      </c>
      <c r="BN658" s="14">
        <f t="shared" si="419"/>
        <v>0</v>
      </c>
      <c r="BO658" s="27" t="e">
        <f t="shared" si="274"/>
        <v>#DIV/0!</v>
      </c>
      <c r="BP658" s="17">
        <f t="shared" ref="BP658:BT658" si="420">SUM(BP17,BP99,BP179,BP260,BP341,BP421,BP500,BP579)</f>
        <v>0</v>
      </c>
      <c r="BQ658" s="45">
        <f t="shared" si="420"/>
        <v>0</v>
      </c>
      <c r="BR658" s="42">
        <f t="shared" si="420"/>
        <v>0</v>
      </c>
      <c r="BS658" s="42">
        <f t="shared" si="420"/>
        <v>0</v>
      </c>
      <c r="BT658" s="43">
        <f t="shared" si="420"/>
        <v>0</v>
      </c>
      <c r="BU658" s="44" t="e">
        <f t="shared" si="276"/>
        <v>#DIV/0!</v>
      </c>
      <c r="BV658" s="46">
        <f t="shared" si="252"/>
        <v>0</v>
      </c>
    </row>
    <row r="659" spans="2:74">
      <c r="B659" s="17" t="s">
        <v>22</v>
      </c>
      <c r="C659" s="23">
        <f t="shared" ref="C659:F659" si="421">SUM(C18,C100,C180,C261,C342,C422,C501,C580)</f>
        <v>0</v>
      </c>
      <c r="D659" s="13">
        <f t="shared" si="421"/>
        <v>0</v>
      </c>
      <c r="E659" s="13">
        <f t="shared" si="421"/>
        <v>0</v>
      </c>
      <c r="F659" s="14">
        <f t="shared" si="421"/>
        <v>0</v>
      </c>
      <c r="G659" s="27" t="e">
        <f t="shared" si="254"/>
        <v>#DIV/0!</v>
      </c>
      <c r="H659" s="24">
        <f t="shared" ref="H659:L659" si="422">SUM(H18,H100,H180,H261,H342,H422,H501,H580)</f>
        <v>0</v>
      </c>
      <c r="I659" s="23">
        <f t="shared" si="422"/>
        <v>0</v>
      </c>
      <c r="J659" s="13">
        <f t="shared" si="422"/>
        <v>0</v>
      </c>
      <c r="K659" s="13">
        <f t="shared" si="422"/>
        <v>0</v>
      </c>
      <c r="L659" s="14">
        <f t="shared" si="422"/>
        <v>0</v>
      </c>
      <c r="M659" s="27" t="e">
        <f t="shared" si="256"/>
        <v>#DIV/0!</v>
      </c>
      <c r="N659" s="24">
        <f t="shared" ref="N659:R659" si="423">SUM(N18,N100,N180,N261,N342,N422,N501,N580)</f>
        <v>0</v>
      </c>
      <c r="O659" s="23">
        <f t="shared" si="423"/>
        <v>0</v>
      </c>
      <c r="P659" s="13">
        <f t="shared" si="423"/>
        <v>0</v>
      </c>
      <c r="Q659" s="13">
        <f t="shared" si="423"/>
        <v>0</v>
      </c>
      <c r="R659" s="14">
        <f t="shared" si="423"/>
        <v>0</v>
      </c>
      <c r="S659" s="27" t="e">
        <f t="shared" si="258"/>
        <v>#DIV/0!</v>
      </c>
      <c r="T659" s="24">
        <f t="shared" ref="T659:X659" si="424">SUM(T18,T100,T180,T261,T342,T422,T501,T580)</f>
        <v>0</v>
      </c>
      <c r="U659" s="23">
        <f t="shared" si="424"/>
        <v>0</v>
      </c>
      <c r="V659" s="13">
        <f t="shared" si="424"/>
        <v>0</v>
      </c>
      <c r="W659" s="13">
        <f t="shared" si="424"/>
        <v>0</v>
      </c>
      <c r="X659" s="14">
        <f t="shared" si="424"/>
        <v>0</v>
      </c>
      <c r="Y659" s="27" t="e">
        <f t="shared" si="260"/>
        <v>#DIV/0!</v>
      </c>
      <c r="Z659" s="24">
        <f t="shared" ref="Z659:AD659" si="425">SUM(Z18,Z100,Z180,Z261,Z342,Z422,Z501,Z580)</f>
        <v>0</v>
      </c>
      <c r="AA659" s="23">
        <f t="shared" si="425"/>
        <v>0</v>
      </c>
      <c r="AB659" s="13">
        <f t="shared" si="425"/>
        <v>0</v>
      </c>
      <c r="AC659" s="13">
        <f t="shared" si="425"/>
        <v>0</v>
      </c>
      <c r="AD659" s="14">
        <f t="shared" si="425"/>
        <v>0</v>
      </c>
      <c r="AE659" s="27" t="e">
        <f t="shared" si="262"/>
        <v>#DIV/0!</v>
      </c>
      <c r="AF659" s="24">
        <f t="shared" ref="AF659:AJ659" si="426">SUM(AF18,AF100,AF180,AF261,AF342,AF422,AF501,AF580)</f>
        <v>0</v>
      </c>
      <c r="AG659" s="23">
        <f t="shared" si="426"/>
        <v>0</v>
      </c>
      <c r="AH659" s="13">
        <f t="shared" si="426"/>
        <v>0</v>
      </c>
      <c r="AI659" s="13">
        <f t="shared" si="426"/>
        <v>0</v>
      </c>
      <c r="AJ659" s="14">
        <f t="shared" si="426"/>
        <v>0</v>
      </c>
      <c r="AK659" s="27" t="e">
        <f t="shared" si="264"/>
        <v>#DIV/0!</v>
      </c>
      <c r="AL659" s="24">
        <f t="shared" ref="AL659:AP659" si="427">SUM(AL18,AL100,AL180,AL261,AL342,AL422,AL501,AL580)</f>
        <v>0</v>
      </c>
      <c r="AM659" s="23">
        <f t="shared" si="427"/>
        <v>0</v>
      </c>
      <c r="AN659" s="13">
        <f t="shared" si="427"/>
        <v>0</v>
      </c>
      <c r="AO659" s="13">
        <f t="shared" si="427"/>
        <v>0</v>
      </c>
      <c r="AP659" s="14">
        <f t="shared" si="427"/>
        <v>0</v>
      </c>
      <c r="AQ659" s="27" t="e">
        <f t="shared" si="266"/>
        <v>#DIV/0!</v>
      </c>
      <c r="AR659" s="24">
        <f t="shared" ref="AR659:AV659" si="428">SUM(AR18,AR100,AR180,AR261,AR342,AR422,AR501,AR580)</f>
        <v>0</v>
      </c>
      <c r="AS659" s="23">
        <f t="shared" si="428"/>
        <v>0</v>
      </c>
      <c r="AT659" s="13">
        <f t="shared" si="428"/>
        <v>0</v>
      </c>
      <c r="AU659" s="13">
        <f t="shared" si="428"/>
        <v>0</v>
      </c>
      <c r="AV659" s="14">
        <f t="shared" si="428"/>
        <v>0</v>
      </c>
      <c r="AW659" s="27" t="e">
        <f t="shared" si="268"/>
        <v>#DIV/0!</v>
      </c>
      <c r="AX659" s="24">
        <f t="shared" ref="AX659:BB659" si="429">SUM(AX18,AX100,AX180,AX261,AX342,AX422,AX501,AX580)</f>
        <v>0</v>
      </c>
      <c r="AY659" s="23">
        <f t="shared" si="429"/>
        <v>0</v>
      </c>
      <c r="AZ659" s="13">
        <f t="shared" si="429"/>
        <v>0</v>
      </c>
      <c r="BA659" s="13">
        <f t="shared" si="429"/>
        <v>0</v>
      </c>
      <c r="BB659" s="14">
        <f t="shared" si="429"/>
        <v>0</v>
      </c>
      <c r="BC659" s="27" t="e">
        <f t="shared" si="270"/>
        <v>#DIV/0!</v>
      </c>
      <c r="BD659" s="24">
        <f t="shared" ref="BD659:BH659" si="430">SUM(BD18,BD100,BD180,BD261,BD342,BD422,BD501,BD580)</f>
        <v>0</v>
      </c>
      <c r="BE659" s="23">
        <f t="shared" si="430"/>
        <v>0</v>
      </c>
      <c r="BF659" s="13">
        <f t="shared" si="430"/>
        <v>0</v>
      </c>
      <c r="BG659" s="13">
        <f t="shared" si="430"/>
        <v>0</v>
      </c>
      <c r="BH659" s="14">
        <f t="shared" si="430"/>
        <v>0</v>
      </c>
      <c r="BI659" s="27" t="e">
        <f t="shared" si="272"/>
        <v>#DIV/0!</v>
      </c>
      <c r="BJ659" s="24">
        <f t="shared" ref="BJ659:BN659" si="431">SUM(BJ18,BJ100,BJ180,BJ261,BJ342,BJ422,BJ501,BJ580)</f>
        <v>0</v>
      </c>
      <c r="BK659" s="23">
        <f t="shared" si="431"/>
        <v>0</v>
      </c>
      <c r="BL659" s="13">
        <f t="shared" si="431"/>
        <v>0</v>
      </c>
      <c r="BM659" s="13">
        <f t="shared" si="431"/>
        <v>0</v>
      </c>
      <c r="BN659" s="14">
        <f t="shared" si="431"/>
        <v>0</v>
      </c>
      <c r="BO659" s="27" t="e">
        <f t="shared" si="274"/>
        <v>#DIV/0!</v>
      </c>
      <c r="BP659" s="17">
        <f t="shared" ref="BP659:BT659" si="432">SUM(BP18,BP100,BP180,BP261,BP342,BP422,BP501,BP580)</f>
        <v>0</v>
      </c>
      <c r="BQ659" s="45">
        <f t="shared" si="432"/>
        <v>0</v>
      </c>
      <c r="BR659" s="42">
        <f t="shared" si="432"/>
        <v>0</v>
      </c>
      <c r="BS659" s="42">
        <f t="shared" si="432"/>
        <v>0</v>
      </c>
      <c r="BT659" s="43">
        <f t="shared" si="432"/>
        <v>0</v>
      </c>
      <c r="BU659" s="44" t="e">
        <f t="shared" si="276"/>
        <v>#DIV/0!</v>
      </c>
      <c r="BV659" s="46">
        <f t="shared" si="252"/>
        <v>0</v>
      </c>
    </row>
    <row r="660" spans="2:74">
      <c r="B660" s="17" t="s">
        <v>23</v>
      </c>
      <c r="C660" s="23">
        <f t="shared" ref="C660:F660" si="433">SUM(C19,C101,C181,C262,C343,C423,C502,C581)</f>
        <v>0</v>
      </c>
      <c r="D660" s="13">
        <f t="shared" si="433"/>
        <v>0</v>
      </c>
      <c r="E660" s="13">
        <f t="shared" si="433"/>
        <v>0</v>
      </c>
      <c r="F660" s="14">
        <f t="shared" si="433"/>
        <v>0</v>
      </c>
      <c r="G660" s="27" t="e">
        <f t="shared" si="254"/>
        <v>#DIV/0!</v>
      </c>
      <c r="H660" s="24">
        <f t="shared" ref="H660:L660" si="434">SUM(H19,H101,H181,H262,H343,H423,H502,H581)</f>
        <v>0</v>
      </c>
      <c r="I660" s="23">
        <f t="shared" si="434"/>
        <v>0</v>
      </c>
      <c r="J660" s="13">
        <f t="shared" si="434"/>
        <v>0</v>
      </c>
      <c r="K660" s="13">
        <f t="shared" si="434"/>
        <v>0</v>
      </c>
      <c r="L660" s="14">
        <f t="shared" si="434"/>
        <v>0</v>
      </c>
      <c r="M660" s="27" t="e">
        <f t="shared" si="256"/>
        <v>#DIV/0!</v>
      </c>
      <c r="N660" s="24">
        <f t="shared" ref="N660:R660" si="435">SUM(N19,N101,N181,N262,N343,N423,N502,N581)</f>
        <v>0</v>
      </c>
      <c r="O660" s="23">
        <f t="shared" si="435"/>
        <v>0</v>
      </c>
      <c r="P660" s="13">
        <f t="shared" si="435"/>
        <v>0</v>
      </c>
      <c r="Q660" s="13">
        <f t="shared" si="435"/>
        <v>0</v>
      </c>
      <c r="R660" s="14">
        <f t="shared" si="435"/>
        <v>0</v>
      </c>
      <c r="S660" s="27" t="e">
        <f t="shared" si="258"/>
        <v>#DIV/0!</v>
      </c>
      <c r="T660" s="24">
        <f t="shared" ref="T660:X660" si="436">SUM(T19,T101,T181,T262,T343,T423,T502,T581)</f>
        <v>0</v>
      </c>
      <c r="U660" s="23">
        <f t="shared" si="436"/>
        <v>0</v>
      </c>
      <c r="V660" s="13">
        <f t="shared" si="436"/>
        <v>0</v>
      </c>
      <c r="W660" s="13">
        <f t="shared" si="436"/>
        <v>0</v>
      </c>
      <c r="X660" s="14">
        <f t="shared" si="436"/>
        <v>0</v>
      </c>
      <c r="Y660" s="27" t="e">
        <f t="shared" si="260"/>
        <v>#DIV/0!</v>
      </c>
      <c r="Z660" s="24">
        <f t="shared" ref="Z660:AD660" si="437">SUM(Z19,Z101,Z181,Z262,Z343,Z423,Z502,Z581)</f>
        <v>0</v>
      </c>
      <c r="AA660" s="23">
        <f t="shared" si="437"/>
        <v>0</v>
      </c>
      <c r="AB660" s="13">
        <f t="shared" si="437"/>
        <v>0</v>
      </c>
      <c r="AC660" s="13">
        <f t="shared" si="437"/>
        <v>0</v>
      </c>
      <c r="AD660" s="14">
        <f t="shared" si="437"/>
        <v>0</v>
      </c>
      <c r="AE660" s="27" t="e">
        <f t="shared" si="262"/>
        <v>#DIV/0!</v>
      </c>
      <c r="AF660" s="24">
        <f t="shared" ref="AF660:AJ660" si="438">SUM(AF19,AF101,AF181,AF262,AF343,AF423,AF502,AF581)</f>
        <v>0</v>
      </c>
      <c r="AG660" s="23">
        <f t="shared" si="438"/>
        <v>0</v>
      </c>
      <c r="AH660" s="13">
        <f t="shared" si="438"/>
        <v>0</v>
      </c>
      <c r="AI660" s="13">
        <f t="shared" si="438"/>
        <v>0</v>
      </c>
      <c r="AJ660" s="14">
        <f t="shared" si="438"/>
        <v>0</v>
      </c>
      <c r="AK660" s="27" t="e">
        <f t="shared" si="264"/>
        <v>#DIV/0!</v>
      </c>
      <c r="AL660" s="24">
        <f t="shared" ref="AL660:AP660" si="439">SUM(AL19,AL101,AL181,AL262,AL343,AL423,AL502,AL581)</f>
        <v>0</v>
      </c>
      <c r="AM660" s="23">
        <f t="shared" si="439"/>
        <v>0</v>
      </c>
      <c r="AN660" s="13">
        <f t="shared" si="439"/>
        <v>0</v>
      </c>
      <c r="AO660" s="13">
        <f t="shared" si="439"/>
        <v>0</v>
      </c>
      <c r="AP660" s="14">
        <f t="shared" si="439"/>
        <v>0</v>
      </c>
      <c r="AQ660" s="27" t="e">
        <f t="shared" si="266"/>
        <v>#DIV/0!</v>
      </c>
      <c r="AR660" s="24">
        <f t="shared" ref="AR660:AV660" si="440">SUM(AR19,AR101,AR181,AR262,AR343,AR423,AR502,AR581)</f>
        <v>0</v>
      </c>
      <c r="AS660" s="23">
        <f t="shared" si="440"/>
        <v>0</v>
      </c>
      <c r="AT660" s="13">
        <f t="shared" si="440"/>
        <v>0</v>
      </c>
      <c r="AU660" s="13">
        <f t="shared" si="440"/>
        <v>0</v>
      </c>
      <c r="AV660" s="14">
        <f t="shared" si="440"/>
        <v>0</v>
      </c>
      <c r="AW660" s="27" t="e">
        <f t="shared" si="268"/>
        <v>#DIV/0!</v>
      </c>
      <c r="AX660" s="24">
        <f t="shared" ref="AX660:BB660" si="441">SUM(AX19,AX101,AX181,AX262,AX343,AX423,AX502,AX581)</f>
        <v>0</v>
      </c>
      <c r="AY660" s="23">
        <f t="shared" si="441"/>
        <v>0</v>
      </c>
      <c r="AZ660" s="13">
        <f t="shared" si="441"/>
        <v>0</v>
      </c>
      <c r="BA660" s="13">
        <f t="shared" si="441"/>
        <v>0</v>
      </c>
      <c r="BB660" s="14">
        <f t="shared" si="441"/>
        <v>0</v>
      </c>
      <c r="BC660" s="27" t="e">
        <f t="shared" si="270"/>
        <v>#DIV/0!</v>
      </c>
      <c r="BD660" s="24">
        <f t="shared" ref="BD660:BH660" si="442">SUM(BD19,BD101,BD181,BD262,BD343,BD423,BD502,BD581)</f>
        <v>0</v>
      </c>
      <c r="BE660" s="23">
        <f t="shared" si="442"/>
        <v>0</v>
      </c>
      <c r="BF660" s="13">
        <f t="shared" si="442"/>
        <v>0</v>
      </c>
      <c r="BG660" s="13">
        <f t="shared" si="442"/>
        <v>0</v>
      </c>
      <c r="BH660" s="14">
        <f t="shared" si="442"/>
        <v>0</v>
      </c>
      <c r="BI660" s="27" t="e">
        <f t="shared" si="272"/>
        <v>#DIV/0!</v>
      </c>
      <c r="BJ660" s="24">
        <f t="shared" ref="BJ660:BN660" si="443">SUM(BJ19,BJ101,BJ181,BJ262,BJ343,BJ423,BJ502,BJ581)</f>
        <v>0</v>
      </c>
      <c r="BK660" s="23">
        <f t="shared" si="443"/>
        <v>0</v>
      </c>
      <c r="BL660" s="13">
        <f t="shared" si="443"/>
        <v>0</v>
      </c>
      <c r="BM660" s="13">
        <f t="shared" si="443"/>
        <v>0</v>
      </c>
      <c r="BN660" s="14">
        <f t="shared" si="443"/>
        <v>0</v>
      </c>
      <c r="BO660" s="27" t="e">
        <f t="shared" si="274"/>
        <v>#DIV/0!</v>
      </c>
      <c r="BP660" s="17">
        <f t="shared" ref="BP660:BT660" si="444">SUM(BP19,BP101,BP181,BP262,BP343,BP423,BP502,BP581)</f>
        <v>0</v>
      </c>
      <c r="BQ660" s="45">
        <f t="shared" si="444"/>
        <v>0</v>
      </c>
      <c r="BR660" s="42">
        <f t="shared" si="444"/>
        <v>0</v>
      </c>
      <c r="BS660" s="42">
        <f t="shared" si="444"/>
        <v>0</v>
      </c>
      <c r="BT660" s="43">
        <f t="shared" si="444"/>
        <v>0</v>
      </c>
      <c r="BU660" s="44" t="e">
        <f t="shared" si="276"/>
        <v>#DIV/0!</v>
      </c>
      <c r="BV660" s="46">
        <f t="shared" si="252"/>
        <v>0</v>
      </c>
    </row>
    <row r="661" spans="2:74">
      <c r="B661" s="17" t="s">
        <v>24</v>
      </c>
      <c r="C661" s="23">
        <f t="shared" ref="C661:F661" si="445">SUM(C20,C102,C182,C263,C344,C424,C503,C582)</f>
        <v>0</v>
      </c>
      <c r="D661" s="13">
        <f t="shared" si="445"/>
        <v>0</v>
      </c>
      <c r="E661" s="13">
        <f t="shared" si="445"/>
        <v>0</v>
      </c>
      <c r="F661" s="14">
        <f t="shared" si="445"/>
        <v>0</v>
      </c>
      <c r="G661" s="27" t="e">
        <f t="shared" si="254"/>
        <v>#DIV/0!</v>
      </c>
      <c r="H661" s="24">
        <f t="shared" ref="H661:L661" si="446">SUM(H20,H102,H182,H263,H344,H424,H503,H582)</f>
        <v>0</v>
      </c>
      <c r="I661" s="23">
        <f t="shared" si="446"/>
        <v>0</v>
      </c>
      <c r="J661" s="13">
        <f t="shared" si="446"/>
        <v>0</v>
      </c>
      <c r="K661" s="13">
        <f t="shared" si="446"/>
        <v>0</v>
      </c>
      <c r="L661" s="14">
        <f t="shared" si="446"/>
        <v>0</v>
      </c>
      <c r="M661" s="27" t="e">
        <f t="shared" si="256"/>
        <v>#DIV/0!</v>
      </c>
      <c r="N661" s="24">
        <f t="shared" ref="N661:R661" si="447">SUM(N20,N102,N182,N263,N344,N424,N503,N582)</f>
        <v>0</v>
      </c>
      <c r="O661" s="23">
        <f t="shared" si="447"/>
        <v>0</v>
      </c>
      <c r="P661" s="13">
        <f t="shared" si="447"/>
        <v>0</v>
      </c>
      <c r="Q661" s="13">
        <f t="shared" si="447"/>
        <v>0</v>
      </c>
      <c r="R661" s="14">
        <f t="shared" si="447"/>
        <v>0</v>
      </c>
      <c r="S661" s="27" t="e">
        <f t="shared" si="258"/>
        <v>#DIV/0!</v>
      </c>
      <c r="T661" s="24">
        <f t="shared" ref="T661:X661" si="448">SUM(T20,T102,T182,T263,T344,T424,T503,T582)</f>
        <v>0</v>
      </c>
      <c r="U661" s="23">
        <f t="shared" si="448"/>
        <v>0</v>
      </c>
      <c r="V661" s="13">
        <f t="shared" si="448"/>
        <v>0</v>
      </c>
      <c r="W661" s="13">
        <f t="shared" si="448"/>
        <v>0</v>
      </c>
      <c r="X661" s="14">
        <f t="shared" si="448"/>
        <v>0</v>
      </c>
      <c r="Y661" s="27" t="e">
        <f t="shared" si="260"/>
        <v>#DIV/0!</v>
      </c>
      <c r="Z661" s="24">
        <f t="shared" ref="Z661:AD661" si="449">SUM(Z20,Z102,Z182,Z263,Z344,Z424,Z503,Z582)</f>
        <v>0</v>
      </c>
      <c r="AA661" s="23">
        <f t="shared" si="449"/>
        <v>0</v>
      </c>
      <c r="AB661" s="13">
        <f t="shared" si="449"/>
        <v>0</v>
      </c>
      <c r="AC661" s="13">
        <f t="shared" si="449"/>
        <v>0</v>
      </c>
      <c r="AD661" s="14">
        <f t="shared" si="449"/>
        <v>0</v>
      </c>
      <c r="AE661" s="27" t="e">
        <f t="shared" si="262"/>
        <v>#DIV/0!</v>
      </c>
      <c r="AF661" s="24">
        <f t="shared" ref="AF661:AJ661" si="450">SUM(AF20,AF102,AF182,AF263,AF344,AF424,AF503,AF582)</f>
        <v>0</v>
      </c>
      <c r="AG661" s="23">
        <f t="shared" si="450"/>
        <v>0</v>
      </c>
      <c r="AH661" s="13">
        <f t="shared" si="450"/>
        <v>0</v>
      </c>
      <c r="AI661" s="13">
        <f t="shared" si="450"/>
        <v>0</v>
      </c>
      <c r="AJ661" s="14">
        <f t="shared" si="450"/>
        <v>0</v>
      </c>
      <c r="AK661" s="27" t="e">
        <f t="shared" si="264"/>
        <v>#DIV/0!</v>
      </c>
      <c r="AL661" s="24">
        <f t="shared" ref="AL661:AP661" si="451">SUM(AL20,AL102,AL182,AL263,AL344,AL424,AL503,AL582)</f>
        <v>0</v>
      </c>
      <c r="AM661" s="23">
        <f t="shared" si="451"/>
        <v>0</v>
      </c>
      <c r="AN661" s="13">
        <f t="shared" si="451"/>
        <v>0</v>
      </c>
      <c r="AO661" s="13">
        <f t="shared" si="451"/>
        <v>0</v>
      </c>
      <c r="AP661" s="14">
        <f t="shared" si="451"/>
        <v>0</v>
      </c>
      <c r="AQ661" s="27" t="e">
        <f t="shared" si="266"/>
        <v>#DIV/0!</v>
      </c>
      <c r="AR661" s="24">
        <f t="shared" ref="AR661:AV661" si="452">SUM(AR20,AR102,AR182,AR263,AR344,AR424,AR503,AR582)</f>
        <v>0</v>
      </c>
      <c r="AS661" s="23">
        <f t="shared" si="452"/>
        <v>0</v>
      </c>
      <c r="AT661" s="13">
        <f t="shared" si="452"/>
        <v>0</v>
      </c>
      <c r="AU661" s="13">
        <f t="shared" si="452"/>
        <v>0</v>
      </c>
      <c r="AV661" s="14">
        <f t="shared" si="452"/>
        <v>0</v>
      </c>
      <c r="AW661" s="27" t="e">
        <f t="shared" si="268"/>
        <v>#DIV/0!</v>
      </c>
      <c r="AX661" s="24">
        <f t="shared" ref="AX661:BB661" si="453">SUM(AX20,AX102,AX182,AX263,AX344,AX424,AX503,AX582)</f>
        <v>0</v>
      </c>
      <c r="AY661" s="23">
        <f t="shared" si="453"/>
        <v>0</v>
      </c>
      <c r="AZ661" s="13">
        <f t="shared" si="453"/>
        <v>0</v>
      </c>
      <c r="BA661" s="13">
        <f t="shared" si="453"/>
        <v>0</v>
      </c>
      <c r="BB661" s="14">
        <f t="shared" si="453"/>
        <v>0</v>
      </c>
      <c r="BC661" s="27" t="e">
        <f t="shared" si="270"/>
        <v>#DIV/0!</v>
      </c>
      <c r="BD661" s="24">
        <f t="shared" ref="BD661:BH661" si="454">SUM(BD20,BD102,BD182,BD263,BD344,BD424,BD503,BD582)</f>
        <v>0</v>
      </c>
      <c r="BE661" s="23">
        <f t="shared" si="454"/>
        <v>0</v>
      </c>
      <c r="BF661" s="13">
        <f t="shared" si="454"/>
        <v>0</v>
      </c>
      <c r="BG661" s="13">
        <f t="shared" si="454"/>
        <v>0</v>
      </c>
      <c r="BH661" s="14">
        <f t="shared" si="454"/>
        <v>0</v>
      </c>
      <c r="BI661" s="27" t="e">
        <f t="shared" si="272"/>
        <v>#DIV/0!</v>
      </c>
      <c r="BJ661" s="24">
        <f t="shared" ref="BJ661:BN661" si="455">SUM(BJ20,BJ102,BJ182,BJ263,BJ344,BJ424,BJ503,BJ582)</f>
        <v>0</v>
      </c>
      <c r="BK661" s="23">
        <f t="shared" si="455"/>
        <v>0</v>
      </c>
      <c r="BL661" s="13">
        <f t="shared" si="455"/>
        <v>0</v>
      </c>
      <c r="BM661" s="13">
        <f t="shared" si="455"/>
        <v>0</v>
      </c>
      <c r="BN661" s="14">
        <f t="shared" si="455"/>
        <v>0</v>
      </c>
      <c r="BO661" s="27" t="e">
        <f t="shared" si="274"/>
        <v>#DIV/0!</v>
      </c>
      <c r="BP661" s="17">
        <f t="shared" ref="BP661:BT661" si="456">SUM(BP20,BP102,BP182,BP263,BP344,BP424,BP503,BP582)</f>
        <v>0</v>
      </c>
      <c r="BQ661" s="45">
        <f t="shared" si="456"/>
        <v>0</v>
      </c>
      <c r="BR661" s="42">
        <f t="shared" si="456"/>
        <v>0</v>
      </c>
      <c r="BS661" s="42">
        <f t="shared" si="456"/>
        <v>0</v>
      </c>
      <c r="BT661" s="43">
        <f t="shared" si="456"/>
        <v>0</v>
      </c>
      <c r="BU661" s="44" t="e">
        <f t="shared" si="276"/>
        <v>#DIV/0!</v>
      </c>
      <c r="BV661" s="46">
        <f t="shared" si="252"/>
        <v>0</v>
      </c>
    </row>
    <row r="662" spans="2:74">
      <c r="B662" s="17" t="s">
        <v>25</v>
      </c>
      <c r="C662" s="23">
        <f t="shared" ref="C662:F662" si="457">SUM(C21,C103,C183,C264,C345,C425,C504,C583)</f>
        <v>0</v>
      </c>
      <c r="D662" s="13">
        <f t="shared" si="457"/>
        <v>0</v>
      </c>
      <c r="E662" s="13">
        <f t="shared" si="457"/>
        <v>0</v>
      </c>
      <c r="F662" s="14">
        <f t="shared" si="457"/>
        <v>0</v>
      </c>
      <c r="G662" s="27" t="e">
        <f t="shared" si="254"/>
        <v>#DIV/0!</v>
      </c>
      <c r="H662" s="24">
        <f t="shared" ref="H662:L662" si="458">SUM(H21,H103,H183,H264,H345,H425,H504,H583)</f>
        <v>0</v>
      </c>
      <c r="I662" s="23">
        <f t="shared" si="458"/>
        <v>0</v>
      </c>
      <c r="J662" s="13">
        <f t="shared" si="458"/>
        <v>0</v>
      </c>
      <c r="K662" s="13">
        <f t="shared" si="458"/>
        <v>0</v>
      </c>
      <c r="L662" s="14">
        <f t="shared" si="458"/>
        <v>0</v>
      </c>
      <c r="M662" s="27" t="e">
        <f t="shared" si="256"/>
        <v>#DIV/0!</v>
      </c>
      <c r="N662" s="24">
        <f t="shared" ref="N662:R662" si="459">SUM(N21,N103,N183,N264,N345,N425,N504,N583)</f>
        <v>0</v>
      </c>
      <c r="O662" s="23">
        <f t="shared" si="459"/>
        <v>0</v>
      </c>
      <c r="P662" s="13">
        <f t="shared" si="459"/>
        <v>0</v>
      </c>
      <c r="Q662" s="13">
        <f t="shared" si="459"/>
        <v>0</v>
      </c>
      <c r="R662" s="14">
        <f t="shared" si="459"/>
        <v>0</v>
      </c>
      <c r="S662" s="27" t="e">
        <f t="shared" si="258"/>
        <v>#DIV/0!</v>
      </c>
      <c r="T662" s="24">
        <f t="shared" ref="T662:X662" si="460">SUM(T21,T103,T183,T264,T345,T425,T504,T583)</f>
        <v>0</v>
      </c>
      <c r="U662" s="23">
        <f t="shared" si="460"/>
        <v>0</v>
      </c>
      <c r="V662" s="13">
        <f t="shared" si="460"/>
        <v>0</v>
      </c>
      <c r="W662" s="13">
        <f t="shared" si="460"/>
        <v>0</v>
      </c>
      <c r="X662" s="14">
        <f t="shared" si="460"/>
        <v>0</v>
      </c>
      <c r="Y662" s="27" t="e">
        <f t="shared" si="260"/>
        <v>#DIV/0!</v>
      </c>
      <c r="Z662" s="24">
        <f t="shared" ref="Z662:AD662" si="461">SUM(Z21,Z103,Z183,Z264,Z345,Z425,Z504,Z583)</f>
        <v>0</v>
      </c>
      <c r="AA662" s="23">
        <f t="shared" si="461"/>
        <v>0</v>
      </c>
      <c r="AB662" s="13">
        <f t="shared" si="461"/>
        <v>0</v>
      </c>
      <c r="AC662" s="13">
        <f t="shared" si="461"/>
        <v>0</v>
      </c>
      <c r="AD662" s="14">
        <f t="shared" si="461"/>
        <v>0</v>
      </c>
      <c r="AE662" s="27" t="e">
        <f t="shared" si="262"/>
        <v>#DIV/0!</v>
      </c>
      <c r="AF662" s="24">
        <f t="shared" ref="AF662:AJ662" si="462">SUM(AF21,AF103,AF183,AF264,AF345,AF425,AF504,AF583)</f>
        <v>0</v>
      </c>
      <c r="AG662" s="23">
        <f t="shared" si="462"/>
        <v>0</v>
      </c>
      <c r="AH662" s="13">
        <f t="shared" si="462"/>
        <v>0</v>
      </c>
      <c r="AI662" s="13">
        <f t="shared" si="462"/>
        <v>0</v>
      </c>
      <c r="AJ662" s="14">
        <f t="shared" si="462"/>
        <v>0</v>
      </c>
      <c r="AK662" s="27" t="e">
        <f t="shared" si="264"/>
        <v>#DIV/0!</v>
      </c>
      <c r="AL662" s="24">
        <f t="shared" ref="AL662:AP662" si="463">SUM(AL21,AL103,AL183,AL264,AL345,AL425,AL504,AL583)</f>
        <v>0</v>
      </c>
      <c r="AM662" s="23">
        <f t="shared" si="463"/>
        <v>0</v>
      </c>
      <c r="AN662" s="13">
        <f t="shared" si="463"/>
        <v>0</v>
      </c>
      <c r="AO662" s="13">
        <f t="shared" si="463"/>
        <v>0</v>
      </c>
      <c r="AP662" s="14">
        <f t="shared" si="463"/>
        <v>0</v>
      </c>
      <c r="AQ662" s="27" t="e">
        <f t="shared" si="266"/>
        <v>#DIV/0!</v>
      </c>
      <c r="AR662" s="24">
        <f t="shared" ref="AR662:AV662" si="464">SUM(AR21,AR103,AR183,AR264,AR345,AR425,AR504,AR583)</f>
        <v>0</v>
      </c>
      <c r="AS662" s="23">
        <f t="shared" si="464"/>
        <v>0</v>
      </c>
      <c r="AT662" s="13">
        <f t="shared" si="464"/>
        <v>0</v>
      </c>
      <c r="AU662" s="13">
        <f t="shared" si="464"/>
        <v>0</v>
      </c>
      <c r="AV662" s="14">
        <f t="shared" si="464"/>
        <v>0</v>
      </c>
      <c r="AW662" s="27" t="e">
        <f t="shared" si="268"/>
        <v>#DIV/0!</v>
      </c>
      <c r="AX662" s="24">
        <f t="shared" ref="AX662:BB662" si="465">SUM(AX21,AX103,AX183,AX264,AX345,AX425,AX504,AX583)</f>
        <v>0</v>
      </c>
      <c r="AY662" s="23">
        <f t="shared" si="465"/>
        <v>0</v>
      </c>
      <c r="AZ662" s="13">
        <f t="shared" si="465"/>
        <v>0</v>
      </c>
      <c r="BA662" s="13">
        <f t="shared" si="465"/>
        <v>0</v>
      </c>
      <c r="BB662" s="14">
        <f t="shared" si="465"/>
        <v>0</v>
      </c>
      <c r="BC662" s="27" t="e">
        <f t="shared" si="270"/>
        <v>#DIV/0!</v>
      </c>
      <c r="BD662" s="24">
        <f t="shared" ref="BD662:BH662" si="466">SUM(BD21,BD103,BD183,BD264,BD345,BD425,BD504,BD583)</f>
        <v>0</v>
      </c>
      <c r="BE662" s="23">
        <f t="shared" si="466"/>
        <v>0</v>
      </c>
      <c r="BF662" s="13">
        <f t="shared" si="466"/>
        <v>0</v>
      </c>
      <c r="BG662" s="13">
        <f t="shared" si="466"/>
        <v>0</v>
      </c>
      <c r="BH662" s="14">
        <f t="shared" si="466"/>
        <v>0</v>
      </c>
      <c r="BI662" s="27" t="e">
        <f t="shared" si="272"/>
        <v>#DIV/0!</v>
      </c>
      <c r="BJ662" s="24">
        <f t="shared" ref="BJ662:BN662" si="467">SUM(BJ21,BJ103,BJ183,BJ264,BJ345,BJ425,BJ504,BJ583)</f>
        <v>0</v>
      </c>
      <c r="BK662" s="23">
        <f t="shared" si="467"/>
        <v>0</v>
      </c>
      <c r="BL662" s="13">
        <f t="shared" si="467"/>
        <v>0</v>
      </c>
      <c r="BM662" s="13">
        <f t="shared" si="467"/>
        <v>0</v>
      </c>
      <c r="BN662" s="14">
        <f t="shared" si="467"/>
        <v>0</v>
      </c>
      <c r="BO662" s="27" t="e">
        <f t="shared" si="274"/>
        <v>#DIV/0!</v>
      </c>
      <c r="BP662" s="17">
        <f t="shared" ref="BP662:BT662" si="468">SUM(BP21,BP103,BP183,BP264,BP345,BP425,BP504,BP583)</f>
        <v>0</v>
      </c>
      <c r="BQ662" s="45">
        <f t="shared" si="468"/>
        <v>0</v>
      </c>
      <c r="BR662" s="42">
        <f t="shared" si="468"/>
        <v>0</v>
      </c>
      <c r="BS662" s="42">
        <f t="shared" si="468"/>
        <v>0</v>
      </c>
      <c r="BT662" s="43">
        <f t="shared" si="468"/>
        <v>0</v>
      </c>
      <c r="BU662" s="44" t="e">
        <f t="shared" si="276"/>
        <v>#DIV/0!</v>
      </c>
      <c r="BV662" s="46">
        <f t="shared" si="252"/>
        <v>0</v>
      </c>
    </row>
    <row r="663" spans="2:74">
      <c r="B663" s="17" t="s">
        <v>26</v>
      </c>
      <c r="C663" s="23">
        <f t="shared" ref="C663:F663" si="469">SUM(C22,C104,C184,C265,C346,C426,C505,C584)</f>
        <v>0</v>
      </c>
      <c r="D663" s="13">
        <f t="shared" si="469"/>
        <v>0</v>
      </c>
      <c r="E663" s="13">
        <f t="shared" si="469"/>
        <v>0</v>
      </c>
      <c r="F663" s="14">
        <f t="shared" si="469"/>
        <v>0</v>
      </c>
      <c r="G663" s="27" t="e">
        <f t="shared" si="254"/>
        <v>#DIV/0!</v>
      </c>
      <c r="H663" s="24">
        <f t="shared" ref="H663:L663" si="470">SUM(H22,H104,H184,H265,H346,H426,H505,H584)</f>
        <v>0</v>
      </c>
      <c r="I663" s="23">
        <f t="shared" si="470"/>
        <v>0</v>
      </c>
      <c r="J663" s="13">
        <f t="shared" si="470"/>
        <v>0</v>
      </c>
      <c r="K663" s="13">
        <f t="shared" si="470"/>
        <v>0</v>
      </c>
      <c r="L663" s="14">
        <f t="shared" si="470"/>
        <v>0</v>
      </c>
      <c r="M663" s="27" t="e">
        <f t="shared" si="256"/>
        <v>#DIV/0!</v>
      </c>
      <c r="N663" s="24">
        <f t="shared" ref="N663:R663" si="471">SUM(N22,N104,N184,N265,N346,N426,N505,N584)</f>
        <v>0</v>
      </c>
      <c r="O663" s="23">
        <f t="shared" si="471"/>
        <v>0</v>
      </c>
      <c r="P663" s="13">
        <f t="shared" si="471"/>
        <v>0</v>
      </c>
      <c r="Q663" s="13">
        <f t="shared" si="471"/>
        <v>0</v>
      </c>
      <c r="R663" s="14">
        <f t="shared" si="471"/>
        <v>0</v>
      </c>
      <c r="S663" s="27" t="e">
        <f t="shared" si="258"/>
        <v>#DIV/0!</v>
      </c>
      <c r="T663" s="24">
        <f t="shared" ref="T663:X663" si="472">SUM(T22,T104,T184,T265,T346,T426,T505,T584)</f>
        <v>0</v>
      </c>
      <c r="U663" s="23">
        <f t="shared" si="472"/>
        <v>0</v>
      </c>
      <c r="V663" s="13">
        <f t="shared" si="472"/>
        <v>0</v>
      </c>
      <c r="W663" s="13">
        <f t="shared" si="472"/>
        <v>0</v>
      </c>
      <c r="X663" s="14">
        <f t="shared" si="472"/>
        <v>0</v>
      </c>
      <c r="Y663" s="27" t="e">
        <f t="shared" si="260"/>
        <v>#DIV/0!</v>
      </c>
      <c r="Z663" s="24">
        <f t="shared" ref="Z663:AD663" si="473">SUM(Z22,Z104,Z184,Z265,Z346,Z426,Z505,Z584)</f>
        <v>0</v>
      </c>
      <c r="AA663" s="23">
        <f t="shared" si="473"/>
        <v>0</v>
      </c>
      <c r="AB663" s="13">
        <f t="shared" si="473"/>
        <v>0</v>
      </c>
      <c r="AC663" s="13">
        <f t="shared" si="473"/>
        <v>0</v>
      </c>
      <c r="AD663" s="14">
        <f t="shared" si="473"/>
        <v>0</v>
      </c>
      <c r="AE663" s="27" t="e">
        <f t="shared" si="262"/>
        <v>#DIV/0!</v>
      </c>
      <c r="AF663" s="24">
        <f t="shared" ref="AF663:AJ663" si="474">SUM(AF22,AF104,AF184,AF265,AF346,AF426,AF505,AF584)</f>
        <v>0</v>
      </c>
      <c r="AG663" s="23">
        <f t="shared" si="474"/>
        <v>0</v>
      </c>
      <c r="AH663" s="13">
        <f t="shared" si="474"/>
        <v>0</v>
      </c>
      <c r="AI663" s="13">
        <f t="shared" si="474"/>
        <v>0</v>
      </c>
      <c r="AJ663" s="14">
        <f t="shared" si="474"/>
        <v>0</v>
      </c>
      <c r="AK663" s="27" t="e">
        <f t="shared" si="264"/>
        <v>#DIV/0!</v>
      </c>
      <c r="AL663" s="24">
        <f t="shared" ref="AL663:AP663" si="475">SUM(AL22,AL104,AL184,AL265,AL346,AL426,AL505,AL584)</f>
        <v>0</v>
      </c>
      <c r="AM663" s="23">
        <f t="shared" si="475"/>
        <v>0</v>
      </c>
      <c r="AN663" s="13">
        <f t="shared" si="475"/>
        <v>0</v>
      </c>
      <c r="AO663" s="13">
        <f t="shared" si="475"/>
        <v>0</v>
      </c>
      <c r="AP663" s="14">
        <f t="shared" si="475"/>
        <v>0</v>
      </c>
      <c r="AQ663" s="27" t="e">
        <f t="shared" si="266"/>
        <v>#DIV/0!</v>
      </c>
      <c r="AR663" s="24">
        <f t="shared" ref="AR663:AV663" si="476">SUM(AR22,AR104,AR184,AR265,AR346,AR426,AR505,AR584)</f>
        <v>0</v>
      </c>
      <c r="AS663" s="23">
        <f t="shared" si="476"/>
        <v>0</v>
      </c>
      <c r="AT663" s="13">
        <f t="shared" si="476"/>
        <v>0</v>
      </c>
      <c r="AU663" s="13">
        <f t="shared" si="476"/>
        <v>0</v>
      </c>
      <c r="AV663" s="14">
        <f t="shared" si="476"/>
        <v>0</v>
      </c>
      <c r="AW663" s="27" t="e">
        <f t="shared" si="268"/>
        <v>#DIV/0!</v>
      </c>
      <c r="AX663" s="24">
        <f t="shared" ref="AX663:BB663" si="477">SUM(AX22,AX104,AX184,AX265,AX346,AX426,AX505,AX584)</f>
        <v>0</v>
      </c>
      <c r="AY663" s="23">
        <f t="shared" si="477"/>
        <v>0</v>
      </c>
      <c r="AZ663" s="13">
        <f t="shared" si="477"/>
        <v>0</v>
      </c>
      <c r="BA663" s="13">
        <f t="shared" si="477"/>
        <v>0</v>
      </c>
      <c r="BB663" s="14">
        <f t="shared" si="477"/>
        <v>0</v>
      </c>
      <c r="BC663" s="27" t="e">
        <f t="shared" si="270"/>
        <v>#DIV/0!</v>
      </c>
      <c r="BD663" s="24">
        <f t="shared" ref="BD663:BH663" si="478">SUM(BD22,BD104,BD184,BD265,BD346,BD426,BD505,BD584)</f>
        <v>0</v>
      </c>
      <c r="BE663" s="23">
        <f t="shared" si="478"/>
        <v>0</v>
      </c>
      <c r="BF663" s="13">
        <f t="shared" si="478"/>
        <v>0</v>
      </c>
      <c r="BG663" s="13">
        <f t="shared" si="478"/>
        <v>0</v>
      </c>
      <c r="BH663" s="14">
        <f t="shared" si="478"/>
        <v>0</v>
      </c>
      <c r="BI663" s="27" t="e">
        <f t="shared" si="272"/>
        <v>#DIV/0!</v>
      </c>
      <c r="BJ663" s="24">
        <f t="shared" ref="BJ663:BN663" si="479">SUM(BJ22,BJ104,BJ184,BJ265,BJ346,BJ426,BJ505,BJ584)</f>
        <v>0</v>
      </c>
      <c r="BK663" s="23">
        <f t="shared" si="479"/>
        <v>0</v>
      </c>
      <c r="BL663" s="13">
        <f t="shared" si="479"/>
        <v>0</v>
      </c>
      <c r="BM663" s="13">
        <f t="shared" si="479"/>
        <v>0</v>
      </c>
      <c r="BN663" s="14">
        <f t="shared" si="479"/>
        <v>0</v>
      </c>
      <c r="BO663" s="27" t="e">
        <f t="shared" si="274"/>
        <v>#DIV/0!</v>
      </c>
      <c r="BP663" s="17">
        <f t="shared" ref="BP663:BT663" si="480">SUM(BP22,BP104,BP184,BP265,BP346,BP426,BP505,BP584)</f>
        <v>0</v>
      </c>
      <c r="BQ663" s="45">
        <f t="shared" si="480"/>
        <v>0</v>
      </c>
      <c r="BR663" s="42">
        <f t="shared" si="480"/>
        <v>0</v>
      </c>
      <c r="BS663" s="42">
        <f t="shared" si="480"/>
        <v>0</v>
      </c>
      <c r="BT663" s="43">
        <f t="shared" si="480"/>
        <v>0</v>
      </c>
      <c r="BU663" s="44" t="e">
        <f t="shared" si="276"/>
        <v>#DIV/0!</v>
      </c>
      <c r="BV663" s="46">
        <f t="shared" si="252"/>
        <v>0</v>
      </c>
    </row>
    <row r="664" spans="2:74">
      <c r="B664" s="17" t="s">
        <v>27</v>
      </c>
      <c r="C664" s="23">
        <f t="shared" ref="C664:F664" si="481">SUM(C23,C105,C185,C266,C347,C427,C506,C585)</f>
        <v>0</v>
      </c>
      <c r="D664" s="13">
        <f t="shared" si="481"/>
        <v>0</v>
      </c>
      <c r="E664" s="13">
        <f t="shared" si="481"/>
        <v>0</v>
      </c>
      <c r="F664" s="14">
        <f t="shared" si="481"/>
        <v>0</v>
      </c>
      <c r="G664" s="27" t="e">
        <f t="shared" si="254"/>
        <v>#DIV/0!</v>
      </c>
      <c r="H664" s="24">
        <f t="shared" ref="H664:L664" si="482">SUM(H23,H105,H185,H266,H347,H427,H506,H585)</f>
        <v>0</v>
      </c>
      <c r="I664" s="23">
        <f t="shared" si="482"/>
        <v>0</v>
      </c>
      <c r="J664" s="13">
        <f t="shared" si="482"/>
        <v>0</v>
      </c>
      <c r="K664" s="13">
        <f t="shared" si="482"/>
        <v>0</v>
      </c>
      <c r="L664" s="14">
        <f t="shared" si="482"/>
        <v>0</v>
      </c>
      <c r="M664" s="27" t="e">
        <f t="shared" si="256"/>
        <v>#DIV/0!</v>
      </c>
      <c r="N664" s="24">
        <f t="shared" ref="N664:R664" si="483">SUM(N23,N105,N185,N266,N347,N427,N506,N585)</f>
        <v>0</v>
      </c>
      <c r="O664" s="23">
        <f t="shared" si="483"/>
        <v>0</v>
      </c>
      <c r="P664" s="13">
        <f t="shared" si="483"/>
        <v>0</v>
      </c>
      <c r="Q664" s="13">
        <f t="shared" si="483"/>
        <v>0</v>
      </c>
      <c r="R664" s="14">
        <f t="shared" si="483"/>
        <v>0</v>
      </c>
      <c r="S664" s="27" t="e">
        <f t="shared" si="258"/>
        <v>#DIV/0!</v>
      </c>
      <c r="T664" s="24">
        <f t="shared" ref="T664:X664" si="484">SUM(T23,T105,T185,T266,T347,T427,T506,T585)</f>
        <v>0</v>
      </c>
      <c r="U664" s="23">
        <f t="shared" si="484"/>
        <v>0</v>
      </c>
      <c r="V664" s="13">
        <f t="shared" si="484"/>
        <v>0</v>
      </c>
      <c r="W664" s="13">
        <f t="shared" si="484"/>
        <v>0</v>
      </c>
      <c r="X664" s="14">
        <f t="shared" si="484"/>
        <v>0</v>
      </c>
      <c r="Y664" s="27" t="e">
        <f t="shared" si="260"/>
        <v>#DIV/0!</v>
      </c>
      <c r="Z664" s="24">
        <f t="shared" ref="Z664:AD664" si="485">SUM(Z23,Z105,Z185,Z266,Z347,Z427,Z506,Z585)</f>
        <v>0</v>
      </c>
      <c r="AA664" s="23">
        <f t="shared" si="485"/>
        <v>0</v>
      </c>
      <c r="AB664" s="13">
        <f t="shared" si="485"/>
        <v>0</v>
      </c>
      <c r="AC664" s="13">
        <f t="shared" si="485"/>
        <v>0</v>
      </c>
      <c r="AD664" s="14">
        <f t="shared" si="485"/>
        <v>0</v>
      </c>
      <c r="AE664" s="27" t="e">
        <f t="shared" si="262"/>
        <v>#DIV/0!</v>
      </c>
      <c r="AF664" s="24">
        <f t="shared" ref="AF664:AJ664" si="486">SUM(AF23,AF105,AF185,AF266,AF347,AF427,AF506,AF585)</f>
        <v>0</v>
      </c>
      <c r="AG664" s="23">
        <f t="shared" si="486"/>
        <v>0</v>
      </c>
      <c r="AH664" s="13">
        <f t="shared" si="486"/>
        <v>0</v>
      </c>
      <c r="AI664" s="13">
        <f t="shared" si="486"/>
        <v>0</v>
      </c>
      <c r="AJ664" s="14">
        <f t="shared" si="486"/>
        <v>0</v>
      </c>
      <c r="AK664" s="27" t="e">
        <f t="shared" si="264"/>
        <v>#DIV/0!</v>
      </c>
      <c r="AL664" s="24">
        <f t="shared" ref="AL664:AP664" si="487">SUM(AL23,AL105,AL185,AL266,AL347,AL427,AL506,AL585)</f>
        <v>0</v>
      </c>
      <c r="AM664" s="23">
        <f t="shared" si="487"/>
        <v>0</v>
      </c>
      <c r="AN664" s="13">
        <f t="shared" si="487"/>
        <v>0</v>
      </c>
      <c r="AO664" s="13">
        <f t="shared" si="487"/>
        <v>0</v>
      </c>
      <c r="AP664" s="14">
        <f t="shared" si="487"/>
        <v>0</v>
      </c>
      <c r="AQ664" s="27" t="e">
        <f t="shared" si="266"/>
        <v>#DIV/0!</v>
      </c>
      <c r="AR664" s="24">
        <f t="shared" ref="AR664:AV664" si="488">SUM(AR23,AR105,AR185,AR266,AR347,AR427,AR506,AR585)</f>
        <v>0</v>
      </c>
      <c r="AS664" s="23">
        <f t="shared" si="488"/>
        <v>0</v>
      </c>
      <c r="AT664" s="13">
        <f t="shared" si="488"/>
        <v>0</v>
      </c>
      <c r="AU664" s="13">
        <f t="shared" si="488"/>
        <v>0</v>
      </c>
      <c r="AV664" s="14">
        <f t="shared" si="488"/>
        <v>0</v>
      </c>
      <c r="AW664" s="27" t="e">
        <f t="shared" si="268"/>
        <v>#DIV/0!</v>
      </c>
      <c r="AX664" s="24">
        <f t="shared" ref="AX664:BB664" si="489">SUM(AX23,AX105,AX185,AX266,AX347,AX427,AX506,AX585)</f>
        <v>0</v>
      </c>
      <c r="AY664" s="23">
        <f t="shared" si="489"/>
        <v>0</v>
      </c>
      <c r="AZ664" s="13">
        <f t="shared" si="489"/>
        <v>0</v>
      </c>
      <c r="BA664" s="13">
        <f t="shared" si="489"/>
        <v>0</v>
      </c>
      <c r="BB664" s="14">
        <f t="shared" si="489"/>
        <v>0</v>
      </c>
      <c r="BC664" s="27" t="e">
        <f t="shared" si="270"/>
        <v>#DIV/0!</v>
      </c>
      <c r="BD664" s="24">
        <f t="shared" ref="BD664:BH664" si="490">SUM(BD23,BD105,BD185,BD266,BD347,BD427,BD506,BD585)</f>
        <v>0</v>
      </c>
      <c r="BE664" s="23">
        <f t="shared" si="490"/>
        <v>0</v>
      </c>
      <c r="BF664" s="13">
        <f t="shared" si="490"/>
        <v>0</v>
      </c>
      <c r="BG664" s="13">
        <f t="shared" si="490"/>
        <v>0</v>
      </c>
      <c r="BH664" s="14">
        <f t="shared" si="490"/>
        <v>0</v>
      </c>
      <c r="BI664" s="27" t="e">
        <f t="shared" si="272"/>
        <v>#DIV/0!</v>
      </c>
      <c r="BJ664" s="24">
        <f t="shared" ref="BJ664:BN664" si="491">SUM(BJ23,BJ105,BJ185,BJ266,BJ347,BJ427,BJ506,BJ585)</f>
        <v>0</v>
      </c>
      <c r="BK664" s="23">
        <f t="shared" si="491"/>
        <v>0</v>
      </c>
      <c r="BL664" s="13">
        <f t="shared" si="491"/>
        <v>0</v>
      </c>
      <c r="BM664" s="13">
        <f t="shared" si="491"/>
        <v>0</v>
      </c>
      <c r="BN664" s="14">
        <f t="shared" si="491"/>
        <v>0</v>
      </c>
      <c r="BO664" s="27" t="e">
        <f t="shared" si="274"/>
        <v>#DIV/0!</v>
      </c>
      <c r="BP664" s="17">
        <f t="shared" ref="BP664:BT664" si="492">SUM(BP23,BP105,BP185,BP266,BP347,BP427,BP506,BP585)</f>
        <v>0</v>
      </c>
      <c r="BQ664" s="45">
        <f t="shared" si="492"/>
        <v>0</v>
      </c>
      <c r="BR664" s="42">
        <f t="shared" si="492"/>
        <v>0</v>
      </c>
      <c r="BS664" s="42">
        <f t="shared" si="492"/>
        <v>0</v>
      </c>
      <c r="BT664" s="43">
        <f t="shared" si="492"/>
        <v>0</v>
      </c>
      <c r="BU664" s="44" t="e">
        <f t="shared" si="276"/>
        <v>#DIV/0!</v>
      </c>
      <c r="BV664" s="46">
        <f t="shared" si="252"/>
        <v>0</v>
      </c>
    </row>
    <row r="665" spans="2:74">
      <c r="B665" s="17" t="s">
        <v>28</v>
      </c>
      <c r="C665" s="23">
        <f t="shared" ref="C665:F665" si="493">SUM(C24,C106,C186,C267,C348,C428,C507,C586)</f>
        <v>0</v>
      </c>
      <c r="D665" s="13">
        <f t="shared" si="493"/>
        <v>0</v>
      </c>
      <c r="E665" s="13">
        <f t="shared" si="493"/>
        <v>0</v>
      </c>
      <c r="F665" s="14">
        <f t="shared" si="493"/>
        <v>0</v>
      </c>
      <c r="G665" s="27" t="e">
        <f t="shared" si="254"/>
        <v>#DIV/0!</v>
      </c>
      <c r="H665" s="24">
        <f t="shared" ref="H665:L665" si="494">SUM(H24,H106,H186,H267,H348,H428,H507,H586)</f>
        <v>0</v>
      </c>
      <c r="I665" s="23">
        <f t="shared" si="494"/>
        <v>0</v>
      </c>
      <c r="J665" s="13">
        <f t="shared" si="494"/>
        <v>0</v>
      </c>
      <c r="K665" s="13">
        <f t="shared" si="494"/>
        <v>0</v>
      </c>
      <c r="L665" s="14">
        <f t="shared" si="494"/>
        <v>0</v>
      </c>
      <c r="M665" s="27" t="e">
        <f t="shared" si="256"/>
        <v>#DIV/0!</v>
      </c>
      <c r="N665" s="24">
        <f t="shared" ref="N665:R665" si="495">SUM(N24,N106,N186,N267,N348,N428,N507,N586)</f>
        <v>0</v>
      </c>
      <c r="O665" s="23">
        <f t="shared" si="495"/>
        <v>0</v>
      </c>
      <c r="P665" s="13">
        <f t="shared" si="495"/>
        <v>0</v>
      </c>
      <c r="Q665" s="13">
        <f t="shared" si="495"/>
        <v>0</v>
      </c>
      <c r="R665" s="14">
        <f t="shared" si="495"/>
        <v>0</v>
      </c>
      <c r="S665" s="27" t="e">
        <f t="shared" si="258"/>
        <v>#DIV/0!</v>
      </c>
      <c r="T665" s="24">
        <f t="shared" ref="T665:X665" si="496">SUM(T24,T106,T186,T267,T348,T428,T507,T586)</f>
        <v>0</v>
      </c>
      <c r="U665" s="23">
        <f t="shared" si="496"/>
        <v>0</v>
      </c>
      <c r="V665" s="13">
        <f t="shared" si="496"/>
        <v>0</v>
      </c>
      <c r="W665" s="13">
        <f t="shared" si="496"/>
        <v>0</v>
      </c>
      <c r="X665" s="14">
        <f t="shared" si="496"/>
        <v>0</v>
      </c>
      <c r="Y665" s="27" t="e">
        <f t="shared" si="260"/>
        <v>#DIV/0!</v>
      </c>
      <c r="Z665" s="24">
        <f t="shared" ref="Z665:AD665" si="497">SUM(Z24,Z106,Z186,Z267,Z348,Z428,Z507,Z586)</f>
        <v>0</v>
      </c>
      <c r="AA665" s="23">
        <f t="shared" si="497"/>
        <v>0</v>
      </c>
      <c r="AB665" s="13">
        <f t="shared" si="497"/>
        <v>0</v>
      </c>
      <c r="AC665" s="13">
        <f t="shared" si="497"/>
        <v>0</v>
      </c>
      <c r="AD665" s="14">
        <f t="shared" si="497"/>
        <v>0</v>
      </c>
      <c r="AE665" s="27" t="e">
        <f t="shared" si="262"/>
        <v>#DIV/0!</v>
      </c>
      <c r="AF665" s="24">
        <f t="shared" ref="AF665:AJ665" si="498">SUM(AF24,AF106,AF186,AF267,AF348,AF428,AF507,AF586)</f>
        <v>0</v>
      </c>
      <c r="AG665" s="23">
        <f t="shared" si="498"/>
        <v>0</v>
      </c>
      <c r="AH665" s="13">
        <f t="shared" si="498"/>
        <v>0</v>
      </c>
      <c r="AI665" s="13">
        <f t="shared" si="498"/>
        <v>0</v>
      </c>
      <c r="AJ665" s="14">
        <f t="shared" si="498"/>
        <v>0</v>
      </c>
      <c r="AK665" s="27" t="e">
        <f t="shared" si="264"/>
        <v>#DIV/0!</v>
      </c>
      <c r="AL665" s="24">
        <f t="shared" ref="AL665:AP665" si="499">SUM(AL24,AL106,AL186,AL267,AL348,AL428,AL507,AL586)</f>
        <v>0</v>
      </c>
      <c r="AM665" s="23">
        <f t="shared" si="499"/>
        <v>0</v>
      </c>
      <c r="AN665" s="13">
        <f t="shared" si="499"/>
        <v>0</v>
      </c>
      <c r="AO665" s="13">
        <f t="shared" si="499"/>
        <v>0</v>
      </c>
      <c r="AP665" s="14">
        <f t="shared" si="499"/>
        <v>0</v>
      </c>
      <c r="AQ665" s="27" t="e">
        <f t="shared" si="266"/>
        <v>#DIV/0!</v>
      </c>
      <c r="AR665" s="24">
        <f t="shared" ref="AR665:AV665" si="500">SUM(AR24,AR106,AR186,AR267,AR348,AR428,AR507,AR586)</f>
        <v>0</v>
      </c>
      <c r="AS665" s="23">
        <f t="shared" si="500"/>
        <v>0</v>
      </c>
      <c r="AT665" s="13">
        <f t="shared" si="500"/>
        <v>0</v>
      </c>
      <c r="AU665" s="13">
        <f t="shared" si="500"/>
        <v>0</v>
      </c>
      <c r="AV665" s="14">
        <f t="shared" si="500"/>
        <v>0</v>
      </c>
      <c r="AW665" s="27" t="e">
        <f t="shared" si="268"/>
        <v>#DIV/0!</v>
      </c>
      <c r="AX665" s="24">
        <f t="shared" ref="AX665:BB665" si="501">SUM(AX24,AX106,AX186,AX267,AX348,AX428,AX507,AX586)</f>
        <v>0</v>
      </c>
      <c r="AY665" s="23">
        <f t="shared" si="501"/>
        <v>0</v>
      </c>
      <c r="AZ665" s="13">
        <f t="shared" si="501"/>
        <v>0</v>
      </c>
      <c r="BA665" s="13">
        <f t="shared" si="501"/>
        <v>0</v>
      </c>
      <c r="BB665" s="14">
        <f t="shared" si="501"/>
        <v>0</v>
      </c>
      <c r="BC665" s="27" t="e">
        <f t="shared" si="270"/>
        <v>#DIV/0!</v>
      </c>
      <c r="BD665" s="24">
        <f t="shared" ref="BD665:BH665" si="502">SUM(BD24,BD106,BD186,BD267,BD348,BD428,BD507,BD586)</f>
        <v>0</v>
      </c>
      <c r="BE665" s="23">
        <f t="shared" si="502"/>
        <v>0</v>
      </c>
      <c r="BF665" s="13">
        <f t="shared" si="502"/>
        <v>0</v>
      </c>
      <c r="BG665" s="13">
        <f t="shared" si="502"/>
        <v>0</v>
      </c>
      <c r="BH665" s="14">
        <f t="shared" si="502"/>
        <v>0</v>
      </c>
      <c r="BI665" s="27" t="e">
        <f t="shared" si="272"/>
        <v>#DIV/0!</v>
      </c>
      <c r="BJ665" s="24">
        <f t="shared" ref="BJ665:BN665" si="503">SUM(BJ24,BJ106,BJ186,BJ267,BJ348,BJ428,BJ507,BJ586)</f>
        <v>0</v>
      </c>
      <c r="BK665" s="23">
        <f t="shared" si="503"/>
        <v>0</v>
      </c>
      <c r="BL665" s="13">
        <f t="shared" si="503"/>
        <v>0</v>
      </c>
      <c r="BM665" s="13">
        <f t="shared" si="503"/>
        <v>0</v>
      </c>
      <c r="BN665" s="14">
        <f t="shared" si="503"/>
        <v>0</v>
      </c>
      <c r="BO665" s="27" t="e">
        <f t="shared" si="274"/>
        <v>#DIV/0!</v>
      </c>
      <c r="BP665" s="17">
        <f t="shared" ref="BP665:BT665" si="504">SUM(BP24,BP106,BP186,BP267,BP348,BP428,BP507,BP586)</f>
        <v>0</v>
      </c>
      <c r="BQ665" s="45">
        <f t="shared" si="504"/>
        <v>0</v>
      </c>
      <c r="BR665" s="42">
        <f t="shared" si="504"/>
        <v>0</v>
      </c>
      <c r="BS665" s="42">
        <f t="shared" si="504"/>
        <v>0</v>
      </c>
      <c r="BT665" s="43">
        <f t="shared" si="504"/>
        <v>0</v>
      </c>
      <c r="BU665" s="44" t="e">
        <f t="shared" si="276"/>
        <v>#DIV/0!</v>
      </c>
      <c r="BV665" s="46">
        <f t="shared" si="252"/>
        <v>0</v>
      </c>
    </row>
    <row r="666" spans="2:74">
      <c r="B666" s="17" t="s">
        <v>29</v>
      </c>
      <c r="C666" s="23">
        <f t="shared" ref="C666:F666" si="505">SUM(C25,C107,C187,C268,C349,C429,C508,C587)</f>
        <v>0</v>
      </c>
      <c r="D666" s="13">
        <f t="shared" si="505"/>
        <v>0</v>
      </c>
      <c r="E666" s="13">
        <f t="shared" si="505"/>
        <v>0</v>
      </c>
      <c r="F666" s="14">
        <f t="shared" si="505"/>
        <v>0</v>
      </c>
      <c r="G666" s="27" t="e">
        <f t="shared" si="254"/>
        <v>#DIV/0!</v>
      </c>
      <c r="H666" s="24">
        <f t="shared" ref="H666:L666" si="506">SUM(H25,H107,H187,H268,H349,H429,H508,H587)</f>
        <v>0</v>
      </c>
      <c r="I666" s="23">
        <f t="shared" si="506"/>
        <v>0</v>
      </c>
      <c r="J666" s="13">
        <f t="shared" si="506"/>
        <v>0</v>
      </c>
      <c r="K666" s="13">
        <f t="shared" si="506"/>
        <v>0</v>
      </c>
      <c r="L666" s="14">
        <f t="shared" si="506"/>
        <v>0</v>
      </c>
      <c r="M666" s="27" t="e">
        <f t="shared" si="256"/>
        <v>#DIV/0!</v>
      </c>
      <c r="N666" s="24">
        <f t="shared" ref="N666:R666" si="507">SUM(N25,N107,N187,N268,N349,N429,N508,N587)</f>
        <v>0</v>
      </c>
      <c r="O666" s="23">
        <f t="shared" si="507"/>
        <v>0</v>
      </c>
      <c r="P666" s="13">
        <f t="shared" si="507"/>
        <v>0</v>
      </c>
      <c r="Q666" s="13">
        <f t="shared" si="507"/>
        <v>0</v>
      </c>
      <c r="R666" s="14">
        <f t="shared" si="507"/>
        <v>0</v>
      </c>
      <c r="S666" s="27" t="e">
        <f t="shared" si="258"/>
        <v>#DIV/0!</v>
      </c>
      <c r="T666" s="24">
        <f t="shared" ref="T666:X666" si="508">SUM(T25,T107,T187,T268,T349,T429,T508,T587)</f>
        <v>0</v>
      </c>
      <c r="U666" s="23">
        <f t="shared" si="508"/>
        <v>0</v>
      </c>
      <c r="V666" s="13">
        <f t="shared" si="508"/>
        <v>0</v>
      </c>
      <c r="W666" s="13">
        <f t="shared" si="508"/>
        <v>0</v>
      </c>
      <c r="X666" s="14">
        <f t="shared" si="508"/>
        <v>0</v>
      </c>
      <c r="Y666" s="27" t="e">
        <f t="shared" si="260"/>
        <v>#DIV/0!</v>
      </c>
      <c r="Z666" s="24">
        <f t="shared" ref="Z666:AD666" si="509">SUM(Z25,Z107,Z187,Z268,Z349,Z429,Z508,Z587)</f>
        <v>0</v>
      </c>
      <c r="AA666" s="23">
        <f t="shared" si="509"/>
        <v>0</v>
      </c>
      <c r="AB666" s="13">
        <f t="shared" si="509"/>
        <v>0</v>
      </c>
      <c r="AC666" s="13">
        <f t="shared" si="509"/>
        <v>0</v>
      </c>
      <c r="AD666" s="14">
        <f t="shared" si="509"/>
        <v>0</v>
      </c>
      <c r="AE666" s="27" t="e">
        <f t="shared" si="262"/>
        <v>#DIV/0!</v>
      </c>
      <c r="AF666" s="24">
        <f t="shared" ref="AF666:AJ666" si="510">SUM(AF25,AF107,AF187,AF268,AF349,AF429,AF508,AF587)</f>
        <v>0</v>
      </c>
      <c r="AG666" s="23">
        <f t="shared" si="510"/>
        <v>0</v>
      </c>
      <c r="AH666" s="13">
        <f t="shared" si="510"/>
        <v>0</v>
      </c>
      <c r="AI666" s="13">
        <f t="shared" si="510"/>
        <v>0</v>
      </c>
      <c r="AJ666" s="14">
        <f t="shared" si="510"/>
        <v>0</v>
      </c>
      <c r="AK666" s="27" t="e">
        <f t="shared" si="264"/>
        <v>#DIV/0!</v>
      </c>
      <c r="AL666" s="24">
        <f t="shared" ref="AL666:AP666" si="511">SUM(AL25,AL107,AL187,AL268,AL349,AL429,AL508,AL587)</f>
        <v>0</v>
      </c>
      <c r="AM666" s="23">
        <f t="shared" si="511"/>
        <v>0</v>
      </c>
      <c r="AN666" s="13">
        <f t="shared" si="511"/>
        <v>0</v>
      </c>
      <c r="AO666" s="13">
        <f t="shared" si="511"/>
        <v>0</v>
      </c>
      <c r="AP666" s="14">
        <f t="shared" si="511"/>
        <v>0</v>
      </c>
      <c r="AQ666" s="27" t="e">
        <f t="shared" si="266"/>
        <v>#DIV/0!</v>
      </c>
      <c r="AR666" s="24">
        <f t="shared" ref="AR666:AV666" si="512">SUM(AR25,AR107,AR187,AR268,AR349,AR429,AR508,AR587)</f>
        <v>0</v>
      </c>
      <c r="AS666" s="23">
        <f t="shared" si="512"/>
        <v>0</v>
      </c>
      <c r="AT666" s="13">
        <f t="shared" si="512"/>
        <v>0</v>
      </c>
      <c r="AU666" s="13">
        <f t="shared" si="512"/>
        <v>0</v>
      </c>
      <c r="AV666" s="14">
        <f t="shared" si="512"/>
        <v>0</v>
      </c>
      <c r="AW666" s="27" t="e">
        <f t="shared" si="268"/>
        <v>#DIV/0!</v>
      </c>
      <c r="AX666" s="24">
        <f t="shared" ref="AX666:BB666" si="513">SUM(AX25,AX107,AX187,AX268,AX349,AX429,AX508,AX587)</f>
        <v>0</v>
      </c>
      <c r="AY666" s="23">
        <f t="shared" si="513"/>
        <v>0</v>
      </c>
      <c r="AZ666" s="13">
        <f t="shared" si="513"/>
        <v>0</v>
      </c>
      <c r="BA666" s="13">
        <f t="shared" si="513"/>
        <v>0</v>
      </c>
      <c r="BB666" s="14">
        <f t="shared" si="513"/>
        <v>0</v>
      </c>
      <c r="BC666" s="27" t="e">
        <f t="shared" si="270"/>
        <v>#DIV/0!</v>
      </c>
      <c r="BD666" s="24">
        <f t="shared" ref="BD666:BH666" si="514">SUM(BD25,BD107,BD187,BD268,BD349,BD429,BD508,BD587)</f>
        <v>0</v>
      </c>
      <c r="BE666" s="23">
        <f t="shared" si="514"/>
        <v>0</v>
      </c>
      <c r="BF666" s="13">
        <f t="shared" si="514"/>
        <v>0</v>
      </c>
      <c r="BG666" s="13">
        <f t="shared" si="514"/>
        <v>0</v>
      </c>
      <c r="BH666" s="14">
        <f t="shared" si="514"/>
        <v>0</v>
      </c>
      <c r="BI666" s="27" t="e">
        <f t="shared" si="272"/>
        <v>#DIV/0!</v>
      </c>
      <c r="BJ666" s="24">
        <f t="shared" ref="BJ666:BN666" si="515">SUM(BJ25,BJ107,BJ187,BJ268,BJ349,BJ429,BJ508,BJ587)</f>
        <v>0</v>
      </c>
      <c r="BK666" s="23">
        <f t="shared" si="515"/>
        <v>0</v>
      </c>
      <c r="BL666" s="13">
        <f t="shared" si="515"/>
        <v>0</v>
      </c>
      <c r="BM666" s="13">
        <f t="shared" si="515"/>
        <v>0</v>
      </c>
      <c r="BN666" s="14">
        <f t="shared" si="515"/>
        <v>0</v>
      </c>
      <c r="BO666" s="27" t="e">
        <f t="shared" si="274"/>
        <v>#DIV/0!</v>
      </c>
      <c r="BP666" s="17">
        <f t="shared" ref="BP666:BT666" si="516">SUM(BP25,BP107,BP187,BP268,BP349,BP429,BP508,BP587)</f>
        <v>0</v>
      </c>
      <c r="BQ666" s="45">
        <f t="shared" si="516"/>
        <v>0</v>
      </c>
      <c r="BR666" s="42">
        <f t="shared" si="516"/>
        <v>0</v>
      </c>
      <c r="BS666" s="42">
        <f t="shared" si="516"/>
        <v>0</v>
      </c>
      <c r="BT666" s="43">
        <f t="shared" si="516"/>
        <v>0</v>
      </c>
      <c r="BU666" s="44" t="e">
        <f t="shared" si="276"/>
        <v>#DIV/0!</v>
      </c>
      <c r="BV666" s="46">
        <f t="shared" si="252"/>
        <v>0</v>
      </c>
    </row>
    <row r="667" spans="2:74">
      <c r="B667" s="17" t="s">
        <v>30</v>
      </c>
      <c r="C667" s="23">
        <f t="shared" ref="C667:F667" si="517">SUM(C26,C108,C188,C269,C350,C430,C509,C588)</f>
        <v>0</v>
      </c>
      <c r="D667" s="13">
        <f t="shared" si="517"/>
        <v>0</v>
      </c>
      <c r="E667" s="13">
        <f t="shared" si="517"/>
        <v>0</v>
      </c>
      <c r="F667" s="14">
        <f t="shared" si="517"/>
        <v>0</v>
      </c>
      <c r="G667" s="27" t="e">
        <f t="shared" si="254"/>
        <v>#DIV/0!</v>
      </c>
      <c r="H667" s="24">
        <f t="shared" ref="H667:L667" si="518">SUM(H26,H108,H188,H269,H350,H430,H509,H588)</f>
        <v>0</v>
      </c>
      <c r="I667" s="23">
        <f t="shared" si="518"/>
        <v>0</v>
      </c>
      <c r="J667" s="13">
        <f t="shared" si="518"/>
        <v>0</v>
      </c>
      <c r="K667" s="13">
        <f t="shared" si="518"/>
        <v>0</v>
      </c>
      <c r="L667" s="14">
        <f t="shared" si="518"/>
        <v>0</v>
      </c>
      <c r="M667" s="27" t="e">
        <f t="shared" si="256"/>
        <v>#DIV/0!</v>
      </c>
      <c r="N667" s="24">
        <f t="shared" ref="N667:R667" si="519">SUM(N26,N108,N188,N269,N350,N430,N509,N588)</f>
        <v>0</v>
      </c>
      <c r="O667" s="23">
        <f t="shared" si="519"/>
        <v>0</v>
      </c>
      <c r="P667" s="13">
        <f t="shared" si="519"/>
        <v>0</v>
      </c>
      <c r="Q667" s="13">
        <f t="shared" si="519"/>
        <v>0</v>
      </c>
      <c r="R667" s="14">
        <f t="shared" si="519"/>
        <v>0</v>
      </c>
      <c r="S667" s="27" t="e">
        <f t="shared" si="258"/>
        <v>#DIV/0!</v>
      </c>
      <c r="T667" s="24">
        <f t="shared" ref="T667:X667" si="520">SUM(T26,T108,T188,T269,T350,T430,T509,T588)</f>
        <v>0</v>
      </c>
      <c r="U667" s="23">
        <f t="shared" si="520"/>
        <v>0</v>
      </c>
      <c r="V667" s="13">
        <f t="shared" si="520"/>
        <v>0</v>
      </c>
      <c r="W667" s="13">
        <f t="shared" si="520"/>
        <v>0</v>
      </c>
      <c r="X667" s="14">
        <f t="shared" si="520"/>
        <v>0</v>
      </c>
      <c r="Y667" s="27" t="e">
        <f t="shared" si="260"/>
        <v>#DIV/0!</v>
      </c>
      <c r="Z667" s="24">
        <f t="shared" ref="Z667:AD667" si="521">SUM(Z26,Z108,Z188,Z269,Z350,Z430,Z509,Z588)</f>
        <v>0</v>
      </c>
      <c r="AA667" s="23">
        <f t="shared" si="521"/>
        <v>0</v>
      </c>
      <c r="AB667" s="13">
        <f t="shared" si="521"/>
        <v>0</v>
      </c>
      <c r="AC667" s="13">
        <f t="shared" si="521"/>
        <v>0</v>
      </c>
      <c r="AD667" s="14">
        <f t="shared" si="521"/>
        <v>0</v>
      </c>
      <c r="AE667" s="27" t="e">
        <f t="shared" si="262"/>
        <v>#DIV/0!</v>
      </c>
      <c r="AF667" s="24">
        <f t="shared" ref="AF667:AJ667" si="522">SUM(AF26,AF108,AF188,AF269,AF350,AF430,AF509,AF588)</f>
        <v>0</v>
      </c>
      <c r="AG667" s="23">
        <f t="shared" si="522"/>
        <v>0</v>
      </c>
      <c r="AH667" s="13">
        <f t="shared" si="522"/>
        <v>0</v>
      </c>
      <c r="AI667" s="13">
        <f t="shared" si="522"/>
        <v>0</v>
      </c>
      <c r="AJ667" s="14">
        <f t="shared" si="522"/>
        <v>0</v>
      </c>
      <c r="AK667" s="27" t="e">
        <f t="shared" si="264"/>
        <v>#DIV/0!</v>
      </c>
      <c r="AL667" s="24">
        <f t="shared" ref="AL667:AP667" si="523">SUM(AL26,AL108,AL188,AL269,AL350,AL430,AL509,AL588)</f>
        <v>0</v>
      </c>
      <c r="AM667" s="23">
        <f t="shared" si="523"/>
        <v>0</v>
      </c>
      <c r="AN667" s="13">
        <f t="shared" si="523"/>
        <v>0</v>
      </c>
      <c r="AO667" s="13">
        <f t="shared" si="523"/>
        <v>0</v>
      </c>
      <c r="AP667" s="14">
        <f t="shared" si="523"/>
        <v>0</v>
      </c>
      <c r="AQ667" s="27" t="e">
        <f t="shared" si="266"/>
        <v>#DIV/0!</v>
      </c>
      <c r="AR667" s="24">
        <f t="shared" ref="AR667:AV667" si="524">SUM(AR26,AR108,AR188,AR269,AR350,AR430,AR509,AR588)</f>
        <v>0</v>
      </c>
      <c r="AS667" s="23">
        <f t="shared" si="524"/>
        <v>0</v>
      </c>
      <c r="AT667" s="13">
        <f t="shared" si="524"/>
        <v>0</v>
      </c>
      <c r="AU667" s="13">
        <f t="shared" si="524"/>
        <v>0</v>
      </c>
      <c r="AV667" s="14">
        <f t="shared" si="524"/>
        <v>0</v>
      </c>
      <c r="AW667" s="27" t="e">
        <f t="shared" si="268"/>
        <v>#DIV/0!</v>
      </c>
      <c r="AX667" s="24">
        <f t="shared" ref="AX667:BB667" si="525">SUM(AX26,AX108,AX188,AX269,AX350,AX430,AX509,AX588)</f>
        <v>0</v>
      </c>
      <c r="AY667" s="23">
        <f t="shared" si="525"/>
        <v>0</v>
      </c>
      <c r="AZ667" s="13">
        <f t="shared" si="525"/>
        <v>0</v>
      </c>
      <c r="BA667" s="13">
        <f t="shared" si="525"/>
        <v>0</v>
      </c>
      <c r="BB667" s="14">
        <f t="shared" si="525"/>
        <v>0</v>
      </c>
      <c r="BC667" s="27" t="e">
        <f t="shared" si="270"/>
        <v>#DIV/0!</v>
      </c>
      <c r="BD667" s="24">
        <f t="shared" ref="BD667:BH667" si="526">SUM(BD26,BD108,BD188,BD269,BD350,BD430,BD509,BD588)</f>
        <v>0</v>
      </c>
      <c r="BE667" s="23">
        <f t="shared" si="526"/>
        <v>0</v>
      </c>
      <c r="BF667" s="13">
        <f t="shared" si="526"/>
        <v>0</v>
      </c>
      <c r="BG667" s="13">
        <f t="shared" si="526"/>
        <v>0</v>
      </c>
      <c r="BH667" s="14">
        <f t="shared" si="526"/>
        <v>0</v>
      </c>
      <c r="BI667" s="27" t="e">
        <f t="shared" si="272"/>
        <v>#DIV/0!</v>
      </c>
      <c r="BJ667" s="24">
        <f t="shared" ref="BJ667:BN667" si="527">SUM(BJ26,BJ108,BJ188,BJ269,BJ350,BJ430,BJ509,BJ588)</f>
        <v>0</v>
      </c>
      <c r="BK667" s="23">
        <f t="shared" si="527"/>
        <v>0</v>
      </c>
      <c r="BL667" s="13">
        <f t="shared" si="527"/>
        <v>0</v>
      </c>
      <c r="BM667" s="13">
        <f t="shared" si="527"/>
        <v>0</v>
      </c>
      <c r="BN667" s="14">
        <f t="shared" si="527"/>
        <v>0</v>
      </c>
      <c r="BO667" s="27" t="e">
        <f t="shared" si="274"/>
        <v>#DIV/0!</v>
      </c>
      <c r="BP667" s="17">
        <f t="shared" ref="BP667:BT667" si="528">SUM(BP26,BP108,BP188,BP269,BP350,BP430,BP509,BP588)</f>
        <v>0</v>
      </c>
      <c r="BQ667" s="45">
        <f t="shared" si="528"/>
        <v>0</v>
      </c>
      <c r="BR667" s="42">
        <f t="shared" si="528"/>
        <v>0</v>
      </c>
      <c r="BS667" s="42">
        <f t="shared" si="528"/>
        <v>0</v>
      </c>
      <c r="BT667" s="43">
        <f t="shared" si="528"/>
        <v>0</v>
      </c>
      <c r="BU667" s="44" t="e">
        <f t="shared" si="276"/>
        <v>#DIV/0!</v>
      </c>
      <c r="BV667" s="46">
        <f t="shared" si="252"/>
        <v>0</v>
      </c>
    </row>
    <row r="668" spans="2:74">
      <c r="B668" s="17" t="s">
        <v>31</v>
      </c>
      <c r="C668" s="23">
        <f t="shared" ref="C668:F668" si="529">SUM(C27,C109,C189,C270,C351,C431,C510,C589)</f>
        <v>0</v>
      </c>
      <c r="D668" s="13">
        <f t="shared" si="529"/>
        <v>0</v>
      </c>
      <c r="E668" s="13">
        <f t="shared" si="529"/>
        <v>0</v>
      </c>
      <c r="F668" s="14">
        <f t="shared" si="529"/>
        <v>0</v>
      </c>
      <c r="G668" s="27" t="e">
        <f t="shared" si="254"/>
        <v>#DIV/0!</v>
      </c>
      <c r="H668" s="24">
        <f t="shared" ref="H668:L668" si="530">SUM(H27,H109,H189,H270,H351,H431,H510,H589)</f>
        <v>0</v>
      </c>
      <c r="I668" s="23">
        <f t="shared" si="530"/>
        <v>0</v>
      </c>
      <c r="J668" s="13">
        <f t="shared" si="530"/>
        <v>0</v>
      </c>
      <c r="K668" s="13">
        <f t="shared" si="530"/>
        <v>0</v>
      </c>
      <c r="L668" s="14">
        <f t="shared" si="530"/>
        <v>0</v>
      </c>
      <c r="M668" s="27" t="e">
        <f t="shared" si="256"/>
        <v>#DIV/0!</v>
      </c>
      <c r="N668" s="24">
        <f t="shared" ref="N668:R668" si="531">SUM(N27,N109,N189,N270,N351,N431,N510,N589)</f>
        <v>0</v>
      </c>
      <c r="O668" s="23">
        <f t="shared" si="531"/>
        <v>0</v>
      </c>
      <c r="P668" s="13">
        <f t="shared" si="531"/>
        <v>0</v>
      </c>
      <c r="Q668" s="13">
        <f t="shared" si="531"/>
        <v>0</v>
      </c>
      <c r="R668" s="14">
        <f t="shared" si="531"/>
        <v>0</v>
      </c>
      <c r="S668" s="27" t="e">
        <f t="shared" si="258"/>
        <v>#DIV/0!</v>
      </c>
      <c r="T668" s="24">
        <f t="shared" ref="T668:X668" si="532">SUM(T27,T109,T189,T270,T351,T431,T510,T589)</f>
        <v>0</v>
      </c>
      <c r="U668" s="23">
        <f t="shared" si="532"/>
        <v>0</v>
      </c>
      <c r="V668" s="13">
        <f t="shared" si="532"/>
        <v>0</v>
      </c>
      <c r="W668" s="13">
        <f t="shared" si="532"/>
        <v>0</v>
      </c>
      <c r="X668" s="14">
        <f t="shared" si="532"/>
        <v>0</v>
      </c>
      <c r="Y668" s="27" t="e">
        <f t="shared" si="260"/>
        <v>#DIV/0!</v>
      </c>
      <c r="Z668" s="24">
        <f t="shared" ref="Z668:AD668" si="533">SUM(Z27,Z109,Z189,Z270,Z351,Z431,Z510,Z589)</f>
        <v>0</v>
      </c>
      <c r="AA668" s="23">
        <f t="shared" si="533"/>
        <v>0</v>
      </c>
      <c r="AB668" s="13">
        <f t="shared" si="533"/>
        <v>0</v>
      </c>
      <c r="AC668" s="13">
        <f t="shared" si="533"/>
        <v>0</v>
      </c>
      <c r="AD668" s="14">
        <f t="shared" si="533"/>
        <v>0</v>
      </c>
      <c r="AE668" s="27" t="e">
        <f t="shared" si="262"/>
        <v>#DIV/0!</v>
      </c>
      <c r="AF668" s="24">
        <f t="shared" ref="AF668:AJ668" si="534">SUM(AF27,AF109,AF189,AF270,AF351,AF431,AF510,AF589)</f>
        <v>0</v>
      </c>
      <c r="AG668" s="23">
        <f t="shared" si="534"/>
        <v>0</v>
      </c>
      <c r="AH668" s="13">
        <f t="shared" si="534"/>
        <v>0</v>
      </c>
      <c r="AI668" s="13">
        <f t="shared" si="534"/>
        <v>0</v>
      </c>
      <c r="AJ668" s="14">
        <f t="shared" si="534"/>
        <v>0</v>
      </c>
      <c r="AK668" s="27" t="e">
        <f t="shared" si="264"/>
        <v>#DIV/0!</v>
      </c>
      <c r="AL668" s="24">
        <f t="shared" ref="AL668:AP668" si="535">SUM(AL27,AL109,AL189,AL270,AL351,AL431,AL510,AL589)</f>
        <v>0</v>
      </c>
      <c r="AM668" s="23">
        <f t="shared" si="535"/>
        <v>0</v>
      </c>
      <c r="AN668" s="13">
        <f t="shared" si="535"/>
        <v>0</v>
      </c>
      <c r="AO668" s="13">
        <f t="shared" si="535"/>
        <v>0</v>
      </c>
      <c r="AP668" s="14">
        <f t="shared" si="535"/>
        <v>0</v>
      </c>
      <c r="AQ668" s="27" t="e">
        <f t="shared" si="266"/>
        <v>#DIV/0!</v>
      </c>
      <c r="AR668" s="24">
        <f t="shared" ref="AR668:AV668" si="536">SUM(AR27,AR109,AR189,AR270,AR351,AR431,AR510,AR589)</f>
        <v>0</v>
      </c>
      <c r="AS668" s="23">
        <f t="shared" si="536"/>
        <v>0</v>
      </c>
      <c r="AT668" s="13">
        <f t="shared" si="536"/>
        <v>0</v>
      </c>
      <c r="AU668" s="13">
        <f t="shared" si="536"/>
        <v>0</v>
      </c>
      <c r="AV668" s="14">
        <f t="shared" si="536"/>
        <v>0</v>
      </c>
      <c r="AW668" s="27" t="e">
        <f t="shared" si="268"/>
        <v>#DIV/0!</v>
      </c>
      <c r="AX668" s="24">
        <f t="shared" ref="AX668:BB668" si="537">SUM(AX27,AX109,AX189,AX270,AX351,AX431,AX510,AX589)</f>
        <v>0</v>
      </c>
      <c r="AY668" s="23">
        <f t="shared" si="537"/>
        <v>0</v>
      </c>
      <c r="AZ668" s="13">
        <f t="shared" si="537"/>
        <v>0</v>
      </c>
      <c r="BA668" s="13">
        <f t="shared" si="537"/>
        <v>0</v>
      </c>
      <c r="BB668" s="14">
        <f t="shared" si="537"/>
        <v>0</v>
      </c>
      <c r="BC668" s="27" t="e">
        <f t="shared" si="270"/>
        <v>#DIV/0!</v>
      </c>
      <c r="BD668" s="24">
        <f t="shared" ref="BD668:BH668" si="538">SUM(BD27,BD109,BD189,BD270,BD351,BD431,BD510,BD589)</f>
        <v>0</v>
      </c>
      <c r="BE668" s="23">
        <f t="shared" si="538"/>
        <v>0</v>
      </c>
      <c r="BF668" s="13">
        <f t="shared" si="538"/>
        <v>0</v>
      </c>
      <c r="BG668" s="13">
        <f t="shared" si="538"/>
        <v>0</v>
      </c>
      <c r="BH668" s="14">
        <f t="shared" si="538"/>
        <v>0</v>
      </c>
      <c r="BI668" s="27" t="e">
        <f t="shared" si="272"/>
        <v>#DIV/0!</v>
      </c>
      <c r="BJ668" s="24">
        <f t="shared" ref="BJ668:BN668" si="539">SUM(BJ27,BJ109,BJ189,BJ270,BJ351,BJ431,BJ510,BJ589)</f>
        <v>0</v>
      </c>
      <c r="BK668" s="23">
        <f t="shared" si="539"/>
        <v>0</v>
      </c>
      <c r="BL668" s="13">
        <f t="shared" si="539"/>
        <v>0</v>
      </c>
      <c r="BM668" s="13">
        <f t="shared" si="539"/>
        <v>0</v>
      </c>
      <c r="BN668" s="14">
        <f t="shared" si="539"/>
        <v>0</v>
      </c>
      <c r="BO668" s="27" t="e">
        <f t="shared" si="274"/>
        <v>#DIV/0!</v>
      </c>
      <c r="BP668" s="17">
        <f t="shared" ref="BP668:BT668" si="540">SUM(BP27,BP109,BP189,BP270,BP351,BP431,BP510,BP589)</f>
        <v>0</v>
      </c>
      <c r="BQ668" s="45">
        <f t="shared" si="540"/>
        <v>0</v>
      </c>
      <c r="BR668" s="42">
        <f t="shared" si="540"/>
        <v>0</v>
      </c>
      <c r="BS668" s="42">
        <f t="shared" si="540"/>
        <v>0</v>
      </c>
      <c r="BT668" s="43">
        <f t="shared" si="540"/>
        <v>0</v>
      </c>
      <c r="BU668" s="44" t="e">
        <f t="shared" si="276"/>
        <v>#DIV/0!</v>
      </c>
      <c r="BV668" s="46">
        <f t="shared" si="252"/>
        <v>0</v>
      </c>
    </row>
    <row r="669" spans="2:74">
      <c r="B669" s="17" t="s">
        <v>32</v>
      </c>
      <c r="C669" s="23">
        <f t="shared" ref="C669:F669" si="541">SUM(C28,C110,C190,C271,C352,C432,C511,C590)</f>
        <v>0</v>
      </c>
      <c r="D669" s="13">
        <f t="shared" si="541"/>
        <v>0</v>
      </c>
      <c r="E669" s="13">
        <f t="shared" si="541"/>
        <v>0</v>
      </c>
      <c r="F669" s="14">
        <f t="shared" si="541"/>
        <v>0</v>
      </c>
      <c r="G669" s="27" t="e">
        <f t="shared" si="254"/>
        <v>#DIV/0!</v>
      </c>
      <c r="H669" s="24">
        <f t="shared" ref="H669:L669" si="542">SUM(H28,H110,H190,H271,H352,H432,H511,H590)</f>
        <v>0</v>
      </c>
      <c r="I669" s="23">
        <f t="shared" si="542"/>
        <v>0</v>
      </c>
      <c r="J669" s="13">
        <f t="shared" si="542"/>
        <v>0</v>
      </c>
      <c r="K669" s="13">
        <f t="shared" si="542"/>
        <v>0</v>
      </c>
      <c r="L669" s="14">
        <f t="shared" si="542"/>
        <v>0</v>
      </c>
      <c r="M669" s="27" t="e">
        <f t="shared" si="256"/>
        <v>#DIV/0!</v>
      </c>
      <c r="N669" s="24">
        <f t="shared" ref="N669:R669" si="543">SUM(N28,N110,N190,N271,N352,N432,N511,N590)</f>
        <v>0</v>
      </c>
      <c r="O669" s="23">
        <f t="shared" si="543"/>
        <v>0</v>
      </c>
      <c r="P669" s="13">
        <f t="shared" si="543"/>
        <v>0</v>
      </c>
      <c r="Q669" s="13">
        <f t="shared" si="543"/>
        <v>0</v>
      </c>
      <c r="R669" s="14">
        <f t="shared" si="543"/>
        <v>0</v>
      </c>
      <c r="S669" s="27" t="e">
        <f t="shared" si="258"/>
        <v>#DIV/0!</v>
      </c>
      <c r="T669" s="24">
        <f t="shared" ref="T669:X669" si="544">SUM(T28,T110,T190,T271,T352,T432,T511,T590)</f>
        <v>0</v>
      </c>
      <c r="U669" s="23">
        <f t="shared" si="544"/>
        <v>0</v>
      </c>
      <c r="V669" s="13">
        <f t="shared" si="544"/>
        <v>0</v>
      </c>
      <c r="W669" s="13">
        <f t="shared" si="544"/>
        <v>0</v>
      </c>
      <c r="X669" s="14">
        <f t="shared" si="544"/>
        <v>0</v>
      </c>
      <c r="Y669" s="27" t="e">
        <f t="shared" si="260"/>
        <v>#DIV/0!</v>
      </c>
      <c r="Z669" s="24">
        <f t="shared" ref="Z669:AD669" si="545">SUM(Z28,Z110,Z190,Z271,Z352,Z432,Z511,Z590)</f>
        <v>0</v>
      </c>
      <c r="AA669" s="23">
        <f t="shared" si="545"/>
        <v>0</v>
      </c>
      <c r="AB669" s="13">
        <f t="shared" si="545"/>
        <v>0</v>
      </c>
      <c r="AC669" s="13">
        <f t="shared" si="545"/>
        <v>0</v>
      </c>
      <c r="AD669" s="14">
        <f t="shared" si="545"/>
        <v>0</v>
      </c>
      <c r="AE669" s="27" t="e">
        <f t="shared" si="262"/>
        <v>#DIV/0!</v>
      </c>
      <c r="AF669" s="24">
        <f t="shared" ref="AF669:AJ669" si="546">SUM(AF28,AF110,AF190,AF271,AF352,AF432,AF511,AF590)</f>
        <v>0</v>
      </c>
      <c r="AG669" s="23">
        <f t="shared" si="546"/>
        <v>0</v>
      </c>
      <c r="AH669" s="13">
        <f t="shared" si="546"/>
        <v>0</v>
      </c>
      <c r="AI669" s="13">
        <f t="shared" si="546"/>
        <v>0</v>
      </c>
      <c r="AJ669" s="14">
        <f t="shared" si="546"/>
        <v>0</v>
      </c>
      <c r="AK669" s="27" t="e">
        <f t="shared" si="264"/>
        <v>#DIV/0!</v>
      </c>
      <c r="AL669" s="24">
        <f t="shared" ref="AL669:AP669" si="547">SUM(AL28,AL110,AL190,AL271,AL352,AL432,AL511,AL590)</f>
        <v>0</v>
      </c>
      <c r="AM669" s="23">
        <f t="shared" si="547"/>
        <v>0</v>
      </c>
      <c r="AN669" s="13">
        <f t="shared" si="547"/>
        <v>0</v>
      </c>
      <c r="AO669" s="13">
        <f t="shared" si="547"/>
        <v>0</v>
      </c>
      <c r="AP669" s="14">
        <f t="shared" si="547"/>
        <v>0</v>
      </c>
      <c r="AQ669" s="27" t="e">
        <f t="shared" si="266"/>
        <v>#DIV/0!</v>
      </c>
      <c r="AR669" s="24">
        <f t="shared" ref="AR669:AV669" si="548">SUM(AR28,AR110,AR190,AR271,AR352,AR432,AR511,AR590)</f>
        <v>0</v>
      </c>
      <c r="AS669" s="23">
        <f t="shared" si="548"/>
        <v>0</v>
      </c>
      <c r="AT669" s="13">
        <f t="shared" si="548"/>
        <v>0</v>
      </c>
      <c r="AU669" s="13">
        <f t="shared" si="548"/>
        <v>0</v>
      </c>
      <c r="AV669" s="14">
        <f t="shared" si="548"/>
        <v>0</v>
      </c>
      <c r="AW669" s="27" t="e">
        <f t="shared" si="268"/>
        <v>#DIV/0!</v>
      </c>
      <c r="AX669" s="24">
        <f t="shared" ref="AX669:BB669" si="549">SUM(AX28,AX110,AX190,AX271,AX352,AX432,AX511,AX590)</f>
        <v>0</v>
      </c>
      <c r="AY669" s="23">
        <f t="shared" si="549"/>
        <v>0</v>
      </c>
      <c r="AZ669" s="13">
        <f t="shared" si="549"/>
        <v>0</v>
      </c>
      <c r="BA669" s="13">
        <f t="shared" si="549"/>
        <v>0</v>
      </c>
      <c r="BB669" s="14">
        <f t="shared" si="549"/>
        <v>0</v>
      </c>
      <c r="BC669" s="27" t="e">
        <f t="shared" si="270"/>
        <v>#DIV/0!</v>
      </c>
      <c r="BD669" s="24">
        <f t="shared" ref="BD669:BH669" si="550">SUM(BD28,BD110,BD190,BD271,BD352,BD432,BD511,BD590)</f>
        <v>0</v>
      </c>
      <c r="BE669" s="23">
        <f t="shared" si="550"/>
        <v>0</v>
      </c>
      <c r="BF669" s="13">
        <f t="shared" si="550"/>
        <v>0</v>
      </c>
      <c r="BG669" s="13">
        <f t="shared" si="550"/>
        <v>0</v>
      </c>
      <c r="BH669" s="14">
        <f t="shared" si="550"/>
        <v>0</v>
      </c>
      <c r="BI669" s="27" t="e">
        <f t="shared" si="272"/>
        <v>#DIV/0!</v>
      </c>
      <c r="BJ669" s="24">
        <f t="shared" ref="BJ669:BN669" si="551">SUM(BJ28,BJ110,BJ190,BJ271,BJ352,BJ432,BJ511,BJ590)</f>
        <v>0</v>
      </c>
      <c r="BK669" s="23">
        <f t="shared" si="551"/>
        <v>0</v>
      </c>
      <c r="BL669" s="13">
        <f t="shared" si="551"/>
        <v>0</v>
      </c>
      <c r="BM669" s="13">
        <f t="shared" si="551"/>
        <v>0</v>
      </c>
      <c r="BN669" s="14">
        <f t="shared" si="551"/>
        <v>0</v>
      </c>
      <c r="BO669" s="27" t="e">
        <f t="shared" si="274"/>
        <v>#DIV/0!</v>
      </c>
      <c r="BP669" s="17">
        <f t="shared" ref="BP669:BT669" si="552">SUM(BP28,BP110,BP190,BP271,BP352,BP432,BP511,BP590)</f>
        <v>0</v>
      </c>
      <c r="BQ669" s="45">
        <f t="shared" si="552"/>
        <v>0</v>
      </c>
      <c r="BR669" s="42">
        <f t="shared" si="552"/>
        <v>0</v>
      </c>
      <c r="BS669" s="42">
        <f t="shared" si="552"/>
        <v>0</v>
      </c>
      <c r="BT669" s="43">
        <f t="shared" si="552"/>
        <v>0</v>
      </c>
      <c r="BU669" s="44" t="e">
        <f t="shared" si="276"/>
        <v>#DIV/0!</v>
      </c>
      <c r="BV669" s="46">
        <f t="shared" si="252"/>
        <v>0</v>
      </c>
    </row>
    <row r="670" spans="2:74">
      <c r="B670" s="17" t="s">
        <v>33</v>
      </c>
      <c r="C670" s="23">
        <f t="shared" ref="C670:F670" si="553">SUM(C29,C111,C191,C272,C353,C433,C512,C591)</f>
        <v>0</v>
      </c>
      <c r="D670" s="13">
        <f t="shared" si="553"/>
        <v>0</v>
      </c>
      <c r="E670" s="13">
        <f t="shared" si="553"/>
        <v>0</v>
      </c>
      <c r="F670" s="14">
        <f t="shared" si="553"/>
        <v>0</v>
      </c>
      <c r="G670" s="27" t="e">
        <f t="shared" si="254"/>
        <v>#DIV/0!</v>
      </c>
      <c r="H670" s="24">
        <f t="shared" ref="H670:L670" si="554">SUM(H29,H111,H191,H272,H353,H433,H512,H591)</f>
        <v>0</v>
      </c>
      <c r="I670" s="23">
        <f t="shared" si="554"/>
        <v>0</v>
      </c>
      <c r="J670" s="13">
        <f t="shared" si="554"/>
        <v>0</v>
      </c>
      <c r="K670" s="13">
        <f t="shared" si="554"/>
        <v>0</v>
      </c>
      <c r="L670" s="14">
        <f t="shared" si="554"/>
        <v>0</v>
      </c>
      <c r="M670" s="27" t="e">
        <f t="shared" si="256"/>
        <v>#DIV/0!</v>
      </c>
      <c r="N670" s="24">
        <f t="shared" ref="N670:R670" si="555">SUM(N29,N111,N191,N272,N353,N433,N512,N591)</f>
        <v>0</v>
      </c>
      <c r="O670" s="23">
        <f t="shared" si="555"/>
        <v>0</v>
      </c>
      <c r="P670" s="13">
        <f t="shared" si="555"/>
        <v>0</v>
      </c>
      <c r="Q670" s="13">
        <f t="shared" si="555"/>
        <v>0</v>
      </c>
      <c r="R670" s="14">
        <f t="shared" si="555"/>
        <v>0</v>
      </c>
      <c r="S670" s="27" t="e">
        <f t="shared" si="258"/>
        <v>#DIV/0!</v>
      </c>
      <c r="T670" s="24">
        <f t="shared" ref="T670:X670" si="556">SUM(T29,T111,T191,T272,T353,T433,T512,T591)</f>
        <v>0</v>
      </c>
      <c r="U670" s="23">
        <f t="shared" si="556"/>
        <v>0</v>
      </c>
      <c r="V670" s="13">
        <f t="shared" si="556"/>
        <v>0</v>
      </c>
      <c r="W670" s="13">
        <f t="shared" si="556"/>
        <v>0</v>
      </c>
      <c r="X670" s="14">
        <f t="shared" si="556"/>
        <v>0</v>
      </c>
      <c r="Y670" s="27" t="e">
        <f t="shared" si="260"/>
        <v>#DIV/0!</v>
      </c>
      <c r="Z670" s="24">
        <f t="shared" ref="Z670:AD670" si="557">SUM(Z29,Z111,Z191,Z272,Z353,Z433,Z512,Z591)</f>
        <v>0</v>
      </c>
      <c r="AA670" s="23">
        <f t="shared" si="557"/>
        <v>0</v>
      </c>
      <c r="AB670" s="13">
        <f t="shared" si="557"/>
        <v>0</v>
      </c>
      <c r="AC670" s="13">
        <f t="shared" si="557"/>
        <v>0</v>
      </c>
      <c r="AD670" s="14">
        <f t="shared" si="557"/>
        <v>0</v>
      </c>
      <c r="AE670" s="27" t="e">
        <f t="shared" si="262"/>
        <v>#DIV/0!</v>
      </c>
      <c r="AF670" s="24">
        <f t="shared" ref="AF670:AJ670" si="558">SUM(AF29,AF111,AF191,AF272,AF353,AF433,AF512,AF591)</f>
        <v>0</v>
      </c>
      <c r="AG670" s="23">
        <f t="shared" si="558"/>
        <v>0</v>
      </c>
      <c r="AH670" s="13">
        <f t="shared" si="558"/>
        <v>0</v>
      </c>
      <c r="AI670" s="13">
        <f t="shared" si="558"/>
        <v>0</v>
      </c>
      <c r="AJ670" s="14">
        <f t="shared" si="558"/>
        <v>0</v>
      </c>
      <c r="AK670" s="27" t="e">
        <f t="shared" si="264"/>
        <v>#DIV/0!</v>
      </c>
      <c r="AL670" s="24">
        <f t="shared" ref="AL670:AP670" si="559">SUM(AL29,AL111,AL191,AL272,AL353,AL433,AL512,AL591)</f>
        <v>0</v>
      </c>
      <c r="AM670" s="23">
        <f t="shared" si="559"/>
        <v>0</v>
      </c>
      <c r="AN670" s="13">
        <f t="shared" si="559"/>
        <v>0</v>
      </c>
      <c r="AO670" s="13">
        <f t="shared" si="559"/>
        <v>0</v>
      </c>
      <c r="AP670" s="14">
        <f t="shared" si="559"/>
        <v>0</v>
      </c>
      <c r="AQ670" s="27" t="e">
        <f t="shared" si="266"/>
        <v>#DIV/0!</v>
      </c>
      <c r="AR670" s="24">
        <f t="shared" ref="AR670:AV670" si="560">SUM(AR29,AR111,AR191,AR272,AR353,AR433,AR512,AR591)</f>
        <v>0</v>
      </c>
      <c r="AS670" s="23">
        <f t="shared" si="560"/>
        <v>0</v>
      </c>
      <c r="AT670" s="13">
        <f t="shared" si="560"/>
        <v>0</v>
      </c>
      <c r="AU670" s="13">
        <f t="shared" si="560"/>
        <v>0</v>
      </c>
      <c r="AV670" s="14">
        <f t="shared" si="560"/>
        <v>0</v>
      </c>
      <c r="AW670" s="27" t="e">
        <f t="shared" si="268"/>
        <v>#DIV/0!</v>
      </c>
      <c r="AX670" s="24">
        <f t="shared" ref="AX670:BB670" si="561">SUM(AX29,AX111,AX191,AX272,AX353,AX433,AX512,AX591)</f>
        <v>0</v>
      </c>
      <c r="AY670" s="23">
        <f t="shared" si="561"/>
        <v>0</v>
      </c>
      <c r="AZ670" s="13">
        <f t="shared" si="561"/>
        <v>0</v>
      </c>
      <c r="BA670" s="13">
        <f t="shared" si="561"/>
        <v>0</v>
      </c>
      <c r="BB670" s="14">
        <f t="shared" si="561"/>
        <v>0</v>
      </c>
      <c r="BC670" s="27" t="e">
        <f t="shared" si="270"/>
        <v>#DIV/0!</v>
      </c>
      <c r="BD670" s="24">
        <f t="shared" ref="BD670:BH670" si="562">SUM(BD29,BD111,BD191,BD272,BD353,BD433,BD512,BD591)</f>
        <v>0</v>
      </c>
      <c r="BE670" s="23">
        <f t="shared" si="562"/>
        <v>0</v>
      </c>
      <c r="BF670" s="13">
        <f t="shared" si="562"/>
        <v>0</v>
      </c>
      <c r="BG670" s="13">
        <f t="shared" si="562"/>
        <v>0</v>
      </c>
      <c r="BH670" s="14">
        <f t="shared" si="562"/>
        <v>0</v>
      </c>
      <c r="BI670" s="27" t="e">
        <f t="shared" si="272"/>
        <v>#DIV/0!</v>
      </c>
      <c r="BJ670" s="24">
        <f t="shared" ref="BJ670:BN670" si="563">SUM(BJ29,BJ111,BJ191,BJ272,BJ353,BJ433,BJ512,BJ591)</f>
        <v>0</v>
      </c>
      <c r="BK670" s="23">
        <f t="shared" si="563"/>
        <v>0</v>
      </c>
      <c r="BL670" s="13">
        <f t="shared" si="563"/>
        <v>0</v>
      </c>
      <c r="BM670" s="13">
        <f t="shared" si="563"/>
        <v>0</v>
      </c>
      <c r="BN670" s="14">
        <f t="shared" si="563"/>
        <v>0</v>
      </c>
      <c r="BO670" s="27" t="e">
        <f t="shared" si="274"/>
        <v>#DIV/0!</v>
      </c>
      <c r="BP670" s="17">
        <f t="shared" ref="BP670:BT670" si="564">SUM(BP29,BP111,BP191,BP272,BP353,BP433,BP512,BP591)</f>
        <v>0</v>
      </c>
      <c r="BQ670" s="45">
        <f t="shared" si="564"/>
        <v>0</v>
      </c>
      <c r="BR670" s="42">
        <f t="shared" si="564"/>
        <v>0</v>
      </c>
      <c r="BS670" s="42">
        <f t="shared" si="564"/>
        <v>0</v>
      </c>
      <c r="BT670" s="43">
        <f t="shared" si="564"/>
        <v>0</v>
      </c>
      <c r="BU670" s="44" t="e">
        <f t="shared" si="276"/>
        <v>#DIV/0!</v>
      </c>
      <c r="BV670" s="46">
        <f t="shared" si="252"/>
        <v>0</v>
      </c>
    </row>
    <row r="671" spans="2:74">
      <c r="B671" s="17" t="s">
        <v>34</v>
      </c>
      <c r="C671" s="23">
        <f t="shared" ref="C671:F671" si="565">SUM(C30,C112,C192,C273,C354,C434,C513,C592)</f>
        <v>0</v>
      </c>
      <c r="D671" s="13">
        <f t="shared" si="565"/>
        <v>0</v>
      </c>
      <c r="E671" s="13">
        <f t="shared" si="565"/>
        <v>0</v>
      </c>
      <c r="F671" s="14">
        <f t="shared" si="565"/>
        <v>0</v>
      </c>
      <c r="G671" s="27" t="e">
        <f t="shared" si="254"/>
        <v>#DIV/0!</v>
      </c>
      <c r="H671" s="24">
        <f t="shared" ref="H671:L671" si="566">SUM(H30,H112,H192,H273,H354,H434,H513,H592)</f>
        <v>0</v>
      </c>
      <c r="I671" s="23">
        <f t="shared" si="566"/>
        <v>0</v>
      </c>
      <c r="J671" s="13">
        <f t="shared" si="566"/>
        <v>0</v>
      </c>
      <c r="K671" s="13">
        <f t="shared" si="566"/>
        <v>0</v>
      </c>
      <c r="L671" s="14">
        <f t="shared" si="566"/>
        <v>0</v>
      </c>
      <c r="M671" s="27" t="e">
        <f t="shared" si="256"/>
        <v>#DIV/0!</v>
      </c>
      <c r="N671" s="24">
        <f t="shared" ref="N671:R671" si="567">SUM(N30,N112,N192,N273,N354,N434,N513,N592)</f>
        <v>0</v>
      </c>
      <c r="O671" s="23">
        <f t="shared" si="567"/>
        <v>0</v>
      </c>
      <c r="P671" s="13">
        <f t="shared" si="567"/>
        <v>0</v>
      </c>
      <c r="Q671" s="13">
        <f t="shared" si="567"/>
        <v>0</v>
      </c>
      <c r="R671" s="14">
        <f t="shared" si="567"/>
        <v>0</v>
      </c>
      <c r="S671" s="27" t="e">
        <f t="shared" si="258"/>
        <v>#DIV/0!</v>
      </c>
      <c r="T671" s="24">
        <f t="shared" ref="T671:X671" si="568">SUM(T30,T112,T192,T273,T354,T434,T513,T592)</f>
        <v>0</v>
      </c>
      <c r="U671" s="23">
        <f t="shared" si="568"/>
        <v>0</v>
      </c>
      <c r="V671" s="13">
        <f t="shared" si="568"/>
        <v>0</v>
      </c>
      <c r="W671" s="13">
        <f t="shared" si="568"/>
        <v>0</v>
      </c>
      <c r="X671" s="14">
        <f t="shared" si="568"/>
        <v>0</v>
      </c>
      <c r="Y671" s="27" t="e">
        <f t="shared" si="260"/>
        <v>#DIV/0!</v>
      </c>
      <c r="Z671" s="24">
        <f t="shared" ref="Z671:AD671" si="569">SUM(Z30,Z112,Z192,Z273,Z354,Z434,Z513,Z592)</f>
        <v>0</v>
      </c>
      <c r="AA671" s="23">
        <f t="shared" si="569"/>
        <v>0</v>
      </c>
      <c r="AB671" s="13">
        <f t="shared" si="569"/>
        <v>0</v>
      </c>
      <c r="AC671" s="13">
        <f t="shared" si="569"/>
        <v>0</v>
      </c>
      <c r="AD671" s="14">
        <f t="shared" si="569"/>
        <v>0</v>
      </c>
      <c r="AE671" s="27" t="e">
        <f t="shared" si="262"/>
        <v>#DIV/0!</v>
      </c>
      <c r="AF671" s="24">
        <f t="shared" ref="AF671:AJ671" si="570">SUM(AF30,AF112,AF192,AF273,AF354,AF434,AF513,AF592)</f>
        <v>0</v>
      </c>
      <c r="AG671" s="23">
        <f t="shared" si="570"/>
        <v>0</v>
      </c>
      <c r="AH671" s="13">
        <f t="shared" si="570"/>
        <v>0</v>
      </c>
      <c r="AI671" s="13">
        <f t="shared" si="570"/>
        <v>0</v>
      </c>
      <c r="AJ671" s="14">
        <f t="shared" si="570"/>
        <v>0</v>
      </c>
      <c r="AK671" s="27" t="e">
        <f t="shared" si="264"/>
        <v>#DIV/0!</v>
      </c>
      <c r="AL671" s="24">
        <f t="shared" ref="AL671:AP671" si="571">SUM(AL30,AL112,AL192,AL273,AL354,AL434,AL513,AL592)</f>
        <v>0</v>
      </c>
      <c r="AM671" s="23">
        <f t="shared" si="571"/>
        <v>0</v>
      </c>
      <c r="AN671" s="13">
        <f t="shared" si="571"/>
        <v>0</v>
      </c>
      <c r="AO671" s="13">
        <f t="shared" si="571"/>
        <v>0</v>
      </c>
      <c r="AP671" s="14">
        <f t="shared" si="571"/>
        <v>0</v>
      </c>
      <c r="AQ671" s="27" t="e">
        <f t="shared" si="266"/>
        <v>#DIV/0!</v>
      </c>
      <c r="AR671" s="24">
        <f t="shared" ref="AR671:AV671" si="572">SUM(AR30,AR112,AR192,AR273,AR354,AR434,AR513,AR592)</f>
        <v>0</v>
      </c>
      <c r="AS671" s="23">
        <f t="shared" si="572"/>
        <v>0</v>
      </c>
      <c r="AT671" s="13">
        <f t="shared" si="572"/>
        <v>0</v>
      </c>
      <c r="AU671" s="13">
        <f t="shared" si="572"/>
        <v>0</v>
      </c>
      <c r="AV671" s="14">
        <f t="shared" si="572"/>
        <v>0</v>
      </c>
      <c r="AW671" s="27" t="e">
        <f t="shared" si="268"/>
        <v>#DIV/0!</v>
      </c>
      <c r="AX671" s="24">
        <f t="shared" ref="AX671:BB671" si="573">SUM(AX30,AX112,AX192,AX273,AX354,AX434,AX513,AX592)</f>
        <v>0</v>
      </c>
      <c r="AY671" s="23">
        <f t="shared" si="573"/>
        <v>0</v>
      </c>
      <c r="AZ671" s="13">
        <f t="shared" si="573"/>
        <v>0</v>
      </c>
      <c r="BA671" s="13">
        <f t="shared" si="573"/>
        <v>0</v>
      </c>
      <c r="BB671" s="14">
        <f t="shared" si="573"/>
        <v>0</v>
      </c>
      <c r="BC671" s="27" t="e">
        <f t="shared" si="270"/>
        <v>#DIV/0!</v>
      </c>
      <c r="BD671" s="24">
        <f t="shared" ref="BD671:BH671" si="574">SUM(BD30,BD112,BD192,BD273,BD354,BD434,BD513,BD592)</f>
        <v>0</v>
      </c>
      <c r="BE671" s="23">
        <f t="shared" si="574"/>
        <v>0</v>
      </c>
      <c r="BF671" s="13">
        <f t="shared" si="574"/>
        <v>0</v>
      </c>
      <c r="BG671" s="13">
        <f t="shared" si="574"/>
        <v>0</v>
      </c>
      <c r="BH671" s="14">
        <f t="shared" si="574"/>
        <v>0</v>
      </c>
      <c r="BI671" s="27" t="e">
        <f t="shared" si="272"/>
        <v>#DIV/0!</v>
      </c>
      <c r="BJ671" s="24">
        <f t="shared" ref="BJ671:BN671" si="575">SUM(BJ30,BJ112,BJ192,BJ273,BJ354,BJ434,BJ513,BJ592)</f>
        <v>0</v>
      </c>
      <c r="BK671" s="23">
        <f t="shared" si="575"/>
        <v>0</v>
      </c>
      <c r="BL671" s="13">
        <f t="shared" si="575"/>
        <v>0</v>
      </c>
      <c r="BM671" s="13">
        <f t="shared" si="575"/>
        <v>0</v>
      </c>
      <c r="BN671" s="14">
        <f t="shared" si="575"/>
        <v>0</v>
      </c>
      <c r="BO671" s="27" t="e">
        <f t="shared" si="274"/>
        <v>#DIV/0!</v>
      </c>
      <c r="BP671" s="17">
        <f t="shared" ref="BP671:BT671" si="576">SUM(BP30,BP112,BP192,BP273,BP354,BP434,BP513,BP592)</f>
        <v>0</v>
      </c>
      <c r="BQ671" s="45">
        <f t="shared" si="576"/>
        <v>0</v>
      </c>
      <c r="BR671" s="42">
        <f t="shared" si="576"/>
        <v>0</v>
      </c>
      <c r="BS671" s="42">
        <f t="shared" si="576"/>
        <v>0</v>
      </c>
      <c r="BT671" s="43">
        <f t="shared" si="576"/>
        <v>0</v>
      </c>
      <c r="BU671" s="44" t="e">
        <f t="shared" si="276"/>
        <v>#DIV/0!</v>
      </c>
      <c r="BV671" s="46">
        <f t="shared" si="252"/>
        <v>0</v>
      </c>
    </row>
    <row r="672" spans="2:74">
      <c r="B672" s="17" t="s">
        <v>35</v>
      </c>
      <c r="C672" s="23">
        <f t="shared" ref="C672:F672" si="577">SUM(C31,C113,C193,C274,C355,C435,C514,C593)</f>
        <v>0</v>
      </c>
      <c r="D672" s="13">
        <f t="shared" si="577"/>
        <v>0</v>
      </c>
      <c r="E672" s="13">
        <f t="shared" si="577"/>
        <v>0</v>
      </c>
      <c r="F672" s="14">
        <f t="shared" si="577"/>
        <v>0</v>
      </c>
      <c r="G672" s="27" t="e">
        <f t="shared" si="254"/>
        <v>#DIV/0!</v>
      </c>
      <c r="H672" s="24">
        <f t="shared" ref="H672:L672" si="578">SUM(H31,H113,H193,H274,H355,H435,H514,H593)</f>
        <v>0</v>
      </c>
      <c r="I672" s="23">
        <f t="shared" si="578"/>
        <v>0</v>
      </c>
      <c r="J672" s="13">
        <f t="shared" si="578"/>
        <v>0</v>
      </c>
      <c r="K672" s="13">
        <f t="shared" si="578"/>
        <v>0</v>
      </c>
      <c r="L672" s="14">
        <f t="shared" si="578"/>
        <v>0</v>
      </c>
      <c r="M672" s="27" t="e">
        <f t="shared" si="256"/>
        <v>#DIV/0!</v>
      </c>
      <c r="N672" s="24">
        <f t="shared" ref="N672:R672" si="579">SUM(N31,N113,N193,N274,N355,N435,N514,N593)</f>
        <v>0</v>
      </c>
      <c r="O672" s="23">
        <f t="shared" si="579"/>
        <v>0</v>
      </c>
      <c r="P672" s="13">
        <f t="shared" si="579"/>
        <v>0</v>
      </c>
      <c r="Q672" s="13">
        <f t="shared" si="579"/>
        <v>0</v>
      </c>
      <c r="R672" s="14">
        <f t="shared" si="579"/>
        <v>0</v>
      </c>
      <c r="S672" s="27" t="e">
        <f t="shared" si="258"/>
        <v>#DIV/0!</v>
      </c>
      <c r="T672" s="24">
        <f t="shared" ref="T672:X672" si="580">SUM(T31,T113,T193,T274,T355,T435,T514,T593)</f>
        <v>0</v>
      </c>
      <c r="U672" s="23">
        <f t="shared" si="580"/>
        <v>0</v>
      </c>
      <c r="V672" s="13">
        <f t="shared" si="580"/>
        <v>0</v>
      </c>
      <c r="W672" s="13">
        <f t="shared" si="580"/>
        <v>0</v>
      </c>
      <c r="X672" s="14">
        <f t="shared" si="580"/>
        <v>0</v>
      </c>
      <c r="Y672" s="27" t="e">
        <f t="shared" si="260"/>
        <v>#DIV/0!</v>
      </c>
      <c r="Z672" s="24">
        <f t="shared" ref="Z672:AD672" si="581">SUM(Z31,Z113,Z193,Z274,Z355,Z435,Z514,Z593)</f>
        <v>0</v>
      </c>
      <c r="AA672" s="23">
        <f t="shared" si="581"/>
        <v>0</v>
      </c>
      <c r="AB672" s="13">
        <f t="shared" si="581"/>
        <v>0</v>
      </c>
      <c r="AC672" s="13">
        <f t="shared" si="581"/>
        <v>0</v>
      </c>
      <c r="AD672" s="14">
        <f t="shared" si="581"/>
        <v>0</v>
      </c>
      <c r="AE672" s="27" t="e">
        <f t="shared" si="262"/>
        <v>#DIV/0!</v>
      </c>
      <c r="AF672" s="24">
        <f t="shared" ref="AF672:AJ672" si="582">SUM(AF31,AF113,AF193,AF274,AF355,AF435,AF514,AF593)</f>
        <v>0</v>
      </c>
      <c r="AG672" s="23">
        <f t="shared" si="582"/>
        <v>0</v>
      </c>
      <c r="AH672" s="13">
        <f t="shared" si="582"/>
        <v>0</v>
      </c>
      <c r="AI672" s="13">
        <f t="shared" si="582"/>
        <v>0</v>
      </c>
      <c r="AJ672" s="14">
        <f t="shared" si="582"/>
        <v>0</v>
      </c>
      <c r="AK672" s="27" t="e">
        <f t="shared" si="264"/>
        <v>#DIV/0!</v>
      </c>
      <c r="AL672" s="24">
        <f t="shared" ref="AL672:AP672" si="583">SUM(AL31,AL113,AL193,AL274,AL355,AL435,AL514,AL593)</f>
        <v>0</v>
      </c>
      <c r="AM672" s="23">
        <f t="shared" si="583"/>
        <v>0</v>
      </c>
      <c r="AN672" s="13">
        <f t="shared" si="583"/>
        <v>0</v>
      </c>
      <c r="AO672" s="13">
        <f t="shared" si="583"/>
        <v>0</v>
      </c>
      <c r="AP672" s="14">
        <f t="shared" si="583"/>
        <v>0</v>
      </c>
      <c r="AQ672" s="27" t="e">
        <f t="shared" si="266"/>
        <v>#DIV/0!</v>
      </c>
      <c r="AR672" s="24">
        <f t="shared" ref="AR672:AV672" si="584">SUM(AR31,AR113,AR193,AR274,AR355,AR435,AR514,AR593)</f>
        <v>0</v>
      </c>
      <c r="AS672" s="23">
        <f t="shared" si="584"/>
        <v>0</v>
      </c>
      <c r="AT672" s="13">
        <f t="shared" si="584"/>
        <v>0</v>
      </c>
      <c r="AU672" s="13">
        <f t="shared" si="584"/>
        <v>0</v>
      </c>
      <c r="AV672" s="14">
        <f t="shared" si="584"/>
        <v>0</v>
      </c>
      <c r="AW672" s="27" t="e">
        <f t="shared" si="268"/>
        <v>#DIV/0!</v>
      </c>
      <c r="AX672" s="24">
        <f t="shared" ref="AX672:BB672" si="585">SUM(AX31,AX113,AX193,AX274,AX355,AX435,AX514,AX593)</f>
        <v>0</v>
      </c>
      <c r="AY672" s="23">
        <f t="shared" si="585"/>
        <v>0</v>
      </c>
      <c r="AZ672" s="13">
        <f t="shared" si="585"/>
        <v>0</v>
      </c>
      <c r="BA672" s="13">
        <f t="shared" si="585"/>
        <v>0</v>
      </c>
      <c r="BB672" s="14">
        <f t="shared" si="585"/>
        <v>0</v>
      </c>
      <c r="BC672" s="27" t="e">
        <f t="shared" si="270"/>
        <v>#DIV/0!</v>
      </c>
      <c r="BD672" s="24">
        <f t="shared" ref="BD672:BH672" si="586">SUM(BD31,BD113,BD193,BD274,BD355,BD435,BD514,BD593)</f>
        <v>0</v>
      </c>
      <c r="BE672" s="23">
        <f t="shared" si="586"/>
        <v>0</v>
      </c>
      <c r="BF672" s="13">
        <f t="shared" si="586"/>
        <v>0</v>
      </c>
      <c r="BG672" s="13">
        <f t="shared" si="586"/>
        <v>0</v>
      </c>
      <c r="BH672" s="14">
        <f t="shared" si="586"/>
        <v>0</v>
      </c>
      <c r="BI672" s="27" t="e">
        <f t="shared" si="272"/>
        <v>#DIV/0!</v>
      </c>
      <c r="BJ672" s="24">
        <f t="shared" ref="BJ672:BN672" si="587">SUM(BJ31,BJ113,BJ193,BJ274,BJ355,BJ435,BJ514,BJ593)</f>
        <v>0</v>
      </c>
      <c r="BK672" s="23">
        <f t="shared" si="587"/>
        <v>0</v>
      </c>
      <c r="BL672" s="13">
        <f t="shared" si="587"/>
        <v>0</v>
      </c>
      <c r="BM672" s="13">
        <f t="shared" si="587"/>
        <v>0</v>
      </c>
      <c r="BN672" s="14">
        <f t="shared" si="587"/>
        <v>0</v>
      </c>
      <c r="BO672" s="27" t="e">
        <f t="shared" si="274"/>
        <v>#DIV/0!</v>
      </c>
      <c r="BP672" s="17">
        <f t="shared" ref="BP672:BT672" si="588">SUM(BP31,BP113,BP193,BP274,BP355,BP435,BP514,BP593)</f>
        <v>0</v>
      </c>
      <c r="BQ672" s="45">
        <f t="shared" si="588"/>
        <v>0</v>
      </c>
      <c r="BR672" s="42">
        <f t="shared" si="588"/>
        <v>0</v>
      </c>
      <c r="BS672" s="42">
        <f t="shared" si="588"/>
        <v>0</v>
      </c>
      <c r="BT672" s="43">
        <f t="shared" si="588"/>
        <v>0</v>
      </c>
      <c r="BU672" s="44" t="e">
        <f t="shared" si="276"/>
        <v>#DIV/0!</v>
      </c>
      <c r="BV672" s="46">
        <f t="shared" si="252"/>
        <v>0</v>
      </c>
    </row>
    <row r="673" spans="2:74">
      <c r="B673" s="17" t="s">
        <v>36</v>
      </c>
      <c r="C673" s="23">
        <f t="shared" ref="C673:F673" si="589">SUM(C32,C114,C194,C275,C356,C436,C515,C594)</f>
        <v>0</v>
      </c>
      <c r="D673" s="13">
        <f t="shared" si="589"/>
        <v>0</v>
      </c>
      <c r="E673" s="13">
        <f t="shared" si="589"/>
        <v>0</v>
      </c>
      <c r="F673" s="14">
        <f t="shared" si="589"/>
        <v>0</v>
      </c>
      <c r="G673" s="27" t="e">
        <f t="shared" si="254"/>
        <v>#DIV/0!</v>
      </c>
      <c r="H673" s="24">
        <f t="shared" ref="H673:L673" si="590">SUM(H32,H114,H194,H275,H356,H436,H515,H594)</f>
        <v>0</v>
      </c>
      <c r="I673" s="23">
        <f t="shared" si="590"/>
        <v>0</v>
      </c>
      <c r="J673" s="13">
        <f t="shared" si="590"/>
        <v>0</v>
      </c>
      <c r="K673" s="13">
        <f t="shared" si="590"/>
        <v>0</v>
      </c>
      <c r="L673" s="14">
        <f t="shared" si="590"/>
        <v>0</v>
      </c>
      <c r="M673" s="27" t="e">
        <f t="shared" si="256"/>
        <v>#DIV/0!</v>
      </c>
      <c r="N673" s="24">
        <f t="shared" ref="N673:R673" si="591">SUM(N32,N114,N194,N275,N356,N436,N515,N594)</f>
        <v>0</v>
      </c>
      <c r="O673" s="23">
        <f t="shared" si="591"/>
        <v>0</v>
      </c>
      <c r="P673" s="13">
        <f t="shared" si="591"/>
        <v>0</v>
      </c>
      <c r="Q673" s="13">
        <f t="shared" si="591"/>
        <v>0</v>
      </c>
      <c r="R673" s="14">
        <f t="shared" si="591"/>
        <v>0</v>
      </c>
      <c r="S673" s="27" t="e">
        <f t="shared" si="258"/>
        <v>#DIV/0!</v>
      </c>
      <c r="T673" s="24">
        <f t="shared" ref="T673:X673" si="592">SUM(T32,T114,T194,T275,T356,T436,T515,T594)</f>
        <v>0</v>
      </c>
      <c r="U673" s="23">
        <f t="shared" si="592"/>
        <v>0</v>
      </c>
      <c r="V673" s="13">
        <f t="shared" si="592"/>
        <v>0</v>
      </c>
      <c r="W673" s="13">
        <f t="shared" si="592"/>
        <v>0</v>
      </c>
      <c r="X673" s="14">
        <f t="shared" si="592"/>
        <v>0</v>
      </c>
      <c r="Y673" s="27" t="e">
        <f t="shared" si="260"/>
        <v>#DIV/0!</v>
      </c>
      <c r="Z673" s="24">
        <f t="shared" ref="Z673:AD673" si="593">SUM(Z32,Z114,Z194,Z275,Z356,Z436,Z515,Z594)</f>
        <v>0</v>
      </c>
      <c r="AA673" s="23">
        <f t="shared" si="593"/>
        <v>0</v>
      </c>
      <c r="AB673" s="13">
        <f t="shared" si="593"/>
        <v>0</v>
      </c>
      <c r="AC673" s="13">
        <f t="shared" si="593"/>
        <v>0</v>
      </c>
      <c r="AD673" s="14">
        <f t="shared" si="593"/>
        <v>0</v>
      </c>
      <c r="AE673" s="27" t="e">
        <f t="shared" si="262"/>
        <v>#DIV/0!</v>
      </c>
      <c r="AF673" s="24">
        <f t="shared" ref="AF673:AJ673" si="594">SUM(AF32,AF114,AF194,AF275,AF356,AF436,AF515,AF594)</f>
        <v>0</v>
      </c>
      <c r="AG673" s="23">
        <f t="shared" si="594"/>
        <v>0</v>
      </c>
      <c r="AH673" s="13">
        <f t="shared" si="594"/>
        <v>0</v>
      </c>
      <c r="AI673" s="13">
        <f t="shared" si="594"/>
        <v>0</v>
      </c>
      <c r="AJ673" s="14">
        <f t="shared" si="594"/>
        <v>0</v>
      </c>
      <c r="AK673" s="27" t="e">
        <f t="shared" si="264"/>
        <v>#DIV/0!</v>
      </c>
      <c r="AL673" s="24">
        <f t="shared" ref="AL673:AP673" si="595">SUM(AL32,AL114,AL194,AL275,AL356,AL436,AL515,AL594)</f>
        <v>0</v>
      </c>
      <c r="AM673" s="23">
        <f t="shared" si="595"/>
        <v>0</v>
      </c>
      <c r="AN673" s="13">
        <f t="shared" si="595"/>
        <v>0</v>
      </c>
      <c r="AO673" s="13">
        <f t="shared" si="595"/>
        <v>0</v>
      </c>
      <c r="AP673" s="14">
        <f t="shared" si="595"/>
        <v>0</v>
      </c>
      <c r="AQ673" s="27" t="e">
        <f t="shared" si="266"/>
        <v>#DIV/0!</v>
      </c>
      <c r="AR673" s="24">
        <f t="shared" ref="AR673:AV673" si="596">SUM(AR32,AR114,AR194,AR275,AR356,AR436,AR515,AR594)</f>
        <v>0</v>
      </c>
      <c r="AS673" s="23">
        <f t="shared" si="596"/>
        <v>0</v>
      </c>
      <c r="AT673" s="13">
        <f t="shared" si="596"/>
        <v>0</v>
      </c>
      <c r="AU673" s="13">
        <f t="shared" si="596"/>
        <v>0</v>
      </c>
      <c r="AV673" s="14">
        <f t="shared" si="596"/>
        <v>0</v>
      </c>
      <c r="AW673" s="27" t="e">
        <f t="shared" si="268"/>
        <v>#DIV/0!</v>
      </c>
      <c r="AX673" s="24">
        <f t="shared" ref="AX673:BB673" si="597">SUM(AX32,AX114,AX194,AX275,AX356,AX436,AX515,AX594)</f>
        <v>0</v>
      </c>
      <c r="AY673" s="23">
        <f t="shared" si="597"/>
        <v>0</v>
      </c>
      <c r="AZ673" s="13">
        <f t="shared" si="597"/>
        <v>0</v>
      </c>
      <c r="BA673" s="13">
        <f t="shared" si="597"/>
        <v>0</v>
      </c>
      <c r="BB673" s="14">
        <f t="shared" si="597"/>
        <v>0</v>
      </c>
      <c r="BC673" s="27" t="e">
        <f t="shared" si="270"/>
        <v>#DIV/0!</v>
      </c>
      <c r="BD673" s="24">
        <f t="shared" ref="BD673:BH673" si="598">SUM(BD32,BD114,BD194,BD275,BD356,BD436,BD515,BD594)</f>
        <v>0</v>
      </c>
      <c r="BE673" s="23">
        <f t="shared" si="598"/>
        <v>0</v>
      </c>
      <c r="BF673" s="13">
        <f t="shared" si="598"/>
        <v>0</v>
      </c>
      <c r="BG673" s="13">
        <f t="shared" si="598"/>
        <v>0</v>
      </c>
      <c r="BH673" s="14">
        <f t="shared" si="598"/>
        <v>0</v>
      </c>
      <c r="BI673" s="27" t="e">
        <f t="shared" si="272"/>
        <v>#DIV/0!</v>
      </c>
      <c r="BJ673" s="24">
        <f t="shared" ref="BJ673:BN673" si="599">SUM(BJ32,BJ114,BJ194,BJ275,BJ356,BJ436,BJ515,BJ594)</f>
        <v>0</v>
      </c>
      <c r="BK673" s="23">
        <f t="shared" si="599"/>
        <v>0</v>
      </c>
      <c r="BL673" s="13">
        <f t="shared" si="599"/>
        <v>0</v>
      </c>
      <c r="BM673" s="13">
        <f t="shared" si="599"/>
        <v>0</v>
      </c>
      <c r="BN673" s="14">
        <f t="shared" si="599"/>
        <v>0</v>
      </c>
      <c r="BO673" s="27" t="e">
        <f t="shared" si="274"/>
        <v>#DIV/0!</v>
      </c>
      <c r="BP673" s="17">
        <f t="shared" ref="BP673:BT673" si="600">SUM(BP32,BP114,BP194,BP275,BP356,BP436,BP515,BP594)</f>
        <v>0</v>
      </c>
      <c r="BQ673" s="45">
        <f t="shared" si="600"/>
        <v>0</v>
      </c>
      <c r="BR673" s="42">
        <f t="shared" si="600"/>
        <v>0</v>
      </c>
      <c r="BS673" s="42">
        <f t="shared" si="600"/>
        <v>0</v>
      </c>
      <c r="BT673" s="43">
        <f t="shared" si="600"/>
        <v>0</v>
      </c>
      <c r="BU673" s="44" t="e">
        <f t="shared" si="276"/>
        <v>#DIV/0!</v>
      </c>
      <c r="BV673" s="46">
        <f t="shared" si="252"/>
        <v>0</v>
      </c>
    </row>
    <row r="674" spans="2:74">
      <c r="B674" s="17" t="s">
        <v>37</v>
      </c>
      <c r="C674" s="23">
        <f t="shared" ref="C674:F674" si="601">SUM(C33,C115,C195,C276,C357,C437,C516,C595)</f>
        <v>0</v>
      </c>
      <c r="D674" s="13">
        <f t="shared" si="601"/>
        <v>0</v>
      </c>
      <c r="E674" s="13">
        <f t="shared" si="601"/>
        <v>0</v>
      </c>
      <c r="F674" s="14">
        <f t="shared" si="601"/>
        <v>0</v>
      </c>
      <c r="G674" s="27" t="e">
        <f t="shared" si="254"/>
        <v>#DIV/0!</v>
      </c>
      <c r="H674" s="24">
        <f t="shared" ref="H674:L674" si="602">SUM(H33,H115,H195,H276,H357,H437,H516,H595)</f>
        <v>0</v>
      </c>
      <c r="I674" s="23">
        <f t="shared" si="602"/>
        <v>0</v>
      </c>
      <c r="J674" s="13">
        <f t="shared" si="602"/>
        <v>0</v>
      </c>
      <c r="K674" s="13">
        <f t="shared" si="602"/>
        <v>0</v>
      </c>
      <c r="L674" s="14">
        <f t="shared" si="602"/>
        <v>0</v>
      </c>
      <c r="M674" s="27" t="e">
        <f t="shared" si="256"/>
        <v>#DIV/0!</v>
      </c>
      <c r="N674" s="24">
        <f t="shared" ref="N674:R674" si="603">SUM(N33,N115,N195,N276,N357,N437,N516,N595)</f>
        <v>0</v>
      </c>
      <c r="O674" s="23">
        <f t="shared" si="603"/>
        <v>0</v>
      </c>
      <c r="P674" s="13">
        <f t="shared" si="603"/>
        <v>0</v>
      </c>
      <c r="Q674" s="13">
        <f t="shared" si="603"/>
        <v>0</v>
      </c>
      <c r="R674" s="14">
        <f t="shared" si="603"/>
        <v>0</v>
      </c>
      <c r="S674" s="27" t="e">
        <f t="shared" si="258"/>
        <v>#DIV/0!</v>
      </c>
      <c r="T674" s="24">
        <f t="shared" ref="T674:X674" si="604">SUM(T33,T115,T195,T276,T357,T437,T516,T595)</f>
        <v>0</v>
      </c>
      <c r="U674" s="23">
        <f t="shared" si="604"/>
        <v>0</v>
      </c>
      <c r="V674" s="13">
        <f t="shared" si="604"/>
        <v>0</v>
      </c>
      <c r="W674" s="13">
        <f t="shared" si="604"/>
        <v>0</v>
      </c>
      <c r="X674" s="14">
        <f t="shared" si="604"/>
        <v>0</v>
      </c>
      <c r="Y674" s="27" t="e">
        <f t="shared" si="260"/>
        <v>#DIV/0!</v>
      </c>
      <c r="Z674" s="24">
        <f t="shared" ref="Z674:AD674" si="605">SUM(Z33,Z115,Z195,Z276,Z357,Z437,Z516,Z595)</f>
        <v>0</v>
      </c>
      <c r="AA674" s="23">
        <f t="shared" si="605"/>
        <v>0</v>
      </c>
      <c r="AB674" s="13">
        <f t="shared" si="605"/>
        <v>0</v>
      </c>
      <c r="AC674" s="13">
        <f t="shared" si="605"/>
        <v>0</v>
      </c>
      <c r="AD674" s="14">
        <f t="shared" si="605"/>
        <v>0</v>
      </c>
      <c r="AE674" s="27" t="e">
        <f t="shared" si="262"/>
        <v>#DIV/0!</v>
      </c>
      <c r="AF674" s="24">
        <f t="shared" ref="AF674:AJ674" si="606">SUM(AF33,AF115,AF195,AF276,AF357,AF437,AF516,AF595)</f>
        <v>0</v>
      </c>
      <c r="AG674" s="23">
        <f t="shared" si="606"/>
        <v>0</v>
      </c>
      <c r="AH674" s="13">
        <f t="shared" si="606"/>
        <v>0</v>
      </c>
      <c r="AI674" s="13">
        <f t="shared" si="606"/>
        <v>0</v>
      </c>
      <c r="AJ674" s="14">
        <f t="shared" si="606"/>
        <v>0</v>
      </c>
      <c r="AK674" s="27" t="e">
        <f t="shared" si="264"/>
        <v>#DIV/0!</v>
      </c>
      <c r="AL674" s="24">
        <f t="shared" ref="AL674:AP674" si="607">SUM(AL33,AL115,AL195,AL276,AL357,AL437,AL516,AL595)</f>
        <v>0</v>
      </c>
      <c r="AM674" s="23">
        <f t="shared" si="607"/>
        <v>0</v>
      </c>
      <c r="AN674" s="13">
        <f t="shared" si="607"/>
        <v>0</v>
      </c>
      <c r="AO674" s="13">
        <f t="shared" si="607"/>
        <v>0</v>
      </c>
      <c r="AP674" s="14">
        <f t="shared" si="607"/>
        <v>0</v>
      </c>
      <c r="AQ674" s="27" t="e">
        <f t="shared" si="266"/>
        <v>#DIV/0!</v>
      </c>
      <c r="AR674" s="24">
        <f t="shared" ref="AR674:AV674" si="608">SUM(AR33,AR115,AR195,AR276,AR357,AR437,AR516,AR595)</f>
        <v>0</v>
      </c>
      <c r="AS674" s="23">
        <f t="shared" si="608"/>
        <v>0</v>
      </c>
      <c r="AT674" s="13">
        <f t="shared" si="608"/>
        <v>0</v>
      </c>
      <c r="AU674" s="13">
        <f t="shared" si="608"/>
        <v>0</v>
      </c>
      <c r="AV674" s="14">
        <f t="shared" si="608"/>
        <v>0</v>
      </c>
      <c r="AW674" s="27" t="e">
        <f t="shared" si="268"/>
        <v>#DIV/0!</v>
      </c>
      <c r="AX674" s="24">
        <f t="shared" ref="AX674:BB674" si="609">SUM(AX33,AX115,AX195,AX276,AX357,AX437,AX516,AX595)</f>
        <v>0</v>
      </c>
      <c r="AY674" s="23">
        <f t="shared" si="609"/>
        <v>0</v>
      </c>
      <c r="AZ674" s="13">
        <f t="shared" si="609"/>
        <v>0</v>
      </c>
      <c r="BA674" s="13">
        <f t="shared" si="609"/>
        <v>0</v>
      </c>
      <c r="BB674" s="14">
        <f t="shared" si="609"/>
        <v>0</v>
      </c>
      <c r="BC674" s="27" t="e">
        <f t="shared" si="270"/>
        <v>#DIV/0!</v>
      </c>
      <c r="BD674" s="24">
        <f t="shared" ref="BD674:BH674" si="610">SUM(BD33,BD115,BD195,BD276,BD357,BD437,BD516,BD595)</f>
        <v>0</v>
      </c>
      <c r="BE674" s="23">
        <f t="shared" si="610"/>
        <v>0</v>
      </c>
      <c r="BF674" s="13">
        <f t="shared" si="610"/>
        <v>0</v>
      </c>
      <c r="BG674" s="13">
        <f t="shared" si="610"/>
        <v>0</v>
      </c>
      <c r="BH674" s="14">
        <f t="shared" si="610"/>
        <v>0</v>
      </c>
      <c r="BI674" s="27" t="e">
        <f t="shared" si="272"/>
        <v>#DIV/0!</v>
      </c>
      <c r="BJ674" s="24">
        <f t="shared" ref="BJ674:BN674" si="611">SUM(BJ33,BJ115,BJ195,BJ276,BJ357,BJ437,BJ516,BJ595)</f>
        <v>0</v>
      </c>
      <c r="BK674" s="23">
        <f t="shared" si="611"/>
        <v>0</v>
      </c>
      <c r="BL674" s="13">
        <f t="shared" si="611"/>
        <v>0</v>
      </c>
      <c r="BM674" s="13">
        <f t="shared" si="611"/>
        <v>0</v>
      </c>
      <c r="BN674" s="14">
        <f t="shared" si="611"/>
        <v>0</v>
      </c>
      <c r="BO674" s="27" t="e">
        <f t="shared" si="274"/>
        <v>#DIV/0!</v>
      </c>
      <c r="BP674" s="17">
        <f t="shared" ref="BP674:BT674" si="612">SUM(BP33,BP115,BP195,BP276,BP357,BP437,BP516,BP595)</f>
        <v>0</v>
      </c>
      <c r="BQ674" s="45">
        <f t="shared" si="612"/>
        <v>0</v>
      </c>
      <c r="BR674" s="42">
        <f t="shared" si="612"/>
        <v>0</v>
      </c>
      <c r="BS674" s="42">
        <f t="shared" si="612"/>
        <v>0</v>
      </c>
      <c r="BT674" s="43">
        <f t="shared" si="612"/>
        <v>0</v>
      </c>
      <c r="BU674" s="44" t="e">
        <f t="shared" si="276"/>
        <v>#DIV/0!</v>
      </c>
      <c r="BV674" s="46">
        <f t="shared" si="252"/>
        <v>0</v>
      </c>
    </row>
    <row r="675" spans="2:74">
      <c r="B675" s="17" t="s">
        <v>38</v>
      </c>
      <c r="C675" s="23">
        <f t="shared" ref="C675:F675" si="613">SUM(C34,C116,C196,C277,C358,C438,C517,C596)</f>
        <v>0</v>
      </c>
      <c r="D675" s="13">
        <f t="shared" si="613"/>
        <v>0</v>
      </c>
      <c r="E675" s="13">
        <f t="shared" si="613"/>
        <v>0</v>
      </c>
      <c r="F675" s="14">
        <f t="shared" si="613"/>
        <v>0</v>
      </c>
      <c r="G675" s="27" t="e">
        <f t="shared" si="254"/>
        <v>#DIV/0!</v>
      </c>
      <c r="H675" s="24">
        <f t="shared" ref="H675:L675" si="614">SUM(H34,H116,H196,H277,H358,H438,H517,H596)</f>
        <v>0</v>
      </c>
      <c r="I675" s="23">
        <f t="shared" si="614"/>
        <v>0</v>
      </c>
      <c r="J675" s="13">
        <f t="shared" si="614"/>
        <v>0</v>
      </c>
      <c r="K675" s="13">
        <f t="shared" si="614"/>
        <v>0</v>
      </c>
      <c r="L675" s="14">
        <f t="shared" si="614"/>
        <v>0</v>
      </c>
      <c r="M675" s="27" t="e">
        <f t="shared" si="256"/>
        <v>#DIV/0!</v>
      </c>
      <c r="N675" s="24">
        <f t="shared" ref="N675:R675" si="615">SUM(N34,N116,N196,N277,N358,N438,N517,N596)</f>
        <v>0</v>
      </c>
      <c r="O675" s="23">
        <f t="shared" si="615"/>
        <v>0</v>
      </c>
      <c r="P675" s="13">
        <f t="shared" si="615"/>
        <v>0</v>
      </c>
      <c r="Q675" s="13">
        <f t="shared" si="615"/>
        <v>0</v>
      </c>
      <c r="R675" s="14">
        <f t="shared" si="615"/>
        <v>0</v>
      </c>
      <c r="S675" s="27" t="e">
        <f t="shared" si="258"/>
        <v>#DIV/0!</v>
      </c>
      <c r="T675" s="24">
        <f t="shared" ref="T675:X675" si="616">SUM(T34,T116,T196,T277,T358,T438,T517,T596)</f>
        <v>0</v>
      </c>
      <c r="U675" s="23">
        <f t="shared" si="616"/>
        <v>0</v>
      </c>
      <c r="V675" s="13">
        <f t="shared" si="616"/>
        <v>0</v>
      </c>
      <c r="W675" s="13">
        <f t="shared" si="616"/>
        <v>0</v>
      </c>
      <c r="X675" s="14">
        <f t="shared" si="616"/>
        <v>0</v>
      </c>
      <c r="Y675" s="27" t="e">
        <f t="shared" si="260"/>
        <v>#DIV/0!</v>
      </c>
      <c r="Z675" s="24">
        <f t="shared" ref="Z675:AD675" si="617">SUM(Z34,Z116,Z196,Z277,Z358,Z438,Z517,Z596)</f>
        <v>0</v>
      </c>
      <c r="AA675" s="23">
        <f t="shared" si="617"/>
        <v>0</v>
      </c>
      <c r="AB675" s="13">
        <f t="shared" si="617"/>
        <v>0</v>
      </c>
      <c r="AC675" s="13">
        <f t="shared" si="617"/>
        <v>0</v>
      </c>
      <c r="AD675" s="14">
        <f t="shared" si="617"/>
        <v>0</v>
      </c>
      <c r="AE675" s="27" t="e">
        <f t="shared" si="262"/>
        <v>#DIV/0!</v>
      </c>
      <c r="AF675" s="24">
        <f t="shared" ref="AF675:AJ675" si="618">SUM(AF34,AF116,AF196,AF277,AF358,AF438,AF517,AF596)</f>
        <v>0</v>
      </c>
      <c r="AG675" s="23">
        <f t="shared" si="618"/>
        <v>0</v>
      </c>
      <c r="AH675" s="13">
        <f t="shared" si="618"/>
        <v>0</v>
      </c>
      <c r="AI675" s="13">
        <f t="shared" si="618"/>
        <v>0</v>
      </c>
      <c r="AJ675" s="14">
        <f t="shared" si="618"/>
        <v>0</v>
      </c>
      <c r="AK675" s="27" t="e">
        <f t="shared" si="264"/>
        <v>#DIV/0!</v>
      </c>
      <c r="AL675" s="24">
        <f t="shared" ref="AL675:AP675" si="619">SUM(AL34,AL116,AL196,AL277,AL358,AL438,AL517,AL596)</f>
        <v>0</v>
      </c>
      <c r="AM675" s="23">
        <f t="shared" si="619"/>
        <v>0</v>
      </c>
      <c r="AN675" s="13">
        <f t="shared" si="619"/>
        <v>0</v>
      </c>
      <c r="AO675" s="13">
        <f t="shared" si="619"/>
        <v>0</v>
      </c>
      <c r="AP675" s="14">
        <f t="shared" si="619"/>
        <v>0</v>
      </c>
      <c r="AQ675" s="27" t="e">
        <f t="shared" si="266"/>
        <v>#DIV/0!</v>
      </c>
      <c r="AR675" s="24">
        <f t="shared" ref="AR675:AV675" si="620">SUM(AR34,AR116,AR196,AR277,AR358,AR438,AR517,AR596)</f>
        <v>0</v>
      </c>
      <c r="AS675" s="23">
        <f t="shared" si="620"/>
        <v>0</v>
      </c>
      <c r="AT675" s="13">
        <f t="shared" si="620"/>
        <v>0</v>
      </c>
      <c r="AU675" s="13">
        <f t="shared" si="620"/>
        <v>0</v>
      </c>
      <c r="AV675" s="14">
        <f t="shared" si="620"/>
        <v>0</v>
      </c>
      <c r="AW675" s="27" t="e">
        <f t="shared" si="268"/>
        <v>#DIV/0!</v>
      </c>
      <c r="AX675" s="24">
        <f t="shared" ref="AX675:BB675" si="621">SUM(AX34,AX116,AX196,AX277,AX358,AX438,AX517,AX596)</f>
        <v>0</v>
      </c>
      <c r="AY675" s="23">
        <f t="shared" si="621"/>
        <v>0</v>
      </c>
      <c r="AZ675" s="13">
        <f t="shared" si="621"/>
        <v>0</v>
      </c>
      <c r="BA675" s="13">
        <f t="shared" si="621"/>
        <v>0</v>
      </c>
      <c r="BB675" s="14">
        <f t="shared" si="621"/>
        <v>0</v>
      </c>
      <c r="BC675" s="27" t="e">
        <f t="shared" si="270"/>
        <v>#DIV/0!</v>
      </c>
      <c r="BD675" s="24">
        <f t="shared" ref="BD675:BH675" si="622">SUM(BD34,BD116,BD196,BD277,BD358,BD438,BD517,BD596)</f>
        <v>0</v>
      </c>
      <c r="BE675" s="23">
        <f t="shared" si="622"/>
        <v>0</v>
      </c>
      <c r="BF675" s="13">
        <f t="shared" si="622"/>
        <v>0</v>
      </c>
      <c r="BG675" s="13">
        <f t="shared" si="622"/>
        <v>0</v>
      </c>
      <c r="BH675" s="14">
        <f t="shared" si="622"/>
        <v>0</v>
      </c>
      <c r="BI675" s="27" t="e">
        <f t="shared" si="272"/>
        <v>#DIV/0!</v>
      </c>
      <c r="BJ675" s="24">
        <f t="shared" ref="BJ675:BN675" si="623">SUM(BJ34,BJ116,BJ196,BJ277,BJ358,BJ438,BJ517,BJ596)</f>
        <v>0</v>
      </c>
      <c r="BK675" s="23">
        <f t="shared" si="623"/>
        <v>0</v>
      </c>
      <c r="BL675" s="13">
        <f t="shared" si="623"/>
        <v>0</v>
      </c>
      <c r="BM675" s="13">
        <f t="shared" si="623"/>
        <v>0</v>
      </c>
      <c r="BN675" s="14">
        <f t="shared" si="623"/>
        <v>0</v>
      </c>
      <c r="BO675" s="27" t="e">
        <f t="shared" si="274"/>
        <v>#DIV/0!</v>
      </c>
      <c r="BP675" s="17">
        <f t="shared" ref="BP675:BT675" si="624">SUM(BP34,BP116,BP196,BP277,BP358,BP438,BP517,BP596)</f>
        <v>0</v>
      </c>
      <c r="BQ675" s="45">
        <f t="shared" si="624"/>
        <v>0</v>
      </c>
      <c r="BR675" s="42">
        <f t="shared" si="624"/>
        <v>0</v>
      </c>
      <c r="BS675" s="42">
        <f t="shared" si="624"/>
        <v>0</v>
      </c>
      <c r="BT675" s="43">
        <f t="shared" si="624"/>
        <v>0</v>
      </c>
      <c r="BU675" s="44" t="e">
        <f t="shared" si="276"/>
        <v>#DIV/0!</v>
      </c>
      <c r="BV675" s="46">
        <f t="shared" si="252"/>
        <v>0</v>
      </c>
    </row>
    <row r="676" spans="2:74">
      <c r="B676" s="17" t="s">
        <v>39</v>
      </c>
      <c r="C676" s="23">
        <f t="shared" ref="C676:F676" si="625">SUM(C35,C117,C197,C278,C359,C439,C518,C597)</f>
        <v>0</v>
      </c>
      <c r="D676" s="13">
        <f t="shared" si="625"/>
        <v>0</v>
      </c>
      <c r="E676" s="13">
        <f t="shared" si="625"/>
        <v>0</v>
      </c>
      <c r="F676" s="14">
        <f t="shared" si="625"/>
        <v>0</v>
      </c>
      <c r="G676" s="27" t="e">
        <f t="shared" si="254"/>
        <v>#DIV/0!</v>
      </c>
      <c r="H676" s="24">
        <f t="shared" ref="H676:L676" si="626">SUM(H35,H117,H197,H278,H359,H439,H518,H597)</f>
        <v>0</v>
      </c>
      <c r="I676" s="23">
        <f t="shared" si="626"/>
        <v>0</v>
      </c>
      <c r="J676" s="13">
        <f t="shared" si="626"/>
        <v>0</v>
      </c>
      <c r="K676" s="13">
        <f t="shared" si="626"/>
        <v>0</v>
      </c>
      <c r="L676" s="14">
        <f t="shared" si="626"/>
        <v>0</v>
      </c>
      <c r="M676" s="27" t="e">
        <f t="shared" si="256"/>
        <v>#DIV/0!</v>
      </c>
      <c r="N676" s="24">
        <f t="shared" ref="N676:R676" si="627">SUM(N35,N117,N197,N278,N359,N439,N518,N597)</f>
        <v>0</v>
      </c>
      <c r="O676" s="23">
        <f t="shared" si="627"/>
        <v>0</v>
      </c>
      <c r="P676" s="13">
        <f t="shared" si="627"/>
        <v>0</v>
      </c>
      <c r="Q676" s="13">
        <f t="shared" si="627"/>
        <v>0</v>
      </c>
      <c r="R676" s="14">
        <f t="shared" si="627"/>
        <v>0</v>
      </c>
      <c r="S676" s="27" t="e">
        <f t="shared" si="258"/>
        <v>#DIV/0!</v>
      </c>
      <c r="T676" s="24">
        <f t="shared" ref="T676:X676" si="628">SUM(T35,T117,T197,T278,T359,T439,T518,T597)</f>
        <v>0</v>
      </c>
      <c r="U676" s="23">
        <f t="shared" si="628"/>
        <v>0</v>
      </c>
      <c r="V676" s="13">
        <f t="shared" si="628"/>
        <v>0</v>
      </c>
      <c r="W676" s="13">
        <f t="shared" si="628"/>
        <v>0</v>
      </c>
      <c r="X676" s="14">
        <f t="shared" si="628"/>
        <v>0</v>
      </c>
      <c r="Y676" s="27" t="e">
        <f t="shared" si="260"/>
        <v>#DIV/0!</v>
      </c>
      <c r="Z676" s="24">
        <f t="shared" ref="Z676:AD676" si="629">SUM(Z35,Z117,Z197,Z278,Z359,Z439,Z518,Z597)</f>
        <v>0</v>
      </c>
      <c r="AA676" s="23">
        <f t="shared" si="629"/>
        <v>0</v>
      </c>
      <c r="AB676" s="13">
        <f t="shared" si="629"/>
        <v>0</v>
      </c>
      <c r="AC676" s="13">
        <f t="shared" si="629"/>
        <v>0</v>
      </c>
      <c r="AD676" s="14">
        <f t="shared" si="629"/>
        <v>0</v>
      </c>
      <c r="AE676" s="27" t="e">
        <f t="shared" si="262"/>
        <v>#DIV/0!</v>
      </c>
      <c r="AF676" s="24">
        <f t="shared" ref="AF676:AJ676" si="630">SUM(AF35,AF117,AF197,AF278,AF359,AF439,AF518,AF597)</f>
        <v>0</v>
      </c>
      <c r="AG676" s="23">
        <f t="shared" si="630"/>
        <v>0</v>
      </c>
      <c r="AH676" s="13">
        <f t="shared" si="630"/>
        <v>0</v>
      </c>
      <c r="AI676" s="13">
        <f t="shared" si="630"/>
        <v>0</v>
      </c>
      <c r="AJ676" s="14">
        <f t="shared" si="630"/>
        <v>0</v>
      </c>
      <c r="AK676" s="27" t="e">
        <f t="shared" si="264"/>
        <v>#DIV/0!</v>
      </c>
      <c r="AL676" s="24">
        <f t="shared" ref="AL676:AP676" si="631">SUM(AL35,AL117,AL197,AL278,AL359,AL439,AL518,AL597)</f>
        <v>0</v>
      </c>
      <c r="AM676" s="23">
        <f t="shared" si="631"/>
        <v>0</v>
      </c>
      <c r="AN676" s="13">
        <f t="shared" si="631"/>
        <v>0</v>
      </c>
      <c r="AO676" s="13">
        <f t="shared" si="631"/>
        <v>0</v>
      </c>
      <c r="AP676" s="14">
        <f t="shared" si="631"/>
        <v>0</v>
      </c>
      <c r="AQ676" s="27" t="e">
        <f t="shared" si="266"/>
        <v>#DIV/0!</v>
      </c>
      <c r="AR676" s="24">
        <f t="shared" ref="AR676:AV676" si="632">SUM(AR35,AR117,AR197,AR278,AR359,AR439,AR518,AR597)</f>
        <v>0</v>
      </c>
      <c r="AS676" s="23">
        <f t="shared" si="632"/>
        <v>0</v>
      </c>
      <c r="AT676" s="13">
        <f t="shared" si="632"/>
        <v>0</v>
      </c>
      <c r="AU676" s="13">
        <f t="shared" si="632"/>
        <v>0</v>
      </c>
      <c r="AV676" s="14">
        <f t="shared" si="632"/>
        <v>0</v>
      </c>
      <c r="AW676" s="27" t="e">
        <f t="shared" si="268"/>
        <v>#DIV/0!</v>
      </c>
      <c r="AX676" s="24">
        <f t="shared" ref="AX676:BB676" si="633">SUM(AX35,AX117,AX197,AX278,AX359,AX439,AX518,AX597)</f>
        <v>0</v>
      </c>
      <c r="AY676" s="23">
        <f t="shared" si="633"/>
        <v>0</v>
      </c>
      <c r="AZ676" s="13">
        <f t="shared" si="633"/>
        <v>0</v>
      </c>
      <c r="BA676" s="13">
        <f t="shared" si="633"/>
        <v>0</v>
      </c>
      <c r="BB676" s="14">
        <f t="shared" si="633"/>
        <v>0</v>
      </c>
      <c r="BC676" s="27" t="e">
        <f t="shared" si="270"/>
        <v>#DIV/0!</v>
      </c>
      <c r="BD676" s="24">
        <f t="shared" ref="BD676:BH676" si="634">SUM(BD35,BD117,BD197,BD278,BD359,BD439,BD518,BD597)</f>
        <v>0</v>
      </c>
      <c r="BE676" s="23">
        <f t="shared" si="634"/>
        <v>0</v>
      </c>
      <c r="BF676" s="13">
        <f t="shared" si="634"/>
        <v>0</v>
      </c>
      <c r="BG676" s="13">
        <f t="shared" si="634"/>
        <v>0</v>
      </c>
      <c r="BH676" s="14">
        <f t="shared" si="634"/>
        <v>0</v>
      </c>
      <c r="BI676" s="27" t="e">
        <f t="shared" si="272"/>
        <v>#DIV/0!</v>
      </c>
      <c r="BJ676" s="24">
        <f t="shared" ref="BJ676:BN676" si="635">SUM(BJ35,BJ117,BJ197,BJ278,BJ359,BJ439,BJ518,BJ597)</f>
        <v>0</v>
      </c>
      <c r="BK676" s="23">
        <f t="shared" si="635"/>
        <v>0</v>
      </c>
      <c r="BL676" s="13">
        <f t="shared" si="635"/>
        <v>0</v>
      </c>
      <c r="BM676" s="13">
        <f t="shared" si="635"/>
        <v>0</v>
      </c>
      <c r="BN676" s="14">
        <f t="shared" si="635"/>
        <v>0</v>
      </c>
      <c r="BO676" s="27" t="e">
        <f t="shared" si="274"/>
        <v>#DIV/0!</v>
      </c>
      <c r="BP676" s="17">
        <f t="shared" ref="BP676:BT676" si="636">SUM(BP35,BP117,BP197,BP278,BP359,BP439,BP518,BP597)</f>
        <v>0</v>
      </c>
      <c r="BQ676" s="45">
        <f t="shared" si="636"/>
        <v>0</v>
      </c>
      <c r="BR676" s="42">
        <f t="shared" si="636"/>
        <v>0</v>
      </c>
      <c r="BS676" s="42">
        <f t="shared" si="636"/>
        <v>0</v>
      </c>
      <c r="BT676" s="43">
        <f t="shared" si="636"/>
        <v>0</v>
      </c>
      <c r="BU676" s="44" t="e">
        <f t="shared" si="276"/>
        <v>#DIV/0!</v>
      </c>
      <c r="BV676" s="46">
        <f t="shared" si="252"/>
        <v>0</v>
      </c>
    </row>
    <row r="677" spans="2:74">
      <c r="B677" s="17" t="s">
        <v>40</v>
      </c>
      <c r="C677" s="23">
        <f t="shared" ref="C677:F677" si="637">SUM(C36,C118,C198,C279,C360,C440,C519,C598)</f>
        <v>0</v>
      </c>
      <c r="D677" s="13">
        <f t="shared" si="637"/>
        <v>0</v>
      </c>
      <c r="E677" s="13">
        <f t="shared" si="637"/>
        <v>0</v>
      </c>
      <c r="F677" s="14">
        <f t="shared" si="637"/>
        <v>0</v>
      </c>
      <c r="G677" s="27" t="e">
        <f t="shared" si="254"/>
        <v>#DIV/0!</v>
      </c>
      <c r="H677" s="24">
        <f t="shared" ref="H677:L677" si="638">SUM(H36,H118,H198,H279,H360,H440,H519,H598)</f>
        <v>0</v>
      </c>
      <c r="I677" s="23">
        <f t="shared" si="638"/>
        <v>0</v>
      </c>
      <c r="J677" s="13">
        <f t="shared" si="638"/>
        <v>0</v>
      </c>
      <c r="K677" s="13">
        <f t="shared" si="638"/>
        <v>0</v>
      </c>
      <c r="L677" s="14">
        <f t="shared" si="638"/>
        <v>0</v>
      </c>
      <c r="M677" s="27" t="e">
        <f t="shared" si="256"/>
        <v>#DIV/0!</v>
      </c>
      <c r="N677" s="24">
        <f t="shared" ref="N677:R677" si="639">SUM(N36,N118,N198,N279,N360,N440,N519,N598)</f>
        <v>0</v>
      </c>
      <c r="O677" s="23">
        <f t="shared" si="639"/>
        <v>0</v>
      </c>
      <c r="P677" s="13">
        <f t="shared" si="639"/>
        <v>0</v>
      </c>
      <c r="Q677" s="13">
        <f t="shared" si="639"/>
        <v>0</v>
      </c>
      <c r="R677" s="14">
        <f t="shared" si="639"/>
        <v>0</v>
      </c>
      <c r="S677" s="27" t="e">
        <f t="shared" si="258"/>
        <v>#DIV/0!</v>
      </c>
      <c r="T677" s="24">
        <f t="shared" ref="T677:X677" si="640">SUM(T36,T118,T198,T279,T360,T440,T519,T598)</f>
        <v>0</v>
      </c>
      <c r="U677" s="23">
        <f t="shared" si="640"/>
        <v>0</v>
      </c>
      <c r="V677" s="13">
        <f t="shared" si="640"/>
        <v>0</v>
      </c>
      <c r="W677" s="13">
        <f t="shared" si="640"/>
        <v>0</v>
      </c>
      <c r="X677" s="14">
        <f t="shared" si="640"/>
        <v>0</v>
      </c>
      <c r="Y677" s="27" t="e">
        <f t="shared" si="260"/>
        <v>#DIV/0!</v>
      </c>
      <c r="Z677" s="24">
        <f t="shared" ref="Z677:AD677" si="641">SUM(Z36,Z118,Z198,Z279,Z360,Z440,Z519,Z598)</f>
        <v>0</v>
      </c>
      <c r="AA677" s="23">
        <f t="shared" si="641"/>
        <v>0</v>
      </c>
      <c r="AB677" s="13">
        <f t="shared" si="641"/>
        <v>0</v>
      </c>
      <c r="AC677" s="13">
        <f t="shared" si="641"/>
        <v>0</v>
      </c>
      <c r="AD677" s="14">
        <f t="shared" si="641"/>
        <v>0</v>
      </c>
      <c r="AE677" s="27" t="e">
        <f t="shared" si="262"/>
        <v>#DIV/0!</v>
      </c>
      <c r="AF677" s="24">
        <f t="shared" ref="AF677:AJ677" si="642">SUM(AF36,AF118,AF198,AF279,AF360,AF440,AF519,AF598)</f>
        <v>0</v>
      </c>
      <c r="AG677" s="23">
        <f t="shared" si="642"/>
        <v>0</v>
      </c>
      <c r="AH677" s="13">
        <f t="shared" si="642"/>
        <v>0</v>
      </c>
      <c r="AI677" s="13">
        <f t="shared" si="642"/>
        <v>0</v>
      </c>
      <c r="AJ677" s="14">
        <f t="shared" si="642"/>
        <v>0</v>
      </c>
      <c r="AK677" s="27" t="e">
        <f t="shared" si="264"/>
        <v>#DIV/0!</v>
      </c>
      <c r="AL677" s="24">
        <f t="shared" ref="AL677:AP677" si="643">SUM(AL36,AL118,AL198,AL279,AL360,AL440,AL519,AL598)</f>
        <v>0</v>
      </c>
      <c r="AM677" s="23">
        <f t="shared" si="643"/>
        <v>0</v>
      </c>
      <c r="AN677" s="13">
        <f t="shared" si="643"/>
        <v>0</v>
      </c>
      <c r="AO677" s="13">
        <f t="shared" si="643"/>
        <v>0</v>
      </c>
      <c r="AP677" s="14">
        <f t="shared" si="643"/>
        <v>0</v>
      </c>
      <c r="AQ677" s="27" t="e">
        <f t="shared" si="266"/>
        <v>#DIV/0!</v>
      </c>
      <c r="AR677" s="24">
        <f t="shared" ref="AR677:AV677" si="644">SUM(AR36,AR118,AR198,AR279,AR360,AR440,AR519,AR598)</f>
        <v>0</v>
      </c>
      <c r="AS677" s="23">
        <f t="shared" si="644"/>
        <v>0</v>
      </c>
      <c r="AT677" s="13">
        <f t="shared" si="644"/>
        <v>0</v>
      </c>
      <c r="AU677" s="13">
        <f t="shared" si="644"/>
        <v>0</v>
      </c>
      <c r="AV677" s="14">
        <f t="shared" si="644"/>
        <v>0</v>
      </c>
      <c r="AW677" s="27" t="e">
        <f t="shared" si="268"/>
        <v>#DIV/0!</v>
      </c>
      <c r="AX677" s="24">
        <f t="shared" ref="AX677:BB677" si="645">SUM(AX36,AX118,AX198,AX279,AX360,AX440,AX519,AX598)</f>
        <v>0</v>
      </c>
      <c r="AY677" s="23">
        <f t="shared" si="645"/>
        <v>0</v>
      </c>
      <c r="AZ677" s="13">
        <f t="shared" si="645"/>
        <v>0</v>
      </c>
      <c r="BA677" s="13">
        <f t="shared" si="645"/>
        <v>0</v>
      </c>
      <c r="BB677" s="14">
        <f t="shared" si="645"/>
        <v>0</v>
      </c>
      <c r="BC677" s="27" t="e">
        <f t="shared" si="270"/>
        <v>#DIV/0!</v>
      </c>
      <c r="BD677" s="24">
        <f t="shared" ref="BD677:BH677" si="646">SUM(BD36,BD118,BD198,BD279,BD360,BD440,BD519,BD598)</f>
        <v>0</v>
      </c>
      <c r="BE677" s="23">
        <f t="shared" si="646"/>
        <v>0</v>
      </c>
      <c r="BF677" s="13">
        <f t="shared" si="646"/>
        <v>0</v>
      </c>
      <c r="BG677" s="13">
        <f t="shared" si="646"/>
        <v>0</v>
      </c>
      <c r="BH677" s="14">
        <f t="shared" si="646"/>
        <v>0</v>
      </c>
      <c r="BI677" s="27" t="e">
        <f t="shared" si="272"/>
        <v>#DIV/0!</v>
      </c>
      <c r="BJ677" s="24">
        <f t="shared" ref="BJ677:BN677" si="647">SUM(BJ36,BJ118,BJ198,BJ279,BJ360,BJ440,BJ519,BJ598)</f>
        <v>0</v>
      </c>
      <c r="BK677" s="23">
        <f t="shared" si="647"/>
        <v>0</v>
      </c>
      <c r="BL677" s="13">
        <f t="shared" si="647"/>
        <v>0</v>
      </c>
      <c r="BM677" s="13">
        <f t="shared" si="647"/>
        <v>0</v>
      </c>
      <c r="BN677" s="14">
        <f t="shared" si="647"/>
        <v>0</v>
      </c>
      <c r="BO677" s="27" t="e">
        <f t="shared" si="274"/>
        <v>#DIV/0!</v>
      </c>
      <c r="BP677" s="17">
        <f t="shared" ref="BP677:BT677" si="648">SUM(BP36,BP118,BP198,BP279,BP360,BP440,BP519,BP598)</f>
        <v>0</v>
      </c>
      <c r="BQ677" s="45">
        <f t="shared" si="648"/>
        <v>0</v>
      </c>
      <c r="BR677" s="42">
        <f t="shared" si="648"/>
        <v>0</v>
      </c>
      <c r="BS677" s="42">
        <f t="shared" si="648"/>
        <v>0</v>
      </c>
      <c r="BT677" s="43">
        <f t="shared" si="648"/>
        <v>0</v>
      </c>
      <c r="BU677" s="44" t="e">
        <f t="shared" si="276"/>
        <v>#DIV/0!</v>
      </c>
      <c r="BV677" s="46">
        <f t="shared" ref="BV677:BV708" si="649">SUM(BV36,BV118,BV198,BV279,BV360,BV440,BV519,BV598)</f>
        <v>0</v>
      </c>
    </row>
    <row r="678" spans="2:74">
      <c r="B678" s="17" t="s">
        <v>41</v>
      </c>
      <c r="C678" s="23">
        <f t="shared" ref="C678:F678" si="650">SUM(C37,C119,C199,C280,C361,C441,C520,C599)</f>
        <v>0</v>
      </c>
      <c r="D678" s="13">
        <f t="shared" si="650"/>
        <v>0</v>
      </c>
      <c r="E678" s="13">
        <f t="shared" si="650"/>
        <v>0</v>
      </c>
      <c r="F678" s="14">
        <f t="shared" si="650"/>
        <v>0</v>
      </c>
      <c r="G678" s="27" t="e">
        <f t="shared" si="254"/>
        <v>#DIV/0!</v>
      </c>
      <c r="H678" s="24">
        <f t="shared" ref="H678:L678" si="651">SUM(H37,H119,H199,H280,H361,H441,H520,H599)</f>
        <v>0</v>
      </c>
      <c r="I678" s="23">
        <f t="shared" si="651"/>
        <v>0</v>
      </c>
      <c r="J678" s="13">
        <f t="shared" si="651"/>
        <v>0</v>
      </c>
      <c r="K678" s="13">
        <f t="shared" si="651"/>
        <v>0</v>
      </c>
      <c r="L678" s="14">
        <f t="shared" si="651"/>
        <v>0</v>
      </c>
      <c r="M678" s="27" t="e">
        <f t="shared" si="256"/>
        <v>#DIV/0!</v>
      </c>
      <c r="N678" s="24">
        <f t="shared" ref="N678:R678" si="652">SUM(N37,N119,N199,N280,N361,N441,N520,N599)</f>
        <v>0</v>
      </c>
      <c r="O678" s="23">
        <f t="shared" si="652"/>
        <v>0</v>
      </c>
      <c r="P678" s="13">
        <f t="shared" si="652"/>
        <v>0</v>
      </c>
      <c r="Q678" s="13">
        <f t="shared" si="652"/>
        <v>0</v>
      </c>
      <c r="R678" s="14">
        <f t="shared" si="652"/>
        <v>0</v>
      </c>
      <c r="S678" s="27" t="e">
        <f t="shared" si="258"/>
        <v>#DIV/0!</v>
      </c>
      <c r="T678" s="24">
        <f t="shared" ref="T678:X678" si="653">SUM(T37,T119,T199,T280,T361,T441,T520,T599)</f>
        <v>0</v>
      </c>
      <c r="U678" s="23">
        <f t="shared" si="653"/>
        <v>0</v>
      </c>
      <c r="V678" s="13">
        <f t="shared" si="653"/>
        <v>0</v>
      </c>
      <c r="W678" s="13">
        <f t="shared" si="653"/>
        <v>0</v>
      </c>
      <c r="X678" s="14">
        <f t="shared" si="653"/>
        <v>0</v>
      </c>
      <c r="Y678" s="27" t="e">
        <f t="shared" si="260"/>
        <v>#DIV/0!</v>
      </c>
      <c r="Z678" s="24">
        <f t="shared" ref="Z678:AD678" si="654">SUM(Z37,Z119,Z199,Z280,Z361,Z441,Z520,Z599)</f>
        <v>0</v>
      </c>
      <c r="AA678" s="23">
        <f t="shared" si="654"/>
        <v>0</v>
      </c>
      <c r="AB678" s="13">
        <f t="shared" si="654"/>
        <v>0</v>
      </c>
      <c r="AC678" s="13">
        <f t="shared" si="654"/>
        <v>0</v>
      </c>
      <c r="AD678" s="14">
        <f t="shared" si="654"/>
        <v>0</v>
      </c>
      <c r="AE678" s="27" t="e">
        <f t="shared" si="262"/>
        <v>#DIV/0!</v>
      </c>
      <c r="AF678" s="24">
        <f t="shared" ref="AF678:AJ678" si="655">SUM(AF37,AF119,AF199,AF280,AF361,AF441,AF520,AF599)</f>
        <v>0</v>
      </c>
      <c r="AG678" s="23">
        <f t="shared" si="655"/>
        <v>0</v>
      </c>
      <c r="AH678" s="13">
        <f t="shared" si="655"/>
        <v>0</v>
      </c>
      <c r="AI678" s="13">
        <f t="shared" si="655"/>
        <v>0</v>
      </c>
      <c r="AJ678" s="14">
        <f t="shared" si="655"/>
        <v>0</v>
      </c>
      <c r="AK678" s="27" t="e">
        <f t="shared" si="264"/>
        <v>#DIV/0!</v>
      </c>
      <c r="AL678" s="24">
        <f t="shared" ref="AL678:AP678" si="656">SUM(AL37,AL119,AL199,AL280,AL361,AL441,AL520,AL599)</f>
        <v>0</v>
      </c>
      <c r="AM678" s="23">
        <f t="shared" si="656"/>
        <v>0</v>
      </c>
      <c r="AN678" s="13">
        <f t="shared" si="656"/>
        <v>0</v>
      </c>
      <c r="AO678" s="13">
        <f t="shared" si="656"/>
        <v>0</v>
      </c>
      <c r="AP678" s="14">
        <f t="shared" si="656"/>
        <v>0</v>
      </c>
      <c r="AQ678" s="27" t="e">
        <f t="shared" si="266"/>
        <v>#DIV/0!</v>
      </c>
      <c r="AR678" s="24">
        <f t="shared" ref="AR678:AV678" si="657">SUM(AR37,AR119,AR199,AR280,AR361,AR441,AR520,AR599)</f>
        <v>0</v>
      </c>
      <c r="AS678" s="23">
        <f t="shared" si="657"/>
        <v>0</v>
      </c>
      <c r="AT678" s="13">
        <f t="shared" si="657"/>
        <v>0</v>
      </c>
      <c r="AU678" s="13">
        <f t="shared" si="657"/>
        <v>0</v>
      </c>
      <c r="AV678" s="14">
        <f t="shared" si="657"/>
        <v>0</v>
      </c>
      <c r="AW678" s="27" t="e">
        <f t="shared" si="268"/>
        <v>#DIV/0!</v>
      </c>
      <c r="AX678" s="24">
        <f t="shared" ref="AX678:BB678" si="658">SUM(AX37,AX119,AX199,AX280,AX361,AX441,AX520,AX599)</f>
        <v>0</v>
      </c>
      <c r="AY678" s="23">
        <f t="shared" si="658"/>
        <v>0</v>
      </c>
      <c r="AZ678" s="13">
        <f t="shared" si="658"/>
        <v>0</v>
      </c>
      <c r="BA678" s="13">
        <f t="shared" si="658"/>
        <v>0</v>
      </c>
      <c r="BB678" s="14">
        <f t="shared" si="658"/>
        <v>0</v>
      </c>
      <c r="BC678" s="27" t="e">
        <f t="shared" si="270"/>
        <v>#DIV/0!</v>
      </c>
      <c r="BD678" s="24">
        <f t="shared" ref="BD678:BH678" si="659">SUM(BD37,BD119,BD199,BD280,BD361,BD441,BD520,BD599)</f>
        <v>0</v>
      </c>
      <c r="BE678" s="23">
        <f t="shared" si="659"/>
        <v>0</v>
      </c>
      <c r="BF678" s="13">
        <f t="shared" si="659"/>
        <v>0</v>
      </c>
      <c r="BG678" s="13">
        <f t="shared" si="659"/>
        <v>0</v>
      </c>
      <c r="BH678" s="14">
        <f t="shared" si="659"/>
        <v>0</v>
      </c>
      <c r="BI678" s="27" t="e">
        <f t="shared" si="272"/>
        <v>#DIV/0!</v>
      </c>
      <c r="BJ678" s="24">
        <f t="shared" ref="BJ678:BN678" si="660">SUM(BJ37,BJ119,BJ199,BJ280,BJ361,BJ441,BJ520,BJ599)</f>
        <v>0</v>
      </c>
      <c r="BK678" s="23">
        <f t="shared" si="660"/>
        <v>0</v>
      </c>
      <c r="BL678" s="13">
        <f t="shared" si="660"/>
        <v>0</v>
      </c>
      <c r="BM678" s="13">
        <f t="shared" si="660"/>
        <v>0</v>
      </c>
      <c r="BN678" s="14">
        <f t="shared" si="660"/>
        <v>0</v>
      </c>
      <c r="BO678" s="27" t="e">
        <f t="shared" si="274"/>
        <v>#DIV/0!</v>
      </c>
      <c r="BP678" s="17">
        <f t="shared" ref="BP678:BT678" si="661">SUM(BP37,BP119,BP199,BP280,BP361,BP441,BP520,BP599)</f>
        <v>0</v>
      </c>
      <c r="BQ678" s="45">
        <f t="shared" si="661"/>
        <v>0</v>
      </c>
      <c r="BR678" s="42">
        <f t="shared" si="661"/>
        <v>0</v>
      </c>
      <c r="BS678" s="42">
        <f t="shared" si="661"/>
        <v>0</v>
      </c>
      <c r="BT678" s="43">
        <f t="shared" si="661"/>
        <v>0</v>
      </c>
      <c r="BU678" s="44" t="e">
        <f t="shared" si="276"/>
        <v>#DIV/0!</v>
      </c>
      <c r="BV678" s="46">
        <f t="shared" si="649"/>
        <v>0</v>
      </c>
    </row>
    <row r="679" spans="2:74">
      <c r="B679" s="17" t="s">
        <v>42</v>
      </c>
      <c r="C679" s="23">
        <f t="shared" ref="C679:F679" si="662">SUM(C38,C120,C200,C281,C362,C442,C521,C600)</f>
        <v>0</v>
      </c>
      <c r="D679" s="13">
        <f t="shared" si="662"/>
        <v>0</v>
      </c>
      <c r="E679" s="13">
        <f t="shared" si="662"/>
        <v>0</v>
      </c>
      <c r="F679" s="14">
        <f t="shared" si="662"/>
        <v>0</v>
      </c>
      <c r="G679" s="27" t="e">
        <f t="shared" si="254"/>
        <v>#DIV/0!</v>
      </c>
      <c r="H679" s="24">
        <f t="shared" ref="H679:L679" si="663">SUM(H38,H120,H200,H281,H362,H442,H521,H600)</f>
        <v>0</v>
      </c>
      <c r="I679" s="23">
        <f t="shared" si="663"/>
        <v>0</v>
      </c>
      <c r="J679" s="13">
        <f t="shared" si="663"/>
        <v>0</v>
      </c>
      <c r="K679" s="13">
        <f t="shared" si="663"/>
        <v>0</v>
      </c>
      <c r="L679" s="14">
        <f t="shared" si="663"/>
        <v>0</v>
      </c>
      <c r="M679" s="27" t="e">
        <f t="shared" si="256"/>
        <v>#DIV/0!</v>
      </c>
      <c r="N679" s="24">
        <f t="shared" ref="N679:R679" si="664">SUM(N38,N120,N200,N281,N362,N442,N521,N600)</f>
        <v>0</v>
      </c>
      <c r="O679" s="23">
        <f t="shared" si="664"/>
        <v>0</v>
      </c>
      <c r="P679" s="13">
        <f t="shared" si="664"/>
        <v>0</v>
      </c>
      <c r="Q679" s="13">
        <f t="shared" si="664"/>
        <v>0</v>
      </c>
      <c r="R679" s="14">
        <f t="shared" si="664"/>
        <v>0</v>
      </c>
      <c r="S679" s="27" t="e">
        <f t="shared" si="258"/>
        <v>#DIV/0!</v>
      </c>
      <c r="T679" s="24">
        <f t="shared" ref="T679:X679" si="665">SUM(T38,T120,T200,T281,T362,T442,T521,T600)</f>
        <v>0</v>
      </c>
      <c r="U679" s="23">
        <f t="shared" si="665"/>
        <v>0</v>
      </c>
      <c r="V679" s="13">
        <f t="shared" si="665"/>
        <v>0</v>
      </c>
      <c r="W679" s="13">
        <f t="shared" si="665"/>
        <v>0</v>
      </c>
      <c r="X679" s="14">
        <f t="shared" si="665"/>
        <v>0</v>
      </c>
      <c r="Y679" s="27" t="e">
        <f t="shared" si="260"/>
        <v>#DIV/0!</v>
      </c>
      <c r="Z679" s="24">
        <f t="shared" ref="Z679:AD679" si="666">SUM(Z38,Z120,Z200,Z281,Z362,Z442,Z521,Z600)</f>
        <v>0</v>
      </c>
      <c r="AA679" s="23">
        <f t="shared" si="666"/>
        <v>0</v>
      </c>
      <c r="AB679" s="13">
        <f t="shared" si="666"/>
        <v>0</v>
      </c>
      <c r="AC679" s="13">
        <f t="shared" si="666"/>
        <v>0</v>
      </c>
      <c r="AD679" s="14">
        <f t="shared" si="666"/>
        <v>0</v>
      </c>
      <c r="AE679" s="27" t="e">
        <f t="shared" si="262"/>
        <v>#DIV/0!</v>
      </c>
      <c r="AF679" s="24">
        <f t="shared" ref="AF679:AJ679" si="667">SUM(AF38,AF120,AF200,AF281,AF362,AF442,AF521,AF600)</f>
        <v>0</v>
      </c>
      <c r="AG679" s="23">
        <f t="shared" si="667"/>
        <v>0</v>
      </c>
      <c r="AH679" s="13">
        <f t="shared" si="667"/>
        <v>0</v>
      </c>
      <c r="AI679" s="13">
        <f t="shared" si="667"/>
        <v>0</v>
      </c>
      <c r="AJ679" s="14">
        <f t="shared" si="667"/>
        <v>0</v>
      </c>
      <c r="AK679" s="27" t="e">
        <f t="shared" si="264"/>
        <v>#DIV/0!</v>
      </c>
      <c r="AL679" s="24">
        <f t="shared" ref="AL679:AP679" si="668">SUM(AL38,AL120,AL200,AL281,AL362,AL442,AL521,AL600)</f>
        <v>0</v>
      </c>
      <c r="AM679" s="23">
        <f t="shared" si="668"/>
        <v>0</v>
      </c>
      <c r="AN679" s="13">
        <f t="shared" si="668"/>
        <v>0</v>
      </c>
      <c r="AO679" s="13">
        <f t="shared" si="668"/>
        <v>0</v>
      </c>
      <c r="AP679" s="14">
        <f t="shared" si="668"/>
        <v>0</v>
      </c>
      <c r="AQ679" s="27" t="e">
        <f t="shared" si="266"/>
        <v>#DIV/0!</v>
      </c>
      <c r="AR679" s="24">
        <f t="shared" ref="AR679:AV679" si="669">SUM(AR38,AR120,AR200,AR281,AR362,AR442,AR521,AR600)</f>
        <v>0</v>
      </c>
      <c r="AS679" s="23">
        <f t="shared" si="669"/>
        <v>0</v>
      </c>
      <c r="AT679" s="13">
        <f t="shared" si="669"/>
        <v>0</v>
      </c>
      <c r="AU679" s="13">
        <f t="shared" si="669"/>
        <v>0</v>
      </c>
      <c r="AV679" s="14">
        <f t="shared" si="669"/>
        <v>0</v>
      </c>
      <c r="AW679" s="27" t="e">
        <f t="shared" si="268"/>
        <v>#DIV/0!</v>
      </c>
      <c r="AX679" s="24">
        <f t="shared" ref="AX679:BB679" si="670">SUM(AX38,AX120,AX200,AX281,AX362,AX442,AX521,AX600)</f>
        <v>0</v>
      </c>
      <c r="AY679" s="23">
        <f t="shared" si="670"/>
        <v>0</v>
      </c>
      <c r="AZ679" s="13">
        <f t="shared" si="670"/>
        <v>0</v>
      </c>
      <c r="BA679" s="13">
        <f t="shared" si="670"/>
        <v>0</v>
      </c>
      <c r="BB679" s="14">
        <f t="shared" si="670"/>
        <v>0</v>
      </c>
      <c r="BC679" s="27" t="e">
        <f t="shared" si="270"/>
        <v>#DIV/0!</v>
      </c>
      <c r="BD679" s="24">
        <f t="shared" ref="BD679:BH679" si="671">SUM(BD38,BD120,BD200,BD281,BD362,BD442,BD521,BD600)</f>
        <v>0</v>
      </c>
      <c r="BE679" s="23">
        <f t="shared" si="671"/>
        <v>0</v>
      </c>
      <c r="BF679" s="13">
        <f t="shared" si="671"/>
        <v>0</v>
      </c>
      <c r="BG679" s="13">
        <f t="shared" si="671"/>
        <v>0</v>
      </c>
      <c r="BH679" s="14">
        <f t="shared" si="671"/>
        <v>0</v>
      </c>
      <c r="BI679" s="27" t="e">
        <f t="shared" si="272"/>
        <v>#DIV/0!</v>
      </c>
      <c r="BJ679" s="24">
        <f t="shared" ref="BJ679:BN679" si="672">SUM(BJ38,BJ120,BJ200,BJ281,BJ362,BJ442,BJ521,BJ600)</f>
        <v>0</v>
      </c>
      <c r="BK679" s="23">
        <f t="shared" si="672"/>
        <v>0</v>
      </c>
      <c r="BL679" s="13">
        <f t="shared" si="672"/>
        <v>0</v>
      </c>
      <c r="BM679" s="13">
        <f t="shared" si="672"/>
        <v>0</v>
      </c>
      <c r="BN679" s="14">
        <f t="shared" si="672"/>
        <v>0</v>
      </c>
      <c r="BO679" s="27" t="e">
        <f t="shared" si="274"/>
        <v>#DIV/0!</v>
      </c>
      <c r="BP679" s="17">
        <f t="shared" ref="BP679:BT679" si="673">SUM(BP38,BP120,BP200,BP281,BP362,BP442,BP521,BP600)</f>
        <v>0</v>
      </c>
      <c r="BQ679" s="45">
        <f t="shared" si="673"/>
        <v>0</v>
      </c>
      <c r="BR679" s="42">
        <f t="shared" si="673"/>
        <v>0</v>
      </c>
      <c r="BS679" s="42">
        <f t="shared" si="673"/>
        <v>0</v>
      </c>
      <c r="BT679" s="43">
        <f t="shared" si="673"/>
        <v>0</v>
      </c>
      <c r="BU679" s="44" t="e">
        <f t="shared" si="276"/>
        <v>#DIV/0!</v>
      </c>
      <c r="BV679" s="46">
        <f t="shared" si="649"/>
        <v>0</v>
      </c>
    </row>
    <row r="680" spans="2:74">
      <c r="B680" s="17" t="s">
        <v>43</v>
      </c>
      <c r="C680" s="23">
        <f t="shared" ref="C680:F680" si="674">SUM(C39,C121,C201,C282,C363,C443,C522,C601)</f>
        <v>0</v>
      </c>
      <c r="D680" s="13">
        <f t="shared" si="674"/>
        <v>0</v>
      </c>
      <c r="E680" s="13">
        <f t="shared" si="674"/>
        <v>0</v>
      </c>
      <c r="F680" s="14">
        <f t="shared" si="674"/>
        <v>0</v>
      </c>
      <c r="G680" s="27" t="e">
        <f t="shared" si="254"/>
        <v>#DIV/0!</v>
      </c>
      <c r="H680" s="24">
        <f t="shared" ref="H680:L680" si="675">SUM(H39,H121,H201,H282,H363,H443,H522,H601)</f>
        <v>0</v>
      </c>
      <c r="I680" s="23">
        <f t="shared" si="675"/>
        <v>0</v>
      </c>
      <c r="J680" s="13">
        <f t="shared" si="675"/>
        <v>0</v>
      </c>
      <c r="K680" s="13">
        <f t="shared" si="675"/>
        <v>0</v>
      </c>
      <c r="L680" s="14">
        <f t="shared" si="675"/>
        <v>0</v>
      </c>
      <c r="M680" s="27" t="e">
        <f t="shared" si="256"/>
        <v>#DIV/0!</v>
      </c>
      <c r="N680" s="24">
        <f t="shared" ref="N680:R680" si="676">SUM(N39,N121,N201,N282,N363,N443,N522,N601)</f>
        <v>0</v>
      </c>
      <c r="O680" s="23">
        <f t="shared" si="676"/>
        <v>0</v>
      </c>
      <c r="P680" s="13">
        <f t="shared" si="676"/>
        <v>0</v>
      </c>
      <c r="Q680" s="13">
        <f t="shared" si="676"/>
        <v>0</v>
      </c>
      <c r="R680" s="14">
        <f t="shared" si="676"/>
        <v>0</v>
      </c>
      <c r="S680" s="27" t="e">
        <f t="shared" si="258"/>
        <v>#DIV/0!</v>
      </c>
      <c r="T680" s="24">
        <f t="shared" ref="T680:X680" si="677">SUM(T39,T121,T201,T282,T363,T443,T522,T601)</f>
        <v>0</v>
      </c>
      <c r="U680" s="23">
        <f t="shared" si="677"/>
        <v>0</v>
      </c>
      <c r="V680" s="13">
        <f t="shared" si="677"/>
        <v>0</v>
      </c>
      <c r="W680" s="13">
        <f t="shared" si="677"/>
        <v>0</v>
      </c>
      <c r="X680" s="14">
        <f t="shared" si="677"/>
        <v>0</v>
      </c>
      <c r="Y680" s="27" t="e">
        <f t="shared" si="260"/>
        <v>#DIV/0!</v>
      </c>
      <c r="Z680" s="24">
        <f t="shared" ref="Z680:AD680" si="678">SUM(Z39,Z121,Z201,Z282,Z363,Z443,Z522,Z601)</f>
        <v>0</v>
      </c>
      <c r="AA680" s="23">
        <f t="shared" si="678"/>
        <v>0</v>
      </c>
      <c r="AB680" s="13">
        <f t="shared" si="678"/>
        <v>0</v>
      </c>
      <c r="AC680" s="13">
        <f t="shared" si="678"/>
        <v>0</v>
      </c>
      <c r="AD680" s="14">
        <f t="shared" si="678"/>
        <v>0</v>
      </c>
      <c r="AE680" s="27" t="e">
        <f t="shared" si="262"/>
        <v>#DIV/0!</v>
      </c>
      <c r="AF680" s="24">
        <f t="shared" ref="AF680:AJ680" si="679">SUM(AF39,AF121,AF201,AF282,AF363,AF443,AF522,AF601)</f>
        <v>0</v>
      </c>
      <c r="AG680" s="23">
        <f t="shared" si="679"/>
        <v>0</v>
      </c>
      <c r="AH680" s="13">
        <f t="shared" si="679"/>
        <v>0</v>
      </c>
      <c r="AI680" s="13">
        <f t="shared" si="679"/>
        <v>0</v>
      </c>
      <c r="AJ680" s="14">
        <f t="shared" si="679"/>
        <v>0</v>
      </c>
      <c r="AK680" s="27" t="e">
        <f t="shared" si="264"/>
        <v>#DIV/0!</v>
      </c>
      <c r="AL680" s="24">
        <f t="shared" ref="AL680:AP680" si="680">SUM(AL39,AL121,AL201,AL282,AL363,AL443,AL522,AL601)</f>
        <v>0</v>
      </c>
      <c r="AM680" s="23">
        <f t="shared" si="680"/>
        <v>0</v>
      </c>
      <c r="AN680" s="13">
        <f t="shared" si="680"/>
        <v>0</v>
      </c>
      <c r="AO680" s="13">
        <f t="shared" si="680"/>
        <v>0</v>
      </c>
      <c r="AP680" s="14">
        <f t="shared" si="680"/>
        <v>0</v>
      </c>
      <c r="AQ680" s="27" t="e">
        <f t="shared" si="266"/>
        <v>#DIV/0!</v>
      </c>
      <c r="AR680" s="24">
        <f t="shared" ref="AR680:AV680" si="681">SUM(AR39,AR121,AR201,AR282,AR363,AR443,AR522,AR601)</f>
        <v>0</v>
      </c>
      <c r="AS680" s="23">
        <f t="shared" si="681"/>
        <v>0</v>
      </c>
      <c r="AT680" s="13">
        <f t="shared" si="681"/>
        <v>0</v>
      </c>
      <c r="AU680" s="13">
        <f t="shared" si="681"/>
        <v>0</v>
      </c>
      <c r="AV680" s="14">
        <f t="shared" si="681"/>
        <v>0</v>
      </c>
      <c r="AW680" s="27" t="e">
        <f t="shared" si="268"/>
        <v>#DIV/0!</v>
      </c>
      <c r="AX680" s="24">
        <f t="shared" ref="AX680:BB680" si="682">SUM(AX39,AX121,AX201,AX282,AX363,AX443,AX522,AX601)</f>
        <v>0</v>
      </c>
      <c r="AY680" s="23">
        <f t="shared" si="682"/>
        <v>0</v>
      </c>
      <c r="AZ680" s="13">
        <f t="shared" si="682"/>
        <v>0</v>
      </c>
      <c r="BA680" s="13">
        <f t="shared" si="682"/>
        <v>0</v>
      </c>
      <c r="BB680" s="14">
        <f t="shared" si="682"/>
        <v>0</v>
      </c>
      <c r="BC680" s="27" t="e">
        <f t="shared" si="270"/>
        <v>#DIV/0!</v>
      </c>
      <c r="BD680" s="24">
        <f t="shared" ref="BD680:BH680" si="683">SUM(BD39,BD121,BD201,BD282,BD363,BD443,BD522,BD601)</f>
        <v>0</v>
      </c>
      <c r="BE680" s="23">
        <f t="shared" si="683"/>
        <v>0</v>
      </c>
      <c r="BF680" s="13">
        <f t="shared" si="683"/>
        <v>0</v>
      </c>
      <c r="BG680" s="13">
        <f t="shared" si="683"/>
        <v>0</v>
      </c>
      <c r="BH680" s="14">
        <f t="shared" si="683"/>
        <v>0</v>
      </c>
      <c r="BI680" s="27" t="e">
        <f t="shared" si="272"/>
        <v>#DIV/0!</v>
      </c>
      <c r="BJ680" s="24">
        <f t="shared" ref="BJ680:BN680" si="684">SUM(BJ39,BJ121,BJ201,BJ282,BJ363,BJ443,BJ522,BJ601)</f>
        <v>0</v>
      </c>
      <c r="BK680" s="23">
        <f t="shared" si="684"/>
        <v>0</v>
      </c>
      <c r="BL680" s="13">
        <f t="shared" si="684"/>
        <v>0</v>
      </c>
      <c r="BM680" s="13">
        <f t="shared" si="684"/>
        <v>0</v>
      </c>
      <c r="BN680" s="14">
        <f t="shared" si="684"/>
        <v>0</v>
      </c>
      <c r="BO680" s="27" t="e">
        <f t="shared" si="274"/>
        <v>#DIV/0!</v>
      </c>
      <c r="BP680" s="17">
        <f t="shared" ref="BP680:BT680" si="685">SUM(BP39,BP121,BP201,BP282,BP363,BP443,BP522,BP601)</f>
        <v>0</v>
      </c>
      <c r="BQ680" s="45">
        <f t="shared" si="685"/>
        <v>0</v>
      </c>
      <c r="BR680" s="42">
        <f t="shared" si="685"/>
        <v>0</v>
      </c>
      <c r="BS680" s="42">
        <f t="shared" si="685"/>
        <v>0</v>
      </c>
      <c r="BT680" s="43">
        <f t="shared" si="685"/>
        <v>0</v>
      </c>
      <c r="BU680" s="44" t="e">
        <f t="shared" si="276"/>
        <v>#DIV/0!</v>
      </c>
      <c r="BV680" s="46">
        <f t="shared" si="649"/>
        <v>0</v>
      </c>
    </row>
    <row r="681" spans="2:74">
      <c r="B681" s="17" t="s">
        <v>44</v>
      </c>
      <c r="C681" s="23">
        <f t="shared" ref="C681:F681" si="686">SUM(C40,C122,C202,C283,C364,C444,C523,C602)</f>
        <v>0</v>
      </c>
      <c r="D681" s="13">
        <f t="shared" si="686"/>
        <v>0</v>
      </c>
      <c r="E681" s="13">
        <f t="shared" si="686"/>
        <v>0</v>
      </c>
      <c r="F681" s="14">
        <f t="shared" si="686"/>
        <v>0</v>
      </c>
      <c r="G681" s="27" t="e">
        <f t="shared" si="254"/>
        <v>#DIV/0!</v>
      </c>
      <c r="H681" s="24">
        <f t="shared" ref="H681:L681" si="687">SUM(H40,H122,H202,H283,H364,H444,H523,H602)</f>
        <v>0</v>
      </c>
      <c r="I681" s="23">
        <f t="shared" si="687"/>
        <v>0</v>
      </c>
      <c r="J681" s="13">
        <f t="shared" si="687"/>
        <v>0</v>
      </c>
      <c r="K681" s="13">
        <f t="shared" si="687"/>
        <v>0</v>
      </c>
      <c r="L681" s="14">
        <f t="shared" si="687"/>
        <v>0</v>
      </c>
      <c r="M681" s="27" t="e">
        <f t="shared" si="256"/>
        <v>#DIV/0!</v>
      </c>
      <c r="N681" s="24">
        <f t="shared" ref="N681:R681" si="688">SUM(N40,N122,N202,N283,N364,N444,N523,N602)</f>
        <v>0</v>
      </c>
      <c r="O681" s="23">
        <f t="shared" si="688"/>
        <v>0</v>
      </c>
      <c r="P681" s="13">
        <f t="shared" si="688"/>
        <v>0</v>
      </c>
      <c r="Q681" s="13">
        <f t="shared" si="688"/>
        <v>0</v>
      </c>
      <c r="R681" s="14">
        <f t="shared" si="688"/>
        <v>0</v>
      </c>
      <c r="S681" s="27" t="e">
        <f t="shared" si="258"/>
        <v>#DIV/0!</v>
      </c>
      <c r="T681" s="24">
        <f t="shared" ref="T681:X681" si="689">SUM(T40,T122,T202,T283,T364,T444,T523,T602)</f>
        <v>0</v>
      </c>
      <c r="U681" s="23">
        <f t="shared" si="689"/>
        <v>0</v>
      </c>
      <c r="V681" s="13">
        <f t="shared" si="689"/>
        <v>0</v>
      </c>
      <c r="W681" s="13">
        <f t="shared" si="689"/>
        <v>0</v>
      </c>
      <c r="X681" s="14">
        <f t="shared" si="689"/>
        <v>0</v>
      </c>
      <c r="Y681" s="27" t="e">
        <f t="shared" si="260"/>
        <v>#DIV/0!</v>
      </c>
      <c r="Z681" s="24">
        <f t="shared" ref="Z681:AD681" si="690">SUM(Z40,Z122,Z202,Z283,Z364,Z444,Z523,Z602)</f>
        <v>0</v>
      </c>
      <c r="AA681" s="23">
        <f t="shared" si="690"/>
        <v>0</v>
      </c>
      <c r="AB681" s="13">
        <f t="shared" si="690"/>
        <v>0</v>
      </c>
      <c r="AC681" s="13">
        <f t="shared" si="690"/>
        <v>0</v>
      </c>
      <c r="AD681" s="14">
        <f t="shared" si="690"/>
        <v>0</v>
      </c>
      <c r="AE681" s="27" t="e">
        <f t="shared" si="262"/>
        <v>#DIV/0!</v>
      </c>
      <c r="AF681" s="24">
        <f t="shared" ref="AF681:AJ681" si="691">SUM(AF40,AF122,AF202,AF283,AF364,AF444,AF523,AF602)</f>
        <v>0</v>
      </c>
      <c r="AG681" s="23">
        <f t="shared" si="691"/>
        <v>0</v>
      </c>
      <c r="AH681" s="13">
        <f t="shared" si="691"/>
        <v>0</v>
      </c>
      <c r="AI681" s="13">
        <f t="shared" si="691"/>
        <v>0</v>
      </c>
      <c r="AJ681" s="14">
        <f t="shared" si="691"/>
        <v>0</v>
      </c>
      <c r="AK681" s="27" t="e">
        <f t="shared" si="264"/>
        <v>#DIV/0!</v>
      </c>
      <c r="AL681" s="24">
        <f t="shared" ref="AL681:AP681" si="692">SUM(AL40,AL122,AL202,AL283,AL364,AL444,AL523,AL602)</f>
        <v>0</v>
      </c>
      <c r="AM681" s="23">
        <f t="shared" si="692"/>
        <v>0</v>
      </c>
      <c r="AN681" s="13">
        <f t="shared" si="692"/>
        <v>0</v>
      </c>
      <c r="AO681" s="13">
        <f t="shared" si="692"/>
        <v>0</v>
      </c>
      <c r="AP681" s="14">
        <f t="shared" si="692"/>
        <v>0</v>
      </c>
      <c r="AQ681" s="27" t="e">
        <f t="shared" si="266"/>
        <v>#DIV/0!</v>
      </c>
      <c r="AR681" s="24">
        <f t="shared" ref="AR681:AV681" si="693">SUM(AR40,AR122,AR202,AR283,AR364,AR444,AR523,AR602)</f>
        <v>0</v>
      </c>
      <c r="AS681" s="23">
        <f t="shared" si="693"/>
        <v>0</v>
      </c>
      <c r="AT681" s="13">
        <f t="shared" si="693"/>
        <v>0</v>
      </c>
      <c r="AU681" s="13">
        <f t="shared" si="693"/>
        <v>0</v>
      </c>
      <c r="AV681" s="14">
        <f t="shared" si="693"/>
        <v>0</v>
      </c>
      <c r="AW681" s="27" t="e">
        <f t="shared" si="268"/>
        <v>#DIV/0!</v>
      </c>
      <c r="AX681" s="24">
        <f t="shared" ref="AX681:BB681" si="694">SUM(AX40,AX122,AX202,AX283,AX364,AX444,AX523,AX602)</f>
        <v>0</v>
      </c>
      <c r="AY681" s="23">
        <f t="shared" si="694"/>
        <v>0</v>
      </c>
      <c r="AZ681" s="13">
        <f t="shared" si="694"/>
        <v>0</v>
      </c>
      <c r="BA681" s="13">
        <f t="shared" si="694"/>
        <v>0</v>
      </c>
      <c r="BB681" s="14">
        <f t="shared" si="694"/>
        <v>0</v>
      </c>
      <c r="BC681" s="27" t="e">
        <f t="shared" si="270"/>
        <v>#DIV/0!</v>
      </c>
      <c r="BD681" s="24">
        <f t="shared" ref="BD681:BH681" si="695">SUM(BD40,BD122,BD202,BD283,BD364,BD444,BD523,BD602)</f>
        <v>0</v>
      </c>
      <c r="BE681" s="23">
        <f t="shared" si="695"/>
        <v>0</v>
      </c>
      <c r="BF681" s="13">
        <f t="shared" si="695"/>
        <v>0</v>
      </c>
      <c r="BG681" s="13">
        <f t="shared" si="695"/>
        <v>0</v>
      </c>
      <c r="BH681" s="14">
        <f t="shared" si="695"/>
        <v>0</v>
      </c>
      <c r="BI681" s="27" t="e">
        <f t="shared" si="272"/>
        <v>#DIV/0!</v>
      </c>
      <c r="BJ681" s="24">
        <f t="shared" ref="BJ681:BN681" si="696">SUM(BJ40,BJ122,BJ202,BJ283,BJ364,BJ444,BJ523,BJ602)</f>
        <v>0</v>
      </c>
      <c r="BK681" s="23">
        <f t="shared" si="696"/>
        <v>0</v>
      </c>
      <c r="BL681" s="13">
        <f t="shared" si="696"/>
        <v>0</v>
      </c>
      <c r="BM681" s="13">
        <f t="shared" si="696"/>
        <v>0</v>
      </c>
      <c r="BN681" s="14">
        <f t="shared" si="696"/>
        <v>0</v>
      </c>
      <c r="BO681" s="27" t="e">
        <f t="shared" si="274"/>
        <v>#DIV/0!</v>
      </c>
      <c r="BP681" s="17">
        <f t="shared" ref="BP681:BT681" si="697">SUM(BP40,BP122,BP202,BP283,BP364,BP444,BP523,BP602)</f>
        <v>0</v>
      </c>
      <c r="BQ681" s="45">
        <f t="shared" si="697"/>
        <v>0</v>
      </c>
      <c r="BR681" s="42">
        <f t="shared" si="697"/>
        <v>0</v>
      </c>
      <c r="BS681" s="42">
        <f t="shared" si="697"/>
        <v>0</v>
      </c>
      <c r="BT681" s="43">
        <f t="shared" si="697"/>
        <v>0</v>
      </c>
      <c r="BU681" s="44" t="e">
        <f t="shared" si="276"/>
        <v>#DIV/0!</v>
      </c>
      <c r="BV681" s="46">
        <f t="shared" si="649"/>
        <v>0</v>
      </c>
    </row>
    <row r="682" spans="2:74">
      <c r="B682" s="17" t="s">
        <v>45</v>
      </c>
      <c r="C682" s="23">
        <f t="shared" ref="C682:F682" si="698">SUM(C41,C123,C203,C284,C365,C445,C524,C603)</f>
        <v>0</v>
      </c>
      <c r="D682" s="13">
        <f t="shared" si="698"/>
        <v>0</v>
      </c>
      <c r="E682" s="13">
        <f t="shared" si="698"/>
        <v>0</v>
      </c>
      <c r="F682" s="14">
        <f t="shared" si="698"/>
        <v>0</v>
      </c>
      <c r="G682" s="27" t="e">
        <f t="shared" si="254"/>
        <v>#DIV/0!</v>
      </c>
      <c r="H682" s="24">
        <f t="shared" ref="H682:L682" si="699">SUM(H41,H123,H203,H284,H365,H445,H524,H603)</f>
        <v>0</v>
      </c>
      <c r="I682" s="23">
        <f t="shared" si="699"/>
        <v>0</v>
      </c>
      <c r="J682" s="13">
        <f t="shared" si="699"/>
        <v>0</v>
      </c>
      <c r="K682" s="13">
        <f t="shared" si="699"/>
        <v>0</v>
      </c>
      <c r="L682" s="14">
        <f t="shared" si="699"/>
        <v>0</v>
      </c>
      <c r="M682" s="27" t="e">
        <f t="shared" si="256"/>
        <v>#DIV/0!</v>
      </c>
      <c r="N682" s="24">
        <f t="shared" ref="N682:R682" si="700">SUM(N41,N123,N203,N284,N365,N445,N524,N603)</f>
        <v>0</v>
      </c>
      <c r="O682" s="23">
        <f t="shared" si="700"/>
        <v>0</v>
      </c>
      <c r="P682" s="13">
        <f t="shared" si="700"/>
        <v>0</v>
      </c>
      <c r="Q682" s="13">
        <f t="shared" si="700"/>
        <v>0</v>
      </c>
      <c r="R682" s="14">
        <f t="shared" si="700"/>
        <v>0</v>
      </c>
      <c r="S682" s="27" t="e">
        <f t="shared" si="258"/>
        <v>#DIV/0!</v>
      </c>
      <c r="T682" s="24">
        <f t="shared" ref="T682:X682" si="701">SUM(T41,T123,T203,T284,T365,T445,T524,T603)</f>
        <v>0</v>
      </c>
      <c r="U682" s="23">
        <f t="shared" si="701"/>
        <v>0</v>
      </c>
      <c r="V682" s="13">
        <f t="shared" si="701"/>
        <v>0</v>
      </c>
      <c r="W682" s="13">
        <f t="shared" si="701"/>
        <v>0</v>
      </c>
      <c r="X682" s="14">
        <f t="shared" si="701"/>
        <v>0</v>
      </c>
      <c r="Y682" s="27" t="e">
        <f t="shared" si="260"/>
        <v>#DIV/0!</v>
      </c>
      <c r="Z682" s="24">
        <f t="shared" ref="Z682:AD682" si="702">SUM(Z41,Z123,Z203,Z284,Z365,Z445,Z524,Z603)</f>
        <v>0</v>
      </c>
      <c r="AA682" s="23">
        <f t="shared" si="702"/>
        <v>0</v>
      </c>
      <c r="AB682" s="13">
        <f t="shared" si="702"/>
        <v>0</v>
      </c>
      <c r="AC682" s="13">
        <f t="shared" si="702"/>
        <v>0</v>
      </c>
      <c r="AD682" s="14">
        <f t="shared" si="702"/>
        <v>0</v>
      </c>
      <c r="AE682" s="27" t="e">
        <f t="shared" si="262"/>
        <v>#DIV/0!</v>
      </c>
      <c r="AF682" s="24">
        <f t="shared" ref="AF682:AJ682" si="703">SUM(AF41,AF123,AF203,AF284,AF365,AF445,AF524,AF603)</f>
        <v>0</v>
      </c>
      <c r="AG682" s="23">
        <f t="shared" si="703"/>
        <v>0</v>
      </c>
      <c r="AH682" s="13">
        <f t="shared" si="703"/>
        <v>0</v>
      </c>
      <c r="AI682" s="13">
        <f t="shared" si="703"/>
        <v>0</v>
      </c>
      <c r="AJ682" s="14">
        <f t="shared" si="703"/>
        <v>0</v>
      </c>
      <c r="AK682" s="27" t="e">
        <f t="shared" si="264"/>
        <v>#DIV/0!</v>
      </c>
      <c r="AL682" s="24">
        <f t="shared" ref="AL682:AP682" si="704">SUM(AL41,AL123,AL203,AL284,AL365,AL445,AL524,AL603)</f>
        <v>0</v>
      </c>
      <c r="AM682" s="23">
        <f t="shared" si="704"/>
        <v>0</v>
      </c>
      <c r="AN682" s="13">
        <f t="shared" si="704"/>
        <v>0</v>
      </c>
      <c r="AO682" s="13">
        <f t="shared" si="704"/>
        <v>0</v>
      </c>
      <c r="AP682" s="14">
        <f t="shared" si="704"/>
        <v>0</v>
      </c>
      <c r="AQ682" s="27" t="e">
        <f t="shared" si="266"/>
        <v>#DIV/0!</v>
      </c>
      <c r="AR682" s="24">
        <f t="shared" ref="AR682:AV682" si="705">SUM(AR41,AR123,AR203,AR284,AR365,AR445,AR524,AR603)</f>
        <v>0</v>
      </c>
      <c r="AS682" s="23">
        <f t="shared" si="705"/>
        <v>0</v>
      </c>
      <c r="AT682" s="13">
        <f t="shared" si="705"/>
        <v>0</v>
      </c>
      <c r="AU682" s="13">
        <f t="shared" si="705"/>
        <v>0</v>
      </c>
      <c r="AV682" s="14">
        <f t="shared" si="705"/>
        <v>0</v>
      </c>
      <c r="AW682" s="27" t="e">
        <f t="shared" si="268"/>
        <v>#DIV/0!</v>
      </c>
      <c r="AX682" s="24">
        <f t="shared" ref="AX682:BB682" si="706">SUM(AX41,AX123,AX203,AX284,AX365,AX445,AX524,AX603)</f>
        <v>0</v>
      </c>
      <c r="AY682" s="23">
        <f t="shared" si="706"/>
        <v>0</v>
      </c>
      <c r="AZ682" s="13">
        <f t="shared" si="706"/>
        <v>0</v>
      </c>
      <c r="BA682" s="13">
        <f t="shared" si="706"/>
        <v>0</v>
      </c>
      <c r="BB682" s="14">
        <f t="shared" si="706"/>
        <v>0</v>
      </c>
      <c r="BC682" s="27" t="e">
        <f t="shared" si="270"/>
        <v>#DIV/0!</v>
      </c>
      <c r="BD682" s="24">
        <f t="shared" ref="BD682:BH682" si="707">SUM(BD41,BD123,BD203,BD284,BD365,BD445,BD524,BD603)</f>
        <v>0</v>
      </c>
      <c r="BE682" s="23">
        <f t="shared" si="707"/>
        <v>0</v>
      </c>
      <c r="BF682" s="13">
        <f t="shared" si="707"/>
        <v>0</v>
      </c>
      <c r="BG682" s="13">
        <f t="shared" si="707"/>
        <v>0</v>
      </c>
      <c r="BH682" s="14">
        <f t="shared" si="707"/>
        <v>0</v>
      </c>
      <c r="BI682" s="27" t="e">
        <f t="shared" si="272"/>
        <v>#DIV/0!</v>
      </c>
      <c r="BJ682" s="24">
        <f t="shared" ref="BJ682:BN682" si="708">SUM(BJ41,BJ123,BJ203,BJ284,BJ365,BJ445,BJ524,BJ603)</f>
        <v>0</v>
      </c>
      <c r="BK682" s="23">
        <f t="shared" si="708"/>
        <v>0</v>
      </c>
      <c r="BL682" s="13">
        <f t="shared" si="708"/>
        <v>0</v>
      </c>
      <c r="BM682" s="13">
        <f t="shared" si="708"/>
        <v>0</v>
      </c>
      <c r="BN682" s="14">
        <f t="shared" si="708"/>
        <v>0</v>
      </c>
      <c r="BO682" s="27" t="e">
        <f t="shared" si="274"/>
        <v>#DIV/0!</v>
      </c>
      <c r="BP682" s="17">
        <f t="shared" ref="BP682:BT682" si="709">SUM(BP41,BP123,BP203,BP284,BP365,BP445,BP524,BP603)</f>
        <v>0</v>
      </c>
      <c r="BQ682" s="45">
        <f t="shared" si="709"/>
        <v>0</v>
      </c>
      <c r="BR682" s="42">
        <f t="shared" si="709"/>
        <v>0</v>
      </c>
      <c r="BS682" s="42">
        <f t="shared" si="709"/>
        <v>0</v>
      </c>
      <c r="BT682" s="43">
        <f t="shared" si="709"/>
        <v>0</v>
      </c>
      <c r="BU682" s="44" t="e">
        <f t="shared" si="276"/>
        <v>#DIV/0!</v>
      </c>
      <c r="BV682" s="46">
        <f t="shared" si="649"/>
        <v>0</v>
      </c>
    </row>
    <row r="683" spans="2:74">
      <c r="B683" s="17" t="s">
        <v>46</v>
      </c>
      <c r="C683" s="23">
        <f t="shared" ref="C683:F683" si="710">SUM(C42,C124,C204,C285,C366,C446,C525,C604)</f>
        <v>0</v>
      </c>
      <c r="D683" s="13">
        <f t="shared" si="710"/>
        <v>0</v>
      </c>
      <c r="E683" s="13">
        <f t="shared" si="710"/>
        <v>0</v>
      </c>
      <c r="F683" s="14">
        <f t="shared" si="710"/>
        <v>0</v>
      </c>
      <c r="G683" s="27" t="e">
        <f t="shared" si="254"/>
        <v>#DIV/0!</v>
      </c>
      <c r="H683" s="24">
        <f t="shared" ref="H683:L683" si="711">SUM(H42,H124,H204,H285,H366,H446,H525,H604)</f>
        <v>0</v>
      </c>
      <c r="I683" s="23">
        <f t="shared" si="711"/>
        <v>0</v>
      </c>
      <c r="J683" s="13">
        <f t="shared" si="711"/>
        <v>0</v>
      </c>
      <c r="K683" s="13">
        <f t="shared" si="711"/>
        <v>0</v>
      </c>
      <c r="L683" s="14">
        <f t="shared" si="711"/>
        <v>0</v>
      </c>
      <c r="M683" s="27" t="e">
        <f t="shared" si="256"/>
        <v>#DIV/0!</v>
      </c>
      <c r="N683" s="24">
        <f t="shared" ref="N683:R683" si="712">SUM(N42,N124,N204,N285,N366,N446,N525,N604)</f>
        <v>0</v>
      </c>
      <c r="O683" s="23">
        <f t="shared" si="712"/>
        <v>0</v>
      </c>
      <c r="P683" s="13">
        <f t="shared" si="712"/>
        <v>0</v>
      </c>
      <c r="Q683" s="13">
        <f t="shared" si="712"/>
        <v>0</v>
      </c>
      <c r="R683" s="14">
        <f t="shared" si="712"/>
        <v>0</v>
      </c>
      <c r="S683" s="27" t="e">
        <f t="shared" si="258"/>
        <v>#DIV/0!</v>
      </c>
      <c r="T683" s="24">
        <f t="shared" ref="T683:X683" si="713">SUM(T42,T124,T204,T285,T366,T446,T525,T604)</f>
        <v>0</v>
      </c>
      <c r="U683" s="23">
        <f t="shared" si="713"/>
        <v>0</v>
      </c>
      <c r="V683" s="13">
        <f t="shared" si="713"/>
        <v>0</v>
      </c>
      <c r="W683" s="13">
        <f t="shared" si="713"/>
        <v>0</v>
      </c>
      <c r="X683" s="14">
        <f t="shared" si="713"/>
        <v>0</v>
      </c>
      <c r="Y683" s="27" t="e">
        <f t="shared" si="260"/>
        <v>#DIV/0!</v>
      </c>
      <c r="Z683" s="24">
        <f t="shared" ref="Z683:AD683" si="714">SUM(Z42,Z124,Z204,Z285,Z366,Z446,Z525,Z604)</f>
        <v>0</v>
      </c>
      <c r="AA683" s="23">
        <f t="shared" si="714"/>
        <v>0</v>
      </c>
      <c r="AB683" s="13">
        <f t="shared" si="714"/>
        <v>0</v>
      </c>
      <c r="AC683" s="13">
        <f t="shared" si="714"/>
        <v>0</v>
      </c>
      <c r="AD683" s="14">
        <f t="shared" si="714"/>
        <v>0</v>
      </c>
      <c r="AE683" s="27" t="e">
        <f t="shared" si="262"/>
        <v>#DIV/0!</v>
      </c>
      <c r="AF683" s="24">
        <f t="shared" ref="AF683:AJ683" si="715">SUM(AF42,AF124,AF204,AF285,AF366,AF446,AF525,AF604)</f>
        <v>0</v>
      </c>
      <c r="AG683" s="23">
        <f t="shared" si="715"/>
        <v>0</v>
      </c>
      <c r="AH683" s="13">
        <f t="shared" si="715"/>
        <v>0</v>
      </c>
      <c r="AI683" s="13">
        <f t="shared" si="715"/>
        <v>0</v>
      </c>
      <c r="AJ683" s="14">
        <f t="shared" si="715"/>
        <v>0</v>
      </c>
      <c r="AK683" s="27" t="e">
        <f t="shared" si="264"/>
        <v>#DIV/0!</v>
      </c>
      <c r="AL683" s="24">
        <f t="shared" ref="AL683:AP683" si="716">SUM(AL42,AL124,AL204,AL285,AL366,AL446,AL525,AL604)</f>
        <v>0</v>
      </c>
      <c r="AM683" s="23">
        <f t="shared" si="716"/>
        <v>0</v>
      </c>
      <c r="AN683" s="13">
        <f t="shared" si="716"/>
        <v>0</v>
      </c>
      <c r="AO683" s="13">
        <f t="shared" si="716"/>
        <v>0</v>
      </c>
      <c r="AP683" s="14">
        <f t="shared" si="716"/>
        <v>0</v>
      </c>
      <c r="AQ683" s="27" t="e">
        <f t="shared" si="266"/>
        <v>#DIV/0!</v>
      </c>
      <c r="AR683" s="24">
        <f t="shared" ref="AR683:AV683" si="717">SUM(AR42,AR124,AR204,AR285,AR366,AR446,AR525,AR604)</f>
        <v>0</v>
      </c>
      <c r="AS683" s="23">
        <f t="shared" si="717"/>
        <v>0</v>
      </c>
      <c r="AT683" s="13">
        <f t="shared" si="717"/>
        <v>0</v>
      </c>
      <c r="AU683" s="13">
        <f t="shared" si="717"/>
        <v>0</v>
      </c>
      <c r="AV683" s="14">
        <f t="shared" si="717"/>
        <v>0</v>
      </c>
      <c r="AW683" s="27" t="e">
        <f t="shared" si="268"/>
        <v>#DIV/0!</v>
      </c>
      <c r="AX683" s="24">
        <f t="shared" ref="AX683:BB683" si="718">SUM(AX42,AX124,AX204,AX285,AX366,AX446,AX525,AX604)</f>
        <v>0</v>
      </c>
      <c r="AY683" s="23">
        <f t="shared" si="718"/>
        <v>0</v>
      </c>
      <c r="AZ683" s="13">
        <f t="shared" si="718"/>
        <v>0</v>
      </c>
      <c r="BA683" s="13">
        <f t="shared" si="718"/>
        <v>0</v>
      </c>
      <c r="BB683" s="14">
        <f t="shared" si="718"/>
        <v>0</v>
      </c>
      <c r="BC683" s="27" t="e">
        <f t="shared" si="270"/>
        <v>#DIV/0!</v>
      </c>
      <c r="BD683" s="24">
        <f t="shared" ref="BD683:BH683" si="719">SUM(BD42,BD124,BD204,BD285,BD366,BD446,BD525,BD604)</f>
        <v>0</v>
      </c>
      <c r="BE683" s="23">
        <f t="shared" si="719"/>
        <v>0</v>
      </c>
      <c r="BF683" s="13">
        <f t="shared" si="719"/>
        <v>0</v>
      </c>
      <c r="BG683" s="13">
        <f t="shared" si="719"/>
        <v>0</v>
      </c>
      <c r="BH683" s="14">
        <f t="shared" si="719"/>
        <v>0</v>
      </c>
      <c r="BI683" s="27" t="e">
        <f t="shared" si="272"/>
        <v>#DIV/0!</v>
      </c>
      <c r="BJ683" s="24">
        <f t="shared" ref="BJ683:BN683" si="720">SUM(BJ42,BJ124,BJ204,BJ285,BJ366,BJ446,BJ525,BJ604)</f>
        <v>0</v>
      </c>
      <c r="BK683" s="23">
        <f t="shared" si="720"/>
        <v>0</v>
      </c>
      <c r="BL683" s="13">
        <f t="shared" si="720"/>
        <v>0</v>
      </c>
      <c r="BM683" s="13">
        <f t="shared" si="720"/>
        <v>0</v>
      </c>
      <c r="BN683" s="14">
        <f t="shared" si="720"/>
        <v>0</v>
      </c>
      <c r="BO683" s="27" t="e">
        <f t="shared" si="274"/>
        <v>#DIV/0!</v>
      </c>
      <c r="BP683" s="17">
        <f t="shared" ref="BP683:BT683" si="721">SUM(BP42,BP124,BP204,BP285,BP366,BP446,BP525,BP604)</f>
        <v>0</v>
      </c>
      <c r="BQ683" s="45">
        <f t="shared" si="721"/>
        <v>0</v>
      </c>
      <c r="BR683" s="42">
        <f t="shared" si="721"/>
        <v>0</v>
      </c>
      <c r="BS683" s="42">
        <f t="shared" si="721"/>
        <v>0</v>
      </c>
      <c r="BT683" s="43">
        <f t="shared" si="721"/>
        <v>0</v>
      </c>
      <c r="BU683" s="44" t="e">
        <f t="shared" si="276"/>
        <v>#DIV/0!</v>
      </c>
      <c r="BV683" s="46">
        <f t="shared" si="649"/>
        <v>0</v>
      </c>
    </row>
    <row r="684" spans="2:74">
      <c r="B684" s="17" t="s">
        <v>47</v>
      </c>
      <c r="C684" s="23">
        <f t="shared" ref="C684:F684" si="722">SUM(C43,C125,C205,C286,C367,C447,C526,C605)</f>
        <v>0</v>
      </c>
      <c r="D684" s="13">
        <f t="shared" si="722"/>
        <v>0</v>
      </c>
      <c r="E684" s="13">
        <f t="shared" si="722"/>
        <v>0</v>
      </c>
      <c r="F684" s="14">
        <f t="shared" si="722"/>
        <v>0</v>
      </c>
      <c r="G684" s="27" t="e">
        <f t="shared" si="254"/>
        <v>#DIV/0!</v>
      </c>
      <c r="H684" s="24">
        <f t="shared" ref="H684:L684" si="723">SUM(H43,H125,H205,H286,H367,H447,H526,H605)</f>
        <v>0</v>
      </c>
      <c r="I684" s="23">
        <f t="shared" si="723"/>
        <v>0</v>
      </c>
      <c r="J684" s="13">
        <f t="shared" si="723"/>
        <v>0</v>
      </c>
      <c r="K684" s="13">
        <f t="shared" si="723"/>
        <v>0</v>
      </c>
      <c r="L684" s="14">
        <f t="shared" si="723"/>
        <v>0</v>
      </c>
      <c r="M684" s="27" t="e">
        <f t="shared" si="256"/>
        <v>#DIV/0!</v>
      </c>
      <c r="N684" s="24">
        <f t="shared" ref="N684:R684" si="724">SUM(N43,N125,N205,N286,N367,N447,N526,N605)</f>
        <v>0</v>
      </c>
      <c r="O684" s="23">
        <f t="shared" si="724"/>
        <v>0</v>
      </c>
      <c r="P684" s="13">
        <f t="shared" si="724"/>
        <v>0</v>
      </c>
      <c r="Q684" s="13">
        <f t="shared" si="724"/>
        <v>0</v>
      </c>
      <c r="R684" s="14">
        <f t="shared" si="724"/>
        <v>0</v>
      </c>
      <c r="S684" s="27" t="e">
        <f t="shared" si="258"/>
        <v>#DIV/0!</v>
      </c>
      <c r="T684" s="24">
        <f t="shared" ref="T684:X684" si="725">SUM(T43,T125,T205,T286,T367,T447,T526,T605)</f>
        <v>0</v>
      </c>
      <c r="U684" s="23">
        <f t="shared" si="725"/>
        <v>0</v>
      </c>
      <c r="V684" s="13">
        <f t="shared" si="725"/>
        <v>0</v>
      </c>
      <c r="W684" s="13">
        <f t="shared" si="725"/>
        <v>0</v>
      </c>
      <c r="X684" s="14">
        <f t="shared" si="725"/>
        <v>0</v>
      </c>
      <c r="Y684" s="27" t="e">
        <f t="shared" si="260"/>
        <v>#DIV/0!</v>
      </c>
      <c r="Z684" s="24">
        <f t="shared" ref="Z684:AD684" si="726">SUM(Z43,Z125,Z205,Z286,Z367,Z447,Z526,Z605)</f>
        <v>0</v>
      </c>
      <c r="AA684" s="23">
        <f t="shared" si="726"/>
        <v>0</v>
      </c>
      <c r="AB684" s="13">
        <f t="shared" si="726"/>
        <v>0</v>
      </c>
      <c r="AC684" s="13">
        <f t="shared" si="726"/>
        <v>0</v>
      </c>
      <c r="AD684" s="14">
        <f t="shared" si="726"/>
        <v>0</v>
      </c>
      <c r="AE684" s="27" t="e">
        <f t="shared" si="262"/>
        <v>#DIV/0!</v>
      </c>
      <c r="AF684" s="24">
        <f t="shared" ref="AF684:AJ684" si="727">SUM(AF43,AF125,AF205,AF286,AF367,AF447,AF526,AF605)</f>
        <v>0</v>
      </c>
      <c r="AG684" s="23">
        <f t="shared" si="727"/>
        <v>0</v>
      </c>
      <c r="AH684" s="13">
        <f t="shared" si="727"/>
        <v>0</v>
      </c>
      <c r="AI684" s="13">
        <f t="shared" si="727"/>
        <v>0</v>
      </c>
      <c r="AJ684" s="14">
        <f t="shared" si="727"/>
        <v>0</v>
      </c>
      <c r="AK684" s="27" t="e">
        <f t="shared" si="264"/>
        <v>#DIV/0!</v>
      </c>
      <c r="AL684" s="24">
        <f t="shared" ref="AL684:AP684" si="728">SUM(AL43,AL125,AL205,AL286,AL367,AL447,AL526,AL605)</f>
        <v>0</v>
      </c>
      <c r="AM684" s="23">
        <f t="shared" si="728"/>
        <v>0</v>
      </c>
      <c r="AN684" s="13">
        <f t="shared" si="728"/>
        <v>0</v>
      </c>
      <c r="AO684" s="13">
        <f t="shared" si="728"/>
        <v>0</v>
      </c>
      <c r="AP684" s="14">
        <f t="shared" si="728"/>
        <v>0</v>
      </c>
      <c r="AQ684" s="27" t="e">
        <f t="shared" si="266"/>
        <v>#DIV/0!</v>
      </c>
      <c r="AR684" s="24">
        <f t="shared" ref="AR684:AV684" si="729">SUM(AR43,AR125,AR205,AR286,AR367,AR447,AR526,AR605)</f>
        <v>0</v>
      </c>
      <c r="AS684" s="23">
        <f t="shared" si="729"/>
        <v>0</v>
      </c>
      <c r="AT684" s="13">
        <f t="shared" si="729"/>
        <v>0</v>
      </c>
      <c r="AU684" s="13">
        <f t="shared" si="729"/>
        <v>0</v>
      </c>
      <c r="AV684" s="14">
        <f t="shared" si="729"/>
        <v>0</v>
      </c>
      <c r="AW684" s="27" t="e">
        <f t="shared" si="268"/>
        <v>#DIV/0!</v>
      </c>
      <c r="AX684" s="24">
        <f t="shared" ref="AX684:BB684" si="730">SUM(AX43,AX125,AX205,AX286,AX367,AX447,AX526,AX605)</f>
        <v>0</v>
      </c>
      <c r="AY684" s="23">
        <f t="shared" si="730"/>
        <v>0</v>
      </c>
      <c r="AZ684" s="13">
        <f t="shared" si="730"/>
        <v>0</v>
      </c>
      <c r="BA684" s="13">
        <f t="shared" si="730"/>
        <v>0</v>
      </c>
      <c r="BB684" s="14">
        <f t="shared" si="730"/>
        <v>0</v>
      </c>
      <c r="BC684" s="27" t="e">
        <f t="shared" si="270"/>
        <v>#DIV/0!</v>
      </c>
      <c r="BD684" s="24">
        <f t="shared" ref="BD684:BH684" si="731">SUM(BD43,BD125,BD205,BD286,BD367,BD447,BD526,BD605)</f>
        <v>0</v>
      </c>
      <c r="BE684" s="23">
        <f t="shared" si="731"/>
        <v>0</v>
      </c>
      <c r="BF684" s="13">
        <f t="shared" si="731"/>
        <v>0</v>
      </c>
      <c r="BG684" s="13">
        <f t="shared" si="731"/>
        <v>0</v>
      </c>
      <c r="BH684" s="14">
        <f t="shared" si="731"/>
        <v>0</v>
      </c>
      <c r="BI684" s="27" t="e">
        <f t="shared" si="272"/>
        <v>#DIV/0!</v>
      </c>
      <c r="BJ684" s="24">
        <f t="shared" ref="BJ684:BN684" si="732">SUM(BJ43,BJ125,BJ205,BJ286,BJ367,BJ447,BJ526,BJ605)</f>
        <v>0</v>
      </c>
      <c r="BK684" s="23">
        <f t="shared" si="732"/>
        <v>0</v>
      </c>
      <c r="BL684" s="13">
        <f t="shared" si="732"/>
        <v>0</v>
      </c>
      <c r="BM684" s="13">
        <f t="shared" si="732"/>
        <v>0</v>
      </c>
      <c r="BN684" s="14">
        <f t="shared" si="732"/>
        <v>0</v>
      </c>
      <c r="BO684" s="27" t="e">
        <f t="shared" si="274"/>
        <v>#DIV/0!</v>
      </c>
      <c r="BP684" s="17">
        <f t="shared" ref="BP684:BT684" si="733">SUM(BP43,BP125,BP205,BP286,BP367,BP447,BP526,BP605)</f>
        <v>0</v>
      </c>
      <c r="BQ684" s="45">
        <f t="shared" si="733"/>
        <v>0</v>
      </c>
      <c r="BR684" s="42">
        <f t="shared" si="733"/>
        <v>0</v>
      </c>
      <c r="BS684" s="42">
        <f t="shared" si="733"/>
        <v>0</v>
      </c>
      <c r="BT684" s="43">
        <f t="shared" si="733"/>
        <v>0</v>
      </c>
      <c r="BU684" s="44" t="e">
        <f t="shared" si="276"/>
        <v>#DIV/0!</v>
      </c>
      <c r="BV684" s="46">
        <f t="shared" si="649"/>
        <v>0</v>
      </c>
    </row>
    <row r="685" spans="2:74">
      <c r="B685" s="17" t="s">
        <v>48</v>
      </c>
      <c r="C685" s="23">
        <f t="shared" ref="C685:F685" si="734">SUM(C44,C126,C206,C287,C368,C448,C527,C606)</f>
        <v>0</v>
      </c>
      <c r="D685" s="13">
        <f t="shared" si="734"/>
        <v>0</v>
      </c>
      <c r="E685" s="13">
        <f t="shared" si="734"/>
        <v>0</v>
      </c>
      <c r="F685" s="14">
        <f t="shared" si="734"/>
        <v>0</v>
      </c>
      <c r="G685" s="27" t="e">
        <f t="shared" si="254"/>
        <v>#DIV/0!</v>
      </c>
      <c r="H685" s="24">
        <f t="shared" ref="H685:L685" si="735">SUM(H44,H126,H206,H287,H368,H448,H527,H606)</f>
        <v>0</v>
      </c>
      <c r="I685" s="23">
        <f t="shared" si="735"/>
        <v>0</v>
      </c>
      <c r="J685" s="13">
        <f t="shared" si="735"/>
        <v>0</v>
      </c>
      <c r="K685" s="13">
        <f t="shared" si="735"/>
        <v>0</v>
      </c>
      <c r="L685" s="14">
        <f t="shared" si="735"/>
        <v>0</v>
      </c>
      <c r="M685" s="27" t="e">
        <f t="shared" si="256"/>
        <v>#DIV/0!</v>
      </c>
      <c r="N685" s="24">
        <f t="shared" ref="N685:R685" si="736">SUM(N44,N126,N206,N287,N368,N448,N527,N606)</f>
        <v>0</v>
      </c>
      <c r="O685" s="23">
        <f t="shared" si="736"/>
        <v>0</v>
      </c>
      <c r="P685" s="13">
        <f t="shared" si="736"/>
        <v>0</v>
      </c>
      <c r="Q685" s="13">
        <f t="shared" si="736"/>
        <v>0</v>
      </c>
      <c r="R685" s="14">
        <f t="shared" si="736"/>
        <v>0</v>
      </c>
      <c r="S685" s="27" t="e">
        <f t="shared" si="258"/>
        <v>#DIV/0!</v>
      </c>
      <c r="T685" s="24">
        <f t="shared" ref="T685:X685" si="737">SUM(T44,T126,T206,T287,T368,T448,T527,T606)</f>
        <v>0</v>
      </c>
      <c r="U685" s="23">
        <f t="shared" si="737"/>
        <v>0</v>
      </c>
      <c r="V685" s="13">
        <f t="shared" si="737"/>
        <v>0</v>
      </c>
      <c r="W685" s="13">
        <f t="shared" si="737"/>
        <v>0</v>
      </c>
      <c r="X685" s="14">
        <f t="shared" si="737"/>
        <v>0</v>
      </c>
      <c r="Y685" s="27" t="e">
        <f t="shared" si="260"/>
        <v>#DIV/0!</v>
      </c>
      <c r="Z685" s="24">
        <f t="shared" ref="Z685:AD685" si="738">SUM(Z44,Z126,Z206,Z287,Z368,Z448,Z527,Z606)</f>
        <v>0</v>
      </c>
      <c r="AA685" s="23">
        <f t="shared" si="738"/>
        <v>0</v>
      </c>
      <c r="AB685" s="13">
        <f t="shared" si="738"/>
        <v>0</v>
      </c>
      <c r="AC685" s="13">
        <f t="shared" si="738"/>
        <v>0</v>
      </c>
      <c r="AD685" s="14">
        <f t="shared" si="738"/>
        <v>0</v>
      </c>
      <c r="AE685" s="27" t="e">
        <f t="shared" si="262"/>
        <v>#DIV/0!</v>
      </c>
      <c r="AF685" s="24">
        <f t="shared" ref="AF685:AJ685" si="739">SUM(AF44,AF126,AF206,AF287,AF368,AF448,AF527,AF606)</f>
        <v>0</v>
      </c>
      <c r="AG685" s="23">
        <f t="shared" si="739"/>
        <v>0</v>
      </c>
      <c r="AH685" s="13">
        <f t="shared" si="739"/>
        <v>0</v>
      </c>
      <c r="AI685" s="13">
        <f t="shared" si="739"/>
        <v>0</v>
      </c>
      <c r="AJ685" s="14">
        <f t="shared" si="739"/>
        <v>0</v>
      </c>
      <c r="AK685" s="27" t="e">
        <f t="shared" si="264"/>
        <v>#DIV/0!</v>
      </c>
      <c r="AL685" s="24">
        <f t="shared" ref="AL685:AP685" si="740">SUM(AL44,AL126,AL206,AL287,AL368,AL448,AL527,AL606)</f>
        <v>0</v>
      </c>
      <c r="AM685" s="23">
        <f t="shared" si="740"/>
        <v>0</v>
      </c>
      <c r="AN685" s="13">
        <f t="shared" si="740"/>
        <v>0</v>
      </c>
      <c r="AO685" s="13">
        <f t="shared" si="740"/>
        <v>0</v>
      </c>
      <c r="AP685" s="14">
        <f t="shared" si="740"/>
        <v>0</v>
      </c>
      <c r="AQ685" s="27" t="e">
        <f t="shared" si="266"/>
        <v>#DIV/0!</v>
      </c>
      <c r="AR685" s="24">
        <f t="shared" ref="AR685:AV685" si="741">SUM(AR44,AR126,AR206,AR287,AR368,AR448,AR527,AR606)</f>
        <v>0</v>
      </c>
      <c r="AS685" s="23">
        <f t="shared" si="741"/>
        <v>0</v>
      </c>
      <c r="AT685" s="13">
        <f t="shared" si="741"/>
        <v>0</v>
      </c>
      <c r="AU685" s="13">
        <f t="shared" si="741"/>
        <v>0</v>
      </c>
      <c r="AV685" s="14">
        <f t="shared" si="741"/>
        <v>0</v>
      </c>
      <c r="AW685" s="27" t="e">
        <f t="shared" si="268"/>
        <v>#DIV/0!</v>
      </c>
      <c r="AX685" s="24">
        <f t="shared" ref="AX685:BB685" si="742">SUM(AX44,AX126,AX206,AX287,AX368,AX448,AX527,AX606)</f>
        <v>0</v>
      </c>
      <c r="AY685" s="23">
        <f t="shared" si="742"/>
        <v>0</v>
      </c>
      <c r="AZ685" s="13">
        <f t="shared" si="742"/>
        <v>0</v>
      </c>
      <c r="BA685" s="13">
        <f t="shared" si="742"/>
        <v>0</v>
      </c>
      <c r="BB685" s="14">
        <f t="shared" si="742"/>
        <v>0</v>
      </c>
      <c r="BC685" s="27" t="e">
        <f t="shared" si="270"/>
        <v>#DIV/0!</v>
      </c>
      <c r="BD685" s="24">
        <f t="shared" ref="BD685:BH685" si="743">SUM(BD44,BD126,BD206,BD287,BD368,BD448,BD527,BD606)</f>
        <v>0</v>
      </c>
      <c r="BE685" s="23">
        <f t="shared" si="743"/>
        <v>0</v>
      </c>
      <c r="BF685" s="13">
        <f t="shared" si="743"/>
        <v>0</v>
      </c>
      <c r="BG685" s="13">
        <f t="shared" si="743"/>
        <v>0</v>
      </c>
      <c r="BH685" s="14">
        <f t="shared" si="743"/>
        <v>0</v>
      </c>
      <c r="BI685" s="27" t="e">
        <f t="shared" si="272"/>
        <v>#DIV/0!</v>
      </c>
      <c r="BJ685" s="24">
        <f t="shared" ref="BJ685:BN685" si="744">SUM(BJ44,BJ126,BJ206,BJ287,BJ368,BJ448,BJ527,BJ606)</f>
        <v>0</v>
      </c>
      <c r="BK685" s="23">
        <f t="shared" si="744"/>
        <v>0</v>
      </c>
      <c r="BL685" s="13">
        <f t="shared" si="744"/>
        <v>0</v>
      </c>
      <c r="BM685" s="13">
        <f t="shared" si="744"/>
        <v>0</v>
      </c>
      <c r="BN685" s="14">
        <f t="shared" si="744"/>
        <v>0</v>
      </c>
      <c r="BO685" s="27" t="e">
        <f t="shared" si="274"/>
        <v>#DIV/0!</v>
      </c>
      <c r="BP685" s="17">
        <f t="shared" ref="BP685:BT685" si="745">SUM(BP44,BP126,BP206,BP287,BP368,BP448,BP527,BP606)</f>
        <v>0</v>
      </c>
      <c r="BQ685" s="45">
        <f t="shared" si="745"/>
        <v>0</v>
      </c>
      <c r="BR685" s="42">
        <f t="shared" si="745"/>
        <v>0</v>
      </c>
      <c r="BS685" s="42">
        <f t="shared" si="745"/>
        <v>0</v>
      </c>
      <c r="BT685" s="43">
        <f t="shared" si="745"/>
        <v>0</v>
      </c>
      <c r="BU685" s="44" t="e">
        <f t="shared" si="276"/>
        <v>#DIV/0!</v>
      </c>
      <c r="BV685" s="46">
        <f t="shared" si="649"/>
        <v>0</v>
      </c>
    </row>
    <row r="686" spans="2:74">
      <c r="B686" s="17" t="s">
        <v>49</v>
      </c>
      <c r="C686" s="23">
        <f t="shared" ref="C686:F686" si="746">SUM(C45,C127,C207,C288,C369,C449,C528,C607)</f>
        <v>0</v>
      </c>
      <c r="D686" s="13">
        <f t="shared" si="746"/>
        <v>0</v>
      </c>
      <c r="E686" s="13">
        <f t="shared" si="746"/>
        <v>0</v>
      </c>
      <c r="F686" s="14">
        <f t="shared" si="746"/>
        <v>0</v>
      </c>
      <c r="G686" s="27" t="e">
        <f t="shared" si="254"/>
        <v>#DIV/0!</v>
      </c>
      <c r="H686" s="24">
        <f t="shared" ref="H686:L686" si="747">SUM(H45,H127,H207,H288,H369,H449,H528,H607)</f>
        <v>0</v>
      </c>
      <c r="I686" s="23">
        <f t="shared" si="747"/>
        <v>0</v>
      </c>
      <c r="J686" s="13">
        <f t="shared" si="747"/>
        <v>0</v>
      </c>
      <c r="K686" s="13">
        <f t="shared" si="747"/>
        <v>0</v>
      </c>
      <c r="L686" s="14">
        <f t="shared" si="747"/>
        <v>0</v>
      </c>
      <c r="M686" s="27" t="e">
        <f t="shared" si="256"/>
        <v>#DIV/0!</v>
      </c>
      <c r="N686" s="24">
        <f t="shared" ref="N686:R686" si="748">SUM(N45,N127,N207,N288,N369,N449,N528,N607)</f>
        <v>0</v>
      </c>
      <c r="O686" s="23">
        <f t="shared" si="748"/>
        <v>0</v>
      </c>
      <c r="P686" s="13">
        <f t="shared" si="748"/>
        <v>0</v>
      </c>
      <c r="Q686" s="13">
        <f t="shared" si="748"/>
        <v>0</v>
      </c>
      <c r="R686" s="14">
        <f t="shared" si="748"/>
        <v>0</v>
      </c>
      <c r="S686" s="27" t="e">
        <f t="shared" si="258"/>
        <v>#DIV/0!</v>
      </c>
      <c r="T686" s="24">
        <f t="shared" ref="T686:X686" si="749">SUM(T45,T127,T207,T288,T369,T449,T528,T607)</f>
        <v>0</v>
      </c>
      <c r="U686" s="23">
        <f t="shared" si="749"/>
        <v>0</v>
      </c>
      <c r="V686" s="13">
        <f t="shared" si="749"/>
        <v>0</v>
      </c>
      <c r="W686" s="13">
        <f t="shared" si="749"/>
        <v>0</v>
      </c>
      <c r="X686" s="14">
        <f t="shared" si="749"/>
        <v>0</v>
      </c>
      <c r="Y686" s="27" t="e">
        <f t="shared" si="260"/>
        <v>#DIV/0!</v>
      </c>
      <c r="Z686" s="24">
        <f t="shared" ref="Z686:AD686" si="750">SUM(Z45,Z127,Z207,Z288,Z369,Z449,Z528,Z607)</f>
        <v>0</v>
      </c>
      <c r="AA686" s="23">
        <f t="shared" si="750"/>
        <v>0</v>
      </c>
      <c r="AB686" s="13">
        <f t="shared" si="750"/>
        <v>0</v>
      </c>
      <c r="AC686" s="13">
        <f t="shared" si="750"/>
        <v>0</v>
      </c>
      <c r="AD686" s="14">
        <f t="shared" si="750"/>
        <v>0</v>
      </c>
      <c r="AE686" s="27" t="e">
        <f t="shared" si="262"/>
        <v>#DIV/0!</v>
      </c>
      <c r="AF686" s="24">
        <f t="shared" ref="AF686:AJ686" si="751">SUM(AF45,AF127,AF207,AF288,AF369,AF449,AF528,AF607)</f>
        <v>0</v>
      </c>
      <c r="AG686" s="23">
        <f t="shared" si="751"/>
        <v>0</v>
      </c>
      <c r="AH686" s="13">
        <f t="shared" si="751"/>
        <v>0</v>
      </c>
      <c r="AI686" s="13">
        <f t="shared" si="751"/>
        <v>0</v>
      </c>
      <c r="AJ686" s="14">
        <f t="shared" si="751"/>
        <v>0</v>
      </c>
      <c r="AK686" s="27" t="e">
        <f t="shared" si="264"/>
        <v>#DIV/0!</v>
      </c>
      <c r="AL686" s="24">
        <f t="shared" ref="AL686:AP686" si="752">SUM(AL45,AL127,AL207,AL288,AL369,AL449,AL528,AL607)</f>
        <v>0</v>
      </c>
      <c r="AM686" s="23">
        <f t="shared" si="752"/>
        <v>0</v>
      </c>
      <c r="AN686" s="13">
        <f t="shared" si="752"/>
        <v>0</v>
      </c>
      <c r="AO686" s="13">
        <f t="shared" si="752"/>
        <v>0</v>
      </c>
      <c r="AP686" s="14">
        <f t="shared" si="752"/>
        <v>0</v>
      </c>
      <c r="AQ686" s="27" t="e">
        <f t="shared" si="266"/>
        <v>#DIV/0!</v>
      </c>
      <c r="AR686" s="24">
        <f t="shared" ref="AR686:AV686" si="753">SUM(AR45,AR127,AR207,AR288,AR369,AR449,AR528,AR607)</f>
        <v>0</v>
      </c>
      <c r="AS686" s="23">
        <f t="shared" si="753"/>
        <v>0</v>
      </c>
      <c r="AT686" s="13">
        <f t="shared" si="753"/>
        <v>0</v>
      </c>
      <c r="AU686" s="13">
        <f t="shared" si="753"/>
        <v>0</v>
      </c>
      <c r="AV686" s="14">
        <f t="shared" si="753"/>
        <v>0</v>
      </c>
      <c r="AW686" s="27" t="e">
        <f t="shared" si="268"/>
        <v>#DIV/0!</v>
      </c>
      <c r="AX686" s="24">
        <f t="shared" ref="AX686:BB686" si="754">SUM(AX45,AX127,AX207,AX288,AX369,AX449,AX528,AX607)</f>
        <v>0</v>
      </c>
      <c r="AY686" s="23">
        <f t="shared" si="754"/>
        <v>0</v>
      </c>
      <c r="AZ686" s="13">
        <f t="shared" si="754"/>
        <v>0</v>
      </c>
      <c r="BA686" s="13">
        <f t="shared" si="754"/>
        <v>0</v>
      </c>
      <c r="BB686" s="14">
        <f t="shared" si="754"/>
        <v>0</v>
      </c>
      <c r="BC686" s="27" t="e">
        <f t="shared" si="270"/>
        <v>#DIV/0!</v>
      </c>
      <c r="BD686" s="24">
        <f t="shared" ref="BD686:BH686" si="755">SUM(BD45,BD127,BD207,BD288,BD369,BD449,BD528,BD607)</f>
        <v>0</v>
      </c>
      <c r="BE686" s="23">
        <f t="shared" si="755"/>
        <v>0</v>
      </c>
      <c r="BF686" s="13">
        <f t="shared" si="755"/>
        <v>0</v>
      </c>
      <c r="BG686" s="13">
        <f t="shared" si="755"/>
        <v>0</v>
      </c>
      <c r="BH686" s="14">
        <f t="shared" si="755"/>
        <v>0</v>
      </c>
      <c r="BI686" s="27" t="e">
        <f t="shared" si="272"/>
        <v>#DIV/0!</v>
      </c>
      <c r="BJ686" s="24">
        <f t="shared" ref="BJ686:BN686" si="756">SUM(BJ45,BJ127,BJ207,BJ288,BJ369,BJ449,BJ528,BJ607)</f>
        <v>0</v>
      </c>
      <c r="BK686" s="23">
        <f t="shared" si="756"/>
        <v>0</v>
      </c>
      <c r="BL686" s="13">
        <f t="shared" si="756"/>
        <v>0</v>
      </c>
      <c r="BM686" s="13">
        <f t="shared" si="756"/>
        <v>0</v>
      </c>
      <c r="BN686" s="14">
        <f t="shared" si="756"/>
        <v>0</v>
      </c>
      <c r="BO686" s="27" t="e">
        <f t="shared" si="274"/>
        <v>#DIV/0!</v>
      </c>
      <c r="BP686" s="17">
        <f t="shared" ref="BP686:BT686" si="757">SUM(BP45,BP127,BP207,BP288,BP369,BP449,BP528,BP607)</f>
        <v>0</v>
      </c>
      <c r="BQ686" s="45">
        <f t="shared" si="757"/>
        <v>0</v>
      </c>
      <c r="BR686" s="42">
        <f t="shared" si="757"/>
        <v>0</v>
      </c>
      <c r="BS686" s="42">
        <f t="shared" si="757"/>
        <v>0</v>
      </c>
      <c r="BT686" s="43">
        <f t="shared" si="757"/>
        <v>0</v>
      </c>
      <c r="BU686" s="44" t="e">
        <f t="shared" si="276"/>
        <v>#DIV/0!</v>
      </c>
      <c r="BV686" s="46">
        <f t="shared" si="649"/>
        <v>0</v>
      </c>
    </row>
    <row r="687" spans="2:74">
      <c r="B687" s="17" t="s">
        <v>50</v>
      </c>
      <c r="C687" s="23">
        <f t="shared" ref="C687:F687" si="758">SUM(C46,C128,C208,C289,C370,C450,C529,C608)</f>
        <v>0</v>
      </c>
      <c r="D687" s="13">
        <f t="shared" si="758"/>
        <v>0</v>
      </c>
      <c r="E687" s="13">
        <f t="shared" si="758"/>
        <v>0</v>
      </c>
      <c r="F687" s="14">
        <f t="shared" si="758"/>
        <v>0</v>
      </c>
      <c r="G687" s="27" t="e">
        <f t="shared" si="254"/>
        <v>#DIV/0!</v>
      </c>
      <c r="H687" s="24">
        <f t="shared" ref="H687:L687" si="759">SUM(H46,H128,H208,H289,H370,H450,H529,H608)</f>
        <v>0</v>
      </c>
      <c r="I687" s="23">
        <f t="shared" si="759"/>
        <v>0</v>
      </c>
      <c r="J687" s="13">
        <f t="shared" si="759"/>
        <v>0</v>
      </c>
      <c r="K687" s="13">
        <f t="shared" si="759"/>
        <v>0</v>
      </c>
      <c r="L687" s="14">
        <f t="shared" si="759"/>
        <v>0</v>
      </c>
      <c r="M687" s="27" t="e">
        <f t="shared" si="256"/>
        <v>#DIV/0!</v>
      </c>
      <c r="N687" s="24">
        <f t="shared" ref="N687:R687" si="760">SUM(N46,N128,N208,N289,N370,N450,N529,N608)</f>
        <v>0</v>
      </c>
      <c r="O687" s="23">
        <f t="shared" si="760"/>
        <v>0</v>
      </c>
      <c r="P687" s="13">
        <f t="shared" si="760"/>
        <v>0</v>
      </c>
      <c r="Q687" s="13">
        <f t="shared" si="760"/>
        <v>0</v>
      </c>
      <c r="R687" s="14">
        <f t="shared" si="760"/>
        <v>0</v>
      </c>
      <c r="S687" s="27" t="e">
        <f t="shared" si="258"/>
        <v>#DIV/0!</v>
      </c>
      <c r="T687" s="24">
        <f t="shared" ref="T687:X687" si="761">SUM(T46,T128,T208,T289,T370,T450,T529,T608)</f>
        <v>0</v>
      </c>
      <c r="U687" s="23">
        <f t="shared" si="761"/>
        <v>0</v>
      </c>
      <c r="V687" s="13">
        <f t="shared" si="761"/>
        <v>0</v>
      </c>
      <c r="W687" s="13">
        <f t="shared" si="761"/>
        <v>0</v>
      </c>
      <c r="X687" s="14">
        <f t="shared" si="761"/>
        <v>0</v>
      </c>
      <c r="Y687" s="27" t="e">
        <f t="shared" si="260"/>
        <v>#DIV/0!</v>
      </c>
      <c r="Z687" s="24">
        <f t="shared" ref="Z687:AD687" si="762">SUM(Z46,Z128,Z208,Z289,Z370,Z450,Z529,Z608)</f>
        <v>0</v>
      </c>
      <c r="AA687" s="23">
        <f t="shared" si="762"/>
        <v>0</v>
      </c>
      <c r="AB687" s="13">
        <f t="shared" si="762"/>
        <v>0</v>
      </c>
      <c r="AC687" s="13">
        <f t="shared" si="762"/>
        <v>0</v>
      </c>
      <c r="AD687" s="14">
        <f t="shared" si="762"/>
        <v>0</v>
      </c>
      <c r="AE687" s="27" t="e">
        <f t="shared" si="262"/>
        <v>#DIV/0!</v>
      </c>
      <c r="AF687" s="24">
        <f t="shared" ref="AF687:AJ687" si="763">SUM(AF46,AF128,AF208,AF289,AF370,AF450,AF529,AF608)</f>
        <v>0</v>
      </c>
      <c r="AG687" s="23">
        <f t="shared" si="763"/>
        <v>0</v>
      </c>
      <c r="AH687" s="13">
        <f t="shared" si="763"/>
        <v>0</v>
      </c>
      <c r="AI687" s="13">
        <f t="shared" si="763"/>
        <v>0</v>
      </c>
      <c r="AJ687" s="14">
        <f t="shared" si="763"/>
        <v>0</v>
      </c>
      <c r="AK687" s="27" t="e">
        <f t="shared" si="264"/>
        <v>#DIV/0!</v>
      </c>
      <c r="AL687" s="24">
        <f t="shared" ref="AL687:AP687" si="764">SUM(AL46,AL128,AL208,AL289,AL370,AL450,AL529,AL608)</f>
        <v>0</v>
      </c>
      <c r="AM687" s="23">
        <f t="shared" si="764"/>
        <v>0</v>
      </c>
      <c r="AN687" s="13">
        <f t="shared" si="764"/>
        <v>0</v>
      </c>
      <c r="AO687" s="13">
        <f t="shared" si="764"/>
        <v>0</v>
      </c>
      <c r="AP687" s="14">
        <f t="shared" si="764"/>
        <v>0</v>
      </c>
      <c r="AQ687" s="27" t="e">
        <f t="shared" si="266"/>
        <v>#DIV/0!</v>
      </c>
      <c r="AR687" s="24">
        <f t="shared" ref="AR687:AV687" si="765">SUM(AR46,AR128,AR208,AR289,AR370,AR450,AR529,AR608)</f>
        <v>0</v>
      </c>
      <c r="AS687" s="23">
        <f t="shared" si="765"/>
        <v>0</v>
      </c>
      <c r="AT687" s="13">
        <f t="shared" si="765"/>
        <v>0</v>
      </c>
      <c r="AU687" s="13">
        <f t="shared" si="765"/>
        <v>0</v>
      </c>
      <c r="AV687" s="14">
        <f t="shared" si="765"/>
        <v>0</v>
      </c>
      <c r="AW687" s="27" t="e">
        <f t="shared" si="268"/>
        <v>#DIV/0!</v>
      </c>
      <c r="AX687" s="24">
        <f t="shared" ref="AX687:BB687" si="766">SUM(AX46,AX128,AX208,AX289,AX370,AX450,AX529,AX608)</f>
        <v>0</v>
      </c>
      <c r="AY687" s="23">
        <f t="shared" si="766"/>
        <v>0</v>
      </c>
      <c r="AZ687" s="13">
        <f t="shared" si="766"/>
        <v>0</v>
      </c>
      <c r="BA687" s="13">
        <f t="shared" si="766"/>
        <v>0</v>
      </c>
      <c r="BB687" s="14">
        <f t="shared" si="766"/>
        <v>0</v>
      </c>
      <c r="BC687" s="27" t="e">
        <f t="shared" si="270"/>
        <v>#DIV/0!</v>
      </c>
      <c r="BD687" s="24">
        <f t="shared" ref="BD687:BH687" si="767">SUM(BD46,BD128,BD208,BD289,BD370,BD450,BD529,BD608)</f>
        <v>0</v>
      </c>
      <c r="BE687" s="23">
        <f t="shared" si="767"/>
        <v>0</v>
      </c>
      <c r="BF687" s="13">
        <f t="shared" si="767"/>
        <v>0</v>
      </c>
      <c r="BG687" s="13">
        <f t="shared" si="767"/>
        <v>0</v>
      </c>
      <c r="BH687" s="14">
        <f t="shared" si="767"/>
        <v>0</v>
      </c>
      <c r="BI687" s="27" t="e">
        <f t="shared" si="272"/>
        <v>#DIV/0!</v>
      </c>
      <c r="BJ687" s="24">
        <f t="shared" ref="BJ687:BN687" si="768">SUM(BJ46,BJ128,BJ208,BJ289,BJ370,BJ450,BJ529,BJ608)</f>
        <v>0</v>
      </c>
      <c r="BK687" s="23">
        <f t="shared" si="768"/>
        <v>0</v>
      </c>
      <c r="BL687" s="13">
        <f t="shared" si="768"/>
        <v>0</v>
      </c>
      <c r="BM687" s="13">
        <f t="shared" si="768"/>
        <v>0</v>
      </c>
      <c r="BN687" s="14">
        <f t="shared" si="768"/>
        <v>0</v>
      </c>
      <c r="BO687" s="27" t="e">
        <f t="shared" si="274"/>
        <v>#DIV/0!</v>
      </c>
      <c r="BP687" s="17">
        <f t="shared" ref="BP687:BT687" si="769">SUM(BP46,BP128,BP208,BP289,BP370,BP450,BP529,BP608)</f>
        <v>0</v>
      </c>
      <c r="BQ687" s="45">
        <f t="shared" si="769"/>
        <v>0</v>
      </c>
      <c r="BR687" s="42">
        <f t="shared" si="769"/>
        <v>0</v>
      </c>
      <c r="BS687" s="42">
        <f t="shared" si="769"/>
        <v>0</v>
      </c>
      <c r="BT687" s="43">
        <f t="shared" si="769"/>
        <v>0</v>
      </c>
      <c r="BU687" s="44" t="e">
        <f t="shared" si="276"/>
        <v>#DIV/0!</v>
      </c>
      <c r="BV687" s="46">
        <f t="shared" si="649"/>
        <v>0</v>
      </c>
    </row>
    <row r="688" spans="2:74">
      <c r="B688" s="17" t="s">
        <v>51</v>
      </c>
      <c r="C688" s="23">
        <f t="shared" ref="C688:F688" si="770">SUM(C47,C129,C209,C290,C371,C451,C530,C609)</f>
        <v>0</v>
      </c>
      <c r="D688" s="13">
        <f t="shared" si="770"/>
        <v>0</v>
      </c>
      <c r="E688" s="13">
        <f t="shared" si="770"/>
        <v>0</v>
      </c>
      <c r="F688" s="14">
        <f t="shared" si="770"/>
        <v>0</v>
      </c>
      <c r="G688" s="27" t="e">
        <f t="shared" si="254"/>
        <v>#DIV/0!</v>
      </c>
      <c r="H688" s="24">
        <f t="shared" ref="H688:L688" si="771">SUM(H47,H129,H209,H290,H371,H451,H530,H609)</f>
        <v>0</v>
      </c>
      <c r="I688" s="23">
        <f t="shared" si="771"/>
        <v>0</v>
      </c>
      <c r="J688" s="13">
        <f t="shared" si="771"/>
        <v>0</v>
      </c>
      <c r="K688" s="13">
        <f t="shared" si="771"/>
        <v>0</v>
      </c>
      <c r="L688" s="14">
        <f t="shared" si="771"/>
        <v>0</v>
      </c>
      <c r="M688" s="27" t="e">
        <f t="shared" si="256"/>
        <v>#DIV/0!</v>
      </c>
      <c r="N688" s="24">
        <f t="shared" ref="N688:R688" si="772">SUM(N47,N129,N209,N290,N371,N451,N530,N609)</f>
        <v>0</v>
      </c>
      <c r="O688" s="23">
        <f t="shared" si="772"/>
        <v>0</v>
      </c>
      <c r="P688" s="13">
        <f t="shared" si="772"/>
        <v>0</v>
      </c>
      <c r="Q688" s="13">
        <f t="shared" si="772"/>
        <v>0</v>
      </c>
      <c r="R688" s="14">
        <f t="shared" si="772"/>
        <v>0</v>
      </c>
      <c r="S688" s="27" t="e">
        <f t="shared" si="258"/>
        <v>#DIV/0!</v>
      </c>
      <c r="T688" s="24">
        <f t="shared" ref="T688:X688" si="773">SUM(T47,T129,T209,T290,T371,T451,T530,T609)</f>
        <v>0</v>
      </c>
      <c r="U688" s="23">
        <f t="shared" si="773"/>
        <v>0</v>
      </c>
      <c r="V688" s="13">
        <f t="shared" si="773"/>
        <v>0</v>
      </c>
      <c r="W688" s="13">
        <f t="shared" si="773"/>
        <v>0</v>
      </c>
      <c r="X688" s="14">
        <f t="shared" si="773"/>
        <v>0</v>
      </c>
      <c r="Y688" s="27" t="e">
        <f t="shared" si="260"/>
        <v>#DIV/0!</v>
      </c>
      <c r="Z688" s="24">
        <f t="shared" ref="Z688:AD688" si="774">SUM(Z47,Z129,Z209,Z290,Z371,Z451,Z530,Z609)</f>
        <v>0</v>
      </c>
      <c r="AA688" s="23">
        <f t="shared" si="774"/>
        <v>0</v>
      </c>
      <c r="AB688" s="13">
        <f t="shared" si="774"/>
        <v>0</v>
      </c>
      <c r="AC688" s="13">
        <f t="shared" si="774"/>
        <v>0</v>
      </c>
      <c r="AD688" s="14">
        <f t="shared" si="774"/>
        <v>0</v>
      </c>
      <c r="AE688" s="27" t="e">
        <f t="shared" si="262"/>
        <v>#DIV/0!</v>
      </c>
      <c r="AF688" s="24">
        <f t="shared" ref="AF688:AJ688" si="775">SUM(AF47,AF129,AF209,AF290,AF371,AF451,AF530,AF609)</f>
        <v>0</v>
      </c>
      <c r="AG688" s="23">
        <f t="shared" si="775"/>
        <v>0</v>
      </c>
      <c r="AH688" s="13">
        <f t="shared" si="775"/>
        <v>0</v>
      </c>
      <c r="AI688" s="13">
        <f t="shared" si="775"/>
        <v>0</v>
      </c>
      <c r="AJ688" s="14">
        <f t="shared" si="775"/>
        <v>0</v>
      </c>
      <c r="AK688" s="27" t="e">
        <f t="shared" si="264"/>
        <v>#DIV/0!</v>
      </c>
      <c r="AL688" s="24">
        <f t="shared" ref="AL688:AP688" si="776">SUM(AL47,AL129,AL209,AL290,AL371,AL451,AL530,AL609)</f>
        <v>0</v>
      </c>
      <c r="AM688" s="23">
        <f t="shared" si="776"/>
        <v>0</v>
      </c>
      <c r="AN688" s="13">
        <f t="shared" si="776"/>
        <v>0</v>
      </c>
      <c r="AO688" s="13">
        <f t="shared" si="776"/>
        <v>0</v>
      </c>
      <c r="AP688" s="14">
        <f t="shared" si="776"/>
        <v>0</v>
      </c>
      <c r="AQ688" s="27" t="e">
        <f t="shared" si="266"/>
        <v>#DIV/0!</v>
      </c>
      <c r="AR688" s="24">
        <f t="shared" ref="AR688:AV688" si="777">SUM(AR47,AR129,AR209,AR290,AR371,AR451,AR530,AR609)</f>
        <v>0</v>
      </c>
      <c r="AS688" s="23">
        <f t="shared" si="777"/>
        <v>0</v>
      </c>
      <c r="AT688" s="13">
        <f t="shared" si="777"/>
        <v>0</v>
      </c>
      <c r="AU688" s="13">
        <f t="shared" si="777"/>
        <v>0</v>
      </c>
      <c r="AV688" s="14">
        <f t="shared" si="777"/>
        <v>0</v>
      </c>
      <c r="AW688" s="27" t="e">
        <f t="shared" si="268"/>
        <v>#DIV/0!</v>
      </c>
      <c r="AX688" s="24">
        <f t="shared" ref="AX688:BB688" si="778">SUM(AX47,AX129,AX209,AX290,AX371,AX451,AX530,AX609)</f>
        <v>0</v>
      </c>
      <c r="AY688" s="23">
        <f t="shared" si="778"/>
        <v>0</v>
      </c>
      <c r="AZ688" s="13">
        <f t="shared" si="778"/>
        <v>0</v>
      </c>
      <c r="BA688" s="13">
        <f t="shared" si="778"/>
        <v>0</v>
      </c>
      <c r="BB688" s="14">
        <f t="shared" si="778"/>
        <v>0</v>
      </c>
      <c r="BC688" s="27" t="e">
        <f t="shared" si="270"/>
        <v>#DIV/0!</v>
      </c>
      <c r="BD688" s="24">
        <f t="shared" ref="BD688:BH688" si="779">SUM(BD47,BD129,BD209,BD290,BD371,BD451,BD530,BD609)</f>
        <v>0</v>
      </c>
      <c r="BE688" s="23">
        <f t="shared" si="779"/>
        <v>0</v>
      </c>
      <c r="BF688" s="13">
        <f t="shared" si="779"/>
        <v>0</v>
      </c>
      <c r="BG688" s="13">
        <f t="shared" si="779"/>
        <v>0</v>
      </c>
      <c r="BH688" s="14">
        <f t="shared" si="779"/>
        <v>0</v>
      </c>
      <c r="BI688" s="27" t="e">
        <f t="shared" si="272"/>
        <v>#DIV/0!</v>
      </c>
      <c r="BJ688" s="24">
        <f t="shared" ref="BJ688:BN688" si="780">SUM(BJ47,BJ129,BJ209,BJ290,BJ371,BJ451,BJ530,BJ609)</f>
        <v>0</v>
      </c>
      <c r="BK688" s="23">
        <f t="shared" si="780"/>
        <v>0</v>
      </c>
      <c r="BL688" s="13">
        <f t="shared" si="780"/>
        <v>0</v>
      </c>
      <c r="BM688" s="13">
        <f t="shared" si="780"/>
        <v>0</v>
      </c>
      <c r="BN688" s="14">
        <f t="shared" si="780"/>
        <v>0</v>
      </c>
      <c r="BO688" s="27" t="e">
        <f t="shared" si="274"/>
        <v>#DIV/0!</v>
      </c>
      <c r="BP688" s="17">
        <f t="shared" ref="BP688:BT688" si="781">SUM(BP47,BP129,BP209,BP290,BP371,BP451,BP530,BP609)</f>
        <v>0</v>
      </c>
      <c r="BQ688" s="45">
        <f t="shared" si="781"/>
        <v>0</v>
      </c>
      <c r="BR688" s="42">
        <f t="shared" si="781"/>
        <v>0</v>
      </c>
      <c r="BS688" s="42">
        <f t="shared" si="781"/>
        <v>0</v>
      </c>
      <c r="BT688" s="43">
        <f t="shared" si="781"/>
        <v>0</v>
      </c>
      <c r="BU688" s="44" t="e">
        <f t="shared" si="276"/>
        <v>#DIV/0!</v>
      </c>
      <c r="BV688" s="46">
        <f t="shared" si="649"/>
        <v>0</v>
      </c>
    </row>
    <row r="689" spans="2:74">
      <c r="B689" s="17" t="s">
        <v>52</v>
      </c>
      <c r="C689" s="23">
        <f t="shared" ref="C689:F689" si="782">SUM(C48,C130,C210,C291,C372,C452,C531,C610)</f>
        <v>0</v>
      </c>
      <c r="D689" s="13">
        <f t="shared" si="782"/>
        <v>0</v>
      </c>
      <c r="E689" s="13">
        <f t="shared" si="782"/>
        <v>0</v>
      </c>
      <c r="F689" s="14">
        <f t="shared" si="782"/>
        <v>0</v>
      </c>
      <c r="G689" s="27" t="e">
        <f t="shared" si="254"/>
        <v>#DIV/0!</v>
      </c>
      <c r="H689" s="24">
        <f t="shared" ref="H689:L689" si="783">SUM(H48,H130,H210,H291,H372,H452,H531,H610)</f>
        <v>0</v>
      </c>
      <c r="I689" s="23">
        <f t="shared" si="783"/>
        <v>0</v>
      </c>
      <c r="J689" s="13">
        <f t="shared" si="783"/>
        <v>0</v>
      </c>
      <c r="K689" s="13">
        <f t="shared" si="783"/>
        <v>0</v>
      </c>
      <c r="L689" s="14">
        <f t="shared" si="783"/>
        <v>0</v>
      </c>
      <c r="M689" s="27" t="e">
        <f t="shared" si="256"/>
        <v>#DIV/0!</v>
      </c>
      <c r="N689" s="24">
        <f t="shared" ref="N689:R689" si="784">SUM(N48,N130,N210,N291,N372,N452,N531,N610)</f>
        <v>0</v>
      </c>
      <c r="O689" s="23">
        <f t="shared" si="784"/>
        <v>0</v>
      </c>
      <c r="P689" s="13">
        <f t="shared" si="784"/>
        <v>0</v>
      </c>
      <c r="Q689" s="13">
        <f t="shared" si="784"/>
        <v>0</v>
      </c>
      <c r="R689" s="14">
        <f t="shared" si="784"/>
        <v>0</v>
      </c>
      <c r="S689" s="27" t="e">
        <f t="shared" si="258"/>
        <v>#DIV/0!</v>
      </c>
      <c r="T689" s="24">
        <f t="shared" ref="T689:X689" si="785">SUM(T48,T130,T210,T291,T372,T452,T531,T610)</f>
        <v>0</v>
      </c>
      <c r="U689" s="23">
        <f t="shared" si="785"/>
        <v>0</v>
      </c>
      <c r="V689" s="13">
        <f t="shared" si="785"/>
        <v>0</v>
      </c>
      <c r="W689" s="13">
        <f t="shared" si="785"/>
        <v>0</v>
      </c>
      <c r="X689" s="14">
        <f t="shared" si="785"/>
        <v>0</v>
      </c>
      <c r="Y689" s="27" t="e">
        <f t="shared" si="260"/>
        <v>#DIV/0!</v>
      </c>
      <c r="Z689" s="24">
        <f t="shared" ref="Z689:AD689" si="786">SUM(Z48,Z130,Z210,Z291,Z372,Z452,Z531,Z610)</f>
        <v>0</v>
      </c>
      <c r="AA689" s="23">
        <f t="shared" si="786"/>
        <v>0</v>
      </c>
      <c r="AB689" s="13">
        <f t="shared" si="786"/>
        <v>0</v>
      </c>
      <c r="AC689" s="13">
        <f t="shared" si="786"/>
        <v>0</v>
      </c>
      <c r="AD689" s="14">
        <f t="shared" si="786"/>
        <v>0</v>
      </c>
      <c r="AE689" s="27" t="e">
        <f t="shared" si="262"/>
        <v>#DIV/0!</v>
      </c>
      <c r="AF689" s="24">
        <f t="shared" ref="AF689:AJ689" si="787">SUM(AF48,AF130,AF210,AF291,AF372,AF452,AF531,AF610)</f>
        <v>0</v>
      </c>
      <c r="AG689" s="23">
        <f t="shared" si="787"/>
        <v>0</v>
      </c>
      <c r="AH689" s="13">
        <f t="shared" si="787"/>
        <v>0</v>
      </c>
      <c r="AI689" s="13">
        <f t="shared" si="787"/>
        <v>0</v>
      </c>
      <c r="AJ689" s="14">
        <f t="shared" si="787"/>
        <v>0</v>
      </c>
      <c r="AK689" s="27" t="e">
        <f t="shared" si="264"/>
        <v>#DIV/0!</v>
      </c>
      <c r="AL689" s="24">
        <f t="shared" ref="AL689:AP689" si="788">SUM(AL48,AL130,AL210,AL291,AL372,AL452,AL531,AL610)</f>
        <v>0</v>
      </c>
      <c r="AM689" s="23">
        <f t="shared" si="788"/>
        <v>0</v>
      </c>
      <c r="AN689" s="13">
        <f t="shared" si="788"/>
        <v>0</v>
      </c>
      <c r="AO689" s="13">
        <f t="shared" si="788"/>
        <v>0</v>
      </c>
      <c r="AP689" s="14">
        <f t="shared" si="788"/>
        <v>0</v>
      </c>
      <c r="AQ689" s="27" t="e">
        <f t="shared" si="266"/>
        <v>#DIV/0!</v>
      </c>
      <c r="AR689" s="24">
        <f t="shared" ref="AR689:AV689" si="789">SUM(AR48,AR130,AR210,AR291,AR372,AR452,AR531,AR610)</f>
        <v>0</v>
      </c>
      <c r="AS689" s="23">
        <f t="shared" si="789"/>
        <v>0</v>
      </c>
      <c r="AT689" s="13">
        <f t="shared" si="789"/>
        <v>0</v>
      </c>
      <c r="AU689" s="13">
        <f t="shared" si="789"/>
        <v>0</v>
      </c>
      <c r="AV689" s="14">
        <f t="shared" si="789"/>
        <v>0</v>
      </c>
      <c r="AW689" s="27" t="e">
        <f t="shared" si="268"/>
        <v>#DIV/0!</v>
      </c>
      <c r="AX689" s="24">
        <f t="shared" ref="AX689:BB689" si="790">SUM(AX48,AX130,AX210,AX291,AX372,AX452,AX531,AX610)</f>
        <v>0</v>
      </c>
      <c r="AY689" s="23">
        <f t="shared" si="790"/>
        <v>0</v>
      </c>
      <c r="AZ689" s="13">
        <f t="shared" si="790"/>
        <v>0</v>
      </c>
      <c r="BA689" s="13">
        <f t="shared" si="790"/>
        <v>0</v>
      </c>
      <c r="BB689" s="14">
        <f t="shared" si="790"/>
        <v>0</v>
      </c>
      <c r="BC689" s="27" t="e">
        <f t="shared" si="270"/>
        <v>#DIV/0!</v>
      </c>
      <c r="BD689" s="24">
        <f t="shared" ref="BD689:BH689" si="791">SUM(BD48,BD130,BD210,BD291,BD372,BD452,BD531,BD610)</f>
        <v>0</v>
      </c>
      <c r="BE689" s="23">
        <f t="shared" si="791"/>
        <v>0</v>
      </c>
      <c r="BF689" s="13">
        <f t="shared" si="791"/>
        <v>0</v>
      </c>
      <c r="BG689" s="13">
        <f t="shared" si="791"/>
        <v>0</v>
      </c>
      <c r="BH689" s="14">
        <f t="shared" si="791"/>
        <v>0</v>
      </c>
      <c r="BI689" s="27" t="e">
        <f t="shared" si="272"/>
        <v>#DIV/0!</v>
      </c>
      <c r="BJ689" s="24">
        <f t="shared" ref="BJ689:BN689" si="792">SUM(BJ48,BJ130,BJ210,BJ291,BJ372,BJ452,BJ531,BJ610)</f>
        <v>0</v>
      </c>
      <c r="BK689" s="23">
        <f t="shared" si="792"/>
        <v>0</v>
      </c>
      <c r="BL689" s="13">
        <f t="shared" si="792"/>
        <v>0</v>
      </c>
      <c r="BM689" s="13">
        <f t="shared" si="792"/>
        <v>0</v>
      </c>
      <c r="BN689" s="14">
        <f t="shared" si="792"/>
        <v>0</v>
      </c>
      <c r="BO689" s="27" t="e">
        <f t="shared" si="274"/>
        <v>#DIV/0!</v>
      </c>
      <c r="BP689" s="17">
        <f t="shared" ref="BP689:BT689" si="793">SUM(BP48,BP130,BP210,BP291,BP372,BP452,BP531,BP610)</f>
        <v>0</v>
      </c>
      <c r="BQ689" s="45">
        <f t="shared" si="793"/>
        <v>0</v>
      </c>
      <c r="BR689" s="42">
        <f t="shared" si="793"/>
        <v>0</v>
      </c>
      <c r="BS689" s="42">
        <f t="shared" si="793"/>
        <v>0</v>
      </c>
      <c r="BT689" s="43">
        <f t="shared" si="793"/>
        <v>0</v>
      </c>
      <c r="BU689" s="44" t="e">
        <f t="shared" si="276"/>
        <v>#DIV/0!</v>
      </c>
      <c r="BV689" s="46">
        <f t="shared" si="649"/>
        <v>0</v>
      </c>
    </row>
    <row r="690" spans="2:74">
      <c r="B690" s="17" t="s">
        <v>53</v>
      </c>
      <c r="C690" s="23">
        <f t="shared" ref="C690:F690" si="794">SUM(C49,C131,C211,C292,C373,C453,C532,C611)</f>
        <v>0</v>
      </c>
      <c r="D690" s="13">
        <f t="shared" si="794"/>
        <v>0</v>
      </c>
      <c r="E690" s="13">
        <f t="shared" si="794"/>
        <v>0</v>
      </c>
      <c r="F690" s="14">
        <f t="shared" si="794"/>
        <v>0</v>
      </c>
      <c r="G690" s="27" t="e">
        <f t="shared" si="254"/>
        <v>#DIV/0!</v>
      </c>
      <c r="H690" s="24">
        <f t="shared" ref="H690:L690" si="795">SUM(H49,H131,H211,H292,H373,H453,H532,H611)</f>
        <v>0</v>
      </c>
      <c r="I690" s="23">
        <f t="shared" si="795"/>
        <v>0</v>
      </c>
      <c r="J690" s="13">
        <f t="shared" si="795"/>
        <v>0</v>
      </c>
      <c r="K690" s="13">
        <f t="shared" si="795"/>
        <v>0</v>
      </c>
      <c r="L690" s="14">
        <f t="shared" si="795"/>
        <v>0</v>
      </c>
      <c r="M690" s="27" t="e">
        <f t="shared" si="256"/>
        <v>#DIV/0!</v>
      </c>
      <c r="N690" s="24">
        <f t="shared" ref="N690:R690" si="796">SUM(N49,N131,N211,N292,N373,N453,N532,N611)</f>
        <v>0</v>
      </c>
      <c r="O690" s="23">
        <f t="shared" si="796"/>
        <v>0</v>
      </c>
      <c r="P690" s="13">
        <f t="shared" si="796"/>
        <v>0</v>
      </c>
      <c r="Q690" s="13">
        <f t="shared" si="796"/>
        <v>0</v>
      </c>
      <c r="R690" s="14">
        <f t="shared" si="796"/>
        <v>0</v>
      </c>
      <c r="S690" s="27" t="e">
        <f t="shared" si="258"/>
        <v>#DIV/0!</v>
      </c>
      <c r="T690" s="24">
        <f t="shared" ref="T690:X690" si="797">SUM(T49,T131,T211,T292,T373,T453,T532,T611)</f>
        <v>0</v>
      </c>
      <c r="U690" s="23">
        <f t="shared" si="797"/>
        <v>0</v>
      </c>
      <c r="V690" s="13">
        <f t="shared" si="797"/>
        <v>0</v>
      </c>
      <c r="W690" s="13">
        <f t="shared" si="797"/>
        <v>0</v>
      </c>
      <c r="X690" s="14">
        <f t="shared" si="797"/>
        <v>0</v>
      </c>
      <c r="Y690" s="27" t="e">
        <f t="shared" si="260"/>
        <v>#DIV/0!</v>
      </c>
      <c r="Z690" s="24">
        <f t="shared" ref="Z690:AD690" si="798">SUM(Z49,Z131,Z211,Z292,Z373,Z453,Z532,Z611)</f>
        <v>0</v>
      </c>
      <c r="AA690" s="23">
        <f t="shared" si="798"/>
        <v>0</v>
      </c>
      <c r="AB690" s="13">
        <f t="shared" si="798"/>
        <v>0</v>
      </c>
      <c r="AC690" s="13">
        <f t="shared" si="798"/>
        <v>0</v>
      </c>
      <c r="AD690" s="14">
        <f t="shared" si="798"/>
        <v>0</v>
      </c>
      <c r="AE690" s="27" t="e">
        <f t="shared" si="262"/>
        <v>#DIV/0!</v>
      </c>
      <c r="AF690" s="24">
        <f t="shared" ref="AF690:AJ690" si="799">SUM(AF49,AF131,AF211,AF292,AF373,AF453,AF532,AF611)</f>
        <v>0</v>
      </c>
      <c r="AG690" s="23">
        <f t="shared" si="799"/>
        <v>0</v>
      </c>
      <c r="AH690" s="13">
        <f t="shared" si="799"/>
        <v>0</v>
      </c>
      <c r="AI690" s="13">
        <f t="shared" si="799"/>
        <v>0</v>
      </c>
      <c r="AJ690" s="14">
        <f t="shared" si="799"/>
        <v>0</v>
      </c>
      <c r="AK690" s="27" t="e">
        <f t="shared" si="264"/>
        <v>#DIV/0!</v>
      </c>
      <c r="AL690" s="24">
        <f t="shared" ref="AL690:AP690" si="800">SUM(AL49,AL131,AL211,AL292,AL373,AL453,AL532,AL611)</f>
        <v>0</v>
      </c>
      <c r="AM690" s="23">
        <f t="shared" si="800"/>
        <v>0</v>
      </c>
      <c r="AN690" s="13">
        <f t="shared" si="800"/>
        <v>0</v>
      </c>
      <c r="AO690" s="13">
        <f t="shared" si="800"/>
        <v>0</v>
      </c>
      <c r="AP690" s="14">
        <f t="shared" si="800"/>
        <v>0</v>
      </c>
      <c r="AQ690" s="27" t="e">
        <f t="shared" si="266"/>
        <v>#DIV/0!</v>
      </c>
      <c r="AR690" s="24">
        <f t="shared" ref="AR690:AV690" si="801">SUM(AR49,AR131,AR211,AR292,AR373,AR453,AR532,AR611)</f>
        <v>0</v>
      </c>
      <c r="AS690" s="23">
        <f t="shared" si="801"/>
        <v>0</v>
      </c>
      <c r="AT690" s="13">
        <f t="shared" si="801"/>
        <v>0</v>
      </c>
      <c r="AU690" s="13">
        <f t="shared" si="801"/>
        <v>0</v>
      </c>
      <c r="AV690" s="14">
        <f t="shared" si="801"/>
        <v>0</v>
      </c>
      <c r="AW690" s="27" t="e">
        <f t="shared" si="268"/>
        <v>#DIV/0!</v>
      </c>
      <c r="AX690" s="24">
        <f t="shared" ref="AX690:BB690" si="802">SUM(AX49,AX131,AX211,AX292,AX373,AX453,AX532,AX611)</f>
        <v>0</v>
      </c>
      <c r="AY690" s="23">
        <f t="shared" si="802"/>
        <v>0</v>
      </c>
      <c r="AZ690" s="13">
        <f t="shared" si="802"/>
        <v>0</v>
      </c>
      <c r="BA690" s="13">
        <f t="shared" si="802"/>
        <v>0</v>
      </c>
      <c r="BB690" s="14">
        <f t="shared" si="802"/>
        <v>0</v>
      </c>
      <c r="BC690" s="27" t="e">
        <f t="shared" si="270"/>
        <v>#DIV/0!</v>
      </c>
      <c r="BD690" s="24">
        <f t="shared" ref="BD690:BH690" si="803">SUM(BD49,BD131,BD211,BD292,BD373,BD453,BD532,BD611)</f>
        <v>0</v>
      </c>
      <c r="BE690" s="23">
        <f t="shared" si="803"/>
        <v>0</v>
      </c>
      <c r="BF690" s="13">
        <f t="shared" si="803"/>
        <v>0</v>
      </c>
      <c r="BG690" s="13">
        <f t="shared" si="803"/>
        <v>0</v>
      </c>
      <c r="BH690" s="14">
        <f t="shared" si="803"/>
        <v>0</v>
      </c>
      <c r="BI690" s="27" t="e">
        <f t="shared" si="272"/>
        <v>#DIV/0!</v>
      </c>
      <c r="BJ690" s="24">
        <f t="shared" ref="BJ690:BN690" si="804">SUM(BJ49,BJ131,BJ211,BJ292,BJ373,BJ453,BJ532,BJ611)</f>
        <v>0</v>
      </c>
      <c r="BK690" s="23">
        <f t="shared" si="804"/>
        <v>0</v>
      </c>
      <c r="BL690" s="13">
        <f t="shared" si="804"/>
        <v>0</v>
      </c>
      <c r="BM690" s="13">
        <f t="shared" si="804"/>
        <v>0</v>
      </c>
      <c r="BN690" s="14">
        <f t="shared" si="804"/>
        <v>0</v>
      </c>
      <c r="BO690" s="27" t="e">
        <f t="shared" si="274"/>
        <v>#DIV/0!</v>
      </c>
      <c r="BP690" s="17">
        <f t="shared" ref="BP690:BT690" si="805">SUM(BP49,BP131,BP211,BP292,BP373,BP453,BP532,BP611)</f>
        <v>0</v>
      </c>
      <c r="BQ690" s="45">
        <f t="shared" si="805"/>
        <v>0</v>
      </c>
      <c r="BR690" s="42">
        <f t="shared" si="805"/>
        <v>0</v>
      </c>
      <c r="BS690" s="42">
        <f t="shared" si="805"/>
        <v>0</v>
      </c>
      <c r="BT690" s="43">
        <f t="shared" si="805"/>
        <v>0</v>
      </c>
      <c r="BU690" s="44" t="e">
        <f t="shared" si="276"/>
        <v>#DIV/0!</v>
      </c>
      <c r="BV690" s="46">
        <f t="shared" si="649"/>
        <v>0</v>
      </c>
    </row>
    <row r="691" spans="2:74">
      <c r="B691" s="17" t="s">
        <v>54</v>
      </c>
      <c r="C691" s="23">
        <f t="shared" ref="C691:F691" si="806">SUM(C50,C132,C212,C293,C374,C454,C533,C612)</f>
        <v>0</v>
      </c>
      <c r="D691" s="13">
        <f t="shared" si="806"/>
        <v>0</v>
      </c>
      <c r="E691" s="13">
        <f t="shared" si="806"/>
        <v>0</v>
      </c>
      <c r="F691" s="14">
        <f t="shared" si="806"/>
        <v>0</v>
      </c>
      <c r="G691" s="27" t="e">
        <f t="shared" si="254"/>
        <v>#DIV/0!</v>
      </c>
      <c r="H691" s="24">
        <f t="shared" ref="H691:L691" si="807">SUM(H50,H132,H212,H293,H374,H454,H533,H612)</f>
        <v>0</v>
      </c>
      <c r="I691" s="23">
        <f t="shared" si="807"/>
        <v>0</v>
      </c>
      <c r="J691" s="13">
        <f t="shared" si="807"/>
        <v>0</v>
      </c>
      <c r="K691" s="13">
        <f t="shared" si="807"/>
        <v>0</v>
      </c>
      <c r="L691" s="14">
        <f t="shared" si="807"/>
        <v>0</v>
      </c>
      <c r="M691" s="27" t="e">
        <f t="shared" si="256"/>
        <v>#DIV/0!</v>
      </c>
      <c r="N691" s="24">
        <f t="shared" ref="N691:R691" si="808">SUM(N50,N132,N212,N293,N374,N454,N533,N612)</f>
        <v>0</v>
      </c>
      <c r="O691" s="23">
        <f t="shared" si="808"/>
        <v>0</v>
      </c>
      <c r="P691" s="13">
        <f t="shared" si="808"/>
        <v>0</v>
      </c>
      <c r="Q691" s="13">
        <f t="shared" si="808"/>
        <v>0</v>
      </c>
      <c r="R691" s="14">
        <f t="shared" si="808"/>
        <v>0</v>
      </c>
      <c r="S691" s="27" t="e">
        <f t="shared" si="258"/>
        <v>#DIV/0!</v>
      </c>
      <c r="T691" s="24">
        <f t="shared" ref="T691:X691" si="809">SUM(T50,T132,T212,T293,T374,T454,T533,T612)</f>
        <v>0</v>
      </c>
      <c r="U691" s="23">
        <f t="shared" si="809"/>
        <v>0</v>
      </c>
      <c r="V691" s="13">
        <f t="shared" si="809"/>
        <v>0</v>
      </c>
      <c r="W691" s="13">
        <f t="shared" si="809"/>
        <v>0</v>
      </c>
      <c r="X691" s="14">
        <f t="shared" si="809"/>
        <v>0</v>
      </c>
      <c r="Y691" s="27" t="e">
        <f t="shared" si="260"/>
        <v>#DIV/0!</v>
      </c>
      <c r="Z691" s="24">
        <f t="shared" ref="Z691:AD691" si="810">SUM(Z50,Z132,Z212,Z293,Z374,Z454,Z533,Z612)</f>
        <v>0</v>
      </c>
      <c r="AA691" s="23">
        <f t="shared" si="810"/>
        <v>0</v>
      </c>
      <c r="AB691" s="13">
        <f t="shared" si="810"/>
        <v>0</v>
      </c>
      <c r="AC691" s="13">
        <f t="shared" si="810"/>
        <v>0</v>
      </c>
      <c r="AD691" s="14">
        <f t="shared" si="810"/>
        <v>0</v>
      </c>
      <c r="AE691" s="27" t="e">
        <f t="shared" si="262"/>
        <v>#DIV/0!</v>
      </c>
      <c r="AF691" s="24">
        <f t="shared" ref="AF691:AJ691" si="811">SUM(AF50,AF132,AF212,AF293,AF374,AF454,AF533,AF612)</f>
        <v>0</v>
      </c>
      <c r="AG691" s="23">
        <f t="shared" si="811"/>
        <v>0</v>
      </c>
      <c r="AH691" s="13">
        <f t="shared" si="811"/>
        <v>0</v>
      </c>
      <c r="AI691" s="13">
        <f t="shared" si="811"/>
        <v>0</v>
      </c>
      <c r="AJ691" s="14">
        <f t="shared" si="811"/>
        <v>0</v>
      </c>
      <c r="AK691" s="27" t="e">
        <f t="shared" si="264"/>
        <v>#DIV/0!</v>
      </c>
      <c r="AL691" s="24">
        <f t="shared" ref="AL691:AP691" si="812">SUM(AL50,AL132,AL212,AL293,AL374,AL454,AL533,AL612)</f>
        <v>0</v>
      </c>
      <c r="AM691" s="23">
        <f t="shared" si="812"/>
        <v>0</v>
      </c>
      <c r="AN691" s="13">
        <f t="shared" si="812"/>
        <v>0</v>
      </c>
      <c r="AO691" s="13">
        <f t="shared" si="812"/>
        <v>0</v>
      </c>
      <c r="AP691" s="14">
        <f t="shared" si="812"/>
        <v>0</v>
      </c>
      <c r="AQ691" s="27" t="e">
        <f t="shared" si="266"/>
        <v>#DIV/0!</v>
      </c>
      <c r="AR691" s="24">
        <f t="shared" ref="AR691:AV691" si="813">SUM(AR50,AR132,AR212,AR293,AR374,AR454,AR533,AR612)</f>
        <v>0</v>
      </c>
      <c r="AS691" s="23">
        <f t="shared" si="813"/>
        <v>0</v>
      </c>
      <c r="AT691" s="13">
        <f t="shared" si="813"/>
        <v>0</v>
      </c>
      <c r="AU691" s="13">
        <f t="shared" si="813"/>
        <v>0</v>
      </c>
      <c r="AV691" s="14">
        <f t="shared" si="813"/>
        <v>0</v>
      </c>
      <c r="AW691" s="27" t="e">
        <f t="shared" si="268"/>
        <v>#DIV/0!</v>
      </c>
      <c r="AX691" s="24">
        <f t="shared" ref="AX691:BB691" si="814">SUM(AX50,AX132,AX212,AX293,AX374,AX454,AX533,AX612)</f>
        <v>0</v>
      </c>
      <c r="AY691" s="23">
        <f t="shared" si="814"/>
        <v>0</v>
      </c>
      <c r="AZ691" s="13">
        <f t="shared" si="814"/>
        <v>0</v>
      </c>
      <c r="BA691" s="13">
        <f t="shared" si="814"/>
        <v>0</v>
      </c>
      <c r="BB691" s="14">
        <f t="shared" si="814"/>
        <v>0</v>
      </c>
      <c r="BC691" s="27" t="e">
        <f t="shared" si="270"/>
        <v>#DIV/0!</v>
      </c>
      <c r="BD691" s="24">
        <f t="shared" ref="BD691:BH691" si="815">SUM(BD50,BD132,BD212,BD293,BD374,BD454,BD533,BD612)</f>
        <v>0</v>
      </c>
      <c r="BE691" s="23">
        <f t="shared" si="815"/>
        <v>0</v>
      </c>
      <c r="BF691" s="13">
        <f t="shared" si="815"/>
        <v>0</v>
      </c>
      <c r="BG691" s="13">
        <f t="shared" si="815"/>
        <v>0</v>
      </c>
      <c r="BH691" s="14">
        <f t="shared" si="815"/>
        <v>0</v>
      </c>
      <c r="BI691" s="27" t="e">
        <f t="shared" si="272"/>
        <v>#DIV/0!</v>
      </c>
      <c r="BJ691" s="24">
        <f t="shared" ref="BJ691:BN691" si="816">SUM(BJ50,BJ132,BJ212,BJ293,BJ374,BJ454,BJ533,BJ612)</f>
        <v>0</v>
      </c>
      <c r="BK691" s="23">
        <f t="shared" si="816"/>
        <v>0</v>
      </c>
      <c r="BL691" s="13">
        <f t="shared" si="816"/>
        <v>0</v>
      </c>
      <c r="BM691" s="13">
        <f t="shared" si="816"/>
        <v>0</v>
      </c>
      <c r="BN691" s="14">
        <f t="shared" si="816"/>
        <v>0</v>
      </c>
      <c r="BO691" s="27" t="e">
        <f t="shared" si="274"/>
        <v>#DIV/0!</v>
      </c>
      <c r="BP691" s="17">
        <f t="shared" ref="BP691:BT691" si="817">SUM(BP50,BP132,BP212,BP293,BP374,BP454,BP533,BP612)</f>
        <v>0</v>
      </c>
      <c r="BQ691" s="45">
        <f t="shared" si="817"/>
        <v>0</v>
      </c>
      <c r="BR691" s="42">
        <f t="shared" si="817"/>
        <v>0</v>
      </c>
      <c r="BS691" s="42">
        <f t="shared" si="817"/>
        <v>0</v>
      </c>
      <c r="BT691" s="43">
        <f t="shared" si="817"/>
        <v>0</v>
      </c>
      <c r="BU691" s="44" t="e">
        <f t="shared" si="276"/>
        <v>#DIV/0!</v>
      </c>
      <c r="BV691" s="46">
        <f t="shared" si="649"/>
        <v>0</v>
      </c>
    </row>
    <row r="692" spans="2:74">
      <c r="B692" s="17" t="s">
        <v>55</v>
      </c>
      <c r="C692" s="23">
        <f t="shared" ref="C692:F692" si="818">SUM(C51,C133,C213,C294,C375,C455,C534,C613)</f>
        <v>0</v>
      </c>
      <c r="D692" s="13">
        <f t="shared" si="818"/>
        <v>0</v>
      </c>
      <c r="E692" s="13">
        <f t="shared" si="818"/>
        <v>0</v>
      </c>
      <c r="F692" s="14">
        <f t="shared" si="818"/>
        <v>0</v>
      </c>
      <c r="G692" s="27" t="e">
        <f t="shared" si="254"/>
        <v>#DIV/0!</v>
      </c>
      <c r="H692" s="24">
        <f t="shared" ref="H692:L692" si="819">SUM(H51,H133,H213,H294,H375,H455,H534,H613)</f>
        <v>0</v>
      </c>
      <c r="I692" s="23">
        <f t="shared" si="819"/>
        <v>0</v>
      </c>
      <c r="J692" s="13">
        <f t="shared" si="819"/>
        <v>0</v>
      </c>
      <c r="K692" s="13">
        <f t="shared" si="819"/>
        <v>0</v>
      </c>
      <c r="L692" s="14">
        <f t="shared" si="819"/>
        <v>0</v>
      </c>
      <c r="M692" s="27" t="e">
        <f t="shared" si="256"/>
        <v>#DIV/0!</v>
      </c>
      <c r="N692" s="24">
        <f t="shared" ref="N692:R692" si="820">SUM(N51,N133,N213,N294,N375,N455,N534,N613)</f>
        <v>0</v>
      </c>
      <c r="O692" s="23">
        <f t="shared" si="820"/>
        <v>0</v>
      </c>
      <c r="P692" s="13">
        <f t="shared" si="820"/>
        <v>0</v>
      </c>
      <c r="Q692" s="13">
        <f t="shared" si="820"/>
        <v>0</v>
      </c>
      <c r="R692" s="14">
        <f t="shared" si="820"/>
        <v>0</v>
      </c>
      <c r="S692" s="27" t="e">
        <f t="shared" si="258"/>
        <v>#DIV/0!</v>
      </c>
      <c r="T692" s="24">
        <f t="shared" ref="T692:X692" si="821">SUM(T51,T133,T213,T294,T375,T455,T534,T613)</f>
        <v>0</v>
      </c>
      <c r="U692" s="23">
        <f t="shared" si="821"/>
        <v>0</v>
      </c>
      <c r="V692" s="13">
        <f t="shared" si="821"/>
        <v>0</v>
      </c>
      <c r="W692" s="13">
        <f t="shared" si="821"/>
        <v>0</v>
      </c>
      <c r="X692" s="14">
        <f t="shared" si="821"/>
        <v>0</v>
      </c>
      <c r="Y692" s="27" t="e">
        <f t="shared" si="260"/>
        <v>#DIV/0!</v>
      </c>
      <c r="Z692" s="24">
        <f t="shared" ref="Z692:AD692" si="822">SUM(Z51,Z133,Z213,Z294,Z375,Z455,Z534,Z613)</f>
        <v>0</v>
      </c>
      <c r="AA692" s="23">
        <f t="shared" si="822"/>
        <v>0</v>
      </c>
      <c r="AB692" s="13">
        <f t="shared" si="822"/>
        <v>0</v>
      </c>
      <c r="AC692" s="13">
        <f t="shared" si="822"/>
        <v>0</v>
      </c>
      <c r="AD692" s="14">
        <f t="shared" si="822"/>
        <v>0</v>
      </c>
      <c r="AE692" s="27" t="e">
        <f t="shared" si="262"/>
        <v>#DIV/0!</v>
      </c>
      <c r="AF692" s="24">
        <f t="shared" ref="AF692:AJ692" si="823">SUM(AF51,AF133,AF213,AF294,AF375,AF455,AF534,AF613)</f>
        <v>0</v>
      </c>
      <c r="AG692" s="23">
        <f t="shared" si="823"/>
        <v>0</v>
      </c>
      <c r="AH692" s="13">
        <f t="shared" si="823"/>
        <v>0</v>
      </c>
      <c r="AI692" s="13">
        <f t="shared" si="823"/>
        <v>0</v>
      </c>
      <c r="AJ692" s="14">
        <f t="shared" si="823"/>
        <v>0</v>
      </c>
      <c r="AK692" s="27" t="e">
        <f t="shared" si="264"/>
        <v>#DIV/0!</v>
      </c>
      <c r="AL692" s="24">
        <f t="shared" ref="AL692:AP692" si="824">SUM(AL51,AL133,AL213,AL294,AL375,AL455,AL534,AL613)</f>
        <v>0</v>
      </c>
      <c r="AM692" s="23">
        <f t="shared" si="824"/>
        <v>0</v>
      </c>
      <c r="AN692" s="13">
        <f t="shared" si="824"/>
        <v>0</v>
      </c>
      <c r="AO692" s="13">
        <f t="shared" si="824"/>
        <v>0</v>
      </c>
      <c r="AP692" s="14">
        <f t="shared" si="824"/>
        <v>0</v>
      </c>
      <c r="AQ692" s="27" t="e">
        <f t="shared" si="266"/>
        <v>#DIV/0!</v>
      </c>
      <c r="AR692" s="24">
        <f t="shared" ref="AR692:AV692" si="825">SUM(AR51,AR133,AR213,AR294,AR375,AR455,AR534,AR613)</f>
        <v>0</v>
      </c>
      <c r="AS692" s="23">
        <f t="shared" si="825"/>
        <v>0</v>
      </c>
      <c r="AT692" s="13">
        <f t="shared" si="825"/>
        <v>0</v>
      </c>
      <c r="AU692" s="13">
        <f t="shared" si="825"/>
        <v>0</v>
      </c>
      <c r="AV692" s="14">
        <f t="shared" si="825"/>
        <v>0</v>
      </c>
      <c r="AW692" s="27" t="e">
        <f t="shared" si="268"/>
        <v>#DIV/0!</v>
      </c>
      <c r="AX692" s="24">
        <f t="shared" ref="AX692:BB692" si="826">SUM(AX51,AX133,AX213,AX294,AX375,AX455,AX534,AX613)</f>
        <v>0</v>
      </c>
      <c r="AY692" s="23">
        <f t="shared" si="826"/>
        <v>0</v>
      </c>
      <c r="AZ692" s="13">
        <f t="shared" si="826"/>
        <v>0</v>
      </c>
      <c r="BA692" s="13">
        <f t="shared" si="826"/>
        <v>0</v>
      </c>
      <c r="BB692" s="14">
        <f t="shared" si="826"/>
        <v>0</v>
      </c>
      <c r="BC692" s="27" t="e">
        <f t="shared" si="270"/>
        <v>#DIV/0!</v>
      </c>
      <c r="BD692" s="24">
        <f t="shared" ref="BD692:BH692" si="827">SUM(BD51,BD133,BD213,BD294,BD375,BD455,BD534,BD613)</f>
        <v>0</v>
      </c>
      <c r="BE692" s="23">
        <f t="shared" si="827"/>
        <v>0</v>
      </c>
      <c r="BF692" s="13">
        <f t="shared" si="827"/>
        <v>0</v>
      </c>
      <c r="BG692" s="13">
        <f t="shared" si="827"/>
        <v>0</v>
      </c>
      <c r="BH692" s="14">
        <f t="shared" si="827"/>
        <v>0</v>
      </c>
      <c r="BI692" s="27" t="e">
        <f t="shared" si="272"/>
        <v>#DIV/0!</v>
      </c>
      <c r="BJ692" s="24">
        <f t="shared" ref="BJ692:BN692" si="828">SUM(BJ51,BJ133,BJ213,BJ294,BJ375,BJ455,BJ534,BJ613)</f>
        <v>0</v>
      </c>
      <c r="BK692" s="23">
        <f t="shared" si="828"/>
        <v>0</v>
      </c>
      <c r="BL692" s="13">
        <f t="shared" si="828"/>
        <v>0</v>
      </c>
      <c r="BM692" s="13">
        <f t="shared" si="828"/>
        <v>0</v>
      </c>
      <c r="BN692" s="14">
        <f t="shared" si="828"/>
        <v>0</v>
      </c>
      <c r="BO692" s="27" t="e">
        <f t="shared" si="274"/>
        <v>#DIV/0!</v>
      </c>
      <c r="BP692" s="17">
        <f t="shared" ref="BP692:BT692" si="829">SUM(BP51,BP133,BP213,BP294,BP375,BP455,BP534,BP613)</f>
        <v>0</v>
      </c>
      <c r="BQ692" s="45">
        <f t="shared" si="829"/>
        <v>0</v>
      </c>
      <c r="BR692" s="42">
        <f t="shared" si="829"/>
        <v>0</v>
      </c>
      <c r="BS692" s="42">
        <f t="shared" si="829"/>
        <v>0</v>
      </c>
      <c r="BT692" s="43">
        <f t="shared" si="829"/>
        <v>0</v>
      </c>
      <c r="BU692" s="44" t="e">
        <f t="shared" si="276"/>
        <v>#DIV/0!</v>
      </c>
      <c r="BV692" s="46">
        <f t="shared" si="649"/>
        <v>0</v>
      </c>
    </row>
    <row r="693" spans="2:74">
      <c r="B693" s="17" t="s">
        <v>56</v>
      </c>
      <c r="C693" s="23">
        <f t="shared" ref="C693:F693" si="830">SUM(C52,C134,C214,C295,C376,C456,C535,C614)</f>
        <v>0</v>
      </c>
      <c r="D693" s="13">
        <f t="shared" si="830"/>
        <v>0</v>
      </c>
      <c r="E693" s="13">
        <f t="shared" si="830"/>
        <v>0</v>
      </c>
      <c r="F693" s="14">
        <f t="shared" si="830"/>
        <v>0</v>
      </c>
      <c r="G693" s="27" t="e">
        <f t="shared" si="254"/>
        <v>#DIV/0!</v>
      </c>
      <c r="H693" s="24">
        <f t="shared" ref="H693:L693" si="831">SUM(H52,H134,H214,H295,H376,H456,H535,H614)</f>
        <v>0</v>
      </c>
      <c r="I693" s="23">
        <f t="shared" si="831"/>
        <v>0</v>
      </c>
      <c r="J693" s="13">
        <f t="shared" si="831"/>
        <v>0</v>
      </c>
      <c r="K693" s="13">
        <f t="shared" si="831"/>
        <v>0</v>
      </c>
      <c r="L693" s="14">
        <f t="shared" si="831"/>
        <v>0</v>
      </c>
      <c r="M693" s="27" t="e">
        <f t="shared" si="256"/>
        <v>#DIV/0!</v>
      </c>
      <c r="N693" s="24">
        <f t="shared" ref="N693:R693" si="832">SUM(N52,N134,N214,N295,N376,N456,N535,N614)</f>
        <v>0</v>
      </c>
      <c r="O693" s="23">
        <f t="shared" si="832"/>
        <v>0</v>
      </c>
      <c r="P693" s="13">
        <f t="shared" si="832"/>
        <v>0</v>
      </c>
      <c r="Q693" s="13">
        <f t="shared" si="832"/>
        <v>0</v>
      </c>
      <c r="R693" s="14">
        <f t="shared" si="832"/>
        <v>0</v>
      </c>
      <c r="S693" s="27" t="e">
        <f t="shared" si="258"/>
        <v>#DIV/0!</v>
      </c>
      <c r="T693" s="24">
        <f t="shared" ref="T693:X693" si="833">SUM(T52,T134,T214,T295,T376,T456,T535,T614)</f>
        <v>0</v>
      </c>
      <c r="U693" s="23">
        <f t="shared" si="833"/>
        <v>0</v>
      </c>
      <c r="V693" s="13">
        <f t="shared" si="833"/>
        <v>0</v>
      </c>
      <c r="W693" s="13">
        <f t="shared" si="833"/>
        <v>0</v>
      </c>
      <c r="X693" s="14">
        <f t="shared" si="833"/>
        <v>0</v>
      </c>
      <c r="Y693" s="27" t="e">
        <f t="shared" si="260"/>
        <v>#DIV/0!</v>
      </c>
      <c r="Z693" s="24">
        <f t="shared" ref="Z693:AD693" si="834">SUM(Z52,Z134,Z214,Z295,Z376,Z456,Z535,Z614)</f>
        <v>0</v>
      </c>
      <c r="AA693" s="23">
        <f t="shared" si="834"/>
        <v>0</v>
      </c>
      <c r="AB693" s="13">
        <f t="shared" si="834"/>
        <v>0</v>
      </c>
      <c r="AC693" s="13">
        <f t="shared" si="834"/>
        <v>0</v>
      </c>
      <c r="AD693" s="14">
        <f t="shared" si="834"/>
        <v>0</v>
      </c>
      <c r="AE693" s="27" t="e">
        <f t="shared" si="262"/>
        <v>#DIV/0!</v>
      </c>
      <c r="AF693" s="24">
        <f t="shared" ref="AF693:AJ693" si="835">SUM(AF52,AF134,AF214,AF295,AF376,AF456,AF535,AF614)</f>
        <v>0</v>
      </c>
      <c r="AG693" s="23">
        <f t="shared" si="835"/>
        <v>0</v>
      </c>
      <c r="AH693" s="13">
        <f t="shared" si="835"/>
        <v>0</v>
      </c>
      <c r="AI693" s="13">
        <f t="shared" si="835"/>
        <v>0</v>
      </c>
      <c r="AJ693" s="14">
        <f t="shared" si="835"/>
        <v>0</v>
      </c>
      <c r="AK693" s="27" t="e">
        <f t="shared" si="264"/>
        <v>#DIV/0!</v>
      </c>
      <c r="AL693" s="24">
        <f t="shared" ref="AL693:AP693" si="836">SUM(AL52,AL134,AL214,AL295,AL376,AL456,AL535,AL614)</f>
        <v>0</v>
      </c>
      <c r="AM693" s="23">
        <f t="shared" si="836"/>
        <v>0</v>
      </c>
      <c r="AN693" s="13">
        <f t="shared" si="836"/>
        <v>0</v>
      </c>
      <c r="AO693" s="13">
        <f t="shared" si="836"/>
        <v>0</v>
      </c>
      <c r="AP693" s="14">
        <f t="shared" si="836"/>
        <v>0</v>
      </c>
      <c r="AQ693" s="27" t="e">
        <f t="shared" si="266"/>
        <v>#DIV/0!</v>
      </c>
      <c r="AR693" s="24">
        <f t="shared" ref="AR693:AV693" si="837">SUM(AR52,AR134,AR214,AR295,AR376,AR456,AR535,AR614)</f>
        <v>0</v>
      </c>
      <c r="AS693" s="23">
        <f t="shared" si="837"/>
        <v>0</v>
      </c>
      <c r="AT693" s="13">
        <f t="shared" si="837"/>
        <v>0</v>
      </c>
      <c r="AU693" s="13">
        <f t="shared" si="837"/>
        <v>0</v>
      </c>
      <c r="AV693" s="14">
        <f t="shared" si="837"/>
        <v>0</v>
      </c>
      <c r="AW693" s="27" t="e">
        <f t="shared" si="268"/>
        <v>#DIV/0!</v>
      </c>
      <c r="AX693" s="24">
        <f t="shared" ref="AX693:BB693" si="838">SUM(AX52,AX134,AX214,AX295,AX376,AX456,AX535,AX614)</f>
        <v>0</v>
      </c>
      <c r="AY693" s="23">
        <f t="shared" si="838"/>
        <v>0</v>
      </c>
      <c r="AZ693" s="13">
        <f t="shared" si="838"/>
        <v>0</v>
      </c>
      <c r="BA693" s="13">
        <f t="shared" si="838"/>
        <v>0</v>
      </c>
      <c r="BB693" s="14">
        <f t="shared" si="838"/>
        <v>0</v>
      </c>
      <c r="BC693" s="27" t="e">
        <f t="shared" si="270"/>
        <v>#DIV/0!</v>
      </c>
      <c r="BD693" s="24">
        <f t="shared" ref="BD693:BH693" si="839">SUM(BD52,BD134,BD214,BD295,BD376,BD456,BD535,BD614)</f>
        <v>0</v>
      </c>
      <c r="BE693" s="23">
        <f t="shared" si="839"/>
        <v>0</v>
      </c>
      <c r="BF693" s="13">
        <f t="shared" si="839"/>
        <v>0</v>
      </c>
      <c r="BG693" s="13">
        <f t="shared" si="839"/>
        <v>0</v>
      </c>
      <c r="BH693" s="14">
        <f t="shared" si="839"/>
        <v>0</v>
      </c>
      <c r="BI693" s="27" t="e">
        <f t="shared" si="272"/>
        <v>#DIV/0!</v>
      </c>
      <c r="BJ693" s="24">
        <f t="shared" ref="BJ693:BN693" si="840">SUM(BJ52,BJ134,BJ214,BJ295,BJ376,BJ456,BJ535,BJ614)</f>
        <v>0</v>
      </c>
      <c r="BK693" s="23">
        <f t="shared" si="840"/>
        <v>0</v>
      </c>
      <c r="BL693" s="13">
        <f t="shared" si="840"/>
        <v>0</v>
      </c>
      <c r="BM693" s="13">
        <f t="shared" si="840"/>
        <v>0</v>
      </c>
      <c r="BN693" s="14">
        <f t="shared" si="840"/>
        <v>0</v>
      </c>
      <c r="BO693" s="27" t="e">
        <f t="shared" si="274"/>
        <v>#DIV/0!</v>
      </c>
      <c r="BP693" s="17">
        <f t="shared" ref="BP693:BT693" si="841">SUM(BP52,BP134,BP214,BP295,BP376,BP456,BP535,BP614)</f>
        <v>0</v>
      </c>
      <c r="BQ693" s="45">
        <f t="shared" si="841"/>
        <v>0</v>
      </c>
      <c r="BR693" s="42">
        <f t="shared" si="841"/>
        <v>0</v>
      </c>
      <c r="BS693" s="42">
        <f t="shared" si="841"/>
        <v>0</v>
      </c>
      <c r="BT693" s="43">
        <f t="shared" si="841"/>
        <v>0</v>
      </c>
      <c r="BU693" s="44" t="e">
        <f t="shared" si="276"/>
        <v>#DIV/0!</v>
      </c>
      <c r="BV693" s="46">
        <f t="shared" si="649"/>
        <v>0</v>
      </c>
    </row>
    <row r="694" spans="2:74">
      <c r="B694" s="17" t="s">
        <v>57</v>
      </c>
      <c r="C694" s="23">
        <f t="shared" ref="C694:F694" si="842">SUM(C53,C135,C215,C296,C377,C457,C536,C615)</f>
        <v>0</v>
      </c>
      <c r="D694" s="13">
        <f t="shared" si="842"/>
        <v>0</v>
      </c>
      <c r="E694" s="13">
        <f t="shared" si="842"/>
        <v>0</v>
      </c>
      <c r="F694" s="14">
        <f t="shared" si="842"/>
        <v>0</v>
      </c>
      <c r="G694" s="27" t="e">
        <f t="shared" si="254"/>
        <v>#DIV/0!</v>
      </c>
      <c r="H694" s="24">
        <f t="shared" ref="H694:L694" si="843">SUM(H53,H135,H215,H296,H377,H457,H536,H615)</f>
        <v>0</v>
      </c>
      <c r="I694" s="23">
        <f t="shared" si="843"/>
        <v>0</v>
      </c>
      <c r="J694" s="13">
        <f t="shared" si="843"/>
        <v>0</v>
      </c>
      <c r="K694" s="13">
        <f t="shared" si="843"/>
        <v>0</v>
      </c>
      <c r="L694" s="14">
        <f t="shared" si="843"/>
        <v>0</v>
      </c>
      <c r="M694" s="27" t="e">
        <f t="shared" si="256"/>
        <v>#DIV/0!</v>
      </c>
      <c r="N694" s="24">
        <f t="shared" ref="N694:R694" si="844">SUM(N53,N135,N215,N296,N377,N457,N536,N615)</f>
        <v>0</v>
      </c>
      <c r="O694" s="23">
        <f t="shared" si="844"/>
        <v>0</v>
      </c>
      <c r="P694" s="13">
        <f t="shared" si="844"/>
        <v>0</v>
      </c>
      <c r="Q694" s="13">
        <f t="shared" si="844"/>
        <v>0</v>
      </c>
      <c r="R694" s="14">
        <f t="shared" si="844"/>
        <v>0</v>
      </c>
      <c r="S694" s="27" t="e">
        <f t="shared" si="258"/>
        <v>#DIV/0!</v>
      </c>
      <c r="T694" s="24">
        <f t="shared" ref="T694:X694" si="845">SUM(T53,T135,T215,T296,T377,T457,T536,T615)</f>
        <v>0</v>
      </c>
      <c r="U694" s="23">
        <f t="shared" si="845"/>
        <v>0</v>
      </c>
      <c r="V694" s="13">
        <f t="shared" si="845"/>
        <v>0</v>
      </c>
      <c r="W694" s="13">
        <f t="shared" si="845"/>
        <v>0</v>
      </c>
      <c r="X694" s="14">
        <f t="shared" si="845"/>
        <v>0</v>
      </c>
      <c r="Y694" s="27" t="e">
        <f t="shared" si="260"/>
        <v>#DIV/0!</v>
      </c>
      <c r="Z694" s="24">
        <f t="shared" ref="Z694:AD694" si="846">SUM(Z53,Z135,Z215,Z296,Z377,Z457,Z536,Z615)</f>
        <v>0</v>
      </c>
      <c r="AA694" s="23">
        <f t="shared" si="846"/>
        <v>0</v>
      </c>
      <c r="AB694" s="13">
        <f t="shared" si="846"/>
        <v>0</v>
      </c>
      <c r="AC694" s="13">
        <f t="shared" si="846"/>
        <v>0</v>
      </c>
      <c r="AD694" s="14">
        <f t="shared" si="846"/>
        <v>0</v>
      </c>
      <c r="AE694" s="27" t="e">
        <f t="shared" si="262"/>
        <v>#DIV/0!</v>
      </c>
      <c r="AF694" s="24">
        <f t="shared" ref="AF694:AJ694" si="847">SUM(AF53,AF135,AF215,AF296,AF377,AF457,AF536,AF615)</f>
        <v>0</v>
      </c>
      <c r="AG694" s="23">
        <f t="shared" si="847"/>
        <v>0</v>
      </c>
      <c r="AH694" s="13">
        <f t="shared" si="847"/>
        <v>0</v>
      </c>
      <c r="AI694" s="13">
        <f t="shared" si="847"/>
        <v>0</v>
      </c>
      <c r="AJ694" s="14">
        <f t="shared" si="847"/>
        <v>0</v>
      </c>
      <c r="AK694" s="27" t="e">
        <f t="shared" si="264"/>
        <v>#DIV/0!</v>
      </c>
      <c r="AL694" s="24">
        <f t="shared" ref="AL694:AP694" si="848">SUM(AL53,AL135,AL215,AL296,AL377,AL457,AL536,AL615)</f>
        <v>0</v>
      </c>
      <c r="AM694" s="23">
        <f t="shared" si="848"/>
        <v>0</v>
      </c>
      <c r="AN694" s="13">
        <f t="shared" si="848"/>
        <v>0</v>
      </c>
      <c r="AO694" s="13">
        <f t="shared" si="848"/>
        <v>0</v>
      </c>
      <c r="AP694" s="14">
        <f t="shared" si="848"/>
        <v>0</v>
      </c>
      <c r="AQ694" s="27" t="e">
        <f t="shared" si="266"/>
        <v>#DIV/0!</v>
      </c>
      <c r="AR694" s="24">
        <f t="shared" ref="AR694:AV694" si="849">SUM(AR53,AR135,AR215,AR296,AR377,AR457,AR536,AR615)</f>
        <v>0</v>
      </c>
      <c r="AS694" s="23">
        <f t="shared" si="849"/>
        <v>0</v>
      </c>
      <c r="AT694" s="13">
        <f t="shared" si="849"/>
        <v>0</v>
      </c>
      <c r="AU694" s="13">
        <f t="shared" si="849"/>
        <v>0</v>
      </c>
      <c r="AV694" s="14">
        <f t="shared" si="849"/>
        <v>0</v>
      </c>
      <c r="AW694" s="27" t="e">
        <f t="shared" si="268"/>
        <v>#DIV/0!</v>
      </c>
      <c r="AX694" s="24">
        <f t="shared" ref="AX694:BB694" si="850">SUM(AX53,AX135,AX215,AX296,AX377,AX457,AX536,AX615)</f>
        <v>0</v>
      </c>
      <c r="AY694" s="23">
        <f t="shared" si="850"/>
        <v>0</v>
      </c>
      <c r="AZ694" s="13">
        <f t="shared" si="850"/>
        <v>0</v>
      </c>
      <c r="BA694" s="13">
        <f t="shared" si="850"/>
        <v>0</v>
      </c>
      <c r="BB694" s="14">
        <f t="shared" si="850"/>
        <v>0</v>
      </c>
      <c r="BC694" s="27" t="e">
        <f t="shared" si="270"/>
        <v>#DIV/0!</v>
      </c>
      <c r="BD694" s="24">
        <f t="shared" ref="BD694:BH694" si="851">SUM(BD53,BD135,BD215,BD296,BD377,BD457,BD536,BD615)</f>
        <v>0</v>
      </c>
      <c r="BE694" s="23">
        <f t="shared" si="851"/>
        <v>0</v>
      </c>
      <c r="BF694" s="13">
        <f t="shared" si="851"/>
        <v>0</v>
      </c>
      <c r="BG694" s="13">
        <f t="shared" si="851"/>
        <v>0</v>
      </c>
      <c r="BH694" s="14">
        <f t="shared" si="851"/>
        <v>0</v>
      </c>
      <c r="BI694" s="27" t="e">
        <f t="shared" si="272"/>
        <v>#DIV/0!</v>
      </c>
      <c r="BJ694" s="24">
        <f t="shared" ref="BJ694:BN694" si="852">SUM(BJ53,BJ135,BJ215,BJ296,BJ377,BJ457,BJ536,BJ615)</f>
        <v>0</v>
      </c>
      <c r="BK694" s="23">
        <f t="shared" si="852"/>
        <v>0</v>
      </c>
      <c r="BL694" s="13">
        <f t="shared" si="852"/>
        <v>0</v>
      </c>
      <c r="BM694" s="13">
        <f t="shared" si="852"/>
        <v>0</v>
      </c>
      <c r="BN694" s="14">
        <f t="shared" si="852"/>
        <v>0</v>
      </c>
      <c r="BO694" s="27" t="e">
        <f t="shared" si="274"/>
        <v>#DIV/0!</v>
      </c>
      <c r="BP694" s="17">
        <f t="shared" ref="BP694:BT694" si="853">SUM(BP53,BP135,BP215,BP296,BP377,BP457,BP536,BP615)</f>
        <v>0</v>
      </c>
      <c r="BQ694" s="45">
        <f t="shared" si="853"/>
        <v>0</v>
      </c>
      <c r="BR694" s="42">
        <f t="shared" si="853"/>
        <v>0</v>
      </c>
      <c r="BS694" s="42">
        <f t="shared" si="853"/>
        <v>0</v>
      </c>
      <c r="BT694" s="43">
        <f t="shared" si="853"/>
        <v>0</v>
      </c>
      <c r="BU694" s="44" t="e">
        <f t="shared" si="276"/>
        <v>#DIV/0!</v>
      </c>
      <c r="BV694" s="46">
        <f t="shared" si="649"/>
        <v>0</v>
      </c>
    </row>
    <row r="695" spans="2:74">
      <c r="B695" s="17" t="s">
        <v>58</v>
      </c>
      <c r="C695" s="23">
        <f t="shared" ref="C695:F695" si="854">SUM(C54,C136,C216,C297,C378,C458,C537,C616)</f>
        <v>0</v>
      </c>
      <c r="D695" s="13">
        <f t="shared" si="854"/>
        <v>0</v>
      </c>
      <c r="E695" s="13">
        <f t="shared" si="854"/>
        <v>0</v>
      </c>
      <c r="F695" s="14">
        <f t="shared" si="854"/>
        <v>0</v>
      </c>
      <c r="G695" s="27" t="e">
        <f t="shared" si="254"/>
        <v>#DIV/0!</v>
      </c>
      <c r="H695" s="24">
        <f t="shared" ref="H695:L695" si="855">SUM(H54,H136,H216,H297,H378,H458,H537,H616)</f>
        <v>0</v>
      </c>
      <c r="I695" s="23">
        <f t="shared" si="855"/>
        <v>0</v>
      </c>
      <c r="J695" s="13">
        <f t="shared" si="855"/>
        <v>0</v>
      </c>
      <c r="K695" s="13">
        <f t="shared" si="855"/>
        <v>0</v>
      </c>
      <c r="L695" s="14">
        <f t="shared" si="855"/>
        <v>0</v>
      </c>
      <c r="M695" s="27" t="e">
        <f t="shared" si="256"/>
        <v>#DIV/0!</v>
      </c>
      <c r="N695" s="24">
        <f t="shared" ref="N695:R695" si="856">SUM(N54,N136,N216,N297,N378,N458,N537,N616)</f>
        <v>0</v>
      </c>
      <c r="O695" s="23">
        <f t="shared" si="856"/>
        <v>0</v>
      </c>
      <c r="P695" s="13">
        <f t="shared" si="856"/>
        <v>0</v>
      </c>
      <c r="Q695" s="13">
        <f t="shared" si="856"/>
        <v>0</v>
      </c>
      <c r="R695" s="14">
        <f t="shared" si="856"/>
        <v>0</v>
      </c>
      <c r="S695" s="27" t="e">
        <f t="shared" si="258"/>
        <v>#DIV/0!</v>
      </c>
      <c r="T695" s="24">
        <f t="shared" ref="T695:X695" si="857">SUM(T54,T136,T216,T297,T378,T458,T537,T616)</f>
        <v>0</v>
      </c>
      <c r="U695" s="23">
        <f t="shared" si="857"/>
        <v>0</v>
      </c>
      <c r="V695" s="13">
        <f t="shared" si="857"/>
        <v>0</v>
      </c>
      <c r="W695" s="13">
        <f t="shared" si="857"/>
        <v>0</v>
      </c>
      <c r="X695" s="14">
        <f t="shared" si="857"/>
        <v>0</v>
      </c>
      <c r="Y695" s="27" t="e">
        <f t="shared" si="260"/>
        <v>#DIV/0!</v>
      </c>
      <c r="Z695" s="24">
        <f t="shared" ref="Z695:AD695" si="858">SUM(Z54,Z136,Z216,Z297,Z378,Z458,Z537,Z616)</f>
        <v>0</v>
      </c>
      <c r="AA695" s="23">
        <f t="shared" si="858"/>
        <v>0</v>
      </c>
      <c r="AB695" s="13">
        <f t="shared" si="858"/>
        <v>0</v>
      </c>
      <c r="AC695" s="13">
        <f t="shared" si="858"/>
        <v>0</v>
      </c>
      <c r="AD695" s="14">
        <f t="shared" si="858"/>
        <v>0</v>
      </c>
      <c r="AE695" s="27" t="e">
        <f t="shared" si="262"/>
        <v>#DIV/0!</v>
      </c>
      <c r="AF695" s="24">
        <f t="shared" ref="AF695:AJ695" si="859">SUM(AF54,AF136,AF216,AF297,AF378,AF458,AF537,AF616)</f>
        <v>0</v>
      </c>
      <c r="AG695" s="23">
        <f t="shared" si="859"/>
        <v>0</v>
      </c>
      <c r="AH695" s="13">
        <f t="shared" si="859"/>
        <v>0</v>
      </c>
      <c r="AI695" s="13">
        <f t="shared" si="859"/>
        <v>0</v>
      </c>
      <c r="AJ695" s="14">
        <f t="shared" si="859"/>
        <v>0</v>
      </c>
      <c r="AK695" s="27" t="e">
        <f t="shared" si="264"/>
        <v>#DIV/0!</v>
      </c>
      <c r="AL695" s="24">
        <f t="shared" ref="AL695:AP695" si="860">SUM(AL54,AL136,AL216,AL297,AL378,AL458,AL537,AL616)</f>
        <v>0</v>
      </c>
      <c r="AM695" s="23">
        <f t="shared" si="860"/>
        <v>0</v>
      </c>
      <c r="AN695" s="13">
        <f t="shared" si="860"/>
        <v>0</v>
      </c>
      <c r="AO695" s="13">
        <f t="shared" si="860"/>
        <v>0</v>
      </c>
      <c r="AP695" s="14">
        <f t="shared" si="860"/>
        <v>0</v>
      </c>
      <c r="AQ695" s="27" t="e">
        <f t="shared" si="266"/>
        <v>#DIV/0!</v>
      </c>
      <c r="AR695" s="24">
        <f t="shared" ref="AR695:AV695" si="861">SUM(AR54,AR136,AR216,AR297,AR378,AR458,AR537,AR616)</f>
        <v>0</v>
      </c>
      <c r="AS695" s="23">
        <f t="shared" si="861"/>
        <v>0</v>
      </c>
      <c r="AT695" s="13">
        <f t="shared" si="861"/>
        <v>0</v>
      </c>
      <c r="AU695" s="13">
        <f t="shared" si="861"/>
        <v>0</v>
      </c>
      <c r="AV695" s="14">
        <f t="shared" si="861"/>
        <v>0</v>
      </c>
      <c r="AW695" s="27" t="e">
        <f t="shared" si="268"/>
        <v>#DIV/0!</v>
      </c>
      <c r="AX695" s="24">
        <f t="shared" ref="AX695:BB695" si="862">SUM(AX54,AX136,AX216,AX297,AX378,AX458,AX537,AX616)</f>
        <v>0</v>
      </c>
      <c r="AY695" s="23">
        <f t="shared" si="862"/>
        <v>0</v>
      </c>
      <c r="AZ695" s="13">
        <f t="shared" si="862"/>
        <v>0</v>
      </c>
      <c r="BA695" s="13">
        <f t="shared" si="862"/>
        <v>0</v>
      </c>
      <c r="BB695" s="14">
        <f t="shared" si="862"/>
        <v>0</v>
      </c>
      <c r="BC695" s="27" t="e">
        <f t="shared" si="270"/>
        <v>#DIV/0!</v>
      </c>
      <c r="BD695" s="24">
        <f t="shared" ref="BD695:BH695" si="863">SUM(BD54,BD136,BD216,BD297,BD378,BD458,BD537,BD616)</f>
        <v>0</v>
      </c>
      <c r="BE695" s="23">
        <f t="shared" si="863"/>
        <v>0</v>
      </c>
      <c r="BF695" s="13">
        <f t="shared" si="863"/>
        <v>0</v>
      </c>
      <c r="BG695" s="13">
        <f t="shared" si="863"/>
        <v>0</v>
      </c>
      <c r="BH695" s="14">
        <f t="shared" si="863"/>
        <v>0</v>
      </c>
      <c r="BI695" s="27" t="e">
        <f t="shared" si="272"/>
        <v>#DIV/0!</v>
      </c>
      <c r="BJ695" s="24">
        <f t="shared" ref="BJ695:BN695" si="864">SUM(BJ54,BJ136,BJ216,BJ297,BJ378,BJ458,BJ537,BJ616)</f>
        <v>0</v>
      </c>
      <c r="BK695" s="23">
        <f t="shared" si="864"/>
        <v>0</v>
      </c>
      <c r="BL695" s="13">
        <f t="shared" si="864"/>
        <v>0</v>
      </c>
      <c r="BM695" s="13">
        <f t="shared" si="864"/>
        <v>0</v>
      </c>
      <c r="BN695" s="14">
        <f t="shared" si="864"/>
        <v>0</v>
      </c>
      <c r="BO695" s="27" t="e">
        <f t="shared" si="274"/>
        <v>#DIV/0!</v>
      </c>
      <c r="BP695" s="17">
        <f t="shared" ref="BP695:BT695" si="865">SUM(BP54,BP136,BP216,BP297,BP378,BP458,BP537,BP616)</f>
        <v>0</v>
      </c>
      <c r="BQ695" s="45">
        <f t="shared" si="865"/>
        <v>0</v>
      </c>
      <c r="BR695" s="42">
        <f t="shared" si="865"/>
        <v>0</v>
      </c>
      <c r="BS695" s="42">
        <f t="shared" si="865"/>
        <v>0</v>
      </c>
      <c r="BT695" s="43">
        <f t="shared" si="865"/>
        <v>0</v>
      </c>
      <c r="BU695" s="44" t="e">
        <f t="shared" si="276"/>
        <v>#DIV/0!</v>
      </c>
      <c r="BV695" s="46">
        <f t="shared" si="649"/>
        <v>0</v>
      </c>
    </row>
    <row r="696" spans="2:74">
      <c r="B696" s="17" t="s">
        <v>59</v>
      </c>
      <c r="C696" s="23">
        <f t="shared" ref="C696:F696" si="866">SUM(C55,C137,C217,C298,C379,C459,C538,C617)</f>
        <v>0</v>
      </c>
      <c r="D696" s="13">
        <f t="shared" si="866"/>
        <v>0</v>
      </c>
      <c r="E696" s="13">
        <f t="shared" si="866"/>
        <v>0</v>
      </c>
      <c r="F696" s="14">
        <f t="shared" si="866"/>
        <v>0</v>
      </c>
      <c r="G696" s="27" t="e">
        <f t="shared" si="254"/>
        <v>#DIV/0!</v>
      </c>
      <c r="H696" s="24">
        <f t="shared" ref="H696:L696" si="867">SUM(H55,H137,H217,H298,H379,H459,H538,H617)</f>
        <v>0</v>
      </c>
      <c r="I696" s="23">
        <f t="shared" si="867"/>
        <v>0</v>
      </c>
      <c r="J696" s="13">
        <f t="shared" si="867"/>
        <v>0</v>
      </c>
      <c r="K696" s="13">
        <f t="shared" si="867"/>
        <v>0</v>
      </c>
      <c r="L696" s="14">
        <f t="shared" si="867"/>
        <v>0</v>
      </c>
      <c r="M696" s="27" t="e">
        <f t="shared" si="256"/>
        <v>#DIV/0!</v>
      </c>
      <c r="N696" s="24">
        <f t="shared" ref="N696:R696" si="868">SUM(N55,N137,N217,N298,N379,N459,N538,N617)</f>
        <v>0</v>
      </c>
      <c r="O696" s="23">
        <f t="shared" si="868"/>
        <v>0</v>
      </c>
      <c r="P696" s="13">
        <f t="shared" si="868"/>
        <v>0</v>
      </c>
      <c r="Q696" s="13">
        <f t="shared" si="868"/>
        <v>0</v>
      </c>
      <c r="R696" s="14">
        <f t="shared" si="868"/>
        <v>0</v>
      </c>
      <c r="S696" s="27" t="e">
        <f t="shared" si="258"/>
        <v>#DIV/0!</v>
      </c>
      <c r="T696" s="24">
        <f t="shared" ref="T696:X696" si="869">SUM(T55,T137,T217,T298,T379,T459,T538,T617)</f>
        <v>0</v>
      </c>
      <c r="U696" s="23">
        <f t="shared" si="869"/>
        <v>0</v>
      </c>
      <c r="V696" s="13">
        <f t="shared" si="869"/>
        <v>0</v>
      </c>
      <c r="W696" s="13">
        <f t="shared" si="869"/>
        <v>0</v>
      </c>
      <c r="X696" s="14">
        <f t="shared" si="869"/>
        <v>0</v>
      </c>
      <c r="Y696" s="27" t="e">
        <f t="shared" si="260"/>
        <v>#DIV/0!</v>
      </c>
      <c r="Z696" s="24">
        <f t="shared" ref="Z696:AD696" si="870">SUM(Z55,Z137,Z217,Z298,Z379,Z459,Z538,Z617)</f>
        <v>0</v>
      </c>
      <c r="AA696" s="23">
        <f t="shared" si="870"/>
        <v>0</v>
      </c>
      <c r="AB696" s="13">
        <f t="shared" si="870"/>
        <v>0</v>
      </c>
      <c r="AC696" s="13">
        <f t="shared" si="870"/>
        <v>0</v>
      </c>
      <c r="AD696" s="14">
        <f t="shared" si="870"/>
        <v>0</v>
      </c>
      <c r="AE696" s="27" t="e">
        <f t="shared" si="262"/>
        <v>#DIV/0!</v>
      </c>
      <c r="AF696" s="24">
        <f t="shared" ref="AF696:AJ696" si="871">SUM(AF55,AF137,AF217,AF298,AF379,AF459,AF538,AF617)</f>
        <v>0</v>
      </c>
      <c r="AG696" s="23">
        <f t="shared" si="871"/>
        <v>0</v>
      </c>
      <c r="AH696" s="13">
        <f t="shared" si="871"/>
        <v>0</v>
      </c>
      <c r="AI696" s="13">
        <f t="shared" si="871"/>
        <v>0</v>
      </c>
      <c r="AJ696" s="14">
        <f t="shared" si="871"/>
        <v>0</v>
      </c>
      <c r="AK696" s="27" t="e">
        <f t="shared" si="264"/>
        <v>#DIV/0!</v>
      </c>
      <c r="AL696" s="24">
        <f t="shared" ref="AL696:AP696" si="872">SUM(AL55,AL137,AL217,AL298,AL379,AL459,AL538,AL617)</f>
        <v>0</v>
      </c>
      <c r="AM696" s="23">
        <f t="shared" si="872"/>
        <v>0</v>
      </c>
      <c r="AN696" s="13">
        <f t="shared" si="872"/>
        <v>0</v>
      </c>
      <c r="AO696" s="13">
        <f t="shared" si="872"/>
        <v>0</v>
      </c>
      <c r="AP696" s="14">
        <f t="shared" si="872"/>
        <v>0</v>
      </c>
      <c r="AQ696" s="27" t="e">
        <f t="shared" si="266"/>
        <v>#DIV/0!</v>
      </c>
      <c r="AR696" s="24">
        <f t="shared" ref="AR696:AV696" si="873">SUM(AR55,AR137,AR217,AR298,AR379,AR459,AR538,AR617)</f>
        <v>0</v>
      </c>
      <c r="AS696" s="23">
        <f t="shared" si="873"/>
        <v>0</v>
      </c>
      <c r="AT696" s="13">
        <f t="shared" si="873"/>
        <v>0</v>
      </c>
      <c r="AU696" s="13">
        <f t="shared" si="873"/>
        <v>0</v>
      </c>
      <c r="AV696" s="14">
        <f t="shared" si="873"/>
        <v>0</v>
      </c>
      <c r="AW696" s="27" t="e">
        <f t="shared" si="268"/>
        <v>#DIV/0!</v>
      </c>
      <c r="AX696" s="24">
        <f t="shared" ref="AX696:BB696" si="874">SUM(AX55,AX137,AX217,AX298,AX379,AX459,AX538,AX617)</f>
        <v>0</v>
      </c>
      <c r="AY696" s="23">
        <f t="shared" si="874"/>
        <v>0</v>
      </c>
      <c r="AZ696" s="13">
        <f t="shared" si="874"/>
        <v>0</v>
      </c>
      <c r="BA696" s="13">
        <f t="shared" si="874"/>
        <v>0</v>
      </c>
      <c r="BB696" s="14">
        <f t="shared" si="874"/>
        <v>0</v>
      </c>
      <c r="BC696" s="27" t="e">
        <f t="shared" si="270"/>
        <v>#DIV/0!</v>
      </c>
      <c r="BD696" s="24">
        <f t="shared" ref="BD696:BH696" si="875">SUM(BD55,BD137,BD217,BD298,BD379,BD459,BD538,BD617)</f>
        <v>0</v>
      </c>
      <c r="BE696" s="23">
        <f t="shared" si="875"/>
        <v>0</v>
      </c>
      <c r="BF696" s="13">
        <f t="shared" si="875"/>
        <v>0</v>
      </c>
      <c r="BG696" s="13">
        <f t="shared" si="875"/>
        <v>0</v>
      </c>
      <c r="BH696" s="14">
        <f t="shared" si="875"/>
        <v>0</v>
      </c>
      <c r="BI696" s="27" t="e">
        <f t="shared" si="272"/>
        <v>#DIV/0!</v>
      </c>
      <c r="BJ696" s="24">
        <f t="shared" ref="BJ696:BN696" si="876">SUM(BJ55,BJ137,BJ217,BJ298,BJ379,BJ459,BJ538,BJ617)</f>
        <v>0</v>
      </c>
      <c r="BK696" s="23">
        <f t="shared" si="876"/>
        <v>0</v>
      </c>
      <c r="BL696" s="13">
        <f t="shared" si="876"/>
        <v>0</v>
      </c>
      <c r="BM696" s="13">
        <f t="shared" si="876"/>
        <v>0</v>
      </c>
      <c r="BN696" s="14">
        <f t="shared" si="876"/>
        <v>0</v>
      </c>
      <c r="BO696" s="27" t="e">
        <f t="shared" si="274"/>
        <v>#DIV/0!</v>
      </c>
      <c r="BP696" s="17">
        <f t="shared" ref="BP696:BT696" si="877">SUM(BP55,BP137,BP217,BP298,BP379,BP459,BP538,BP617)</f>
        <v>0</v>
      </c>
      <c r="BQ696" s="45">
        <f t="shared" si="877"/>
        <v>0</v>
      </c>
      <c r="BR696" s="42">
        <f t="shared" si="877"/>
        <v>0</v>
      </c>
      <c r="BS696" s="42">
        <f t="shared" si="877"/>
        <v>0</v>
      </c>
      <c r="BT696" s="43">
        <f t="shared" si="877"/>
        <v>0</v>
      </c>
      <c r="BU696" s="44" t="e">
        <f t="shared" si="276"/>
        <v>#DIV/0!</v>
      </c>
      <c r="BV696" s="46">
        <f t="shared" si="649"/>
        <v>0</v>
      </c>
    </row>
    <row r="697" spans="2:74">
      <c r="B697" s="17" t="s">
        <v>60</v>
      </c>
      <c r="C697" s="23">
        <f t="shared" ref="C697:F697" si="878">SUM(C56,C138,C218,C299,C380,C460,C539,C618)</f>
        <v>0</v>
      </c>
      <c r="D697" s="13">
        <f t="shared" si="878"/>
        <v>0</v>
      </c>
      <c r="E697" s="13">
        <f t="shared" si="878"/>
        <v>0</v>
      </c>
      <c r="F697" s="14">
        <f t="shared" si="878"/>
        <v>0</v>
      </c>
      <c r="G697" s="27" t="e">
        <f t="shared" si="254"/>
        <v>#DIV/0!</v>
      </c>
      <c r="H697" s="24">
        <f t="shared" ref="H697:L697" si="879">SUM(H56,H138,H218,H299,H380,H460,H539,H618)</f>
        <v>0</v>
      </c>
      <c r="I697" s="23">
        <f t="shared" si="879"/>
        <v>0</v>
      </c>
      <c r="J697" s="13">
        <f t="shared" si="879"/>
        <v>0</v>
      </c>
      <c r="K697" s="13">
        <f t="shared" si="879"/>
        <v>0</v>
      </c>
      <c r="L697" s="14">
        <f t="shared" si="879"/>
        <v>0</v>
      </c>
      <c r="M697" s="27" t="e">
        <f t="shared" si="256"/>
        <v>#DIV/0!</v>
      </c>
      <c r="N697" s="24">
        <f t="shared" ref="N697:R697" si="880">SUM(N56,N138,N218,N299,N380,N460,N539,N618)</f>
        <v>0</v>
      </c>
      <c r="O697" s="23">
        <f t="shared" si="880"/>
        <v>0</v>
      </c>
      <c r="P697" s="13">
        <f t="shared" si="880"/>
        <v>0</v>
      </c>
      <c r="Q697" s="13">
        <f t="shared" si="880"/>
        <v>0</v>
      </c>
      <c r="R697" s="14">
        <f t="shared" si="880"/>
        <v>0</v>
      </c>
      <c r="S697" s="27" t="e">
        <f t="shared" si="258"/>
        <v>#DIV/0!</v>
      </c>
      <c r="T697" s="24">
        <f t="shared" ref="T697:X697" si="881">SUM(T56,T138,T218,T299,T380,T460,T539,T618)</f>
        <v>0</v>
      </c>
      <c r="U697" s="23">
        <f t="shared" si="881"/>
        <v>0</v>
      </c>
      <c r="V697" s="13">
        <f t="shared" si="881"/>
        <v>0</v>
      </c>
      <c r="W697" s="13">
        <f t="shared" si="881"/>
        <v>0</v>
      </c>
      <c r="X697" s="14">
        <f t="shared" si="881"/>
        <v>0</v>
      </c>
      <c r="Y697" s="27" t="e">
        <f t="shared" si="260"/>
        <v>#DIV/0!</v>
      </c>
      <c r="Z697" s="24">
        <f t="shared" ref="Z697:AD697" si="882">SUM(Z56,Z138,Z218,Z299,Z380,Z460,Z539,Z618)</f>
        <v>0</v>
      </c>
      <c r="AA697" s="23">
        <f t="shared" si="882"/>
        <v>0</v>
      </c>
      <c r="AB697" s="13">
        <f t="shared" si="882"/>
        <v>0</v>
      </c>
      <c r="AC697" s="13">
        <f t="shared" si="882"/>
        <v>0</v>
      </c>
      <c r="AD697" s="14">
        <f t="shared" si="882"/>
        <v>0</v>
      </c>
      <c r="AE697" s="27" t="e">
        <f t="shared" si="262"/>
        <v>#DIV/0!</v>
      </c>
      <c r="AF697" s="24">
        <f t="shared" ref="AF697:AJ697" si="883">SUM(AF56,AF138,AF218,AF299,AF380,AF460,AF539,AF618)</f>
        <v>0</v>
      </c>
      <c r="AG697" s="23">
        <f t="shared" si="883"/>
        <v>0</v>
      </c>
      <c r="AH697" s="13">
        <f t="shared" si="883"/>
        <v>0</v>
      </c>
      <c r="AI697" s="13">
        <f t="shared" si="883"/>
        <v>0</v>
      </c>
      <c r="AJ697" s="14">
        <f t="shared" si="883"/>
        <v>0</v>
      </c>
      <c r="AK697" s="27" t="e">
        <f t="shared" si="264"/>
        <v>#DIV/0!</v>
      </c>
      <c r="AL697" s="24">
        <f t="shared" ref="AL697:AP697" si="884">SUM(AL56,AL138,AL218,AL299,AL380,AL460,AL539,AL618)</f>
        <v>0</v>
      </c>
      <c r="AM697" s="23">
        <f t="shared" si="884"/>
        <v>0</v>
      </c>
      <c r="AN697" s="13">
        <f t="shared" si="884"/>
        <v>0</v>
      </c>
      <c r="AO697" s="13">
        <f t="shared" si="884"/>
        <v>0</v>
      </c>
      <c r="AP697" s="14">
        <f t="shared" si="884"/>
        <v>0</v>
      </c>
      <c r="AQ697" s="27" t="e">
        <f t="shared" si="266"/>
        <v>#DIV/0!</v>
      </c>
      <c r="AR697" s="24">
        <f t="shared" ref="AR697:AV697" si="885">SUM(AR56,AR138,AR218,AR299,AR380,AR460,AR539,AR618)</f>
        <v>0</v>
      </c>
      <c r="AS697" s="23">
        <f t="shared" si="885"/>
        <v>0</v>
      </c>
      <c r="AT697" s="13">
        <f t="shared" si="885"/>
        <v>0</v>
      </c>
      <c r="AU697" s="13">
        <f t="shared" si="885"/>
        <v>0</v>
      </c>
      <c r="AV697" s="14">
        <f t="shared" si="885"/>
        <v>0</v>
      </c>
      <c r="AW697" s="27" t="e">
        <f t="shared" si="268"/>
        <v>#DIV/0!</v>
      </c>
      <c r="AX697" s="24">
        <f t="shared" ref="AX697:BB697" si="886">SUM(AX56,AX138,AX218,AX299,AX380,AX460,AX539,AX618)</f>
        <v>0</v>
      </c>
      <c r="AY697" s="23">
        <f t="shared" si="886"/>
        <v>0</v>
      </c>
      <c r="AZ697" s="13">
        <f t="shared" si="886"/>
        <v>0</v>
      </c>
      <c r="BA697" s="13">
        <f t="shared" si="886"/>
        <v>0</v>
      </c>
      <c r="BB697" s="14">
        <f t="shared" si="886"/>
        <v>0</v>
      </c>
      <c r="BC697" s="27" t="e">
        <f t="shared" si="270"/>
        <v>#DIV/0!</v>
      </c>
      <c r="BD697" s="24">
        <f t="shared" ref="BD697:BH697" si="887">SUM(BD56,BD138,BD218,BD299,BD380,BD460,BD539,BD618)</f>
        <v>0</v>
      </c>
      <c r="BE697" s="23">
        <f t="shared" si="887"/>
        <v>0</v>
      </c>
      <c r="BF697" s="13">
        <f t="shared" si="887"/>
        <v>0</v>
      </c>
      <c r="BG697" s="13">
        <f t="shared" si="887"/>
        <v>0</v>
      </c>
      <c r="BH697" s="14">
        <f t="shared" si="887"/>
        <v>0</v>
      </c>
      <c r="BI697" s="27" t="e">
        <f t="shared" si="272"/>
        <v>#DIV/0!</v>
      </c>
      <c r="BJ697" s="24">
        <f t="shared" ref="BJ697:BN697" si="888">SUM(BJ56,BJ138,BJ218,BJ299,BJ380,BJ460,BJ539,BJ618)</f>
        <v>0</v>
      </c>
      <c r="BK697" s="23">
        <f t="shared" si="888"/>
        <v>0</v>
      </c>
      <c r="BL697" s="13">
        <f t="shared" si="888"/>
        <v>0</v>
      </c>
      <c r="BM697" s="13">
        <f t="shared" si="888"/>
        <v>0</v>
      </c>
      <c r="BN697" s="14">
        <f t="shared" si="888"/>
        <v>0</v>
      </c>
      <c r="BO697" s="27" t="e">
        <f t="shared" si="274"/>
        <v>#DIV/0!</v>
      </c>
      <c r="BP697" s="17">
        <f t="shared" ref="BP697:BT697" si="889">SUM(BP56,BP138,BP218,BP299,BP380,BP460,BP539,BP618)</f>
        <v>0</v>
      </c>
      <c r="BQ697" s="45">
        <f t="shared" si="889"/>
        <v>0</v>
      </c>
      <c r="BR697" s="42">
        <f t="shared" si="889"/>
        <v>0</v>
      </c>
      <c r="BS697" s="42">
        <f t="shared" si="889"/>
        <v>0</v>
      </c>
      <c r="BT697" s="43">
        <f t="shared" si="889"/>
        <v>0</v>
      </c>
      <c r="BU697" s="44" t="e">
        <f t="shared" si="276"/>
        <v>#DIV/0!</v>
      </c>
      <c r="BV697" s="46">
        <f t="shared" si="649"/>
        <v>0</v>
      </c>
    </row>
    <row r="698" spans="2:74">
      <c r="B698" s="17" t="s">
        <v>61</v>
      </c>
      <c r="C698" s="23">
        <f t="shared" ref="C698:F698" si="890">SUM(C57,C139,C219,C300,C381,C461,C540,C619)</f>
        <v>0</v>
      </c>
      <c r="D698" s="13">
        <f t="shared" si="890"/>
        <v>0</v>
      </c>
      <c r="E698" s="13">
        <f t="shared" si="890"/>
        <v>0</v>
      </c>
      <c r="F698" s="14">
        <f t="shared" si="890"/>
        <v>0</v>
      </c>
      <c r="G698" s="27" t="e">
        <f t="shared" si="254"/>
        <v>#DIV/0!</v>
      </c>
      <c r="H698" s="24">
        <f t="shared" ref="H698:L698" si="891">SUM(H57,H139,H219,H300,H381,H461,H540,H619)</f>
        <v>0</v>
      </c>
      <c r="I698" s="23">
        <f t="shared" si="891"/>
        <v>0</v>
      </c>
      <c r="J698" s="13">
        <f t="shared" si="891"/>
        <v>0</v>
      </c>
      <c r="K698" s="13">
        <f t="shared" si="891"/>
        <v>0</v>
      </c>
      <c r="L698" s="14">
        <f t="shared" si="891"/>
        <v>0</v>
      </c>
      <c r="M698" s="27" t="e">
        <f t="shared" si="256"/>
        <v>#DIV/0!</v>
      </c>
      <c r="N698" s="24">
        <f t="shared" ref="N698:R698" si="892">SUM(N57,N139,N219,N300,N381,N461,N540,N619)</f>
        <v>0</v>
      </c>
      <c r="O698" s="23">
        <f t="shared" si="892"/>
        <v>0</v>
      </c>
      <c r="P698" s="13">
        <f t="shared" si="892"/>
        <v>0</v>
      </c>
      <c r="Q698" s="13">
        <f t="shared" si="892"/>
        <v>0</v>
      </c>
      <c r="R698" s="14">
        <f t="shared" si="892"/>
        <v>0</v>
      </c>
      <c r="S698" s="27" t="e">
        <f t="shared" si="258"/>
        <v>#DIV/0!</v>
      </c>
      <c r="T698" s="24">
        <f t="shared" ref="T698:X698" si="893">SUM(T57,T139,T219,T300,T381,T461,T540,T619)</f>
        <v>0</v>
      </c>
      <c r="U698" s="23">
        <f t="shared" si="893"/>
        <v>0</v>
      </c>
      <c r="V698" s="13">
        <f t="shared" si="893"/>
        <v>0</v>
      </c>
      <c r="W698" s="13">
        <f t="shared" si="893"/>
        <v>0</v>
      </c>
      <c r="X698" s="14">
        <f t="shared" si="893"/>
        <v>0</v>
      </c>
      <c r="Y698" s="27" t="e">
        <f t="shared" si="260"/>
        <v>#DIV/0!</v>
      </c>
      <c r="Z698" s="24">
        <f t="shared" ref="Z698:AD698" si="894">SUM(Z57,Z139,Z219,Z300,Z381,Z461,Z540,Z619)</f>
        <v>0</v>
      </c>
      <c r="AA698" s="23">
        <f t="shared" si="894"/>
        <v>0</v>
      </c>
      <c r="AB698" s="13">
        <f t="shared" si="894"/>
        <v>0</v>
      </c>
      <c r="AC698" s="13">
        <f t="shared" si="894"/>
        <v>0</v>
      </c>
      <c r="AD698" s="14">
        <f t="shared" si="894"/>
        <v>0</v>
      </c>
      <c r="AE698" s="27" t="e">
        <f t="shared" si="262"/>
        <v>#DIV/0!</v>
      </c>
      <c r="AF698" s="24">
        <f t="shared" ref="AF698:AJ698" si="895">SUM(AF57,AF139,AF219,AF300,AF381,AF461,AF540,AF619)</f>
        <v>0</v>
      </c>
      <c r="AG698" s="23">
        <f t="shared" si="895"/>
        <v>0</v>
      </c>
      <c r="AH698" s="13">
        <f t="shared" si="895"/>
        <v>0</v>
      </c>
      <c r="AI698" s="13">
        <f t="shared" si="895"/>
        <v>0</v>
      </c>
      <c r="AJ698" s="14">
        <f t="shared" si="895"/>
        <v>0</v>
      </c>
      <c r="AK698" s="27" t="e">
        <f t="shared" si="264"/>
        <v>#DIV/0!</v>
      </c>
      <c r="AL698" s="24">
        <f t="shared" ref="AL698:AP698" si="896">SUM(AL57,AL139,AL219,AL300,AL381,AL461,AL540,AL619)</f>
        <v>0</v>
      </c>
      <c r="AM698" s="23">
        <f t="shared" si="896"/>
        <v>0</v>
      </c>
      <c r="AN698" s="13">
        <f t="shared" si="896"/>
        <v>0</v>
      </c>
      <c r="AO698" s="13">
        <f t="shared" si="896"/>
        <v>0</v>
      </c>
      <c r="AP698" s="14">
        <f t="shared" si="896"/>
        <v>0</v>
      </c>
      <c r="AQ698" s="27" t="e">
        <f t="shared" si="266"/>
        <v>#DIV/0!</v>
      </c>
      <c r="AR698" s="24">
        <f t="shared" ref="AR698:AV698" si="897">SUM(AR57,AR139,AR219,AR300,AR381,AR461,AR540,AR619)</f>
        <v>0</v>
      </c>
      <c r="AS698" s="23">
        <f t="shared" si="897"/>
        <v>0</v>
      </c>
      <c r="AT698" s="13">
        <f t="shared" si="897"/>
        <v>0</v>
      </c>
      <c r="AU698" s="13">
        <f t="shared" si="897"/>
        <v>0</v>
      </c>
      <c r="AV698" s="14">
        <f t="shared" si="897"/>
        <v>0</v>
      </c>
      <c r="AW698" s="27" t="e">
        <f t="shared" si="268"/>
        <v>#DIV/0!</v>
      </c>
      <c r="AX698" s="24">
        <f t="shared" ref="AX698:BB698" si="898">SUM(AX57,AX139,AX219,AX300,AX381,AX461,AX540,AX619)</f>
        <v>0</v>
      </c>
      <c r="AY698" s="23">
        <f t="shared" si="898"/>
        <v>0</v>
      </c>
      <c r="AZ698" s="13">
        <f t="shared" si="898"/>
        <v>0</v>
      </c>
      <c r="BA698" s="13">
        <f t="shared" si="898"/>
        <v>0</v>
      </c>
      <c r="BB698" s="14">
        <f t="shared" si="898"/>
        <v>0</v>
      </c>
      <c r="BC698" s="27" t="e">
        <f t="shared" si="270"/>
        <v>#DIV/0!</v>
      </c>
      <c r="BD698" s="24">
        <f t="shared" ref="BD698:BH698" si="899">SUM(BD57,BD139,BD219,BD300,BD381,BD461,BD540,BD619)</f>
        <v>0</v>
      </c>
      <c r="BE698" s="23">
        <f t="shared" si="899"/>
        <v>0</v>
      </c>
      <c r="BF698" s="13">
        <f t="shared" si="899"/>
        <v>0</v>
      </c>
      <c r="BG698" s="13">
        <f t="shared" si="899"/>
        <v>0</v>
      </c>
      <c r="BH698" s="14">
        <f t="shared" si="899"/>
        <v>0</v>
      </c>
      <c r="BI698" s="27" t="e">
        <f t="shared" si="272"/>
        <v>#DIV/0!</v>
      </c>
      <c r="BJ698" s="24">
        <f t="shared" ref="BJ698:BN698" si="900">SUM(BJ57,BJ139,BJ219,BJ300,BJ381,BJ461,BJ540,BJ619)</f>
        <v>0</v>
      </c>
      <c r="BK698" s="23">
        <f t="shared" si="900"/>
        <v>0</v>
      </c>
      <c r="BL698" s="13">
        <f t="shared" si="900"/>
        <v>0</v>
      </c>
      <c r="BM698" s="13">
        <f t="shared" si="900"/>
        <v>0</v>
      </c>
      <c r="BN698" s="14">
        <f t="shared" si="900"/>
        <v>0</v>
      </c>
      <c r="BO698" s="27" t="e">
        <f t="shared" si="274"/>
        <v>#DIV/0!</v>
      </c>
      <c r="BP698" s="17">
        <f t="shared" ref="BP698:BT698" si="901">SUM(BP57,BP139,BP219,BP300,BP381,BP461,BP540,BP619)</f>
        <v>0</v>
      </c>
      <c r="BQ698" s="45">
        <f t="shared" si="901"/>
        <v>0</v>
      </c>
      <c r="BR698" s="42">
        <f t="shared" si="901"/>
        <v>0</v>
      </c>
      <c r="BS698" s="42">
        <f t="shared" si="901"/>
        <v>0</v>
      </c>
      <c r="BT698" s="43">
        <f t="shared" si="901"/>
        <v>0</v>
      </c>
      <c r="BU698" s="44" t="e">
        <f t="shared" si="276"/>
        <v>#DIV/0!</v>
      </c>
      <c r="BV698" s="46">
        <f t="shared" si="649"/>
        <v>0</v>
      </c>
    </row>
    <row r="699" spans="2:74">
      <c r="B699" s="17" t="s">
        <v>62</v>
      </c>
      <c r="C699" s="23">
        <f t="shared" ref="C699:F699" si="902">SUM(C58,C140,C220,C301,C382,C462,C541,C620)</f>
        <v>0</v>
      </c>
      <c r="D699" s="13">
        <f t="shared" si="902"/>
        <v>0</v>
      </c>
      <c r="E699" s="13">
        <f t="shared" si="902"/>
        <v>0</v>
      </c>
      <c r="F699" s="14">
        <f t="shared" si="902"/>
        <v>0</v>
      </c>
      <c r="G699" s="27" t="e">
        <f t="shared" si="254"/>
        <v>#DIV/0!</v>
      </c>
      <c r="H699" s="24">
        <f t="shared" ref="H699:L699" si="903">SUM(H58,H140,H220,H301,H382,H462,H541,H620)</f>
        <v>0</v>
      </c>
      <c r="I699" s="23">
        <f t="shared" si="903"/>
        <v>0</v>
      </c>
      <c r="J699" s="13">
        <f t="shared" si="903"/>
        <v>0</v>
      </c>
      <c r="K699" s="13">
        <f t="shared" si="903"/>
        <v>0</v>
      </c>
      <c r="L699" s="14">
        <f t="shared" si="903"/>
        <v>0</v>
      </c>
      <c r="M699" s="27" t="e">
        <f t="shared" si="256"/>
        <v>#DIV/0!</v>
      </c>
      <c r="N699" s="24">
        <f t="shared" ref="N699:R699" si="904">SUM(N58,N140,N220,N301,N382,N462,N541,N620)</f>
        <v>0</v>
      </c>
      <c r="O699" s="23">
        <f t="shared" si="904"/>
        <v>0</v>
      </c>
      <c r="P699" s="13">
        <f t="shared" si="904"/>
        <v>0</v>
      </c>
      <c r="Q699" s="13">
        <f t="shared" si="904"/>
        <v>0</v>
      </c>
      <c r="R699" s="14">
        <f t="shared" si="904"/>
        <v>0</v>
      </c>
      <c r="S699" s="27" t="e">
        <f t="shared" si="258"/>
        <v>#DIV/0!</v>
      </c>
      <c r="T699" s="24">
        <f t="shared" ref="T699:X699" si="905">SUM(T58,T140,T220,T301,T382,T462,T541,T620)</f>
        <v>0</v>
      </c>
      <c r="U699" s="23">
        <f t="shared" si="905"/>
        <v>0</v>
      </c>
      <c r="V699" s="13">
        <f t="shared" si="905"/>
        <v>0</v>
      </c>
      <c r="W699" s="13">
        <f t="shared" si="905"/>
        <v>0</v>
      </c>
      <c r="X699" s="14">
        <f t="shared" si="905"/>
        <v>0</v>
      </c>
      <c r="Y699" s="27" t="e">
        <f t="shared" si="260"/>
        <v>#DIV/0!</v>
      </c>
      <c r="Z699" s="24">
        <f t="shared" ref="Z699:AD699" si="906">SUM(Z58,Z140,Z220,Z301,Z382,Z462,Z541,Z620)</f>
        <v>0</v>
      </c>
      <c r="AA699" s="23">
        <f t="shared" si="906"/>
        <v>0</v>
      </c>
      <c r="AB699" s="13">
        <f t="shared" si="906"/>
        <v>0</v>
      </c>
      <c r="AC699" s="13">
        <f t="shared" si="906"/>
        <v>0</v>
      </c>
      <c r="AD699" s="14">
        <f t="shared" si="906"/>
        <v>0</v>
      </c>
      <c r="AE699" s="27" t="e">
        <f t="shared" si="262"/>
        <v>#DIV/0!</v>
      </c>
      <c r="AF699" s="24">
        <f t="shared" ref="AF699:AJ699" si="907">SUM(AF58,AF140,AF220,AF301,AF382,AF462,AF541,AF620)</f>
        <v>0</v>
      </c>
      <c r="AG699" s="23">
        <f t="shared" si="907"/>
        <v>0</v>
      </c>
      <c r="AH699" s="13">
        <f t="shared" si="907"/>
        <v>0</v>
      </c>
      <c r="AI699" s="13">
        <f t="shared" si="907"/>
        <v>0</v>
      </c>
      <c r="AJ699" s="14">
        <f t="shared" si="907"/>
        <v>0</v>
      </c>
      <c r="AK699" s="27" t="e">
        <f t="shared" si="264"/>
        <v>#DIV/0!</v>
      </c>
      <c r="AL699" s="24">
        <f t="shared" ref="AL699:AP699" si="908">SUM(AL58,AL140,AL220,AL301,AL382,AL462,AL541,AL620)</f>
        <v>0</v>
      </c>
      <c r="AM699" s="23">
        <f t="shared" si="908"/>
        <v>0</v>
      </c>
      <c r="AN699" s="13">
        <f t="shared" si="908"/>
        <v>0</v>
      </c>
      <c r="AO699" s="13">
        <f t="shared" si="908"/>
        <v>0</v>
      </c>
      <c r="AP699" s="14">
        <f t="shared" si="908"/>
        <v>0</v>
      </c>
      <c r="AQ699" s="27" t="e">
        <f t="shared" si="266"/>
        <v>#DIV/0!</v>
      </c>
      <c r="AR699" s="24">
        <f t="shared" ref="AR699:AV699" si="909">SUM(AR58,AR140,AR220,AR301,AR382,AR462,AR541,AR620)</f>
        <v>0</v>
      </c>
      <c r="AS699" s="23">
        <f t="shared" si="909"/>
        <v>0</v>
      </c>
      <c r="AT699" s="13">
        <f t="shared" si="909"/>
        <v>0</v>
      </c>
      <c r="AU699" s="13">
        <f t="shared" si="909"/>
        <v>0</v>
      </c>
      <c r="AV699" s="14">
        <f t="shared" si="909"/>
        <v>0</v>
      </c>
      <c r="AW699" s="27" t="e">
        <f t="shared" si="268"/>
        <v>#DIV/0!</v>
      </c>
      <c r="AX699" s="24">
        <f t="shared" ref="AX699:BB699" si="910">SUM(AX58,AX140,AX220,AX301,AX382,AX462,AX541,AX620)</f>
        <v>0</v>
      </c>
      <c r="AY699" s="23">
        <f t="shared" si="910"/>
        <v>0</v>
      </c>
      <c r="AZ699" s="13">
        <f t="shared" si="910"/>
        <v>0</v>
      </c>
      <c r="BA699" s="13">
        <f t="shared" si="910"/>
        <v>0</v>
      </c>
      <c r="BB699" s="14">
        <f t="shared" si="910"/>
        <v>0</v>
      </c>
      <c r="BC699" s="27" t="e">
        <f t="shared" si="270"/>
        <v>#DIV/0!</v>
      </c>
      <c r="BD699" s="24">
        <f t="shared" ref="BD699:BH699" si="911">SUM(BD58,BD140,BD220,BD301,BD382,BD462,BD541,BD620)</f>
        <v>0</v>
      </c>
      <c r="BE699" s="23">
        <f t="shared" si="911"/>
        <v>0</v>
      </c>
      <c r="BF699" s="13">
        <f t="shared" si="911"/>
        <v>0</v>
      </c>
      <c r="BG699" s="13">
        <f t="shared" si="911"/>
        <v>0</v>
      </c>
      <c r="BH699" s="14">
        <f t="shared" si="911"/>
        <v>0</v>
      </c>
      <c r="BI699" s="27" t="e">
        <f t="shared" si="272"/>
        <v>#DIV/0!</v>
      </c>
      <c r="BJ699" s="24">
        <f t="shared" ref="BJ699:BN699" si="912">SUM(BJ58,BJ140,BJ220,BJ301,BJ382,BJ462,BJ541,BJ620)</f>
        <v>0</v>
      </c>
      <c r="BK699" s="23">
        <f t="shared" si="912"/>
        <v>0</v>
      </c>
      <c r="BL699" s="13">
        <f t="shared" si="912"/>
        <v>0</v>
      </c>
      <c r="BM699" s="13">
        <f t="shared" si="912"/>
        <v>0</v>
      </c>
      <c r="BN699" s="14">
        <f t="shared" si="912"/>
        <v>0</v>
      </c>
      <c r="BO699" s="27" t="e">
        <f t="shared" si="274"/>
        <v>#DIV/0!</v>
      </c>
      <c r="BP699" s="17">
        <f t="shared" ref="BP699:BT699" si="913">SUM(BP58,BP140,BP220,BP301,BP382,BP462,BP541,BP620)</f>
        <v>0</v>
      </c>
      <c r="BQ699" s="45">
        <f t="shared" si="913"/>
        <v>0</v>
      </c>
      <c r="BR699" s="42">
        <f t="shared" si="913"/>
        <v>0</v>
      </c>
      <c r="BS699" s="42">
        <f t="shared" si="913"/>
        <v>0</v>
      </c>
      <c r="BT699" s="43">
        <f t="shared" si="913"/>
        <v>0</v>
      </c>
      <c r="BU699" s="44" t="e">
        <f t="shared" si="276"/>
        <v>#DIV/0!</v>
      </c>
      <c r="BV699" s="46">
        <f t="shared" si="649"/>
        <v>0</v>
      </c>
    </row>
    <row r="700" spans="2:74">
      <c r="B700" s="17" t="s">
        <v>63</v>
      </c>
      <c r="C700" s="23">
        <f t="shared" ref="C700:F700" si="914">SUM(C59,C141,C221,C302,C383,C463,C542,C621)</f>
        <v>0</v>
      </c>
      <c r="D700" s="13">
        <f t="shared" si="914"/>
        <v>0</v>
      </c>
      <c r="E700" s="13">
        <f t="shared" si="914"/>
        <v>0</v>
      </c>
      <c r="F700" s="14">
        <f t="shared" si="914"/>
        <v>0</v>
      </c>
      <c r="G700" s="27" t="e">
        <f t="shared" si="254"/>
        <v>#DIV/0!</v>
      </c>
      <c r="H700" s="24">
        <f t="shared" ref="H700:L700" si="915">SUM(H59,H141,H221,H302,H383,H463,H542,H621)</f>
        <v>0</v>
      </c>
      <c r="I700" s="23">
        <f t="shared" si="915"/>
        <v>0</v>
      </c>
      <c r="J700" s="13">
        <f t="shared" si="915"/>
        <v>0</v>
      </c>
      <c r="K700" s="13">
        <f t="shared" si="915"/>
        <v>0</v>
      </c>
      <c r="L700" s="14">
        <f t="shared" si="915"/>
        <v>0</v>
      </c>
      <c r="M700" s="27" t="e">
        <f t="shared" si="256"/>
        <v>#DIV/0!</v>
      </c>
      <c r="N700" s="24">
        <f t="shared" ref="N700:R700" si="916">SUM(N59,N141,N221,N302,N383,N463,N542,N621)</f>
        <v>0</v>
      </c>
      <c r="O700" s="23">
        <f t="shared" si="916"/>
        <v>0</v>
      </c>
      <c r="P700" s="13">
        <f t="shared" si="916"/>
        <v>0</v>
      </c>
      <c r="Q700" s="13">
        <f t="shared" si="916"/>
        <v>0</v>
      </c>
      <c r="R700" s="14">
        <f t="shared" si="916"/>
        <v>0</v>
      </c>
      <c r="S700" s="27" t="e">
        <f t="shared" si="258"/>
        <v>#DIV/0!</v>
      </c>
      <c r="T700" s="24">
        <f t="shared" ref="T700:X700" si="917">SUM(T59,T141,T221,T302,T383,T463,T542,T621)</f>
        <v>0</v>
      </c>
      <c r="U700" s="23">
        <f t="shared" si="917"/>
        <v>0</v>
      </c>
      <c r="V700" s="13">
        <f t="shared" si="917"/>
        <v>0</v>
      </c>
      <c r="W700" s="13">
        <f t="shared" si="917"/>
        <v>0</v>
      </c>
      <c r="X700" s="14">
        <f t="shared" si="917"/>
        <v>0</v>
      </c>
      <c r="Y700" s="27" t="e">
        <f t="shared" si="260"/>
        <v>#DIV/0!</v>
      </c>
      <c r="Z700" s="24">
        <f t="shared" ref="Z700:AD700" si="918">SUM(Z59,Z141,Z221,Z302,Z383,Z463,Z542,Z621)</f>
        <v>0</v>
      </c>
      <c r="AA700" s="23">
        <f t="shared" si="918"/>
        <v>0</v>
      </c>
      <c r="AB700" s="13">
        <f t="shared" si="918"/>
        <v>0</v>
      </c>
      <c r="AC700" s="13">
        <f t="shared" si="918"/>
        <v>0</v>
      </c>
      <c r="AD700" s="14">
        <f t="shared" si="918"/>
        <v>0</v>
      </c>
      <c r="AE700" s="27" t="e">
        <f t="shared" si="262"/>
        <v>#DIV/0!</v>
      </c>
      <c r="AF700" s="24">
        <f t="shared" ref="AF700:AJ700" si="919">SUM(AF59,AF141,AF221,AF302,AF383,AF463,AF542,AF621)</f>
        <v>0</v>
      </c>
      <c r="AG700" s="23">
        <f t="shared" si="919"/>
        <v>0</v>
      </c>
      <c r="AH700" s="13">
        <f t="shared" si="919"/>
        <v>0</v>
      </c>
      <c r="AI700" s="13">
        <f t="shared" si="919"/>
        <v>0</v>
      </c>
      <c r="AJ700" s="14">
        <f t="shared" si="919"/>
        <v>0</v>
      </c>
      <c r="AK700" s="27" t="e">
        <f t="shared" si="264"/>
        <v>#DIV/0!</v>
      </c>
      <c r="AL700" s="24">
        <f t="shared" ref="AL700:AP700" si="920">SUM(AL59,AL141,AL221,AL302,AL383,AL463,AL542,AL621)</f>
        <v>0</v>
      </c>
      <c r="AM700" s="23">
        <f t="shared" si="920"/>
        <v>0</v>
      </c>
      <c r="AN700" s="13">
        <f t="shared" si="920"/>
        <v>0</v>
      </c>
      <c r="AO700" s="13">
        <f t="shared" si="920"/>
        <v>0</v>
      </c>
      <c r="AP700" s="14">
        <f t="shared" si="920"/>
        <v>0</v>
      </c>
      <c r="AQ700" s="27" t="e">
        <f t="shared" si="266"/>
        <v>#DIV/0!</v>
      </c>
      <c r="AR700" s="24">
        <f t="shared" ref="AR700:AV700" si="921">SUM(AR59,AR141,AR221,AR302,AR383,AR463,AR542,AR621)</f>
        <v>0</v>
      </c>
      <c r="AS700" s="23">
        <f t="shared" si="921"/>
        <v>0</v>
      </c>
      <c r="AT700" s="13">
        <f t="shared" si="921"/>
        <v>0</v>
      </c>
      <c r="AU700" s="13">
        <f t="shared" si="921"/>
        <v>0</v>
      </c>
      <c r="AV700" s="14">
        <f t="shared" si="921"/>
        <v>0</v>
      </c>
      <c r="AW700" s="27" t="e">
        <f t="shared" si="268"/>
        <v>#DIV/0!</v>
      </c>
      <c r="AX700" s="24">
        <f t="shared" ref="AX700:BB700" si="922">SUM(AX59,AX141,AX221,AX302,AX383,AX463,AX542,AX621)</f>
        <v>0</v>
      </c>
      <c r="AY700" s="23">
        <f t="shared" si="922"/>
        <v>0</v>
      </c>
      <c r="AZ700" s="13">
        <f t="shared" si="922"/>
        <v>0</v>
      </c>
      <c r="BA700" s="13">
        <f t="shared" si="922"/>
        <v>0</v>
      </c>
      <c r="BB700" s="14">
        <f t="shared" si="922"/>
        <v>0</v>
      </c>
      <c r="BC700" s="27" t="e">
        <f t="shared" si="270"/>
        <v>#DIV/0!</v>
      </c>
      <c r="BD700" s="24">
        <f t="shared" ref="BD700:BH700" si="923">SUM(BD59,BD141,BD221,BD302,BD383,BD463,BD542,BD621)</f>
        <v>0</v>
      </c>
      <c r="BE700" s="23">
        <f t="shared" si="923"/>
        <v>0</v>
      </c>
      <c r="BF700" s="13">
        <f t="shared" si="923"/>
        <v>0</v>
      </c>
      <c r="BG700" s="13">
        <f t="shared" si="923"/>
        <v>0</v>
      </c>
      <c r="BH700" s="14">
        <f t="shared" si="923"/>
        <v>0</v>
      </c>
      <c r="BI700" s="27" t="e">
        <f t="shared" si="272"/>
        <v>#DIV/0!</v>
      </c>
      <c r="BJ700" s="24">
        <f t="shared" ref="BJ700:BN700" si="924">SUM(BJ59,BJ141,BJ221,BJ302,BJ383,BJ463,BJ542,BJ621)</f>
        <v>0</v>
      </c>
      <c r="BK700" s="23">
        <f t="shared" si="924"/>
        <v>0</v>
      </c>
      <c r="BL700" s="13">
        <f t="shared" si="924"/>
        <v>0</v>
      </c>
      <c r="BM700" s="13">
        <f t="shared" si="924"/>
        <v>0</v>
      </c>
      <c r="BN700" s="14">
        <f t="shared" si="924"/>
        <v>0</v>
      </c>
      <c r="BO700" s="27" t="e">
        <f t="shared" si="274"/>
        <v>#DIV/0!</v>
      </c>
      <c r="BP700" s="17">
        <f t="shared" ref="BP700:BT700" si="925">SUM(BP59,BP141,BP221,BP302,BP383,BP463,BP542,BP621)</f>
        <v>0</v>
      </c>
      <c r="BQ700" s="45">
        <f t="shared" si="925"/>
        <v>0</v>
      </c>
      <c r="BR700" s="42">
        <f t="shared" si="925"/>
        <v>0</v>
      </c>
      <c r="BS700" s="42">
        <f t="shared" si="925"/>
        <v>0</v>
      </c>
      <c r="BT700" s="43">
        <f t="shared" si="925"/>
        <v>0</v>
      </c>
      <c r="BU700" s="44" t="e">
        <f t="shared" si="276"/>
        <v>#DIV/0!</v>
      </c>
      <c r="BV700" s="46">
        <f t="shared" si="649"/>
        <v>0</v>
      </c>
    </row>
    <row r="701" spans="2:74">
      <c r="B701" s="17" t="s">
        <v>64</v>
      </c>
      <c r="C701" s="23">
        <f t="shared" ref="C701:F701" si="926">SUM(C60,C142,C222,C303,C384,C464,C543,C622)</f>
        <v>0</v>
      </c>
      <c r="D701" s="13">
        <f t="shared" si="926"/>
        <v>0</v>
      </c>
      <c r="E701" s="13">
        <f t="shared" si="926"/>
        <v>0</v>
      </c>
      <c r="F701" s="14">
        <f t="shared" si="926"/>
        <v>0</v>
      </c>
      <c r="G701" s="27" t="e">
        <f t="shared" si="254"/>
        <v>#DIV/0!</v>
      </c>
      <c r="H701" s="24">
        <f t="shared" ref="H701:L701" si="927">SUM(H60,H142,H222,H303,H384,H464,H543,H622)</f>
        <v>0</v>
      </c>
      <c r="I701" s="23">
        <f t="shared" si="927"/>
        <v>0</v>
      </c>
      <c r="J701" s="13">
        <f t="shared" si="927"/>
        <v>0</v>
      </c>
      <c r="K701" s="13">
        <f t="shared" si="927"/>
        <v>0</v>
      </c>
      <c r="L701" s="14">
        <f t="shared" si="927"/>
        <v>0</v>
      </c>
      <c r="M701" s="27" t="e">
        <f t="shared" si="256"/>
        <v>#DIV/0!</v>
      </c>
      <c r="N701" s="24">
        <f t="shared" ref="N701:R701" si="928">SUM(N60,N142,N222,N303,N384,N464,N543,N622)</f>
        <v>0</v>
      </c>
      <c r="O701" s="23">
        <f t="shared" si="928"/>
        <v>0</v>
      </c>
      <c r="P701" s="13">
        <f t="shared" si="928"/>
        <v>0</v>
      </c>
      <c r="Q701" s="13">
        <f t="shared" si="928"/>
        <v>0</v>
      </c>
      <c r="R701" s="14">
        <f t="shared" si="928"/>
        <v>0</v>
      </c>
      <c r="S701" s="27" t="e">
        <f t="shared" si="258"/>
        <v>#DIV/0!</v>
      </c>
      <c r="T701" s="24">
        <f t="shared" ref="T701:X701" si="929">SUM(T60,T142,T222,T303,T384,T464,T543,T622)</f>
        <v>0</v>
      </c>
      <c r="U701" s="23">
        <f t="shared" si="929"/>
        <v>0</v>
      </c>
      <c r="V701" s="13">
        <f t="shared" si="929"/>
        <v>0</v>
      </c>
      <c r="W701" s="13">
        <f t="shared" si="929"/>
        <v>0</v>
      </c>
      <c r="X701" s="14">
        <f t="shared" si="929"/>
        <v>0</v>
      </c>
      <c r="Y701" s="27" t="e">
        <f t="shared" si="260"/>
        <v>#DIV/0!</v>
      </c>
      <c r="Z701" s="24">
        <f t="shared" ref="Z701:AD701" si="930">SUM(Z60,Z142,Z222,Z303,Z384,Z464,Z543,Z622)</f>
        <v>0</v>
      </c>
      <c r="AA701" s="23">
        <f t="shared" si="930"/>
        <v>0</v>
      </c>
      <c r="AB701" s="13">
        <f t="shared" si="930"/>
        <v>0</v>
      </c>
      <c r="AC701" s="13">
        <f t="shared" si="930"/>
        <v>0</v>
      </c>
      <c r="AD701" s="14">
        <f t="shared" si="930"/>
        <v>0</v>
      </c>
      <c r="AE701" s="27" t="e">
        <f t="shared" si="262"/>
        <v>#DIV/0!</v>
      </c>
      <c r="AF701" s="24">
        <f t="shared" ref="AF701:AJ701" si="931">SUM(AF60,AF142,AF222,AF303,AF384,AF464,AF543,AF622)</f>
        <v>0</v>
      </c>
      <c r="AG701" s="23">
        <f t="shared" si="931"/>
        <v>0</v>
      </c>
      <c r="AH701" s="13">
        <f t="shared" si="931"/>
        <v>0</v>
      </c>
      <c r="AI701" s="13">
        <f t="shared" si="931"/>
        <v>0</v>
      </c>
      <c r="AJ701" s="14">
        <f t="shared" si="931"/>
        <v>0</v>
      </c>
      <c r="AK701" s="27" t="e">
        <f t="shared" si="264"/>
        <v>#DIV/0!</v>
      </c>
      <c r="AL701" s="24">
        <f t="shared" ref="AL701:AP701" si="932">SUM(AL60,AL142,AL222,AL303,AL384,AL464,AL543,AL622)</f>
        <v>0</v>
      </c>
      <c r="AM701" s="23">
        <f t="shared" si="932"/>
        <v>0</v>
      </c>
      <c r="AN701" s="13">
        <f t="shared" si="932"/>
        <v>0</v>
      </c>
      <c r="AO701" s="13">
        <f t="shared" si="932"/>
        <v>0</v>
      </c>
      <c r="AP701" s="14">
        <f t="shared" si="932"/>
        <v>0</v>
      </c>
      <c r="AQ701" s="27" t="e">
        <f t="shared" si="266"/>
        <v>#DIV/0!</v>
      </c>
      <c r="AR701" s="24">
        <f t="shared" ref="AR701:AV701" si="933">SUM(AR60,AR142,AR222,AR303,AR384,AR464,AR543,AR622)</f>
        <v>0</v>
      </c>
      <c r="AS701" s="23">
        <f t="shared" si="933"/>
        <v>0</v>
      </c>
      <c r="AT701" s="13">
        <f t="shared" si="933"/>
        <v>0</v>
      </c>
      <c r="AU701" s="13">
        <f t="shared" si="933"/>
        <v>0</v>
      </c>
      <c r="AV701" s="14">
        <f t="shared" si="933"/>
        <v>0</v>
      </c>
      <c r="AW701" s="27" t="e">
        <f t="shared" si="268"/>
        <v>#DIV/0!</v>
      </c>
      <c r="AX701" s="24">
        <f t="shared" ref="AX701:BB701" si="934">SUM(AX60,AX142,AX222,AX303,AX384,AX464,AX543,AX622)</f>
        <v>0</v>
      </c>
      <c r="AY701" s="23">
        <f t="shared" si="934"/>
        <v>0</v>
      </c>
      <c r="AZ701" s="13">
        <f t="shared" si="934"/>
        <v>0</v>
      </c>
      <c r="BA701" s="13">
        <f t="shared" si="934"/>
        <v>0</v>
      </c>
      <c r="BB701" s="14">
        <f t="shared" si="934"/>
        <v>0</v>
      </c>
      <c r="BC701" s="27" t="e">
        <f t="shared" si="270"/>
        <v>#DIV/0!</v>
      </c>
      <c r="BD701" s="24">
        <f t="shared" ref="BD701:BH701" si="935">SUM(BD60,BD142,BD222,BD303,BD384,BD464,BD543,BD622)</f>
        <v>0</v>
      </c>
      <c r="BE701" s="23">
        <f t="shared" si="935"/>
        <v>0</v>
      </c>
      <c r="BF701" s="13">
        <f t="shared" si="935"/>
        <v>0</v>
      </c>
      <c r="BG701" s="13">
        <f t="shared" si="935"/>
        <v>0</v>
      </c>
      <c r="BH701" s="14">
        <f t="shared" si="935"/>
        <v>0</v>
      </c>
      <c r="BI701" s="27" t="e">
        <f t="shared" si="272"/>
        <v>#DIV/0!</v>
      </c>
      <c r="BJ701" s="24">
        <f t="shared" ref="BJ701:BN701" si="936">SUM(BJ60,BJ142,BJ222,BJ303,BJ384,BJ464,BJ543,BJ622)</f>
        <v>0</v>
      </c>
      <c r="BK701" s="23">
        <f t="shared" si="936"/>
        <v>0</v>
      </c>
      <c r="BL701" s="13">
        <f t="shared" si="936"/>
        <v>0</v>
      </c>
      <c r="BM701" s="13">
        <f t="shared" si="936"/>
        <v>0</v>
      </c>
      <c r="BN701" s="14">
        <f t="shared" si="936"/>
        <v>0</v>
      </c>
      <c r="BO701" s="27" t="e">
        <f t="shared" si="274"/>
        <v>#DIV/0!</v>
      </c>
      <c r="BP701" s="17">
        <f t="shared" ref="BP701:BT701" si="937">SUM(BP60,BP142,BP222,BP303,BP384,BP464,BP543,BP622)</f>
        <v>0</v>
      </c>
      <c r="BQ701" s="45">
        <f t="shared" si="937"/>
        <v>0</v>
      </c>
      <c r="BR701" s="42">
        <f t="shared" si="937"/>
        <v>0</v>
      </c>
      <c r="BS701" s="42">
        <f t="shared" si="937"/>
        <v>0</v>
      </c>
      <c r="BT701" s="43">
        <f t="shared" si="937"/>
        <v>0</v>
      </c>
      <c r="BU701" s="44" t="e">
        <f t="shared" si="276"/>
        <v>#DIV/0!</v>
      </c>
      <c r="BV701" s="46">
        <f t="shared" si="649"/>
        <v>0</v>
      </c>
    </row>
    <row r="702" spans="2:74">
      <c r="B702" s="17" t="s">
        <v>65</v>
      </c>
      <c r="C702" s="23">
        <f t="shared" ref="C702:F702" si="938">SUM(C61,C143,C223,C304,C385,C465,C544,C623)</f>
        <v>0</v>
      </c>
      <c r="D702" s="13">
        <f t="shared" si="938"/>
        <v>0</v>
      </c>
      <c r="E702" s="13">
        <f t="shared" si="938"/>
        <v>0</v>
      </c>
      <c r="F702" s="14">
        <f t="shared" si="938"/>
        <v>0</v>
      </c>
      <c r="G702" s="27" t="e">
        <f t="shared" si="254"/>
        <v>#DIV/0!</v>
      </c>
      <c r="H702" s="24">
        <f t="shared" ref="H702:L702" si="939">SUM(H61,H143,H223,H304,H385,H465,H544,H623)</f>
        <v>0</v>
      </c>
      <c r="I702" s="23">
        <f t="shared" si="939"/>
        <v>0</v>
      </c>
      <c r="J702" s="13">
        <f t="shared" si="939"/>
        <v>0</v>
      </c>
      <c r="K702" s="13">
        <f t="shared" si="939"/>
        <v>0</v>
      </c>
      <c r="L702" s="14">
        <f t="shared" si="939"/>
        <v>0</v>
      </c>
      <c r="M702" s="27" t="e">
        <f t="shared" si="256"/>
        <v>#DIV/0!</v>
      </c>
      <c r="N702" s="24">
        <f t="shared" ref="N702:R702" si="940">SUM(N61,N143,N223,N304,N385,N465,N544,N623)</f>
        <v>0</v>
      </c>
      <c r="O702" s="23">
        <f t="shared" si="940"/>
        <v>0</v>
      </c>
      <c r="P702" s="13">
        <f t="shared" si="940"/>
        <v>0</v>
      </c>
      <c r="Q702" s="13">
        <f t="shared" si="940"/>
        <v>0</v>
      </c>
      <c r="R702" s="14">
        <f t="shared" si="940"/>
        <v>0</v>
      </c>
      <c r="S702" s="27" t="e">
        <f t="shared" si="258"/>
        <v>#DIV/0!</v>
      </c>
      <c r="T702" s="24">
        <f t="shared" ref="T702:X702" si="941">SUM(T61,T143,T223,T304,T385,T465,T544,T623)</f>
        <v>0</v>
      </c>
      <c r="U702" s="23">
        <f t="shared" si="941"/>
        <v>0</v>
      </c>
      <c r="V702" s="13">
        <f t="shared" si="941"/>
        <v>0</v>
      </c>
      <c r="W702" s="13">
        <f t="shared" si="941"/>
        <v>0</v>
      </c>
      <c r="X702" s="14">
        <f t="shared" si="941"/>
        <v>0</v>
      </c>
      <c r="Y702" s="27" t="e">
        <f t="shared" si="260"/>
        <v>#DIV/0!</v>
      </c>
      <c r="Z702" s="24">
        <f t="shared" ref="Z702:AD702" si="942">SUM(Z61,Z143,Z223,Z304,Z385,Z465,Z544,Z623)</f>
        <v>0</v>
      </c>
      <c r="AA702" s="23">
        <f t="shared" si="942"/>
        <v>0</v>
      </c>
      <c r="AB702" s="13">
        <f t="shared" si="942"/>
        <v>0</v>
      </c>
      <c r="AC702" s="13">
        <f t="shared" si="942"/>
        <v>0</v>
      </c>
      <c r="AD702" s="14">
        <f t="shared" si="942"/>
        <v>0</v>
      </c>
      <c r="AE702" s="27" t="e">
        <f t="shared" si="262"/>
        <v>#DIV/0!</v>
      </c>
      <c r="AF702" s="24">
        <f t="shared" ref="AF702:AJ702" si="943">SUM(AF61,AF143,AF223,AF304,AF385,AF465,AF544,AF623)</f>
        <v>0</v>
      </c>
      <c r="AG702" s="23">
        <f t="shared" si="943"/>
        <v>0</v>
      </c>
      <c r="AH702" s="13">
        <f t="shared" si="943"/>
        <v>0</v>
      </c>
      <c r="AI702" s="13">
        <f t="shared" si="943"/>
        <v>0</v>
      </c>
      <c r="AJ702" s="14">
        <f t="shared" si="943"/>
        <v>0</v>
      </c>
      <c r="AK702" s="27" t="e">
        <f t="shared" si="264"/>
        <v>#DIV/0!</v>
      </c>
      <c r="AL702" s="24">
        <f t="shared" ref="AL702:AP702" si="944">SUM(AL61,AL143,AL223,AL304,AL385,AL465,AL544,AL623)</f>
        <v>0</v>
      </c>
      <c r="AM702" s="23">
        <f t="shared" si="944"/>
        <v>0</v>
      </c>
      <c r="AN702" s="13">
        <f t="shared" si="944"/>
        <v>0</v>
      </c>
      <c r="AO702" s="13">
        <f t="shared" si="944"/>
        <v>0</v>
      </c>
      <c r="AP702" s="14">
        <f t="shared" si="944"/>
        <v>0</v>
      </c>
      <c r="AQ702" s="27" t="e">
        <f t="shared" si="266"/>
        <v>#DIV/0!</v>
      </c>
      <c r="AR702" s="24">
        <f t="shared" ref="AR702:AV702" si="945">SUM(AR61,AR143,AR223,AR304,AR385,AR465,AR544,AR623)</f>
        <v>0</v>
      </c>
      <c r="AS702" s="23">
        <f t="shared" si="945"/>
        <v>0</v>
      </c>
      <c r="AT702" s="13">
        <f t="shared" si="945"/>
        <v>0</v>
      </c>
      <c r="AU702" s="13">
        <f t="shared" si="945"/>
        <v>0</v>
      </c>
      <c r="AV702" s="14">
        <f t="shared" si="945"/>
        <v>0</v>
      </c>
      <c r="AW702" s="27" t="e">
        <f t="shared" si="268"/>
        <v>#DIV/0!</v>
      </c>
      <c r="AX702" s="24">
        <f t="shared" ref="AX702:BB702" si="946">SUM(AX61,AX143,AX223,AX304,AX385,AX465,AX544,AX623)</f>
        <v>0</v>
      </c>
      <c r="AY702" s="23">
        <f t="shared" si="946"/>
        <v>0</v>
      </c>
      <c r="AZ702" s="13">
        <f t="shared" si="946"/>
        <v>0</v>
      </c>
      <c r="BA702" s="13">
        <f t="shared" si="946"/>
        <v>0</v>
      </c>
      <c r="BB702" s="14">
        <f t="shared" si="946"/>
        <v>0</v>
      </c>
      <c r="BC702" s="27" t="e">
        <f t="shared" si="270"/>
        <v>#DIV/0!</v>
      </c>
      <c r="BD702" s="24">
        <f t="shared" ref="BD702:BH702" si="947">SUM(BD61,BD143,BD223,BD304,BD385,BD465,BD544,BD623)</f>
        <v>0</v>
      </c>
      <c r="BE702" s="23">
        <f t="shared" si="947"/>
        <v>0</v>
      </c>
      <c r="BF702" s="13">
        <f t="shared" si="947"/>
        <v>0</v>
      </c>
      <c r="BG702" s="13">
        <f t="shared" si="947"/>
        <v>0</v>
      </c>
      <c r="BH702" s="14">
        <f t="shared" si="947"/>
        <v>0</v>
      </c>
      <c r="BI702" s="27" t="e">
        <f t="shared" si="272"/>
        <v>#DIV/0!</v>
      </c>
      <c r="BJ702" s="24">
        <f t="shared" ref="BJ702:BN702" si="948">SUM(BJ61,BJ143,BJ223,BJ304,BJ385,BJ465,BJ544,BJ623)</f>
        <v>0</v>
      </c>
      <c r="BK702" s="23">
        <f t="shared" si="948"/>
        <v>0</v>
      </c>
      <c r="BL702" s="13">
        <f t="shared" si="948"/>
        <v>0</v>
      </c>
      <c r="BM702" s="13">
        <f t="shared" si="948"/>
        <v>0</v>
      </c>
      <c r="BN702" s="14">
        <f t="shared" si="948"/>
        <v>0</v>
      </c>
      <c r="BO702" s="27" t="e">
        <f t="shared" si="274"/>
        <v>#DIV/0!</v>
      </c>
      <c r="BP702" s="17">
        <f t="shared" ref="BP702:BT702" si="949">SUM(BP61,BP143,BP223,BP304,BP385,BP465,BP544,BP623)</f>
        <v>0</v>
      </c>
      <c r="BQ702" s="45">
        <f t="shared" si="949"/>
        <v>0</v>
      </c>
      <c r="BR702" s="42">
        <f t="shared" si="949"/>
        <v>0</v>
      </c>
      <c r="BS702" s="42">
        <f t="shared" si="949"/>
        <v>0</v>
      </c>
      <c r="BT702" s="43">
        <f t="shared" si="949"/>
        <v>0</v>
      </c>
      <c r="BU702" s="44" t="e">
        <f t="shared" si="276"/>
        <v>#DIV/0!</v>
      </c>
      <c r="BV702" s="46">
        <f t="shared" si="649"/>
        <v>0</v>
      </c>
    </row>
    <row r="703" spans="2:74">
      <c r="B703" s="17" t="s">
        <v>66</v>
      </c>
      <c r="C703" s="23">
        <f t="shared" ref="C703:F703" si="950">SUM(C62,C144,C224,C305,C386,C466,C545,C624)</f>
        <v>0</v>
      </c>
      <c r="D703" s="13">
        <f t="shared" si="950"/>
        <v>0</v>
      </c>
      <c r="E703" s="13">
        <f t="shared" si="950"/>
        <v>0</v>
      </c>
      <c r="F703" s="14">
        <f t="shared" si="950"/>
        <v>0</v>
      </c>
      <c r="G703" s="27" t="e">
        <f t="shared" si="254"/>
        <v>#DIV/0!</v>
      </c>
      <c r="H703" s="24">
        <f t="shared" ref="H703:L703" si="951">SUM(H62,H144,H224,H305,H386,H466,H545,H624)</f>
        <v>0</v>
      </c>
      <c r="I703" s="23">
        <f t="shared" si="951"/>
        <v>0</v>
      </c>
      <c r="J703" s="13">
        <f t="shared" si="951"/>
        <v>0</v>
      </c>
      <c r="K703" s="13">
        <f t="shared" si="951"/>
        <v>0</v>
      </c>
      <c r="L703" s="14">
        <f t="shared" si="951"/>
        <v>0</v>
      </c>
      <c r="M703" s="27" t="e">
        <f t="shared" si="256"/>
        <v>#DIV/0!</v>
      </c>
      <c r="N703" s="24">
        <f t="shared" ref="N703:R703" si="952">SUM(N62,N144,N224,N305,N386,N466,N545,N624)</f>
        <v>0</v>
      </c>
      <c r="O703" s="23">
        <f t="shared" si="952"/>
        <v>0</v>
      </c>
      <c r="P703" s="13">
        <f t="shared" si="952"/>
        <v>0</v>
      </c>
      <c r="Q703" s="13">
        <f t="shared" si="952"/>
        <v>0</v>
      </c>
      <c r="R703" s="14">
        <f t="shared" si="952"/>
        <v>0</v>
      </c>
      <c r="S703" s="27" t="e">
        <f t="shared" si="258"/>
        <v>#DIV/0!</v>
      </c>
      <c r="T703" s="24">
        <f t="shared" ref="T703:X703" si="953">SUM(T62,T144,T224,T305,T386,T466,T545,T624)</f>
        <v>0</v>
      </c>
      <c r="U703" s="23">
        <f t="shared" si="953"/>
        <v>0</v>
      </c>
      <c r="V703" s="13">
        <f t="shared" si="953"/>
        <v>0</v>
      </c>
      <c r="W703" s="13">
        <f t="shared" si="953"/>
        <v>0</v>
      </c>
      <c r="X703" s="14">
        <f t="shared" si="953"/>
        <v>0</v>
      </c>
      <c r="Y703" s="27" t="e">
        <f t="shared" si="260"/>
        <v>#DIV/0!</v>
      </c>
      <c r="Z703" s="24">
        <f t="shared" ref="Z703:AD703" si="954">SUM(Z62,Z144,Z224,Z305,Z386,Z466,Z545,Z624)</f>
        <v>0</v>
      </c>
      <c r="AA703" s="23">
        <f t="shared" si="954"/>
        <v>0</v>
      </c>
      <c r="AB703" s="13">
        <f t="shared" si="954"/>
        <v>0</v>
      </c>
      <c r="AC703" s="13">
        <f t="shared" si="954"/>
        <v>0</v>
      </c>
      <c r="AD703" s="14">
        <f t="shared" si="954"/>
        <v>0</v>
      </c>
      <c r="AE703" s="27" t="e">
        <f t="shared" si="262"/>
        <v>#DIV/0!</v>
      </c>
      <c r="AF703" s="24">
        <f t="shared" ref="AF703:AJ703" si="955">SUM(AF62,AF144,AF224,AF305,AF386,AF466,AF545,AF624)</f>
        <v>0</v>
      </c>
      <c r="AG703" s="23">
        <f t="shared" si="955"/>
        <v>0</v>
      </c>
      <c r="AH703" s="13">
        <f t="shared" si="955"/>
        <v>0</v>
      </c>
      <c r="AI703" s="13">
        <f t="shared" si="955"/>
        <v>0</v>
      </c>
      <c r="AJ703" s="14">
        <f t="shared" si="955"/>
        <v>0</v>
      </c>
      <c r="AK703" s="27" t="e">
        <f t="shared" si="264"/>
        <v>#DIV/0!</v>
      </c>
      <c r="AL703" s="24">
        <f t="shared" ref="AL703:AP703" si="956">SUM(AL62,AL144,AL224,AL305,AL386,AL466,AL545,AL624)</f>
        <v>0</v>
      </c>
      <c r="AM703" s="23">
        <f t="shared" si="956"/>
        <v>0</v>
      </c>
      <c r="AN703" s="13">
        <f t="shared" si="956"/>
        <v>0</v>
      </c>
      <c r="AO703" s="13">
        <f t="shared" si="956"/>
        <v>0</v>
      </c>
      <c r="AP703" s="14">
        <f t="shared" si="956"/>
        <v>0</v>
      </c>
      <c r="AQ703" s="27" t="e">
        <f t="shared" si="266"/>
        <v>#DIV/0!</v>
      </c>
      <c r="AR703" s="24">
        <f t="shared" ref="AR703:AV703" si="957">SUM(AR62,AR144,AR224,AR305,AR386,AR466,AR545,AR624)</f>
        <v>0</v>
      </c>
      <c r="AS703" s="23">
        <f t="shared" si="957"/>
        <v>0</v>
      </c>
      <c r="AT703" s="13">
        <f t="shared" si="957"/>
        <v>0</v>
      </c>
      <c r="AU703" s="13">
        <f t="shared" si="957"/>
        <v>0</v>
      </c>
      <c r="AV703" s="14">
        <f t="shared" si="957"/>
        <v>0</v>
      </c>
      <c r="AW703" s="27" t="e">
        <f t="shared" si="268"/>
        <v>#DIV/0!</v>
      </c>
      <c r="AX703" s="24">
        <f t="shared" ref="AX703:BB703" si="958">SUM(AX62,AX144,AX224,AX305,AX386,AX466,AX545,AX624)</f>
        <v>0</v>
      </c>
      <c r="AY703" s="23">
        <f t="shared" si="958"/>
        <v>0</v>
      </c>
      <c r="AZ703" s="13">
        <f t="shared" si="958"/>
        <v>0</v>
      </c>
      <c r="BA703" s="13">
        <f t="shared" si="958"/>
        <v>0</v>
      </c>
      <c r="BB703" s="14">
        <f t="shared" si="958"/>
        <v>0</v>
      </c>
      <c r="BC703" s="27" t="e">
        <f t="shared" si="270"/>
        <v>#DIV/0!</v>
      </c>
      <c r="BD703" s="24">
        <f t="shared" ref="BD703:BH703" si="959">SUM(BD62,BD144,BD224,BD305,BD386,BD466,BD545,BD624)</f>
        <v>0</v>
      </c>
      <c r="BE703" s="23">
        <f t="shared" si="959"/>
        <v>0</v>
      </c>
      <c r="BF703" s="13">
        <f t="shared" si="959"/>
        <v>0</v>
      </c>
      <c r="BG703" s="13">
        <f t="shared" si="959"/>
        <v>0</v>
      </c>
      <c r="BH703" s="14">
        <f t="shared" si="959"/>
        <v>0</v>
      </c>
      <c r="BI703" s="27" t="e">
        <f t="shared" si="272"/>
        <v>#DIV/0!</v>
      </c>
      <c r="BJ703" s="24">
        <f t="shared" ref="BJ703:BN703" si="960">SUM(BJ62,BJ144,BJ224,BJ305,BJ386,BJ466,BJ545,BJ624)</f>
        <v>0</v>
      </c>
      <c r="BK703" s="23">
        <f t="shared" si="960"/>
        <v>0</v>
      </c>
      <c r="BL703" s="13">
        <f t="shared" si="960"/>
        <v>0</v>
      </c>
      <c r="BM703" s="13">
        <f t="shared" si="960"/>
        <v>0</v>
      </c>
      <c r="BN703" s="14">
        <f t="shared" si="960"/>
        <v>0</v>
      </c>
      <c r="BO703" s="27" t="e">
        <f t="shared" si="274"/>
        <v>#DIV/0!</v>
      </c>
      <c r="BP703" s="17">
        <f t="shared" ref="BP703:BT703" si="961">SUM(BP62,BP144,BP224,BP305,BP386,BP466,BP545,BP624)</f>
        <v>0</v>
      </c>
      <c r="BQ703" s="45">
        <f t="shared" si="961"/>
        <v>0</v>
      </c>
      <c r="BR703" s="42">
        <f t="shared" si="961"/>
        <v>0</v>
      </c>
      <c r="BS703" s="42">
        <f t="shared" si="961"/>
        <v>0</v>
      </c>
      <c r="BT703" s="43">
        <f t="shared" si="961"/>
        <v>0</v>
      </c>
      <c r="BU703" s="44" t="e">
        <f t="shared" si="276"/>
        <v>#DIV/0!</v>
      </c>
      <c r="BV703" s="46">
        <f t="shared" si="649"/>
        <v>0</v>
      </c>
    </row>
    <row r="704" spans="2:74">
      <c r="B704" s="17" t="s">
        <v>67</v>
      </c>
      <c r="C704" s="23">
        <f t="shared" ref="C704:F704" si="962">SUM(C63,C145,C225,C306,C387,C467,C546,C625)</f>
        <v>0</v>
      </c>
      <c r="D704" s="13">
        <f t="shared" si="962"/>
        <v>0</v>
      </c>
      <c r="E704" s="13">
        <f t="shared" si="962"/>
        <v>0</v>
      </c>
      <c r="F704" s="14">
        <f t="shared" si="962"/>
        <v>0</v>
      </c>
      <c r="G704" s="27" t="e">
        <f t="shared" si="254"/>
        <v>#DIV/0!</v>
      </c>
      <c r="H704" s="24">
        <f t="shared" ref="H704:L704" si="963">SUM(H63,H145,H225,H306,H387,H467,H546,H625)</f>
        <v>0</v>
      </c>
      <c r="I704" s="23">
        <f t="shared" si="963"/>
        <v>0</v>
      </c>
      <c r="J704" s="13">
        <f t="shared" si="963"/>
        <v>0</v>
      </c>
      <c r="K704" s="13">
        <f t="shared" si="963"/>
        <v>0</v>
      </c>
      <c r="L704" s="14">
        <f t="shared" si="963"/>
        <v>0</v>
      </c>
      <c r="M704" s="27" t="e">
        <f t="shared" si="256"/>
        <v>#DIV/0!</v>
      </c>
      <c r="N704" s="24">
        <f t="shared" ref="N704:R704" si="964">SUM(N63,N145,N225,N306,N387,N467,N546,N625)</f>
        <v>0</v>
      </c>
      <c r="O704" s="23">
        <f t="shared" si="964"/>
        <v>0</v>
      </c>
      <c r="P704" s="13">
        <f t="shared" si="964"/>
        <v>0</v>
      </c>
      <c r="Q704" s="13">
        <f t="shared" si="964"/>
        <v>0</v>
      </c>
      <c r="R704" s="14">
        <f t="shared" si="964"/>
        <v>0</v>
      </c>
      <c r="S704" s="27" t="e">
        <f t="shared" si="258"/>
        <v>#DIV/0!</v>
      </c>
      <c r="T704" s="24">
        <f t="shared" ref="T704:X704" si="965">SUM(T63,T145,T225,T306,T387,T467,T546,T625)</f>
        <v>0</v>
      </c>
      <c r="U704" s="23">
        <f t="shared" si="965"/>
        <v>0</v>
      </c>
      <c r="V704" s="13">
        <f t="shared" si="965"/>
        <v>0</v>
      </c>
      <c r="W704" s="13">
        <f t="shared" si="965"/>
        <v>0</v>
      </c>
      <c r="X704" s="14">
        <f t="shared" si="965"/>
        <v>0</v>
      </c>
      <c r="Y704" s="27" t="e">
        <f t="shared" si="260"/>
        <v>#DIV/0!</v>
      </c>
      <c r="Z704" s="24">
        <f t="shared" ref="Z704:AD704" si="966">SUM(Z63,Z145,Z225,Z306,Z387,Z467,Z546,Z625)</f>
        <v>0</v>
      </c>
      <c r="AA704" s="23">
        <f t="shared" si="966"/>
        <v>0</v>
      </c>
      <c r="AB704" s="13">
        <f t="shared" si="966"/>
        <v>0</v>
      </c>
      <c r="AC704" s="13">
        <f t="shared" si="966"/>
        <v>0</v>
      </c>
      <c r="AD704" s="14">
        <f t="shared" si="966"/>
        <v>0</v>
      </c>
      <c r="AE704" s="27" t="e">
        <f t="shared" si="262"/>
        <v>#DIV/0!</v>
      </c>
      <c r="AF704" s="24">
        <f t="shared" ref="AF704:AJ704" si="967">SUM(AF63,AF145,AF225,AF306,AF387,AF467,AF546,AF625)</f>
        <v>0</v>
      </c>
      <c r="AG704" s="23">
        <f t="shared" si="967"/>
        <v>0</v>
      </c>
      <c r="AH704" s="13">
        <f t="shared" si="967"/>
        <v>0</v>
      </c>
      <c r="AI704" s="13">
        <f t="shared" si="967"/>
        <v>0</v>
      </c>
      <c r="AJ704" s="14">
        <f t="shared" si="967"/>
        <v>0</v>
      </c>
      <c r="AK704" s="27" t="e">
        <f t="shared" si="264"/>
        <v>#DIV/0!</v>
      </c>
      <c r="AL704" s="24">
        <f t="shared" ref="AL704:AP704" si="968">SUM(AL63,AL145,AL225,AL306,AL387,AL467,AL546,AL625)</f>
        <v>0</v>
      </c>
      <c r="AM704" s="23">
        <f t="shared" si="968"/>
        <v>0</v>
      </c>
      <c r="AN704" s="13">
        <f t="shared" si="968"/>
        <v>0</v>
      </c>
      <c r="AO704" s="13">
        <f t="shared" si="968"/>
        <v>0</v>
      </c>
      <c r="AP704" s="14">
        <f t="shared" si="968"/>
        <v>0</v>
      </c>
      <c r="AQ704" s="27" t="e">
        <f t="shared" si="266"/>
        <v>#DIV/0!</v>
      </c>
      <c r="AR704" s="24">
        <f t="shared" ref="AR704:AV704" si="969">SUM(AR63,AR145,AR225,AR306,AR387,AR467,AR546,AR625)</f>
        <v>0</v>
      </c>
      <c r="AS704" s="23">
        <f t="shared" si="969"/>
        <v>0</v>
      </c>
      <c r="AT704" s="13">
        <f t="shared" si="969"/>
        <v>0</v>
      </c>
      <c r="AU704" s="13">
        <f t="shared" si="969"/>
        <v>0</v>
      </c>
      <c r="AV704" s="14">
        <f t="shared" si="969"/>
        <v>0</v>
      </c>
      <c r="AW704" s="27" t="e">
        <f t="shared" si="268"/>
        <v>#DIV/0!</v>
      </c>
      <c r="AX704" s="24">
        <f t="shared" ref="AX704:BB704" si="970">SUM(AX63,AX145,AX225,AX306,AX387,AX467,AX546,AX625)</f>
        <v>0</v>
      </c>
      <c r="AY704" s="23">
        <f t="shared" si="970"/>
        <v>0</v>
      </c>
      <c r="AZ704" s="13">
        <f t="shared" si="970"/>
        <v>0</v>
      </c>
      <c r="BA704" s="13">
        <f t="shared" si="970"/>
        <v>0</v>
      </c>
      <c r="BB704" s="14">
        <f t="shared" si="970"/>
        <v>0</v>
      </c>
      <c r="BC704" s="27" t="e">
        <f t="shared" si="270"/>
        <v>#DIV/0!</v>
      </c>
      <c r="BD704" s="24">
        <f t="shared" ref="BD704:BH704" si="971">SUM(BD63,BD145,BD225,BD306,BD387,BD467,BD546,BD625)</f>
        <v>0</v>
      </c>
      <c r="BE704" s="23">
        <f t="shared" si="971"/>
        <v>0</v>
      </c>
      <c r="BF704" s="13">
        <f t="shared" si="971"/>
        <v>0</v>
      </c>
      <c r="BG704" s="13">
        <f t="shared" si="971"/>
        <v>0</v>
      </c>
      <c r="BH704" s="14">
        <f t="shared" si="971"/>
        <v>0</v>
      </c>
      <c r="BI704" s="27" t="e">
        <f t="shared" si="272"/>
        <v>#DIV/0!</v>
      </c>
      <c r="BJ704" s="24">
        <f t="shared" ref="BJ704:BN704" si="972">SUM(BJ63,BJ145,BJ225,BJ306,BJ387,BJ467,BJ546,BJ625)</f>
        <v>0</v>
      </c>
      <c r="BK704" s="23">
        <f t="shared" si="972"/>
        <v>0</v>
      </c>
      <c r="BL704" s="13">
        <f t="shared" si="972"/>
        <v>0</v>
      </c>
      <c r="BM704" s="13">
        <f t="shared" si="972"/>
        <v>0</v>
      </c>
      <c r="BN704" s="14">
        <f t="shared" si="972"/>
        <v>0</v>
      </c>
      <c r="BO704" s="27" t="e">
        <f t="shared" si="274"/>
        <v>#DIV/0!</v>
      </c>
      <c r="BP704" s="17">
        <f t="shared" ref="BP704:BT704" si="973">SUM(BP63,BP145,BP225,BP306,BP387,BP467,BP546,BP625)</f>
        <v>0</v>
      </c>
      <c r="BQ704" s="45">
        <f t="shared" si="973"/>
        <v>0</v>
      </c>
      <c r="BR704" s="42">
        <f t="shared" si="973"/>
        <v>0</v>
      </c>
      <c r="BS704" s="42">
        <f t="shared" si="973"/>
        <v>0</v>
      </c>
      <c r="BT704" s="43">
        <f t="shared" si="973"/>
        <v>0</v>
      </c>
      <c r="BU704" s="44" t="e">
        <f t="shared" si="276"/>
        <v>#DIV/0!</v>
      </c>
      <c r="BV704" s="46">
        <f t="shared" si="649"/>
        <v>0</v>
      </c>
    </row>
    <row r="705" spans="2:74">
      <c r="B705" s="17" t="s">
        <v>68</v>
      </c>
      <c r="C705" s="23">
        <f t="shared" ref="C705:F705" si="974">SUM(C64,C146,C226,C307,C388,C468,C547,C626)</f>
        <v>0</v>
      </c>
      <c r="D705" s="13">
        <f t="shared" si="974"/>
        <v>0</v>
      </c>
      <c r="E705" s="13">
        <f t="shared" si="974"/>
        <v>0</v>
      </c>
      <c r="F705" s="14">
        <f t="shared" si="974"/>
        <v>0</v>
      </c>
      <c r="G705" s="27" t="e">
        <f t="shared" si="254"/>
        <v>#DIV/0!</v>
      </c>
      <c r="H705" s="24">
        <f t="shared" ref="H705:L705" si="975">SUM(H64,H146,H226,H307,H388,H468,H547,H626)</f>
        <v>0</v>
      </c>
      <c r="I705" s="23">
        <f t="shared" si="975"/>
        <v>0</v>
      </c>
      <c r="J705" s="13">
        <f t="shared" si="975"/>
        <v>0</v>
      </c>
      <c r="K705" s="13">
        <f t="shared" si="975"/>
        <v>0</v>
      </c>
      <c r="L705" s="14">
        <f t="shared" si="975"/>
        <v>0</v>
      </c>
      <c r="M705" s="27" t="e">
        <f t="shared" si="256"/>
        <v>#DIV/0!</v>
      </c>
      <c r="N705" s="24">
        <f t="shared" ref="N705:R705" si="976">SUM(N64,N146,N226,N307,N388,N468,N547,N626)</f>
        <v>0</v>
      </c>
      <c r="O705" s="23">
        <f t="shared" si="976"/>
        <v>0</v>
      </c>
      <c r="P705" s="13">
        <f t="shared" si="976"/>
        <v>0</v>
      </c>
      <c r="Q705" s="13">
        <f t="shared" si="976"/>
        <v>0</v>
      </c>
      <c r="R705" s="14">
        <f t="shared" si="976"/>
        <v>0</v>
      </c>
      <c r="S705" s="27" t="e">
        <f t="shared" si="258"/>
        <v>#DIV/0!</v>
      </c>
      <c r="T705" s="24">
        <f t="shared" ref="T705:X705" si="977">SUM(T64,T146,T226,T307,T388,T468,T547,T626)</f>
        <v>0</v>
      </c>
      <c r="U705" s="23">
        <f t="shared" si="977"/>
        <v>0</v>
      </c>
      <c r="V705" s="13">
        <f t="shared" si="977"/>
        <v>0</v>
      </c>
      <c r="W705" s="13">
        <f t="shared" si="977"/>
        <v>0</v>
      </c>
      <c r="X705" s="14">
        <f t="shared" si="977"/>
        <v>0</v>
      </c>
      <c r="Y705" s="27" t="e">
        <f t="shared" si="260"/>
        <v>#DIV/0!</v>
      </c>
      <c r="Z705" s="24">
        <f t="shared" ref="Z705:AD705" si="978">SUM(Z64,Z146,Z226,Z307,Z388,Z468,Z547,Z626)</f>
        <v>0</v>
      </c>
      <c r="AA705" s="23">
        <f t="shared" si="978"/>
        <v>0</v>
      </c>
      <c r="AB705" s="13">
        <f t="shared" si="978"/>
        <v>0</v>
      </c>
      <c r="AC705" s="13">
        <f t="shared" si="978"/>
        <v>0</v>
      </c>
      <c r="AD705" s="14">
        <f t="shared" si="978"/>
        <v>0</v>
      </c>
      <c r="AE705" s="27" t="e">
        <f t="shared" si="262"/>
        <v>#DIV/0!</v>
      </c>
      <c r="AF705" s="24">
        <f t="shared" ref="AF705:AJ705" si="979">SUM(AF64,AF146,AF226,AF307,AF388,AF468,AF547,AF626)</f>
        <v>0</v>
      </c>
      <c r="AG705" s="23">
        <f t="shared" si="979"/>
        <v>0</v>
      </c>
      <c r="AH705" s="13">
        <f t="shared" si="979"/>
        <v>0</v>
      </c>
      <c r="AI705" s="13">
        <f t="shared" si="979"/>
        <v>0</v>
      </c>
      <c r="AJ705" s="14">
        <f t="shared" si="979"/>
        <v>0</v>
      </c>
      <c r="AK705" s="27" t="e">
        <f t="shared" si="264"/>
        <v>#DIV/0!</v>
      </c>
      <c r="AL705" s="24">
        <f t="shared" ref="AL705:AP705" si="980">SUM(AL64,AL146,AL226,AL307,AL388,AL468,AL547,AL626)</f>
        <v>0</v>
      </c>
      <c r="AM705" s="23">
        <f t="shared" si="980"/>
        <v>0</v>
      </c>
      <c r="AN705" s="13">
        <f t="shared" si="980"/>
        <v>0</v>
      </c>
      <c r="AO705" s="13">
        <f t="shared" si="980"/>
        <v>0</v>
      </c>
      <c r="AP705" s="14">
        <f t="shared" si="980"/>
        <v>0</v>
      </c>
      <c r="AQ705" s="27" t="e">
        <f t="shared" si="266"/>
        <v>#DIV/0!</v>
      </c>
      <c r="AR705" s="24">
        <f t="shared" ref="AR705:AV705" si="981">SUM(AR64,AR146,AR226,AR307,AR388,AR468,AR547,AR626)</f>
        <v>0</v>
      </c>
      <c r="AS705" s="23">
        <f t="shared" si="981"/>
        <v>0</v>
      </c>
      <c r="AT705" s="13">
        <f t="shared" si="981"/>
        <v>0</v>
      </c>
      <c r="AU705" s="13">
        <f t="shared" si="981"/>
        <v>0</v>
      </c>
      <c r="AV705" s="14">
        <f t="shared" si="981"/>
        <v>0</v>
      </c>
      <c r="AW705" s="27" t="e">
        <f t="shared" si="268"/>
        <v>#DIV/0!</v>
      </c>
      <c r="AX705" s="24">
        <f t="shared" ref="AX705:BB705" si="982">SUM(AX64,AX146,AX226,AX307,AX388,AX468,AX547,AX626)</f>
        <v>0</v>
      </c>
      <c r="AY705" s="23">
        <f t="shared" si="982"/>
        <v>0</v>
      </c>
      <c r="AZ705" s="13">
        <f t="shared" si="982"/>
        <v>0</v>
      </c>
      <c r="BA705" s="13">
        <f t="shared" si="982"/>
        <v>0</v>
      </c>
      <c r="BB705" s="14">
        <f t="shared" si="982"/>
        <v>0</v>
      </c>
      <c r="BC705" s="27" t="e">
        <f t="shared" si="270"/>
        <v>#DIV/0!</v>
      </c>
      <c r="BD705" s="24">
        <f t="shared" ref="BD705:BH705" si="983">SUM(BD64,BD146,BD226,BD307,BD388,BD468,BD547,BD626)</f>
        <v>0</v>
      </c>
      <c r="BE705" s="23">
        <f t="shared" si="983"/>
        <v>0</v>
      </c>
      <c r="BF705" s="13">
        <f t="shared" si="983"/>
        <v>0</v>
      </c>
      <c r="BG705" s="13">
        <f t="shared" si="983"/>
        <v>0</v>
      </c>
      <c r="BH705" s="14">
        <f t="shared" si="983"/>
        <v>0</v>
      </c>
      <c r="BI705" s="27" t="e">
        <f t="shared" si="272"/>
        <v>#DIV/0!</v>
      </c>
      <c r="BJ705" s="24">
        <f t="shared" ref="BJ705:BN705" si="984">SUM(BJ64,BJ146,BJ226,BJ307,BJ388,BJ468,BJ547,BJ626)</f>
        <v>0</v>
      </c>
      <c r="BK705" s="23">
        <f t="shared" si="984"/>
        <v>0</v>
      </c>
      <c r="BL705" s="13">
        <f t="shared" si="984"/>
        <v>0</v>
      </c>
      <c r="BM705" s="13">
        <f t="shared" si="984"/>
        <v>0</v>
      </c>
      <c r="BN705" s="14">
        <f t="shared" si="984"/>
        <v>0</v>
      </c>
      <c r="BO705" s="27" t="e">
        <f t="shared" si="274"/>
        <v>#DIV/0!</v>
      </c>
      <c r="BP705" s="17">
        <f t="shared" ref="BP705:BT705" si="985">SUM(BP64,BP146,BP226,BP307,BP388,BP468,BP547,BP626)</f>
        <v>0</v>
      </c>
      <c r="BQ705" s="45">
        <f t="shared" si="985"/>
        <v>0</v>
      </c>
      <c r="BR705" s="42">
        <f t="shared" si="985"/>
        <v>0</v>
      </c>
      <c r="BS705" s="42">
        <f t="shared" si="985"/>
        <v>0</v>
      </c>
      <c r="BT705" s="43">
        <f t="shared" si="985"/>
        <v>0</v>
      </c>
      <c r="BU705" s="44" t="e">
        <f t="shared" si="276"/>
        <v>#DIV/0!</v>
      </c>
      <c r="BV705" s="46">
        <f t="shared" si="649"/>
        <v>0</v>
      </c>
    </row>
    <row r="706" spans="2:74">
      <c r="B706" s="17" t="s">
        <v>69</v>
      </c>
      <c r="C706" s="23">
        <f t="shared" ref="C706:F706" si="986">SUM(C65,C147,C227,C308,C389,C469,C548,C627)</f>
        <v>0</v>
      </c>
      <c r="D706" s="13">
        <f t="shared" si="986"/>
        <v>0</v>
      </c>
      <c r="E706" s="13">
        <f t="shared" si="986"/>
        <v>0</v>
      </c>
      <c r="F706" s="14">
        <f t="shared" si="986"/>
        <v>0</v>
      </c>
      <c r="G706" s="27" t="e">
        <f t="shared" si="254"/>
        <v>#DIV/0!</v>
      </c>
      <c r="H706" s="24">
        <f t="shared" ref="H706:L706" si="987">SUM(H65,H147,H227,H308,H389,H469,H548,H627)</f>
        <v>0</v>
      </c>
      <c r="I706" s="23">
        <f t="shared" si="987"/>
        <v>0</v>
      </c>
      <c r="J706" s="13">
        <f t="shared" si="987"/>
        <v>0</v>
      </c>
      <c r="K706" s="13">
        <f t="shared" si="987"/>
        <v>0</v>
      </c>
      <c r="L706" s="14">
        <f t="shared" si="987"/>
        <v>0</v>
      </c>
      <c r="M706" s="27" t="e">
        <f t="shared" si="256"/>
        <v>#DIV/0!</v>
      </c>
      <c r="N706" s="24">
        <f t="shared" ref="N706:R706" si="988">SUM(N65,N147,N227,N308,N389,N469,N548,N627)</f>
        <v>0</v>
      </c>
      <c r="O706" s="23">
        <f t="shared" si="988"/>
        <v>0</v>
      </c>
      <c r="P706" s="13">
        <f t="shared" si="988"/>
        <v>0</v>
      </c>
      <c r="Q706" s="13">
        <f t="shared" si="988"/>
        <v>0</v>
      </c>
      <c r="R706" s="14">
        <f t="shared" si="988"/>
        <v>0</v>
      </c>
      <c r="S706" s="27" t="e">
        <f t="shared" si="258"/>
        <v>#DIV/0!</v>
      </c>
      <c r="T706" s="24">
        <f t="shared" ref="T706:X706" si="989">SUM(T65,T147,T227,T308,T389,T469,T548,T627)</f>
        <v>0</v>
      </c>
      <c r="U706" s="23">
        <f t="shared" si="989"/>
        <v>0</v>
      </c>
      <c r="V706" s="13">
        <f t="shared" si="989"/>
        <v>0</v>
      </c>
      <c r="W706" s="13">
        <f t="shared" si="989"/>
        <v>0</v>
      </c>
      <c r="X706" s="14">
        <f t="shared" si="989"/>
        <v>0</v>
      </c>
      <c r="Y706" s="27" t="e">
        <f t="shared" si="260"/>
        <v>#DIV/0!</v>
      </c>
      <c r="Z706" s="24">
        <f t="shared" ref="Z706:AD706" si="990">SUM(Z65,Z147,Z227,Z308,Z389,Z469,Z548,Z627)</f>
        <v>0</v>
      </c>
      <c r="AA706" s="23">
        <f t="shared" si="990"/>
        <v>0</v>
      </c>
      <c r="AB706" s="13">
        <f t="shared" si="990"/>
        <v>0</v>
      </c>
      <c r="AC706" s="13">
        <f t="shared" si="990"/>
        <v>0</v>
      </c>
      <c r="AD706" s="14">
        <f t="shared" si="990"/>
        <v>0</v>
      </c>
      <c r="AE706" s="27" t="e">
        <f t="shared" si="262"/>
        <v>#DIV/0!</v>
      </c>
      <c r="AF706" s="24">
        <f t="shared" ref="AF706:AJ706" si="991">SUM(AF65,AF147,AF227,AF308,AF389,AF469,AF548,AF627)</f>
        <v>0</v>
      </c>
      <c r="AG706" s="23">
        <f t="shared" si="991"/>
        <v>0</v>
      </c>
      <c r="AH706" s="13">
        <f t="shared" si="991"/>
        <v>0</v>
      </c>
      <c r="AI706" s="13">
        <f t="shared" si="991"/>
        <v>0</v>
      </c>
      <c r="AJ706" s="14">
        <f t="shared" si="991"/>
        <v>0</v>
      </c>
      <c r="AK706" s="27" t="e">
        <f t="shared" si="264"/>
        <v>#DIV/0!</v>
      </c>
      <c r="AL706" s="24">
        <f t="shared" ref="AL706:AP706" si="992">SUM(AL65,AL147,AL227,AL308,AL389,AL469,AL548,AL627)</f>
        <v>0</v>
      </c>
      <c r="AM706" s="23">
        <f t="shared" si="992"/>
        <v>0</v>
      </c>
      <c r="AN706" s="13">
        <f t="shared" si="992"/>
        <v>0</v>
      </c>
      <c r="AO706" s="13">
        <f t="shared" si="992"/>
        <v>0</v>
      </c>
      <c r="AP706" s="14">
        <f t="shared" si="992"/>
        <v>0</v>
      </c>
      <c r="AQ706" s="27" t="e">
        <f t="shared" si="266"/>
        <v>#DIV/0!</v>
      </c>
      <c r="AR706" s="24">
        <f t="shared" ref="AR706:AV706" si="993">SUM(AR65,AR147,AR227,AR308,AR389,AR469,AR548,AR627)</f>
        <v>0</v>
      </c>
      <c r="AS706" s="23">
        <f t="shared" si="993"/>
        <v>0</v>
      </c>
      <c r="AT706" s="13">
        <f t="shared" si="993"/>
        <v>0</v>
      </c>
      <c r="AU706" s="13">
        <f t="shared" si="993"/>
        <v>0</v>
      </c>
      <c r="AV706" s="14">
        <f t="shared" si="993"/>
        <v>0</v>
      </c>
      <c r="AW706" s="27" t="e">
        <f t="shared" si="268"/>
        <v>#DIV/0!</v>
      </c>
      <c r="AX706" s="24">
        <f t="shared" ref="AX706:BB706" si="994">SUM(AX65,AX147,AX227,AX308,AX389,AX469,AX548,AX627)</f>
        <v>0</v>
      </c>
      <c r="AY706" s="23">
        <f t="shared" si="994"/>
        <v>0</v>
      </c>
      <c r="AZ706" s="13">
        <f t="shared" si="994"/>
        <v>0</v>
      </c>
      <c r="BA706" s="13">
        <f t="shared" si="994"/>
        <v>0</v>
      </c>
      <c r="BB706" s="14">
        <f t="shared" si="994"/>
        <v>0</v>
      </c>
      <c r="BC706" s="27" t="e">
        <f t="shared" si="270"/>
        <v>#DIV/0!</v>
      </c>
      <c r="BD706" s="24">
        <f t="shared" ref="BD706:BH706" si="995">SUM(BD65,BD147,BD227,BD308,BD389,BD469,BD548,BD627)</f>
        <v>0</v>
      </c>
      <c r="BE706" s="23">
        <f t="shared" si="995"/>
        <v>0</v>
      </c>
      <c r="BF706" s="13">
        <f t="shared" si="995"/>
        <v>0</v>
      </c>
      <c r="BG706" s="13">
        <f t="shared" si="995"/>
        <v>0</v>
      </c>
      <c r="BH706" s="14">
        <f t="shared" si="995"/>
        <v>0</v>
      </c>
      <c r="BI706" s="27" t="e">
        <f t="shared" si="272"/>
        <v>#DIV/0!</v>
      </c>
      <c r="BJ706" s="24">
        <f t="shared" ref="BJ706:BN706" si="996">SUM(BJ65,BJ147,BJ227,BJ308,BJ389,BJ469,BJ548,BJ627)</f>
        <v>0</v>
      </c>
      <c r="BK706" s="23">
        <f t="shared" si="996"/>
        <v>0</v>
      </c>
      <c r="BL706" s="13">
        <f t="shared" si="996"/>
        <v>0</v>
      </c>
      <c r="BM706" s="13">
        <f t="shared" si="996"/>
        <v>0</v>
      </c>
      <c r="BN706" s="14">
        <f t="shared" si="996"/>
        <v>0</v>
      </c>
      <c r="BO706" s="27" t="e">
        <f t="shared" si="274"/>
        <v>#DIV/0!</v>
      </c>
      <c r="BP706" s="17">
        <f t="shared" ref="BP706:BT706" si="997">SUM(BP65,BP147,BP227,BP308,BP389,BP469,BP548,BP627)</f>
        <v>0</v>
      </c>
      <c r="BQ706" s="45">
        <f t="shared" si="997"/>
        <v>0</v>
      </c>
      <c r="BR706" s="42">
        <f t="shared" si="997"/>
        <v>0</v>
      </c>
      <c r="BS706" s="42">
        <f t="shared" si="997"/>
        <v>0</v>
      </c>
      <c r="BT706" s="43">
        <f t="shared" si="997"/>
        <v>0</v>
      </c>
      <c r="BU706" s="44" t="e">
        <f t="shared" si="276"/>
        <v>#DIV/0!</v>
      </c>
      <c r="BV706" s="46">
        <f t="shared" si="649"/>
        <v>0</v>
      </c>
    </row>
    <row r="707" spans="2:74">
      <c r="B707" s="17" t="s">
        <v>70</v>
      </c>
      <c r="C707" s="23">
        <f t="shared" ref="C707:F707" si="998">SUM(C66,C148,C228,C309,C390,C470,C549,C628)</f>
        <v>0</v>
      </c>
      <c r="D707" s="13">
        <f t="shared" si="998"/>
        <v>0</v>
      </c>
      <c r="E707" s="13">
        <f t="shared" si="998"/>
        <v>0</v>
      </c>
      <c r="F707" s="14">
        <f t="shared" si="998"/>
        <v>0</v>
      </c>
      <c r="G707" s="27" t="e">
        <f t="shared" si="254"/>
        <v>#DIV/0!</v>
      </c>
      <c r="H707" s="24">
        <f t="shared" ref="H707:L707" si="999">SUM(H66,H148,H228,H309,H390,H470,H549,H628)</f>
        <v>0</v>
      </c>
      <c r="I707" s="23">
        <f t="shared" si="999"/>
        <v>0</v>
      </c>
      <c r="J707" s="13">
        <f t="shared" si="999"/>
        <v>0</v>
      </c>
      <c r="K707" s="13">
        <f t="shared" si="999"/>
        <v>0</v>
      </c>
      <c r="L707" s="14">
        <f t="shared" si="999"/>
        <v>0</v>
      </c>
      <c r="M707" s="27" t="e">
        <f t="shared" si="256"/>
        <v>#DIV/0!</v>
      </c>
      <c r="N707" s="24">
        <f t="shared" ref="N707:R707" si="1000">SUM(N66,N148,N228,N309,N390,N470,N549,N628)</f>
        <v>0</v>
      </c>
      <c r="O707" s="23">
        <f t="shared" si="1000"/>
        <v>0</v>
      </c>
      <c r="P707" s="13">
        <f t="shared" si="1000"/>
        <v>0</v>
      </c>
      <c r="Q707" s="13">
        <f t="shared" si="1000"/>
        <v>0</v>
      </c>
      <c r="R707" s="14">
        <f t="shared" si="1000"/>
        <v>0</v>
      </c>
      <c r="S707" s="27" t="e">
        <f t="shared" si="258"/>
        <v>#DIV/0!</v>
      </c>
      <c r="T707" s="24">
        <f t="shared" ref="T707:X707" si="1001">SUM(T66,T148,T228,T309,T390,T470,T549,T628)</f>
        <v>0</v>
      </c>
      <c r="U707" s="23">
        <f t="shared" si="1001"/>
        <v>0</v>
      </c>
      <c r="V707" s="13">
        <f t="shared" si="1001"/>
        <v>0</v>
      </c>
      <c r="W707" s="13">
        <f t="shared" si="1001"/>
        <v>0</v>
      </c>
      <c r="X707" s="14">
        <f t="shared" si="1001"/>
        <v>0</v>
      </c>
      <c r="Y707" s="27" t="e">
        <f t="shared" si="260"/>
        <v>#DIV/0!</v>
      </c>
      <c r="Z707" s="24">
        <f t="shared" ref="Z707:AD707" si="1002">SUM(Z66,Z148,Z228,Z309,Z390,Z470,Z549,Z628)</f>
        <v>0</v>
      </c>
      <c r="AA707" s="23">
        <f t="shared" si="1002"/>
        <v>0</v>
      </c>
      <c r="AB707" s="13">
        <f t="shared" si="1002"/>
        <v>0</v>
      </c>
      <c r="AC707" s="13">
        <f t="shared" si="1002"/>
        <v>0</v>
      </c>
      <c r="AD707" s="14">
        <f t="shared" si="1002"/>
        <v>0</v>
      </c>
      <c r="AE707" s="27" t="e">
        <f t="shared" si="262"/>
        <v>#DIV/0!</v>
      </c>
      <c r="AF707" s="24">
        <f t="shared" ref="AF707:AJ707" si="1003">SUM(AF66,AF148,AF228,AF309,AF390,AF470,AF549,AF628)</f>
        <v>0</v>
      </c>
      <c r="AG707" s="23">
        <f t="shared" si="1003"/>
        <v>0</v>
      </c>
      <c r="AH707" s="13">
        <f t="shared" si="1003"/>
        <v>0</v>
      </c>
      <c r="AI707" s="13">
        <f t="shared" si="1003"/>
        <v>0</v>
      </c>
      <c r="AJ707" s="14">
        <f t="shared" si="1003"/>
        <v>0</v>
      </c>
      <c r="AK707" s="27" t="e">
        <f t="shared" si="264"/>
        <v>#DIV/0!</v>
      </c>
      <c r="AL707" s="24">
        <f t="shared" ref="AL707:AP707" si="1004">SUM(AL66,AL148,AL228,AL309,AL390,AL470,AL549,AL628)</f>
        <v>0</v>
      </c>
      <c r="AM707" s="23">
        <f t="shared" si="1004"/>
        <v>0</v>
      </c>
      <c r="AN707" s="13">
        <f t="shared" si="1004"/>
        <v>0</v>
      </c>
      <c r="AO707" s="13">
        <f t="shared" si="1004"/>
        <v>0</v>
      </c>
      <c r="AP707" s="14">
        <f t="shared" si="1004"/>
        <v>0</v>
      </c>
      <c r="AQ707" s="27" t="e">
        <f t="shared" si="266"/>
        <v>#DIV/0!</v>
      </c>
      <c r="AR707" s="24">
        <f t="shared" ref="AR707:AV707" si="1005">SUM(AR66,AR148,AR228,AR309,AR390,AR470,AR549,AR628)</f>
        <v>0</v>
      </c>
      <c r="AS707" s="23">
        <f t="shared" si="1005"/>
        <v>0</v>
      </c>
      <c r="AT707" s="13">
        <f t="shared" si="1005"/>
        <v>0</v>
      </c>
      <c r="AU707" s="13">
        <f t="shared" si="1005"/>
        <v>0</v>
      </c>
      <c r="AV707" s="14">
        <f t="shared" si="1005"/>
        <v>0</v>
      </c>
      <c r="AW707" s="27" t="e">
        <f t="shared" si="268"/>
        <v>#DIV/0!</v>
      </c>
      <c r="AX707" s="24">
        <f t="shared" ref="AX707:BB707" si="1006">SUM(AX66,AX148,AX228,AX309,AX390,AX470,AX549,AX628)</f>
        <v>0</v>
      </c>
      <c r="AY707" s="23">
        <f t="shared" si="1006"/>
        <v>0</v>
      </c>
      <c r="AZ707" s="13">
        <f t="shared" si="1006"/>
        <v>0</v>
      </c>
      <c r="BA707" s="13">
        <f t="shared" si="1006"/>
        <v>0</v>
      </c>
      <c r="BB707" s="14">
        <f t="shared" si="1006"/>
        <v>0</v>
      </c>
      <c r="BC707" s="27" t="e">
        <f t="shared" si="270"/>
        <v>#DIV/0!</v>
      </c>
      <c r="BD707" s="24">
        <f t="shared" ref="BD707:BH707" si="1007">SUM(BD66,BD148,BD228,BD309,BD390,BD470,BD549,BD628)</f>
        <v>0</v>
      </c>
      <c r="BE707" s="23">
        <f t="shared" si="1007"/>
        <v>0</v>
      </c>
      <c r="BF707" s="13">
        <f t="shared" si="1007"/>
        <v>0</v>
      </c>
      <c r="BG707" s="13">
        <f t="shared" si="1007"/>
        <v>0</v>
      </c>
      <c r="BH707" s="14">
        <f t="shared" si="1007"/>
        <v>0</v>
      </c>
      <c r="BI707" s="27" t="e">
        <f t="shared" si="272"/>
        <v>#DIV/0!</v>
      </c>
      <c r="BJ707" s="24">
        <f t="shared" ref="BJ707:BN707" si="1008">SUM(BJ66,BJ148,BJ228,BJ309,BJ390,BJ470,BJ549,BJ628)</f>
        <v>0</v>
      </c>
      <c r="BK707" s="23">
        <f t="shared" si="1008"/>
        <v>0</v>
      </c>
      <c r="BL707" s="13">
        <f t="shared" si="1008"/>
        <v>0</v>
      </c>
      <c r="BM707" s="13">
        <f t="shared" si="1008"/>
        <v>0</v>
      </c>
      <c r="BN707" s="14">
        <f t="shared" si="1008"/>
        <v>0</v>
      </c>
      <c r="BO707" s="27" t="e">
        <f t="shared" si="274"/>
        <v>#DIV/0!</v>
      </c>
      <c r="BP707" s="17">
        <f t="shared" ref="BP707:BT707" si="1009">SUM(BP66,BP148,BP228,BP309,BP390,BP470,BP549,BP628)</f>
        <v>0</v>
      </c>
      <c r="BQ707" s="45">
        <f t="shared" si="1009"/>
        <v>0</v>
      </c>
      <c r="BR707" s="42">
        <f t="shared" si="1009"/>
        <v>0</v>
      </c>
      <c r="BS707" s="42">
        <f t="shared" si="1009"/>
        <v>0</v>
      </c>
      <c r="BT707" s="43">
        <f t="shared" si="1009"/>
        <v>0</v>
      </c>
      <c r="BU707" s="44" t="e">
        <f t="shared" si="276"/>
        <v>#DIV/0!</v>
      </c>
      <c r="BV707" s="46">
        <f t="shared" si="649"/>
        <v>0</v>
      </c>
    </row>
    <row r="708" spans="2:74">
      <c r="B708" s="17" t="s">
        <v>71</v>
      </c>
      <c r="C708" s="23">
        <f t="shared" ref="C708:F708" si="1010">SUM(C67,C149,C229,C310,C391,C471,C550,C629)</f>
        <v>0</v>
      </c>
      <c r="D708" s="13">
        <f t="shared" si="1010"/>
        <v>0</v>
      </c>
      <c r="E708" s="13">
        <f t="shared" si="1010"/>
        <v>0</v>
      </c>
      <c r="F708" s="14">
        <f t="shared" si="1010"/>
        <v>0</v>
      </c>
      <c r="G708" s="27" t="e">
        <f t="shared" si="254"/>
        <v>#DIV/0!</v>
      </c>
      <c r="H708" s="24">
        <f t="shared" ref="H708:L708" si="1011">SUM(H67,H149,H229,H310,H391,H471,H550,H629)</f>
        <v>0</v>
      </c>
      <c r="I708" s="23">
        <f t="shared" si="1011"/>
        <v>0</v>
      </c>
      <c r="J708" s="13">
        <f t="shared" si="1011"/>
        <v>0</v>
      </c>
      <c r="K708" s="13">
        <f t="shared" si="1011"/>
        <v>0</v>
      </c>
      <c r="L708" s="14">
        <f t="shared" si="1011"/>
        <v>0</v>
      </c>
      <c r="M708" s="27" t="e">
        <f t="shared" si="256"/>
        <v>#DIV/0!</v>
      </c>
      <c r="N708" s="24">
        <f t="shared" ref="N708:R708" si="1012">SUM(N67,N149,N229,N310,N391,N471,N550,N629)</f>
        <v>0</v>
      </c>
      <c r="O708" s="23">
        <f t="shared" si="1012"/>
        <v>0</v>
      </c>
      <c r="P708" s="13">
        <f t="shared" si="1012"/>
        <v>0</v>
      </c>
      <c r="Q708" s="13">
        <f t="shared" si="1012"/>
        <v>0</v>
      </c>
      <c r="R708" s="14">
        <f t="shared" si="1012"/>
        <v>0</v>
      </c>
      <c r="S708" s="27" t="e">
        <f t="shared" si="258"/>
        <v>#DIV/0!</v>
      </c>
      <c r="T708" s="24">
        <f t="shared" ref="T708:X708" si="1013">SUM(T67,T149,T229,T310,T391,T471,T550,T629)</f>
        <v>0</v>
      </c>
      <c r="U708" s="23">
        <f t="shared" si="1013"/>
        <v>0</v>
      </c>
      <c r="V708" s="13">
        <f t="shared" si="1013"/>
        <v>0</v>
      </c>
      <c r="W708" s="13">
        <f t="shared" si="1013"/>
        <v>0</v>
      </c>
      <c r="X708" s="14">
        <f t="shared" si="1013"/>
        <v>0</v>
      </c>
      <c r="Y708" s="27" t="e">
        <f t="shared" si="260"/>
        <v>#DIV/0!</v>
      </c>
      <c r="Z708" s="24">
        <f t="shared" ref="Z708:AD708" si="1014">SUM(Z67,Z149,Z229,Z310,Z391,Z471,Z550,Z629)</f>
        <v>0</v>
      </c>
      <c r="AA708" s="23">
        <f t="shared" si="1014"/>
        <v>0</v>
      </c>
      <c r="AB708" s="13">
        <f t="shared" si="1014"/>
        <v>0</v>
      </c>
      <c r="AC708" s="13">
        <f t="shared" si="1014"/>
        <v>0</v>
      </c>
      <c r="AD708" s="14">
        <f t="shared" si="1014"/>
        <v>0</v>
      </c>
      <c r="AE708" s="27" t="e">
        <f t="shared" si="262"/>
        <v>#DIV/0!</v>
      </c>
      <c r="AF708" s="24">
        <f t="shared" ref="AF708:AJ708" si="1015">SUM(AF67,AF149,AF229,AF310,AF391,AF471,AF550,AF629)</f>
        <v>0</v>
      </c>
      <c r="AG708" s="23">
        <f t="shared" si="1015"/>
        <v>0</v>
      </c>
      <c r="AH708" s="13">
        <f t="shared" si="1015"/>
        <v>0</v>
      </c>
      <c r="AI708" s="13">
        <f t="shared" si="1015"/>
        <v>0</v>
      </c>
      <c r="AJ708" s="14">
        <f t="shared" si="1015"/>
        <v>0</v>
      </c>
      <c r="AK708" s="27" t="e">
        <f t="shared" si="264"/>
        <v>#DIV/0!</v>
      </c>
      <c r="AL708" s="24">
        <f t="shared" ref="AL708:AP708" si="1016">SUM(AL67,AL149,AL229,AL310,AL391,AL471,AL550,AL629)</f>
        <v>0</v>
      </c>
      <c r="AM708" s="23">
        <f t="shared" si="1016"/>
        <v>0</v>
      </c>
      <c r="AN708" s="13">
        <f t="shared" si="1016"/>
        <v>0</v>
      </c>
      <c r="AO708" s="13">
        <f t="shared" si="1016"/>
        <v>0</v>
      </c>
      <c r="AP708" s="14">
        <f t="shared" si="1016"/>
        <v>0</v>
      </c>
      <c r="AQ708" s="27" t="e">
        <f t="shared" si="266"/>
        <v>#DIV/0!</v>
      </c>
      <c r="AR708" s="24">
        <f t="shared" ref="AR708:AV708" si="1017">SUM(AR67,AR149,AR229,AR310,AR391,AR471,AR550,AR629)</f>
        <v>0</v>
      </c>
      <c r="AS708" s="23">
        <f t="shared" si="1017"/>
        <v>0</v>
      </c>
      <c r="AT708" s="13">
        <f t="shared" si="1017"/>
        <v>0</v>
      </c>
      <c r="AU708" s="13">
        <f t="shared" si="1017"/>
        <v>0</v>
      </c>
      <c r="AV708" s="14">
        <f t="shared" si="1017"/>
        <v>0</v>
      </c>
      <c r="AW708" s="27" t="e">
        <f t="shared" si="268"/>
        <v>#DIV/0!</v>
      </c>
      <c r="AX708" s="24">
        <f t="shared" ref="AX708:BB708" si="1018">SUM(AX67,AX149,AX229,AX310,AX391,AX471,AX550,AX629)</f>
        <v>0</v>
      </c>
      <c r="AY708" s="23">
        <f t="shared" si="1018"/>
        <v>0</v>
      </c>
      <c r="AZ708" s="13">
        <f t="shared" si="1018"/>
        <v>0</v>
      </c>
      <c r="BA708" s="13">
        <f t="shared" si="1018"/>
        <v>0</v>
      </c>
      <c r="BB708" s="14">
        <f t="shared" si="1018"/>
        <v>0</v>
      </c>
      <c r="BC708" s="27" t="e">
        <f t="shared" si="270"/>
        <v>#DIV/0!</v>
      </c>
      <c r="BD708" s="24">
        <f t="shared" ref="BD708:BH708" si="1019">SUM(BD67,BD149,BD229,BD310,BD391,BD471,BD550,BD629)</f>
        <v>0</v>
      </c>
      <c r="BE708" s="23">
        <f t="shared" si="1019"/>
        <v>0</v>
      </c>
      <c r="BF708" s="13">
        <f t="shared" si="1019"/>
        <v>0</v>
      </c>
      <c r="BG708" s="13">
        <f t="shared" si="1019"/>
        <v>0</v>
      </c>
      <c r="BH708" s="14">
        <f t="shared" si="1019"/>
        <v>0</v>
      </c>
      <c r="BI708" s="27" t="e">
        <f t="shared" si="272"/>
        <v>#DIV/0!</v>
      </c>
      <c r="BJ708" s="24">
        <f t="shared" ref="BJ708:BN708" si="1020">SUM(BJ67,BJ149,BJ229,BJ310,BJ391,BJ471,BJ550,BJ629)</f>
        <v>0</v>
      </c>
      <c r="BK708" s="23">
        <f t="shared" si="1020"/>
        <v>0</v>
      </c>
      <c r="BL708" s="13">
        <f t="shared" si="1020"/>
        <v>0</v>
      </c>
      <c r="BM708" s="13">
        <f t="shared" si="1020"/>
        <v>0</v>
      </c>
      <c r="BN708" s="14">
        <f t="shared" si="1020"/>
        <v>0</v>
      </c>
      <c r="BO708" s="27" t="e">
        <f t="shared" si="274"/>
        <v>#DIV/0!</v>
      </c>
      <c r="BP708" s="17">
        <f t="shared" ref="BP708:BT708" si="1021">SUM(BP67,BP149,BP229,BP310,BP391,BP471,BP550,BP629)</f>
        <v>0</v>
      </c>
      <c r="BQ708" s="45">
        <f t="shared" si="1021"/>
        <v>0</v>
      </c>
      <c r="BR708" s="42">
        <f t="shared" si="1021"/>
        <v>0</v>
      </c>
      <c r="BS708" s="42">
        <f t="shared" si="1021"/>
        <v>0</v>
      </c>
      <c r="BT708" s="43">
        <f t="shared" si="1021"/>
        <v>0</v>
      </c>
      <c r="BU708" s="44" t="e">
        <f t="shared" si="276"/>
        <v>#DIV/0!</v>
      </c>
      <c r="BV708" s="46">
        <f t="shared" si="649"/>
        <v>0</v>
      </c>
    </row>
    <row r="709" spans="2:74">
      <c r="B709" s="17" t="s">
        <v>72</v>
      </c>
      <c r="C709" s="23">
        <f t="shared" ref="C709:F709" si="1022">SUM(C68,C150,C230,C311,C392,C472,C551,C630)</f>
        <v>0</v>
      </c>
      <c r="D709" s="13">
        <f t="shared" si="1022"/>
        <v>0</v>
      </c>
      <c r="E709" s="13">
        <f t="shared" si="1022"/>
        <v>0</v>
      </c>
      <c r="F709" s="14">
        <f t="shared" si="1022"/>
        <v>0</v>
      </c>
      <c r="G709" s="27" t="e">
        <f t="shared" si="254"/>
        <v>#DIV/0!</v>
      </c>
      <c r="H709" s="24">
        <f t="shared" ref="H709:L709" si="1023">SUM(H68,H150,H230,H311,H392,H472,H551,H630)</f>
        <v>0</v>
      </c>
      <c r="I709" s="23">
        <f t="shared" si="1023"/>
        <v>0</v>
      </c>
      <c r="J709" s="13">
        <f t="shared" si="1023"/>
        <v>0</v>
      </c>
      <c r="K709" s="13">
        <f t="shared" si="1023"/>
        <v>0</v>
      </c>
      <c r="L709" s="14">
        <f t="shared" si="1023"/>
        <v>0</v>
      </c>
      <c r="M709" s="27" t="e">
        <f t="shared" si="256"/>
        <v>#DIV/0!</v>
      </c>
      <c r="N709" s="24">
        <f t="shared" ref="N709:R709" si="1024">SUM(N68,N150,N230,N311,N392,N472,N551,N630)</f>
        <v>0</v>
      </c>
      <c r="O709" s="23">
        <f t="shared" si="1024"/>
        <v>0</v>
      </c>
      <c r="P709" s="13">
        <f t="shared" si="1024"/>
        <v>0</v>
      </c>
      <c r="Q709" s="13">
        <f t="shared" si="1024"/>
        <v>0</v>
      </c>
      <c r="R709" s="14">
        <f t="shared" si="1024"/>
        <v>0</v>
      </c>
      <c r="S709" s="27" t="e">
        <f t="shared" si="258"/>
        <v>#DIV/0!</v>
      </c>
      <c r="T709" s="24">
        <f t="shared" ref="T709:X709" si="1025">SUM(T68,T150,T230,T311,T392,T472,T551,T630)</f>
        <v>0</v>
      </c>
      <c r="U709" s="23">
        <f t="shared" si="1025"/>
        <v>0</v>
      </c>
      <c r="V709" s="13">
        <f t="shared" si="1025"/>
        <v>0</v>
      </c>
      <c r="W709" s="13">
        <f t="shared" si="1025"/>
        <v>0</v>
      </c>
      <c r="X709" s="14">
        <f t="shared" si="1025"/>
        <v>0</v>
      </c>
      <c r="Y709" s="27" t="e">
        <f t="shared" si="260"/>
        <v>#DIV/0!</v>
      </c>
      <c r="Z709" s="24">
        <f t="shared" ref="Z709:AD709" si="1026">SUM(Z68,Z150,Z230,Z311,Z392,Z472,Z551,Z630)</f>
        <v>0</v>
      </c>
      <c r="AA709" s="23">
        <f t="shared" si="1026"/>
        <v>0</v>
      </c>
      <c r="AB709" s="13">
        <f t="shared" si="1026"/>
        <v>0</v>
      </c>
      <c r="AC709" s="13">
        <f t="shared" si="1026"/>
        <v>0</v>
      </c>
      <c r="AD709" s="14">
        <f t="shared" si="1026"/>
        <v>0</v>
      </c>
      <c r="AE709" s="27" t="e">
        <f t="shared" si="262"/>
        <v>#DIV/0!</v>
      </c>
      <c r="AF709" s="24">
        <f t="shared" ref="AF709:AJ709" si="1027">SUM(AF68,AF150,AF230,AF311,AF392,AF472,AF551,AF630)</f>
        <v>0</v>
      </c>
      <c r="AG709" s="23">
        <f t="shared" si="1027"/>
        <v>0</v>
      </c>
      <c r="AH709" s="13">
        <f t="shared" si="1027"/>
        <v>0</v>
      </c>
      <c r="AI709" s="13">
        <f t="shared" si="1027"/>
        <v>0</v>
      </c>
      <c r="AJ709" s="14">
        <f t="shared" si="1027"/>
        <v>0</v>
      </c>
      <c r="AK709" s="27" t="e">
        <f t="shared" si="264"/>
        <v>#DIV/0!</v>
      </c>
      <c r="AL709" s="24">
        <f t="shared" ref="AL709:AP709" si="1028">SUM(AL68,AL150,AL230,AL311,AL392,AL472,AL551,AL630)</f>
        <v>0</v>
      </c>
      <c r="AM709" s="23">
        <f t="shared" si="1028"/>
        <v>0</v>
      </c>
      <c r="AN709" s="13">
        <f t="shared" si="1028"/>
        <v>0</v>
      </c>
      <c r="AO709" s="13">
        <f t="shared" si="1028"/>
        <v>0</v>
      </c>
      <c r="AP709" s="14">
        <f t="shared" si="1028"/>
        <v>0</v>
      </c>
      <c r="AQ709" s="27" t="e">
        <f t="shared" si="266"/>
        <v>#DIV/0!</v>
      </c>
      <c r="AR709" s="24">
        <f t="shared" ref="AR709:AV709" si="1029">SUM(AR68,AR150,AR230,AR311,AR392,AR472,AR551,AR630)</f>
        <v>0</v>
      </c>
      <c r="AS709" s="23">
        <f t="shared" si="1029"/>
        <v>0</v>
      </c>
      <c r="AT709" s="13">
        <f t="shared" si="1029"/>
        <v>0</v>
      </c>
      <c r="AU709" s="13">
        <f t="shared" si="1029"/>
        <v>0</v>
      </c>
      <c r="AV709" s="14">
        <f t="shared" si="1029"/>
        <v>0</v>
      </c>
      <c r="AW709" s="27" t="e">
        <f t="shared" si="268"/>
        <v>#DIV/0!</v>
      </c>
      <c r="AX709" s="24">
        <f t="shared" ref="AX709:BB709" si="1030">SUM(AX68,AX150,AX230,AX311,AX392,AX472,AX551,AX630)</f>
        <v>0</v>
      </c>
      <c r="AY709" s="23">
        <f t="shared" si="1030"/>
        <v>0</v>
      </c>
      <c r="AZ709" s="13">
        <f t="shared" si="1030"/>
        <v>0</v>
      </c>
      <c r="BA709" s="13">
        <f t="shared" si="1030"/>
        <v>0</v>
      </c>
      <c r="BB709" s="14">
        <f t="shared" si="1030"/>
        <v>0</v>
      </c>
      <c r="BC709" s="27" t="e">
        <f t="shared" si="270"/>
        <v>#DIV/0!</v>
      </c>
      <c r="BD709" s="24">
        <f t="shared" ref="BD709:BH709" si="1031">SUM(BD68,BD150,BD230,BD311,BD392,BD472,BD551,BD630)</f>
        <v>0</v>
      </c>
      <c r="BE709" s="23">
        <f t="shared" si="1031"/>
        <v>0</v>
      </c>
      <c r="BF709" s="13">
        <f t="shared" si="1031"/>
        <v>0</v>
      </c>
      <c r="BG709" s="13">
        <f t="shared" si="1031"/>
        <v>0</v>
      </c>
      <c r="BH709" s="14">
        <f t="shared" si="1031"/>
        <v>0</v>
      </c>
      <c r="BI709" s="27" t="e">
        <f t="shared" si="272"/>
        <v>#DIV/0!</v>
      </c>
      <c r="BJ709" s="24">
        <f t="shared" ref="BJ709:BN709" si="1032">SUM(BJ68,BJ150,BJ230,BJ311,BJ392,BJ472,BJ551,BJ630)</f>
        <v>0</v>
      </c>
      <c r="BK709" s="23">
        <f t="shared" si="1032"/>
        <v>0</v>
      </c>
      <c r="BL709" s="13">
        <f t="shared" si="1032"/>
        <v>0</v>
      </c>
      <c r="BM709" s="13">
        <f t="shared" si="1032"/>
        <v>0</v>
      </c>
      <c r="BN709" s="14">
        <f t="shared" si="1032"/>
        <v>0</v>
      </c>
      <c r="BO709" s="27" t="e">
        <f t="shared" si="274"/>
        <v>#DIV/0!</v>
      </c>
      <c r="BP709" s="17">
        <f t="shared" ref="BP709:BT709" si="1033">SUM(BP68,BP150,BP230,BP311,BP392,BP472,BP551,BP630)</f>
        <v>0</v>
      </c>
      <c r="BQ709" s="45">
        <f t="shared" si="1033"/>
        <v>0</v>
      </c>
      <c r="BR709" s="42">
        <f t="shared" si="1033"/>
        <v>0</v>
      </c>
      <c r="BS709" s="42">
        <f t="shared" si="1033"/>
        <v>0</v>
      </c>
      <c r="BT709" s="43">
        <f t="shared" si="1033"/>
        <v>0</v>
      </c>
      <c r="BU709" s="44" t="e">
        <f t="shared" si="276"/>
        <v>#DIV/0!</v>
      </c>
      <c r="BV709" s="46">
        <f t="shared" ref="BV709:BV720" si="1034">SUM(BV68,BV150,BV230,BV311,BV392,BV472,BV551,BV630)</f>
        <v>0</v>
      </c>
    </row>
    <row r="710" spans="2:74">
      <c r="B710" s="17" t="s">
        <v>73</v>
      </c>
      <c r="C710" s="23">
        <f t="shared" ref="C710:F710" si="1035">SUM(C69,C151,C231,C312,C393,C473,C552,C631)</f>
        <v>0</v>
      </c>
      <c r="D710" s="13">
        <f t="shared" si="1035"/>
        <v>0</v>
      </c>
      <c r="E710" s="13">
        <f t="shared" si="1035"/>
        <v>0</v>
      </c>
      <c r="F710" s="14">
        <f t="shared" si="1035"/>
        <v>0</v>
      </c>
      <c r="G710" s="27" t="e">
        <f t="shared" ref="G710:G720" si="1036">F710/E710</f>
        <v>#DIV/0!</v>
      </c>
      <c r="H710" s="24">
        <f t="shared" ref="H710:L710" si="1037">SUM(H69,H151,H231,H312,H393,H473,H552,H631)</f>
        <v>0</v>
      </c>
      <c r="I710" s="23">
        <f t="shared" si="1037"/>
        <v>0</v>
      </c>
      <c r="J710" s="13">
        <f t="shared" si="1037"/>
        <v>0</v>
      </c>
      <c r="K710" s="13">
        <f t="shared" si="1037"/>
        <v>0</v>
      </c>
      <c r="L710" s="14">
        <f t="shared" si="1037"/>
        <v>0</v>
      </c>
      <c r="M710" s="27" t="e">
        <f t="shared" ref="M710:M720" si="1038">L710/K710</f>
        <v>#DIV/0!</v>
      </c>
      <c r="N710" s="24">
        <f t="shared" ref="N710:R710" si="1039">SUM(N69,N151,N231,N312,N393,N473,N552,N631)</f>
        <v>0</v>
      </c>
      <c r="O710" s="23">
        <f t="shared" si="1039"/>
        <v>0</v>
      </c>
      <c r="P710" s="13">
        <f t="shared" si="1039"/>
        <v>0</v>
      </c>
      <c r="Q710" s="13">
        <f t="shared" si="1039"/>
        <v>0</v>
      </c>
      <c r="R710" s="14">
        <f t="shared" si="1039"/>
        <v>0</v>
      </c>
      <c r="S710" s="27" t="e">
        <f t="shared" ref="S710:S720" si="1040">R710/Q710</f>
        <v>#DIV/0!</v>
      </c>
      <c r="T710" s="24">
        <f t="shared" ref="T710:X710" si="1041">SUM(T69,T151,T231,T312,T393,T473,T552,T631)</f>
        <v>0</v>
      </c>
      <c r="U710" s="23">
        <f t="shared" si="1041"/>
        <v>0</v>
      </c>
      <c r="V710" s="13">
        <f t="shared" si="1041"/>
        <v>0</v>
      </c>
      <c r="W710" s="13">
        <f t="shared" si="1041"/>
        <v>0</v>
      </c>
      <c r="X710" s="14">
        <f t="shared" si="1041"/>
        <v>0</v>
      </c>
      <c r="Y710" s="27" t="e">
        <f t="shared" ref="Y710:Y720" si="1042">X710/W710</f>
        <v>#DIV/0!</v>
      </c>
      <c r="Z710" s="24">
        <f t="shared" ref="Z710:AD710" si="1043">SUM(Z69,Z151,Z231,Z312,Z393,Z473,Z552,Z631)</f>
        <v>0</v>
      </c>
      <c r="AA710" s="23">
        <f t="shared" si="1043"/>
        <v>0</v>
      </c>
      <c r="AB710" s="13">
        <f t="shared" si="1043"/>
        <v>0</v>
      </c>
      <c r="AC710" s="13">
        <f t="shared" si="1043"/>
        <v>0</v>
      </c>
      <c r="AD710" s="14">
        <f t="shared" si="1043"/>
        <v>0</v>
      </c>
      <c r="AE710" s="27" t="e">
        <f t="shared" ref="AE710:AE720" si="1044">AD710/AC710</f>
        <v>#DIV/0!</v>
      </c>
      <c r="AF710" s="24">
        <f t="shared" ref="AF710:AJ710" si="1045">SUM(AF69,AF151,AF231,AF312,AF393,AF473,AF552,AF631)</f>
        <v>0</v>
      </c>
      <c r="AG710" s="23">
        <f t="shared" si="1045"/>
        <v>0</v>
      </c>
      <c r="AH710" s="13">
        <f t="shared" si="1045"/>
        <v>0</v>
      </c>
      <c r="AI710" s="13">
        <f t="shared" si="1045"/>
        <v>0</v>
      </c>
      <c r="AJ710" s="14">
        <f t="shared" si="1045"/>
        <v>0</v>
      </c>
      <c r="AK710" s="27" t="e">
        <f t="shared" ref="AK710:AK720" si="1046">AJ710/AI710</f>
        <v>#DIV/0!</v>
      </c>
      <c r="AL710" s="24">
        <f t="shared" ref="AL710:AP710" si="1047">SUM(AL69,AL151,AL231,AL312,AL393,AL473,AL552,AL631)</f>
        <v>0</v>
      </c>
      <c r="AM710" s="23">
        <f t="shared" si="1047"/>
        <v>0</v>
      </c>
      <c r="AN710" s="13">
        <f t="shared" si="1047"/>
        <v>0</v>
      </c>
      <c r="AO710" s="13">
        <f t="shared" si="1047"/>
        <v>0</v>
      </c>
      <c r="AP710" s="14">
        <f t="shared" si="1047"/>
        <v>0</v>
      </c>
      <c r="AQ710" s="27" t="e">
        <f t="shared" ref="AQ710:AQ720" si="1048">AP710/AO710</f>
        <v>#DIV/0!</v>
      </c>
      <c r="AR710" s="24">
        <f t="shared" ref="AR710:AV710" si="1049">SUM(AR69,AR151,AR231,AR312,AR393,AR473,AR552,AR631)</f>
        <v>0</v>
      </c>
      <c r="AS710" s="23">
        <f t="shared" si="1049"/>
        <v>0</v>
      </c>
      <c r="AT710" s="13">
        <f t="shared" si="1049"/>
        <v>0</v>
      </c>
      <c r="AU710" s="13">
        <f t="shared" si="1049"/>
        <v>0</v>
      </c>
      <c r="AV710" s="14">
        <f t="shared" si="1049"/>
        <v>0</v>
      </c>
      <c r="AW710" s="27" t="e">
        <f t="shared" ref="AW710:AW720" si="1050">AV710/AU710</f>
        <v>#DIV/0!</v>
      </c>
      <c r="AX710" s="24">
        <f t="shared" ref="AX710:BB710" si="1051">SUM(AX69,AX151,AX231,AX312,AX393,AX473,AX552,AX631)</f>
        <v>0</v>
      </c>
      <c r="AY710" s="23">
        <f t="shared" si="1051"/>
        <v>0</v>
      </c>
      <c r="AZ710" s="13">
        <f t="shared" si="1051"/>
        <v>0</v>
      </c>
      <c r="BA710" s="13">
        <f t="shared" si="1051"/>
        <v>0</v>
      </c>
      <c r="BB710" s="14">
        <f t="shared" si="1051"/>
        <v>0</v>
      </c>
      <c r="BC710" s="27" t="e">
        <f t="shared" ref="BC710:BC720" si="1052">BB710/BA710</f>
        <v>#DIV/0!</v>
      </c>
      <c r="BD710" s="24">
        <f t="shared" ref="BD710:BH710" si="1053">SUM(BD69,BD151,BD231,BD312,BD393,BD473,BD552,BD631)</f>
        <v>0</v>
      </c>
      <c r="BE710" s="23">
        <f t="shared" si="1053"/>
        <v>0</v>
      </c>
      <c r="BF710" s="13">
        <f t="shared" si="1053"/>
        <v>0</v>
      </c>
      <c r="BG710" s="13">
        <f t="shared" si="1053"/>
        <v>0</v>
      </c>
      <c r="BH710" s="14">
        <f t="shared" si="1053"/>
        <v>0</v>
      </c>
      <c r="BI710" s="27" t="e">
        <f t="shared" ref="BI710:BI720" si="1054">BH710/BG710</f>
        <v>#DIV/0!</v>
      </c>
      <c r="BJ710" s="24">
        <f t="shared" ref="BJ710:BN710" si="1055">SUM(BJ69,BJ151,BJ231,BJ312,BJ393,BJ473,BJ552,BJ631)</f>
        <v>0</v>
      </c>
      <c r="BK710" s="23">
        <f t="shared" si="1055"/>
        <v>0</v>
      </c>
      <c r="BL710" s="13">
        <f t="shared" si="1055"/>
        <v>0</v>
      </c>
      <c r="BM710" s="13">
        <f t="shared" si="1055"/>
        <v>0</v>
      </c>
      <c r="BN710" s="14">
        <f t="shared" si="1055"/>
        <v>0</v>
      </c>
      <c r="BO710" s="27" t="e">
        <f t="shared" ref="BO710:BO720" si="1056">BN710/BM710</f>
        <v>#DIV/0!</v>
      </c>
      <c r="BP710" s="17">
        <f t="shared" ref="BP710:BT710" si="1057">SUM(BP69,BP151,BP231,BP312,BP393,BP473,BP552,BP631)</f>
        <v>0</v>
      </c>
      <c r="BQ710" s="45">
        <f t="shared" si="1057"/>
        <v>0</v>
      </c>
      <c r="BR710" s="42">
        <f t="shared" si="1057"/>
        <v>0</v>
      </c>
      <c r="BS710" s="42">
        <f t="shared" si="1057"/>
        <v>0</v>
      </c>
      <c r="BT710" s="43">
        <f t="shared" si="1057"/>
        <v>0</v>
      </c>
      <c r="BU710" s="44" t="e">
        <f t="shared" ref="BU710:BU720" si="1058">BT710/BS710</f>
        <v>#DIV/0!</v>
      </c>
      <c r="BV710" s="46">
        <f t="shared" si="1034"/>
        <v>0</v>
      </c>
    </row>
    <row r="711" spans="2:74">
      <c r="B711" s="17" t="s">
        <v>74</v>
      </c>
      <c r="C711" s="23">
        <f t="shared" ref="C711:F711" si="1059">SUM(C70,C152,C232,C313,C394,C474,C553,C632)</f>
        <v>0</v>
      </c>
      <c r="D711" s="13">
        <f t="shared" si="1059"/>
        <v>0</v>
      </c>
      <c r="E711" s="13">
        <f t="shared" si="1059"/>
        <v>0</v>
      </c>
      <c r="F711" s="14">
        <f t="shared" si="1059"/>
        <v>0</v>
      </c>
      <c r="G711" s="27" t="e">
        <f t="shared" si="1036"/>
        <v>#DIV/0!</v>
      </c>
      <c r="H711" s="24">
        <f t="shared" ref="H711:L711" si="1060">SUM(H70,H152,H232,H313,H394,H474,H553,H632)</f>
        <v>0</v>
      </c>
      <c r="I711" s="23">
        <f t="shared" si="1060"/>
        <v>0</v>
      </c>
      <c r="J711" s="13">
        <f t="shared" si="1060"/>
        <v>0</v>
      </c>
      <c r="K711" s="13">
        <f t="shared" si="1060"/>
        <v>0</v>
      </c>
      <c r="L711" s="14">
        <f t="shared" si="1060"/>
        <v>0</v>
      </c>
      <c r="M711" s="27" t="e">
        <f t="shared" si="1038"/>
        <v>#DIV/0!</v>
      </c>
      <c r="N711" s="24">
        <f t="shared" ref="N711:R711" si="1061">SUM(N70,N152,N232,N313,N394,N474,N553,N632)</f>
        <v>0</v>
      </c>
      <c r="O711" s="23">
        <f t="shared" si="1061"/>
        <v>0</v>
      </c>
      <c r="P711" s="13">
        <f t="shared" si="1061"/>
        <v>0</v>
      </c>
      <c r="Q711" s="13">
        <f t="shared" si="1061"/>
        <v>0</v>
      </c>
      <c r="R711" s="14">
        <f t="shared" si="1061"/>
        <v>0</v>
      </c>
      <c r="S711" s="27" t="e">
        <f t="shared" si="1040"/>
        <v>#DIV/0!</v>
      </c>
      <c r="T711" s="24">
        <f t="shared" ref="T711:X711" si="1062">SUM(T70,T152,T232,T313,T394,T474,T553,T632)</f>
        <v>0</v>
      </c>
      <c r="U711" s="23">
        <f t="shared" si="1062"/>
        <v>0</v>
      </c>
      <c r="V711" s="13">
        <f t="shared" si="1062"/>
        <v>0</v>
      </c>
      <c r="W711" s="13">
        <f t="shared" si="1062"/>
        <v>0</v>
      </c>
      <c r="X711" s="14">
        <f t="shared" si="1062"/>
        <v>0</v>
      </c>
      <c r="Y711" s="27" t="e">
        <f t="shared" si="1042"/>
        <v>#DIV/0!</v>
      </c>
      <c r="Z711" s="24">
        <f t="shared" ref="Z711:AD711" si="1063">SUM(Z70,Z152,Z232,Z313,Z394,Z474,Z553,Z632)</f>
        <v>0</v>
      </c>
      <c r="AA711" s="23">
        <f t="shared" si="1063"/>
        <v>0</v>
      </c>
      <c r="AB711" s="13">
        <f t="shared" si="1063"/>
        <v>0</v>
      </c>
      <c r="AC711" s="13">
        <f t="shared" si="1063"/>
        <v>0</v>
      </c>
      <c r="AD711" s="14">
        <f t="shared" si="1063"/>
        <v>0</v>
      </c>
      <c r="AE711" s="27" t="e">
        <f t="shared" si="1044"/>
        <v>#DIV/0!</v>
      </c>
      <c r="AF711" s="24">
        <f t="shared" ref="AF711:AJ711" si="1064">SUM(AF70,AF152,AF232,AF313,AF394,AF474,AF553,AF632)</f>
        <v>0</v>
      </c>
      <c r="AG711" s="23">
        <f t="shared" si="1064"/>
        <v>0</v>
      </c>
      <c r="AH711" s="13">
        <f t="shared" si="1064"/>
        <v>0</v>
      </c>
      <c r="AI711" s="13">
        <f t="shared" si="1064"/>
        <v>0</v>
      </c>
      <c r="AJ711" s="14">
        <f t="shared" si="1064"/>
        <v>0</v>
      </c>
      <c r="AK711" s="27" t="e">
        <f t="shared" si="1046"/>
        <v>#DIV/0!</v>
      </c>
      <c r="AL711" s="24">
        <f t="shared" ref="AL711:AP711" si="1065">SUM(AL70,AL152,AL232,AL313,AL394,AL474,AL553,AL632)</f>
        <v>0</v>
      </c>
      <c r="AM711" s="23">
        <f t="shared" si="1065"/>
        <v>0</v>
      </c>
      <c r="AN711" s="13">
        <f t="shared" si="1065"/>
        <v>0</v>
      </c>
      <c r="AO711" s="13">
        <f t="shared" si="1065"/>
        <v>0</v>
      </c>
      <c r="AP711" s="14">
        <f t="shared" si="1065"/>
        <v>0</v>
      </c>
      <c r="AQ711" s="27" t="e">
        <f t="shared" si="1048"/>
        <v>#DIV/0!</v>
      </c>
      <c r="AR711" s="24">
        <f t="shared" ref="AR711:AV711" si="1066">SUM(AR70,AR152,AR232,AR313,AR394,AR474,AR553,AR632)</f>
        <v>0</v>
      </c>
      <c r="AS711" s="23">
        <f t="shared" si="1066"/>
        <v>0</v>
      </c>
      <c r="AT711" s="13">
        <f t="shared" si="1066"/>
        <v>0</v>
      </c>
      <c r="AU711" s="13">
        <f t="shared" si="1066"/>
        <v>0</v>
      </c>
      <c r="AV711" s="14">
        <f t="shared" si="1066"/>
        <v>0</v>
      </c>
      <c r="AW711" s="27" t="e">
        <f t="shared" si="1050"/>
        <v>#DIV/0!</v>
      </c>
      <c r="AX711" s="24">
        <f t="shared" ref="AX711:BB711" si="1067">SUM(AX70,AX152,AX232,AX313,AX394,AX474,AX553,AX632)</f>
        <v>0</v>
      </c>
      <c r="AY711" s="23">
        <f t="shared" si="1067"/>
        <v>0</v>
      </c>
      <c r="AZ711" s="13">
        <f t="shared" si="1067"/>
        <v>0</v>
      </c>
      <c r="BA711" s="13">
        <f t="shared" si="1067"/>
        <v>0</v>
      </c>
      <c r="BB711" s="14">
        <f t="shared" si="1067"/>
        <v>0</v>
      </c>
      <c r="BC711" s="27" t="e">
        <f t="shared" si="1052"/>
        <v>#DIV/0!</v>
      </c>
      <c r="BD711" s="24">
        <f t="shared" ref="BD711:BH711" si="1068">SUM(BD70,BD152,BD232,BD313,BD394,BD474,BD553,BD632)</f>
        <v>0</v>
      </c>
      <c r="BE711" s="23">
        <f t="shared" si="1068"/>
        <v>0</v>
      </c>
      <c r="BF711" s="13">
        <f t="shared" si="1068"/>
        <v>0</v>
      </c>
      <c r="BG711" s="13">
        <f t="shared" si="1068"/>
        <v>0</v>
      </c>
      <c r="BH711" s="14">
        <f t="shared" si="1068"/>
        <v>0</v>
      </c>
      <c r="BI711" s="27" t="e">
        <f t="shared" si="1054"/>
        <v>#DIV/0!</v>
      </c>
      <c r="BJ711" s="24">
        <f t="shared" ref="BJ711:BN711" si="1069">SUM(BJ70,BJ152,BJ232,BJ313,BJ394,BJ474,BJ553,BJ632)</f>
        <v>0</v>
      </c>
      <c r="BK711" s="23">
        <f t="shared" si="1069"/>
        <v>0</v>
      </c>
      <c r="BL711" s="13">
        <f t="shared" si="1069"/>
        <v>0</v>
      </c>
      <c r="BM711" s="13">
        <f t="shared" si="1069"/>
        <v>0</v>
      </c>
      <c r="BN711" s="14">
        <f t="shared" si="1069"/>
        <v>0</v>
      </c>
      <c r="BO711" s="27" t="e">
        <f t="shared" si="1056"/>
        <v>#DIV/0!</v>
      </c>
      <c r="BP711" s="17">
        <f t="shared" ref="BP711:BT711" si="1070">SUM(BP70,BP152,BP232,BP313,BP394,BP474,BP553,BP632)</f>
        <v>0</v>
      </c>
      <c r="BQ711" s="45">
        <f t="shared" si="1070"/>
        <v>0</v>
      </c>
      <c r="BR711" s="42">
        <f t="shared" si="1070"/>
        <v>0</v>
      </c>
      <c r="BS711" s="42">
        <f t="shared" si="1070"/>
        <v>0</v>
      </c>
      <c r="BT711" s="43">
        <f t="shared" si="1070"/>
        <v>0</v>
      </c>
      <c r="BU711" s="44" t="e">
        <f t="shared" si="1058"/>
        <v>#DIV/0!</v>
      </c>
      <c r="BV711" s="46">
        <f t="shared" si="1034"/>
        <v>0</v>
      </c>
    </row>
    <row r="712" spans="2:74">
      <c r="B712" s="17" t="s">
        <v>75</v>
      </c>
      <c r="C712" s="23">
        <f t="shared" ref="C712:F712" si="1071">SUM(C71,C153,C233,C314,C395,C475,C554,C633)</f>
        <v>0</v>
      </c>
      <c r="D712" s="13">
        <f t="shared" si="1071"/>
        <v>0</v>
      </c>
      <c r="E712" s="13">
        <f t="shared" si="1071"/>
        <v>0</v>
      </c>
      <c r="F712" s="14">
        <f t="shared" si="1071"/>
        <v>0</v>
      </c>
      <c r="G712" s="27" t="e">
        <f t="shared" si="1036"/>
        <v>#DIV/0!</v>
      </c>
      <c r="H712" s="24">
        <f t="shared" ref="H712:L712" si="1072">SUM(H71,H153,H233,H314,H395,H475,H554,H633)</f>
        <v>0</v>
      </c>
      <c r="I712" s="23">
        <f t="shared" si="1072"/>
        <v>0</v>
      </c>
      <c r="J712" s="13">
        <f t="shared" si="1072"/>
        <v>0</v>
      </c>
      <c r="K712" s="13">
        <f t="shared" si="1072"/>
        <v>0</v>
      </c>
      <c r="L712" s="14">
        <f t="shared" si="1072"/>
        <v>0</v>
      </c>
      <c r="M712" s="27" t="e">
        <f t="shared" si="1038"/>
        <v>#DIV/0!</v>
      </c>
      <c r="N712" s="24">
        <f t="shared" ref="N712:R712" si="1073">SUM(N71,N153,N233,N314,N395,N475,N554,N633)</f>
        <v>0</v>
      </c>
      <c r="O712" s="23">
        <f t="shared" si="1073"/>
        <v>0</v>
      </c>
      <c r="P712" s="13">
        <f t="shared" si="1073"/>
        <v>0</v>
      </c>
      <c r="Q712" s="13">
        <f t="shared" si="1073"/>
        <v>0</v>
      </c>
      <c r="R712" s="14">
        <f t="shared" si="1073"/>
        <v>0</v>
      </c>
      <c r="S712" s="27" t="e">
        <f t="shared" si="1040"/>
        <v>#DIV/0!</v>
      </c>
      <c r="T712" s="24">
        <f t="shared" ref="T712:X712" si="1074">SUM(T71,T153,T233,T314,T395,T475,T554,T633)</f>
        <v>0</v>
      </c>
      <c r="U712" s="23">
        <f t="shared" si="1074"/>
        <v>0</v>
      </c>
      <c r="V712" s="13">
        <f t="shared" si="1074"/>
        <v>0</v>
      </c>
      <c r="W712" s="13">
        <f t="shared" si="1074"/>
        <v>0</v>
      </c>
      <c r="X712" s="14">
        <f t="shared" si="1074"/>
        <v>0</v>
      </c>
      <c r="Y712" s="27" t="e">
        <f t="shared" si="1042"/>
        <v>#DIV/0!</v>
      </c>
      <c r="Z712" s="24">
        <f t="shared" ref="Z712:AD712" si="1075">SUM(Z71,Z153,Z233,Z314,Z395,Z475,Z554,Z633)</f>
        <v>0</v>
      </c>
      <c r="AA712" s="23">
        <f t="shared" si="1075"/>
        <v>0</v>
      </c>
      <c r="AB712" s="13">
        <f t="shared" si="1075"/>
        <v>0</v>
      </c>
      <c r="AC712" s="13">
        <f t="shared" si="1075"/>
        <v>0</v>
      </c>
      <c r="AD712" s="14">
        <f t="shared" si="1075"/>
        <v>0</v>
      </c>
      <c r="AE712" s="27" t="e">
        <f t="shared" si="1044"/>
        <v>#DIV/0!</v>
      </c>
      <c r="AF712" s="24">
        <f t="shared" ref="AF712:AJ712" si="1076">SUM(AF71,AF153,AF233,AF314,AF395,AF475,AF554,AF633)</f>
        <v>0</v>
      </c>
      <c r="AG712" s="23">
        <f t="shared" si="1076"/>
        <v>0</v>
      </c>
      <c r="AH712" s="13">
        <f t="shared" si="1076"/>
        <v>0</v>
      </c>
      <c r="AI712" s="13">
        <f t="shared" si="1076"/>
        <v>0</v>
      </c>
      <c r="AJ712" s="14">
        <f t="shared" si="1076"/>
        <v>0</v>
      </c>
      <c r="AK712" s="27" t="e">
        <f t="shared" si="1046"/>
        <v>#DIV/0!</v>
      </c>
      <c r="AL712" s="24">
        <f t="shared" ref="AL712:AP712" si="1077">SUM(AL71,AL153,AL233,AL314,AL395,AL475,AL554,AL633)</f>
        <v>0</v>
      </c>
      <c r="AM712" s="23">
        <f t="shared" si="1077"/>
        <v>0</v>
      </c>
      <c r="AN712" s="13">
        <f t="shared" si="1077"/>
        <v>0</v>
      </c>
      <c r="AO712" s="13">
        <f t="shared" si="1077"/>
        <v>0</v>
      </c>
      <c r="AP712" s="14">
        <f t="shared" si="1077"/>
        <v>0</v>
      </c>
      <c r="AQ712" s="27" t="e">
        <f t="shared" si="1048"/>
        <v>#DIV/0!</v>
      </c>
      <c r="AR712" s="24">
        <f t="shared" ref="AR712:AV712" si="1078">SUM(AR71,AR153,AR233,AR314,AR395,AR475,AR554,AR633)</f>
        <v>0</v>
      </c>
      <c r="AS712" s="23">
        <f t="shared" si="1078"/>
        <v>0</v>
      </c>
      <c r="AT712" s="13">
        <f t="shared" si="1078"/>
        <v>0</v>
      </c>
      <c r="AU712" s="13">
        <f t="shared" si="1078"/>
        <v>0</v>
      </c>
      <c r="AV712" s="14">
        <f t="shared" si="1078"/>
        <v>0</v>
      </c>
      <c r="AW712" s="27" t="e">
        <f t="shared" si="1050"/>
        <v>#DIV/0!</v>
      </c>
      <c r="AX712" s="24">
        <f t="shared" ref="AX712:BB712" si="1079">SUM(AX71,AX153,AX233,AX314,AX395,AX475,AX554,AX633)</f>
        <v>0</v>
      </c>
      <c r="AY712" s="23">
        <f t="shared" si="1079"/>
        <v>0</v>
      </c>
      <c r="AZ712" s="13">
        <f t="shared" si="1079"/>
        <v>0</v>
      </c>
      <c r="BA712" s="13">
        <f t="shared" si="1079"/>
        <v>0</v>
      </c>
      <c r="BB712" s="14">
        <f t="shared" si="1079"/>
        <v>0</v>
      </c>
      <c r="BC712" s="27" t="e">
        <f t="shared" si="1052"/>
        <v>#DIV/0!</v>
      </c>
      <c r="BD712" s="24">
        <f t="shared" ref="BD712:BH712" si="1080">SUM(BD71,BD153,BD233,BD314,BD395,BD475,BD554,BD633)</f>
        <v>0</v>
      </c>
      <c r="BE712" s="23">
        <f t="shared" si="1080"/>
        <v>0</v>
      </c>
      <c r="BF712" s="13">
        <f t="shared" si="1080"/>
        <v>0</v>
      </c>
      <c r="BG712" s="13">
        <f t="shared" si="1080"/>
        <v>0</v>
      </c>
      <c r="BH712" s="14">
        <f t="shared" si="1080"/>
        <v>0</v>
      </c>
      <c r="BI712" s="27" t="e">
        <f t="shared" si="1054"/>
        <v>#DIV/0!</v>
      </c>
      <c r="BJ712" s="24">
        <f t="shared" ref="BJ712:BN712" si="1081">SUM(BJ71,BJ153,BJ233,BJ314,BJ395,BJ475,BJ554,BJ633)</f>
        <v>0</v>
      </c>
      <c r="BK712" s="23">
        <f t="shared" si="1081"/>
        <v>0</v>
      </c>
      <c r="BL712" s="13">
        <f t="shared" si="1081"/>
        <v>0</v>
      </c>
      <c r="BM712" s="13">
        <f t="shared" si="1081"/>
        <v>0</v>
      </c>
      <c r="BN712" s="14">
        <f t="shared" si="1081"/>
        <v>0</v>
      </c>
      <c r="BO712" s="27" t="e">
        <f t="shared" si="1056"/>
        <v>#DIV/0!</v>
      </c>
      <c r="BP712" s="17">
        <f t="shared" ref="BP712:BT712" si="1082">SUM(BP71,BP153,BP233,BP314,BP395,BP475,BP554,BP633)</f>
        <v>0</v>
      </c>
      <c r="BQ712" s="45">
        <f t="shared" si="1082"/>
        <v>0</v>
      </c>
      <c r="BR712" s="42">
        <f t="shared" si="1082"/>
        <v>0</v>
      </c>
      <c r="BS712" s="42">
        <f t="shared" si="1082"/>
        <v>0</v>
      </c>
      <c r="BT712" s="43">
        <f t="shared" si="1082"/>
        <v>0</v>
      </c>
      <c r="BU712" s="44" t="e">
        <f t="shared" si="1058"/>
        <v>#DIV/0!</v>
      </c>
      <c r="BV712" s="46">
        <f t="shared" si="1034"/>
        <v>0</v>
      </c>
    </row>
    <row r="713" spans="2:74" ht="14.1" customHeight="1">
      <c r="B713" s="17" t="s">
        <v>76</v>
      </c>
      <c r="C713" s="23">
        <f t="shared" ref="C713:F713" si="1083">SUM(C72,C154,C234,C315,C396,C476,C555,C634)</f>
        <v>0</v>
      </c>
      <c r="D713" s="13">
        <f t="shared" si="1083"/>
        <v>0</v>
      </c>
      <c r="E713" s="13">
        <f t="shared" si="1083"/>
        <v>0</v>
      </c>
      <c r="F713" s="14">
        <f t="shared" si="1083"/>
        <v>0</v>
      </c>
      <c r="G713" s="27" t="e">
        <f t="shared" si="1036"/>
        <v>#DIV/0!</v>
      </c>
      <c r="H713" s="24">
        <f t="shared" ref="H713:L713" si="1084">SUM(H72,H154,H234,H315,H396,H476,H555,H634)</f>
        <v>0</v>
      </c>
      <c r="I713" s="23">
        <f t="shared" si="1084"/>
        <v>0</v>
      </c>
      <c r="J713" s="13">
        <f t="shared" si="1084"/>
        <v>0</v>
      </c>
      <c r="K713" s="13">
        <f t="shared" si="1084"/>
        <v>0</v>
      </c>
      <c r="L713" s="14">
        <f t="shared" si="1084"/>
        <v>0</v>
      </c>
      <c r="M713" s="27" t="e">
        <f t="shared" si="1038"/>
        <v>#DIV/0!</v>
      </c>
      <c r="N713" s="24">
        <f t="shared" ref="N713:R713" si="1085">SUM(N72,N154,N234,N315,N396,N476,N555,N634)</f>
        <v>0</v>
      </c>
      <c r="O713" s="23">
        <f t="shared" si="1085"/>
        <v>0</v>
      </c>
      <c r="P713" s="13">
        <f t="shared" si="1085"/>
        <v>0</v>
      </c>
      <c r="Q713" s="13">
        <f t="shared" si="1085"/>
        <v>0</v>
      </c>
      <c r="R713" s="14">
        <f t="shared" si="1085"/>
        <v>0</v>
      </c>
      <c r="S713" s="27" t="e">
        <f t="shared" si="1040"/>
        <v>#DIV/0!</v>
      </c>
      <c r="T713" s="24">
        <f t="shared" ref="T713:X713" si="1086">SUM(T72,T154,T234,T315,T396,T476,T555,T634)</f>
        <v>0</v>
      </c>
      <c r="U713" s="23">
        <f t="shared" si="1086"/>
        <v>0</v>
      </c>
      <c r="V713" s="13">
        <f t="shared" si="1086"/>
        <v>0</v>
      </c>
      <c r="W713" s="13">
        <f t="shared" si="1086"/>
        <v>0</v>
      </c>
      <c r="X713" s="14">
        <f t="shared" si="1086"/>
        <v>0</v>
      </c>
      <c r="Y713" s="27" t="e">
        <f t="shared" si="1042"/>
        <v>#DIV/0!</v>
      </c>
      <c r="Z713" s="24">
        <f t="shared" ref="Z713:AD713" si="1087">SUM(Z72,Z154,Z234,Z315,Z396,Z476,Z555,Z634)</f>
        <v>0</v>
      </c>
      <c r="AA713" s="23">
        <f t="shared" si="1087"/>
        <v>0</v>
      </c>
      <c r="AB713" s="13">
        <f t="shared" si="1087"/>
        <v>0</v>
      </c>
      <c r="AC713" s="13">
        <f t="shared" si="1087"/>
        <v>0</v>
      </c>
      <c r="AD713" s="14">
        <f t="shared" si="1087"/>
        <v>0</v>
      </c>
      <c r="AE713" s="27" t="e">
        <f t="shared" si="1044"/>
        <v>#DIV/0!</v>
      </c>
      <c r="AF713" s="24">
        <f t="shared" ref="AF713:AJ713" si="1088">SUM(AF72,AF154,AF234,AF315,AF396,AF476,AF555,AF634)</f>
        <v>0</v>
      </c>
      <c r="AG713" s="23">
        <f t="shared" si="1088"/>
        <v>0</v>
      </c>
      <c r="AH713" s="13">
        <f t="shared" si="1088"/>
        <v>0</v>
      </c>
      <c r="AI713" s="13">
        <f t="shared" si="1088"/>
        <v>0</v>
      </c>
      <c r="AJ713" s="14">
        <f t="shared" si="1088"/>
        <v>0</v>
      </c>
      <c r="AK713" s="27" t="e">
        <f t="shared" si="1046"/>
        <v>#DIV/0!</v>
      </c>
      <c r="AL713" s="24">
        <f t="shared" ref="AL713:AP713" si="1089">SUM(AL72,AL154,AL234,AL315,AL396,AL476,AL555,AL634)</f>
        <v>0</v>
      </c>
      <c r="AM713" s="23">
        <f t="shared" si="1089"/>
        <v>0</v>
      </c>
      <c r="AN713" s="13">
        <f t="shared" si="1089"/>
        <v>0</v>
      </c>
      <c r="AO713" s="13">
        <f t="shared" si="1089"/>
        <v>0</v>
      </c>
      <c r="AP713" s="14">
        <f t="shared" si="1089"/>
        <v>0</v>
      </c>
      <c r="AQ713" s="27" t="e">
        <f t="shared" si="1048"/>
        <v>#DIV/0!</v>
      </c>
      <c r="AR713" s="24">
        <f t="shared" ref="AR713:AV713" si="1090">SUM(AR72,AR154,AR234,AR315,AR396,AR476,AR555,AR634)</f>
        <v>0</v>
      </c>
      <c r="AS713" s="23">
        <f t="shared" si="1090"/>
        <v>0</v>
      </c>
      <c r="AT713" s="13">
        <f t="shared" si="1090"/>
        <v>0</v>
      </c>
      <c r="AU713" s="13">
        <f t="shared" si="1090"/>
        <v>0</v>
      </c>
      <c r="AV713" s="14">
        <f t="shared" si="1090"/>
        <v>0</v>
      </c>
      <c r="AW713" s="27" t="e">
        <f t="shared" si="1050"/>
        <v>#DIV/0!</v>
      </c>
      <c r="AX713" s="24">
        <f t="shared" ref="AX713:BB713" si="1091">SUM(AX72,AX154,AX234,AX315,AX396,AX476,AX555,AX634)</f>
        <v>0</v>
      </c>
      <c r="AY713" s="23">
        <f t="shared" si="1091"/>
        <v>0</v>
      </c>
      <c r="AZ713" s="13">
        <f t="shared" si="1091"/>
        <v>0</v>
      </c>
      <c r="BA713" s="13">
        <f t="shared" si="1091"/>
        <v>0</v>
      </c>
      <c r="BB713" s="14">
        <f t="shared" si="1091"/>
        <v>0</v>
      </c>
      <c r="BC713" s="27" t="e">
        <f t="shared" si="1052"/>
        <v>#DIV/0!</v>
      </c>
      <c r="BD713" s="24">
        <f t="shared" ref="BD713:BH713" si="1092">SUM(BD72,BD154,BD234,BD315,BD396,BD476,BD555,BD634)</f>
        <v>0</v>
      </c>
      <c r="BE713" s="23">
        <f t="shared" si="1092"/>
        <v>0</v>
      </c>
      <c r="BF713" s="13">
        <f t="shared" si="1092"/>
        <v>0</v>
      </c>
      <c r="BG713" s="13">
        <f t="shared" si="1092"/>
        <v>0</v>
      </c>
      <c r="BH713" s="14">
        <f t="shared" si="1092"/>
        <v>0</v>
      </c>
      <c r="BI713" s="27" t="e">
        <f t="shared" si="1054"/>
        <v>#DIV/0!</v>
      </c>
      <c r="BJ713" s="24">
        <f t="shared" ref="BJ713:BN713" si="1093">SUM(BJ72,BJ154,BJ234,BJ315,BJ396,BJ476,BJ555,BJ634)</f>
        <v>0</v>
      </c>
      <c r="BK713" s="23">
        <f t="shared" si="1093"/>
        <v>0</v>
      </c>
      <c r="BL713" s="13">
        <f t="shared" si="1093"/>
        <v>0</v>
      </c>
      <c r="BM713" s="13">
        <f t="shared" si="1093"/>
        <v>0</v>
      </c>
      <c r="BN713" s="14">
        <f t="shared" si="1093"/>
        <v>0</v>
      </c>
      <c r="BO713" s="27" t="e">
        <f t="shared" si="1056"/>
        <v>#DIV/0!</v>
      </c>
      <c r="BP713" s="17">
        <f t="shared" ref="BP713:BT713" si="1094">SUM(BP72,BP154,BP234,BP315,BP396,BP476,BP555,BP634)</f>
        <v>0</v>
      </c>
      <c r="BQ713" s="45">
        <f t="shared" si="1094"/>
        <v>0</v>
      </c>
      <c r="BR713" s="42">
        <f t="shared" si="1094"/>
        <v>0</v>
      </c>
      <c r="BS713" s="42">
        <f t="shared" si="1094"/>
        <v>0</v>
      </c>
      <c r="BT713" s="43">
        <f t="shared" si="1094"/>
        <v>0</v>
      </c>
      <c r="BU713" s="44" t="e">
        <f t="shared" si="1058"/>
        <v>#DIV/0!</v>
      </c>
      <c r="BV713" s="46">
        <f t="shared" si="1034"/>
        <v>0</v>
      </c>
    </row>
    <row r="714" spans="2:74">
      <c r="B714" s="17" t="s">
        <v>77</v>
      </c>
      <c r="C714" s="23">
        <f t="shared" ref="C714:F714" si="1095">SUM(C73,C155,C235,C316,C397,C477,C556,C635)</f>
        <v>0</v>
      </c>
      <c r="D714" s="13">
        <f t="shared" si="1095"/>
        <v>0</v>
      </c>
      <c r="E714" s="13">
        <f t="shared" si="1095"/>
        <v>0</v>
      </c>
      <c r="F714" s="14">
        <f t="shared" si="1095"/>
        <v>0</v>
      </c>
      <c r="G714" s="27" t="e">
        <f t="shared" si="1036"/>
        <v>#DIV/0!</v>
      </c>
      <c r="H714" s="24">
        <f t="shared" ref="H714:L714" si="1096">SUM(H73,H155,H235,H316,H397,H477,H556,H635)</f>
        <v>0</v>
      </c>
      <c r="I714" s="23">
        <f t="shared" si="1096"/>
        <v>0</v>
      </c>
      <c r="J714" s="13">
        <f t="shared" si="1096"/>
        <v>0</v>
      </c>
      <c r="K714" s="13">
        <f t="shared" si="1096"/>
        <v>0</v>
      </c>
      <c r="L714" s="14">
        <f t="shared" si="1096"/>
        <v>0</v>
      </c>
      <c r="M714" s="27" t="e">
        <f t="shared" si="1038"/>
        <v>#DIV/0!</v>
      </c>
      <c r="N714" s="24">
        <f t="shared" ref="N714:R714" si="1097">SUM(N73,N155,N235,N316,N397,N477,N556,N635)</f>
        <v>0</v>
      </c>
      <c r="O714" s="23">
        <f t="shared" si="1097"/>
        <v>0</v>
      </c>
      <c r="P714" s="13">
        <f t="shared" si="1097"/>
        <v>0</v>
      </c>
      <c r="Q714" s="13">
        <f t="shared" si="1097"/>
        <v>0</v>
      </c>
      <c r="R714" s="14">
        <f t="shared" si="1097"/>
        <v>0</v>
      </c>
      <c r="S714" s="27" t="e">
        <f t="shared" si="1040"/>
        <v>#DIV/0!</v>
      </c>
      <c r="T714" s="24">
        <f t="shared" ref="T714:X714" si="1098">SUM(T73,T155,T235,T316,T397,T477,T556,T635)</f>
        <v>0</v>
      </c>
      <c r="U714" s="23">
        <f t="shared" si="1098"/>
        <v>0</v>
      </c>
      <c r="V714" s="13">
        <f t="shared" si="1098"/>
        <v>0</v>
      </c>
      <c r="W714" s="13">
        <f t="shared" si="1098"/>
        <v>0</v>
      </c>
      <c r="X714" s="14">
        <f t="shared" si="1098"/>
        <v>0</v>
      </c>
      <c r="Y714" s="27" t="e">
        <f t="shared" si="1042"/>
        <v>#DIV/0!</v>
      </c>
      <c r="Z714" s="24">
        <f t="shared" ref="Z714:AD714" si="1099">SUM(Z73,Z155,Z235,Z316,Z397,Z477,Z556,Z635)</f>
        <v>0</v>
      </c>
      <c r="AA714" s="23">
        <f t="shared" si="1099"/>
        <v>0</v>
      </c>
      <c r="AB714" s="13">
        <f t="shared" si="1099"/>
        <v>0</v>
      </c>
      <c r="AC714" s="13">
        <f t="shared" si="1099"/>
        <v>0</v>
      </c>
      <c r="AD714" s="14">
        <f t="shared" si="1099"/>
        <v>0</v>
      </c>
      <c r="AE714" s="27" t="e">
        <f t="shared" si="1044"/>
        <v>#DIV/0!</v>
      </c>
      <c r="AF714" s="24">
        <f t="shared" ref="AF714:AJ714" si="1100">SUM(AF73,AF155,AF235,AF316,AF397,AF477,AF556,AF635)</f>
        <v>0</v>
      </c>
      <c r="AG714" s="23">
        <f t="shared" si="1100"/>
        <v>0</v>
      </c>
      <c r="AH714" s="13">
        <f t="shared" si="1100"/>
        <v>0</v>
      </c>
      <c r="AI714" s="13">
        <f t="shared" si="1100"/>
        <v>0</v>
      </c>
      <c r="AJ714" s="14">
        <f t="shared" si="1100"/>
        <v>0</v>
      </c>
      <c r="AK714" s="27" t="e">
        <f t="shared" si="1046"/>
        <v>#DIV/0!</v>
      </c>
      <c r="AL714" s="24">
        <f t="shared" ref="AL714:AP714" si="1101">SUM(AL73,AL155,AL235,AL316,AL397,AL477,AL556,AL635)</f>
        <v>0</v>
      </c>
      <c r="AM714" s="23">
        <f t="shared" si="1101"/>
        <v>0</v>
      </c>
      <c r="AN714" s="13">
        <f t="shared" si="1101"/>
        <v>0</v>
      </c>
      <c r="AO714" s="13">
        <f t="shared" si="1101"/>
        <v>0</v>
      </c>
      <c r="AP714" s="14">
        <f t="shared" si="1101"/>
        <v>0</v>
      </c>
      <c r="AQ714" s="27" t="e">
        <f t="shared" si="1048"/>
        <v>#DIV/0!</v>
      </c>
      <c r="AR714" s="24">
        <f t="shared" ref="AR714:AV714" si="1102">SUM(AR73,AR155,AR235,AR316,AR397,AR477,AR556,AR635)</f>
        <v>0</v>
      </c>
      <c r="AS714" s="23">
        <f t="shared" si="1102"/>
        <v>0</v>
      </c>
      <c r="AT714" s="13">
        <f t="shared" si="1102"/>
        <v>0</v>
      </c>
      <c r="AU714" s="13">
        <f t="shared" si="1102"/>
        <v>0</v>
      </c>
      <c r="AV714" s="14">
        <f t="shared" si="1102"/>
        <v>0</v>
      </c>
      <c r="AW714" s="27" t="e">
        <f t="shared" si="1050"/>
        <v>#DIV/0!</v>
      </c>
      <c r="AX714" s="24">
        <f t="shared" ref="AX714:BB714" si="1103">SUM(AX73,AX155,AX235,AX316,AX397,AX477,AX556,AX635)</f>
        <v>0</v>
      </c>
      <c r="AY714" s="23">
        <f t="shared" si="1103"/>
        <v>0</v>
      </c>
      <c r="AZ714" s="13">
        <f t="shared" si="1103"/>
        <v>0</v>
      </c>
      <c r="BA714" s="13">
        <f t="shared" si="1103"/>
        <v>0</v>
      </c>
      <c r="BB714" s="14">
        <f t="shared" si="1103"/>
        <v>0</v>
      </c>
      <c r="BC714" s="27" t="e">
        <f t="shared" si="1052"/>
        <v>#DIV/0!</v>
      </c>
      <c r="BD714" s="24">
        <f t="shared" ref="BD714:BH714" si="1104">SUM(BD73,BD155,BD235,BD316,BD397,BD477,BD556,BD635)</f>
        <v>0</v>
      </c>
      <c r="BE714" s="23">
        <f t="shared" si="1104"/>
        <v>0</v>
      </c>
      <c r="BF714" s="13">
        <f t="shared" si="1104"/>
        <v>0</v>
      </c>
      <c r="BG714" s="13">
        <f t="shared" si="1104"/>
        <v>0</v>
      </c>
      <c r="BH714" s="14">
        <f t="shared" si="1104"/>
        <v>0</v>
      </c>
      <c r="BI714" s="27" t="e">
        <f t="shared" si="1054"/>
        <v>#DIV/0!</v>
      </c>
      <c r="BJ714" s="24">
        <f t="shared" ref="BJ714:BN714" si="1105">SUM(BJ73,BJ155,BJ235,BJ316,BJ397,BJ477,BJ556,BJ635)</f>
        <v>0</v>
      </c>
      <c r="BK714" s="23">
        <f t="shared" si="1105"/>
        <v>0</v>
      </c>
      <c r="BL714" s="13">
        <f t="shared" si="1105"/>
        <v>0</v>
      </c>
      <c r="BM714" s="13">
        <f t="shared" si="1105"/>
        <v>0</v>
      </c>
      <c r="BN714" s="14">
        <f t="shared" si="1105"/>
        <v>0</v>
      </c>
      <c r="BO714" s="27" t="e">
        <f t="shared" si="1056"/>
        <v>#DIV/0!</v>
      </c>
      <c r="BP714" s="17">
        <f t="shared" ref="BP714:BT714" si="1106">SUM(BP73,BP155,BP235,BP316,BP397,BP477,BP556,BP635)</f>
        <v>0</v>
      </c>
      <c r="BQ714" s="45">
        <f t="shared" si="1106"/>
        <v>0</v>
      </c>
      <c r="BR714" s="42">
        <f t="shared" si="1106"/>
        <v>0</v>
      </c>
      <c r="BS714" s="42">
        <f t="shared" si="1106"/>
        <v>0</v>
      </c>
      <c r="BT714" s="43">
        <f t="shared" si="1106"/>
        <v>0</v>
      </c>
      <c r="BU714" s="44" t="e">
        <f t="shared" si="1058"/>
        <v>#DIV/0!</v>
      </c>
      <c r="BV714" s="46">
        <f t="shared" si="1034"/>
        <v>0</v>
      </c>
    </row>
    <row r="715" spans="2:74">
      <c r="B715" s="17" t="s">
        <v>78</v>
      </c>
      <c r="C715" s="23">
        <f t="shared" ref="C715:F715" si="1107">SUM(C74,C156,C236,C317,C398,C478,C557,C636)</f>
        <v>0</v>
      </c>
      <c r="D715" s="13">
        <f t="shared" si="1107"/>
        <v>0</v>
      </c>
      <c r="E715" s="13">
        <f t="shared" si="1107"/>
        <v>0</v>
      </c>
      <c r="F715" s="14">
        <f t="shared" si="1107"/>
        <v>0</v>
      </c>
      <c r="G715" s="27" t="e">
        <f t="shared" si="1036"/>
        <v>#DIV/0!</v>
      </c>
      <c r="H715" s="24">
        <f t="shared" ref="H715:L715" si="1108">SUM(H74,H156,H236,H317,H398,H478,H557,H636)</f>
        <v>0</v>
      </c>
      <c r="I715" s="23">
        <f t="shared" si="1108"/>
        <v>0</v>
      </c>
      <c r="J715" s="13">
        <f t="shared" si="1108"/>
        <v>0</v>
      </c>
      <c r="K715" s="13">
        <f t="shared" si="1108"/>
        <v>0</v>
      </c>
      <c r="L715" s="14">
        <f t="shared" si="1108"/>
        <v>0</v>
      </c>
      <c r="M715" s="27" t="e">
        <f t="shared" si="1038"/>
        <v>#DIV/0!</v>
      </c>
      <c r="N715" s="24">
        <f t="shared" ref="N715:R715" si="1109">SUM(N74,N156,N236,N317,N398,N478,N557,N636)</f>
        <v>0</v>
      </c>
      <c r="O715" s="23">
        <f t="shared" si="1109"/>
        <v>0</v>
      </c>
      <c r="P715" s="13">
        <f t="shared" si="1109"/>
        <v>0</v>
      </c>
      <c r="Q715" s="13">
        <f t="shared" si="1109"/>
        <v>0</v>
      </c>
      <c r="R715" s="14">
        <f t="shared" si="1109"/>
        <v>0</v>
      </c>
      <c r="S715" s="27" t="e">
        <f t="shared" si="1040"/>
        <v>#DIV/0!</v>
      </c>
      <c r="T715" s="24">
        <f t="shared" ref="T715:X715" si="1110">SUM(T74,T156,T236,T317,T398,T478,T557,T636)</f>
        <v>0</v>
      </c>
      <c r="U715" s="23">
        <f t="shared" si="1110"/>
        <v>0</v>
      </c>
      <c r="V715" s="13">
        <f t="shared" si="1110"/>
        <v>0</v>
      </c>
      <c r="W715" s="13">
        <f t="shared" si="1110"/>
        <v>0</v>
      </c>
      <c r="X715" s="14">
        <f t="shared" si="1110"/>
        <v>0</v>
      </c>
      <c r="Y715" s="27" t="e">
        <f t="shared" si="1042"/>
        <v>#DIV/0!</v>
      </c>
      <c r="Z715" s="24">
        <f t="shared" ref="Z715:AD715" si="1111">SUM(Z74,Z156,Z236,Z317,Z398,Z478,Z557,Z636)</f>
        <v>0</v>
      </c>
      <c r="AA715" s="23">
        <f t="shared" si="1111"/>
        <v>0</v>
      </c>
      <c r="AB715" s="13">
        <f t="shared" si="1111"/>
        <v>0</v>
      </c>
      <c r="AC715" s="13">
        <f t="shared" si="1111"/>
        <v>0</v>
      </c>
      <c r="AD715" s="14">
        <f t="shared" si="1111"/>
        <v>0</v>
      </c>
      <c r="AE715" s="27" t="e">
        <f t="shared" si="1044"/>
        <v>#DIV/0!</v>
      </c>
      <c r="AF715" s="24">
        <f t="shared" ref="AF715:AJ715" si="1112">SUM(AF74,AF156,AF236,AF317,AF398,AF478,AF557,AF636)</f>
        <v>0</v>
      </c>
      <c r="AG715" s="23">
        <f t="shared" si="1112"/>
        <v>0</v>
      </c>
      <c r="AH715" s="13">
        <f t="shared" si="1112"/>
        <v>0</v>
      </c>
      <c r="AI715" s="13">
        <f t="shared" si="1112"/>
        <v>0</v>
      </c>
      <c r="AJ715" s="14">
        <f t="shared" si="1112"/>
        <v>0</v>
      </c>
      <c r="AK715" s="27" t="e">
        <f t="shared" si="1046"/>
        <v>#DIV/0!</v>
      </c>
      <c r="AL715" s="24">
        <f t="shared" ref="AL715:AP715" si="1113">SUM(AL74,AL156,AL236,AL317,AL398,AL478,AL557,AL636)</f>
        <v>0</v>
      </c>
      <c r="AM715" s="23">
        <f t="shared" si="1113"/>
        <v>0</v>
      </c>
      <c r="AN715" s="13">
        <f t="shared" si="1113"/>
        <v>0</v>
      </c>
      <c r="AO715" s="13">
        <f t="shared" si="1113"/>
        <v>0</v>
      </c>
      <c r="AP715" s="14">
        <f t="shared" si="1113"/>
        <v>0</v>
      </c>
      <c r="AQ715" s="27" t="e">
        <f t="shared" si="1048"/>
        <v>#DIV/0!</v>
      </c>
      <c r="AR715" s="24">
        <f t="shared" ref="AR715:AV715" si="1114">SUM(AR74,AR156,AR236,AR317,AR398,AR478,AR557,AR636)</f>
        <v>0</v>
      </c>
      <c r="AS715" s="23">
        <f t="shared" si="1114"/>
        <v>0</v>
      </c>
      <c r="AT715" s="13">
        <f t="shared" si="1114"/>
        <v>0</v>
      </c>
      <c r="AU715" s="13">
        <f t="shared" si="1114"/>
        <v>0</v>
      </c>
      <c r="AV715" s="14">
        <f t="shared" si="1114"/>
        <v>0</v>
      </c>
      <c r="AW715" s="27" t="e">
        <f t="shared" si="1050"/>
        <v>#DIV/0!</v>
      </c>
      <c r="AX715" s="24">
        <f t="shared" ref="AX715:BB715" si="1115">SUM(AX74,AX156,AX236,AX317,AX398,AX478,AX557,AX636)</f>
        <v>0</v>
      </c>
      <c r="AY715" s="23">
        <f t="shared" si="1115"/>
        <v>0</v>
      </c>
      <c r="AZ715" s="13">
        <f t="shared" si="1115"/>
        <v>0</v>
      </c>
      <c r="BA715" s="13">
        <f t="shared" si="1115"/>
        <v>0</v>
      </c>
      <c r="BB715" s="14">
        <f t="shared" si="1115"/>
        <v>0</v>
      </c>
      <c r="BC715" s="27" t="e">
        <f t="shared" si="1052"/>
        <v>#DIV/0!</v>
      </c>
      <c r="BD715" s="24">
        <f t="shared" ref="BD715:BH715" si="1116">SUM(BD74,BD156,BD236,BD317,BD398,BD478,BD557,BD636)</f>
        <v>0</v>
      </c>
      <c r="BE715" s="23">
        <f t="shared" si="1116"/>
        <v>0</v>
      </c>
      <c r="BF715" s="13">
        <f t="shared" si="1116"/>
        <v>0</v>
      </c>
      <c r="BG715" s="13">
        <f t="shared" si="1116"/>
        <v>0</v>
      </c>
      <c r="BH715" s="14">
        <f t="shared" si="1116"/>
        <v>0</v>
      </c>
      <c r="BI715" s="27" t="e">
        <f t="shared" si="1054"/>
        <v>#DIV/0!</v>
      </c>
      <c r="BJ715" s="24">
        <f t="shared" ref="BJ715:BN715" si="1117">SUM(BJ74,BJ156,BJ236,BJ317,BJ398,BJ478,BJ557,BJ636)</f>
        <v>0</v>
      </c>
      <c r="BK715" s="23">
        <f t="shared" si="1117"/>
        <v>0</v>
      </c>
      <c r="BL715" s="13">
        <f t="shared" si="1117"/>
        <v>0</v>
      </c>
      <c r="BM715" s="13">
        <f t="shared" si="1117"/>
        <v>0</v>
      </c>
      <c r="BN715" s="14">
        <f t="shared" si="1117"/>
        <v>0</v>
      </c>
      <c r="BO715" s="27" t="e">
        <f t="shared" si="1056"/>
        <v>#DIV/0!</v>
      </c>
      <c r="BP715" s="17">
        <f t="shared" ref="BP715:BT715" si="1118">SUM(BP74,BP156,BP236,BP317,BP398,BP478,BP557,BP636)</f>
        <v>0</v>
      </c>
      <c r="BQ715" s="45">
        <f t="shared" si="1118"/>
        <v>0</v>
      </c>
      <c r="BR715" s="42">
        <f t="shared" si="1118"/>
        <v>0</v>
      </c>
      <c r="BS715" s="42">
        <f t="shared" si="1118"/>
        <v>0</v>
      </c>
      <c r="BT715" s="43">
        <f t="shared" si="1118"/>
        <v>0</v>
      </c>
      <c r="BU715" s="44" t="e">
        <f t="shared" si="1058"/>
        <v>#DIV/0!</v>
      </c>
      <c r="BV715" s="46">
        <f t="shared" si="1034"/>
        <v>0</v>
      </c>
    </row>
    <row r="716" spans="2:74">
      <c r="B716" s="17" t="s">
        <v>79</v>
      </c>
      <c r="C716" s="23">
        <f t="shared" ref="C716:F716" si="1119">SUM(C75,C157,C237,C318,C399,C479,C558,C637)</f>
        <v>0</v>
      </c>
      <c r="D716" s="13">
        <f t="shared" si="1119"/>
        <v>0</v>
      </c>
      <c r="E716" s="13">
        <f t="shared" si="1119"/>
        <v>0</v>
      </c>
      <c r="F716" s="14">
        <f t="shared" si="1119"/>
        <v>0</v>
      </c>
      <c r="G716" s="27" t="e">
        <f t="shared" si="1036"/>
        <v>#DIV/0!</v>
      </c>
      <c r="H716" s="24">
        <f t="shared" ref="H716:L716" si="1120">SUM(H75,H157,H237,H318,H399,H479,H558,H637)</f>
        <v>0</v>
      </c>
      <c r="I716" s="23">
        <f t="shared" si="1120"/>
        <v>0</v>
      </c>
      <c r="J716" s="13">
        <f t="shared" si="1120"/>
        <v>0</v>
      </c>
      <c r="K716" s="13">
        <f t="shared" si="1120"/>
        <v>0</v>
      </c>
      <c r="L716" s="14">
        <f t="shared" si="1120"/>
        <v>0</v>
      </c>
      <c r="M716" s="27" t="e">
        <f t="shared" si="1038"/>
        <v>#DIV/0!</v>
      </c>
      <c r="N716" s="24">
        <f t="shared" ref="N716:R716" si="1121">SUM(N75,N157,N237,N318,N399,N479,N558,N637)</f>
        <v>0</v>
      </c>
      <c r="O716" s="23">
        <f t="shared" si="1121"/>
        <v>0</v>
      </c>
      <c r="P716" s="13">
        <f t="shared" si="1121"/>
        <v>0</v>
      </c>
      <c r="Q716" s="13">
        <f t="shared" si="1121"/>
        <v>0</v>
      </c>
      <c r="R716" s="14">
        <f t="shared" si="1121"/>
        <v>0</v>
      </c>
      <c r="S716" s="27" t="e">
        <f t="shared" si="1040"/>
        <v>#DIV/0!</v>
      </c>
      <c r="T716" s="24">
        <f t="shared" ref="T716:X716" si="1122">SUM(T75,T157,T237,T318,T399,T479,T558,T637)</f>
        <v>0</v>
      </c>
      <c r="U716" s="23">
        <f t="shared" si="1122"/>
        <v>0</v>
      </c>
      <c r="V716" s="13">
        <f t="shared" si="1122"/>
        <v>0</v>
      </c>
      <c r="W716" s="13">
        <f t="shared" si="1122"/>
        <v>0</v>
      </c>
      <c r="X716" s="14">
        <f t="shared" si="1122"/>
        <v>0</v>
      </c>
      <c r="Y716" s="27" t="e">
        <f t="shared" si="1042"/>
        <v>#DIV/0!</v>
      </c>
      <c r="Z716" s="24">
        <f t="shared" ref="Z716:AD716" si="1123">SUM(Z75,Z157,Z237,Z318,Z399,Z479,Z558,Z637)</f>
        <v>0</v>
      </c>
      <c r="AA716" s="23">
        <f t="shared" si="1123"/>
        <v>0</v>
      </c>
      <c r="AB716" s="13">
        <f t="shared" si="1123"/>
        <v>0</v>
      </c>
      <c r="AC716" s="13">
        <f t="shared" si="1123"/>
        <v>0</v>
      </c>
      <c r="AD716" s="14">
        <f t="shared" si="1123"/>
        <v>0</v>
      </c>
      <c r="AE716" s="27" t="e">
        <f t="shared" si="1044"/>
        <v>#DIV/0!</v>
      </c>
      <c r="AF716" s="24">
        <f t="shared" ref="AF716:AJ716" si="1124">SUM(AF75,AF157,AF237,AF318,AF399,AF479,AF558,AF637)</f>
        <v>0</v>
      </c>
      <c r="AG716" s="23">
        <f t="shared" si="1124"/>
        <v>0</v>
      </c>
      <c r="AH716" s="13">
        <f t="shared" si="1124"/>
        <v>0</v>
      </c>
      <c r="AI716" s="13">
        <f t="shared" si="1124"/>
        <v>0</v>
      </c>
      <c r="AJ716" s="14">
        <f t="shared" si="1124"/>
        <v>0</v>
      </c>
      <c r="AK716" s="27" t="e">
        <f t="shared" si="1046"/>
        <v>#DIV/0!</v>
      </c>
      <c r="AL716" s="24">
        <f t="shared" ref="AL716:AP716" si="1125">SUM(AL75,AL157,AL237,AL318,AL399,AL479,AL558,AL637)</f>
        <v>0</v>
      </c>
      <c r="AM716" s="23">
        <f t="shared" si="1125"/>
        <v>0</v>
      </c>
      <c r="AN716" s="13">
        <f t="shared" si="1125"/>
        <v>0</v>
      </c>
      <c r="AO716" s="13">
        <f t="shared" si="1125"/>
        <v>0</v>
      </c>
      <c r="AP716" s="14">
        <f t="shared" si="1125"/>
        <v>0</v>
      </c>
      <c r="AQ716" s="27" t="e">
        <f t="shared" si="1048"/>
        <v>#DIV/0!</v>
      </c>
      <c r="AR716" s="24">
        <f t="shared" ref="AR716:AV716" si="1126">SUM(AR75,AR157,AR237,AR318,AR399,AR479,AR558,AR637)</f>
        <v>0</v>
      </c>
      <c r="AS716" s="23">
        <f t="shared" si="1126"/>
        <v>0</v>
      </c>
      <c r="AT716" s="13">
        <f t="shared" si="1126"/>
        <v>0</v>
      </c>
      <c r="AU716" s="13">
        <f t="shared" si="1126"/>
        <v>0</v>
      </c>
      <c r="AV716" s="14">
        <f t="shared" si="1126"/>
        <v>0</v>
      </c>
      <c r="AW716" s="27" t="e">
        <f t="shared" si="1050"/>
        <v>#DIV/0!</v>
      </c>
      <c r="AX716" s="24">
        <f t="shared" ref="AX716:BB716" si="1127">SUM(AX75,AX157,AX237,AX318,AX399,AX479,AX558,AX637)</f>
        <v>0</v>
      </c>
      <c r="AY716" s="23">
        <f t="shared" si="1127"/>
        <v>0</v>
      </c>
      <c r="AZ716" s="13">
        <f t="shared" si="1127"/>
        <v>0</v>
      </c>
      <c r="BA716" s="13">
        <f t="shared" si="1127"/>
        <v>0</v>
      </c>
      <c r="BB716" s="14">
        <f t="shared" si="1127"/>
        <v>0</v>
      </c>
      <c r="BC716" s="27" t="e">
        <f t="shared" si="1052"/>
        <v>#DIV/0!</v>
      </c>
      <c r="BD716" s="24">
        <f t="shared" ref="BD716:BH716" si="1128">SUM(BD75,BD157,BD237,BD318,BD399,BD479,BD558,BD637)</f>
        <v>0</v>
      </c>
      <c r="BE716" s="23">
        <f t="shared" si="1128"/>
        <v>0</v>
      </c>
      <c r="BF716" s="13">
        <f t="shared" si="1128"/>
        <v>0</v>
      </c>
      <c r="BG716" s="13">
        <f t="shared" si="1128"/>
        <v>0</v>
      </c>
      <c r="BH716" s="14">
        <f t="shared" si="1128"/>
        <v>0</v>
      </c>
      <c r="BI716" s="27" t="e">
        <f t="shared" si="1054"/>
        <v>#DIV/0!</v>
      </c>
      <c r="BJ716" s="24">
        <f t="shared" ref="BJ716:BN716" si="1129">SUM(BJ75,BJ157,BJ237,BJ318,BJ399,BJ479,BJ558,BJ637)</f>
        <v>0</v>
      </c>
      <c r="BK716" s="23">
        <f t="shared" si="1129"/>
        <v>0</v>
      </c>
      <c r="BL716" s="13">
        <f t="shared" si="1129"/>
        <v>0</v>
      </c>
      <c r="BM716" s="13">
        <f t="shared" si="1129"/>
        <v>0</v>
      </c>
      <c r="BN716" s="14">
        <f t="shared" si="1129"/>
        <v>0</v>
      </c>
      <c r="BO716" s="27" t="e">
        <f t="shared" si="1056"/>
        <v>#DIV/0!</v>
      </c>
      <c r="BP716" s="17">
        <f t="shared" ref="BP716:BT716" si="1130">SUM(BP75,BP157,BP237,BP318,BP399,BP479,BP558,BP637)</f>
        <v>0</v>
      </c>
      <c r="BQ716" s="45">
        <f t="shared" si="1130"/>
        <v>0</v>
      </c>
      <c r="BR716" s="42">
        <f t="shared" si="1130"/>
        <v>0</v>
      </c>
      <c r="BS716" s="42">
        <f t="shared" si="1130"/>
        <v>0</v>
      </c>
      <c r="BT716" s="43">
        <f t="shared" si="1130"/>
        <v>0</v>
      </c>
      <c r="BU716" s="44" t="e">
        <f t="shared" si="1058"/>
        <v>#DIV/0!</v>
      </c>
      <c r="BV716" s="46">
        <f t="shared" si="1034"/>
        <v>0</v>
      </c>
    </row>
    <row r="717" spans="2:74">
      <c r="B717" s="17" t="s">
        <v>80</v>
      </c>
      <c r="C717" s="23">
        <f t="shared" ref="C717:F717" si="1131">SUM(C76,C158,C238,C319,C400,C480,C559,C638)</f>
        <v>0</v>
      </c>
      <c r="D717" s="13">
        <f t="shared" si="1131"/>
        <v>0</v>
      </c>
      <c r="E717" s="13">
        <f t="shared" si="1131"/>
        <v>0</v>
      </c>
      <c r="F717" s="14">
        <f t="shared" si="1131"/>
        <v>0</v>
      </c>
      <c r="G717" s="27" t="e">
        <f t="shared" si="1036"/>
        <v>#DIV/0!</v>
      </c>
      <c r="H717" s="24">
        <f t="shared" ref="H717:L717" si="1132">SUM(H76,H158,H238,H319,H400,H480,H559,H638)</f>
        <v>0</v>
      </c>
      <c r="I717" s="23">
        <f t="shared" si="1132"/>
        <v>0</v>
      </c>
      <c r="J717" s="13">
        <f t="shared" si="1132"/>
        <v>0</v>
      </c>
      <c r="K717" s="13">
        <f t="shared" si="1132"/>
        <v>0</v>
      </c>
      <c r="L717" s="14">
        <f t="shared" si="1132"/>
        <v>0</v>
      </c>
      <c r="M717" s="27" t="e">
        <f t="shared" si="1038"/>
        <v>#DIV/0!</v>
      </c>
      <c r="N717" s="24">
        <f t="shared" ref="N717:R717" si="1133">SUM(N76,N158,N238,N319,N400,N480,N559,N638)</f>
        <v>0</v>
      </c>
      <c r="O717" s="23">
        <f t="shared" si="1133"/>
        <v>0</v>
      </c>
      <c r="P717" s="13">
        <f t="shared" si="1133"/>
        <v>0</v>
      </c>
      <c r="Q717" s="13">
        <f t="shared" si="1133"/>
        <v>0</v>
      </c>
      <c r="R717" s="14">
        <f t="shared" si="1133"/>
        <v>0</v>
      </c>
      <c r="S717" s="27" t="e">
        <f t="shared" si="1040"/>
        <v>#DIV/0!</v>
      </c>
      <c r="T717" s="24">
        <f t="shared" ref="T717:X717" si="1134">SUM(T76,T158,T238,T319,T400,T480,T559,T638)</f>
        <v>0</v>
      </c>
      <c r="U717" s="23">
        <f t="shared" si="1134"/>
        <v>0</v>
      </c>
      <c r="V717" s="13">
        <f t="shared" si="1134"/>
        <v>0</v>
      </c>
      <c r="W717" s="13">
        <f t="shared" si="1134"/>
        <v>0</v>
      </c>
      <c r="X717" s="14">
        <f t="shared" si="1134"/>
        <v>0</v>
      </c>
      <c r="Y717" s="27" t="e">
        <f t="shared" si="1042"/>
        <v>#DIV/0!</v>
      </c>
      <c r="Z717" s="24">
        <f t="shared" ref="Z717:AD717" si="1135">SUM(Z76,Z158,Z238,Z319,Z400,Z480,Z559,Z638)</f>
        <v>0</v>
      </c>
      <c r="AA717" s="23">
        <f t="shared" si="1135"/>
        <v>0</v>
      </c>
      <c r="AB717" s="13">
        <f t="shared" si="1135"/>
        <v>0</v>
      </c>
      <c r="AC717" s="13">
        <f t="shared" si="1135"/>
        <v>0</v>
      </c>
      <c r="AD717" s="14">
        <f t="shared" si="1135"/>
        <v>0</v>
      </c>
      <c r="AE717" s="27" t="e">
        <f t="shared" si="1044"/>
        <v>#DIV/0!</v>
      </c>
      <c r="AF717" s="24">
        <f t="shared" ref="AF717:AJ717" si="1136">SUM(AF76,AF158,AF238,AF319,AF400,AF480,AF559,AF638)</f>
        <v>0</v>
      </c>
      <c r="AG717" s="23">
        <f t="shared" si="1136"/>
        <v>0</v>
      </c>
      <c r="AH717" s="13">
        <f t="shared" si="1136"/>
        <v>0</v>
      </c>
      <c r="AI717" s="13">
        <f t="shared" si="1136"/>
        <v>0</v>
      </c>
      <c r="AJ717" s="14">
        <f t="shared" si="1136"/>
        <v>0</v>
      </c>
      <c r="AK717" s="27" t="e">
        <f t="shared" si="1046"/>
        <v>#DIV/0!</v>
      </c>
      <c r="AL717" s="24">
        <f t="shared" ref="AL717:AP717" si="1137">SUM(AL76,AL158,AL238,AL319,AL400,AL480,AL559,AL638)</f>
        <v>0</v>
      </c>
      <c r="AM717" s="23">
        <f t="shared" si="1137"/>
        <v>0</v>
      </c>
      <c r="AN717" s="13">
        <f t="shared" si="1137"/>
        <v>0</v>
      </c>
      <c r="AO717" s="13">
        <f t="shared" si="1137"/>
        <v>0</v>
      </c>
      <c r="AP717" s="14">
        <f t="shared" si="1137"/>
        <v>0</v>
      </c>
      <c r="AQ717" s="27" t="e">
        <f t="shared" si="1048"/>
        <v>#DIV/0!</v>
      </c>
      <c r="AR717" s="24">
        <f t="shared" ref="AR717:AV717" si="1138">SUM(AR76,AR158,AR238,AR319,AR400,AR480,AR559,AR638)</f>
        <v>0</v>
      </c>
      <c r="AS717" s="23">
        <f t="shared" si="1138"/>
        <v>0</v>
      </c>
      <c r="AT717" s="13">
        <f t="shared" si="1138"/>
        <v>0</v>
      </c>
      <c r="AU717" s="13">
        <f t="shared" si="1138"/>
        <v>0</v>
      </c>
      <c r="AV717" s="14">
        <f t="shared" si="1138"/>
        <v>0</v>
      </c>
      <c r="AW717" s="27" t="e">
        <f t="shared" si="1050"/>
        <v>#DIV/0!</v>
      </c>
      <c r="AX717" s="24">
        <f t="shared" ref="AX717:BB717" si="1139">SUM(AX76,AX158,AX238,AX319,AX400,AX480,AX559,AX638)</f>
        <v>0</v>
      </c>
      <c r="AY717" s="23">
        <f t="shared" si="1139"/>
        <v>0</v>
      </c>
      <c r="AZ717" s="13">
        <f t="shared" si="1139"/>
        <v>0</v>
      </c>
      <c r="BA717" s="13">
        <f t="shared" si="1139"/>
        <v>0</v>
      </c>
      <c r="BB717" s="14">
        <f t="shared" si="1139"/>
        <v>0</v>
      </c>
      <c r="BC717" s="27" t="e">
        <f t="shared" si="1052"/>
        <v>#DIV/0!</v>
      </c>
      <c r="BD717" s="24">
        <f t="shared" ref="BD717:BH717" si="1140">SUM(BD76,BD158,BD238,BD319,BD400,BD480,BD559,BD638)</f>
        <v>0</v>
      </c>
      <c r="BE717" s="23">
        <f t="shared" si="1140"/>
        <v>0</v>
      </c>
      <c r="BF717" s="13">
        <f t="shared" si="1140"/>
        <v>0</v>
      </c>
      <c r="BG717" s="13">
        <f t="shared" si="1140"/>
        <v>0</v>
      </c>
      <c r="BH717" s="14">
        <f t="shared" si="1140"/>
        <v>0</v>
      </c>
      <c r="BI717" s="27" t="e">
        <f t="shared" si="1054"/>
        <v>#DIV/0!</v>
      </c>
      <c r="BJ717" s="24">
        <f t="shared" ref="BJ717:BN717" si="1141">SUM(BJ76,BJ158,BJ238,BJ319,BJ400,BJ480,BJ559,BJ638)</f>
        <v>0</v>
      </c>
      <c r="BK717" s="23">
        <f t="shared" si="1141"/>
        <v>0</v>
      </c>
      <c r="BL717" s="13">
        <f t="shared" si="1141"/>
        <v>0</v>
      </c>
      <c r="BM717" s="13">
        <f t="shared" si="1141"/>
        <v>0</v>
      </c>
      <c r="BN717" s="14">
        <f t="shared" si="1141"/>
        <v>0</v>
      </c>
      <c r="BO717" s="27" t="e">
        <f t="shared" si="1056"/>
        <v>#DIV/0!</v>
      </c>
      <c r="BP717" s="17">
        <f t="shared" ref="BP717:BT717" si="1142">SUM(BP76,BP158,BP238,BP319,BP400,BP480,BP559,BP638)</f>
        <v>0</v>
      </c>
      <c r="BQ717" s="45">
        <f t="shared" si="1142"/>
        <v>0</v>
      </c>
      <c r="BR717" s="42">
        <f t="shared" si="1142"/>
        <v>0</v>
      </c>
      <c r="BS717" s="42">
        <f t="shared" si="1142"/>
        <v>0</v>
      </c>
      <c r="BT717" s="43">
        <f t="shared" si="1142"/>
        <v>0</v>
      </c>
      <c r="BU717" s="44" t="e">
        <f t="shared" si="1058"/>
        <v>#DIV/0!</v>
      </c>
      <c r="BV717" s="46">
        <f t="shared" si="1034"/>
        <v>0</v>
      </c>
    </row>
    <row r="718" spans="2:74">
      <c r="B718" s="17" t="s">
        <v>81</v>
      </c>
      <c r="C718" s="23">
        <f t="shared" ref="C718:F718" si="1143">SUM(C77,C159,C239,C320,C401,C481,C560,C639)</f>
        <v>0</v>
      </c>
      <c r="D718" s="13">
        <f t="shared" si="1143"/>
        <v>0</v>
      </c>
      <c r="E718" s="13">
        <f t="shared" si="1143"/>
        <v>0</v>
      </c>
      <c r="F718" s="14">
        <f t="shared" si="1143"/>
        <v>0</v>
      </c>
      <c r="G718" s="27" t="e">
        <f t="shared" si="1036"/>
        <v>#DIV/0!</v>
      </c>
      <c r="H718" s="24">
        <f t="shared" ref="H718:L718" si="1144">SUM(H77,H159,H239,H320,H401,H481,H560,H639)</f>
        <v>0</v>
      </c>
      <c r="I718" s="23">
        <f t="shared" si="1144"/>
        <v>0</v>
      </c>
      <c r="J718" s="13">
        <f t="shared" si="1144"/>
        <v>0</v>
      </c>
      <c r="K718" s="13">
        <f t="shared" si="1144"/>
        <v>0</v>
      </c>
      <c r="L718" s="14">
        <f t="shared" si="1144"/>
        <v>0</v>
      </c>
      <c r="M718" s="27" t="e">
        <f t="shared" si="1038"/>
        <v>#DIV/0!</v>
      </c>
      <c r="N718" s="24">
        <f t="shared" ref="N718:R718" si="1145">SUM(N77,N159,N239,N320,N401,N481,N560,N639)</f>
        <v>0</v>
      </c>
      <c r="O718" s="23">
        <f t="shared" si="1145"/>
        <v>0</v>
      </c>
      <c r="P718" s="13">
        <f t="shared" si="1145"/>
        <v>0</v>
      </c>
      <c r="Q718" s="13">
        <f t="shared" si="1145"/>
        <v>0</v>
      </c>
      <c r="R718" s="14">
        <f t="shared" si="1145"/>
        <v>0</v>
      </c>
      <c r="S718" s="27" t="e">
        <f t="shared" si="1040"/>
        <v>#DIV/0!</v>
      </c>
      <c r="T718" s="24">
        <f t="shared" ref="T718:X718" si="1146">SUM(T77,T159,T239,T320,T401,T481,T560,T639)</f>
        <v>0</v>
      </c>
      <c r="U718" s="23">
        <f t="shared" si="1146"/>
        <v>0</v>
      </c>
      <c r="V718" s="13">
        <f t="shared" si="1146"/>
        <v>0</v>
      </c>
      <c r="W718" s="13">
        <f t="shared" si="1146"/>
        <v>0</v>
      </c>
      <c r="X718" s="14">
        <f t="shared" si="1146"/>
        <v>0</v>
      </c>
      <c r="Y718" s="27" t="e">
        <f t="shared" si="1042"/>
        <v>#DIV/0!</v>
      </c>
      <c r="Z718" s="24">
        <f t="shared" ref="Z718:AD718" si="1147">SUM(Z77,Z159,Z239,Z320,Z401,Z481,Z560,Z639)</f>
        <v>0</v>
      </c>
      <c r="AA718" s="23">
        <f t="shared" si="1147"/>
        <v>0</v>
      </c>
      <c r="AB718" s="13">
        <f t="shared" si="1147"/>
        <v>0</v>
      </c>
      <c r="AC718" s="13">
        <f t="shared" si="1147"/>
        <v>0</v>
      </c>
      <c r="AD718" s="14">
        <f t="shared" si="1147"/>
        <v>0</v>
      </c>
      <c r="AE718" s="27" t="e">
        <f t="shared" si="1044"/>
        <v>#DIV/0!</v>
      </c>
      <c r="AF718" s="24">
        <f t="shared" ref="AF718:AJ718" si="1148">SUM(AF77,AF159,AF239,AF320,AF401,AF481,AF560,AF639)</f>
        <v>0</v>
      </c>
      <c r="AG718" s="23">
        <f t="shared" si="1148"/>
        <v>0</v>
      </c>
      <c r="AH718" s="13">
        <f t="shared" si="1148"/>
        <v>0</v>
      </c>
      <c r="AI718" s="13">
        <f t="shared" si="1148"/>
        <v>0</v>
      </c>
      <c r="AJ718" s="14">
        <f t="shared" si="1148"/>
        <v>0</v>
      </c>
      <c r="AK718" s="27" t="e">
        <f t="shared" si="1046"/>
        <v>#DIV/0!</v>
      </c>
      <c r="AL718" s="24">
        <f t="shared" ref="AL718:AP718" si="1149">SUM(AL77,AL159,AL239,AL320,AL401,AL481,AL560,AL639)</f>
        <v>0</v>
      </c>
      <c r="AM718" s="23">
        <f t="shared" si="1149"/>
        <v>0</v>
      </c>
      <c r="AN718" s="13">
        <f t="shared" si="1149"/>
        <v>0</v>
      </c>
      <c r="AO718" s="13">
        <f t="shared" si="1149"/>
        <v>0</v>
      </c>
      <c r="AP718" s="14">
        <f t="shared" si="1149"/>
        <v>0</v>
      </c>
      <c r="AQ718" s="27" t="e">
        <f t="shared" si="1048"/>
        <v>#DIV/0!</v>
      </c>
      <c r="AR718" s="24">
        <f t="shared" ref="AR718:AV718" si="1150">SUM(AR77,AR159,AR239,AR320,AR401,AR481,AR560,AR639)</f>
        <v>0</v>
      </c>
      <c r="AS718" s="23">
        <f t="shared" si="1150"/>
        <v>0</v>
      </c>
      <c r="AT718" s="13">
        <f t="shared" si="1150"/>
        <v>0</v>
      </c>
      <c r="AU718" s="13">
        <f t="shared" si="1150"/>
        <v>0</v>
      </c>
      <c r="AV718" s="14">
        <f t="shared" si="1150"/>
        <v>0</v>
      </c>
      <c r="AW718" s="27" t="e">
        <f t="shared" si="1050"/>
        <v>#DIV/0!</v>
      </c>
      <c r="AX718" s="24">
        <f t="shared" ref="AX718:BB718" si="1151">SUM(AX77,AX159,AX239,AX320,AX401,AX481,AX560,AX639)</f>
        <v>0</v>
      </c>
      <c r="AY718" s="23">
        <f t="shared" si="1151"/>
        <v>0</v>
      </c>
      <c r="AZ718" s="13">
        <f t="shared" si="1151"/>
        <v>0</v>
      </c>
      <c r="BA718" s="13">
        <f t="shared" si="1151"/>
        <v>0</v>
      </c>
      <c r="BB718" s="14">
        <f t="shared" si="1151"/>
        <v>0</v>
      </c>
      <c r="BC718" s="27" t="e">
        <f t="shared" si="1052"/>
        <v>#DIV/0!</v>
      </c>
      <c r="BD718" s="24">
        <f t="shared" ref="BD718:BH718" si="1152">SUM(BD77,BD159,BD239,BD320,BD401,BD481,BD560,BD639)</f>
        <v>0</v>
      </c>
      <c r="BE718" s="23">
        <f t="shared" si="1152"/>
        <v>0</v>
      </c>
      <c r="BF718" s="13">
        <f t="shared" si="1152"/>
        <v>0</v>
      </c>
      <c r="BG718" s="13">
        <f t="shared" si="1152"/>
        <v>0</v>
      </c>
      <c r="BH718" s="14">
        <f t="shared" si="1152"/>
        <v>0</v>
      </c>
      <c r="BI718" s="27" t="e">
        <f t="shared" si="1054"/>
        <v>#DIV/0!</v>
      </c>
      <c r="BJ718" s="24">
        <f t="shared" ref="BJ718:BN718" si="1153">SUM(BJ77,BJ159,BJ239,BJ320,BJ401,BJ481,BJ560,BJ639)</f>
        <v>0</v>
      </c>
      <c r="BK718" s="23">
        <f t="shared" si="1153"/>
        <v>0</v>
      </c>
      <c r="BL718" s="13">
        <f t="shared" si="1153"/>
        <v>0</v>
      </c>
      <c r="BM718" s="13">
        <f t="shared" si="1153"/>
        <v>0</v>
      </c>
      <c r="BN718" s="14">
        <f t="shared" si="1153"/>
        <v>0</v>
      </c>
      <c r="BO718" s="27" t="e">
        <f t="shared" si="1056"/>
        <v>#DIV/0!</v>
      </c>
      <c r="BP718" s="17">
        <f t="shared" ref="BP718:BT718" si="1154">SUM(BP77,BP159,BP239,BP320,BP401,BP481,BP560,BP639)</f>
        <v>0</v>
      </c>
      <c r="BQ718" s="45">
        <f t="shared" si="1154"/>
        <v>0</v>
      </c>
      <c r="BR718" s="42">
        <f t="shared" si="1154"/>
        <v>0</v>
      </c>
      <c r="BS718" s="42">
        <f t="shared" si="1154"/>
        <v>0</v>
      </c>
      <c r="BT718" s="43">
        <f t="shared" si="1154"/>
        <v>0</v>
      </c>
      <c r="BU718" s="44" t="e">
        <f t="shared" si="1058"/>
        <v>#DIV/0!</v>
      </c>
      <c r="BV718" s="46">
        <f t="shared" si="1034"/>
        <v>0</v>
      </c>
    </row>
    <row r="719" spans="2:74">
      <c r="B719" s="17" t="s">
        <v>82</v>
      </c>
      <c r="C719" s="23">
        <f t="shared" ref="C719:F719" si="1155">SUM(C78,C160,C240,C321,C402,C482,C561,C640)</f>
        <v>0</v>
      </c>
      <c r="D719" s="13">
        <f t="shared" si="1155"/>
        <v>0</v>
      </c>
      <c r="E719" s="13">
        <f t="shared" si="1155"/>
        <v>0</v>
      </c>
      <c r="F719" s="14">
        <f t="shared" si="1155"/>
        <v>0</v>
      </c>
      <c r="G719" s="27" t="e">
        <f t="shared" si="1036"/>
        <v>#DIV/0!</v>
      </c>
      <c r="H719" s="24">
        <f t="shared" ref="H719:L719" si="1156">SUM(H78,H160,H240,H321,H402,H482,H561,H640)</f>
        <v>0</v>
      </c>
      <c r="I719" s="23">
        <f t="shared" si="1156"/>
        <v>0</v>
      </c>
      <c r="J719" s="13">
        <f t="shared" si="1156"/>
        <v>0</v>
      </c>
      <c r="K719" s="13">
        <f t="shared" si="1156"/>
        <v>0</v>
      </c>
      <c r="L719" s="14">
        <f t="shared" si="1156"/>
        <v>0</v>
      </c>
      <c r="M719" s="27" t="e">
        <f t="shared" si="1038"/>
        <v>#DIV/0!</v>
      </c>
      <c r="N719" s="24">
        <f t="shared" ref="N719:R719" si="1157">SUM(N78,N160,N240,N321,N402,N482,N561,N640)</f>
        <v>0</v>
      </c>
      <c r="O719" s="23">
        <f t="shared" si="1157"/>
        <v>0</v>
      </c>
      <c r="P719" s="13">
        <f t="shared" si="1157"/>
        <v>0</v>
      </c>
      <c r="Q719" s="13">
        <f t="shared" si="1157"/>
        <v>0</v>
      </c>
      <c r="R719" s="14">
        <f t="shared" si="1157"/>
        <v>0</v>
      </c>
      <c r="S719" s="27" t="e">
        <f t="shared" si="1040"/>
        <v>#DIV/0!</v>
      </c>
      <c r="T719" s="24">
        <f t="shared" ref="T719:X719" si="1158">SUM(T78,T160,T240,T321,T402,T482,T561,T640)</f>
        <v>0</v>
      </c>
      <c r="U719" s="23">
        <f t="shared" si="1158"/>
        <v>0</v>
      </c>
      <c r="V719" s="13">
        <f t="shared" si="1158"/>
        <v>0</v>
      </c>
      <c r="W719" s="13">
        <f t="shared" si="1158"/>
        <v>0</v>
      </c>
      <c r="X719" s="14">
        <f t="shared" si="1158"/>
        <v>0</v>
      </c>
      <c r="Y719" s="27" t="e">
        <f t="shared" si="1042"/>
        <v>#DIV/0!</v>
      </c>
      <c r="Z719" s="24">
        <f t="shared" ref="Z719:AD719" si="1159">SUM(Z78,Z160,Z240,Z321,Z402,Z482,Z561,Z640)</f>
        <v>0</v>
      </c>
      <c r="AA719" s="23">
        <f t="shared" si="1159"/>
        <v>0</v>
      </c>
      <c r="AB719" s="13">
        <f t="shared" si="1159"/>
        <v>0</v>
      </c>
      <c r="AC719" s="13">
        <f t="shared" si="1159"/>
        <v>0</v>
      </c>
      <c r="AD719" s="14">
        <f t="shared" si="1159"/>
        <v>0</v>
      </c>
      <c r="AE719" s="27" t="e">
        <f t="shared" si="1044"/>
        <v>#DIV/0!</v>
      </c>
      <c r="AF719" s="24">
        <f t="shared" ref="AF719:AJ719" si="1160">SUM(AF78,AF160,AF240,AF321,AF402,AF482,AF561,AF640)</f>
        <v>0</v>
      </c>
      <c r="AG719" s="23">
        <f t="shared" si="1160"/>
        <v>0</v>
      </c>
      <c r="AH719" s="13">
        <f t="shared" si="1160"/>
        <v>0</v>
      </c>
      <c r="AI719" s="13">
        <f t="shared" si="1160"/>
        <v>0</v>
      </c>
      <c r="AJ719" s="14">
        <f t="shared" si="1160"/>
        <v>0</v>
      </c>
      <c r="AK719" s="27" t="e">
        <f t="shared" si="1046"/>
        <v>#DIV/0!</v>
      </c>
      <c r="AL719" s="24">
        <f t="shared" ref="AL719:AP719" si="1161">SUM(AL78,AL160,AL240,AL321,AL402,AL482,AL561,AL640)</f>
        <v>0</v>
      </c>
      <c r="AM719" s="23">
        <f t="shared" si="1161"/>
        <v>0</v>
      </c>
      <c r="AN719" s="13">
        <f t="shared" si="1161"/>
        <v>0</v>
      </c>
      <c r="AO719" s="13">
        <f t="shared" si="1161"/>
        <v>0</v>
      </c>
      <c r="AP719" s="14">
        <f t="shared" si="1161"/>
        <v>0</v>
      </c>
      <c r="AQ719" s="27" t="e">
        <f t="shared" si="1048"/>
        <v>#DIV/0!</v>
      </c>
      <c r="AR719" s="24">
        <f t="shared" ref="AR719:AV719" si="1162">SUM(AR78,AR160,AR240,AR321,AR402,AR482,AR561,AR640)</f>
        <v>0</v>
      </c>
      <c r="AS719" s="23">
        <f t="shared" si="1162"/>
        <v>0</v>
      </c>
      <c r="AT719" s="13">
        <f t="shared" si="1162"/>
        <v>0</v>
      </c>
      <c r="AU719" s="13">
        <f t="shared" si="1162"/>
        <v>0</v>
      </c>
      <c r="AV719" s="14">
        <f t="shared" si="1162"/>
        <v>0</v>
      </c>
      <c r="AW719" s="27" t="e">
        <f t="shared" si="1050"/>
        <v>#DIV/0!</v>
      </c>
      <c r="AX719" s="24">
        <f t="shared" ref="AX719:BB719" si="1163">SUM(AX78,AX160,AX240,AX321,AX402,AX482,AX561,AX640)</f>
        <v>0</v>
      </c>
      <c r="AY719" s="23">
        <f t="shared" si="1163"/>
        <v>0</v>
      </c>
      <c r="AZ719" s="13">
        <f t="shared" si="1163"/>
        <v>0</v>
      </c>
      <c r="BA719" s="13">
        <f t="shared" si="1163"/>
        <v>0</v>
      </c>
      <c r="BB719" s="14">
        <f t="shared" si="1163"/>
        <v>0</v>
      </c>
      <c r="BC719" s="27" t="e">
        <f t="shared" si="1052"/>
        <v>#DIV/0!</v>
      </c>
      <c r="BD719" s="24">
        <f t="shared" ref="BD719:BH719" si="1164">SUM(BD78,BD160,BD240,BD321,BD402,BD482,BD561,BD640)</f>
        <v>0</v>
      </c>
      <c r="BE719" s="23">
        <f t="shared" si="1164"/>
        <v>0</v>
      </c>
      <c r="BF719" s="13">
        <f t="shared" si="1164"/>
        <v>0</v>
      </c>
      <c r="BG719" s="13">
        <f t="shared" si="1164"/>
        <v>0</v>
      </c>
      <c r="BH719" s="14">
        <f t="shared" si="1164"/>
        <v>0</v>
      </c>
      <c r="BI719" s="27" t="e">
        <f t="shared" si="1054"/>
        <v>#DIV/0!</v>
      </c>
      <c r="BJ719" s="24">
        <f t="shared" ref="BJ719:BN719" si="1165">SUM(BJ78,BJ160,BJ240,BJ321,BJ402,BJ482,BJ561,BJ640)</f>
        <v>0</v>
      </c>
      <c r="BK719" s="23">
        <f t="shared" si="1165"/>
        <v>0</v>
      </c>
      <c r="BL719" s="13">
        <f t="shared" si="1165"/>
        <v>0</v>
      </c>
      <c r="BM719" s="13">
        <f t="shared" si="1165"/>
        <v>0</v>
      </c>
      <c r="BN719" s="14">
        <f t="shared" si="1165"/>
        <v>0</v>
      </c>
      <c r="BO719" s="27" t="e">
        <f t="shared" si="1056"/>
        <v>#DIV/0!</v>
      </c>
      <c r="BP719" s="17">
        <f t="shared" ref="BP719:BT719" si="1166">SUM(BP78,BP160,BP240,BP321,BP402,BP482,BP561,BP640)</f>
        <v>0</v>
      </c>
      <c r="BQ719" s="45">
        <f t="shared" si="1166"/>
        <v>0</v>
      </c>
      <c r="BR719" s="42">
        <f t="shared" si="1166"/>
        <v>0</v>
      </c>
      <c r="BS719" s="42">
        <f t="shared" si="1166"/>
        <v>0</v>
      </c>
      <c r="BT719" s="43">
        <f t="shared" si="1166"/>
        <v>0</v>
      </c>
      <c r="BU719" s="44" t="e">
        <f t="shared" si="1058"/>
        <v>#DIV/0!</v>
      </c>
      <c r="BV719" s="46">
        <f t="shared" si="1034"/>
        <v>0</v>
      </c>
    </row>
    <row r="720" spans="2:74" ht="15.75" thickBot="1">
      <c r="B720" s="47" t="s">
        <v>83</v>
      </c>
      <c r="C720" s="23">
        <f t="shared" ref="C720:F720" si="1167">SUM(C79,C161,C241,C322,C403,C483,C562,C641)</f>
        <v>0</v>
      </c>
      <c r="D720" s="49">
        <f t="shared" si="1167"/>
        <v>0</v>
      </c>
      <c r="E720" s="49">
        <f t="shared" si="1167"/>
        <v>0</v>
      </c>
      <c r="F720" s="50">
        <f t="shared" si="1167"/>
        <v>0</v>
      </c>
      <c r="G720" s="51" t="e">
        <f t="shared" si="1036"/>
        <v>#DIV/0!</v>
      </c>
      <c r="H720" s="52">
        <f t="shared" ref="H720:L720" si="1168">SUM(H79,H161,H241,H322,H403,H483,H562,H641)</f>
        <v>0</v>
      </c>
      <c r="I720" s="48">
        <f t="shared" si="1168"/>
        <v>0</v>
      </c>
      <c r="J720" s="49">
        <f t="shared" si="1168"/>
        <v>0</v>
      </c>
      <c r="K720" s="49">
        <f t="shared" si="1168"/>
        <v>0</v>
      </c>
      <c r="L720" s="50">
        <f t="shared" si="1168"/>
        <v>0</v>
      </c>
      <c r="M720" s="51" t="e">
        <f t="shared" si="1038"/>
        <v>#DIV/0!</v>
      </c>
      <c r="N720" s="52">
        <f t="shared" ref="N720:R720" si="1169">SUM(N79,N161,N241,N322,N403,N483,N562,N641)</f>
        <v>0</v>
      </c>
      <c r="O720" s="48">
        <f t="shared" si="1169"/>
        <v>0</v>
      </c>
      <c r="P720" s="49">
        <f t="shared" si="1169"/>
        <v>0</v>
      </c>
      <c r="Q720" s="49">
        <f t="shared" si="1169"/>
        <v>0</v>
      </c>
      <c r="R720" s="50">
        <f t="shared" si="1169"/>
        <v>0</v>
      </c>
      <c r="S720" s="51" t="e">
        <f t="shared" si="1040"/>
        <v>#DIV/0!</v>
      </c>
      <c r="T720" s="52">
        <f t="shared" ref="T720:X720" si="1170">SUM(T79,T161,T241,T322,T403,T483,T562,T641)</f>
        <v>0</v>
      </c>
      <c r="U720" s="48">
        <f t="shared" si="1170"/>
        <v>0</v>
      </c>
      <c r="V720" s="49">
        <f t="shared" si="1170"/>
        <v>0</v>
      </c>
      <c r="W720" s="49">
        <f t="shared" si="1170"/>
        <v>0</v>
      </c>
      <c r="X720" s="50">
        <f t="shared" si="1170"/>
        <v>0</v>
      </c>
      <c r="Y720" s="51" t="e">
        <f t="shared" si="1042"/>
        <v>#DIV/0!</v>
      </c>
      <c r="Z720" s="52">
        <f t="shared" ref="Z720:AD720" si="1171">SUM(Z79,Z161,Z241,Z322,Z403,Z483,Z562,Z641)</f>
        <v>0</v>
      </c>
      <c r="AA720" s="48">
        <f t="shared" si="1171"/>
        <v>0</v>
      </c>
      <c r="AB720" s="49">
        <f t="shared" si="1171"/>
        <v>0</v>
      </c>
      <c r="AC720" s="49">
        <f t="shared" si="1171"/>
        <v>0</v>
      </c>
      <c r="AD720" s="50">
        <f t="shared" si="1171"/>
        <v>0</v>
      </c>
      <c r="AE720" s="51" t="e">
        <f t="shared" si="1044"/>
        <v>#DIV/0!</v>
      </c>
      <c r="AF720" s="52">
        <f t="shared" ref="AF720:AJ720" si="1172">SUM(AF79,AF161,AF241,AF322,AF403,AF483,AF562,AF641)</f>
        <v>0</v>
      </c>
      <c r="AG720" s="48">
        <f t="shared" si="1172"/>
        <v>0</v>
      </c>
      <c r="AH720" s="49">
        <f t="shared" si="1172"/>
        <v>0</v>
      </c>
      <c r="AI720" s="49">
        <f t="shared" si="1172"/>
        <v>0</v>
      </c>
      <c r="AJ720" s="50">
        <f t="shared" si="1172"/>
        <v>0</v>
      </c>
      <c r="AK720" s="51" t="e">
        <f t="shared" si="1046"/>
        <v>#DIV/0!</v>
      </c>
      <c r="AL720" s="52">
        <f t="shared" ref="AL720:AP720" si="1173">SUM(AL79,AL161,AL241,AL322,AL403,AL483,AL562,AL641)</f>
        <v>0</v>
      </c>
      <c r="AM720" s="48">
        <f t="shared" si="1173"/>
        <v>0</v>
      </c>
      <c r="AN720" s="49">
        <f t="shared" si="1173"/>
        <v>0</v>
      </c>
      <c r="AO720" s="49">
        <f t="shared" si="1173"/>
        <v>0</v>
      </c>
      <c r="AP720" s="50">
        <f t="shared" si="1173"/>
        <v>0</v>
      </c>
      <c r="AQ720" s="51" t="e">
        <f t="shared" si="1048"/>
        <v>#DIV/0!</v>
      </c>
      <c r="AR720" s="52">
        <f t="shared" ref="AR720:AV720" si="1174">SUM(AR79,AR161,AR241,AR322,AR403,AR483,AR562,AR641)</f>
        <v>0</v>
      </c>
      <c r="AS720" s="48">
        <f t="shared" si="1174"/>
        <v>0</v>
      </c>
      <c r="AT720" s="49">
        <f t="shared" si="1174"/>
        <v>0</v>
      </c>
      <c r="AU720" s="49">
        <f t="shared" si="1174"/>
        <v>0</v>
      </c>
      <c r="AV720" s="50">
        <f t="shared" si="1174"/>
        <v>0</v>
      </c>
      <c r="AW720" s="51" t="e">
        <f t="shared" si="1050"/>
        <v>#DIV/0!</v>
      </c>
      <c r="AX720" s="52">
        <f t="shared" ref="AX720:BB720" si="1175">SUM(AX79,AX161,AX241,AX322,AX403,AX483,AX562,AX641)</f>
        <v>0</v>
      </c>
      <c r="AY720" s="48">
        <f t="shared" si="1175"/>
        <v>0</v>
      </c>
      <c r="AZ720" s="49">
        <f t="shared" si="1175"/>
        <v>0</v>
      </c>
      <c r="BA720" s="49">
        <f t="shared" si="1175"/>
        <v>0</v>
      </c>
      <c r="BB720" s="50">
        <f t="shared" si="1175"/>
        <v>0</v>
      </c>
      <c r="BC720" s="51" t="e">
        <f t="shared" si="1052"/>
        <v>#DIV/0!</v>
      </c>
      <c r="BD720" s="52">
        <f t="shared" ref="BD720:BH720" si="1176">SUM(BD79,BD161,BD241,BD322,BD403,BD483,BD562,BD641)</f>
        <v>0</v>
      </c>
      <c r="BE720" s="48">
        <f t="shared" si="1176"/>
        <v>0</v>
      </c>
      <c r="BF720" s="49">
        <f t="shared" si="1176"/>
        <v>0</v>
      </c>
      <c r="BG720" s="49">
        <f t="shared" si="1176"/>
        <v>0</v>
      </c>
      <c r="BH720" s="50">
        <f t="shared" si="1176"/>
        <v>0</v>
      </c>
      <c r="BI720" s="51" t="e">
        <f t="shared" si="1054"/>
        <v>#DIV/0!</v>
      </c>
      <c r="BJ720" s="52">
        <f t="shared" ref="BJ720:BN720" si="1177">SUM(BJ79,BJ161,BJ241,BJ322,BJ403,BJ483,BJ562,BJ641)</f>
        <v>0</v>
      </c>
      <c r="BK720" s="48">
        <f t="shared" si="1177"/>
        <v>0</v>
      </c>
      <c r="BL720" s="49">
        <f t="shared" si="1177"/>
        <v>0</v>
      </c>
      <c r="BM720" s="49">
        <f t="shared" si="1177"/>
        <v>0</v>
      </c>
      <c r="BN720" s="50">
        <f t="shared" si="1177"/>
        <v>0</v>
      </c>
      <c r="BO720" s="51" t="e">
        <f t="shared" si="1056"/>
        <v>#DIV/0!</v>
      </c>
      <c r="BP720" s="47">
        <f t="shared" ref="BP720:BT720" si="1178">SUM(BP79,BP161,BP241,BP322,BP403,BP483,BP562,BP641)</f>
        <v>0</v>
      </c>
      <c r="BQ720" s="53">
        <f t="shared" si="1178"/>
        <v>0</v>
      </c>
      <c r="BR720" s="54">
        <f t="shared" si="1178"/>
        <v>0</v>
      </c>
      <c r="BS720" s="54">
        <f t="shared" si="1178"/>
        <v>0</v>
      </c>
      <c r="BT720" s="55">
        <f t="shared" si="1178"/>
        <v>0</v>
      </c>
      <c r="BU720" s="56" t="e">
        <f t="shared" si="1058"/>
        <v>#DIV/0!</v>
      </c>
      <c r="BV720" s="57">
        <f t="shared" si="1034"/>
        <v>0</v>
      </c>
    </row>
    <row r="721" spans="2:74">
      <c r="B721" s="58" t="s">
        <v>93</v>
      </c>
      <c r="C721" s="32">
        <f>SUBTOTAL(9,C645:C720)</f>
        <v>0</v>
      </c>
      <c r="D721" s="32">
        <f>SUBTOTAL(9,D645:D720)</f>
        <v>0</v>
      </c>
      <c r="E721" s="32">
        <f>SUBTOTAL(9,E645:E720)</f>
        <v>0</v>
      </c>
      <c r="F721" s="32">
        <f>SUBTOTAL(9,F645:F720)</f>
        <v>0</v>
      </c>
      <c r="H721" s="32">
        <f t="shared" ref="H721:K721" si="1179">SUBTOTAL(9,H645:H720)</f>
        <v>0</v>
      </c>
      <c r="I721" s="32">
        <f t="shared" si="1179"/>
        <v>0</v>
      </c>
      <c r="J721" s="32">
        <f t="shared" si="1179"/>
        <v>0</v>
      </c>
      <c r="K721" s="32">
        <f t="shared" si="1179"/>
        <v>0</v>
      </c>
      <c r="L721" s="32">
        <f>SUBTOTAL(9,L645:L720)</f>
        <v>0</v>
      </c>
      <c r="M721" t="e">
        <f t="shared" ref="M721" si="1180">L721/K721</f>
        <v>#DIV/0!</v>
      </c>
      <c r="N721" s="32">
        <f>SUBTOTAL(9,N645:N720)</f>
        <v>0</v>
      </c>
      <c r="O721" s="32">
        <f t="shared" ref="O721:BV721" si="1181">SUBTOTAL(9,O645:O720)</f>
        <v>0</v>
      </c>
      <c r="P721" s="32">
        <f t="shared" si="1181"/>
        <v>0</v>
      </c>
      <c r="Q721" s="32">
        <f t="shared" si="1181"/>
        <v>0</v>
      </c>
      <c r="R721" s="32">
        <f t="shared" si="1181"/>
        <v>0</v>
      </c>
      <c r="S721" s="32" t="e">
        <f t="shared" ref="S721" si="1182">R721/Q721</f>
        <v>#DIV/0!</v>
      </c>
      <c r="T721" s="32">
        <f t="shared" si="1181"/>
        <v>0</v>
      </c>
      <c r="U721" s="32">
        <f t="shared" si="1181"/>
        <v>0</v>
      </c>
      <c r="V721" s="32">
        <f t="shared" si="1181"/>
        <v>0</v>
      </c>
      <c r="W721" s="32">
        <f t="shared" si="1181"/>
        <v>0</v>
      </c>
      <c r="X721" s="32">
        <f t="shared" si="1181"/>
        <v>0</v>
      </c>
      <c r="Y721" s="32" t="e">
        <f t="shared" ref="Y721" si="1183">X721/W721</f>
        <v>#DIV/0!</v>
      </c>
      <c r="Z721" s="32">
        <f t="shared" si="1181"/>
        <v>0</v>
      </c>
      <c r="AA721" s="32">
        <f t="shared" si="1181"/>
        <v>0</v>
      </c>
      <c r="AB721" s="32">
        <f t="shared" si="1181"/>
        <v>0</v>
      </c>
      <c r="AC721" s="32">
        <f t="shared" si="1181"/>
        <v>0</v>
      </c>
      <c r="AD721" s="32">
        <f t="shared" si="1181"/>
        <v>0</v>
      </c>
      <c r="AE721" s="32" t="e">
        <f t="shared" ref="AE721" si="1184">AD721/AC721</f>
        <v>#DIV/0!</v>
      </c>
      <c r="AF721" s="32">
        <f t="shared" si="1181"/>
        <v>0</v>
      </c>
      <c r="AG721" s="32">
        <f t="shared" si="1181"/>
        <v>0</v>
      </c>
      <c r="AH721" s="32">
        <f t="shared" si="1181"/>
        <v>0</v>
      </c>
      <c r="AI721" s="32">
        <f t="shared" si="1181"/>
        <v>0</v>
      </c>
      <c r="AJ721" s="32">
        <f t="shared" si="1181"/>
        <v>0</v>
      </c>
      <c r="AK721" s="32" t="e">
        <f t="shared" ref="AK721" si="1185">AJ721/AI721</f>
        <v>#DIV/0!</v>
      </c>
      <c r="AL721" s="32">
        <f t="shared" si="1181"/>
        <v>0</v>
      </c>
      <c r="AM721" s="32">
        <f t="shared" si="1181"/>
        <v>0</v>
      </c>
      <c r="AN721" s="32">
        <f t="shared" si="1181"/>
        <v>0</v>
      </c>
      <c r="AO721" s="32">
        <f t="shared" si="1181"/>
        <v>0</v>
      </c>
      <c r="AP721" s="32">
        <f t="shared" si="1181"/>
        <v>0</v>
      </c>
      <c r="AQ721" s="32" t="e">
        <f t="shared" ref="AQ721" si="1186">AP721/AO721</f>
        <v>#DIV/0!</v>
      </c>
      <c r="AR721" s="32">
        <f t="shared" si="1181"/>
        <v>0</v>
      </c>
      <c r="AS721" s="32">
        <f t="shared" si="1181"/>
        <v>0</v>
      </c>
      <c r="AT721" s="32">
        <f t="shared" si="1181"/>
        <v>0</v>
      </c>
      <c r="AU721" s="32">
        <f t="shared" si="1181"/>
        <v>0</v>
      </c>
      <c r="AV721" s="32">
        <f t="shared" si="1181"/>
        <v>0</v>
      </c>
      <c r="AW721" s="32" t="e">
        <f t="shared" ref="AW721" si="1187">AV721/AU721</f>
        <v>#DIV/0!</v>
      </c>
      <c r="AX721" s="32">
        <f t="shared" si="1181"/>
        <v>0</v>
      </c>
      <c r="AY721" s="32">
        <f t="shared" si="1181"/>
        <v>0</v>
      </c>
      <c r="AZ721" s="32">
        <f t="shared" si="1181"/>
        <v>0</v>
      </c>
      <c r="BA721" s="32">
        <f t="shared" si="1181"/>
        <v>0</v>
      </c>
      <c r="BB721" s="32">
        <f t="shared" si="1181"/>
        <v>0</v>
      </c>
      <c r="BC721" s="32" t="e">
        <f t="shared" ref="BC721" si="1188">BB721/BA721</f>
        <v>#DIV/0!</v>
      </c>
      <c r="BD721" s="32">
        <f t="shared" si="1181"/>
        <v>0</v>
      </c>
      <c r="BE721" s="32">
        <f t="shared" si="1181"/>
        <v>0</v>
      </c>
      <c r="BF721" s="32">
        <f t="shared" si="1181"/>
        <v>0</v>
      </c>
      <c r="BG721" s="32">
        <f t="shared" si="1181"/>
        <v>0</v>
      </c>
      <c r="BH721" s="32">
        <f t="shared" si="1181"/>
        <v>0</v>
      </c>
      <c r="BI721" s="32" t="e">
        <f t="shared" ref="BI721" si="1189">BH721/BG721</f>
        <v>#DIV/0!</v>
      </c>
      <c r="BJ721" s="32">
        <f t="shared" si="1181"/>
        <v>0</v>
      </c>
      <c r="BK721" s="32">
        <f t="shared" si="1181"/>
        <v>0</v>
      </c>
      <c r="BL721" s="32">
        <f t="shared" si="1181"/>
        <v>0</v>
      </c>
      <c r="BM721" s="32">
        <f t="shared" si="1181"/>
        <v>0</v>
      </c>
      <c r="BN721" s="32">
        <f t="shared" si="1181"/>
        <v>0</v>
      </c>
      <c r="BO721" s="32" t="e">
        <f t="shared" ref="BO721" si="1190">BN721/BM721</f>
        <v>#DIV/0!</v>
      </c>
      <c r="BP721" s="32">
        <f t="shared" si="1181"/>
        <v>0</v>
      </c>
      <c r="BQ721" s="32">
        <f t="shared" si="1181"/>
        <v>0</v>
      </c>
      <c r="BR721" s="32">
        <f t="shared" si="1181"/>
        <v>0</v>
      </c>
      <c r="BS721" s="32">
        <f t="shared" si="1181"/>
        <v>0</v>
      </c>
      <c r="BT721" s="32">
        <f t="shared" si="1181"/>
        <v>0</v>
      </c>
      <c r="BU721" s="32" t="e">
        <f t="shared" ref="BU721" si="1191">BT721/BS721</f>
        <v>#DIV/0!</v>
      </c>
      <c r="BV721" s="32">
        <f t="shared" si="1181"/>
        <v>0</v>
      </c>
    </row>
    <row r="722" spans="2:74" ht="15.75" thickBot="1"/>
    <row r="723" spans="2:74">
      <c r="C723" s="321">
        <v>45292</v>
      </c>
      <c r="D723" s="322"/>
      <c r="E723" s="322"/>
      <c r="F723" s="323"/>
      <c r="G723" s="321">
        <v>45323</v>
      </c>
      <c r="H723" s="322"/>
      <c r="I723" s="322"/>
      <c r="J723" s="323"/>
      <c r="K723" s="321">
        <v>45352</v>
      </c>
      <c r="L723" s="322"/>
      <c r="M723" s="322"/>
      <c r="N723" s="323"/>
      <c r="O723" s="321">
        <v>45383</v>
      </c>
      <c r="P723" s="322"/>
      <c r="Q723" s="322"/>
      <c r="R723" s="323"/>
      <c r="S723" s="321">
        <v>45413</v>
      </c>
      <c r="T723" s="322"/>
      <c r="U723" s="322"/>
      <c r="V723" s="323"/>
      <c r="W723" s="321">
        <v>45444</v>
      </c>
      <c r="X723" s="322"/>
      <c r="Y723" s="322"/>
      <c r="Z723" s="323"/>
      <c r="AA723" s="321">
        <v>45474</v>
      </c>
      <c r="AB723" s="322"/>
      <c r="AC723" s="322"/>
      <c r="AD723" s="323"/>
      <c r="AE723" s="321">
        <v>45505</v>
      </c>
      <c r="AF723" s="322"/>
      <c r="AG723" s="322"/>
      <c r="AH723" s="323"/>
      <c r="AI723" s="321">
        <v>45536</v>
      </c>
      <c r="AJ723" s="322"/>
      <c r="AK723" s="322"/>
      <c r="AL723" s="323"/>
      <c r="AM723" s="321">
        <v>45566</v>
      </c>
      <c r="AN723" s="322"/>
      <c r="AO723" s="322"/>
      <c r="AP723" s="323"/>
      <c r="AQ723" s="321">
        <v>45597</v>
      </c>
      <c r="AR723" s="322"/>
      <c r="AS723" s="322"/>
      <c r="AT723" s="323"/>
      <c r="AU723" s="321">
        <v>45627</v>
      </c>
      <c r="AV723" s="322"/>
      <c r="AW723" s="322"/>
      <c r="AX723" s="323"/>
    </row>
    <row r="724" spans="2:74" ht="30">
      <c r="C724" s="28" t="s">
        <v>94</v>
      </c>
      <c r="D724" s="7" t="s">
        <v>95</v>
      </c>
      <c r="E724" s="29" t="s">
        <v>96</v>
      </c>
      <c r="F724" s="30" t="s">
        <v>97</v>
      </c>
      <c r="G724" s="28" t="s">
        <v>94</v>
      </c>
      <c r="H724" s="7" t="s">
        <v>95</v>
      </c>
      <c r="I724" s="29" t="s">
        <v>96</v>
      </c>
      <c r="J724" s="30" t="s">
        <v>97</v>
      </c>
      <c r="K724" s="28" t="s">
        <v>94</v>
      </c>
      <c r="L724" s="7" t="s">
        <v>95</v>
      </c>
      <c r="M724" s="29" t="s">
        <v>96</v>
      </c>
      <c r="N724" s="30" t="s">
        <v>97</v>
      </c>
      <c r="O724" s="28" t="s">
        <v>94</v>
      </c>
      <c r="P724" s="7" t="s">
        <v>95</v>
      </c>
      <c r="Q724" s="29" t="s">
        <v>96</v>
      </c>
      <c r="R724" s="30" t="s">
        <v>97</v>
      </c>
      <c r="S724" s="28" t="s">
        <v>94</v>
      </c>
      <c r="T724" s="7" t="s">
        <v>95</v>
      </c>
      <c r="U724" s="29" t="s">
        <v>96</v>
      </c>
      <c r="V724" s="30" t="s">
        <v>97</v>
      </c>
      <c r="W724" s="28" t="s">
        <v>94</v>
      </c>
      <c r="X724" s="7" t="s">
        <v>95</v>
      </c>
      <c r="Y724" s="29" t="s">
        <v>96</v>
      </c>
      <c r="Z724" s="30" t="s">
        <v>97</v>
      </c>
      <c r="AA724" s="28" t="s">
        <v>94</v>
      </c>
      <c r="AB724" s="7" t="s">
        <v>95</v>
      </c>
      <c r="AC724" s="29" t="s">
        <v>96</v>
      </c>
      <c r="AD724" s="30" t="s">
        <v>97</v>
      </c>
      <c r="AE724" s="28" t="s">
        <v>94</v>
      </c>
      <c r="AF724" s="7" t="s">
        <v>95</v>
      </c>
      <c r="AG724" s="29" t="s">
        <v>96</v>
      </c>
      <c r="AH724" s="30" t="s">
        <v>97</v>
      </c>
      <c r="AI724" s="28" t="s">
        <v>94</v>
      </c>
      <c r="AJ724" s="7" t="s">
        <v>95</v>
      </c>
      <c r="AK724" s="29" t="s">
        <v>96</v>
      </c>
      <c r="AL724" s="30" t="s">
        <v>97</v>
      </c>
      <c r="AM724" s="28" t="s">
        <v>94</v>
      </c>
      <c r="AN724" s="7" t="s">
        <v>95</v>
      </c>
      <c r="AO724" s="29" t="s">
        <v>96</v>
      </c>
      <c r="AP724" s="30" t="s">
        <v>97</v>
      </c>
      <c r="AQ724" s="28" t="s">
        <v>94</v>
      </c>
      <c r="AR724" s="7" t="s">
        <v>95</v>
      </c>
      <c r="AS724" s="29" t="s">
        <v>96</v>
      </c>
      <c r="AT724" s="30" t="s">
        <v>97</v>
      </c>
      <c r="AU724" s="28" t="s">
        <v>94</v>
      </c>
      <c r="AV724" s="7" t="s">
        <v>95</v>
      </c>
      <c r="AW724" s="29" t="s">
        <v>96</v>
      </c>
      <c r="AX724" s="30" t="s">
        <v>97</v>
      </c>
    </row>
    <row r="725" spans="2:74">
      <c r="B725" t="s">
        <v>0</v>
      </c>
      <c r="C725" s="31">
        <f>SUMIFS('Faturamento SP3'!$G$2:$G$680,'Faturamento SP3'!$D$2:$D$680,'Infos Relatório'!$B725,'Faturamento SP3'!$Z$2:$Z$680,'Infos Relatório'!C$723)</f>
        <v>0</v>
      </c>
      <c r="D725" s="32">
        <f>SUMIFS('Faturamento SP3'!$F$2:$F$680,'Faturamento SP3'!$D$2:$D$680,'Infos Relatório'!$B725,'Faturamento SP3'!$Z$2:$Z$680,'Infos Relatório'!C$723)</f>
        <v>0</v>
      </c>
      <c r="E725" s="32">
        <f>SUMIFS('Faturamento SP3'!$AF$2:$AF$680,'Faturamento SP3'!$D$2:$D$680,'Infos Relatório'!$B725,'Faturamento SP3'!$Z$2:$Z$680,'Infos Relatório'!C$723)</f>
        <v>0</v>
      </c>
      <c r="F725" s="33">
        <f>SUMIFS('Faturamento SP3'!$AD$2:$AD$680,'Faturamento SP3'!$D$2:$D$680,'Infos Relatório'!$B725,'Faturamento SP3'!$Z$2:$Z$680,'Infos Relatório'!C$723)</f>
        <v>0</v>
      </c>
      <c r="G725" s="31">
        <f>SUMIFS('Faturamento SP3'!$G$2:$G$680,'Faturamento SP3'!$D$2:$D$680,'Infos Relatório'!$B725,'Faturamento SP3'!$Z$2:$Z$680,'Infos Relatório'!G$723)</f>
        <v>0</v>
      </c>
      <c r="H725" s="32">
        <f>SUMIFS('Faturamento SP3'!$F$2:$F$680,'Faturamento SP3'!$D$2:$D$680,'Infos Relatório'!$B725,'Faturamento SP3'!$Z$2:$Z$680,'Infos Relatório'!G$723)</f>
        <v>0</v>
      </c>
      <c r="I725" s="32">
        <f>SUMIFS('Faturamento SP3'!$AF$2:$AF$680,'Faturamento SP3'!$D$2:$D$680,'Infos Relatório'!$B725,'Faturamento SP3'!$Z$2:$Z$680,'Infos Relatório'!G$723)</f>
        <v>0</v>
      </c>
      <c r="J725" s="33">
        <f>SUMIFS('Faturamento SP3'!$AD$2:$AD$680,'Faturamento SP3'!$D$2:$D$680,'Infos Relatório'!$B725,'Faturamento SP3'!$Z$2:$Z$680,'Infos Relatório'!G$723)</f>
        <v>0</v>
      </c>
      <c r="K725" s="31">
        <f>SUMIFS('Faturamento SP3'!$G$2:$G$680,'Faturamento SP3'!$D$2:$D$680,'Infos Relatório'!$B725,'Faturamento SP3'!$Z$2:$Z$680,'Infos Relatório'!K$723)</f>
        <v>0</v>
      </c>
      <c r="L725" s="32">
        <f>SUMIFS('Faturamento SP3'!$F$2:$F$680,'Faturamento SP3'!$D$2:$D$680,'Infos Relatório'!$B725,'Faturamento SP3'!$Z$2:$Z$680,'Infos Relatório'!K$723)</f>
        <v>0</v>
      </c>
      <c r="M725" s="32">
        <f>SUMIFS('Faturamento SP3'!$AF$2:$AF$680,'Faturamento SP3'!$D$2:$D$680,'Infos Relatório'!$B725,'Faturamento SP3'!$Z$2:$Z$680,'Infos Relatório'!K$723)</f>
        <v>0</v>
      </c>
      <c r="N725" s="33">
        <f>SUMIFS('Faturamento SP3'!$AD$2:$AD$680,'Faturamento SP3'!$D$2:$D$680,'Infos Relatório'!$B725,'Faturamento SP3'!$Z$2:$Z$680,'Infos Relatório'!K$723)</f>
        <v>0</v>
      </c>
      <c r="O725" s="31">
        <f>SUMIFS('Faturamento SP3'!$G$2:$G$680,'Faturamento SP3'!$D$2:$D$680,'Infos Relatório'!$B725,'Faturamento SP3'!$Z$2:$Z$680,'Infos Relatório'!O$723)</f>
        <v>0</v>
      </c>
      <c r="P725" s="32">
        <f>SUMIFS('Faturamento SP3'!$F$2:$F$680,'Faturamento SP3'!$D$2:$D$680,'Infos Relatório'!$B725,'Faturamento SP3'!$Z$2:$Z$680,'Infos Relatório'!O$723)</f>
        <v>0</v>
      </c>
      <c r="Q725" s="32">
        <f>SUMIFS('Faturamento SP3'!$AF$2:$AF$680,'Faturamento SP3'!$D$2:$D$680,'Infos Relatório'!$B725,'Faturamento SP3'!$Z$2:$Z$680,'Infos Relatório'!O$723)</f>
        <v>0</v>
      </c>
      <c r="R725" s="33">
        <f>SUMIFS('Faturamento SP3'!$AD$2:$AD$680,'Faturamento SP3'!$D$2:$D$680,'Infos Relatório'!$B725,'Faturamento SP3'!$Z$2:$Z$680,'Infos Relatório'!O$723)</f>
        <v>0</v>
      </c>
      <c r="S725" s="31">
        <f>SUMIFS('Faturamento SP3'!$G$2:$G$680,'Faturamento SP3'!$D$2:$D$680,'Infos Relatório'!$B725,'Faturamento SP3'!$Z$2:$Z$680,'Infos Relatório'!S$723)</f>
        <v>0</v>
      </c>
      <c r="T725" s="32">
        <f>SUMIFS('Faturamento SP3'!$F$2:$F$680,'Faturamento SP3'!$D$2:$D$680,'Infos Relatório'!$B725,'Faturamento SP3'!$Z$2:$Z$680,'Infos Relatório'!S$723)</f>
        <v>0</v>
      </c>
      <c r="U725" s="32">
        <f>SUMIFS('Faturamento SP3'!$AF$2:$AF$680,'Faturamento SP3'!$D$2:$D$680,'Infos Relatório'!$B725,'Faturamento SP3'!$Z$2:$Z$680,'Infos Relatório'!S$723)</f>
        <v>0</v>
      </c>
      <c r="V725" s="33">
        <f>SUMIFS('Faturamento SP3'!$AD$2:$AD$680,'Faturamento SP3'!$D$2:$D$680,'Infos Relatório'!$B725,'Faturamento SP3'!$Z$2:$Z$680,'Infos Relatório'!S$723)</f>
        <v>0</v>
      </c>
      <c r="W725" s="31">
        <f>SUMIFS('Faturamento SP3'!$G$2:$G$680,'Faturamento SP3'!$D$2:$D$680,'Infos Relatório'!$B725,'Faturamento SP3'!$Z$2:$Z$680,'Infos Relatório'!W$723)</f>
        <v>0</v>
      </c>
      <c r="X725" s="32">
        <f>SUMIFS('Faturamento SP3'!$F$2:$F$680,'Faturamento SP3'!$D$2:$D$680,'Infos Relatório'!$B725,'Faturamento SP3'!$Z$2:$Z$680,'Infos Relatório'!W$723)</f>
        <v>0</v>
      </c>
      <c r="Y725" s="32">
        <f>SUMIFS('Faturamento SP3'!$AF$2:$AF$680,'Faturamento SP3'!$D$2:$D$680,'Infos Relatório'!$B725,'Faturamento SP3'!$Z$2:$Z$680,'Infos Relatório'!W$723)</f>
        <v>0</v>
      </c>
      <c r="Z725" s="33">
        <f>SUMIFS('Faturamento SP3'!$AD$2:$AD$680,'Faturamento SP3'!$D$2:$D$680,'Infos Relatório'!$B725,'Faturamento SP3'!$Z$2:$Z$680,'Infos Relatório'!W$723)</f>
        <v>0</v>
      </c>
      <c r="AA725" s="31">
        <f>SUMIFS('Faturamento SP3'!$G$2:$G$680,'Faturamento SP3'!$D$2:$D$680,'Infos Relatório'!$B725,'Faturamento SP3'!$Z$2:$Z$680,'Infos Relatório'!AA$723)</f>
        <v>0</v>
      </c>
      <c r="AB725" s="32">
        <f>SUMIFS('Faturamento SP3'!$F$2:$F$680,'Faturamento SP3'!$D$2:$D$680,'Infos Relatório'!$B725,'Faturamento SP3'!$Z$2:$Z$680,'Infos Relatório'!AA$723)</f>
        <v>0</v>
      </c>
      <c r="AC725" s="32">
        <f>SUMIFS('Faturamento SP3'!$AF$2:$AF$680,'Faturamento SP3'!$D$2:$D$680,'Infos Relatório'!$B725,'Faturamento SP3'!$Z$2:$Z$680,'Infos Relatório'!AA$723)</f>
        <v>0</v>
      </c>
      <c r="AD725" s="33">
        <f>SUMIFS('Faturamento SP3'!$AD$2:$AD$680,'Faturamento SP3'!$D$2:$D$680,'Infos Relatório'!$B725,'Faturamento SP3'!$Z$2:$Z$680,'Infos Relatório'!AA$723)</f>
        <v>0</v>
      </c>
      <c r="AE725" s="31">
        <f>SUMIFS('Faturamento SP3'!$G$2:$G$680,'Faturamento SP3'!$D$2:$D$680,'Infos Relatório'!$B725,'Faturamento SP3'!$Z$2:$Z$680,'Infos Relatório'!AE$723)</f>
        <v>0</v>
      </c>
      <c r="AF725" s="32">
        <f>SUMIFS('Faturamento SP3'!$F$2:$F$680,'Faturamento SP3'!$D$2:$D$680,'Infos Relatório'!$B725,'Faturamento SP3'!$Z$2:$Z$680,'Infos Relatório'!AE$723)</f>
        <v>0</v>
      </c>
      <c r="AG725" s="32">
        <f>SUMIFS('Faturamento SP3'!$AF$2:$AF$680,'Faturamento SP3'!$D$2:$D$680,'Infos Relatório'!$B725,'Faturamento SP3'!$Z$2:$Z$680,'Infos Relatório'!AE$723)</f>
        <v>0</v>
      </c>
      <c r="AH725" s="33">
        <f>SUMIFS('Faturamento SP3'!$AD$2:$AD$680,'Faturamento SP3'!$D$2:$D$680,'Infos Relatório'!$B725,'Faturamento SP3'!$Z$2:$Z$680,'Infos Relatório'!AE$723)</f>
        <v>0</v>
      </c>
      <c r="AI725" s="31">
        <f>SUMIFS('Faturamento SP3'!$G$2:$G$680,'Faturamento SP3'!$D$2:$D$680,'Infos Relatório'!$B725,'Faturamento SP3'!$Z$2:$Z$680,'Infos Relatório'!AI$723)</f>
        <v>0</v>
      </c>
      <c r="AJ725" s="32">
        <f>SUMIFS('Faturamento SP3'!$F$2:$F$680,'Faturamento SP3'!$D$2:$D$680,'Infos Relatório'!$B725,'Faturamento SP3'!$Z$2:$Z$680,'Infos Relatório'!AI$723)</f>
        <v>0</v>
      </c>
      <c r="AK725" s="32">
        <f>SUMIFS('Faturamento SP3'!$AF$2:$AF$680,'Faturamento SP3'!$D$2:$D$680,'Infos Relatório'!$B725,'Faturamento SP3'!$Z$2:$Z$680,'Infos Relatório'!AI$723)</f>
        <v>0</v>
      </c>
      <c r="AL725" s="33">
        <f>SUMIFS('Faturamento SP3'!$AD$2:$AD$680,'Faturamento SP3'!$D$2:$D$680,'Infos Relatório'!$B725,'Faturamento SP3'!$Z$2:$Z$680,'Infos Relatório'!AI$723)</f>
        <v>0</v>
      </c>
      <c r="AM725" s="31">
        <f>SUMIFS('Faturamento SP3'!$G$2:$G$680,'Faturamento SP3'!$D$2:$D$680,'Infos Relatório'!$B725,'Faturamento SP3'!$Z$2:$Z$680,'Infos Relatório'!AM$723)</f>
        <v>0</v>
      </c>
      <c r="AN725" s="32">
        <f>SUMIFS('Faturamento SP3'!$F$2:$F$680,'Faturamento SP3'!$D$2:$D$680,'Infos Relatório'!$B725,'Faturamento SP3'!$Z$2:$Z$680,'Infos Relatório'!AM$723)</f>
        <v>0</v>
      </c>
      <c r="AO725" s="32">
        <f>SUMIFS('Faturamento SP3'!$AF$2:$AF$680,'Faturamento SP3'!$D$2:$D$680,'Infos Relatório'!$B725,'Faturamento SP3'!$Z$2:$Z$680,'Infos Relatório'!AM$723)</f>
        <v>0</v>
      </c>
      <c r="AP725" s="33">
        <f>SUMIFS('Faturamento SP3'!$AD$2:$AD$680,'Faturamento SP3'!$D$2:$D$680,'Infos Relatório'!$B725,'Faturamento SP3'!$Z$2:$Z$680,'Infos Relatório'!AM$723)</f>
        <v>0</v>
      </c>
      <c r="AQ725" s="31">
        <f>SUMIFS('Faturamento SP3'!$G$2:$G$680,'Faturamento SP3'!$D$2:$D$680,'Infos Relatório'!$B725,'Faturamento SP3'!$Z$2:$Z$680,'Infos Relatório'!AQ$723)</f>
        <v>0</v>
      </c>
      <c r="AR725" s="32">
        <f>SUMIFS('Faturamento SP3'!$F$2:$F$680,'Faturamento SP3'!$D$2:$D$680,'Infos Relatório'!$B725,'Faturamento SP3'!$Z$2:$Z$680,'Infos Relatório'!AQ$723)</f>
        <v>0</v>
      </c>
      <c r="AS725" s="32">
        <f>SUMIFS('Faturamento SP3'!$AF$2:$AF$680,'Faturamento SP3'!$D$2:$D$680,'Infos Relatório'!$B725,'Faturamento SP3'!$Z$2:$Z$680,'Infos Relatório'!AQ$723)</f>
        <v>0</v>
      </c>
      <c r="AT725" s="33">
        <f>SUMIFS('Faturamento SP3'!$AD$2:$AD$680,'Faturamento SP3'!$D$2:$D$680,'Infos Relatório'!$B725,'Faturamento SP3'!$Z$2:$Z$680,'Infos Relatório'!AQ$723)</f>
        <v>0</v>
      </c>
      <c r="AU725" s="31">
        <f>SUMIFS('Faturamento SP3'!$G$2:$G$680,'Faturamento SP3'!$D$2:$D$680,'Infos Relatório'!$B725,'Faturamento SP3'!$Z$2:$Z$680,'Infos Relatório'!AU$723)</f>
        <v>0</v>
      </c>
      <c r="AV725" s="32">
        <f>SUMIFS('Faturamento SP3'!$F$2:$F$680,'Faturamento SP3'!$D$2:$D$680,'Infos Relatório'!$B725,'Faturamento SP3'!$Z$2:$Z$680,'Infos Relatório'!AU$723)</f>
        <v>0</v>
      </c>
      <c r="AW725" s="32">
        <f>SUMIFS('Faturamento SP3'!$AF$2:$AF$680,'Faturamento SP3'!$D$2:$D$680,'Infos Relatório'!$B725,'Faturamento SP3'!$Z$2:$Z$680,'Infos Relatório'!AU$723)</f>
        <v>0</v>
      </c>
      <c r="AX725" s="33">
        <f>SUMIFS('Faturamento SP3'!$AD$2:$AD$680,'Faturamento SP3'!$D$2:$D$680,'Infos Relatório'!$B725,'Faturamento SP3'!$Z$2:$Z$680,'Infos Relatório'!AU$723)</f>
        <v>0</v>
      </c>
    </row>
    <row r="726" spans="2:74">
      <c r="B726" t="s">
        <v>85</v>
      </c>
      <c r="C726" s="31">
        <f>SUMIFS('Faturamento SP3'!$G$2:$G$680,'Faturamento SP3'!$D$2:$D$680,'Infos Relatório'!$B726,'Faturamento SP3'!$Z$2:$Z$680,'Infos Relatório'!C$723)</f>
        <v>0</v>
      </c>
      <c r="D726" s="32">
        <f>SUMIFS('Faturamento SP3'!$F$2:$F$680,'Faturamento SP3'!$D$2:$D$680,'Infos Relatório'!$B726,'Faturamento SP3'!$Z$2:$Z$680,'Infos Relatório'!C$723)</f>
        <v>0</v>
      </c>
      <c r="E726" s="32">
        <f>SUMIFS('Faturamento SP3'!$AF$2:$AF$680,'Faturamento SP3'!$D$2:$D$680,'Infos Relatório'!$B726,'Faturamento SP3'!$Z$2:$Z$680,'Infos Relatório'!C$723)</f>
        <v>0</v>
      </c>
      <c r="F726" s="33">
        <f>SUMIFS('Faturamento SP3'!$AD$2:$AD$680,'Faturamento SP3'!$D$2:$D$680,'Infos Relatório'!$B726,'Faturamento SP3'!$Z$2:$Z$680,'Infos Relatório'!C$723)</f>
        <v>0</v>
      </c>
      <c r="G726" s="31">
        <f>SUMIFS('Faturamento SP3'!$G$2:$G$680,'Faturamento SP3'!$D$2:$D$680,'Infos Relatório'!$B726,'Faturamento SP3'!$Z$2:$Z$680,'Infos Relatório'!G$723)</f>
        <v>0</v>
      </c>
      <c r="H726" s="32">
        <f>SUMIFS('Faturamento SP3'!$F$2:$F$680,'Faturamento SP3'!$D$2:$D$680,'Infos Relatório'!$B726,'Faturamento SP3'!$Z$2:$Z$680,'Infos Relatório'!G$723)</f>
        <v>0</v>
      </c>
      <c r="I726" s="32">
        <f>SUMIFS('Faturamento SP3'!$AF$2:$AF$680,'Faturamento SP3'!$D$2:$D$680,'Infos Relatório'!$B726,'Faturamento SP3'!$Z$2:$Z$680,'Infos Relatório'!G$723)</f>
        <v>0</v>
      </c>
      <c r="J726" s="33">
        <f>SUMIFS('Faturamento SP3'!$AD$2:$AD$680,'Faturamento SP3'!$D$2:$D$680,'Infos Relatório'!$B726,'Faturamento SP3'!$Z$2:$Z$680,'Infos Relatório'!G$723)</f>
        <v>0</v>
      </c>
      <c r="K726" s="31">
        <f>SUMIFS('Faturamento SP3'!$G$2:$G$680,'Faturamento SP3'!$D$2:$D$680,'Infos Relatório'!$B726,'Faturamento SP3'!$Z$2:$Z$680,'Infos Relatório'!K$723)</f>
        <v>0</v>
      </c>
      <c r="L726" s="32">
        <f>SUMIFS('Faturamento SP3'!$F$2:$F$680,'Faturamento SP3'!$D$2:$D$680,'Infos Relatório'!$B726,'Faturamento SP3'!$Z$2:$Z$680,'Infos Relatório'!K$723)</f>
        <v>0</v>
      </c>
      <c r="M726" s="32">
        <f>SUMIFS('Faturamento SP3'!$AF$2:$AF$680,'Faturamento SP3'!$D$2:$D$680,'Infos Relatório'!$B726,'Faturamento SP3'!$Z$2:$Z$680,'Infos Relatório'!K$723)</f>
        <v>0</v>
      </c>
      <c r="N726" s="33">
        <f>SUMIFS('Faturamento SP3'!$AD$2:$AD$680,'Faturamento SP3'!$D$2:$D$680,'Infos Relatório'!$B726,'Faturamento SP3'!$Z$2:$Z$680,'Infos Relatório'!K$723)</f>
        <v>0</v>
      </c>
      <c r="O726" s="31">
        <f>SUMIFS('Faturamento SP3'!$G$2:$G$680,'Faturamento SP3'!$D$2:$D$680,'Infos Relatório'!$B726,'Faturamento SP3'!$Z$2:$Z$680,'Infos Relatório'!O$723)</f>
        <v>0</v>
      </c>
      <c r="P726" s="32">
        <f>SUMIFS('Faturamento SP3'!$F$2:$F$680,'Faturamento SP3'!$D$2:$D$680,'Infos Relatório'!$B726,'Faturamento SP3'!$Z$2:$Z$680,'Infos Relatório'!O$723)</f>
        <v>0</v>
      </c>
      <c r="Q726" s="32">
        <f>SUMIFS('Faturamento SP3'!$AF$2:$AF$680,'Faturamento SP3'!$D$2:$D$680,'Infos Relatório'!$B726,'Faturamento SP3'!$Z$2:$Z$680,'Infos Relatório'!O$723)</f>
        <v>0</v>
      </c>
      <c r="R726" s="33">
        <f>SUMIFS('Faturamento SP3'!$AD$2:$AD$680,'Faturamento SP3'!$D$2:$D$680,'Infos Relatório'!$B726,'Faturamento SP3'!$Z$2:$Z$680,'Infos Relatório'!O$723)</f>
        <v>0</v>
      </c>
      <c r="S726" s="31">
        <f>SUMIFS('Faturamento SP3'!$G$2:$G$680,'Faturamento SP3'!$D$2:$D$680,'Infos Relatório'!$B726,'Faturamento SP3'!$Z$2:$Z$680,'Infos Relatório'!S$723)</f>
        <v>0</v>
      </c>
      <c r="T726" s="32">
        <f>SUMIFS('Faturamento SP3'!$F$2:$F$680,'Faturamento SP3'!$D$2:$D$680,'Infos Relatório'!$B726,'Faturamento SP3'!$Z$2:$Z$680,'Infos Relatório'!S$723)</f>
        <v>0</v>
      </c>
      <c r="U726" s="32">
        <f>SUMIFS('Faturamento SP3'!$AF$2:$AF$680,'Faturamento SP3'!$D$2:$D$680,'Infos Relatório'!$B726,'Faturamento SP3'!$Z$2:$Z$680,'Infos Relatório'!S$723)</f>
        <v>0</v>
      </c>
      <c r="V726" s="33">
        <f>SUMIFS('Faturamento SP3'!$AD$2:$AD$680,'Faturamento SP3'!$D$2:$D$680,'Infos Relatório'!$B726,'Faturamento SP3'!$Z$2:$Z$680,'Infos Relatório'!S$723)</f>
        <v>0</v>
      </c>
      <c r="W726" s="31">
        <f>SUMIFS('Faturamento SP3'!$G$2:$G$680,'Faturamento SP3'!$D$2:$D$680,'Infos Relatório'!$B726,'Faturamento SP3'!$Z$2:$Z$680,'Infos Relatório'!W$723)</f>
        <v>0</v>
      </c>
      <c r="X726" s="32">
        <f>SUMIFS('Faturamento SP3'!$F$2:$F$680,'Faturamento SP3'!$D$2:$D$680,'Infos Relatório'!$B726,'Faturamento SP3'!$Z$2:$Z$680,'Infos Relatório'!W$723)</f>
        <v>0</v>
      </c>
      <c r="Y726" s="32">
        <f>SUMIFS('Faturamento SP3'!$AF$2:$AF$680,'Faturamento SP3'!$D$2:$D$680,'Infos Relatório'!$B726,'Faturamento SP3'!$Z$2:$Z$680,'Infos Relatório'!W$723)</f>
        <v>0</v>
      </c>
      <c r="Z726" s="33">
        <f>SUMIFS('Faturamento SP3'!$AD$2:$AD$680,'Faturamento SP3'!$D$2:$D$680,'Infos Relatório'!$B726,'Faturamento SP3'!$Z$2:$Z$680,'Infos Relatório'!W$723)</f>
        <v>0</v>
      </c>
      <c r="AA726" s="31">
        <f>SUMIFS('Faturamento SP3'!$G$2:$G$680,'Faturamento SP3'!$D$2:$D$680,'Infos Relatório'!$B726,'Faturamento SP3'!$Z$2:$Z$680,'Infos Relatório'!AA$723)</f>
        <v>0</v>
      </c>
      <c r="AB726" s="32">
        <f>SUMIFS('Faturamento SP3'!$F$2:$F$680,'Faturamento SP3'!$D$2:$D$680,'Infos Relatório'!$B726,'Faturamento SP3'!$Z$2:$Z$680,'Infos Relatório'!AA$723)</f>
        <v>0</v>
      </c>
      <c r="AC726" s="32">
        <f>SUMIFS('Faturamento SP3'!$AF$2:$AF$680,'Faturamento SP3'!$D$2:$D$680,'Infos Relatório'!$B726,'Faturamento SP3'!$Z$2:$Z$680,'Infos Relatório'!AA$723)</f>
        <v>0</v>
      </c>
      <c r="AD726" s="33">
        <f>SUMIFS('Faturamento SP3'!$AD$2:$AD$680,'Faturamento SP3'!$D$2:$D$680,'Infos Relatório'!$B726,'Faturamento SP3'!$Z$2:$Z$680,'Infos Relatório'!AA$723)</f>
        <v>0</v>
      </c>
      <c r="AE726" s="31">
        <f>SUMIFS('Faturamento SP3'!$G$2:$G$680,'Faturamento SP3'!$D$2:$D$680,'Infos Relatório'!$B726,'Faturamento SP3'!$Z$2:$Z$680,'Infos Relatório'!AE$723)</f>
        <v>0</v>
      </c>
      <c r="AF726" s="32">
        <f>SUMIFS('Faturamento SP3'!$F$2:$F$680,'Faturamento SP3'!$D$2:$D$680,'Infos Relatório'!$B726,'Faturamento SP3'!$Z$2:$Z$680,'Infos Relatório'!AE$723)</f>
        <v>0</v>
      </c>
      <c r="AG726" s="32">
        <f>SUMIFS('Faturamento SP3'!$AF$2:$AF$680,'Faturamento SP3'!$D$2:$D$680,'Infos Relatório'!$B726,'Faturamento SP3'!$Z$2:$Z$680,'Infos Relatório'!AE$723)</f>
        <v>0</v>
      </c>
      <c r="AH726" s="33">
        <f>SUMIFS('Faturamento SP3'!$AD$2:$AD$680,'Faturamento SP3'!$D$2:$D$680,'Infos Relatório'!$B726,'Faturamento SP3'!$Z$2:$Z$680,'Infos Relatório'!AE$723)</f>
        <v>0</v>
      </c>
      <c r="AI726" s="31">
        <f>SUMIFS('Faturamento SP3'!$G$2:$G$680,'Faturamento SP3'!$D$2:$D$680,'Infos Relatório'!$B726,'Faturamento SP3'!$Z$2:$Z$680,'Infos Relatório'!AI$723)</f>
        <v>0</v>
      </c>
      <c r="AJ726" s="32">
        <f>SUMIFS('Faturamento SP3'!$F$2:$F$680,'Faturamento SP3'!$D$2:$D$680,'Infos Relatório'!$B726,'Faturamento SP3'!$Z$2:$Z$680,'Infos Relatório'!AI$723)</f>
        <v>0</v>
      </c>
      <c r="AK726" s="32">
        <f>SUMIFS('Faturamento SP3'!$AF$2:$AF$680,'Faturamento SP3'!$D$2:$D$680,'Infos Relatório'!$B726,'Faturamento SP3'!$Z$2:$Z$680,'Infos Relatório'!AI$723)</f>
        <v>0</v>
      </c>
      <c r="AL726" s="33">
        <f>SUMIFS('Faturamento SP3'!$AD$2:$AD$680,'Faturamento SP3'!$D$2:$D$680,'Infos Relatório'!$B726,'Faturamento SP3'!$Z$2:$Z$680,'Infos Relatório'!AI$723)</f>
        <v>0</v>
      </c>
      <c r="AM726" s="31">
        <f>SUMIFS('Faturamento SP3'!$G$2:$G$680,'Faturamento SP3'!$D$2:$D$680,'Infos Relatório'!$B726,'Faturamento SP3'!$Z$2:$Z$680,'Infos Relatório'!AM$723)</f>
        <v>0</v>
      </c>
      <c r="AN726" s="32">
        <f>SUMIFS('Faturamento SP3'!$F$2:$F$680,'Faturamento SP3'!$D$2:$D$680,'Infos Relatório'!$B726,'Faturamento SP3'!$Z$2:$Z$680,'Infos Relatório'!AM$723)</f>
        <v>0</v>
      </c>
      <c r="AO726" s="32">
        <f>SUMIFS('Faturamento SP3'!$AF$2:$AF$680,'Faturamento SP3'!$D$2:$D$680,'Infos Relatório'!$B726,'Faturamento SP3'!$Z$2:$Z$680,'Infos Relatório'!AM$723)</f>
        <v>0</v>
      </c>
      <c r="AP726" s="33">
        <f>SUMIFS('Faturamento SP3'!$AD$2:$AD$680,'Faturamento SP3'!$D$2:$D$680,'Infos Relatório'!$B726,'Faturamento SP3'!$Z$2:$Z$680,'Infos Relatório'!AM$723)</f>
        <v>0</v>
      </c>
      <c r="AQ726" s="31">
        <f>SUMIFS('Faturamento SP3'!$G$2:$G$680,'Faturamento SP3'!$D$2:$D$680,'Infos Relatório'!$B726,'Faturamento SP3'!$Z$2:$Z$680,'Infos Relatório'!AQ$723)</f>
        <v>0</v>
      </c>
      <c r="AR726" s="32">
        <f>SUMIFS('Faturamento SP3'!$F$2:$F$680,'Faturamento SP3'!$D$2:$D$680,'Infos Relatório'!$B726,'Faturamento SP3'!$Z$2:$Z$680,'Infos Relatório'!AQ$723)</f>
        <v>0</v>
      </c>
      <c r="AS726" s="32">
        <f>SUMIFS('Faturamento SP3'!$AF$2:$AF$680,'Faturamento SP3'!$D$2:$D$680,'Infos Relatório'!$B726,'Faturamento SP3'!$Z$2:$Z$680,'Infos Relatório'!AQ$723)</f>
        <v>0</v>
      </c>
      <c r="AT726" s="33">
        <f>SUMIFS('Faturamento SP3'!$AD$2:$AD$680,'Faturamento SP3'!$D$2:$D$680,'Infos Relatório'!$B726,'Faturamento SP3'!$Z$2:$Z$680,'Infos Relatório'!AQ$723)</f>
        <v>0</v>
      </c>
      <c r="AU726" s="31">
        <f>SUMIFS('Faturamento SP3'!$G$2:$G$680,'Faturamento SP3'!$D$2:$D$680,'Infos Relatório'!$B726,'Faturamento SP3'!$Z$2:$Z$680,'Infos Relatório'!AU$723)</f>
        <v>0</v>
      </c>
      <c r="AV726" s="32">
        <f>SUMIFS('Faturamento SP3'!$F$2:$F$680,'Faturamento SP3'!$D$2:$D$680,'Infos Relatório'!$B726,'Faturamento SP3'!$Z$2:$Z$680,'Infos Relatório'!AU$723)</f>
        <v>0</v>
      </c>
      <c r="AW726" s="32">
        <f>SUMIFS('Faturamento SP3'!$AF$2:$AF$680,'Faturamento SP3'!$D$2:$D$680,'Infos Relatório'!$B726,'Faturamento SP3'!$Z$2:$Z$680,'Infos Relatório'!AU$723)</f>
        <v>0</v>
      </c>
      <c r="AX726" s="33">
        <f>SUMIFS('Faturamento SP3'!$AD$2:$AD$680,'Faturamento SP3'!$D$2:$D$680,'Infos Relatório'!$B726,'Faturamento SP3'!$Z$2:$Z$680,'Infos Relatório'!AU$723)</f>
        <v>0</v>
      </c>
    </row>
    <row r="727" spans="2:74">
      <c r="B727" t="s">
        <v>87</v>
      </c>
      <c r="C727" s="31">
        <f>SUMIFS('Faturamento SP3'!$G$2:$G$680,'Faturamento SP3'!$D$2:$D$680,'Infos Relatório'!$B727,'Faturamento SP3'!$Z$2:$Z$680,'Infos Relatório'!C$723)</f>
        <v>0</v>
      </c>
      <c r="D727" s="32">
        <f>SUMIFS('Faturamento SP3'!$F$2:$F$680,'Faturamento SP3'!$D$2:$D$680,'Infos Relatório'!$B727,'Faturamento SP3'!$Z$2:$Z$680,'Infos Relatório'!C$723)</f>
        <v>0</v>
      </c>
      <c r="E727" s="32">
        <f>SUMIFS('Faturamento SP3'!$AF$2:$AF$680,'Faturamento SP3'!$D$2:$D$680,'Infos Relatório'!$B727,'Faturamento SP3'!$Z$2:$Z$680,'Infos Relatório'!C$723)</f>
        <v>0</v>
      </c>
      <c r="F727" s="33">
        <f>SUMIFS('Faturamento SP3'!$AD$2:$AD$680,'Faturamento SP3'!$D$2:$D$680,'Infos Relatório'!$B727,'Faturamento SP3'!$Z$2:$Z$680,'Infos Relatório'!C$723)</f>
        <v>0</v>
      </c>
      <c r="G727" s="31">
        <f>SUMIFS('Faturamento SP3'!$G$2:$G$680,'Faturamento SP3'!$D$2:$D$680,'Infos Relatório'!$B727,'Faturamento SP3'!$Z$2:$Z$680,'Infos Relatório'!G$723)</f>
        <v>0</v>
      </c>
      <c r="H727" s="32">
        <f>SUMIFS('Faturamento SP3'!$F$2:$F$680,'Faturamento SP3'!$D$2:$D$680,'Infos Relatório'!$B727,'Faturamento SP3'!$Z$2:$Z$680,'Infos Relatório'!G$723)</f>
        <v>0</v>
      </c>
      <c r="I727" s="32">
        <f>SUMIFS('Faturamento SP3'!$AF$2:$AF$680,'Faturamento SP3'!$D$2:$D$680,'Infos Relatório'!$B727,'Faturamento SP3'!$Z$2:$Z$680,'Infos Relatório'!G$723)</f>
        <v>0</v>
      </c>
      <c r="J727" s="33">
        <f>SUMIFS('Faturamento SP3'!$AD$2:$AD$680,'Faturamento SP3'!$D$2:$D$680,'Infos Relatório'!$B727,'Faturamento SP3'!$Z$2:$Z$680,'Infos Relatório'!G$723)</f>
        <v>0</v>
      </c>
      <c r="K727" s="31">
        <f>SUMIFS('Faturamento SP3'!$G$2:$G$680,'Faturamento SP3'!$D$2:$D$680,'Infos Relatório'!$B727,'Faturamento SP3'!$Z$2:$Z$680,'Infos Relatório'!K$723)</f>
        <v>0</v>
      </c>
      <c r="L727" s="32">
        <f>SUMIFS('Faturamento SP3'!$F$2:$F$680,'Faturamento SP3'!$D$2:$D$680,'Infos Relatório'!$B727,'Faturamento SP3'!$Z$2:$Z$680,'Infos Relatório'!K$723)</f>
        <v>0</v>
      </c>
      <c r="M727" s="32">
        <f>SUMIFS('Faturamento SP3'!$AF$2:$AF$680,'Faturamento SP3'!$D$2:$D$680,'Infos Relatório'!$B727,'Faturamento SP3'!$Z$2:$Z$680,'Infos Relatório'!K$723)</f>
        <v>0</v>
      </c>
      <c r="N727" s="33">
        <f>SUMIFS('Faturamento SP3'!$AD$2:$AD$680,'Faturamento SP3'!$D$2:$D$680,'Infos Relatório'!$B727,'Faturamento SP3'!$Z$2:$Z$680,'Infos Relatório'!K$723)</f>
        <v>0</v>
      </c>
      <c r="O727" s="31">
        <f>SUMIFS('Faturamento SP3'!$G$2:$G$680,'Faturamento SP3'!$D$2:$D$680,'Infos Relatório'!$B727,'Faturamento SP3'!$Z$2:$Z$680,'Infos Relatório'!O$723)</f>
        <v>0</v>
      </c>
      <c r="P727" s="32">
        <f>SUMIFS('Faturamento SP3'!$F$2:$F$680,'Faturamento SP3'!$D$2:$D$680,'Infos Relatório'!$B727,'Faturamento SP3'!$Z$2:$Z$680,'Infos Relatório'!O$723)</f>
        <v>0</v>
      </c>
      <c r="Q727" s="32">
        <f>SUMIFS('Faturamento SP3'!$AF$2:$AF$680,'Faturamento SP3'!$D$2:$D$680,'Infos Relatório'!$B727,'Faturamento SP3'!$Z$2:$Z$680,'Infos Relatório'!O$723)</f>
        <v>0</v>
      </c>
      <c r="R727" s="33">
        <f>SUMIFS('Faturamento SP3'!$AD$2:$AD$680,'Faturamento SP3'!$D$2:$D$680,'Infos Relatório'!$B727,'Faturamento SP3'!$Z$2:$Z$680,'Infos Relatório'!O$723)</f>
        <v>0</v>
      </c>
      <c r="S727" s="31">
        <f>SUMIFS('Faturamento SP3'!$G$2:$G$680,'Faturamento SP3'!$D$2:$D$680,'Infos Relatório'!$B727,'Faturamento SP3'!$Z$2:$Z$680,'Infos Relatório'!S$723)</f>
        <v>0</v>
      </c>
      <c r="T727" s="32">
        <f>SUMIFS('Faturamento SP3'!$F$2:$F$680,'Faturamento SP3'!$D$2:$D$680,'Infos Relatório'!$B727,'Faturamento SP3'!$Z$2:$Z$680,'Infos Relatório'!S$723)</f>
        <v>0</v>
      </c>
      <c r="U727" s="32">
        <f>SUMIFS('Faturamento SP3'!$AF$2:$AF$680,'Faturamento SP3'!$D$2:$D$680,'Infos Relatório'!$B727,'Faturamento SP3'!$Z$2:$Z$680,'Infos Relatório'!S$723)</f>
        <v>0</v>
      </c>
      <c r="V727" s="33">
        <f>SUMIFS('Faturamento SP3'!$AD$2:$AD$680,'Faturamento SP3'!$D$2:$D$680,'Infos Relatório'!$B727,'Faturamento SP3'!$Z$2:$Z$680,'Infos Relatório'!S$723)</f>
        <v>0</v>
      </c>
      <c r="W727" s="31">
        <f>SUMIFS('Faturamento SP3'!$G$2:$G$680,'Faturamento SP3'!$D$2:$D$680,'Infos Relatório'!$B727,'Faturamento SP3'!$Z$2:$Z$680,'Infos Relatório'!W$723)</f>
        <v>0</v>
      </c>
      <c r="X727" s="32">
        <f>SUMIFS('Faturamento SP3'!$F$2:$F$680,'Faturamento SP3'!$D$2:$D$680,'Infos Relatório'!$B727,'Faturamento SP3'!$Z$2:$Z$680,'Infos Relatório'!W$723)</f>
        <v>0</v>
      </c>
      <c r="Y727" s="32">
        <f>SUMIFS('Faturamento SP3'!$AF$2:$AF$680,'Faturamento SP3'!$D$2:$D$680,'Infos Relatório'!$B727,'Faturamento SP3'!$Z$2:$Z$680,'Infos Relatório'!W$723)</f>
        <v>0</v>
      </c>
      <c r="Z727" s="33">
        <f>SUMIFS('Faturamento SP3'!$AD$2:$AD$680,'Faturamento SP3'!$D$2:$D$680,'Infos Relatório'!$B727,'Faturamento SP3'!$Z$2:$Z$680,'Infos Relatório'!W$723)</f>
        <v>0</v>
      </c>
      <c r="AA727" s="31">
        <f>SUMIFS('Faturamento SP3'!$G$2:$G$680,'Faturamento SP3'!$D$2:$D$680,'Infos Relatório'!$B727,'Faturamento SP3'!$Z$2:$Z$680,'Infos Relatório'!AA$723)</f>
        <v>0</v>
      </c>
      <c r="AB727" s="32">
        <f>SUMIFS('Faturamento SP3'!$F$2:$F$680,'Faturamento SP3'!$D$2:$D$680,'Infos Relatório'!$B727,'Faturamento SP3'!$Z$2:$Z$680,'Infos Relatório'!AA$723)</f>
        <v>0</v>
      </c>
      <c r="AC727" s="32">
        <f>SUMIFS('Faturamento SP3'!$AF$2:$AF$680,'Faturamento SP3'!$D$2:$D$680,'Infos Relatório'!$B727,'Faturamento SP3'!$Z$2:$Z$680,'Infos Relatório'!AA$723)</f>
        <v>0</v>
      </c>
      <c r="AD727" s="33">
        <f>SUMIFS('Faturamento SP3'!$AD$2:$AD$680,'Faturamento SP3'!$D$2:$D$680,'Infos Relatório'!$B727,'Faturamento SP3'!$Z$2:$Z$680,'Infos Relatório'!AA$723)</f>
        <v>0</v>
      </c>
      <c r="AE727" s="31">
        <f>SUMIFS('Faturamento SP3'!$G$2:$G$680,'Faturamento SP3'!$D$2:$D$680,'Infos Relatório'!$B727,'Faturamento SP3'!$Z$2:$Z$680,'Infos Relatório'!AE$723)</f>
        <v>0</v>
      </c>
      <c r="AF727" s="32">
        <f>SUMIFS('Faturamento SP3'!$F$2:$F$680,'Faturamento SP3'!$D$2:$D$680,'Infos Relatório'!$B727,'Faturamento SP3'!$Z$2:$Z$680,'Infos Relatório'!AE$723)</f>
        <v>0</v>
      </c>
      <c r="AG727" s="32">
        <f>SUMIFS('Faturamento SP3'!$AF$2:$AF$680,'Faturamento SP3'!$D$2:$D$680,'Infos Relatório'!$B727,'Faturamento SP3'!$Z$2:$Z$680,'Infos Relatório'!AE$723)</f>
        <v>0</v>
      </c>
      <c r="AH727" s="33">
        <f>SUMIFS('Faturamento SP3'!$AD$2:$AD$680,'Faturamento SP3'!$D$2:$D$680,'Infos Relatório'!$B727,'Faturamento SP3'!$Z$2:$Z$680,'Infos Relatório'!AE$723)</f>
        <v>0</v>
      </c>
      <c r="AI727" s="31">
        <f>SUMIFS('Faturamento SP3'!$G$2:$G$680,'Faturamento SP3'!$D$2:$D$680,'Infos Relatório'!$B727,'Faturamento SP3'!$Z$2:$Z$680,'Infos Relatório'!AI$723)</f>
        <v>0</v>
      </c>
      <c r="AJ727" s="32">
        <f>SUMIFS('Faturamento SP3'!$F$2:$F$680,'Faturamento SP3'!$D$2:$D$680,'Infos Relatório'!$B727,'Faturamento SP3'!$Z$2:$Z$680,'Infos Relatório'!AI$723)</f>
        <v>0</v>
      </c>
      <c r="AK727" s="32">
        <f>SUMIFS('Faturamento SP3'!$AF$2:$AF$680,'Faturamento SP3'!$D$2:$D$680,'Infos Relatório'!$B727,'Faturamento SP3'!$Z$2:$Z$680,'Infos Relatório'!AI$723)</f>
        <v>0</v>
      </c>
      <c r="AL727" s="33">
        <f>SUMIFS('Faturamento SP3'!$AD$2:$AD$680,'Faturamento SP3'!$D$2:$D$680,'Infos Relatório'!$B727,'Faturamento SP3'!$Z$2:$Z$680,'Infos Relatório'!AI$723)</f>
        <v>0</v>
      </c>
      <c r="AM727" s="31">
        <f>SUMIFS('Faturamento SP3'!$G$2:$G$680,'Faturamento SP3'!$D$2:$D$680,'Infos Relatório'!$B727,'Faturamento SP3'!$Z$2:$Z$680,'Infos Relatório'!AM$723)</f>
        <v>0</v>
      </c>
      <c r="AN727" s="32">
        <f>SUMIFS('Faturamento SP3'!$F$2:$F$680,'Faturamento SP3'!$D$2:$D$680,'Infos Relatório'!$B727,'Faturamento SP3'!$Z$2:$Z$680,'Infos Relatório'!AM$723)</f>
        <v>0</v>
      </c>
      <c r="AO727" s="32">
        <f>SUMIFS('Faturamento SP3'!$AF$2:$AF$680,'Faturamento SP3'!$D$2:$D$680,'Infos Relatório'!$B727,'Faturamento SP3'!$Z$2:$Z$680,'Infos Relatório'!AM$723)</f>
        <v>0</v>
      </c>
      <c r="AP727" s="33">
        <f>SUMIFS('Faturamento SP3'!$AD$2:$AD$680,'Faturamento SP3'!$D$2:$D$680,'Infos Relatório'!$B727,'Faturamento SP3'!$Z$2:$Z$680,'Infos Relatório'!AM$723)</f>
        <v>0</v>
      </c>
      <c r="AQ727" s="31">
        <f>SUMIFS('Faturamento SP3'!$G$2:$G$680,'Faturamento SP3'!$D$2:$D$680,'Infos Relatório'!$B727,'Faturamento SP3'!$Z$2:$Z$680,'Infos Relatório'!AQ$723)</f>
        <v>0</v>
      </c>
      <c r="AR727" s="32">
        <f>SUMIFS('Faturamento SP3'!$F$2:$F$680,'Faturamento SP3'!$D$2:$D$680,'Infos Relatório'!$B727,'Faturamento SP3'!$Z$2:$Z$680,'Infos Relatório'!AQ$723)</f>
        <v>0</v>
      </c>
      <c r="AS727" s="32">
        <f>SUMIFS('Faturamento SP3'!$AF$2:$AF$680,'Faturamento SP3'!$D$2:$D$680,'Infos Relatório'!$B727,'Faturamento SP3'!$Z$2:$Z$680,'Infos Relatório'!AQ$723)</f>
        <v>0</v>
      </c>
      <c r="AT727" s="33">
        <f>SUMIFS('Faturamento SP3'!$AD$2:$AD$680,'Faturamento SP3'!$D$2:$D$680,'Infos Relatório'!$B727,'Faturamento SP3'!$Z$2:$Z$680,'Infos Relatório'!AQ$723)</f>
        <v>0</v>
      </c>
      <c r="AU727" s="31">
        <f>SUMIFS('Faturamento SP3'!$G$2:$G$680,'Faturamento SP3'!$D$2:$D$680,'Infos Relatório'!$B727,'Faturamento SP3'!$Z$2:$Z$680,'Infos Relatório'!AU$723)</f>
        <v>0</v>
      </c>
      <c r="AV727" s="32">
        <f>SUMIFS('Faturamento SP3'!$F$2:$F$680,'Faturamento SP3'!$D$2:$D$680,'Infos Relatório'!$B727,'Faturamento SP3'!$Z$2:$Z$680,'Infos Relatório'!AU$723)</f>
        <v>0</v>
      </c>
      <c r="AW727" s="32">
        <f>SUMIFS('Faturamento SP3'!$AF$2:$AF$680,'Faturamento SP3'!$D$2:$D$680,'Infos Relatório'!$B727,'Faturamento SP3'!$Z$2:$Z$680,'Infos Relatório'!AU$723)</f>
        <v>0</v>
      </c>
      <c r="AX727" s="33">
        <f>SUMIFS('Faturamento SP3'!$AD$2:$AD$680,'Faturamento SP3'!$D$2:$D$680,'Infos Relatório'!$B727,'Faturamento SP3'!$Z$2:$Z$680,'Infos Relatório'!AU$723)</f>
        <v>0</v>
      </c>
    </row>
    <row r="728" spans="2:74">
      <c r="B728" t="s">
        <v>88</v>
      </c>
      <c r="C728" s="31">
        <f>SUMIFS('Faturamento SP3'!$G$2:$G$680,'Faturamento SP3'!$D$2:$D$680,'Infos Relatório'!$B728,'Faturamento SP3'!$Z$2:$Z$680,'Infos Relatório'!C$723)</f>
        <v>0</v>
      </c>
      <c r="D728" s="32">
        <f>SUMIFS('Faturamento SP3'!$F$2:$F$680,'Faturamento SP3'!$D$2:$D$680,'Infos Relatório'!$B728,'Faturamento SP3'!$Z$2:$Z$680,'Infos Relatório'!C$723)</f>
        <v>0</v>
      </c>
      <c r="E728" s="32">
        <f>SUMIFS('Faturamento SP3'!$AF$2:$AF$680,'Faturamento SP3'!$D$2:$D$680,'Infos Relatório'!$B728,'Faturamento SP3'!$Z$2:$Z$680,'Infos Relatório'!C$723)</f>
        <v>0</v>
      </c>
      <c r="F728" s="33">
        <f>SUMIFS('Faturamento SP3'!$AD$2:$AD$680,'Faturamento SP3'!$D$2:$D$680,'Infos Relatório'!$B728,'Faturamento SP3'!$Z$2:$Z$680,'Infos Relatório'!C$723)</f>
        <v>0</v>
      </c>
      <c r="G728" s="31">
        <f>SUMIFS('Faturamento SP3'!$G$2:$G$680,'Faturamento SP3'!$D$2:$D$680,'Infos Relatório'!$B728,'Faturamento SP3'!$Z$2:$Z$680,'Infos Relatório'!G$723)</f>
        <v>0</v>
      </c>
      <c r="H728" s="32">
        <f>SUMIFS('Faturamento SP3'!$F$2:$F$680,'Faturamento SP3'!$D$2:$D$680,'Infos Relatório'!$B728,'Faturamento SP3'!$Z$2:$Z$680,'Infos Relatório'!G$723)</f>
        <v>0</v>
      </c>
      <c r="I728" s="32">
        <f>SUMIFS('Faturamento SP3'!$AF$2:$AF$680,'Faturamento SP3'!$D$2:$D$680,'Infos Relatório'!$B728,'Faturamento SP3'!$Z$2:$Z$680,'Infos Relatório'!G$723)</f>
        <v>0</v>
      </c>
      <c r="J728" s="33">
        <f>SUMIFS('Faturamento SP3'!$AD$2:$AD$680,'Faturamento SP3'!$D$2:$D$680,'Infos Relatório'!$B728,'Faturamento SP3'!$Z$2:$Z$680,'Infos Relatório'!G$723)</f>
        <v>0</v>
      </c>
      <c r="K728" s="31">
        <f>SUMIFS('Faturamento SP3'!$G$2:$G$680,'Faturamento SP3'!$D$2:$D$680,'Infos Relatório'!$B728,'Faturamento SP3'!$Z$2:$Z$680,'Infos Relatório'!K$723)</f>
        <v>0</v>
      </c>
      <c r="L728" s="32">
        <f>SUMIFS('Faturamento SP3'!$F$2:$F$680,'Faturamento SP3'!$D$2:$D$680,'Infos Relatório'!$B728,'Faturamento SP3'!$Z$2:$Z$680,'Infos Relatório'!K$723)</f>
        <v>0</v>
      </c>
      <c r="M728" s="32">
        <f>SUMIFS('Faturamento SP3'!$AF$2:$AF$680,'Faturamento SP3'!$D$2:$D$680,'Infos Relatório'!$B728,'Faturamento SP3'!$Z$2:$Z$680,'Infos Relatório'!K$723)</f>
        <v>0</v>
      </c>
      <c r="N728" s="33">
        <f>SUMIFS('Faturamento SP3'!$AD$2:$AD$680,'Faturamento SP3'!$D$2:$D$680,'Infos Relatório'!$B728,'Faturamento SP3'!$Z$2:$Z$680,'Infos Relatório'!K$723)</f>
        <v>0</v>
      </c>
      <c r="O728" s="31">
        <f>SUMIFS('Faturamento SP3'!$G$2:$G$680,'Faturamento SP3'!$D$2:$D$680,'Infos Relatório'!$B728,'Faturamento SP3'!$Z$2:$Z$680,'Infos Relatório'!O$723)</f>
        <v>0</v>
      </c>
      <c r="P728" s="32">
        <f>SUMIFS('Faturamento SP3'!$F$2:$F$680,'Faturamento SP3'!$D$2:$D$680,'Infos Relatório'!$B728,'Faturamento SP3'!$Z$2:$Z$680,'Infos Relatório'!O$723)</f>
        <v>0</v>
      </c>
      <c r="Q728" s="32">
        <f>SUMIFS('Faturamento SP3'!$AF$2:$AF$680,'Faturamento SP3'!$D$2:$D$680,'Infos Relatório'!$B728,'Faturamento SP3'!$Z$2:$Z$680,'Infos Relatório'!O$723)</f>
        <v>0</v>
      </c>
      <c r="R728" s="33">
        <f>SUMIFS('Faturamento SP3'!$AD$2:$AD$680,'Faturamento SP3'!$D$2:$D$680,'Infos Relatório'!$B728,'Faturamento SP3'!$Z$2:$Z$680,'Infos Relatório'!O$723)</f>
        <v>0</v>
      </c>
      <c r="S728" s="31">
        <f>SUMIFS('Faturamento SP3'!$G$2:$G$680,'Faturamento SP3'!$D$2:$D$680,'Infos Relatório'!$B728,'Faturamento SP3'!$Z$2:$Z$680,'Infos Relatório'!S$723)</f>
        <v>0</v>
      </c>
      <c r="T728" s="32">
        <f>SUMIFS('Faturamento SP3'!$F$2:$F$680,'Faturamento SP3'!$D$2:$D$680,'Infos Relatório'!$B728,'Faturamento SP3'!$Z$2:$Z$680,'Infos Relatório'!S$723)</f>
        <v>0</v>
      </c>
      <c r="U728" s="32">
        <f>SUMIFS('Faturamento SP3'!$AF$2:$AF$680,'Faturamento SP3'!$D$2:$D$680,'Infos Relatório'!$B728,'Faturamento SP3'!$Z$2:$Z$680,'Infos Relatório'!S$723)</f>
        <v>0</v>
      </c>
      <c r="V728" s="33">
        <f>SUMIFS('Faturamento SP3'!$AD$2:$AD$680,'Faturamento SP3'!$D$2:$D$680,'Infos Relatório'!$B728,'Faturamento SP3'!$Z$2:$Z$680,'Infos Relatório'!S$723)</f>
        <v>0</v>
      </c>
      <c r="W728" s="31">
        <f>SUMIFS('Faturamento SP3'!$G$2:$G$680,'Faturamento SP3'!$D$2:$D$680,'Infos Relatório'!$B728,'Faturamento SP3'!$Z$2:$Z$680,'Infos Relatório'!W$723)</f>
        <v>0</v>
      </c>
      <c r="X728" s="32">
        <f>SUMIFS('Faturamento SP3'!$F$2:$F$680,'Faturamento SP3'!$D$2:$D$680,'Infos Relatório'!$B728,'Faturamento SP3'!$Z$2:$Z$680,'Infos Relatório'!W$723)</f>
        <v>0</v>
      </c>
      <c r="Y728" s="32">
        <f>SUMIFS('Faturamento SP3'!$AF$2:$AF$680,'Faturamento SP3'!$D$2:$D$680,'Infos Relatório'!$B728,'Faturamento SP3'!$Z$2:$Z$680,'Infos Relatório'!W$723)</f>
        <v>0</v>
      </c>
      <c r="Z728" s="33">
        <f>SUMIFS('Faturamento SP3'!$AD$2:$AD$680,'Faturamento SP3'!$D$2:$D$680,'Infos Relatório'!$B728,'Faturamento SP3'!$Z$2:$Z$680,'Infos Relatório'!W$723)</f>
        <v>0</v>
      </c>
      <c r="AA728" s="31">
        <f>SUMIFS('Faturamento SP3'!$G$2:$G$680,'Faturamento SP3'!$D$2:$D$680,'Infos Relatório'!$B728,'Faturamento SP3'!$Z$2:$Z$680,'Infos Relatório'!AA$723)</f>
        <v>0</v>
      </c>
      <c r="AB728" s="32">
        <f>SUMIFS('Faturamento SP3'!$F$2:$F$680,'Faturamento SP3'!$D$2:$D$680,'Infos Relatório'!$B728,'Faturamento SP3'!$Z$2:$Z$680,'Infos Relatório'!AA$723)</f>
        <v>0</v>
      </c>
      <c r="AC728" s="32">
        <f>SUMIFS('Faturamento SP3'!$AF$2:$AF$680,'Faturamento SP3'!$D$2:$D$680,'Infos Relatório'!$B728,'Faturamento SP3'!$Z$2:$Z$680,'Infos Relatório'!AA$723)</f>
        <v>0</v>
      </c>
      <c r="AD728" s="33">
        <f>SUMIFS('Faturamento SP3'!$AD$2:$AD$680,'Faturamento SP3'!$D$2:$D$680,'Infos Relatório'!$B728,'Faturamento SP3'!$Z$2:$Z$680,'Infos Relatório'!AA$723)</f>
        <v>0</v>
      </c>
      <c r="AE728" s="31">
        <f>SUMIFS('Faturamento SP3'!$G$2:$G$680,'Faturamento SP3'!$D$2:$D$680,'Infos Relatório'!$B728,'Faturamento SP3'!$Z$2:$Z$680,'Infos Relatório'!AE$723)</f>
        <v>0</v>
      </c>
      <c r="AF728" s="32">
        <f>SUMIFS('Faturamento SP3'!$F$2:$F$680,'Faturamento SP3'!$D$2:$D$680,'Infos Relatório'!$B728,'Faturamento SP3'!$Z$2:$Z$680,'Infos Relatório'!AE$723)</f>
        <v>0</v>
      </c>
      <c r="AG728" s="32">
        <f>SUMIFS('Faturamento SP3'!$AF$2:$AF$680,'Faturamento SP3'!$D$2:$D$680,'Infos Relatório'!$B728,'Faturamento SP3'!$Z$2:$Z$680,'Infos Relatório'!AE$723)</f>
        <v>0</v>
      </c>
      <c r="AH728" s="33">
        <f>SUMIFS('Faturamento SP3'!$AD$2:$AD$680,'Faturamento SP3'!$D$2:$D$680,'Infos Relatório'!$B728,'Faturamento SP3'!$Z$2:$Z$680,'Infos Relatório'!AE$723)</f>
        <v>0</v>
      </c>
      <c r="AI728" s="31">
        <f>SUMIFS('Faturamento SP3'!$G$2:$G$680,'Faturamento SP3'!$D$2:$D$680,'Infos Relatório'!$B728,'Faturamento SP3'!$Z$2:$Z$680,'Infos Relatório'!AI$723)</f>
        <v>0</v>
      </c>
      <c r="AJ728" s="32">
        <f>SUMIFS('Faturamento SP3'!$F$2:$F$680,'Faturamento SP3'!$D$2:$D$680,'Infos Relatório'!$B728,'Faturamento SP3'!$Z$2:$Z$680,'Infos Relatório'!AI$723)</f>
        <v>0</v>
      </c>
      <c r="AK728" s="32">
        <f>SUMIFS('Faturamento SP3'!$AF$2:$AF$680,'Faturamento SP3'!$D$2:$D$680,'Infos Relatório'!$B728,'Faturamento SP3'!$Z$2:$Z$680,'Infos Relatório'!AI$723)</f>
        <v>0</v>
      </c>
      <c r="AL728" s="33">
        <f>SUMIFS('Faturamento SP3'!$AD$2:$AD$680,'Faturamento SP3'!$D$2:$D$680,'Infos Relatório'!$B728,'Faturamento SP3'!$Z$2:$Z$680,'Infos Relatório'!AI$723)</f>
        <v>0</v>
      </c>
      <c r="AM728" s="31">
        <f>SUMIFS('Faturamento SP3'!$G$2:$G$680,'Faturamento SP3'!$D$2:$D$680,'Infos Relatório'!$B728,'Faturamento SP3'!$Z$2:$Z$680,'Infos Relatório'!AM$723)</f>
        <v>0</v>
      </c>
      <c r="AN728" s="32">
        <f>SUMIFS('Faturamento SP3'!$F$2:$F$680,'Faturamento SP3'!$D$2:$D$680,'Infos Relatório'!$B728,'Faturamento SP3'!$Z$2:$Z$680,'Infos Relatório'!AM$723)</f>
        <v>0</v>
      </c>
      <c r="AO728" s="32">
        <f>SUMIFS('Faturamento SP3'!$AF$2:$AF$680,'Faturamento SP3'!$D$2:$D$680,'Infos Relatório'!$B728,'Faturamento SP3'!$Z$2:$Z$680,'Infos Relatório'!AM$723)</f>
        <v>0</v>
      </c>
      <c r="AP728" s="33">
        <f>SUMIFS('Faturamento SP3'!$AD$2:$AD$680,'Faturamento SP3'!$D$2:$D$680,'Infos Relatório'!$B728,'Faturamento SP3'!$Z$2:$Z$680,'Infos Relatório'!AM$723)</f>
        <v>0</v>
      </c>
      <c r="AQ728" s="31">
        <f>SUMIFS('Faturamento SP3'!$G$2:$G$680,'Faturamento SP3'!$D$2:$D$680,'Infos Relatório'!$B728,'Faturamento SP3'!$Z$2:$Z$680,'Infos Relatório'!AQ$723)</f>
        <v>0</v>
      </c>
      <c r="AR728" s="32">
        <f>SUMIFS('Faturamento SP3'!$F$2:$F$680,'Faturamento SP3'!$D$2:$D$680,'Infos Relatório'!$B728,'Faturamento SP3'!$Z$2:$Z$680,'Infos Relatório'!AQ$723)</f>
        <v>0</v>
      </c>
      <c r="AS728" s="32">
        <f>SUMIFS('Faturamento SP3'!$AF$2:$AF$680,'Faturamento SP3'!$D$2:$D$680,'Infos Relatório'!$B728,'Faturamento SP3'!$Z$2:$Z$680,'Infos Relatório'!AQ$723)</f>
        <v>0</v>
      </c>
      <c r="AT728" s="33">
        <f>SUMIFS('Faturamento SP3'!$AD$2:$AD$680,'Faturamento SP3'!$D$2:$D$680,'Infos Relatório'!$B728,'Faturamento SP3'!$Z$2:$Z$680,'Infos Relatório'!AQ$723)</f>
        <v>0</v>
      </c>
      <c r="AU728" s="31">
        <f>SUMIFS('Faturamento SP3'!$G$2:$G$680,'Faturamento SP3'!$D$2:$D$680,'Infos Relatório'!$B728,'Faturamento SP3'!$Z$2:$Z$680,'Infos Relatório'!AU$723)</f>
        <v>0</v>
      </c>
      <c r="AV728" s="32">
        <f>SUMIFS('Faturamento SP3'!$F$2:$F$680,'Faturamento SP3'!$D$2:$D$680,'Infos Relatório'!$B728,'Faturamento SP3'!$Z$2:$Z$680,'Infos Relatório'!AU$723)</f>
        <v>0</v>
      </c>
      <c r="AW728" s="32">
        <f>SUMIFS('Faturamento SP3'!$AF$2:$AF$680,'Faturamento SP3'!$D$2:$D$680,'Infos Relatório'!$B728,'Faturamento SP3'!$Z$2:$Z$680,'Infos Relatório'!AU$723)</f>
        <v>0</v>
      </c>
      <c r="AX728" s="33">
        <f>SUMIFS('Faturamento SP3'!$AD$2:$AD$680,'Faturamento SP3'!$D$2:$D$680,'Infos Relatório'!$B728,'Faturamento SP3'!$Z$2:$Z$680,'Infos Relatório'!AU$723)</f>
        <v>0</v>
      </c>
    </row>
    <row r="729" spans="2:74">
      <c r="B729" t="s">
        <v>89</v>
      </c>
      <c r="C729" s="31">
        <f>SUMIFS('Faturamento SP3'!$G$2:$G$680,'Faturamento SP3'!$D$2:$D$680,'Infos Relatório'!$B729,'Faturamento SP3'!$Z$2:$Z$680,'Infos Relatório'!C$723)</f>
        <v>0</v>
      </c>
      <c r="D729" s="32">
        <f>SUMIFS('Faturamento SP3'!$F$2:$F$680,'Faturamento SP3'!$D$2:$D$680,'Infos Relatório'!$B729,'Faturamento SP3'!$Z$2:$Z$680,'Infos Relatório'!C$723)</f>
        <v>0</v>
      </c>
      <c r="E729" s="32">
        <f>SUMIFS('Faturamento SP3'!$AF$2:$AF$680,'Faturamento SP3'!$D$2:$D$680,'Infos Relatório'!$B729,'Faturamento SP3'!$Z$2:$Z$680,'Infos Relatório'!C$723)</f>
        <v>0</v>
      </c>
      <c r="F729" s="33">
        <f>SUMIFS('Faturamento SP3'!$AD$2:$AD$680,'Faturamento SP3'!$D$2:$D$680,'Infos Relatório'!$B729,'Faturamento SP3'!$Z$2:$Z$680,'Infos Relatório'!C$723)</f>
        <v>0</v>
      </c>
      <c r="G729" s="31">
        <f>SUMIFS('Faturamento SP3'!$G$2:$G$680,'Faturamento SP3'!$D$2:$D$680,'Infos Relatório'!$B729,'Faturamento SP3'!$Z$2:$Z$680,'Infos Relatório'!G$723)</f>
        <v>0</v>
      </c>
      <c r="H729" s="32">
        <f>SUMIFS('Faturamento SP3'!$F$2:$F$680,'Faturamento SP3'!$D$2:$D$680,'Infos Relatório'!$B729,'Faturamento SP3'!$Z$2:$Z$680,'Infos Relatório'!G$723)</f>
        <v>0</v>
      </c>
      <c r="I729" s="32">
        <f>SUMIFS('Faturamento SP3'!$AF$2:$AF$680,'Faturamento SP3'!$D$2:$D$680,'Infos Relatório'!$B729,'Faturamento SP3'!$Z$2:$Z$680,'Infos Relatório'!G$723)</f>
        <v>0</v>
      </c>
      <c r="J729" s="33">
        <f>SUMIFS('Faturamento SP3'!$AD$2:$AD$680,'Faturamento SP3'!$D$2:$D$680,'Infos Relatório'!$B729,'Faturamento SP3'!$Z$2:$Z$680,'Infos Relatório'!G$723)</f>
        <v>0</v>
      </c>
      <c r="K729" s="31">
        <f>SUMIFS('Faturamento SP3'!$G$2:$G$680,'Faturamento SP3'!$D$2:$D$680,'Infos Relatório'!$B729,'Faturamento SP3'!$Z$2:$Z$680,'Infos Relatório'!K$723)</f>
        <v>0</v>
      </c>
      <c r="L729" s="32">
        <f>SUMIFS('Faturamento SP3'!$F$2:$F$680,'Faturamento SP3'!$D$2:$D$680,'Infos Relatório'!$B729,'Faturamento SP3'!$Z$2:$Z$680,'Infos Relatório'!K$723)</f>
        <v>0</v>
      </c>
      <c r="M729" s="32">
        <f>SUMIFS('Faturamento SP3'!$AF$2:$AF$680,'Faturamento SP3'!$D$2:$D$680,'Infos Relatório'!$B729,'Faturamento SP3'!$Z$2:$Z$680,'Infos Relatório'!K$723)</f>
        <v>0</v>
      </c>
      <c r="N729" s="33">
        <f>SUMIFS('Faturamento SP3'!$AD$2:$AD$680,'Faturamento SP3'!$D$2:$D$680,'Infos Relatório'!$B729,'Faturamento SP3'!$Z$2:$Z$680,'Infos Relatório'!K$723)</f>
        <v>0</v>
      </c>
      <c r="O729" s="31">
        <f>SUMIFS('Faturamento SP3'!$G$2:$G$680,'Faturamento SP3'!$D$2:$D$680,'Infos Relatório'!$B729,'Faturamento SP3'!$Z$2:$Z$680,'Infos Relatório'!O$723)</f>
        <v>0</v>
      </c>
      <c r="P729" s="32">
        <f>SUMIFS('Faturamento SP3'!$F$2:$F$680,'Faturamento SP3'!$D$2:$D$680,'Infos Relatório'!$B729,'Faturamento SP3'!$Z$2:$Z$680,'Infos Relatório'!O$723)</f>
        <v>0</v>
      </c>
      <c r="Q729" s="32">
        <f>SUMIFS('Faturamento SP3'!$AF$2:$AF$680,'Faturamento SP3'!$D$2:$D$680,'Infos Relatório'!$B729,'Faturamento SP3'!$Z$2:$Z$680,'Infos Relatório'!O$723)</f>
        <v>0</v>
      </c>
      <c r="R729" s="33">
        <f>SUMIFS('Faturamento SP3'!$AD$2:$AD$680,'Faturamento SP3'!$D$2:$D$680,'Infos Relatório'!$B729,'Faturamento SP3'!$Z$2:$Z$680,'Infos Relatório'!O$723)</f>
        <v>0</v>
      </c>
      <c r="S729" s="31">
        <f>SUMIFS('Faturamento SP3'!$G$2:$G$680,'Faturamento SP3'!$D$2:$D$680,'Infos Relatório'!$B729,'Faturamento SP3'!$Z$2:$Z$680,'Infos Relatório'!S$723)</f>
        <v>0</v>
      </c>
      <c r="T729" s="32">
        <f>SUMIFS('Faturamento SP3'!$F$2:$F$680,'Faturamento SP3'!$D$2:$D$680,'Infos Relatório'!$B729,'Faturamento SP3'!$Z$2:$Z$680,'Infos Relatório'!S$723)</f>
        <v>0</v>
      </c>
      <c r="U729" s="32">
        <f>SUMIFS('Faturamento SP3'!$AF$2:$AF$680,'Faturamento SP3'!$D$2:$D$680,'Infos Relatório'!$B729,'Faturamento SP3'!$Z$2:$Z$680,'Infos Relatório'!S$723)</f>
        <v>0</v>
      </c>
      <c r="V729" s="33">
        <f>SUMIFS('Faturamento SP3'!$AD$2:$AD$680,'Faturamento SP3'!$D$2:$D$680,'Infos Relatório'!$B729,'Faturamento SP3'!$Z$2:$Z$680,'Infos Relatório'!S$723)</f>
        <v>0</v>
      </c>
      <c r="W729" s="31">
        <f>SUMIFS('Faturamento SP3'!$G$2:$G$680,'Faturamento SP3'!$D$2:$D$680,'Infos Relatório'!$B729,'Faturamento SP3'!$Z$2:$Z$680,'Infos Relatório'!W$723)</f>
        <v>0</v>
      </c>
      <c r="X729" s="32">
        <f>SUMIFS('Faturamento SP3'!$F$2:$F$680,'Faturamento SP3'!$D$2:$D$680,'Infos Relatório'!$B729,'Faturamento SP3'!$Z$2:$Z$680,'Infos Relatório'!W$723)</f>
        <v>0</v>
      </c>
      <c r="Y729" s="32">
        <f>SUMIFS('Faturamento SP3'!$AF$2:$AF$680,'Faturamento SP3'!$D$2:$D$680,'Infos Relatório'!$B729,'Faturamento SP3'!$Z$2:$Z$680,'Infos Relatório'!W$723)</f>
        <v>0</v>
      </c>
      <c r="Z729" s="33">
        <f>SUMIFS('Faturamento SP3'!$AD$2:$AD$680,'Faturamento SP3'!$D$2:$D$680,'Infos Relatório'!$B729,'Faturamento SP3'!$Z$2:$Z$680,'Infos Relatório'!W$723)</f>
        <v>0</v>
      </c>
      <c r="AA729" s="31">
        <f>SUMIFS('Faturamento SP3'!$G$2:$G$680,'Faturamento SP3'!$D$2:$D$680,'Infos Relatório'!$B729,'Faturamento SP3'!$Z$2:$Z$680,'Infos Relatório'!AA$723)</f>
        <v>0</v>
      </c>
      <c r="AB729" s="32">
        <f>SUMIFS('Faturamento SP3'!$F$2:$F$680,'Faturamento SP3'!$D$2:$D$680,'Infos Relatório'!$B729,'Faturamento SP3'!$Z$2:$Z$680,'Infos Relatório'!AA$723)</f>
        <v>0</v>
      </c>
      <c r="AC729" s="32">
        <f>SUMIFS('Faturamento SP3'!$AF$2:$AF$680,'Faturamento SP3'!$D$2:$D$680,'Infos Relatório'!$B729,'Faturamento SP3'!$Z$2:$Z$680,'Infos Relatório'!AA$723)</f>
        <v>0</v>
      </c>
      <c r="AD729" s="33">
        <f>SUMIFS('Faturamento SP3'!$AD$2:$AD$680,'Faturamento SP3'!$D$2:$D$680,'Infos Relatório'!$B729,'Faturamento SP3'!$Z$2:$Z$680,'Infos Relatório'!AA$723)</f>
        <v>0</v>
      </c>
      <c r="AE729" s="31">
        <f>SUMIFS('Faturamento SP3'!$G$2:$G$680,'Faturamento SP3'!$D$2:$D$680,'Infos Relatório'!$B729,'Faturamento SP3'!$Z$2:$Z$680,'Infos Relatório'!AE$723)</f>
        <v>0</v>
      </c>
      <c r="AF729" s="32">
        <f>SUMIFS('Faturamento SP3'!$F$2:$F$680,'Faturamento SP3'!$D$2:$D$680,'Infos Relatório'!$B729,'Faturamento SP3'!$Z$2:$Z$680,'Infos Relatório'!AE$723)</f>
        <v>0</v>
      </c>
      <c r="AG729" s="32">
        <f>SUMIFS('Faturamento SP3'!$AF$2:$AF$680,'Faturamento SP3'!$D$2:$D$680,'Infos Relatório'!$B729,'Faturamento SP3'!$Z$2:$Z$680,'Infos Relatório'!AE$723)</f>
        <v>0</v>
      </c>
      <c r="AH729" s="33">
        <f>SUMIFS('Faturamento SP3'!$AD$2:$AD$680,'Faturamento SP3'!$D$2:$D$680,'Infos Relatório'!$B729,'Faturamento SP3'!$Z$2:$Z$680,'Infos Relatório'!AE$723)</f>
        <v>0</v>
      </c>
      <c r="AI729" s="31">
        <f>SUMIFS('Faturamento SP3'!$G$2:$G$680,'Faturamento SP3'!$D$2:$D$680,'Infos Relatório'!$B729,'Faturamento SP3'!$Z$2:$Z$680,'Infos Relatório'!AI$723)</f>
        <v>0</v>
      </c>
      <c r="AJ729" s="32">
        <f>SUMIFS('Faturamento SP3'!$F$2:$F$680,'Faturamento SP3'!$D$2:$D$680,'Infos Relatório'!$B729,'Faturamento SP3'!$Z$2:$Z$680,'Infos Relatório'!AI$723)</f>
        <v>0</v>
      </c>
      <c r="AK729" s="32">
        <f>SUMIFS('Faturamento SP3'!$AF$2:$AF$680,'Faturamento SP3'!$D$2:$D$680,'Infos Relatório'!$B729,'Faturamento SP3'!$Z$2:$Z$680,'Infos Relatório'!AI$723)</f>
        <v>0</v>
      </c>
      <c r="AL729" s="33">
        <f>SUMIFS('Faturamento SP3'!$AD$2:$AD$680,'Faturamento SP3'!$D$2:$D$680,'Infos Relatório'!$B729,'Faturamento SP3'!$Z$2:$Z$680,'Infos Relatório'!AI$723)</f>
        <v>0</v>
      </c>
      <c r="AM729" s="31">
        <f>SUMIFS('Faturamento SP3'!$G$2:$G$680,'Faturamento SP3'!$D$2:$D$680,'Infos Relatório'!$B729,'Faturamento SP3'!$Z$2:$Z$680,'Infos Relatório'!AM$723)</f>
        <v>0</v>
      </c>
      <c r="AN729" s="32">
        <f>SUMIFS('Faturamento SP3'!$F$2:$F$680,'Faturamento SP3'!$D$2:$D$680,'Infos Relatório'!$B729,'Faturamento SP3'!$Z$2:$Z$680,'Infos Relatório'!AM$723)</f>
        <v>0</v>
      </c>
      <c r="AO729" s="32">
        <f>SUMIFS('Faturamento SP3'!$AF$2:$AF$680,'Faturamento SP3'!$D$2:$D$680,'Infos Relatório'!$B729,'Faturamento SP3'!$Z$2:$Z$680,'Infos Relatório'!AM$723)</f>
        <v>0</v>
      </c>
      <c r="AP729" s="33">
        <f>SUMIFS('Faturamento SP3'!$AD$2:$AD$680,'Faturamento SP3'!$D$2:$D$680,'Infos Relatório'!$B729,'Faturamento SP3'!$Z$2:$Z$680,'Infos Relatório'!AM$723)</f>
        <v>0</v>
      </c>
      <c r="AQ729" s="31">
        <f>SUMIFS('Faturamento SP3'!$G$2:$G$680,'Faturamento SP3'!$D$2:$D$680,'Infos Relatório'!$B729,'Faturamento SP3'!$Z$2:$Z$680,'Infos Relatório'!AQ$723)</f>
        <v>0</v>
      </c>
      <c r="AR729" s="32">
        <f>SUMIFS('Faturamento SP3'!$F$2:$F$680,'Faturamento SP3'!$D$2:$D$680,'Infos Relatório'!$B729,'Faturamento SP3'!$Z$2:$Z$680,'Infos Relatório'!AQ$723)</f>
        <v>0</v>
      </c>
      <c r="AS729" s="32">
        <f>SUMIFS('Faturamento SP3'!$AF$2:$AF$680,'Faturamento SP3'!$D$2:$D$680,'Infos Relatório'!$B729,'Faturamento SP3'!$Z$2:$Z$680,'Infos Relatório'!AQ$723)</f>
        <v>0</v>
      </c>
      <c r="AT729" s="33">
        <f>SUMIFS('Faturamento SP3'!$AD$2:$AD$680,'Faturamento SP3'!$D$2:$D$680,'Infos Relatório'!$B729,'Faturamento SP3'!$Z$2:$Z$680,'Infos Relatório'!AQ$723)</f>
        <v>0</v>
      </c>
      <c r="AU729" s="31">
        <f>SUMIFS('Faturamento SP3'!$G$2:$G$680,'Faturamento SP3'!$D$2:$D$680,'Infos Relatório'!$B729,'Faturamento SP3'!$Z$2:$Z$680,'Infos Relatório'!AU$723)</f>
        <v>0</v>
      </c>
      <c r="AV729" s="32">
        <f>SUMIFS('Faturamento SP3'!$F$2:$F$680,'Faturamento SP3'!$D$2:$D$680,'Infos Relatório'!$B729,'Faturamento SP3'!$Z$2:$Z$680,'Infos Relatório'!AU$723)</f>
        <v>0</v>
      </c>
      <c r="AW729" s="32">
        <f>SUMIFS('Faturamento SP3'!$AF$2:$AF$680,'Faturamento SP3'!$D$2:$D$680,'Infos Relatório'!$B729,'Faturamento SP3'!$Z$2:$Z$680,'Infos Relatório'!AU$723)</f>
        <v>0</v>
      </c>
      <c r="AX729" s="33">
        <f>SUMIFS('Faturamento SP3'!$AD$2:$AD$680,'Faturamento SP3'!$D$2:$D$680,'Infos Relatório'!$B729,'Faturamento SP3'!$Z$2:$Z$680,'Infos Relatório'!AU$723)</f>
        <v>0</v>
      </c>
    </row>
    <row r="730" spans="2:74">
      <c r="B730" t="s">
        <v>90</v>
      </c>
      <c r="C730" s="31">
        <f>SUMIFS('Faturamento SP3'!$G$2:$G$680,'Faturamento SP3'!$D$2:$D$680,'Infos Relatório'!$B730,'Faturamento SP3'!$Z$2:$Z$680,'Infos Relatório'!C$723)</f>
        <v>0</v>
      </c>
      <c r="D730" s="32">
        <f>SUMIFS('Faturamento SP3'!$F$2:$F$680,'Faturamento SP3'!$D$2:$D$680,'Infos Relatório'!$B730,'Faturamento SP3'!$Z$2:$Z$680,'Infos Relatório'!C$723)</f>
        <v>0</v>
      </c>
      <c r="E730" s="32">
        <f>SUMIFS('Faturamento SP3'!$AF$2:$AF$680,'Faturamento SP3'!$D$2:$D$680,'Infos Relatório'!$B730,'Faturamento SP3'!$Z$2:$Z$680,'Infos Relatório'!C$723)</f>
        <v>0</v>
      </c>
      <c r="F730" s="33">
        <f>SUMIFS('Faturamento SP3'!$AD$2:$AD$680,'Faturamento SP3'!$D$2:$D$680,'Infos Relatório'!$B730,'Faturamento SP3'!$Z$2:$Z$680,'Infos Relatório'!C$723)</f>
        <v>0</v>
      </c>
      <c r="G730" s="31">
        <f>SUMIFS('Faturamento SP3'!$G$2:$G$680,'Faturamento SP3'!$D$2:$D$680,'Infos Relatório'!$B730,'Faturamento SP3'!$Z$2:$Z$680,'Infos Relatório'!G$723)</f>
        <v>0</v>
      </c>
      <c r="H730" s="32">
        <f>SUMIFS('Faturamento SP3'!$F$2:$F$680,'Faturamento SP3'!$D$2:$D$680,'Infos Relatório'!$B730,'Faturamento SP3'!$Z$2:$Z$680,'Infos Relatório'!G$723)</f>
        <v>0</v>
      </c>
      <c r="I730" s="32">
        <f>SUMIFS('Faturamento SP3'!$AF$2:$AF$680,'Faturamento SP3'!$D$2:$D$680,'Infos Relatório'!$B730,'Faturamento SP3'!$Z$2:$Z$680,'Infos Relatório'!G$723)</f>
        <v>0</v>
      </c>
      <c r="J730" s="33">
        <f>SUMIFS('Faturamento SP3'!$AD$2:$AD$680,'Faturamento SP3'!$D$2:$D$680,'Infos Relatório'!$B730,'Faturamento SP3'!$Z$2:$Z$680,'Infos Relatório'!G$723)</f>
        <v>0</v>
      </c>
      <c r="K730" s="31">
        <f>SUMIFS('Faturamento SP3'!$G$2:$G$680,'Faturamento SP3'!$D$2:$D$680,'Infos Relatório'!$B730,'Faturamento SP3'!$Z$2:$Z$680,'Infos Relatório'!K$723)</f>
        <v>0</v>
      </c>
      <c r="L730" s="32">
        <f>SUMIFS('Faturamento SP3'!$F$2:$F$680,'Faturamento SP3'!$D$2:$D$680,'Infos Relatório'!$B730,'Faturamento SP3'!$Z$2:$Z$680,'Infos Relatório'!K$723)</f>
        <v>0</v>
      </c>
      <c r="M730" s="32">
        <f>SUMIFS('Faturamento SP3'!$AF$2:$AF$680,'Faturamento SP3'!$D$2:$D$680,'Infos Relatório'!$B730,'Faturamento SP3'!$Z$2:$Z$680,'Infos Relatório'!K$723)</f>
        <v>0</v>
      </c>
      <c r="N730" s="33">
        <f>SUMIFS('Faturamento SP3'!$AD$2:$AD$680,'Faturamento SP3'!$D$2:$D$680,'Infos Relatório'!$B730,'Faturamento SP3'!$Z$2:$Z$680,'Infos Relatório'!K$723)</f>
        <v>0</v>
      </c>
      <c r="O730" s="31">
        <f>SUMIFS('Faturamento SP3'!$G$2:$G$680,'Faturamento SP3'!$D$2:$D$680,'Infos Relatório'!$B730,'Faturamento SP3'!$Z$2:$Z$680,'Infos Relatório'!O$723)</f>
        <v>0</v>
      </c>
      <c r="P730" s="32">
        <f>SUMIFS('Faturamento SP3'!$F$2:$F$680,'Faturamento SP3'!$D$2:$D$680,'Infos Relatório'!$B730,'Faturamento SP3'!$Z$2:$Z$680,'Infos Relatório'!O$723)</f>
        <v>0</v>
      </c>
      <c r="Q730" s="32">
        <f>SUMIFS('Faturamento SP3'!$AF$2:$AF$680,'Faturamento SP3'!$D$2:$D$680,'Infos Relatório'!$B730,'Faturamento SP3'!$Z$2:$Z$680,'Infos Relatório'!O$723)</f>
        <v>0</v>
      </c>
      <c r="R730" s="33">
        <f>SUMIFS('Faturamento SP3'!$AD$2:$AD$680,'Faturamento SP3'!$D$2:$D$680,'Infos Relatório'!$B730,'Faturamento SP3'!$Z$2:$Z$680,'Infos Relatório'!O$723)</f>
        <v>0</v>
      </c>
      <c r="S730" s="31">
        <f>SUMIFS('Faturamento SP3'!$G$2:$G$680,'Faturamento SP3'!$D$2:$D$680,'Infos Relatório'!$B730,'Faturamento SP3'!$Z$2:$Z$680,'Infos Relatório'!S$723)</f>
        <v>0</v>
      </c>
      <c r="T730" s="32">
        <f>SUMIFS('Faturamento SP3'!$F$2:$F$680,'Faturamento SP3'!$D$2:$D$680,'Infos Relatório'!$B730,'Faturamento SP3'!$Z$2:$Z$680,'Infos Relatório'!S$723)</f>
        <v>0</v>
      </c>
      <c r="U730" s="32">
        <f>SUMIFS('Faturamento SP3'!$AF$2:$AF$680,'Faturamento SP3'!$D$2:$D$680,'Infos Relatório'!$B730,'Faturamento SP3'!$Z$2:$Z$680,'Infos Relatório'!S$723)</f>
        <v>0</v>
      </c>
      <c r="V730" s="33">
        <f>SUMIFS('Faturamento SP3'!$AD$2:$AD$680,'Faturamento SP3'!$D$2:$D$680,'Infos Relatório'!$B730,'Faturamento SP3'!$Z$2:$Z$680,'Infos Relatório'!S$723)</f>
        <v>0</v>
      </c>
      <c r="W730" s="31">
        <f>SUMIFS('Faturamento SP3'!$G$2:$G$680,'Faturamento SP3'!$D$2:$D$680,'Infos Relatório'!$B730,'Faturamento SP3'!$Z$2:$Z$680,'Infos Relatório'!W$723)</f>
        <v>0</v>
      </c>
      <c r="X730" s="32">
        <f>SUMIFS('Faturamento SP3'!$F$2:$F$680,'Faturamento SP3'!$D$2:$D$680,'Infos Relatório'!$B730,'Faturamento SP3'!$Z$2:$Z$680,'Infos Relatório'!W$723)</f>
        <v>0</v>
      </c>
      <c r="Y730" s="32">
        <f>SUMIFS('Faturamento SP3'!$AF$2:$AF$680,'Faturamento SP3'!$D$2:$D$680,'Infos Relatório'!$B730,'Faturamento SP3'!$Z$2:$Z$680,'Infos Relatório'!W$723)</f>
        <v>0</v>
      </c>
      <c r="Z730" s="33">
        <f>SUMIFS('Faturamento SP3'!$AD$2:$AD$680,'Faturamento SP3'!$D$2:$D$680,'Infos Relatório'!$B730,'Faturamento SP3'!$Z$2:$Z$680,'Infos Relatório'!W$723)</f>
        <v>0</v>
      </c>
      <c r="AA730" s="31">
        <f>SUMIFS('Faturamento SP3'!$G$2:$G$680,'Faturamento SP3'!$D$2:$D$680,'Infos Relatório'!$B730,'Faturamento SP3'!$Z$2:$Z$680,'Infos Relatório'!AA$723)</f>
        <v>0</v>
      </c>
      <c r="AB730" s="32">
        <f>SUMIFS('Faturamento SP3'!$F$2:$F$680,'Faturamento SP3'!$D$2:$D$680,'Infos Relatório'!$B730,'Faturamento SP3'!$Z$2:$Z$680,'Infos Relatório'!AA$723)</f>
        <v>0</v>
      </c>
      <c r="AC730" s="32">
        <f>SUMIFS('Faturamento SP3'!$AF$2:$AF$680,'Faturamento SP3'!$D$2:$D$680,'Infos Relatório'!$B730,'Faturamento SP3'!$Z$2:$Z$680,'Infos Relatório'!AA$723)</f>
        <v>0</v>
      </c>
      <c r="AD730" s="33">
        <f>SUMIFS('Faturamento SP3'!$AD$2:$AD$680,'Faturamento SP3'!$D$2:$D$680,'Infos Relatório'!$B730,'Faturamento SP3'!$Z$2:$Z$680,'Infos Relatório'!AA$723)</f>
        <v>0</v>
      </c>
      <c r="AE730" s="31">
        <f>SUMIFS('Faturamento SP3'!$G$2:$G$680,'Faturamento SP3'!$D$2:$D$680,'Infos Relatório'!$B730,'Faturamento SP3'!$Z$2:$Z$680,'Infos Relatório'!AE$723)</f>
        <v>0</v>
      </c>
      <c r="AF730" s="32">
        <f>SUMIFS('Faturamento SP3'!$F$2:$F$680,'Faturamento SP3'!$D$2:$D$680,'Infos Relatório'!$B730,'Faturamento SP3'!$Z$2:$Z$680,'Infos Relatório'!AE$723)</f>
        <v>0</v>
      </c>
      <c r="AG730" s="32">
        <f>SUMIFS('Faturamento SP3'!$AF$2:$AF$680,'Faturamento SP3'!$D$2:$D$680,'Infos Relatório'!$B730,'Faturamento SP3'!$Z$2:$Z$680,'Infos Relatório'!AE$723)</f>
        <v>0</v>
      </c>
      <c r="AH730" s="33">
        <f>SUMIFS('Faturamento SP3'!$AD$2:$AD$680,'Faturamento SP3'!$D$2:$D$680,'Infos Relatório'!$B730,'Faturamento SP3'!$Z$2:$Z$680,'Infos Relatório'!AE$723)</f>
        <v>0</v>
      </c>
      <c r="AI730" s="31">
        <f>SUMIFS('Faturamento SP3'!$G$2:$G$680,'Faturamento SP3'!$D$2:$D$680,'Infos Relatório'!$B730,'Faturamento SP3'!$Z$2:$Z$680,'Infos Relatório'!AI$723)</f>
        <v>0</v>
      </c>
      <c r="AJ730" s="32">
        <f>SUMIFS('Faturamento SP3'!$F$2:$F$680,'Faturamento SP3'!$D$2:$D$680,'Infos Relatório'!$B730,'Faturamento SP3'!$Z$2:$Z$680,'Infos Relatório'!AI$723)</f>
        <v>0</v>
      </c>
      <c r="AK730" s="32">
        <f>SUMIFS('Faturamento SP3'!$AF$2:$AF$680,'Faturamento SP3'!$D$2:$D$680,'Infos Relatório'!$B730,'Faturamento SP3'!$Z$2:$Z$680,'Infos Relatório'!AI$723)</f>
        <v>0</v>
      </c>
      <c r="AL730" s="33">
        <f>SUMIFS('Faturamento SP3'!$AD$2:$AD$680,'Faturamento SP3'!$D$2:$D$680,'Infos Relatório'!$B730,'Faturamento SP3'!$Z$2:$Z$680,'Infos Relatório'!AI$723)</f>
        <v>0</v>
      </c>
      <c r="AM730" s="31">
        <f>SUMIFS('Faturamento SP3'!$G$2:$G$680,'Faturamento SP3'!$D$2:$D$680,'Infos Relatório'!$B730,'Faturamento SP3'!$Z$2:$Z$680,'Infos Relatório'!AM$723)</f>
        <v>0</v>
      </c>
      <c r="AN730" s="32">
        <f>SUMIFS('Faturamento SP3'!$F$2:$F$680,'Faturamento SP3'!$D$2:$D$680,'Infos Relatório'!$B730,'Faturamento SP3'!$Z$2:$Z$680,'Infos Relatório'!AM$723)</f>
        <v>0</v>
      </c>
      <c r="AO730" s="32">
        <f>SUMIFS('Faturamento SP3'!$AF$2:$AF$680,'Faturamento SP3'!$D$2:$D$680,'Infos Relatório'!$B730,'Faturamento SP3'!$Z$2:$Z$680,'Infos Relatório'!AM$723)</f>
        <v>0</v>
      </c>
      <c r="AP730" s="33">
        <f>SUMIFS('Faturamento SP3'!$AD$2:$AD$680,'Faturamento SP3'!$D$2:$D$680,'Infos Relatório'!$B730,'Faturamento SP3'!$Z$2:$Z$680,'Infos Relatório'!AM$723)</f>
        <v>0</v>
      </c>
      <c r="AQ730" s="31">
        <f>SUMIFS('Faturamento SP3'!$G$2:$G$680,'Faturamento SP3'!$D$2:$D$680,'Infos Relatório'!$B730,'Faturamento SP3'!$Z$2:$Z$680,'Infos Relatório'!AQ$723)</f>
        <v>0</v>
      </c>
      <c r="AR730" s="32">
        <f>SUMIFS('Faturamento SP3'!$F$2:$F$680,'Faturamento SP3'!$D$2:$D$680,'Infos Relatório'!$B730,'Faturamento SP3'!$Z$2:$Z$680,'Infos Relatório'!AQ$723)</f>
        <v>0</v>
      </c>
      <c r="AS730" s="32">
        <f>SUMIFS('Faturamento SP3'!$AF$2:$AF$680,'Faturamento SP3'!$D$2:$D$680,'Infos Relatório'!$B730,'Faturamento SP3'!$Z$2:$Z$680,'Infos Relatório'!AQ$723)</f>
        <v>0</v>
      </c>
      <c r="AT730" s="33">
        <f>SUMIFS('Faturamento SP3'!$AD$2:$AD$680,'Faturamento SP3'!$D$2:$D$680,'Infos Relatório'!$B730,'Faturamento SP3'!$Z$2:$Z$680,'Infos Relatório'!AQ$723)</f>
        <v>0</v>
      </c>
      <c r="AU730" s="31">
        <f>SUMIFS('Faturamento SP3'!$G$2:$G$680,'Faturamento SP3'!$D$2:$D$680,'Infos Relatório'!$B730,'Faturamento SP3'!$Z$2:$Z$680,'Infos Relatório'!AU$723)</f>
        <v>0</v>
      </c>
      <c r="AV730" s="32">
        <f>SUMIFS('Faturamento SP3'!$F$2:$F$680,'Faturamento SP3'!$D$2:$D$680,'Infos Relatório'!$B730,'Faturamento SP3'!$Z$2:$Z$680,'Infos Relatório'!AU$723)</f>
        <v>0</v>
      </c>
      <c r="AW730" s="32">
        <f>SUMIFS('Faturamento SP3'!$AF$2:$AF$680,'Faturamento SP3'!$D$2:$D$680,'Infos Relatório'!$B730,'Faturamento SP3'!$Z$2:$Z$680,'Infos Relatório'!AU$723)</f>
        <v>0</v>
      </c>
      <c r="AX730" s="33">
        <f>SUMIFS('Faturamento SP3'!$AD$2:$AD$680,'Faturamento SP3'!$D$2:$D$680,'Infos Relatório'!$B730,'Faturamento SP3'!$Z$2:$Z$680,'Infos Relatório'!AU$723)</f>
        <v>0</v>
      </c>
    </row>
    <row r="731" spans="2:74">
      <c r="B731" t="s">
        <v>91</v>
      </c>
      <c r="C731" s="31">
        <f>SUMIFS('Faturamento SP3'!$G$2:$G$680,'Faturamento SP3'!$D$2:$D$680,'Infos Relatório'!$B731,'Faturamento SP3'!$Z$2:$Z$680,'Infos Relatório'!C$723)</f>
        <v>0</v>
      </c>
      <c r="D731" s="32">
        <f>SUMIFS('Faturamento SP3'!$F$2:$F$680,'Faturamento SP3'!$D$2:$D$680,'Infos Relatório'!$B731,'Faturamento SP3'!$Z$2:$Z$680,'Infos Relatório'!C$723)</f>
        <v>0</v>
      </c>
      <c r="E731" s="32">
        <f>SUMIFS('Faturamento SP3'!$AF$2:$AF$680,'Faturamento SP3'!$D$2:$D$680,'Infos Relatório'!$B731,'Faturamento SP3'!$Z$2:$Z$680,'Infos Relatório'!C$723)</f>
        <v>0</v>
      </c>
      <c r="F731" s="33">
        <f>SUMIFS('Faturamento SP3'!$AD$2:$AD$680,'Faturamento SP3'!$D$2:$D$680,'Infos Relatório'!$B731,'Faturamento SP3'!$Z$2:$Z$680,'Infos Relatório'!C$723)</f>
        <v>0</v>
      </c>
      <c r="G731" s="31">
        <f>SUMIFS('Faturamento SP3'!$G$2:$G$680,'Faturamento SP3'!$D$2:$D$680,'Infos Relatório'!$B731,'Faturamento SP3'!$Z$2:$Z$680,'Infos Relatório'!G$723)</f>
        <v>0</v>
      </c>
      <c r="H731" s="32">
        <f>SUMIFS('Faturamento SP3'!$F$2:$F$680,'Faturamento SP3'!$D$2:$D$680,'Infos Relatório'!$B731,'Faturamento SP3'!$Z$2:$Z$680,'Infos Relatório'!G$723)</f>
        <v>0</v>
      </c>
      <c r="I731" s="32">
        <f>SUMIFS('Faturamento SP3'!$AF$2:$AF$680,'Faturamento SP3'!$D$2:$D$680,'Infos Relatório'!$B731,'Faturamento SP3'!$Z$2:$Z$680,'Infos Relatório'!G$723)</f>
        <v>0</v>
      </c>
      <c r="J731" s="33">
        <f>SUMIFS('Faturamento SP3'!$AD$2:$AD$680,'Faturamento SP3'!$D$2:$D$680,'Infos Relatório'!$B731,'Faturamento SP3'!$Z$2:$Z$680,'Infos Relatório'!G$723)</f>
        <v>0</v>
      </c>
      <c r="K731" s="31">
        <f>SUMIFS('Faturamento SP3'!$G$2:$G$680,'Faturamento SP3'!$D$2:$D$680,'Infos Relatório'!$B731,'Faturamento SP3'!$Z$2:$Z$680,'Infos Relatório'!K$723)</f>
        <v>0</v>
      </c>
      <c r="L731" s="32">
        <f>SUMIFS('Faturamento SP3'!$F$2:$F$680,'Faturamento SP3'!$D$2:$D$680,'Infos Relatório'!$B731,'Faturamento SP3'!$Z$2:$Z$680,'Infos Relatório'!K$723)</f>
        <v>0</v>
      </c>
      <c r="M731" s="32">
        <f>SUMIFS('Faturamento SP3'!$AF$2:$AF$680,'Faturamento SP3'!$D$2:$D$680,'Infos Relatório'!$B731,'Faturamento SP3'!$Z$2:$Z$680,'Infos Relatório'!K$723)</f>
        <v>0</v>
      </c>
      <c r="N731" s="33">
        <f>SUMIFS('Faturamento SP3'!$AD$2:$AD$680,'Faturamento SP3'!$D$2:$D$680,'Infos Relatório'!$B731,'Faturamento SP3'!$Z$2:$Z$680,'Infos Relatório'!K$723)</f>
        <v>0</v>
      </c>
      <c r="O731" s="31">
        <f>SUMIFS('Faturamento SP3'!$G$2:$G$680,'Faturamento SP3'!$D$2:$D$680,'Infos Relatório'!$B731,'Faturamento SP3'!$Z$2:$Z$680,'Infos Relatório'!O$723)</f>
        <v>0</v>
      </c>
      <c r="P731" s="32">
        <f>SUMIFS('Faturamento SP3'!$F$2:$F$680,'Faturamento SP3'!$D$2:$D$680,'Infos Relatório'!$B731,'Faturamento SP3'!$Z$2:$Z$680,'Infos Relatório'!O$723)</f>
        <v>0</v>
      </c>
      <c r="Q731" s="32">
        <f>SUMIFS('Faturamento SP3'!$AF$2:$AF$680,'Faturamento SP3'!$D$2:$D$680,'Infos Relatório'!$B731,'Faturamento SP3'!$Z$2:$Z$680,'Infos Relatório'!O$723)</f>
        <v>0</v>
      </c>
      <c r="R731" s="33">
        <f>SUMIFS('Faturamento SP3'!$AD$2:$AD$680,'Faturamento SP3'!$D$2:$D$680,'Infos Relatório'!$B731,'Faturamento SP3'!$Z$2:$Z$680,'Infos Relatório'!O$723)</f>
        <v>0</v>
      </c>
      <c r="S731" s="31">
        <f>SUMIFS('Faturamento SP3'!$G$2:$G$680,'Faturamento SP3'!$D$2:$D$680,'Infos Relatório'!$B731,'Faturamento SP3'!$Z$2:$Z$680,'Infos Relatório'!S$723)</f>
        <v>0</v>
      </c>
      <c r="T731" s="32">
        <f>SUMIFS('Faturamento SP3'!$F$2:$F$680,'Faturamento SP3'!$D$2:$D$680,'Infos Relatório'!$B731,'Faturamento SP3'!$Z$2:$Z$680,'Infos Relatório'!S$723)</f>
        <v>0</v>
      </c>
      <c r="U731" s="32">
        <f>SUMIFS('Faturamento SP3'!$AF$2:$AF$680,'Faturamento SP3'!$D$2:$D$680,'Infos Relatório'!$B731,'Faturamento SP3'!$Z$2:$Z$680,'Infos Relatório'!S$723)</f>
        <v>0</v>
      </c>
      <c r="V731" s="33">
        <f>SUMIFS('Faturamento SP3'!$AD$2:$AD$680,'Faturamento SP3'!$D$2:$D$680,'Infos Relatório'!$B731,'Faturamento SP3'!$Z$2:$Z$680,'Infos Relatório'!S$723)</f>
        <v>0</v>
      </c>
      <c r="W731" s="31">
        <f>SUMIFS('Faturamento SP3'!$G$2:$G$680,'Faturamento SP3'!$D$2:$D$680,'Infos Relatório'!$B731,'Faturamento SP3'!$Z$2:$Z$680,'Infos Relatório'!W$723)</f>
        <v>0</v>
      </c>
      <c r="X731" s="32">
        <f>SUMIFS('Faturamento SP3'!$F$2:$F$680,'Faturamento SP3'!$D$2:$D$680,'Infos Relatório'!$B731,'Faturamento SP3'!$Z$2:$Z$680,'Infos Relatório'!W$723)</f>
        <v>0</v>
      </c>
      <c r="Y731" s="32">
        <f>SUMIFS('Faturamento SP3'!$AF$2:$AF$680,'Faturamento SP3'!$D$2:$D$680,'Infos Relatório'!$B731,'Faturamento SP3'!$Z$2:$Z$680,'Infos Relatório'!W$723)</f>
        <v>0</v>
      </c>
      <c r="Z731" s="33">
        <f>SUMIFS('Faturamento SP3'!$AD$2:$AD$680,'Faturamento SP3'!$D$2:$D$680,'Infos Relatório'!$B731,'Faturamento SP3'!$Z$2:$Z$680,'Infos Relatório'!W$723)</f>
        <v>0</v>
      </c>
      <c r="AA731" s="31">
        <f>SUMIFS('Faturamento SP3'!$G$2:$G$680,'Faturamento SP3'!$D$2:$D$680,'Infos Relatório'!$B731,'Faturamento SP3'!$Z$2:$Z$680,'Infos Relatório'!AA$723)</f>
        <v>0</v>
      </c>
      <c r="AB731" s="32">
        <f>SUMIFS('Faturamento SP3'!$F$2:$F$680,'Faturamento SP3'!$D$2:$D$680,'Infos Relatório'!$B731,'Faturamento SP3'!$Z$2:$Z$680,'Infos Relatório'!AA$723)</f>
        <v>0</v>
      </c>
      <c r="AC731" s="32">
        <f>SUMIFS('Faturamento SP3'!$AF$2:$AF$680,'Faturamento SP3'!$D$2:$D$680,'Infos Relatório'!$B731,'Faturamento SP3'!$Z$2:$Z$680,'Infos Relatório'!AA$723)</f>
        <v>0</v>
      </c>
      <c r="AD731" s="33">
        <f>SUMIFS('Faturamento SP3'!$AD$2:$AD$680,'Faturamento SP3'!$D$2:$D$680,'Infos Relatório'!$B731,'Faturamento SP3'!$Z$2:$Z$680,'Infos Relatório'!AA$723)</f>
        <v>0</v>
      </c>
      <c r="AE731" s="31">
        <f>SUMIFS('Faturamento SP3'!$G$2:$G$680,'Faturamento SP3'!$D$2:$D$680,'Infos Relatório'!$B731,'Faturamento SP3'!$Z$2:$Z$680,'Infos Relatório'!AE$723)</f>
        <v>0</v>
      </c>
      <c r="AF731" s="32">
        <f>SUMIFS('Faturamento SP3'!$F$2:$F$680,'Faturamento SP3'!$D$2:$D$680,'Infos Relatório'!$B731,'Faturamento SP3'!$Z$2:$Z$680,'Infos Relatório'!AE$723)</f>
        <v>0</v>
      </c>
      <c r="AG731" s="32">
        <f>SUMIFS('Faturamento SP3'!$AF$2:$AF$680,'Faturamento SP3'!$D$2:$D$680,'Infos Relatório'!$B731,'Faturamento SP3'!$Z$2:$Z$680,'Infos Relatório'!AE$723)</f>
        <v>0</v>
      </c>
      <c r="AH731" s="33">
        <f>SUMIFS('Faturamento SP3'!$AD$2:$AD$680,'Faturamento SP3'!$D$2:$D$680,'Infos Relatório'!$B731,'Faturamento SP3'!$Z$2:$Z$680,'Infos Relatório'!AE$723)</f>
        <v>0</v>
      </c>
      <c r="AI731" s="31">
        <f>SUMIFS('Faturamento SP3'!$G$2:$G$680,'Faturamento SP3'!$D$2:$D$680,'Infos Relatório'!$B731,'Faturamento SP3'!$Z$2:$Z$680,'Infos Relatório'!AI$723)</f>
        <v>0</v>
      </c>
      <c r="AJ731" s="32">
        <f>SUMIFS('Faturamento SP3'!$F$2:$F$680,'Faturamento SP3'!$D$2:$D$680,'Infos Relatório'!$B731,'Faturamento SP3'!$Z$2:$Z$680,'Infos Relatório'!AI$723)</f>
        <v>0</v>
      </c>
      <c r="AK731" s="32">
        <f>SUMIFS('Faturamento SP3'!$AF$2:$AF$680,'Faturamento SP3'!$D$2:$D$680,'Infos Relatório'!$B731,'Faturamento SP3'!$Z$2:$Z$680,'Infos Relatório'!AI$723)</f>
        <v>0</v>
      </c>
      <c r="AL731" s="33">
        <f>SUMIFS('Faturamento SP3'!$AD$2:$AD$680,'Faturamento SP3'!$D$2:$D$680,'Infos Relatório'!$B731,'Faturamento SP3'!$Z$2:$Z$680,'Infos Relatório'!AI$723)</f>
        <v>0</v>
      </c>
      <c r="AM731" s="31">
        <f>SUMIFS('Faturamento SP3'!$G$2:$G$680,'Faturamento SP3'!$D$2:$D$680,'Infos Relatório'!$B731,'Faturamento SP3'!$Z$2:$Z$680,'Infos Relatório'!AM$723)</f>
        <v>0</v>
      </c>
      <c r="AN731" s="32">
        <f>SUMIFS('Faturamento SP3'!$F$2:$F$680,'Faturamento SP3'!$D$2:$D$680,'Infos Relatório'!$B731,'Faturamento SP3'!$Z$2:$Z$680,'Infos Relatório'!AM$723)</f>
        <v>0</v>
      </c>
      <c r="AO731" s="32">
        <f>SUMIFS('Faturamento SP3'!$AF$2:$AF$680,'Faturamento SP3'!$D$2:$D$680,'Infos Relatório'!$B731,'Faturamento SP3'!$Z$2:$Z$680,'Infos Relatório'!AM$723)</f>
        <v>0</v>
      </c>
      <c r="AP731" s="33">
        <f>SUMIFS('Faturamento SP3'!$AD$2:$AD$680,'Faturamento SP3'!$D$2:$D$680,'Infos Relatório'!$B731,'Faturamento SP3'!$Z$2:$Z$680,'Infos Relatório'!AM$723)</f>
        <v>0</v>
      </c>
      <c r="AQ731" s="31">
        <f>SUMIFS('Faturamento SP3'!$G$2:$G$680,'Faturamento SP3'!$D$2:$D$680,'Infos Relatório'!$B731,'Faturamento SP3'!$Z$2:$Z$680,'Infos Relatório'!AQ$723)</f>
        <v>0</v>
      </c>
      <c r="AR731" s="32">
        <f>SUMIFS('Faturamento SP3'!$F$2:$F$680,'Faturamento SP3'!$D$2:$D$680,'Infos Relatório'!$B731,'Faturamento SP3'!$Z$2:$Z$680,'Infos Relatório'!AQ$723)</f>
        <v>0</v>
      </c>
      <c r="AS731" s="32">
        <f>SUMIFS('Faturamento SP3'!$AF$2:$AF$680,'Faturamento SP3'!$D$2:$D$680,'Infos Relatório'!$B731,'Faturamento SP3'!$Z$2:$Z$680,'Infos Relatório'!AQ$723)</f>
        <v>0</v>
      </c>
      <c r="AT731" s="33">
        <f>SUMIFS('Faturamento SP3'!$AD$2:$AD$680,'Faturamento SP3'!$D$2:$D$680,'Infos Relatório'!$B731,'Faturamento SP3'!$Z$2:$Z$680,'Infos Relatório'!AQ$723)</f>
        <v>0</v>
      </c>
      <c r="AU731" s="31">
        <f>SUMIFS('Faturamento SP3'!$G$2:$G$680,'Faturamento SP3'!$D$2:$D$680,'Infos Relatório'!$B731,'Faturamento SP3'!$Z$2:$Z$680,'Infos Relatório'!AU$723)</f>
        <v>0</v>
      </c>
      <c r="AV731" s="32">
        <f>SUMIFS('Faturamento SP3'!$F$2:$F$680,'Faturamento SP3'!$D$2:$D$680,'Infos Relatório'!$B731,'Faturamento SP3'!$Z$2:$Z$680,'Infos Relatório'!AU$723)</f>
        <v>0</v>
      </c>
      <c r="AW731" s="32">
        <f>SUMIFS('Faturamento SP3'!$AF$2:$AF$680,'Faturamento SP3'!$D$2:$D$680,'Infos Relatório'!$B731,'Faturamento SP3'!$Z$2:$Z$680,'Infos Relatório'!AU$723)</f>
        <v>0</v>
      </c>
      <c r="AX731" s="33">
        <f>SUMIFS('Faturamento SP3'!$AD$2:$AD$680,'Faturamento SP3'!$D$2:$D$680,'Infos Relatório'!$B731,'Faturamento SP3'!$Z$2:$Z$680,'Infos Relatório'!AU$723)</f>
        <v>0</v>
      </c>
    </row>
    <row r="732" spans="2:74">
      <c r="B732" t="s">
        <v>92</v>
      </c>
      <c r="C732" s="31">
        <f>SUMIFS('Faturamento SP3'!$G$2:$G$680,'Faturamento SP3'!$D$2:$D$680,'Infos Relatório'!$B732,'Faturamento SP3'!$Z$2:$Z$680,'Infos Relatório'!C$723)</f>
        <v>0</v>
      </c>
      <c r="D732" s="32">
        <f>SUMIFS('Faturamento SP3'!$F$2:$F$680,'Faturamento SP3'!$D$2:$D$680,'Infos Relatório'!$B732,'Faturamento SP3'!$Z$2:$Z$680,'Infos Relatório'!C$723)</f>
        <v>0</v>
      </c>
      <c r="E732" s="32">
        <f>SUMIFS('Faturamento SP3'!$AF$2:$AF$680,'Faturamento SP3'!$D$2:$D$680,'Infos Relatório'!$B732,'Faturamento SP3'!$Z$2:$Z$680,'Infos Relatório'!C$723)</f>
        <v>0</v>
      </c>
      <c r="F732" s="33">
        <f>SUMIFS('Faturamento SP3'!$AD$2:$AD$680,'Faturamento SP3'!$D$2:$D$680,'Infos Relatório'!$B732,'Faturamento SP3'!$Z$2:$Z$680,'Infos Relatório'!C$723)</f>
        <v>0</v>
      </c>
      <c r="G732" s="31">
        <f>SUMIFS('Faturamento SP3'!$G$2:$G$680,'Faturamento SP3'!$D$2:$D$680,'Infos Relatório'!$B732,'Faturamento SP3'!$Z$2:$Z$680,'Infos Relatório'!G$723)</f>
        <v>0</v>
      </c>
      <c r="H732" s="32">
        <f>SUMIFS('Faturamento SP3'!$F$2:$F$680,'Faturamento SP3'!$D$2:$D$680,'Infos Relatório'!$B732,'Faturamento SP3'!$Z$2:$Z$680,'Infos Relatório'!G$723)</f>
        <v>0</v>
      </c>
      <c r="I732" s="32">
        <f>SUMIFS('Faturamento SP3'!$AF$2:$AF$680,'Faturamento SP3'!$D$2:$D$680,'Infos Relatório'!$B732,'Faturamento SP3'!$Z$2:$Z$680,'Infos Relatório'!G$723)</f>
        <v>0</v>
      </c>
      <c r="J732" s="33">
        <f>SUMIFS('Faturamento SP3'!$AD$2:$AD$680,'Faturamento SP3'!$D$2:$D$680,'Infos Relatório'!$B732,'Faturamento SP3'!$Z$2:$Z$680,'Infos Relatório'!G$723)</f>
        <v>0</v>
      </c>
      <c r="K732" s="31">
        <f>SUMIFS('Faturamento SP3'!$G$2:$G$680,'Faturamento SP3'!$D$2:$D$680,'Infos Relatório'!$B732,'Faturamento SP3'!$Z$2:$Z$680,'Infos Relatório'!K$723)</f>
        <v>0</v>
      </c>
      <c r="L732" s="32">
        <f>SUMIFS('Faturamento SP3'!$F$2:$F$680,'Faturamento SP3'!$D$2:$D$680,'Infos Relatório'!$B732,'Faturamento SP3'!$Z$2:$Z$680,'Infos Relatório'!K$723)</f>
        <v>0</v>
      </c>
      <c r="M732" s="32">
        <f>SUMIFS('Faturamento SP3'!$AF$2:$AF$680,'Faturamento SP3'!$D$2:$D$680,'Infos Relatório'!$B732,'Faturamento SP3'!$Z$2:$Z$680,'Infos Relatório'!K$723)</f>
        <v>0</v>
      </c>
      <c r="N732" s="33">
        <f>SUMIFS('Faturamento SP3'!$AD$2:$AD$680,'Faturamento SP3'!$D$2:$D$680,'Infos Relatório'!$B732,'Faturamento SP3'!$Z$2:$Z$680,'Infos Relatório'!K$723)</f>
        <v>0</v>
      </c>
      <c r="O732" s="31">
        <f>SUMIFS('Faturamento SP3'!$G$2:$G$680,'Faturamento SP3'!$D$2:$D$680,'Infos Relatório'!$B732,'Faturamento SP3'!$Z$2:$Z$680,'Infos Relatório'!O$723)</f>
        <v>0</v>
      </c>
      <c r="P732" s="32">
        <f>SUMIFS('Faturamento SP3'!$F$2:$F$680,'Faturamento SP3'!$D$2:$D$680,'Infos Relatório'!$B732,'Faturamento SP3'!$Z$2:$Z$680,'Infos Relatório'!O$723)</f>
        <v>0</v>
      </c>
      <c r="Q732" s="32">
        <f>SUMIFS('Faturamento SP3'!$AF$2:$AF$680,'Faturamento SP3'!$D$2:$D$680,'Infos Relatório'!$B732,'Faturamento SP3'!$Z$2:$Z$680,'Infos Relatório'!O$723)</f>
        <v>0</v>
      </c>
      <c r="R732" s="33">
        <f>SUMIFS('Faturamento SP3'!$AD$2:$AD$680,'Faturamento SP3'!$D$2:$D$680,'Infos Relatório'!$B732,'Faturamento SP3'!$Z$2:$Z$680,'Infos Relatório'!O$723)</f>
        <v>0</v>
      </c>
      <c r="S732" s="31">
        <f>SUMIFS('Faturamento SP3'!$G$2:$G$680,'Faturamento SP3'!$D$2:$D$680,'Infos Relatório'!$B732,'Faturamento SP3'!$Z$2:$Z$680,'Infos Relatório'!S$723)</f>
        <v>0</v>
      </c>
      <c r="T732" s="32">
        <f>SUMIFS('Faturamento SP3'!$F$2:$F$680,'Faturamento SP3'!$D$2:$D$680,'Infos Relatório'!$B732,'Faturamento SP3'!$Z$2:$Z$680,'Infos Relatório'!S$723)</f>
        <v>0</v>
      </c>
      <c r="U732" s="32">
        <f>SUMIFS('Faturamento SP3'!$AF$2:$AF$680,'Faturamento SP3'!$D$2:$D$680,'Infos Relatório'!$B732,'Faturamento SP3'!$Z$2:$Z$680,'Infos Relatório'!S$723)</f>
        <v>0</v>
      </c>
      <c r="V732" s="33">
        <f>SUMIFS('Faturamento SP3'!$AD$2:$AD$680,'Faturamento SP3'!$D$2:$D$680,'Infos Relatório'!$B732,'Faturamento SP3'!$Z$2:$Z$680,'Infos Relatório'!S$723)</f>
        <v>0</v>
      </c>
      <c r="W732" s="31">
        <f>SUMIFS('Faturamento SP3'!$G$2:$G$680,'Faturamento SP3'!$D$2:$D$680,'Infos Relatório'!$B732,'Faturamento SP3'!$Z$2:$Z$680,'Infos Relatório'!W$723)</f>
        <v>0</v>
      </c>
      <c r="X732" s="32">
        <f>SUMIFS('Faturamento SP3'!$F$2:$F$680,'Faturamento SP3'!$D$2:$D$680,'Infos Relatório'!$B732,'Faturamento SP3'!$Z$2:$Z$680,'Infos Relatório'!W$723)</f>
        <v>0</v>
      </c>
      <c r="Y732" s="32">
        <f>SUMIFS('Faturamento SP3'!$AF$2:$AF$680,'Faturamento SP3'!$D$2:$D$680,'Infos Relatório'!$B732,'Faturamento SP3'!$Z$2:$Z$680,'Infos Relatório'!W$723)</f>
        <v>0</v>
      </c>
      <c r="Z732" s="33">
        <f>SUMIFS('Faturamento SP3'!$AD$2:$AD$680,'Faturamento SP3'!$D$2:$D$680,'Infos Relatório'!$B732,'Faturamento SP3'!$Z$2:$Z$680,'Infos Relatório'!W$723)</f>
        <v>0</v>
      </c>
      <c r="AA732" s="31">
        <f>SUMIFS('Faturamento SP3'!$G$2:$G$680,'Faturamento SP3'!$D$2:$D$680,'Infos Relatório'!$B732,'Faturamento SP3'!$Z$2:$Z$680,'Infos Relatório'!AA$723)</f>
        <v>0</v>
      </c>
      <c r="AB732" s="32">
        <f>SUMIFS('Faturamento SP3'!$F$2:$F$680,'Faturamento SP3'!$D$2:$D$680,'Infos Relatório'!$B732,'Faturamento SP3'!$Z$2:$Z$680,'Infos Relatório'!AA$723)</f>
        <v>0</v>
      </c>
      <c r="AC732" s="32">
        <f>SUMIFS('Faturamento SP3'!$AF$2:$AF$680,'Faturamento SP3'!$D$2:$D$680,'Infos Relatório'!$B732,'Faturamento SP3'!$Z$2:$Z$680,'Infos Relatório'!AA$723)</f>
        <v>0</v>
      </c>
      <c r="AD732" s="33">
        <f>SUMIFS('Faturamento SP3'!$AD$2:$AD$680,'Faturamento SP3'!$D$2:$D$680,'Infos Relatório'!$B732,'Faturamento SP3'!$Z$2:$Z$680,'Infos Relatório'!AA$723)</f>
        <v>0</v>
      </c>
      <c r="AE732" s="31">
        <f>SUMIFS('Faturamento SP3'!$G$2:$G$680,'Faturamento SP3'!$D$2:$D$680,'Infos Relatório'!$B732,'Faturamento SP3'!$Z$2:$Z$680,'Infos Relatório'!AE$723)</f>
        <v>0</v>
      </c>
      <c r="AF732" s="32">
        <f>SUMIFS('Faturamento SP3'!$F$2:$F$680,'Faturamento SP3'!$D$2:$D$680,'Infos Relatório'!$B732,'Faturamento SP3'!$Z$2:$Z$680,'Infos Relatório'!AE$723)</f>
        <v>0</v>
      </c>
      <c r="AG732" s="32">
        <f>SUMIFS('Faturamento SP3'!$AF$2:$AF$680,'Faturamento SP3'!$D$2:$D$680,'Infos Relatório'!$B732,'Faturamento SP3'!$Z$2:$Z$680,'Infos Relatório'!AE$723)</f>
        <v>0</v>
      </c>
      <c r="AH732" s="33">
        <f>SUMIFS('Faturamento SP3'!$AD$2:$AD$680,'Faturamento SP3'!$D$2:$D$680,'Infos Relatório'!$B732,'Faturamento SP3'!$Z$2:$Z$680,'Infos Relatório'!AE$723)</f>
        <v>0</v>
      </c>
      <c r="AI732" s="31">
        <f>SUMIFS('Faturamento SP3'!$G$2:$G$680,'Faturamento SP3'!$D$2:$D$680,'Infos Relatório'!$B732,'Faturamento SP3'!$Z$2:$Z$680,'Infos Relatório'!AI$723)</f>
        <v>0</v>
      </c>
      <c r="AJ732" s="32">
        <f>SUMIFS('Faturamento SP3'!$F$2:$F$680,'Faturamento SP3'!$D$2:$D$680,'Infos Relatório'!$B732,'Faturamento SP3'!$Z$2:$Z$680,'Infos Relatório'!AI$723)</f>
        <v>0</v>
      </c>
      <c r="AK732" s="32">
        <f>SUMIFS('Faturamento SP3'!$AF$2:$AF$680,'Faturamento SP3'!$D$2:$D$680,'Infos Relatório'!$B732,'Faturamento SP3'!$Z$2:$Z$680,'Infos Relatório'!AI$723)</f>
        <v>0</v>
      </c>
      <c r="AL732" s="33">
        <f>SUMIFS('Faturamento SP3'!$AD$2:$AD$680,'Faturamento SP3'!$D$2:$D$680,'Infos Relatório'!$B732,'Faturamento SP3'!$Z$2:$Z$680,'Infos Relatório'!AI$723)</f>
        <v>0</v>
      </c>
      <c r="AM732" s="31">
        <f>SUMIFS('Faturamento SP3'!$G$2:$G$680,'Faturamento SP3'!$D$2:$D$680,'Infos Relatório'!$B732,'Faturamento SP3'!$Z$2:$Z$680,'Infos Relatório'!AM$723)</f>
        <v>0</v>
      </c>
      <c r="AN732" s="32">
        <f>SUMIFS('Faturamento SP3'!$F$2:$F$680,'Faturamento SP3'!$D$2:$D$680,'Infos Relatório'!$B732,'Faturamento SP3'!$Z$2:$Z$680,'Infos Relatório'!AM$723)</f>
        <v>0</v>
      </c>
      <c r="AO732" s="32">
        <f>SUMIFS('Faturamento SP3'!$AF$2:$AF$680,'Faturamento SP3'!$D$2:$D$680,'Infos Relatório'!$B732,'Faturamento SP3'!$Z$2:$Z$680,'Infos Relatório'!AM$723)</f>
        <v>0</v>
      </c>
      <c r="AP732" s="33">
        <f>SUMIFS('Faturamento SP3'!$AD$2:$AD$680,'Faturamento SP3'!$D$2:$D$680,'Infos Relatório'!$B732,'Faturamento SP3'!$Z$2:$Z$680,'Infos Relatório'!AM$723)</f>
        <v>0</v>
      </c>
      <c r="AQ732" s="31">
        <f>SUMIFS('Faturamento SP3'!$G$2:$G$680,'Faturamento SP3'!$D$2:$D$680,'Infos Relatório'!$B732,'Faturamento SP3'!$Z$2:$Z$680,'Infos Relatório'!AQ$723)</f>
        <v>0</v>
      </c>
      <c r="AR732" s="32">
        <f>SUMIFS('Faturamento SP3'!$F$2:$F$680,'Faturamento SP3'!$D$2:$D$680,'Infos Relatório'!$B732,'Faturamento SP3'!$Z$2:$Z$680,'Infos Relatório'!AQ$723)</f>
        <v>0</v>
      </c>
      <c r="AS732" s="32">
        <f>SUMIFS('Faturamento SP3'!$AF$2:$AF$680,'Faturamento SP3'!$D$2:$D$680,'Infos Relatório'!$B732,'Faturamento SP3'!$Z$2:$Z$680,'Infos Relatório'!AQ$723)</f>
        <v>0</v>
      </c>
      <c r="AT732" s="33">
        <f>SUMIFS('Faturamento SP3'!$AD$2:$AD$680,'Faturamento SP3'!$D$2:$D$680,'Infos Relatório'!$B732,'Faturamento SP3'!$Z$2:$Z$680,'Infos Relatório'!AQ$723)</f>
        <v>0</v>
      </c>
      <c r="AU732" s="31">
        <f>SUMIFS('Faturamento SP3'!$G$2:$G$680,'Faturamento SP3'!$D$2:$D$680,'Infos Relatório'!$B732,'Faturamento SP3'!$Z$2:$Z$680,'Infos Relatório'!AU$723)</f>
        <v>0</v>
      </c>
      <c r="AV732" s="32">
        <f>SUMIFS('Faturamento SP3'!$F$2:$F$680,'Faturamento SP3'!$D$2:$D$680,'Infos Relatório'!$B732,'Faturamento SP3'!$Z$2:$Z$680,'Infos Relatório'!AU$723)</f>
        <v>0</v>
      </c>
      <c r="AW732" s="32">
        <f>SUMIFS('Faturamento SP3'!$AF$2:$AF$680,'Faturamento SP3'!$D$2:$D$680,'Infos Relatório'!$B732,'Faturamento SP3'!$Z$2:$Z$680,'Infos Relatório'!AU$723)</f>
        <v>0</v>
      </c>
      <c r="AX732" s="33">
        <f>SUMIFS('Faturamento SP3'!$AD$2:$AD$680,'Faturamento SP3'!$D$2:$D$680,'Infos Relatório'!$B732,'Faturamento SP3'!$Z$2:$Z$680,'Infos Relatório'!AU$723)</f>
        <v>0</v>
      </c>
    </row>
    <row r="733" spans="2:74" ht="15.75" thickBot="1">
      <c r="B733" s="6" t="s">
        <v>98</v>
      </c>
      <c r="C733" s="34">
        <f t="shared" ref="C733:AX733" si="1192">SUM(C725:C732)</f>
        <v>0</v>
      </c>
      <c r="D733" s="35">
        <f t="shared" si="1192"/>
        <v>0</v>
      </c>
      <c r="E733" s="35">
        <f t="shared" si="1192"/>
        <v>0</v>
      </c>
      <c r="F733" s="36">
        <f t="shared" si="1192"/>
        <v>0</v>
      </c>
      <c r="G733" s="34">
        <f t="shared" si="1192"/>
        <v>0</v>
      </c>
      <c r="H733" s="35">
        <f t="shared" si="1192"/>
        <v>0</v>
      </c>
      <c r="I733" s="35">
        <f t="shared" si="1192"/>
        <v>0</v>
      </c>
      <c r="J733" s="36">
        <f t="shared" si="1192"/>
        <v>0</v>
      </c>
      <c r="K733" s="34">
        <f t="shared" si="1192"/>
        <v>0</v>
      </c>
      <c r="L733" s="35">
        <f t="shared" si="1192"/>
        <v>0</v>
      </c>
      <c r="M733" s="35">
        <f t="shared" si="1192"/>
        <v>0</v>
      </c>
      <c r="N733" s="36">
        <f t="shared" si="1192"/>
        <v>0</v>
      </c>
      <c r="O733" s="34">
        <f t="shared" si="1192"/>
        <v>0</v>
      </c>
      <c r="P733" s="35">
        <f t="shared" si="1192"/>
        <v>0</v>
      </c>
      <c r="Q733" s="35">
        <f t="shared" si="1192"/>
        <v>0</v>
      </c>
      <c r="R733" s="36">
        <f t="shared" si="1192"/>
        <v>0</v>
      </c>
      <c r="S733" s="34">
        <f t="shared" si="1192"/>
        <v>0</v>
      </c>
      <c r="T733" s="35">
        <f t="shared" si="1192"/>
        <v>0</v>
      </c>
      <c r="U733" s="35">
        <f t="shared" si="1192"/>
        <v>0</v>
      </c>
      <c r="V733" s="36">
        <f t="shared" si="1192"/>
        <v>0</v>
      </c>
      <c r="W733" s="34">
        <f t="shared" si="1192"/>
        <v>0</v>
      </c>
      <c r="X733" s="35">
        <f t="shared" si="1192"/>
        <v>0</v>
      </c>
      <c r="Y733" s="35">
        <f t="shared" si="1192"/>
        <v>0</v>
      </c>
      <c r="Z733" s="36">
        <f t="shared" si="1192"/>
        <v>0</v>
      </c>
      <c r="AA733" s="34">
        <f t="shared" si="1192"/>
        <v>0</v>
      </c>
      <c r="AB733" s="35">
        <f t="shared" si="1192"/>
        <v>0</v>
      </c>
      <c r="AC733" s="35">
        <f t="shared" si="1192"/>
        <v>0</v>
      </c>
      <c r="AD733" s="36">
        <f t="shared" si="1192"/>
        <v>0</v>
      </c>
      <c r="AE733" s="34">
        <f t="shared" si="1192"/>
        <v>0</v>
      </c>
      <c r="AF733" s="35">
        <f t="shared" si="1192"/>
        <v>0</v>
      </c>
      <c r="AG733" s="35">
        <f t="shared" si="1192"/>
        <v>0</v>
      </c>
      <c r="AH733" s="36">
        <f t="shared" si="1192"/>
        <v>0</v>
      </c>
      <c r="AI733" s="34">
        <f t="shared" si="1192"/>
        <v>0</v>
      </c>
      <c r="AJ733" s="35">
        <f t="shared" si="1192"/>
        <v>0</v>
      </c>
      <c r="AK733" s="35">
        <f t="shared" si="1192"/>
        <v>0</v>
      </c>
      <c r="AL733" s="36">
        <f t="shared" si="1192"/>
        <v>0</v>
      </c>
      <c r="AM733" s="34">
        <f t="shared" si="1192"/>
        <v>0</v>
      </c>
      <c r="AN733" s="35">
        <f t="shared" si="1192"/>
        <v>0</v>
      </c>
      <c r="AO733" s="35">
        <f t="shared" si="1192"/>
        <v>0</v>
      </c>
      <c r="AP733" s="36">
        <f t="shared" si="1192"/>
        <v>0</v>
      </c>
      <c r="AQ733" s="34">
        <f t="shared" si="1192"/>
        <v>0</v>
      </c>
      <c r="AR733" s="35">
        <f t="shared" si="1192"/>
        <v>0</v>
      </c>
      <c r="AS733" s="35">
        <f t="shared" si="1192"/>
        <v>0</v>
      </c>
      <c r="AT733" s="36">
        <f t="shared" si="1192"/>
        <v>0</v>
      </c>
      <c r="AU733" s="34">
        <f t="shared" si="1192"/>
        <v>0</v>
      </c>
      <c r="AV733" s="35">
        <f t="shared" si="1192"/>
        <v>0</v>
      </c>
      <c r="AW733" s="35">
        <f t="shared" si="1192"/>
        <v>0</v>
      </c>
      <c r="AX733" s="36">
        <f t="shared" si="1192"/>
        <v>0</v>
      </c>
    </row>
    <row r="736" spans="2:74">
      <c r="D736" s="37">
        <f>C723</f>
        <v>45292</v>
      </c>
      <c r="E736" s="37">
        <f>G723</f>
        <v>45323</v>
      </c>
      <c r="F736" s="37">
        <f>K723</f>
        <v>45352</v>
      </c>
      <c r="G736" s="37">
        <f>O723</f>
        <v>45383</v>
      </c>
      <c r="H736" s="37">
        <f>S723</f>
        <v>45413</v>
      </c>
      <c r="I736" s="37">
        <f>W723</f>
        <v>45444</v>
      </c>
      <c r="J736" s="37">
        <f>AA723</f>
        <v>45474</v>
      </c>
      <c r="K736" s="37">
        <f>AE723</f>
        <v>45505</v>
      </c>
      <c r="L736" s="37">
        <v>45536</v>
      </c>
      <c r="M736" s="37">
        <v>45566</v>
      </c>
      <c r="N736" s="37">
        <v>45597</v>
      </c>
      <c r="O736" s="37">
        <v>45627</v>
      </c>
    </row>
    <row r="737" spans="2:39">
      <c r="B737" t="s">
        <v>99</v>
      </c>
      <c r="C737" t="s">
        <v>100</v>
      </c>
      <c r="D737" s="7"/>
      <c r="E737" s="7"/>
      <c r="F737" s="7"/>
      <c r="G737" s="7"/>
      <c r="H737" s="7"/>
      <c r="I737" s="7"/>
      <c r="J737" s="7"/>
      <c r="K737" s="7"/>
      <c r="L737" s="7"/>
      <c r="M737" s="7"/>
      <c r="N737" s="7"/>
      <c r="O737" s="7"/>
    </row>
    <row r="738" spans="2:39">
      <c r="C738" t="s">
        <v>101</v>
      </c>
      <c r="D738" s="7"/>
      <c r="E738" s="7"/>
      <c r="F738" s="7"/>
      <c r="G738" s="7"/>
      <c r="H738" s="7"/>
      <c r="I738" s="7"/>
      <c r="J738" s="7"/>
      <c r="K738" s="7"/>
      <c r="L738" s="7"/>
      <c r="M738" s="7"/>
      <c r="N738" s="7"/>
      <c r="O738" s="7"/>
    </row>
    <row r="739" spans="2:39">
      <c r="C739" t="s">
        <v>102</v>
      </c>
      <c r="D739" s="38">
        <f>SUMIF('Faturamento SP3'!$Z$2:$Z$680,'Infos Relatório'!D$736,'Faturamento SP3'!$AJ$2:$AJ$680)</f>
        <v>0</v>
      </c>
      <c r="E739" s="38">
        <f>SUMIF('Faturamento SP3'!$Z$2:$Z$680,'Infos Relatório'!E$736,'Faturamento SP3'!$AJ$2:$AJ$680)</f>
        <v>0</v>
      </c>
      <c r="F739" s="38">
        <f>SUMIF('Faturamento SP3'!$Z$2:$Z$680,'Infos Relatório'!F$736,'Faturamento SP3'!$AJ$2:$AJ$680)</f>
        <v>0</v>
      </c>
      <c r="G739" s="38">
        <f>SUMIF('Faturamento SP3'!$Z$2:$Z$680,'Infos Relatório'!G$736,'Faturamento SP3'!$AJ$2:$AJ$680)</f>
        <v>0</v>
      </c>
      <c r="H739" s="38">
        <f>SUMIF('Faturamento SP3'!$Z$2:$Z$680,'Infos Relatório'!H$736,'Faturamento SP3'!$AJ$2:$AJ$680)</f>
        <v>0</v>
      </c>
      <c r="I739" s="38">
        <f>SUMIF('Faturamento SP3'!$Z$2:$Z$680,'Infos Relatório'!I$736,'Faturamento SP3'!$AJ$2:$AJ$680)</f>
        <v>0</v>
      </c>
      <c r="J739" s="38">
        <f>SUMIF('Faturamento SP3'!$Z$2:$Z$680,'Infos Relatório'!J$736,'Faturamento SP3'!$AJ$2:$AJ$680)</f>
        <v>0</v>
      </c>
      <c r="K739" s="38">
        <f>SUMIF('Faturamento SP3'!$Z$2:$Z$680,'Infos Relatório'!K$736,'Faturamento SP3'!$AJ$2:$AJ$680)</f>
        <v>0</v>
      </c>
      <c r="L739" s="38">
        <f>SUMIF('Faturamento SP3'!$Z$2:$Z$680,'Infos Relatório'!L$736,'Faturamento SP3'!$AJ$2:$AJ$680)</f>
        <v>0</v>
      </c>
      <c r="M739" s="38">
        <f>SUMIF('Faturamento SP3'!$Z$2:$Z$680,'Infos Relatório'!M$736,'Faturamento SP3'!$AJ$2:$AJ$680)</f>
        <v>0</v>
      </c>
      <c r="N739" s="38">
        <f>SUMIF('Faturamento SP3'!$Z$2:$Z$680,'Infos Relatório'!N$736,'Faturamento SP3'!$AJ$2:$AJ$680)</f>
        <v>0</v>
      </c>
      <c r="O739" s="38">
        <f>SUMIF('Faturamento SP3'!$Z$2:$Z$680,'Infos Relatório'!O$736,'Faturamento SP3'!$AJ$2:$AJ$680)</f>
        <v>0</v>
      </c>
    </row>
    <row r="740" spans="2:39">
      <c r="C740" t="s">
        <v>103</v>
      </c>
      <c r="D740" s="38">
        <f>SUMIF('Faturamento SP3'!$Z$2:$Z$680,'Infos Relatório'!D$736,'Faturamento SP3'!$AI$2:$AI$680)</f>
        <v>0</v>
      </c>
      <c r="E740" s="38">
        <f>SUMIF('Faturamento SP3'!$Z$2:$Z$680,'Infos Relatório'!E$736,'Faturamento SP3'!$AI$2:$AI$680)</f>
        <v>0</v>
      </c>
      <c r="F740" s="38">
        <f>SUMIF('Faturamento SP3'!$Z$2:$Z$680,'Infos Relatório'!F$736,'Faturamento SP3'!$AI$2:$AI$680)</f>
        <v>0</v>
      </c>
      <c r="G740" s="38">
        <f>SUMIF('Faturamento SP3'!$Z$2:$Z$680,'Infos Relatório'!G$736,'Faturamento SP3'!$AI$2:$AI$680)</f>
        <v>0</v>
      </c>
      <c r="H740" s="38">
        <f>SUMIF('Faturamento SP3'!$Z$2:$Z$680,'Infos Relatório'!H$736,'Faturamento SP3'!$AI$2:$AI$680)</f>
        <v>0</v>
      </c>
      <c r="I740" s="38">
        <f>SUMIF('Faturamento SP3'!$Z$2:$Z$680,'Infos Relatório'!I$736,'Faturamento SP3'!$AI$2:$AI$680)</f>
        <v>0</v>
      </c>
      <c r="J740" s="38">
        <f>SUMIF('Faturamento SP3'!$Z$2:$Z$680,'Infos Relatório'!J$736,'Faturamento SP3'!$AI$2:$AI$680)</f>
        <v>0</v>
      </c>
      <c r="K740" s="38">
        <f>SUMIF('Faturamento SP3'!$Z$2:$Z$680,'Infos Relatório'!K$736,'Faturamento SP3'!$AI$2:$AI$680)</f>
        <v>0</v>
      </c>
      <c r="L740" s="38">
        <f>SUMIF('Faturamento SP3'!$Z$2:$Z$680,'Infos Relatório'!L$736,'Faturamento SP3'!$AI$2:$AI$680)</f>
        <v>0</v>
      </c>
      <c r="M740" s="38">
        <f>SUMIF('Faturamento SP3'!$Z$2:$Z$680,'Infos Relatório'!M$736,'Faturamento SP3'!$AI$2:$AI$680)</f>
        <v>0</v>
      </c>
      <c r="N740" s="38">
        <f>SUMIF('Faturamento SP3'!$Z$2:$Z$680,'Infos Relatório'!N$736,'Faturamento SP3'!$AI$2:$AI$680)</f>
        <v>0</v>
      </c>
      <c r="O740" s="38">
        <f>SUMIF('Faturamento SP3'!$Z$2:$Z$680,'Infos Relatório'!O$736,'Faturamento SP3'!$AI$2:$AI$680)</f>
        <v>0</v>
      </c>
    </row>
    <row r="741" spans="2:39">
      <c r="C741" t="s">
        <v>104</v>
      </c>
      <c r="D741" s="7"/>
      <c r="E741" s="7"/>
      <c r="F741" s="7"/>
      <c r="G741" s="7"/>
      <c r="H741" s="7"/>
      <c r="I741" s="7"/>
      <c r="J741" s="7"/>
      <c r="K741" s="7"/>
      <c r="L741" s="7"/>
      <c r="M741" s="7"/>
      <c r="N741" s="7"/>
      <c r="O741" s="7"/>
    </row>
    <row r="742" spans="2:39">
      <c r="C742" t="s">
        <v>105</v>
      </c>
      <c r="D742" s="7"/>
      <c r="E742" s="7"/>
      <c r="F742" s="7"/>
      <c r="G742" s="7"/>
      <c r="H742" s="7"/>
      <c r="I742" s="7"/>
      <c r="J742" s="7"/>
      <c r="K742" s="7"/>
      <c r="L742" s="7"/>
      <c r="M742" s="7"/>
      <c r="N742" s="7"/>
      <c r="O742" s="7"/>
    </row>
    <row r="743" spans="2:39">
      <c r="C743" t="s">
        <v>106</v>
      </c>
      <c r="D743" s="7"/>
      <c r="E743" s="7"/>
      <c r="F743" s="7"/>
      <c r="G743" s="7"/>
      <c r="H743" s="7"/>
      <c r="I743" s="7"/>
      <c r="J743" s="7"/>
      <c r="K743" s="7"/>
      <c r="L743" s="7"/>
      <c r="M743" s="7"/>
      <c r="N743" s="7"/>
      <c r="O743" s="7"/>
    </row>
    <row r="744" spans="2:39">
      <c r="D744" s="317">
        <f>D736</f>
        <v>45292</v>
      </c>
      <c r="E744" s="317"/>
      <c r="F744" s="317"/>
      <c r="G744" s="317">
        <f>E736</f>
        <v>45323</v>
      </c>
      <c r="H744" s="317"/>
      <c r="I744" s="317"/>
      <c r="J744" s="317">
        <f>F736</f>
        <v>45352</v>
      </c>
      <c r="K744" s="317"/>
      <c r="L744" s="317"/>
      <c r="M744" s="317">
        <f>G736</f>
        <v>45383</v>
      </c>
      <c r="N744" s="317"/>
      <c r="O744" s="317"/>
      <c r="P744" s="317">
        <f>H736</f>
        <v>45413</v>
      </c>
      <c r="Q744" s="317"/>
      <c r="R744" s="317"/>
      <c r="S744" s="317">
        <f>I736</f>
        <v>45444</v>
      </c>
      <c r="T744" s="317"/>
      <c r="U744" s="317"/>
      <c r="V744" s="317">
        <f>J736</f>
        <v>45474</v>
      </c>
      <c r="W744" s="317"/>
      <c r="X744" s="317"/>
      <c r="Y744" s="317">
        <f>K736</f>
        <v>45505</v>
      </c>
      <c r="Z744" s="317"/>
      <c r="AA744" s="317"/>
      <c r="AB744" s="317">
        <f>L736</f>
        <v>45536</v>
      </c>
      <c r="AC744" s="317"/>
      <c r="AD744" s="317"/>
      <c r="AE744" s="317">
        <f>M736</f>
        <v>45566</v>
      </c>
      <c r="AF744" s="317"/>
      <c r="AG744" s="317"/>
      <c r="AH744" s="317">
        <f>O736</f>
        <v>45627</v>
      </c>
      <c r="AI744" s="317"/>
      <c r="AJ744" s="317"/>
      <c r="AK744" s="317">
        <f>S736</f>
        <v>0</v>
      </c>
      <c r="AL744" s="317"/>
      <c r="AM744" s="317"/>
    </row>
    <row r="745" spans="2:39" ht="45">
      <c r="D745" s="29" t="s">
        <v>107</v>
      </c>
      <c r="E745" s="29" t="s">
        <v>108</v>
      </c>
      <c r="F745" s="60" t="s">
        <v>109</v>
      </c>
      <c r="G745" s="29" t="s">
        <v>107</v>
      </c>
      <c r="H745" s="29" t="s">
        <v>108</v>
      </c>
      <c r="I745" s="60" t="s">
        <v>109</v>
      </c>
      <c r="J745" s="29" t="s">
        <v>107</v>
      </c>
      <c r="K745" s="29" t="s">
        <v>108</v>
      </c>
      <c r="L745" s="60" t="s">
        <v>109</v>
      </c>
      <c r="M745" s="29" t="s">
        <v>107</v>
      </c>
      <c r="N745" s="29" t="s">
        <v>108</v>
      </c>
      <c r="O745" s="60" t="s">
        <v>109</v>
      </c>
      <c r="P745" s="29" t="s">
        <v>107</v>
      </c>
      <c r="Q745" s="29" t="s">
        <v>108</v>
      </c>
      <c r="R745" s="60" t="s">
        <v>109</v>
      </c>
      <c r="S745" s="29" t="s">
        <v>107</v>
      </c>
      <c r="T745" s="29" t="s">
        <v>108</v>
      </c>
      <c r="U745" s="60" t="s">
        <v>109</v>
      </c>
      <c r="V745" s="29" t="s">
        <v>107</v>
      </c>
      <c r="W745" s="29" t="s">
        <v>108</v>
      </c>
      <c r="X745" s="60" t="s">
        <v>109</v>
      </c>
      <c r="Y745" s="29" t="s">
        <v>107</v>
      </c>
      <c r="Z745" s="29" t="s">
        <v>108</v>
      </c>
      <c r="AA745" s="60" t="s">
        <v>109</v>
      </c>
      <c r="AB745" s="29" t="s">
        <v>107</v>
      </c>
      <c r="AC745" s="29" t="s">
        <v>108</v>
      </c>
      <c r="AD745" s="60" t="s">
        <v>109</v>
      </c>
      <c r="AE745" s="29" t="s">
        <v>107</v>
      </c>
      <c r="AF745" s="29" t="s">
        <v>108</v>
      </c>
      <c r="AG745" s="60" t="s">
        <v>109</v>
      </c>
      <c r="AH745" s="29" t="s">
        <v>107</v>
      </c>
      <c r="AI745" s="29" t="s">
        <v>108</v>
      </c>
      <c r="AJ745" s="60" t="s">
        <v>109</v>
      </c>
      <c r="AK745" s="29" t="s">
        <v>107</v>
      </c>
      <c r="AL745" s="29" t="s">
        <v>108</v>
      </c>
      <c r="AM745" s="60" t="s">
        <v>109</v>
      </c>
    </row>
    <row r="746" spans="2:39">
      <c r="C746" t="s">
        <v>110</v>
      </c>
      <c r="D746" s="38">
        <f>SUMIF('Faturamento SP3'!$Z$2:$Z$692,'Infos Relatório'!D$736,'Faturamento SP3'!$K$2:$K$692)+SUMIF('Faturamento SP3'!$Z$2:$Z$692,'Infos Relatório'!D$736,'Faturamento SP3'!$M$2:$M$692)</f>
        <v>0</v>
      </c>
      <c r="E746" s="61">
        <f>SUMIF('Faturamento SP3'!$Z$2:$Z$692,'Infos Relatório'!D$736,'Faturamento SP3'!$L$2:$L$692)+SUMIF('Faturamento SP3'!$Z$2:$Z$692,'Infos Relatório'!D$736,'Faturamento SP3'!$N$2:$N$692)</f>
        <v>0</v>
      </c>
      <c r="F746" s="61">
        <f>D746-E746</f>
        <v>0</v>
      </c>
      <c r="G746" s="38">
        <f>SUMIF('Faturamento SP3'!$Z$2:$Z$692,'Infos Relatório'!E$736,'Faturamento SP3'!$K$2:$K$692)+SUMIF('Faturamento SP3'!$Z$2:$Z$692,'Infos Relatório'!E$736,'Faturamento SP3'!$M$2:$M$692)</f>
        <v>0</v>
      </c>
      <c r="H746" s="61">
        <f>SUMIF('Faturamento SP3'!$Z$2:$Z$692,'Infos Relatório'!E$736,'Faturamento SP3'!$L$2:$L$692)+SUMIF('Faturamento SP3'!$Z$2:$Z$692,'Infos Relatório'!E$736,'Faturamento SP3'!$N$2:$N$692)</f>
        <v>0</v>
      </c>
      <c r="I746" s="61">
        <f>G746-H746</f>
        <v>0</v>
      </c>
      <c r="J746" s="38">
        <f>SUMIF('Faturamento SP3'!$Z$2:$Z$692,'Infos Relatório'!F$736,'Faturamento SP3'!$K$2:$K$692)+SUMIF('Faturamento SP3'!$Z$2:$Z$692,'Infos Relatório'!F$736,'Faturamento SP3'!$M$2:$M$692)</f>
        <v>0</v>
      </c>
      <c r="K746" s="61">
        <f>SUMIF('Faturamento SP3'!$Z$2:$Z$692,'Infos Relatório'!F$736,'Faturamento SP3'!$L$2:$L$692)+SUMIF('Faturamento SP3'!$Z$2:$Z$692,'Infos Relatório'!F$736,'Faturamento SP3'!$N$2:$N$692)</f>
        <v>0</v>
      </c>
      <c r="L746" s="61">
        <f>J746-K746</f>
        <v>0</v>
      </c>
    </row>
    <row r="747" spans="2:39">
      <c r="C747" t="s">
        <v>111</v>
      </c>
      <c r="D747" s="38">
        <v>0</v>
      </c>
      <c r="E747" s="38">
        <f>SUMIFS('Faturamento SP3'!$O$2:$O$692,'Faturamento SP3'!$T2:$T692,'Infos Relatório'!$B$737,'Faturamento SP3'!$Z$2:$Z$692,'Infos Relatório'!D$736)</f>
        <v>0</v>
      </c>
      <c r="F747" s="61">
        <f t="shared" ref="F747:F748" si="1193">D747-E747</f>
        <v>0</v>
      </c>
      <c r="G747" s="38">
        <v>0</v>
      </c>
      <c r="H747" s="38">
        <f>SUMIFS('Faturamento SP3'!$O$2:$O$692,'Faturamento SP3'!$T2:$T692,'Infos Relatório'!$B$737,'Faturamento SP3'!$Z$2:$Z$692,'Infos Relatório'!E$736)</f>
        <v>0</v>
      </c>
      <c r="I747" s="61">
        <f>G747-H747</f>
        <v>0</v>
      </c>
      <c r="J747" s="38">
        <v>0</v>
      </c>
      <c r="K747" s="38">
        <f>SUMIFS('Faturamento SP3'!$O$2:$O$692,'Faturamento SP3'!$T2:$T692,'Infos Relatório'!$B$737,'Faturamento SP3'!$Z$2:$Z$692,'Infos Relatório'!F$736)</f>
        <v>0</v>
      </c>
      <c r="L747" s="61">
        <f t="shared" ref="L747:L748" si="1194">J747-K747</f>
        <v>0</v>
      </c>
    </row>
    <row r="748" spans="2:39">
      <c r="C748" t="s">
        <v>112</v>
      </c>
      <c r="D748" s="38">
        <v>0</v>
      </c>
      <c r="E748" s="61">
        <f>SUMIF('Faturamento SP3'!$Z$2:$Z$692,'Infos Relatório'!D$736,'Faturamento SP3'!$Q$2:$Q$692)+SUMIF('Faturamento SP3'!$Z$2:$Z$692,'Infos Relatório'!D$736,'Faturamento SP3'!$R$2:$R$692)+SUMIF('Faturamento SP3'!$Z$2:$Z$692,'Infos Relatório'!D$736,'Faturamento SP3'!$S$2:$S$692)</f>
        <v>0</v>
      </c>
      <c r="F748" s="61">
        <f t="shared" si="1193"/>
        <v>0</v>
      </c>
      <c r="G748" s="38">
        <v>0</v>
      </c>
      <c r="H748" s="61">
        <f>SUMIF('Faturamento SP3'!$Z$2:$Z$692,'Infos Relatório'!E$736,'Faturamento SP3'!$Q$2:$Q$692)+SUMIF('Faturamento SP3'!$Z$2:$Z$692,'Infos Relatório'!E$736,'Faturamento SP3'!$R$2:$R$692)+SUMIF('Faturamento SP3'!$Z$2:$Z$692,'Infos Relatório'!E$736,'Faturamento SP3'!$S$2:$S$692)</f>
        <v>0</v>
      </c>
      <c r="I748" s="61">
        <f t="shared" ref="I748" si="1195">G748-H748</f>
        <v>0</v>
      </c>
      <c r="J748" s="38">
        <v>0</v>
      </c>
      <c r="K748" s="61">
        <f>SUMIF('Faturamento SP3'!$Z$2:$Z$692,'Infos Relatório'!F$736,'Faturamento SP3'!$Q$2:$Q$692)+SUMIF('Faturamento SP3'!$Z$2:$Z$692,'Infos Relatório'!F$736,'Faturamento SP3'!$R$2:$R$692)+SUMIF('Faturamento SP3'!$Z$2:$Z$692,'Infos Relatório'!F$736,'Faturamento SP3'!$S$2:$S$692)</f>
        <v>0</v>
      </c>
      <c r="L748" s="61">
        <f t="shared" si="1194"/>
        <v>0</v>
      </c>
    </row>
    <row r="749" spans="2:39">
      <c r="E749" s="4"/>
      <c r="F749" s="4"/>
      <c r="G749" s="62"/>
    </row>
    <row r="750" spans="2:39">
      <c r="E750" s="4"/>
      <c r="F750" s="4"/>
      <c r="G750" s="62"/>
    </row>
    <row r="751" spans="2:39">
      <c r="E751" s="4"/>
      <c r="F751" s="4"/>
      <c r="G751" s="62"/>
    </row>
    <row r="752" spans="2:39">
      <c r="E752" s="4"/>
      <c r="F752" s="4"/>
      <c r="G752" s="62"/>
    </row>
  </sheetData>
  <autoFilter ref="B644:BV720" xr:uid="{120971A7-B647-46CF-B09D-AEF5C9A51C77}"/>
  <sortState xmlns:xlrd2="http://schemas.microsoft.com/office/spreadsheetml/2017/richdata2" ref="B20:F155">
    <sortCondition descending="1" ref="F20:F155"/>
  </sortState>
  <mergeCells count="132">
    <mergeCell ref="BE2:BJ2"/>
    <mergeCell ref="BK2:BP2"/>
    <mergeCell ref="BQ2:BV2"/>
    <mergeCell ref="C84:H84"/>
    <mergeCell ref="I84:N84"/>
    <mergeCell ref="O84:T84"/>
    <mergeCell ref="U84:Z84"/>
    <mergeCell ref="AA84:AF84"/>
    <mergeCell ref="AG84:AL84"/>
    <mergeCell ref="AM84:AR84"/>
    <mergeCell ref="AS84:AX84"/>
    <mergeCell ref="AY84:BD84"/>
    <mergeCell ref="BE84:BJ84"/>
    <mergeCell ref="BK84:BP84"/>
    <mergeCell ref="BQ84:BV84"/>
    <mergeCell ref="AA2:AF2"/>
    <mergeCell ref="AG2:AL2"/>
    <mergeCell ref="AM2:AR2"/>
    <mergeCell ref="AS2:AX2"/>
    <mergeCell ref="AY2:BD2"/>
    <mergeCell ref="C2:H2"/>
    <mergeCell ref="I2:N2"/>
    <mergeCell ref="O2:T2"/>
    <mergeCell ref="U2:Z2"/>
    <mergeCell ref="BK164:BP164"/>
    <mergeCell ref="BQ164:BV164"/>
    <mergeCell ref="C245:H245"/>
    <mergeCell ref="I245:N245"/>
    <mergeCell ref="O245:T245"/>
    <mergeCell ref="U245:Z245"/>
    <mergeCell ref="AA245:AF245"/>
    <mergeCell ref="AG245:AL245"/>
    <mergeCell ref="AM245:AR245"/>
    <mergeCell ref="AS245:AX245"/>
    <mergeCell ref="AY245:BD245"/>
    <mergeCell ref="BE245:BJ245"/>
    <mergeCell ref="BK245:BP245"/>
    <mergeCell ref="BQ245:BV245"/>
    <mergeCell ref="AG164:AL164"/>
    <mergeCell ref="AM164:AR164"/>
    <mergeCell ref="AS164:AX164"/>
    <mergeCell ref="AY164:BD164"/>
    <mergeCell ref="BE164:BJ164"/>
    <mergeCell ref="C164:H164"/>
    <mergeCell ref="I164:N164"/>
    <mergeCell ref="O164:T164"/>
    <mergeCell ref="U164:Z164"/>
    <mergeCell ref="AA164:AF164"/>
    <mergeCell ref="BK326:BP326"/>
    <mergeCell ref="BQ326:BV326"/>
    <mergeCell ref="C406:H406"/>
    <mergeCell ref="I406:N406"/>
    <mergeCell ref="O406:T406"/>
    <mergeCell ref="U406:Z406"/>
    <mergeCell ref="AA406:AF406"/>
    <mergeCell ref="AG406:AL406"/>
    <mergeCell ref="AM406:AR406"/>
    <mergeCell ref="AS406:AX406"/>
    <mergeCell ref="AY406:BD406"/>
    <mergeCell ref="BE406:BJ406"/>
    <mergeCell ref="BK406:BP406"/>
    <mergeCell ref="BQ406:BV406"/>
    <mergeCell ref="AG326:AL326"/>
    <mergeCell ref="AM326:AR326"/>
    <mergeCell ref="AS326:AX326"/>
    <mergeCell ref="AY326:BD326"/>
    <mergeCell ref="BE326:BJ326"/>
    <mergeCell ref="C326:H326"/>
    <mergeCell ref="I326:N326"/>
    <mergeCell ref="O326:T326"/>
    <mergeCell ref="U326:Z326"/>
    <mergeCell ref="AA326:AF326"/>
    <mergeCell ref="BK485:BP485"/>
    <mergeCell ref="BQ485:BV485"/>
    <mergeCell ref="C564:H564"/>
    <mergeCell ref="I564:N564"/>
    <mergeCell ref="O564:T564"/>
    <mergeCell ref="U564:Z564"/>
    <mergeCell ref="AA564:AF564"/>
    <mergeCell ref="AG564:AL564"/>
    <mergeCell ref="AM564:AR564"/>
    <mergeCell ref="AS564:AX564"/>
    <mergeCell ref="AY564:BD564"/>
    <mergeCell ref="BE564:BJ564"/>
    <mergeCell ref="BK564:BP564"/>
    <mergeCell ref="BQ564:BV564"/>
    <mergeCell ref="AG485:AL485"/>
    <mergeCell ref="AM485:AR485"/>
    <mergeCell ref="AS485:AX485"/>
    <mergeCell ref="AY485:BD485"/>
    <mergeCell ref="BE485:BJ485"/>
    <mergeCell ref="C485:H485"/>
    <mergeCell ref="I485:N485"/>
    <mergeCell ref="O485:T485"/>
    <mergeCell ref="U485:Z485"/>
    <mergeCell ref="AA485:AF485"/>
    <mergeCell ref="BK643:BP643"/>
    <mergeCell ref="BQ643:BV643"/>
    <mergeCell ref="C723:F723"/>
    <mergeCell ref="G723:J723"/>
    <mergeCell ref="K723:N723"/>
    <mergeCell ref="O723:R723"/>
    <mergeCell ref="S723:V723"/>
    <mergeCell ref="W723:Z723"/>
    <mergeCell ref="AA723:AD723"/>
    <mergeCell ref="AE723:AH723"/>
    <mergeCell ref="AI723:AL723"/>
    <mergeCell ref="AM723:AP723"/>
    <mergeCell ref="AQ723:AT723"/>
    <mergeCell ref="AU723:AX723"/>
    <mergeCell ref="AG643:AL643"/>
    <mergeCell ref="AM643:AR643"/>
    <mergeCell ref="AS643:AX643"/>
    <mergeCell ref="AY643:BD643"/>
    <mergeCell ref="BE643:BJ643"/>
    <mergeCell ref="C643:H643"/>
    <mergeCell ref="I643:N643"/>
    <mergeCell ref="O643:T643"/>
    <mergeCell ref="U643:Z643"/>
    <mergeCell ref="AA643:AF643"/>
    <mergeCell ref="AE744:AG744"/>
    <mergeCell ref="AH744:AJ744"/>
    <mergeCell ref="AK744:AM744"/>
    <mergeCell ref="D744:F744"/>
    <mergeCell ref="G744:I744"/>
    <mergeCell ref="J744:L744"/>
    <mergeCell ref="M744:O744"/>
    <mergeCell ref="P744:R744"/>
    <mergeCell ref="S744:U744"/>
    <mergeCell ref="V744:X744"/>
    <mergeCell ref="Y744:AA744"/>
    <mergeCell ref="AB744:AD744"/>
  </mergeCells>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DB8E8-3795-4E3D-9B25-9FF1640153F5}">
  <dimension ref="A1:C50"/>
  <sheetViews>
    <sheetView workbookViewId="0">
      <selection activeCell="C63" sqref="C63"/>
    </sheetView>
  </sheetViews>
  <sheetFormatPr defaultRowHeight="15"/>
  <cols>
    <col min="1" max="1" width="27" bestFit="1" customWidth="1"/>
    <col min="2" max="2" width="81.140625" bestFit="1" customWidth="1"/>
    <col min="3" max="3" width="14.7109375" bestFit="1" customWidth="1"/>
  </cols>
  <sheetData>
    <row r="1" spans="1:3">
      <c r="A1" t="s">
        <v>113</v>
      </c>
      <c r="B1" t="s">
        <v>114</v>
      </c>
      <c r="C1" t="s">
        <v>115</v>
      </c>
    </row>
    <row r="2" spans="1:3" hidden="1">
      <c r="A2" t="s">
        <v>116</v>
      </c>
      <c r="B2" t="s">
        <v>117</v>
      </c>
      <c r="C2" t="s">
        <v>118</v>
      </c>
    </row>
    <row r="3" spans="1:3" hidden="1">
      <c r="A3" t="s">
        <v>119</v>
      </c>
      <c r="B3" t="s">
        <v>120</v>
      </c>
      <c r="C3" t="s">
        <v>118</v>
      </c>
    </row>
    <row r="4" spans="1:3" hidden="1">
      <c r="A4" t="s">
        <v>121</v>
      </c>
      <c r="B4" t="s">
        <v>122</v>
      </c>
    </row>
    <row r="5" spans="1:3" hidden="1">
      <c r="A5" t="s">
        <v>123</v>
      </c>
      <c r="B5" t="s">
        <v>124</v>
      </c>
      <c r="C5" t="s">
        <v>118</v>
      </c>
    </row>
    <row r="6" spans="1:3" hidden="1">
      <c r="A6" t="s">
        <v>125</v>
      </c>
      <c r="B6" t="s">
        <v>126</v>
      </c>
      <c r="C6" t="s">
        <v>118</v>
      </c>
    </row>
    <row r="7" spans="1:3" hidden="1">
      <c r="A7" t="s">
        <v>127</v>
      </c>
      <c r="B7" t="s">
        <v>128</v>
      </c>
      <c r="C7" t="s">
        <v>118</v>
      </c>
    </row>
    <row r="8" spans="1:3" hidden="1">
      <c r="A8" t="s">
        <v>129</v>
      </c>
      <c r="B8" t="s">
        <v>130</v>
      </c>
      <c r="C8" t="s">
        <v>118</v>
      </c>
    </row>
    <row r="9" spans="1:3" hidden="1">
      <c r="A9" t="s">
        <v>131</v>
      </c>
      <c r="B9" t="s">
        <v>132</v>
      </c>
      <c r="C9" t="s">
        <v>118</v>
      </c>
    </row>
    <row r="10" spans="1:3" hidden="1">
      <c r="A10" t="s">
        <v>133</v>
      </c>
      <c r="B10" t="s">
        <v>134</v>
      </c>
      <c r="C10" t="s">
        <v>118</v>
      </c>
    </row>
    <row r="11" spans="1:3" hidden="1">
      <c r="A11" t="s">
        <v>135</v>
      </c>
      <c r="B11" t="s">
        <v>136</v>
      </c>
      <c r="C11" t="s">
        <v>118</v>
      </c>
    </row>
    <row r="12" spans="1:3" hidden="1">
      <c r="A12" t="s">
        <v>137</v>
      </c>
      <c r="B12" t="s">
        <v>138</v>
      </c>
      <c r="C12" t="s">
        <v>118</v>
      </c>
    </row>
    <row r="13" spans="1:3" hidden="1">
      <c r="A13" t="s">
        <v>139</v>
      </c>
      <c r="B13" t="s">
        <v>140</v>
      </c>
      <c r="C13" t="s">
        <v>118</v>
      </c>
    </row>
    <row r="14" spans="1:3" hidden="1">
      <c r="A14" t="s">
        <v>141</v>
      </c>
      <c r="B14" t="s">
        <v>142</v>
      </c>
      <c r="C14" t="s">
        <v>118</v>
      </c>
    </row>
    <row r="15" spans="1:3" hidden="1">
      <c r="A15" t="s">
        <v>143</v>
      </c>
      <c r="B15" t="s">
        <v>144</v>
      </c>
      <c r="C15" t="s">
        <v>118</v>
      </c>
    </row>
    <row r="16" spans="1:3" hidden="1">
      <c r="A16" t="s">
        <v>145</v>
      </c>
      <c r="B16" t="s">
        <v>146</v>
      </c>
      <c r="C16" t="s">
        <v>118</v>
      </c>
    </row>
    <row r="17" spans="1:3" hidden="1">
      <c r="A17" t="s">
        <v>147</v>
      </c>
      <c r="B17" t="s">
        <v>148</v>
      </c>
      <c r="C17" t="s">
        <v>118</v>
      </c>
    </row>
    <row r="18" spans="1:3" hidden="1">
      <c r="A18" t="s">
        <v>149</v>
      </c>
      <c r="B18" t="s">
        <v>150</v>
      </c>
      <c r="C18" t="s">
        <v>118</v>
      </c>
    </row>
    <row r="19" spans="1:3" hidden="1">
      <c r="A19" t="s">
        <v>151</v>
      </c>
      <c r="B19" t="s">
        <v>152</v>
      </c>
      <c r="C19" t="s">
        <v>118</v>
      </c>
    </row>
    <row r="20" spans="1:3" hidden="1">
      <c r="A20" t="s">
        <v>153</v>
      </c>
      <c r="B20" t="s">
        <v>154</v>
      </c>
      <c r="C20" t="s">
        <v>118</v>
      </c>
    </row>
    <row r="21" spans="1:3" hidden="1">
      <c r="A21" t="s">
        <v>155</v>
      </c>
      <c r="B21" t="s">
        <v>156</v>
      </c>
      <c r="C21" t="s">
        <v>118</v>
      </c>
    </row>
    <row r="22" spans="1:3" hidden="1">
      <c r="A22" t="s">
        <v>157</v>
      </c>
      <c r="B22" t="s">
        <v>158</v>
      </c>
      <c r="C22" t="s">
        <v>118</v>
      </c>
    </row>
    <row r="23" spans="1:3" hidden="1">
      <c r="A23" t="s">
        <v>159</v>
      </c>
      <c r="B23" t="s">
        <v>160</v>
      </c>
      <c r="C23" t="s">
        <v>118</v>
      </c>
    </row>
    <row r="24" spans="1:3" hidden="1">
      <c r="A24" t="s">
        <v>161</v>
      </c>
      <c r="B24" t="s">
        <v>162</v>
      </c>
      <c r="C24" t="s">
        <v>118</v>
      </c>
    </row>
    <row r="25" spans="1:3" hidden="1">
      <c r="A25" t="s">
        <v>163</v>
      </c>
      <c r="B25" t="s">
        <v>164</v>
      </c>
      <c r="C25" t="s">
        <v>118</v>
      </c>
    </row>
    <row r="26" spans="1:3" hidden="1">
      <c r="A26" t="s">
        <v>165</v>
      </c>
      <c r="B26" t="s">
        <v>166</v>
      </c>
      <c r="C26" t="s">
        <v>118</v>
      </c>
    </row>
    <row r="27" spans="1:3" hidden="1">
      <c r="A27" t="s">
        <v>167</v>
      </c>
      <c r="B27" t="s">
        <v>168</v>
      </c>
      <c r="C27" t="s">
        <v>118</v>
      </c>
    </row>
    <row r="28" spans="1:3" hidden="1">
      <c r="A28" t="s">
        <v>169</v>
      </c>
      <c r="B28" t="s">
        <v>170</v>
      </c>
      <c r="C28" t="s">
        <v>118</v>
      </c>
    </row>
    <row r="29" spans="1:3">
      <c r="A29" t="s">
        <v>171</v>
      </c>
      <c r="B29" t="s">
        <v>172</v>
      </c>
      <c r="C29" t="s">
        <v>118</v>
      </c>
    </row>
    <row r="30" spans="1:3" hidden="1">
      <c r="A30" t="s">
        <v>173</v>
      </c>
      <c r="B30" t="s">
        <v>174</v>
      </c>
      <c r="C30" t="s">
        <v>118</v>
      </c>
    </row>
    <row r="31" spans="1:3" hidden="1">
      <c r="A31" t="s">
        <v>175</v>
      </c>
      <c r="B31" t="s">
        <v>176</v>
      </c>
      <c r="C31" t="s">
        <v>118</v>
      </c>
    </row>
    <row r="32" spans="1:3" hidden="1">
      <c r="A32" t="s">
        <v>177</v>
      </c>
      <c r="B32" t="s">
        <v>178</v>
      </c>
      <c r="C32" t="s">
        <v>118</v>
      </c>
    </row>
    <row r="33" spans="1:3" hidden="1">
      <c r="A33" t="s">
        <v>179</v>
      </c>
      <c r="B33" t="s">
        <v>180</v>
      </c>
      <c r="C33" t="s">
        <v>118</v>
      </c>
    </row>
    <row r="34" spans="1:3" hidden="1">
      <c r="A34" t="s">
        <v>181</v>
      </c>
      <c r="B34" t="s">
        <v>182</v>
      </c>
      <c r="C34" t="s">
        <v>118</v>
      </c>
    </row>
    <row r="35" spans="1:3" hidden="1">
      <c r="A35" t="s">
        <v>183</v>
      </c>
      <c r="B35" t="s">
        <v>184</v>
      </c>
      <c r="C35" t="s">
        <v>118</v>
      </c>
    </row>
    <row r="36" spans="1:3" hidden="1">
      <c r="A36" t="s">
        <v>185</v>
      </c>
      <c r="B36" t="s">
        <v>186</v>
      </c>
      <c r="C36" t="s">
        <v>118</v>
      </c>
    </row>
    <row r="37" spans="1:3" hidden="1">
      <c r="A37" t="s">
        <v>187</v>
      </c>
      <c r="B37" t="s">
        <v>188</v>
      </c>
      <c r="C37" t="s">
        <v>118</v>
      </c>
    </row>
    <row r="38" spans="1:3" hidden="1">
      <c r="A38" t="s">
        <v>189</v>
      </c>
      <c r="B38" t="s">
        <v>190</v>
      </c>
      <c r="C38" t="s">
        <v>118</v>
      </c>
    </row>
    <row r="39" spans="1:3" hidden="1">
      <c r="A39" t="s">
        <v>191</v>
      </c>
      <c r="B39" t="s">
        <v>192</v>
      </c>
      <c r="C39" t="s">
        <v>118</v>
      </c>
    </row>
    <row r="40" spans="1:3" hidden="1">
      <c r="A40" t="s">
        <v>193</v>
      </c>
      <c r="B40" t="s">
        <v>194</v>
      </c>
      <c r="C40" t="s">
        <v>118</v>
      </c>
    </row>
    <row r="41" spans="1:3" hidden="1">
      <c r="A41" t="s">
        <v>195</v>
      </c>
      <c r="B41" t="s">
        <v>196</v>
      </c>
      <c r="C41" t="s">
        <v>118</v>
      </c>
    </row>
    <row r="42" spans="1:3" hidden="1">
      <c r="A42" t="s">
        <v>197</v>
      </c>
      <c r="B42" t="s">
        <v>198</v>
      </c>
      <c r="C42" t="s">
        <v>118</v>
      </c>
    </row>
    <row r="43" spans="1:3" hidden="1">
      <c r="A43" t="s">
        <v>199</v>
      </c>
      <c r="B43" t="s">
        <v>200</v>
      </c>
      <c r="C43" t="s">
        <v>118</v>
      </c>
    </row>
    <row r="44" spans="1:3" hidden="1">
      <c r="A44" t="s">
        <v>201</v>
      </c>
      <c r="B44" t="s">
        <v>202</v>
      </c>
      <c r="C44" t="s">
        <v>118</v>
      </c>
    </row>
    <row r="45" spans="1:3" hidden="1">
      <c r="A45" t="s">
        <v>203</v>
      </c>
      <c r="B45" t="s">
        <v>204</v>
      </c>
      <c r="C45" t="s">
        <v>118</v>
      </c>
    </row>
    <row r="46" spans="1:3" hidden="1">
      <c r="A46" t="s">
        <v>205</v>
      </c>
      <c r="B46" t="s">
        <v>206</v>
      </c>
      <c r="C46" t="s">
        <v>118</v>
      </c>
    </row>
    <row r="47" spans="1:3" hidden="1">
      <c r="A47" t="s">
        <v>207</v>
      </c>
      <c r="B47" t="s">
        <v>208</v>
      </c>
      <c r="C47" t="s">
        <v>118</v>
      </c>
    </row>
    <row r="48" spans="1:3" hidden="1">
      <c r="A48" t="s">
        <v>209</v>
      </c>
      <c r="B48" t="s">
        <v>210</v>
      </c>
      <c r="C48" t="s">
        <v>118</v>
      </c>
    </row>
    <row r="49" spans="1:3" hidden="1">
      <c r="A49" t="s">
        <v>211</v>
      </c>
      <c r="B49" t="s">
        <v>212</v>
      </c>
      <c r="C49" t="s">
        <v>118</v>
      </c>
    </row>
    <row r="50" spans="1:3" hidden="1">
      <c r="A50" t="s">
        <v>213</v>
      </c>
      <c r="B50" t="s">
        <v>214</v>
      </c>
      <c r="C50" t="s">
        <v>118</v>
      </c>
    </row>
  </sheetData>
  <pageMargins left="0.511811024" right="0.511811024" top="0.78740157499999996" bottom="0.78740157499999996" header="0.31496062000000002" footer="0.31496062000000002"/>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92D41-52A9-42D8-9F5A-392363E95510}">
  <sheetPr codeName="Planilha2"/>
  <dimension ref="A1:AS703"/>
  <sheetViews>
    <sheetView tabSelected="1" topLeftCell="D1" zoomScale="80" zoomScaleNormal="60" workbookViewId="0">
      <selection activeCell="L702" sqref="L702"/>
    </sheetView>
  </sheetViews>
  <sheetFormatPr defaultColWidth="8.5703125" defaultRowHeight="20.85" customHeight="1"/>
  <cols>
    <col min="1" max="1" width="21.42578125" style="240" customWidth="1"/>
    <col min="2" max="2" width="35" style="198" customWidth="1"/>
    <col min="3" max="3" width="33.5703125" style="198" customWidth="1"/>
    <col min="4" max="4" width="30.42578125" style="198" customWidth="1"/>
    <col min="5" max="5" width="22.42578125" style="198" customWidth="1"/>
    <col min="6" max="6" width="22.42578125" style="241" customWidth="1"/>
    <col min="7" max="7" width="23.85546875" style="198" customWidth="1"/>
    <col min="8" max="8" width="23.42578125" style="198" customWidth="1"/>
    <col min="9" max="9" width="22.42578125" style="198" customWidth="1"/>
    <col min="10" max="10" width="19" style="242" customWidth="1"/>
    <col min="11" max="11" width="30.5703125" style="243" hidden="1" customWidth="1"/>
    <col min="12" max="12" width="25.42578125" style="244" customWidth="1"/>
    <col min="13" max="13" width="30.5703125" style="244" hidden="1" customWidth="1"/>
    <col min="14" max="14" width="27.5703125" style="244" customWidth="1"/>
    <col min="15" max="15" width="28.5703125" style="244" customWidth="1"/>
    <col min="16" max="16" width="29.5703125" style="244" hidden="1" customWidth="1"/>
    <col min="17" max="17" width="30.42578125" style="244" customWidth="1"/>
    <col min="18" max="18" width="23.5703125" style="244" customWidth="1"/>
    <col min="19" max="19" width="22.5703125" style="244" customWidth="1"/>
    <col min="20" max="20" width="18.5703125" style="244" hidden="1" customWidth="1"/>
    <col min="21" max="21" width="25" style="4" customWidth="1"/>
    <col min="22" max="23" width="22.5703125" style="244" hidden="1" customWidth="1"/>
    <col min="24" max="24" width="18.5703125" style="244" hidden="1" customWidth="1"/>
    <col min="25" max="25" width="17" style="244" hidden="1" customWidth="1"/>
    <col min="26" max="26" width="28.42578125" style="240" customWidth="1"/>
    <col min="27" max="27" width="32.5703125" style="11" customWidth="1"/>
    <col min="28" max="28" width="30.42578125" style="198" customWidth="1"/>
    <col min="29" max="29" width="24" style="198" customWidth="1"/>
    <col min="30" max="30" width="18.5703125" style="198" customWidth="1"/>
    <col min="31" max="31" width="26" style="198" customWidth="1"/>
    <col min="32" max="32" width="14.5703125" style="242" customWidth="1"/>
    <col min="33" max="33" width="12.42578125" style="198" customWidth="1"/>
    <col min="34" max="34" width="30" style="198" customWidth="1"/>
    <col min="35" max="36" width="18.42578125" style="198" customWidth="1"/>
    <col min="37" max="37" width="21.5703125" style="198" customWidth="1"/>
    <col min="38" max="38" width="91.42578125" style="198" customWidth="1"/>
    <col min="39" max="39" width="87.5703125" style="198" customWidth="1"/>
    <col min="40" max="89" width="8.5703125" style="198" customWidth="1"/>
    <col min="90" max="16384" width="8.5703125" style="198"/>
  </cols>
  <sheetData>
    <row r="1" spans="1:39" s="184" customFormat="1" ht="40.5" customHeight="1" thickBot="1">
      <c r="A1" s="170" t="s">
        <v>215</v>
      </c>
      <c r="B1" s="171" t="s">
        <v>216</v>
      </c>
      <c r="C1" s="172" t="s">
        <v>217</v>
      </c>
      <c r="D1" s="172" t="s">
        <v>218</v>
      </c>
      <c r="E1" s="172" t="s">
        <v>1</v>
      </c>
      <c r="F1" s="173" t="s">
        <v>95</v>
      </c>
      <c r="G1" s="172" t="s">
        <v>219</v>
      </c>
      <c r="H1" s="172" t="s">
        <v>220</v>
      </c>
      <c r="I1" s="172" t="s">
        <v>221</v>
      </c>
      <c r="J1" s="174" t="s">
        <v>222</v>
      </c>
      <c r="K1" s="174" t="s">
        <v>223</v>
      </c>
      <c r="L1" s="175" t="s">
        <v>224</v>
      </c>
      <c r="M1" s="175" t="s">
        <v>225</v>
      </c>
      <c r="N1" s="175" t="s">
        <v>226</v>
      </c>
      <c r="O1" s="175" t="s">
        <v>227</v>
      </c>
      <c r="P1" s="176" t="s">
        <v>228</v>
      </c>
      <c r="Q1" s="177" t="s">
        <v>229</v>
      </c>
      <c r="R1" s="176" t="s">
        <v>230</v>
      </c>
      <c r="S1" s="176" t="s">
        <v>231</v>
      </c>
      <c r="T1" s="176" t="s">
        <v>232</v>
      </c>
      <c r="U1" s="246" t="s">
        <v>233</v>
      </c>
      <c r="V1" s="178" t="s">
        <v>234</v>
      </c>
      <c r="W1" s="178" t="s">
        <v>235</v>
      </c>
      <c r="X1" s="178" t="s">
        <v>236</v>
      </c>
      <c r="Y1" s="178" t="s">
        <v>237</v>
      </c>
      <c r="Z1" s="179" t="s">
        <v>238</v>
      </c>
      <c r="AA1" s="247" t="s">
        <v>239</v>
      </c>
      <c r="AB1" s="180" t="s">
        <v>240</v>
      </c>
      <c r="AC1" s="180" t="s">
        <v>241</v>
      </c>
      <c r="AD1" s="180" t="s">
        <v>242</v>
      </c>
      <c r="AE1" s="181" t="s">
        <v>243</v>
      </c>
      <c r="AF1" s="181" t="s">
        <v>244</v>
      </c>
      <c r="AG1" s="181" t="s">
        <v>245</v>
      </c>
      <c r="AH1" s="181" t="s">
        <v>246</v>
      </c>
      <c r="AI1" s="182" t="s">
        <v>247</v>
      </c>
      <c r="AJ1" s="182" t="s">
        <v>248</v>
      </c>
      <c r="AK1" s="182" t="s">
        <v>249</v>
      </c>
      <c r="AL1" s="183" t="s">
        <v>250</v>
      </c>
      <c r="AM1" s="183" t="s">
        <v>251</v>
      </c>
    </row>
    <row r="2" spans="1:39" ht="20.85" hidden="1" customHeight="1" thickBot="1">
      <c r="A2" s="185"/>
      <c r="B2" s="186" t="s">
        <v>99</v>
      </c>
      <c r="C2" s="187" t="s">
        <v>127</v>
      </c>
      <c r="D2" s="188" t="s">
        <v>90</v>
      </c>
      <c r="E2" s="188" t="s">
        <v>54</v>
      </c>
      <c r="F2" s="189">
        <v>13</v>
      </c>
      <c r="G2" s="190">
        <v>13</v>
      </c>
      <c r="H2" s="191">
        <v>0</v>
      </c>
      <c r="I2" s="190">
        <v>0</v>
      </c>
      <c r="J2" s="192">
        <v>109821.28</v>
      </c>
      <c r="K2" s="192">
        <v>0</v>
      </c>
      <c r="L2" s="192">
        <v>0</v>
      </c>
      <c r="M2" s="193">
        <v>0</v>
      </c>
      <c r="N2" s="193">
        <v>0</v>
      </c>
      <c r="O2" s="193">
        <v>0</v>
      </c>
      <c r="P2" s="192">
        <v>0</v>
      </c>
      <c r="Q2" s="193">
        <v>0</v>
      </c>
      <c r="R2" s="192">
        <v>0</v>
      </c>
      <c r="S2" s="193">
        <v>0</v>
      </c>
      <c r="T2" s="193" t="str">
        <f>IF(Tabela6[[#This Row],[Desconto SLA Mês]]&lt;&gt;"preenchimento pendente","Sim","Não")</f>
        <v>Sim</v>
      </c>
      <c r="U2" s="168">
        <f t="shared" ref="U2:U65" si="0">(J2+L2+Q2+R2+S2+N2)+IF(T2="Sim",O2+P2,0)</f>
        <v>109821.28</v>
      </c>
      <c r="V2" s="194"/>
      <c r="W2" s="194"/>
      <c r="X2" s="194"/>
      <c r="Y2" s="194"/>
      <c r="Z2" s="195">
        <v>45658</v>
      </c>
      <c r="AA2" s="301" cm="1">
        <f t="array" ref="AA2">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45689</v>
      </c>
      <c r="AB2" s="186"/>
      <c r="AC2" s="187"/>
      <c r="AD2" s="187"/>
      <c r="AE2" s="196"/>
      <c r="AF2" s="197"/>
      <c r="AG2" s="196"/>
      <c r="AH2" s="196"/>
      <c r="AI2" s="186">
        <f t="shared" ref="AI2:AI65" si="1">K2-L2</f>
        <v>0</v>
      </c>
      <c r="AJ2" s="186">
        <f t="shared" ref="AJ2" si="2">AB2-AC2</f>
        <v>0</v>
      </c>
      <c r="AK2" s="186">
        <f t="shared" ref="AK2:AK65" si="3">J2-U2</f>
        <v>0</v>
      </c>
      <c r="AL2" s="196"/>
      <c r="AM2" s="187" t="str">
        <f>_xlfn.XLOOKUP(Tabela6[[#This Row],[Unidade]],tabShoppingsEmails[Shopping],tabShoppingsEmails[E-mails consolidados])</f>
        <v>carla.costa@allos.co; carla.mairinck@allos.co; davidson.pelolungo@allos.co; mariana.almeida@allos.co; denilson.sanches@allos.co; cassio.costa@allos.co; maressa.oliveira@allos.co</v>
      </c>
    </row>
    <row r="3" spans="1:39" ht="20.85" hidden="1" customHeight="1" thickBot="1">
      <c r="A3" s="185"/>
      <c r="B3" s="186" t="s">
        <v>252</v>
      </c>
      <c r="C3" s="186" t="s">
        <v>127</v>
      </c>
      <c r="D3" s="199" t="s">
        <v>90</v>
      </c>
      <c r="E3" s="199" t="s">
        <v>54</v>
      </c>
      <c r="F3" s="191">
        <v>13</v>
      </c>
      <c r="G3" s="190">
        <v>13</v>
      </c>
      <c r="H3" s="200" t="s">
        <v>253</v>
      </c>
      <c r="I3" s="200" t="s">
        <v>253</v>
      </c>
      <c r="J3" s="192">
        <f>(109821.28/(365.25/12))*14</f>
        <v>50513.278685831625</v>
      </c>
      <c r="K3" s="192"/>
      <c r="L3" s="200"/>
      <c r="M3" s="192"/>
      <c r="N3" s="200"/>
      <c r="O3" s="203" t="s">
        <v>254</v>
      </c>
      <c r="P3" s="201">
        <v>0</v>
      </c>
      <c r="Q3" s="192">
        <v>0</v>
      </c>
      <c r="R3" s="192"/>
      <c r="S3" s="192"/>
      <c r="T3" s="193" t="str">
        <f>IF(Tabela6[[#This Row],[Desconto SLA Mês]]&lt;&gt;"preenchimento pendente","Sim","Não")</f>
        <v>Não</v>
      </c>
      <c r="U3" s="168">
        <f t="shared" si="0"/>
        <v>50513.278685831625</v>
      </c>
      <c r="V3" s="194"/>
      <c r="W3" s="194"/>
      <c r="X3" s="194"/>
      <c r="Y3" s="194"/>
      <c r="Z3" s="195">
        <v>45689</v>
      </c>
      <c r="AA3" s="301" cm="1">
        <f t="array" ref="AA3">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45717</v>
      </c>
      <c r="AB3" s="186"/>
      <c r="AC3" s="186"/>
      <c r="AD3" s="186"/>
      <c r="AE3" s="196"/>
      <c r="AF3" s="197"/>
      <c r="AG3" s="196"/>
      <c r="AH3" s="196"/>
      <c r="AI3" s="186">
        <f t="shared" si="1"/>
        <v>0</v>
      </c>
      <c r="AJ3" s="186">
        <f t="shared" ref="AJ3:AJ28" si="4">AB3-AC3</f>
        <v>0</v>
      </c>
      <c r="AK3" s="186">
        <f t="shared" si="3"/>
        <v>0</v>
      </c>
      <c r="AL3" s="196"/>
      <c r="AM3" s="187" t="str">
        <f>_xlfn.XLOOKUP(Tabela6[[#This Row],[Unidade]],tabShoppingsEmails[Shopping],tabShoppingsEmails[E-mails consolidados])</f>
        <v>carla.costa@allos.co; carla.mairinck@allos.co; davidson.pelolungo@allos.co; mariana.almeida@allos.co; denilson.sanches@allos.co; cassio.costa@allos.co; maressa.oliveira@allos.co</v>
      </c>
    </row>
    <row r="4" spans="1:39" ht="20.85" hidden="1" customHeight="1" thickBot="1">
      <c r="A4" s="185"/>
      <c r="B4" s="186" t="s">
        <v>99</v>
      </c>
      <c r="C4" s="186" t="s">
        <v>127</v>
      </c>
      <c r="D4" s="199" t="s">
        <v>90</v>
      </c>
      <c r="E4" s="202" t="s">
        <v>33</v>
      </c>
      <c r="F4" s="191">
        <v>13</v>
      </c>
      <c r="G4" s="190">
        <v>13</v>
      </c>
      <c r="H4" s="190">
        <v>0</v>
      </c>
      <c r="I4" s="190">
        <v>0</v>
      </c>
      <c r="J4" s="192">
        <f>(119511.6/(365.25/12))*14</f>
        <v>54970.427926078031</v>
      </c>
      <c r="K4" s="192"/>
      <c r="L4" s="192">
        <v>0</v>
      </c>
      <c r="M4" s="192"/>
      <c r="N4" s="192">
        <v>0</v>
      </c>
      <c r="O4" s="203" t="s">
        <v>254</v>
      </c>
      <c r="P4" s="201">
        <v>0</v>
      </c>
      <c r="Q4" s="192">
        <v>0</v>
      </c>
      <c r="R4" s="192"/>
      <c r="S4" s="192"/>
      <c r="T4" s="193" t="str">
        <f>IF(Tabela6[[#This Row],[Desconto SLA Mês]]&lt;&gt;"preenchimento pendente","Sim","Não")</f>
        <v>Não</v>
      </c>
      <c r="U4" s="168">
        <f t="shared" si="0"/>
        <v>54970.427926078031</v>
      </c>
      <c r="V4" s="194"/>
      <c r="W4" s="194"/>
      <c r="X4" s="194"/>
      <c r="Y4" s="194"/>
      <c r="Z4" s="195">
        <v>45689</v>
      </c>
      <c r="AA4" s="301" cm="1">
        <f t="array" ref="AA4">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45717</v>
      </c>
      <c r="AB4" s="186"/>
      <c r="AC4" s="186"/>
      <c r="AD4" s="186"/>
      <c r="AE4" s="196"/>
      <c r="AF4" s="197"/>
      <c r="AG4" s="196"/>
      <c r="AH4" s="196"/>
      <c r="AI4" s="186">
        <f t="shared" si="1"/>
        <v>0</v>
      </c>
      <c r="AJ4" s="186">
        <f t="shared" si="4"/>
        <v>0</v>
      </c>
      <c r="AK4" s="186">
        <f t="shared" si="3"/>
        <v>0</v>
      </c>
      <c r="AL4" s="196"/>
      <c r="AM4" s="187" t="str">
        <f>_xlfn.XLOOKUP(Tabela6[[#This Row],[Unidade]],tabShoppingsEmails[Shopping],tabShoppingsEmails[E-mails consolidados])</f>
        <v>carla.costa@allos.co; carla.mairinck@allos.co; davidson.pelolungo@allos.co; mariana.almeida@allos.co; denilson.sanches@allos.co; cassio.costa@allos.co; maressa.oliveira@allos.co</v>
      </c>
    </row>
    <row r="5" spans="1:39" ht="20.85" hidden="1" customHeight="1" thickBot="1">
      <c r="A5" s="185"/>
      <c r="B5" s="186" t="s">
        <v>252</v>
      </c>
      <c r="C5" s="186" t="s">
        <v>127</v>
      </c>
      <c r="D5" s="199" t="s">
        <v>90</v>
      </c>
      <c r="E5" s="202" t="s">
        <v>33</v>
      </c>
      <c r="F5" s="191">
        <v>13</v>
      </c>
      <c r="G5" s="190">
        <v>13</v>
      </c>
      <c r="H5" s="200" t="s">
        <v>253</v>
      </c>
      <c r="I5" s="200" t="s">
        <v>253</v>
      </c>
      <c r="J5" s="192">
        <v>119511.6</v>
      </c>
      <c r="K5" s="192"/>
      <c r="L5" s="200"/>
      <c r="M5" s="192"/>
      <c r="N5" s="200"/>
      <c r="O5" s="203" t="s">
        <v>254</v>
      </c>
      <c r="P5" s="201">
        <v>0</v>
      </c>
      <c r="Q5" s="192">
        <v>0</v>
      </c>
      <c r="R5" s="192"/>
      <c r="S5" s="192"/>
      <c r="T5" s="193" t="str">
        <f>IF(Tabela6[[#This Row],[Desconto SLA Mês]]&lt;&gt;"preenchimento pendente","Sim","Não")</f>
        <v>Não</v>
      </c>
      <c r="U5" s="168">
        <f t="shared" si="0"/>
        <v>119511.6</v>
      </c>
      <c r="V5" s="194"/>
      <c r="W5" s="194"/>
      <c r="X5" s="194"/>
      <c r="Y5" s="194"/>
      <c r="Z5" s="195">
        <v>45717</v>
      </c>
      <c r="AA5" s="301" cm="1">
        <f t="array" ref="AA5">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45748</v>
      </c>
      <c r="AB5" s="186"/>
      <c r="AC5" s="186"/>
      <c r="AD5" s="186"/>
      <c r="AE5" s="196"/>
      <c r="AF5" s="197"/>
      <c r="AG5" s="196"/>
      <c r="AH5" s="196"/>
      <c r="AI5" s="186">
        <f t="shared" si="1"/>
        <v>0</v>
      </c>
      <c r="AJ5" s="186">
        <f t="shared" si="4"/>
        <v>0</v>
      </c>
      <c r="AK5" s="186">
        <f t="shared" si="3"/>
        <v>0</v>
      </c>
      <c r="AL5" s="196"/>
      <c r="AM5" s="187" t="str">
        <f>_xlfn.XLOOKUP(Tabela6[[#This Row],[Unidade]],tabShoppingsEmails[Shopping],tabShoppingsEmails[E-mails consolidados])</f>
        <v>carla.costa@allos.co; carla.mairinck@allos.co; davidson.pelolungo@allos.co; mariana.almeida@allos.co; denilson.sanches@allos.co; cassio.costa@allos.co; maressa.oliveira@allos.co</v>
      </c>
    </row>
    <row r="6" spans="1:39" ht="20.85" hidden="1" customHeight="1" thickBot="1">
      <c r="A6" s="185"/>
      <c r="B6" s="186" t="s">
        <v>99</v>
      </c>
      <c r="C6" s="186" t="s">
        <v>127</v>
      </c>
      <c r="D6" s="199" t="s">
        <v>90</v>
      </c>
      <c r="E6" s="202" t="s">
        <v>33</v>
      </c>
      <c r="F6" s="191">
        <v>13</v>
      </c>
      <c r="G6" s="190">
        <v>13</v>
      </c>
      <c r="H6" s="190">
        <v>0</v>
      </c>
      <c r="I6" s="190">
        <v>0</v>
      </c>
      <c r="J6" s="192">
        <v>119511.6</v>
      </c>
      <c r="K6" s="192"/>
      <c r="L6" s="192">
        <v>0</v>
      </c>
      <c r="M6" s="192"/>
      <c r="N6" s="192">
        <v>0</v>
      </c>
      <c r="O6" s="192">
        <v>0</v>
      </c>
      <c r="P6" s="192">
        <v>0</v>
      </c>
      <c r="Q6" s="192">
        <v>0</v>
      </c>
      <c r="R6" s="192"/>
      <c r="S6" s="192">
        <v>0</v>
      </c>
      <c r="T6" s="193" t="str">
        <f>IF(Tabela6[[#This Row],[Desconto SLA Mês]]&lt;&gt;"preenchimento pendente","Sim","Não")</f>
        <v>Sim</v>
      </c>
      <c r="U6" s="168">
        <f>(J6+L6+Q6+R6+S6+N6)+IF(T6="Sim",O6+P6,0)</f>
        <v>119511.6</v>
      </c>
      <c r="V6" s="194"/>
      <c r="W6" s="194"/>
      <c r="X6" s="194"/>
      <c r="Y6" s="194"/>
      <c r="Z6" s="195">
        <v>45748</v>
      </c>
      <c r="AA6" s="301" cm="1">
        <f t="array" ref="AA6">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45778</v>
      </c>
      <c r="AB6" s="186"/>
      <c r="AC6" s="186"/>
      <c r="AD6" s="186"/>
      <c r="AE6" s="196"/>
      <c r="AF6" s="197"/>
      <c r="AG6" s="196"/>
      <c r="AH6" s="196"/>
      <c r="AI6" s="186">
        <f t="shared" si="1"/>
        <v>0</v>
      </c>
      <c r="AJ6" s="186">
        <f t="shared" si="4"/>
        <v>0</v>
      </c>
      <c r="AK6" s="186">
        <f t="shared" si="3"/>
        <v>0</v>
      </c>
      <c r="AL6" s="196"/>
      <c r="AM6" s="187" t="str">
        <f>_xlfn.XLOOKUP(Tabela6[[#This Row],[Unidade]],tabShoppingsEmails[Shopping],tabShoppingsEmails[E-mails consolidados])</f>
        <v>carla.costa@allos.co; carla.mairinck@allos.co; davidson.pelolungo@allos.co; mariana.almeida@allos.co; denilson.sanches@allos.co; cassio.costa@allos.co; maressa.oliveira@allos.co</v>
      </c>
    </row>
    <row r="7" spans="1:39" ht="20.85" hidden="1" customHeight="1" thickBot="1">
      <c r="A7" s="185"/>
      <c r="B7" s="186" t="s">
        <v>99</v>
      </c>
      <c r="C7" s="186" t="s">
        <v>127</v>
      </c>
      <c r="D7" s="199" t="s">
        <v>90</v>
      </c>
      <c r="E7" s="202" t="s">
        <v>33</v>
      </c>
      <c r="F7" s="191">
        <v>13</v>
      </c>
      <c r="G7" s="190">
        <v>13</v>
      </c>
      <c r="H7" s="191">
        <v>2</v>
      </c>
      <c r="I7" s="191">
        <v>0</v>
      </c>
      <c r="J7" s="192">
        <v>119511.6</v>
      </c>
      <c r="K7" s="192"/>
      <c r="L7" s="192">
        <v>-676.24</v>
      </c>
      <c r="M7" s="192"/>
      <c r="N7" s="192">
        <v>0</v>
      </c>
      <c r="O7" s="200" t="s">
        <v>254</v>
      </c>
      <c r="P7" s="192"/>
      <c r="Q7" s="192">
        <v>0</v>
      </c>
      <c r="R7" s="192"/>
      <c r="S7" s="194">
        <v>0</v>
      </c>
      <c r="T7" s="193" t="str">
        <f>IF(Tabela6[[#This Row],[Desconto SLA Mês]]&lt;&gt;"preenchimento pendente","Sim","Não")</f>
        <v>Não</v>
      </c>
      <c r="U7" s="168">
        <f>(J7+L7+Q7+R7+S7+N7)+IF(T7="Sim",O7+P7,0)</f>
        <v>118835.36</v>
      </c>
      <c r="V7" s="194"/>
      <c r="W7" s="194"/>
      <c r="X7" s="194"/>
      <c r="Y7" s="194"/>
      <c r="Z7" s="195">
        <v>45778</v>
      </c>
      <c r="AA7" s="301" cm="1">
        <f t="array" ref="AA7">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45809</v>
      </c>
      <c r="AB7" s="186"/>
      <c r="AC7" s="186"/>
      <c r="AD7" s="186"/>
      <c r="AE7" s="196"/>
      <c r="AF7" s="197"/>
      <c r="AG7" s="196"/>
      <c r="AH7" s="196"/>
      <c r="AI7" s="186">
        <f t="shared" si="1"/>
        <v>676.24</v>
      </c>
      <c r="AJ7" s="186">
        <f t="shared" si="4"/>
        <v>0</v>
      </c>
      <c r="AK7" s="186">
        <f t="shared" si="3"/>
        <v>676.24000000000524</v>
      </c>
      <c r="AL7" s="196"/>
      <c r="AM7" s="187" t="str">
        <f>_xlfn.XLOOKUP(Tabela6[[#This Row],[Unidade]],tabShoppingsEmails[Shopping],tabShoppingsEmails[E-mails consolidados])</f>
        <v>carla.costa@allos.co; carla.mairinck@allos.co; davidson.pelolungo@allos.co; mariana.almeida@allos.co; denilson.sanches@allos.co; cassio.costa@allos.co; maressa.oliveira@allos.co</v>
      </c>
    </row>
    <row r="8" spans="1:39" ht="20.85" hidden="1" customHeight="1" thickBot="1">
      <c r="A8" s="185"/>
      <c r="B8" s="186" t="s">
        <v>99</v>
      </c>
      <c r="C8" s="186" t="s">
        <v>127</v>
      </c>
      <c r="D8" s="186" t="s">
        <v>90</v>
      </c>
      <c r="E8" s="199" t="s">
        <v>33</v>
      </c>
      <c r="F8" s="191">
        <v>13</v>
      </c>
      <c r="G8" s="190">
        <v>13</v>
      </c>
      <c r="H8" s="190">
        <v>2</v>
      </c>
      <c r="I8" s="190">
        <v>0</v>
      </c>
      <c r="J8" s="192">
        <v>119511.6</v>
      </c>
      <c r="K8" s="192"/>
      <c r="L8" s="192">
        <v>-676.24</v>
      </c>
      <c r="M8" s="192"/>
      <c r="N8" s="192">
        <v>0</v>
      </c>
      <c r="O8" s="200" t="s">
        <v>254</v>
      </c>
      <c r="P8" s="192"/>
      <c r="Q8" s="192">
        <v>0</v>
      </c>
      <c r="R8" s="192"/>
      <c r="S8" s="192">
        <v>0</v>
      </c>
      <c r="T8" s="193" t="str">
        <f>IF(Tabela6[[#This Row],[Desconto SLA Mês]]&lt;&gt;"preenchimento pendente","Sim","Não")</f>
        <v>Não</v>
      </c>
      <c r="U8" s="168">
        <f t="shared" si="0"/>
        <v>118835.36</v>
      </c>
      <c r="V8" s="194"/>
      <c r="W8" s="194"/>
      <c r="X8" s="194"/>
      <c r="Y8" s="194"/>
      <c r="Z8" s="195">
        <v>45809</v>
      </c>
      <c r="AA8" s="301" cm="1">
        <f t="array" ref="AA8">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45839</v>
      </c>
      <c r="AB8" s="186"/>
      <c r="AC8" s="186"/>
      <c r="AD8" s="186"/>
      <c r="AE8" s="196"/>
      <c r="AF8" s="197"/>
      <c r="AG8" s="196"/>
      <c r="AH8" s="196"/>
      <c r="AI8" s="186">
        <f t="shared" si="1"/>
        <v>676.24</v>
      </c>
      <c r="AJ8" s="186">
        <f t="shared" si="4"/>
        <v>0</v>
      </c>
      <c r="AK8" s="186">
        <f t="shared" si="3"/>
        <v>676.24000000000524</v>
      </c>
      <c r="AL8" s="196"/>
      <c r="AM8" s="187" t="str">
        <f>_xlfn.XLOOKUP(Tabela6[[#This Row],[Unidade]],tabShoppingsEmails[Shopping],tabShoppingsEmails[E-mails consolidados])</f>
        <v>carla.costa@allos.co; carla.mairinck@allos.co; davidson.pelolungo@allos.co; mariana.almeida@allos.co; denilson.sanches@allos.co; cassio.costa@allos.co; maressa.oliveira@allos.co</v>
      </c>
    </row>
    <row r="9" spans="1:39" ht="20.85" hidden="1" customHeight="1" thickBot="1">
      <c r="A9" s="185"/>
      <c r="B9" s="186" t="s">
        <v>252</v>
      </c>
      <c r="C9" s="186" t="s">
        <v>127</v>
      </c>
      <c r="D9" s="186" t="s">
        <v>90</v>
      </c>
      <c r="E9" s="199" t="s">
        <v>33</v>
      </c>
      <c r="F9" s="191">
        <v>13</v>
      </c>
      <c r="G9" s="190">
        <v>13</v>
      </c>
      <c r="H9" s="200" t="s">
        <v>253</v>
      </c>
      <c r="I9" s="200" t="s">
        <v>253</v>
      </c>
      <c r="J9" s="192">
        <v>119511.6</v>
      </c>
      <c r="K9" s="192"/>
      <c r="L9" s="200"/>
      <c r="M9" s="192"/>
      <c r="N9" s="200"/>
      <c r="O9" s="200" t="s">
        <v>254</v>
      </c>
      <c r="P9" s="192"/>
      <c r="Q9" s="192">
        <v>0</v>
      </c>
      <c r="R9" s="192"/>
      <c r="S9" s="192">
        <v>0</v>
      </c>
      <c r="T9" s="193" t="str">
        <f>IF(Tabela6[[#This Row],[Desconto SLA Mês]]&lt;&gt;"preenchimento pendente","Sim","Não")</f>
        <v>Não</v>
      </c>
      <c r="U9" s="168">
        <f t="shared" si="0"/>
        <v>119511.6</v>
      </c>
      <c r="V9" s="194"/>
      <c r="W9" s="194"/>
      <c r="X9" s="194"/>
      <c r="Y9" s="194"/>
      <c r="Z9" s="195">
        <v>45839</v>
      </c>
      <c r="AA9" s="301" cm="1">
        <f t="array" ref="AA9">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45870</v>
      </c>
      <c r="AB9" s="186"/>
      <c r="AC9" s="204"/>
      <c r="AD9" s="204"/>
      <c r="AE9" s="196"/>
      <c r="AF9" s="197"/>
      <c r="AG9" s="196"/>
      <c r="AH9" s="196"/>
      <c r="AI9" s="186">
        <f t="shared" si="1"/>
        <v>0</v>
      </c>
      <c r="AJ9" s="186">
        <f t="shared" si="4"/>
        <v>0</v>
      </c>
      <c r="AK9" s="186">
        <f t="shared" si="3"/>
        <v>0</v>
      </c>
      <c r="AL9" s="196"/>
      <c r="AM9" s="187" t="str">
        <f>_xlfn.XLOOKUP(Tabela6[[#This Row],[Unidade]],tabShoppingsEmails[Shopping],tabShoppingsEmails[E-mails consolidados])</f>
        <v>carla.costa@allos.co; carla.mairinck@allos.co; davidson.pelolungo@allos.co; mariana.almeida@allos.co; denilson.sanches@allos.co; cassio.costa@allos.co; maressa.oliveira@allos.co</v>
      </c>
    </row>
    <row r="10" spans="1:39" ht="20.85" hidden="1" customHeight="1" thickBot="1">
      <c r="A10" s="185">
        <v>45912</v>
      </c>
      <c r="B10" s="186" t="s">
        <v>99</v>
      </c>
      <c r="C10" s="186" t="s">
        <v>127</v>
      </c>
      <c r="D10" s="186" t="s">
        <v>90</v>
      </c>
      <c r="E10" s="202" t="s">
        <v>33</v>
      </c>
      <c r="F10" s="191">
        <v>13</v>
      </c>
      <c r="G10" s="190">
        <v>13</v>
      </c>
      <c r="H10" s="190">
        <v>0</v>
      </c>
      <c r="I10" s="190">
        <v>0</v>
      </c>
      <c r="J10" s="192">
        <v>119511.6</v>
      </c>
      <c r="K10" s="192"/>
      <c r="L10" s="192">
        <v>0</v>
      </c>
      <c r="M10" s="192"/>
      <c r="N10" s="192">
        <v>0</v>
      </c>
      <c r="O10" s="192">
        <v>0</v>
      </c>
      <c r="P10" s="192"/>
      <c r="Q10" s="192">
        <v>0</v>
      </c>
      <c r="R10" s="192"/>
      <c r="S10" s="192">
        <v>0</v>
      </c>
      <c r="T10" s="193" t="str">
        <f>IF(Tabela6[[#This Row],[Desconto SLA Mês]]&lt;&gt;"preenchimento pendente","Sim","Não")</f>
        <v>Sim</v>
      </c>
      <c r="U10" s="168">
        <f t="shared" si="0"/>
        <v>119511.6</v>
      </c>
      <c r="V10" s="194"/>
      <c r="W10" s="194"/>
      <c r="X10" s="194"/>
      <c r="Y10" s="194"/>
      <c r="Z10" s="195">
        <v>45870</v>
      </c>
      <c r="AA10" s="301" cm="1">
        <f t="array" ref="AA10">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45901</v>
      </c>
      <c r="AB10" s="186"/>
      <c r="AC10" s="186"/>
      <c r="AD10" s="186"/>
      <c r="AE10" s="196"/>
      <c r="AF10" s="197"/>
      <c r="AG10" s="196"/>
      <c r="AH10" s="196"/>
      <c r="AI10" s="186">
        <f t="shared" si="1"/>
        <v>0</v>
      </c>
      <c r="AJ10" s="186">
        <f t="shared" si="4"/>
        <v>0</v>
      </c>
      <c r="AK10" s="186">
        <f t="shared" si="3"/>
        <v>0</v>
      </c>
      <c r="AL10" s="196"/>
      <c r="AM10" s="187" t="str">
        <f>_xlfn.XLOOKUP(Tabela6[[#This Row],[Unidade]],tabShoppingsEmails[Shopping],tabShoppingsEmails[E-mails consolidados])</f>
        <v>carla.costa@allos.co; carla.mairinck@allos.co; davidson.pelolungo@allos.co; mariana.almeida@allos.co; denilson.sanches@allos.co; cassio.costa@allos.co; maressa.oliveira@allos.co</v>
      </c>
    </row>
    <row r="11" spans="1:39" ht="20.85" hidden="1" customHeight="1" thickBot="1">
      <c r="A11" s="185">
        <v>45944</v>
      </c>
      <c r="B11" s="186" t="s">
        <v>99</v>
      </c>
      <c r="C11" s="186" t="s">
        <v>127</v>
      </c>
      <c r="D11" s="186" t="s">
        <v>90</v>
      </c>
      <c r="E11" s="202" t="s">
        <v>33</v>
      </c>
      <c r="F11" s="191">
        <v>13</v>
      </c>
      <c r="G11" s="190">
        <v>13</v>
      </c>
      <c r="H11" s="190">
        <v>0</v>
      </c>
      <c r="I11" s="190">
        <v>0</v>
      </c>
      <c r="J11" s="192">
        <v>119511.6</v>
      </c>
      <c r="K11" s="192"/>
      <c r="L11" s="192">
        <v>0</v>
      </c>
      <c r="M11" s="192"/>
      <c r="N11" s="192">
        <v>0</v>
      </c>
      <c r="O11" s="192">
        <v>0</v>
      </c>
      <c r="P11" s="192"/>
      <c r="Q11" s="192">
        <v>0</v>
      </c>
      <c r="R11" s="192">
        <v>0</v>
      </c>
      <c r="S11" s="192">
        <v>0</v>
      </c>
      <c r="T11" s="193" t="str">
        <f>IF(Tabela6[[#This Row],[Desconto SLA Mês]]&lt;&gt;"preenchimento pendente","Sim","Não")</f>
        <v>Sim</v>
      </c>
      <c r="U11" s="168">
        <f t="shared" si="0"/>
        <v>119511.6</v>
      </c>
      <c r="V11" s="194"/>
      <c r="W11" s="194"/>
      <c r="X11" s="194"/>
      <c r="Y11" s="194"/>
      <c r="Z11" s="195">
        <v>45901</v>
      </c>
      <c r="AA11" s="301" cm="1">
        <f t="array" ref="AA11">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45931</v>
      </c>
      <c r="AB11" s="186"/>
      <c r="AC11" s="186"/>
      <c r="AD11" s="186"/>
      <c r="AE11" s="196"/>
      <c r="AF11" s="197"/>
      <c r="AG11" s="196"/>
      <c r="AH11" s="196"/>
      <c r="AI11" s="186">
        <f t="shared" si="1"/>
        <v>0</v>
      </c>
      <c r="AJ11" s="186">
        <f t="shared" si="4"/>
        <v>0</v>
      </c>
      <c r="AK11" s="186">
        <f t="shared" si="3"/>
        <v>0</v>
      </c>
      <c r="AL11" s="196"/>
      <c r="AM11" s="187" t="str">
        <f>_xlfn.XLOOKUP(Tabela6[[#This Row],[Unidade]],tabShoppingsEmails[Shopping],tabShoppingsEmails[E-mails consolidados])</f>
        <v>carla.costa@allos.co; carla.mairinck@allos.co; davidson.pelolungo@allos.co; mariana.almeida@allos.co; denilson.sanches@allos.co; cassio.costa@allos.co; maressa.oliveira@allos.co</v>
      </c>
    </row>
    <row r="12" spans="1:39" ht="20.85" hidden="1" customHeight="1" thickBot="1">
      <c r="A12" s="185"/>
      <c r="B12" s="186" t="s">
        <v>252</v>
      </c>
      <c r="C12" s="186" t="s">
        <v>127</v>
      </c>
      <c r="D12" s="186" t="s">
        <v>90</v>
      </c>
      <c r="E12" s="202" t="s">
        <v>33</v>
      </c>
      <c r="F12" s="191">
        <v>13</v>
      </c>
      <c r="G12" s="190"/>
      <c r="H12" s="192"/>
      <c r="I12" s="192"/>
      <c r="J12" s="192"/>
      <c r="K12" s="192"/>
      <c r="L12" s="192"/>
      <c r="M12" s="192"/>
      <c r="N12" s="192"/>
      <c r="O12" s="192"/>
      <c r="P12" s="192"/>
      <c r="Q12" s="192"/>
      <c r="R12" s="192"/>
      <c r="S12" s="192"/>
      <c r="T12" s="193" t="str">
        <f>IF(Tabela6[[#This Row],[Desconto SLA Mês]]&lt;&gt;"preenchimento pendente","Sim","Não")</f>
        <v>Sim</v>
      </c>
      <c r="U12" s="168">
        <f t="shared" si="0"/>
        <v>0</v>
      </c>
      <c r="V12" s="194"/>
      <c r="W12" s="194"/>
      <c r="X12" s="194"/>
      <c r="Y12" s="194"/>
      <c r="Z12" s="195">
        <v>45931</v>
      </c>
      <c r="AA12" s="301" cm="1">
        <f t="array" ref="AA12">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45962</v>
      </c>
      <c r="AB12" s="186"/>
      <c r="AC12" s="186"/>
      <c r="AD12" s="186"/>
      <c r="AE12" s="196"/>
      <c r="AF12" s="197"/>
      <c r="AG12" s="196"/>
      <c r="AH12" s="196"/>
      <c r="AI12" s="186">
        <f t="shared" si="1"/>
        <v>0</v>
      </c>
      <c r="AJ12" s="186">
        <f t="shared" si="4"/>
        <v>0</v>
      </c>
      <c r="AK12" s="186">
        <f t="shared" si="3"/>
        <v>0</v>
      </c>
      <c r="AL12" s="196"/>
      <c r="AM12" s="187" t="str">
        <f>_xlfn.XLOOKUP(Tabela6[[#This Row],[Unidade]],tabShoppingsEmails[Shopping],tabShoppingsEmails[E-mails consolidados])</f>
        <v>carla.costa@allos.co; carla.mairinck@allos.co; davidson.pelolungo@allos.co; mariana.almeida@allos.co; denilson.sanches@allos.co; cassio.costa@allos.co; maressa.oliveira@allos.co</v>
      </c>
    </row>
    <row r="13" spans="1:39" ht="20.85" hidden="1" customHeight="1" thickBot="1">
      <c r="A13" s="185"/>
      <c r="B13" s="186" t="s">
        <v>252</v>
      </c>
      <c r="C13" s="186" t="s">
        <v>127</v>
      </c>
      <c r="D13" s="187" t="s">
        <v>90</v>
      </c>
      <c r="E13" s="202" t="s">
        <v>33</v>
      </c>
      <c r="F13" s="191">
        <v>13</v>
      </c>
      <c r="G13" s="190"/>
      <c r="H13" s="192"/>
      <c r="I13" s="192"/>
      <c r="J13" s="192"/>
      <c r="K13" s="192"/>
      <c r="L13" s="192"/>
      <c r="M13" s="192"/>
      <c r="N13" s="192"/>
      <c r="O13" s="192"/>
      <c r="P13" s="192"/>
      <c r="Q13" s="192"/>
      <c r="R13" s="192"/>
      <c r="S13" s="205"/>
      <c r="T13" s="193" t="str">
        <f>IF(Tabela6[[#This Row],[Desconto SLA Mês]]&lt;&gt;"preenchimento pendente","Sim","Não")</f>
        <v>Sim</v>
      </c>
      <c r="U13" s="168">
        <f t="shared" si="0"/>
        <v>0</v>
      </c>
      <c r="V13" s="194"/>
      <c r="W13" s="194"/>
      <c r="X13" s="194"/>
      <c r="Y13" s="194"/>
      <c r="Z13" s="195">
        <v>45962</v>
      </c>
      <c r="AA13" s="301" cm="1">
        <f t="array" ref="AA13">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45992</v>
      </c>
      <c r="AB13" s="186"/>
      <c r="AC13" s="186"/>
      <c r="AD13" s="186"/>
      <c r="AE13" s="196"/>
      <c r="AF13" s="197"/>
      <c r="AG13" s="196"/>
      <c r="AH13" s="196"/>
      <c r="AI13" s="186">
        <f t="shared" si="1"/>
        <v>0</v>
      </c>
      <c r="AJ13" s="186">
        <f t="shared" si="4"/>
        <v>0</v>
      </c>
      <c r="AK13" s="186">
        <f t="shared" si="3"/>
        <v>0</v>
      </c>
      <c r="AL13" s="196"/>
      <c r="AM13" s="187" t="str">
        <f>_xlfn.XLOOKUP(Tabela6[[#This Row],[Unidade]],tabShoppingsEmails[Shopping],tabShoppingsEmails[E-mails consolidados])</f>
        <v>carla.costa@allos.co; carla.mairinck@allos.co; davidson.pelolungo@allos.co; mariana.almeida@allos.co; denilson.sanches@allos.co; cassio.costa@allos.co; maressa.oliveira@allos.co</v>
      </c>
    </row>
    <row r="14" spans="1:39" ht="20.85" hidden="1" customHeight="1" thickBot="1">
      <c r="A14" s="185"/>
      <c r="B14" s="186" t="s">
        <v>252</v>
      </c>
      <c r="C14" s="186" t="s">
        <v>127</v>
      </c>
      <c r="D14" s="186" t="s">
        <v>90</v>
      </c>
      <c r="E14" s="202" t="s">
        <v>33</v>
      </c>
      <c r="F14" s="191">
        <v>13</v>
      </c>
      <c r="G14" s="190"/>
      <c r="H14" s="192"/>
      <c r="I14" s="192"/>
      <c r="J14" s="192"/>
      <c r="K14" s="192"/>
      <c r="L14" s="192"/>
      <c r="M14" s="192"/>
      <c r="N14" s="192"/>
      <c r="O14" s="192"/>
      <c r="P14" s="192"/>
      <c r="Q14" s="192"/>
      <c r="R14" s="192"/>
      <c r="S14" s="192"/>
      <c r="T14" s="193" t="str">
        <f>IF(Tabela6[[#This Row],[Desconto SLA Mês]]&lt;&gt;"preenchimento pendente","Sim","Não")</f>
        <v>Sim</v>
      </c>
      <c r="U14" s="168">
        <f t="shared" si="0"/>
        <v>0</v>
      </c>
      <c r="V14" s="194"/>
      <c r="W14" s="194"/>
      <c r="X14" s="194"/>
      <c r="Y14" s="194"/>
      <c r="Z14" s="195">
        <v>45992</v>
      </c>
      <c r="AA14" s="301" cm="1">
        <f t="array" ref="AA14">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46023</v>
      </c>
      <c r="AB14" s="186"/>
      <c r="AC14" s="186"/>
      <c r="AD14" s="186"/>
      <c r="AE14" s="196"/>
      <c r="AF14" s="197"/>
      <c r="AG14" s="196"/>
      <c r="AH14" s="196"/>
      <c r="AI14" s="186">
        <f t="shared" si="1"/>
        <v>0</v>
      </c>
      <c r="AJ14" s="186">
        <f t="shared" si="4"/>
        <v>0</v>
      </c>
      <c r="AK14" s="186">
        <f t="shared" si="3"/>
        <v>0</v>
      </c>
      <c r="AL14" s="196"/>
      <c r="AM14" s="187" t="str">
        <f>_xlfn.XLOOKUP(Tabela6[[#This Row],[Unidade]],tabShoppingsEmails[Shopping],tabShoppingsEmails[E-mails consolidados])</f>
        <v>carla.costa@allos.co; carla.mairinck@allos.co; davidson.pelolungo@allos.co; mariana.almeida@allos.co; denilson.sanches@allos.co; cassio.costa@allos.co; maressa.oliveira@allos.co</v>
      </c>
    </row>
    <row r="15" spans="1:39" ht="20.85" hidden="1" customHeight="1" thickBot="1">
      <c r="A15" s="185"/>
      <c r="B15" s="186" t="s">
        <v>99</v>
      </c>
      <c r="C15" s="186" t="s">
        <v>127</v>
      </c>
      <c r="D15" s="187" t="s">
        <v>91</v>
      </c>
      <c r="E15" s="199" t="s">
        <v>78</v>
      </c>
      <c r="F15" s="191">
        <v>3</v>
      </c>
      <c r="G15" s="191">
        <v>3</v>
      </c>
      <c r="H15" s="191">
        <v>0</v>
      </c>
      <c r="I15" s="191">
        <v>0</v>
      </c>
      <c r="J15" s="192">
        <v>17039.2</v>
      </c>
      <c r="K15" s="192">
        <v>0</v>
      </c>
      <c r="L15" s="201">
        <v>0</v>
      </c>
      <c r="M15" s="192">
        <v>0</v>
      </c>
      <c r="N15" s="192">
        <v>0</v>
      </c>
      <c r="O15" s="201">
        <v>0</v>
      </c>
      <c r="P15" s="192">
        <v>0</v>
      </c>
      <c r="Q15" s="192">
        <v>0</v>
      </c>
      <c r="R15" s="192">
        <v>0</v>
      </c>
      <c r="S15" s="192">
        <v>0</v>
      </c>
      <c r="T15" s="193" t="str">
        <f>IF(Tabela6[[#This Row],[Desconto SLA Mês]]&lt;&gt;"preenchimento pendente","Sim","Não")</f>
        <v>Sim</v>
      </c>
      <c r="U15" s="168">
        <f t="shared" si="0"/>
        <v>17039.2</v>
      </c>
      <c r="V15" s="194"/>
      <c r="W15" s="194"/>
      <c r="X15" s="194"/>
      <c r="Y15" s="194"/>
      <c r="Z15" s="195">
        <v>45658</v>
      </c>
      <c r="AA15" s="301" cm="1">
        <f t="array" ref="AA15">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45658</v>
      </c>
      <c r="AB15" s="186"/>
      <c r="AC15" s="186"/>
      <c r="AD15" s="186"/>
      <c r="AE15" s="196"/>
      <c r="AF15" s="197"/>
      <c r="AG15" s="196"/>
      <c r="AH15" s="196"/>
      <c r="AI15" s="186">
        <f t="shared" si="1"/>
        <v>0</v>
      </c>
      <c r="AJ15" s="186">
        <f t="shared" si="4"/>
        <v>0</v>
      </c>
      <c r="AK15" s="186">
        <f t="shared" si="3"/>
        <v>0</v>
      </c>
      <c r="AL15" s="196"/>
      <c r="AM15" s="187" t="str">
        <f>_xlfn.XLOOKUP(Tabela6[[#This Row],[Unidade]],tabShoppingsEmails[Shopping],tabShoppingsEmails[E-mails consolidados])</f>
        <v>carla.costa@allos.co; carla.mairinck@allos.co; davidson.pelolungo@allos.co; mariana.almeida@allos.co; denilson.sanches@allos.co; cassio.costa@allos.co; maressa.oliveira@allos.co</v>
      </c>
    </row>
    <row r="16" spans="1:39" ht="20.85" hidden="1" customHeight="1" thickBot="1">
      <c r="A16" s="185"/>
      <c r="B16" s="186" t="s">
        <v>99</v>
      </c>
      <c r="C16" s="186" t="s">
        <v>127</v>
      </c>
      <c r="D16" s="186" t="s">
        <v>91</v>
      </c>
      <c r="E16" s="188" t="s">
        <v>78</v>
      </c>
      <c r="F16" s="191">
        <v>3</v>
      </c>
      <c r="G16" s="191">
        <v>3</v>
      </c>
      <c r="H16" s="190">
        <v>0</v>
      </c>
      <c r="I16" s="190">
        <v>0</v>
      </c>
      <c r="J16" s="192">
        <v>18189.46</v>
      </c>
      <c r="K16" s="192">
        <v>0</v>
      </c>
      <c r="L16" s="201">
        <v>0</v>
      </c>
      <c r="M16" s="201">
        <v>0</v>
      </c>
      <c r="N16" s="201">
        <v>0</v>
      </c>
      <c r="O16" s="201">
        <v>0</v>
      </c>
      <c r="P16" s="192">
        <v>0</v>
      </c>
      <c r="Q16" s="192">
        <v>0</v>
      </c>
      <c r="R16" s="192">
        <v>0</v>
      </c>
      <c r="S16" s="192">
        <v>0</v>
      </c>
      <c r="T16" s="193" t="str">
        <f>IF(Tabela6[[#This Row],[Desconto SLA Mês]]&lt;&gt;"preenchimento pendente","Sim","Não")</f>
        <v>Sim</v>
      </c>
      <c r="U16" s="168">
        <f t="shared" si="0"/>
        <v>18189.46</v>
      </c>
      <c r="V16" s="194"/>
      <c r="W16" s="194"/>
      <c r="X16" s="194">
        <f>U16-U15</f>
        <v>1150.2599999999984</v>
      </c>
      <c r="Y16" s="206" t="s">
        <v>255</v>
      </c>
      <c r="Z16" s="195">
        <v>45689</v>
      </c>
      <c r="AA16" s="301" cm="1">
        <f t="array" ref="AA16">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45689</v>
      </c>
      <c r="AB16" s="186"/>
      <c r="AC16" s="186"/>
      <c r="AD16" s="186"/>
      <c r="AE16" s="196"/>
      <c r="AF16" s="197"/>
      <c r="AG16" s="196"/>
      <c r="AH16" s="196"/>
      <c r="AI16" s="186">
        <f t="shared" si="1"/>
        <v>0</v>
      </c>
      <c r="AJ16" s="186">
        <f t="shared" si="4"/>
        <v>0</v>
      </c>
      <c r="AK16" s="186">
        <f t="shared" si="3"/>
        <v>0</v>
      </c>
      <c r="AL16" s="196"/>
      <c r="AM16" s="187" t="str">
        <f>_xlfn.XLOOKUP(Tabela6[[#This Row],[Unidade]],tabShoppingsEmails[Shopping],tabShoppingsEmails[E-mails consolidados])</f>
        <v>carla.costa@allos.co; carla.mairinck@allos.co; davidson.pelolungo@allos.co; mariana.almeida@allos.co; denilson.sanches@allos.co; cassio.costa@allos.co; maressa.oliveira@allos.co</v>
      </c>
    </row>
    <row r="17" spans="1:39" ht="20.85" hidden="1" customHeight="1" thickBot="1">
      <c r="A17" s="185"/>
      <c r="B17" s="186" t="s">
        <v>99</v>
      </c>
      <c r="C17" s="186" t="s">
        <v>127</v>
      </c>
      <c r="D17" s="186" t="s">
        <v>91</v>
      </c>
      <c r="E17" s="199" t="s">
        <v>78</v>
      </c>
      <c r="F17" s="191">
        <v>3</v>
      </c>
      <c r="G17" s="191">
        <v>3</v>
      </c>
      <c r="H17" s="190">
        <v>0</v>
      </c>
      <c r="I17" s="190">
        <v>0</v>
      </c>
      <c r="J17" s="192">
        <v>18189.46</v>
      </c>
      <c r="K17" s="192"/>
      <c r="L17" s="201">
        <v>0</v>
      </c>
      <c r="M17" s="201">
        <v>0</v>
      </c>
      <c r="N17" s="201">
        <v>0</v>
      </c>
      <c r="O17" s="201">
        <v>0</v>
      </c>
      <c r="P17" s="201">
        <v>0</v>
      </c>
      <c r="Q17" s="201">
        <v>0</v>
      </c>
      <c r="R17" s="192"/>
      <c r="S17" s="192"/>
      <c r="T17" s="193" t="str">
        <f>IF(Tabela6[[#This Row],[Desconto SLA Mês]]&lt;&gt;"preenchimento pendente","Sim","Não")</f>
        <v>Sim</v>
      </c>
      <c r="U17" s="168">
        <f t="shared" si="0"/>
        <v>18189.46</v>
      </c>
      <c r="V17" s="194"/>
      <c r="W17" s="194"/>
      <c r="X17" s="194"/>
      <c r="Y17" s="194"/>
      <c r="Z17" s="195">
        <v>45717</v>
      </c>
      <c r="AA17" s="301" cm="1">
        <f t="array" ref="AA17">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45717</v>
      </c>
      <c r="AB17" s="186"/>
      <c r="AC17" s="186"/>
      <c r="AD17" s="186"/>
      <c r="AE17" s="196"/>
      <c r="AF17" s="197"/>
      <c r="AG17" s="196"/>
      <c r="AH17" s="196"/>
      <c r="AI17" s="186">
        <f t="shared" si="1"/>
        <v>0</v>
      </c>
      <c r="AJ17" s="186">
        <f t="shared" si="4"/>
        <v>0</v>
      </c>
      <c r="AK17" s="186">
        <f t="shared" si="3"/>
        <v>0</v>
      </c>
      <c r="AL17" s="196"/>
      <c r="AM17" s="187" t="str">
        <f>_xlfn.XLOOKUP(Tabela6[[#This Row],[Unidade]],tabShoppingsEmails[Shopping],tabShoppingsEmails[E-mails consolidados])</f>
        <v>carla.costa@allos.co; carla.mairinck@allos.co; davidson.pelolungo@allos.co; mariana.almeida@allos.co; denilson.sanches@allos.co; cassio.costa@allos.co; maressa.oliveira@allos.co</v>
      </c>
    </row>
    <row r="18" spans="1:39" ht="20.85" hidden="1" customHeight="1" thickBot="1">
      <c r="A18" s="185"/>
      <c r="B18" s="186" t="s">
        <v>252</v>
      </c>
      <c r="C18" s="186" t="s">
        <v>127</v>
      </c>
      <c r="D18" s="186" t="s">
        <v>91</v>
      </c>
      <c r="E18" s="199" t="s">
        <v>78</v>
      </c>
      <c r="F18" s="191">
        <v>3</v>
      </c>
      <c r="G18" s="191">
        <v>3</v>
      </c>
      <c r="H18" s="200" t="s">
        <v>253</v>
      </c>
      <c r="I18" s="200" t="s">
        <v>253</v>
      </c>
      <c r="J18" s="192">
        <v>18189.46</v>
      </c>
      <c r="K18" s="192"/>
      <c r="L18" s="200"/>
      <c r="M18" s="192"/>
      <c r="N18" s="200"/>
      <c r="O18" s="203" t="s">
        <v>254</v>
      </c>
      <c r="P18" s="192"/>
      <c r="Q18" s="201">
        <v>0</v>
      </c>
      <c r="R18" s="192"/>
      <c r="S18" s="192">
        <v>0</v>
      </c>
      <c r="T18" s="193" t="str">
        <f>IF(Tabela6[[#This Row],[Desconto SLA Mês]]&lt;&gt;"preenchimento pendente","Sim","Não")</f>
        <v>Não</v>
      </c>
      <c r="U18" s="168">
        <f t="shared" si="0"/>
        <v>18189.46</v>
      </c>
      <c r="V18" s="194"/>
      <c r="W18" s="194"/>
      <c r="X18" s="194"/>
      <c r="Y18" s="194"/>
      <c r="Z18" s="195">
        <v>45748</v>
      </c>
      <c r="AA18" s="301" cm="1">
        <f t="array" ref="AA18">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45748</v>
      </c>
      <c r="AB18" s="186"/>
      <c r="AC18" s="186"/>
      <c r="AD18" s="186"/>
      <c r="AE18" s="196"/>
      <c r="AF18" s="197"/>
      <c r="AG18" s="196"/>
      <c r="AH18" s="196"/>
      <c r="AI18" s="186">
        <f t="shared" si="1"/>
        <v>0</v>
      </c>
      <c r="AJ18" s="186">
        <f t="shared" si="4"/>
        <v>0</v>
      </c>
      <c r="AK18" s="186">
        <f t="shared" si="3"/>
        <v>0</v>
      </c>
      <c r="AL18" s="196"/>
      <c r="AM18" s="187" t="str">
        <f>_xlfn.XLOOKUP(Tabela6[[#This Row],[Unidade]],tabShoppingsEmails[Shopping],tabShoppingsEmails[E-mails consolidados])</f>
        <v>carla.costa@allos.co; carla.mairinck@allos.co; davidson.pelolungo@allos.co; mariana.almeida@allos.co; denilson.sanches@allos.co; cassio.costa@allos.co; maressa.oliveira@allos.co</v>
      </c>
    </row>
    <row r="19" spans="1:39" ht="20.85" hidden="1" customHeight="1" thickBot="1">
      <c r="A19" s="185"/>
      <c r="B19" s="186" t="s">
        <v>99</v>
      </c>
      <c r="C19" s="186" t="s">
        <v>127</v>
      </c>
      <c r="D19" s="186" t="s">
        <v>91</v>
      </c>
      <c r="E19" s="199" t="s">
        <v>78</v>
      </c>
      <c r="F19" s="191">
        <v>3</v>
      </c>
      <c r="G19" s="191">
        <v>3</v>
      </c>
      <c r="H19" s="191">
        <v>0</v>
      </c>
      <c r="I19" s="192">
        <v>0</v>
      </c>
      <c r="J19" s="192">
        <v>18189.46</v>
      </c>
      <c r="K19" s="192"/>
      <c r="L19" s="192">
        <v>0</v>
      </c>
      <c r="M19" s="192"/>
      <c r="N19" s="192">
        <v>0</v>
      </c>
      <c r="O19" s="192">
        <v>0</v>
      </c>
      <c r="P19" s="192"/>
      <c r="Q19" s="192">
        <v>0</v>
      </c>
      <c r="R19" s="192"/>
      <c r="S19" s="192">
        <v>0</v>
      </c>
      <c r="T19" s="193" t="str">
        <f>IF(Tabela6[[#This Row],[Desconto SLA Mês]]&lt;&gt;"preenchimento pendente","Sim","Não")</f>
        <v>Sim</v>
      </c>
      <c r="U19" s="168">
        <f t="shared" si="0"/>
        <v>18189.46</v>
      </c>
      <c r="V19" s="194"/>
      <c r="W19" s="194"/>
      <c r="X19" s="194"/>
      <c r="Y19" s="194"/>
      <c r="Z19" s="195">
        <v>45778</v>
      </c>
      <c r="AA19" s="301" cm="1">
        <f t="array" ref="AA19">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45778</v>
      </c>
      <c r="AB19" s="186"/>
      <c r="AC19" s="186"/>
      <c r="AD19" s="186"/>
      <c r="AE19" s="196"/>
      <c r="AF19" s="197"/>
      <c r="AG19" s="196"/>
      <c r="AH19" s="196"/>
      <c r="AI19" s="186">
        <f t="shared" si="1"/>
        <v>0</v>
      </c>
      <c r="AJ19" s="186">
        <f t="shared" si="4"/>
        <v>0</v>
      </c>
      <c r="AK19" s="186">
        <f t="shared" si="3"/>
        <v>0</v>
      </c>
      <c r="AL19" s="196"/>
      <c r="AM19" s="187" t="str">
        <f>_xlfn.XLOOKUP(Tabela6[[#This Row],[Unidade]],tabShoppingsEmails[Shopping],tabShoppingsEmails[E-mails consolidados])</f>
        <v>carla.costa@allos.co; carla.mairinck@allos.co; davidson.pelolungo@allos.co; mariana.almeida@allos.co; denilson.sanches@allos.co; cassio.costa@allos.co; maressa.oliveira@allos.co</v>
      </c>
    </row>
    <row r="20" spans="1:39" ht="20.85" hidden="1" customHeight="1" thickBot="1">
      <c r="A20" s="185"/>
      <c r="B20" s="186" t="s">
        <v>252</v>
      </c>
      <c r="C20" s="186" t="s">
        <v>127</v>
      </c>
      <c r="D20" s="186" t="s">
        <v>91</v>
      </c>
      <c r="E20" s="199" t="s">
        <v>78</v>
      </c>
      <c r="F20" s="191">
        <v>3</v>
      </c>
      <c r="G20" s="191">
        <v>3</v>
      </c>
      <c r="H20" s="200" t="s">
        <v>253</v>
      </c>
      <c r="I20" s="200" t="s">
        <v>253</v>
      </c>
      <c r="J20" s="192">
        <v>18189.46</v>
      </c>
      <c r="K20" s="192"/>
      <c r="L20" s="200"/>
      <c r="M20" s="192"/>
      <c r="N20" s="200"/>
      <c r="O20" s="203" t="s">
        <v>254</v>
      </c>
      <c r="P20" s="192"/>
      <c r="Q20" s="192">
        <v>0</v>
      </c>
      <c r="R20" s="192"/>
      <c r="S20" s="192">
        <v>0</v>
      </c>
      <c r="T20" s="193" t="str">
        <f>IF(Tabela6[[#This Row],[Desconto SLA Mês]]&lt;&gt;"preenchimento pendente","Sim","Não")</f>
        <v>Não</v>
      </c>
      <c r="U20" s="168">
        <f t="shared" si="0"/>
        <v>18189.46</v>
      </c>
      <c r="V20" s="194"/>
      <c r="W20" s="194"/>
      <c r="X20" s="194"/>
      <c r="Y20" s="194"/>
      <c r="Z20" s="195">
        <v>45809</v>
      </c>
      <c r="AA20" s="301" cm="1">
        <f t="array" ref="AA20">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45809</v>
      </c>
      <c r="AB20" s="186"/>
      <c r="AC20" s="186"/>
      <c r="AD20" s="186"/>
      <c r="AE20" s="196"/>
      <c r="AF20" s="197"/>
      <c r="AG20" s="196"/>
      <c r="AH20" s="196"/>
      <c r="AI20" s="186">
        <f t="shared" si="1"/>
        <v>0</v>
      </c>
      <c r="AJ20" s="186">
        <f t="shared" si="4"/>
        <v>0</v>
      </c>
      <c r="AK20" s="186">
        <f t="shared" si="3"/>
        <v>0</v>
      </c>
      <c r="AL20" s="196"/>
      <c r="AM20" s="187" t="str">
        <f>_xlfn.XLOOKUP(Tabela6[[#This Row],[Unidade]],tabShoppingsEmails[Shopping],tabShoppingsEmails[E-mails consolidados])</f>
        <v>carla.costa@allos.co; carla.mairinck@allos.co; davidson.pelolungo@allos.co; mariana.almeida@allos.co; denilson.sanches@allos.co; cassio.costa@allos.co; maressa.oliveira@allos.co</v>
      </c>
    </row>
    <row r="21" spans="1:39" ht="20.85" hidden="1" customHeight="1" thickBot="1">
      <c r="A21" s="185"/>
      <c r="B21" s="186" t="s">
        <v>99</v>
      </c>
      <c r="C21" s="186" t="s">
        <v>127</v>
      </c>
      <c r="D21" s="186" t="s">
        <v>91</v>
      </c>
      <c r="E21" s="199" t="s">
        <v>78</v>
      </c>
      <c r="F21" s="191">
        <v>3</v>
      </c>
      <c r="G21" s="191">
        <v>3</v>
      </c>
      <c r="H21" s="191">
        <v>0</v>
      </c>
      <c r="I21" s="191">
        <v>0</v>
      </c>
      <c r="J21" s="192">
        <v>18189.46</v>
      </c>
      <c r="K21" s="192"/>
      <c r="L21" s="192">
        <v>0</v>
      </c>
      <c r="M21" s="192"/>
      <c r="N21" s="192">
        <v>0</v>
      </c>
      <c r="O21" s="192">
        <v>0</v>
      </c>
      <c r="P21" s="192"/>
      <c r="Q21" s="192">
        <v>0</v>
      </c>
      <c r="R21" s="192"/>
      <c r="S21" s="192">
        <v>0</v>
      </c>
      <c r="T21" s="193" t="str">
        <f>IF(Tabela6[[#This Row],[Desconto SLA Mês]]&lt;&gt;"preenchimento pendente","Sim","Não")</f>
        <v>Sim</v>
      </c>
      <c r="U21" s="168">
        <f t="shared" si="0"/>
        <v>18189.46</v>
      </c>
      <c r="V21" s="194"/>
      <c r="W21" s="194"/>
      <c r="X21" s="194"/>
      <c r="Y21" s="194"/>
      <c r="Z21" s="195">
        <v>45839</v>
      </c>
      <c r="AA21" s="301" cm="1">
        <f t="array" ref="AA21">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45839</v>
      </c>
      <c r="AB21" s="186"/>
      <c r="AC21" s="186"/>
      <c r="AD21" s="186"/>
      <c r="AE21" s="196"/>
      <c r="AF21" s="197"/>
      <c r="AG21" s="196"/>
      <c r="AH21" s="196"/>
      <c r="AI21" s="186">
        <f t="shared" si="1"/>
        <v>0</v>
      </c>
      <c r="AJ21" s="186">
        <f t="shared" si="4"/>
        <v>0</v>
      </c>
      <c r="AK21" s="186">
        <f t="shared" si="3"/>
        <v>0</v>
      </c>
      <c r="AL21" s="196"/>
      <c r="AM21" s="187" t="str">
        <f>_xlfn.XLOOKUP(Tabela6[[#This Row],[Unidade]],tabShoppingsEmails[Shopping],tabShoppingsEmails[E-mails consolidados])</f>
        <v>carla.costa@allos.co; carla.mairinck@allos.co; davidson.pelolungo@allos.co; mariana.almeida@allos.co; denilson.sanches@allos.co; cassio.costa@allos.co; maressa.oliveira@allos.co</v>
      </c>
    </row>
    <row r="22" spans="1:39" ht="20.85" hidden="1" customHeight="1" thickBot="1">
      <c r="A22" s="185"/>
      <c r="B22" s="186" t="s">
        <v>99</v>
      </c>
      <c r="C22" s="186" t="s">
        <v>127</v>
      </c>
      <c r="D22" s="187" t="s">
        <v>91</v>
      </c>
      <c r="E22" s="199" t="s">
        <v>78</v>
      </c>
      <c r="F22" s="191">
        <v>3</v>
      </c>
      <c r="G22" s="191">
        <v>3</v>
      </c>
      <c r="H22" s="191">
        <v>0</v>
      </c>
      <c r="I22" s="191">
        <v>0</v>
      </c>
      <c r="J22" s="192">
        <v>18189.46</v>
      </c>
      <c r="K22" s="192"/>
      <c r="L22" s="192">
        <v>0</v>
      </c>
      <c r="M22" s="192"/>
      <c r="N22" s="192">
        <v>0</v>
      </c>
      <c r="O22" s="192">
        <v>0</v>
      </c>
      <c r="P22" s="192"/>
      <c r="Q22" s="192">
        <v>0</v>
      </c>
      <c r="R22" s="192"/>
      <c r="S22" s="192">
        <v>0</v>
      </c>
      <c r="T22" s="193" t="str">
        <f>IF(Tabela6[[#This Row],[Desconto SLA Mês]]&lt;&gt;"preenchimento pendente","Sim","Não")</f>
        <v>Sim</v>
      </c>
      <c r="U22" s="168">
        <f t="shared" si="0"/>
        <v>18189.46</v>
      </c>
      <c r="V22" s="194"/>
      <c r="W22" s="194"/>
      <c r="X22" s="194"/>
      <c r="Y22" s="194"/>
      <c r="Z22" s="195">
        <v>45870</v>
      </c>
      <c r="AA22" s="301" cm="1">
        <f t="array" ref="AA22">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45870</v>
      </c>
      <c r="AB22" s="186"/>
      <c r="AC22" s="186"/>
      <c r="AD22" s="186"/>
      <c r="AE22" s="196"/>
      <c r="AF22" s="197"/>
      <c r="AG22" s="196"/>
      <c r="AH22" s="196"/>
      <c r="AI22" s="186">
        <f t="shared" si="1"/>
        <v>0</v>
      </c>
      <c r="AJ22" s="186">
        <f t="shared" si="4"/>
        <v>0</v>
      </c>
      <c r="AK22" s="186">
        <f t="shared" si="3"/>
        <v>0</v>
      </c>
      <c r="AL22" s="196"/>
      <c r="AM22" s="187" t="str">
        <f>_xlfn.XLOOKUP(Tabela6[[#This Row],[Unidade]],tabShoppingsEmails[Shopping],tabShoppingsEmails[E-mails consolidados])</f>
        <v>carla.costa@allos.co; carla.mairinck@allos.co; davidson.pelolungo@allos.co; mariana.almeida@allos.co; denilson.sanches@allos.co; cassio.costa@allos.co; maressa.oliveira@allos.co</v>
      </c>
    </row>
    <row r="23" spans="1:39" ht="20.85" hidden="1" customHeight="1" thickBot="1">
      <c r="A23" s="185">
        <v>45904</v>
      </c>
      <c r="B23" s="186" t="s">
        <v>99</v>
      </c>
      <c r="C23" s="186" t="s">
        <v>127</v>
      </c>
      <c r="D23" s="186" t="s">
        <v>91</v>
      </c>
      <c r="E23" s="199" t="s">
        <v>78</v>
      </c>
      <c r="F23" s="191">
        <v>3</v>
      </c>
      <c r="G23" s="191">
        <v>3</v>
      </c>
      <c r="H23" s="191">
        <v>0</v>
      </c>
      <c r="I23" s="191">
        <v>0</v>
      </c>
      <c r="J23" s="192">
        <v>18189.46</v>
      </c>
      <c r="K23" s="192"/>
      <c r="L23" s="192">
        <v>0</v>
      </c>
      <c r="M23" s="192"/>
      <c r="N23" s="192">
        <v>0</v>
      </c>
      <c r="O23" s="192">
        <v>0</v>
      </c>
      <c r="P23" s="192"/>
      <c r="Q23" s="192">
        <v>0</v>
      </c>
      <c r="R23" s="192">
        <v>0</v>
      </c>
      <c r="S23" s="192">
        <v>0</v>
      </c>
      <c r="T23" s="193" t="str">
        <f>IF(Tabela6[[#This Row],[Desconto SLA Mês]]&lt;&gt;"preenchimento pendente","Sim","Não")</f>
        <v>Sim</v>
      </c>
      <c r="U23" s="168">
        <f t="shared" si="0"/>
        <v>18189.46</v>
      </c>
      <c r="V23" s="194"/>
      <c r="W23" s="194"/>
      <c r="X23" s="194"/>
      <c r="Y23" s="194"/>
      <c r="Z23" s="195">
        <v>45901</v>
      </c>
      <c r="AA23" s="301" cm="1">
        <f t="array" ref="AA23">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45901</v>
      </c>
      <c r="AB23" s="186"/>
      <c r="AC23" s="186"/>
      <c r="AD23" s="186"/>
      <c r="AE23" s="196"/>
      <c r="AF23" s="197"/>
      <c r="AG23" s="196"/>
      <c r="AH23" s="196"/>
      <c r="AI23" s="186">
        <f t="shared" si="1"/>
        <v>0</v>
      </c>
      <c r="AJ23" s="186">
        <f t="shared" si="4"/>
        <v>0</v>
      </c>
      <c r="AK23" s="186">
        <f t="shared" si="3"/>
        <v>0</v>
      </c>
      <c r="AL23" s="196"/>
      <c r="AM23" s="187" t="str">
        <f>_xlfn.XLOOKUP(Tabela6[[#This Row],[Unidade]],tabShoppingsEmails[Shopping],tabShoppingsEmails[E-mails consolidados])</f>
        <v>carla.costa@allos.co; carla.mairinck@allos.co; davidson.pelolungo@allos.co; mariana.almeida@allos.co; denilson.sanches@allos.co; cassio.costa@allos.co; maressa.oliveira@allos.co</v>
      </c>
    </row>
    <row r="24" spans="1:39" ht="20.85" hidden="1" customHeight="1" thickBot="1">
      <c r="A24" s="185"/>
      <c r="B24" s="186" t="s">
        <v>99</v>
      </c>
      <c r="C24" s="186" t="s">
        <v>127</v>
      </c>
      <c r="D24" s="186" t="s">
        <v>91</v>
      </c>
      <c r="E24" s="199" t="s">
        <v>78</v>
      </c>
      <c r="F24" s="191">
        <v>3</v>
      </c>
      <c r="G24" s="191">
        <v>3</v>
      </c>
      <c r="H24" s="191">
        <v>15</v>
      </c>
      <c r="I24" s="191">
        <v>0</v>
      </c>
      <c r="J24" s="192">
        <v>18189.46</v>
      </c>
      <c r="K24" s="201"/>
      <c r="L24" s="201">
        <v>-2860.05</v>
      </c>
      <c r="M24" s="201"/>
      <c r="N24" s="201">
        <v>0</v>
      </c>
      <c r="O24" s="201">
        <v>-181.89</v>
      </c>
      <c r="P24" s="201"/>
      <c r="Q24" s="201">
        <v>0</v>
      </c>
      <c r="R24" s="201">
        <v>0</v>
      </c>
      <c r="S24" s="192">
        <v>0</v>
      </c>
      <c r="T24" s="193" t="str">
        <f>IF(Tabela6[[#This Row],[Desconto SLA Mês]]&lt;&gt;"preenchimento pendente","Sim","Não")</f>
        <v>Sim</v>
      </c>
      <c r="U24" s="168">
        <f t="shared" si="0"/>
        <v>15147.52</v>
      </c>
      <c r="V24" s="194"/>
      <c r="W24" s="194"/>
      <c r="X24" s="194"/>
      <c r="Y24" s="194"/>
      <c r="Z24" s="195">
        <v>45931</v>
      </c>
      <c r="AA24" s="301" cm="1">
        <f t="array" ref="AA24">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45931</v>
      </c>
      <c r="AB24" s="186"/>
      <c r="AC24" s="186"/>
      <c r="AD24" s="186"/>
      <c r="AE24" s="196"/>
      <c r="AF24" s="197"/>
      <c r="AG24" s="196"/>
      <c r="AH24" s="196"/>
      <c r="AI24" s="186">
        <f t="shared" si="1"/>
        <v>2860.05</v>
      </c>
      <c r="AJ24" s="186">
        <f t="shared" si="4"/>
        <v>0</v>
      </c>
      <c r="AK24" s="186">
        <f t="shared" si="3"/>
        <v>3041.9399999999987</v>
      </c>
      <c r="AL24" s="196"/>
      <c r="AM24" s="187" t="str">
        <f>_xlfn.XLOOKUP(Tabela6[[#This Row],[Unidade]],tabShoppingsEmails[Shopping],tabShoppingsEmails[E-mails consolidados])</f>
        <v>carla.costa@allos.co; carla.mairinck@allos.co; davidson.pelolungo@allos.co; mariana.almeida@allos.co; denilson.sanches@allos.co; cassio.costa@allos.co; maressa.oliveira@allos.co</v>
      </c>
    </row>
    <row r="25" spans="1:39" ht="20.85" hidden="1" customHeight="1" thickBot="1">
      <c r="A25" s="185"/>
      <c r="B25" s="186" t="s">
        <v>252</v>
      </c>
      <c r="C25" s="186" t="s">
        <v>127</v>
      </c>
      <c r="D25" s="186" t="s">
        <v>91</v>
      </c>
      <c r="E25" s="199" t="s">
        <v>78</v>
      </c>
      <c r="F25" s="191">
        <v>3</v>
      </c>
      <c r="G25" s="191"/>
      <c r="H25" s="201"/>
      <c r="I25" s="201"/>
      <c r="J25" s="201"/>
      <c r="K25" s="201"/>
      <c r="L25" s="201"/>
      <c r="M25" s="201"/>
      <c r="N25" s="201"/>
      <c r="O25" s="201"/>
      <c r="P25" s="201"/>
      <c r="Q25" s="201"/>
      <c r="R25" s="201"/>
      <c r="S25" s="192"/>
      <c r="T25" s="193" t="str">
        <f>IF(Tabela6[[#This Row],[Desconto SLA Mês]]&lt;&gt;"preenchimento pendente","Sim","Não")</f>
        <v>Sim</v>
      </c>
      <c r="U25" s="168">
        <f t="shared" si="0"/>
        <v>0</v>
      </c>
      <c r="V25" s="194"/>
      <c r="W25" s="194"/>
      <c r="X25" s="194"/>
      <c r="Y25" s="194"/>
      <c r="Z25" s="195">
        <v>45962</v>
      </c>
      <c r="AA25" s="301" cm="1">
        <f t="array" ref="AA25">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45962</v>
      </c>
      <c r="AB25" s="186"/>
      <c r="AC25" s="186"/>
      <c r="AD25" s="186"/>
      <c r="AE25" s="196"/>
      <c r="AF25" s="197"/>
      <c r="AG25" s="196"/>
      <c r="AH25" s="196"/>
      <c r="AI25" s="186">
        <f t="shared" si="1"/>
        <v>0</v>
      </c>
      <c r="AJ25" s="186">
        <f t="shared" si="4"/>
        <v>0</v>
      </c>
      <c r="AK25" s="186">
        <f t="shared" si="3"/>
        <v>0</v>
      </c>
      <c r="AL25" s="196"/>
      <c r="AM25" s="187" t="str">
        <f>_xlfn.XLOOKUP(Tabela6[[#This Row],[Unidade]],tabShoppingsEmails[Shopping],tabShoppingsEmails[E-mails consolidados])</f>
        <v>carla.costa@allos.co; carla.mairinck@allos.co; davidson.pelolungo@allos.co; mariana.almeida@allos.co; denilson.sanches@allos.co; cassio.costa@allos.co; maressa.oliveira@allos.co</v>
      </c>
    </row>
    <row r="26" spans="1:39" ht="20.85" hidden="1" customHeight="1" thickBot="1">
      <c r="A26" s="185"/>
      <c r="B26" s="186" t="s">
        <v>252</v>
      </c>
      <c r="C26" s="186" t="s">
        <v>127</v>
      </c>
      <c r="D26" s="186" t="s">
        <v>91</v>
      </c>
      <c r="E26" s="199" t="s">
        <v>78</v>
      </c>
      <c r="F26" s="191">
        <v>3</v>
      </c>
      <c r="G26" s="191"/>
      <c r="H26" s="201"/>
      <c r="I26" s="201"/>
      <c r="J26" s="201"/>
      <c r="K26" s="201"/>
      <c r="L26" s="201"/>
      <c r="M26" s="201"/>
      <c r="N26" s="201"/>
      <c r="O26" s="201"/>
      <c r="P26" s="201"/>
      <c r="Q26" s="201"/>
      <c r="R26" s="201"/>
      <c r="S26" s="192"/>
      <c r="T26" s="193" t="str">
        <f>IF(Tabela6[[#This Row],[Desconto SLA Mês]]&lt;&gt;"preenchimento pendente","Sim","Não")</f>
        <v>Sim</v>
      </c>
      <c r="U26" s="168">
        <f t="shared" si="0"/>
        <v>0</v>
      </c>
      <c r="V26" s="194"/>
      <c r="W26" s="194"/>
      <c r="X26" s="194"/>
      <c r="Y26" s="194"/>
      <c r="Z26" s="195">
        <v>45992</v>
      </c>
      <c r="AA26" s="301" cm="1">
        <f t="array" ref="AA26">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45992</v>
      </c>
      <c r="AB26" s="186"/>
      <c r="AC26" s="186"/>
      <c r="AD26" s="186"/>
      <c r="AE26" s="207"/>
      <c r="AF26" s="197"/>
      <c r="AG26" s="196"/>
      <c r="AH26" s="207"/>
      <c r="AI26" s="186">
        <f t="shared" si="1"/>
        <v>0</v>
      </c>
      <c r="AJ26" s="186">
        <f t="shared" si="4"/>
        <v>0</v>
      </c>
      <c r="AK26" s="186">
        <f t="shared" si="3"/>
        <v>0</v>
      </c>
      <c r="AL26" s="196"/>
      <c r="AM26" s="187" t="str">
        <f>_xlfn.XLOOKUP(Tabela6[[#This Row],[Unidade]],tabShoppingsEmails[Shopping],tabShoppingsEmails[E-mails consolidados])</f>
        <v>carla.costa@allos.co; carla.mairinck@allos.co; davidson.pelolungo@allos.co; mariana.almeida@allos.co; denilson.sanches@allos.co; cassio.costa@allos.co; maressa.oliveira@allos.co</v>
      </c>
    </row>
    <row r="27" spans="1:39" ht="20.85" hidden="1" customHeight="1" thickBot="1">
      <c r="A27" s="185"/>
      <c r="B27" s="186" t="s">
        <v>99</v>
      </c>
      <c r="C27" s="186" t="s">
        <v>127</v>
      </c>
      <c r="D27" s="186" t="s">
        <v>0</v>
      </c>
      <c r="E27" s="199" t="s">
        <v>78</v>
      </c>
      <c r="F27" s="191">
        <v>45</v>
      </c>
      <c r="G27" s="191">
        <v>45</v>
      </c>
      <c r="H27" s="191">
        <v>0</v>
      </c>
      <c r="I27" s="191">
        <v>0</v>
      </c>
      <c r="J27" s="192">
        <v>255213.31</v>
      </c>
      <c r="K27" s="192">
        <v>0</v>
      </c>
      <c r="L27" s="201">
        <v>0</v>
      </c>
      <c r="M27" s="192">
        <v>0</v>
      </c>
      <c r="N27" s="192">
        <v>0</v>
      </c>
      <c r="O27" s="201">
        <v>0</v>
      </c>
      <c r="P27" s="201">
        <v>0</v>
      </c>
      <c r="Q27" s="201">
        <v>0</v>
      </c>
      <c r="R27" s="201">
        <v>0</v>
      </c>
      <c r="S27" s="192">
        <v>0</v>
      </c>
      <c r="T27" s="193" t="str">
        <f>IF(Tabela6[[#This Row],[Desconto SLA Mês]]&lt;&gt;"preenchimento pendente","Sim","Não")</f>
        <v>Sim</v>
      </c>
      <c r="U27" s="168">
        <f t="shared" si="0"/>
        <v>255213.31</v>
      </c>
      <c r="V27" s="194"/>
      <c r="W27" s="194"/>
      <c r="X27" s="194"/>
      <c r="Y27" s="206"/>
      <c r="Z27" s="195">
        <v>45658</v>
      </c>
      <c r="AA27" s="301" cm="1">
        <f t="array" ref="AA27">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45658</v>
      </c>
      <c r="AB27" s="204">
        <v>9342.67</v>
      </c>
      <c r="AC27" s="204">
        <v>9342.67</v>
      </c>
      <c r="AD27" s="186"/>
      <c r="AE27" s="196"/>
      <c r="AF27" s="197"/>
      <c r="AG27" s="196"/>
      <c r="AH27" s="196"/>
      <c r="AI27" s="186">
        <f t="shared" si="1"/>
        <v>0</v>
      </c>
      <c r="AJ27" s="186">
        <f t="shared" si="4"/>
        <v>0</v>
      </c>
      <c r="AK27" s="186">
        <f t="shared" si="3"/>
        <v>0</v>
      </c>
      <c r="AL27" s="196"/>
      <c r="AM27" s="187" t="str">
        <f>_xlfn.XLOOKUP(Tabela6[[#This Row],[Unidade]],tabShoppingsEmails[Shopping],tabShoppingsEmails[E-mails consolidados])</f>
        <v>carla.costa@allos.co; carla.mairinck@allos.co; davidson.pelolungo@allos.co; mariana.almeida@allos.co; denilson.sanches@allos.co; cassio.costa@allos.co; maressa.oliveira@allos.co</v>
      </c>
    </row>
    <row r="28" spans="1:39" ht="20.85" hidden="1" customHeight="1" thickBot="1">
      <c r="A28" s="185"/>
      <c r="B28" s="186" t="s">
        <v>99</v>
      </c>
      <c r="C28" s="186" t="s">
        <v>127</v>
      </c>
      <c r="D28" s="186" t="s">
        <v>0</v>
      </c>
      <c r="E28" s="199" t="s">
        <v>78</v>
      </c>
      <c r="F28" s="191">
        <v>45</v>
      </c>
      <c r="G28" s="191">
        <v>45</v>
      </c>
      <c r="H28" s="190">
        <v>0</v>
      </c>
      <c r="I28" s="190">
        <v>0</v>
      </c>
      <c r="J28" s="208">
        <v>272932.6461106115</v>
      </c>
      <c r="K28" s="201">
        <v>0</v>
      </c>
      <c r="L28" s="201">
        <v>0</v>
      </c>
      <c r="M28" s="201">
        <v>0</v>
      </c>
      <c r="N28" s="201">
        <v>0</v>
      </c>
      <c r="O28" s="201">
        <v>0</v>
      </c>
      <c r="P28" s="201">
        <v>0</v>
      </c>
      <c r="Q28" s="201">
        <v>0</v>
      </c>
      <c r="R28" s="201">
        <v>0</v>
      </c>
      <c r="S28" s="192">
        <v>0</v>
      </c>
      <c r="T28" s="193" t="str">
        <f>IF(Tabela6[[#This Row],[Desconto SLA Mês]]&lt;&gt;"preenchimento pendente","Sim","Não")</f>
        <v>Sim</v>
      </c>
      <c r="U28" s="168">
        <f t="shared" si="0"/>
        <v>272932.6461106115</v>
      </c>
      <c r="V28" s="194"/>
      <c r="W28" s="194"/>
      <c r="X28" s="194">
        <v>17739.34</v>
      </c>
      <c r="Y28" s="206" t="s">
        <v>255</v>
      </c>
      <c r="Z28" s="195">
        <v>45689</v>
      </c>
      <c r="AA28" s="301" cm="1">
        <f t="array" ref="AA28">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45689</v>
      </c>
      <c r="AB28" s="204">
        <v>3677.79</v>
      </c>
      <c r="AC28" s="204">
        <v>3637.78</v>
      </c>
      <c r="AD28" s="186"/>
      <c r="AE28" s="196"/>
      <c r="AF28" s="197"/>
      <c r="AG28" s="196"/>
      <c r="AH28" s="196"/>
      <c r="AI28" s="186">
        <f t="shared" si="1"/>
        <v>0</v>
      </c>
      <c r="AJ28" s="186">
        <f t="shared" si="4"/>
        <v>40.009999999999764</v>
      </c>
      <c r="AK28" s="186">
        <f t="shared" si="3"/>
        <v>0</v>
      </c>
      <c r="AL28" s="196"/>
      <c r="AM28" s="187" t="str">
        <f>_xlfn.XLOOKUP(Tabela6[[#This Row],[Unidade]],tabShoppingsEmails[Shopping],tabShoppingsEmails[E-mails consolidados])</f>
        <v>carla.costa@allos.co; carla.mairinck@allos.co; davidson.pelolungo@allos.co; mariana.almeida@allos.co; denilson.sanches@allos.co; cassio.costa@allos.co; maressa.oliveira@allos.co</v>
      </c>
    </row>
    <row r="29" spans="1:39" ht="20.85" hidden="1" customHeight="1" thickBot="1">
      <c r="A29" s="185"/>
      <c r="B29" s="186" t="s">
        <v>99</v>
      </c>
      <c r="C29" s="186" t="s">
        <v>127</v>
      </c>
      <c r="D29" s="187" t="s">
        <v>0</v>
      </c>
      <c r="E29" s="199" t="s">
        <v>78</v>
      </c>
      <c r="F29" s="191">
        <v>45</v>
      </c>
      <c r="G29" s="191">
        <v>45</v>
      </c>
      <c r="H29" s="190">
        <v>0</v>
      </c>
      <c r="I29" s="190">
        <v>0</v>
      </c>
      <c r="J29" s="208">
        <v>272932.6461106115</v>
      </c>
      <c r="K29" s="201"/>
      <c r="L29" s="201">
        <v>0</v>
      </c>
      <c r="M29" s="201"/>
      <c r="N29" s="201">
        <v>0</v>
      </c>
      <c r="O29" s="201">
        <v>0</v>
      </c>
      <c r="P29" s="201">
        <v>0</v>
      </c>
      <c r="Q29" s="201">
        <v>0</v>
      </c>
      <c r="R29" s="201"/>
      <c r="S29" s="192">
        <v>0</v>
      </c>
      <c r="T29" s="193" t="str">
        <f>IF(Tabela6[[#This Row],[Desconto SLA Mês]]&lt;&gt;"preenchimento pendente","Sim","Não")</f>
        <v>Sim</v>
      </c>
      <c r="U29" s="168">
        <f t="shared" si="0"/>
        <v>272932.6461106115</v>
      </c>
      <c r="V29" s="194"/>
      <c r="W29" s="194"/>
      <c r="X29" s="194"/>
      <c r="Y29" s="194"/>
      <c r="Z29" s="195">
        <v>45717</v>
      </c>
      <c r="AA29" s="301" cm="1">
        <f t="array" ref="AA29">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45717</v>
      </c>
      <c r="AB29" s="204">
        <v>12664.29</v>
      </c>
      <c r="AC29" s="204">
        <v>12588.29</v>
      </c>
      <c r="AD29" s="186"/>
      <c r="AE29" s="196"/>
      <c r="AF29" s="197"/>
      <c r="AG29" s="196"/>
      <c r="AH29" s="196"/>
      <c r="AI29" s="186">
        <f t="shared" si="1"/>
        <v>0</v>
      </c>
      <c r="AJ29" s="186">
        <f t="shared" ref="AJ29:AJ92" si="5">AB29-AC29</f>
        <v>76</v>
      </c>
      <c r="AK29" s="186">
        <f t="shared" si="3"/>
        <v>0</v>
      </c>
      <c r="AL29" s="196"/>
      <c r="AM29" s="187" t="str">
        <f>_xlfn.XLOOKUP(Tabela6[[#This Row],[Unidade]],tabShoppingsEmails[Shopping],tabShoppingsEmails[E-mails consolidados])</f>
        <v>carla.costa@allos.co; carla.mairinck@allos.co; davidson.pelolungo@allos.co; mariana.almeida@allos.co; denilson.sanches@allos.co; cassio.costa@allos.co; maressa.oliveira@allos.co</v>
      </c>
    </row>
    <row r="30" spans="1:39" ht="20.85" hidden="1" customHeight="1" thickBot="1">
      <c r="A30" s="185"/>
      <c r="B30" s="186" t="s">
        <v>99</v>
      </c>
      <c r="C30" s="186" t="s">
        <v>127</v>
      </c>
      <c r="D30" s="186" t="s">
        <v>0</v>
      </c>
      <c r="E30" s="199" t="s">
        <v>78</v>
      </c>
      <c r="F30" s="191">
        <v>45</v>
      </c>
      <c r="G30" s="191">
        <v>45</v>
      </c>
      <c r="H30" s="209">
        <v>0</v>
      </c>
      <c r="I30" s="209">
        <v>0</v>
      </c>
      <c r="J30" s="208">
        <v>272932.64611061203</v>
      </c>
      <c r="K30" s="201"/>
      <c r="L30" s="201">
        <v>0</v>
      </c>
      <c r="M30" s="201"/>
      <c r="N30" s="201">
        <v>0</v>
      </c>
      <c r="O30" s="201">
        <v>0</v>
      </c>
      <c r="P30" s="201"/>
      <c r="Q30" s="201">
        <v>0</v>
      </c>
      <c r="R30" s="201"/>
      <c r="S30" s="192">
        <v>0</v>
      </c>
      <c r="T30" s="193" t="str">
        <f>IF(Tabela6[[#This Row],[Desconto SLA Mês]]&lt;&gt;"preenchimento pendente","Sim","Não")</f>
        <v>Sim</v>
      </c>
      <c r="U30" s="168">
        <f t="shared" si="0"/>
        <v>272932.64611061203</v>
      </c>
      <c r="V30" s="194"/>
      <c r="W30" s="194"/>
      <c r="X30" s="194"/>
      <c r="Y30" s="194"/>
      <c r="Z30" s="195">
        <v>45748</v>
      </c>
      <c r="AA30" s="301" cm="1">
        <f t="array" ref="AA30">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45748</v>
      </c>
      <c r="AB30" s="204">
        <v>11882.13</v>
      </c>
      <c r="AC30" s="204">
        <v>11670.49</v>
      </c>
      <c r="AD30" s="186"/>
      <c r="AE30" s="196"/>
      <c r="AF30" s="197"/>
      <c r="AG30" s="196"/>
      <c r="AH30" s="196"/>
      <c r="AI30" s="186">
        <f t="shared" si="1"/>
        <v>0</v>
      </c>
      <c r="AJ30" s="186">
        <f t="shared" si="5"/>
        <v>211.63999999999942</v>
      </c>
      <c r="AK30" s="186">
        <f t="shared" si="3"/>
        <v>0</v>
      </c>
      <c r="AL30" s="196"/>
      <c r="AM30" s="187" t="str">
        <f>_xlfn.XLOOKUP(Tabela6[[#This Row],[Unidade]],tabShoppingsEmails[Shopping],tabShoppingsEmails[E-mails consolidados])</f>
        <v>carla.costa@allos.co; carla.mairinck@allos.co; davidson.pelolungo@allos.co; mariana.almeida@allos.co; denilson.sanches@allos.co; cassio.costa@allos.co; maressa.oliveira@allos.co</v>
      </c>
    </row>
    <row r="31" spans="1:39" ht="20.85" hidden="1" customHeight="1" thickBot="1">
      <c r="A31" s="185"/>
      <c r="B31" s="186" t="s">
        <v>99</v>
      </c>
      <c r="C31" s="186" t="s">
        <v>127</v>
      </c>
      <c r="D31" s="186" t="s">
        <v>0</v>
      </c>
      <c r="E31" s="199" t="s">
        <v>78</v>
      </c>
      <c r="F31" s="191">
        <v>45</v>
      </c>
      <c r="G31" s="191">
        <v>45</v>
      </c>
      <c r="H31" s="191">
        <v>0</v>
      </c>
      <c r="I31" s="201">
        <v>0</v>
      </c>
      <c r="J31" s="208">
        <v>272932.6461106115</v>
      </c>
      <c r="K31" s="201"/>
      <c r="L31" s="201">
        <v>0</v>
      </c>
      <c r="M31" s="201"/>
      <c r="N31" s="201">
        <v>0</v>
      </c>
      <c r="O31" s="201">
        <v>0</v>
      </c>
      <c r="P31" s="201"/>
      <c r="Q31" s="201">
        <v>0</v>
      </c>
      <c r="R31" s="201"/>
      <c r="S31" s="192">
        <v>0</v>
      </c>
      <c r="T31" s="193" t="str">
        <f>IF(Tabela6[[#This Row],[Desconto SLA Mês]]&lt;&gt;"preenchimento pendente","Sim","Não")</f>
        <v>Sim</v>
      </c>
      <c r="U31" s="168">
        <f t="shared" si="0"/>
        <v>272932.6461106115</v>
      </c>
      <c r="V31" s="194"/>
      <c r="W31" s="194"/>
      <c r="X31" s="194"/>
      <c r="Y31" s="194"/>
      <c r="Z31" s="195">
        <v>45778</v>
      </c>
      <c r="AA31" s="301" cm="1">
        <f t="array" ref="AA31">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45778</v>
      </c>
      <c r="AB31" s="204"/>
      <c r="AC31" s="204">
        <f>12133.33+3171.24+4151.45</f>
        <v>19456.02</v>
      </c>
      <c r="AD31" s="186"/>
      <c r="AE31" s="196"/>
      <c r="AF31" s="197"/>
      <c r="AG31" s="196"/>
      <c r="AH31" s="196"/>
      <c r="AI31" s="186">
        <f t="shared" si="1"/>
        <v>0</v>
      </c>
      <c r="AJ31" s="186">
        <f t="shared" si="5"/>
        <v>-19456.02</v>
      </c>
      <c r="AK31" s="186">
        <f t="shared" si="3"/>
        <v>0</v>
      </c>
      <c r="AL31" s="196"/>
      <c r="AM31" s="187" t="str">
        <f>_xlfn.XLOOKUP(Tabela6[[#This Row],[Unidade]],tabShoppingsEmails[Shopping],tabShoppingsEmails[E-mails consolidados])</f>
        <v>carla.costa@allos.co; carla.mairinck@allos.co; davidson.pelolungo@allos.co; mariana.almeida@allos.co; denilson.sanches@allos.co; cassio.costa@allos.co; maressa.oliveira@allos.co</v>
      </c>
    </row>
    <row r="32" spans="1:39" ht="20.85" hidden="1" customHeight="1" thickBot="1">
      <c r="A32" s="185"/>
      <c r="B32" s="186" t="s">
        <v>99</v>
      </c>
      <c r="C32" s="186" t="s">
        <v>127</v>
      </c>
      <c r="D32" s="186" t="s">
        <v>0</v>
      </c>
      <c r="E32" s="199" t="s">
        <v>78</v>
      </c>
      <c r="F32" s="191">
        <v>45</v>
      </c>
      <c r="G32" s="191">
        <v>45</v>
      </c>
      <c r="H32" s="201">
        <v>0</v>
      </c>
      <c r="I32" s="201">
        <v>0</v>
      </c>
      <c r="J32" s="208">
        <v>272932.6461106115</v>
      </c>
      <c r="K32" s="201"/>
      <c r="L32" s="201">
        <v>0</v>
      </c>
      <c r="M32" s="201"/>
      <c r="N32" s="201">
        <v>0</v>
      </c>
      <c r="O32" s="201">
        <v>0</v>
      </c>
      <c r="P32" s="201"/>
      <c r="Q32" s="201">
        <v>0</v>
      </c>
      <c r="R32" s="201"/>
      <c r="S32" s="192">
        <v>0</v>
      </c>
      <c r="T32" s="193" t="str">
        <f>IF(Tabela6[[#This Row],[Desconto SLA Mês]]&lt;&gt;"preenchimento pendente","Sim","Não")</f>
        <v>Sim</v>
      </c>
      <c r="U32" s="168">
        <f t="shared" si="0"/>
        <v>272932.6461106115</v>
      </c>
      <c r="V32" s="194"/>
      <c r="W32" s="194"/>
      <c r="X32" s="194"/>
      <c r="Y32" s="194"/>
      <c r="Z32" s="195">
        <v>45809</v>
      </c>
      <c r="AA32" s="301" cm="1">
        <f t="array" ref="AA32">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45809</v>
      </c>
      <c r="AB32" s="204">
        <v>13554.46</v>
      </c>
      <c r="AC32" s="204">
        <v>14101.92</v>
      </c>
      <c r="AD32" s="186"/>
      <c r="AE32" s="196"/>
      <c r="AF32" s="197"/>
      <c r="AG32" s="196"/>
      <c r="AH32" s="196"/>
      <c r="AI32" s="186">
        <f t="shared" si="1"/>
        <v>0</v>
      </c>
      <c r="AJ32" s="186">
        <f t="shared" si="5"/>
        <v>-547.46000000000095</v>
      </c>
      <c r="AK32" s="186">
        <f t="shared" si="3"/>
        <v>0</v>
      </c>
      <c r="AL32" s="196"/>
      <c r="AM32" s="187" t="str">
        <f>_xlfn.XLOOKUP(Tabela6[[#This Row],[Unidade]],tabShoppingsEmails[Shopping],tabShoppingsEmails[E-mails consolidados])</f>
        <v>carla.costa@allos.co; carla.mairinck@allos.co; davidson.pelolungo@allos.co; mariana.almeida@allos.co; denilson.sanches@allos.co; cassio.costa@allos.co; maressa.oliveira@allos.co</v>
      </c>
    </row>
    <row r="33" spans="1:39" ht="20.85" hidden="1" customHeight="1" thickBot="1">
      <c r="A33" s="185"/>
      <c r="B33" s="186" t="s">
        <v>99</v>
      </c>
      <c r="C33" s="186" t="s">
        <v>127</v>
      </c>
      <c r="D33" s="186" t="s">
        <v>0</v>
      </c>
      <c r="E33" s="199" t="s">
        <v>78</v>
      </c>
      <c r="F33" s="191">
        <v>45</v>
      </c>
      <c r="G33" s="191">
        <v>45</v>
      </c>
      <c r="H33" s="191">
        <v>0</v>
      </c>
      <c r="I33" s="191">
        <v>0</v>
      </c>
      <c r="J33" s="208">
        <v>272932.6461106115</v>
      </c>
      <c r="K33" s="201"/>
      <c r="L33" s="192">
        <v>0</v>
      </c>
      <c r="M33" s="201"/>
      <c r="N33" s="192">
        <v>0</v>
      </c>
      <c r="O33" s="192">
        <v>0</v>
      </c>
      <c r="P33" s="201"/>
      <c r="Q33" s="201">
        <v>0</v>
      </c>
      <c r="R33" s="201"/>
      <c r="S33" s="192">
        <v>0</v>
      </c>
      <c r="T33" s="193" t="str">
        <f>IF(Tabela6[[#This Row],[Desconto SLA Mês]]&lt;&gt;"preenchimento pendente","Sim","Não")</f>
        <v>Sim</v>
      </c>
      <c r="U33" s="168">
        <f t="shared" si="0"/>
        <v>272932.6461106115</v>
      </c>
      <c r="V33" s="194"/>
      <c r="W33" s="194"/>
      <c r="X33" s="194"/>
      <c r="Y33" s="194"/>
      <c r="Z33" s="195">
        <v>45839</v>
      </c>
      <c r="AA33" s="301" cm="1">
        <f t="array" ref="AA33">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45839</v>
      </c>
      <c r="AB33" s="204"/>
      <c r="AC33" s="204">
        <v>3252.48</v>
      </c>
      <c r="AD33" s="186"/>
      <c r="AE33" s="196"/>
      <c r="AF33" s="197"/>
      <c r="AG33" s="196"/>
      <c r="AH33" s="196"/>
      <c r="AI33" s="186">
        <f t="shared" si="1"/>
        <v>0</v>
      </c>
      <c r="AJ33" s="186">
        <f t="shared" si="5"/>
        <v>-3252.48</v>
      </c>
      <c r="AK33" s="186">
        <f t="shared" si="3"/>
        <v>0</v>
      </c>
      <c r="AL33" s="196"/>
      <c r="AM33" s="187" t="str">
        <f>_xlfn.XLOOKUP(Tabela6[[#This Row],[Unidade]],tabShoppingsEmails[Shopping],tabShoppingsEmails[E-mails consolidados])</f>
        <v>carla.costa@allos.co; carla.mairinck@allos.co; davidson.pelolungo@allos.co; mariana.almeida@allos.co; denilson.sanches@allos.co; cassio.costa@allos.co; maressa.oliveira@allos.co</v>
      </c>
    </row>
    <row r="34" spans="1:39" ht="20.85" hidden="1" customHeight="1" thickBot="1">
      <c r="A34" s="185"/>
      <c r="B34" s="186" t="s">
        <v>99</v>
      </c>
      <c r="C34" s="186" t="s">
        <v>127</v>
      </c>
      <c r="D34" s="186" t="s">
        <v>0</v>
      </c>
      <c r="E34" s="199" t="s">
        <v>78</v>
      </c>
      <c r="F34" s="191">
        <v>45</v>
      </c>
      <c r="G34" s="191">
        <v>45</v>
      </c>
      <c r="H34" s="191">
        <v>0</v>
      </c>
      <c r="I34" s="191">
        <v>0</v>
      </c>
      <c r="J34" s="208">
        <v>272932.6461106115</v>
      </c>
      <c r="K34" s="201"/>
      <c r="L34" s="201">
        <v>0</v>
      </c>
      <c r="M34" s="201"/>
      <c r="N34" s="201">
        <v>0</v>
      </c>
      <c r="O34" s="201">
        <v>0</v>
      </c>
      <c r="P34" s="201"/>
      <c r="Q34" s="201">
        <v>0</v>
      </c>
      <c r="R34" s="201"/>
      <c r="S34" s="192">
        <v>0</v>
      </c>
      <c r="T34" s="193" t="str">
        <f>IF(Tabela6[[#This Row],[Desconto SLA Mês]]&lt;&gt;"preenchimento pendente","Sim","Não")</f>
        <v>Sim</v>
      </c>
      <c r="U34" s="168">
        <f t="shared" si="0"/>
        <v>272932.6461106115</v>
      </c>
      <c r="V34" s="194"/>
      <c r="W34" s="194"/>
      <c r="X34" s="194"/>
      <c r="Y34" s="194"/>
      <c r="Z34" s="195">
        <v>45870</v>
      </c>
      <c r="AA34" s="301" cm="1">
        <f t="array" ref="AA34">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45870</v>
      </c>
      <c r="AB34" s="204"/>
      <c r="AC34" s="204">
        <v>11949.25</v>
      </c>
      <c r="AD34" s="186"/>
      <c r="AE34" s="196"/>
      <c r="AF34" s="197"/>
      <c r="AG34" s="196"/>
      <c r="AH34" s="196"/>
      <c r="AI34" s="186">
        <f t="shared" si="1"/>
        <v>0</v>
      </c>
      <c r="AJ34" s="186">
        <f t="shared" si="5"/>
        <v>-11949.25</v>
      </c>
      <c r="AK34" s="186">
        <f t="shared" si="3"/>
        <v>0</v>
      </c>
      <c r="AL34" s="196"/>
      <c r="AM34" s="187" t="str">
        <f>_xlfn.XLOOKUP(Tabela6[[#This Row],[Unidade]],tabShoppingsEmails[Shopping],tabShoppingsEmails[E-mails consolidados])</f>
        <v>carla.costa@allos.co; carla.mairinck@allos.co; davidson.pelolungo@allos.co; mariana.almeida@allos.co; denilson.sanches@allos.co; cassio.costa@allos.co; maressa.oliveira@allos.co</v>
      </c>
    </row>
    <row r="35" spans="1:39" ht="20.85" hidden="1" customHeight="1" thickBot="1">
      <c r="A35" s="185">
        <v>45904</v>
      </c>
      <c r="B35" s="186" t="s">
        <v>99</v>
      </c>
      <c r="C35" s="186" t="s">
        <v>127</v>
      </c>
      <c r="D35" s="186" t="s">
        <v>0</v>
      </c>
      <c r="E35" s="199" t="s">
        <v>78</v>
      </c>
      <c r="F35" s="191">
        <v>45</v>
      </c>
      <c r="G35" s="191">
        <v>45</v>
      </c>
      <c r="H35" s="191">
        <v>0</v>
      </c>
      <c r="I35" s="191">
        <v>0</v>
      </c>
      <c r="J35" s="208">
        <v>272932.6461106115</v>
      </c>
      <c r="K35" s="201"/>
      <c r="L35" s="201">
        <v>0</v>
      </c>
      <c r="M35" s="201"/>
      <c r="N35" s="201">
        <v>0</v>
      </c>
      <c r="O35" s="192">
        <v>0</v>
      </c>
      <c r="P35" s="201"/>
      <c r="Q35" s="201">
        <v>0</v>
      </c>
      <c r="R35" s="201">
        <v>0</v>
      </c>
      <c r="S35" s="192">
        <v>0</v>
      </c>
      <c r="T35" s="193" t="str">
        <f>IF(Tabela6[[#This Row],[Desconto SLA Mês]]&lt;&gt;"preenchimento pendente","Sim","Não")</f>
        <v>Sim</v>
      </c>
      <c r="U35" s="168">
        <f t="shared" si="0"/>
        <v>272932.6461106115</v>
      </c>
      <c r="V35" s="194"/>
      <c r="W35" s="194"/>
      <c r="X35" s="194"/>
      <c r="Y35" s="194"/>
      <c r="Z35" s="195">
        <v>45901</v>
      </c>
      <c r="AA35" s="301" cm="1">
        <f t="array" ref="AA35">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45901</v>
      </c>
      <c r="AB35" s="204">
        <v>12286.19</v>
      </c>
      <c r="AC35" s="204">
        <v>12195.066492069001</v>
      </c>
      <c r="AD35" s="204"/>
      <c r="AE35" s="196"/>
      <c r="AF35" s="197"/>
      <c r="AG35" s="196"/>
      <c r="AH35" s="196"/>
      <c r="AI35" s="186">
        <f t="shared" si="1"/>
        <v>0</v>
      </c>
      <c r="AJ35" s="186">
        <f t="shared" si="5"/>
        <v>91.12350793099904</v>
      </c>
      <c r="AK35" s="186">
        <f t="shared" si="3"/>
        <v>0</v>
      </c>
      <c r="AL35" s="196"/>
      <c r="AM35" s="187" t="str">
        <f>_xlfn.XLOOKUP(Tabela6[[#This Row],[Unidade]],tabShoppingsEmails[Shopping],tabShoppingsEmails[E-mails consolidados])</f>
        <v>carla.costa@allos.co; carla.mairinck@allos.co; davidson.pelolungo@allos.co; mariana.almeida@allos.co; denilson.sanches@allos.co; cassio.costa@allos.co; maressa.oliveira@allos.co</v>
      </c>
    </row>
    <row r="36" spans="1:39" ht="20.85" hidden="1" customHeight="1" thickBot="1">
      <c r="A36" s="185"/>
      <c r="B36" s="186" t="s">
        <v>99</v>
      </c>
      <c r="C36" s="186" t="s">
        <v>127</v>
      </c>
      <c r="D36" s="187" t="s">
        <v>0</v>
      </c>
      <c r="E36" s="199" t="s">
        <v>78</v>
      </c>
      <c r="F36" s="191">
        <v>45</v>
      </c>
      <c r="G36" s="191">
        <v>45</v>
      </c>
      <c r="H36" s="191">
        <v>7</v>
      </c>
      <c r="I36" s="191">
        <v>0</v>
      </c>
      <c r="J36" s="208">
        <v>272932.6461106115</v>
      </c>
      <c r="K36" s="201"/>
      <c r="L36" s="201">
        <v>-1073.54</v>
      </c>
      <c r="M36" s="201"/>
      <c r="N36" s="201">
        <v>0</v>
      </c>
      <c r="O36" s="201">
        <v>-1364.66</v>
      </c>
      <c r="P36" s="201"/>
      <c r="Q36" s="201">
        <v>0</v>
      </c>
      <c r="R36" s="201">
        <v>0</v>
      </c>
      <c r="S36" s="192">
        <v>0</v>
      </c>
      <c r="T36" s="193" t="str">
        <f>IF(Tabela6[[#This Row],[Desconto SLA Mês]]&lt;&gt;"preenchimento pendente","Sim","Não")</f>
        <v>Sim</v>
      </c>
      <c r="U36" s="168">
        <f t="shared" si="0"/>
        <v>270494.44611061155</v>
      </c>
      <c r="V36" s="194"/>
      <c r="W36" s="194"/>
      <c r="X36" s="194"/>
      <c r="Y36" s="194"/>
      <c r="Z36" s="195">
        <v>45931</v>
      </c>
      <c r="AA36" s="301" cm="1">
        <f t="array" ref="AA36">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45931</v>
      </c>
      <c r="AB36" s="204">
        <v>9990.17</v>
      </c>
      <c r="AC36" s="204">
        <v>9990.17</v>
      </c>
      <c r="AD36" s="186"/>
      <c r="AE36" s="196"/>
      <c r="AF36" s="197"/>
      <c r="AG36" s="196"/>
      <c r="AH36" s="196"/>
      <c r="AI36" s="186">
        <f t="shared" si="1"/>
        <v>1073.54</v>
      </c>
      <c r="AJ36" s="186">
        <f t="shared" si="5"/>
        <v>0</v>
      </c>
      <c r="AK36" s="186">
        <f t="shared" si="3"/>
        <v>2438.1999999999534</v>
      </c>
      <c r="AL36" s="196"/>
      <c r="AM36" s="187" t="str">
        <f>_xlfn.XLOOKUP(Tabela6[[#This Row],[Unidade]],tabShoppingsEmails[Shopping],tabShoppingsEmails[E-mails consolidados])</f>
        <v>carla.costa@allos.co; carla.mairinck@allos.co; davidson.pelolungo@allos.co; mariana.almeida@allos.co; denilson.sanches@allos.co; cassio.costa@allos.co; maressa.oliveira@allos.co</v>
      </c>
    </row>
    <row r="37" spans="1:39" ht="20.85" hidden="1" customHeight="1" thickBot="1">
      <c r="A37" s="185"/>
      <c r="B37" s="186" t="s">
        <v>252</v>
      </c>
      <c r="C37" s="186" t="s">
        <v>127</v>
      </c>
      <c r="D37" s="186" t="s">
        <v>0</v>
      </c>
      <c r="E37" s="199" t="s">
        <v>78</v>
      </c>
      <c r="F37" s="191">
        <v>45</v>
      </c>
      <c r="G37" s="191"/>
      <c r="H37" s="191"/>
      <c r="I37" s="201"/>
      <c r="J37" s="201"/>
      <c r="K37" s="201"/>
      <c r="L37" s="201"/>
      <c r="M37" s="192"/>
      <c r="N37" s="192"/>
      <c r="O37" s="192"/>
      <c r="P37" s="192"/>
      <c r="Q37" s="192"/>
      <c r="R37" s="192"/>
      <c r="S37" s="192"/>
      <c r="T37" s="193" t="str">
        <f>IF(Tabela6[[#This Row],[Desconto SLA Mês]]&lt;&gt;"preenchimento pendente","Sim","Não")</f>
        <v>Sim</v>
      </c>
      <c r="U37" s="168">
        <f t="shared" si="0"/>
        <v>0</v>
      </c>
      <c r="V37" s="194"/>
      <c r="W37" s="194"/>
      <c r="X37" s="194"/>
      <c r="Y37" s="194"/>
      <c r="Z37" s="195">
        <v>45962</v>
      </c>
      <c r="AA37" s="301" cm="1">
        <f t="array" ref="AA37">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45962</v>
      </c>
      <c r="AB37" s="204">
        <v>3972.8</v>
      </c>
      <c r="AC37" s="204">
        <v>3972.8</v>
      </c>
      <c r="AD37" s="204"/>
      <c r="AE37" s="196"/>
      <c r="AF37" s="197"/>
      <c r="AG37" s="196"/>
      <c r="AH37" s="196"/>
      <c r="AI37" s="186">
        <f t="shared" si="1"/>
        <v>0</v>
      </c>
      <c r="AJ37" s="186">
        <f t="shared" si="5"/>
        <v>0</v>
      </c>
      <c r="AK37" s="186">
        <f t="shared" si="3"/>
        <v>0</v>
      </c>
      <c r="AL37" s="196"/>
      <c r="AM37" s="187" t="str">
        <f>_xlfn.XLOOKUP(Tabela6[[#This Row],[Unidade]],tabShoppingsEmails[Shopping],tabShoppingsEmails[E-mails consolidados])</f>
        <v>carla.costa@allos.co; carla.mairinck@allos.co; davidson.pelolungo@allos.co; mariana.almeida@allos.co; denilson.sanches@allos.co; cassio.costa@allos.co; maressa.oliveira@allos.co</v>
      </c>
    </row>
    <row r="38" spans="1:39" ht="20.85" hidden="1" customHeight="1" thickBot="1">
      <c r="A38" s="210"/>
      <c r="B38" s="186" t="s">
        <v>252</v>
      </c>
      <c r="C38" s="186" t="s">
        <v>127</v>
      </c>
      <c r="D38" s="186" t="s">
        <v>0</v>
      </c>
      <c r="E38" s="199" t="s">
        <v>78</v>
      </c>
      <c r="F38" s="191">
        <v>45</v>
      </c>
      <c r="G38" s="191"/>
      <c r="H38" s="191"/>
      <c r="I38" s="201"/>
      <c r="J38" s="201"/>
      <c r="K38" s="201"/>
      <c r="L38" s="201"/>
      <c r="M38" s="192"/>
      <c r="N38" s="192"/>
      <c r="O38" s="192"/>
      <c r="P38" s="192"/>
      <c r="Q38" s="192"/>
      <c r="R38" s="192"/>
      <c r="S38" s="192"/>
      <c r="T38" s="193" t="str">
        <f>IF(Tabela6[[#This Row],[Desconto SLA Mês]]&lt;&gt;"preenchimento pendente","Sim","Não")</f>
        <v>Sim</v>
      </c>
      <c r="U38" s="168">
        <f t="shared" si="0"/>
        <v>0</v>
      </c>
      <c r="V38" s="194"/>
      <c r="W38" s="194"/>
      <c r="X38" s="194"/>
      <c r="Y38" s="194"/>
      <c r="Z38" s="195">
        <v>45992</v>
      </c>
      <c r="AA38" s="301" cm="1">
        <f t="array" ref="AA38">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45992</v>
      </c>
      <c r="AB38" s="197"/>
      <c r="AC38" s="197"/>
      <c r="AD38" s="197"/>
      <c r="AE38" s="196"/>
      <c r="AF38" s="197"/>
      <c r="AG38" s="186"/>
      <c r="AH38" s="196"/>
      <c r="AI38" s="186">
        <f t="shared" si="1"/>
        <v>0</v>
      </c>
      <c r="AJ38" s="186">
        <f t="shared" si="5"/>
        <v>0</v>
      </c>
      <c r="AK38" s="186">
        <f t="shared" si="3"/>
        <v>0</v>
      </c>
      <c r="AL38" s="196"/>
      <c r="AM38" s="187" t="str">
        <f>_xlfn.XLOOKUP(Tabela6[[#This Row],[Unidade]],tabShoppingsEmails[Shopping],tabShoppingsEmails[E-mails consolidados])</f>
        <v>carla.costa@allos.co; carla.mairinck@allos.co; davidson.pelolungo@allos.co; mariana.almeida@allos.co; denilson.sanches@allos.co; cassio.costa@allos.co; maressa.oliveira@allos.co</v>
      </c>
    </row>
    <row r="39" spans="1:39" ht="20.85" hidden="1" customHeight="1" thickBot="1">
      <c r="A39" s="185"/>
      <c r="B39" s="186" t="s">
        <v>99</v>
      </c>
      <c r="C39" s="186" t="s">
        <v>127</v>
      </c>
      <c r="D39" s="186" t="s">
        <v>88</v>
      </c>
      <c r="E39" s="199" t="s">
        <v>30</v>
      </c>
      <c r="F39" s="191">
        <v>29</v>
      </c>
      <c r="G39" s="191">
        <v>17</v>
      </c>
      <c r="H39" s="191">
        <v>12</v>
      </c>
      <c r="I39" s="191">
        <v>23.76</v>
      </c>
      <c r="J39" s="193">
        <v>117713.39</v>
      </c>
      <c r="K39" s="192">
        <v>0</v>
      </c>
      <c r="L39" s="192">
        <v>-2437.9</v>
      </c>
      <c r="M39" s="192"/>
      <c r="N39" s="192">
        <v>-912.29</v>
      </c>
      <c r="O39" s="192">
        <v>-1177.1300000000001</v>
      </c>
      <c r="P39" s="192">
        <v>0</v>
      </c>
      <c r="Q39" s="192">
        <v>-7963.62</v>
      </c>
      <c r="R39" s="192">
        <v>0</v>
      </c>
      <c r="S39" s="192">
        <v>0</v>
      </c>
      <c r="T39" s="193" t="str">
        <f>IF(Tabela6[[#This Row],[Desconto SLA Mês]]&lt;&gt;"preenchimento pendente","Sim","Não")</f>
        <v>Sim</v>
      </c>
      <c r="U39" s="168">
        <f t="shared" si="0"/>
        <v>105222.45000000001</v>
      </c>
      <c r="V39" s="194"/>
      <c r="W39" s="194"/>
      <c r="X39" s="194"/>
      <c r="Y39" s="194"/>
      <c r="Z39" s="195">
        <v>45658</v>
      </c>
      <c r="AA39" s="301" cm="1">
        <f t="array" ref="AA39">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45689</v>
      </c>
      <c r="AB39" s="204">
        <v>541.64</v>
      </c>
      <c r="AC39" s="204">
        <v>541.64</v>
      </c>
      <c r="AD39" s="186"/>
      <c r="AE39" s="196"/>
      <c r="AF39" s="197"/>
      <c r="AG39" s="196"/>
      <c r="AH39" s="196"/>
      <c r="AI39" s="186">
        <f t="shared" si="1"/>
        <v>2437.9</v>
      </c>
      <c r="AJ39" s="186">
        <f t="shared" si="5"/>
        <v>0</v>
      </c>
      <c r="AK39" s="186">
        <f t="shared" si="3"/>
        <v>12490.939999999988</v>
      </c>
      <c r="AL39" s="196"/>
      <c r="AM39" s="187" t="str">
        <f>_xlfn.XLOOKUP(Tabela6[[#This Row],[Unidade]],tabShoppingsEmails[Shopping],tabShoppingsEmails[E-mails consolidados])</f>
        <v>carla.costa@allos.co; carla.mairinck@allos.co; davidson.pelolungo@allos.co; mariana.almeida@allos.co; denilson.sanches@allos.co; cassio.costa@allos.co; maressa.oliveira@allos.co</v>
      </c>
    </row>
    <row r="40" spans="1:39" ht="20.85" hidden="1" customHeight="1" thickBot="1">
      <c r="A40" s="185"/>
      <c r="B40" s="186" t="s">
        <v>99</v>
      </c>
      <c r="C40" s="186" t="s">
        <v>127</v>
      </c>
      <c r="D40" s="186" t="s">
        <v>88</v>
      </c>
      <c r="E40" s="199" t="s">
        <v>30</v>
      </c>
      <c r="F40" s="191">
        <v>29</v>
      </c>
      <c r="G40" s="191">
        <v>17</v>
      </c>
      <c r="H40" s="191">
        <v>27</v>
      </c>
      <c r="I40" s="191">
        <v>11.84</v>
      </c>
      <c r="J40" s="193">
        <v>117713.39</v>
      </c>
      <c r="K40" s="192"/>
      <c r="L40" s="192">
        <v>-5471.04</v>
      </c>
      <c r="M40" s="192"/>
      <c r="N40" s="192">
        <v>-490.24</v>
      </c>
      <c r="O40" s="192">
        <v>-1961.89</v>
      </c>
      <c r="P40" s="192">
        <v>0</v>
      </c>
      <c r="Q40" s="192">
        <v>-7963.62</v>
      </c>
      <c r="R40" s="192">
        <v>0</v>
      </c>
      <c r="S40" s="192">
        <v>0</v>
      </c>
      <c r="T40" s="193" t="str">
        <f>IF(Tabela6[[#This Row],[Desconto SLA Mês]]&lt;&gt;"preenchimento pendente","Sim","Não")</f>
        <v>Sim</v>
      </c>
      <c r="U40" s="168">
        <f t="shared" si="0"/>
        <v>101826.6</v>
      </c>
      <c r="V40" s="194"/>
      <c r="W40" s="194"/>
      <c r="X40" s="194"/>
      <c r="Y40" s="194"/>
      <c r="Z40" s="195">
        <v>45689</v>
      </c>
      <c r="AA40" s="301" cm="1">
        <f t="array" ref="AA40">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45717</v>
      </c>
      <c r="AB40" s="186"/>
      <c r="AC40" s="186"/>
      <c r="AD40" s="186"/>
      <c r="AE40" s="196"/>
      <c r="AF40" s="197"/>
      <c r="AG40" s="196"/>
      <c r="AH40" s="196"/>
      <c r="AI40" s="186">
        <f t="shared" si="1"/>
        <v>5471.04</v>
      </c>
      <c r="AJ40" s="186">
        <f t="shared" si="5"/>
        <v>0</v>
      </c>
      <c r="AK40" s="186">
        <f t="shared" si="3"/>
        <v>15886.789999999994</v>
      </c>
      <c r="AL40" s="196"/>
      <c r="AM40" s="187" t="str">
        <f>_xlfn.XLOOKUP(Tabela6[[#This Row],[Unidade]],tabShoppingsEmails[Shopping],tabShoppingsEmails[E-mails consolidados])</f>
        <v>carla.costa@allos.co; carla.mairinck@allos.co; davidson.pelolungo@allos.co; mariana.almeida@allos.co; denilson.sanches@allos.co; cassio.costa@allos.co; maressa.oliveira@allos.co</v>
      </c>
    </row>
    <row r="41" spans="1:39" ht="20.85" hidden="1" customHeight="1" thickBot="1">
      <c r="A41" s="185"/>
      <c r="B41" s="186" t="s">
        <v>99</v>
      </c>
      <c r="C41" s="211" t="s">
        <v>127</v>
      </c>
      <c r="D41" s="186" t="s">
        <v>88</v>
      </c>
      <c r="E41" s="199" t="s">
        <v>30</v>
      </c>
      <c r="F41" s="191">
        <v>29</v>
      </c>
      <c r="G41" s="191">
        <v>17</v>
      </c>
      <c r="H41" s="191">
        <v>27</v>
      </c>
      <c r="I41" s="191">
        <v>7.04</v>
      </c>
      <c r="J41" s="193">
        <v>117713.39</v>
      </c>
      <c r="K41" s="192"/>
      <c r="L41" s="192">
        <v>-5597.51</v>
      </c>
      <c r="M41" s="192"/>
      <c r="N41" s="192">
        <v>-152.97999999999999</v>
      </c>
      <c r="O41" s="192">
        <v>-1177.1300000000001</v>
      </c>
      <c r="P41" s="201">
        <v>0</v>
      </c>
      <c r="Q41" s="212">
        <v>-7986.5148152813099</v>
      </c>
      <c r="R41" s="192">
        <v>0</v>
      </c>
      <c r="S41" s="192">
        <v>0</v>
      </c>
      <c r="T41" s="193" t="str">
        <f>IF(Tabela6[[#This Row],[Desconto SLA Mês]]&lt;&gt;"preenchimento pendente","Sim","Não")</f>
        <v>Sim</v>
      </c>
      <c r="U41" s="168">
        <f t="shared" si="0"/>
        <v>102799.2551847187</v>
      </c>
      <c r="V41" s="194"/>
      <c r="W41" s="194"/>
      <c r="X41" s="194"/>
      <c r="Y41" s="194"/>
      <c r="Z41" s="195">
        <v>45717</v>
      </c>
      <c r="AA41" s="301" cm="1">
        <f t="array" ref="AA41">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45748</v>
      </c>
      <c r="AB41" s="186"/>
      <c r="AC41" s="186"/>
      <c r="AD41" s="186"/>
      <c r="AE41" s="196"/>
      <c r="AF41" s="197"/>
      <c r="AG41" s="196"/>
      <c r="AH41" s="196"/>
      <c r="AI41" s="186">
        <f t="shared" si="1"/>
        <v>5597.51</v>
      </c>
      <c r="AJ41" s="186">
        <f t="shared" si="5"/>
        <v>0</v>
      </c>
      <c r="AK41" s="186">
        <f t="shared" si="3"/>
        <v>14914.134815281301</v>
      </c>
      <c r="AL41" s="196"/>
      <c r="AM41" s="187" t="str">
        <f>_xlfn.XLOOKUP(Tabela6[[#This Row],[Unidade]],tabShoppingsEmails[Shopping],tabShoppingsEmails[E-mails consolidados])</f>
        <v>carla.costa@allos.co; carla.mairinck@allos.co; davidson.pelolungo@allos.co; mariana.almeida@allos.co; denilson.sanches@allos.co; cassio.costa@allos.co; maressa.oliveira@allos.co</v>
      </c>
    </row>
    <row r="42" spans="1:39" ht="24.75" hidden="1" customHeight="1" thickBot="1">
      <c r="A42" s="213"/>
      <c r="B42" s="186" t="s">
        <v>99</v>
      </c>
      <c r="C42" s="215" t="s">
        <v>127</v>
      </c>
      <c r="D42" s="186" t="s">
        <v>88</v>
      </c>
      <c r="E42" s="199" t="s">
        <v>30</v>
      </c>
      <c r="F42" s="191">
        <v>29</v>
      </c>
      <c r="G42" s="189">
        <v>17</v>
      </c>
      <c r="H42" s="191">
        <v>50</v>
      </c>
      <c r="I42" s="191">
        <v>0</v>
      </c>
      <c r="J42" s="193">
        <v>117713.39</v>
      </c>
      <c r="K42" s="216"/>
      <c r="L42" s="216">
        <v>-11183.2</v>
      </c>
      <c r="M42" s="192"/>
      <c r="N42" s="192">
        <v>0</v>
      </c>
      <c r="O42" s="192">
        <v>-1177.1300000000001</v>
      </c>
      <c r="P42" s="194">
        <v>0</v>
      </c>
      <c r="Q42" s="201">
        <v>0</v>
      </c>
      <c r="R42" s="194">
        <v>0</v>
      </c>
      <c r="S42" s="194">
        <v>0</v>
      </c>
      <c r="T42" s="193" t="str">
        <f>IF(Tabela6[[#This Row],[Desconto SLA Mês]]&lt;&gt;"preenchimento pendente","Sim","Não")</f>
        <v>Sim</v>
      </c>
      <c r="U42" s="168">
        <f t="shared" si="0"/>
        <v>105353.06</v>
      </c>
      <c r="V42" s="194"/>
      <c r="W42" s="194"/>
      <c r="X42" s="194"/>
      <c r="Y42" s="194"/>
      <c r="Z42" s="195">
        <v>45748</v>
      </c>
      <c r="AA42" s="301" cm="1">
        <f t="array" ref="AA42">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45778</v>
      </c>
      <c r="AB42" s="186"/>
      <c r="AC42" s="217"/>
      <c r="AD42" s="217"/>
      <c r="AE42" s="196"/>
      <c r="AF42" s="197"/>
      <c r="AG42" s="196"/>
      <c r="AH42" s="196"/>
      <c r="AI42" s="186">
        <f t="shared" si="1"/>
        <v>11183.2</v>
      </c>
      <c r="AJ42" s="186">
        <f t="shared" si="5"/>
        <v>0</v>
      </c>
      <c r="AK42" s="186">
        <f t="shared" si="3"/>
        <v>12360.330000000002</v>
      </c>
      <c r="AL42" s="196"/>
      <c r="AM42" s="187" t="str">
        <f>_xlfn.XLOOKUP(Tabela6[[#This Row],[Unidade]],tabShoppingsEmails[Shopping],tabShoppingsEmails[E-mails consolidados])</f>
        <v>carla.costa@allos.co; carla.mairinck@allos.co; davidson.pelolungo@allos.co; mariana.almeida@allos.co; denilson.sanches@allos.co; cassio.costa@allos.co; maressa.oliveira@allos.co</v>
      </c>
    </row>
    <row r="43" spans="1:39" ht="20.85" hidden="1" customHeight="1" thickBot="1">
      <c r="A43" s="213"/>
      <c r="B43" s="186" t="s">
        <v>99</v>
      </c>
      <c r="C43" s="218" t="s">
        <v>127</v>
      </c>
      <c r="D43" s="187" t="s">
        <v>88</v>
      </c>
      <c r="E43" s="199" t="s">
        <v>30</v>
      </c>
      <c r="F43" s="191">
        <v>29</v>
      </c>
      <c r="G43" s="189">
        <v>17</v>
      </c>
      <c r="H43" s="191">
        <v>50</v>
      </c>
      <c r="I43" s="191">
        <v>0</v>
      </c>
      <c r="J43" s="193">
        <v>119577.66947711953</v>
      </c>
      <c r="K43" s="201"/>
      <c r="L43" s="201">
        <v>-12782.68</v>
      </c>
      <c r="M43" s="192"/>
      <c r="N43" s="192">
        <v>0</v>
      </c>
      <c r="O43" s="192">
        <v>-1177.1300000000001</v>
      </c>
      <c r="P43" s="194">
        <v>0</v>
      </c>
      <c r="Q43" s="194">
        <v>0</v>
      </c>
      <c r="R43" s="194"/>
      <c r="S43" s="194">
        <v>0</v>
      </c>
      <c r="T43" s="193" t="str">
        <f>IF(Tabela6[[#This Row],[Desconto SLA Mês]]&lt;&gt;"preenchimento pendente","Sim","Não")</f>
        <v>Sim</v>
      </c>
      <c r="U43" s="168">
        <f>(J43+L43+Q43+R43+S43+N43)+IF(T43="Sim",O43+P43,0)</f>
        <v>105617.85947711952</v>
      </c>
      <c r="V43" s="194"/>
      <c r="W43" s="194"/>
      <c r="X43" s="194"/>
      <c r="Y43" s="194"/>
      <c r="Z43" s="195">
        <v>45778</v>
      </c>
      <c r="AA43" s="301" cm="1">
        <f t="array" ref="AA43">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45809</v>
      </c>
      <c r="AB43" s="186"/>
      <c r="AC43" s="218"/>
      <c r="AD43" s="218"/>
      <c r="AE43" s="196"/>
      <c r="AF43" s="197"/>
      <c r="AG43" s="196"/>
      <c r="AH43" s="196"/>
      <c r="AI43" s="186">
        <f>K43-L43</f>
        <v>12782.68</v>
      </c>
      <c r="AJ43" s="186">
        <f>AB43-AC43</f>
        <v>0</v>
      </c>
      <c r="AK43" s="186">
        <f>J43-U43</f>
        <v>13959.810000000012</v>
      </c>
      <c r="AL43" s="196"/>
      <c r="AM43" s="187" t="str">
        <f>_xlfn.XLOOKUP(Tabela6[[#This Row],[Unidade]],tabShoppingsEmails[Shopping],tabShoppingsEmails[E-mails consolidados])</f>
        <v>carla.costa@allos.co; carla.mairinck@allos.co; davidson.pelolungo@allos.co; mariana.almeida@allos.co; denilson.sanches@allos.co; cassio.costa@allos.co; maressa.oliveira@allos.co</v>
      </c>
    </row>
    <row r="44" spans="1:39" ht="20.85" hidden="1" customHeight="1" thickBot="1">
      <c r="A44" s="185"/>
      <c r="B44" s="186" t="s">
        <v>99</v>
      </c>
      <c r="C44" s="187" t="s">
        <v>127</v>
      </c>
      <c r="D44" s="186" t="s">
        <v>88</v>
      </c>
      <c r="E44" s="199" t="s">
        <v>30</v>
      </c>
      <c r="F44" s="191">
        <v>29</v>
      </c>
      <c r="G44" s="189">
        <v>17</v>
      </c>
      <c r="H44" s="191">
        <v>67</v>
      </c>
      <c r="I44" s="191">
        <v>17.760000000000002</v>
      </c>
      <c r="J44" s="193">
        <v>126083.22</v>
      </c>
      <c r="K44" s="192"/>
      <c r="L44" s="192">
        <v>-24801.173171644699</v>
      </c>
      <c r="M44" s="192"/>
      <c r="N44" s="192">
        <v>-558.16319999999996</v>
      </c>
      <c r="O44" s="192">
        <v>-1177.1300000000001</v>
      </c>
      <c r="P44" s="194"/>
      <c r="Q44" s="194">
        <v>0</v>
      </c>
      <c r="R44" s="194"/>
      <c r="S44" s="194">
        <v>0</v>
      </c>
      <c r="T44" s="193" t="str">
        <f>IF(Tabela6[[#This Row],[Desconto SLA Mês]]&lt;&gt;"preenchimento pendente","Sim","Não")</f>
        <v>Sim</v>
      </c>
      <c r="U44" s="168">
        <f>(J44+L44+Q44+R44+S44+N44)+IF(T44="Sim",O44+P44,0)</f>
        <v>99546.753628355305</v>
      </c>
      <c r="V44" s="194"/>
      <c r="W44" s="194"/>
      <c r="X44" s="194"/>
      <c r="Y44" s="194"/>
      <c r="Z44" s="195">
        <v>45809</v>
      </c>
      <c r="AA44" s="301" cm="1">
        <f t="array" ref="AA44">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45839</v>
      </c>
      <c r="AB44" s="186"/>
      <c r="AC44" s="187"/>
      <c r="AD44" s="187"/>
      <c r="AE44" s="196"/>
      <c r="AF44" s="197"/>
      <c r="AG44" s="196"/>
      <c r="AH44" s="196"/>
      <c r="AI44" s="186">
        <f>K44-L44</f>
        <v>24801.173171644699</v>
      </c>
      <c r="AJ44" s="186">
        <f>AB44-AC44</f>
        <v>0</v>
      </c>
      <c r="AK44" s="186">
        <f>J44-U44</f>
        <v>26536.466371644696</v>
      </c>
      <c r="AL44" s="196"/>
      <c r="AM44" s="187" t="str">
        <f>_xlfn.XLOOKUP(Tabela6[[#This Row],[Unidade]],tabShoppingsEmails[Shopping],tabShoppingsEmails[E-mails consolidados])</f>
        <v>carla.costa@allos.co; carla.mairinck@allos.co; davidson.pelolungo@allos.co; mariana.almeida@allos.co; denilson.sanches@allos.co; cassio.costa@allos.co; maressa.oliveira@allos.co</v>
      </c>
    </row>
    <row r="45" spans="1:39" ht="20.85" hidden="1" customHeight="1" thickBot="1">
      <c r="A45" s="185">
        <v>45877</v>
      </c>
      <c r="B45" s="186" t="s">
        <v>99</v>
      </c>
      <c r="C45" s="186" t="s">
        <v>127</v>
      </c>
      <c r="D45" s="186" t="s">
        <v>88</v>
      </c>
      <c r="E45" s="199" t="s">
        <v>30</v>
      </c>
      <c r="F45" s="191">
        <v>29</v>
      </c>
      <c r="G45" s="191">
        <v>16</v>
      </c>
      <c r="H45" s="191">
        <v>39</v>
      </c>
      <c r="I45" s="191">
        <v>0</v>
      </c>
      <c r="J45" s="193">
        <v>116091.94751228039</v>
      </c>
      <c r="K45" s="192"/>
      <c r="L45" s="192">
        <v>-5113.7</v>
      </c>
      <c r="M45" s="192"/>
      <c r="N45" s="192">
        <v>0</v>
      </c>
      <c r="O45" s="192">
        <v>-1160.92</v>
      </c>
      <c r="P45" s="194"/>
      <c r="Q45" s="194">
        <v>0</v>
      </c>
      <c r="R45" s="194"/>
      <c r="S45" s="194">
        <v>0</v>
      </c>
      <c r="T45" s="193" t="str">
        <f>IF(Tabela6[[#This Row],[Desconto SLA Mês]]&lt;&gt;"preenchimento pendente","Sim","Não")</f>
        <v>Sim</v>
      </c>
      <c r="U45" s="168">
        <f t="shared" si="0"/>
        <v>109817.32751228039</v>
      </c>
      <c r="V45" s="194"/>
      <c r="W45" s="194"/>
      <c r="X45" s="194"/>
      <c r="Y45" s="194"/>
      <c r="Z45" s="195">
        <v>45839</v>
      </c>
      <c r="AA45" s="301" cm="1">
        <f t="array" ref="AA45">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45870</v>
      </c>
      <c r="AB45" s="186"/>
      <c r="AC45" s="186"/>
      <c r="AD45" s="186"/>
      <c r="AE45" s="196"/>
      <c r="AF45" s="197"/>
      <c r="AG45" s="196"/>
      <c r="AH45" s="196"/>
      <c r="AI45" s="186">
        <f t="shared" si="1"/>
        <v>5113.7</v>
      </c>
      <c r="AJ45" s="186">
        <f t="shared" si="5"/>
        <v>0</v>
      </c>
      <c r="AK45" s="186">
        <f t="shared" si="3"/>
        <v>6274.6199999999953</v>
      </c>
      <c r="AL45" s="196"/>
      <c r="AM45" s="187" t="str">
        <f>_xlfn.XLOOKUP(Tabela6[[#This Row],[Unidade]],tabShoppingsEmails[Shopping],tabShoppingsEmails[E-mails consolidados])</f>
        <v>carla.costa@allos.co; carla.mairinck@allos.co; davidson.pelolungo@allos.co; mariana.almeida@allos.co; denilson.sanches@allos.co; cassio.costa@allos.co; maressa.oliveira@allos.co</v>
      </c>
    </row>
    <row r="46" spans="1:39" ht="20.85" hidden="1" customHeight="1" thickBot="1">
      <c r="A46" s="185">
        <v>45905</v>
      </c>
      <c r="B46" s="186" t="s">
        <v>99</v>
      </c>
      <c r="C46" s="186" t="s">
        <v>127</v>
      </c>
      <c r="D46" s="186" t="s">
        <v>88</v>
      </c>
      <c r="E46" s="199" t="s">
        <v>30</v>
      </c>
      <c r="F46" s="191">
        <v>29</v>
      </c>
      <c r="G46" s="191">
        <v>16</v>
      </c>
      <c r="H46" s="191">
        <v>28</v>
      </c>
      <c r="I46" s="191">
        <v>55.75</v>
      </c>
      <c r="J46" s="193">
        <v>116091.94751228039</v>
      </c>
      <c r="K46" s="192"/>
      <c r="L46" s="192">
        <v>-5055.47</v>
      </c>
      <c r="M46" s="192"/>
      <c r="N46" s="192">
        <v>-1411.3453999999999</v>
      </c>
      <c r="O46" s="192">
        <v>-1160.92</v>
      </c>
      <c r="P46" s="194"/>
      <c r="Q46" s="194">
        <v>0</v>
      </c>
      <c r="R46" s="194">
        <v>0</v>
      </c>
      <c r="S46" s="194">
        <v>0</v>
      </c>
      <c r="T46" s="193" t="str">
        <f>IF(Tabela6[[#This Row],[Desconto SLA Mês]]&lt;&gt;"preenchimento pendente","Sim","Não")</f>
        <v>Sim</v>
      </c>
      <c r="U46" s="168">
        <f t="shared" si="0"/>
        <v>108464.21211228038</v>
      </c>
      <c r="V46" s="194"/>
      <c r="W46" s="194"/>
      <c r="X46" s="194"/>
      <c r="Y46" s="194"/>
      <c r="Z46" s="195">
        <v>45870</v>
      </c>
      <c r="AA46" s="301" cm="1">
        <f t="array" ref="AA46">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45901</v>
      </c>
      <c r="AB46" s="186"/>
      <c r="AC46" s="186"/>
      <c r="AD46" s="186"/>
      <c r="AE46" s="196"/>
      <c r="AF46" s="197"/>
      <c r="AG46" s="196"/>
      <c r="AH46" s="196"/>
      <c r="AI46" s="186">
        <f t="shared" si="1"/>
        <v>5055.47</v>
      </c>
      <c r="AJ46" s="186">
        <f t="shared" si="5"/>
        <v>0</v>
      </c>
      <c r="AK46" s="186">
        <f t="shared" si="3"/>
        <v>7627.735400000005</v>
      </c>
      <c r="AL46" s="196"/>
      <c r="AM46" s="187" t="str">
        <f>_xlfn.XLOOKUP(Tabela6[[#This Row],[Unidade]],tabShoppingsEmails[Shopping],tabShoppingsEmails[E-mails consolidados])</f>
        <v>carla.costa@allos.co; carla.mairinck@allos.co; davidson.pelolungo@allos.co; mariana.almeida@allos.co; denilson.sanches@allos.co; cassio.costa@allos.co; maressa.oliveira@allos.co</v>
      </c>
    </row>
    <row r="47" spans="1:39" ht="20.85" hidden="1" customHeight="1" thickBot="1">
      <c r="A47" s="185">
        <v>45936</v>
      </c>
      <c r="B47" s="186" t="s">
        <v>99</v>
      </c>
      <c r="C47" s="186" t="s">
        <v>127</v>
      </c>
      <c r="D47" s="186" t="s">
        <v>88</v>
      </c>
      <c r="E47" s="199" t="s">
        <v>30</v>
      </c>
      <c r="F47" s="191">
        <v>29</v>
      </c>
      <c r="G47" s="191">
        <v>16</v>
      </c>
      <c r="H47" s="191">
        <v>31</v>
      </c>
      <c r="I47" s="191">
        <v>0</v>
      </c>
      <c r="J47" s="193">
        <v>116091.94751228039</v>
      </c>
      <c r="K47" s="192"/>
      <c r="L47" s="192">
        <v>-5610.74</v>
      </c>
      <c r="M47" s="192"/>
      <c r="N47" s="192">
        <v>0</v>
      </c>
      <c r="O47" s="192">
        <v>-1160.92</v>
      </c>
      <c r="P47" s="194"/>
      <c r="Q47" s="194">
        <v>0</v>
      </c>
      <c r="R47" s="194">
        <v>0</v>
      </c>
      <c r="S47" s="194">
        <v>0</v>
      </c>
      <c r="T47" s="193" t="str">
        <f>IF(Tabela6[[#This Row],[Desconto SLA Mês]]&lt;&gt;"preenchimento pendente","Sim","Não")</f>
        <v>Sim</v>
      </c>
      <c r="U47" s="168">
        <f t="shared" si="0"/>
        <v>109320.28751228038</v>
      </c>
      <c r="V47" s="194"/>
      <c r="W47" s="194"/>
      <c r="X47" s="194"/>
      <c r="Y47" s="194"/>
      <c r="Z47" s="195">
        <v>45901</v>
      </c>
      <c r="AA47" s="301" cm="1">
        <f t="array" ref="AA47">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45931</v>
      </c>
      <c r="AB47" s="186"/>
      <c r="AC47" s="204">
        <v>4275.6928263892669</v>
      </c>
      <c r="AD47" s="186"/>
      <c r="AE47" s="196"/>
      <c r="AF47" s="197"/>
      <c r="AG47" s="196"/>
      <c r="AH47" s="196"/>
      <c r="AI47" s="186">
        <f t="shared" si="1"/>
        <v>5610.74</v>
      </c>
      <c r="AJ47" s="186">
        <f t="shared" si="5"/>
        <v>-4275.6928263892669</v>
      </c>
      <c r="AK47" s="186">
        <f t="shared" si="3"/>
        <v>6771.6600000000035</v>
      </c>
      <c r="AL47" s="196"/>
      <c r="AM47" s="187" t="str">
        <f>_xlfn.XLOOKUP(Tabela6[[#This Row],[Unidade]],tabShoppingsEmails[Shopping],tabShoppingsEmails[E-mails consolidados])</f>
        <v>carla.costa@allos.co; carla.mairinck@allos.co; davidson.pelolungo@allos.co; mariana.almeida@allos.co; denilson.sanches@allos.co; cassio.costa@allos.co; maressa.oliveira@allos.co</v>
      </c>
    </row>
    <row r="48" spans="1:39" ht="20.85" hidden="1" customHeight="1" thickBot="1">
      <c r="A48" s="185"/>
      <c r="B48" s="186" t="s">
        <v>252</v>
      </c>
      <c r="C48" s="186" t="s">
        <v>127</v>
      </c>
      <c r="D48" s="186" t="s">
        <v>88</v>
      </c>
      <c r="E48" s="199" t="s">
        <v>30</v>
      </c>
      <c r="F48" s="191">
        <v>29</v>
      </c>
      <c r="G48" s="191"/>
      <c r="H48" s="191"/>
      <c r="I48" s="191"/>
      <c r="J48" s="193"/>
      <c r="K48" s="192"/>
      <c r="L48" s="192"/>
      <c r="M48" s="192"/>
      <c r="N48" s="192"/>
      <c r="O48" s="192"/>
      <c r="P48" s="192"/>
      <c r="Q48" s="192"/>
      <c r="R48" s="192"/>
      <c r="S48" s="192"/>
      <c r="T48" s="193" t="str">
        <f>IF(Tabela6[[#This Row],[Desconto SLA Mês]]&lt;&gt;"preenchimento pendente","Sim","Não")</f>
        <v>Sim</v>
      </c>
      <c r="U48" s="168">
        <f t="shared" si="0"/>
        <v>0</v>
      </c>
      <c r="V48" s="194"/>
      <c r="W48" s="194"/>
      <c r="X48" s="194"/>
      <c r="Y48" s="194"/>
      <c r="Z48" s="195">
        <v>45931</v>
      </c>
      <c r="AA48" s="301" cm="1">
        <f t="array" ref="AA48">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45962</v>
      </c>
      <c r="AB48" s="186"/>
      <c r="AC48" s="186"/>
      <c r="AD48" s="186"/>
      <c r="AE48" s="196"/>
      <c r="AF48" s="197"/>
      <c r="AG48" s="196"/>
      <c r="AH48" s="196"/>
      <c r="AI48" s="186">
        <f t="shared" si="1"/>
        <v>0</v>
      </c>
      <c r="AJ48" s="186">
        <f t="shared" si="5"/>
        <v>0</v>
      </c>
      <c r="AK48" s="186">
        <f t="shared" si="3"/>
        <v>0</v>
      </c>
      <c r="AL48" s="196"/>
      <c r="AM48" s="187" t="str">
        <f>_xlfn.XLOOKUP(Tabela6[[#This Row],[Unidade]],tabShoppingsEmails[Shopping],tabShoppingsEmails[E-mails consolidados])</f>
        <v>carla.costa@allos.co; carla.mairinck@allos.co; davidson.pelolungo@allos.co; mariana.almeida@allos.co; denilson.sanches@allos.co; cassio.costa@allos.co; maressa.oliveira@allos.co</v>
      </c>
    </row>
    <row r="49" spans="1:39" ht="20.85" hidden="1" customHeight="1" thickBot="1">
      <c r="A49" s="185"/>
      <c r="B49" s="186" t="s">
        <v>252</v>
      </c>
      <c r="C49" s="186" t="s">
        <v>127</v>
      </c>
      <c r="D49" s="186" t="s">
        <v>88</v>
      </c>
      <c r="E49" s="199" t="s">
        <v>30</v>
      </c>
      <c r="F49" s="191">
        <v>29</v>
      </c>
      <c r="G49" s="191"/>
      <c r="H49" s="191"/>
      <c r="I49" s="191"/>
      <c r="J49" s="193"/>
      <c r="K49" s="191"/>
      <c r="L49" s="191"/>
      <c r="M49" s="192"/>
      <c r="N49" s="192"/>
      <c r="O49" s="192"/>
      <c r="P49" s="192"/>
      <c r="Q49" s="192"/>
      <c r="R49" s="192"/>
      <c r="S49" s="192"/>
      <c r="T49" s="193" t="str">
        <f>IF(Tabela6[[#This Row],[Desconto SLA Mês]]&lt;&gt;"preenchimento pendente","Sim","Não")</f>
        <v>Sim</v>
      </c>
      <c r="U49" s="168">
        <f t="shared" si="0"/>
        <v>0</v>
      </c>
      <c r="V49" s="194"/>
      <c r="W49" s="194"/>
      <c r="X49" s="194"/>
      <c r="Y49" s="194"/>
      <c r="Z49" s="195">
        <v>45962</v>
      </c>
      <c r="AA49" s="301" cm="1">
        <f t="array" ref="AA49">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45992</v>
      </c>
      <c r="AB49" s="186"/>
      <c r="AC49" s="186"/>
      <c r="AD49" s="186"/>
      <c r="AE49" s="196"/>
      <c r="AF49" s="197"/>
      <c r="AG49" s="196"/>
      <c r="AH49" s="196"/>
      <c r="AI49" s="186">
        <f t="shared" si="1"/>
        <v>0</v>
      </c>
      <c r="AJ49" s="186">
        <f t="shared" si="5"/>
        <v>0</v>
      </c>
      <c r="AK49" s="186">
        <f t="shared" si="3"/>
        <v>0</v>
      </c>
      <c r="AL49" s="196"/>
      <c r="AM49" s="187" t="str">
        <f>_xlfn.XLOOKUP(Tabela6[[#This Row],[Unidade]],tabShoppingsEmails[Shopping],tabShoppingsEmails[E-mails consolidados])</f>
        <v>carla.costa@allos.co; carla.mairinck@allos.co; davidson.pelolungo@allos.co; mariana.almeida@allos.co; denilson.sanches@allos.co; cassio.costa@allos.co; maressa.oliveira@allos.co</v>
      </c>
    </row>
    <row r="50" spans="1:39" ht="20.85" hidden="1" customHeight="1" thickBot="1">
      <c r="A50" s="185"/>
      <c r="B50" s="186" t="s">
        <v>252</v>
      </c>
      <c r="C50" s="187" t="s">
        <v>127</v>
      </c>
      <c r="D50" s="187" t="s">
        <v>88</v>
      </c>
      <c r="E50" s="199" t="s">
        <v>30</v>
      </c>
      <c r="F50" s="191">
        <v>29</v>
      </c>
      <c r="G50" s="191"/>
      <c r="H50" s="191"/>
      <c r="I50" s="191"/>
      <c r="J50" s="192"/>
      <c r="K50" s="192"/>
      <c r="L50" s="192"/>
      <c r="M50" s="192"/>
      <c r="N50" s="192"/>
      <c r="O50" s="192"/>
      <c r="P50" s="192"/>
      <c r="Q50" s="192"/>
      <c r="R50" s="192"/>
      <c r="S50" s="192"/>
      <c r="T50" s="193" t="str">
        <f>IF(Tabela6[[#This Row],[Desconto SLA Mês]]&lt;&gt;"preenchimento pendente","Sim","Não")</f>
        <v>Sim</v>
      </c>
      <c r="U50" s="168">
        <f t="shared" si="0"/>
        <v>0</v>
      </c>
      <c r="V50" s="194"/>
      <c r="W50" s="194"/>
      <c r="X50" s="194"/>
      <c r="Y50" s="194"/>
      <c r="Z50" s="195">
        <v>45992</v>
      </c>
      <c r="AA50" s="301" cm="1">
        <f t="array" ref="AA50">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46023</v>
      </c>
      <c r="AB50" s="186"/>
      <c r="AC50" s="186"/>
      <c r="AD50" s="186"/>
      <c r="AE50" s="196"/>
      <c r="AF50" s="197"/>
      <c r="AG50" s="196"/>
      <c r="AH50" s="196"/>
      <c r="AI50" s="186">
        <f t="shared" si="1"/>
        <v>0</v>
      </c>
      <c r="AJ50" s="186">
        <f t="shared" si="5"/>
        <v>0</v>
      </c>
      <c r="AK50" s="186">
        <f t="shared" si="3"/>
        <v>0</v>
      </c>
      <c r="AL50" s="196"/>
      <c r="AM50" s="187" t="str">
        <f>_xlfn.XLOOKUP(Tabela6[[#This Row],[Unidade]],tabShoppingsEmails[Shopping],tabShoppingsEmails[E-mails consolidados])</f>
        <v>carla.costa@allos.co; carla.mairinck@allos.co; davidson.pelolungo@allos.co; mariana.almeida@allos.co; denilson.sanches@allos.co; cassio.costa@allos.co; maressa.oliveira@allos.co</v>
      </c>
    </row>
    <row r="51" spans="1:39" ht="20.85" hidden="1" customHeight="1" thickBot="1">
      <c r="A51" s="185"/>
      <c r="B51" s="186" t="s">
        <v>99</v>
      </c>
      <c r="C51" s="187" t="s">
        <v>127</v>
      </c>
      <c r="D51" s="186" t="s">
        <v>85</v>
      </c>
      <c r="E51" s="199" t="s">
        <v>78</v>
      </c>
      <c r="F51" s="191">
        <v>20</v>
      </c>
      <c r="G51" s="191">
        <v>20</v>
      </c>
      <c r="H51" s="219">
        <v>0</v>
      </c>
      <c r="I51" s="219">
        <v>0</v>
      </c>
      <c r="J51" s="192">
        <v>101272.89638900723</v>
      </c>
      <c r="K51" s="219">
        <v>0</v>
      </c>
      <c r="L51" s="192">
        <v>0</v>
      </c>
      <c r="M51" s="192">
        <v>0</v>
      </c>
      <c r="N51" s="192">
        <v>0</v>
      </c>
      <c r="O51" s="203" t="s">
        <v>254</v>
      </c>
      <c r="P51" s="192">
        <v>0</v>
      </c>
      <c r="Q51" s="192">
        <v>0</v>
      </c>
      <c r="R51" s="192">
        <v>0</v>
      </c>
      <c r="S51" s="192">
        <v>0</v>
      </c>
      <c r="T51" s="193" t="str">
        <f>IF(Tabela6[[#This Row],[Desconto SLA Mês]]&lt;&gt;"preenchimento pendente","Sim","Não")</f>
        <v>Não</v>
      </c>
      <c r="U51" s="168">
        <f t="shared" si="0"/>
        <v>101272.89638900723</v>
      </c>
      <c r="V51" s="194"/>
      <c r="W51" s="194"/>
      <c r="X51" s="194"/>
      <c r="Y51" s="194"/>
      <c r="Z51" s="195">
        <v>45658</v>
      </c>
      <c r="AA51" s="301" cm="1">
        <f t="array" ref="AA51">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45658</v>
      </c>
      <c r="AB51" s="186"/>
      <c r="AC51" s="186"/>
      <c r="AD51" s="186"/>
      <c r="AE51" s="196"/>
      <c r="AF51" s="197"/>
      <c r="AG51" s="196"/>
      <c r="AH51" s="196"/>
      <c r="AI51" s="186">
        <f t="shared" si="1"/>
        <v>0</v>
      </c>
      <c r="AJ51" s="186">
        <f t="shared" si="5"/>
        <v>0</v>
      </c>
      <c r="AK51" s="186">
        <f t="shared" si="3"/>
        <v>0</v>
      </c>
      <c r="AL51" s="196"/>
      <c r="AM51" s="187" t="str">
        <f>_xlfn.XLOOKUP(Tabela6[[#This Row],[Unidade]],tabShoppingsEmails[Shopping],tabShoppingsEmails[E-mails consolidados])</f>
        <v>carla.costa@allos.co; carla.mairinck@allos.co; davidson.pelolungo@allos.co; mariana.almeida@allos.co; denilson.sanches@allos.co; cassio.costa@allos.co; maressa.oliveira@allos.co</v>
      </c>
    </row>
    <row r="52" spans="1:39" ht="20.85" hidden="1" customHeight="1" thickBot="1">
      <c r="A52" s="185"/>
      <c r="B52" s="186" t="s">
        <v>99</v>
      </c>
      <c r="C52" s="187" t="s">
        <v>127</v>
      </c>
      <c r="D52" s="186" t="s">
        <v>85</v>
      </c>
      <c r="E52" s="199" t="s">
        <v>78</v>
      </c>
      <c r="F52" s="191">
        <v>20</v>
      </c>
      <c r="G52" s="191">
        <v>20</v>
      </c>
      <c r="H52" s="219">
        <v>0</v>
      </c>
      <c r="I52" s="219">
        <v>0</v>
      </c>
      <c r="J52" s="192">
        <v>108386.04</v>
      </c>
      <c r="K52" s="219">
        <v>0</v>
      </c>
      <c r="L52" s="192">
        <v>0</v>
      </c>
      <c r="M52" s="192">
        <v>0</v>
      </c>
      <c r="N52" s="192">
        <v>0</v>
      </c>
      <c r="O52" s="203" t="s">
        <v>254</v>
      </c>
      <c r="P52" s="192">
        <v>0</v>
      </c>
      <c r="Q52" s="192">
        <v>0</v>
      </c>
      <c r="R52" s="192">
        <v>0</v>
      </c>
      <c r="S52" s="192">
        <v>0</v>
      </c>
      <c r="T52" s="193" t="str">
        <f>IF(Tabela6[[#This Row],[Desconto SLA Mês]]&lt;&gt;"preenchimento pendente","Sim","Não")</f>
        <v>Não</v>
      </c>
      <c r="U52" s="168">
        <f t="shared" si="0"/>
        <v>108386.04</v>
      </c>
      <c r="V52" s="194"/>
      <c r="W52" s="194"/>
      <c r="X52" s="194">
        <f>U52-U51</f>
        <v>7113.1436109927599</v>
      </c>
      <c r="Y52" s="206" t="s">
        <v>255</v>
      </c>
      <c r="Z52" s="195">
        <v>45689</v>
      </c>
      <c r="AA52" s="301" cm="1">
        <f t="array" ref="AA52">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45689</v>
      </c>
      <c r="AB52" s="186"/>
      <c r="AC52" s="186"/>
      <c r="AD52" s="186"/>
      <c r="AE52" s="196"/>
      <c r="AF52" s="197"/>
      <c r="AG52" s="196"/>
      <c r="AH52" s="196"/>
      <c r="AI52" s="186">
        <f t="shared" si="1"/>
        <v>0</v>
      </c>
      <c r="AJ52" s="186">
        <f t="shared" si="5"/>
        <v>0</v>
      </c>
      <c r="AK52" s="186">
        <f t="shared" si="3"/>
        <v>0</v>
      </c>
      <c r="AL52" s="196"/>
      <c r="AM52" s="187" t="str">
        <f>_xlfn.XLOOKUP(Tabela6[[#This Row],[Unidade]],tabShoppingsEmails[Shopping],tabShoppingsEmails[E-mails consolidados])</f>
        <v>carla.costa@allos.co; carla.mairinck@allos.co; davidson.pelolungo@allos.co; mariana.almeida@allos.co; denilson.sanches@allos.co; cassio.costa@allos.co; maressa.oliveira@allos.co</v>
      </c>
    </row>
    <row r="53" spans="1:39" ht="20.85" hidden="1" customHeight="1" thickBot="1">
      <c r="A53" s="185"/>
      <c r="B53" s="186" t="s">
        <v>252</v>
      </c>
      <c r="C53" s="187" t="s">
        <v>127</v>
      </c>
      <c r="D53" s="186" t="s">
        <v>85</v>
      </c>
      <c r="E53" s="199" t="s">
        <v>78</v>
      </c>
      <c r="F53" s="191">
        <v>20</v>
      </c>
      <c r="G53" s="191">
        <v>20</v>
      </c>
      <c r="H53" s="200" t="s">
        <v>253</v>
      </c>
      <c r="I53" s="200" t="s">
        <v>253</v>
      </c>
      <c r="J53" s="192">
        <v>108386.04</v>
      </c>
      <c r="K53" s="191"/>
      <c r="L53" s="203"/>
      <c r="M53" s="192"/>
      <c r="N53" s="200"/>
      <c r="O53" s="203" t="s">
        <v>254</v>
      </c>
      <c r="P53" s="192">
        <v>0</v>
      </c>
      <c r="Q53" s="201">
        <v>0</v>
      </c>
      <c r="R53" s="192"/>
      <c r="S53" s="192"/>
      <c r="T53" s="193" t="str">
        <f>IF(Tabela6[[#This Row],[Desconto SLA Mês]]&lt;&gt;"preenchimento pendente","Sim","Não")</f>
        <v>Não</v>
      </c>
      <c r="U53" s="168">
        <f>(J53+L53+Q53+R53+S53+N53)+IF(T53="Sim",O53+P53,0)</f>
        <v>108386.04</v>
      </c>
      <c r="V53" s="194"/>
      <c r="W53" s="194"/>
      <c r="X53" s="194"/>
      <c r="Y53" s="194"/>
      <c r="Z53" s="195">
        <v>45717</v>
      </c>
      <c r="AA53" s="301" cm="1">
        <f t="array" ref="AA53">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45717</v>
      </c>
      <c r="AB53" s="186"/>
      <c r="AC53" s="186"/>
      <c r="AD53" s="186"/>
      <c r="AE53" s="196"/>
      <c r="AF53" s="197"/>
      <c r="AG53" s="196"/>
      <c r="AH53" s="196"/>
      <c r="AI53" s="186">
        <f t="shared" si="1"/>
        <v>0</v>
      </c>
      <c r="AJ53" s="186">
        <f t="shared" si="5"/>
        <v>0</v>
      </c>
      <c r="AK53" s="186">
        <f t="shared" si="3"/>
        <v>0</v>
      </c>
      <c r="AL53" s="196"/>
      <c r="AM53" s="187" t="str">
        <f>_xlfn.XLOOKUP(Tabela6[[#This Row],[Unidade]],tabShoppingsEmails[Shopping],tabShoppingsEmails[E-mails consolidados])</f>
        <v>carla.costa@allos.co; carla.mairinck@allos.co; davidson.pelolungo@allos.co; mariana.almeida@allos.co; denilson.sanches@allos.co; cassio.costa@allos.co; maressa.oliveira@allos.co</v>
      </c>
    </row>
    <row r="54" spans="1:39" ht="20.85" hidden="1" customHeight="1" thickBot="1">
      <c r="A54" s="185"/>
      <c r="B54" s="186" t="s">
        <v>252</v>
      </c>
      <c r="C54" s="187" t="s">
        <v>127</v>
      </c>
      <c r="D54" s="186" t="s">
        <v>85</v>
      </c>
      <c r="E54" s="199" t="s">
        <v>78</v>
      </c>
      <c r="F54" s="191">
        <v>20</v>
      </c>
      <c r="G54" s="191">
        <v>20</v>
      </c>
      <c r="H54" s="200" t="s">
        <v>253</v>
      </c>
      <c r="I54" s="200" t="s">
        <v>253</v>
      </c>
      <c r="J54" s="192">
        <v>108386.04</v>
      </c>
      <c r="K54" s="191"/>
      <c r="L54" s="203"/>
      <c r="M54" s="192"/>
      <c r="N54" s="200"/>
      <c r="O54" s="203" t="s">
        <v>254</v>
      </c>
      <c r="P54" s="192"/>
      <c r="Q54" s="201">
        <v>0</v>
      </c>
      <c r="R54" s="192"/>
      <c r="S54" s="192">
        <v>0</v>
      </c>
      <c r="T54" s="193" t="str">
        <f>IF(Tabela6[[#This Row],[Desconto SLA Mês]]&lt;&gt;"preenchimento pendente","Sim","Não")</f>
        <v>Não</v>
      </c>
      <c r="U54" s="168">
        <f t="shared" si="0"/>
        <v>108386.04</v>
      </c>
      <c r="V54" s="194"/>
      <c r="W54" s="194"/>
      <c r="X54" s="194"/>
      <c r="Y54" s="194"/>
      <c r="Z54" s="195">
        <v>45748</v>
      </c>
      <c r="AA54" s="301" cm="1">
        <f t="array" ref="AA54">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45748</v>
      </c>
      <c r="AB54" s="186"/>
      <c r="AC54" s="186"/>
      <c r="AD54" s="186"/>
      <c r="AE54" s="196"/>
      <c r="AF54" s="197"/>
      <c r="AG54" s="196"/>
      <c r="AH54" s="196"/>
      <c r="AI54" s="186">
        <f t="shared" si="1"/>
        <v>0</v>
      </c>
      <c r="AJ54" s="186">
        <f t="shared" si="5"/>
        <v>0</v>
      </c>
      <c r="AK54" s="186">
        <f t="shared" si="3"/>
        <v>0</v>
      </c>
      <c r="AL54" s="196"/>
      <c r="AM54" s="187" t="str">
        <f>_xlfn.XLOOKUP(Tabela6[[#This Row],[Unidade]],tabShoppingsEmails[Shopping],tabShoppingsEmails[E-mails consolidados])</f>
        <v>carla.costa@allos.co; carla.mairinck@allos.co; davidson.pelolungo@allos.co; mariana.almeida@allos.co; denilson.sanches@allos.co; cassio.costa@allos.co; maressa.oliveira@allos.co</v>
      </c>
    </row>
    <row r="55" spans="1:39" ht="20.85" hidden="1" customHeight="1" thickBot="1">
      <c r="A55" s="185"/>
      <c r="B55" s="186" t="s">
        <v>252</v>
      </c>
      <c r="C55" s="187" t="s">
        <v>127</v>
      </c>
      <c r="D55" s="186" t="s">
        <v>85</v>
      </c>
      <c r="E55" s="199" t="s">
        <v>78</v>
      </c>
      <c r="F55" s="191">
        <v>20</v>
      </c>
      <c r="G55" s="191">
        <v>20</v>
      </c>
      <c r="H55" s="200" t="s">
        <v>253</v>
      </c>
      <c r="I55" s="200" t="s">
        <v>253</v>
      </c>
      <c r="J55" s="192">
        <v>108386.04</v>
      </c>
      <c r="K55" s="191"/>
      <c r="L55" s="203"/>
      <c r="M55" s="192"/>
      <c r="N55" s="200"/>
      <c r="O55" s="203" t="s">
        <v>254</v>
      </c>
      <c r="P55" s="192"/>
      <c r="Q55" s="192">
        <v>0</v>
      </c>
      <c r="R55" s="192"/>
      <c r="S55" s="192">
        <v>0</v>
      </c>
      <c r="T55" s="193" t="str">
        <f>IF(Tabela6[[#This Row],[Desconto SLA Mês]]&lt;&gt;"preenchimento pendente","Sim","Não")</f>
        <v>Não</v>
      </c>
      <c r="U55" s="168">
        <f t="shared" si="0"/>
        <v>108386.04</v>
      </c>
      <c r="V55" s="194"/>
      <c r="W55" s="194"/>
      <c r="X55" s="194"/>
      <c r="Y55" s="194"/>
      <c r="Z55" s="195">
        <v>45778</v>
      </c>
      <c r="AA55" s="301" cm="1">
        <f t="array" ref="AA55">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45778</v>
      </c>
      <c r="AB55" s="186"/>
      <c r="AC55" s="186"/>
      <c r="AD55" s="186"/>
      <c r="AE55" s="196"/>
      <c r="AF55" s="197"/>
      <c r="AG55" s="196"/>
      <c r="AH55" s="196"/>
      <c r="AI55" s="186">
        <f t="shared" si="1"/>
        <v>0</v>
      </c>
      <c r="AJ55" s="186">
        <f t="shared" si="5"/>
        <v>0</v>
      </c>
      <c r="AK55" s="186">
        <f t="shared" si="3"/>
        <v>0</v>
      </c>
      <c r="AL55" s="196"/>
      <c r="AM55" s="187" t="str">
        <f>_xlfn.XLOOKUP(Tabela6[[#This Row],[Unidade]],tabShoppingsEmails[Shopping],tabShoppingsEmails[E-mails consolidados])</f>
        <v>carla.costa@allos.co; carla.mairinck@allos.co; davidson.pelolungo@allos.co; mariana.almeida@allos.co; denilson.sanches@allos.co; cassio.costa@allos.co; maressa.oliveira@allos.co</v>
      </c>
    </row>
    <row r="56" spans="1:39" ht="20.85" hidden="1" customHeight="1" thickBot="1">
      <c r="A56" s="185"/>
      <c r="B56" s="186" t="s">
        <v>252</v>
      </c>
      <c r="C56" s="187" t="s">
        <v>127</v>
      </c>
      <c r="D56" s="186" t="s">
        <v>85</v>
      </c>
      <c r="E56" s="199" t="s">
        <v>78</v>
      </c>
      <c r="F56" s="191">
        <v>20</v>
      </c>
      <c r="G56" s="191">
        <v>20</v>
      </c>
      <c r="H56" s="200" t="s">
        <v>253</v>
      </c>
      <c r="I56" s="200" t="s">
        <v>253</v>
      </c>
      <c r="J56" s="192">
        <v>108386.04</v>
      </c>
      <c r="K56" s="191"/>
      <c r="L56" s="203"/>
      <c r="M56" s="192"/>
      <c r="N56" s="200"/>
      <c r="O56" s="203" t="s">
        <v>254</v>
      </c>
      <c r="P56" s="192"/>
      <c r="Q56" s="192">
        <v>0</v>
      </c>
      <c r="R56" s="192"/>
      <c r="S56" s="192">
        <v>-170.34</v>
      </c>
      <c r="T56" s="193" t="str">
        <f>IF(Tabela6[[#This Row],[Desconto SLA Mês]]&lt;&gt;"preenchimento pendente","Sim","Não")</f>
        <v>Não</v>
      </c>
      <c r="U56" s="168">
        <f t="shared" si="0"/>
        <v>108215.7</v>
      </c>
      <c r="V56" s="194"/>
      <c r="W56" s="194"/>
      <c r="X56" s="194"/>
      <c r="Y56" s="194"/>
      <c r="Z56" s="195">
        <v>45809</v>
      </c>
      <c r="AA56" s="301" cm="1">
        <f t="array" ref="AA56">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45809</v>
      </c>
      <c r="AB56" s="204"/>
      <c r="AC56" s="204"/>
      <c r="AD56" s="186"/>
      <c r="AE56" s="196"/>
      <c r="AF56" s="197"/>
      <c r="AG56" s="196"/>
      <c r="AH56" s="196"/>
      <c r="AI56" s="186">
        <f t="shared" si="1"/>
        <v>0</v>
      </c>
      <c r="AJ56" s="186">
        <f t="shared" si="5"/>
        <v>0</v>
      </c>
      <c r="AK56" s="186">
        <f t="shared" si="3"/>
        <v>170.33999999999651</v>
      </c>
      <c r="AL56" s="196"/>
      <c r="AM56" s="187" t="str">
        <f>_xlfn.XLOOKUP(Tabela6[[#This Row],[Unidade]],tabShoppingsEmails[Shopping],tabShoppingsEmails[E-mails consolidados])</f>
        <v>carla.costa@allos.co; carla.mairinck@allos.co; davidson.pelolungo@allos.co; mariana.almeida@allos.co; denilson.sanches@allos.co; cassio.costa@allos.co; maressa.oliveira@allos.co</v>
      </c>
    </row>
    <row r="57" spans="1:39" ht="20.85" hidden="1" customHeight="1" thickBot="1">
      <c r="A57" s="185"/>
      <c r="B57" s="186" t="s">
        <v>252</v>
      </c>
      <c r="C57" s="187" t="s">
        <v>127</v>
      </c>
      <c r="D57" s="187" t="s">
        <v>85</v>
      </c>
      <c r="E57" s="199" t="s">
        <v>78</v>
      </c>
      <c r="F57" s="191">
        <v>20</v>
      </c>
      <c r="G57" s="191">
        <v>20</v>
      </c>
      <c r="H57" s="200" t="s">
        <v>253</v>
      </c>
      <c r="I57" s="200" t="s">
        <v>253</v>
      </c>
      <c r="J57" s="192">
        <v>108386.04</v>
      </c>
      <c r="K57" s="191"/>
      <c r="L57" s="293"/>
      <c r="M57" s="192"/>
      <c r="N57" s="293"/>
      <c r="O57" s="203" t="s">
        <v>254</v>
      </c>
      <c r="P57" s="192"/>
      <c r="Q57" s="192">
        <v>0</v>
      </c>
      <c r="R57" s="192"/>
      <c r="S57" s="192">
        <v>0</v>
      </c>
      <c r="T57" s="193" t="str">
        <f>IF(Tabela6[[#This Row],[Desconto SLA Mês]]&lt;&gt;"preenchimento pendente","Sim","Não")</f>
        <v>Não</v>
      </c>
      <c r="U57" s="168">
        <f>(J57+L57+Q57+R57+S57+N57)+IF(T57="Sim",O57+P57,0)</f>
        <v>108386.04</v>
      </c>
      <c r="V57" s="194"/>
      <c r="W57" s="194"/>
      <c r="X57" s="194"/>
      <c r="Y57" s="194"/>
      <c r="Z57" s="195">
        <v>45839</v>
      </c>
      <c r="AA57" s="301" cm="1">
        <f t="array" ref="AA57">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45839</v>
      </c>
      <c r="AB57" s="186"/>
      <c r="AC57" s="186"/>
      <c r="AD57" s="186"/>
      <c r="AE57" s="196"/>
      <c r="AF57" s="197"/>
      <c r="AG57" s="196"/>
      <c r="AH57" s="196"/>
      <c r="AI57" s="186">
        <f t="shared" si="1"/>
        <v>0</v>
      </c>
      <c r="AJ57" s="186">
        <f t="shared" si="5"/>
        <v>0</v>
      </c>
      <c r="AK57" s="186">
        <f>J57-U57</f>
        <v>0</v>
      </c>
      <c r="AL57" s="196"/>
      <c r="AM57" s="187" t="str">
        <f>_xlfn.XLOOKUP(Tabela6[[#This Row],[Unidade]],tabShoppingsEmails[Shopping],tabShoppingsEmails[E-mails consolidados])</f>
        <v>carla.costa@allos.co; carla.mairinck@allos.co; davidson.pelolungo@allos.co; mariana.almeida@allos.co; denilson.sanches@allos.co; cassio.costa@allos.co; maressa.oliveira@allos.co</v>
      </c>
    </row>
    <row r="58" spans="1:39" ht="20.85" hidden="1" customHeight="1" thickBot="1">
      <c r="A58" s="185">
        <v>45918</v>
      </c>
      <c r="B58" s="186" t="s">
        <v>99</v>
      </c>
      <c r="C58" s="187" t="s">
        <v>127</v>
      </c>
      <c r="D58" s="186" t="s">
        <v>85</v>
      </c>
      <c r="E58" s="199" t="s">
        <v>78</v>
      </c>
      <c r="F58" s="191">
        <v>20</v>
      </c>
      <c r="G58" s="191">
        <v>20</v>
      </c>
      <c r="H58" s="191">
        <v>0</v>
      </c>
      <c r="I58" s="191">
        <v>0</v>
      </c>
      <c r="J58" s="192">
        <v>108386.04</v>
      </c>
      <c r="K58" s="191"/>
      <c r="L58" s="192">
        <v>0</v>
      </c>
      <c r="M58" s="192"/>
      <c r="N58" s="192">
        <v>0</v>
      </c>
      <c r="O58" s="192">
        <v>0</v>
      </c>
      <c r="P58" s="192"/>
      <c r="Q58" s="192">
        <v>0</v>
      </c>
      <c r="R58" s="192"/>
      <c r="S58" s="192">
        <v>0</v>
      </c>
      <c r="T58" s="193" t="str">
        <f>IF(Tabela6[[#This Row],[Desconto SLA Mês]]&lt;&gt;"preenchimento pendente","Sim","Não")</f>
        <v>Sim</v>
      </c>
      <c r="U58" s="168">
        <f>(J58+L58+Q58+R58+S58+N58)+IF(T58="Sim",O58+P58,0)</f>
        <v>108386.04</v>
      </c>
      <c r="V58" s="194"/>
      <c r="W58" s="194"/>
      <c r="X58" s="194"/>
      <c r="Y58" s="194"/>
      <c r="Z58" s="195">
        <v>45870</v>
      </c>
      <c r="AA58" s="301" cm="1">
        <f t="array" ref="AA58">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45870</v>
      </c>
      <c r="AB58" s="186"/>
      <c r="AC58" s="186"/>
      <c r="AD58" s="186"/>
      <c r="AE58" s="196"/>
      <c r="AF58" s="197"/>
      <c r="AG58" s="196"/>
      <c r="AH58" s="196"/>
      <c r="AI58" s="186">
        <f t="shared" si="1"/>
        <v>0</v>
      </c>
      <c r="AJ58" s="186">
        <f t="shared" si="5"/>
        <v>0</v>
      </c>
      <c r="AK58" s="186">
        <f>J58-U58</f>
        <v>0</v>
      </c>
      <c r="AL58" s="196"/>
      <c r="AM58" s="187" t="str">
        <f>_xlfn.XLOOKUP(Tabela6[[#This Row],[Unidade]],tabShoppingsEmails[Shopping],tabShoppingsEmails[E-mails consolidados])</f>
        <v>carla.costa@allos.co; carla.mairinck@allos.co; davidson.pelolungo@allos.co; mariana.almeida@allos.co; denilson.sanches@allos.co; cassio.costa@allos.co; maressa.oliveira@allos.co</v>
      </c>
    </row>
    <row r="59" spans="1:39" ht="20.85" hidden="1" customHeight="1" thickBot="1">
      <c r="A59" s="185"/>
      <c r="B59" s="186" t="s">
        <v>252</v>
      </c>
      <c r="C59" s="187" t="s">
        <v>127</v>
      </c>
      <c r="D59" s="186" t="s">
        <v>85</v>
      </c>
      <c r="E59" s="199" t="s">
        <v>78</v>
      </c>
      <c r="F59" s="191">
        <v>20</v>
      </c>
      <c r="G59" s="191">
        <v>20</v>
      </c>
      <c r="H59" s="191"/>
      <c r="I59" s="191"/>
      <c r="J59" s="192">
        <v>108386.04</v>
      </c>
      <c r="K59" s="191"/>
      <c r="L59" s="192"/>
      <c r="M59" s="192"/>
      <c r="N59" s="192"/>
      <c r="O59" s="192"/>
      <c r="P59" s="192"/>
      <c r="Q59" s="192"/>
      <c r="R59" s="192"/>
      <c r="S59" s="192"/>
      <c r="T59" s="193" t="str">
        <f>IF(Tabela6[[#This Row],[Desconto SLA Mês]]&lt;&gt;"preenchimento pendente","Sim","Não")</f>
        <v>Sim</v>
      </c>
      <c r="U59" s="168">
        <f t="shared" si="0"/>
        <v>108386.04</v>
      </c>
      <c r="V59" s="194"/>
      <c r="W59" s="194"/>
      <c r="X59" s="194"/>
      <c r="Y59" s="194"/>
      <c r="Z59" s="195">
        <v>45901</v>
      </c>
      <c r="AA59" s="301" cm="1">
        <f t="array" ref="AA59">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45901</v>
      </c>
      <c r="AB59" s="186"/>
      <c r="AC59" s="186"/>
      <c r="AD59" s="186"/>
      <c r="AE59" s="196"/>
      <c r="AF59" s="197"/>
      <c r="AG59" s="196"/>
      <c r="AH59" s="196"/>
      <c r="AI59" s="186">
        <f t="shared" si="1"/>
        <v>0</v>
      </c>
      <c r="AJ59" s="186">
        <f t="shared" si="5"/>
        <v>0</v>
      </c>
      <c r="AK59" s="186">
        <f t="shared" si="3"/>
        <v>0</v>
      </c>
      <c r="AL59" s="196"/>
      <c r="AM59" s="187" t="str">
        <f>_xlfn.XLOOKUP(Tabela6[[#This Row],[Unidade]],tabShoppingsEmails[Shopping],tabShoppingsEmails[E-mails consolidados])</f>
        <v>carla.costa@allos.co; carla.mairinck@allos.co; davidson.pelolungo@allos.co; mariana.almeida@allos.co; denilson.sanches@allos.co; cassio.costa@allos.co; maressa.oliveira@allos.co</v>
      </c>
    </row>
    <row r="60" spans="1:39" ht="20.85" hidden="1" customHeight="1" thickBot="1">
      <c r="A60" s="185">
        <v>45944</v>
      </c>
      <c r="B60" s="186" t="s">
        <v>99</v>
      </c>
      <c r="C60" s="187" t="s">
        <v>127</v>
      </c>
      <c r="D60" s="186" t="s">
        <v>85</v>
      </c>
      <c r="E60" s="199" t="s">
        <v>78</v>
      </c>
      <c r="F60" s="191">
        <v>20</v>
      </c>
      <c r="G60" s="191">
        <v>20</v>
      </c>
      <c r="H60" s="191">
        <v>2</v>
      </c>
      <c r="I60" s="191">
        <v>0</v>
      </c>
      <c r="J60" s="192">
        <v>108386.04</v>
      </c>
      <c r="K60" s="191"/>
      <c r="L60" s="192">
        <v>-350.8</v>
      </c>
      <c r="M60" s="192"/>
      <c r="N60" s="192">
        <v>0</v>
      </c>
      <c r="O60" s="191">
        <v>0</v>
      </c>
      <c r="P60" s="192"/>
      <c r="Q60" s="192">
        <v>0</v>
      </c>
      <c r="R60" s="192">
        <v>0</v>
      </c>
      <c r="S60" s="192">
        <v>0</v>
      </c>
      <c r="T60" s="193" t="str">
        <f>IF(Tabela6[[#This Row],[Desconto SLA Mês]]&lt;&gt;"preenchimento pendente","Sim","Não")</f>
        <v>Sim</v>
      </c>
      <c r="U60" s="168">
        <f t="shared" si="0"/>
        <v>108035.23999999999</v>
      </c>
      <c r="V60" s="194"/>
      <c r="W60" s="194"/>
      <c r="X60" s="194"/>
      <c r="Y60" s="194"/>
      <c r="Z60" s="195">
        <v>45931</v>
      </c>
      <c r="AA60" s="301" cm="1">
        <f t="array" ref="AA60">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45931</v>
      </c>
      <c r="AB60" s="186"/>
      <c r="AC60" s="186"/>
      <c r="AD60" s="186"/>
      <c r="AE60" s="196"/>
      <c r="AF60" s="197"/>
      <c r="AG60" s="196"/>
      <c r="AH60" s="196"/>
      <c r="AI60" s="186">
        <f t="shared" si="1"/>
        <v>350.8</v>
      </c>
      <c r="AJ60" s="186">
        <f t="shared" si="5"/>
        <v>0</v>
      </c>
      <c r="AK60" s="186">
        <f t="shared" si="3"/>
        <v>350.80000000000291</v>
      </c>
      <c r="AL60" s="196"/>
      <c r="AM60" s="187" t="str">
        <f>_xlfn.XLOOKUP(Tabela6[[#This Row],[Unidade]],tabShoppingsEmails[Shopping],tabShoppingsEmails[E-mails consolidados])</f>
        <v>carla.costa@allos.co; carla.mairinck@allos.co; davidson.pelolungo@allos.co; mariana.almeida@allos.co; denilson.sanches@allos.co; cassio.costa@allos.co; maressa.oliveira@allos.co</v>
      </c>
    </row>
    <row r="61" spans="1:39" ht="20.85" hidden="1" customHeight="1" thickBot="1">
      <c r="A61" s="185"/>
      <c r="B61" s="186" t="s">
        <v>252</v>
      </c>
      <c r="C61" s="186" t="s">
        <v>127</v>
      </c>
      <c r="D61" s="186" t="s">
        <v>85</v>
      </c>
      <c r="E61" s="199" t="s">
        <v>78</v>
      </c>
      <c r="F61" s="191">
        <v>20</v>
      </c>
      <c r="G61" s="191"/>
      <c r="H61" s="191"/>
      <c r="I61" s="191"/>
      <c r="J61" s="191"/>
      <c r="K61" s="191"/>
      <c r="L61" s="191"/>
      <c r="M61" s="192"/>
      <c r="N61" s="192"/>
      <c r="O61" s="191"/>
      <c r="P61" s="192"/>
      <c r="Q61" s="192"/>
      <c r="R61" s="192"/>
      <c r="S61" s="192"/>
      <c r="T61" s="193" t="str">
        <f>IF(Tabela6[[#This Row],[Desconto SLA Mês]]&lt;&gt;"preenchimento pendente","Sim","Não")</f>
        <v>Sim</v>
      </c>
      <c r="U61" s="168">
        <f t="shared" si="0"/>
        <v>0</v>
      </c>
      <c r="V61" s="194"/>
      <c r="W61" s="194"/>
      <c r="X61" s="194"/>
      <c r="Y61" s="194"/>
      <c r="Z61" s="195">
        <v>45962</v>
      </c>
      <c r="AA61" s="301" cm="1">
        <f t="array" ref="AA61">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45962</v>
      </c>
      <c r="AB61" s="186"/>
      <c r="AC61" s="186"/>
      <c r="AD61" s="186"/>
      <c r="AE61" s="196"/>
      <c r="AF61" s="197"/>
      <c r="AG61" s="196"/>
      <c r="AH61" s="196"/>
      <c r="AI61" s="186">
        <f t="shared" si="1"/>
        <v>0</v>
      </c>
      <c r="AJ61" s="186">
        <f t="shared" si="5"/>
        <v>0</v>
      </c>
      <c r="AK61" s="186">
        <f t="shared" si="3"/>
        <v>0</v>
      </c>
      <c r="AL61" s="196"/>
      <c r="AM61" s="187" t="str">
        <f>_xlfn.XLOOKUP(Tabela6[[#This Row],[Unidade]],tabShoppingsEmails[Shopping],tabShoppingsEmails[E-mails consolidados])</f>
        <v>carla.costa@allos.co; carla.mairinck@allos.co; davidson.pelolungo@allos.co; mariana.almeida@allos.co; denilson.sanches@allos.co; cassio.costa@allos.co; maressa.oliveira@allos.co</v>
      </c>
    </row>
    <row r="62" spans="1:39" ht="20.85" hidden="1" customHeight="1" thickBot="1">
      <c r="A62" s="185"/>
      <c r="B62" s="186" t="s">
        <v>252</v>
      </c>
      <c r="C62" s="186" t="s">
        <v>127</v>
      </c>
      <c r="D62" s="186" t="s">
        <v>85</v>
      </c>
      <c r="E62" s="199" t="s">
        <v>78</v>
      </c>
      <c r="F62" s="191">
        <v>20</v>
      </c>
      <c r="G62" s="191"/>
      <c r="H62" s="191"/>
      <c r="I62" s="191"/>
      <c r="J62" s="191"/>
      <c r="K62" s="191"/>
      <c r="L62" s="191"/>
      <c r="M62" s="192"/>
      <c r="N62" s="192"/>
      <c r="O62" s="191"/>
      <c r="P62" s="192"/>
      <c r="Q62" s="192"/>
      <c r="R62" s="192"/>
      <c r="S62" s="192"/>
      <c r="T62" s="193" t="str">
        <f>IF(Tabela6[[#This Row],[Desconto SLA Mês]]&lt;&gt;"preenchimento pendente","Sim","Não")</f>
        <v>Sim</v>
      </c>
      <c r="U62" s="168">
        <f t="shared" si="0"/>
        <v>0</v>
      </c>
      <c r="V62" s="194"/>
      <c r="W62" s="194"/>
      <c r="X62" s="194"/>
      <c r="Y62" s="194"/>
      <c r="Z62" s="195">
        <v>45992</v>
      </c>
      <c r="AA62" s="301" cm="1">
        <f t="array" ref="AA62">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45992</v>
      </c>
      <c r="AB62" s="186"/>
      <c r="AC62" s="186"/>
      <c r="AD62" s="186"/>
      <c r="AE62" s="196"/>
      <c r="AF62" s="197"/>
      <c r="AG62" s="196"/>
      <c r="AH62" s="196"/>
      <c r="AI62" s="186">
        <f t="shared" si="1"/>
        <v>0</v>
      </c>
      <c r="AJ62" s="186">
        <f t="shared" si="5"/>
        <v>0</v>
      </c>
      <c r="AK62" s="186">
        <f t="shared" si="3"/>
        <v>0</v>
      </c>
      <c r="AL62" s="196"/>
      <c r="AM62" s="187" t="str">
        <f>_xlfn.XLOOKUP(Tabela6[[#This Row],[Unidade]],tabShoppingsEmails[Shopping],tabShoppingsEmails[E-mails consolidados])</f>
        <v>carla.costa@allos.co; carla.mairinck@allos.co; davidson.pelolungo@allos.co; mariana.almeida@allos.co; denilson.sanches@allos.co; cassio.costa@allos.co; maressa.oliveira@allos.co</v>
      </c>
    </row>
    <row r="63" spans="1:39" ht="20.85" hidden="1" customHeight="1" thickBot="1">
      <c r="A63" s="185"/>
      <c r="B63" s="186" t="s">
        <v>99</v>
      </c>
      <c r="C63" s="186" t="s">
        <v>127</v>
      </c>
      <c r="D63" s="186" t="s">
        <v>87</v>
      </c>
      <c r="E63" s="199" t="s">
        <v>78</v>
      </c>
      <c r="F63" s="191">
        <v>12</v>
      </c>
      <c r="G63" s="191">
        <v>12</v>
      </c>
      <c r="H63" s="219">
        <v>0</v>
      </c>
      <c r="I63" s="219">
        <v>0</v>
      </c>
      <c r="J63" s="192">
        <v>91477.03</v>
      </c>
      <c r="K63" s="219">
        <v>0</v>
      </c>
      <c r="L63" s="192">
        <v>0</v>
      </c>
      <c r="M63" s="192">
        <v>0</v>
      </c>
      <c r="N63" s="192">
        <v>0</v>
      </c>
      <c r="O63" s="203" t="s">
        <v>254</v>
      </c>
      <c r="P63" s="192">
        <v>0</v>
      </c>
      <c r="Q63" s="192">
        <v>0</v>
      </c>
      <c r="R63" s="192">
        <v>0</v>
      </c>
      <c r="S63" s="192">
        <v>0</v>
      </c>
      <c r="T63" s="193" t="str">
        <f>IF(Tabela6[[#This Row],[Desconto SLA Mês]]&lt;&gt;"preenchimento pendente","Sim","Não")</f>
        <v>Não</v>
      </c>
      <c r="U63" s="168">
        <f t="shared" si="0"/>
        <v>91477.03</v>
      </c>
      <c r="V63" s="194"/>
      <c r="W63" s="194"/>
      <c r="X63" s="194"/>
      <c r="Y63" s="194"/>
      <c r="Z63" s="195">
        <v>45658</v>
      </c>
      <c r="AA63" s="301" cm="1">
        <f t="array" ref="AA63">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45658</v>
      </c>
      <c r="AB63" s="186"/>
      <c r="AC63" s="186"/>
      <c r="AD63" s="186"/>
      <c r="AE63" s="196"/>
      <c r="AF63" s="197"/>
      <c r="AG63" s="196"/>
      <c r="AH63" s="196"/>
      <c r="AI63" s="186">
        <f t="shared" si="1"/>
        <v>0</v>
      </c>
      <c r="AJ63" s="186">
        <f t="shared" si="5"/>
        <v>0</v>
      </c>
      <c r="AK63" s="186">
        <f t="shared" si="3"/>
        <v>0</v>
      </c>
      <c r="AL63" s="196"/>
      <c r="AM63" s="187" t="str">
        <f>_xlfn.XLOOKUP(Tabela6[[#This Row],[Unidade]],tabShoppingsEmails[Shopping],tabShoppingsEmails[E-mails consolidados])</f>
        <v>carla.costa@allos.co; carla.mairinck@allos.co; davidson.pelolungo@allos.co; mariana.almeida@allos.co; denilson.sanches@allos.co; cassio.costa@allos.co; maressa.oliveira@allos.co</v>
      </c>
    </row>
    <row r="64" spans="1:39" ht="20.85" hidden="1" customHeight="1" thickBot="1">
      <c r="A64" s="185"/>
      <c r="B64" s="186" t="s">
        <v>99</v>
      </c>
      <c r="C64" s="186" t="s">
        <v>127</v>
      </c>
      <c r="D64" s="187" t="s">
        <v>87</v>
      </c>
      <c r="E64" s="199" t="s">
        <v>78</v>
      </c>
      <c r="F64" s="191">
        <v>12</v>
      </c>
      <c r="G64" s="191">
        <v>12</v>
      </c>
      <c r="H64" s="219">
        <v>0</v>
      </c>
      <c r="I64" s="219">
        <v>0</v>
      </c>
      <c r="J64" s="192">
        <v>96095.56</v>
      </c>
      <c r="K64" s="219">
        <v>0</v>
      </c>
      <c r="L64" s="192">
        <v>0</v>
      </c>
      <c r="M64" s="192">
        <v>0</v>
      </c>
      <c r="N64" s="192">
        <v>0</v>
      </c>
      <c r="O64" s="203" t="s">
        <v>254</v>
      </c>
      <c r="P64" s="192">
        <v>0</v>
      </c>
      <c r="Q64" s="192">
        <v>0</v>
      </c>
      <c r="R64" s="192">
        <v>0</v>
      </c>
      <c r="S64" s="192">
        <v>0</v>
      </c>
      <c r="T64" s="193" t="str">
        <f>IF(Tabela6[[#This Row],[Desconto SLA Mês]]&lt;&gt;"preenchimento pendente","Sim","Não")</f>
        <v>Não</v>
      </c>
      <c r="U64" s="168">
        <f t="shared" si="0"/>
        <v>96095.56</v>
      </c>
      <c r="V64" s="194"/>
      <c r="W64" s="194"/>
      <c r="X64" s="194">
        <f>U64-U63</f>
        <v>4618.5299999999988</v>
      </c>
      <c r="Y64" s="206" t="s">
        <v>255</v>
      </c>
      <c r="Z64" s="195">
        <v>45689</v>
      </c>
      <c r="AA64" s="301" cm="1">
        <f t="array" ref="AA64">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45689</v>
      </c>
      <c r="AB64" s="186"/>
      <c r="AC64" s="186"/>
      <c r="AD64" s="186"/>
      <c r="AE64" s="196"/>
      <c r="AF64" s="197"/>
      <c r="AG64" s="196"/>
      <c r="AH64" s="196"/>
      <c r="AI64" s="186">
        <f t="shared" si="1"/>
        <v>0</v>
      </c>
      <c r="AJ64" s="186">
        <f t="shared" si="5"/>
        <v>0</v>
      </c>
      <c r="AK64" s="186">
        <f t="shared" si="3"/>
        <v>0</v>
      </c>
      <c r="AL64" s="196"/>
      <c r="AM64" s="187" t="str">
        <f>_xlfn.XLOOKUP(Tabela6[[#This Row],[Unidade]],tabShoppingsEmails[Shopping],tabShoppingsEmails[E-mails consolidados])</f>
        <v>carla.costa@allos.co; carla.mairinck@allos.co; davidson.pelolungo@allos.co; mariana.almeida@allos.co; denilson.sanches@allos.co; cassio.costa@allos.co; maressa.oliveira@allos.co</v>
      </c>
    </row>
    <row r="65" spans="1:39" ht="20.85" hidden="1" customHeight="1" thickBot="1">
      <c r="A65" s="185"/>
      <c r="B65" s="186" t="s">
        <v>252</v>
      </c>
      <c r="C65" s="186" t="s">
        <v>127</v>
      </c>
      <c r="D65" s="186" t="s">
        <v>87</v>
      </c>
      <c r="E65" s="220" t="s">
        <v>78</v>
      </c>
      <c r="F65" s="191">
        <v>12</v>
      </c>
      <c r="G65" s="191">
        <v>12</v>
      </c>
      <c r="H65" s="200" t="s">
        <v>253</v>
      </c>
      <c r="I65" s="200" t="s">
        <v>253</v>
      </c>
      <c r="J65" s="192">
        <v>96095.56</v>
      </c>
      <c r="K65" s="192"/>
      <c r="L65" s="200"/>
      <c r="M65" s="192"/>
      <c r="N65" s="200"/>
      <c r="O65" s="203" t="s">
        <v>254</v>
      </c>
      <c r="P65" s="192">
        <v>0</v>
      </c>
      <c r="Q65" s="201">
        <v>0</v>
      </c>
      <c r="R65" s="192"/>
      <c r="S65" s="192"/>
      <c r="T65" s="193" t="str">
        <f>IF(Tabela6[[#This Row],[Desconto SLA Mês]]&lt;&gt;"preenchimento pendente","Sim","Não")</f>
        <v>Não</v>
      </c>
      <c r="U65" s="168">
        <f t="shared" si="0"/>
        <v>96095.56</v>
      </c>
      <c r="V65" s="194"/>
      <c r="W65" s="194"/>
      <c r="X65" s="194"/>
      <c r="Y65" s="194"/>
      <c r="Z65" s="195">
        <v>45717</v>
      </c>
      <c r="AA65" s="301" cm="1">
        <f t="array" ref="AA65">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45717</v>
      </c>
      <c r="AB65" s="186"/>
      <c r="AC65" s="204"/>
      <c r="AD65" s="204"/>
      <c r="AE65" s="196"/>
      <c r="AF65" s="197"/>
      <c r="AG65" s="196"/>
      <c r="AH65" s="196"/>
      <c r="AI65" s="186">
        <f t="shared" si="1"/>
        <v>0</v>
      </c>
      <c r="AJ65" s="186">
        <f t="shared" si="5"/>
        <v>0</v>
      </c>
      <c r="AK65" s="186">
        <f t="shared" si="3"/>
        <v>0</v>
      </c>
      <c r="AL65" s="196"/>
      <c r="AM65" s="187" t="str">
        <f>_xlfn.XLOOKUP(Tabela6[[#This Row],[Unidade]],tabShoppingsEmails[Shopping],tabShoppingsEmails[E-mails consolidados])</f>
        <v>carla.costa@allos.co; carla.mairinck@allos.co; davidson.pelolungo@allos.co; mariana.almeida@allos.co; denilson.sanches@allos.co; cassio.costa@allos.co; maressa.oliveira@allos.co</v>
      </c>
    </row>
    <row r="66" spans="1:39" ht="20.85" hidden="1" customHeight="1" thickBot="1">
      <c r="A66" s="185"/>
      <c r="B66" s="186" t="s">
        <v>252</v>
      </c>
      <c r="C66" s="186" t="s">
        <v>127</v>
      </c>
      <c r="D66" s="186" t="s">
        <v>87</v>
      </c>
      <c r="E66" s="220" t="s">
        <v>78</v>
      </c>
      <c r="F66" s="191">
        <v>12</v>
      </c>
      <c r="G66" s="191">
        <v>12</v>
      </c>
      <c r="H66" s="200" t="s">
        <v>253</v>
      </c>
      <c r="I66" s="200" t="s">
        <v>253</v>
      </c>
      <c r="J66" s="192">
        <v>96095.56</v>
      </c>
      <c r="K66" s="192"/>
      <c r="L66" s="200"/>
      <c r="M66" s="192"/>
      <c r="N66" s="200"/>
      <c r="O66" s="203" t="s">
        <v>254</v>
      </c>
      <c r="P66" s="192"/>
      <c r="Q66" s="201">
        <v>0</v>
      </c>
      <c r="R66" s="192"/>
      <c r="S66" s="192">
        <v>0</v>
      </c>
      <c r="T66" s="193" t="str">
        <f>IF(Tabela6[[#This Row],[Desconto SLA Mês]]&lt;&gt;"preenchimento pendente","Sim","Não")</f>
        <v>Não</v>
      </c>
      <c r="U66" s="168">
        <f t="shared" ref="U66:U129" si="6">(J66+L66+Q66+R66+S66+N66)+IF(T66="Sim",O66+P66,0)</f>
        <v>96095.56</v>
      </c>
      <c r="V66" s="194"/>
      <c r="W66" s="194"/>
      <c r="X66" s="194"/>
      <c r="Y66" s="194"/>
      <c r="Z66" s="195">
        <v>45748</v>
      </c>
      <c r="AA66" s="301" cm="1">
        <f t="array" ref="AA66">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45748</v>
      </c>
      <c r="AB66" s="186"/>
      <c r="AC66" s="186"/>
      <c r="AD66" s="186"/>
      <c r="AE66" s="196"/>
      <c r="AF66" s="197"/>
      <c r="AG66" s="196"/>
      <c r="AH66" s="196"/>
      <c r="AI66" s="186">
        <f t="shared" ref="AI66:AI129" si="7">K66-L66</f>
        <v>0</v>
      </c>
      <c r="AJ66" s="186">
        <f t="shared" si="5"/>
        <v>0</v>
      </c>
      <c r="AK66" s="186">
        <f t="shared" ref="AK66:AK129" si="8">J66-U66</f>
        <v>0</v>
      </c>
      <c r="AL66" s="196"/>
      <c r="AM66" s="187" t="str">
        <f>_xlfn.XLOOKUP(Tabela6[[#This Row],[Unidade]],tabShoppingsEmails[Shopping],tabShoppingsEmails[E-mails consolidados])</f>
        <v>carla.costa@allos.co; carla.mairinck@allos.co; davidson.pelolungo@allos.co; mariana.almeida@allos.co; denilson.sanches@allos.co; cassio.costa@allos.co; maressa.oliveira@allos.co</v>
      </c>
    </row>
    <row r="67" spans="1:39" ht="20.85" hidden="1" customHeight="1" thickBot="1">
      <c r="A67" s="185"/>
      <c r="B67" s="186" t="s">
        <v>99</v>
      </c>
      <c r="C67" s="186" t="s">
        <v>127</v>
      </c>
      <c r="D67" s="186" t="s">
        <v>87</v>
      </c>
      <c r="E67" s="220" t="s">
        <v>78</v>
      </c>
      <c r="F67" s="191">
        <v>12</v>
      </c>
      <c r="G67" s="191">
        <v>12</v>
      </c>
      <c r="H67" s="191">
        <v>1</v>
      </c>
      <c r="I67" s="201">
        <v>0</v>
      </c>
      <c r="J67" s="192">
        <v>96095.56</v>
      </c>
      <c r="K67" s="192"/>
      <c r="L67" s="200"/>
      <c r="M67" s="192"/>
      <c r="N67" s="200"/>
      <c r="O67" s="203" t="s">
        <v>254</v>
      </c>
      <c r="P67" s="192"/>
      <c r="Q67" s="201">
        <v>0</v>
      </c>
      <c r="R67" s="192"/>
      <c r="S67" s="192">
        <v>0</v>
      </c>
      <c r="T67" s="193" t="str">
        <f>IF(Tabela6[[#This Row],[Desconto SLA Mês]]&lt;&gt;"preenchimento pendente","Sim","Não")</f>
        <v>Não</v>
      </c>
      <c r="U67" s="168">
        <f t="shared" si="6"/>
        <v>96095.56</v>
      </c>
      <c r="V67" s="194"/>
      <c r="W67" s="194"/>
      <c r="X67" s="194"/>
      <c r="Y67" s="194"/>
      <c r="Z67" s="195">
        <v>45778</v>
      </c>
      <c r="AA67" s="301" cm="1">
        <f t="array" ref="AA67">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45778</v>
      </c>
      <c r="AB67" s="186"/>
      <c r="AC67" s="186"/>
      <c r="AD67" s="186"/>
      <c r="AE67" s="196"/>
      <c r="AF67" s="197"/>
      <c r="AG67" s="196"/>
      <c r="AH67" s="196"/>
      <c r="AI67" s="186">
        <f t="shared" si="7"/>
        <v>0</v>
      </c>
      <c r="AJ67" s="186">
        <f t="shared" si="5"/>
        <v>0</v>
      </c>
      <c r="AK67" s="186">
        <f t="shared" si="8"/>
        <v>0</v>
      </c>
      <c r="AL67" s="196"/>
      <c r="AM67" s="187" t="str">
        <f>_xlfn.XLOOKUP(Tabela6[[#This Row],[Unidade]],tabShoppingsEmails[Shopping],tabShoppingsEmails[E-mails consolidados])</f>
        <v>carla.costa@allos.co; carla.mairinck@allos.co; davidson.pelolungo@allos.co; mariana.almeida@allos.co; denilson.sanches@allos.co; cassio.costa@allos.co; maressa.oliveira@allos.co</v>
      </c>
    </row>
    <row r="68" spans="1:39" ht="20.85" hidden="1" customHeight="1" thickBot="1">
      <c r="A68" s="185"/>
      <c r="B68" s="186" t="s">
        <v>252</v>
      </c>
      <c r="C68" s="186" t="s">
        <v>127</v>
      </c>
      <c r="D68" s="186" t="s">
        <v>87</v>
      </c>
      <c r="E68" s="220" t="s">
        <v>78</v>
      </c>
      <c r="F68" s="191">
        <v>12</v>
      </c>
      <c r="G68" s="191">
        <v>12</v>
      </c>
      <c r="H68" s="200" t="s">
        <v>253</v>
      </c>
      <c r="I68" s="200" t="s">
        <v>253</v>
      </c>
      <c r="J68" s="192">
        <v>96095.56</v>
      </c>
      <c r="K68" s="201"/>
      <c r="L68" s="200"/>
      <c r="M68" s="192"/>
      <c r="N68" s="200"/>
      <c r="O68" s="203" t="s">
        <v>254</v>
      </c>
      <c r="P68" s="192"/>
      <c r="Q68" s="201">
        <v>0</v>
      </c>
      <c r="R68" s="192"/>
      <c r="S68" s="192">
        <v>-196.86</v>
      </c>
      <c r="T68" s="193" t="str">
        <f>IF(Tabela6[[#This Row],[Desconto SLA Mês]]&lt;&gt;"preenchimento pendente","Sim","Não")</f>
        <v>Não</v>
      </c>
      <c r="U68" s="168">
        <f t="shared" si="6"/>
        <v>95898.7</v>
      </c>
      <c r="V68" s="194"/>
      <c r="W68" s="194"/>
      <c r="X68" s="194"/>
      <c r="Y68" s="194"/>
      <c r="Z68" s="195">
        <v>45809</v>
      </c>
      <c r="AA68" s="301" cm="1">
        <f t="array" ref="AA68">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45809</v>
      </c>
      <c r="AB68" s="186"/>
      <c r="AC68" s="186"/>
      <c r="AD68" s="186"/>
      <c r="AE68" s="196"/>
      <c r="AF68" s="197"/>
      <c r="AG68" s="196"/>
      <c r="AH68" s="196"/>
      <c r="AI68" s="186">
        <f t="shared" si="7"/>
        <v>0</v>
      </c>
      <c r="AJ68" s="186">
        <f t="shared" si="5"/>
        <v>0</v>
      </c>
      <c r="AK68" s="186">
        <f t="shared" si="8"/>
        <v>196.86000000000058</v>
      </c>
      <c r="AL68" s="196"/>
      <c r="AM68" s="187" t="str">
        <f>_xlfn.XLOOKUP(Tabela6[[#This Row],[Unidade]],tabShoppingsEmails[Shopping],tabShoppingsEmails[E-mails consolidados])</f>
        <v>carla.costa@allos.co; carla.mairinck@allos.co; davidson.pelolungo@allos.co; mariana.almeida@allos.co; denilson.sanches@allos.co; cassio.costa@allos.co; maressa.oliveira@allos.co</v>
      </c>
    </row>
    <row r="69" spans="1:39" ht="20.85" hidden="1" customHeight="1" thickBot="1">
      <c r="A69" s="185"/>
      <c r="B69" s="186" t="s">
        <v>252</v>
      </c>
      <c r="C69" s="186" t="s">
        <v>127</v>
      </c>
      <c r="D69" s="186" t="s">
        <v>87</v>
      </c>
      <c r="E69" s="199" t="s">
        <v>78</v>
      </c>
      <c r="F69" s="191">
        <v>12</v>
      </c>
      <c r="G69" s="191">
        <v>12</v>
      </c>
      <c r="H69" s="200" t="s">
        <v>253</v>
      </c>
      <c r="I69" s="200" t="s">
        <v>253</v>
      </c>
      <c r="J69" s="192">
        <v>96095.56</v>
      </c>
      <c r="K69" s="192"/>
      <c r="L69" s="200"/>
      <c r="M69" s="192"/>
      <c r="N69" s="200"/>
      <c r="O69" s="203" t="s">
        <v>254</v>
      </c>
      <c r="P69" s="192"/>
      <c r="Q69" s="192">
        <v>0</v>
      </c>
      <c r="R69" s="192"/>
      <c r="S69" s="192">
        <v>0</v>
      </c>
      <c r="T69" s="193" t="str">
        <f>IF(Tabela6[[#This Row],[Desconto SLA Mês]]&lt;&gt;"preenchimento pendente","Sim","Não")</f>
        <v>Não</v>
      </c>
      <c r="U69" s="168">
        <f t="shared" si="6"/>
        <v>96095.56</v>
      </c>
      <c r="V69" s="194"/>
      <c r="W69" s="194"/>
      <c r="X69" s="194"/>
      <c r="Y69" s="194"/>
      <c r="Z69" s="195">
        <v>45839</v>
      </c>
      <c r="AA69" s="301" cm="1">
        <f t="array" ref="AA69">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45839</v>
      </c>
      <c r="AB69" s="186"/>
      <c r="AC69" s="186"/>
      <c r="AD69" s="186"/>
      <c r="AE69" s="196"/>
      <c r="AF69" s="197"/>
      <c r="AG69" s="196"/>
      <c r="AH69" s="196"/>
      <c r="AI69" s="186">
        <f t="shared" si="7"/>
        <v>0</v>
      </c>
      <c r="AJ69" s="186">
        <f t="shared" si="5"/>
        <v>0</v>
      </c>
      <c r="AK69" s="186">
        <f t="shared" si="8"/>
        <v>0</v>
      </c>
      <c r="AL69" s="196"/>
      <c r="AM69" s="187" t="str">
        <f>_xlfn.XLOOKUP(Tabela6[[#This Row],[Unidade]],tabShoppingsEmails[Shopping],tabShoppingsEmails[E-mails consolidados])</f>
        <v>carla.costa@allos.co; carla.mairinck@allos.co; davidson.pelolungo@allos.co; mariana.almeida@allos.co; denilson.sanches@allos.co; cassio.costa@allos.co; maressa.oliveira@allos.co</v>
      </c>
    </row>
    <row r="70" spans="1:39" ht="20.85" hidden="1" customHeight="1" thickBot="1">
      <c r="A70" s="185">
        <v>45918</v>
      </c>
      <c r="B70" s="186" t="s">
        <v>99</v>
      </c>
      <c r="C70" s="186" t="s">
        <v>127</v>
      </c>
      <c r="D70" s="186" t="s">
        <v>87</v>
      </c>
      <c r="E70" s="199" t="s">
        <v>78</v>
      </c>
      <c r="F70" s="191">
        <v>12</v>
      </c>
      <c r="G70" s="191">
        <v>12</v>
      </c>
      <c r="H70" s="191">
        <v>0</v>
      </c>
      <c r="I70" s="191">
        <v>0</v>
      </c>
      <c r="J70" s="192">
        <v>96095.56</v>
      </c>
      <c r="K70" s="192"/>
      <c r="L70" s="192">
        <v>0</v>
      </c>
      <c r="M70" s="192"/>
      <c r="N70" s="192">
        <v>0</v>
      </c>
      <c r="O70" s="192">
        <v>0</v>
      </c>
      <c r="P70" s="192"/>
      <c r="Q70" s="192">
        <v>0</v>
      </c>
      <c r="R70" s="192"/>
      <c r="S70" s="192">
        <v>0</v>
      </c>
      <c r="T70" s="193" t="str">
        <f>IF(Tabela6[[#This Row],[Desconto SLA Mês]]&lt;&gt;"preenchimento pendente","Sim","Não")</f>
        <v>Sim</v>
      </c>
      <c r="U70" s="168">
        <f>(J70+L70+Q70+R70+S70+N70)+IF(T70="Sim",O70+P70,0)</f>
        <v>96095.56</v>
      </c>
      <c r="V70" s="194"/>
      <c r="W70" s="194"/>
      <c r="X70" s="194"/>
      <c r="Y70" s="194"/>
      <c r="Z70" s="195">
        <v>45870</v>
      </c>
      <c r="AA70" s="301" cm="1">
        <f t="array" ref="AA70">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45870</v>
      </c>
      <c r="AB70" s="186"/>
      <c r="AC70" s="186"/>
      <c r="AD70" s="186"/>
      <c r="AE70" s="196"/>
      <c r="AF70" s="197"/>
      <c r="AG70" s="196"/>
      <c r="AH70" s="196"/>
      <c r="AI70" s="186">
        <f t="shared" si="7"/>
        <v>0</v>
      </c>
      <c r="AJ70" s="186">
        <f t="shared" si="5"/>
        <v>0</v>
      </c>
      <c r="AK70" s="186">
        <f t="shared" si="8"/>
        <v>0</v>
      </c>
      <c r="AL70" s="196"/>
      <c r="AM70" s="187" t="str">
        <f>_xlfn.XLOOKUP(Tabela6[[#This Row],[Unidade]],tabShoppingsEmails[Shopping],tabShoppingsEmails[E-mails consolidados])</f>
        <v>carla.costa@allos.co; carla.mairinck@allos.co; davidson.pelolungo@allos.co; mariana.almeida@allos.co; denilson.sanches@allos.co; cassio.costa@allos.co; maressa.oliveira@allos.co</v>
      </c>
    </row>
    <row r="71" spans="1:39" ht="20.85" hidden="1" customHeight="1" thickBot="1">
      <c r="A71" s="185"/>
      <c r="B71" s="186" t="s">
        <v>252</v>
      </c>
      <c r="C71" s="186" t="s">
        <v>127</v>
      </c>
      <c r="D71" s="187" t="s">
        <v>87</v>
      </c>
      <c r="E71" s="199" t="s">
        <v>78</v>
      </c>
      <c r="F71" s="191">
        <v>12</v>
      </c>
      <c r="G71" s="191">
        <v>12</v>
      </c>
      <c r="H71" s="191"/>
      <c r="I71" s="191"/>
      <c r="J71" s="192">
        <v>96095.56</v>
      </c>
      <c r="K71" s="192"/>
      <c r="L71" s="192"/>
      <c r="M71" s="192"/>
      <c r="N71" s="192"/>
      <c r="O71" s="192"/>
      <c r="P71" s="192"/>
      <c r="Q71" s="192"/>
      <c r="R71" s="192"/>
      <c r="S71" s="192"/>
      <c r="T71" s="193" t="str">
        <f>IF(Tabela6[[#This Row],[Desconto SLA Mês]]&lt;&gt;"preenchimento pendente","Sim","Não")</f>
        <v>Sim</v>
      </c>
      <c r="U71" s="168">
        <f>(J71+L71+Q71+R71+S71+N71)+IF(T71="Sim",O71+P71,0)</f>
        <v>96095.56</v>
      </c>
      <c r="V71" s="194"/>
      <c r="W71" s="194"/>
      <c r="X71" s="194"/>
      <c r="Y71" s="194"/>
      <c r="Z71" s="195">
        <v>45901</v>
      </c>
      <c r="AA71" s="301" cm="1">
        <f t="array" ref="AA71">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45901</v>
      </c>
      <c r="AB71" s="186"/>
      <c r="AC71" s="186"/>
      <c r="AD71" s="186"/>
      <c r="AE71" s="196"/>
      <c r="AF71" s="197"/>
      <c r="AG71" s="196"/>
      <c r="AH71" s="196"/>
      <c r="AI71" s="186">
        <f t="shared" si="7"/>
        <v>0</v>
      </c>
      <c r="AJ71" s="186">
        <f t="shared" si="5"/>
        <v>0</v>
      </c>
      <c r="AK71" s="186">
        <f t="shared" si="8"/>
        <v>0</v>
      </c>
      <c r="AL71" s="196"/>
      <c r="AM71" s="187" t="str">
        <f>_xlfn.XLOOKUP(Tabela6[[#This Row],[Unidade]],tabShoppingsEmails[Shopping],tabShoppingsEmails[E-mails consolidados])</f>
        <v>carla.costa@allos.co; carla.mairinck@allos.co; davidson.pelolungo@allos.co; mariana.almeida@allos.co; denilson.sanches@allos.co; cassio.costa@allos.co; maressa.oliveira@allos.co</v>
      </c>
    </row>
    <row r="72" spans="1:39" ht="20.85" hidden="1" customHeight="1" thickBot="1">
      <c r="A72" s="185">
        <v>45944</v>
      </c>
      <c r="B72" s="186" t="s">
        <v>99</v>
      </c>
      <c r="C72" s="186" t="s">
        <v>127</v>
      </c>
      <c r="D72" s="186" t="s">
        <v>87</v>
      </c>
      <c r="E72" s="199" t="s">
        <v>78</v>
      </c>
      <c r="F72" s="191">
        <v>12</v>
      </c>
      <c r="G72" s="191">
        <v>12</v>
      </c>
      <c r="H72" s="191">
        <v>1</v>
      </c>
      <c r="I72" s="191">
        <v>0</v>
      </c>
      <c r="J72" s="192">
        <v>96095.56</v>
      </c>
      <c r="K72" s="192"/>
      <c r="L72" s="192">
        <v>-237.12</v>
      </c>
      <c r="M72" s="192"/>
      <c r="N72" s="192">
        <v>0</v>
      </c>
      <c r="O72" s="192">
        <v>0</v>
      </c>
      <c r="P72" s="192"/>
      <c r="Q72" s="192">
        <v>0</v>
      </c>
      <c r="R72" s="192">
        <v>0</v>
      </c>
      <c r="S72" s="192">
        <v>0</v>
      </c>
      <c r="T72" s="193" t="str">
        <f>IF(Tabela6[[#This Row],[Desconto SLA Mês]]&lt;&gt;"preenchimento pendente","Sim","Não")</f>
        <v>Sim</v>
      </c>
      <c r="U72" s="168">
        <f t="shared" si="6"/>
        <v>95858.44</v>
      </c>
      <c r="V72" s="194"/>
      <c r="W72" s="194"/>
      <c r="X72" s="194"/>
      <c r="Y72" s="194"/>
      <c r="Z72" s="195">
        <v>45931</v>
      </c>
      <c r="AA72" s="301" cm="1">
        <f t="array" ref="AA72">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45931</v>
      </c>
      <c r="AB72" s="204"/>
      <c r="AC72" s="204"/>
      <c r="AD72" s="204"/>
      <c r="AE72" s="196"/>
      <c r="AF72" s="197"/>
      <c r="AG72" s="196"/>
      <c r="AH72" s="196"/>
      <c r="AI72" s="186">
        <f t="shared" si="7"/>
        <v>237.12</v>
      </c>
      <c r="AJ72" s="186">
        <f t="shared" si="5"/>
        <v>0</v>
      </c>
      <c r="AK72" s="186">
        <f t="shared" si="8"/>
        <v>237.11999999999534</v>
      </c>
      <c r="AL72" s="196"/>
      <c r="AM72" s="187" t="str">
        <f>_xlfn.XLOOKUP(Tabela6[[#This Row],[Unidade]],tabShoppingsEmails[Shopping],tabShoppingsEmails[E-mails consolidados])</f>
        <v>carla.costa@allos.co; carla.mairinck@allos.co; davidson.pelolungo@allos.co; mariana.almeida@allos.co; denilson.sanches@allos.co; cassio.costa@allos.co; maressa.oliveira@allos.co</v>
      </c>
    </row>
    <row r="73" spans="1:39" ht="20.85" hidden="1" customHeight="1" thickBot="1">
      <c r="A73" s="185"/>
      <c r="B73" s="186" t="s">
        <v>252</v>
      </c>
      <c r="C73" s="186" t="s">
        <v>127</v>
      </c>
      <c r="D73" s="199" t="s">
        <v>87</v>
      </c>
      <c r="E73" s="199" t="s">
        <v>78</v>
      </c>
      <c r="F73" s="191">
        <v>12</v>
      </c>
      <c r="G73" s="191"/>
      <c r="H73" s="191"/>
      <c r="I73" s="191"/>
      <c r="J73" s="192"/>
      <c r="K73" s="192"/>
      <c r="L73" s="192"/>
      <c r="M73" s="192"/>
      <c r="N73" s="192"/>
      <c r="O73" s="192"/>
      <c r="P73" s="192"/>
      <c r="Q73" s="192"/>
      <c r="R73" s="192"/>
      <c r="S73" s="192"/>
      <c r="T73" s="193" t="str">
        <f>IF(Tabela6[[#This Row],[Desconto SLA Mês]]&lt;&gt;"preenchimento pendente","Sim","Não")</f>
        <v>Sim</v>
      </c>
      <c r="U73" s="168">
        <f t="shared" si="6"/>
        <v>0</v>
      </c>
      <c r="V73" s="194"/>
      <c r="W73" s="194"/>
      <c r="X73" s="194"/>
      <c r="Y73" s="194"/>
      <c r="Z73" s="195">
        <v>45962</v>
      </c>
      <c r="AA73" s="301" cm="1">
        <f t="array" ref="AA73">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45962</v>
      </c>
      <c r="AB73" s="186"/>
      <c r="AC73" s="186"/>
      <c r="AD73" s="186"/>
      <c r="AE73" s="196"/>
      <c r="AF73" s="197"/>
      <c r="AG73" s="196"/>
      <c r="AH73" s="196"/>
      <c r="AI73" s="186">
        <f t="shared" si="7"/>
        <v>0</v>
      </c>
      <c r="AJ73" s="186">
        <f t="shared" si="5"/>
        <v>0</v>
      </c>
      <c r="AK73" s="186">
        <f t="shared" si="8"/>
        <v>0</v>
      </c>
      <c r="AL73" s="196"/>
      <c r="AM73" s="187" t="str">
        <f>_xlfn.XLOOKUP(Tabela6[[#This Row],[Unidade]],tabShoppingsEmails[Shopping],tabShoppingsEmails[E-mails consolidados])</f>
        <v>carla.costa@allos.co; carla.mairinck@allos.co; davidson.pelolungo@allos.co; mariana.almeida@allos.co; denilson.sanches@allos.co; cassio.costa@allos.co; maressa.oliveira@allos.co</v>
      </c>
    </row>
    <row r="74" spans="1:39" ht="20.85" hidden="1" customHeight="1" thickBot="1">
      <c r="A74" s="185"/>
      <c r="B74" s="186" t="s">
        <v>252</v>
      </c>
      <c r="C74" s="186" t="s">
        <v>127</v>
      </c>
      <c r="D74" s="199" t="s">
        <v>87</v>
      </c>
      <c r="E74" s="199" t="s">
        <v>78</v>
      </c>
      <c r="F74" s="191">
        <v>12</v>
      </c>
      <c r="G74" s="191"/>
      <c r="H74" s="191"/>
      <c r="I74" s="191"/>
      <c r="J74" s="192"/>
      <c r="K74" s="192"/>
      <c r="L74" s="192"/>
      <c r="M74" s="192"/>
      <c r="N74" s="192"/>
      <c r="O74" s="192"/>
      <c r="P74" s="192"/>
      <c r="Q74" s="192"/>
      <c r="R74" s="192"/>
      <c r="S74" s="192"/>
      <c r="T74" s="193" t="str">
        <f>IF(Tabela6[[#This Row],[Desconto SLA Mês]]&lt;&gt;"preenchimento pendente","Sim","Não")</f>
        <v>Sim</v>
      </c>
      <c r="U74" s="168">
        <f t="shared" si="6"/>
        <v>0</v>
      </c>
      <c r="V74" s="194"/>
      <c r="W74" s="194"/>
      <c r="X74" s="194"/>
      <c r="Y74" s="194"/>
      <c r="Z74" s="195">
        <v>45992</v>
      </c>
      <c r="AA74" s="301" cm="1">
        <f t="array" ref="AA74">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45992</v>
      </c>
      <c r="AB74" s="186"/>
      <c r="AC74" s="186"/>
      <c r="AD74" s="186"/>
      <c r="AE74" s="196"/>
      <c r="AF74" s="197"/>
      <c r="AG74" s="196"/>
      <c r="AH74" s="196"/>
      <c r="AI74" s="186">
        <f t="shared" si="7"/>
        <v>0</v>
      </c>
      <c r="AJ74" s="186">
        <f t="shared" si="5"/>
        <v>0</v>
      </c>
      <c r="AK74" s="186">
        <f t="shared" si="8"/>
        <v>0</v>
      </c>
      <c r="AL74" s="196"/>
      <c r="AM74" s="187" t="str">
        <f>_xlfn.XLOOKUP(Tabela6[[#This Row],[Unidade]],tabShoppingsEmails[Shopping],tabShoppingsEmails[E-mails consolidados])</f>
        <v>carla.costa@allos.co; carla.mairinck@allos.co; davidson.pelolungo@allos.co; mariana.almeida@allos.co; denilson.sanches@allos.co; cassio.costa@allos.co; maressa.oliveira@allos.co</v>
      </c>
    </row>
    <row r="75" spans="1:39" ht="20.85" hidden="1" customHeight="1" thickBot="1">
      <c r="A75" s="185"/>
      <c r="B75" s="186" t="s">
        <v>252</v>
      </c>
      <c r="C75" s="186" t="s">
        <v>143</v>
      </c>
      <c r="D75" s="199" t="s">
        <v>87</v>
      </c>
      <c r="E75" s="199" t="s">
        <v>62</v>
      </c>
      <c r="F75" s="191">
        <v>9</v>
      </c>
      <c r="G75" s="191">
        <v>9</v>
      </c>
      <c r="H75" s="203" t="s">
        <v>253</v>
      </c>
      <c r="I75" s="203" t="s">
        <v>253</v>
      </c>
      <c r="J75" s="192">
        <v>66738.95</v>
      </c>
      <c r="K75" s="200"/>
      <c r="L75" s="200"/>
      <c r="M75" s="200"/>
      <c r="N75" s="200"/>
      <c r="O75" s="192">
        <v>-444.93</v>
      </c>
      <c r="P75" s="192">
        <v>0</v>
      </c>
      <c r="Q75" s="192">
        <v>0</v>
      </c>
      <c r="R75" s="192">
        <v>0</v>
      </c>
      <c r="S75" s="192">
        <v>0</v>
      </c>
      <c r="T75" s="193" t="str">
        <f>IF(Tabela6[[#This Row],[Desconto SLA Mês]]&lt;&gt;"preenchimento pendente","Sim","Não")</f>
        <v>Sim</v>
      </c>
      <c r="U75" s="168">
        <f t="shared" si="6"/>
        <v>66294.02</v>
      </c>
      <c r="V75" s="194"/>
      <c r="W75" s="194"/>
      <c r="X75" s="194">
        <v>0</v>
      </c>
      <c r="Y75" s="194">
        <v>0</v>
      </c>
      <c r="Z75" s="195">
        <v>45658</v>
      </c>
      <c r="AA75" s="301" cm="1">
        <f t="array" ref="AA75">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45689</v>
      </c>
      <c r="AB75" s="186"/>
      <c r="AC75" s="186"/>
      <c r="AD75" s="186"/>
      <c r="AE75" s="196"/>
      <c r="AF75" s="197"/>
      <c r="AG75" s="196"/>
      <c r="AH75" s="196"/>
      <c r="AI75" s="186">
        <f t="shared" si="7"/>
        <v>0</v>
      </c>
      <c r="AJ75" s="186">
        <f t="shared" si="5"/>
        <v>0</v>
      </c>
      <c r="AK75" s="186">
        <f t="shared" si="8"/>
        <v>444.92999999999302</v>
      </c>
      <c r="AL75" s="196"/>
      <c r="AM75" s="187" t="str">
        <f>_xlfn.XLOOKUP(Tabela6[[#This Row],[Unidade]],tabShoppingsEmails[Shopping],tabShoppingsEmails[E-mails consolidados])</f>
        <v>rogerio.silva@allos.co; amanda.mariana@allos.co; marcelo.laraia@allos.co; fernando.naves@allos.co; camila.freitas@allos.co; natalina.yang@allos.co; flavio.junior@allos.co</v>
      </c>
    </row>
    <row r="76" spans="1:39" ht="20.85" hidden="1" customHeight="1" thickBot="1">
      <c r="A76" s="185"/>
      <c r="B76" s="186" t="s">
        <v>252</v>
      </c>
      <c r="C76" s="186" t="s">
        <v>143</v>
      </c>
      <c r="D76" s="199" t="s">
        <v>87</v>
      </c>
      <c r="E76" s="199" t="s">
        <v>62</v>
      </c>
      <c r="F76" s="191">
        <v>9</v>
      </c>
      <c r="G76" s="191">
        <v>9</v>
      </c>
      <c r="H76" s="203" t="s">
        <v>253</v>
      </c>
      <c r="I76" s="203" t="s">
        <v>253</v>
      </c>
      <c r="J76" s="192">
        <v>66738.95</v>
      </c>
      <c r="K76" s="192"/>
      <c r="L76" s="200"/>
      <c r="M76" s="200"/>
      <c r="N76" s="200"/>
      <c r="O76" s="203" t="s">
        <v>254</v>
      </c>
      <c r="P76" s="192">
        <v>0</v>
      </c>
      <c r="Q76" s="192">
        <v>0</v>
      </c>
      <c r="R76" s="192">
        <v>0</v>
      </c>
      <c r="S76" s="192">
        <v>0</v>
      </c>
      <c r="T76" s="193" t="str">
        <f>IF(Tabela6[[#This Row],[Desconto SLA Mês]]&lt;&gt;"preenchimento pendente","Sim","Não")</f>
        <v>Não</v>
      </c>
      <c r="U76" s="168">
        <f t="shared" si="6"/>
        <v>66738.95</v>
      </c>
      <c r="V76" s="194"/>
      <c r="W76" s="194"/>
      <c r="X76" s="194"/>
      <c r="Y76" s="194"/>
      <c r="Z76" s="195">
        <v>45689</v>
      </c>
      <c r="AA76" s="301" cm="1">
        <f t="array" ref="AA76">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45717</v>
      </c>
      <c r="AB76" s="186"/>
      <c r="AC76" s="186"/>
      <c r="AD76" s="186"/>
      <c r="AE76" s="196"/>
      <c r="AF76" s="197"/>
      <c r="AG76" s="196"/>
      <c r="AH76" s="196"/>
      <c r="AI76" s="186">
        <f t="shared" si="7"/>
        <v>0</v>
      </c>
      <c r="AJ76" s="186">
        <f t="shared" si="5"/>
        <v>0</v>
      </c>
      <c r="AK76" s="186">
        <f t="shared" si="8"/>
        <v>0</v>
      </c>
      <c r="AL76" s="196"/>
      <c r="AM76" s="187" t="str">
        <f>_xlfn.XLOOKUP(Tabela6[[#This Row],[Unidade]],tabShoppingsEmails[Shopping],tabShoppingsEmails[E-mails consolidados])</f>
        <v>rogerio.silva@allos.co; amanda.mariana@allos.co; marcelo.laraia@allos.co; fernando.naves@allos.co; camila.freitas@allos.co; natalina.yang@allos.co; flavio.junior@allos.co</v>
      </c>
    </row>
    <row r="77" spans="1:39" ht="20.85" hidden="1" customHeight="1" thickBot="1">
      <c r="A77" s="185"/>
      <c r="B77" s="186" t="s">
        <v>252</v>
      </c>
      <c r="C77" s="186" t="s">
        <v>143</v>
      </c>
      <c r="D77" s="199" t="s">
        <v>87</v>
      </c>
      <c r="E77" s="199" t="s">
        <v>62</v>
      </c>
      <c r="F77" s="191">
        <v>9</v>
      </c>
      <c r="G77" s="191">
        <v>9</v>
      </c>
      <c r="H77" s="203" t="s">
        <v>253</v>
      </c>
      <c r="I77" s="203" t="s">
        <v>253</v>
      </c>
      <c r="J77" s="192">
        <v>70007.97</v>
      </c>
      <c r="K77" s="192"/>
      <c r="L77" s="203"/>
      <c r="M77" s="192"/>
      <c r="N77" s="203"/>
      <c r="O77" s="203" t="s">
        <v>254</v>
      </c>
      <c r="P77" s="192"/>
      <c r="Q77" s="192">
        <v>0</v>
      </c>
      <c r="R77" s="192">
        <v>0</v>
      </c>
      <c r="S77" s="192">
        <v>0</v>
      </c>
      <c r="T77" s="193" t="str">
        <f>IF(Tabela6[[#This Row],[Desconto SLA Mês]]&lt;&gt;"preenchimento pendente","Sim","Não")</f>
        <v>Não</v>
      </c>
      <c r="U77" s="168">
        <f t="shared" si="6"/>
        <v>70007.97</v>
      </c>
      <c r="V77" s="194"/>
      <c r="W77" s="194"/>
      <c r="X77" s="194"/>
      <c r="Y77" s="194"/>
      <c r="Z77" s="195">
        <v>45717</v>
      </c>
      <c r="AA77" s="301" cm="1">
        <f t="array" ref="AA77">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45748</v>
      </c>
      <c r="AB77" s="186"/>
      <c r="AC77" s="186"/>
      <c r="AD77" s="186"/>
      <c r="AE77" s="196"/>
      <c r="AF77" s="197"/>
      <c r="AG77" s="196"/>
      <c r="AH77" s="196"/>
      <c r="AI77" s="186">
        <f t="shared" si="7"/>
        <v>0</v>
      </c>
      <c r="AJ77" s="186">
        <f t="shared" si="5"/>
        <v>0</v>
      </c>
      <c r="AK77" s="186">
        <f t="shared" si="8"/>
        <v>0</v>
      </c>
      <c r="AL77" s="196"/>
      <c r="AM77" s="187" t="str">
        <f>_xlfn.XLOOKUP(Tabela6[[#This Row],[Unidade]],tabShoppingsEmails[Shopping],tabShoppingsEmails[E-mails consolidados])</f>
        <v>rogerio.silva@allos.co; amanda.mariana@allos.co; marcelo.laraia@allos.co; fernando.naves@allos.co; camila.freitas@allos.co; natalina.yang@allos.co; flavio.junior@allos.co</v>
      </c>
    </row>
    <row r="78" spans="1:39" ht="20.85" hidden="1" customHeight="1" thickBot="1">
      <c r="A78" s="185"/>
      <c r="B78" s="186" t="s">
        <v>252</v>
      </c>
      <c r="C78" s="186" t="s">
        <v>143</v>
      </c>
      <c r="D78" s="199" t="s">
        <v>87</v>
      </c>
      <c r="E78" s="199" t="s">
        <v>62</v>
      </c>
      <c r="F78" s="191">
        <v>9</v>
      </c>
      <c r="G78" s="191">
        <v>9</v>
      </c>
      <c r="H78" s="203" t="s">
        <v>253</v>
      </c>
      <c r="I78" s="203" t="s">
        <v>253</v>
      </c>
      <c r="J78" s="192">
        <v>70007.97</v>
      </c>
      <c r="K78" s="192"/>
      <c r="L78" s="203"/>
      <c r="M78" s="192"/>
      <c r="N78" s="203"/>
      <c r="O78" s="192">
        <v>-111.23</v>
      </c>
      <c r="P78" s="192"/>
      <c r="Q78" s="192">
        <v>0</v>
      </c>
      <c r="R78" s="192"/>
      <c r="S78" s="192">
        <v>0</v>
      </c>
      <c r="T78" s="193" t="str">
        <f>IF(Tabela6[[#This Row],[Desconto SLA Mês]]&lt;&gt;"preenchimento pendente","Sim","Não")</f>
        <v>Sim</v>
      </c>
      <c r="U78" s="168">
        <f t="shared" si="6"/>
        <v>69896.740000000005</v>
      </c>
      <c r="V78" s="194"/>
      <c r="W78" s="194"/>
      <c r="X78" s="194"/>
      <c r="Y78" s="194"/>
      <c r="Z78" s="195">
        <v>45748</v>
      </c>
      <c r="AA78" s="301" cm="1">
        <f t="array" ref="AA78">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45778</v>
      </c>
      <c r="AB78" s="204"/>
      <c r="AC78" s="204"/>
      <c r="AD78" s="204"/>
      <c r="AE78" s="196"/>
      <c r="AF78" s="197"/>
      <c r="AG78" s="196"/>
      <c r="AH78" s="196"/>
      <c r="AI78" s="186">
        <f t="shared" si="7"/>
        <v>0</v>
      </c>
      <c r="AJ78" s="186">
        <f t="shared" si="5"/>
        <v>0</v>
      </c>
      <c r="AK78" s="186">
        <f t="shared" si="8"/>
        <v>111.22999999999593</v>
      </c>
      <c r="AL78" s="196"/>
      <c r="AM78" s="187" t="str">
        <f>_xlfn.XLOOKUP(Tabela6[[#This Row],[Unidade]],tabShoppingsEmails[Shopping],tabShoppingsEmails[E-mails consolidados])</f>
        <v>rogerio.silva@allos.co; amanda.mariana@allos.co; marcelo.laraia@allos.co; fernando.naves@allos.co; camila.freitas@allos.co; natalina.yang@allos.co; flavio.junior@allos.co</v>
      </c>
    </row>
    <row r="79" spans="1:39" ht="20.85" hidden="1" customHeight="1" thickBot="1">
      <c r="A79" s="185"/>
      <c r="B79" s="186" t="s">
        <v>252</v>
      </c>
      <c r="C79" s="186" t="s">
        <v>143</v>
      </c>
      <c r="D79" s="199" t="s">
        <v>87</v>
      </c>
      <c r="E79" s="199" t="s">
        <v>62</v>
      </c>
      <c r="F79" s="191">
        <v>9</v>
      </c>
      <c r="G79" s="191">
        <v>9</v>
      </c>
      <c r="H79" s="203" t="s">
        <v>253</v>
      </c>
      <c r="I79" s="203" t="s">
        <v>253</v>
      </c>
      <c r="J79" s="192">
        <v>70007.97</v>
      </c>
      <c r="K79" s="192"/>
      <c r="L79" s="203"/>
      <c r="M79" s="192"/>
      <c r="N79" s="203"/>
      <c r="O79" s="203" t="s">
        <v>254</v>
      </c>
      <c r="P79" s="192"/>
      <c r="Q79" s="192"/>
      <c r="R79" s="192"/>
      <c r="S79" s="192">
        <v>0</v>
      </c>
      <c r="T79" s="193" t="str">
        <f>IF(Tabela6[[#This Row],[Desconto SLA Mês]]&lt;&gt;"preenchimento pendente","Sim","Não")</f>
        <v>Não</v>
      </c>
      <c r="U79" s="168">
        <f t="shared" si="6"/>
        <v>70007.97</v>
      </c>
      <c r="V79" s="194"/>
      <c r="W79" s="194"/>
      <c r="X79" s="194"/>
      <c r="Y79" s="194"/>
      <c r="Z79" s="195">
        <v>45778</v>
      </c>
      <c r="AA79" s="301" cm="1">
        <f t="array" ref="AA79">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45809</v>
      </c>
      <c r="AB79" s="186"/>
      <c r="AC79" s="186"/>
      <c r="AD79" s="186"/>
      <c r="AE79" s="196"/>
      <c r="AF79" s="197"/>
      <c r="AG79" s="196"/>
      <c r="AH79" s="196"/>
      <c r="AI79" s="186">
        <f t="shared" si="7"/>
        <v>0</v>
      </c>
      <c r="AJ79" s="186">
        <f t="shared" si="5"/>
        <v>0</v>
      </c>
      <c r="AK79" s="186">
        <f t="shared" si="8"/>
        <v>0</v>
      </c>
      <c r="AL79" s="196"/>
      <c r="AM79" s="187" t="str">
        <f>_xlfn.XLOOKUP(Tabela6[[#This Row],[Unidade]],tabShoppingsEmails[Shopping],tabShoppingsEmails[E-mails consolidados])</f>
        <v>rogerio.silva@allos.co; amanda.mariana@allos.co; marcelo.laraia@allos.co; fernando.naves@allos.co; camila.freitas@allos.co; natalina.yang@allos.co; flavio.junior@allos.co</v>
      </c>
    </row>
    <row r="80" spans="1:39" ht="20.85" hidden="1" customHeight="1" thickBot="1">
      <c r="A80" s="185"/>
      <c r="B80" s="186" t="s">
        <v>99</v>
      </c>
      <c r="C80" s="186" t="s">
        <v>143</v>
      </c>
      <c r="D80" s="199" t="s">
        <v>87</v>
      </c>
      <c r="E80" s="199" t="s">
        <v>62</v>
      </c>
      <c r="F80" s="191">
        <v>9</v>
      </c>
      <c r="G80" s="191">
        <v>9</v>
      </c>
      <c r="H80" s="191">
        <v>0</v>
      </c>
      <c r="I80" s="191">
        <v>0</v>
      </c>
      <c r="J80" s="192">
        <v>70007.97</v>
      </c>
      <c r="K80" s="203"/>
      <c r="L80" s="192">
        <v>0</v>
      </c>
      <c r="M80" s="192"/>
      <c r="N80" s="192">
        <v>0</v>
      </c>
      <c r="O80" s="192">
        <v>-111.23</v>
      </c>
      <c r="P80" s="192"/>
      <c r="Q80" s="192">
        <v>0</v>
      </c>
      <c r="R80" s="192">
        <v>0</v>
      </c>
      <c r="S80" s="192">
        <v>0</v>
      </c>
      <c r="T80" s="193" t="str">
        <f>IF(Tabela6[[#This Row],[Desconto SLA Mês]]&lt;&gt;"preenchimento pendente","Sim","Não")</f>
        <v>Sim</v>
      </c>
      <c r="U80" s="168">
        <f>(J80+L80+Q80+R80+S80+N80)+IF(T80="Sim",O80+P80,0)</f>
        <v>69896.740000000005</v>
      </c>
      <c r="V80" s="194"/>
      <c r="W80" s="194"/>
      <c r="X80" s="194"/>
      <c r="Y80" s="194"/>
      <c r="Z80" s="195">
        <v>45809</v>
      </c>
      <c r="AA80" s="301" cm="1">
        <f t="array" ref="AA80">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45839</v>
      </c>
      <c r="AB80" s="204"/>
      <c r="AC80" s="204"/>
      <c r="AD80" s="186"/>
      <c r="AE80" s="196"/>
      <c r="AF80" s="197"/>
      <c r="AG80" s="196"/>
      <c r="AH80" s="196"/>
      <c r="AI80" s="186">
        <f>K80-L80</f>
        <v>0</v>
      </c>
      <c r="AJ80" s="186">
        <f t="shared" si="5"/>
        <v>0</v>
      </c>
      <c r="AK80" s="186">
        <f t="shared" si="8"/>
        <v>111.22999999999593</v>
      </c>
      <c r="AL80" s="196"/>
      <c r="AM80" s="187" t="str">
        <f>_xlfn.XLOOKUP(Tabela6[[#This Row],[Unidade]],tabShoppingsEmails[Shopping],tabShoppingsEmails[E-mails consolidados])</f>
        <v>rogerio.silva@allos.co; amanda.mariana@allos.co; marcelo.laraia@allos.co; fernando.naves@allos.co; camila.freitas@allos.co; natalina.yang@allos.co; flavio.junior@allos.co</v>
      </c>
    </row>
    <row r="81" spans="1:39" ht="20.85" hidden="1" customHeight="1" thickBot="1">
      <c r="A81" s="185"/>
      <c r="B81" s="186" t="s">
        <v>252</v>
      </c>
      <c r="C81" s="186" t="s">
        <v>143</v>
      </c>
      <c r="D81" s="199" t="s">
        <v>87</v>
      </c>
      <c r="E81" s="199" t="s">
        <v>62</v>
      </c>
      <c r="F81" s="191">
        <v>9</v>
      </c>
      <c r="G81" s="191">
        <v>9</v>
      </c>
      <c r="H81" s="203" t="s">
        <v>253</v>
      </c>
      <c r="I81" s="203" t="s">
        <v>253</v>
      </c>
      <c r="J81" s="192">
        <v>70007.97</v>
      </c>
      <c r="K81" s="192"/>
      <c r="L81" s="200"/>
      <c r="M81" s="192"/>
      <c r="N81" s="200"/>
      <c r="O81" s="200" t="s">
        <v>254</v>
      </c>
      <c r="P81" s="192"/>
      <c r="Q81" s="192">
        <v>0</v>
      </c>
      <c r="R81" s="192">
        <v>0</v>
      </c>
      <c r="S81" s="192">
        <v>0</v>
      </c>
      <c r="T81" s="193" t="str">
        <f>IF(Tabela6[[#This Row],[Desconto SLA Mês]]&lt;&gt;"preenchimento pendente","Sim","Não")</f>
        <v>Não</v>
      </c>
      <c r="U81" s="168">
        <f t="shared" si="6"/>
        <v>70007.97</v>
      </c>
      <c r="V81" s="194"/>
      <c r="W81" s="194"/>
      <c r="X81" s="194">
        <v>0</v>
      </c>
      <c r="Y81" s="194"/>
      <c r="Z81" s="195">
        <v>45839</v>
      </c>
      <c r="AA81" s="301" cm="1">
        <f t="array" ref="AA81">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45870</v>
      </c>
      <c r="AB81" s="204"/>
      <c r="AC81" s="204"/>
      <c r="AD81" s="204"/>
      <c r="AE81" s="196"/>
      <c r="AF81" s="197"/>
      <c r="AG81" s="196"/>
      <c r="AH81" s="196"/>
      <c r="AI81" s="186">
        <f t="shared" si="7"/>
        <v>0</v>
      </c>
      <c r="AJ81" s="186">
        <f t="shared" si="5"/>
        <v>0</v>
      </c>
      <c r="AK81" s="186">
        <f t="shared" si="8"/>
        <v>0</v>
      </c>
      <c r="AL81" s="196"/>
      <c r="AM81" s="187" t="str">
        <f>_xlfn.XLOOKUP(Tabela6[[#This Row],[Unidade]],tabShoppingsEmails[Shopping],tabShoppingsEmails[E-mails consolidados])</f>
        <v>rogerio.silva@allos.co; amanda.mariana@allos.co; marcelo.laraia@allos.co; fernando.naves@allos.co; camila.freitas@allos.co; natalina.yang@allos.co; flavio.junior@allos.co</v>
      </c>
    </row>
    <row r="82" spans="1:39" ht="20.85" hidden="1" customHeight="1" thickBot="1">
      <c r="A82" s="185"/>
      <c r="B82" s="186" t="s">
        <v>252</v>
      </c>
      <c r="C82" s="186" t="s">
        <v>143</v>
      </c>
      <c r="D82" s="199" t="s">
        <v>87</v>
      </c>
      <c r="E82" s="199" t="s">
        <v>62</v>
      </c>
      <c r="F82" s="191">
        <v>9</v>
      </c>
      <c r="G82" s="191">
        <v>9</v>
      </c>
      <c r="H82" s="203" t="s">
        <v>253</v>
      </c>
      <c r="I82" s="203" t="s">
        <v>253</v>
      </c>
      <c r="J82" s="192">
        <v>70007.97</v>
      </c>
      <c r="K82" s="192"/>
      <c r="L82" s="200"/>
      <c r="M82" s="192"/>
      <c r="N82" s="200"/>
      <c r="O82" s="200" t="s">
        <v>254</v>
      </c>
      <c r="P82" s="192"/>
      <c r="Q82" s="192">
        <v>0</v>
      </c>
      <c r="R82" s="192">
        <v>0</v>
      </c>
      <c r="S82" s="192">
        <v>0</v>
      </c>
      <c r="T82" s="193" t="str">
        <f>IF(Tabela6[[#This Row],[Desconto SLA Mês]]&lt;&gt;"preenchimento pendente","Sim","Não")</f>
        <v>Não</v>
      </c>
      <c r="U82" s="168">
        <f t="shared" si="6"/>
        <v>70007.97</v>
      </c>
      <c r="V82" s="194"/>
      <c r="W82" s="194"/>
      <c r="X82" s="194">
        <v>0</v>
      </c>
      <c r="Y82" s="194"/>
      <c r="Z82" s="195">
        <v>45870</v>
      </c>
      <c r="AA82" s="301" cm="1">
        <f t="array" ref="AA82">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45901</v>
      </c>
      <c r="AB82" s="204"/>
      <c r="AC82" s="204"/>
      <c r="AD82" s="186"/>
      <c r="AE82" s="196"/>
      <c r="AF82" s="197"/>
      <c r="AG82" s="196"/>
      <c r="AH82" s="196"/>
      <c r="AI82" s="186">
        <f t="shared" si="7"/>
        <v>0</v>
      </c>
      <c r="AJ82" s="186">
        <f t="shared" si="5"/>
        <v>0</v>
      </c>
      <c r="AK82" s="186">
        <f t="shared" si="8"/>
        <v>0</v>
      </c>
      <c r="AL82" s="196"/>
      <c r="AM82" s="187" t="str">
        <f>_xlfn.XLOOKUP(Tabela6[[#This Row],[Unidade]],tabShoppingsEmails[Shopping],tabShoppingsEmails[E-mails consolidados])</f>
        <v>rogerio.silva@allos.co; amanda.mariana@allos.co; marcelo.laraia@allos.co; fernando.naves@allos.co; camila.freitas@allos.co; natalina.yang@allos.co; flavio.junior@allos.co</v>
      </c>
    </row>
    <row r="83" spans="1:39" ht="20.85" hidden="1" customHeight="1" thickBot="1">
      <c r="A83" s="185"/>
      <c r="B83" s="186" t="s">
        <v>252</v>
      </c>
      <c r="C83" s="186" t="s">
        <v>143</v>
      </c>
      <c r="D83" s="199" t="s">
        <v>87</v>
      </c>
      <c r="E83" s="199" t="s">
        <v>62</v>
      </c>
      <c r="F83" s="191">
        <v>9</v>
      </c>
      <c r="G83" s="191">
        <v>9</v>
      </c>
      <c r="H83" s="203" t="s">
        <v>253</v>
      </c>
      <c r="I83" s="203" t="s">
        <v>253</v>
      </c>
      <c r="J83" s="192">
        <v>70007.97</v>
      </c>
      <c r="K83" s="192"/>
      <c r="L83" s="200"/>
      <c r="M83" s="192"/>
      <c r="N83" s="200"/>
      <c r="O83" s="200" t="s">
        <v>254</v>
      </c>
      <c r="P83" s="192"/>
      <c r="Q83" s="192">
        <v>0</v>
      </c>
      <c r="R83" s="192">
        <v>0</v>
      </c>
      <c r="S83" s="192">
        <v>0</v>
      </c>
      <c r="T83" s="193" t="str">
        <f>IF(Tabela6[[#This Row],[Desconto SLA Mês]]&lt;&gt;"preenchimento pendente","Sim","Não")</f>
        <v>Não</v>
      </c>
      <c r="U83" s="168">
        <f t="shared" si="6"/>
        <v>70007.97</v>
      </c>
      <c r="V83" s="194"/>
      <c r="W83" s="194"/>
      <c r="X83" s="194"/>
      <c r="Y83" s="194"/>
      <c r="Z83" s="195">
        <v>45901</v>
      </c>
      <c r="AA83" s="301" cm="1">
        <f t="array" ref="AA83">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45931</v>
      </c>
      <c r="AB83" s="204"/>
      <c r="AC83" s="204"/>
      <c r="AD83" s="186"/>
      <c r="AE83" s="196"/>
      <c r="AF83" s="197"/>
      <c r="AG83" s="196"/>
      <c r="AH83" s="196"/>
      <c r="AI83" s="186">
        <f t="shared" si="7"/>
        <v>0</v>
      </c>
      <c r="AJ83" s="186">
        <f t="shared" si="5"/>
        <v>0</v>
      </c>
      <c r="AK83" s="186">
        <f t="shared" si="8"/>
        <v>0</v>
      </c>
      <c r="AL83" s="196"/>
      <c r="AM83" s="187" t="str">
        <f>_xlfn.XLOOKUP(Tabela6[[#This Row],[Unidade]],tabShoppingsEmails[Shopping],tabShoppingsEmails[E-mails consolidados])</f>
        <v>rogerio.silva@allos.co; amanda.mariana@allos.co; marcelo.laraia@allos.co; fernando.naves@allos.co; camila.freitas@allos.co; natalina.yang@allos.co; flavio.junior@allos.co</v>
      </c>
    </row>
    <row r="84" spans="1:39" ht="20.85" hidden="1" customHeight="1" thickBot="1">
      <c r="A84" s="185"/>
      <c r="B84" s="186" t="s">
        <v>252</v>
      </c>
      <c r="C84" s="211" t="s">
        <v>143</v>
      </c>
      <c r="D84" s="199" t="s">
        <v>87</v>
      </c>
      <c r="E84" s="199" t="s">
        <v>62</v>
      </c>
      <c r="F84" s="191">
        <v>9</v>
      </c>
      <c r="G84" s="191"/>
      <c r="H84" s="191"/>
      <c r="I84" s="191"/>
      <c r="J84" s="192"/>
      <c r="K84" s="192"/>
      <c r="L84" s="192"/>
      <c r="M84" s="192"/>
      <c r="N84" s="192"/>
      <c r="O84" s="192"/>
      <c r="P84" s="192"/>
      <c r="Q84" s="192"/>
      <c r="R84" s="192"/>
      <c r="S84" s="192"/>
      <c r="T84" s="193" t="str">
        <f>IF(Tabela6[[#This Row],[Desconto SLA Mês]]&lt;&gt;"preenchimento pendente","Sim","Não")</f>
        <v>Sim</v>
      </c>
      <c r="U84" s="168">
        <f t="shared" si="6"/>
        <v>0</v>
      </c>
      <c r="V84" s="221"/>
      <c r="W84" s="221"/>
      <c r="X84" s="194"/>
      <c r="Y84" s="194"/>
      <c r="Z84" s="195">
        <v>45931</v>
      </c>
      <c r="AA84" s="301" cm="1">
        <f t="array" ref="AA84">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45962</v>
      </c>
      <c r="AB84" s="186"/>
      <c r="AC84" s="186"/>
      <c r="AD84" s="186"/>
      <c r="AE84" s="196"/>
      <c r="AF84" s="197"/>
      <c r="AG84" s="196"/>
      <c r="AH84" s="196"/>
      <c r="AI84" s="186">
        <f t="shared" si="7"/>
        <v>0</v>
      </c>
      <c r="AJ84" s="186">
        <f t="shared" si="5"/>
        <v>0</v>
      </c>
      <c r="AK84" s="186">
        <f t="shared" si="8"/>
        <v>0</v>
      </c>
      <c r="AL84" s="196"/>
      <c r="AM84" s="187" t="str">
        <f>_xlfn.XLOOKUP(Tabela6[[#This Row],[Unidade]],tabShoppingsEmails[Shopping],tabShoppingsEmails[E-mails consolidados])</f>
        <v>rogerio.silva@allos.co; amanda.mariana@allos.co; marcelo.laraia@allos.co; fernando.naves@allos.co; camila.freitas@allos.co; natalina.yang@allos.co; flavio.junior@allos.co</v>
      </c>
    </row>
    <row r="85" spans="1:39" ht="20.85" hidden="1" customHeight="1" thickBot="1">
      <c r="A85" s="185"/>
      <c r="B85" s="186" t="s">
        <v>252</v>
      </c>
      <c r="C85" s="215" t="s">
        <v>143</v>
      </c>
      <c r="D85" s="199" t="s">
        <v>87</v>
      </c>
      <c r="E85" s="199" t="s">
        <v>62</v>
      </c>
      <c r="F85" s="191">
        <v>9</v>
      </c>
      <c r="G85" s="191"/>
      <c r="H85" s="191"/>
      <c r="I85" s="191"/>
      <c r="J85" s="192"/>
      <c r="K85" s="192"/>
      <c r="L85" s="192"/>
      <c r="M85" s="192"/>
      <c r="N85" s="192"/>
      <c r="O85" s="192"/>
      <c r="P85" s="192"/>
      <c r="Q85" s="192"/>
      <c r="R85" s="192"/>
      <c r="S85" s="192"/>
      <c r="T85" s="193" t="str">
        <f>IF(Tabela6[[#This Row],[Desconto SLA Mês]]&lt;&gt;"preenchimento pendente","Sim","Não")</f>
        <v>Sim</v>
      </c>
      <c r="U85" s="168">
        <f t="shared" si="6"/>
        <v>0</v>
      </c>
      <c r="V85" s="194"/>
      <c r="W85" s="194"/>
      <c r="X85" s="194"/>
      <c r="Y85" s="194"/>
      <c r="Z85" s="195">
        <v>45962</v>
      </c>
      <c r="AA85" s="301" cm="1">
        <f t="array" ref="AA85">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45992</v>
      </c>
      <c r="AB85" s="186"/>
      <c r="AC85" s="186"/>
      <c r="AD85" s="186"/>
      <c r="AE85" s="196"/>
      <c r="AF85" s="197"/>
      <c r="AG85" s="196"/>
      <c r="AH85" s="196"/>
      <c r="AI85" s="186">
        <f t="shared" si="7"/>
        <v>0</v>
      </c>
      <c r="AJ85" s="186">
        <f t="shared" si="5"/>
        <v>0</v>
      </c>
      <c r="AK85" s="186">
        <f t="shared" si="8"/>
        <v>0</v>
      </c>
      <c r="AL85" s="196"/>
      <c r="AM85" s="187" t="str">
        <f>_xlfn.XLOOKUP(Tabela6[[#This Row],[Unidade]],tabShoppingsEmails[Shopping],tabShoppingsEmails[E-mails consolidados])</f>
        <v>rogerio.silva@allos.co; amanda.mariana@allos.co; marcelo.laraia@allos.co; fernando.naves@allos.co; camila.freitas@allos.co; natalina.yang@allos.co; flavio.junior@allos.co</v>
      </c>
    </row>
    <row r="86" spans="1:39" ht="20.85" hidden="1" customHeight="1" thickBot="1">
      <c r="A86" s="185"/>
      <c r="B86" s="186" t="s">
        <v>252</v>
      </c>
      <c r="C86" s="187" t="s">
        <v>143</v>
      </c>
      <c r="D86" s="199" t="s">
        <v>87</v>
      </c>
      <c r="E86" s="199" t="s">
        <v>62</v>
      </c>
      <c r="F86" s="191">
        <v>9</v>
      </c>
      <c r="G86" s="191"/>
      <c r="H86" s="191"/>
      <c r="I86" s="191"/>
      <c r="J86" s="192"/>
      <c r="K86" s="192"/>
      <c r="L86" s="192"/>
      <c r="M86" s="192"/>
      <c r="N86" s="192"/>
      <c r="O86" s="192"/>
      <c r="P86" s="192"/>
      <c r="Q86" s="192"/>
      <c r="R86" s="192"/>
      <c r="S86" s="192"/>
      <c r="T86" s="193" t="str">
        <f>IF(Tabela6[[#This Row],[Desconto SLA Mês]]&lt;&gt;"preenchimento pendente","Sim","Não")</f>
        <v>Sim</v>
      </c>
      <c r="U86" s="168">
        <f t="shared" si="6"/>
        <v>0</v>
      </c>
      <c r="V86" s="194"/>
      <c r="W86" s="194"/>
      <c r="X86" s="194"/>
      <c r="Y86" s="194"/>
      <c r="Z86" s="195">
        <v>45992</v>
      </c>
      <c r="AA86" s="301" cm="1">
        <f t="array" ref="AA86">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46023</v>
      </c>
      <c r="AB86" s="186"/>
      <c r="AC86" s="186"/>
      <c r="AD86" s="186"/>
      <c r="AE86" s="196"/>
      <c r="AF86" s="197"/>
      <c r="AG86" s="196"/>
      <c r="AH86" s="196"/>
      <c r="AI86" s="186">
        <f t="shared" si="7"/>
        <v>0</v>
      </c>
      <c r="AJ86" s="186">
        <f t="shared" si="5"/>
        <v>0</v>
      </c>
      <c r="AK86" s="186">
        <f t="shared" si="8"/>
        <v>0</v>
      </c>
      <c r="AL86" s="196"/>
      <c r="AM86" s="187" t="str">
        <f>_xlfn.XLOOKUP(Tabela6[[#This Row],[Unidade]],tabShoppingsEmails[Shopping],tabShoppingsEmails[E-mails consolidados])</f>
        <v>rogerio.silva@allos.co; amanda.mariana@allos.co; marcelo.laraia@allos.co; fernando.naves@allos.co; camila.freitas@allos.co; natalina.yang@allos.co; flavio.junior@allos.co</v>
      </c>
    </row>
    <row r="87" spans="1:39" ht="20.85" hidden="1" customHeight="1" thickBot="1">
      <c r="A87" s="185"/>
      <c r="B87" s="186" t="s">
        <v>99</v>
      </c>
      <c r="C87" s="187" t="s">
        <v>143</v>
      </c>
      <c r="D87" s="199" t="s">
        <v>88</v>
      </c>
      <c r="E87" s="199" t="s">
        <v>34</v>
      </c>
      <c r="F87" s="191">
        <v>29</v>
      </c>
      <c r="G87" s="191">
        <v>6</v>
      </c>
      <c r="H87" s="191">
        <v>4</v>
      </c>
      <c r="I87" s="191">
        <v>0</v>
      </c>
      <c r="J87" s="192">
        <f>(44838.97*12)/(365.25/12)</f>
        <v>17677.786940451744</v>
      </c>
      <c r="K87" s="192">
        <v>-942.64</v>
      </c>
      <c r="L87" s="192">
        <v>-942.64</v>
      </c>
      <c r="M87" s="192">
        <v>0</v>
      </c>
      <c r="N87" s="192">
        <v>0</v>
      </c>
      <c r="O87" s="192">
        <v>-206.24</v>
      </c>
      <c r="P87" s="192">
        <v>0</v>
      </c>
      <c r="Q87" s="192">
        <v>0</v>
      </c>
      <c r="R87" s="192">
        <v>0</v>
      </c>
      <c r="S87" s="192">
        <v>0</v>
      </c>
      <c r="T87" s="193" t="str">
        <f>IF(Tabela6[[#This Row],[Desconto SLA Mês]]&lt;&gt;"preenchimento pendente","Sim","Não")</f>
        <v>Sim</v>
      </c>
      <c r="U87" s="168">
        <f t="shared" si="6"/>
        <v>16528.906940451743</v>
      </c>
      <c r="V87" s="194"/>
      <c r="W87" s="194"/>
      <c r="X87" s="194">
        <v>0</v>
      </c>
      <c r="Y87" s="194">
        <v>0</v>
      </c>
      <c r="Z87" s="195">
        <v>45658</v>
      </c>
      <c r="AA87" s="301" cm="1">
        <f t="array" ref="AA87">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45689</v>
      </c>
      <c r="AB87" s="186"/>
      <c r="AC87" s="186"/>
      <c r="AD87" s="186"/>
      <c r="AE87" s="196"/>
      <c r="AF87" s="197"/>
      <c r="AG87" s="196"/>
      <c r="AH87" s="196"/>
      <c r="AI87" s="186">
        <f t="shared" si="7"/>
        <v>0</v>
      </c>
      <c r="AJ87" s="186">
        <f t="shared" si="5"/>
        <v>0</v>
      </c>
      <c r="AK87" s="186">
        <f t="shared" si="8"/>
        <v>1148.880000000001</v>
      </c>
      <c r="AL87" s="196"/>
      <c r="AM87" s="187" t="str">
        <f>_xlfn.XLOOKUP(Tabela6[[#This Row],[Unidade]],tabShoppingsEmails[Shopping],tabShoppingsEmails[E-mails consolidados])</f>
        <v>rogerio.silva@allos.co; amanda.mariana@allos.co; marcelo.laraia@allos.co; fernando.naves@allos.co; camila.freitas@allos.co; natalina.yang@allos.co; flavio.junior@allos.co</v>
      </c>
    </row>
    <row r="88" spans="1:39" ht="20.85" hidden="1" customHeight="1" thickBot="1">
      <c r="A88" s="185"/>
      <c r="B88" s="186" t="s">
        <v>99</v>
      </c>
      <c r="C88" s="187" t="s">
        <v>143</v>
      </c>
      <c r="D88" s="199" t="s">
        <v>88</v>
      </c>
      <c r="E88" s="199" t="s">
        <v>34</v>
      </c>
      <c r="F88" s="191">
        <v>29</v>
      </c>
      <c r="G88" s="191">
        <v>6</v>
      </c>
      <c r="H88" s="191">
        <v>22</v>
      </c>
      <c r="I88" s="191">
        <v>0</v>
      </c>
      <c r="J88" s="192">
        <v>44838.97</v>
      </c>
      <c r="K88" s="192">
        <v>-4770.28</v>
      </c>
      <c r="L88" s="192">
        <v>-4770.28</v>
      </c>
      <c r="M88" s="191">
        <v>0</v>
      </c>
      <c r="N88" s="192">
        <v>0</v>
      </c>
      <c r="O88" s="192">
        <v>-523.12</v>
      </c>
      <c r="P88" s="192">
        <v>0</v>
      </c>
      <c r="Q88" s="192">
        <v>0</v>
      </c>
      <c r="R88" s="192">
        <v>0</v>
      </c>
      <c r="S88" s="192">
        <v>0</v>
      </c>
      <c r="T88" s="193" t="str">
        <f>IF(Tabela6[[#This Row],[Desconto SLA Mês]]&lt;&gt;"preenchimento pendente","Sim","Não")</f>
        <v>Sim</v>
      </c>
      <c r="U88" s="168">
        <f t="shared" si="6"/>
        <v>39545.57</v>
      </c>
      <c r="V88" s="194"/>
      <c r="W88" s="194"/>
      <c r="X88" s="194"/>
      <c r="Y88" s="194"/>
      <c r="Z88" s="195">
        <v>45689</v>
      </c>
      <c r="AA88" s="301" cm="1">
        <f t="array" ref="AA88">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45717</v>
      </c>
      <c r="AB88" s="186"/>
      <c r="AC88" s="186"/>
      <c r="AD88" s="186"/>
      <c r="AE88" s="196"/>
      <c r="AF88" s="197"/>
      <c r="AG88" s="196"/>
      <c r="AH88" s="196"/>
      <c r="AI88" s="186">
        <f t="shared" si="7"/>
        <v>0</v>
      </c>
      <c r="AJ88" s="186">
        <f t="shared" si="5"/>
        <v>0</v>
      </c>
      <c r="AK88" s="186">
        <f t="shared" si="8"/>
        <v>5293.4000000000015</v>
      </c>
      <c r="AL88" s="196"/>
      <c r="AM88" s="187" t="str">
        <f>_xlfn.XLOOKUP(Tabela6[[#This Row],[Unidade]],tabShoppingsEmails[Shopping],tabShoppingsEmails[E-mails consolidados])</f>
        <v>rogerio.silva@allos.co; amanda.mariana@allos.co; marcelo.laraia@allos.co; fernando.naves@allos.co; camila.freitas@allos.co; natalina.yang@allos.co; flavio.junior@allos.co</v>
      </c>
    </row>
    <row r="89" spans="1:39" ht="20.85" hidden="1" customHeight="1" thickBot="1">
      <c r="A89" s="185"/>
      <c r="B89" s="186" t="s">
        <v>99</v>
      </c>
      <c r="C89" s="187" t="s">
        <v>143</v>
      </c>
      <c r="D89" s="199" t="s">
        <v>88</v>
      </c>
      <c r="E89" s="199" t="s">
        <v>34</v>
      </c>
      <c r="F89" s="191">
        <v>29</v>
      </c>
      <c r="G89" s="191">
        <v>6</v>
      </c>
      <c r="H89" s="191">
        <v>0</v>
      </c>
      <c r="I89" s="191">
        <v>0</v>
      </c>
      <c r="J89" s="192">
        <v>44838.97</v>
      </c>
      <c r="K89" s="192"/>
      <c r="L89" s="192">
        <v>0</v>
      </c>
      <c r="M89" s="192"/>
      <c r="N89" s="192">
        <v>0</v>
      </c>
      <c r="O89" s="192">
        <v>-597.85</v>
      </c>
      <c r="P89" s="192"/>
      <c r="Q89" s="192">
        <v>0</v>
      </c>
      <c r="R89" s="192">
        <v>0</v>
      </c>
      <c r="S89" s="192">
        <v>-4770.28</v>
      </c>
      <c r="T89" s="193" t="str">
        <f>IF(Tabela6[[#This Row],[Desconto SLA Mês]]&lt;&gt;"preenchimento pendente","Sim","Não")</f>
        <v>Sim</v>
      </c>
      <c r="U89" s="168">
        <f t="shared" si="6"/>
        <v>39470.840000000004</v>
      </c>
      <c r="V89" s="194"/>
      <c r="W89" s="194"/>
      <c r="X89" s="194"/>
      <c r="Y89" s="194"/>
      <c r="Z89" s="195">
        <v>45717</v>
      </c>
      <c r="AA89" s="301" cm="1">
        <f t="array" ref="AA89">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45748</v>
      </c>
      <c r="AB89" s="186"/>
      <c r="AC89" s="186"/>
      <c r="AD89" s="186"/>
      <c r="AE89" s="196"/>
      <c r="AF89" s="197"/>
      <c r="AG89" s="196"/>
      <c r="AH89" s="196"/>
      <c r="AI89" s="186">
        <f t="shared" si="7"/>
        <v>0</v>
      </c>
      <c r="AJ89" s="186">
        <f t="shared" si="5"/>
        <v>0</v>
      </c>
      <c r="AK89" s="186">
        <f t="shared" si="8"/>
        <v>5368.1299999999974</v>
      </c>
      <c r="AL89" s="196"/>
      <c r="AM89" s="187" t="str">
        <f>_xlfn.XLOOKUP(Tabela6[[#This Row],[Unidade]],tabShoppingsEmails[Shopping],tabShoppingsEmails[E-mails consolidados])</f>
        <v>rogerio.silva@allos.co; amanda.mariana@allos.co; marcelo.laraia@allos.co; fernando.naves@allos.co; camila.freitas@allos.co; natalina.yang@allos.co; flavio.junior@allos.co</v>
      </c>
    </row>
    <row r="90" spans="1:39" ht="20.85" hidden="1" customHeight="1" thickBot="1">
      <c r="A90" s="185"/>
      <c r="B90" s="186" t="s">
        <v>99</v>
      </c>
      <c r="C90" s="187" t="s">
        <v>143</v>
      </c>
      <c r="D90" s="199" t="s">
        <v>88</v>
      </c>
      <c r="E90" s="199" t="s">
        <v>34</v>
      </c>
      <c r="F90" s="191">
        <v>29</v>
      </c>
      <c r="G90" s="191">
        <v>6</v>
      </c>
      <c r="H90" s="191">
        <v>6</v>
      </c>
      <c r="I90" s="191">
        <v>0</v>
      </c>
      <c r="J90" s="192">
        <v>44838.97</v>
      </c>
      <c r="K90" s="192"/>
      <c r="L90" s="192">
        <v>-1307.01</v>
      </c>
      <c r="M90" s="192"/>
      <c r="N90" s="192">
        <v>0</v>
      </c>
      <c r="O90" s="203" t="s">
        <v>254</v>
      </c>
      <c r="P90" s="192"/>
      <c r="Q90" s="192">
        <v>0</v>
      </c>
      <c r="R90" s="192"/>
      <c r="S90" s="192">
        <v>0</v>
      </c>
      <c r="T90" s="193" t="str">
        <f>IF(Tabela6[[#This Row],[Desconto SLA Mês]]&lt;&gt;"preenchimento pendente","Sim","Não")</f>
        <v>Não</v>
      </c>
      <c r="U90" s="168">
        <f t="shared" si="6"/>
        <v>43531.96</v>
      </c>
      <c r="V90" s="194"/>
      <c r="W90" s="194"/>
      <c r="X90" s="194"/>
      <c r="Y90" s="194"/>
      <c r="Z90" s="195">
        <v>45748</v>
      </c>
      <c r="AA90" s="301" cm="1">
        <f t="array" ref="AA90">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45778</v>
      </c>
      <c r="AB90" s="186"/>
      <c r="AC90" s="186"/>
      <c r="AD90" s="186"/>
      <c r="AE90" s="196"/>
      <c r="AF90" s="197"/>
      <c r="AG90" s="196"/>
      <c r="AH90" s="196"/>
      <c r="AI90" s="186">
        <f t="shared" si="7"/>
        <v>1307.01</v>
      </c>
      <c r="AJ90" s="186">
        <f t="shared" si="5"/>
        <v>0</v>
      </c>
      <c r="AK90" s="186">
        <f t="shared" si="8"/>
        <v>1307.010000000002</v>
      </c>
      <c r="AL90" s="196"/>
      <c r="AM90" s="187" t="str">
        <f>_xlfn.XLOOKUP(Tabela6[[#This Row],[Unidade]],tabShoppingsEmails[Shopping],tabShoppingsEmails[E-mails consolidados])</f>
        <v>rogerio.silva@allos.co; amanda.mariana@allos.co; marcelo.laraia@allos.co; fernando.naves@allos.co; camila.freitas@allos.co; natalina.yang@allos.co; flavio.junior@allos.co</v>
      </c>
    </row>
    <row r="91" spans="1:39" ht="20.85" hidden="1" customHeight="1" thickBot="1">
      <c r="A91" s="185"/>
      <c r="B91" s="186" t="s">
        <v>99</v>
      </c>
      <c r="C91" s="187" t="s">
        <v>143</v>
      </c>
      <c r="D91" s="199" t="s">
        <v>88</v>
      </c>
      <c r="E91" s="199" t="s">
        <v>34</v>
      </c>
      <c r="F91" s="191">
        <v>29</v>
      </c>
      <c r="G91" s="191">
        <v>6</v>
      </c>
      <c r="H91" s="191">
        <v>3</v>
      </c>
      <c r="I91" s="191">
        <v>0</v>
      </c>
      <c r="J91" s="192">
        <v>44838.97</v>
      </c>
      <c r="K91" s="192"/>
      <c r="L91" s="192">
        <v>-706.98</v>
      </c>
      <c r="M91" s="192">
        <v>0</v>
      </c>
      <c r="N91" s="192">
        <v>0</v>
      </c>
      <c r="O91" s="192">
        <v>-971.51</v>
      </c>
      <c r="P91" s="192"/>
      <c r="Q91" s="192"/>
      <c r="R91" s="192"/>
      <c r="S91" s="192">
        <v>0</v>
      </c>
      <c r="T91" s="193" t="str">
        <f>IF(Tabela6[[#This Row],[Desconto SLA Mês]]&lt;&gt;"preenchimento pendente","Sim","Não")</f>
        <v>Sim</v>
      </c>
      <c r="U91" s="168">
        <f t="shared" si="6"/>
        <v>43160.479999999996</v>
      </c>
      <c r="V91" s="194"/>
      <c r="W91" s="194"/>
      <c r="X91" s="194"/>
      <c r="Y91" s="194"/>
      <c r="Z91" s="195">
        <v>45778</v>
      </c>
      <c r="AA91" s="301" cm="1">
        <f t="array" ref="AA91">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45809</v>
      </c>
      <c r="AB91" s="186"/>
      <c r="AC91" s="186"/>
      <c r="AD91" s="186"/>
      <c r="AE91" s="196"/>
      <c r="AF91" s="197"/>
      <c r="AG91" s="196"/>
      <c r="AH91" s="196"/>
      <c r="AI91" s="186">
        <f t="shared" si="7"/>
        <v>706.98</v>
      </c>
      <c r="AJ91" s="186">
        <f t="shared" si="5"/>
        <v>0</v>
      </c>
      <c r="AK91" s="186">
        <f t="shared" si="8"/>
        <v>1678.4900000000052</v>
      </c>
      <c r="AL91" s="196"/>
      <c r="AM91" s="187" t="str">
        <f>_xlfn.XLOOKUP(Tabela6[[#This Row],[Unidade]],tabShoppingsEmails[Shopping],tabShoppingsEmails[E-mails consolidados])</f>
        <v>rogerio.silva@allos.co; amanda.mariana@allos.co; marcelo.laraia@allos.co; fernando.naves@allos.co; camila.freitas@allos.co; natalina.yang@allos.co; flavio.junior@allos.co</v>
      </c>
    </row>
    <row r="92" spans="1:39" ht="20.85" hidden="1" customHeight="1" thickBot="1">
      <c r="A92" s="185"/>
      <c r="B92" s="186" t="s">
        <v>99</v>
      </c>
      <c r="C92" s="187" t="s">
        <v>143</v>
      </c>
      <c r="D92" s="199" t="s">
        <v>88</v>
      </c>
      <c r="E92" s="199" t="s">
        <v>34</v>
      </c>
      <c r="F92" s="191">
        <v>29</v>
      </c>
      <c r="G92" s="191">
        <v>8</v>
      </c>
      <c r="H92" s="191">
        <v>11</v>
      </c>
      <c r="I92" s="191">
        <v>0</v>
      </c>
      <c r="J92" s="192">
        <v>55973.65</v>
      </c>
      <c r="K92" s="192">
        <v>-2544.77</v>
      </c>
      <c r="L92" s="192">
        <v>-2544.77</v>
      </c>
      <c r="M92" s="192">
        <v>0</v>
      </c>
      <c r="N92" s="192">
        <v>0</v>
      </c>
      <c r="O92" s="192">
        <v>-523.13</v>
      </c>
      <c r="P92" s="192"/>
      <c r="Q92" s="192">
        <v>0</v>
      </c>
      <c r="R92" s="192">
        <v>0</v>
      </c>
      <c r="S92" s="192">
        <v>0</v>
      </c>
      <c r="T92" s="193" t="str">
        <f>IF(Tabela6[[#This Row],[Desconto SLA Mês]]&lt;&gt;"preenchimento pendente","Sim","Não")</f>
        <v>Sim</v>
      </c>
      <c r="U92" s="168">
        <f t="shared" si="6"/>
        <v>52905.750000000007</v>
      </c>
      <c r="V92" s="194"/>
      <c r="W92" s="194"/>
      <c r="X92" s="194"/>
      <c r="Y92" s="194"/>
      <c r="Z92" s="195">
        <v>45809</v>
      </c>
      <c r="AA92" s="301" cm="1">
        <f t="array" ref="AA92">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45839</v>
      </c>
      <c r="AB92" s="186"/>
      <c r="AC92" s="186"/>
      <c r="AD92" s="186"/>
      <c r="AE92" s="196"/>
      <c r="AF92" s="197"/>
      <c r="AG92" s="196"/>
      <c r="AH92" s="196"/>
      <c r="AI92" s="186">
        <f t="shared" si="7"/>
        <v>0</v>
      </c>
      <c r="AJ92" s="186">
        <f t="shared" si="5"/>
        <v>0</v>
      </c>
      <c r="AK92" s="186">
        <f t="shared" si="8"/>
        <v>3067.8999999999942</v>
      </c>
      <c r="AL92" s="196"/>
      <c r="AM92" s="187" t="str">
        <f>_xlfn.XLOOKUP(Tabela6[[#This Row],[Unidade]],tabShoppingsEmails[Shopping],tabShoppingsEmails[E-mails consolidados])</f>
        <v>rogerio.silva@allos.co; amanda.mariana@allos.co; marcelo.laraia@allos.co; fernando.naves@allos.co; camila.freitas@allos.co; natalina.yang@allos.co; flavio.junior@allos.co</v>
      </c>
    </row>
    <row r="93" spans="1:39" ht="20.85" hidden="1" customHeight="1" thickBot="1">
      <c r="A93" s="185">
        <v>45877</v>
      </c>
      <c r="B93" s="186" t="s">
        <v>99</v>
      </c>
      <c r="C93" s="187" t="s">
        <v>143</v>
      </c>
      <c r="D93" s="199" t="s">
        <v>88</v>
      </c>
      <c r="E93" s="199" t="s">
        <v>34</v>
      </c>
      <c r="F93" s="191">
        <v>29</v>
      </c>
      <c r="G93" s="191">
        <v>8</v>
      </c>
      <c r="H93" s="191">
        <v>20</v>
      </c>
      <c r="I93" s="191">
        <v>0</v>
      </c>
      <c r="J93" s="192">
        <v>55973.65</v>
      </c>
      <c r="K93" s="192"/>
      <c r="L93" s="192">
        <v>-4674.05</v>
      </c>
      <c r="M93" s="192"/>
      <c r="N93" s="192">
        <v>0</v>
      </c>
      <c r="O93" s="192">
        <v>-653.03</v>
      </c>
      <c r="P93" s="192"/>
      <c r="Q93" s="192">
        <v>0</v>
      </c>
      <c r="R93" s="192">
        <v>0</v>
      </c>
      <c r="S93" s="192">
        <v>0</v>
      </c>
      <c r="T93" s="193" t="str">
        <f>IF(Tabela6[[#This Row],[Desconto SLA Mês]]&lt;&gt;"preenchimento pendente","Sim","Não")</f>
        <v>Sim</v>
      </c>
      <c r="U93" s="168">
        <f t="shared" si="6"/>
        <v>50646.57</v>
      </c>
      <c r="V93" s="194"/>
      <c r="W93" s="194"/>
      <c r="X93" s="194">
        <v>8346.9196443393339</v>
      </c>
      <c r="Y93" s="194" t="s">
        <v>255</v>
      </c>
      <c r="Z93" s="195">
        <v>45839</v>
      </c>
      <c r="AA93" s="301" cm="1">
        <f t="array" ref="AA93">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45870</v>
      </c>
      <c r="AB93" s="186"/>
      <c r="AC93" s="186"/>
      <c r="AD93" s="186"/>
      <c r="AE93" s="196"/>
      <c r="AF93" s="197"/>
      <c r="AG93" s="196"/>
      <c r="AH93" s="196"/>
      <c r="AI93" s="186">
        <f t="shared" si="7"/>
        <v>4674.05</v>
      </c>
      <c r="AJ93" s="186">
        <f t="shared" ref="AJ93:AJ156" si="9">AB93-AC93</f>
        <v>0</v>
      </c>
      <c r="AK93" s="186">
        <f t="shared" si="8"/>
        <v>5327.0800000000017</v>
      </c>
      <c r="AL93" s="196"/>
      <c r="AM93" s="187" t="str">
        <f>_xlfn.XLOOKUP(Tabela6[[#This Row],[Unidade]],tabShoppingsEmails[Shopping],tabShoppingsEmails[E-mails consolidados])</f>
        <v>rogerio.silva@allos.co; amanda.mariana@allos.co; marcelo.laraia@allos.co; fernando.naves@allos.co; camila.freitas@allos.co; natalina.yang@allos.co; flavio.junior@allos.co</v>
      </c>
    </row>
    <row r="94" spans="1:39" ht="20.85" hidden="1" customHeight="1" thickBot="1">
      <c r="A94" s="185">
        <v>45890</v>
      </c>
      <c r="B94" s="186" t="s">
        <v>99</v>
      </c>
      <c r="C94" s="187" t="s">
        <v>143</v>
      </c>
      <c r="D94" s="199" t="s">
        <v>88</v>
      </c>
      <c r="E94" s="199" t="s">
        <v>34</v>
      </c>
      <c r="F94" s="191">
        <v>29</v>
      </c>
      <c r="G94" s="191">
        <v>9</v>
      </c>
      <c r="H94" s="191">
        <v>8</v>
      </c>
      <c r="I94" s="191">
        <v>0</v>
      </c>
      <c r="J94" s="192">
        <v>52189.164537028846</v>
      </c>
      <c r="K94" s="192"/>
      <c r="L94" s="192">
        <v>-1799.72</v>
      </c>
      <c r="M94" s="192"/>
      <c r="N94" s="192">
        <v>0</v>
      </c>
      <c r="O94" s="192">
        <v>-653.03</v>
      </c>
      <c r="P94" s="192"/>
      <c r="Q94" s="192">
        <v>0</v>
      </c>
      <c r="R94" s="192">
        <v>0</v>
      </c>
      <c r="S94" s="192">
        <v>0</v>
      </c>
      <c r="T94" s="193" t="str">
        <f>IF(Tabela6[[#This Row],[Desconto SLA Mês]]&lt;&gt;"preenchimento pendente","Sim","Não")</f>
        <v>Sim</v>
      </c>
      <c r="U94" s="168">
        <f>(J94+L94+Q94+R94+S94+N94)+IF(T94="Sim",O94+P94,0)</f>
        <v>49736.414537028846</v>
      </c>
      <c r="V94" s="194"/>
      <c r="W94" s="194"/>
      <c r="X94" s="194">
        <v>0</v>
      </c>
      <c r="Y94" s="194"/>
      <c r="Z94" s="195">
        <v>45870</v>
      </c>
      <c r="AA94" s="301" cm="1">
        <f t="array" ref="AA94">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45901</v>
      </c>
      <c r="AB94" s="186"/>
      <c r="AC94" s="186"/>
      <c r="AD94" s="186"/>
      <c r="AE94" s="196"/>
      <c r="AF94" s="197"/>
      <c r="AG94" s="196"/>
      <c r="AH94" s="196"/>
      <c r="AI94" s="186">
        <f t="shared" si="7"/>
        <v>1799.72</v>
      </c>
      <c r="AJ94" s="186">
        <f t="shared" si="9"/>
        <v>0</v>
      </c>
      <c r="AK94" s="186">
        <f t="shared" si="8"/>
        <v>2452.75</v>
      </c>
      <c r="AL94" s="196"/>
      <c r="AM94" s="187" t="str">
        <f>_xlfn.XLOOKUP(Tabela6[[#This Row],[Unidade]],tabShoppingsEmails[Shopping],tabShoppingsEmails[E-mails consolidados])</f>
        <v>rogerio.silva@allos.co; amanda.mariana@allos.co; marcelo.laraia@allos.co; fernando.naves@allos.co; camila.freitas@allos.co; natalina.yang@allos.co; flavio.junior@allos.co</v>
      </c>
    </row>
    <row r="95" spans="1:39" ht="20.85" hidden="1" customHeight="1" thickBot="1">
      <c r="A95" s="185">
        <v>45917</v>
      </c>
      <c r="B95" s="186" t="s">
        <v>99</v>
      </c>
      <c r="C95" s="187" t="s">
        <v>143</v>
      </c>
      <c r="D95" s="199" t="s">
        <v>88</v>
      </c>
      <c r="E95" s="199" t="s">
        <v>34</v>
      </c>
      <c r="F95" s="191">
        <v>29</v>
      </c>
      <c r="G95" s="191">
        <v>9</v>
      </c>
      <c r="H95" s="191">
        <v>17</v>
      </c>
      <c r="I95" s="191">
        <v>0</v>
      </c>
      <c r="J95" s="192">
        <v>52427.45300873214</v>
      </c>
      <c r="K95" s="192"/>
      <c r="L95" s="192">
        <v>-3827.27</v>
      </c>
      <c r="M95" s="192"/>
      <c r="N95" s="192">
        <v>0</v>
      </c>
      <c r="O95" s="192">
        <v>-932.89</v>
      </c>
      <c r="P95" s="192"/>
      <c r="Q95" s="192">
        <v>0</v>
      </c>
      <c r="R95" s="192">
        <v>0</v>
      </c>
      <c r="S95" s="192">
        <v>238.28847170329391</v>
      </c>
      <c r="T95" s="193" t="str">
        <f>IF(Tabela6[[#This Row],[Desconto SLA Mês]]&lt;&gt;"preenchimento pendente","Sim","Não")</f>
        <v>Sim</v>
      </c>
      <c r="U95" s="168">
        <f>(J95+L95+Q95+R95+S95+N95)+IF(T95="Sim",O95+P95,0)</f>
        <v>47905.581480435438</v>
      </c>
      <c r="V95" s="194"/>
      <c r="W95" s="194"/>
      <c r="X95" s="194"/>
      <c r="Y95" s="194"/>
      <c r="Z95" s="195">
        <v>45901</v>
      </c>
      <c r="AA95" s="301" cm="1">
        <f t="array" ref="AA95">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45931</v>
      </c>
      <c r="AB95" s="186"/>
      <c r="AC95" s="186"/>
      <c r="AD95" s="186"/>
      <c r="AE95" s="196"/>
      <c r="AF95" s="197"/>
      <c r="AG95" s="196"/>
      <c r="AH95" s="196"/>
      <c r="AI95" s="186">
        <f t="shared" si="7"/>
        <v>3827.27</v>
      </c>
      <c r="AJ95" s="186">
        <f t="shared" si="9"/>
        <v>0</v>
      </c>
      <c r="AK95" s="186">
        <f t="shared" si="8"/>
        <v>4521.8715282967023</v>
      </c>
      <c r="AL95" s="196"/>
      <c r="AM95" s="187" t="str">
        <f>_xlfn.XLOOKUP(Tabela6[[#This Row],[Unidade]],tabShoppingsEmails[Shopping],tabShoppingsEmails[E-mails consolidados])</f>
        <v>rogerio.silva@allos.co; amanda.mariana@allos.co; marcelo.laraia@allos.co; fernando.naves@allos.co; camila.freitas@allos.co; natalina.yang@allos.co; flavio.junior@allos.co</v>
      </c>
    </row>
    <row r="96" spans="1:39" ht="20.85" hidden="1" customHeight="1" thickBot="1">
      <c r="A96" s="185">
        <v>45954</v>
      </c>
      <c r="B96" s="186" t="s">
        <v>99</v>
      </c>
      <c r="C96" s="187" t="s">
        <v>143</v>
      </c>
      <c r="D96" s="199" t="s">
        <v>88</v>
      </c>
      <c r="E96" s="199" t="s">
        <v>34</v>
      </c>
      <c r="F96" s="191">
        <v>29</v>
      </c>
      <c r="G96" s="191">
        <v>9</v>
      </c>
      <c r="H96" s="191">
        <v>27</v>
      </c>
      <c r="I96" s="191">
        <v>0</v>
      </c>
      <c r="J96" s="192">
        <v>52427.45300873214</v>
      </c>
      <c r="K96" s="192"/>
      <c r="L96" s="192">
        <v>-6438.51</v>
      </c>
      <c r="M96" s="192"/>
      <c r="N96" s="192">
        <v>0</v>
      </c>
      <c r="O96" s="200" t="s">
        <v>254</v>
      </c>
      <c r="P96" s="192"/>
      <c r="Q96" s="192">
        <v>0</v>
      </c>
      <c r="R96" s="192">
        <v>0</v>
      </c>
      <c r="S96" s="192">
        <v>-7568.98</v>
      </c>
      <c r="T96" s="193" t="str">
        <f>IF(Tabela6[[#This Row],[Desconto SLA Mês]]&lt;&gt;"preenchimento pendente","Sim","Não")</f>
        <v>Não</v>
      </c>
      <c r="U96" s="168">
        <f t="shared" si="6"/>
        <v>38419.963008732142</v>
      </c>
      <c r="V96" s="194"/>
      <c r="W96" s="194"/>
      <c r="X96" s="194"/>
      <c r="Y96" s="194"/>
      <c r="Z96" s="195">
        <v>45931</v>
      </c>
      <c r="AA96" s="301" cm="1">
        <f t="array" ref="AA96">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45962</v>
      </c>
      <c r="AB96" s="186"/>
      <c r="AC96" s="186"/>
      <c r="AD96" s="186"/>
      <c r="AE96" s="196"/>
      <c r="AF96" s="197"/>
      <c r="AG96" s="196"/>
      <c r="AH96" s="196"/>
      <c r="AI96" s="186">
        <f t="shared" si="7"/>
        <v>6438.51</v>
      </c>
      <c r="AJ96" s="186">
        <f t="shared" si="9"/>
        <v>0</v>
      </c>
      <c r="AK96" s="186">
        <f t="shared" si="8"/>
        <v>14007.489999999998</v>
      </c>
      <c r="AL96" s="196"/>
      <c r="AM96" s="187" t="str">
        <f>_xlfn.XLOOKUP(Tabela6[[#This Row],[Unidade]],tabShoppingsEmails[Shopping],tabShoppingsEmails[E-mails consolidados])</f>
        <v>rogerio.silva@allos.co; amanda.mariana@allos.co; marcelo.laraia@allos.co; fernando.naves@allos.co; camila.freitas@allos.co; natalina.yang@allos.co; flavio.junior@allos.co</v>
      </c>
    </row>
    <row r="97" spans="1:39" ht="20.85" hidden="1" customHeight="1" thickBot="1">
      <c r="A97" s="185"/>
      <c r="B97" s="186" t="s">
        <v>252</v>
      </c>
      <c r="C97" s="187" t="s">
        <v>143</v>
      </c>
      <c r="D97" s="199" t="s">
        <v>88</v>
      </c>
      <c r="E97" s="199" t="s">
        <v>34</v>
      </c>
      <c r="F97" s="191">
        <v>29</v>
      </c>
      <c r="G97" s="191"/>
      <c r="H97" s="191"/>
      <c r="I97" s="191"/>
      <c r="J97" s="192"/>
      <c r="K97" s="192"/>
      <c r="L97" s="192"/>
      <c r="M97" s="192"/>
      <c r="N97" s="192"/>
      <c r="O97" s="192"/>
      <c r="P97" s="192"/>
      <c r="Q97" s="192"/>
      <c r="R97" s="192"/>
      <c r="S97" s="192"/>
      <c r="T97" s="193" t="str">
        <f>IF(Tabela6[[#This Row],[Desconto SLA Mês]]&lt;&gt;"preenchimento pendente","Sim","Não")</f>
        <v>Sim</v>
      </c>
      <c r="U97" s="168">
        <f t="shared" si="6"/>
        <v>0</v>
      </c>
      <c r="V97" s="194"/>
      <c r="W97" s="194"/>
      <c r="X97" s="194"/>
      <c r="Y97" s="194"/>
      <c r="Z97" s="195">
        <v>45962</v>
      </c>
      <c r="AA97" s="301" cm="1">
        <f t="array" ref="AA97">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45992</v>
      </c>
      <c r="AB97" s="186"/>
      <c r="AC97" s="186"/>
      <c r="AD97" s="186"/>
      <c r="AE97" s="196"/>
      <c r="AF97" s="197"/>
      <c r="AG97" s="196"/>
      <c r="AH97" s="196"/>
      <c r="AI97" s="186">
        <f t="shared" si="7"/>
        <v>0</v>
      </c>
      <c r="AJ97" s="186">
        <f t="shared" si="9"/>
        <v>0</v>
      </c>
      <c r="AK97" s="186">
        <f t="shared" si="8"/>
        <v>0</v>
      </c>
      <c r="AL97" s="196"/>
      <c r="AM97" s="187" t="str">
        <f>_xlfn.XLOOKUP(Tabela6[[#This Row],[Unidade]],tabShoppingsEmails[Shopping],tabShoppingsEmails[E-mails consolidados])</f>
        <v>rogerio.silva@allos.co; amanda.mariana@allos.co; marcelo.laraia@allos.co; fernando.naves@allos.co; camila.freitas@allos.co; natalina.yang@allos.co; flavio.junior@allos.co</v>
      </c>
    </row>
    <row r="98" spans="1:39" ht="20.85" hidden="1" customHeight="1" thickBot="1">
      <c r="A98" s="185"/>
      <c r="B98" s="186" t="s">
        <v>252</v>
      </c>
      <c r="C98" s="187" t="s">
        <v>143</v>
      </c>
      <c r="D98" s="199" t="s">
        <v>88</v>
      </c>
      <c r="E98" s="199" t="s">
        <v>34</v>
      </c>
      <c r="F98" s="191">
        <v>29</v>
      </c>
      <c r="G98" s="191"/>
      <c r="H98" s="191"/>
      <c r="I98" s="191"/>
      <c r="J98" s="192"/>
      <c r="K98" s="192"/>
      <c r="L98" s="192"/>
      <c r="M98" s="192"/>
      <c r="N98" s="192"/>
      <c r="O98" s="192"/>
      <c r="P98" s="192"/>
      <c r="Q98" s="192"/>
      <c r="R98" s="192"/>
      <c r="S98" s="192"/>
      <c r="T98" s="193" t="str">
        <f>IF(Tabela6[[#This Row],[Desconto SLA Mês]]&lt;&gt;"preenchimento pendente","Sim","Não")</f>
        <v>Sim</v>
      </c>
      <c r="U98" s="168">
        <f t="shared" si="6"/>
        <v>0</v>
      </c>
      <c r="V98" s="194"/>
      <c r="W98" s="194"/>
      <c r="X98" s="194"/>
      <c r="Y98" s="194"/>
      <c r="Z98" s="195">
        <v>45992</v>
      </c>
      <c r="AA98" s="301" cm="1">
        <f t="array" ref="AA98">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46023</v>
      </c>
      <c r="AB98" s="186"/>
      <c r="AC98" s="186"/>
      <c r="AD98" s="186"/>
      <c r="AE98" s="196"/>
      <c r="AF98" s="197"/>
      <c r="AG98" s="196"/>
      <c r="AH98" s="196"/>
      <c r="AI98" s="186">
        <f t="shared" si="7"/>
        <v>0</v>
      </c>
      <c r="AJ98" s="186">
        <f t="shared" si="9"/>
        <v>0</v>
      </c>
      <c r="AK98" s="186">
        <f t="shared" si="8"/>
        <v>0</v>
      </c>
      <c r="AL98" s="196"/>
      <c r="AM98" s="187" t="str">
        <f>_xlfn.XLOOKUP(Tabela6[[#This Row],[Unidade]],tabShoppingsEmails[Shopping],tabShoppingsEmails[E-mails consolidados])</f>
        <v>rogerio.silva@allos.co; amanda.mariana@allos.co; marcelo.laraia@allos.co; fernando.naves@allos.co; camila.freitas@allos.co; natalina.yang@allos.co; flavio.junior@allos.co</v>
      </c>
    </row>
    <row r="99" spans="1:39" ht="20.85" hidden="1" customHeight="1" thickBot="1">
      <c r="A99" s="185"/>
      <c r="B99" s="186" t="s">
        <v>99</v>
      </c>
      <c r="C99" s="187" t="s">
        <v>143</v>
      </c>
      <c r="D99" s="199" t="s">
        <v>89</v>
      </c>
      <c r="E99" s="199" t="s">
        <v>34</v>
      </c>
      <c r="F99" s="191">
        <v>4</v>
      </c>
      <c r="G99" s="191">
        <v>4</v>
      </c>
      <c r="H99" s="191">
        <v>2</v>
      </c>
      <c r="I99" s="191">
        <v>0</v>
      </c>
      <c r="J99" s="192">
        <v>22949.42</v>
      </c>
      <c r="K99" s="192">
        <v>-285.02</v>
      </c>
      <c r="L99" s="192">
        <v>-285.02</v>
      </c>
      <c r="M99" s="192">
        <v>0</v>
      </c>
      <c r="N99" s="192">
        <v>0</v>
      </c>
      <c r="O99" s="192">
        <v>-305.99</v>
      </c>
      <c r="P99" s="192">
        <v>0</v>
      </c>
      <c r="Q99" s="192">
        <v>0</v>
      </c>
      <c r="R99" s="192">
        <v>0</v>
      </c>
      <c r="S99" s="192">
        <v>0</v>
      </c>
      <c r="T99" s="193" t="str">
        <f>IF(Tabela6[[#This Row],[Desconto SLA Mês]]&lt;&gt;"preenchimento pendente","Sim","Não")</f>
        <v>Sim</v>
      </c>
      <c r="U99" s="168">
        <f t="shared" si="6"/>
        <v>22358.409999999996</v>
      </c>
      <c r="V99" s="194"/>
      <c r="W99" s="194"/>
      <c r="X99" s="194">
        <v>0</v>
      </c>
      <c r="Y99" s="194">
        <v>0</v>
      </c>
      <c r="Z99" s="195">
        <v>45658</v>
      </c>
      <c r="AA99" s="301" cm="1">
        <f t="array" ref="AA99">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45689</v>
      </c>
      <c r="AB99" s="186"/>
      <c r="AC99" s="186"/>
      <c r="AD99" s="186"/>
      <c r="AE99" s="196"/>
      <c r="AF99" s="197"/>
      <c r="AG99" s="196"/>
      <c r="AH99" s="196"/>
      <c r="AI99" s="186">
        <f t="shared" si="7"/>
        <v>0</v>
      </c>
      <c r="AJ99" s="186">
        <f t="shared" si="9"/>
        <v>0</v>
      </c>
      <c r="AK99" s="186">
        <f t="shared" si="8"/>
        <v>591.01000000000204</v>
      </c>
      <c r="AL99" s="196"/>
      <c r="AM99" s="187" t="str">
        <f>_xlfn.XLOOKUP(Tabela6[[#This Row],[Unidade]],tabShoppingsEmails[Shopping],tabShoppingsEmails[E-mails consolidados])</f>
        <v>rogerio.silva@allos.co; amanda.mariana@allos.co; marcelo.laraia@allos.co; fernando.naves@allos.co; camila.freitas@allos.co; natalina.yang@allos.co; flavio.junior@allos.co</v>
      </c>
    </row>
    <row r="100" spans="1:39" ht="20.85" hidden="1" customHeight="1" thickBot="1">
      <c r="A100" s="185"/>
      <c r="B100" s="186" t="s">
        <v>99</v>
      </c>
      <c r="C100" s="187" t="s">
        <v>143</v>
      </c>
      <c r="D100" s="199" t="s">
        <v>89</v>
      </c>
      <c r="E100" s="199" t="s">
        <v>34</v>
      </c>
      <c r="F100" s="191">
        <v>4</v>
      </c>
      <c r="G100" s="191">
        <v>4</v>
      </c>
      <c r="H100" s="191">
        <v>0</v>
      </c>
      <c r="I100" s="191">
        <v>0</v>
      </c>
      <c r="J100" s="192">
        <v>22949.42</v>
      </c>
      <c r="K100" s="192">
        <v>0</v>
      </c>
      <c r="L100" s="192">
        <v>0</v>
      </c>
      <c r="M100" s="192">
        <v>0</v>
      </c>
      <c r="N100" s="192">
        <v>0</v>
      </c>
      <c r="O100" s="192">
        <v>-114.75</v>
      </c>
      <c r="P100" s="192">
        <v>0</v>
      </c>
      <c r="Q100" s="192">
        <v>0</v>
      </c>
      <c r="R100" s="192">
        <v>0</v>
      </c>
      <c r="S100" s="192">
        <v>0</v>
      </c>
      <c r="T100" s="193" t="str">
        <f>IF(Tabela6[[#This Row],[Desconto SLA Mês]]&lt;&gt;"preenchimento pendente","Sim","Não")</f>
        <v>Sim</v>
      </c>
      <c r="U100" s="168">
        <f t="shared" si="6"/>
        <v>22834.67</v>
      </c>
      <c r="V100" s="194"/>
      <c r="W100" s="194"/>
      <c r="X100" s="194"/>
      <c r="Y100" s="194"/>
      <c r="Z100" s="195">
        <v>45689</v>
      </c>
      <c r="AA100" s="301" cm="1">
        <f t="array" ref="AA100">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45717</v>
      </c>
      <c r="AB100" s="186"/>
      <c r="AC100" s="186"/>
      <c r="AD100" s="186"/>
      <c r="AE100" s="196"/>
      <c r="AF100" s="197"/>
      <c r="AG100" s="196"/>
      <c r="AH100" s="196"/>
      <c r="AI100" s="186">
        <f t="shared" si="7"/>
        <v>0</v>
      </c>
      <c r="AJ100" s="186">
        <f t="shared" si="9"/>
        <v>0</v>
      </c>
      <c r="AK100" s="186">
        <f t="shared" si="8"/>
        <v>114.75</v>
      </c>
      <c r="AL100" s="196"/>
      <c r="AM100" s="187" t="str">
        <f>_xlfn.XLOOKUP(Tabela6[[#This Row],[Unidade]],tabShoppingsEmails[Shopping],tabShoppingsEmails[E-mails consolidados])</f>
        <v>rogerio.silva@allos.co; amanda.mariana@allos.co; marcelo.laraia@allos.co; fernando.naves@allos.co; camila.freitas@allos.co; natalina.yang@allos.co; flavio.junior@allos.co</v>
      </c>
    </row>
    <row r="101" spans="1:39" ht="20.85" hidden="1" customHeight="1" thickBot="1">
      <c r="A101" s="185"/>
      <c r="B101" s="186" t="s">
        <v>99</v>
      </c>
      <c r="C101" s="187" t="s">
        <v>143</v>
      </c>
      <c r="D101" s="199" t="s">
        <v>89</v>
      </c>
      <c r="E101" s="199" t="s">
        <v>34</v>
      </c>
      <c r="F101" s="191">
        <v>4</v>
      </c>
      <c r="G101" s="191">
        <v>4</v>
      </c>
      <c r="H101" s="191">
        <v>0</v>
      </c>
      <c r="I101" s="191">
        <v>0</v>
      </c>
      <c r="J101" s="192">
        <v>22949.42</v>
      </c>
      <c r="K101" s="192"/>
      <c r="L101" s="192">
        <v>0</v>
      </c>
      <c r="M101" s="192"/>
      <c r="N101" s="192">
        <v>0</v>
      </c>
      <c r="O101" s="192">
        <v>-305.99</v>
      </c>
      <c r="P101" s="192"/>
      <c r="Q101" s="192">
        <v>0</v>
      </c>
      <c r="R101" s="192">
        <v>0</v>
      </c>
      <c r="S101" s="192">
        <v>0</v>
      </c>
      <c r="T101" s="193" t="str">
        <f>IF(Tabela6[[#This Row],[Desconto SLA Mês]]&lt;&gt;"preenchimento pendente","Sim","Não")</f>
        <v>Sim</v>
      </c>
      <c r="U101" s="168">
        <f t="shared" si="6"/>
        <v>22643.429999999997</v>
      </c>
      <c r="V101" s="194"/>
      <c r="W101" s="194"/>
      <c r="X101" s="194"/>
      <c r="Y101" s="194"/>
      <c r="Z101" s="195">
        <v>45717</v>
      </c>
      <c r="AA101" s="301" cm="1">
        <f t="array" ref="AA101">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45748</v>
      </c>
      <c r="AB101" s="186"/>
      <c r="AC101" s="186"/>
      <c r="AD101" s="186"/>
      <c r="AE101" s="196"/>
      <c r="AF101" s="197"/>
      <c r="AG101" s="196"/>
      <c r="AH101" s="196"/>
      <c r="AI101" s="186">
        <f>K101-L101</f>
        <v>0</v>
      </c>
      <c r="AJ101" s="186">
        <f t="shared" si="9"/>
        <v>0</v>
      </c>
      <c r="AK101" s="186">
        <f t="shared" si="8"/>
        <v>305.9900000000016</v>
      </c>
      <c r="AL101" s="196"/>
      <c r="AM101" s="187" t="str">
        <f>_xlfn.XLOOKUP(Tabela6[[#This Row],[Unidade]],tabShoppingsEmails[Shopping],tabShoppingsEmails[E-mails consolidados])</f>
        <v>rogerio.silva@allos.co; amanda.mariana@allos.co; marcelo.laraia@allos.co; fernando.naves@allos.co; camila.freitas@allos.co; natalina.yang@allos.co; flavio.junior@allos.co</v>
      </c>
    </row>
    <row r="102" spans="1:39" ht="20.85" hidden="1" customHeight="1" thickBot="1">
      <c r="A102" s="185"/>
      <c r="B102" s="186" t="s">
        <v>99</v>
      </c>
      <c r="C102" s="187" t="s">
        <v>143</v>
      </c>
      <c r="D102" s="199" t="s">
        <v>89</v>
      </c>
      <c r="E102" s="199" t="s">
        <v>34</v>
      </c>
      <c r="F102" s="191">
        <v>4</v>
      </c>
      <c r="G102" s="191">
        <v>4</v>
      </c>
      <c r="H102" s="191">
        <v>6</v>
      </c>
      <c r="I102" s="191">
        <v>0</v>
      </c>
      <c r="J102" s="192">
        <v>22949.42</v>
      </c>
      <c r="K102" s="192"/>
      <c r="L102" s="192">
        <v>-1046.97</v>
      </c>
      <c r="M102" s="192"/>
      <c r="N102" s="192">
        <v>0</v>
      </c>
      <c r="O102" s="203" t="s">
        <v>254</v>
      </c>
      <c r="P102" s="192"/>
      <c r="Q102" s="192">
        <v>0</v>
      </c>
      <c r="R102" s="192"/>
      <c r="S102" s="192">
        <v>0</v>
      </c>
      <c r="T102" s="193" t="str">
        <f>IF(Tabela6[[#This Row],[Desconto SLA Mês]]&lt;&gt;"preenchimento pendente","Sim","Não")</f>
        <v>Não</v>
      </c>
      <c r="U102" s="168">
        <f t="shared" si="6"/>
        <v>21902.449999999997</v>
      </c>
      <c r="V102" s="194"/>
      <c r="W102" s="194"/>
      <c r="X102" s="194"/>
      <c r="Y102" s="194"/>
      <c r="Z102" s="195">
        <v>45748</v>
      </c>
      <c r="AA102" s="301" cm="1">
        <f t="array" ref="AA102">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45778</v>
      </c>
      <c r="AB102" s="186"/>
      <c r="AC102" s="186"/>
      <c r="AD102" s="186"/>
      <c r="AE102" s="196"/>
      <c r="AF102" s="197"/>
      <c r="AG102" s="196"/>
      <c r="AH102" s="196"/>
      <c r="AI102" s="186">
        <f>K102-L102</f>
        <v>1046.97</v>
      </c>
      <c r="AJ102" s="186">
        <f t="shared" si="9"/>
        <v>0</v>
      </c>
      <c r="AK102" s="186">
        <f t="shared" si="8"/>
        <v>1046.9700000000012</v>
      </c>
      <c r="AL102" s="196"/>
      <c r="AM102" s="187" t="str">
        <f>_xlfn.XLOOKUP(Tabela6[[#This Row],[Unidade]],tabShoppingsEmails[Shopping],tabShoppingsEmails[E-mails consolidados])</f>
        <v>rogerio.silva@allos.co; amanda.mariana@allos.co; marcelo.laraia@allos.co; fernando.naves@allos.co; camila.freitas@allos.co; natalina.yang@allos.co; flavio.junior@allos.co</v>
      </c>
    </row>
    <row r="103" spans="1:39" ht="20.85" hidden="1" customHeight="1" thickBot="1">
      <c r="A103" s="185"/>
      <c r="B103" s="186" t="s">
        <v>99</v>
      </c>
      <c r="C103" s="187" t="s">
        <v>143</v>
      </c>
      <c r="D103" s="199" t="s">
        <v>89</v>
      </c>
      <c r="E103" s="199" t="s">
        <v>34</v>
      </c>
      <c r="F103" s="191">
        <v>4</v>
      </c>
      <c r="G103" s="191">
        <v>4</v>
      </c>
      <c r="H103" s="191">
        <v>8</v>
      </c>
      <c r="I103" s="191">
        <v>0</v>
      </c>
      <c r="J103" s="192">
        <v>22949.42</v>
      </c>
      <c r="K103" s="192"/>
      <c r="L103" s="192">
        <v>-1453.87</v>
      </c>
      <c r="M103" s="192">
        <v>0</v>
      </c>
      <c r="N103" s="192">
        <v>0</v>
      </c>
      <c r="O103" s="192">
        <v>-497.24</v>
      </c>
      <c r="P103" s="192"/>
      <c r="Q103" s="192">
        <v>0</v>
      </c>
      <c r="R103" s="192"/>
      <c r="S103" s="192">
        <v>0</v>
      </c>
      <c r="T103" s="193" t="str">
        <f>IF(Tabela6[[#This Row],[Desconto SLA Mês]]&lt;&gt;"preenchimento pendente","Sim","Não")</f>
        <v>Sim</v>
      </c>
      <c r="U103" s="168">
        <f t="shared" si="6"/>
        <v>20998.309999999998</v>
      </c>
      <c r="V103" s="194"/>
      <c r="W103" s="194"/>
      <c r="X103" s="194"/>
      <c r="Y103" s="194"/>
      <c r="Z103" s="195">
        <v>45778</v>
      </c>
      <c r="AA103" s="301" cm="1">
        <f t="array" ref="AA103">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45809</v>
      </c>
      <c r="AB103" s="186"/>
      <c r="AC103" s="186"/>
      <c r="AD103" s="186"/>
      <c r="AE103" s="196"/>
      <c r="AF103" s="197"/>
      <c r="AG103" s="196"/>
      <c r="AH103" s="196"/>
      <c r="AI103" s="186">
        <f t="shared" si="7"/>
        <v>1453.87</v>
      </c>
      <c r="AJ103" s="186">
        <f t="shared" si="9"/>
        <v>0</v>
      </c>
      <c r="AK103" s="186">
        <f t="shared" si="8"/>
        <v>1951.1100000000006</v>
      </c>
      <c r="AL103" s="196"/>
      <c r="AM103" s="187" t="str">
        <f>_xlfn.XLOOKUP(Tabela6[[#This Row],[Unidade]],tabShoppingsEmails[Shopping],tabShoppingsEmails[E-mails consolidados])</f>
        <v>rogerio.silva@allos.co; amanda.mariana@allos.co; marcelo.laraia@allos.co; fernando.naves@allos.co; camila.freitas@allos.co; natalina.yang@allos.co; flavio.junior@allos.co</v>
      </c>
    </row>
    <row r="104" spans="1:39" ht="20.85" hidden="1" customHeight="1" thickBot="1">
      <c r="A104" s="185"/>
      <c r="B104" s="186" t="s">
        <v>99</v>
      </c>
      <c r="C104" s="187" t="s">
        <v>143</v>
      </c>
      <c r="D104" s="199" t="s">
        <v>89</v>
      </c>
      <c r="E104" s="199" t="s">
        <v>34</v>
      </c>
      <c r="F104" s="191">
        <v>4</v>
      </c>
      <c r="G104" s="191">
        <v>4</v>
      </c>
      <c r="H104" s="191">
        <v>6</v>
      </c>
      <c r="I104" s="191">
        <v>0</v>
      </c>
      <c r="J104" s="192">
        <v>24210.799999999999</v>
      </c>
      <c r="K104" s="192">
        <v>-1023.51</v>
      </c>
      <c r="L104" s="192">
        <v>-1115.01</v>
      </c>
      <c r="M104" s="192">
        <v>0</v>
      </c>
      <c r="N104" s="192">
        <v>0</v>
      </c>
      <c r="O104" s="192">
        <v>-267.74</v>
      </c>
      <c r="P104" s="192"/>
      <c r="Q104" s="192">
        <v>0</v>
      </c>
      <c r="R104" s="192">
        <v>0</v>
      </c>
      <c r="S104" s="192">
        <v>0</v>
      </c>
      <c r="T104" s="193" t="str">
        <f>IF(Tabela6[[#This Row],[Desconto SLA Mês]]&lt;&gt;"preenchimento pendente","Sim","Não")</f>
        <v>Sim</v>
      </c>
      <c r="U104" s="168">
        <f t="shared" si="6"/>
        <v>22828.05</v>
      </c>
      <c r="V104" s="194"/>
      <c r="W104" s="194"/>
      <c r="X104" s="194"/>
      <c r="Y104" s="194"/>
      <c r="Z104" s="195">
        <v>45809</v>
      </c>
      <c r="AA104" s="301" cm="1">
        <f t="array" ref="AA104">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45839</v>
      </c>
      <c r="AB104" s="186"/>
      <c r="AC104" s="186"/>
      <c r="AD104" s="186"/>
      <c r="AE104" s="196"/>
      <c r="AF104" s="197"/>
      <c r="AG104" s="196"/>
      <c r="AH104" s="196"/>
      <c r="AI104" s="186">
        <f t="shared" si="7"/>
        <v>91.5</v>
      </c>
      <c r="AJ104" s="186">
        <f t="shared" si="9"/>
        <v>0</v>
      </c>
      <c r="AK104" s="186">
        <f t="shared" si="8"/>
        <v>1382.75</v>
      </c>
      <c r="AL104" s="196"/>
      <c r="AM104" s="187" t="str">
        <f>_xlfn.XLOOKUP(Tabela6[[#This Row],[Unidade]],tabShoppingsEmails[Shopping],tabShoppingsEmails[E-mails consolidados])</f>
        <v>rogerio.silva@allos.co; amanda.mariana@allos.co; marcelo.laraia@allos.co; fernando.naves@allos.co; camila.freitas@allos.co; natalina.yang@allos.co; flavio.junior@allos.co</v>
      </c>
    </row>
    <row r="105" spans="1:39" ht="20.85" hidden="1" customHeight="1" thickBot="1">
      <c r="A105" s="185">
        <v>45877</v>
      </c>
      <c r="B105" s="186" t="s">
        <v>99</v>
      </c>
      <c r="C105" s="187" t="s">
        <v>143</v>
      </c>
      <c r="D105" s="199" t="s">
        <v>89</v>
      </c>
      <c r="E105" s="199" t="s">
        <v>34</v>
      </c>
      <c r="F105" s="191">
        <v>4</v>
      </c>
      <c r="G105" s="191">
        <v>4</v>
      </c>
      <c r="H105" s="191">
        <v>15</v>
      </c>
      <c r="I105" s="191">
        <v>0</v>
      </c>
      <c r="J105" s="192">
        <v>24210.799999999999</v>
      </c>
      <c r="K105" s="192"/>
      <c r="L105" s="192">
        <v>-2818.69</v>
      </c>
      <c r="M105" s="192"/>
      <c r="N105" s="192">
        <v>0</v>
      </c>
      <c r="O105" s="192">
        <v>-403.51</v>
      </c>
      <c r="P105" s="192"/>
      <c r="Q105" s="192">
        <v>0</v>
      </c>
      <c r="R105" s="192">
        <v>0</v>
      </c>
      <c r="S105" s="192">
        <v>0</v>
      </c>
      <c r="T105" s="193" t="str">
        <f>IF(Tabela6[[#This Row],[Desconto SLA Mês]]&lt;&gt;"preenchimento pendente","Sim","Não")</f>
        <v>Sim</v>
      </c>
      <c r="U105" s="168">
        <f t="shared" si="6"/>
        <v>20988.600000000002</v>
      </c>
      <c r="V105" s="194"/>
      <c r="W105" s="194"/>
      <c r="X105" s="194">
        <v>6106.5483087711946</v>
      </c>
      <c r="Y105" s="194" t="s">
        <v>255</v>
      </c>
      <c r="Z105" s="195">
        <v>45839</v>
      </c>
      <c r="AA105" s="301" cm="1">
        <f t="array" ref="AA105">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45870</v>
      </c>
      <c r="AB105" s="186"/>
      <c r="AC105" s="186"/>
      <c r="AD105" s="186"/>
      <c r="AE105" s="196"/>
      <c r="AF105" s="197"/>
      <c r="AG105" s="196"/>
      <c r="AH105" s="196"/>
      <c r="AI105" s="186">
        <f t="shared" si="7"/>
        <v>2818.69</v>
      </c>
      <c r="AJ105" s="186">
        <f t="shared" si="9"/>
        <v>0</v>
      </c>
      <c r="AK105" s="186">
        <f t="shared" si="8"/>
        <v>3222.1999999999971</v>
      </c>
      <c r="AL105" s="196"/>
      <c r="AM105" s="187" t="str">
        <f>_xlfn.XLOOKUP(Tabela6[[#This Row],[Unidade]],tabShoppingsEmails[Shopping],tabShoppingsEmails[E-mails consolidados])</f>
        <v>rogerio.silva@allos.co; amanda.mariana@allos.co; marcelo.laraia@allos.co; fernando.naves@allos.co; camila.freitas@allos.co; natalina.yang@allos.co; flavio.junior@allos.co</v>
      </c>
    </row>
    <row r="106" spans="1:39" ht="20.85" hidden="1" customHeight="1" thickBot="1">
      <c r="A106" s="185">
        <v>45890</v>
      </c>
      <c r="B106" s="186" t="s">
        <v>99</v>
      </c>
      <c r="C106" s="187" t="s">
        <v>143</v>
      </c>
      <c r="D106" s="199" t="s">
        <v>89</v>
      </c>
      <c r="E106" s="199" t="s">
        <v>34</v>
      </c>
      <c r="F106" s="191">
        <v>4</v>
      </c>
      <c r="G106" s="191">
        <v>4</v>
      </c>
      <c r="H106" s="191">
        <v>14</v>
      </c>
      <c r="I106" s="191">
        <v>0</v>
      </c>
      <c r="J106" s="192">
        <v>24210.799999999999</v>
      </c>
      <c r="K106" s="192"/>
      <c r="L106" s="192">
        <v>-2601.69</v>
      </c>
      <c r="M106" s="192"/>
      <c r="N106" s="192">
        <v>0</v>
      </c>
      <c r="O106" s="192">
        <v>-524.57000000000005</v>
      </c>
      <c r="P106" s="192"/>
      <c r="Q106" s="192">
        <v>0</v>
      </c>
      <c r="R106" s="192">
        <v>0</v>
      </c>
      <c r="S106" s="192">
        <v>0</v>
      </c>
      <c r="T106" s="193" t="str">
        <f>IF(Tabela6[[#This Row],[Desconto SLA Mês]]&lt;&gt;"preenchimento pendente","Sim","Não")</f>
        <v>Sim</v>
      </c>
      <c r="U106" s="168">
        <f t="shared" si="6"/>
        <v>21084.54</v>
      </c>
      <c r="V106" s="194"/>
      <c r="W106" s="194"/>
      <c r="X106" s="194">
        <v>0</v>
      </c>
      <c r="Y106" s="194"/>
      <c r="Z106" s="195">
        <v>45870</v>
      </c>
      <c r="AA106" s="301" cm="1">
        <f t="array" ref="AA106">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45901</v>
      </c>
      <c r="AB106" s="186"/>
      <c r="AC106" s="186"/>
      <c r="AD106" s="186"/>
      <c r="AE106" s="196"/>
      <c r="AF106" s="197"/>
      <c r="AG106" s="196"/>
      <c r="AH106" s="196"/>
      <c r="AI106" s="186">
        <f t="shared" si="7"/>
        <v>2601.69</v>
      </c>
      <c r="AJ106" s="186">
        <f t="shared" si="9"/>
        <v>0</v>
      </c>
      <c r="AK106" s="186">
        <f t="shared" si="8"/>
        <v>3126.2599999999984</v>
      </c>
      <c r="AL106" s="196"/>
      <c r="AM106" s="187" t="str">
        <f>_xlfn.XLOOKUP(Tabela6[[#This Row],[Unidade]],tabShoppingsEmails[Shopping],tabShoppingsEmails[E-mails consolidados])</f>
        <v>rogerio.silva@allos.co; amanda.mariana@allos.co; marcelo.laraia@allos.co; fernando.naves@allos.co; camila.freitas@allos.co; natalina.yang@allos.co; flavio.junior@allos.co</v>
      </c>
    </row>
    <row r="107" spans="1:39" ht="20.85" hidden="1" customHeight="1" thickBot="1">
      <c r="A107" s="185">
        <v>45917</v>
      </c>
      <c r="B107" s="186" t="s">
        <v>256</v>
      </c>
      <c r="C107" s="187" t="s">
        <v>143</v>
      </c>
      <c r="D107" s="199" t="s">
        <v>89</v>
      </c>
      <c r="E107" s="199" t="s">
        <v>34</v>
      </c>
      <c r="F107" s="191">
        <v>4</v>
      </c>
      <c r="G107" s="191">
        <v>4</v>
      </c>
      <c r="H107" s="191">
        <v>18</v>
      </c>
      <c r="I107" s="191">
        <v>0</v>
      </c>
      <c r="J107" s="192">
        <v>24382.507962285981</v>
      </c>
      <c r="K107" s="192"/>
      <c r="L107" s="192">
        <v>-2784.06</v>
      </c>
      <c r="M107" s="192"/>
      <c r="N107" s="192">
        <v>0</v>
      </c>
      <c r="O107" s="192">
        <v>-403.51</v>
      </c>
      <c r="P107" s="192"/>
      <c r="Q107" s="192">
        <v>0</v>
      </c>
      <c r="R107" s="192">
        <v>0</v>
      </c>
      <c r="S107" s="192">
        <v>0</v>
      </c>
      <c r="T107" s="193" t="str">
        <f>IF(Tabela6[[#This Row],[Desconto SLA Mês]]&lt;&gt;"preenchimento pendente","Sim","Não")</f>
        <v>Sim</v>
      </c>
      <c r="U107" s="168">
        <f t="shared" si="6"/>
        <v>21194.937962285981</v>
      </c>
      <c r="V107" s="194"/>
      <c r="W107" s="194"/>
      <c r="X107" s="194"/>
      <c r="Y107" s="194"/>
      <c r="Z107" s="195">
        <v>45901</v>
      </c>
      <c r="AA107" s="301" cm="1">
        <f t="array" ref="AA107">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45931</v>
      </c>
      <c r="AB107" s="186"/>
      <c r="AC107" s="186"/>
      <c r="AD107" s="186"/>
      <c r="AE107" s="196"/>
      <c r="AF107" s="197"/>
      <c r="AG107" s="196"/>
      <c r="AH107" s="196"/>
      <c r="AI107" s="186">
        <f t="shared" si="7"/>
        <v>2784.06</v>
      </c>
      <c r="AJ107" s="186">
        <f t="shared" si="9"/>
        <v>0</v>
      </c>
      <c r="AK107" s="186">
        <f t="shared" si="8"/>
        <v>3187.5699999999997</v>
      </c>
      <c r="AL107" s="196"/>
      <c r="AM107" s="187" t="str">
        <f>_xlfn.XLOOKUP(Tabela6[[#This Row],[Unidade]],tabShoppingsEmails[Shopping],tabShoppingsEmails[E-mails consolidados])</f>
        <v>rogerio.silva@allos.co; amanda.mariana@allos.co; marcelo.laraia@allos.co; fernando.naves@allos.co; camila.freitas@allos.co; natalina.yang@allos.co; flavio.junior@allos.co</v>
      </c>
    </row>
    <row r="108" spans="1:39" ht="20.85" hidden="1" customHeight="1" thickBot="1">
      <c r="A108" s="185">
        <v>45954</v>
      </c>
      <c r="B108" s="186" t="s">
        <v>99</v>
      </c>
      <c r="C108" s="187" t="s">
        <v>143</v>
      </c>
      <c r="D108" s="199" t="s">
        <v>89</v>
      </c>
      <c r="E108" s="199" t="s">
        <v>34</v>
      </c>
      <c r="F108" s="191">
        <v>4</v>
      </c>
      <c r="G108" s="191">
        <v>4</v>
      </c>
      <c r="H108" s="191">
        <v>11</v>
      </c>
      <c r="I108" s="191">
        <v>0</v>
      </c>
      <c r="J108" s="192">
        <v>24382.507962285981</v>
      </c>
      <c r="K108" s="192"/>
      <c r="L108" s="192">
        <v>-1859.55</v>
      </c>
      <c r="M108" s="192"/>
      <c r="N108" s="192">
        <v>0</v>
      </c>
      <c r="O108" s="200" t="s">
        <v>254</v>
      </c>
      <c r="P108" s="192"/>
      <c r="Q108" s="192">
        <v>0</v>
      </c>
      <c r="R108" s="192">
        <v>0</v>
      </c>
      <c r="S108" s="192">
        <v>0</v>
      </c>
      <c r="T108" s="193" t="str">
        <f>IF(Tabela6[[#This Row],[Desconto SLA Mês]]&lt;&gt;"preenchimento pendente","Sim","Não")</f>
        <v>Não</v>
      </c>
      <c r="U108" s="168">
        <f t="shared" si="6"/>
        <v>22522.957962285982</v>
      </c>
      <c r="V108" s="194"/>
      <c r="W108" s="194"/>
      <c r="X108" s="194"/>
      <c r="Y108" s="194"/>
      <c r="Z108" s="195">
        <v>45931</v>
      </c>
      <c r="AA108" s="301" cm="1">
        <f t="array" ref="AA108">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45962</v>
      </c>
      <c r="AB108" s="186"/>
      <c r="AC108" s="186"/>
      <c r="AD108" s="186"/>
      <c r="AE108" s="196"/>
      <c r="AF108" s="197"/>
      <c r="AG108" s="196"/>
      <c r="AH108" s="196"/>
      <c r="AI108" s="186">
        <f t="shared" si="7"/>
        <v>1859.55</v>
      </c>
      <c r="AJ108" s="186">
        <f t="shared" si="9"/>
        <v>0</v>
      </c>
      <c r="AK108" s="186">
        <f t="shared" si="8"/>
        <v>1859.5499999999993</v>
      </c>
      <c r="AL108" s="196"/>
      <c r="AM108" s="187" t="str">
        <f>_xlfn.XLOOKUP(Tabela6[[#This Row],[Unidade]],tabShoppingsEmails[Shopping],tabShoppingsEmails[E-mails consolidados])</f>
        <v>rogerio.silva@allos.co; amanda.mariana@allos.co; marcelo.laraia@allos.co; fernando.naves@allos.co; camila.freitas@allos.co; natalina.yang@allos.co; flavio.junior@allos.co</v>
      </c>
    </row>
    <row r="109" spans="1:39" ht="20.85" hidden="1" customHeight="1" thickBot="1">
      <c r="A109" s="185"/>
      <c r="B109" s="186" t="s">
        <v>252</v>
      </c>
      <c r="C109" s="187" t="s">
        <v>143</v>
      </c>
      <c r="D109" s="199" t="s">
        <v>89</v>
      </c>
      <c r="E109" s="199" t="s">
        <v>34</v>
      </c>
      <c r="F109" s="191">
        <v>4</v>
      </c>
      <c r="G109" s="191"/>
      <c r="H109" s="191"/>
      <c r="I109" s="191"/>
      <c r="J109" s="192"/>
      <c r="K109" s="192"/>
      <c r="L109" s="192"/>
      <c r="M109" s="192"/>
      <c r="N109" s="192"/>
      <c r="O109" s="192"/>
      <c r="P109" s="192"/>
      <c r="Q109" s="192"/>
      <c r="R109" s="192"/>
      <c r="S109" s="192"/>
      <c r="T109" s="193" t="str">
        <f>IF(Tabela6[[#This Row],[Desconto SLA Mês]]&lt;&gt;"preenchimento pendente","Sim","Não")</f>
        <v>Sim</v>
      </c>
      <c r="U109" s="168">
        <f t="shared" si="6"/>
        <v>0</v>
      </c>
      <c r="V109" s="194"/>
      <c r="W109" s="194"/>
      <c r="X109" s="194"/>
      <c r="Y109" s="194"/>
      <c r="Z109" s="195">
        <v>45962</v>
      </c>
      <c r="AA109" s="301" cm="1">
        <f t="array" ref="AA109">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45992</v>
      </c>
      <c r="AB109" s="186"/>
      <c r="AC109" s="186"/>
      <c r="AD109" s="186"/>
      <c r="AE109" s="196"/>
      <c r="AF109" s="197"/>
      <c r="AG109" s="196"/>
      <c r="AH109" s="196"/>
      <c r="AI109" s="186">
        <f t="shared" si="7"/>
        <v>0</v>
      </c>
      <c r="AJ109" s="186">
        <f t="shared" si="9"/>
        <v>0</v>
      </c>
      <c r="AK109" s="186">
        <f t="shared" si="8"/>
        <v>0</v>
      </c>
      <c r="AL109" s="196"/>
      <c r="AM109" s="187" t="str">
        <f>_xlfn.XLOOKUP(Tabela6[[#This Row],[Unidade]],tabShoppingsEmails[Shopping],tabShoppingsEmails[E-mails consolidados])</f>
        <v>rogerio.silva@allos.co; amanda.mariana@allos.co; marcelo.laraia@allos.co; fernando.naves@allos.co; camila.freitas@allos.co; natalina.yang@allos.co; flavio.junior@allos.co</v>
      </c>
    </row>
    <row r="110" spans="1:39" ht="32.25" hidden="1" thickBot="1">
      <c r="A110" s="185"/>
      <c r="B110" s="186" t="s">
        <v>252</v>
      </c>
      <c r="C110" s="187" t="s">
        <v>143</v>
      </c>
      <c r="D110" s="199" t="s">
        <v>89</v>
      </c>
      <c r="E110" s="199" t="s">
        <v>34</v>
      </c>
      <c r="F110" s="191">
        <v>4</v>
      </c>
      <c r="G110" s="191"/>
      <c r="H110" s="191"/>
      <c r="I110" s="191"/>
      <c r="J110" s="192"/>
      <c r="K110" s="192"/>
      <c r="L110" s="192"/>
      <c r="M110" s="192"/>
      <c r="N110" s="192"/>
      <c r="O110" s="192"/>
      <c r="P110" s="192"/>
      <c r="Q110" s="192"/>
      <c r="R110" s="192"/>
      <c r="S110" s="192"/>
      <c r="T110" s="193" t="str">
        <f>IF(Tabela6[[#This Row],[Desconto SLA Mês]]&lt;&gt;"preenchimento pendente","Sim","Não")</f>
        <v>Sim</v>
      </c>
      <c r="U110" s="168">
        <f t="shared" si="6"/>
        <v>0</v>
      </c>
      <c r="V110" s="194"/>
      <c r="W110" s="194"/>
      <c r="X110" s="194"/>
      <c r="Y110" s="194"/>
      <c r="Z110" s="195">
        <v>45992</v>
      </c>
      <c r="AA110" s="301" cm="1">
        <f t="array" ref="AA110">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46023</v>
      </c>
      <c r="AB110" s="186"/>
      <c r="AC110" s="186"/>
      <c r="AD110" s="186"/>
      <c r="AE110" s="196"/>
      <c r="AF110" s="197"/>
      <c r="AG110" s="196"/>
      <c r="AH110" s="196"/>
      <c r="AI110" s="186">
        <f t="shared" si="7"/>
        <v>0</v>
      </c>
      <c r="AJ110" s="186">
        <f t="shared" si="9"/>
        <v>0</v>
      </c>
      <c r="AK110" s="186">
        <f t="shared" si="8"/>
        <v>0</v>
      </c>
      <c r="AL110" s="196"/>
      <c r="AM110" s="187" t="str">
        <f>_xlfn.XLOOKUP(Tabela6[[#This Row],[Unidade]],tabShoppingsEmails[Shopping],tabShoppingsEmails[E-mails consolidados])</f>
        <v>rogerio.silva@allos.co; amanda.mariana@allos.co; marcelo.laraia@allos.co; fernando.naves@allos.co; camila.freitas@allos.co; natalina.yang@allos.co; flavio.junior@allos.co</v>
      </c>
    </row>
    <row r="111" spans="1:39" ht="20.85" hidden="1" customHeight="1" thickBot="1">
      <c r="A111" s="185"/>
      <c r="B111" s="186" t="s">
        <v>99</v>
      </c>
      <c r="C111" s="186" t="s">
        <v>171</v>
      </c>
      <c r="D111" s="199" t="s">
        <v>90</v>
      </c>
      <c r="E111" s="199" t="s">
        <v>76</v>
      </c>
      <c r="F111" s="191">
        <v>10</v>
      </c>
      <c r="G111" s="191">
        <v>10</v>
      </c>
      <c r="H111" s="191">
        <v>0</v>
      </c>
      <c r="I111" s="191">
        <v>0</v>
      </c>
      <c r="J111" s="222">
        <v>94973.026324949664</v>
      </c>
      <c r="K111" s="192">
        <v>0</v>
      </c>
      <c r="L111" s="192">
        <v>0</v>
      </c>
      <c r="M111" s="192">
        <v>0</v>
      </c>
      <c r="N111" s="192">
        <v>0</v>
      </c>
      <c r="O111" s="192">
        <v>0</v>
      </c>
      <c r="P111" s="192">
        <v>0</v>
      </c>
      <c r="Q111" s="192">
        <v>0</v>
      </c>
      <c r="R111" s="192">
        <v>0</v>
      </c>
      <c r="S111" s="192">
        <v>0</v>
      </c>
      <c r="T111" s="193" t="str">
        <f>IF(Tabela6[[#This Row],[Desconto SLA Mês]]&lt;&gt;"preenchimento pendente","Sim","Não")</f>
        <v>Sim</v>
      </c>
      <c r="U111" s="168">
        <f t="shared" si="6"/>
        <v>94973.026324949664</v>
      </c>
      <c r="V111" s="194"/>
      <c r="W111" s="194"/>
      <c r="X111" s="194">
        <v>15122.26</v>
      </c>
      <c r="Y111" s="194" t="s">
        <v>255</v>
      </c>
      <c r="Z111" s="195">
        <v>45658</v>
      </c>
      <c r="AA111" s="301" cm="1">
        <f t="array" ref="AA111">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45689</v>
      </c>
      <c r="AB111" s="186"/>
      <c r="AC111" s="186"/>
      <c r="AD111" s="186"/>
      <c r="AE111" s="196"/>
      <c r="AF111" s="197"/>
      <c r="AG111" s="196"/>
      <c r="AH111" s="196"/>
      <c r="AI111" s="186">
        <f t="shared" si="7"/>
        <v>0</v>
      </c>
      <c r="AJ111" s="186">
        <f t="shared" si="9"/>
        <v>0</v>
      </c>
      <c r="AK111" s="186">
        <f t="shared" si="8"/>
        <v>0</v>
      </c>
      <c r="AL111" s="196"/>
      <c r="AM111" s="187" t="str">
        <f>_xlfn.XLOOKUP(Tabela6[[#This Row],[Unidade]],tabShoppingsEmails[Shopping],tabShoppingsEmails[E-mails consolidados])</f>
        <v>fernanda.sppinetti@allos.co; monica.brasil@allos.co; andre.cnascimento@allos.co; deborah.dutra@allos.co; pedro.moreira@allos.co; ester.santos@allos.co; francisco.maciel@allos.co</v>
      </c>
    </row>
    <row r="112" spans="1:39" ht="48" hidden="1" thickBot="1">
      <c r="A112" s="185"/>
      <c r="B112" s="186" t="s">
        <v>99</v>
      </c>
      <c r="C112" s="186" t="s">
        <v>171</v>
      </c>
      <c r="D112" s="199" t="s">
        <v>90</v>
      </c>
      <c r="E112" s="199" t="s">
        <v>76</v>
      </c>
      <c r="F112" s="191">
        <v>10</v>
      </c>
      <c r="G112" s="191">
        <v>10</v>
      </c>
      <c r="H112" s="191">
        <v>0</v>
      </c>
      <c r="I112" s="191">
        <v>0</v>
      </c>
      <c r="J112" s="222">
        <v>94973.026324949664</v>
      </c>
      <c r="K112" s="192">
        <v>0</v>
      </c>
      <c r="L112" s="192">
        <v>0</v>
      </c>
      <c r="M112" s="192">
        <v>0</v>
      </c>
      <c r="N112" s="192">
        <v>0</v>
      </c>
      <c r="O112" s="192">
        <v>0</v>
      </c>
      <c r="P112" s="192">
        <v>0</v>
      </c>
      <c r="Q112" s="192">
        <v>0</v>
      </c>
      <c r="R112" s="192">
        <v>0</v>
      </c>
      <c r="S112" s="192">
        <v>0</v>
      </c>
      <c r="T112" s="193" t="str">
        <f>IF(Tabela6[[#This Row],[Desconto SLA Mês]]&lt;&gt;"preenchimento pendente","Sim","Não")</f>
        <v>Sim</v>
      </c>
      <c r="U112" s="168">
        <f t="shared" si="6"/>
        <v>94973.026324949664</v>
      </c>
      <c r="V112" s="194"/>
      <c r="W112" s="194"/>
      <c r="X112" s="194">
        <v>0</v>
      </c>
      <c r="Y112" s="194">
        <v>0</v>
      </c>
      <c r="Z112" s="195">
        <v>45689</v>
      </c>
      <c r="AA112" s="301" cm="1">
        <f t="array" ref="AA112">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45717</v>
      </c>
      <c r="AB112" s="186"/>
      <c r="AC112" s="186"/>
      <c r="AD112" s="186"/>
      <c r="AE112" s="196"/>
      <c r="AF112" s="197"/>
      <c r="AG112" s="196"/>
      <c r="AH112" s="196"/>
      <c r="AI112" s="186">
        <f t="shared" si="7"/>
        <v>0</v>
      </c>
      <c r="AJ112" s="186">
        <f t="shared" si="9"/>
        <v>0</v>
      </c>
      <c r="AK112" s="186">
        <f t="shared" si="8"/>
        <v>0</v>
      </c>
      <c r="AL112" s="196"/>
      <c r="AM112" s="187" t="str">
        <f>_xlfn.XLOOKUP(Tabela6[[#This Row],[Unidade]],tabShoppingsEmails[Shopping],tabShoppingsEmails[E-mails consolidados])</f>
        <v>fernanda.sppinetti@allos.co; monica.brasil@allos.co; andre.cnascimento@allos.co; deborah.dutra@allos.co; pedro.moreira@allos.co; ester.santos@allos.co; francisco.maciel@allos.co</v>
      </c>
    </row>
    <row r="113" spans="1:39" ht="48" hidden="1" thickBot="1">
      <c r="A113" s="185"/>
      <c r="B113" s="186" t="s">
        <v>99</v>
      </c>
      <c r="C113" s="186" t="s">
        <v>171</v>
      </c>
      <c r="D113" s="199" t="s">
        <v>90</v>
      </c>
      <c r="E113" s="199" t="s">
        <v>76</v>
      </c>
      <c r="F113" s="191">
        <v>10</v>
      </c>
      <c r="G113" s="191">
        <v>10</v>
      </c>
      <c r="H113" s="191">
        <v>0</v>
      </c>
      <c r="I113" s="191">
        <v>0</v>
      </c>
      <c r="J113" s="222">
        <v>94973.026324949664</v>
      </c>
      <c r="K113" s="192"/>
      <c r="L113" s="192">
        <v>0</v>
      </c>
      <c r="M113" s="192">
        <v>0</v>
      </c>
      <c r="N113" s="192">
        <v>0</v>
      </c>
      <c r="O113" s="192">
        <v>0</v>
      </c>
      <c r="P113" s="192"/>
      <c r="Q113" s="192">
        <v>0</v>
      </c>
      <c r="R113" s="192"/>
      <c r="S113" s="192">
        <v>0</v>
      </c>
      <c r="T113" s="193" t="str">
        <f>IF(Tabela6[[#This Row],[Desconto SLA Mês]]&lt;&gt;"preenchimento pendente","Sim","Não")</f>
        <v>Sim</v>
      </c>
      <c r="U113" s="168">
        <f t="shared" si="6"/>
        <v>94973.026324949664</v>
      </c>
      <c r="V113" s="194"/>
      <c r="W113" s="194"/>
      <c r="X113" s="194"/>
      <c r="Y113" s="194"/>
      <c r="Z113" s="195">
        <v>45717</v>
      </c>
      <c r="AA113" s="301" cm="1">
        <f t="array" ref="AA113">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45748</v>
      </c>
      <c r="AB113" s="186"/>
      <c r="AC113" s="186"/>
      <c r="AD113" s="186"/>
      <c r="AE113" s="196"/>
      <c r="AF113" s="197"/>
      <c r="AG113" s="196"/>
      <c r="AH113" s="196"/>
      <c r="AI113" s="186">
        <f t="shared" si="7"/>
        <v>0</v>
      </c>
      <c r="AJ113" s="186">
        <f t="shared" si="9"/>
        <v>0</v>
      </c>
      <c r="AK113" s="186">
        <f t="shared" si="8"/>
        <v>0</v>
      </c>
      <c r="AL113" s="196"/>
      <c r="AM113" s="187" t="str">
        <f>_xlfn.XLOOKUP(Tabela6[[#This Row],[Unidade]],tabShoppingsEmails[Shopping],tabShoppingsEmails[E-mails consolidados])</f>
        <v>fernanda.sppinetti@allos.co; monica.brasil@allos.co; andre.cnascimento@allos.co; deborah.dutra@allos.co; pedro.moreira@allos.co; ester.santos@allos.co; francisco.maciel@allos.co</v>
      </c>
    </row>
    <row r="114" spans="1:39" ht="48" hidden="1" thickBot="1">
      <c r="A114" s="185"/>
      <c r="B114" s="186" t="s">
        <v>99</v>
      </c>
      <c r="C114" s="186" t="s">
        <v>171</v>
      </c>
      <c r="D114" s="199" t="s">
        <v>90</v>
      </c>
      <c r="E114" s="199" t="s">
        <v>76</v>
      </c>
      <c r="F114" s="191">
        <v>10</v>
      </c>
      <c r="G114" s="191">
        <v>10</v>
      </c>
      <c r="H114" s="191">
        <v>0</v>
      </c>
      <c r="I114" s="191">
        <v>0</v>
      </c>
      <c r="J114" s="222">
        <v>94973.026324949664</v>
      </c>
      <c r="K114" s="192">
        <v>0</v>
      </c>
      <c r="L114" s="192">
        <v>0</v>
      </c>
      <c r="M114" s="192">
        <v>0</v>
      </c>
      <c r="N114" s="192">
        <v>0</v>
      </c>
      <c r="O114" s="192">
        <v>0</v>
      </c>
      <c r="P114" s="192">
        <v>0</v>
      </c>
      <c r="Q114" s="192">
        <v>0</v>
      </c>
      <c r="R114" s="192"/>
      <c r="S114" s="192">
        <v>0</v>
      </c>
      <c r="T114" s="193" t="str">
        <f>IF(Tabela6[[#This Row],[Desconto SLA Mês]]&lt;&gt;"preenchimento pendente","Sim","Não")</f>
        <v>Sim</v>
      </c>
      <c r="U114" s="168">
        <f t="shared" si="6"/>
        <v>94973.026324949664</v>
      </c>
      <c r="V114" s="194"/>
      <c r="W114" s="194"/>
      <c r="X114" s="194"/>
      <c r="Y114" s="194"/>
      <c r="Z114" s="195">
        <v>45748</v>
      </c>
      <c r="AA114" s="301" cm="1">
        <f t="array" ref="AA114">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45778</v>
      </c>
      <c r="AB114" s="186"/>
      <c r="AC114" s="186"/>
      <c r="AD114" s="186"/>
      <c r="AE114" s="196"/>
      <c r="AF114" s="197"/>
      <c r="AG114" s="196"/>
      <c r="AH114" s="196"/>
      <c r="AI114" s="186">
        <f t="shared" si="7"/>
        <v>0</v>
      </c>
      <c r="AJ114" s="186">
        <f t="shared" si="9"/>
        <v>0</v>
      </c>
      <c r="AK114" s="186">
        <f t="shared" si="8"/>
        <v>0</v>
      </c>
      <c r="AL114" s="196"/>
      <c r="AM114" s="187" t="str">
        <f>_xlfn.XLOOKUP(Tabela6[[#This Row],[Unidade]],tabShoppingsEmails[Shopping],tabShoppingsEmails[E-mails consolidados])</f>
        <v>fernanda.sppinetti@allos.co; monica.brasil@allos.co; andre.cnascimento@allos.co; deborah.dutra@allos.co; pedro.moreira@allos.co; ester.santos@allos.co; francisco.maciel@allos.co</v>
      </c>
    </row>
    <row r="115" spans="1:39" ht="48" hidden="1" thickBot="1">
      <c r="A115" s="185"/>
      <c r="B115" s="186" t="s">
        <v>99</v>
      </c>
      <c r="C115" s="186" t="s">
        <v>171</v>
      </c>
      <c r="D115" s="199" t="s">
        <v>90</v>
      </c>
      <c r="E115" s="199" t="s">
        <v>76</v>
      </c>
      <c r="F115" s="191">
        <v>10</v>
      </c>
      <c r="G115" s="191">
        <v>10</v>
      </c>
      <c r="H115" s="191">
        <v>0</v>
      </c>
      <c r="I115" s="191">
        <v>0</v>
      </c>
      <c r="J115" s="222">
        <v>94973.026324949664</v>
      </c>
      <c r="K115" s="192"/>
      <c r="L115" s="192">
        <v>0</v>
      </c>
      <c r="M115" s="192"/>
      <c r="N115" s="192">
        <v>0</v>
      </c>
      <c r="O115" s="192">
        <v>0</v>
      </c>
      <c r="P115" s="192"/>
      <c r="Q115" s="192"/>
      <c r="R115" s="192">
        <v>0</v>
      </c>
      <c r="S115" s="192">
        <v>0</v>
      </c>
      <c r="T115" s="193" t="str">
        <f>IF(Tabela6[[#This Row],[Desconto SLA Mês]]&lt;&gt;"preenchimento pendente","Sim","Não")</f>
        <v>Sim</v>
      </c>
      <c r="U115" s="168">
        <f t="shared" si="6"/>
        <v>94973.026324949664</v>
      </c>
      <c r="V115" s="194"/>
      <c r="W115" s="194"/>
      <c r="X115" s="194"/>
      <c r="Y115" s="194"/>
      <c r="Z115" s="195">
        <v>45778</v>
      </c>
      <c r="AA115" s="301" cm="1">
        <f t="array" ref="AA115">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45809</v>
      </c>
      <c r="AB115" s="221"/>
      <c r="AC115" s="204"/>
      <c r="AD115" s="186"/>
      <c r="AE115" s="196"/>
      <c r="AF115" s="197"/>
      <c r="AG115" s="196"/>
      <c r="AH115" s="196"/>
      <c r="AI115" s="186">
        <f t="shared" si="7"/>
        <v>0</v>
      </c>
      <c r="AJ115" s="186">
        <f t="shared" si="9"/>
        <v>0</v>
      </c>
      <c r="AK115" s="186">
        <f t="shared" si="8"/>
        <v>0</v>
      </c>
      <c r="AL115" s="196"/>
      <c r="AM115" s="187" t="str">
        <f>_xlfn.XLOOKUP(Tabela6[[#This Row],[Unidade]],tabShoppingsEmails[Shopping],tabShoppingsEmails[E-mails consolidados])</f>
        <v>fernanda.sppinetti@allos.co; monica.brasil@allos.co; andre.cnascimento@allos.co; deborah.dutra@allos.co; pedro.moreira@allos.co; ester.santos@allos.co; francisco.maciel@allos.co</v>
      </c>
    </row>
    <row r="116" spans="1:39" ht="48" hidden="1" thickBot="1">
      <c r="A116" s="185"/>
      <c r="B116" s="186" t="s">
        <v>99</v>
      </c>
      <c r="C116" s="187" t="s">
        <v>171</v>
      </c>
      <c r="D116" s="188" t="s">
        <v>90</v>
      </c>
      <c r="E116" s="199" t="s">
        <v>76</v>
      </c>
      <c r="F116" s="191">
        <v>10</v>
      </c>
      <c r="G116" s="191">
        <v>10</v>
      </c>
      <c r="H116" s="191">
        <v>0</v>
      </c>
      <c r="I116" s="191">
        <v>0</v>
      </c>
      <c r="J116" s="222">
        <v>94973.026324949664</v>
      </c>
      <c r="K116" s="192"/>
      <c r="L116" s="192">
        <v>0</v>
      </c>
      <c r="M116" s="192"/>
      <c r="N116" s="192">
        <v>0</v>
      </c>
      <c r="O116" s="192">
        <v>0</v>
      </c>
      <c r="P116" s="192"/>
      <c r="Q116" s="192">
        <v>0</v>
      </c>
      <c r="R116" s="192">
        <v>0</v>
      </c>
      <c r="S116" s="192">
        <v>0</v>
      </c>
      <c r="T116" s="193" t="str">
        <f>IF(Tabela6[[#This Row],[Desconto SLA Mês]]&lt;&gt;"preenchimento pendente","Sim","Não")</f>
        <v>Sim</v>
      </c>
      <c r="U116" s="168">
        <f t="shared" si="6"/>
        <v>94973.026324949664</v>
      </c>
      <c r="V116" s="194"/>
      <c r="W116" s="194"/>
      <c r="X116" s="194"/>
      <c r="Y116" s="194"/>
      <c r="Z116" s="195">
        <v>45809</v>
      </c>
      <c r="AA116" s="301" cm="1">
        <f t="array" ref="AA116">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45839</v>
      </c>
      <c r="AB116" s="204"/>
      <c r="AC116" s="204"/>
      <c r="AD116" s="186"/>
      <c r="AE116" s="196"/>
      <c r="AF116" s="197"/>
      <c r="AG116" s="196"/>
      <c r="AH116" s="196"/>
      <c r="AI116" s="186">
        <f t="shared" si="7"/>
        <v>0</v>
      </c>
      <c r="AJ116" s="186">
        <f t="shared" si="9"/>
        <v>0</v>
      </c>
      <c r="AK116" s="186">
        <f t="shared" si="8"/>
        <v>0</v>
      </c>
      <c r="AL116" s="196"/>
      <c r="AM116" s="187" t="str">
        <f>_xlfn.XLOOKUP(Tabela6[[#This Row],[Unidade]],tabShoppingsEmails[Shopping],tabShoppingsEmails[E-mails consolidados])</f>
        <v>fernanda.sppinetti@allos.co; monica.brasil@allos.co; andre.cnascimento@allos.co; deborah.dutra@allos.co; pedro.moreira@allos.co; ester.santos@allos.co; francisco.maciel@allos.co</v>
      </c>
    </row>
    <row r="117" spans="1:39" ht="48" hidden="1" thickBot="1">
      <c r="A117" s="185">
        <v>45875</v>
      </c>
      <c r="B117" s="186" t="s">
        <v>99</v>
      </c>
      <c r="C117" s="187" t="s">
        <v>171</v>
      </c>
      <c r="D117" s="188" t="s">
        <v>90</v>
      </c>
      <c r="E117" s="199" t="s">
        <v>76</v>
      </c>
      <c r="F117" s="191">
        <v>10</v>
      </c>
      <c r="G117" s="191">
        <v>10</v>
      </c>
      <c r="H117" s="191">
        <v>0</v>
      </c>
      <c r="I117" s="191">
        <v>0</v>
      </c>
      <c r="J117" s="192">
        <v>94973.03</v>
      </c>
      <c r="K117" s="192"/>
      <c r="L117" s="192">
        <v>0</v>
      </c>
      <c r="M117" s="192"/>
      <c r="N117" s="192">
        <v>0</v>
      </c>
      <c r="O117" s="192">
        <v>0</v>
      </c>
      <c r="P117" s="192"/>
      <c r="Q117" s="192">
        <v>0</v>
      </c>
      <c r="R117" s="192">
        <v>0</v>
      </c>
      <c r="S117" s="192">
        <v>0</v>
      </c>
      <c r="T117" s="193" t="str">
        <f>IF(Tabela6[[#This Row],[Desconto SLA Mês]]&lt;&gt;"preenchimento pendente","Sim","Não")</f>
        <v>Sim</v>
      </c>
      <c r="U117" s="168">
        <f t="shared" si="6"/>
        <v>94973.03</v>
      </c>
      <c r="V117" s="194"/>
      <c r="W117" s="194"/>
      <c r="X117" s="194"/>
      <c r="Y117" s="194"/>
      <c r="Z117" s="195">
        <v>45839</v>
      </c>
      <c r="AA117" s="301" cm="1">
        <f t="array" ref="AA117">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45870</v>
      </c>
      <c r="AB117" s="186"/>
      <c r="AC117" s="204">
        <v>2212.6144392112674</v>
      </c>
      <c r="AD117" s="186"/>
      <c r="AE117" s="196"/>
      <c r="AF117" s="197"/>
      <c r="AG117" s="196"/>
      <c r="AH117" s="196"/>
      <c r="AI117" s="186">
        <f t="shared" si="7"/>
        <v>0</v>
      </c>
      <c r="AJ117" s="186">
        <f t="shared" si="9"/>
        <v>-2212.6144392112674</v>
      </c>
      <c r="AK117" s="186">
        <f t="shared" si="8"/>
        <v>0</v>
      </c>
      <c r="AL117" s="196"/>
      <c r="AM117" s="187" t="str">
        <f>_xlfn.XLOOKUP(Tabela6[[#This Row],[Unidade]],tabShoppingsEmails[Shopping],tabShoppingsEmails[E-mails consolidados])</f>
        <v>fernanda.sppinetti@allos.co; monica.brasil@allos.co; andre.cnascimento@allos.co; deborah.dutra@allos.co; pedro.moreira@allos.co; ester.santos@allos.co; francisco.maciel@allos.co</v>
      </c>
    </row>
    <row r="118" spans="1:39" ht="23.25" hidden="1" customHeight="1" thickBot="1">
      <c r="A118" s="185">
        <v>45902</v>
      </c>
      <c r="B118" s="186" t="s">
        <v>99</v>
      </c>
      <c r="C118" s="187" t="s">
        <v>171</v>
      </c>
      <c r="D118" s="188" t="s">
        <v>90</v>
      </c>
      <c r="E118" s="199" t="s">
        <v>76</v>
      </c>
      <c r="F118" s="191">
        <v>10</v>
      </c>
      <c r="G118" s="191">
        <v>10</v>
      </c>
      <c r="H118" s="191">
        <v>0</v>
      </c>
      <c r="I118" s="191">
        <v>0</v>
      </c>
      <c r="J118" s="192">
        <v>94973.03</v>
      </c>
      <c r="K118" s="192"/>
      <c r="L118" s="192">
        <v>0</v>
      </c>
      <c r="M118" s="192"/>
      <c r="N118" s="192">
        <v>0</v>
      </c>
      <c r="O118" s="192">
        <v>0</v>
      </c>
      <c r="P118" s="192"/>
      <c r="Q118" s="192">
        <v>0</v>
      </c>
      <c r="R118" s="192">
        <v>0</v>
      </c>
      <c r="S118" s="192">
        <v>0</v>
      </c>
      <c r="T118" s="193" t="str">
        <f>IF(Tabela6[[#This Row],[Desconto SLA Mês]]&lt;&gt;"preenchimento pendente","Sim","Não")</f>
        <v>Sim</v>
      </c>
      <c r="U118" s="168">
        <f t="shared" si="6"/>
        <v>94973.03</v>
      </c>
      <c r="V118" s="194"/>
      <c r="W118" s="194"/>
      <c r="X118" s="194"/>
      <c r="Y118" s="194"/>
      <c r="Z118" s="195">
        <v>45870</v>
      </c>
      <c r="AA118" s="301" cm="1">
        <f t="array" ref="AA118">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45901</v>
      </c>
      <c r="AB118" s="186"/>
      <c r="AC118" s="186"/>
      <c r="AD118" s="186"/>
      <c r="AE118" s="196"/>
      <c r="AF118" s="197"/>
      <c r="AG118" s="196"/>
      <c r="AH118" s="196"/>
      <c r="AI118" s="186">
        <f t="shared" si="7"/>
        <v>0</v>
      </c>
      <c r="AJ118" s="186">
        <f t="shared" si="9"/>
        <v>0</v>
      </c>
      <c r="AK118" s="186">
        <f t="shared" si="8"/>
        <v>0</v>
      </c>
      <c r="AL118" s="196"/>
      <c r="AM118" s="187" t="str">
        <f>_xlfn.XLOOKUP(Tabela6[[#This Row],[Unidade]],tabShoppingsEmails[Shopping],tabShoppingsEmails[E-mails consolidados])</f>
        <v>fernanda.sppinetti@allos.co; monica.brasil@allos.co; andre.cnascimento@allos.co; deborah.dutra@allos.co; pedro.moreira@allos.co; ester.santos@allos.co; francisco.maciel@allos.co</v>
      </c>
    </row>
    <row r="119" spans="1:39" ht="21.75" hidden="1" customHeight="1" thickBot="1">
      <c r="A119" s="185">
        <v>45932</v>
      </c>
      <c r="B119" s="186" t="s">
        <v>99</v>
      </c>
      <c r="C119" s="187" t="s">
        <v>171</v>
      </c>
      <c r="D119" s="188" t="s">
        <v>90</v>
      </c>
      <c r="E119" s="199" t="s">
        <v>76</v>
      </c>
      <c r="F119" s="191">
        <v>10</v>
      </c>
      <c r="G119" s="191">
        <v>10</v>
      </c>
      <c r="H119" s="191">
        <v>0</v>
      </c>
      <c r="I119" s="191">
        <v>0</v>
      </c>
      <c r="J119" s="192">
        <v>94973.03</v>
      </c>
      <c r="K119" s="192"/>
      <c r="L119" s="192">
        <v>0</v>
      </c>
      <c r="M119" s="192"/>
      <c r="N119" s="192">
        <v>0</v>
      </c>
      <c r="O119" s="192">
        <v>0</v>
      </c>
      <c r="P119" s="192"/>
      <c r="Q119" s="192">
        <v>0</v>
      </c>
      <c r="R119" s="192">
        <v>0</v>
      </c>
      <c r="S119" s="192">
        <v>0</v>
      </c>
      <c r="T119" s="193" t="str">
        <f>IF(Tabela6[[#This Row],[Desconto SLA Mês]]&lt;&gt;"preenchimento pendente","Sim","Não")</f>
        <v>Sim</v>
      </c>
      <c r="U119" s="168">
        <f t="shared" si="6"/>
        <v>94973.03</v>
      </c>
      <c r="V119" s="194"/>
      <c r="W119" s="194"/>
      <c r="X119" s="194"/>
      <c r="Y119" s="194"/>
      <c r="Z119" s="195">
        <v>45901</v>
      </c>
      <c r="AA119" s="301" cm="1">
        <f t="array" ref="AA119">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45931</v>
      </c>
      <c r="AB119" s="186"/>
      <c r="AC119" s="186"/>
      <c r="AD119" s="186"/>
      <c r="AE119" s="196"/>
      <c r="AF119" s="197"/>
      <c r="AG119" s="196"/>
      <c r="AH119" s="196"/>
      <c r="AI119" s="186">
        <f t="shared" si="7"/>
        <v>0</v>
      </c>
      <c r="AJ119" s="186">
        <f t="shared" si="9"/>
        <v>0</v>
      </c>
      <c r="AK119" s="186">
        <f t="shared" si="8"/>
        <v>0</v>
      </c>
      <c r="AL119" s="196"/>
      <c r="AM119" s="187" t="str">
        <f>_xlfn.XLOOKUP(Tabela6[[#This Row],[Unidade]],tabShoppingsEmails[Shopping],tabShoppingsEmails[E-mails consolidados])</f>
        <v>fernanda.sppinetti@allos.co; monica.brasil@allos.co; andre.cnascimento@allos.co; deborah.dutra@allos.co; pedro.moreira@allos.co; ester.santos@allos.co; francisco.maciel@allos.co</v>
      </c>
    </row>
    <row r="120" spans="1:39" ht="48" hidden="1" thickBot="1">
      <c r="A120" s="185"/>
      <c r="B120" s="186" t="s">
        <v>252</v>
      </c>
      <c r="C120" s="187" t="s">
        <v>171</v>
      </c>
      <c r="D120" s="188" t="s">
        <v>90</v>
      </c>
      <c r="E120" s="199" t="s">
        <v>76</v>
      </c>
      <c r="F120" s="191">
        <v>10</v>
      </c>
      <c r="G120" s="191"/>
      <c r="H120" s="191"/>
      <c r="I120" s="191"/>
      <c r="J120" s="192"/>
      <c r="K120" s="192"/>
      <c r="L120" s="192"/>
      <c r="M120" s="192"/>
      <c r="N120" s="192"/>
      <c r="O120" s="192"/>
      <c r="P120" s="192"/>
      <c r="Q120" s="192"/>
      <c r="R120" s="192"/>
      <c r="S120" s="192"/>
      <c r="T120" s="193" t="str">
        <f>IF(Tabela6[[#This Row],[Desconto SLA Mês]]&lt;&gt;"preenchimento pendente","Sim","Não")</f>
        <v>Sim</v>
      </c>
      <c r="U120" s="168">
        <f t="shared" si="6"/>
        <v>0</v>
      </c>
      <c r="V120" s="194"/>
      <c r="W120" s="194"/>
      <c r="X120" s="194"/>
      <c r="Y120" s="194"/>
      <c r="Z120" s="195">
        <v>45931</v>
      </c>
      <c r="AA120" s="301" cm="1">
        <f t="array" ref="AA120">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45962</v>
      </c>
      <c r="AB120" s="186"/>
      <c r="AC120" s="186"/>
      <c r="AD120" s="186"/>
      <c r="AE120" s="196"/>
      <c r="AF120" s="197"/>
      <c r="AG120" s="196"/>
      <c r="AH120" s="196"/>
      <c r="AI120" s="186">
        <f t="shared" si="7"/>
        <v>0</v>
      </c>
      <c r="AJ120" s="186">
        <f t="shared" si="9"/>
        <v>0</v>
      </c>
      <c r="AK120" s="186">
        <f t="shared" si="8"/>
        <v>0</v>
      </c>
      <c r="AL120" s="196"/>
      <c r="AM120" s="187" t="str">
        <f>_xlfn.XLOOKUP(Tabela6[[#This Row],[Unidade]],tabShoppingsEmails[Shopping],tabShoppingsEmails[E-mails consolidados])</f>
        <v>fernanda.sppinetti@allos.co; monica.brasil@allos.co; andre.cnascimento@allos.co; deborah.dutra@allos.co; pedro.moreira@allos.co; ester.santos@allos.co; francisco.maciel@allos.co</v>
      </c>
    </row>
    <row r="121" spans="1:39" ht="48" hidden="1" thickBot="1">
      <c r="A121" s="185"/>
      <c r="B121" s="186" t="s">
        <v>252</v>
      </c>
      <c r="C121" s="187" t="s">
        <v>171</v>
      </c>
      <c r="D121" s="188" t="s">
        <v>90</v>
      </c>
      <c r="E121" s="199" t="s">
        <v>76</v>
      </c>
      <c r="F121" s="191">
        <v>10</v>
      </c>
      <c r="G121" s="191"/>
      <c r="H121" s="191"/>
      <c r="I121" s="191"/>
      <c r="J121" s="192"/>
      <c r="K121" s="192"/>
      <c r="L121" s="192"/>
      <c r="M121" s="192"/>
      <c r="N121" s="192"/>
      <c r="O121" s="192"/>
      <c r="P121" s="192"/>
      <c r="Q121" s="192"/>
      <c r="R121" s="192"/>
      <c r="S121" s="192"/>
      <c r="T121" s="193" t="str">
        <f>IF(Tabela6[[#This Row],[Desconto SLA Mês]]&lt;&gt;"preenchimento pendente","Sim","Não")</f>
        <v>Sim</v>
      </c>
      <c r="U121" s="168">
        <f t="shared" si="6"/>
        <v>0</v>
      </c>
      <c r="V121" s="194"/>
      <c r="W121" s="194"/>
      <c r="X121" s="194"/>
      <c r="Y121" s="194"/>
      <c r="Z121" s="195">
        <v>45962</v>
      </c>
      <c r="AA121" s="301" cm="1">
        <f t="array" ref="AA121">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45992</v>
      </c>
      <c r="AB121" s="186"/>
      <c r="AC121" s="186"/>
      <c r="AD121" s="186"/>
      <c r="AE121" s="196"/>
      <c r="AF121" s="197"/>
      <c r="AG121" s="196"/>
      <c r="AH121" s="196"/>
      <c r="AI121" s="186">
        <f t="shared" si="7"/>
        <v>0</v>
      </c>
      <c r="AJ121" s="186">
        <f t="shared" si="9"/>
        <v>0</v>
      </c>
      <c r="AK121" s="186">
        <f t="shared" si="8"/>
        <v>0</v>
      </c>
      <c r="AL121" s="196"/>
      <c r="AM121" s="187" t="str">
        <f>_xlfn.XLOOKUP(Tabela6[[#This Row],[Unidade]],tabShoppingsEmails[Shopping],tabShoppingsEmails[E-mails consolidados])</f>
        <v>fernanda.sppinetti@allos.co; monica.brasil@allos.co; andre.cnascimento@allos.co; deborah.dutra@allos.co; pedro.moreira@allos.co; ester.santos@allos.co; francisco.maciel@allos.co</v>
      </c>
    </row>
    <row r="122" spans="1:39" ht="48" hidden="1" thickBot="1">
      <c r="A122" s="185"/>
      <c r="B122" s="186" t="s">
        <v>252</v>
      </c>
      <c r="C122" s="187" t="s">
        <v>171</v>
      </c>
      <c r="D122" s="188" t="s">
        <v>90</v>
      </c>
      <c r="E122" s="199" t="s">
        <v>76</v>
      </c>
      <c r="F122" s="191">
        <v>10</v>
      </c>
      <c r="G122" s="191"/>
      <c r="H122" s="191"/>
      <c r="I122" s="191"/>
      <c r="J122" s="192"/>
      <c r="K122" s="192"/>
      <c r="L122" s="192"/>
      <c r="M122" s="192"/>
      <c r="N122" s="192"/>
      <c r="O122" s="192"/>
      <c r="P122" s="192"/>
      <c r="Q122" s="192"/>
      <c r="R122" s="192"/>
      <c r="S122" s="192"/>
      <c r="T122" s="193" t="str">
        <f>IF(Tabela6[[#This Row],[Desconto SLA Mês]]&lt;&gt;"preenchimento pendente","Sim","Não")</f>
        <v>Sim</v>
      </c>
      <c r="U122" s="168">
        <f t="shared" si="6"/>
        <v>0</v>
      </c>
      <c r="V122" s="194"/>
      <c r="W122" s="194"/>
      <c r="X122" s="194"/>
      <c r="Y122" s="194"/>
      <c r="Z122" s="195">
        <v>45992</v>
      </c>
      <c r="AA122" s="301" cm="1">
        <f t="array" ref="AA122">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46023</v>
      </c>
      <c r="AB122" s="186"/>
      <c r="AC122" s="186"/>
      <c r="AD122" s="186"/>
      <c r="AE122" s="196"/>
      <c r="AF122" s="197"/>
      <c r="AG122" s="196"/>
      <c r="AH122" s="196"/>
      <c r="AI122" s="186">
        <f t="shared" si="7"/>
        <v>0</v>
      </c>
      <c r="AJ122" s="186">
        <f t="shared" si="9"/>
        <v>0</v>
      </c>
      <c r="AK122" s="186">
        <f t="shared" si="8"/>
        <v>0</v>
      </c>
      <c r="AL122" s="196"/>
      <c r="AM122" s="187" t="str">
        <f>_xlfn.XLOOKUP(Tabela6[[#This Row],[Unidade]],tabShoppingsEmails[Shopping],tabShoppingsEmails[E-mails consolidados])</f>
        <v>fernanda.sppinetti@allos.co; monica.brasil@allos.co; andre.cnascimento@allos.co; deborah.dutra@allos.co; pedro.moreira@allos.co; ester.santos@allos.co; francisco.maciel@allos.co</v>
      </c>
    </row>
    <row r="123" spans="1:39" ht="19.5" hidden="1" customHeight="1" thickBot="1">
      <c r="A123" s="185"/>
      <c r="B123" s="186" t="s">
        <v>252</v>
      </c>
      <c r="C123" s="186" t="s">
        <v>171</v>
      </c>
      <c r="D123" s="199" t="s">
        <v>91</v>
      </c>
      <c r="E123" s="199" t="s">
        <v>55</v>
      </c>
      <c r="F123" s="191">
        <v>4</v>
      </c>
      <c r="G123" s="191">
        <v>4</v>
      </c>
      <c r="H123" s="203" t="s">
        <v>253</v>
      </c>
      <c r="I123" s="203" t="s">
        <v>253</v>
      </c>
      <c r="J123" s="192">
        <v>22759.16</v>
      </c>
      <c r="K123" s="192"/>
      <c r="L123" s="200"/>
      <c r="M123" s="192"/>
      <c r="N123" s="200"/>
      <c r="O123" s="192">
        <v>0</v>
      </c>
      <c r="P123" s="192">
        <v>0</v>
      </c>
      <c r="Q123" s="192">
        <v>0</v>
      </c>
      <c r="R123" s="192">
        <v>0</v>
      </c>
      <c r="S123" s="192">
        <v>0</v>
      </c>
      <c r="T123" s="193" t="str">
        <f>IF(Tabela6[[#This Row],[Desconto SLA Mês]]&lt;&gt;"preenchimento pendente","Sim","Não")</f>
        <v>Sim</v>
      </c>
      <c r="U123" s="168">
        <f t="shared" si="6"/>
        <v>22759.16</v>
      </c>
      <c r="V123" s="194"/>
      <c r="W123" s="194"/>
      <c r="X123" s="194">
        <v>0</v>
      </c>
      <c r="Y123" s="194"/>
      <c r="Z123" s="195">
        <v>45658</v>
      </c>
      <c r="AA123" s="301" cm="1">
        <f t="array" ref="AA123">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45689</v>
      </c>
      <c r="AB123" s="186"/>
      <c r="AC123" s="186"/>
      <c r="AD123" s="186"/>
      <c r="AE123" s="196"/>
      <c r="AF123" s="197"/>
      <c r="AG123" s="196"/>
      <c r="AH123" s="196"/>
      <c r="AI123" s="186">
        <f t="shared" si="7"/>
        <v>0</v>
      </c>
      <c r="AJ123" s="186">
        <f t="shared" si="9"/>
        <v>0</v>
      </c>
      <c r="AK123" s="186">
        <f t="shared" si="8"/>
        <v>0</v>
      </c>
      <c r="AL123" s="196"/>
      <c r="AM123" s="187" t="str">
        <f>_xlfn.XLOOKUP(Tabela6[[#This Row],[Unidade]],tabShoppingsEmails[Shopping],tabShoppingsEmails[E-mails consolidados])</f>
        <v>fernanda.sppinetti@allos.co; monica.brasil@allos.co; andre.cnascimento@allos.co; deborah.dutra@allos.co; pedro.moreira@allos.co; ester.santos@allos.co; francisco.maciel@allos.co</v>
      </c>
    </row>
    <row r="124" spans="1:39" ht="20.25" hidden="1" customHeight="1" thickBot="1">
      <c r="A124" s="185"/>
      <c r="B124" s="186" t="s">
        <v>252</v>
      </c>
      <c r="C124" s="186" t="s">
        <v>171</v>
      </c>
      <c r="D124" s="199" t="s">
        <v>91</v>
      </c>
      <c r="E124" s="199" t="s">
        <v>55</v>
      </c>
      <c r="F124" s="191">
        <v>4</v>
      </c>
      <c r="G124" s="191">
        <v>4</v>
      </c>
      <c r="H124" s="203" t="s">
        <v>253</v>
      </c>
      <c r="I124" s="203" t="s">
        <v>253</v>
      </c>
      <c r="J124" s="192">
        <v>22759.16</v>
      </c>
      <c r="K124" s="192"/>
      <c r="L124" s="200"/>
      <c r="M124" s="192"/>
      <c r="N124" s="200"/>
      <c r="O124" s="200" t="s">
        <v>257</v>
      </c>
      <c r="P124" s="192">
        <v>0</v>
      </c>
      <c r="Q124" s="192">
        <v>0</v>
      </c>
      <c r="R124" s="192">
        <v>0</v>
      </c>
      <c r="S124" s="192">
        <v>0</v>
      </c>
      <c r="T124" s="193" t="str">
        <f>IF(Tabela6[[#This Row],[Desconto SLA Mês]]&lt;&gt;"preenchimento pendente","Sim","Não")</f>
        <v>Sim</v>
      </c>
      <c r="U124" s="168" t="e">
        <f t="shared" si="6"/>
        <v>#VALUE!</v>
      </c>
      <c r="V124" s="194"/>
      <c r="W124" s="194"/>
      <c r="X124" s="194"/>
      <c r="Y124" s="194"/>
      <c r="Z124" s="195">
        <v>45689</v>
      </c>
      <c r="AA124" s="301" cm="1">
        <f t="array" ref="AA124">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45717</v>
      </c>
      <c r="AB124" s="186"/>
      <c r="AC124" s="186"/>
      <c r="AD124" s="186"/>
      <c r="AE124" s="196"/>
      <c r="AF124" s="197"/>
      <c r="AG124" s="196"/>
      <c r="AH124" s="196"/>
      <c r="AI124" s="186">
        <f t="shared" si="7"/>
        <v>0</v>
      </c>
      <c r="AJ124" s="186">
        <f t="shared" si="9"/>
        <v>0</v>
      </c>
      <c r="AK124" s="186" t="e">
        <f t="shared" si="8"/>
        <v>#VALUE!</v>
      </c>
      <c r="AL124" s="196"/>
      <c r="AM124" s="187" t="str">
        <f>_xlfn.XLOOKUP(Tabela6[[#This Row],[Unidade]],tabShoppingsEmails[Shopping],tabShoppingsEmails[E-mails consolidados])</f>
        <v>fernanda.sppinetti@allos.co; monica.brasil@allos.co; andre.cnascimento@allos.co; deborah.dutra@allos.co; pedro.moreira@allos.co; ester.santos@allos.co; francisco.maciel@allos.co</v>
      </c>
    </row>
    <row r="125" spans="1:39" ht="17.25" hidden="1" customHeight="1" thickBot="1">
      <c r="A125" s="185"/>
      <c r="B125" s="186" t="s">
        <v>252</v>
      </c>
      <c r="C125" s="186" t="s">
        <v>171</v>
      </c>
      <c r="D125" s="199" t="s">
        <v>91</v>
      </c>
      <c r="E125" s="199" t="s">
        <v>55</v>
      </c>
      <c r="F125" s="191">
        <v>4</v>
      </c>
      <c r="G125" s="191">
        <v>4</v>
      </c>
      <c r="H125" s="203" t="s">
        <v>253</v>
      </c>
      <c r="I125" s="203" t="s">
        <v>253</v>
      </c>
      <c r="J125" s="192">
        <v>22759.16</v>
      </c>
      <c r="K125" s="192"/>
      <c r="L125" s="200"/>
      <c r="M125" s="192"/>
      <c r="N125" s="200"/>
      <c r="O125" s="200" t="s">
        <v>257</v>
      </c>
      <c r="P125" s="192"/>
      <c r="Q125" s="192">
        <v>0</v>
      </c>
      <c r="R125" s="192"/>
      <c r="S125" s="192">
        <v>0</v>
      </c>
      <c r="T125" s="193" t="str">
        <f>IF(Tabela6[[#This Row],[Desconto SLA Mês]]&lt;&gt;"preenchimento pendente","Sim","Não")</f>
        <v>Sim</v>
      </c>
      <c r="U125" s="168" t="e">
        <f t="shared" si="6"/>
        <v>#VALUE!</v>
      </c>
      <c r="V125" s="194"/>
      <c r="W125" s="194"/>
      <c r="X125" s="194"/>
      <c r="Y125" s="194"/>
      <c r="Z125" s="195">
        <v>45717</v>
      </c>
      <c r="AA125" s="301" cm="1">
        <f t="array" ref="AA125">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45748</v>
      </c>
      <c r="AB125" s="186"/>
      <c r="AC125" s="186"/>
      <c r="AD125" s="186"/>
      <c r="AE125" s="196"/>
      <c r="AF125" s="197"/>
      <c r="AG125" s="196"/>
      <c r="AH125" s="196"/>
      <c r="AI125" s="186">
        <f t="shared" si="7"/>
        <v>0</v>
      </c>
      <c r="AJ125" s="186">
        <f t="shared" si="9"/>
        <v>0</v>
      </c>
      <c r="AK125" s="186" t="e">
        <f t="shared" si="8"/>
        <v>#VALUE!</v>
      </c>
      <c r="AL125" s="196"/>
      <c r="AM125" s="187" t="str">
        <f>_xlfn.XLOOKUP(Tabela6[[#This Row],[Unidade]],tabShoppingsEmails[Shopping],tabShoppingsEmails[E-mails consolidados])</f>
        <v>fernanda.sppinetti@allos.co; monica.brasil@allos.co; andre.cnascimento@allos.co; deborah.dutra@allos.co; pedro.moreira@allos.co; ester.santos@allos.co; francisco.maciel@allos.co</v>
      </c>
    </row>
    <row r="126" spans="1:39" ht="48" hidden="1" thickBot="1">
      <c r="A126" s="185"/>
      <c r="B126" s="186" t="s">
        <v>252</v>
      </c>
      <c r="C126" s="186" t="s">
        <v>171</v>
      </c>
      <c r="D126" s="199" t="s">
        <v>91</v>
      </c>
      <c r="E126" s="199" t="s">
        <v>55</v>
      </c>
      <c r="F126" s="191">
        <v>4</v>
      </c>
      <c r="G126" s="191">
        <v>4</v>
      </c>
      <c r="H126" s="203" t="s">
        <v>253</v>
      </c>
      <c r="I126" s="203" t="s">
        <v>253</v>
      </c>
      <c r="J126" s="192">
        <v>22759.16</v>
      </c>
      <c r="K126" s="192"/>
      <c r="L126" s="200"/>
      <c r="M126" s="192"/>
      <c r="N126" s="200"/>
      <c r="O126" s="203" t="s">
        <v>254</v>
      </c>
      <c r="P126" s="192">
        <v>0</v>
      </c>
      <c r="Q126" s="192">
        <v>0</v>
      </c>
      <c r="R126" s="192"/>
      <c r="S126" s="192">
        <v>0</v>
      </c>
      <c r="T126" s="193" t="str">
        <f>IF(Tabela6[[#This Row],[Desconto SLA Mês]]&lt;&gt;"preenchimento pendente","Sim","Não")</f>
        <v>Não</v>
      </c>
      <c r="U126" s="168">
        <f t="shared" si="6"/>
        <v>22759.16</v>
      </c>
      <c r="V126" s="194"/>
      <c r="W126" s="194"/>
      <c r="X126" s="194"/>
      <c r="Y126" s="194"/>
      <c r="Z126" s="195">
        <v>45748</v>
      </c>
      <c r="AA126" s="301" cm="1">
        <f t="array" ref="AA126">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45778</v>
      </c>
      <c r="AB126" s="186"/>
      <c r="AC126" s="186"/>
      <c r="AD126" s="186"/>
      <c r="AE126" s="196"/>
      <c r="AF126" s="197"/>
      <c r="AG126" s="196"/>
      <c r="AH126" s="196"/>
      <c r="AI126" s="186">
        <f t="shared" si="7"/>
        <v>0</v>
      </c>
      <c r="AJ126" s="186">
        <f t="shared" si="9"/>
        <v>0</v>
      </c>
      <c r="AK126" s="186">
        <f t="shared" si="8"/>
        <v>0</v>
      </c>
      <c r="AL126" s="196"/>
      <c r="AM126" s="187" t="str">
        <f>_xlfn.XLOOKUP(Tabela6[[#This Row],[Unidade]],tabShoppingsEmails[Shopping],tabShoppingsEmails[E-mails consolidados])</f>
        <v>fernanda.sppinetti@allos.co; monica.brasil@allos.co; andre.cnascimento@allos.co; deborah.dutra@allos.co; pedro.moreira@allos.co; ester.santos@allos.co; francisco.maciel@allos.co</v>
      </c>
    </row>
    <row r="127" spans="1:39" ht="48" hidden="1" thickBot="1">
      <c r="A127" s="185"/>
      <c r="B127" s="186" t="s">
        <v>99</v>
      </c>
      <c r="C127" s="186" t="s">
        <v>171</v>
      </c>
      <c r="D127" s="199" t="s">
        <v>91</v>
      </c>
      <c r="E127" s="199" t="s">
        <v>55</v>
      </c>
      <c r="F127" s="191">
        <v>4</v>
      </c>
      <c r="G127" s="191">
        <v>4</v>
      </c>
      <c r="H127" s="191">
        <v>0</v>
      </c>
      <c r="I127" s="191">
        <v>0</v>
      </c>
      <c r="J127" s="222">
        <v>22759.16</v>
      </c>
      <c r="K127" s="191"/>
      <c r="L127" s="192">
        <v>0</v>
      </c>
      <c r="M127" s="191"/>
      <c r="N127" s="200"/>
      <c r="O127" s="192">
        <v>0</v>
      </c>
      <c r="P127" s="191"/>
      <c r="Q127" s="192"/>
      <c r="R127" s="192">
        <v>0</v>
      </c>
      <c r="S127" s="192">
        <v>0</v>
      </c>
      <c r="T127" s="193" t="str">
        <f>IF(Tabela6[[#This Row],[Desconto SLA Mês]]&lt;&gt;"preenchimento pendente","Sim","Não")</f>
        <v>Sim</v>
      </c>
      <c r="U127" s="168">
        <f t="shared" si="6"/>
        <v>22759.16</v>
      </c>
      <c r="V127" s="194"/>
      <c r="W127" s="194"/>
      <c r="X127" s="194"/>
      <c r="Y127" s="194"/>
      <c r="Z127" s="195">
        <v>45778</v>
      </c>
      <c r="AA127" s="301" cm="1">
        <f t="array" ref="AA127">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45809</v>
      </c>
      <c r="AB127" s="204"/>
      <c r="AC127" s="204"/>
      <c r="AD127" s="204"/>
      <c r="AE127" s="196"/>
      <c r="AF127" s="197"/>
      <c r="AG127" s="196"/>
      <c r="AH127" s="196"/>
      <c r="AI127" s="186">
        <f t="shared" si="7"/>
        <v>0</v>
      </c>
      <c r="AJ127" s="186">
        <f t="shared" si="9"/>
        <v>0</v>
      </c>
      <c r="AK127" s="186">
        <f t="shared" si="8"/>
        <v>0</v>
      </c>
      <c r="AL127" s="196"/>
      <c r="AM127" s="187" t="str">
        <f>_xlfn.XLOOKUP(Tabela6[[#This Row],[Unidade]],tabShoppingsEmails[Shopping],tabShoppingsEmails[E-mails consolidados])</f>
        <v>fernanda.sppinetti@allos.co; monica.brasil@allos.co; andre.cnascimento@allos.co; deborah.dutra@allos.co; pedro.moreira@allos.co; ester.santos@allos.co; francisco.maciel@allos.co</v>
      </c>
    </row>
    <row r="128" spans="1:39" ht="19.5" hidden="1" customHeight="1" thickBot="1">
      <c r="A128" s="185"/>
      <c r="B128" s="186" t="s">
        <v>252</v>
      </c>
      <c r="C128" s="186" t="s">
        <v>171</v>
      </c>
      <c r="D128" s="199" t="s">
        <v>91</v>
      </c>
      <c r="E128" s="199" t="s">
        <v>55</v>
      </c>
      <c r="F128" s="191">
        <v>4</v>
      </c>
      <c r="G128" s="191">
        <v>4</v>
      </c>
      <c r="H128" s="203" t="s">
        <v>253</v>
      </c>
      <c r="I128" s="203" t="s">
        <v>253</v>
      </c>
      <c r="J128" s="222">
        <v>22759.16</v>
      </c>
      <c r="K128" s="191"/>
      <c r="L128" s="200"/>
      <c r="M128" s="191"/>
      <c r="N128" s="200"/>
      <c r="O128" s="203" t="s">
        <v>254</v>
      </c>
      <c r="P128" s="191"/>
      <c r="Q128" s="192">
        <v>0</v>
      </c>
      <c r="R128" s="192">
        <v>0</v>
      </c>
      <c r="S128" s="192">
        <v>0</v>
      </c>
      <c r="T128" s="193" t="str">
        <f>IF(Tabela6[[#This Row],[Desconto SLA Mês]]&lt;&gt;"preenchimento pendente","Sim","Não")</f>
        <v>Não</v>
      </c>
      <c r="U128" s="168">
        <f t="shared" si="6"/>
        <v>22759.16</v>
      </c>
      <c r="V128" s="194"/>
      <c r="W128" s="194"/>
      <c r="X128" s="194"/>
      <c r="Y128" s="194"/>
      <c r="Z128" s="195">
        <v>45809</v>
      </c>
      <c r="AA128" s="301" cm="1">
        <f t="array" ref="AA128">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45839</v>
      </c>
      <c r="AB128" s="186"/>
      <c r="AC128" s="186"/>
      <c r="AD128" s="186"/>
      <c r="AE128" s="196"/>
      <c r="AF128" s="197"/>
      <c r="AG128" s="196"/>
      <c r="AH128" s="196"/>
      <c r="AI128" s="186">
        <f t="shared" si="7"/>
        <v>0</v>
      </c>
      <c r="AJ128" s="186">
        <f t="shared" si="9"/>
        <v>0</v>
      </c>
      <c r="AK128" s="186">
        <f t="shared" si="8"/>
        <v>0</v>
      </c>
      <c r="AL128" s="196"/>
      <c r="AM128" s="187" t="str">
        <f>_xlfn.XLOOKUP(Tabela6[[#This Row],[Unidade]],tabShoppingsEmails[Shopping],tabShoppingsEmails[E-mails consolidados])</f>
        <v>fernanda.sppinetti@allos.co; monica.brasil@allos.co; andre.cnascimento@allos.co; deborah.dutra@allos.co; pedro.moreira@allos.co; ester.santos@allos.co; francisco.maciel@allos.co</v>
      </c>
    </row>
    <row r="129" spans="1:39" ht="28.5" hidden="1" customHeight="1" thickBot="1">
      <c r="A129" s="185"/>
      <c r="B129" s="186" t="s">
        <v>252</v>
      </c>
      <c r="C129" s="186" t="s">
        <v>171</v>
      </c>
      <c r="D129" s="199" t="s">
        <v>91</v>
      </c>
      <c r="E129" s="199" t="s">
        <v>55</v>
      </c>
      <c r="F129" s="191">
        <v>4</v>
      </c>
      <c r="G129" s="191">
        <v>4</v>
      </c>
      <c r="H129" s="203" t="s">
        <v>253</v>
      </c>
      <c r="I129" s="203" t="s">
        <v>253</v>
      </c>
      <c r="J129" s="222">
        <v>22759.16</v>
      </c>
      <c r="K129" s="191"/>
      <c r="L129" s="200"/>
      <c r="M129" s="191"/>
      <c r="N129" s="200"/>
      <c r="O129" s="203" t="s">
        <v>254</v>
      </c>
      <c r="P129" s="191"/>
      <c r="Q129" s="192">
        <v>0</v>
      </c>
      <c r="R129" s="192">
        <v>0</v>
      </c>
      <c r="S129" s="192">
        <v>0</v>
      </c>
      <c r="T129" s="193" t="str">
        <f>IF(Tabela6[[#This Row],[Desconto SLA Mês]]&lt;&gt;"preenchimento pendente","Sim","Não")</f>
        <v>Não</v>
      </c>
      <c r="U129" s="168">
        <f t="shared" si="6"/>
        <v>22759.16</v>
      </c>
      <c r="V129" s="194"/>
      <c r="W129" s="194"/>
      <c r="X129" s="194"/>
      <c r="Y129" s="194"/>
      <c r="Z129" s="195">
        <v>45839</v>
      </c>
      <c r="AA129" s="301" cm="1">
        <f t="array" ref="AA129">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45870</v>
      </c>
      <c r="AB129" s="186"/>
      <c r="AC129" s="186"/>
      <c r="AD129" s="186"/>
      <c r="AE129" s="196"/>
      <c r="AF129" s="197"/>
      <c r="AG129" s="196"/>
      <c r="AH129" s="196"/>
      <c r="AI129" s="186">
        <f t="shared" si="7"/>
        <v>0</v>
      </c>
      <c r="AJ129" s="186">
        <f t="shared" si="9"/>
        <v>0</v>
      </c>
      <c r="AK129" s="186">
        <f t="shared" si="8"/>
        <v>0</v>
      </c>
      <c r="AL129" s="196"/>
      <c r="AM129" s="187" t="str">
        <f>_xlfn.XLOOKUP(Tabela6[[#This Row],[Unidade]],tabShoppingsEmails[Shopping],tabShoppingsEmails[E-mails consolidados])</f>
        <v>fernanda.sppinetti@allos.co; monica.brasil@allos.co; andre.cnascimento@allos.co; deborah.dutra@allos.co; pedro.moreira@allos.co; ester.santos@allos.co; francisco.maciel@allos.co</v>
      </c>
    </row>
    <row r="130" spans="1:39" ht="21.75" hidden="1" customHeight="1" thickBot="1">
      <c r="A130" s="185"/>
      <c r="B130" s="186" t="s">
        <v>252</v>
      </c>
      <c r="C130" s="186" t="s">
        <v>171</v>
      </c>
      <c r="D130" s="199" t="s">
        <v>91</v>
      </c>
      <c r="E130" s="199" t="s">
        <v>55</v>
      </c>
      <c r="F130" s="191">
        <v>4</v>
      </c>
      <c r="G130" s="191">
        <v>4</v>
      </c>
      <c r="H130" s="203" t="s">
        <v>253</v>
      </c>
      <c r="I130" s="203" t="s">
        <v>253</v>
      </c>
      <c r="J130" s="222">
        <v>22759.16</v>
      </c>
      <c r="K130" s="191"/>
      <c r="L130" s="200"/>
      <c r="M130" s="191"/>
      <c r="N130" s="200"/>
      <c r="O130" s="203" t="s">
        <v>254</v>
      </c>
      <c r="P130" s="191"/>
      <c r="Q130" s="192">
        <v>0</v>
      </c>
      <c r="R130" s="192">
        <v>0</v>
      </c>
      <c r="S130" s="192">
        <v>0</v>
      </c>
      <c r="T130" s="193" t="str">
        <f>IF(Tabela6[[#This Row],[Desconto SLA Mês]]&lt;&gt;"preenchimento pendente","Sim","Não")</f>
        <v>Não</v>
      </c>
      <c r="U130" s="168">
        <f t="shared" ref="U130:U193" si="10">(J130+L130+Q130+R130+S130+N130)+IF(T130="Sim",O130+P130,0)</f>
        <v>22759.16</v>
      </c>
      <c r="V130" s="194"/>
      <c r="W130" s="194"/>
      <c r="X130" s="194"/>
      <c r="Y130" s="194"/>
      <c r="Z130" s="195">
        <v>45870</v>
      </c>
      <c r="AA130" s="301" cm="1">
        <f t="array" ref="AA130">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45901</v>
      </c>
      <c r="AB130" s="186"/>
      <c r="AC130" s="186"/>
      <c r="AD130" s="186"/>
      <c r="AE130" s="196"/>
      <c r="AF130" s="197"/>
      <c r="AG130" s="196"/>
      <c r="AH130" s="196"/>
      <c r="AI130" s="186">
        <f t="shared" ref="AI130:AI193" si="11">K130-L130</f>
        <v>0</v>
      </c>
      <c r="AJ130" s="186">
        <f t="shared" si="9"/>
        <v>0</v>
      </c>
      <c r="AK130" s="186">
        <f t="shared" ref="AK130:AK193" si="12">J130-U130</f>
        <v>0</v>
      </c>
      <c r="AL130" s="196"/>
      <c r="AM130" s="187" t="str">
        <f>_xlfn.XLOOKUP(Tabela6[[#This Row],[Unidade]],tabShoppingsEmails[Shopping],tabShoppingsEmails[E-mails consolidados])</f>
        <v>fernanda.sppinetti@allos.co; monica.brasil@allos.co; andre.cnascimento@allos.co; deborah.dutra@allos.co; pedro.moreira@allos.co; ester.santos@allos.co; francisco.maciel@allos.co</v>
      </c>
    </row>
    <row r="131" spans="1:39" ht="48" hidden="1" thickBot="1">
      <c r="A131" s="185"/>
      <c r="B131" s="186" t="s">
        <v>252</v>
      </c>
      <c r="C131" s="186" t="s">
        <v>171</v>
      </c>
      <c r="D131" s="199" t="s">
        <v>91</v>
      </c>
      <c r="E131" s="199" t="s">
        <v>55</v>
      </c>
      <c r="F131" s="191">
        <v>4</v>
      </c>
      <c r="G131" s="191"/>
      <c r="H131" s="191"/>
      <c r="I131" s="191"/>
      <c r="J131" s="191"/>
      <c r="K131" s="191"/>
      <c r="L131" s="191"/>
      <c r="M131" s="191"/>
      <c r="N131" s="191"/>
      <c r="O131" s="191"/>
      <c r="P131" s="191"/>
      <c r="Q131" s="192"/>
      <c r="R131" s="192"/>
      <c r="S131" s="192"/>
      <c r="T131" s="193" t="str">
        <f>IF(Tabela6[[#This Row],[Desconto SLA Mês]]&lt;&gt;"preenchimento pendente","Sim","Não")</f>
        <v>Sim</v>
      </c>
      <c r="U131" s="168">
        <f t="shared" si="10"/>
        <v>0</v>
      </c>
      <c r="V131" s="194"/>
      <c r="W131" s="194"/>
      <c r="X131" s="194"/>
      <c r="Y131" s="194"/>
      <c r="Z131" s="195">
        <v>45901</v>
      </c>
      <c r="AA131" s="301" cm="1">
        <f t="array" ref="AA131">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45931</v>
      </c>
      <c r="AB131" s="204"/>
      <c r="AC131" s="204"/>
      <c r="AD131" s="204"/>
      <c r="AE131" s="196"/>
      <c r="AF131" s="197"/>
      <c r="AG131" s="196"/>
      <c r="AH131" s="196"/>
      <c r="AI131" s="186">
        <f t="shared" si="11"/>
        <v>0</v>
      </c>
      <c r="AJ131" s="186">
        <f t="shared" si="9"/>
        <v>0</v>
      </c>
      <c r="AK131" s="186">
        <f t="shared" si="12"/>
        <v>0</v>
      </c>
      <c r="AL131" s="196"/>
      <c r="AM131" s="187" t="str">
        <f>_xlfn.XLOOKUP(Tabela6[[#This Row],[Unidade]],tabShoppingsEmails[Shopping],tabShoppingsEmails[E-mails consolidados])</f>
        <v>fernanda.sppinetti@allos.co; monica.brasil@allos.co; andre.cnascimento@allos.co; deborah.dutra@allos.co; pedro.moreira@allos.co; ester.santos@allos.co; francisco.maciel@allos.co</v>
      </c>
    </row>
    <row r="132" spans="1:39" ht="48" hidden="1" thickBot="1">
      <c r="A132" s="185"/>
      <c r="B132" s="186" t="s">
        <v>252</v>
      </c>
      <c r="C132" s="186" t="s">
        <v>171</v>
      </c>
      <c r="D132" s="199" t="s">
        <v>91</v>
      </c>
      <c r="E132" s="199" t="s">
        <v>55</v>
      </c>
      <c r="F132" s="191">
        <v>4</v>
      </c>
      <c r="G132" s="191"/>
      <c r="H132" s="191"/>
      <c r="I132" s="191"/>
      <c r="J132" s="191"/>
      <c r="K132" s="191"/>
      <c r="L132" s="191"/>
      <c r="M132" s="191"/>
      <c r="N132" s="191"/>
      <c r="O132" s="191"/>
      <c r="P132" s="191"/>
      <c r="Q132" s="192"/>
      <c r="R132" s="192"/>
      <c r="S132" s="192"/>
      <c r="T132" s="193" t="str">
        <f>IF(Tabela6[[#This Row],[Desconto SLA Mês]]&lt;&gt;"preenchimento pendente","Sim","Não")</f>
        <v>Sim</v>
      </c>
      <c r="U132" s="168">
        <f t="shared" si="10"/>
        <v>0</v>
      </c>
      <c r="V132" s="194"/>
      <c r="W132" s="194"/>
      <c r="X132" s="194"/>
      <c r="Y132" s="194"/>
      <c r="Z132" s="195">
        <v>45931</v>
      </c>
      <c r="AA132" s="301" cm="1">
        <f t="array" ref="AA132">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45962</v>
      </c>
      <c r="AB132" s="186"/>
      <c r="AC132" s="186"/>
      <c r="AD132" s="186"/>
      <c r="AE132" s="196"/>
      <c r="AF132" s="197"/>
      <c r="AG132" s="196"/>
      <c r="AH132" s="196"/>
      <c r="AI132" s="186">
        <f t="shared" si="11"/>
        <v>0</v>
      </c>
      <c r="AJ132" s="186">
        <f t="shared" si="9"/>
        <v>0</v>
      </c>
      <c r="AK132" s="186">
        <f t="shared" si="12"/>
        <v>0</v>
      </c>
      <c r="AL132" s="196"/>
      <c r="AM132" s="187" t="str">
        <f>_xlfn.XLOOKUP(Tabela6[[#This Row],[Unidade]],tabShoppingsEmails[Shopping],tabShoppingsEmails[E-mails consolidados])</f>
        <v>fernanda.sppinetti@allos.co; monica.brasil@allos.co; andre.cnascimento@allos.co; deborah.dutra@allos.co; pedro.moreira@allos.co; ester.santos@allos.co; francisco.maciel@allos.co</v>
      </c>
    </row>
    <row r="133" spans="1:39" ht="48" hidden="1" thickBot="1">
      <c r="A133" s="185"/>
      <c r="B133" s="186" t="s">
        <v>252</v>
      </c>
      <c r="C133" s="186" t="s">
        <v>171</v>
      </c>
      <c r="D133" s="199" t="s">
        <v>91</v>
      </c>
      <c r="E133" s="199" t="s">
        <v>55</v>
      </c>
      <c r="F133" s="191">
        <v>4</v>
      </c>
      <c r="G133" s="191"/>
      <c r="H133" s="191"/>
      <c r="I133" s="191"/>
      <c r="J133" s="191"/>
      <c r="K133" s="191"/>
      <c r="L133" s="191"/>
      <c r="M133" s="191"/>
      <c r="N133" s="191"/>
      <c r="O133" s="191"/>
      <c r="P133" s="191"/>
      <c r="Q133" s="192"/>
      <c r="R133" s="192"/>
      <c r="S133" s="192"/>
      <c r="T133" s="193" t="str">
        <f>IF(Tabela6[[#This Row],[Desconto SLA Mês]]&lt;&gt;"preenchimento pendente","Sim","Não")</f>
        <v>Sim</v>
      </c>
      <c r="U133" s="168">
        <f t="shared" si="10"/>
        <v>0</v>
      </c>
      <c r="V133" s="194"/>
      <c r="W133" s="194"/>
      <c r="X133" s="194"/>
      <c r="Y133" s="194"/>
      <c r="Z133" s="195">
        <v>45962</v>
      </c>
      <c r="AA133" s="301" cm="1">
        <f t="array" ref="AA133">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45992</v>
      </c>
      <c r="AB133" s="186"/>
      <c r="AC133" s="186"/>
      <c r="AD133" s="186"/>
      <c r="AE133" s="196"/>
      <c r="AF133" s="197"/>
      <c r="AG133" s="196"/>
      <c r="AH133" s="196"/>
      <c r="AI133" s="186">
        <f t="shared" si="11"/>
        <v>0</v>
      </c>
      <c r="AJ133" s="186">
        <f t="shared" si="9"/>
        <v>0</v>
      </c>
      <c r="AK133" s="186">
        <f t="shared" si="12"/>
        <v>0</v>
      </c>
      <c r="AL133" s="196"/>
      <c r="AM133" s="187" t="str">
        <f>_xlfn.XLOOKUP(Tabela6[[#This Row],[Unidade]],tabShoppingsEmails[Shopping],tabShoppingsEmails[E-mails consolidados])</f>
        <v>fernanda.sppinetti@allos.co; monica.brasil@allos.co; andre.cnascimento@allos.co; deborah.dutra@allos.co; pedro.moreira@allos.co; ester.santos@allos.co; francisco.maciel@allos.co</v>
      </c>
    </row>
    <row r="134" spans="1:39" ht="48" hidden="1" thickBot="1">
      <c r="A134" s="185"/>
      <c r="B134" s="186" t="s">
        <v>252</v>
      </c>
      <c r="C134" s="186" t="s">
        <v>171</v>
      </c>
      <c r="D134" s="199" t="s">
        <v>91</v>
      </c>
      <c r="E134" s="199" t="s">
        <v>55</v>
      </c>
      <c r="F134" s="191">
        <v>4</v>
      </c>
      <c r="G134" s="191"/>
      <c r="H134" s="191"/>
      <c r="I134" s="191"/>
      <c r="J134" s="192"/>
      <c r="K134" s="192"/>
      <c r="L134" s="192"/>
      <c r="M134" s="192"/>
      <c r="N134" s="192"/>
      <c r="O134" s="192"/>
      <c r="P134" s="192"/>
      <c r="Q134" s="192"/>
      <c r="R134" s="192"/>
      <c r="S134" s="192"/>
      <c r="T134" s="193" t="str">
        <f>IF(Tabela6[[#This Row],[Desconto SLA Mês]]&lt;&gt;"preenchimento pendente","Sim","Não")</f>
        <v>Sim</v>
      </c>
      <c r="U134" s="168">
        <f t="shared" si="10"/>
        <v>0</v>
      </c>
      <c r="V134" s="194"/>
      <c r="W134" s="194"/>
      <c r="X134" s="194"/>
      <c r="Y134" s="194"/>
      <c r="Z134" s="195">
        <v>45992</v>
      </c>
      <c r="AA134" s="301" cm="1">
        <f t="array" ref="AA134">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46023</v>
      </c>
      <c r="AB134" s="186"/>
      <c r="AC134" s="186"/>
      <c r="AD134" s="186"/>
      <c r="AE134" s="196"/>
      <c r="AF134" s="197"/>
      <c r="AG134" s="196"/>
      <c r="AH134" s="196"/>
      <c r="AI134" s="186">
        <f t="shared" si="11"/>
        <v>0</v>
      </c>
      <c r="AJ134" s="186">
        <f t="shared" si="9"/>
        <v>0</v>
      </c>
      <c r="AK134" s="186">
        <f t="shared" si="12"/>
        <v>0</v>
      </c>
      <c r="AL134" s="196"/>
      <c r="AM134" s="187" t="str">
        <f>_xlfn.XLOOKUP(Tabela6[[#This Row],[Unidade]],tabShoppingsEmails[Shopping],tabShoppingsEmails[E-mails consolidados])</f>
        <v>fernanda.sppinetti@allos.co; monica.brasil@allos.co; andre.cnascimento@allos.co; deborah.dutra@allos.co; pedro.moreira@allos.co; ester.santos@allos.co; francisco.maciel@allos.co</v>
      </c>
    </row>
    <row r="135" spans="1:39" ht="48" hidden="1" thickBot="1">
      <c r="A135" s="185"/>
      <c r="B135" s="186" t="s">
        <v>99</v>
      </c>
      <c r="C135" s="186" t="s">
        <v>171</v>
      </c>
      <c r="D135" s="199" t="s">
        <v>0</v>
      </c>
      <c r="E135" s="199" t="s">
        <v>17</v>
      </c>
      <c r="F135" s="191">
        <v>54</v>
      </c>
      <c r="G135" s="191">
        <v>56</v>
      </c>
      <c r="H135" s="191">
        <v>49</v>
      </c>
      <c r="I135" s="191">
        <v>0</v>
      </c>
      <c r="J135" s="192">
        <v>367834.64</v>
      </c>
      <c r="K135" s="192"/>
      <c r="L135" s="192">
        <v>-9203.77</v>
      </c>
      <c r="M135" s="192">
        <v>0</v>
      </c>
      <c r="N135" s="192">
        <v>0</v>
      </c>
      <c r="O135" s="192">
        <v>-4544.7700000000004</v>
      </c>
      <c r="P135" s="192">
        <v>0</v>
      </c>
      <c r="Q135" s="192">
        <v>0</v>
      </c>
      <c r="R135" s="192">
        <f>-(367834.64-363581.86)</f>
        <v>-4252.7800000000279</v>
      </c>
      <c r="S135" s="192">
        <v>0</v>
      </c>
      <c r="T135" s="193" t="str">
        <f>IF(Tabela6[[#This Row],[Desconto SLA Mês]]&lt;&gt;"preenchimento pendente","Sim","Não")</f>
        <v>Sim</v>
      </c>
      <c r="U135" s="168">
        <f t="shared" si="10"/>
        <v>349833.31999999995</v>
      </c>
      <c r="V135" s="194"/>
      <c r="W135" s="194"/>
      <c r="X135" s="194">
        <v>0</v>
      </c>
      <c r="Y135" s="194"/>
      <c r="Z135" s="195">
        <v>45658</v>
      </c>
      <c r="AA135" s="301" cm="1">
        <f t="array" ref="AA135">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45689</v>
      </c>
      <c r="AB135" s="204"/>
      <c r="AC135" s="204"/>
      <c r="AD135" s="186"/>
      <c r="AE135" s="196"/>
      <c r="AF135" s="197"/>
      <c r="AG135" s="196"/>
      <c r="AH135" s="196"/>
      <c r="AI135" s="186">
        <f t="shared" si="11"/>
        <v>9203.77</v>
      </c>
      <c r="AJ135" s="186">
        <f t="shared" si="9"/>
        <v>0</v>
      </c>
      <c r="AK135" s="186">
        <f t="shared" si="12"/>
        <v>18001.320000000065</v>
      </c>
      <c r="AL135" s="196"/>
      <c r="AM135" s="187" t="str">
        <f>_xlfn.XLOOKUP(Tabela6[[#This Row],[Unidade]],tabShoppingsEmails[Shopping],tabShoppingsEmails[E-mails consolidados])</f>
        <v>fernanda.sppinetti@allos.co; monica.brasil@allos.co; andre.cnascimento@allos.co; deborah.dutra@allos.co; pedro.moreira@allos.co; ester.santos@allos.co; francisco.maciel@allos.co</v>
      </c>
    </row>
    <row r="136" spans="1:39" ht="48" hidden="1" thickBot="1">
      <c r="A136" s="185"/>
      <c r="B136" s="186" t="s">
        <v>99</v>
      </c>
      <c r="C136" s="186" t="s">
        <v>171</v>
      </c>
      <c r="D136" s="199" t="s">
        <v>0</v>
      </c>
      <c r="E136" s="199" t="s">
        <v>17</v>
      </c>
      <c r="F136" s="191">
        <v>54</v>
      </c>
      <c r="G136" s="191">
        <v>56</v>
      </c>
      <c r="H136" s="191">
        <v>131</v>
      </c>
      <c r="I136" s="191">
        <v>0</v>
      </c>
      <c r="J136" s="192">
        <v>367834.64</v>
      </c>
      <c r="K136" s="192"/>
      <c r="L136" s="192">
        <v>-24696.92</v>
      </c>
      <c r="M136" s="192">
        <v>0</v>
      </c>
      <c r="N136" s="192">
        <v>0</v>
      </c>
      <c r="O136" s="192">
        <v>-5210.99</v>
      </c>
      <c r="P136" s="192">
        <v>0</v>
      </c>
      <c r="Q136" s="192">
        <v>0</v>
      </c>
      <c r="R136" s="192">
        <f>-(367834.64-363581.86)</f>
        <v>-4252.7800000000279</v>
      </c>
      <c r="S136" s="192">
        <v>0</v>
      </c>
      <c r="T136" s="193" t="str">
        <f>IF(Tabela6[[#This Row],[Desconto SLA Mês]]&lt;&gt;"preenchimento pendente","Sim","Não")</f>
        <v>Sim</v>
      </c>
      <c r="U136" s="168">
        <f t="shared" si="10"/>
        <v>333673.95</v>
      </c>
      <c r="V136" s="194"/>
      <c r="W136" s="194"/>
      <c r="X136" s="194"/>
      <c r="Y136" s="194"/>
      <c r="Z136" s="195">
        <v>45689</v>
      </c>
      <c r="AA136" s="301" cm="1">
        <f t="array" ref="AA136">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45717</v>
      </c>
      <c r="AB136" s="186"/>
      <c r="AC136" s="204">
        <v>2309.84</v>
      </c>
      <c r="AD136" s="186"/>
      <c r="AE136" s="196"/>
      <c r="AF136" s="197"/>
      <c r="AG136" s="196"/>
      <c r="AH136" s="196"/>
      <c r="AI136" s="186">
        <f t="shared" si="11"/>
        <v>24696.92</v>
      </c>
      <c r="AJ136" s="186">
        <f t="shared" si="9"/>
        <v>-2309.84</v>
      </c>
      <c r="AK136" s="186">
        <f t="shared" si="12"/>
        <v>34160.69</v>
      </c>
      <c r="AL136" s="196"/>
      <c r="AM136" s="187" t="str">
        <f>_xlfn.XLOOKUP(Tabela6[[#This Row],[Unidade]],tabShoppingsEmails[Shopping],tabShoppingsEmails[E-mails consolidados])</f>
        <v>fernanda.sppinetti@allos.co; monica.brasil@allos.co; andre.cnascimento@allos.co; deborah.dutra@allos.co; pedro.moreira@allos.co; ester.santos@allos.co; francisco.maciel@allos.co</v>
      </c>
    </row>
    <row r="137" spans="1:39" ht="48" hidden="1" thickBot="1">
      <c r="A137" s="185"/>
      <c r="B137" s="186" t="s">
        <v>99</v>
      </c>
      <c r="C137" s="186" t="s">
        <v>171</v>
      </c>
      <c r="D137" s="199" t="s">
        <v>0</v>
      </c>
      <c r="E137" s="199" t="s">
        <v>17</v>
      </c>
      <c r="F137" s="191">
        <v>54</v>
      </c>
      <c r="G137" s="191">
        <v>56</v>
      </c>
      <c r="H137" s="191">
        <v>130</v>
      </c>
      <c r="I137" s="191">
        <v>0</v>
      </c>
      <c r="J137" s="192">
        <v>367834.64</v>
      </c>
      <c r="K137" s="192"/>
      <c r="L137" s="192">
        <v>-23036.59</v>
      </c>
      <c r="M137" s="192">
        <v>0</v>
      </c>
      <c r="N137" s="192">
        <v>0</v>
      </c>
      <c r="O137" s="192">
        <v>-5210.99</v>
      </c>
      <c r="P137" s="192">
        <v>0</v>
      </c>
      <c r="Q137" s="192">
        <f>-11246.76-2107.82</f>
        <v>-13354.58</v>
      </c>
      <c r="R137" s="194">
        <v>-3925.6400000000099</v>
      </c>
      <c r="S137" s="192">
        <v>0</v>
      </c>
      <c r="T137" s="193" t="str">
        <f>IF(Tabela6[[#This Row],[Desconto SLA Mês]]&lt;&gt;"preenchimento pendente","Sim","Não")</f>
        <v>Sim</v>
      </c>
      <c r="U137" s="168">
        <f t="shared" si="10"/>
        <v>322306.83999999997</v>
      </c>
      <c r="V137" s="194"/>
      <c r="W137" s="194"/>
      <c r="X137" s="194"/>
      <c r="Y137" s="194"/>
      <c r="Z137" s="195">
        <v>45717</v>
      </c>
      <c r="AA137" s="301" cm="1">
        <f t="array" ref="AA137">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45748</v>
      </c>
      <c r="AB137" s="186"/>
      <c r="AC137" s="204">
        <v>5004.66</v>
      </c>
      <c r="AD137" s="186"/>
      <c r="AE137" s="196"/>
      <c r="AF137" s="197"/>
      <c r="AG137" s="196"/>
      <c r="AH137" s="196"/>
      <c r="AI137" s="186">
        <f t="shared" si="11"/>
        <v>23036.59</v>
      </c>
      <c r="AJ137" s="186">
        <f t="shared" si="9"/>
        <v>-5004.66</v>
      </c>
      <c r="AK137" s="186">
        <f t="shared" si="12"/>
        <v>45527.800000000047</v>
      </c>
      <c r="AL137" s="196"/>
      <c r="AM137" s="187" t="str">
        <f>_xlfn.XLOOKUP(Tabela6[[#This Row],[Unidade]],tabShoppingsEmails[Shopping],tabShoppingsEmails[E-mails consolidados])</f>
        <v>fernanda.sppinetti@allos.co; monica.brasil@allos.co; andre.cnascimento@allos.co; deborah.dutra@allos.co; pedro.moreira@allos.co; ester.santos@allos.co; francisco.maciel@allos.co</v>
      </c>
    </row>
    <row r="138" spans="1:39" ht="18" hidden="1" customHeight="1" thickBot="1">
      <c r="A138" s="185"/>
      <c r="B138" s="186" t="s">
        <v>99</v>
      </c>
      <c r="C138" s="186" t="s">
        <v>171</v>
      </c>
      <c r="D138" s="199" t="s">
        <v>0</v>
      </c>
      <c r="E138" s="199" t="s">
        <v>17</v>
      </c>
      <c r="F138" s="191">
        <v>54</v>
      </c>
      <c r="G138" s="191">
        <v>56</v>
      </c>
      <c r="H138" s="191">
        <v>142</v>
      </c>
      <c r="I138" s="191">
        <v>0</v>
      </c>
      <c r="J138" s="192">
        <v>367834.64</v>
      </c>
      <c r="K138" s="192"/>
      <c r="L138" s="192">
        <v>-26194.27</v>
      </c>
      <c r="M138" s="192"/>
      <c r="N138" s="192">
        <v>0</v>
      </c>
      <c r="O138" s="192">
        <v>-3678.35</v>
      </c>
      <c r="P138" s="192">
        <v>-10421.98</v>
      </c>
      <c r="Q138" s="194">
        <v>-14004.59</v>
      </c>
      <c r="R138" s="192"/>
      <c r="S138" s="192">
        <v>-47733.51</v>
      </c>
      <c r="T138" s="193" t="str">
        <f>IF(Tabela6[[#This Row],[Desconto SLA Mês]]&lt;&gt;"preenchimento pendente","Sim","Não")</f>
        <v>Sim</v>
      </c>
      <c r="U138" s="168">
        <f t="shared" si="10"/>
        <v>265801.93999999994</v>
      </c>
      <c r="V138" s="194"/>
      <c r="W138" s="194"/>
      <c r="X138" s="194"/>
      <c r="Y138" s="194"/>
      <c r="Z138" s="195">
        <v>45748</v>
      </c>
      <c r="AA138" s="301" cm="1">
        <f t="array" ref="AA138">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45778</v>
      </c>
      <c r="AB138" s="186">
        <v>75485.632761231027</v>
      </c>
      <c r="AC138" s="186"/>
      <c r="AD138" s="186"/>
      <c r="AE138" s="196"/>
      <c r="AF138" s="197"/>
      <c r="AG138" s="196"/>
      <c r="AH138" s="196"/>
      <c r="AI138" s="186">
        <f t="shared" si="11"/>
        <v>26194.27</v>
      </c>
      <c r="AJ138" s="186">
        <f t="shared" si="9"/>
        <v>75485.632761231027</v>
      </c>
      <c r="AK138" s="186">
        <f t="shared" si="12"/>
        <v>102032.70000000007</v>
      </c>
      <c r="AL138" s="196"/>
      <c r="AM138" s="187" t="str">
        <f>_xlfn.XLOOKUP(Tabela6[[#This Row],[Unidade]],tabShoppingsEmails[Shopping],tabShoppingsEmails[E-mails consolidados])</f>
        <v>fernanda.sppinetti@allos.co; monica.brasil@allos.co; andre.cnascimento@allos.co; deborah.dutra@allos.co; pedro.moreira@allos.co; ester.santos@allos.co; francisco.maciel@allos.co</v>
      </c>
    </row>
    <row r="139" spans="1:39" ht="48" hidden="1" thickBot="1">
      <c r="A139" s="185"/>
      <c r="B139" s="186" t="s">
        <v>99</v>
      </c>
      <c r="C139" s="186" t="s">
        <v>171</v>
      </c>
      <c r="D139" s="199" t="s">
        <v>0</v>
      </c>
      <c r="E139" s="199" t="s">
        <v>17</v>
      </c>
      <c r="F139" s="191">
        <v>54</v>
      </c>
      <c r="G139" s="191">
        <v>60</v>
      </c>
      <c r="H139" s="191">
        <v>173</v>
      </c>
      <c r="I139" s="191">
        <v>0</v>
      </c>
      <c r="J139" s="192">
        <v>378585.25</v>
      </c>
      <c r="K139" s="192"/>
      <c r="L139" s="192">
        <v>-37010.35</v>
      </c>
      <c r="M139" s="192"/>
      <c r="N139" s="192">
        <v>0</v>
      </c>
      <c r="O139" s="192">
        <v>-3758.85</v>
      </c>
      <c r="P139" s="192"/>
      <c r="Q139" s="192">
        <v>0</v>
      </c>
      <c r="R139" s="192">
        <v>-5234.1899999999396</v>
      </c>
      <c r="S139" s="192">
        <v>0</v>
      </c>
      <c r="T139" s="193" t="str">
        <f>IF(Tabela6[[#This Row],[Desconto SLA Mês]]&lt;&gt;"preenchimento pendente","Sim","Não")</f>
        <v>Sim</v>
      </c>
      <c r="U139" s="168">
        <f>(J139+L139+Q139+R139+S139+N139)+IF(T139="Sim",O139+P139,0)</f>
        <v>332581.8600000001</v>
      </c>
      <c r="V139" s="194"/>
      <c r="W139" s="194"/>
      <c r="X139" s="194"/>
      <c r="Y139" s="194"/>
      <c r="Z139" s="195">
        <v>45778</v>
      </c>
      <c r="AA139" s="301" cm="1">
        <f t="array" ref="AA139">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45809</v>
      </c>
      <c r="AB139" s="204"/>
      <c r="AC139" s="204"/>
      <c r="AD139" s="186"/>
      <c r="AE139" s="196"/>
      <c r="AF139" s="197"/>
      <c r="AG139" s="196"/>
      <c r="AH139" s="196"/>
      <c r="AI139" s="186">
        <f t="shared" si="11"/>
        <v>37010.35</v>
      </c>
      <c r="AJ139" s="186">
        <f t="shared" si="9"/>
        <v>0</v>
      </c>
      <c r="AK139" s="186">
        <f>J139-U139</f>
        <v>46003.389999999898</v>
      </c>
      <c r="AL139" s="196"/>
      <c r="AM139" s="187" t="str">
        <f>_xlfn.XLOOKUP(Tabela6[[#This Row],[Unidade]],tabShoppingsEmails[Shopping],tabShoppingsEmails[E-mails consolidados])</f>
        <v>fernanda.sppinetti@allos.co; monica.brasil@allos.co; andre.cnascimento@allos.co; deborah.dutra@allos.co; pedro.moreira@allos.co; ester.santos@allos.co; francisco.maciel@allos.co</v>
      </c>
    </row>
    <row r="140" spans="1:39" ht="48" hidden="1" thickBot="1">
      <c r="A140" s="185"/>
      <c r="B140" s="186" t="s">
        <v>99</v>
      </c>
      <c r="C140" s="186" t="s">
        <v>171</v>
      </c>
      <c r="D140" s="199" t="s">
        <v>0</v>
      </c>
      <c r="E140" s="199" t="s">
        <v>17</v>
      </c>
      <c r="F140" s="191">
        <v>54</v>
      </c>
      <c r="G140" s="191">
        <v>70</v>
      </c>
      <c r="H140" s="191">
        <v>0</v>
      </c>
      <c r="I140" s="191">
        <v>0</v>
      </c>
      <c r="J140" s="192">
        <v>431687.15</v>
      </c>
      <c r="K140" s="192"/>
      <c r="L140" s="192">
        <v>0</v>
      </c>
      <c r="M140" s="192"/>
      <c r="N140" s="192">
        <v>0</v>
      </c>
      <c r="O140" s="192">
        <v>-4385.3100000000004</v>
      </c>
      <c r="P140" s="192"/>
      <c r="Q140" s="192">
        <v>0</v>
      </c>
      <c r="R140" s="192">
        <v>0</v>
      </c>
      <c r="S140" s="192">
        <f>332581.86-324715.62</f>
        <v>7866.2399999999907</v>
      </c>
      <c r="T140" s="193" t="str">
        <f>IF(Tabela6[[#This Row],[Desconto SLA Mês]]&lt;&gt;"preenchimento pendente","Sim","Não")</f>
        <v>Sim</v>
      </c>
      <c r="U140" s="168">
        <f t="shared" si="10"/>
        <v>435168.08</v>
      </c>
      <c r="V140" s="194"/>
      <c r="W140" s="194"/>
      <c r="X140" s="194"/>
      <c r="Y140" s="194"/>
      <c r="Z140" s="195">
        <v>45809</v>
      </c>
      <c r="AA140" s="301" cm="1">
        <f t="array" ref="AA140">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45839</v>
      </c>
      <c r="AB140" s="186"/>
      <c r="AC140" s="186"/>
      <c r="AD140" s="186"/>
      <c r="AE140" s="196"/>
      <c r="AF140" s="197"/>
      <c r="AG140" s="196"/>
      <c r="AH140" s="196"/>
      <c r="AI140" s="186">
        <f t="shared" si="11"/>
        <v>0</v>
      </c>
      <c r="AJ140" s="186">
        <f t="shared" si="9"/>
        <v>0</v>
      </c>
      <c r="AK140" s="186">
        <f t="shared" si="12"/>
        <v>-3480.929999999993</v>
      </c>
      <c r="AL140" s="196"/>
      <c r="AM140" s="187" t="str">
        <f>_xlfn.XLOOKUP(Tabela6[[#This Row],[Unidade]],tabShoppingsEmails[Shopping],tabShoppingsEmails[E-mails consolidados])</f>
        <v>fernanda.sppinetti@allos.co; monica.brasil@allos.co; andre.cnascimento@allos.co; deborah.dutra@allos.co; pedro.moreira@allos.co; ester.santos@allos.co; francisco.maciel@allos.co</v>
      </c>
    </row>
    <row r="141" spans="1:39" ht="48" hidden="1" thickBot="1">
      <c r="A141" s="185">
        <v>45880</v>
      </c>
      <c r="B141" s="186" t="s">
        <v>99</v>
      </c>
      <c r="C141" s="186" t="s">
        <v>171</v>
      </c>
      <c r="D141" s="199" t="s">
        <v>0</v>
      </c>
      <c r="E141" s="199" t="s">
        <v>17</v>
      </c>
      <c r="F141" s="191">
        <v>54</v>
      </c>
      <c r="G141" s="191">
        <v>70</v>
      </c>
      <c r="H141" s="191">
        <v>106</v>
      </c>
      <c r="I141" s="191">
        <v>0</v>
      </c>
      <c r="J141" s="192">
        <v>431687.15</v>
      </c>
      <c r="K141" s="192"/>
      <c r="L141" s="192">
        <v>0</v>
      </c>
      <c r="M141" s="192"/>
      <c r="N141" s="192">
        <v>0</v>
      </c>
      <c r="O141" s="192">
        <v>-4385.3100000000004</v>
      </c>
      <c r="P141" s="192"/>
      <c r="Q141" s="192">
        <v>-13164</v>
      </c>
      <c r="R141" s="192">
        <v>-2617.0899999999701</v>
      </c>
      <c r="S141" s="192">
        <v>6856.28</v>
      </c>
      <c r="T141" s="193" t="str">
        <f>IF(Tabela6[[#This Row],[Desconto SLA Mês]]&lt;&gt;"preenchimento pendente","Sim","Não")</f>
        <v>Sim</v>
      </c>
      <c r="U141" s="168">
        <f t="shared" si="10"/>
        <v>418377.03000000009</v>
      </c>
      <c r="V141" s="194"/>
      <c r="W141" s="194"/>
      <c r="X141" s="194"/>
      <c r="Y141" s="194"/>
      <c r="Z141" s="195">
        <v>45839</v>
      </c>
      <c r="AA141" s="301" cm="1">
        <f t="array" ref="AA141">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45870</v>
      </c>
      <c r="AB141" s="186"/>
      <c r="AC141" s="204">
        <f>26693.6-18242.24</f>
        <v>8451.3599999999969</v>
      </c>
      <c r="AD141" s="186"/>
      <c r="AE141" s="196"/>
      <c r="AF141" s="197"/>
      <c r="AG141" s="196"/>
      <c r="AH141" s="196"/>
      <c r="AI141" s="186">
        <f t="shared" si="11"/>
        <v>0</v>
      </c>
      <c r="AJ141" s="186">
        <f t="shared" si="9"/>
        <v>-8451.3599999999969</v>
      </c>
      <c r="AK141" s="186">
        <f t="shared" si="12"/>
        <v>13310.119999999937</v>
      </c>
      <c r="AL141" s="196"/>
      <c r="AM141" s="187" t="str">
        <f>_xlfn.XLOOKUP(Tabela6[[#This Row],[Unidade]],tabShoppingsEmails[Shopping],tabShoppingsEmails[E-mails consolidados])</f>
        <v>fernanda.sppinetti@allos.co; monica.brasil@allos.co; andre.cnascimento@allos.co; deborah.dutra@allos.co; pedro.moreira@allos.co; ester.santos@allos.co; francisco.maciel@allos.co</v>
      </c>
    </row>
    <row r="142" spans="1:39" ht="23.25" hidden="1" customHeight="1" thickBot="1">
      <c r="A142" s="185">
        <v>45905</v>
      </c>
      <c r="B142" s="186" t="s">
        <v>99</v>
      </c>
      <c r="C142" s="186" t="s">
        <v>171</v>
      </c>
      <c r="D142" s="199" t="s">
        <v>0</v>
      </c>
      <c r="E142" s="199" t="s">
        <v>17</v>
      </c>
      <c r="F142" s="191">
        <v>54</v>
      </c>
      <c r="G142" s="191">
        <v>70</v>
      </c>
      <c r="H142" s="191">
        <v>37</v>
      </c>
      <c r="I142" s="191">
        <v>0</v>
      </c>
      <c r="J142" s="192">
        <v>431687.15</v>
      </c>
      <c r="K142" s="192"/>
      <c r="L142" s="192">
        <v>-6442.44</v>
      </c>
      <c r="M142" s="192"/>
      <c r="N142" s="192">
        <v>0</v>
      </c>
      <c r="O142" s="192">
        <v>-4385.3100000000004</v>
      </c>
      <c r="P142" s="192"/>
      <c r="Q142" s="192">
        <v>0</v>
      </c>
      <c r="R142" s="192">
        <v>-2617.0899999999701</v>
      </c>
      <c r="S142" s="192">
        <v>0</v>
      </c>
      <c r="T142" s="193" t="str">
        <f>IF(Tabela6[[#This Row],[Desconto SLA Mês]]&lt;&gt;"preenchimento pendente","Sim","Não")</f>
        <v>Sim</v>
      </c>
      <c r="U142" s="168">
        <f>(J142+L142+Q142+R142+S142+N142)+IF(T142="Sim",O142+P142,0)</f>
        <v>418242.31000000006</v>
      </c>
      <c r="V142" s="194"/>
      <c r="W142" s="194"/>
      <c r="X142" s="194"/>
      <c r="Y142" s="194"/>
      <c r="Z142" s="195">
        <v>45870</v>
      </c>
      <c r="AA142" s="301" cm="1">
        <f t="array" ref="AA142">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45901</v>
      </c>
      <c r="AB142" s="186"/>
      <c r="AC142" s="204"/>
      <c r="AD142" s="186"/>
      <c r="AE142" s="196"/>
      <c r="AF142" s="197"/>
      <c r="AG142" s="196"/>
      <c r="AH142" s="196"/>
      <c r="AI142" s="186">
        <f t="shared" si="11"/>
        <v>6442.44</v>
      </c>
      <c r="AJ142" s="186">
        <f t="shared" si="9"/>
        <v>0</v>
      </c>
      <c r="AK142" s="186">
        <f t="shared" si="12"/>
        <v>13444.839999999967</v>
      </c>
      <c r="AL142" s="196"/>
      <c r="AM142" s="187" t="str">
        <f>_xlfn.XLOOKUP(Tabela6[[#This Row],[Unidade]],tabShoppingsEmails[Shopping],tabShoppingsEmails[E-mails consolidados])</f>
        <v>fernanda.sppinetti@allos.co; monica.brasil@allos.co; andre.cnascimento@allos.co; deborah.dutra@allos.co; pedro.moreira@allos.co; ester.santos@allos.co; francisco.maciel@allos.co</v>
      </c>
    </row>
    <row r="143" spans="1:39" ht="21" hidden="1" customHeight="1" thickBot="1">
      <c r="A143" s="185">
        <v>45932</v>
      </c>
      <c r="B143" s="186" t="s">
        <v>99</v>
      </c>
      <c r="C143" s="186" t="s">
        <v>171</v>
      </c>
      <c r="D143" s="199" t="s">
        <v>0</v>
      </c>
      <c r="E143" s="199" t="s">
        <v>17</v>
      </c>
      <c r="F143" s="191">
        <v>54</v>
      </c>
      <c r="G143" s="191">
        <v>70</v>
      </c>
      <c r="H143" s="191">
        <v>0</v>
      </c>
      <c r="I143" s="191">
        <v>0</v>
      </c>
      <c r="J143" s="192">
        <v>438531.14</v>
      </c>
      <c r="K143" s="192"/>
      <c r="L143" s="192">
        <v>0</v>
      </c>
      <c r="M143" s="192"/>
      <c r="N143" s="192">
        <v>0</v>
      </c>
      <c r="O143" s="200" t="s">
        <v>254</v>
      </c>
      <c r="P143" s="192"/>
      <c r="Q143" s="192">
        <v>0</v>
      </c>
      <c r="R143" s="192">
        <v>0</v>
      </c>
      <c r="S143" s="192">
        <v>0</v>
      </c>
      <c r="T143" s="193" t="str">
        <f>IF(Tabela6[[#This Row],[Desconto SLA Mês]]&lt;&gt;"preenchimento pendente","Sim","Não")</f>
        <v>Não</v>
      </c>
      <c r="U143" s="168">
        <f t="shared" si="10"/>
        <v>438531.14</v>
      </c>
      <c r="V143" s="194"/>
      <c r="W143" s="194"/>
      <c r="X143" s="194"/>
      <c r="Y143" s="194"/>
      <c r="Z143" s="195">
        <v>45901</v>
      </c>
      <c r="AA143" s="301" cm="1">
        <f t="array" ref="AA143">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45931</v>
      </c>
      <c r="AB143" s="186"/>
      <c r="AC143" s="186"/>
      <c r="AD143" s="186"/>
      <c r="AE143" s="196"/>
      <c r="AF143" s="197"/>
      <c r="AG143" s="196"/>
      <c r="AH143" s="196"/>
      <c r="AI143" s="186">
        <f t="shared" si="11"/>
        <v>0</v>
      </c>
      <c r="AJ143" s="186">
        <f t="shared" si="9"/>
        <v>0</v>
      </c>
      <c r="AK143" s="186">
        <f t="shared" si="12"/>
        <v>0</v>
      </c>
      <c r="AL143" s="196"/>
      <c r="AM143" s="187" t="str">
        <f>_xlfn.XLOOKUP(Tabela6[[#This Row],[Unidade]],tabShoppingsEmails[Shopping],tabShoppingsEmails[E-mails consolidados])</f>
        <v>fernanda.sppinetti@allos.co; monica.brasil@allos.co; andre.cnascimento@allos.co; deborah.dutra@allos.co; pedro.moreira@allos.co; ester.santos@allos.co; francisco.maciel@allos.co</v>
      </c>
    </row>
    <row r="144" spans="1:39" ht="48" hidden="1" thickBot="1">
      <c r="A144" s="185"/>
      <c r="B144" s="186" t="s">
        <v>252</v>
      </c>
      <c r="C144" s="186" t="s">
        <v>171</v>
      </c>
      <c r="D144" s="199" t="s">
        <v>0</v>
      </c>
      <c r="E144" s="199" t="s">
        <v>17</v>
      </c>
      <c r="F144" s="191">
        <v>54</v>
      </c>
      <c r="G144" s="191"/>
      <c r="H144" s="191"/>
      <c r="I144" s="191"/>
      <c r="J144" s="192"/>
      <c r="K144" s="192"/>
      <c r="L144" s="192"/>
      <c r="M144" s="192"/>
      <c r="N144" s="192"/>
      <c r="O144" s="192"/>
      <c r="P144" s="192"/>
      <c r="Q144" s="192"/>
      <c r="R144" s="192"/>
      <c r="S144" s="192"/>
      <c r="T144" s="193" t="str">
        <f>IF(Tabela6[[#This Row],[Desconto SLA Mês]]&lt;&gt;"preenchimento pendente","Sim","Não")</f>
        <v>Sim</v>
      </c>
      <c r="U144" s="168">
        <f t="shared" si="10"/>
        <v>0</v>
      </c>
      <c r="V144" s="194"/>
      <c r="W144" s="194"/>
      <c r="X144" s="194"/>
      <c r="Y144" s="194"/>
      <c r="Z144" s="195">
        <v>45931</v>
      </c>
      <c r="AA144" s="301" cm="1">
        <f t="array" ref="AA144">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45962</v>
      </c>
      <c r="AB144" s="186"/>
      <c r="AC144" s="186"/>
      <c r="AD144" s="186"/>
      <c r="AE144" s="196"/>
      <c r="AF144" s="197"/>
      <c r="AG144" s="196"/>
      <c r="AH144" s="196"/>
      <c r="AI144" s="186">
        <f t="shared" si="11"/>
        <v>0</v>
      </c>
      <c r="AJ144" s="186">
        <f t="shared" si="9"/>
        <v>0</v>
      </c>
      <c r="AK144" s="186">
        <f t="shared" si="12"/>
        <v>0</v>
      </c>
      <c r="AL144" s="196"/>
      <c r="AM144" s="187" t="str">
        <f>_xlfn.XLOOKUP(Tabela6[[#This Row],[Unidade]],tabShoppingsEmails[Shopping],tabShoppingsEmails[E-mails consolidados])</f>
        <v>fernanda.sppinetti@allos.co; monica.brasil@allos.co; andre.cnascimento@allos.co; deborah.dutra@allos.co; pedro.moreira@allos.co; ester.santos@allos.co; francisco.maciel@allos.co</v>
      </c>
    </row>
    <row r="145" spans="1:39" ht="48" hidden="1" thickBot="1">
      <c r="A145" s="185"/>
      <c r="B145" s="186" t="s">
        <v>252</v>
      </c>
      <c r="C145" s="186" t="s">
        <v>171</v>
      </c>
      <c r="D145" s="199" t="s">
        <v>0</v>
      </c>
      <c r="E145" s="199" t="s">
        <v>17</v>
      </c>
      <c r="F145" s="191">
        <v>54</v>
      </c>
      <c r="G145" s="191"/>
      <c r="H145" s="191"/>
      <c r="I145" s="191"/>
      <c r="J145" s="192"/>
      <c r="K145" s="192"/>
      <c r="L145" s="192"/>
      <c r="M145" s="192"/>
      <c r="N145" s="192"/>
      <c r="O145" s="192"/>
      <c r="P145" s="192"/>
      <c r="Q145" s="192"/>
      <c r="R145" s="192"/>
      <c r="S145" s="192"/>
      <c r="T145" s="193" t="str">
        <f>IF(Tabela6[[#This Row],[Desconto SLA Mês]]&lt;&gt;"preenchimento pendente","Sim","Não")</f>
        <v>Sim</v>
      </c>
      <c r="U145" s="168">
        <f t="shared" si="10"/>
        <v>0</v>
      </c>
      <c r="V145" s="194"/>
      <c r="W145" s="194"/>
      <c r="X145" s="194"/>
      <c r="Y145" s="194"/>
      <c r="Z145" s="195">
        <v>45962</v>
      </c>
      <c r="AA145" s="301" cm="1">
        <f t="array" ref="AA145">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45992</v>
      </c>
      <c r="AB145" s="204"/>
      <c r="AC145" s="204"/>
      <c r="AD145" s="186"/>
      <c r="AE145" s="196"/>
      <c r="AF145" s="197"/>
      <c r="AG145" s="196"/>
      <c r="AH145" s="196"/>
      <c r="AI145" s="186">
        <f t="shared" si="11"/>
        <v>0</v>
      </c>
      <c r="AJ145" s="186">
        <f t="shared" si="9"/>
        <v>0</v>
      </c>
      <c r="AK145" s="186">
        <f t="shared" si="12"/>
        <v>0</v>
      </c>
      <c r="AL145" s="196"/>
      <c r="AM145" s="187" t="str">
        <f>_xlfn.XLOOKUP(Tabela6[[#This Row],[Unidade]],tabShoppingsEmails[Shopping],tabShoppingsEmails[E-mails consolidados])</f>
        <v>fernanda.sppinetti@allos.co; monica.brasil@allos.co; andre.cnascimento@allos.co; deborah.dutra@allos.co; pedro.moreira@allos.co; ester.santos@allos.co; francisco.maciel@allos.co</v>
      </c>
    </row>
    <row r="146" spans="1:39" ht="48" hidden="1" thickBot="1">
      <c r="A146" s="185"/>
      <c r="B146" s="186" t="s">
        <v>252</v>
      </c>
      <c r="C146" s="186" t="s">
        <v>171</v>
      </c>
      <c r="D146" s="199" t="s">
        <v>0</v>
      </c>
      <c r="E146" s="199" t="s">
        <v>17</v>
      </c>
      <c r="F146" s="191">
        <v>54</v>
      </c>
      <c r="G146" s="191"/>
      <c r="H146" s="191"/>
      <c r="I146" s="191"/>
      <c r="J146" s="192"/>
      <c r="K146" s="192"/>
      <c r="L146" s="192"/>
      <c r="M146" s="192"/>
      <c r="N146" s="192"/>
      <c r="O146" s="192"/>
      <c r="P146" s="192"/>
      <c r="Q146" s="192"/>
      <c r="R146" s="192"/>
      <c r="S146" s="192"/>
      <c r="T146" s="193" t="str">
        <f>IF(Tabela6[[#This Row],[Desconto SLA Mês]]&lt;&gt;"preenchimento pendente","Sim","Não")</f>
        <v>Sim</v>
      </c>
      <c r="U146" s="168">
        <f t="shared" si="10"/>
        <v>0</v>
      </c>
      <c r="V146" s="194"/>
      <c r="W146" s="194"/>
      <c r="X146" s="194"/>
      <c r="Y146" s="194"/>
      <c r="Z146" s="195">
        <v>45992</v>
      </c>
      <c r="AA146" s="301" cm="1">
        <f t="array" ref="AA146">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46023</v>
      </c>
      <c r="AB146" s="186"/>
      <c r="AC146" s="186"/>
      <c r="AD146" s="186"/>
      <c r="AE146" s="196"/>
      <c r="AF146" s="197"/>
      <c r="AG146" s="196"/>
      <c r="AH146" s="196"/>
      <c r="AI146" s="186">
        <f t="shared" si="11"/>
        <v>0</v>
      </c>
      <c r="AJ146" s="186">
        <f t="shared" si="9"/>
        <v>0</v>
      </c>
      <c r="AK146" s="186">
        <f t="shared" si="12"/>
        <v>0</v>
      </c>
      <c r="AL146" s="196"/>
      <c r="AM146" s="187" t="str">
        <f>_xlfn.XLOOKUP(Tabela6[[#This Row],[Unidade]],tabShoppingsEmails[Shopping],tabShoppingsEmails[E-mails consolidados])</f>
        <v>fernanda.sppinetti@allos.co; monica.brasil@allos.co; andre.cnascimento@allos.co; deborah.dutra@allos.co; pedro.moreira@allos.co; ester.santos@allos.co; francisco.maciel@allos.co</v>
      </c>
    </row>
    <row r="147" spans="1:39" ht="48" hidden="1" thickBot="1">
      <c r="A147" s="185"/>
      <c r="B147" s="186" t="s">
        <v>99</v>
      </c>
      <c r="C147" s="186" t="s">
        <v>171</v>
      </c>
      <c r="D147" s="199" t="s">
        <v>258</v>
      </c>
      <c r="E147" s="199" t="s">
        <v>17</v>
      </c>
      <c r="F147" s="191">
        <v>13</v>
      </c>
      <c r="G147" s="191">
        <v>13</v>
      </c>
      <c r="H147" s="191">
        <v>4</v>
      </c>
      <c r="I147" s="191">
        <v>0</v>
      </c>
      <c r="J147" s="192">
        <v>72341.78</v>
      </c>
      <c r="K147" s="192">
        <v>-632.96</v>
      </c>
      <c r="L147" s="192">
        <v>-706.36</v>
      </c>
      <c r="M147" s="192">
        <v>0</v>
      </c>
      <c r="N147" s="192">
        <v>0</v>
      </c>
      <c r="O147" s="192">
        <v>0</v>
      </c>
      <c r="P147" s="192">
        <v>0</v>
      </c>
      <c r="Q147" s="192">
        <v>0</v>
      </c>
      <c r="R147" s="192">
        <f>-(72341.78-71327.7)</f>
        <v>-1014.0800000000017</v>
      </c>
      <c r="S147" s="192">
        <v>0</v>
      </c>
      <c r="T147" s="193" t="str">
        <f>IF(Tabela6[[#This Row],[Desconto SLA Mês]]&lt;&gt;"preenchimento pendente","Sim","Não")</f>
        <v>Sim</v>
      </c>
      <c r="U147" s="168">
        <f t="shared" si="10"/>
        <v>70621.34</v>
      </c>
      <c r="V147" s="194"/>
      <c r="W147" s="194"/>
      <c r="X147" s="194">
        <v>0</v>
      </c>
      <c r="Y147" s="194"/>
      <c r="Z147" s="195">
        <v>45658</v>
      </c>
      <c r="AA147" s="301" cm="1">
        <f t="array" ref="AA147">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45689</v>
      </c>
      <c r="AB147" s="186"/>
      <c r="AC147" s="186"/>
      <c r="AD147" s="186"/>
      <c r="AE147" s="196"/>
      <c r="AF147" s="197"/>
      <c r="AG147" s="196"/>
      <c r="AH147" s="196"/>
      <c r="AI147" s="186">
        <f t="shared" si="11"/>
        <v>73.399999999999977</v>
      </c>
      <c r="AJ147" s="186">
        <f t="shared" si="9"/>
        <v>0</v>
      </c>
      <c r="AK147" s="186">
        <f t="shared" si="12"/>
        <v>1720.4400000000023</v>
      </c>
      <c r="AL147" s="196"/>
      <c r="AM147" s="187" t="str">
        <f>_xlfn.XLOOKUP(Tabela6[[#This Row],[Unidade]],tabShoppingsEmails[Shopping],tabShoppingsEmails[E-mails consolidados])</f>
        <v>fernanda.sppinetti@allos.co; monica.brasil@allos.co; andre.cnascimento@allos.co; deborah.dutra@allos.co; pedro.moreira@allos.co; ester.santos@allos.co; francisco.maciel@allos.co</v>
      </c>
    </row>
    <row r="148" spans="1:39" ht="48" hidden="1" thickBot="1">
      <c r="A148" s="185"/>
      <c r="B148" s="186" t="s">
        <v>99</v>
      </c>
      <c r="C148" s="186" t="s">
        <v>171</v>
      </c>
      <c r="D148" s="199" t="s">
        <v>258</v>
      </c>
      <c r="E148" s="199" t="s">
        <v>17</v>
      </c>
      <c r="F148" s="191">
        <v>13</v>
      </c>
      <c r="G148" s="191">
        <v>13</v>
      </c>
      <c r="H148" s="191">
        <v>0</v>
      </c>
      <c r="I148" s="191">
        <v>0</v>
      </c>
      <c r="J148" s="192">
        <v>72341.78</v>
      </c>
      <c r="K148" s="192"/>
      <c r="L148" s="191">
        <v>0</v>
      </c>
      <c r="M148" s="192"/>
      <c r="N148" s="191">
        <v>0</v>
      </c>
      <c r="O148" s="192">
        <v>-180.85</v>
      </c>
      <c r="P148" s="192">
        <v>0</v>
      </c>
      <c r="Q148" s="192">
        <v>0</v>
      </c>
      <c r="R148" s="192">
        <v>0</v>
      </c>
      <c r="S148" s="192">
        <v>0</v>
      </c>
      <c r="T148" s="193" t="str">
        <f>IF(Tabela6[[#This Row],[Desconto SLA Mês]]&lt;&gt;"preenchimento pendente","Sim","Não")</f>
        <v>Sim</v>
      </c>
      <c r="U148" s="168">
        <f t="shared" si="10"/>
        <v>72160.929999999993</v>
      </c>
      <c r="V148" s="194"/>
      <c r="W148" s="194"/>
      <c r="X148" s="194"/>
      <c r="Y148" s="194"/>
      <c r="Z148" s="195">
        <v>45689</v>
      </c>
      <c r="AA148" s="301" cm="1">
        <f t="array" ref="AA148">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45717</v>
      </c>
      <c r="AB148" s="186"/>
      <c r="AC148" s="186"/>
      <c r="AD148" s="186"/>
      <c r="AE148" s="196"/>
      <c r="AF148" s="197"/>
      <c r="AG148" s="196"/>
      <c r="AH148" s="196"/>
      <c r="AI148" s="186">
        <f t="shared" si="11"/>
        <v>0</v>
      </c>
      <c r="AJ148" s="186">
        <f t="shared" si="9"/>
        <v>0</v>
      </c>
      <c r="AK148" s="186">
        <f t="shared" si="12"/>
        <v>180.85000000000582</v>
      </c>
      <c r="AL148" s="196"/>
      <c r="AM148" s="187" t="str">
        <f>_xlfn.XLOOKUP(Tabela6[[#This Row],[Unidade]],tabShoppingsEmails[Shopping],tabShoppingsEmails[E-mails consolidados])</f>
        <v>fernanda.sppinetti@allos.co; monica.brasil@allos.co; andre.cnascimento@allos.co; deborah.dutra@allos.co; pedro.moreira@allos.co; ester.santos@allos.co; francisco.maciel@allos.co</v>
      </c>
    </row>
    <row r="149" spans="1:39" ht="48" hidden="1" thickBot="1">
      <c r="A149" s="185"/>
      <c r="B149" s="186" t="s">
        <v>99</v>
      </c>
      <c r="C149" s="186" t="s">
        <v>171</v>
      </c>
      <c r="D149" s="199" t="s">
        <v>258</v>
      </c>
      <c r="E149" s="199" t="s">
        <v>17</v>
      </c>
      <c r="F149" s="191">
        <v>13</v>
      </c>
      <c r="G149" s="191">
        <v>13</v>
      </c>
      <c r="H149" s="191">
        <v>0</v>
      </c>
      <c r="I149" s="191">
        <v>0</v>
      </c>
      <c r="J149" s="192">
        <v>72341.78</v>
      </c>
      <c r="K149" s="192"/>
      <c r="L149" s="192">
        <v>0</v>
      </c>
      <c r="M149" s="192"/>
      <c r="N149" s="191">
        <v>0</v>
      </c>
      <c r="O149" s="192">
        <v>-180.85</v>
      </c>
      <c r="P149" s="192">
        <v>0</v>
      </c>
      <c r="Q149" s="192">
        <v>0</v>
      </c>
      <c r="R149" s="192">
        <v>0</v>
      </c>
      <c r="S149" s="192">
        <v>0</v>
      </c>
      <c r="T149" s="193" t="str">
        <f>IF(Tabela6[[#This Row],[Desconto SLA Mês]]&lt;&gt;"preenchimento pendente","Sim","Não")</f>
        <v>Sim</v>
      </c>
      <c r="U149" s="168">
        <f t="shared" si="10"/>
        <v>72160.929999999993</v>
      </c>
      <c r="V149" s="194"/>
      <c r="W149" s="194"/>
      <c r="X149" s="194"/>
      <c r="Y149" s="194"/>
      <c r="Z149" s="195">
        <v>45717</v>
      </c>
      <c r="AA149" s="301" cm="1">
        <f t="array" ref="AA149">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45748</v>
      </c>
      <c r="AB149" s="186"/>
      <c r="AC149" s="186"/>
      <c r="AD149" s="186"/>
      <c r="AE149" s="196"/>
      <c r="AF149" s="197"/>
      <c r="AG149" s="196"/>
      <c r="AH149" s="196"/>
      <c r="AI149" s="186">
        <f t="shared" si="11"/>
        <v>0</v>
      </c>
      <c r="AJ149" s="186">
        <f t="shared" si="9"/>
        <v>0</v>
      </c>
      <c r="AK149" s="186">
        <f t="shared" si="12"/>
        <v>180.85000000000582</v>
      </c>
      <c r="AL149" s="196"/>
      <c r="AM149" s="187" t="str">
        <f>_xlfn.XLOOKUP(Tabela6[[#This Row],[Unidade]],tabShoppingsEmails[Shopping],tabShoppingsEmails[E-mails consolidados])</f>
        <v>fernanda.sppinetti@allos.co; monica.brasil@allos.co; andre.cnascimento@allos.co; deborah.dutra@allos.co; pedro.moreira@allos.co; ester.santos@allos.co; francisco.maciel@allos.co</v>
      </c>
    </row>
    <row r="150" spans="1:39" ht="48" hidden="1" thickBot="1">
      <c r="A150" s="185"/>
      <c r="B150" s="186" t="s">
        <v>99</v>
      </c>
      <c r="C150" s="186" t="s">
        <v>171</v>
      </c>
      <c r="D150" s="199" t="s">
        <v>258</v>
      </c>
      <c r="E150" s="199" t="s">
        <v>17</v>
      </c>
      <c r="F150" s="191">
        <v>13</v>
      </c>
      <c r="G150" s="191">
        <v>13</v>
      </c>
      <c r="H150" s="191">
        <v>0</v>
      </c>
      <c r="I150" s="191">
        <v>0</v>
      </c>
      <c r="J150" s="192">
        <v>72341.78</v>
      </c>
      <c r="K150" s="192"/>
      <c r="L150" s="192">
        <v>0</v>
      </c>
      <c r="M150" s="192"/>
      <c r="N150" s="192">
        <v>0</v>
      </c>
      <c r="O150" s="192">
        <v>-180.85</v>
      </c>
      <c r="P150" s="192">
        <v>0</v>
      </c>
      <c r="Q150" s="192">
        <v>0</v>
      </c>
      <c r="R150" s="192">
        <v>0</v>
      </c>
      <c r="S150" s="192">
        <v>0</v>
      </c>
      <c r="T150" s="193" t="str">
        <f>IF(Tabela6[[#This Row],[Desconto SLA Mês]]&lt;&gt;"preenchimento pendente","Sim","Não")</f>
        <v>Sim</v>
      </c>
      <c r="U150" s="168">
        <f t="shared" si="10"/>
        <v>72160.929999999993</v>
      </c>
      <c r="V150" s="194"/>
      <c r="W150" s="194"/>
      <c r="X150" s="194"/>
      <c r="Y150" s="194"/>
      <c r="Z150" s="195">
        <v>45748</v>
      </c>
      <c r="AA150" s="301" cm="1">
        <f t="array" ref="AA150">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45778</v>
      </c>
      <c r="AB150" s="186"/>
      <c r="AC150" s="186"/>
      <c r="AD150" s="186"/>
      <c r="AE150" s="196"/>
      <c r="AF150" s="197"/>
      <c r="AG150" s="196"/>
      <c r="AH150" s="196"/>
      <c r="AI150" s="186">
        <f t="shared" si="11"/>
        <v>0</v>
      </c>
      <c r="AJ150" s="186">
        <f t="shared" si="9"/>
        <v>0</v>
      </c>
      <c r="AK150" s="186">
        <f t="shared" si="12"/>
        <v>180.85000000000582</v>
      </c>
      <c r="AL150" s="196"/>
      <c r="AM150" s="187" t="str">
        <f>_xlfn.XLOOKUP(Tabela6[[#This Row],[Unidade]],tabShoppingsEmails[Shopping],tabShoppingsEmails[E-mails consolidados])</f>
        <v>fernanda.sppinetti@allos.co; monica.brasil@allos.co; andre.cnascimento@allos.co; deborah.dutra@allos.co; pedro.moreira@allos.co; ester.santos@allos.co; francisco.maciel@allos.co</v>
      </c>
    </row>
    <row r="151" spans="1:39" ht="48" hidden="1" thickBot="1">
      <c r="A151" s="185"/>
      <c r="B151" s="186" t="s">
        <v>99</v>
      </c>
      <c r="C151" s="186" t="s">
        <v>171</v>
      </c>
      <c r="D151" s="199" t="s">
        <v>258</v>
      </c>
      <c r="E151" s="199" t="s">
        <v>17</v>
      </c>
      <c r="F151" s="191">
        <v>13</v>
      </c>
      <c r="G151" s="191">
        <v>13</v>
      </c>
      <c r="H151" s="191">
        <v>0</v>
      </c>
      <c r="I151" s="191">
        <v>0</v>
      </c>
      <c r="J151" s="192">
        <v>72341.78</v>
      </c>
      <c r="K151" s="192"/>
      <c r="L151" s="192">
        <v>0</v>
      </c>
      <c r="M151" s="192"/>
      <c r="N151" s="192">
        <v>0</v>
      </c>
      <c r="O151" s="192">
        <v>0</v>
      </c>
      <c r="P151" s="192"/>
      <c r="Q151" s="192"/>
      <c r="R151" s="192">
        <v>0</v>
      </c>
      <c r="S151" s="192">
        <v>0</v>
      </c>
      <c r="T151" s="193" t="str">
        <f>IF(Tabela6[[#This Row],[Desconto SLA Mês]]&lt;&gt;"preenchimento pendente","Sim","Não")</f>
        <v>Sim</v>
      </c>
      <c r="U151" s="168">
        <f t="shared" si="10"/>
        <v>72341.78</v>
      </c>
      <c r="V151" s="194"/>
      <c r="W151" s="194"/>
      <c r="X151" s="194"/>
      <c r="Y151" s="194"/>
      <c r="Z151" s="195">
        <v>45778</v>
      </c>
      <c r="AA151" s="301" cm="1">
        <f t="array" ref="AA151">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45809</v>
      </c>
      <c r="AB151" s="186"/>
      <c r="AC151" s="186"/>
      <c r="AD151" s="186"/>
      <c r="AE151" s="196"/>
      <c r="AF151" s="197"/>
      <c r="AG151" s="196"/>
      <c r="AH151" s="196"/>
      <c r="AI151" s="186">
        <f t="shared" si="11"/>
        <v>0</v>
      </c>
      <c r="AJ151" s="186">
        <f t="shared" si="9"/>
        <v>0</v>
      </c>
      <c r="AK151" s="186">
        <f t="shared" si="12"/>
        <v>0</v>
      </c>
      <c r="AL151" s="196"/>
      <c r="AM151" s="187" t="str">
        <f>_xlfn.XLOOKUP(Tabela6[[#This Row],[Unidade]],tabShoppingsEmails[Shopping],tabShoppingsEmails[E-mails consolidados])</f>
        <v>fernanda.sppinetti@allos.co; monica.brasil@allos.co; andre.cnascimento@allos.co; deborah.dutra@allos.co; pedro.moreira@allos.co; ester.santos@allos.co; francisco.maciel@allos.co</v>
      </c>
    </row>
    <row r="152" spans="1:39" ht="48" hidden="1" thickBot="1">
      <c r="A152" s="185"/>
      <c r="B152" s="186" t="s">
        <v>99</v>
      </c>
      <c r="C152" s="186" t="s">
        <v>171</v>
      </c>
      <c r="D152" s="199" t="s">
        <v>258</v>
      </c>
      <c r="E152" s="199" t="s">
        <v>17</v>
      </c>
      <c r="F152" s="191">
        <v>13</v>
      </c>
      <c r="G152" s="191">
        <v>13</v>
      </c>
      <c r="H152" s="191">
        <v>0</v>
      </c>
      <c r="I152" s="191">
        <v>0</v>
      </c>
      <c r="J152" s="192">
        <v>72341.78</v>
      </c>
      <c r="K152" s="192"/>
      <c r="L152" s="192">
        <v>0</v>
      </c>
      <c r="M152" s="192"/>
      <c r="N152" s="192">
        <v>0</v>
      </c>
      <c r="O152" s="192">
        <v>0</v>
      </c>
      <c r="P152" s="192"/>
      <c r="Q152" s="192">
        <v>0</v>
      </c>
      <c r="R152" s="192">
        <v>0</v>
      </c>
      <c r="S152" s="192">
        <v>0</v>
      </c>
      <c r="T152" s="193" t="str">
        <f>IF(Tabela6[[#This Row],[Desconto SLA Mês]]&lt;&gt;"preenchimento pendente","Sim","Não")</f>
        <v>Sim</v>
      </c>
      <c r="U152" s="168">
        <f t="shared" si="10"/>
        <v>72341.78</v>
      </c>
      <c r="V152" s="194"/>
      <c r="W152" s="194"/>
      <c r="X152" s="194"/>
      <c r="Y152" s="194"/>
      <c r="Z152" s="195">
        <v>45809</v>
      </c>
      <c r="AA152" s="301" cm="1">
        <f t="array" ref="AA152">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45839</v>
      </c>
      <c r="AB152" s="186"/>
      <c r="AC152" s="186"/>
      <c r="AD152" s="186"/>
      <c r="AE152" s="196"/>
      <c r="AF152" s="197"/>
      <c r="AG152" s="196"/>
      <c r="AH152" s="196"/>
      <c r="AI152" s="186">
        <f t="shared" si="11"/>
        <v>0</v>
      </c>
      <c r="AJ152" s="186">
        <f t="shared" si="9"/>
        <v>0</v>
      </c>
      <c r="AK152" s="186">
        <f t="shared" si="12"/>
        <v>0</v>
      </c>
      <c r="AL152" s="196"/>
      <c r="AM152" s="187" t="str">
        <f>_xlfn.XLOOKUP(Tabela6[[#This Row],[Unidade]],tabShoppingsEmails[Shopping],tabShoppingsEmails[E-mails consolidados])</f>
        <v>fernanda.sppinetti@allos.co; monica.brasil@allos.co; andre.cnascimento@allos.co; deborah.dutra@allos.co; pedro.moreira@allos.co; ester.santos@allos.co; francisco.maciel@allos.co</v>
      </c>
    </row>
    <row r="153" spans="1:39" ht="48" hidden="1" thickBot="1">
      <c r="A153" s="185">
        <v>45877</v>
      </c>
      <c r="B153" s="186" t="s">
        <v>99</v>
      </c>
      <c r="C153" s="186" t="s">
        <v>171</v>
      </c>
      <c r="D153" s="199" t="s">
        <v>258</v>
      </c>
      <c r="E153" s="199" t="s">
        <v>17</v>
      </c>
      <c r="F153" s="191">
        <v>13</v>
      </c>
      <c r="G153" s="191">
        <v>13</v>
      </c>
      <c r="H153" s="191">
        <v>2</v>
      </c>
      <c r="I153" s="191">
        <v>0</v>
      </c>
      <c r="J153" s="192">
        <v>72341.78</v>
      </c>
      <c r="K153" s="192"/>
      <c r="L153" s="192">
        <v>-353.18</v>
      </c>
      <c r="M153" s="192"/>
      <c r="N153" s="192">
        <v>0</v>
      </c>
      <c r="O153" s="192">
        <v>0</v>
      </c>
      <c r="P153" s="192"/>
      <c r="Q153" s="192">
        <v>0</v>
      </c>
      <c r="R153" s="192">
        <v>-600</v>
      </c>
      <c r="S153" s="192">
        <v>2206.23</v>
      </c>
      <c r="T153" s="193" t="str">
        <f>IF(Tabela6[[#This Row],[Desconto SLA Mês]]&lt;&gt;"preenchimento pendente","Sim","Não")</f>
        <v>Sim</v>
      </c>
      <c r="U153" s="168">
        <f t="shared" si="10"/>
        <v>73594.83</v>
      </c>
      <c r="V153" s="194"/>
      <c r="W153" s="194"/>
      <c r="X153" s="194"/>
      <c r="Y153" s="194"/>
      <c r="Z153" s="195">
        <v>45839</v>
      </c>
      <c r="AA153" s="301" cm="1">
        <f t="array" ref="AA153">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45870</v>
      </c>
      <c r="AB153" s="186"/>
      <c r="AC153" s="186"/>
      <c r="AD153" s="186"/>
      <c r="AE153" s="196"/>
      <c r="AF153" s="197"/>
      <c r="AG153" s="196"/>
      <c r="AH153" s="196"/>
      <c r="AI153" s="186">
        <f t="shared" si="11"/>
        <v>353.18</v>
      </c>
      <c r="AJ153" s="186">
        <f t="shared" si="9"/>
        <v>0</v>
      </c>
      <c r="AK153" s="186">
        <f t="shared" si="12"/>
        <v>-1253.0500000000029</v>
      </c>
      <c r="AL153" s="196"/>
      <c r="AM153" s="187" t="str">
        <f>_xlfn.XLOOKUP(Tabela6[[#This Row],[Unidade]],tabShoppingsEmails[Shopping],tabShoppingsEmails[E-mails consolidados])</f>
        <v>fernanda.sppinetti@allos.co; monica.brasil@allos.co; andre.cnascimento@allos.co; deborah.dutra@allos.co; pedro.moreira@allos.co; ester.santos@allos.co; francisco.maciel@allos.co</v>
      </c>
    </row>
    <row r="154" spans="1:39" ht="20.25" hidden="1" customHeight="1" thickBot="1">
      <c r="A154" s="185">
        <v>45904</v>
      </c>
      <c r="B154" s="186" t="s">
        <v>99</v>
      </c>
      <c r="C154" s="186" t="s">
        <v>171</v>
      </c>
      <c r="D154" s="199" t="s">
        <v>258</v>
      </c>
      <c r="E154" s="199" t="s">
        <v>17</v>
      </c>
      <c r="F154" s="191">
        <v>13</v>
      </c>
      <c r="G154" s="191">
        <v>13</v>
      </c>
      <c r="H154" s="191">
        <v>0</v>
      </c>
      <c r="I154" s="191">
        <v>0</v>
      </c>
      <c r="J154" s="192">
        <v>72341.78</v>
      </c>
      <c r="K154" s="192"/>
      <c r="L154" s="192">
        <v>0</v>
      </c>
      <c r="M154" s="192"/>
      <c r="N154" s="192">
        <v>0</v>
      </c>
      <c r="O154" s="192">
        <v>0</v>
      </c>
      <c r="P154" s="192"/>
      <c r="Q154" s="192">
        <v>0</v>
      </c>
      <c r="R154" s="192">
        <v>0</v>
      </c>
      <c r="S154" s="192">
        <v>0</v>
      </c>
      <c r="T154" s="193" t="str">
        <f>IF(Tabela6[[#This Row],[Desconto SLA Mês]]&lt;&gt;"preenchimento pendente","Sim","Não")</f>
        <v>Sim</v>
      </c>
      <c r="U154" s="168">
        <f t="shared" si="10"/>
        <v>72341.78</v>
      </c>
      <c r="V154" s="194"/>
      <c r="W154" s="194"/>
      <c r="X154" s="194"/>
      <c r="Y154" s="194"/>
      <c r="Z154" s="195">
        <v>45870</v>
      </c>
      <c r="AA154" s="301" cm="1">
        <f t="array" ref="AA154">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45901</v>
      </c>
      <c r="AB154" s="186"/>
      <c r="AC154" s="186"/>
      <c r="AD154" s="186"/>
      <c r="AE154" s="196"/>
      <c r="AF154" s="197"/>
      <c r="AG154" s="196"/>
      <c r="AH154" s="196"/>
      <c r="AI154" s="186">
        <f t="shared" si="11"/>
        <v>0</v>
      </c>
      <c r="AJ154" s="186">
        <f t="shared" si="9"/>
        <v>0</v>
      </c>
      <c r="AK154" s="186">
        <f t="shared" si="12"/>
        <v>0</v>
      </c>
      <c r="AL154" s="196"/>
      <c r="AM154" s="187" t="str">
        <f>_xlfn.XLOOKUP(Tabela6[[#This Row],[Unidade]],tabShoppingsEmails[Shopping],tabShoppingsEmails[E-mails consolidados])</f>
        <v>fernanda.sppinetti@allos.co; monica.brasil@allos.co; andre.cnascimento@allos.co; deborah.dutra@allos.co; pedro.moreira@allos.co; ester.santos@allos.co; francisco.maciel@allos.co</v>
      </c>
    </row>
    <row r="155" spans="1:39" ht="22.5" hidden="1" customHeight="1" thickBot="1">
      <c r="A155" s="185">
        <v>45945</v>
      </c>
      <c r="B155" s="186" t="s">
        <v>99</v>
      </c>
      <c r="C155" s="186" t="s">
        <v>171</v>
      </c>
      <c r="D155" s="199" t="s">
        <v>258</v>
      </c>
      <c r="E155" s="199" t="s">
        <v>17</v>
      </c>
      <c r="F155" s="191">
        <v>13</v>
      </c>
      <c r="G155" s="191">
        <v>13</v>
      </c>
      <c r="H155" s="191">
        <v>11</v>
      </c>
      <c r="I155" s="191">
        <v>0</v>
      </c>
      <c r="J155" s="192">
        <v>72341.78</v>
      </c>
      <c r="K155" s="192"/>
      <c r="L155" s="192">
        <v>-1942.49</v>
      </c>
      <c r="M155" s="192"/>
      <c r="N155" s="192">
        <v>0</v>
      </c>
      <c r="O155" s="192">
        <v>-361.71</v>
      </c>
      <c r="P155" s="192"/>
      <c r="Q155" s="192">
        <v>0</v>
      </c>
      <c r="R155" s="192">
        <v>0</v>
      </c>
      <c r="S155" s="192">
        <v>0</v>
      </c>
      <c r="T155" s="193" t="str">
        <f>IF(Tabela6[[#This Row],[Desconto SLA Mês]]&lt;&gt;"preenchimento pendente","Sim","Não")</f>
        <v>Sim</v>
      </c>
      <c r="U155" s="168">
        <f t="shared" si="10"/>
        <v>70037.579999999987</v>
      </c>
      <c r="V155" s="194"/>
      <c r="W155" s="194"/>
      <c r="X155" s="194"/>
      <c r="Y155" s="194"/>
      <c r="Z155" s="195">
        <v>45901</v>
      </c>
      <c r="AA155" s="301" cm="1">
        <f t="array" ref="AA155">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45931</v>
      </c>
      <c r="AB155" s="186"/>
      <c r="AC155" s="186"/>
      <c r="AD155" s="186"/>
      <c r="AE155" s="196"/>
      <c r="AF155" s="197"/>
      <c r="AG155" s="196"/>
      <c r="AH155" s="196"/>
      <c r="AI155" s="186">
        <f t="shared" si="11"/>
        <v>1942.49</v>
      </c>
      <c r="AJ155" s="186">
        <f t="shared" si="9"/>
        <v>0</v>
      </c>
      <c r="AK155" s="186">
        <f t="shared" si="12"/>
        <v>2304.2000000000116</v>
      </c>
      <c r="AL155" s="196"/>
      <c r="AM155" s="187" t="str">
        <f>_xlfn.XLOOKUP(Tabela6[[#This Row],[Unidade]],tabShoppingsEmails[Shopping],tabShoppingsEmails[E-mails consolidados])</f>
        <v>fernanda.sppinetti@allos.co; monica.brasil@allos.co; andre.cnascimento@allos.co; deborah.dutra@allos.co; pedro.moreira@allos.co; ester.santos@allos.co; francisco.maciel@allos.co</v>
      </c>
    </row>
    <row r="156" spans="1:39" ht="48" hidden="1" thickBot="1">
      <c r="A156" s="185"/>
      <c r="B156" s="186" t="s">
        <v>252</v>
      </c>
      <c r="C156" s="186" t="s">
        <v>171</v>
      </c>
      <c r="D156" s="199" t="s">
        <v>258</v>
      </c>
      <c r="E156" s="199" t="s">
        <v>17</v>
      </c>
      <c r="F156" s="191">
        <v>13</v>
      </c>
      <c r="G156" s="191"/>
      <c r="H156" s="191"/>
      <c r="I156" s="191"/>
      <c r="J156" s="192"/>
      <c r="K156" s="192"/>
      <c r="L156" s="192"/>
      <c r="M156" s="192"/>
      <c r="N156" s="192"/>
      <c r="O156" s="192"/>
      <c r="P156" s="192"/>
      <c r="Q156" s="192"/>
      <c r="R156" s="192"/>
      <c r="S156" s="192"/>
      <c r="T156" s="193" t="str">
        <f>IF(Tabela6[[#This Row],[Desconto SLA Mês]]&lt;&gt;"preenchimento pendente","Sim","Não")</f>
        <v>Sim</v>
      </c>
      <c r="U156" s="168">
        <f t="shared" si="10"/>
        <v>0</v>
      </c>
      <c r="V156" s="194"/>
      <c r="W156" s="194"/>
      <c r="X156" s="194"/>
      <c r="Y156" s="194"/>
      <c r="Z156" s="195">
        <v>45931</v>
      </c>
      <c r="AA156" s="301" cm="1">
        <f t="array" ref="AA156">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45962</v>
      </c>
      <c r="AB156" s="186"/>
      <c r="AC156" s="186"/>
      <c r="AD156" s="186"/>
      <c r="AE156" s="196"/>
      <c r="AF156" s="197"/>
      <c r="AG156" s="196"/>
      <c r="AH156" s="196"/>
      <c r="AI156" s="186">
        <f t="shared" si="11"/>
        <v>0</v>
      </c>
      <c r="AJ156" s="186">
        <f t="shared" si="9"/>
        <v>0</v>
      </c>
      <c r="AK156" s="186">
        <f t="shared" si="12"/>
        <v>0</v>
      </c>
      <c r="AL156" s="196"/>
      <c r="AM156" s="187" t="str">
        <f>_xlfn.XLOOKUP(Tabela6[[#This Row],[Unidade]],tabShoppingsEmails[Shopping],tabShoppingsEmails[E-mails consolidados])</f>
        <v>fernanda.sppinetti@allos.co; monica.brasil@allos.co; andre.cnascimento@allos.co; deborah.dutra@allos.co; pedro.moreira@allos.co; ester.santos@allos.co; francisco.maciel@allos.co</v>
      </c>
    </row>
    <row r="157" spans="1:39" ht="48" hidden="1" thickBot="1">
      <c r="A157" s="185"/>
      <c r="B157" s="186" t="s">
        <v>252</v>
      </c>
      <c r="C157" s="186" t="s">
        <v>171</v>
      </c>
      <c r="D157" s="199" t="s">
        <v>258</v>
      </c>
      <c r="E157" s="199" t="s">
        <v>17</v>
      </c>
      <c r="F157" s="191">
        <v>13</v>
      </c>
      <c r="G157" s="191"/>
      <c r="H157" s="191"/>
      <c r="I157" s="191"/>
      <c r="J157" s="192"/>
      <c r="K157" s="192"/>
      <c r="L157" s="192"/>
      <c r="M157" s="192"/>
      <c r="N157" s="192"/>
      <c r="O157" s="192"/>
      <c r="P157" s="192"/>
      <c r="Q157" s="192"/>
      <c r="R157" s="192"/>
      <c r="S157" s="192"/>
      <c r="T157" s="193" t="str">
        <f>IF(Tabela6[[#This Row],[Desconto SLA Mês]]&lt;&gt;"preenchimento pendente","Sim","Não")</f>
        <v>Sim</v>
      </c>
      <c r="U157" s="168">
        <f t="shared" si="10"/>
        <v>0</v>
      </c>
      <c r="V157" s="194"/>
      <c r="W157" s="194"/>
      <c r="X157" s="194"/>
      <c r="Y157" s="194"/>
      <c r="Z157" s="195">
        <v>45962</v>
      </c>
      <c r="AA157" s="301" cm="1">
        <f t="array" ref="AA157">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45992</v>
      </c>
      <c r="AB157" s="186"/>
      <c r="AC157" s="186"/>
      <c r="AD157" s="186"/>
      <c r="AE157" s="196"/>
      <c r="AF157" s="197"/>
      <c r="AG157" s="196"/>
      <c r="AH157" s="196"/>
      <c r="AI157" s="186">
        <f t="shared" si="11"/>
        <v>0</v>
      </c>
      <c r="AJ157" s="186">
        <f t="shared" ref="AJ157:AJ220" si="13">AB157-AC157</f>
        <v>0</v>
      </c>
      <c r="AK157" s="186">
        <f t="shared" si="12"/>
        <v>0</v>
      </c>
      <c r="AL157" s="196"/>
      <c r="AM157" s="187" t="str">
        <f>_xlfn.XLOOKUP(Tabela6[[#This Row],[Unidade]],tabShoppingsEmails[Shopping],tabShoppingsEmails[E-mails consolidados])</f>
        <v>fernanda.sppinetti@allos.co; monica.brasil@allos.co; andre.cnascimento@allos.co; deborah.dutra@allos.co; pedro.moreira@allos.co; ester.santos@allos.co; francisco.maciel@allos.co</v>
      </c>
    </row>
    <row r="158" spans="1:39" ht="48" hidden="1" thickBot="1">
      <c r="A158" s="185"/>
      <c r="B158" s="186" t="s">
        <v>252</v>
      </c>
      <c r="C158" s="186" t="s">
        <v>171</v>
      </c>
      <c r="D158" s="199" t="s">
        <v>258</v>
      </c>
      <c r="E158" s="199" t="s">
        <v>17</v>
      </c>
      <c r="F158" s="191">
        <v>13</v>
      </c>
      <c r="G158" s="191"/>
      <c r="H158" s="191"/>
      <c r="I158" s="191"/>
      <c r="J158" s="192"/>
      <c r="K158" s="192"/>
      <c r="L158" s="192"/>
      <c r="M158" s="192"/>
      <c r="N158" s="192"/>
      <c r="O158" s="192"/>
      <c r="P158" s="192"/>
      <c r="Q158" s="192"/>
      <c r="R158" s="192"/>
      <c r="S158" s="192"/>
      <c r="T158" s="193" t="str">
        <f>IF(Tabela6[[#This Row],[Desconto SLA Mês]]&lt;&gt;"preenchimento pendente","Sim","Não")</f>
        <v>Sim</v>
      </c>
      <c r="U158" s="168">
        <f t="shared" si="10"/>
        <v>0</v>
      </c>
      <c r="V158" s="194"/>
      <c r="W158" s="194"/>
      <c r="X158" s="194"/>
      <c r="Y158" s="194"/>
      <c r="Z158" s="195">
        <v>45992</v>
      </c>
      <c r="AA158" s="301" cm="1">
        <f t="array" ref="AA158">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46023</v>
      </c>
      <c r="AB158" s="186"/>
      <c r="AC158" s="186"/>
      <c r="AD158" s="186"/>
      <c r="AE158" s="196"/>
      <c r="AF158" s="197"/>
      <c r="AG158" s="196"/>
      <c r="AH158" s="196"/>
      <c r="AI158" s="186">
        <f t="shared" si="11"/>
        <v>0</v>
      </c>
      <c r="AJ158" s="186">
        <f t="shared" si="13"/>
        <v>0</v>
      </c>
      <c r="AK158" s="186">
        <f t="shared" si="12"/>
        <v>0</v>
      </c>
      <c r="AL158" s="196"/>
      <c r="AM158" s="187" t="str">
        <f>_xlfn.XLOOKUP(Tabela6[[#This Row],[Unidade]],tabShoppingsEmails[Shopping],tabShoppingsEmails[E-mails consolidados])</f>
        <v>fernanda.sppinetti@allos.co; monica.brasil@allos.co; andre.cnascimento@allos.co; deborah.dutra@allos.co; pedro.moreira@allos.co; ester.santos@allos.co; francisco.maciel@allos.co</v>
      </c>
    </row>
    <row r="159" spans="1:39" ht="20.85" hidden="1" customHeight="1" thickBot="1">
      <c r="A159" s="185"/>
      <c r="B159" s="186" t="s">
        <v>99</v>
      </c>
      <c r="C159" s="186" t="s">
        <v>171</v>
      </c>
      <c r="D159" s="199" t="s">
        <v>88</v>
      </c>
      <c r="E159" s="199" t="s">
        <v>83</v>
      </c>
      <c r="F159" s="191">
        <v>29</v>
      </c>
      <c r="G159" s="191">
        <v>17</v>
      </c>
      <c r="H159" s="191">
        <v>101</v>
      </c>
      <c r="I159" s="191">
        <v>0</v>
      </c>
      <c r="J159" s="222">
        <v>130693.34</v>
      </c>
      <c r="K159" s="192">
        <v>-12714.91</v>
      </c>
      <c r="L159" s="192">
        <v>-19540.34</v>
      </c>
      <c r="M159" s="192">
        <v>0</v>
      </c>
      <c r="N159" s="192">
        <v>0</v>
      </c>
      <c r="O159" s="192">
        <v>-1306.93</v>
      </c>
      <c r="P159" s="192">
        <v>0</v>
      </c>
      <c r="Q159" s="192">
        <v>0</v>
      </c>
      <c r="R159" s="192">
        <v>0</v>
      </c>
      <c r="S159" s="192">
        <v>0</v>
      </c>
      <c r="T159" s="193" t="str">
        <f>IF(Tabela6[[#This Row],[Desconto SLA Mês]]&lt;&gt;"preenchimento pendente","Sim","Não")</f>
        <v>Sim</v>
      </c>
      <c r="U159" s="168">
        <f t="shared" si="10"/>
        <v>109846.07</v>
      </c>
      <c r="V159" s="194"/>
      <c r="W159" s="194"/>
      <c r="X159" s="194">
        <v>0</v>
      </c>
      <c r="Y159" s="194"/>
      <c r="Z159" s="195">
        <v>45658</v>
      </c>
      <c r="AA159" s="301" cm="1">
        <f t="array" ref="AA159">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45689</v>
      </c>
      <c r="AB159" s="186"/>
      <c r="AC159" s="186"/>
      <c r="AD159" s="186"/>
      <c r="AE159" s="196"/>
      <c r="AF159" s="197"/>
      <c r="AG159" s="196"/>
      <c r="AH159" s="196"/>
      <c r="AI159" s="186">
        <f t="shared" si="11"/>
        <v>6825.43</v>
      </c>
      <c r="AJ159" s="186">
        <f t="shared" si="13"/>
        <v>0</v>
      </c>
      <c r="AK159" s="186">
        <f t="shared" si="12"/>
        <v>20847.26999999999</v>
      </c>
      <c r="AL159" s="196"/>
      <c r="AM159" s="187" t="str">
        <f>_xlfn.XLOOKUP(Tabela6[[#This Row],[Unidade]],tabShoppingsEmails[Shopping],tabShoppingsEmails[E-mails consolidados])</f>
        <v>fernanda.sppinetti@allos.co; monica.brasil@allos.co; andre.cnascimento@allos.co; deborah.dutra@allos.co; pedro.moreira@allos.co; ester.santos@allos.co; francisco.maciel@allos.co</v>
      </c>
    </row>
    <row r="160" spans="1:39" ht="20.85" hidden="1" customHeight="1" thickBot="1">
      <c r="A160" s="185"/>
      <c r="B160" s="186" t="s">
        <v>99</v>
      </c>
      <c r="C160" s="186" t="s">
        <v>171</v>
      </c>
      <c r="D160" s="199" t="s">
        <v>88</v>
      </c>
      <c r="E160" s="199" t="s">
        <v>83</v>
      </c>
      <c r="F160" s="191">
        <v>29</v>
      </c>
      <c r="G160" s="191">
        <v>17</v>
      </c>
      <c r="H160" s="191">
        <v>240</v>
      </c>
      <c r="I160" s="191">
        <v>0</v>
      </c>
      <c r="J160" s="222">
        <v>171687.23006670529</v>
      </c>
      <c r="K160" s="192">
        <v>-56125</v>
      </c>
      <c r="L160" s="192">
        <v>-64962.54</v>
      </c>
      <c r="M160" s="192">
        <v>0</v>
      </c>
      <c r="N160" s="192">
        <v>0</v>
      </c>
      <c r="O160" s="192">
        <v>-1716.87</v>
      </c>
      <c r="P160" s="192">
        <v>0</v>
      </c>
      <c r="Q160" s="192">
        <v>0</v>
      </c>
      <c r="R160" s="192">
        <v>0</v>
      </c>
      <c r="S160" s="192">
        <v>0</v>
      </c>
      <c r="T160" s="193" t="str">
        <f>IF(Tabela6[[#This Row],[Desconto SLA Mês]]&lt;&gt;"preenchimento pendente","Sim","Não")</f>
        <v>Sim</v>
      </c>
      <c r="U160" s="168">
        <f t="shared" si="10"/>
        <v>105007.82006670529</v>
      </c>
      <c r="V160" s="194"/>
      <c r="W160" s="194"/>
      <c r="X160" s="194"/>
      <c r="Y160" s="194"/>
      <c r="Z160" s="195">
        <v>45689</v>
      </c>
      <c r="AA160" s="301" cm="1">
        <f t="array" ref="AA160">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45717</v>
      </c>
      <c r="AB160" s="186"/>
      <c r="AC160" s="186"/>
      <c r="AD160" s="186"/>
      <c r="AE160" s="196"/>
      <c r="AF160" s="197"/>
      <c r="AG160" s="196"/>
      <c r="AH160" s="196"/>
      <c r="AI160" s="186">
        <f t="shared" si="11"/>
        <v>8837.5400000000009</v>
      </c>
      <c r="AJ160" s="186">
        <f t="shared" si="13"/>
        <v>0</v>
      </c>
      <c r="AK160" s="186">
        <f t="shared" si="12"/>
        <v>66679.41</v>
      </c>
      <c r="AL160" s="196"/>
      <c r="AM160" s="187" t="str">
        <f>_xlfn.XLOOKUP(Tabela6[[#This Row],[Unidade]],tabShoppingsEmails[Shopping],tabShoppingsEmails[E-mails consolidados])</f>
        <v>fernanda.sppinetti@allos.co; monica.brasil@allos.co; andre.cnascimento@allos.co; deborah.dutra@allos.co; pedro.moreira@allos.co; ester.santos@allos.co; francisco.maciel@allos.co</v>
      </c>
    </row>
    <row r="161" spans="1:39" ht="20.85" hidden="1" customHeight="1" thickBot="1">
      <c r="A161" s="185"/>
      <c r="B161" s="186" t="s">
        <v>99</v>
      </c>
      <c r="C161" s="186" t="s">
        <v>171</v>
      </c>
      <c r="D161" s="199" t="s">
        <v>88</v>
      </c>
      <c r="E161" s="199" t="s">
        <v>83</v>
      </c>
      <c r="F161" s="191">
        <v>29</v>
      </c>
      <c r="G161" s="191">
        <v>21</v>
      </c>
      <c r="H161" s="191">
        <v>172</v>
      </c>
      <c r="I161" s="191">
        <v>0</v>
      </c>
      <c r="J161" s="222">
        <v>171687.23006670529</v>
      </c>
      <c r="K161" s="192">
        <v>-44718.16</v>
      </c>
      <c r="L161" s="192">
        <v>-44208.1618459686</v>
      </c>
      <c r="M161" s="192"/>
      <c r="N161" s="192">
        <v>0</v>
      </c>
      <c r="O161" s="192">
        <v>-1716.87</v>
      </c>
      <c r="P161" s="192"/>
      <c r="Q161" s="192">
        <v>0</v>
      </c>
      <c r="R161" s="192">
        <v>0</v>
      </c>
      <c r="S161" s="192">
        <v>0</v>
      </c>
      <c r="T161" s="193" t="str">
        <f>IF(Tabela6[[#This Row],[Desconto SLA Mês]]&lt;&gt;"preenchimento pendente","Sim","Não")</f>
        <v>Sim</v>
      </c>
      <c r="U161" s="168">
        <f t="shared" si="10"/>
        <v>125762.1982207367</v>
      </c>
      <c r="V161" s="194"/>
      <c r="W161" s="194"/>
      <c r="X161" s="194"/>
      <c r="Y161" s="194"/>
      <c r="Z161" s="195">
        <v>45717</v>
      </c>
      <c r="AA161" s="301" cm="1">
        <f t="array" ref="AA161">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45748</v>
      </c>
      <c r="AB161" s="204"/>
      <c r="AC161" s="204"/>
      <c r="AD161" s="204"/>
      <c r="AE161" s="196"/>
      <c r="AF161" s="197"/>
      <c r="AG161" s="196"/>
      <c r="AH161" s="196"/>
      <c r="AI161" s="186">
        <f t="shared" si="11"/>
        <v>-509.99815403140383</v>
      </c>
      <c r="AJ161" s="186">
        <f t="shared" si="13"/>
        <v>0</v>
      </c>
      <c r="AK161" s="186">
        <f t="shared" si="12"/>
        <v>45925.031845968595</v>
      </c>
      <c r="AL161" s="196"/>
      <c r="AM161" s="187" t="str">
        <f>_xlfn.XLOOKUP(Tabela6[[#This Row],[Unidade]],tabShoppingsEmails[Shopping],tabShoppingsEmails[E-mails consolidados])</f>
        <v>fernanda.sppinetti@allos.co; monica.brasil@allos.co; andre.cnascimento@allos.co; deborah.dutra@allos.co; pedro.moreira@allos.co; ester.santos@allos.co; francisco.maciel@allos.co</v>
      </c>
    </row>
    <row r="162" spans="1:39" ht="20.85" hidden="1" customHeight="1" thickBot="1">
      <c r="A162" s="185"/>
      <c r="B162" s="186" t="s">
        <v>99</v>
      </c>
      <c r="C162" s="186" t="s">
        <v>171</v>
      </c>
      <c r="D162" s="199" t="s">
        <v>88</v>
      </c>
      <c r="E162" s="199" t="s">
        <v>83</v>
      </c>
      <c r="F162" s="191">
        <v>29</v>
      </c>
      <c r="G162" s="191">
        <v>21</v>
      </c>
      <c r="H162" s="191">
        <v>135</v>
      </c>
      <c r="I162" s="191">
        <v>0</v>
      </c>
      <c r="J162" s="222">
        <v>171687.23006670529</v>
      </c>
      <c r="K162" s="192"/>
      <c r="L162" s="192">
        <v>-31292.345341349199</v>
      </c>
      <c r="M162" s="192"/>
      <c r="N162" s="192">
        <v>0</v>
      </c>
      <c r="O162" s="192">
        <v>-1716.87</v>
      </c>
      <c r="P162" s="192">
        <v>0</v>
      </c>
      <c r="Q162" s="192">
        <v>0</v>
      </c>
      <c r="R162" s="192"/>
      <c r="S162" s="192">
        <v>0</v>
      </c>
      <c r="T162" s="193" t="str">
        <f>IF(Tabela6[[#This Row],[Desconto SLA Mês]]&lt;&gt;"preenchimento pendente","Sim","Não")</f>
        <v>Sim</v>
      </c>
      <c r="U162" s="168">
        <f t="shared" si="10"/>
        <v>138678.0147253561</v>
      </c>
      <c r="V162" s="194"/>
      <c r="W162" s="194"/>
      <c r="X162" s="194"/>
      <c r="Y162" s="194"/>
      <c r="Z162" s="195">
        <v>45748</v>
      </c>
      <c r="AA162" s="301" cm="1">
        <f t="array" ref="AA162">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45778</v>
      </c>
      <c r="AB162" s="204"/>
      <c r="AC162" s="204"/>
      <c r="AD162" s="204"/>
      <c r="AE162" s="196"/>
      <c r="AF162" s="197"/>
      <c r="AG162" s="196"/>
      <c r="AH162" s="196"/>
      <c r="AI162" s="186">
        <f t="shared" si="11"/>
        <v>31292.345341349199</v>
      </c>
      <c r="AJ162" s="186">
        <f t="shared" si="13"/>
        <v>0</v>
      </c>
      <c r="AK162" s="186">
        <f t="shared" si="12"/>
        <v>33009.215341349191</v>
      </c>
      <c r="AL162" s="196"/>
      <c r="AM162" s="187" t="str">
        <f>_xlfn.XLOOKUP(Tabela6[[#This Row],[Unidade]],tabShoppingsEmails[Shopping],tabShoppingsEmails[E-mails consolidados])</f>
        <v>fernanda.sppinetti@allos.co; monica.brasil@allos.co; andre.cnascimento@allos.co; deborah.dutra@allos.co; pedro.moreira@allos.co; ester.santos@allos.co; francisco.maciel@allos.co</v>
      </c>
    </row>
    <row r="163" spans="1:39" ht="20.85" hidden="1" customHeight="1" thickBot="1">
      <c r="A163" s="185"/>
      <c r="B163" s="186" t="s">
        <v>99</v>
      </c>
      <c r="C163" s="186" t="s">
        <v>171</v>
      </c>
      <c r="D163" s="199" t="s">
        <v>88</v>
      </c>
      <c r="E163" s="199" t="s">
        <v>83</v>
      </c>
      <c r="F163" s="191">
        <v>29</v>
      </c>
      <c r="G163" s="191">
        <v>21</v>
      </c>
      <c r="H163" s="191">
        <v>119</v>
      </c>
      <c r="I163" s="191">
        <v>0</v>
      </c>
      <c r="J163" s="222">
        <v>171687.23006670529</v>
      </c>
      <c r="K163" s="192"/>
      <c r="L163" s="192">
        <v>-29940.0109280371</v>
      </c>
      <c r="M163" s="192"/>
      <c r="N163" s="192">
        <v>0</v>
      </c>
      <c r="O163" s="192">
        <v>-2003.02</v>
      </c>
      <c r="P163" s="192"/>
      <c r="Q163" s="192"/>
      <c r="R163" s="192">
        <v>0</v>
      </c>
      <c r="S163" s="192">
        <v>0</v>
      </c>
      <c r="T163" s="193" t="str">
        <f>IF(Tabela6[[#This Row],[Desconto SLA Mês]]&lt;&gt;"preenchimento pendente","Sim","Não")</f>
        <v>Sim</v>
      </c>
      <c r="U163" s="168">
        <f t="shared" si="10"/>
        <v>139744.19913866819</v>
      </c>
      <c r="V163" s="194"/>
      <c r="W163" s="194"/>
      <c r="X163" s="194"/>
      <c r="Y163" s="194"/>
      <c r="Z163" s="195">
        <v>45778</v>
      </c>
      <c r="AA163" s="301" cm="1">
        <f t="array" ref="AA163">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45809</v>
      </c>
      <c r="AB163" s="204"/>
      <c r="AC163" s="223"/>
      <c r="AD163" s="186"/>
      <c r="AE163" s="196"/>
      <c r="AF163" s="197"/>
      <c r="AG163" s="196"/>
      <c r="AH163" s="196"/>
      <c r="AI163" s="186">
        <f t="shared" si="11"/>
        <v>29940.0109280371</v>
      </c>
      <c r="AJ163" s="186">
        <f t="shared" si="13"/>
        <v>0</v>
      </c>
      <c r="AK163" s="186">
        <f t="shared" si="12"/>
        <v>31943.0309280371</v>
      </c>
      <c r="AL163" s="196"/>
      <c r="AM163" s="187" t="str">
        <f>_xlfn.XLOOKUP(Tabela6[[#This Row],[Unidade]],tabShoppingsEmails[Shopping],tabShoppingsEmails[E-mails consolidados])</f>
        <v>fernanda.sppinetti@allos.co; monica.brasil@allos.co; andre.cnascimento@allos.co; deborah.dutra@allos.co; pedro.moreira@allos.co; ester.santos@allos.co; francisco.maciel@allos.co</v>
      </c>
    </row>
    <row r="164" spans="1:39" ht="20.85" hidden="1" customHeight="1" thickBot="1">
      <c r="A164" s="185"/>
      <c r="B164" s="186" t="s">
        <v>99</v>
      </c>
      <c r="C164" s="186" t="s">
        <v>171</v>
      </c>
      <c r="D164" s="199" t="s">
        <v>88</v>
      </c>
      <c r="E164" s="199" t="s">
        <v>83</v>
      </c>
      <c r="F164" s="191">
        <v>29</v>
      </c>
      <c r="G164" s="191">
        <v>21</v>
      </c>
      <c r="H164" s="191">
        <v>116</v>
      </c>
      <c r="I164" s="191">
        <v>0</v>
      </c>
      <c r="J164" s="222">
        <v>171687.23006670529</v>
      </c>
      <c r="K164" s="192"/>
      <c r="L164" s="192">
        <v>-27732.741297342302</v>
      </c>
      <c r="M164" s="192"/>
      <c r="N164" s="192">
        <v>0</v>
      </c>
      <c r="O164" s="192">
        <v>-2003.02</v>
      </c>
      <c r="P164" s="192"/>
      <c r="Q164" s="192">
        <v>0</v>
      </c>
      <c r="R164" s="192">
        <v>0</v>
      </c>
      <c r="S164" s="192">
        <v>0</v>
      </c>
      <c r="T164" s="193" t="str">
        <f>IF(Tabela6[[#This Row],[Desconto SLA Mês]]&lt;&gt;"preenchimento pendente","Sim","Não")</f>
        <v>Sim</v>
      </c>
      <c r="U164" s="168">
        <f t="shared" si="10"/>
        <v>141951.46876936301</v>
      </c>
      <c r="V164" s="194"/>
      <c r="W164" s="194"/>
      <c r="X164" s="194"/>
      <c r="Y164" s="194"/>
      <c r="Z164" s="195">
        <v>45809</v>
      </c>
      <c r="AA164" s="301" cm="1">
        <f t="array" ref="AA164">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45839</v>
      </c>
      <c r="AB164" s="204"/>
      <c r="AC164" s="204"/>
      <c r="AD164" s="204"/>
      <c r="AE164" s="196"/>
      <c r="AF164" s="197"/>
      <c r="AG164" s="196"/>
      <c r="AH164" s="196"/>
      <c r="AI164" s="186">
        <f t="shared" si="11"/>
        <v>27732.741297342302</v>
      </c>
      <c r="AJ164" s="186">
        <f t="shared" si="13"/>
        <v>0</v>
      </c>
      <c r="AK164" s="186">
        <f t="shared" si="12"/>
        <v>29735.76129734228</v>
      </c>
      <c r="AL164" s="196"/>
      <c r="AM164" s="187" t="str">
        <f>_xlfn.XLOOKUP(Tabela6[[#This Row],[Unidade]],tabShoppingsEmails[Shopping],tabShoppingsEmails[E-mails consolidados])</f>
        <v>fernanda.sppinetti@allos.co; monica.brasil@allos.co; andre.cnascimento@allos.co; deborah.dutra@allos.co; pedro.moreira@allos.co; ester.santos@allos.co; francisco.maciel@allos.co</v>
      </c>
    </row>
    <row r="165" spans="1:39" ht="20.85" hidden="1" customHeight="1" thickBot="1">
      <c r="A165" s="185">
        <v>45888</v>
      </c>
      <c r="B165" s="186" t="s">
        <v>99</v>
      </c>
      <c r="C165" s="186" t="s">
        <v>171</v>
      </c>
      <c r="D165" s="199" t="s">
        <v>88</v>
      </c>
      <c r="E165" s="199" t="s">
        <v>83</v>
      </c>
      <c r="F165" s="191">
        <v>29</v>
      </c>
      <c r="G165" s="191">
        <v>21</v>
      </c>
      <c r="H165" s="191">
        <v>55</v>
      </c>
      <c r="I165" s="191">
        <v>0</v>
      </c>
      <c r="J165" s="222">
        <v>171687.23006670529</v>
      </c>
      <c r="K165" s="192"/>
      <c r="L165" s="192">
        <v>-12691.6144279866</v>
      </c>
      <c r="M165" s="192"/>
      <c r="N165" s="192">
        <v>0</v>
      </c>
      <c r="O165" s="192">
        <v>-2003.02</v>
      </c>
      <c r="P165" s="192"/>
      <c r="Q165" s="192">
        <v>0</v>
      </c>
      <c r="R165" s="192">
        <v>0</v>
      </c>
      <c r="S165" s="192">
        <v>0</v>
      </c>
      <c r="T165" s="193" t="str">
        <f>IF(Tabela6[[#This Row],[Desconto SLA Mês]]&lt;&gt;"preenchimento pendente","Sim","Não")</f>
        <v>Sim</v>
      </c>
      <c r="U165" s="168">
        <f t="shared" si="10"/>
        <v>156992.59563871869</v>
      </c>
      <c r="V165" s="194"/>
      <c r="W165" s="194"/>
      <c r="X165" s="194"/>
      <c r="Y165" s="194"/>
      <c r="Z165" s="195">
        <v>45839</v>
      </c>
      <c r="AA165" s="301" cm="1">
        <f t="array" ref="AA165">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45870</v>
      </c>
      <c r="AB165" s="204"/>
      <c r="AC165" s="186"/>
      <c r="AD165" s="186"/>
      <c r="AE165" s="196"/>
      <c r="AF165" s="197"/>
      <c r="AG165" s="196"/>
      <c r="AH165" s="196"/>
      <c r="AI165" s="186">
        <f t="shared" si="11"/>
        <v>12691.6144279866</v>
      </c>
      <c r="AJ165" s="186">
        <f t="shared" si="13"/>
        <v>0</v>
      </c>
      <c r="AK165" s="186">
        <f t="shared" si="12"/>
        <v>14694.634427986603</v>
      </c>
      <c r="AL165" s="196"/>
      <c r="AM165" s="187" t="str">
        <f>_xlfn.XLOOKUP(Tabela6[[#This Row],[Unidade]],tabShoppingsEmails[Shopping],tabShoppingsEmails[E-mails consolidados])</f>
        <v>fernanda.sppinetti@allos.co; monica.brasil@allos.co; andre.cnascimento@allos.co; deborah.dutra@allos.co; pedro.moreira@allos.co; ester.santos@allos.co; francisco.maciel@allos.co</v>
      </c>
    </row>
    <row r="166" spans="1:39" ht="20.85" hidden="1" customHeight="1" thickBot="1">
      <c r="A166" s="185">
        <v>45912</v>
      </c>
      <c r="B166" s="186" t="s">
        <v>99</v>
      </c>
      <c r="C166" s="186" t="s">
        <v>171</v>
      </c>
      <c r="D166" s="199" t="s">
        <v>88</v>
      </c>
      <c r="E166" s="199" t="s">
        <v>83</v>
      </c>
      <c r="F166" s="191">
        <v>29</v>
      </c>
      <c r="G166" s="191">
        <v>21</v>
      </c>
      <c r="H166" s="191">
        <v>31</v>
      </c>
      <c r="I166" s="191">
        <v>0</v>
      </c>
      <c r="J166" s="222">
        <v>171687.23006670529</v>
      </c>
      <c r="K166" s="192"/>
      <c r="L166" s="192">
        <v>-29787.855092485701</v>
      </c>
      <c r="M166" s="192"/>
      <c r="N166" s="192">
        <v>0</v>
      </c>
      <c r="O166" s="200" t="s">
        <v>254</v>
      </c>
      <c r="P166" s="192"/>
      <c r="Q166" s="192">
        <v>0</v>
      </c>
      <c r="R166" s="192">
        <v>0</v>
      </c>
      <c r="S166" s="192">
        <v>0</v>
      </c>
      <c r="T166" s="193" t="str">
        <f>IF(Tabela6[[#This Row],[Desconto SLA Mês]]&lt;&gt;"preenchimento pendente","Sim","Não")</f>
        <v>Não</v>
      </c>
      <c r="U166" s="168">
        <f t="shared" si="10"/>
        <v>141899.37497421959</v>
      </c>
      <c r="V166" s="194"/>
      <c r="W166" s="194"/>
      <c r="X166" s="194"/>
      <c r="Y166" s="194"/>
      <c r="Z166" s="195">
        <v>45870</v>
      </c>
      <c r="AA166" s="301" cm="1">
        <f t="array" ref="AA166">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45901</v>
      </c>
      <c r="AB166" s="204"/>
      <c r="AC166" s="204"/>
      <c r="AD166" s="204"/>
      <c r="AE166" s="196"/>
      <c r="AF166" s="197"/>
      <c r="AG166" s="196"/>
      <c r="AH166" s="196"/>
      <c r="AI166" s="186">
        <f t="shared" si="11"/>
        <v>29787.855092485701</v>
      </c>
      <c r="AJ166" s="186">
        <f t="shared" si="13"/>
        <v>0</v>
      </c>
      <c r="AK166" s="186">
        <f t="shared" si="12"/>
        <v>29787.855092485697</v>
      </c>
      <c r="AL166" s="196"/>
      <c r="AM166" s="187" t="str">
        <f>_xlfn.XLOOKUP(Tabela6[[#This Row],[Unidade]],tabShoppingsEmails[Shopping],tabShoppingsEmails[E-mails consolidados])</f>
        <v>fernanda.sppinetti@allos.co; monica.brasil@allos.co; andre.cnascimento@allos.co; deborah.dutra@allos.co; pedro.moreira@allos.co; ester.santos@allos.co; francisco.maciel@allos.co</v>
      </c>
    </row>
    <row r="167" spans="1:39" ht="20.85" hidden="1" customHeight="1" thickBot="1">
      <c r="A167" s="185">
        <v>45953</v>
      </c>
      <c r="B167" s="186" t="s">
        <v>99</v>
      </c>
      <c r="C167" s="186" t="s">
        <v>171</v>
      </c>
      <c r="D167" s="199" t="s">
        <v>88</v>
      </c>
      <c r="E167" s="199" t="s">
        <v>17</v>
      </c>
      <c r="F167" s="191">
        <v>29</v>
      </c>
      <c r="G167" s="191">
        <v>21</v>
      </c>
      <c r="H167" s="191"/>
      <c r="I167" s="191"/>
      <c r="J167" s="192">
        <v>202924.55</v>
      </c>
      <c r="K167" s="192"/>
      <c r="L167" s="192"/>
      <c r="M167" s="192"/>
      <c r="N167" s="192"/>
      <c r="O167" s="192"/>
      <c r="P167" s="192"/>
      <c r="Q167" s="192"/>
      <c r="R167" s="192"/>
      <c r="S167" s="192"/>
      <c r="T167" s="193" t="str">
        <f>IF(Tabela6[[#This Row],[Desconto SLA Mês]]&lt;&gt;"preenchimento pendente","Sim","Não")</f>
        <v>Sim</v>
      </c>
      <c r="U167" s="168">
        <f t="shared" si="10"/>
        <v>202924.55</v>
      </c>
      <c r="V167" s="194"/>
      <c r="W167" s="194"/>
      <c r="X167" s="194"/>
      <c r="Y167" s="194"/>
      <c r="Z167" s="195">
        <v>45901</v>
      </c>
      <c r="AA167" s="301" cm="1">
        <f t="array" ref="AA167">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45931</v>
      </c>
      <c r="AB167" s="204"/>
      <c r="AC167" s="186"/>
      <c r="AD167" s="186"/>
      <c r="AE167" s="196"/>
      <c r="AF167" s="197"/>
      <c r="AG167" s="196"/>
      <c r="AH167" s="196"/>
      <c r="AI167" s="186">
        <f t="shared" si="11"/>
        <v>0</v>
      </c>
      <c r="AJ167" s="186">
        <f t="shared" si="13"/>
        <v>0</v>
      </c>
      <c r="AK167" s="186">
        <f t="shared" si="12"/>
        <v>0</v>
      </c>
      <c r="AL167" s="196"/>
      <c r="AM167" s="187" t="str">
        <f>_xlfn.XLOOKUP(Tabela6[[#This Row],[Unidade]],tabShoppingsEmails[Shopping],tabShoppingsEmails[E-mails consolidados])</f>
        <v>fernanda.sppinetti@allos.co; monica.brasil@allos.co; andre.cnascimento@allos.co; deborah.dutra@allos.co; pedro.moreira@allos.co; ester.santos@allos.co; francisco.maciel@allos.co</v>
      </c>
    </row>
    <row r="168" spans="1:39" ht="20.85" hidden="1" customHeight="1" thickBot="1">
      <c r="A168" s="185"/>
      <c r="B168" s="186" t="s">
        <v>252</v>
      </c>
      <c r="C168" s="186" t="s">
        <v>171</v>
      </c>
      <c r="D168" s="199" t="s">
        <v>88</v>
      </c>
      <c r="E168" s="199" t="s">
        <v>17</v>
      </c>
      <c r="F168" s="191">
        <v>29</v>
      </c>
      <c r="G168" s="191"/>
      <c r="H168" s="191"/>
      <c r="I168" s="191"/>
      <c r="J168" s="192"/>
      <c r="K168" s="192"/>
      <c r="L168" s="192"/>
      <c r="M168" s="192"/>
      <c r="N168" s="192"/>
      <c r="O168" s="192"/>
      <c r="P168" s="192"/>
      <c r="Q168" s="192"/>
      <c r="R168" s="192"/>
      <c r="S168" s="192"/>
      <c r="T168" s="193" t="str">
        <f>IF(Tabela6[[#This Row],[Desconto SLA Mês]]&lt;&gt;"preenchimento pendente","Sim","Não")</f>
        <v>Sim</v>
      </c>
      <c r="U168" s="168">
        <f t="shared" si="10"/>
        <v>0</v>
      </c>
      <c r="V168" s="194"/>
      <c r="W168" s="194"/>
      <c r="X168" s="194"/>
      <c r="Y168" s="194"/>
      <c r="Z168" s="195">
        <v>45931</v>
      </c>
      <c r="AA168" s="301" cm="1">
        <f t="array" ref="AA168">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45962</v>
      </c>
      <c r="AB168" s="186"/>
      <c r="AC168" s="186"/>
      <c r="AD168" s="186"/>
      <c r="AE168" s="196"/>
      <c r="AF168" s="197"/>
      <c r="AG168" s="196"/>
      <c r="AH168" s="196"/>
      <c r="AI168" s="186">
        <f t="shared" si="11"/>
        <v>0</v>
      </c>
      <c r="AJ168" s="186">
        <f t="shared" si="13"/>
        <v>0</v>
      </c>
      <c r="AK168" s="186">
        <f t="shared" si="12"/>
        <v>0</v>
      </c>
      <c r="AL168" s="196"/>
      <c r="AM168" s="187" t="str">
        <f>_xlfn.XLOOKUP(Tabela6[[#This Row],[Unidade]],tabShoppingsEmails[Shopping],tabShoppingsEmails[E-mails consolidados])</f>
        <v>fernanda.sppinetti@allos.co; monica.brasil@allos.co; andre.cnascimento@allos.co; deborah.dutra@allos.co; pedro.moreira@allos.co; ester.santos@allos.co; francisco.maciel@allos.co</v>
      </c>
    </row>
    <row r="169" spans="1:39" ht="20.85" hidden="1" customHeight="1" thickBot="1">
      <c r="A169" s="185"/>
      <c r="B169" s="186" t="s">
        <v>252</v>
      </c>
      <c r="C169" s="186" t="s">
        <v>171</v>
      </c>
      <c r="D169" s="199" t="s">
        <v>88</v>
      </c>
      <c r="E169" s="199" t="s">
        <v>17</v>
      </c>
      <c r="F169" s="191">
        <v>29</v>
      </c>
      <c r="G169" s="191"/>
      <c r="H169" s="191"/>
      <c r="I169" s="191"/>
      <c r="J169" s="192"/>
      <c r="K169" s="192"/>
      <c r="L169" s="192"/>
      <c r="M169" s="192"/>
      <c r="N169" s="192"/>
      <c r="O169" s="192"/>
      <c r="P169" s="192"/>
      <c r="Q169" s="192"/>
      <c r="R169" s="192"/>
      <c r="S169" s="192"/>
      <c r="T169" s="193" t="str">
        <f>IF(Tabela6[[#This Row],[Desconto SLA Mês]]&lt;&gt;"preenchimento pendente","Sim","Não")</f>
        <v>Sim</v>
      </c>
      <c r="U169" s="168">
        <f t="shared" si="10"/>
        <v>0</v>
      </c>
      <c r="V169" s="194"/>
      <c r="W169" s="194"/>
      <c r="X169" s="194"/>
      <c r="Y169" s="194"/>
      <c r="Z169" s="195">
        <v>45962</v>
      </c>
      <c r="AA169" s="301" cm="1">
        <f t="array" ref="AA169">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45992</v>
      </c>
      <c r="AB169" s="186"/>
      <c r="AC169" s="186"/>
      <c r="AD169" s="186"/>
      <c r="AE169" s="196"/>
      <c r="AF169" s="197"/>
      <c r="AG169" s="196"/>
      <c r="AH169" s="196"/>
      <c r="AI169" s="186">
        <f t="shared" si="11"/>
        <v>0</v>
      </c>
      <c r="AJ169" s="186">
        <f t="shared" si="13"/>
        <v>0</v>
      </c>
      <c r="AK169" s="186">
        <f t="shared" si="12"/>
        <v>0</v>
      </c>
      <c r="AL169" s="196"/>
      <c r="AM169" s="187" t="str">
        <f>_xlfn.XLOOKUP(Tabela6[[#This Row],[Unidade]],tabShoppingsEmails[Shopping],tabShoppingsEmails[E-mails consolidados])</f>
        <v>fernanda.sppinetti@allos.co; monica.brasil@allos.co; andre.cnascimento@allos.co; deborah.dutra@allos.co; pedro.moreira@allos.co; ester.santos@allos.co; francisco.maciel@allos.co</v>
      </c>
    </row>
    <row r="170" spans="1:39" ht="20.85" hidden="1" customHeight="1" thickBot="1">
      <c r="A170" s="185"/>
      <c r="B170" s="186" t="s">
        <v>252</v>
      </c>
      <c r="C170" s="186" t="s">
        <v>171</v>
      </c>
      <c r="D170" s="199" t="s">
        <v>88</v>
      </c>
      <c r="E170" s="199" t="s">
        <v>17</v>
      </c>
      <c r="F170" s="191">
        <v>29</v>
      </c>
      <c r="G170" s="191"/>
      <c r="H170" s="191"/>
      <c r="I170" s="191"/>
      <c r="J170" s="192"/>
      <c r="K170" s="192"/>
      <c r="L170" s="192"/>
      <c r="M170" s="192"/>
      <c r="N170" s="192"/>
      <c r="O170" s="192"/>
      <c r="P170" s="192"/>
      <c r="Q170" s="192"/>
      <c r="R170" s="192"/>
      <c r="S170" s="192"/>
      <c r="T170" s="193" t="str">
        <f>IF(Tabela6[[#This Row],[Desconto SLA Mês]]&lt;&gt;"preenchimento pendente","Sim","Não")</f>
        <v>Sim</v>
      </c>
      <c r="U170" s="168">
        <f t="shared" si="10"/>
        <v>0</v>
      </c>
      <c r="V170" s="194"/>
      <c r="W170" s="194"/>
      <c r="X170" s="194"/>
      <c r="Y170" s="194"/>
      <c r="Z170" s="195">
        <v>45992</v>
      </c>
      <c r="AA170" s="301" cm="1">
        <f t="array" ref="AA170">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46023</v>
      </c>
      <c r="AB170" s="186"/>
      <c r="AC170" s="186"/>
      <c r="AD170" s="186"/>
      <c r="AE170" s="196"/>
      <c r="AF170" s="197"/>
      <c r="AG170" s="196"/>
      <c r="AH170" s="196"/>
      <c r="AI170" s="186">
        <f t="shared" si="11"/>
        <v>0</v>
      </c>
      <c r="AJ170" s="186">
        <f t="shared" si="13"/>
        <v>0</v>
      </c>
      <c r="AK170" s="186">
        <f t="shared" si="12"/>
        <v>0</v>
      </c>
      <c r="AL170" s="196"/>
      <c r="AM170" s="187" t="str">
        <f>_xlfn.XLOOKUP(Tabela6[[#This Row],[Unidade]],tabShoppingsEmails[Shopping],tabShoppingsEmails[E-mails consolidados])</f>
        <v>fernanda.sppinetti@allos.co; monica.brasil@allos.co; andre.cnascimento@allos.co; deborah.dutra@allos.co; pedro.moreira@allos.co; ester.santos@allos.co; francisco.maciel@allos.co</v>
      </c>
    </row>
    <row r="171" spans="1:39" ht="20.85" hidden="1" customHeight="1" thickBot="1">
      <c r="A171" s="185"/>
      <c r="B171" s="186" t="s">
        <v>99</v>
      </c>
      <c r="C171" s="186" t="s">
        <v>171</v>
      </c>
      <c r="D171" s="199" t="s">
        <v>259</v>
      </c>
      <c r="E171" s="199" t="s">
        <v>83</v>
      </c>
      <c r="F171" s="191">
        <v>2</v>
      </c>
      <c r="G171" s="191">
        <v>2</v>
      </c>
      <c r="H171" s="191">
        <v>31</v>
      </c>
      <c r="I171" s="191">
        <v>0</v>
      </c>
      <c r="J171" s="222">
        <v>10731.082417589841</v>
      </c>
      <c r="K171" s="192">
        <v>-7358.33</v>
      </c>
      <c r="L171" s="192">
        <v>-4560.37</v>
      </c>
      <c r="M171" s="192">
        <v>0</v>
      </c>
      <c r="N171" s="192">
        <v>0</v>
      </c>
      <c r="O171" s="192">
        <v>0</v>
      </c>
      <c r="P171" s="192">
        <v>0</v>
      </c>
      <c r="Q171" s="192">
        <v>0</v>
      </c>
      <c r="R171" s="192">
        <v>0</v>
      </c>
      <c r="S171" s="192">
        <v>0</v>
      </c>
      <c r="T171" s="193" t="str">
        <f>IF(Tabela6[[#This Row],[Desconto SLA Mês]]&lt;&gt;"preenchimento pendente","Sim","Não")</f>
        <v>Sim</v>
      </c>
      <c r="U171" s="168">
        <f t="shared" si="10"/>
        <v>6170.7124175898416</v>
      </c>
      <c r="V171" s="194"/>
      <c r="W171" s="194"/>
      <c r="X171" s="194">
        <v>0</v>
      </c>
      <c r="Y171" s="194"/>
      <c r="Z171" s="195">
        <v>45658</v>
      </c>
      <c r="AA171" s="301" cm="1">
        <f t="array" ref="AA171">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45689</v>
      </c>
      <c r="AB171" s="186"/>
      <c r="AC171" s="186"/>
      <c r="AD171" s="186"/>
      <c r="AE171" s="196"/>
      <c r="AF171" s="197"/>
      <c r="AG171" s="196"/>
      <c r="AH171" s="196"/>
      <c r="AI171" s="186">
        <f t="shared" si="11"/>
        <v>-2797.96</v>
      </c>
      <c r="AJ171" s="186">
        <f t="shared" si="13"/>
        <v>0</v>
      </c>
      <c r="AK171" s="186">
        <f t="shared" si="12"/>
        <v>4560.37</v>
      </c>
      <c r="AL171" s="196"/>
      <c r="AM171" s="187" t="str">
        <f>_xlfn.XLOOKUP(Tabela6[[#This Row],[Unidade]],tabShoppingsEmails[Shopping],tabShoppingsEmails[E-mails consolidados])</f>
        <v>fernanda.sppinetti@allos.co; monica.brasil@allos.co; andre.cnascimento@allos.co; deborah.dutra@allos.co; pedro.moreira@allos.co; ester.santos@allos.co; francisco.maciel@allos.co</v>
      </c>
    </row>
    <row r="172" spans="1:39" ht="20.85" hidden="1" customHeight="1" thickBot="1">
      <c r="A172" s="185"/>
      <c r="B172" s="186" t="s">
        <v>99</v>
      </c>
      <c r="C172" s="186" t="s">
        <v>171</v>
      </c>
      <c r="D172" s="199" t="s">
        <v>259</v>
      </c>
      <c r="E172" s="199" t="s">
        <v>83</v>
      </c>
      <c r="F172" s="191">
        <v>2</v>
      </c>
      <c r="G172" s="191">
        <v>2</v>
      </c>
      <c r="H172" s="191">
        <v>22</v>
      </c>
      <c r="I172" s="191">
        <v>0</v>
      </c>
      <c r="J172" s="222">
        <v>10731.082417589841</v>
      </c>
      <c r="K172" s="192">
        <v>-3350.14</v>
      </c>
      <c r="L172" s="192">
        <v>-4130.47</v>
      </c>
      <c r="M172" s="192">
        <v>0</v>
      </c>
      <c r="N172" s="192">
        <v>0</v>
      </c>
      <c r="O172" s="192">
        <v>0</v>
      </c>
      <c r="P172" s="192">
        <v>0</v>
      </c>
      <c r="Q172" s="192">
        <v>0</v>
      </c>
      <c r="R172" s="192">
        <v>0</v>
      </c>
      <c r="S172" s="192">
        <v>0</v>
      </c>
      <c r="T172" s="193" t="str">
        <f>IF(Tabela6[[#This Row],[Desconto SLA Mês]]&lt;&gt;"preenchimento pendente","Sim","Não")</f>
        <v>Sim</v>
      </c>
      <c r="U172" s="168">
        <f t="shared" si="10"/>
        <v>6600.6124175898412</v>
      </c>
      <c r="V172" s="194"/>
      <c r="W172" s="194"/>
      <c r="X172" s="194"/>
      <c r="Y172" s="194"/>
      <c r="Z172" s="195">
        <v>45689</v>
      </c>
      <c r="AA172" s="301" cm="1">
        <f t="array" ref="AA172">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45717</v>
      </c>
      <c r="AB172" s="186"/>
      <c r="AC172" s="186"/>
      <c r="AD172" s="186"/>
      <c r="AE172" s="196"/>
      <c r="AF172" s="197"/>
      <c r="AG172" s="196"/>
      <c r="AH172" s="196"/>
      <c r="AI172" s="186">
        <f t="shared" si="11"/>
        <v>780.33000000000038</v>
      </c>
      <c r="AJ172" s="186">
        <f t="shared" si="13"/>
        <v>0</v>
      </c>
      <c r="AK172" s="186">
        <f t="shared" si="12"/>
        <v>4130.47</v>
      </c>
      <c r="AL172" s="196"/>
      <c r="AM172" s="187" t="str">
        <f>_xlfn.XLOOKUP(Tabela6[[#This Row],[Unidade]],tabShoppingsEmails[Shopping],tabShoppingsEmails[E-mails consolidados])</f>
        <v>fernanda.sppinetti@allos.co; monica.brasil@allos.co; andre.cnascimento@allos.co; deborah.dutra@allos.co; pedro.moreira@allos.co; ester.santos@allos.co; francisco.maciel@allos.co</v>
      </c>
    </row>
    <row r="173" spans="1:39" ht="20.85" hidden="1" customHeight="1" thickBot="1">
      <c r="A173" s="185"/>
      <c r="B173" s="186" t="s">
        <v>99</v>
      </c>
      <c r="C173" s="186" t="s">
        <v>171</v>
      </c>
      <c r="D173" s="199" t="s">
        <v>259</v>
      </c>
      <c r="E173" s="199" t="s">
        <v>83</v>
      </c>
      <c r="F173" s="191">
        <v>2</v>
      </c>
      <c r="G173" s="191">
        <v>2</v>
      </c>
      <c r="H173" s="191">
        <v>36</v>
      </c>
      <c r="I173" s="191">
        <v>0</v>
      </c>
      <c r="J173" s="222">
        <v>10731.082417589841</v>
      </c>
      <c r="K173" s="192">
        <v>-5323.92</v>
      </c>
      <c r="L173" s="192">
        <v>-5567.6678088681801</v>
      </c>
      <c r="M173" s="192"/>
      <c r="N173" s="192">
        <v>0</v>
      </c>
      <c r="O173" s="192">
        <v>0</v>
      </c>
      <c r="P173" s="192"/>
      <c r="Q173" s="192">
        <v>0</v>
      </c>
      <c r="R173" s="192">
        <v>0</v>
      </c>
      <c r="S173" s="192">
        <v>0</v>
      </c>
      <c r="T173" s="193" t="str">
        <f>IF(Tabela6[[#This Row],[Desconto SLA Mês]]&lt;&gt;"preenchimento pendente","Sim","Não")</f>
        <v>Sim</v>
      </c>
      <c r="U173" s="168">
        <f t="shared" si="10"/>
        <v>5163.4146087216614</v>
      </c>
      <c r="V173" s="194"/>
      <c r="W173" s="194"/>
      <c r="X173" s="194"/>
      <c r="Y173" s="194"/>
      <c r="Z173" s="195">
        <v>45717</v>
      </c>
      <c r="AA173" s="301" cm="1">
        <f t="array" ref="AA173">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45748</v>
      </c>
      <c r="AB173" s="186"/>
      <c r="AC173" s="186"/>
      <c r="AD173" s="186"/>
      <c r="AE173" s="196"/>
      <c r="AF173" s="197"/>
      <c r="AG173" s="196"/>
      <c r="AH173" s="196"/>
      <c r="AI173" s="186">
        <f t="shared" si="11"/>
        <v>243.74780886818007</v>
      </c>
      <c r="AJ173" s="186">
        <f t="shared" si="13"/>
        <v>0</v>
      </c>
      <c r="AK173" s="186">
        <f t="shared" si="12"/>
        <v>5567.6678088681801</v>
      </c>
      <c r="AL173" s="196"/>
      <c r="AM173" s="187" t="str">
        <f>_xlfn.XLOOKUP(Tabela6[[#This Row],[Unidade]],tabShoppingsEmails[Shopping],tabShoppingsEmails[E-mails consolidados])</f>
        <v>fernanda.sppinetti@allos.co; monica.brasil@allos.co; andre.cnascimento@allos.co; deborah.dutra@allos.co; pedro.moreira@allos.co; ester.santos@allos.co; francisco.maciel@allos.co</v>
      </c>
    </row>
    <row r="174" spans="1:39" ht="20.85" hidden="1" customHeight="1" thickBot="1">
      <c r="A174" s="185"/>
      <c r="B174" s="186" t="s">
        <v>252</v>
      </c>
      <c r="C174" s="186" t="s">
        <v>171</v>
      </c>
      <c r="D174" s="199" t="s">
        <v>259</v>
      </c>
      <c r="E174" s="199" t="s">
        <v>83</v>
      </c>
      <c r="F174" s="191">
        <v>2</v>
      </c>
      <c r="G174" s="191">
        <v>2</v>
      </c>
      <c r="H174" s="203" t="s">
        <v>253</v>
      </c>
      <c r="I174" s="203" t="s">
        <v>253</v>
      </c>
      <c r="J174" s="222">
        <v>10731.082417589841</v>
      </c>
      <c r="K174" s="192"/>
      <c r="L174" s="200"/>
      <c r="M174" s="192"/>
      <c r="N174" s="200"/>
      <c r="O174" s="192">
        <v>0</v>
      </c>
      <c r="P174" s="192">
        <v>0</v>
      </c>
      <c r="Q174" s="192">
        <v>0</v>
      </c>
      <c r="R174" s="192"/>
      <c r="S174" s="192">
        <v>0</v>
      </c>
      <c r="T174" s="193" t="str">
        <f>IF(Tabela6[[#This Row],[Desconto SLA Mês]]&lt;&gt;"preenchimento pendente","Sim","Não")</f>
        <v>Sim</v>
      </c>
      <c r="U174" s="168">
        <f t="shared" si="10"/>
        <v>10731.082417589841</v>
      </c>
      <c r="V174" s="194"/>
      <c r="W174" s="194"/>
      <c r="X174" s="194"/>
      <c r="Y174" s="194"/>
      <c r="Z174" s="195">
        <v>45748</v>
      </c>
      <c r="AA174" s="301" cm="1">
        <f t="array" ref="AA174">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45778</v>
      </c>
      <c r="AB174" s="186"/>
      <c r="AC174" s="186"/>
      <c r="AD174" s="186"/>
      <c r="AE174" s="196"/>
      <c r="AF174" s="197"/>
      <c r="AG174" s="196"/>
      <c r="AH174" s="196"/>
      <c r="AI174" s="186">
        <f t="shared" si="11"/>
        <v>0</v>
      </c>
      <c r="AJ174" s="186">
        <f t="shared" si="13"/>
        <v>0</v>
      </c>
      <c r="AK174" s="186">
        <f t="shared" si="12"/>
        <v>0</v>
      </c>
      <c r="AL174" s="196"/>
      <c r="AM174" s="187" t="str">
        <f>_xlfn.XLOOKUP(Tabela6[[#This Row],[Unidade]],tabShoppingsEmails[Shopping],tabShoppingsEmails[E-mails consolidados])</f>
        <v>fernanda.sppinetti@allos.co; monica.brasil@allos.co; andre.cnascimento@allos.co; deborah.dutra@allos.co; pedro.moreira@allos.co; ester.santos@allos.co; francisco.maciel@allos.co</v>
      </c>
    </row>
    <row r="175" spans="1:39" ht="20.85" hidden="1" customHeight="1" thickBot="1">
      <c r="A175" s="185"/>
      <c r="B175" s="186" t="s">
        <v>99</v>
      </c>
      <c r="C175" s="186" t="s">
        <v>171</v>
      </c>
      <c r="D175" s="199" t="s">
        <v>259</v>
      </c>
      <c r="E175" s="199" t="s">
        <v>83</v>
      </c>
      <c r="F175" s="191">
        <v>2</v>
      </c>
      <c r="G175" s="191">
        <v>2</v>
      </c>
      <c r="H175" s="191">
        <v>7</v>
      </c>
      <c r="I175" s="191">
        <v>0</v>
      </c>
      <c r="J175" s="192">
        <v>10731.08</v>
      </c>
      <c r="K175" s="192"/>
      <c r="L175" s="192">
        <v>-1410.22</v>
      </c>
      <c r="M175" s="192"/>
      <c r="N175" s="192">
        <v>0</v>
      </c>
      <c r="O175" s="192">
        <v>0</v>
      </c>
      <c r="P175" s="192"/>
      <c r="Q175" s="192"/>
      <c r="R175" s="192">
        <v>0</v>
      </c>
      <c r="S175" s="192">
        <v>0</v>
      </c>
      <c r="T175" s="193" t="str">
        <f>IF(Tabela6[[#This Row],[Desconto SLA Mês]]&lt;&gt;"preenchimento pendente","Sim","Não")</f>
        <v>Sim</v>
      </c>
      <c r="U175" s="168">
        <f t="shared" si="10"/>
        <v>9320.86</v>
      </c>
      <c r="V175" s="194"/>
      <c r="W175" s="194"/>
      <c r="X175" s="194"/>
      <c r="Y175" s="194"/>
      <c r="Z175" s="195">
        <v>45778</v>
      </c>
      <c r="AA175" s="301" cm="1">
        <f t="array" ref="AA175">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45809</v>
      </c>
      <c r="AB175" s="186"/>
      <c r="AC175" s="186"/>
      <c r="AD175" s="186"/>
      <c r="AE175" s="196"/>
      <c r="AF175" s="197"/>
      <c r="AG175" s="196"/>
      <c r="AH175" s="196"/>
      <c r="AI175" s="186">
        <f t="shared" si="11"/>
        <v>1410.22</v>
      </c>
      <c r="AJ175" s="186">
        <f t="shared" si="13"/>
        <v>0</v>
      </c>
      <c r="AK175" s="186">
        <f t="shared" si="12"/>
        <v>1410.2199999999993</v>
      </c>
      <c r="AL175" s="196"/>
      <c r="AM175" s="187" t="str">
        <f>_xlfn.XLOOKUP(Tabela6[[#This Row],[Unidade]],tabShoppingsEmails[Shopping],tabShoppingsEmails[E-mails consolidados])</f>
        <v>fernanda.sppinetti@allos.co; monica.brasil@allos.co; andre.cnascimento@allos.co; deborah.dutra@allos.co; pedro.moreira@allos.co; ester.santos@allos.co; francisco.maciel@allos.co</v>
      </c>
    </row>
    <row r="176" spans="1:39" ht="20.85" hidden="1" customHeight="1" thickBot="1">
      <c r="A176" s="185"/>
      <c r="B176" s="186" t="s">
        <v>99</v>
      </c>
      <c r="C176" s="186" t="s">
        <v>171</v>
      </c>
      <c r="D176" s="199" t="s">
        <v>259</v>
      </c>
      <c r="E176" s="199" t="s">
        <v>83</v>
      </c>
      <c r="F176" s="191">
        <v>2</v>
      </c>
      <c r="G176" s="191">
        <v>2</v>
      </c>
      <c r="H176" s="191">
        <v>13</v>
      </c>
      <c r="I176" s="191">
        <v>0</v>
      </c>
      <c r="J176" s="192">
        <v>10731.08</v>
      </c>
      <c r="K176" s="192"/>
      <c r="L176" s="192">
        <v>-2437.9899999999998</v>
      </c>
      <c r="M176" s="192"/>
      <c r="N176" s="192">
        <v>0</v>
      </c>
      <c r="O176" s="192">
        <v>0</v>
      </c>
      <c r="P176" s="192"/>
      <c r="Q176" s="192">
        <v>0</v>
      </c>
      <c r="R176" s="192">
        <v>0</v>
      </c>
      <c r="S176" s="192">
        <v>0</v>
      </c>
      <c r="T176" s="193" t="str">
        <f>IF(Tabela6[[#This Row],[Desconto SLA Mês]]&lt;&gt;"preenchimento pendente","Sim","Não")</f>
        <v>Sim</v>
      </c>
      <c r="U176" s="168">
        <f t="shared" si="10"/>
        <v>8293.09</v>
      </c>
      <c r="V176" s="194"/>
      <c r="W176" s="194"/>
      <c r="X176" s="194"/>
      <c r="Y176" s="194"/>
      <c r="Z176" s="195">
        <v>45809</v>
      </c>
      <c r="AA176" s="301" cm="1">
        <f t="array" ref="AA176">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45839</v>
      </c>
      <c r="AB176" s="186"/>
      <c r="AC176" s="186"/>
      <c r="AD176" s="186"/>
      <c r="AE176" s="196"/>
      <c r="AF176" s="197"/>
      <c r="AG176" s="196"/>
      <c r="AH176" s="196"/>
      <c r="AI176" s="186">
        <f t="shared" si="11"/>
        <v>2437.9899999999998</v>
      </c>
      <c r="AJ176" s="186">
        <f t="shared" si="13"/>
        <v>0</v>
      </c>
      <c r="AK176" s="186">
        <f t="shared" si="12"/>
        <v>2437.9899999999998</v>
      </c>
      <c r="AL176" s="196"/>
      <c r="AM176" s="187" t="str">
        <f>_xlfn.XLOOKUP(Tabela6[[#This Row],[Unidade]],tabShoppingsEmails[Shopping],tabShoppingsEmails[E-mails consolidados])</f>
        <v>fernanda.sppinetti@allos.co; monica.brasil@allos.co; andre.cnascimento@allos.co; deborah.dutra@allos.co; pedro.moreira@allos.co; ester.santos@allos.co; francisco.maciel@allos.co</v>
      </c>
    </row>
    <row r="177" spans="1:39" ht="20.85" hidden="1" customHeight="1" thickBot="1">
      <c r="A177" s="185">
        <v>45888</v>
      </c>
      <c r="B177" s="186" t="s">
        <v>99</v>
      </c>
      <c r="C177" s="186" t="s">
        <v>171</v>
      </c>
      <c r="D177" s="199" t="s">
        <v>259</v>
      </c>
      <c r="E177" s="199" t="s">
        <v>83</v>
      </c>
      <c r="F177" s="191">
        <v>2</v>
      </c>
      <c r="G177" s="191">
        <v>2</v>
      </c>
      <c r="H177" s="191">
        <v>2</v>
      </c>
      <c r="I177" s="191">
        <v>0</v>
      </c>
      <c r="J177" s="192">
        <v>10731.08</v>
      </c>
      <c r="K177" s="192"/>
      <c r="L177" s="192">
        <v>-402.92</v>
      </c>
      <c r="M177" s="192"/>
      <c r="N177" s="192">
        <v>0</v>
      </c>
      <c r="O177" s="192">
        <v>0</v>
      </c>
      <c r="P177" s="192"/>
      <c r="Q177" s="192">
        <v>0</v>
      </c>
      <c r="R177" s="192">
        <v>0</v>
      </c>
      <c r="S177" s="192">
        <v>0</v>
      </c>
      <c r="T177" s="193" t="str">
        <f>IF(Tabela6[[#This Row],[Desconto SLA Mês]]&lt;&gt;"preenchimento pendente","Sim","Não")</f>
        <v>Sim</v>
      </c>
      <c r="U177" s="168">
        <f t="shared" si="10"/>
        <v>10328.16</v>
      </c>
      <c r="V177" s="194"/>
      <c r="W177" s="194"/>
      <c r="X177" s="194"/>
      <c r="Y177" s="194"/>
      <c r="Z177" s="195">
        <v>45839</v>
      </c>
      <c r="AA177" s="301" cm="1">
        <f t="array" ref="AA177">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45870</v>
      </c>
      <c r="AB177" s="186"/>
      <c r="AC177" s="186"/>
      <c r="AD177" s="186"/>
      <c r="AE177" s="196"/>
      <c r="AF177" s="197"/>
      <c r="AG177" s="196"/>
      <c r="AH177" s="196"/>
      <c r="AI177" s="186">
        <f t="shared" si="11"/>
        <v>402.92</v>
      </c>
      <c r="AJ177" s="186">
        <f t="shared" si="13"/>
        <v>0</v>
      </c>
      <c r="AK177" s="186">
        <f t="shared" si="12"/>
        <v>402.92000000000007</v>
      </c>
      <c r="AL177" s="196"/>
      <c r="AM177" s="187" t="str">
        <f>_xlfn.XLOOKUP(Tabela6[[#This Row],[Unidade]],tabShoppingsEmails[Shopping],tabShoppingsEmails[E-mails consolidados])</f>
        <v>fernanda.sppinetti@allos.co; monica.brasil@allos.co; andre.cnascimento@allos.co; deborah.dutra@allos.co; pedro.moreira@allos.co; ester.santos@allos.co; francisco.maciel@allos.co</v>
      </c>
    </row>
    <row r="178" spans="1:39" ht="20.85" hidden="1" customHeight="1" thickBot="1">
      <c r="A178" s="185">
        <v>45912</v>
      </c>
      <c r="B178" s="186" t="s">
        <v>99</v>
      </c>
      <c r="C178" s="186" t="s">
        <v>171</v>
      </c>
      <c r="D178" s="199" t="s">
        <v>259</v>
      </c>
      <c r="E178" s="199" t="s">
        <v>83</v>
      </c>
      <c r="F178" s="191">
        <v>2</v>
      </c>
      <c r="G178" s="191">
        <v>2</v>
      </c>
      <c r="H178" s="191">
        <v>2</v>
      </c>
      <c r="I178" s="191">
        <v>0</v>
      </c>
      <c r="J178" s="192">
        <v>10731.08</v>
      </c>
      <c r="K178" s="192"/>
      <c r="L178" s="192">
        <v>-402.92</v>
      </c>
      <c r="M178" s="192"/>
      <c r="N178" s="192">
        <v>0</v>
      </c>
      <c r="O178" s="200" t="s">
        <v>254</v>
      </c>
      <c r="P178" s="192"/>
      <c r="Q178" s="192">
        <v>0</v>
      </c>
      <c r="R178" s="192">
        <v>0</v>
      </c>
      <c r="S178" s="192">
        <v>0</v>
      </c>
      <c r="T178" s="193" t="str">
        <f>IF(Tabela6[[#This Row],[Desconto SLA Mês]]&lt;&gt;"preenchimento pendente","Sim","Não")</f>
        <v>Não</v>
      </c>
      <c r="U178" s="168">
        <f t="shared" si="10"/>
        <v>10328.16</v>
      </c>
      <c r="V178" s="194"/>
      <c r="W178" s="194"/>
      <c r="X178" s="194"/>
      <c r="Y178" s="194"/>
      <c r="Z178" s="195">
        <v>45870</v>
      </c>
      <c r="AA178" s="301" cm="1">
        <f t="array" ref="AA178">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45901</v>
      </c>
      <c r="AB178" s="186"/>
      <c r="AC178" s="186"/>
      <c r="AD178" s="186"/>
      <c r="AE178" s="196"/>
      <c r="AF178" s="197"/>
      <c r="AG178" s="196"/>
      <c r="AH178" s="196"/>
      <c r="AI178" s="186">
        <f t="shared" si="11"/>
        <v>402.92</v>
      </c>
      <c r="AJ178" s="186">
        <f t="shared" si="13"/>
        <v>0</v>
      </c>
      <c r="AK178" s="186">
        <f t="shared" si="12"/>
        <v>402.92000000000007</v>
      </c>
      <c r="AL178" s="196"/>
      <c r="AM178" s="187" t="str">
        <f>_xlfn.XLOOKUP(Tabela6[[#This Row],[Unidade]],tabShoppingsEmails[Shopping],tabShoppingsEmails[E-mails consolidados])</f>
        <v>fernanda.sppinetti@allos.co; monica.brasil@allos.co; andre.cnascimento@allos.co; deborah.dutra@allos.co; pedro.moreira@allos.co; ester.santos@allos.co; francisco.maciel@allos.co</v>
      </c>
    </row>
    <row r="179" spans="1:39" ht="20.85" hidden="1" customHeight="1" thickBot="1">
      <c r="A179" s="185">
        <v>45953</v>
      </c>
      <c r="B179" s="186" t="s">
        <v>99</v>
      </c>
      <c r="C179" s="186" t="s">
        <v>171</v>
      </c>
      <c r="D179" s="199" t="s">
        <v>259</v>
      </c>
      <c r="E179" s="199" t="s">
        <v>17</v>
      </c>
      <c r="F179" s="191">
        <v>2</v>
      </c>
      <c r="G179" s="191">
        <v>2</v>
      </c>
      <c r="H179" s="191"/>
      <c r="I179" s="191"/>
      <c r="J179" s="192">
        <v>16932.919999999998</v>
      </c>
      <c r="K179" s="192"/>
      <c r="L179" s="192"/>
      <c r="M179" s="192"/>
      <c r="N179" s="192"/>
      <c r="O179" s="192"/>
      <c r="P179" s="192"/>
      <c r="Q179" s="192"/>
      <c r="R179" s="192"/>
      <c r="S179" s="192"/>
      <c r="T179" s="193" t="str">
        <f>IF(Tabela6[[#This Row],[Desconto SLA Mês]]&lt;&gt;"preenchimento pendente","Sim","Não")</f>
        <v>Sim</v>
      </c>
      <c r="U179" s="168">
        <f t="shared" si="10"/>
        <v>16932.919999999998</v>
      </c>
      <c r="V179" s="194"/>
      <c r="W179" s="194"/>
      <c r="X179" s="194"/>
      <c r="Y179" s="194"/>
      <c r="Z179" s="195">
        <v>45901</v>
      </c>
      <c r="AA179" s="301" cm="1">
        <f t="array" ref="AA179">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45931</v>
      </c>
      <c r="AB179" s="186"/>
      <c r="AC179" s="186"/>
      <c r="AD179" s="186"/>
      <c r="AE179" s="196"/>
      <c r="AF179" s="197"/>
      <c r="AG179" s="196"/>
      <c r="AH179" s="196"/>
      <c r="AI179" s="186">
        <f t="shared" si="11"/>
        <v>0</v>
      </c>
      <c r="AJ179" s="186">
        <f t="shared" si="13"/>
        <v>0</v>
      </c>
      <c r="AK179" s="186">
        <f t="shared" si="12"/>
        <v>0</v>
      </c>
      <c r="AL179" s="196"/>
      <c r="AM179" s="187" t="str">
        <f>_xlfn.XLOOKUP(Tabela6[[#This Row],[Unidade]],tabShoppingsEmails[Shopping],tabShoppingsEmails[E-mails consolidados])</f>
        <v>fernanda.sppinetti@allos.co; monica.brasil@allos.co; andre.cnascimento@allos.co; deborah.dutra@allos.co; pedro.moreira@allos.co; ester.santos@allos.co; francisco.maciel@allos.co</v>
      </c>
    </row>
    <row r="180" spans="1:39" ht="20.85" hidden="1" customHeight="1" thickBot="1">
      <c r="A180" s="185"/>
      <c r="B180" s="186" t="s">
        <v>252</v>
      </c>
      <c r="C180" s="186" t="s">
        <v>171</v>
      </c>
      <c r="D180" s="199" t="s">
        <v>259</v>
      </c>
      <c r="E180" s="199" t="s">
        <v>17</v>
      </c>
      <c r="F180" s="191">
        <v>2</v>
      </c>
      <c r="G180" s="191"/>
      <c r="H180" s="191"/>
      <c r="I180" s="191"/>
      <c r="J180" s="192"/>
      <c r="K180" s="192"/>
      <c r="L180" s="192"/>
      <c r="M180" s="192"/>
      <c r="N180" s="192"/>
      <c r="O180" s="192"/>
      <c r="P180" s="192"/>
      <c r="Q180" s="192"/>
      <c r="R180" s="192"/>
      <c r="S180" s="192"/>
      <c r="T180" s="193" t="str">
        <f>IF(Tabela6[[#This Row],[Desconto SLA Mês]]&lt;&gt;"preenchimento pendente","Sim","Não")</f>
        <v>Sim</v>
      </c>
      <c r="U180" s="168">
        <f t="shared" si="10"/>
        <v>0</v>
      </c>
      <c r="V180" s="194"/>
      <c r="W180" s="194"/>
      <c r="X180" s="194"/>
      <c r="Y180" s="194"/>
      <c r="Z180" s="195">
        <v>45931</v>
      </c>
      <c r="AA180" s="301" cm="1">
        <f t="array" ref="AA180">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45962</v>
      </c>
      <c r="AB180" s="186"/>
      <c r="AC180" s="186"/>
      <c r="AD180" s="186"/>
      <c r="AE180" s="196"/>
      <c r="AF180" s="197"/>
      <c r="AG180" s="196"/>
      <c r="AH180" s="196"/>
      <c r="AI180" s="186">
        <f t="shared" si="11"/>
        <v>0</v>
      </c>
      <c r="AJ180" s="186">
        <f t="shared" si="13"/>
        <v>0</v>
      </c>
      <c r="AK180" s="186">
        <f t="shared" si="12"/>
        <v>0</v>
      </c>
      <c r="AL180" s="196"/>
      <c r="AM180" s="187" t="str">
        <f>_xlfn.XLOOKUP(Tabela6[[#This Row],[Unidade]],tabShoppingsEmails[Shopping],tabShoppingsEmails[E-mails consolidados])</f>
        <v>fernanda.sppinetti@allos.co; monica.brasil@allos.co; andre.cnascimento@allos.co; deborah.dutra@allos.co; pedro.moreira@allos.co; ester.santos@allos.co; francisco.maciel@allos.co</v>
      </c>
    </row>
    <row r="181" spans="1:39" ht="20.85" hidden="1" customHeight="1" thickBot="1">
      <c r="A181" s="185"/>
      <c r="B181" s="186" t="s">
        <v>252</v>
      </c>
      <c r="C181" s="186" t="s">
        <v>171</v>
      </c>
      <c r="D181" s="199" t="s">
        <v>259</v>
      </c>
      <c r="E181" s="199" t="s">
        <v>17</v>
      </c>
      <c r="F181" s="191">
        <v>2</v>
      </c>
      <c r="G181" s="191"/>
      <c r="H181" s="191"/>
      <c r="I181" s="191"/>
      <c r="J181" s="192"/>
      <c r="K181" s="192"/>
      <c r="L181" s="192"/>
      <c r="M181" s="192"/>
      <c r="N181" s="192"/>
      <c r="O181" s="192"/>
      <c r="P181" s="192"/>
      <c r="Q181" s="192"/>
      <c r="R181" s="192"/>
      <c r="S181" s="192"/>
      <c r="T181" s="193" t="str">
        <f>IF(Tabela6[[#This Row],[Desconto SLA Mês]]&lt;&gt;"preenchimento pendente","Sim","Não")</f>
        <v>Sim</v>
      </c>
      <c r="U181" s="168">
        <f t="shared" si="10"/>
        <v>0</v>
      </c>
      <c r="V181" s="194"/>
      <c r="W181" s="194"/>
      <c r="X181" s="194"/>
      <c r="Y181" s="194"/>
      <c r="Z181" s="195">
        <v>45962</v>
      </c>
      <c r="AA181" s="301" cm="1">
        <f t="array" ref="AA181">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45992</v>
      </c>
      <c r="AB181" s="186"/>
      <c r="AC181" s="186"/>
      <c r="AD181" s="186"/>
      <c r="AE181" s="196"/>
      <c r="AF181" s="197"/>
      <c r="AG181" s="196"/>
      <c r="AH181" s="196"/>
      <c r="AI181" s="186">
        <f t="shared" si="11"/>
        <v>0</v>
      </c>
      <c r="AJ181" s="186">
        <f t="shared" si="13"/>
        <v>0</v>
      </c>
      <c r="AK181" s="186">
        <f t="shared" si="12"/>
        <v>0</v>
      </c>
      <c r="AL181" s="196"/>
      <c r="AM181" s="187" t="str">
        <f>_xlfn.XLOOKUP(Tabela6[[#This Row],[Unidade]],tabShoppingsEmails[Shopping],tabShoppingsEmails[E-mails consolidados])</f>
        <v>fernanda.sppinetti@allos.co; monica.brasil@allos.co; andre.cnascimento@allos.co; deborah.dutra@allos.co; pedro.moreira@allos.co; ester.santos@allos.co; francisco.maciel@allos.co</v>
      </c>
    </row>
    <row r="182" spans="1:39" ht="20.85" hidden="1" customHeight="1" thickBot="1">
      <c r="A182" s="185"/>
      <c r="B182" s="186" t="s">
        <v>252</v>
      </c>
      <c r="C182" s="186" t="s">
        <v>171</v>
      </c>
      <c r="D182" s="199" t="s">
        <v>259</v>
      </c>
      <c r="E182" s="199" t="s">
        <v>17</v>
      </c>
      <c r="F182" s="191">
        <v>2</v>
      </c>
      <c r="G182" s="191"/>
      <c r="H182" s="191"/>
      <c r="I182" s="191"/>
      <c r="J182" s="192"/>
      <c r="K182" s="192"/>
      <c r="L182" s="192"/>
      <c r="M182" s="192"/>
      <c r="N182" s="192"/>
      <c r="O182" s="192"/>
      <c r="P182" s="192"/>
      <c r="Q182" s="192"/>
      <c r="R182" s="192"/>
      <c r="S182" s="192"/>
      <c r="T182" s="193" t="str">
        <f>IF(Tabela6[[#This Row],[Desconto SLA Mês]]&lt;&gt;"preenchimento pendente","Sim","Não")</f>
        <v>Sim</v>
      </c>
      <c r="U182" s="168">
        <f t="shared" si="10"/>
        <v>0</v>
      </c>
      <c r="V182" s="194"/>
      <c r="W182" s="194"/>
      <c r="X182" s="194"/>
      <c r="Y182" s="194"/>
      <c r="Z182" s="195">
        <v>45992</v>
      </c>
      <c r="AA182" s="301" cm="1">
        <f t="array" ref="AA182">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46023</v>
      </c>
      <c r="AB182" s="186"/>
      <c r="AC182" s="186"/>
      <c r="AD182" s="186"/>
      <c r="AE182" s="196"/>
      <c r="AF182" s="197"/>
      <c r="AG182" s="196"/>
      <c r="AH182" s="196"/>
      <c r="AI182" s="186">
        <f t="shared" si="11"/>
        <v>0</v>
      </c>
      <c r="AJ182" s="186">
        <f t="shared" si="13"/>
        <v>0</v>
      </c>
      <c r="AK182" s="186">
        <f t="shared" si="12"/>
        <v>0</v>
      </c>
      <c r="AL182" s="196"/>
      <c r="AM182" s="187" t="str">
        <f>_xlfn.XLOOKUP(Tabela6[[#This Row],[Unidade]],tabShoppingsEmails[Shopping],tabShoppingsEmails[E-mails consolidados])</f>
        <v>fernanda.sppinetti@allos.co; monica.brasil@allos.co; andre.cnascimento@allos.co; deborah.dutra@allos.co; pedro.moreira@allos.co; ester.santos@allos.co; francisco.maciel@allos.co</v>
      </c>
    </row>
    <row r="183" spans="1:39" ht="20.85" hidden="1" customHeight="1" thickBot="1">
      <c r="A183" s="185"/>
      <c r="B183" s="186" t="s">
        <v>99</v>
      </c>
      <c r="C183" s="186" t="s">
        <v>171</v>
      </c>
      <c r="D183" s="199" t="s">
        <v>89</v>
      </c>
      <c r="E183" s="199" t="s">
        <v>83</v>
      </c>
      <c r="F183" s="191">
        <v>4</v>
      </c>
      <c r="G183" s="191">
        <v>3</v>
      </c>
      <c r="H183" s="191">
        <v>36</v>
      </c>
      <c r="I183" s="191">
        <v>0</v>
      </c>
      <c r="J183" s="222">
        <v>16435.8</v>
      </c>
      <c r="K183" s="192">
        <v>0</v>
      </c>
      <c r="L183" s="192">
        <v>-8026.85</v>
      </c>
      <c r="M183" s="192">
        <v>0</v>
      </c>
      <c r="N183" s="192">
        <v>0</v>
      </c>
      <c r="O183" s="192">
        <v>-271.67</v>
      </c>
      <c r="P183" s="192">
        <v>0</v>
      </c>
      <c r="Q183" s="192">
        <v>0</v>
      </c>
      <c r="R183" s="192">
        <v>0</v>
      </c>
      <c r="S183" s="192">
        <v>0</v>
      </c>
      <c r="T183" s="193" t="str">
        <f>IF(Tabela6[[#This Row],[Desconto SLA Mês]]&lt;&gt;"preenchimento pendente","Sim","Não")</f>
        <v>Sim</v>
      </c>
      <c r="U183" s="168">
        <f t="shared" si="10"/>
        <v>8137.2799999999988</v>
      </c>
      <c r="V183" s="194"/>
      <c r="W183" s="194"/>
      <c r="X183" s="194">
        <v>0</v>
      </c>
      <c r="Y183" s="194"/>
      <c r="Z183" s="195">
        <v>45658</v>
      </c>
      <c r="AA183" s="301" cm="1">
        <f t="array" ref="AA183">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45689</v>
      </c>
      <c r="AB183" s="186"/>
      <c r="AC183" s="186"/>
      <c r="AD183" s="186"/>
      <c r="AE183" s="196"/>
      <c r="AF183" s="197"/>
      <c r="AG183" s="196"/>
      <c r="AH183" s="196"/>
      <c r="AI183" s="186">
        <f t="shared" si="11"/>
        <v>8026.85</v>
      </c>
      <c r="AJ183" s="186">
        <f t="shared" si="13"/>
        <v>0</v>
      </c>
      <c r="AK183" s="186">
        <f t="shared" si="12"/>
        <v>8298.52</v>
      </c>
      <c r="AL183" s="196"/>
      <c r="AM183" s="187" t="str">
        <f>_xlfn.XLOOKUP(Tabela6[[#This Row],[Unidade]],tabShoppingsEmails[Shopping],tabShoppingsEmails[E-mails consolidados])</f>
        <v>fernanda.sppinetti@allos.co; monica.brasil@allos.co; andre.cnascimento@allos.co; deborah.dutra@allos.co; pedro.moreira@allos.co; ester.santos@allos.co; francisco.maciel@allos.co</v>
      </c>
    </row>
    <row r="184" spans="1:39" ht="20.85" hidden="1" customHeight="1" thickBot="1">
      <c r="A184" s="185"/>
      <c r="B184" s="186" t="s">
        <v>99</v>
      </c>
      <c r="C184" s="186" t="s">
        <v>171</v>
      </c>
      <c r="D184" s="199" t="s">
        <v>89</v>
      </c>
      <c r="E184" s="199" t="s">
        <v>83</v>
      </c>
      <c r="F184" s="191">
        <v>4</v>
      </c>
      <c r="G184" s="191">
        <v>3</v>
      </c>
      <c r="H184" s="191">
        <v>23</v>
      </c>
      <c r="I184" s="191">
        <v>0</v>
      </c>
      <c r="J184" s="222">
        <v>16435.8</v>
      </c>
      <c r="K184" s="192">
        <v>-4032.44</v>
      </c>
      <c r="L184" s="192">
        <v>-3425.42</v>
      </c>
      <c r="M184" s="192">
        <v>0</v>
      </c>
      <c r="N184" s="192">
        <v>0</v>
      </c>
      <c r="O184" s="192">
        <v>-217.67</v>
      </c>
      <c r="P184" s="192">
        <v>0</v>
      </c>
      <c r="Q184" s="192">
        <v>0</v>
      </c>
      <c r="R184" s="192">
        <v>0</v>
      </c>
      <c r="S184" s="192">
        <v>0</v>
      </c>
      <c r="T184" s="193" t="str">
        <f>IF(Tabela6[[#This Row],[Desconto SLA Mês]]&lt;&gt;"preenchimento pendente","Sim","Não")</f>
        <v>Sim</v>
      </c>
      <c r="U184" s="168">
        <f t="shared" si="10"/>
        <v>12792.71</v>
      </c>
      <c r="V184" s="194"/>
      <c r="W184" s="194"/>
      <c r="X184" s="194"/>
      <c r="Y184" s="194"/>
      <c r="Z184" s="195">
        <v>45689</v>
      </c>
      <c r="AA184" s="301" cm="1">
        <f t="array" ref="AA184">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45717</v>
      </c>
      <c r="AB184" s="186"/>
      <c r="AC184" s="186"/>
      <c r="AD184" s="186"/>
      <c r="AE184" s="196"/>
      <c r="AF184" s="197"/>
      <c r="AG184" s="196"/>
      <c r="AH184" s="196"/>
      <c r="AI184" s="186">
        <f t="shared" si="11"/>
        <v>-607.02</v>
      </c>
      <c r="AJ184" s="186">
        <f t="shared" si="13"/>
        <v>0</v>
      </c>
      <c r="AK184" s="186">
        <f t="shared" si="12"/>
        <v>3643.09</v>
      </c>
      <c r="AL184" s="196"/>
      <c r="AM184" s="187" t="str">
        <f>_xlfn.XLOOKUP(Tabela6[[#This Row],[Unidade]],tabShoppingsEmails[Shopping],tabShoppingsEmails[E-mails consolidados])</f>
        <v>fernanda.sppinetti@allos.co; monica.brasil@allos.co; andre.cnascimento@allos.co; deborah.dutra@allos.co; pedro.moreira@allos.co; ester.santos@allos.co; francisco.maciel@allos.co</v>
      </c>
    </row>
    <row r="185" spans="1:39" ht="20.85" hidden="1" customHeight="1" thickBot="1">
      <c r="A185" s="185"/>
      <c r="B185" s="186" t="s">
        <v>99</v>
      </c>
      <c r="C185" s="186" t="s">
        <v>171</v>
      </c>
      <c r="D185" s="199" t="s">
        <v>89</v>
      </c>
      <c r="E185" s="199" t="s">
        <v>83</v>
      </c>
      <c r="F185" s="191">
        <v>4</v>
      </c>
      <c r="G185" s="191">
        <v>3</v>
      </c>
      <c r="H185" s="191">
        <v>55</v>
      </c>
      <c r="I185" s="191">
        <v>0</v>
      </c>
      <c r="J185" s="222">
        <v>16435.8</v>
      </c>
      <c r="K185" s="192">
        <v>-8274.2000000000007</v>
      </c>
      <c r="L185" s="192">
        <v>-8663.6336112747704</v>
      </c>
      <c r="M185" s="192"/>
      <c r="N185" s="192">
        <v>0</v>
      </c>
      <c r="O185" s="192">
        <v>-217.67</v>
      </c>
      <c r="P185" s="192"/>
      <c r="Q185" s="192">
        <v>0</v>
      </c>
      <c r="R185" s="192">
        <v>0</v>
      </c>
      <c r="S185" s="192">
        <v>0</v>
      </c>
      <c r="T185" s="193" t="str">
        <f>IF(Tabela6[[#This Row],[Desconto SLA Mês]]&lt;&gt;"preenchimento pendente","Sim","Não")</f>
        <v>Sim</v>
      </c>
      <c r="U185" s="168">
        <f t="shared" si="10"/>
        <v>7554.4963887252288</v>
      </c>
      <c r="V185" s="194"/>
      <c r="W185" s="194"/>
      <c r="X185" s="194"/>
      <c r="Y185" s="194"/>
      <c r="Z185" s="195">
        <v>45717</v>
      </c>
      <c r="AA185" s="301" cm="1">
        <f t="array" ref="AA185">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45748</v>
      </c>
      <c r="AB185" s="186"/>
      <c r="AC185" s="186"/>
      <c r="AD185" s="186"/>
      <c r="AE185" s="196"/>
      <c r="AF185" s="197"/>
      <c r="AG185" s="196"/>
      <c r="AH185" s="196"/>
      <c r="AI185" s="186">
        <f t="shared" si="11"/>
        <v>389.43361127476965</v>
      </c>
      <c r="AJ185" s="186">
        <f t="shared" si="13"/>
        <v>0</v>
      </c>
      <c r="AK185" s="186">
        <f t="shared" si="12"/>
        <v>8881.3036112747704</v>
      </c>
      <c r="AL185" s="196"/>
      <c r="AM185" s="187" t="str">
        <f>_xlfn.XLOOKUP(Tabela6[[#This Row],[Unidade]],tabShoppingsEmails[Shopping],tabShoppingsEmails[E-mails consolidados])</f>
        <v>fernanda.sppinetti@allos.co; monica.brasil@allos.co; andre.cnascimento@allos.co; deborah.dutra@allos.co; pedro.moreira@allos.co; ester.santos@allos.co; francisco.maciel@allos.co</v>
      </c>
    </row>
    <row r="186" spans="1:39" ht="20.85" hidden="1" customHeight="1" thickBot="1">
      <c r="A186" s="185"/>
      <c r="B186" s="186" t="s">
        <v>99</v>
      </c>
      <c r="C186" s="186" t="s">
        <v>171</v>
      </c>
      <c r="D186" s="199" t="s">
        <v>89</v>
      </c>
      <c r="E186" s="199" t="s">
        <v>83</v>
      </c>
      <c r="F186" s="191">
        <v>4</v>
      </c>
      <c r="G186" s="191">
        <v>3</v>
      </c>
      <c r="H186" s="191">
        <v>23</v>
      </c>
      <c r="I186" s="191">
        <v>0</v>
      </c>
      <c r="J186" s="192">
        <v>16435.8</v>
      </c>
      <c r="K186" s="192"/>
      <c r="L186" s="192">
        <v>-3712.49</v>
      </c>
      <c r="M186" s="192"/>
      <c r="N186" s="192">
        <v>0</v>
      </c>
      <c r="O186" s="192">
        <v>-164.358</v>
      </c>
      <c r="P186" s="192">
        <v>0</v>
      </c>
      <c r="Q186" s="192">
        <v>0</v>
      </c>
      <c r="R186" s="192"/>
      <c r="S186" s="192">
        <v>0</v>
      </c>
      <c r="T186" s="193" t="str">
        <f>IF(Tabela6[[#This Row],[Desconto SLA Mês]]&lt;&gt;"preenchimento pendente","Sim","Não")</f>
        <v>Sim</v>
      </c>
      <c r="U186" s="168">
        <f t="shared" si="10"/>
        <v>12558.951999999999</v>
      </c>
      <c r="V186" s="194"/>
      <c r="W186" s="194"/>
      <c r="X186" s="194"/>
      <c r="Y186" s="194"/>
      <c r="Z186" s="195">
        <v>45748</v>
      </c>
      <c r="AA186" s="301" cm="1">
        <f t="array" ref="AA186">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45778</v>
      </c>
      <c r="AB186" s="186"/>
      <c r="AC186" s="186"/>
      <c r="AD186" s="186"/>
      <c r="AE186" s="196"/>
      <c r="AF186" s="197"/>
      <c r="AG186" s="196"/>
      <c r="AH186" s="196"/>
      <c r="AI186" s="186">
        <f t="shared" si="11"/>
        <v>3712.49</v>
      </c>
      <c r="AJ186" s="186">
        <f t="shared" si="13"/>
        <v>0</v>
      </c>
      <c r="AK186" s="186">
        <f t="shared" si="12"/>
        <v>3876.848</v>
      </c>
      <c r="AL186" s="196"/>
      <c r="AM186" s="187" t="str">
        <f>_xlfn.XLOOKUP(Tabela6[[#This Row],[Unidade]],tabShoppingsEmails[Shopping],tabShoppingsEmails[E-mails consolidados])</f>
        <v>fernanda.sppinetti@allos.co; monica.brasil@allos.co; andre.cnascimento@allos.co; deborah.dutra@allos.co; pedro.moreira@allos.co; ester.santos@allos.co; francisco.maciel@allos.co</v>
      </c>
    </row>
    <row r="187" spans="1:39" ht="20.85" hidden="1" customHeight="1" thickBot="1">
      <c r="A187" s="185"/>
      <c r="B187" s="186" t="s">
        <v>99</v>
      </c>
      <c r="C187" s="186" t="s">
        <v>171</v>
      </c>
      <c r="D187" s="199" t="s">
        <v>89</v>
      </c>
      <c r="E187" s="199" t="s">
        <v>83</v>
      </c>
      <c r="F187" s="191">
        <v>4</v>
      </c>
      <c r="G187" s="191">
        <v>3</v>
      </c>
      <c r="H187" s="191">
        <v>1</v>
      </c>
      <c r="I187" s="191">
        <v>0</v>
      </c>
      <c r="J187" s="192">
        <v>16435.8</v>
      </c>
      <c r="K187" s="192"/>
      <c r="L187" s="192">
        <v>-136.44999999999999</v>
      </c>
      <c r="M187" s="192"/>
      <c r="N187" s="192">
        <v>0</v>
      </c>
      <c r="O187" s="192">
        <v>-191.75</v>
      </c>
      <c r="P187" s="192"/>
      <c r="Q187" s="192"/>
      <c r="R187" s="192">
        <v>0</v>
      </c>
      <c r="S187" s="192">
        <v>0</v>
      </c>
      <c r="T187" s="193" t="str">
        <f>IF(Tabela6[[#This Row],[Desconto SLA Mês]]&lt;&gt;"preenchimento pendente","Sim","Não")</f>
        <v>Sim</v>
      </c>
      <c r="U187" s="168">
        <f t="shared" si="10"/>
        <v>16107.599999999999</v>
      </c>
      <c r="V187" s="194"/>
      <c r="W187" s="194"/>
      <c r="X187" s="194"/>
      <c r="Y187" s="194"/>
      <c r="Z187" s="195">
        <v>45778</v>
      </c>
      <c r="AA187" s="301" cm="1">
        <f t="array" ref="AA187">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45809</v>
      </c>
      <c r="AB187" s="186"/>
      <c r="AC187" s="186"/>
      <c r="AD187" s="186"/>
      <c r="AE187" s="196"/>
      <c r="AF187" s="197"/>
      <c r="AG187" s="196"/>
      <c r="AH187" s="196"/>
      <c r="AI187" s="186">
        <f t="shared" si="11"/>
        <v>136.44999999999999</v>
      </c>
      <c r="AJ187" s="186">
        <f t="shared" si="13"/>
        <v>0</v>
      </c>
      <c r="AK187" s="186">
        <f t="shared" si="12"/>
        <v>328.20000000000073</v>
      </c>
      <c r="AL187" s="196"/>
      <c r="AM187" s="187" t="str">
        <f>_xlfn.XLOOKUP(Tabela6[[#This Row],[Unidade]],tabShoppingsEmails[Shopping],tabShoppingsEmails[E-mails consolidados])</f>
        <v>fernanda.sppinetti@allos.co; monica.brasil@allos.co; andre.cnascimento@allos.co; deborah.dutra@allos.co; pedro.moreira@allos.co; ester.santos@allos.co; francisco.maciel@allos.co</v>
      </c>
    </row>
    <row r="188" spans="1:39" ht="20.85" hidden="1" customHeight="1" thickBot="1">
      <c r="A188" s="185"/>
      <c r="B188" s="186" t="s">
        <v>99</v>
      </c>
      <c r="C188" s="186" t="s">
        <v>171</v>
      </c>
      <c r="D188" s="199" t="s">
        <v>89</v>
      </c>
      <c r="E188" s="199" t="s">
        <v>83</v>
      </c>
      <c r="F188" s="191">
        <v>4</v>
      </c>
      <c r="G188" s="191">
        <v>3</v>
      </c>
      <c r="H188" s="191">
        <v>0</v>
      </c>
      <c r="I188" s="191">
        <v>0</v>
      </c>
      <c r="J188" s="192">
        <v>16435.8</v>
      </c>
      <c r="K188" s="192"/>
      <c r="L188" s="192">
        <v>0</v>
      </c>
      <c r="M188" s="192"/>
      <c r="N188" s="192">
        <v>0</v>
      </c>
      <c r="O188" s="192">
        <v>-191.75</v>
      </c>
      <c r="P188" s="192"/>
      <c r="Q188" s="192">
        <v>0</v>
      </c>
      <c r="R188" s="192">
        <v>0</v>
      </c>
      <c r="S188" s="192">
        <v>0</v>
      </c>
      <c r="T188" s="193" t="str">
        <f>IF(Tabela6[[#This Row],[Desconto SLA Mês]]&lt;&gt;"preenchimento pendente","Sim","Não")</f>
        <v>Sim</v>
      </c>
      <c r="U188" s="168">
        <f t="shared" si="10"/>
        <v>16244.05</v>
      </c>
      <c r="V188" s="194"/>
      <c r="W188" s="194"/>
      <c r="X188" s="194"/>
      <c r="Y188" s="194"/>
      <c r="Z188" s="195">
        <v>45809</v>
      </c>
      <c r="AA188" s="301" cm="1">
        <f t="array" ref="AA188">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45839</v>
      </c>
      <c r="AB188" s="186"/>
      <c r="AC188" s="186"/>
      <c r="AD188" s="186"/>
      <c r="AE188" s="196"/>
      <c r="AF188" s="197"/>
      <c r="AG188" s="196"/>
      <c r="AH188" s="196"/>
      <c r="AI188" s="186">
        <f t="shared" si="11"/>
        <v>0</v>
      </c>
      <c r="AJ188" s="186">
        <f t="shared" si="13"/>
        <v>0</v>
      </c>
      <c r="AK188" s="186">
        <f t="shared" si="12"/>
        <v>191.75</v>
      </c>
      <c r="AL188" s="196"/>
      <c r="AM188" s="187" t="str">
        <f>_xlfn.XLOOKUP(Tabela6[[#This Row],[Unidade]],tabShoppingsEmails[Shopping],tabShoppingsEmails[E-mails consolidados])</f>
        <v>fernanda.sppinetti@allos.co; monica.brasil@allos.co; andre.cnascimento@allos.co; deborah.dutra@allos.co; pedro.moreira@allos.co; ester.santos@allos.co; francisco.maciel@allos.co</v>
      </c>
    </row>
    <row r="189" spans="1:39" ht="20.85" hidden="1" customHeight="1" thickBot="1">
      <c r="A189" s="185">
        <v>45888</v>
      </c>
      <c r="B189" s="186" t="s">
        <v>99</v>
      </c>
      <c r="C189" s="211" t="s">
        <v>171</v>
      </c>
      <c r="D189" s="224" t="s">
        <v>89</v>
      </c>
      <c r="E189" s="199" t="s">
        <v>83</v>
      </c>
      <c r="F189" s="191">
        <v>4</v>
      </c>
      <c r="G189" s="191">
        <v>3</v>
      </c>
      <c r="H189" s="191">
        <v>4</v>
      </c>
      <c r="I189" s="191">
        <v>0</v>
      </c>
      <c r="J189" s="192">
        <v>16435.8</v>
      </c>
      <c r="K189" s="192"/>
      <c r="L189" s="192">
        <v>-928.56</v>
      </c>
      <c r="M189" s="192"/>
      <c r="N189" s="192">
        <v>0</v>
      </c>
      <c r="O189" s="192">
        <v>-191.75</v>
      </c>
      <c r="P189" s="192"/>
      <c r="Q189" s="192">
        <v>0</v>
      </c>
      <c r="R189" s="192">
        <v>0</v>
      </c>
      <c r="S189" s="192">
        <v>0</v>
      </c>
      <c r="T189" s="193" t="str">
        <f>IF(Tabela6[[#This Row],[Desconto SLA Mês]]&lt;&gt;"preenchimento pendente","Sim","Não")</f>
        <v>Sim</v>
      </c>
      <c r="U189" s="168">
        <f>(J189+L189+Q189+R189+S189+N189)+IF(T189="Sim",O189+P189,0)</f>
        <v>15315.49</v>
      </c>
      <c r="V189" s="194"/>
      <c r="W189" s="194"/>
      <c r="X189" s="194"/>
      <c r="Y189" s="194"/>
      <c r="Z189" s="195">
        <v>45839</v>
      </c>
      <c r="AA189" s="301" cm="1">
        <f t="array" ref="AA189">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45870</v>
      </c>
      <c r="AB189" s="186"/>
      <c r="AC189" s="186"/>
      <c r="AD189" s="186"/>
      <c r="AE189" s="196"/>
      <c r="AF189" s="197"/>
      <c r="AG189" s="196"/>
      <c r="AH189" s="196"/>
      <c r="AI189" s="186">
        <f t="shared" si="11"/>
        <v>928.56</v>
      </c>
      <c r="AJ189" s="186">
        <f t="shared" si="13"/>
        <v>0</v>
      </c>
      <c r="AK189" s="186">
        <f>J189-U189</f>
        <v>1120.3099999999995</v>
      </c>
      <c r="AL189" s="196"/>
      <c r="AM189" s="187" t="str">
        <f>_xlfn.XLOOKUP(Tabela6[[#This Row],[Unidade]],tabShoppingsEmails[Shopping],tabShoppingsEmails[E-mails consolidados])</f>
        <v>fernanda.sppinetti@allos.co; monica.brasil@allos.co; andre.cnascimento@allos.co; deborah.dutra@allos.co; pedro.moreira@allos.co; ester.santos@allos.co; francisco.maciel@allos.co</v>
      </c>
    </row>
    <row r="190" spans="1:39" ht="20.85" hidden="1" customHeight="1" thickBot="1">
      <c r="A190" s="185">
        <v>45912</v>
      </c>
      <c r="B190" s="186" t="s">
        <v>99</v>
      </c>
      <c r="C190" s="215" t="s">
        <v>171</v>
      </c>
      <c r="D190" s="220" t="s">
        <v>89</v>
      </c>
      <c r="E190" s="199" t="s">
        <v>83</v>
      </c>
      <c r="F190" s="191">
        <v>4</v>
      </c>
      <c r="G190" s="191">
        <v>3</v>
      </c>
      <c r="H190" s="191">
        <v>0</v>
      </c>
      <c r="I190" s="191">
        <v>0</v>
      </c>
      <c r="J190" s="192">
        <v>16435.8</v>
      </c>
      <c r="K190" s="192"/>
      <c r="L190" s="192">
        <v>-873.63</v>
      </c>
      <c r="M190" s="192"/>
      <c r="N190" s="192">
        <v>0</v>
      </c>
      <c r="O190" s="200" t="s">
        <v>254</v>
      </c>
      <c r="P190" s="192"/>
      <c r="Q190" s="192">
        <v>0</v>
      </c>
      <c r="R190" s="192">
        <v>0</v>
      </c>
      <c r="S190" s="192">
        <v>0</v>
      </c>
      <c r="T190" s="193" t="str">
        <f>IF(Tabela6[[#This Row],[Desconto SLA Mês]]&lt;&gt;"preenchimento pendente","Sim","Não")</f>
        <v>Não</v>
      </c>
      <c r="U190" s="168">
        <f>(J190+L190+Q190+R190+S190+N190)+IF(T190="Sim",O190+P190,0)</f>
        <v>15562.17</v>
      </c>
      <c r="V190" s="194"/>
      <c r="W190" s="194"/>
      <c r="X190" s="194"/>
      <c r="Y190" s="194"/>
      <c r="Z190" s="195">
        <v>45870</v>
      </c>
      <c r="AA190" s="301" cm="1">
        <f t="array" ref="AA190">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45901</v>
      </c>
      <c r="AB190" s="186"/>
      <c r="AC190" s="186"/>
      <c r="AD190" s="186"/>
      <c r="AE190" s="196"/>
      <c r="AF190" s="197"/>
      <c r="AG190" s="196"/>
      <c r="AH190" s="196"/>
      <c r="AI190" s="186">
        <f t="shared" si="11"/>
        <v>873.63</v>
      </c>
      <c r="AJ190" s="186">
        <f t="shared" si="13"/>
        <v>0</v>
      </c>
      <c r="AK190" s="186">
        <f>J190-U190</f>
        <v>873.6299999999992</v>
      </c>
      <c r="AL190" s="196"/>
      <c r="AM190" s="187" t="str">
        <f>_xlfn.XLOOKUP(Tabela6[[#This Row],[Unidade]],tabShoppingsEmails[Shopping],tabShoppingsEmails[E-mails consolidados])</f>
        <v>fernanda.sppinetti@allos.co; monica.brasil@allos.co; andre.cnascimento@allos.co; deborah.dutra@allos.co; pedro.moreira@allos.co; ester.santos@allos.co; francisco.maciel@allos.co</v>
      </c>
    </row>
    <row r="191" spans="1:39" ht="20.85" hidden="1" customHeight="1" thickBot="1">
      <c r="A191" s="185">
        <v>45953</v>
      </c>
      <c r="B191" s="186" t="s">
        <v>99</v>
      </c>
      <c r="C191" s="187" t="s">
        <v>171</v>
      </c>
      <c r="D191" s="188" t="s">
        <v>89</v>
      </c>
      <c r="E191" s="199" t="s">
        <v>17</v>
      </c>
      <c r="F191" s="191">
        <v>4</v>
      </c>
      <c r="G191" s="191">
        <v>3</v>
      </c>
      <c r="H191" s="191"/>
      <c r="I191" s="191"/>
      <c r="J191" s="192">
        <v>22140.62</v>
      </c>
      <c r="K191" s="192"/>
      <c r="L191" s="192"/>
      <c r="M191" s="192"/>
      <c r="N191" s="192"/>
      <c r="O191" s="192"/>
      <c r="P191" s="192"/>
      <c r="Q191" s="192"/>
      <c r="R191" s="192"/>
      <c r="S191" s="192"/>
      <c r="T191" s="193" t="str">
        <f>IF(Tabela6[[#This Row],[Desconto SLA Mês]]&lt;&gt;"preenchimento pendente","Sim","Não")</f>
        <v>Sim</v>
      </c>
      <c r="U191" s="168">
        <f t="shared" si="10"/>
        <v>22140.62</v>
      </c>
      <c r="V191" s="194"/>
      <c r="W191" s="194"/>
      <c r="X191" s="194"/>
      <c r="Y191" s="194"/>
      <c r="Z191" s="195">
        <v>45901</v>
      </c>
      <c r="AA191" s="301" cm="1">
        <f t="array" ref="AA191">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45931</v>
      </c>
      <c r="AB191" s="186"/>
      <c r="AC191" s="186"/>
      <c r="AD191" s="186"/>
      <c r="AE191" s="196"/>
      <c r="AF191" s="197"/>
      <c r="AG191" s="196"/>
      <c r="AH191" s="196"/>
      <c r="AI191" s="186">
        <f t="shared" si="11"/>
        <v>0</v>
      </c>
      <c r="AJ191" s="186">
        <f t="shared" si="13"/>
        <v>0</v>
      </c>
      <c r="AK191" s="186">
        <f t="shared" si="12"/>
        <v>0</v>
      </c>
      <c r="AL191" s="196"/>
      <c r="AM191" s="187" t="str">
        <f>_xlfn.XLOOKUP(Tabela6[[#This Row],[Unidade]],tabShoppingsEmails[Shopping],tabShoppingsEmails[E-mails consolidados])</f>
        <v>fernanda.sppinetti@allos.co; monica.brasil@allos.co; andre.cnascimento@allos.co; deborah.dutra@allos.co; pedro.moreira@allos.co; ester.santos@allos.co; francisco.maciel@allos.co</v>
      </c>
    </row>
    <row r="192" spans="1:39" ht="20.85" hidden="1" customHeight="1" thickBot="1">
      <c r="A192" s="185"/>
      <c r="B192" s="186" t="s">
        <v>252</v>
      </c>
      <c r="C192" s="186" t="s">
        <v>171</v>
      </c>
      <c r="D192" s="199" t="s">
        <v>89</v>
      </c>
      <c r="E192" s="199" t="s">
        <v>17</v>
      </c>
      <c r="F192" s="191">
        <v>4</v>
      </c>
      <c r="G192" s="191"/>
      <c r="H192" s="191"/>
      <c r="I192" s="191"/>
      <c r="J192" s="192"/>
      <c r="K192" s="192"/>
      <c r="L192" s="192"/>
      <c r="M192" s="192"/>
      <c r="N192" s="192"/>
      <c r="O192" s="192"/>
      <c r="P192" s="192"/>
      <c r="Q192" s="192"/>
      <c r="R192" s="192"/>
      <c r="S192" s="192"/>
      <c r="T192" s="193" t="str">
        <f>IF(Tabela6[[#This Row],[Desconto SLA Mês]]&lt;&gt;"preenchimento pendente","Sim","Não")</f>
        <v>Sim</v>
      </c>
      <c r="U192" s="168">
        <f t="shared" si="10"/>
        <v>0</v>
      </c>
      <c r="V192" s="194"/>
      <c r="W192" s="194"/>
      <c r="X192" s="194"/>
      <c r="Y192" s="194"/>
      <c r="Z192" s="195">
        <v>45931</v>
      </c>
      <c r="AA192" s="301" cm="1">
        <f t="array" ref="AA192">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45962</v>
      </c>
      <c r="AB192" s="186"/>
      <c r="AC192" s="186"/>
      <c r="AD192" s="186"/>
      <c r="AE192" s="196"/>
      <c r="AF192" s="197"/>
      <c r="AG192" s="196"/>
      <c r="AH192" s="196"/>
      <c r="AI192" s="186">
        <f t="shared" si="11"/>
        <v>0</v>
      </c>
      <c r="AJ192" s="186">
        <f t="shared" si="13"/>
        <v>0</v>
      </c>
      <c r="AK192" s="186">
        <f t="shared" si="12"/>
        <v>0</v>
      </c>
      <c r="AL192" s="196"/>
      <c r="AM192" s="187" t="str">
        <f>_xlfn.XLOOKUP(Tabela6[[#This Row],[Unidade]],tabShoppingsEmails[Shopping],tabShoppingsEmails[E-mails consolidados])</f>
        <v>fernanda.sppinetti@allos.co; monica.brasil@allos.co; andre.cnascimento@allos.co; deborah.dutra@allos.co; pedro.moreira@allos.co; ester.santos@allos.co; francisco.maciel@allos.co</v>
      </c>
    </row>
    <row r="193" spans="1:39" ht="20.85" hidden="1" customHeight="1" thickBot="1">
      <c r="A193" s="185"/>
      <c r="B193" s="186" t="s">
        <v>252</v>
      </c>
      <c r="C193" s="186" t="s">
        <v>171</v>
      </c>
      <c r="D193" s="199" t="s">
        <v>89</v>
      </c>
      <c r="E193" s="199" t="s">
        <v>17</v>
      </c>
      <c r="F193" s="191">
        <v>4</v>
      </c>
      <c r="G193" s="191"/>
      <c r="H193" s="191"/>
      <c r="I193" s="191"/>
      <c r="J193" s="192"/>
      <c r="K193" s="192"/>
      <c r="L193" s="192"/>
      <c r="M193" s="192"/>
      <c r="N193" s="192"/>
      <c r="O193" s="192"/>
      <c r="P193" s="192"/>
      <c r="Q193" s="192"/>
      <c r="R193" s="192"/>
      <c r="S193" s="192"/>
      <c r="T193" s="193" t="str">
        <f>IF(Tabela6[[#This Row],[Desconto SLA Mês]]&lt;&gt;"preenchimento pendente","Sim","Não")</f>
        <v>Sim</v>
      </c>
      <c r="U193" s="168">
        <f t="shared" si="10"/>
        <v>0</v>
      </c>
      <c r="V193" s="194"/>
      <c r="W193" s="194"/>
      <c r="X193" s="194"/>
      <c r="Y193" s="194"/>
      <c r="Z193" s="195">
        <v>45962</v>
      </c>
      <c r="AA193" s="301" cm="1">
        <f t="array" ref="AA193">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45992</v>
      </c>
      <c r="AB193" s="186"/>
      <c r="AC193" s="186"/>
      <c r="AD193" s="186"/>
      <c r="AE193" s="196"/>
      <c r="AF193" s="197"/>
      <c r="AG193" s="196"/>
      <c r="AH193" s="196"/>
      <c r="AI193" s="186">
        <f t="shared" si="11"/>
        <v>0</v>
      </c>
      <c r="AJ193" s="186">
        <f t="shared" si="13"/>
        <v>0</v>
      </c>
      <c r="AK193" s="186">
        <f t="shared" si="12"/>
        <v>0</v>
      </c>
      <c r="AL193" s="196"/>
      <c r="AM193" s="187" t="str">
        <f>_xlfn.XLOOKUP(Tabela6[[#This Row],[Unidade]],tabShoppingsEmails[Shopping],tabShoppingsEmails[E-mails consolidados])</f>
        <v>fernanda.sppinetti@allos.co; monica.brasil@allos.co; andre.cnascimento@allos.co; deborah.dutra@allos.co; pedro.moreira@allos.co; ester.santos@allos.co; francisco.maciel@allos.co</v>
      </c>
    </row>
    <row r="194" spans="1:39" ht="20.85" hidden="1" customHeight="1" thickBot="1">
      <c r="A194" s="185"/>
      <c r="B194" s="186" t="s">
        <v>252</v>
      </c>
      <c r="C194" s="186" t="s">
        <v>171</v>
      </c>
      <c r="D194" s="199" t="s">
        <v>89</v>
      </c>
      <c r="E194" s="199" t="s">
        <v>17</v>
      </c>
      <c r="F194" s="191">
        <v>4</v>
      </c>
      <c r="G194" s="191"/>
      <c r="H194" s="191"/>
      <c r="I194" s="191"/>
      <c r="J194" s="192"/>
      <c r="K194" s="192"/>
      <c r="L194" s="192"/>
      <c r="M194" s="192"/>
      <c r="N194" s="192"/>
      <c r="O194" s="192"/>
      <c r="P194" s="192"/>
      <c r="Q194" s="192"/>
      <c r="R194" s="192"/>
      <c r="S194" s="192"/>
      <c r="T194" s="193" t="str">
        <f>IF(Tabela6[[#This Row],[Desconto SLA Mês]]&lt;&gt;"preenchimento pendente","Sim","Não")</f>
        <v>Sim</v>
      </c>
      <c r="U194" s="168">
        <f t="shared" ref="U194:U257" si="14">(J194+L194+Q194+R194+S194+N194)+IF(T194="Sim",O194+P194,0)</f>
        <v>0</v>
      </c>
      <c r="V194" s="194"/>
      <c r="W194" s="194"/>
      <c r="X194" s="194"/>
      <c r="Y194" s="194"/>
      <c r="Z194" s="195">
        <v>45992</v>
      </c>
      <c r="AA194" s="301" cm="1">
        <f t="array" ref="AA194">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46023</v>
      </c>
      <c r="AB194" s="186"/>
      <c r="AC194" s="186"/>
      <c r="AD194" s="186"/>
      <c r="AE194" s="196"/>
      <c r="AF194" s="197"/>
      <c r="AG194" s="196"/>
      <c r="AH194" s="196"/>
      <c r="AI194" s="186">
        <f t="shared" ref="AI194:AI257" si="15">K194-L194</f>
        <v>0</v>
      </c>
      <c r="AJ194" s="186">
        <f t="shared" si="13"/>
        <v>0</v>
      </c>
      <c r="AK194" s="186">
        <f t="shared" ref="AK194:AK257" si="16">J194-U194</f>
        <v>0</v>
      </c>
      <c r="AL194" s="196"/>
      <c r="AM194" s="187" t="str">
        <f>_xlfn.XLOOKUP(Tabela6[[#This Row],[Unidade]],tabShoppingsEmails[Shopping],tabShoppingsEmails[E-mails consolidados])</f>
        <v>fernanda.sppinetti@allos.co; monica.brasil@allos.co; andre.cnascimento@allos.co; deborah.dutra@allos.co; pedro.moreira@allos.co; ester.santos@allos.co; francisco.maciel@allos.co</v>
      </c>
    </row>
    <row r="195" spans="1:39" ht="20.85" hidden="1" customHeight="1" thickBot="1">
      <c r="A195" s="185"/>
      <c r="B195" s="186" t="s">
        <v>99</v>
      </c>
      <c r="C195" s="186" t="s">
        <v>171</v>
      </c>
      <c r="D195" s="199" t="s">
        <v>85</v>
      </c>
      <c r="E195" s="199" t="s">
        <v>260</v>
      </c>
      <c r="F195" s="191">
        <v>34</v>
      </c>
      <c r="G195" s="191">
        <v>34</v>
      </c>
      <c r="H195" s="191">
        <v>49</v>
      </c>
      <c r="I195" s="191">
        <v>0</v>
      </c>
      <c r="J195" s="225">
        <v>148406.57</v>
      </c>
      <c r="K195" s="192">
        <v>0</v>
      </c>
      <c r="L195" s="192">
        <v>-6890.08</v>
      </c>
      <c r="M195" s="192">
        <v>0</v>
      </c>
      <c r="N195" s="192">
        <v>0</v>
      </c>
      <c r="O195" s="192">
        <v>-1484.07</v>
      </c>
      <c r="P195" s="192">
        <v>0</v>
      </c>
      <c r="Q195" s="192">
        <v>0</v>
      </c>
      <c r="R195" s="192">
        <v>0</v>
      </c>
      <c r="S195" s="192">
        <v>0</v>
      </c>
      <c r="T195" s="193" t="str">
        <f>IF(Tabela6[[#This Row],[Desconto SLA Mês]]&lt;&gt;"preenchimento pendente","Sim","Não")</f>
        <v>Sim</v>
      </c>
      <c r="U195" s="168">
        <f t="shared" si="14"/>
        <v>140032.42000000001</v>
      </c>
      <c r="V195" s="194"/>
      <c r="W195" s="194"/>
      <c r="X195" s="194">
        <v>0</v>
      </c>
      <c r="Y195" s="194"/>
      <c r="Z195" s="195">
        <v>45658</v>
      </c>
      <c r="AA195" s="301" cm="1">
        <f t="array" ref="AA195">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45689</v>
      </c>
      <c r="AB195" s="186"/>
      <c r="AC195" s="186"/>
      <c r="AD195" s="186"/>
      <c r="AE195" s="196"/>
      <c r="AF195" s="197"/>
      <c r="AG195" s="196"/>
      <c r="AH195" s="196"/>
      <c r="AI195" s="186">
        <f t="shared" si="15"/>
        <v>6890.08</v>
      </c>
      <c r="AJ195" s="186">
        <f t="shared" si="13"/>
        <v>0</v>
      </c>
      <c r="AK195" s="186">
        <f t="shared" si="16"/>
        <v>8374.1499999999942</v>
      </c>
      <c r="AL195" s="196"/>
      <c r="AM195" s="187" t="str">
        <f>_xlfn.XLOOKUP(Tabela6[[#This Row],[Unidade]],tabShoppingsEmails[Shopping],tabShoppingsEmails[E-mails consolidados])</f>
        <v>fernanda.sppinetti@allos.co; monica.brasil@allos.co; andre.cnascimento@allos.co; deborah.dutra@allos.co; pedro.moreira@allos.co; ester.santos@allos.co; francisco.maciel@allos.co</v>
      </c>
    </row>
    <row r="196" spans="1:39" ht="20.85" hidden="1" customHeight="1" thickBot="1">
      <c r="A196" s="185"/>
      <c r="B196" s="186" t="s">
        <v>99</v>
      </c>
      <c r="C196" s="186" t="s">
        <v>171</v>
      </c>
      <c r="D196" s="199" t="s">
        <v>85</v>
      </c>
      <c r="E196" s="199" t="s">
        <v>260</v>
      </c>
      <c r="F196" s="191">
        <v>34</v>
      </c>
      <c r="G196" s="191">
        <v>34</v>
      </c>
      <c r="H196" s="191">
        <v>0</v>
      </c>
      <c r="I196" s="191">
        <v>0</v>
      </c>
      <c r="J196" s="225">
        <v>163065.35</v>
      </c>
      <c r="K196" s="192">
        <v>0</v>
      </c>
      <c r="L196" s="192">
        <v>0</v>
      </c>
      <c r="M196" s="192">
        <v>0</v>
      </c>
      <c r="N196" s="192">
        <v>0</v>
      </c>
      <c r="O196" s="192">
        <v>0</v>
      </c>
      <c r="P196" s="192">
        <v>0</v>
      </c>
      <c r="Q196" s="192">
        <v>0</v>
      </c>
      <c r="R196" s="192">
        <v>0</v>
      </c>
      <c r="S196" s="192">
        <v>0</v>
      </c>
      <c r="T196" s="193" t="str">
        <f>IF(Tabela6[[#This Row],[Desconto SLA Mês]]&lt;&gt;"preenchimento pendente","Sim","Não")</f>
        <v>Sim</v>
      </c>
      <c r="U196" s="168">
        <f t="shared" si="14"/>
        <v>163065.35</v>
      </c>
      <c r="V196" s="194"/>
      <c r="W196" s="194"/>
      <c r="X196" s="194">
        <v>13835.203096000001</v>
      </c>
      <c r="Y196" s="226" t="s">
        <v>255</v>
      </c>
      <c r="Z196" s="195">
        <v>45689</v>
      </c>
      <c r="AA196" s="301" cm="1">
        <f t="array" ref="AA196">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45717</v>
      </c>
      <c r="AB196" s="204"/>
      <c r="AC196" s="204"/>
      <c r="AD196" s="186"/>
      <c r="AE196" s="196"/>
      <c r="AF196" s="197"/>
      <c r="AG196" s="196"/>
      <c r="AH196" s="196"/>
      <c r="AI196" s="186">
        <f t="shared" si="15"/>
        <v>0</v>
      </c>
      <c r="AJ196" s="186">
        <f t="shared" si="13"/>
        <v>0</v>
      </c>
      <c r="AK196" s="186">
        <f t="shared" si="16"/>
        <v>0</v>
      </c>
      <c r="AL196" s="196"/>
      <c r="AM196" s="187" t="str">
        <f>_xlfn.XLOOKUP(Tabela6[[#This Row],[Unidade]],tabShoppingsEmails[Shopping],tabShoppingsEmails[E-mails consolidados])</f>
        <v>fernanda.sppinetti@allos.co; monica.brasil@allos.co; andre.cnascimento@allos.co; deborah.dutra@allos.co; pedro.moreira@allos.co; ester.santos@allos.co; francisco.maciel@allos.co</v>
      </c>
    </row>
    <row r="197" spans="1:39" ht="20.85" hidden="1" customHeight="1" thickBot="1">
      <c r="A197" s="185"/>
      <c r="B197" s="186" t="s">
        <v>99</v>
      </c>
      <c r="C197" s="187" t="s">
        <v>171</v>
      </c>
      <c r="D197" s="188" t="s">
        <v>85</v>
      </c>
      <c r="E197" s="199" t="s">
        <v>260</v>
      </c>
      <c r="F197" s="191">
        <v>34</v>
      </c>
      <c r="G197" s="227">
        <v>34</v>
      </c>
      <c r="H197" s="191">
        <v>0</v>
      </c>
      <c r="I197" s="191">
        <v>0</v>
      </c>
      <c r="J197" s="225">
        <v>163065.35</v>
      </c>
      <c r="K197" s="192"/>
      <c r="L197" s="192">
        <v>0</v>
      </c>
      <c r="M197" s="192"/>
      <c r="N197" s="192">
        <v>0</v>
      </c>
      <c r="O197" s="192">
        <v>0</v>
      </c>
      <c r="P197" s="192"/>
      <c r="Q197" s="192">
        <v>0</v>
      </c>
      <c r="R197" s="192">
        <v>0</v>
      </c>
      <c r="S197" s="192">
        <v>0</v>
      </c>
      <c r="T197" s="193" t="str">
        <f>IF(Tabela6[[#This Row],[Desconto SLA Mês]]&lt;&gt;"preenchimento pendente","Sim","Não")</f>
        <v>Sim</v>
      </c>
      <c r="U197" s="168">
        <f t="shared" si="14"/>
        <v>163065.35</v>
      </c>
      <c r="V197" s="194"/>
      <c r="W197" s="194"/>
      <c r="X197" s="194"/>
      <c r="Y197" s="194"/>
      <c r="Z197" s="195">
        <v>45717</v>
      </c>
      <c r="AA197" s="301" cm="1">
        <f t="array" ref="AA197">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45748</v>
      </c>
      <c r="AB197" s="186"/>
      <c r="AC197" s="186"/>
      <c r="AD197" s="186"/>
      <c r="AE197" s="196"/>
      <c r="AF197" s="197"/>
      <c r="AG197" s="196"/>
      <c r="AH197" s="196"/>
      <c r="AI197" s="186">
        <f t="shared" si="15"/>
        <v>0</v>
      </c>
      <c r="AJ197" s="186">
        <f t="shared" si="13"/>
        <v>0</v>
      </c>
      <c r="AK197" s="186">
        <f t="shared" si="16"/>
        <v>0</v>
      </c>
      <c r="AL197" s="196"/>
      <c r="AM197" s="187" t="str">
        <f>_xlfn.XLOOKUP(Tabela6[[#This Row],[Unidade]],tabShoppingsEmails[Shopping],tabShoppingsEmails[E-mails consolidados])</f>
        <v>fernanda.sppinetti@allos.co; monica.brasil@allos.co; andre.cnascimento@allos.co; deborah.dutra@allos.co; pedro.moreira@allos.co; ester.santos@allos.co; francisco.maciel@allos.co</v>
      </c>
    </row>
    <row r="198" spans="1:39" ht="20.85" hidden="1" customHeight="1" thickBot="1">
      <c r="A198" s="185"/>
      <c r="B198" s="186" t="s">
        <v>99</v>
      </c>
      <c r="C198" s="187" t="s">
        <v>171</v>
      </c>
      <c r="D198" s="188" t="s">
        <v>85</v>
      </c>
      <c r="E198" s="199" t="s">
        <v>260</v>
      </c>
      <c r="F198" s="191">
        <v>34</v>
      </c>
      <c r="G198" s="227">
        <v>34</v>
      </c>
      <c r="H198" s="191">
        <v>0</v>
      </c>
      <c r="I198" s="191">
        <v>0</v>
      </c>
      <c r="J198" s="225">
        <v>163065.35</v>
      </c>
      <c r="K198" s="192"/>
      <c r="L198" s="192">
        <v>0</v>
      </c>
      <c r="M198" s="192"/>
      <c r="N198" s="192">
        <v>0</v>
      </c>
      <c r="O198" s="192">
        <v>0</v>
      </c>
      <c r="P198" s="192">
        <v>0</v>
      </c>
      <c r="Q198" s="192">
        <v>0</v>
      </c>
      <c r="R198" s="192"/>
      <c r="S198" s="192">
        <v>0</v>
      </c>
      <c r="T198" s="193" t="str">
        <f>IF(Tabela6[[#This Row],[Desconto SLA Mês]]&lt;&gt;"preenchimento pendente","Sim","Não")</f>
        <v>Sim</v>
      </c>
      <c r="U198" s="168">
        <f t="shared" si="14"/>
        <v>163065.35</v>
      </c>
      <c r="V198" s="194"/>
      <c r="W198" s="194"/>
      <c r="X198" s="194"/>
      <c r="Y198" s="194"/>
      <c r="Z198" s="195">
        <v>45748</v>
      </c>
      <c r="AA198" s="301" cm="1">
        <f t="array" ref="AA198">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45778</v>
      </c>
      <c r="AB198" s="186"/>
      <c r="AC198" s="186"/>
      <c r="AD198" s="186"/>
      <c r="AE198" s="196"/>
      <c r="AF198" s="197"/>
      <c r="AG198" s="196"/>
      <c r="AH198" s="196"/>
      <c r="AI198" s="186">
        <f t="shared" si="15"/>
        <v>0</v>
      </c>
      <c r="AJ198" s="186">
        <f t="shared" si="13"/>
        <v>0</v>
      </c>
      <c r="AK198" s="186">
        <f t="shared" si="16"/>
        <v>0</v>
      </c>
      <c r="AL198" s="196"/>
      <c r="AM198" s="187" t="str">
        <f>_xlfn.XLOOKUP(Tabela6[[#This Row],[Unidade]],tabShoppingsEmails[Shopping],tabShoppingsEmails[E-mails consolidados])</f>
        <v>fernanda.sppinetti@allos.co; monica.brasil@allos.co; andre.cnascimento@allos.co; deborah.dutra@allos.co; pedro.moreira@allos.co; ester.santos@allos.co; francisco.maciel@allos.co</v>
      </c>
    </row>
    <row r="199" spans="1:39" ht="20.85" hidden="1" customHeight="1" thickBot="1">
      <c r="A199" s="185"/>
      <c r="B199" s="186" t="s">
        <v>99</v>
      </c>
      <c r="C199" s="187" t="s">
        <v>171</v>
      </c>
      <c r="D199" s="188" t="s">
        <v>85</v>
      </c>
      <c r="E199" s="199" t="s">
        <v>260</v>
      </c>
      <c r="F199" s="191">
        <v>34</v>
      </c>
      <c r="G199" s="227">
        <v>34</v>
      </c>
      <c r="H199" s="191">
        <v>0</v>
      </c>
      <c r="I199" s="191">
        <v>0</v>
      </c>
      <c r="J199" s="225">
        <v>163065.35</v>
      </c>
      <c r="K199" s="192"/>
      <c r="L199" s="192">
        <v>0</v>
      </c>
      <c r="M199" s="192"/>
      <c r="N199" s="192">
        <v>0</v>
      </c>
      <c r="O199" s="192">
        <v>0</v>
      </c>
      <c r="P199" s="192"/>
      <c r="Q199" s="192"/>
      <c r="R199" s="192">
        <v>0</v>
      </c>
      <c r="S199" s="192">
        <v>0</v>
      </c>
      <c r="T199" s="193" t="str">
        <f>IF(Tabela6[[#This Row],[Desconto SLA Mês]]&lt;&gt;"preenchimento pendente","Sim","Não")</f>
        <v>Sim</v>
      </c>
      <c r="U199" s="168">
        <f t="shared" si="14"/>
        <v>163065.35</v>
      </c>
      <c r="V199" s="194"/>
      <c r="W199" s="194"/>
      <c r="X199" s="194"/>
      <c r="Y199" s="194"/>
      <c r="Z199" s="195">
        <v>45778</v>
      </c>
      <c r="AA199" s="301" cm="1">
        <f t="array" ref="AA199">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45809</v>
      </c>
      <c r="AB199" s="186"/>
      <c r="AC199" s="186"/>
      <c r="AD199" s="186"/>
      <c r="AE199" s="196"/>
      <c r="AF199" s="197"/>
      <c r="AG199" s="196"/>
      <c r="AH199" s="196"/>
      <c r="AI199" s="186">
        <f t="shared" si="15"/>
        <v>0</v>
      </c>
      <c r="AJ199" s="186">
        <f t="shared" si="13"/>
        <v>0</v>
      </c>
      <c r="AK199" s="186">
        <f t="shared" si="16"/>
        <v>0</v>
      </c>
      <c r="AL199" s="196"/>
      <c r="AM199" s="187" t="str">
        <f>_xlfn.XLOOKUP(Tabela6[[#This Row],[Unidade]],tabShoppingsEmails[Shopping],tabShoppingsEmails[E-mails consolidados])</f>
        <v>fernanda.sppinetti@allos.co; monica.brasil@allos.co; andre.cnascimento@allos.co; deborah.dutra@allos.co; pedro.moreira@allos.co; ester.santos@allos.co; francisco.maciel@allos.co</v>
      </c>
    </row>
    <row r="200" spans="1:39" ht="20.85" hidden="1" customHeight="1" thickBot="1">
      <c r="A200" s="185"/>
      <c r="B200" s="186" t="s">
        <v>99</v>
      </c>
      <c r="C200" s="187" t="s">
        <v>171</v>
      </c>
      <c r="D200" s="188" t="s">
        <v>85</v>
      </c>
      <c r="E200" s="199" t="s">
        <v>260</v>
      </c>
      <c r="F200" s="191">
        <v>34</v>
      </c>
      <c r="G200" s="191">
        <v>34</v>
      </c>
      <c r="H200" s="191">
        <v>0</v>
      </c>
      <c r="I200" s="191">
        <v>0</v>
      </c>
      <c r="J200" s="225">
        <v>163065.35</v>
      </c>
      <c r="K200" s="192"/>
      <c r="L200" s="192">
        <v>0</v>
      </c>
      <c r="M200" s="192"/>
      <c r="N200" s="192">
        <v>0</v>
      </c>
      <c r="O200" s="192">
        <v>0</v>
      </c>
      <c r="P200" s="192"/>
      <c r="Q200" s="192">
        <v>0</v>
      </c>
      <c r="R200" s="192">
        <v>0</v>
      </c>
      <c r="S200" s="192">
        <v>0</v>
      </c>
      <c r="T200" s="193" t="str">
        <f>IF(Tabela6[[#This Row],[Desconto SLA Mês]]&lt;&gt;"preenchimento pendente","Sim","Não")</f>
        <v>Sim</v>
      </c>
      <c r="U200" s="168">
        <f t="shared" si="14"/>
        <v>163065.35</v>
      </c>
      <c r="V200" s="194"/>
      <c r="W200" s="194"/>
      <c r="X200" s="194"/>
      <c r="Y200" s="194"/>
      <c r="Z200" s="195">
        <v>45809</v>
      </c>
      <c r="AA200" s="301" cm="1">
        <f t="array" ref="AA200">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45839</v>
      </c>
      <c r="AB200" s="186"/>
      <c r="AC200" s="186"/>
      <c r="AD200" s="186"/>
      <c r="AE200" s="196"/>
      <c r="AF200" s="197"/>
      <c r="AG200" s="196"/>
      <c r="AH200" s="196"/>
      <c r="AI200" s="186">
        <f t="shared" si="15"/>
        <v>0</v>
      </c>
      <c r="AJ200" s="186">
        <f t="shared" si="13"/>
        <v>0</v>
      </c>
      <c r="AK200" s="186">
        <f t="shared" si="16"/>
        <v>0</v>
      </c>
      <c r="AL200" s="196"/>
      <c r="AM200" s="187" t="str">
        <f>_xlfn.XLOOKUP(Tabela6[[#This Row],[Unidade]],tabShoppingsEmails[Shopping],tabShoppingsEmails[E-mails consolidados])</f>
        <v>fernanda.sppinetti@allos.co; monica.brasil@allos.co; andre.cnascimento@allos.co; deborah.dutra@allos.co; pedro.moreira@allos.co; ester.santos@allos.co; francisco.maciel@allos.co</v>
      </c>
    </row>
    <row r="201" spans="1:39" ht="20.85" hidden="1" customHeight="1" thickBot="1">
      <c r="A201" s="185">
        <v>45875</v>
      </c>
      <c r="B201" s="186" t="s">
        <v>99</v>
      </c>
      <c r="C201" s="187" t="s">
        <v>171</v>
      </c>
      <c r="D201" s="188" t="s">
        <v>85</v>
      </c>
      <c r="E201" s="199" t="s">
        <v>260</v>
      </c>
      <c r="F201" s="191">
        <v>34</v>
      </c>
      <c r="G201" s="191">
        <v>34</v>
      </c>
      <c r="H201" s="191">
        <v>6</v>
      </c>
      <c r="I201" s="191">
        <v>0</v>
      </c>
      <c r="J201" s="225">
        <v>163065.35</v>
      </c>
      <c r="K201" s="192"/>
      <c r="L201" s="192">
        <v>-2484.62</v>
      </c>
      <c r="M201" s="192"/>
      <c r="N201" s="192">
        <v>0</v>
      </c>
      <c r="O201" s="192">
        <v>-1630.65</v>
      </c>
      <c r="P201" s="192"/>
      <c r="Q201" s="192">
        <v>0</v>
      </c>
      <c r="R201" s="192">
        <v>0</v>
      </c>
      <c r="S201" s="192">
        <v>0</v>
      </c>
      <c r="T201" s="193" t="str">
        <f>IF(Tabela6[[#This Row],[Desconto SLA Mês]]&lt;&gt;"preenchimento pendente","Sim","Não")</f>
        <v>Sim</v>
      </c>
      <c r="U201" s="168">
        <f t="shared" si="14"/>
        <v>158950.08000000002</v>
      </c>
      <c r="V201" s="194"/>
      <c r="W201" s="194"/>
      <c r="X201" s="194"/>
      <c r="Y201" s="194"/>
      <c r="Z201" s="195">
        <v>45839</v>
      </c>
      <c r="AA201" s="301" cm="1">
        <f t="array" ref="AA201">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45870</v>
      </c>
      <c r="AB201" s="186"/>
      <c r="AC201" s="186"/>
      <c r="AD201" s="186"/>
      <c r="AE201" s="196"/>
      <c r="AF201" s="197"/>
      <c r="AG201" s="196"/>
      <c r="AH201" s="196"/>
      <c r="AI201" s="186">
        <f t="shared" si="15"/>
        <v>2484.62</v>
      </c>
      <c r="AJ201" s="186">
        <f t="shared" si="13"/>
        <v>0</v>
      </c>
      <c r="AK201" s="186">
        <f t="shared" si="16"/>
        <v>4115.2699999999895</v>
      </c>
      <c r="AL201" s="196"/>
      <c r="AM201" s="187" t="str">
        <f>_xlfn.XLOOKUP(Tabela6[[#This Row],[Unidade]],tabShoppingsEmails[Shopping],tabShoppingsEmails[E-mails consolidados])</f>
        <v>fernanda.sppinetti@allos.co; monica.brasil@allos.co; andre.cnascimento@allos.co; deborah.dutra@allos.co; pedro.moreira@allos.co; ester.santos@allos.co; francisco.maciel@allos.co</v>
      </c>
    </row>
    <row r="202" spans="1:39" ht="20.85" hidden="1" customHeight="1" thickBot="1">
      <c r="A202" s="185">
        <v>45908</v>
      </c>
      <c r="B202" s="186" t="s">
        <v>99</v>
      </c>
      <c r="C202" s="187" t="s">
        <v>171</v>
      </c>
      <c r="D202" s="188" t="s">
        <v>85</v>
      </c>
      <c r="E202" s="199" t="s">
        <v>260</v>
      </c>
      <c r="F202" s="191">
        <v>38</v>
      </c>
      <c r="G202" s="191">
        <v>34</v>
      </c>
      <c r="H202" s="191">
        <v>0</v>
      </c>
      <c r="I202" s="191">
        <v>0</v>
      </c>
      <c r="J202" s="225">
        <v>182774.05082516617</v>
      </c>
      <c r="K202" s="192"/>
      <c r="L202" s="192">
        <v>0</v>
      </c>
      <c r="M202" s="192"/>
      <c r="N202" s="192">
        <v>0</v>
      </c>
      <c r="O202" s="192">
        <v>0</v>
      </c>
      <c r="P202" s="192"/>
      <c r="Q202" s="192">
        <v>0</v>
      </c>
      <c r="R202" s="192">
        <v>0</v>
      </c>
      <c r="S202" s="192">
        <v>0</v>
      </c>
      <c r="T202" s="193" t="str">
        <f>IF(Tabela6[[#This Row],[Desconto SLA Mês]]&lt;&gt;"preenchimento pendente","Sim","Não")</f>
        <v>Sim</v>
      </c>
      <c r="U202" s="168">
        <f t="shared" si="14"/>
        <v>182774.05082516617</v>
      </c>
      <c r="V202" s="194"/>
      <c r="W202" s="194"/>
      <c r="X202" s="194"/>
      <c r="Y202" s="194"/>
      <c r="Z202" s="195">
        <v>45870</v>
      </c>
      <c r="AA202" s="301" cm="1">
        <f t="array" ref="AA202">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45901</v>
      </c>
      <c r="AB202" s="186"/>
      <c r="AC202" s="186"/>
      <c r="AD202" s="186"/>
      <c r="AE202" s="196"/>
      <c r="AF202" s="197"/>
      <c r="AG202" s="196"/>
      <c r="AH202" s="196"/>
      <c r="AI202" s="186">
        <f t="shared" si="15"/>
        <v>0</v>
      </c>
      <c r="AJ202" s="186">
        <f t="shared" si="13"/>
        <v>0</v>
      </c>
      <c r="AK202" s="186">
        <f t="shared" si="16"/>
        <v>0</v>
      </c>
      <c r="AL202" s="196"/>
      <c r="AM202" s="187" t="str">
        <f>_xlfn.XLOOKUP(Tabela6[[#This Row],[Unidade]],tabShoppingsEmails[Shopping],tabShoppingsEmails[E-mails consolidados])</f>
        <v>fernanda.sppinetti@allos.co; monica.brasil@allos.co; andre.cnascimento@allos.co; deborah.dutra@allos.co; pedro.moreira@allos.co; ester.santos@allos.co; francisco.maciel@allos.co</v>
      </c>
    </row>
    <row r="203" spans="1:39" ht="20.85" hidden="1" customHeight="1" thickBot="1">
      <c r="A203" s="185">
        <v>45936</v>
      </c>
      <c r="B203" s="186" t="s">
        <v>99</v>
      </c>
      <c r="C203" s="187" t="s">
        <v>171</v>
      </c>
      <c r="D203" s="188" t="s">
        <v>85</v>
      </c>
      <c r="E203" s="199" t="s">
        <v>260</v>
      </c>
      <c r="F203" s="191">
        <v>34</v>
      </c>
      <c r="G203" s="191">
        <v>34</v>
      </c>
      <c r="H203" s="191">
        <v>0</v>
      </c>
      <c r="I203" s="191">
        <v>0</v>
      </c>
      <c r="J203" s="225">
        <v>182774.05082516617</v>
      </c>
      <c r="K203" s="192"/>
      <c r="L203" s="192">
        <v>0</v>
      </c>
      <c r="M203" s="192"/>
      <c r="N203" s="192">
        <v>0</v>
      </c>
      <c r="O203" s="192">
        <v>0</v>
      </c>
      <c r="P203" s="192"/>
      <c r="Q203" s="192">
        <v>0</v>
      </c>
      <c r="R203" s="192">
        <v>0</v>
      </c>
      <c r="S203" s="192">
        <v>0</v>
      </c>
      <c r="T203" s="193" t="str">
        <f>IF(Tabela6[[#This Row],[Desconto SLA Mês]]&lt;&gt;"preenchimento pendente","Sim","Não")</f>
        <v>Sim</v>
      </c>
      <c r="U203" s="168">
        <f t="shared" si="14"/>
        <v>182774.05082516617</v>
      </c>
      <c r="V203" s="194"/>
      <c r="W203" s="194"/>
      <c r="X203" s="194"/>
      <c r="Y203" s="194"/>
      <c r="Z203" s="195">
        <v>45901</v>
      </c>
      <c r="AA203" s="301" cm="1">
        <f t="array" ref="AA203">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45931</v>
      </c>
      <c r="AB203" s="186"/>
      <c r="AC203" s="186"/>
      <c r="AD203" s="186"/>
      <c r="AE203" s="196"/>
      <c r="AF203" s="197"/>
      <c r="AG203" s="196"/>
      <c r="AH203" s="196"/>
      <c r="AI203" s="186">
        <f t="shared" si="15"/>
        <v>0</v>
      </c>
      <c r="AJ203" s="186">
        <f t="shared" si="13"/>
        <v>0</v>
      </c>
      <c r="AK203" s="186">
        <f t="shared" si="16"/>
        <v>0</v>
      </c>
      <c r="AL203" s="196"/>
      <c r="AM203" s="187" t="str">
        <f>_xlfn.XLOOKUP(Tabela6[[#This Row],[Unidade]],tabShoppingsEmails[Shopping],tabShoppingsEmails[E-mails consolidados])</f>
        <v>fernanda.sppinetti@allos.co; monica.brasil@allos.co; andre.cnascimento@allos.co; deborah.dutra@allos.co; pedro.moreira@allos.co; ester.santos@allos.co; francisco.maciel@allos.co</v>
      </c>
    </row>
    <row r="204" spans="1:39" ht="20.85" hidden="1" customHeight="1" thickBot="1">
      <c r="A204" s="185"/>
      <c r="B204" s="186" t="s">
        <v>252</v>
      </c>
      <c r="C204" s="187" t="s">
        <v>171</v>
      </c>
      <c r="D204" s="188" t="s">
        <v>85</v>
      </c>
      <c r="E204" s="199" t="s">
        <v>260</v>
      </c>
      <c r="F204" s="191">
        <v>34</v>
      </c>
      <c r="G204" s="191"/>
      <c r="H204" s="191"/>
      <c r="I204" s="191"/>
      <c r="J204" s="225"/>
      <c r="K204" s="192"/>
      <c r="L204" s="192"/>
      <c r="M204" s="192"/>
      <c r="N204" s="192"/>
      <c r="O204" s="192"/>
      <c r="P204" s="192"/>
      <c r="Q204" s="192"/>
      <c r="R204" s="192"/>
      <c r="S204" s="192"/>
      <c r="T204" s="193" t="str">
        <f>IF(Tabela6[[#This Row],[Desconto SLA Mês]]&lt;&gt;"preenchimento pendente","Sim","Não")</f>
        <v>Sim</v>
      </c>
      <c r="U204" s="168">
        <f t="shared" si="14"/>
        <v>0</v>
      </c>
      <c r="V204" s="194"/>
      <c r="W204" s="194"/>
      <c r="X204" s="194"/>
      <c r="Y204" s="194"/>
      <c r="Z204" s="195">
        <v>45931</v>
      </c>
      <c r="AA204" s="301" cm="1">
        <f t="array" ref="AA204">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45962</v>
      </c>
      <c r="AB204" s="186"/>
      <c r="AC204" s="186"/>
      <c r="AD204" s="186"/>
      <c r="AE204" s="196"/>
      <c r="AF204" s="197"/>
      <c r="AG204" s="196"/>
      <c r="AH204" s="196"/>
      <c r="AI204" s="186">
        <f t="shared" si="15"/>
        <v>0</v>
      </c>
      <c r="AJ204" s="186">
        <f t="shared" si="13"/>
        <v>0</v>
      </c>
      <c r="AK204" s="186">
        <f t="shared" si="16"/>
        <v>0</v>
      </c>
      <c r="AL204" s="196"/>
      <c r="AM204" s="187" t="str">
        <f>_xlfn.XLOOKUP(Tabela6[[#This Row],[Unidade]],tabShoppingsEmails[Shopping],tabShoppingsEmails[E-mails consolidados])</f>
        <v>fernanda.sppinetti@allos.co; monica.brasil@allos.co; andre.cnascimento@allos.co; deborah.dutra@allos.co; pedro.moreira@allos.co; ester.santos@allos.co; francisco.maciel@allos.co</v>
      </c>
    </row>
    <row r="205" spans="1:39" ht="20.85" hidden="1" customHeight="1" thickBot="1">
      <c r="A205" s="185"/>
      <c r="B205" s="186" t="s">
        <v>252</v>
      </c>
      <c r="C205" s="187" t="s">
        <v>171</v>
      </c>
      <c r="D205" s="188" t="s">
        <v>85</v>
      </c>
      <c r="E205" s="199" t="s">
        <v>260</v>
      </c>
      <c r="F205" s="191">
        <v>34</v>
      </c>
      <c r="G205" s="191"/>
      <c r="H205" s="191"/>
      <c r="I205" s="191"/>
      <c r="J205" s="225"/>
      <c r="K205" s="192"/>
      <c r="L205" s="192"/>
      <c r="M205" s="192"/>
      <c r="N205" s="192"/>
      <c r="O205" s="192"/>
      <c r="P205" s="192"/>
      <c r="Q205" s="192"/>
      <c r="R205" s="192"/>
      <c r="S205" s="192"/>
      <c r="T205" s="193" t="str">
        <f>IF(Tabela6[[#This Row],[Desconto SLA Mês]]&lt;&gt;"preenchimento pendente","Sim","Não")</f>
        <v>Sim</v>
      </c>
      <c r="U205" s="168">
        <f t="shared" si="14"/>
        <v>0</v>
      </c>
      <c r="V205" s="194"/>
      <c r="W205" s="194"/>
      <c r="X205" s="194"/>
      <c r="Y205" s="194"/>
      <c r="Z205" s="195">
        <v>45962</v>
      </c>
      <c r="AA205" s="301" cm="1">
        <f t="array" ref="AA205">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45992</v>
      </c>
      <c r="AB205" s="197"/>
      <c r="AC205" s="197"/>
      <c r="AD205" s="186"/>
      <c r="AE205" s="196"/>
      <c r="AF205" s="197"/>
      <c r="AG205" s="196"/>
      <c r="AH205" s="196"/>
      <c r="AI205" s="186">
        <f t="shared" si="15"/>
        <v>0</v>
      </c>
      <c r="AJ205" s="186">
        <f t="shared" si="13"/>
        <v>0</v>
      </c>
      <c r="AK205" s="186">
        <f t="shared" si="16"/>
        <v>0</v>
      </c>
      <c r="AL205" s="196"/>
      <c r="AM205" s="187" t="str">
        <f>_xlfn.XLOOKUP(Tabela6[[#This Row],[Unidade]],tabShoppingsEmails[Shopping],tabShoppingsEmails[E-mails consolidados])</f>
        <v>fernanda.sppinetti@allos.co; monica.brasil@allos.co; andre.cnascimento@allos.co; deborah.dutra@allos.co; pedro.moreira@allos.co; ester.santos@allos.co; francisco.maciel@allos.co</v>
      </c>
    </row>
    <row r="206" spans="1:39" ht="20.85" hidden="1" customHeight="1" thickBot="1">
      <c r="A206" s="185"/>
      <c r="B206" s="186" t="s">
        <v>252</v>
      </c>
      <c r="C206" s="187" t="s">
        <v>171</v>
      </c>
      <c r="D206" s="188" t="s">
        <v>85</v>
      </c>
      <c r="E206" s="199" t="s">
        <v>260</v>
      </c>
      <c r="F206" s="191">
        <v>34</v>
      </c>
      <c r="G206" s="191"/>
      <c r="H206" s="191"/>
      <c r="I206" s="191"/>
      <c r="J206" s="192"/>
      <c r="K206" s="192"/>
      <c r="L206" s="192"/>
      <c r="M206" s="192"/>
      <c r="N206" s="192"/>
      <c r="O206" s="192"/>
      <c r="P206" s="192"/>
      <c r="Q206" s="192"/>
      <c r="R206" s="192"/>
      <c r="S206" s="192"/>
      <c r="T206" s="193" t="str">
        <f>IF(Tabela6[[#This Row],[Desconto SLA Mês]]&lt;&gt;"preenchimento pendente","Sim","Não")</f>
        <v>Sim</v>
      </c>
      <c r="U206" s="168">
        <f t="shared" si="14"/>
        <v>0</v>
      </c>
      <c r="V206" s="194"/>
      <c r="W206" s="194"/>
      <c r="X206" s="194"/>
      <c r="Y206" s="194"/>
      <c r="Z206" s="195">
        <v>45992</v>
      </c>
      <c r="AA206" s="301" cm="1">
        <f t="array" ref="AA206">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46023</v>
      </c>
      <c r="AB206" s="197"/>
      <c r="AC206" s="197"/>
      <c r="AD206" s="186"/>
      <c r="AE206" s="196"/>
      <c r="AF206" s="197"/>
      <c r="AG206" s="196"/>
      <c r="AH206" s="196"/>
      <c r="AI206" s="186">
        <f t="shared" si="15"/>
        <v>0</v>
      </c>
      <c r="AJ206" s="186">
        <f t="shared" si="13"/>
        <v>0</v>
      </c>
      <c r="AK206" s="186">
        <f t="shared" si="16"/>
        <v>0</v>
      </c>
      <c r="AL206" s="196"/>
      <c r="AM206" s="187" t="str">
        <f>_xlfn.XLOOKUP(Tabela6[[#This Row],[Unidade]],tabShoppingsEmails[Shopping],tabShoppingsEmails[E-mails consolidados])</f>
        <v>fernanda.sppinetti@allos.co; monica.brasil@allos.co; andre.cnascimento@allos.co; deborah.dutra@allos.co; pedro.moreira@allos.co; ester.santos@allos.co; francisco.maciel@allos.co</v>
      </c>
    </row>
    <row r="207" spans="1:39" ht="20.85" hidden="1" customHeight="1" thickBot="1">
      <c r="A207" s="185"/>
      <c r="B207" s="186" t="s">
        <v>99</v>
      </c>
      <c r="C207" s="187" t="s">
        <v>171</v>
      </c>
      <c r="D207" s="199" t="s">
        <v>87</v>
      </c>
      <c r="E207" s="199" t="s">
        <v>260</v>
      </c>
      <c r="F207" s="191">
        <v>22</v>
      </c>
      <c r="G207" s="191">
        <v>24</v>
      </c>
      <c r="H207" s="191">
        <v>9</v>
      </c>
      <c r="I207" s="191">
        <v>0</v>
      </c>
      <c r="J207" s="225">
        <v>148401.65</v>
      </c>
      <c r="K207" s="192">
        <v>0</v>
      </c>
      <c r="L207" s="192">
        <v>-1779.12</v>
      </c>
      <c r="M207" s="192">
        <v>0</v>
      </c>
      <c r="N207" s="192">
        <v>0</v>
      </c>
      <c r="O207" s="192">
        <v>-1484.02</v>
      </c>
      <c r="P207" s="192">
        <v>0</v>
      </c>
      <c r="Q207" s="192">
        <v>0</v>
      </c>
      <c r="R207" s="192">
        <v>0</v>
      </c>
      <c r="S207" s="192">
        <v>0</v>
      </c>
      <c r="T207" s="193" t="str">
        <f>IF(Tabela6[[#This Row],[Desconto SLA Mês]]&lt;&gt;"preenchimento pendente","Sim","Não")</f>
        <v>Sim</v>
      </c>
      <c r="U207" s="168">
        <f t="shared" si="14"/>
        <v>145138.51</v>
      </c>
      <c r="V207" s="194"/>
      <c r="W207" s="194"/>
      <c r="X207" s="194">
        <v>0</v>
      </c>
      <c r="Y207" s="194"/>
      <c r="Z207" s="195">
        <v>45658</v>
      </c>
      <c r="AA207" s="301" cm="1">
        <f t="array" ref="AA207">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45689</v>
      </c>
      <c r="AB207" s="186"/>
      <c r="AC207" s="186"/>
      <c r="AD207" s="186"/>
      <c r="AE207" s="196"/>
      <c r="AF207" s="197"/>
      <c r="AG207" s="196"/>
      <c r="AH207" s="196"/>
      <c r="AI207" s="186">
        <f t="shared" si="15"/>
        <v>1779.12</v>
      </c>
      <c r="AJ207" s="186">
        <f t="shared" si="13"/>
        <v>0</v>
      </c>
      <c r="AK207" s="186">
        <f t="shared" si="16"/>
        <v>3263.1399999999849</v>
      </c>
      <c r="AL207" s="196" t="s">
        <v>261</v>
      </c>
      <c r="AM207" s="187" t="str">
        <f>_xlfn.XLOOKUP(Tabela6[[#This Row],[Unidade]],tabShoppingsEmails[Shopping],tabShoppingsEmails[E-mails consolidados])</f>
        <v>fernanda.sppinetti@allos.co; monica.brasil@allos.co; andre.cnascimento@allos.co; deborah.dutra@allos.co; pedro.moreira@allos.co; ester.santos@allos.co; francisco.maciel@allos.co</v>
      </c>
    </row>
    <row r="208" spans="1:39" ht="20.85" hidden="1" customHeight="1" thickBot="1">
      <c r="A208" s="185"/>
      <c r="B208" s="186" t="s">
        <v>99</v>
      </c>
      <c r="C208" s="187" t="s">
        <v>171</v>
      </c>
      <c r="D208" s="199" t="s">
        <v>87</v>
      </c>
      <c r="E208" s="199" t="s">
        <v>260</v>
      </c>
      <c r="F208" s="191">
        <v>22</v>
      </c>
      <c r="G208" s="191">
        <v>24</v>
      </c>
      <c r="H208" s="191">
        <v>0</v>
      </c>
      <c r="I208" s="191">
        <v>0</v>
      </c>
      <c r="J208" s="225">
        <v>156089.68</v>
      </c>
      <c r="K208" s="192">
        <v>0</v>
      </c>
      <c r="L208" s="192">
        <v>0</v>
      </c>
      <c r="M208" s="192">
        <v>0</v>
      </c>
      <c r="N208" s="192">
        <v>0</v>
      </c>
      <c r="O208" s="192">
        <v>0</v>
      </c>
      <c r="P208" s="192">
        <v>0</v>
      </c>
      <c r="Q208" s="192">
        <v>0</v>
      </c>
      <c r="R208" s="192">
        <v>0</v>
      </c>
      <c r="S208" s="192">
        <v>0</v>
      </c>
      <c r="T208" s="193" t="str">
        <f>IF(Tabela6[[#This Row],[Desconto SLA Mês]]&lt;&gt;"preenchimento pendente","Sim","Não")</f>
        <v>Sim</v>
      </c>
      <c r="U208" s="168">
        <f t="shared" si="14"/>
        <v>156089.68</v>
      </c>
      <c r="V208" s="194"/>
      <c r="W208" s="194"/>
      <c r="X208" s="194">
        <v>7518.1748180000004</v>
      </c>
      <c r="Y208" s="226" t="s">
        <v>255</v>
      </c>
      <c r="Z208" s="195">
        <v>45689</v>
      </c>
      <c r="AA208" s="301" cm="1">
        <f t="array" ref="AA208">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45717</v>
      </c>
      <c r="AB208" s="186"/>
      <c r="AC208" s="186"/>
      <c r="AD208" s="186"/>
      <c r="AE208" s="196"/>
      <c r="AF208" s="197"/>
      <c r="AG208" s="196"/>
      <c r="AH208" s="196"/>
      <c r="AI208" s="186">
        <f t="shared" si="15"/>
        <v>0</v>
      </c>
      <c r="AJ208" s="186">
        <f t="shared" si="13"/>
        <v>0</v>
      </c>
      <c r="AK208" s="186">
        <f t="shared" si="16"/>
        <v>0</v>
      </c>
      <c r="AL208" s="196"/>
      <c r="AM208" s="187" t="str">
        <f>_xlfn.XLOOKUP(Tabela6[[#This Row],[Unidade]],tabShoppingsEmails[Shopping],tabShoppingsEmails[E-mails consolidados])</f>
        <v>fernanda.sppinetti@allos.co; monica.brasil@allos.co; andre.cnascimento@allos.co; deborah.dutra@allos.co; pedro.moreira@allos.co; ester.santos@allos.co; francisco.maciel@allos.co</v>
      </c>
    </row>
    <row r="209" spans="1:39" ht="20.85" hidden="1" customHeight="1" thickBot="1">
      <c r="A209" s="185"/>
      <c r="B209" s="186" t="s">
        <v>99</v>
      </c>
      <c r="C209" s="186" t="s">
        <v>171</v>
      </c>
      <c r="D209" s="199" t="s">
        <v>87</v>
      </c>
      <c r="E209" s="199" t="s">
        <v>260</v>
      </c>
      <c r="F209" s="191">
        <v>22</v>
      </c>
      <c r="G209" s="191">
        <v>24</v>
      </c>
      <c r="H209" s="191">
        <v>0</v>
      </c>
      <c r="I209" s="191">
        <v>0</v>
      </c>
      <c r="J209" s="225">
        <v>156089.68</v>
      </c>
      <c r="K209" s="192"/>
      <c r="L209" s="192">
        <v>0</v>
      </c>
      <c r="M209" s="192">
        <v>0</v>
      </c>
      <c r="N209" s="192">
        <v>0</v>
      </c>
      <c r="O209" s="192">
        <v>0</v>
      </c>
      <c r="P209" s="192"/>
      <c r="Q209" s="192">
        <v>0</v>
      </c>
      <c r="R209" s="192"/>
      <c r="S209" s="192">
        <v>0</v>
      </c>
      <c r="T209" s="193" t="str">
        <f>IF(Tabela6[[#This Row],[Desconto SLA Mês]]&lt;&gt;"preenchimento pendente","Sim","Não")</f>
        <v>Sim</v>
      </c>
      <c r="U209" s="168">
        <f t="shared" si="14"/>
        <v>156089.68</v>
      </c>
      <c r="V209" s="194"/>
      <c r="W209" s="194"/>
      <c r="X209" s="194"/>
      <c r="Y209" s="194"/>
      <c r="Z209" s="195">
        <v>45717</v>
      </c>
      <c r="AA209" s="301" cm="1">
        <f t="array" ref="AA209">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45748</v>
      </c>
      <c r="AB209" s="186"/>
      <c r="AC209" s="186"/>
      <c r="AD209" s="186"/>
      <c r="AE209" s="196"/>
      <c r="AF209" s="197"/>
      <c r="AG209" s="196"/>
      <c r="AH209" s="196"/>
      <c r="AI209" s="186">
        <f t="shared" si="15"/>
        <v>0</v>
      </c>
      <c r="AJ209" s="186">
        <f t="shared" si="13"/>
        <v>0</v>
      </c>
      <c r="AK209" s="186">
        <f t="shared" si="16"/>
        <v>0</v>
      </c>
      <c r="AL209" s="196"/>
      <c r="AM209" s="187" t="str">
        <f>_xlfn.XLOOKUP(Tabela6[[#This Row],[Unidade]],tabShoppingsEmails[Shopping],tabShoppingsEmails[E-mails consolidados])</f>
        <v>fernanda.sppinetti@allos.co; monica.brasil@allos.co; andre.cnascimento@allos.co; deborah.dutra@allos.co; pedro.moreira@allos.co; ester.santos@allos.co; francisco.maciel@allos.co</v>
      </c>
    </row>
    <row r="210" spans="1:39" ht="20.85" hidden="1" customHeight="1" thickBot="1">
      <c r="A210" s="185"/>
      <c r="B210" s="186" t="s">
        <v>99</v>
      </c>
      <c r="C210" s="186" t="s">
        <v>171</v>
      </c>
      <c r="D210" s="199" t="s">
        <v>87</v>
      </c>
      <c r="E210" s="199" t="s">
        <v>260</v>
      </c>
      <c r="F210" s="191">
        <v>22</v>
      </c>
      <c r="G210" s="191">
        <v>24</v>
      </c>
      <c r="H210" s="191">
        <v>0</v>
      </c>
      <c r="I210" s="191">
        <v>0</v>
      </c>
      <c r="J210" s="225">
        <v>156089.68</v>
      </c>
      <c r="K210" s="192"/>
      <c r="L210" s="192">
        <v>0</v>
      </c>
      <c r="M210" s="192"/>
      <c r="N210" s="192">
        <v>0</v>
      </c>
      <c r="O210" s="192">
        <v>0</v>
      </c>
      <c r="P210" s="192">
        <v>0</v>
      </c>
      <c r="Q210" s="192">
        <v>0</v>
      </c>
      <c r="R210" s="192"/>
      <c r="S210" s="192">
        <v>0</v>
      </c>
      <c r="T210" s="193" t="str">
        <f>IF(Tabela6[[#This Row],[Desconto SLA Mês]]&lt;&gt;"preenchimento pendente","Sim","Não")</f>
        <v>Sim</v>
      </c>
      <c r="U210" s="168">
        <f t="shared" si="14"/>
        <v>156089.68</v>
      </c>
      <c r="V210" s="194"/>
      <c r="W210" s="194"/>
      <c r="X210" s="194"/>
      <c r="Y210" s="194"/>
      <c r="Z210" s="195">
        <v>45748</v>
      </c>
      <c r="AA210" s="301" cm="1">
        <f t="array" ref="AA210">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45778</v>
      </c>
      <c r="AB210" s="186"/>
      <c r="AC210" s="186"/>
      <c r="AD210" s="186"/>
      <c r="AE210" s="196"/>
      <c r="AF210" s="197"/>
      <c r="AG210" s="196"/>
      <c r="AH210" s="196"/>
      <c r="AI210" s="186">
        <f t="shared" si="15"/>
        <v>0</v>
      </c>
      <c r="AJ210" s="186">
        <f t="shared" si="13"/>
        <v>0</v>
      </c>
      <c r="AK210" s="186">
        <f t="shared" si="16"/>
        <v>0</v>
      </c>
      <c r="AL210" s="196"/>
      <c r="AM210" s="187" t="str">
        <f>_xlfn.XLOOKUP(Tabela6[[#This Row],[Unidade]],tabShoppingsEmails[Shopping],tabShoppingsEmails[E-mails consolidados])</f>
        <v>fernanda.sppinetti@allos.co; monica.brasil@allos.co; andre.cnascimento@allos.co; deborah.dutra@allos.co; pedro.moreira@allos.co; ester.santos@allos.co; francisco.maciel@allos.co</v>
      </c>
    </row>
    <row r="211" spans="1:39" ht="20.85" hidden="1" customHeight="1" thickBot="1">
      <c r="A211" s="185"/>
      <c r="B211" s="186" t="s">
        <v>99</v>
      </c>
      <c r="C211" s="186" t="s">
        <v>171</v>
      </c>
      <c r="D211" s="199" t="s">
        <v>87</v>
      </c>
      <c r="E211" s="199" t="s">
        <v>260</v>
      </c>
      <c r="F211" s="191">
        <v>22</v>
      </c>
      <c r="G211" s="191">
        <v>24</v>
      </c>
      <c r="H211" s="191">
        <v>0</v>
      </c>
      <c r="I211" s="191">
        <v>0</v>
      </c>
      <c r="J211" s="225">
        <v>156089.68</v>
      </c>
      <c r="K211" s="192"/>
      <c r="L211" s="192">
        <v>0</v>
      </c>
      <c r="M211" s="192"/>
      <c r="N211" s="192">
        <v>0</v>
      </c>
      <c r="O211" s="192">
        <v>0</v>
      </c>
      <c r="P211" s="192"/>
      <c r="Q211" s="192"/>
      <c r="R211" s="192">
        <v>0</v>
      </c>
      <c r="S211" s="192">
        <v>0</v>
      </c>
      <c r="T211" s="193" t="str">
        <f>IF(Tabela6[[#This Row],[Desconto SLA Mês]]&lt;&gt;"preenchimento pendente","Sim","Não")</f>
        <v>Sim</v>
      </c>
      <c r="U211" s="168">
        <f t="shared" si="14"/>
        <v>156089.68</v>
      </c>
      <c r="V211" s="194"/>
      <c r="W211" s="194"/>
      <c r="X211" s="194"/>
      <c r="Y211" s="194"/>
      <c r="Z211" s="195">
        <v>45778</v>
      </c>
      <c r="AA211" s="301" cm="1">
        <f t="array" ref="AA211">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45809</v>
      </c>
      <c r="AB211" s="186"/>
      <c r="AC211" s="186"/>
      <c r="AD211" s="186"/>
      <c r="AE211" s="196"/>
      <c r="AF211" s="197"/>
      <c r="AG211" s="196"/>
      <c r="AH211" s="196"/>
      <c r="AI211" s="186">
        <f t="shared" si="15"/>
        <v>0</v>
      </c>
      <c r="AJ211" s="186">
        <f t="shared" si="13"/>
        <v>0</v>
      </c>
      <c r="AK211" s="186">
        <f t="shared" si="16"/>
        <v>0</v>
      </c>
      <c r="AL211" s="196"/>
      <c r="AM211" s="187" t="str">
        <f>_xlfn.XLOOKUP(Tabela6[[#This Row],[Unidade]],tabShoppingsEmails[Shopping],tabShoppingsEmails[E-mails consolidados])</f>
        <v>fernanda.sppinetti@allos.co; monica.brasil@allos.co; andre.cnascimento@allos.co; deborah.dutra@allos.co; pedro.moreira@allos.co; ester.santos@allos.co; francisco.maciel@allos.co</v>
      </c>
    </row>
    <row r="212" spans="1:39" ht="20.85" hidden="1" customHeight="1" thickBot="1">
      <c r="A212" s="185"/>
      <c r="B212" s="186" t="s">
        <v>99</v>
      </c>
      <c r="C212" s="186" t="s">
        <v>171</v>
      </c>
      <c r="D212" s="199" t="s">
        <v>87</v>
      </c>
      <c r="E212" s="199" t="s">
        <v>260</v>
      </c>
      <c r="F212" s="191">
        <v>22</v>
      </c>
      <c r="G212" s="191">
        <v>24</v>
      </c>
      <c r="H212" s="191">
        <v>0</v>
      </c>
      <c r="I212" s="191">
        <v>0</v>
      </c>
      <c r="J212" s="225">
        <v>155861.76999999999</v>
      </c>
      <c r="K212" s="192"/>
      <c r="L212" s="192">
        <v>0</v>
      </c>
      <c r="M212" s="192"/>
      <c r="N212" s="192">
        <v>0</v>
      </c>
      <c r="O212" s="192">
        <v>0</v>
      </c>
      <c r="P212" s="192"/>
      <c r="Q212" s="192">
        <v>0</v>
      </c>
      <c r="R212" s="192">
        <v>0</v>
      </c>
      <c r="S212" s="192">
        <v>0</v>
      </c>
      <c r="T212" s="193" t="str">
        <f>IF(Tabela6[[#This Row],[Desconto SLA Mês]]&lt;&gt;"preenchimento pendente","Sim","Não")</f>
        <v>Sim</v>
      </c>
      <c r="U212" s="168">
        <f t="shared" si="14"/>
        <v>155861.76999999999</v>
      </c>
      <c r="V212" s="194"/>
      <c r="W212" s="194"/>
      <c r="X212" s="194"/>
      <c r="Y212" s="194"/>
      <c r="Z212" s="195">
        <v>45809</v>
      </c>
      <c r="AA212" s="301" cm="1">
        <f t="array" ref="AA212">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45839</v>
      </c>
      <c r="AB212" s="192"/>
      <c r="AC212" s="192"/>
      <c r="AD212" s="186"/>
      <c r="AE212" s="196"/>
      <c r="AF212" s="197"/>
      <c r="AG212" s="196"/>
      <c r="AH212" s="196"/>
      <c r="AI212" s="186">
        <f t="shared" si="15"/>
        <v>0</v>
      </c>
      <c r="AJ212" s="186">
        <f t="shared" si="13"/>
        <v>0</v>
      </c>
      <c r="AK212" s="186">
        <f t="shared" si="16"/>
        <v>0</v>
      </c>
      <c r="AL212" s="196"/>
      <c r="AM212" s="187" t="str">
        <f>_xlfn.XLOOKUP(Tabela6[[#This Row],[Unidade]],tabShoppingsEmails[Shopping],tabShoppingsEmails[E-mails consolidados])</f>
        <v>fernanda.sppinetti@allos.co; monica.brasil@allos.co; andre.cnascimento@allos.co; deborah.dutra@allos.co; pedro.moreira@allos.co; ester.santos@allos.co; francisco.maciel@allos.co</v>
      </c>
    </row>
    <row r="213" spans="1:39" ht="20.85" hidden="1" customHeight="1" thickBot="1">
      <c r="A213" s="185">
        <v>45875</v>
      </c>
      <c r="B213" s="186" t="s">
        <v>99</v>
      </c>
      <c r="C213" s="186" t="s">
        <v>171</v>
      </c>
      <c r="D213" s="199" t="s">
        <v>87</v>
      </c>
      <c r="E213" s="199" t="s">
        <v>260</v>
      </c>
      <c r="F213" s="191">
        <v>22</v>
      </c>
      <c r="G213" s="191">
        <v>24</v>
      </c>
      <c r="H213" s="191">
        <v>11</v>
      </c>
      <c r="I213" s="191">
        <v>0</v>
      </c>
      <c r="J213" s="225">
        <v>157392.36493681799</v>
      </c>
      <c r="K213" s="192"/>
      <c r="L213" s="192">
        <v>-2215.77</v>
      </c>
      <c r="M213" s="192"/>
      <c r="N213" s="192">
        <v>0</v>
      </c>
      <c r="O213" s="192">
        <v>-1573.92</v>
      </c>
      <c r="P213" s="192"/>
      <c r="Q213" s="192">
        <v>0</v>
      </c>
      <c r="R213" s="192">
        <v>0</v>
      </c>
      <c r="S213" s="192">
        <v>9183.5400000000009</v>
      </c>
      <c r="T213" s="193" t="str">
        <f>IF(Tabela6[[#This Row],[Desconto SLA Mês]]&lt;&gt;"preenchimento pendente","Sim","Não")</f>
        <v>Sim</v>
      </c>
      <c r="U213" s="168">
        <f t="shared" si="14"/>
        <v>162786.214936818</v>
      </c>
      <c r="V213" s="194"/>
      <c r="W213" s="194"/>
      <c r="X213" s="194"/>
      <c r="Y213" s="194"/>
      <c r="Z213" s="195">
        <v>45839</v>
      </c>
      <c r="AA213" s="301" cm="1">
        <f t="array" ref="AA213">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45870</v>
      </c>
      <c r="AB213" s="192"/>
      <c r="AC213" s="192"/>
      <c r="AD213" s="204"/>
      <c r="AE213" s="196"/>
      <c r="AF213" s="197"/>
      <c r="AG213" s="196"/>
      <c r="AH213" s="196"/>
      <c r="AI213" s="186">
        <f t="shared" si="15"/>
        <v>2215.77</v>
      </c>
      <c r="AJ213" s="186">
        <f t="shared" si="13"/>
        <v>0</v>
      </c>
      <c r="AK213" s="186">
        <f t="shared" si="16"/>
        <v>-5393.8500000000058</v>
      </c>
      <c r="AL213" s="196"/>
      <c r="AM213" s="187" t="str">
        <f>_xlfn.XLOOKUP(Tabela6[[#This Row],[Unidade]],tabShoppingsEmails[Shopping],tabShoppingsEmails[E-mails consolidados])</f>
        <v>fernanda.sppinetti@allos.co; monica.brasil@allos.co; andre.cnascimento@allos.co; deborah.dutra@allos.co; pedro.moreira@allos.co; ester.santos@allos.co; francisco.maciel@allos.co</v>
      </c>
    </row>
    <row r="214" spans="1:39" ht="20.85" hidden="1" customHeight="1" thickBot="1">
      <c r="A214" s="185">
        <v>45908</v>
      </c>
      <c r="B214" s="186" t="s">
        <v>99</v>
      </c>
      <c r="C214" s="186" t="s">
        <v>171</v>
      </c>
      <c r="D214" s="199" t="s">
        <v>87</v>
      </c>
      <c r="E214" s="199" t="s">
        <v>260</v>
      </c>
      <c r="F214" s="191">
        <v>22</v>
      </c>
      <c r="G214" s="191">
        <v>22</v>
      </c>
      <c r="H214" s="191">
        <v>0</v>
      </c>
      <c r="I214" s="191">
        <v>0</v>
      </c>
      <c r="J214" s="225">
        <v>145255.22</v>
      </c>
      <c r="K214" s="192"/>
      <c r="L214" s="192">
        <v>0</v>
      </c>
      <c r="M214" s="192"/>
      <c r="N214" s="192">
        <v>0</v>
      </c>
      <c r="O214" s="192">
        <v>0</v>
      </c>
      <c r="P214" s="192"/>
      <c r="Q214" s="192">
        <v>0</v>
      </c>
      <c r="R214" s="192">
        <v>0</v>
      </c>
      <c r="S214" s="192">
        <v>0</v>
      </c>
      <c r="T214" s="193" t="str">
        <f>IF(Tabela6[[#This Row],[Desconto SLA Mês]]&lt;&gt;"preenchimento pendente","Sim","Não")</f>
        <v>Sim</v>
      </c>
      <c r="U214" s="168">
        <f t="shared" si="14"/>
        <v>145255.22</v>
      </c>
      <c r="V214" s="194"/>
      <c r="W214" s="194"/>
      <c r="X214" s="194"/>
      <c r="Y214" s="194"/>
      <c r="Z214" s="195">
        <v>45870</v>
      </c>
      <c r="AA214" s="301" cm="1">
        <f t="array" ref="AA214">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45901</v>
      </c>
      <c r="AB214" s="192"/>
      <c r="AC214" s="192"/>
      <c r="AD214" s="204"/>
      <c r="AE214" s="196"/>
      <c r="AF214" s="197"/>
      <c r="AG214" s="196"/>
      <c r="AH214" s="196"/>
      <c r="AI214" s="186">
        <f t="shared" si="15"/>
        <v>0</v>
      </c>
      <c r="AJ214" s="186">
        <f t="shared" si="13"/>
        <v>0</v>
      </c>
      <c r="AK214" s="186">
        <f t="shared" si="16"/>
        <v>0</v>
      </c>
      <c r="AL214" s="196"/>
      <c r="AM214" s="187" t="str">
        <f>_xlfn.XLOOKUP(Tabela6[[#This Row],[Unidade]],tabShoppingsEmails[Shopping],tabShoppingsEmails[E-mails consolidados])</f>
        <v>fernanda.sppinetti@allos.co; monica.brasil@allos.co; andre.cnascimento@allos.co; deborah.dutra@allos.co; pedro.moreira@allos.co; ester.santos@allos.co; francisco.maciel@allos.co</v>
      </c>
    </row>
    <row r="215" spans="1:39" ht="20.85" hidden="1" customHeight="1" thickBot="1">
      <c r="A215" s="185">
        <v>45936</v>
      </c>
      <c r="B215" s="186" t="s">
        <v>99</v>
      </c>
      <c r="C215" s="186" t="s">
        <v>171</v>
      </c>
      <c r="D215" s="199" t="s">
        <v>87</v>
      </c>
      <c r="E215" s="199" t="s">
        <v>260</v>
      </c>
      <c r="F215" s="191">
        <v>22</v>
      </c>
      <c r="G215" s="191">
        <v>22</v>
      </c>
      <c r="H215" s="191">
        <v>0</v>
      </c>
      <c r="I215" s="191">
        <v>0</v>
      </c>
      <c r="J215" s="225">
        <v>145298.72</v>
      </c>
      <c r="K215" s="192"/>
      <c r="L215" s="192">
        <v>0</v>
      </c>
      <c r="M215" s="192"/>
      <c r="N215" s="192">
        <v>0</v>
      </c>
      <c r="O215" s="192">
        <v>0</v>
      </c>
      <c r="P215" s="192"/>
      <c r="Q215" s="192">
        <v>0</v>
      </c>
      <c r="R215" s="192">
        <v>0</v>
      </c>
      <c r="S215" s="192">
        <v>0</v>
      </c>
      <c r="T215" s="193" t="str">
        <f>IF(Tabela6[[#This Row],[Desconto SLA Mês]]&lt;&gt;"preenchimento pendente","Sim","Não")</f>
        <v>Sim</v>
      </c>
      <c r="U215" s="168">
        <f t="shared" si="14"/>
        <v>145298.72</v>
      </c>
      <c r="V215" s="194"/>
      <c r="W215" s="194"/>
      <c r="X215" s="194"/>
      <c r="Y215" s="194"/>
      <c r="Z215" s="195">
        <v>45901</v>
      </c>
      <c r="AA215" s="301" cm="1">
        <f t="array" ref="AA215">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45931</v>
      </c>
      <c r="AB215" s="192"/>
      <c r="AC215" s="192"/>
      <c r="AD215" s="186"/>
      <c r="AE215" s="196"/>
      <c r="AF215" s="197"/>
      <c r="AG215" s="196"/>
      <c r="AH215" s="196"/>
      <c r="AI215" s="186">
        <f t="shared" si="15"/>
        <v>0</v>
      </c>
      <c r="AJ215" s="186">
        <f t="shared" si="13"/>
        <v>0</v>
      </c>
      <c r="AK215" s="186">
        <f t="shared" si="16"/>
        <v>0</v>
      </c>
      <c r="AL215" s="196"/>
      <c r="AM215" s="187" t="str">
        <f>_xlfn.XLOOKUP(Tabela6[[#This Row],[Unidade]],tabShoppingsEmails[Shopping],tabShoppingsEmails[E-mails consolidados])</f>
        <v>fernanda.sppinetti@allos.co; monica.brasil@allos.co; andre.cnascimento@allos.co; deborah.dutra@allos.co; pedro.moreira@allos.co; ester.santos@allos.co; francisco.maciel@allos.co</v>
      </c>
    </row>
    <row r="216" spans="1:39" ht="20.85" hidden="1" customHeight="1" thickBot="1">
      <c r="A216" s="185"/>
      <c r="B216" s="186" t="s">
        <v>252</v>
      </c>
      <c r="C216" s="186" t="s">
        <v>171</v>
      </c>
      <c r="D216" s="199" t="s">
        <v>87</v>
      </c>
      <c r="E216" s="199" t="s">
        <v>260</v>
      </c>
      <c r="F216" s="191">
        <v>22</v>
      </c>
      <c r="G216" s="191"/>
      <c r="H216" s="191"/>
      <c r="I216" s="191"/>
      <c r="J216" s="225"/>
      <c r="K216" s="192"/>
      <c r="L216" s="192"/>
      <c r="M216" s="192"/>
      <c r="N216" s="192"/>
      <c r="O216" s="192"/>
      <c r="P216" s="192"/>
      <c r="Q216" s="192"/>
      <c r="R216" s="192"/>
      <c r="S216" s="192"/>
      <c r="T216" s="193" t="str">
        <f>IF(Tabela6[[#This Row],[Desconto SLA Mês]]&lt;&gt;"preenchimento pendente","Sim","Não")</f>
        <v>Sim</v>
      </c>
      <c r="U216" s="168">
        <f t="shared" si="14"/>
        <v>0</v>
      </c>
      <c r="V216" s="194"/>
      <c r="W216" s="194"/>
      <c r="X216" s="194"/>
      <c r="Y216" s="194"/>
      <c r="Z216" s="195">
        <v>45931</v>
      </c>
      <c r="AA216" s="301" cm="1">
        <f t="array" ref="AA216">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45962</v>
      </c>
      <c r="AB216" s="192"/>
      <c r="AC216" s="192"/>
      <c r="AD216" s="186"/>
      <c r="AE216" s="196"/>
      <c r="AF216" s="197"/>
      <c r="AG216" s="196"/>
      <c r="AH216" s="196"/>
      <c r="AI216" s="186">
        <f t="shared" si="15"/>
        <v>0</v>
      </c>
      <c r="AJ216" s="186">
        <f t="shared" si="13"/>
        <v>0</v>
      </c>
      <c r="AK216" s="186">
        <f t="shared" si="16"/>
        <v>0</v>
      </c>
      <c r="AL216" s="196"/>
      <c r="AM216" s="187" t="str">
        <f>_xlfn.XLOOKUP(Tabela6[[#This Row],[Unidade]],tabShoppingsEmails[Shopping],tabShoppingsEmails[E-mails consolidados])</f>
        <v>fernanda.sppinetti@allos.co; monica.brasil@allos.co; andre.cnascimento@allos.co; deborah.dutra@allos.co; pedro.moreira@allos.co; ester.santos@allos.co; francisco.maciel@allos.co</v>
      </c>
    </row>
    <row r="217" spans="1:39" ht="20.85" hidden="1" customHeight="1" thickBot="1">
      <c r="A217" s="185"/>
      <c r="B217" s="186" t="s">
        <v>252</v>
      </c>
      <c r="C217" s="186" t="s">
        <v>171</v>
      </c>
      <c r="D217" s="199" t="s">
        <v>87</v>
      </c>
      <c r="E217" s="199" t="s">
        <v>260</v>
      </c>
      <c r="F217" s="191">
        <v>22</v>
      </c>
      <c r="G217" s="191"/>
      <c r="H217" s="191"/>
      <c r="I217" s="191"/>
      <c r="J217" s="225"/>
      <c r="K217" s="192"/>
      <c r="L217" s="192"/>
      <c r="M217" s="192"/>
      <c r="N217" s="192"/>
      <c r="O217" s="192"/>
      <c r="P217" s="192"/>
      <c r="Q217" s="192"/>
      <c r="R217" s="192"/>
      <c r="S217" s="192"/>
      <c r="T217" s="193" t="str">
        <f>IF(Tabela6[[#This Row],[Desconto SLA Mês]]&lt;&gt;"preenchimento pendente","Sim","Não")</f>
        <v>Sim</v>
      </c>
      <c r="U217" s="168">
        <f t="shared" si="14"/>
        <v>0</v>
      </c>
      <c r="V217" s="194"/>
      <c r="W217" s="194"/>
      <c r="X217" s="194"/>
      <c r="Y217" s="194"/>
      <c r="Z217" s="195">
        <v>45962</v>
      </c>
      <c r="AA217" s="301" cm="1">
        <f t="array" ref="AA217">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45992</v>
      </c>
      <c r="AB217" s="197"/>
      <c r="AC217" s="197"/>
      <c r="AD217" s="186"/>
      <c r="AE217" s="196"/>
      <c r="AF217" s="197"/>
      <c r="AG217" s="196"/>
      <c r="AH217" s="196"/>
      <c r="AI217" s="186">
        <f t="shared" si="15"/>
        <v>0</v>
      </c>
      <c r="AJ217" s="186">
        <f t="shared" si="13"/>
        <v>0</v>
      </c>
      <c r="AK217" s="186">
        <f t="shared" si="16"/>
        <v>0</v>
      </c>
      <c r="AL217" s="196"/>
      <c r="AM217" s="187" t="str">
        <f>_xlfn.XLOOKUP(Tabela6[[#This Row],[Unidade]],tabShoppingsEmails[Shopping],tabShoppingsEmails[E-mails consolidados])</f>
        <v>fernanda.sppinetti@allos.co; monica.brasil@allos.co; andre.cnascimento@allos.co; deborah.dutra@allos.co; pedro.moreira@allos.co; ester.santos@allos.co; francisco.maciel@allos.co</v>
      </c>
    </row>
    <row r="218" spans="1:39" ht="20.85" hidden="1" customHeight="1" thickBot="1">
      <c r="A218" s="185"/>
      <c r="B218" s="186" t="s">
        <v>252</v>
      </c>
      <c r="C218" s="186" t="s">
        <v>171</v>
      </c>
      <c r="D218" s="199" t="s">
        <v>87</v>
      </c>
      <c r="E218" s="199" t="s">
        <v>260</v>
      </c>
      <c r="F218" s="191">
        <v>22</v>
      </c>
      <c r="G218" s="191"/>
      <c r="H218" s="191"/>
      <c r="I218" s="191"/>
      <c r="J218" s="192"/>
      <c r="K218" s="192"/>
      <c r="L218" s="192"/>
      <c r="M218" s="192"/>
      <c r="N218" s="192"/>
      <c r="O218" s="192"/>
      <c r="P218" s="192"/>
      <c r="Q218" s="192"/>
      <c r="R218" s="192"/>
      <c r="S218" s="192"/>
      <c r="T218" s="193" t="str">
        <f>IF(Tabela6[[#This Row],[Desconto SLA Mês]]&lt;&gt;"preenchimento pendente","Sim","Não")</f>
        <v>Sim</v>
      </c>
      <c r="U218" s="168">
        <f t="shared" si="14"/>
        <v>0</v>
      </c>
      <c r="V218" s="194"/>
      <c r="W218" s="194"/>
      <c r="X218" s="194"/>
      <c r="Y218" s="194"/>
      <c r="Z218" s="195">
        <v>45992</v>
      </c>
      <c r="AA218" s="301" cm="1">
        <f t="array" ref="AA218">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46023</v>
      </c>
      <c r="AB218" s="197"/>
      <c r="AC218" s="197"/>
      <c r="AD218" s="186"/>
      <c r="AE218" s="196"/>
      <c r="AF218" s="197"/>
      <c r="AG218" s="196"/>
      <c r="AH218" s="196"/>
      <c r="AI218" s="186">
        <f t="shared" si="15"/>
        <v>0</v>
      </c>
      <c r="AJ218" s="186">
        <f t="shared" si="13"/>
        <v>0</v>
      </c>
      <c r="AK218" s="186">
        <f t="shared" si="16"/>
        <v>0</v>
      </c>
      <c r="AL218" s="196"/>
      <c r="AM218" s="187" t="str">
        <f>_xlfn.XLOOKUP(Tabela6[[#This Row],[Unidade]],tabShoppingsEmails[Shopping],tabShoppingsEmails[E-mails consolidados])</f>
        <v>fernanda.sppinetti@allos.co; monica.brasil@allos.co; andre.cnascimento@allos.co; deborah.dutra@allos.co; pedro.moreira@allos.co; ester.santos@allos.co; francisco.maciel@allos.co</v>
      </c>
    </row>
    <row r="219" spans="1:39" ht="20.85" hidden="1" customHeight="1" thickBot="1">
      <c r="A219" s="185"/>
      <c r="B219" s="186" t="s">
        <v>252</v>
      </c>
      <c r="C219" s="186" t="s">
        <v>147</v>
      </c>
      <c r="D219" s="199" t="s">
        <v>90</v>
      </c>
      <c r="E219" s="199" t="s">
        <v>54</v>
      </c>
      <c r="F219" s="191">
        <v>18</v>
      </c>
      <c r="G219" s="191">
        <v>17.32</v>
      </c>
      <c r="H219" s="203" t="s">
        <v>253</v>
      </c>
      <c r="I219" s="203" t="s">
        <v>253</v>
      </c>
      <c r="J219" s="192">
        <v>144402.93</v>
      </c>
      <c r="K219" s="192"/>
      <c r="L219" s="200"/>
      <c r="M219" s="192"/>
      <c r="N219" s="200"/>
      <c r="O219" s="192">
        <v>0</v>
      </c>
      <c r="P219" s="192">
        <v>0</v>
      </c>
      <c r="Q219" s="192">
        <v>0</v>
      </c>
      <c r="R219" s="192">
        <v>0</v>
      </c>
      <c r="S219" s="192">
        <v>0</v>
      </c>
      <c r="T219" s="193" t="str">
        <f>IF(Tabela6[[#This Row],[Desconto SLA Mês]]&lt;&gt;"preenchimento pendente","Sim","Não")</f>
        <v>Sim</v>
      </c>
      <c r="U219" s="168">
        <f t="shared" si="14"/>
        <v>144402.93</v>
      </c>
      <c r="V219" s="194"/>
      <c r="W219" s="194"/>
      <c r="X219" s="194"/>
      <c r="Y219" s="194"/>
      <c r="Z219" s="195">
        <v>45658</v>
      </c>
      <c r="AA219" s="301" cm="1">
        <f t="array" ref="AA219">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45689</v>
      </c>
      <c r="AB219" s="186"/>
      <c r="AC219" s="186"/>
      <c r="AD219" s="186"/>
      <c r="AE219" s="196"/>
      <c r="AF219" s="197"/>
      <c r="AG219" s="196"/>
      <c r="AH219" s="196"/>
      <c r="AI219" s="186">
        <f t="shared" si="15"/>
        <v>0</v>
      </c>
      <c r="AJ219" s="186">
        <f t="shared" si="13"/>
        <v>0</v>
      </c>
      <c r="AK219" s="186">
        <f t="shared" si="16"/>
        <v>0</v>
      </c>
      <c r="AL219" s="196"/>
      <c r="AM219" s="187" t="str">
        <f>_xlfn.XLOOKUP(Tabela6[[#This Row],[Unidade]],tabShoppingsEmails[Shopping],tabShoppingsEmails[E-mails consolidados])</f>
        <v>pedro.irineu@allos.co; vinicius.martins@allos.co; aline.jesus@allos.co; jean.medeiros@allos.co; bruno.rocha@allos.co; monica.mariano@allos.co</v>
      </c>
    </row>
    <row r="220" spans="1:39" ht="20.85" hidden="1" customHeight="1" thickBot="1">
      <c r="A220" s="185"/>
      <c r="B220" s="186" t="s">
        <v>252</v>
      </c>
      <c r="C220" s="186" t="s">
        <v>147</v>
      </c>
      <c r="D220" s="199" t="s">
        <v>90</v>
      </c>
      <c r="E220" s="199" t="s">
        <v>54</v>
      </c>
      <c r="F220" s="191">
        <v>18</v>
      </c>
      <c r="G220" s="191">
        <v>17.32</v>
      </c>
      <c r="H220" s="203" t="s">
        <v>253</v>
      </c>
      <c r="I220" s="203" t="s">
        <v>253</v>
      </c>
      <c r="J220" s="192">
        <v>144402.93</v>
      </c>
      <c r="K220" s="192"/>
      <c r="L220" s="200"/>
      <c r="M220" s="192"/>
      <c r="N220" s="200"/>
      <c r="O220" s="192">
        <v>0</v>
      </c>
      <c r="P220" s="192">
        <v>0</v>
      </c>
      <c r="Q220" s="192">
        <v>0</v>
      </c>
      <c r="R220" s="192">
        <v>0</v>
      </c>
      <c r="S220" s="192"/>
      <c r="T220" s="193" t="str">
        <f>IF(Tabela6[[#This Row],[Desconto SLA Mês]]&lt;&gt;"preenchimento pendente","Sim","Não")</f>
        <v>Sim</v>
      </c>
      <c r="U220" s="168">
        <f t="shared" si="14"/>
        <v>144402.93</v>
      </c>
      <c r="V220" s="194"/>
      <c r="W220" s="194"/>
      <c r="X220" s="194"/>
      <c r="Y220" s="194"/>
      <c r="Z220" s="195">
        <v>45689</v>
      </c>
      <c r="AA220" s="301" cm="1">
        <f t="array" ref="AA220">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45717</v>
      </c>
      <c r="AB220" s="186"/>
      <c r="AC220" s="186"/>
      <c r="AD220" s="186"/>
      <c r="AE220" s="196"/>
      <c r="AF220" s="197"/>
      <c r="AG220" s="196"/>
      <c r="AH220" s="196"/>
      <c r="AI220" s="186">
        <f t="shared" si="15"/>
        <v>0</v>
      </c>
      <c r="AJ220" s="186">
        <f t="shared" si="13"/>
        <v>0</v>
      </c>
      <c r="AK220" s="186">
        <f t="shared" si="16"/>
        <v>0</v>
      </c>
      <c r="AL220" s="196"/>
      <c r="AM220" s="187" t="str">
        <f>_xlfn.XLOOKUP(Tabela6[[#This Row],[Unidade]],tabShoppingsEmails[Shopping],tabShoppingsEmails[E-mails consolidados])</f>
        <v>pedro.irineu@allos.co; vinicius.martins@allos.co; aline.jesus@allos.co; jean.medeiros@allos.co; bruno.rocha@allos.co; monica.mariano@allos.co</v>
      </c>
    </row>
    <row r="221" spans="1:39" ht="20.85" hidden="1" customHeight="1" thickBot="1">
      <c r="A221" s="185"/>
      <c r="B221" s="186" t="s">
        <v>99</v>
      </c>
      <c r="C221" s="186" t="s">
        <v>147</v>
      </c>
      <c r="D221" s="199" t="s">
        <v>90</v>
      </c>
      <c r="E221" s="199" t="s">
        <v>54</v>
      </c>
      <c r="F221" s="191">
        <v>18</v>
      </c>
      <c r="G221" s="191">
        <v>17.32</v>
      </c>
      <c r="H221" s="191">
        <v>2</v>
      </c>
      <c r="I221" s="191">
        <v>0</v>
      </c>
      <c r="J221" s="192">
        <v>144402.93</v>
      </c>
      <c r="K221" s="192"/>
      <c r="L221" s="192">
        <v>-494.78</v>
      </c>
      <c r="M221" s="192"/>
      <c r="N221" s="191">
        <v>0</v>
      </c>
      <c r="O221" s="192">
        <v>0</v>
      </c>
      <c r="P221" s="192"/>
      <c r="Q221" s="192">
        <v>0</v>
      </c>
      <c r="R221" s="192"/>
      <c r="S221" s="192">
        <v>0</v>
      </c>
      <c r="T221" s="193" t="str">
        <f>IF(Tabela6[[#This Row],[Desconto SLA Mês]]&lt;&gt;"preenchimento pendente","Sim","Não")</f>
        <v>Sim</v>
      </c>
      <c r="U221" s="168">
        <f t="shared" si="14"/>
        <v>143908.15</v>
      </c>
      <c r="V221" s="194"/>
      <c r="W221" s="194"/>
      <c r="X221" s="194"/>
      <c r="Y221" s="194"/>
      <c r="Z221" s="195">
        <v>45717</v>
      </c>
      <c r="AA221" s="301" cm="1">
        <f t="array" ref="AA221">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45748</v>
      </c>
      <c r="AB221" s="186"/>
      <c r="AC221" s="186"/>
      <c r="AD221" s="186"/>
      <c r="AE221" s="196"/>
      <c r="AF221" s="197"/>
      <c r="AG221" s="196"/>
      <c r="AH221" s="196"/>
      <c r="AI221" s="186">
        <f t="shared" si="15"/>
        <v>494.78</v>
      </c>
      <c r="AJ221" s="186">
        <f t="shared" ref="AJ221:AJ284" si="17">AB221-AC221</f>
        <v>0</v>
      </c>
      <c r="AK221" s="186">
        <f t="shared" si="16"/>
        <v>494.77999999999884</v>
      </c>
      <c r="AL221" s="196"/>
      <c r="AM221" s="187" t="str">
        <f>_xlfn.XLOOKUP(Tabela6[[#This Row],[Unidade]],tabShoppingsEmails[Shopping],tabShoppingsEmails[E-mails consolidados])</f>
        <v>pedro.irineu@allos.co; vinicius.martins@allos.co; aline.jesus@allos.co; jean.medeiros@allos.co; bruno.rocha@allos.co; monica.mariano@allos.co</v>
      </c>
    </row>
    <row r="222" spans="1:39" ht="20.85" hidden="1" customHeight="1" thickBot="1">
      <c r="A222" s="185"/>
      <c r="B222" s="186" t="s">
        <v>99</v>
      </c>
      <c r="C222" s="186" t="s">
        <v>147</v>
      </c>
      <c r="D222" s="199" t="s">
        <v>90</v>
      </c>
      <c r="E222" s="199" t="s">
        <v>54</v>
      </c>
      <c r="F222" s="191">
        <v>18</v>
      </c>
      <c r="G222" s="191">
        <v>17.32</v>
      </c>
      <c r="H222" s="191">
        <v>6</v>
      </c>
      <c r="I222" s="191">
        <v>0</v>
      </c>
      <c r="J222" s="192">
        <v>144402.93</v>
      </c>
      <c r="K222" s="192"/>
      <c r="L222" s="192">
        <v>-1484.34</v>
      </c>
      <c r="M222" s="192"/>
      <c r="N222" s="192">
        <v>0</v>
      </c>
      <c r="O222" s="192">
        <v>0</v>
      </c>
      <c r="P222" s="192"/>
      <c r="Q222" s="192">
        <v>0</v>
      </c>
      <c r="R222" s="192"/>
      <c r="S222" s="192">
        <v>0</v>
      </c>
      <c r="T222" s="193" t="str">
        <f>IF(Tabela6[[#This Row],[Desconto SLA Mês]]&lt;&gt;"preenchimento pendente","Sim","Não")</f>
        <v>Sim</v>
      </c>
      <c r="U222" s="168">
        <f t="shared" si="14"/>
        <v>142918.59</v>
      </c>
      <c r="V222" s="194"/>
      <c r="W222" s="194"/>
      <c r="X222" s="194"/>
      <c r="Y222" s="194"/>
      <c r="Z222" s="195">
        <v>45748</v>
      </c>
      <c r="AA222" s="301" cm="1">
        <f t="array" ref="AA222">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45778</v>
      </c>
      <c r="AB222" s="186"/>
      <c r="AC222" s="186"/>
      <c r="AD222" s="186"/>
      <c r="AE222" s="196"/>
      <c r="AF222" s="197"/>
      <c r="AG222" s="196"/>
      <c r="AH222" s="196"/>
      <c r="AI222" s="186">
        <f t="shared" si="15"/>
        <v>1484.34</v>
      </c>
      <c r="AJ222" s="186">
        <f t="shared" si="17"/>
        <v>0</v>
      </c>
      <c r="AK222" s="186">
        <f t="shared" si="16"/>
        <v>1484.3399999999965</v>
      </c>
      <c r="AL222" s="196"/>
      <c r="AM222" s="187" t="str">
        <f>_xlfn.XLOOKUP(Tabela6[[#This Row],[Unidade]],tabShoppingsEmails[Shopping],tabShoppingsEmails[E-mails consolidados])</f>
        <v>pedro.irineu@allos.co; vinicius.martins@allos.co; aline.jesus@allos.co; jean.medeiros@allos.co; bruno.rocha@allos.co; monica.mariano@allos.co</v>
      </c>
    </row>
    <row r="223" spans="1:39" ht="20.85" hidden="1" customHeight="1" thickBot="1">
      <c r="A223" s="185"/>
      <c r="B223" s="186" t="s">
        <v>99</v>
      </c>
      <c r="C223" s="186" t="s">
        <v>147</v>
      </c>
      <c r="D223" s="199" t="s">
        <v>90</v>
      </c>
      <c r="E223" s="199" t="s">
        <v>54</v>
      </c>
      <c r="F223" s="191">
        <v>18</v>
      </c>
      <c r="G223" s="191">
        <v>17.32</v>
      </c>
      <c r="H223" s="191">
        <v>8</v>
      </c>
      <c r="I223" s="191">
        <v>0</v>
      </c>
      <c r="J223" s="192">
        <v>144402.93</v>
      </c>
      <c r="K223" s="192"/>
      <c r="L223" s="192">
        <f>L221+L222</f>
        <v>-1979.12</v>
      </c>
      <c r="M223" s="192"/>
      <c r="N223" s="192">
        <v>0</v>
      </c>
      <c r="O223" s="192">
        <v>0</v>
      </c>
      <c r="P223" s="192">
        <v>0</v>
      </c>
      <c r="Q223" s="192"/>
      <c r="R223" s="192"/>
      <c r="S223" s="192">
        <v>0</v>
      </c>
      <c r="T223" s="193" t="str">
        <f>IF(Tabela6[[#This Row],[Desconto SLA Mês]]&lt;&gt;"preenchimento pendente","Sim","Não")</f>
        <v>Sim</v>
      </c>
      <c r="U223" s="168">
        <f t="shared" si="14"/>
        <v>142423.81</v>
      </c>
      <c r="V223" s="194"/>
      <c r="W223" s="194"/>
      <c r="X223" s="194"/>
      <c r="Y223" s="194"/>
      <c r="Z223" s="195">
        <v>45778</v>
      </c>
      <c r="AA223" s="301" cm="1">
        <f t="array" ref="AA223">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45809</v>
      </c>
      <c r="AB223" s="186"/>
      <c r="AC223" s="186"/>
      <c r="AD223" s="186"/>
      <c r="AE223" s="196"/>
      <c r="AF223" s="197"/>
      <c r="AG223" s="196"/>
      <c r="AH223" s="196"/>
      <c r="AI223" s="186">
        <f t="shared" si="15"/>
        <v>1979.12</v>
      </c>
      <c r="AJ223" s="186">
        <f t="shared" si="17"/>
        <v>0</v>
      </c>
      <c r="AK223" s="186">
        <f t="shared" si="16"/>
        <v>1979.1199999999953</v>
      </c>
      <c r="AL223" s="196"/>
      <c r="AM223" s="187" t="str">
        <f>_xlfn.XLOOKUP(Tabela6[[#This Row],[Unidade]],tabShoppingsEmails[Shopping],tabShoppingsEmails[E-mails consolidados])</f>
        <v>pedro.irineu@allos.co; vinicius.martins@allos.co; aline.jesus@allos.co; jean.medeiros@allos.co; bruno.rocha@allos.co; monica.mariano@allos.co</v>
      </c>
    </row>
    <row r="224" spans="1:39" ht="20.85" hidden="1" customHeight="1" thickBot="1">
      <c r="A224" s="185"/>
      <c r="B224" s="186" t="s">
        <v>99</v>
      </c>
      <c r="C224" s="186" t="s">
        <v>147</v>
      </c>
      <c r="D224" s="199" t="s">
        <v>90</v>
      </c>
      <c r="E224" s="199" t="s">
        <v>54</v>
      </c>
      <c r="F224" s="191">
        <v>18</v>
      </c>
      <c r="G224" s="191">
        <v>17.32</v>
      </c>
      <c r="H224" s="191">
        <v>0</v>
      </c>
      <c r="I224" s="191">
        <v>0</v>
      </c>
      <c r="J224" s="192">
        <v>144402.93</v>
      </c>
      <c r="K224" s="192"/>
      <c r="L224" s="192">
        <v>0</v>
      </c>
      <c r="M224" s="192"/>
      <c r="N224" s="192">
        <v>0</v>
      </c>
      <c r="O224" s="192">
        <v>0</v>
      </c>
      <c r="P224" s="192">
        <v>0</v>
      </c>
      <c r="Q224" s="192">
        <v>0</v>
      </c>
      <c r="R224" s="192"/>
      <c r="S224" s="192">
        <v>0</v>
      </c>
      <c r="T224" s="193" t="str">
        <f>IF(Tabela6[[#This Row],[Desconto SLA Mês]]&lt;&gt;"preenchimento pendente","Sim","Não")</f>
        <v>Sim</v>
      </c>
      <c r="U224" s="168">
        <f t="shared" si="14"/>
        <v>144402.93</v>
      </c>
      <c r="V224" s="194"/>
      <c r="W224" s="194"/>
      <c r="X224" s="194"/>
      <c r="Y224" s="194"/>
      <c r="Z224" s="195">
        <v>45809</v>
      </c>
      <c r="AA224" s="301" cm="1">
        <f t="array" ref="AA224">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45839</v>
      </c>
      <c r="AB224" s="204"/>
      <c r="AC224" s="204">
        <v>2207.36</v>
      </c>
      <c r="AD224" s="204"/>
      <c r="AE224" s="196"/>
      <c r="AF224" s="197"/>
      <c r="AG224" s="196"/>
      <c r="AH224" s="196"/>
      <c r="AI224" s="186">
        <f t="shared" si="15"/>
        <v>0</v>
      </c>
      <c r="AJ224" s="186">
        <f t="shared" si="17"/>
        <v>-2207.36</v>
      </c>
      <c r="AK224" s="186">
        <f t="shared" si="16"/>
        <v>0</v>
      </c>
      <c r="AL224" s="196"/>
      <c r="AM224" s="187" t="str">
        <f>_xlfn.XLOOKUP(Tabela6[[#This Row],[Unidade]],tabShoppingsEmails[Shopping],tabShoppingsEmails[E-mails consolidados])</f>
        <v>pedro.irineu@allos.co; vinicius.martins@allos.co; aline.jesus@allos.co; jean.medeiros@allos.co; bruno.rocha@allos.co; monica.mariano@allos.co</v>
      </c>
    </row>
    <row r="225" spans="1:39" ht="20.85" hidden="1" customHeight="1" thickBot="1">
      <c r="A225" s="185">
        <v>45875</v>
      </c>
      <c r="B225" s="186" t="s">
        <v>99</v>
      </c>
      <c r="C225" s="186" t="s">
        <v>147</v>
      </c>
      <c r="D225" s="199" t="s">
        <v>90</v>
      </c>
      <c r="E225" s="199" t="s">
        <v>54</v>
      </c>
      <c r="F225" s="191">
        <v>18</v>
      </c>
      <c r="G225" s="191">
        <v>17.32</v>
      </c>
      <c r="H225" s="191">
        <v>0</v>
      </c>
      <c r="I225" s="191">
        <v>4.5</v>
      </c>
      <c r="J225" s="192">
        <v>144402.93</v>
      </c>
      <c r="K225" s="192"/>
      <c r="L225" s="192">
        <v>0</v>
      </c>
      <c r="M225" s="192"/>
      <c r="N225" s="192">
        <v>-188.23500000000001</v>
      </c>
      <c r="O225" s="192">
        <v>0</v>
      </c>
      <c r="P225" s="192"/>
      <c r="Q225" s="192">
        <v>0</v>
      </c>
      <c r="R225" s="192"/>
      <c r="S225" s="192">
        <v>0</v>
      </c>
      <c r="T225" s="193" t="str">
        <f>IF(Tabela6[[#This Row],[Desconto SLA Mês]]&lt;&gt;"preenchimento pendente","Sim","Não")</f>
        <v>Sim</v>
      </c>
      <c r="U225" s="168">
        <f t="shared" si="14"/>
        <v>144214.69500000001</v>
      </c>
      <c r="V225" s="194"/>
      <c r="W225" s="194"/>
      <c r="X225" s="194"/>
      <c r="Y225" s="194"/>
      <c r="Z225" s="195">
        <v>45839</v>
      </c>
      <c r="AA225" s="301" cm="1">
        <f t="array" ref="AA225">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45870</v>
      </c>
      <c r="AB225" s="186"/>
      <c r="AC225" s="204">
        <v>3582.89</v>
      </c>
      <c r="AD225" s="186"/>
      <c r="AE225" s="196"/>
      <c r="AF225" s="197"/>
      <c r="AG225" s="196"/>
      <c r="AH225" s="196"/>
      <c r="AI225" s="186">
        <f t="shared" si="15"/>
        <v>0</v>
      </c>
      <c r="AJ225" s="186">
        <f t="shared" si="17"/>
        <v>-3582.89</v>
      </c>
      <c r="AK225" s="186">
        <f t="shared" si="16"/>
        <v>188.23499999998603</v>
      </c>
      <c r="AL225" s="196"/>
      <c r="AM225" s="187" t="str">
        <f>_xlfn.XLOOKUP(Tabela6[[#This Row],[Unidade]],tabShoppingsEmails[Shopping],tabShoppingsEmails[E-mails consolidados])</f>
        <v>pedro.irineu@allos.co; vinicius.martins@allos.co; aline.jesus@allos.co; jean.medeiros@allos.co; bruno.rocha@allos.co; monica.mariano@allos.co</v>
      </c>
    </row>
    <row r="226" spans="1:39" ht="20.85" hidden="1" customHeight="1" thickBot="1">
      <c r="A226" s="185">
        <v>45901</v>
      </c>
      <c r="B226" s="186" t="s">
        <v>99</v>
      </c>
      <c r="C226" s="186" t="s">
        <v>147</v>
      </c>
      <c r="D226" s="199" t="s">
        <v>90</v>
      </c>
      <c r="E226" s="199" t="s">
        <v>54</v>
      </c>
      <c r="F226" s="191">
        <v>18</v>
      </c>
      <c r="G226" s="191">
        <v>17.32</v>
      </c>
      <c r="H226" s="191">
        <v>0</v>
      </c>
      <c r="I226" s="191">
        <v>1.5</v>
      </c>
      <c r="J226" s="192">
        <v>144402.93</v>
      </c>
      <c r="K226" s="192"/>
      <c r="L226" s="192">
        <v>0</v>
      </c>
      <c r="M226" s="192"/>
      <c r="N226" s="192">
        <v>-62.744999999999997</v>
      </c>
      <c r="O226" s="200" t="s">
        <v>254</v>
      </c>
      <c r="P226" s="192"/>
      <c r="Q226" s="192">
        <v>0</v>
      </c>
      <c r="R226" s="192">
        <v>0</v>
      </c>
      <c r="S226" s="192">
        <v>0</v>
      </c>
      <c r="T226" s="193" t="str">
        <f>IF(Tabela6[[#This Row],[Desconto SLA Mês]]&lt;&gt;"preenchimento pendente","Sim","Não")</f>
        <v>Não</v>
      </c>
      <c r="U226" s="168">
        <f t="shared" si="14"/>
        <v>144340.185</v>
      </c>
      <c r="V226" s="194"/>
      <c r="W226" s="194"/>
      <c r="X226" s="194"/>
      <c r="Y226" s="194"/>
      <c r="Z226" s="195">
        <v>45870</v>
      </c>
      <c r="AA226" s="301" cm="1">
        <f t="array" ref="AA226">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45901</v>
      </c>
      <c r="AB226" s="186"/>
      <c r="AC226" s="204">
        <v>3353.1382110797499</v>
      </c>
      <c r="AD226" s="186"/>
      <c r="AE226" s="196"/>
      <c r="AF226" s="197"/>
      <c r="AG226" s="196"/>
      <c r="AH226" s="196"/>
      <c r="AI226" s="186">
        <f t="shared" si="15"/>
        <v>0</v>
      </c>
      <c r="AJ226" s="186">
        <f t="shared" si="17"/>
        <v>-3353.1382110797499</v>
      </c>
      <c r="AK226" s="186">
        <f t="shared" si="16"/>
        <v>62.744999999995343</v>
      </c>
      <c r="AL226" s="196"/>
      <c r="AM226" s="187" t="str">
        <f>_xlfn.XLOOKUP(Tabela6[[#This Row],[Unidade]],tabShoppingsEmails[Shopping],tabShoppingsEmails[E-mails consolidados])</f>
        <v>pedro.irineu@allos.co; vinicius.martins@allos.co; aline.jesus@allos.co; jean.medeiros@allos.co; bruno.rocha@allos.co; monica.mariano@allos.co</v>
      </c>
    </row>
    <row r="227" spans="1:39" ht="20.100000000000001" hidden="1" customHeight="1" thickBot="1">
      <c r="A227" s="185">
        <v>45931</v>
      </c>
      <c r="B227" s="186" t="s">
        <v>99</v>
      </c>
      <c r="C227" s="186" t="s">
        <v>147</v>
      </c>
      <c r="D227" s="199" t="s">
        <v>90</v>
      </c>
      <c r="E227" s="199" t="s">
        <v>54</v>
      </c>
      <c r="F227" s="191">
        <v>18</v>
      </c>
      <c r="G227" s="191">
        <v>17.32</v>
      </c>
      <c r="H227" s="191">
        <v>0</v>
      </c>
      <c r="I227" s="191">
        <v>0</v>
      </c>
      <c r="J227" s="192">
        <v>144402.93</v>
      </c>
      <c r="K227" s="192"/>
      <c r="L227" s="192">
        <v>0</v>
      </c>
      <c r="M227" s="192"/>
      <c r="N227" s="192">
        <v>0</v>
      </c>
      <c r="O227" s="192">
        <v>-240.57</v>
      </c>
      <c r="P227" s="192"/>
      <c r="Q227" s="192">
        <v>0</v>
      </c>
      <c r="R227" s="192">
        <v>0</v>
      </c>
      <c r="S227" s="192">
        <v>0</v>
      </c>
      <c r="T227" s="193" t="str">
        <f>IF(Tabela6[[#This Row],[Desconto SLA Mês]]&lt;&gt;"preenchimento pendente","Sim","Não")</f>
        <v>Sim</v>
      </c>
      <c r="U227" s="168">
        <f t="shared" si="14"/>
        <v>144162.35999999999</v>
      </c>
      <c r="V227" s="194"/>
      <c r="W227" s="194"/>
      <c r="X227" s="194"/>
      <c r="Y227" s="194"/>
      <c r="Z227" s="195">
        <v>45901</v>
      </c>
      <c r="AA227" s="301" cm="1">
        <f t="array" ref="AA227">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45931</v>
      </c>
      <c r="AB227" s="204">
        <v>600.55999999999995</v>
      </c>
      <c r="AC227" s="186"/>
      <c r="AD227" s="186"/>
      <c r="AE227" s="196"/>
      <c r="AF227" s="197"/>
      <c r="AG227" s="196"/>
      <c r="AH227" s="196"/>
      <c r="AI227" s="186">
        <f t="shared" si="15"/>
        <v>0</v>
      </c>
      <c r="AJ227" s="186">
        <f t="shared" si="17"/>
        <v>600.55999999999995</v>
      </c>
      <c r="AK227" s="186">
        <f t="shared" si="16"/>
        <v>240.57000000000698</v>
      </c>
      <c r="AL227" s="196"/>
      <c r="AM227" s="187" t="str">
        <f>_xlfn.XLOOKUP(Tabela6[[#This Row],[Unidade]],tabShoppingsEmails[Shopping],tabShoppingsEmails[E-mails consolidados])</f>
        <v>pedro.irineu@allos.co; vinicius.martins@allos.co; aline.jesus@allos.co; jean.medeiros@allos.co; bruno.rocha@allos.co; monica.mariano@allos.co</v>
      </c>
    </row>
    <row r="228" spans="1:39" ht="20.100000000000001" hidden="1" customHeight="1" thickBot="1">
      <c r="A228" s="185"/>
      <c r="B228" s="186" t="s">
        <v>252</v>
      </c>
      <c r="C228" s="186" t="s">
        <v>147</v>
      </c>
      <c r="D228" s="199" t="s">
        <v>90</v>
      </c>
      <c r="E228" s="199" t="s">
        <v>54</v>
      </c>
      <c r="F228" s="191">
        <v>18</v>
      </c>
      <c r="G228" s="191"/>
      <c r="H228" s="191"/>
      <c r="I228" s="191"/>
      <c r="J228" s="192"/>
      <c r="K228" s="192"/>
      <c r="L228" s="192"/>
      <c r="M228" s="192"/>
      <c r="N228" s="192"/>
      <c r="O228" s="192"/>
      <c r="P228" s="192"/>
      <c r="Q228" s="192"/>
      <c r="R228" s="192"/>
      <c r="S228" s="192"/>
      <c r="T228" s="193" t="str">
        <f>IF(Tabela6[[#This Row],[Desconto SLA Mês]]&lt;&gt;"preenchimento pendente","Sim","Não")</f>
        <v>Sim</v>
      </c>
      <c r="U228" s="168">
        <f t="shared" si="14"/>
        <v>0</v>
      </c>
      <c r="V228" s="194"/>
      <c r="W228" s="194"/>
      <c r="X228" s="195"/>
      <c r="Y228" s="194"/>
      <c r="Z228" s="195">
        <v>45931</v>
      </c>
      <c r="AA228" s="301" cm="1">
        <f t="array" ref="AA228">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45962</v>
      </c>
      <c r="AB228" s="186"/>
      <c r="AC228" s="186"/>
      <c r="AD228" s="186"/>
      <c r="AE228" s="196"/>
      <c r="AF228" s="197"/>
      <c r="AG228" s="196"/>
      <c r="AH228" s="196"/>
      <c r="AI228" s="186">
        <f t="shared" si="15"/>
        <v>0</v>
      </c>
      <c r="AJ228" s="186">
        <f t="shared" si="17"/>
        <v>0</v>
      </c>
      <c r="AK228" s="186">
        <f t="shared" si="16"/>
        <v>0</v>
      </c>
      <c r="AL228" s="196"/>
      <c r="AM228" s="187" t="str">
        <f>_xlfn.XLOOKUP(Tabela6[[#This Row],[Unidade]],tabShoppingsEmails[Shopping],tabShoppingsEmails[E-mails consolidados])</f>
        <v>pedro.irineu@allos.co; vinicius.martins@allos.co; aline.jesus@allos.co; jean.medeiros@allos.co; bruno.rocha@allos.co; monica.mariano@allos.co</v>
      </c>
    </row>
    <row r="229" spans="1:39" ht="20.85" hidden="1" customHeight="1" thickBot="1">
      <c r="A229" s="185"/>
      <c r="B229" s="186" t="s">
        <v>252</v>
      </c>
      <c r="C229" s="186" t="s">
        <v>147</v>
      </c>
      <c r="D229" s="199" t="s">
        <v>90</v>
      </c>
      <c r="E229" s="199" t="s">
        <v>54</v>
      </c>
      <c r="F229" s="191">
        <v>18</v>
      </c>
      <c r="G229" s="191"/>
      <c r="H229" s="191"/>
      <c r="I229" s="191"/>
      <c r="J229" s="192"/>
      <c r="K229" s="192"/>
      <c r="L229" s="192"/>
      <c r="M229" s="192"/>
      <c r="N229" s="192"/>
      <c r="O229" s="192"/>
      <c r="P229" s="192"/>
      <c r="Q229" s="192"/>
      <c r="R229" s="192"/>
      <c r="S229" s="192"/>
      <c r="T229" s="193" t="str">
        <f>IF(Tabela6[[#This Row],[Desconto SLA Mês]]&lt;&gt;"preenchimento pendente","Sim","Não")</f>
        <v>Sim</v>
      </c>
      <c r="U229" s="168">
        <f t="shared" si="14"/>
        <v>0</v>
      </c>
      <c r="V229" s="194"/>
      <c r="W229" s="194"/>
      <c r="X229" s="194"/>
      <c r="Y229" s="194"/>
      <c r="Z229" s="195">
        <v>45931</v>
      </c>
      <c r="AA229" s="301" cm="1">
        <f t="array" ref="AA229">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45962</v>
      </c>
      <c r="AB229" s="186"/>
      <c r="AC229" s="186"/>
      <c r="AD229" s="186"/>
      <c r="AE229" s="196"/>
      <c r="AF229" s="197"/>
      <c r="AG229" s="196"/>
      <c r="AH229" s="196"/>
      <c r="AI229" s="186">
        <f t="shared" si="15"/>
        <v>0</v>
      </c>
      <c r="AJ229" s="186">
        <f t="shared" si="17"/>
        <v>0</v>
      </c>
      <c r="AK229" s="186">
        <f t="shared" si="16"/>
        <v>0</v>
      </c>
      <c r="AL229" s="196"/>
      <c r="AM229" s="187" t="str">
        <f>_xlfn.XLOOKUP(Tabela6[[#This Row],[Unidade]],tabShoppingsEmails[Shopping],tabShoppingsEmails[E-mails consolidados])</f>
        <v>pedro.irineu@allos.co; vinicius.martins@allos.co; aline.jesus@allos.co; jean.medeiros@allos.co; bruno.rocha@allos.co; monica.mariano@allos.co</v>
      </c>
    </row>
    <row r="230" spans="1:39" ht="20.85" hidden="1" customHeight="1" thickBot="1">
      <c r="A230" s="185"/>
      <c r="B230" s="186" t="s">
        <v>252</v>
      </c>
      <c r="C230" s="186" t="s">
        <v>147</v>
      </c>
      <c r="D230" s="199" t="s">
        <v>90</v>
      </c>
      <c r="E230" s="199" t="s">
        <v>54</v>
      </c>
      <c r="F230" s="191">
        <v>18</v>
      </c>
      <c r="G230" s="191"/>
      <c r="H230" s="191"/>
      <c r="I230" s="191"/>
      <c r="J230" s="192"/>
      <c r="K230" s="192"/>
      <c r="L230" s="192"/>
      <c r="M230" s="192"/>
      <c r="N230" s="192"/>
      <c r="O230" s="192"/>
      <c r="P230" s="192"/>
      <c r="Q230" s="192"/>
      <c r="R230" s="192"/>
      <c r="S230" s="192"/>
      <c r="T230" s="193" t="str">
        <f>IF(Tabela6[[#This Row],[Desconto SLA Mês]]&lt;&gt;"preenchimento pendente","Sim","Não")</f>
        <v>Sim</v>
      </c>
      <c r="U230" s="168">
        <f t="shared" si="14"/>
        <v>0</v>
      </c>
      <c r="V230" s="194"/>
      <c r="W230" s="194"/>
      <c r="X230" s="194"/>
      <c r="Y230" s="194"/>
      <c r="Z230" s="195">
        <v>45962</v>
      </c>
      <c r="AA230" s="301" cm="1">
        <f t="array" ref="AA230">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45992</v>
      </c>
      <c r="AB230" s="186"/>
      <c r="AC230" s="186"/>
      <c r="AD230" s="186"/>
      <c r="AE230" s="196"/>
      <c r="AF230" s="197"/>
      <c r="AG230" s="196"/>
      <c r="AH230" s="196"/>
      <c r="AI230" s="186">
        <f t="shared" si="15"/>
        <v>0</v>
      </c>
      <c r="AJ230" s="186">
        <f t="shared" si="17"/>
        <v>0</v>
      </c>
      <c r="AK230" s="186">
        <f t="shared" si="16"/>
        <v>0</v>
      </c>
      <c r="AL230" s="196"/>
      <c r="AM230" s="187" t="str">
        <f>_xlfn.XLOOKUP(Tabela6[[#This Row],[Unidade]],tabShoppingsEmails[Shopping],tabShoppingsEmails[E-mails consolidados])</f>
        <v>pedro.irineu@allos.co; vinicius.martins@allos.co; aline.jesus@allos.co; jean.medeiros@allos.co; bruno.rocha@allos.co; monica.mariano@allos.co</v>
      </c>
    </row>
    <row r="231" spans="1:39" ht="20.85" hidden="1" customHeight="1" thickBot="1">
      <c r="A231" s="185"/>
      <c r="B231" s="186" t="s">
        <v>252</v>
      </c>
      <c r="C231" s="186" t="s">
        <v>147</v>
      </c>
      <c r="D231" s="199" t="s">
        <v>90</v>
      </c>
      <c r="E231" s="199" t="s">
        <v>54</v>
      </c>
      <c r="F231" s="191">
        <v>18</v>
      </c>
      <c r="G231" s="191"/>
      <c r="H231" s="191"/>
      <c r="I231" s="191"/>
      <c r="J231" s="192"/>
      <c r="K231" s="192"/>
      <c r="L231" s="192"/>
      <c r="M231" s="192"/>
      <c r="N231" s="192"/>
      <c r="O231" s="192"/>
      <c r="P231" s="192"/>
      <c r="Q231" s="192"/>
      <c r="R231" s="192"/>
      <c r="S231" s="192"/>
      <c r="T231" s="193" t="str">
        <f>IF(Tabela6[[#This Row],[Desconto SLA Mês]]&lt;&gt;"preenchimento pendente","Sim","Não")</f>
        <v>Sim</v>
      </c>
      <c r="U231" s="168">
        <f t="shared" si="14"/>
        <v>0</v>
      </c>
      <c r="V231" s="194"/>
      <c r="W231" s="194"/>
      <c r="X231" s="194"/>
      <c r="Y231" s="194"/>
      <c r="Z231" s="195">
        <v>45992</v>
      </c>
      <c r="AA231" s="301" cm="1">
        <f t="array" ref="AA231">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46023</v>
      </c>
      <c r="AB231" s="186"/>
      <c r="AC231" s="186"/>
      <c r="AD231" s="186"/>
      <c r="AE231" s="196"/>
      <c r="AF231" s="197"/>
      <c r="AG231" s="196"/>
      <c r="AH231" s="196"/>
      <c r="AI231" s="186">
        <f t="shared" si="15"/>
        <v>0</v>
      </c>
      <c r="AJ231" s="186">
        <f t="shared" si="17"/>
        <v>0</v>
      </c>
      <c r="AK231" s="186">
        <f t="shared" si="16"/>
        <v>0</v>
      </c>
      <c r="AL231" s="196"/>
      <c r="AM231" s="187" t="str">
        <f>_xlfn.XLOOKUP(Tabela6[[#This Row],[Unidade]],tabShoppingsEmails[Shopping],tabShoppingsEmails[E-mails consolidados])</f>
        <v>pedro.irineu@allos.co; vinicius.martins@allos.co; aline.jesus@allos.co; jean.medeiros@allos.co; bruno.rocha@allos.co; monica.mariano@allos.co</v>
      </c>
    </row>
    <row r="232" spans="1:39" ht="20.85" hidden="1" customHeight="1" thickBot="1">
      <c r="A232" s="185"/>
      <c r="B232" s="186" t="s">
        <v>99</v>
      </c>
      <c r="C232" s="186" t="s">
        <v>147</v>
      </c>
      <c r="D232" s="199" t="s">
        <v>0</v>
      </c>
      <c r="E232" s="199" t="s">
        <v>78</v>
      </c>
      <c r="F232" s="191">
        <v>50</v>
      </c>
      <c r="G232" s="191">
        <v>50</v>
      </c>
      <c r="H232" s="191">
        <v>76</v>
      </c>
      <c r="I232" s="191">
        <v>0</v>
      </c>
      <c r="J232" s="197">
        <v>289916.51</v>
      </c>
      <c r="K232" s="192">
        <v>0</v>
      </c>
      <c r="L232" s="192">
        <v>-11137.28</v>
      </c>
      <c r="M232" s="192">
        <v>0</v>
      </c>
      <c r="N232" s="192">
        <v>0</v>
      </c>
      <c r="O232" s="192">
        <v>-3382.36</v>
      </c>
      <c r="P232" s="192">
        <v>0</v>
      </c>
      <c r="Q232" s="192">
        <v>0</v>
      </c>
      <c r="R232" s="192">
        <v>0</v>
      </c>
      <c r="S232" s="192">
        <v>0</v>
      </c>
      <c r="T232" s="193" t="str">
        <f>IF(Tabela6[[#This Row],[Desconto SLA Mês]]&lt;&gt;"preenchimento pendente","Sim","Não")</f>
        <v>Sim</v>
      </c>
      <c r="U232" s="168">
        <f t="shared" si="14"/>
        <v>275396.87</v>
      </c>
      <c r="V232" s="194"/>
      <c r="W232" s="194"/>
      <c r="X232" s="194">
        <v>0</v>
      </c>
      <c r="Y232" s="194">
        <v>0</v>
      </c>
      <c r="Z232" s="195">
        <v>45658</v>
      </c>
      <c r="AA232" s="301" cm="1">
        <f t="array" ref="AA232">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45689</v>
      </c>
      <c r="AB232" s="186"/>
      <c r="AC232" s="186"/>
      <c r="AD232" s="186"/>
      <c r="AE232" s="196"/>
      <c r="AF232" s="197"/>
      <c r="AG232" s="196"/>
      <c r="AH232" s="196"/>
      <c r="AI232" s="186">
        <f t="shared" si="15"/>
        <v>11137.28</v>
      </c>
      <c r="AJ232" s="186">
        <f t="shared" si="17"/>
        <v>0</v>
      </c>
      <c r="AK232" s="186">
        <f t="shared" si="16"/>
        <v>14519.640000000014</v>
      </c>
      <c r="AL232" s="196"/>
      <c r="AM232" s="187" t="str">
        <f>_xlfn.XLOOKUP(Tabela6[[#This Row],[Unidade]],tabShoppingsEmails[Shopping],tabShoppingsEmails[E-mails consolidados])</f>
        <v>pedro.irineu@allos.co; vinicius.martins@allos.co; aline.jesus@allos.co; jean.medeiros@allos.co; bruno.rocha@allos.co; monica.mariano@allos.co</v>
      </c>
    </row>
    <row r="233" spans="1:39" ht="20.85" hidden="1" customHeight="1" thickBot="1">
      <c r="A233" s="185"/>
      <c r="B233" s="186" t="s">
        <v>99</v>
      </c>
      <c r="C233" s="186" t="s">
        <v>147</v>
      </c>
      <c r="D233" s="199" t="s">
        <v>0</v>
      </c>
      <c r="E233" s="199" t="s">
        <v>78</v>
      </c>
      <c r="F233" s="191">
        <v>50</v>
      </c>
      <c r="G233" s="191">
        <v>50</v>
      </c>
      <c r="H233" s="191">
        <v>70</v>
      </c>
      <c r="I233" s="191">
        <v>0</v>
      </c>
      <c r="J233" s="197">
        <v>278129.88</v>
      </c>
      <c r="K233" s="192">
        <v>0</v>
      </c>
      <c r="L233" s="192">
        <v>-9946.94</v>
      </c>
      <c r="M233" s="192">
        <v>0</v>
      </c>
      <c r="N233" s="192">
        <v>0</v>
      </c>
      <c r="O233" s="192">
        <v>-3244.85</v>
      </c>
      <c r="P233" s="192">
        <v>0</v>
      </c>
      <c r="Q233" s="192">
        <v>0</v>
      </c>
      <c r="R233" s="192">
        <v>0</v>
      </c>
      <c r="S233" s="192">
        <v>-1780</v>
      </c>
      <c r="T233" s="193" t="str">
        <f>IF(Tabela6[[#This Row],[Desconto SLA Mês]]&lt;&gt;"preenchimento pendente","Sim","Não")</f>
        <v>Sim</v>
      </c>
      <c r="U233" s="168">
        <f t="shared" si="14"/>
        <v>263158.09000000003</v>
      </c>
      <c r="V233" s="194"/>
      <c r="W233" s="194"/>
      <c r="X233" s="194">
        <v>0</v>
      </c>
      <c r="Y233" s="194">
        <v>0</v>
      </c>
      <c r="Z233" s="195">
        <v>45689</v>
      </c>
      <c r="AA233" s="301" cm="1">
        <f t="array" ref="AA233">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45717</v>
      </c>
      <c r="AB233" s="186"/>
      <c r="AC233" s="186"/>
      <c r="AD233" s="186"/>
      <c r="AE233" s="196"/>
      <c r="AF233" s="197"/>
      <c r="AG233" s="196"/>
      <c r="AH233" s="196"/>
      <c r="AI233" s="186">
        <f t="shared" si="15"/>
        <v>9946.94</v>
      </c>
      <c r="AJ233" s="186">
        <f t="shared" si="17"/>
        <v>0</v>
      </c>
      <c r="AK233" s="186">
        <f t="shared" si="16"/>
        <v>14971.789999999979</v>
      </c>
      <c r="AL233" s="196"/>
      <c r="AM233" s="187" t="str">
        <f>_xlfn.XLOOKUP(Tabela6[[#This Row],[Unidade]],tabShoppingsEmails[Shopping],tabShoppingsEmails[E-mails consolidados])</f>
        <v>pedro.irineu@allos.co; vinicius.martins@allos.co; aline.jesus@allos.co; jean.medeiros@allos.co; bruno.rocha@allos.co; monica.mariano@allos.co</v>
      </c>
    </row>
    <row r="234" spans="1:39" ht="20.85" hidden="1" customHeight="1" thickBot="1">
      <c r="A234" s="185"/>
      <c r="B234" s="186" t="s">
        <v>99</v>
      </c>
      <c r="C234" s="186" t="s">
        <v>147</v>
      </c>
      <c r="D234" s="199" t="s">
        <v>0</v>
      </c>
      <c r="E234" s="199" t="s">
        <v>78</v>
      </c>
      <c r="F234" s="191">
        <v>50</v>
      </c>
      <c r="G234" s="191">
        <v>50</v>
      </c>
      <c r="H234" s="191">
        <v>65</v>
      </c>
      <c r="I234" s="191">
        <v>0</v>
      </c>
      <c r="J234" s="197">
        <v>278129.88</v>
      </c>
      <c r="K234" s="192">
        <v>0</v>
      </c>
      <c r="L234" s="192">
        <v>-9301.15</v>
      </c>
      <c r="M234" s="192">
        <v>0</v>
      </c>
      <c r="N234" s="192">
        <v>0</v>
      </c>
      <c r="O234" s="192">
        <v>-3244.85</v>
      </c>
      <c r="P234" s="192">
        <v>0</v>
      </c>
      <c r="Q234" s="192">
        <v>0</v>
      </c>
      <c r="R234" s="192">
        <v>0</v>
      </c>
      <c r="S234" s="192">
        <v>0</v>
      </c>
      <c r="T234" s="193" t="str">
        <f>IF(Tabela6[[#This Row],[Desconto SLA Mês]]&lt;&gt;"preenchimento pendente","Sim","Não")</f>
        <v>Sim</v>
      </c>
      <c r="U234" s="168">
        <f t="shared" si="14"/>
        <v>265583.88</v>
      </c>
      <c r="V234" s="194"/>
      <c r="W234" s="194"/>
      <c r="X234" s="194">
        <v>0</v>
      </c>
      <c r="Y234" s="194">
        <v>0</v>
      </c>
      <c r="Z234" s="195">
        <v>45717</v>
      </c>
      <c r="AA234" s="301" cm="1">
        <f t="array" ref="AA234">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45748</v>
      </c>
      <c r="AB234" s="186"/>
      <c r="AC234" s="186"/>
      <c r="AD234" s="186"/>
      <c r="AE234" s="196"/>
      <c r="AF234" s="197"/>
      <c r="AG234" s="196"/>
      <c r="AH234" s="196"/>
      <c r="AI234" s="186">
        <f t="shared" si="15"/>
        <v>9301.15</v>
      </c>
      <c r="AJ234" s="186">
        <f t="shared" si="17"/>
        <v>0</v>
      </c>
      <c r="AK234" s="186">
        <f t="shared" si="16"/>
        <v>12546</v>
      </c>
      <c r="AL234" s="196" t="s">
        <v>262</v>
      </c>
      <c r="AM234" s="187" t="str">
        <f>_xlfn.XLOOKUP(Tabela6[[#This Row],[Unidade]],tabShoppingsEmails[Shopping],tabShoppingsEmails[E-mails consolidados])</f>
        <v>pedro.irineu@allos.co; vinicius.martins@allos.co; aline.jesus@allos.co; jean.medeiros@allos.co; bruno.rocha@allos.co; monica.mariano@allos.co</v>
      </c>
    </row>
    <row r="235" spans="1:39" ht="20.85" hidden="1" customHeight="1" thickBot="1">
      <c r="A235" s="185"/>
      <c r="B235" s="186" t="s">
        <v>99</v>
      </c>
      <c r="C235" s="186" t="s">
        <v>147</v>
      </c>
      <c r="D235" s="199" t="s">
        <v>0</v>
      </c>
      <c r="E235" s="199" t="s">
        <v>78</v>
      </c>
      <c r="F235" s="191">
        <v>50</v>
      </c>
      <c r="G235" s="191">
        <v>50</v>
      </c>
      <c r="H235" s="191">
        <v>99</v>
      </c>
      <c r="I235" s="191">
        <v>0</v>
      </c>
      <c r="J235" s="197">
        <v>278129.88</v>
      </c>
      <c r="K235" s="192"/>
      <c r="L235" s="192">
        <v>-15652.3</v>
      </c>
      <c r="M235" s="192">
        <v>0</v>
      </c>
      <c r="N235" s="192">
        <v>0</v>
      </c>
      <c r="O235" s="192">
        <v>-3244.85</v>
      </c>
      <c r="P235" s="192"/>
      <c r="Q235" s="192">
        <v>0</v>
      </c>
      <c r="R235" s="192">
        <v>0</v>
      </c>
      <c r="S235" s="194">
        <v>20080.360000000099</v>
      </c>
      <c r="T235" s="193" t="str">
        <f>IF(Tabela6[[#This Row],[Desconto SLA Mês]]&lt;&gt;"preenchimento pendente","Sim","Não")</f>
        <v>Sim</v>
      </c>
      <c r="U235" s="168">
        <f t="shared" si="14"/>
        <v>279313.09000000014</v>
      </c>
      <c r="V235" s="194"/>
      <c r="W235" s="194"/>
      <c r="X235" s="194">
        <v>20080.360000000073</v>
      </c>
      <c r="Y235" s="194" t="s">
        <v>263</v>
      </c>
      <c r="Z235" s="195">
        <v>45748</v>
      </c>
      <c r="AA235" s="301" cm="1">
        <f t="array" ref="AA235">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45778</v>
      </c>
      <c r="AB235" s="186"/>
      <c r="AC235" s="186"/>
      <c r="AD235" s="186"/>
      <c r="AE235" s="196"/>
      <c r="AF235" s="197"/>
      <c r="AG235" s="196"/>
      <c r="AH235" s="196"/>
      <c r="AI235" s="186">
        <f t="shared" si="15"/>
        <v>15652.3</v>
      </c>
      <c r="AJ235" s="186">
        <f t="shared" si="17"/>
        <v>0</v>
      </c>
      <c r="AK235" s="186">
        <f t="shared" si="16"/>
        <v>-1183.2100000001374</v>
      </c>
      <c r="AL235" s="196"/>
      <c r="AM235" s="187" t="str">
        <f>_xlfn.XLOOKUP(Tabela6[[#This Row],[Unidade]],tabShoppingsEmails[Shopping],tabShoppingsEmails[E-mails consolidados])</f>
        <v>pedro.irineu@allos.co; vinicius.martins@allos.co; aline.jesus@allos.co; jean.medeiros@allos.co; bruno.rocha@allos.co; monica.mariano@allos.co</v>
      </c>
    </row>
    <row r="236" spans="1:39" ht="20.85" hidden="1" customHeight="1" thickBot="1">
      <c r="A236" s="185"/>
      <c r="B236" s="186" t="s">
        <v>99</v>
      </c>
      <c r="C236" s="186" t="s">
        <v>147</v>
      </c>
      <c r="D236" s="199" t="s">
        <v>0</v>
      </c>
      <c r="E236" s="199" t="s">
        <v>78</v>
      </c>
      <c r="F236" s="191">
        <v>49</v>
      </c>
      <c r="G236" s="191">
        <v>50</v>
      </c>
      <c r="H236" s="191">
        <v>83</v>
      </c>
      <c r="I236" s="191">
        <v>0</v>
      </c>
      <c r="J236" s="197">
        <v>278129.88</v>
      </c>
      <c r="K236" s="192"/>
      <c r="L236" s="192">
        <v>-13014.54</v>
      </c>
      <c r="M236" s="192"/>
      <c r="N236" s="192">
        <v>0</v>
      </c>
      <c r="O236" s="192">
        <v>-3244.85</v>
      </c>
      <c r="P236" s="192"/>
      <c r="Q236" s="192"/>
      <c r="R236" s="192">
        <v>0</v>
      </c>
      <c r="S236" s="192">
        <v>0</v>
      </c>
      <c r="T236" s="193" t="str">
        <f>IF(Tabela6[[#This Row],[Desconto SLA Mês]]&lt;&gt;"preenchimento pendente","Sim","Não")</f>
        <v>Sim</v>
      </c>
      <c r="U236" s="168">
        <f t="shared" si="14"/>
        <v>261870.49000000002</v>
      </c>
      <c r="V236" s="194"/>
      <c r="W236" s="194"/>
      <c r="X236" s="194"/>
      <c r="Y236" s="194"/>
      <c r="Z236" s="195">
        <v>45778</v>
      </c>
      <c r="AA236" s="301" cm="1">
        <f t="array" ref="AA236">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45809</v>
      </c>
      <c r="AB236" s="186"/>
      <c r="AC236" s="186"/>
      <c r="AD236" s="186"/>
      <c r="AE236" s="196"/>
      <c r="AF236" s="197"/>
      <c r="AG236" s="196"/>
      <c r="AH236" s="196"/>
      <c r="AI236" s="186">
        <f t="shared" si="15"/>
        <v>13014.54</v>
      </c>
      <c r="AJ236" s="186">
        <f t="shared" si="17"/>
        <v>0</v>
      </c>
      <c r="AK236" s="186">
        <f t="shared" si="16"/>
        <v>16259.389999999985</v>
      </c>
      <c r="AL236" s="196"/>
      <c r="AM236" s="187" t="str">
        <f>_xlfn.XLOOKUP(Tabela6[[#This Row],[Unidade]],tabShoppingsEmails[Shopping],tabShoppingsEmails[E-mails consolidados])</f>
        <v>pedro.irineu@allos.co; vinicius.martins@allos.co; aline.jesus@allos.co; jean.medeiros@allos.co; bruno.rocha@allos.co; monica.mariano@allos.co</v>
      </c>
    </row>
    <row r="237" spans="1:39" ht="20.85" hidden="1" customHeight="1" thickBot="1">
      <c r="A237" s="185"/>
      <c r="B237" s="186" t="s">
        <v>99</v>
      </c>
      <c r="C237" s="186" t="s">
        <v>147</v>
      </c>
      <c r="D237" s="199" t="s">
        <v>0</v>
      </c>
      <c r="E237" s="199" t="s">
        <v>78</v>
      </c>
      <c r="F237" s="191">
        <v>49</v>
      </c>
      <c r="G237" s="191">
        <v>50</v>
      </c>
      <c r="H237" s="191">
        <v>83</v>
      </c>
      <c r="I237" s="191">
        <v>0</v>
      </c>
      <c r="J237" s="197">
        <v>278129.88</v>
      </c>
      <c r="K237" s="192"/>
      <c r="L237" s="192">
        <v>-13811.71</v>
      </c>
      <c r="M237" s="192"/>
      <c r="N237" s="192">
        <v>0</v>
      </c>
      <c r="O237" s="192">
        <v>-3244.85</v>
      </c>
      <c r="P237" s="192"/>
      <c r="Q237" s="192">
        <v>0</v>
      </c>
      <c r="R237" s="192">
        <v>0</v>
      </c>
      <c r="S237" s="192">
        <v>0</v>
      </c>
      <c r="T237" s="193" t="str">
        <f>IF(Tabela6[[#This Row],[Desconto SLA Mês]]&lt;&gt;"preenchimento pendente","Sim","Não")</f>
        <v>Sim</v>
      </c>
      <c r="U237" s="168">
        <f t="shared" si="14"/>
        <v>261073.31999999998</v>
      </c>
      <c r="V237" s="194"/>
      <c r="W237" s="194"/>
      <c r="X237" s="194"/>
      <c r="Y237" s="194"/>
      <c r="Z237" s="195">
        <v>45809</v>
      </c>
      <c r="AA237" s="301" cm="1">
        <f t="array" ref="AA237">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45839</v>
      </c>
      <c r="AB237" s="186"/>
      <c r="AC237" s="186"/>
      <c r="AD237" s="186"/>
      <c r="AE237" s="196"/>
      <c r="AF237" s="197"/>
      <c r="AG237" s="196"/>
      <c r="AH237" s="196"/>
      <c r="AI237" s="186">
        <f t="shared" si="15"/>
        <v>13811.71</v>
      </c>
      <c r="AJ237" s="186">
        <f t="shared" si="17"/>
        <v>0</v>
      </c>
      <c r="AK237" s="186">
        <f t="shared" si="16"/>
        <v>17056.560000000027</v>
      </c>
      <c r="AL237" s="196"/>
      <c r="AM237" s="187" t="str">
        <f>_xlfn.XLOOKUP(Tabela6[[#This Row],[Unidade]],tabShoppingsEmails[Shopping],tabShoppingsEmails[E-mails consolidados])</f>
        <v>pedro.irineu@allos.co; vinicius.martins@allos.co; aline.jesus@allos.co; jean.medeiros@allos.co; bruno.rocha@allos.co; monica.mariano@allos.co</v>
      </c>
    </row>
    <row r="238" spans="1:39" ht="20.85" hidden="1" customHeight="1" thickBot="1">
      <c r="A238" s="185">
        <v>45873</v>
      </c>
      <c r="B238" s="186" t="s">
        <v>99</v>
      </c>
      <c r="C238" s="186" t="s">
        <v>147</v>
      </c>
      <c r="D238" s="199" t="s">
        <v>0</v>
      </c>
      <c r="E238" s="199" t="s">
        <v>78</v>
      </c>
      <c r="F238" s="191">
        <v>49</v>
      </c>
      <c r="G238" s="191">
        <v>50</v>
      </c>
      <c r="H238" s="191">
        <v>54</v>
      </c>
      <c r="I238" s="192">
        <v>0</v>
      </c>
      <c r="J238" s="197">
        <v>278129.88</v>
      </c>
      <c r="K238" s="192"/>
      <c r="L238" s="192">
        <v>-9487.68</v>
      </c>
      <c r="M238" s="192"/>
      <c r="N238" s="192">
        <v>0</v>
      </c>
      <c r="O238" s="192">
        <v>-3244.85</v>
      </c>
      <c r="P238" s="192"/>
      <c r="Q238" s="192">
        <v>0</v>
      </c>
      <c r="R238" s="192">
        <v>0</v>
      </c>
      <c r="S238" s="192">
        <v>0</v>
      </c>
      <c r="T238" s="193" t="str">
        <f>IF(Tabela6[[#This Row],[Desconto SLA Mês]]&lt;&gt;"preenchimento pendente","Sim","Não")</f>
        <v>Sim</v>
      </c>
      <c r="U238" s="168">
        <f t="shared" si="14"/>
        <v>265397.35000000003</v>
      </c>
      <c r="V238" s="194"/>
      <c r="W238" s="194"/>
      <c r="X238" s="194"/>
      <c r="Y238" s="194"/>
      <c r="Z238" s="195">
        <v>45839</v>
      </c>
      <c r="AA238" s="301" cm="1">
        <f t="array" ref="AA238">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45870</v>
      </c>
      <c r="AB238" s="186"/>
      <c r="AC238" s="186"/>
      <c r="AD238" s="186"/>
      <c r="AE238" s="196"/>
      <c r="AF238" s="197"/>
      <c r="AG238" s="196"/>
      <c r="AH238" s="196"/>
      <c r="AI238" s="186">
        <f t="shared" si="15"/>
        <v>9487.68</v>
      </c>
      <c r="AJ238" s="186">
        <f t="shared" si="17"/>
        <v>0</v>
      </c>
      <c r="AK238" s="186">
        <f t="shared" si="16"/>
        <v>12732.52999999997</v>
      </c>
      <c r="AL238" s="196"/>
      <c r="AM238" s="187" t="str">
        <f>_xlfn.XLOOKUP(Tabela6[[#This Row],[Unidade]],tabShoppingsEmails[Shopping],tabShoppingsEmails[E-mails consolidados])</f>
        <v>pedro.irineu@allos.co; vinicius.martins@allos.co; aline.jesus@allos.co; jean.medeiros@allos.co; bruno.rocha@allos.co; monica.mariano@allos.co</v>
      </c>
    </row>
    <row r="239" spans="1:39" ht="20.85" hidden="1" customHeight="1" thickBot="1">
      <c r="A239" s="185">
        <v>45901</v>
      </c>
      <c r="B239" s="186" t="s">
        <v>99</v>
      </c>
      <c r="C239" s="186" t="s">
        <v>147</v>
      </c>
      <c r="D239" s="199" t="s">
        <v>0</v>
      </c>
      <c r="E239" s="199" t="s">
        <v>78</v>
      </c>
      <c r="F239" s="191">
        <v>49</v>
      </c>
      <c r="G239" s="191">
        <v>57</v>
      </c>
      <c r="H239" s="191">
        <v>181</v>
      </c>
      <c r="I239" s="191">
        <v>0</v>
      </c>
      <c r="J239" s="197">
        <v>322576.65999999997</v>
      </c>
      <c r="K239" s="192"/>
      <c r="L239" s="192">
        <v>-29857.23</v>
      </c>
      <c r="M239" s="192"/>
      <c r="N239" s="192">
        <v>0</v>
      </c>
      <c r="O239" s="192">
        <v>-3244.85</v>
      </c>
      <c r="P239" s="192">
        <v>0</v>
      </c>
      <c r="Q239" s="192">
        <v>0</v>
      </c>
      <c r="R239" s="192">
        <v>0</v>
      </c>
      <c r="S239" s="192">
        <v>0</v>
      </c>
      <c r="T239" s="193" t="str">
        <f>IF(Tabela6[[#This Row],[Desconto SLA Mês]]&lt;&gt;"preenchimento pendente","Sim","Não")</f>
        <v>Sim</v>
      </c>
      <c r="U239" s="168">
        <f t="shared" si="14"/>
        <v>289474.58</v>
      </c>
      <c r="V239" s="194"/>
      <c r="W239" s="194"/>
      <c r="X239" s="194"/>
      <c r="Y239" s="194"/>
      <c r="Z239" s="195">
        <v>45870</v>
      </c>
      <c r="AA239" s="301" cm="1">
        <f t="array" ref="AA239">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45901</v>
      </c>
      <c r="AB239" s="204"/>
      <c r="AC239" s="204"/>
      <c r="AD239" s="204"/>
      <c r="AE239" s="196"/>
      <c r="AF239" s="197"/>
      <c r="AG239" s="196"/>
      <c r="AH239" s="196"/>
      <c r="AI239" s="186">
        <f t="shared" si="15"/>
        <v>29857.23</v>
      </c>
      <c r="AJ239" s="186">
        <f t="shared" si="17"/>
        <v>0</v>
      </c>
      <c r="AK239" s="186">
        <f t="shared" si="16"/>
        <v>33102.079999999958</v>
      </c>
      <c r="AL239" s="196"/>
      <c r="AM239" s="187" t="str">
        <f>_xlfn.XLOOKUP(Tabela6[[#This Row],[Unidade]],tabShoppingsEmails[Shopping],tabShoppingsEmails[E-mails consolidados])</f>
        <v>pedro.irineu@allos.co; vinicius.martins@allos.co; aline.jesus@allos.co; jean.medeiros@allos.co; bruno.rocha@allos.co; monica.mariano@allos.co</v>
      </c>
    </row>
    <row r="240" spans="1:39" ht="20.85" hidden="1" customHeight="1" thickBot="1">
      <c r="A240" s="185">
        <v>45939</v>
      </c>
      <c r="B240" s="186" t="s">
        <v>99</v>
      </c>
      <c r="C240" s="186" t="s">
        <v>147</v>
      </c>
      <c r="D240" s="199" t="s">
        <v>0</v>
      </c>
      <c r="E240" s="199" t="s">
        <v>78</v>
      </c>
      <c r="F240" s="191">
        <v>49</v>
      </c>
      <c r="G240" s="191">
        <v>57</v>
      </c>
      <c r="H240" s="191">
        <v>111</v>
      </c>
      <c r="I240" s="191">
        <v>0</v>
      </c>
      <c r="J240" s="197">
        <v>322576.65999999997</v>
      </c>
      <c r="K240" s="192"/>
      <c r="L240" s="192">
        <v>-18592.84</v>
      </c>
      <c r="M240" s="192"/>
      <c r="N240" s="192">
        <v>0</v>
      </c>
      <c r="O240" s="192">
        <v>-3763.39</v>
      </c>
      <c r="P240" s="192">
        <v>0</v>
      </c>
      <c r="Q240" s="192">
        <v>0</v>
      </c>
      <c r="R240" s="192">
        <v>0</v>
      </c>
      <c r="S240" s="192">
        <v>0</v>
      </c>
      <c r="T240" s="193" t="str">
        <f>IF(Tabela6[[#This Row],[Desconto SLA Mês]]&lt;&gt;"preenchimento pendente","Sim","Não")</f>
        <v>Sim</v>
      </c>
      <c r="U240" s="168">
        <f t="shared" si="14"/>
        <v>300220.42999999993</v>
      </c>
      <c r="V240" s="194"/>
      <c r="W240" s="194"/>
      <c r="X240" s="194"/>
      <c r="Y240" s="194"/>
      <c r="Z240" s="195">
        <v>45901</v>
      </c>
      <c r="AA240" s="301" cm="1">
        <f t="array" ref="AA240">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45931</v>
      </c>
      <c r="AB240" s="186"/>
      <c r="AC240" s="186"/>
      <c r="AD240" s="186"/>
      <c r="AE240" s="196"/>
      <c r="AF240" s="197"/>
      <c r="AG240" s="196"/>
      <c r="AH240" s="196"/>
      <c r="AI240" s="186">
        <f t="shared" si="15"/>
        <v>18592.84</v>
      </c>
      <c r="AJ240" s="186">
        <f t="shared" si="17"/>
        <v>0</v>
      </c>
      <c r="AK240" s="186">
        <f t="shared" si="16"/>
        <v>22356.23000000004</v>
      </c>
      <c r="AL240" s="196"/>
      <c r="AM240" s="187" t="str">
        <f>_xlfn.XLOOKUP(Tabela6[[#This Row],[Unidade]],tabShoppingsEmails[Shopping],tabShoppingsEmails[E-mails consolidados])</f>
        <v>pedro.irineu@allos.co; vinicius.martins@allos.co; aline.jesus@allos.co; jean.medeiros@allos.co; bruno.rocha@allos.co; monica.mariano@allos.co</v>
      </c>
    </row>
    <row r="241" spans="1:39" ht="20.85" hidden="1" customHeight="1" thickBot="1">
      <c r="A241" s="185"/>
      <c r="B241" s="186" t="s">
        <v>252</v>
      </c>
      <c r="C241" s="186" t="s">
        <v>147</v>
      </c>
      <c r="D241" s="199" t="s">
        <v>0</v>
      </c>
      <c r="E241" s="199" t="s">
        <v>78</v>
      </c>
      <c r="F241" s="191">
        <v>49</v>
      </c>
      <c r="G241" s="191"/>
      <c r="H241" s="191"/>
      <c r="I241" s="191"/>
      <c r="J241" s="197"/>
      <c r="K241" s="192"/>
      <c r="L241" s="192"/>
      <c r="M241" s="192"/>
      <c r="N241" s="192"/>
      <c r="O241" s="192"/>
      <c r="P241" s="192"/>
      <c r="Q241" s="192"/>
      <c r="R241" s="192"/>
      <c r="S241" s="192"/>
      <c r="T241" s="193" t="str">
        <f>IF(Tabela6[[#This Row],[Desconto SLA Mês]]&lt;&gt;"preenchimento pendente","Sim","Não")</f>
        <v>Sim</v>
      </c>
      <c r="U241" s="168">
        <f t="shared" si="14"/>
        <v>0</v>
      </c>
      <c r="V241" s="194"/>
      <c r="W241" s="194"/>
      <c r="X241" s="194"/>
      <c r="Y241" s="194"/>
      <c r="Z241" s="195">
        <v>45931</v>
      </c>
      <c r="AA241" s="301" cm="1">
        <f t="array" ref="AA241">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45962</v>
      </c>
      <c r="AB241" s="204"/>
      <c r="AC241" s="204"/>
      <c r="AD241" s="186"/>
      <c r="AE241" s="196"/>
      <c r="AF241" s="197"/>
      <c r="AG241" s="196"/>
      <c r="AH241" s="196"/>
      <c r="AI241" s="186">
        <f t="shared" si="15"/>
        <v>0</v>
      </c>
      <c r="AJ241" s="186">
        <f t="shared" si="17"/>
        <v>0</v>
      </c>
      <c r="AK241" s="186">
        <f t="shared" si="16"/>
        <v>0</v>
      </c>
      <c r="AL241" s="196"/>
      <c r="AM241" s="187" t="str">
        <f>_xlfn.XLOOKUP(Tabela6[[#This Row],[Unidade]],tabShoppingsEmails[Shopping],tabShoppingsEmails[E-mails consolidados])</f>
        <v>pedro.irineu@allos.co; vinicius.martins@allos.co; aline.jesus@allos.co; jean.medeiros@allos.co; bruno.rocha@allos.co; monica.mariano@allos.co</v>
      </c>
    </row>
    <row r="242" spans="1:39" ht="20.85" hidden="1" customHeight="1" thickBot="1">
      <c r="A242" s="185"/>
      <c r="B242" s="186" t="s">
        <v>252</v>
      </c>
      <c r="C242" s="186" t="s">
        <v>147</v>
      </c>
      <c r="D242" s="199" t="s">
        <v>0</v>
      </c>
      <c r="E242" s="199" t="s">
        <v>78</v>
      </c>
      <c r="F242" s="191">
        <v>49</v>
      </c>
      <c r="G242" s="191"/>
      <c r="H242" s="191"/>
      <c r="I242" s="191"/>
      <c r="J242" s="197"/>
      <c r="K242" s="192"/>
      <c r="L242" s="192"/>
      <c r="M242" s="192"/>
      <c r="N242" s="192"/>
      <c r="O242" s="192"/>
      <c r="P242" s="192"/>
      <c r="Q242" s="192"/>
      <c r="R242" s="192"/>
      <c r="S242" s="192"/>
      <c r="T242" s="193" t="str">
        <f>IF(Tabela6[[#This Row],[Desconto SLA Mês]]&lt;&gt;"preenchimento pendente","Sim","Não")</f>
        <v>Sim</v>
      </c>
      <c r="U242" s="168">
        <f t="shared" si="14"/>
        <v>0</v>
      </c>
      <c r="V242" s="194"/>
      <c r="W242" s="194"/>
      <c r="X242" s="194"/>
      <c r="Y242" s="194"/>
      <c r="Z242" s="195">
        <v>45962</v>
      </c>
      <c r="AA242" s="301" cm="1">
        <f t="array" ref="AA242">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45992</v>
      </c>
      <c r="AB242" s="186"/>
      <c r="AC242" s="186"/>
      <c r="AD242" s="186"/>
      <c r="AE242" s="196"/>
      <c r="AF242" s="197"/>
      <c r="AG242" s="196"/>
      <c r="AH242" s="196"/>
      <c r="AI242" s="186">
        <f t="shared" si="15"/>
        <v>0</v>
      </c>
      <c r="AJ242" s="186">
        <f t="shared" si="17"/>
        <v>0</v>
      </c>
      <c r="AK242" s="186">
        <f t="shared" si="16"/>
        <v>0</v>
      </c>
      <c r="AL242" s="196"/>
      <c r="AM242" s="187" t="str">
        <f>_xlfn.XLOOKUP(Tabela6[[#This Row],[Unidade]],tabShoppingsEmails[Shopping],tabShoppingsEmails[E-mails consolidados])</f>
        <v>pedro.irineu@allos.co; vinicius.martins@allos.co; aline.jesus@allos.co; jean.medeiros@allos.co; bruno.rocha@allos.co; monica.mariano@allos.co</v>
      </c>
    </row>
    <row r="243" spans="1:39" ht="20.85" hidden="1" customHeight="1" thickBot="1">
      <c r="A243" s="185"/>
      <c r="B243" s="186" t="s">
        <v>252</v>
      </c>
      <c r="C243" s="186" t="s">
        <v>147</v>
      </c>
      <c r="D243" s="199" t="s">
        <v>0</v>
      </c>
      <c r="E243" s="199" t="s">
        <v>78</v>
      </c>
      <c r="F243" s="191">
        <v>49</v>
      </c>
      <c r="G243" s="191"/>
      <c r="H243" s="191"/>
      <c r="I243" s="191"/>
      <c r="J243" s="192"/>
      <c r="K243" s="192"/>
      <c r="L243" s="192"/>
      <c r="M243" s="192"/>
      <c r="N243" s="192"/>
      <c r="O243" s="192"/>
      <c r="P243" s="192"/>
      <c r="Q243" s="192"/>
      <c r="R243" s="192"/>
      <c r="S243" s="192"/>
      <c r="T243" s="193" t="str">
        <f>IF(Tabela6[[#This Row],[Desconto SLA Mês]]&lt;&gt;"preenchimento pendente","Sim","Não")</f>
        <v>Sim</v>
      </c>
      <c r="U243" s="168">
        <f t="shared" si="14"/>
        <v>0</v>
      </c>
      <c r="V243" s="194"/>
      <c r="W243" s="194"/>
      <c r="X243" s="194"/>
      <c r="Y243" s="194"/>
      <c r="Z243" s="195">
        <v>45992</v>
      </c>
      <c r="AA243" s="301" cm="1">
        <f t="array" ref="AA243">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46023</v>
      </c>
      <c r="AB243" s="196"/>
      <c r="AC243" s="196"/>
      <c r="AD243" s="196"/>
      <c r="AE243" s="196"/>
      <c r="AF243" s="197"/>
      <c r="AG243" s="186"/>
      <c r="AH243" s="196"/>
      <c r="AI243" s="186">
        <f t="shared" si="15"/>
        <v>0</v>
      </c>
      <c r="AJ243" s="186">
        <f t="shared" si="17"/>
        <v>0</v>
      </c>
      <c r="AK243" s="186">
        <f t="shared" si="16"/>
        <v>0</v>
      </c>
      <c r="AL243" s="196"/>
      <c r="AM243" s="187" t="str">
        <f>_xlfn.XLOOKUP(Tabela6[[#This Row],[Unidade]],tabShoppingsEmails[Shopping],tabShoppingsEmails[E-mails consolidados])</f>
        <v>pedro.irineu@allos.co; vinicius.martins@allos.co; aline.jesus@allos.co; jean.medeiros@allos.co; bruno.rocha@allos.co; monica.mariano@allos.co</v>
      </c>
    </row>
    <row r="244" spans="1:39" ht="20.85" hidden="1" customHeight="1" thickBot="1">
      <c r="A244" s="185"/>
      <c r="B244" s="186" t="s">
        <v>99</v>
      </c>
      <c r="C244" s="186" t="s">
        <v>147</v>
      </c>
      <c r="D244" s="199" t="s">
        <v>88</v>
      </c>
      <c r="E244" s="199" t="s">
        <v>17</v>
      </c>
      <c r="F244" s="191">
        <v>29</v>
      </c>
      <c r="G244" s="191">
        <v>17</v>
      </c>
      <c r="H244" s="191">
        <v>32</v>
      </c>
      <c r="I244" s="191">
        <v>0</v>
      </c>
      <c r="J244" s="222">
        <v>139065.99442004162</v>
      </c>
      <c r="K244" s="192">
        <v>-7420.91</v>
      </c>
      <c r="L244" s="192">
        <v>-7554.87</v>
      </c>
      <c r="M244" s="192"/>
      <c r="N244" s="192">
        <v>0</v>
      </c>
      <c r="O244" s="192">
        <v>-2085.9899999999998</v>
      </c>
      <c r="P244" s="192">
        <v>0</v>
      </c>
      <c r="Q244" s="192">
        <v>0</v>
      </c>
      <c r="R244" s="192">
        <v>0</v>
      </c>
      <c r="S244" s="192">
        <v>0</v>
      </c>
      <c r="T244" s="193" t="str">
        <f>IF(Tabela6[[#This Row],[Desconto SLA Mês]]&lt;&gt;"preenchimento pendente","Sim","Não")</f>
        <v>Sim</v>
      </c>
      <c r="U244" s="168">
        <f t="shared" si="14"/>
        <v>129425.13442004162</v>
      </c>
      <c r="V244" s="194"/>
      <c r="W244" s="194"/>
      <c r="X244" s="194"/>
      <c r="Y244" s="194"/>
      <c r="Z244" s="195">
        <v>45658</v>
      </c>
      <c r="AA244" s="301" cm="1">
        <f t="array" ref="AA244">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45689</v>
      </c>
      <c r="AB244" s="204"/>
      <c r="AC244" s="204"/>
      <c r="AD244" s="186"/>
      <c r="AE244" s="196"/>
      <c r="AF244" s="197"/>
      <c r="AG244" s="196"/>
      <c r="AH244" s="196"/>
      <c r="AI244" s="186">
        <f t="shared" si="15"/>
        <v>133.96000000000004</v>
      </c>
      <c r="AJ244" s="186">
        <f t="shared" si="17"/>
        <v>0</v>
      </c>
      <c r="AK244" s="186">
        <f t="shared" si="16"/>
        <v>9640.86</v>
      </c>
      <c r="AL244" s="196"/>
      <c r="AM244" s="187" t="str">
        <f>_xlfn.XLOOKUP(Tabela6[[#This Row],[Unidade]],tabShoppingsEmails[Shopping],tabShoppingsEmails[E-mails consolidados])</f>
        <v>pedro.irineu@allos.co; vinicius.martins@allos.co; aline.jesus@allos.co; jean.medeiros@allos.co; bruno.rocha@allos.co; monica.mariano@allos.co</v>
      </c>
    </row>
    <row r="245" spans="1:39" ht="20.85" hidden="1" customHeight="1" thickBot="1">
      <c r="A245" s="185"/>
      <c r="B245" s="186" t="s">
        <v>99</v>
      </c>
      <c r="C245" s="186" t="s">
        <v>147</v>
      </c>
      <c r="D245" s="199" t="s">
        <v>88</v>
      </c>
      <c r="E245" s="199" t="s">
        <v>17</v>
      </c>
      <c r="F245" s="191">
        <v>29</v>
      </c>
      <c r="G245" s="191">
        <v>17</v>
      </c>
      <c r="H245" s="191">
        <v>45</v>
      </c>
      <c r="I245" s="191">
        <v>0</v>
      </c>
      <c r="J245" s="222">
        <v>139065.99442004162</v>
      </c>
      <c r="K245" s="192">
        <v>-10224.789999999999</v>
      </c>
      <c r="L245" s="192">
        <v>-10427.36</v>
      </c>
      <c r="M245" s="192"/>
      <c r="N245" s="192">
        <v>0</v>
      </c>
      <c r="O245" s="192">
        <v>-3476.65</v>
      </c>
      <c r="P245" s="192">
        <v>0</v>
      </c>
      <c r="Q245" s="192">
        <v>0</v>
      </c>
      <c r="R245" s="192">
        <v>0</v>
      </c>
      <c r="S245" s="192">
        <v>0</v>
      </c>
      <c r="T245" s="193" t="str">
        <f>IF(Tabela6[[#This Row],[Desconto SLA Mês]]&lt;&gt;"preenchimento pendente","Sim","Não")</f>
        <v>Sim</v>
      </c>
      <c r="U245" s="168">
        <f t="shared" si="14"/>
        <v>125161.98442004163</v>
      </c>
      <c r="V245" s="194"/>
      <c r="W245" s="194"/>
      <c r="X245" s="194"/>
      <c r="Y245" s="194"/>
      <c r="Z245" s="195">
        <v>45689</v>
      </c>
      <c r="AA245" s="301" cm="1">
        <f t="array" ref="AA245">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45717</v>
      </c>
      <c r="AB245" s="204"/>
      <c r="AC245" s="204"/>
      <c r="AD245" s="186"/>
      <c r="AE245" s="196"/>
      <c r="AF245" s="197"/>
      <c r="AG245" s="196"/>
      <c r="AH245" s="196"/>
      <c r="AI245" s="186">
        <f t="shared" si="15"/>
        <v>202.57000000000153</v>
      </c>
      <c r="AJ245" s="186">
        <f t="shared" si="17"/>
        <v>0</v>
      </c>
      <c r="AK245" s="186">
        <f t="shared" si="16"/>
        <v>13904.009999999995</v>
      </c>
      <c r="AL245" s="196"/>
      <c r="AM245" s="187" t="str">
        <f>_xlfn.XLOOKUP(Tabela6[[#This Row],[Unidade]],tabShoppingsEmails[Shopping],tabShoppingsEmails[E-mails consolidados])</f>
        <v>pedro.irineu@allos.co; vinicius.martins@allos.co; aline.jesus@allos.co; jean.medeiros@allos.co; bruno.rocha@allos.co; monica.mariano@allos.co</v>
      </c>
    </row>
    <row r="246" spans="1:39" ht="23.25" hidden="1" customHeight="1" thickBot="1">
      <c r="A246" s="185"/>
      <c r="B246" s="186" t="s">
        <v>99</v>
      </c>
      <c r="C246" s="186" t="s">
        <v>147</v>
      </c>
      <c r="D246" s="199" t="s">
        <v>88</v>
      </c>
      <c r="E246" s="199" t="s">
        <v>17</v>
      </c>
      <c r="F246" s="191">
        <v>29</v>
      </c>
      <c r="G246" s="191">
        <v>17</v>
      </c>
      <c r="H246" s="191">
        <v>48</v>
      </c>
      <c r="I246" s="191">
        <v>0</v>
      </c>
      <c r="J246" s="222">
        <v>139065.99442004162</v>
      </c>
      <c r="K246" s="192">
        <v>-3162.72</v>
      </c>
      <c r="L246" s="192">
        <v>-9190.74</v>
      </c>
      <c r="M246" s="192"/>
      <c r="N246" s="192">
        <v>0</v>
      </c>
      <c r="O246" s="228">
        <v>-3476.65</v>
      </c>
      <c r="P246" s="192"/>
      <c r="Q246" s="192">
        <v>0</v>
      </c>
      <c r="R246" s="192"/>
      <c r="S246" s="192">
        <v>0</v>
      </c>
      <c r="T246" s="193" t="str">
        <f>IF(Tabela6[[#This Row],[Desconto SLA Mês]]&lt;&gt;"preenchimento pendente","Sim","Não")</f>
        <v>Sim</v>
      </c>
      <c r="U246" s="168">
        <f t="shared" si="14"/>
        <v>126398.60442004162</v>
      </c>
      <c r="V246" s="194"/>
      <c r="W246" s="194"/>
      <c r="X246" s="194"/>
      <c r="Y246" s="194"/>
      <c r="Z246" s="195">
        <v>45717</v>
      </c>
      <c r="AA246" s="301" cm="1">
        <f t="array" ref="AA246">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45748</v>
      </c>
      <c r="AB246" s="186"/>
      <c r="AC246" s="186"/>
      <c r="AD246" s="186"/>
      <c r="AE246" s="196"/>
      <c r="AF246" s="197"/>
      <c r="AG246" s="196"/>
      <c r="AH246" s="196"/>
      <c r="AI246" s="186">
        <f t="shared" si="15"/>
        <v>6028.02</v>
      </c>
      <c r="AJ246" s="186">
        <f t="shared" si="17"/>
        <v>0</v>
      </c>
      <c r="AK246" s="186">
        <f t="shared" si="16"/>
        <v>12667.39</v>
      </c>
      <c r="AL246" s="196"/>
      <c r="AM246" s="187" t="str">
        <f>_xlfn.XLOOKUP(Tabela6[[#This Row],[Unidade]],tabShoppingsEmails[Shopping],tabShoppingsEmails[E-mails consolidados])</f>
        <v>pedro.irineu@allos.co; vinicius.martins@allos.co; aline.jesus@allos.co; jean.medeiros@allos.co; bruno.rocha@allos.co; monica.mariano@allos.co</v>
      </c>
    </row>
    <row r="247" spans="1:39" ht="20.85" hidden="1" customHeight="1" thickBot="1">
      <c r="A247" s="185"/>
      <c r="B247" s="186" t="s">
        <v>99</v>
      </c>
      <c r="C247" s="199" t="s">
        <v>147</v>
      </c>
      <c r="D247" s="199" t="s">
        <v>88</v>
      </c>
      <c r="E247" s="199" t="s">
        <v>17</v>
      </c>
      <c r="F247" s="191">
        <v>29</v>
      </c>
      <c r="G247" s="191">
        <v>17</v>
      </c>
      <c r="H247" s="191">
        <v>34</v>
      </c>
      <c r="I247" s="191">
        <v>0</v>
      </c>
      <c r="J247" s="222">
        <v>181596.79</v>
      </c>
      <c r="K247" s="192"/>
      <c r="L247" s="192">
        <v>-8912.48</v>
      </c>
      <c r="M247" s="192"/>
      <c r="N247" s="285">
        <v>0</v>
      </c>
      <c r="O247" s="194">
        <v>-2723.95</v>
      </c>
      <c r="P247" s="192"/>
      <c r="Q247" s="192">
        <v>0</v>
      </c>
      <c r="R247" s="192"/>
      <c r="S247" s="192">
        <v>0</v>
      </c>
      <c r="T247" s="193" t="str">
        <f>IF(Tabela6[[#This Row],[Desconto SLA Mês]]&lt;&gt;"preenchimento pendente","Sim","Não")</f>
        <v>Sim</v>
      </c>
      <c r="U247" s="168">
        <f t="shared" si="14"/>
        <v>169960.36</v>
      </c>
      <c r="V247" s="194"/>
      <c r="W247" s="194"/>
      <c r="X247" s="194"/>
      <c r="Y247" s="194"/>
      <c r="Z247" s="195">
        <v>45748</v>
      </c>
      <c r="AA247" s="301" cm="1">
        <f t="array" ref="AA247">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45778</v>
      </c>
      <c r="AB247" s="204"/>
      <c r="AC247" s="204"/>
      <c r="AD247" s="204"/>
      <c r="AE247" s="196" t="s">
        <v>264</v>
      </c>
      <c r="AF247" s="197"/>
      <c r="AG247" s="196"/>
      <c r="AH247" s="196"/>
      <c r="AI247" s="186">
        <f t="shared" si="15"/>
        <v>8912.48</v>
      </c>
      <c r="AJ247" s="186">
        <f t="shared" si="17"/>
        <v>0</v>
      </c>
      <c r="AK247" s="186">
        <f t="shared" si="16"/>
        <v>11636.430000000022</v>
      </c>
      <c r="AL247" s="196"/>
      <c r="AM247" s="187" t="str">
        <f>_xlfn.XLOOKUP(Tabela6[[#This Row],[Unidade]],tabShoppingsEmails[Shopping],tabShoppingsEmails[E-mails consolidados])</f>
        <v>pedro.irineu@allos.co; vinicius.martins@allos.co; aline.jesus@allos.co; jean.medeiros@allos.co; bruno.rocha@allos.co; monica.mariano@allos.co</v>
      </c>
    </row>
    <row r="248" spans="1:39" ht="21.75" hidden="1" customHeight="1" thickBot="1">
      <c r="A248" s="185"/>
      <c r="B248" s="186" t="s">
        <v>99</v>
      </c>
      <c r="C248" s="199" t="s">
        <v>147</v>
      </c>
      <c r="D248" s="220" t="s">
        <v>88</v>
      </c>
      <c r="E248" s="199" t="s">
        <v>17</v>
      </c>
      <c r="F248" s="191">
        <v>29</v>
      </c>
      <c r="G248" s="191">
        <v>17</v>
      </c>
      <c r="H248" s="191">
        <v>36</v>
      </c>
      <c r="I248" s="191">
        <v>0</v>
      </c>
      <c r="J248" s="222">
        <v>181596.79</v>
      </c>
      <c r="K248" s="192"/>
      <c r="L248" s="192">
        <v>-8317.84</v>
      </c>
      <c r="M248" s="192"/>
      <c r="N248" s="286">
        <v>0</v>
      </c>
      <c r="O248" s="286">
        <v>-1815.97</v>
      </c>
      <c r="P248" s="192"/>
      <c r="Q248" s="192">
        <v>0</v>
      </c>
      <c r="R248" s="192"/>
      <c r="S248" s="192">
        <v>0</v>
      </c>
      <c r="T248" s="193" t="str">
        <f>IF(Tabela6[[#This Row],[Desconto SLA Mês]]&lt;&gt;"preenchimento pendente","Sim","Não")</f>
        <v>Sim</v>
      </c>
      <c r="U248" s="168">
        <f t="shared" si="14"/>
        <v>171462.98</v>
      </c>
      <c r="V248" s="194"/>
      <c r="W248" s="194"/>
      <c r="X248" s="194"/>
      <c r="Y248" s="194"/>
      <c r="Z248" s="195">
        <v>45778</v>
      </c>
      <c r="AA248" s="301" cm="1">
        <f t="array" ref="AA248">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45809</v>
      </c>
      <c r="AB248" s="186"/>
      <c r="AC248" s="186"/>
      <c r="AD248" s="186"/>
      <c r="AE248" s="196"/>
      <c r="AF248" s="197"/>
      <c r="AG248" s="196"/>
      <c r="AH248" s="196"/>
      <c r="AI248" s="186">
        <f t="shared" si="15"/>
        <v>8317.84</v>
      </c>
      <c r="AJ248" s="186">
        <f t="shared" si="17"/>
        <v>0</v>
      </c>
      <c r="AK248" s="186">
        <f t="shared" si="16"/>
        <v>10133.809999999998</v>
      </c>
      <c r="AL248" s="196"/>
      <c r="AM248" s="187" t="str">
        <f>_xlfn.XLOOKUP(Tabela6[[#This Row],[Unidade]],tabShoppingsEmails[Shopping],tabShoppingsEmails[E-mails consolidados])</f>
        <v>pedro.irineu@allos.co; vinicius.martins@allos.co; aline.jesus@allos.co; jean.medeiros@allos.co; bruno.rocha@allos.co; monica.mariano@allos.co</v>
      </c>
    </row>
    <row r="249" spans="1:39" ht="20.85" hidden="1" customHeight="1" thickBot="1">
      <c r="A249" s="185"/>
      <c r="B249" s="186" t="s">
        <v>99</v>
      </c>
      <c r="C249" s="199" t="s">
        <v>147</v>
      </c>
      <c r="D249" s="188" t="s">
        <v>88</v>
      </c>
      <c r="E249" s="199" t="s">
        <v>17</v>
      </c>
      <c r="F249" s="191">
        <v>29</v>
      </c>
      <c r="G249" s="191">
        <v>22</v>
      </c>
      <c r="H249" s="191">
        <v>38</v>
      </c>
      <c r="I249" s="191">
        <v>0</v>
      </c>
      <c r="J249" s="192">
        <v>197069.16</v>
      </c>
      <c r="K249" s="192"/>
      <c r="L249" s="192">
        <v>-10855.5123240758</v>
      </c>
      <c r="M249" s="192"/>
      <c r="N249" s="192">
        <v>0</v>
      </c>
      <c r="O249" s="192">
        <v>-1970.69</v>
      </c>
      <c r="P249" s="192"/>
      <c r="Q249" s="192">
        <v>0</v>
      </c>
      <c r="R249" s="192"/>
      <c r="S249" s="192">
        <v>0</v>
      </c>
      <c r="T249" s="193" t="str">
        <f>IF(Tabela6[[#This Row],[Desconto SLA Mês]]&lt;&gt;"preenchimento pendente","Sim","Não")</f>
        <v>Sim</v>
      </c>
      <c r="U249" s="168">
        <f>(J249+L249+Q249+R249+S249+N249)+IF(T249="Sim",O249+P249,0)</f>
        <v>184242.9576759242</v>
      </c>
      <c r="V249" s="194"/>
      <c r="W249" s="194"/>
      <c r="X249" s="194"/>
      <c r="Y249" s="194"/>
      <c r="Z249" s="195">
        <v>45809</v>
      </c>
      <c r="AA249" s="301" cm="1">
        <f t="array" ref="AA249">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45839</v>
      </c>
      <c r="AB249" s="186"/>
      <c r="AC249" s="204">
        <v>2759.0088087140775</v>
      </c>
      <c r="AD249" s="186"/>
      <c r="AE249" s="196"/>
      <c r="AF249" s="197"/>
      <c r="AG249" s="196"/>
      <c r="AH249" s="196"/>
      <c r="AI249" s="186">
        <f t="shared" si="15"/>
        <v>10855.5123240758</v>
      </c>
      <c r="AJ249" s="186">
        <f t="shared" si="17"/>
        <v>-2759.0088087140775</v>
      </c>
      <c r="AK249" s="186">
        <f t="shared" si="16"/>
        <v>12826.202324075799</v>
      </c>
      <c r="AL249" s="196"/>
      <c r="AM249" s="187" t="str">
        <f>_xlfn.XLOOKUP(Tabela6[[#This Row],[Unidade]],tabShoppingsEmails[Shopping],tabShoppingsEmails[E-mails consolidados])</f>
        <v>pedro.irineu@allos.co; vinicius.martins@allos.co; aline.jesus@allos.co; jean.medeiros@allos.co; bruno.rocha@allos.co; monica.mariano@allos.co</v>
      </c>
    </row>
    <row r="250" spans="1:39" ht="20.85" hidden="1" customHeight="1" thickBot="1">
      <c r="A250" s="185">
        <v>45881</v>
      </c>
      <c r="B250" s="186" t="s">
        <v>99</v>
      </c>
      <c r="C250" s="199" t="s">
        <v>147</v>
      </c>
      <c r="D250" s="199" t="s">
        <v>88</v>
      </c>
      <c r="E250" s="199" t="s">
        <v>17</v>
      </c>
      <c r="F250" s="191">
        <v>29</v>
      </c>
      <c r="G250" s="191">
        <v>22</v>
      </c>
      <c r="H250" s="191">
        <v>37</v>
      </c>
      <c r="I250" s="191">
        <v>0</v>
      </c>
      <c r="J250" s="192">
        <v>197069.16</v>
      </c>
      <c r="K250" s="192"/>
      <c r="L250" s="192">
        <v>-10102.790000000001</v>
      </c>
      <c r="M250" s="192"/>
      <c r="N250" s="192">
        <v>0</v>
      </c>
      <c r="O250" s="192">
        <v>-1970.69</v>
      </c>
      <c r="P250" s="192"/>
      <c r="Q250" s="192">
        <v>0</v>
      </c>
      <c r="R250" s="192"/>
      <c r="S250" s="192">
        <v>4757.99</v>
      </c>
      <c r="T250" s="193" t="str">
        <f>IF(Tabela6[[#This Row],[Desconto SLA Mês]]&lt;&gt;"preenchimento pendente","Sim","Não")</f>
        <v>Sim</v>
      </c>
      <c r="U250" s="168">
        <f t="shared" si="14"/>
        <v>189753.66999999998</v>
      </c>
      <c r="V250" s="194"/>
      <c r="W250" s="194"/>
      <c r="X250" s="194"/>
      <c r="Y250" s="194"/>
      <c r="Z250" s="195">
        <v>45839</v>
      </c>
      <c r="AA250" s="301" cm="1">
        <f t="array" ref="AA250">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45870</v>
      </c>
      <c r="AB250" s="186"/>
      <c r="AC250" s="186"/>
      <c r="AD250" s="186"/>
      <c r="AE250" s="196"/>
      <c r="AF250" s="197"/>
      <c r="AG250" s="196"/>
      <c r="AH250" s="196"/>
      <c r="AI250" s="186">
        <f t="shared" si="15"/>
        <v>10102.790000000001</v>
      </c>
      <c r="AJ250" s="186">
        <f t="shared" si="17"/>
        <v>0</v>
      </c>
      <c r="AK250" s="186">
        <f t="shared" si="16"/>
        <v>7315.4900000000198</v>
      </c>
      <c r="AL250" s="196"/>
      <c r="AM250" s="187" t="str">
        <f>_xlfn.XLOOKUP(Tabela6[[#This Row],[Unidade]],tabShoppingsEmails[Shopping],tabShoppingsEmails[E-mails consolidados])</f>
        <v>pedro.irineu@allos.co; vinicius.martins@allos.co; aline.jesus@allos.co; jean.medeiros@allos.co; bruno.rocha@allos.co; monica.mariano@allos.co</v>
      </c>
    </row>
    <row r="251" spans="1:39" ht="20.85" hidden="1" customHeight="1" thickBot="1">
      <c r="A251" s="185">
        <v>45916</v>
      </c>
      <c r="B251" s="186" t="s">
        <v>99</v>
      </c>
      <c r="C251" s="199" t="s">
        <v>147</v>
      </c>
      <c r="D251" s="199" t="s">
        <v>88</v>
      </c>
      <c r="E251" s="199" t="s">
        <v>17</v>
      </c>
      <c r="F251" s="191">
        <v>29</v>
      </c>
      <c r="G251" s="191">
        <v>22</v>
      </c>
      <c r="H251" s="191">
        <v>24</v>
      </c>
      <c r="I251" s="191">
        <v>0</v>
      </c>
      <c r="J251" s="192">
        <v>197069.16</v>
      </c>
      <c r="K251" s="192"/>
      <c r="L251" s="192">
        <v>-13799.0704104503</v>
      </c>
      <c r="M251" s="192"/>
      <c r="N251" s="192">
        <v>0</v>
      </c>
      <c r="O251" s="192">
        <v>-1970.69</v>
      </c>
      <c r="P251" s="192"/>
      <c r="Q251" s="192">
        <v>0</v>
      </c>
      <c r="R251" s="192">
        <v>0</v>
      </c>
      <c r="S251" s="192">
        <v>0</v>
      </c>
      <c r="T251" s="193" t="str">
        <f>IF(Tabela6[[#This Row],[Desconto SLA Mês]]&lt;&gt;"preenchimento pendente","Sim","Não")</f>
        <v>Sim</v>
      </c>
      <c r="U251" s="168">
        <f t="shared" si="14"/>
        <v>181299.39958954969</v>
      </c>
      <c r="V251" s="194"/>
      <c r="W251" s="194"/>
      <c r="X251" s="194"/>
      <c r="Y251" s="194"/>
      <c r="Z251" s="195">
        <v>45870</v>
      </c>
      <c r="AA251" s="301" cm="1">
        <f t="array" ref="AA251">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45901</v>
      </c>
      <c r="AB251" s="186">
        <v>3714.3599999999997</v>
      </c>
      <c r="AC251" s="186">
        <v>1814.51</v>
      </c>
      <c r="AD251" s="186"/>
      <c r="AE251" s="196"/>
      <c r="AF251" s="197"/>
      <c r="AG251" s="196"/>
      <c r="AH251" s="196"/>
      <c r="AI251" s="186">
        <f t="shared" si="15"/>
        <v>13799.0704104503</v>
      </c>
      <c r="AJ251" s="186">
        <f t="shared" si="17"/>
        <v>1899.8499999999997</v>
      </c>
      <c r="AK251" s="186">
        <f t="shared" si="16"/>
        <v>15769.760410450312</v>
      </c>
      <c r="AL251" s="196"/>
      <c r="AM251" s="187" t="str">
        <f>_xlfn.XLOOKUP(Tabela6[[#This Row],[Unidade]],tabShoppingsEmails[Shopping],tabShoppingsEmails[E-mails consolidados])</f>
        <v>pedro.irineu@allos.co; vinicius.martins@allos.co; aline.jesus@allos.co; jean.medeiros@allos.co; bruno.rocha@allos.co; monica.mariano@allos.co</v>
      </c>
    </row>
    <row r="252" spans="1:39" ht="20.85" hidden="1" customHeight="1" thickBot="1">
      <c r="A252" s="185">
        <v>45943</v>
      </c>
      <c r="B252" s="186" t="s">
        <v>99</v>
      </c>
      <c r="C252" s="199" t="s">
        <v>147</v>
      </c>
      <c r="D252" s="199" t="s">
        <v>88</v>
      </c>
      <c r="E252" s="199" t="s">
        <v>17</v>
      </c>
      <c r="F252" s="191">
        <v>29</v>
      </c>
      <c r="G252" s="191">
        <v>22</v>
      </c>
      <c r="H252" s="191">
        <v>28</v>
      </c>
      <c r="I252" s="191">
        <v>0</v>
      </c>
      <c r="J252" s="192">
        <v>197069.16</v>
      </c>
      <c r="K252" s="192"/>
      <c r="L252" s="192">
        <f>-13358.6204104503+500.92</f>
        <v>-12857.700410450299</v>
      </c>
      <c r="M252" s="192"/>
      <c r="N252" s="192">
        <v>0</v>
      </c>
      <c r="O252" s="192">
        <v>-3941.38</v>
      </c>
      <c r="P252" s="192"/>
      <c r="Q252" s="192">
        <v>0</v>
      </c>
      <c r="R252" s="192">
        <v>0</v>
      </c>
      <c r="S252" s="192">
        <v>0</v>
      </c>
      <c r="T252" s="193" t="str">
        <f>IF(Tabela6[[#This Row],[Desconto SLA Mês]]&lt;&gt;"preenchimento pendente","Sim","Não")</f>
        <v>Sim</v>
      </c>
      <c r="U252" s="168">
        <f t="shared" si="14"/>
        <v>180270.07958954968</v>
      </c>
      <c r="V252" s="194"/>
      <c r="W252" s="194"/>
      <c r="X252" s="194"/>
      <c r="Y252" s="194"/>
      <c r="Z252" s="195">
        <v>45901</v>
      </c>
      <c r="AA252" s="301" cm="1">
        <f t="array" ref="AA252">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45931</v>
      </c>
      <c r="AB252" s="204"/>
      <c r="AC252" s="186"/>
      <c r="AD252" s="186"/>
      <c r="AE252" s="196"/>
      <c r="AF252" s="197"/>
      <c r="AG252" s="196"/>
      <c r="AH252" s="196"/>
      <c r="AI252" s="186">
        <f t="shared" si="15"/>
        <v>12857.700410450299</v>
      </c>
      <c r="AJ252" s="186">
        <f t="shared" si="17"/>
        <v>0</v>
      </c>
      <c r="AK252" s="186">
        <f t="shared" si="16"/>
        <v>16799.080410450319</v>
      </c>
      <c r="AL252" s="196"/>
      <c r="AM252" s="187" t="str">
        <f>_xlfn.XLOOKUP(Tabela6[[#This Row],[Unidade]],tabShoppingsEmails[Shopping],tabShoppingsEmails[E-mails consolidados])</f>
        <v>pedro.irineu@allos.co; vinicius.martins@allos.co; aline.jesus@allos.co; jean.medeiros@allos.co; bruno.rocha@allos.co; monica.mariano@allos.co</v>
      </c>
    </row>
    <row r="253" spans="1:39" ht="20.85" hidden="1" customHeight="1" thickBot="1">
      <c r="A253" s="185"/>
      <c r="B253" s="186" t="s">
        <v>252</v>
      </c>
      <c r="C253" s="199" t="s">
        <v>147</v>
      </c>
      <c r="D253" s="199" t="s">
        <v>88</v>
      </c>
      <c r="E253" s="199" t="s">
        <v>17</v>
      </c>
      <c r="F253" s="191">
        <v>29</v>
      </c>
      <c r="G253" s="191"/>
      <c r="H253" s="191"/>
      <c r="I253" s="191"/>
      <c r="J253" s="192"/>
      <c r="K253" s="192"/>
      <c r="L253" s="192"/>
      <c r="M253" s="192"/>
      <c r="N253" s="192"/>
      <c r="O253" s="192"/>
      <c r="P253" s="192"/>
      <c r="Q253" s="192"/>
      <c r="R253" s="192"/>
      <c r="S253" s="192"/>
      <c r="T253" s="193" t="str">
        <f>IF(Tabela6[[#This Row],[Desconto SLA Mês]]&lt;&gt;"preenchimento pendente","Sim","Não")</f>
        <v>Sim</v>
      </c>
      <c r="U253" s="168">
        <f t="shared" si="14"/>
        <v>0</v>
      </c>
      <c r="V253" s="194"/>
      <c r="W253" s="194"/>
      <c r="X253" s="194"/>
      <c r="Y253" s="194"/>
      <c r="Z253" s="195">
        <v>45931</v>
      </c>
      <c r="AA253" s="301" cm="1">
        <f t="array" ref="AA253">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45962</v>
      </c>
      <c r="AB253" s="204"/>
      <c r="AC253" s="186"/>
      <c r="AD253" s="186"/>
      <c r="AE253" s="196"/>
      <c r="AF253" s="197"/>
      <c r="AG253" s="196"/>
      <c r="AH253" s="196"/>
      <c r="AI253" s="186">
        <f t="shared" si="15"/>
        <v>0</v>
      </c>
      <c r="AJ253" s="186">
        <f t="shared" si="17"/>
        <v>0</v>
      </c>
      <c r="AK253" s="186">
        <f t="shared" si="16"/>
        <v>0</v>
      </c>
      <c r="AL253" s="196"/>
      <c r="AM253" s="187" t="str">
        <f>_xlfn.XLOOKUP(Tabela6[[#This Row],[Unidade]],tabShoppingsEmails[Shopping],tabShoppingsEmails[E-mails consolidados])</f>
        <v>pedro.irineu@allos.co; vinicius.martins@allos.co; aline.jesus@allos.co; jean.medeiros@allos.co; bruno.rocha@allos.co; monica.mariano@allos.co</v>
      </c>
    </row>
    <row r="254" spans="1:39" ht="20.85" hidden="1" customHeight="1" thickBot="1">
      <c r="A254" s="185"/>
      <c r="B254" s="186" t="s">
        <v>252</v>
      </c>
      <c r="C254" s="199" t="s">
        <v>147</v>
      </c>
      <c r="D254" s="199" t="s">
        <v>88</v>
      </c>
      <c r="E254" s="199" t="s">
        <v>17</v>
      </c>
      <c r="F254" s="191">
        <v>29</v>
      </c>
      <c r="G254" s="191"/>
      <c r="H254" s="191"/>
      <c r="I254" s="191"/>
      <c r="J254" s="192"/>
      <c r="K254" s="192"/>
      <c r="L254" s="192"/>
      <c r="M254" s="192"/>
      <c r="N254" s="192"/>
      <c r="O254" s="192"/>
      <c r="P254" s="192"/>
      <c r="Q254" s="192"/>
      <c r="R254" s="192"/>
      <c r="S254" s="192"/>
      <c r="T254" s="193" t="str">
        <f>IF(Tabela6[[#This Row],[Desconto SLA Mês]]&lt;&gt;"preenchimento pendente","Sim","Não")</f>
        <v>Sim</v>
      </c>
      <c r="U254" s="168">
        <f t="shared" si="14"/>
        <v>0</v>
      </c>
      <c r="V254" s="194"/>
      <c r="W254" s="194"/>
      <c r="X254" s="194"/>
      <c r="Y254" s="194"/>
      <c r="Z254" s="195">
        <v>45962</v>
      </c>
      <c r="AA254" s="301" cm="1">
        <f t="array" ref="AA254">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45992</v>
      </c>
      <c r="AB254" s="204"/>
      <c r="AC254" s="197"/>
      <c r="AD254" s="186"/>
      <c r="AE254" s="196"/>
      <c r="AF254" s="197"/>
      <c r="AG254" s="196"/>
      <c r="AH254" s="196"/>
      <c r="AI254" s="186">
        <f t="shared" si="15"/>
        <v>0</v>
      </c>
      <c r="AJ254" s="186">
        <f t="shared" si="17"/>
        <v>0</v>
      </c>
      <c r="AK254" s="186">
        <f t="shared" si="16"/>
        <v>0</v>
      </c>
      <c r="AL254" s="196"/>
      <c r="AM254" s="187" t="str">
        <f>_xlfn.XLOOKUP(Tabela6[[#This Row],[Unidade]],tabShoppingsEmails[Shopping],tabShoppingsEmails[E-mails consolidados])</f>
        <v>pedro.irineu@allos.co; vinicius.martins@allos.co; aline.jesus@allos.co; jean.medeiros@allos.co; bruno.rocha@allos.co; monica.mariano@allos.co</v>
      </c>
    </row>
    <row r="255" spans="1:39" ht="20.85" hidden="1" customHeight="1" thickBot="1">
      <c r="A255" s="185"/>
      <c r="B255" s="186" t="s">
        <v>252</v>
      </c>
      <c r="C255" s="199" t="s">
        <v>147</v>
      </c>
      <c r="D255" s="188" t="s">
        <v>88</v>
      </c>
      <c r="E255" s="199" t="s">
        <v>17</v>
      </c>
      <c r="F255" s="191">
        <v>29</v>
      </c>
      <c r="G255" s="191"/>
      <c r="H255" s="191"/>
      <c r="I255" s="191"/>
      <c r="J255" s="192"/>
      <c r="K255" s="192"/>
      <c r="L255" s="192"/>
      <c r="M255" s="192"/>
      <c r="N255" s="192"/>
      <c r="O255" s="192"/>
      <c r="P255" s="192"/>
      <c r="Q255" s="192"/>
      <c r="R255" s="192"/>
      <c r="S255" s="192"/>
      <c r="T255" s="193" t="str">
        <f>IF(Tabela6[[#This Row],[Desconto SLA Mês]]&lt;&gt;"preenchimento pendente","Sim","Não")</f>
        <v>Sim</v>
      </c>
      <c r="U255" s="168">
        <f t="shared" si="14"/>
        <v>0</v>
      </c>
      <c r="V255" s="194"/>
      <c r="W255" s="194"/>
      <c r="X255" s="195"/>
      <c r="Y255" s="194"/>
      <c r="Z255" s="195">
        <v>45962</v>
      </c>
      <c r="AA255" s="301" cm="1">
        <f t="array" ref="AA255">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45992</v>
      </c>
      <c r="AB255" s="204"/>
      <c r="AC255" s="186"/>
      <c r="AD255" s="186"/>
      <c r="AE255" s="196"/>
      <c r="AF255" s="197"/>
      <c r="AG255" s="196"/>
      <c r="AH255" s="196"/>
      <c r="AI255" s="186">
        <f t="shared" si="15"/>
        <v>0</v>
      </c>
      <c r="AJ255" s="186">
        <f t="shared" si="17"/>
        <v>0</v>
      </c>
      <c r="AK255" s="186">
        <f t="shared" si="16"/>
        <v>0</v>
      </c>
      <c r="AL255" s="196"/>
      <c r="AM255" s="187" t="str">
        <f>_xlfn.XLOOKUP(Tabela6[[#This Row],[Unidade]],tabShoppingsEmails[Shopping],tabShoppingsEmails[E-mails consolidados])</f>
        <v>pedro.irineu@allos.co; vinicius.martins@allos.co; aline.jesus@allos.co; jean.medeiros@allos.co; bruno.rocha@allos.co; monica.mariano@allos.co</v>
      </c>
    </row>
    <row r="256" spans="1:39" ht="20.85" hidden="1" customHeight="1" thickBot="1">
      <c r="A256" s="185"/>
      <c r="B256" s="186" t="s">
        <v>252</v>
      </c>
      <c r="C256" s="199" t="s">
        <v>147</v>
      </c>
      <c r="D256" s="188" t="s">
        <v>88</v>
      </c>
      <c r="E256" s="199" t="s">
        <v>17</v>
      </c>
      <c r="F256" s="191">
        <v>29</v>
      </c>
      <c r="G256" s="191"/>
      <c r="H256" s="191"/>
      <c r="I256" s="191"/>
      <c r="J256" s="192"/>
      <c r="K256" s="192"/>
      <c r="L256" s="192"/>
      <c r="M256" s="192"/>
      <c r="N256" s="192"/>
      <c r="O256" s="192"/>
      <c r="P256" s="192"/>
      <c r="Q256" s="192"/>
      <c r="R256" s="192"/>
      <c r="S256" s="192"/>
      <c r="T256" s="193" t="str">
        <f>IF(Tabela6[[#This Row],[Desconto SLA Mês]]&lt;&gt;"preenchimento pendente","Sim","Não")</f>
        <v>Sim</v>
      </c>
      <c r="U256" s="168">
        <f t="shared" si="14"/>
        <v>0</v>
      </c>
      <c r="V256" s="194"/>
      <c r="W256" s="194"/>
      <c r="X256" s="194"/>
      <c r="Y256" s="194"/>
      <c r="Z256" s="195">
        <v>45992</v>
      </c>
      <c r="AA256" s="301" cm="1">
        <f t="array" ref="AA256">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46023</v>
      </c>
      <c r="AB256" s="186"/>
      <c r="AC256" s="186"/>
      <c r="AD256" s="186"/>
      <c r="AE256" s="196"/>
      <c r="AF256" s="197"/>
      <c r="AG256" s="196"/>
      <c r="AH256" s="196"/>
      <c r="AI256" s="186">
        <f t="shared" si="15"/>
        <v>0</v>
      </c>
      <c r="AJ256" s="186">
        <f t="shared" si="17"/>
        <v>0</v>
      </c>
      <c r="AK256" s="186">
        <f t="shared" si="16"/>
        <v>0</v>
      </c>
      <c r="AL256" s="196"/>
      <c r="AM256" s="187" t="str">
        <f>_xlfn.XLOOKUP(Tabela6[[#This Row],[Unidade]],tabShoppingsEmails[Shopping],tabShoppingsEmails[E-mails consolidados])</f>
        <v>pedro.irineu@allos.co; vinicius.martins@allos.co; aline.jesus@allos.co; jean.medeiros@allos.co; bruno.rocha@allos.co; monica.mariano@allos.co</v>
      </c>
    </row>
    <row r="257" spans="1:39" ht="20.85" hidden="1" customHeight="1" thickBot="1">
      <c r="A257" s="185"/>
      <c r="B257" s="186" t="s">
        <v>99</v>
      </c>
      <c r="C257" s="199" t="s">
        <v>147</v>
      </c>
      <c r="D257" s="188" t="s">
        <v>89</v>
      </c>
      <c r="E257" s="199" t="s">
        <v>17</v>
      </c>
      <c r="F257" s="191">
        <v>4</v>
      </c>
      <c r="G257" s="191">
        <v>4</v>
      </c>
      <c r="H257" s="191">
        <v>27</v>
      </c>
      <c r="I257" s="191">
        <v>0</v>
      </c>
      <c r="J257" s="222">
        <v>30279.80088896208</v>
      </c>
      <c r="K257" s="192">
        <v>-5820.84</v>
      </c>
      <c r="L257" s="192">
        <v>-5935.88</v>
      </c>
      <c r="M257" s="192"/>
      <c r="N257" s="192">
        <v>0</v>
      </c>
      <c r="O257" s="192">
        <v>-756.99</v>
      </c>
      <c r="P257" s="192"/>
      <c r="Q257" s="192">
        <v>0</v>
      </c>
      <c r="R257" s="192"/>
      <c r="S257" s="192">
        <v>0</v>
      </c>
      <c r="T257" s="193" t="str">
        <f>IF(Tabela6[[#This Row],[Desconto SLA Mês]]&lt;&gt;"preenchimento pendente","Sim","Não")</f>
        <v>Sim</v>
      </c>
      <c r="U257" s="168">
        <f t="shared" si="14"/>
        <v>23586.930888962077</v>
      </c>
      <c r="V257" s="194"/>
      <c r="W257" s="194"/>
      <c r="X257" s="194"/>
      <c r="Y257" s="194"/>
      <c r="Z257" s="195">
        <v>45658</v>
      </c>
      <c r="AA257" s="301" cm="1">
        <f t="array" ref="AA257">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45689</v>
      </c>
      <c r="AB257" s="186"/>
      <c r="AC257" s="186"/>
      <c r="AD257" s="186"/>
      <c r="AE257" s="196"/>
      <c r="AF257" s="197"/>
      <c r="AG257" s="196"/>
      <c r="AH257" s="196"/>
      <c r="AI257" s="186">
        <f t="shared" si="15"/>
        <v>115.03999999999996</v>
      </c>
      <c r="AJ257" s="186">
        <f t="shared" si="17"/>
        <v>0</v>
      </c>
      <c r="AK257" s="186">
        <f t="shared" si="16"/>
        <v>6692.8700000000026</v>
      </c>
      <c r="AL257" s="196"/>
      <c r="AM257" s="187" t="str">
        <f>_xlfn.XLOOKUP(Tabela6[[#This Row],[Unidade]],tabShoppingsEmails[Shopping],tabShoppingsEmails[E-mails consolidados])</f>
        <v>pedro.irineu@allos.co; vinicius.martins@allos.co; aline.jesus@allos.co; jean.medeiros@allos.co; bruno.rocha@allos.co; monica.mariano@allos.co</v>
      </c>
    </row>
    <row r="258" spans="1:39" ht="20.85" hidden="1" customHeight="1" thickBot="1">
      <c r="A258" s="185"/>
      <c r="B258" s="186" t="s">
        <v>99</v>
      </c>
      <c r="C258" s="199" t="s">
        <v>147</v>
      </c>
      <c r="D258" s="188" t="s">
        <v>89</v>
      </c>
      <c r="E258" s="199" t="s">
        <v>17</v>
      </c>
      <c r="F258" s="191">
        <v>4</v>
      </c>
      <c r="G258" s="191">
        <v>4</v>
      </c>
      <c r="H258" s="191">
        <v>8</v>
      </c>
      <c r="I258" s="191">
        <v>0</v>
      </c>
      <c r="J258" s="222">
        <v>30279.80088896208</v>
      </c>
      <c r="K258" s="192">
        <v>-1770.72</v>
      </c>
      <c r="L258" s="192">
        <v>-1831.52</v>
      </c>
      <c r="M258" s="192"/>
      <c r="N258" s="192">
        <v>0</v>
      </c>
      <c r="O258" s="192">
        <v>-756.99</v>
      </c>
      <c r="P258" s="192">
        <v>0</v>
      </c>
      <c r="Q258" s="192">
        <v>0</v>
      </c>
      <c r="R258" s="192">
        <v>0</v>
      </c>
      <c r="S258" s="192">
        <v>0</v>
      </c>
      <c r="T258" s="193" t="str">
        <f>IF(Tabela6[[#This Row],[Desconto SLA Mês]]&lt;&gt;"preenchimento pendente","Sim","Não")</f>
        <v>Sim</v>
      </c>
      <c r="U258" s="168">
        <f t="shared" ref="U258:U321" si="18">(J258+L258+Q258+R258+S258+N258)+IF(T258="Sim",O258+P258,0)</f>
        <v>27691.290888962078</v>
      </c>
      <c r="V258" s="194"/>
      <c r="W258" s="194"/>
      <c r="X258" s="194"/>
      <c r="Y258" s="194"/>
      <c r="Z258" s="195">
        <v>45689</v>
      </c>
      <c r="AA258" s="301" cm="1">
        <f t="array" ref="AA258">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45717</v>
      </c>
      <c r="AB258" s="186"/>
      <c r="AC258" s="186"/>
      <c r="AD258" s="186"/>
      <c r="AE258" s="196"/>
      <c r="AF258" s="197"/>
      <c r="AG258" s="196"/>
      <c r="AH258" s="196"/>
      <c r="AI258" s="186">
        <f t="shared" ref="AI258:AI321" si="19">K258-L258</f>
        <v>60.799999999999955</v>
      </c>
      <c r="AJ258" s="186">
        <f t="shared" si="17"/>
        <v>0</v>
      </c>
      <c r="AK258" s="186">
        <f t="shared" ref="AK258:AK321" si="20">J258-U258</f>
        <v>2588.510000000002</v>
      </c>
      <c r="AL258" s="196"/>
      <c r="AM258" s="187" t="str">
        <f>_xlfn.XLOOKUP(Tabela6[[#This Row],[Unidade]],tabShoppingsEmails[Shopping],tabShoppingsEmails[E-mails consolidados])</f>
        <v>pedro.irineu@allos.co; vinicius.martins@allos.co; aline.jesus@allos.co; jean.medeiros@allos.co; bruno.rocha@allos.co; monica.mariano@allos.co</v>
      </c>
    </row>
    <row r="259" spans="1:39" ht="30.75" hidden="1" customHeight="1" thickBot="1">
      <c r="A259" s="185"/>
      <c r="B259" s="186" t="s">
        <v>99</v>
      </c>
      <c r="C259" s="199" t="s">
        <v>147</v>
      </c>
      <c r="D259" s="188" t="s">
        <v>89</v>
      </c>
      <c r="E259" s="199" t="s">
        <v>17</v>
      </c>
      <c r="F259" s="191">
        <v>4</v>
      </c>
      <c r="G259" s="191">
        <v>4</v>
      </c>
      <c r="H259" s="191">
        <v>1</v>
      </c>
      <c r="I259" s="191">
        <v>0</v>
      </c>
      <c r="J259" s="222">
        <v>30279.80088896208</v>
      </c>
      <c r="K259" s="192">
        <v>0</v>
      </c>
      <c r="L259" s="228">
        <v>-278.04000000000002</v>
      </c>
      <c r="M259" s="192"/>
      <c r="N259" s="192">
        <v>0</v>
      </c>
      <c r="O259" s="228">
        <v>-756.99</v>
      </c>
      <c r="P259" s="192"/>
      <c r="Q259" s="192">
        <v>0</v>
      </c>
      <c r="R259" s="192"/>
      <c r="S259" s="192">
        <v>0</v>
      </c>
      <c r="T259" s="193" t="str">
        <f>IF(Tabela6[[#This Row],[Desconto SLA Mês]]&lt;&gt;"preenchimento pendente","Sim","Não")</f>
        <v>Sim</v>
      </c>
      <c r="U259" s="168">
        <f t="shared" si="18"/>
        <v>29244.770888962077</v>
      </c>
      <c r="V259" s="194"/>
      <c r="W259" s="194"/>
      <c r="X259" s="194"/>
      <c r="Y259" s="194"/>
      <c r="Z259" s="195">
        <v>45717</v>
      </c>
      <c r="AA259" s="301" cm="1">
        <f t="array" ref="AA259">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45748</v>
      </c>
      <c r="AB259" s="186"/>
      <c r="AC259" s="186"/>
      <c r="AD259" s="186"/>
      <c r="AE259" s="196"/>
      <c r="AF259" s="197"/>
      <c r="AG259" s="196"/>
      <c r="AH259" s="196"/>
      <c r="AI259" s="186">
        <f t="shared" si="19"/>
        <v>278.04000000000002</v>
      </c>
      <c r="AJ259" s="186">
        <f t="shared" si="17"/>
        <v>0</v>
      </c>
      <c r="AK259" s="186">
        <f t="shared" si="20"/>
        <v>1035.0300000000025</v>
      </c>
      <c r="AL259" s="196"/>
      <c r="AM259" s="187" t="str">
        <f>_xlfn.XLOOKUP(Tabela6[[#This Row],[Unidade]],tabShoppingsEmails[Shopping],tabShoppingsEmails[E-mails consolidados])</f>
        <v>pedro.irineu@allos.co; vinicius.martins@allos.co; aline.jesus@allos.co; jean.medeiros@allos.co; bruno.rocha@allos.co; monica.mariano@allos.co</v>
      </c>
    </row>
    <row r="260" spans="1:39" ht="20.85" hidden="1" customHeight="1" thickBot="1">
      <c r="A260" s="185"/>
      <c r="B260" s="186" t="s">
        <v>99</v>
      </c>
      <c r="C260" s="199" t="s">
        <v>147</v>
      </c>
      <c r="D260" s="188" t="s">
        <v>89</v>
      </c>
      <c r="E260" s="199" t="s">
        <v>17</v>
      </c>
      <c r="F260" s="191">
        <v>4</v>
      </c>
      <c r="G260" s="191">
        <v>4</v>
      </c>
      <c r="H260" s="191">
        <v>0</v>
      </c>
      <c r="I260" s="191">
        <v>0</v>
      </c>
      <c r="J260" s="222">
        <v>40928.900888962104</v>
      </c>
      <c r="K260" s="192"/>
      <c r="L260" s="192">
        <v>0</v>
      </c>
      <c r="M260" s="192"/>
      <c r="N260" s="285">
        <v>0</v>
      </c>
      <c r="O260" s="194">
        <v>-194.2</v>
      </c>
      <c r="P260" s="192"/>
      <c r="Q260" s="192">
        <v>0</v>
      </c>
      <c r="R260" s="192"/>
      <c r="S260" s="192">
        <v>0</v>
      </c>
      <c r="T260" s="193" t="str">
        <f>IF(Tabela6[[#This Row],[Desconto SLA Mês]]&lt;&gt;"preenchimento pendente","Sim","Não")</f>
        <v>Sim</v>
      </c>
      <c r="U260" s="168">
        <f>(J260+L260+Q260+R260+S260+N260)+IF(T260="Sim",O260+P260,0)</f>
        <v>40734.700888962107</v>
      </c>
      <c r="V260" s="194"/>
      <c r="W260" s="194"/>
      <c r="X260" s="194"/>
      <c r="Y260" s="194"/>
      <c r="Z260" s="195">
        <v>45748</v>
      </c>
      <c r="AA260" s="301" cm="1">
        <f t="array" ref="AA260">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45778</v>
      </c>
      <c r="AB260" s="186"/>
      <c r="AC260" s="186"/>
      <c r="AD260" s="186"/>
      <c r="AE260" s="196"/>
      <c r="AF260" s="197"/>
      <c r="AG260" s="196"/>
      <c r="AH260" s="196"/>
      <c r="AI260" s="186">
        <f t="shared" si="19"/>
        <v>0</v>
      </c>
      <c r="AJ260" s="186">
        <f t="shared" si="17"/>
        <v>0</v>
      </c>
      <c r="AK260" s="186">
        <f t="shared" si="20"/>
        <v>194.19999999999709</v>
      </c>
      <c r="AL260" s="196"/>
      <c r="AM260" s="187" t="str">
        <f>_xlfn.XLOOKUP(Tabela6[[#This Row],[Unidade]],tabShoppingsEmails[Shopping],tabShoppingsEmails[E-mails consolidados])</f>
        <v>pedro.irineu@allos.co; vinicius.martins@allos.co; aline.jesus@allos.co; jean.medeiros@allos.co; bruno.rocha@allos.co; monica.mariano@allos.co</v>
      </c>
    </row>
    <row r="261" spans="1:39" ht="20.85" hidden="1" customHeight="1" thickBot="1">
      <c r="A261" s="185"/>
      <c r="B261" s="186" t="s">
        <v>99</v>
      </c>
      <c r="C261" s="187" t="s">
        <v>147</v>
      </c>
      <c r="D261" s="188" t="s">
        <v>89</v>
      </c>
      <c r="E261" s="199" t="s">
        <v>17</v>
      </c>
      <c r="F261" s="191">
        <v>4</v>
      </c>
      <c r="G261" s="191">
        <v>4</v>
      </c>
      <c r="H261" s="191">
        <v>8</v>
      </c>
      <c r="I261" s="191">
        <v>0</v>
      </c>
      <c r="J261" s="222">
        <v>40928.900888962082</v>
      </c>
      <c r="K261" s="192"/>
      <c r="L261" s="192">
        <v>-2128.12</v>
      </c>
      <c r="M261" s="192"/>
      <c r="N261" s="286">
        <v>0</v>
      </c>
      <c r="O261" s="286">
        <v>-388.39</v>
      </c>
      <c r="P261" s="192"/>
      <c r="Q261" s="192">
        <v>0</v>
      </c>
      <c r="R261" s="192"/>
      <c r="S261" s="192">
        <v>0</v>
      </c>
      <c r="T261" s="193" t="str">
        <f>IF(Tabela6[[#This Row],[Desconto SLA Mês]]&lt;&gt;"preenchimento pendente","Sim","Não")</f>
        <v>Sim</v>
      </c>
      <c r="U261" s="168">
        <f>(J261+L261+Q261+R261+S261+N261)+IF(T261="Sim",O261+P261,0)</f>
        <v>38412.39088896208</v>
      </c>
      <c r="V261" s="194"/>
      <c r="W261" s="194"/>
      <c r="X261" s="194"/>
      <c r="Y261" s="194"/>
      <c r="Z261" s="195">
        <v>45778</v>
      </c>
      <c r="AA261" s="301" cm="1">
        <f t="array" ref="AA261">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45809</v>
      </c>
      <c r="AB261" s="186"/>
      <c r="AC261" s="186"/>
      <c r="AD261" s="186"/>
      <c r="AE261" s="196"/>
      <c r="AF261" s="197"/>
      <c r="AG261" s="196"/>
      <c r="AH261" s="196"/>
      <c r="AI261" s="186">
        <f t="shared" si="19"/>
        <v>2128.12</v>
      </c>
      <c r="AJ261" s="186">
        <f t="shared" si="17"/>
        <v>0</v>
      </c>
      <c r="AK261" s="186">
        <f t="shared" si="20"/>
        <v>2516.510000000002</v>
      </c>
      <c r="AL261" s="196"/>
      <c r="AM261" s="187" t="str">
        <f>_xlfn.XLOOKUP(Tabela6[[#This Row],[Unidade]],tabShoppingsEmails[Shopping],tabShoppingsEmails[E-mails consolidados])</f>
        <v>pedro.irineu@allos.co; vinicius.martins@allos.co; aline.jesus@allos.co; jean.medeiros@allos.co; bruno.rocha@allos.co; monica.mariano@allos.co</v>
      </c>
    </row>
    <row r="262" spans="1:39" ht="20.85" hidden="1" customHeight="1" thickBot="1">
      <c r="A262" s="185"/>
      <c r="B262" s="186" t="s">
        <v>99</v>
      </c>
      <c r="C262" s="187" t="s">
        <v>147</v>
      </c>
      <c r="D262" s="188" t="s">
        <v>89</v>
      </c>
      <c r="E262" s="199" t="s">
        <v>17</v>
      </c>
      <c r="F262" s="191">
        <v>4</v>
      </c>
      <c r="G262" s="191">
        <v>5</v>
      </c>
      <c r="H262" s="191">
        <v>14</v>
      </c>
      <c r="I262" s="191">
        <v>0</v>
      </c>
      <c r="J262" s="192">
        <v>44513.7936645675</v>
      </c>
      <c r="K262" s="192"/>
      <c r="L262" s="192">
        <v>-4026.94</v>
      </c>
      <c r="M262" s="192"/>
      <c r="N262" s="192">
        <v>0</v>
      </c>
      <c r="O262" s="192">
        <v>-445.14</v>
      </c>
      <c r="P262" s="192"/>
      <c r="Q262" s="192">
        <v>0</v>
      </c>
      <c r="R262" s="192"/>
      <c r="S262" s="192">
        <v>0</v>
      </c>
      <c r="T262" s="193" t="str">
        <f>IF(Tabela6[[#This Row],[Desconto SLA Mês]]&lt;&gt;"preenchimento pendente","Sim","Não")</f>
        <v>Sim</v>
      </c>
      <c r="U262" s="168">
        <f t="shared" si="18"/>
        <v>40041.713664567498</v>
      </c>
      <c r="V262" s="194"/>
      <c r="W262" s="194"/>
      <c r="X262" s="194"/>
      <c r="Y262" s="194"/>
      <c r="Z262" s="195">
        <v>45809</v>
      </c>
      <c r="AA262" s="301" cm="1">
        <f t="array" ref="AA262">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45839</v>
      </c>
      <c r="AB262" s="186"/>
      <c r="AC262" s="186"/>
      <c r="AD262" s="186"/>
      <c r="AE262" s="196"/>
      <c r="AF262" s="197"/>
      <c r="AG262" s="196"/>
      <c r="AH262" s="196"/>
      <c r="AI262" s="186">
        <f t="shared" si="19"/>
        <v>4026.94</v>
      </c>
      <c r="AJ262" s="186">
        <f t="shared" si="17"/>
        <v>0</v>
      </c>
      <c r="AK262" s="186">
        <f t="shared" si="20"/>
        <v>4472.0800000000017</v>
      </c>
      <c r="AL262" s="196"/>
      <c r="AM262" s="187" t="str">
        <f>_xlfn.XLOOKUP(Tabela6[[#This Row],[Unidade]],tabShoppingsEmails[Shopping],tabShoppingsEmails[E-mails consolidados])</f>
        <v>pedro.irineu@allos.co; vinicius.martins@allos.co; aline.jesus@allos.co; jean.medeiros@allos.co; bruno.rocha@allos.co; monica.mariano@allos.co</v>
      </c>
    </row>
    <row r="263" spans="1:39" ht="20.85" hidden="1" customHeight="1" thickBot="1">
      <c r="A263" s="185">
        <v>45881</v>
      </c>
      <c r="B263" s="186" t="s">
        <v>99</v>
      </c>
      <c r="C263" s="187" t="s">
        <v>147</v>
      </c>
      <c r="D263" s="188" t="s">
        <v>89</v>
      </c>
      <c r="E263" s="199" t="s">
        <v>17</v>
      </c>
      <c r="F263" s="191">
        <v>4</v>
      </c>
      <c r="G263" s="191">
        <v>5</v>
      </c>
      <c r="H263" s="191">
        <v>8</v>
      </c>
      <c r="I263" s="191">
        <v>0</v>
      </c>
      <c r="J263" s="192">
        <v>44513.7936645675</v>
      </c>
      <c r="K263" s="192"/>
      <c r="L263" s="192">
        <v>-1929.72</v>
      </c>
      <c r="M263" s="192"/>
      <c r="N263" s="192">
        <v>0</v>
      </c>
      <c r="O263" s="192">
        <v>-445.14</v>
      </c>
      <c r="P263" s="192"/>
      <c r="Q263" s="192">
        <v>0</v>
      </c>
      <c r="R263" s="192"/>
      <c r="S263" s="192">
        <v>0</v>
      </c>
      <c r="T263" s="193" t="str">
        <f>IF(Tabela6[[#This Row],[Desconto SLA Mês]]&lt;&gt;"preenchimento pendente","Sim","Não")</f>
        <v>Sim</v>
      </c>
      <c r="U263" s="168">
        <f t="shared" si="18"/>
        <v>42138.933664567499</v>
      </c>
      <c r="V263" s="194"/>
      <c r="W263" s="194"/>
      <c r="X263" s="194"/>
      <c r="Y263" s="194"/>
      <c r="Z263" s="195">
        <v>45839</v>
      </c>
      <c r="AA263" s="301" cm="1">
        <f t="array" ref="AA263">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45870</v>
      </c>
      <c r="AB263" s="186"/>
      <c r="AC263" s="186"/>
      <c r="AD263" s="186"/>
      <c r="AE263" s="196"/>
      <c r="AF263" s="197"/>
      <c r="AG263" s="196"/>
      <c r="AH263" s="196"/>
      <c r="AI263" s="186">
        <f t="shared" si="19"/>
        <v>1929.72</v>
      </c>
      <c r="AJ263" s="186">
        <f t="shared" si="17"/>
        <v>0</v>
      </c>
      <c r="AK263" s="186">
        <f t="shared" si="20"/>
        <v>2374.8600000000006</v>
      </c>
      <c r="AL263" s="196"/>
      <c r="AM263" s="187" t="str">
        <f>_xlfn.XLOOKUP(Tabela6[[#This Row],[Unidade]],tabShoppingsEmails[Shopping],tabShoppingsEmails[E-mails consolidados])</f>
        <v>pedro.irineu@allos.co; vinicius.martins@allos.co; aline.jesus@allos.co; jean.medeiros@allos.co; bruno.rocha@allos.co; monica.mariano@allos.co</v>
      </c>
    </row>
    <row r="264" spans="1:39" ht="20.85" hidden="1" customHeight="1" thickBot="1">
      <c r="A264" s="185">
        <v>45916</v>
      </c>
      <c r="B264" s="186" t="s">
        <v>99</v>
      </c>
      <c r="C264" s="187" t="s">
        <v>147</v>
      </c>
      <c r="D264" s="188" t="s">
        <v>89</v>
      </c>
      <c r="E264" s="199" t="s">
        <v>17</v>
      </c>
      <c r="F264" s="191">
        <v>4</v>
      </c>
      <c r="G264" s="191">
        <v>5</v>
      </c>
      <c r="H264" s="191">
        <v>36</v>
      </c>
      <c r="I264" s="191">
        <v>0</v>
      </c>
      <c r="J264" s="192">
        <v>44513.7936645675</v>
      </c>
      <c r="K264" s="192"/>
      <c r="L264" s="192">
        <v>-8778.43</v>
      </c>
      <c r="M264" s="192"/>
      <c r="N264" s="192">
        <v>0</v>
      </c>
      <c r="O264" s="192">
        <v>-445.14</v>
      </c>
      <c r="P264" s="192"/>
      <c r="Q264" s="192">
        <v>0</v>
      </c>
      <c r="R264" s="192">
        <v>0</v>
      </c>
      <c r="S264" s="192">
        <v>0</v>
      </c>
      <c r="T264" s="193" t="str">
        <f>IF(Tabela6[[#This Row],[Desconto SLA Mês]]&lt;&gt;"preenchimento pendente","Sim","Não")</f>
        <v>Sim</v>
      </c>
      <c r="U264" s="168">
        <f t="shared" si="18"/>
        <v>35290.2236645675</v>
      </c>
      <c r="V264" s="194"/>
      <c r="W264" s="194"/>
      <c r="X264" s="194"/>
      <c r="Y264" s="194"/>
      <c r="Z264" s="195">
        <v>45870</v>
      </c>
      <c r="AA264" s="301" cm="1">
        <f t="array" ref="AA264">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45901</v>
      </c>
      <c r="AB264" s="186">
        <v>1651.6799999999998</v>
      </c>
      <c r="AC264" s="186">
        <v>811.55700422921552</v>
      </c>
      <c r="AD264" s="186"/>
      <c r="AE264" s="196"/>
      <c r="AF264" s="197"/>
      <c r="AG264" s="196"/>
      <c r="AH264" s="196"/>
      <c r="AI264" s="186">
        <f t="shared" si="19"/>
        <v>8778.43</v>
      </c>
      <c r="AJ264" s="186">
        <f t="shared" si="17"/>
        <v>840.12299577078431</v>
      </c>
      <c r="AK264" s="186">
        <f t="shared" si="20"/>
        <v>9223.57</v>
      </c>
      <c r="AL264" s="196"/>
      <c r="AM264" s="187" t="str">
        <f>_xlfn.XLOOKUP(Tabela6[[#This Row],[Unidade]],tabShoppingsEmails[Shopping],tabShoppingsEmails[E-mails consolidados])</f>
        <v>pedro.irineu@allos.co; vinicius.martins@allos.co; aline.jesus@allos.co; jean.medeiros@allos.co; bruno.rocha@allos.co; monica.mariano@allos.co</v>
      </c>
    </row>
    <row r="265" spans="1:39" ht="20.85" hidden="1" customHeight="1" thickBot="1">
      <c r="A265" s="185">
        <v>45943</v>
      </c>
      <c r="B265" s="186" t="s">
        <v>99</v>
      </c>
      <c r="C265" s="187" t="s">
        <v>147</v>
      </c>
      <c r="D265" s="188" t="s">
        <v>89</v>
      </c>
      <c r="E265" s="199" t="s">
        <v>17</v>
      </c>
      <c r="F265" s="191">
        <v>4</v>
      </c>
      <c r="G265" s="191">
        <v>5</v>
      </c>
      <c r="H265" s="191">
        <v>44</v>
      </c>
      <c r="I265" s="191">
        <v>0</v>
      </c>
      <c r="J265" s="192">
        <v>44513.7936645675</v>
      </c>
      <c r="K265" s="192"/>
      <c r="L265" s="192">
        <v>-18481.4382681879</v>
      </c>
      <c r="M265" s="192"/>
      <c r="N265" s="192">
        <v>0</v>
      </c>
      <c r="O265" s="192">
        <v>-445.14</v>
      </c>
      <c r="P265" s="192"/>
      <c r="Q265" s="192">
        <v>0</v>
      </c>
      <c r="R265" s="192">
        <v>0</v>
      </c>
      <c r="S265" s="192">
        <v>0</v>
      </c>
      <c r="T265" s="193" t="str">
        <f>IF(Tabela6[[#This Row],[Desconto SLA Mês]]&lt;&gt;"preenchimento pendente","Sim","Não")</f>
        <v>Sim</v>
      </c>
      <c r="U265" s="168">
        <f t="shared" si="18"/>
        <v>25587.215396379601</v>
      </c>
      <c r="V265" s="194"/>
      <c r="W265" s="194"/>
      <c r="X265" s="194"/>
      <c r="Y265" s="194"/>
      <c r="Z265" s="195">
        <v>45901</v>
      </c>
      <c r="AA265" s="301" cm="1">
        <f t="array" ref="AA265">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45931</v>
      </c>
      <c r="AB265" s="186"/>
      <c r="AC265" s="186"/>
      <c r="AD265" s="186"/>
      <c r="AE265" s="196"/>
      <c r="AF265" s="197"/>
      <c r="AG265" s="196"/>
      <c r="AH265" s="196"/>
      <c r="AI265" s="186">
        <f t="shared" si="19"/>
        <v>18481.4382681879</v>
      </c>
      <c r="AJ265" s="186">
        <f t="shared" si="17"/>
        <v>0</v>
      </c>
      <c r="AK265" s="186">
        <f t="shared" si="20"/>
        <v>18926.578268187899</v>
      </c>
      <c r="AL265" s="196"/>
      <c r="AM265" s="187" t="str">
        <f>_xlfn.XLOOKUP(Tabela6[[#This Row],[Unidade]],tabShoppingsEmails[Shopping],tabShoppingsEmails[E-mails consolidados])</f>
        <v>pedro.irineu@allos.co; vinicius.martins@allos.co; aline.jesus@allos.co; jean.medeiros@allos.co; bruno.rocha@allos.co; monica.mariano@allos.co</v>
      </c>
    </row>
    <row r="266" spans="1:39" ht="20.85" hidden="1" customHeight="1" thickBot="1">
      <c r="A266" s="185"/>
      <c r="B266" s="186" t="s">
        <v>252</v>
      </c>
      <c r="C266" s="187" t="s">
        <v>147</v>
      </c>
      <c r="D266" s="188" t="s">
        <v>89</v>
      </c>
      <c r="E266" s="199" t="s">
        <v>17</v>
      </c>
      <c r="F266" s="191">
        <v>4</v>
      </c>
      <c r="G266" s="191"/>
      <c r="H266" s="191"/>
      <c r="I266" s="191"/>
      <c r="J266" s="192"/>
      <c r="K266" s="192"/>
      <c r="L266" s="192"/>
      <c r="M266" s="192"/>
      <c r="N266" s="192"/>
      <c r="O266" s="192"/>
      <c r="P266" s="192"/>
      <c r="Q266" s="192"/>
      <c r="R266" s="192"/>
      <c r="S266" s="192"/>
      <c r="T266" s="193" t="str">
        <f>IF(Tabela6[[#This Row],[Desconto SLA Mês]]&lt;&gt;"preenchimento pendente","Sim","Não")</f>
        <v>Sim</v>
      </c>
      <c r="U266" s="168">
        <f t="shared" si="18"/>
        <v>0</v>
      </c>
      <c r="V266" s="194"/>
      <c r="W266" s="194"/>
      <c r="X266" s="194"/>
      <c r="Y266" s="194"/>
      <c r="Z266" s="195">
        <v>45931</v>
      </c>
      <c r="AA266" s="301" cm="1">
        <f t="array" ref="AA266">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45962</v>
      </c>
      <c r="AB266" s="186"/>
      <c r="AC266" s="186"/>
      <c r="AD266" s="186"/>
      <c r="AE266" s="196"/>
      <c r="AF266" s="197"/>
      <c r="AG266" s="196"/>
      <c r="AH266" s="196"/>
      <c r="AI266" s="186">
        <f t="shared" si="19"/>
        <v>0</v>
      </c>
      <c r="AJ266" s="186">
        <f t="shared" si="17"/>
        <v>0</v>
      </c>
      <c r="AK266" s="186">
        <f t="shared" si="20"/>
        <v>0</v>
      </c>
      <c r="AL266" s="196"/>
      <c r="AM266" s="187" t="str">
        <f>_xlfn.XLOOKUP(Tabela6[[#This Row],[Unidade]],tabShoppingsEmails[Shopping],tabShoppingsEmails[E-mails consolidados])</f>
        <v>pedro.irineu@allos.co; vinicius.martins@allos.co; aline.jesus@allos.co; jean.medeiros@allos.co; bruno.rocha@allos.co; monica.mariano@allos.co</v>
      </c>
    </row>
    <row r="267" spans="1:39" ht="20.85" hidden="1" customHeight="1" thickBot="1">
      <c r="A267" s="185"/>
      <c r="B267" s="186" t="s">
        <v>252</v>
      </c>
      <c r="C267" s="187" t="s">
        <v>147</v>
      </c>
      <c r="D267" s="188" t="s">
        <v>89</v>
      </c>
      <c r="E267" s="199" t="s">
        <v>17</v>
      </c>
      <c r="F267" s="191">
        <v>4</v>
      </c>
      <c r="G267" s="191"/>
      <c r="H267" s="191"/>
      <c r="I267" s="191"/>
      <c r="J267" s="192"/>
      <c r="K267" s="192"/>
      <c r="L267" s="192"/>
      <c r="M267" s="192"/>
      <c r="N267" s="192"/>
      <c r="O267" s="192"/>
      <c r="P267" s="192"/>
      <c r="Q267" s="192"/>
      <c r="R267" s="192"/>
      <c r="S267" s="192"/>
      <c r="T267" s="193" t="str">
        <f>IF(Tabela6[[#This Row],[Desconto SLA Mês]]&lt;&gt;"preenchimento pendente","Sim","Não")</f>
        <v>Sim</v>
      </c>
      <c r="U267" s="168">
        <f t="shared" si="18"/>
        <v>0</v>
      </c>
      <c r="V267" s="194"/>
      <c r="W267" s="194"/>
      <c r="X267" s="194"/>
      <c r="Y267" s="194"/>
      <c r="Z267" s="195">
        <v>45962</v>
      </c>
      <c r="AA267" s="301" cm="1">
        <f t="array" ref="AA267">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45992</v>
      </c>
      <c r="AB267" s="186"/>
      <c r="AC267" s="186"/>
      <c r="AD267" s="186"/>
      <c r="AE267" s="196"/>
      <c r="AF267" s="197"/>
      <c r="AG267" s="196"/>
      <c r="AH267" s="196"/>
      <c r="AI267" s="186">
        <f t="shared" si="19"/>
        <v>0</v>
      </c>
      <c r="AJ267" s="186">
        <f t="shared" si="17"/>
        <v>0</v>
      </c>
      <c r="AK267" s="186">
        <f t="shared" si="20"/>
        <v>0</v>
      </c>
      <c r="AL267" s="196"/>
      <c r="AM267" s="187" t="str">
        <f>_xlfn.XLOOKUP(Tabela6[[#This Row],[Unidade]],tabShoppingsEmails[Shopping],tabShoppingsEmails[E-mails consolidados])</f>
        <v>pedro.irineu@allos.co; vinicius.martins@allos.co; aline.jesus@allos.co; jean.medeiros@allos.co; bruno.rocha@allos.co; monica.mariano@allos.co</v>
      </c>
    </row>
    <row r="268" spans="1:39" ht="20.85" hidden="1" customHeight="1" thickBot="1">
      <c r="A268" s="185"/>
      <c r="B268" s="186" t="s">
        <v>252</v>
      </c>
      <c r="C268" s="186" t="s">
        <v>147</v>
      </c>
      <c r="D268" s="199" t="s">
        <v>89</v>
      </c>
      <c r="E268" s="199" t="s">
        <v>17</v>
      </c>
      <c r="F268" s="191">
        <v>4</v>
      </c>
      <c r="G268" s="191"/>
      <c r="H268" s="191"/>
      <c r="I268" s="191"/>
      <c r="J268" s="192"/>
      <c r="K268" s="192"/>
      <c r="L268" s="192"/>
      <c r="M268" s="192"/>
      <c r="N268" s="192"/>
      <c r="O268" s="192"/>
      <c r="P268" s="192"/>
      <c r="Q268" s="192"/>
      <c r="R268" s="192"/>
      <c r="S268" s="192"/>
      <c r="T268" s="193" t="str">
        <f>IF(Tabela6[[#This Row],[Desconto SLA Mês]]&lt;&gt;"preenchimento pendente","Sim","Não")</f>
        <v>Sim</v>
      </c>
      <c r="U268" s="168">
        <f t="shared" si="18"/>
        <v>0</v>
      </c>
      <c r="V268" s="194"/>
      <c r="W268" s="194"/>
      <c r="X268" s="194"/>
      <c r="Y268" s="194"/>
      <c r="Z268" s="195">
        <v>45962</v>
      </c>
      <c r="AA268" s="301" cm="1">
        <f t="array" ref="AA268">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45992</v>
      </c>
      <c r="AB268" s="186"/>
      <c r="AC268" s="186"/>
      <c r="AD268" s="186"/>
      <c r="AE268" s="196"/>
      <c r="AF268" s="197"/>
      <c r="AG268" s="196"/>
      <c r="AH268" s="196"/>
      <c r="AI268" s="186">
        <f t="shared" si="19"/>
        <v>0</v>
      </c>
      <c r="AJ268" s="186">
        <f t="shared" si="17"/>
        <v>0</v>
      </c>
      <c r="AK268" s="186">
        <f t="shared" si="20"/>
        <v>0</v>
      </c>
      <c r="AL268" s="196"/>
      <c r="AM268" s="187" t="str">
        <f>_xlfn.XLOOKUP(Tabela6[[#This Row],[Unidade]],tabShoppingsEmails[Shopping],tabShoppingsEmails[E-mails consolidados])</f>
        <v>pedro.irineu@allos.co; vinicius.martins@allos.co; aline.jesus@allos.co; jean.medeiros@allos.co; bruno.rocha@allos.co; monica.mariano@allos.co</v>
      </c>
    </row>
    <row r="269" spans="1:39" ht="20.85" hidden="1" customHeight="1" thickBot="1">
      <c r="A269" s="185"/>
      <c r="B269" s="186" t="s">
        <v>252</v>
      </c>
      <c r="C269" s="186" t="s">
        <v>147</v>
      </c>
      <c r="D269" s="199" t="s">
        <v>89</v>
      </c>
      <c r="E269" s="199" t="s">
        <v>17</v>
      </c>
      <c r="F269" s="191">
        <v>4</v>
      </c>
      <c r="G269" s="191"/>
      <c r="H269" s="191"/>
      <c r="I269" s="191"/>
      <c r="J269" s="192"/>
      <c r="K269" s="192"/>
      <c r="L269" s="192"/>
      <c r="M269" s="192"/>
      <c r="N269" s="192"/>
      <c r="O269" s="192"/>
      <c r="P269" s="192"/>
      <c r="Q269" s="192"/>
      <c r="R269" s="192"/>
      <c r="S269" s="192"/>
      <c r="T269" s="193" t="str">
        <f>IF(Tabela6[[#This Row],[Desconto SLA Mês]]&lt;&gt;"preenchimento pendente","Sim","Não")</f>
        <v>Sim</v>
      </c>
      <c r="U269" s="168">
        <f t="shared" si="18"/>
        <v>0</v>
      </c>
      <c r="V269" s="194"/>
      <c r="W269" s="194"/>
      <c r="X269" s="194"/>
      <c r="Y269" s="194"/>
      <c r="Z269" s="195">
        <v>45992</v>
      </c>
      <c r="AA269" s="301" cm="1">
        <f t="array" ref="AA269">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46023</v>
      </c>
      <c r="AB269" s="186"/>
      <c r="AC269" s="186"/>
      <c r="AD269" s="186"/>
      <c r="AE269" s="196"/>
      <c r="AF269" s="197"/>
      <c r="AG269" s="196"/>
      <c r="AH269" s="196"/>
      <c r="AI269" s="186">
        <f t="shared" si="19"/>
        <v>0</v>
      </c>
      <c r="AJ269" s="186">
        <f t="shared" si="17"/>
        <v>0</v>
      </c>
      <c r="AK269" s="186">
        <f t="shared" si="20"/>
        <v>0</v>
      </c>
      <c r="AL269" s="196"/>
      <c r="AM269" s="187" t="str">
        <f>_xlfn.XLOOKUP(Tabela6[[#This Row],[Unidade]],tabShoppingsEmails[Shopping],tabShoppingsEmails[E-mails consolidados])</f>
        <v>pedro.irineu@allos.co; vinicius.martins@allos.co; aline.jesus@allos.co; jean.medeiros@allos.co; bruno.rocha@allos.co; monica.mariano@allos.co</v>
      </c>
    </row>
    <row r="270" spans="1:39" ht="20.85" hidden="1" customHeight="1" thickBot="1">
      <c r="A270" s="185"/>
      <c r="B270" s="186" t="s">
        <v>99</v>
      </c>
      <c r="C270" s="186" t="s">
        <v>147</v>
      </c>
      <c r="D270" s="199" t="s">
        <v>85</v>
      </c>
      <c r="E270" s="199" t="s">
        <v>65</v>
      </c>
      <c r="F270" s="191">
        <v>20</v>
      </c>
      <c r="G270" s="191">
        <v>20</v>
      </c>
      <c r="H270" s="191">
        <v>0</v>
      </c>
      <c r="I270" s="191">
        <f>38+(50/60)</f>
        <v>38.833333333333336</v>
      </c>
      <c r="J270" s="192">
        <v>98973.14</v>
      </c>
      <c r="K270" s="192">
        <v>0</v>
      </c>
      <c r="L270" s="192">
        <v>0</v>
      </c>
      <c r="M270" s="192"/>
      <c r="N270" s="192">
        <v>-869.84</v>
      </c>
      <c r="O270" s="192">
        <v>0</v>
      </c>
      <c r="P270" s="192">
        <v>0</v>
      </c>
      <c r="Q270" s="192">
        <v>0</v>
      </c>
      <c r="R270" s="192">
        <v>0</v>
      </c>
      <c r="S270" s="192">
        <v>0</v>
      </c>
      <c r="T270" s="193" t="str">
        <f>IF(Tabela6[[#This Row],[Desconto SLA Mês]]&lt;&gt;"preenchimento pendente","Sim","Não")</f>
        <v>Sim</v>
      </c>
      <c r="U270" s="168">
        <f t="shared" si="18"/>
        <v>98103.3</v>
      </c>
      <c r="V270" s="194"/>
      <c r="W270" s="194"/>
      <c r="X270" s="194"/>
      <c r="Y270" s="194"/>
      <c r="Z270" s="195">
        <v>45658</v>
      </c>
      <c r="AA270" s="301" cm="1">
        <f t="array" ref="AA270">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45689</v>
      </c>
      <c r="AB270" s="186"/>
      <c r="AC270" s="186"/>
      <c r="AD270" s="186"/>
      <c r="AE270" s="196"/>
      <c r="AF270" s="197"/>
      <c r="AG270" s="196"/>
      <c r="AH270" s="196"/>
      <c r="AI270" s="186">
        <f t="shared" si="19"/>
        <v>0</v>
      </c>
      <c r="AJ270" s="186">
        <f t="shared" si="17"/>
        <v>0</v>
      </c>
      <c r="AK270" s="186">
        <f t="shared" si="20"/>
        <v>869.83999999999651</v>
      </c>
      <c r="AL270" s="196"/>
      <c r="AM270" s="187" t="str">
        <f>_xlfn.XLOOKUP(Tabela6[[#This Row],[Unidade]],tabShoppingsEmails[Shopping],tabShoppingsEmails[E-mails consolidados])</f>
        <v>pedro.irineu@allos.co; vinicius.martins@allos.co; aline.jesus@allos.co; jean.medeiros@allos.co; bruno.rocha@allos.co; monica.mariano@allos.co</v>
      </c>
    </row>
    <row r="271" spans="1:39" ht="20.85" hidden="1" customHeight="1" thickBot="1">
      <c r="A271" s="185"/>
      <c r="B271" s="186" t="s">
        <v>99</v>
      </c>
      <c r="C271" s="186" t="s">
        <v>147</v>
      </c>
      <c r="D271" s="199" t="s">
        <v>85</v>
      </c>
      <c r="E271" s="199" t="s">
        <v>65</v>
      </c>
      <c r="F271" s="191">
        <v>20</v>
      </c>
      <c r="G271" s="191">
        <v>20</v>
      </c>
      <c r="H271" s="191">
        <v>0</v>
      </c>
      <c r="I271" s="191">
        <f>11+(10/60)</f>
        <v>11.166666666666666</v>
      </c>
      <c r="J271" s="192">
        <v>98973.14</v>
      </c>
      <c r="K271" s="192">
        <v>0</v>
      </c>
      <c r="L271" s="192">
        <v>0</v>
      </c>
      <c r="M271" s="192"/>
      <c r="N271" s="192">
        <v>-193.74</v>
      </c>
      <c r="O271" s="192">
        <v>0</v>
      </c>
      <c r="P271" s="192">
        <v>0</v>
      </c>
      <c r="Q271" s="192">
        <v>0</v>
      </c>
      <c r="R271" s="192">
        <v>0</v>
      </c>
      <c r="S271" s="192"/>
      <c r="T271" s="193" t="str">
        <f>IF(Tabela6[[#This Row],[Desconto SLA Mês]]&lt;&gt;"preenchimento pendente","Sim","Não")</f>
        <v>Sim</v>
      </c>
      <c r="U271" s="168">
        <f t="shared" si="18"/>
        <v>98779.4</v>
      </c>
      <c r="V271" s="194"/>
      <c r="W271" s="194"/>
      <c r="X271" s="194"/>
      <c r="Y271" s="194"/>
      <c r="Z271" s="195">
        <v>45689</v>
      </c>
      <c r="AA271" s="301" cm="1">
        <f t="array" ref="AA271">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45717</v>
      </c>
      <c r="AB271" s="204">
        <v>739.05</v>
      </c>
      <c r="AC271" s="204">
        <v>739.05</v>
      </c>
      <c r="AD271" s="186"/>
      <c r="AE271" s="196"/>
      <c r="AF271" s="197"/>
      <c r="AG271" s="196"/>
      <c r="AH271" s="196"/>
      <c r="AI271" s="186">
        <f t="shared" si="19"/>
        <v>0</v>
      </c>
      <c r="AJ271" s="186">
        <f t="shared" si="17"/>
        <v>0</v>
      </c>
      <c r="AK271" s="186">
        <f t="shared" si="20"/>
        <v>193.74000000000524</v>
      </c>
      <c r="AL271" s="196"/>
      <c r="AM271" s="187" t="str">
        <f>_xlfn.XLOOKUP(Tabela6[[#This Row],[Unidade]],tabShoppingsEmails[Shopping],tabShoppingsEmails[E-mails consolidados])</f>
        <v>pedro.irineu@allos.co; vinicius.martins@allos.co; aline.jesus@allos.co; jean.medeiros@allos.co; bruno.rocha@allos.co; monica.mariano@allos.co</v>
      </c>
    </row>
    <row r="272" spans="1:39" ht="20.85" hidden="1" customHeight="1" thickBot="1">
      <c r="A272" s="185"/>
      <c r="B272" s="186" t="s">
        <v>99</v>
      </c>
      <c r="C272" s="186" t="s">
        <v>147</v>
      </c>
      <c r="D272" s="199" t="s">
        <v>85</v>
      </c>
      <c r="E272" s="199" t="s">
        <v>65</v>
      </c>
      <c r="F272" s="191">
        <v>20</v>
      </c>
      <c r="G272" s="191">
        <v>20</v>
      </c>
      <c r="H272" s="191">
        <v>0</v>
      </c>
      <c r="I272" s="191">
        <v>10.09</v>
      </c>
      <c r="J272" s="204">
        <v>105633.11</v>
      </c>
      <c r="K272" s="192"/>
      <c r="L272" s="192">
        <v>0</v>
      </c>
      <c r="M272" s="192">
        <v>0</v>
      </c>
      <c r="N272" s="192">
        <v>-249.79</v>
      </c>
      <c r="O272" s="192">
        <v>0</v>
      </c>
      <c r="P272" s="192"/>
      <c r="Q272" s="192">
        <v>0</v>
      </c>
      <c r="R272" s="192">
        <v>0</v>
      </c>
      <c r="S272" s="192"/>
      <c r="T272" s="193" t="str">
        <f>IF(Tabela6[[#This Row],[Desconto SLA Mês]]&lt;&gt;"preenchimento pendente","Sim","Não")</f>
        <v>Sim</v>
      </c>
      <c r="U272" s="168">
        <f t="shared" si="18"/>
        <v>105383.32</v>
      </c>
      <c r="V272" s="194"/>
      <c r="W272" s="194"/>
      <c r="X272" s="194">
        <v>13378.47</v>
      </c>
      <c r="Y272" s="194" t="s">
        <v>255</v>
      </c>
      <c r="Z272" s="195">
        <v>45717</v>
      </c>
      <c r="AA272" s="301" cm="1">
        <f t="array" ref="AA272">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45748</v>
      </c>
      <c r="AB272" s="204"/>
      <c r="AC272" s="204"/>
      <c r="AD272" s="186"/>
      <c r="AE272" s="196"/>
      <c r="AF272" s="197"/>
      <c r="AG272" s="196"/>
      <c r="AH272" s="196"/>
      <c r="AI272" s="186">
        <f t="shared" si="19"/>
        <v>0</v>
      </c>
      <c r="AJ272" s="186">
        <f t="shared" si="17"/>
        <v>0</v>
      </c>
      <c r="AK272" s="186">
        <f t="shared" si="20"/>
        <v>249.7899999999936</v>
      </c>
      <c r="AL272" s="196"/>
      <c r="AM272" s="187" t="str">
        <f>_xlfn.XLOOKUP(Tabela6[[#This Row],[Unidade]],tabShoppingsEmails[Shopping],tabShoppingsEmails[E-mails consolidados])</f>
        <v>pedro.irineu@allos.co; vinicius.martins@allos.co; aline.jesus@allos.co; jean.medeiros@allos.co; bruno.rocha@allos.co; monica.mariano@allos.co</v>
      </c>
    </row>
    <row r="273" spans="1:39" ht="20.85" hidden="1" customHeight="1" thickBot="1">
      <c r="A273" s="185"/>
      <c r="B273" s="186" t="s">
        <v>99</v>
      </c>
      <c r="C273" s="186" t="s">
        <v>147</v>
      </c>
      <c r="D273" s="199" t="s">
        <v>85</v>
      </c>
      <c r="E273" s="199" t="s">
        <v>65</v>
      </c>
      <c r="F273" s="191">
        <v>20</v>
      </c>
      <c r="G273" s="191">
        <v>20</v>
      </c>
      <c r="H273" s="191">
        <v>0</v>
      </c>
      <c r="I273" s="191">
        <v>6.17</v>
      </c>
      <c r="J273" s="204">
        <v>105633.11</v>
      </c>
      <c r="K273" s="192"/>
      <c r="L273" s="192">
        <v>0</v>
      </c>
      <c r="M273" s="192"/>
      <c r="N273" s="192">
        <v>-404.06</v>
      </c>
      <c r="O273" s="192">
        <v>0</v>
      </c>
      <c r="P273" s="192"/>
      <c r="Q273" s="192">
        <v>0</v>
      </c>
      <c r="R273" s="192"/>
      <c r="S273" s="192">
        <v>0</v>
      </c>
      <c r="T273" s="193" t="str">
        <f>IF(Tabela6[[#This Row],[Desconto SLA Mês]]&lt;&gt;"preenchimento pendente","Sim","Não")</f>
        <v>Sim</v>
      </c>
      <c r="U273" s="168">
        <f t="shared" si="18"/>
        <v>105229.05</v>
      </c>
      <c r="V273" s="194"/>
      <c r="W273" s="194"/>
      <c r="X273" s="194"/>
      <c r="Y273" s="194"/>
      <c r="Z273" s="195">
        <v>45748</v>
      </c>
      <c r="AA273" s="301" cm="1">
        <f t="array" ref="AA273">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45778</v>
      </c>
      <c r="AB273" s="186"/>
      <c r="AC273" s="186">
        <v>1651.4267137026238</v>
      </c>
      <c r="AD273" s="186"/>
      <c r="AE273" s="196"/>
      <c r="AF273" s="197"/>
      <c r="AG273" s="196"/>
      <c r="AH273" s="196"/>
      <c r="AI273" s="186">
        <f t="shared" si="19"/>
        <v>0</v>
      </c>
      <c r="AJ273" s="186">
        <f t="shared" si="17"/>
        <v>-1651.4267137026238</v>
      </c>
      <c r="AK273" s="186">
        <f t="shared" si="20"/>
        <v>404.05999999999767</v>
      </c>
      <c r="AL273" s="196"/>
      <c r="AM273" s="187" t="str">
        <f>_xlfn.XLOOKUP(Tabela6[[#This Row],[Unidade]],tabShoppingsEmails[Shopping],tabShoppingsEmails[E-mails consolidados])</f>
        <v>pedro.irineu@allos.co; vinicius.martins@allos.co; aline.jesus@allos.co; jean.medeiros@allos.co; bruno.rocha@allos.co; monica.mariano@allos.co</v>
      </c>
    </row>
    <row r="274" spans="1:39" ht="20.85" hidden="1" customHeight="1" thickBot="1">
      <c r="A274" s="185"/>
      <c r="B274" s="186" t="s">
        <v>99</v>
      </c>
      <c r="C274" s="186" t="s">
        <v>147</v>
      </c>
      <c r="D274" s="199" t="s">
        <v>85</v>
      </c>
      <c r="E274" s="199" t="s">
        <v>65</v>
      </c>
      <c r="F274" s="191">
        <v>20</v>
      </c>
      <c r="G274" s="191">
        <v>20</v>
      </c>
      <c r="H274" s="191">
        <v>0</v>
      </c>
      <c r="I274" s="191">
        <v>20.75</v>
      </c>
      <c r="J274" s="204">
        <v>105633.11</v>
      </c>
      <c r="K274" s="192"/>
      <c r="L274" s="192">
        <v>0</v>
      </c>
      <c r="M274" s="192"/>
      <c r="N274" s="192">
        <v>-513.97239999999999</v>
      </c>
      <c r="O274" s="192">
        <v>0</v>
      </c>
      <c r="P274" s="192"/>
      <c r="Q274" s="192"/>
      <c r="R274" s="192"/>
      <c r="S274" s="192">
        <v>0</v>
      </c>
      <c r="T274" s="193" t="str">
        <f>IF(Tabela6[[#This Row],[Desconto SLA Mês]]&lt;&gt;"preenchimento pendente","Sim","Não")</f>
        <v>Sim</v>
      </c>
      <c r="U274" s="168">
        <f t="shared" si="18"/>
        <v>105119.1376</v>
      </c>
      <c r="V274" s="194"/>
      <c r="W274" s="194"/>
      <c r="X274" s="194"/>
      <c r="Y274" s="194"/>
      <c r="Z274" s="195">
        <v>45778</v>
      </c>
      <c r="AA274" s="301" cm="1">
        <f t="array" ref="AA274">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45809</v>
      </c>
      <c r="AB274" s="186"/>
      <c r="AC274" s="204">
        <v>13442.34</v>
      </c>
      <c r="AD274" s="186"/>
      <c r="AE274" s="196"/>
      <c r="AF274" s="197"/>
      <c r="AG274" s="196"/>
      <c r="AH274" s="196"/>
      <c r="AI274" s="186">
        <f t="shared" si="19"/>
        <v>0</v>
      </c>
      <c r="AJ274" s="186">
        <f t="shared" si="17"/>
        <v>-13442.34</v>
      </c>
      <c r="AK274" s="186">
        <f t="shared" si="20"/>
        <v>513.97239999999874</v>
      </c>
      <c r="AL274" s="196"/>
      <c r="AM274" s="187" t="str">
        <f>_xlfn.XLOOKUP(Tabela6[[#This Row],[Unidade]],tabShoppingsEmails[Shopping],tabShoppingsEmails[E-mails consolidados])</f>
        <v>pedro.irineu@allos.co; vinicius.martins@allos.co; aline.jesus@allos.co; jean.medeiros@allos.co; bruno.rocha@allos.co; monica.mariano@allos.co</v>
      </c>
    </row>
    <row r="275" spans="1:39" ht="20.85" hidden="1" customHeight="1" thickBot="1">
      <c r="A275" s="185"/>
      <c r="B275" s="186" t="s">
        <v>252</v>
      </c>
      <c r="C275" s="186" t="s">
        <v>147</v>
      </c>
      <c r="D275" s="199" t="s">
        <v>85</v>
      </c>
      <c r="E275" s="199" t="s">
        <v>65</v>
      </c>
      <c r="F275" s="191">
        <v>20</v>
      </c>
      <c r="G275" s="191">
        <v>20</v>
      </c>
      <c r="H275" s="203" t="s">
        <v>253</v>
      </c>
      <c r="I275" s="203" t="s">
        <v>253</v>
      </c>
      <c r="J275" s="204">
        <v>105633.11</v>
      </c>
      <c r="K275" s="192"/>
      <c r="L275" s="200"/>
      <c r="M275" s="192"/>
      <c r="N275" s="200"/>
      <c r="O275" s="200" t="s">
        <v>254</v>
      </c>
      <c r="P275" s="192"/>
      <c r="Q275" s="192">
        <v>0</v>
      </c>
      <c r="R275" s="192"/>
      <c r="S275" s="192">
        <v>0</v>
      </c>
      <c r="T275" s="193" t="str">
        <f>IF(Tabela6[[#This Row],[Desconto SLA Mês]]&lt;&gt;"preenchimento pendente","Sim","Não")</f>
        <v>Não</v>
      </c>
      <c r="U275" s="168">
        <f t="shared" si="18"/>
        <v>105633.11</v>
      </c>
      <c r="V275" s="194"/>
      <c r="W275" s="194"/>
      <c r="X275" s="194"/>
      <c r="Y275" s="194"/>
      <c r="Z275" s="195">
        <v>45809</v>
      </c>
      <c r="AA275" s="301" cm="1">
        <f t="array" ref="AA275">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45839</v>
      </c>
      <c r="AB275" s="204"/>
      <c r="AC275" s="204"/>
      <c r="AD275" s="204"/>
      <c r="AE275" s="196"/>
      <c r="AF275" s="197"/>
      <c r="AG275" s="196"/>
      <c r="AH275" s="196"/>
      <c r="AI275" s="186">
        <f t="shared" si="19"/>
        <v>0</v>
      </c>
      <c r="AJ275" s="186">
        <f t="shared" si="17"/>
        <v>0</v>
      </c>
      <c r="AK275" s="186">
        <f t="shared" si="20"/>
        <v>0</v>
      </c>
      <c r="AL275" s="196"/>
      <c r="AM275" s="187" t="str">
        <f>_xlfn.XLOOKUP(Tabela6[[#This Row],[Unidade]],tabShoppingsEmails[Shopping],tabShoppingsEmails[E-mails consolidados])</f>
        <v>pedro.irineu@allos.co; vinicius.martins@allos.co; aline.jesus@allos.co; jean.medeiros@allos.co; bruno.rocha@allos.co; monica.mariano@allos.co</v>
      </c>
    </row>
    <row r="276" spans="1:39" ht="20.85" hidden="1" customHeight="1" thickBot="1">
      <c r="A276" s="185">
        <v>45875</v>
      </c>
      <c r="B276" s="186" t="s">
        <v>99</v>
      </c>
      <c r="C276" s="186" t="s">
        <v>147</v>
      </c>
      <c r="D276" s="199" t="s">
        <v>85</v>
      </c>
      <c r="E276" s="199" t="s">
        <v>65</v>
      </c>
      <c r="F276" s="191">
        <v>20</v>
      </c>
      <c r="G276" s="191">
        <v>20</v>
      </c>
      <c r="H276" s="191">
        <v>0</v>
      </c>
      <c r="I276" s="191">
        <v>8.25</v>
      </c>
      <c r="J276" s="204">
        <v>105633.11</v>
      </c>
      <c r="K276" s="192"/>
      <c r="L276" s="192">
        <v>0</v>
      </c>
      <c r="M276" s="192"/>
      <c r="N276" s="192">
        <v>-198.4025</v>
      </c>
      <c r="O276" s="192">
        <v>0</v>
      </c>
      <c r="P276" s="192"/>
      <c r="Q276" s="192">
        <v>0</v>
      </c>
      <c r="R276" s="192"/>
      <c r="S276" s="192">
        <v>0</v>
      </c>
      <c r="T276" s="193" t="str">
        <f>IF(Tabela6[[#This Row],[Desconto SLA Mês]]&lt;&gt;"preenchimento pendente","Sim","Não")</f>
        <v>Sim</v>
      </c>
      <c r="U276" s="168">
        <f t="shared" si="18"/>
        <v>105434.7075</v>
      </c>
      <c r="V276" s="194"/>
      <c r="W276" s="194"/>
      <c r="X276" s="194"/>
      <c r="Y276" s="194"/>
      <c r="Z276" s="195">
        <v>45839</v>
      </c>
      <c r="AA276" s="301" cm="1">
        <f t="array" ref="AA276">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45870</v>
      </c>
      <c r="AB276" s="204"/>
      <c r="AC276" s="204">
        <v>8477.5400000000009</v>
      </c>
      <c r="AD276" s="204"/>
      <c r="AE276" s="196"/>
      <c r="AF276" s="197"/>
      <c r="AG276" s="196"/>
      <c r="AH276" s="196"/>
      <c r="AI276" s="186">
        <f t="shared" si="19"/>
        <v>0</v>
      </c>
      <c r="AJ276" s="186">
        <f t="shared" si="17"/>
        <v>-8477.5400000000009</v>
      </c>
      <c r="AK276" s="186">
        <f t="shared" si="20"/>
        <v>198.40249999999651</v>
      </c>
      <c r="AL276" s="196"/>
      <c r="AM276" s="187" t="str">
        <f>_xlfn.XLOOKUP(Tabela6[[#This Row],[Unidade]],tabShoppingsEmails[Shopping],tabShoppingsEmails[E-mails consolidados])</f>
        <v>pedro.irineu@allos.co; vinicius.martins@allos.co; aline.jesus@allos.co; jean.medeiros@allos.co; bruno.rocha@allos.co; monica.mariano@allos.co</v>
      </c>
    </row>
    <row r="277" spans="1:39" ht="20.85" hidden="1" customHeight="1" thickBot="1">
      <c r="A277" s="185">
        <v>45901</v>
      </c>
      <c r="B277" s="186" t="s">
        <v>99</v>
      </c>
      <c r="C277" s="186" t="s">
        <v>147</v>
      </c>
      <c r="D277" s="199" t="s">
        <v>85</v>
      </c>
      <c r="E277" s="199" t="s">
        <v>65</v>
      </c>
      <c r="F277" s="191">
        <v>20</v>
      </c>
      <c r="G277" s="191">
        <v>20</v>
      </c>
      <c r="H277" s="191">
        <v>0</v>
      </c>
      <c r="I277" s="191">
        <v>15.83</v>
      </c>
      <c r="J277" s="204">
        <v>105633.11</v>
      </c>
      <c r="K277" s="192"/>
      <c r="L277" s="192">
        <v>0</v>
      </c>
      <c r="M277" s="192"/>
      <c r="N277" s="192">
        <v>-381.10430000000002</v>
      </c>
      <c r="O277" s="200" t="s">
        <v>254</v>
      </c>
      <c r="P277" s="192"/>
      <c r="Q277" s="192">
        <v>0</v>
      </c>
      <c r="R277" s="192">
        <v>0</v>
      </c>
      <c r="S277" s="192">
        <v>0</v>
      </c>
      <c r="T277" s="193" t="str">
        <f>IF(Tabela6[[#This Row],[Desconto SLA Mês]]&lt;&gt;"preenchimento pendente","Sim","Não")</f>
        <v>Não</v>
      </c>
      <c r="U277" s="168">
        <f t="shared" si="18"/>
        <v>105252.00569999999</v>
      </c>
      <c r="V277" s="194"/>
      <c r="W277" s="194"/>
      <c r="X277" s="194"/>
      <c r="Y277" s="194"/>
      <c r="Z277" s="195">
        <v>45870</v>
      </c>
      <c r="AA277" s="301" cm="1">
        <f t="array" ref="AA277">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45901</v>
      </c>
      <c r="AB277" s="204"/>
      <c r="AC277" s="204">
        <v>9538.3358202150121</v>
      </c>
      <c r="AD277" s="204"/>
      <c r="AE277" s="196"/>
      <c r="AF277" s="197"/>
      <c r="AG277" s="196"/>
      <c r="AH277" s="196"/>
      <c r="AI277" s="186">
        <f t="shared" si="19"/>
        <v>0</v>
      </c>
      <c r="AJ277" s="186">
        <f t="shared" si="17"/>
        <v>-9538.3358202150121</v>
      </c>
      <c r="AK277" s="186">
        <f t="shared" si="20"/>
        <v>381.10430000000633</v>
      </c>
      <c r="AL277" s="196"/>
      <c r="AM277" s="187" t="str">
        <f>_xlfn.XLOOKUP(Tabela6[[#This Row],[Unidade]],tabShoppingsEmails[Shopping],tabShoppingsEmails[E-mails consolidados])</f>
        <v>pedro.irineu@allos.co; vinicius.martins@allos.co; aline.jesus@allos.co; jean.medeiros@allos.co; bruno.rocha@allos.co; monica.mariano@allos.co</v>
      </c>
    </row>
    <row r="278" spans="1:39" ht="20.85" hidden="1" customHeight="1" thickBot="1">
      <c r="A278" s="185">
        <v>45931</v>
      </c>
      <c r="B278" s="186" t="s">
        <v>99</v>
      </c>
      <c r="C278" s="186" t="s">
        <v>147</v>
      </c>
      <c r="D278" s="199" t="s">
        <v>85</v>
      </c>
      <c r="E278" s="199" t="s">
        <v>65</v>
      </c>
      <c r="F278" s="191">
        <v>20</v>
      </c>
      <c r="G278" s="191">
        <v>20</v>
      </c>
      <c r="H278" s="191">
        <v>0</v>
      </c>
      <c r="I278" s="191">
        <v>4.0199999999999996</v>
      </c>
      <c r="J278" s="204">
        <v>105633.11</v>
      </c>
      <c r="K278" s="192"/>
      <c r="L278" s="192">
        <v>0</v>
      </c>
      <c r="M278" s="192"/>
      <c r="N278" s="192">
        <v>-95.3142</v>
      </c>
      <c r="O278" s="192">
        <v>0</v>
      </c>
      <c r="P278" s="192"/>
      <c r="Q278" s="192">
        <v>0</v>
      </c>
      <c r="R278" s="192">
        <v>0</v>
      </c>
      <c r="S278" s="192">
        <v>0</v>
      </c>
      <c r="T278" s="193" t="str">
        <f>IF(Tabela6[[#This Row],[Desconto SLA Mês]]&lt;&gt;"preenchimento pendente","Sim","Não")</f>
        <v>Sim</v>
      </c>
      <c r="U278" s="168">
        <f t="shared" si="18"/>
        <v>105537.79580000001</v>
      </c>
      <c r="V278" s="194"/>
      <c r="W278" s="194"/>
      <c r="X278" s="194"/>
      <c r="Y278" s="194"/>
      <c r="Z278" s="195">
        <v>45901</v>
      </c>
      <c r="AA278" s="301" cm="1">
        <f t="array" ref="AA278">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45931</v>
      </c>
      <c r="AB278" s="204">
        <v>1430.07</v>
      </c>
      <c r="AC278" s="204"/>
      <c r="AD278" s="204"/>
      <c r="AE278" s="196"/>
      <c r="AF278" s="197"/>
      <c r="AG278" s="196"/>
      <c r="AH278" s="196"/>
      <c r="AI278" s="186">
        <f t="shared" si="19"/>
        <v>0</v>
      </c>
      <c r="AJ278" s="186">
        <f t="shared" si="17"/>
        <v>1430.07</v>
      </c>
      <c r="AK278" s="186">
        <f t="shared" si="20"/>
        <v>95.314199999993434</v>
      </c>
      <c r="AL278" s="196"/>
      <c r="AM278" s="187" t="str">
        <f>_xlfn.XLOOKUP(Tabela6[[#This Row],[Unidade]],tabShoppingsEmails[Shopping],tabShoppingsEmails[E-mails consolidados])</f>
        <v>pedro.irineu@allos.co; vinicius.martins@allos.co; aline.jesus@allos.co; jean.medeiros@allos.co; bruno.rocha@allos.co; monica.mariano@allos.co</v>
      </c>
    </row>
    <row r="279" spans="1:39" ht="20.85" hidden="1" customHeight="1" thickBot="1">
      <c r="A279" s="185"/>
      <c r="B279" s="186" t="s">
        <v>252</v>
      </c>
      <c r="C279" s="186" t="s">
        <v>147</v>
      </c>
      <c r="D279" s="199" t="s">
        <v>85</v>
      </c>
      <c r="E279" s="199" t="s">
        <v>65</v>
      </c>
      <c r="F279" s="191">
        <v>20</v>
      </c>
      <c r="G279" s="191"/>
      <c r="H279" s="191"/>
      <c r="I279" s="191"/>
      <c r="J279" s="204"/>
      <c r="K279" s="192"/>
      <c r="L279" s="192"/>
      <c r="M279" s="192"/>
      <c r="N279" s="192"/>
      <c r="O279" s="192"/>
      <c r="P279" s="192"/>
      <c r="Q279" s="192"/>
      <c r="R279" s="192"/>
      <c r="S279" s="192"/>
      <c r="T279" s="193" t="str">
        <f>IF(Tabela6[[#This Row],[Desconto SLA Mês]]&lt;&gt;"preenchimento pendente","Sim","Não")</f>
        <v>Sim</v>
      </c>
      <c r="U279" s="168">
        <f t="shared" si="18"/>
        <v>0</v>
      </c>
      <c r="V279" s="194"/>
      <c r="W279" s="194"/>
      <c r="X279" s="194"/>
      <c r="Y279" s="194"/>
      <c r="Z279" s="195">
        <v>45931</v>
      </c>
      <c r="AA279" s="301" cm="1">
        <f t="array" ref="AA279">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45962</v>
      </c>
      <c r="AB279" s="204"/>
      <c r="AC279" s="204"/>
      <c r="AD279" s="204"/>
      <c r="AE279" s="196"/>
      <c r="AF279" s="197"/>
      <c r="AG279" s="196"/>
      <c r="AH279" s="196"/>
      <c r="AI279" s="186">
        <f t="shared" si="19"/>
        <v>0</v>
      </c>
      <c r="AJ279" s="186">
        <f t="shared" si="17"/>
        <v>0</v>
      </c>
      <c r="AK279" s="186">
        <f t="shared" si="20"/>
        <v>0</v>
      </c>
      <c r="AL279" s="196"/>
      <c r="AM279" s="187" t="str">
        <f>_xlfn.XLOOKUP(Tabela6[[#This Row],[Unidade]],tabShoppingsEmails[Shopping],tabShoppingsEmails[E-mails consolidados])</f>
        <v>pedro.irineu@allos.co; vinicius.martins@allos.co; aline.jesus@allos.co; jean.medeiros@allos.co; bruno.rocha@allos.co; monica.mariano@allos.co</v>
      </c>
    </row>
    <row r="280" spans="1:39" ht="20.85" hidden="1" customHeight="1" thickBot="1">
      <c r="A280" s="185"/>
      <c r="B280" s="186" t="s">
        <v>252</v>
      </c>
      <c r="C280" s="186" t="s">
        <v>147</v>
      </c>
      <c r="D280" s="199" t="s">
        <v>85</v>
      </c>
      <c r="E280" s="199" t="s">
        <v>65</v>
      </c>
      <c r="F280" s="191">
        <v>20</v>
      </c>
      <c r="G280" s="191"/>
      <c r="H280" s="191"/>
      <c r="I280" s="191"/>
      <c r="J280" s="204"/>
      <c r="K280" s="192"/>
      <c r="L280" s="192"/>
      <c r="M280" s="192"/>
      <c r="N280" s="192"/>
      <c r="O280" s="192"/>
      <c r="P280" s="192"/>
      <c r="Q280" s="192"/>
      <c r="R280" s="192"/>
      <c r="S280" s="192"/>
      <c r="T280" s="193" t="str">
        <f>IF(Tabela6[[#This Row],[Desconto SLA Mês]]&lt;&gt;"preenchimento pendente","Sim","Não")</f>
        <v>Sim</v>
      </c>
      <c r="U280" s="168">
        <f t="shared" si="18"/>
        <v>0</v>
      </c>
      <c r="V280" s="194"/>
      <c r="W280" s="194"/>
      <c r="X280" s="194"/>
      <c r="Y280" s="194"/>
      <c r="Z280" s="195">
        <v>45962</v>
      </c>
      <c r="AA280" s="301" cm="1">
        <f t="array" ref="AA280">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45992</v>
      </c>
      <c r="AB280" s="204"/>
      <c r="AC280" s="204"/>
      <c r="AD280" s="186"/>
      <c r="AE280" s="196"/>
      <c r="AF280" s="197"/>
      <c r="AG280" s="196"/>
      <c r="AH280" s="196"/>
      <c r="AI280" s="186">
        <f t="shared" si="19"/>
        <v>0</v>
      </c>
      <c r="AJ280" s="186">
        <f t="shared" si="17"/>
        <v>0</v>
      </c>
      <c r="AK280" s="186">
        <f t="shared" si="20"/>
        <v>0</v>
      </c>
      <c r="AL280" s="196"/>
      <c r="AM280" s="187" t="str">
        <f>_xlfn.XLOOKUP(Tabela6[[#This Row],[Unidade]],tabShoppingsEmails[Shopping],tabShoppingsEmails[E-mails consolidados])</f>
        <v>pedro.irineu@allos.co; vinicius.martins@allos.co; aline.jesus@allos.co; jean.medeiros@allos.co; bruno.rocha@allos.co; monica.mariano@allos.co</v>
      </c>
    </row>
    <row r="281" spans="1:39" ht="20.85" hidden="1" customHeight="1" thickBot="1">
      <c r="A281" s="185"/>
      <c r="B281" s="186" t="s">
        <v>252</v>
      </c>
      <c r="C281" s="186" t="s">
        <v>147</v>
      </c>
      <c r="D281" s="199" t="s">
        <v>85</v>
      </c>
      <c r="E281" s="199" t="s">
        <v>65</v>
      </c>
      <c r="F281" s="191">
        <v>20</v>
      </c>
      <c r="G281" s="191"/>
      <c r="H281" s="191"/>
      <c r="I281" s="191"/>
      <c r="J281" s="192"/>
      <c r="K281" s="192"/>
      <c r="L281" s="192"/>
      <c r="M281" s="192"/>
      <c r="N281" s="192"/>
      <c r="O281" s="192"/>
      <c r="P281" s="192"/>
      <c r="Q281" s="192"/>
      <c r="R281" s="192"/>
      <c r="S281" s="192"/>
      <c r="T281" s="193" t="str">
        <f>IF(Tabela6[[#This Row],[Desconto SLA Mês]]&lt;&gt;"preenchimento pendente","Sim","Não")</f>
        <v>Sim</v>
      </c>
      <c r="U281" s="168">
        <f t="shared" si="18"/>
        <v>0</v>
      </c>
      <c r="V281" s="194"/>
      <c r="W281" s="194"/>
      <c r="X281" s="194"/>
      <c r="Y281" s="194"/>
      <c r="Z281" s="195">
        <v>45992</v>
      </c>
      <c r="AA281" s="301" cm="1">
        <f t="array" ref="AA281">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46023</v>
      </c>
      <c r="AB281" s="186"/>
      <c r="AC281" s="186"/>
      <c r="AD281" s="186"/>
      <c r="AE281" s="196"/>
      <c r="AF281" s="197"/>
      <c r="AG281" s="196"/>
      <c r="AH281" s="196"/>
      <c r="AI281" s="186">
        <f t="shared" si="19"/>
        <v>0</v>
      </c>
      <c r="AJ281" s="186">
        <f t="shared" si="17"/>
        <v>0</v>
      </c>
      <c r="AK281" s="186">
        <f t="shared" si="20"/>
        <v>0</v>
      </c>
      <c r="AL281" s="196"/>
      <c r="AM281" s="187" t="str">
        <f>_xlfn.XLOOKUP(Tabela6[[#This Row],[Unidade]],tabShoppingsEmails[Shopping],tabShoppingsEmails[E-mails consolidados])</f>
        <v>pedro.irineu@allos.co; vinicius.martins@allos.co; aline.jesus@allos.co; jean.medeiros@allos.co; bruno.rocha@allos.co; monica.mariano@allos.co</v>
      </c>
    </row>
    <row r="282" spans="1:39" ht="20.85" hidden="1" customHeight="1" thickBot="1">
      <c r="A282" s="185"/>
      <c r="B282" s="186" t="s">
        <v>99</v>
      </c>
      <c r="C282" s="186" t="s">
        <v>147</v>
      </c>
      <c r="D282" s="199" t="s">
        <v>87</v>
      </c>
      <c r="E282" s="199" t="s">
        <v>65</v>
      </c>
      <c r="F282" s="191">
        <v>16</v>
      </c>
      <c r="G282" s="191">
        <v>16</v>
      </c>
      <c r="H282" s="191">
        <v>0</v>
      </c>
      <c r="I282" s="191">
        <v>0</v>
      </c>
      <c r="J282" s="204">
        <v>124967.25</v>
      </c>
      <c r="K282" s="192">
        <v>0</v>
      </c>
      <c r="L282" s="192">
        <v>0</v>
      </c>
      <c r="M282" s="192"/>
      <c r="N282" s="192">
        <v>0</v>
      </c>
      <c r="O282" s="192">
        <v>0</v>
      </c>
      <c r="P282" s="192">
        <v>0</v>
      </c>
      <c r="Q282" s="192">
        <v>0</v>
      </c>
      <c r="R282" s="192">
        <v>0</v>
      </c>
      <c r="S282" s="192">
        <v>0</v>
      </c>
      <c r="T282" s="193" t="str">
        <f>IF(Tabela6[[#This Row],[Desconto SLA Mês]]&lt;&gt;"preenchimento pendente","Sim","Não")</f>
        <v>Sim</v>
      </c>
      <c r="U282" s="168">
        <f t="shared" si="18"/>
        <v>124967.25</v>
      </c>
      <c r="V282" s="194"/>
      <c r="W282" s="194"/>
      <c r="X282" s="194"/>
      <c r="Y282" s="206"/>
      <c r="Z282" s="195">
        <v>45658</v>
      </c>
      <c r="AA282" s="301" cm="1">
        <f t="array" ref="AA282">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45689</v>
      </c>
      <c r="AB282" s="204"/>
      <c r="AC282" s="204"/>
      <c r="AD282" s="186"/>
      <c r="AE282" s="196"/>
      <c r="AF282" s="197"/>
      <c r="AG282" s="196"/>
      <c r="AH282" s="196"/>
      <c r="AI282" s="186">
        <f t="shared" si="19"/>
        <v>0</v>
      </c>
      <c r="AJ282" s="186">
        <f t="shared" si="17"/>
        <v>0</v>
      </c>
      <c r="AK282" s="186">
        <f t="shared" si="20"/>
        <v>0</v>
      </c>
      <c r="AL282" s="196"/>
      <c r="AM282" s="187" t="str">
        <f>_xlfn.XLOOKUP(Tabela6[[#This Row],[Unidade]],tabShoppingsEmails[Shopping],tabShoppingsEmails[E-mails consolidados])</f>
        <v>pedro.irineu@allos.co; vinicius.martins@allos.co; aline.jesus@allos.co; jean.medeiros@allos.co; bruno.rocha@allos.co; monica.mariano@allos.co</v>
      </c>
    </row>
    <row r="283" spans="1:39" ht="20.85" hidden="1" customHeight="1" thickBot="1">
      <c r="A283" s="185"/>
      <c r="B283" s="186" t="s">
        <v>99</v>
      </c>
      <c r="C283" s="186" t="s">
        <v>147</v>
      </c>
      <c r="D283" s="199" t="s">
        <v>87</v>
      </c>
      <c r="E283" s="199" t="s">
        <v>65</v>
      </c>
      <c r="F283" s="191">
        <v>16</v>
      </c>
      <c r="G283" s="191">
        <v>16</v>
      </c>
      <c r="H283" s="191">
        <v>0</v>
      </c>
      <c r="I283" s="191">
        <f>1+55/60</f>
        <v>1.9166666666666665</v>
      </c>
      <c r="J283" s="204">
        <v>124967.25</v>
      </c>
      <c r="K283" s="192">
        <v>0</v>
      </c>
      <c r="L283" s="192">
        <v>0</v>
      </c>
      <c r="M283" s="192"/>
      <c r="N283" s="192">
        <v>-43.59</v>
      </c>
      <c r="O283" s="192">
        <v>0</v>
      </c>
      <c r="P283" s="192">
        <v>0</v>
      </c>
      <c r="Q283" s="192">
        <v>0</v>
      </c>
      <c r="R283" s="192">
        <v>0</v>
      </c>
      <c r="S283" s="192"/>
      <c r="T283" s="193" t="str">
        <f>IF(Tabela6[[#This Row],[Desconto SLA Mês]]&lt;&gt;"preenchimento pendente","Sim","Não")</f>
        <v>Sim</v>
      </c>
      <c r="U283" s="168">
        <f t="shared" si="18"/>
        <v>124923.66</v>
      </c>
      <c r="V283" s="194"/>
      <c r="W283" s="194"/>
      <c r="X283" s="195"/>
      <c r="Y283" s="206"/>
      <c r="Z283" s="195">
        <v>45689</v>
      </c>
      <c r="AA283" s="301" cm="1">
        <f t="array" ref="AA283">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45717</v>
      </c>
      <c r="AB283" s="204">
        <v>5338.43</v>
      </c>
      <c r="AC283" s="204">
        <v>5338.43</v>
      </c>
      <c r="AD283" s="186"/>
      <c r="AE283" s="196"/>
      <c r="AF283" s="197"/>
      <c r="AG283" s="196"/>
      <c r="AH283" s="196"/>
      <c r="AI283" s="186">
        <f t="shared" si="19"/>
        <v>0</v>
      </c>
      <c r="AJ283" s="186">
        <f t="shared" si="17"/>
        <v>0</v>
      </c>
      <c r="AK283" s="186">
        <f t="shared" si="20"/>
        <v>43.589999999996508</v>
      </c>
      <c r="AL283" s="196"/>
      <c r="AM283" s="187" t="str">
        <f>_xlfn.XLOOKUP(Tabela6[[#This Row],[Unidade]],tabShoppingsEmails[Shopping],tabShoppingsEmails[E-mails consolidados])</f>
        <v>pedro.irineu@allos.co; vinicius.martins@allos.co; aline.jesus@allos.co; jean.medeiros@allos.co; bruno.rocha@allos.co; monica.mariano@allos.co</v>
      </c>
    </row>
    <row r="284" spans="1:39" ht="20.85" hidden="1" customHeight="1" thickBot="1">
      <c r="A284" s="185"/>
      <c r="B284" s="186" t="s">
        <v>99</v>
      </c>
      <c r="C284" s="186" t="s">
        <v>147</v>
      </c>
      <c r="D284" s="199" t="s">
        <v>87</v>
      </c>
      <c r="E284" s="199" t="s">
        <v>65</v>
      </c>
      <c r="F284" s="191">
        <v>16</v>
      </c>
      <c r="G284" s="191">
        <v>16</v>
      </c>
      <c r="H284" s="191">
        <v>0</v>
      </c>
      <c r="I284" s="191">
        <v>0</v>
      </c>
      <c r="J284" s="204">
        <v>130971.89</v>
      </c>
      <c r="K284" s="192">
        <v>0</v>
      </c>
      <c r="L284" s="192">
        <v>0</v>
      </c>
      <c r="M284" s="192">
        <v>0</v>
      </c>
      <c r="N284" s="192">
        <v>0</v>
      </c>
      <c r="O284" s="192">
        <v>0</v>
      </c>
      <c r="P284" s="192"/>
      <c r="Q284" s="192">
        <v>0</v>
      </c>
      <c r="R284" s="192"/>
      <c r="S284" s="192"/>
      <c r="T284" s="193" t="str">
        <f>IF(Tabela6[[#This Row],[Desconto SLA Mês]]&lt;&gt;"preenchimento pendente","Sim","Não")</f>
        <v>Sim</v>
      </c>
      <c r="U284" s="168">
        <f t="shared" si="18"/>
        <v>130971.89</v>
      </c>
      <c r="V284" s="194"/>
      <c r="W284" s="194"/>
      <c r="X284" s="194">
        <v>11766.17</v>
      </c>
      <c r="Y284" s="194" t="s">
        <v>255</v>
      </c>
      <c r="Z284" s="195">
        <v>45717</v>
      </c>
      <c r="AA284" s="301" cm="1">
        <f t="array" ref="AA284">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45748</v>
      </c>
      <c r="AB284" s="204"/>
      <c r="AC284" s="204"/>
      <c r="AD284" s="204"/>
      <c r="AE284" s="196"/>
      <c r="AF284" s="197"/>
      <c r="AG284" s="196"/>
      <c r="AH284" s="196"/>
      <c r="AI284" s="186">
        <f t="shared" si="19"/>
        <v>0</v>
      </c>
      <c r="AJ284" s="186">
        <f t="shared" si="17"/>
        <v>0</v>
      </c>
      <c r="AK284" s="186">
        <f t="shared" si="20"/>
        <v>0</v>
      </c>
      <c r="AL284" s="196"/>
      <c r="AM284" s="187" t="str">
        <f>_xlfn.XLOOKUP(Tabela6[[#This Row],[Unidade]],tabShoppingsEmails[Shopping],tabShoppingsEmails[E-mails consolidados])</f>
        <v>pedro.irineu@allos.co; vinicius.martins@allos.co; aline.jesus@allos.co; jean.medeiros@allos.co; bruno.rocha@allos.co; monica.mariano@allos.co</v>
      </c>
    </row>
    <row r="285" spans="1:39" ht="20.85" hidden="1" customHeight="1" thickBot="1">
      <c r="A285" s="185"/>
      <c r="B285" s="186" t="s">
        <v>252</v>
      </c>
      <c r="C285" s="186" t="s">
        <v>147</v>
      </c>
      <c r="D285" s="199" t="s">
        <v>87</v>
      </c>
      <c r="E285" s="199" t="s">
        <v>65</v>
      </c>
      <c r="F285" s="191">
        <v>16</v>
      </c>
      <c r="G285" s="191">
        <v>16</v>
      </c>
      <c r="H285" s="203" t="s">
        <v>253</v>
      </c>
      <c r="I285" s="203" t="s">
        <v>253</v>
      </c>
      <c r="J285" s="204">
        <v>130971.89</v>
      </c>
      <c r="K285" s="192"/>
      <c r="L285" s="200"/>
      <c r="M285" s="192"/>
      <c r="N285" s="200"/>
      <c r="O285" s="192">
        <v>0</v>
      </c>
      <c r="P285" s="192"/>
      <c r="Q285" s="192">
        <v>0</v>
      </c>
      <c r="R285" s="192"/>
      <c r="S285" s="192">
        <v>0</v>
      </c>
      <c r="T285" s="193" t="str">
        <f>IF(Tabela6[[#This Row],[Desconto SLA Mês]]&lt;&gt;"preenchimento pendente","Sim","Não")</f>
        <v>Sim</v>
      </c>
      <c r="U285" s="168">
        <f t="shared" si="18"/>
        <v>130971.89</v>
      </c>
      <c r="V285" s="194"/>
      <c r="W285" s="194"/>
      <c r="X285" s="194"/>
      <c r="Y285" s="194"/>
      <c r="Z285" s="195">
        <v>45748</v>
      </c>
      <c r="AA285" s="301" cm="1">
        <f t="array" ref="AA285">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45778</v>
      </c>
      <c r="AB285" s="186"/>
      <c r="AC285" s="186">
        <v>2572.1581477832515</v>
      </c>
      <c r="AD285" s="186"/>
      <c r="AE285" s="196"/>
      <c r="AF285" s="197"/>
      <c r="AG285" s="196"/>
      <c r="AH285" s="196"/>
      <c r="AI285" s="186">
        <f t="shared" si="19"/>
        <v>0</v>
      </c>
      <c r="AJ285" s="186">
        <f t="shared" ref="AJ285:AJ348" si="21">AB285-AC285</f>
        <v>-2572.1581477832515</v>
      </c>
      <c r="AK285" s="186">
        <f t="shared" si="20"/>
        <v>0</v>
      </c>
      <c r="AL285" s="196"/>
      <c r="AM285" s="187" t="str">
        <f>_xlfn.XLOOKUP(Tabela6[[#This Row],[Unidade]],tabShoppingsEmails[Shopping],tabShoppingsEmails[E-mails consolidados])</f>
        <v>pedro.irineu@allos.co; vinicius.martins@allos.co; aline.jesus@allos.co; jean.medeiros@allos.co; bruno.rocha@allos.co; monica.mariano@allos.co</v>
      </c>
    </row>
    <row r="286" spans="1:39" ht="20.85" hidden="1" customHeight="1" thickBot="1">
      <c r="A286" s="185"/>
      <c r="B286" s="186" t="s">
        <v>252</v>
      </c>
      <c r="C286" s="186" t="s">
        <v>147</v>
      </c>
      <c r="D286" s="199" t="s">
        <v>87</v>
      </c>
      <c r="E286" s="199" t="s">
        <v>65</v>
      </c>
      <c r="F286" s="191">
        <v>16</v>
      </c>
      <c r="G286" s="191">
        <v>16</v>
      </c>
      <c r="H286" s="203" t="s">
        <v>253</v>
      </c>
      <c r="I286" s="203" t="s">
        <v>253</v>
      </c>
      <c r="J286" s="204">
        <v>130971.89</v>
      </c>
      <c r="K286" s="192"/>
      <c r="L286" s="200"/>
      <c r="M286" s="192"/>
      <c r="N286" s="200"/>
      <c r="O286" s="192">
        <v>0</v>
      </c>
      <c r="P286" s="192"/>
      <c r="Q286" s="192"/>
      <c r="R286" s="192"/>
      <c r="S286" s="192">
        <v>0</v>
      </c>
      <c r="T286" s="193" t="str">
        <f>IF(Tabela6[[#This Row],[Desconto SLA Mês]]&lt;&gt;"preenchimento pendente","Sim","Não")</f>
        <v>Sim</v>
      </c>
      <c r="U286" s="168">
        <f t="shared" si="18"/>
        <v>130971.89</v>
      </c>
      <c r="V286" s="194"/>
      <c r="W286" s="194"/>
      <c r="X286" s="194"/>
      <c r="Y286" s="194"/>
      <c r="Z286" s="195">
        <v>45778</v>
      </c>
      <c r="AA286" s="301" cm="1">
        <f t="array" ref="AA286">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45809</v>
      </c>
      <c r="AB286" s="204"/>
      <c r="AC286" s="204">
        <v>10396.959999999999</v>
      </c>
      <c r="AD286" s="186"/>
      <c r="AE286" s="196"/>
      <c r="AF286" s="197"/>
      <c r="AG286" s="196"/>
      <c r="AH286" s="196"/>
      <c r="AI286" s="186">
        <f t="shared" si="19"/>
        <v>0</v>
      </c>
      <c r="AJ286" s="186">
        <f t="shared" si="21"/>
        <v>-10396.959999999999</v>
      </c>
      <c r="AK286" s="186">
        <f t="shared" si="20"/>
        <v>0</v>
      </c>
      <c r="AL286" s="196"/>
      <c r="AM286" s="187" t="str">
        <f>_xlfn.XLOOKUP(Tabela6[[#This Row],[Unidade]],tabShoppingsEmails[Shopping],tabShoppingsEmails[E-mails consolidados])</f>
        <v>pedro.irineu@allos.co; vinicius.martins@allos.co; aline.jesus@allos.co; jean.medeiros@allos.co; bruno.rocha@allos.co; monica.mariano@allos.co</v>
      </c>
    </row>
    <row r="287" spans="1:39" ht="20.85" hidden="1" customHeight="1" thickBot="1">
      <c r="A287" s="185"/>
      <c r="B287" s="186" t="s">
        <v>252</v>
      </c>
      <c r="C287" s="186" t="s">
        <v>147</v>
      </c>
      <c r="D287" s="199" t="s">
        <v>87</v>
      </c>
      <c r="E287" s="199" t="s">
        <v>65</v>
      </c>
      <c r="F287" s="191">
        <v>16</v>
      </c>
      <c r="G287" s="191">
        <v>16</v>
      </c>
      <c r="H287" s="203" t="s">
        <v>253</v>
      </c>
      <c r="I287" s="203" t="s">
        <v>253</v>
      </c>
      <c r="J287" s="204">
        <v>130971.89</v>
      </c>
      <c r="K287" s="192"/>
      <c r="L287" s="200"/>
      <c r="M287" s="192"/>
      <c r="N287" s="200"/>
      <c r="O287" s="200" t="s">
        <v>254</v>
      </c>
      <c r="P287" s="192"/>
      <c r="Q287" s="192">
        <v>0</v>
      </c>
      <c r="R287" s="192"/>
      <c r="S287" s="192">
        <v>0</v>
      </c>
      <c r="T287" s="193" t="str">
        <f>IF(Tabela6[[#This Row],[Desconto SLA Mês]]&lt;&gt;"preenchimento pendente","Sim","Não")</f>
        <v>Não</v>
      </c>
      <c r="U287" s="168">
        <f t="shared" si="18"/>
        <v>130971.89</v>
      </c>
      <c r="V287" s="194"/>
      <c r="W287" s="194"/>
      <c r="X287" s="194"/>
      <c r="Y287" s="194"/>
      <c r="Z287" s="195">
        <v>45809</v>
      </c>
      <c r="AA287" s="301" cm="1">
        <f t="array" ref="AA287">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45839</v>
      </c>
      <c r="AB287" s="204"/>
      <c r="AC287" s="204"/>
      <c r="AD287" s="204"/>
      <c r="AE287" s="196"/>
      <c r="AF287" s="197"/>
      <c r="AG287" s="196"/>
      <c r="AH287" s="196"/>
      <c r="AI287" s="186">
        <f t="shared" si="19"/>
        <v>0</v>
      </c>
      <c r="AJ287" s="186">
        <f t="shared" si="21"/>
        <v>0</v>
      </c>
      <c r="AK287" s="186">
        <f t="shared" si="20"/>
        <v>0</v>
      </c>
      <c r="AL287" s="196"/>
      <c r="AM287" s="187" t="str">
        <f>_xlfn.XLOOKUP(Tabela6[[#This Row],[Unidade]],tabShoppingsEmails[Shopping],tabShoppingsEmails[E-mails consolidados])</f>
        <v>pedro.irineu@allos.co; vinicius.martins@allos.co; aline.jesus@allos.co; jean.medeiros@allos.co; bruno.rocha@allos.co; monica.mariano@allos.co</v>
      </c>
    </row>
    <row r="288" spans="1:39" ht="20.85" hidden="1" customHeight="1" thickBot="1">
      <c r="A288" s="185">
        <v>45875</v>
      </c>
      <c r="B288" s="186" t="s">
        <v>99</v>
      </c>
      <c r="C288" s="186" t="s">
        <v>147</v>
      </c>
      <c r="D288" s="199" t="s">
        <v>87</v>
      </c>
      <c r="E288" s="199" t="s">
        <v>65</v>
      </c>
      <c r="F288" s="191">
        <v>16</v>
      </c>
      <c r="G288" s="191">
        <v>16</v>
      </c>
      <c r="H288" s="191">
        <v>0</v>
      </c>
      <c r="I288" s="191">
        <v>4</v>
      </c>
      <c r="J288" s="204">
        <v>130971.89</v>
      </c>
      <c r="K288" s="192"/>
      <c r="L288" s="192">
        <v>0</v>
      </c>
      <c r="M288" s="192"/>
      <c r="N288" s="192">
        <v>-142.36000000000001</v>
      </c>
      <c r="O288" s="192">
        <v>0</v>
      </c>
      <c r="P288" s="192"/>
      <c r="Q288" s="192">
        <v>0</v>
      </c>
      <c r="R288" s="192"/>
      <c r="S288" s="192">
        <v>0</v>
      </c>
      <c r="T288" s="193" t="str">
        <f>IF(Tabela6[[#This Row],[Desconto SLA Mês]]&lt;&gt;"preenchimento pendente","Sim","Não")</f>
        <v>Sim</v>
      </c>
      <c r="U288" s="168">
        <f t="shared" si="18"/>
        <v>130829.53</v>
      </c>
      <c r="V288" s="194"/>
      <c r="W288" s="194"/>
      <c r="X288" s="194"/>
      <c r="Y288" s="194"/>
      <c r="Z288" s="195">
        <v>45839</v>
      </c>
      <c r="AA288" s="301" cm="1">
        <f t="array" ref="AA288">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45870</v>
      </c>
      <c r="AB288" s="186"/>
      <c r="AC288" s="204">
        <v>3582.89</v>
      </c>
      <c r="AD288" s="186"/>
      <c r="AE288" s="196"/>
      <c r="AF288" s="197"/>
      <c r="AG288" s="196"/>
      <c r="AH288" s="196">
        <f>I288-J288</f>
        <v>-130967.89</v>
      </c>
      <c r="AI288" s="186">
        <f t="shared" si="19"/>
        <v>0</v>
      </c>
      <c r="AJ288" s="186">
        <f t="shared" si="21"/>
        <v>-3582.89</v>
      </c>
      <c r="AK288" s="186">
        <f t="shared" si="20"/>
        <v>142.36000000000058</v>
      </c>
      <c r="AL288" s="196"/>
      <c r="AM288" s="187" t="str">
        <f>_xlfn.XLOOKUP(Tabela6[[#This Row],[Unidade]],tabShoppingsEmails[Shopping],tabShoppingsEmails[E-mails consolidados])</f>
        <v>pedro.irineu@allos.co; vinicius.martins@allos.co; aline.jesus@allos.co; jean.medeiros@allos.co; bruno.rocha@allos.co; monica.mariano@allos.co</v>
      </c>
    </row>
    <row r="289" spans="1:39" ht="20.85" hidden="1" customHeight="1" thickBot="1">
      <c r="A289" s="185">
        <v>45901</v>
      </c>
      <c r="B289" s="186" t="s">
        <v>99</v>
      </c>
      <c r="C289" s="186" t="s">
        <v>147</v>
      </c>
      <c r="D289" s="199" t="s">
        <v>87</v>
      </c>
      <c r="E289" s="199" t="s">
        <v>65</v>
      </c>
      <c r="F289" s="191">
        <v>16</v>
      </c>
      <c r="G289" s="191">
        <v>16</v>
      </c>
      <c r="H289" s="191">
        <v>0</v>
      </c>
      <c r="I289" s="191">
        <v>0</v>
      </c>
      <c r="J289" s="204">
        <v>130971.89</v>
      </c>
      <c r="K289" s="192"/>
      <c r="L289" s="192">
        <v>0</v>
      </c>
      <c r="M289" s="192"/>
      <c r="N289" s="192">
        <v>0</v>
      </c>
      <c r="O289" s="200" t="s">
        <v>254</v>
      </c>
      <c r="P289" s="192"/>
      <c r="Q289" s="192">
        <v>0</v>
      </c>
      <c r="R289" s="192">
        <v>0</v>
      </c>
      <c r="S289" s="192">
        <v>0</v>
      </c>
      <c r="T289" s="193" t="str">
        <f>IF(Tabela6[[#This Row],[Desconto SLA Mês]]&lt;&gt;"preenchimento pendente","Sim","Não")</f>
        <v>Não</v>
      </c>
      <c r="U289" s="168">
        <f t="shared" si="18"/>
        <v>130971.89</v>
      </c>
      <c r="V289" s="194"/>
      <c r="W289" s="194"/>
      <c r="X289" s="194"/>
      <c r="Y289" s="194"/>
      <c r="Z289" s="195">
        <v>45870</v>
      </c>
      <c r="AA289" s="301" cm="1">
        <f t="array" ref="AA289">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45901</v>
      </c>
      <c r="AB289" s="204"/>
      <c r="AC289" s="204">
        <v>2224.0862944548053</v>
      </c>
      <c r="AD289" s="204"/>
      <c r="AE289" s="196"/>
      <c r="AF289" s="197"/>
      <c r="AG289" s="196"/>
      <c r="AH289" s="196"/>
      <c r="AI289" s="186">
        <f t="shared" si="19"/>
        <v>0</v>
      </c>
      <c r="AJ289" s="186">
        <f t="shared" si="21"/>
        <v>-2224.0862944548053</v>
      </c>
      <c r="AK289" s="186">
        <f t="shared" si="20"/>
        <v>0</v>
      </c>
      <c r="AL289" s="196"/>
      <c r="AM289" s="187" t="str">
        <f>_xlfn.XLOOKUP(Tabela6[[#This Row],[Unidade]],tabShoppingsEmails[Shopping],tabShoppingsEmails[E-mails consolidados])</f>
        <v>pedro.irineu@allos.co; vinicius.martins@allos.co; aline.jesus@allos.co; jean.medeiros@allos.co; bruno.rocha@allos.co; monica.mariano@allos.co</v>
      </c>
    </row>
    <row r="290" spans="1:39" ht="20.85" hidden="1" customHeight="1" thickBot="1">
      <c r="A290" s="185">
        <v>45931</v>
      </c>
      <c r="B290" s="186" t="s">
        <v>99</v>
      </c>
      <c r="C290" s="186" t="s">
        <v>147</v>
      </c>
      <c r="D290" s="199" t="s">
        <v>87</v>
      </c>
      <c r="E290" s="199" t="s">
        <v>65</v>
      </c>
      <c r="F290" s="191">
        <v>16</v>
      </c>
      <c r="G290" s="191">
        <v>16</v>
      </c>
      <c r="H290" s="191">
        <v>1</v>
      </c>
      <c r="I290" s="191">
        <v>0</v>
      </c>
      <c r="J290" s="204">
        <v>130971.89</v>
      </c>
      <c r="K290" s="192"/>
      <c r="L290" s="192">
        <v>-233.8</v>
      </c>
      <c r="M290" s="192"/>
      <c r="N290" s="192">
        <v>0</v>
      </c>
      <c r="O290" s="192">
        <v>0</v>
      </c>
      <c r="P290" s="192"/>
      <c r="Q290" s="192">
        <v>0</v>
      </c>
      <c r="R290" s="192">
        <v>0</v>
      </c>
      <c r="S290" s="192">
        <v>0</v>
      </c>
      <c r="T290" s="193" t="str">
        <f>IF(Tabela6[[#This Row],[Desconto SLA Mês]]&lt;&gt;"preenchimento pendente","Sim","Não")</f>
        <v>Sim</v>
      </c>
      <c r="U290" s="168">
        <f t="shared" si="18"/>
        <v>130738.09</v>
      </c>
      <c r="V290" s="194"/>
      <c r="W290" s="194"/>
      <c r="X290" s="194"/>
      <c r="Y290" s="194"/>
      <c r="Z290" s="195">
        <v>45901</v>
      </c>
      <c r="AA290" s="301" cm="1">
        <f t="array" ref="AA290">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45931</v>
      </c>
      <c r="AB290" s="204">
        <v>2957.25</v>
      </c>
      <c r="AC290" s="204"/>
      <c r="AD290" s="186"/>
      <c r="AE290" s="196"/>
      <c r="AF290" s="197"/>
      <c r="AG290" s="196"/>
      <c r="AH290" s="196"/>
      <c r="AI290" s="186">
        <f t="shared" si="19"/>
        <v>233.8</v>
      </c>
      <c r="AJ290" s="186">
        <f t="shared" si="21"/>
        <v>2957.25</v>
      </c>
      <c r="AK290" s="186">
        <f t="shared" si="20"/>
        <v>233.80000000000291</v>
      </c>
      <c r="AL290" s="196"/>
      <c r="AM290" s="187" t="str">
        <f>_xlfn.XLOOKUP(Tabela6[[#This Row],[Unidade]],tabShoppingsEmails[Shopping],tabShoppingsEmails[E-mails consolidados])</f>
        <v>pedro.irineu@allos.co; vinicius.martins@allos.co; aline.jesus@allos.co; jean.medeiros@allos.co; bruno.rocha@allos.co; monica.mariano@allos.co</v>
      </c>
    </row>
    <row r="291" spans="1:39" ht="20.85" hidden="1" customHeight="1" thickBot="1">
      <c r="A291" s="185"/>
      <c r="B291" s="186" t="s">
        <v>252</v>
      </c>
      <c r="C291" s="186" t="s">
        <v>147</v>
      </c>
      <c r="D291" s="199" t="s">
        <v>87</v>
      </c>
      <c r="E291" s="199" t="s">
        <v>65</v>
      </c>
      <c r="F291" s="191">
        <v>16</v>
      </c>
      <c r="G291" s="191"/>
      <c r="H291" s="191"/>
      <c r="I291" s="191"/>
      <c r="J291" s="204"/>
      <c r="K291" s="192"/>
      <c r="L291" s="192"/>
      <c r="M291" s="192"/>
      <c r="N291" s="192"/>
      <c r="O291" s="192"/>
      <c r="P291" s="192"/>
      <c r="Q291" s="192"/>
      <c r="R291" s="192"/>
      <c r="S291" s="192">
        <v>-2240</v>
      </c>
      <c r="T291" s="193" t="str">
        <f>IF(Tabela6[[#This Row],[Desconto SLA Mês]]&lt;&gt;"preenchimento pendente","Sim","Não")</f>
        <v>Sim</v>
      </c>
      <c r="U291" s="168">
        <f t="shared" si="18"/>
        <v>-2240</v>
      </c>
      <c r="V291" s="194"/>
      <c r="W291" s="194"/>
      <c r="X291" s="194"/>
      <c r="Y291" s="194"/>
      <c r="Z291" s="195">
        <v>45931</v>
      </c>
      <c r="AA291" s="301" cm="1">
        <f t="array" ref="AA291">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45962</v>
      </c>
      <c r="AB291" s="204"/>
      <c r="AC291" s="204"/>
      <c r="AD291" s="186"/>
      <c r="AE291" s="196"/>
      <c r="AF291" s="197"/>
      <c r="AG291" s="196"/>
      <c r="AH291" s="196"/>
      <c r="AI291" s="186">
        <f t="shared" si="19"/>
        <v>0</v>
      </c>
      <c r="AJ291" s="186">
        <f t="shared" si="21"/>
        <v>0</v>
      </c>
      <c r="AK291" s="186">
        <f t="shared" si="20"/>
        <v>2240</v>
      </c>
      <c r="AL291" s="196"/>
      <c r="AM291" s="187" t="str">
        <f>_xlfn.XLOOKUP(Tabela6[[#This Row],[Unidade]],tabShoppingsEmails[Shopping],tabShoppingsEmails[E-mails consolidados])</f>
        <v>pedro.irineu@allos.co; vinicius.martins@allos.co; aline.jesus@allos.co; jean.medeiros@allos.co; bruno.rocha@allos.co; monica.mariano@allos.co</v>
      </c>
    </row>
    <row r="292" spans="1:39" ht="20.85" hidden="1" customHeight="1" thickBot="1">
      <c r="A292" s="185"/>
      <c r="B292" s="186" t="s">
        <v>252</v>
      </c>
      <c r="C292" s="186" t="s">
        <v>147</v>
      </c>
      <c r="D292" s="199" t="s">
        <v>87</v>
      </c>
      <c r="E292" s="199" t="s">
        <v>65</v>
      </c>
      <c r="F292" s="191">
        <v>16</v>
      </c>
      <c r="G292" s="191"/>
      <c r="H292" s="191"/>
      <c r="I292" s="191"/>
      <c r="J292" s="204"/>
      <c r="K292" s="192"/>
      <c r="L292" s="192"/>
      <c r="M292" s="192"/>
      <c r="N292" s="192"/>
      <c r="O292" s="192"/>
      <c r="P292" s="192"/>
      <c r="Q292" s="192"/>
      <c r="R292" s="192"/>
      <c r="S292" s="192">
        <v>-2240</v>
      </c>
      <c r="T292" s="193" t="str">
        <f>IF(Tabela6[[#This Row],[Desconto SLA Mês]]&lt;&gt;"preenchimento pendente","Sim","Não")</f>
        <v>Sim</v>
      </c>
      <c r="U292" s="168">
        <f t="shared" si="18"/>
        <v>-2240</v>
      </c>
      <c r="V292" s="194"/>
      <c r="W292" s="194"/>
      <c r="X292" s="194"/>
      <c r="Y292" s="194"/>
      <c r="Z292" s="195">
        <v>45962</v>
      </c>
      <c r="AA292" s="301" cm="1">
        <f t="array" ref="AA292">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45992</v>
      </c>
      <c r="AB292" s="204"/>
      <c r="AC292" s="204"/>
      <c r="AD292" s="186"/>
      <c r="AE292" s="196"/>
      <c r="AF292" s="197"/>
      <c r="AG292" s="196"/>
      <c r="AH292" s="196"/>
      <c r="AI292" s="186">
        <f t="shared" si="19"/>
        <v>0</v>
      </c>
      <c r="AJ292" s="186">
        <f t="shared" si="21"/>
        <v>0</v>
      </c>
      <c r="AK292" s="186">
        <f t="shared" si="20"/>
        <v>2240</v>
      </c>
      <c r="AL292" s="196"/>
      <c r="AM292" s="187" t="str">
        <f>_xlfn.XLOOKUP(Tabela6[[#This Row],[Unidade]],tabShoppingsEmails[Shopping],tabShoppingsEmails[E-mails consolidados])</f>
        <v>pedro.irineu@allos.co; vinicius.martins@allos.co; aline.jesus@allos.co; jean.medeiros@allos.co; bruno.rocha@allos.co; monica.mariano@allos.co</v>
      </c>
    </row>
    <row r="293" spans="1:39" ht="20.85" hidden="1" customHeight="1" thickBot="1">
      <c r="A293" s="185"/>
      <c r="B293" s="186" t="s">
        <v>252</v>
      </c>
      <c r="C293" s="186" t="s">
        <v>147</v>
      </c>
      <c r="D293" s="199" t="s">
        <v>87</v>
      </c>
      <c r="E293" s="199" t="s">
        <v>65</v>
      </c>
      <c r="F293" s="191">
        <v>16</v>
      </c>
      <c r="G293" s="191"/>
      <c r="H293" s="191"/>
      <c r="I293" s="191"/>
      <c r="J293" s="192"/>
      <c r="K293" s="192"/>
      <c r="L293" s="192"/>
      <c r="M293" s="192"/>
      <c r="N293" s="192"/>
      <c r="O293" s="192"/>
      <c r="P293" s="192"/>
      <c r="Q293" s="192"/>
      <c r="R293" s="192"/>
      <c r="S293" s="192">
        <v>-2240</v>
      </c>
      <c r="T293" s="193" t="str">
        <f>IF(Tabela6[[#This Row],[Desconto SLA Mês]]&lt;&gt;"preenchimento pendente","Sim","Não")</f>
        <v>Sim</v>
      </c>
      <c r="U293" s="168">
        <f t="shared" si="18"/>
        <v>-2240</v>
      </c>
      <c r="V293" s="194"/>
      <c r="W293" s="194"/>
      <c r="X293" s="194"/>
      <c r="Y293" s="194"/>
      <c r="Z293" s="195">
        <v>45992</v>
      </c>
      <c r="AA293" s="301" cm="1">
        <f t="array" ref="AA293">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46023</v>
      </c>
      <c r="AB293" s="204"/>
      <c r="AC293" s="204"/>
      <c r="AD293" s="204"/>
      <c r="AE293" s="196"/>
      <c r="AF293" s="197"/>
      <c r="AG293" s="196"/>
      <c r="AH293" s="196"/>
      <c r="AI293" s="186">
        <f t="shared" si="19"/>
        <v>0</v>
      </c>
      <c r="AJ293" s="186">
        <f t="shared" si="21"/>
        <v>0</v>
      </c>
      <c r="AK293" s="186">
        <f t="shared" si="20"/>
        <v>2240</v>
      </c>
      <c r="AL293" s="196"/>
      <c r="AM293" s="187" t="str">
        <f>_xlfn.XLOOKUP(Tabela6[[#This Row],[Unidade]],tabShoppingsEmails[Shopping],tabShoppingsEmails[E-mails consolidados])</f>
        <v>pedro.irineu@allos.co; vinicius.martins@allos.co; aline.jesus@allos.co; jean.medeiros@allos.co; bruno.rocha@allos.co; monica.mariano@allos.co</v>
      </c>
    </row>
    <row r="294" spans="1:39" ht="20.85" hidden="1" customHeight="1" thickBot="1">
      <c r="A294" s="185"/>
      <c r="B294" s="186" t="s">
        <v>99</v>
      </c>
      <c r="C294" s="186" t="s">
        <v>149</v>
      </c>
      <c r="D294" s="199" t="s">
        <v>91</v>
      </c>
      <c r="E294" s="199" t="s">
        <v>21</v>
      </c>
      <c r="F294" s="191">
        <v>2</v>
      </c>
      <c r="G294" s="191">
        <v>2</v>
      </c>
      <c r="H294" s="191">
        <v>1</v>
      </c>
      <c r="I294" s="191">
        <v>0</v>
      </c>
      <c r="J294" s="192">
        <v>11870.14</v>
      </c>
      <c r="K294" s="228">
        <v>-118.7</v>
      </c>
      <c r="L294" s="228">
        <v>-118.7</v>
      </c>
      <c r="M294" s="192">
        <v>0</v>
      </c>
      <c r="N294" s="192">
        <v>0</v>
      </c>
      <c r="O294" s="192">
        <v>-118.7</v>
      </c>
      <c r="P294" s="192">
        <v>0</v>
      </c>
      <c r="Q294" s="192">
        <v>0</v>
      </c>
      <c r="R294" s="192">
        <v>0</v>
      </c>
      <c r="S294" s="192">
        <v>0</v>
      </c>
      <c r="T294" s="193" t="str">
        <f>IF(Tabela6[[#This Row],[Desconto SLA Mês]]&lt;&gt;"preenchimento pendente","Sim","Não")</f>
        <v>Sim</v>
      </c>
      <c r="U294" s="168">
        <f t="shared" si="18"/>
        <v>11632.739999999998</v>
      </c>
      <c r="V294" s="194"/>
      <c r="W294" s="194"/>
      <c r="X294" s="194">
        <v>0</v>
      </c>
      <c r="Y294" s="194">
        <v>0</v>
      </c>
      <c r="Z294" s="195">
        <v>45658</v>
      </c>
      <c r="AA294" s="301" cm="1">
        <f t="array" ref="AA294">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45689</v>
      </c>
      <c r="AB294" s="186"/>
      <c r="AC294" s="186"/>
      <c r="AD294" s="186"/>
      <c r="AE294" s="196"/>
      <c r="AF294" s="197"/>
      <c r="AG294" s="196"/>
      <c r="AH294" s="196"/>
      <c r="AI294" s="186">
        <f t="shared" si="19"/>
        <v>0</v>
      </c>
      <c r="AJ294" s="186">
        <f t="shared" si="21"/>
        <v>0</v>
      </c>
      <c r="AK294" s="186">
        <f t="shared" si="20"/>
        <v>237.40000000000146</v>
      </c>
      <c r="AL294" s="196"/>
      <c r="AM294" s="187" t="str">
        <f>_xlfn.XLOOKUP(Tabela6[[#This Row],[Unidade]],tabShoppingsEmails[Shopping],tabShoppingsEmails[E-mails consolidados])</f>
        <v>ellen.costa@allos.co; ewerton.ferreira@allos.co; rute.azevedo@allos.co; jose.pinheiro@allos.co; wesley.sardinha@allos.co; lanayara.reis@allos.co; ana.beatriz@allos.co</v>
      </c>
    </row>
    <row r="295" spans="1:39" ht="20.85" hidden="1" customHeight="1" thickBot="1">
      <c r="A295" s="185"/>
      <c r="B295" s="186" t="s">
        <v>252</v>
      </c>
      <c r="C295" s="186" t="s">
        <v>149</v>
      </c>
      <c r="D295" s="199" t="s">
        <v>91</v>
      </c>
      <c r="E295" s="199" t="s">
        <v>21</v>
      </c>
      <c r="F295" s="191">
        <v>2</v>
      </c>
      <c r="G295" s="191">
        <v>2</v>
      </c>
      <c r="H295" s="203" t="s">
        <v>253</v>
      </c>
      <c r="I295" s="203" t="s">
        <v>253</v>
      </c>
      <c r="J295" s="192">
        <v>11870.14</v>
      </c>
      <c r="K295" s="229"/>
      <c r="L295" s="200"/>
      <c r="M295" s="200"/>
      <c r="N295" s="200"/>
      <c r="O295" s="192">
        <v>0</v>
      </c>
      <c r="P295" s="192">
        <v>0</v>
      </c>
      <c r="Q295" s="192">
        <v>0</v>
      </c>
      <c r="R295" s="192">
        <v>0</v>
      </c>
      <c r="S295" s="192">
        <v>0</v>
      </c>
      <c r="T295" s="193" t="str">
        <f>IF(Tabela6[[#This Row],[Desconto SLA Mês]]&lt;&gt;"preenchimento pendente","Sim","Não")</f>
        <v>Sim</v>
      </c>
      <c r="U295" s="168">
        <f t="shared" si="18"/>
        <v>11870.14</v>
      </c>
      <c r="V295" s="194"/>
      <c r="W295" s="194"/>
      <c r="X295" s="194">
        <v>0</v>
      </c>
      <c r="Y295" s="194">
        <v>0</v>
      </c>
      <c r="Z295" s="195">
        <v>45689</v>
      </c>
      <c r="AA295" s="301" cm="1">
        <f t="array" ref="AA295">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45717</v>
      </c>
      <c r="AB295" s="204"/>
      <c r="AC295" s="204"/>
      <c r="AD295" s="204"/>
      <c r="AE295" s="196"/>
      <c r="AF295" s="197"/>
      <c r="AG295" s="196"/>
      <c r="AH295" s="196"/>
      <c r="AI295" s="186">
        <f t="shared" si="19"/>
        <v>0</v>
      </c>
      <c r="AJ295" s="186">
        <f t="shared" si="21"/>
        <v>0</v>
      </c>
      <c r="AK295" s="186">
        <f t="shared" si="20"/>
        <v>0</v>
      </c>
      <c r="AL295" s="196"/>
      <c r="AM295" s="187" t="str">
        <f>_xlfn.XLOOKUP(Tabela6[[#This Row],[Unidade]],tabShoppingsEmails[Shopping],tabShoppingsEmails[E-mails consolidados])</f>
        <v>ellen.costa@allos.co; ewerton.ferreira@allos.co; rute.azevedo@allos.co; jose.pinheiro@allos.co; wesley.sardinha@allos.co; lanayara.reis@allos.co; ana.beatriz@allos.co</v>
      </c>
    </row>
    <row r="296" spans="1:39" ht="20.85" hidden="1" customHeight="1" thickBot="1">
      <c r="A296" s="185"/>
      <c r="B296" s="186" t="s">
        <v>252</v>
      </c>
      <c r="C296" s="186" t="s">
        <v>149</v>
      </c>
      <c r="D296" s="199" t="s">
        <v>91</v>
      </c>
      <c r="E296" s="199" t="s">
        <v>21</v>
      </c>
      <c r="F296" s="191">
        <v>2</v>
      </c>
      <c r="G296" s="191">
        <v>2</v>
      </c>
      <c r="H296" s="203" t="s">
        <v>253</v>
      </c>
      <c r="I296" s="203" t="s">
        <v>253</v>
      </c>
      <c r="J296" s="192">
        <v>11870.14</v>
      </c>
      <c r="K296" s="228"/>
      <c r="L296" s="200"/>
      <c r="M296" s="192"/>
      <c r="N296" s="200"/>
      <c r="O296" s="200" t="s">
        <v>254</v>
      </c>
      <c r="P296" s="192"/>
      <c r="Q296" s="192">
        <v>0</v>
      </c>
      <c r="R296" s="192"/>
      <c r="S296" s="192">
        <v>0</v>
      </c>
      <c r="T296" s="193" t="str">
        <f>IF(Tabela6[[#This Row],[Desconto SLA Mês]]&lt;&gt;"preenchimento pendente","Sim","Não")</f>
        <v>Não</v>
      </c>
      <c r="U296" s="168">
        <f t="shared" si="18"/>
        <v>11870.14</v>
      </c>
      <c r="V296" s="194"/>
      <c r="W296" s="194"/>
      <c r="X296" s="194"/>
      <c r="Y296" s="194"/>
      <c r="Z296" s="195">
        <v>45717</v>
      </c>
      <c r="AA296" s="301" cm="1">
        <f t="array" ref="AA296">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45748</v>
      </c>
      <c r="AB296" s="186"/>
      <c r="AC296" s="186"/>
      <c r="AD296" s="186"/>
      <c r="AE296" s="196"/>
      <c r="AF296" s="197"/>
      <c r="AG296" s="196"/>
      <c r="AH296" s="196"/>
      <c r="AI296" s="186">
        <f t="shared" si="19"/>
        <v>0</v>
      </c>
      <c r="AJ296" s="186">
        <f t="shared" si="21"/>
        <v>0</v>
      </c>
      <c r="AK296" s="186">
        <f t="shared" si="20"/>
        <v>0</v>
      </c>
      <c r="AL296" s="196"/>
      <c r="AM296" s="187" t="str">
        <f>_xlfn.XLOOKUP(Tabela6[[#This Row],[Unidade]],tabShoppingsEmails[Shopping],tabShoppingsEmails[E-mails consolidados])</f>
        <v>ellen.costa@allos.co; ewerton.ferreira@allos.co; rute.azevedo@allos.co; jose.pinheiro@allos.co; wesley.sardinha@allos.co; lanayara.reis@allos.co; ana.beatriz@allos.co</v>
      </c>
    </row>
    <row r="297" spans="1:39" ht="20.85" hidden="1" customHeight="1" thickBot="1">
      <c r="A297" s="185"/>
      <c r="B297" s="186" t="s">
        <v>99</v>
      </c>
      <c r="C297" s="186" t="s">
        <v>149</v>
      </c>
      <c r="D297" s="199" t="s">
        <v>91</v>
      </c>
      <c r="E297" s="199" t="s">
        <v>21</v>
      </c>
      <c r="F297" s="191">
        <v>2</v>
      </c>
      <c r="G297" s="191">
        <v>2</v>
      </c>
      <c r="H297" s="191">
        <v>0</v>
      </c>
      <c r="I297" s="191">
        <v>0</v>
      </c>
      <c r="J297" s="192">
        <v>11870.14</v>
      </c>
      <c r="K297" s="228"/>
      <c r="L297" s="192">
        <v>0</v>
      </c>
      <c r="M297" s="192"/>
      <c r="N297" s="192">
        <v>0</v>
      </c>
      <c r="O297" s="192">
        <v>0</v>
      </c>
      <c r="P297" s="192"/>
      <c r="Q297" s="192">
        <v>0</v>
      </c>
      <c r="R297" s="192"/>
      <c r="S297" s="192">
        <v>0</v>
      </c>
      <c r="T297" s="193" t="str">
        <f>IF(Tabela6[[#This Row],[Desconto SLA Mês]]&lt;&gt;"preenchimento pendente","Sim","Não")</f>
        <v>Sim</v>
      </c>
      <c r="U297" s="168">
        <f t="shared" si="18"/>
        <v>11870.14</v>
      </c>
      <c r="V297" s="194"/>
      <c r="W297" s="194"/>
      <c r="X297" s="194"/>
      <c r="Y297" s="194"/>
      <c r="Z297" s="195">
        <v>45748</v>
      </c>
      <c r="AA297" s="301" cm="1">
        <f t="array" ref="AA297">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45778</v>
      </c>
      <c r="AB297" s="196"/>
      <c r="AC297" s="196"/>
      <c r="AD297" s="196"/>
      <c r="AE297" s="196"/>
      <c r="AF297" s="197"/>
      <c r="AG297" s="186"/>
      <c r="AH297" s="196"/>
      <c r="AI297" s="186">
        <f t="shared" si="19"/>
        <v>0</v>
      </c>
      <c r="AJ297" s="186">
        <f t="shared" si="21"/>
        <v>0</v>
      </c>
      <c r="AK297" s="186">
        <f t="shared" si="20"/>
        <v>0</v>
      </c>
      <c r="AL297" s="196"/>
      <c r="AM297" s="187" t="str">
        <f>_xlfn.XLOOKUP(Tabela6[[#This Row],[Unidade]],tabShoppingsEmails[Shopping],tabShoppingsEmails[E-mails consolidados])</f>
        <v>ellen.costa@allos.co; ewerton.ferreira@allos.co; rute.azevedo@allos.co; jose.pinheiro@allos.co; wesley.sardinha@allos.co; lanayara.reis@allos.co; ana.beatriz@allos.co</v>
      </c>
    </row>
    <row r="298" spans="1:39" ht="20.85" hidden="1" customHeight="1" thickBot="1">
      <c r="A298" s="185"/>
      <c r="B298" s="186" t="s">
        <v>252</v>
      </c>
      <c r="C298" s="186" t="s">
        <v>149</v>
      </c>
      <c r="D298" s="199" t="s">
        <v>91</v>
      </c>
      <c r="E298" s="199" t="s">
        <v>21</v>
      </c>
      <c r="F298" s="191">
        <v>2</v>
      </c>
      <c r="G298" s="191">
        <v>2</v>
      </c>
      <c r="H298" s="200" t="s">
        <v>253</v>
      </c>
      <c r="I298" s="200" t="s">
        <v>253</v>
      </c>
      <c r="J298" s="192">
        <v>11870.14</v>
      </c>
      <c r="K298" s="228"/>
      <c r="L298" s="200"/>
      <c r="M298" s="192"/>
      <c r="N298" s="200"/>
      <c r="O298" s="200" t="s">
        <v>254</v>
      </c>
      <c r="P298" s="192"/>
      <c r="Q298" s="192">
        <v>0</v>
      </c>
      <c r="R298" s="192"/>
      <c r="S298" s="192">
        <v>0</v>
      </c>
      <c r="T298" s="193" t="str">
        <f>IF(Tabela6[[#This Row],[Desconto SLA Mês]]&lt;&gt;"preenchimento pendente","Sim","Não")</f>
        <v>Não</v>
      </c>
      <c r="U298" s="168">
        <f t="shared" si="18"/>
        <v>11870.14</v>
      </c>
      <c r="V298" s="194"/>
      <c r="W298" s="194"/>
      <c r="X298" s="194"/>
      <c r="Y298" s="194"/>
      <c r="Z298" s="195">
        <v>45778</v>
      </c>
      <c r="AA298" s="301" cm="1">
        <f t="array" ref="AA298">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45809</v>
      </c>
      <c r="AB298" s="186"/>
      <c r="AC298" s="186"/>
      <c r="AD298" s="186"/>
      <c r="AE298" s="196"/>
      <c r="AF298" s="197"/>
      <c r="AG298" s="196"/>
      <c r="AH298" s="196"/>
      <c r="AI298" s="186">
        <f t="shared" si="19"/>
        <v>0</v>
      </c>
      <c r="AJ298" s="186">
        <f t="shared" si="21"/>
        <v>0</v>
      </c>
      <c r="AK298" s="186">
        <f t="shared" si="20"/>
        <v>0</v>
      </c>
      <c r="AL298" s="196"/>
      <c r="AM298" s="187" t="str">
        <f>_xlfn.XLOOKUP(Tabela6[[#This Row],[Unidade]],tabShoppingsEmails[Shopping],tabShoppingsEmails[E-mails consolidados])</f>
        <v>ellen.costa@allos.co; ewerton.ferreira@allos.co; rute.azevedo@allos.co; jose.pinheiro@allos.co; wesley.sardinha@allos.co; lanayara.reis@allos.co; ana.beatriz@allos.co</v>
      </c>
    </row>
    <row r="299" spans="1:39" ht="20.85" hidden="1" customHeight="1" thickBot="1">
      <c r="A299" s="185"/>
      <c r="B299" s="186" t="s">
        <v>252</v>
      </c>
      <c r="C299" s="211" t="s">
        <v>149</v>
      </c>
      <c r="D299" s="224" t="s">
        <v>91</v>
      </c>
      <c r="E299" s="199" t="s">
        <v>21</v>
      </c>
      <c r="F299" s="191">
        <v>2</v>
      </c>
      <c r="G299" s="191">
        <v>2</v>
      </c>
      <c r="H299" s="200" t="s">
        <v>253</v>
      </c>
      <c r="I299" s="200" t="s">
        <v>253</v>
      </c>
      <c r="J299" s="192">
        <v>11870.14</v>
      </c>
      <c r="K299" s="228"/>
      <c r="L299" s="200"/>
      <c r="M299" s="192"/>
      <c r="N299" s="200"/>
      <c r="O299" s="200" t="s">
        <v>254</v>
      </c>
      <c r="P299" s="192"/>
      <c r="Q299" s="192">
        <v>0</v>
      </c>
      <c r="R299" s="192"/>
      <c r="S299" s="192">
        <v>0</v>
      </c>
      <c r="T299" s="193" t="str">
        <f>IF(Tabela6[[#This Row],[Desconto SLA Mês]]&lt;&gt;"preenchimento pendente","Sim","Não")</f>
        <v>Não</v>
      </c>
      <c r="U299" s="168">
        <f>(J299+L299+Q299+R299+S299+N299)+IF(T299="Sim",O299+P299,0)</f>
        <v>11870.14</v>
      </c>
      <c r="V299" s="194"/>
      <c r="W299" s="194"/>
      <c r="X299" s="194"/>
      <c r="Y299" s="194"/>
      <c r="Z299" s="195">
        <v>45809</v>
      </c>
      <c r="AA299" s="301" cm="1">
        <f t="array" ref="AA299">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45839</v>
      </c>
      <c r="AB299" s="186"/>
      <c r="AC299" s="186"/>
      <c r="AD299" s="186"/>
      <c r="AE299" s="196"/>
      <c r="AF299" s="197"/>
      <c r="AG299" s="196"/>
      <c r="AH299" s="196"/>
      <c r="AI299" s="186">
        <f>K299-L299</f>
        <v>0</v>
      </c>
      <c r="AJ299" s="186">
        <f t="shared" si="21"/>
        <v>0</v>
      </c>
      <c r="AK299" s="186">
        <f t="shared" si="20"/>
        <v>0</v>
      </c>
      <c r="AL299" s="196"/>
      <c r="AM299" s="187" t="str">
        <f>_xlfn.XLOOKUP(Tabela6[[#This Row],[Unidade]],tabShoppingsEmails[Shopping],tabShoppingsEmails[E-mails consolidados])</f>
        <v>ellen.costa@allos.co; ewerton.ferreira@allos.co; rute.azevedo@allos.co; jose.pinheiro@allos.co; wesley.sardinha@allos.co; lanayara.reis@allos.co; ana.beatriz@allos.co</v>
      </c>
    </row>
    <row r="300" spans="1:39" ht="20.85" hidden="1" customHeight="1" thickBot="1">
      <c r="A300" s="185"/>
      <c r="B300" s="186" t="s">
        <v>99</v>
      </c>
      <c r="C300" s="187" t="s">
        <v>149</v>
      </c>
      <c r="D300" s="188" t="s">
        <v>91</v>
      </c>
      <c r="E300" s="199" t="s">
        <v>21</v>
      </c>
      <c r="F300" s="191">
        <v>2</v>
      </c>
      <c r="G300" s="191">
        <v>2</v>
      </c>
      <c r="H300" s="191">
        <v>0</v>
      </c>
      <c r="I300" s="191">
        <v>0</v>
      </c>
      <c r="J300" s="192">
        <v>11870.14</v>
      </c>
      <c r="K300" s="228"/>
      <c r="L300" s="192">
        <v>0</v>
      </c>
      <c r="M300" s="192"/>
      <c r="N300" s="192">
        <v>0</v>
      </c>
      <c r="O300" s="192">
        <v>0</v>
      </c>
      <c r="P300" s="192"/>
      <c r="Q300" s="192">
        <v>0</v>
      </c>
      <c r="R300" s="192">
        <v>0</v>
      </c>
      <c r="S300" s="192">
        <v>0</v>
      </c>
      <c r="T300" s="193" t="str">
        <f>IF(Tabela6[[#This Row],[Desconto SLA Mês]]&lt;&gt;"preenchimento pendente","Sim","Não")</f>
        <v>Sim</v>
      </c>
      <c r="U300" s="168">
        <f>(J300+L300+Q300+R300+S300+N300)+IF(T300="Sim",O300+P300,0)</f>
        <v>11870.14</v>
      </c>
      <c r="V300" s="194"/>
      <c r="W300" s="194"/>
      <c r="X300" s="194"/>
      <c r="Y300" s="194"/>
      <c r="Z300" s="195">
        <v>45839</v>
      </c>
      <c r="AA300" s="301" cm="1">
        <f t="array" ref="AA300">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45870</v>
      </c>
      <c r="AB300" s="186"/>
      <c r="AC300" s="186"/>
      <c r="AD300" s="186"/>
      <c r="AE300" s="196"/>
      <c r="AF300" s="197"/>
      <c r="AG300" s="196"/>
      <c r="AH300" s="196"/>
      <c r="AI300" s="186">
        <f>K300-L300</f>
        <v>0</v>
      </c>
      <c r="AJ300" s="186">
        <f t="shared" si="21"/>
        <v>0</v>
      </c>
      <c r="AK300" s="186">
        <f t="shared" si="20"/>
        <v>0</v>
      </c>
      <c r="AL300" s="196"/>
      <c r="AM300" s="187" t="str">
        <f>_xlfn.XLOOKUP(Tabela6[[#This Row],[Unidade]],tabShoppingsEmails[Shopping],tabShoppingsEmails[E-mails consolidados])</f>
        <v>ellen.costa@allos.co; ewerton.ferreira@allos.co; rute.azevedo@allos.co; jose.pinheiro@allos.co; wesley.sardinha@allos.co; lanayara.reis@allos.co; ana.beatriz@allos.co</v>
      </c>
    </row>
    <row r="301" spans="1:39" ht="20.85" hidden="1" customHeight="1" thickBot="1">
      <c r="A301" s="185"/>
      <c r="B301" s="186" t="s">
        <v>252</v>
      </c>
      <c r="C301" s="186" t="s">
        <v>149</v>
      </c>
      <c r="D301" s="188" t="s">
        <v>91</v>
      </c>
      <c r="E301" s="199" t="s">
        <v>21</v>
      </c>
      <c r="F301" s="191">
        <v>2</v>
      </c>
      <c r="G301" s="191">
        <v>2</v>
      </c>
      <c r="H301" s="203" t="s">
        <v>253</v>
      </c>
      <c r="I301" s="203" t="s">
        <v>253</v>
      </c>
      <c r="J301" s="192">
        <v>11870.14</v>
      </c>
      <c r="K301" s="228"/>
      <c r="L301" s="192">
        <v>0</v>
      </c>
      <c r="M301" s="192"/>
      <c r="N301" s="192">
        <v>0</v>
      </c>
      <c r="O301" s="200" t="s">
        <v>254</v>
      </c>
      <c r="P301" s="192"/>
      <c r="Q301" s="192">
        <v>0</v>
      </c>
      <c r="R301" s="192">
        <v>0</v>
      </c>
      <c r="S301" s="192">
        <v>0</v>
      </c>
      <c r="T301" s="193" t="str">
        <f>IF(Tabela6[[#This Row],[Desconto SLA Mês]]&lt;&gt;"preenchimento pendente","Sim","Não")</f>
        <v>Não</v>
      </c>
      <c r="U301" s="168">
        <f t="shared" si="18"/>
        <v>11870.14</v>
      </c>
      <c r="V301" s="194"/>
      <c r="W301" s="194"/>
      <c r="X301" s="194"/>
      <c r="Y301" s="194"/>
      <c r="Z301" s="195">
        <v>45870</v>
      </c>
      <c r="AA301" s="301" cm="1">
        <f t="array" ref="AA301">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45901</v>
      </c>
      <c r="AB301" s="186"/>
      <c r="AC301" s="186"/>
      <c r="AD301" s="186"/>
      <c r="AE301" s="196"/>
      <c r="AF301" s="197"/>
      <c r="AG301" s="196"/>
      <c r="AH301" s="196"/>
      <c r="AI301" s="186">
        <f t="shared" si="19"/>
        <v>0</v>
      </c>
      <c r="AJ301" s="186">
        <f t="shared" si="21"/>
        <v>0</v>
      </c>
      <c r="AK301" s="186">
        <f t="shared" si="20"/>
        <v>0</v>
      </c>
      <c r="AL301" s="196"/>
      <c r="AM301" s="187" t="str">
        <f>_xlfn.XLOOKUP(Tabela6[[#This Row],[Unidade]],tabShoppingsEmails[Shopping],tabShoppingsEmails[E-mails consolidados])</f>
        <v>ellen.costa@allos.co; ewerton.ferreira@allos.co; rute.azevedo@allos.co; jose.pinheiro@allos.co; wesley.sardinha@allos.co; lanayara.reis@allos.co; ana.beatriz@allos.co</v>
      </c>
    </row>
    <row r="302" spans="1:39" ht="20.85" hidden="1" customHeight="1" thickBot="1">
      <c r="A302" s="185"/>
      <c r="B302" s="186" t="s">
        <v>252</v>
      </c>
      <c r="C302" s="186" t="s">
        <v>149</v>
      </c>
      <c r="D302" s="199" t="s">
        <v>91</v>
      </c>
      <c r="E302" s="199" t="s">
        <v>21</v>
      </c>
      <c r="F302" s="191">
        <v>2</v>
      </c>
      <c r="G302" s="191">
        <v>2</v>
      </c>
      <c r="H302" s="203" t="s">
        <v>253</v>
      </c>
      <c r="I302" s="203" t="s">
        <v>253</v>
      </c>
      <c r="J302" s="192">
        <v>11870.14</v>
      </c>
      <c r="K302" s="228"/>
      <c r="L302" s="200"/>
      <c r="M302" s="192"/>
      <c r="N302" s="200"/>
      <c r="O302" s="200" t="s">
        <v>254</v>
      </c>
      <c r="P302" s="192"/>
      <c r="Q302" s="192">
        <v>0</v>
      </c>
      <c r="R302" s="192">
        <v>0</v>
      </c>
      <c r="S302" s="192">
        <v>0</v>
      </c>
      <c r="T302" s="193" t="str">
        <f>IF(Tabela6[[#This Row],[Desconto SLA Mês]]&lt;&gt;"preenchimento pendente","Sim","Não")</f>
        <v>Não</v>
      </c>
      <c r="U302" s="168">
        <f t="shared" si="18"/>
        <v>11870.14</v>
      </c>
      <c r="V302" s="194"/>
      <c r="W302" s="194"/>
      <c r="X302" s="194"/>
      <c r="Y302" s="194"/>
      <c r="Z302" s="195">
        <v>45901</v>
      </c>
      <c r="AA302" s="301" cm="1">
        <f t="array" ref="AA302">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45931</v>
      </c>
      <c r="AB302" s="186"/>
      <c r="AC302" s="186"/>
      <c r="AD302" s="186"/>
      <c r="AE302" s="196"/>
      <c r="AF302" s="197"/>
      <c r="AG302" s="196"/>
      <c r="AH302" s="196"/>
      <c r="AI302" s="186">
        <f t="shared" si="19"/>
        <v>0</v>
      </c>
      <c r="AJ302" s="186">
        <f t="shared" si="21"/>
        <v>0</v>
      </c>
      <c r="AK302" s="186">
        <f t="shared" si="20"/>
        <v>0</v>
      </c>
      <c r="AL302" s="196"/>
      <c r="AM302" s="187" t="str">
        <f>_xlfn.XLOOKUP(Tabela6[[#This Row],[Unidade]],tabShoppingsEmails[Shopping],tabShoppingsEmails[E-mails consolidados])</f>
        <v>ellen.costa@allos.co; ewerton.ferreira@allos.co; rute.azevedo@allos.co; jose.pinheiro@allos.co; wesley.sardinha@allos.co; lanayara.reis@allos.co; ana.beatriz@allos.co</v>
      </c>
    </row>
    <row r="303" spans="1:39" ht="20.85" hidden="1" customHeight="1" thickBot="1">
      <c r="A303" s="185"/>
      <c r="B303" s="186" t="s">
        <v>252</v>
      </c>
      <c r="C303" s="187" t="s">
        <v>149</v>
      </c>
      <c r="D303" s="188" t="s">
        <v>91</v>
      </c>
      <c r="E303" s="199" t="s">
        <v>21</v>
      </c>
      <c r="F303" s="191">
        <v>2</v>
      </c>
      <c r="G303" s="191"/>
      <c r="H303" s="191"/>
      <c r="I303" s="191"/>
      <c r="J303" s="192"/>
      <c r="K303" s="228"/>
      <c r="L303" s="192"/>
      <c r="M303" s="192"/>
      <c r="N303" s="192"/>
      <c r="O303" s="192"/>
      <c r="P303" s="192"/>
      <c r="Q303" s="192"/>
      <c r="R303" s="192"/>
      <c r="S303" s="192"/>
      <c r="T303" s="193" t="str">
        <f>IF(Tabela6[[#This Row],[Desconto SLA Mês]]&lt;&gt;"preenchimento pendente","Sim","Não")</f>
        <v>Sim</v>
      </c>
      <c r="U303" s="168">
        <f t="shared" si="18"/>
        <v>0</v>
      </c>
      <c r="V303" s="194"/>
      <c r="W303" s="194"/>
      <c r="X303" s="194"/>
      <c r="Y303" s="194"/>
      <c r="Z303" s="195">
        <v>45931</v>
      </c>
      <c r="AA303" s="301" cm="1">
        <f t="array" ref="AA303">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45962</v>
      </c>
      <c r="AB303" s="186"/>
      <c r="AC303" s="186"/>
      <c r="AD303" s="186"/>
      <c r="AE303" s="196"/>
      <c r="AF303" s="197"/>
      <c r="AG303" s="196"/>
      <c r="AH303" s="196"/>
      <c r="AI303" s="186">
        <f t="shared" si="19"/>
        <v>0</v>
      </c>
      <c r="AJ303" s="186">
        <f t="shared" si="21"/>
        <v>0</v>
      </c>
      <c r="AK303" s="186">
        <f t="shared" si="20"/>
        <v>0</v>
      </c>
      <c r="AL303" s="196"/>
      <c r="AM303" s="187" t="str">
        <f>_xlfn.XLOOKUP(Tabela6[[#This Row],[Unidade]],tabShoppingsEmails[Shopping],tabShoppingsEmails[E-mails consolidados])</f>
        <v>ellen.costa@allos.co; ewerton.ferreira@allos.co; rute.azevedo@allos.co; jose.pinheiro@allos.co; wesley.sardinha@allos.co; lanayara.reis@allos.co; ana.beatriz@allos.co</v>
      </c>
    </row>
    <row r="304" spans="1:39" ht="20.85" hidden="1" customHeight="1" thickBot="1">
      <c r="A304" s="185"/>
      <c r="B304" s="186" t="s">
        <v>252</v>
      </c>
      <c r="C304" s="187" t="s">
        <v>149</v>
      </c>
      <c r="D304" s="188" t="s">
        <v>91</v>
      </c>
      <c r="E304" s="199" t="s">
        <v>21</v>
      </c>
      <c r="F304" s="191">
        <v>2</v>
      </c>
      <c r="G304" s="191"/>
      <c r="H304" s="191"/>
      <c r="I304" s="191"/>
      <c r="J304" s="192"/>
      <c r="K304" s="228"/>
      <c r="L304" s="192"/>
      <c r="M304" s="192"/>
      <c r="N304" s="192"/>
      <c r="O304" s="192"/>
      <c r="P304" s="192"/>
      <c r="Q304" s="192"/>
      <c r="R304" s="192"/>
      <c r="S304" s="192"/>
      <c r="T304" s="193" t="str">
        <f>IF(Tabela6[[#This Row],[Desconto SLA Mês]]&lt;&gt;"preenchimento pendente","Sim","Não")</f>
        <v>Sim</v>
      </c>
      <c r="U304" s="168">
        <f t="shared" si="18"/>
        <v>0</v>
      </c>
      <c r="V304" s="194"/>
      <c r="W304" s="194"/>
      <c r="X304" s="194"/>
      <c r="Y304" s="194"/>
      <c r="Z304" s="195">
        <v>45962</v>
      </c>
      <c r="AA304" s="301" cm="1">
        <f t="array" ref="AA304">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45992</v>
      </c>
      <c r="AB304" s="186"/>
      <c r="AC304" s="186"/>
      <c r="AD304" s="186"/>
      <c r="AE304" s="196"/>
      <c r="AF304" s="197"/>
      <c r="AG304" s="196"/>
      <c r="AH304" s="196"/>
      <c r="AI304" s="186">
        <f t="shared" si="19"/>
        <v>0</v>
      </c>
      <c r="AJ304" s="186">
        <f t="shared" si="21"/>
        <v>0</v>
      </c>
      <c r="AK304" s="186">
        <f t="shared" si="20"/>
        <v>0</v>
      </c>
      <c r="AL304" s="196"/>
      <c r="AM304" s="187" t="str">
        <f>_xlfn.XLOOKUP(Tabela6[[#This Row],[Unidade]],tabShoppingsEmails[Shopping],tabShoppingsEmails[E-mails consolidados])</f>
        <v>ellen.costa@allos.co; ewerton.ferreira@allos.co; rute.azevedo@allos.co; jose.pinheiro@allos.co; wesley.sardinha@allos.co; lanayara.reis@allos.co; ana.beatriz@allos.co</v>
      </c>
    </row>
    <row r="305" spans="1:39" ht="20.85" hidden="1" customHeight="1" thickBot="1">
      <c r="A305" s="185"/>
      <c r="B305" s="186" t="s">
        <v>252</v>
      </c>
      <c r="C305" s="187" t="s">
        <v>149</v>
      </c>
      <c r="D305" s="188" t="s">
        <v>91</v>
      </c>
      <c r="E305" s="199" t="s">
        <v>21</v>
      </c>
      <c r="F305" s="191">
        <v>2</v>
      </c>
      <c r="G305" s="191"/>
      <c r="H305" s="191"/>
      <c r="I305" s="191"/>
      <c r="J305" s="192"/>
      <c r="K305" s="228"/>
      <c r="L305" s="192"/>
      <c r="M305" s="192"/>
      <c r="N305" s="192"/>
      <c r="O305" s="192"/>
      <c r="P305" s="192"/>
      <c r="Q305" s="192"/>
      <c r="R305" s="192"/>
      <c r="S305" s="192"/>
      <c r="T305" s="193" t="str">
        <f>IF(Tabela6[[#This Row],[Desconto SLA Mês]]&lt;&gt;"preenchimento pendente","Sim","Não")</f>
        <v>Sim</v>
      </c>
      <c r="U305" s="168">
        <f t="shared" si="18"/>
        <v>0</v>
      </c>
      <c r="V305" s="194"/>
      <c r="W305" s="194"/>
      <c r="X305" s="194"/>
      <c r="Y305" s="194"/>
      <c r="Z305" s="195">
        <v>45992</v>
      </c>
      <c r="AA305" s="301" cm="1">
        <f t="array" ref="AA305">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46023</v>
      </c>
      <c r="AB305" s="186"/>
      <c r="AC305" s="186"/>
      <c r="AD305" s="186"/>
      <c r="AE305" s="196"/>
      <c r="AF305" s="197"/>
      <c r="AG305" s="196"/>
      <c r="AH305" s="196"/>
      <c r="AI305" s="186">
        <f t="shared" si="19"/>
        <v>0</v>
      </c>
      <c r="AJ305" s="186">
        <f t="shared" si="21"/>
        <v>0</v>
      </c>
      <c r="AK305" s="186">
        <f t="shared" si="20"/>
        <v>0</v>
      </c>
      <c r="AL305" s="196"/>
      <c r="AM305" s="187" t="str">
        <f>_xlfn.XLOOKUP(Tabela6[[#This Row],[Unidade]],tabShoppingsEmails[Shopping],tabShoppingsEmails[E-mails consolidados])</f>
        <v>ellen.costa@allos.co; ewerton.ferreira@allos.co; rute.azevedo@allos.co; jose.pinheiro@allos.co; wesley.sardinha@allos.co; lanayara.reis@allos.co; ana.beatriz@allos.co</v>
      </c>
    </row>
    <row r="306" spans="1:39" ht="20.85" hidden="1" customHeight="1" thickBot="1">
      <c r="A306" s="185"/>
      <c r="B306" s="186" t="s">
        <v>99</v>
      </c>
      <c r="C306" s="187" t="s">
        <v>149</v>
      </c>
      <c r="D306" s="188" t="s">
        <v>0</v>
      </c>
      <c r="E306" s="199" t="s">
        <v>78</v>
      </c>
      <c r="F306" s="191">
        <v>38</v>
      </c>
      <c r="G306" s="191">
        <v>38</v>
      </c>
      <c r="H306" s="191">
        <v>0</v>
      </c>
      <c r="I306" s="191">
        <v>0</v>
      </c>
      <c r="J306" s="192">
        <v>220122.44</v>
      </c>
      <c r="K306" s="192">
        <v>0</v>
      </c>
      <c r="L306" s="192">
        <v>0</v>
      </c>
      <c r="M306" s="192">
        <v>0</v>
      </c>
      <c r="N306" s="192">
        <v>0</v>
      </c>
      <c r="O306" s="192">
        <v>0</v>
      </c>
      <c r="P306" s="192">
        <v>0</v>
      </c>
      <c r="Q306" s="192">
        <v>0</v>
      </c>
      <c r="R306" s="192">
        <v>0</v>
      </c>
      <c r="S306" s="192">
        <v>0</v>
      </c>
      <c r="T306" s="193" t="str">
        <f>IF(Tabela6[[#This Row],[Desconto SLA Mês]]&lt;&gt;"preenchimento pendente","Sim","Não")</f>
        <v>Sim</v>
      </c>
      <c r="U306" s="168">
        <f t="shared" si="18"/>
        <v>220122.44</v>
      </c>
      <c r="V306" s="194"/>
      <c r="W306" s="194"/>
      <c r="X306" s="194">
        <v>0</v>
      </c>
      <c r="Y306" s="194">
        <v>0</v>
      </c>
      <c r="Z306" s="195">
        <v>45658</v>
      </c>
      <c r="AA306" s="301" cm="1">
        <f t="array" ref="AA306">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45689</v>
      </c>
      <c r="AB306" s="204">
        <v>1715.64</v>
      </c>
      <c r="AC306" s="204">
        <v>1715.64</v>
      </c>
      <c r="AD306" s="186"/>
      <c r="AE306" s="196"/>
      <c r="AF306" s="197"/>
      <c r="AG306" s="196"/>
      <c r="AH306" s="196"/>
      <c r="AI306" s="186">
        <f t="shared" si="19"/>
        <v>0</v>
      </c>
      <c r="AJ306" s="186">
        <f t="shared" si="21"/>
        <v>0</v>
      </c>
      <c r="AK306" s="186">
        <f t="shared" si="20"/>
        <v>0</v>
      </c>
      <c r="AL306" s="196"/>
      <c r="AM306" s="187" t="str">
        <f>_xlfn.XLOOKUP(Tabela6[[#This Row],[Unidade]],tabShoppingsEmails[Shopping],tabShoppingsEmails[E-mails consolidados])</f>
        <v>ellen.costa@allos.co; ewerton.ferreira@allos.co; rute.azevedo@allos.co; jose.pinheiro@allos.co; wesley.sardinha@allos.co; lanayara.reis@allos.co; ana.beatriz@allos.co</v>
      </c>
    </row>
    <row r="307" spans="1:39" ht="20.85" hidden="1" customHeight="1" thickBot="1">
      <c r="A307" s="185"/>
      <c r="B307" s="186" t="s">
        <v>99</v>
      </c>
      <c r="C307" s="187" t="s">
        <v>149</v>
      </c>
      <c r="D307" s="188" t="s">
        <v>0</v>
      </c>
      <c r="E307" s="199" t="s">
        <v>78</v>
      </c>
      <c r="F307" s="191">
        <v>38</v>
      </c>
      <c r="G307" s="191">
        <v>38</v>
      </c>
      <c r="H307" s="191">
        <v>0</v>
      </c>
      <c r="I307" s="191">
        <v>0</v>
      </c>
      <c r="J307" s="192">
        <v>220122.44</v>
      </c>
      <c r="K307" s="192">
        <v>0</v>
      </c>
      <c r="L307" s="192">
        <v>0</v>
      </c>
      <c r="M307" s="192">
        <v>0</v>
      </c>
      <c r="N307" s="192">
        <v>0</v>
      </c>
      <c r="O307" s="192">
        <v>0</v>
      </c>
      <c r="P307" s="192">
        <v>0</v>
      </c>
      <c r="Q307" s="192">
        <v>0</v>
      </c>
      <c r="R307" s="192">
        <v>0</v>
      </c>
      <c r="S307" s="192">
        <v>0</v>
      </c>
      <c r="T307" s="193" t="str">
        <f>IF(Tabela6[[#This Row],[Desconto SLA Mês]]&lt;&gt;"preenchimento pendente","Sim","Não")</f>
        <v>Sim</v>
      </c>
      <c r="U307" s="168">
        <f t="shared" si="18"/>
        <v>220122.44</v>
      </c>
      <c r="V307" s="194"/>
      <c r="W307" s="194"/>
      <c r="X307" s="194">
        <v>0</v>
      </c>
      <c r="Y307" s="194">
        <v>0</v>
      </c>
      <c r="Z307" s="195">
        <v>45689</v>
      </c>
      <c r="AA307" s="301" cm="1">
        <f t="array" ref="AA307">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45717</v>
      </c>
      <c r="AB307" s="204"/>
      <c r="AC307" s="204"/>
      <c r="AD307" s="186"/>
      <c r="AE307" s="196"/>
      <c r="AF307" s="197"/>
      <c r="AG307" s="196"/>
      <c r="AH307" s="196"/>
      <c r="AI307" s="186">
        <f t="shared" si="19"/>
        <v>0</v>
      </c>
      <c r="AJ307" s="186">
        <f t="shared" si="21"/>
        <v>0</v>
      </c>
      <c r="AK307" s="186">
        <f t="shared" si="20"/>
        <v>0</v>
      </c>
      <c r="AL307" s="196"/>
      <c r="AM307" s="187" t="str">
        <f>_xlfn.XLOOKUP(Tabela6[[#This Row],[Unidade]],tabShoppingsEmails[Shopping],tabShoppingsEmails[E-mails consolidados])</f>
        <v>ellen.costa@allos.co; ewerton.ferreira@allos.co; rute.azevedo@allos.co; jose.pinheiro@allos.co; wesley.sardinha@allos.co; lanayara.reis@allos.co; ana.beatriz@allos.co</v>
      </c>
    </row>
    <row r="308" spans="1:39" ht="20.85" hidden="1" customHeight="1" thickBot="1">
      <c r="A308" s="185"/>
      <c r="B308" s="186" t="s">
        <v>99</v>
      </c>
      <c r="C308" s="187" t="s">
        <v>149</v>
      </c>
      <c r="D308" s="188" t="s">
        <v>0</v>
      </c>
      <c r="E308" s="199" t="s">
        <v>78</v>
      </c>
      <c r="F308" s="191">
        <v>38</v>
      </c>
      <c r="G308" s="191">
        <v>38</v>
      </c>
      <c r="H308" s="191">
        <v>0</v>
      </c>
      <c r="I308" s="191">
        <v>0</v>
      </c>
      <c r="J308" s="192">
        <v>220122.44</v>
      </c>
      <c r="K308" s="228"/>
      <c r="L308" s="192">
        <v>0</v>
      </c>
      <c r="M308" s="192"/>
      <c r="N308" s="192">
        <v>0</v>
      </c>
      <c r="O308" s="192">
        <v>0</v>
      </c>
      <c r="P308" s="192">
        <v>0</v>
      </c>
      <c r="Q308" s="192">
        <v>0</v>
      </c>
      <c r="R308" s="192">
        <v>0</v>
      </c>
      <c r="S308" s="192">
        <v>0</v>
      </c>
      <c r="T308" s="193" t="str">
        <f>IF(Tabela6[[#This Row],[Desconto SLA Mês]]&lt;&gt;"preenchimento pendente","Sim","Não")</f>
        <v>Sim</v>
      </c>
      <c r="U308" s="168">
        <f t="shared" si="18"/>
        <v>220122.44</v>
      </c>
      <c r="V308" s="194"/>
      <c r="W308" s="194"/>
      <c r="X308" s="194"/>
      <c r="Y308" s="194"/>
      <c r="Z308" s="195">
        <v>45717</v>
      </c>
      <c r="AA308" s="301" cm="1">
        <f t="array" ref="AA308">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45748</v>
      </c>
      <c r="AB308" s="204">
        <v>5406.61</v>
      </c>
      <c r="AC308" s="204">
        <v>5406.61</v>
      </c>
      <c r="AD308" s="186"/>
      <c r="AE308" s="196"/>
      <c r="AF308" s="197"/>
      <c r="AG308" s="196"/>
      <c r="AH308" s="196"/>
      <c r="AI308" s="186">
        <f t="shared" si="19"/>
        <v>0</v>
      </c>
      <c r="AJ308" s="186">
        <f t="shared" si="21"/>
        <v>0</v>
      </c>
      <c r="AK308" s="186">
        <f t="shared" si="20"/>
        <v>0</v>
      </c>
      <c r="AL308" s="196"/>
      <c r="AM308" s="187" t="str">
        <f>_xlfn.XLOOKUP(Tabela6[[#This Row],[Unidade]],tabShoppingsEmails[Shopping],tabShoppingsEmails[E-mails consolidados])</f>
        <v>ellen.costa@allos.co; ewerton.ferreira@allos.co; rute.azevedo@allos.co; jose.pinheiro@allos.co; wesley.sardinha@allos.co; lanayara.reis@allos.co; ana.beatriz@allos.co</v>
      </c>
    </row>
    <row r="309" spans="1:39" ht="20.85" hidden="1" customHeight="1" thickBot="1">
      <c r="A309" s="185"/>
      <c r="B309" s="186" t="s">
        <v>99</v>
      </c>
      <c r="C309" s="187" t="s">
        <v>149</v>
      </c>
      <c r="D309" s="188" t="s">
        <v>0</v>
      </c>
      <c r="E309" s="199" t="s">
        <v>78</v>
      </c>
      <c r="F309" s="191">
        <v>38</v>
      </c>
      <c r="G309" s="191">
        <v>38</v>
      </c>
      <c r="H309" s="191">
        <v>0</v>
      </c>
      <c r="I309" s="191">
        <v>0</v>
      </c>
      <c r="J309" s="192">
        <v>220122.44</v>
      </c>
      <c r="K309" s="228"/>
      <c r="L309" s="191">
        <v>0</v>
      </c>
      <c r="M309" s="192"/>
      <c r="N309" s="192">
        <v>0</v>
      </c>
      <c r="O309" s="192">
        <v>0</v>
      </c>
      <c r="P309" s="192"/>
      <c r="Q309" s="192">
        <v>0</v>
      </c>
      <c r="R309" s="192"/>
      <c r="S309" s="192">
        <v>0</v>
      </c>
      <c r="T309" s="193" t="str">
        <f>IF(Tabela6[[#This Row],[Desconto SLA Mês]]&lt;&gt;"preenchimento pendente","Sim","Não")</f>
        <v>Sim</v>
      </c>
      <c r="U309" s="168">
        <f t="shared" si="18"/>
        <v>220122.44</v>
      </c>
      <c r="V309" s="194"/>
      <c r="W309" s="194"/>
      <c r="X309" s="194"/>
      <c r="Y309" s="194"/>
      <c r="Z309" s="195">
        <v>45748</v>
      </c>
      <c r="AA309" s="301" cm="1">
        <f t="array" ref="AA309">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45778</v>
      </c>
      <c r="AB309" s="204"/>
      <c r="AC309" s="204">
        <f>2262.08+2942.51</f>
        <v>5204.59</v>
      </c>
      <c r="AD309" s="186"/>
      <c r="AE309" s="196"/>
      <c r="AF309" s="197"/>
      <c r="AG309" s="196"/>
      <c r="AH309" s="196"/>
      <c r="AI309" s="186">
        <f t="shared" si="19"/>
        <v>0</v>
      </c>
      <c r="AJ309" s="186">
        <f t="shared" si="21"/>
        <v>-5204.59</v>
      </c>
      <c r="AK309" s="186">
        <f t="shared" si="20"/>
        <v>0</v>
      </c>
      <c r="AL309" s="196"/>
      <c r="AM309" s="187" t="str">
        <f>_xlfn.XLOOKUP(Tabela6[[#This Row],[Unidade]],tabShoppingsEmails[Shopping],tabShoppingsEmails[E-mails consolidados])</f>
        <v>ellen.costa@allos.co; ewerton.ferreira@allos.co; rute.azevedo@allos.co; jose.pinheiro@allos.co; wesley.sardinha@allos.co; lanayara.reis@allos.co; ana.beatriz@allos.co</v>
      </c>
    </row>
    <row r="310" spans="1:39" ht="20.85" hidden="1" customHeight="1" thickBot="1">
      <c r="A310" s="185"/>
      <c r="B310" s="186" t="s">
        <v>99</v>
      </c>
      <c r="C310" s="187" t="s">
        <v>149</v>
      </c>
      <c r="D310" s="188" t="s">
        <v>0</v>
      </c>
      <c r="E310" s="199" t="s">
        <v>78</v>
      </c>
      <c r="F310" s="191">
        <v>38</v>
      </c>
      <c r="G310" s="191">
        <v>38</v>
      </c>
      <c r="H310" s="191">
        <v>0</v>
      </c>
      <c r="I310" s="191">
        <v>0</v>
      </c>
      <c r="J310" s="192">
        <v>220122.44</v>
      </c>
      <c r="K310" s="228"/>
      <c r="L310" s="192">
        <v>0</v>
      </c>
      <c r="M310" s="192"/>
      <c r="N310" s="192">
        <v>0</v>
      </c>
      <c r="O310" s="192">
        <v>0</v>
      </c>
      <c r="P310" s="192"/>
      <c r="Q310" s="192">
        <v>0</v>
      </c>
      <c r="R310" s="192"/>
      <c r="S310" s="192">
        <v>0</v>
      </c>
      <c r="T310" s="193" t="str">
        <f>IF(Tabela6[[#This Row],[Desconto SLA Mês]]&lt;&gt;"preenchimento pendente","Sim","Não")</f>
        <v>Sim</v>
      </c>
      <c r="U310" s="168">
        <f t="shared" si="18"/>
        <v>220122.44</v>
      </c>
      <c r="V310" s="194"/>
      <c r="W310" s="194"/>
      <c r="X310" s="194"/>
      <c r="Y310" s="194"/>
      <c r="Z310" s="195">
        <v>45778</v>
      </c>
      <c r="AA310" s="301" cm="1">
        <f t="array" ref="AA310">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45809</v>
      </c>
      <c r="AB310" s="204"/>
      <c r="AC310" s="204">
        <v>3406.42</v>
      </c>
      <c r="AD310" s="186"/>
      <c r="AE310" s="196"/>
      <c r="AF310" s="197"/>
      <c r="AG310" s="196"/>
      <c r="AH310" s="196"/>
      <c r="AI310" s="186">
        <f t="shared" si="19"/>
        <v>0</v>
      </c>
      <c r="AJ310" s="186">
        <f t="shared" si="21"/>
        <v>-3406.42</v>
      </c>
      <c r="AK310" s="186">
        <f t="shared" si="20"/>
        <v>0</v>
      </c>
      <c r="AL310" s="196"/>
      <c r="AM310" s="187" t="str">
        <f>_xlfn.XLOOKUP(Tabela6[[#This Row],[Unidade]],tabShoppingsEmails[Shopping],tabShoppingsEmails[E-mails consolidados])</f>
        <v>ellen.costa@allos.co; ewerton.ferreira@allos.co; rute.azevedo@allos.co; jose.pinheiro@allos.co; wesley.sardinha@allos.co; lanayara.reis@allos.co; ana.beatriz@allos.co</v>
      </c>
    </row>
    <row r="311" spans="1:39" ht="20.85" hidden="1" customHeight="1" thickBot="1">
      <c r="A311" s="185"/>
      <c r="B311" s="186" t="s">
        <v>99</v>
      </c>
      <c r="C311" s="187" t="s">
        <v>149</v>
      </c>
      <c r="D311" s="188" t="s">
        <v>0</v>
      </c>
      <c r="E311" s="199" t="s">
        <v>78</v>
      </c>
      <c r="F311" s="191">
        <v>38</v>
      </c>
      <c r="G311" s="191">
        <v>38</v>
      </c>
      <c r="H311" s="191">
        <v>18</v>
      </c>
      <c r="I311" s="191">
        <v>0</v>
      </c>
      <c r="J311" s="192">
        <v>222271.45645</v>
      </c>
      <c r="K311" s="228"/>
      <c r="L311" s="192">
        <v>-2855.88</v>
      </c>
      <c r="M311" s="192"/>
      <c r="N311" s="192">
        <v>0</v>
      </c>
      <c r="O311" s="192">
        <v>-2201.2199999999998</v>
      </c>
      <c r="P311" s="192"/>
      <c r="Q311" s="192">
        <v>-1059.06</v>
      </c>
      <c r="R311" s="192"/>
      <c r="S311" s="192">
        <v>0</v>
      </c>
      <c r="T311" s="193" t="str">
        <f>IF(Tabela6[[#This Row],[Desconto SLA Mês]]&lt;&gt;"preenchimento pendente","Sim","Não")</f>
        <v>Sim</v>
      </c>
      <c r="U311" s="168">
        <f t="shared" si="18"/>
        <v>216155.29644999999</v>
      </c>
      <c r="V311" s="194"/>
      <c r="W311" s="194"/>
      <c r="X311" s="194"/>
      <c r="Y311" s="194"/>
      <c r="Z311" s="195">
        <v>45809</v>
      </c>
      <c r="AA311" s="301" cm="1">
        <f t="array" ref="AA311">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45839</v>
      </c>
      <c r="AB311" s="204"/>
      <c r="AC311" s="204">
        <v>669.75</v>
      </c>
      <c r="AD311" s="204"/>
      <c r="AE311" s="196"/>
      <c r="AF311" s="197"/>
      <c r="AG311" s="196"/>
      <c r="AH311" s="196"/>
      <c r="AI311" s="186">
        <f t="shared" si="19"/>
        <v>2855.88</v>
      </c>
      <c r="AJ311" s="186">
        <f t="shared" si="21"/>
        <v>-669.75</v>
      </c>
      <c r="AK311" s="186">
        <f t="shared" si="20"/>
        <v>6116.1600000000035</v>
      </c>
      <c r="AL311" s="196"/>
      <c r="AM311" s="187" t="str">
        <f>_xlfn.XLOOKUP(Tabela6[[#This Row],[Unidade]],tabShoppingsEmails[Shopping],tabShoppingsEmails[E-mails consolidados])</f>
        <v>ellen.costa@allos.co; ewerton.ferreira@allos.co; rute.azevedo@allos.co; jose.pinheiro@allos.co; wesley.sardinha@allos.co; lanayara.reis@allos.co; ana.beatriz@allos.co</v>
      </c>
    </row>
    <row r="312" spans="1:39" ht="20.85" hidden="1" customHeight="1" thickBot="1">
      <c r="A312" s="185">
        <v>45875</v>
      </c>
      <c r="B312" s="186" t="s">
        <v>99</v>
      </c>
      <c r="C312" s="187" t="s">
        <v>149</v>
      </c>
      <c r="D312" s="188" t="s">
        <v>0</v>
      </c>
      <c r="E312" s="199" t="s">
        <v>78</v>
      </c>
      <c r="F312" s="191">
        <v>38</v>
      </c>
      <c r="G312" s="191">
        <v>38</v>
      </c>
      <c r="H312" s="191">
        <v>6</v>
      </c>
      <c r="I312" s="191">
        <v>0</v>
      </c>
      <c r="J312" s="192">
        <v>222271.45645</v>
      </c>
      <c r="K312" s="228"/>
      <c r="L312" s="192">
        <v>-1037.6199999999999</v>
      </c>
      <c r="M312" s="192"/>
      <c r="N312" s="192">
        <v>0</v>
      </c>
      <c r="O312" s="192">
        <v>-2593.17</v>
      </c>
      <c r="P312" s="192"/>
      <c r="Q312" s="192">
        <v>0</v>
      </c>
      <c r="R312" s="192">
        <v>0</v>
      </c>
      <c r="S312" s="192">
        <v>0</v>
      </c>
      <c r="T312" s="193" t="str">
        <f>IF(Tabela6[[#This Row],[Desconto SLA Mês]]&lt;&gt;"preenchimento pendente","Sim","Não")</f>
        <v>Sim</v>
      </c>
      <c r="U312" s="168">
        <f t="shared" si="18"/>
        <v>218640.66644999999</v>
      </c>
      <c r="V312" s="194"/>
      <c r="W312" s="194"/>
      <c r="X312" s="194"/>
      <c r="Y312" s="194"/>
      <c r="Z312" s="195">
        <v>45839</v>
      </c>
      <c r="AA312" s="301" cm="1">
        <f t="array" ref="AA312">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45870</v>
      </c>
      <c r="AB312" s="204"/>
      <c r="AC312" s="204">
        <v>322.74</v>
      </c>
      <c r="AD312" s="204"/>
      <c r="AE312" s="196"/>
      <c r="AF312" s="197"/>
      <c r="AG312" s="196"/>
      <c r="AH312" s="196"/>
      <c r="AI312" s="186">
        <f t="shared" si="19"/>
        <v>1037.6199999999999</v>
      </c>
      <c r="AJ312" s="186">
        <f t="shared" si="21"/>
        <v>-322.74</v>
      </c>
      <c r="AK312" s="186">
        <f t="shared" si="20"/>
        <v>3630.7900000000081</v>
      </c>
      <c r="AL312" s="196"/>
      <c r="AM312" s="187" t="str">
        <f>_xlfn.XLOOKUP(Tabela6[[#This Row],[Unidade]],tabShoppingsEmails[Shopping],tabShoppingsEmails[E-mails consolidados])</f>
        <v>ellen.costa@allos.co; ewerton.ferreira@allos.co; rute.azevedo@allos.co; jose.pinheiro@allos.co; wesley.sardinha@allos.co; lanayara.reis@allos.co; ana.beatriz@allos.co</v>
      </c>
    </row>
    <row r="313" spans="1:39" ht="20.85" hidden="1" customHeight="1" thickBot="1">
      <c r="A313" s="185">
        <v>45905</v>
      </c>
      <c r="B313" s="186" t="s">
        <v>99</v>
      </c>
      <c r="C313" s="186" t="s">
        <v>149</v>
      </c>
      <c r="D313" s="199" t="s">
        <v>0</v>
      </c>
      <c r="E313" s="199" t="s">
        <v>78</v>
      </c>
      <c r="F313" s="191">
        <v>38</v>
      </c>
      <c r="G313" s="191">
        <v>38</v>
      </c>
      <c r="H313" s="191">
        <v>6</v>
      </c>
      <c r="I313" s="191">
        <v>0</v>
      </c>
      <c r="J313" s="192">
        <v>222271.45645</v>
      </c>
      <c r="K313" s="228"/>
      <c r="L313" s="192">
        <v>-993.04</v>
      </c>
      <c r="M313" s="192"/>
      <c r="N313" s="192">
        <v>0</v>
      </c>
      <c r="O313" s="192">
        <v>-2593.17</v>
      </c>
      <c r="P313" s="192"/>
      <c r="Q313" s="192">
        <v>0</v>
      </c>
      <c r="R313" s="192">
        <v>0</v>
      </c>
      <c r="S313" s="192">
        <v>0</v>
      </c>
      <c r="T313" s="193" t="str">
        <f>IF(Tabela6[[#This Row],[Desconto SLA Mês]]&lt;&gt;"preenchimento pendente","Sim","Não")</f>
        <v>Sim</v>
      </c>
      <c r="U313" s="168">
        <f t="shared" si="18"/>
        <v>218685.24644999998</v>
      </c>
      <c r="V313" s="194"/>
      <c r="W313" s="194"/>
      <c r="X313" s="194"/>
      <c r="Y313" s="194"/>
      <c r="Z313" s="195">
        <v>45870</v>
      </c>
      <c r="AA313" s="301" cm="1">
        <f t="array" ref="AA313">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45901</v>
      </c>
      <c r="AB313" s="204"/>
      <c r="AC313" s="204"/>
      <c r="AD313" s="204"/>
      <c r="AE313" s="196"/>
      <c r="AF313" s="197"/>
      <c r="AG313" s="196"/>
      <c r="AH313" s="196"/>
      <c r="AI313" s="186">
        <f t="shared" si="19"/>
        <v>993.04</v>
      </c>
      <c r="AJ313" s="186">
        <f t="shared" si="21"/>
        <v>0</v>
      </c>
      <c r="AK313" s="186">
        <f t="shared" si="20"/>
        <v>3586.210000000021</v>
      </c>
      <c r="AL313" s="196"/>
      <c r="AM313" s="187" t="str">
        <f>_xlfn.XLOOKUP(Tabela6[[#This Row],[Unidade]],tabShoppingsEmails[Shopping],tabShoppingsEmails[E-mails consolidados])</f>
        <v>ellen.costa@allos.co; ewerton.ferreira@allos.co; rute.azevedo@allos.co; jose.pinheiro@allos.co; wesley.sardinha@allos.co; lanayara.reis@allos.co; ana.beatriz@allos.co</v>
      </c>
    </row>
    <row r="314" spans="1:39" ht="20.85" hidden="1" customHeight="1" thickBot="1">
      <c r="A314" s="185">
        <v>45931</v>
      </c>
      <c r="B314" s="186" t="s">
        <v>99</v>
      </c>
      <c r="C314" s="186" t="s">
        <v>149</v>
      </c>
      <c r="D314" s="199" t="s">
        <v>0</v>
      </c>
      <c r="E314" s="199" t="s">
        <v>78</v>
      </c>
      <c r="F314" s="191">
        <v>38</v>
      </c>
      <c r="G314" s="191">
        <v>38</v>
      </c>
      <c r="H314" s="191">
        <v>13</v>
      </c>
      <c r="I314" s="191">
        <v>0</v>
      </c>
      <c r="J314" s="192">
        <v>222271.45645</v>
      </c>
      <c r="K314" s="228"/>
      <c r="L314" s="192">
        <v>-2249.31</v>
      </c>
      <c r="M314" s="192"/>
      <c r="N314" s="192">
        <v>0</v>
      </c>
      <c r="O314" s="192">
        <v>-2222.71</v>
      </c>
      <c r="P314" s="192"/>
      <c r="Q314" s="192">
        <v>-5.42</v>
      </c>
      <c r="R314" s="192">
        <v>0</v>
      </c>
      <c r="S314" s="192">
        <v>321.25</v>
      </c>
      <c r="T314" s="193" t="str">
        <f>IF(Tabela6[[#This Row],[Desconto SLA Mês]]&lt;&gt;"preenchimento pendente","Sim","Não")</f>
        <v>Sim</v>
      </c>
      <c r="U314" s="168">
        <f t="shared" si="18"/>
        <v>218115.26645</v>
      </c>
      <c r="V314" s="194"/>
      <c r="W314" s="194"/>
      <c r="X314" s="194"/>
      <c r="Y314" s="194"/>
      <c r="Z314" s="195">
        <v>45901</v>
      </c>
      <c r="AA314" s="301" cm="1">
        <f t="array" ref="AA314">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45931</v>
      </c>
      <c r="AB314" s="197"/>
      <c r="AC314" s="197">
        <v>3055.21</v>
      </c>
      <c r="AD314" s="197"/>
      <c r="AE314" s="196"/>
      <c r="AF314" s="197"/>
      <c r="AG314" s="196"/>
      <c r="AH314" s="196"/>
      <c r="AI314" s="186">
        <f t="shared" si="19"/>
        <v>2249.31</v>
      </c>
      <c r="AJ314" s="186">
        <f t="shared" si="21"/>
        <v>-3055.21</v>
      </c>
      <c r="AK314" s="186">
        <f t="shared" si="20"/>
        <v>4156.1900000000023</v>
      </c>
      <c r="AL314" s="196"/>
      <c r="AM314" s="187" t="str">
        <f>_xlfn.XLOOKUP(Tabela6[[#This Row],[Unidade]],tabShoppingsEmails[Shopping],tabShoppingsEmails[E-mails consolidados])</f>
        <v>ellen.costa@allos.co; ewerton.ferreira@allos.co; rute.azevedo@allos.co; jose.pinheiro@allos.co; wesley.sardinha@allos.co; lanayara.reis@allos.co; ana.beatriz@allos.co</v>
      </c>
    </row>
    <row r="315" spans="1:39" ht="20.85" hidden="1" customHeight="1" thickBot="1">
      <c r="A315" s="185"/>
      <c r="B315" s="186" t="s">
        <v>252</v>
      </c>
      <c r="C315" s="186" t="s">
        <v>149</v>
      </c>
      <c r="D315" s="199" t="s">
        <v>0</v>
      </c>
      <c r="E315" s="199" t="s">
        <v>78</v>
      </c>
      <c r="F315" s="191">
        <v>38</v>
      </c>
      <c r="G315" s="191"/>
      <c r="H315" s="191"/>
      <c r="I315" s="191"/>
      <c r="J315" s="192"/>
      <c r="K315" s="228"/>
      <c r="L315" s="192"/>
      <c r="M315" s="192"/>
      <c r="N315" s="192"/>
      <c r="O315" s="192"/>
      <c r="P315" s="192"/>
      <c r="Q315" s="192"/>
      <c r="R315" s="192"/>
      <c r="S315" s="192"/>
      <c r="T315" s="193" t="str">
        <f>IF(Tabela6[[#This Row],[Desconto SLA Mês]]&lt;&gt;"preenchimento pendente","Sim","Não")</f>
        <v>Sim</v>
      </c>
      <c r="U315" s="168">
        <f t="shared" si="18"/>
        <v>0</v>
      </c>
      <c r="V315" s="194"/>
      <c r="W315" s="194"/>
      <c r="X315" s="194"/>
      <c r="Y315" s="194"/>
      <c r="Z315" s="195">
        <v>45931</v>
      </c>
      <c r="AA315" s="301" cm="1">
        <f t="array" ref="AA315">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45962</v>
      </c>
      <c r="AB315" s="204"/>
      <c r="AC315" s="204"/>
      <c r="AD315" s="204"/>
      <c r="AE315" s="196"/>
      <c r="AF315" s="197"/>
      <c r="AG315" s="196"/>
      <c r="AH315" s="196"/>
      <c r="AI315" s="186">
        <f t="shared" si="19"/>
        <v>0</v>
      </c>
      <c r="AJ315" s="186">
        <f t="shared" si="21"/>
        <v>0</v>
      </c>
      <c r="AK315" s="186">
        <f t="shared" si="20"/>
        <v>0</v>
      </c>
      <c r="AL315" s="196"/>
      <c r="AM315" s="187" t="str">
        <f>_xlfn.XLOOKUP(Tabela6[[#This Row],[Unidade]],tabShoppingsEmails[Shopping],tabShoppingsEmails[E-mails consolidados])</f>
        <v>ellen.costa@allos.co; ewerton.ferreira@allos.co; rute.azevedo@allos.co; jose.pinheiro@allos.co; wesley.sardinha@allos.co; lanayara.reis@allos.co; ana.beatriz@allos.co</v>
      </c>
    </row>
    <row r="316" spans="1:39" ht="20.85" hidden="1" customHeight="1" thickBot="1">
      <c r="A316" s="185"/>
      <c r="B316" s="186" t="s">
        <v>252</v>
      </c>
      <c r="C316" s="186" t="s">
        <v>149</v>
      </c>
      <c r="D316" s="199" t="s">
        <v>0</v>
      </c>
      <c r="E316" s="199" t="s">
        <v>78</v>
      </c>
      <c r="F316" s="191">
        <v>38</v>
      </c>
      <c r="G316" s="191"/>
      <c r="H316" s="191"/>
      <c r="I316" s="191"/>
      <c r="J316" s="192"/>
      <c r="K316" s="228"/>
      <c r="L316" s="192"/>
      <c r="M316" s="192"/>
      <c r="N316" s="192"/>
      <c r="O316" s="192"/>
      <c r="P316" s="192"/>
      <c r="Q316" s="192"/>
      <c r="R316" s="192"/>
      <c r="S316" s="192"/>
      <c r="T316" s="193" t="str">
        <f>IF(Tabela6[[#This Row],[Desconto SLA Mês]]&lt;&gt;"preenchimento pendente","Sim","Não")</f>
        <v>Sim</v>
      </c>
      <c r="U316" s="168">
        <f t="shared" si="18"/>
        <v>0</v>
      </c>
      <c r="V316" s="194"/>
      <c r="W316" s="194"/>
      <c r="X316" s="194"/>
      <c r="Y316" s="194"/>
      <c r="Z316" s="195">
        <v>45962</v>
      </c>
      <c r="AA316" s="301" cm="1">
        <f t="array" ref="AA316">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45992</v>
      </c>
      <c r="AB316" s="204"/>
      <c r="AC316" s="204"/>
      <c r="AD316" s="204"/>
      <c r="AE316" s="196"/>
      <c r="AF316" s="197"/>
      <c r="AG316" s="196"/>
      <c r="AH316" s="196"/>
      <c r="AI316" s="186">
        <f t="shared" si="19"/>
        <v>0</v>
      </c>
      <c r="AJ316" s="186">
        <f t="shared" si="21"/>
        <v>0</v>
      </c>
      <c r="AK316" s="186">
        <f t="shared" si="20"/>
        <v>0</v>
      </c>
      <c r="AL316" s="196"/>
      <c r="AM316" s="187" t="str">
        <f>_xlfn.XLOOKUP(Tabela6[[#This Row],[Unidade]],tabShoppingsEmails[Shopping],tabShoppingsEmails[E-mails consolidados])</f>
        <v>ellen.costa@allos.co; ewerton.ferreira@allos.co; rute.azevedo@allos.co; jose.pinheiro@allos.co; wesley.sardinha@allos.co; lanayara.reis@allos.co; ana.beatriz@allos.co</v>
      </c>
    </row>
    <row r="317" spans="1:39" ht="20.85" hidden="1" customHeight="1" thickBot="1">
      <c r="A317" s="185"/>
      <c r="B317" s="186" t="s">
        <v>252</v>
      </c>
      <c r="C317" s="186" t="s">
        <v>149</v>
      </c>
      <c r="D317" s="199" t="s">
        <v>0</v>
      </c>
      <c r="E317" s="199" t="s">
        <v>78</v>
      </c>
      <c r="F317" s="191">
        <v>38</v>
      </c>
      <c r="G317" s="191"/>
      <c r="H317" s="191"/>
      <c r="I317" s="191"/>
      <c r="J317" s="192"/>
      <c r="K317" s="228"/>
      <c r="L317" s="192"/>
      <c r="M317" s="192"/>
      <c r="N317" s="192"/>
      <c r="O317" s="192"/>
      <c r="P317" s="192"/>
      <c r="Q317" s="192"/>
      <c r="R317" s="192"/>
      <c r="S317" s="192"/>
      <c r="T317" s="193" t="str">
        <f>IF(Tabela6[[#This Row],[Desconto SLA Mês]]&lt;&gt;"preenchimento pendente","Sim","Não")</f>
        <v>Sim</v>
      </c>
      <c r="U317" s="168">
        <f t="shared" si="18"/>
        <v>0</v>
      </c>
      <c r="V317" s="194"/>
      <c r="W317" s="194"/>
      <c r="X317" s="194"/>
      <c r="Y317" s="194"/>
      <c r="Z317" s="195">
        <v>45992</v>
      </c>
      <c r="AA317" s="301" cm="1">
        <f t="array" ref="AA317">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46023</v>
      </c>
      <c r="AB317" s="186"/>
      <c r="AC317" s="186"/>
      <c r="AD317" s="186"/>
      <c r="AE317" s="196"/>
      <c r="AF317" s="197"/>
      <c r="AG317" s="196"/>
      <c r="AH317" s="196"/>
      <c r="AI317" s="186">
        <f t="shared" si="19"/>
        <v>0</v>
      </c>
      <c r="AJ317" s="186">
        <f t="shared" si="21"/>
        <v>0</v>
      </c>
      <c r="AK317" s="186">
        <f t="shared" si="20"/>
        <v>0</v>
      </c>
      <c r="AL317" s="196"/>
      <c r="AM317" s="187" t="str">
        <f>_xlfn.XLOOKUP(Tabela6[[#This Row],[Unidade]],tabShoppingsEmails[Shopping],tabShoppingsEmails[E-mails consolidados])</f>
        <v>ellen.costa@allos.co; ewerton.ferreira@allos.co; rute.azevedo@allos.co; jose.pinheiro@allos.co; wesley.sardinha@allos.co; lanayara.reis@allos.co; ana.beatriz@allos.co</v>
      </c>
    </row>
    <row r="318" spans="1:39" ht="20.85" hidden="1" customHeight="1" thickBot="1">
      <c r="A318" s="185"/>
      <c r="B318" s="186" t="s">
        <v>99</v>
      </c>
      <c r="C318" s="186" t="s">
        <v>149</v>
      </c>
      <c r="D318" s="199" t="s">
        <v>88</v>
      </c>
      <c r="E318" s="199" t="s">
        <v>30</v>
      </c>
      <c r="F318" s="191">
        <v>29</v>
      </c>
      <c r="G318" s="191">
        <v>13</v>
      </c>
      <c r="H318" s="191">
        <v>0</v>
      </c>
      <c r="I318" s="191">
        <v>0</v>
      </c>
      <c r="J318" s="222">
        <v>120417.17</v>
      </c>
      <c r="K318" s="228">
        <v>0</v>
      </c>
      <c r="L318" s="192">
        <v>0</v>
      </c>
      <c r="M318" s="192">
        <v>0</v>
      </c>
      <c r="N318" s="192">
        <v>0</v>
      </c>
      <c r="O318" s="192">
        <v>0</v>
      </c>
      <c r="P318" s="192">
        <v>0</v>
      </c>
      <c r="Q318" s="192">
        <v>0</v>
      </c>
      <c r="R318" s="192">
        <v>0</v>
      </c>
      <c r="S318" s="197">
        <v>0</v>
      </c>
      <c r="T318" s="193" t="str">
        <f>IF(Tabela6[[#This Row],[Desconto SLA Mês]]&lt;&gt;"preenchimento pendente","Sim","Não")</f>
        <v>Sim</v>
      </c>
      <c r="U318" s="168">
        <f t="shared" si="18"/>
        <v>120417.17</v>
      </c>
      <c r="V318" s="194"/>
      <c r="W318" s="194"/>
      <c r="X318" s="194">
        <v>0</v>
      </c>
      <c r="Y318" s="194"/>
      <c r="Z318" s="195">
        <v>45658</v>
      </c>
      <c r="AA318" s="301" cm="1">
        <f t="array" ref="AA318">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45689</v>
      </c>
      <c r="AB318" s="204">
        <v>6483.93</v>
      </c>
      <c r="AC318" s="204">
        <v>6483.93</v>
      </c>
      <c r="AD318" s="204">
        <v>6483.93</v>
      </c>
      <c r="AE318" s="196"/>
      <c r="AF318" s="197"/>
      <c r="AG318" s="196"/>
      <c r="AH318" s="196"/>
      <c r="AI318" s="186">
        <f t="shared" si="19"/>
        <v>0</v>
      </c>
      <c r="AJ318" s="186">
        <f t="shared" si="21"/>
        <v>0</v>
      </c>
      <c r="AK318" s="186">
        <f t="shared" si="20"/>
        <v>0</v>
      </c>
      <c r="AL318" s="196"/>
      <c r="AM318" s="187" t="str">
        <f>_xlfn.XLOOKUP(Tabela6[[#This Row],[Unidade]],tabShoppingsEmails[Shopping],tabShoppingsEmails[E-mails consolidados])</f>
        <v>ellen.costa@allos.co; ewerton.ferreira@allos.co; rute.azevedo@allos.co; jose.pinheiro@allos.co; wesley.sardinha@allos.co; lanayara.reis@allos.co; ana.beatriz@allos.co</v>
      </c>
    </row>
    <row r="319" spans="1:39" ht="20.85" hidden="1" customHeight="1" thickBot="1">
      <c r="A319" s="185"/>
      <c r="B319" s="186" t="s">
        <v>99</v>
      </c>
      <c r="C319" s="186" t="s">
        <v>149</v>
      </c>
      <c r="D319" s="199" t="s">
        <v>88</v>
      </c>
      <c r="E319" s="199" t="s">
        <v>30</v>
      </c>
      <c r="F319" s="191">
        <v>29</v>
      </c>
      <c r="G319" s="191">
        <v>14</v>
      </c>
      <c r="H319" s="191">
        <v>0</v>
      </c>
      <c r="I319" s="191">
        <v>0</v>
      </c>
      <c r="J319" s="222">
        <v>125952.82</v>
      </c>
      <c r="K319" s="228">
        <v>0</v>
      </c>
      <c r="L319" s="192">
        <v>0</v>
      </c>
      <c r="M319" s="192">
        <v>0</v>
      </c>
      <c r="N319" s="192">
        <v>0</v>
      </c>
      <c r="O319" s="192">
        <v>0</v>
      </c>
      <c r="P319" s="192">
        <v>0</v>
      </c>
      <c r="Q319" s="192">
        <v>0</v>
      </c>
      <c r="R319" s="192">
        <v>0</v>
      </c>
      <c r="S319" s="197">
        <v>0</v>
      </c>
      <c r="T319" s="193" t="str">
        <f>IF(Tabela6[[#This Row],[Desconto SLA Mês]]&lt;&gt;"preenchimento pendente","Sim","Não")</f>
        <v>Sim</v>
      </c>
      <c r="U319" s="168">
        <f t="shared" si="18"/>
        <v>125952.82</v>
      </c>
      <c r="V319" s="194"/>
      <c r="W319" s="194"/>
      <c r="X319" s="194">
        <v>0</v>
      </c>
      <c r="Y319" s="194"/>
      <c r="Z319" s="195">
        <v>45689</v>
      </c>
      <c r="AA319" s="301" cm="1">
        <f t="array" ref="AA319">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45717</v>
      </c>
      <c r="AB319" s="204">
        <v>491.88</v>
      </c>
      <c r="AC319" s="204">
        <v>491.88</v>
      </c>
      <c r="AD319" s="186"/>
      <c r="AE319" s="196"/>
      <c r="AF319" s="197"/>
      <c r="AG319" s="196"/>
      <c r="AH319" s="196"/>
      <c r="AI319" s="186">
        <f t="shared" si="19"/>
        <v>0</v>
      </c>
      <c r="AJ319" s="186">
        <f t="shared" si="21"/>
        <v>0</v>
      </c>
      <c r="AK319" s="186">
        <f t="shared" si="20"/>
        <v>0</v>
      </c>
      <c r="AL319" s="196" t="s">
        <v>265</v>
      </c>
      <c r="AM319" s="187" t="str">
        <f>_xlfn.XLOOKUP(Tabela6[[#This Row],[Unidade]],tabShoppingsEmails[Shopping],tabShoppingsEmails[E-mails consolidados])</f>
        <v>ellen.costa@allos.co; ewerton.ferreira@allos.co; rute.azevedo@allos.co; jose.pinheiro@allos.co; wesley.sardinha@allos.co; lanayara.reis@allos.co; ana.beatriz@allos.co</v>
      </c>
    </row>
    <row r="320" spans="1:39" ht="20.85" hidden="1" customHeight="1" thickBot="1">
      <c r="A320" s="185"/>
      <c r="B320" s="186" t="s">
        <v>99</v>
      </c>
      <c r="C320" s="186" t="s">
        <v>149</v>
      </c>
      <c r="D320" s="199" t="s">
        <v>88</v>
      </c>
      <c r="E320" s="199" t="s">
        <v>30</v>
      </c>
      <c r="F320" s="191">
        <v>29</v>
      </c>
      <c r="G320" s="191">
        <v>14</v>
      </c>
      <c r="H320" s="191">
        <v>0</v>
      </c>
      <c r="I320" s="191">
        <v>0</v>
      </c>
      <c r="J320" s="222">
        <v>125952.82</v>
      </c>
      <c r="K320" s="228"/>
      <c r="L320" s="192">
        <v>0</v>
      </c>
      <c r="M320" s="192"/>
      <c r="N320" s="192">
        <v>0</v>
      </c>
      <c r="O320" s="192">
        <v>0</v>
      </c>
      <c r="P320" s="192">
        <v>0</v>
      </c>
      <c r="Q320" s="192">
        <v>0</v>
      </c>
      <c r="R320" s="192">
        <v>0</v>
      </c>
      <c r="S320" s="197">
        <v>0</v>
      </c>
      <c r="T320" s="193" t="str">
        <f>IF(Tabela6[[#This Row],[Desconto SLA Mês]]&lt;&gt;"preenchimento pendente","Sim","Não")</f>
        <v>Sim</v>
      </c>
      <c r="U320" s="168">
        <f t="shared" si="18"/>
        <v>125952.82</v>
      </c>
      <c r="V320" s="194"/>
      <c r="W320" s="194"/>
      <c r="X320" s="194">
        <v>0</v>
      </c>
      <c r="Y320" s="194"/>
      <c r="Z320" s="195">
        <v>45717</v>
      </c>
      <c r="AA320" s="301" cm="1">
        <f t="array" ref="AA320">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45748</v>
      </c>
      <c r="AB320" s="204">
        <v>4101.9008359325308</v>
      </c>
      <c r="AC320" s="204">
        <v>4101.9008359325308</v>
      </c>
      <c r="AD320" s="186"/>
      <c r="AE320" s="196"/>
      <c r="AF320" s="197"/>
      <c r="AG320" s="196"/>
      <c r="AH320" s="196"/>
      <c r="AI320" s="186">
        <f t="shared" si="19"/>
        <v>0</v>
      </c>
      <c r="AJ320" s="186">
        <f t="shared" si="21"/>
        <v>0</v>
      </c>
      <c r="AK320" s="186">
        <f t="shared" si="20"/>
        <v>0</v>
      </c>
      <c r="AL320" s="196"/>
      <c r="AM320" s="187" t="str">
        <f>_xlfn.XLOOKUP(Tabela6[[#This Row],[Unidade]],tabShoppingsEmails[Shopping],tabShoppingsEmails[E-mails consolidados])</f>
        <v>ellen.costa@allos.co; ewerton.ferreira@allos.co; rute.azevedo@allos.co; jose.pinheiro@allos.co; wesley.sardinha@allos.co; lanayara.reis@allos.co; ana.beatriz@allos.co</v>
      </c>
    </row>
    <row r="321" spans="1:39" ht="20.85" hidden="1" customHeight="1" thickBot="1">
      <c r="A321" s="185"/>
      <c r="B321" s="186" t="s">
        <v>99</v>
      </c>
      <c r="C321" s="186" t="s">
        <v>149</v>
      </c>
      <c r="D321" s="199" t="s">
        <v>88</v>
      </c>
      <c r="E321" s="199" t="s">
        <v>30</v>
      </c>
      <c r="F321" s="191">
        <v>29</v>
      </c>
      <c r="G321" s="191">
        <v>14</v>
      </c>
      <c r="H321" s="191">
        <v>15</v>
      </c>
      <c r="I321" s="191">
        <v>0</v>
      </c>
      <c r="J321" s="222">
        <v>125952.82</v>
      </c>
      <c r="K321" s="228"/>
      <c r="L321" s="192">
        <v>-3010.8</v>
      </c>
      <c r="M321" s="192"/>
      <c r="N321" s="192">
        <v>0</v>
      </c>
      <c r="O321" s="192">
        <v>0</v>
      </c>
      <c r="P321" s="192"/>
      <c r="Q321" s="192">
        <v>0</v>
      </c>
      <c r="R321" s="192"/>
      <c r="S321" s="192">
        <v>0</v>
      </c>
      <c r="T321" s="193" t="str">
        <f>IF(Tabela6[[#This Row],[Desconto SLA Mês]]&lt;&gt;"preenchimento pendente","Sim","Não")</f>
        <v>Sim</v>
      </c>
      <c r="U321" s="168">
        <f t="shared" si="18"/>
        <v>122942.02</v>
      </c>
      <c r="V321" s="194"/>
      <c r="W321" s="194"/>
      <c r="X321" s="194"/>
      <c r="Y321" s="194"/>
      <c r="Z321" s="195">
        <v>45748</v>
      </c>
      <c r="AA321" s="301" cm="1">
        <f t="array" ref="AA321">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45778</v>
      </c>
      <c r="AB321" s="204"/>
      <c r="AC321" s="204">
        <v>2475.84</v>
      </c>
      <c r="AD321" s="204"/>
      <c r="AE321" s="196"/>
      <c r="AF321" s="197"/>
      <c r="AG321" s="196"/>
      <c r="AH321" s="196"/>
      <c r="AI321" s="186">
        <f t="shared" si="19"/>
        <v>3010.8</v>
      </c>
      <c r="AJ321" s="186">
        <f t="shared" si="21"/>
        <v>-2475.84</v>
      </c>
      <c r="AK321" s="186">
        <f t="shared" si="20"/>
        <v>3010.8000000000029</v>
      </c>
      <c r="AL321" s="196"/>
      <c r="AM321" s="187" t="str">
        <f>_xlfn.XLOOKUP(Tabela6[[#This Row],[Unidade]],tabShoppingsEmails[Shopping],tabShoppingsEmails[E-mails consolidados])</f>
        <v>ellen.costa@allos.co; ewerton.ferreira@allos.co; rute.azevedo@allos.co; jose.pinheiro@allos.co; wesley.sardinha@allos.co; lanayara.reis@allos.co; ana.beatriz@allos.co</v>
      </c>
    </row>
    <row r="322" spans="1:39" ht="20.85" hidden="1" customHeight="1" thickBot="1">
      <c r="A322" s="185"/>
      <c r="B322" s="186" t="s">
        <v>99</v>
      </c>
      <c r="C322" s="186" t="s">
        <v>149</v>
      </c>
      <c r="D322" s="199" t="s">
        <v>88</v>
      </c>
      <c r="E322" s="199" t="s">
        <v>30</v>
      </c>
      <c r="F322" s="191">
        <v>29</v>
      </c>
      <c r="G322" s="191">
        <v>14</v>
      </c>
      <c r="H322" s="191">
        <v>25</v>
      </c>
      <c r="I322" s="191">
        <v>0</v>
      </c>
      <c r="J322" s="222">
        <v>125952.82</v>
      </c>
      <c r="K322" s="228"/>
      <c r="L322" s="192">
        <v>-5018</v>
      </c>
      <c r="M322" s="192"/>
      <c r="N322" s="192">
        <v>0</v>
      </c>
      <c r="O322" s="192">
        <v>0</v>
      </c>
      <c r="P322" s="192"/>
      <c r="Q322" s="192">
        <v>0</v>
      </c>
      <c r="R322" s="192"/>
      <c r="S322" s="192">
        <v>0</v>
      </c>
      <c r="T322" s="193" t="str">
        <f>IF(Tabela6[[#This Row],[Desconto SLA Mês]]&lt;&gt;"preenchimento pendente","Sim","Não")</f>
        <v>Sim</v>
      </c>
      <c r="U322" s="168">
        <f t="shared" ref="U322:U385" si="22">(J322+L322+Q322+R322+S322+N322)+IF(T322="Sim",O322+P322,0)</f>
        <v>120934.82</v>
      </c>
      <c r="V322" s="194"/>
      <c r="W322" s="194"/>
      <c r="X322" s="194"/>
      <c r="Y322" s="194"/>
      <c r="Z322" s="195">
        <v>45778</v>
      </c>
      <c r="AA322" s="301" cm="1">
        <f t="array" ref="AA322">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45809</v>
      </c>
      <c r="AB322" s="204"/>
      <c r="AC322" s="204">
        <v>4667.67</v>
      </c>
      <c r="AD322" s="186"/>
      <c r="AE322" s="196"/>
      <c r="AF322" s="197"/>
      <c r="AG322" s="196"/>
      <c r="AH322" s="196"/>
      <c r="AI322" s="186">
        <f t="shared" ref="AI322:AI385" si="23">K322-L322</f>
        <v>5018</v>
      </c>
      <c r="AJ322" s="186">
        <f t="shared" si="21"/>
        <v>-4667.67</v>
      </c>
      <c r="AK322" s="186">
        <f t="shared" ref="AK322:AK385" si="24">J322-U322</f>
        <v>5018</v>
      </c>
      <c r="AL322" s="196"/>
      <c r="AM322" s="187" t="str">
        <f>_xlfn.XLOOKUP(Tabela6[[#This Row],[Unidade]],tabShoppingsEmails[Shopping],tabShoppingsEmails[E-mails consolidados])</f>
        <v>ellen.costa@allos.co; ewerton.ferreira@allos.co; rute.azevedo@allos.co; jose.pinheiro@allos.co; wesley.sardinha@allos.co; lanayara.reis@allos.co; ana.beatriz@allos.co</v>
      </c>
    </row>
    <row r="323" spans="1:39" ht="16.5" hidden="1" customHeight="1" thickBot="1">
      <c r="A323" s="185"/>
      <c r="B323" s="186" t="s">
        <v>99</v>
      </c>
      <c r="C323" s="186" t="s">
        <v>149</v>
      </c>
      <c r="D323" s="199" t="s">
        <v>88</v>
      </c>
      <c r="E323" s="199" t="s">
        <v>30</v>
      </c>
      <c r="F323" s="191">
        <v>29</v>
      </c>
      <c r="G323" s="191">
        <v>14</v>
      </c>
      <c r="H323" s="191">
        <v>0</v>
      </c>
      <c r="I323" s="191">
        <v>0</v>
      </c>
      <c r="J323" s="222">
        <v>126232.77</v>
      </c>
      <c r="K323" s="228"/>
      <c r="L323" s="192">
        <v>0</v>
      </c>
      <c r="M323" s="192"/>
      <c r="N323" s="192">
        <v>0</v>
      </c>
      <c r="O323" s="192">
        <v>0</v>
      </c>
      <c r="P323" s="192"/>
      <c r="Q323" s="192">
        <v>0</v>
      </c>
      <c r="R323" s="192"/>
      <c r="S323" s="192">
        <v>0</v>
      </c>
      <c r="T323" s="193" t="str">
        <f>IF(Tabela6[[#This Row],[Desconto SLA Mês]]&lt;&gt;"preenchimento pendente","Sim","Não")</f>
        <v>Sim</v>
      </c>
      <c r="U323" s="168">
        <f t="shared" ref="U323:U335" si="25">(J323+L323+Q323+R323+S323+N323)+IF(T323="Sim",O323+P323,0)</f>
        <v>126232.77</v>
      </c>
      <c r="V323" s="194"/>
      <c r="W323" s="194"/>
      <c r="X323" s="194"/>
      <c r="Y323" s="194"/>
      <c r="Z323" s="195">
        <v>45809</v>
      </c>
      <c r="AA323" s="301" cm="1">
        <f t="array" ref="AA323">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45839</v>
      </c>
      <c r="AB323" s="204"/>
      <c r="AC323" s="204">
        <v>2600.94</v>
      </c>
      <c r="AD323" s="204"/>
      <c r="AE323" s="196"/>
      <c r="AF323" s="197"/>
      <c r="AG323" s="196"/>
      <c r="AH323" s="196"/>
      <c r="AI323" s="186">
        <f t="shared" ref="AI323:AI335" si="26">K323-L323</f>
        <v>0</v>
      </c>
      <c r="AJ323" s="186">
        <f t="shared" ref="AJ323:AJ335" si="27">AB323-AC323</f>
        <v>-2600.94</v>
      </c>
      <c r="AK323" s="186">
        <f t="shared" ref="AK323:AK335" si="28">J323-U323</f>
        <v>0</v>
      </c>
      <c r="AL323" s="196"/>
      <c r="AM323" s="187" t="str">
        <f>_xlfn.XLOOKUP(Tabela6[[#This Row],[Unidade]],tabShoppingsEmails[Shopping],tabShoppingsEmails[E-mails consolidados])</f>
        <v>ellen.costa@allos.co; ewerton.ferreira@allos.co; rute.azevedo@allos.co; jose.pinheiro@allos.co; wesley.sardinha@allos.co; lanayara.reis@allos.co; ana.beatriz@allos.co</v>
      </c>
    </row>
    <row r="324" spans="1:39" ht="15.75" hidden="1" customHeight="1" thickBot="1">
      <c r="A324" s="185"/>
      <c r="B324" s="186" t="s">
        <v>99</v>
      </c>
      <c r="C324" s="186" t="s">
        <v>149</v>
      </c>
      <c r="D324" s="199" t="s">
        <v>88</v>
      </c>
      <c r="E324" s="199" t="s">
        <v>30</v>
      </c>
      <c r="F324" s="191">
        <v>29</v>
      </c>
      <c r="G324" s="191">
        <v>14</v>
      </c>
      <c r="H324" s="191">
        <v>0</v>
      </c>
      <c r="I324" s="191">
        <v>0</v>
      </c>
      <c r="J324" s="222">
        <v>126232.77</v>
      </c>
      <c r="K324" s="228"/>
      <c r="L324" s="192">
        <v>0</v>
      </c>
      <c r="M324" s="192"/>
      <c r="N324" s="192">
        <v>0</v>
      </c>
      <c r="O324" s="192">
        <v>0</v>
      </c>
      <c r="P324" s="192"/>
      <c r="Q324" s="192">
        <v>0</v>
      </c>
      <c r="R324" s="192">
        <v>0</v>
      </c>
      <c r="S324" s="192">
        <v>1119.8</v>
      </c>
      <c r="T324" s="193" t="str">
        <f>IF(Tabela6[[#This Row],[Desconto SLA Mês]]&lt;&gt;"preenchimento pendente","Sim","Não")</f>
        <v>Sim</v>
      </c>
      <c r="U324" s="168">
        <f t="shared" si="25"/>
        <v>127352.57</v>
      </c>
      <c r="V324" s="194"/>
      <c r="W324" s="194"/>
      <c r="X324" s="194"/>
      <c r="Y324" s="194"/>
      <c r="Z324" s="195">
        <v>45839</v>
      </c>
      <c r="AA324" s="301" cm="1">
        <f t="array" ref="AA324">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45870</v>
      </c>
      <c r="AB324" s="204"/>
      <c r="AC324" s="204">
        <v>1252.7809729551404</v>
      </c>
      <c r="AD324" s="204"/>
      <c r="AE324" s="196"/>
      <c r="AF324" s="197"/>
      <c r="AG324" s="196"/>
      <c r="AH324" s="196"/>
      <c r="AI324" s="186">
        <f t="shared" si="26"/>
        <v>0</v>
      </c>
      <c r="AJ324" s="186">
        <f t="shared" si="27"/>
        <v>-1252.7809729551404</v>
      </c>
      <c r="AK324" s="186">
        <f t="shared" si="28"/>
        <v>-1119.8000000000029</v>
      </c>
      <c r="AL324" s="196"/>
      <c r="AM324" s="187" t="str">
        <f>_xlfn.XLOOKUP(Tabela6[[#This Row],[Unidade]],tabShoppingsEmails[Shopping],tabShoppingsEmails[E-mails consolidados])</f>
        <v>ellen.costa@allos.co; ewerton.ferreira@allos.co; rute.azevedo@allos.co; jose.pinheiro@allos.co; wesley.sardinha@allos.co; lanayara.reis@allos.co; ana.beatriz@allos.co</v>
      </c>
    </row>
    <row r="325" spans="1:39" ht="18.75" hidden="1" customHeight="1" thickBot="1">
      <c r="A325" s="185">
        <v>45901</v>
      </c>
      <c r="B325" s="186" t="s">
        <v>99</v>
      </c>
      <c r="C325" s="186" t="s">
        <v>149</v>
      </c>
      <c r="D325" s="199" t="s">
        <v>88</v>
      </c>
      <c r="E325" s="199" t="s">
        <v>30</v>
      </c>
      <c r="F325" s="191">
        <v>29</v>
      </c>
      <c r="G325" s="191">
        <v>14</v>
      </c>
      <c r="H325" s="191">
        <v>0</v>
      </c>
      <c r="I325" s="191">
        <v>0</v>
      </c>
      <c r="J325" s="222">
        <v>126232.77</v>
      </c>
      <c r="K325" s="228"/>
      <c r="L325" s="192">
        <v>0</v>
      </c>
      <c r="M325" s="192"/>
      <c r="N325" s="192">
        <v>0</v>
      </c>
      <c r="O325" s="192">
        <v>0</v>
      </c>
      <c r="P325" s="192"/>
      <c r="Q325" s="192">
        <v>0</v>
      </c>
      <c r="R325" s="192">
        <v>0</v>
      </c>
      <c r="S325" s="192">
        <v>0</v>
      </c>
      <c r="T325" s="193" t="str">
        <f>IF(Tabela6[[#This Row],[Desconto SLA Mês]]&lt;&gt;"preenchimento pendente","Sim","Não")</f>
        <v>Sim</v>
      </c>
      <c r="U325" s="168">
        <f>(J325+L325+Q325+R325+S325+N325)+IF(T325="Sim",O325+P325,0)</f>
        <v>126232.77</v>
      </c>
      <c r="V325" s="194"/>
      <c r="W325" s="194"/>
      <c r="X325" s="194"/>
      <c r="Y325" s="194"/>
      <c r="Z325" s="195">
        <v>45870</v>
      </c>
      <c r="AA325" s="301" cm="1">
        <f t="array" ref="AA325">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45901</v>
      </c>
      <c r="AB325" s="204"/>
      <c r="AC325" s="204">
        <v>2172.4811531176042</v>
      </c>
      <c r="AD325" s="204"/>
      <c r="AE325" s="196"/>
      <c r="AF325" s="197"/>
      <c r="AG325" s="196"/>
      <c r="AH325" s="196"/>
      <c r="AI325" s="186">
        <f t="shared" si="26"/>
        <v>0</v>
      </c>
      <c r="AJ325" s="186">
        <f t="shared" si="27"/>
        <v>-2172.4811531176042</v>
      </c>
      <c r="AK325" s="186">
        <f t="shared" si="28"/>
        <v>0</v>
      </c>
      <c r="AL325" s="196"/>
      <c r="AM325" s="187" t="str">
        <f>_xlfn.XLOOKUP(Tabela6[[#This Row],[Unidade]],tabShoppingsEmails[Shopping],tabShoppingsEmails[E-mails consolidados])</f>
        <v>ellen.costa@allos.co; ewerton.ferreira@allos.co; rute.azevedo@allos.co; jose.pinheiro@allos.co; wesley.sardinha@allos.co; lanayara.reis@allos.co; ana.beatriz@allos.co</v>
      </c>
    </row>
    <row r="326" spans="1:39" ht="20.85" hidden="1" customHeight="1" thickBot="1">
      <c r="A326" s="185">
        <v>45931</v>
      </c>
      <c r="B326" s="186" t="s">
        <v>99</v>
      </c>
      <c r="C326" s="186" t="s">
        <v>149</v>
      </c>
      <c r="D326" s="199" t="s">
        <v>88</v>
      </c>
      <c r="E326" s="199" t="s">
        <v>30</v>
      </c>
      <c r="F326" s="191">
        <v>29</v>
      </c>
      <c r="G326" s="191">
        <v>13</v>
      </c>
      <c r="H326" s="191">
        <v>0</v>
      </c>
      <c r="I326" s="191">
        <v>0</v>
      </c>
      <c r="J326" s="192">
        <v>121273.33</v>
      </c>
      <c r="K326" s="228"/>
      <c r="L326" s="192">
        <v>0</v>
      </c>
      <c r="M326" s="192"/>
      <c r="N326" s="192">
        <v>0</v>
      </c>
      <c r="O326" s="192">
        <v>0</v>
      </c>
      <c r="P326" s="192"/>
      <c r="Q326" s="192">
        <v>0</v>
      </c>
      <c r="R326" s="192">
        <v>0</v>
      </c>
      <c r="S326" s="192">
        <v>0</v>
      </c>
      <c r="T326" s="193" t="str">
        <f>IF(Tabela6[[#This Row],[Desconto SLA Mês]]&lt;&gt;"preenchimento pendente","Sim","Não")</f>
        <v>Sim</v>
      </c>
      <c r="U326" s="168">
        <f t="shared" si="25"/>
        <v>121273.33</v>
      </c>
      <c r="V326" s="194"/>
      <c r="W326" s="194"/>
      <c r="X326" s="194"/>
      <c r="Y326" s="194"/>
      <c r="Z326" s="195">
        <v>45901</v>
      </c>
      <c r="AA326" s="301" cm="1">
        <f t="array" ref="AA326">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45931</v>
      </c>
      <c r="AB326" s="197">
        <v>1760.74</v>
      </c>
      <c r="AC326" s="197"/>
      <c r="AD326" s="186"/>
      <c r="AE326" s="196"/>
      <c r="AF326" s="197"/>
      <c r="AG326" s="196"/>
      <c r="AH326" s="196"/>
      <c r="AI326" s="186">
        <f t="shared" si="26"/>
        <v>0</v>
      </c>
      <c r="AJ326" s="186">
        <f t="shared" si="27"/>
        <v>1760.74</v>
      </c>
      <c r="AK326" s="186">
        <f t="shared" si="28"/>
        <v>0</v>
      </c>
      <c r="AL326" s="196"/>
      <c r="AM326" s="187" t="str">
        <f>_xlfn.XLOOKUP(Tabela6[[#This Row],[Unidade]],tabShoppingsEmails[Shopping],tabShoppingsEmails[E-mails consolidados])</f>
        <v>ellen.costa@allos.co; ewerton.ferreira@allos.co; rute.azevedo@allos.co; jose.pinheiro@allos.co; wesley.sardinha@allos.co; lanayara.reis@allos.co; ana.beatriz@allos.co</v>
      </c>
    </row>
    <row r="327" spans="1:39" ht="20.85" hidden="1" customHeight="1" thickBot="1">
      <c r="A327" s="185"/>
      <c r="B327" s="186" t="s">
        <v>252</v>
      </c>
      <c r="C327" s="186" t="s">
        <v>149</v>
      </c>
      <c r="D327" s="199" t="s">
        <v>88</v>
      </c>
      <c r="E327" s="199" t="s">
        <v>30</v>
      </c>
      <c r="F327" s="191">
        <v>29</v>
      </c>
      <c r="G327" s="191"/>
      <c r="H327" s="191"/>
      <c r="I327" s="191"/>
      <c r="J327" s="192"/>
      <c r="K327" s="228"/>
      <c r="L327" s="192"/>
      <c r="M327" s="192"/>
      <c r="N327" s="192"/>
      <c r="O327" s="192"/>
      <c r="P327" s="192"/>
      <c r="Q327" s="192"/>
      <c r="R327" s="192"/>
      <c r="S327" s="192"/>
      <c r="T327" s="193" t="str">
        <f>IF(Tabela6[[#This Row],[Desconto SLA Mês]]&lt;&gt;"preenchimento pendente","Sim","Não")</f>
        <v>Sim</v>
      </c>
      <c r="U327" s="168">
        <f t="shared" si="25"/>
        <v>0</v>
      </c>
      <c r="V327" s="194"/>
      <c r="W327" s="194"/>
      <c r="X327" s="194"/>
      <c r="Y327" s="194"/>
      <c r="Z327" s="195">
        <v>45931</v>
      </c>
      <c r="AA327" s="301" cm="1">
        <f t="array" ref="AA327">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45962</v>
      </c>
      <c r="AB327" s="204"/>
      <c r="AC327" s="204"/>
      <c r="AD327" s="186"/>
      <c r="AE327" s="196"/>
      <c r="AF327" s="197"/>
      <c r="AG327" s="196"/>
      <c r="AH327" s="196"/>
      <c r="AI327" s="186">
        <f t="shared" si="26"/>
        <v>0</v>
      </c>
      <c r="AJ327" s="186">
        <f t="shared" si="27"/>
        <v>0</v>
      </c>
      <c r="AK327" s="186">
        <f t="shared" si="28"/>
        <v>0</v>
      </c>
      <c r="AL327" s="196"/>
      <c r="AM327" s="187" t="str">
        <f>_xlfn.XLOOKUP(Tabela6[[#This Row],[Unidade]],tabShoppingsEmails[Shopping],tabShoppingsEmails[E-mails consolidados])</f>
        <v>ellen.costa@allos.co; ewerton.ferreira@allos.co; rute.azevedo@allos.co; jose.pinheiro@allos.co; wesley.sardinha@allos.co; lanayara.reis@allos.co; ana.beatriz@allos.co</v>
      </c>
    </row>
    <row r="328" spans="1:39" ht="20.85" hidden="1" customHeight="1" thickBot="1">
      <c r="A328" s="185"/>
      <c r="B328" s="186" t="s">
        <v>252</v>
      </c>
      <c r="C328" s="186" t="s">
        <v>149</v>
      </c>
      <c r="D328" s="199" t="s">
        <v>88</v>
      </c>
      <c r="E328" s="199" t="s">
        <v>30</v>
      </c>
      <c r="F328" s="191">
        <v>29</v>
      </c>
      <c r="G328" s="191"/>
      <c r="H328" s="191"/>
      <c r="I328" s="191"/>
      <c r="J328" s="192"/>
      <c r="K328" s="228"/>
      <c r="L328" s="192"/>
      <c r="M328" s="192"/>
      <c r="N328" s="192"/>
      <c r="O328" s="192"/>
      <c r="P328" s="192"/>
      <c r="Q328" s="192"/>
      <c r="R328" s="192"/>
      <c r="S328" s="192"/>
      <c r="T328" s="193" t="str">
        <f>IF(Tabela6[[#This Row],[Desconto SLA Mês]]&lt;&gt;"preenchimento pendente","Sim","Não")</f>
        <v>Sim</v>
      </c>
      <c r="U328" s="168">
        <f t="shared" si="25"/>
        <v>0</v>
      </c>
      <c r="V328" s="194"/>
      <c r="W328" s="194"/>
      <c r="X328" s="194"/>
      <c r="Y328" s="194"/>
      <c r="Z328" s="195">
        <v>45962</v>
      </c>
      <c r="AA328" s="301" cm="1">
        <f t="array" ref="AA328">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45992</v>
      </c>
      <c r="AB328" s="204"/>
      <c r="AC328" s="204"/>
      <c r="AD328" s="186"/>
      <c r="AE328" s="196"/>
      <c r="AF328" s="197"/>
      <c r="AG328" s="196"/>
      <c r="AH328" s="196"/>
      <c r="AI328" s="186">
        <f t="shared" si="26"/>
        <v>0</v>
      </c>
      <c r="AJ328" s="186">
        <f t="shared" si="27"/>
        <v>0</v>
      </c>
      <c r="AK328" s="186">
        <f t="shared" si="28"/>
        <v>0</v>
      </c>
      <c r="AL328" s="196"/>
      <c r="AM328" s="187" t="str">
        <f>_xlfn.XLOOKUP(Tabela6[[#This Row],[Unidade]],tabShoppingsEmails[Shopping],tabShoppingsEmails[E-mails consolidados])</f>
        <v>ellen.costa@allos.co; ewerton.ferreira@allos.co; rute.azevedo@allos.co; jose.pinheiro@allos.co; wesley.sardinha@allos.co; lanayara.reis@allos.co; ana.beatriz@allos.co</v>
      </c>
    </row>
    <row r="329" spans="1:39" ht="20.85" hidden="1" customHeight="1" thickBot="1">
      <c r="A329" s="185"/>
      <c r="B329" s="186" t="s">
        <v>252</v>
      </c>
      <c r="C329" s="186" t="s">
        <v>149</v>
      </c>
      <c r="D329" s="199" t="s">
        <v>88</v>
      </c>
      <c r="E329" s="199" t="s">
        <v>30</v>
      </c>
      <c r="F329" s="191">
        <v>29</v>
      </c>
      <c r="G329" s="191"/>
      <c r="H329" s="191"/>
      <c r="I329" s="191"/>
      <c r="J329" s="192"/>
      <c r="K329" s="228"/>
      <c r="L329" s="192"/>
      <c r="M329" s="192"/>
      <c r="N329" s="192"/>
      <c r="O329" s="192"/>
      <c r="P329" s="192"/>
      <c r="Q329" s="192"/>
      <c r="R329" s="192"/>
      <c r="S329" s="192"/>
      <c r="T329" s="193" t="str">
        <f>IF(Tabela6[[#This Row],[Desconto SLA Mês]]&lt;&gt;"preenchimento pendente","Sim","Não")</f>
        <v>Sim</v>
      </c>
      <c r="U329" s="168">
        <f t="shared" si="25"/>
        <v>0</v>
      </c>
      <c r="V329" s="194"/>
      <c r="W329" s="194"/>
      <c r="X329" s="194"/>
      <c r="Y329" s="194"/>
      <c r="Z329" s="195">
        <v>45992</v>
      </c>
      <c r="AA329" s="301" cm="1">
        <f t="array" ref="AA329">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46023</v>
      </c>
      <c r="AB329" s="186"/>
      <c r="AC329" s="186"/>
      <c r="AD329" s="186"/>
      <c r="AE329" s="196"/>
      <c r="AF329" s="197"/>
      <c r="AG329" s="196"/>
      <c r="AH329" s="196"/>
      <c r="AI329" s="186">
        <f t="shared" si="26"/>
        <v>0</v>
      </c>
      <c r="AJ329" s="186">
        <f t="shared" si="27"/>
        <v>0</v>
      </c>
      <c r="AK329" s="186">
        <f t="shared" si="28"/>
        <v>0</v>
      </c>
      <c r="AL329" s="196"/>
      <c r="AM329" s="187" t="str">
        <f>_xlfn.XLOOKUP(Tabela6[[#This Row],[Unidade]],tabShoppingsEmails[Shopping],tabShoppingsEmails[E-mails consolidados])</f>
        <v>ellen.costa@allos.co; ewerton.ferreira@allos.co; rute.azevedo@allos.co; jose.pinheiro@allos.co; wesley.sardinha@allos.co; lanayara.reis@allos.co; ana.beatriz@allos.co</v>
      </c>
    </row>
    <row r="330" spans="1:39" ht="20.85" hidden="1" customHeight="1" thickBot="1">
      <c r="A330" s="185"/>
      <c r="B330" s="186" t="s">
        <v>99</v>
      </c>
      <c r="C330" s="186" t="s">
        <v>149</v>
      </c>
      <c r="D330" s="199" t="s">
        <v>89</v>
      </c>
      <c r="E330" s="199" t="s">
        <v>30</v>
      </c>
      <c r="F330" s="191">
        <v>4</v>
      </c>
      <c r="G330" s="191">
        <v>2</v>
      </c>
      <c r="H330" s="191">
        <v>0</v>
      </c>
      <c r="I330" s="191">
        <v>0</v>
      </c>
      <c r="J330" s="222">
        <v>11248.02</v>
      </c>
      <c r="K330" s="228">
        <v>0</v>
      </c>
      <c r="L330" s="192">
        <v>0</v>
      </c>
      <c r="M330" s="192">
        <v>0</v>
      </c>
      <c r="N330" s="192">
        <v>0</v>
      </c>
      <c r="O330" s="192">
        <v>0</v>
      </c>
      <c r="P330" s="192">
        <v>0</v>
      </c>
      <c r="Q330" s="192">
        <v>0</v>
      </c>
      <c r="R330" s="192">
        <v>0</v>
      </c>
      <c r="S330" s="192">
        <v>0</v>
      </c>
      <c r="T330" s="193" t="str">
        <f>IF(Tabela6[[#This Row],[Desconto SLA Mês]]&lt;&gt;"preenchimento pendente","Sim","Não")</f>
        <v>Sim</v>
      </c>
      <c r="U330" s="168">
        <f t="shared" si="25"/>
        <v>11248.02</v>
      </c>
      <c r="V330" s="194"/>
      <c r="W330" s="194"/>
      <c r="X330" s="194">
        <v>0</v>
      </c>
      <c r="Y330" s="194"/>
      <c r="Z330" s="195">
        <v>45658</v>
      </c>
      <c r="AA330" s="301" cm="1">
        <f t="array" ref="AA330">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45689</v>
      </c>
      <c r="AB330" s="204">
        <v>400.03</v>
      </c>
      <c r="AC330" s="204">
        <v>362.97</v>
      </c>
      <c r="AD330" s="204">
        <v>362.97</v>
      </c>
      <c r="AE330" s="196"/>
      <c r="AF330" s="197"/>
      <c r="AG330" s="196"/>
      <c r="AH330" s="196"/>
      <c r="AI330" s="186">
        <f t="shared" si="26"/>
        <v>0</v>
      </c>
      <c r="AJ330" s="186">
        <f t="shared" si="27"/>
        <v>37.059999999999945</v>
      </c>
      <c r="AK330" s="186">
        <f t="shared" si="28"/>
        <v>0</v>
      </c>
      <c r="AL330" s="196" t="s">
        <v>266</v>
      </c>
      <c r="AM330" s="187" t="str">
        <f>_xlfn.XLOOKUP(Tabela6[[#This Row],[Unidade]],tabShoppingsEmails[Shopping],tabShoppingsEmails[E-mails consolidados])</f>
        <v>ellen.costa@allos.co; ewerton.ferreira@allos.co; rute.azevedo@allos.co; jose.pinheiro@allos.co; wesley.sardinha@allos.co; lanayara.reis@allos.co; ana.beatriz@allos.co</v>
      </c>
    </row>
    <row r="331" spans="1:39" ht="20.85" hidden="1" customHeight="1" thickBot="1">
      <c r="A331" s="185"/>
      <c r="B331" s="186" t="s">
        <v>99</v>
      </c>
      <c r="C331" s="186" t="s">
        <v>149</v>
      </c>
      <c r="D331" s="199" t="s">
        <v>89</v>
      </c>
      <c r="E331" s="199" t="s">
        <v>30</v>
      </c>
      <c r="F331" s="191">
        <v>4</v>
      </c>
      <c r="G331" s="191">
        <v>2</v>
      </c>
      <c r="H331" s="191">
        <v>0</v>
      </c>
      <c r="I331" s="191">
        <v>0</v>
      </c>
      <c r="J331" s="222">
        <v>11248.02</v>
      </c>
      <c r="K331" s="228">
        <v>0</v>
      </c>
      <c r="L331" s="192">
        <v>0</v>
      </c>
      <c r="M331" s="192">
        <v>0</v>
      </c>
      <c r="N331" s="192">
        <v>0</v>
      </c>
      <c r="O331" s="192">
        <v>0</v>
      </c>
      <c r="P331" s="192">
        <v>0</v>
      </c>
      <c r="Q331" s="192">
        <v>0</v>
      </c>
      <c r="R331" s="192">
        <v>0</v>
      </c>
      <c r="S331" s="192">
        <v>0</v>
      </c>
      <c r="T331" s="193" t="str">
        <f>IF(Tabela6[[#This Row],[Desconto SLA Mês]]&lt;&gt;"preenchimento pendente","Sim","Não")</f>
        <v>Sim</v>
      </c>
      <c r="U331" s="168">
        <f t="shared" si="25"/>
        <v>11248.02</v>
      </c>
      <c r="V331" s="194"/>
      <c r="W331" s="194"/>
      <c r="X331" s="194">
        <v>0</v>
      </c>
      <c r="Y331" s="194"/>
      <c r="Z331" s="195">
        <v>45689</v>
      </c>
      <c r="AA331" s="301" cm="1">
        <f t="array" ref="AA331">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45717</v>
      </c>
      <c r="AB331" s="186"/>
      <c r="AC331" s="186"/>
      <c r="AD331" s="186"/>
      <c r="AE331" s="196"/>
      <c r="AF331" s="197"/>
      <c r="AG331" s="196"/>
      <c r="AH331" s="196"/>
      <c r="AI331" s="186">
        <f t="shared" si="26"/>
        <v>0</v>
      </c>
      <c r="AJ331" s="186">
        <f t="shared" si="27"/>
        <v>0</v>
      </c>
      <c r="AK331" s="186">
        <f t="shared" si="28"/>
        <v>0</v>
      </c>
      <c r="AL331" s="196"/>
      <c r="AM331" s="187" t="str">
        <f>_xlfn.XLOOKUP(Tabela6[[#This Row],[Unidade]],tabShoppingsEmails[Shopping],tabShoppingsEmails[E-mails consolidados])</f>
        <v>ellen.costa@allos.co; ewerton.ferreira@allos.co; rute.azevedo@allos.co; jose.pinheiro@allos.co; wesley.sardinha@allos.co; lanayara.reis@allos.co; ana.beatriz@allos.co</v>
      </c>
    </row>
    <row r="332" spans="1:39" ht="20.85" hidden="1" customHeight="1" thickBot="1">
      <c r="A332" s="185"/>
      <c r="B332" s="186" t="s">
        <v>99</v>
      </c>
      <c r="C332" s="186" t="s">
        <v>149</v>
      </c>
      <c r="D332" s="199" t="s">
        <v>89</v>
      </c>
      <c r="E332" s="199" t="s">
        <v>30</v>
      </c>
      <c r="F332" s="191">
        <v>4</v>
      </c>
      <c r="G332" s="191">
        <v>2</v>
      </c>
      <c r="H332" s="191">
        <v>0</v>
      </c>
      <c r="I332" s="191">
        <v>0</v>
      </c>
      <c r="J332" s="222">
        <v>11248.02</v>
      </c>
      <c r="K332" s="228"/>
      <c r="L332" s="191">
        <v>0</v>
      </c>
      <c r="M332" s="192"/>
      <c r="N332" s="191">
        <v>0</v>
      </c>
      <c r="O332" s="192">
        <v>0</v>
      </c>
      <c r="P332" s="192"/>
      <c r="Q332" s="192">
        <v>0</v>
      </c>
      <c r="R332" s="192"/>
      <c r="S332" s="192">
        <v>0</v>
      </c>
      <c r="T332" s="193" t="str">
        <f>IF(Tabela6[[#This Row],[Desconto SLA Mês]]&lt;&gt;"preenchimento pendente","Sim","Não")</f>
        <v>Sim</v>
      </c>
      <c r="U332" s="168">
        <f t="shared" si="25"/>
        <v>11248.02</v>
      </c>
      <c r="V332" s="194"/>
      <c r="W332" s="194"/>
      <c r="X332" s="194"/>
      <c r="Y332" s="194"/>
      <c r="Z332" s="195">
        <v>45717</v>
      </c>
      <c r="AA332" s="301" cm="1">
        <f t="array" ref="AA332">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45748</v>
      </c>
      <c r="AB332" s="186"/>
      <c r="AC332" s="186"/>
      <c r="AD332" s="186"/>
      <c r="AE332" s="196"/>
      <c r="AF332" s="197"/>
      <c r="AG332" s="196"/>
      <c r="AH332" s="196"/>
      <c r="AI332" s="186">
        <f t="shared" si="26"/>
        <v>0</v>
      </c>
      <c r="AJ332" s="186">
        <f t="shared" si="27"/>
        <v>0</v>
      </c>
      <c r="AK332" s="186">
        <f t="shared" si="28"/>
        <v>0</v>
      </c>
      <c r="AL332" s="196"/>
      <c r="AM332" s="187" t="str">
        <f>_xlfn.XLOOKUP(Tabela6[[#This Row],[Unidade]],tabShoppingsEmails[Shopping],tabShoppingsEmails[E-mails consolidados])</f>
        <v>ellen.costa@allos.co; ewerton.ferreira@allos.co; rute.azevedo@allos.co; jose.pinheiro@allos.co; wesley.sardinha@allos.co; lanayara.reis@allos.co; ana.beatriz@allos.co</v>
      </c>
    </row>
    <row r="333" spans="1:39" ht="20.85" hidden="1" customHeight="1" thickBot="1">
      <c r="A333" s="185"/>
      <c r="B333" s="186" t="s">
        <v>99</v>
      </c>
      <c r="C333" s="186" t="s">
        <v>149</v>
      </c>
      <c r="D333" s="199" t="s">
        <v>89</v>
      </c>
      <c r="E333" s="199" t="s">
        <v>30</v>
      </c>
      <c r="F333" s="191">
        <v>4</v>
      </c>
      <c r="G333" s="191">
        <v>2</v>
      </c>
      <c r="H333" s="191">
        <v>0</v>
      </c>
      <c r="I333" s="191">
        <v>0</v>
      </c>
      <c r="J333" s="222">
        <v>11248.02</v>
      </c>
      <c r="K333" s="228"/>
      <c r="L333" s="191">
        <v>0</v>
      </c>
      <c r="M333" s="192"/>
      <c r="N333" s="192">
        <v>0</v>
      </c>
      <c r="O333" s="192">
        <v>0</v>
      </c>
      <c r="P333" s="192"/>
      <c r="Q333" s="192">
        <v>0</v>
      </c>
      <c r="R333" s="192"/>
      <c r="S333" s="192">
        <v>0</v>
      </c>
      <c r="T333" s="193" t="str">
        <f>IF(Tabela6[[#This Row],[Desconto SLA Mês]]&lt;&gt;"preenchimento pendente","Sim","Não")</f>
        <v>Sim</v>
      </c>
      <c r="U333" s="168">
        <f t="shared" si="25"/>
        <v>11248.02</v>
      </c>
      <c r="V333" s="194"/>
      <c r="W333" s="194"/>
      <c r="X333" s="194"/>
      <c r="Y333" s="194"/>
      <c r="Z333" s="195">
        <v>45748</v>
      </c>
      <c r="AA333" s="301" cm="1">
        <f t="array" ref="AA333">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45778</v>
      </c>
      <c r="AB333" s="186"/>
      <c r="AC333" s="204">
        <v>589.48</v>
      </c>
      <c r="AD333" s="186"/>
      <c r="AE333" s="196"/>
      <c r="AF333" s="197"/>
      <c r="AG333" s="196"/>
      <c r="AH333" s="196"/>
      <c r="AI333" s="186">
        <f t="shared" si="26"/>
        <v>0</v>
      </c>
      <c r="AJ333" s="186">
        <f t="shared" si="27"/>
        <v>-589.48</v>
      </c>
      <c r="AK333" s="186">
        <f t="shared" si="28"/>
        <v>0</v>
      </c>
      <c r="AL333" s="196"/>
      <c r="AM333" s="187" t="str">
        <f>_xlfn.XLOOKUP(Tabela6[[#This Row],[Unidade]],tabShoppingsEmails[Shopping],tabShoppingsEmails[E-mails consolidados])</f>
        <v>ellen.costa@allos.co; ewerton.ferreira@allos.co; rute.azevedo@allos.co; jose.pinheiro@allos.co; wesley.sardinha@allos.co; lanayara.reis@allos.co; ana.beatriz@allos.co</v>
      </c>
    </row>
    <row r="334" spans="1:39" ht="20.85" hidden="1" customHeight="1" thickBot="1">
      <c r="A334" s="185"/>
      <c r="B334" s="186" t="s">
        <v>99</v>
      </c>
      <c r="C334" s="186" t="s">
        <v>149</v>
      </c>
      <c r="D334" s="199" t="s">
        <v>89</v>
      </c>
      <c r="E334" s="199" t="s">
        <v>30</v>
      </c>
      <c r="F334" s="191">
        <v>4</v>
      </c>
      <c r="G334" s="191">
        <v>2</v>
      </c>
      <c r="H334" s="191">
        <v>3</v>
      </c>
      <c r="I334" s="191">
        <v>0</v>
      </c>
      <c r="J334" s="222">
        <v>11248.02</v>
      </c>
      <c r="K334" s="228"/>
      <c r="L334" s="192">
        <v>-544.86</v>
      </c>
      <c r="M334" s="192"/>
      <c r="N334" s="192">
        <v>0</v>
      </c>
      <c r="O334" s="192">
        <v>0</v>
      </c>
      <c r="P334" s="192"/>
      <c r="Q334" s="192"/>
      <c r="R334" s="192"/>
      <c r="S334" s="192">
        <v>0</v>
      </c>
      <c r="T334" s="193" t="str">
        <f>IF(Tabela6[[#This Row],[Desconto SLA Mês]]&lt;&gt;"preenchimento pendente","Sim","Não")</f>
        <v>Sim</v>
      </c>
      <c r="U334" s="168">
        <f t="shared" si="25"/>
        <v>10703.16</v>
      </c>
      <c r="V334" s="194"/>
      <c r="W334" s="194"/>
      <c r="X334" s="194"/>
      <c r="Y334" s="194"/>
      <c r="Z334" s="195">
        <v>45778</v>
      </c>
      <c r="AA334" s="301" cm="1">
        <f t="array" ref="AA334">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45809</v>
      </c>
      <c r="AB334" s="204"/>
      <c r="AC334" s="204"/>
      <c r="AD334" s="186"/>
      <c r="AE334" s="196"/>
      <c r="AF334" s="197"/>
      <c r="AG334" s="196"/>
      <c r="AH334" s="196"/>
      <c r="AI334" s="186">
        <f t="shared" si="26"/>
        <v>544.86</v>
      </c>
      <c r="AJ334" s="186">
        <f t="shared" si="27"/>
        <v>0</v>
      </c>
      <c r="AK334" s="186">
        <f t="shared" si="28"/>
        <v>544.86000000000058</v>
      </c>
      <c r="AL334" s="196"/>
      <c r="AM334" s="187" t="str">
        <f>_xlfn.XLOOKUP(Tabela6[[#This Row],[Unidade]],tabShoppingsEmails[Shopping],tabShoppingsEmails[E-mails consolidados])</f>
        <v>ellen.costa@allos.co; ewerton.ferreira@allos.co; rute.azevedo@allos.co; jose.pinheiro@allos.co; wesley.sardinha@allos.co; lanayara.reis@allos.co; ana.beatriz@allos.co</v>
      </c>
    </row>
    <row r="335" spans="1:39" ht="20.85" hidden="1" customHeight="1" thickBot="1">
      <c r="A335" s="185"/>
      <c r="B335" s="186" t="s">
        <v>99</v>
      </c>
      <c r="C335" s="186" t="s">
        <v>149</v>
      </c>
      <c r="D335" s="199" t="s">
        <v>89</v>
      </c>
      <c r="E335" s="199" t="s">
        <v>30</v>
      </c>
      <c r="F335" s="191">
        <v>4</v>
      </c>
      <c r="G335" s="191">
        <v>2</v>
      </c>
      <c r="H335" s="191">
        <v>0</v>
      </c>
      <c r="I335" s="191">
        <v>0</v>
      </c>
      <c r="J335" s="222">
        <v>11248.02</v>
      </c>
      <c r="K335" s="228"/>
      <c r="L335" s="192">
        <v>0</v>
      </c>
      <c r="M335" s="192"/>
      <c r="N335" s="192">
        <v>0</v>
      </c>
      <c r="O335" s="192">
        <v>0</v>
      </c>
      <c r="P335" s="192"/>
      <c r="Q335" s="192">
        <v>0</v>
      </c>
      <c r="R335" s="192"/>
      <c r="S335" s="192">
        <v>0</v>
      </c>
      <c r="T335" s="193" t="str">
        <f>IF(Tabela6[[#This Row],[Desconto SLA Mês]]&lt;&gt;"preenchimento pendente","Sim","Não")</f>
        <v>Sim</v>
      </c>
      <c r="U335" s="168">
        <f t="shared" si="25"/>
        <v>11248.02</v>
      </c>
      <c r="V335" s="194"/>
      <c r="W335" s="194"/>
      <c r="X335" s="194"/>
      <c r="Y335" s="194"/>
      <c r="Z335" s="195">
        <v>45809</v>
      </c>
      <c r="AA335" s="301" cm="1">
        <f t="array" ref="AA335">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45839</v>
      </c>
      <c r="AB335" s="204"/>
      <c r="AC335" s="204"/>
      <c r="AD335" s="204"/>
      <c r="AE335" s="196"/>
      <c r="AF335" s="197"/>
      <c r="AG335" s="196"/>
      <c r="AH335" s="196"/>
      <c r="AI335" s="186">
        <f t="shared" si="26"/>
        <v>0</v>
      </c>
      <c r="AJ335" s="186">
        <f t="shared" si="27"/>
        <v>0</v>
      </c>
      <c r="AK335" s="186">
        <f t="shared" si="28"/>
        <v>0</v>
      </c>
      <c r="AL335" s="196"/>
      <c r="AM335" s="187" t="str">
        <f>_xlfn.XLOOKUP(Tabela6[[#This Row],[Unidade]],tabShoppingsEmails[Shopping],tabShoppingsEmails[E-mails consolidados])</f>
        <v>ellen.costa@allos.co; ewerton.ferreira@allos.co; rute.azevedo@allos.co; jose.pinheiro@allos.co; wesley.sardinha@allos.co; lanayara.reis@allos.co; ana.beatriz@allos.co</v>
      </c>
    </row>
    <row r="336" spans="1:39" ht="20.85" hidden="1" customHeight="1" thickBot="1">
      <c r="A336" s="185"/>
      <c r="B336" s="186" t="s">
        <v>99</v>
      </c>
      <c r="C336" s="186" t="s">
        <v>149</v>
      </c>
      <c r="D336" s="199" t="s">
        <v>89</v>
      </c>
      <c r="E336" s="199" t="s">
        <v>30</v>
      </c>
      <c r="F336" s="191">
        <v>4</v>
      </c>
      <c r="G336" s="191">
        <v>2</v>
      </c>
      <c r="H336" s="191">
        <v>0</v>
      </c>
      <c r="I336" s="191">
        <v>0</v>
      </c>
      <c r="J336" s="222">
        <v>11248.02</v>
      </c>
      <c r="K336" s="228"/>
      <c r="L336" s="192">
        <v>0</v>
      </c>
      <c r="M336" s="192"/>
      <c r="N336" s="192">
        <v>0</v>
      </c>
      <c r="O336" s="192">
        <v>0</v>
      </c>
      <c r="P336" s="192"/>
      <c r="Q336" s="192">
        <v>0</v>
      </c>
      <c r="R336" s="192">
        <v>0</v>
      </c>
      <c r="S336" s="192">
        <v>0</v>
      </c>
      <c r="T336" s="193" t="str">
        <f>IF(Tabela6[[#This Row],[Desconto SLA Mês]]&lt;&gt;"preenchimento pendente","Sim","Não")</f>
        <v>Sim</v>
      </c>
      <c r="U336" s="168">
        <f t="shared" si="22"/>
        <v>11248.02</v>
      </c>
      <c r="V336" s="194"/>
      <c r="W336" s="194"/>
      <c r="X336" s="194"/>
      <c r="Y336" s="194"/>
      <c r="Z336" s="195">
        <v>45839</v>
      </c>
      <c r="AA336" s="301" cm="1">
        <f t="array" ref="AA336">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45870</v>
      </c>
      <c r="AB336" s="186"/>
      <c r="AC336" s="186"/>
      <c r="AD336" s="186"/>
      <c r="AE336" s="196"/>
      <c r="AF336" s="197"/>
      <c r="AG336" s="196"/>
      <c r="AH336" s="196"/>
      <c r="AI336" s="186">
        <f t="shared" si="23"/>
        <v>0</v>
      </c>
      <c r="AJ336" s="186">
        <f t="shared" si="21"/>
        <v>0</v>
      </c>
      <c r="AK336" s="186">
        <f t="shared" si="24"/>
        <v>0</v>
      </c>
      <c r="AL336" s="196"/>
      <c r="AM336" s="187" t="str">
        <f>_xlfn.XLOOKUP(Tabela6[[#This Row],[Unidade]],tabShoppingsEmails[Shopping],tabShoppingsEmails[E-mails consolidados])</f>
        <v>ellen.costa@allos.co; ewerton.ferreira@allos.co; rute.azevedo@allos.co; jose.pinheiro@allos.co; wesley.sardinha@allos.co; lanayara.reis@allos.co; ana.beatriz@allos.co</v>
      </c>
    </row>
    <row r="337" spans="1:39" ht="20.85" hidden="1" customHeight="1" thickBot="1">
      <c r="A337" s="185">
        <v>45901</v>
      </c>
      <c r="B337" s="186" t="s">
        <v>99</v>
      </c>
      <c r="C337" s="186" t="s">
        <v>149</v>
      </c>
      <c r="D337" s="199" t="s">
        <v>89</v>
      </c>
      <c r="E337" s="199" t="s">
        <v>30</v>
      </c>
      <c r="F337" s="191">
        <v>4</v>
      </c>
      <c r="G337" s="191">
        <v>2</v>
      </c>
      <c r="H337" s="191">
        <v>0</v>
      </c>
      <c r="I337" s="191">
        <v>0</v>
      </c>
      <c r="J337" s="222">
        <v>11248.02</v>
      </c>
      <c r="K337" s="228"/>
      <c r="L337" s="192">
        <v>0</v>
      </c>
      <c r="M337" s="192"/>
      <c r="N337" s="192">
        <v>0</v>
      </c>
      <c r="O337" s="192">
        <v>0</v>
      </c>
      <c r="P337" s="192"/>
      <c r="Q337" s="192">
        <v>0</v>
      </c>
      <c r="R337" s="192">
        <v>0</v>
      </c>
      <c r="S337" s="192">
        <v>0</v>
      </c>
      <c r="T337" s="193" t="str">
        <f>IF(Tabela6[[#This Row],[Desconto SLA Mês]]&lt;&gt;"preenchimento pendente","Sim","Não")</f>
        <v>Sim</v>
      </c>
      <c r="U337" s="168">
        <f>(J337+L337+Q337+R337+S337+N337)+IF(T337="Sim",O337+P337,0)</f>
        <v>11248.02</v>
      </c>
      <c r="V337" s="194"/>
      <c r="W337" s="194"/>
      <c r="X337" s="194"/>
      <c r="Y337" s="194"/>
      <c r="Z337" s="195">
        <v>45870</v>
      </c>
      <c r="AA337" s="301" cm="1">
        <f t="array" ref="AA337">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45901</v>
      </c>
      <c r="AB337" s="204"/>
      <c r="AC337" s="204"/>
      <c r="AD337" s="204"/>
      <c r="AE337" s="196"/>
      <c r="AF337" s="197"/>
      <c r="AG337" s="196"/>
      <c r="AH337" s="196"/>
      <c r="AI337" s="186">
        <f t="shared" si="23"/>
        <v>0</v>
      </c>
      <c r="AJ337" s="186">
        <f t="shared" si="21"/>
        <v>0</v>
      </c>
      <c r="AK337" s="186">
        <f t="shared" si="24"/>
        <v>0</v>
      </c>
      <c r="AL337" s="196"/>
      <c r="AM337" s="187" t="str">
        <f>_xlfn.XLOOKUP(Tabela6[[#This Row],[Unidade]],tabShoppingsEmails[Shopping],tabShoppingsEmails[E-mails consolidados])</f>
        <v>ellen.costa@allos.co; ewerton.ferreira@allos.co; rute.azevedo@allos.co; jose.pinheiro@allos.co; wesley.sardinha@allos.co; lanayara.reis@allos.co; ana.beatriz@allos.co</v>
      </c>
    </row>
    <row r="338" spans="1:39" ht="20.85" hidden="1" customHeight="1" thickBot="1">
      <c r="A338" s="185">
        <v>45931</v>
      </c>
      <c r="B338" s="186" t="s">
        <v>99</v>
      </c>
      <c r="C338" s="186" t="s">
        <v>149</v>
      </c>
      <c r="D338" s="199" t="s">
        <v>89</v>
      </c>
      <c r="E338" s="199" t="s">
        <v>30</v>
      </c>
      <c r="F338" s="191">
        <v>4</v>
      </c>
      <c r="G338" s="191">
        <v>2</v>
      </c>
      <c r="H338" s="191">
        <v>0</v>
      </c>
      <c r="I338" s="191">
        <v>0</v>
      </c>
      <c r="J338" s="222">
        <v>11248.02</v>
      </c>
      <c r="K338" s="228"/>
      <c r="L338" s="192">
        <v>0</v>
      </c>
      <c r="M338" s="192"/>
      <c r="N338" s="192">
        <v>0</v>
      </c>
      <c r="O338" s="192">
        <v>0</v>
      </c>
      <c r="P338" s="192"/>
      <c r="Q338" s="192">
        <v>0</v>
      </c>
      <c r="R338" s="192">
        <v>0</v>
      </c>
      <c r="S338" s="192">
        <v>0</v>
      </c>
      <c r="T338" s="193" t="str">
        <f>IF(Tabela6[[#This Row],[Desconto SLA Mês]]&lt;&gt;"preenchimento pendente","Sim","Não")</f>
        <v>Sim</v>
      </c>
      <c r="U338" s="168">
        <f>(J338+L338+Q338+R338+S338+N338)+IF(T338="Sim",O338+P338,0)</f>
        <v>11248.02</v>
      </c>
      <c r="V338" s="194"/>
      <c r="W338" s="194"/>
      <c r="X338" s="194"/>
      <c r="Y338" s="194"/>
      <c r="Z338" s="195">
        <v>45901</v>
      </c>
      <c r="AA338" s="301" cm="1">
        <f t="array" ref="AA338">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45931</v>
      </c>
      <c r="AB338" s="186"/>
      <c r="AC338" s="186"/>
      <c r="AD338" s="186"/>
      <c r="AE338" s="196"/>
      <c r="AF338" s="197"/>
      <c r="AG338" s="196"/>
      <c r="AH338" s="196"/>
      <c r="AI338" s="186">
        <f t="shared" si="23"/>
        <v>0</v>
      </c>
      <c r="AJ338" s="186">
        <f t="shared" si="21"/>
        <v>0</v>
      </c>
      <c r="AK338" s="186">
        <f t="shared" si="24"/>
        <v>0</v>
      </c>
      <c r="AL338" s="196"/>
      <c r="AM338" s="187" t="str">
        <f>_xlfn.XLOOKUP(Tabela6[[#This Row],[Unidade]],tabShoppingsEmails[Shopping],tabShoppingsEmails[E-mails consolidados])</f>
        <v>ellen.costa@allos.co; ewerton.ferreira@allos.co; rute.azevedo@allos.co; jose.pinheiro@allos.co; wesley.sardinha@allos.co; lanayara.reis@allos.co; ana.beatriz@allos.co</v>
      </c>
    </row>
    <row r="339" spans="1:39" ht="20.85" hidden="1" customHeight="1" thickBot="1">
      <c r="A339" s="185"/>
      <c r="B339" s="186" t="s">
        <v>252</v>
      </c>
      <c r="C339" s="186" t="s">
        <v>149</v>
      </c>
      <c r="D339" s="199" t="s">
        <v>89</v>
      </c>
      <c r="E339" s="199" t="s">
        <v>30</v>
      </c>
      <c r="F339" s="191">
        <v>4</v>
      </c>
      <c r="G339" s="191"/>
      <c r="H339" s="191"/>
      <c r="I339" s="191"/>
      <c r="J339" s="192"/>
      <c r="K339" s="228"/>
      <c r="L339" s="192"/>
      <c r="M339" s="192"/>
      <c r="N339" s="192"/>
      <c r="O339" s="192"/>
      <c r="P339" s="192"/>
      <c r="Q339" s="192"/>
      <c r="R339" s="192"/>
      <c r="S339" s="192"/>
      <c r="T339" s="193" t="str">
        <f>IF(Tabela6[[#This Row],[Desconto SLA Mês]]&lt;&gt;"preenchimento pendente","Sim","Não")</f>
        <v>Sim</v>
      </c>
      <c r="U339" s="168">
        <f t="shared" si="22"/>
        <v>0</v>
      </c>
      <c r="V339" s="194"/>
      <c r="W339" s="194"/>
      <c r="X339" s="194"/>
      <c r="Y339" s="194"/>
      <c r="Z339" s="195">
        <v>45931</v>
      </c>
      <c r="AA339" s="301" cm="1">
        <f t="array" ref="AA339">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45962</v>
      </c>
      <c r="AB339" s="186"/>
      <c r="AC339" s="186"/>
      <c r="AD339" s="186"/>
      <c r="AE339" s="196"/>
      <c r="AF339" s="197"/>
      <c r="AG339" s="196"/>
      <c r="AH339" s="196"/>
      <c r="AI339" s="186">
        <f t="shared" si="23"/>
        <v>0</v>
      </c>
      <c r="AJ339" s="186">
        <f t="shared" si="21"/>
        <v>0</v>
      </c>
      <c r="AK339" s="186">
        <f t="shared" si="24"/>
        <v>0</v>
      </c>
      <c r="AL339" s="196"/>
      <c r="AM339" s="187" t="str">
        <f>_xlfn.XLOOKUP(Tabela6[[#This Row],[Unidade]],tabShoppingsEmails[Shopping],tabShoppingsEmails[E-mails consolidados])</f>
        <v>ellen.costa@allos.co; ewerton.ferreira@allos.co; rute.azevedo@allos.co; jose.pinheiro@allos.co; wesley.sardinha@allos.co; lanayara.reis@allos.co; ana.beatriz@allos.co</v>
      </c>
    </row>
    <row r="340" spans="1:39" ht="20.85" hidden="1" customHeight="1" thickBot="1">
      <c r="A340" s="185"/>
      <c r="B340" s="186" t="s">
        <v>252</v>
      </c>
      <c r="C340" s="186" t="s">
        <v>149</v>
      </c>
      <c r="D340" s="199" t="s">
        <v>89</v>
      </c>
      <c r="E340" s="199" t="s">
        <v>30</v>
      </c>
      <c r="F340" s="191">
        <v>4</v>
      </c>
      <c r="G340" s="191"/>
      <c r="H340" s="191"/>
      <c r="I340" s="191"/>
      <c r="J340" s="192"/>
      <c r="K340" s="228"/>
      <c r="L340" s="192"/>
      <c r="M340" s="192"/>
      <c r="N340" s="192"/>
      <c r="O340" s="192"/>
      <c r="P340" s="192"/>
      <c r="Q340" s="192"/>
      <c r="R340" s="192"/>
      <c r="S340" s="192"/>
      <c r="T340" s="193" t="str">
        <f>IF(Tabela6[[#This Row],[Desconto SLA Mês]]&lt;&gt;"preenchimento pendente","Sim","Não")</f>
        <v>Sim</v>
      </c>
      <c r="U340" s="168">
        <f t="shared" si="22"/>
        <v>0</v>
      </c>
      <c r="V340" s="194"/>
      <c r="W340" s="194"/>
      <c r="X340" s="194"/>
      <c r="Y340" s="194"/>
      <c r="Z340" s="195">
        <v>45962</v>
      </c>
      <c r="AA340" s="301" cm="1">
        <f t="array" ref="AA340">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45992</v>
      </c>
      <c r="AB340" s="204"/>
      <c r="AC340" s="204"/>
      <c r="AD340" s="204"/>
      <c r="AE340" s="196"/>
      <c r="AF340" s="197"/>
      <c r="AG340" s="196"/>
      <c r="AH340" s="196"/>
      <c r="AI340" s="186">
        <f t="shared" si="23"/>
        <v>0</v>
      </c>
      <c r="AJ340" s="186">
        <f t="shared" si="21"/>
        <v>0</v>
      </c>
      <c r="AK340" s="186">
        <f t="shared" si="24"/>
        <v>0</v>
      </c>
      <c r="AL340" s="196"/>
      <c r="AM340" s="187" t="str">
        <f>_xlfn.XLOOKUP(Tabela6[[#This Row],[Unidade]],tabShoppingsEmails[Shopping],tabShoppingsEmails[E-mails consolidados])</f>
        <v>ellen.costa@allos.co; ewerton.ferreira@allos.co; rute.azevedo@allos.co; jose.pinheiro@allos.co; wesley.sardinha@allos.co; lanayara.reis@allos.co; ana.beatriz@allos.co</v>
      </c>
    </row>
    <row r="341" spans="1:39" ht="20.85" hidden="1" customHeight="1" thickBot="1">
      <c r="A341" s="185"/>
      <c r="B341" s="186" t="s">
        <v>252</v>
      </c>
      <c r="C341" s="186" t="s">
        <v>149</v>
      </c>
      <c r="D341" s="199" t="s">
        <v>89</v>
      </c>
      <c r="E341" s="199" t="s">
        <v>30</v>
      </c>
      <c r="F341" s="191">
        <v>4</v>
      </c>
      <c r="G341" s="191"/>
      <c r="H341" s="191"/>
      <c r="I341" s="191"/>
      <c r="J341" s="192"/>
      <c r="K341" s="228"/>
      <c r="L341" s="192"/>
      <c r="M341" s="192"/>
      <c r="N341" s="192"/>
      <c r="O341" s="192"/>
      <c r="P341" s="192"/>
      <c r="Q341" s="192"/>
      <c r="R341" s="192"/>
      <c r="S341" s="192"/>
      <c r="T341" s="193" t="str">
        <f>IF(Tabela6[[#This Row],[Desconto SLA Mês]]&lt;&gt;"preenchimento pendente","Sim","Não")</f>
        <v>Sim</v>
      </c>
      <c r="U341" s="168">
        <f t="shared" si="22"/>
        <v>0</v>
      </c>
      <c r="V341" s="194"/>
      <c r="W341" s="194"/>
      <c r="X341" s="194"/>
      <c r="Y341" s="194"/>
      <c r="Z341" s="195">
        <v>45992</v>
      </c>
      <c r="AA341" s="301" cm="1">
        <f t="array" ref="AA341">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46023</v>
      </c>
      <c r="AB341" s="204"/>
      <c r="AC341" s="204"/>
      <c r="AD341" s="204"/>
      <c r="AE341" s="196"/>
      <c r="AF341" s="197"/>
      <c r="AG341" s="196"/>
      <c r="AH341" s="196"/>
      <c r="AI341" s="186">
        <f t="shared" si="23"/>
        <v>0</v>
      </c>
      <c r="AJ341" s="186">
        <f t="shared" si="21"/>
        <v>0</v>
      </c>
      <c r="AK341" s="186">
        <f t="shared" si="24"/>
        <v>0</v>
      </c>
      <c r="AL341" s="196"/>
      <c r="AM341" s="187" t="str">
        <f>_xlfn.XLOOKUP(Tabela6[[#This Row],[Unidade]],tabShoppingsEmails[Shopping],tabShoppingsEmails[E-mails consolidados])</f>
        <v>ellen.costa@allos.co; ewerton.ferreira@allos.co; rute.azevedo@allos.co; jose.pinheiro@allos.co; wesley.sardinha@allos.co; lanayara.reis@allos.co; ana.beatriz@allos.co</v>
      </c>
    </row>
    <row r="342" spans="1:39" ht="20.85" hidden="1" customHeight="1" thickBot="1">
      <c r="A342" s="185"/>
      <c r="B342" s="186" t="s">
        <v>99</v>
      </c>
      <c r="C342" s="186" t="s">
        <v>149</v>
      </c>
      <c r="D342" s="199" t="s">
        <v>85</v>
      </c>
      <c r="E342" s="199" t="s">
        <v>65</v>
      </c>
      <c r="F342" s="191">
        <v>22</v>
      </c>
      <c r="G342" s="191">
        <v>22</v>
      </c>
      <c r="H342" s="191">
        <v>0</v>
      </c>
      <c r="I342" s="191">
        <v>0</v>
      </c>
      <c r="J342" s="204">
        <v>108703.09</v>
      </c>
      <c r="K342" s="228">
        <v>0</v>
      </c>
      <c r="L342" s="192">
        <v>0</v>
      </c>
      <c r="M342" s="192">
        <v>0</v>
      </c>
      <c r="N342" s="192">
        <v>0</v>
      </c>
      <c r="O342" s="192">
        <v>-362.34</v>
      </c>
      <c r="P342" s="192">
        <v>0</v>
      </c>
      <c r="Q342" s="192">
        <v>0</v>
      </c>
      <c r="R342" s="192">
        <v>0</v>
      </c>
      <c r="S342" s="192">
        <v>0</v>
      </c>
      <c r="T342" s="193" t="str">
        <f>IF(Tabela6[[#This Row],[Desconto SLA Mês]]&lt;&gt;"preenchimento pendente","Sim","Não")</f>
        <v>Sim</v>
      </c>
      <c r="U342" s="168">
        <f t="shared" si="22"/>
        <v>108340.75</v>
      </c>
      <c r="V342" s="194"/>
      <c r="W342" s="194"/>
      <c r="X342" s="194">
        <v>0</v>
      </c>
      <c r="Y342" s="194">
        <v>0</v>
      </c>
      <c r="Z342" s="195">
        <v>45658</v>
      </c>
      <c r="AA342" s="301" cm="1">
        <f t="array" ref="AA342">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45689</v>
      </c>
      <c r="AB342" s="204">
        <v>21014.53</v>
      </c>
      <c r="AC342" s="204">
        <v>21014.53</v>
      </c>
      <c r="AD342" s="204"/>
      <c r="AE342" s="196"/>
      <c r="AF342" s="197"/>
      <c r="AG342" s="196"/>
      <c r="AH342" s="196"/>
      <c r="AI342" s="186">
        <f t="shared" si="23"/>
        <v>0</v>
      </c>
      <c r="AJ342" s="186">
        <f t="shared" si="21"/>
        <v>0</v>
      </c>
      <c r="AK342" s="186">
        <f t="shared" si="24"/>
        <v>362.33999999999651</v>
      </c>
      <c r="AL342" s="196"/>
      <c r="AM342" s="187" t="str">
        <f>_xlfn.XLOOKUP(Tabela6[[#This Row],[Unidade]],tabShoppingsEmails[Shopping],tabShoppingsEmails[E-mails consolidados])</f>
        <v>ellen.costa@allos.co; ewerton.ferreira@allos.co; rute.azevedo@allos.co; jose.pinheiro@allos.co; wesley.sardinha@allos.co; lanayara.reis@allos.co; ana.beatriz@allos.co</v>
      </c>
    </row>
    <row r="343" spans="1:39" ht="20.85" hidden="1" customHeight="1" thickBot="1">
      <c r="A343" s="185"/>
      <c r="B343" s="186" t="s">
        <v>99</v>
      </c>
      <c r="C343" s="186" t="s">
        <v>149</v>
      </c>
      <c r="D343" s="199" t="s">
        <v>85</v>
      </c>
      <c r="E343" s="199" t="s">
        <v>65</v>
      </c>
      <c r="F343" s="191">
        <v>22</v>
      </c>
      <c r="G343" s="191">
        <v>22</v>
      </c>
      <c r="H343" s="191">
        <v>0</v>
      </c>
      <c r="I343" s="191">
        <v>0</v>
      </c>
      <c r="J343" s="204">
        <v>108703.09</v>
      </c>
      <c r="K343" s="228">
        <v>0</v>
      </c>
      <c r="L343" s="192">
        <v>0</v>
      </c>
      <c r="M343" s="192">
        <v>0</v>
      </c>
      <c r="N343" s="192">
        <v>0</v>
      </c>
      <c r="O343" s="192">
        <v>0</v>
      </c>
      <c r="P343" s="192">
        <v>0</v>
      </c>
      <c r="Q343" s="192">
        <v>0</v>
      </c>
      <c r="R343" s="192">
        <v>0</v>
      </c>
      <c r="S343" s="192">
        <v>0</v>
      </c>
      <c r="T343" s="193" t="str">
        <f>IF(Tabela6[[#This Row],[Desconto SLA Mês]]&lt;&gt;"preenchimento pendente","Sim","Não")</f>
        <v>Sim</v>
      </c>
      <c r="U343" s="168">
        <f t="shared" si="22"/>
        <v>108703.09</v>
      </c>
      <c r="V343" s="194"/>
      <c r="W343" s="194"/>
      <c r="X343" s="194"/>
      <c r="Y343" s="194" t="s">
        <v>255</v>
      </c>
      <c r="Z343" s="195">
        <v>45689</v>
      </c>
      <c r="AA343" s="301" cm="1">
        <f t="array" ref="AA343">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45717</v>
      </c>
      <c r="AB343" s="204">
        <v>15825.28</v>
      </c>
      <c r="AC343" s="204">
        <v>942.12</v>
      </c>
      <c r="AD343" s="186"/>
      <c r="AE343" s="196"/>
      <c r="AF343" s="197"/>
      <c r="AG343" s="196"/>
      <c r="AH343" s="196"/>
      <c r="AI343" s="186">
        <f t="shared" si="23"/>
        <v>0</v>
      </c>
      <c r="AJ343" s="186">
        <f t="shared" si="21"/>
        <v>14883.16</v>
      </c>
      <c r="AK343" s="186">
        <f t="shared" si="24"/>
        <v>0</v>
      </c>
      <c r="AL343" s="196"/>
      <c r="AM343" s="187" t="str">
        <f>_xlfn.XLOOKUP(Tabela6[[#This Row],[Unidade]],tabShoppingsEmails[Shopping],tabShoppingsEmails[E-mails consolidados])</f>
        <v>ellen.costa@allos.co; ewerton.ferreira@allos.co; rute.azevedo@allos.co; jose.pinheiro@allos.co; wesley.sardinha@allos.co; lanayara.reis@allos.co; ana.beatriz@allos.co</v>
      </c>
    </row>
    <row r="344" spans="1:39" ht="20.85" hidden="1" customHeight="1" thickBot="1">
      <c r="A344" s="185"/>
      <c r="B344" s="186" t="s">
        <v>99</v>
      </c>
      <c r="C344" s="186" t="s">
        <v>149</v>
      </c>
      <c r="D344" s="199" t="s">
        <v>85</v>
      </c>
      <c r="E344" s="199" t="s">
        <v>65</v>
      </c>
      <c r="F344" s="191">
        <v>22</v>
      </c>
      <c r="G344" s="191">
        <v>22</v>
      </c>
      <c r="H344" s="191">
        <v>0</v>
      </c>
      <c r="I344" s="191">
        <v>0</v>
      </c>
      <c r="J344" s="192">
        <v>116362.04</v>
      </c>
      <c r="K344" s="228"/>
      <c r="L344" s="192">
        <v>0</v>
      </c>
      <c r="M344" s="192"/>
      <c r="N344" s="192">
        <v>0</v>
      </c>
      <c r="O344" s="192">
        <v>0</v>
      </c>
      <c r="P344" s="192">
        <v>0</v>
      </c>
      <c r="Q344" s="192">
        <v>0</v>
      </c>
      <c r="R344" s="192">
        <v>0</v>
      </c>
      <c r="S344" s="192">
        <v>0</v>
      </c>
      <c r="T344" s="193" t="str">
        <f>IF(Tabela6[[#This Row],[Desconto SLA Mês]]&lt;&gt;"preenchimento pendente","Sim","Não")</f>
        <v>Sim</v>
      </c>
      <c r="U344" s="168">
        <f t="shared" si="22"/>
        <v>116362.04</v>
      </c>
      <c r="V344" s="194"/>
      <c r="W344" s="194"/>
      <c r="X344" s="194">
        <f>7663.567845+7638.02</f>
        <v>15301.587845</v>
      </c>
      <c r="Y344" s="194" t="s">
        <v>255</v>
      </c>
      <c r="Z344" s="195">
        <v>45717</v>
      </c>
      <c r="AA344" s="301" cm="1">
        <f t="array" ref="AA344">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45748</v>
      </c>
      <c r="AB344" s="204">
        <v>5573.27</v>
      </c>
      <c r="AC344" s="204">
        <v>5573.27</v>
      </c>
      <c r="AD344" s="186"/>
      <c r="AE344" s="196"/>
      <c r="AF344" s="197"/>
      <c r="AG344" s="196"/>
      <c r="AH344" s="196"/>
      <c r="AI344" s="186">
        <f t="shared" si="23"/>
        <v>0</v>
      </c>
      <c r="AJ344" s="186">
        <f t="shared" si="21"/>
        <v>0</v>
      </c>
      <c r="AK344" s="186">
        <f t="shared" si="24"/>
        <v>0</v>
      </c>
      <c r="AL344" s="196"/>
      <c r="AM344" s="187" t="str">
        <f>_xlfn.XLOOKUP(Tabela6[[#This Row],[Unidade]],tabShoppingsEmails[Shopping],tabShoppingsEmails[E-mails consolidados])</f>
        <v>ellen.costa@allos.co; ewerton.ferreira@allos.co; rute.azevedo@allos.co; jose.pinheiro@allos.co; wesley.sardinha@allos.co; lanayara.reis@allos.co; ana.beatriz@allos.co</v>
      </c>
    </row>
    <row r="345" spans="1:39" ht="20.85" hidden="1" customHeight="1" thickBot="1">
      <c r="A345" s="185"/>
      <c r="B345" s="186" t="s">
        <v>99</v>
      </c>
      <c r="C345" s="186" t="s">
        <v>149</v>
      </c>
      <c r="D345" s="199" t="s">
        <v>85</v>
      </c>
      <c r="E345" s="199" t="s">
        <v>65</v>
      </c>
      <c r="F345" s="191">
        <v>22</v>
      </c>
      <c r="G345" s="191">
        <v>22</v>
      </c>
      <c r="H345" s="191">
        <v>0</v>
      </c>
      <c r="I345" s="191">
        <v>0</v>
      </c>
      <c r="J345" s="192">
        <v>116362.04</v>
      </c>
      <c r="K345" s="228"/>
      <c r="L345" s="192">
        <v>0</v>
      </c>
      <c r="M345" s="192"/>
      <c r="N345" s="192">
        <v>0</v>
      </c>
      <c r="O345" s="192">
        <v>0</v>
      </c>
      <c r="P345" s="192"/>
      <c r="Q345" s="192">
        <v>0</v>
      </c>
      <c r="R345" s="192"/>
      <c r="S345" s="192">
        <v>0</v>
      </c>
      <c r="T345" s="193" t="str">
        <f>IF(Tabela6[[#This Row],[Desconto SLA Mês]]&lt;&gt;"preenchimento pendente","Sim","Não")</f>
        <v>Sim</v>
      </c>
      <c r="U345" s="168">
        <f t="shared" si="22"/>
        <v>116362.04</v>
      </c>
      <c r="V345" s="194"/>
      <c r="W345" s="194"/>
      <c r="X345" s="194"/>
      <c r="Y345" s="194"/>
      <c r="Z345" s="195">
        <v>45748</v>
      </c>
      <c r="AA345" s="301" cm="1">
        <f t="array" ref="AA345">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45778</v>
      </c>
      <c r="AB345" s="204"/>
      <c r="AC345" s="204">
        <v>3482.19</v>
      </c>
      <c r="AD345" s="186"/>
      <c r="AE345" s="196"/>
      <c r="AF345" s="197"/>
      <c r="AG345" s="196"/>
      <c r="AH345" s="196"/>
      <c r="AI345" s="186">
        <f t="shared" si="23"/>
        <v>0</v>
      </c>
      <c r="AJ345" s="186">
        <f t="shared" si="21"/>
        <v>-3482.19</v>
      </c>
      <c r="AK345" s="186">
        <f t="shared" si="24"/>
        <v>0</v>
      </c>
      <c r="AL345" s="196"/>
      <c r="AM345" s="187" t="str">
        <f>_xlfn.XLOOKUP(Tabela6[[#This Row],[Unidade]],tabShoppingsEmails[Shopping],tabShoppingsEmails[E-mails consolidados])</f>
        <v>ellen.costa@allos.co; ewerton.ferreira@allos.co; rute.azevedo@allos.co; jose.pinheiro@allos.co; wesley.sardinha@allos.co; lanayara.reis@allos.co; ana.beatriz@allos.co</v>
      </c>
    </row>
    <row r="346" spans="1:39" ht="20.85" hidden="1" customHeight="1" thickBot="1">
      <c r="A346" s="185"/>
      <c r="B346" s="186" t="s">
        <v>99</v>
      </c>
      <c r="C346" s="186" t="s">
        <v>149</v>
      </c>
      <c r="D346" s="199" t="s">
        <v>85</v>
      </c>
      <c r="E346" s="199" t="s">
        <v>65</v>
      </c>
      <c r="F346" s="191">
        <v>22</v>
      </c>
      <c r="G346" s="191">
        <v>22</v>
      </c>
      <c r="H346" s="191">
        <v>0</v>
      </c>
      <c r="I346" s="191">
        <v>0</v>
      </c>
      <c r="J346" s="192">
        <v>116362.04</v>
      </c>
      <c r="K346" s="228"/>
      <c r="L346" s="192">
        <v>0</v>
      </c>
      <c r="M346" s="192"/>
      <c r="N346" s="192">
        <v>0</v>
      </c>
      <c r="O346" s="192">
        <v>0</v>
      </c>
      <c r="P346" s="192"/>
      <c r="Q346" s="192">
        <v>0</v>
      </c>
      <c r="R346" s="192"/>
      <c r="S346" s="192">
        <v>0</v>
      </c>
      <c r="T346" s="193" t="str">
        <f>IF(Tabela6[[#This Row],[Desconto SLA Mês]]&lt;&gt;"preenchimento pendente","Sim","Não")</f>
        <v>Sim</v>
      </c>
      <c r="U346" s="168">
        <f t="shared" si="22"/>
        <v>116362.04</v>
      </c>
      <c r="V346" s="194"/>
      <c r="W346" s="194"/>
      <c r="X346" s="194"/>
      <c r="Y346" s="194"/>
      <c r="Z346" s="195">
        <v>45778</v>
      </c>
      <c r="AA346" s="301" cm="1">
        <f t="array" ref="AA346">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45809</v>
      </c>
      <c r="AB346" s="204"/>
      <c r="AC346" s="204">
        <v>16385.72</v>
      </c>
      <c r="AD346" s="204"/>
      <c r="AE346" s="196"/>
      <c r="AF346" s="197"/>
      <c r="AG346" s="196"/>
      <c r="AH346" s="196"/>
      <c r="AI346" s="186">
        <f t="shared" si="23"/>
        <v>0</v>
      </c>
      <c r="AJ346" s="186">
        <f t="shared" si="21"/>
        <v>-16385.72</v>
      </c>
      <c r="AK346" s="186">
        <f t="shared" si="24"/>
        <v>0</v>
      </c>
      <c r="AL346" s="196"/>
      <c r="AM346" s="187" t="str">
        <f>_xlfn.XLOOKUP(Tabela6[[#This Row],[Unidade]],tabShoppingsEmails[Shopping],tabShoppingsEmails[E-mails consolidados])</f>
        <v>ellen.costa@allos.co; ewerton.ferreira@allos.co; rute.azevedo@allos.co; jose.pinheiro@allos.co; wesley.sardinha@allos.co; lanayara.reis@allos.co; ana.beatriz@allos.co</v>
      </c>
    </row>
    <row r="347" spans="1:39" ht="20.85" hidden="1" customHeight="1" thickBot="1">
      <c r="A347" s="185"/>
      <c r="B347" s="186" t="s">
        <v>99</v>
      </c>
      <c r="C347" s="186" t="s">
        <v>149</v>
      </c>
      <c r="D347" s="199" t="s">
        <v>85</v>
      </c>
      <c r="E347" s="199" t="s">
        <v>65</v>
      </c>
      <c r="F347" s="191">
        <v>22</v>
      </c>
      <c r="G347" s="191">
        <v>22</v>
      </c>
      <c r="H347" s="191">
        <v>0</v>
      </c>
      <c r="I347" s="191">
        <v>0</v>
      </c>
      <c r="J347" s="192">
        <v>116362.04</v>
      </c>
      <c r="K347" s="228"/>
      <c r="L347" s="192">
        <v>0</v>
      </c>
      <c r="M347" s="192"/>
      <c r="N347" s="192">
        <v>0</v>
      </c>
      <c r="O347" s="192">
        <v>0</v>
      </c>
      <c r="P347" s="192"/>
      <c r="Q347" s="192">
        <v>0</v>
      </c>
      <c r="R347" s="192"/>
      <c r="S347" s="192">
        <v>0</v>
      </c>
      <c r="T347" s="193" t="str">
        <f>IF(Tabela6[[#This Row],[Desconto SLA Mês]]&lt;&gt;"preenchimento pendente","Sim","Não")</f>
        <v>Sim</v>
      </c>
      <c r="U347" s="168">
        <f t="shared" si="22"/>
        <v>116362.04</v>
      </c>
      <c r="V347" s="194"/>
      <c r="W347" s="194"/>
      <c r="X347" s="194"/>
      <c r="Y347" s="194"/>
      <c r="Z347" s="195">
        <v>45809</v>
      </c>
      <c r="AA347" s="301" cm="1">
        <f t="array" ref="AA347">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45839</v>
      </c>
      <c r="AB347" s="204"/>
      <c r="AC347" s="204">
        <v>7133.76</v>
      </c>
      <c r="AD347" s="204"/>
      <c r="AE347" s="196"/>
      <c r="AF347" s="197"/>
      <c r="AG347" s="196"/>
      <c r="AH347" s="196"/>
      <c r="AI347" s="186">
        <f t="shared" si="23"/>
        <v>0</v>
      </c>
      <c r="AJ347" s="186">
        <f t="shared" si="21"/>
        <v>-7133.76</v>
      </c>
      <c r="AK347" s="186">
        <f t="shared" si="24"/>
        <v>0</v>
      </c>
      <c r="AL347" s="196"/>
      <c r="AM347" s="187" t="str">
        <f>_xlfn.XLOOKUP(Tabela6[[#This Row],[Unidade]],tabShoppingsEmails[Shopping],tabShoppingsEmails[E-mails consolidados])</f>
        <v>ellen.costa@allos.co; ewerton.ferreira@allos.co; rute.azevedo@allos.co; jose.pinheiro@allos.co; wesley.sardinha@allos.co; lanayara.reis@allos.co; ana.beatriz@allos.co</v>
      </c>
    </row>
    <row r="348" spans="1:39" ht="20.85" hidden="1" customHeight="1" thickBot="1">
      <c r="A348" s="185">
        <v>45876</v>
      </c>
      <c r="B348" s="186" t="s">
        <v>99</v>
      </c>
      <c r="C348" s="186" t="s">
        <v>149</v>
      </c>
      <c r="D348" s="199" t="s">
        <v>85</v>
      </c>
      <c r="E348" s="199" t="s">
        <v>65</v>
      </c>
      <c r="F348" s="191">
        <v>22</v>
      </c>
      <c r="G348" s="191">
        <v>22</v>
      </c>
      <c r="H348" s="191">
        <v>0</v>
      </c>
      <c r="I348" s="191">
        <v>0</v>
      </c>
      <c r="J348" s="192">
        <v>116322.04</v>
      </c>
      <c r="K348" s="228"/>
      <c r="L348" s="192">
        <v>0</v>
      </c>
      <c r="M348" s="192"/>
      <c r="N348" s="192">
        <v>0</v>
      </c>
      <c r="O348" s="192">
        <v>0</v>
      </c>
      <c r="P348" s="192"/>
      <c r="Q348" s="192">
        <v>0</v>
      </c>
      <c r="R348" s="192">
        <v>0</v>
      </c>
      <c r="S348" s="192">
        <v>0</v>
      </c>
      <c r="T348" s="193" t="str">
        <f>IF(Tabela6[[#This Row],[Desconto SLA Mês]]&lt;&gt;"preenchimento pendente","Sim","Não")</f>
        <v>Sim</v>
      </c>
      <c r="U348" s="168">
        <f t="shared" si="22"/>
        <v>116322.04</v>
      </c>
      <c r="V348" s="194"/>
      <c r="W348" s="194"/>
      <c r="X348" s="194"/>
      <c r="Y348" s="194"/>
      <c r="Z348" s="195">
        <v>45839</v>
      </c>
      <c r="AA348" s="301" cm="1">
        <f t="array" ref="AA348">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45870</v>
      </c>
      <c r="AB348" s="204"/>
      <c r="AC348" s="197">
        <v>12515.97</v>
      </c>
      <c r="AD348" s="197"/>
      <c r="AE348" s="196"/>
      <c r="AF348" s="197"/>
      <c r="AG348" s="196"/>
      <c r="AH348" s="196"/>
      <c r="AI348" s="186">
        <f t="shared" si="23"/>
        <v>0</v>
      </c>
      <c r="AJ348" s="186">
        <f t="shared" si="21"/>
        <v>-12515.97</v>
      </c>
      <c r="AK348" s="186">
        <f t="shared" si="24"/>
        <v>0</v>
      </c>
      <c r="AL348" s="196"/>
      <c r="AM348" s="187" t="str">
        <f>_xlfn.XLOOKUP(Tabela6[[#This Row],[Unidade]],tabShoppingsEmails[Shopping],tabShoppingsEmails[E-mails consolidados])</f>
        <v>ellen.costa@allos.co; ewerton.ferreira@allos.co; rute.azevedo@allos.co; jose.pinheiro@allos.co; wesley.sardinha@allos.co; lanayara.reis@allos.co; ana.beatriz@allos.co</v>
      </c>
    </row>
    <row r="349" spans="1:39" ht="20.100000000000001" hidden="1" customHeight="1" thickBot="1">
      <c r="A349" s="185">
        <v>45908</v>
      </c>
      <c r="B349" s="186" t="s">
        <v>99</v>
      </c>
      <c r="C349" s="186" t="s">
        <v>149</v>
      </c>
      <c r="D349" s="199" t="s">
        <v>85</v>
      </c>
      <c r="E349" s="199" t="s">
        <v>65</v>
      </c>
      <c r="F349" s="191">
        <v>22</v>
      </c>
      <c r="G349" s="191">
        <v>22</v>
      </c>
      <c r="H349" s="191">
        <v>0</v>
      </c>
      <c r="I349" s="191">
        <v>0</v>
      </c>
      <c r="J349" s="192">
        <v>116322.04</v>
      </c>
      <c r="K349" s="228"/>
      <c r="L349" s="192">
        <v>0</v>
      </c>
      <c r="M349" s="192"/>
      <c r="N349" s="192">
        <v>0</v>
      </c>
      <c r="O349" s="192">
        <v>0</v>
      </c>
      <c r="P349" s="192"/>
      <c r="Q349" s="192">
        <v>0</v>
      </c>
      <c r="R349" s="192">
        <v>0</v>
      </c>
      <c r="S349" s="192">
        <v>0</v>
      </c>
      <c r="T349" s="193" t="str">
        <f>IF(Tabela6[[#This Row],[Desconto SLA Mês]]&lt;&gt;"preenchimento pendente","Sim","Não")</f>
        <v>Sim</v>
      </c>
      <c r="U349" s="168">
        <f t="shared" si="22"/>
        <v>116322.04</v>
      </c>
      <c r="V349" s="194"/>
      <c r="W349" s="194"/>
      <c r="X349" s="194"/>
      <c r="Y349" s="194"/>
      <c r="Z349" s="195">
        <v>45870</v>
      </c>
      <c r="AA349" s="301" cm="1">
        <f t="array" ref="AA349">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45901</v>
      </c>
      <c r="AB349" s="204"/>
      <c r="AC349" s="204">
        <v>8231.3630359721537</v>
      </c>
      <c r="AD349" s="204"/>
      <c r="AE349" s="196"/>
      <c r="AF349" s="197"/>
      <c r="AG349" s="196"/>
      <c r="AH349" s="196"/>
      <c r="AI349" s="186">
        <f t="shared" si="23"/>
        <v>0</v>
      </c>
      <c r="AJ349" s="186">
        <f t="shared" ref="AJ349:AJ412" si="29">AB349-AC349</f>
        <v>-8231.3630359721537</v>
      </c>
      <c r="AK349" s="186">
        <f t="shared" si="24"/>
        <v>0</v>
      </c>
      <c r="AL349" s="196"/>
      <c r="AM349" s="187" t="str">
        <f>_xlfn.XLOOKUP(Tabela6[[#This Row],[Unidade]],tabShoppingsEmails[Shopping],tabShoppingsEmails[E-mails consolidados])</f>
        <v>ellen.costa@allos.co; ewerton.ferreira@allos.co; rute.azevedo@allos.co; jose.pinheiro@allos.co; wesley.sardinha@allos.co; lanayara.reis@allos.co; ana.beatriz@allos.co</v>
      </c>
    </row>
    <row r="350" spans="1:39" ht="20.85" hidden="1" customHeight="1" thickBot="1">
      <c r="A350" s="185">
        <v>45942</v>
      </c>
      <c r="B350" s="186" t="s">
        <v>99</v>
      </c>
      <c r="C350" s="186" t="s">
        <v>149</v>
      </c>
      <c r="D350" s="199" t="s">
        <v>85</v>
      </c>
      <c r="E350" s="199" t="s">
        <v>65</v>
      </c>
      <c r="F350" s="191">
        <v>22</v>
      </c>
      <c r="G350" s="191">
        <v>22</v>
      </c>
      <c r="H350" s="191">
        <v>0</v>
      </c>
      <c r="I350" s="191">
        <v>0</v>
      </c>
      <c r="J350" s="192">
        <v>116322.04</v>
      </c>
      <c r="K350" s="228"/>
      <c r="L350" s="192">
        <v>0</v>
      </c>
      <c r="M350" s="192"/>
      <c r="N350" s="192">
        <v>0</v>
      </c>
      <c r="O350" s="192">
        <v>0</v>
      </c>
      <c r="P350" s="192"/>
      <c r="Q350" s="192">
        <v>0</v>
      </c>
      <c r="R350" s="192">
        <v>0</v>
      </c>
      <c r="S350" s="192">
        <v>0</v>
      </c>
      <c r="T350" s="193" t="str">
        <f>IF(Tabela6[[#This Row],[Desconto SLA Mês]]&lt;&gt;"preenchimento pendente","Sim","Não")</f>
        <v>Sim</v>
      </c>
      <c r="U350" s="168">
        <f t="shared" si="22"/>
        <v>116322.04</v>
      </c>
      <c r="V350" s="194"/>
      <c r="W350" s="194"/>
      <c r="X350" s="194"/>
      <c r="Y350" s="194"/>
      <c r="Z350" s="195">
        <v>45901</v>
      </c>
      <c r="AA350" s="301" cm="1">
        <f t="array" ref="AA350">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45931</v>
      </c>
      <c r="AB350" s="192"/>
      <c r="AC350" s="192">
        <v>13077.94</v>
      </c>
      <c r="AD350" s="192"/>
      <c r="AE350" s="196"/>
      <c r="AF350" s="197"/>
      <c r="AG350" s="196"/>
      <c r="AH350" s="196">
        <f>I350-J350</f>
        <v>-116322.04</v>
      </c>
      <c r="AI350" s="186">
        <f t="shared" si="23"/>
        <v>0</v>
      </c>
      <c r="AJ350" s="186">
        <f t="shared" si="29"/>
        <v>-13077.94</v>
      </c>
      <c r="AK350" s="186">
        <f t="shared" si="24"/>
        <v>0</v>
      </c>
      <c r="AL350" s="196"/>
      <c r="AM350" s="187" t="str">
        <f>_xlfn.XLOOKUP(Tabela6[[#This Row],[Unidade]],tabShoppingsEmails[Shopping],tabShoppingsEmails[E-mails consolidados])</f>
        <v>ellen.costa@allos.co; ewerton.ferreira@allos.co; rute.azevedo@allos.co; jose.pinheiro@allos.co; wesley.sardinha@allos.co; lanayara.reis@allos.co; ana.beatriz@allos.co</v>
      </c>
    </row>
    <row r="351" spans="1:39" ht="20.85" hidden="1" customHeight="1" thickBot="1">
      <c r="A351" s="185"/>
      <c r="B351" s="186" t="s">
        <v>252</v>
      </c>
      <c r="C351" s="186" t="s">
        <v>149</v>
      </c>
      <c r="D351" s="199" t="s">
        <v>85</v>
      </c>
      <c r="E351" s="199" t="s">
        <v>65</v>
      </c>
      <c r="F351" s="191">
        <v>22</v>
      </c>
      <c r="G351" s="191"/>
      <c r="H351" s="191"/>
      <c r="I351" s="191"/>
      <c r="J351" s="191"/>
      <c r="K351" s="228"/>
      <c r="L351" s="192"/>
      <c r="M351" s="192"/>
      <c r="N351" s="192"/>
      <c r="O351" s="192"/>
      <c r="P351" s="192"/>
      <c r="Q351" s="192"/>
      <c r="R351" s="192"/>
      <c r="S351" s="192"/>
      <c r="T351" s="193" t="str">
        <f>IF(Tabela6[[#This Row],[Desconto SLA Mês]]&lt;&gt;"preenchimento pendente","Sim","Não")</f>
        <v>Sim</v>
      </c>
      <c r="U351" s="168">
        <f t="shared" si="22"/>
        <v>0</v>
      </c>
      <c r="V351" s="194"/>
      <c r="W351" s="194"/>
      <c r="X351" s="194"/>
      <c r="Y351" s="194"/>
      <c r="Z351" s="195">
        <v>45931</v>
      </c>
      <c r="AA351" s="301" cm="1">
        <f t="array" ref="AA351">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45962</v>
      </c>
      <c r="AB351" s="192"/>
      <c r="AC351" s="186"/>
      <c r="AD351" s="186"/>
      <c r="AE351" s="196"/>
      <c r="AF351" s="197"/>
      <c r="AG351" s="196"/>
      <c r="AH351" s="196"/>
      <c r="AI351" s="186">
        <f t="shared" si="23"/>
        <v>0</v>
      </c>
      <c r="AJ351" s="186">
        <f t="shared" si="29"/>
        <v>0</v>
      </c>
      <c r="AK351" s="186">
        <f t="shared" si="24"/>
        <v>0</v>
      </c>
      <c r="AL351" s="196"/>
      <c r="AM351" s="187" t="str">
        <f>_xlfn.XLOOKUP(Tabela6[[#This Row],[Unidade]],tabShoppingsEmails[Shopping],tabShoppingsEmails[E-mails consolidados])</f>
        <v>ellen.costa@allos.co; ewerton.ferreira@allos.co; rute.azevedo@allos.co; jose.pinheiro@allos.co; wesley.sardinha@allos.co; lanayara.reis@allos.co; ana.beatriz@allos.co</v>
      </c>
    </row>
    <row r="352" spans="1:39" ht="20.85" hidden="1" customHeight="1" thickBot="1">
      <c r="A352" s="185"/>
      <c r="B352" s="186" t="s">
        <v>252</v>
      </c>
      <c r="C352" s="186" t="s">
        <v>149</v>
      </c>
      <c r="D352" s="199" t="s">
        <v>85</v>
      </c>
      <c r="E352" s="199" t="s">
        <v>65</v>
      </c>
      <c r="F352" s="191">
        <v>22</v>
      </c>
      <c r="G352" s="191"/>
      <c r="H352" s="191"/>
      <c r="I352" s="191"/>
      <c r="J352" s="191"/>
      <c r="K352" s="228"/>
      <c r="L352" s="192"/>
      <c r="M352" s="192"/>
      <c r="N352" s="192"/>
      <c r="O352" s="192"/>
      <c r="P352" s="192"/>
      <c r="Q352" s="192"/>
      <c r="R352" s="192"/>
      <c r="S352" s="192"/>
      <c r="T352" s="193" t="str">
        <f>IF(Tabela6[[#This Row],[Desconto SLA Mês]]&lt;&gt;"preenchimento pendente","Sim","Não")</f>
        <v>Sim</v>
      </c>
      <c r="U352" s="168">
        <f t="shared" si="22"/>
        <v>0</v>
      </c>
      <c r="V352" s="194"/>
      <c r="W352" s="194"/>
      <c r="X352" s="194"/>
      <c r="Y352" s="194"/>
      <c r="Z352" s="195">
        <v>45962</v>
      </c>
      <c r="AA352" s="301" cm="1">
        <f t="array" ref="AA352">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45992</v>
      </c>
      <c r="AB352" s="186"/>
      <c r="AC352" s="186"/>
      <c r="AD352" s="186"/>
      <c r="AE352" s="196"/>
      <c r="AF352" s="197"/>
      <c r="AG352" s="196"/>
      <c r="AH352" s="196"/>
      <c r="AI352" s="186">
        <f t="shared" si="23"/>
        <v>0</v>
      </c>
      <c r="AJ352" s="186">
        <f t="shared" si="29"/>
        <v>0</v>
      </c>
      <c r="AK352" s="186">
        <f t="shared" si="24"/>
        <v>0</v>
      </c>
      <c r="AL352" s="196"/>
      <c r="AM352" s="187" t="str">
        <f>_xlfn.XLOOKUP(Tabela6[[#This Row],[Unidade]],tabShoppingsEmails[Shopping],tabShoppingsEmails[E-mails consolidados])</f>
        <v>ellen.costa@allos.co; ewerton.ferreira@allos.co; rute.azevedo@allos.co; jose.pinheiro@allos.co; wesley.sardinha@allos.co; lanayara.reis@allos.co; ana.beatriz@allos.co</v>
      </c>
    </row>
    <row r="353" spans="1:39" ht="20.85" hidden="1" customHeight="1" thickBot="1">
      <c r="A353" s="185"/>
      <c r="B353" s="186" t="s">
        <v>252</v>
      </c>
      <c r="C353" s="186" t="s">
        <v>149</v>
      </c>
      <c r="D353" s="199" t="s">
        <v>85</v>
      </c>
      <c r="E353" s="199" t="s">
        <v>65</v>
      </c>
      <c r="F353" s="191">
        <v>22</v>
      </c>
      <c r="G353" s="191"/>
      <c r="H353" s="191"/>
      <c r="I353" s="191"/>
      <c r="J353" s="192"/>
      <c r="K353" s="228"/>
      <c r="L353" s="192"/>
      <c r="M353" s="192"/>
      <c r="N353" s="192"/>
      <c r="O353" s="192"/>
      <c r="P353" s="192"/>
      <c r="Q353" s="192"/>
      <c r="R353" s="192"/>
      <c r="S353" s="192"/>
      <c r="T353" s="193" t="str">
        <f>IF(Tabela6[[#This Row],[Desconto SLA Mês]]&lt;&gt;"preenchimento pendente","Sim","Não")</f>
        <v>Sim</v>
      </c>
      <c r="U353" s="168">
        <f t="shared" si="22"/>
        <v>0</v>
      </c>
      <c r="V353" s="194"/>
      <c r="W353" s="194"/>
      <c r="X353" s="194"/>
      <c r="Y353" s="194"/>
      <c r="Z353" s="195">
        <v>45992</v>
      </c>
      <c r="AA353" s="301" cm="1">
        <f t="array" ref="AA353">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46023</v>
      </c>
      <c r="AB353" s="186"/>
      <c r="AC353" s="186"/>
      <c r="AD353" s="186"/>
      <c r="AE353" s="196"/>
      <c r="AF353" s="197"/>
      <c r="AG353" s="196"/>
      <c r="AH353" s="196"/>
      <c r="AI353" s="186">
        <f t="shared" si="23"/>
        <v>0</v>
      </c>
      <c r="AJ353" s="186">
        <f t="shared" si="29"/>
        <v>0</v>
      </c>
      <c r="AK353" s="186">
        <f t="shared" si="24"/>
        <v>0</v>
      </c>
      <c r="AL353" s="196"/>
      <c r="AM353" s="187" t="str">
        <f>_xlfn.XLOOKUP(Tabela6[[#This Row],[Unidade]],tabShoppingsEmails[Shopping],tabShoppingsEmails[E-mails consolidados])</f>
        <v>ellen.costa@allos.co; ewerton.ferreira@allos.co; rute.azevedo@allos.co; jose.pinheiro@allos.co; wesley.sardinha@allos.co; lanayara.reis@allos.co; ana.beatriz@allos.co</v>
      </c>
    </row>
    <row r="354" spans="1:39" ht="20.85" hidden="1" customHeight="1" thickBot="1">
      <c r="A354" s="185"/>
      <c r="B354" s="186" t="s">
        <v>99</v>
      </c>
      <c r="C354" s="186" t="s">
        <v>149</v>
      </c>
      <c r="D354" s="199" t="s">
        <v>87</v>
      </c>
      <c r="E354" s="199" t="s">
        <v>65</v>
      </c>
      <c r="F354" s="191">
        <v>12</v>
      </c>
      <c r="G354" s="191">
        <v>12</v>
      </c>
      <c r="H354" s="191">
        <v>0</v>
      </c>
      <c r="I354" s="191">
        <v>0</v>
      </c>
      <c r="J354" s="204">
        <v>92947.13</v>
      </c>
      <c r="K354" s="228">
        <v>0</v>
      </c>
      <c r="L354" s="192">
        <v>0</v>
      </c>
      <c r="M354" s="192">
        <v>0</v>
      </c>
      <c r="N354" s="192">
        <v>0</v>
      </c>
      <c r="O354" s="192">
        <v>-154.91</v>
      </c>
      <c r="P354" s="192">
        <v>0</v>
      </c>
      <c r="Q354" s="192">
        <v>0</v>
      </c>
      <c r="R354" s="192">
        <v>0</v>
      </c>
      <c r="S354" s="192">
        <v>0</v>
      </c>
      <c r="T354" s="193" t="str">
        <f>IF(Tabela6[[#This Row],[Desconto SLA Mês]]&lt;&gt;"preenchimento pendente","Sim","Não")</f>
        <v>Sim</v>
      </c>
      <c r="U354" s="168">
        <f t="shared" si="22"/>
        <v>92792.22</v>
      </c>
      <c r="V354" s="194"/>
      <c r="W354" s="194"/>
      <c r="X354" s="194">
        <v>0</v>
      </c>
      <c r="Y354" s="194">
        <v>0</v>
      </c>
      <c r="Z354" s="195">
        <v>45658</v>
      </c>
      <c r="AA354" s="301" cm="1">
        <f t="array" ref="AA354">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45689</v>
      </c>
      <c r="AB354" s="204">
        <v>15825.28</v>
      </c>
      <c r="AC354" s="204">
        <v>15825.28</v>
      </c>
      <c r="AD354" s="204"/>
      <c r="AE354" s="196"/>
      <c r="AF354" s="197"/>
      <c r="AG354" s="196"/>
      <c r="AH354" s="196"/>
      <c r="AI354" s="186">
        <f t="shared" si="23"/>
        <v>0</v>
      </c>
      <c r="AJ354" s="186">
        <f t="shared" si="29"/>
        <v>0</v>
      </c>
      <c r="AK354" s="186">
        <f t="shared" si="24"/>
        <v>154.91000000000349</v>
      </c>
      <c r="AL354" s="196"/>
      <c r="AM354" s="187" t="str">
        <f>_xlfn.XLOOKUP(Tabela6[[#This Row],[Unidade]],tabShoppingsEmails[Shopping],tabShoppingsEmails[E-mails consolidados])</f>
        <v>ellen.costa@allos.co; ewerton.ferreira@allos.co; rute.azevedo@allos.co; jose.pinheiro@allos.co; wesley.sardinha@allos.co; lanayara.reis@allos.co; ana.beatriz@allos.co</v>
      </c>
    </row>
    <row r="355" spans="1:39" ht="20.85" hidden="1" customHeight="1" thickBot="1">
      <c r="A355" s="185"/>
      <c r="B355" s="186" t="s">
        <v>99</v>
      </c>
      <c r="C355" s="186" t="s">
        <v>149</v>
      </c>
      <c r="D355" s="199" t="s">
        <v>87</v>
      </c>
      <c r="E355" s="199" t="s">
        <v>65</v>
      </c>
      <c r="F355" s="191">
        <v>12</v>
      </c>
      <c r="G355" s="191">
        <v>12</v>
      </c>
      <c r="H355" s="191">
        <v>0</v>
      </c>
      <c r="I355" s="191">
        <v>0</v>
      </c>
      <c r="J355" s="204">
        <v>92947.13</v>
      </c>
      <c r="K355" s="228">
        <v>0</v>
      </c>
      <c r="L355" s="192">
        <v>0</v>
      </c>
      <c r="M355" s="192">
        <v>0</v>
      </c>
      <c r="N355" s="192">
        <v>0</v>
      </c>
      <c r="O355" s="192">
        <v>0</v>
      </c>
      <c r="P355" s="192">
        <v>0</v>
      </c>
      <c r="Q355" s="192">
        <v>0</v>
      </c>
      <c r="R355" s="192">
        <v>0</v>
      </c>
      <c r="S355" s="192">
        <v>0</v>
      </c>
      <c r="T355" s="193" t="str">
        <f>IF(Tabela6[[#This Row],[Desconto SLA Mês]]&lt;&gt;"preenchimento pendente","Sim","Não")</f>
        <v>Sim</v>
      </c>
      <c r="U355" s="168">
        <f t="shared" si="22"/>
        <v>92947.13</v>
      </c>
      <c r="V355" s="194"/>
      <c r="W355" s="194"/>
      <c r="X355" s="194"/>
      <c r="Y355" s="194" t="s">
        <v>255</v>
      </c>
      <c r="Z355" s="195">
        <v>45689</v>
      </c>
      <c r="AA355" s="301" cm="1">
        <f t="array" ref="AA355">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45717</v>
      </c>
      <c r="AB355" s="204">
        <v>1770.69</v>
      </c>
      <c r="AC355" s="197">
        <v>1770.69</v>
      </c>
      <c r="AD355" s="204"/>
      <c r="AE355" s="196"/>
      <c r="AF355" s="197"/>
      <c r="AG355" s="196"/>
      <c r="AH355" s="196"/>
      <c r="AI355" s="186">
        <f t="shared" si="23"/>
        <v>0</v>
      </c>
      <c r="AJ355" s="186">
        <f t="shared" si="29"/>
        <v>0</v>
      </c>
      <c r="AK355" s="186">
        <f t="shared" si="24"/>
        <v>0</v>
      </c>
      <c r="AL355" s="196"/>
      <c r="AM355" s="187" t="str">
        <f>_xlfn.XLOOKUP(Tabela6[[#This Row],[Unidade]],tabShoppingsEmails[Shopping],tabShoppingsEmails[E-mails consolidados])</f>
        <v>ellen.costa@allos.co; ewerton.ferreira@allos.co; rute.azevedo@allos.co; jose.pinheiro@allos.co; wesley.sardinha@allos.co; lanayara.reis@allos.co; ana.beatriz@allos.co</v>
      </c>
    </row>
    <row r="356" spans="1:39" ht="20.85" hidden="1" customHeight="1" thickBot="1">
      <c r="A356" s="185"/>
      <c r="B356" s="186" t="s">
        <v>99</v>
      </c>
      <c r="C356" s="186" t="s">
        <v>149</v>
      </c>
      <c r="D356" s="199" t="s">
        <v>87</v>
      </c>
      <c r="E356" s="199" t="s">
        <v>65</v>
      </c>
      <c r="F356" s="191">
        <v>12</v>
      </c>
      <c r="G356" s="191">
        <v>12</v>
      </c>
      <c r="H356" s="191">
        <v>0</v>
      </c>
      <c r="I356" s="191">
        <v>0</v>
      </c>
      <c r="J356" s="192">
        <v>97373.71</v>
      </c>
      <c r="K356" s="228"/>
      <c r="L356" s="192">
        <v>0</v>
      </c>
      <c r="M356" s="192">
        <v>0</v>
      </c>
      <c r="N356" s="192">
        <v>0</v>
      </c>
      <c r="O356" s="192">
        <v>0</v>
      </c>
      <c r="P356" s="192">
        <v>0</v>
      </c>
      <c r="Q356" s="192">
        <v>0</v>
      </c>
      <c r="R356" s="192">
        <v>0</v>
      </c>
      <c r="S356" s="192">
        <v>0</v>
      </c>
      <c r="T356" s="193" t="str">
        <f>IF(Tabela6[[#This Row],[Desconto SLA Mês]]&lt;&gt;"preenchimento pendente","Sim","Não")</f>
        <v>Sim</v>
      </c>
      <c r="U356" s="168">
        <f t="shared" si="22"/>
        <v>97373.71</v>
      </c>
      <c r="V356" s="194"/>
      <c r="W356" s="194"/>
      <c r="X356" s="194">
        <f>4424.283388+4416.91</f>
        <v>8841.1933879999997</v>
      </c>
      <c r="Y356" s="194" t="s">
        <v>255</v>
      </c>
      <c r="Z356" s="195">
        <v>45717</v>
      </c>
      <c r="AA356" s="301" cm="1">
        <f t="array" ref="AA356">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45748</v>
      </c>
      <c r="AB356" s="204">
        <v>4197.71</v>
      </c>
      <c r="AC356" s="204">
        <v>4197.71</v>
      </c>
      <c r="AD356" s="186"/>
      <c r="AE356" s="196"/>
      <c r="AF356" s="197"/>
      <c r="AG356" s="196"/>
      <c r="AH356" s="196"/>
      <c r="AI356" s="186">
        <f t="shared" si="23"/>
        <v>0</v>
      </c>
      <c r="AJ356" s="186">
        <f t="shared" si="29"/>
        <v>0</v>
      </c>
      <c r="AK356" s="186">
        <f t="shared" si="24"/>
        <v>0</v>
      </c>
      <c r="AL356" s="196"/>
      <c r="AM356" s="187" t="str">
        <f>_xlfn.XLOOKUP(Tabela6[[#This Row],[Unidade]],tabShoppingsEmails[Shopping],tabShoppingsEmails[E-mails consolidados])</f>
        <v>ellen.costa@allos.co; ewerton.ferreira@allos.co; rute.azevedo@allos.co; jose.pinheiro@allos.co; wesley.sardinha@allos.co; lanayara.reis@allos.co; ana.beatriz@allos.co</v>
      </c>
    </row>
    <row r="357" spans="1:39" ht="20.85" hidden="1" customHeight="1" thickBot="1">
      <c r="A357" s="185"/>
      <c r="B357" s="186" t="s">
        <v>99</v>
      </c>
      <c r="C357" s="186" t="s">
        <v>149</v>
      </c>
      <c r="D357" s="199" t="s">
        <v>87</v>
      </c>
      <c r="E357" s="199" t="s">
        <v>65</v>
      </c>
      <c r="F357" s="191">
        <v>12</v>
      </c>
      <c r="G357" s="191">
        <v>12</v>
      </c>
      <c r="H357" s="191">
        <v>0</v>
      </c>
      <c r="I357" s="191">
        <v>0</v>
      </c>
      <c r="J357" s="192">
        <v>97373.71</v>
      </c>
      <c r="K357" s="228"/>
      <c r="L357" s="192">
        <v>0</v>
      </c>
      <c r="M357" s="192"/>
      <c r="N357" s="192">
        <v>0</v>
      </c>
      <c r="O357" s="192">
        <v>0</v>
      </c>
      <c r="P357" s="192"/>
      <c r="Q357" s="192">
        <v>0</v>
      </c>
      <c r="R357" s="192"/>
      <c r="S357" s="192">
        <v>0</v>
      </c>
      <c r="T357" s="193" t="str">
        <f>IF(Tabela6[[#This Row],[Desconto SLA Mês]]&lt;&gt;"preenchimento pendente","Sim","Não")</f>
        <v>Sim</v>
      </c>
      <c r="U357" s="168">
        <f t="shared" si="22"/>
        <v>97373.71</v>
      </c>
      <c r="V357" s="194"/>
      <c r="W357" s="194"/>
      <c r="X357" s="194"/>
      <c r="Y357" s="194"/>
      <c r="Z357" s="195">
        <v>45748</v>
      </c>
      <c r="AA357" s="301" cm="1">
        <f t="array" ref="AA357">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45778</v>
      </c>
      <c r="AB357" s="204"/>
      <c r="AC357" s="204">
        <v>2550.8999999999996</v>
      </c>
      <c r="AD357" s="186"/>
      <c r="AE357" s="196"/>
      <c r="AF357" s="197"/>
      <c r="AG357" s="196"/>
      <c r="AH357" s="196"/>
      <c r="AI357" s="186">
        <f t="shared" si="23"/>
        <v>0</v>
      </c>
      <c r="AJ357" s="186">
        <f t="shared" si="29"/>
        <v>-2550.8999999999996</v>
      </c>
      <c r="AK357" s="186">
        <f t="shared" si="24"/>
        <v>0</v>
      </c>
      <c r="AL357" s="196"/>
      <c r="AM357" s="187" t="str">
        <f>_xlfn.XLOOKUP(Tabela6[[#This Row],[Unidade]],tabShoppingsEmails[Shopping],tabShoppingsEmails[E-mails consolidados])</f>
        <v>ellen.costa@allos.co; ewerton.ferreira@allos.co; rute.azevedo@allos.co; jose.pinheiro@allos.co; wesley.sardinha@allos.co; lanayara.reis@allos.co; ana.beatriz@allos.co</v>
      </c>
    </row>
    <row r="358" spans="1:39" ht="20.85" hidden="1" customHeight="1" thickBot="1">
      <c r="A358" s="185"/>
      <c r="B358" s="186" t="s">
        <v>99</v>
      </c>
      <c r="C358" s="186" t="s">
        <v>149</v>
      </c>
      <c r="D358" s="199" t="s">
        <v>87</v>
      </c>
      <c r="E358" s="199" t="s">
        <v>65</v>
      </c>
      <c r="F358" s="191">
        <v>12</v>
      </c>
      <c r="G358" s="191">
        <v>12</v>
      </c>
      <c r="H358" s="191">
        <v>0</v>
      </c>
      <c r="I358" s="191">
        <v>0</v>
      </c>
      <c r="J358" s="192">
        <v>97373.71</v>
      </c>
      <c r="K358" s="228"/>
      <c r="L358" s="192">
        <v>0</v>
      </c>
      <c r="M358" s="192"/>
      <c r="N358" s="192">
        <v>0</v>
      </c>
      <c r="O358" s="192">
        <v>0</v>
      </c>
      <c r="P358" s="192"/>
      <c r="Q358" s="192">
        <v>0</v>
      </c>
      <c r="R358" s="192"/>
      <c r="S358" s="192">
        <v>0</v>
      </c>
      <c r="T358" s="193" t="str">
        <f>IF(Tabela6[[#This Row],[Desconto SLA Mês]]&lt;&gt;"preenchimento pendente","Sim","Não")</f>
        <v>Sim</v>
      </c>
      <c r="U358" s="168">
        <f t="shared" si="22"/>
        <v>97373.71</v>
      </c>
      <c r="V358" s="194"/>
      <c r="W358" s="194"/>
      <c r="X358" s="194"/>
      <c r="Y358" s="194"/>
      <c r="Z358" s="195">
        <v>45778</v>
      </c>
      <c r="AA358" s="301" cm="1">
        <f t="array" ref="AA358">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45809</v>
      </c>
      <c r="AB358" s="204"/>
      <c r="AC358" s="204">
        <v>9301.86</v>
      </c>
      <c r="AD358" s="204"/>
      <c r="AE358" s="196"/>
      <c r="AF358" s="197"/>
      <c r="AG358" s="196"/>
      <c r="AH358" s="196"/>
      <c r="AI358" s="186">
        <f t="shared" si="23"/>
        <v>0</v>
      </c>
      <c r="AJ358" s="186">
        <f t="shared" si="29"/>
        <v>-9301.86</v>
      </c>
      <c r="AK358" s="186">
        <f t="shared" si="24"/>
        <v>0</v>
      </c>
      <c r="AL358" s="196"/>
      <c r="AM358" s="187" t="str">
        <f>_xlfn.XLOOKUP(Tabela6[[#This Row],[Unidade]],tabShoppingsEmails[Shopping],tabShoppingsEmails[E-mails consolidados])</f>
        <v>ellen.costa@allos.co; ewerton.ferreira@allos.co; rute.azevedo@allos.co; jose.pinheiro@allos.co; wesley.sardinha@allos.co; lanayara.reis@allos.co; ana.beatriz@allos.co</v>
      </c>
    </row>
    <row r="359" spans="1:39" ht="20.85" hidden="1" customHeight="1" thickBot="1">
      <c r="A359" s="210"/>
      <c r="B359" s="186" t="s">
        <v>99</v>
      </c>
      <c r="C359" s="186" t="s">
        <v>149</v>
      </c>
      <c r="D359" s="199" t="s">
        <v>87</v>
      </c>
      <c r="E359" s="199" t="s">
        <v>65</v>
      </c>
      <c r="F359" s="191">
        <v>12</v>
      </c>
      <c r="G359" s="191">
        <v>12</v>
      </c>
      <c r="H359" s="191">
        <v>0</v>
      </c>
      <c r="I359" s="191">
        <v>0</v>
      </c>
      <c r="J359" s="192">
        <v>97373.71</v>
      </c>
      <c r="K359" s="228"/>
      <c r="L359" s="192">
        <v>0</v>
      </c>
      <c r="M359" s="192"/>
      <c r="N359" s="192">
        <v>0</v>
      </c>
      <c r="O359" s="192">
        <v>0</v>
      </c>
      <c r="P359" s="192"/>
      <c r="Q359" s="192">
        <v>0</v>
      </c>
      <c r="R359" s="192"/>
      <c r="S359" s="192">
        <v>0</v>
      </c>
      <c r="T359" s="193" t="str">
        <f>IF(Tabela6[[#This Row],[Desconto SLA Mês]]&lt;&gt;"preenchimento pendente","Sim","Não")</f>
        <v>Sim</v>
      </c>
      <c r="U359" s="168">
        <f t="shared" si="22"/>
        <v>97373.71</v>
      </c>
      <c r="V359" s="194"/>
      <c r="W359" s="194"/>
      <c r="X359" s="194"/>
      <c r="Y359" s="194"/>
      <c r="Z359" s="195">
        <v>45809</v>
      </c>
      <c r="AA359" s="301" cm="1">
        <f t="array" ref="AA359">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45839</v>
      </c>
      <c r="AB359" s="197"/>
      <c r="AC359" s="197">
        <v>5464.47</v>
      </c>
      <c r="AD359" s="197"/>
      <c r="AE359" s="196"/>
      <c r="AF359" s="197"/>
      <c r="AG359" s="186"/>
      <c r="AH359" s="196"/>
      <c r="AI359" s="186">
        <f t="shared" si="23"/>
        <v>0</v>
      </c>
      <c r="AJ359" s="186">
        <f t="shared" si="29"/>
        <v>-5464.47</v>
      </c>
      <c r="AK359" s="186">
        <f t="shared" si="24"/>
        <v>0</v>
      </c>
      <c r="AL359" s="196"/>
      <c r="AM359" s="187" t="str">
        <f>_xlfn.XLOOKUP(Tabela6[[#This Row],[Unidade]],tabShoppingsEmails[Shopping],tabShoppingsEmails[E-mails consolidados])</f>
        <v>ellen.costa@allos.co; ewerton.ferreira@allos.co; rute.azevedo@allos.co; jose.pinheiro@allos.co; wesley.sardinha@allos.co; lanayara.reis@allos.co; ana.beatriz@allos.co</v>
      </c>
    </row>
    <row r="360" spans="1:39" ht="20.85" hidden="1" customHeight="1" thickBot="1">
      <c r="A360" s="185">
        <v>45876</v>
      </c>
      <c r="B360" s="186" t="s">
        <v>99</v>
      </c>
      <c r="C360" s="186" t="s">
        <v>149</v>
      </c>
      <c r="D360" s="199" t="s">
        <v>87</v>
      </c>
      <c r="E360" s="199" t="s">
        <v>65</v>
      </c>
      <c r="F360" s="191">
        <v>12</v>
      </c>
      <c r="G360" s="191">
        <v>12</v>
      </c>
      <c r="H360" s="191">
        <v>0</v>
      </c>
      <c r="I360" s="191">
        <v>0</v>
      </c>
      <c r="J360" s="192">
        <v>97373.71</v>
      </c>
      <c r="K360" s="228"/>
      <c r="L360" s="192">
        <v>0</v>
      </c>
      <c r="M360" s="192"/>
      <c r="N360" s="192">
        <v>0</v>
      </c>
      <c r="O360" s="192">
        <v>0</v>
      </c>
      <c r="P360" s="192"/>
      <c r="Q360" s="192">
        <v>0</v>
      </c>
      <c r="R360" s="192">
        <v>0</v>
      </c>
      <c r="S360" s="192">
        <v>0</v>
      </c>
      <c r="T360" s="193" t="str">
        <f>IF(Tabela6[[#This Row],[Desconto SLA Mês]]&lt;&gt;"preenchimento pendente","Sim","Não")</f>
        <v>Sim</v>
      </c>
      <c r="U360" s="168">
        <f t="shared" si="22"/>
        <v>97373.71</v>
      </c>
      <c r="V360" s="194"/>
      <c r="W360" s="194"/>
      <c r="X360" s="194"/>
      <c r="Y360" s="194"/>
      <c r="Z360" s="195">
        <v>45839</v>
      </c>
      <c r="AA360" s="301" cm="1">
        <f t="array" ref="AA360">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45870</v>
      </c>
      <c r="AB360" s="197"/>
      <c r="AC360" s="197">
        <v>8469.4344827586228</v>
      </c>
      <c r="AD360" s="197"/>
      <c r="AE360" s="196"/>
      <c r="AF360" s="197"/>
      <c r="AG360" s="196"/>
      <c r="AH360" s="196"/>
      <c r="AI360" s="186">
        <f t="shared" si="23"/>
        <v>0</v>
      </c>
      <c r="AJ360" s="186">
        <f t="shared" si="29"/>
        <v>-8469.4344827586228</v>
      </c>
      <c r="AK360" s="186">
        <f t="shared" si="24"/>
        <v>0</v>
      </c>
      <c r="AL360" s="196"/>
      <c r="AM360" s="187" t="str">
        <f>_xlfn.XLOOKUP(Tabela6[[#This Row],[Unidade]],tabShoppingsEmails[Shopping],tabShoppingsEmails[E-mails consolidados])</f>
        <v>ellen.costa@allos.co; ewerton.ferreira@allos.co; rute.azevedo@allos.co; jose.pinheiro@allos.co; wesley.sardinha@allos.co; lanayara.reis@allos.co; ana.beatriz@allos.co</v>
      </c>
    </row>
    <row r="361" spans="1:39" ht="20.85" hidden="1" customHeight="1" thickBot="1">
      <c r="A361" s="185">
        <v>45908</v>
      </c>
      <c r="B361" s="186" t="s">
        <v>99</v>
      </c>
      <c r="C361" s="186" t="s">
        <v>149</v>
      </c>
      <c r="D361" s="199" t="s">
        <v>87</v>
      </c>
      <c r="E361" s="199" t="s">
        <v>65</v>
      </c>
      <c r="F361" s="191">
        <v>12</v>
      </c>
      <c r="G361" s="191">
        <v>12</v>
      </c>
      <c r="H361" s="191">
        <v>0</v>
      </c>
      <c r="I361" s="191">
        <v>0</v>
      </c>
      <c r="J361" s="192">
        <v>97373.71</v>
      </c>
      <c r="K361" s="228"/>
      <c r="L361" s="192">
        <v>0</v>
      </c>
      <c r="M361" s="192"/>
      <c r="N361" s="192">
        <v>0</v>
      </c>
      <c r="O361" s="192">
        <v>-162.29</v>
      </c>
      <c r="P361" s="192"/>
      <c r="Q361" s="192">
        <v>0</v>
      </c>
      <c r="R361" s="192">
        <v>0</v>
      </c>
      <c r="S361" s="192">
        <v>0</v>
      </c>
      <c r="T361" s="193" t="str">
        <f>IF(Tabela6[[#This Row],[Desconto SLA Mês]]&lt;&gt;"preenchimento pendente","Sim","Não")</f>
        <v>Sim</v>
      </c>
      <c r="U361" s="168">
        <f t="shared" si="22"/>
        <v>97211.420000000013</v>
      </c>
      <c r="V361" s="194"/>
      <c r="W361" s="194"/>
      <c r="X361" s="194"/>
      <c r="Y361" s="194"/>
      <c r="Z361" s="195">
        <v>45870</v>
      </c>
      <c r="AA361" s="301" cm="1">
        <f t="array" ref="AA361">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45901</v>
      </c>
      <c r="AB361" s="204"/>
      <c r="AC361" s="204">
        <v>8771.0030574712655</v>
      </c>
      <c r="AD361" s="204"/>
      <c r="AE361" s="196"/>
      <c r="AF361" s="197"/>
      <c r="AG361" s="196"/>
      <c r="AH361" s="196"/>
      <c r="AI361" s="186">
        <f t="shared" si="23"/>
        <v>0</v>
      </c>
      <c r="AJ361" s="186">
        <f t="shared" si="29"/>
        <v>-8771.0030574712655</v>
      </c>
      <c r="AK361" s="186">
        <f t="shared" si="24"/>
        <v>162.2899999999936</v>
      </c>
      <c r="AL361" s="196"/>
      <c r="AM361" s="187" t="str">
        <f>_xlfn.XLOOKUP(Tabela6[[#This Row],[Unidade]],tabShoppingsEmails[Shopping],tabShoppingsEmails[E-mails consolidados])</f>
        <v>ellen.costa@allos.co; ewerton.ferreira@allos.co; rute.azevedo@allos.co; jose.pinheiro@allos.co; wesley.sardinha@allos.co; lanayara.reis@allos.co; ana.beatriz@allos.co</v>
      </c>
    </row>
    <row r="362" spans="1:39" ht="20.85" hidden="1" customHeight="1" thickBot="1">
      <c r="A362" s="185">
        <v>45942</v>
      </c>
      <c r="B362" s="186" t="s">
        <v>99</v>
      </c>
      <c r="C362" s="186" t="s">
        <v>149</v>
      </c>
      <c r="D362" s="199" t="s">
        <v>87</v>
      </c>
      <c r="E362" s="199" t="s">
        <v>65</v>
      </c>
      <c r="F362" s="191">
        <v>12</v>
      </c>
      <c r="G362" s="191">
        <v>12</v>
      </c>
      <c r="H362" s="191">
        <v>0</v>
      </c>
      <c r="I362" s="191">
        <v>0</v>
      </c>
      <c r="J362" s="192">
        <v>97373.71</v>
      </c>
      <c r="K362" s="228"/>
      <c r="L362" s="192">
        <v>0</v>
      </c>
      <c r="M362" s="192"/>
      <c r="N362" s="192">
        <v>0</v>
      </c>
      <c r="O362" s="192">
        <v>0</v>
      </c>
      <c r="P362" s="192"/>
      <c r="Q362" s="192">
        <v>0</v>
      </c>
      <c r="R362" s="192">
        <v>0</v>
      </c>
      <c r="S362" s="192">
        <v>0</v>
      </c>
      <c r="T362" s="193" t="str">
        <f>IF(Tabela6[[#This Row],[Desconto SLA Mês]]&lt;&gt;"preenchimento pendente","Sim","Não")</f>
        <v>Sim</v>
      </c>
      <c r="U362" s="168">
        <f t="shared" si="22"/>
        <v>97373.71</v>
      </c>
      <c r="V362" s="194"/>
      <c r="W362" s="194"/>
      <c r="X362" s="194"/>
      <c r="Y362" s="194"/>
      <c r="Z362" s="195">
        <v>45901</v>
      </c>
      <c r="AA362" s="301" cm="1">
        <f t="array" ref="AA362">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45931</v>
      </c>
      <c r="AB362" s="192"/>
      <c r="AC362" s="192">
        <v>14904.68</v>
      </c>
      <c r="AD362" s="186"/>
      <c r="AE362" s="196"/>
      <c r="AF362" s="197"/>
      <c r="AG362" s="196"/>
      <c r="AH362" s="196"/>
      <c r="AI362" s="186">
        <f t="shared" si="23"/>
        <v>0</v>
      </c>
      <c r="AJ362" s="186">
        <f t="shared" si="29"/>
        <v>-14904.68</v>
      </c>
      <c r="AK362" s="186">
        <f t="shared" si="24"/>
        <v>0</v>
      </c>
      <c r="AL362" s="196"/>
      <c r="AM362" s="187" t="str">
        <f>_xlfn.XLOOKUP(Tabela6[[#This Row],[Unidade]],tabShoppingsEmails[Shopping],tabShoppingsEmails[E-mails consolidados])</f>
        <v>ellen.costa@allos.co; ewerton.ferreira@allos.co; rute.azevedo@allos.co; jose.pinheiro@allos.co; wesley.sardinha@allos.co; lanayara.reis@allos.co; ana.beatriz@allos.co</v>
      </c>
    </row>
    <row r="363" spans="1:39" ht="20.85" hidden="1" customHeight="1" thickBot="1">
      <c r="A363" s="185"/>
      <c r="B363" s="186" t="s">
        <v>252</v>
      </c>
      <c r="C363" s="211" t="s">
        <v>149</v>
      </c>
      <c r="D363" s="199" t="s">
        <v>87</v>
      </c>
      <c r="E363" s="199" t="s">
        <v>65</v>
      </c>
      <c r="F363" s="191">
        <v>12</v>
      </c>
      <c r="G363" s="191"/>
      <c r="H363" s="191"/>
      <c r="I363" s="191"/>
      <c r="J363" s="191"/>
      <c r="K363" s="228"/>
      <c r="L363" s="192"/>
      <c r="M363" s="192"/>
      <c r="N363" s="192"/>
      <c r="O363" s="192"/>
      <c r="P363" s="192"/>
      <c r="Q363" s="192"/>
      <c r="R363" s="192"/>
      <c r="S363" s="192"/>
      <c r="T363" s="193" t="str">
        <f>IF(Tabela6[[#This Row],[Desconto SLA Mês]]&lt;&gt;"preenchimento pendente","Sim","Não")</f>
        <v>Sim</v>
      </c>
      <c r="U363" s="168">
        <f t="shared" si="22"/>
        <v>0</v>
      </c>
      <c r="V363" s="194"/>
      <c r="W363" s="194"/>
      <c r="X363" s="194"/>
      <c r="Y363" s="194"/>
      <c r="Z363" s="195">
        <v>45931</v>
      </c>
      <c r="AA363" s="301" cm="1">
        <f t="array" ref="AA363">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45962</v>
      </c>
      <c r="AB363" s="186"/>
      <c r="AC363" s="186"/>
      <c r="AD363" s="186"/>
      <c r="AE363" s="196"/>
      <c r="AF363" s="197"/>
      <c r="AG363" s="196"/>
      <c r="AH363" s="196"/>
      <c r="AI363" s="186">
        <f t="shared" si="23"/>
        <v>0</v>
      </c>
      <c r="AJ363" s="186">
        <f t="shared" si="29"/>
        <v>0</v>
      </c>
      <c r="AK363" s="186">
        <f t="shared" si="24"/>
        <v>0</v>
      </c>
      <c r="AL363" s="196"/>
      <c r="AM363" s="187" t="str">
        <f>_xlfn.XLOOKUP(Tabela6[[#This Row],[Unidade]],tabShoppingsEmails[Shopping],tabShoppingsEmails[E-mails consolidados])</f>
        <v>ellen.costa@allos.co; ewerton.ferreira@allos.co; rute.azevedo@allos.co; jose.pinheiro@allos.co; wesley.sardinha@allos.co; lanayara.reis@allos.co; ana.beatriz@allos.co</v>
      </c>
    </row>
    <row r="364" spans="1:39" ht="20.85" hidden="1" customHeight="1" thickBot="1">
      <c r="A364" s="185"/>
      <c r="B364" s="186" t="s">
        <v>252</v>
      </c>
      <c r="C364" s="215" t="s">
        <v>149</v>
      </c>
      <c r="D364" s="199" t="s">
        <v>87</v>
      </c>
      <c r="E364" s="199" t="s">
        <v>65</v>
      </c>
      <c r="F364" s="191">
        <v>12</v>
      </c>
      <c r="G364" s="191"/>
      <c r="H364" s="191"/>
      <c r="I364" s="191"/>
      <c r="J364" s="191"/>
      <c r="K364" s="228"/>
      <c r="L364" s="192"/>
      <c r="M364" s="192"/>
      <c r="N364" s="192"/>
      <c r="O364" s="192"/>
      <c r="P364" s="192"/>
      <c r="Q364" s="192"/>
      <c r="R364" s="192"/>
      <c r="S364" s="192"/>
      <c r="T364" s="193" t="str">
        <f>IF(Tabela6[[#This Row],[Desconto SLA Mês]]&lt;&gt;"preenchimento pendente","Sim","Não")</f>
        <v>Sim</v>
      </c>
      <c r="U364" s="168">
        <f t="shared" si="22"/>
        <v>0</v>
      </c>
      <c r="V364" s="194"/>
      <c r="W364" s="194"/>
      <c r="X364" s="194"/>
      <c r="Y364" s="194"/>
      <c r="Z364" s="195">
        <v>45962</v>
      </c>
      <c r="AA364" s="301" cm="1">
        <f t="array" ref="AA364">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45992</v>
      </c>
      <c r="AB364" s="186"/>
      <c r="AC364" s="186"/>
      <c r="AD364" s="186"/>
      <c r="AE364" s="196"/>
      <c r="AF364" s="197"/>
      <c r="AG364" s="196"/>
      <c r="AH364" s="196"/>
      <c r="AI364" s="186">
        <f t="shared" si="23"/>
        <v>0</v>
      </c>
      <c r="AJ364" s="186">
        <f t="shared" si="29"/>
        <v>0</v>
      </c>
      <c r="AK364" s="186">
        <f t="shared" si="24"/>
        <v>0</v>
      </c>
      <c r="AL364" s="196"/>
      <c r="AM364" s="187" t="str">
        <f>_xlfn.XLOOKUP(Tabela6[[#This Row],[Unidade]],tabShoppingsEmails[Shopping],tabShoppingsEmails[E-mails consolidados])</f>
        <v>ellen.costa@allos.co; ewerton.ferreira@allos.co; rute.azevedo@allos.co; jose.pinheiro@allos.co; wesley.sardinha@allos.co; lanayara.reis@allos.co; ana.beatriz@allos.co</v>
      </c>
    </row>
    <row r="365" spans="1:39" ht="20.85" hidden="1" customHeight="1" thickBot="1">
      <c r="A365" s="185"/>
      <c r="B365" s="186" t="s">
        <v>252</v>
      </c>
      <c r="C365" s="187" t="s">
        <v>149</v>
      </c>
      <c r="D365" s="199" t="s">
        <v>87</v>
      </c>
      <c r="E365" s="199" t="s">
        <v>65</v>
      </c>
      <c r="F365" s="191">
        <v>12</v>
      </c>
      <c r="G365" s="191"/>
      <c r="H365" s="191"/>
      <c r="I365" s="191"/>
      <c r="J365" s="191"/>
      <c r="K365" s="228"/>
      <c r="L365" s="192"/>
      <c r="M365" s="192"/>
      <c r="N365" s="192"/>
      <c r="O365" s="192"/>
      <c r="P365" s="192"/>
      <c r="Q365" s="192"/>
      <c r="R365" s="192"/>
      <c r="S365" s="192"/>
      <c r="T365" s="193" t="str">
        <f>IF(Tabela6[[#This Row],[Desconto SLA Mês]]&lt;&gt;"preenchimento pendente","Sim","Não")</f>
        <v>Sim</v>
      </c>
      <c r="U365" s="168">
        <f t="shared" si="22"/>
        <v>0</v>
      </c>
      <c r="V365" s="194"/>
      <c r="W365" s="194"/>
      <c r="X365" s="194"/>
      <c r="Y365" s="194"/>
      <c r="Z365" s="195">
        <v>45992</v>
      </c>
      <c r="AA365" s="301" cm="1">
        <f t="array" ref="AA365">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46023</v>
      </c>
      <c r="AB365" s="186"/>
      <c r="AC365" s="186"/>
      <c r="AD365" s="186"/>
      <c r="AE365" s="196"/>
      <c r="AF365" s="197"/>
      <c r="AG365" s="196"/>
      <c r="AH365" s="196"/>
      <c r="AI365" s="186">
        <f t="shared" si="23"/>
        <v>0</v>
      </c>
      <c r="AJ365" s="186">
        <f t="shared" si="29"/>
        <v>0</v>
      </c>
      <c r="AK365" s="186">
        <f t="shared" si="24"/>
        <v>0</v>
      </c>
      <c r="AL365" s="196"/>
      <c r="AM365" s="187" t="str">
        <f>_xlfn.XLOOKUP(Tabela6[[#This Row],[Unidade]],tabShoppingsEmails[Shopping],tabShoppingsEmails[E-mails consolidados])</f>
        <v>ellen.costa@allos.co; ewerton.ferreira@allos.co; rute.azevedo@allos.co; jose.pinheiro@allos.co; wesley.sardinha@allos.co; lanayara.reis@allos.co; ana.beatriz@allos.co</v>
      </c>
    </row>
    <row r="366" spans="1:39" ht="20.85" hidden="1" customHeight="1" thickBot="1">
      <c r="A366" s="185"/>
      <c r="B366" s="186" t="s">
        <v>99</v>
      </c>
      <c r="C366" s="186" t="s">
        <v>151</v>
      </c>
      <c r="D366" s="199" t="s">
        <v>90</v>
      </c>
      <c r="E366" s="199" t="s">
        <v>82</v>
      </c>
      <c r="F366" s="191">
        <v>12</v>
      </c>
      <c r="G366" s="191">
        <v>12</v>
      </c>
      <c r="H366" s="191">
        <v>0</v>
      </c>
      <c r="I366" s="191">
        <v>0</v>
      </c>
      <c r="J366" s="222">
        <v>85933.7</v>
      </c>
      <c r="K366" s="191"/>
      <c r="L366" s="192">
        <v>0</v>
      </c>
      <c r="M366" s="192"/>
      <c r="N366" s="192">
        <v>0</v>
      </c>
      <c r="O366" s="192">
        <v>0</v>
      </c>
      <c r="P366" s="192"/>
      <c r="Q366" s="192">
        <v>0</v>
      </c>
      <c r="R366" s="192">
        <v>0</v>
      </c>
      <c r="S366" s="192">
        <v>0</v>
      </c>
      <c r="T366" s="193" t="str">
        <f>IF(Tabela6[[#This Row],[Desconto SLA Mês]]&lt;&gt;"preenchimento pendente","Sim","Não")</f>
        <v>Sim</v>
      </c>
      <c r="U366" s="168">
        <f t="shared" si="22"/>
        <v>85933.7</v>
      </c>
      <c r="V366" s="194"/>
      <c r="W366" s="194"/>
      <c r="X366" s="194"/>
      <c r="Y366" s="194"/>
      <c r="Z366" s="195">
        <v>45658</v>
      </c>
      <c r="AA366" s="301" cm="1">
        <f t="array" ref="AA366">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45689</v>
      </c>
      <c r="AB366" s="186"/>
      <c r="AC366" s="186"/>
      <c r="AD366" s="186"/>
      <c r="AE366" s="196"/>
      <c r="AF366" s="197"/>
      <c r="AG366" s="196"/>
      <c r="AH366" s="196"/>
      <c r="AI366" s="186">
        <f t="shared" si="23"/>
        <v>0</v>
      </c>
      <c r="AJ366" s="186">
        <f t="shared" si="29"/>
        <v>0</v>
      </c>
      <c r="AK366" s="186">
        <f t="shared" si="24"/>
        <v>0</v>
      </c>
      <c r="AL366" s="196"/>
      <c r="AM366" s="187" t="str">
        <f>_xlfn.XLOOKUP(Tabela6[[#This Row],[Unidade]],tabShoppingsEmails[Shopping],tabShoppingsEmails[E-mails consolidados])</f>
        <v>luciano.pedroso@allos.co; vandersilva@allos.co; paula.borges@allos.co; gabriela.salome@allos.co; marcel.pinheiro@allos.co; alan.carvalho@allos.co; heliezer.silva@allos.co; leticia.mendonca@allos.co; laura.lsilva@allos.co</v>
      </c>
    </row>
    <row r="367" spans="1:39" ht="20.85" hidden="1" customHeight="1" thickBot="1">
      <c r="A367" s="185"/>
      <c r="B367" s="186" t="s">
        <v>99</v>
      </c>
      <c r="C367" s="186" t="s">
        <v>151</v>
      </c>
      <c r="D367" s="199" t="s">
        <v>90</v>
      </c>
      <c r="E367" s="199" t="s">
        <v>82</v>
      </c>
      <c r="F367" s="191">
        <v>12</v>
      </c>
      <c r="G367" s="191">
        <v>12</v>
      </c>
      <c r="H367" s="191">
        <v>0</v>
      </c>
      <c r="I367" s="191">
        <v>0</v>
      </c>
      <c r="J367" s="222">
        <v>85933.7</v>
      </c>
      <c r="K367" s="191">
        <v>0</v>
      </c>
      <c r="L367" s="192">
        <v>0</v>
      </c>
      <c r="M367" s="192">
        <v>0</v>
      </c>
      <c r="N367" s="192">
        <v>0</v>
      </c>
      <c r="O367" s="192">
        <v>0</v>
      </c>
      <c r="P367" s="192">
        <v>0</v>
      </c>
      <c r="Q367" s="192">
        <v>0</v>
      </c>
      <c r="R367" s="192">
        <v>0</v>
      </c>
      <c r="S367" s="192">
        <v>0</v>
      </c>
      <c r="T367" s="193" t="str">
        <f>IF(Tabela6[[#This Row],[Desconto SLA Mês]]&lt;&gt;"preenchimento pendente","Sim","Não")</f>
        <v>Sim</v>
      </c>
      <c r="U367" s="168">
        <f t="shared" si="22"/>
        <v>85933.7</v>
      </c>
      <c r="V367" s="194"/>
      <c r="W367" s="194"/>
      <c r="X367" s="194"/>
      <c r="Y367" s="194"/>
      <c r="Z367" s="195">
        <v>45689</v>
      </c>
      <c r="AA367" s="301" cm="1">
        <f t="array" ref="AA367">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45717</v>
      </c>
      <c r="AB367" s="186"/>
      <c r="AC367" s="186"/>
      <c r="AD367" s="186"/>
      <c r="AE367" s="196"/>
      <c r="AF367" s="197"/>
      <c r="AG367" s="196"/>
      <c r="AH367" s="196"/>
      <c r="AI367" s="186">
        <f t="shared" si="23"/>
        <v>0</v>
      </c>
      <c r="AJ367" s="186">
        <f t="shared" si="29"/>
        <v>0</v>
      </c>
      <c r="AK367" s="186">
        <f t="shared" si="24"/>
        <v>0</v>
      </c>
      <c r="AL367" s="196"/>
      <c r="AM367" s="187" t="str">
        <f>_xlfn.XLOOKUP(Tabela6[[#This Row],[Unidade]],tabShoppingsEmails[Shopping],tabShoppingsEmails[E-mails consolidados])</f>
        <v>luciano.pedroso@allos.co; vandersilva@allos.co; paula.borges@allos.co; gabriela.salome@allos.co; marcel.pinheiro@allos.co; alan.carvalho@allos.co; heliezer.silva@allos.co; leticia.mendonca@allos.co; laura.lsilva@allos.co</v>
      </c>
    </row>
    <row r="368" spans="1:39" ht="20.85" hidden="1" customHeight="1" thickBot="1">
      <c r="A368" s="185"/>
      <c r="B368" s="186" t="s">
        <v>99</v>
      </c>
      <c r="C368" s="186" t="s">
        <v>151</v>
      </c>
      <c r="D368" s="199" t="s">
        <v>90</v>
      </c>
      <c r="E368" s="199" t="s">
        <v>82</v>
      </c>
      <c r="F368" s="191">
        <v>12</v>
      </c>
      <c r="G368" s="191">
        <v>12</v>
      </c>
      <c r="H368" s="191">
        <v>0</v>
      </c>
      <c r="I368" s="191">
        <v>0</v>
      </c>
      <c r="J368" s="222">
        <v>85933.7</v>
      </c>
      <c r="K368" s="191"/>
      <c r="L368" s="192">
        <v>0</v>
      </c>
      <c r="M368" s="192"/>
      <c r="N368" s="192">
        <v>0</v>
      </c>
      <c r="O368" s="192">
        <v>0</v>
      </c>
      <c r="P368" s="192"/>
      <c r="Q368" s="192">
        <v>0</v>
      </c>
      <c r="R368" s="192"/>
      <c r="S368" s="192"/>
      <c r="T368" s="193" t="str">
        <f>IF(Tabela6[[#This Row],[Desconto SLA Mês]]&lt;&gt;"preenchimento pendente","Sim","Não")</f>
        <v>Sim</v>
      </c>
      <c r="U368" s="168">
        <f t="shared" si="22"/>
        <v>85933.7</v>
      </c>
      <c r="V368" s="194"/>
      <c r="W368" s="194"/>
      <c r="X368" s="194"/>
      <c r="Y368" s="194"/>
      <c r="Z368" s="195">
        <v>45717</v>
      </c>
      <c r="AA368" s="301" cm="1">
        <f t="array" ref="AA368">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45748</v>
      </c>
      <c r="AB368" s="186"/>
      <c r="AC368" s="186"/>
      <c r="AD368" s="186"/>
      <c r="AE368" s="196"/>
      <c r="AF368" s="197"/>
      <c r="AG368" s="196"/>
      <c r="AH368" s="196"/>
      <c r="AI368" s="186">
        <f t="shared" si="23"/>
        <v>0</v>
      </c>
      <c r="AJ368" s="186">
        <f t="shared" si="29"/>
        <v>0</v>
      </c>
      <c r="AK368" s="186">
        <f t="shared" si="24"/>
        <v>0</v>
      </c>
      <c r="AL368" s="196"/>
      <c r="AM368" s="187" t="str">
        <f>_xlfn.XLOOKUP(Tabela6[[#This Row],[Unidade]],tabShoppingsEmails[Shopping],tabShoppingsEmails[E-mails consolidados])</f>
        <v>luciano.pedroso@allos.co; vandersilva@allos.co; paula.borges@allos.co; gabriela.salome@allos.co; marcel.pinheiro@allos.co; alan.carvalho@allos.co; heliezer.silva@allos.co; leticia.mendonca@allos.co; laura.lsilva@allos.co</v>
      </c>
    </row>
    <row r="369" spans="1:39" ht="20.85" hidden="1" customHeight="1" thickBot="1">
      <c r="A369" s="185"/>
      <c r="B369" s="186" t="s">
        <v>99</v>
      </c>
      <c r="C369" s="186" t="s">
        <v>151</v>
      </c>
      <c r="D369" s="199" t="s">
        <v>90</v>
      </c>
      <c r="E369" s="199" t="s">
        <v>82</v>
      </c>
      <c r="F369" s="191">
        <v>12</v>
      </c>
      <c r="G369" s="191">
        <v>12</v>
      </c>
      <c r="H369" s="191">
        <v>0</v>
      </c>
      <c r="I369" s="191">
        <v>0</v>
      </c>
      <c r="J369" s="222">
        <v>85933.7</v>
      </c>
      <c r="K369" s="191"/>
      <c r="L369" s="192">
        <v>0</v>
      </c>
      <c r="M369" s="192"/>
      <c r="N369" s="192">
        <v>0</v>
      </c>
      <c r="O369" s="192">
        <v>0</v>
      </c>
      <c r="P369" s="192"/>
      <c r="Q369" s="192">
        <v>0</v>
      </c>
      <c r="R369" s="192"/>
      <c r="S369" s="192">
        <v>0</v>
      </c>
      <c r="T369" s="193" t="str">
        <f>IF(Tabela6[[#This Row],[Desconto SLA Mês]]&lt;&gt;"preenchimento pendente","Sim","Não")</f>
        <v>Sim</v>
      </c>
      <c r="U369" s="168">
        <f t="shared" si="22"/>
        <v>85933.7</v>
      </c>
      <c r="V369" s="194"/>
      <c r="W369" s="194"/>
      <c r="X369" s="194"/>
      <c r="Y369" s="194"/>
      <c r="Z369" s="195">
        <v>45748</v>
      </c>
      <c r="AA369" s="301" cm="1">
        <f t="array" ref="AA369">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45778</v>
      </c>
      <c r="AB369" s="186"/>
      <c r="AC369" s="186"/>
      <c r="AD369" s="186"/>
      <c r="AE369" s="196"/>
      <c r="AF369" s="197"/>
      <c r="AG369" s="196"/>
      <c r="AH369" s="196"/>
      <c r="AI369" s="186">
        <f t="shared" si="23"/>
        <v>0</v>
      </c>
      <c r="AJ369" s="186">
        <f t="shared" si="29"/>
        <v>0</v>
      </c>
      <c r="AK369" s="186">
        <f t="shared" si="24"/>
        <v>0</v>
      </c>
      <c r="AL369" s="196"/>
      <c r="AM369" s="187" t="str">
        <f>_xlfn.XLOOKUP(Tabela6[[#This Row],[Unidade]],tabShoppingsEmails[Shopping],tabShoppingsEmails[E-mails consolidados])</f>
        <v>luciano.pedroso@allos.co; vandersilva@allos.co; paula.borges@allos.co; gabriela.salome@allos.co; marcel.pinheiro@allos.co; alan.carvalho@allos.co; heliezer.silva@allos.co; leticia.mendonca@allos.co; laura.lsilva@allos.co</v>
      </c>
    </row>
    <row r="370" spans="1:39" ht="20.85" hidden="1" customHeight="1" thickBot="1">
      <c r="A370" s="185"/>
      <c r="B370" s="186" t="s">
        <v>99</v>
      </c>
      <c r="C370" s="186" t="s">
        <v>151</v>
      </c>
      <c r="D370" s="199" t="s">
        <v>90</v>
      </c>
      <c r="E370" s="199" t="s">
        <v>82</v>
      </c>
      <c r="F370" s="191">
        <v>12</v>
      </c>
      <c r="G370" s="191">
        <v>12</v>
      </c>
      <c r="H370" s="191">
        <v>0</v>
      </c>
      <c r="I370" s="191">
        <v>0</v>
      </c>
      <c r="J370" s="222">
        <v>88301.94</v>
      </c>
      <c r="K370" s="191"/>
      <c r="L370" s="192">
        <v>0</v>
      </c>
      <c r="M370" s="192"/>
      <c r="N370" s="192">
        <v>0</v>
      </c>
      <c r="O370" s="192">
        <v>0</v>
      </c>
      <c r="P370" s="192"/>
      <c r="Q370" s="192">
        <v>0</v>
      </c>
      <c r="R370" s="192"/>
      <c r="S370" s="192">
        <v>0</v>
      </c>
      <c r="T370" s="193" t="str">
        <f>IF(Tabela6[[#This Row],[Desconto SLA Mês]]&lt;&gt;"preenchimento pendente","Sim","Não")</f>
        <v>Sim</v>
      </c>
      <c r="U370" s="168">
        <f t="shared" si="22"/>
        <v>88301.94</v>
      </c>
      <c r="V370" s="194"/>
      <c r="W370" s="194"/>
      <c r="X370" s="194">
        <v>4734.4800000000105</v>
      </c>
      <c r="Y370" s="194" t="s">
        <v>255</v>
      </c>
      <c r="Z370" s="195">
        <v>45778</v>
      </c>
      <c r="AA370" s="301" cm="1">
        <f t="array" ref="AA370">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45809</v>
      </c>
      <c r="AB370" s="186"/>
      <c r="AC370" s="204"/>
      <c r="AD370" s="204"/>
      <c r="AE370" s="196"/>
      <c r="AF370" s="197"/>
      <c r="AG370" s="196"/>
      <c r="AH370" s="196"/>
      <c r="AI370" s="186">
        <f t="shared" si="23"/>
        <v>0</v>
      </c>
      <c r="AJ370" s="186">
        <f t="shared" si="29"/>
        <v>0</v>
      </c>
      <c r="AK370" s="186">
        <f t="shared" si="24"/>
        <v>0</v>
      </c>
      <c r="AL370" s="196"/>
      <c r="AM370" s="187" t="str">
        <f>_xlfn.XLOOKUP(Tabela6[[#This Row],[Unidade]],tabShoppingsEmails[Shopping],tabShoppingsEmails[E-mails consolidados])</f>
        <v>luciano.pedroso@allos.co; vandersilva@allos.co; paula.borges@allos.co; gabriela.salome@allos.co; marcel.pinheiro@allos.co; alan.carvalho@allos.co; heliezer.silva@allos.co; leticia.mendonca@allos.co; laura.lsilva@allos.co</v>
      </c>
    </row>
    <row r="371" spans="1:39" ht="20.85" hidden="1" customHeight="1" thickBot="1">
      <c r="A371" s="185"/>
      <c r="B371" s="186" t="s">
        <v>99</v>
      </c>
      <c r="C371" s="186" t="s">
        <v>151</v>
      </c>
      <c r="D371" s="199" t="s">
        <v>90</v>
      </c>
      <c r="E371" s="199" t="s">
        <v>82</v>
      </c>
      <c r="F371" s="191">
        <v>12</v>
      </c>
      <c r="G371" s="191">
        <v>12</v>
      </c>
      <c r="H371" s="191">
        <v>0</v>
      </c>
      <c r="I371" s="191">
        <v>0</v>
      </c>
      <c r="J371" s="222">
        <v>88301.94</v>
      </c>
      <c r="K371" s="191"/>
      <c r="L371" s="192">
        <v>0</v>
      </c>
      <c r="M371" s="192"/>
      <c r="N371" s="192">
        <v>0</v>
      </c>
      <c r="O371" s="192">
        <v>0</v>
      </c>
      <c r="P371" s="192"/>
      <c r="Q371" s="192">
        <v>0</v>
      </c>
      <c r="R371" s="192"/>
      <c r="S371" s="192">
        <v>0</v>
      </c>
      <c r="T371" s="193" t="str">
        <f>IF(Tabela6[[#This Row],[Desconto SLA Mês]]&lt;&gt;"preenchimento pendente","Sim","Não")</f>
        <v>Sim</v>
      </c>
      <c r="U371" s="168">
        <f t="shared" si="22"/>
        <v>88301.94</v>
      </c>
      <c r="V371" s="194"/>
      <c r="W371" s="194"/>
      <c r="X371" s="194"/>
      <c r="Y371" s="194"/>
      <c r="Z371" s="195">
        <v>45809</v>
      </c>
      <c r="AA371" s="301" cm="1">
        <f t="array" ref="AA371">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45839</v>
      </c>
      <c r="AB371" s="186"/>
      <c r="AC371" s="186"/>
      <c r="AD371" s="186"/>
      <c r="AE371" s="196"/>
      <c r="AF371" s="197"/>
      <c r="AG371" s="196"/>
      <c r="AH371" s="196"/>
      <c r="AI371" s="186">
        <f t="shared" si="23"/>
        <v>0</v>
      </c>
      <c r="AJ371" s="186">
        <f t="shared" si="29"/>
        <v>0</v>
      </c>
      <c r="AK371" s="186">
        <f t="shared" si="24"/>
        <v>0</v>
      </c>
      <c r="AL371" s="196"/>
      <c r="AM371" s="187" t="str">
        <f>_xlfn.XLOOKUP(Tabela6[[#This Row],[Unidade]],tabShoppingsEmails[Shopping],tabShoppingsEmails[E-mails consolidados])</f>
        <v>luciano.pedroso@allos.co; vandersilva@allos.co; paula.borges@allos.co; gabriela.salome@allos.co; marcel.pinheiro@allos.co; alan.carvalho@allos.co; heliezer.silva@allos.co; leticia.mendonca@allos.co; laura.lsilva@allos.co</v>
      </c>
    </row>
    <row r="372" spans="1:39" ht="20.85" hidden="1" customHeight="1" thickBot="1">
      <c r="A372" s="185"/>
      <c r="B372" s="186" t="s">
        <v>99</v>
      </c>
      <c r="C372" s="186" t="s">
        <v>151</v>
      </c>
      <c r="D372" s="199" t="s">
        <v>90</v>
      </c>
      <c r="E372" s="199" t="s">
        <v>82</v>
      </c>
      <c r="F372" s="191">
        <v>12</v>
      </c>
      <c r="G372" s="191">
        <v>12</v>
      </c>
      <c r="H372" s="191">
        <v>0</v>
      </c>
      <c r="I372" s="191">
        <v>0</v>
      </c>
      <c r="J372" s="222">
        <v>88301.94</v>
      </c>
      <c r="K372" s="191"/>
      <c r="L372" s="192">
        <v>0</v>
      </c>
      <c r="M372" s="192"/>
      <c r="N372" s="192">
        <v>0</v>
      </c>
      <c r="O372" s="192">
        <v>0</v>
      </c>
      <c r="P372" s="192"/>
      <c r="Q372" s="192">
        <v>0</v>
      </c>
      <c r="R372" s="192"/>
      <c r="S372" s="192">
        <v>0</v>
      </c>
      <c r="T372" s="193" t="str">
        <f>IF(Tabela6[[#This Row],[Desconto SLA Mês]]&lt;&gt;"preenchimento pendente","Sim","Não")</f>
        <v>Sim</v>
      </c>
      <c r="U372" s="168">
        <f t="shared" si="22"/>
        <v>88301.94</v>
      </c>
      <c r="V372" s="194"/>
      <c r="W372" s="194"/>
      <c r="X372" s="194"/>
      <c r="Y372" s="194"/>
      <c r="Z372" s="195">
        <v>45839</v>
      </c>
      <c r="AA372" s="301" cm="1">
        <f t="array" ref="AA372">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45870</v>
      </c>
      <c r="AB372" s="186"/>
      <c r="AC372" s="186"/>
      <c r="AD372" s="186"/>
      <c r="AE372" s="196"/>
      <c r="AF372" s="197"/>
      <c r="AG372" s="196"/>
      <c r="AH372" s="196"/>
      <c r="AI372" s="186">
        <f t="shared" si="23"/>
        <v>0</v>
      </c>
      <c r="AJ372" s="186">
        <f t="shared" si="29"/>
        <v>0</v>
      </c>
      <c r="AK372" s="186">
        <f t="shared" si="24"/>
        <v>0</v>
      </c>
      <c r="AL372" s="196"/>
      <c r="AM372" s="187" t="str">
        <f>_xlfn.XLOOKUP(Tabela6[[#This Row],[Unidade]],tabShoppingsEmails[Shopping],tabShoppingsEmails[E-mails consolidados])</f>
        <v>luciano.pedroso@allos.co; vandersilva@allos.co; paula.borges@allos.co; gabriela.salome@allos.co; marcel.pinheiro@allos.co; alan.carvalho@allos.co; heliezer.silva@allos.co; leticia.mendonca@allos.co; laura.lsilva@allos.co</v>
      </c>
    </row>
    <row r="373" spans="1:39" ht="20.85" hidden="1" customHeight="1" thickBot="1">
      <c r="A373" s="185">
        <v>45901</v>
      </c>
      <c r="B373" s="186" t="s">
        <v>99</v>
      </c>
      <c r="C373" s="186" t="s">
        <v>151</v>
      </c>
      <c r="D373" s="199" t="s">
        <v>90</v>
      </c>
      <c r="E373" s="199" t="s">
        <v>82</v>
      </c>
      <c r="F373" s="191">
        <v>12</v>
      </c>
      <c r="G373" s="191">
        <v>12</v>
      </c>
      <c r="H373" s="191">
        <v>0</v>
      </c>
      <c r="I373" s="191">
        <v>0</v>
      </c>
      <c r="J373" s="222">
        <v>88301.94</v>
      </c>
      <c r="K373" s="191"/>
      <c r="L373" s="192">
        <v>0</v>
      </c>
      <c r="M373" s="192"/>
      <c r="N373" s="192">
        <v>0</v>
      </c>
      <c r="O373" s="192">
        <v>0</v>
      </c>
      <c r="P373" s="192"/>
      <c r="Q373" s="192">
        <v>0</v>
      </c>
      <c r="R373" s="192">
        <v>0</v>
      </c>
      <c r="S373" s="192">
        <v>0</v>
      </c>
      <c r="T373" s="193" t="str">
        <f>IF(Tabela6[[#This Row],[Desconto SLA Mês]]&lt;&gt;"preenchimento pendente","Sim","Não")</f>
        <v>Sim</v>
      </c>
      <c r="U373" s="168">
        <f t="shared" si="22"/>
        <v>88301.94</v>
      </c>
      <c r="V373" s="194"/>
      <c r="W373" s="194"/>
      <c r="X373" s="194"/>
      <c r="Y373" s="194"/>
      <c r="Z373" s="195">
        <v>45870</v>
      </c>
      <c r="AA373" s="301" cm="1">
        <f t="array" ref="AA373">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45901</v>
      </c>
      <c r="AB373" s="186"/>
      <c r="AC373" s="186"/>
      <c r="AD373" s="186"/>
      <c r="AE373" s="196"/>
      <c r="AF373" s="197"/>
      <c r="AG373" s="196"/>
      <c r="AH373" s="196"/>
      <c r="AI373" s="186">
        <f t="shared" si="23"/>
        <v>0</v>
      </c>
      <c r="AJ373" s="186">
        <f t="shared" si="29"/>
        <v>0</v>
      </c>
      <c r="AK373" s="186">
        <f t="shared" si="24"/>
        <v>0</v>
      </c>
      <c r="AL373" s="196"/>
      <c r="AM373" s="187" t="str">
        <f>_xlfn.XLOOKUP(Tabela6[[#This Row],[Unidade]],tabShoppingsEmails[Shopping],tabShoppingsEmails[E-mails consolidados])</f>
        <v>luciano.pedroso@allos.co; vandersilva@allos.co; paula.borges@allos.co; gabriela.salome@allos.co; marcel.pinheiro@allos.co; alan.carvalho@allos.co; heliezer.silva@allos.co; leticia.mendonca@allos.co; laura.lsilva@allos.co</v>
      </c>
    </row>
    <row r="374" spans="1:39" ht="20.85" hidden="1" customHeight="1" thickBot="1">
      <c r="A374" s="185">
        <v>45938</v>
      </c>
      <c r="B374" s="186" t="s">
        <v>99</v>
      </c>
      <c r="C374" s="186" t="s">
        <v>151</v>
      </c>
      <c r="D374" s="199" t="s">
        <v>90</v>
      </c>
      <c r="E374" s="199" t="s">
        <v>82</v>
      </c>
      <c r="F374" s="191">
        <v>12</v>
      </c>
      <c r="G374" s="191">
        <v>12</v>
      </c>
      <c r="H374" s="191">
        <v>0</v>
      </c>
      <c r="I374" s="191">
        <v>0</v>
      </c>
      <c r="J374" s="222">
        <v>88301.94</v>
      </c>
      <c r="K374" s="191"/>
      <c r="L374" s="192">
        <v>0</v>
      </c>
      <c r="M374" s="192"/>
      <c r="N374" s="192">
        <v>0</v>
      </c>
      <c r="O374" s="192">
        <v>0</v>
      </c>
      <c r="P374" s="192"/>
      <c r="Q374" s="192">
        <v>0</v>
      </c>
      <c r="R374" s="230">
        <v>0</v>
      </c>
      <c r="S374" s="192">
        <v>0</v>
      </c>
      <c r="T374" s="193" t="str">
        <f>IF(Tabela6[[#This Row],[Desconto SLA Mês]]&lt;&gt;"preenchimento pendente","Sim","Não")</f>
        <v>Sim</v>
      </c>
      <c r="U374" s="168">
        <f t="shared" si="22"/>
        <v>88301.94</v>
      </c>
      <c r="V374" s="194"/>
      <c r="W374" s="194"/>
      <c r="X374" s="194"/>
      <c r="Y374" s="194"/>
      <c r="Z374" s="195">
        <v>45901</v>
      </c>
      <c r="AA374" s="301" cm="1">
        <f t="array" ref="AA374">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45931</v>
      </c>
      <c r="AB374" s="186"/>
      <c r="AC374" s="186"/>
      <c r="AD374" s="186"/>
      <c r="AE374" s="196"/>
      <c r="AF374" s="197"/>
      <c r="AG374" s="196"/>
      <c r="AH374" s="196"/>
      <c r="AI374" s="186">
        <f t="shared" si="23"/>
        <v>0</v>
      </c>
      <c r="AJ374" s="186">
        <f t="shared" si="29"/>
        <v>0</v>
      </c>
      <c r="AK374" s="186">
        <f t="shared" si="24"/>
        <v>0</v>
      </c>
      <c r="AL374" s="196"/>
      <c r="AM374" s="187" t="str">
        <f>_xlfn.XLOOKUP(Tabela6[[#This Row],[Unidade]],tabShoppingsEmails[Shopping],tabShoppingsEmails[E-mails consolidados])</f>
        <v>luciano.pedroso@allos.co; vandersilva@allos.co; paula.borges@allos.co; gabriela.salome@allos.co; marcel.pinheiro@allos.co; alan.carvalho@allos.co; heliezer.silva@allos.co; leticia.mendonca@allos.co; laura.lsilva@allos.co</v>
      </c>
    </row>
    <row r="375" spans="1:39" ht="20.85" hidden="1" customHeight="1" thickBot="1">
      <c r="A375" s="185"/>
      <c r="B375" s="186" t="s">
        <v>252</v>
      </c>
      <c r="C375" s="186" t="s">
        <v>151</v>
      </c>
      <c r="D375" s="199" t="s">
        <v>90</v>
      </c>
      <c r="E375" s="199" t="s">
        <v>82</v>
      </c>
      <c r="F375" s="191">
        <v>12</v>
      </c>
      <c r="G375" s="191"/>
      <c r="H375" s="191"/>
      <c r="I375" s="191"/>
      <c r="J375" s="222"/>
      <c r="K375" s="191"/>
      <c r="L375" s="192"/>
      <c r="M375" s="192"/>
      <c r="N375" s="192"/>
      <c r="O375" s="192"/>
      <c r="P375" s="192"/>
      <c r="Q375" s="192"/>
      <c r="R375" s="192"/>
      <c r="S375" s="192"/>
      <c r="T375" s="193" t="str">
        <f>IF(Tabela6[[#This Row],[Desconto SLA Mês]]&lt;&gt;"preenchimento pendente","Sim","Não")</f>
        <v>Sim</v>
      </c>
      <c r="U375" s="168">
        <f t="shared" si="22"/>
        <v>0</v>
      </c>
      <c r="V375" s="194"/>
      <c r="W375" s="194"/>
      <c r="X375" s="194"/>
      <c r="Y375" s="194"/>
      <c r="Z375" s="195">
        <v>45931</v>
      </c>
      <c r="AA375" s="301" cm="1">
        <f t="array" ref="AA375">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45962</v>
      </c>
      <c r="AB375" s="186"/>
      <c r="AC375" s="186"/>
      <c r="AD375" s="186"/>
      <c r="AE375" s="196"/>
      <c r="AF375" s="197"/>
      <c r="AG375" s="196"/>
      <c r="AH375" s="196"/>
      <c r="AI375" s="186">
        <f t="shared" si="23"/>
        <v>0</v>
      </c>
      <c r="AJ375" s="186">
        <f t="shared" si="29"/>
        <v>0</v>
      </c>
      <c r="AK375" s="186">
        <f t="shared" si="24"/>
        <v>0</v>
      </c>
      <c r="AL375" s="196"/>
      <c r="AM375" s="187" t="str">
        <f>_xlfn.XLOOKUP(Tabela6[[#This Row],[Unidade]],tabShoppingsEmails[Shopping],tabShoppingsEmails[E-mails consolidados])</f>
        <v>luciano.pedroso@allos.co; vandersilva@allos.co; paula.borges@allos.co; gabriela.salome@allos.co; marcel.pinheiro@allos.co; alan.carvalho@allos.co; heliezer.silva@allos.co; leticia.mendonca@allos.co; laura.lsilva@allos.co</v>
      </c>
    </row>
    <row r="376" spans="1:39" ht="20.85" hidden="1" customHeight="1" thickBot="1">
      <c r="A376" s="185"/>
      <c r="B376" s="186" t="s">
        <v>252</v>
      </c>
      <c r="C376" s="186" t="s">
        <v>151</v>
      </c>
      <c r="D376" s="199" t="s">
        <v>90</v>
      </c>
      <c r="E376" s="199" t="s">
        <v>82</v>
      </c>
      <c r="F376" s="191">
        <v>12</v>
      </c>
      <c r="G376" s="191"/>
      <c r="H376" s="191"/>
      <c r="I376" s="191"/>
      <c r="J376" s="222"/>
      <c r="K376" s="191"/>
      <c r="L376" s="192"/>
      <c r="M376" s="192"/>
      <c r="N376" s="192"/>
      <c r="O376" s="192"/>
      <c r="P376" s="192"/>
      <c r="Q376" s="192"/>
      <c r="R376" s="192"/>
      <c r="S376" s="192"/>
      <c r="T376" s="193" t="str">
        <f>IF(Tabela6[[#This Row],[Desconto SLA Mês]]&lt;&gt;"preenchimento pendente","Sim","Não")</f>
        <v>Sim</v>
      </c>
      <c r="U376" s="168">
        <f t="shared" si="22"/>
        <v>0</v>
      </c>
      <c r="V376" s="194"/>
      <c r="W376" s="194"/>
      <c r="X376" s="194"/>
      <c r="Y376" s="194"/>
      <c r="Z376" s="195">
        <v>45962</v>
      </c>
      <c r="AA376" s="301" cm="1">
        <f t="array" ref="AA376">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45992</v>
      </c>
      <c r="AB376" s="186"/>
      <c r="AC376" s="204"/>
      <c r="AD376" s="186"/>
      <c r="AE376" s="196"/>
      <c r="AF376" s="197"/>
      <c r="AG376" s="196"/>
      <c r="AH376" s="196"/>
      <c r="AI376" s="186">
        <f t="shared" si="23"/>
        <v>0</v>
      </c>
      <c r="AJ376" s="186">
        <f t="shared" si="29"/>
        <v>0</v>
      </c>
      <c r="AK376" s="186">
        <f t="shared" si="24"/>
        <v>0</v>
      </c>
      <c r="AL376" s="196"/>
      <c r="AM376" s="187" t="str">
        <f>_xlfn.XLOOKUP(Tabela6[[#This Row],[Unidade]],tabShoppingsEmails[Shopping],tabShoppingsEmails[E-mails consolidados])</f>
        <v>luciano.pedroso@allos.co; vandersilva@allos.co; paula.borges@allos.co; gabriela.salome@allos.co; marcel.pinheiro@allos.co; alan.carvalho@allos.co; heliezer.silva@allos.co; leticia.mendonca@allos.co; laura.lsilva@allos.co</v>
      </c>
    </row>
    <row r="377" spans="1:39" ht="20.85" hidden="1" customHeight="1" thickBot="1">
      <c r="A377" s="185"/>
      <c r="B377" s="186" t="s">
        <v>252</v>
      </c>
      <c r="C377" s="186" t="s">
        <v>151</v>
      </c>
      <c r="D377" s="199" t="s">
        <v>90</v>
      </c>
      <c r="E377" s="199" t="s">
        <v>82</v>
      </c>
      <c r="F377" s="191">
        <v>12</v>
      </c>
      <c r="G377" s="191"/>
      <c r="H377" s="191"/>
      <c r="I377" s="191"/>
      <c r="J377" s="222"/>
      <c r="K377" s="191"/>
      <c r="L377" s="192"/>
      <c r="M377" s="192"/>
      <c r="N377" s="192"/>
      <c r="O377" s="192"/>
      <c r="P377" s="192"/>
      <c r="Q377" s="192"/>
      <c r="R377" s="192"/>
      <c r="S377" s="192"/>
      <c r="T377" s="193" t="str">
        <f>IF(Tabela6[[#This Row],[Desconto SLA Mês]]&lt;&gt;"preenchimento pendente","Sim","Não")</f>
        <v>Sim</v>
      </c>
      <c r="U377" s="168">
        <f t="shared" si="22"/>
        <v>0</v>
      </c>
      <c r="V377" s="194"/>
      <c r="W377" s="194"/>
      <c r="X377" s="194"/>
      <c r="Y377" s="194"/>
      <c r="Z377" s="195">
        <v>45992</v>
      </c>
      <c r="AA377" s="301" cm="1">
        <f t="array" ref="AA377">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46023</v>
      </c>
      <c r="AB377" s="186"/>
      <c r="AC377" s="186"/>
      <c r="AD377" s="186"/>
      <c r="AE377" s="196"/>
      <c r="AF377" s="197"/>
      <c r="AG377" s="196"/>
      <c r="AH377" s="196"/>
      <c r="AI377" s="186">
        <f t="shared" si="23"/>
        <v>0</v>
      </c>
      <c r="AJ377" s="186">
        <f t="shared" si="29"/>
        <v>0</v>
      </c>
      <c r="AK377" s="186">
        <f t="shared" si="24"/>
        <v>0</v>
      </c>
      <c r="AL377" s="196"/>
      <c r="AM377" s="187" t="str">
        <f>_xlfn.XLOOKUP(Tabela6[[#This Row],[Unidade]],tabShoppingsEmails[Shopping],tabShoppingsEmails[E-mails consolidados])</f>
        <v>luciano.pedroso@allos.co; vandersilva@allos.co; paula.borges@allos.co; gabriela.salome@allos.co; marcel.pinheiro@allos.co; alan.carvalho@allos.co; heliezer.silva@allos.co; leticia.mendonca@allos.co; laura.lsilva@allos.co</v>
      </c>
    </row>
    <row r="378" spans="1:39" ht="20.85" hidden="1" customHeight="1" thickBot="1">
      <c r="A378" s="185"/>
      <c r="B378" s="186" t="s">
        <v>252</v>
      </c>
      <c r="C378" s="186" t="s">
        <v>151</v>
      </c>
      <c r="D378" s="199" t="s">
        <v>91</v>
      </c>
      <c r="E378" s="199" t="s">
        <v>53</v>
      </c>
      <c r="F378" s="191">
        <v>5</v>
      </c>
      <c r="G378" s="191">
        <v>5</v>
      </c>
      <c r="H378" s="203" t="s">
        <v>253</v>
      </c>
      <c r="I378" s="203" t="s">
        <v>253</v>
      </c>
      <c r="J378" s="222">
        <v>36762.959999999999</v>
      </c>
      <c r="K378" s="191"/>
      <c r="L378" s="200"/>
      <c r="M378" s="192"/>
      <c r="N378" s="200"/>
      <c r="O378" s="200" t="s">
        <v>254</v>
      </c>
      <c r="P378" s="192"/>
      <c r="Q378" s="192">
        <v>0</v>
      </c>
      <c r="R378" s="192">
        <v>0</v>
      </c>
      <c r="S378" s="192">
        <v>0</v>
      </c>
      <c r="T378" s="193" t="str">
        <f>IF(Tabela6[[#This Row],[Desconto SLA Mês]]&lt;&gt;"preenchimento pendente","Sim","Não")</f>
        <v>Não</v>
      </c>
      <c r="U378" s="168">
        <f t="shared" si="22"/>
        <v>36762.959999999999</v>
      </c>
      <c r="V378" s="194"/>
      <c r="W378" s="194"/>
      <c r="X378" s="194"/>
      <c r="Y378" s="194"/>
      <c r="Z378" s="195">
        <v>45658</v>
      </c>
      <c r="AA378" s="301" cm="1">
        <f t="array" ref="AA378">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45689</v>
      </c>
      <c r="AB378" s="186"/>
      <c r="AC378" s="186"/>
      <c r="AD378" s="186"/>
      <c r="AE378" s="196"/>
      <c r="AF378" s="197"/>
      <c r="AG378" s="196"/>
      <c r="AH378" s="196" t="e">
        <f>I378-J378</f>
        <v>#VALUE!</v>
      </c>
      <c r="AI378" s="186">
        <f t="shared" si="23"/>
        <v>0</v>
      </c>
      <c r="AJ378" s="186">
        <f t="shared" si="29"/>
        <v>0</v>
      </c>
      <c r="AK378" s="186">
        <f t="shared" si="24"/>
        <v>0</v>
      </c>
      <c r="AL378" s="196"/>
      <c r="AM378" s="187" t="str">
        <f>_xlfn.XLOOKUP(Tabela6[[#This Row],[Unidade]],tabShoppingsEmails[Shopping],tabShoppingsEmails[E-mails consolidados])</f>
        <v>luciano.pedroso@allos.co; vandersilva@allos.co; paula.borges@allos.co; gabriela.salome@allos.co; marcel.pinheiro@allos.co; alan.carvalho@allos.co; heliezer.silva@allos.co; leticia.mendonca@allos.co; laura.lsilva@allos.co</v>
      </c>
    </row>
    <row r="379" spans="1:39" ht="20.85" hidden="1" customHeight="1" thickBot="1">
      <c r="A379" s="185"/>
      <c r="B379" s="186" t="s">
        <v>252</v>
      </c>
      <c r="C379" s="186" t="s">
        <v>151</v>
      </c>
      <c r="D379" s="199" t="s">
        <v>91</v>
      </c>
      <c r="E379" s="199" t="s">
        <v>53</v>
      </c>
      <c r="F379" s="191">
        <v>5</v>
      </c>
      <c r="G379" s="191">
        <v>5</v>
      </c>
      <c r="H379" s="203" t="s">
        <v>253</v>
      </c>
      <c r="I379" s="203" t="s">
        <v>253</v>
      </c>
      <c r="J379" s="222">
        <v>36762.959999999999</v>
      </c>
      <c r="K379" s="191"/>
      <c r="L379" s="200"/>
      <c r="M379" s="192"/>
      <c r="N379" s="200"/>
      <c r="O379" s="200" t="s">
        <v>254</v>
      </c>
      <c r="P379" s="192"/>
      <c r="Q379" s="192">
        <v>0</v>
      </c>
      <c r="R379" s="192">
        <v>0</v>
      </c>
      <c r="S379" s="192">
        <v>0</v>
      </c>
      <c r="T379" s="193" t="str">
        <f>IF(Tabela6[[#This Row],[Desconto SLA Mês]]&lt;&gt;"preenchimento pendente","Sim","Não")</f>
        <v>Não</v>
      </c>
      <c r="U379" s="168">
        <f t="shared" si="22"/>
        <v>36762.959999999999</v>
      </c>
      <c r="V379" s="194"/>
      <c r="W379" s="194"/>
      <c r="X379" s="194"/>
      <c r="Y379" s="194"/>
      <c r="Z379" s="195">
        <v>45689</v>
      </c>
      <c r="AA379" s="301" cm="1">
        <f t="array" ref="AA379">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45717</v>
      </c>
      <c r="AB379" s="186"/>
      <c r="AC379" s="186"/>
      <c r="AD379" s="186"/>
      <c r="AE379" s="196"/>
      <c r="AF379" s="197"/>
      <c r="AG379" s="196"/>
      <c r="AH379" s="196"/>
      <c r="AI379" s="186">
        <f t="shared" si="23"/>
        <v>0</v>
      </c>
      <c r="AJ379" s="186">
        <f t="shared" si="29"/>
        <v>0</v>
      </c>
      <c r="AK379" s="186">
        <f t="shared" si="24"/>
        <v>0</v>
      </c>
      <c r="AL379" s="196"/>
      <c r="AM379" s="187" t="str">
        <f>_xlfn.XLOOKUP(Tabela6[[#This Row],[Unidade]],tabShoppingsEmails[Shopping],tabShoppingsEmails[E-mails consolidados])</f>
        <v>luciano.pedroso@allos.co; vandersilva@allos.co; paula.borges@allos.co; gabriela.salome@allos.co; marcel.pinheiro@allos.co; alan.carvalho@allos.co; heliezer.silva@allos.co; leticia.mendonca@allos.co; laura.lsilva@allos.co</v>
      </c>
    </row>
    <row r="380" spans="1:39" ht="20.85" hidden="1" customHeight="1" thickBot="1">
      <c r="A380" s="185"/>
      <c r="B380" s="186" t="s">
        <v>252</v>
      </c>
      <c r="C380" s="186" t="s">
        <v>151</v>
      </c>
      <c r="D380" s="199" t="s">
        <v>91</v>
      </c>
      <c r="E380" s="199" t="s">
        <v>53</v>
      </c>
      <c r="F380" s="191">
        <v>5</v>
      </c>
      <c r="G380" s="191">
        <v>5</v>
      </c>
      <c r="H380" s="203" t="s">
        <v>253</v>
      </c>
      <c r="I380" s="203" t="s">
        <v>253</v>
      </c>
      <c r="J380" s="222">
        <v>36762.959999999999</v>
      </c>
      <c r="K380" s="191"/>
      <c r="L380" s="200"/>
      <c r="M380" s="192"/>
      <c r="N380" s="200"/>
      <c r="O380" s="200" t="s">
        <v>254</v>
      </c>
      <c r="P380" s="192"/>
      <c r="Q380" s="192">
        <v>0</v>
      </c>
      <c r="R380" s="192"/>
      <c r="S380" s="192"/>
      <c r="T380" s="193" t="str">
        <f>IF(Tabela6[[#This Row],[Desconto SLA Mês]]&lt;&gt;"preenchimento pendente","Sim","Não")</f>
        <v>Não</v>
      </c>
      <c r="U380" s="168">
        <f t="shared" si="22"/>
        <v>36762.959999999999</v>
      </c>
      <c r="V380" s="194"/>
      <c r="W380" s="194"/>
      <c r="X380" s="194"/>
      <c r="Y380" s="194"/>
      <c r="Z380" s="195">
        <v>45717</v>
      </c>
      <c r="AA380" s="301" cm="1">
        <f t="array" ref="AA380">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45748</v>
      </c>
      <c r="AB380" s="186"/>
      <c r="AC380" s="186"/>
      <c r="AD380" s="186"/>
      <c r="AE380" s="196"/>
      <c r="AF380" s="197"/>
      <c r="AG380" s="196"/>
      <c r="AH380" s="196"/>
      <c r="AI380" s="186">
        <f t="shared" si="23"/>
        <v>0</v>
      </c>
      <c r="AJ380" s="186">
        <f t="shared" si="29"/>
        <v>0</v>
      </c>
      <c r="AK380" s="186">
        <f t="shared" si="24"/>
        <v>0</v>
      </c>
      <c r="AL380" s="196"/>
      <c r="AM380" s="187" t="str">
        <f>_xlfn.XLOOKUP(Tabela6[[#This Row],[Unidade]],tabShoppingsEmails[Shopping],tabShoppingsEmails[E-mails consolidados])</f>
        <v>luciano.pedroso@allos.co; vandersilva@allos.co; paula.borges@allos.co; gabriela.salome@allos.co; marcel.pinheiro@allos.co; alan.carvalho@allos.co; heliezer.silva@allos.co; leticia.mendonca@allos.co; laura.lsilva@allos.co</v>
      </c>
    </row>
    <row r="381" spans="1:39" ht="20.85" hidden="1" customHeight="1" thickBot="1">
      <c r="A381" s="185"/>
      <c r="B381" s="186" t="s">
        <v>252</v>
      </c>
      <c r="C381" s="186" t="s">
        <v>151</v>
      </c>
      <c r="D381" s="199" t="s">
        <v>91</v>
      </c>
      <c r="E381" s="199" t="s">
        <v>53</v>
      </c>
      <c r="F381" s="191">
        <v>5</v>
      </c>
      <c r="G381" s="191">
        <v>5</v>
      </c>
      <c r="H381" s="203" t="s">
        <v>253</v>
      </c>
      <c r="I381" s="203" t="s">
        <v>253</v>
      </c>
      <c r="J381" s="222">
        <v>36762.959999999999</v>
      </c>
      <c r="K381" s="191"/>
      <c r="L381" s="200"/>
      <c r="M381" s="192"/>
      <c r="N381" s="200"/>
      <c r="O381" s="200" t="s">
        <v>254</v>
      </c>
      <c r="P381" s="192"/>
      <c r="Q381" s="192">
        <v>0</v>
      </c>
      <c r="R381" s="192"/>
      <c r="S381" s="192">
        <v>0</v>
      </c>
      <c r="T381" s="193" t="str">
        <f>IF(Tabela6[[#This Row],[Desconto SLA Mês]]&lt;&gt;"preenchimento pendente","Sim","Não")</f>
        <v>Não</v>
      </c>
      <c r="U381" s="168">
        <f>(J381+L381+Q381+R381+S381+N381)+IF(T381="Sim",O381+P381,0)</f>
        <v>36762.959999999999</v>
      </c>
      <c r="V381" s="194"/>
      <c r="W381" s="194"/>
      <c r="X381" s="194"/>
      <c r="Y381" s="194"/>
      <c r="Z381" s="195">
        <v>45748</v>
      </c>
      <c r="AA381" s="301" cm="1">
        <f t="array" ref="AA381">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45778</v>
      </c>
      <c r="AB381" s="186"/>
      <c r="AC381" s="186"/>
      <c r="AD381" s="186"/>
      <c r="AE381" s="196"/>
      <c r="AF381" s="197"/>
      <c r="AG381" s="196"/>
      <c r="AH381" s="196"/>
      <c r="AI381" s="186">
        <f>K381-L381</f>
        <v>0</v>
      </c>
      <c r="AJ381" s="186">
        <f t="shared" si="29"/>
        <v>0</v>
      </c>
      <c r="AK381" s="186">
        <f t="shared" si="24"/>
        <v>0</v>
      </c>
      <c r="AL381" s="196"/>
      <c r="AM381" s="187" t="str">
        <f>_xlfn.XLOOKUP(Tabela6[[#This Row],[Unidade]],tabShoppingsEmails[Shopping],tabShoppingsEmails[E-mails consolidados])</f>
        <v>luciano.pedroso@allos.co; vandersilva@allos.co; paula.borges@allos.co; gabriela.salome@allos.co; marcel.pinheiro@allos.co; alan.carvalho@allos.co; heliezer.silva@allos.co; leticia.mendonca@allos.co; laura.lsilva@allos.co</v>
      </c>
    </row>
    <row r="382" spans="1:39" ht="20.85" hidden="1" customHeight="1" thickBot="1">
      <c r="A382" s="185"/>
      <c r="B382" s="186" t="s">
        <v>252</v>
      </c>
      <c r="C382" s="186" t="s">
        <v>151</v>
      </c>
      <c r="D382" s="199" t="s">
        <v>91</v>
      </c>
      <c r="E382" s="199" t="s">
        <v>53</v>
      </c>
      <c r="F382" s="191">
        <v>5</v>
      </c>
      <c r="G382" s="191">
        <v>5</v>
      </c>
      <c r="H382" s="200" t="s">
        <v>253</v>
      </c>
      <c r="I382" s="200" t="s">
        <v>253</v>
      </c>
      <c r="J382" s="222">
        <v>36762.959999999999</v>
      </c>
      <c r="K382" s="191"/>
      <c r="L382" s="200"/>
      <c r="M382" s="192"/>
      <c r="N382" s="200"/>
      <c r="O382" s="200" t="s">
        <v>254</v>
      </c>
      <c r="P382" s="192"/>
      <c r="Q382" s="192">
        <v>0</v>
      </c>
      <c r="R382" s="192"/>
      <c r="S382" s="192">
        <v>0</v>
      </c>
      <c r="T382" s="193" t="str">
        <f>IF(Tabela6[[#This Row],[Desconto SLA Mês]]&lt;&gt;"preenchimento pendente","Sim","Não")</f>
        <v>Não</v>
      </c>
      <c r="U382" s="168">
        <f>(J382+L382+Q382+R382+S382+N382)+IF(T382="Sim",O382+P382,0)</f>
        <v>36762.959999999999</v>
      </c>
      <c r="V382" s="194"/>
      <c r="W382" s="194"/>
      <c r="X382" s="194"/>
      <c r="Y382" s="194"/>
      <c r="Z382" s="195">
        <v>45778</v>
      </c>
      <c r="AA382" s="301" cm="1">
        <f t="array" ref="AA382">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45809</v>
      </c>
      <c r="AB382" s="204"/>
      <c r="AC382" s="204"/>
      <c r="AD382" s="204"/>
      <c r="AE382" s="196"/>
      <c r="AF382" s="197"/>
      <c r="AG382" s="196"/>
      <c r="AH382" s="196"/>
      <c r="AI382" s="186">
        <f>K382-L382</f>
        <v>0</v>
      </c>
      <c r="AJ382" s="186">
        <f t="shared" si="29"/>
        <v>0</v>
      </c>
      <c r="AK382" s="186">
        <f t="shared" si="24"/>
        <v>0</v>
      </c>
      <c r="AL382" s="196"/>
      <c r="AM382" s="187" t="str">
        <f>_xlfn.XLOOKUP(Tabela6[[#This Row],[Unidade]],tabShoppingsEmails[Shopping],tabShoppingsEmails[E-mails consolidados])</f>
        <v>luciano.pedroso@allos.co; vandersilva@allos.co; paula.borges@allos.co; gabriela.salome@allos.co; marcel.pinheiro@allos.co; alan.carvalho@allos.co; heliezer.silva@allos.co; leticia.mendonca@allos.co; laura.lsilva@allos.co</v>
      </c>
    </row>
    <row r="383" spans="1:39" ht="20.85" hidden="1" customHeight="1" thickBot="1">
      <c r="A383" s="185"/>
      <c r="B383" s="186" t="s">
        <v>252</v>
      </c>
      <c r="C383" s="186" t="s">
        <v>151</v>
      </c>
      <c r="D383" s="199" t="s">
        <v>91</v>
      </c>
      <c r="E383" s="199" t="s">
        <v>53</v>
      </c>
      <c r="F383" s="191">
        <v>5</v>
      </c>
      <c r="G383" s="191">
        <v>5</v>
      </c>
      <c r="H383" s="200" t="s">
        <v>253</v>
      </c>
      <c r="I383" s="200" t="s">
        <v>253</v>
      </c>
      <c r="J383" s="222">
        <v>36762.959999999999</v>
      </c>
      <c r="K383" s="191"/>
      <c r="L383" s="200"/>
      <c r="M383" s="192"/>
      <c r="N383" s="200"/>
      <c r="O383" s="200" t="s">
        <v>254</v>
      </c>
      <c r="P383" s="192"/>
      <c r="Q383" s="192">
        <v>0</v>
      </c>
      <c r="R383" s="192"/>
      <c r="S383" s="192">
        <v>0</v>
      </c>
      <c r="T383" s="193" t="str">
        <f>IF(Tabela6[[#This Row],[Desconto SLA Mês]]&lt;&gt;"preenchimento pendente","Sim","Não")</f>
        <v>Não</v>
      </c>
      <c r="U383" s="168">
        <f>(J383+L383+Q383+R383+S383+N383)+IF(T383="Sim",O383+P383,0)</f>
        <v>36762.959999999999</v>
      </c>
      <c r="V383" s="194"/>
      <c r="W383" s="194"/>
      <c r="X383" s="194"/>
      <c r="Y383" s="194"/>
      <c r="Z383" s="195">
        <v>45809</v>
      </c>
      <c r="AA383" s="301" cm="1">
        <f t="array" ref="AA383">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45839</v>
      </c>
      <c r="AB383" s="186"/>
      <c r="AC383" s="186"/>
      <c r="AD383" s="186"/>
      <c r="AE383" s="196"/>
      <c r="AF383" s="197"/>
      <c r="AG383" s="196"/>
      <c r="AH383" s="196"/>
      <c r="AI383" s="186">
        <f>K383-L383</f>
        <v>0</v>
      </c>
      <c r="AJ383" s="186">
        <f t="shared" si="29"/>
        <v>0</v>
      </c>
      <c r="AK383" s="186">
        <f t="shared" si="24"/>
        <v>0</v>
      </c>
      <c r="AL383" s="196"/>
      <c r="AM383" s="187" t="str">
        <f>_xlfn.XLOOKUP(Tabela6[[#This Row],[Unidade]],tabShoppingsEmails[Shopping],tabShoppingsEmails[E-mails consolidados])</f>
        <v>luciano.pedroso@allos.co; vandersilva@allos.co; paula.borges@allos.co; gabriela.salome@allos.co; marcel.pinheiro@allos.co; alan.carvalho@allos.co; heliezer.silva@allos.co; leticia.mendonca@allos.co; laura.lsilva@allos.co</v>
      </c>
    </row>
    <row r="384" spans="1:39" ht="20.85" hidden="1" customHeight="1" thickBot="1">
      <c r="A384" s="185"/>
      <c r="B384" s="186" t="s">
        <v>252</v>
      </c>
      <c r="C384" s="186" t="s">
        <v>151</v>
      </c>
      <c r="D384" s="199" t="s">
        <v>91</v>
      </c>
      <c r="E384" s="199" t="s">
        <v>53</v>
      </c>
      <c r="F384" s="191">
        <v>5</v>
      </c>
      <c r="G384" s="191">
        <v>5</v>
      </c>
      <c r="H384" s="200" t="s">
        <v>253</v>
      </c>
      <c r="I384" s="200" t="s">
        <v>253</v>
      </c>
      <c r="J384" s="222">
        <v>36762.959999999999</v>
      </c>
      <c r="K384" s="191"/>
      <c r="L384" s="200"/>
      <c r="M384" s="192"/>
      <c r="N384" s="200"/>
      <c r="O384" s="200" t="s">
        <v>254</v>
      </c>
      <c r="P384" s="192"/>
      <c r="Q384" s="192">
        <v>0</v>
      </c>
      <c r="R384" s="192"/>
      <c r="S384" s="192">
        <v>0</v>
      </c>
      <c r="T384" s="193" t="str">
        <f>IF(Tabela6[[#This Row],[Desconto SLA Mês]]&lt;&gt;"preenchimento pendente","Sim","Não")</f>
        <v>Não</v>
      </c>
      <c r="U384" s="168">
        <f>(J384+L384+Q384+R384+S384+N384)+IF(T384="Sim",O384+P384,0)</f>
        <v>36762.959999999999</v>
      </c>
      <c r="V384" s="194"/>
      <c r="W384" s="194"/>
      <c r="X384" s="194"/>
      <c r="Y384" s="194"/>
      <c r="Z384" s="195">
        <v>45839</v>
      </c>
      <c r="AA384" s="301" cm="1">
        <f t="array" ref="AA384">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45870</v>
      </c>
      <c r="AB384" s="186"/>
      <c r="AC384" s="186"/>
      <c r="AD384" s="186"/>
      <c r="AE384" s="196"/>
      <c r="AF384" s="197"/>
      <c r="AG384" s="196"/>
      <c r="AH384" s="196"/>
      <c r="AI384" s="186">
        <f>K384-L384</f>
        <v>0</v>
      </c>
      <c r="AJ384" s="186">
        <f t="shared" si="29"/>
        <v>0</v>
      </c>
      <c r="AK384" s="186">
        <f t="shared" si="24"/>
        <v>0</v>
      </c>
      <c r="AL384" s="196"/>
      <c r="AM384" s="187" t="str">
        <f>_xlfn.XLOOKUP(Tabela6[[#This Row],[Unidade]],tabShoppingsEmails[Shopping],tabShoppingsEmails[E-mails consolidados])</f>
        <v>luciano.pedroso@allos.co; vandersilva@allos.co; paula.borges@allos.co; gabriela.salome@allos.co; marcel.pinheiro@allos.co; alan.carvalho@allos.co; heliezer.silva@allos.co; leticia.mendonca@allos.co; laura.lsilva@allos.co</v>
      </c>
    </row>
    <row r="385" spans="1:39" ht="20.85" hidden="1" customHeight="1" thickBot="1">
      <c r="A385" s="185"/>
      <c r="B385" s="186" t="s">
        <v>252</v>
      </c>
      <c r="C385" s="186" t="s">
        <v>151</v>
      </c>
      <c r="D385" s="199" t="s">
        <v>91</v>
      </c>
      <c r="E385" s="199" t="s">
        <v>53</v>
      </c>
      <c r="F385" s="191">
        <v>5</v>
      </c>
      <c r="G385" s="191">
        <v>5</v>
      </c>
      <c r="H385" s="200" t="s">
        <v>253</v>
      </c>
      <c r="I385" s="200" t="s">
        <v>253</v>
      </c>
      <c r="J385" s="222">
        <v>36762.959999999999</v>
      </c>
      <c r="K385" s="191"/>
      <c r="L385" s="200"/>
      <c r="M385" s="192"/>
      <c r="N385" s="200"/>
      <c r="O385" s="200" t="s">
        <v>254</v>
      </c>
      <c r="P385" s="192"/>
      <c r="Q385" s="192">
        <v>0</v>
      </c>
      <c r="R385" s="192">
        <v>0</v>
      </c>
      <c r="S385" s="192">
        <v>0</v>
      </c>
      <c r="T385" s="193" t="str">
        <f>IF(Tabela6[[#This Row],[Desconto SLA Mês]]&lt;&gt;"preenchimento pendente","Sim","Não")</f>
        <v>Não</v>
      </c>
      <c r="U385" s="168">
        <f t="shared" si="22"/>
        <v>36762.959999999999</v>
      </c>
      <c r="V385" s="194"/>
      <c r="W385" s="194"/>
      <c r="X385" s="194"/>
      <c r="Y385" s="194"/>
      <c r="Z385" s="195">
        <v>45870</v>
      </c>
      <c r="AA385" s="301" cm="1">
        <f t="array" ref="AA385">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45901</v>
      </c>
      <c r="AB385" s="186"/>
      <c r="AC385" s="186"/>
      <c r="AD385" s="186"/>
      <c r="AE385" s="196"/>
      <c r="AF385" s="197"/>
      <c r="AG385" s="196"/>
      <c r="AH385" s="196"/>
      <c r="AI385" s="186">
        <f t="shared" si="23"/>
        <v>0</v>
      </c>
      <c r="AJ385" s="186">
        <f t="shared" si="29"/>
        <v>0</v>
      </c>
      <c r="AK385" s="186">
        <f t="shared" si="24"/>
        <v>0</v>
      </c>
      <c r="AL385" s="196"/>
      <c r="AM385" s="187" t="str">
        <f>_xlfn.XLOOKUP(Tabela6[[#This Row],[Unidade]],tabShoppingsEmails[Shopping],tabShoppingsEmails[E-mails consolidados])</f>
        <v>luciano.pedroso@allos.co; vandersilva@allos.co; paula.borges@allos.co; gabriela.salome@allos.co; marcel.pinheiro@allos.co; alan.carvalho@allos.co; heliezer.silva@allos.co; leticia.mendonca@allos.co; laura.lsilva@allos.co</v>
      </c>
    </row>
    <row r="386" spans="1:39" ht="20.85" hidden="1" customHeight="1" thickBot="1">
      <c r="A386" s="185"/>
      <c r="B386" s="186" t="s">
        <v>252</v>
      </c>
      <c r="C386" s="186" t="s">
        <v>151</v>
      </c>
      <c r="D386" s="199" t="s">
        <v>91</v>
      </c>
      <c r="E386" s="199" t="s">
        <v>53</v>
      </c>
      <c r="F386" s="191">
        <v>5</v>
      </c>
      <c r="G386" s="191">
        <v>5</v>
      </c>
      <c r="H386" s="200" t="s">
        <v>253</v>
      </c>
      <c r="I386" s="200" t="s">
        <v>253</v>
      </c>
      <c r="J386" s="222">
        <v>36762.959999999999</v>
      </c>
      <c r="K386" s="191"/>
      <c r="L386" s="200"/>
      <c r="M386" s="192"/>
      <c r="N386" s="200"/>
      <c r="O386" s="200" t="s">
        <v>254</v>
      </c>
      <c r="P386" s="192"/>
      <c r="Q386" s="192">
        <v>0</v>
      </c>
      <c r="R386" s="230">
        <v>0</v>
      </c>
      <c r="S386" s="192">
        <v>0</v>
      </c>
      <c r="T386" s="193" t="str">
        <f>IF(Tabela6[[#This Row],[Desconto SLA Mês]]&lt;&gt;"preenchimento pendente","Sim","Não")</f>
        <v>Não</v>
      </c>
      <c r="U386" s="168">
        <f t="shared" ref="U386:U449" si="30">(J386+L386+Q386+R386+S386+N386)+IF(T386="Sim",O386+P386,0)</f>
        <v>36762.959999999999</v>
      </c>
      <c r="V386" s="194"/>
      <c r="W386" s="194"/>
      <c r="X386" s="194"/>
      <c r="Y386" s="194"/>
      <c r="Z386" s="195">
        <v>45901</v>
      </c>
      <c r="AA386" s="301" cm="1">
        <f t="array" ref="AA386">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45931</v>
      </c>
      <c r="AB386" s="186"/>
      <c r="AC386" s="204"/>
      <c r="AD386" s="204"/>
      <c r="AE386" s="196"/>
      <c r="AF386" s="197"/>
      <c r="AG386" s="196"/>
      <c r="AH386" s="196"/>
      <c r="AI386" s="186">
        <f t="shared" ref="AI386:AI449" si="31">K386-L386</f>
        <v>0</v>
      </c>
      <c r="AJ386" s="186">
        <f t="shared" si="29"/>
        <v>0</v>
      </c>
      <c r="AK386" s="186">
        <f t="shared" ref="AK386:AK449" si="32">J386-U386</f>
        <v>0</v>
      </c>
      <c r="AL386" s="196"/>
      <c r="AM386" s="187" t="str">
        <f>_xlfn.XLOOKUP(Tabela6[[#This Row],[Unidade]],tabShoppingsEmails[Shopping],tabShoppingsEmails[E-mails consolidados])</f>
        <v>luciano.pedroso@allos.co; vandersilva@allos.co; paula.borges@allos.co; gabriela.salome@allos.co; marcel.pinheiro@allos.co; alan.carvalho@allos.co; heliezer.silva@allos.co; leticia.mendonca@allos.co; laura.lsilva@allos.co</v>
      </c>
    </row>
    <row r="387" spans="1:39" ht="20.85" hidden="1" customHeight="1" thickBot="1">
      <c r="A387" s="185"/>
      <c r="B387" s="186" t="s">
        <v>252</v>
      </c>
      <c r="C387" s="186" t="s">
        <v>151</v>
      </c>
      <c r="D387" s="199" t="s">
        <v>91</v>
      </c>
      <c r="E387" s="199" t="s">
        <v>53</v>
      </c>
      <c r="F387" s="191">
        <v>5</v>
      </c>
      <c r="G387" s="191"/>
      <c r="H387" s="191"/>
      <c r="I387" s="191"/>
      <c r="J387" s="222"/>
      <c r="K387" s="191"/>
      <c r="L387" s="192"/>
      <c r="M387" s="192"/>
      <c r="N387" s="192"/>
      <c r="O387" s="192"/>
      <c r="P387" s="192"/>
      <c r="Q387" s="192"/>
      <c r="R387" s="192"/>
      <c r="S387" s="192"/>
      <c r="T387" s="193" t="str">
        <f>IF(Tabela6[[#This Row],[Desconto SLA Mês]]&lt;&gt;"preenchimento pendente","Sim","Não")</f>
        <v>Sim</v>
      </c>
      <c r="U387" s="168">
        <f t="shared" si="30"/>
        <v>0</v>
      </c>
      <c r="V387" s="194"/>
      <c r="W387" s="194"/>
      <c r="X387" s="194"/>
      <c r="Y387" s="194"/>
      <c r="Z387" s="195">
        <v>45931</v>
      </c>
      <c r="AA387" s="301" cm="1">
        <f t="array" ref="AA387">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45962</v>
      </c>
      <c r="AB387" s="186"/>
      <c r="AC387" s="204"/>
      <c r="AD387" s="204"/>
      <c r="AE387" s="196"/>
      <c r="AF387" s="197"/>
      <c r="AG387" s="196"/>
      <c r="AH387" s="196">
        <f>I387-J387</f>
        <v>0</v>
      </c>
      <c r="AI387" s="186">
        <f t="shared" si="31"/>
        <v>0</v>
      </c>
      <c r="AJ387" s="186">
        <f t="shared" si="29"/>
        <v>0</v>
      </c>
      <c r="AK387" s="186">
        <f t="shared" si="32"/>
        <v>0</v>
      </c>
      <c r="AL387" s="196"/>
      <c r="AM387" s="187" t="str">
        <f>_xlfn.XLOOKUP(Tabela6[[#This Row],[Unidade]],tabShoppingsEmails[Shopping],tabShoppingsEmails[E-mails consolidados])</f>
        <v>luciano.pedroso@allos.co; vandersilva@allos.co; paula.borges@allos.co; gabriela.salome@allos.co; marcel.pinheiro@allos.co; alan.carvalho@allos.co; heliezer.silva@allos.co; leticia.mendonca@allos.co; laura.lsilva@allos.co</v>
      </c>
    </row>
    <row r="388" spans="1:39" ht="20.85" hidden="1" customHeight="1" thickBot="1">
      <c r="A388" s="185"/>
      <c r="B388" s="186" t="s">
        <v>252</v>
      </c>
      <c r="C388" s="186" t="s">
        <v>151</v>
      </c>
      <c r="D388" s="199" t="s">
        <v>91</v>
      </c>
      <c r="E388" s="199" t="s">
        <v>53</v>
      </c>
      <c r="F388" s="191">
        <v>5</v>
      </c>
      <c r="G388" s="191"/>
      <c r="H388" s="191"/>
      <c r="I388" s="191"/>
      <c r="J388" s="222"/>
      <c r="K388" s="191"/>
      <c r="L388" s="192"/>
      <c r="M388" s="192"/>
      <c r="N388" s="192"/>
      <c r="O388" s="192"/>
      <c r="P388" s="192"/>
      <c r="Q388" s="192"/>
      <c r="R388" s="192"/>
      <c r="S388" s="192"/>
      <c r="T388" s="193" t="str">
        <f>IF(Tabela6[[#This Row],[Desconto SLA Mês]]&lt;&gt;"preenchimento pendente","Sim","Não")</f>
        <v>Sim</v>
      </c>
      <c r="U388" s="168">
        <f t="shared" si="30"/>
        <v>0</v>
      </c>
      <c r="V388" s="194"/>
      <c r="W388" s="194"/>
      <c r="X388" s="194"/>
      <c r="Y388" s="194"/>
      <c r="Z388" s="195">
        <v>45962</v>
      </c>
      <c r="AA388" s="301" cm="1">
        <f t="array" ref="AA388">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45992</v>
      </c>
      <c r="AB388" s="186"/>
      <c r="AC388" s="186"/>
      <c r="AD388" s="186"/>
      <c r="AE388" s="196"/>
      <c r="AF388" s="197"/>
      <c r="AG388" s="196"/>
      <c r="AH388" s="196"/>
      <c r="AI388" s="186">
        <f t="shared" si="31"/>
        <v>0</v>
      </c>
      <c r="AJ388" s="186">
        <f t="shared" si="29"/>
        <v>0</v>
      </c>
      <c r="AK388" s="186">
        <f t="shared" si="32"/>
        <v>0</v>
      </c>
      <c r="AL388" s="196"/>
      <c r="AM388" s="187" t="str">
        <f>_xlfn.XLOOKUP(Tabela6[[#This Row],[Unidade]],tabShoppingsEmails[Shopping],tabShoppingsEmails[E-mails consolidados])</f>
        <v>luciano.pedroso@allos.co; vandersilva@allos.co; paula.borges@allos.co; gabriela.salome@allos.co; marcel.pinheiro@allos.co; alan.carvalho@allos.co; heliezer.silva@allos.co; leticia.mendonca@allos.co; laura.lsilva@allos.co</v>
      </c>
    </row>
    <row r="389" spans="1:39" ht="20.85" hidden="1" customHeight="1" thickBot="1">
      <c r="A389" s="185"/>
      <c r="B389" s="186" t="s">
        <v>252</v>
      </c>
      <c r="C389" s="186" t="s">
        <v>151</v>
      </c>
      <c r="D389" s="199" t="s">
        <v>91</v>
      </c>
      <c r="E389" s="199" t="s">
        <v>53</v>
      </c>
      <c r="F389" s="191">
        <v>5</v>
      </c>
      <c r="G389" s="191"/>
      <c r="H389" s="191"/>
      <c r="I389" s="191"/>
      <c r="J389" s="222"/>
      <c r="K389" s="191"/>
      <c r="L389" s="192"/>
      <c r="M389" s="192"/>
      <c r="N389" s="192"/>
      <c r="O389" s="192"/>
      <c r="P389" s="192"/>
      <c r="Q389" s="192"/>
      <c r="R389" s="192"/>
      <c r="S389" s="192"/>
      <c r="T389" s="193" t="str">
        <f>IF(Tabela6[[#This Row],[Desconto SLA Mês]]&lt;&gt;"preenchimento pendente","Sim","Não")</f>
        <v>Sim</v>
      </c>
      <c r="U389" s="168">
        <f t="shared" si="30"/>
        <v>0</v>
      </c>
      <c r="V389" s="194"/>
      <c r="W389" s="194"/>
      <c r="X389" s="194"/>
      <c r="Y389" s="194"/>
      <c r="Z389" s="195">
        <v>45992</v>
      </c>
      <c r="AA389" s="301" cm="1">
        <f t="array" ref="AA389">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46023</v>
      </c>
      <c r="AB389" s="186"/>
      <c r="AC389" s="186"/>
      <c r="AD389" s="186"/>
      <c r="AE389" s="196"/>
      <c r="AF389" s="197"/>
      <c r="AG389" s="196"/>
      <c r="AH389" s="196"/>
      <c r="AI389" s="186">
        <f t="shared" si="31"/>
        <v>0</v>
      </c>
      <c r="AJ389" s="186">
        <f t="shared" si="29"/>
        <v>0</v>
      </c>
      <c r="AK389" s="186">
        <f t="shared" si="32"/>
        <v>0</v>
      </c>
      <c r="AL389" s="196"/>
      <c r="AM389" s="187" t="str">
        <f>_xlfn.XLOOKUP(Tabela6[[#This Row],[Unidade]],tabShoppingsEmails[Shopping],tabShoppingsEmails[E-mails consolidados])</f>
        <v>luciano.pedroso@allos.co; vandersilva@allos.co; paula.borges@allos.co; gabriela.salome@allos.co; marcel.pinheiro@allos.co; alan.carvalho@allos.co; heliezer.silva@allos.co; leticia.mendonca@allos.co; laura.lsilva@allos.co</v>
      </c>
    </row>
    <row r="390" spans="1:39" ht="20.85" hidden="1" customHeight="1" thickBot="1">
      <c r="A390" s="185"/>
      <c r="B390" s="186" t="s">
        <v>99</v>
      </c>
      <c r="C390" s="186" t="s">
        <v>151</v>
      </c>
      <c r="D390" s="199" t="s">
        <v>0</v>
      </c>
      <c r="E390" s="199" t="s">
        <v>44</v>
      </c>
      <c r="F390" s="191">
        <v>60</v>
      </c>
      <c r="G390" s="191">
        <v>74</v>
      </c>
      <c r="H390" s="191">
        <v>17</v>
      </c>
      <c r="I390" s="191">
        <v>17</v>
      </c>
      <c r="J390" s="222">
        <v>352356.05</v>
      </c>
      <c r="K390" s="222">
        <v>0</v>
      </c>
      <c r="L390" s="192">
        <v>-2425.87</v>
      </c>
      <c r="M390" s="192">
        <v>0</v>
      </c>
      <c r="N390" s="192">
        <v>-367.89</v>
      </c>
      <c r="O390" s="192">
        <v>-1761.78</v>
      </c>
      <c r="P390" s="192">
        <v>0</v>
      </c>
      <c r="Q390" s="192">
        <v>0</v>
      </c>
      <c r="R390" s="192">
        <v>0</v>
      </c>
      <c r="S390" s="192">
        <v>0</v>
      </c>
      <c r="T390" s="193" t="str">
        <f>IF(Tabela6[[#This Row],[Desconto SLA Mês]]&lt;&gt;"preenchimento pendente","Sim","Não")</f>
        <v>Sim</v>
      </c>
      <c r="U390" s="168">
        <f t="shared" si="30"/>
        <v>347800.50999999995</v>
      </c>
      <c r="V390" s="194"/>
      <c r="W390" s="194"/>
      <c r="X390" s="194"/>
      <c r="Y390" s="194"/>
      <c r="Z390" s="195">
        <v>45658</v>
      </c>
      <c r="AA390" s="301" cm="1">
        <f t="array" ref="AA390">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45689</v>
      </c>
      <c r="AB390" s="204"/>
      <c r="AC390" s="204"/>
      <c r="AD390" s="204"/>
      <c r="AE390" s="196"/>
      <c r="AF390" s="197"/>
      <c r="AG390" s="196"/>
      <c r="AH390" s="196"/>
      <c r="AI390" s="186">
        <f t="shared" si="31"/>
        <v>2425.87</v>
      </c>
      <c r="AJ390" s="186">
        <f t="shared" si="29"/>
        <v>0</v>
      </c>
      <c r="AK390" s="186">
        <f t="shared" si="32"/>
        <v>4555.5400000000373</v>
      </c>
      <c r="AL390" s="196"/>
      <c r="AM390" s="187" t="str">
        <f>_xlfn.XLOOKUP(Tabela6[[#This Row],[Unidade]],tabShoppingsEmails[Shopping],tabShoppingsEmails[E-mails consolidados])</f>
        <v>luciano.pedroso@allos.co; vandersilva@allos.co; paula.borges@allos.co; gabriela.salome@allos.co; marcel.pinheiro@allos.co; alan.carvalho@allos.co; heliezer.silva@allos.co; leticia.mendonca@allos.co; laura.lsilva@allos.co</v>
      </c>
    </row>
    <row r="391" spans="1:39" ht="20.85" hidden="1" customHeight="1" thickBot="1">
      <c r="A391" s="185"/>
      <c r="B391" s="186" t="s">
        <v>99</v>
      </c>
      <c r="C391" s="186" t="s">
        <v>151</v>
      </c>
      <c r="D391" s="199" t="s">
        <v>0</v>
      </c>
      <c r="E391" s="199" t="s">
        <v>44</v>
      </c>
      <c r="F391" s="191">
        <v>60</v>
      </c>
      <c r="G391" s="191">
        <v>74</v>
      </c>
      <c r="H391" s="191">
        <v>22</v>
      </c>
      <c r="I391" s="191">
        <v>0</v>
      </c>
      <c r="J391" s="222">
        <v>352356.05</v>
      </c>
      <c r="K391" s="222">
        <v>0</v>
      </c>
      <c r="L391" s="192">
        <v>-3197.09</v>
      </c>
      <c r="M391" s="192">
        <v>0</v>
      </c>
      <c r="N391" s="192">
        <v>0</v>
      </c>
      <c r="O391" s="192">
        <v>-3523.56</v>
      </c>
      <c r="P391" s="192">
        <v>0</v>
      </c>
      <c r="Q391" s="192">
        <v>0</v>
      </c>
      <c r="R391" s="192">
        <v>0</v>
      </c>
      <c r="S391" s="192">
        <v>0</v>
      </c>
      <c r="T391" s="193" t="str">
        <f>IF(Tabela6[[#This Row],[Desconto SLA Mês]]&lt;&gt;"preenchimento pendente","Sim","Não")</f>
        <v>Sim</v>
      </c>
      <c r="U391" s="168">
        <f t="shared" si="30"/>
        <v>345635.39999999997</v>
      </c>
      <c r="V391" s="194"/>
      <c r="W391" s="194"/>
      <c r="X391" s="194"/>
      <c r="Y391" s="194"/>
      <c r="Z391" s="195">
        <v>45689</v>
      </c>
      <c r="AA391" s="301" cm="1">
        <f t="array" ref="AA391">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45717</v>
      </c>
      <c r="AB391" s="204"/>
      <c r="AC391" s="204"/>
      <c r="AD391" s="186"/>
      <c r="AE391" s="196"/>
      <c r="AF391" s="197"/>
      <c r="AG391" s="196"/>
      <c r="AH391" s="196"/>
      <c r="AI391" s="186">
        <f t="shared" si="31"/>
        <v>3197.09</v>
      </c>
      <c r="AJ391" s="186">
        <f t="shared" si="29"/>
        <v>0</v>
      </c>
      <c r="AK391" s="186">
        <f t="shared" si="32"/>
        <v>6720.6500000000233</v>
      </c>
      <c r="AL391" s="196"/>
      <c r="AM391" s="187" t="str">
        <f>_xlfn.XLOOKUP(Tabela6[[#This Row],[Unidade]],tabShoppingsEmails[Shopping],tabShoppingsEmails[E-mails consolidados])</f>
        <v>luciano.pedroso@allos.co; vandersilva@allos.co; paula.borges@allos.co; gabriela.salome@allos.co; marcel.pinheiro@allos.co; alan.carvalho@allos.co; heliezer.silva@allos.co; leticia.mendonca@allos.co; laura.lsilva@allos.co</v>
      </c>
    </row>
    <row r="392" spans="1:39" ht="20.85" hidden="1" customHeight="1" thickBot="1">
      <c r="A392" s="185">
        <v>45758</v>
      </c>
      <c r="B392" s="186" t="s">
        <v>99</v>
      </c>
      <c r="C392" s="186" t="s">
        <v>151</v>
      </c>
      <c r="D392" s="199" t="s">
        <v>0</v>
      </c>
      <c r="E392" s="199" t="s">
        <v>44</v>
      </c>
      <c r="F392" s="191">
        <v>60</v>
      </c>
      <c r="G392" s="191">
        <v>74</v>
      </c>
      <c r="H392" s="191">
        <v>8</v>
      </c>
      <c r="I392" s="191">
        <v>16</v>
      </c>
      <c r="J392" s="222">
        <v>352356.05</v>
      </c>
      <c r="K392" s="222">
        <v>0</v>
      </c>
      <c r="L392" s="192">
        <v>-1199.9000000000001</v>
      </c>
      <c r="M392" s="192">
        <v>0</v>
      </c>
      <c r="N392" s="192">
        <v>-171.6</v>
      </c>
      <c r="O392" s="192">
        <v>-4110.82</v>
      </c>
      <c r="P392" s="192">
        <v>0</v>
      </c>
      <c r="Q392" s="192">
        <v>0</v>
      </c>
      <c r="R392" s="192">
        <v>0</v>
      </c>
      <c r="S392" s="192">
        <v>0</v>
      </c>
      <c r="T392" s="193" t="str">
        <f>IF(Tabela6[[#This Row],[Desconto SLA Mês]]&lt;&gt;"preenchimento pendente","Sim","Não")</f>
        <v>Sim</v>
      </c>
      <c r="U392" s="168">
        <f t="shared" si="30"/>
        <v>346873.73</v>
      </c>
      <c r="V392" s="194"/>
      <c r="W392" s="194"/>
      <c r="X392" s="194"/>
      <c r="Y392" s="194"/>
      <c r="Z392" s="195">
        <v>45717</v>
      </c>
      <c r="AA392" s="301" cm="1">
        <f t="array" ref="AA392">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45748</v>
      </c>
      <c r="AB392" s="186"/>
      <c r="AC392" s="186"/>
      <c r="AD392" s="186"/>
      <c r="AE392" s="196"/>
      <c r="AF392" s="197"/>
      <c r="AG392" s="196"/>
      <c r="AH392" s="196"/>
      <c r="AI392" s="186">
        <f t="shared" si="31"/>
        <v>1199.9000000000001</v>
      </c>
      <c r="AJ392" s="186">
        <f t="shared" si="29"/>
        <v>0</v>
      </c>
      <c r="AK392" s="186">
        <f t="shared" si="32"/>
        <v>5482.320000000007</v>
      </c>
      <c r="AL392" s="196"/>
      <c r="AM392" s="187" t="str">
        <f>_xlfn.XLOOKUP(Tabela6[[#This Row],[Unidade]],tabShoppingsEmails[Shopping],tabShoppingsEmails[E-mails consolidados])</f>
        <v>luciano.pedroso@allos.co; vandersilva@allos.co; paula.borges@allos.co; gabriela.salome@allos.co; marcel.pinheiro@allos.co; alan.carvalho@allos.co; heliezer.silva@allos.co; leticia.mendonca@allos.co; laura.lsilva@allos.co</v>
      </c>
    </row>
    <row r="393" spans="1:39" ht="20.85" hidden="1" customHeight="1" thickBot="1">
      <c r="A393" s="185"/>
      <c r="B393" s="186" t="s">
        <v>99</v>
      </c>
      <c r="C393" s="186" t="s">
        <v>151</v>
      </c>
      <c r="D393" s="199" t="s">
        <v>0</v>
      </c>
      <c r="E393" s="199" t="s">
        <v>44</v>
      </c>
      <c r="F393" s="191">
        <v>60</v>
      </c>
      <c r="G393" s="191">
        <v>74</v>
      </c>
      <c r="H393" s="191">
        <v>7</v>
      </c>
      <c r="I393" s="191">
        <v>0</v>
      </c>
      <c r="J393" s="222">
        <v>379954.96</v>
      </c>
      <c r="K393" s="191"/>
      <c r="L393" s="192">
        <v>-1148.29</v>
      </c>
      <c r="M393" s="192"/>
      <c r="N393" s="192">
        <v>0</v>
      </c>
      <c r="O393" s="192">
        <v>-8540.85</v>
      </c>
      <c r="P393" s="192">
        <v>0</v>
      </c>
      <c r="Q393" s="192">
        <v>0</v>
      </c>
      <c r="R393" s="192">
        <v>0</v>
      </c>
      <c r="S393" s="192">
        <v>0</v>
      </c>
      <c r="T393" s="193" t="str">
        <f>IF(Tabela6[[#This Row],[Desconto SLA Mês]]&lt;&gt;"preenchimento pendente","Sim","Não")</f>
        <v>Sim</v>
      </c>
      <c r="U393" s="168">
        <f t="shared" si="30"/>
        <v>370265.82000000007</v>
      </c>
      <c r="V393" s="194"/>
      <c r="W393" s="194"/>
      <c r="X393" s="194">
        <v>78407.69</v>
      </c>
      <c r="Y393" s="194" t="s">
        <v>267</v>
      </c>
      <c r="Z393" s="195">
        <v>45748</v>
      </c>
      <c r="AA393" s="301" cm="1">
        <f t="array" ref="AA393">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45778</v>
      </c>
      <c r="AB393" s="204"/>
      <c r="AC393" s="186"/>
      <c r="AD393" s="186"/>
      <c r="AE393" s="196"/>
      <c r="AF393" s="197"/>
      <c r="AG393" s="196"/>
      <c r="AH393" s="196"/>
      <c r="AI393" s="186">
        <f t="shared" si="31"/>
        <v>1148.29</v>
      </c>
      <c r="AJ393" s="186">
        <f t="shared" si="29"/>
        <v>0</v>
      </c>
      <c r="AK393" s="186">
        <f t="shared" si="32"/>
        <v>9689.1399999999558</v>
      </c>
      <c r="AL393" s="196"/>
      <c r="AM393" s="187" t="str">
        <f>_xlfn.XLOOKUP(Tabela6[[#This Row],[Unidade]],tabShoppingsEmails[Shopping],tabShoppingsEmails[E-mails consolidados])</f>
        <v>luciano.pedroso@allos.co; vandersilva@allos.co; paula.borges@allos.co; gabriela.salome@allos.co; marcel.pinheiro@allos.co; alan.carvalho@allos.co; heliezer.silva@allos.co; leticia.mendonca@allos.co; laura.lsilva@allos.co</v>
      </c>
    </row>
    <row r="394" spans="1:39" ht="20.85" hidden="1" customHeight="1" thickBot="1">
      <c r="A394" s="185"/>
      <c r="B394" s="186" t="s">
        <v>99</v>
      </c>
      <c r="C394" s="186" t="s">
        <v>151</v>
      </c>
      <c r="D394" s="199" t="s">
        <v>0</v>
      </c>
      <c r="E394" s="199" t="s">
        <v>44</v>
      </c>
      <c r="F394" s="191">
        <v>60</v>
      </c>
      <c r="G394" s="191">
        <v>74</v>
      </c>
      <c r="H394" s="191">
        <v>17</v>
      </c>
      <c r="I394" s="191">
        <v>19</v>
      </c>
      <c r="J394" s="222">
        <v>379954.96</v>
      </c>
      <c r="K394" s="191"/>
      <c r="L394" s="192">
        <v>-2622.33</v>
      </c>
      <c r="M394" s="192"/>
      <c r="N394" s="192">
        <v>-522.34</v>
      </c>
      <c r="O394" s="192">
        <v>-7591.87</v>
      </c>
      <c r="P394" s="192"/>
      <c r="Q394" s="192">
        <v>0</v>
      </c>
      <c r="R394" s="192"/>
      <c r="S394" s="192">
        <v>0</v>
      </c>
      <c r="T394" s="193" t="str">
        <f>IF(Tabela6[[#This Row],[Desconto SLA Mês]]&lt;&gt;"preenchimento pendente","Sim","Não")</f>
        <v>Sim</v>
      </c>
      <c r="U394" s="168">
        <f t="shared" si="30"/>
        <v>369218.42</v>
      </c>
      <c r="V394" s="194"/>
      <c r="W394" s="194"/>
      <c r="X394" s="194"/>
      <c r="Y394" s="194"/>
      <c r="Z394" s="195">
        <v>45778</v>
      </c>
      <c r="AA394" s="301" cm="1">
        <f t="array" ref="AA394">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45809</v>
      </c>
      <c r="AB394" s="186"/>
      <c r="AC394" s="186"/>
      <c r="AD394" s="186"/>
      <c r="AE394" s="196"/>
      <c r="AF394" s="197"/>
      <c r="AG394" s="196"/>
      <c r="AH394" s="196"/>
      <c r="AI394" s="186">
        <f t="shared" si="31"/>
        <v>2622.33</v>
      </c>
      <c r="AJ394" s="186">
        <f t="shared" si="29"/>
        <v>0</v>
      </c>
      <c r="AK394" s="186">
        <f t="shared" si="32"/>
        <v>10736.540000000037</v>
      </c>
      <c r="AL394" s="196"/>
      <c r="AM394" s="187" t="str">
        <f>_xlfn.XLOOKUP(Tabela6[[#This Row],[Unidade]],tabShoppingsEmails[Shopping],tabShoppingsEmails[E-mails consolidados])</f>
        <v>luciano.pedroso@allos.co; vandersilva@allos.co; paula.borges@allos.co; gabriela.salome@allos.co; marcel.pinheiro@allos.co; alan.carvalho@allos.co; heliezer.silva@allos.co; leticia.mendonca@allos.co; laura.lsilva@allos.co</v>
      </c>
    </row>
    <row r="395" spans="1:39" ht="20.85" hidden="1" customHeight="1" thickBot="1">
      <c r="A395" s="185"/>
      <c r="B395" s="186" t="s">
        <v>99</v>
      </c>
      <c r="C395" s="186" t="s">
        <v>151</v>
      </c>
      <c r="D395" s="199" t="s">
        <v>0</v>
      </c>
      <c r="E395" s="199" t="s">
        <v>44</v>
      </c>
      <c r="F395" s="191">
        <v>60</v>
      </c>
      <c r="G395" s="191">
        <v>74</v>
      </c>
      <c r="H395" s="191">
        <v>17</v>
      </c>
      <c r="I395" s="191">
        <v>0</v>
      </c>
      <c r="J395" s="222">
        <v>379954.96</v>
      </c>
      <c r="K395" s="191"/>
      <c r="L395" s="192">
        <v>-2472.77</v>
      </c>
      <c r="M395" s="192"/>
      <c r="N395" s="192">
        <v>0</v>
      </c>
      <c r="O395" s="192">
        <v>-5693.9</v>
      </c>
      <c r="P395" s="192"/>
      <c r="Q395" s="192">
        <v>0</v>
      </c>
      <c r="R395" s="192"/>
      <c r="S395" s="192">
        <v>0</v>
      </c>
      <c r="T395" s="193" t="str">
        <f>IF(Tabela6[[#This Row],[Desconto SLA Mês]]&lt;&gt;"preenchimento pendente","Sim","Não")</f>
        <v>Sim</v>
      </c>
      <c r="U395" s="168">
        <f t="shared" si="30"/>
        <v>371788.29</v>
      </c>
      <c r="V395" s="194"/>
      <c r="W395" s="194"/>
      <c r="X395" s="194"/>
      <c r="Y395" s="194"/>
      <c r="Z395" s="195">
        <v>45809</v>
      </c>
      <c r="AA395" s="301" cm="1">
        <f t="array" ref="AA395">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45839</v>
      </c>
      <c r="AB395" s="186"/>
      <c r="AC395" s="186"/>
      <c r="AD395" s="186"/>
      <c r="AE395" s="196"/>
      <c r="AF395" s="197"/>
      <c r="AG395" s="196"/>
      <c r="AH395" s="196">
        <f>I395-J395</f>
        <v>-379954.96</v>
      </c>
      <c r="AI395" s="186">
        <f t="shared" si="31"/>
        <v>2472.77</v>
      </c>
      <c r="AJ395" s="186">
        <f t="shared" si="29"/>
        <v>0</v>
      </c>
      <c r="AK395" s="186">
        <f t="shared" si="32"/>
        <v>8166.6700000000419</v>
      </c>
      <c r="AL395" s="196"/>
      <c r="AM395" s="187" t="str">
        <f>_xlfn.XLOOKUP(Tabela6[[#This Row],[Unidade]],tabShoppingsEmails[Shopping],tabShoppingsEmails[E-mails consolidados])</f>
        <v>luciano.pedroso@allos.co; vandersilva@allos.co; paula.borges@allos.co; gabriela.salome@allos.co; marcel.pinheiro@allos.co; alan.carvalho@allos.co; heliezer.silva@allos.co; leticia.mendonca@allos.co; laura.lsilva@allos.co</v>
      </c>
    </row>
    <row r="396" spans="1:39" ht="20.85" hidden="1" customHeight="1" thickBot="1">
      <c r="A396" s="185">
        <v>45882</v>
      </c>
      <c r="B396" s="186" t="s">
        <v>99</v>
      </c>
      <c r="C396" s="186" t="s">
        <v>151</v>
      </c>
      <c r="D396" s="199" t="s">
        <v>0</v>
      </c>
      <c r="E396" s="199" t="s">
        <v>44</v>
      </c>
      <c r="F396" s="191">
        <v>60</v>
      </c>
      <c r="G396" s="191">
        <v>74</v>
      </c>
      <c r="H396" s="191">
        <v>32</v>
      </c>
      <c r="I396" s="191">
        <v>16</v>
      </c>
      <c r="J396" s="222">
        <v>379954.96</v>
      </c>
      <c r="K396" s="191"/>
      <c r="L396" s="192">
        <v>-4836.74</v>
      </c>
      <c r="M396" s="192"/>
      <c r="N396" s="192">
        <v>-388.93</v>
      </c>
      <c r="O396" s="192">
        <v>-5693.9</v>
      </c>
      <c r="P396" s="192"/>
      <c r="Q396" s="192">
        <v>0</v>
      </c>
      <c r="R396" s="192"/>
      <c r="S396" s="192">
        <v>0</v>
      </c>
      <c r="T396" s="193" t="str">
        <f>IF(Tabela6[[#This Row],[Desconto SLA Mês]]&lt;&gt;"preenchimento pendente","Sim","Não")</f>
        <v>Sim</v>
      </c>
      <c r="U396" s="168">
        <f t="shared" si="30"/>
        <v>369035.39</v>
      </c>
      <c r="V396" s="194"/>
      <c r="W396" s="194"/>
      <c r="X396" s="194"/>
      <c r="Y396" s="194"/>
      <c r="Z396" s="195">
        <v>45839</v>
      </c>
      <c r="AA396" s="301" cm="1">
        <f t="array" ref="AA396">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45870</v>
      </c>
      <c r="AB396" s="186"/>
      <c r="AC396" s="186"/>
      <c r="AD396" s="186"/>
      <c r="AE396" s="196"/>
      <c r="AF396" s="197"/>
      <c r="AG396" s="196"/>
      <c r="AH396" s="196"/>
      <c r="AI396" s="186">
        <f t="shared" si="31"/>
        <v>4836.74</v>
      </c>
      <c r="AJ396" s="186">
        <f t="shared" si="29"/>
        <v>0</v>
      </c>
      <c r="AK396" s="186">
        <f t="shared" si="32"/>
        <v>10919.570000000007</v>
      </c>
      <c r="AL396" s="196"/>
      <c r="AM396" s="187" t="str">
        <f>_xlfn.XLOOKUP(Tabela6[[#This Row],[Unidade]],tabShoppingsEmails[Shopping],tabShoppingsEmails[E-mails consolidados])</f>
        <v>luciano.pedroso@allos.co; vandersilva@allos.co; paula.borges@allos.co; gabriela.salome@allos.co; marcel.pinheiro@allos.co; alan.carvalho@allos.co; heliezer.silva@allos.co; leticia.mendonca@allos.co; laura.lsilva@allos.co</v>
      </c>
    </row>
    <row r="397" spans="1:39" ht="20.85" hidden="1" customHeight="1" thickBot="1">
      <c r="A397" s="185">
        <v>45909</v>
      </c>
      <c r="B397" s="186" t="s">
        <v>99</v>
      </c>
      <c r="C397" s="186" t="s">
        <v>151</v>
      </c>
      <c r="D397" s="199" t="s">
        <v>0</v>
      </c>
      <c r="E397" s="199" t="s">
        <v>44</v>
      </c>
      <c r="F397" s="191">
        <v>60</v>
      </c>
      <c r="G397" s="191">
        <v>74</v>
      </c>
      <c r="H397" s="191">
        <v>30</v>
      </c>
      <c r="I397" s="191">
        <v>5</v>
      </c>
      <c r="J397" s="222">
        <v>379954.96</v>
      </c>
      <c r="K397" s="191"/>
      <c r="L397" s="192">
        <v>-4622.54</v>
      </c>
      <c r="M397" s="192"/>
      <c r="N397" s="192">
        <v>-145.69999999999999</v>
      </c>
      <c r="O397" s="192">
        <v>-4458.29</v>
      </c>
      <c r="P397" s="192"/>
      <c r="Q397" s="192">
        <v>0</v>
      </c>
      <c r="R397" s="192">
        <v>0</v>
      </c>
      <c r="S397" s="192">
        <v>0</v>
      </c>
      <c r="T397" s="193" t="s">
        <v>99</v>
      </c>
      <c r="U397" s="168">
        <f t="shared" si="30"/>
        <v>370728.43000000005</v>
      </c>
      <c r="V397" s="194"/>
      <c r="W397" s="194"/>
      <c r="X397" s="194"/>
      <c r="Y397" s="194"/>
      <c r="Z397" s="195">
        <v>45870</v>
      </c>
      <c r="AA397" s="301" cm="1">
        <f t="array" ref="AA397">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45901</v>
      </c>
      <c r="AB397" s="186"/>
      <c r="AC397" s="186"/>
      <c r="AD397" s="186"/>
      <c r="AE397" s="196"/>
      <c r="AF397" s="197"/>
      <c r="AG397" s="196"/>
      <c r="AH397" s="196"/>
      <c r="AI397" s="186">
        <f t="shared" si="31"/>
        <v>4622.54</v>
      </c>
      <c r="AJ397" s="186">
        <f t="shared" si="29"/>
        <v>0</v>
      </c>
      <c r="AK397" s="186">
        <f t="shared" si="32"/>
        <v>9226.5299999999697</v>
      </c>
      <c r="AL397" s="196"/>
      <c r="AM397" s="187" t="str">
        <f>_xlfn.XLOOKUP(Tabela6[[#This Row],[Unidade]],tabShoppingsEmails[Shopping],tabShoppingsEmails[E-mails consolidados])</f>
        <v>luciano.pedroso@allos.co; vandersilva@allos.co; paula.borges@allos.co; gabriela.salome@allos.co; marcel.pinheiro@allos.co; alan.carvalho@allos.co; heliezer.silva@allos.co; leticia.mendonca@allos.co; laura.lsilva@allos.co</v>
      </c>
    </row>
    <row r="398" spans="1:39" ht="20.85" customHeight="1" thickBot="1">
      <c r="A398" s="185">
        <v>45937</v>
      </c>
      <c r="B398" s="186" t="s">
        <v>99</v>
      </c>
      <c r="C398" s="186" t="s">
        <v>151</v>
      </c>
      <c r="D398" s="199" t="s">
        <v>0</v>
      </c>
      <c r="E398" s="199" t="s">
        <v>44</v>
      </c>
      <c r="F398" s="191">
        <v>60</v>
      </c>
      <c r="G398" s="191">
        <v>74</v>
      </c>
      <c r="H398" s="191">
        <v>15</v>
      </c>
      <c r="I398" s="191">
        <v>0</v>
      </c>
      <c r="J398" s="222">
        <v>379954.96</v>
      </c>
      <c r="K398" s="191"/>
      <c r="L398" s="192">
        <v>-2380.61</v>
      </c>
      <c r="M398" s="192"/>
      <c r="N398" s="192">
        <v>0</v>
      </c>
      <c r="O398" s="192">
        <v>-4458.29</v>
      </c>
      <c r="P398" s="192"/>
      <c r="Q398" s="192">
        <v>0</v>
      </c>
      <c r="R398" s="192">
        <v>0</v>
      </c>
      <c r="S398" s="192">
        <v>0</v>
      </c>
      <c r="T398" s="193" t="str">
        <f>IF(Tabela6[[#This Row],[Desconto SLA Mês]]&lt;&gt;"preenchimento pendente","Sim","Não")</f>
        <v>Sim</v>
      </c>
      <c r="U398" s="168">
        <f t="shared" si="30"/>
        <v>373116.06000000006</v>
      </c>
      <c r="V398" s="194"/>
      <c r="W398" s="194"/>
      <c r="X398" s="194"/>
      <c r="Y398" s="194"/>
      <c r="Z398" s="195">
        <v>45901</v>
      </c>
      <c r="AA398" s="301" cm="1">
        <f t="array" ref="AA398">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45931</v>
      </c>
      <c r="AB398" s="186"/>
      <c r="AC398" s="186"/>
      <c r="AD398" s="186"/>
      <c r="AE398" s="196"/>
      <c r="AF398" s="197"/>
      <c r="AG398" s="196"/>
      <c r="AH398" s="196"/>
      <c r="AI398" s="186">
        <f t="shared" si="31"/>
        <v>2380.61</v>
      </c>
      <c r="AJ398" s="186">
        <f t="shared" si="29"/>
        <v>0</v>
      </c>
      <c r="AK398" s="186">
        <f t="shared" si="32"/>
        <v>6838.8999999999651</v>
      </c>
      <c r="AL398" s="196"/>
      <c r="AM398" s="187" t="str">
        <f>_xlfn.XLOOKUP(Tabela6[[#This Row],[Unidade]],tabShoppingsEmails[Shopping],tabShoppingsEmails[E-mails consolidados])</f>
        <v>luciano.pedroso@allos.co; vandersilva@allos.co; paula.borges@allos.co; gabriela.salome@allos.co; marcel.pinheiro@allos.co; alan.carvalho@allos.co; heliezer.silva@allos.co; leticia.mendonca@allos.co; laura.lsilva@allos.co</v>
      </c>
    </row>
    <row r="399" spans="1:39" ht="20.85" hidden="1" customHeight="1" thickBot="1">
      <c r="A399" s="185"/>
      <c r="B399" s="186" t="s">
        <v>252</v>
      </c>
      <c r="C399" s="186" t="s">
        <v>151</v>
      </c>
      <c r="D399" s="199" t="s">
        <v>0</v>
      </c>
      <c r="E399" s="199" t="s">
        <v>44</v>
      </c>
      <c r="F399" s="191">
        <v>60</v>
      </c>
      <c r="G399" s="191"/>
      <c r="H399" s="191"/>
      <c r="I399" s="191"/>
      <c r="J399" s="222"/>
      <c r="K399" s="191"/>
      <c r="L399" s="192"/>
      <c r="M399" s="192"/>
      <c r="N399" s="192"/>
      <c r="O399" s="192"/>
      <c r="P399" s="192"/>
      <c r="Q399" s="192"/>
      <c r="R399" s="192"/>
      <c r="S399" s="192"/>
      <c r="T399" s="193" t="str">
        <f>IF(Tabela6[[#This Row],[Desconto SLA Mês]]&lt;&gt;"preenchimento pendente","Sim","Não")</f>
        <v>Sim</v>
      </c>
      <c r="U399" s="168">
        <f t="shared" si="30"/>
        <v>0</v>
      </c>
      <c r="V399" s="194"/>
      <c r="W399" s="194"/>
      <c r="X399" s="194"/>
      <c r="Y399" s="194"/>
      <c r="Z399" s="195">
        <v>45931</v>
      </c>
      <c r="AA399" s="301" cm="1">
        <f t="array" ref="AA399">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45962</v>
      </c>
      <c r="AB399" s="186"/>
      <c r="AC399" s="186"/>
      <c r="AD399" s="186"/>
      <c r="AE399" s="196"/>
      <c r="AF399" s="197"/>
      <c r="AG399" s="196"/>
      <c r="AH399" s="196"/>
      <c r="AI399" s="186">
        <f t="shared" si="31"/>
        <v>0</v>
      </c>
      <c r="AJ399" s="186">
        <f t="shared" si="29"/>
        <v>0</v>
      </c>
      <c r="AK399" s="186">
        <f t="shared" si="32"/>
        <v>0</v>
      </c>
      <c r="AL399" s="196"/>
      <c r="AM399" s="187" t="str">
        <f>_xlfn.XLOOKUP(Tabela6[[#This Row],[Unidade]],tabShoppingsEmails[Shopping],tabShoppingsEmails[E-mails consolidados])</f>
        <v>luciano.pedroso@allos.co; vandersilva@allos.co; paula.borges@allos.co; gabriela.salome@allos.co; marcel.pinheiro@allos.co; alan.carvalho@allos.co; heliezer.silva@allos.co; leticia.mendonca@allos.co; laura.lsilva@allos.co</v>
      </c>
    </row>
    <row r="400" spans="1:39" ht="20.85" hidden="1" customHeight="1" thickBot="1">
      <c r="A400" s="185"/>
      <c r="B400" s="186" t="s">
        <v>252</v>
      </c>
      <c r="C400" s="186" t="s">
        <v>151</v>
      </c>
      <c r="D400" s="199" t="s">
        <v>0</v>
      </c>
      <c r="E400" s="199" t="s">
        <v>44</v>
      </c>
      <c r="F400" s="191">
        <v>60</v>
      </c>
      <c r="G400" s="191"/>
      <c r="H400" s="191"/>
      <c r="I400" s="191"/>
      <c r="J400" s="222"/>
      <c r="K400" s="191"/>
      <c r="L400" s="192"/>
      <c r="M400" s="192"/>
      <c r="N400" s="192"/>
      <c r="O400" s="192"/>
      <c r="P400" s="192"/>
      <c r="Q400" s="192"/>
      <c r="R400" s="192"/>
      <c r="S400" s="192"/>
      <c r="T400" s="193" t="str">
        <f>IF(Tabela6[[#This Row],[Desconto SLA Mês]]&lt;&gt;"preenchimento pendente","Sim","Não")</f>
        <v>Sim</v>
      </c>
      <c r="U400" s="168">
        <f t="shared" si="30"/>
        <v>0</v>
      </c>
      <c r="V400" s="194"/>
      <c r="W400" s="194"/>
      <c r="X400" s="194"/>
      <c r="Y400" s="194"/>
      <c r="Z400" s="195">
        <v>45962</v>
      </c>
      <c r="AA400" s="301" cm="1">
        <f t="array" ref="AA400">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45992</v>
      </c>
      <c r="AB400" s="186"/>
      <c r="AC400" s="186"/>
      <c r="AD400" s="204"/>
      <c r="AE400" s="196"/>
      <c r="AF400" s="197"/>
      <c r="AG400" s="196"/>
      <c r="AH400" s="196"/>
      <c r="AI400" s="186">
        <f t="shared" si="31"/>
        <v>0</v>
      </c>
      <c r="AJ400" s="186">
        <f t="shared" si="29"/>
        <v>0</v>
      </c>
      <c r="AK400" s="186">
        <f t="shared" si="32"/>
        <v>0</v>
      </c>
      <c r="AL400" s="196"/>
      <c r="AM400" s="187" t="str">
        <f>_xlfn.XLOOKUP(Tabela6[[#This Row],[Unidade]],tabShoppingsEmails[Shopping],tabShoppingsEmails[E-mails consolidados])</f>
        <v>luciano.pedroso@allos.co; vandersilva@allos.co; paula.borges@allos.co; gabriela.salome@allos.co; marcel.pinheiro@allos.co; alan.carvalho@allos.co; heliezer.silva@allos.co; leticia.mendonca@allos.co; laura.lsilva@allos.co</v>
      </c>
    </row>
    <row r="401" spans="1:39" ht="20.85" hidden="1" customHeight="1" thickBot="1">
      <c r="A401" s="185"/>
      <c r="B401" s="186" t="s">
        <v>252</v>
      </c>
      <c r="C401" s="186" t="s">
        <v>151</v>
      </c>
      <c r="D401" s="199" t="s">
        <v>0</v>
      </c>
      <c r="E401" s="199" t="s">
        <v>44</v>
      </c>
      <c r="F401" s="191">
        <v>60</v>
      </c>
      <c r="G401" s="191"/>
      <c r="H401" s="191"/>
      <c r="I401" s="191"/>
      <c r="J401" s="222"/>
      <c r="K401" s="191"/>
      <c r="L401" s="192"/>
      <c r="M401" s="192"/>
      <c r="N401" s="192"/>
      <c r="O401" s="192"/>
      <c r="P401" s="192"/>
      <c r="Q401" s="192"/>
      <c r="R401" s="192"/>
      <c r="S401" s="192"/>
      <c r="T401" s="193" t="str">
        <f>IF(Tabela6[[#This Row],[Desconto SLA Mês]]&lt;&gt;"preenchimento pendente","Sim","Não")</f>
        <v>Sim</v>
      </c>
      <c r="U401" s="168">
        <f t="shared" si="30"/>
        <v>0</v>
      </c>
      <c r="V401" s="194"/>
      <c r="W401" s="194"/>
      <c r="X401" s="194"/>
      <c r="Y401" s="194"/>
      <c r="Z401" s="195">
        <v>45992</v>
      </c>
      <c r="AA401" s="301" cm="1">
        <f t="array" ref="AA401">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46023</v>
      </c>
      <c r="AB401" s="186"/>
      <c r="AC401" s="186"/>
      <c r="AD401" s="186"/>
      <c r="AE401" s="196"/>
      <c r="AF401" s="197"/>
      <c r="AG401" s="196"/>
      <c r="AH401" s="196"/>
      <c r="AI401" s="186">
        <f t="shared" si="31"/>
        <v>0</v>
      </c>
      <c r="AJ401" s="186">
        <f t="shared" si="29"/>
        <v>0</v>
      </c>
      <c r="AK401" s="186">
        <f t="shared" si="32"/>
        <v>0</v>
      </c>
      <c r="AL401" s="196"/>
      <c r="AM401" s="187" t="str">
        <f>_xlfn.XLOOKUP(Tabela6[[#This Row],[Unidade]],tabShoppingsEmails[Shopping],tabShoppingsEmails[E-mails consolidados])</f>
        <v>luciano.pedroso@allos.co; vandersilva@allos.co; paula.borges@allos.co; gabriela.salome@allos.co; marcel.pinheiro@allos.co; alan.carvalho@allos.co; heliezer.silva@allos.co; leticia.mendonca@allos.co; laura.lsilva@allos.co</v>
      </c>
    </row>
    <row r="402" spans="1:39" ht="20.85" hidden="1" customHeight="1" thickBot="1">
      <c r="A402" s="185"/>
      <c r="B402" s="186" t="s">
        <v>99</v>
      </c>
      <c r="C402" s="186" t="s">
        <v>151</v>
      </c>
      <c r="D402" s="199" t="s">
        <v>88</v>
      </c>
      <c r="E402" s="199" t="s">
        <v>17</v>
      </c>
      <c r="F402" s="191">
        <v>29</v>
      </c>
      <c r="G402" s="191">
        <v>17</v>
      </c>
      <c r="H402" s="191">
        <v>33</v>
      </c>
      <c r="I402" s="191">
        <v>0</v>
      </c>
      <c r="J402" s="222">
        <v>135807.45407537371</v>
      </c>
      <c r="K402" s="191">
        <v>0</v>
      </c>
      <c r="L402" s="192">
        <v>-9252.68</v>
      </c>
      <c r="M402" s="192">
        <v>0</v>
      </c>
      <c r="N402" s="192">
        <v>0</v>
      </c>
      <c r="O402" s="194">
        <v>-1358.07</v>
      </c>
      <c r="P402" s="192">
        <v>0</v>
      </c>
      <c r="Q402" s="192">
        <v>0</v>
      </c>
      <c r="R402" s="192">
        <v>0</v>
      </c>
      <c r="S402" s="192">
        <v>0</v>
      </c>
      <c r="T402" s="193" t="str">
        <f>IF(Tabela6[[#This Row],[Desconto SLA Mês]]&lt;&gt;"preenchimento pendente","Sim","Não")</f>
        <v>Sim</v>
      </c>
      <c r="U402" s="168">
        <f t="shared" si="30"/>
        <v>125196.70407537371</v>
      </c>
      <c r="V402" s="194"/>
      <c r="W402" s="194"/>
      <c r="X402" s="194"/>
      <c r="Y402" s="194"/>
      <c r="Z402" s="195">
        <v>45658</v>
      </c>
      <c r="AA402" s="301" cm="1">
        <f t="array" ref="AA402">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45689</v>
      </c>
      <c r="AB402" s="186"/>
      <c r="AC402" s="204"/>
      <c r="AD402" s="204"/>
      <c r="AE402" s="196"/>
      <c r="AF402" s="197"/>
      <c r="AG402" s="196"/>
      <c r="AH402" s="196"/>
      <c r="AI402" s="186">
        <f t="shared" si="31"/>
        <v>9252.68</v>
      </c>
      <c r="AJ402" s="186">
        <f t="shared" si="29"/>
        <v>0</v>
      </c>
      <c r="AK402" s="186">
        <f t="shared" si="32"/>
        <v>10610.75</v>
      </c>
      <c r="AL402" s="196"/>
      <c r="AM402" s="187" t="str">
        <f>_xlfn.XLOOKUP(Tabela6[[#This Row],[Unidade]],tabShoppingsEmails[Shopping],tabShoppingsEmails[E-mails consolidados])</f>
        <v>luciano.pedroso@allos.co; vandersilva@allos.co; paula.borges@allos.co; gabriela.salome@allos.co; marcel.pinheiro@allos.co; alan.carvalho@allos.co; heliezer.silva@allos.co; leticia.mendonca@allos.co; laura.lsilva@allos.co</v>
      </c>
    </row>
    <row r="403" spans="1:39" ht="20.85" hidden="1" customHeight="1" thickBot="1">
      <c r="A403" s="185"/>
      <c r="B403" s="186" t="s">
        <v>99</v>
      </c>
      <c r="C403" s="186" t="s">
        <v>151</v>
      </c>
      <c r="D403" s="199" t="s">
        <v>88</v>
      </c>
      <c r="E403" s="199" t="s">
        <v>17</v>
      </c>
      <c r="F403" s="191">
        <v>29</v>
      </c>
      <c r="G403" s="191">
        <v>17</v>
      </c>
      <c r="H403" s="191">
        <v>13</v>
      </c>
      <c r="I403" s="191">
        <v>0</v>
      </c>
      <c r="J403" s="222">
        <v>135807.45407537371</v>
      </c>
      <c r="K403" s="191">
        <v>0</v>
      </c>
      <c r="L403" s="192">
        <v>-3135.42</v>
      </c>
      <c r="M403" s="192">
        <v>0</v>
      </c>
      <c r="N403" s="192">
        <v>0</v>
      </c>
      <c r="O403" s="192">
        <v>0</v>
      </c>
      <c r="P403" s="192">
        <v>0</v>
      </c>
      <c r="Q403" s="192">
        <v>0</v>
      </c>
      <c r="R403" s="192">
        <v>0</v>
      </c>
      <c r="S403" s="192">
        <v>0</v>
      </c>
      <c r="T403" s="193" t="str">
        <f>IF(Tabela6[[#This Row],[Desconto SLA Mês]]&lt;&gt;"preenchimento pendente","Sim","Não")</f>
        <v>Sim</v>
      </c>
      <c r="U403" s="168">
        <f t="shared" si="30"/>
        <v>132672.0340753737</v>
      </c>
      <c r="V403" s="194"/>
      <c r="W403" s="194"/>
      <c r="X403" s="194"/>
      <c r="Y403" s="194"/>
      <c r="Z403" s="195">
        <v>45689</v>
      </c>
      <c r="AA403" s="301" cm="1">
        <f t="array" ref="AA403">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45717</v>
      </c>
      <c r="AB403" s="186"/>
      <c r="AC403" s="186"/>
      <c r="AD403" s="186"/>
      <c r="AE403" s="196"/>
      <c r="AF403" s="197"/>
      <c r="AG403" s="196"/>
      <c r="AH403" s="196"/>
      <c r="AI403" s="186">
        <f t="shared" si="31"/>
        <v>3135.42</v>
      </c>
      <c r="AJ403" s="186">
        <f t="shared" si="29"/>
        <v>0</v>
      </c>
      <c r="AK403" s="186">
        <f t="shared" si="32"/>
        <v>3135.4200000000128</v>
      </c>
      <c r="AL403" s="196"/>
      <c r="AM403" s="187" t="str">
        <f>_xlfn.XLOOKUP(Tabela6[[#This Row],[Unidade]],tabShoppingsEmails[Shopping],tabShoppingsEmails[E-mails consolidados])</f>
        <v>luciano.pedroso@allos.co; vandersilva@allos.co; paula.borges@allos.co; gabriela.salome@allos.co; marcel.pinheiro@allos.co; alan.carvalho@allos.co; heliezer.silva@allos.co; leticia.mendonca@allos.co; laura.lsilva@allos.co</v>
      </c>
    </row>
    <row r="404" spans="1:39" ht="20.85" hidden="1" customHeight="1" thickBot="1">
      <c r="A404" s="210"/>
      <c r="B404" s="186" t="s">
        <v>99</v>
      </c>
      <c r="C404" s="186" t="s">
        <v>151</v>
      </c>
      <c r="D404" s="199" t="s">
        <v>88</v>
      </c>
      <c r="E404" s="199" t="s">
        <v>17</v>
      </c>
      <c r="F404" s="191">
        <v>29</v>
      </c>
      <c r="G404" s="191">
        <v>17</v>
      </c>
      <c r="H404" s="191">
        <v>20</v>
      </c>
      <c r="I404" s="191">
        <v>0</v>
      </c>
      <c r="J404" s="222">
        <v>135807.45407537371</v>
      </c>
      <c r="K404" s="191"/>
      <c r="L404" s="192">
        <v>-4749.83</v>
      </c>
      <c r="M404" s="192"/>
      <c r="N404" s="192">
        <v>0</v>
      </c>
      <c r="O404" s="192">
        <v>0</v>
      </c>
      <c r="P404" s="192"/>
      <c r="Q404" s="192">
        <v>0</v>
      </c>
      <c r="R404" s="192"/>
      <c r="S404" s="192"/>
      <c r="T404" s="193" t="str">
        <f>IF(Tabela6[[#This Row],[Desconto SLA Mês]]&lt;&gt;"preenchimento pendente","Sim","Não")</f>
        <v>Sim</v>
      </c>
      <c r="U404" s="168">
        <f t="shared" si="30"/>
        <v>131057.62407537371</v>
      </c>
      <c r="V404" s="194"/>
      <c r="W404" s="194"/>
      <c r="X404" s="194"/>
      <c r="Y404" s="194"/>
      <c r="Z404" s="195">
        <v>45717</v>
      </c>
      <c r="AA404" s="301" cm="1">
        <f t="array" ref="AA404">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45748</v>
      </c>
      <c r="AB404" s="204">
        <v>438.37</v>
      </c>
      <c r="AC404" s="204">
        <v>438.37</v>
      </c>
      <c r="AD404" s="196"/>
      <c r="AE404" s="196"/>
      <c r="AF404" s="197"/>
      <c r="AG404" s="186"/>
      <c r="AH404" s="196"/>
      <c r="AI404" s="186">
        <f t="shared" si="31"/>
        <v>4749.83</v>
      </c>
      <c r="AJ404" s="186">
        <f t="shared" si="29"/>
        <v>0</v>
      </c>
      <c r="AK404" s="186">
        <f t="shared" si="32"/>
        <v>4749.8300000000017</v>
      </c>
      <c r="AL404" s="196"/>
      <c r="AM404" s="187" t="str">
        <f>_xlfn.XLOOKUP(Tabela6[[#This Row],[Unidade]],tabShoppingsEmails[Shopping],tabShoppingsEmails[E-mails consolidados])</f>
        <v>luciano.pedroso@allos.co; vandersilva@allos.co; paula.borges@allos.co; gabriela.salome@allos.co; marcel.pinheiro@allos.co; alan.carvalho@allos.co; heliezer.silva@allos.co; leticia.mendonca@allos.co; laura.lsilva@allos.co</v>
      </c>
    </row>
    <row r="405" spans="1:39" ht="20.85" hidden="1" customHeight="1" thickBot="1">
      <c r="A405" s="185"/>
      <c r="B405" s="186" t="s">
        <v>99</v>
      </c>
      <c r="C405" s="186" t="s">
        <v>151</v>
      </c>
      <c r="D405" s="199" t="s">
        <v>88</v>
      </c>
      <c r="E405" s="199" t="s">
        <v>17</v>
      </c>
      <c r="F405" s="191">
        <v>29</v>
      </c>
      <c r="G405" s="191">
        <v>17</v>
      </c>
      <c r="H405" s="191">
        <v>36</v>
      </c>
      <c r="I405" s="191">
        <v>0</v>
      </c>
      <c r="J405" s="222">
        <v>135807.45407537371</v>
      </c>
      <c r="K405" s="191"/>
      <c r="L405" s="192">
        <v>-8553.34</v>
      </c>
      <c r="M405" s="192"/>
      <c r="N405" s="192">
        <v>0</v>
      </c>
      <c r="O405" s="192">
        <v>0</v>
      </c>
      <c r="P405" s="192"/>
      <c r="Q405" s="192">
        <v>0</v>
      </c>
      <c r="R405" s="192"/>
      <c r="S405" s="192">
        <v>0</v>
      </c>
      <c r="T405" s="193" t="str">
        <f>IF(Tabela6[[#This Row],[Desconto SLA Mês]]&lt;&gt;"preenchimento pendente","Sim","Não")</f>
        <v>Sim</v>
      </c>
      <c r="U405" s="168">
        <f t="shared" si="30"/>
        <v>127254.11407537371</v>
      </c>
      <c r="V405" s="194"/>
      <c r="W405" s="194"/>
      <c r="X405" s="194"/>
      <c r="Y405" s="194"/>
      <c r="Z405" s="195">
        <v>45748</v>
      </c>
      <c r="AA405" s="301" cm="1">
        <f t="array" ref="AA405">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45778</v>
      </c>
      <c r="AB405" s="186"/>
      <c r="AC405" s="186"/>
      <c r="AD405" s="186"/>
      <c r="AE405" s="196"/>
      <c r="AF405" s="197"/>
      <c r="AG405" s="196"/>
      <c r="AH405" s="196"/>
      <c r="AI405" s="186">
        <f t="shared" si="31"/>
        <v>8553.34</v>
      </c>
      <c r="AJ405" s="186">
        <f t="shared" si="29"/>
        <v>0</v>
      </c>
      <c r="AK405" s="186">
        <f t="shared" si="32"/>
        <v>8553.3399999999965</v>
      </c>
      <c r="AL405" s="196"/>
      <c r="AM405" s="187" t="str">
        <f>_xlfn.XLOOKUP(Tabela6[[#This Row],[Unidade]],tabShoppingsEmails[Shopping],tabShoppingsEmails[E-mails consolidados])</f>
        <v>luciano.pedroso@allos.co; vandersilva@allos.co; paula.borges@allos.co; gabriela.salome@allos.co; marcel.pinheiro@allos.co; alan.carvalho@allos.co; heliezer.silva@allos.co; leticia.mendonca@allos.co; laura.lsilva@allos.co</v>
      </c>
    </row>
    <row r="406" spans="1:39" ht="20.85" hidden="1" customHeight="1" thickBot="1">
      <c r="A406" s="185"/>
      <c r="B406" s="186" t="s">
        <v>99</v>
      </c>
      <c r="C406" s="186" t="s">
        <v>151</v>
      </c>
      <c r="D406" s="199" t="s">
        <v>88</v>
      </c>
      <c r="E406" s="199" t="s">
        <v>17</v>
      </c>
      <c r="F406" s="191">
        <v>29</v>
      </c>
      <c r="G406" s="191">
        <v>17</v>
      </c>
      <c r="H406" s="191">
        <v>56</v>
      </c>
      <c r="I406" s="191">
        <v>0</v>
      </c>
      <c r="J406" s="222">
        <v>140088.37</v>
      </c>
      <c r="K406" s="191"/>
      <c r="L406" s="192">
        <v>-13372.4857043266</v>
      </c>
      <c r="M406" s="192"/>
      <c r="N406" s="192">
        <v>0</v>
      </c>
      <c r="O406" s="192">
        <v>0</v>
      </c>
      <c r="P406" s="192"/>
      <c r="Q406" s="192">
        <v>0</v>
      </c>
      <c r="R406" s="192"/>
      <c r="S406" s="192">
        <v>0</v>
      </c>
      <c r="T406" s="193" t="str">
        <f>IF(Tabela6[[#This Row],[Desconto SLA Mês]]&lt;&gt;"preenchimento pendente","Sim","Não")</f>
        <v>Sim</v>
      </c>
      <c r="U406" s="168">
        <f>(J406+L406+Q406+R406+S406+N406)+IF(T406="Sim",O406+P406,0)</f>
        <v>126715.8842956734</v>
      </c>
      <c r="V406" s="194"/>
      <c r="W406" s="194"/>
      <c r="X406" s="194">
        <v>20597.04</v>
      </c>
      <c r="Y406" s="206" t="s">
        <v>268</v>
      </c>
      <c r="Z406" s="195">
        <v>45778</v>
      </c>
      <c r="AA406" s="301" cm="1">
        <f t="array" ref="AA406">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45809</v>
      </c>
      <c r="AB406" s="204"/>
      <c r="AC406" s="204"/>
      <c r="AD406" s="186"/>
      <c r="AE406" s="196"/>
      <c r="AF406" s="197"/>
      <c r="AG406" s="196"/>
      <c r="AH406" s="196"/>
      <c r="AI406" s="186">
        <f t="shared" si="31"/>
        <v>13372.4857043266</v>
      </c>
      <c r="AJ406" s="186">
        <f t="shared" si="29"/>
        <v>0</v>
      </c>
      <c r="AK406" s="186">
        <f t="shared" si="32"/>
        <v>13372.485704326595</v>
      </c>
      <c r="AL406" s="196"/>
      <c r="AM406" s="187" t="str">
        <f>_xlfn.XLOOKUP(Tabela6[[#This Row],[Unidade]],tabShoppingsEmails[Shopping],tabShoppingsEmails[E-mails consolidados])</f>
        <v>luciano.pedroso@allos.co; vandersilva@allos.co; paula.borges@allos.co; gabriela.salome@allos.co; marcel.pinheiro@allos.co; alan.carvalho@allos.co; heliezer.silva@allos.co; leticia.mendonca@allos.co; laura.lsilva@allos.co</v>
      </c>
    </row>
    <row r="407" spans="1:39" ht="20.85" hidden="1" customHeight="1" thickBot="1">
      <c r="A407" s="185"/>
      <c r="B407" s="186" t="s">
        <v>99</v>
      </c>
      <c r="C407" s="186" t="s">
        <v>151</v>
      </c>
      <c r="D407" s="199" t="s">
        <v>88</v>
      </c>
      <c r="E407" s="199" t="s">
        <v>17</v>
      </c>
      <c r="F407" s="191">
        <v>29</v>
      </c>
      <c r="G407" s="191">
        <v>17</v>
      </c>
      <c r="H407" s="191">
        <v>49</v>
      </c>
      <c r="I407" s="191">
        <v>0</v>
      </c>
      <c r="J407" s="222">
        <v>140088.37</v>
      </c>
      <c r="K407" s="191"/>
      <c r="L407" s="192">
        <v>-10929.02</v>
      </c>
      <c r="M407" s="192"/>
      <c r="N407" s="192">
        <v>0</v>
      </c>
      <c r="O407" s="192">
        <v>0</v>
      </c>
      <c r="P407" s="192"/>
      <c r="Q407" s="192">
        <v>0</v>
      </c>
      <c r="R407" s="192"/>
      <c r="S407" s="192">
        <v>0</v>
      </c>
      <c r="T407" s="193" t="str">
        <f>IF(Tabela6[[#This Row],[Desconto SLA Mês]]&lt;&gt;"preenchimento pendente","Sim","Não")</f>
        <v>Sim</v>
      </c>
      <c r="U407" s="168">
        <f t="shared" si="30"/>
        <v>129159.34999999999</v>
      </c>
      <c r="V407" s="194"/>
      <c r="W407" s="194"/>
      <c r="X407" s="194">
        <v>20597.04</v>
      </c>
      <c r="Y407" s="194" t="s">
        <v>269</v>
      </c>
      <c r="Z407" s="195">
        <v>45809</v>
      </c>
      <c r="AA407" s="301" cm="1">
        <f t="array" ref="AA407">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45839</v>
      </c>
      <c r="AB407" s="186"/>
      <c r="AC407" s="186"/>
      <c r="AD407" s="186"/>
      <c r="AE407" s="196"/>
      <c r="AF407" s="197"/>
      <c r="AG407" s="196"/>
      <c r="AH407" s="196"/>
      <c r="AI407" s="186">
        <f t="shared" si="31"/>
        <v>10929.02</v>
      </c>
      <c r="AJ407" s="186">
        <f t="shared" si="29"/>
        <v>0</v>
      </c>
      <c r="AK407" s="186">
        <f t="shared" si="32"/>
        <v>10929.020000000004</v>
      </c>
      <c r="AL407" s="196"/>
      <c r="AM407" s="187" t="str">
        <f>_xlfn.XLOOKUP(Tabela6[[#This Row],[Unidade]],tabShoppingsEmails[Shopping],tabShoppingsEmails[E-mails consolidados])</f>
        <v>luciano.pedroso@allos.co; vandersilva@allos.co; paula.borges@allos.co; gabriela.salome@allos.co; marcel.pinheiro@allos.co; alan.carvalho@allos.co; heliezer.silva@allos.co; leticia.mendonca@allos.co; laura.lsilva@allos.co</v>
      </c>
    </row>
    <row r="408" spans="1:39" ht="20.85" hidden="1" customHeight="1" thickBot="1">
      <c r="A408" s="185">
        <v>45874</v>
      </c>
      <c r="B408" s="186" t="s">
        <v>99</v>
      </c>
      <c r="C408" s="211" t="s">
        <v>151</v>
      </c>
      <c r="D408" s="224" t="s">
        <v>88</v>
      </c>
      <c r="E408" s="199" t="s">
        <v>17</v>
      </c>
      <c r="F408" s="191">
        <v>29</v>
      </c>
      <c r="G408" s="191">
        <v>17</v>
      </c>
      <c r="H408" s="191">
        <v>57</v>
      </c>
      <c r="I408" s="191">
        <v>0</v>
      </c>
      <c r="J408" s="222">
        <v>140088.37</v>
      </c>
      <c r="K408" s="191"/>
      <c r="L408" s="192">
        <v>-13580.8</v>
      </c>
      <c r="M408" s="192"/>
      <c r="N408" s="192">
        <v>0</v>
      </c>
      <c r="O408" s="192">
        <v>0</v>
      </c>
      <c r="P408" s="192"/>
      <c r="Q408" s="192">
        <v>0</v>
      </c>
      <c r="R408" s="192"/>
      <c r="S408" s="192">
        <v>0</v>
      </c>
      <c r="T408" s="193" t="str">
        <f>IF(Tabela6[[#This Row],[Desconto SLA Mês]]&lt;&gt;"preenchimento pendente","Sim","Não")</f>
        <v>Sim</v>
      </c>
      <c r="U408" s="168">
        <f t="shared" si="30"/>
        <v>126507.56999999999</v>
      </c>
      <c r="V408" s="194"/>
      <c r="W408" s="194"/>
      <c r="X408" s="194">
        <v>20597.04</v>
      </c>
      <c r="Y408" s="194" t="s">
        <v>270</v>
      </c>
      <c r="Z408" s="195">
        <v>45839</v>
      </c>
      <c r="AA408" s="301" cm="1">
        <f t="array" ref="AA408">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45870</v>
      </c>
      <c r="AB408" s="186"/>
      <c r="AC408" s="204"/>
      <c r="AD408" s="186"/>
      <c r="AE408" s="196"/>
      <c r="AF408" s="197"/>
      <c r="AG408" s="196"/>
      <c r="AH408" s="196"/>
      <c r="AI408" s="186">
        <f t="shared" si="31"/>
        <v>13580.8</v>
      </c>
      <c r="AJ408" s="186">
        <f t="shared" si="29"/>
        <v>0</v>
      </c>
      <c r="AK408" s="186">
        <f t="shared" si="32"/>
        <v>13580.800000000003</v>
      </c>
      <c r="AL408" s="196"/>
      <c r="AM408" s="187" t="str">
        <f>_xlfn.XLOOKUP(Tabela6[[#This Row],[Unidade]],tabShoppingsEmails[Shopping],tabShoppingsEmails[E-mails consolidados])</f>
        <v>luciano.pedroso@allos.co; vandersilva@allos.co; paula.borges@allos.co; gabriela.salome@allos.co; marcel.pinheiro@allos.co; alan.carvalho@allos.co; heliezer.silva@allos.co; leticia.mendonca@allos.co; laura.lsilva@allos.co</v>
      </c>
    </row>
    <row r="409" spans="1:39" ht="20.85" hidden="1" customHeight="1" thickBot="1">
      <c r="A409" s="185">
        <v>45905</v>
      </c>
      <c r="B409" s="186" t="s">
        <v>99</v>
      </c>
      <c r="C409" s="215" t="s">
        <v>151</v>
      </c>
      <c r="D409" s="220" t="s">
        <v>88</v>
      </c>
      <c r="E409" s="199" t="s">
        <v>17</v>
      </c>
      <c r="F409" s="191">
        <v>29</v>
      </c>
      <c r="G409" s="191">
        <v>17</v>
      </c>
      <c r="H409" s="191">
        <v>59</v>
      </c>
      <c r="I409" s="191">
        <v>0</v>
      </c>
      <c r="J409" s="222">
        <v>140088.37</v>
      </c>
      <c r="K409" s="191"/>
      <c r="L409" s="192">
        <v>-18437.28</v>
      </c>
      <c r="M409" s="192"/>
      <c r="N409" s="192">
        <v>0</v>
      </c>
      <c r="O409" s="192">
        <v>0</v>
      </c>
      <c r="P409" s="192"/>
      <c r="Q409" s="192">
        <v>0</v>
      </c>
      <c r="R409" s="192"/>
      <c r="S409" s="192">
        <v>0</v>
      </c>
      <c r="T409" s="193" t="str">
        <f>IF(Tabela6[[#This Row],[Desconto SLA Mês]]&lt;&gt;"preenchimento pendente","Sim","Não")</f>
        <v>Sim</v>
      </c>
      <c r="U409" s="168">
        <f t="shared" si="30"/>
        <v>121651.09</v>
      </c>
      <c r="V409" s="194"/>
      <c r="W409" s="194"/>
      <c r="X409" s="194"/>
      <c r="Y409" s="194"/>
      <c r="Z409" s="195">
        <v>45870</v>
      </c>
      <c r="AA409" s="301" cm="1">
        <f t="array" ref="AA409">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45901</v>
      </c>
      <c r="AB409" s="186"/>
      <c r="AC409" s="186"/>
      <c r="AD409" s="186"/>
      <c r="AE409" s="196"/>
      <c r="AF409" s="197"/>
      <c r="AG409" s="196"/>
      <c r="AH409" s="196"/>
      <c r="AI409" s="186">
        <f t="shared" si="31"/>
        <v>18437.28</v>
      </c>
      <c r="AJ409" s="186">
        <f t="shared" si="29"/>
        <v>0</v>
      </c>
      <c r="AK409" s="186">
        <f t="shared" si="32"/>
        <v>18437.28</v>
      </c>
      <c r="AL409" s="196"/>
      <c r="AM409" s="187" t="str">
        <f>_xlfn.XLOOKUP(Tabela6[[#This Row],[Unidade]],tabShoppingsEmails[Shopping],tabShoppingsEmails[E-mails consolidados])</f>
        <v>luciano.pedroso@allos.co; vandersilva@allos.co; paula.borges@allos.co; gabriela.salome@allos.co; marcel.pinheiro@allos.co; alan.carvalho@allos.co; heliezer.silva@allos.co; leticia.mendonca@allos.co; laura.lsilva@allos.co</v>
      </c>
    </row>
    <row r="410" spans="1:39" ht="20.85" hidden="1" customHeight="1" thickBot="1">
      <c r="A410" s="185">
        <v>45943</v>
      </c>
      <c r="B410" s="186" t="s">
        <v>99</v>
      </c>
      <c r="C410" s="187" t="s">
        <v>151</v>
      </c>
      <c r="D410" s="188" t="s">
        <v>88</v>
      </c>
      <c r="E410" s="199" t="s">
        <v>17</v>
      </c>
      <c r="F410" s="191">
        <v>29</v>
      </c>
      <c r="G410" s="191">
        <v>23</v>
      </c>
      <c r="H410" s="191">
        <v>172</v>
      </c>
      <c r="I410" s="191">
        <v>0</v>
      </c>
      <c r="J410" s="222">
        <v>164994.54999999999</v>
      </c>
      <c r="K410" s="191"/>
      <c r="L410" s="192">
        <f>-13352.78-34375.63</f>
        <v>-47728.409999999996</v>
      </c>
      <c r="M410" s="192"/>
      <c r="N410" s="192">
        <v>0</v>
      </c>
      <c r="O410" s="192">
        <v>-1400.58</v>
      </c>
      <c r="P410" s="192"/>
      <c r="Q410" s="192">
        <v>0</v>
      </c>
      <c r="R410" s="192">
        <v>0</v>
      </c>
      <c r="S410" s="192">
        <v>0</v>
      </c>
      <c r="T410" s="193" t="str">
        <f>IF(Tabela6[[#This Row],[Desconto SLA Mês]]&lt;&gt;"preenchimento pendente","Sim","Não")</f>
        <v>Sim</v>
      </c>
      <c r="U410" s="168">
        <f t="shared" si="30"/>
        <v>115865.55999999998</v>
      </c>
      <c r="V410" s="194"/>
      <c r="W410" s="194"/>
      <c r="X410" s="194"/>
      <c r="Y410" s="194"/>
      <c r="Z410" s="195">
        <v>45901</v>
      </c>
      <c r="AA410" s="301" cm="1">
        <f t="array" ref="AA410">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45931</v>
      </c>
      <c r="AB410" s="204"/>
      <c r="AC410" s="204">
        <v>5080.45</v>
      </c>
      <c r="AD410" s="186"/>
      <c r="AE410" s="196"/>
      <c r="AF410" s="197"/>
      <c r="AG410" s="196"/>
      <c r="AH410" s="196"/>
      <c r="AI410" s="186">
        <f t="shared" si="31"/>
        <v>47728.409999999996</v>
      </c>
      <c r="AJ410" s="186">
        <f t="shared" si="29"/>
        <v>-5080.45</v>
      </c>
      <c r="AK410" s="186">
        <f t="shared" si="32"/>
        <v>49128.990000000005</v>
      </c>
      <c r="AL410" s="196"/>
      <c r="AM410" s="187" t="str">
        <f>_xlfn.XLOOKUP(Tabela6[[#This Row],[Unidade]],tabShoppingsEmails[Shopping],tabShoppingsEmails[E-mails consolidados])</f>
        <v>luciano.pedroso@allos.co; vandersilva@allos.co; paula.borges@allos.co; gabriela.salome@allos.co; marcel.pinheiro@allos.co; alan.carvalho@allos.co; heliezer.silva@allos.co; leticia.mendonca@allos.co; laura.lsilva@allos.co</v>
      </c>
    </row>
    <row r="411" spans="1:39" ht="20.85" hidden="1" customHeight="1" thickBot="1">
      <c r="A411" s="185"/>
      <c r="B411" s="186" t="s">
        <v>252</v>
      </c>
      <c r="C411" s="186" t="s">
        <v>151</v>
      </c>
      <c r="D411" s="199" t="s">
        <v>88</v>
      </c>
      <c r="E411" s="199" t="s">
        <v>17</v>
      </c>
      <c r="F411" s="191">
        <v>29</v>
      </c>
      <c r="G411" s="191"/>
      <c r="H411" s="191"/>
      <c r="I411" s="191"/>
      <c r="J411" s="222"/>
      <c r="K411" s="191"/>
      <c r="L411" s="192"/>
      <c r="M411" s="192"/>
      <c r="N411" s="192"/>
      <c r="O411" s="192"/>
      <c r="P411" s="192"/>
      <c r="Q411" s="192"/>
      <c r="R411" s="192"/>
      <c r="S411" s="192"/>
      <c r="T411" s="193" t="str">
        <f>IF(Tabela6[[#This Row],[Desconto SLA Mês]]&lt;&gt;"preenchimento pendente","Sim","Não")</f>
        <v>Sim</v>
      </c>
      <c r="U411" s="168">
        <f t="shared" si="30"/>
        <v>0</v>
      </c>
      <c r="V411" s="194"/>
      <c r="W411" s="194"/>
      <c r="X411" s="194"/>
      <c r="Y411" s="194"/>
      <c r="Z411" s="195">
        <v>45931</v>
      </c>
      <c r="AA411" s="301" cm="1">
        <f t="array" ref="AA411">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45962</v>
      </c>
      <c r="AB411" s="204"/>
      <c r="AC411" s="204"/>
      <c r="AD411" s="186"/>
      <c r="AE411" s="196"/>
      <c r="AF411" s="197"/>
      <c r="AG411" s="196"/>
      <c r="AH411" s="196"/>
      <c r="AI411" s="186">
        <f t="shared" si="31"/>
        <v>0</v>
      </c>
      <c r="AJ411" s="186">
        <f t="shared" si="29"/>
        <v>0</v>
      </c>
      <c r="AK411" s="186">
        <f t="shared" si="32"/>
        <v>0</v>
      </c>
      <c r="AL411" s="196"/>
      <c r="AM411" s="187" t="str">
        <f>_xlfn.XLOOKUP(Tabela6[[#This Row],[Unidade]],tabShoppingsEmails[Shopping],tabShoppingsEmails[E-mails consolidados])</f>
        <v>luciano.pedroso@allos.co; vandersilva@allos.co; paula.borges@allos.co; gabriela.salome@allos.co; marcel.pinheiro@allos.co; alan.carvalho@allos.co; heliezer.silva@allos.co; leticia.mendonca@allos.co; laura.lsilva@allos.co</v>
      </c>
    </row>
    <row r="412" spans="1:39" ht="20.85" hidden="1" customHeight="1" thickBot="1">
      <c r="A412" s="185"/>
      <c r="B412" s="186" t="s">
        <v>252</v>
      </c>
      <c r="C412" s="186" t="s">
        <v>151</v>
      </c>
      <c r="D412" s="199" t="s">
        <v>88</v>
      </c>
      <c r="E412" s="199" t="s">
        <v>17</v>
      </c>
      <c r="F412" s="191">
        <v>29</v>
      </c>
      <c r="G412" s="191"/>
      <c r="H412" s="191"/>
      <c r="I412" s="191"/>
      <c r="J412" s="222"/>
      <c r="K412" s="191"/>
      <c r="L412" s="192"/>
      <c r="M412" s="192"/>
      <c r="N412" s="192"/>
      <c r="O412" s="192"/>
      <c r="P412" s="192"/>
      <c r="Q412" s="192"/>
      <c r="R412" s="192"/>
      <c r="S412" s="192"/>
      <c r="T412" s="193" t="str">
        <f>IF(Tabela6[[#This Row],[Desconto SLA Mês]]&lt;&gt;"preenchimento pendente","Sim","Não")</f>
        <v>Sim</v>
      </c>
      <c r="U412" s="168">
        <f t="shared" si="30"/>
        <v>0</v>
      </c>
      <c r="V412" s="194"/>
      <c r="W412" s="194"/>
      <c r="X412" s="194"/>
      <c r="Y412" s="194"/>
      <c r="Z412" s="195">
        <v>45962</v>
      </c>
      <c r="AA412" s="301" cm="1">
        <f t="array" ref="AA412">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45992</v>
      </c>
      <c r="AB412" s="204"/>
      <c r="AC412" s="204"/>
      <c r="AD412" s="186"/>
      <c r="AE412" s="196"/>
      <c r="AF412" s="197"/>
      <c r="AG412" s="196"/>
      <c r="AH412" s="196"/>
      <c r="AI412" s="186">
        <f t="shared" si="31"/>
        <v>0</v>
      </c>
      <c r="AJ412" s="186">
        <f t="shared" si="29"/>
        <v>0</v>
      </c>
      <c r="AK412" s="186">
        <f t="shared" si="32"/>
        <v>0</v>
      </c>
      <c r="AL412" s="196"/>
      <c r="AM412" s="187" t="str">
        <f>_xlfn.XLOOKUP(Tabela6[[#This Row],[Unidade]],tabShoppingsEmails[Shopping],tabShoppingsEmails[E-mails consolidados])</f>
        <v>luciano.pedroso@allos.co; vandersilva@allos.co; paula.borges@allos.co; gabriela.salome@allos.co; marcel.pinheiro@allos.co; alan.carvalho@allos.co; heliezer.silva@allos.co; leticia.mendonca@allos.co; laura.lsilva@allos.co</v>
      </c>
    </row>
    <row r="413" spans="1:39" ht="20.85" hidden="1" customHeight="1" thickBot="1">
      <c r="A413" s="185"/>
      <c r="B413" s="186" t="s">
        <v>252</v>
      </c>
      <c r="C413" s="186" t="s">
        <v>151</v>
      </c>
      <c r="D413" s="199" t="s">
        <v>88</v>
      </c>
      <c r="E413" s="199" t="s">
        <v>17</v>
      </c>
      <c r="F413" s="191">
        <v>29</v>
      </c>
      <c r="G413" s="191"/>
      <c r="H413" s="191"/>
      <c r="I413" s="191"/>
      <c r="J413" s="222"/>
      <c r="K413" s="191"/>
      <c r="L413" s="192"/>
      <c r="M413" s="192"/>
      <c r="N413" s="192"/>
      <c r="O413" s="192"/>
      <c r="P413" s="192"/>
      <c r="Q413" s="192"/>
      <c r="R413" s="192"/>
      <c r="S413" s="192"/>
      <c r="T413" s="193" t="str">
        <f>IF(Tabela6[[#This Row],[Desconto SLA Mês]]&lt;&gt;"preenchimento pendente","Sim","Não")</f>
        <v>Sim</v>
      </c>
      <c r="U413" s="168">
        <f t="shared" si="30"/>
        <v>0</v>
      </c>
      <c r="V413" s="194"/>
      <c r="W413" s="194"/>
      <c r="X413" s="194"/>
      <c r="Y413" s="194"/>
      <c r="Z413" s="195">
        <v>45992</v>
      </c>
      <c r="AA413" s="301" cm="1">
        <f t="array" ref="AA413">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46023</v>
      </c>
      <c r="AB413" s="186"/>
      <c r="AC413" s="186"/>
      <c r="AD413" s="186"/>
      <c r="AE413" s="196"/>
      <c r="AF413" s="197"/>
      <c r="AG413" s="196"/>
      <c r="AH413" s="196"/>
      <c r="AI413" s="186">
        <f t="shared" si="31"/>
        <v>0</v>
      </c>
      <c r="AJ413" s="186">
        <f t="shared" ref="AJ413:AJ476" si="33">AB413-AC413</f>
        <v>0</v>
      </c>
      <c r="AK413" s="186">
        <f t="shared" si="32"/>
        <v>0</v>
      </c>
      <c r="AL413" s="196"/>
      <c r="AM413" s="187" t="str">
        <f>_xlfn.XLOOKUP(Tabela6[[#This Row],[Unidade]],tabShoppingsEmails[Shopping],tabShoppingsEmails[E-mails consolidados])</f>
        <v>luciano.pedroso@allos.co; vandersilva@allos.co; paula.borges@allos.co; gabriela.salome@allos.co; marcel.pinheiro@allos.co; alan.carvalho@allos.co; heliezer.silva@allos.co; leticia.mendonca@allos.co; laura.lsilva@allos.co</v>
      </c>
    </row>
    <row r="414" spans="1:39" ht="20.85" hidden="1" customHeight="1" thickBot="1">
      <c r="A414" s="185"/>
      <c r="B414" s="186" t="s">
        <v>99</v>
      </c>
      <c r="C414" s="186" t="s">
        <v>151</v>
      </c>
      <c r="D414" s="199" t="s">
        <v>89</v>
      </c>
      <c r="E414" s="199" t="s">
        <v>17</v>
      </c>
      <c r="F414" s="191">
        <v>4</v>
      </c>
      <c r="G414" s="191">
        <v>4</v>
      </c>
      <c r="H414" s="191">
        <v>32</v>
      </c>
      <c r="I414" s="191">
        <v>0</v>
      </c>
      <c r="J414" s="222">
        <v>23599.106935679509</v>
      </c>
      <c r="K414" s="191">
        <v>0</v>
      </c>
      <c r="L414" s="192">
        <v>-5255.42</v>
      </c>
      <c r="M414" s="192">
        <v>0</v>
      </c>
      <c r="N414" s="192">
        <v>0</v>
      </c>
      <c r="O414" s="194">
        <v>-235.99</v>
      </c>
      <c r="P414" s="192">
        <v>0</v>
      </c>
      <c r="Q414" s="192">
        <v>0</v>
      </c>
      <c r="R414" s="192">
        <v>0</v>
      </c>
      <c r="S414" s="192">
        <v>0</v>
      </c>
      <c r="T414" s="193" t="str">
        <f>IF(Tabela6[[#This Row],[Desconto SLA Mês]]&lt;&gt;"preenchimento pendente","Sim","Não")</f>
        <v>Sim</v>
      </c>
      <c r="U414" s="168">
        <f t="shared" si="30"/>
        <v>18107.696935679505</v>
      </c>
      <c r="V414" s="194"/>
      <c r="W414" s="194"/>
      <c r="X414" s="194"/>
      <c r="Y414" s="194"/>
      <c r="Z414" s="195">
        <v>45658</v>
      </c>
      <c r="AA414" s="301" cm="1">
        <f t="array" ref="AA414">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45689</v>
      </c>
      <c r="AB414" s="186"/>
      <c r="AC414" s="204"/>
      <c r="AD414" s="186"/>
      <c r="AE414" s="196"/>
      <c r="AF414" s="197"/>
      <c r="AG414" s="196"/>
      <c r="AH414" s="196"/>
      <c r="AI414" s="186">
        <f t="shared" si="31"/>
        <v>5255.42</v>
      </c>
      <c r="AJ414" s="186">
        <f t="shared" si="33"/>
        <v>0</v>
      </c>
      <c r="AK414" s="186">
        <f t="shared" si="32"/>
        <v>5491.4100000000035</v>
      </c>
      <c r="AL414" s="196"/>
      <c r="AM414" s="187" t="str">
        <f>_xlfn.XLOOKUP(Tabela6[[#This Row],[Unidade]],tabShoppingsEmails[Shopping],tabShoppingsEmails[E-mails consolidados])</f>
        <v>luciano.pedroso@allos.co; vandersilva@allos.co; paula.borges@allos.co; gabriela.salome@allos.co; marcel.pinheiro@allos.co; alan.carvalho@allos.co; heliezer.silva@allos.co; leticia.mendonca@allos.co; laura.lsilva@allos.co</v>
      </c>
    </row>
    <row r="415" spans="1:39" ht="20.85" hidden="1" customHeight="1" thickBot="1">
      <c r="A415" s="185"/>
      <c r="B415" s="186" t="s">
        <v>99</v>
      </c>
      <c r="C415" s="186" t="s">
        <v>151</v>
      </c>
      <c r="D415" s="199" t="s">
        <v>89</v>
      </c>
      <c r="E415" s="199" t="s">
        <v>17</v>
      </c>
      <c r="F415" s="191">
        <v>4</v>
      </c>
      <c r="G415" s="191">
        <v>4</v>
      </c>
      <c r="H415" s="191">
        <v>6</v>
      </c>
      <c r="I415" s="191">
        <v>0</v>
      </c>
      <c r="J415" s="222">
        <v>23599.11</v>
      </c>
      <c r="K415" s="191">
        <v>0</v>
      </c>
      <c r="L415" s="192">
        <v>-1205.04</v>
      </c>
      <c r="M415" s="192">
        <v>0</v>
      </c>
      <c r="N415" s="192">
        <v>0</v>
      </c>
      <c r="O415" s="192">
        <v>0</v>
      </c>
      <c r="P415" s="192">
        <v>0</v>
      </c>
      <c r="Q415" s="192">
        <v>0</v>
      </c>
      <c r="R415" s="192">
        <v>0</v>
      </c>
      <c r="S415" s="192">
        <v>0</v>
      </c>
      <c r="T415" s="193" t="str">
        <f>IF(Tabela6[[#This Row],[Desconto SLA Mês]]&lt;&gt;"preenchimento pendente","Sim","Não")</f>
        <v>Sim</v>
      </c>
      <c r="U415" s="168">
        <f t="shared" si="30"/>
        <v>22394.07</v>
      </c>
      <c r="V415" s="194"/>
      <c r="W415" s="194"/>
      <c r="X415" s="194"/>
      <c r="Y415" s="194"/>
      <c r="Z415" s="195">
        <v>45689</v>
      </c>
      <c r="AA415" s="301" cm="1">
        <f t="array" ref="AA415">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45717</v>
      </c>
      <c r="AB415" s="186"/>
      <c r="AC415" s="186"/>
      <c r="AD415" s="186"/>
      <c r="AE415" s="196"/>
      <c r="AF415" s="197"/>
      <c r="AG415" s="196"/>
      <c r="AH415" s="196"/>
      <c r="AI415" s="186">
        <f t="shared" si="31"/>
        <v>1205.04</v>
      </c>
      <c r="AJ415" s="186">
        <f t="shared" si="33"/>
        <v>0</v>
      </c>
      <c r="AK415" s="186">
        <f t="shared" si="32"/>
        <v>1205.0400000000009</v>
      </c>
      <c r="AL415" s="196"/>
      <c r="AM415" s="187" t="str">
        <f>_xlfn.XLOOKUP(Tabela6[[#This Row],[Unidade]],tabShoppingsEmails[Shopping],tabShoppingsEmails[E-mails consolidados])</f>
        <v>luciano.pedroso@allos.co; vandersilva@allos.co; paula.borges@allos.co; gabriela.salome@allos.co; marcel.pinheiro@allos.co; alan.carvalho@allos.co; heliezer.silva@allos.co; leticia.mendonca@allos.co; laura.lsilva@allos.co</v>
      </c>
    </row>
    <row r="416" spans="1:39" ht="20.85" hidden="1" customHeight="1" thickBot="1">
      <c r="A416" s="185"/>
      <c r="B416" s="186" t="s">
        <v>99</v>
      </c>
      <c r="C416" s="187" t="s">
        <v>151</v>
      </c>
      <c r="D416" s="188" t="s">
        <v>89</v>
      </c>
      <c r="E416" s="199" t="s">
        <v>17</v>
      </c>
      <c r="F416" s="191">
        <v>4</v>
      </c>
      <c r="G416" s="191">
        <v>4</v>
      </c>
      <c r="H416" s="191">
        <v>4</v>
      </c>
      <c r="I416" s="191">
        <v>0</v>
      </c>
      <c r="J416" s="222">
        <v>23599.11</v>
      </c>
      <c r="K416" s="191"/>
      <c r="L416" s="192">
        <v>-670.64</v>
      </c>
      <c r="M416" s="192"/>
      <c r="N416" s="192">
        <v>0</v>
      </c>
      <c r="O416" s="192">
        <v>0</v>
      </c>
      <c r="P416" s="192"/>
      <c r="Q416" s="192">
        <v>0</v>
      </c>
      <c r="R416" s="192"/>
      <c r="S416" s="192"/>
      <c r="T416" s="193" t="str">
        <f>IF(Tabela6[[#This Row],[Desconto SLA Mês]]&lt;&gt;"preenchimento pendente","Sim","Não")</f>
        <v>Sim</v>
      </c>
      <c r="U416" s="168">
        <f t="shared" si="30"/>
        <v>22928.47</v>
      </c>
      <c r="V416" s="194"/>
      <c r="W416" s="194"/>
      <c r="X416" s="194"/>
      <c r="Y416" s="194"/>
      <c r="Z416" s="195">
        <v>45717</v>
      </c>
      <c r="AA416" s="301" cm="1">
        <f t="array" ref="AA416">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45748</v>
      </c>
      <c r="AB416" s="186"/>
      <c r="AC416" s="186"/>
      <c r="AD416" s="186"/>
      <c r="AE416" s="196"/>
      <c r="AF416" s="197"/>
      <c r="AG416" s="196"/>
      <c r="AH416" s="196"/>
      <c r="AI416" s="186">
        <f t="shared" si="31"/>
        <v>670.64</v>
      </c>
      <c r="AJ416" s="186">
        <f t="shared" si="33"/>
        <v>0</v>
      </c>
      <c r="AK416" s="186">
        <f t="shared" si="32"/>
        <v>670.63999999999942</v>
      </c>
      <c r="AL416" s="196"/>
      <c r="AM416" s="187" t="str">
        <f>_xlfn.XLOOKUP(Tabela6[[#This Row],[Unidade]],tabShoppingsEmails[Shopping],tabShoppingsEmails[E-mails consolidados])</f>
        <v>luciano.pedroso@allos.co; vandersilva@allos.co; paula.borges@allos.co; gabriela.salome@allos.co; marcel.pinheiro@allos.co; alan.carvalho@allos.co; heliezer.silva@allos.co; leticia.mendonca@allos.co; laura.lsilva@allos.co</v>
      </c>
    </row>
    <row r="417" spans="1:39" ht="20.85" hidden="1" customHeight="1" thickBot="1">
      <c r="A417" s="185"/>
      <c r="B417" s="186" t="s">
        <v>99</v>
      </c>
      <c r="C417" s="187" t="s">
        <v>151</v>
      </c>
      <c r="D417" s="188" t="s">
        <v>89</v>
      </c>
      <c r="E417" s="199" t="s">
        <v>17</v>
      </c>
      <c r="F417" s="191">
        <v>4</v>
      </c>
      <c r="G417" s="191">
        <v>4</v>
      </c>
      <c r="H417" s="191">
        <v>0</v>
      </c>
      <c r="I417" s="191">
        <v>0</v>
      </c>
      <c r="J417" s="222">
        <v>23599.11</v>
      </c>
      <c r="K417" s="191"/>
      <c r="L417" s="192">
        <v>0</v>
      </c>
      <c r="M417" s="192"/>
      <c r="N417" s="192">
        <v>0</v>
      </c>
      <c r="O417" s="192">
        <v>0</v>
      </c>
      <c r="P417" s="192"/>
      <c r="Q417" s="192">
        <v>0</v>
      </c>
      <c r="R417" s="192"/>
      <c r="S417" s="192">
        <v>0</v>
      </c>
      <c r="T417" s="193" t="str">
        <f>IF(Tabela6[[#This Row],[Desconto SLA Mês]]&lt;&gt;"preenchimento pendente","Sim","Não")</f>
        <v>Sim</v>
      </c>
      <c r="U417" s="168">
        <f t="shared" si="30"/>
        <v>23599.11</v>
      </c>
      <c r="V417" s="194"/>
      <c r="W417" s="194"/>
      <c r="X417" s="194"/>
      <c r="Y417" s="194"/>
      <c r="Z417" s="195">
        <v>45748</v>
      </c>
      <c r="AA417" s="301" cm="1">
        <f t="array" ref="AA417">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45778</v>
      </c>
      <c r="AB417" s="186"/>
      <c r="AC417" s="186"/>
      <c r="AD417" s="186"/>
      <c r="AE417" s="196"/>
      <c r="AF417" s="197"/>
      <c r="AG417" s="196"/>
      <c r="AH417" s="196"/>
      <c r="AI417" s="186">
        <f t="shared" si="31"/>
        <v>0</v>
      </c>
      <c r="AJ417" s="186">
        <f t="shared" si="33"/>
        <v>0</v>
      </c>
      <c r="AK417" s="186">
        <f t="shared" si="32"/>
        <v>0</v>
      </c>
      <c r="AL417" s="196"/>
      <c r="AM417" s="187" t="str">
        <f>_xlfn.XLOOKUP(Tabela6[[#This Row],[Unidade]],tabShoppingsEmails[Shopping],tabShoppingsEmails[E-mails consolidados])</f>
        <v>luciano.pedroso@allos.co; vandersilva@allos.co; paula.borges@allos.co; gabriela.salome@allos.co; marcel.pinheiro@allos.co; alan.carvalho@allos.co; heliezer.silva@allos.co; leticia.mendonca@allos.co; laura.lsilva@allos.co</v>
      </c>
    </row>
    <row r="418" spans="1:39" ht="20.85" hidden="1" customHeight="1" thickBot="1">
      <c r="A418" s="185"/>
      <c r="B418" s="186" t="s">
        <v>99</v>
      </c>
      <c r="C418" s="187" t="s">
        <v>151</v>
      </c>
      <c r="D418" s="188" t="s">
        <v>89</v>
      </c>
      <c r="E418" s="199" t="s">
        <v>17</v>
      </c>
      <c r="F418" s="191">
        <v>4</v>
      </c>
      <c r="G418" s="191">
        <v>4</v>
      </c>
      <c r="H418" s="191">
        <v>3</v>
      </c>
      <c r="I418" s="191">
        <v>0</v>
      </c>
      <c r="J418" s="222">
        <v>24349.79</v>
      </c>
      <c r="K418" s="191"/>
      <c r="L418" s="192">
        <v>-502.98</v>
      </c>
      <c r="M418" s="192"/>
      <c r="N418" s="192">
        <v>0</v>
      </c>
      <c r="O418" s="192">
        <v>0</v>
      </c>
      <c r="P418" s="192"/>
      <c r="Q418" s="192"/>
      <c r="R418" s="192"/>
      <c r="S418" s="192">
        <v>0</v>
      </c>
      <c r="T418" s="193" t="str">
        <f>IF(Tabela6[[#This Row],[Desconto SLA Mês]]&lt;&gt;"preenchimento pendente","Sim","Não")</f>
        <v>Sim</v>
      </c>
      <c r="U418" s="168">
        <f t="shared" si="30"/>
        <v>23846.81</v>
      </c>
      <c r="V418" s="194"/>
      <c r="W418" s="194"/>
      <c r="X418" s="194"/>
      <c r="Y418" s="194"/>
      <c r="Z418" s="195">
        <v>45778</v>
      </c>
      <c r="AA418" s="301" cm="1">
        <f t="array" ref="AA418">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45809</v>
      </c>
      <c r="AB418" s="186"/>
      <c r="AC418" s="186">
        <v>469.46</v>
      </c>
      <c r="AD418" s="186"/>
      <c r="AE418" s="196"/>
      <c r="AF418" s="197"/>
      <c r="AG418" s="196"/>
      <c r="AH418" s="196"/>
      <c r="AI418" s="186">
        <f t="shared" si="31"/>
        <v>502.98</v>
      </c>
      <c r="AJ418" s="186">
        <f t="shared" si="33"/>
        <v>-469.46</v>
      </c>
      <c r="AK418" s="186">
        <f t="shared" si="32"/>
        <v>502.97999999999956</v>
      </c>
      <c r="AL418" s="196"/>
      <c r="AM418" s="187" t="str">
        <f>_xlfn.XLOOKUP(Tabela6[[#This Row],[Unidade]],tabShoppingsEmails[Shopping],tabShoppingsEmails[E-mails consolidados])</f>
        <v>luciano.pedroso@allos.co; vandersilva@allos.co; paula.borges@allos.co; gabriela.salome@allos.co; marcel.pinheiro@allos.co; alan.carvalho@allos.co; heliezer.silva@allos.co; leticia.mendonca@allos.co; laura.lsilva@allos.co</v>
      </c>
    </row>
    <row r="419" spans="1:39" ht="20.85" hidden="1" customHeight="1" thickBot="1">
      <c r="A419" s="185"/>
      <c r="B419" s="186" t="s">
        <v>99</v>
      </c>
      <c r="C419" s="187" t="s">
        <v>151</v>
      </c>
      <c r="D419" s="188" t="s">
        <v>89</v>
      </c>
      <c r="E419" s="199" t="s">
        <v>17</v>
      </c>
      <c r="F419" s="191">
        <v>4</v>
      </c>
      <c r="G419" s="191">
        <v>4</v>
      </c>
      <c r="H419" s="191">
        <v>0</v>
      </c>
      <c r="I419" s="191">
        <v>0</v>
      </c>
      <c r="J419" s="222">
        <v>24349.79</v>
      </c>
      <c r="K419" s="191"/>
      <c r="L419" s="192">
        <v>0</v>
      </c>
      <c r="M419" s="192"/>
      <c r="N419" s="192">
        <v>0</v>
      </c>
      <c r="O419" s="192">
        <v>0</v>
      </c>
      <c r="P419" s="192"/>
      <c r="Q419" s="192">
        <v>0</v>
      </c>
      <c r="R419" s="192"/>
      <c r="S419" s="192">
        <v>0</v>
      </c>
      <c r="T419" s="193" t="str">
        <f>IF(Tabela6[[#This Row],[Desconto SLA Mês]]&lt;&gt;"preenchimento pendente","Sim","Não")</f>
        <v>Sim</v>
      </c>
      <c r="U419" s="168">
        <f t="shared" si="30"/>
        <v>24349.79</v>
      </c>
      <c r="V419" s="194"/>
      <c r="W419" s="194"/>
      <c r="X419" s="194"/>
      <c r="Y419" s="194"/>
      <c r="Z419" s="195">
        <v>45809</v>
      </c>
      <c r="AA419" s="301" cm="1">
        <f t="array" ref="AA419">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45839</v>
      </c>
      <c r="AB419" s="186"/>
      <c r="AC419" s="186"/>
      <c r="AD419" s="186"/>
      <c r="AE419" s="196"/>
      <c r="AF419" s="197"/>
      <c r="AG419" s="196"/>
      <c r="AH419" s="196"/>
      <c r="AI419" s="186">
        <f t="shared" si="31"/>
        <v>0</v>
      </c>
      <c r="AJ419" s="186">
        <f t="shared" si="33"/>
        <v>0</v>
      </c>
      <c r="AK419" s="186">
        <f t="shared" si="32"/>
        <v>0</v>
      </c>
      <c r="AL419" s="196"/>
      <c r="AM419" s="187" t="str">
        <f>_xlfn.XLOOKUP(Tabela6[[#This Row],[Unidade]],tabShoppingsEmails[Shopping],tabShoppingsEmails[E-mails consolidados])</f>
        <v>luciano.pedroso@allos.co; vandersilva@allos.co; paula.borges@allos.co; gabriela.salome@allos.co; marcel.pinheiro@allos.co; alan.carvalho@allos.co; heliezer.silva@allos.co; leticia.mendonca@allos.co; laura.lsilva@allos.co</v>
      </c>
    </row>
    <row r="420" spans="1:39" ht="20.85" hidden="1" customHeight="1" thickBot="1">
      <c r="A420" s="185">
        <v>45874</v>
      </c>
      <c r="B420" s="186" t="s">
        <v>99</v>
      </c>
      <c r="C420" s="187" t="s">
        <v>151</v>
      </c>
      <c r="D420" s="188" t="s">
        <v>89</v>
      </c>
      <c r="E420" s="199" t="s">
        <v>17</v>
      </c>
      <c r="F420" s="191">
        <v>4</v>
      </c>
      <c r="G420" s="191">
        <v>4</v>
      </c>
      <c r="H420" s="191">
        <v>31</v>
      </c>
      <c r="I420" s="191">
        <v>0</v>
      </c>
      <c r="J420" s="222">
        <v>24349.79</v>
      </c>
      <c r="K420" s="191"/>
      <c r="L420" s="192">
        <v>-5211.2913971662401</v>
      </c>
      <c r="M420" s="192"/>
      <c r="N420" s="192">
        <v>0</v>
      </c>
      <c r="O420" s="192">
        <v>0</v>
      </c>
      <c r="P420" s="192"/>
      <c r="Q420" s="192">
        <v>0</v>
      </c>
      <c r="R420" s="192"/>
      <c r="S420" s="192">
        <v>0</v>
      </c>
      <c r="T420" s="193" t="str">
        <f>IF(Tabela6[[#This Row],[Desconto SLA Mês]]&lt;&gt;"preenchimento pendente","Sim","Não")</f>
        <v>Sim</v>
      </c>
      <c r="U420" s="168">
        <f t="shared" si="30"/>
        <v>19138.498602833759</v>
      </c>
      <c r="V420" s="194"/>
      <c r="W420" s="194"/>
      <c r="X420" s="194"/>
      <c r="Y420" s="194"/>
      <c r="Z420" s="195">
        <v>45839</v>
      </c>
      <c r="AA420" s="301" cm="1">
        <f t="array" ref="AA420">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45870</v>
      </c>
      <c r="AB420" s="186"/>
      <c r="AC420" s="204"/>
      <c r="AD420" s="186"/>
      <c r="AE420" s="196"/>
      <c r="AF420" s="197"/>
      <c r="AG420" s="196"/>
      <c r="AH420" s="196"/>
      <c r="AI420" s="186">
        <f t="shared" si="31"/>
        <v>5211.2913971662401</v>
      </c>
      <c r="AJ420" s="186">
        <f t="shared" si="33"/>
        <v>0</v>
      </c>
      <c r="AK420" s="186">
        <f t="shared" si="32"/>
        <v>5211.2913971662419</v>
      </c>
      <c r="AL420" s="196"/>
      <c r="AM420" s="187" t="str">
        <f>_xlfn.XLOOKUP(Tabela6[[#This Row],[Unidade]],tabShoppingsEmails[Shopping],tabShoppingsEmails[E-mails consolidados])</f>
        <v>luciano.pedroso@allos.co; vandersilva@allos.co; paula.borges@allos.co; gabriela.salome@allos.co; marcel.pinheiro@allos.co; alan.carvalho@allos.co; heliezer.silva@allos.co; leticia.mendonca@allos.co; laura.lsilva@allos.co</v>
      </c>
    </row>
    <row r="421" spans="1:39" ht="20.85" hidden="1" customHeight="1" thickBot="1">
      <c r="A421" s="185">
        <v>45905</v>
      </c>
      <c r="B421" s="186" t="s">
        <v>99</v>
      </c>
      <c r="C421" s="187" t="s">
        <v>151</v>
      </c>
      <c r="D421" s="188" t="s">
        <v>89</v>
      </c>
      <c r="E421" s="199" t="s">
        <v>17</v>
      </c>
      <c r="F421" s="191">
        <v>4</v>
      </c>
      <c r="G421" s="191">
        <v>4</v>
      </c>
      <c r="H421" s="191">
        <v>2</v>
      </c>
      <c r="I421" s="191">
        <v>0</v>
      </c>
      <c r="J421" s="222">
        <v>24349.79</v>
      </c>
      <c r="K421" s="191"/>
      <c r="L421" s="192">
        <v>-446.12</v>
      </c>
      <c r="M421" s="192"/>
      <c r="N421" s="192">
        <v>0</v>
      </c>
      <c r="O421" s="192">
        <v>0</v>
      </c>
      <c r="P421" s="192"/>
      <c r="Q421" s="192">
        <v>0</v>
      </c>
      <c r="R421" s="192"/>
      <c r="S421" s="192">
        <v>0</v>
      </c>
      <c r="T421" s="193" t="str">
        <f>IF(Tabela6[[#This Row],[Desconto SLA Mês]]&lt;&gt;"preenchimento pendente","Sim","Não")</f>
        <v>Sim</v>
      </c>
      <c r="U421" s="168">
        <f t="shared" si="30"/>
        <v>23903.670000000002</v>
      </c>
      <c r="V421" s="194"/>
      <c r="W421" s="194"/>
      <c r="X421" s="194"/>
      <c r="Y421" s="194"/>
      <c r="Z421" s="195">
        <v>45870</v>
      </c>
      <c r="AA421" s="301" cm="1">
        <f t="array" ref="AA421">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45901</v>
      </c>
      <c r="AB421" s="186"/>
      <c r="AC421" s="186"/>
      <c r="AD421" s="186"/>
      <c r="AE421" s="196"/>
      <c r="AF421" s="197"/>
      <c r="AG421" s="196"/>
      <c r="AH421" s="196"/>
      <c r="AI421" s="186">
        <f t="shared" si="31"/>
        <v>446.12</v>
      </c>
      <c r="AJ421" s="186">
        <f t="shared" si="33"/>
        <v>0</v>
      </c>
      <c r="AK421" s="186">
        <f t="shared" si="32"/>
        <v>446.11999999999898</v>
      </c>
      <c r="AL421" s="196"/>
      <c r="AM421" s="187" t="str">
        <f>_xlfn.XLOOKUP(Tabela6[[#This Row],[Unidade]],tabShoppingsEmails[Shopping],tabShoppingsEmails[E-mails consolidados])</f>
        <v>luciano.pedroso@allos.co; vandersilva@allos.co; paula.borges@allos.co; gabriela.salome@allos.co; marcel.pinheiro@allos.co; alan.carvalho@allos.co; heliezer.silva@allos.co; leticia.mendonca@allos.co; laura.lsilva@allos.co</v>
      </c>
    </row>
    <row r="422" spans="1:39" ht="20.85" hidden="1" customHeight="1" thickBot="1">
      <c r="A422" s="185">
        <v>45943</v>
      </c>
      <c r="B422" s="186" t="s">
        <v>99</v>
      </c>
      <c r="C422" s="187" t="s">
        <v>151</v>
      </c>
      <c r="D422" s="188" t="s">
        <v>89</v>
      </c>
      <c r="E422" s="199" t="s">
        <v>17</v>
      </c>
      <c r="F422" s="191">
        <v>4</v>
      </c>
      <c r="G422" s="191">
        <v>4</v>
      </c>
      <c r="H422" s="191">
        <v>0</v>
      </c>
      <c r="I422" s="191">
        <v>0</v>
      </c>
      <c r="J422" s="222">
        <v>24349.79</v>
      </c>
      <c r="K422" s="191"/>
      <c r="L422" s="192">
        <v>0</v>
      </c>
      <c r="M422" s="192"/>
      <c r="N422" s="192">
        <v>0</v>
      </c>
      <c r="O422" s="192">
        <v>-40.58</v>
      </c>
      <c r="P422" s="192"/>
      <c r="Q422" s="192">
        <v>0</v>
      </c>
      <c r="R422" s="192">
        <v>0</v>
      </c>
      <c r="S422" s="192">
        <v>0</v>
      </c>
      <c r="T422" s="193" t="str">
        <f>IF(Tabela6[[#This Row],[Desconto SLA Mês]]&lt;&gt;"preenchimento pendente","Sim","Não")</f>
        <v>Sim</v>
      </c>
      <c r="U422" s="168">
        <f t="shared" si="30"/>
        <v>24309.21</v>
      </c>
      <c r="V422" s="194"/>
      <c r="W422" s="194"/>
      <c r="X422" s="194"/>
      <c r="Y422" s="194"/>
      <c r="Z422" s="195">
        <v>45901</v>
      </c>
      <c r="AA422" s="301" cm="1">
        <f t="array" ref="AA422">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45931</v>
      </c>
      <c r="AB422" s="186"/>
      <c r="AC422" s="186"/>
      <c r="AD422" s="186"/>
      <c r="AE422" s="196"/>
      <c r="AF422" s="197"/>
      <c r="AG422" s="196"/>
      <c r="AH422" s="196"/>
      <c r="AI422" s="186">
        <f t="shared" si="31"/>
        <v>0</v>
      </c>
      <c r="AJ422" s="186">
        <f t="shared" si="33"/>
        <v>0</v>
      </c>
      <c r="AK422" s="186">
        <f t="shared" si="32"/>
        <v>40.580000000001746</v>
      </c>
      <c r="AL422" s="196"/>
      <c r="AM422" s="187" t="str">
        <f>_xlfn.XLOOKUP(Tabela6[[#This Row],[Unidade]],tabShoppingsEmails[Shopping],tabShoppingsEmails[E-mails consolidados])</f>
        <v>luciano.pedroso@allos.co; vandersilva@allos.co; paula.borges@allos.co; gabriela.salome@allos.co; marcel.pinheiro@allos.co; alan.carvalho@allos.co; heliezer.silva@allos.co; leticia.mendonca@allos.co; laura.lsilva@allos.co</v>
      </c>
    </row>
    <row r="423" spans="1:39" ht="20.85" hidden="1" customHeight="1" thickBot="1">
      <c r="A423" s="185"/>
      <c r="B423" s="186" t="s">
        <v>252</v>
      </c>
      <c r="C423" s="187" t="s">
        <v>151</v>
      </c>
      <c r="D423" s="188" t="s">
        <v>89</v>
      </c>
      <c r="E423" s="199" t="s">
        <v>17</v>
      </c>
      <c r="F423" s="191">
        <v>4</v>
      </c>
      <c r="G423" s="191"/>
      <c r="H423" s="191"/>
      <c r="I423" s="191"/>
      <c r="J423" s="222"/>
      <c r="K423" s="191"/>
      <c r="L423" s="192"/>
      <c r="M423" s="192"/>
      <c r="N423" s="192"/>
      <c r="O423" s="192"/>
      <c r="P423" s="192"/>
      <c r="Q423" s="192"/>
      <c r="R423" s="192"/>
      <c r="S423" s="192"/>
      <c r="T423" s="193" t="str">
        <f>IF(Tabela6[[#This Row],[Desconto SLA Mês]]&lt;&gt;"preenchimento pendente","Sim","Não")</f>
        <v>Sim</v>
      </c>
      <c r="U423" s="168">
        <f t="shared" si="30"/>
        <v>0</v>
      </c>
      <c r="V423" s="194"/>
      <c r="W423" s="194"/>
      <c r="X423" s="194"/>
      <c r="Y423" s="194"/>
      <c r="Z423" s="195">
        <v>45931</v>
      </c>
      <c r="AA423" s="301" cm="1">
        <f t="array" ref="AA423">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45962</v>
      </c>
      <c r="AB423" s="186"/>
      <c r="AC423" s="186"/>
      <c r="AD423" s="186"/>
      <c r="AE423" s="196"/>
      <c r="AF423" s="197"/>
      <c r="AG423" s="196"/>
      <c r="AH423" s="196"/>
      <c r="AI423" s="186">
        <f t="shared" si="31"/>
        <v>0</v>
      </c>
      <c r="AJ423" s="186">
        <f t="shared" si="33"/>
        <v>0</v>
      </c>
      <c r="AK423" s="186">
        <f t="shared" si="32"/>
        <v>0</v>
      </c>
      <c r="AL423" s="196"/>
      <c r="AM423" s="187" t="str">
        <f>_xlfn.XLOOKUP(Tabela6[[#This Row],[Unidade]],tabShoppingsEmails[Shopping],tabShoppingsEmails[E-mails consolidados])</f>
        <v>luciano.pedroso@allos.co; vandersilva@allos.co; paula.borges@allos.co; gabriela.salome@allos.co; marcel.pinheiro@allos.co; alan.carvalho@allos.co; heliezer.silva@allos.co; leticia.mendonca@allos.co; laura.lsilva@allos.co</v>
      </c>
    </row>
    <row r="424" spans="1:39" ht="20.85" hidden="1" customHeight="1" thickBot="1">
      <c r="A424" s="185"/>
      <c r="B424" s="186" t="s">
        <v>252</v>
      </c>
      <c r="C424" s="187" t="s">
        <v>151</v>
      </c>
      <c r="D424" s="188" t="s">
        <v>89</v>
      </c>
      <c r="E424" s="199" t="s">
        <v>17</v>
      </c>
      <c r="F424" s="191">
        <v>4</v>
      </c>
      <c r="G424" s="191"/>
      <c r="H424" s="191"/>
      <c r="I424" s="191"/>
      <c r="J424" s="222"/>
      <c r="K424" s="191"/>
      <c r="L424" s="192"/>
      <c r="M424" s="192"/>
      <c r="N424" s="192"/>
      <c r="O424" s="192"/>
      <c r="P424" s="192"/>
      <c r="Q424" s="192"/>
      <c r="R424" s="192"/>
      <c r="S424" s="192"/>
      <c r="T424" s="193" t="str">
        <f>IF(Tabela6[[#This Row],[Desconto SLA Mês]]&lt;&gt;"preenchimento pendente","Sim","Não")</f>
        <v>Sim</v>
      </c>
      <c r="U424" s="168">
        <f t="shared" si="30"/>
        <v>0</v>
      </c>
      <c r="V424" s="194"/>
      <c r="W424" s="194"/>
      <c r="X424" s="194"/>
      <c r="Y424" s="194"/>
      <c r="Z424" s="195">
        <v>45962</v>
      </c>
      <c r="AA424" s="301" cm="1">
        <f t="array" ref="AA424">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45992</v>
      </c>
      <c r="AB424" s="186"/>
      <c r="AC424" s="186"/>
      <c r="AD424" s="186"/>
      <c r="AE424" s="196"/>
      <c r="AF424" s="197"/>
      <c r="AG424" s="196"/>
      <c r="AH424" s="196"/>
      <c r="AI424" s="186">
        <f t="shared" si="31"/>
        <v>0</v>
      </c>
      <c r="AJ424" s="186">
        <f t="shared" si="33"/>
        <v>0</v>
      </c>
      <c r="AK424" s="186">
        <f t="shared" si="32"/>
        <v>0</v>
      </c>
      <c r="AL424" s="196"/>
      <c r="AM424" s="187" t="str">
        <f>_xlfn.XLOOKUP(Tabela6[[#This Row],[Unidade]],tabShoppingsEmails[Shopping],tabShoppingsEmails[E-mails consolidados])</f>
        <v>luciano.pedroso@allos.co; vandersilva@allos.co; paula.borges@allos.co; gabriela.salome@allos.co; marcel.pinheiro@allos.co; alan.carvalho@allos.co; heliezer.silva@allos.co; leticia.mendonca@allos.co; laura.lsilva@allos.co</v>
      </c>
    </row>
    <row r="425" spans="1:39" ht="20.85" hidden="1" customHeight="1" thickBot="1">
      <c r="A425" s="185"/>
      <c r="B425" s="186" t="s">
        <v>252</v>
      </c>
      <c r="C425" s="187" t="s">
        <v>151</v>
      </c>
      <c r="D425" s="188" t="s">
        <v>89</v>
      </c>
      <c r="E425" s="199" t="s">
        <v>17</v>
      </c>
      <c r="F425" s="191">
        <v>4</v>
      </c>
      <c r="G425" s="191"/>
      <c r="H425" s="191"/>
      <c r="I425" s="191"/>
      <c r="J425" s="222"/>
      <c r="K425" s="191"/>
      <c r="L425" s="192"/>
      <c r="M425" s="192"/>
      <c r="N425" s="192"/>
      <c r="O425" s="192"/>
      <c r="P425" s="192"/>
      <c r="Q425" s="192"/>
      <c r="R425" s="192"/>
      <c r="S425" s="192"/>
      <c r="T425" s="193" t="str">
        <f>IF(Tabela6[[#This Row],[Desconto SLA Mês]]&lt;&gt;"preenchimento pendente","Sim","Não")</f>
        <v>Sim</v>
      </c>
      <c r="U425" s="168">
        <f t="shared" si="30"/>
        <v>0</v>
      </c>
      <c r="V425" s="194"/>
      <c r="W425" s="194"/>
      <c r="X425" s="194"/>
      <c r="Y425" s="194"/>
      <c r="Z425" s="195">
        <v>45992</v>
      </c>
      <c r="AA425" s="301" cm="1">
        <f t="array" ref="AA425">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46023</v>
      </c>
      <c r="AB425" s="186"/>
      <c r="AC425" s="186"/>
      <c r="AD425" s="186"/>
      <c r="AE425" s="196"/>
      <c r="AF425" s="197"/>
      <c r="AG425" s="196"/>
      <c r="AH425" s="196"/>
      <c r="AI425" s="186">
        <f t="shared" si="31"/>
        <v>0</v>
      </c>
      <c r="AJ425" s="186">
        <f t="shared" si="33"/>
        <v>0</v>
      </c>
      <c r="AK425" s="186">
        <f t="shared" si="32"/>
        <v>0</v>
      </c>
      <c r="AL425" s="196"/>
      <c r="AM425" s="187" t="str">
        <f>_xlfn.XLOOKUP(Tabela6[[#This Row],[Unidade]],tabShoppingsEmails[Shopping],tabShoppingsEmails[E-mails consolidados])</f>
        <v>luciano.pedroso@allos.co; vandersilva@allos.co; paula.borges@allos.co; gabriela.salome@allos.co; marcel.pinheiro@allos.co; alan.carvalho@allos.co; heliezer.silva@allos.co; leticia.mendonca@allos.co; laura.lsilva@allos.co</v>
      </c>
    </row>
    <row r="426" spans="1:39" ht="20.85" hidden="1" customHeight="1" thickBot="1">
      <c r="A426" s="185"/>
      <c r="B426" s="186" t="s">
        <v>99</v>
      </c>
      <c r="C426" s="187" t="s">
        <v>151</v>
      </c>
      <c r="D426" s="188" t="s">
        <v>85</v>
      </c>
      <c r="E426" s="199" t="s">
        <v>76</v>
      </c>
      <c r="F426" s="191">
        <v>16</v>
      </c>
      <c r="G426" s="191">
        <v>16</v>
      </c>
      <c r="H426" s="191">
        <v>0</v>
      </c>
      <c r="I426" s="191">
        <f>129+(58/60)</f>
        <v>129.96666666666667</v>
      </c>
      <c r="J426" s="222">
        <v>75627.780446299992</v>
      </c>
      <c r="K426" s="191"/>
      <c r="L426" s="192">
        <v>0</v>
      </c>
      <c r="M426" s="192"/>
      <c r="N426" s="192">
        <v>-2661.72</v>
      </c>
      <c r="O426" s="192">
        <v>0</v>
      </c>
      <c r="P426" s="192"/>
      <c r="Q426" s="192">
        <v>0</v>
      </c>
      <c r="R426" s="192">
        <v>0</v>
      </c>
      <c r="S426" s="192">
        <v>0</v>
      </c>
      <c r="T426" s="193" t="str">
        <f>IF(Tabela6[[#This Row],[Desconto SLA Mês]]&lt;&gt;"preenchimento pendente","Sim","Não")</f>
        <v>Sim</v>
      </c>
      <c r="U426" s="168">
        <f t="shared" si="30"/>
        <v>72966.060446299991</v>
      </c>
      <c r="V426" s="194"/>
      <c r="W426" s="194"/>
      <c r="X426" s="194"/>
      <c r="Y426" s="194"/>
      <c r="Z426" s="195">
        <v>45658</v>
      </c>
      <c r="AA426" s="301" cm="1">
        <f t="array" ref="AA426">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45689</v>
      </c>
      <c r="AB426" s="186"/>
      <c r="AC426" s="186"/>
      <c r="AD426" s="186"/>
      <c r="AE426" s="196"/>
      <c r="AF426" s="197"/>
      <c r="AG426" s="196"/>
      <c r="AH426" s="196"/>
      <c r="AI426" s="186">
        <f t="shared" si="31"/>
        <v>0</v>
      </c>
      <c r="AJ426" s="186">
        <f t="shared" si="33"/>
        <v>0</v>
      </c>
      <c r="AK426" s="186">
        <f t="shared" si="32"/>
        <v>2661.7200000000012</v>
      </c>
      <c r="AL426" s="196"/>
      <c r="AM426" s="187" t="str">
        <f>_xlfn.XLOOKUP(Tabela6[[#This Row],[Unidade]],tabShoppingsEmails[Shopping],tabShoppingsEmails[E-mails consolidados])</f>
        <v>luciano.pedroso@allos.co; vandersilva@allos.co; paula.borges@allos.co; gabriela.salome@allos.co; marcel.pinheiro@allos.co; alan.carvalho@allos.co; heliezer.silva@allos.co; leticia.mendonca@allos.co; laura.lsilva@allos.co</v>
      </c>
    </row>
    <row r="427" spans="1:39" ht="20.85" hidden="1" customHeight="1" thickBot="1">
      <c r="A427" s="185"/>
      <c r="B427" s="186" t="s">
        <v>99</v>
      </c>
      <c r="C427" s="187" t="s">
        <v>151</v>
      </c>
      <c r="D427" s="188" t="s">
        <v>85</v>
      </c>
      <c r="E427" s="199" t="s">
        <v>76</v>
      </c>
      <c r="F427" s="191">
        <v>16</v>
      </c>
      <c r="G427" s="191">
        <v>16</v>
      </c>
      <c r="H427" s="191">
        <v>0</v>
      </c>
      <c r="I427" s="191">
        <v>101.08</v>
      </c>
      <c r="J427" s="222">
        <v>75627.780446299992</v>
      </c>
      <c r="K427" s="191">
        <v>0</v>
      </c>
      <c r="L427" s="192">
        <v>0</v>
      </c>
      <c r="M427" s="192">
        <v>0</v>
      </c>
      <c r="N427" s="192">
        <v>-2070.19</v>
      </c>
      <c r="O427" s="192">
        <v>0</v>
      </c>
      <c r="P427" s="192">
        <v>0</v>
      </c>
      <c r="Q427" s="192">
        <v>0</v>
      </c>
      <c r="R427" s="192">
        <v>0</v>
      </c>
      <c r="S427" s="192">
        <v>0</v>
      </c>
      <c r="T427" s="193" t="str">
        <f>IF(Tabela6[[#This Row],[Desconto SLA Mês]]&lt;&gt;"preenchimento pendente","Sim","Não")</f>
        <v>Sim</v>
      </c>
      <c r="U427" s="168">
        <f t="shared" si="30"/>
        <v>73557.59044629999</v>
      </c>
      <c r="V427" s="194"/>
      <c r="W427" s="194"/>
      <c r="X427" s="194"/>
      <c r="Y427" s="194"/>
      <c r="Z427" s="195">
        <v>45689</v>
      </c>
      <c r="AA427" s="301" cm="1">
        <f t="array" ref="AA427">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45717</v>
      </c>
      <c r="AB427" s="186"/>
      <c r="AC427" s="186"/>
      <c r="AD427" s="186"/>
      <c r="AE427" s="196"/>
      <c r="AF427" s="197"/>
      <c r="AG427" s="196"/>
      <c r="AH427" s="196"/>
      <c r="AI427" s="186">
        <f t="shared" si="31"/>
        <v>0</v>
      </c>
      <c r="AJ427" s="186">
        <f t="shared" si="33"/>
        <v>0</v>
      </c>
      <c r="AK427" s="186">
        <f t="shared" si="32"/>
        <v>2070.1900000000023</v>
      </c>
      <c r="AL427" s="196"/>
      <c r="AM427" s="187" t="str">
        <f>_xlfn.XLOOKUP(Tabela6[[#This Row],[Unidade]],tabShoppingsEmails[Shopping],tabShoppingsEmails[E-mails consolidados])</f>
        <v>luciano.pedroso@allos.co; vandersilva@allos.co; paula.borges@allos.co; gabriela.salome@allos.co; marcel.pinheiro@allos.co; alan.carvalho@allos.co; heliezer.silva@allos.co; leticia.mendonca@allos.co; laura.lsilva@allos.co</v>
      </c>
    </row>
    <row r="428" spans="1:39" ht="20.85" hidden="1" customHeight="1" thickBot="1">
      <c r="A428" s="185"/>
      <c r="B428" s="186" t="s">
        <v>99</v>
      </c>
      <c r="C428" s="186" t="s">
        <v>151</v>
      </c>
      <c r="D428" s="199" t="s">
        <v>85</v>
      </c>
      <c r="E428" s="199" t="s">
        <v>76</v>
      </c>
      <c r="F428" s="191">
        <v>16</v>
      </c>
      <c r="G428" s="191">
        <v>16</v>
      </c>
      <c r="H428" s="191">
        <v>0</v>
      </c>
      <c r="I428" s="191">
        <v>66.27</v>
      </c>
      <c r="J428" s="222">
        <v>75627.780446299992</v>
      </c>
      <c r="K428" s="191"/>
      <c r="L428" s="192">
        <v>0</v>
      </c>
      <c r="M428" s="192"/>
      <c r="N428" s="192">
        <v>-1357.1413333333301</v>
      </c>
      <c r="O428" s="192">
        <v>0</v>
      </c>
      <c r="P428" s="192"/>
      <c r="Q428" s="192">
        <v>0</v>
      </c>
      <c r="R428" s="192"/>
      <c r="S428" s="192"/>
      <c r="T428" s="193" t="str">
        <f>IF(Tabela6[[#This Row],[Desconto SLA Mês]]&lt;&gt;"preenchimento pendente","Sim","Não")</f>
        <v>Sim</v>
      </c>
      <c r="U428" s="168">
        <f t="shared" si="30"/>
        <v>74270.639112966659</v>
      </c>
      <c r="V428" s="194"/>
      <c r="W428" s="194"/>
      <c r="X428" s="194"/>
      <c r="Y428" s="194"/>
      <c r="Z428" s="195">
        <v>45717</v>
      </c>
      <c r="AA428" s="301" cm="1">
        <f t="array" ref="AA428">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45748</v>
      </c>
      <c r="AB428" s="186"/>
      <c r="AC428" s="186"/>
      <c r="AD428" s="186"/>
      <c r="AE428" s="196"/>
      <c r="AF428" s="197"/>
      <c r="AG428" s="196"/>
      <c r="AH428" s="196"/>
      <c r="AI428" s="186">
        <f t="shared" si="31"/>
        <v>0</v>
      </c>
      <c r="AJ428" s="186">
        <f t="shared" si="33"/>
        <v>0</v>
      </c>
      <c r="AK428" s="186">
        <f t="shared" si="32"/>
        <v>1357.141333333333</v>
      </c>
      <c r="AL428" s="196"/>
      <c r="AM428" s="187" t="str">
        <f>_xlfn.XLOOKUP(Tabela6[[#This Row],[Unidade]],tabShoppingsEmails[Shopping],tabShoppingsEmails[E-mails consolidados])</f>
        <v>luciano.pedroso@allos.co; vandersilva@allos.co; paula.borges@allos.co; gabriela.salome@allos.co; marcel.pinheiro@allos.co; alan.carvalho@allos.co; heliezer.silva@allos.co; leticia.mendonca@allos.co; laura.lsilva@allos.co</v>
      </c>
    </row>
    <row r="429" spans="1:39" ht="20.85" hidden="1" customHeight="1" thickBot="1">
      <c r="A429" s="185"/>
      <c r="B429" s="186" t="s">
        <v>99</v>
      </c>
      <c r="C429" s="186" t="s">
        <v>151</v>
      </c>
      <c r="D429" s="199" t="s">
        <v>85</v>
      </c>
      <c r="E429" s="199" t="s">
        <v>76</v>
      </c>
      <c r="F429" s="191">
        <v>16</v>
      </c>
      <c r="G429" s="191">
        <v>16</v>
      </c>
      <c r="H429" s="191">
        <v>0</v>
      </c>
      <c r="I429" s="191">
        <v>68.55</v>
      </c>
      <c r="J429" s="222">
        <v>81241.521097249992</v>
      </c>
      <c r="K429" s="191"/>
      <c r="L429" s="192">
        <v>0</v>
      </c>
      <c r="M429" s="192"/>
      <c r="N429" s="192">
        <v>-1403.904</v>
      </c>
      <c r="O429" s="192">
        <v>0</v>
      </c>
      <c r="P429" s="192"/>
      <c r="Q429" s="192">
        <v>0</v>
      </c>
      <c r="R429" s="192"/>
      <c r="S429" s="192">
        <v>0</v>
      </c>
      <c r="T429" s="193" t="str">
        <f>IF(Tabela6[[#This Row],[Desconto SLA Mês]]&lt;&gt;"preenchimento pendente","Sim","Não")</f>
        <v>Sim</v>
      </c>
      <c r="U429" s="168">
        <f t="shared" si="30"/>
        <v>79837.617097249997</v>
      </c>
      <c r="V429" s="194"/>
      <c r="W429" s="194"/>
      <c r="X429" s="194">
        <v>16389.259999999998</v>
      </c>
      <c r="Y429" s="194" t="s">
        <v>271</v>
      </c>
      <c r="Z429" s="195">
        <v>45748</v>
      </c>
      <c r="AA429" s="301" cm="1">
        <f t="array" ref="AA429">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45778</v>
      </c>
      <c r="AB429" s="186"/>
      <c r="AC429" s="186"/>
      <c r="AD429" s="186"/>
      <c r="AE429" s="196"/>
      <c r="AF429" s="197"/>
      <c r="AG429" s="196"/>
      <c r="AH429" s="196"/>
      <c r="AI429" s="186">
        <f t="shared" si="31"/>
        <v>0</v>
      </c>
      <c r="AJ429" s="186">
        <f t="shared" si="33"/>
        <v>0</v>
      </c>
      <c r="AK429" s="186">
        <f t="shared" si="32"/>
        <v>1403.903999999995</v>
      </c>
      <c r="AL429" s="196"/>
      <c r="AM429" s="187" t="str">
        <f>_xlfn.XLOOKUP(Tabela6[[#This Row],[Unidade]],tabShoppingsEmails[Shopping],tabShoppingsEmails[E-mails consolidados])</f>
        <v>luciano.pedroso@allos.co; vandersilva@allos.co; paula.borges@allos.co; gabriela.salome@allos.co; marcel.pinheiro@allos.co; alan.carvalho@allos.co; heliezer.silva@allos.co; leticia.mendonca@allos.co; laura.lsilva@allos.co</v>
      </c>
    </row>
    <row r="430" spans="1:39" ht="20.85" hidden="1" customHeight="1" thickBot="1">
      <c r="A430" s="185"/>
      <c r="B430" s="186" t="s">
        <v>99</v>
      </c>
      <c r="C430" s="186" t="s">
        <v>151</v>
      </c>
      <c r="D430" s="199" t="s">
        <v>85</v>
      </c>
      <c r="E430" s="199" t="s">
        <v>76</v>
      </c>
      <c r="F430" s="191">
        <v>16</v>
      </c>
      <c r="G430" s="191">
        <v>16</v>
      </c>
      <c r="H430" s="191">
        <v>0</v>
      </c>
      <c r="I430" s="191">
        <v>60.83</v>
      </c>
      <c r="J430" s="222">
        <v>81241.521097249992</v>
      </c>
      <c r="K430" s="191"/>
      <c r="L430" s="192">
        <v>0</v>
      </c>
      <c r="M430" s="192"/>
      <c r="N430" s="192">
        <v>-1340.0849000000001</v>
      </c>
      <c r="O430" s="192">
        <v>0</v>
      </c>
      <c r="P430" s="192"/>
      <c r="Q430" s="192"/>
      <c r="R430" s="192"/>
      <c r="S430" s="192">
        <v>0</v>
      </c>
      <c r="T430" s="193" t="str">
        <f>IF(Tabela6[[#This Row],[Desconto SLA Mês]]&lt;&gt;"preenchimento pendente","Sim","Não")</f>
        <v>Sim</v>
      </c>
      <c r="U430" s="168">
        <f t="shared" si="30"/>
        <v>79901.43619724999</v>
      </c>
      <c r="V430" s="194"/>
      <c r="W430" s="194"/>
      <c r="X430" s="194"/>
      <c r="Y430" s="194"/>
      <c r="Z430" s="195">
        <v>45778</v>
      </c>
      <c r="AA430" s="301" cm="1">
        <f t="array" ref="AA430">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45809</v>
      </c>
      <c r="AB430" s="186"/>
      <c r="AC430" s="186"/>
      <c r="AD430" s="186"/>
      <c r="AE430" s="196"/>
      <c r="AF430" s="197"/>
      <c r="AG430" s="196"/>
      <c r="AH430" s="196"/>
      <c r="AI430" s="186">
        <f t="shared" si="31"/>
        <v>0</v>
      </c>
      <c r="AJ430" s="186">
        <f t="shared" si="33"/>
        <v>0</v>
      </c>
      <c r="AK430" s="186">
        <f t="shared" si="32"/>
        <v>1340.0849000000017</v>
      </c>
      <c r="AL430" s="196"/>
      <c r="AM430" s="187" t="str">
        <f>_xlfn.XLOOKUP(Tabela6[[#This Row],[Unidade]],tabShoppingsEmails[Shopping],tabShoppingsEmails[E-mails consolidados])</f>
        <v>luciano.pedroso@allos.co; vandersilva@allos.co; paula.borges@allos.co; gabriela.salome@allos.co; marcel.pinheiro@allos.co; alan.carvalho@allos.co; heliezer.silva@allos.co; leticia.mendonca@allos.co; laura.lsilva@allos.co</v>
      </c>
    </row>
    <row r="431" spans="1:39" ht="20.85" hidden="1" customHeight="1" thickBot="1">
      <c r="A431" s="185"/>
      <c r="B431" s="186" t="s">
        <v>99</v>
      </c>
      <c r="C431" s="186" t="s">
        <v>151</v>
      </c>
      <c r="D431" s="199" t="s">
        <v>85</v>
      </c>
      <c r="E431" s="199" t="s">
        <v>76</v>
      </c>
      <c r="F431" s="191">
        <v>16</v>
      </c>
      <c r="G431" s="191">
        <v>16</v>
      </c>
      <c r="H431" s="191">
        <v>0</v>
      </c>
      <c r="I431" s="191">
        <v>110.13</v>
      </c>
      <c r="J431" s="222">
        <v>81241.521097249992</v>
      </c>
      <c r="K431" s="191"/>
      <c r="L431" s="192">
        <v>0</v>
      </c>
      <c r="M431" s="192"/>
      <c r="N431" s="192">
        <v>-2426.1639</v>
      </c>
      <c r="O431" s="192">
        <v>0</v>
      </c>
      <c r="P431" s="192"/>
      <c r="Q431" s="192">
        <v>0</v>
      </c>
      <c r="R431" s="192"/>
      <c r="S431" s="192">
        <v>0</v>
      </c>
      <c r="T431" s="193" t="str">
        <f>IF(Tabela6[[#This Row],[Desconto SLA Mês]]&lt;&gt;"preenchimento pendente","Sim","Não")</f>
        <v>Sim</v>
      </c>
      <c r="U431" s="168">
        <f t="shared" si="30"/>
        <v>78815.357197249992</v>
      </c>
      <c r="V431" s="194"/>
      <c r="W431" s="194"/>
      <c r="X431" s="194"/>
      <c r="Y431" s="194"/>
      <c r="Z431" s="195">
        <v>45809</v>
      </c>
      <c r="AA431" s="301" cm="1">
        <f t="array" ref="AA431">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45839</v>
      </c>
      <c r="AB431" s="186"/>
      <c r="AC431" s="186"/>
      <c r="AD431" s="186"/>
      <c r="AE431" s="196"/>
      <c r="AF431" s="197"/>
      <c r="AG431" s="196"/>
      <c r="AH431" s="196"/>
      <c r="AI431" s="186">
        <f t="shared" si="31"/>
        <v>0</v>
      </c>
      <c r="AJ431" s="186">
        <f t="shared" si="33"/>
        <v>0</v>
      </c>
      <c r="AK431" s="186">
        <f t="shared" si="32"/>
        <v>2426.1638999999996</v>
      </c>
      <c r="AL431" s="196"/>
      <c r="AM431" s="187" t="str">
        <f>_xlfn.XLOOKUP(Tabela6[[#This Row],[Unidade]],tabShoppingsEmails[Shopping],tabShoppingsEmails[E-mails consolidados])</f>
        <v>luciano.pedroso@allos.co; vandersilva@allos.co; paula.borges@allos.co; gabriela.salome@allos.co; marcel.pinheiro@allos.co; alan.carvalho@allos.co; heliezer.silva@allos.co; leticia.mendonca@allos.co; laura.lsilva@allos.co</v>
      </c>
    </row>
    <row r="432" spans="1:39" ht="20.85" hidden="1" customHeight="1" thickBot="1">
      <c r="A432" s="185"/>
      <c r="B432" s="186" t="s">
        <v>99</v>
      </c>
      <c r="C432" s="186" t="s">
        <v>151</v>
      </c>
      <c r="D432" s="199" t="s">
        <v>85</v>
      </c>
      <c r="E432" s="199" t="s">
        <v>76</v>
      </c>
      <c r="F432" s="191">
        <v>16</v>
      </c>
      <c r="G432" s="191">
        <v>16</v>
      </c>
      <c r="H432" s="191">
        <v>0</v>
      </c>
      <c r="I432" s="191">
        <v>61.83</v>
      </c>
      <c r="J432" s="222">
        <v>81241.521097249992</v>
      </c>
      <c r="K432" s="191"/>
      <c r="L432" s="192">
        <v>0</v>
      </c>
      <c r="M432" s="192"/>
      <c r="N432" s="192">
        <v>-1362.1149</v>
      </c>
      <c r="O432" s="192">
        <v>0</v>
      </c>
      <c r="P432" s="192"/>
      <c r="Q432" s="192">
        <v>0</v>
      </c>
      <c r="R432" s="192"/>
      <c r="S432" s="192">
        <v>0</v>
      </c>
      <c r="T432" s="193" t="str">
        <f>IF(Tabela6[[#This Row],[Desconto SLA Mês]]&lt;&gt;"preenchimento pendente","Sim","Não")</f>
        <v>Sim</v>
      </c>
      <c r="U432" s="168">
        <f t="shared" si="30"/>
        <v>79879.406197249991</v>
      </c>
      <c r="V432" s="194"/>
      <c r="W432" s="194"/>
      <c r="X432" s="194"/>
      <c r="Y432" s="194"/>
      <c r="Z432" s="195">
        <v>45839</v>
      </c>
      <c r="AA432" s="301" cm="1">
        <f t="array" ref="AA432">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45870</v>
      </c>
      <c r="AB432" s="186"/>
      <c r="AC432" s="186"/>
      <c r="AD432" s="186"/>
      <c r="AE432" s="196"/>
      <c r="AF432" s="197"/>
      <c r="AG432" s="196"/>
      <c r="AH432" s="196"/>
      <c r="AI432" s="186">
        <f t="shared" si="31"/>
        <v>0</v>
      </c>
      <c r="AJ432" s="186">
        <f t="shared" si="33"/>
        <v>0</v>
      </c>
      <c r="AK432" s="186">
        <f t="shared" si="32"/>
        <v>1362.1149000000005</v>
      </c>
      <c r="AL432" s="196"/>
      <c r="AM432" s="187" t="str">
        <f>_xlfn.XLOOKUP(Tabela6[[#This Row],[Unidade]],tabShoppingsEmails[Shopping],tabShoppingsEmails[E-mails consolidados])</f>
        <v>luciano.pedroso@allos.co; vandersilva@allos.co; paula.borges@allos.co; gabriela.salome@allos.co; marcel.pinheiro@allos.co; alan.carvalho@allos.co; heliezer.silva@allos.co; leticia.mendonca@allos.co; laura.lsilva@allos.co</v>
      </c>
    </row>
    <row r="433" spans="1:39" ht="20.85" hidden="1" customHeight="1" thickBot="1">
      <c r="A433" s="185">
        <v>45901</v>
      </c>
      <c r="B433" s="186" t="s">
        <v>99</v>
      </c>
      <c r="C433" s="186" t="s">
        <v>151</v>
      </c>
      <c r="D433" s="199" t="s">
        <v>85</v>
      </c>
      <c r="E433" s="199" t="s">
        <v>76</v>
      </c>
      <c r="F433" s="191">
        <v>16</v>
      </c>
      <c r="G433" s="191">
        <v>16</v>
      </c>
      <c r="H433" s="191">
        <v>0</v>
      </c>
      <c r="I433" s="191">
        <v>255.82</v>
      </c>
      <c r="J433" s="222">
        <v>81241.521097249992</v>
      </c>
      <c r="K433" s="191"/>
      <c r="L433" s="192">
        <v>0</v>
      </c>
      <c r="M433" s="192"/>
      <c r="N433" s="192">
        <v>-5635.7146000000002</v>
      </c>
      <c r="O433" s="192">
        <v>0</v>
      </c>
      <c r="P433" s="192"/>
      <c r="Q433" s="192">
        <v>0</v>
      </c>
      <c r="R433" s="192"/>
      <c r="S433" s="192">
        <v>0</v>
      </c>
      <c r="T433" s="193" t="str">
        <f>IF(Tabela6[[#This Row],[Desconto SLA Mês]]&lt;&gt;"preenchimento pendente","Sim","Não")</f>
        <v>Sim</v>
      </c>
      <c r="U433" s="168">
        <f t="shared" si="30"/>
        <v>75605.806497249985</v>
      </c>
      <c r="V433" s="194"/>
      <c r="W433" s="194"/>
      <c r="X433" s="194"/>
      <c r="Y433" s="194"/>
      <c r="Z433" s="195">
        <v>45870</v>
      </c>
      <c r="AA433" s="301" cm="1">
        <f t="array" ref="AA433">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45901</v>
      </c>
      <c r="AB433" s="186"/>
      <c r="AC433" s="186"/>
      <c r="AD433" s="186"/>
      <c r="AE433" s="196"/>
      <c r="AF433" s="197"/>
      <c r="AG433" s="196"/>
      <c r="AH433" s="196"/>
      <c r="AI433" s="186">
        <f t="shared" si="31"/>
        <v>0</v>
      </c>
      <c r="AJ433" s="186">
        <f t="shared" si="33"/>
        <v>0</v>
      </c>
      <c r="AK433" s="186">
        <f t="shared" si="32"/>
        <v>5635.7146000000066</v>
      </c>
      <c r="AL433" s="196"/>
      <c r="AM433" s="187" t="str">
        <f>_xlfn.XLOOKUP(Tabela6[[#This Row],[Unidade]],tabShoppingsEmails[Shopping],tabShoppingsEmails[E-mails consolidados])</f>
        <v>luciano.pedroso@allos.co; vandersilva@allos.co; paula.borges@allos.co; gabriela.salome@allos.co; marcel.pinheiro@allos.co; alan.carvalho@allos.co; heliezer.silva@allos.co; leticia.mendonca@allos.co; laura.lsilva@allos.co</v>
      </c>
    </row>
    <row r="434" spans="1:39" ht="20.85" hidden="1" customHeight="1" thickBot="1">
      <c r="A434" s="185">
        <v>45938</v>
      </c>
      <c r="B434" s="186" t="s">
        <v>99</v>
      </c>
      <c r="C434" s="186" t="s">
        <v>151</v>
      </c>
      <c r="D434" s="199" t="s">
        <v>85</v>
      </c>
      <c r="E434" s="199" t="s">
        <v>76</v>
      </c>
      <c r="F434" s="191">
        <v>16</v>
      </c>
      <c r="G434" s="191">
        <v>16</v>
      </c>
      <c r="H434" s="191">
        <v>0</v>
      </c>
      <c r="I434" s="191">
        <v>169.37</v>
      </c>
      <c r="J434" s="222">
        <v>81241.521097249992</v>
      </c>
      <c r="K434" s="191"/>
      <c r="L434" s="192">
        <v>0</v>
      </c>
      <c r="M434" s="192"/>
      <c r="N434" s="192">
        <v>-3731.2211000000002</v>
      </c>
      <c r="O434" s="192">
        <v>0</v>
      </c>
      <c r="P434" s="192"/>
      <c r="Q434" s="192">
        <v>0</v>
      </c>
      <c r="R434" s="192">
        <v>0</v>
      </c>
      <c r="S434" s="192">
        <v>0</v>
      </c>
      <c r="T434" s="193" t="str">
        <f>IF(Tabela6[[#This Row],[Desconto SLA Mês]]&lt;&gt;"preenchimento pendente","Sim","Não")</f>
        <v>Sim</v>
      </c>
      <c r="U434" s="168">
        <f t="shared" si="30"/>
        <v>77510.299997249997</v>
      </c>
      <c r="V434" s="194"/>
      <c r="W434" s="194"/>
      <c r="X434" s="194"/>
      <c r="Y434" s="194"/>
      <c r="Z434" s="195">
        <v>45901</v>
      </c>
      <c r="AA434" s="301" cm="1">
        <f t="array" ref="AA434">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45931</v>
      </c>
      <c r="AB434" s="186"/>
      <c r="AC434" s="186"/>
      <c r="AD434" s="186"/>
      <c r="AE434" s="196"/>
      <c r="AF434" s="197"/>
      <c r="AG434" s="196"/>
      <c r="AH434" s="196"/>
      <c r="AI434" s="186">
        <f t="shared" si="31"/>
        <v>0</v>
      </c>
      <c r="AJ434" s="186">
        <f t="shared" si="33"/>
        <v>0</v>
      </c>
      <c r="AK434" s="186">
        <f t="shared" si="32"/>
        <v>3731.2210999999952</v>
      </c>
      <c r="AL434" s="196"/>
      <c r="AM434" s="187" t="str">
        <f>_xlfn.XLOOKUP(Tabela6[[#This Row],[Unidade]],tabShoppingsEmails[Shopping],tabShoppingsEmails[E-mails consolidados])</f>
        <v>luciano.pedroso@allos.co; vandersilva@allos.co; paula.borges@allos.co; gabriela.salome@allos.co; marcel.pinheiro@allos.co; alan.carvalho@allos.co; heliezer.silva@allos.co; leticia.mendonca@allos.co; laura.lsilva@allos.co</v>
      </c>
    </row>
    <row r="435" spans="1:39" ht="20.85" hidden="1" customHeight="1" thickBot="1">
      <c r="A435" s="185"/>
      <c r="B435" s="186" t="s">
        <v>252</v>
      </c>
      <c r="C435" s="186" t="s">
        <v>151</v>
      </c>
      <c r="D435" s="199" t="s">
        <v>85</v>
      </c>
      <c r="E435" s="199" t="s">
        <v>76</v>
      </c>
      <c r="F435" s="191">
        <v>16</v>
      </c>
      <c r="G435" s="191"/>
      <c r="H435" s="191"/>
      <c r="I435" s="191"/>
      <c r="J435" s="222"/>
      <c r="K435" s="191"/>
      <c r="L435" s="192"/>
      <c r="M435" s="192"/>
      <c r="N435" s="192"/>
      <c r="O435" s="192"/>
      <c r="P435" s="192"/>
      <c r="Q435" s="192"/>
      <c r="R435" s="192"/>
      <c r="S435" s="192"/>
      <c r="T435" s="193" t="str">
        <f>IF(Tabela6[[#This Row],[Desconto SLA Mês]]&lt;&gt;"preenchimento pendente","Sim","Não")</f>
        <v>Sim</v>
      </c>
      <c r="U435" s="168">
        <f t="shared" si="30"/>
        <v>0</v>
      </c>
      <c r="V435" s="194"/>
      <c r="W435" s="194"/>
      <c r="X435" s="194"/>
      <c r="Y435" s="194"/>
      <c r="Z435" s="195">
        <v>45931</v>
      </c>
      <c r="AA435" s="301" cm="1">
        <f t="array" ref="AA435">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45962</v>
      </c>
      <c r="AB435" s="186"/>
      <c r="AC435" s="186"/>
      <c r="AD435" s="186"/>
      <c r="AE435" s="196"/>
      <c r="AF435" s="197"/>
      <c r="AG435" s="196"/>
      <c r="AH435" s="196"/>
      <c r="AI435" s="186">
        <f t="shared" si="31"/>
        <v>0</v>
      </c>
      <c r="AJ435" s="186">
        <f t="shared" si="33"/>
        <v>0</v>
      </c>
      <c r="AK435" s="186">
        <f t="shared" si="32"/>
        <v>0</v>
      </c>
      <c r="AL435" s="196"/>
      <c r="AM435" s="187" t="str">
        <f>_xlfn.XLOOKUP(Tabela6[[#This Row],[Unidade]],tabShoppingsEmails[Shopping],tabShoppingsEmails[E-mails consolidados])</f>
        <v>luciano.pedroso@allos.co; vandersilva@allos.co; paula.borges@allos.co; gabriela.salome@allos.co; marcel.pinheiro@allos.co; alan.carvalho@allos.co; heliezer.silva@allos.co; leticia.mendonca@allos.co; laura.lsilva@allos.co</v>
      </c>
    </row>
    <row r="436" spans="1:39" ht="20.85" hidden="1" customHeight="1" thickBot="1">
      <c r="A436" s="185"/>
      <c r="B436" s="186" t="s">
        <v>252</v>
      </c>
      <c r="C436" s="186" t="s">
        <v>151</v>
      </c>
      <c r="D436" s="199" t="s">
        <v>85</v>
      </c>
      <c r="E436" s="199" t="s">
        <v>76</v>
      </c>
      <c r="F436" s="191">
        <v>16</v>
      </c>
      <c r="G436" s="191"/>
      <c r="H436" s="191"/>
      <c r="I436" s="191"/>
      <c r="J436" s="222"/>
      <c r="K436" s="191"/>
      <c r="L436" s="192"/>
      <c r="M436" s="192"/>
      <c r="N436" s="192"/>
      <c r="O436" s="192"/>
      <c r="P436" s="192"/>
      <c r="Q436" s="192"/>
      <c r="R436" s="192"/>
      <c r="S436" s="192"/>
      <c r="T436" s="193" t="str">
        <f>IF(Tabela6[[#This Row],[Desconto SLA Mês]]&lt;&gt;"preenchimento pendente","Sim","Não")</f>
        <v>Sim</v>
      </c>
      <c r="U436" s="168">
        <f t="shared" si="30"/>
        <v>0</v>
      </c>
      <c r="V436" s="194"/>
      <c r="W436" s="194"/>
      <c r="X436" s="194"/>
      <c r="Y436" s="194"/>
      <c r="Z436" s="195">
        <v>45962</v>
      </c>
      <c r="AA436" s="301" cm="1">
        <f t="array" ref="AA436">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45992</v>
      </c>
      <c r="AB436" s="186"/>
      <c r="AC436" s="186"/>
      <c r="AD436" s="186"/>
      <c r="AE436" s="196"/>
      <c r="AF436" s="197"/>
      <c r="AG436" s="196"/>
      <c r="AH436" s="196"/>
      <c r="AI436" s="186">
        <f t="shared" si="31"/>
        <v>0</v>
      </c>
      <c r="AJ436" s="186">
        <f t="shared" si="33"/>
        <v>0</v>
      </c>
      <c r="AK436" s="186">
        <f t="shared" si="32"/>
        <v>0</v>
      </c>
      <c r="AL436" s="196"/>
      <c r="AM436" s="187" t="str">
        <f>_xlfn.XLOOKUP(Tabela6[[#This Row],[Unidade]],tabShoppingsEmails[Shopping],tabShoppingsEmails[E-mails consolidados])</f>
        <v>luciano.pedroso@allos.co; vandersilva@allos.co; paula.borges@allos.co; gabriela.salome@allos.co; marcel.pinheiro@allos.co; alan.carvalho@allos.co; heliezer.silva@allos.co; leticia.mendonca@allos.co; laura.lsilva@allos.co</v>
      </c>
    </row>
    <row r="437" spans="1:39" ht="20.85" hidden="1" customHeight="1" thickBot="1">
      <c r="A437" s="185"/>
      <c r="B437" s="186" t="s">
        <v>252</v>
      </c>
      <c r="C437" s="186" t="s">
        <v>151</v>
      </c>
      <c r="D437" s="199" t="s">
        <v>85</v>
      </c>
      <c r="E437" s="199" t="s">
        <v>76</v>
      </c>
      <c r="F437" s="191">
        <v>16</v>
      </c>
      <c r="G437" s="191"/>
      <c r="H437" s="191"/>
      <c r="I437" s="191"/>
      <c r="J437" s="222"/>
      <c r="K437" s="191"/>
      <c r="L437" s="192"/>
      <c r="M437" s="192"/>
      <c r="N437" s="192"/>
      <c r="O437" s="192"/>
      <c r="P437" s="192"/>
      <c r="Q437" s="192"/>
      <c r="R437" s="192"/>
      <c r="S437" s="192"/>
      <c r="T437" s="193" t="str">
        <f>IF(Tabela6[[#This Row],[Desconto SLA Mês]]&lt;&gt;"preenchimento pendente","Sim","Não")</f>
        <v>Sim</v>
      </c>
      <c r="U437" s="168">
        <f t="shared" si="30"/>
        <v>0</v>
      </c>
      <c r="V437" s="194"/>
      <c r="W437" s="194"/>
      <c r="X437" s="194"/>
      <c r="Y437" s="194"/>
      <c r="Z437" s="195">
        <v>45992</v>
      </c>
      <c r="AA437" s="301" cm="1">
        <f t="array" ref="AA437">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46023</v>
      </c>
      <c r="AB437" s="186"/>
      <c r="AC437" s="186"/>
      <c r="AD437" s="186"/>
      <c r="AE437" s="196"/>
      <c r="AF437" s="197"/>
      <c r="AG437" s="196"/>
      <c r="AH437" s="196"/>
      <c r="AI437" s="186">
        <f t="shared" si="31"/>
        <v>0</v>
      </c>
      <c r="AJ437" s="186">
        <f t="shared" si="33"/>
        <v>0</v>
      </c>
      <c r="AK437" s="186">
        <f t="shared" si="32"/>
        <v>0</v>
      </c>
      <c r="AL437" s="196"/>
      <c r="AM437" s="187" t="str">
        <f>_xlfn.XLOOKUP(Tabela6[[#This Row],[Unidade]],tabShoppingsEmails[Shopping],tabShoppingsEmails[E-mails consolidados])</f>
        <v>luciano.pedroso@allos.co; vandersilva@allos.co; paula.borges@allos.co; gabriela.salome@allos.co; marcel.pinheiro@allos.co; alan.carvalho@allos.co; heliezer.silva@allos.co; leticia.mendonca@allos.co; laura.lsilva@allos.co</v>
      </c>
    </row>
    <row r="438" spans="1:39" ht="20.85" hidden="1" customHeight="1" thickBot="1">
      <c r="A438" s="185"/>
      <c r="B438" s="186" t="s">
        <v>99</v>
      </c>
      <c r="C438" s="186" t="s">
        <v>151</v>
      </c>
      <c r="D438" s="199" t="s">
        <v>87</v>
      </c>
      <c r="E438" s="199" t="s">
        <v>76</v>
      </c>
      <c r="F438" s="191">
        <v>10</v>
      </c>
      <c r="G438" s="191">
        <v>10</v>
      </c>
      <c r="H438" s="191">
        <v>0</v>
      </c>
      <c r="I438" s="191">
        <v>0</v>
      </c>
      <c r="J438" s="222">
        <v>67407.850000000006</v>
      </c>
      <c r="K438" s="191"/>
      <c r="L438" s="192">
        <v>0</v>
      </c>
      <c r="M438" s="192"/>
      <c r="N438" s="192">
        <v>0</v>
      </c>
      <c r="O438" s="192">
        <v>0</v>
      </c>
      <c r="P438" s="192"/>
      <c r="Q438" s="192">
        <v>0</v>
      </c>
      <c r="R438" s="192">
        <v>0</v>
      </c>
      <c r="S438" s="192">
        <v>0</v>
      </c>
      <c r="T438" s="193" t="str">
        <f>IF(Tabela6[[#This Row],[Desconto SLA Mês]]&lt;&gt;"preenchimento pendente","Sim","Não")</f>
        <v>Sim</v>
      </c>
      <c r="U438" s="168">
        <f t="shared" si="30"/>
        <v>67407.850000000006</v>
      </c>
      <c r="V438" s="194"/>
      <c r="W438" s="194"/>
      <c r="X438" s="194"/>
      <c r="Y438" s="194"/>
      <c r="Z438" s="195">
        <v>45658</v>
      </c>
      <c r="AA438" s="301" cm="1">
        <f t="array" ref="AA438">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45689</v>
      </c>
      <c r="AB438" s="204">
        <v>7425</v>
      </c>
      <c r="AC438" s="186">
        <v>5940</v>
      </c>
      <c r="AD438" s="186">
        <v>5940</v>
      </c>
      <c r="AE438" s="196"/>
      <c r="AF438" s="197"/>
      <c r="AG438" s="196"/>
      <c r="AH438" s="196"/>
      <c r="AI438" s="186">
        <f t="shared" si="31"/>
        <v>0</v>
      </c>
      <c r="AJ438" s="186">
        <f t="shared" si="33"/>
        <v>1485</v>
      </c>
      <c r="AK438" s="186">
        <f t="shared" si="32"/>
        <v>0</v>
      </c>
      <c r="AL438" s="196"/>
      <c r="AM438" s="187" t="str">
        <f>_xlfn.XLOOKUP(Tabela6[[#This Row],[Unidade]],tabShoppingsEmails[Shopping],tabShoppingsEmails[E-mails consolidados])</f>
        <v>luciano.pedroso@allos.co; vandersilva@allos.co; paula.borges@allos.co; gabriela.salome@allos.co; marcel.pinheiro@allos.co; alan.carvalho@allos.co; heliezer.silva@allos.co; leticia.mendonca@allos.co; laura.lsilva@allos.co</v>
      </c>
    </row>
    <row r="439" spans="1:39" ht="20.85" hidden="1" customHeight="1" thickBot="1">
      <c r="A439" s="185"/>
      <c r="B439" s="186" t="s">
        <v>99</v>
      </c>
      <c r="C439" s="186" t="s">
        <v>151</v>
      </c>
      <c r="D439" s="199" t="s">
        <v>87</v>
      </c>
      <c r="E439" s="199" t="s">
        <v>76</v>
      </c>
      <c r="F439" s="191">
        <v>10</v>
      </c>
      <c r="G439" s="191">
        <v>10</v>
      </c>
      <c r="H439" s="191">
        <v>0</v>
      </c>
      <c r="I439" s="191">
        <v>0</v>
      </c>
      <c r="J439" s="222">
        <v>67407.850000000006</v>
      </c>
      <c r="K439" s="191">
        <v>0</v>
      </c>
      <c r="L439" s="192">
        <v>0</v>
      </c>
      <c r="M439" s="192">
        <v>0</v>
      </c>
      <c r="N439" s="192">
        <v>0</v>
      </c>
      <c r="O439" s="192">
        <v>0</v>
      </c>
      <c r="P439" s="192">
        <v>0</v>
      </c>
      <c r="Q439" s="192">
        <v>0</v>
      </c>
      <c r="R439" s="192">
        <v>0</v>
      </c>
      <c r="S439" s="192">
        <v>0</v>
      </c>
      <c r="T439" s="193" t="str">
        <f>IF(Tabela6[[#This Row],[Desconto SLA Mês]]&lt;&gt;"preenchimento pendente","Sim","Não")</f>
        <v>Sim</v>
      </c>
      <c r="U439" s="168">
        <f t="shared" si="30"/>
        <v>67407.850000000006</v>
      </c>
      <c r="V439" s="194"/>
      <c r="W439" s="194"/>
      <c r="X439" s="194"/>
      <c r="Y439" s="194"/>
      <c r="Z439" s="195">
        <v>45689</v>
      </c>
      <c r="AA439" s="301" cm="1">
        <f t="array" ref="AA439">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45717</v>
      </c>
      <c r="AB439" s="204"/>
      <c r="AC439" s="204"/>
      <c r="AD439" s="204"/>
      <c r="AE439" s="196"/>
      <c r="AF439" s="197"/>
      <c r="AG439" s="196"/>
      <c r="AH439" s="196"/>
      <c r="AI439" s="186">
        <f t="shared" si="31"/>
        <v>0</v>
      </c>
      <c r="AJ439" s="186">
        <f t="shared" si="33"/>
        <v>0</v>
      </c>
      <c r="AK439" s="186">
        <f t="shared" si="32"/>
        <v>0</v>
      </c>
      <c r="AL439" s="196"/>
      <c r="AM439" s="187" t="str">
        <f>_xlfn.XLOOKUP(Tabela6[[#This Row],[Unidade]],tabShoppingsEmails[Shopping],tabShoppingsEmails[E-mails consolidados])</f>
        <v>luciano.pedroso@allos.co; vandersilva@allos.co; paula.borges@allos.co; gabriela.salome@allos.co; marcel.pinheiro@allos.co; alan.carvalho@allos.co; heliezer.silva@allos.co; leticia.mendonca@allos.co; laura.lsilva@allos.co</v>
      </c>
    </row>
    <row r="440" spans="1:39" ht="20.85" hidden="1" customHeight="1" thickBot="1">
      <c r="A440" s="185"/>
      <c r="B440" s="186" t="s">
        <v>99</v>
      </c>
      <c r="C440" s="186" t="s">
        <v>151</v>
      </c>
      <c r="D440" s="199" t="s">
        <v>87</v>
      </c>
      <c r="E440" s="199" t="s">
        <v>76</v>
      </c>
      <c r="F440" s="191">
        <v>10</v>
      </c>
      <c r="G440" s="191">
        <v>10</v>
      </c>
      <c r="H440" s="191">
        <v>0</v>
      </c>
      <c r="I440" s="191">
        <v>0</v>
      </c>
      <c r="J440" s="222">
        <v>67407.850000000006</v>
      </c>
      <c r="K440" s="191"/>
      <c r="L440" s="192">
        <v>0</v>
      </c>
      <c r="M440" s="192"/>
      <c r="N440" s="192">
        <v>0</v>
      </c>
      <c r="O440" s="192">
        <v>0</v>
      </c>
      <c r="P440" s="192"/>
      <c r="Q440" s="192">
        <v>0</v>
      </c>
      <c r="R440" s="192"/>
      <c r="S440" s="192"/>
      <c r="T440" s="193" t="str">
        <f>IF(Tabela6[[#This Row],[Desconto SLA Mês]]&lt;&gt;"preenchimento pendente","Sim","Não")</f>
        <v>Sim</v>
      </c>
      <c r="U440" s="168">
        <f t="shared" si="30"/>
        <v>67407.850000000006</v>
      </c>
      <c r="V440" s="194"/>
      <c r="W440" s="194"/>
      <c r="X440" s="194"/>
      <c r="Y440" s="194"/>
      <c r="Z440" s="195">
        <v>45717</v>
      </c>
      <c r="AA440" s="301" cm="1">
        <f t="array" ref="AA440">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45748</v>
      </c>
      <c r="AB440" s="204">
        <v>615.33000000000004</v>
      </c>
      <c r="AC440" s="204">
        <v>615.33000000000004</v>
      </c>
      <c r="AD440" s="186"/>
      <c r="AE440" s="196"/>
      <c r="AF440" s="197"/>
      <c r="AG440" s="196"/>
      <c r="AH440" s="196"/>
      <c r="AI440" s="186">
        <f t="shared" si="31"/>
        <v>0</v>
      </c>
      <c r="AJ440" s="186">
        <f t="shared" si="33"/>
        <v>0</v>
      </c>
      <c r="AK440" s="186">
        <f t="shared" si="32"/>
        <v>0</v>
      </c>
      <c r="AL440" s="196"/>
      <c r="AM440" s="187" t="str">
        <f>_xlfn.XLOOKUP(Tabela6[[#This Row],[Unidade]],tabShoppingsEmails[Shopping],tabShoppingsEmails[E-mails consolidados])</f>
        <v>luciano.pedroso@allos.co; vandersilva@allos.co; paula.borges@allos.co; gabriela.salome@allos.co; marcel.pinheiro@allos.co; alan.carvalho@allos.co; heliezer.silva@allos.co; leticia.mendonca@allos.co; laura.lsilva@allos.co</v>
      </c>
    </row>
    <row r="441" spans="1:39" ht="20.85" hidden="1" customHeight="1" thickBot="1">
      <c r="A441" s="185"/>
      <c r="B441" s="186" t="s">
        <v>99</v>
      </c>
      <c r="C441" s="186" t="s">
        <v>151</v>
      </c>
      <c r="D441" s="199" t="s">
        <v>87</v>
      </c>
      <c r="E441" s="199" t="s">
        <v>76</v>
      </c>
      <c r="F441" s="191">
        <v>10</v>
      </c>
      <c r="G441" s="191">
        <v>10</v>
      </c>
      <c r="H441" s="191">
        <v>0</v>
      </c>
      <c r="I441" s="191">
        <v>0</v>
      </c>
      <c r="J441" s="222">
        <v>67407.850000000006</v>
      </c>
      <c r="K441" s="191"/>
      <c r="L441" s="192">
        <v>0</v>
      </c>
      <c r="M441" s="192"/>
      <c r="N441" s="192">
        <v>0</v>
      </c>
      <c r="O441" s="192">
        <v>0</v>
      </c>
      <c r="P441" s="192"/>
      <c r="Q441" s="192">
        <v>0</v>
      </c>
      <c r="R441" s="192"/>
      <c r="S441" s="192">
        <v>0</v>
      </c>
      <c r="T441" s="193" t="str">
        <f>IF(Tabela6[[#This Row],[Desconto SLA Mês]]&lt;&gt;"preenchimento pendente","Sim","Não")</f>
        <v>Sim</v>
      </c>
      <c r="U441" s="168">
        <f t="shared" si="30"/>
        <v>67407.850000000006</v>
      </c>
      <c r="V441" s="194"/>
      <c r="W441" s="194"/>
      <c r="X441" s="194"/>
      <c r="Y441" s="194"/>
      <c r="Z441" s="195">
        <v>45748</v>
      </c>
      <c r="AA441" s="301" cm="1">
        <f t="array" ref="AA441">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45778</v>
      </c>
      <c r="AB441" s="204"/>
      <c r="AC441" s="204"/>
      <c r="AD441" s="186"/>
      <c r="AE441" s="196"/>
      <c r="AF441" s="197"/>
      <c r="AG441" s="196"/>
      <c r="AH441" s="196"/>
      <c r="AI441" s="186">
        <f t="shared" si="31"/>
        <v>0</v>
      </c>
      <c r="AJ441" s="186">
        <f t="shared" si="33"/>
        <v>0</v>
      </c>
      <c r="AK441" s="186">
        <f t="shared" si="32"/>
        <v>0</v>
      </c>
      <c r="AL441" s="196"/>
      <c r="AM441" s="187" t="str">
        <f>_xlfn.XLOOKUP(Tabela6[[#This Row],[Unidade]],tabShoppingsEmails[Shopping],tabShoppingsEmails[E-mails consolidados])</f>
        <v>luciano.pedroso@allos.co; vandersilva@allos.co; paula.borges@allos.co; gabriela.salome@allos.co; marcel.pinheiro@allos.co; alan.carvalho@allos.co; heliezer.silva@allos.co; leticia.mendonca@allos.co; laura.lsilva@allos.co</v>
      </c>
    </row>
    <row r="442" spans="1:39" ht="20.85" hidden="1" customHeight="1" thickBot="1">
      <c r="A442" s="185"/>
      <c r="B442" s="186" t="s">
        <v>99</v>
      </c>
      <c r="C442" s="186" t="s">
        <v>151</v>
      </c>
      <c r="D442" s="199" t="s">
        <v>87</v>
      </c>
      <c r="E442" s="199" t="s">
        <v>76</v>
      </c>
      <c r="F442" s="191">
        <v>10</v>
      </c>
      <c r="G442" s="191">
        <v>10</v>
      </c>
      <c r="H442" s="191">
        <v>0</v>
      </c>
      <c r="I442" s="191">
        <v>0</v>
      </c>
      <c r="J442" s="222">
        <v>67407.850000000006</v>
      </c>
      <c r="K442" s="191"/>
      <c r="L442" s="192">
        <v>0</v>
      </c>
      <c r="M442" s="192"/>
      <c r="N442" s="192">
        <v>0</v>
      </c>
      <c r="O442" s="192">
        <v>0</v>
      </c>
      <c r="P442" s="192"/>
      <c r="Q442" s="192"/>
      <c r="R442" s="192"/>
      <c r="S442" s="192">
        <v>0</v>
      </c>
      <c r="T442" s="193" t="str">
        <f>IF(Tabela6[[#This Row],[Desconto SLA Mês]]&lt;&gt;"preenchimento pendente","Sim","Não")</f>
        <v>Sim</v>
      </c>
      <c r="U442" s="168">
        <f t="shared" si="30"/>
        <v>67407.850000000006</v>
      </c>
      <c r="V442" s="194"/>
      <c r="W442" s="194"/>
      <c r="X442" s="194"/>
      <c r="Y442" s="194"/>
      <c r="Z442" s="195">
        <v>45778</v>
      </c>
      <c r="AA442" s="301" cm="1">
        <f t="array" ref="AA442">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45809</v>
      </c>
      <c r="AB442" s="186"/>
      <c r="AC442" s="204"/>
      <c r="AD442" s="204"/>
      <c r="AE442" s="196"/>
      <c r="AF442" s="197"/>
      <c r="AG442" s="196"/>
      <c r="AH442" s="196"/>
      <c r="AI442" s="186">
        <f t="shared" si="31"/>
        <v>0</v>
      </c>
      <c r="AJ442" s="186">
        <f t="shared" si="33"/>
        <v>0</v>
      </c>
      <c r="AK442" s="186">
        <f t="shared" si="32"/>
        <v>0</v>
      </c>
      <c r="AL442" s="196"/>
      <c r="AM442" s="187" t="str">
        <f>_xlfn.XLOOKUP(Tabela6[[#This Row],[Unidade]],tabShoppingsEmails[Shopping],tabShoppingsEmails[E-mails consolidados])</f>
        <v>luciano.pedroso@allos.co; vandersilva@allos.co; paula.borges@allos.co; gabriela.salome@allos.co; marcel.pinheiro@allos.co; alan.carvalho@allos.co; heliezer.silva@allos.co; leticia.mendonca@allos.co; laura.lsilva@allos.co</v>
      </c>
    </row>
    <row r="443" spans="1:39" ht="20.85" hidden="1" customHeight="1" thickBot="1">
      <c r="A443" s="185"/>
      <c r="B443" s="186" t="s">
        <v>99</v>
      </c>
      <c r="C443" s="186" t="s">
        <v>151</v>
      </c>
      <c r="D443" s="199" t="s">
        <v>87</v>
      </c>
      <c r="E443" s="199" t="s">
        <v>76</v>
      </c>
      <c r="F443" s="191">
        <v>10</v>
      </c>
      <c r="G443" s="191">
        <v>10</v>
      </c>
      <c r="H443" s="191">
        <v>0</v>
      </c>
      <c r="I443" s="191">
        <v>0</v>
      </c>
      <c r="J443" s="222">
        <v>67407.850000000006</v>
      </c>
      <c r="K443" s="191"/>
      <c r="L443" s="192">
        <v>0</v>
      </c>
      <c r="M443" s="192"/>
      <c r="N443" s="192">
        <v>0</v>
      </c>
      <c r="O443" s="192">
        <v>0</v>
      </c>
      <c r="P443" s="192"/>
      <c r="Q443" s="192">
        <v>0</v>
      </c>
      <c r="R443" s="192"/>
      <c r="S443" s="192">
        <v>0</v>
      </c>
      <c r="T443" s="193" t="str">
        <f>IF(Tabela6[[#This Row],[Desconto SLA Mês]]&lt;&gt;"preenchimento pendente","Sim","Não")</f>
        <v>Sim</v>
      </c>
      <c r="U443" s="168">
        <f t="shared" si="30"/>
        <v>67407.850000000006</v>
      </c>
      <c r="V443" s="194"/>
      <c r="W443" s="194"/>
      <c r="X443" s="194"/>
      <c r="Y443" s="194"/>
      <c r="Z443" s="195">
        <v>45809</v>
      </c>
      <c r="AA443" s="301" cm="1">
        <f t="array" ref="AA443">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45839</v>
      </c>
      <c r="AB443" s="186"/>
      <c r="AC443" s="186"/>
      <c r="AD443" s="186"/>
      <c r="AE443" s="196"/>
      <c r="AF443" s="197"/>
      <c r="AG443" s="196"/>
      <c r="AH443" s="196"/>
      <c r="AI443" s="186">
        <f t="shared" si="31"/>
        <v>0</v>
      </c>
      <c r="AJ443" s="186">
        <f t="shared" si="33"/>
        <v>0</v>
      </c>
      <c r="AK443" s="186">
        <f t="shared" si="32"/>
        <v>0</v>
      </c>
      <c r="AL443" s="196"/>
      <c r="AM443" s="187" t="str">
        <f>_xlfn.XLOOKUP(Tabela6[[#This Row],[Unidade]],tabShoppingsEmails[Shopping],tabShoppingsEmails[E-mails consolidados])</f>
        <v>luciano.pedroso@allos.co; vandersilva@allos.co; paula.borges@allos.co; gabriela.salome@allos.co; marcel.pinheiro@allos.co; alan.carvalho@allos.co; heliezer.silva@allos.co; leticia.mendonca@allos.co; laura.lsilva@allos.co</v>
      </c>
    </row>
    <row r="444" spans="1:39" ht="20.85" hidden="1" customHeight="1" thickBot="1">
      <c r="A444" s="185"/>
      <c r="B444" s="186" t="s">
        <v>99</v>
      </c>
      <c r="C444" s="186" t="s">
        <v>151</v>
      </c>
      <c r="D444" s="199" t="s">
        <v>87</v>
      </c>
      <c r="E444" s="199" t="s">
        <v>76</v>
      </c>
      <c r="F444" s="191">
        <v>10</v>
      </c>
      <c r="G444" s="191">
        <v>10</v>
      </c>
      <c r="H444" s="191">
        <v>0</v>
      </c>
      <c r="I444" s="191">
        <v>0</v>
      </c>
      <c r="J444" s="222">
        <v>67407.850000000006</v>
      </c>
      <c r="K444" s="191"/>
      <c r="L444" s="192">
        <v>0</v>
      </c>
      <c r="M444" s="192"/>
      <c r="N444" s="192">
        <v>0</v>
      </c>
      <c r="O444" s="192">
        <v>0</v>
      </c>
      <c r="P444" s="192"/>
      <c r="Q444" s="192">
        <v>0</v>
      </c>
      <c r="R444" s="192"/>
      <c r="S444" s="192">
        <v>0</v>
      </c>
      <c r="T444" s="193" t="str">
        <f>IF(Tabela6[[#This Row],[Desconto SLA Mês]]&lt;&gt;"preenchimento pendente","Sim","Não")</f>
        <v>Sim</v>
      </c>
      <c r="U444" s="168">
        <f t="shared" si="30"/>
        <v>67407.850000000006</v>
      </c>
      <c r="V444" s="194"/>
      <c r="W444" s="194"/>
      <c r="X444" s="194"/>
      <c r="Y444" s="194"/>
      <c r="Z444" s="195">
        <v>45839</v>
      </c>
      <c r="AA444" s="301" cm="1">
        <f t="array" ref="AA444">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45870</v>
      </c>
      <c r="AB444" s="186"/>
      <c r="AC444" s="186"/>
      <c r="AD444" s="186"/>
      <c r="AE444" s="196"/>
      <c r="AF444" s="197"/>
      <c r="AG444" s="196"/>
      <c r="AH444" s="196"/>
      <c r="AI444" s="186">
        <f t="shared" si="31"/>
        <v>0</v>
      </c>
      <c r="AJ444" s="186">
        <f t="shared" si="33"/>
        <v>0</v>
      </c>
      <c r="AK444" s="186">
        <f t="shared" si="32"/>
        <v>0</v>
      </c>
      <c r="AL444" s="196"/>
      <c r="AM444" s="187" t="str">
        <f>_xlfn.XLOOKUP(Tabela6[[#This Row],[Unidade]],tabShoppingsEmails[Shopping],tabShoppingsEmails[E-mails consolidados])</f>
        <v>luciano.pedroso@allos.co; vandersilva@allos.co; paula.borges@allos.co; gabriela.salome@allos.co; marcel.pinheiro@allos.co; alan.carvalho@allos.co; heliezer.silva@allos.co; leticia.mendonca@allos.co; laura.lsilva@allos.co</v>
      </c>
    </row>
    <row r="445" spans="1:39" ht="20.85" hidden="1" customHeight="1" thickBot="1">
      <c r="A445" s="185">
        <v>45901</v>
      </c>
      <c r="B445" s="186" t="s">
        <v>99</v>
      </c>
      <c r="C445" s="186" t="s">
        <v>151</v>
      </c>
      <c r="D445" s="199" t="s">
        <v>87</v>
      </c>
      <c r="E445" s="199" t="s">
        <v>76</v>
      </c>
      <c r="F445" s="191">
        <v>10</v>
      </c>
      <c r="G445" s="191">
        <v>10</v>
      </c>
      <c r="H445" s="191">
        <v>0</v>
      </c>
      <c r="I445" s="191">
        <v>0</v>
      </c>
      <c r="J445" s="222">
        <v>67407.850000000006</v>
      </c>
      <c r="K445" s="191"/>
      <c r="L445" s="192">
        <v>0</v>
      </c>
      <c r="M445" s="192"/>
      <c r="N445" s="192">
        <v>0</v>
      </c>
      <c r="O445" s="192">
        <v>0</v>
      </c>
      <c r="P445" s="192"/>
      <c r="Q445" s="192">
        <v>0</v>
      </c>
      <c r="R445" s="192"/>
      <c r="S445" s="192">
        <v>0</v>
      </c>
      <c r="T445" s="193" t="str">
        <f>IF(Tabela6[[#This Row],[Desconto SLA Mês]]&lt;&gt;"preenchimento pendente","Sim","Não")</f>
        <v>Sim</v>
      </c>
      <c r="U445" s="168">
        <f t="shared" si="30"/>
        <v>67407.850000000006</v>
      </c>
      <c r="V445" s="194"/>
      <c r="W445" s="194"/>
      <c r="X445" s="194"/>
      <c r="Y445" s="194"/>
      <c r="Z445" s="195">
        <v>45870</v>
      </c>
      <c r="AA445" s="301" cm="1">
        <f t="array" ref="AA445">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45901</v>
      </c>
      <c r="AB445" s="186"/>
      <c r="AC445" s="204"/>
      <c r="AD445" s="186"/>
      <c r="AE445" s="196"/>
      <c r="AF445" s="197"/>
      <c r="AG445" s="196"/>
      <c r="AH445" s="196"/>
      <c r="AI445" s="186">
        <f t="shared" si="31"/>
        <v>0</v>
      </c>
      <c r="AJ445" s="186">
        <f t="shared" si="33"/>
        <v>0</v>
      </c>
      <c r="AK445" s="186">
        <f t="shared" si="32"/>
        <v>0</v>
      </c>
      <c r="AL445" s="196"/>
      <c r="AM445" s="187" t="str">
        <f>_xlfn.XLOOKUP(Tabela6[[#This Row],[Unidade]],tabShoppingsEmails[Shopping],tabShoppingsEmails[E-mails consolidados])</f>
        <v>luciano.pedroso@allos.co; vandersilva@allos.co; paula.borges@allos.co; gabriela.salome@allos.co; marcel.pinheiro@allos.co; alan.carvalho@allos.co; heliezer.silva@allos.co; leticia.mendonca@allos.co; laura.lsilva@allos.co</v>
      </c>
    </row>
    <row r="446" spans="1:39" ht="20.85" hidden="1" customHeight="1" thickBot="1">
      <c r="A446" s="185">
        <v>45938</v>
      </c>
      <c r="B446" s="186" t="s">
        <v>99</v>
      </c>
      <c r="C446" s="186" t="s">
        <v>151</v>
      </c>
      <c r="D446" s="199" t="s">
        <v>87</v>
      </c>
      <c r="E446" s="199" t="s">
        <v>76</v>
      </c>
      <c r="F446" s="191">
        <v>10</v>
      </c>
      <c r="G446" s="191">
        <v>10</v>
      </c>
      <c r="H446" s="191">
        <v>0</v>
      </c>
      <c r="I446" s="191">
        <v>0</v>
      </c>
      <c r="J446" s="222">
        <v>67407.850000000006</v>
      </c>
      <c r="K446" s="191"/>
      <c r="L446" s="192">
        <v>0</v>
      </c>
      <c r="M446" s="192"/>
      <c r="N446" s="192">
        <v>0</v>
      </c>
      <c r="O446" s="192">
        <v>0</v>
      </c>
      <c r="P446" s="192"/>
      <c r="Q446" s="192">
        <v>0</v>
      </c>
      <c r="R446" s="192">
        <v>0</v>
      </c>
      <c r="S446" s="192">
        <v>-8960</v>
      </c>
      <c r="T446" s="193" t="str">
        <f>IF(Tabela6[[#This Row],[Desconto SLA Mês]]&lt;&gt;"preenchimento pendente","Sim","Não")</f>
        <v>Sim</v>
      </c>
      <c r="U446" s="168">
        <f t="shared" si="30"/>
        <v>58447.850000000006</v>
      </c>
      <c r="V446" s="194"/>
      <c r="W446" s="194"/>
      <c r="X446" s="194"/>
      <c r="Y446" s="194"/>
      <c r="Z446" s="195">
        <v>45901</v>
      </c>
      <c r="AA446" s="301" cm="1">
        <f t="array" ref="AA446">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45931</v>
      </c>
      <c r="AB446" s="204"/>
      <c r="AC446" s="204"/>
      <c r="AD446" s="231"/>
      <c r="AE446" s="196"/>
      <c r="AF446" s="197"/>
      <c r="AG446" s="196"/>
      <c r="AH446" s="196"/>
      <c r="AI446" s="186">
        <f t="shared" si="31"/>
        <v>0</v>
      </c>
      <c r="AJ446" s="186">
        <f t="shared" si="33"/>
        <v>0</v>
      </c>
      <c r="AK446" s="186">
        <f t="shared" si="32"/>
        <v>8960</v>
      </c>
      <c r="AL446" s="196"/>
      <c r="AM446" s="187" t="str">
        <f>_xlfn.XLOOKUP(Tabela6[[#This Row],[Unidade]],tabShoppingsEmails[Shopping],tabShoppingsEmails[E-mails consolidados])</f>
        <v>luciano.pedroso@allos.co; vandersilva@allos.co; paula.borges@allos.co; gabriela.salome@allos.co; marcel.pinheiro@allos.co; alan.carvalho@allos.co; heliezer.silva@allos.co; leticia.mendonca@allos.co; laura.lsilva@allos.co</v>
      </c>
    </row>
    <row r="447" spans="1:39" ht="20.85" hidden="1" customHeight="1" thickBot="1">
      <c r="A447" s="185"/>
      <c r="B447" s="186" t="s">
        <v>252</v>
      </c>
      <c r="C447" s="186" t="s">
        <v>151</v>
      </c>
      <c r="D447" s="199" t="s">
        <v>87</v>
      </c>
      <c r="E447" s="199" t="s">
        <v>76</v>
      </c>
      <c r="F447" s="191">
        <v>10</v>
      </c>
      <c r="G447" s="191"/>
      <c r="H447" s="191"/>
      <c r="I447" s="191"/>
      <c r="J447" s="222"/>
      <c r="K447" s="191"/>
      <c r="L447" s="192"/>
      <c r="M447" s="192"/>
      <c r="N447" s="192"/>
      <c r="O447" s="192"/>
      <c r="P447" s="192"/>
      <c r="Q447" s="192"/>
      <c r="R447" s="192"/>
      <c r="S447" s="192"/>
      <c r="T447" s="193" t="str">
        <f>IF(Tabela6[[#This Row],[Desconto SLA Mês]]&lt;&gt;"preenchimento pendente","Sim","Não")</f>
        <v>Sim</v>
      </c>
      <c r="U447" s="168">
        <f t="shared" si="30"/>
        <v>0</v>
      </c>
      <c r="V447" s="194"/>
      <c r="W447" s="194"/>
      <c r="X447" s="194"/>
      <c r="Y447" s="194"/>
      <c r="Z447" s="195">
        <v>45931</v>
      </c>
      <c r="AA447" s="301" cm="1">
        <f t="array" ref="AA447">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45962</v>
      </c>
      <c r="AB447" s="186"/>
      <c r="AC447" s="186"/>
      <c r="AD447" s="186"/>
      <c r="AE447" s="196"/>
      <c r="AF447" s="197"/>
      <c r="AG447" s="196"/>
      <c r="AH447" s="196">
        <f>I447-J447</f>
        <v>0</v>
      </c>
      <c r="AI447" s="186">
        <f t="shared" si="31"/>
        <v>0</v>
      </c>
      <c r="AJ447" s="186">
        <f t="shared" si="33"/>
        <v>0</v>
      </c>
      <c r="AK447" s="186">
        <f t="shared" si="32"/>
        <v>0</v>
      </c>
      <c r="AL447" s="196"/>
      <c r="AM447" s="187" t="str">
        <f>_xlfn.XLOOKUP(Tabela6[[#This Row],[Unidade]],tabShoppingsEmails[Shopping],tabShoppingsEmails[E-mails consolidados])</f>
        <v>luciano.pedroso@allos.co; vandersilva@allos.co; paula.borges@allos.co; gabriela.salome@allos.co; marcel.pinheiro@allos.co; alan.carvalho@allos.co; heliezer.silva@allos.co; leticia.mendonca@allos.co; laura.lsilva@allos.co</v>
      </c>
    </row>
    <row r="448" spans="1:39" ht="20.85" hidden="1" customHeight="1" thickBot="1">
      <c r="A448" s="185"/>
      <c r="B448" s="186" t="s">
        <v>252</v>
      </c>
      <c r="C448" s="186" t="s">
        <v>151</v>
      </c>
      <c r="D448" s="199" t="s">
        <v>87</v>
      </c>
      <c r="E448" s="199" t="s">
        <v>76</v>
      </c>
      <c r="F448" s="191">
        <v>10</v>
      </c>
      <c r="G448" s="191"/>
      <c r="H448" s="191"/>
      <c r="I448" s="191"/>
      <c r="J448" s="222"/>
      <c r="K448" s="191"/>
      <c r="L448" s="192"/>
      <c r="M448" s="192"/>
      <c r="N448" s="192"/>
      <c r="O448" s="192"/>
      <c r="P448" s="192"/>
      <c r="Q448" s="192"/>
      <c r="R448" s="192"/>
      <c r="S448" s="192"/>
      <c r="T448" s="193" t="str">
        <f>IF(Tabela6[[#This Row],[Desconto SLA Mês]]&lt;&gt;"preenchimento pendente","Sim","Não")</f>
        <v>Sim</v>
      </c>
      <c r="U448" s="168">
        <f t="shared" si="30"/>
        <v>0</v>
      </c>
      <c r="V448" s="194"/>
      <c r="W448" s="194"/>
      <c r="X448" s="194"/>
      <c r="Y448" s="194"/>
      <c r="Z448" s="195">
        <v>45962</v>
      </c>
      <c r="AA448" s="301" cm="1">
        <f t="array" ref="AA448">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45992</v>
      </c>
      <c r="AB448" s="204"/>
      <c r="AC448" s="204"/>
      <c r="AD448" s="186"/>
      <c r="AE448" s="196"/>
      <c r="AF448" s="197"/>
      <c r="AG448" s="196"/>
      <c r="AH448" s="196"/>
      <c r="AI448" s="186">
        <f t="shared" si="31"/>
        <v>0</v>
      </c>
      <c r="AJ448" s="186">
        <f t="shared" si="33"/>
        <v>0</v>
      </c>
      <c r="AK448" s="186">
        <f t="shared" si="32"/>
        <v>0</v>
      </c>
      <c r="AL448" s="196"/>
      <c r="AM448" s="187" t="str">
        <f>_xlfn.XLOOKUP(Tabela6[[#This Row],[Unidade]],tabShoppingsEmails[Shopping],tabShoppingsEmails[E-mails consolidados])</f>
        <v>luciano.pedroso@allos.co; vandersilva@allos.co; paula.borges@allos.co; gabriela.salome@allos.co; marcel.pinheiro@allos.co; alan.carvalho@allos.co; heliezer.silva@allos.co; leticia.mendonca@allos.co; laura.lsilva@allos.co</v>
      </c>
    </row>
    <row r="449" spans="1:39" ht="20.85" hidden="1" customHeight="1" thickBot="1">
      <c r="A449" s="185"/>
      <c r="B449" s="186" t="s">
        <v>252</v>
      </c>
      <c r="C449" s="186" t="s">
        <v>151</v>
      </c>
      <c r="D449" s="199" t="s">
        <v>87</v>
      </c>
      <c r="E449" s="199" t="s">
        <v>76</v>
      </c>
      <c r="F449" s="191">
        <v>10</v>
      </c>
      <c r="G449" s="191"/>
      <c r="H449" s="191"/>
      <c r="I449" s="191"/>
      <c r="J449" s="222"/>
      <c r="K449" s="191"/>
      <c r="L449" s="192"/>
      <c r="M449" s="192"/>
      <c r="N449" s="192"/>
      <c r="O449" s="192"/>
      <c r="P449" s="192"/>
      <c r="Q449" s="192"/>
      <c r="R449" s="192"/>
      <c r="S449" s="192"/>
      <c r="T449" s="193" t="str">
        <f>IF(Tabela6[[#This Row],[Desconto SLA Mês]]&lt;&gt;"preenchimento pendente","Sim","Não")</f>
        <v>Sim</v>
      </c>
      <c r="U449" s="168">
        <f t="shared" si="30"/>
        <v>0</v>
      </c>
      <c r="V449" s="194"/>
      <c r="W449" s="194"/>
      <c r="X449" s="194"/>
      <c r="Y449" s="194"/>
      <c r="Z449" s="195">
        <v>45992</v>
      </c>
      <c r="AA449" s="301" cm="1">
        <f t="array" ref="AA449">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46023</v>
      </c>
      <c r="AB449" s="204"/>
      <c r="AC449" s="204"/>
      <c r="AD449" s="186"/>
      <c r="AE449" s="196"/>
      <c r="AF449" s="197"/>
      <c r="AG449" s="196"/>
      <c r="AH449" s="196"/>
      <c r="AI449" s="186">
        <f t="shared" si="31"/>
        <v>0</v>
      </c>
      <c r="AJ449" s="186">
        <f t="shared" si="33"/>
        <v>0</v>
      </c>
      <c r="AK449" s="186">
        <f t="shared" si="32"/>
        <v>0</v>
      </c>
      <c r="AL449" s="196"/>
      <c r="AM449" s="187" t="str">
        <f>_xlfn.XLOOKUP(Tabela6[[#This Row],[Unidade]],tabShoppingsEmails[Shopping],tabShoppingsEmails[E-mails consolidados])</f>
        <v>luciano.pedroso@allos.co; vandersilva@allos.co; paula.borges@allos.co; gabriela.salome@allos.co; marcel.pinheiro@allos.co; alan.carvalho@allos.co; heliezer.silva@allos.co; leticia.mendonca@allos.co; laura.lsilva@allos.co</v>
      </c>
    </row>
    <row r="450" spans="1:39" ht="20.85" hidden="1" customHeight="1" thickBot="1">
      <c r="A450" s="185"/>
      <c r="B450" s="186" t="s">
        <v>99</v>
      </c>
      <c r="C450" s="186" t="s">
        <v>167</v>
      </c>
      <c r="D450" s="199" t="s">
        <v>0</v>
      </c>
      <c r="E450" s="199" t="s">
        <v>78</v>
      </c>
      <c r="F450" s="191">
        <v>45</v>
      </c>
      <c r="G450" s="191">
        <v>46</v>
      </c>
      <c r="H450" s="191">
        <v>9</v>
      </c>
      <c r="I450" s="191">
        <v>0</v>
      </c>
      <c r="J450" s="222">
        <v>278319.92</v>
      </c>
      <c r="K450" s="191">
        <v>0</v>
      </c>
      <c r="L450" s="192">
        <v>-1625.01</v>
      </c>
      <c r="M450" s="192">
        <v>0</v>
      </c>
      <c r="N450" s="192">
        <v>0</v>
      </c>
      <c r="O450" s="192">
        <v>-1391.6</v>
      </c>
      <c r="P450" s="192">
        <v>0</v>
      </c>
      <c r="Q450" s="192">
        <v>0</v>
      </c>
      <c r="R450" s="192">
        <v>-3092.41</v>
      </c>
      <c r="S450" s="192">
        <v>0</v>
      </c>
      <c r="T450" s="193" t="str">
        <f>IF(Tabela6[[#This Row],[Desconto SLA Mês]]&lt;&gt;"preenchimento pendente","Sim","Não")</f>
        <v>Sim</v>
      </c>
      <c r="U450" s="168">
        <f t="shared" ref="U450:U513" si="34">(J450+L450+Q450+R450+S450+N450)+IF(T450="Sim",O450+P450,0)</f>
        <v>272210.90000000002</v>
      </c>
      <c r="V450" s="194"/>
      <c r="W450" s="194"/>
      <c r="X450" s="194"/>
      <c r="Y450" s="194"/>
      <c r="Z450" s="195">
        <v>45658</v>
      </c>
      <c r="AA450" s="301" cm="1">
        <f t="array" ref="AA450">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45689</v>
      </c>
      <c r="AB450" s="186"/>
      <c r="AC450" s="204"/>
      <c r="AD450" s="204"/>
      <c r="AE450" s="196"/>
      <c r="AF450" s="197"/>
      <c r="AG450" s="196"/>
      <c r="AH450" s="196"/>
      <c r="AI450" s="186">
        <f t="shared" ref="AI450:AI513" si="35">K450-L450</f>
        <v>1625.01</v>
      </c>
      <c r="AJ450" s="186">
        <f t="shared" si="33"/>
        <v>0</v>
      </c>
      <c r="AK450" s="186">
        <f t="shared" ref="AK450:AK513" si="36">J450-U450</f>
        <v>6109.0199999999604</v>
      </c>
      <c r="AL450" s="196"/>
      <c r="AM450" s="187" t="str">
        <f>_xlfn.XLOOKUP(Tabela6[[#This Row],[Unidade]],tabShoppingsEmails[Shopping],tabShoppingsEmails[E-mails consolidados])</f>
        <v>angelica.santos@allos.co; elaine.zanotti@allos.co; bianca.santos@allos.co; jair.tenorio@allos.co; juliana.santos@allos.co; caio.santos@allos.co; leonardo.oliveira@allos.co; arnaldo.junior@allos.co; regiane.paula@allos.co</v>
      </c>
    </row>
    <row r="451" spans="1:39" ht="20.85" hidden="1" customHeight="1" thickBot="1">
      <c r="A451" s="185"/>
      <c r="B451" s="186" t="s">
        <v>99</v>
      </c>
      <c r="C451" s="186" t="s">
        <v>167</v>
      </c>
      <c r="D451" s="199" t="s">
        <v>0</v>
      </c>
      <c r="E451" s="199" t="s">
        <v>78</v>
      </c>
      <c r="F451" s="191">
        <v>45</v>
      </c>
      <c r="G451" s="191">
        <v>46</v>
      </c>
      <c r="H451" s="191">
        <v>8</v>
      </c>
      <c r="I451" s="191">
        <v>0</v>
      </c>
      <c r="J451" s="222">
        <v>278319.92</v>
      </c>
      <c r="K451" s="191">
        <v>0</v>
      </c>
      <c r="L451" s="192">
        <v>-2019.52</v>
      </c>
      <c r="M451" s="192">
        <v>0</v>
      </c>
      <c r="N451" s="192">
        <v>0</v>
      </c>
      <c r="O451" s="192">
        <v>-1391.6</v>
      </c>
      <c r="P451" s="192">
        <v>0</v>
      </c>
      <c r="Q451" s="192">
        <v>0</v>
      </c>
      <c r="R451" s="192">
        <v>-3092.41</v>
      </c>
      <c r="S451" s="192">
        <v>0</v>
      </c>
      <c r="T451" s="193" t="str">
        <f>IF(Tabela6[[#This Row],[Desconto SLA Mês]]&lt;&gt;"preenchimento pendente","Sim","Não")</f>
        <v>Sim</v>
      </c>
      <c r="U451" s="168">
        <f t="shared" si="34"/>
        <v>271816.39</v>
      </c>
      <c r="V451" s="194"/>
      <c r="W451" s="194"/>
      <c r="X451" s="194"/>
      <c r="Y451" s="206"/>
      <c r="Z451" s="195">
        <v>45689</v>
      </c>
      <c r="AA451" s="301" cm="1">
        <f t="array" ref="AA451">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45717</v>
      </c>
      <c r="AB451" s="186"/>
      <c r="AC451" s="186"/>
      <c r="AD451" s="186"/>
      <c r="AE451" s="196"/>
      <c r="AF451" s="197"/>
      <c r="AG451" s="196"/>
      <c r="AH451" s="196"/>
      <c r="AI451" s="186">
        <f t="shared" si="35"/>
        <v>2019.52</v>
      </c>
      <c r="AJ451" s="186">
        <f t="shared" si="33"/>
        <v>0</v>
      </c>
      <c r="AK451" s="186">
        <f t="shared" si="36"/>
        <v>6503.5299999999697</v>
      </c>
      <c r="AL451" s="196"/>
      <c r="AM451" s="187" t="str">
        <f>_xlfn.XLOOKUP(Tabela6[[#This Row],[Unidade]],tabShoppingsEmails[Shopping],tabShoppingsEmails[E-mails consolidados])</f>
        <v>angelica.santos@allos.co; elaine.zanotti@allos.co; bianca.santos@allos.co; jair.tenorio@allos.co; juliana.santos@allos.co; caio.santos@allos.co; leonardo.oliveira@allos.co; arnaldo.junior@allos.co; regiane.paula@allos.co</v>
      </c>
    </row>
    <row r="452" spans="1:39" ht="20.85" hidden="1" customHeight="1" thickBot="1">
      <c r="A452" s="185"/>
      <c r="B452" s="186" t="s">
        <v>99</v>
      </c>
      <c r="C452" s="186" t="s">
        <v>167</v>
      </c>
      <c r="D452" s="199" t="s">
        <v>0</v>
      </c>
      <c r="E452" s="199" t="s">
        <v>78</v>
      </c>
      <c r="F452" s="191">
        <v>44</v>
      </c>
      <c r="G452" s="191">
        <v>46</v>
      </c>
      <c r="H452" s="191">
        <v>49</v>
      </c>
      <c r="I452" s="191">
        <v>20.77</v>
      </c>
      <c r="J452" s="222">
        <v>278319.92317280266</v>
      </c>
      <c r="K452" s="191"/>
      <c r="L452" s="192">
        <v>-8243.35</v>
      </c>
      <c r="M452" s="192"/>
      <c r="N452" s="192">
        <v>-483.1</v>
      </c>
      <c r="O452" s="192">
        <v>-2783.2</v>
      </c>
      <c r="P452" s="192">
        <v>0</v>
      </c>
      <c r="Q452" s="192">
        <v>-2965.82</v>
      </c>
      <c r="R452" s="192">
        <v>-1374</v>
      </c>
      <c r="S452" s="192">
        <v>19340.98000000004</v>
      </c>
      <c r="T452" s="193" t="str">
        <f>IF(Tabela6[[#This Row],[Desconto SLA Mês]]&lt;&gt;"preenchimento pendente","Sim","Não")</f>
        <v>Sim</v>
      </c>
      <c r="U452" s="168">
        <f t="shared" si="34"/>
        <v>281811.43317280273</v>
      </c>
      <c r="V452" s="194"/>
      <c r="W452" s="194"/>
      <c r="X452" s="194"/>
      <c r="Y452" s="194"/>
      <c r="Z452" s="195">
        <v>45717</v>
      </c>
      <c r="AA452" s="301" cm="1">
        <f t="array" ref="AA452">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45748</v>
      </c>
      <c r="AB452" s="186"/>
      <c r="AC452" s="204"/>
      <c r="AD452" s="186"/>
      <c r="AE452" s="196"/>
      <c r="AF452" s="197"/>
      <c r="AG452" s="196"/>
      <c r="AH452" s="196"/>
      <c r="AI452" s="186">
        <f t="shared" si="35"/>
        <v>8243.35</v>
      </c>
      <c r="AJ452" s="186">
        <f t="shared" si="33"/>
        <v>0</v>
      </c>
      <c r="AK452" s="186">
        <f t="shared" si="36"/>
        <v>-3491.5100000000675</v>
      </c>
      <c r="AL452" s="196"/>
      <c r="AM452" s="187" t="str">
        <f>_xlfn.XLOOKUP(Tabela6[[#This Row],[Unidade]],tabShoppingsEmails[Shopping],tabShoppingsEmails[E-mails consolidados])</f>
        <v>angelica.santos@allos.co; elaine.zanotti@allos.co; bianca.santos@allos.co; jair.tenorio@allos.co; juliana.santos@allos.co; caio.santos@allos.co; leonardo.oliveira@allos.co; arnaldo.junior@allos.co; regiane.paula@allos.co</v>
      </c>
    </row>
    <row r="453" spans="1:39" ht="20.85" hidden="1" customHeight="1" thickBot="1">
      <c r="A453" s="185"/>
      <c r="B453" s="186" t="s">
        <v>99</v>
      </c>
      <c r="C453" s="186" t="s">
        <v>167</v>
      </c>
      <c r="D453" s="199" t="s">
        <v>0</v>
      </c>
      <c r="E453" s="199" t="s">
        <v>78</v>
      </c>
      <c r="F453" s="191">
        <v>45</v>
      </c>
      <c r="G453" s="191">
        <v>46</v>
      </c>
      <c r="H453" s="191">
        <v>25</v>
      </c>
      <c r="I453" s="191">
        <v>24.32</v>
      </c>
      <c r="J453" s="222">
        <v>278319.92317280266</v>
      </c>
      <c r="K453" s="191"/>
      <c r="L453" s="192">
        <v>-4409.6000000000004</v>
      </c>
      <c r="M453" s="192"/>
      <c r="N453" s="192">
        <v>-618.01</v>
      </c>
      <c r="O453" s="192">
        <v>-2783.2</v>
      </c>
      <c r="P453" s="192">
        <v>0</v>
      </c>
      <c r="Q453" s="192">
        <v>0</v>
      </c>
      <c r="R453" s="192">
        <v>0</v>
      </c>
      <c r="S453" s="192">
        <v>0</v>
      </c>
      <c r="T453" s="193" t="str">
        <f>IF(Tabela6[[#This Row],[Desconto SLA Mês]]&lt;&gt;"preenchimento pendente","Sim","Não")</f>
        <v>Sim</v>
      </c>
      <c r="U453" s="168">
        <f t="shared" si="34"/>
        <v>270509.11317280267</v>
      </c>
      <c r="V453" s="194"/>
      <c r="W453" s="194"/>
      <c r="X453" s="194"/>
      <c r="Y453" s="194"/>
      <c r="Z453" s="195">
        <v>45748</v>
      </c>
      <c r="AA453" s="301" cm="1">
        <f t="array" ref="AA453">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45778</v>
      </c>
      <c r="AB453" s="204"/>
      <c r="AC453" s="204">
        <v>3334.0948161021602</v>
      </c>
      <c r="AD453" s="204"/>
      <c r="AE453" s="196"/>
      <c r="AF453" s="197"/>
      <c r="AG453" s="196"/>
      <c r="AH453" s="196"/>
      <c r="AI453" s="186">
        <f t="shared" si="35"/>
        <v>4409.6000000000004</v>
      </c>
      <c r="AJ453" s="186">
        <f t="shared" si="33"/>
        <v>-3334.0948161021602</v>
      </c>
      <c r="AK453" s="186">
        <f t="shared" si="36"/>
        <v>7810.8099999999977</v>
      </c>
      <c r="AL453" s="196"/>
      <c r="AM453" s="187" t="str">
        <f>_xlfn.XLOOKUP(Tabela6[[#This Row],[Unidade]],tabShoppingsEmails[Shopping],tabShoppingsEmails[E-mails consolidados])</f>
        <v>angelica.santos@allos.co; elaine.zanotti@allos.co; bianca.santos@allos.co; jair.tenorio@allos.co; juliana.santos@allos.co; caio.santos@allos.co; leonardo.oliveira@allos.co; arnaldo.junior@allos.co; regiane.paula@allos.co</v>
      </c>
    </row>
    <row r="454" spans="1:39" ht="20.85" hidden="1" customHeight="1" thickBot="1">
      <c r="A454" s="185"/>
      <c r="B454" s="186" t="s">
        <v>99</v>
      </c>
      <c r="C454" s="186" t="s">
        <v>167</v>
      </c>
      <c r="D454" s="199" t="s">
        <v>0</v>
      </c>
      <c r="E454" s="199" t="s">
        <v>78</v>
      </c>
      <c r="F454" s="191">
        <v>45</v>
      </c>
      <c r="G454" s="191">
        <v>44</v>
      </c>
      <c r="H454" s="191">
        <v>25</v>
      </c>
      <c r="I454" s="191">
        <v>24.32</v>
      </c>
      <c r="J454" s="222">
        <v>259300.26</v>
      </c>
      <c r="K454" s="191"/>
      <c r="L454" s="192">
        <v>-4419.43</v>
      </c>
      <c r="M454" s="192"/>
      <c r="N454" s="192">
        <v>-618.01480000000004</v>
      </c>
      <c r="O454" s="192">
        <v>0</v>
      </c>
      <c r="P454" s="192">
        <v>-2783.2</v>
      </c>
      <c r="Q454" s="192">
        <v>0</v>
      </c>
      <c r="R454" s="192">
        <v>0</v>
      </c>
      <c r="S454" s="192">
        <f>L453+N453</f>
        <v>-5027.6100000000006</v>
      </c>
      <c r="T454" s="193" t="str">
        <f>IF(Tabela6[[#This Row],[Desconto SLA Mês]]&lt;&gt;"preenchimento pendente","Sim","Não")</f>
        <v>Sim</v>
      </c>
      <c r="U454" s="168">
        <f t="shared" si="34"/>
        <v>246452.00520000001</v>
      </c>
      <c r="V454" s="194"/>
      <c r="W454" s="194"/>
      <c r="X454" s="194"/>
      <c r="Y454" s="194"/>
      <c r="Z454" s="195">
        <v>45778</v>
      </c>
      <c r="AA454" s="301" cm="1">
        <f t="array" ref="AA454">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45809</v>
      </c>
      <c r="AB454" s="186"/>
      <c r="AC454" s="186"/>
      <c r="AD454" s="186"/>
      <c r="AE454" s="196"/>
      <c r="AF454" s="197"/>
      <c r="AG454" s="196"/>
      <c r="AH454" s="196"/>
      <c r="AI454" s="186">
        <f t="shared" si="35"/>
        <v>4419.43</v>
      </c>
      <c r="AJ454" s="186">
        <f t="shared" si="33"/>
        <v>0</v>
      </c>
      <c r="AK454" s="186">
        <f t="shared" si="36"/>
        <v>12848.254799999995</v>
      </c>
      <c r="AL454" s="196"/>
      <c r="AM454" s="187" t="str">
        <f>_xlfn.XLOOKUP(Tabela6[[#This Row],[Unidade]],tabShoppingsEmails[Shopping],tabShoppingsEmails[E-mails consolidados])</f>
        <v>angelica.santos@allos.co; elaine.zanotti@allos.co; bianca.santos@allos.co; jair.tenorio@allos.co; juliana.santos@allos.co; caio.santos@allos.co; leonardo.oliveira@allos.co; arnaldo.junior@allos.co; regiane.paula@allos.co</v>
      </c>
    </row>
    <row r="455" spans="1:39" ht="20.85" hidden="1" customHeight="1" thickBot="1">
      <c r="A455" s="185"/>
      <c r="B455" s="186" t="s">
        <v>99</v>
      </c>
      <c r="C455" s="186" t="s">
        <v>167</v>
      </c>
      <c r="D455" s="199" t="s">
        <v>0</v>
      </c>
      <c r="E455" s="199" t="s">
        <v>78</v>
      </c>
      <c r="F455" s="191">
        <v>45</v>
      </c>
      <c r="G455" s="191">
        <v>44</v>
      </c>
      <c r="H455" s="191">
        <v>29</v>
      </c>
      <c r="I455" s="191">
        <v>24.51</v>
      </c>
      <c r="J455" s="222">
        <v>259300.26</v>
      </c>
      <c r="K455" s="191"/>
      <c r="L455" s="192">
        <v>-5157.21</v>
      </c>
      <c r="M455" s="192"/>
      <c r="N455" s="192">
        <v>-630.56489999999997</v>
      </c>
      <c r="O455" s="192">
        <v>0</v>
      </c>
      <c r="P455" s="192"/>
      <c r="Q455" s="192">
        <v>0</v>
      </c>
      <c r="R455" s="192">
        <v>0</v>
      </c>
      <c r="S455" s="192">
        <v>0</v>
      </c>
      <c r="T455" s="193" t="str">
        <f>IF(Tabela6[[#This Row],[Desconto SLA Mês]]&lt;&gt;"preenchimento pendente","Sim","Não")</f>
        <v>Sim</v>
      </c>
      <c r="U455" s="168">
        <f t="shared" si="34"/>
        <v>253512.48510000002</v>
      </c>
      <c r="V455" s="194"/>
      <c r="W455" s="194"/>
      <c r="X455" s="194"/>
      <c r="Y455" s="194"/>
      <c r="Z455" s="195">
        <v>45809</v>
      </c>
      <c r="AA455" s="301" cm="1">
        <f t="array" ref="AA455">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45839</v>
      </c>
      <c r="AB455" s="186"/>
      <c r="AC455" s="204">
        <v>3130.5394681149301</v>
      </c>
      <c r="AD455" s="186"/>
      <c r="AE455" s="196"/>
      <c r="AF455" s="197"/>
      <c r="AG455" s="196"/>
      <c r="AH455" s="196"/>
      <c r="AI455" s="186">
        <f t="shared" si="35"/>
        <v>5157.21</v>
      </c>
      <c r="AJ455" s="186">
        <f t="shared" si="33"/>
        <v>-3130.5394681149301</v>
      </c>
      <c r="AK455" s="186">
        <f t="shared" si="36"/>
        <v>5787.7748999999894</v>
      </c>
      <c r="AL455" s="196"/>
      <c r="AM455" s="187" t="str">
        <f>_xlfn.XLOOKUP(Tabela6[[#This Row],[Unidade]],tabShoppingsEmails[Shopping],tabShoppingsEmails[E-mails consolidados])</f>
        <v>angelica.santos@allos.co; elaine.zanotti@allos.co; bianca.santos@allos.co; jair.tenorio@allos.co; juliana.santos@allos.co; caio.santos@allos.co; leonardo.oliveira@allos.co; arnaldo.junior@allos.co; regiane.paula@allos.co</v>
      </c>
    </row>
    <row r="456" spans="1:39" ht="20.85" hidden="1" customHeight="1" thickBot="1">
      <c r="A456" s="185">
        <v>45882</v>
      </c>
      <c r="B456" s="186" t="s">
        <v>99</v>
      </c>
      <c r="C456" s="186" t="s">
        <v>167</v>
      </c>
      <c r="D456" s="199" t="s">
        <v>0</v>
      </c>
      <c r="E456" s="199" t="s">
        <v>78</v>
      </c>
      <c r="F456" s="191">
        <v>45</v>
      </c>
      <c r="G456" s="191">
        <v>44</v>
      </c>
      <c r="H456" s="191">
        <v>19</v>
      </c>
      <c r="I456" s="191">
        <v>23.26</v>
      </c>
      <c r="J456" s="222">
        <v>259300.26</v>
      </c>
      <c r="K456" s="191"/>
      <c r="L456" s="192">
        <v>-3155.19</v>
      </c>
      <c r="M456" s="192"/>
      <c r="N456" s="192">
        <v>-588.40620000000001</v>
      </c>
      <c r="O456" s="200" t="s">
        <v>254</v>
      </c>
      <c r="P456" s="192"/>
      <c r="Q456" s="192">
        <v>0</v>
      </c>
      <c r="R456" s="192">
        <v>-1718.0082725496</v>
      </c>
      <c r="S456" s="192">
        <v>7121.49</v>
      </c>
      <c r="T456" s="193" t="str">
        <f>IF(Tabela6[[#This Row],[Desconto SLA Mês]]&lt;&gt;"preenchimento pendente","Sim","Não")</f>
        <v>Não</v>
      </c>
      <c r="U456" s="168">
        <f t="shared" si="34"/>
        <v>260960.1455274504</v>
      </c>
      <c r="V456" s="194"/>
      <c r="W456" s="194"/>
      <c r="X456" s="194"/>
      <c r="Y456" s="194"/>
      <c r="Z456" s="195">
        <v>45839</v>
      </c>
      <c r="AA456" s="301" cm="1">
        <f t="array" ref="AA456">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45870</v>
      </c>
      <c r="AB456" s="186"/>
      <c r="AC456" s="204">
        <v>1677.7425933971833</v>
      </c>
      <c r="AD456" s="186"/>
      <c r="AE456" s="196"/>
      <c r="AF456" s="197"/>
      <c r="AG456" s="196"/>
      <c r="AH456" s="196"/>
      <c r="AI456" s="186">
        <f t="shared" si="35"/>
        <v>3155.19</v>
      </c>
      <c r="AJ456" s="186">
        <f t="shared" si="33"/>
        <v>-1677.7425933971833</v>
      </c>
      <c r="AK456" s="186">
        <f t="shared" si="36"/>
        <v>-1659.8855274503876</v>
      </c>
      <c r="AL456" s="196"/>
      <c r="AM456" s="187" t="str">
        <f>_xlfn.XLOOKUP(Tabela6[[#This Row],[Unidade]],tabShoppingsEmails[Shopping],tabShoppingsEmails[E-mails consolidados])</f>
        <v>angelica.santos@allos.co; elaine.zanotti@allos.co; bianca.santos@allos.co; jair.tenorio@allos.co; juliana.santos@allos.co; caio.santos@allos.co; leonardo.oliveira@allos.co; arnaldo.junior@allos.co; regiane.paula@allos.co</v>
      </c>
    </row>
    <row r="457" spans="1:39" ht="20.85" hidden="1" customHeight="1" thickBot="1">
      <c r="A457" s="185">
        <v>45909</v>
      </c>
      <c r="B457" s="186" t="s">
        <v>99</v>
      </c>
      <c r="C457" s="186" t="s">
        <v>167</v>
      </c>
      <c r="D457" s="199" t="s">
        <v>0</v>
      </c>
      <c r="E457" s="199" t="s">
        <v>78</v>
      </c>
      <c r="F457" s="191">
        <v>45</v>
      </c>
      <c r="G457" s="191">
        <v>44</v>
      </c>
      <c r="H457" s="191">
        <v>45</v>
      </c>
      <c r="I457" s="191">
        <v>7.35</v>
      </c>
      <c r="J457" s="222">
        <v>259300.26</v>
      </c>
      <c r="K457" s="191"/>
      <c r="L457" s="192">
        <v>-3826.22</v>
      </c>
      <c r="M457" s="192"/>
      <c r="N457" s="192">
        <v>-197.20930000000001</v>
      </c>
      <c r="O457" s="192">
        <v>0</v>
      </c>
      <c r="P457" s="192"/>
      <c r="Q457" s="192">
        <v>0</v>
      </c>
      <c r="R457" s="192">
        <v>0</v>
      </c>
      <c r="S457" s="192">
        <v>0</v>
      </c>
      <c r="T457" s="193" t="str">
        <f>IF(Tabela6[[#This Row],[Desconto SLA Mês]]&lt;&gt;"preenchimento pendente","Sim","Não")</f>
        <v>Sim</v>
      </c>
      <c r="U457" s="168">
        <f t="shared" si="34"/>
        <v>255276.83070000002</v>
      </c>
      <c r="V457" s="194"/>
      <c r="W457" s="194"/>
      <c r="X457" s="194"/>
      <c r="Y457" s="194"/>
      <c r="Z457" s="195">
        <v>45870</v>
      </c>
      <c r="AA457" s="301" cm="1">
        <f t="array" ref="AA457">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45901</v>
      </c>
      <c r="AB457" s="186"/>
      <c r="AC457" s="204">
        <v>12782.184091724594</v>
      </c>
      <c r="AD457" s="186"/>
      <c r="AE457" s="196"/>
      <c r="AF457" s="197"/>
      <c r="AG457" s="196"/>
      <c r="AH457" s="196"/>
      <c r="AI457" s="186">
        <f t="shared" si="35"/>
        <v>3826.22</v>
      </c>
      <c r="AJ457" s="186">
        <f t="shared" si="33"/>
        <v>-12782.184091724594</v>
      </c>
      <c r="AK457" s="186">
        <f t="shared" si="36"/>
        <v>4023.4292999999889</v>
      </c>
      <c r="AL457" s="196"/>
      <c r="AM457" s="187" t="str">
        <f>_xlfn.XLOOKUP(Tabela6[[#This Row],[Unidade]],tabShoppingsEmails[Shopping],tabShoppingsEmails[E-mails consolidados])</f>
        <v>angelica.santos@allos.co; elaine.zanotti@allos.co; bianca.santos@allos.co; jair.tenorio@allos.co; juliana.santos@allos.co; caio.santos@allos.co; leonardo.oliveira@allos.co; arnaldo.junior@allos.co; regiane.paula@allos.co</v>
      </c>
    </row>
    <row r="458" spans="1:39" ht="20.85" hidden="1" customHeight="1" thickBot="1">
      <c r="A458" s="185">
        <v>45937</v>
      </c>
      <c r="B458" s="186" t="s">
        <v>99</v>
      </c>
      <c r="C458" s="186" t="s">
        <v>167</v>
      </c>
      <c r="D458" s="199" t="s">
        <v>0</v>
      </c>
      <c r="E458" s="199" t="s">
        <v>78</v>
      </c>
      <c r="F458" s="191">
        <v>45</v>
      </c>
      <c r="G458" s="191">
        <v>44</v>
      </c>
      <c r="H458" s="191">
        <v>35</v>
      </c>
      <c r="I458" s="191">
        <v>34.57</v>
      </c>
      <c r="J458" s="222">
        <v>259300.26</v>
      </c>
      <c r="K458" s="191"/>
      <c r="L458" s="192">
        <f>-7783.46+6248.77</f>
        <v>-1534.6899999999996</v>
      </c>
      <c r="M458" s="192"/>
      <c r="N458" s="192">
        <v>-802.3125</v>
      </c>
      <c r="O458" s="192">
        <v>0</v>
      </c>
      <c r="P458" s="192"/>
      <c r="Q458" s="192">
        <v>0</v>
      </c>
      <c r="R458" s="192">
        <v>0</v>
      </c>
      <c r="S458" s="192">
        <v>-762.79</v>
      </c>
      <c r="T458" s="193" t="str">
        <f>IF(Tabela6[[#This Row],[Desconto SLA Mês]]&lt;&gt;"preenchimento pendente","Sim","Não")</f>
        <v>Sim</v>
      </c>
      <c r="U458" s="168">
        <f t="shared" si="34"/>
        <v>256200.4675</v>
      </c>
      <c r="V458" s="194"/>
      <c r="W458" s="194"/>
      <c r="X458" s="194"/>
      <c r="Y458" s="194"/>
      <c r="Z458" s="195">
        <v>45901</v>
      </c>
      <c r="AA458" s="301" cm="1">
        <f t="array" ref="AA458">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45931</v>
      </c>
      <c r="AB458" s="186"/>
      <c r="AC458" s="186"/>
      <c r="AD458" s="186"/>
      <c r="AE458" s="196"/>
      <c r="AF458" s="197"/>
      <c r="AG458" s="196"/>
      <c r="AH458" s="196"/>
      <c r="AI458" s="186">
        <f t="shared" si="35"/>
        <v>1534.6899999999996</v>
      </c>
      <c r="AJ458" s="186">
        <f t="shared" si="33"/>
        <v>0</v>
      </c>
      <c r="AK458" s="186">
        <f t="shared" si="36"/>
        <v>3099.7925000000105</v>
      </c>
      <c r="AL458" s="196"/>
      <c r="AM458" s="187" t="str">
        <f>_xlfn.XLOOKUP(Tabela6[[#This Row],[Unidade]],tabShoppingsEmails[Shopping],tabShoppingsEmails[E-mails consolidados])</f>
        <v>angelica.santos@allos.co; elaine.zanotti@allos.co; bianca.santos@allos.co; jair.tenorio@allos.co; juliana.santos@allos.co; caio.santos@allos.co; leonardo.oliveira@allos.co; arnaldo.junior@allos.co; regiane.paula@allos.co</v>
      </c>
    </row>
    <row r="459" spans="1:39" ht="20.85" hidden="1" customHeight="1" thickBot="1">
      <c r="A459" s="185"/>
      <c r="B459" s="186" t="s">
        <v>252</v>
      </c>
      <c r="C459" s="186" t="s">
        <v>167</v>
      </c>
      <c r="D459" s="199" t="s">
        <v>0</v>
      </c>
      <c r="E459" s="199" t="s">
        <v>78</v>
      </c>
      <c r="F459" s="191">
        <v>45</v>
      </c>
      <c r="G459" s="191"/>
      <c r="H459" s="191"/>
      <c r="I459" s="191"/>
      <c r="J459" s="222"/>
      <c r="K459" s="191"/>
      <c r="L459" s="192"/>
      <c r="M459" s="192"/>
      <c r="N459" s="192"/>
      <c r="O459" s="192"/>
      <c r="P459" s="192"/>
      <c r="Q459" s="192"/>
      <c r="R459" s="192"/>
      <c r="S459" s="192"/>
      <c r="T459" s="193" t="str">
        <f>IF(Tabela6[[#This Row],[Desconto SLA Mês]]&lt;&gt;"preenchimento pendente","Sim","Não")</f>
        <v>Sim</v>
      </c>
      <c r="U459" s="168">
        <f t="shared" si="34"/>
        <v>0</v>
      </c>
      <c r="V459" s="194"/>
      <c r="W459" s="194"/>
      <c r="X459" s="194"/>
      <c r="Y459" s="194"/>
      <c r="Z459" s="195">
        <v>45931</v>
      </c>
      <c r="AA459" s="301" cm="1">
        <f t="array" ref="AA459">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45962</v>
      </c>
      <c r="AB459" s="186"/>
      <c r="AC459" s="186"/>
      <c r="AD459" s="186"/>
      <c r="AE459" s="196"/>
      <c r="AF459" s="197"/>
      <c r="AG459" s="196"/>
      <c r="AH459" s="196"/>
      <c r="AI459" s="186">
        <f t="shared" si="35"/>
        <v>0</v>
      </c>
      <c r="AJ459" s="186">
        <f t="shared" si="33"/>
        <v>0</v>
      </c>
      <c r="AK459" s="186">
        <f t="shared" si="36"/>
        <v>0</v>
      </c>
      <c r="AL459" s="196"/>
      <c r="AM459" s="187" t="str">
        <f>_xlfn.XLOOKUP(Tabela6[[#This Row],[Unidade]],tabShoppingsEmails[Shopping],tabShoppingsEmails[E-mails consolidados])</f>
        <v>angelica.santos@allos.co; elaine.zanotti@allos.co; bianca.santos@allos.co; jair.tenorio@allos.co; juliana.santos@allos.co; caio.santos@allos.co; leonardo.oliveira@allos.co; arnaldo.junior@allos.co; regiane.paula@allos.co</v>
      </c>
    </row>
    <row r="460" spans="1:39" ht="20.85" hidden="1" customHeight="1" thickBot="1">
      <c r="A460" s="185"/>
      <c r="B460" s="186" t="s">
        <v>252</v>
      </c>
      <c r="C460" s="186" t="s">
        <v>167</v>
      </c>
      <c r="D460" s="199" t="s">
        <v>0</v>
      </c>
      <c r="E460" s="199" t="s">
        <v>78</v>
      </c>
      <c r="F460" s="191">
        <v>45</v>
      </c>
      <c r="G460" s="191"/>
      <c r="H460" s="191"/>
      <c r="I460" s="191"/>
      <c r="J460" s="222"/>
      <c r="K460" s="191"/>
      <c r="L460" s="192"/>
      <c r="M460" s="192"/>
      <c r="N460" s="192"/>
      <c r="O460" s="192"/>
      <c r="P460" s="192"/>
      <c r="Q460" s="192"/>
      <c r="R460" s="192"/>
      <c r="S460" s="192"/>
      <c r="T460" s="193" t="str">
        <f>IF(Tabela6[[#This Row],[Desconto SLA Mês]]&lt;&gt;"preenchimento pendente","Sim","Não")</f>
        <v>Sim</v>
      </c>
      <c r="U460" s="168">
        <f t="shared" si="34"/>
        <v>0</v>
      </c>
      <c r="V460" s="194"/>
      <c r="W460" s="194"/>
      <c r="X460" s="194"/>
      <c r="Y460" s="194"/>
      <c r="Z460" s="195">
        <v>45962</v>
      </c>
      <c r="AA460" s="301" cm="1">
        <f t="array" ref="AA460">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45992</v>
      </c>
      <c r="AB460" s="186"/>
      <c r="AC460" s="186"/>
      <c r="AD460" s="186"/>
      <c r="AE460" s="196"/>
      <c r="AF460" s="197"/>
      <c r="AG460" s="196"/>
      <c r="AH460" s="196"/>
      <c r="AI460" s="186">
        <f t="shared" si="35"/>
        <v>0</v>
      </c>
      <c r="AJ460" s="186">
        <f t="shared" si="33"/>
        <v>0</v>
      </c>
      <c r="AK460" s="186">
        <f t="shared" si="36"/>
        <v>0</v>
      </c>
      <c r="AL460" s="196"/>
      <c r="AM460" s="187" t="str">
        <f>_xlfn.XLOOKUP(Tabela6[[#This Row],[Unidade]],tabShoppingsEmails[Shopping],tabShoppingsEmails[E-mails consolidados])</f>
        <v>angelica.santos@allos.co; elaine.zanotti@allos.co; bianca.santos@allos.co; jair.tenorio@allos.co; juliana.santos@allos.co; caio.santos@allos.co; leonardo.oliveira@allos.co; arnaldo.junior@allos.co; regiane.paula@allos.co</v>
      </c>
    </row>
    <row r="461" spans="1:39" ht="20.85" hidden="1" customHeight="1" thickBot="1">
      <c r="A461" s="210"/>
      <c r="B461" s="186" t="s">
        <v>252</v>
      </c>
      <c r="C461" s="186" t="s">
        <v>167</v>
      </c>
      <c r="D461" s="199" t="s">
        <v>0</v>
      </c>
      <c r="E461" s="199" t="s">
        <v>78</v>
      </c>
      <c r="F461" s="191">
        <v>45</v>
      </c>
      <c r="G461" s="191"/>
      <c r="H461" s="191"/>
      <c r="I461" s="191"/>
      <c r="J461" s="222"/>
      <c r="K461" s="191"/>
      <c r="L461" s="192"/>
      <c r="M461" s="192"/>
      <c r="N461" s="192"/>
      <c r="O461" s="192"/>
      <c r="P461" s="192"/>
      <c r="Q461" s="192"/>
      <c r="R461" s="192"/>
      <c r="S461" s="192"/>
      <c r="T461" s="193" t="str">
        <f>IF(Tabela6[[#This Row],[Desconto SLA Mês]]&lt;&gt;"preenchimento pendente","Sim","Não")</f>
        <v>Sim</v>
      </c>
      <c r="U461" s="168">
        <f t="shared" si="34"/>
        <v>0</v>
      </c>
      <c r="V461" s="194"/>
      <c r="W461" s="194"/>
      <c r="X461" s="194"/>
      <c r="Y461" s="194"/>
      <c r="Z461" s="195">
        <v>45992</v>
      </c>
      <c r="AA461" s="301" cm="1">
        <f t="array" ref="AA461">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46023</v>
      </c>
      <c r="AB461" s="196"/>
      <c r="AC461" s="196"/>
      <c r="AD461" s="196"/>
      <c r="AE461" s="196"/>
      <c r="AF461" s="197"/>
      <c r="AG461" s="186"/>
      <c r="AH461" s="196"/>
      <c r="AI461" s="186">
        <f t="shared" si="35"/>
        <v>0</v>
      </c>
      <c r="AJ461" s="186">
        <f t="shared" si="33"/>
        <v>0</v>
      </c>
      <c r="AK461" s="186">
        <f t="shared" si="36"/>
        <v>0</v>
      </c>
      <c r="AL461" s="196"/>
      <c r="AM461" s="187" t="str">
        <f>_xlfn.XLOOKUP(Tabela6[[#This Row],[Unidade]],tabShoppingsEmails[Shopping],tabShoppingsEmails[E-mails consolidados])</f>
        <v>angelica.santos@allos.co; elaine.zanotti@allos.co; bianca.santos@allos.co; jair.tenorio@allos.co; juliana.santos@allos.co; caio.santos@allos.co; leonardo.oliveira@allos.co; arnaldo.junior@allos.co; regiane.paula@allos.co</v>
      </c>
    </row>
    <row r="462" spans="1:39" ht="20.85" hidden="1" customHeight="1" thickBot="1">
      <c r="A462" s="185"/>
      <c r="B462" s="186" t="s">
        <v>99</v>
      </c>
      <c r="C462" s="186" t="s">
        <v>167</v>
      </c>
      <c r="D462" s="199" t="s">
        <v>91</v>
      </c>
      <c r="E462" s="199" t="s">
        <v>78</v>
      </c>
      <c r="F462" s="191">
        <v>1</v>
      </c>
      <c r="G462" s="191">
        <v>1</v>
      </c>
      <c r="H462" s="191">
        <v>0</v>
      </c>
      <c r="I462" s="191">
        <v>0</v>
      </c>
      <c r="J462" s="192">
        <v>8243.94</v>
      </c>
      <c r="K462" s="191"/>
      <c r="L462" s="192">
        <v>0</v>
      </c>
      <c r="M462" s="192"/>
      <c r="N462" s="192">
        <v>0</v>
      </c>
      <c r="O462" s="192">
        <v>0</v>
      </c>
      <c r="P462" s="192">
        <v>0</v>
      </c>
      <c r="Q462" s="192">
        <v>0</v>
      </c>
      <c r="R462" s="192">
        <v>0</v>
      </c>
      <c r="S462" s="192">
        <v>0</v>
      </c>
      <c r="T462" s="193" t="str">
        <f>IF(Tabela6[[#This Row],[Desconto SLA Mês]]&lt;&gt;"preenchimento pendente","Sim","Não")</f>
        <v>Sim</v>
      </c>
      <c r="U462" s="168">
        <f t="shared" si="34"/>
        <v>8243.94</v>
      </c>
      <c r="V462" s="194"/>
      <c r="W462" s="194"/>
      <c r="X462" s="194"/>
      <c r="Y462" s="194"/>
      <c r="Z462" s="195">
        <v>45658</v>
      </c>
      <c r="AA462" s="301" cm="1">
        <f t="array" ref="AA462">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45689</v>
      </c>
      <c r="AB462" s="196"/>
      <c r="AC462" s="196"/>
      <c r="AD462" s="196"/>
      <c r="AE462" s="196"/>
      <c r="AF462" s="197"/>
      <c r="AG462" s="186"/>
      <c r="AH462" s="196"/>
      <c r="AI462" s="186">
        <f t="shared" si="35"/>
        <v>0</v>
      </c>
      <c r="AJ462" s="186">
        <f t="shared" si="33"/>
        <v>0</v>
      </c>
      <c r="AK462" s="186">
        <f t="shared" si="36"/>
        <v>0</v>
      </c>
      <c r="AL462" s="196"/>
      <c r="AM462" s="187" t="str">
        <f>_xlfn.XLOOKUP(Tabela6[[#This Row],[Unidade]],tabShoppingsEmails[Shopping],tabShoppingsEmails[E-mails consolidados])</f>
        <v>angelica.santos@allos.co; elaine.zanotti@allos.co; bianca.santos@allos.co; jair.tenorio@allos.co; juliana.santos@allos.co; caio.santos@allos.co; leonardo.oliveira@allos.co; arnaldo.junior@allos.co; regiane.paula@allos.co</v>
      </c>
    </row>
    <row r="463" spans="1:39" ht="20.85" hidden="1" customHeight="1" thickBot="1">
      <c r="A463" s="185"/>
      <c r="B463" s="186" t="s">
        <v>99</v>
      </c>
      <c r="C463" s="186" t="s">
        <v>167</v>
      </c>
      <c r="D463" s="199" t="s">
        <v>91</v>
      </c>
      <c r="E463" s="199" t="s">
        <v>78</v>
      </c>
      <c r="F463" s="191">
        <v>1</v>
      </c>
      <c r="G463" s="191">
        <v>1</v>
      </c>
      <c r="H463" s="191">
        <v>0</v>
      </c>
      <c r="I463" s="191">
        <v>0</v>
      </c>
      <c r="J463" s="192">
        <v>8243.94</v>
      </c>
      <c r="K463" s="200"/>
      <c r="L463" s="192">
        <v>0</v>
      </c>
      <c r="M463" s="200"/>
      <c r="N463" s="192">
        <v>0</v>
      </c>
      <c r="O463" s="192">
        <v>0</v>
      </c>
      <c r="P463" s="192">
        <v>0</v>
      </c>
      <c r="Q463" s="192">
        <v>0</v>
      </c>
      <c r="R463" s="192">
        <v>0</v>
      </c>
      <c r="S463" s="192">
        <v>0</v>
      </c>
      <c r="T463" s="193" t="str">
        <f>IF(Tabela6[[#This Row],[Desconto SLA Mês]]&lt;&gt;"preenchimento pendente","Sim","Não")</f>
        <v>Sim</v>
      </c>
      <c r="U463" s="168">
        <f t="shared" si="34"/>
        <v>8243.94</v>
      </c>
      <c r="V463" s="194"/>
      <c r="W463" s="194"/>
      <c r="X463" s="194"/>
      <c r="Y463" s="206"/>
      <c r="Z463" s="195">
        <v>45689</v>
      </c>
      <c r="AA463" s="301" cm="1">
        <f t="array" ref="AA463">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45717</v>
      </c>
      <c r="AB463" s="196"/>
      <c r="AC463" s="196"/>
      <c r="AD463" s="196"/>
      <c r="AE463" s="196"/>
      <c r="AF463" s="197"/>
      <c r="AG463" s="186"/>
      <c r="AH463" s="196"/>
      <c r="AI463" s="186">
        <f t="shared" si="35"/>
        <v>0</v>
      </c>
      <c r="AJ463" s="186">
        <f t="shared" si="33"/>
        <v>0</v>
      </c>
      <c r="AK463" s="186">
        <f t="shared" si="36"/>
        <v>0</v>
      </c>
      <c r="AL463" s="196"/>
      <c r="AM463" s="187" t="str">
        <f>_xlfn.XLOOKUP(Tabela6[[#This Row],[Unidade]],tabShoppingsEmails[Shopping],tabShoppingsEmails[E-mails consolidados])</f>
        <v>angelica.santos@allos.co; elaine.zanotti@allos.co; bianca.santos@allos.co; jair.tenorio@allos.co; juliana.santos@allos.co; caio.santos@allos.co; leonardo.oliveira@allos.co; arnaldo.junior@allos.co; regiane.paula@allos.co</v>
      </c>
    </row>
    <row r="464" spans="1:39" ht="20.85" hidden="1" customHeight="1" thickBot="1">
      <c r="A464" s="210"/>
      <c r="B464" s="186" t="s">
        <v>99</v>
      </c>
      <c r="C464" s="186" t="s">
        <v>167</v>
      </c>
      <c r="D464" s="199" t="s">
        <v>91</v>
      </c>
      <c r="E464" s="199" t="s">
        <v>78</v>
      </c>
      <c r="F464" s="191">
        <v>1</v>
      </c>
      <c r="G464" s="191">
        <v>1</v>
      </c>
      <c r="H464" s="191">
        <v>0</v>
      </c>
      <c r="I464" s="191">
        <v>0.97</v>
      </c>
      <c r="J464" s="192">
        <v>8243.94</v>
      </c>
      <c r="K464" s="191"/>
      <c r="L464" s="192">
        <v>0</v>
      </c>
      <c r="M464" s="192"/>
      <c r="N464" s="192">
        <v>-35.53</v>
      </c>
      <c r="O464" s="192">
        <v>0</v>
      </c>
      <c r="P464" s="192">
        <v>0</v>
      </c>
      <c r="Q464" s="192">
        <v>0</v>
      </c>
      <c r="R464" s="192">
        <v>0</v>
      </c>
      <c r="S464" s="192">
        <v>16487.88</v>
      </c>
      <c r="T464" s="193" t="str">
        <f>IF(Tabela6[[#This Row],[Desconto SLA Mês]]&lt;&gt;"preenchimento pendente","Sim","Não")</f>
        <v>Sim</v>
      </c>
      <c r="U464" s="168">
        <f t="shared" si="34"/>
        <v>24696.29</v>
      </c>
      <c r="V464" s="194"/>
      <c r="W464" s="194"/>
      <c r="X464" s="194"/>
      <c r="Y464" s="194"/>
      <c r="Z464" s="195">
        <v>45717</v>
      </c>
      <c r="AA464" s="301" cm="1">
        <f t="array" ref="AA464">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45748</v>
      </c>
      <c r="AB464" s="196"/>
      <c r="AC464" s="196"/>
      <c r="AD464" s="196"/>
      <c r="AE464" s="196"/>
      <c r="AF464" s="197"/>
      <c r="AG464" s="186"/>
      <c r="AH464" s="196"/>
      <c r="AI464" s="186">
        <f t="shared" si="35"/>
        <v>0</v>
      </c>
      <c r="AJ464" s="186">
        <f t="shared" si="33"/>
        <v>0</v>
      </c>
      <c r="AK464" s="186">
        <f t="shared" si="36"/>
        <v>-16452.349999999999</v>
      </c>
      <c r="AL464" s="196"/>
      <c r="AM464" s="187" t="str">
        <f>_xlfn.XLOOKUP(Tabela6[[#This Row],[Unidade]],tabShoppingsEmails[Shopping],tabShoppingsEmails[E-mails consolidados])</f>
        <v>angelica.santos@allos.co; elaine.zanotti@allos.co; bianca.santos@allos.co; jair.tenorio@allos.co; juliana.santos@allos.co; caio.santos@allos.co; leonardo.oliveira@allos.co; arnaldo.junior@allos.co; regiane.paula@allos.co</v>
      </c>
    </row>
    <row r="465" spans="1:39" ht="20.85" hidden="1" customHeight="1" thickBot="1">
      <c r="A465" s="210"/>
      <c r="B465" s="186" t="s">
        <v>99</v>
      </c>
      <c r="C465" s="186" t="s">
        <v>167</v>
      </c>
      <c r="D465" s="199" t="s">
        <v>91</v>
      </c>
      <c r="E465" s="199" t="s">
        <v>78</v>
      </c>
      <c r="F465" s="191">
        <v>1</v>
      </c>
      <c r="G465" s="191">
        <v>1</v>
      </c>
      <c r="H465" s="191">
        <v>0</v>
      </c>
      <c r="I465" s="191">
        <v>0.77</v>
      </c>
      <c r="J465" s="192">
        <v>8243.94</v>
      </c>
      <c r="K465" s="191"/>
      <c r="L465" s="192">
        <v>0</v>
      </c>
      <c r="M465" s="192"/>
      <c r="N465" s="192">
        <v>-28.851900000000001</v>
      </c>
      <c r="O465" s="192">
        <v>0</v>
      </c>
      <c r="P465" s="192"/>
      <c r="Q465" s="192">
        <v>0</v>
      </c>
      <c r="R465" s="192">
        <v>0</v>
      </c>
      <c r="S465" s="192">
        <v>0</v>
      </c>
      <c r="T465" s="193" t="str">
        <f>IF(Tabela6[[#This Row],[Desconto SLA Mês]]&lt;&gt;"preenchimento pendente","Sim","Não")</f>
        <v>Sim</v>
      </c>
      <c r="U465" s="168">
        <f t="shared" si="34"/>
        <v>8215.0881000000008</v>
      </c>
      <c r="V465" s="194"/>
      <c r="W465" s="194"/>
      <c r="X465" s="194"/>
      <c r="Y465" s="194"/>
      <c r="Z465" s="195">
        <v>45748</v>
      </c>
      <c r="AA465" s="301" cm="1">
        <f t="array" ref="AA465">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45778</v>
      </c>
      <c r="AB465" s="196"/>
      <c r="AC465" s="196"/>
      <c r="AD465" s="196"/>
      <c r="AE465" s="196"/>
      <c r="AF465" s="197"/>
      <c r="AG465" s="186"/>
      <c r="AH465" s="196"/>
      <c r="AI465" s="186">
        <f t="shared" si="35"/>
        <v>0</v>
      </c>
      <c r="AJ465" s="186">
        <f t="shared" si="33"/>
        <v>0</v>
      </c>
      <c r="AK465" s="186">
        <f t="shared" si="36"/>
        <v>28.851899999999659</v>
      </c>
      <c r="AL465" s="196"/>
      <c r="AM465" s="187" t="str">
        <f>_xlfn.XLOOKUP(Tabela6[[#This Row],[Unidade]],tabShoppingsEmails[Shopping],tabShoppingsEmails[E-mails consolidados])</f>
        <v>angelica.santos@allos.co; elaine.zanotti@allos.co; bianca.santos@allos.co; jair.tenorio@allos.co; juliana.santos@allos.co; caio.santos@allos.co; leonardo.oliveira@allos.co; arnaldo.junior@allos.co; regiane.paula@allos.co</v>
      </c>
    </row>
    <row r="466" spans="1:39" ht="20.85" hidden="1" customHeight="1" thickBot="1">
      <c r="A466" s="210"/>
      <c r="B466" s="186" t="s">
        <v>99</v>
      </c>
      <c r="C466" s="186" t="s">
        <v>167</v>
      </c>
      <c r="D466" s="199" t="s">
        <v>91</v>
      </c>
      <c r="E466" s="199" t="s">
        <v>78</v>
      </c>
      <c r="F466" s="191">
        <v>1</v>
      </c>
      <c r="G466" s="191">
        <v>1</v>
      </c>
      <c r="H466" s="191">
        <v>0</v>
      </c>
      <c r="I466" s="191">
        <v>0.77</v>
      </c>
      <c r="J466" s="192">
        <v>8243.94</v>
      </c>
      <c r="K466" s="191"/>
      <c r="L466" s="192">
        <v>0</v>
      </c>
      <c r="M466" s="192"/>
      <c r="N466" s="192">
        <f>-28.3052+N465</f>
        <v>-57.1571</v>
      </c>
      <c r="O466" s="192">
        <v>0</v>
      </c>
      <c r="P466" s="192">
        <v>0</v>
      </c>
      <c r="Q466" s="192">
        <v>0</v>
      </c>
      <c r="R466" s="192">
        <v>0</v>
      </c>
      <c r="S466" s="192">
        <v>-28.85</v>
      </c>
      <c r="T466" s="193" t="str">
        <f>IF(Tabela6[[#This Row],[Desconto SLA Mês]]&lt;&gt;"preenchimento pendente","Sim","Não")</f>
        <v>Sim</v>
      </c>
      <c r="U466" s="168">
        <f t="shared" si="34"/>
        <v>8157.9328999999998</v>
      </c>
      <c r="V466" s="194"/>
      <c r="W466" s="194"/>
      <c r="X466" s="194"/>
      <c r="Y466" s="194"/>
      <c r="Z466" s="195">
        <v>45778</v>
      </c>
      <c r="AA466" s="301" cm="1">
        <f t="array" ref="AA466">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45809</v>
      </c>
      <c r="AB466" s="196"/>
      <c r="AC466" s="196"/>
      <c r="AD466" s="196"/>
      <c r="AE466" s="196"/>
      <c r="AF466" s="197"/>
      <c r="AG466" s="186"/>
      <c r="AH466" s="196"/>
      <c r="AI466" s="186">
        <f t="shared" si="35"/>
        <v>0</v>
      </c>
      <c r="AJ466" s="186">
        <f t="shared" si="33"/>
        <v>0</v>
      </c>
      <c r="AK466" s="186">
        <f t="shared" si="36"/>
        <v>86.007100000000719</v>
      </c>
      <c r="AL466" s="196"/>
      <c r="AM466" s="187" t="str">
        <f>_xlfn.XLOOKUP(Tabela6[[#This Row],[Unidade]],tabShoppingsEmails[Shopping],tabShoppingsEmails[E-mails consolidados])</f>
        <v>angelica.santos@allos.co; elaine.zanotti@allos.co; bianca.santos@allos.co; jair.tenorio@allos.co; juliana.santos@allos.co; caio.santos@allos.co; leonardo.oliveira@allos.co; arnaldo.junior@allos.co; regiane.paula@allos.co</v>
      </c>
    </row>
    <row r="467" spans="1:39" ht="20.85" hidden="1" customHeight="1" thickBot="1">
      <c r="A467" s="210"/>
      <c r="B467" s="186" t="s">
        <v>99</v>
      </c>
      <c r="C467" s="186" t="s">
        <v>167</v>
      </c>
      <c r="D467" s="199" t="s">
        <v>91</v>
      </c>
      <c r="E467" s="199" t="s">
        <v>78</v>
      </c>
      <c r="F467" s="191">
        <v>1</v>
      </c>
      <c r="G467" s="191">
        <v>1</v>
      </c>
      <c r="H467" s="191">
        <v>0</v>
      </c>
      <c r="I467" s="191">
        <v>0</v>
      </c>
      <c r="J467" s="192">
        <v>8243.94</v>
      </c>
      <c r="K467" s="191"/>
      <c r="L467" s="192">
        <v>0</v>
      </c>
      <c r="M467" s="192"/>
      <c r="N467" s="192">
        <v>-24.9968</v>
      </c>
      <c r="O467" s="200" t="s">
        <v>254</v>
      </c>
      <c r="P467" s="192"/>
      <c r="Q467" s="192">
        <v>0</v>
      </c>
      <c r="R467" s="192">
        <v>0</v>
      </c>
      <c r="S467" s="192">
        <v>0</v>
      </c>
      <c r="T467" s="193" t="str">
        <f>IF(Tabela6[[#This Row],[Desconto SLA Mês]]&lt;&gt;"preenchimento pendente","Sim","Não")</f>
        <v>Não</v>
      </c>
      <c r="U467" s="168">
        <f t="shared" si="34"/>
        <v>8218.9431999999997</v>
      </c>
      <c r="V467" s="194"/>
      <c r="W467" s="194"/>
      <c r="X467" s="194"/>
      <c r="Y467" s="194"/>
      <c r="Z467" s="195">
        <v>45809</v>
      </c>
      <c r="AA467" s="301" cm="1">
        <f t="array" ref="AA467">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45839</v>
      </c>
      <c r="AB467" s="196"/>
      <c r="AC467" s="196"/>
      <c r="AD467" s="196"/>
      <c r="AE467" s="196"/>
      <c r="AF467" s="197"/>
      <c r="AG467" s="186"/>
      <c r="AH467" s="196"/>
      <c r="AI467" s="186">
        <f t="shared" si="35"/>
        <v>0</v>
      </c>
      <c r="AJ467" s="186">
        <f t="shared" si="33"/>
        <v>0</v>
      </c>
      <c r="AK467" s="186">
        <f t="shared" si="36"/>
        <v>24.996800000000803</v>
      </c>
      <c r="AL467" s="196"/>
      <c r="AM467" s="187" t="str">
        <f>_xlfn.XLOOKUP(Tabela6[[#This Row],[Unidade]],tabShoppingsEmails[Shopping],tabShoppingsEmails[E-mails consolidados])</f>
        <v>angelica.santos@allos.co; elaine.zanotti@allos.co; bianca.santos@allos.co; jair.tenorio@allos.co; juliana.santos@allos.co; caio.santos@allos.co; leonardo.oliveira@allos.co; arnaldo.junior@allos.co; regiane.paula@allos.co</v>
      </c>
    </row>
    <row r="468" spans="1:39" ht="20.85" hidden="1" customHeight="1" thickBot="1">
      <c r="A468" s="210">
        <v>45882</v>
      </c>
      <c r="B468" s="186" t="s">
        <v>99</v>
      </c>
      <c r="C468" s="186" t="s">
        <v>167</v>
      </c>
      <c r="D468" s="199" t="s">
        <v>91</v>
      </c>
      <c r="E468" s="199" t="s">
        <v>78</v>
      </c>
      <c r="F468" s="191">
        <v>1</v>
      </c>
      <c r="G468" s="191">
        <v>1</v>
      </c>
      <c r="H468" s="191">
        <v>0</v>
      </c>
      <c r="I468" s="191">
        <v>0.37</v>
      </c>
      <c r="J468" s="192">
        <v>8243.94</v>
      </c>
      <c r="K468" s="191"/>
      <c r="L468" s="192">
        <v>0</v>
      </c>
      <c r="M468" s="192"/>
      <c r="N468" s="192">
        <v>-13.6012</v>
      </c>
      <c r="O468" s="200" t="s">
        <v>254</v>
      </c>
      <c r="P468" s="192"/>
      <c r="Q468" s="192">
        <v>0</v>
      </c>
      <c r="R468" s="192">
        <v>0</v>
      </c>
      <c r="S468" s="192">
        <v>0</v>
      </c>
      <c r="T468" s="193" t="str">
        <f>IF(Tabela6[[#This Row],[Desconto SLA Mês]]&lt;&gt;"preenchimento pendente","Sim","Não")</f>
        <v>Não</v>
      </c>
      <c r="U468" s="168">
        <f t="shared" si="34"/>
        <v>8230.3388000000014</v>
      </c>
      <c r="V468" s="194"/>
      <c r="W468" s="194"/>
      <c r="X468" s="194"/>
      <c r="Y468" s="194"/>
      <c r="Z468" s="195">
        <v>45839</v>
      </c>
      <c r="AA468" s="301" cm="1">
        <f t="array" ref="AA468">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45870</v>
      </c>
      <c r="AB468" s="196"/>
      <c r="AC468" s="196"/>
      <c r="AD468" s="196"/>
      <c r="AE468" s="196"/>
      <c r="AF468" s="197"/>
      <c r="AG468" s="186"/>
      <c r="AH468" s="196"/>
      <c r="AI468" s="186">
        <f t="shared" si="35"/>
        <v>0</v>
      </c>
      <c r="AJ468" s="186">
        <f t="shared" si="33"/>
        <v>0</v>
      </c>
      <c r="AK468" s="186">
        <f t="shared" si="36"/>
        <v>13.601199999999153</v>
      </c>
      <c r="AL468" s="196"/>
      <c r="AM468" s="187" t="str">
        <f>_xlfn.XLOOKUP(Tabela6[[#This Row],[Unidade]],tabShoppingsEmails[Shopping],tabShoppingsEmails[E-mails consolidados])</f>
        <v>angelica.santos@allos.co; elaine.zanotti@allos.co; bianca.santos@allos.co; jair.tenorio@allos.co; juliana.santos@allos.co; caio.santos@allos.co; leonardo.oliveira@allos.co; arnaldo.junior@allos.co; regiane.paula@allos.co</v>
      </c>
    </row>
    <row r="469" spans="1:39" ht="20.85" hidden="1" customHeight="1" thickBot="1">
      <c r="A469" s="210">
        <v>45909</v>
      </c>
      <c r="B469" s="186" t="s">
        <v>99</v>
      </c>
      <c r="C469" s="186" t="s">
        <v>167</v>
      </c>
      <c r="D469" s="199" t="s">
        <v>91</v>
      </c>
      <c r="E469" s="199" t="s">
        <v>78</v>
      </c>
      <c r="F469" s="191">
        <v>1</v>
      </c>
      <c r="G469" s="191">
        <v>1</v>
      </c>
      <c r="H469" s="191">
        <v>0</v>
      </c>
      <c r="I469" s="191">
        <v>0.38</v>
      </c>
      <c r="J469" s="192">
        <v>8243.94</v>
      </c>
      <c r="K469" s="191"/>
      <c r="L469" s="192">
        <v>0</v>
      </c>
      <c r="M469" s="192"/>
      <c r="N469" s="192">
        <v>-13.9688</v>
      </c>
      <c r="O469" s="192">
        <v>0</v>
      </c>
      <c r="P469" s="192"/>
      <c r="Q469" s="192">
        <v>0</v>
      </c>
      <c r="R469" s="192">
        <v>0</v>
      </c>
      <c r="S469" s="192">
        <v>0</v>
      </c>
      <c r="T469" s="193" t="str">
        <f>IF(Tabela6[[#This Row],[Desconto SLA Mês]]&lt;&gt;"preenchimento pendente","Sim","Não")</f>
        <v>Sim</v>
      </c>
      <c r="U469" s="168">
        <f t="shared" si="34"/>
        <v>8229.9712</v>
      </c>
      <c r="V469" s="194"/>
      <c r="W469" s="194"/>
      <c r="X469" s="194"/>
      <c r="Y469" s="194"/>
      <c r="Z469" s="195">
        <v>45870</v>
      </c>
      <c r="AA469" s="301" cm="1">
        <f t="array" ref="AA469">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45901</v>
      </c>
      <c r="AB469" s="196"/>
      <c r="AC469" s="196"/>
      <c r="AD469" s="196"/>
      <c r="AE469" s="196"/>
      <c r="AF469" s="197"/>
      <c r="AG469" s="186"/>
      <c r="AH469" s="196"/>
      <c r="AI469" s="186">
        <f t="shared" si="35"/>
        <v>0</v>
      </c>
      <c r="AJ469" s="186">
        <f t="shared" si="33"/>
        <v>0</v>
      </c>
      <c r="AK469" s="186">
        <f t="shared" si="36"/>
        <v>13.968800000000556</v>
      </c>
      <c r="AL469" s="196"/>
      <c r="AM469" s="187" t="str">
        <f>_xlfn.XLOOKUP(Tabela6[[#This Row],[Unidade]],tabShoppingsEmails[Shopping],tabShoppingsEmails[E-mails consolidados])</f>
        <v>angelica.santos@allos.co; elaine.zanotti@allos.co; bianca.santos@allos.co; jair.tenorio@allos.co; juliana.santos@allos.co; caio.santos@allos.co; leonardo.oliveira@allos.co; arnaldo.junior@allos.co; regiane.paula@allos.co</v>
      </c>
    </row>
    <row r="470" spans="1:39" ht="20.85" hidden="1" customHeight="1" thickBot="1">
      <c r="A470" s="210"/>
      <c r="B470" s="186" t="s">
        <v>252</v>
      </c>
      <c r="C470" s="186" t="s">
        <v>167</v>
      </c>
      <c r="D470" s="199" t="s">
        <v>91</v>
      </c>
      <c r="E470" s="199" t="s">
        <v>78</v>
      </c>
      <c r="F470" s="191">
        <v>1</v>
      </c>
      <c r="G470" s="191">
        <v>1</v>
      </c>
      <c r="H470" s="203" t="s">
        <v>253</v>
      </c>
      <c r="I470" s="203" t="s">
        <v>253</v>
      </c>
      <c r="J470" s="192">
        <v>8243.94</v>
      </c>
      <c r="K470" s="191"/>
      <c r="L470" s="200"/>
      <c r="M470" s="192"/>
      <c r="N470" s="200"/>
      <c r="O470" s="200" t="s">
        <v>254</v>
      </c>
      <c r="P470" s="192"/>
      <c r="Q470" s="192">
        <v>0</v>
      </c>
      <c r="R470" s="192">
        <v>0</v>
      </c>
      <c r="S470" s="192">
        <v>0</v>
      </c>
      <c r="T470" s="193" t="str">
        <f>IF(Tabela6[[#This Row],[Desconto SLA Mês]]&lt;&gt;"preenchimento pendente","Sim","Não")</f>
        <v>Não</v>
      </c>
      <c r="U470" s="168">
        <f t="shared" si="34"/>
        <v>8243.94</v>
      </c>
      <c r="V470" s="194"/>
      <c r="W470" s="194"/>
      <c r="X470" s="194"/>
      <c r="Y470" s="194"/>
      <c r="Z470" s="195">
        <v>45901</v>
      </c>
      <c r="AA470" s="301" cm="1">
        <f t="array" ref="AA470">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45931</v>
      </c>
      <c r="AB470" s="196"/>
      <c r="AC470" s="196"/>
      <c r="AD470" s="196"/>
      <c r="AE470" s="196"/>
      <c r="AF470" s="197"/>
      <c r="AG470" s="186"/>
      <c r="AH470" s="196"/>
      <c r="AI470" s="186">
        <f t="shared" si="35"/>
        <v>0</v>
      </c>
      <c r="AJ470" s="186">
        <f t="shared" si="33"/>
        <v>0</v>
      </c>
      <c r="AK470" s="186">
        <f t="shared" si="36"/>
        <v>0</v>
      </c>
      <c r="AL470" s="196"/>
      <c r="AM470" s="187" t="str">
        <f>_xlfn.XLOOKUP(Tabela6[[#This Row],[Unidade]],tabShoppingsEmails[Shopping],tabShoppingsEmails[E-mails consolidados])</f>
        <v>angelica.santos@allos.co; elaine.zanotti@allos.co; bianca.santos@allos.co; jair.tenorio@allos.co; juliana.santos@allos.co; caio.santos@allos.co; leonardo.oliveira@allos.co; arnaldo.junior@allos.co; regiane.paula@allos.co</v>
      </c>
    </row>
    <row r="471" spans="1:39" ht="20.85" hidden="1" customHeight="1" thickBot="1">
      <c r="A471" s="210"/>
      <c r="B471" s="186" t="s">
        <v>252</v>
      </c>
      <c r="C471" s="186" t="s">
        <v>167</v>
      </c>
      <c r="D471" s="199" t="s">
        <v>91</v>
      </c>
      <c r="E471" s="199" t="s">
        <v>78</v>
      </c>
      <c r="F471" s="191">
        <v>1</v>
      </c>
      <c r="G471" s="191"/>
      <c r="H471" s="191"/>
      <c r="I471" s="191"/>
      <c r="J471" s="222"/>
      <c r="K471" s="191"/>
      <c r="L471" s="192"/>
      <c r="M471" s="192"/>
      <c r="N471" s="192"/>
      <c r="O471" s="192"/>
      <c r="P471" s="192"/>
      <c r="Q471" s="192"/>
      <c r="R471" s="192"/>
      <c r="S471" s="192"/>
      <c r="T471" s="193" t="str">
        <f>IF(Tabela6[[#This Row],[Desconto SLA Mês]]&lt;&gt;"preenchimento pendente","Sim","Não")</f>
        <v>Sim</v>
      </c>
      <c r="U471" s="168">
        <f t="shared" si="34"/>
        <v>0</v>
      </c>
      <c r="V471" s="194"/>
      <c r="W471" s="194"/>
      <c r="X471" s="194"/>
      <c r="Y471" s="194"/>
      <c r="Z471" s="195">
        <v>45931</v>
      </c>
      <c r="AA471" s="301" cm="1">
        <f t="array" ref="AA471">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45962</v>
      </c>
      <c r="AB471" s="196"/>
      <c r="AC471" s="196"/>
      <c r="AD471" s="196"/>
      <c r="AE471" s="196"/>
      <c r="AF471" s="197"/>
      <c r="AG471" s="186"/>
      <c r="AH471" s="196"/>
      <c r="AI471" s="186">
        <f t="shared" si="35"/>
        <v>0</v>
      </c>
      <c r="AJ471" s="186">
        <f t="shared" si="33"/>
        <v>0</v>
      </c>
      <c r="AK471" s="186">
        <f t="shared" si="36"/>
        <v>0</v>
      </c>
      <c r="AL471" s="196"/>
      <c r="AM471" s="187" t="str">
        <f>_xlfn.XLOOKUP(Tabela6[[#This Row],[Unidade]],tabShoppingsEmails[Shopping],tabShoppingsEmails[E-mails consolidados])</f>
        <v>angelica.santos@allos.co; elaine.zanotti@allos.co; bianca.santos@allos.co; jair.tenorio@allos.co; juliana.santos@allos.co; caio.santos@allos.co; leonardo.oliveira@allos.co; arnaldo.junior@allos.co; regiane.paula@allos.co</v>
      </c>
    </row>
    <row r="472" spans="1:39" ht="20.85" hidden="1" customHeight="1" thickBot="1">
      <c r="A472" s="210"/>
      <c r="B472" s="186" t="s">
        <v>252</v>
      </c>
      <c r="C472" s="186" t="s">
        <v>167</v>
      </c>
      <c r="D472" s="199" t="s">
        <v>91</v>
      </c>
      <c r="E472" s="199" t="s">
        <v>78</v>
      </c>
      <c r="F472" s="191">
        <v>1</v>
      </c>
      <c r="G472" s="191"/>
      <c r="H472" s="191"/>
      <c r="I472" s="191"/>
      <c r="J472" s="222"/>
      <c r="K472" s="191"/>
      <c r="L472" s="192"/>
      <c r="M472" s="192"/>
      <c r="N472" s="192"/>
      <c r="O472" s="192"/>
      <c r="P472" s="192"/>
      <c r="Q472" s="192"/>
      <c r="R472" s="192"/>
      <c r="S472" s="192"/>
      <c r="T472" s="193" t="str">
        <f>IF(Tabela6[[#This Row],[Desconto SLA Mês]]&lt;&gt;"preenchimento pendente","Sim","Não")</f>
        <v>Sim</v>
      </c>
      <c r="U472" s="168">
        <f t="shared" si="34"/>
        <v>0</v>
      </c>
      <c r="V472" s="194"/>
      <c r="W472" s="194"/>
      <c r="X472" s="194"/>
      <c r="Y472" s="194"/>
      <c r="Z472" s="195">
        <v>45962</v>
      </c>
      <c r="AA472" s="301" cm="1">
        <f t="array" ref="AA472">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45992</v>
      </c>
      <c r="AB472" s="196"/>
      <c r="AC472" s="196"/>
      <c r="AD472" s="196"/>
      <c r="AE472" s="196"/>
      <c r="AF472" s="197"/>
      <c r="AG472" s="186"/>
      <c r="AH472" s="196"/>
      <c r="AI472" s="186">
        <f t="shared" si="35"/>
        <v>0</v>
      </c>
      <c r="AJ472" s="186">
        <f t="shared" si="33"/>
        <v>0</v>
      </c>
      <c r="AK472" s="186">
        <f t="shared" si="36"/>
        <v>0</v>
      </c>
      <c r="AL472" s="196"/>
      <c r="AM472" s="187" t="str">
        <f>_xlfn.XLOOKUP(Tabela6[[#This Row],[Unidade]],tabShoppingsEmails[Shopping],tabShoppingsEmails[E-mails consolidados])</f>
        <v>angelica.santos@allos.co; elaine.zanotti@allos.co; bianca.santos@allos.co; jair.tenorio@allos.co; juliana.santos@allos.co; caio.santos@allos.co; leonardo.oliveira@allos.co; arnaldo.junior@allos.co; regiane.paula@allos.co</v>
      </c>
    </row>
    <row r="473" spans="1:39" ht="20.85" hidden="1" customHeight="1" thickBot="1">
      <c r="A473" s="210"/>
      <c r="B473" s="186" t="s">
        <v>252</v>
      </c>
      <c r="C473" s="186" t="s">
        <v>167</v>
      </c>
      <c r="D473" s="199" t="s">
        <v>91</v>
      </c>
      <c r="E473" s="199" t="s">
        <v>78</v>
      </c>
      <c r="F473" s="191">
        <v>1</v>
      </c>
      <c r="G473" s="191"/>
      <c r="H473" s="191"/>
      <c r="I473" s="191"/>
      <c r="J473" s="222"/>
      <c r="K473" s="191"/>
      <c r="L473" s="192"/>
      <c r="M473" s="192"/>
      <c r="N473" s="192"/>
      <c r="O473" s="192"/>
      <c r="P473" s="192"/>
      <c r="Q473" s="192"/>
      <c r="R473" s="192"/>
      <c r="S473" s="192"/>
      <c r="T473" s="193" t="str">
        <f>IF(Tabela6[[#This Row],[Desconto SLA Mês]]&lt;&gt;"preenchimento pendente","Sim","Não")</f>
        <v>Sim</v>
      </c>
      <c r="U473" s="168">
        <f t="shared" si="34"/>
        <v>0</v>
      </c>
      <c r="V473" s="194"/>
      <c r="W473" s="194"/>
      <c r="X473" s="194"/>
      <c r="Y473" s="194"/>
      <c r="Z473" s="195">
        <v>45992</v>
      </c>
      <c r="AA473" s="301" cm="1">
        <f t="array" ref="AA473">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46023</v>
      </c>
      <c r="AB473" s="196"/>
      <c r="AC473" s="196"/>
      <c r="AD473" s="196"/>
      <c r="AE473" s="196"/>
      <c r="AF473" s="197"/>
      <c r="AG473" s="186"/>
      <c r="AH473" s="196"/>
      <c r="AI473" s="186">
        <f t="shared" si="35"/>
        <v>0</v>
      </c>
      <c r="AJ473" s="186">
        <f t="shared" si="33"/>
        <v>0</v>
      </c>
      <c r="AK473" s="186">
        <f t="shared" si="36"/>
        <v>0</v>
      </c>
      <c r="AL473" s="196"/>
      <c r="AM473" s="187" t="str">
        <f>_xlfn.XLOOKUP(Tabela6[[#This Row],[Unidade]],tabShoppingsEmails[Shopping],tabShoppingsEmails[E-mails consolidados])</f>
        <v>angelica.santos@allos.co; elaine.zanotti@allos.co; bianca.santos@allos.co; jair.tenorio@allos.co; juliana.santos@allos.co; caio.santos@allos.co; leonardo.oliveira@allos.co; arnaldo.junior@allos.co; regiane.paula@allos.co</v>
      </c>
    </row>
    <row r="474" spans="1:39" ht="20.85" hidden="1" customHeight="1" thickBot="1">
      <c r="A474" s="185"/>
      <c r="B474" s="186" t="s">
        <v>99</v>
      </c>
      <c r="C474" s="186" t="s">
        <v>167</v>
      </c>
      <c r="D474" s="199" t="s">
        <v>88</v>
      </c>
      <c r="E474" s="199" t="s">
        <v>83</v>
      </c>
      <c r="F474" s="191">
        <v>21</v>
      </c>
      <c r="G474" s="191">
        <v>13</v>
      </c>
      <c r="H474" s="191">
        <v>31</v>
      </c>
      <c r="I474" s="191">
        <v>0</v>
      </c>
      <c r="J474" s="222">
        <v>103542.73</v>
      </c>
      <c r="K474" s="191">
        <v>0</v>
      </c>
      <c r="L474" s="192">
        <v>-5177.6499999999996</v>
      </c>
      <c r="M474" s="192">
        <v>0</v>
      </c>
      <c r="N474" s="192">
        <v>0</v>
      </c>
      <c r="O474" s="192">
        <v>-1035.43</v>
      </c>
      <c r="P474" s="192">
        <v>0</v>
      </c>
      <c r="Q474" s="192">
        <v>0</v>
      </c>
      <c r="R474" s="192">
        <v>0</v>
      </c>
      <c r="S474" s="192">
        <v>0</v>
      </c>
      <c r="T474" s="193" t="str">
        <f>IF(Tabela6[[#This Row],[Desconto SLA Mês]]&lt;&gt;"preenchimento pendente","Sim","Não")</f>
        <v>Sim</v>
      </c>
      <c r="U474" s="168">
        <f t="shared" si="34"/>
        <v>97329.650000000009</v>
      </c>
      <c r="V474" s="194"/>
      <c r="W474" s="194"/>
      <c r="X474" s="194"/>
      <c r="Y474" s="206"/>
      <c r="Z474" s="195">
        <v>45658</v>
      </c>
      <c r="AA474" s="301" cm="1">
        <f t="array" ref="AA474">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45689</v>
      </c>
      <c r="AB474" s="186"/>
      <c r="AC474" s="186"/>
      <c r="AD474" s="186"/>
      <c r="AE474" s="196"/>
      <c r="AF474" s="197"/>
      <c r="AG474" s="196"/>
      <c r="AH474" s="196"/>
      <c r="AI474" s="186">
        <f t="shared" si="35"/>
        <v>5177.6499999999996</v>
      </c>
      <c r="AJ474" s="186">
        <f t="shared" si="33"/>
        <v>0</v>
      </c>
      <c r="AK474" s="186">
        <f t="shared" si="36"/>
        <v>6213.0799999999872</v>
      </c>
      <c r="AL474" s="196"/>
      <c r="AM474" s="187" t="str">
        <f>_xlfn.XLOOKUP(Tabela6[[#This Row],[Unidade]],tabShoppingsEmails[Shopping],tabShoppingsEmails[E-mails consolidados])</f>
        <v>angelica.santos@allos.co; elaine.zanotti@allos.co; bianca.santos@allos.co; jair.tenorio@allos.co; juliana.santos@allos.co; caio.santos@allos.co; leonardo.oliveira@allos.co; arnaldo.junior@allos.co; regiane.paula@allos.co</v>
      </c>
    </row>
    <row r="475" spans="1:39" ht="20.85" hidden="1" customHeight="1" thickBot="1">
      <c r="A475" s="185"/>
      <c r="B475" s="186" t="s">
        <v>99</v>
      </c>
      <c r="C475" s="186" t="s">
        <v>167</v>
      </c>
      <c r="D475" s="199" t="s">
        <v>88</v>
      </c>
      <c r="E475" s="199" t="s">
        <v>83</v>
      </c>
      <c r="F475" s="191">
        <v>21</v>
      </c>
      <c r="G475" s="191">
        <v>13</v>
      </c>
      <c r="H475" s="191">
        <v>17</v>
      </c>
      <c r="I475" s="191">
        <v>0</v>
      </c>
      <c r="J475" s="222">
        <v>103542.73</v>
      </c>
      <c r="K475" s="192">
        <v>-1218.53</v>
      </c>
      <c r="L475" s="192">
        <v>-2812.5</v>
      </c>
      <c r="M475" s="192">
        <v>0</v>
      </c>
      <c r="N475" s="192">
        <v>0</v>
      </c>
      <c r="O475" s="192">
        <v>0</v>
      </c>
      <c r="P475" s="192">
        <v>0</v>
      </c>
      <c r="Q475" s="192">
        <v>0</v>
      </c>
      <c r="R475" s="192">
        <v>0</v>
      </c>
      <c r="S475" s="192">
        <v>0</v>
      </c>
      <c r="T475" s="193" t="str">
        <f>IF(Tabela6[[#This Row],[Desconto SLA Mês]]&lt;&gt;"preenchimento pendente","Sim","Não")</f>
        <v>Sim</v>
      </c>
      <c r="U475" s="168">
        <f t="shared" si="34"/>
        <v>100730.23</v>
      </c>
      <c r="V475" s="194"/>
      <c r="W475" s="194"/>
      <c r="X475" s="194">
        <f>41869.32/2</f>
        <v>20934.66</v>
      </c>
      <c r="Y475" s="206" t="s">
        <v>272</v>
      </c>
      <c r="Z475" s="195">
        <v>45689</v>
      </c>
      <c r="AA475" s="301" cm="1">
        <f t="array" ref="AA475">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45717</v>
      </c>
      <c r="AB475" s="186"/>
      <c r="AC475" s="186"/>
      <c r="AD475" s="186"/>
      <c r="AE475" s="196"/>
      <c r="AF475" s="197"/>
      <c r="AG475" s="196"/>
      <c r="AH475" s="196"/>
      <c r="AI475" s="186">
        <f t="shared" si="35"/>
        <v>1593.97</v>
      </c>
      <c r="AJ475" s="186">
        <f t="shared" si="33"/>
        <v>0</v>
      </c>
      <c r="AK475" s="186">
        <f t="shared" si="36"/>
        <v>2812.5</v>
      </c>
      <c r="AL475" s="196"/>
      <c r="AM475" s="187" t="str">
        <f>_xlfn.XLOOKUP(Tabela6[[#This Row],[Unidade]],tabShoppingsEmails[Shopping],tabShoppingsEmails[E-mails consolidados])</f>
        <v>angelica.santos@allos.co; elaine.zanotti@allos.co; bianca.santos@allos.co; jair.tenorio@allos.co; juliana.santos@allos.co; caio.santos@allos.co; leonardo.oliveira@allos.co; arnaldo.junior@allos.co; regiane.paula@allos.co</v>
      </c>
    </row>
    <row r="476" spans="1:39" ht="20.85" hidden="1" customHeight="1" thickBot="1">
      <c r="A476" s="185"/>
      <c r="B476" s="186" t="s">
        <v>99</v>
      </c>
      <c r="C476" s="186" t="s">
        <v>167</v>
      </c>
      <c r="D476" s="199" t="s">
        <v>88</v>
      </c>
      <c r="E476" s="199" t="s">
        <v>83</v>
      </c>
      <c r="F476" s="191">
        <v>21</v>
      </c>
      <c r="G476" s="191">
        <v>13</v>
      </c>
      <c r="H476" s="191">
        <v>11</v>
      </c>
      <c r="I476" s="191">
        <v>0</v>
      </c>
      <c r="J476" s="222">
        <v>103542.73</v>
      </c>
      <c r="K476" s="191"/>
      <c r="L476" s="192">
        <v>-2734.02</v>
      </c>
      <c r="M476" s="192"/>
      <c r="N476" s="192">
        <v>0</v>
      </c>
      <c r="O476" s="192">
        <v>-1035.43</v>
      </c>
      <c r="P476" s="192">
        <v>-1035.43</v>
      </c>
      <c r="Q476" s="192">
        <v>-2000</v>
      </c>
      <c r="R476" s="192"/>
      <c r="S476" s="192">
        <v>0</v>
      </c>
      <c r="T476" s="193" t="str">
        <f>IF(Tabela6[[#This Row],[Desconto SLA Mês]]&lt;&gt;"preenchimento pendente","Sim","Não")</f>
        <v>Sim</v>
      </c>
      <c r="U476" s="168">
        <f t="shared" si="34"/>
        <v>96737.849999999991</v>
      </c>
      <c r="V476" s="194"/>
      <c r="W476" s="194"/>
      <c r="X476" s="194"/>
      <c r="Y476" s="194"/>
      <c r="Z476" s="195">
        <v>45717</v>
      </c>
      <c r="AA476" s="301" cm="1">
        <f t="array" ref="AA476">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45748</v>
      </c>
      <c r="AB476" s="186"/>
      <c r="AC476" s="186"/>
      <c r="AD476" s="186"/>
      <c r="AE476" s="196"/>
      <c r="AF476" s="197"/>
      <c r="AG476" s="196"/>
      <c r="AH476" s="196"/>
      <c r="AI476" s="186">
        <f t="shared" si="35"/>
        <v>2734.02</v>
      </c>
      <c r="AJ476" s="186">
        <f t="shared" si="33"/>
        <v>0</v>
      </c>
      <c r="AK476" s="186">
        <f t="shared" si="36"/>
        <v>6804.8800000000047</v>
      </c>
      <c r="AL476" s="196"/>
      <c r="AM476" s="187" t="str">
        <f>_xlfn.XLOOKUP(Tabela6[[#This Row],[Unidade]],tabShoppingsEmails[Shopping],tabShoppingsEmails[E-mails consolidados])</f>
        <v>angelica.santos@allos.co; elaine.zanotti@allos.co; bianca.santos@allos.co; jair.tenorio@allos.co; juliana.santos@allos.co; caio.santos@allos.co; leonardo.oliveira@allos.co; arnaldo.junior@allos.co; regiane.paula@allos.co</v>
      </c>
    </row>
    <row r="477" spans="1:39" ht="20.85" hidden="1" customHeight="1" thickBot="1">
      <c r="A477" s="185"/>
      <c r="B477" s="186" t="s">
        <v>99</v>
      </c>
      <c r="C477" s="199" t="s">
        <v>167</v>
      </c>
      <c r="D477" s="199" t="s">
        <v>88</v>
      </c>
      <c r="E477" s="199" t="s">
        <v>83</v>
      </c>
      <c r="F477" s="191">
        <v>21</v>
      </c>
      <c r="G477" s="191">
        <v>13</v>
      </c>
      <c r="H477" s="191">
        <v>3</v>
      </c>
      <c r="I477" s="191">
        <v>0</v>
      </c>
      <c r="J477" s="222">
        <v>103542.73</v>
      </c>
      <c r="K477" s="191"/>
      <c r="L477" s="192">
        <v>-764.34</v>
      </c>
      <c r="M477" s="192"/>
      <c r="N477" s="192">
        <v>0</v>
      </c>
      <c r="O477" s="192">
        <v>-1035.43</v>
      </c>
      <c r="P477" s="192">
        <v>0</v>
      </c>
      <c r="Q477" s="192">
        <v>0</v>
      </c>
      <c r="R477" s="192"/>
      <c r="S477" s="192">
        <v>-2445.1</v>
      </c>
      <c r="T477" s="193" t="str">
        <f>IF(Tabela6[[#This Row],[Desconto SLA Mês]]&lt;&gt;"preenchimento pendente","Sim","Não")</f>
        <v>Sim</v>
      </c>
      <c r="U477" s="168">
        <f t="shared" si="34"/>
        <v>99297.86</v>
      </c>
      <c r="V477" s="194"/>
      <c r="W477" s="194"/>
      <c r="X477" s="194"/>
      <c r="Y477" s="194"/>
      <c r="Z477" s="195">
        <v>45748</v>
      </c>
      <c r="AA477" s="301" cm="1">
        <f t="array" ref="AA477">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45778</v>
      </c>
      <c r="AB477" s="204"/>
      <c r="AC477" s="204"/>
      <c r="AD477" s="186"/>
      <c r="AE477" s="196"/>
      <c r="AF477" s="197"/>
      <c r="AG477" s="196"/>
      <c r="AH477" s="196"/>
      <c r="AI477" s="186">
        <f t="shared" si="35"/>
        <v>764.34</v>
      </c>
      <c r="AJ477" s="186">
        <f t="shared" ref="AJ477:AJ540" si="37">AB477-AC477</f>
        <v>0</v>
      </c>
      <c r="AK477" s="186">
        <f t="shared" si="36"/>
        <v>4244.8699999999953</v>
      </c>
      <c r="AL477" s="196"/>
      <c r="AM477" s="187" t="str">
        <f>_xlfn.XLOOKUP(Tabela6[[#This Row],[Unidade]],tabShoppingsEmails[Shopping],tabShoppingsEmails[E-mails consolidados])</f>
        <v>angelica.santos@allos.co; elaine.zanotti@allos.co; bianca.santos@allos.co; jair.tenorio@allos.co; juliana.santos@allos.co; caio.santos@allos.co; leonardo.oliveira@allos.co; arnaldo.junior@allos.co; regiane.paula@allos.co</v>
      </c>
    </row>
    <row r="478" spans="1:39" ht="20.85" hidden="1" customHeight="1" thickBot="1">
      <c r="A478" s="185"/>
      <c r="B478" s="186" t="s">
        <v>99</v>
      </c>
      <c r="C478" s="199" t="s">
        <v>167</v>
      </c>
      <c r="D478" s="199" t="s">
        <v>88</v>
      </c>
      <c r="E478" s="199" t="s">
        <v>83</v>
      </c>
      <c r="F478" s="191">
        <v>21</v>
      </c>
      <c r="G478" s="191">
        <v>13</v>
      </c>
      <c r="H478" s="191">
        <v>3</v>
      </c>
      <c r="I478" s="191">
        <v>10.5</v>
      </c>
      <c r="J478" s="222">
        <v>103542.73</v>
      </c>
      <c r="K478" s="191"/>
      <c r="L478" s="192">
        <v>-681.34</v>
      </c>
      <c r="M478" s="192"/>
      <c r="N478" s="192">
        <v>-361.83</v>
      </c>
      <c r="O478" s="192">
        <v>-1035.43</v>
      </c>
      <c r="P478" s="192">
        <v>0</v>
      </c>
      <c r="Q478" s="192">
        <v>0</v>
      </c>
      <c r="R478" s="192">
        <v>0</v>
      </c>
      <c r="S478" s="192">
        <v>0</v>
      </c>
      <c r="T478" s="193" t="str">
        <f>IF(Tabela6[[#This Row],[Desconto SLA Mês]]&lt;&gt;"preenchimento pendente","Sim","Não")</f>
        <v>Sim</v>
      </c>
      <c r="U478" s="168">
        <f>(J478+L478+Q478+R478+S478+N478)+IF(T478="Sim",O478+P478,0)</f>
        <v>101464.13</v>
      </c>
      <c r="V478" s="194"/>
      <c r="W478" s="194"/>
      <c r="X478" s="194"/>
      <c r="Y478" s="194"/>
      <c r="Z478" s="195">
        <v>45778</v>
      </c>
      <c r="AA478" s="301" cm="1">
        <f t="array" ref="AA478">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45809</v>
      </c>
      <c r="AB478" s="186"/>
      <c r="AC478" s="186"/>
      <c r="AD478" s="186"/>
      <c r="AE478" s="196"/>
      <c r="AF478" s="197"/>
      <c r="AG478" s="196"/>
      <c r="AH478" s="196"/>
      <c r="AI478" s="186">
        <f t="shared" si="35"/>
        <v>681.34</v>
      </c>
      <c r="AJ478" s="186">
        <f t="shared" si="37"/>
        <v>0</v>
      </c>
      <c r="AK478" s="186">
        <f t="shared" si="36"/>
        <v>2078.5999999999913</v>
      </c>
      <c r="AL478" s="196"/>
      <c r="AM478" s="187" t="str">
        <f>_xlfn.XLOOKUP(Tabela6[[#This Row],[Unidade]],tabShoppingsEmails[Shopping],tabShoppingsEmails[E-mails consolidados])</f>
        <v>angelica.santos@allos.co; elaine.zanotti@allos.co; bianca.santos@allos.co; jair.tenorio@allos.co; juliana.santos@allos.co; caio.santos@allos.co; leonardo.oliveira@allos.co; arnaldo.junior@allos.co; regiane.paula@allos.co</v>
      </c>
    </row>
    <row r="479" spans="1:39" ht="20.85" hidden="1" customHeight="1" thickBot="1">
      <c r="A479" s="185"/>
      <c r="B479" s="186" t="s">
        <v>99</v>
      </c>
      <c r="C479" s="199" t="s">
        <v>167</v>
      </c>
      <c r="D479" s="199" t="s">
        <v>88</v>
      </c>
      <c r="E479" s="199" t="s">
        <v>83</v>
      </c>
      <c r="F479" s="191">
        <v>21</v>
      </c>
      <c r="G479" s="191">
        <v>13</v>
      </c>
      <c r="H479" s="191">
        <v>3</v>
      </c>
      <c r="I479" s="191">
        <v>22</v>
      </c>
      <c r="J479" s="222">
        <v>103542.73</v>
      </c>
      <c r="K479" s="191"/>
      <c r="L479" s="192">
        <v>-747.24</v>
      </c>
      <c r="M479" s="192"/>
      <c r="N479" s="192">
        <v>-758.12</v>
      </c>
      <c r="O479" s="192">
        <v>-1035.43</v>
      </c>
      <c r="P479" s="192">
        <v>0</v>
      </c>
      <c r="Q479" s="192">
        <v>0</v>
      </c>
      <c r="R479" s="192">
        <v>0</v>
      </c>
      <c r="S479" s="192">
        <v>0</v>
      </c>
      <c r="T479" s="193" t="str">
        <f>IF(Tabela6[[#This Row],[Desconto SLA Mês]]&lt;&gt;"preenchimento pendente","Sim","Não")</f>
        <v>Sim</v>
      </c>
      <c r="U479" s="168">
        <f t="shared" si="34"/>
        <v>101001.94</v>
      </c>
      <c r="V479" s="194"/>
      <c r="W479" s="194"/>
      <c r="X479" s="194"/>
      <c r="Y479" s="194"/>
      <c r="Z479" s="195">
        <v>45809</v>
      </c>
      <c r="AA479" s="301" cm="1">
        <f t="array" ref="AA479">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45839</v>
      </c>
      <c r="AB479" s="186"/>
      <c r="AC479" s="186"/>
      <c r="AD479" s="186"/>
      <c r="AE479" s="196"/>
      <c r="AF479" s="197"/>
      <c r="AG479" s="196"/>
      <c r="AH479" s="196"/>
      <c r="AI479" s="186">
        <f t="shared" si="35"/>
        <v>747.24</v>
      </c>
      <c r="AJ479" s="186">
        <f t="shared" si="37"/>
        <v>0</v>
      </c>
      <c r="AK479" s="186">
        <f t="shared" si="36"/>
        <v>2540.7899999999936</v>
      </c>
      <c r="AL479" s="196"/>
      <c r="AM479" s="187" t="str">
        <f>_xlfn.XLOOKUP(Tabela6[[#This Row],[Unidade]],tabShoppingsEmails[Shopping],tabShoppingsEmails[E-mails consolidados])</f>
        <v>angelica.santos@allos.co; elaine.zanotti@allos.co; bianca.santos@allos.co; jair.tenorio@allos.co; juliana.santos@allos.co; caio.santos@allos.co; leonardo.oliveira@allos.co; arnaldo.junior@allos.co; regiane.paula@allos.co</v>
      </c>
    </row>
    <row r="480" spans="1:39" ht="20.85" hidden="1" customHeight="1" thickBot="1">
      <c r="A480" s="185"/>
      <c r="B480" s="186" t="s">
        <v>99</v>
      </c>
      <c r="C480" s="199" t="s">
        <v>167</v>
      </c>
      <c r="D480" s="199" t="s">
        <v>88</v>
      </c>
      <c r="E480" s="199" t="s">
        <v>83</v>
      </c>
      <c r="F480" s="191">
        <v>21</v>
      </c>
      <c r="G480" s="191">
        <v>13</v>
      </c>
      <c r="H480" s="191">
        <v>2</v>
      </c>
      <c r="I480" s="191">
        <v>0</v>
      </c>
      <c r="J480" s="222">
        <v>103542.73</v>
      </c>
      <c r="K480" s="191"/>
      <c r="L480" s="192">
        <v>-498.16</v>
      </c>
      <c r="M480" s="192"/>
      <c r="N480" s="192">
        <v>0</v>
      </c>
      <c r="O480" s="200" t="s">
        <v>254</v>
      </c>
      <c r="P480" s="192"/>
      <c r="Q480" s="192">
        <v>0</v>
      </c>
      <c r="R480" s="192">
        <v>0</v>
      </c>
      <c r="S480" s="192">
        <v>0</v>
      </c>
      <c r="T480" s="193" t="str">
        <f>IF(Tabela6[[#This Row],[Desconto SLA Mês]]&lt;&gt;"preenchimento pendente","Sim","Não")</f>
        <v>Não</v>
      </c>
      <c r="U480" s="168">
        <f t="shared" si="34"/>
        <v>103044.56999999999</v>
      </c>
      <c r="V480" s="194"/>
      <c r="W480" s="194"/>
      <c r="X480" s="194"/>
      <c r="Y480" s="194"/>
      <c r="Z480" s="195">
        <v>45839</v>
      </c>
      <c r="AA480" s="301" cm="1">
        <f t="array" ref="AA480">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45870</v>
      </c>
      <c r="AB480" s="186"/>
      <c r="AC480" s="186"/>
      <c r="AD480" s="186"/>
      <c r="AE480" s="196"/>
      <c r="AF480" s="197"/>
      <c r="AG480" s="196"/>
      <c r="AH480" s="196"/>
      <c r="AI480" s="186">
        <f t="shared" si="35"/>
        <v>498.16</v>
      </c>
      <c r="AJ480" s="186">
        <f t="shared" si="37"/>
        <v>0</v>
      </c>
      <c r="AK480" s="186">
        <f t="shared" si="36"/>
        <v>498.16000000000349</v>
      </c>
      <c r="AL480" s="196"/>
      <c r="AM480" s="187" t="str">
        <f>_xlfn.XLOOKUP(Tabela6[[#This Row],[Unidade]],tabShoppingsEmails[Shopping],tabShoppingsEmails[E-mails consolidados])</f>
        <v>angelica.santos@allos.co; elaine.zanotti@allos.co; bianca.santos@allos.co; jair.tenorio@allos.co; juliana.santos@allos.co; caio.santos@allos.co; leonardo.oliveira@allos.co; arnaldo.junior@allos.co; regiane.paula@allos.co</v>
      </c>
    </row>
    <row r="481" spans="1:39" ht="20.85" hidden="1" customHeight="1" thickBot="1">
      <c r="A481" s="185">
        <v>45925</v>
      </c>
      <c r="B481" s="186" t="s">
        <v>99</v>
      </c>
      <c r="C481" s="199" t="s">
        <v>167</v>
      </c>
      <c r="D481" s="199" t="s">
        <v>88</v>
      </c>
      <c r="E481" s="199" t="s">
        <v>83</v>
      </c>
      <c r="F481" s="191">
        <v>21</v>
      </c>
      <c r="G481" s="191">
        <v>13</v>
      </c>
      <c r="H481" s="191">
        <v>0</v>
      </c>
      <c r="I481" s="191">
        <v>0</v>
      </c>
      <c r="J481" s="222">
        <v>103542.73</v>
      </c>
      <c r="K481" s="191"/>
      <c r="L481" s="192">
        <v>0</v>
      </c>
      <c r="M481" s="192"/>
      <c r="N481" s="192">
        <v>0</v>
      </c>
      <c r="O481" s="192">
        <v>0</v>
      </c>
      <c r="P481" s="192"/>
      <c r="Q481" s="192">
        <v>0</v>
      </c>
      <c r="R481" s="192">
        <v>0</v>
      </c>
      <c r="S481" s="192">
        <v>0</v>
      </c>
      <c r="T481" s="193" t="str">
        <f>IF(Tabela6[[#This Row],[Desconto SLA Mês]]&lt;&gt;"preenchimento pendente","Sim","Não")</f>
        <v>Sim</v>
      </c>
      <c r="U481" s="168">
        <f t="shared" si="34"/>
        <v>103542.73</v>
      </c>
      <c r="V481" s="194"/>
      <c r="W481" s="194"/>
      <c r="X481" s="194"/>
      <c r="Y481" s="194"/>
      <c r="Z481" s="195">
        <v>45870</v>
      </c>
      <c r="AA481" s="301" cm="1">
        <f t="array" ref="AA481">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45901</v>
      </c>
      <c r="AB481" s="204"/>
      <c r="AC481" s="204"/>
      <c r="AD481" s="186"/>
      <c r="AE481" s="196"/>
      <c r="AF481" s="197"/>
      <c r="AG481" s="196"/>
      <c r="AH481" s="196"/>
      <c r="AI481" s="186">
        <f t="shared" si="35"/>
        <v>0</v>
      </c>
      <c r="AJ481" s="186">
        <f t="shared" si="37"/>
        <v>0</v>
      </c>
      <c r="AK481" s="186">
        <f t="shared" si="36"/>
        <v>0</v>
      </c>
      <c r="AL481" s="196"/>
      <c r="AM481" s="187" t="str">
        <f>_xlfn.XLOOKUP(Tabela6[[#This Row],[Unidade]],tabShoppingsEmails[Shopping],tabShoppingsEmails[E-mails consolidados])</f>
        <v>angelica.santos@allos.co; elaine.zanotti@allos.co; bianca.santos@allos.co; jair.tenorio@allos.co; juliana.santos@allos.co; caio.santos@allos.co; leonardo.oliveira@allos.co; arnaldo.junior@allos.co; regiane.paula@allos.co</v>
      </c>
    </row>
    <row r="482" spans="1:39" ht="20.85" hidden="1" customHeight="1" thickBot="1">
      <c r="A482" s="185">
        <v>45954</v>
      </c>
      <c r="B482" s="186" t="s">
        <v>99</v>
      </c>
      <c r="C482" s="199" t="s">
        <v>167</v>
      </c>
      <c r="D482" s="199" t="s">
        <v>88</v>
      </c>
      <c r="E482" s="199" t="s">
        <v>83</v>
      </c>
      <c r="F482" s="191">
        <v>21</v>
      </c>
      <c r="G482" s="191">
        <v>13</v>
      </c>
      <c r="H482" s="191">
        <v>17</v>
      </c>
      <c r="I482" s="191">
        <v>0</v>
      </c>
      <c r="J482" s="222">
        <v>103542.73</v>
      </c>
      <c r="K482" s="191"/>
      <c r="L482" s="192">
        <v>-3301.24</v>
      </c>
      <c r="M482" s="192"/>
      <c r="N482" s="192">
        <v>0</v>
      </c>
      <c r="O482" s="192">
        <v>-277.52</v>
      </c>
      <c r="P482" s="192"/>
      <c r="Q482" s="192">
        <v>0</v>
      </c>
      <c r="R482" s="192">
        <v>0</v>
      </c>
      <c r="S482" s="192">
        <v>0</v>
      </c>
      <c r="T482" s="193" t="str">
        <f>IF(Tabela6[[#This Row],[Desconto SLA Mês]]&lt;&gt;"preenchimento pendente","Sim","Não")</f>
        <v>Sim</v>
      </c>
      <c r="U482" s="168">
        <f t="shared" si="34"/>
        <v>99963.969999999987</v>
      </c>
      <c r="V482" s="194"/>
      <c r="W482" s="194"/>
      <c r="X482" s="194"/>
      <c r="Y482" s="194"/>
      <c r="Z482" s="195">
        <v>45901</v>
      </c>
      <c r="AA482" s="301" cm="1">
        <f t="array" ref="AA482">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45931</v>
      </c>
      <c r="AB482" s="186"/>
      <c r="AC482" s="186"/>
      <c r="AD482" s="186"/>
      <c r="AE482" s="196"/>
      <c r="AF482" s="197"/>
      <c r="AG482" s="196"/>
      <c r="AH482" s="196"/>
      <c r="AI482" s="186">
        <f t="shared" si="35"/>
        <v>3301.24</v>
      </c>
      <c r="AJ482" s="186">
        <f t="shared" si="37"/>
        <v>0</v>
      </c>
      <c r="AK482" s="186">
        <f t="shared" si="36"/>
        <v>3578.7600000000093</v>
      </c>
      <c r="AL482" s="196"/>
      <c r="AM482" s="187" t="str">
        <f>_xlfn.XLOOKUP(Tabela6[[#This Row],[Unidade]],tabShoppingsEmails[Shopping],tabShoppingsEmails[E-mails consolidados])</f>
        <v>angelica.santos@allos.co; elaine.zanotti@allos.co; bianca.santos@allos.co; jair.tenorio@allos.co; juliana.santos@allos.co; caio.santos@allos.co; leonardo.oliveira@allos.co; arnaldo.junior@allos.co; regiane.paula@allos.co</v>
      </c>
    </row>
    <row r="483" spans="1:39" ht="20.85" hidden="1" customHeight="1" thickBot="1">
      <c r="A483" s="185"/>
      <c r="B483" s="186" t="s">
        <v>252</v>
      </c>
      <c r="C483" s="199" t="s">
        <v>167</v>
      </c>
      <c r="D483" s="199" t="s">
        <v>88</v>
      </c>
      <c r="E483" s="199" t="s">
        <v>17</v>
      </c>
      <c r="F483" s="191">
        <v>21</v>
      </c>
      <c r="G483" s="191">
        <v>13</v>
      </c>
      <c r="H483" s="191">
        <v>17</v>
      </c>
      <c r="I483" s="191">
        <v>0</v>
      </c>
      <c r="J483" s="222">
        <v>123179.54</v>
      </c>
      <c r="K483" s="191"/>
      <c r="L483" s="192">
        <v>-4205.83</v>
      </c>
      <c r="M483" s="192"/>
      <c r="N483" s="192">
        <v>0</v>
      </c>
      <c r="O483" s="192"/>
      <c r="P483" s="192"/>
      <c r="Q483" s="192">
        <v>0</v>
      </c>
      <c r="R483" s="192">
        <v>0</v>
      </c>
      <c r="S483" s="192">
        <v>0</v>
      </c>
      <c r="T483" s="193" t="str">
        <f>IF(Tabela6[[#This Row],[Desconto SLA Mês]]&lt;&gt;"preenchimento pendente","Sim","Não")</f>
        <v>Sim</v>
      </c>
      <c r="U483" s="168">
        <f t="shared" si="34"/>
        <v>118973.70999999999</v>
      </c>
      <c r="V483" s="194"/>
      <c r="W483" s="194"/>
      <c r="X483" s="194"/>
      <c r="Y483" s="194"/>
      <c r="Z483" s="195">
        <v>45931</v>
      </c>
      <c r="AA483" s="301" cm="1">
        <f t="array" ref="AA483">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45962</v>
      </c>
      <c r="AB483" s="186"/>
      <c r="AC483" s="186"/>
      <c r="AD483" s="186"/>
      <c r="AE483" s="196"/>
      <c r="AF483" s="197"/>
      <c r="AG483" s="196"/>
      <c r="AH483" s="196"/>
      <c r="AI483" s="186">
        <f t="shared" si="35"/>
        <v>4205.83</v>
      </c>
      <c r="AJ483" s="186">
        <f t="shared" si="37"/>
        <v>0</v>
      </c>
      <c r="AK483" s="186">
        <f t="shared" si="36"/>
        <v>4205.8300000000017</v>
      </c>
      <c r="AL483" s="196"/>
      <c r="AM483" s="187" t="str">
        <f>_xlfn.XLOOKUP(Tabela6[[#This Row],[Unidade]],tabShoppingsEmails[Shopping],tabShoppingsEmails[E-mails consolidados])</f>
        <v>angelica.santos@allos.co; elaine.zanotti@allos.co; bianca.santos@allos.co; jair.tenorio@allos.co; juliana.santos@allos.co; caio.santos@allos.co; leonardo.oliveira@allos.co; arnaldo.junior@allos.co; regiane.paula@allos.co</v>
      </c>
    </row>
    <row r="484" spans="1:39" ht="20.85" hidden="1" customHeight="1" thickBot="1">
      <c r="A484" s="185"/>
      <c r="B484" s="186" t="s">
        <v>252</v>
      </c>
      <c r="C484" s="199" t="s">
        <v>167</v>
      </c>
      <c r="D484" s="199" t="s">
        <v>88</v>
      </c>
      <c r="E484" s="199" t="s">
        <v>17</v>
      </c>
      <c r="F484" s="191">
        <v>21</v>
      </c>
      <c r="G484" s="191"/>
      <c r="H484" s="191"/>
      <c r="I484" s="191"/>
      <c r="J484" s="222"/>
      <c r="K484" s="191"/>
      <c r="L484" s="192"/>
      <c r="M484" s="192"/>
      <c r="N484" s="192"/>
      <c r="O484" s="192"/>
      <c r="P484" s="192"/>
      <c r="Q484" s="192"/>
      <c r="R484" s="192"/>
      <c r="S484" s="192"/>
      <c r="T484" s="193" t="str">
        <f>IF(Tabela6[[#This Row],[Desconto SLA Mês]]&lt;&gt;"preenchimento pendente","Sim","Não")</f>
        <v>Sim</v>
      </c>
      <c r="U484" s="168">
        <f t="shared" si="34"/>
        <v>0</v>
      </c>
      <c r="V484" s="194"/>
      <c r="W484" s="194"/>
      <c r="X484" s="194"/>
      <c r="Y484" s="194"/>
      <c r="Z484" s="195">
        <v>45962</v>
      </c>
      <c r="AA484" s="301" cm="1">
        <f t="array" ref="AA484">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45992</v>
      </c>
      <c r="AB484" s="186"/>
      <c r="AC484" s="186"/>
      <c r="AD484" s="186"/>
      <c r="AE484" s="196"/>
      <c r="AF484" s="197"/>
      <c r="AG484" s="196"/>
      <c r="AH484" s="196"/>
      <c r="AI484" s="186">
        <f t="shared" si="35"/>
        <v>0</v>
      </c>
      <c r="AJ484" s="186">
        <f t="shared" si="37"/>
        <v>0</v>
      </c>
      <c r="AK484" s="186">
        <f t="shared" si="36"/>
        <v>0</v>
      </c>
      <c r="AL484" s="196"/>
      <c r="AM484" s="187" t="str">
        <f>_xlfn.XLOOKUP(Tabela6[[#This Row],[Unidade]],tabShoppingsEmails[Shopping],tabShoppingsEmails[E-mails consolidados])</f>
        <v>angelica.santos@allos.co; elaine.zanotti@allos.co; bianca.santos@allos.co; jair.tenorio@allos.co; juliana.santos@allos.co; caio.santos@allos.co; leonardo.oliveira@allos.co; arnaldo.junior@allos.co; regiane.paula@allos.co</v>
      </c>
    </row>
    <row r="485" spans="1:39" ht="20.85" hidden="1" customHeight="1" thickBot="1">
      <c r="A485" s="185"/>
      <c r="B485" s="186" t="s">
        <v>252</v>
      </c>
      <c r="C485" s="199" t="s">
        <v>167</v>
      </c>
      <c r="D485" s="199" t="s">
        <v>88</v>
      </c>
      <c r="E485" s="199" t="s">
        <v>17</v>
      </c>
      <c r="F485" s="191">
        <v>21</v>
      </c>
      <c r="G485" s="191"/>
      <c r="H485" s="191"/>
      <c r="I485" s="191"/>
      <c r="J485" s="222"/>
      <c r="K485" s="191"/>
      <c r="L485" s="192"/>
      <c r="M485" s="192"/>
      <c r="N485" s="192"/>
      <c r="O485" s="192"/>
      <c r="P485" s="192"/>
      <c r="Q485" s="192"/>
      <c r="R485" s="192"/>
      <c r="S485" s="192"/>
      <c r="T485" s="193" t="str">
        <f>IF(Tabela6[[#This Row],[Desconto SLA Mês]]&lt;&gt;"preenchimento pendente","Sim","Não")</f>
        <v>Sim</v>
      </c>
      <c r="U485" s="168">
        <f t="shared" si="34"/>
        <v>0</v>
      </c>
      <c r="V485" s="194"/>
      <c r="W485" s="194"/>
      <c r="X485" s="194"/>
      <c r="Y485" s="194"/>
      <c r="Z485" s="195">
        <v>45992</v>
      </c>
      <c r="AA485" s="301" cm="1">
        <f t="array" ref="AA485">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46023</v>
      </c>
      <c r="AB485" s="186"/>
      <c r="AC485" s="186"/>
      <c r="AD485" s="186"/>
      <c r="AE485" s="196"/>
      <c r="AF485" s="197"/>
      <c r="AG485" s="196"/>
      <c r="AH485" s="196"/>
      <c r="AI485" s="186">
        <f t="shared" si="35"/>
        <v>0</v>
      </c>
      <c r="AJ485" s="186">
        <f t="shared" si="37"/>
        <v>0</v>
      </c>
      <c r="AK485" s="186">
        <f t="shared" si="36"/>
        <v>0</v>
      </c>
      <c r="AL485" s="196"/>
      <c r="AM485" s="187" t="str">
        <f>_xlfn.XLOOKUP(Tabela6[[#This Row],[Unidade]],tabShoppingsEmails[Shopping],tabShoppingsEmails[E-mails consolidados])</f>
        <v>angelica.santos@allos.co; elaine.zanotti@allos.co; bianca.santos@allos.co; jair.tenorio@allos.co; juliana.santos@allos.co; caio.santos@allos.co; leonardo.oliveira@allos.co; arnaldo.junior@allos.co; regiane.paula@allos.co</v>
      </c>
    </row>
    <row r="486" spans="1:39" ht="20.85" hidden="1" customHeight="1" thickBot="1">
      <c r="A486" s="185"/>
      <c r="B486" s="186" t="s">
        <v>99</v>
      </c>
      <c r="C486" s="199" t="s">
        <v>167</v>
      </c>
      <c r="D486" s="199" t="s">
        <v>89</v>
      </c>
      <c r="E486" s="199" t="s">
        <v>83</v>
      </c>
      <c r="F486" s="191">
        <v>3</v>
      </c>
      <c r="G486" s="191">
        <v>2</v>
      </c>
      <c r="H486" s="191">
        <v>4</v>
      </c>
      <c r="I486" s="191">
        <v>0</v>
      </c>
      <c r="J486" s="222">
        <v>13875.963833455513</v>
      </c>
      <c r="K486" s="191">
        <v>0</v>
      </c>
      <c r="L486" s="192">
        <v>-683.84</v>
      </c>
      <c r="M486" s="192">
        <v>0</v>
      </c>
      <c r="N486" s="192">
        <v>0</v>
      </c>
      <c r="O486" s="192">
        <v>-138.76</v>
      </c>
      <c r="P486" s="192">
        <v>0</v>
      </c>
      <c r="Q486" s="192">
        <v>0</v>
      </c>
      <c r="R486" s="192">
        <v>0</v>
      </c>
      <c r="S486" s="192">
        <v>0</v>
      </c>
      <c r="T486" s="193" t="str">
        <f>IF(Tabela6[[#This Row],[Desconto SLA Mês]]&lt;&gt;"preenchimento pendente","Sim","Não")</f>
        <v>Sim</v>
      </c>
      <c r="U486" s="168">
        <f t="shared" si="34"/>
        <v>13053.363833455513</v>
      </c>
      <c r="V486" s="194"/>
      <c r="W486" s="194"/>
      <c r="X486" s="194"/>
      <c r="Y486" s="194"/>
      <c r="Z486" s="195">
        <v>45658</v>
      </c>
      <c r="AA486" s="301" cm="1">
        <f t="array" ref="AA486">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45689</v>
      </c>
      <c r="AB486" s="186"/>
      <c r="AC486" s="186"/>
      <c r="AD486" s="186"/>
      <c r="AE486" s="196"/>
      <c r="AF486" s="197"/>
      <c r="AG486" s="196"/>
      <c r="AH486" s="196"/>
      <c r="AI486" s="186">
        <f t="shared" si="35"/>
        <v>683.84</v>
      </c>
      <c r="AJ486" s="186">
        <f t="shared" si="37"/>
        <v>0</v>
      </c>
      <c r="AK486" s="186">
        <f t="shared" si="36"/>
        <v>822.60000000000036</v>
      </c>
      <c r="AL486" s="196"/>
      <c r="AM486" s="187" t="str">
        <f>_xlfn.XLOOKUP(Tabela6[[#This Row],[Unidade]],tabShoppingsEmails[Shopping],tabShoppingsEmails[E-mails consolidados])</f>
        <v>angelica.santos@allos.co; elaine.zanotti@allos.co; bianca.santos@allos.co; jair.tenorio@allos.co; juliana.santos@allos.co; caio.santos@allos.co; leonardo.oliveira@allos.co; arnaldo.junior@allos.co; regiane.paula@allos.co</v>
      </c>
    </row>
    <row r="487" spans="1:39" ht="20.85" hidden="1" customHeight="1" thickBot="1">
      <c r="A487" s="185"/>
      <c r="B487" s="186" t="s">
        <v>99</v>
      </c>
      <c r="C487" s="199" t="s">
        <v>167</v>
      </c>
      <c r="D487" s="199" t="s">
        <v>89</v>
      </c>
      <c r="E487" s="199" t="s">
        <v>83</v>
      </c>
      <c r="F487" s="191">
        <v>3</v>
      </c>
      <c r="G487" s="191">
        <v>2</v>
      </c>
      <c r="H487" s="191">
        <v>6</v>
      </c>
      <c r="I487" s="191">
        <v>0</v>
      </c>
      <c r="J487" s="222">
        <v>13875.963833455513</v>
      </c>
      <c r="K487" s="192">
        <v>-1192.75</v>
      </c>
      <c r="L487" s="192">
        <v>-1392.41</v>
      </c>
      <c r="M487" s="192">
        <v>0</v>
      </c>
      <c r="N487" s="192">
        <v>0</v>
      </c>
      <c r="O487" s="192">
        <v>0</v>
      </c>
      <c r="P487" s="192">
        <v>0</v>
      </c>
      <c r="Q487" s="192">
        <v>0</v>
      </c>
      <c r="R487" s="192">
        <v>0</v>
      </c>
      <c r="S487" s="192">
        <v>0</v>
      </c>
      <c r="T487" s="193" t="str">
        <f>IF(Tabela6[[#This Row],[Desconto SLA Mês]]&lt;&gt;"preenchimento pendente","Sim","Não")</f>
        <v>Sim</v>
      </c>
      <c r="U487" s="168">
        <f t="shared" si="34"/>
        <v>12483.553833455513</v>
      </c>
      <c r="V487" s="194"/>
      <c r="W487" s="194"/>
      <c r="X487" s="194">
        <f>5241.62/2</f>
        <v>2620.81</v>
      </c>
      <c r="Y487" s="206" t="s">
        <v>272</v>
      </c>
      <c r="Z487" s="195">
        <v>45689</v>
      </c>
      <c r="AA487" s="301" cm="1">
        <f t="array" ref="AA487">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45717</v>
      </c>
      <c r="AB487" s="186"/>
      <c r="AC487" s="186"/>
      <c r="AD487" s="186"/>
      <c r="AE487" s="196"/>
      <c r="AF487" s="197"/>
      <c r="AG487" s="196"/>
      <c r="AH487" s="196"/>
      <c r="AI487" s="186">
        <f t="shared" si="35"/>
        <v>199.66000000000008</v>
      </c>
      <c r="AJ487" s="186">
        <f t="shared" si="37"/>
        <v>0</v>
      </c>
      <c r="AK487" s="186">
        <f t="shared" si="36"/>
        <v>1392.4099999999999</v>
      </c>
      <c r="AL487" s="196"/>
      <c r="AM487" s="187" t="str">
        <f>_xlfn.XLOOKUP(Tabela6[[#This Row],[Unidade]],tabShoppingsEmails[Shopping],tabShoppingsEmails[E-mails consolidados])</f>
        <v>angelica.santos@allos.co; elaine.zanotti@allos.co; bianca.santos@allos.co; jair.tenorio@allos.co; juliana.santos@allos.co; caio.santos@allos.co; leonardo.oliveira@allos.co; arnaldo.junior@allos.co; regiane.paula@allos.co</v>
      </c>
    </row>
    <row r="488" spans="1:39" ht="20.85" hidden="1" customHeight="1" thickBot="1">
      <c r="A488" s="185"/>
      <c r="B488" s="186" t="s">
        <v>99</v>
      </c>
      <c r="C488" s="199" t="s">
        <v>167</v>
      </c>
      <c r="D488" s="199" t="s">
        <v>89</v>
      </c>
      <c r="E488" s="199" t="s">
        <v>83</v>
      </c>
      <c r="F488" s="191">
        <v>3</v>
      </c>
      <c r="G488" s="191">
        <v>2</v>
      </c>
      <c r="H488" s="191">
        <v>9</v>
      </c>
      <c r="I488" s="191">
        <v>0</v>
      </c>
      <c r="J488" s="222">
        <v>13875.963833455513</v>
      </c>
      <c r="K488" s="191"/>
      <c r="L488" s="192">
        <v>-1978.62</v>
      </c>
      <c r="M488" s="192"/>
      <c r="N488" s="192">
        <v>0</v>
      </c>
      <c r="O488" s="192">
        <v>-138.76</v>
      </c>
      <c r="P488" s="192">
        <v>-138.76</v>
      </c>
      <c r="Q488" s="192">
        <v>0</v>
      </c>
      <c r="R488" s="192">
        <v>0</v>
      </c>
      <c r="S488" s="192">
        <v>-2889.2</v>
      </c>
      <c r="T488" s="193" t="str">
        <f>IF(Tabela6[[#This Row],[Desconto SLA Mês]]&lt;&gt;"preenchimento pendente","Sim","Não")</f>
        <v>Sim</v>
      </c>
      <c r="U488" s="168">
        <f t="shared" si="34"/>
        <v>8730.6238334555128</v>
      </c>
      <c r="V488" s="194"/>
      <c r="W488" s="194"/>
      <c r="X488" s="194"/>
      <c r="Y488" s="194"/>
      <c r="Z488" s="195">
        <v>45717</v>
      </c>
      <c r="AA488" s="301" cm="1">
        <f t="array" ref="AA488">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45748</v>
      </c>
      <c r="AB488" s="186"/>
      <c r="AC488" s="186"/>
      <c r="AD488" s="186"/>
      <c r="AE488" s="196"/>
      <c r="AF488" s="197"/>
      <c r="AG488" s="196"/>
      <c r="AH488" s="196"/>
      <c r="AI488" s="186">
        <f t="shared" si="35"/>
        <v>1978.62</v>
      </c>
      <c r="AJ488" s="186">
        <f t="shared" si="37"/>
        <v>0</v>
      </c>
      <c r="AK488" s="186">
        <f t="shared" si="36"/>
        <v>5145.34</v>
      </c>
      <c r="AL488" s="196"/>
      <c r="AM488" s="187" t="str">
        <f>_xlfn.XLOOKUP(Tabela6[[#This Row],[Unidade]],tabShoppingsEmails[Shopping],tabShoppingsEmails[E-mails consolidados])</f>
        <v>angelica.santos@allos.co; elaine.zanotti@allos.co; bianca.santos@allos.co; jair.tenorio@allos.co; juliana.santos@allos.co; caio.santos@allos.co; leonardo.oliveira@allos.co; arnaldo.junior@allos.co; regiane.paula@allos.co</v>
      </c>
    </row>
    <row r="489" spans="1:39" ht="20.85" hidden="1" customHeight="1" thickBot="1">
      <c r="A489" s="185"/>
      <c r="B489" s="186" t="s">
        <v>99</v>
      </c>
      <c r="C489" s="199" t="s">
        <v>167</v>
      </c>
      <c r="D489" s="199" t="s">
        <v>89</v>
      </c>
      <c r="E489" s="199" t="s">
        <v>83</v>
      </c>
      <c r="F489" s="191">
        <v>3</v>
      </c>
      <c r="G489" s="191">
        <v>2</v>
      </c>
      <c r="H489" s="191">
        <v>9</v>
      </c>
      <c r="I489" s="191">
        <v>0</v>
      </c>
      <c r="J489" s="222">
        <v>13875.963833455513</v>
      </c>
      <c r="K489" s="191"/>
      <c r="L489" s="192">
        <v>-1758.63</v>
      </c>
      <c r="M489" s="192"/>
      <c r="N489" s="192">
        <v>0</v>
      </c>
      <c r="O489" s="192">
        <v>-138.76</v>
      </c>
      <c r="P489" s="192">
        <v>0</v>
      </c>
      <c r="Q489" s="192">
        <v>0</v>
      </c>
      <c r="R489" s="192">
        <v>0</v>
      </c>
      <c r="S489" s="192">
        <v>-2889.2</v>
      </c>
      <c r="T489" s="193" t="str">
        <f>IF(Tabela6[[#This Row],[Desconto SLA Mês]]&lt;&gt;"preenchimento pendente","Sim","Não")</f>
        <v>Sim</v>
      </c>
      <c r="U489" s="168">
        <f t="shared" si="34"/>
        <v>9089.373833455511</v>
      </c>
      <c r="V489" s="194"/>
      <c r="W489" s="194"/>
      <c r="X489" s="194"/>
      <c r="Y489" s="194"/>
      <c r="Z489" s="195">
        <v>45748</v>
      </c>
      <c r="AA489" s="301" cm="1">
        <f t="array" ref="AA489">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45778</v>
      </c>
      <c r="AB489" s="204"/>
      <c r="AC489" s="204"/>
      <c r="AD489" s="186"/>
      <c r="AE489" s="196"/>
      <c r="AF489" s="197"/>
      <c r="AG489" s="196"/>
      <c r="AH489" s="196"/>
      <c r="AI489" s="186">
        <f t="shared" si="35"/>
        <v>1758.63</v>
      </c>
      <c r="AJ489" s="186">
        <f t="shared" si="37"/>
        <v>0</v>
      </c>
      <c r="AK489" s="186">
        <f t="shared" si="36"/>
        <v>4786.590000000002</v>
      </c>
      <c r="AL489" s="196"/>
      <c r="AM489" s="187" t="str">
        <f>_xlfn.XLOOKUP(Tabela6[[#This Row],[Unidade]],tabShoppingsEmails[Shopping],tabShoppingsEmails[E-mails consolidados])</f>
        <v>angelica.santos@allos.co; elaine.zanotti@allos.co; bianca.santos@allos.co; jair.tenorio@allos.co; juliana.santos@allos.co; caio.santos@allos.co; leonardo.oliveira@allos.co; arnaldo.junior@allos.co; regiane.paula@allos.co</v>
      </c>
    </row>
    <row r="490" spans="1:39" ht="20.85" hidden="1" customHeight="1" thickBot="1">
      <c r="A490" s="185"/>
      <c r="B490" s="186" t="s">
        <v>99</v>
      </c>
      <c r="C490" s="187" t="s">
        <v>167</v>
      </c>
      <c r="D490" s="188" t="s">
        <v>89</v>
      </c>
      <c r="E490" s="199" t="s">
        <v>83</v>
      </c>
      <c r="F490" s="191">
        <v>3</v>
      </c>
      <c r="G490" s="191">
        <v>2</v>
      </c>
      <c r="H490" s="191">
        <v>21</v>
      </c>
      <c r="I490" s="191">
        <v>0</v>
      </c>
      <c r="J490" s="222">
        <v>13875.963833455513</v>
      </c>
      <c r="K490" s="191"/>
      <c r="L490" s="192">
        <f>(-4176.8+1758.63)</f>
        <v>-2418.17</v>
      </c>
      <c r="M490" s="192"/>
      <c r="N490" s="192">
        <v>0</v>
      </c>
      <c r="O490" s="192">
        <v>-277.52</v>
      </c>
      <c r="P490" s="192">
        <v>0</v>
      </c>
      <c r="Q490" s="192">
        <v>0</v>
      </c>
      <c r="R490" s="192">
        <v>0</v>
      </c>
      <c r="S490" s="192">
        <v>0</v>
      </c>
      <c r="T490" s="193" t="str">
        <f>IF(Tabela6[[#This Row],[Desconto SLA Mês]]&lt;&gt;"preenchimento pendente","Sim","Não")</f>
        <v>Sim</v>
      </c>
      <c r="U490" s="168">
        <f t="shared" si="34"/>
        <v>11180.273833455512</v>
      </c>
      <c r="V490" s="194"/>
      <c r="W490" s="194"/>
      <c r="X490" s="194"/>
      <c r="Y490" s="194"/>
      <c r="Z490" s="195">
        <v>45778</v>
      </c>
      <c r="AA490" s="301" cm="1">
        <f t="array" ref="AA490">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45809</v>
      </c>
      <c r="AB490" s="186"/>
      <c r="AC490" s="186"/>
      <c r="AD490" s="186"/>
      <c r="AE490" s="196"/>
      <c r="AF490" s="197"/>
      <c r="AG490" s="196"/>
      <c r="AH490" s="196"/>
      <c r="AI490" s="186">
        <f t="shared" si="35"/>
        <v>2418.17</v>
      </c>
      <c r="AJ490" s="186">
        <f t="shared" si="37"/>
        <v>0</v>
      </c>
      <c r="AK490" s="186">
        <f t="shared" si="36"/>
        <v>2695.6900000000005</v>
      </c>
      <c r="AL490" s="196"/>
      <c r="AM490" s="187" t="str">
        <f>_xlfn.XLOOKUP(Tabela6[[#This Row],[Unidade]],tabShoppingsEmails[Shopping],tabShoppingsEmails[E-mails consolidados])</f>
        <v>angelica.santos@allos.co; elaine.zanotti@allos.co; bianca.santos@allos.co; jair.tenorio@allos.co; juliana.santos@allos.co; caio.santos@allos.co; leonardo.oliveira@allos.co; arnaldo.junior@allos.co; regiane.paula@allos.co</v>
      </c>
    </row>
    <row r="491" spans="1:39" ht="20.85" hidden="1" customHeight="1" thickBot="1">
      <c r="A491" s="185"/>
      <c r="B491" s="186" t="s">
        <v>99</v>
      </c>
      <c r="C491" s="187" t="s">
        <v>167</v>
      </c>
      <c r="D491" s="188" t="s">
        <v>89</v>
      </c>
      <c r="E491" s="199" t="s">
        <v>83</v>
      </c>
      <c r="F491" s="191">
        <v>3</v>
      </c>
      <c r="G491" s="191">
        <v>2</v>
      </c>
      <c r="H491" s="191">
        <v>45</v>
      </c>
      <c r="I491" s="191">
        <v>0</v>
      </c>
      <c r="J491" s="222">
        <v>13875.963833455513</v>
      </c>
      <c r="K491" s="191"/>
      <c r="L491" s="192">
        <v>-8939.81</v>
      </c>
      <c r="M491" s="192"/>
      <c r="N491" s="192">
        <v>0</v>
      </c>
      <c r="O491" s="192">
        <v>-277.52</v>
      </c>
      <c r="P491" s="192">
        <v>0</v>
      </c>
      <c r="Q491" s="192">
        <v>0</v>
      </c>
      <c r="R491" s="192">
        <v>0</v>
      </c>
      <c r="S491" s="192">
        <v>0</v>
      </c>
      <c r="T491" s="193" t="str">
        <f>IF(Tabela6[[#This Row],[Desconto SLA Mês]]&lt;&gt;"preenchimento pendente","Sim","Não")</f>
        <v>Sim</v>
      </c>
      <c r="U491" s="168">
        <f t="shared" si="34"/>
        <v>4658.633833455513</v>
      </c>
      <c r="V491" s="194"/>
      <c r="W491" s="194"/>
      <c r="X491" s="194"/>
      <c r="Y491" s="194"/>
      <c r="Z491" s="195">
        <v>45809</v>
      </c>
      <c r="AA491" s="301" cm="1">
        <f t="array" ref="AA491">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45839</v>
      </c>
      <c r="AB491" s="186"/>
      <c r="AC491" s="186"/>
      <c r="AD491" s="186"/>
      <c r="AE491" s="196"/>
      <c r="AF491" s="197"/>
      <c r="AG491" s="196"/>
      <c r="AH491" s="196"/>
      <c r="AI491" s="186">
        <f t="shared" si="35"/>
        <v>8939.81</v>
      </c>
      <c r="AJ491" s="186">
        <f t="shared" si="37"/>
        <v>0</v>
      </c>
      <c r="AK491" s="186">
        <f t="shared" si="36"/>
        <v>9217.33</v>
      </c>
      <c r="AL491" s="196"/>
      <c r="AM491" s="187" t="str">
        <f>_xlfn.XLOOKUP(Tabela6[[#This Row],[Unidade]],tabShoppingsEmails[Shopping],tabShoppingsEmails[E-mails consolidados])</f>
        <v>angelica.santos@allos.co; elaine.zanotti@allos.co; bianca.santos@allos.co; jair.tenorio@allos.co; juliana.santos@allos.co; caio.santos@allos.co; leonardo.oliveira@allos.co; arnaldo.junior@allos.co; regiane.paula@allos.co</v>
      </c>
    </row>
    <row r="492" spans="1:39" ht="20.85" hidden="1" customHeight="1" thickBot="1">
      <c r="A492" s="185"/>
      <c r="B492" s="186" t="s">
        <v>99</v>
      </c>
      <c r="C492" s="187" t="s">
        <v>167</v>
      </c>
      <c r="D492" s="188" t="s">
        <v>89</v>
      </c>
      <c r="E492" s="199" t="s">
        <v>83</v>
      </c>
      <c r="F492" s="191">
        <v>3</v>
      </c>
      <c r="G492" s="191">
        <v>2</v>
      </c>
      <c r="H492" s="191">
        <v>30</v>
      </c>
      <c r="I492" s="191">
        <v>0</v>
      </c>
      <c r="J492" s="222">
        <v>13875.963833455513</v>
      </c>
      <c r="K492" s="191"/>
      <c r="L492" s="192">
        <v>-5226.3815545760399</v>
      </c>
      <c r="M492" s="192"/>
      <c r="N492" s="192">
        <v>0</v>
      </c>
      <c r="O492" s="200" t="s">
        <v>254</v>
      </c>
      <c r="P492" s="192"/>
      <c r="Q492" s="192">
        <v>0</v>
      </c>
      <c r="R492" s="192">
        <v>0</v>
      </c>
      <c r="S492" s="192">
        <v>0</v>
      </c>
      <c r="T492" s="193" t="str">
        <f>IF(Tabela6[[#This Row],[Desconto SLA Mês]]&lt;&gt;"preenchimento pendente","Sim","Não")</f>
        <v>Não</v>
      </c>
      <c r="U492" s="168">
        <f t="shared" si="34"/>
        <v>8649.5822788794721</v>
      </c>
      <c r="V492" s="194"/>
      <c r="W492" s="194"/>
      <c r="X492" s="194"/>
      <c r="Y492" s="194"/>
      <c r="Z492" s="195">
        <v>45839</v>
      </c>
      <c r="AA492" s="301" cm="1">
        <f t="array" ref="AA492">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45870</v>
      </c>
      <c r="AB492" s="186"/>
      <c r="AC492" s="186"/>
      <c r="AD492" s="186"/>
      <c r="AE492" s="196"/>
      <c r="AF492" s="197"/>
      <c r="AG492" s="196"/>
      <c r="AH492" s="196"/>
      <c r="AI492" s="186">
        <f t="shared" si="35"/>
        <v>5226.3815545760399</v>
      </c>
      <c r="AJ492" s="186">
        <f t="shared" si="37"/>
        <v>0</v>
      </c>
      <c r="AK492" s="186">
        <f t="shared" si="36"/>
        <v>5226.3815545760408</v>
      </c>
      <c r="AL492" s="196"/>
      <c r="AM492" s="187" t="str">
        <f>_xlfn.XLOOKUP(Tabela6[[#This Row],[Unidade]],tabShoppingsEmails[Shopping],tabShoppingsEmails[E-mails consolidados])</f>
        <v>angelica.santos@allos.co; elaine.zanotti@allos.co; bianca.santos@allos.co; jair.tenorio@allos.co; juliana.santos@allos.co; caio.santos@allos.co; leonardo.oliveira@allos.co; arnaldo.junior@allos.co; regiane.paula@allos.co</v>
      </c>
    </row>
    <row r="493" spans="1:39" ht="20.85" hidden="1" customHeight="1" thickBot="1">
      <c r="A493" s="185">
        <v>45925</v>
      </c>
      <c r="B493" s="186" t="s">
        <v>99</v>
      </c>
      <c r="C493" s="187" t="s">
        <v>167</v>
      </c>
      <c r="D493" s="188" t="s">
        <v>89</v>
      </c>
      <c r="E493" s="199" t="s">
        <v>83</v>
      </c>
      <c r="F493" s="191">
        <v>3</v>
      </c>
      <c r="G493" s="191">
        <v>2</v>
      </c>
      <c r="H493" s="191">
        <v>15</v>
      </c>
      <c r="I493" s="191">
        <v>0</v>
      </c>
      <c r="J493" s="222">
        <v>13875.963833455513</v>
      </c>
      <c r="K493" s="191"/>
      <c r="L493" s="192">
        <v>-2564.4</v>
      </c>
      <c r="M493" s="192"/>
      <c r="N493" s="192">
        <v>0</v>
      </c>
      <c r="O493" s="192">
        <v>-138.76</v>
      </c>
      <c r="P493" s="192"/>
      <c r="Q493" s="192">
        <v>0</v>
      </c>
      <c r="R493" s="192">
        <v>0</v>
      </c>
      <c r="S493" s="192">
        <v>0</v>
      </c>
      <c r="T493" s="193" t="str">
        <f>IF(Tabela6[[#This Row],[Desconto SLA Mês]]&lt;&gt;"preenchimento pendente","Sim","Não")</f>
        <v>Sim</v>
      </c>
      <c r="U493" s="168">
        <f>(J493+L493+Q493+R493+S493+N493)+IF(T493="Sim",O493+P493,0)</f>
        <v>11172.803833455513</v>
      </c>
      <c r="V493" s="194"/>
      <c r="W493" s="194"/>
      <c r="X493" s="194"/>
      <c r="Y493" s="194"/>
      <c r="Z493" s="195">
        <v>45870</v>
      </c>
      <c r="AA493" s="301" cm="1">
        <f t="array" ref="AA493">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45901</v>
      </c>
      <c r="AB493" s="186"/>
      <c r="AC493" s="186"/>
      <c r="AD493" s="186"/>
      <c r="AE493" s="196"/>
      <c r="AF493" s="197"/>
      <c r="AG493" s="196"/>
      <c r="AH493" s="196"/>
      <c r="AI493" s="186">
        <f>K493-L493</f>
        <v>2564.4</v>
      </c>
      <c r="AJ493" s="186">
        <f t="shared" si="37"/>
        <v>0</v>
      </c>
      <c r="AK493" s="186">
        <f t="shared" si="36"/>
        <v>2703.16</v>
      </c>
      <c r="AL493" s="196"/>
      <c r="AM493" s="187" t="str">
        <f>_xlfn.XLOOKUP(Tabela6[[#This Row],[Unidade]],tabShoppingsEmails[Shopping],tabShoppingsEmails[E-mails consolidados])</f>
        <v>angelica.santos@allos.co; elaine.zanotti@allos.co; bianca.santos@allos.co; jair.tenorio@allos.co; juliana.santos@allos.co; caio.santos@allos.co; leonardo.oliveira@allos.co; arnaldo.junior@allos.co; regiane.paula@allos.co</v>
      </c>
    </row>
    <row r="494" spans="1:39" ht="20.85" hidden="1" customHeight="1" thickBot="1">
      <c r="A494" s="185">
        <v>45954</v>
      </c>
      <c r="B494" s="186" t="s">
        <v>99</v>
      </c>
      <c r="C494" s="187" t="s">
        <v>167</v>
      </c>
      <c r="D494" s="188" t="s">
        <v>89</v>
      </c>
      <c r="E494" s="199" t="s">
        <v>83</v>
      </c>
      <c r="F494" s="191">
        <v>3</v>
      </c>
      <c r="G494" s="191">
        <v>2</v>
      </c>
      <c r="H494" s="191">
        <v>31</v>
      </c>
      <c r="I494" s="191">
        <v>0</v>
      </c>
      <c r="J494" s="222">
        <v>13875.963833455513</v>
      </c>
      <c r="K494" s="191"/>
      <c r="L494" s="192">
        <v>-7629.2669839205601</v>
      </c>
      <c r="M494" s="192"/>
      <c r="N494" s="192">
        <v>0</v>
      </c>
      <c r="O494" s="192">
        <v>-1035.43</v>
      </c>
      <c r="P494" s="192"/>
      <c r="Q494" s="192">
        <v>0</v>
      </c>
      <c r="R494" s="192">
        <v>0</v>
      </c>
      <c r="S494" s="192">
        <v>0</v>
      </c>
      <c r="T494" s="193" t="str">
        <f>IF(Tabela6[[#This Row],[Desconto SLA Mês]]&lt;&gt;"preenchimento pendente","Sim","Não")</f>
        <v>Sim</v>
      </c>
      <c r="U494" s="168">
        <f>(J494+L494+Q494+R494+S494+N494)+IF(T494="Sim",O494+P494,0)</f>
        <v>5211.2668495349526</v>
      </c>
      <c r="V494" s="194"/>
      <c r="W494" s="194"/>
      <c r="X494" s="194"/>
      <c r="Y494" s="194"/>
      <c r="Z494" s="195">
        <v>45901</v>
      </c>
      <c r="AA494" s="301" cm="1">
        <f t="array" ref="AA494">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45931</v>
      </c>
      <c r="AB494" s="186"/>
      <c r="AC494" s="186"/>
      <c r="AD494" s="186"/>
      <c r="AE494" s="196"/>
      <c r="AF494" s="197"/>
      <c r="AG494" s="196"/>
      <c r="AH494" s="196"/>
      <c r="AI494" s="186">
        <f>K494-L494</f>
        <v>7629.2669839205601</v>
      </c>
      <c r="AJ494" s="186">
        <f t="shared" si="37"/>
        <v>0</v>
      </c>
      <c r="AK494" s="186">
        <f t="shared" si="36"/>
        <v>8664.6969839205594</v>
      </c>
      <c r="AL494" s="196"/>
      <c r="AM494" s="187" t="str">
        <f>_xlfn.XLOOKUP(Tabela6[[#This Row],[Unidade]],tabShoppingsEmails[Shopping],tabShoppingsEmails[E-mails consolidados])</f>
        <v>angelica.santos@allos.co; elaine.zanotti@allos.co; bianca.santos@allos.co; jair.tenorio@allos.co; juliana.santos@allos.co; caio.santos@allos.co; leonardo.oliveira@allos.co; arnaldo.junior@allos.co; regiane.paula@allos.co</v>
      </c>
    </row>
    <row r="495" spans="1:39" ht="20.85" hidden="1" customHeight="1" thickBot="1">
      <c r="A495" s="185"/>
      <c r="B495" s="186" t="s">
        <v>252</v>
      </c>
      <c r="C495" s="187" t="s">
        <v>167</v>
      </c>
      <c r="D495" s="188" t="s">
        <v>89</v>
      </c>
      <c r="E495" s="199" t="s">
        <v>17</v>
      </c>
      <c r="F495" s="191">
        <v>3</v>
      </c>
      <c r="G495" s="191">
        <v>2</v>
      </c>
      <c r="H495" s="191">
        <v>31</v>
      </c>
      <c r="I495" s="191">
        <v>0</v>
      </c>
      <c r="J495" s="222">
        <v>18975.419999999998</v>
      </c>
      <c r="K495" s="191"/>
      <c r="L495" s="192">
        <v>-11332.406420958199</v>
      </c>
      <c r="M495" s="192"/>
      <c r="N495" s="192">
        <v>0</v>
      </c>
      <c r="O495" s="192"/>
      <c r="P495" s="192"/>
      <c r="Q495" s="192">
        <v>0</v>
      </c>
      <c r="R495" s="192">
        <v>0</v>
      </c>
      <c r="S495" s="192">
        <v>0</v>
      </c>
      <c r="T495" s="193" t="str">
        <f>IF(Tabela6[[#This Row],[Desconto SLA Mês]]&lt;&gt;"preenchimento pendente","Sim","Não")</f>
        <v>Sim</v>
      </c>
      <c r="U495" s="168">
        <f>(J495+L495+Q495+R495+S495+N495)+IF(T495="Sim",O495+P495,0)</f>
        <v>7643.0135790417989</v>
      </c>
      <c r="V495" s="194"/>
      <c r="W495" s="194"/>
      <c r="X495" s="194"/>
      <c r="Y495" s="194"/>
      <c r="Z495" s="195">
        <v>45931</v>
      </c>
      <c r="AA495" s="301" cm="1">
        <f t="array" ref="AA495">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45962</v>
      </c>
      <c r="AB495" s="186"/>
      <c r="AC495" s="186"/>
      <c r="AD495" s="186"/>
      <c r="AE495" s="196"/>
      <c r="AF495" s="197"/>
      <c r="AG495" s="196"/>
      <c r="AH495" s="196"/>
      <c r="AI495" s="186">
        <f>K495-L495</f>
        <v>11332.406420958199</v>
      </c>
      <c r="AJ495" s="186">
        <f t="shared" si="37"/>
        <v>0</v>
      </c>
      <c r="AK495" s="186">
        <f>J495-U495</f>
        <v>11332.406420958199</v>
      </c>
      <c r="AL495" s="196"/>
      <c r="AM495" s="187" t="str">
        <f>_xlfn.XLOOKUP(Tabela6[[#This Row],[Unidade]],tabShoppingsEmails[Shopping],tabShoppingsEmails[E-mails consolidados])</f>
        <v>angelica.santos@allos.co; elaine.zanotti@allos.co; bianca.santos@allos.co; jair.tenorio@allos.co; juliana.santos@allos.co; caio.santos@allos.co; leonardo.oliveira@allos.co; arnaldo.junior@allos.co; regiane.paula@allos.co</v>
      </c>
    </row>
    <row r="496" spans="1:39" ht="20.85" hidden="1" customHeight="1" thickBot="1">
      <c r="A496" s="185"/>
      <c r="B496" s="186" t="s">
        <v>252</v>
      </c>
      <c r="C496" s="187" t="s">
        <v>167</v>
      </c>
      <c r="D496" s="188" t="s">
        <v>89</v>
      </c>
      <c r="E496" s="199" t="s">
        <v>17</v>
      </c>
      <c r="F496" s="191">
        <v>3</v>
      </c>
      <c r="G496" s="191"/>
      <c r="H496" s="191"/>
      <c r="I496" s="191"/>
      <c r="J496" s="222"/>
      <c r="K496" s="191"/>
      <c r="L496" s="192"/>
      <c r="M496" s="192"/>
      <c r="N496" s="192"/>
      <c r="O496" s="192"/>
      <c r="P496" s="192"/>
      <c r="Q496" s="192"/>
      <c r="R496" s="192"/>
      <c r="S496" s="192"/>
      <c r="T496" s="193" t="str">
        <f>IF(Tabela6[[#This Row],[Desconto SLA Mês]]&lt;&gt;"preenchimento pendente","Sim","Não")</f>
        <v>Sim</v>
      </c>
      <c r="U496" s="168">
        <f>(J496+L496+Q496+R496+S496+N496)+IF(T496="Sim",O496+P496,0)</f>
        <v>0</v>
      </c>
      <c r="V496" s="194"/>
      <c r="W496" s="194"/>
      <c r="X496" s="194"/>
      <c r="Y496" s="194"/>
      <c r="Z496" s="195">
        <v>45962</v>
      </c>
      <c r="AA496" s="301" cm="1">
        <f t="array" ref="AA496">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45992</v>
      </c>
      <c r="AB496" s="186"/>
      <c r="AC496" s="186"/>
      <c r="AD496" s="186"/>
      <c r="AE496" s="196"/>
      <c r="AF496" s="197"/>
      <c r="AG496" s="196"/>
      <c r="AH496" s="196"/>
      <c r="AI496" s="186">
        <f>K496-L496</f>
        <v>0</v>
      </c>
      <c r="AJ496" s="186">
        <f t="shared" si="37"/>
        <v>0</v>
      </c>
      <c r="AK496" s="186">
        <f>J496-U496</f>
        <v>0</v>
      </c>
      <c r="AL496" s="196"/>
      <c r="AM496" s="187" t="str">
        <f>_xlfn.XLOOKUP(Tabela6[[#This Row],[Unidade]],tabShoppingsEmails[Shopping],tabShoppingsEmails[E-mails consolidados])</f>
        <v>angelica.santos@allos.co; elaine.zanotti@allos.co; bianca.santos@allos.co; jair.tenorio@allos.co; juliana.santos@allos.co; caio.santos@allos.co; leonardo.oliveira@allos.co; arnaldo.junior@allos.co; regiane.paula@allos.co</v>
      </c>
    </row>
    <row r="497" spans="1:39" ht="48" hidden="1" thickBot="1">
      <c r="A497" s="185"/>
      <c r="B497" s="186" t="s">
        <v>252</v>
      </c>
      <c r="C497" s="186" t="s">
        <v>167</v>
      </c>
      <c r="D497" s="199" t="s">
        <v>89</v>
      </c>
      <c r="E497" s="199" t="s">
        <v>17</v>
      </c>
      <c r="F497" s="191">
        <v>3</v>
      </c>
      <c r="G497" s="191"/>
      <c r="H497" s="191"/>
      <c r="I497" s="191"/>
      <c r="J497" s="222"/>
      <c r="K497" s="191"/>
      <c r="L497" s="192"/>
      <c r="M497" s="192"/>
      <c r="N497" s="192"/>
      <c r="O497" s="192"/>
      <c r="P497" s="192"/>
      <c r="Q497" s="192"/>
      <c r="R497" s="192"/>
      <c r="S497" s="192"/>
      <c r="T497" s="193" t="str">
        <f>IF(Tabela6[[#This Row],[Desconto SLA Mês]]&lt;&gt;"preenchimento pendente","Sim","Não")</f>
        <v>Sim</v>
      </c>
      <c r="U497" s="168">
        <f t="shared" si="34"/>
        <v>0</v>
      </c>
      <c r="V497" s="194"/>
      <c r="W497" s="194"/>
      <c r="X497" s="194"/>
      <c r="Y497" s="194"/>
      <c r="Z497" s="195">
        <v>45992</v>
      </c>
      <c r="AA497" s="301" cm="1">
        <f t="array" ref="AA497">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46023</v>
      </c>
      <c r="AB497" s="186"/>
      <c r="AC497" s="186"/>
      <c r="AD497" s="186"/>
      <c r="AE497" s="196"/>
      <c r="AF497" s="197"/>
      <c r="AG497" s="196"/>
      <c r="AH497" s="196"/>
      <c r="AI497" s="186">
        <f t="shared" si="35"/>
        <v>0</v>
      </c>
      <c r="AJ497" s="186">
        <f t="shared" si="37"/>
        <v>0</v>
      </c>
      <c r="AK497" s="186">
        <f t="shared" si="36"/>
        <v>0</v>
      </c>
      <c r="AL497" s="196"/>
      <c r="AM497" s="187" t="str">
        <f>_xlfn.XLOOKUP(Tabela6[[#This Row],[Unidade]],tabShoppingsEmails[Shopping],tabShoppingsEmails[E-mails consolidados])</f>
        <v>angelica.santos@allos.co; elaine.zanotti@allos.co; bianca.santos@allos.co; jair.tenorio@allos.co; juliana.santos@allos.co; caio.santos@allos.co; leonardo.oliveira@allos.co; arnaldo.junior@allos.co; regiane.paula@allos.co</v>
      </c>
    </row>
    <row r="498" spans="1:39" ht="20.85" hidden="1" customHeight="1" thickBot="1">
      <c r="A498" s="185"/>
      <c r="B498" s="186" t="s">
        <v>99</v>
      </c>
      <c r="C498" s="186" t="s">
        <v>167</v>
      </c>
      <c r="D498" s="199" t="s">
        <v>85</v>
      </c>
      <c r="E498" s="199" t="s">
        <v>65</v>
      </c>
      <c r="F498" s="191">
        <v>26</v>
      </c>
      <c r="G498" s="191">
        <v>26</v>
      </c>
      <c r="H498" s="191">
        <v>10</v>
      </c>
      <c r="I498" s="191">
        <v>21.92</v>
      </c>
      <c r="J498" s="222">
        <v>113419.18</v>
      </c>
      <c r="K498" s="191">
        <v>0</v>
      </c>
      <c r="L498" s="192">
        <v>-1436.42</v>
      </c>
      <c r="M498" s="192"/>
      <c r="N498" s="192">
        <v>-424.8</v>
      </c>
      <c r="O498" s="192">
        <v>-1417.74</v>
      </c>
      <c r="P498" s="192">
        <v>0</v>
      </c>
      <c r="Q498" s="192">
        <v>0</v>
      </c>
      <c r="R498" s="192">
        <v>0</v>
      </c>
      <c r="S498" s="192">
        <v>0</v>
      </c>
      <c r="T498" s="193" t="str">
        <f>IF(Tabela6[[#This Row],[Desconto SLA Mês]]&lt;&gt;"preenchimento pendente","Sim","Não")</f>
        <v>Sim</v>
      </c>
      <c r="U498" s="168">
        <f t="shared" si="34"/>
        <v>110140.21999999999</v>
      </c>
      <c r="V498" s="194"/>
      <c r="W498" s="194"/>
      <c r="X498" s="194"/>
      <c r="Y498" s="194"/>
      <c r="Z498" s="195">
        <v>45658</v>
      </c>
      <c r="AA498" s="301" cm="1">
        <f t="array" ref="AA498">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45689</v>
      </c>
      <c r="AB498" s="186"/>
      <c r="AC498" s="204"/>
      <c r="AD498" s="186"/>
      <c r="AE498" s="196"/>
      <c r="AF498" s="197"/>
      <c r="AG498" s="196"/>
      <c r="AH498" s="196"/>
      <c r="AI498" s="186">
        <f t="shared" si="35"/>
        <v>1436.42</v>
      </c>
      <c r="AJ498" s="186">
        <f t="shared" si="37"/>
        <v>0</v>
      </c>
      <c r="AK498" s="186">
        <f t="shared" si="36"/>
        <v>3278.9600000000064</v>
      </c>
      <c r="AL498" s="196"/>
      <c r="AM498" s="187" t="str">
        <f>_xlfn.XLOOKUP(Tabela6[[#This Row],[Unidade]],tabShoppingsEmails[Shopping],tabShoppingsEmails[E-mails consolidados])</f>
        <v>angelica.santos@allos.co; elaine.zanotti@allos.co; bianca.santos@allos.co; jair.tenorio@allos.co; juliana.santos@allos.co; caio.santos@allos.co; leonardo.oliveira@allos.co; arnaldo.junior@allos.co; regiane.paula@allos.co</v>
      </c>
    </row>
    <row r="499" spans="1:39" ht="20.85" hidden="1" customHeight="1" thickBot="1">
      <c r="A499" s="185"/>
      <c r="B499" s="186" t="s">
        <v>99</v>
      </c>
      <c r="C499" s="186" t="s">
        <v>167</v>
      </c>
      <c r="D499" s="199" t="s">
        <v>85</v>
      </c>
      <c r="E499" s="199" t="s">
        <v>65</v>
      </c>
      <c r="F499" s="191">
        <v>26</v>
      </c>
      <c r="G499" s="191">
        <v>26</v>
      </c>
      <c r="H499" s="191">
        <v>9</v>
      </c>
      <c r="I499" s="191">
        <v>26.17</v>
      </c>
      <c r="J499" s="222">
        <v>113419.18</v>
      </c>
      <c r="K499" s="191">
        <v>0</v>
      </c>
      <c r="L499" s="192">
        <v>-1315.95</v>
      </c>
      <c r="M499" s="200"/>
      <c r="N499" s="192">
        <v>-509.31</v>
      </c>
      <c r="O499" s="192">
        <v>-1417.73974999999</v>
      </c>
      <c r="P499" s="192">
        <v>0</v>
      </c>
      <c r="Q499" s="192">
        <v>0</v>
      </c>
      <c r="R499" s="192">
        <v>0</v>
      </c>
      <c r="S499" s="192">
        <v>0</v>
      </c>
      <c r="T499" s="193" t="str">
        <f>IF(Tabela6[[#This Row],[Desconto SLA Mês]]&lt;&gt;"preenchimento pendente","Sim","Não")</f>
        <v>Sim</v>
      </c>
      <c r="U499" s="168">
        <f t="shared" si="34"/>
        <v>110176.18025</v>
      </c>
      <c r="V499" s="194"/>
      <c r="W499" s="194"/>
      <c r="X499" s="194"/>
      <c r="Y499" s="194"/>
      <c r="Z499" s="195">
        <v>45689</v>
      </c>
      <c r="AA499" s="301" cm="1">
        <f t="array" ref="AA499">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45717</v>
      </c>
      <c r="AB499" s="204">
        <v>3787.23</v>
      </c>
      <c r="AC499" s="204">
        <v>3787.23</v>
      </c>
      <c r="AD499" s="186"/>
      <c r="AE499" s="196"/>
      <c r="AF499" s="197"/>
      <c r="AG499" s="196"/>
      <c r="AH499" s="196"/>
      <c r="AI499" s="186">
        <f t="shared" si="35"/>
        <v>1315.95</v>
      </c>
      <c r="AJ499" s="186">
        <f t="shared" si="37"/>
        <v>0</v>
      </c>
      <c r="AK499" s="186">
        <f t="shared" si="36"/>
        <v>3242.9997499999881</v>
      </c>
      <c r="AL499" s="196"/>
      <c r="AM499" s="187" t="str">
        <f>_xlfn.XLOOKUP(Tabela6[[#This Row],[Unidade]],tabShoppingsEmails[Shopping],tabShoppingsEmails[E-mails consolidados])</f>
        <v>angelica.santos@allos.co; elaine.zanotti@allos.co; bianca.santos@allos.co; jair.tenorio@allos.co; juliana.santos@allos.co; caio.santos@allos.co; leonardo.oliveira@allos.co; arnaldo.junior@allos.co; regiane.paula@allos.co</v>
      </c>
    </row>
    <row r="500" spans="1:39" ht="27" hidden="1" customHeight="1" thickBot="1">
      <c r="A500" s="185"/>
      <c r="B500" s="186" t="s">
        <v>99</v>
      </c>
      <c r="C500" s="186" t="s">
        <v>167</v>
      </c>
      <c r="D500" s="199" t="s">
        <v>85</v>
      </c>
      <c r="E500" s="199" t="s">
        <v>65</v>
      </c>
      <c r="F500" s="191">
        <v>26</v>
      </c>
      <c r="G500" s="191">
        <v>26</v>
      </c>
      <c r="H500" s="191">
        <v>20</v>
      </c>
      <c r="I500" s="191">
        <v>30</v>
      </c>
      <c r="J500" s="222">
        <v>123710.46730082014</v>
      </c>
      <c r="K500" s="191"/>
      <c r="L500" s="192">
        <v>-3015.54</v>
      </c>
      <c r="M500" s="192"/>
      <c r="N500" s="192">
        <v>-649.44000000000005</v>
      </c>
      <c r="O500" s="192">
        <v>-1546.38</v>
      </c>
      <c r="P500" s="192">
        <v>0</v>
      </c>
      <c r="Q500" s="192">
        <v>0</v>
      </c>
      <c r="R500" s="192">
        <v>-1740.3341814278999</v>
      </c>
      <c r="S500" s="192">
        <v>0</v>
      </c>
      <c r="T500" s="193" t="str">
        <f>IF(Tabela6[[#This Row],[Desconto SLA Mês]]&lt;&gt;"preenchimento pendente","Sim","Não")</f>
        <v>Sim</v>
      </c>
      <c r="U500" s="168">
        <f t="shared" si="34"/>
        <v>116758.77311939224</v>
      </c>
      <c r="V500" s="194"/>
      <c r="W500" s="194"/>
      <c r="X500" s="194">
        <v>20550.32</v>
      </c>
      <c r="Y500" s="206" t="s">
        <v>255</v>
      </c>
      <c r="Z500" s="195">
        <v>45717</v>
      </c>
      <c r="AA500" s="301" cm="1">
        <f t="array" ref="AA500">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45748</v>
      </c>
      <c r="AB500" s="186"/>
      <c r="AC500" s="186"/>
      <c r="AD500" s="186"/>
      <c r="AE500" s="196"/>
      <c r="AF500" s="197"/>
      <c r="AG500" s="196"/>
      <c r="AH500" s="196"/>
      <c r="AI500" s="186">
        <f t="shared" si="35"/>
        <v>3015.54</v>
      </c>
      <c r="AJ500" s="186">
        <f t="shared" si="37"/>
        <v>0</v>
      </c>
      <c r="AK500" s="186">
        <f t="shared" si="36"/>
        <v>6951.694181427898</v>
      </c>
      <c r="AL500" s="196"/>
      <c r="AM500" s="187" t="str">
        <f>_xlfn.XLOOKUP(Tabela6[[#This Row],[Unidade]],tabShoppingsEmails[Shopping],tabShoppingsEmails[E-mails consolidados])</f>
        <v>angelica.santos@allos.co; elaine.zanotti@allos.co; bianca.santos@allos.co; jair.tenorio@allos.co; juliana.santos@allos.co; caio.santos@allos.co; leonardo.oliveira@allos.co; arnaldo.junior@allos.co; regiane.paula@allos.co</v>
      </c>
    </row>
    <row r="501" spans="1:39" ht="20.25" hidden="1" customHeight="1" thickBot="1">
      <c r="A501" s="185"/>
      <c r="B501" s="186" t="s">
        <v>99</v>
      </c>
      <c r="C501" s="186" t="s">
        <v>167</v>
      </c>
      <c r="D501" s="199" t="s">
        <v>85</v>
      </c>
      <c r="E501" s="199" t="s">
        <v>65</v>
      </c>
      <c r="F501" s="191">
        <v>26</v>
      </c>
      <c r="G501" s="191">
        <v>26</v>
      </c>
      <c r="H501" s="191">
        <v>20</v>
      </c>
      <c r="I501" s="191">
        <v>28.59</v>
      </c>
      <c r="J501" s="222">
        <v>123710.46730082014</v>
      </c>
      <c r="K501" s="191"/>
      <c r="L501" s="192">
        <v>-3031.88</v>
      </c>
      <c r="M501" s="192"/>
      <c r="N501" s="192">
        <v>-614.928</v>
      </c>
      <c r="O501" s="192">
        <v>-1237.0999999999999</v>
      </c>
      <c r="P501" s="192"/>
      <c r="Q501" s="192">
        <v>0</v>
      </c>
      <c r="R501" s="192"/>
      <c r="S501" s="192">
        <v>0</v>
      </c>
      <c r="T501" s="193" t="str">
        <f>IF(Tabela6[[#This Row],[Desconto SLA Mês]]&lt;&gt;"preenchimento pendente","Sim","Não")</f>
        <v>Sim</v>
      </c>
      <c r="U501" s="168">
        <f t="shared" si="34"/>
        <v>118826.55930082012</v>
      </c>
      <c r="V501" s="194"/>
      <c r="W501" s="194"/>
      <c r="X501" s="194"/>
      <c r="Y501" s="194"/>
      <c r="Z501" s="195">
        <v>45748</v>
      </c>
      <c r="AA501" s="301" cm="1">
        <f t="array" ref="AA501">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45778</v>
      </c>
      <c r="AB501" s="186"/>
      <c r="AC501" s="186"/>
      <c r="AD501" s="186"/>
      <c r="AE501" s="196"/>
      <c r="AF501" s="197"/>
      <c r="AG501" s="196"/>
      <c r="AH501" s="196"/>
      <c r="AI501" s="186">
        <f t="shared" si="35"/>
        <v>3031.88</v>
      </c>
      <c r="AJ501" s="186">
        <f t="shared" si="37"/>
        <v>0</v>
      </c>
      <c r="AK501" s="186">
        <f t="shared" si="36"/>
        <v>4883.9080000000104</v>
      </c>
      <c r="AL501" s="196"/>
      <c r="AM501" s="187" t="str">
        <f>_xlfn.XLOOKUP(Tabela6[[#This Row],[Unidade]],tabShoppingsEmails[Shopping],tabShoppingsEmails[E-mails consolidados])</f>
        <v>angelica.santos@allos.co; elaine.zanotti@allos.co; bianca.santos@allos.co; jair.tenorio@allos.co; juliana.santos@allos.co; caio.santos@allos.co; leonardo.oliveira@allos.co; arnaldo.junior@allos.co; regiane.paula@allos.co</v>
      </c>
    </row>
    <row r="502" spans="1:39" ht="20.85" hidden="1" customHeight="1" thickBot="1">
      <c r="A502" s="185"/>
      <c r="B502" s="186" t="s">
        <v>99</v>
      </c>
      <c r="C502" s="186" t="s">
        <v>167</v>
      </c>
      <c r="D502" s="199" t="s">
        <v>85</v>
      </c>
      <c r="E502" s="199" t="s">
        <v>65</v>
      </c>
      <c r="F502" s="191">
        <v>26</v>
      </c>
      <c r="G502" s="191">
        <v>26</v>
      </c>
      <c r="H502" s="191">
        <v>11</v>
      </c>
      <c r="I502" s="191">
        <v>28.59</v>
      </c>
      <c r="J502" s="222">
        <v>123710.46730082014</v>
      </c>
      <c r="K502" s="191"/>
      <c r="L502" s="192">
        <v>-1681.09</v>
      </c>
      <c r="M502" s="192"/>
      <c r="N502" s="192">
        <v>-632.23770000000002</v>
      </c>
      <c r="O502" s="192">
        <v>-1237.0999999999999</v>
      </c>
      <c r="P502" s="192"/>
      <c r="Q502" s="192">
        <v>0</v>
      </c>
      <c r="R502" s="192"/>
      <c r="S502" s="192">
        <v>0</v>
      </c>
      <c r="T502" s="193" t="str">
        <f>IF(Tabela6[[#This Row],[Desconto SLA Mês]]&lt;&gt;"preenchimento pendente","Sim","Não")</f>
        <v>Sim</v>
      </c>
      <c r="U502" s="168">
        <f t="shared" si="34"/>
        <v>120160.03960082014</v>
      </c>
      <c r="V502" s="194"/>
      <c r="W502" s="194"/>
      <c r="X502" s="194"/>
      <c r="Y502" s="194"/>
      <c r="Z502" s="195">
        <v>45778</v>
      </c>
      <c r="AA502" s="301" cm="1">
        <f t="array" ref="AA502">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45809</v>
      </c>
      <c r="AB502" s="186"/>
      <c r="AC502" s="204"/>
      <c r="AD502" s="186"/>
      <c r="AE502" s="196"/>
      <c r="AF502" s="197"/>
      <c r="AG502" s="196"/>
      <c r="AH502" s="196"/>
      <c r="AI502" s="186">
        <f t="shared" si="35"/>
        <v>1681.09</v>
      </c>
      <c r="AJ502" s="186">
        <f t="shared" si="37"/>
        <v>0</v>
      </c>
      <c r="AK502" s="186">
        <f t="shared" si="36"/>
        <v>3550.4277000000002</v>
      </c>
      <c r="AL502" s="196"/>
      <c r="AM502" s="187" t="str">
        <f>_xlfn.XLOOKUP(Tabela6[[#This Row],[Unidade]],tabShoppingsEmails[Shopping],tabShoppingsEmails[E-mails consolidados])</f>
        <v>angelica.santos@allos.co; elaine.zanotti@allos.co; bianca.santos@allos.co; jair.tenorio@allos.co; juliana.santos@allos.co; caio.santos@allos.co; leonardo.oliveira@allos.co; arnaldo.junior@allos.co; regiane.paula@allos.co</v>
      </c>
    </row>
    <row r="503" spans="1:39" ht="20.85" hidden="1" customHeight="1" thickBot="1">
      <c r="A503" s="185"/>
      <c r="B503" s="186" t="s">
        <v>99</v>
      </c>
      <c r="C503" s="186" t="s">
        <v>167</v>
      </c>
      <c r="D503" s="199" t="s">
        <v>85</v>
      </c>
      <c r="E503" s="199" t="s">
        <v>65</v>
      </c>
      <c r="F503" s="191">
        <v>26</v>
      </c>
      <c r="G503" s="191">
        <v>26</v>
      </c>
      <c r="H503" s="191">
        <v>12</v>
      </c>
      <c r="I503" s="191">
        <v>12</v>
      </c>
      <c r="J503" s="222">
        <v>123710.46730082014</v>
      </c>
      <c r="K503" s="191"/>
      <c r="L503" s="192">
        <v>-1815.86</v>
      </c>
      <c r="M503" s="192"/>
      <c r="N503" s="192">
        <v>-252.9</v>
      </c>
      <c r="O503" s="192">
        <v>-1855.66</v>
      </c>
      <c r="P503" s="192"/>
      <c r="Q503" s="192">
        <v>0</v>
      </c>
      <c r="R503" s="192"/>
      <c r="S503" s="192">
        <v>0</v>
      </c>
      <c r="T503" s="193" t="str">
        <f>IF(Tabela6[[#This Row],[Desconto SLA Mês]]&lt;&gt;"preenchimento pendente","Sim","Não")</f>
        <v>Sim</v>
      </c>
      <c r="U503" s="168">
        <f t="shared" si="34"/>
        <v>119786.04730082014</v>
      </c>
      <c r="V503" s="194"/>
      <c r="W503" s="194"/>
      <c r="X503" s="194"/>
      <c r="Y503" s="194"/>
      <c r="Z503" s="195">
        <v>45809</v>
      </c>
      <c r="AA503" s="301" cm="1">
        <f t="array" ref="AA503">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45839</v>
      </c>
      <c r="AB503" s="204"/>
      <c r="AC503" s="204">
        <v>1008.7853505180112</v>
      </c>
      <c r="AD503" s="186"/>
      <c r="AE503" s="196"/>
      <c r="AF503" s="197"/>
      <c r="AG503" s="196"/>
      <c r="AH503" s="196"/>
      <c r="AI503" s="186">
        <f t="shared" si="35"/>
        <v>1815.86</v>
      </c>
      <c r="AJ503" s="186">
        <f t="shared" si="37"/>
        <v>-1008.7853505180112</v>
      </c>
      <c r="AK503" s="186">
        <f t="shared" si="36"/>
        <v>3924.4199999999983</v>
      </c>
      <c r="AL503" s="196"/>
      <c r="AM503" s="187" t="str">
        <f>_xlfn.XLOOKUP(Tabela6[[#This Row],[Unidade]],tabShoppingsEmails[Shopping],tabShoppingsEmails[E-mails consolidados])</f>
        <v>angelica.santos@allos.co; elaine.zanotti@allos.co; bianca.santos@allos.co; jair.tenorio@allos.co; juliana.santos@allos.co; caio.santos@allos.co; leonardo.oliveira@allos.co; arnaldo.junior@allos.co; regiane.paula@allos.co</v>
      </c>
    </row>
    <row r="504" spans="1:39" ht="20.85" hidden="1" customHeight="1" thickBot="1">
      <c r="A504" s="185">
        <v>45881</v>
      </c>
      <c r="B504" s="186" t="s">
        <v>99</v>
      </c>
      <c r="C504" s="186" t="s">
        <v>167</v>
      </c>
      <c r="D504" s="199" t="s">
        <v>85</v>
      </c>
      <c r="E504" s="199" t="s">
        <v>65</v>
      </c>
      <c r="F504" s="191">
        <v>26</v>
      </c>
      <c r="G504" s="191">
        <v>26</v>
      </c>
      <c r="H504" s="191">
        <v>17</v>
      </c>
      <c r="I504" s="191">
        <v>0</v>
      </c>
      <c r="J504" s="222">
        <v>123710.46730082014</v>
      </c>
      <c r="K504" s="191"/>
      <c r="L504" s="192">
        <v>-2573.83</v>
      </c>
      <c r="M504" s="192"/>
      <c r="N504" s="192">
        <v>0</v>
      </c>
      <c r="O504" s="192">
        <v>-1237.0999999999999</v>
      </c>
      <c r="P504" s="192"/>
      <c r="Q504" s="192">
        <v>0</v>
      </c>
      <c r="R504" s="192">
        <v>0</v>
      </c>
      <c r="S504" s="192">
        <v>0</v>
      </c>
      <c r="T504" s="193" t="str">
        <f>IF(Tabela6[[#This Row],[Desconto SLA Mês]]&lt;&gt;"preenchimento pendente","Sim","Não")</f>
        <v>Sim</v>
      </c>
      <c r="U504" s="168">
        <f t="shared" si="34"/>
        <v>119899.53730082013</v>
      </c>
      <c r="V504" s="194"/>
      <c r="W504" s="194"/>
      <c r="X504" s="194"/>
      <c r="Y504" s="194"/>
      <c r="Z504" s="195">
        <v>45839</v>
      </c>
      <c r="AA504" s="301" cm="1">
        <f t="array" ref="AA504">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45870</v>
      </c>
      <c r="AB504" s="204"/>
      <c r="AC504" s="204"/>
      <c r="AD504" s="186"/>
      <c r="AE504" s="196"/>
      <c r="AF504" s="197"/>
      <c r="AG504" s="196"/>
      <c r="AH504" s="196"/>
      <c r="AI504" s="186">
        <f t="shared" si="35"/>
        <v>2573.83</v>
      </c>
      <c r="AJ504" s="186">
        <f t="shared" si="37"/>
        <v>0</v>
      </c>
      <c r="AK504" s="186">
        <f t="shared" si="36"/>
        <v>3810.9300000000076</v>
      </c>
      <c r="AL504" s="196"/>
      <c r="AM504" s="187" t="str">
        <f>_xlfn.XLOOKUP(Tabela6[[#This Row],[Unidade]],tabShoppingsEmails[Shopping],tabShoppingsEmails[E-mails consolidados])</f>
        <v>angelica.santos@allos.co; elaine.zanotti@allos.co; bianca.santos@allos.co; jair.tenorio@allos.co; juliana.santos@allos.co; caio.santos@allos.co; leonardo.oliveira@allos.co; arnaldo.junior@allos.co; regiane.paula@allos.co</v>
      </c>
    </row>
    <row r="505" spans="1:39" ht="20.85" hidden="1" customHeight="1" thickBot="1">
      <c r="A505" s="185">
        <v>45908</v>
      </c>
      <c r="B505" s="186" t="s">
        <v>99</v>
      </c>
      <c r="C505" s="186" t="s">
        <v>167</v>
      </c>
      <c r="D505" s="199" t="s">
        <v>85</v>
      </c>
      <c r="E505" s="199" t="s">
        <v>65</v>
      </c>
      <c r="F505" s="191">
        <v>26</v>
      </c>
      <c r="G505" s="191">
        <v>26</v>
      </c>
      <c r="H505" s="191">
        <v>13</v>
      </c>
      <c r="I505" s="191">
        <v>18</v>
      </c>
      <c r="J505" s="222">
        <v>123710.46730082014</v>
      </c>
      <c r="K505" s="191"/>
      <c r="L505" s="192">
        <v>-2048.77</v>
      </c>
      <c r="M505" s="192"/>
      <c r="N505" s="192">
        <v>-388.08</v>
      </c>
      <c r="O505" s="192">
        <v>-1237.0999999999999</v>
      </c>
      <c r="P505" s="192"/>
      <c r="Q505" s="192">
        <v>0</v>
      </c>
      <c r="R505" s="192">
        <v>0</v>
      </c>
      <c r="S505" s="192">
        <v>0</v>
      </c>
      <c r="T505" s="193" t="str">
        <f>IF(Tabela6[[#This Row],[Desconto SLA Mês]]&lt;&gt;"preenchimento pendente","Sim","Não")</f>
        <v>Sim</v>
      </c>
      <c r="U505" s="168">
        <f t="shared" si="34"/>
        <v>120036.51730082012</v>
      </c>
      <c r="V505" s="194"/>
      <c r="W505" s="194"/>
      <c r="X505" s="194"/>
      <c r="Y505" s="194"/>
      <c r="Z505" s="195">
        <v>45870</v>
      </c>
      <c r="AA505" s="301" cm="1">
        <f t="array" ref="AA505">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45901</v>
      </c>
      <c r="AB505" s="186"/>
      <c r="AC505" s="204">
        <v>2601.5206243750472</v>
      </c>
      <c r="AD505" s="186"/>
      <c r="AE505" s="196"/>
      <c r="AF505" s="197"/>
      <c r="AG505" s="196"/>
      <c r="AH505" s="196"/>
      <c r="AI505" s="186">
        <f t="shared" si="35"/>
        <v>2048.77</v>
      </c>
      <c r="AJ505" s="186">
        <f t="shared" si="37"/>
        <v>-2601.5206243750472</v>
      </c>
      <c r="AK505" s="186">
        <f t="shared" si="36"/>
        <v>3673.9500000000116</v>
      </c>
      <c r="AL505" s="196"/>
      <c r="AM505" s="187" t="str">
        <f>_xlfn.XLOOKUP(Tabela6[[#This Row],[Unidade]],tabShoppingsEmails[Shopping],tabShoppingsEmails[E-mails consolidados])</f>
        <v>angelica.santos@allos.co; elaine.zanotti@allos.co; bianca.santos@allos.co; jair.tenorio@allos.co; juliana.santos@allos.co; caio.santos@allos.co; leonardo.oliveira@allos.co; arnaldo.junior@allos.co; regiane.paula@allos.co</v>
      </c>
    </row>
    <row r="506" spans="1:39" ht="20.85" hidden="1" customHeight="1" thickBot="1">
      <c r="A506" s="185">
        <v>45937</v>
      </c>
      <c r="B506" s="186" t="s">
        <v>256</v>
      </c>
      <c r="C506" s="186" t="s">
        <v>167</v>
      </c>
      <c r="D506" s="199" t="s">
        <v>85</v>
      </c>
      <c r="E506" s="199" t="s">
        <v>65</v>
      </c>
      <c r="F506" s="191">
        <v>26</v>
      </c>
      <c r="G506" s="191">
        <v>26</v>
      </c>
      <c r="H506" s="191">
        <v>16</v>
      </c>
      <c r="I506" s="191">
        <v>27</v>
      </c>
      <c r="J506" s="222">
        <v>123710.46730082014</v>
      </c>
      <c r="K506" s="191"/>
      <c r="L506" s="192">
        <v>-2471.7800000000002</v>
      </c>
      <c r="M506" s="192"/>
      <c r="N506" s="192">
        <v>-557.85</v>
      </c>
      <c r="O506" s="192">
        <v>-1855.66</v>
      </c>
      <c r="P506" s="192"/>
      <c r="Q506" s="192">
        <v>0</v>
      </c>
      <c r="R506" s="192">
        <v>0</v>
      </c>
      <c r="S506" s="192">
        <v>0</v>
      </c>
      <c r="T506" s="193" t="str">
        <f>IF(Tabela6[[#This Row],[Desconto SLA Mês]]&lt;&gt;"preenchimento pendente","Sim","Não")</f>
        <v>Sim</v>
      </c>
      <c r="U506" s="168">
        <f t="shared" si="34"/>
        <v>118825.17730082013</v>
      </c>
      <c r="V506" s="194"/>
      <c r="W506" s="194"/>
      <c r="X506" s="194"/>
      <c r="Y506" s="194"/>
      <c r="Z506" s="195">
        <v>45901</v>
      </c>
      <c r="AA506" s="301" cm="1">
        <f t="array" ref="AA506">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45931</v>
      </c>
      <c r="AB506" s="186"/>
      <c r="AC506" s="186"/>
      <c r="AD506" s="186"/>
      <c r="AE506" s="196"/>
      <c r="AF506" s="197"/>
      <c r="AG506" s="196"/>
      <c r="AH506" s="196"/>
      <c r="AI506" s="186">
        <f t="shared" si="35"/>
        <v>2471.7800000000002</v>
      </c>
      <c r="AJ506" s="186">
        <f t="shared" si="37"/>
        <v>0</v>
      </c>
      <c r="AK506" s="186">
        <f t="shared" si="36"/>
        <v>4885.2900000000081</v>
      </c>
      <c r="AL506" s="196"/>
      <c r="AM506" s="187" t="str">
        <f>_xlfn.XLOOKUP(Tabela6[[#This Row],[Unidade]],tabShoppingsEmails[Shopping],tabShoppingsEmails[E-mails consolidados])</f>
        <v>angelica.santos@allos.co; elaine.zanotti@allos.co; bianca.santos@allos.co; jair.tenorio@allos.co; juliana.santos@allos.co; caio.santos@allos.co; leonardo.oliveira@allos.co; arnaldo.junior@allos.co; regiane.paula@allos.co</v>
      </c>
    </row>
    <row r="507" spans="1:39" ht="20.85" hidden="1" customHeight="1" thickBot="1">
      <c r="A507" s="185"/>
      <c r="B507" s="186" t="s">
        <v>252</v>
      </c>
      <c r="C507" s="186" t="s">
        <v>167</v>
      </c>
      <c r="D507" s="199" t="s">
        <v>85</v>
      </c>
      <c r="E507" s="199" t="s">
        <v>65</v>
      </c>
      <c r="F507" s="191">
        <v>26</v>
      </c>
      <c r="G507" s="191"/>
      <c r="H507" s="191"/>
      <c r="I507" s="191"/>
      <c r="J507" s="222"/>
      <c r="K507" s="191"/>
      <c r="L507" s="192"/>
      <c r="M507" s="192"/>
      <c r="N507" s="192"/>
      <c r="O507" s="192"/>
      <c r="P507" s="192"/>
      <c r="Q507" s="192"/>
      <c r="R507" s="192"/>
      <c r="S507" s="192"/>
      <c r="T507" s="193" t="str">
        <f>IF(Tabela6[[#This Row],[Desconto SLA Mês]]&lt;&gt;"preenchimento pendente","Sim","Não")</f>
        <v>Sim</v>
      </c>
      <c r="U507" s="168">
        <f t="shared" si="34"/>
        <v>0</v>
      </c>
      <c r="V507" s="194"/>
      <c r="W507" s="194"/>
      <c r="X507" s="194"/>
      <c r="Y507" s="194"/>
      <c r="Z507" s="195">
        <v>45931</v>
      </c>
      <c r="AA507" s="301" cm="1">
        <f t="array" ref="AA507">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45962</v>
      </c>
      <c r="AB507" s="204"/>
      <c r="AC507" s="197"/>
      <c r="AD507" s="186"/>
      <c r="AE507" s="196"/>
      <c r="AF507" s="197"/>
      <c r="AG507" s="196"/>
      <c r="AH507" s="196"/>
      <c r="AI507" s="186">
        <f t="shared" si="35"/>
        <v>0</v>
      </c>
      <c r="AJ507" s="186">
        <f t="shared" si="37"/>
        <v>0</v>
      </c>
      <c r="AK507" s="186">
        <f t="shared" si="36"/>
        <v>0</v>
      </c>
      <c r="AL507" s="196"/>
      <c r="AM507" s="187" t="str">
        <f>_xlfn.XLOOKUP(Tabela6[[#This Row],[Unidade]],tabShoppingsEmails[Shopping],tabShoppingsEmails[E-mails consolidados])</f>
        <v>angelica.santos@allos.co; elaine.zanotti@allos.co; bianca.santos@allos.co; jair.tenorio@allos.co; juliana.santos@allos.co; caio.santos@allos.co; leonardo.oliveira@allos.co; arnaldo.junior@allos.co; regiane.paula@allos.co</v>
      </c>
    </row>
    <row r="508" spans="1:39" ht="20.85" hidden="1" customHeight="1" thickBot="1">
      <c r="A508" s="185"/>
      <c r="B508" s="186" t="s">
        <v>252</v>
      </c>
      <c r="C508" s="186" t="s">
        <v>167</v>
      </c>
      <c r="D508" s="199" t="s">
        <v>85</v>
      </c>
      <c r="E508" s="199" t="s">
        <v>65</v>
      </c>
      <c r="F508" s="191">
        <v>26</v>
      </c>
      <c r="G508" s="191"/>
      <c r="H508" s="191"/>
      <c r="I508" s="191"/>
      <c r="J508" s="222"/>
      <c r="K508" s="191"/>
      <c r="L508" s="192"/>
      <c r="M508" s="192"/>
      <c r="N508" s="192"/>
      <c r="O508" s="192"/>
      <c r="P508" s="192"/>
      <c r="Q508" s="192"/>
      <c r="R508" s="192"/>
      <c r="S508" s="192"/>
      <c r="T508" s="193" t="str">
        <f>IF(Tabela6[[#This Row],[Desconto SLA Mês]]&lt;&gt;"preenchimento pendente","Sim","Não")</f>
        <v>Sim</v>
      </c>
      <c r="U508" s="168">
        <f t="shared" si="34"/>
        <v>0</v>
      </c>
      <c r="V508" s="194"/>
      <c r="W508" s="194"/>
      <c r="X508" s="194"/>
      <c r="Y508" s="194"/>
      <c r="Z508" s="195">
        <v>45962</v>
      </c>
      <c r="AA508" s="301" cm="1">
        <f t="array" ref="AA508">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45992</v>
      </c>
      <c r="AB508" s="204"/>
      <c r="AC508" s="197"/>
      <c r="AD508" s="204"/>
      <c r="AE508" s="196"/>
      <c r="AF508" s="197"/>
      <c r="AG508" s="196"/>
      <c r="AH508" s="196"/>
      <c r="AI508" s="186">
        <f t="shared" si="35"/>
        <v>0</v>
      </c>
      <c r="AJ508" s="186">
        <f t="shared" si="37"/>
        <v>0</v>
      </c>
      <c r="AK508" s="186">
        <f t="shared" si="36"/>
        <v>0</v>
      </c>
      <c r="AL508" s="196"/>
      <c r="AM508" s="187" t="str">
        <f>_xlfn.XLOOKUP(Tabela6[[#This Row],[Unidade]],tabShoppingsEmails[Shopping],tabShoppingsEmails[E-mails consolidados])</f>
        <v>angelica.santos@allos.co; elaine.zanotti@allos.co; bianca.santos@allos.co; jair.tenorio@allos.co; juliana.santos@allos.co; caio.santos@allos.co; leonardo.oliveira@allos.co; arnaldo.junior@allos.co; regiane.paula@allos.co</v>
      </c>
    </row>
    <row r="509" spans="1:39" ht="20.85" hidden="1" customHeight="1" thickBot="1">
      <c r="A509" s="185"/>
      <c r="B509" s="186" t="s">
        <v>252</v>
      </c>
      <c r="C509" s="186" t="s">
        <v>167</v>
      </c>
      <c r="D509" s="199" t="s">
        <v>85</v>
      </c>
      <c r="E509" s="199" t="s">
        <v>65</v>
      </c>
      <c r="F509" s="191">
        <v>26</v>
      </c>
      <c r="G509" s="191"/>
      <c r="H509" s="191"/>
      <c r="I509" s="191"/>
      <c r="J509" s="222"/>
      <c r="K509" s="191"/>
      <c r="L509" s="192"/>
      <c r="M509" s="192"/>
      <c r="N509" s="192"/>
      <c r="O509" s="192"/>
      <c r="P509" s="192"/>
      <c r="Q509" s="192"/>
      <c r="R509" s="192"/>
      <c r="S509" s="192"/>
      <c r="T509" s="193" t="str">
        <f>IF(Tabela6[[#This Row],[Desconto SLA Mês]]&lt;&gt;"preenchimento pendente","Sim","Não")</f>
        <v>Sim</v>
      </c>
      <c r="U509" s="168">
        <f t="shared" si="34"/>
        <v>0</v>
      </c>
      <c r="V509" s="194"/>
      <c r="W509" s="194"/>
      <c r="X509" s="195"/>
      <c r="Y509" s="194"/>
      <c r="Z509" s="195">
        <v>45992</v>
      </c>
      <c r="AA509" s="301" cm="1">
        <f t="array" ref="AA509">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46023</v>
      </c>
      <c r="AB509" s="204"/>
      <c r="AC509" s="197"/>
      <c r="AD509" s="204"/>
      <c r="AE509" s="196"/>
      <c r="AF509" s="197"/>
      <c r="AG509" s="196"/>
      <c r="AH509" s="196"/>
      <c r="AI509" s="186">
        <f t="shared" si="35"/>
        <v>0</v>
      </c>
      <c r="AJ509" s="186">
        <f t="shared" si="37"/>
        <v>0</v>
      </c>
      <c r="AK509" s="186">
        <f t="shared" si="36"/>
        <v>0</v>
      </c>
      <c r="AL509" s="196"/>
      <c r="AM509" s="187" t="str">
        <f>_xlfn.XLOOKUP(Tabela6[[#This Row],[Unidade]],tabShoppingsEmails[Shopping],tabShoppingsEmails[E-mails consolidados])</f>
        <v>angelica.santos@allos.co; elaine.zanotti@allos.co; bianca.santos@allos.co; jair.tenorio@allos.co; juliana.santos@allos.co; caio.santos@allos.co; leonardo.oliveira@allos.co; arnaldo.junior@allos.co; regiane.paula@allos.co</v>
      </c>
    </row>
    <row r="510" spans="1:39" ht="20.85" hidden="1" customHeight="1" thickBot="1">
      <c r="A510" s="185"/>
      <c r="B510" s="186" t="s">
        <v>99</v>
      </c>
      <c r="C510" s="186" t="s">
        <v>167</v>
      </c>
      <c r="D510" s="199" t="s">
        <v>87</v>
      </c>
      <c r="E510" s="199" t="s">
        <v>65</v>
      </c>
      <c r="F510" s="191">
        <v>10</v>
      </c>
      <c r="G510" s="191">
        <v>10</v>
      </c>
      <c r="H510" s="191">
        <v>1</v>
      </c>
      <c r="I510" s="191">
        <v>0</v>
      </c>
      <c r="J510" s="222">
        <v>64112.93</v>
      </c>
      <c r="K510" s="191">
        <v>0</v>
      </c>
      <c r="L510" s="192">
        <v>-199.94</v>
      </c>
      <c r="M510" s="192"/>
      <c r="N510" s="192">
        <v>0</v>
      </c>
      <c r="O510" s="192">
        <v>0</v>
      </c>
      <c r="P510" s="192">
        <v>0</v>
      </c>
      <c r="Q510" s="192">
        <v>0</v>
      </c>
      <c r="R510" s="192">
        <v>0</v>
      </c>
      <c r="S510" s="192">
        <v>0</v>
      </c>
      <c r="T510" s="193" t="str">
        <f>IF(Tabela6[[#This Row],[Desconto SLA Mês]]&lt;&gt;"preenchimento pendente","Sim","Não")</f>
        <v>Sim</v>
      </c>
      <c r="U510" s="168">
        <f t="shared" si="34"/>
        <v>63912.99</v>
      </c>
      <c r="V510" s="194"/>
      <c r="W510" s="194"/>
      <c r="X510" s="194"/>
      <c r="Y510" s="194"/>
      <c r="Z510" s="195">
        <v>45658</v>
      </c>
      <c r="AA510" s="301" cm="1">
        <f t="array" ref="AA510">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45689</v>
      </c>
      <c r="AB510" s="204"/>
      <c r="AC510" s="204"/>
      <c r="AD510" s="204"/>
      <c r="AE510" s="196"/>
      <c r="AF510" s="197"/>
      <c r="AG510" s="196"/>
      <c r="AH510" s="196"/>
      <c r="AI510" s="186">
        <f t="shared" si="35"/>
        <v>199.94</v>
      </c>
      <c r="AJ510" s="186">
        <f t="shared" si="37"/>
        <v>0</v>
      </c>
      <c r="AK510" s="186">
        <f t="shared" si="36"/>
        <v>199.94000000000233</v>
      </c>
      <c r="AL510" s="196"/>
      <c r="AM510" s="187" t="str">
        <f>_xlfn.XLOOKUP(Tabela6[[#This Row],[Unidade]],tabShoppingsEmails[Shopping],tabShoppingsEmails[E-mails consolidados])</f>
        <v>angelica.santos@allos.co; elaine.zanotti@allos.co; bianca.santos@allos.co; jair.tenorio@allos.co; juliana.santos@allos.co; caio.santos@allos.co; leonardo.oliveira@allos.co; arnaldo.junior@allos.co; regiane.paula@allos.co</v>
      </c>
    </row>
    <row r="511" spans="1:39" ht="20.85" hidden="1" customHeight="1" thickBot="1">
      <c r="A511" s="185"/>
      <c r="B511" s="186" t="s">
        <v>99</v>
      </c>
      <c r="C511" s="186" t="s">
        <v>167</v>
      </c>
      <c r="D511" s="199" t="s">
        <v>87</v>
      </c>
      <c r="E511" s="199" t="s">
        <v>65</v>
      </c>
      <c r="F511" s="191">
        <v>10</v>
      </c>
      <c r="G511" s="191">
        <v>10</v>
      </c>
      <c r="H511" s="191">
        <v>1</v>
      </c>
      <c r="I511" s="191">
        <v>6.27</v>
      </c>
      <c r="J511" s="222">
        <v>64112.93</v>
      </c>
      <c r="K511" s="191">
        <v>0</v>
      </c>
      <c r="L511" s="192">
        <v>-219.47</v>
      </c>
      <c r="M511" s="200"/>
      <c r="N511" s="192">
        <v>-172.88</v>
      </c>
      <c r="O511" s="192">
        <v>-160.28</v>
      </c>
      <c r="P511" s="192">
        <v>0</v>
      </c>
      <c r="Q511" s="192">
        <v>0</v>
      </c>
      <c r="R511" s="192">
        <v>0</v>
      </c>
      <c r="S511" s="192">
        <v>0</v>
      </c>
      <c r="T511" s="193" t="str">
        <f>IF(Tabela6[[#This Row],[Desconto SLA Mês]]&lt;&gt;"preenchimento pendente","Sim","Não")</f>
        <v>Sim</v>
      </c>
      <c r="U511" s="168">
        <f t="shared" si="34"/>
        <v>63560.3</v>
      </c>
      <c r="V511" s="194"/>
      <c r="W511" s="194"/>
      <c r="X511" s="194"/>
      <c r="Y511" s="194"/>
      <c r="Z511" s="195">
        <v>45689</v>
      </c>
      <c r="AA511" s="301" cm="1">
        <f t="array" ref="AA511">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45717</v>
      </c>
      <c r="AB511" s="186"/>
      <c r="AC511" s="186"/>
      <c r="AD511" s="186"/>
      <c r="AE511" s="196"/>
      <c r="AF511" s="197"/>
      <c r="AG511" s="196"/>
      <c r="AH511" s="196"/>
      <c r="AI511" s="186">
        <f t="shared" si="35"/>
        <v>219.47</v>
      </c>
      <c r="AJ511" s="186">
        <f t="shared" si="37"/>
        <v>0</v>
      </c>
      <c r="AK511" s="186">
        <f t="shared" si="36"/>
        <v>552.62999999999738</v>
      </c>
      <c r="AL511" s="196"/>
      <c r="AM511" s="187" t="str">
        <f>_xlfn.XLOOKUP(Tabela6[[#This Row],[Unidade]],tabShoppingsEmails[Shopping],tabShoppingsEmails[E-mails consolidados])</f>
        <v>angelica.santos@allos.co; elaine.zanotti@allos.co; bianca.santos@allos.co; jair.tenorio@allos.co; juliana.santos@allos.co; caio.santos@allos.co; leonardo.oliveira@allos.co; arnaldo.junior@allos.co; regiane.paula@allos.co</v>
      </c>
    </row>
    <row r="512" spans="1:39" ht="20.85" hidden="1" customHeight="1" thickBot="1">
      <c r="A512" s="185"/>
      <c r="B512" s="186" t="s">
        <v>99</v>
      </c>
      <c r="C512" s="186" t="s">
        <v>167</v>
      </c>
      <c r="D512" s="199" t="s">
        <v>87</v>
      </c>
      <c r="E512" s="199" t="s">
        <v>65</v>
      </c>
      <c r="F512" s="191">
        <v>10</v>
      </c>
      <c r="G512" s="191">
        <v>10</v>
      </c>
      <c r="H512" s="191">
        <v>3</v>
      </c>
      <c r="I512" s="191">
        <v>10.5</v>
      </c>
      <c r="J512" s="222">
        <v>67663.520000000004</v>
      </c>
      <c r="K512" s="191"/>
      <c r="L512" s="192">
        <v>-631.89</v>
      </c>
      <c r="M512" s="192"/>
      <c r="N512" s="192">
        <v>-312.17</v>
      </c>
      <c r="O512" s="192">
        <v>-1014.95</v>
      </c>
      <c r="P512" s="192">
        <v>0</v>
      </c>
      <c r="Q512" s="192">
        <v>0</v>
      </c>
      <c r="R512" s="192">
        <v>0</v>
      </c>
      <c r="S512" s="192">
        <v>0</v>
      </c>
      <c r="T512" s="193" t="str">
        <f>IF(Tabela6[[#This Row],[Desconto SLA Mês]]&lt;&gt;"preenchimento pendente","Sim","Não")</f>
        <v>Sim</v>
      </c>
      <c r="U512" s="168">
        <f t="shared" si="34"/>
        <v>65704.510000000009</v>
      </c>
      <c r="V512" s="194"/>
      <c r="W512" s="194"/>
      <c r="X512" s="194">
        <v>6618.3</v>
      </c>
      <c r="Y512" s="206" t="s">
        <v>255</v>
      </c>
      <c r="Z512" s="195">
        <v>45717</v>
      </c>
      <c r="AA512" s="301" cm="1">
        <f t="array" ref="AA512">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45748</v>
      </c>
      <c r="AB512" s="186"/>
      <c r="AC512" s="186"/>
      <c r="AD512" s="186"/>
      <c r="AE512" s="196"/>
      <c r="AF512" s="197"/>
      <c r="AG512" s="196"/>
      <c r="AH512" s="196"/>
      <c r="AI512" s="186">
        <f t="shared" si="35"/>
        <v>631.89</v>
      </c>
      <c r="AJ512" s="186">
        <f t="shared" si="37"/>
        <v>0</v>
      </c>
      <c r="AK512" s="186">
        <f t="shared" si="36"/>
        <v>1959.0099999999948</v>
      </c>
      <c r="AL512" s="196"/>
      <c r="AM512" s="187" t="str">
        <f>_xlfn.XLOOKUP(Tabela6[[#This Row],[Unidade]],tabShoppingsEmails[Shopping],tabShoppingsEmails[E-mails consolidados])</f>
        <v>angelica.santos@allos.co; elaine.zanotti@allos.co; bianca.santos@allos.co; jair.tenorio@allos.co; juliana.santos@allos.co; caio.santos@allos.co; leonardo.oliveira@allos.co; arnaldo.junior@allos.co; regiane.paula@allos.co</v>
      </c>
    </row>
    <row r="513" spans="1:39" ht="20.85" hidden="1" customHeight="1" thickBot="1">
      <c r="A513" s="185"/>
      <c r="B513" s="186" t="s">
        <v>99</v>
      </c>
      <c r="C513" s="186" t="s">
        <v>167</v>
      </c>
      <c r="D513" s="199" t="s">
        <v>87</v>
      </c>
      <c r="E513" s="199" t="s">
        <v>65</v>
      </c>
      <c r="F513" s="191">
        <v>10</v>
      </c>
      <c r="G513" s="191">
        <v>10</v>
      </c>
      <c r="H513" s="191">
        <v>2</v>
      </c>
      <c r="I513" s="191">
        <v>3.67</v>
      </c>
      <c r="J513" s="222">
        <v>67663.520000000004</v>
      </c>
      <c r="K513" s="191"/>
      <c r="L513" s="192">
        <v>-441.55</v>
      </c>
      <c r="M513" s="192"/>
      <c r="N513" s="192">
        <v>-108.74</v>
      </c>
      <c r="O513" s="192">
        <v>-338.32</v>
      </c>
      <c r="P513" s="192"/>
      <c r="Q513" s="192">
        <v>0</v>
      </c>
      <c r="R513" s="192"/>
      <c r="S513" s="192">
        <v>0</v>
      </c>
      <c r="T513" s="193" t="str">
        <f>IF(Tabela6[[#This Row],[Desconto SLA Mês]]&lt;&gt;"preenchimento pendente","Sim","Não")</f>
        <v>Sim</v>
      </c>
      <c r="U513" s="168">
        <f t="shared" si="34"/>
        <v>66774.909999999989</v>
      </c>
      <c r="V513" s="194"/>
      <c r="W513" s="194"/>
      <c r="X513" s="194"/>
      <c r="Y513" s="194"/>
      <c r="Z513" s="195">
        <v>45748</v>
      </c>
      <c r="AA513" s="301" cm="1">
        <f t="array" ref="AA513">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45778</v>
      </c>
      <c r="AB513" s="186"/>
      <c r="AC513" s="186"/>
      <c r="AD513" s="186"/>
      <c r="AE513" s="196"/>
      <c r="AF513" s="197"/>
      <c r="AG513" s="196"/>
      <c r="AH513" s="196"/>
      <c r="AI513" s="186">
        <f t="shared" si="35"/>
        <v>441.55</v>
      </c>
      <c r="AJ513" s="186">
        <f t="shared" si="37"/>
        <v>0</v>
      </c>
      <c r="AK513" s="186">
        <f t="shared" si="36"/>
        <v>888.61000000001513</v>
      </c>
      <c r="AL513" s="196"/>
      <c r="AM513" s="187" t="str">
        <f>_xlfn.XLOOKUP(Tabela6[[#This Row],[Unidade]],tabShoppingsEmails[Shopping],tabShoppingsEmails[E-mails consolidados])</f>
        <v>angelica.santos@allos.co; elaine.zanotti@allos.co; bianca.santos@allos.co; jair.tenorio@allos.co; juliana.santos@allos.co; caio.santos@allos.co; leonardo.oliveira@allos.co; arnaldo.junior@allos.co; regiane.paula@allos.co</v>
      </c>
    </row>
    <row r="514" spans="1:39" ht="20.85" hidden="1" customHeight="1" thickBot="1">
      <c r="A514" s="185"/>
      <c r="B514" s="186" t="s">
        <v>99</v>
      </c>
      <c r="C514" s="186" t="s">
        <v>167</v>
      </c>
      <c r="D514" s="199" t="s">
        <v>87</v>
      </c>
      <c r="E514" s="199" t="s">
        <v>65</v>
      </c>
      <c r="F514" s="191">
        <v>10</v>
      </c>
      <c r="G514" s="191">
        <v>10</v>
      </c>
      <c r="H514" s="191">
        <v>3</v>
      </c>
      <c r="I514" s="191">
        <v>3.67</v>
      </c>
      <c r="J514" s="222">
        <v>67663.520000000004</v>
      </c>
      <c r="K514" s="191"/>
      <c r="L514" s="192">
        <v>-631.55999999999995</v>
      </c>
      <c r="M514" s="192"/>
      <c r="N514" s="192">
        <v>-106.81</v>
      </c>
      <c r="O514" s="192">
        <v>-671.13</v>
      </c>
      <c r="P514" s="192"/>
      <c r="Q514" s="192">
        <v>0</v>
      </c>
      <c r="R514" s="192"/>
      <c r="S514" s="192">
        <v>-670</v>
      </c>
      <c r="T514" s="193" t="str">
        <f>IF(Tabela6[[#This Row],[Desconto SLA Mês]]&lt;&gt;"preenchimento pendente","Sim","Não")</f>
        <v>Sim</v>
      </c>
      <c r="U514" s="168">
        <f t="shared" ref="U514:U560" si="38">(J514+L514+Q514+R514+S514+N514)+IF(T514="Sim",O514+P514,0)</f>
        <v>65584.02</v>
      </c>
      <c r="V514" s="194"/>
      <c r="W514" s="194"/>
      <c r="X514" s="194"/>
      <c r="Y514" s="194"/>
      <c r="Z514" s="195">
        <v>45778</v>
      </c>
      <c r="AA514" s="301" cm="1">
        <f t="array" ref="AA514">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45809</v>
      </c>
      <c r="AB514" s="186"/>
      <c r="AC514" s="204">
        <v>438.41</v>
      </c>
      <c r="AD514" s="186"/>
      <c r="AE514" s="196"/>
      <c r="AF514" s="197"/>
      <c r="AG514" s="196"/>
      <c r="AH514" s="196"/>
      <c r="AI514" s="186">
        <f t="shared" ref="AI514:AI560" si="39">K514-L514</f>
        <v>631.55999999999995</v>
      </c>
      <c r="AJ514" s="186">
        <f t="shared" si="37"/>
        <v>-438.41</v>
      </c>
      <c r="AK514" s="186">
        <f t="shared" ref="AK514:AK560" si="40">J514-U514</f>
        <v>2079.5</v>
      </c>
      <c r="AL514" s="196"/>
      <c r="AM514" s="187" t="str">
        <f>_xlfn.XLOOKUP(Tabela6[[#This Row],[Unidade]],tabShoppingsEmails[Shopping],tabShoppingsEmails[E-mails consolidados])</f>
        <v>angelica.santos@allos.co; elaine.zanotti@allos.co; bianca.santos@allos.co; jair.tenorio@allos.co; juliana.santos@allos.co; caio.santos@allos.co; leonardo.oliveira@allos.co; arnaldo.junior@allos.co; regiane.paula@allos.co</v>
      </c>
    </row>
    <row r="515" spans="1:39" ht="20.85" hidden="1" customHeight="1" thickBot="1">
      <c r="A515" s="185"/>
      <c r="B515" s="186" t="s">
        <v>99</v>
      </c>
      <c r="C515" s="186" t="s">
        <v>167</v>
      </c>
      <c r="D515" s="199" t="s">
        <v>87</v>
      </c>
      <c r="E515" s="199" t="s">
        <v>65</v>
      </c>
      <c r="F515" s="191">
        <v>10</v>
      </c>
      <c r="G515" s="191">
        <v>10</v>
      </c>
      <c r="H515" s="191">
        <v>1</v>
      </c>
      <c r="I515" s="191">
        <v>0</v>
      </c>
      <c r="J515" s="222">
        <v>67663.520000000004</v>
      </c>
      <c r="K515" s="191"/>
      <c r="L515" s="192">
        <v>-210.52</v>
      </c>
      <c r="M515" s="192"/>
      <c r="N515" s="192">
        <v>0</v>
      </c>
      <c r="O515" s="192">
        <v>0</v>
      </c>
      <c r="P515" s="192"/>
      <c r="Q515" s="192">
        <v>0</v>
      </c>
      <c r="R515" s="192"/>
      <c r="S515" s="192">
        <v>0</v>
      </c>
      <c r="T515" s="193" t="str">
        <f>IF(Tabela6[[#This Row],[Desconto SLA Mês]]&lt;&gt;"preenchimento pendente","Sim","Não")</f>
        <v>Sim</v>
      </c>
      <c r="U515" s="168">
        <f t="shared" si="38"/>
        <v>67453</v>
      </c>
      <c r="V515" s="194"/>
      <c r="W515" s="194"/>
      <c r="X515" s="194"/>
      <c r="Y515" s="194"/>
      <c r="Z515" s="195">
        <v>45809</v>
      </c>
      <c r="AA515" s="301" cm="1">
        <f t="array" ref="AA515">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45839</v>
      </c>
      <c r="AB515" s="186"/>
      <c r="AC515" s="186"/>
      <c r="AD515" s="186"/>
      <c r="AE515" s="196"/>
      <c r="AF515" s="197"/>
      <c r="AG515" s="196"/>
      <c r="AH515" s="196"/>
      <c r="AI515" s="186">
        <f t="shared" si="39"/>
        <v>210.52</v>
      </c>
      <c r="AJ515" s="186">
        <f t="shared" si="37"/>
        <v>0</v>
      </c>
      <c r="AK515" s="186">
        <f t="shared" si="40"/>
        <v>210.52000000000407</v>
      </c>
      <c r="AL515" s="196"/>
      <c r="AM515" s="187" t="str">
        <f>_xlfn.XLOOKUP(Tabela6[[#This Row],[Unidade]],tabShoppingsEmails[Shopping],tabShoppingsEmails[E-mails consolidados])</f>
        <v>angelica.santos@allos.co; elaine.zanotti@allos.co; bianca.santos@allos.co; jair.tenorio@allos.co; juliana.santos@allos.co; caio.santos@allos.co; leonardo.oliveira@allos.co; arnaldo.junior@allos.co; regiane.paula@allos.co</v>
      </c>
    </row>
    <row r="516" spans="1:39" ht="20.85" hidden="1" customHeight="1" thickBot="1">
      <c r="A516" s="185">
        <v>45881</v>
      </c>
      <c r="B516" s="186" t="s">
        <v>99</v>
      </c>
      <c r="C516" s="186" t="s">
        <v>167</v>
      </c>
      <c r="D516" s="199" t="s">
        <v>87</v>
      </c>
      <c r="E516" s="199" t="s">
        <v>65</v>
      </c>
      <c r="F516" s="191">
        <v>10</v>
      </c>
      <c r="G516" s="191">
        <v>10</v>
      </c>
      <c r="H516" s="191">
        <v>1</v>
      </c>
      <c r="I516" s="191">
        <v>0</v>
      </c>
      <c r="J516" s="222">
        <v>67663.520000000004</v>
      </c>
      <c r="K516" s="191"/>
      <c r="L516" s="192">
        <v>-210.52</v>
      </c>
      <c r="M516" s="192"/>
      <c r="N516" s="192">
        <v>0</v>
      </c>
      <c r="O516" s="192">
        <v>-335.57</v>
      </c>
      <c r="P516" s="192"/>
      <c r="Q516" s="192">
        <v>0</v>
      </c>
      <c r="R516" s="192">
        <v>0</v>
      </c>
      <c r="S516" s="192">
        <v>0</v>
      </c>
      <c r="T516" s="193" t="str">
        <f>IF(Tabela6[[#This Row],[Desconto SLA Mês]]&lt;&gt;"preenchimento pendente","Sim","Não")</f>
        <v>Sim</v>
      </c>
      <c r="U516" s="168">
        <f t="shared" si="38"/>
        <v>67117.429999999993</v>
      </c>
      <c r="V516" s="194"/>
      <c r="W516" s="194"/>
      <c r="X516" s="194"/>
      <c r="Y516" s="194"/>
      <c r="Z516" s="195">
        <v>45839</v>
      </c>
      <c r="AA516" s="301" cm="1">
        <f t="array" ref="AA516">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45870</v>
      </c>
      <c r="AB516" s="186"/>
      <c r="AC516" s="186"/>
      <c r="AD516" s="186"/>
      <c r="AE516" s="196"/>
      <c r="AF516" s="197"/>
      <c r="AG516" s="196"/>
      <c r="AH516" s="196"/>
      <c r="AI516" s="186">
        <f t="shared" si="39"/>
        <v>210.52</v>
      </c>
      <c r="AJ516" s="186">
        <f t="shared" si="37"/>
        <v>0</v>
      </c>
      <c r="AK516" s="186">
        <f t="shared" si="40"/>
        <v>546.09000000001106</v>
      </c>
      <c r="AL516" s="196"/>
      <c r="AM516" s="187" t="str">
        <f>_xlfn.XLOOKUP(Tabela6[[#This Row],[Unidade]],tabShoppingsEmails[Shopping],tabShoppingsEmails[E-mails consolidados])</f>
        <v>angelica.santos@allos.co; elaine.zanotti@allos.co; bianca.santos@allos.co; jair.tenorio@allos.co; juliana.santos@allos.co; caio.santos@allos.co; leonardo.oliveira@allos.co; arnaldo.junior@allos.co; regiane.paula@allos.co</v>
      </c>
    </row>
    <row r="517" spans="1:39" ht="20.85" hidden="1" customHeight="1" thickBot="1">
      <c r="A517" s="185">
        <v>45908</v>
      </c>
      <c r="B517" s="186" t="s">
        <v>99</v>
      </c>
      <c r="C517" s="186" t="s">
        <v>167</v>
      </c>
      <c r="D517" s="199" t="s">
        <v>87</v>
      </c>
      <c r="E517" s="199" t="s">
        <v>65</v>
      </c>
      <c r="F517" s="191">
        <v>10</v>
      </c>
      <c r="G517" s="191">
        <v>10</v>
      </c>
      <c r="H517" s="191">
        <v>3</v>
      </c>
      <c r="I517" s="191">
        <v>9</v>
      </c>
      <c r="J517" s="222">
        <v>67663.520000000004</v>
      </c>
      <c r="K517" s="191"/>
      <c r="L517" s="192">
        <v>-631.55999999999995</v>
      </c>
      <c r="M517" s="192"/>
      <c r="N517" s="192">
        <v>-262.17</v>
      </c>
      <c r="O517" s="192">
        <v>-671.13</v>
      </c>
      <c r="P517" s="192"/>
      <c r="Q517" s="192">
        <v>0</v>
      </c>
      <c r="R517" s="192">
        <v>0</v>
      </c>
      <c r="S517" s="192">
        <v>0</v>
      </c>
      <c r="T517" s="193" t="str">
        <f>IF(Tabela6[[#This Row],[Desconto SLA Mês]]&lt;&gt;"preenchimento pendente","Sim","Não")</f>
        <v>Sim</v>
      </c>
      <c r="U517" s="168">
        <f t="shared" si="38"/>
        <v>66098.66</v>
      </c>
      <c r="V517" s="194"/>
      <c r="W517" s="194"/>
      <c r="X517" s="194"/>
      <c r="Y517" s="194"/>
      <c r="Z517" s="195">
        <v>45870</v>
      </c>
      <c r="AA517" s="301" cm="1">
        <f t="array" ref="AA517">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45901</v>
      </c>
      <c r="AB517" s="186"/>
      <c r="AC517" s="186"/>
      <c r="AD517" s="186"/>
      <c r="AE517" s="196"/>
      <c r="AF517" s="197"/>
      <c r="AG517" s="196"/>
      <c r="AH517" s="196"/>
      <c r="AI517" s="186">
        <f t="shared" si="39"/>
        <v>631.55999999999995</v>
      </c>
      <c r="AJ517" s="186">
        <f t="shared" si="37"/>
        <v>0</v>
      </c>
      <c r="AK517" s="186">
        <f t="shared" si="40"/>
        <v>1564.8600000000006</v>
      </c>
      <c r="AL517" s="196"/>
      <c r="AM517" s="187" t="str">
        <f>_xlfn.XLOOKUP(Tabela6[[#This Row],[Unidade]],tabShoppingsEmails[Shopping],tabShoppingsEmails[E-mails consolidados])</f>
        <v>angelica.santos@allos.co; elaine.zanotti@allos.co; bianca.santos@allos.co; jair.tenorio@allos.co; juliana.santos@allos.co; caio.santos@allos.co; leonardo.oliveira@allos.co; arnaldo.junior@allos.co; regiane.paula@allos.co</v>
      </c>
    </row>
    <row r="518" spans="1:39" ht="20.85" hidden="1" customHeight="1" thickBot="1">
      <c r="A518" s="185">
        <v>45937</v>
      </c>
      <c r="B518" s="186" t="s">
        <v>99</v>
      </c>
      <c r="C518" s="186" t="s">
        <v>167</v>
      </c>
      <c r="D518" s="199" t="s">
        <v>87</v>
      </c>
      <c r="E518" s="199" t="s">
        <v>65</v>
      </c>
      <c r="F518" s="191">
        <v>10</v>
      </c>
      <c r="G518" s="191">
        <v>10</v>
      </c>
      <c r="H518" s="191">
        <v>4</v>
      </c>
      <c r="I518" s="191">
        <v>0</v>
      </c>
      <c r="J518" s="222">
        <v>67663.520000000004</v>
      </c>
      <c r="K518" s="191"/>
      <c r="L518" s="192">
        <v>-879.22</v>
      </c>
      <c r="M518" s="192"/>
      <c r="N518" s="192">
        <v>0</v>
      </c>
      <c r="O518" s="192">
        <v>-1200.3699999999999</v>
      </c>
      <c r="P518" s="192"/>
      <c r="Q518" s="192">
        <v>0</v>
      </c>
      <c r="R518" s="192">
        <v>0</v>
      </c>
      <c r="S518" s="192">
        <v>0</v>
      </c>
      <c r="T518" s="193" t="str">
        <f>IF(Tabela6[[#This Row],[Desconto SLA Mês]]&lt;&gt;"preenchimento pendente","Sim","Não")</f>
        <v>Sim</v>
      </c>
      <c r="U518" s="168">
        <f t="shared" si="38"/>
        <v>65583.930000000008</v>
      </c>
      <c r="V518" s="194"/>
      <c r="W518" s="194"/>
      <c r="X518" s="194"/>
      <c r="Y518" s="194"/>
      <c r="Z518" s="195">
        <v>45901</v>
      </c>
      <c r="AA518" s="301" cm="1">
        <f t="array" ref="AA518">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45931</v>
      </c>
      <c r="AB518" s="186"/>
      <c r="AC518" s="186"/>
      <c r="AD518" s="186"/>
      <c r="AE518" s="196"/>
      <c r="AF518" s="197"/>
      <c r="AG518" s="196"/>
      <c r="AH518" s="196"/>
      <c r="AI518" s="186">
        <f t="shared" si="39"/>
        <v>879.22</v>
      </c>
      <c r="AJ518" s="186">
        <f t="shared" si="37"/>
        <v>0</v>
      </c>
      <c r="AK518" s="186">
        <f t="shared" si="40"/>
        <v>2079.5899999999965</v>
      </c>
      <c r="AL518" s="196"/>
      <c r="AM518" s="187" t="str">
        <f>_xlfn.XLOOKUP(Tabela6[[#This Row],[Unidade]],tabShoppingsEmails[Shopping],tabShoppingsEmails[E-mails consolidados])</f>
        <v>angelica.santos@allos.co; elaine.zanotti@allos.co; bianca.santos@allos.co; jair.tenorio@allos.co; juliana.santos@allos.co; caio.santos@allos.co; leonardo.oliveira@allos.co; arnaldo.junior@allos.co; regiane.paula@allos.co</v>
      </c>
    </row>
    <row r="519" spans="1:39" ht="20.85" hidden="1" customHeight="1" thickBot="1">
      <c r="A519" s="185"/>
      <c r="B519" s="186" t="s">
        <v>252</v>
      </c>
      <c r="C519" s="186" t="s">
        <v>167</v>
      </c>
      <c r="D519" s="199" t="s">
        <v>87</v>
      </c>
      <c r="E519" s="199" t="s">
        <v>65</v>
      </c>
      <c r="F519" s="191">
        <v>10</v>
      </c>
      <c r="G519" s="191"/>
      <c r="H519" s="191"/>
      <c r="I519" s="191"/>
      <c r="J519" s="222"/>
      <c r="K519" s="191"/>
      <c r="L519" s="192"/>
      <c r="M519" s="192"/>
      <c r="N519" s="192"/>
      <c r="O519" s="192"/>
      <c r="P519" s="192"/>
      <c r="Q519" s="192"/>
      <c r="R519" s="192"/>
      <c r="S519" s="192"/>
      <c r="T519" s="193" t="str">
        <f>IF(Tabela6[[#This Row],[Desconto SLA Mês]]&lt;&gt;"preenchimento pendente","Sim","Não")</f>
        <v>Sim</v>
      </c>
      <c r="U519" s="168">
        <f t="shared" si="38"/>
        <v>0</v>
      </c>
      <c r="V519" s="194"/>
      <c r="W519" s="194"/>
      <c r="X519" s="194"/>
      <c r="Y519" s="194"/>
      <c r="Z519" s="195">
        <v>45931</v>
      </c>
      <c r="AA519" s="301" cm="1">
        <f t="array" ref="AA519">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45962</v>
      </c>
      <c r="AB519" s="204"/>
      <c r="AC519" s="204"/>
      <c r="AD519" s="204"/>
      <c r="AE519" s="196"/>
      <c r="AF519" s="197"/>
      <c r="AG519" s="196"/>
      <c r="AH519" s="196"/>
      <c r="AI519" s="186">
        <f t="shared" si="39"/>
        <v>0</v>
      </c>
      <c r="AJ519" s="186">
        <f t="shared" si="37"/>
        <v>0</v>
      </c>
      <c r="AK519" s="186">
        <f t="shared" si="40"/>
        <v>0</v>
      </c>
      <c r="AL519" s="196"/>
      <c r="AM519" s="187" t="str">
        <f>_xlfn.XLOOKUP(Tabela6[[#This Row],[Unidade]],tabShoppingsEmails[Shopping],tabShoppingsEmails[E-mails consolidados])</f>
        <v>angelica.santos@allos.co; elaine.zanotti@allos.co; bianca.santos@allos.co; jair.tenorio@allos.co; juliana.santos@allos.co; caio.santos@allos.co; leonardo.oliveira@allos.co; arnaldo.junior@allos.co; regiane.paula@allos.co</v>
      </c>
    </row>
    <row r="520" spans="1:39" ht="20.85" hidden="1" customHeight="1" thickBot="1">
      <c r="A520" s="185"/>
      <c r="B520" s="186" t="s">
        <v>252</v>
      </c>
      <c r="C520" s="186" t="s">
        <v>167</v>
      </c>
      <c r="D520" s="199" t="s">
        <v>87</v>
      </c>
      <c r="E520" s="199" t="s">
        <v>65</v>
      </c>
      <c r="F520" s="191">
        <v>10</v>
      </c>
      <c r="G520" s="191"/>
      <c r="H520" s="191"/>
      <c r="I520" s="191"/>
      <c r="J520" s="222"/>
      <c r="K520" s="191"/>
      <c r="L520" s="192"/>
      <c r="M520" s="192"/>
      <c r="N520" s="192"/>
      <c r="O520" s="192"/>
      <c r="P520" s="192"/>
      <c r="Q520" s="192"/>
      <c r="R520" s="192"/>
      <c r="S520" s="192"/>
      <c r="T520" s="193" t="str">
        <f>IF(Tabela6[[#This Row],[Desconto SLA Mês]]&lt;&gt;"preenchimento pendente","Sim","Não")</f>
        <v>Sim</v>
      </c>
      <c r="U520" s="168">
        <f t="shared" si="38"/>
        <v>0</v>
      </c>
      <c r="V520" s="194"/>
      <c r="W520" s="194"/>
      <c r="X520" s="194"/>
      <c r="Y520" s="194"/>
      <c r="Z520" s="195">
        <v>45962</v>
      </c>
      <c r="AA520" s="301" cm="1">
        <f t="array" ref="AA520">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45992</v>
      </c>
      <c r="AB520" s="204"/>
      <c r="AC520" s="197"/>
      <c r="AD520" s="186"/>
      <c r="AE520" s="196"/>
      <c r="AF520" s="197"/>
      <c r="AG520" s="196"/>
      <c r="AH520" s="196"/>
      <c r="AI520" s="186">
        <f t="shared" si="39"/>
        <v>0</v>
      </c>
      <c r="AJ520" s="186">
        <f t="shared" si="37"/>
        <v>0</v>
      </c>
      <c r="AK520" s="186">
        <f t="shared" si="40"/>
        <v>0</v>
      </c>
      <c r="AL520" s="196"/>
      <c r="AM520" s="187" t="str">
        <f>_xlfn.XLOOKUP(Tabela6[[#This Row],[Unidade]],tabShoppingsEmails[Shopping],tabShoppingsEmails[E-mails consolidados])</f>
        <v>angelica.santos@allos.co; elaine.zanotti@allos.co; bianca.santos@allos.co; jair.tenorio@allos.co; juliana.santos@allos.co; caio.santos@allos.co; leonardo.oliveira@allos.co; arnaldo.junior@allos.co; regiane.paula@allos.co</v>
      </c>
    </row>
    <row r="521" spans="1:39" ht="20.85" hidden="1" customHeight="1" thickBot="1">
      <c r="A521" s="185"/>
      <c r="B521" s="186" t="s">
        <v>252</v>
      </c>
      <c r="C521" s="186" t="s">
        <v>167</v>
      </c>
      <c r="D521" s="199" t="s">
        <v>87</v>
      </c>
      <c r="E521" s="199" t="s">
        <v>65</v>
      </c>
      <c r="F521" s="191">
        <v>10</v>
      </c>
      <c r="G521" s="191"/>
      <c r="H521" s="191"/>
      <c r="I521" s="191"/>
      <c r="J521" s="222"/>
      <c r="K521" s="191"/>
      <c r="L521" s="192"/>
      <c r="M521" s="192"/>
      <c r="N521" s="192"/>
      <c r="O521" s="192"/>
      <c r="P521" s="192"/>
      <c r="Q521" s="192"/>
      <c r="R521" s="192"/>
      <c r="S521" s="192"/>
      <c r="T521" s="193" t="str">
        <f>IF(Tabela6[[#This Row],[Desconto SLA Mês]]&lt;&gt;"preenchimento pendente","Sim","Não")</f>
        <v>Sim</v>
      </c>
      <c r="U521" s="168">
        <f t="shared" si="38"/>
        <v>0</v>
      </c>
      <c r="V521" s="194"/>
      <c r="W521" s="194"/>
      <c r="X521" s="195"/>
      <c r="Y521" s="194"/>
      <c r="Z521" s="195">
        <v>45992</v>
      </c>
      <c r="AA521" s="301" cm="1">
        <f t="array" ref="AA521">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46023</v>
      </c>
      <c r="AB521" s="204"/>
      <c r="AC521" s="197"/>
      <c r="AD521" s="186"/>
      <c r="AE521" s="196"/>
      <c r="AF521" s="197"/>
      <c r="AG521" s="196"/>
      <c r="AH521" s="196"/>
      <c r="AI521" s="186">
        <f t="shared" si="39"/>
        <v>0</v>
      </c>
      <c r="AJ521" s="186">
        <f t="shared" si="37"/>
        <v>0</v>
      </c>
      <c r="AK521" s="186">
        <f t="shared" si="40"/>
        <v>0</v>
      </c>
      <c r="AL521" s="196"/>
      <c r="AM521" s="187" t="str">
        <f>_xlfn.XLOOKUP(Tabela6[[#This Row],[Unidade]],tabShoppingsEmails[Shopping],tabShoppingsEmails[E-mails consolidados])</f>
        <v>angelica.santos@allos.co; elaine.zanotti@allos.co; bianca.santos@allos.co; jair.tenorio@allos.co; juliana.santos@allos.co; caio.santos@allos.co; leonardo.oliveira@allos.co; arnaldo.junior@allos.co; regiane.paula@allos.co</v>
      </c>
    </row>
    <row r="522" spans="1:39" ht="20.85" hidden="1" customHeight="1" thickBot="1">
      <c r="A522" s="185"/>
      <c r="B522" s="186" t="s">
        <v>252</v>
      </c>
      <c r="C522" s="186" t="s">
        <v>187</v>
      </c>
      <c r="D522" s="199" t="s">
        <v>273</v>
      </c>
      <c r="E522" s="199" t="s">
        <v>274</v>
      </c>
      <c r="F522" s="191">
        <v>4</v>
      </c>
      <c r="G522" s="191">
        <v>4</v>
      </c>
      <c r="H522" s="203" t="s">
        <v>253</v>
      </c>
      <c r="I522" s="203" t="s">
        <v>253</v>
      </c>
      <c r="J522" s="222">
        <v>14000</v>
      </c>
      <c r="K522" s="191"/>
      <c r="L522" s="200"/>
      <c r="M522" s="192"/>
      <c r="N522" s="200"/>
      <c r="O522" s="200" t="s">
        <v>254</v>
      </c>
      <c r="P522" s="192">
        <v>0</v>
      </c>
      <c r="Q522" s="192">
        <v>0</v>
      </c>
      <c r="R522" s="192"/>
      <c r="S522" s="192">
        <v>0</v>
      </c>
      <c r="T522" s="193" t="str">
        <f>IF(Tabela6[[#This Row],[Desconto SLA Mês]]&lt;&gt;"preenchimento pendente","Sim","Não")</f>
        <v>Não</v>
      </c>
      <c r="U522" s="168">
        <f t="shared" si="38"/>
        <v>14000</v>
      </c>
      <c r="V522" s="194"/>
      <c r="W522" s="194"/>
      <c r="X522" s="194"/>
      <c r="Y522" s="194"/>
      <c r="Z522" s="195">
        <v>45658</v>
      </c>
      <c r="AA522" s="301" cm="1">
        <f t="array" ref="AA522">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45689</v>
      </c>
      <c r="AB522" s="186"/>
      <c r="AC522" s="186"/>
      <c r="AD522" s="186"/>
      <c r="AE522" s="196"/>
      <c r="AF522" s="197"/>
      <c r="AG522" s="196"/>
      <c r="AH522" s="196"/>
      <c r="AI522" s="186">
        <f t="shared" si="39"/>
        <v>0</v>
      </c>
      <c r="AJ522" s="186">
        <f t="shared" si="37"/>
        <v>0</v>
      </c>
      <c r="AK522" s="186">
        <f t="shared" si="40"/>
        <v>0</v>
      </c>
      <c r="AL522" s="196"/>
      <c r="AM522"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row>
    <row r="523" spans="1:39" ht="20.85" hidden="1" customHeight="1" thickBot="1">
      <c r="A523" s="185"/>
      <c r="B523" s="186" t="s">
        <v>252</v>
      </c>
      <c r="C523" s="186" t="s">
        <v>187</v>
      </c>
      <c r="D523" s="199" t="s">
        <v>273</v>
      </c>
      <c r="E523" s="199" t="s">
        <v>274</v>
      </c>
      <c r="F523" s="191">
        <v>4</v>
      </c>
      <c r="G523" s="191">
        <v>4</v>
      </c>
      <c r="H523" s="203" t="s">
        <v>253</v>
      </c>
      <c r="I523" s="203" t="s">
        <v>253</v>
      </c>
      <c r="J523" s="222">
        <v>14000</v>
      </c>
      <c r="K523" s="191"/>
      <c r="L523" s="200"/>
      <c r="M523" s="200"/>
      <c r="N523" s="200"/>
      <c r="O523" s="200" t="s">
        <v>254</v>
      </c>
      <c r="P523" s="192"/>
      <c r="Q523" s="192">
        <v>0</v>
      </c>
      <c r="R523" s="192"/>
      <c r="S523" s="192">
        <v>0</v>
      </c>
      <c r="T523" s="193" t="str">
        <f>IF(Tabela6[[#This Row],[Desconto SLA Mês]]&lt;&gt;"preenchimento pendente","Sim","Não")</f>
        <v>Não</v>
      </c>
      <c r="U523" s="168">
        <f t="shared" si="38"/>
        <v>14000</v>
      </c>
      <c r="V523" s="194"/>
      <c r="W523" s="194"/>
      <c r="X523" s="194"/>
      <c r="Y523" s="194"/>
      <c r="Z523" s="195">
        <v>45689</v>
      </c>
      <c r="AA523" s="301" cm="1">
        <f t="array" ref="AA523">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45717</v>
      </c>
      <c r="AB523" s="186"/>
      <c r="AC523" s="186"/>
      <c r="AD523" s="186"/>
      <c r="AE523" s="196"/>
      <c r="AF523" s="197"/>
      <c r="AG523" s="196"/>
      <c r="AH523" s="196"/>
      <c r="AI523" s="186">
        <f t="shared" si="39"/>
        <v>0</v>
      </c>
      <c r="AJ523" s="186">
        <f t="shared" si="37"/>
        <v>0</v>
      </c>
      <c r="AK523" s="186">
        <f t="shared" si="40"/>
        <v>0</v>
      </c>
      <c r="AL523" s="196"/>
      <c r="AM523"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row>
    <row r="524" spans="1:39" ht="20.85" hidden="1" customHeight="1" thickBot="1">
      <c r="A524" s="185"/>
      <c r="B524" s="186" t="s">
        <v>252</v>
      </c>
      <c r="C524" s="186" t="s">
        <v>187</v>
      </c>
      <c r="D524" s="199" t="s">
        <v>273</v>
      </c>
      <c r="E524" s="199" t="s">
        <v>274</v>
      </c>
      <c r="F524" s="191">
        <v>4</v>
      </c>
      <c r="G524" s="191">
        <v>4</v>
      </c>
      <c r="H524" s="203" t="s">
        <v>253</v>
      </c>
      <c r="I524" s="203" t="s">
        <v>253</v>
      </c>
      <c r="J524" s="222">
        <v>14000</v>
      </c>
      <c r="K524" s="191"/>
      <c r="L524" s="203"/>
      <c r="M524" s="192"/>
      <c r="N524" s="203"/>
      <c r="O524" s="200" t="s">
        <v>254</v>
      </c>
      <c r="P524" s="192"/>
      <c r="Q524" s="192">
        <v>0</v>
      </c>
      <c r="R524" s="192"/>
      <c r="S524" s="192">
        <v>0</v>
      </c>
      <c r="T524" s="193" t="str">
        <f>IF(Tabela6[[#This Row],[Desconto SLA Mês]]&lt;&gt;"preenchimento pendente","Sim","Não")</f>
        <v>Não</v>
      </c>
      <c r="U524" s="168">
        <f t="shared" si="38"/>
        <v>14000</v>
      </c>
      <c r="V524" s="194"/>
      <c r="W524" s="194"/>
      <c r="X524" s="194"/>
      <c r="Y524" s="194"/>
      <c r="Z524" s="195">
        <v>45717</v>
      </c>
      <c r="AA524" s="301" cm="1">
        <f t="array" ref="AA524">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45748</v>
      </c>
      <c r="AB524" s="186"/>
      <c r="AC524" s="186"/>
      <c r="AD524" s="186"/>
      <c r="AE524" s="196"/>
      <c r="AF524" s="197"/>
      <c r="AG524" s="196"/>
      <c r="AH524" s="196"/>
      <c r="AI524" s="186">
        <f t="shared" si="39"/>
        <v>0</v>
      </c>
      <c r="AJ524" s="186">
        <f t="shared" si="37"/>
        <v>0</v>
      </c>
      <c r="AK524" s="186">
        <f t="shared" si="40"/>
        <v>0</v>
      </c>
      <c r="AL524" s="196"/>
      <c r="AM524"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row>
    <row r="525" spans="1:39" ht="20.85" hidden="1" customHeight="1" thickBot="1">
      <c r="A525" s="232"/>
      <c r="B525" s="186" t="s">
        <v>252</v>
      </c>
      <c r="C525" s="186" t="s">
        <v>187</v>
      </c>
      <c r="D525" s="199" t="s">
        <v>273</v>
      </c>
      <c r="E525" s="199" t="s">
        <v>274</v>
      </c>
      <c r="F525" s="191">
        <v>4</v>
      </c>
      <c r="G525" s="191">
        <v>4</v>
      </c>
      <c r="H525" s="203" t="s">
        <v>253</v>
      </c>
      <c r="I525" s="203" t="s">
        <v>253</v>
      </c>
      <c r="J525" s="222">
        <v>14000</v>
      </c>
      <c r="K525" s="191"/>
      <c r="L525" s="203"/>
      <c r="M525" s="192"/>
      <c r="N525" s="203"/>
      <c r="O525" s="200" t="s">
        <v>254</v>
      </c>
      <c r="P525" s="192"/>
      <c r="Q525" s="192">
        <v>0</v>
      </c>
      <c r="R525" s="192"/>
      <c r="S525" s="192">
        <v>0</v>
      </c>
      <c r="T525" s="193" t="str">
        <f>IF(Tabela6[[#This Row],[Desconto SLA Mês]]&lt;&gt;"preenchimento pendente","Sim","Não")</f>
        <v>Não</v>
      </c>
      <c r="U525" s="168">
        <f t="shared" si="38"/>
        <v>14000</v>
      </c>
      <c r="V525" s="194"/>
      <c r="W525" s="194"/>
      <c r="X525" s="194"/>
      <c r="Y525" s="194"/>
      <c r="Z525" s="195">
        <v>45748</v>
      </c>
      <c r="AA525" s="301" cm="1">
        <f t="array" ref="AA525">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45778</v>
      </c>
      <c r="AB525" s="186"/>
      <c r="AC525" s="186"/>
      <c r="AD525" s="186"/>
      <c r="AE525" s="196"/>
      <c r="AF525" s="197"/>
      <c r="AG525" s="196"/>
      <c r="AH525" s="196"/>
      <c r="AI525" s="186">
        <f t="shared" si="39"/>
        <v>0</v>
      </c>
      <c r="AJ525" s="186">
        <f t="shared" si="37"/>
        <v>0</v>
      </c>
      <c r="AK525" s="186">
        <f t="shared" si="40"/>
        <v>0</v>
      </c>
      <c r="AL525" s="233"/>
      <c r="AM525"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row>
    <row r="526" spans="1:39" ht="20.85" hidden="1" customHeight="1" thickBot="1">
      <c r="A526" s="232"/>
      <c r="B526" s="186" t="s">
        <v>252</v>
      </c>
      <c r="C526" s="186" t="s">
        <v>187</v>
      </c>
      <c r="D526" s="199" t="s">
        <v>273</v>
      </c>
      <c r="E526" s="199" t="s">
        <v>274</v>
      </c>
      <c r="F526" s="191">
        <v>4</v>
      </c>
      <c r="G526" s="191">
        <v>4</v>
      </c>
      <c r="H526" s="200" t="s">
        <v>253</v>
      </c>
      <c r="I526" s="203" t="s">
        <v>253</v>
      </c>
      <c r="J526" s="222">
        <v>14000</v>
      </c>
      <c r="K526" s="191"/>
      <c r="L526" s="203"/>
      <c r="M526" s="192"/>
      <c r="N526" s="203"/>
      <c r="O526" s="200" t="s">
        <v>254</v>
      </c>
      <c r="P526" s="192"/>
      <c r="Q526" s="192">
        <v>0</v>
      </c>
      <c r="R526" s="192"/>
      <c r="S526" s="192">
        <v>0</v>
      </c>
      <c r="T526" s="193" t="str">
        <f>IF(Tabela6[[#This Row],[Desconto SLA Mês]]&lt;&gt;"preenchimento pendente","Sim","Não")</f>
        <v>Não</v>
      </c>
      <c r="U526" s="168">
        <f t="shared" si="38"/>
        <v>14000</v>
      </c>
      <c r="V526" s="194"/>
      <c r="W526" s="194"/>
      <c r="X526" s="194"/>
      <c r="Y526" s="194"/>
      <c r="Z526" s="195">
        <v>45778</v>
      </c>
      <c r="AA526" s="301" cm="1">
        <f t="array" ref="AA526">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45809</v>
      </c>
      <c r="AB526" s="186"/>
      <c r="AC526" s="186"/>
      <c r="AD526" s="186"/>
      <c r="AE526" s="196"/>
      <c r="AF526" s="197"/>
      <c r="AG526" s="196"/>
      <c r="AH526" s="196" t="e">
        <f>I526-J526</f>
        <v>#VALUE!</v>
      </c>
      <c r="AI526" s="186">
        <f t="shared" si="39"/>
        <v>0</v>
      </c>
      <c r="AJ526" s="186">
        <f t="shared" si="37"/>
        <v>0</v>
      </c>
      <c r="AK526" s="186">
        <f t="shared" si="40"/>
        <v>0</v>
      </c>
      <c r="AL526" s="233"/>
      <c r="AM526"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row>
    <row r="527" spans="1:39" ht="20.85" hidden="1" customHeight="1" thickBot="1">
      <c r="A527" s="234"/>
      <c r="B527" s="186" t="s">
        <v>252</v>
      </c>
      <c r="C527" s="186" t="s">
        <v>187</v>
      </c>
      <c r="D527" s="199" t="s">
        <v>273</v>
      </c>
      <c r="E527" s="199" t="s">
        <v>274</v>
      </c>
      <c r="F527" s="191">
        <v>4</v>
      </c>
      <c r="G527" s="191">
        <v>4</v>
      </c>
      <c r="H527" s="203" t="s">
        <v>253</v>
      </c>
      <c r="I527" s="203" t="s">
        <v>253</v>
      </c>
      <c r="J527" s="222">
        <v>14000</v>
      </c>
      <c r="K527" s="191"/>
      <c r="L527" s="203"/>
      <c r="M527" s="192"/>
      <c r="N527" s="203"/>
      <c r="O527" s="200" t="s">
        <v>254</v>
      </c>
      <c r="P527" s="192"/>
      <c r="Q527" s="192">
        <v>0</v>
      </c>
      <c r="R527" s="235"/>
      <c r="S527" s="192">
        <v>0</v>
      </c>
      <c r="T527" s="193" t="str">
        <f>IF(Tabela6[[#This Row],[Desconto SLA Mês]]&lt;&gt;"preenchimento pendente","Sim","Não")</f>
        <v>Não</v>
      </c>
      <c r="U527" s="168">
        <f t="shared" si="38"/>
        <v>14000</v>
      </c>
      <c r="V527" s="194"/>
      <c r="W527" s="194"/>
      <c r="X527" s="194"/>
      <c r="Y527" s="194"/>
      <c r="Z527" s="195">
        <v>45809</v>
      </c>
      <c r="AA527" s="301" cm="1">
        <f t="array" ref="AA527">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45839</v>
      </c>
      <c r="AB527" s="186"/>
      <c r="AC527" s="186"/>
      <c r="AD527" s="186"/>
      <c r="AE527" s="196"/>
      <c r="AF527" s="197"/>
      <c r="AG527" s="196"/>
      <c r="AH527" s="196"/>
      <c r="AI527" s="186">
        <f t="shared" si="39"/>
        <v>0</v>
      </c>
      <c r="AJ527" s="186">
        <f t="shared" si="37"/>
        <v>0</v>
      </c>
      <c r="AK527" s="186">
        <f t="shared" si="40"/>
        <v>0</v>
      </c>
      <c r="AL527" s="233"/>
      <c r="AM527"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row>
    <row r="528" spans="1:39" ht="20.85" hidden="1" customHeight="1" thickBot="1">
      <c r="A528" s="234">
        <v>45891</v>
      </c>
      <c r="B528" s="186" t="s">
        <v>99</v>
      </c>
      <c r="C528" s="186" t="s">
        <v>187</v>
      </c>
      <c r="D528" s="199" t="s">
        <v>273</v>
      </c>
      <c r="E528" s="199" t="s">
        <v>274</v>
      </c>
      <c r="F528" s="191">
        <v>4</v>
      </c>
      <c r="G528" s="191">
        <v>4</v>
      </c>
      <c r="H528" s="191">
        <v>0</v>
      </c>
      <c r="I528" s="191">
        <v>0</v>
      </c>
      <c r="J528" s="222">
        <v>14000</v>
      </c>
      <c r="K528" s="191"/>
      <c r="L528" s="192">
        <v>0</v>
      </c>
      <c r="M528" s="192"/>
      <c r="N528" s="192">
        <v>0</v>
      </c>
      <c r="O528" s="192">
        <v>0</v>
      </c>
      <c r="P528" s="192"/>
      <c r="Q528" s="192">
        <v>0</v>
      </c>
      <c r="R528" s="192"/>
      <c r="S528" s="192">
        <v>0</v>
      </c>
      <c r="T528" s="193" t="str">
        <f>IF(Tabela6[[#This Row],[Desconto SLA Mês]]&lt;&gt;"preenchimento pendente","Sim","Não")</f>
        <v>Sim</v>
      </c>
      <c r="U528" s="168">
        <f t="shared" si="38"/>
        <v>14000</v>
      </c>
      <c r="V528" s="194"/>
      <c r="W528" s="194"/>
      <c r="X528" s="194"/>
      <c r="Y528" s="194"/>
      <c r="Z528" s="195">
        <v>45839</v>
      </c>
      <c r="AA528" s="301" cm="1">
        <f t="array" ref="AA528">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45870</v>
      </c>
      <c r="AB528" s="186"/>
      <c r="AC528" s="186"/>
      <c r="AD528" s="186"/>
      <c r="AE528" s="196"/>
      <c r="AF528" s="197"/>
      <c r="AG528" s="196"/>
      <c r="AH528" s="196"/>
      <c r="AI528" s="186">
        <f t="shared" si="39"/>
        <v>0</v>
      </c>
      <c r="AJ528" s="186">
        <f t="shared" si="37"/>
        <v>0</v>
      </c>
      <c r="AK528" s="186">
        <f t="shared" si="40"/>
        <v>0</v>
      </c>
      <c r="AL528" s="233"/>
      <c r="AM528"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row>
    <row r="529" spans="1:45" ht="20.85" hidden="1" customHeight="1" thickBot="1">
      <c r="A529" s="236"/>
      <c r="B529" s="186" t="s">
        <v>252</v>
      </c>
      <c r="C529" s="186" t="s">
        <v>187</v>
      </c>
      <c r="D529" s="199" t="s">
        <v>273</v>
      </c>
      <c r="E529" s="199" t="s">
        <v>274</v>
      </c>
      <c r="F529" s="191">
        <v>4</v>
      </c>
      <c r="G529" s="191">
        <v>4</v>
      </c>
      <c r="H529" s="191">
        <v>0</v>
      </c>
      <c r="I529" s="191">
        <v>0</v>
      </c>
      <c r="J529" s="222">
        <v>14000</v>
      </c>
      <c r="K529" s="191"/>
      <c r="L529" s="192">
        <v>0</v>
      </c>
      <c r="M529" s="192"/>
      <c r="N529" s="192">
        <v>0</v>
      </c>
      <c r="O529" s="192">
        <v>0</v>
      </c>
      <c r="P529" s="192"/>
      <c r="Q529" s="192">
        <v>0</v>
      </c>
      <c r="R529" s="192">
        <v>0</v>
      </c>
      <c r="S529" s="192">
        <v>0</v>
      </c>
      <c r="T529" s="193" t="str">
        <f>IF(Tabela6[[#This Row],[Desconto SLA Mês]]&lt;&gt;"preenchimento pendente","Sim","Não")</f>
        <v>Sim</v>
      </c>
      <c r="U529" s="168">
        <f t="shared" si="38"/>
        <v>14000</v>
      </c>
      <c r="V529" s="194"/>
      <c r="W529" s="194"/>
      <c r="X529" s="194"/>
      <c r="Y529" s="194"/>
      <c r="Z529" s="195">
        <v>45870</v>
      </c>
      <c r="AA529" s="301" cm="1">
        <f t="array" ref="AA529">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45901</v>
      </c>
      <c r="AB529" s="186"/>
      <c r="AC529" s="186"/>
      <c r="AD529" s="186"/>
      <c r="AE529" s="196"/>
      <c r="AF529" s="197"/>
      <c r="AG529" s="196"/>
      <c r="AH529" s="196"/>
      <c r="AI529" s="186">
        <f t="shared" si="39"/>
        <v>0</v>
      </c>
      <c r="AJ529" s="186">
        <f t="shared" si="37"/>
        <v>0</v>
      </c>
      <c r="AK529" s="186">
        <f t="shared" si="40"/>
        <v>0</v>
      </c>
      <c r="AL529" s="233"/>
      <c r="AM529"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row>
    <row r="530" spans="1:45" ht="20.85" hidden="1" customHeight="1" thickBot="1">
      <c r="A530" s="232"/>
      <c r="B530" s="186" t="s">
        <v>99</v>
      </c>
      <c r="C530" s="186" t="s">
        <v>187</v>
      </c>
      <c r="D530" s="199" t="s">
        <v>273</v>
      </c>
      <c r="E530" s="199" t="s">
        <v>274</v>
      </c>
      <c r="F530" s="191">
        <v>4</v>
      </c>
      <c r="G530" s="191">
        <v>4</v>
      </c>
      <c r="H530" s="191">
        <v>0</v>
      </c>
      <c r="I530" s="191">
        <v>0</v>
      </c>
      <c r="J530" s="222">
        <v>14000</v>
      </c>
      <c r="K530" s="191"/>
      <c r="L530" s="192">
        <v>0</v>
      </c>
      <c r="M530" s="192"/>
      <c r="N530" s="192">
        <v>0</v>
      </c>
      <c r="O530" s="192">
        <v>0</v>
      </c>
      <c r="P530" s="192"/>
      <c r="Q530" s="192">
        <v>0</v>
      </c>
      <c r="R530" s="192">
        <v>0</v>
      </c>
      <c r="S530" s="192">
        <v>0</v>
      </c>
      <c r="T530" s="193" t="str">
        <f>IF(Tabela6[[#This Row],[Desconto SLA Mês]]&lt;&gt;"preenchimento pendente","Sim","Não")</f>
        <v>Sim</v>
      </c>
      <c r="U530" s="168">
        <f t="shared" si="38"/>
        <v>14000</v>
      </c>
      <c r="V530" s="194"/>
      <c r="W530" s="194"/>
      <c r="X530" s="194"/>
      <c r="Y530" s="194"/>
      <c r="Z530" s="195">
        <v>45901</v>
      </c>
      <c r="AA530" s="301" cm="1">
        <f t="array" ref="AA530">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45931</v>
      </c>
      <c r="AB530" s="186"/>
      <c r="AC530" s="186"/>
      <c r="AD530" s="186"/>
      <c r="AE530" s="196"/>
      <c r="AF530" s="197"/>
      <c r="AG530" s="196"/>
      <c r="AH530" s="196"/>
      <c r="AI530" s="186">
        <f t="shared" si="39"/>
        <v>0</v>
      </c>
      <c r="AJ530" s="186">
        <f t="shared" si="37"/>
        <v>0</v>
      </c>
      <c r="AK530" s="186">
        <f t="shared" si="40"/>
        <v>0</v>
      </c>
      <c r="AL530" s="233"/>
      <c r="AM530"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row>
    <row r="531" spans="1:45" ht="20.85" hidden="1" customHeight="1" thickBot="1">
      <c r="A531" s="234"/>
      <c r="B531" s="186" t="s">
        <v>252</v>
      </c>
      <c r="C531" s="186" t="s">
        <v>187</v>
      </c>
      <c r="D531" s="199" t="s">
        <v>273</v>
      </c>
      <c r="E531" s="199" t="s">
        <v>274</v>
      </c>
      <c r="F531" s="191">
        <v>4</v>
      </c>
      <c r="G531" s="191"/>
      <c r="H531" s="191"/>
      <c r="I531" s="191"/>
      <c r="J531" s="222"/>
      <c r="K531" s="191"/>
      <c r="L531" s="192"/>
      <c r="M531" s="192"/>
      <c r="N531" s="192"/>
      <c r="O531" s="192"/>
      <c r="P531" s="192"/>
      <c r="Q531" s="192"/>
      <c r="R531" s="192"/>
      <c r="S531" s="192"/>
      <c r="T531" s="193" t="str">
        <f>IF(Tabela6[[#This Row],[Desconto SLA Mês]]&lt;&gt;"preenchimento pendente","Sim","Não")</f>
        <v>Sim</v>
      </c>
      <c r="U531" s="168">
        <f t="shared" si="38"/>
        <v>0</v>
      </c>
      <c r="V531" s="194"/>
      <c r="W531" s="194"/>
      <c r="X531" s="194"/>
      <c r="Y531" s="194"/>
      <c r="Z531" s="195">
        <v>45931</v>
      </c>
      <c r="AA531" s="301" cm="1">
        <f t="array" ref="AA531">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45962</v>
      </c>
      <c r="AB531" s="186"/>
      <c r="AC531" s="186"/>
      <c r="AD531" s="186"/>
      <c r="AE531" s="196"/>
      <c r="AF531" s="197"/>
      <c r="AG531" s="196"/>
      <c r="AH531" s="196"/>
      <c r="AI531" s="186">
        <f t="shared" si="39"/>
        <v>0</v>
      </c>
      <c r="AJ531" s="186">
        <f t="shared" si="37"/>
        <v>0</v>
      </c>
      <c r="AK531" s="186">
        <f t="shared" si="40"/>
        <v>0</v>
      </c>
      <c r="AL531" s="233"/>
      <c r="AM531"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row>
    <row r="532" spans="1:45" ht="20.85" hidden="1" customHeight="1" thickBot="1">
      <c r="A532" s="234"/>
      <c r="B532" s="186" t="s">
        <v>252</v>
      </c>
      <c r="C532" s="186" t="s">
        <v>187</v>
      </c>
      <c r="D532" s="199" t="s">
        <v>273</v>
      </c>
      <c r="E532" s="199" t="s">
        <v>274</v>
      </c>
      <c r="F532" s="191">
        <v>4</v>
      </c>
      <c r="G532" s="191"/>
      <c r="H532" s="191"/>
      <c r="I532" s="191"/>
      <c r="J532" s="222"/>
      <c r="K532" s="191"/>
      <c r="L532" s="192"/>
      <c r="M532" s="192"/>
      <c r="N532" s="192"/>
      <c r="O532" s="192"/>
      <c r="P532" s="192"/>
      <c r="Q532" s="192"/>
      <c r="R532" s="192"/>
      <c r="S532" s="192"/>
      <c r="T532" s="193" t="str">
        <f>IF(Tabela6[[#This Row],[Desconto SLA Mês]]&lt;&gt;"preenchimento pendente","Sim","Não")</f>
        <v>Sim</v>
      </c>
      <c r="U532" s="168">
        <f t="shared" si="38"/>
        <v>0</v>
      </c>
      <c r="V532" s="194"/>
      <c r="W532" s="194"/>
      <c r="X532" s="194"/>
      <c r="Y532" s="194"/>
      <c r="Z532" s="195">
        <v>45962</v>
      </c>
      <c r="AA532" s="301" cm="1">
        <f t="array" ref="AA532">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45992</v>
      </c>
      <c r="AB532" s="186"/>
      <c r="AC532" s="186"/>
      <c r="AD532" s="186"/>
      <c r="AE532" s="196"/>
      <c r="AF532" s="197"/>
      <c r="AG532" s="196"/>
      <c r="AH532" s="196"/>
      <c r="AI532" s="186">
        <f t="shared" si="39"/>
        <v>0</v>
      </c>
      <c r="AJ532" s="186">
        <f t="shared" si="37"/>
        <v>0</v>
      </c>
      <c r="AK532" s="186">
        <f t="shared" si="40"/>
        <v>0</v>
      </c>
      <c r="AL532" s="233"/>
      <c r="AM532"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row>
    <row r="533" spans="1:45" ht="20.85" hidden="1" customHeight="1" thickBot="1">
      <c r="A533" s="234"/>
      <c r="B533" s="186" t="s">
        <v>252</v>
      </c>
      <c r="C533" s="186" t="s">
        <v>187</v>
      </c>
      <c r="D533" s="199" t="s">
        <v>273</v>
      </c>
      <c r="E533" s="199" t="s">
        <v>274</v>
      </c>
      <c r="F533" s="191">
        <v>4</v>
      </c>
      <c r="G533" s="191"/>
      <c r="H533" s="191"/>
      <c r="I533" s="191"/>
      <c r="J533" s="222"/>
      <c r="K533" s="191"/>
      <c r="L533" s="192"/>
      <c r="M533" s="192"/>
      <c r="N533" s="192"/>
      <c r="O533" s="192"/>
      <c r="P533" s="192"/>
      <c r="Q533" s="192"/>
      <c r="R533" s="192"/>
      <c r="S533" s="212"/>
      <c r="T533" s="193" t="str">
        <f>IF(Tabela6[[#This Row],[Desconto SLA Mês]]&lt;&gt;"preenchimento pendente","Sim","Não")</f>
        <v>Sim</v>
      </c>
      <c r="U533" s="168">
        <f t="shared" si="38"/>
        <v>0</v>
      </c>
      <c r="V533" s="194"/>
      <c r="W533" s="194"/>
      <c r="X533" s="194"/>
      <c r="Y533" s="194"/>
      <c r="Z533" s="195">
        <v>45992</v>
      </c>
      <c r="AA533" s="301" cm="1">
        <f t="array" ref="AA533">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46023</v>
      </c>
      <c r="AB533" s="186"/>
      <c r="AC533" s="186"/>
      <c r="AD533" s="186"/>
      <c r="AE533" s="196"/>
      <c r="AF533" s="197"/>
      <c r="AG533" s="196"/>
      <c r="AH533" s="196"/>
      <c r="AI533" s="186">
        <f t="shared" si="39"/>
        <v>0</v>
      </c>
      <c r="AJ533" s="186">
        <f t="shared" si="37"/>
        <v>0</v>
      </c>
      <c r="AK533" s="186">
        <f t="shared" si="40"/>
        <v>0</v>
      </c>
      <c r="AL533" s="233"/>
      <c r="AM533"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row>
    <row r="534" spans="1:45" ht="20.85" hidden="1" customHeight="1" thickBot="1">
      <c r="A534" s="185"/>
      <c r="B534" s="186" t="s">
        <v>99</v>
      </c>
      <c r="C534" s="186" t="s">
        <v>187</v>
      </c>
      <c r="D534" s="199" t="s">
        <v>90</v>
      </c>
      <c r="E534" s="199" t="s">
        <v>30</v>
      </c>
      <c r="F534" s="191">
        <v>32</v>
      </c>
      <c r="G534" s="191">
        <v>24</v>
      </c>
      <c r="H534" s="191">
        <v>0</v>
      </c>
      <c r="I534" s="191">
        <v>0</v>
      </c>
      <c r="J534" s="222">
        <v>160490.54999999999</v>
      </c>
      <c r="K534" s="191">
        <v>0</v>
      </c>
      <c r="L534" s="192">
        <v>0</v>
      </c>
      <c r="M534" s="192">
        <v>0</v>
      </c>
      <c r="N534" s="192">
        <v>0</v>
      </c>
      <c r="O534" s="192">
        <v>0</v>
      </c>
      <c r="P534" s="192">
        <v>0</v>
      </c>
      <c r="Q534" s="192">
        <v>0</v>
      </c>
      <c r="R534" s="192">
        <v>0</v>
      </c>
      <c r="S534" s="192">
        <v>0</v>
      </c>
      <c r="T534" s="193" t="str">
        <f>IF(Tabela6[[#This Row],[Desconto SLA Mês]]&lt;&gt;"preenchimento pendente","Sim","Não")</f>
        <v>Sim</v>
      </c>
      <c r="U534" s="168">
        <f t="shared" si="38"/>
        <v>160490.54999999999</v>
      </c>
      <c r="V534" s="194"/>
      <c r="W534" s="194"/>
      <c r="X534" s="194"/>
      <c r="Y534" s="194"/>
      <c r="Z534" s="195">
        <v>45658</v>
      </c>
      <c r="AA534" s="301" cm="1">
        <f t="array" ref="AA534">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45689</v>
      </c>
      <c r="AB534" s="186"/>
      <c r="AC534" s="186"/>
      <c r="AD534" s="186"/>
      <c r="AE534" s="196"/>
      <c r="AF534" s="197"/>
      <c r="AG534" s="196"/>
      <c r="AH534" s="196"/>
      <c r="AI534" s="186">
        <f t="shared" si="39"/>
        <v>0</v>
      </c>
      <c r="AJ534" s="186">
        <f t="shared" si="37"/>
        <v>0</v>
      </c>
      <c r="AK534" s="186">
        <f t="shared" si="40"/>
        <v>0</v>
      </c>
      <c r="AL534" s="196"/>
      <c r="AM534"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row>
    <row r="535" spans="1:45" ht="20.85" hidden="1" customHeight="1" thickBot="1">
      <c r="A535" s="185"/>
      <c r="B535" s="186" t="s">
        <v>252</v>
      </c>
      <c r="C535" s="186" t="s">
        <v>187</v>
      </c>
      <c r="D535" s="199" t="s">
        <v>90</v>
      </c>
      <c r="E535" s="199" t="s">
        <v>30</v>
      </c>
      <c r="F535" s="191">
        <v>32</v>
      </c>
      <c r="G535" s="191">
        <v>24</v>
      </c>
      <c r="H535" s="203" t="s">
        <v>253</v>
      </c>
      <c r="I535" s="203" t="s">
        <v>253</v>
      </c>
      <c r="J535" s="222">
        <v>160490.54999999999</v>
      </c>
      <c r="K535" s="191"/>
      <c r="L535" s="200"/>
      <c r="M535" s="192"/>
      <c r="N535" s="200"/>
      <c r="O535" s="200" t="s">
        <v>254</v>
      </c>
      <c r="P535" s="192"/>
      <c r="Q535" s="192">
        <v>0</v>
      </c>
      <c r="R535" s="192"/>
      <c r="S535" s="192">
        <v>0</v>
      </c>
      <c r="T535" s="193" t="str">
        <f>IF(Tabela6[[#This Row],[Desconto SLA Mês]]&lt;&gt;"preenchimento pendente","Sim","Não")</f>
        <v>Não</v>
      </c>
      <c r="U535" s="168">
        <f t="shared" si="38"/>
        <v>160490.54999999999</v>
      </c>
      <c r="V535" s="194"/>
      <c r="W535" s="194"/>
      <c r="X535" s="194"/>
      <c r="Y535" s="194"/>
      <c r="Z535" s="195">
        <v>45689</v>
      </c>
      <c r="AA535" s="301" cm="1">
        <f t="array" ref="AA535">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45717</v>
      </c>
      <c r="AB535" s="186"/>
      <c r="AC535" s="186"/>
      <c r="AD535" s="186"/>
      <c r="AE535" s="196"/>
      <c r="AF535" s="197"/>
      <c r="AG535" s="196"/>
      <c r="AH535" s="196"/>
      <c r="AI535" s="186">
        <f t="shared" si="39"/>
        <v>0</v>
      </c>
      <c r="AJ535" s="186">
        <f t="shared" si="37"/>
        <v>0</v>
      </c>
      <c r="AK535" s="186">
        <f t="shared" si="40"/>
        <v>0</v>
      </c>
      <c r="AL535" s="196"/>
      <c r="AM535"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row>
    <row r="536" spans="1:45" ht="20.85" hidden="1" customHeight="1" thickBot="1">
      <c r="A536" s="185"/>
      <c r="B536" s="186" t="s">
        <v>99</v>
      </c>
      <c r="C536" s="186" t="s">
        <v>187</v>
      </c>
      <c r="D536" s="199" t="s">
        <v>90</v>
      </c>
      <c r="E536" s="199" t="s">
        <v>30</v>
      </c>
      <c r="F536" s="191">
        <v>32</v>
      </c>
      <c r="G536" s="191">
        <v>24</v>
      </c>
      <c r="H536" s="191">
        <v>0</v>
      </c>
      <c r="I536" s="191">
        <v>0</v>
      </c>
      <c r="J536" s="222">
        <f>(160490.55*6)/(365.25/12)</f>
        <v>31636.740862422997</v>
      </c>
      <c r="K536" s="191"/>
      <c r="L536" s="192">
        <v>0</v>
      </c>
      <c r="M536" s="192"/>
      <c r="N536" s="192">
        <v>0</v>
      </c>
      <c r="O536" s="200" t="s">
        <v>254</v>
      </c>
      <c r="P536" s="192"/>
      <c r="Q536" s="192">
        <v>0</v>
      </c>
      <c r="R536" s="192">
        <v>0</v>
      </c>
      <c r="S536" s="192">
        <v>0</v>
      </c>
      <c r="T536" s="193" t="str">
        <f>IF(Tabela6[[#This Row],[Desconto SLA Mês]]&lt;&gt;"preenchimento pendente","Sim","Não")</f>
        <v>Não</v>
      </c>
      <c r="U536" s="168">
        <f t="shared" si="38"/>
        <v>31636.740862422997</v>
      </c>
      <c r="V536" s="194"/>
      <c r="W536" s="194"/>
      <c r="X536" s="194"/>
      <c r="Y536" s="194"/>
      <c r="Z536" s="195">
        <v>45717</v>
      </c>
      <c r="AA536" s="301" cm="1">
        <f t="array" ref="AA536">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45748</v>
      </c>
      <c r="AB536" s="186"/>
      <c r="AC536" s="186"/>
      <c r="AD536" s="186"/>
      <c r="AE536" s="196"/>
      <c r="AF536" s="197"/>
      <c r="AG536" s="196"/>
      <c r="AH536" s="196"/>
      <c r="AI536" s="186">
        <f t="shared" si="39"/>
        <v>0</v>
      </c>
      <c r="AJ536" s="186">
        <f t="shared" si="37"/>
        <v>0</v>
      </c>
      <c r="AK536" s="186">
        <f t="shared" si="40"/>
        <v>0</v>
      </c>
      <c r="AL536" s="196"/>
      <c r="AM536"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c r="AN536" s="237"/>
      <c r="AO536" s="237"/>
      <c r="AP536" s="237"/>
      <c r="AQ536" s="237"/>
      <c r="AR536" s="237"/>
      <c r="AS536" s="237"/>
    </row>
    <row r="537" spans="1:45" ht="20.85" hidden="1" customHeight="1" thickBot="1">
      <c r="A537" s="185"/>
      <c r="B537" s="186" t="s">
        <v>252</v>
      </c>
      <c r="C537" s="186" t="s">
        <v>187</v>
      </c>
      <c r="D537" s="199" t="s">
        <v>90</v>
      </c>
      <c r="E537" s="202" t="s">
        <v>275</v>
      </c>
      <c r="F537" s="191">
        <v>32</v>
      </c>
      <c r="G537" s="191">
        <v>24</v>
      </c>
      <c r="H537" s="203" t="s">
        <v>253</v>
      </c>
      <c r="I537" s="203" t="s">
        <v>253</v>
      </c>
      <c r="J537" s="222">
        <v>173401.61797368</v>
      </c>
      <c r="K537" s="191"/>
      <c r="L537" s="203"/>
      <c r="M537" s="192"/>
      <c r="N537" s="203"/>
      <c r="O537" s="192">
        <v>0</v>
      </c>
      <c r="P537" s="192"/>
      <c r="Q537" s="192">
        <v>0</v>
      </c>
      <c r="R537" s="192"/>
      <c r="S537" s="192">
        <v>0</v>
      </c>
      <c r="T537" s="193" t="str">
        <f>IF(Tabela6[[#This Row],[Desconto SLA Mês]]&lt;&gt;"preenchimento pendente","Sim","Não")</f>
        <v>Sim</v>
      </c>
      <c r="U537" s="168">
        <f t="shared" si="38"/>
        <v>173401.61797368</v>
      </c>
      <c r="V537" s="194"/>
      <c r="W537" s="194"/>
      <c r="X537" s="194"/>
      <c r="Y537" s="194"/>
      <c r="Z537" s="195">
        <v>45717</v>
      </c>
      <c r="AA537" s="301" cm="1">
        <f t="array" ref="AA537">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45748</v>
      </c>
      <c r="AB537" s="186"/>
      <c r="AC537" s="186"/>
      <c r="AD537" s="186"/>
      <c r="AE537" s="196"/>
      <c r="AF537" s="197"/>
      <c r="AG537" s="196"/>
      <c r="AH537" s="196"/>
      <c r="AI537" s="186">
        <f t="shared" si="39"/>
        <v>0</v>
      </c>
      <c r="AJ537" s="186">
        <f t="shared" si="37"/>
        <v>0</v>
      </c>
      <c r="AK537" s="186">
        <f t="shared" si="40"/>
        <v>0</v>
      </c>
      <c r="AL537" s="196"/>
      <c r="AM537"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c r="AN537" s="237"/>
      <c r="AO537" s="237"/>
      <c r="AP537" s="237"/>
      <c r="AQ537" s="237"/>
      <c r="AR537" s="237"/>
      <c r="AS537" s="237"/>
    </row>
    <row r="538" spans="1:45" ht="20.85" hidden="1" customHeight="1" thickBot="1">
      <c r="A538" s="185"/>
      <c r="B538" s="186" t="s">
        <v>252</v>
      </c>
      <c r="C538" s="186" t="s">
        <v>187</v>
      </c>
      <c r="D538" s="199" t="s">
        <v>90</v>
      </c>
      <c r="E538" s="202" t="s">
        <v>275</v>
      </c>
      <c r="F538" s="191">
        <v>32</v>
      </c>
      <c r="G538" s="191">
        <v>24</v>
      </c>
      <c r="H538" s="203" t="s">
        <v>253</v>
      </c>
      <c r="I538" s="203" t="s">
        <v>253</v>
      </c>
      <c r="J538" s="222">
        <v>173401.61797368</v>
      </c>
      <c r="K538" s="191"/>
      <c r="L538" s="203"/>
      <c r="M538" s="192"/>
      <c r="N538" s="203"/>
      <c r="O538" s="200" t="s">
        <v>254</v>
      </c>
      <c r="P538" s="192"/>
      <c r="Q538" s="192">
        <v>0</v>
      </c>
      <c r="R538" s="192"/>
      <c r="S538" s="192">
        <v>0</v>
      </c>
      <c r="T538" s="193" t="str">
        <f>IF(Tabela6[[#This Row],[Desconto SLA Mês]]&lt;&gt;"preenchimento pendente","Sim","Não")</f>
        <v>Não</v>
      </c>
      <c r="U538" s="168">
        <f t="shared" si="38"/>
        <v>173401.61797368</v>
      </c>
      <c r="V538" s="194"/>
      <c r="W538" s="194"/>
      <c r="X538" s="194"/>
      <c r="Y538" s="194"/>
      <c r="Z538" s="195">
        <v>45748</v>
      </c>
      <c r="AA538" s="301" cm="1">
        <f t="array" ref="AA538">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45778</v>
      </c>
      <c r="AB538" s="186"/>
      <c r="AC538" s="186"/>
      <c r="AD538" s="186"/>
      <c r="AE538" s="196"/>
      <c r="AF538" s="197"/>
      <c r="AG538" s="196"/>
      <c r="AH538" s="196"/>
      <c r="AI538" s="186">
        <f t="shared" si="39"/>
        <v>0</v>
      </c>
      <c r="AJ538" s="186">
        <f t="shared" si="37"/>
        <v>0</v>
      </c>
      <c r="AK538" s="186">
        <f t="shared" si="40"/>
        <v>0</v>
      </c>
      <c r="AL538" s="196"/>
      <c r="AM538"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c r="AN538" s="237"/>
      <c r="AO538" s="237"/>
      <c r="AP538" s="237"/>
      <c r="AQ538" s="237"/>
      <c r="AR538" s="237"/>
      <c r="AS538" s="237"/>
    </row>
    <row r="539" spans="1:45" ht="20.85" hidden="1" customHeight="1" thickBot="1">
      <c r="A539" s="185"/>
      <c r="B539" s="186" t="s">
        <v>252</v>
      </c>
      <c r="C539" s="186" t="s">
        <v>187</v>
      </c>
      <c r="D539" s="199" t="s">
        <v>90</v>
      </c>
      <c r="E539" s="202" t="s">
        <v>275</v>
      </c>
      <c r="F539" s="191">
        <v>32</v>
      </c>
      <c r="G539" s="191">
        <v>24</v>
      </c>
      <c r="H539" s="200" t="s">
        <v>253</v>
      </c>
      <c r="I539" s="200" t="s">
        <v>253</v>
      </c>
      <c r="J539" s="222">
        <v>173401.61797368</v>
      </c>
      <c r="K539" s="191"/>
      <c r="L539" s="192"/>
      <c r="M539" s="192"/>
      <c r="N539" s="192"/>
      <c r="O539" s="192"/>
      <c r="P539" s="192"/>
      <c r="Q539" s="192">
        <v>0</v>
      </c>
      <c r="R539" s="192"/>
      <c r="S539" s="192">
        <v>0</v>
      </c>
      <c r="T539" s="193" t="str">
        <f>IF(Tabela6[[#This Row],[Desconto SLA Mês]]&lt;&gt;"preenchimento pendente","Sim","Não")</f>
        <v>Sim</v>
      </c>
      <c r="U539" s="168">
        <f t="shared" si="38"/>
        <v>173401.61797368</v>
      </c>
      <c r="V539" s="194"/>
      <c r="W539" s="194"/>
      <c r="X539" s="194"/>
      <c r="Y539" s="194"/>
      <c r="Z539" s="195">
        <v>45778</v>
      </c>
      <c r="AA539" s="301" cm="1">
        <f t="array" ref="AA539">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45809</v>
      </c>
      <c r="AB539" s="186">
        <v>13600.92</v>
      </c>
      <c r="AC539" s="186">
        <v>12404.44</v>
      </c>
      <c r="AD539" s="186"/>
      <c r="AE539" s="196"/>
      <c r="AF539" s="197"/>
      <c r="AG539" s="196"/>
      <c r="AH539" s="196"/>
      <c r="AI539" s="186">
        <f t="shared" si="39"/>
        <v>0</v>
      </c>
      <c r="AJ539" s="186">
        <f t="shared" si="37"/>
        <v>1196.4799999999996</v>
      </c>
      <c r="AK539" s="186">
        <f t="shared" si="40"/>
        <v>0</v>
      </c>
      <c r="AL539" s="196"/>
      <c r="AM539"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c r="AN539" s="237"/>
      <c r="AO539" s="237"/>
      <c r="AP539" s="237"/>
      <c r="AQ539" s="237"/>
      <c r="AR539" s="237"/>
      <c r="AS539" s="237"/>
    </row>
    <row r="540" spans="1:45" ht="20.85" hidden="1" customHeight="1" thickBot="1">
      <c r="A540" s="185"/>
      <c r="B540" s="186" t="s">
        <v>99</v>
      </c>
      <c r="C540" s="186" t="s">
        <v>187</v>
      </c>
      <c r="D540" s="199" t="s">
        <v>90</v>
      </c>
      <c r="E540" s="202" t="s">
        <v>275</v>
      </c>
      <c r="F540" s="191">
        <v>32</v>
      </c>
      <c r="G540" s="191">
        <v>24</v>
      </c>
      <c r="H540" s="191">
        <v>0</v>
      </c>
      <c r="I540" s="191">
        <v>0</v>
      </c>
      <c r="J540" s="222">
        <v>173401.61797368</v>
      </c>
      <c r="K540" s="191"/>
      <c r="L540" s="192">
        <v>0</v>
      </c>
      <c r="M540" s="192"/>
      <c r="N540" s="192">
        <v>0</v>
      </c>
      <c r="O540" s="192">
        <v>-289</v>
      </c>
      <c r="P540" s="192"/>
      <c r="Q540" s="192">
        <v>0</v>
      </c>
      <c r="R540" s="235"/>
      <c r="S540" s="204">
        <v>0</v>
      </c>
      <c r="T540" s="193" t="str">
        <f>IF(Tabela6[[#This Row],[Desconto SLA Mês]]&lt;&gt;"preenchimento pendente","Sim","Não")</f>
        <v>Sim</v>
      </c>
      <c r="U540" s="168">
        <f t="shared" si="38"/>
        <v>173112.61797368</v>
      </c>
      <c r="V540" s="194"/>
      <c r="W540" s="194"/>
      <c r="X540" s="194"/>
      <c r="Y540" s="194"/>
      <c r="Z540" s="195">
        <v>45809</v>
      </c>
      <c r="AA540" s="301" cm="1">
        <f t="array" ref="AA540">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45839</v>
      </c>
      <c r="AB540" s="186"/>
      <c r="AC540" s="186"/>
      <c r="AD540" s="186"/>
      <c r="AE540" s="196"/>
      <c r="AF540" s="197"/>
      <c r="AG540" s="196"/>
      <c r="AH540" s="196"/>
      <c r="AI540" s="186">
        <f t="shared" si="39"/>
        <v>0</v>
      </c>
      <c r="AJ540" s="186">
        <f t="shared" si="37"/>
        <v>0</v>
      </c>
      <c r="AK540" s="186">
        <f t="shared" si="40"/>
        <v>289</v>
      </c>
      <c r="AL540" s="196"/>
      <c r="AM540"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c r="AN540" s="237"/>
      <c r="AO540" s="237"/>
      <c r="AP540" s="237"/>
      <c r="AQ540" s="237"/>
      <c r="AR540" s="237"/>
      <c r="AS540" s="237"/>
    </row>
    <row r="541" spans="1:45" ht="20.85" hidden="1" customHeight="1" thickBot="1">
      <c r="A541" s="185">
        <v>45891</v>
      </c>
      <c r="B541" s="186" t="s">
        <v>99</v>
      </c>
      <c r="C541" s="186" t="s">
        <v>187</v>
      </c>
      <c r="D541" s="199" t="s">
        <v>90</v>
      </c>
      <c r="E541" s="202" t="s">
        <v>275</v>
      </c>
      <c r="F541" s="191">
        <v>32</v>
      </c>
      <c r="G541" s="191">
        <v>24</v>
      </c>
      <c r="H541" s="191">
        <v>0</v>
      </c>
      <c r="I541" s="191">
        <v>0</v>
      </c>
      <c r="J541" s="222">
        <v>173401.61797368</v>
      </c>
      <c r="K541" s="191"/>
      <c r="L541" s="192">
        <v>0</v>
      </c>
      <c r="M541" s="192"/>
      <c r="N541" s="192">
        <v>0</v>
      </c>
      <c r="O541" s="192">
        <v>-282.85000000000002</v>
      </c>
      <c r="P541" s="192"/>
      <c r="Q541" s="192">
        <v>0</v>
      </c>
      <c r="R541" s="192"/>
      <c r="S541" s="192">
        <v>0</v>
      </c>
      <c r="T541" s="193" t="str">
        <f>IF(Tabela6[[#This Row],[Desconto SLA Mês]]&lt;&gt;"preenchimento pendente","Sim","Não")</f>
        <v>Sim</v>
      </c>
      <c r="U541" s="168">
        <f t="shared" si="38"/>
        <v>173118.76797367999</v>
      </c>
      <c r="V541" s="194"/>
      <c r="W541" s="194"/>
      <c r="X541" s="194"/>
      <c r="Y541" s="194"/>
      <c r="Z541" s="195">
        <v>45839</v>
      </c>
      <c r="AA541" s="301" cm="1">
        <f t="array" ref="AA541">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45870</v>
      </c>
      <c r="AB541" s="186"/>
      <c r="AC541" s="204"/>
      <c r="AD541" s="204"/>
      <c r="AE541" s="196"/>
      <c r="AF541" s="197"/>
      <c r="AG541" s="196"/>
      <c r="AH541" s="196"/>
      <c r="AI541" s="186">
        <f t="shared" si="39"/>
        <v>0</v>
      </c>
      <c r="AJ541" s="186">
        <f t="shared" ref="AJ541:AJ560" si="41">AB541-AC541</f>
        <v>0</v>
      </c>
      <c r="AK541" s="186">
        <f t="shared" si="40"/>
        <v>282.85000000000582</v>
      </c>
      <c r="AL541" s="196"/>
      <c r="AM541"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c r="AN541" s="237"/>
      <c r="AO541" s="237"/>
      <c r="AP541" s="237"/>
      <c r="AQ541" s="237"/>
      <c r="AR541" s="237"/>
      <c r="AS541" s="237"/>
    </row>
    <row r="542" spans="1:45" ht="20.85" hidden="1" customHeight="1" thickBot="1">
      <c r="A542" s="185"/>
      <c r="B542" s="186" t="s">
        <v>252</v>
      </c>
      <c r="C542" s="186" t="s">
        <v>187</v>
      </c>
      <c r="D542" s="199" t="s">
        <v>90</v>
      </c>
      <c r="E542" s="202" t="s">
        <v>275</v>
      </c>
      <c r="F542" s="191">
        <v>32</v>
      </c>
      <c r="G542" s="191">
        <v>24</v>
      </c>
      <c r="H542" s="203" t="s">
        <v>253</v>
      </c>
      <c r="I542" s="203" t="s">
        <v>253</v>
      </c>
      <c r="J542" s="222">
        <v>173401.61797368</v>
      </c>
      <c r="K542" s="191"/>
      <c r="L542" s="200"/>
      <c r="M542" s="192"/>
      <c r="N542" s="200"/>
      <c r="O542" s="200" t="s">
        <v>254</v>
      </c>
      <c r="P542" s="192"/>
      <c r="Q542" s="192">
        <v>0</v>
      </c>
      <c r="R542" s="192">
        <v>0</v>
      </c>
      <c r="S542" s="192">
        <v>0</v>
      </c>
      <c r="T542" s="193" t="str">
        <f>IF(Tabela6[[#This Row],[Desconto SLA Mês]]&lt;&gt;"preenchimento pendente","Sim","Não")</f>
        <v>Não</v>
      </c>
      <c r="U542" s="168">
        <f t="shared" si="38"/>
        <v>173401.61797368</v>
      </c>
      <c r="V542" s="194"/>
      <c r="W542" s="194"/>
      <c r="X542" s="194"/>
      <c r="Y542" s="194"/>
      <c r="Z542" s="195">
        <v>45870</v>
      </c>
      <c r="AA542" s="301" cm="1">
        <f t="array" ref="AA542">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45901</v>
      </c>
      <c r="AB542" s="186"/>
      <c r="AC542" s="204"/>
      <c r="AD542" s="204"/>
      <c r="AE542" s="196"/>
      <c r="AF542" s="197"/>
      <c r="AG542" s="196"/>
      <c r="AH542" s="196"/>
      <c r="AI542" s="186">
        <f t="shared" si="39"/>
        <v>0</v>
      </c>
      <c r="AJ542" s="186">
        <f t="shared" si="41"/>
        <v>0</v>
      </c>
      <c r="AK542" s="186">
        <f t="shared" si="40"/>
        <v>0</v>
      </c>
      <c r="AL542" s="196"/>
      <c r="AM542"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c r="AN542" s="237"/>
      <c r="AO542" s="237"/>
      <c r="AP542" s="237"/>
      <c r="AQ542" s="237"/>
      <c r="AR542" s="237"/>
      <c r="AS542" s="237"/>
    </row>
    <row r="543" spans="1:45" ht="20.85" hidden="1" customHeight="1" thickBot="1">
      <c r="A543" s="185">
        <v>45936</v>
      </c>
      <c r="B543" s="186" t="s">
        <v>99</v>
      </c>
      <c r="C543" s="186" t="s">
        <v>187</v>
      </c>
      <c r="D543" s="199" t="s">
        <v>90</v>
      </c>
      <c r="E543" s="202" t="s">
        <v>275</v>
      </c>
      <c r="F543" s="191">
        <v>32</v>
      </c>
      <c r="G543" s="191">
        <v>24</v>
      </c>
      <c r="H543" s="191">
        <v>0</v>
      </c>
      <c r="I543" s="191">
        <v>0</v>
      </c>
      <c r="J543" s="222">
        <v>169707.47</v>
      </c>
      <c r="K543" s="191"/>
      <c r="L543" s="192">
        <v>0</v>
      </c>
      <c r="M543" s="192"/>
      <c r="N543" s="192">
        <v>0</v>
      </c>
      <c r="O543" s="192">
        <v>-316.18</v>
      </c>
      <c r="P543" s="192"/>
      <c r="Q543" s="192">
        <v>0</v>
      </c>
      <c r="R543" s="192">
        <v>0</v>
      </c>
      <c r="S543" s="192">
        <v>0</v>
      </c>
      <c r="T543" s="193" t="str">
        <f>IF(Tabela6[[#This Row],[Desconto SLA Mês]]&lt;&gt;"preenchimento pendente","Sim","Não")</f>
        <v>Sim</v>
      </c>
      <c r="U543" s="168">
        <f t="shared" si="38"/>
        <v>169391.29</v>
      </c>
      <c r="V543" s="194"/>
      <c r="W543" s="194"/>
      <c r="X543" s="194">
        <v>48466.6</v>
      </c>
      <c r="Y543" s="194" t="s">
        <v>255</v>
      </c>
      <c r="Z543" s="195">
        <v>45901</v>
      </c>
      <c r="AA543" s="301" cm="1">
        <f t="array" ref="AA543">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45931</v>
      </c>
      <c r="AB543" s="186"/>
      <c r="AC543" s="186"/>
      <c r="AD543" s="186"/>
      <c r="AE543" s="196"/>
      <c r="AF543" s="197"/>
      <c r="AG543" s="196"/>
      <c r="AH543" s="196"/>
      <c r="AI543" s="186">
        <f t="shared" si="39"/>
        <v>0</v>
      </c>
      <c r="AJ543" s="186">
        <f t="shared" si="41"/>
        <v>0</v>
      </c>
      <c r="AK543" s="186">
        <f t="shared" si="40"/>
        <v>316.17999999999302</v>
      </c>
      <c r="AL543" s="196"/>
      <c r="AM543"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c r="AN543" s="237"/>
      <c r="AO543" s="237"/>
      <c r="AP543" s="237"/>
      <c r="AQ543" s="237"/>
      <c r="AR543" s="237"/>
      <c r="AS543" s="237"/>
    </row>
    <row r="544" spans="1:45" ht="20.85" hidden="1" customHeight="1" thickBot="1">
      <c r="A544" s="185"/>
      <c r="B544" s="186" t="s">
        <v>252</v>
      </c>
      <c r="C544" s="186" t="s">
        <v>187</v>
      </c>
      <c r="D544" s="199" t="s">
        <v>90</v>
      </c>
      <c r="E544" s="199" t="s">
        <v>275</v>
      </c>
      <c r="F544" s="191">
        <v>32</v>
      </c>
      <c r="G544" s="191"/>
      <c r="H544" s="191"/>
      <c r="I544" s="191"/>
      <c r="J544" s="222"/>
      <c r="K544" s="191"/>
      <c r="L544" s="192"/>
      <c r="M544" s="192"/>
      <c r="N544" s="192"/>
      <c r="O544" s="192"/>
      <c r="P544" s="192"/>
      <c r="Q544" s="192"/>
      <c r="R544" s="192"/>
      <c r="S544" s="192"/>
      <c r="T544" s="193" t="str">
        <f>IF(Tabela6[[#This Row],[Desconto SLA Mês]]&lt;&gt;"preenchimento pendente","Sim","Não")</f>
        <v>Sim</v>
      </c>
      <c r="U544" s="168">
        <f t="shared" si="38"/>
        <v>0</v>
      </c>
      <c r="V544" s="194"/>
      <c r="W544" s="194"/>
      <c r="X544" s="194"/>
      <c r="Y544" s="194"/>
      <c r="Z544" s="195">
        <v>45931</v>
      </c>
      <c r="AA544" s="301" cm="1">
        <f t="array" ref="AA544">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45962</v>
      </c>
      <c r="AB544" s="186"/>
      <c r="AC544" s="186"/>
      <c r="AD544" s="186"/>
      <c r="AE544" s="196"/>
      <c r="AF544" s="197"/>
      <c r="AG544" s="196"/>
      <c r="AH544" s="196">
        <f>I544-J544</f>
        <v>0</v>
      </c>
      <c r="AI544" s="186">
        <f t="shared" si="39"/>
        <v>0</v>
      </c>
      <c r="AJ544" s="186">
        <f t="shared" si="41"/>
        <v>0</v>
      </c>
      <c r="AK544" s="186">
        <f t="shared" si="40"/>
        <v>0</v>
      </c>
      <c r="AL544" s="196"/>
      <c r="AM544"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c r="AN544" s="237"/>
      <c r="AO544" s="237"/>
      <c r="AP544" s="237"/>
      <c r="AQ544" s="237"/>
      <c r="AR544" s="237"/>
      <c r="AS544" s="237"/>
    </row>
    <row r="545" spans="1:45" ht="20.85" hidden="1" customHeight="1" thickBot="1">
      <c r="A545" s="185"/>
      <c r="B545" s="186" t="s">
        <v>252</v>
      </c>
      <c r="C545" s="186" t="s">
        <v>187</v>
      </c>
      <c r="D545" s="199" t="s">
        <v>90</v>
      </c>
      <c r="E545" s="199" t="s">
        <v>275</v>
      </c>
      <c r="F545" s="191">
        <v>32</v>
      </c>
      <c r="G545" s="191"/>
      <c r="H545" s="191"/>
      <c r="I545" s="191"/>
      <c r="J545" s="222"/>
      <c r="K545" s="191"/>
      <c r="L545" s="192"/>
      <c r="M545" s="192"/>
      <c r="N545" s="192"/>
      <c r="O545" s="192"/>
      <c r="P545" s="192"/>
      <c r="Q545" s="192"/>
      <c r="R545" s="192"/>
      <c r="S545" s="192"/>
      <c r="T545" s="193" t="str">
        <f>IF(Tabela6[[#This Row],[Desconto SLA Mês]]&lt;&gt;"preenchimento pendente","Sim","Não")</f>
        <v>Sim</v>
      </c>
      <c r="U545" s="168">
        <f t="shared" si="38"/>
        <v>0</v>
      </c>
      <c r="V545" s="194"/>
      <c r="W545" s="194"/>
      <c r="X545" s="194"/>
      <c r="Y545" s="194"/>
      <c r="Z545" s="195">
        <v>45962</v>
      </c>
      <c r="AA545" s="301" cm="1">
        <f t="array" ref="AA545">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45992</v>
      </c>
      <c r="AB545" s="186"/>
      <c r="AC545" s="186"/>
      <c r="AD545" s="186"/>
      <c r="AE545" s="196"/>
      <c r="AF545" s="197"/>
      <c r="AG545" s="196"/>
      <c r="AH545" s="196"/>
      <c r="AI545" s="186">
        <f t="shared" si="39"/>
        <v>0</v>
      </c>
      <c r="AJ545" s="186">
        <f t="shared" si="41"/>
        <v>0</v>
      </c>
      <c r="AK545" s="186">
        <f t="shared" si="40"/>
        <v>0</v>
      </c>
      <c r="AL545" s="196"/>
      <c r="AM545"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c r="AN545" s="237"/>
      <c r="AO545" s="237"/>
      <c r="AP545" s="237"/>
      <c r="AQ545" s="237"/>
      <c r="AR545" s="237"/>
      <c r="AS545" s="237"/>
    </row>
    <row r="546" spans="1:45" ht="20.85" hidden="1" customHeight="1" thickBot="1">
      <c r="A546" s="185"/>
      <c r="B546" s="186" t="s">
        <v>252</v>
      </c>
      <c r="C546" s="186" t="s">
        <v>187</v>
      </c>
      <c r="D546" s="199" t="s">
        <v>90</v>
      </c>
      <c r="E546" s="199" t="s">
        <v>275</v>
      </c>
      <c r="F546" s="191">
        <v>32</v>
      </c>
      <c r="G546" s="191"/>
      <c r="H546" s="191"/>
      <c r="I546" s="191"/>
      <c r="J546" s="222"/>
      <c r="K546" s="191"/>
      <c r="L546" s="192"/>
      <c r="M546" s="192"/>
      <c r="N546" s="192"/>
      <c r="O546" s="192"/>
      <c r="P546" s="192"/>
      <c r="Q546" s="192"/>
      <c r="R546" s="192"/>
      <c r="S546" s="192"/>
      <c r="T546" s="193" t="str">
        <f>IF(Tabela6[[#This Row],[Desconto SLA Mês]]&lt;&gt;"preenchimento pendente","Sim","Não")</f>
        <v>Sim</v>
      </c>
      <c r="U546" s="168">
        <f t="shared" si="38"/>
        <v>0</v>
      </c>
      <c r="V546" s="194"/>
      <c r="W546" s="194"/>
      <c r="X546" s="194"/>
      <c r="Y546" s="194"/>
      <c r="Z546" s="195">
        <v>45992</v>
      </c>
      <c r="AA546" s="301" cm="1">
        <f t="array" ref="AA546">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46023</v>
      </c>
      <c r="AB546" s="186"/>
      <c r="AC546" s="186"/>
      <c r="AD546" s="186"/>
      <c r="AE546" s="196"/>
      <c r="AF546" s="197"/>
      <c r="AG546" s="196"/>
      <c r="AH546" s="196"/>
      <c r="AI546" s="186">
        <f t="shared" si="39"/>
        <v>0</v>
      </c>
      <c r="AJ546" s="186">
        <f t="shared" si="41"/>
        <v>0</v>
      </c>
      <c r="AK546" s="186">
        <f t="shared" si="40"/>
        <v>0</v>
      </c>
      <c r="AL546" s="196"/>
      <c r="AM546"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c r="AN546" s="237"/>
      <c r="AO546" s="237"/>
      <c r="AP546" s="237"/>
      <c r="AQ546" s="237"/>
      <c r="AR546" s="237"/>
      <c r="AS546" s="237"/>
    </row>
    <row r="547" spans="1:45" ht="20.85" hidden="1" customHeight="1" thickBot="1">
      <c r="A547" s="185"/>
      <c r="B547" s="186" t="s">
        <v>99</v>
      </c>
      <c r="C547" s="186" t="s">
        <v>187</v>
      </c>
      <c r="D547" s="199" t="s">
        <v>91</v>
      </c>
      <c r="E547" s="199" t="s">
        <v>14</v>
      </c>
      <c r="F547" s="191">
        <v>2</v>
      </c>
      <c r="G547" s="191">
        <v>2</v>
      </c>
      <c r="H547" s="191">
        <v>0</v>
      </c>
      <c r="I547" s="191">
        <v>0</v>
      </c>
      <c r="J547" s="222">
        <v>13500</v>
      </c>
      <c r="K547" s="191">
        <v>0</v>
      </c>
      <c r="L547" s="192">
        <v>0</v>
      </c>
      <c r="M547" s="192">
        <v>0</v>
      </c>
      <c r="N547" s="192">
        <v>0</v>
      </c>
      <c r="O547" s="192">
        <v>0</v>
      </c>
      <c r="P547" s="192">
        <v>0</v>
      </c>
      <c r="Q547" s="192">
        <v>0</v>
      </c>
      <c r="R547" s="192">
        <v>0</v>
      </c>
      <c r="S547" s="192">
        <v>0</v>
      </c>
      <c r="T547" s="193" t="str">
        <f>IF(Tabela6[[#This Row],[Desconto SLA Mês]]&lt;&gt;"preenchimento pendente","Sim","Não")</f>
        <v>Sim</v>
      </c>
      <c r="U547" s="168">
        <f t="shared" si="38"/>
        <v>13500</v>
      </c>
      <c r="V547" s="194"/>
      <c r="W547" s="194"/>
      <c r="X547" s="194"/>
      <c r="Y547" s="194"/>
      <c r="Z547" s="195">
        <v>45658</v>
      </c>
      <c r="AA547" s="301" cm="1">
        <f t="array" ref="AA547">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45689</v>
      </c>
      <c r="AB547" s="186"/>
      <c r="AC547" s="186"/>
      <c r="AD547" s="186"/>
      <c r="AE547" s="196"/>
      <c r="AF547" s="197"/>
      <c r="AG547" s="196"/>
      <c r="AH547" s="196"/>
      <c r="AI547" s="186">
        <f t="shared" si="39"/>
        <v>0</v>
      </c>
      <c r="AJ547" s="186">
        <f t="shared" si="41"/>
        <v>0</v>
      </c>
      <c r="AK547" s="186">
        <f t="shared" si="40"/>
        <v>0</v>
      </c>
      <c r="AL547" s="196"/>
      <c r="AM547"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c r="AN547" s="237"/>
      <c r="AO547" s="237"/>
      <c r="AP547" s="237"/>
      <c r="AQ547" s="237"/>
      <c r="AR547" s="237"/>
      <c r="AS547" s="237"/>
    </row>
    <row r="548" spans="1:45" ht="20.85" hidden="1" customHeight="1" thickBot="1">
      <c r="A548" s="185"/>
      <c r="B548" s="186" t="s">
        <v>99</v>
      </c>
      <c r="C548" s="186" t="s">
        <v>187</v>
      </c>
      <c r="D548" s="199" t="s">
        <v>91</v>
      </c>
      <c r="E548" s="199" t="s">
        <v>14</v>
      </c>
      <c r="F548" s="191">
        <v>2</v>
      </c>
      <c r="G548" s="191">
        <v>2</v>
      </c>
      <c r="H548" s="191">
        <v>0</v>
      </c>
      <c r="I548" s="191">
        <v>0</v>
      </c>
      <c r="J548" s="222">
        <v>13500</v>
      </c>
      <c r="K548" s="191"/>
      <c r="L548" s="192">
        <v>0</v>
      </c>
      <c r="M548" s="192">
        <v>0</v>
      </c>
      <c r="N548" s="192">
        <v>0</v>
      </c>
      <c r="O548" s="192">
        <v>0</v>
      </c>
      <c r="P548" s="192">
        <v>0</v>
      </c>
      <c r="Q548" s="192">
        <v>0</v>
      </c>
      <c r="R548" s="192">
        <v>0</v>
      </c>
      <c r="S548" s="192">
        <v>0</v>
      </c>
      <c r="T548" s="193" t="str">
        <f>IF(Tabela6[[#This Row],[Desconto SLA Mês]]&lt;&gt;"preenchimento pendente","Sim","Não")</f>
        <v>Sim</v>
      </c>
      <c r="U548" s="168">
        <f t="shared" si="38"/>
        <v>13500</v>
      </c>
      <c r="V548" s="194"/>
      <c r="W548" s="194"/>
      <c r="X548" s="194"/>
      <c r="Y548" s="194"/>
      <c r="Z548" s="195">
        <v>45689</v>
      </c>
      <c r="AA548" s="301" cm="1">
        <f t="array" ref="AA548">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45717</v>
      </c>
      <c r="AB548" s="186"/>
      <c r="AC548" s="186"/>
      <c r="AD548" s="186"/>
      <c r="AE548" s="196"/>
      <c r="AF548" s="197"/>
      <c r="AG548" s="196"/>
      <c r="AH548" s="196"/>
      <c r="AI548" s="186">
        <f t="shared" si="39"/>
        <v>0</v>
      </c>
      <c r="AJ548" s="186">
        <f t="shared" si="41"/>
        <v>0</v>
      </c>
      <c r="AK548" s="186">
        <f t="shared" si="40"/>
        <v>0</v>
      </c>
      <c r="AL548" s="196"/>
      <c r="AM548"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c r="AN548" s="237"/>
      <c r="AO548" s="237"/>
      <c r="AP548" s="237"/>
      <c r="AQ548" s="237"/>
      <c r="AR548" s="237"/>
      <c r="AS548" s="237"/>
    </row>
    <row r="549" spans="1:45" ht="20.85" hidden="1" customHeight="1" thickBot="1">
      <c r="A549" s="185"/>
      <c r="B549" s="186" t="s">
        <v>252</v>
      </c>
      <c r="C549" s="186" t="s">
        <v>187</v>
      </c>
      <c r="D549" s="199" t="s">
        <v>91</v>
      </c>
      <c r="E549" s="199" t="s">
        <v>14</v>
      </c>
      <c r="F549" s="191">
        <v>2</v>
      </c>
      <c r="G549" s="191">
        <v>2</v>
      </c>
      <c r="H549" s="203" t="s">
        <v>253</v>
      </c>
      <c r="I549" s="203" t="s">
        <v>253</v>
      </c>
      <c r="J549" s="222">
        <v>13500</v>
      </c>
      <c r="K549" s="191"/>
      <c r="L549" s="203"/>
      <c r="M549" s="192"/>
      <c r="N549" s="203"/>
      <c r="O549" s="192">
        <v>0</v>
      </c>
      <c r="P549" s="192"/>
      <c r="Q549" s="192">
        <v>0</v>
      </c>
      <c r="R549" s="192"/>
      <c r="S549" s="192">
        <v>0</v>
      </c>
      <c r="T549" s="193" t="str">
        <f>IF(Tabela6[[#This Row],[Desconto SLA Mês]]&lt;&gt;"preenchimento pendente","Sim","Não")</f>
        <v>Sim</v>
      </c>
      <c r="U549" s="168">
        <f t="shared" si="38"/>
        <v>13500</v>
      </c>
      <c r="V549" s="194"/>
      <c r="W549" s="194"/>
      <c r="X549" s="194"/>
      <c r="Y549" s="194"/>
      <c r="Z549" s="195">
        <v>45717</v>
      </c>
      <c r="AA549" s="301" cm="1">
        <f t="array" ref="AA549">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45748</v>
      </c>
      <c r="AB549" s="186"/>
      <c r="AC549" s="186"/>
      <c r="AD549" s="186"/>
      <c r="AE549" s="196"/>
      <c r="AF549" s="197"/>
      <c r="AG549" s="196"/>
      <c r="AH549" s="196"/>
      <c r="AI549" s="186">
        <f t="shared" si="39"/>
        <v>0</v>
      </c>
      <c r="AJ549" s="186">
        <f t="shared" si="41"/>
        <v>0</v>
      </c>
      <c r="AK549" s="186">
        <f t="shared" si="40"/>
        <v>0</v>
      </c>
      <c r="AL549" s="196"/>
      <c r="AM549"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c r="AN549" s="237"/>
      <c r="AO549" s="237"/>
      <c r="AP549" s="237"/>
      <c r="AQ549" s="237"/>
      <c r="AR549" s="237"/>
      <c r="AS549" s="237"/>
    </row>
    <row r="550" spans="1:45" ht="20.85" hidden="1" customHeight="1" thickBot="1">
      <c r="A550" s="185"/>
      <c r="B550" s="186" t="s">
        <v>252</v>
      </c>
      <c r="C550" s="186" t="s">
        <v>187</v>
      </c>
      <c r="D550" s="199" t="s">
        <v>91</v>
      </c>
      <c r="E550" s="199" t="s">
        <v>14</v>
      </c>
      <c r="F550" s="191">
        <v>2</v>
      </c>
      <c r="G550" s="191">
        <v>2</v>
      </c>
      <c r="H550" s="203" t="s">
        <v>253</v>
      </c>
      <c r="I550" s="203" t="s">
        <v>253</v>
      </c>
      <c r="J550" s="222">
        <v>13500</v>
      </c>
      <c r="K550" s="191"/>
      <c r="L550" s="203"/>
      <c r="M550" s="192"/>
      <c r="N550" s="203"/>
      <c r="O550" s="200" t="s">
        <v>254</v>
      </c>
      <c r="P550" s="192"/>
      <c r="Q550" s="192">
        <v>0</v>
      </c>
      <c r="R550" s="192"/>
      <c r="S550" s="192">
        <v>0</v>
      </c>
      <c r="T550" s="193" t="str">
        <f>IF(Tabela6[[#This Row],[Desconto SLA Mês]]&lt;&gt;"preenchimento pendente","Sim","Não")</f>
        <v>Não</v>
      </c>
      <c r="U550" s="168">
        <f t="shared" si="38"/>
        <v>13500</v>
      </c>
      <c r="V550" s="194"/>
      <c r="W550" s="194"/>
      <c r="X550" s="194"/>
      <c r="Y550" s="194"/>
      <c r="Z550" s="195">
        <v>45748</v>
      </c>
      <c r="AA550" s="301" cm="1">
        <f t="array" ref="AA550">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45778</v>
      </c>
      <c r="AB550" s="186"/>
      <c r="AC550" s="186"/>
      <c r="AD550" s="186"/>
      <c r="AE550" s="196"/>
      <c r="AF550" s="197"/>
      <c r="AG550" s="196"/>
      <c r="AH550" s="196"/>
      <c r="AI550" s="186">
        <f t="shared" si="39"/>
        <v>0</v>
      </c>
      <c r="AJ550" s="186">
        <f t="shared" si="41"/>
        <v>0</v>
      </c>
      <c r="AK550" s="186">
        <f t="shared" si="40"/>
        <v>0</v>
      </c>
      <c r="AL550" s="196"/>
      <c r="AM550"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c r="AN550" s="237"/>
      <c r="AO550" s="237"/>
      <c r="AP550" s="237"/>
      <c r="AQ550" s="237"/>
      <c r="AR550" s="237"/>
      <c r="AS550" s="237"/>
    </row>
    <row r="551" spans="1:45" ht="20.85" hidden="1" customHeight="1" thickBot="1">
      <c r="A551" s="185"/>
      <c r="B551" s="186" t="s">
        <v>252</v>
      </c>
      <c r="C551" s="186" t="s">
        <v>187</v>
      </c>
      <c r="D551" s="199" t="s">
        <v>91</v>
      </c>
      <c r="E551" s="199" t="s">
        <v>14</v>
      </c>
      <c r="F551" s="191">
        <v>2</v>
      </c>
      <c r="G551" s="191">
        <v>2</v>
      </c>
      <c r="H551" s="200" t="s">
        <v>253</v>
      </c>
      <c r="I551" s="200" t="s">
        <v>253</v>
      </c>
      <c r="J551" s="222">
        <v>13500</v>
      </c>
      <c r="K551" s="191"/>
      <c r="L551" s="203"/>
      <c r="M551" s="192"/>
      <c r="N551" s="203"/>
      <c r="O551" s="200" t="s">
        <v>254</v>
      </c>
      <c r="P551" s="192"/>
      <c r="Q551" s="192">
        <v>0</v>
      </c>
      <c r="R551" s="192"/>
      <c r="S551" s="192">
        <v>0</v>
      </c>
      <c r="T551" s="193" t="str">
        <f>IF(Tabela6[[#This Row],[Desconto SLA Mês]]&lt;&gt;"preenchimento pendente","Sim","Não")</f>
        <v>Não</v>
      </c>
      <c r="U551" s="168">
        <f t="shared" si="38"/>
        <v>13500</v>
      </c>
      <c r="V551" s="194"/>
      <c r="W551" s="194"/>
      <c r="X551" s="194"/>
      <c r="Y551" s="194"/>
      <c r="Z551" s="195">
        <v>45778</v>
      </c>
      <c r="AA551" s="301" cm="1">
        <f t="array" ref="AA551">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45809</v>
      </c>
      <c r="AB551" s="186"/>
      <c r="AC551" s="186"/>
      <c r="AD551" s="186"/>
      <c r="AE551" s="196"/>
      <c r="AF551" s="197"/>
      <c r="AG551" s="196"/>
      <c r="AH551" s="196"/>
      <c r="AI551" s="186">
        <f t="shared" si="39"/>
        <v>0</v>
      </c>
      <c r="AJ551" s="186">
        <f t="shared" si="41"/>
        <v>0</v>
      </c>
      <c r="AK551" s="186">
        <f t="shared" si="40"/>
        <v>0</v>
      </c>
      <c r="AL551" s="196"/>
      <c r="AM551"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c r="AN551" s="237"/>
      <c r="AO551" s="237"/>
      <c r="AP551" s="237"/>
      <c r="AQ551" s="237"/>
      <c r="AR551" s="237"/>
      <c r="AS551" s="237"/>
    </row>
    <row r="552" spans="1:45" ht="20.85" hidden="1" customHeight="1" thickBot="1">
      <c r="A552" s="185"/>
      <c r="B552" s="186" t="s">
        <v>99</v>
      </c>
      <c r="C552" s="186" t="s">
        <v>187</v>
      </c>
      <c r="D552" s="199" t="s">
        <v>91</v>
      </c>
      <c r="E552" s="199" t="s">
        <v>14</v>
      </c>
      <c r="F552" s="191">
        <v>2</v>
      </c>
      <c r="G552" s="191">
        <v>2</v>
      </c>
      <c r="H552" s="191">
        <v>0</v>
      </c>
      <c r="I552" s="191">
        <v>0</v>
      </c>
      <c r="J552" s="222">
        <v>13500</v>
      </c>
      <c r="K552" s="191"/>
      <c r="L552" s="192">
        <v>0</v>
      </c>
      <c r="M552" s="192"/>
      <c r="N552" s="192">
        <v>0</v>
      </c>
      <c r="O552" s="192">
        <v>0</v>
      </c>
      <c r="P552" s="192"/>
      <c r="Q552" s="192">
        <v>0</v>
      </c>
      <c r="R552" s="235"/>
      <c r="S552" s="192">
        <v>0</v>
      </c>
      <c r="T552" s="193" t="str">
        <f>IF(Tabela6[[#This Row],[Desconto SLA Mês]]&lt;&gt;"preenchimento pendente","Sim","Não")</f>
        <v>Sim</v>
      </c>
      <c r="U552" s="168">
        <f t="shared" si="38"/>
        <v>13500</v>
      </c>
      <c r="V552" s="194"/>
      <c r="W552" s="194"/>
      <c r="X552" s="194"/>
      <c r="Y552" s="194"/>
      <c r="Z552" s="195">
        <v>45809</v>
      </c>
      <c r="AA552" s="301" cm="1">
        <f t="array" ref="AA552">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45839</v>
      </c>
      <c r="AB552" s="186"/>
      <c r="AC552" s="186"/>
      <c r="AD552" s="186"/>
      <c r="AE552" s="196"/>
      <c r="AF552" s="197"/>
      <c r="AG552" s="196"/>
      <c r="AH552" s="196"/>
      <c r="AI552" s="186">
        <f t="shared" si="39"/>
        <v>0</v>
      </c>
      <c r="AJ552" s="186">
        <f t="shared" si="41"/>
        <v>0</v>
      </c>
      <c r="AK552" s="186">
        <f t="shared" si="40"/>
        <v>0</v>
      </c>
      <c r="AL552" s="196"/>
      <c r="AM552"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c r="AN552" s="237"/>
      <c r="AO552" s="237"/>
      <c r="AP552" s="237"/>
      <c r="AQ552" s="237"/>
      <c r="AR552" s="237"/>
      <c r="AS552" s="237"/>
    </row>
    <row r="553" spans="1:45" ht="20.85" hidden="1" customHeight="1" thickBot="1">
      <c r="A553" s="210">
        <v>45891</v>
      </c>
      <c r="B553" s="186" t="s">
        <v>99</v>
      </c>
      <c r="C553" s="186" t="s">
        <v>187</v>
      </c>
      <c r="D553" s="199" t="s">
        <v>91</v>
      </c>
      <c r="E553" s="199" t="s">
        <v>14</v>
      </c>
      <c r="F553" s="191">
        <v>2</v>
      </c>
      <c r="G553" s="191">
        <v>2</v>
      </c>
      <c r="H553" s="191">
        <v>0</v>
      </c>
      <c r="I553" s="191">
        <v>0</v>
      </c>
      <c r="J553" s="222">
        <v>13500</v>
      </c>
      <c r="K553" s="191"/>
      <c r="L553" s="192">
        <v>0</v>
      </c>
      <c r="M553" s="192"/>
      <c r="N553" s="192">
        <v>0</v>
      </c>
      <c r="O553" s="192">
        <v>0</v>
      </c>
      <c r="P553" s="192"/>
      <c r="Q553" s="192">
        <v>0</v>
      </c>
      <c r="R553" s="192"/>
      <c r="S553" s="192">
        <v>0</v>
      </c>
      <c r="T553" s="193" t="str">
        <f>IF(Tabela6[[#This Row],[Desconto SLA Mês]]&lt;&gt;"preenchimento pendente","Sim","Não")</f>
        <v>Sim</v>
      </c>
      <c r="U553" s="168">
        <f>(J553+L553+Q553+R553+S553+N553)+IF(T553="Sim",O553+P553,0)</f>
        <v>13500</v>
      </c>
      <c r="V553" s="194"/>
      <c r="W553" s="194"/>
      <c r="X553" s="194"/>
      <c r="Y553" s="194"/>
      <c r="Z553" s="195">
        <v>45839</v>
      </c>
      <c r="AA553" s="301" cm="1">
        <f t="array" ref="AA553">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45870</v>
      </c>
      <c r="AB553" s="196"/>
      <c r="AC553" s="196"/>
      <c r="AD553" s="196"/>
      <c r="AE553" s="196"/>
      <c r="AF553" s="197"/>
      <c r="AG553" s="186"/>
      <c r="AH553" s="196"/>
      <c r="AI553" s="186">
        <f t="shared" si="39"/>
        <v>0</v>
      </c>
      <c r="AJ553" s="186">
        <f t="shared" si="41"/>
        <v>0</v>
      </c>
      <c r="AK553" s="186">
        <f t="shared" si="40"/>
        <v>0</v>
      </c>
      <c r="AL553" s="196"/>
      <c r="AM553"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c r="AN553" s="237"/>
      <c r="AO553" s="237"/>
      <c r="AP553" s="237"/>
      <c r="AQ553" s="237"/>
      <c r="AR553" s="237"/>
      <c r="AS553" s="237"/>
    </row>
    <row r="554" spans="1:45" ht="20.85" hidden="1" customHeight="1" thickBot="1">
      <c r="A554" s="185"/>
      <c r="B554" s="186" t="s">
        <v>252</v>
      </c>
      <c r="C554" s="186" t="s">
        <v>187</v>
      </c>
      <c r="D554" s="199" t="s">
        <v>91</v>
      </c>
      <c r="E554" s="199" t="s">
        <v>14</v>
      </c>
      <c r="F554" s="191">
        <v>2</v>
      </c>
      <c r="G554" s="191">
        <v>2</v>
      </c>
      <c r="H554" s="203" t="s">
        <v>253</v>
      </c>
      <c r="I554" s="203" t="s">
        <v>253</v>
      </c>
      <c r="J554" s="222">
        <v>13500</v>
      </c>
      <c r="K554" s="191"/>
      <c r="L554" s="200"/>
      <c r="M554" s="192"/>
      <c r="N554" s="200"/>
      <c r="O554" s="200" t="s">
        <v>254</v>
      </c>
      <c r="P554" s="192"/>
      <c r="Q554" s="192">
        <v>0</v>
      </c>
      <c r="R554" s="192">
        <v>0</v>
      </c>
      <c r="S554" s="192">
        <v>0</v>
      </c>
      <c r="T554" s="193" t="str">
        <f>IF(Tabela6[[#This Row],[Desconto SLA Mês]]&lt;&gt;"preenchimento pendente","Sim","Não")</f>
        <v>Não</v>
      </c>
      <c r="U554" s="168">
        <f t="shared" si="38"/>
        <v>13500</v>
      </c>
      <c r="V554" s="194"/>
      <c r="W554" s="194"/>
      <c r="X554" s="194"/>
      <c r="Y554" s="194"/>
      <c r="Z554" s="195">
        <v>45870</v>
      </c>
      <c r="AA554" s="301" cm="1">
        <f t="array" ref="AA554">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45901</v>
      </c>
      <c r="AB554" s="186"/>
      <c r="AC554" s="186"/>
      <c r="AD554" s="186"/>
      <c r="AE554" s="196"/>
      <c r="AF554" s="197"/>
      <c r="AG554" s="196"/>
      <c r="AH554" s="196"/>
      <c r="AI554" s="186">
        <f t="shared" si="39"/>
        <v>0</v>
      </c>
      <c r="AJ554" s="186">
        <f t="shared" si="41"/>
        <v>0</v>
      </c>
      <c r="AK554" s="186">
        <f t="shared" si="40"/>
        <v>0</v>
      </c>
      <c r="AL554" s="196"/>
      <c r="AM554"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c r="AN554" s="237"/>
      <c r="AO554" s="237"/>
      <c r="AP554" s="237"/>
      <c r="AQ554" s="237"/>
      <c r="AR554" s="237"/>
      <c r="AS554" s="237"/>
    </row>
    <row r="555" spans="1:45" ht="20.85" hidden="1" customHeight="1" thickBot="1">
      <c r="A555" s="185"/>
      <c r="B555" s="186" t="s">
        <v>252</v>
      </c>
      <c r="C555" s="186" t="s">
        <v>187</v>
      </c>
      <c r="D555" s="199" t="s">
        <v>91</v>
      </c>
      <c r="E555" s="199" t="s">
        <v>14</v>
      </c>
      <c r="F555" s="191">
        <v>2</v>
      </c>
      <c r="G555" s="191">
        <v>2</v>
      </c>
      <c r="H555" s="203" t="s">
        <v>253</v>
      </c>
      <c r="I555" s="203" t="s">
        <v>253</v>
      </c>
      <c r="J555" s="222">
        <v>13500</v>
      </c>
      <c r="K555" s="191"/>
      <c r="L555" s="200"/>
      <c r="M555" s="192"/>
      <c r="N555" s="200"/>
      <c r="O555" s="200" t="s">
        <v>254</v>
      </c>
      <c r="P555" s="192"/>
      <c r="Q555" s="192">
        <v>0</v>
      </c>
      <c r="R555" s="192">
        <v>0</v>
      </c>
      <c r="S555" s="192">
        <v>0</v>
      </c>
      <c r="T555" s="193" t="str">
        <f>IF(Tabela6[[#This Row],[Desconto SLA Mês]]&lt;&gt;"preenchimento pendente","Sim","Não")</f>
        <v>Não</v>
      </c>
      <c r="U555" s="168">
        <f t="shared" si="38"/>
        <v>13500</v>
      </c>
      <c r="V555" s="194"/>
      <c r="W555" s="194"/>
      <c r="X555" s="194"/>
      <c r="Y555" s="194"/>
      <c r="Z555" s="195">
        <v>45901</v>
      </c>
      <c r="AA555" s="301" cm="1">
        <f t="array" ref="AA555">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45931</v>
      </c>
      <c r="AB555" s="186"/>
      <c r="AC555" s="186"/>
      <c r="AD555" s="186"/>
      <c r="AE555" s="196"/>
      <c r="AF555" s="197"/>
      <c r="AG555" s="196"/>
      <c r="AH555" s="196"/>
      <c r="AI555" s="186">
        <f t="shared" si="39"/>
        <v>0</v>
      </c>
      <c r="AJ555" s="186">
        <f t="shared" si="41"/>
        <v>0</v>
      </c>
      <c r="AK555" s="186">
        <f t="shared" si="40"/>
        <v>0</v>
      </c>
      <c r="AL555" s="196"/>
      <c r="AM555"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c r="AN555" s="237"/>
      <c r="AO555" s="237"/>
      <c r="AP555" s="237"/>
      <c r="AQ555" s="237"/>
      <c r="AR555" s="237"/>
      <c r="AS555" s="237"/>
    </row>
    <row r="556" spans="1:45" ht="20.85" hidden="1" customHeight="1" thickBot="1">
      <c r="A556" s="185"/>
      <c r="B556" s="186" t="s">
        <v>252</v>
      </c>
      <c r="C556" s="186" t="s">
        <v>187</v>
      </c>
      <c r="D556" s="199" t="s">
        <v>91</v>
      </c>
      <c r="E556" s="199" t="s">
        <v>14</v>
      </c>
      <c r="F556" s="191">
        <v>2</v>
      </c>
      <c r="G556" s="191"/>
      <c r="H556" s="191"/>
      <c r="I556" s="191"/>
      <c r="J556" s="222"/>
      <c r="K556" s="191"/>
      <c r="L556" s="192"/>
      <c r="M556" s="192"/>
      <c r="N556" s="192"/>
      <c r="O556" s="192"/>
      <c r="P556" s="192"/>
      <c r="Q556" s="192"/>
      <c r="R556" s="192"/>
      <c r="S556" s="192"/>
      <c r="T556" s="193" t="str">
        <f>IF(Tabela6[[#This Row],[Desconto SLA Mês]]&lt;&gt;"preenchimento pendente","Sim","Não")</f>
        <v>Sim</v>
      </c>
      <c r="U556" s="168">
        <f t="shared" si="38"/>
        <v>0</v>
      </c>
      <c r="V556" s="194"/>
      <c r="W556" s="194"/>
      <c r="X556" s="194"/>
      <c r="Y556" s="194"/>
      <c r="Z556" s="195">
        <v>45931</v>
      </c>
      <c r="AA556" s="301" cm="1">
        <f t="array" ref="AA556">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45962</v>
      </c>
      <c r="AB556" s="186"/>
      <c r="AC556" s="186"/>
      <c r="AD556" s="186"/>
      <c r="AE556" s="196"/>
      <c r="AF556" s="197"/>
      <c r="AG556" s="196"/>
      <c r="AH556" s="196"/>
      <c r="AI556" s="186">
        <f t="shared" si="39"/>
        <v>0</v>
      </c>
      <c r="AJ556" s="186">
        <f t="shared" si="41"/>
        <v>0</v>
      </c>
      <c r="AK556" s="186">
        <f t="shared" si="40"/>
        <v>0</v>
      </c>
      <c r="AL556" s="196"/>
      <c r="AM556"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c r="AN556" s="237"/>
      <c r="AO556" s="237"/>
      <c r="AP556" s="237"/>
      <c r="AQ556" s="237"/>
      <c r="AR556" s="237"/>
      <c r="AS556" s="237"/>
    </row>
    <row r="557" spans="1:45" ht="20.85" hidden="1" customHeight="1" thickBot="1">
      <c r="A557" s="185"/>
      <c r="B557" s="186" t="s">
        <v>252</v>
      </c>
      <c r="C557" s="211" t="s">
        <v>187</v>
      </c>
      <c r="D557" s="224" t="s">
        <v>91</v>
      </c>
      <c r="E557" s="199" t="s">
        <v>14</v>
      </c>
      <c r="F557" s="191">
        <v>2</v>
      </c>
      <c r="G557" s="191"/>
      <c r="H557" s="191"/>
      <c r="I557" s="191"/>
      <c r="J557" s="222"/>
      <c r="K557" s="191"/>
      <c r="L557" s="192"/>
      <c r="M557" s="192"/>
      <c r="N557" s="192"/>
      <c r="O557" s="192"/>
      <c r="P557" s="192"/>
      <c r="Q557" s="192"/>
      <c r="R557" s="192"/>
      <c r="S557" s="192"/>
      <c r="T557" s="193" t="str">
        <f>IF(Tabela6[[#This Row],[Desconto SLA Mês]]&lt;&gt;"preenchimento pendente","Sim","Não")</f>
        <v>Sim</v>
      </c>
      <c r="U557" s="168">
        <f t="shared" si="38"/>
        <v>0</v>
      </c>
      <c r="V557" s="194"/>
      <c r="W557" s="194"/>
      <c r="X557" s="194"/>
      <c r="Y557" s="194"/>
      <c r="Z557" s="195">
        <v>45962</v>
      </c>
      <c r="AA557" s="301" cm="1">
        <f t="array" ref="AA557">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45992</v>
      </c>
      <c r="AB557" s="186"/>
      <c r="AC557" s="186"/>
      <c r="AD557" s="186"/>
      <c r="AE557" s="196"/>
      <c r="AF557" s="197"/>
      <c r="AG557" s="196"/>
      <c r="AH557" s="196"/>
      <c r="AI557" s="186">
        <f t="shared" si="39"/>
        <v>0</v>
      </c>
      <c r="AJ557" s="186">
        <f t="shared" si="41"/>
        <v>0</v>
      </c>
      <c r="AK557" s="186">
        <f t="shared" si="40"/>
        <v>0</v>
      </c>
      <c r="AL557" s="196"/>
      <c r="AM557"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c r="AN557" s="237"/>
      <c r="AO557" s="237"/>
      <c r="AP557" s="237"/>
      <c r="AQ557" s="237"/>
      <c r="AR557" s="237"/>
      <c r="AS557" s="237"/>
    </row>
    <row r="558" spans="1:45" ht="20.85" hidden="1" customHeight="1" thickBot="1">
      <c r="A558" s="185"/>
      <c r="B558" s="186" t="s">
        <v>252</v>
      </c>
      <c r="C558" s="215" t="s">
        <v>187</v>
      </c>
      <c r="D558" s="220" t="s">
        <v>91</v>
      </c>
      <c r="E558" s="199" t="s">
        <v>14</v>
      </c>
      <c r="F558" s="191">
        <v>2</v>
      </c>
      <c r="G558" s="191"/>
      <c r="H558" s="191"/>
      <c r="I558" s="191"/>
      <c r="J558" s="222"/>
      <c r="K558" s="191"/>
      <c r="L558" s="192"/>
      <c r="M558" s="192"/>
      <c r="N558" s="192"/>
      <c r="O558" s="192"/>
      <c r="P558" s="192"/>
      <c r="Q558" s="192"/>
      <c r="R558" s="192"/>
      <c r="S558" s="192"/>
      <c r="T558" s="193" t="str">
        <f>IF(Tabela6[[#This Row],[Desconto SLA Mês]]&lt;&gt;"preenchimento pendente","Sim","Não")</f>
        <v>Sim</v>
      </c>
      <c r="U558" s="168">
        <f t="shared" si="38"/>
        <v>0</v>
      </c>
      <c r="V558" s="194"/>
      <c r="W558" s="194"/>
      <c r="X558" s="194"/>
      <c r="Y558" s="194"/>
      <c r="Z558" s="195">
        <v>45992</v>
      </c>
      <c r="AA558" s="301" cm="1">
        <f t="array" ref="AA558">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46023</v>
      </c>
      <c r="AB558" s="186"/>
      <c r="AC558" s="186"/>
      <c r="AD558" s="186"/>
      <c r="AE558" s="196"/>
      <c r="AF558" s="197"/>
      <c r="AG558" s="196"/>
      <c r="AH558" s="196"/>
      <c r="AI558" s="186">
        <f t="shared" si="39"/>
        <v>0</v>
      </c>
      <c r="AJ558" s="186">
        <f t="shared" si="41"/>
        <v>0</v>
      </c>
      <c r="AK558" s="186">
        <f t="shared" si="40"/>
        <v>0</v>
      </c>
      <c r="AL558" s="196"/>
      <c r="AM558"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c r="AN558" s="237"/>
      <c r="AO558" s="237"/>
      <c r="AP558" s="237"/>
      <c r="AQ558" s="237"/>
      <c r="AR558" s="237"/>
      <c r="AS558" s="237"/>
    </row>
    <row r="559" spans="1:45" ht="20.85" hidden="1" customHeight="1" thickBot="1">
      <c r="A559" s="185"/>
      <c r="B559" s="186" t="s">
        <v>99</v>
      </c>
      <c r="C559" s="187" t="s">
        <v>187</v>
      </c>
      <c r="D559" s="188" t="s">
        <v>0</v>
      </c>
      <c r="E559" s="199" t="s">
        <v>52</v>
      </c>
      <c r="F559" s="191">
        <v>78</v>
      </c>
      <c r="G559" s="191">
        <v>81</v>
      </c>
      <c r="H559" s="191">
        <v>21</v>
      </c>
      <c r="I559" s="191">
        <v>0</v>
      </c>
      <c r="J559" s="192">
        <v>374280.55</v>
      </c>
      <c r="K559" s="192">
        <v>-2756.18</v>
      </c>
      <c r="L559" s="192">
        <v>-2756.18</v>
      </c>
      <c r="M559" s="192">
        <v>0</v>
      </c>
      <c r="N559" s="192">
        <v>0</v>
      </c>
      <c r="O559" s="192">
        <v>0</v>
      </c>
      <c r="P559" s="192">
        <v>0</v>
      </c>
      <c r="Q559" s="192">
        <v>0</v>
      </c>
      <c r="R559" s="192">
        <v>0</v>
      </c>
      <c r="S559" s="192">
        <v>0</v>
      </c>
      <c r="T559" s="193" t="str">
        <f>IF(Tabela6[[#This Row],[Desconto SLA Mês]]&lt;&gt;"preenchimento pendente","Sim","Não")</f>
        <v>Sim</v>
      </c>
      <c r="U559" s="168">
        <f t="shared" si="38"/>
        <v>371524.37</v>
      </c>
      <c r="V559" s="194"/>
      <c r="W559" s="194"/>
      <c r="X559" s="194">
        <v>0</v>
      </c>
      <c r="Y559" s="194">
        <v>0</v>
      </c>
      <c r="Z559" s="195">
        <v>45658</v>
      </c>
      <c r="AA559" s="301" cm="1">
        <f t="array" ref="AA559">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45689</v>
      </c>
      <c r="AB559" s="204">
        <v>6445.25</v>
      </c>
      <c r="AC559" s="204">
        <v>6419.98</v>
      </c>
      <c r="AD559" s="186"/>
      <c r="AE559" s="196"/>
      <c r="AF559" s="197"/>
      <c r="AG559" s="196"/>
      <c r="AH559" s="196"/>
      <c r="AI559" s="186">
        <f t="shared" si="39"/>
        <v>0</v>
      </c>
      <c r="AJ559" s="186">
        <f t="shared" si="41"/>
        <v>25.270000000000437</v>
      </c>
      <c r="AK559" s="186">
        <f t="shared" si="40"/>
        <v>2756.179999999993</v>
      </c>
      <c r="AL559" s="196"/>
      <c r="AM559"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c r="AN559" s="237"/>
      <c r="AO559" s="237"/>
      <c r="AP559" s="237"/>
      <c r="AQ559" s="237"/>
      <c r="AR559" s="237"/>
      <c r="AS559" s="237"/>
    </row>
    <row r="560" spans="1:45" ht="20.85" hidden="1" customHeight="1" thickBot="1">
      <c r="A560" s="185"/>
      <c r="B560" s="186" t="s">
        <v>99</v>
      </c>
      <c r="C560" s="186" t="s">
        <v>187</v>
      </c>
      <c r="D560" s="199" t="s">
        <v>0</v>
      </c>
      <c r="E560" s="199" t="s">
        <v>52</v>
      </c>
      <c r="F560" s="191">
        <v>78</v>
      </c>
      <c r="G560" s="191">
        <v>81</v>
      </c>
      <c r="H560" s="191">
        <v>11</v>
      </c>
      <c r="I560" s="191">
        <v>0</v>
      </c>
      <c r="J560" s="192">
        <v>374280.55</v>
      </c>
      <c r="K560" s="192">
        <v>-1468.83</v>
      </c>
      <c r="L560" s="192">
        <v>-1468.83</v>
      </c>
      <c r="M560" s="192">
        <v>0</v>
      </c>
      <c r="N560" s="192">
        <v>0</v>
      </c>
      <c r="O560" s="192">
        <v>0</v>
      </c>
      <c r="P560" s="192">
        <v>0</v>
      </c>
      <c r="Q560" s="192">
        <v>0</v>
      </c>
      <c r="R560" s="192">
        <v>0</v>
      </c>
      <c r="S560" s="192">
        <v>-11000</v>
      </c>
      <c r="T560" s="193" t="str">
        <f>IF(Tabela6[[#This Row],[Desconto SLA Mês]]&lt;&gt;"preenchimento pendente","Sim","Não")</f>
        <v>Sim</v>
      </c>
      <c r="U560" s="168">
        <f t="shared" si="38"/>
        <v>361811.72</v>
      </c>
      <c r="V560" s="194"/>
      <c r="W560" s="194"/>
      <c r="X560" s="194"/>
      <c r="Y560" s="194"/>
      <c r="Z560" s="195">
        <v>45689</v>
      </c>
      <c r="AA560" s="301" cm="1">
        <f t="array" ref="AA560">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45717</v>
      </c>
      <c r="AB560" s="204">
        <v>774.86</v>
      </c>
      <c r="AC560" s="204">
        <v>700.67</v>
      </c>
      <c r="AD560" s="186"/>
      <c r="AE560" s="196"/>
      <c r="AF560" s="197"/>
      <c r="AG560" s="196"/>
      <c r="AH560" s="196"/>
      <c r="AI560" s="186">
        <f t="shared" si="39"/>
        <v>0</v>
      </c>
      <c r="AJ560" s="186">
        <f t="shared" si="41"/>
        <v>74.190000000000055</v>
      </c>
      <c r="AK560" s="186">
        <f t="shared" si="40"/>
        <v>12468.830000000016</v>
      </c>
      <c r="AL560" s="196"/>
      <c r="AM560"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c r="AN560" s="237"/>
      <c r="AO560" s="237"/>
      <c r="AP560" s="237"/>
      <c r="AQ560" s="237"/>
      <c r="AR560" s="237"/>
      <c r="AS560" s="237"/>
    </row>
    <row r="561" spans="1:45" ht="20.85" hidden="1" customHeight="1" thickBot="1">
      <c r="A561" s="185"/>
      <c r="B561" s="186" t="s">
        <v>252</v>
      </c>
      <c r="C561" s="186" t="s">
        <v>187</v>
      </c>
      <c r="D561" s="199" t="s">
        <v>0</v>
      </c>
      <c r="E561" s="199" t="s">
        <v>52</v>
      </c>
      <c r="F561" s="191">
        <v>78</v>
      </c>
      <c r="G561" s="191">
        <v>81</v>
      </c>
      <c r="H561" s="203" t="s">
        <v>253</v>
      </c>
      <c r="I561" s="191">
        <v>0</v>
      </c>
      <c r="J561" s="192">
        <v>374280.55</v>
      </c>
      <c r="K561" s="191"/>
      <c r="L561" s="203"/>
      <c r="M561" s="192"/>
      <c r="N561" s="192">
        <v>0</v>
      </c>
      <c r="O561" s="192">
        <v>0</v>
      </c>
      <c r="P561" s="192"/>
      <c r="Q561" s="192">
        <v>0</v>
      </c>
      <c r="R561" s="192">
        <v>0</v>
      </c>
      <c r="S561" s="192">
        <v>0</v>
      </c>
      <c r="T561" s="193" t="str">
        <f>IF(Tabela6[[#This Row],[Desconto SLA Mês]]&lt;&gt;"preenchimento pendente","Sim","Não")</f>
        <v>Sim</v>
      </c>
      <c r="U561" s="168">
        <f>(J561+L561+Q561+R561+S561+N561)+IF(T561="Sim",O561+P561,0)</f>
        <v>374280.55</v>
      </c>
      <c r="V561" s="194"/>
      <c r="W561" s="194"/>
      <c r="X561" s="194"/>
      <c r="Y561" s="194"/>
      <c r="Z561" s="195">
        <v>45717</v>
      </c>
      <c r="AA561" s="301" cm="1">
        <f t="array" ref="AA561">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45748</v>
      </c>
      <c r="AB561" s="186">
        <v>9717.18</v>
      </c>
      <c r="AC561" s="204">
        <v>9717.18</v>
      </c>
      <c r="AD561" s="186"/>
      <c r="AE561" s="196"/>
      <c r="AF561" s="197"/>
      <c r="AG561" s="196"/>
      <c r="AH561" s="196"/>
      <c r="AI561" s="186">
        <f t="shared" ref="AI561:AI592" si="42">K561-L561</f>
        <v>0</v>
      </c>
      <c r="AJ561" s="186">
        <f t="shared" ref="AJ561:AJ592" si="43">AB561-AC561</f>
        <v>0</v>
      </c>
      <c r="AK561" s="186">
        <f>J561-U561</f>
        <v>0</v>
      </c>
      <c r="AL561" s="196"/>
      <c r="AM561"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c r="AN561" s="237"/>
      <c r="AO561" s="237"/>
      <c r="AP561" s="237"/>
      <c r="AQ561" s="237"/>
      <c r="AR561" s="237"/>
      <c r="AS561" s="237"/>
    </row>
    <row r="562" spans="1:45" ht="20.85" hidden="1" customHeight="1" thickBot="1">
      <c r="A562" s="185"/>
      <c r="B562" s="186" t="s">
        <v>99</v>
      </c>
      <c r="C562" s="187" t="s">
        <v>187</v>
      </c>
      <c r="D562" s="188" t="s">
        <v>0</v>
      </c>
      <c r="E562" s="199" t="s">
        <v>52</v>
      </c>
      <c r="F562" s="191">
        <v>78</v>
      </c>
      <c r="G562" s="191">
        <v>81</v>
      </c>
      <c r="H562" s="191">
        <v>22</v>
      </c>
      <c r="I562" s="191">
        <v>0</v>
      </c>
      <c r="J562" s="192">
        <v>374280.55</v>
      </c>
      <c r="K562" s="192">
        <v>-2952.92</v>
      </c>
      <c r="L562" s="192">
        <v>-2952.92</v>
      </c>
      <c r="M562" s="192"/>
      <c r="N562" s="192">
        <v>0</v>
      </c>
      <c r="O562" s="192">
        <v>-3104.18</v>
      </c>
      <c r="P562" s="192"/>
      <c r="Q562" s="192">
        <v>0</v>
      </c>
      <c r="R562" s="192"/>
      <c r="S562" s="192">
        <v>0</v>
      </c>
      <c r="T562" s="193" t="str">
        <f>IF(Tabela6[[#This Row],[Desconto SLA Mês]]&lt;&gt;"preenchimento pendente","Sim","Não")</f>
        <v>Sim</v>
      </c>
      <c r="U562" s="168">
        <f>(J562+L562+Q562+R562+S562+N562)+IF(T562="Sim",O562+P562,0)</f>
        <v>368223.45</v>
      </c>
      <c r="V562" s="194"/>
      <c r="W562" s="194"/>
      <c r="X562" s="194"/>
      <c r="Y562" s="194"/>
      <c r="Z562" s="195">
        <v>45748</v>
      </c>
      <c r="AA562" s="301" cm="1">
        <f t="array" ref="AA562">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45778</v>
      </c>
      <c r="AB562" s="204">
        <f>7009.6+19136.22</f>
        <v>26145.82</v>
      </c>
      <c r="AC562" s="204">
        <f>7009.6+18088.57</f>
        <v>25098.17</v>
      </c>
      <c r="AD562" s="186"/>
      <c r="AE562" s="196"/>
      <c r="AF562" s="197"/>
      <c r="AG562" s="196"/>
      <c r="AH562" s="196"/>
      <c r="AI562" s="186">
        <f t="shared" si="42"/>
        <v>0</v>
      </c>
      <c r="AJ562" s="186">
        <f t="shared" si="43"/>
        <v>1047.6500000000015</v>
      </c>
      <c r="AK562" s="186">
        <f>J562-U562</f>
        <v>6057.0999999999767</v>
      </c>
      <c r="AL562" s="196"/>
      <c r="AM562"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c r="AN562" s="237"/>
      <c r="AO562" s="237"/>
      <c r="AP562" s="237"/>
      <c r="AQ562" s="237"/>
      <c r="AR562" s="237"/>
      <c r="AS562" s="237"/>
    </row>
    <row r="563" spans="1:45" ht="20.85" hidden="1" customHeight="1" thickBot="1">
      <c r="A563" s="185"/>
      <c r="B563" s="186" t="s">
        <v>99</v>
      </c>
      <c r="C563" s="187" t="s">
        <v>187</v>
      </c>
      <c r="D563" s="188" t="s">
        <v>0</v>
      </c>
      <c r="E563" s="199" t="s">
        <v>52</v>
      </c>
      <c r="F563" s="191">
        <v>78</v>
      </c>
      <c r="G563" s="191">
        <v>81</v>
      </c>
      <c r="H563" s="191">
        <v>0</v>
      </c>
      <c r="I563" s="191">
        <v>0</v>
      </c>
      <c r="J563" s="222">
        <v>427138.34</v>
      </c>
      <c r="K563" s="191"/>
      <c r="L563" s="192">
        <v>0</v>
      </c>
      <c r="M563" s="192"/>
      <c r="N563" s="192">
        <v>0</v>
      </c>
      <c r="O563" s="192">
        <v>0</v>
      </c>
      <c r="P563" s="192"/>
      <c r="Q563" s="192">
        <v>0</v>
      </c>
      <c r="R563" s="192"/>
      <c r="S563" s="192">
        <v>0</v>
      </c>
      <c r="T563" s="193" t="str">
        <f>IF(Tabela6[[#This Row],[Desconto SLA Mês]]&lt;&gt;"preenchimento pendente","Sim","Não")</f>
        <v>Sim</v>
      </c>
      <c r="U563" s="168">
        <f>(J563+L563+Q563+R563+S563+N563)+IF(T563="Sim",O563+P563,0)</f>
        <v>427138.34</v>
      </c>
      <c r="V563" s="194"/>
      <c r="W563" s="194"/>
      <c r="X563" s="194"/>
      <c r="Y563" s="194"/>
      <c r="Z563" s="195">
        <v>45778</v>
      </c>
      <c r="AA563" s="301" cm="1">
        <f t="array" ref="AA563">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45809</v>
      </c>
      <c r="AB563" s="186"/>
      <c r="AC563" s="186"/>
      <c r="AD563" s="186"/>
      <c r="AE563" s="196"/>
      <c r="AF563" s="197"/>
      <c r="AG563" s="196"/>
      <c r="AH563" s="196"/>
      <c r="AI563" s="186">
        <f t="shared" si="42"/>
        <v>0</v>
      </c>
      <c r="AJ563" s="186">
        <f t="shared" si="43"/>
        <v>0</v>
      </c>
      <c r="AK563" s="186">
        <f>J563-U563</f>
        <v>0</v>
      </c>
      <c r="AL563" s="196"/>
      <c r="AM563"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c r="AN563" s="237"/>
      <c r="AO563" s="237"/>
      <c r="AP563" s="237"/>
      <c r="AQ563" s="237"/>
      <c r="AR563" s="237"/>
      <c r="AS563" s="237"/>
    </row>
    <row r="564" spans="1:45" ht="20.85" hidden="1" customHeight="1" thickBot="1">
      <c r="A564" s="185"/>
      <c r="B564" s="186" t="s">
        <v>99</v>
      </c>
      <c r="C564" s="187" t="s">
        <v>187</v>
      </c>
      <c r="D564" s="188" t="s">
        <v>0</v>
      </c>
      <c r="E564" s="199" t="s">
        <v>52</v>
      </c>
      <c r="F564" s="191">
        <v>78</v>
      </c>
      <c r="G564" s="191">
        <v>81</v>
      </c>
      <c r="H564" s="191">
        <v>21</v>
      </c>
      <c r="I564" s="191">
        <v>0</v>
      </c>
      <c r="J564" s="222">
        <v>427138.34</v>
      </c>
      <c r="K564" s="191"/>
      <c r="L564" s="192">
        <v>-3000.75</v>
      </c>
      <c r="M564" s="192"/>
      <c r="N564" s="192">
        <v>0</v>
      </c>
      <c r="O564" s="192">
        <v>-2135.69</v>
      </c>
      <c r="P564" s="192"/>
      <c r="Q564" s="192">
        <v>0</v>
      </c>
      <c r="R564" s="238"/>
      <c r="S564" s="204">
        <v>0</v>
      </c>
      <c r="T564" s="193" t="str">
        <f>IF(Tabela6[[#This Row],[Desconto SLA Mês]]&lt;&gt;"preenchimento pendente","Sim","Não")</f>
        <v>Sim</v>
      </c>
      <c r="U564" s="168" t="e">
        <f>('[1]Alterações de escopo 2025'!H81+L564+Q564+R564+S564+N564)+IF(T564="Sim",O564+P564,0)</f>
        <v>#VALUE!</v>
      </c>
      <c r="V564" s="194"/>
      <c r="W564" s="194"/>
      <c r="X564" s="194">
        <v>33899.61</v>
      </c>
      <c r="Y564" s="194" t="s">
        <v>268</v>
      </c>
      <c r="Z564" s="195">
        <v>45809</v>
      </c>
      <c r="AA564" s="301" cm="1">
        <f t="array" ref="AA564">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45839</v>
      </c>
      <c r="AB564" s="186"/>
      <c r="AC564" s="186">
        <v>13463.87</v>
      </c>
      <c r="AD564" s="186"/>
      <c r="AE564" s="196"/>
      <c r="AF564" s="197"/>
      <c r="AG564" s="196"/>
      <c r="AH564" s="196"/>
      <c r="AI564" s="186">
        <f t="shared" si="42"/>
        <v>3000.75</v>
      </c>
      <c r="AJ564" s="186">
        <f t="shared" si="43"/>
        <v>-13463.87</v>
      </c>
      <c r="AK564" s="186" t="e">
        <f>'[1]Alterações de escopo 2025'!H81-U564</f>
        <v>#VALUE!</v>
      </c>
      <c r="AL564" s="196"/>
      <c r="AM564"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c r="AN564" s="237"/>
      <c r="AO564" s="237"/>
      <c r="AP564" s="237"/>
      <c r="AQ564" s="237"/>
      <c r="AR564" s="237"/>
      <c r="AS564" s="237"/>
    </row>
    <row r="565" spans="1:45" ht="20.85" hidden="1" customHeight="1" thickBot="1">
      <c r="A565" s="185">
        <v>45875</v>
      </c>
      <c r="B565" s="186" t="s">
        <v>99</v>
      </c>
      <c r="C565" s="187" t="s">
        <v>187</v>
      </c>
      <c r="D565" s="188" t="s">
        <v>0</v>
      </c>
      <c r="E565" s="199" t="s">
        <v>52</v>
      </c>
      <c r="F565" s="191">
        <v>78</v>
      </c>
      <c r="G565" s="191">
        <v>81</v>
      </c>
      <c r="H565" s="191">
        <v>16</v>
      </c>
      <c r="I565" s="191">
        <v>0</v>
      </c>
      <c r="J565" s="222">
        <v>427138.34</v>
      </c>
      <c r="K565" s="191"/>
      <c r="L565" s="192">
        <v>-2288.5700000000002</v>
      </c>
      <c r="M565" s="192"/>
      <c r="N565" s="192">
        <v>0</v>
      </c>
      <c r="O565" s="192">
        <v>0</v>
      </c>
      <c r="P565" s="192"/>
      <c r="Q565" s="192">
        <v>0</v>
      </c>
      <c r="R565" s="192"/>
      <c r="S565" s="192">
        <v>0</v>
      </c>
      <c r="T565" s="193" t="str">
        <f>IF(Tabela6[[#This Row],[Desconto SLA Mês]]&lt;&gt;"preenchimento pendente","Sim","Não")</f>
        <v>Sim</v>
      </c>
      <c r="U565" s="168">
        <f t="shared" ref="U565:U592" si="44">(J565+L565+Q565+R565+S565+N565)+IF(T565="Sim",O565+P565,0)</f>
        <v>424849.77</v>
      </c>
      <c r="V565" s="194"/>
      <c r="W565" s="194"/>
      <c r="X565" s="194">
        <v>33899.61</v>
      </c>
      <c r="Y565" s="194" t="s">
        <v>269</v>
      </c>
      <c r="Z565" s="195">
        <v>45839</v>
      </c>
      <c r="AA565" s="301" cm="1">
        <f t="array" ref="AA565">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45870</v>
      </c>
      <c r="AB565" s="186"/>
      <c r="AC565" s="204">
        <v>3413.68</v>
      </c>
      <c r="AD565" s="186"/>
      <c r="AE565" s="196"/>
      <c r="AF565" s="197"/>
      <c r="AG565" s="196"/>
      <c r="AH565" s="196"/>
      <c r="AI565" s="186">
        <f t="shared" si="42"/>
        <v>2288.5700000000002</v>
      </c>
      <c r="AJ565" s="186">
        <f t="shared" si="43"/>
        <v>-3413.68</v>
      </c>
      <c r="AK565" s="186">
        <f t="shared" ref="AK565:AK592" si="45">J565-U565</f>
        <v>2288.570000000007</v>
      </c>
      <c r="AL565" s="196"/>
      <c r="AM565"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c r="AN565" s="237"/>
      <c r="AO565" s="237"/>
      <c r="AP565" s="237"/>
      <c r="AQ565" s="237"/>
      <c r="AR565" s="237"/>
      <c r="AS565" s="237"/>
    </row>
    <row r="566" spans="1:45" ht="20.85" hidden="1" customHeight="1" thickBot="1">
      <c r="A566" s="185">
        <v>45903</v>
      </c>
      <c r="B566" s="186" t="s">
        <v>99</v>
      </c>
      <c r="C566" s="187" t="s">
        <v>187</v>
      </c>
      <c r="D566" s="188" t="s">
        <v>0</v>
      </c>
      <c r="E566" s="199" t="s">
        <v>52</v>
      </c>
      <c r="F566" s="191">
        <v>78</v>
      </c>
      <c r="G566" s="191">
        <v>86</v>
      </c>
      <c r="H566" s="191">
        <v>6</v>
      </c>
      <c r="I566" s="191">
        <v>0</v>
      </c>
      <c r="J566" s="222">
        <v>458785.38</v>
      </c>
      <c r="K566" s="191"/>
      <c r="L566" s="192">
        <v>-863.04</v>
      </c>
      <c r="M566" s="192"/>
      <c r="N566" s="192">
        <v>0</v>
      </c>
      <c r="O566" s="192">
        <v>0</v>
      </c>
      <c r="P566" s="192">
        <v>0</v>
      </c>
      <c r="Q566" s="192">
        <v>0</v>
      </c>
      <c r="R566" s="192">
        <v>0</v>
      </c>
      <c r="S566" s="192">
        <v>0</v>
      </c>
      <c r="T566" s="193" t="str">
        <f>IF(Tabela6[[#This Row],[Desconto SLA Mês]]&lt;&gt;"preenchimento pendente","Sim","Não")</f>
        <v>Sim</v>
      </c>
      <c r="U566" s="168">
        <f t="shared" si="44"/>
        <v>457922.34</v>
      </c>
      <c r="V566" s="194"/>
      <c r="W566" s="194"/>
      <c r="X566" s="194">
        <v>33899.61</v>
      </c>
      <c r="Y566" s="194" t="s">
        <v>270</v>
      </c>
      <c r="Z566" s="195">
        <v>45870</v>
      </c>
      <c r="AA566" s="301" cm="1">
        <f t="array" ref="AA566">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45901</v>
      </c>
      <c r="AB566" s="186"/>
      <c r="AC566" s="186"/>
      <c r="AD566" s="186"/>
      <c r="AE566" s="196"/>
      <c r="AF566" s="197"/>
      <c r="AG566" s="196"/>
      <c r="AH566" s="196"/>
      <c r="AI566" s="186">
        <f t="shared" si="42"/>
        <v>863.04</v>
      </c>
      <c r="AJ566" s="186">
        <f t="shared" si="43"/>
        <v>0</v>
      </c>
      <c r="AK566" s="186">
        <f t="shared" si="45"/>
        <v>863.03999999997905</v>
      </c>
      <c r="AL566" s="196"/>
      <c r="AM566"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c r="AN566" s="237"/>
      <c r="AO566" s="237"/>
      <c r="AP566" s="237"/>
      <c r="AQ566" s="237"/>
      <c r="AR566" s="237"/>
      <c r="AS566" s="237"/>
    </row>
    <row r="567" spans="1:45" ht="20.85" hidden="1" customHeight="1" thickBot="1">
      <c r="A567" s="185">
        <v>45937</v>
      </c>
      <c r="B567" s="186" t="s">
        <v>99</v>
      </c>
      <c r="C567" s="187" t="s">
        <v>187</v>
      </c>
      <c r="D567" s="188" t="s">
        <v>0</v>
      </c>
      <c r="E567" s="199" t="s">
        <v>52</v>
      </c>
      <c r="F567" s="191">
        <v>78</v>
      </c>
      <c r="G567" s="191">
        <v>86</v>
      </c>
      <c r="H567" s="191">
        <v>31</v>
      </c>
      <c r="I567" s="191">
        <v>0</v>
      </c>
      <c r="J567" s="222">
        <v>458785.38</v>
      </c>
      <c r="K567" s="191"/>
      <c r="L567" s="192">
        <v>-4439.84</v>
      </c>
      <c r="M567" s="192"/>
      <c r="N567" s="192">
        <v>0</v>
      </c>
      <c r="O567" s="192">
        <v>-4587.8500000000004</v>
      </c>
      <c r="P567" s="192">
        <v>-2135.69</v>
      </c>
      <c r="Q567" s="192">
        <v>0</v>
      </c>
      <c r="R567" s="192">
        <v>0</v>
      </c>
      <c r="S567" s="192">
        <v>0</v>
      </c>
      <c r="T567" s="193" t="str">
        <f>IF(Tabela6[[#This Row],[Desconto SLA Mês]]&lt;&gt;"preenchimento pendente","Sim","Não")</f>
        <v>Sim</v>
      </c>
      <c r="U567" s="168">
        <f>(J567+L567+Q567+R567+S567+N567)+IF(T567="Sim",O567+P567,0)</f>
        <v>447622</v>
      </c>
      <c r="V567" s="194"/>
      <c r="W567" s="194"/>
      <c r="X567" s="194"/>
      <c r="Y567" s="194"/>
      <c r="Z567" s="195">
        <v>45901</v>
      </c>
      <c r="AA567" s="301" cm="1">
        <f t="array" ref="AA567">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45931</v>
      </c>
      <c r="AB567" s="186"/>
      <c r="AC567" s="186"/>
      <c r="AD567" s="186"/>
      <c r="AE567" s="196"/>
      <c r="AF567" s="197"/>
      <c r="AG567" s="196"/>
      <c r="AH567" s="196"/>
      <c r="AI567" s="186">
        <f t="shared" si="42"/>
        <v>4439.84</v>
      </c>
      <c r="AJ567" s="186">
        <f t="shared" si="43"/>
        <v>0</v>
      </c>
      <c r="AK567" s="186">
        <f t="shared" si="45"/>
        <v>11163.380000000005</v>
      </c>
      <c r="AL567" s="196"/>
      <c r="AM567"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c r="AN567" s="237"/>
      <c r="AO567" s="237"/>
      <c r="AP567" s="237"/>
      <c r="AQ567" s="237"/>
      <c r="AR567" s="237"/>
      <c r="AS567" s="237"/>
    </row>
    <row r="568" spans="1:45" ht="20.85" hidden="1" customHeight="1" thickBot="1">
      <c r="A568" s="185"/>
      <c r="B568" s="186" t="s">
        <v>252</v>
      </c>
      <c r="C568" s="186" t="s">
        <v>187</v>
      </c>
      <c r="D568" s="199" t="s">
        <v>0</v>
      </c>
      <c r="E568" s="199" t="s">
        <v>52</v>
      </c>
      <c r="F568" s="191">
        <v>78</v>
      </c>
      <c r="G568" s="191"/>
      <c r="H568" s="191"/>
      <c r="I568" s="191"/>
      <c r="J568" s="222"/>
      <c r="K568" s="191"/>
      <c r="L568" s="192"/>
      <c r="M568" s="192"/>
      <c r="N568" s="192"/>
      <c r="O568" s="192"/>
      <c r="P568" s="192"/>
      <c r="Q568" s="192"/>
      <c r="R568" s="192"/>
      <c r="S568" s="192"/>
      <c r="T568" s="193" t="str">
        <f>IF(Tabela6[[#This Row],[Desconto SLA Mês]]&lt;&gt;"preenchimento pendente","Sim","Não")</f>
        <v>Sim</v>
      </c>
      <c r="U568" s="168">
        <f t="shared" si="44"/>
        <v>0</v>
      </c>
      <c r="V568" s="194"/>
      <c r="W568" s="194"/>
      <c r="X568" s="194"/>
      <c r="Y568" s="194"/>
      <c r="Z568" s="195">
        <v>45931</v>
      </c>
      <c r="AA568" s="301" cm="1">
        <f t="array" ref="AA568">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45962</v>
      </c>
      <c r="AB568" s="186"/>
      <c r="AC568" s="186"/>
      <c r="AD568" s="186"/>
      <c r="AE568" s="196"/>
      <c r="AF568" s="197"/>
      <c r="AG568" s="196"/>
      <c r="AH568" s="196"/>
      <c r="AI568" s="186">
        <f t="shared" si="42"/>
        <v>0</v>
      </c>
      <c r="AJ568" s="186">
        <f t="shared" si="43"/>
        <v>0</v>
      </c>
      <c r="AK568" s="186">
        <f t="shared" si="45"/>
        <v>0</v>
      </c>
      <c r="AL568" s="196"/>
      <c r="AM568"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c r="AN568" s="237"/>
      <c r="AO568" s="237"/>
      <c r="AP568" s="237"/>
      <c r="AQ568" s="237"/>
      <c r="AR568" s="237"/>
      <c r="AS568" s="237"/>
    </row>
    <row r="569" spans="1:45" ht="20.85" hidden="1" customHeight="1" thickBot="1">
      <c r="A569" s="185"/>
      <c r="B569" s="186" t="s">
        <v>252</v>
      </c>
      <c r="C569" s="186" t="s">
        <v>187</v>
      </c>
      <c r="D569" s="199" t="s">
        <v>0</v>
      </c>
      <c r="E569" s="199" t="s">
        <v>52</v>
      </c>
      <c r="F569" s="191">
        <v>78</v>
      </c>
      <c r="G569" s="191"/>
      <c r="H569" s="191"/>
      <c r="I569" s="191"/>
      <c r="J569" s="222"/>
      <c r="K569" s="191"/>
      <c r="L569" s="192"/>
      <c r="M569" s="192"/>
      <c r="N569" s="192"/>
      <c r="O569" s="192"/>
      <c r="P569" s="192"/>
      <c r="Q569" s="192"/>
      <c r="R569" s="192"/>
      <c r="S569" s="192"/>
      <c r="T569" s="193" t="str">
        <f>IF(Tabela6[[#This Row],[Desconto SLA Mês]]&lt;&gt;"preenchimento pendente","Sim","Não")</f>
        <v>Sim</v>
      </c>
      <c r="U569" s="168">
        <f t="shared" si="44"/>
        <v>0</v>
      </c>
      <c r="V569" s="194"/>
      <c r="W569" s="194"/>
      <c r="X569" s="194"/>
      <c r="Y569" s="194"/>
      <c r="Z569" s="195">
        <v>45962</v>
      </c>
      <c r="AA569" s="301" cm="1">
        <f t="array" ref="AA569">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45992</v>
      </c>
      <c r="AB569" s="204"/>
      <c r="AC569" s="204"/>
      <c r="AD569" s="186"/>
      <c r="AE569" s="196"/>
      <c r="AF569" s="197"/>
      <c r="AG569" s="196"/>
      <c r="AH569" s="196"/>
      <c r="AI569" s="186">
        <f t="shared" si="42"/>
        <v>0</v>
      </c>
      <c r="AJ569" s="186">
        <f t="shared" si="43"/>
        <v>0</v>
      </c>
      <c r="AK569" s="186">
        <f t="shared" si="45"/>
        <v>0</v>
      </c>
      <c r="AL569" s="196"/>
      <c r="AM569"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c r="AN569" s="237"/>
      <c r="AO569" s="237"/>
      <c r="AP569" s="237"/>
      <c r="AQ569" s="237"/>
      <c r="AR569" s="237"/>
      <c r="AS569" s="237"/>
    </row>
    <row r="570" spans="1:45" ht="20.85" hidden="1" customHeight="1" thickBot="1">
      <c r="A570" s="185"/>
      <c r="B570" s="186" t="s">
        <v>252</v>
      </c>
      <c r="C570" s="186" t="s">
        <v>187</v>
      </c>
      <c r="D570" s="199" t="s">
        <v>0</v>
      </c>
      <c r="E570" s="199" t="s">
        <v>52</v>
      </c>
      <c r="F570" s="191">
        <v>78</v>
      </c>
      <c r="G570" s="191"/>
      <c r="H570" s="191"/>
      <c r="I570" s="191"/>
      <c r="J570" s="222"/>
      <c r="K570" s="191"/>
      <c r="L570" s="192"/>
      <c r="M570" s="192"/>
      <c r="N570" s="192"/>
      <c r="O570" s="192"/>
      <c r="P570" s="192"/>
      <c r="Q570" s="192"/>
      <c r="R570" s="192"/>
      <c r="S570" s="192"/>
      <c r="T570" s="193" t="str">
        <f>IF(Tabela6[[#This Row],[Desconto SLA Mês]]&lt;&gt;"preenchimento pendente","Sim","Não")</f>
        <v>Sim</v>
      </c>
      <c r="U570" s="168">
        <f t="shared" si="44"/>
        <v>0</v>
      </c>
      <c r="V570" s="194"/>
      <c r="W570" s="194"/>
      <c r="X570" s="194"/>
      <c r="Y570" s="194"/>
      <c r="Z570" s="195">
        <v>45992</v>
      </c>
      <c r="AA570" s="301" cm="1">
        <f t="array" ref="AA570">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46023</v>
      </c>
      <c r="AB570" s="186"/>
      <c r="AC570" s="204"/>
      <c r="AD570" s="186"/>
      <c r="AE570" s="196"/>
      <c r="AF570" s="197"/>
      <c r="AG570" s="196"/>
      <c r="AH570" s="196"/>
      <c r="AI570" s="186">
        <f t="shared" si="42"/>
        <v>0</v>
      </c>
      <c r="AJ570" s="186">
        <f t="shared" si="43"/>
        <v>0</v>
      </c>
      <c r="AK570" s="186">
        <f t="shared" si="45"/>
        <v>0</v>
      </c>
      <c r="AL570" s="196"/>
      <c r="AM570"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c r="AN570" s="237"/>
      <c r="AO570" s="237"/>
      <c r="AP570" s="237"/>
      <c r="AQ570" s="237"/>
      <c r="AR570" s="237"/>
      <c r="AS570" s="237"/>
    </row>
    <row r="571" spans="1:45" ht="20.85" hidden="1" customHeight="1" thickBot="1">
      <c r="A571" s="185"/>
      <c r="B571" s="186" t="s">
        <v>99</v>
      </c>
      <c r="C571" s="186" t="s">
        <v>187</v>
      </c>
      <c r="D571" s="199" t="s">
        <v>88</v>
      </c>
      <c r="E571" s="199" t="s">
        <v>30</v>
      </c>
      <c r="F571" s="191">
        <v>38</v>
      </c>
      <c r="G571" s="191">
        <v>25</v>
      </c>
      <c r="H571" s="191">
        <v>5</v>
      </c>
      <c r="I571" s="191">
        <v>0</v>
      </c>
      <c r="J571" s="222">
        <v>190680.29</v>
      </c>
      <c r="K571" s="228">
        <v>-911.7</v>
      </c>
      <c r="L571" s="228">
        <v>-911.7</v>
      </c>
      <c r="M571" s="192"/>
      <c r="N571" s="192">
        <v>0</v>
      </c>
      <c r="O571" s="192">
        <v>-1906.8</v>
      </c>
      <c r="P571" s="192">
        <v>0</v>
      </c>
      <c r="Q571" s="192">
        <v>0</v>
      </c>
      <c r="R571" s="192">
        <v>0</v>
      </c>
      <c r="S571" s="192">
        <v>0</v>
      </c>
      <c r="T571" s="193" t="str">
        <f>IF(Tabela6[[#This Row],[Desconto SLA Mês]]&lt;&gt;"preenchimento pendente","Sim","Não")</f>
        <v>Sim</v>
      </c>
      <c r="U571" s="168">
        <f t="shared" si="44"/>
        <v>187861.79</v>
      </c>
      <c r="V571" s="194"/>
      <c r="W571" s="194"/>
      <c r="X571" s="194"/>
      <c r="Y571" s="194"/>
      <c r="Z571" s="195">
        <v>45658</v>
      </c>
      <c r="AA571" s="301" cm="1">
        <f t="array" ref="AA571">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45689</v>
      </c>
      <c r="AB571" s="204">
        <v>5159.4399999999996</v>
      </c>
      <c r="AC571" s="204">
        <v>5159.4399999999996</v>
      </c>
      <c r="AD571" s="204"/>
      <c r="AE571" s="196"/>
      <c r="AF571" s="197"/>
      <c r="AG571" s="196"/>
      <c r="AH571" s="196"/>
      <c r="AI571" s="186">
        <f t="shared" si="42"/>
        <v>0</v>
      </c>
      <c r="AJ571" s="186">
        <f t="shared" si="43"/>
        <v>0</v>
      </c>
      <c r="AK571" s="186">
        <f t="shared" si="45"/>
        <v>2818.5</v>
      </c>
      <c r="AL571" s="196"/>
      <c r="AM571"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c r="AN571" s="237"/>
      <c r="AO571" s="237"/>
      <c r="AP571" s="237"/>
      <c r="AQ571" s="237"/>
      <c r="AR571" s="237"/>
      <c r="AS571" s="237"/>
    </row>
    <row r="572" spans="1:45" ht="20.85" hidden="1" customHeight="1" thickBot="1">
      <c r="A572" s="185"/>
      <c r="B572" s="186" t="s">
        <v>99</v>
      </c>
      <c r="C572" s="186" t="s">
        <v>187</v>
      </c>
      <c r="D572" s="199" t="s">
        <v>88</v>
      </c>
      <c r="E572" s="199" t="s">
        <v>30</v>
      </c>
      <c r="F572" s="191">
        <v>38</v>
      </c>
      <c r="G572" s="191">
        <v>25</v>
      </c>
      <c r="H572" s="191">
        <v>0</v>
      </c>
      <c r="I572" s="191">
        <v>0</v>
      </c>
      <c r="J572" s="222">
        <v>190680.29</v>
      </c>
      <c r="K572" s="222">
        <v>0</v>
      </c>
      <c r="L572" s="192">
        <v>0</v>
      </c>
      <c r="M572" s="192">
        <v>0</v>
      </c>
      <c r="N572" s="192">
        <v>0</v>
      </c>
      <c r="O572" s="192">
        <v>0</v>
      </c>
      <c r="P572" s="192">
        <v>0</v>
      </c>
      <c r="Q572" s="192">
        <v>0</v>
      </c>
      <c r="R572" s="192">
        <v>0</v>
      </c>
      <c r="S572" s="192">
        <v>0</v>
      </c>
      <c r="T572" s="193" t="str">
        <f>IF(Tabela6[[#This Row],[Desconto SLA Mês]]&lt;&gt;"preenchimento pendente","Sim","Não")</f>
        <v>Sim</v>
      </c>
      <c r="U572" s="168">
        <f t="shared" si="44"/>
        <v>190680.29</v>
      </c>
      <c r="V572" s="194"/>
      <c r="W572" s="194"/>
      <c r="X572" s="194"/>
      <c r="Y572" s="194"/>
      <c r="Z572" s="195">
        <v>45689</v>
      </c>
      <c r="AA572" s="301" cm="1">
        <f t="array" ref="AA572">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45717</v>
      </c>
      <c r="AB572" s="204"/>
      <c r="AC572" s="204"/>
      <c r="AD572" s="186"/>
      <c r="AE572" s="196"/>
      <c r="AF572" s="197"/>
      <c r="AG572" s="196"/>
      <c r="AH572" s="196"/>
      <c r="AI572" s="186">
        <f t="shared" si="42"/>
        <v>0</v>
      </c>
      <c r="AJ572" s="186">
        <f t="shared" si="43"/>
        <v>0</v>
      </c>
      <c r="AK572" s="186">
        <f t="shared" si="45"/>
        <v>0</v>
      </c>
      <c r="AL572" s="196"/>
      <c r="AM572"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c r="AN572" s="237"/>
      <c r="AO572" s="237"/>
      <c r="AP572" s="237"/>
      <c r="AQ572" s="237"/>
      <c r="AR572" s="237"/>
      <c r="AS572" s="237"/>
    </row>
    <row r="573" spans="1:45" ht="20.85" hidden="1" customHeight="1" thickBot="1">
      <c r="A573" s="185"/>
      <c r="B573" s="186" t="s">
        <v>99</v>
      </c>
      <c r="C573" s="186" t="s">
        <v>187</v>
      </c>
      <c r="D573" s="199" t="s">
        <v>88</v>
      </c>
      <c r="E573" s="199" t="s">
        <v>30</v>
      </c>
      <c r="F573" s="191">
        <v>38</v>
      </c>
      <c r="G573" s="191">
        <v>25</v>
      </c>
      <c r="H573" s="191">
        <v>0</v>
      </c>
      <c r="I573" s="191">
        <v>0</v>
      </c>
      <c r="J573" s="222">
        <v>192987.87022305149</v>
      </c>
      <c r="K573" s="222">
        <v>0</v>
      </c>
      <c r="L573" s="192">
        <v>0</v>
      </c>
      <c r="M573" s="192"/>
      <c r="N573" s="192">
        <v>0</v>
      </c>
      <c r="O573" s="192">
        <v>0</v>
      </c>
      <c r="P573" s="192"/>
      <c r="Q573" s="192">
        <v>0</v>
      </c>
      <c r="R573" s="192"/>
      <c r="S573" s="192">
        <v>0</v>
      </c>
      <c r="T573" s="193" t="str">
        <f>IF(Tabela6[[#This Row],[Desconto SLA Mês]]&lt;&gt;"preenchimento pendente","Sim","Não")</f>
        <v>Sim</v>
      </c>
      <c r="U573" s="168">
        <f t="shared" si="44"/>
        <v>192987.87022305149</v>
      </c>
      <c r="V573" s="194"/>
      <c r="W573" s="194"/>
      <c r="X573" s="194"/>
      <c r="Y573" s="194"/>
      <c r="Z573" s="195">
        <v>45717</v>
      </c>
      <c r="AA573" s="301" cm="1">
        <f t="array" ref="AA573">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45748</v>
      </c>
      <c r="AB573" s="204"/>
      <c r="AC573" s="204"/>
      <c r="AD573" s="186"/>
      <c r="AE573" s="196"/>
      <c r="AF573" s="197"/>
      <c r="AG573" s="196"/>
      <c r="AH573" s="196"/>
      <c r="AI573" s="186">
        <f t="shared" si="42"/>
        <v>0</v>
      </c>
      <c r="AJ573" s="186">
        <f t="shared" si="43"/>
        <v>0</v>
      </c>
      <c r="AK573" s="186">
        <f t="shared" si="45"/>
        <v>0</v>
      </c>
      <c r="AL573" s="196"/>
      <c r="AM573"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c r="AN573" s="237"/>
      <c r="AO573" s="237"/>
      <c r="AP573" s="237"/>
      <c r="AQ573" s="237"/>
      <c r="AR573" s="237"/>
      <c r="AS573" s="237"/>
    </row>
    <row r="574" spans="1:45" ht="20.85" hidden="1" customHeight="1" thickBot="1">
      <c r="A574" s="185"/>
      <c r="B574" s="186" t="s">
        <v>99</v>
      </c>
      <c r="C574" s="186" t="s">
        <v>187</v>
      </c>
      <c r="D574" s="199" t="s">
        <v>88</v>
      </c>
      <c r="E574" s="199" t="s">
        <v>30</v>
      </c>
      <c r="F574" s="191">
        <v>38</v>
      </c>
      <c r="G574" s="191">
        <v>25</v>
      </c>
      <c r="H574" s="191">
        <v>0</v>
      </c>
      <c r="I574" s="191">
        <v>0</v>
      </c>
      <c r="J574" s="222">
        <v>192987.87022305149</v>
      </c>
      <c r="K574" s="222">
        <v>0</v>
      </c>
      <c r="L574" s="192">
        <v>0</v>
      </c>
      <c r="M574" s="192"/>
      <c r="N574" s="192">
        <v>0</v>
      </c>
      <c r="O574" s="192">
        <v>0</v>
      </c>
      <c r="P574" s="192"/>
      <c r="Q574" s="192">
        <v>0</v>
      </c>
      <c r="R574" s="192"/>
      <c r="S574" s="192">
        <v>0</v>
      </c>
      <c r="T574" s="193" t="str">
        <f>IF(Tabela6[[#This Row],[Desconto SLA Mês]]&lt;&gt;"preenchimento pendente","Sim","Não")</f>
        <v>Sim</v>
      </c>
      <c r="U574" s="168">
        <f t="shared" si="44"/>
        <v>192987.87022305149</v>
      </c>
      <c r="V574" s="194"/>
      <c r="W574" s="194"/>
      <c r="X574" s="194"/>
      <c r="Y574" s="206"/>
      <c r="Z574" s="195">
        <v>45748</v>
      </c>
      <c r="AA574" s="301" cm="1">
        <f t="array" ref="AA574">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45778</v>
      </c>
      <c r="AB574" s="186"/>
      <c r="AC574" s="186"/>
      <c r="AD574" s="186"/>
      <c r="AE574" s="196"/>
      <c r="AF574" s="197"/>
      <c r="AG574" s="196"/>
      <c r="AH574" s="196"/>
      <c r="AI574" s="186">
        <f t="shared" si="42"/>
        <v>0</v>
      </c>
      <c r="AJ574" s="186">
        <f t="shared" si="43"/>
        <v>0</v>
      </c>
      <c r="AK574" s="186">
        <f t="shared" si="45"/>
        <v>0</v>
      </c>
      <c r="AL574" s="196"/>
      <c r="AM574"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c r="AN574" s="237"/>
      <c r="AO574" s="237"/>
      <c r="AP574" s="237"/>
      <c r="AQ574" s="237"/>
      <c r="AR574" s="237"/>
      <c r="AS574" s="237"/>
    </row>
    <row r="575" spans="1:45" ht="20.85" hidden="1" customHeight="1" thickBot="1">
      <c r="A575" s="185"/>
      <c r="B575" s="186" t="s">
        <v>99</v>
      </c>
      <c r="C575" s="186" t="s">
        <v>187</v>
      </c>
      <c r="D575" s="199" t="s">
        <v>88</v>
      </c>
      <c r="E575" s="199" t="s">
        <v>30</v>
      </c>
      <c r="F575" s="191">
        <v>38</v>
      </c>
      <c r="G575" s="191">
        <v>25</v>
      </c>
      <c r="H575" s="191">
        <v>0</v>
      </c>
      <c r="I575" s="191">
        <v>0</v>
      </c>
      <c r="J575" s="222">
        <v>192987.87022305149</v>
      </c>
      <c r="K575" s="222"/>
      <c r="L575" s="192">
        <v>0</v>
      </c>
      <c r="M575" s="192"/>
      <c r="N575" s="192">
        <v>0</v>
      </c>
      <c r="O575" s="192">
        <v>0</v>
      </c>
      <c r="P575" s="192"/>
      <c r="Q575" s="192">
        <v>0</v>
      </c>
      <c r="R575" s="192"/>
      <c r="S575" s="192">
        <v>0</v>
      </c>
      <c r="T575" s="193" t="str">
        <f>IF(Tabela6[[#This Row],[Desconto SLA Mês]]&lt;&gt;"preenchimento pendente","Sim","Não")</f>
        <v>Sim</v>
      </c>
      <c r="U575" s="168">
        <f t="shared" si="44"/>
        <v>192987.87022305149</v>
      </c>
      <c r="V575" s="194"/>
      <c r="W575" s="194"/>
      <c r="X575" s="194"/>
      <c r="Y575" s="194"/>
      <c r="Z575" s="195">
        <v>45778</v>
      </c>
      <c r="AA575" s="301" cm="1">
        <f t="array" ref="AA575">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45809</v>
      </c>
      <c r="AB575" s="204"/>
      <c r="AC575" s="204"/>
      <c r="AD575" s="186"/>
      <c r="AE575" s="196"/>
      <c r="AF575" s="197"/>
      <c r="AG575" s="196"/>
      <c r="AH575" s="196"/>
      <c r="AI575" s="186">
        <f t="shared" si="42"/>
        <v>0</v>
      </c>
      <c r="AJ575" s="186">
        <f t="shared" si="43"/>
        <v>0</v>
      </c>
      <c r="AK575" s="186">
        <f t="shared" si="45"/>
        <v>0</v>
      </c>
      <c r="AL575" s="196"/>
      <c r="AM575"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c r="AN575" s="237"/>
      <c r="AO575" s="237"/>
      <c r="AP575" s="237"/>
      <c r="AQ575" s="237"/>
      <c r="AR575" s="237"/>
      <c r="AS575" s="237"/>
    </row>
    <row r="576" spans="1:45" ht="20.85" hidden="1" customHeight="1" thickBot="1">
      <c r="A576" s="185"/>
      <c r="B576" s="186" t="s">
        <v>99</v>
      </c>
      <c r="C576" s="186" t="s">
        <v>187</v>
      </c>
      <c r="D576" s="199" t="s">
        <v>88</v>
      </c>
      <c r="E576" s="199" t="s">
        <v>30</v>
      </c>
      <c r="F576" s="191">
        <v>38</v>
      </c>
      <c r="G576" s="191">
        <v>30</v>
      </c>
      <c r="H576" s="191">
        <v>0</v>
      </c>
      <c r="I576" s="191">
        <v>0</v>
      </c>
      <c r="J576" s="222">
        <v>244193.99</v>
      </c>
      <c r="K576" s="222"/>
      <c r="L576" s="192">
        <v>0</v>
      </c>
      <c r="M576" s="192"/>
      <c r="N576" s="192">
        <v>0</v>
      </c>
      <c r="O576" s="192">
        <v>0</v>
      </c>
      <c r="P576" s="192"/>
      <c r="Q576" s="192">
        <v>0</v>
      </c>
      <c r="R576" s="235"/>
      <c r="S576" s="192">
        <v>2467</v>
      </c>
      <c r="T576" s="193" t="str">
        <f>IF(Tabela6[[#This Row],[Desconto SLA Mês]]&lt;&gt;"preenchimento pendente","Sim","Não")</f>
        <v>Sim</v>
      </c>
      <c r="U576" s="168">
        <f t="shared" si="44"/>
        <v>246660.99</v>
      </c>
      <c r="V576" s="194"/>
      <c r="W576" s="194"/>
      <c r="X576" s="194">
        <v>28962.919109845312</v>
      </c>
      <c r="Y576" s="194" t="s">
        <v>255</v>
      </c>
      <c r="Z576" s="195">
        <v>45809</v>
      </c>
      <c r="AA576" s="301" cm="1">
        <f t="array" ref="AA576">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45839</v>
      </c>
      <c r="AB576" s="186"/>
      <c r="AC576" s="204">
        <v>5218.45</v>
      </c>
      <c r="AD576" s="186"/>
      <c r="AE576" s="196"/>
      <c r="AF576" s="197"/>
      <c r="AG576" s="196"/>
      <c r="AH576" s="196"/>
      <c r="AI576" s="186">
        <f t="shared" si="42"/>
        <v>0</v>
      </c>
      <c r="AJ576" s="186">
        <f t="shared" si="43"/>
        <v>-5218.45</v>
      </c>
      <c r="AK576" s="186">
        <f t="shared" si="45"/>
        <v>-2467</v>
      </c>
      <c r="AL576" s="196"/>
      <c r="AM576"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c r="AN576" s="237"/>
      <c r="AO576" s="237"/>
      <c r="AP576" s="237"/>
      <c r="AQ576" s="237"/>
      <c r="AR576" s="237"/>
      <c r="AS576" s="237"/>
    </row>
    <row r="577" spans="1:45" ht="20.85" hidden="1" customHeight="1" thickBot="1">
      <c r="A577" s="185">
        <v>45873</v>
      </c>
      <c r="B577" s="186" t="s">
        <v>99</v>
      </c>
      <c r="C577" s="186" t="s">
        <v>187</v>
      </c>
      <c r="D577" s="199" t="s">
        <v>88</v>
      </c>
      <c r="E577" s="199" t="s">
        <v>30</v>
      </c>
      <c r="F577" s="191">
        <v>38</v>
      </c>
      <c r="G577" s="191">
        <v>30</v>
      </c>
      <c r="H577" s="191">
        <v>0</v>
      </c>
      <c r="I577" s="191">
        <v>0</v>
      </c>
      <c r="J577" s="222">
        <v>244193.99</v>
      </c>
      <c r="K577" s="222"/>
      <c r="L577" s="192">
        <v>0</v>
      </c>
      <c r="M577" s="192"/>
      <c r="N577" s="192">
        <v>0</v>
      </c>
      <c r="O577" s="192">
        <v>0</v>
      </c>
      <c r="P577" s="192"/>
      <c r="Q577" s="192">
        <v>0</v>
      </c>
      <c r="R577" s="192"/>
      <c r="S577" s="192">
        <v>0</v>
      </c>
      <c r="T577" s="193" t="str">
        <f>IF(Tabela6[[#This Row],[Desconto SLA Mês]]&lt;&gt;"preenchimento pendente","Sim","Não")</f>
        <v>Sim</v>
      </c>
      <c r="U577" s="168">
        <f t="shared" si="44"/>
        <v>244193.99</v>
      </c>
      <c r="V577" s="194"/>
      <c r="W577" s="194"/>
      <c r="X577" s="194"/>
      <c r="Y577" s="194"/>
      <c r="Z577" s="195">
        <v>45839</v>
      </c>
      <c r="AA577" s="301" cm="1">
        <f t="array" ref="AA577">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45870</v>
      </c>
      <c r="AB577" s="186"/>
      <c r="AC577" s="186"/>
      <c r="AD577" s="186"/>
      <c r="AE577" s="196"/>
      <c r="AF577" s="197"/>
      <c r="AG577" s="196"/>
      <c r="AH577" s="196"/>
      <c r="AI577" s="186">
        <f t="shared" si="42"/>
        <v>0</v>
      </c>
      <c r="AJ577" s="186">
        <f t="shared" si="43"/>
        <v>0</v>
      </c>
      <c r="AK577" s="186">
        <f t="shared" si="45"/>
        <v>0</v>
      </c>
      <c r="AL577" s="196"/>
      <c r="AM577"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c r="AN577" s="237"/>
      <c r="AO577" s="237"/>
      <c r="AP577" s="237"/>
      <c r="AQ577" s="237"/>
      <c r="AR577" s="237"/>
      <c r="AS577" s="237"/>
    </row>
    <row r="578" spans="1:45" ht="20.85" hidden="1" customHeight="1" thickBot="1">
      <c r="A578" s="185">
        <v>45901</v>
      </c>
      <c r="B578" s="186" t="s">
        <v>99</v>
      </c>
      <c r="C578" s="186" t="s">
        <v>187</v>
      </c>
      <c r="D578" s="199" t="s">
        <v>88</v>
      </c>
      <c r="E578" s="199" t="s">
        <v>30</v>
      </c>
      <c r="F578" s="191">
        <v>38</v>
      </c>
      <c r="G578" s="191">
        <v>30</v>
      </c>
      <c r="H578" s="191">
        <v>0</v>
      </c>
      <c r="I578" s="191">
        <v>0</v>
      </c>
      <c r="J578" s="222">
        <v>244193.99</v>
      </c>
      <c r="K578" s="222"/>
      <c r="L578" s="192">
        <v>0</v>
      </c>
      <c r="M578" s="192"/>
      <c r="N578" s="192">
        <v>0</v>
      </c>
      <c r="O578" s="192">
        <v>0</v>
      </c>
      <c r="P578" s="192"/>
      <c r="Q578" s="192">
        <v>0</v>
      </c>
      <c r="R578" s="192">
        <v>0</v>
      </c>
      <c r="S578" s="192">
        <v>0</v>
      </c>
      <c r="T578" s="193" t="str">
        <f>IF(Tabela6[[#This Row],[Desconto SLA Mês]]&lt;&gt;"preenchimento pendente","Sim","Não")</f>
        <v>Sim</v>
      </c>
      <c r="U578" s="168">
        <f t="shared" si="44"/>
        <v>244193.99</v>
      </c>
      <c r="V578" s="194"/>
      <c r="W578" s="194"/>
      <c r="X578" s="194"/>
      <c r="Y578" s="194"/>
      <c r="Z578" s="195">
        <v>45870</v>
      </c>
      <c r="AA578" s="301" cm="1">
        <f t="array" ref="AA578">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45901</v>
      </c>
      <c r="AB578" s="186"/>
      <c r="AC578" s="186"/>
      <c r="AD578" s="186"/>
      <c r="AE578" s="196"/>
      <c r="AF578" s="197"/>
      <c r="AG578" s="196"/>
      <c r="AH578" s="196">
        <f>I578-J578</f>
        <v>-244193.99</v>
      </c>
      <c r="AI578" s="186">
        <f t="shared" si="42"/>
        <v>0</v>
      </c>
      <c r="AJ578" s="186">
        <f t="shared" si="43"/>
        <v>0</v>
      </c>
      <c r="AK578" s="186">
        <f t="shared" si="45"/>
        <v>0</v>
      </c>
      <c r="AL578" s="196"/>
      <c r="AM578"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c r="AN578" s="237"/>
      <c r="AO578" s="237"/>
      <c r="AP578" s="237"/>
      <c r="AQ578" s="237"/>
      <c r="AR578" s="237"/>
      <c r="AS578" s="237"/>
    </row>
    <row r="579" spans="1:45" ht="20.85" hidden="1" customHeight="1" thickBot="1">
      <c r="A579" s="185">
        <v>45931</v>
      </c>
      <c r="B579" s="186" t="s">
        <v>256</v>
      </c>
      <c r="C579" s="186" t="s">
        <v>187</v>
      </c>
      <c r="D579" s="199" t="s">
        <v>88</v>
      </c>
      <c r="E579" s="199" t="s">
        <v>30</v>
      </c>
      <c r="F579" s="191">
        <v>38</v>
      </c>
      <c r="G579" s="191">
        <v>30</v>
      </c>
      <c r="H579" s="191">
        <v>22</v>
      </c>
      <c r="I579" s="191">
        <v>0</v>
      </c>
      <c r="J579" s="222">
        <v>244193.99</v>
      </c>
      <c r="K579" s="222"/>
      <c r="L579" s="192">
        <v>-13142.14</v>
      </c>
      <c r="M579" s="192"/>
      <c r="N579" s="192">
        <v>0</v>
      </c>
      <c r="O579" s="192">
        <v>0</v>
      </c>
      <c r="P579" s="192"/>
      <c r="Q579" s="192">
        <v>0</v>
      </c>
      <c r="R579" s="192">
        <v>0</v>
      </c>
      <c r="S579" s="192">
        <v>0</v>
      </c>
      <c r="T579" s="193" t="str">
        <f>IF(Tabela6[[#This Row],[Desconto SLA Mês]]&lt;&gt;"preenchimento pendente","Sim","Não")</f>
        <v>Sim</v>
      </c>
      <c r="U579" s="168">
        <f t="shared" si="44"/>
        <v>231051.84999999998</v>
      </c>
      <c r="V579" s="194"/>
      <c r="W579" s="194"/>
      <c r="X579" s="194"/>
      <c r="Y579" s="194"/>
      <c r="Z579" s="195">
        <v>45901</v>
      </c>
      <c r="AA579" s="301" cm="1">
        <f t="array" ref="AA579">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45931</v>
      </c>
      <c r="AB579" s="186"/>
      <c r="AC579" s="186"/>
      <c r="AD579" s="186"/>
      <c r="AE579" s="196"/>
      <c r="AF579" s="197"/>
      <c r="AG579" s="196"/>
      <c r="AH579" s="196"/>
      <c r="AI579" s="186">
        <f t="shared" si="42"/>
        <v>13142.14</v>
      </c>
      <c r="AJ579" s="186">
        <f t="shared" si="43"/>
        <v>0</v>
      </c>
      <c r="AK579" s="186">
        <f t="shared" si="45"/>
        <v>13142.140000000014</v>
      </c>
      <c r="AL579" s="196"/>
      <c r="AM579"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row>
    <row r="580" spans="1:45" ht="20.85" hidden="1" customHeight="1" thickBot="1">
      <c r="A580" s="185"/>
      <c r="B580" s="186" t="s">
        <v>252</v>
      </c>
      <c r="C580" s="186" t="s">
        <v>187</v>
      </c>
      <c r="D580" s="199" t="s">
        <v>88</v>
      </c>
      <c r="E580" s="199" t="s">
        <v>30</v>
      </c>
      <c r="F580" s="191">
        <v>38</v>
      </c>
      <c r="G580" s="191">
        <v>31</v>
      </c>
      <c r="H580" s="191"/>
      <c r="I580" s="191"/>
      <c r="J580" s="222">
        <v>249949.82</v>
      </c>
      <c r="K580" s="222"/>
      <c r="L580" s="192"/>
      <c r="M580" s="192"/>
      <c r="N580" s="192"/>
      <c r="O580" s="192"/>
      <c r="P580" s="192"/>
      <c r="Q580" s="192"/>
      <c r="R580" s="192"/>
      <c r="S580" s="192"/>
      <c r="T580" s="193" t="str">
        <f>IF(Tabela6[[#This Row],[Desconto SLA Mês]]&lt;&gt;"preenchimento pendente","Sim","Não")</f>
        <v>Sim</v>
      </c>
      <c r="U580" s="168">
        <f t="shared" si="44"/>
        <v>249949.82</v>
      </c>
      <c r="V580" s="194"/>
      <c r="W580" s="194"/>
      <c r="X580" s="194"/>
      <c r="Y580" s="194"/>
      <c r="Z580" s="195">
        <v>45931</v>
      </c>
      <c r="AA580" s="301" cm="1">
        <f t="array" ref="AA580">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45962</v>
      </c>
      <c r="AB580" s="186"/>
      <c r="AC580" s="186"/>
      <c r="AD580" s="186"/>
      <c r="AE580" s="196"/>
      <c r="AF580" s="197"/>
      <c r="AG580" s="196"/>
      <c r="AH580" s="196"/>
      <c r="AI580" s="186">
        <f t="shared" si="42"/>
        <v>0</v>
      </c>
      <c r="AJ580" s="186">
        <f t="shared" si="43"/>
        <v>0</v>
      </c>
      <c r="AK580" s="186">
        <f t="shared" si="45"/>
        <v>0</v>
      </c>
      <c r="AL580" s="196"/>
      <c r="AM580"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row>
    <row r="581" spans="1:45" ht="20.85" hidden="1" customHeight="1" thickBot="1">
      <c r="A581" s="185"/>
      <c r="B581" s="186" t="s">
        <v>252</v>
      </c>
      <c r="C581" s="186" t="s">
        <v>187</v>
      </c>
      <c r="D581" s="199" t="s">
        <v>88</v>
      </c>
      <c r="E581" s="199" t="s">
        <v>30</v>
      </c>
      <c r="F581" s="191">
        <v>38</v>
      </c>
      <c r="G581" s="191"/>
      <c r="H581" s="191"/>
      <c r="I581" s="191"/>
      <c r="J581" s="222"/>
      <c r="K581" s="222"/>
      <c r="L581" s="192"/>
      <c r="M581" s="192"/>
      <c r="N581" s="192"/>
      <c r="O581" s="192"/>
      <c r="P581" s="192"/>
      <c r="Q581" s="192"/>
      <c r="R581" s="192"/>
      <c r="S581" s="192"/>
      <c r="T581" s="193" t="str">
        <f>IF(Tabela6[[#This Row],[Desconto SLA Mês]]&lt;&gt;"preenchimento pendente","Sim","Não")</f>
        <v>Sim</v>
      </c>
      <c r="U581" s="168">
        <f t="shared" si="44"/>
        <v>0</v>
      </c>
      <c r="V581" s="194"/>
      <c r="W581" s="194"/>
      <c r="X581" s="194"/>
      <c r="Y581" s="194"/>
      <c r="Z581" s="195">
        <v>45962</v>
      </c>
      <c r="AA581" s="301" cm="1">
        <f t="array" ref="AA581">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45992</v>
      </c>
      <c r="AB581" s="186"/>
      <c r="AC581" s="186"/>
      <c r="AD581" s="186"/>
      <c r="AE581" s="196"/>
      <c r="AF581" s="197"/>
      <c r="AG581" s="196"/>
      <c r="AH581" s="196"/>
      <c r="AI581" s="186">
        <f t="shared" si="42"/>
        <v>0</v>
      </c>
      <c r="AJ581" s="186">
        <f t="shared" si="43"/>
        <v>0</v>
      </c>
      <c r="AK581" s="186">
        <f t="shared" si="45"/>
        <v>0</v>
      </c>
      <c r="AL581" s="196"/>
      <c r="AM581"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row>
    <row r="582" spans="1:45" ht="20.85" hidden="1" customHeight="1" thickBot="1">
      <c r="A582" s="185"/>
      <c r="B582" s="186" t="s">
        <v>252</v>
      </c>
      <c r="C582" s="186" t="s">
        <v>187</v>
      </c>
      <c r="D582" s="199" t="s">
        <v>88</v>
      </c>
      <c r="E582" s="199" t="s">
        <v>30</v>
      </c>
      <c r="F582" s="191">
        <v>38</v>
      </c>
      <c r="G582" s="191"/>
      <c r="H582" s="191"/>
      <c r="I582" s="191"/>
      <c r="J582" s="222"/>
      <c r="K582" s="222"/>
      <c r="L582" s="192"/>
      <c r="M582" s="192"/>
      <c r="N582" s="192"/>
      <c r="O582" s="192"/>
      <c r="P582" s="192"/>
      <c r="Q582" s="192"/>
      <c r="R582" s="192"/>
      <c r="S582" s="192"/>
      <c r="T582" s="193" t="str">
        <f>IF(Tabela6[[#This Row],[Desconto SLA Mês]]&lt;&gt;"preenchimento pendente","Sim","Não")</f>
        <v>Sim</v>
      </c>
      <c r="U582" s="168">
        <f t="shared" si="44"/>
        <v>0</v>
      </c>
      <c r="V582" s="194"/>
      <c r="W582" s="194"/>
      <c r="X582" s="194"/>
      <c r="Y582" s="194"/>
      <c r="Z582" s="195">
        <v>45992</v>
      </c>
      <c r="AA582" s="301" cm="1">
        <f t="array" ref="AA582">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46023</v>
      </c>
      <c r="AB582" s="204"/>
      <c r="AC582" s="204"/>
      <c r="AD582" s="204"/>
      <c r="AE582" s="196"/>
      <c r="AF582" s="197"/>
      <c r="AG582" s="196"/>
      <c r="AH582" s="196"/>
      <c r="AI582" s="186">
        <f t="shared" si="42"/>
        <v>0</v>
      </c>
      <c r="AJ582" s="186">
        <f t="shared" si="43"/>
        <v>0</v>
      </c>
      <c r="AK582" s="186">
        <f t="shared" si="45"/>
        <v>0</v>
      </c>
      <c r="AL582" s="196"/>
      <c r="AM582"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row>
    <row r="583" spans="1:45" ht="20.85" hidden="1" customHeight="1" thickBot="1">
      <c r="A583" s="185"/>
      <c r="B583" s="186" t="s">
        <v>99</v>
      </c>
      <c r="C583" s="186" t="s">
        <v>187</v>
      </c>
      <c r="D583" s="199" t="s">
        <v>89</v>
      </c>
      <c r="E583" s="199" t="s">
        <v>30</v>
      </c>
      <c r="F583" s="191">
        <v>7</v>
      </c>
      <c r="G583" s="191">
        <v>7</v>
      </c>
      <c r="H583" s="191">
        <v>0</v>
      </c>
      <c r="I583" s="191">
        <v>0</v>
      </c>
      <c r="J583" s="222">
        <v>39790.82</v>
      </c>
      <c r="K583" s="222"/>
      <c r="L583" s="192">
        <v>0</v>
      </c>
      <c r="M583" s="192"/>
      <c r="N583" s="192">
        <v>0</v>
      </c>
      <c r="O583" s="192">
        <v>0</v>
      </c>
      <c r="P583" s="192">
        <v>0</v>
      </c>
      <c r="Q583" s="192">
        <v>0</v>
      </c>
      <c r="R583" s="192">
        <v>0</v>
      </c>
      <c r="S583" s="192">
        <v>0</v>
      </c>
      <c r="T583" s="193" t="str">
        <f>IF(Tabela6[[#This Row],[Desconto SLA Mês]]&lt;&gt;"preenchimento pendente","Sim","Não")</f>
        <v>Sim</v>
      </c>
      <c r="U583" s="168">
        <f t="shared" si="44"/>
        <v>39790.82</v>
      </c>
      <c r="V583" s="194"/>
      <c r="W583" s="194"/>
      <c r="X583" s="194"/>
      <c r="Y583" s="194"/>
      <c r="Z583" s="195">
        <v>45658</v>
      </c>
      <c r="AA583" s="301" cm="1">
        <f t="array" ref="AA583">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45689</v>
      </c>
      <c r="AB583" s="204"/>
      <c r="AC583" s="197"/>
      <c r="AD583" s="204"/>
      <c r="AE583" s="196"/>
      <c r="AF583" s="197"/>
      <c r="AG583" s="196"/>
      <c r="AH583" s="196">
        <f>I583-J583</f>
        <v>-39790.82</v>
      </c>
      <c r="AI583" s="186">
        <f t="shared" si="42"/>
        <v>0</v>
      </c>
      <c r="AJ583" s="186">
        <f t="shared" si="43"/>
        <v>0</v>
      </c>
      <c r="AK583" s="186">
        <f t="shared" si="45"/>
        <v>0</v>
      </c>
      <c r="AL583" s="196"/>
      <c r="AM583"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row>
    <row r="584" spans="1:45" ht="20.85" hidden="1" customHeight="1" thickBot="1">
      <c r="A584" s="185"/>
      <c r="B584" s="186" t="s">
        <v>99</v>
      </c>
      <c r="C584" s="186" t="s">
        <v>187</v>
      </c>
      <c r="D584" s="199" t="s">
        <v>89</v>
      </c>
      <c r="E584" s="199" t="s">
        <v>30</v>
      </c>
      <c r="F584" s="191">
        <v>7</v>
      </c>
      <c r="G584" s="191">
        <v>7</v>
      </c>
      <c r="H584" s="191">
        <v>0</v>
      </c>
      <c r="I584" s="191">
        <v>0</v>
      </c>
      <c r="J584" s="222">
        <v>39790.82</v>
      </c>
      <c r="K584" s="222">
        <v>0</v>
      </c>
      <c r="L584" s="192">
        <v>0</v>
      </c>
      <c r="M584" s="192">
        <v>0</v>
      </c>
      <c r="N584" s="192">
        <v>0</v>
      </c>
      <c r="O584" s="192">
        <v>0</v>
      </c>
      <c r="P584" s="192">
        <v>0</v>
      </c>
      <c r="Q584" s="192">
        <v>0</v>
      </c>
      <c r="R584" s="192">
        <v>0</v>
      </c>
      <c r="S584" s="192">
        <v>0</v>
      </c>
      <c r="T584" s="193" t="str">
        <f>IF(Tabela6[[#This Row],[Desconto SLA Mês]]&lt;&gt;"preenchimento pendente","Sim","Não")</f>
        <v>Sim</v>
      </c>
      <c r="U584" s="168">
        <f t="shared" si="44"/>
        <v>39790.82</v>
      </c>
      <c r="V584" s="194"/>
      <c r="W584" s="194"/>
      <c r="X584" s="194"/>
      <c r="Y584" s="194"/>
      <c r="Z584" s="195">
        <v>45689</v>
      </c>
      <c r="AA584" s="301" cm="1">
        <f t="array" ref="AA584">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45717</v>
      </c>
      <c r="AB584" s="186"/>
      <c r="AC584" s="186"/>
      <c r="AD584" s="186"/>
      <c r="AE584" s="196"/>
      <c r="AF584" s="197"/>
      <c r="AG584" s="196"/>
      <c r="AH584" s="196"/>
      <c r="AI584" s="186">
        <f t="shared" si="42"/>
        <v>0</v>
      </c>
      <c r="AJ584" s="186">
        <f t="shared" si="43"/>
        <v>0</v>
      </c>
      <c r="AK584" s="186">
        <f t="shared" si="45"/>
        <v>0</v>
      </c>
      <c r="AL584" s="196"/>
      <c r="AM584"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row>
    <row r="585" spans="1:45" ht="20.85" hidden="1" customHeight="1" thickBot="1">
      <c r="A585" s="185"/>
      <c r="B585" s="186" t="s">
        <v>99</v>
      </c>
      <c r="C585" s="186" t="s">
        <v>187</v>
      </c>
      <c r="D585" s="199" t="s">
        <v>89</v>
      </c>
      <c r="E585" s="199" t="s">
        <v>30</v>
      </c>
      <c r="F585" s="191">
        <v>7</v>
      </c>
      <c r="G585" s="191">
        <v>7</v>
      </c>
      <c r="H585" s="191">
        <v>0</v>
      </c>
      <c r="I585" s="191">
        <v>0</v>
      </c>
      <c r="J585" s="222">
        <v>39790.82</v>
      </c>
      <c r="K585" s="222"/>
      <c r="L585" s="192">
        <v>0</v>
      </c>
      <c r="M585" s="192"/>
      <c r="N585" s="192">
        <v>0</v>
      </c>
      <c r="O585" s="192">
        <v>0</v>
      </c>
      <c r="P585" s="192"/>
      <c r="Q585" s="192">
        <v>0</v>
      </c>
      <c r="R585" s="192"/>
      <c r="S585" s="192">
        <v>0</v>
      </c>
      <c r="T585" s="193" t="str">
        <f>IF(Tabela6[[#This Row],[Desconto SLA Mês]]&lt;&gt;"preenchimento pendente","Sim","Não")</f>
        <v>Sim</v>
      </c>
      <c r="U585" s="168">
        <f t="shared" si="44"/>
        <v>39790.82</v>
      </c>
      <c r="V585" s="194"/>
      <c r="W585" s="194"/>
      <c r="X585" s="194"/>
      <c r="Y585" s="194"/>
      <c r="Z585" s="195">
        <v>45717</v>
      </c>
      <c r="AA585" s="301" cm="1">
        <f t="array" ref="AA585">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45748</v>
      </c>
      <c r="AB585" s="186"/>
      <c r="AC585" s="186"/>
      <c r="AD585" s="186"/>
      <c r="AE585" s="196"/>
      <c r="AF585" s="197"/>
      <c r="AG585" s="196"/>
      <c r="AH585" s="196"/>
      <c r="AI585" s="186">
        <f t="shared" si="42"/>
        <v>0</v>
      </c>
      <c r="AJ585" s="186">
        <f t="shared" si="43"/>
        <v>0</v>
      </c>
      <c r="AK585" s="186">
        <f t="shared" si="45"/>
        <v>0</v>
      </c>
      <c r="AL585" s="196"/>
      <c r="AM585"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row>
    <row r="586" spans="1:45" ht="20.85" hidden="1" customHeight="1" thickBot="1">
      <c r="A586" s="185"/>
      <c r="B586" s="186" t="s">
        <v>99</v>
      </c>
      <c r="C586" s="186" t="s">
        <v>187</v>
      </c>
      <c r="D586" s="199" t="s">
        <v>89</v>
      </c>
      <c r="E586" s="199" t="s">
        <v>30</v>
      </c>
      <c r="F586" s="191">
        <v>7</v>
      </c>
      <c r="G586" s="191">
        <v>7</v>
      </c>
      <c r="H586" s="191">
        <v>0</v>
      </c>
      <c r="I586" s="191">
        <v>0</v>
      </c>
      <c r="J586" s="222">
        <v>39790.82</v>
      </c>
      <c r="K586" s="222"/>
      <c r="L586" s="192">
        <v>0</v>
      </c>
      <c r="M586" s="192"/>
      <c r="N586" s="192">
        <v>0</v>
      </c>
      <c r="O586" s="192">
        <v>0</v>
      </c>
      <c r="P586" s="192"/>
      <c r="Q586" s="192">
        <v>0</v>
      </c>
      <c r="R586" s="192"/>
      <c r="S586" s="192">
        <v>0</v>
      </c>
      <c r="T586" s="193" t="str">
        <f>IF(Tabela6[[#This Row],[Desconto SLA Mês]]&lt;&gt;"preenchimento pendente","Sim","Não")</f>
        <v>Sim</v>
      </c>
      <c r="U586" s="168">
        <f t="shared" si="44"/>
        <v>39790.82</v>
      </c>
      <c r="V586" s="194"/>
      <c r="W586" s="194"/>
      <c r="X586" s="194"/>
      <c r="Y586" s="206"/>
      <c r="Z586" s="195">
        <v>45748</v>
      </c>
      <c r="AA586" s="301" cm="1">
        <f t="array" ref="AA586">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45778</v>
      </c>
      <c r="AB586" s="186"/>
      <c r="AC586" s="186"/>
      <c r="AD586" s="186"/>
      <c r="AE586" s="196"/>
      <c r="AF586" s="197"/>
      <c r="AG586" s="196"/>
      <c r="AH586" s="196"/>
      <c r="AI586" s="186">
        <f t="shared" si="42"/>
        <v>0</v>
      </c>
      <c r="AJ586" s="186">
        <f t="shared" si="43"/>
        <v>0</v>
      </c>
      <c r="AK586" s="186">
        <f t="shared" si="45"/>
        <v>0</v>
      </c>
      <c r="AL586" s="196"/>
      <c r="AM586"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row>
    <row r="587" spans="1:45" ht="20.85" hidden="1" customHeight="1" thickBot="1">
      <c r="A587" s="185"/>
      <c r="B587" s="186" t="s">
        <v>99</v>
      </c>
      <c r="C587" s="186" t="s">
        <v>187</v>
      </c>
      <c r="D587" s="199" t="s">
        <v>89</v>
      </c>
      <c r="E587" s="199" t="s">
        <v>30</v>
      </c>
      <c r="F587" s="191">
        <v>7</v>
      </c>
      <c r="G587" s="191">
        <v>7</v>
      </c>
      <c r="H587" s="191">
        <v>0</v>
      </c>
      <c r="I587" s="191">
        <v>0</v>
      </c>
      <c r="J587" s="222">
        <v>39790.82</v>
      </c>
      <c r="K587" s="222"/>
      <c r="L587" s="192">
        <v>0</v>
      </c>
      <c r="M587" s="192"/>
      <c r="N587" s="192">
        <v>0</v>
      </c>
      <c r="O587" s="192"/>
      <c r="P587" s="192"/>
      <c r="Q587" s="192">
        <v>0</v>
      </c>
      <c r="R587" s="192"/>
      <c r="S587" s="192">
        <v>0</v>
      </c>
      <c r="T587" s="193" t="str">
        <f>IF(Tabela6[[#This Row],[Desconto SLA Mês]]&lt;&gt;"preenchimento pendente","Sim","Não")</f>
        <v>Sim</v>
      </c>
      <c r="U587" s="168">
        <f t="shared" si="44"/>
        <v>39790.82</v>
      </c>
      <c r="V587" s="194"/>
      <c r="W587" s="194"/>
      <c r="X587" s="194"/>
      <c r="Y587" s="194"/>
      <c r="Z587" s="195">
        <v>45778</v>
      </c>
      <c r="AA587" s="301" cm="1">
        <f t="array" ref="AA587">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45809</v>
      </c>
      <c r="AB587" s="204"/>
      <c r="AC587" s="204"/>
      <c r="AD587" s="186"/>
      <c r="AE587" s="196"/>
      <c r="AF587" s="197"/>
      <c r="AG587" s="196"/>
      <c r="AH587" s="196"/>
      <c r="AI587" s="186">
        <f t="shared" si="42"/>
        <v>0</v>
      </c>
      <c r="AJ587" s="186">
        <f t="shared" si="43"/>
        <v>0</v>
      </c>
      <c r="AK587" s="186">
        <f t="shared" si="45"/>
        <v>0</v>
      </c>
      <c r="AL587" s="196"/>
      <c r="AM587"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row>
    <row r="588" spans="1:45" ht="20.85" hidden="1" customHeight="1" thickBot="1">
      <c r="A588" s="185"/>
      <c r="B588" s="186" t="s">
        <v>99</v>
      </c>
      <c r="C588" s="186" t="s">
        <v>187</v>
      </c>
      <c r="D588" s="199" t="s">
        <v>89</v>
      </c>
      <c r="E588" s="199" t="s">
        <v>30</v>
      </c>
      <c r="F588" s="191">
        <v>7</v>
      </c>
      <c r="G588" s="191">
        <v>7</v>
      </c>
      <c r="H588" s="191">
        <v>0</v>
      </c>
      <c r="I588" s="191">
        <v>0</v>
      </c>
      <c r="J588" s="222">
        <v>42510.01</v>
      </c>
      <c r="K588" s="222"/>
      <c r="L588" s="192">
        <v>0</v>
      </c>
      <c r="M588" s="192"/>
      <c r="N588" s="192">
        <v>0</v>
      </c>
      <c r="O588" s="192">
        <v>0</v>
      </c>
      <c r="P588" s="192"/>
      <c r="Q588" s="192">
        <v>0</v>
      </c>
      <c r="R588" s="235"/>
      <c r="S588" s="192">
        <v>0</v>
      </c>
      <c r="T588" s="193" t="str">
        <f>IF(Tabela6[[#This Row],[Desconto SLA Mês]]&lt;&gt;"preenchimento pendente","Sim","Não")</f>
        <v>Sim</v>
      </c>
      <c r="U588" s="168">
        <f t="shared" si="44"/>
        <v>42510.01</v>
      </c>
      <c r="V588" s="194"/>
      <c r="W588" s="194"/>
      <c r="X588" s="194">
        <v>6943.9599476336571</v>
      </c>
      <c r="Y588" s="194" t="s">
        <v>255</v>
      </c>
      <c r="Z588" s="195">
        <v>45809</v>
      </c>
      <c r="AA588" s="301" cm="1">
        <f t="array" ref="AA588">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45839</v>
      </c>
      <c r="AB588" s="186"/>
      <c r="AC588" s="186"/>
      <c r="AD588" s="186"/>
      <c r="AE588" s="196"/>
      <c r="AF588" s="197"/>
      <c r="AG588" s="196"/>
      <c r="AH588" s="196"/>
      <c r="AI588" s="186">
        <f t="shared" si="42"/>
        <v>0</v>
      </c>
      <c r="AJ588" s="186">
        <f t="shared" si="43"/>
        <v>0</v>
      </c>
      <c r="AK588" s="186">
        <f t="shared" si="45"/>
        <v>0</v>
      </c>
      <c r="AL588" s="196"/>
      <c r="AM588"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row>
    <row r="589" spans="1:45" ht="20.85" hidden="1" customHeight="1" thickBot="1">
      <c r="A589" s="185">
        <v>45873</v>
      </c>
      <c r="B589" s="186" t="s">
        <v>99</v>
      </c>
      <c r="C589" s="186" t="s">
        <v>187</v>
      </c>
      <c r="D589" s="199" t="s">
        <v>89</v>
      </c>
      <c r="E589" s="199" t="s">
        <v>30</v>
      </c>
      <c r="F589" s="191">
        <v>7</v>
      </c>
      <c r="G589" s="191">
        <v>7</v>
      </c>
      <c r="H589" s="191">
        <v>0</v>
      </c>
      <c r="I589" s="191">
        <v>0</v>
      </c>
      <c r="J589" s="222">
        <v>42510.01</v>
      </c>
      <c r="K589" s="222"/>
      <c r="L589" s="192">
        <v>0</v>
      </c>
      <c r="M589" s="192"/>
      <c r="N589" s="192">
        <v>0</v>
      </c>
      <c r="O589" s="192">
        <v>0</v>
      </c>
      <c r="P589" s="192"/>
      <c r="Q589" s="192">
        <v>0</v>
      </c>
      <c r="R589" s="192"/>
      <c r="S589" s="192">
        <v>0</v>
      </c>
      <c r="T589" s="193" t="str">
        <f>IF(Tabela6[[#This Row],[Desconto SLA Mês]]&lt;&gt;"preenchimento pendente","Sim","Não")</f>
        <v>Sim</v>
      </c>
      <c r="U589" s="168">
        <f t="shared" si="44"/>
        <v>42510.01</v>
      </c>
      <c r="V589" s="194"/>
      <c r="W589" s="194"/>
      <c r="X589" s="194"/>
      <c r="Y589" s="194"/>
      <c r="Z589" s="195">
        <v>45839</v>
      </c>
      <c r="AA589" s="301" cm="1">
        <f t="array" ref="AA589">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45870</v>
      </c>
      <c r="AB589" s="186"/>
      <c r="AC589" s="186"/>
      <c r="AD589" s="186"/>
      <c r="AE589" s="196"/>
      <c r="AF589" s="197"/>
      <c r="AG589" s="196"/>
      <c r="AH589" s="196"/>
      <c r="AI589" s="186">
        <f t="shared" si="42"/>
        <v>0</v>
      </c>
      <c r="AJ589" s="186">
        <f t="shared" si="43"/>
        <v>0</v>
      </c>
      <c r="AK589" s="186">
        <f t="shared" si="45"/>
        <v>0</v>
      </c>
      <c r="AL589" s="196"/>
      <c r="AM589"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row>
    <row r="590" spans="1:45" ht="20.85" hidden="1" customHeight="1" thickBot="1">
      <c r="A590" s="185">
        <v>45901</v>
      </c>
      <c r="B590" s="186" t="s">
        <v>99</v>
      </c>
      <c r="C590" s="186" t="s">
        <v>187</v>
      </c>
      <c r="D590" s="199" t="s">
        <v>89</v>
      </c>
      <c r="E590" s="199" t="s">
        <v>30</v>
      </c>
      <c r="F590" s="191">
        <v>7</v>
      </c>
      <c r="G590" s="191">
        <v>7</v>
      </c>
      <c r="H590" s="191">
        <v>0</v>
      </c>
      <c r="I590" s="191">
        <v>0</v>
      </c>
      <c r="J590" s="222">
        <v>42510.01</v>
      </c>
      <c r="K590" s="222"/>
      <c r="L590" s="192">
        <v>0</v>
      </c>
      <c r="M590" s="192"/>
      <c r="N590" s="192">
        <v>0</v>
      </c>
      <c r="O590" s="192">
        <v>0</v>
      </c>
      <c r="P590" s="192"/>
      <c r="Q590" s="192">
        <v>0</v>
      </c>
      <c r="R590" s="192">
        <v>0</v>
      </c>
      <c r="S590" s="192">
        <v>0</v>
      </c>
      <c r="T590" s="193" t="str">
        <f>IF(Tabela6[[#This Row],[Desconto SLA Mês]]&lt;&gt;"preenchimento pendente","Sim","Não")</f>
        <v>Sim</v>
      </c>
      <c r="U590" s="168">
        <f t="shared" si="44"/>
        <v>42510.01</v>
      </c>
      <c r="V590" s="194"/>
      <c r="W590" s="194"/>
      <c r="X590" s="194"/>
      <c r="Y590" s="194"/>
      <c r="Z590" s="195">
        <v>45870</v>
      </c>
      <c r="AA590" s="301" cm="1">
        <f t="array" ref="AA590">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45901</v>
      </c>
      <c r="AB590" s="186"/>
      <c r="AC590" s="186"/>
      <c r="AD590" s="186"/>
      <c r="AE590" s="196"/>
      <c r="AF590" s="197"/>
      <c r="AG590" s="196"/>
      <c r="AH590" s="196"/>
      <c r="AI590" s="186">
        <f t="shared" si="42"/>
        <v>0</v>
      </c>
      <c r="AJ590" s="186">
        <f t="shared" si="43"/>
        <v>0</v>
      </c>
      <c r="AK590" s="186">
        <f t="shared" si="45"/>
        <v>0</v>
      </c>
      <c r="AL590" s="196"/>
      <c r="AM590"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row>
    <row r="591" spans="1:45" ht="20.85" hidden="1" customHeight="1" thickBot="1">
      <c r="A591" s="185">
        <v>45931</v>
      </c>
      <c r="B591" s="186" t="s">
        <v>256</v>
      </c>
      <c r="C591" s="186" t="s">
        <v>187</v>
      </c>
      <c r="D591" s="199" t="s">
        <v>89</v>
      </c>
      <c r="E591" s="199" t="s">
        <v>30</v>
      </c>
      <c r="F591" s="191">
        <v>7</v>
      </c>
      <c r="G591" s="191">
        <v>7</v>
      </c>
      <c r="H591" s="191">
        <v>0</v>
      </c>
      <c r="I591" s="191">
        <v>0</v>
      </c>
      <c r="J591" s="222">
        <v>42510.01</v>
      </c>
      <c r="K591" s="222"/>
      <c r="L591" s="192">
        <v>0</v>
      </c>
      <c r="M591" s="192"/>
      <c r="N591" s="192">
        <v>0</v>
      </c>
      <c r="O591" s="192">
        <v>0</v>
      </c>
      <c r="P591" s="192"/>
      <c r="Q591" s="192">
        <v>0</v>
      </c>
      <c r="R591" s="192">
        <v>0</v>
      </c>
      <c r="S591" s="192">
        <v>0</v>
      </c>
      <c r="T591" s="193" t="str">
        <f>IF(Tabela6[[#This Row],[Desconto SLA Mês]]&lt;&gt;"preenchimento pendente","Sim","Não")</f>
        <v>Sim</v>
      </c>
      <c r="U591" s="168">
        <f t="shared" si="44"/>
        <v>42510.01</v>
      </c>
      <c r="V591" s="194"/>
      <c r="W591" s="194"/>
      <c r="X591" s="194"/>
      <c r="Y591" s="194"/>
      <c r="Z591" s="195">
        <v>45901</v>
      </c>
      <c r="AA591" s="301" cm="1">
        <f t="array" ref="AA591">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45931</v>
      </c>
      <c r="AB591" s="204"/>
      <c r="AC591" s="204"/>
      <c r="AD591" s="186"/>
      <c r="AE591" s="196"/>
      <c r="AF591" s="197"/>
      <c r="AG591" s="196"/>
      <c r="AH591" s="196">
        <f>I591-J591</f>
        <v>-42510.01</v>
      </c>
      <c r="AI591" s="186">
        <f t="shared" si="42"/>
        <v>0</v>
      </c>
      <c r="AJ591" s="186">
        <f t="shared" si="43"/>
        <v>0</v>
      </c>
      <c r="AK591" s="186">
        <f t="shared" si="45"/>
        <v>0</v>
      </c>
      <c r="AL591" s="196"/>
      <c r="AM591"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row>
    <row r="592" spans="1:45" ht="20.85" hidden="1" customHeight="1" thickBot="1">
      <c r="A592" s="185"/>
      <c r="B592" s="186" t="s">
        <v>252</v>
      </c>
      <c r="C592" s="186" t="s">
        <v>187</v>
      </c>
      <c r="D592" s="199" t="s">
        <v>89</v>
      </c>
      <c r="E592" s="199" t="s">
        <v>30</v>
      </c>
      <c r="F592" s="191">
        <v>7</v>
      </c>
      <c r="G592" s="191"/>
      <c r="H592" s="191"/>
      <c r="I592" s="191"/>
      <c r="J592" s="222"/>
      <c r="K592" s="222"/>
      <c r="L592" s="192"/>
      <c r="M592" s="192"/>
      <c r="N592" s="192"/>
      <c r="O592" s="192"/>
      <c r="P592" s="192"/>
      <c r="Q592" s="192"/>
      <c r="R592" s="192"/>
      <c r="S592" s="192"/>
      <c r="T592" s="193" t="str">
        <f>IF(Tabela6[[#This Row],[Desconto SLA Mês]]&lt;&gt;"preenchimento pendente","Sim","Não")</f>
        <v>Sim</v>
      </c>
      <c r="U592" s="168">
        <f t="shared" si="44"/>
        <v>0</v>
      </c>
      <c r="V592" s="194"/>
      <c r="W592" s="194"/>
      <c r="X592" s="194"/>
      <c r="Y592" s="194"/>
      <c r="Z592" s="195">
        <v>45931</v>
      </c>
      <c r="AA592" s="301" cm="1">
        <f t="array" ref="AA592">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45962</v>
      </c>
      <c r="AB592" s="204"/>
      <c r="AC592" s="204"/>
      <c r="AD592" s="186"/>
      <c r="AE592" s="196"/>
      <c r="AF592" s="197"/>
      <c r="AG592" s="196"/>
      <c r="AH592" s="196"/>
      <c r="AI592" s="186">
        <f t="shared" si="42"/>
        <v>0</v>
      </c>
      <c r="AJ592" s="186">
        <f t="shared" si="43"/>
        <v>0</v>
      </c>
      <c r="AK592" s="186">
        <f t="shared" si="45"/>
        <v>0</v>
      </c>
      <c r="AL592" s="196"/>
      <c r="AM592"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row>
    <row r="593" spans="1:39" ht="20.85" hidden="1" customHeight="1" thickBot="1">
      <c r="A593" s="185"/>
      <c r="B593" s="186" t="s">
        <v>252</v>
      </c>
      <c r="C593" s="186" t="s">
        <v>187</v>
      </c>
      <c r="D593" s="199" t="s">
        <v>89</v>
      </c>
      <c r="E593" s="199" t="s">
        <v>30</v>
      </c>
      <c r="F593" s="191">
        <v>7</v>
      </c>
      <c r="G593" s="191"/>
      <c r="H593" s="191"/>
      <c r="I593" s="191"/>
      <c r="J593" s="222"/>
      <c r="K593" s="222"/>
      <c r="L593" s="192"/>
      <c r="M593" s="192"/>
      <c r="N593" s="192"/>
      <c r="O593" s="192"/>
      <c r="P593" s="192"/>
      <c r="Q593" s="192"/>
      <c r="R593" s="192"/>
      <c r="S593" s="192"/>
      <c r="T593" s="193" t="str">
        <f>IF(Tabela6[[#This Row],[Desconto SLA Mês]]&lt;&gt;"preenchimento pendente","Sim","Não")</f>
        <v>Sim</v>
      </c>
      <c r="U593" s="168">
        <f t="shared" ref="U593:U624" si="46">(J593+L593+Q593+R593+S593+N593)+IF(T593="Sim",O593+P593,0)</f>
        <v>0</v>
      </c>
      <c r="V593" s="194"/>
      <c r="W593" s="194"/>
      <c r="X593" s="194"/>
      <c r="Y593" s="194"/>
      <c r="Z593" s="195">
        <v>45962</v>
      </c>
      <c r="AA593" s="301" cm="1">
        <f t="array" ref="AA593">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45992</v>
      </c>
      <c r="AB593" s="186"/>
      <c r="AC593" s="186"/>
      <c r="AD593" s="186"/>
      <c r="AE593" s="196"/>
      <c r="AF593" s="197"/>
      <c r="AG593" s="196"/>
      <c r="AH593" s="196"/>
      <c r="AI593" s="186">
        <f t="shared" ref="AI593:AI624" si="47">K593-L593</f>
        <v>0</v>
      </c>
      <c r="AJ593" s="186">
        <f t="shared" ref="AJ593:AJ624" si="48">AB593-AC593</f>
        <v>0</v>
      </c>
      <c r="AK593" s="186">
        <f t="shared" ref="AK593:AK624" si="49">J593-U593</f>
        <v>0</v>
      </c>
      <c r="AL593" s="196"/>
      <c r="AM593"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row>
    <row r="594" spans="1:39" ht="20.85" hidden="1" customHeight="1" thickBot="1">
      <c r="A594" s="185"/>
      <c r="B594" s="186" t="s">
        <v>252</v>
      </c>
      <c r="C594" s="186" t="s">
        <v>187</v>
      </c>
      <c r="D594" s="199" t="s">
        <v>89</v>
      </c>
      <c r="E594" s="199" t="s">
        <v>30</v>
      </c>
      <c r="F594" s="191">
        <v>7</v>
      </c>
      <c r="G594" s="191"/>
      <c r="H594" s="191"/>
      <c r="I594" s="191"/>
      <c r="J594" s="222"/>
      <c r="K594" s="222"/>
      <c r="L594" s="192"/>
      <c r="M594" s="192"/>
      <c r="N594" s="192"/>
      <c r="O594" s="192"/>
      <c r="P594" s="192"/>
      <c r="Q594" s="192"/>
      <c r="R594" s="192"/>
      <c r="S594" s="192"/>
      <c r="T594" s="193" t="str">
        <f>IF(Tabela6[[#This Row],[Desconto SLA Mês]]&lt;&gt;"preenchimento pendente","Sim","Não")</f>
        <v>Sim</v>
      </c>
      <c r="U594" s="168">
        <f t="shared" si="46"/>
        <v>0</v>
      </c>
      <c r="V594" s="194"/>
      <c r="W594" s="194"/>
      <c r="X594" s="194"/>
      <c r="Y594" s="194"/>
      <c r="Z594" s="195">
        <v>45992</v>
      </c>
      <c r="AA594" s="301" cm="1">
        <f t="array" ref="AA594">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46023</v>
      </c>
      <c r="AB594" s="186"/>
      <c r="AC594" s="186"/>
      <c r="AD594" s="186"/>
      <c r="AE594" s="196"/>
      <c r="AF594" s="197"/>
      <c r="AG594" s="196"/>
      <c r="AH594" s="196"/>
      <c r="AI594" s="186">
        <f t="shared" si="47"/>
        <v>0</v>
      </c>
      <c r="AJ594" s="186">
        <f t="shared" si="48"/>
        <v>0</v>
      </c>
      <c r="AK594" s="186">
        <f t="shared" si="49"/>
        <v>0</v>
      </c>
      <c r="AL594" s="196"/>
      <c r="AM594"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row>
    <row r="595" spans="1:39" ht="20.85" hidden="1" customHeight="1" thickBot="1">
      <c r="A595" s="185"/>
      <c r="B595" s="186" t="s">
        <v>99</v>
      </c>
      <c r="C595" s="186" t="s">
        <v>187</v>
      </c>
      <c r="D595" s="199" t="s">
        <v>85</v>
      </c>
      <c r="E595" s="199" t="s">
        <v>30</v>
      </c>
      <c r="F595" s="191">
        <v>18</v>
      </c>
      <c r="G595" s="191">
        <v>18</v>
      </c>
      <c r="H595" s="191">
        <v>0</v>
      </c>
      <c r="I595" s="191">
        <v>0</v>
      </c>
      <c r="J595" s="222">
        <v>83168.350000000006</v>
      </c>
      <c r="K595" s="191">
        <v>0</v>
      </c>
      <c r="L595" s="192">
        <v>0</v>
      </c>
      <c r="M595" s="192">
        <v>0</v>
      </c>
      <c r="N595" s="192">
        <v>0</v>
      </c>
      <c r="O595" s="192">
        <v>0</v>
      </c>
      <c r="P595" s="192">
        <v>0</v>
      </c>
      <c r="Q595" s="192">
        <v>0</v>
      </c>
      <c r="R595" s="192">
        <v>0</v>
      </c>
      <c r="S595" s="192">
        <v>0</v>
      </c>
      <c r="T595" s="193" t="str">
        <f>IF(Tabela6[[#This Row],[Desconto SLA Mês]]&lt;&gt;"preenchimento pendente","Sim","Não")</f>
        <v>Sim</v>
      </c>
      <c r="U595" s="168">
        <f t="shared" si="46"/>
        <v>83168.350000000006</v>
      </c>
      <c r="V595" s="194"/>
      <c r="W595" s="194"/>
      <c r="X595" s="194"/>
      <c r="Y595" s="194"/>
      <c r="Z595" s="195">
        <v>45658</v>
      </c>
      <c r="AA595" s="301" cm="1">
        <f t="array" ref="AA595">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45689</v>
      </c>
      <c r="AB595" s="186"/>
      <c r="AC595" s="186"/>
      <c r="AD595" s="186"/>
      <c r="AE595" s="196"/>
      <c r="AF595" s="197"/>
      <c r="AG595" s="196"/>
      <c r="AH595" s="196"/>
      <c r="AI595" s="186">
        <f t="shared" si="47"/>
        <v>0</v>
      </c>
      <c r="AJ595" s="186">
        <f t="shared" si="48"/>
        <v>0</v>
      </c>
      <c r="AK595" s="186">
        <f t="shared" si="49"/>
        <v>0</v>
      </c>
      <c r="AL595" s="196"/>
      <c r="AM595"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row>
    <row r="596" spans="1:39" ht="20.85" hidden="1" customHeight="1" thickBot="1">
      <c r="A596" s="185"/>
      <c r="B596" s="186" t="s">
        <v>252</v>
      </c>
      <c r="C596" s="186" t="s">
        <v>187</v>
      </c>
      <c r="D596" s="199" t="s">
        <v>85</v>
      </c>
      <c r="E596" s="199" t="s">
        <v>30</v>
      </c>
      <c r="F596" s="191">
        <v>18</v>
      </c>
      <c r="G596" s="191">
        <v>18</v>
      </c>
      <c r="H596" s="203" t="s">
        <v>253</v>
      </c>
      <c r="I596" s="203" t="s">
        <v>253</v>
      </c>
      <c r="J596" s="222">
        <v>83168.350000000006</v>
      </c>
      <c r="K596" s="191"/>
      <c r="L596" s="200"/>
      <c r="M596" s="192"/>
      <c r="N596" s="200"/>
      <c r="O596" s="192">
        <v>0</v>
      </c>
      <c r="P596" s="192"/>
      <c r="Q596" s="192">
        <v>0</v>
      </c>
      <c r="R596" s="192"/>
      <c r="S596" s="192">
        <v>0</v>
      </c>
      <c r="T596" s="193" t="str">
        <f>IF(Tabela6[[#This Row],[Desconto SLA Mês]]&lt;&gt;"preenchimento pendente","Sim","Não")</f>
        <v>Sim</v>
      </c>
      <c r="U596" s="168">
        <f t="shared" si="46"/>
        <v>83168.350000000006</v>
      </c>
      <c r="V596" s="194"/>
      <c r="W596" s="194"/>
      <c r="X596" s="194"/>
      <c r="Y596" s="194"/>
      <c r="Z596" s="195">
        <v>45689</v>
      </c>
      <c r="AA596" s="301" cm="1">
        <f t="array" ref="AA596">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45717</v>
      </c>
      <c r="AB596" s="186"/>
      <c r="AC596" s="186"/>
      <c r="AD596" s="186"/>
      <c r="AE596" s="196"/>
      <c r="AF596" s="197"/>
      <c r="AG596" s="196"/>
      <c r="AH596" s="196"/>
      <c r="AI596" s="186">
        <f t="shared" si="47"/>
        <v>0</v>
      </c>
      <c r="AJ596" s="186">
        <f t="shared" si="48"/>
        <v>0</v>
      </c>
      <c r="AK596" s="186">
        <f t="shared" si="49"/>
        <v>0</v>
      </c>
      <c r="AL596" s="196"/>
      <c r="AM596"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row>
    <row r="597" spans="1:39" ht="20.85" hidden="1" customHeight="1" thickBot="1">
      <c r="A597" s="185"/>
      <c r="B597" s="186" t="s">
        <v>252</v>
      </c>
      <c r="C597" s="186" t="s">
        <v>187</v>
      </c>
      <c r="D597" s="199" t="s">
        <v>85</v>
      </c>
      <c r="E597" s="199" t="s">
        <v>30</v>
      </c>
      <c r="F597" s="191">
        <v>18</v>
      </c>
      <c r="G597" s="191">
        <v>18</v>
      </c>
      <c r="H597" s="203" t="s">
        <v>253</v>
      </c>
      <c r="I597" s="203" t="s">
        <v>253</v>
      </c>
      <c r="J597" s="222">
        <v>83168.350000000006</v>
      </c>
      <c r="K597" s="191"/>
      <c r="L597" s="203"/>
      <c r="M597" s="192"/>
      <c r="N597" s="203"/>
      <c r="O597" s="192">
        <v>0</v>
      </c>
      <c r="P597" s="192"/>
      <c r="Q597" s="192">
        <v>0</v>
      </c>
      <c r="R597" s="192"/>
      <c r="S597" s="192">
        <v>0</v>
      </c>
      <c r="T597" s="193" t="str">
        <f>IF(Tabela6[[#This Row],[Desconto SLA Mês]]&lt;&gt;"preenchimento pendente","Sim","Não")</f>
        <v>Sim</v>
      </c>
      <c r="U597" s="168">
        <f t="shared" si="46"/>
        <v>83168.350000000006</v>
      </c>
      <c r="V597" s="194"/>
      <c r="W597" s="194"/>
      <c r="X597" s="194"/>
      <c r="Y597" s="194"/>
      <c r="Z597" s="195">
        <v>45717</v>
      </c>
      <c r="AA597" s="301" cm="1">
        <f t="array" ref="AA597">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45748</v>
      </c>
      <c r="AB597" s="186"/>
      <c r="AC597" s="186"/>
      <c r="AD597" s="186"/>
      <c r="AE597" s="196"/>
      <c r="AF597" s="197"/>
      <c r="AG597" s="196"/>
      <c r="AH597" s="196"/>
      <c r="AI597" s="186">
        <f t="shared" si="47"/>
        <v>0</v>
      </c>
      <c r="AJ597" s="186">
        <f t="shared" si="48"/>
        <v>0</v>
      </c>
      <c r="AK597" s="186">
        <f t="shared" si="49"/>
        <v>0</v>
      </c>
      <c r="AL597" s="196"/>
      <c r="AM597"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row>
    <row r="598" spans="1:39" ht="20.85" hidden="1" customHeight="1" thickBot="1">
      <c r="A598" s="185"/>
      <c r="B598" s="186" t="s">
        <v>252</v>
      </c>
      <c r="C598" s="186" t="s">
        <v>187</v>
      </c>
      <c r="D598" s="199" t="s">
        <v>85</v>
      </c>
      <c r="E598" s="199" t="s">
        <v>30</v>
      </c>
      <c r="F598" s="191">
        <v>18</v>
      </c>
      <c r="G598" s="191">
        <v>18</v>
      </c>
      <c r="H598" s="203" t="s">
        <v>253</v>
      </c>
      <c r="I598" s="203" t="s">
        <v>253</v>
      </c>
      <c r="J598" s="222">
        <v>83168.350000000006</v>
      </c>
      <c r="K598" s="191"/>
      <c r="L598" s="203"/>
      <c r="M598" s="192"/>
      <c r="N598" s="203"/>
      <c r="O598" s="192">
        <v>0</v>
      </c>
      <c r="P598" s="192"/>
      <c r="Q598" s="192">
        <v>0</v>
      </c>
      <c r="R598" s="192"/>
      <c r="S598" s="192">
        <v>0</v>
      </c>
      <c r="T598" s="193" t="str">
        <f>IF(Tabela6[[#This Row],[Desconto SLA Mês]]&lt;&gt;"preenchimento pendente","Sim","Não")</f>
        <v>Sim</v>
      </c>
      <c r="U598" s="168">
        <f t="shared" si="46"/>
        <v>83168.350000000006</v>
      </c>
      <c r="V598" s="194"/>
      <c r="W598" s="194"/>
      <c r="X598" s="194"/>
      <c r="Y598" s="194"/>
      <c r="Z598" s="195">
        <v>45748</v>
      </c>
      <c r="AA598" s="301" cm="1">
        <f t="array" ref="AA598">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45778</v>
      </c>
      <c r="AB598" s="186"/>
      <c r="AC598" s="186"/>
      <c r="AD598" s="186"/>
      <c r="AE598" s="196"/>
      <c r="AF598" s="197"/>
      <c r="AG598" s="196"/>
      <c r="AH598" s="196"/>
      <c r="AI598" s="186">
        <f t="shared" si="47"/>
        <v>0</v>
      </c>
      <c r="AJ598" s="186">
        <f t="shared" si="48"/>
        <v>0</v>
      </c>
      <c r="AK598" s="186">
        <f t="shared" si="49"/>
        <v>0</v>
      </c>
      <c r="AL598" s="196"/>
      <c r="AM598"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row>
    <row r="599" spans="1:39" ht="20.85" hidden="1" customHeight="1" thickBot="1">
      <c r="A599" s="185"/>
      <c r="B599" s="186" t="s">
        <v>99</v>
      </c>
      <c r="C599" s="186" t="s">
        <v>187</v>
      </c>
      <c r="D599" s="199" t="s">
        <v>85</v>
      </c>
      <c r="E599" s="199" t="s">
        <v>30</v>
      </c>
      <c r="F599" s="191">
        <v>18</v>
      </c>
      <c r="G599" s="191">
        <v>16</v>
      </c>
      <c r="H599" s="191">
        <v>1</v>
      </c>
      <c r="I599" s="191">
        <v>0</v>
      </c>
      <c r="J599" s="222">
        <f>((11*83168.35)+(20*73312.52))/(365.25/12)</f>
        <v>78229.232032854212</v>
      </c>
      <c r="K599" s="191"/>
      <c r="L599" s="192">
        <v>-170.34</v>
      </c>
      <c r="M599" s="192"/>
      <c r="N599" s="192">
        <v>0</v>
      </c>
      <c r="O599" s="192">
        <v>0</v>
      </c>
      <c r="P599" s="192"/>
      <c r="Q599" s="192">
        <v>0</v>
      </c>
      <c r="R599" s="192"/>
      <c r="S599" s="192">
        <v>0</v>
      </c>
      <c r="T599" s="193" t="str">
        <f>IF(Tabela6[[#This Row],[Desconto SLA Mês]]&lt;&gt;"preenchimento pendente","Sim","Não")</f>
        <v>Sim</v>
      </c>
      <c r="U599" s="168">
        <f t="shared" si="46"/>
        <v>78058.892032854215</v>
      </c>
      <c r="V599" s="194"/>
      <c r="W599" s="194"/>
      <c r="X599" s="194"/>
      <c r="Y599" s="194"/>
      <c r="Z599" s="195">
        <v>45778</v>
      </c>
      <c r="AA599" s="301" cm="1">
        <f t="array" ref="AA599">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45809</v>
      </c>
      <c r="AB599" s="186"/>
      <c r="AC599" s="186"/>
      <c r="AD599" s="186"/>
      <c r="AE599" s="196"/>
      <c r="AF599" s="197"/>
      <c r="AG599" s="196"/>
      <c r="AH599" s="196"/>
      <c r="AI599" s="186">
        <f t="shared" si="47"/>
        <v>170.34</v>
      </c>
      <c r="AJ599" s="186">
        <f t="shared" si="48"/>
        <v>0</v>
      </c>
      <c r="AK599" s="186">
        <f t="shared" si="49"/>
        <v>170.33999999999651</v>
      </c>
      <c r="AL599" s="196"/>
      <c r="AM599"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row>
    <row r="600" spans="1:39" ht="20.85" hidden="1" customHeight="1" thickBot="1">
      <c r="A600" s="210"/>
      <c r="B600" s="186" t="s">
        <v>99</v>
      </c>
      <c r="C600" s="186" t="s">
        <v>187</v>
      </c>
      <c r="D600" s="199" t="s">
        <v>85</v>
      </c>
      <c r="E600" s="199" t="s">
        <v>30</v>
      </c>
      <c r="F600" s="191">
        <v>18</v>
      </c>
      <c r="G600" s="191">
        <v>16</v>
      </c>
      <c r="H600" s="191">
        <v>0</v>
      </c>
      <c r="I600" s="191">
        <v>0</v>
      </c>
      <c r="J600" s="222">
        <v>79738.460000000006</v>
      </c>
      <c r="K600" s="191"/>
      <c r="L600" s="192">
        <v>0</v>
      </c>
      <c r="M600" s="192"/>
      <c r="N600" s="192">
        <v>0</v>
      </c>
      <c r="O600" s="192">
        <v>0</v>
      </c>
      <c r="P600" s="192"/>
      <c r="Q600" s="192">
        <v>0</v>
      </c>
      <c r="R600" s="235"/>
      <c r="S600" s="204">
        <v>0</v>
      </c>
      <c r="T600" s="193" t="str">
        <f>IF(Tabela6[[#This Row],[Desconto SLA Mês]]&lt;&gt;"preenchimento pendente","Sim","Não")</f>
        <v>Sim</v>
      </c>
      <c r="U600" s="168">
        <f t="shared" ref="U600:U613" si="50">(J600+L600+Q600+R600+S600+N600)+IF(T600="Sim",O600+P600,0)</f>
        <v>79738.460000000006</v>
      </c>
      <c r="V600" s="194"/>
      <c r="W600" s="194"/>
      <c r="X600" s="194">
        <v>23299.493713378833</v>
      </c>
      <c r="Y600" s="206" t="s">
        <v>255</v>
      </c>
      <c r="Z600" s="195">
        <v>45809</v>
      </c>
      <c r="AA600" s="301" cm="1">
        <f t="array" ref="AA600">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45839</v>
      </c>
      <c r="AB600" s="196"/>
      <c r="AC600" s="196"/>
      <c r="AD600" s="196"/>
      <c r="AE600" s="196"/>
      <c r="AF600" s="197"/>
      <c r="AG600" s="186"/>
      <c r="AH600" s="196"/>
      <c r="AI600" s="186">
        <f t="shared" ref="AI600:AI613" si="51">K600-L600</f>
        <v>0</v>
      </c>
      <c r="AJ600" s="186">
        <f t="shared" ref="AJ600:AJ613" si="52">AB600-AC600</f>
        <v>0</v>
      </c>
      <c r="AK600" s="186">
        <f t="shared" ref="AK600:AK613" si="53">J600-U600</f>
        <v>0</v>
      </c>
      <c r="AL600" s="196"/>
      <c r="AM600"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row>
    <row r="601" spans="1:39" ht="20.85" hidden="1" customHeight="1" thickBot="1">
      <c r="A601" s="185">
        <v>45877</v>
      </c>
      <c r="B601" s="186" t="s">
        <v>99</v>
      </c>
      <c r="C601" s="186" t="s">
        <v>187</v>
      </c>
      <c r="D601" s="199" t="s">
        <v>85</v>
      </c>
      <c r="E601" s="199" t="s">
        <v>30</v>
      </c>
      <c r="F601" s="191">
        <v>18</v>
      </c>
      <c r="G601" s="191">
        <v>16</v>
      </c>
      <c r="H601" s="191">
        <v>0</v>
      </c>
      <c r="I601" s="191">
        <v>0</v>
      </c>
      <c r="J601" s="222">
        <v>79738.460000000006</v>
      </c>
      <c r="K601" s="191"/>
      <c r="L601" s="192">
        <v>0</v>
      </c>
      <c r="M601" s="192"/>
      <c r="N601" s="192">
        <v>0</v>
      </c>
      <c r="O601" s="192">
        <v>0</v>
      </c>
      <c r="P601" s="192"/>
      <c r="Q601" s="192">
        <v>0</v>
      </c>
      <c r="R601" s="192"/>
      <c r="S601" s="192">
        <v>0</v>
      </c>
      <c r="T601" s="193" t="str">
        <f>IF(Tabela6[[#This Row],[Desconto SLA Mês]]&lt;&gt;"preenchimento pendente","Sim","Não")</f>
        <v>Sim</v>
      </c>
      <c r="U601" s="168">
        <f t="shared" si="50"/>
        <v>79738.460000000006</v>
      </c>
      <c r="V601" s="194"/>
      <c r="W601" s="194"/>
      <c r="X601" s="194"/>
      <c r="Y601" s="194"/>
      <c r="Z601" s="195">
        <v>45839</v>
      </c>
      <c r="AA601" s="301" cm="1">
        <f t="array" ref="AA601">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45870</v>
      </c>
      <c r="AB601" s="186"/>
      <c r="AC601" s="186"/>
      <c r="AD601" s="186"/>
      <c r="AE601" s="196"/>
      <c r="AF601" s="197"/>
      <c r="AG601" s="196"/>
      <c r="AH601" s="196"/>
      <c r="AI601" s="186">
        <f t="shared" si="51"/>
        <v>0</v>
      </c>
      <c r="AJ601" s="186">
        <f t="shared" si="52"/>
        <v>0</v>
      </c>
      <c r="AK601" s="186">
        <f t="shared" si="53"/>
        <v>0</v>
      </c>
      <c r="AL601" s="196"/>
      <c r="AM601"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row>
    <row r="602" spans="1:39" ht="20.85" hidden="1" customHeight="1" thickBot="1">
      <c r="A602" s="185">
        <v>45902</v>
      </c>
      <c r="B602" s="186" t="s">
        <v>99</v>
      </c>
      <c r="C602" s="186" t="s">
        <v>187</v>
      </c>
      <c r="D602" s="199" t="s">
        <v>85</v>
      </c>
      <c r="E602" s="199" t="s">
        <v>30</v>
      </c>
      <c r="F602" s="191">
        <v>18</v>
      </c>
      <c r="G602" s="191">
        <v>16</v>
      </c>
      <c r="H602" s="191">
        <v>0</v>
      </c>
      <c r="I602" s="191">
        <v>0</v>
      </c>
      <c r="J602" s="222">
        <v>79738.460000000006</v>
      </c>
      <c r="K602" s="191"/>
      <c r="L602" s="192">
        <v>0</v>
      </c>
      <c r="M602" s="192"/>
      <c r="N602" s="192">
        <v>0</v>
      </c>
      <c r="O602" s="192">
        <v>0</v>
      </c>
      <c r="P602" s="192"/>
      <c r="Q602" s="192">
        <v>0</v>
      </c>
      <c r="R602" s="192">
        <v>0</v>
      </c>
      <c r="S602" s="192">
        <v>0</v>
      </c>
      <c r="T602" s="193" t="str">
        <f>IF(Tabela6[[#This Row],[Desconto SLA Mês]]&lt;&gt;"preenchimento pendente","Sim","Não")</f>
        <v>Sim</v>
      </c>
      <c r="U602" s="168">
        <f t="shared" si="50"/>
        <v>79738.460000000006</v>
      </c>
      <c r="V602" s="194"/>
      <c r="W602" s="194"/>
      <c r="X602" s="194"/>
      <c r="Y602" s="194"/>
      <c r="Z602" s="195">
        <v>45870</v>
      </c>
      <c r="AA602" s="301" cm="1">
        <f t="array" ref="AA602">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45901</v>
      </c>
      <c r="AB602" s="204"/>
      <c r="AC602" s="186"/>
      <c r="AD602" s="186"/>
      <c r="AE602" s="196"/>
      <c r="AF602" s="197"/>
      <c r="AG602" s="196"/>
      <c r="AH602" s="196"/>
      <c r="AI602" s="186">
        <f t="shared" si="51"/>
        <v>0</v>
      </c>
      <c r="AJ602" s="186">
        <f t="shared" si="52"/>
        <v>0</v>
      </c>
      <c r="AK602" s="186">
        <f t="shared" si="53"/>
        <v>0</v>
      </c>
      <c r="AL602" s="196"/>
      <c r="AM602"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row>
    <row r="603" spans="1:39" ht="20.85" hidden="1" customHeight="1" thickBot="1">
      <c r="A603" s="185">
        <v>45931</v>
      </c>
      <c r="B603" s="186" t="s">
        <v>99</v>
      </c>
      <c r="C603" s="186" t="s">
        <v>187</v>
      </c>
      <c r="D603" s="199" t="s">
        <v>85</v>
      </c>
      <c r="E603" s="199" t="s">
        <v>30</v>
      </c>
      <c r="F603" s="191">
        <v>18</v>
      </c>
      <c r="G603" s="191">
        <v>16</v>
      </c>
      <c r="H603" s="191">
        <v>0</v>
      </c>
      <c r="I603" s="191">
        <v>0</v>
      </c>
      <c r="J603" s="222">
        <v>50722.52</v>
      </c>
      <c r="K603" s="191"/>
      <c r="L603" s="192">
        <v>0</v>
      </c>
      <c r="M603" s="192"/>
      <c r="N603" s="192">
        <v>0</v>
      </c>
      <c r="O603" s="192">
        <v>0</v>
      </c>
      <c r="P603" s="192"/>
      <c r="Q603" s="192">
        <v>0</v>
      </c>
      <c r="R603" s="192">
        <v>0</v>
      </c>
      <c r="S603" s="192">
        <v>0</v>
      </c>
      <c r="T603" s="193" t="str">
        <f>IF(Tabela6[[#This Row],[Desconto SLA Mês]]&lt;&gt;"preenchimento pendente","Sim","Não")</f>
        <v>Sim</v>
      </c>
      <c r="U603" s="168">
        <f t="shared" si="50"/>
        <v>50722.52</v>
      </c>
      <c r="V603" s="194"/>
      <c r="W603" s="194"/>
      <c r="X603" s="194"/>
      <c r="Y603" s="194"/>
      <c r="Z603" s="195">
        <v>45901</v>
      </c>
      <c r="AA603" s="301" cm="1">
        <f t="array" ref="AA603">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45931</v>
      </c>
      <c r="AB603" s="186"/>
      <c r="AC603" s="186"/>
      <c r="AD603" s="186"/>
      <c r="AE603" s="196"/>
      <c r="AF603" s="197"/>
      <c r="AG603" s="196"/>
      <c r="AH603" s="196"/>
      <c r="AI603" s="186">
        <f t="shared" si="51"/>
        <v>0</v>
      </c>
      <c r="AJ603" s="186">
        <f t="shared" si="52"/>
        <v>0</v>
      </c>
      <c r="AK603" s="186">
        <f t="shared" si="53"/>
        <v>0</v>
      </c>
      <c r="AL603" s="196"/>
      <c r="AM603"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row>
    <row r="604" spans="1:39" ht="20.85" hidden="1" customHeight="1" thickBot="1">
      <c r="A604" s="185"/>
      <c r="B604" s="186" t="s">
        <v>252</v>
      </c>
      <c r="C604" s="211" t="s">
        <v>187</v>
      </c>
      <c r="D604" s="224" t="s">
        <v>85</v>
      </c>
      <c r="E604" s="199" t="s">
        <v>30</v>
      </c>
      <c r="F604" s="191">
        <v>18</v>
      </c>
      <c r="G604" s="191"/>
      <c r="H604" s="191"/>
      <c r="I604" s="191"/>
      <c r="J604" s="222"/>
      <c r="K604" s="191"/>
      <c r="L604" s="192"/>
      <c r="M604" s="192"/>
      <c r="N604" s="192"/>
      <c r="O604" s="192"/>
      <c r="P604" s="192"/>
      <c r="Q604" s="192"/>
      <c r="R604" s="192"/>
      <c r="S604" s="192"/>
      <c r="T604" s="193" t="str">
        <f>IF(Tabela6[[#This Row],[Desconto SLA Mês]]&lt;&gt;"preenchimento pendente","Sim","Não")</f>
        <v>Sim</v>
      </c>
      <c r="U604" s="168">
        <f t="shared" si="50"/>
        <v>0</v>
      </c>
      <c r="V604" s="194"/>
      <c r="W604" s="194"/>
      <c r="X604" s="194"/>
      <c r="Y604" s="194"/>
      <c r="Z604" s="195">
        <v>45931</v>
      </c>
      <c r="AA604" s="301" cm="1">
        <f t="array" ref="AA604">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45962</v>
      </c>
      <c r="AB604" s="186"/>
      <c r="AC604" s="186"/>
      <c r="AD604" s="186"/>
      <c r="AE604" s="196"/>
      <c r="AF604" s="197"/>
      <c r="AG604" s="196"/>
      <c r="AH604" s="196"/>
      <c r="AI604" s="186">
        <f t="shared" si="51"/>
        <v>0</v>
      </c>
      <c r="AJ604" s="186">
        <f t="shared" si="52"/>
        <v>0</v>
      </c>
      <c r="AK604" s="186">
        <f t="shared" si="53"/>
        <v>0</v>
      </c>
      <c r="AL604" s="196"/>
      <c r="AM604"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row>
    <row r="605" spans="1:39" ht="20.85" hidden="1" customHeight="1" thickBot="1">
      <c r="A605" s="185"/>
      <c r="B605" s="186" t="s">
        <v>252</v>
      </c>
      <c r="C605" s="215" t="s">
        <v>187</v>
      </c>
      <c r="D605" s="220" t="s">
        <v>85</v>
      </c>
      <c r="E605" s="199" t="s">
        <v>30</v>
      </c>
      <c r="F605" s="191">
        <v>18</v>
      </c>
      <c r="G605" s="191"/>
      <c r="H605" s="191"/>
      <c r="I605" s="191"/>
      <c r="J605" s="222"/>
      <c r="K605" s="191"/>
      <c r="L605" s="192"/>
      <c r="M605" s="192"/>
      <c r="N605" s="192"/>
      <c r="O605" s="192"/>
      <c r="P605" s="192"/>
      <c r="Q605" s="192"/>
      <c r="R605" s="192"/>
      <c r="S605" s="192"/>
      <c r="T605" s="193" t="str">
        <f>IF(Tabela6[[#This Row],[Desconto SLA Mês]]&lt;&gt;"preenchimento pendente","Sim","Não")</f>
        <v>Sim</v>
      </c>
      <c r="U605" s="168">
        <f t="shared" si="50"/>
        <v>0</v>
      </c>
      <c r="V605" s="193"/>
      <c r="W605" s="193"/>
      <c r="X605" s="194"/>
      <c r="Y605" s="194"/>
      <c r="Z605" s="195">
        <v>45962</v>
      </c>
      <c r="AA605" s="301" cm="1">
        <f t="array" ref="AA605">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45992</v>
      </c>
      <c r="AB605" s="192"/>
      <c r="AC605" s="204"/>
      <c r="AD605" s="186"/>
      <c r="AE605" s="196"/>
      <c r="AF605" s="197"/>
      <c r="AG605" s="196"/>
      <c r="AH605" s="196"/>
      <c r="AI605" s="186">
        <f t="shared" si="51"/>
        <v>0</v>
      </c>
      <c r="AJ605" s="186">
        <f t="shared" si="52"/>
        <v>0</v>
      </c>
      <c r="AK605" s="186">
        <f t="shared" si="53"/>
        <v>0</v>
      </c>
      <c r="AL605" s="196"/>
      <c r="AM605"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row>
    <row r="606" spans="1:39" ht="20.85" hidden="1" customHeight="1" thickBot="1">
      <c r="A606" s="185"/>
      <c r="B606" s="186" t="s">
        <v>252</v>
      </c>
      <c r="C606" s="187" t="s">
        <v>187</v>
      </c>
      <c r="D606" s="188" t="s">
        <v>85</v>
      </c>
      <c r="E606" s="199" t="s">
        <v>30</v>
      </c>
      <c r="F606" s="191">
        <v>18</v>
      </c>
      <c r="G606" s="191"/>
      <c r="H606" s="191"/>
      <c r="I606" s="191"/>
      <c r="J606" s="222"/>
      <c r="K606" s="191"/>
      <c r="L606" s="192"/>
      <c r="M606" s="192"/>
      <c r="N606" s="192"/>
      <c r="O606" s="192"/>
      <c r="P606" s="192"/>
      <c r="Q606" s="192"/>
      <c r="R606" s="192"/>
      <c r="S606" s="192"/>
      <c r="T606" s="193" t="str">
        <f>IF(Tabela6[[#This Row],[Desconto SLA Mês]]&lt;&gt;"preenchimento pendente","Sim","Não")</f>
        <v>Sim</v>
      </c>
      <c r="U606" s="168">
        <f t="shared" si="50"/>
        <v>0</v>
      </c>
      <c r="V606" s="193"/>
      <c r="W606" s="193"/>
      <c r="X606" s="194"/>
      <c r="Y606" s="194"/>
      <c r="Z606" s="195">
        <v>45992</v>
      </c>
      <c r="AA606" s="301" cm="1">
        <f t="array" ref="AA606">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46023</v>
      </c>
      <c r="AB606" s="186"/>
      <c r="AC606" s="186"/>
      <c r="AD606" s="186"/>
      <c r="AE606" s="196"/>
      <c r="AF606" s="197"/>
      <c r="AG606" s="196"/>
      <c r="AH606" s="196"/>
      <c r="AI606" s="186">
        <f t="shared" si="51"/>
        <v>0</v>
      </c>
      <c r="AJ606" s="186">
        <f t="shared" si="52"/>
        <v>0</v>
      </c>
      <c r="AK606" s="186">
        <f t="shared" si="53"/>
        <v>0</v>
      </c>
      <c r="AL606" s="196"/>
      <c r="AM606"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row>
    <row r="607" spans="1:39" ht="20.85" hidden="1" customHeight="1" thickBot="1">
      <c r="A607" s="185"/>
      <c r="B607" s="186" t="s">
        <v>99</v>
      </c>
      <c r="C607" s="186" t="s">
        <v>187</v>
      </c>
      <c r="D607" s="199" t="s">
        <v>87</v>
      </c>
      <c r="E607" s="199" t="s">
        <v>30</v>
      </c>
      <c r="F607" s="191">
        <v>32</v>
      </c>
      <c r="G607" s="191">
        <v>32</v>
      </c>
      <c r="H607" s="191">
        <v>0</v>
      </c>
      <c r="I607" s="191">
        <v>0</v>
      </c>
      <c r="J607" s="222">
        <v>195190.68</v>
      </c>
      <c r="K607" s="191">
        <v>0</v>
      </c>
      <c r="L607" s="192">
        <v>0</v>
      </c>
      <c r="M607" s="192">
        <v>0</v>
      </c>
      <c r="N607" s="192">
        <v>0</v>
      </c>
      <c r="O607" s="192">
        <v>0</v>
      </c>
      <c r="P607" s="192">
        <v>0</v>
      </c>
      <c r="Q607" s="192">
        <v>0</v>
      </c>
      <c r="R607" s="192">
        <v>0</v>
      </c>
      <c r="S607" s="192">
        <v>0</v>
      </c>
      <c r="T607" s="193" t="str">
        <f>IF(Tabela6[[#This Row],[Desconto SLA Mês]]&lt;&gt;"preenchimento pendente","Sim","Não")</f>
        <v>Sim</v>
      </c>
      <c r="U607" s="168">
        <f t="shared" si="50"/>
        <v>195190.68</v>
      </c>
      <c r="V607" s="194"/>
      <c r="W607" s="194"/>
      <c r="X607" s="194"/>
      <c r="Y607" s="194"/>
      <c r="Z607" s="195">
        <v>45658</v>
      </c>
      <c r="AA607" s="301" cm="1">
        <f t="array" ref="AA607">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45689</v>
      </c>
      <c r="AB607" s="186"/>
      <c r="AC607" s="186"/>
      <c r="AD607" s="186"/>
      <c r="AE607" s="196"/>
      <c r="AF607" s="197"/>
      <c r="AG607" s="196"/>
      <c r="AH607" s="196"/>
      <c r="AI607" s="186">
        <f t="shared" si="51"/>
        <v>0</v>
      </c>
      <c r="AJ607" s="186">
        <f t="shared" si="52"/>
        <v>0</v>
      </c>
      <c r="AK607" s="186">
        <f t="shared" si="53"/>
        <v>0</v>
      </c>
      <c r="AL607" s="196"/>
      <c r="AM607"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row>
    <row r="608" spans="1:39" ht="20.85" hidden="1" customHeight="1" thickBot="1">
      <c r="A608" s="185"/>
      <c r="B608" s="186" t="s">
        <v>252</v>
      </c>
      <c r="C608" s="186" t="s">
        <v>187</v>
      </c>
      <c r="D608" s="199" t="s">
        <v>87</v>
      </c>
      <c r="E608" s="199" t="s">
        <v>30</v>
      </c>
      <c r="F608" s="191">
        <v>32</v>
      </c>
      <c r="G608" s="191">
        <v>32</v>
      </c>
      <c r="H608" s="203" t="s">
        <v>253</v>
      </c>
      <c r="I608" s="203" t="s">
        <v>253</v>
      </c>
      <c r="J608" s="222">
        <v>195190.68</v>
      </c>
      <c r="K608" s="191"/>
      <c r="L608" s="200"/>
      <c r="M608" s="192"/>
      <c r="N608" s="200"/>
      <c r="O608" s="200" t="s">
        <v>254</v>
      </c>
      <c r="P608" s="192"/>
      <c r="Q608" s="192">
        <v>0</v>
      </c>
      <c r="R608" s="192"/>
      <c r="S608" s="192">
        <v>0</v>
      </c>
      <c r="T608" s="193" t="str">
        <f>IF(Tabela6[[#This Row],[Desconto SLA Mês]]&lt;&gt;"preenchimento pendente","Sim","Não")</f>
        <v>Não</v>
      </c>
      <c r="U608" s="168">
        <f t="shared" si="50"/>
        <v>195190.68</v>
      </c>
      <c r="V608" s="194"/>
      <c r="W608" s="194"/>
      <c r="X608" s="194"/>
      <c r="Y608" s="194"/>
      <c r="Z608" s="195">
        <v>45689</v>
      </c>
      <c r="AA608" s="301" cm="1">
        <f t="array" ref="AA608">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45717</v>
      </c>
      <c r="AB608" s="186"/>
      <c r="AC608" s="186"/>
      <c r="AD608" s="186"/>
      <c r="AE608" s="196"/>
      <c r="AF608" s="197"/>
      <c r="AG608" s="196"/>
      <c r="AH608" s="196"/>
      <c r="AI608" s="186">
        <f t="shared" si="51"/>
        <v>0</v>
      </c>
      <c r="AJ608" s="186">
        <f t="shared" si="52"/>
        <v>0</v>
      </c>
      <c r="AK608" s="186">
        <f t="shared" si="53"/>
        <v>0</v>
      </c>
      <c r="AL608" s="196"/>
      <c r="AM608"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row>
    <row r="609" spans="1:39" ht="20.85" hidden="1" customHeight="1" thickBot="1">
      <c r="A609" s="185"/>
      <c r="B609" s="186" t="s">
        <v>252</v>
      </c>
      <c r="C609" s="186" t="s">
        <v>187</v>
      </c>
      <c r="D609" s="199" t="s">
        <v>87</v>
      </c>
      <c r="E609" s="199" t="s">
        <v>30</v>
      </c>
      <c r="F609" s="191">
        <v>32</v>
      </c>
      <c r="G609" s="191">
        <v>32</v>
      </c>
      <c r="H609" s="203" t="s">
        <v>253</v>
      </c>
      <c r="I609" s="203" t="s">
        <v>253</v>
      </c>
      <c r="J609" s="222">
        <v>205272.58</v>
      </c>
      <c r="K609" s="191"/>
      <c r="L609" s="203"/>
      <c r="M609" s="192"/>
      <c r="N609" s="203"/>
      <c r="O609" s="192">
        <v>0</v>
      </c>
      <c r="P609" s="192"/>
      <c r="Q609" s="192">
        <v>0</v>
      </c>
      <c r="R609" s="192">
        <v>0</v>
      </c>
      <c r="S609" s="192">
        <v>920.47</v>
      </c>
      <c r="T609" s="193" t="str">
        <f>IF(Tabela6[[#This Row],[Desconto SLA Mês]]&lt;&gt;"preenchimento pendente","Sim","Não")</f>
        <v>Sim</v>
      </c>
      <c r="U609" s="168">
        <f t="shared" si="50"/>
        <v>206193.05</v>
      </c>
      <c r="V609" s="194"/>
      <c r="W609" s="194"/>
      <c r="X609" s="194"/>
      <c r="Y609" s="194"/>
      <c r="Z609" s="195">
        <v>45717</v>
      </c>
      <c r="AA609" s="301" cm="1">
        <f t="array" ref="AA609">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45748</v>
      </c>
      <c r="AB609" s="186">
        <v>9756</v>
      </c>
      <c r="AC609" s="204">
        <v>4854.2605679729504</v>
      </c>
      <c r="AD609" s="186"/>
      <c r="AE609" s="196"/>
      <c r="AF609" s="197"/>
      <c r="AG609" s="196"/>
      <c r="AH609" s="196"/>
      <c r="AI609" s="186">
        <f t="shared" si="51"/>
        <v>0</v>
      </c>
      <c r="AJ609" s="186">
        <f t="shared" si="52"/>
        <v>4901.7394320270496</v>
      </c>
      <c r="AK609" s="186">
        <f t="shared" si="53"/>
        <v>-920.47000000000116</v>
      </c>
      <c r="AL609" s="196"/>
      <c r="AM609"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row>
    <row r="610" spans="1:39" ht="20.85" hidden="1" customHeight="1" thickBot="1">
      <c r="A610" s="185"/>
      <c r="B610" s="186" t="s">
        <v>252</v>
      </c>
      <c r="C610" s="186" t="s">
        <v>187</v>
      </c>
      <c r="D610" s="199" t="s">
        <v>87</v>
      </c>
      <c r="E610" s="199" t="s">
        <v>30</v>
      </c>
      <c r="F610" s="191">
        <v>32</v>
      </c>
      <c r="G610" s="191">
        <v>32</v>
      </c>
      <c r="H610" s="203" t="s">
        <v>253</v>
      </c>
      <c r="I610" s="203" t="s">
        <v>253</v>
      </c>
      <c r="J610" s="222">
        <v>205272.58</v>
      </c>
      <c r="K610" s="191"/>
      <c r="L610" s="203"/>
      <c r="M610" s="192"/>
      <c r="N610" s="203"/>
      <c r="O610" s="192">
        <v>0</v>
      </c>
      <c r="P610" s="192"/>
      <c r="Q610" s="192">
        <v>0</v>
      </c>
      <c r="R610" s="192"/>
      <c r="S610" s="192">
        <v>0</v>
      </c>
      <c r="T610" s="193" t="str">
        <f>IF(Tabela6[[#This Row],[Desconto SLA Mês]]&lt;&gt;"preenchimento pendente","Sim","Não")</f>
        <v>Sim</v>
      </c>
      <c r="U610" s="168">
        <f t="shared" si="50"/>
        <v>205272.58</v>
      </c>
      <c r="V610" s="194"/>
      <c r="W610" s="194"/>
      <c r="X610" s="194"/>
      <c r="Y610" s="194"/>
      <c r="Z610" s="195">
        <v>45748</v>
      </c>
      <c r="AA610" s="301" cm="1">
        <f t="array" ref="AA610">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45778</v>
      </c>
      <c r="AB610" s="186"/>
      <c r="AC610" s="186"/>
      <c r="AD610" s="186"/>
      <c r="AE610" s="196"/>
      <c r="AF610" s="197"/>
      <c r="AG610" s="196"/>
      <c r="AH610" s="196"/>
      <c r="AI610" s="186">
        <f t="shared" si="51"/>
        <v>0</v>
      </c>
      <c r="AJ610" s="186">
        <f t="shared" si="52"/>
        <v>0</v>
      </c>
      <c r="AK610" s="186">
        <f t="shared" si="53"/>
        <v>0</v>
      </c>
      <c r="AL610" s="196"/>
      <c r="AM610"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row>
    <row r="611" spans="1:39" ht="20.85" hidden="1" customHeight="1" thickBot="1">
      <c r="A611" s="185"/>
      <c r="B611" s="186" t="s">
        <v>99</v>
      </c>
      <c r="C611" s="186" t="s">
        <v>187</v>
      </c>
      <c r="D611" s="199" t="s">
        <v>87</v>
      </c>
      <c r="E611" s="199" t="s">
        <v>30</v>
      </c>
      <c r="F611" s="191">
        <v>32</v>
      </c>
      <c r="G611" s="191">
        <v>32</v>
      </c>
      <c r="H611" s="191">
        <v>0</v>
      </c>
      <c r="I611" s="191">
        <v>0</v>
      </c>
      <c r="J611" s="222">
        <v>205894.77</v>
      </c>
      <c r="K611" s="191"/>
      <c r="L611" s="192">
        <v>0</v>
      </c>
      <c r="M611" s="192"/>
      <c r="N611" s="192">
        <v>0</v>
      </c>
      <c r="O611" s="192">
        <v>0</v>
      </c>
      <c r="P611" s="192"/>
      <c r="Q611" s="192">
        <v>0</v>
      </c>
      <c r="R611" s="192"/>
      <c r="S611" s="192">
        <v>0</v>
      </c>
      <c r="T611" s="193" t="str">
        <f>IF(Tabela6[[#This Row],[Desconto SLA Mês]]&lt;&gt;"preenchimento pendente","Sim","Não")</f>
        <v>Sim</v>
      </c>
      <c r="U611" s="168">
        <f t="shared" si="50"/>
        <v>205894.77</v>
      </c>
      <c r="V611" s="194"/>
      <c r="W611" s="194"/>
      <c r="X611" s="194"/>
      <c r="Y611" s="194"/>
      <c r="Z611" s="195">
        <v>45778</v>
      </c>
      <c r="AA611" s="301" cm="1">
        <f t="array" ref="AA611">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45809</v>
      </c>
      <c r="AB611" s="186">
        <v>17661.54</v>
      </c>
      <c r="AC611" s="186">
        <v>15023.36372340767</v>
      </c>
      <c r="AD611" s="186"/>
      <c r="AE611" s="196"/>
      <c r="AF611" s="197"/>
      <c r="AG611" s="196"/>
      <c r="AH611" s="196"/>
      <c r="AI611" s="186">
        <f t="shared" si="51"/>
        <v>0</v>
      </c>
      <c r="AJ611" s="186">
        <f t="shared" si="52"/>
        <v>2638.1762765923304</v>
      </c>
      <c r="AK611" s="186">
        <f t="shared" si="53"/>
        <v>0</v>
      </c>
      <c r="AL611" s="196"/>
      <c r="AM611"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row>
    <row r="612" spans="1:39" ht="20.85" hidden="1" customHeight="1" thickBot="1">
      <c r="A612" s="185"/>
      <c r="B612" s="186" t="s">
        <v>99</v>
      </c>
      <c r="C612" s="187" t="s">
        <v>187</v>
      </c>
      <c r="D612" s="199" t="s">
        <v>87</v>
      </c>
      <c r="E612" s="199" t="s">
        <v>30</v>
      </c>
      <c r="F612" s="191">
        <v>32</v>
      </c>
      <c r="G612" s="191">
        <v>34</v>
      </c>
      <c r="H612" s="191">
        <v>0</v>
      </c>
      <c r="I612" s="191">
        <v>0</v>
      </c>
      <c r="J612" s="222">
        <v>217303.62</v>
      </c>
      <c r="K612" s="191"/>
      <c r="L612" s="192">
        <v>0</v>
      </c>
      <c r="M612" s="192"/>
      <c r="N612" s="192">
        <v>0</v>
      </c>
      <c r="O612" s="192">
        <v>0</v>
      </c>
      <c r="P612" s="192"/>
      <c r="Q612" s="192">
        <v>0</v>
      </c>
      <c r="R612" s="235"/>
      <c r="S612" s="192">
        <v>-1600</v>
      </c>
      <c r="T612" s="193" t="str">
        <f>IF(Tabela6[[#This Row],[Desconto SLA Mês]]&lt;&gt;"preenchimento pendente","Sim","Não")</f>
        <v>Sim</v>
      </c>
      <c r="U612" s="168">
        <f t="shared" si="50"/>
        <v>215703.62</v>
      </c>
      <c r="V612" s="194"/>
      <c r="W612" s="194"/>
      <c r="X612" s="194"/>
      <c r="Y612" s="194"/>
      <c r="Z612" s="195">
        <v>45809</v>
      </c>
      <c r="AA612" s="301" cm="1">
        <f t="array" ref="AA612">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45839</v>
      </c>
      <c r="AB612" s="186"/>
      <c r="AC612" s="204">
        <v>22351.15</v>
      </c>
      <c r="AD612" s="186"/>
      <c r="AE612" s="196"/>
      <c r="AF612" s="197"/>
      <c r="AG612" s="196"/>
      <c r="AH612" s="196"/>
      <c r="AI612" s="186">
        <f t="shared" si="51"/>
        <v>0</v>
      </c>
      <c r="AJ612" s="186">
        <f t="shared" si="52"/>
        <v>-22351.15</v>
      </c>
      <c r="AK612" s="186">
        <f t="shared" si="53"/>
        <v>1600</v>
      </c>
      <c r="AL612" s="196"/>
      <c r="AM612"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row>
    <row r="613" spans="1:39" ht="20.85" hidden="1" customHeight="1" thickBot="1">
      <c r="A613" s="185">
        <v>45877</v>
      </c>
      <c r="B613" s="186" t="s">
        <v>99</v>
      </c>
      <c r="C613" s="187" t="s">
        <v>187</v>
      </c>
      <c r="D613" s="199" t="s">
        <v>87</v>
      </c>
      <c r="E613" s="199" t="s">
        <v>30</v>
      </c>
      <c r="F613" s="191">
        <v>32</v>
      </c>
      <c r="G613" s="191">
        <v>35</v>
      </c>
      <c r="H613" s="191">
        <v>0</v>
      </c>
      <c r="I613" s="191">
        <v>0</v>
      </c>
      <c r="J613" s="222">
        <v>228303.62</v>
      </c>
      <c r="K613" s="191"/>
      <c r="L613" s="192">
        <v>0</v>
      </c>
      <c r="M613" s="192"/>
      <c r="N613" s="192">
        <v>0</v>
      </c>
      <c r="O613" s="192">
        <v>0</v>
      </c>
      <c r="P613" s="192"/>
      <c r="Q613" s="192">
        <v>0</v>
      </c>
      <c r="R613" s="192"/>
      <c r="S613" s="192">
        <v>35008.85</v>
      </c>
      <c r="T613" s="193" t="str">
        <f>IF(Tabela6[[#This Row],[Desconto SLA Mês]]&lt;&gt;"preenchimento pendente","Sim","Não")</f>
        <v>Sim</v>
      </c>
      <c r="U613" s="168">
        <f t="shared" si="50"/>
        <v>263312.46999999997</v>
      </c>
      <c r="V613" s="194"/>
      <c r="W613" s="194"/>
      <c r="X613" s="194"/>
      <c r="Y613" s="194"/>
      <c r="Z613" s="195">
        <v>45839</v>
      </c>
      <c r="AA613" s="301" cm="1">
        <f t="array" ref="AA613">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45870</v>
      </c>
      <c r="AB613" s="186"/>
      <c r="AC613" s="204">
        <v>31796.05</v>
      </c>
      <c r="AD613" s="186"/>
      <c r="AE613" s="196"/>
      <c r="AF613" s="197"/>
      <c r="AG613" s="196"/>
      <c r="AH613" s="196"/>
      <c r="AI613" s="186">
        <f t="shared" si="51"/>
        <v>0</v>
      </c>
      <c r="AJ613" s="186">
        <f t="shared" si="52"/>
        <v>-31796.05</v>
      </c>
      <c r="AK613" s="186">
        <f t="shared" si="53"/>
        <v>-35008.849999999977</v>
      </c>
      <c r="AL613" s="196"/>
      <c r="AM613"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row>
    <row r="614" spans="1:39" ht="20.85" hidden="1" customHeight="1" thickBot="1">
      <c r="A614" s="185">
        <v>45902</v>
      </c>
      <c r="B614" s="186" t="s">
        <v>99</v>
      </c>
      <c r="C614" s="187" t="s">
        <v>187</v>
      </c>
      <c r="D614" s="199" t="s">
        <v>87</v>
      </c>
      <c r="E614" s="199" t="s">
        <v>30</v>
      </c>
      <c r="F614" s="191">
        <v>32</v>
      </c>
      <c r="G614" s="191">
        <v>36</v>
      </c>
      <c r="H614" s="191">
        <v>2</v>
      </c>
      <c r="I614" s="191">
        <v>4.33</v>
      </c>
      <c r="J614" s="222">
        <v>228303.62</v>
      </c>
      <c r="K614" s="191"/>
      <c r="L614" s="192">
        <v>-366</v>
      </c>
      <c r="M614" s="192"/>
      <c r="N614" s="192">
        <v>-109.4624</v>
      </c>
      <c r="O614" s="192">
        <v>0</v>
      </c>
      <c r="P614" s="192"/>
      <c r="Q614" s="192">
        <v>0</v>
      </c>
      <c r="R614" s="192">
        <v>0</v>
      </c>
      <c r="S614" s="192">
        <v>0</v>
      </c>
      <c r="T614" s="193" t="str">
        <f>IF(Tabela6[[#This Row],[Desconto SLA Mês]]&lt;&gt;"preenchimento pendente","Sim","Não")</f>
        <v>Sim</v>
      </c>
      <c r="U614" s="168">
        <f t="shared" si="46"/>
        <v>227828.15760000001</v>
      </c>
      <c r="V614" s="194"/>
      <c r="W614" s="194"/>
      <c r="X614" s="194"/>
      <c r="Y614" s="194"/>
      <c r="Z614" s="195">
        <v>45870</v>
      </c>
      <c r="AA614" s="301" cm="1">
        <f t="array" ref="AA614">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45901</v>
      </c>
      <c r="AB614" s="204"/>
      <c r="AC614" s="186"/>
      <c r="AD614" s="186"/>
      <c r="AE614" s="196"/>
      <c r="AF614" s="197"/>
      <c r="AG614" s="196"/>
      <c r="AH614" s="196"/>
      <c r="AI614" s="186">
        <f t="shared" si="47"/>
        <v>366</v>
      </c>
      <c r="AJ614" s="186">
        <f t="shared" si="48"/>
        <v>0</v>
      </c>
      <c r="AK614" s="186">
        <f t="shared" si="49"/>
        <v>475.46239999998943</v>
      </c>
      <c r="AL614" s="196"/>
      <c r="AM614"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row>
    <row r="615" spans="1:39" ht="20.85" hidden="1" customHeight="1" thickBot="1">
      <c r="A615" s="185">
        <v>45931</v>
      </c>
      <c r="B615" s="186" t="s">
        <v>99</v>
      </c>
      <c r="C615" s="187" t="s">
        <v>187</v>
      </c>
      <c r="D615" s="199" t="s">
        <v>87</v>
      </c>
      <c r="E615" s="199" t="s">
        <v>30</v>
      </c>
      <c r="F615" s="191">
        <v>32</v>
      </c>
      <c r="G615" s="191">
        <v>36</v>
      </c>
      <c r="H615" s="191">
        <v>0</v>
      </c>
      <c r="I615" s="191">
        <v>0</v>
      </c>
      <c r="J615" s="222">
        <v>228303.62</v>
      </c>
      <c r="K615" s="191"/>
      <c r="L615" s="192">
        <v>0</v>
      </c>
      <c r="M615" s="192"/>
      <c r="N615" s="192">
        <v>0</v>
      </c>
      <c r="O615" s="192">
        <v>0</v>
      </c>
      <c r="P615" s="192"/>
      <c r="Q615" s="192">
        <v>0</v>
      </c>
      <c r="R615" s="192">
        <v>0</v>
      </c>
      <c r="S615" s="192">
        <v>0</v>
      </c>
      <c r="T615" s="193" t="str">
        <f>IF(Tabela6[[#This Row],[Desconto SLA Mês]]&lt;&gt;"preenchimento pendente","Sim","Não")</f>
        <v>Sim</v>
      </c>
      <c r="U615" s="168">
        <f t="shared" si="46"/>
        <v>228303.62</v>
      </c>
      <c r="V615" s="194"/>
      <c r="W615" s="194"/>
      <c r="X615" s="194"/>
      <c r="Y615" s="194"/>
      <c r="Z615" s="195">
        <v>45901</v>
      </c>
      <c r="AA615" s="301" cm="1">
        <f t="array" ref="AA615">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45931</v>
      </c>
      <c r="AB615" s="186"/>
      <c r="AC615" s="186"/>
      <c r="AD615" s="186"/>
      <c r="AE615" s="196"/>
      <c r="AF615" s="197"/>
      <c r="AG615" s="196"/>
      <c r="AH615" s="196"/>
      <c r="AI615" s="186">
        <f t="shared" si="47"/>
        <v>0</v>
      </c>
      <c r="AJ615" s="186">
        <f t="shared" si="48"/>
        <v>0</v>
      </c>
      <c r="AK615" s="186">
        <f t="shared" si="49"/>
        <v>0</v>
      </c>
      <c r="AL615" s="196"/>
      <c r="AM615"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row>
    <row r="616" spans="1:39" ht="20.85" hidden="1" customHeight="1" thickBot="1">
      <c r="A616" s="185"/>
      <c r="B616" s="186" t="s">
        <v>252</v>
      </c>
      <c r="C616" s="187" t="s">
        <v>187</v>
      </c>
      <c r="D616" s="199" t="s">
        <v>87</v>
      </c>
      <c r="E616" s="199" t="s">
        <v>30</v>
      </c>
      <c r="F616" s="191">
        <v>32</v>
      </c>
      <c r="G616" s="191"/>
      <c r="H616" s="191"/>
      <c r="I616" s="191"/>
      <c r="J616" s="222"/>
      <c r="K616" s="191"/>
      <c r="L616" s="192"/>
      <c r="M616" s="192"/>
      <c r="N616" s="192"/>
      <c r="O616" s="192"/>
      <c r="P616" s="192"/>
      <c r="Q616" s="192"/>
      <c r="R616" s="192"/>
      <c r="S616" s="192"/>
      <c r="T616" s="193" t="str">
        <f>IF(Tabela6[[#This Row],[Desconto SLA Mês]]&lt;&gt;"preenchimento pendente","Sim","Não")</f>
        <v>Sim</v>
      </c>
      <c r="U616" s="168">
        <f t="shared" si="46"/>
        <v>0</v>
      </c>
      <c r="V616" s="194"/>
      <c r="W616" s="194"/>
      <c r="X616" s="194"/>
      <c r="Y616" s="194"/>
      <c r="Z616" s="195">
        <v>45931</v>
      </c>
      <c r="AA616" s="301" cm="1">
        <f t="array" ref="AA616">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45962</v>
      </c>
      <c r="AB616" s="186"/>
      <c r="AC616" s="186"/>
      <c r="AD616" s="186"/>
      <c r="AE616" s="196"/>
      <c r="AF616" s="197"/>
      <c r="AG616" s="196"/>
      <c r="AH616" s="196"/>
      <c r="AI616" s="186">
        <f t="shared" si="47"/>
        <v>0</v>
      </c>
      <c r="AJ616" s="186">
        <f t="shared" si="48"/>
        <v>0</v>
      </c>
      <c r="AK616" s="186">
        <f t="shared" si="49"/>
        <v>0</v>
      </c>
      <c r="AL616" s="196"/>
      <c r="AM616"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row>
    <row r="617" spans="1:39" ht="20.85" hidden="1" customHeight="1" thickBot="1">
      <c r="A617" s="185"/>
      <c r="B617" s="186" t="s">
        <v>252</v>
      </c>
      <c r="C617" s="187" t="s">
        <v>187</v>
      </c>
      <c r="D617" s="199" t="s">
        <v>87</v>
      </c>
      <c r="E617" s="199" t="s">
        <v>30</v>
      </c>
      <c r="F617" s="191">
        <v>32</v>
      </c>
      <c r="G617" s="191"/>
      <c r="H617" s="191"/>
      <c r="I617" s="191"/>
      <c r="J617" s="222"/>
      <c r="K617" s="191"/>
      <c r="L617" s="192"/>
      <c r="M617" s="192"/>
      <c r="N617" s="192"/>
      <c r="O617" s="192"/>
      <c r="P617" s="192"/>
      <c r="Q617" s="192"/>
      <c r="R617" s="192"/>
      <c r="S617" s="192"/>
      <c r="T617" s="193" t="str">
        <f>IF(Tabela6[[#This Row],[Desconto SLA Mês]]&lt;&gt;"preenchimento pendente","Sim","Não")</f>
        <v>Sim</v>
      </c>
      <c r="U617" s="168">
        <f t="shared" si="46"/>
        <v>0</v>
      </c>
      <c r="V617" s="193"/>
      <c r="W617" s="193"/>
      <c r="X617" s="194"/>
      <c r="Y617" s="194"/>
      <c r="Z617" s="195">
        <v>45962</v>
      </c>
      <c r="AA617" s="301" cm="1">
        <f t="array" ref="AA617">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45992</v>
      </c>
      <c r="AB617" s="192"/>
      <c r="AC617" s="204"/>
      <c r="AD617" s="186"/>
      <c r="AE617" s="196"/>
      <c r="AF617" s="197"/>
      <c r="AG617" s="196"/>
      <c r="AH617" s="196"/>
      <c r="AI617" s="186">
        <f t="shared" si="47"/>
        <v>0</v>
      </c>
      <c r="AJ617" s="186">
        <f t="shared" si="48"/>
        <v>0</v>
      </c>
      <c r="AK617" s="186">
        <f t="shared" si="49"/>
        <v>0</v>
      </c>
      <c r="AL617" s="196"/>
      <c r="AM617"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row>
    <row r="618" spans="1:39" ht="20.85" hidden="1" customHeight="1" thickBot="1">
      <c r="A618" s="185"/>
      <c r="B618" s="186" t="s">
        <v>252</v>
      </c>
      <c r="C618" s="187" t="s">
        <v>187</v>
      </c>
      <c r="D618" s="199" t="s">
        <v>87</v>
      </c>
      <c r="E618" s="199" t="s">
        <v>30</v>
      </c>
      <c r="F618" s="191">
        <v>32</v>
      </c>
      <c r="G618" s="191"/>
      <c r="H618" s="191"/>
      <c r="I618" s="191"/>
      <c r="J618" s="222"/>
      <c r="K618" s="191"/>
      <c r="L618" s="192"/>
      <c r="M618" s="192"/>
      <c r="N618" s="192"/>
      <c r="O618" s="192"/>
      <c r="P618" s="192"/>
      <c r="Q618" s="192"/>
      <c r="R618" s="192"/>
      <c r="S618" s="192"/>
      <c r="T618" s="193" t="str">
        <f>IF(Tabela6[[#This Row],[Desconto SLA Mês]]&lt;&gt;"preenchimento pendente","Sim","Não")</f>
        <v>Sim</v>
      </c>
      <c r="U618" s="168">
        <f t="shared" si="46"/>
        <v>0</v>
      </c>
      <c r="V618" s="194"/>
      <c r="W618" s="194"/>
      <c r="X618" s="194"/>
      <c r="Y618" s="194"/>
      <c r="Z618" s="195">
        <v>45992</v>
      </c>
      <c r="AA618" s="301" cm="1">
        <f t="array" ref="AA618">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46023</v>
      </c>
      <c r="AB618" s="186"/>
      <c r="AC618" s="186"/>
      <c r="AD618" s="186"/>
      <c r="AE618" s="196"/>
      <c r="AF618" s="197"/>
      <c r="AG618" s="196"/>
      <c r="AH618" s="196"/>
      <c r="AI618" s="186">
        <f t="shared" si="47"/>
        <v>0</v>
      </c>
      <c r="AJ618" s="186">
        <f t="shared" si="48"/>
        <v>0</v>
      </c>
      <c r="AK618" s="186">
        <f t="shared" si="49"/>
        <v>0</v>
      </c>
      <c r="AL618" s="196"/>
      <c r="AM618" s="187" t="str">
        <f>_xlfn.XLOOKUP(Tabela6[[#This Row],[Unidade]],tabShoppingsEmails[Shopping],tabShoppingsEmails[E-mails consolidados])</f>
        <v>danielle.borges@allos.co; lucas.bernardo@allos.co; pedro.ggoncalves@allos.co; ellerson.oliveira@allos.co; leonardo.gomes@allos.co; juliana.queiroz@allos.co; pablo.siqueira@allos.co; eneias.araujo@allos.co</v>
      </c>
    </row>
    <row r="619" spans="1:39" ht="20.85" hidden="1" customHeight="1" thickBot="1">
      <c r="A619" s="185"/>
      <c r="B619" s="186" t="s">
        <v>99</v>
      </c>
      <c r="C619" s="187" t="s">
        <v>207</v>
      </c>
      <c r="D619" s="188" t="s">
        <v>90</v>
      </c>
      <c r="E619" s="199" t="s">
        <v>25</v>
      </c>
      <c r="F619" s="191">
        <v>14</v>
      </c>
      <c r="G619" s="191">
        <v>14</v>
      </c>
      <c r="H619" s="191">
        <v>0</v>
      </c>
      <c r="I619" s="191">
        <v>0</v>
      </c>
      <c r="J619" s="222">
        <v>86800</v>
      </c>
      <c r="K619" s="191">
        <v>0</v>
      </c>
      <c r="L619" s="192">
        <v>0</v>
      </c>
      <c r="M619" s="192">
        <v>0</v>
      </c>
      <c r="N619" s="192">
        <v>0</v>
      </c>
      <c r="O619" s="192">
        <v>-144.66999999999999</v>
      </c>
      <c r="P619" s="192">
        <v>0</v>
      </c>
      <c r="Q619" s="192">
        <v>0</v>
      </c>
      <c r="R619" s="192">
        <v>0</v>
      </c>
      <c r="S619" s="192">
        <v>0</v>
      </c>
      <c r="T619" s="193" t="str">
        <f>IF(Tabela6[[#This Row],[Desconto SLA Mês]]&lt;&gt;"preenchimento pendente","Sim","Não")</f>
        <v>Sim</v>
      </c>
      <c r="U619" s="168">
        <f t="shared" si="46"/>
        <v>86655.33</v>
      </c>
      <c r="V619" s="194"/>
      <c r="W619" s="194"/>
      <c r="X619" s="194">
        <v>0</v>
      </c>
      <c r="Y619" s="194">
        <v>0</v>
      </c>
      <c r="Z619" s="195">
        <v>45658</v>
      </c>
      <c r="AA619" s="301" cm="1">
        <f t="array" ref="AA619">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45689</v>
      </c>
      <c r="AB619" s="186"/>
      <c r="AC619" s="186"/>
      <c r="AD619" s="186"/>
      <c r="AE619" s="196"/>
      <c r="AF619" s="197"/>
      <c r="AG619" s="196"/>
      <c r="AH619" s="196"/>
      <c r="AI619" s="186">
        <f t="shared" si="47"/>
        <v>0</v>
      </c>
      <c r="AJ619" s="186">
        <f t="shared" si="48"/>
        <v>0</v>
      </c>
      <c r="AK619" s="186">
        <f t="shared" si="49"/>
        <v>144.66999999999825</v>
      </c>
      <c r="AL619" s="196"/>
      <c r="AM619" s="187" t="str">
        <f>_xlfn.XLOOKUP(Tabela6[[#This Row],[Unidade]],tabShoppingsEmails[Shopping],tabShoppingsEmails[E-mails consolidados])</f>
        <v>roberta.santos@allos.co; vanilza.pereira@allos.co; marlos.crispim@allos.co; luis.veloso@allos.co; rodrigo.viana@allos.co; tj.inspetor_ope@allos.co; leonardo.oliveira@allos.co</v>
      </c>
    </row>
    <row r="620" spans="1:39" ht="20.85" hidden="1" customHeight="1" thickBot="1">
      <c r="A620" s="185"/>
      <c r="B620" s="186" t="s">
        <v>99</v>
      </c>
      <c r="C620" s="187" t="s">
        <v>207</v>
      </c>
      <c r="D620" s="188" t="s">
        <v>90</v>
      </c>
      <c r="E620" s="199" t="s">
        <v>25</v>
      </c>
      <c r="F620" s="191">
        <v>14</v>
      </c>
      <c r="G620" s="191">
        <v>14</v>
      </c>
      <c r="H620" s="191">
        <v>0</v>
      </c>
      <c r="I620" s="191">
        <v>0</v>
      </c>
      <c r="J620" s="222">
        <v>86800</v>
      </c>
      <c r="K620" s="191">
        <v>0</v>
      </c>
      <c r="L620" s="192">
        <v>0</v>
      </c>
      <c r="M620" s="192">
        <v>0</v>
      </c>
      <c r="N620" s="192">
        <v>0</v>
      </c>
      <c r="O620" s="192">
        <v>0</v>
      </c>
      <c r="P620" s="192">
        <v>0</v>
      </c>
      <c r="Q620" s="192">
        <v>0</v>
      </c>
      <c r="R620" s="192">
        <v>0</v>
      </c>
      <c r="S620" s="192">
        <v>0</v>
      </c>
      <c r="T620" s="193" t="str">
        <f>IF(Tabela6[[#This Row],[Desconto SLA Mês]]&lt;&gt;"preenchimento pendente","Sim","Não")</f>
        <v>Sim</v>
      </c>
      <c r="U620" s="168">
        <f t="shared" si="46"/>
        <v>86800</v>
      </c>
      <c r="V620" s="194"/>
      <c r="W620" s="194"/>
      <c r="X620" s="194"/>
      <c r="Y620" s="194"/>
      <c r="Z620" s="195">
        <v>45689</v>
      </c>
      <c r="AA620" s="301" cm="1">
        <f t="array" ref="AA620">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45717</v>
      </c>
      <c r="AB620" s="186"/>
      <c r="AC620" s="186"/>
      <c r="AD620" s="186"/>
      <c r="AE620" s="196"/>
      <c r="AF620" s="197"/>
      <c r="AG620" s="196"/>
      <c r="AH620" s="196"/>
      <c r="AI620" s="186">
        <f t="shared" si="47"/>
        <v>0</v>
      </c>
      <c r="AJ620" s="186">
        <f t="shared" si="48"/>
        <v>0</v>
      </c>
      <c r="AK620" s="186">
        <f t="shared" si="49"/>
        <v>0</v>
      </c>
      <c r="AL620" s="196"/>
      <c r="AM620" s="187" t="str">
        <f>_xlfn.XLOOKUP(Tabela6[[#This Row],[Unidade]],tabShoppingsEmails[Shopping],tabShoppingsEmails[E-mails consolidados])</f>
        <v>roberta.santos@allos.co; vanilza.pereira@allos.co; marlos.crispim@allos.co; luis.veloso@allos.co; rodrigo.viana@allos.co; tj.inspetor_ope@allos.co; leonardo.oliveira@allos.co</v>
      </c>
    </row>
    <row r="621" spans="1:39" ht="20.85" hidden="1" customHeight="1" thickBot="1">
      <c r="A621" s="185"/>
      <c r="B621" s="186" t="s">
        <v>99</v>
      </c>
      <c r="C621" s="186" t="s">
        <v>207</v>
      </c>
      <c r="D621" s="199" t="s">
        <v>90</v>
      </c>
      <c r="E621" s="199" t="s">
        <v>25</v>
      </c>
      <c r="F621" s="191">
        <v>14</v>
      </c>
      <c r="G621" s="191">
        <v>14</v>
      </c>
      <c r="H621" s="191">
        <v>0</v>
      </c>
      <c r="I621" s="191">
        <v>0</v>
      </c>
      <c r="J621" s="222">
        <v>86800</v>
      </c>
      <c r="K621" s="191"/>
      <c r="L621" s="192">
        <v>0</v>
      </c>
      <c r="M621" s="192"/>
      <c r="N621" s="192">
        <v>0</v>
      </c>
      <c r="O621" s="192">
        <v>0</v>
      </c>
      <c r="P621" s="192"/>
      <c r="Q621" s="192">
        <v>0</v>
      </c>
      <c r="R621" s="192"/>
      <c r="S621" s="192"/>
      <c r="T621" s="193" t="str">
        <f>IF(Tabela6[[#This Row],[Desconto SLA Mês]]&lt;&gt;"preenchimento pendente","Sim","Não")</f>
        <v>Sim</v>
      </c>
      <c r="U621" s="168">
        <f t="shared" si="46"/>
        <v>86800</v>
      </c>
      <c r="V621" s="194"/>
      <c r="W621" s="194"/>
      <c r="X621" s="194"/>
      <c r="Y621" s="194"/>
      <c r="Z621" s="195">
        <v>45717</v>
      </c>
      <c r="AA621" s="301" cm="1">
        <f t="array" ref="AA621">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45748</v>
      </c>
      <c r="AB621" s="186"/>
      <c r="AC621" s="186"/>
      <c r="AD621" s="186"/>
      <c r="AE621" s="196"/>
      <c r="AF621" s="197"/>
      <c r="AG621" s="196"/>
      <c r="AH621" s="196"/>
      <c r="AI621" s="186">
        <f t="shared" si="47"/>
        <v>0</v>
      </c>
      <c r="AJ621" s="186">
        <f t="shared" si="48"/>
        <v>0</v>
      </c>
      <c r="AK621" s="186">
        <f t="shared" si="49"/>
        <v>0</v>
      </c>
      <c r="AL621" s="196"/>
      <c r="AM621" s="187" t="str">
        <f>_xlfn.XLOOKUP(Tabela6[[#This Row],[Unidade]],tabShoppingsEmails[Shopping],tabShoppingsEmails[E-mails consolidados])</f>
        <v>roberta.santos@allos.co; vanilza.pereira@allos.co; marlos.crispim@allos.co; luis.veloso@allos.co; rodrigo.viana@allos.co; tj.inspetor_ope@allos.co; leonardo.oliveira@allos.co</v>
      </c>
    </row>
    <row r="622" spans="1:39" ht="20.85" hidden="1" customHeight="1" thickBot="1">
      <c r="A622" s="185"/>
      <c r="B622" s="186" t="s">
        <v>99</v>
      </c>
      <c r="C622" s="186" t="s">
        <v>207</v>
      </c>
      <c r="D622" s="199" t="s">
        <v>90</v>
      </c>
      <c r="E622" s="199" t="s">
        <v>25</v>
      </c>
      <c r="F622" s="191">
        <v>14</v>
      </c>
      <c r="G622" s="191">
        <v>14</v>
      </c>
      <c r="H622" s="191">
        <v>0</v>
      </c>
      <c r="I622" s="191">
        <v>0</v>
      </c>
      <c r="J622" s="222">
        <v>86800</v>
      </c>
      <c r="K622" s="191"/>
      <c r="L622" s="192">
        <v>0</v>
      </c>
      <c r="M622" s="192"/>
      <c r="N622" s="192">
        <v>0</v>
      </c>
      <c r="O622" s="192">
        <v>0</v>
      </c>
      <c r="P622" s="192"/>
      <c r="Q622" s="192">
        <v>0</v>
      </c>
      <c r="R622" s="192"/>
      <c r="S622" s="192">
        <v>0</v>
      </c>
      <c r="T622" s="193" t="str">
        <f>IF(Tabela6[[#This Row],[Desconto SLA Mês]]&lt;&gt;"preenchimento pendente","Sim","Não")</f>
        <v>Sim</v>
      </c>
      <c r="U622" s="168">
        <f t="shared" si="46"/>
        <v>86800</v>
      </c>
      <c r="V622" s="194"/>
      <c r="W622" s="194"/>
      <c r="X622" s="194"/>
      <c r="Y622" s="194"/>
      <c r="Z622" s="195">
        <v>45748</v>
      </c>
      <c r="AA622" s="301" cm="1">
        <f t="array" ref="AA622">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45778</v>
      </c>
      <c r="AB622" s="186"/>
      <c r="AC622" s="186"/>
      <c r="AD622" s="186"/>
      <c r="AE622" s="196"/>
      <c r="AF622" s="197"/>
      <c r="AG622" s="196"/>
      <c r="AH622" s="196"/>
      <c r="AI622" s="186">
        <f t="shared" si="47"/>
        <v>0</v>
      </c>
      <c r="AJ622" s="186">
        <f t="shared" si="48"/>
        <v>0</v>
      </c>
      <c r="AK622" s="186">
        <f t="shared" si="49"/>
        <v>0</v>
      </c>
      <c r="AL622" s="196"/>
      <c r="AM622" s="187" t="str">
        <f>_xlfn.XLOOKUP(Tabela6[[#This Row],[Unidade]],tabShoppingsEmails[Shopping],tabShoppingsEmails[E-mails consolidados])</f>
        <v>roberta.santos@allos.co; vanilza.pereira@allos.co; marlos.crispim@allos.co; luis.veloso@allos.co; rodrigo.viana@allos.co; tj.inspetor_ope@allos.co; leonardo.oliveira@allos.co</v>
      </c>
    </row>
    <row r="623" spans="1:39" ht="20.85" hidden="1" customHeight="1" thickBot="1">
      <c r="A623" s="185"/>
      <c r="B623" s="186" t="s">
        <v>252</v>
      </c>
      <c r="C623" s="186" t="s">
        <v>207</v>
      </c>
      <c r="D623" s="199" t="s">
        <v>90</v>
      </c>
      <c r="E623" s="199" t="s">
        <v>25</v>
      </c>
      <c r="F623" s="191">
        <v>14</v>
      </c>
      <c r="G623" s="191">
        <v>14</v>
      </c>
      <c r="H623" s="203" t="s">
        <v>253</v>
      </c>
      <c r="I623" s="203" t="s">
        <v>253</v>
      </c>
      <c r="J623" s="222">
        <v>86800</v>
      </c>
      <c r="K623" s="191"/>
      <c r="L623" s="200"/>
      <c r="M623" s="192"/>
      <c r="N623" s="200"/>
      <c r="O623" s="192">
        <v>0</v>
      </c>
      <c r="P623" s="192"/>
      <c r="Q623" s="192">
        <v>0</v>
      </c>
      <c r="R623" s="192"/>
      <c r="S623" s="192">
        <v>0</v>
      </c>
      <c r="T623" s="193" t="str">
        <f>IF(Tabela6[[#This Row],[Desconto SLA Mês]]&lt;&gt;"preenchimento pendente","Sim","Não")</f>
        <v>Sim</v>
      </c>
      <c r="U623" s="168">
        <f t="shared" si="46"/>
        <v>86800</v>
      </c>
      <c r="V623" s="194"/>
      <c r="W623" s="194"/>
      <c r="X623" s="194"/>
      <c r="Y623" s="194"/>
      <c r="Z623" s="195">
        <v>45778</v>
      </c>
      <c r="AA623" s="301" cm="1">
        <f t="array" ref="AA623">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45809</v>
      </c>
      <c r="AB623" s="186"/>
      <c r="AC623" s="186"/>
      <c r="AD623" s="186"/>
      <c r="AE623" s="196"/>
      <c r="AF623" s="197"/>
      <c r="AG623" s="196"/>
      <c r="AH623" s="196"/>
      <c r="AI623" s="186">
        <f t="shared" si="47"/>
        <v>0</v>
      </c>
      <c r="AJ623" s="186">
        <f t="shared" si="48"/>
        <v>0</v>
      </c>
      <c r="AK623" s="186">
        <f t="shared" si="49"/>
        <v>0</v>
      </c>
      <c r="AL623" s="196"/>
      <c r="AM623" s="187" t="str">
        <f>_xlfn.XLOOKUP(Tabela6[[#This Row],[Unidade]],tabShoppingsEmails[Shopping],tabShoppingsEmails[E-mails consolidados])</f>
        <v>roberta.santos@allos.co; vanilza.pereira@allos.co; marlos.crispim@allos.co; luis.veloso@allos.co; rodrigo.viana@allos.co; tj.inspetor_ope@allos.co; leonardo.oliveira@allos.co</v>
      </c>
    </row>
    <row r="624" spans="1:39" ht="20.85" hidden="1" customHeight="1" thickBot="1">
      <c r="A624" s="185"/>
      <c r="B624" s="186" t="s">
        <v>99</v>
      </c>
      <c r="C624" s="186" t="s">
        <v>207</v>
      </c>
      <c r="D624" s="199" t="s">
        <v>90</v>
      </c>
      <c r="E624" s="199" t="s">
        <v>25</v>
      </c>
      <c r="F624" s="191">
        <v>14</v>
      </c>
      <c r="G624" s="191">
        <v>14</v>
      </c>
      <c r="H624" s="191">
        <v>0</v>
      </c>
      <c r="I624" s="191">
        <v>0</v>
      </c>
      <c r="J624" s="222">
        <v>86800</v>
      </c>
      <c r="K624" s="191"/>
      <c r="L624" s="192">
        <v>0</v>
      </c>
      <c r="M624" s="192"/>
      <c r="N624" s="192">
        <v>0</v>
      </c>
      <c r="O624" s="192">
        <v>0</v>
      </c>
      <c r="P624" s="192"/>
      <c r="Q624" s="192">
        <v>0</v>
      </c>
      <c r="R624" s="192"/>
      <c r="S624" s="192">
        <v>0</v>
      </c>
      <c r="T624" s="193" t="str">
        <f>IF(Tabela6[[#This Row],[Desconto SLA Mês]]&lt;&gt;"preenchimento pendente","Sim","Não")</f>
        <v>Sim</v>
      </c>
      <c r="U624" s="168">
        <f t="shared" si="46"/>
        <v>86800</v>
      </c>
      <c r="V624" s="194"/>
      <c r="W624" s="194"/>
      <c r="X624" s="194"/>
      <c r="Y624" s="194"/>
      <c r="Z624" s="195">
        <v>45809</v>
      </c>
      <c r="AA624" s="301" cm="1">
        <f t="array" ref="AA624">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45839</v>
      </c>
      <c r="AB624" s="186"/>
      <c r="AC624" s="186"/>
      <c r="AD624" s="186"/>
      <c r="AE624" s="196"/>
      <c r="AF624" s="197"/>
      <c r="AG624" s="196"/>
      <c r="AH624" s="196"/>
      <c r="AI624" s="186">
        <f t="shared" si="47"/>
        <v>0</v>
      </c>
      <c r="AJ624" s="186">
        <f t="shared" si="48"/>
        <v>0</v>
      </c>
      <c r="AK624" s="186">
        <f t="shared" si="49"/>
        <v>0</v>
      </c>
      <c r="AL624" s="196"/>
      <c r="AM624" s="187" t="str">
        <f>_xlfn.XLOOKUP(Tabela6[[#This Row],[Unidade]],tabShoppingsEmails[Shopping],tabShoppingsEmails[E-mails consolidados])</f>
        <v>roberta.santos@allos.co; vanilza.pereira@allos.co; marlos.crispim@allos.co; luis.veloso@allos.co; rodrigo.viana@allos.co; tj.inspetor_ope@allos.co; leonardo.oliveira@allos.co</v>
      </c>
    </row>
    <row r="625" spans="1:39" ht="20.85" hidden="1" customHeight="1" thickBot="1">
      <c r="A625" s="185"/>
      <c r="B625" s="186" t="s">
        <v>99</v>
      </c>
      <c r="C625" s="186" t="s">
        <v>207</v>
      </c>
      <c r="D625" s="199" t="s">
        <v>90</v>
      </c>
      <c r="E625" s="199" t="s">
        <v>25</v>
      </c>
      <c r="F625" s="191">
        <v>14</v>
      </c>
      <c r="G625" s="191">
        <v>14</v>
      </c>
      <c r="H625" s="191">
        <v>0</v>
      </c>
      <c r="I625" s="191">
        <v>0</v>
      </c>
      <c r="J625" s="222">
        <v>86800</v>
      </c>
      <c r="K625" s="191"/>
      <c r="L625" s="192">
        <v>0</v>
      </c>
      <c r="M625" s="192"/>
      <c r="N625" s="192">
        <v>0</v>
      </c>
      <c r="O625" s="192">
        <v>0</v>
      </c>
      <c r="P625" s="192"/>
      <c r="Q625" s="192">
        <v>0</v>
      </c>
      <c r="R625" s="192">
        <v>0</v>
      </c>
      <c r="S625" s="192">
        <v>0</v>
      </c>
      <c r="T625" s="193" t="str">
        <f>IF(Tabela6[[#This Row],[Desconto SLA Mês]]&lt;&gt;"preenchimento pendente","Sim","Não")</f>
        <v>Sim</v>
      </c>
      <c r="U625" s="168">
        <f t="shared" ref="U625:U636" si="54">(J625+L625+Q625+R625+S625+N625)+IF(T625="Sim",O625+P625,0)</f>
        <v>86800</v>
      </c>
      <c r="V625" s="194"/>
      <c r="W625" s="194"/>
      <c r="X625" s="194"/>
      <c r="Y625" s="194"/>
      <c r="Z625" s="195">
        <v>45839</v>
      </c>
      <c r="AA625" s="301" cm="1">
        <f t="array" ref="AA625">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45870</v>
      </c>
      <c r="AB625" s="204"/>
      <c r="AC625" s="204"/>
      <c r="AD625" s="204"/>
      <c r="AE625" s="196"/>
      <c r="AF625" s="197"/>
      <c r="AG625" s="196"/>
      <c r="AH625" s="196"/>
      <c r="AI625" s="186">
        <f t="shared" ref="AI625:AI636" si="55">K625-L625</f>
        <v>0</v>
      </c>
      <c r="AJ625" s="186">
        <f t="shared" ref="AJ625:AJ636" si="56">AB625-AC625</f>
        <v>0</v>
      </c>
      <c r="AK625" s="186">
        <f t="shared" ref="AK625:AK636" si="57">J625-U625</f>
        <v>0</v>
      </c>
      <c r="AL625" s="196"/>
      <c r="AM625" s="187" t="str">
        <f>_xlfn.XLOOKUP(Tabela6[[#This Row],[Unidade]],tabShoppingsEmails[Shopping],tabShoppingsEmails[E-mails consolidados])</f>
        <v>roberta.santos@allos.co; vanilza.pereira@allos.co; marlos.crispim@allos.co; luis.veloso@allos.co; rodrigo.viana@allos.co; tj.inspetor_ope@allos.co; leonardo.oliveira@allos.co</v>
      </c>
    </row>
    <row r="626" spans="1:39" ht="20.85" hidden="1" customHeight="1" thickBot="1">
      <c r="A626" s="185"/>
      <c r="B626" s="186" t="s">
        <v>252</v>
      </c>
      <c r="C626" s="186" t="s">
        <v>207</v>
      </c>
      <c r="D626" s="199" t="s">
        <v>90</v>
      </c>
      <c r="E626" s="199" t="s">
        <v>25</v>
      </c>
      <c r="F626" s="191">
        <v>14</v>
      </c>
      <c r="G626" s="191">
        <v>14</v>
      </c>
      <c r="H626" s="203" t="s">
        <v>253</v>
      </c>
      <c r="I626" s="203" t="s">
        <v>253</v>
      </c>
      <c r="J626" s="222">
        <v>86800</v>
      </c>
      <c r="K626" s="191"/>
      <c r="L626" s="200"/>
      <c r="M626" s="192"/>
      <c r="N626" s="200"/>
      <c r="O626" s="200" t="s">
        <v>254</v>
      </c>
      <c r="P626" s="192"/>
      <c r="Q626" s="192">
        <v>0</v>
      </c>
      <c r="R626" s="192">
        <v>0</v>
      </c>
      <c r="S626" s="192">
        <v>0</v>
      </c>
      <c r="T626" s="193" t="str">
        <f>IF(Tabela6[[#This Row],[Desconto SLA Mês]]&lt;&gt;"preenchimento pendente","Sim","Não")</f>
        <v>Não</v>
      </c>
      <c r="U626" s="168">
        <f>(J626+L626+Q626+R626+S626+N626)+IF(T626="Sim",O626+P626,0)</f>
        <v>86800</v>
      </c>
      <c r="V626" s="194"/>
      <c r="W626" s="194"/>
      <c r="X626" s="194"/>
      <c r="Y626" s="194"/>
      <c r="Z626" s="195">
        <v>45870</v>
      </c>
      <c r="AA626" s="301" cm="1">
        <f t="array" ref="AA626">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45901</v>
      </c>
      <c r="AB626" s="186"/>
      <c r="AC626" s="186"/>
      <c r="AD626" s="186"/>
      <c r="AE626" s="196"/>
      <c r="AF626" s="197"/>
      <c r="AG626" s="196"/>
      <c r="AH626" s="196"/>
      <c r="AI626" s="186">
        <f t="shared" si="55"/>
        <v>0</v>
      </c>
      <c r="AJ626" s="186">
        <f t="shared" si="56"/>
        <v>0</v>
      </c>
      <c r="AK626" s="186">
        <f t="shared" si="57"/>
        <v>0</v>
      </c>
      <c r="AL626" s="196"/>
      <c r="AM626" s="187" t="str">
        <f>_xlfn.XLOOKUP(Tabela6[[#This Row],[Unidade]],tabShoppingsEmails[Shopping],tabShoppingsEmails[E-mails consolidados])</f>
        <v>roberta.santos@allos.co; vanilza.pereira@allos.co; marlos.crispim@allos.co; luis.veloso@allos.co; rodrigo.viana@allos.co; tj.inspetor_ope@allos.co; leonardo.oliveira@allos.co</v>
      </c>
    </row>
    <row r="627" spans="1:39" ht="20.85" hidden="1" customHeight="1" thickBot="1">
      <c r="A627" s="185"/>
      <c r="B627" s="186" t="s">
        <v>99</v>
      </c>
      <c r="C627" s="186" t="s">
        <v>207</v>
      </c>
      <c r="D627" s="199" t="s">
        <v>90</v>
      </c>
      <c r="E627" s="199" t="s">
        <v>25</v>
      </c>
      <c r="F627" s="191">
        <v>14</v>
      </c>
      <c r="G627" s="191">
        <v>14</v>
      </c>
      <c r="H627" s="191">
        <v>0</v>
      </c>
      <c r="I627" s="191">
        <v>0</v>
      </c>
      <c r="J627" s="222">
        <v>86800</v>
      </c>
      <c r="K627" s="191"/>
      <c r="L627" s="192">
        <v>0</v>
      </c>
      <c r="M627" s="192"/>
      <c r="N627" s="192">
        <v>0</v>
      </c>
      <c r="O627" s="192">
        <v>0</v>
      </c>
      <c r="P627" s="192"/>
      <c r="Q627" s="192">
        <v>0</v>
      </c>
      <c r="R627" s="192">
        <v>0</v>
      </c>
      <c r="S627" s="192">
        <v>0</v>
      </c>
      <c r="T627" s="193" t="str">
        <f>IF(Tabela6[[#This Row],[Desconto SLA Mês]]&lt;&gt;"preenchimento pendente","Sim","Não")</f>
        <v>Sim</v>
      </c>
      <c r="U627" s="168">
        <f t="shared" si="54"/>
        <v>86800</v>
      </c>
      <c r="V627" s="194"/>
      <c r="W627" s="194"/>
      <c r="X627" s="194"/>
      <c r="Y627" s="194"/>
      <c r="Z627" s="195">
        <v>45901</v>
      </c>
      <c r="AA627" s="301" cm="1">
        <f t="array" ref="AA627">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45931</v>
      </c>
      <c r="AB627" s="186"/>
      <c r="AC627" s="186"/>
      <c r="AD627" s="186"/>
      <c r="AE627" s="196"/>
      <c r="AF627" s="197"/>
      <c r="AG627" s="196"/>
      <c r="AH627" s="196"/>
      <c r="AI627" s="186">
        <f t="shared" si="55"/>
        <v>0</v>
      </c>
      <c r="AJ627" s="186">
        <f t="shared" si="56"/>
        <v>0</v>
      </c>
      <c r="AK627" s="186">
        <f t="shared" si="57"/>
        <v>0</v>
      </c>
      <c r="AL627" s="196"/>
      <c r="AM627" s="187" t="str">
        <f>_xlfn.XLOOKUP(Tabela6[[#This Row],[Unidade]],tabShoppingsEmails[Shopping],tabShoppingsEmails[E-mails consolidados])</f>
        <v>roberta.santos@allos.co; vanilza.pereira@allos.co; marlos.crispim@allos.co; luis.veloso@allos.co; rodrigo.viana@allos.co; tj.inspetor_ope@allos.co; leonardo.oliveira@allos.co</v>
      </c>
    </row>
    <row r="628" spans="1:39" ht="20.85" hidden="1" customHeight="1" thickBot="1">
      <c r="A628" s="185"/>
      <c r="B628" s="186" t="s">
        <v>252</v>
      </c>
      <c r="C628" s="186" t="s">
        <v>207</v>
      </c>
      <c r="D628" s="199" t="s">
        <v>90</v>
      </c>
      <c r="E628" s="199" t="s">
        <v>25</v>
      </c>
      <c r="F628" s="191">
        <v>14</v>
      </c>
      <c r="G628" s="191"/>
      <c r="H628" s="191"/>
      <c r="I628" s="191"/>
      <c r="J628" s="222"/>
      <c r="K628" s="191"/>
      <c r="L628" s="192"/>
      <c r="M628" s="192"/>
      <c r="N628" s="192"/>
      <c r="O628" s="192"/>
      <c r="P628" s="192"/>
      <c r="Q628" s="192"/>
      <c r="R628" s="192"/>
      <c r="S628" s="192"/>
      <c r="T628" s="193" t="str">
        <f>IF(Tabela6[[#This Row],[Desconto SLA Mês]]&lt;&gt;"preenchimento pendente","Sim","Não")</f>
        <v>Sim</v>
      </c>
      <c r="U628" s="168">
        <f t="shared" si="54"/>
        <v>0</v>
      </c>
      <c r="V628" s="194"/>
      <c r="W628" s="194"/>
      <c r="X628" s="194"/>
      <c r="Y628" s="194"/>
      <c r="Z628" s="195">
        <v>45931</v>
      </c>
      <c r="AA628" s="301" cm="1">
        <f t="array" ref="AA628">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45962</v>
      </c>
      <c r="AB628" s="186"/>
      <c r="AC628" s="186"/>
      <c r="AD628" s="186"/>
      <c r="AE628" s="196"/>
      <c r="AF628" s="197"/>
      <c r="AG628" s="196"/>
      <c r="AH628" s="196"/>
      <c r="AI628" s="186">
        <f t="shared" si="55"/>
        <v>0</v>
      </c>
      <c r="AJ628" s="186">
        <f t="shared" si="56"/>
        <v>0</v>
      </c>
      <c r="AK628" s="186">
        <f t="shared" si="57"/>
        <v>0</v>
      </c>
      <c r="AL628" s="196"/>
      <c r="AM628" s="187" t="str">
        <f>_xlfn.XLOOKUP(Tabela6[[#This Row],[Unidade]],tabShoppingsEmails[Shopping],tabShoppingsEmails[E-mails consolidados])</f>
        <v>roberta.santos@allos.co; vanilza.pereira@allos.co; marlos.crispim@allos.co; luis.veloso@allos.co; rodrigo.viana@allos.co; tj.inspetor_ope@allos.co; leonardo.oliveira@allos.co</v>
      </c>
    </row>
    <row r="629" spans="1:39" ht="20.85" hidden="1" customHeight="1" thickBot="1">
      <c r="A629" s="185"/>
      <c r="B629" s="186" t="s">
        <v>252</v>
      </c>
      <c r="C629" s="186" t="s">
        <v>207</v>
      </c>
      <c r="D629" s="199" t="s">
        <v>90</v>
      </c>
      <c r="E629" s="199" t="s">
        <v>25</v>
      </c>
      <c r="F629" s="191">
        <v>14</v>
      </c>
      <c r="G629" s="191"/>
      <c r="H629" s="191"/>
      <c r="I629" s="191"/>
      <c r="J629" s="222"/>
      <c r="K629" s="191"/>
      <c r="L629" s="192"/>
      <c r="M629" s="192"/>
      <c r="N629" s="192"/>
      <c r="O629" s="192"/>
      <c r="P629" s="192"/>
      <c r="Q629" s="192"/>
      <c r="R629" s="192"/>
      <c r="S629" s="192"/>
      <c r="T629" s="193" t="str">
        <f>IF(Tabela6[[#This Row],[Desconto SLA Mês]]&lt;&gt;"preenchimento pendente","Sim","Não")</f>
        <v>Sim</v>
      </c>
      <c r="U629" s="168">
        <f t="shared" si="54"/>
        <v>0</v>
      </c>
      <c r="V629" s="194"/>
      <c r="W629" s="194"/>
      <c r="X629" s="194"/>
      <c r="Y629" s="194"/>
      <c r="Z629" s="195">
        <v>45962</v>
      </c>
      <c r="AA629" s="301" cm="1">
        <f t="array" ref="AA629">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45992</v>
      </c>
      <c r="AB629" s="186"/>
      <c r="AC629" s="186"/>
      <c r="AD629" s="186"/>
      <c r="AE629" s="196"/>
      <c r="AF629" s="197"/>
      <c r="AG629" s="196"/>
      <c r="AH629" s="196"/>
      <c r="AI629" s="186">
        <f t="shared" si="55"/>
        <v>0</v>
      </c>
      <c r="AJ629" s="186">
        <f t="shared" si="56"/>
        <v>0</v>
      </c>
      <c r="AK629" s="186">
        <f t="shared" si="57"/>
        <v>0</v>
      </c>
      <c r="AL629" s="196"/>
      <c r="AM629" s="187" t="str">
        <f>_xlfn.XLOOKUP(Tabela6[[#This Row],[Unidade]],tabShoppingsEmails[Shopping],tabShoppingsEmails[E-mails consolidados])</f>
        <v>roberta.santos@allos.co; vanilza.pereira@allos.co; marlos.crispim@allos.co; luis.veloso@allos.co; rodrigo.viana@allos.co; tj.inspetor_ope@allos.co; leonardo.oliveira@allos.co</v>
      </c>
    </row>
    <row r="630" spans="1:39" ht="20.85" hidden="1" customHeight="1" thickBot="1">
      <c r="A630" s="185"/>
      <c r="B630" s="186" t="s">
        <v>252</v>
      </c>
      <c r="C630" s="186" t="s">
        <v>207</v>
      </c>
      <c r="D630" s="199" t="s">
        <v>90</v>
      </c>
      <c r="E630" s="199" t="s">
        <v>25</v>
      </c>
      <c r="F630" s="191">
        <v>14</v>
      </c>
      <c r="G630" s="191"/>
      <c r="H630" s="191"/>
      <c r="I630" s="191"/>
      <c r="J630" s="222"/>
      <c r="K630" s="191"/>
      <c r="L630" s="192"/>
      <c r="M630" s="192"/>
      <c r="N630" s="192"/>
      <c r="O630" s="192"/>
      <c r="P630" s="192"/>
      <c r="Q630" s="192"/>
      <c r="R630" s="192"/>
      <c r="S630" s="192"/>
      <c r="T630" s="193" t="str">
        <f>IF(Tabela6[[#This Row],[Desconto SLA Mês]]&lt;&gt;"preenchimento pendente","Sim","Não")</f>
        <v>Sim</v>
      </c>
      <c r="U630" s="168">
        <f t="shared" si="54"/>
        <v>0</v>
      </c>
      <c r="V630" s="194"/>
      <c r="W630" s="194"/>
      <c r="X630" s="194"/>
      <c r="Y630" s="194"/>
      <c r="Z630" s="195">
        <v>45992</v>
      </c>
      <c r="AA630" s="301" cm="1">
        <f t="array" ref="AA630">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46023</v>
      </c>
      <c r="AB630" s="186"/>
      <c r="AC630" s="186"/>
      <c r="AD630" s="186"/>
      <c r="AE630" s="196"/>
      <c r="AF630" s="197"/>
      <c r="AG630" s="196"/>
      <c r="AH630" s="196"/>
      <c r="AI630" s="186">
        <f t="shared" si="55"/>
        <v>0</v>
      </c>
      <c r="AJ630" s="186">
        <f t="shared" si="56"/>
        <v>0</v>
      </c>
      <c r="AK630" s="186">
        <f t="shared" si="57"/>
        <v>0</v>
      </c>
      <c r="AL630" s="196"/>
      <c r="AM630" s="187" t="str">
        <f>_xlfn.XLOOKUP(Tabela6[[#This Row],[Unidade]],tabShoppingsEmails[Shopping],tabShoppingsEmails[E-mails consolidados])</f>
        <v>roberta.santos@allos.co; vanilza.pereira@allos.co; marlos.crispim@allos.co; luis.veloso@allos.co; rodrigo.viana@allos.co; tj.inspetor_ope@allos.co; leonardo.oliveira@allos.co</v>
      </c>
    </row>
    <row r="631" spans="1:39" ht="20.85" hidden="1" customHeight="1" thickBot="1">
      <c r="A631" s="185"/>
      <c r="B631" s="186" t="s">
        <v>99</v>
      </c>
      <c r="C631" s="186" t="s">
        <v>207</v>
      </c>
      <c r="D631" s="199" t="s">
        <v>0</v>
      </c>
      <c r="E631" s="199" t="s">
        <v>52</v>
      </c>
      <c r="F631" s="191">
        <v>69</v>
      </c>
      <c r="G631" s="191">
        <v>67</v>
      </c>
      <c r="H631" s="191">
        <v>49</v>
      </c>
      <c r="I631" s="191">
        <v>0</v>
      </c>
      <c r="J631" s="222">
        <v>310417.56</v>
      </c>
      <c r="K631" s="228">
        <v>-6664.31</v>
      </c>
      <c r="L631" s="228">
        <v>-6664.31</v>
      </c>
      <c r="M631" s="192">
        <v>0</v>
      </c>
      <c r="N631" s="192">
        <v>0</v>
      </c>
      <c r="O631" s="192">
        <v>-3104.18</v>
      </c>
      <c r="P631" s="192">
        <v>0</v>
      </c>
      <c r="Q631" s="192">
        <v>0</v>
      </c>
      <c r="R631" s="192">
        <v>0</v>
      </c>
      <c r="S631" s="192">
        <v>0</v>
      </c>
      <c r="T631" s="193" t="str">
        <f>IF(Tabela6[[#This Row],[Desconto SLA Mês]]&lt;&gt;"preenchimento pendente","Sim","Não")</f>
        <v>Sim</v>
      </c>
      <c r="U631" s="168">
        <f t="shared" si="54"/>
        <v>300649.07</v>
      </c>
      <c r="V631" s="194"/>
      <c r="W631" s="194"/>
      <c r="X631" s="194">
        <v>0</v>
      </c>
      <c r="Y631" s="194">
        <v>0</v>
      </c>
      <c r="Z631" s="195">
        <v>45658</v>
      </c>
      <c r="AA631" s="301" cm="1">
        <f t="array" ref="AA631">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45689</v>
      </c>
      <c r="AB631" s="204">
        <v>5163.4399999999996</v>
      </c>
      <c r="AC631" s="204">
        <f>4908.8+2262.01</f>
        <v>7170.81</v>
      </c>
      <c r="AD631" s="186"/>
      <c r="AE631" s="196"/>
      <c r="AF631" s="197"/>
      <c r="AG631" s="196"/>
      <c r="AH631" s="196">
        <f>I631-J631</f>
        <v>-310417.56</v>
      </c>
      <c r="AI631" s="186">
        <f t="shared" si="55"/>
        <v>0</v>
      </c>
      <c r="AJ631" s="186">
        <f t="shared" si="56"/>
        <v>-2007.3700000000008</v>
      </c>
      <c r="AK631" s="186">
        <f t="shared" si="57"/>
        <v>9768.4899999999907</v>
      </c>
      <c r="AL631" s="196"/>
      <c r="AM631" s="187" t="str">
        <f>_xlfn.XLOOKUP(Tabela6[[#This Row],[Unidade]],tabShoppingsEmails[Shopping],tabShoppingsEmails[E-mails consolidados])</f>
        <v>roberta.santos@allos.co; vanilza.pereira@allos.co; marlos.crispim@allos.co; luis.veloso@allos.co; rodrigo.viana@allos.co; tj.inspetor_ope@allos.co; leonardo.oliveira@allos.co</v>
      </c>
    </row>
    <row r="632" spans="1:39" ht="20.85" hidden="1" customHeight="1" thickBot="1">
      <c r="A632" s="185"/>
      <c r="B632" s="186" t="s">
        <v>99</v>
      </c>
      <c r="C632" s="186" t="s">
        <v>207</v>
      </c>
      <c r="D632" s="199" t="s">
        <v>0</v>
      </c>
      <c r="E632" s="199" t="s">
        <v>52</v>
      </c>
      <c r="F632" s="191">
        <v>69</v>
      </c>
      <c r="G632" s="191">
        <v>67</v>
      </c>
      <c r="H632" s="191">
        <v>46</v>
      </c>
      <c r="I632" s="191">
        <v>0</v>
      </c>
      <c r="J632" s="222">
        <v>310417.56</v>
      </c>
      <c r="K632" s="192">
        <v>0</v>
      </c>
      <c r="L632" s="228">
        <v>-12466.61</v>
      </c>
      <c r="M632" s="192">
        <v>0</v>
      </c>
      <c r="N632" s="192">
        <v>0</v>
      </c>
      <c r="O632" s="192">
        <v>-3104.18</v>
      </c>
      <c r="P632" s="192">
        <v>0</v>
      </c>
      <c r="Q632" s="192">
        <v>0</v>
      </c>
      <c r="R632" s="192">
        <v>0</v>
      </c>
      <c r="S632" s="192">
        <v>0</v>
      </c>
      <c r="T632" s="193" t="str">
        <f>IF(Tabela6[[#This Row],[Desconto SLA Mês]]&lt;&gt;"preenchimento pendente","Sim","Não")</f>
        <v>Sim</v>
      </c>
      <c r="U632" s="168">
        <f t="shared" si="54"/>
        <v>294846.77</v>
      </c>
      <c r="V632" s="194"/>
      <c r="W632" s="194"/>
      <c r="X632" s="194">
        <v>0</v>
      </c>
      <c r="Y632" s="194">
        <v>0</v>
      </c>
      <c r="Z632" s="195">
        <v>45689</v>
      </c>
      <c r="AA632" s="301" cm="1">
        <f t="array" ref="AA632">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45717</v>
      </c>
      <c r="AB632" s="186"/>
      <c r="AC632" s="204">
        <f>2266.81+1379.99</f>
        <v>3646.8</v>
      </c>
      <c r="AD632" s="186"/>
      <c r="AE632" s="196"/>
      <c r="AF632" s="197"/>
      <c r="AG632" s="196"/>
      <c r="AH632" s="196"/>
      <c r="AI632" s="186">
        <f t="shared" si="55"/>
        <v>12466.61</v>
      </c>
      <c r="AJ632" s="186">
        <f t="shared" si="56"/>
        <v>-3646.8</v>
      </c>
      <c r="AK632" s="186">
        <f t="shared" si="57"/>
        <v>15570.789999999979</v>
      </c>
      <c r="AL632" s="196"/>
      <c r="AM632" s="187" t="str">
        <f>_xlfn.XLOOKUP(Tabela6[[#This Row],[Unidade]],tabShoppingsEmails[Shopping],tabShoppingsEmails[E-mails consolidados])</f>
        <v>roberta.santos@allos.co; vanilza.pereira@allos.co; marlos.crispim@allos.co; luis.veloso@allos.co; rodrigo.viana@allos.co; tj.inspetor_ope@allos.co; leonardo.oliveira@allos.co</v>
      </c>
    </row>
    <row r="633" spans="1:39" ht="20.85" hidden="1" customHeight="1" thickBot="1">
      <c r="A633" s="185"/>
      <c r="B633" s="186" t="s">
        <v>99</v>
      </c>
      <c r="C633" s="186" t="s">
        <v>207</v>
      </c>
      <c r="D633" s="199" t="s">
        <v>0</v>
      </c>
      <c r="E633" s="199" t="s">
        <v>52</v>
      </c>
      <c r="F633" s="191">
        <v>69</v>
      </c>
      <c r="G633" s="191">
        <v>67</v>
      </c>
      <c r="H633" s="191">
        <v>0</v>
      </c>
      <c r="I633" s="191">
        <v>0</v>
      </c>
      <c r="J633" s="222">
        <v>310417.56</v>
      </c>
      <c r="K633" s="192">
        <v>0</v>
      </c>
      <c r="L633" s="192">
        <v>0</v>
      </c>
      <c r="M633" s="192">
        <v>0</v>
      </c>
      <c r="N633" s="192">
        <v>0</v>
      </c>
      <c r="O633" s="192">
        <v>-3621.54</v>
      </c>
      <c r="P633" s="192">
        <v>0</v>
      </c>
      <c r="Q633" s="192">
        <v>0</v>
      </c>
      <c r="R633" s="192">
        <v>0</v>
      </c>
      <c r="S633" s="192">
        <v>0</v>
      </c>
      <c r="T633" s="193" t="str">
        <f>IF(Tabela6[[#This Row],[Desconto SLA Mês]]&lt;&gt;"preenchimento pendente","Sim","Não")</f>
        <v>Sim</v>
      </c>
      <c r="U633" s="168">
        <f t="shared" si="54"/>
        <v>306796.02</v>
      </c>
      <c r="V633" s="194"/>
      <c r="W633" s="194"/>
      <c r="X633" s="194">
        <v>0</v>
      </c>
      <c r="Y633" s="194">
        <v>0</v>
      </c>
      <c r="Z633" s="195">
        <v>45717</v>
      </c>
      <c r="AA633" s="301" cm="1">
        <f t="array" ref="AA633">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45748</v>
      </c>
      <c r="AB633" s="186">
        <f>3009.63+4131.16+4759.39</f>
        <v>11900.18</v>
      </c>
      <c r="AC633" s="204">
        <f>3009.63+4131.16+4759.39</f>
        <v>11900.18</v>
      </c>
      <c r="AD633" s="186"/>
      <c r="AE633" s="196"/>
      <c r="AF633" s="197"/>
      <c r="AG633" s="196"/>
      <c r="AH633" s="196"/>
      <c r="AI633" s="186">
        <f t="shared" si="55"/>
        <v>0</v>
      </c>
      <c r="AJ633" s="186">
        <f t="shared" si="56"/>
        <v>0</v>
      </c>
      <c r="AK633" s="186">
        <f t="shared" si="57"/>
        <v>3621.539999999979</v>
      </c>
      <c r="AL633" s="196"/>
      <c r="AM633" s="187" t="str">
        <f>_xlfn.XLOOKUP(Tabela6[[#This Row],[Unidade]],tabShoppingsEmails[Shopping],tabShoppingsEmails[E-mails consolidados])</f>
        <v>roberta.santos@allos.co; vanilza.pereira@allos.co; marlos.crispim@allos.co; luis.veloso@allos.co; rodrigo.viana@allos.co; tj.inspetor_ope@allos.co; leonardo.oliveira@allos.co</v>
      </c>
    </row>
    <row r="634" spans="1:39" ht="20.85" hidden="1" customHeight="1" thickBot="1">
      <c r="A634" s="185"/>
      <c r="B634" s="186" t="s">
        <v>99</v>
      </c>
      <c r="C634" s="186" t="s">
        <v>207</v>
      </c>
      <c r="D634" s="199" t="s">
        <v>0</v>
      </c>
      <c r="E634" s="199" t="s">
        <v>52</v>
      </c>
      <c r="F634" s="191">
        <v>69</v>
      </c>
      <c r="G634" s="191">
        <v>67</v>
      </c>
      <c r="H634" s="191">
        <v>0</v>
      </c>
      <c r="I634" s="191">
        <v>0</v>
      </c>
      <c r="J634" s="222">
        <v>310417.56</v>
      </c>
      <c r="K634" s="191"/>
      <c r="L634" s="192">
        <v>0</v>
      </c>
      <c r="M634" s="192"/>
      <c r="N634" s="192">
        <v>0</v>
      </c>
      <c r="O634" s="192">
        <v>-3621.54</v>
      </c>
      <c r="P634" s="192"/>
      <c r="Q634" s="192">
        <v>-294.85000000000002</v>
      </c>
      <c r="R634" s="192"/>
      <c r="S634" s="192">
        <v>0</v>
      </c>
      <c r="T634" s="193" t="str">
        <f>IF(Tabela6[[#This Row],[Desconto SLA Mês]]&lt;&gt;"preenchimento pendente","Sim","Não")</f>
        <v>Sim</v>
      </c>
      <c r="U634" s="168">
        <f t="shared" si="54"/>
        <v>306501.17000000004</v>
      </c>
      <c r="V634" s="194"/>
      <c r="W634" s="194"/>
      <c r="X634" s="194"/>
      <c r="Y634" s="194"/>
      <c r="Z634" s="195">
        <v>45748</v>
      </c>
      <c r="AA634" s="301" cm="1">
        <f t="array" ref="AA634">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45778</v>
      </c>
      <c r="AB634" s="204"/>
      <c r="AC634" s="204"/>
      <c r="AD634" s="186"/>
      <c r="AE634" s="196"/>
      <c r="AF634" s="197"/>
      <c r="AG634" s="196"/>
      <c r="AH634" s="196"/>
      <c r="AI634" s="186">
        <f t="shared" si="55"/>
        <v>0</v>
      </c>
      <c r="AJ634" s="186">
        <f t="shared" si="56"/>
        <v>0</v>
      </c>
      <c r="AK634" s="186">
        <f t="shared" si="57"/>
        <v>3916.3899999999558</v>
      </c>
      <c r="AL634" s="196"/>
      <c r="AM634" s="187" t="str">
        <f>_xlfn.XLOOKUP(Tabela6[[#This Row],[Unidade]],tabShoppingsEmails[Shopping],tabShoppingsEmails[E-mails consolidados])</f>
        <v>roberta.santos@allos.co; vanilza.pereira@allos.co; marlos.crispim@allos.co; luis.veloso@allos.co; rodrigo.viana@allos.co; tj.inspetor_ope@allos.co; leonardo.oliveira@allos.co</v>
      </c>
    </row>
    <row r="635" spans="1:39" ht="20.85" hidden="1" customHeight="1" thickBot="1">
      <c r="A635" s="185"/>
      <c r="B635" s="186" t="s">
        <v>99</v>
      </c>
      <c r="C635" s="186" t="s">
        <v>207</v>
      </c>
      <c r="D635" s="199" t="s">
        <v>0</v>
      </c>
      <c r="E635" s="199" t="s">
        <v>52</v>
      </c>
      <c r="F635" s="191">
        <v>69</v>
      </c>
      <c r="G635" s="191">
        <v>67</v>
      </c>
      <c r="H635" s="191">
        <v>0</v>
      </c>
      <c r="I635" s="191">
        <v>0</v>
      </c>
      <c r="J635" s="222">
        <v>310417.56</v>
      </c>
      <c r="K635" s="191"/>
      <c r="L635" s="192">
        <v>0</v>
      </c>
      <c r="M635" s="192"/>
      <c r="N635" s="192">
        <v>0</v>
      </c>
      <c r="O635" s="192">
        <v>-3104.18</v>
      </c>
      <c r="P635" s="192"/>
      <c r="Q635" s="192">
        <v>-294.85042124998301</v>
      </c>
      <c r="R635" s="192"/>
      <c r="S635" s="192">
        <v>0</v>
      </c>
      <c r="T635" s="193" t="str">
        <f>IF(Tabela6[[#This Row],[Desconto SLA Mês]]&lt;&gt;"preenchimento pendente","Sim","Não")</f>
        <v>Sim</v>
      </c>
      <c r="U635" s="168">
        <f t="shared" si="54"/>
        <v>307018.52957875002</v>
      </c>
      <c r="V635" s="194"/>
      <c r="W635" s="194"/>
      <c r="X635" s="194"/>
      <c r="Y635" s="239"/>
      <c r="Z635" s="195">
        <v>45778</v>
      </c>
      <c r="AA635" s="301" cm="1">
        <f t="array" ref="AA635">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45809</v>
      </c>
      <c r="AB635" s="204"/>
      <c r="AC635" s="204"/>
      <c r="AD635" s="186"/>
      <c r="AE635" s="196"/>
      <c r="AF635" s="197"/>
      <c r="AG635" s="196"/>
      <c r="AH635" s="196"/>
      <c r="AI635" s="186">
        <f t="shared" si="55"/>
        <v>0</v>
      </c>
      <c r="AJ635" s="186">
        <f t="shared" si="56"/>
        <v>0</v>
      </c>
      <c r="AK635" s="186">
        <f t="shared" si="57"/>
        <v>3399.0304212499759</v>
      </c>
      <c r="AL635" s="196"/>
      <c r="AM635" s="187" t="str">
        <f>_xlfn.XLOOKUP(Tabela6[[#This Row],[Unidade]],tabShoppingsEmails[Shopping],tabShoppingsEmails[E-mails consolidados])</f>
        <v>roberta.santos@allos.co; vanilza.pereira@allos.co; marlos.crispim@allos.co; luis.veloso@allos.co; rodrigo.viana@allos.co; tj.inspetor_ope@allos.co; leonardo.oliveira@allos.co</v>
      </c>
    </row>
    <row r="636" spans="1:39" ht="20.85" hidden="1" customHeight="1" thickBot="1">
      <c r="A636" s="185"/>
      <c r="B636" s="186" t="s">
        <v>99</v>
      </c>
      <c r="C636" s="186" t="s">
        <v>207</v>
      </c>
      <c r="D636" s="199" t="s">
        <v>0</v>
      </c>
      <c r="E636" s="199" t="s">
        <v>52</v>
      </c>
      <c r="F636" s="191">
        <v>69</v>
      </c>
      <c r="G636" s="191">
        <v>67</v>
      </c>
      <c r="H636" s="191">
        <v>11</v>
      </c>
      <c r="I636" s="191">
        <v>0</v>
      </c>
      <c r="J636" s="222">
        <v>361485.64232525998</v>
      </c>
      <c r="K636" s="191"/>
      <c r="L636" s="192">
        <v>-1476.09</v>
      </c>
      <c r="M636" s="192"/>
      <c r="N636" s="192">
        <v>0</v>
      </c>
      <c r="O636" s="192">
        <v>-4217.33</v>
      </c>
      <c r="P636" s="192"/>
      <c r="Q636" s="192">
        <v>0</v>
      </c>
      <c r="R636" s="192"/>
      <c r="S636" s="192">
        <v>222.51</v>
      </c>
      <c r="T636" s="193" t="str">
        <f>IF(Tabela6[[#This Row],[Desconto SLA Mês]]&lt;&gt;"preenchimento pendente","Sim","Não")</f>
        <v>Sim</v>
      </c>
      <c r="U636" s="168">
        <f t="shared" si="54"/>
        <v>356014.73232525995</v>
      </c>
      <c r="V636" s="194"/>
      <c r="W636" s="194"/>
      <c r="X636" s="194"/>
      <c r="Y636" s="239"/>
      <c r="Z636" s="195">
        <v>45809</v>
      </c>
      <c r="AA636" s="301" cm="1">
        <f t="array" ref="AA636">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45839</v>
      </c>
      <c r="AB636" s="204"/>
      <c r="AC636" s="204"/>
      <c r="AD636" s="204"/>
      <c r="AE636" s="196"/>
      <c r="AF636" s="197"/>
      <c r="AG636" s="196"/>
      <c r="AH636" s="196"/>
      <c r="AI636" s="186">
        <f t="shared" si="55"/>
        <v>1476.09</v>
      </c>
      <c r="AJ636" s="186">
        <f t="shared" si="56"/>
        <v>0</v>
      </c>
      <c r="AK636" s="186">
        <f t="shared" si="57"/>
        <v>5470.9100000000326</v>
      </c>
      <c r="AL636" s="196"/>
      <c r="AM636" s="187" t="str">
        <f>_xlfn.XLOOKUP(Tabela6[[#This Row],[Unidade]],tabShoppingsEmails[Shopping],tabShoppingsEmails[E-mails consolidados])</f>
        <v>roberta.santos@allos.co; vanilza.pereira@allos.co; marlos.crispim@allos.co; luis.veloso@allos.co; rodrigo.viana@allos.co; tj.inspetor_ope@allos.co; leonardo.oliveira@allos.co</v>
      </c>
    </row>
    <row r="637" spans="1:39" ht="20.85" hidden="1" customHeight="1" thickBot="1">
      <c r="A637" s="185">
        <v>45874</v>
      </c>
      <c r="B637" s="186" t="s">
        <v>99</v>
      </c>
      <c r="C637" s="186" t="s">
        <v>207</v>
      </c>
      <c r="D637" s="199" t="s">
        <v>0</v>
      </c>
      <c r="E637" s="199" t="s">
        <v>52</v>
      </c>
      <c r="F637" s="191">
        <v>69</v>
      </c>
      <c r="G637" s="191">
        <v>67</v>
      </c>
      <c r="H637" s="191">
        <v>28</v>
      </c>
      <c r="I637" s="191">
        <v>0</v>
      </c>
      <c r="J637" s="222">
        <v>361485.64232525998</v>
      </c>
      <c r="K637" s="191"/>
      <c r="L637" s="192">
        <v>-4385.6400000000003</v>
      </c>
      <c r="M637" s="192"/>
      <c r="N637" s="192">
        <v>0</v>
      </c>
      <c r="O637" s="192">
        <v>-7229.71</v>
      </c>
      <c r="P637" s="192"/>
      <c r="Q637" s="192">
        <v>0</v>
      </c>
      <c r="R637" s="192">
        <v>0</v>
      </c>
      <c r="S637" s="192">
        <v>-5525.06</v>
      </c>
      <c r="T637" s="193" t="str">
        <f>IF(Tabela6[[#This Row],[Desconto SLA Mês]]&lt;&gt;"preenchimento pendente","Sim","Não")</f>
        <v>Sim</v>
      </c>
      <c r="U637" s="168">
        <f t="shared" ref="U637:U641" si="58">(J637+L637+Q637+R637+S637+N637)+IF(T637="Sim",O637+P637,0)</f>
        <v>344345.23232525995</v>
      </c>
      <c r="V637" s="194"/>
      <c r="W637" s="194"/>
      <c r="X637" s="194">
        <v>0</v>
      </c>
      <c r="Y637" s="239"/>
      <c r="Z637" s="195">
        <v>45839</v>
      </c>
      <c r="AA637" s="301" cm="1">
        <f t="array" ref="AA637">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45870</v>
      </c>
      <c r="AB637" s="204">
        <f>1183.21+19504.09</f>
        <v>20687.3</v>
      </c>
      <c r="AC637" s="204">
        <v>53786.5</v>
      </c>
      <c r="AD637" s="63">
        <f>1011.83+19428.4</f>
        <v>20440.230000000003</v>
      </c>
      <c r="AE637" s="196"/>
      <c r="AF637" s="197"/>
      <c r="AG637" s="196"/>
      <c r="AH637" s="196"/>
      <c r="AI637" s="186">
        <f t="shared" ref="AI637:AI641" si="59">K637-L637</f>
        <v>4385.6400000000003</v>
      </c>
      <c r="AJ637" s="186">
        <f t="shared" ref="AJ637:AJ642" si="60">AB637-AC637</f>
        <v>-33099.199999999997</v>
      </c>
      <c r="AK637" s="186">
        <f t="shared" ref="AK637:AK641" si="61">J637-U637</f>
        <v>17140.410000000033</v>
      </c>
      <c r="AL637" s="196"/>
      <c r="AM637" s="187" t="str">
        <f>_xlfn.XLOOKUP(Tabela6[[#This Row],[Unidade]],tabShoppingsEmails[Shopping],tabShoppingsEmails[E-mails consolidados])</f>
        <v>roberta.santos@allos.co; vanilza.pereira@allos.co; marlos.crispim@allos.co; luis.veloso@allos.co; rodrigo.viana@allos.co; tj.inspetor_ope@allos.co; leonardo.oliveira@allos.co</v>
      </c>
    </row>
    <row r="638" spans="1:39" ht="20.85" hidden="1" customHeight="1" thickBot="1">
      <c r="A638" s="185">
        <v>45909</v>
      </c>
      <c r="B638" s="186" t="s">
        <v>99</v>
      </c>
      <c r="C638" s="186" t="s">
        <v>207</v>
      </c>
      <c r="D638" s="199" t="s">
        <v>0</v>
      </c>
      <c r="E638" s="199" t="s">
        <v>52</v>
      </c>
      <c r="F638" s="191">
        <v>69</v>
      </c>
      <c r="G638" s="191">
        <v>67</v>
      </c>
      <c r="H638" s="191">
        <v>38</v>
      </c>
      <c r="I638" s="191">
        <v>0</v>
      </c>
      <c r="J638" s="222">
        <v>361485.64232525998</v>
      </c>
      <c r="K638" s="191"/>
      <c r="L638" s="192">
        <v>-6199.14</v>
      </c>
      <c r="M638" s="192"/>
      <c r="N638" s="192">
        <v>0</v>
      </c>
      <c r="O638" s="192">
        <v>-6018.74</v>
      </c>
      <c r="P638" s="192"/>
      <c r="Q638" s="192">
        <v>0</v>
      </c>
      <c r="R638" s="192">
        <v>0</v>
      </c>
      <c r="S638" s="192">
        <v>0</v>
      </c>
      <c r="T638" s="193" t="str">
        <f>IF(Tabela6[[#This Row],[Desconto SLA Mês]]&lt;&gt;"preenchimento pendente","Sim","Não")</f>
        <v>Sim</v>
      </c>
      <c r="U638" s="168">
        <f t="shared" si="58"/>
        <v>349267.76232525997</v>
      </c>
      <c r="V638" s="194"/>
      <c r="W638" s="194"/>
      <c r="X638" s="194">
        <v>30290.693850093077</v>
      </c>
      <c r="Y638" s="194" t="s">
        <v>276</v>
      </c>
      <c r="Z638" s="195">
        <v>45870</v>
      </c>
      <c r="AA638" s="301" cm="1">
        <f t="array" ref="AA638">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45901</v>
      </c>
      <c r="AB638" s="204"/>
      <c r="AC638" s="204"/>
      <c r="AD638" s="204"/>
      <c r="AE638" s="196"/>
      <c r="AF638" s="197"/>
      <c r="AG638" s="196"/>
      <c r="AH638" s="196"/>
      <c r="AI638" s="186">
        <f t="shared" si="59"/>
        <v>6199.14</v>
      </c>
      <c r="AJ638" s="186">
        <f t="shared" si="60"/>
        <v>0</v>
      </c>
      <c r="AK638" s="186">
        <f t="shared" si="61"/>
        <v>12217.880000000005</v>
      </c>
      <c r="AL638" s="196"/>
      <c r="AM638" s="187" t="str">
        <f>_xlfn.XLOOKUP(Tabela6[[#This Row],[Unidade]],tabShoppingsEmails[Shopping],tabShoppingsEmails[E-mails consolidados])</f>
        <v>roberta.santos@allos.co; vanilza.pereira@allos.co; marlos.crispim@allos.co; luis.veloso@allos.co; rodrigo.viana@allos.co; tj.inspetor_ope@allos.co; leonardo.oliveira@allos.co</v>
      </c>
    </row>
    <row r="639" spans="1:39" ht="20.85" hidden="1" customHeight="1" thickBot="1">
      <c r="A639" s="185">
        <v>45934</v>
      </c>
      <c r="B639" s="186" t="s">
        <v>99</v>
      </c>
      <c r="C639" s="186" t="s">
        <v>207</v>
      </c>
      <c r="D639" s="199" t="s">
        <v>0</v>
      </c>
      <c r="E639" s="199" t="s">
        <v>52</v>
      </c>
      <c r="F639" s="191">
        <v>75</v>
      </c>
      <c r="G639" s="191">
        <v>75</v>
      </c>
      <c r="H639" s="191">
        <v>37</v>
      </c>
      <c r="I639" s="191">
        <v>0</v>
      </c>
      <c r="J639" s="222">
        <v>404515.03</v>
      </c>
      <c r="K639" s="191"/>
      <c r="L639" s="192">
        <f>-5653.73+1581.51</f>
        <v>-4072.2199999999993</v>
      </c>
      <c r="M639" s="192"/>
      <c r="N639" s="192">
        <v>0</v>
      </c>
      <c r="O639" s="192">
        <v>-5422.28</v>
      </c>
      <c r="P639" s="192"/>
      <c r="Q639" s="192">
        <v>0</v>
      </c>
      <c r="R639" s="192">
        <v>0</v>
      </c>
      <c r="S639" s="192">
        <v>0</v>
      </c>
      <c r="T639" s="193" t="str">
        <f>IF(Tabela6[[#This Row],[Desconto SLA Mês]]&lt;&gt;"preenchimento pendente","Sim","Não")</f>
        <v>Sim</v>
      </c>
      <c r="U639" s="168">
        <f t="shared" si="58"/>
        <v>395020.53</v>
      </c>
      <c r="V639" s="194"/>
      <c r="W639" s="194"/>
      <c r="X639" s="194">
        <v>30290.693850093077</v>
      </c>
      <c r="Y639" s="194" t="s">
        <v>277</v>
      </c>
      <c r="Z639" s="195">
        <v>45901</v>
      </c>
      <c r="AA639" s="301" cm="1">
        <f t="array" ref="AA639">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45931</v>
      </c>
      <c r="AB639" s="204"/>
      <c r="AC639" s="204"/>
      <c r="AD639" s="186"/>
      <c r="AE639" s="196"/>
      <c r="AF639" s="197"/>
      <c r="AG639" s="196"/>
      <c r="AH639" s="196"/>
      <c r="AI639" s="186">
        <f t="shared" si="59"/>
        <v>4072.2199999999993</v>
      </c>
      <c r="AJ639" s="186">
        <f t="shared" si="60"/>
        <v>0</v>
      </c>
      <c r="AK639" s="186">
        <f t="shared" si="61"/>
        <v>9494.5</v>
      </c>
      <c r="AL639" s="196"/>
      <c r="AM639" s="187" t="str">
        <f>_xlfn.XLOOKUP(Tabela6[[#This Row],[Unidade]],tabShoppingsEmails[Shopping],tabShoppingsEmails[E-mails consolidados])</f>
        <v>roberta.santos@allos.co; vanilza.pereira@allos.co; marlos.crispim@allos.co; luis.veloso@allos.co; rodrigo.viana@allos.co; tj.inspetor_ope@allos.co; leonardo.oliveira@allos.co</v>
      </c>
    </row>
    <row r="640" spans="1:39" ht="20.85" hidden="1" customHeight="1" thickBot="1">
      <c r="A640" s="185"/>
      <c r="B640" s="186" t="s">
        <v>252</v>
      </c>
      <c r="C640" s="186" t="s">
        <v>207</v>
      </c>
      <c r="D640" s="199" t="s">
        <v>0</v>
      </c>
      <c r="E640" s="199" t="s">
        <v>52</v>
      </c>
      <c r="F640" s="191">
        <v>69</v>
      </c>
      <c r="G640" s="191"/>
      <c r="H640" s="191"/>
      <c r="I640" s="191"/>
      <c r="J640" s="222"/>
      <c r="K640" s="191"/>
      <c r="L640" s="192"/>
      <c r="M640" s="192"/>
      <c r="N640" s="192"/>
      <c r="O640" s="192"/>
      <c r="P640" s="192"/>
      <c r="Q640" s="192"/>
      <c r="R640" s="192"/>
      <c r="S640" s="192"/>
      <c r="T640" s="193" t="str">
        <f>IF(Tabela6[[#This Row],[Desconto SLA Mês]]&lt;&gt;"preenchimento pendente","Sim","Não")</f>
        <v>Sim</v>
      </c>
      <c r="U640" s="168">
        <f t="shared" si="58"/>
        <v>0</v>
      </c>
      <c r="V640" s="194"/>
      <c r="W640" s="194"/>
      <c r="X640" s="194">
        <v>30290.693850093077</v>
      </c>
      <c r="Y640" s="194" t="s">
        <v>278</v>
      </c>
      <c r="Z640" s="195">
        <v>45931</v>
      </c>
      <c r="AA640" s="301" cm="1">
        <f t="array" ref="AA640">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45962</v>
      </c>
      <c r="AB640" s="204"/>
      <c r="AC640" s="204"/>
      <c r="AD640" s="204"/>
      <c r="AE640" s="196"/>
      <c r="AF640" s="197"/>
      <c r="AG640" s="196"/>
      <c r="AH640" s="196">
        <f>I640-J640</f>
        <v>0</v>
      </c>
      <c r="AI640" s="186">
        <f t="shared" si="59"/>
        <v>0</v>
      </c>
      <c r="AJ640" s="186">
        <f t="shared" si="60"/>
        <v>0</v>
      </c>
      <c r="AK640" s="186">
        <f t="shared" si="61"/>
        <v>0</v>
      </c>
      <c r="AL640" s="196"/>
      <c r="AM640" s="187" t="str">
        <f>_xlfn.XLOOKUP(Tabela6[[#This Row],[Unidade]],tabShoppingsEmails[Shopping],tabShoppingsEmails[E-mails consolidados])</f>
        <v>roberta.santos@allos.co; vanilza.pereira@allos.co; marlos.crispim@allos.co; luis.veloso@allos.co; rodrigo.viana@allos.co; tj.inspetor_ope@allos.co; leonardo.oliveira@allos.co</v>
      </c>
    </row>
    <row r="641" spans="1:39" ht="20.85" hidden="1" customHeight="1" thickBot="1">
      <c r="A641" s="185"/>
      <c r="B641" s="186" t="s">
        <v>252</v>
      </c>
      <c r="C641" s="186" t="s">
        <v>207</v>
      </c>
      <c r="D641" s="199" t="s">
        <v>0</v>
      </c>
      <c r="E641" s="199" t="s">
        <v>52</v>
      </c>
      <c r="F641" s="191">
        <v>69</v>
      </c>
      <c r="G641" s="191"/>
      <c r="H641" s="191"/>
      <c r="I641" s="191"/>
      <c r="J641" s="222"/>
      <c r="K641" s="191"/>
      <c r="L641" s="192"/>
      <c r="M641" s="192"/>
      <c r="N641" s="192"/>
      <c r="O641" s="192"/>
      <c r="P641" s="192"/>
      <c r="Q641" s="192"/>
      <c r="R641" s="192"/>
      <c r="S641" s="192"/>
      <c r="T641" s="193" t="str">
        <f>IF(Tabela6[[#This Row],[Desconto SLA Mês]]&lt;&gt;"preenchimento pendente","Sim","Não")</f>
        <v>Sim</v>
      </c>
      <c r="U641" s="168">
        <f t="shared" si="58"/>
        <v>0</v>
      </c>
      <c r="V641" s="194"/>
      <c r="W641" s="194"/>
      <c r="X641" s="194">
        <v>30290.693850093077</v>
      </c>
      <c r="Y641" s="194" t="s">
        <v>279</v>
      </c>
      <c r="Z641" s="195">
        <v>45962</v>
      </c>
      <c r="AA641" s="301" cm="1">
        <f t="array" ref="AA641">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45992</v>
      </c>
      <c r="AB641" s="204"/>
      <c r="AC641" s="204"/>
      <c r="AD641" s="204"/>
      <c r="AE641" s="196"/>
      <c r="AF641" s="197"/>
      <c r="AG641" s="196"/>
      <c r="AH641" s="196"/>
      <c r="AI641" s="186">
        <f t="shared" si="59"/>
        <v>0</v>
      </c>
      <c r="AJ641" s="186">
        <f t="shared" si="60"/>
        <v>0</v>
      </c>
      <c r="AK641" s="186">
        <f t="shared" si="61"/>
        <v>0</v>
      </c>
      <c r="AL641" s="196"/>
      <c r="AM641" s="187" t="str">
        <f>_xlfn.XLOOKUP(Tabela6[[#This Row],[Unidade]],tabShoppingsEmails[Shopping],tabShoppingsEmails[E-mails consolidados])</f>
        <v>roberta.santos@allos.co; vanilza.pereira@allos.co; marlos.crispim@allos.co; luis.veloso@allos.co; rodrigo.viana@allos.co; tj.inspetor_ope@allos.co; leonardo.oliveira@allos.co</v>
      </c>
    </row>
    <row r="642" spans="1:39" ht="20.85" hidden="1" customHeight="1" thickBot="1">
      <c r="A642" s="185"/>
      <c r="B642" s="186" t="s">
        <v>252</v>
      </c>
      <c r="C642" s="186" t="s">
        <v>207</v>
      </c>
      <c r="D642" s="199" t="s">
        <v>0</v>
      </c>
      <c r="E642" s="199" t="s">
        <v>52</v>
      </c>
      <c r="F642" s="191">
        <v>69</v>
      </c>
      <c r="G642" s="191"/>
      <c r="H642" s="191"/>
      <c r="I642" s="191"/>
      <c r="J642" s="222"/>
      <c r="K642" s="191"/>
      <c r="L642" s="192"/>
      <c r="M642" s="192"/>
      <c r="N642" s="192"/>
      <c r="O642" s="192"/>
      <c r="P642" s="192"/>
      <c r="Q642" s="192"/>
      <c r="R642" s="192"/>
      <c r="S642" s="192"/>
      <c r="T642" s="193" t="str">
        <f>IF(Tabela6[[#This Row],[Desconto SLA Mês]]&lt;&gt;"preenchimento pendente","Sim","Não")</f>
        <v>Sim</v>
      </c>
      <c r="U642" s="168">
        <f t="shared" ref="U642:U692" si="62">(J642+L642+Q642+R642+S642+N642)+IF(T642="Sim",O642+P642,0)</f>
        <v>0</v>
      </c>
      <c r="V642" s="194"/>
      <c r="W642" s="194"/>
      <c r="X642" s="194">
        <v>30290.693850093077</v>
      </c>
      <c r="Y642" s="194" t="s">
        <v>280</v>
      </c>
      <c r="Z642" s="195">
        <v>45992</v>
      </c>
      <c r="AA642" s="301" cm="1">
        <f t="array" ref="AA642">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46023</v>
      </c>
      <c r="AB642" s="204"/>
      <c r="AC642" s="204"/>
      <c r="AD642" s="204"/>
      <c r="AE642" s="196"/>
      <c r="AF642" s="197"/>
      <c r="AG642" s="196"/>
      <c r="AH642" s="196"/>
      <c r="AI642" s="186">
        <f t="shared" ref="AI642:AI692" si="63">K642-L642</f>
        <v>0</v>
      </c>
      <c r="AJ642" s="186">
        <f t="shared" si="60"/>
        <v>0</v>
      </c>
      <c r="AK642" s="186">
        <f t="shared" ref="AK642:AK692" si="64">J642-U642</f>
        <v>0</v>
      </c>
      <c r="AL642" s="196"/>
      <c r="AM642" s="187" t="str">
        <f>_xlfn.XLOOKUP(Tabela6[[#This Row],[Unidade]],tabShoppingsEmails[Shopping],tabShoppingsEmails[E-mails consolidados])</f>
        <v>roberta.santos@allos.co; vanilza.pereira@allos.co; marlos.crispim@allos.co; luis.veloso@allos.co; rodrigo.viana@allos.co; tj.inspetor_ope@allos.co; leonardo.oliveira@allos.co</v>
      </c>
    </row>
    <row r="643" spans="1:39" ht="20.85" hidden="1" customHeight="1" thickBot="1">
      <c r="A643" s="185"/>
      <c r="B643" s="186" t="s">
        <v>99</v>
      </c>
      <c r="C643" s="186" t="s">
        <v>207</v>
      </c>
      <c r="D643" s="199" t="s">
        <v>88</v>
      </c>
      <c r="E643" s="199" t="s">
        <v>30</v>
      </c>
      <c r="F643" s="191">
        <v>38</v>
      </c>
      <c r="G643" s="191">
        <v>22</v>
      </c>
      <c r="H643" s="191">
        <v>62</v>
      </c>
      <c r="I643" s="191">
        <v>0</v>
      </c>
      <c r="J643" s="222">
        <v>198628.71137236414</v>
      </c>
      <c r="K643" s="192">
        <v>-11751.48</v>
      </c>
      <c r="L643" s="192">
        <v>-11684.81</v>
      </c>
      <c r="M643" s="192">
        <v>0</v>
      </c>
      <c r="N643" s="192">
        <v>0</v>
      </c>
      <c r="O643" s="192">
        <v>0</v>
      </c>
      <c r="P643" s="192">
        <v>0</v>
      </c>
      <c r="Q643" s="192">
        <v>0</v>
      </c>
      <c r="R643" s="192">
        <v>0</v>
      </c>
      <c r="S643" s="192">
        <v>0</v>
      </c>
      <c r="T643" s="193" t="str">
        <f>IF(Tabela6[[#This Row],[Desconto SLA Mês]]&lt;&gt;"preenchimento pendente","Sim","Não")</f>
        <v>Sim</v>
      </c>
      <c r="U643" s="168">
        <f t="shared" si="62"/>
        <v>186943.90137236414</v>
      </c>
      <c r="V643" s="194"/>
      <c r="W643" s="194"/>
      <c r="X643" s="194">
        <v>0</v>
      </c>
      <c r="Y643" s="194">
        <v>0</v>
      </c>
      <c r="Z643" s="195">
        <v>45658</v>
      </c>
      <c r="AA643" s="301" cm="1">
        <f t="array" ref="AA643">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45689</v>
      </c>
      <c r="AB643" s="204">
        <v>9997.19</v>
      </c>
      <c r="AC643" s="204">
        <v>9882.8799999999992</v>
      </c>
      <c r="AD643" s="204">
        <v>9882.8799999999992</v>
      </c>
      <c r="AE643" s="196"/>
      <c r="AF643" s="197"/>
      <c r="AG643" s="196"/>
      <c r="AH643" s="196"/>
      <c r="AI643" s="186">
        <f t="shared" si="63"/>
        <v>-66.670000000000073</v>
      </c>
      <c r="AJ643" s="186">
        <f t="shared" ref="AJ643:AJ692" si="65">AB643-AC643</f>
        <v>114.31000000000131</v>
      </c>
      <c r="AK643" s="186">
        <f t="shared" si="64"/>
        <v>11684.809999999998</v>
      </c>
      <c r="AL643" s="196"/>
      <c r="AM643" s="187" t="str">
        <f>_xlfn.XLOOKUP(Tabela6[[#This Row],[Unidade]],tabShoppingsEmails[Shopping],tabShoppingsEmails[E-mails consolidados])</f>
        <v>roberta.santos@allos.co; vanilza.pereira@allos.co; marlos.crispim@allos.co; luis.veloso@allos.co; rodrigo.viana@allos.co; tj.inspetor_ope@allos.co; leonardo.oliveira@allos.co</v>
      </c>
    </row>
    <row r="644" spans="1:39" ht="20.85" hidden="1" customHeight="1" thickBot="1">
      <c r="A644" s="185"/>
      <c r="B644" s="186" t="s">
        <v>99</v>
      </c>
      <c r="C644" s="186" t="s">
        <v>207</v>
      </c>
      <c r="D644" s="199" t="s">
        <v>88</v>
      </c>
      <c r="E644" s="199" t="s">
        <v>30</v>
      </c>
      <c r="F644" s="191">
        <v>38</v>
      </c>
      <c r="G644" s="191">
        <v>22</v>
      </c>
      <c r="H644" s="191">
        <v>56</v>
      </c>
      <c r="I644" s="191">
        <v>0</v>
      </c>
      <c r="J644" s="222">
        <v>199739.6</v>
      </c>
      <c r="K644" s="192">
        <v>-10614.24</v>
      </c>
      <c r="L644" s="192">
        <v>-11684.81</v>
      </c>
      <c r="M644" s="192">
        <v>0</v>
      </c>
      <c r="N644" s="192">
        <v>0</v>
      </c>
      <c r="O644" s="192">
        <v>0</v>
      </c>
      <c r="P644" s="192">
        <v>0</v>
      </c>
      <c r="Q644" s="192">
        <v>0</v>
      </c>
      <c r="R644" s="192">
        <v>0</v>
      </c>
      <c r="S644" s="192">
        <v>0</v>
      </c>
      <c r="T644" s="193" t="str">
        <f>IF(Tabela6[[#This Row],[Desconto SLA Mês]]&lt;&gt;"preenchimento pendente","Sim","Não")</f>
        <v>Sim</v>
      </c>
      <c r="U644" s="168">
        <f t="shared" si="62"/>
        <v>188054.79</v>
      </c>
      <c r="V644" s="194"/>
      <c r="W644" s="194"/>
      <c r="X644" s="194">
        <v>0</v>
      </c>
      <c r="Y644" s="194">
        <v>0</v>
      </c>
      <c r="Z644" s="195">
        <v>45689</v>
      </c>
      <c r="AA644" s="301" cm="1">
        <f t="array" ref="AA644">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45717</v>
      </c>
      <c r="AB644" s="204">
        <v>5890.9</v>
      </c>
      <c r="AC644" s="204">
        <v>5890.9</v>
      </c>
      <c r="AD644" s="186"/>
      <c r="AE644" s="196"/>
      <c r="AF644" s="197"/>
      <c r="AG644" s="196"/>
      <c r="AH644" s="196"/>
      <c r="AI644" s="186">
        <f t="shared" si="63"/>
        <v>1070.5699999999997</v>
      </c>
      <c r="AJ644" s="186">
        <f t="shared" si="65"/>
        <v>0</v>
      </c>
      <c r="AK644" s="186">
        <f t="shared" si="64"/>
        <v>11684.809999999998</v>
      </c>
      <c r="AL644" s="196"/>
      <c r="AM644" s="187" t="str">
        <f>_xlfn.XLOOKUP(Tabela6[[#This Row],[Unidade]],tabShoppingsEmails[Shopping],tabShoppingsEmails[E-mails consolidados])</f>
        <v>roberta.santos@allos.co; vanilza.pereira@allos.co; marlos.crispim@allos.co; luis.veloso@allos.co; rodrigo.viana@allos.co; tj.inspetor_ope@allos.co; leonardo.oliveira@allos.co</v>
      </c>
    </row>
    <row r="645" spans="1:39" ht="20.85" hidden="1" customHeight="1" thickBot="1">
      <c r="A645" s="185"/>
      <c r="B645" s="186" t="s">
        <v>99</v>
      </c>
      <c r="C645" s="186" t="s">
        <v>207</v>
      </c>
      <c r="D645" s="199" t="s">
        <v>88</v>
      </c>
      <c r="E645" s="199" t="s">
        <v>30</v>
      </c>
      <c r="F645" s="191">
        <v>38</v>
      </c>
      <c r="G645" s="191">
        <v>22</v>
      </c>
      <c r="H645" s="191">
        <v>48</v>
      </c>
      <c r="I645" s="191">
        <v>0</v>
      </c>
      <c r="J645" s="222">
        <v>202467.23</v>
      </c>
      <c r="K645" s="192">
        <v>-9603.61</v>
      </c>
      <c r="L645" s="192">
        <v>-9975.6299999999992</v>
      </c>
      <c r="M645" s="192"/>
      <c r="N645" s="192">
        <v>0</v>
      </c>
      <c r="O645" s="192">
        <v>0</v>
      </c>
      <c r="P645" s="192"/>
      <c r="Q645" s="192">
        <v>0</v>
      </c>
      <c r="R645" s="192">
        <v>0</v>
      </c>
      <c r="S645" s="192">
        <v>0</v>
      </c>
      <c r="T645" s="193" t="str">
        <f>IF(Tabela6[[#This Row],[Desconto SLA Mês]]&lt;&gt;"preenchimento pendente","Sim","Não")</f>
        <v>Sim</v>
      </c>
      <c r="U645" s="168">
        <f t="shared" si="62"/>
        <v>192491.6</v>
      </c>
      <c r="V645" s="194"/>
      <c r="W645" s="194"/>
      <c r="X645" s="194"/>
      <c r="Y645" s="194"/>
      <c r="Z645" s="195">
        <v>45717</v>
      </c>
      <c r="AA645" s="301" cm="1">
        <f t="array" ref="AA645">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45748</v>
      </c>
      <c r="AB645" s="204">
        <v>3487.22</v>
      </c>
      <c r="AC645" s="204">
        <v>3487.22</v>
      </c>
      <c r="AD645" s="186"/>
      <c r="AE645" s="196"/>
      <c r="AF645" s="197"/>
      <c r="AG645" s="196"/>
      <c r="AH645" s="196"/>
      <c r="AI645" s="186">
        <f t="shared" si="63"/>
        <v>372.01999999999862</v>
      </c>
      <c r="AJ645" s="186">
        <f t="shared" si="65"/>
        <v>0</v>
      </c>
      <c r="AK645" s="186">
        <f t="shared" si="64"/>
        <v>9975.6300000000047</v>
      </c>
      <c r="AL645" s="196"/>
      <c r="AM645" s="187" t="str">
        <f>_xlfn.XLOOKUP(Tabela6[[#This Row],[Unidade]],tabShoppingsEmails[Shopping],tabShoppingsEmails[E-mails consolidados])</f>
        <v>roberta.santos@allos.co; vanilza.pereira@allos.co; marlos.crispim@allos.co; luis.veloso@allos.co; rodrigo.viana@allos.co; tj.inspetor_ope@allos.co; leonardo.oliveira@allos.co</v>
      </c>
    </row>
    <row r="646" spans="1:39" ht="20.85" hidden="1" customHeight="1" thickBot="1">
      <c r="A646" s="185"/>
      <c r="B646" s="186" t="s">
        <v>99</v>
      </c>
      <c r="C646" s="186" t="s">
        <v>207</v>
      </c>
      <c r="D646" s="199" t="s">
        <v>88</v>
      </c>
      <c r="E646" s="199" t="s">
        <v>30</v>
      </c>
      <c r="F646" s="191">
        <v>38</v>
      </c>
      <c r="G646" s="191">
        <v>22</v>
      </c>
      <c r="H646" s="191">
        <v>64</v>
      </c>
      <c r="I646" s="191">
        <v>0</v>
      </c>
      <c r="J646" s="222">
        <v>202467.23</v>
      </c>
      <c r="K646" s="192">
        <f>-5681.7-2195.6-1707.6</f>
        <v>-9584.9</v>
      </c>
      <c r="L646" s="192">
        <v>-12878.85</v>
      </c>
      <c r="M646" s="192"/>
      <c r="N646" s="192">
        <v>0</v>
      </c>
      <c r="O646" s="192">
        <v>0</v>
      </c>
      <c r="P646" s="192"/>
      <c r="Q646" s="192">
        <v>0</v>
      </c>
      <c r="R646" s="192"/>
      <c r="S646" s="192">
        <v>0</v>
      </c>
      <c r="T646" s="193" t="str">
        <f>IF(Tabela6[[#This Row],[Desconto SLA Mês]]&lt;&gt;"preenchimento pendente","Sim","Não")</f>
        <v>Sim</v>
      </c>
      <c r="U646" s="168">
        <f t="shared" si="62"/>
        <v>189588.38</v>
      </c>
      <c r="V646" s="194"/>
      <c r="W646" s="194"/>
      <c r="X646" s="194"/>
      <c r="Y646" s="194"/>
      <c r="Z646" s="195">
        <v>45748</v>
      </c>
      <c r="AA646" s="301" cm="1">
        <f t="array" ref="AA646">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45778</v>
      </c>
      <c r="AB646" s="204"/>
      <c r="AC646" s="204">
        <v>7007.32</v>
      </c>
      <c r="AD646" s="186"/>
      <c r="AE646" s="196"/>
      <c r="AF646" s="197"/>
      <c r="AG646" s="196"/>
      <c r="AH646" s="196"/>
      <c r="AI646" s="186">
        <f t="shared" si="63"/>
        <v>3293.9500000000007</v>
      </c>
      <c r="AJ646" s="186">
        <f t="shared" si="65"/>
        <v>-7007.32</v>
      </c>
      <c r="AK646" s="186">
        <f t="shared" si="64"/>
        <v>12878.850000000006</v>
      </c>
      <c r="AL646" s="196"/>
      <c r="AM646" s="187" t="str">
        <f>_xlfn.XLOOKUP(Tabela6[[#This Row],[Unidade]],tabShoppingsEmails[Shopping],tabShoppingsEmails[E-mails consolidados])</f>
        <v>roberta.santos@allos.co; vanilza.pereira@allos.co; marlos.crispim@allos.co; luis.veloso@allos.co; rodrigo.viana@allos.co; tj.inspetor_ope@allos.co; leonardo.oliveira@allos.co</v>
      </c>
    </row>
    <row r="647" spans="1:39" ht="20.85" hidden="1" customHeight="1" thickBot="1">
      <c r="A647" s="185"/>
      <c r="B647" s="186" t="s">
        <v>99</v>
      </c>
      <c r="C647" s="186" t="s">
        <v>207</v>
      </c>
      <c r="D647" s="199" t="s">
        <v>88</v>
      </c>
      <c r="E647" s="199" t="s">
        <v>30</v>
      </c>
      <c r="F647" s="191">
        <v>38</v>
      </c>
      <c r="G647" s="191">
        <v>22</v>
      </c>
      <c r="H647" s="191">
        <v>30</v>
      </c>
      <c r="I647" s="191">
        <v>0</v>
      </c>
      <c r="J647" s="222">
        <v>203020.04852518023</v>
      </c>
      <c r="K647" s="192">
        <v>-5902.71</v>
      </c>
      <c r="L647" s="192">
        <v>-5837.7458079817898</v>
      </c>
      <c r="M647" s="192"/>
      <c r="N647" s="192">
        <v>0</v>
      </c>
      <c r="O647" s="192">
        <v>0</v>
      </c>
      <c r="P647" s="192"/>
      <c r="Q647" s="192">
        <v>0</v>
      </c>
      <c r="R647" s="192"/>
      <c r="S647" s="192">
        <v>0</v>
      </c>
      <c r="T647" s="193" t="str">
        <f>IF(Tabela6[[#This Row],[Desconto SLA Mês]]&lt;&gt;"preenchimento pendente","Sim","Não")</f>
        <v>Sim</v>
      </c>
      <c r="U647" s="168">
        <f t="shared" si="62"/>
        <v>197182.30271719844</v>
      </c>
      <c r="V647" s="194"/>
      <c r="W647" s="194"/>
      <c r="X647" s="194"/>
      <c r="Y647" s="194"/>
      <c r="Z647" s="195">
        <v>45778</v>
      </c>
      <c r="AA647" s="301" cm="1">
        <f t="array" ref="AA647">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45809</v>
      </c>
      <c r="AB647" s="204">
        <v>4573.3599999999997</v>
      </c>
      <c r="AC647" s="204">
        <v>4162.2601067153582</v>
      </c>
      <c r="AD647" s="186"/>
      <c r="AE647" s="196"/>
      <c r="AF647" s="197"/>
      <c r="AG647" s="196"/>
      <c r="AH647" s="196"/>
      <c r="AI647" s="186">
        <f t="shared" si="63"/>
        <v>-64.964192018210269</v>
      </c>
      <c r="AJ647" s="186">
        <f t="shared" si="65"/>
        <v>411.09989328464144</v>
      </c>
      <c r="AK647" s="186">
        <f t="shared" si="64"/>
        <v>5837.7458079817879</v>
      </c>
      <c r="AL647" s="196"/>
      <c r="AM647" s="187" t="str">
        <f>_xlfn.XLOOKUP(Tabela6[[#This Row],[Unidade]],tabShoppingsEmails[Shopping],tabShoppingsEmails[E-mails consolidados])</f>
        <v>roberta.santos@allos.co; vanilza.pereira@allos.co; marlos.crispim@allos.co; luis.veloso@allos.co; rodrigo.viana@allos.co; tj.inspetor_ope@allos.co; leonardo.oliveira@allos.co</v>
      </c>
    </row>
    <row r="648" spans="1:39" ht="20.85" hidden="1" customHeight="1" thickBot="1">
      <c r="A648" s="185"/>
      <c r="B648" s="186" t="s">
        <v>99</v>
      </c>
      <c r="C648" s="186" t="s">
        <v>207</v>
      </c>
      <c r="D648" s="199" t="s">
        <v>88</v>
      </c>
      <c r="E648" s="199" t="s">
        <v>30</v>
      </c>
      <c r="F648" s="191">
        <v>38</v>
      </c>
      <c r="G648" s="191">
        <v>22</v>
      </c>
      <c r="H648" s="191">
        <v>0</v>
      </c>
      <c r="I648" s="191">
        <v>0</v>
      </c>
      <c r="J648" s="222">
        <v>203020.04852518023</v>
      </c>
      <c r="K648" s="191"/>
      <c r="L648" s="192">
        <v>0</v>
      </c>
      <c r="M648" s="192"/>
      <c r="N648" s="192">
        <v>0</v>
      </c>
      <c r="O648" s="200" t="s">
        <v>254</v>
      </c>
      <c r="P648" s="192"/>
      <c r="Q648" s="192">
        <v>0</v>
      </c>
      <c r="R648" s="192"/>
      <c r="S648" s="192">
        <v>0</v>
      </c>
      <c r="T648" s="193" t="str">
        <f>IF(Tabela6[[#This Row],[Desconto SLA Mês]]&lt;&gt;"preenchimento pendente","Sim","Não")</f>
        <v>Não</v>
      </c>
      <c r="U648" s="168">
        <f t="shared" si="62"/>
        <v>203020.04852518023</v>
      </c>
      <c r="V648" s="194"/>
      <c r="W648" s="194"/>
      <c r="X648" s="194"/>
      <c r="Y648" s="194"/>
      <c r="Z648" s="195">
        <v>45809</v>
      </c>
      <c r="AA648" s="301" cm="1">
        <f t="array" ref="AA648">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45839</v>
      </c>
      <c r="AB648" s="204"/>
      <c r="AC648" s="204">
        <v>7502.8659107410358</v>
      </c>
      <c r="AD648" s="186"/>
      <c r="AE648" s="196"/>
      <c r="AF648" s="197"/>
      <c r="AG648" s="196"/>
      <c r="AH648" s="196">
        <f>I648-J648</f>
        <v>-203020.04852518023</v>
      </c>
      <c r="AI648" s="186">
        <f t="shared" si="63"/>
        <v>0</v>
      </c>
      <c r="AJ648" s="186">
        <f t="shared" si="65"/>
        <v>-7502.8659107410358</v>
      </c>
      <c r="AK648" s="186">
        <f t="shared" si="64"/>
        <v>0</v>
      </c>
      <c r="AL648" s="196"/>
      <c r="AM648" s="187" t="str">
        <f>_xlfn.XLOOKUP(Tabela6[[#This Row],[Unidade]],tabShoppingsEmails[Shopping],tabShoppingsEmails[E-mails consolidados])</f>
        <v>roberta.santos@allos.co; vanilza.pereira@allos.co; marlos.crispim@allos.co; luis.veloso@allos.co; rodrigo.viana@allos.co; tj.inspetor_ope@allos.co; leonardo.oliveira@allos.co</v>
      </c>
    </row>
    <row r="649" spans="1:39" ht="20.85" hidden="1" customHeight="1" thickBot="1">
      <c r="A649" s="185">
        <v>45873</v>
      </c>
      <c r="B649" s="186" t="s">
        <v>99</v>
      </c>
      <c r="C649" s="186" t="s">
        <v>207</v>
      </c>
      <c r="D649" s="199" t="s">
        <v>88</v>
      </c>
      <c r="E649" s="199" t="s">
        <v>30</v>
      </c>
      <c r="F649" s="191">
        <v>38</v>
      </c>
      <c r="G649" s="191">
        <v>22</v>
      </c>
      <c r="H649" s="191">
        <v>0</v>
      </c>
      <c r="I649" s="191">
        <v>0</v>
      </c>
      <c r="J649" s="222">
        <v>213721.56076305834</v>
      </c>
      <c r="K649" s="191"/>
      <c r="L649" s="192">
        <v>0</v>
      </c>
      <c r="M649" s="192"/>
      <c r="N649" s="192">
        <v>0</v>
      </c>
      <c r="O649" s="192">
        <v>0</v>
      </c>
      <c r="P649" s="192"/>
      <c r="Q649" s="192">
        <v>0</v>
      </c>
      <c r="R649" s="192">
        <v>0</v>
      </c>
      <c r="S649" s="192">
        <v>0</v>
      </c>
      <c r="T649" s="193" t="str">
        <f>IF(Tabela6[[#This Row],[Desconto SLA Mês]]&lt;&gt;"preenchimento pendente","Sim","Não")</f>
        <v>Sim</v>
      </c>
      <c r="U649" s="168">
        <f t="shared" si="62"/>
        <v>213721.56076305834</v>
      </c>
      <c r="V649" s="194"/>
      <c r="W649" s="194"/>
      <c r="X649" s="194">
        <v>9763.5400000000009</v>
      </c>
      <c r="Y649" s="194" t="s">
        <v>281</v>
      </c>
      <c r="Z649" s="195">
        <v>45839</v>
      </c>
      <c r="AA649" s="301" cm="1">
        <f t="array" ref="AA649">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45870</v>
      </c>
      <c r="AB649" s="204"/>
      <c r="AC649" s="204">
        <v>1347.0018830738613</v>
      </c>
      <c r="AD649" s="186"/>
      <c r="AE649" s="196"/>
      <c r="AF649" s="197"/>
      <c r="AG649" s="196"/>
      <c r="AH649" s="196"/>
      <c r="AI649" s="186">
        <f t="shared" si="63"/>
        <v>0</v>
      </c>
      <c r="AJ649" s="186">
        <f t="shared" si="65"/>
        <v>-1347.0018830738613</v>
      </c>
      <c r="AK649" s="186">
        <f t="shared" si="64"/>
        <v>0</v>
      </c>
      <c r="AL649" s="196"/>
      <c r="AM649" s="187" t="str">
        <f>_xlfn.XLOOKUP(Tabela6[[#This Row],[Unidade]],tabShoppingsEmails[Shopping],tabShoppingsEmails[E-mails consolidados])</f>
        <v>roberta.santos@allos.co; vanilza.pereira@allos.co; marlos.crispim@allos.co; luis.veloso@allos.co; rodrigo.viana@allos.co; tj.inspetor_ope@allos.co; leonardo.oliveira@allos.co</v>
      </c>
    </row>
    <row r="650" spans="1:39" ht="20.85" hidden="1" customHeight="1" thickBot="1">
      <c r="A650" s="185">
        <v>45901</v>
      </c>
      <c r="B650" s="186" t="s">
        <v>99</v>
      </c>
      <c r="C650" s="186" t="s">
        <v>207</v>
      </c>
      <c r="D650" s="199" t="s">
        <v>88</v>
      </c>
      <c r="E650" s="199" t="s">
        <v>30</v>
      </c>
      <c r="F650" s="191">
        <v>38</v>
      </c>
      <c r="G650" s="191">
        <v>22</v>
      </c>
      <c r="H650" s="191">
        <v>0</v>
      </c>
      <c r="I650" s="191">
        <v>0</v>
      </c>
      <c r="J650" s="222">
        <v>213721.56076305834</v>
      </c>
      <c r="K650" s="191"/>
      <c r="L650" s="192">
        <v>0</v>
      </c>
      <c r="M650" s="192"/>
      <c r="N650" s="192">
        <v>0</v>
      </c>
      <c r="O650" s="200" t="s">
        <v>254</v>
      </c>
      <c r="P650" s="192"/>
      <c r="Q650" s="192">
        <v>0</v>
      </c>
      <c r="R650" s="192">
        <v>0</v>
      </c>
      <c r="S650" s="192">
        <v>0</v>
      </c>
      <c r="T650" s="193" t="str">
        <f>IF(Tabela6[[#This Row],[Desconto SLA Mês]]&lt;&gt;"preenchimento pendente","Sim","Não")</f>
        <v>Não</v>
      </c>
      <c r="U650" s="168">
        <f t="shared" si="62"/>
        <v>213721.56076305834</v>
      </c>
      <c r="V650" s="194"/>
      <c r="W650" s="194"/>
      <c r="X650" s="194">
        <v>9763.5400000000009</v>
      </c>
      <c r="Y650" s="194" t="s">
        <v>272</v>
      </c>
      <c r="Z650" s="195">
        <v>45870</v>
      </c>
      <c r="AA650" s="301" cm="1">
        <f t="array" ref="AA650">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45901</v>
      </c>
      <c r="AB650" s="204"/>
      <c r="AC650" s="204">
        <v>4972.03</v>
      </c>
      <c r="AD650" s="186"/>
      <c r="AE650" s="196"/>
      <c r="AF650" s="197"/>
      <c r="AG650" s="196"/>
      <c r="AH650" s="196"/>
      <c r="AI650" s="186">
        <f t="shared" si="63"/>
        <v>0</v>
      </c>
      <c r="AJ650" s="186">
        <f t="shared" si="65"/>
        <v>-4972.03</v>
      </c>
      <c r="AK650" s="186">
        <f t="shared" si="64"/>
        <v>0</v>
      </c>
      <c r="AL650" s="196"/>
      <c r="AM650" s="187" t="str">
        <f>_xlfn.XLOOKUP(Tabela6[[#This Row],[Unidade]],tabShoppingsEmails[Shopping],tabShoppingsEmails[E-mails consolidados])</f>
        <v>roberta.santos@allos.co; vanilza.pereira@allos.co; marlos.crispim@allos.co; luis.veloso@allos.co; rodrigo.viana@allos.co; tj.inspetor_ope@allos.co; leonardo.oliveira@allos.co</v>
      </c>
    </row>
    <row r="651" spans="1:39" ht="20.85" hidden="1" customHeight="1" thickBot="1">
      <c r="A651" s="185">
        <v>45931</v>
      </c>
      <c r="B651" s="186" t="s">
        <v>99</v>
      </c>
      <c r="C651" s="186" t="s">
        <v>207</v>
      </c>
      <c r="D651" s="199" t="s">
        <v>88</v>
      </c>
      <c r="E651" s="199" t="s">
        <v>30</v>
      </c>
      <c r="F651" s="191">
        <v>38</v>
      </c>
      <c r="G651" s="191">
        <v>22</v>
      </c>
      <c r="H651" s="191">
        <v>22</v>
      </c>
      <c r="I651" s="191">
        <v>0</v>
      </c>
      <c r="J651" s="222">
        <v>213721.56076305834</v>
      </c>
      <c r="K651" s="191"/>
      <c r="L651" s="192">
        <v>-3618.2</v>
      </c>
      <c r="M651" s="192"/>
      <c r="N651" s="192">
        <v>0</v>
      </c>
      <c r="O651" s="192">
        <v>-2137.2199999999998</v>
      </c>
      <c r="P651" s="192"/>
      <c r="Q651" s="192">
        <v>0</v>
      </c>
      <c r="R651" s="192">
        <v>0</v>
      </c>
      <c r="S651" s="192">
        <v>0</v>
      </c>
      <c r="T651" s="193" t="str">
        <f>IF(Tabela6[[#This Row],[Desconto SLA Mês]]&lt;&gt;"preenchimento pendente","Sim","Não")</f>
        <v>Sim</v>
      </c>
      <c r="U651" s="168">
        <f t="shared" si="62"/>
        <v>207966.14076305833</v>
      </c>
      <c r="V651" s="194"/>
      <c r="W651" s="194"/>
      <c r="X651" s="194"/>
      <c r="Y651" s="194"/>
      <c r="Z651" s="195">
        <v>45901</v>
      </c>
      <c r="AA651" s="301" cm="1">
        <f t="array" ref="AA651">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45931</v>
      </c>
      <c r="AB651" s="204">
        <v>3223.11</v>
      </c>
      <c r="AC651" s="204">
        <v>3015.4981217500863</v>
      </c>
      <c r="AD651" s="204"/>
      <c r="AE651" s="196"/>
      <c r="AF651" s="197"/>
      <c r="AG651" s="196"/>
      <c r="AH651" s="196"/>
      <c r="AI651" s="186">
        <f t="shared" si="63"/>
        <v>3618.2</v>
      </c>
      <c r="AJ651" s="186">
        <f t="shared" si="65"/>
        <v>207.61187824991384</v>
      </c>
      <c r="AK651" s="186">
        <f t="shared" si="64"/>
        <v>5755.4200000000128</v>
      </c>
      <c r="AL651" s="196"/>
      <c r="AM651" s="187" t="str">
        <f>_xlfn.XLOOKUP(Tabela6[[#This Row],[Unidade]],tabShoppingsEmails[Shopping],tabShoppingsEmails[E-mails consolidados])</f>
        <v>roberta.santos@allos.co; vanilza.pereira@allos.co; marlos.crispim@allos.co; luis.veloso@allos.co; rodrigo.viana@allos.co; tj.inspetor_ope@allos.co; leonardo.oliveira@allos.co</v>
      </c>
    </row>
    <row r="652" spans="1:39" ht="20.85" hidden="1" customHeight="1" thickBot="1">
      <c r="A652" s="185"/>
      <c r="B652" s="186" t="s">
        <v>252</v>
      </c>
      <c r="C652" s="186" t="s">
        <v>207</v>
      </c>
      <c r="D652" s="199" t="s">
        <v>88</v>
      </c>
      <c r="E652" s="199" t="s">
        <v>30</v>
      </c>
      <c r="F652" s="191">
        <v>38</v>
      </c>
      <c r="G652" s="191"/>
      <c r="H652" s="191"/>
      <c r="I652" s="191"/>
      <c r="J652" s="222"/>
      <c r="K652" s="191"/>
      <c r="L652" s="192"/>
      <c r="M652" s="192"/>
      <c r="N652" s="192"/>
      <c r="O652" s="192"/>
      <c r="P652" s="192"/>
      <c r="Q652" s="192"/>
      <c r="R652" s="192"/>
      <c r="S652" s="192"/>
      <c r="T652" s="193" t="str">
        <f>IF(Tabela6[[#This Row],[Desconto SLA Mês]]&lt;&gt;"preenchimento pendente","Sim","Não")</f>
        <v>Sim</v>
      </c>
      <c r="U652" s="168">
        <f t="shared" si="62"/>
        <v>0</v>
      </c>
      <c r="V652" s="194"/>
      <c r="W652" s="194"/>
      <c r="X652" s="194"/>
      <c r="Y652" s="194"/>
      <c r="Z652" s="195">
        <v>45931</v>
      </c>
      <c r="AA652" s="301" cm="1">
        <f t="array" ref="AA652">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45962</v>
      </c>
      <c r="AB652" s="204"/>
      <c r="AC652" s="204"/>
      <c r="AD652" s="186"/>
      <c r="AE652" s="196"/>
      <c r="AF652" s="197"/>
      <c r="AG652" s="196"/>
      <c r="AH652" s="196"/>
      <c r="AI652" s="186">
        <f t="shared" si="63"/>
        <v>0</v>
      </c>
      <c r="AJ652" s="186">
        <f t="shared" si="65"/>
        <v>0</v>
      </c>
      <c r="AK652" s="186">
        <f t="shared" si="64"/>
        <v>0</v>
      </c>
      <c r="AL652" s="196"/>
      <c r="AM652" s="187" t="str">
        <f>_xlfn.XLOOKUP(Tabela6[[#This Row],[Unidade]],tabShoppingsEmails[Shopping],tabShoppingsEmails[E-mails consolidados])</f>
        <v>roberta.santos@allos.co; vanilza.pereira@allos.co; marlos.crispim@allos.co; luis.veloso@allos.co; rodrigo.viana@allos.co; tj.inspetor_ope@allos.co; leonardo.oliveira@allos.co</v>
      </c>
    </row>
    <row r="653" spans="1:39" ht="20.85" hidden="1" customHeight="1" thickBot="1">
      <c r="A653" s="185"/>
      <c r="B653" s="186" t="s">
        <v>252</v>
      </c>
      <c r="C653" s="186" t="s">
        <v>207</v>
      </c>
      <c r="D653" s="199" t="s">
        <v>88</v>
      </c>
      <c r="E653" s="199" t="s">
        <v>30</v>
      </c>
      <c r="F653" s="191">
        <v>38</v>
      </c>
      <c r="G653" s="191"/>
      <c r="H653" s="191"/>
      <c r="I653" s="191"/>
      <c r="J653" s="222"/>
      <c r="K653" s="191"/>
      <c r="L653" s="192"/>
      <c r="M653" s="192"/>
      <c r="N653" s="192"/>
      <c r="O653" s="192"/>
      <c r="P653" s="192"/>
      <c r="Q653" s="192"/>
      <c r="R653" s="192"/>
      <c r="S653" s="192"/>
      <c r="T653" s="193" t="str">
        <f>IF(Tabela6[[#This Row],[Desconto SLA Mês]]&lt;&gt;"preenchimento pendente","Sim","Não")</f>
        <v>Sim</v>
      </c>
      <c r="U653" s="168">
        <f t="shared" si="62"/>
        <v>0</v>
      </c>
      <c r="V653" s="194"/>
      <c r="W653" s="194"/>
      <c r="X653" s="194"/>
      <c r="Y653" s="194"/>
      <c r="Z653" s="195">
        <v>45962</v>
      </c>
      <c r="AA653" s="301" cm="1">
        <f t="array" ref="AA653">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45992</v>
      </c>
      <c r="AB653" s="204"/>
      <c r="AC653" s="204"/>
      <c r="AD653" s="186"/>
      <c r="AE653" s="196"/>
      <c r="AF653" s="197"/>
      <c r="AG653" s="196"/>
      <c r="AH653" s="196"/>
      <c r="AI653" s="186">
        <f t="shared" si="63"/>
        <v>0</v>
      </c>
      <c r="AJ653" s="186">
        <f t="shared" si="65"/>
        <v>0</v>
      </c>
      <c r="AK653" s="186">
        <f t="shared" si="64"/>
        <v>0</v>
      </c>
      <c r="AL653" s="196"/>
      <c r="AM653" s="187" t="str">
        <f>_xlfn.XLOOKUP(Tabela6[[#This Row],[Unidade]],tabShoppingsEmails[Shopping],tabShoppingsEmails[E-mails consolidados])</f>
        <v>roberta.santos@allos.co; vanilza.pereira@allos.co; marlos.crispim@allos.co; luis.veloso@allos.co; rodrigo.viana@allos.co; tj.inspetor_ope@allos.co; leonardo.oliveira@allos.co</v>
      </c>
    </row>
    <row r="654" spans="1:39" ht="20.85" hidden="1" customHeight="1" thickBot="1">
      <c r="A654" s="185"/>
      <c r="B654" s="186" t="s">
        <v>252</v>
      </c>
      <c r="C654" s="186" t="s">
        <v>207</v>
      </c>
      <c r="D654" s="199" t="s">
        <v>88</v>
      </c>
      <c r="E654" s="199" t="s">
        <v>30</v>
      </c>
      <c r="F654" s="191">
        <v>38</v>
      </c>
      <c r="G654" s="191"/>
      <c r="H654" s="191"/>
      <c r="I654" s="191"/>
      <c r="J654" s="222"/>
      <c r="K654" s="191"/>
      <c r="L654" s="192"/>
      <c r="M654" s="192"/>
      <c r="N654" s="192"/>
      <c r="O654" s="192"/>
      <c r="P654" s="192"/>
      <c r="Q654" s="192"/>
      <c r="R654" s="192"/>
      <c r="S654" s="192"/>
      <c r="T654" s="193" t="str">
        <f>IF(Tabela6[[#This Row],[Desconto SLA Mês]]&lt;&gt;"preenchimento pendente","Sim","Não")</f>
        <v>Sim</v>
      </c>
      <c r="U654" s="168">
        <f t="shared" si="62"/>
        <v>0</v>
      </c>
      <c r="V654" s="194"/>
      <c r="W654" s="194"/>
      <c r="X654" s="194"/>
      <c r="Y654" s="194"/>
      <c r="Z654" s="195">
        <v>45992</v>
      </c>
      <c r="AA654" s="301" cm="1">
        <f t="array" ref="AA654">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46023</v>
      </c>
      <c r="AB654" s="186"/>
      <c r="AC654" s="204"/>
      <c r="AD654" s="186"/>
      <c r="AE654" s="196"/>
      <c r="AF654" s="197"/>
      <c r="AG654" s="196"/>
      <c r="AH654" s="196"/>
      <c r="AI654" s="186">
        <f t="shared" si="63"/>
        <v>0</v>
      </c>
      <c r="AJ654" s="186">
        <f t="shared" si="65"/>
        <v>0</v>
      </c>
      <c r="AK654" s="186">
        <f t="shared" si="64"/>
        <v>0</v>
      </c>
      <c r="AL654" s="196"/>
      <c r="AM654" s="187" t="str">
        <f>_xlfn.XLOOKUP(Tabela6[[#This Row],[Unidade]],tabShoppingsEmails[Shopping],tabShoppingsEmails[E-mails consolidados])</f>
        <v>roberta.santos@allos.co; vanilza.pereira@allos.co; marlos.crispim@allos.co; luis.veloso@allos.co; rodrigo.viana@allos.co; tj.inspetor_ope@allos.co; leonardo.oliveira@allos.co</v>
      </c>
    </row>
    <row r="655" spans="1:39" ht="20.85" hidden="1" customHeight="1" thickBot="1">
      <c r="A655" s="185"/>
      <c r="B655" s="186" t="s">
        <v>99</v>
      </c>
      <c r="C655" s="186" t="s">
        <v>207</v>
      </c>
      <c r="D655" s="199" t="s">
        <v>89</v>
      </c>
      <c r="E655" s="199" t="s">
        <v>30</v>
      </c>
      <c r="F655" s="191">
        <v>7</v>
      </c>
      <c r="G655" s="191">
        <v>6</v>
      </c>
      <c r="H655" s="191">
        <v>0</v>
      </c>
      <c r="I655" s="191">
        <v>0</v>
      </c>
      <c r="J655" s="222">
        <v>38025.756223472992</v>
      </c>
      <c r="K655" s="222">
        <v>0</v>
      </c>
      <c r="L655" s="192">
        <v>0</v>
      </c>
      <c r="M655" s="192">
        <v>0</v>
      </c>
      <c r="N655" s="192">
        <v>0</v>
      </c>
      <c r="O655" s="192">
        <v>0</v>
      </c>
      <c r="P655" s="192">
        <v>0</v>
      </c>
      <c r="Q655" s="192">
        <v>0</v>
      </c>
      <c r="R655" s="192">
        <v>0</v>
      </c>
      <c r="S655" s="192">
        <v>0</v>
      </c>
      <c r="T655" s="193" t="str">
        <f>IF(Tabela6[[#This Row],[Desconto SLA Mês]]&lt;&gt;"preenchimento pendente","Sim","Não")</f>
        <v>Sim</v>
      </c>
      <c r="U655" s="168">
        <f t="shared" si="62"/>
        <v>38025.756223472992</v>
      </c>
      <c r="V655" s="194"/>
      <c r="W655" s="194"/>
      <c r="X655" s="194">
        <v>0</v>
      </c>
      <c r="Y655" s="194">
        <v>0</v>
      </c>
      <c r="Z655" s="195">
        <v>45658</v>
      </c>
      <c r="AA655" s="301" cm="1">
        <f t="array" ref="AA655">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45689</v>
      </c>
      <c r="AB655" s="204"/>
      <c r="AC655" s="204"/>
      <c r="AD655" s="204"/>
      <c r="AE655" s="196"/>
      <c r="AF655" s="197"/>
      <c r="AG655" s="196"/>
      <c r="AH655" s="196"/>
      <c r="AI655" s="186">
        <f t="shared" si="63"/>
        <v>0</v>
      </c>
      <c r="AJ655" s="186">
        <f t="shared" si="65"/>
        <v>0</v>
      </c>
      <c r="AK655" s="186">
        <f t="shared" si="64"/>
        <v>0</v>
      </c>
      <c r="AL655" s="196"/>
      <c r="AM655" s="187" t="str">
        <f>_xlfn.XLOOKUP(Tabela6[[#This Row],[Unidade]],tabShoppingsEmails[Shopping],tabShoppingsEmails[E-mails consolidados])</f>
        <v>roberta.santos@allos.co; vanilza.pereira@allos.co; marlos.crispim@allos.co; luis.veloso@allos.co; rodrigo.viana@allos.co; tj.inspetor_ope@allos.co; leonardo.oliveira@allos.co</v>
      </c>
    </row>
    <row r="656" spans="1:39" ht="20.85" hidden="1" customHeight="1" thickBot="1">
      <c r="A656" s="185"/>
      <c r="B656" s="186" t="s">
        <v>99</v>
      </c>
      <c r="C656" s="186" t="s">
        <v>207</v>
      </c>
      <c r="D656" s="199" t="s">
        <v>89</v>
      </c>
      <c r="E656" s="199" t="s">
        <v>30</v>
      </c>
      <c r="F656" s="191">
        <v>7</v>
      </c>
      <c r="G656" s="191">
        <v>6</v>
      </c>
      <c r="H656" s="191">
        <v>0</v>
      </c>
      <c r="I656" s="191">
        <v>0</v>
      </c>
      <c r="J656" s="222">
        <v>38025.756223472992</v>
      </c>
      <c r="K656" s="191">
        <v>0</v>
      </c>
      <c r="L656" s="192">
        <v>0</v>
      </c>
      <c r="M656" s="192">
        <v>0</v>
      </c>
      <c r="N656" s="192">
        <v>0</v>
      </c>
      <c r="O656" s="192">
        <v>0</v>
      </c>
      <c r="P656" s="192">
        <v>0</v>
      </c>
      <c r="Q656" s="192">
        <v>0</v>
      </c>
      <c r="R656" s="192">
        <v>0</v>
      </c>
      <c r="S656" s="192">
        <v>0</v>
      </c>
      <c r="T656" s="193" t="str">
        <f>IF(Tabela6[[#This Row],[Desconto SLA Mês]]&lt;&gt;"preenchimento pendente","Sim","Não")</f>
        <v>Sim</v>
      </c>
      <c r="U656" s="168">
        <f t="shared" si="62"/>
        <v>38025.756223472992</v>
      </c>
      <c r="V656" s="194"/>
      <c r="W656" s="194"/>
      <c r="X656" s="194">
        <v>0</v>
      </c>
      <c r="Y656" s="194">
        <v>0</v>
      </c>
      <c r="Z656" s="195">
        <v>45689</v>
      </c>
      <c r="AA656" s="301" cm="1">
        <f t="array" ref="AA656">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45717</v>
      </c>
      <c r="AB656" s="204"/>
      <c r="AC656" s="204"/>
      <c r="AD656" s="186"/>
      <c r="AE656" s="196"/>
      <c r="AF656" s="197"/>
      <c r="AG656" s="196"/>
      <c r="AH656" s="196"/>
      <c r="AI656" s="186">
        <f t="shared" si="63"/>
        <v>0</v>
      </c>
      <c r="AJ656" s="186">
        <f t="shared" si="65"/>
        <v>0</v>
      </c>
      <c r="AK656" s="186">
        <f t="shared" si="64"/>
        <v>0</v>
      </c>
      <c r="AL656" s="196"/>
      <c r="AM656" s="187" t="str">
        <f>_xlfn.XLOOKUP(Tabela6[[#This Row],[Unidade]],tabShoppingsEmails[Shopping],tabShoppingsEmails[E-mails consolidados])</f>
        <v>roberta.santos@allos.co; vanilza.pereira@allos.co; marlos.crispim@allos.co; luis.veloso@allos.co; rodrigo.viana@allos.co; tj.inspetor_ope@allos.co; leonardo.oliveira@allos.co</v>
      </c>
    </row>
    <row r="657" spans="1:39" ht="20.85" hidden="1" customHeight="1" thickBot="1">
      <c r="A657" s="185"/>
      <c r="B657" s="186" t="s">
        <v>99</v>
      </c>
      <c r="C657" s="186" t="s">
        <v>207</v>
      </c>
      <c r="D657" s="199" t="s">
        <v>89</v>
      </c>
      <c r="E657" s="199" t="s">
        <v>30</v>
      </c>
      <c r="F657" s="191">
        <v>7</v>
      </c>
      <c r="G657" s="191">
        <v>7</v>
      </c>
      <c r="H657" s="191">
        <v>0</v>
      </c>
      <c r="I657" s="191">
        <v>0</v>
      </c>
      <c r="J657" s="222">
        <v>38025.756223472992</v>
      </c>
      <c r="K657" s="191"/>
      <c r="L657" s="192">
        <v>0</v>
      </c>
      <c r="M657" s="192"/>
      <c r="N657" s="192">
        <v>0</v>
      </c>
      <c r="O657" s="192">
        <v>0</v>
      </c>
      <c r="P657" s="192"/>
      <c r="Q657" s="192">
        <v>0</v>
      </c>
      <c r="R657" s="192">
        <v>0</v>
      </c>
      <c r="S657" s="192">
        <v>0</v>
      </c>
      <c r="T657" s="193" t="str">
        <f>IF(Tabela6[[#This Row],[Desconto SLA Mês]]&lt;&gt;"preenchimento pendente","Sim","Não")</f>
        <v>Sim</v>
      </c>
      <c r="U657" s="168">
        <f t="shared" si="62"/>
        <v>38025.756223472992</v>
      </c>
      <c r="V657" s="194"/>
      <c r="W657" s="194"/>
      <c r="X657" s="194"/>
      <c r="Y657" s="194"/>
      <c r="Z657" s="195">
        <v>45717</v>
      </c>
      <c r="AA657" s="301" cm="1">
        <f t="array" ref="AA657">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45748</v>
      </c>
      <c r="AB657" s="197"/>
      <c r="AC657" s="197"/>
      <c r="AD657" s="196"/>
      <c r="AE657" s="196"/>
      <c r="AF657" s="197"/>
      <c r="AG657" s="186"/>
      <c r="AH657" s="196"/>
      <c r="AI657" s="186">
        <f t="shared" si="63"/>
        <v>0</v>
      </c>
      <c r="AJ657" s="186">
        <f t="shared" si="65"/>
        <v>0</v>
      </c>
      <c r="AK657" s="186">
        <f t="shared" si="64"/>
        <v>0</v>
      </c>
      <c r="AL657" s="196"/>
      <c r="AM657" s="187" t="str">
        <f>_xlfn.XLOOKUP(Tabela6[[#This Row],[Unidade]],tabShoppingsEmails[Shopping],tabShoppingsEmails[E-mails consolidados])</f>
        <v>roberta.santos@allos.co; vanilza.pereira@allos.co; marlos.crispim@allos.co; luis.veloso@allos.co; rodrigo.viana@allos.co; tj.inspetor_ope@allos.co; leonardo.oliveira@allos.co</v>
      </c>
    </row>
    <row r="658" spans="1:39" ht="20.85" hidden="1" customHeight="1" thickBot="1">
      <c r="A658" s="185"/>
      <c r="B658" s="186" t="s">
        <v>99</v>
      </c>
      <c r="C658" s="186" t="s">
        <v>207</v>
      </c>
      <c r="D658" s="199" t="s">
        <v>89</v>
      </c>
      <c r="E658" s="199" t="s">
        <v>30</v>
      </c>
      <c r="F658" s="191">
        <v>7</v>
      </c>
      <c r="G658" s="191">
        <v>7</v>
      </c>
      <c r="H658" s="191">
        <v>0</v>
      </c>
      <c r="I658" s="191">
        <v>0</v>
      </c>
      <c r="J658" s="222">
        <v>38025.760000000002</v>
      </c>
      <c r="K658" s="191"/>
      <c r="L658" s="192">
        <v>0</v>
      </c>
      <c r="M658" s="192"/>
      <c r="N658" s="192">
        <v>0</v>
      </c>
      <c r="O658" s="203" t="s">
        <v>254</v>
      </c>
      <c r="P658" s="192"/>
      <c r="Q658" s="192">
        <v>0</v>
      </c>
      <c r="R658" s="192"/>
      <c r="S658" s="192">
        <v>0</v>
      </c>
      <c r="T658" s="193" t="str">
        <f>IF(Tabela6[[#This Row],[Desconto SLA Mês]]&lt;&gt;"preenchimento pendente","Sim","Não")</f>
        <v>Não</v>
      </c>
      <c r="U658" s="168">
        <f t="shared" si="62"/>
        <v>38025.760000000002</v>
      </c>
      <c r="V658" s="194"/>
      <c r="W658" s="194"/>
      <c r="X658" s="194"/>
      <c r="Y658" s="194"/>
      <c r="Z658" s="195">
        <v>45748</v>
      </c>
      <c r="AA658" s="301" cm="1">
        <f t="array" ref="AA658">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45778</v>
      </c>
      <c r="AB658" s="204"/>
      <c r="AC658" s="204"/>
      <c r="AD658" s="186"/>
      <c r="AE658" s="196"/>
      <c r="AF658" s="197"/>
      <c r="AG658" s="196"/>
      <c r="AH658" s="196"/>
      <c r="AI658" s="186">
        <f t="shared" si="63"/>
        <v>0</v>
      </c>
      <c r="AJ658" s="186">
        <f t="shared" si="65"/>
        <v>0</v>
      </c>
      <c r="AK658" s="186">
        <f t="shared" si="64"/>
        <v>0</v>
      </c>
      <c r="AL658" s="196"/>
      <c r="AM658" s="187" t="str">
        <f>_xlfn.XLOOKUP(Tabela6[[#This Row],[Unidade]],tabShoppingsEmails[Shopping],tabShoppingsEmails[E-mails consolidados])</f>
        <v>roberta.santos@allos.co; vanilza.pereira@allos.co; marlos.crispim@allos.co; luis.veloso@allos.co; rodrigo.viana@allos.co; tj.inspetor_ope@allos.co; leonardo.oliveira@allos.co</v>
      </c>
    </row>
    <row r="659" spans="1:39" ht="20.85" hidden="1" customHeight="1" thickBot="1">
      <c r="A659" s="185"/>
      <c r="B659" s="186" t="s">
        <v>99</v>
      </c>
      <c r="C659" s="186" t="s">
        <v>207</v>
      </c>
      <c r="D659" s="199" t="s">
        <v>89</v>
      </c>
      <c r="E659" s="199" t="s">
        <v>30</v>
      </c>
      <c r="F659" s="191">
        <v>7</v>
      </c>
      <c r="G659" s="191">
        <v>7</v>
      </c>
      <c r="H659" s="191">
        <v>0</v>
      </c>
      <c r="I659" s="191">
        <v>0</v>
      </c>
      <c r="J659" s="222">
        <v>38170.62855100233</v>
      </c>
      <c r="K659" s="191"/>
      <c r="L659" s="192">
        <v>0</v>
      </c>
      <c r="M659" s="192"/>
      <c r="N659" s="192">
        <v>0</v>
      </c>
      <c r="O659" s="192">
        <v>0</v>
      </c>
      <c r="P659" s="192"/>
      <c r="Q659" s="192">
        <v>0</v>
      </c>
      <c r="R659" s="192"/>
      <c r="S659" s="192">
        <v>0</v>
      </c>
      <c r="T659" s="193" t="str">
        <f>IF(Tabela6[[#This Row],[Desconto SLA Mês]]&lt;&gt;"preenchimento pendente","Sim","Não")</f>
        <v>Sim</v>
      </c>
      <c r="U659" s="168">
        <f t="shared" si="62"/>
        <v>38170.62855100233</v>
      </c>
      <c r="V659" s="194"/>
      <c r="W659" s="194"/>
      <c r="X659" s="194"/>
      <c r="Y659" s="194"/>
      <c r="Z659" s="195">
        <v>45778</v>
      </c>
      <c r="AA659" s="301" cm="1">
        <f t="array" ref="AA659">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45809</v>
      </c>
      <c r="AB659" s="186"/>
      <c r="AC659" s="186"/>
      <c r="AD659" s="186"/>
      <c r="AE659" s="196"/>
      <c r="AF659" s="197"/>
      <c r="AG659" s="196"/>
      <c r="AH659" s="196"/>
      <c r="AI659" s="186">
        <f t="shared" si="63"/>
        <v>0</v>
      </c>
      <c r="AJ659" s="186">
        <f t="shared" si="65"/>
        <v>0</v>
      </c>
      <c r="AK659" s="186">
        <f t="shared" si="64"/>
        <v>0</v>
      </c>
      <c r="AL659" s="196"/>
      <c r="AM659" s="187" t="str">
        <f>_xlfn.XLOOKUP(Tabela6[[#This Row],[Unidade]],tabShoppingsEmails[Shopping],tabShoppingsEmails[E-mails consolidados])</f>
        <v>roberta.santos@allos.co; vanilza.pereira@allos.co; marlos.crispim@allos.co; luis.veloso@allos.co; rodrigo.viana@allos.co; tj.inspetor_ope@allos.co; leonardo.oliveira@allos.co</v>
      </c>
    </row>
    <row r="660" spans="1:39" ht="20.85" hidden="1" customHeight="1" thickBot="1">
      <c r="A660" s="185"/>
      <c r="B660" s="186" t="s">
        <v>99</v>
      </c>
      <c r="C660" s="186" t="s">
        <v>207</v>
      </c>
      <c r="D660" s="199" t="s">
        <v>89</v>
      </c>
      <c r="E660" s="199" t="s">
        <v>30</v>
      </c>
      <c r="F660" s="191">
        <v>7</v>
      </c>
      <c r="G660" s="191">
        <v>7</v>
      </c>
      <c r="H660" s="191">
        <v>0</v>
      </c>
      <c r="I660" s="191">
        <v>0</v>
      </c>
      <c r="J660" s="222">
        <v>38170.62855100233</v>
      </c>
      <c r="K660" s="191"/>
      <c r="L660" s="192">
        <v>0</v>
      </c>
      <c r="M660" s="192"/>
      <c r="N660" s="192">
        <v>0</v>
      </c>
      <c r="O660" s="200" t="s">
        <v>254</v>
      </c>
      <c r="P660" s="192"/>
      <c r="Q660" s="192">
        <v>0</v>
      </c>
      <c r="R660" s="192"/>
      <c r="S660" s="192">
        <v>0</v>
      </c>
      <c r="T660" s="193" t="str">
        <f>IF(Tabela6[[#This Row],[Desconto SLA Mês]]&lt;&gt;"preenchimento pendente","Sim","Não")</f>
        <v>Não</v>
      </c>
      <c r="U660" s="168">
        <f t="shared" si="62"/>
        <v>38170.62855100233</v>
      </c>
      <c r="V660" s="194"/>
      <c r="W660" s="194"/>
      <c r="X660" s="194"/>
      <c r="Y660" s="194"/>
      <c r="Z660" s="195">
        <v>45809</v>
      </c>
      <c r="AA660" s="301" cm="1">
        <f t="array" ref="AA660">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45839</v>
      </c>
      <c r="AB660" s="186"/>
      <c r="AC660" s="186"/>
      <c r="AD660" s="186"/>
      <c r="AE660" s="196"/>
      <c r="AF660" s="197"/>
      <c r="AG660" s="196"/>
      <c r="AH660" s="196"/>
      <c r="AI660" s="186">
        <f t="shared" si="63"/>
        <v>0</v>
      </c>
      <c r="AJ660" s="186">
        <f t="shared" si="65"/>
        <v>0</v>
      </c>
      <c r="AK660" s="186">
        <f t="shared" si="64"/>
        <v>0</v>
      </c>
      <c r="AL660" s="196"/>
      <c r="AM660" s="187" t="str">
        <f>_xlfn.XLOOKUP(Tabela6[[#This Row],[Unidade]],tabShoppingsEmails[Shopping],tabShoppingsEmails[E-mails consolidados])</f>
        <v>roberta.santos@allos.co; vanilza.pereira@allos.co; marlos.crispim@allos.co; luis.veloso@allos.co; rodrigo.viana@allos.co; tj.inspetor_ope@allos.co; leonardo.oliveira@allos.co</v>
      </c>
    </row>
    <row r="661" spans="1:39" ht="20.85" hidden="1" customHeight="1" thickBot="1">
      <c r="A661" s="185">
        <v>45873</v>
      </c>
      <c r="B661" s="186" t="s">
        <v>99</v>
      </c>
      <c r="C661" s="211" t="s">
        <v>207</v>
      </c>
      <c r="D661" s="224" t="s">
        <v>89</v>
      </c>
      <c r="E661" s="199" t="s">
        <v>30</v>
      </c>
      <c r="F661" s="191">
        <v>7</v>
      </c>
      <c r="G661" s="191">
        <v>7</v>
      </c>
      <c r="H661" s="191">
        <v>0</v>
      </c>
      <c r="I661" s="191">
        <v>0</v>
      </c>
      <c r="J661" s="222">
        <v>40226.080000000002</v>
      </c>
      <c r="K661" s="191"/>
      <c r="L661" s="192">
        <v>0</v>
      </c>
      <c r="M661" s="192"/>
      <c r="N661" s="192">
        <v>0</v>
      </c>
      <c r="O661" s="192">
        <v>0</v>
      </c>
      <c r="P661" s="192"/>
      <c r="Q661" s="192">
        <v>0</v>
      </c>
      <c r="R661" s="192">
        <v>0</v>
      </c>
      <c r="S661" s="192">
        <v>0</v>
      </c>
      <c r="T661" s="193" t="str">
        <f>IF(Tabela6[[#This Row],[Desconto SLA Mês]]&lt;&gt;"preenchimento pendente","Sim","Não")</f>
        <v>Sim</v>
      </c>
      <c r="U661" s="168">
        <f t="shared" si="62"/>
        <v>40226.080000000002</v>
      </c>
      <c r="V661" s="194"/>
      <c r="W661" s="194"/>
      <c r="X661" s="194">
        <v>1820.59</v>
      </c>
      <c r="Y661" s="194" t="s">
        <v>281</v>
      </c>
      <c r="Z661" s="195">
        <v>45839</v>
      </c>
      <c r="AA661" s="301" cm="1">
        <f t="array" ref="AA661">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45870</v>
      </c>
      <c r="AB661" s="186"/>
      <c r="AC661" s="186"/>
      <c r="AD661" s="186"/>
      <c r="AE661" s="196"/>
      <c r="AF661" s="197"/>
      <c r="AG661" s="196"/>
      <c r="AH661" s="196"/>
      <c r="AI661" s="186">
        <f t="shared" si="63"/>
        <v>0</v>
      </c>
      <c r="AJ661" s="186">
        <f t="shared" si="65"/>
        <v>0</v>
      </c>
      <c r="AK661" s="186">
        <f t="shared" si="64"/>
        <v>0</v>
      </c>
      <c r="AL661" s="196"/>
      <c r="AM661" s="187" t="str">
        <f>_xlfn.XLOOKUP(Tabela6[[#This Row],[Unidade]],tabShoppingsEmails[Shopping],tabShoppingsEmails[E-mails consolidados])</f>
        <v>roberta.santos@allos.co; vanilza.pereira@allos.co; marlos.crispim@allos.co; luis.veloso@allos.co; rodrigo.viana@allos.co; tj.inspetor_ope@allos.co; leonardo.oliveira@allos.co</v>
      </c>
    </row>
    <row r="662" spans="1:39" ht="20.85" hidden="1" customHeight="1" thickBot="1">
      <c r="A662" s="185">
        <v>45901</v>
      </c>
      <c r="B662" s="186" t="s">
        <v>99</v>
      </c>
      <c r="C662" s="215" t="s">
        <v>207</v>
      </c>
      <c r="D662" s="220" t="s">
        <v>89</v>
      </c>
      <c r="E662" s="199" t="s">
        <v>30</v>
      </c>
      <c r="F662" s="191">
        <v>7</v>
      </c>
      <c r="G662" s="191">
        <v>7</v>
      </c>
      <c r="H662" s="191">
        <v>0</v>
      </c>
      <c r="I662" s="191">
        <v>0</v>
      </c>
      <c r="J662" s="222">
        <v>40226.080000000002</v>
      </c>
      <c r="K662" s="191"/>
      <c r="L662" s="192">
        <v>0</v>
      </c>
      <c r="M662" s="192"/>
      <c r="N662" s="192">
        <v>0</v>
      </c>
      <c r="O662" s="200" t="s">
        <v>254</v>
      </c>
      <c r="P662" s="192"/>
      <c r="Q662" s="192">
        <v>0</v>
      </c>
      <c r="R662" s="192">
        <v>0</v>
      </c>
      <c r="S662" s="192">
        <v>0</v>
      </c>
      <c r="T662" s="193" t="str">
        <f>IF(Tabela6[[#This Row],[Desconto SLA Mês]]&lt;&gt;"preenchimento pendente","Sim","Não")</f>
        <v>Não</v>
      </c>
      <c r="U662" s="168">
        <f t="shared" si="62"/>
        <v>40226.080000000002</v>
      </c>
      <c r="V662" s="194"/>
      <c r="W662" s="194"/>
      <c r="X662" s="194">
        <v>1820.59</v>
      </c>
      <c r="Y662" s="194" t="s">
        <v>272</v>
      </c>
      <c r="Z662" s="195">
        <v>45870</v>
      </c>
      <c r="AA662" s="301" cm="1">
        <f t="array" ref="AA662">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45901</v>
      </c>
      <c r="AB662" s="186"/>
      <c r="AC662" s="186"/>
      <c r="AD662" s="186"/>
      <c r="AE662" s="196"/>
      <c r="AF662" s="197"/>
      <c r="AG662" s="196"/>
      <c r="AH662" s="196"/>
      <c r="AI662" s="186">
        <f t="shared" si="63"/>
        <v>0</v>
      </c>
      <c r="AJ662" s="186">
        <f t="shared" si="65"/>
        <v>0</v>
      </c>
      <c r="AK662" s="186">
        <f t="shared" si="64"/>
        <v>0</v>
      </c>
      <c r="AL662" s="196"/>
      <c r="AM662" s="187" t="str">
        <f>_xlfn.XLOOKUP(Tabela6[[#This Row],[Unidade]],tabShoppingsEmails[Shopping],tabShoppingsEmails[E-mails consolidados])</f>
        <v>roberta.santos@allos.co; vanilza.pereira@allos.co; marlos.crispim@allos.co; luis.veloso@allos.co; rodrigo.viana@allos.co; tj.inspetor_ope@allos.co; leonardo.oliveira@allos.co</v>
      </c>
    </row>
    <row r="663" spans="1:39" ht="20.85" hidden="1" customHeight="1" thickBot="1">
      <c r="A663" s="185">
        <v>45931</v>
      </c>
      <c r="B663" s="186" t="s">
        <v>99</v>
      </c>
      <c r="C663" s="187" t="s">
        <v>207</v>
      </c>
      <c r="D663" s="188" t="s">
        <v>89</v>
      </c>
      <c r="E663" s="199" t="s">
        <v>30</v>
      </c>
      <c r="F663" s="191">
        <v>7</v>
      </c>
      <c r="G663" s="191">
        <v>7</v>
      </c>
      <c r="H663" s="191">
        <v>0</v>
      </c>
      <c r="I663" s="191">
        <v>0</v>
      </c>
      <c r="J663" s="222">
        <v>40226.080000000002</v>
      </c>
      <c r="K663" s="191"/>
      <c r="L663" s="192">
        <v>0</v>
      </c>
      <c r="M663" s="192"/>
      <c r="N663" s="192">
        <v>0</v>
      </c>
      <c r="O663" s="192">
        <v>0</v>
      </c>
      <c r="P663" s="192"/>
      <c r="Q663" s="192">
        <v>0</v>
      </c>
      <c r="R663" s="192">
        <v>0</v>
      </c>
      <c r="S663" s="192">
        <v>0</v>
      </c>
      <c r="T663" s="193" t="str">
        <f>IF(Tabela6[[#This Row],[Desconto SLA Mês]]&lt;&gt;"preenchimento pendente","Sim","Não")</f>
        <v>Sim</v>
      </c>
      <c r="U663" s="168">
        <f t="shared" si="62"/>
        <v>40226.080000000002</v>
      </c>
      <c r="V663" s="194"/>
      <c r="W663" s="194"/>
      <c r="X663" s="194"/>
      <c r="Y663" s="194"/>
      <c r="Z663" s="195">
        <v>45901</v>
      </c>
      <c r="AA663" s="301" cm="1">
        <f t="array" ref="AA663">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45931</v>
      </c>
      <c r="AB663" s="186"/>
      <c r="AC663" s="186"/>
      <c r="AD663" s="186"/>
      <c r="AE663" s="196"/>
      <c r="AF663" s="197"/>
      <c r="AG663" s="196"/>
      <c r="AH663" s="196"/>
      <c r="AI663" s="186">
        <f t="shared" si="63"/>
        <v>0</v>
      </c>
      <c r="AJ663" s="186">
        <f t="shared" si="65"/>
        <v>0</v>
      </c>
      <c r="AK663" s="186">
        <f t="shared" si="64"/>
        <v>0</v>
      </c>
      <c r="AL663" s="196"/>
      <c r="AM663" s="187" t="str">
        <f>_xlfn.XLOOKUP(Tabela6[[#This Row],[Unidade]],tabShoppingsEmails[Shopping],tabShoppingsEmails[E-mails consolidados])</f>
        <v>roberta.santos@allos.co; vanilza.pereira@allos.co; marlos.crispim@allos.co; luis.veloso@allos.co; rodrigo.viana@allos.co; tj.inspetor_ope@allos.co; leonardo.oliveira@allos.co</v>
      </c>
    </row>
    <row r="664" spans="1:39" ht="20.85" hidden="1" customHeight="1" thickBot="1">
      <c r="A664" s="185"/>
      <c r="B664" s="186" t="s">
        <v>252</v>
      </c>
      <c r="C664" s="186" t="s">
        <v>207</v>
      </c>
      <c r="D664" s="199" t="s">
        <v>89</v>
      </c>
      <c r="E664" s="199" t="s">
        <v>30</v>
      </c>
      <c r="F664" s="191">
        <v>7</v>
      </c>
      <c r="G664" s="191"/>
      <c r="H664" s="191"/>
      <c r="I664" s="191"/>
      <c r="J664" s="222"/>
      <c r="K664" s="191"/>
      <c r="L664" s="192"/>
      <c r="M664" s="192"/>
      <c r="N664" s="192"/>
      <c r="O664" s="192"/>
      <c r="P664" s="192"/>
      <c r="Q664" s="192"/>
      <c r="R664" s="192"/>
      <c r="S664" s="192"/>
      <c r="T664" s="193" t="str">
        <f>IF(Tabela6[[#This Row],[Desconto SLA Mês]]&lt;&gt;"preenchimento pendente","Sim","Não")</f>
        <v>Sim</v>
      </c>
      <c r="U664" s="168">
        <f t="shared" si="62"/>
        <v>0</v>
      </c>
      <c r="V664" s="194"/>
      <c r="W664" s="194"/>
      <c r="X664" s="194"/>
      <c r="Y664" s="194"/>
      <c r="Z664" s="195">
        <v>45931</v>
      </c>
      <c r="AA664" s="301" cm="1">
        <f t="array" ref="AA664">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45962</v>
      </c>
      <c r="AB664" s="204"/>
      <c r="AC664" s="204"/>
      <c r="AD664" s="186"/>
      <c r="AE664" s="196"/>
      <c r="AF664" s="197"/>
      <c r="AG664" s="196"/>
      <c r="AH664" s="196"/>
      <c r="AI664" s="186">
        <f t="shared" si="63"/>
        <v>0</v>
      </c>
      <c r="AJ664" s="186">
        <f t="shared" si="65"/>
        <v>0</v>
      </c>
      <c r="AK664" s="186">
        <f t="shared" si="64"/>
        <v>0</v>
      </c>
      <c r="AL664" s="196"/>
      <c r="AM664" s="187" t="str">
        <f>_xlfn.XLOOKUP(Tabela6[[#This Row],[Unidade]],tabShoppingsEmails[Shopping],tabShoppingsEmails[E-mails consolidados])</f>
        <v>roberta.santos@allos.co; vanilza.pereira@allos.co; marlos.crispim@allos.co; luis.veloso@allos.co; rodrigo.viana@allos.co; tj.inspetor_ope@allos.co; leonardo.oliveira@allos.co</v>
      </c>
    </row>
    <row r="665" spans="1:39" ht="20.85" hidden="1" customHeight="1" thickBot="1">
      <c r="A665" s="185"/>
      <c r="B665" s="186" t="s">
        <v>252</v>
      </c>
      <c r="C665" s="186" t="s">
        <v>207</v>
      </c>
      <c r="D665" s="199" t="s">
        <v>89</v>
      </c>
      <c r="E665" s="199" t="s">
        <v>30</v>
      </c>
      <c r="F665" s="191">
        <v>7</v>
      </c>
      <c r="G665" s="191"/>
      <c r="H665" s="191"/>
      <c r="I665" s="191"/>
      <c r="J665" s="222"/>
      <c r="K665" s="191"/>
      <c r="L665" s="192"/>
      <c r="M665" s="192"/>
      <c r="N665" s="192"/>
      <c r="O665" s="192"/>
      <c r="P665" s="192"/>
      <c r="Q665" s="192"/>
      <c r="R665" s="192"/>
      <c r="S665" s="192"/>
      <c r="T665" s="193" t="str">
        <f>IF(Tabela6[[#This Row],[Desconto SLA Mês]]&lt;&gt;"preenchimento pendente","Sim","Não")</f>
        <v>Sim</v>
      </c>
      <c r="U665" s="168">
        <f t="shared" si="62"/>
        <v>0</v>
      </c>
      <c r="V665" s="194"/>
      <c r="W665" s="194"/>
      <c r="X665" s="194"/>
      <c r="Y665" s="194"/>
      <c r="Z665" s="195">
        <v>45962</v>
      </c>
      <c r="AA665" s="301" cm="1">
        <f t="array" ref="AA665">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45992</v>
      </c>
      <c r="AB665" s="204"/>
      <c r="AC665" s="204"/>
      <c r="AD665" s="186"/>
      <c r="AE665" s="196"/>
      <c r="AF665" s="197"/>
      <c r="AG665" s="196"/>
      <c r="AH665" s="196"/>
      <c r="AI665" s="186">
        <f t="shared" si="63"/>
        <v>0</v>
      </c>
      <c r="AJ665" s="186">
        <f t="shared" si="65"/>
        <v>0</v>
      </c>
      <c r="AK665" s="186">
        <f t="shared" si="64"/>
        <v>0</v>
      </c>
      <c r="AL665" s="196"/>
      <c r="AM665" s="187" t="str">
        <f>_xlfn.XLOOKUP(Tabela6[[#This Row],[Unidade]],tabShoppingsEmails[Shopping],tabShoppingsEmails[E-mails consolidados])</f>
        <v>roberta.santos@allos.co; vanilza.pereira@allos.co; marlos.crispim@allos.co; luis.veloso@allos.co; rodrigo.viana@allos.co; tj.inspetor_ope@allos.co; leonardo.oliveira@allos.co</v>
      </c>
    </row>
    <row r="666" spans="1:39" ht="20.85" hidden="1" customHeight="1" thickBot="1">
      <c r="A666" s="185"/>
      <c r="B666" s="186" t="s">
        <v>252</v>
      </c>
      <c r="C666" s="186" t="s">
        <v>207</v>
      </c>
      <c r="D666" s="199" t="s">
        <v>89</v>
      </c>
      <c r="E666" s="199" t="s">
        <v>30</v>
      </c>
      <c r="F666" s="191">
        <v>7</v>
      </c>
      <c r="G666" s="191"/>
      <c r="H666" s="191"/>
      <c r="I666" s="191"/>
      <c r="J666" s="222"/>
      <c r="K666" s="191"/>
      <c r="L666" s="192"/>
      <c r="M666" s="192"/>
      <c r="N666" s="192"/>
      <c r="O666" s="192"/>
      <c r="P666" s="192"/>
      <c r="Q666" s="192"/>
      <c r="R666" s="192"/>
      <c r="S666" s="192"/>
      <c r="T666" s="193" t="str">
        <f>IF(Tabela6[[#This Row],[Desconto SLA Mês]]&lt;&gt;"preenchimento pendente","Sim","Não")</f>
        <v>Sim</v>
      </c>
      <c r="U666" s="168">
        <f t="shared" si="62"/>
        <v>0</v>
      </c>
      <c r="V666" s="194"/>
      <c r="W666" s="194"/>
      <c r="X666" s="194"/>
      <c r="Y666" s="194"/>
      <c r="Z666" s="195">
        <v>45992</v>
      </c>
      <c r="AA666" s="301" cm="1">
        <f t="array" ref="AA666">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46023</v>
      </c>
      <c r="AB666" s="186"/>
      <c r="AC666" s="186"/>
      <c r="AD666" s="186"/>
      <c r="AE666" s="196"/>
      <c r="AF666" s="197"/>
      <c r="AG666" s="196"/>
      <c r="AH666" s="196"/>
      <c r="AI666" s="186">
        <f t="shared" si="63"/>
        <v>0</v>
      </c>
      <c r="AJ666" s="186">
        <f t="shared" si="65"/>
        <v>0</v>
      </c>
      <c r="AK666" s="186">
        <f t="shared" si="64"/>
        <v>0</v>
      </c>
      <c r="AL666" s="196"/>
      <c r="AM666" s="187" t="str">
        <f>_xlfn.XLOOKUP(Tabela6[[#This Row],[Unidade]],tabShoppingsEmails[Shopping],tabShoppingsEmails[E-mails consolidados])</f>
        <v>roberta.santos@allos.co; vanilza.pereira@allos.co; marlos.crispim@allos.co; luis.veloso@allos.co; rodrigo.viana@allos.co; tj.inspetor_ope@allos.co; leonardo.oliveira@allos.co</v>
      </c>
    </row>
    <row r="667" spans="1:39" ht="20.85" hidden="1" customHeight="1" thickBot="1">
      <c r="A667" s="185"/>
      <c r="B667" s="186" t="s">
        <v>99</v>
      </c>
      <c r="C667" s="186" t="s">
        <v>207</v>
      </c>
      <c r="D667" s="199" t="s">
        <v>85</v>
      </c>
      <c r="E667" s="199" t="s">
        <v>78</v>
      </c>
      <c r="F667" s="191">
        <v>31</v>
      </c>
      <c r="G667" s="191">
        <v>31</v>
      </c>
      <c r="H667" s="191">
        <v>12</v>
      </c>
      <c r="I667" s="191">
        <v>0</v>
      </c>
      <c r="J667" s="222">
        <v>148869.14000000001</v>
      </c>
      <c r="K667" s="191">
        <v>0</v>
      </c>
      <c r="L667" s="192">
        <v>-2906.31</v>
      </c>
      <c r="M667" s="192">
        <v>0</v>
      </c>
      <c r="N667" s="192">
        <v>0</v>
      </c>
      <c r="O667" s="192">
        <v>-1736.81</v>
      </c>
      <c r="P667" s="192">
        <v>0</v>
      </c>
      <c r="Q667" s="192">
        <v>0</v>
      </c>
      <c r="R667" s="192">
        <v>0</v>
      </c>
      <c r="S667" s="192">
        <v>0</v>
      </c>
      <c r="T667" s="193" t="str">
        <f>IF(Tabela6[[#This Row],[Desconto SLA Mês]]&lt;&gt;"preenchimento pendente","Sim","Não")</f>
        <v>Sim</v>
      </c>
      <c r="U667" s="168">
        <f t="shared" si="62"/>
        <v>144226.02000000002</v>
      </c>
      <c r="V667" s="194"/>
      <c r="W667" s="194"/>
      <c r="X667" s="194">
        <v>0</v>
      </c>
      <c r="Y667" s="194">
        <v>0</v>
      </c>
      <c r="Z667" s="195">
        <v>45658</v>
      </c>
      <c r="AA667" s="301" cm="1">
        <f t="array" ref="AA667">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45689</v>
      </c>
      <c r="AB667" s="186"/>
      <c r="AC667" s="186"/>
      <c r="AD667" s="186"/>
      <c r="AE667" s="196"/>
      <c r="AF667" s="197"/>
      <c r="AG667" s="196"/>
      <c r="AH667" s="196"/>
      <c r="AI667" s="186">
        <f t="shared" si="63"/>
        <v>2906.31</v>
      </c>
      <c r="AJ667" s="186">
        <f t="shared" si="65"/>
        <v>0</v>
      </c>
      <c r="AK667" s="186">
        <f t="shared" si="64"/>
        <v>4643.1199999999953</v>
      </c>
      <c r="AL667" s="196"/>
      <c r="AM667" s="187" t="str">
        <f>_xlfn.XLOOKUP(Tabela6[[#This Row],[Unidade]],tabShoppingsEmails[Shopping],tabShoppingsEmails[E-mails consolidados])</f>
        <v>roberta.santos@allos.co; vanilza.pereira@allos.co; marlos.crispim@allos.co; luis.veloso@allos.co; rodrigo.viana@allos.co; tj.inspetor_ope@allos.co; leonardo.oliveira@allos.co</v>
      </c>
    </row>
    <row r="668" spans="1:39" ht="20.85" hidden="1" customHeight="1" thickBot="1">
      <c r="A668" s="185"/>
      <c r="B668" s="186" t="s">
        <v>99</v>
      </c>
      <c r="C668" s="186" t="s">
        <v>207</v>
      </c>
      <c r="D668" s="199" t="s">
        <v>85</v>
      </c>
      <c r="E668" s="199" t="s">
        <v>78</v>
      </c>
      <c r="F668" s="191">
        <v>31</v>
      </c>
      <c r="G668" s="191">
        <v>31</v>
      </c>
      <c r="H668" s="191">
        <v>5</v>
      </c>
      <c r="I668" s="191">
        <v>0</v>
      </c>
      <c r="J668" s="222">
        <v>148869.14000000001</v>
      </c>
      <c r="K668" s="191">
        <v>0</v>
      </c>
      <c r="L668" s="192">
        <v>-1238.1500000000001</v>
      </c>
      <c r="M668" s="192">
        <v>0</v>
      </c>
      <c r="N668" s="192">
        <v>0</v>
      </c>
      <c r="O668" s="192">
        <v>-744.35</v>
      </c>
      <c r="P668" s="192">
        <v>0</v>
      </c>
      <c r="Q668" s="192">
        <v>0</v>
      </c>
      <c r="R668" s="192">
        <v>0</v>
      </c>
      <c r="S668" s="192">
        <v>0</v>
      </c>
      <c r="T668" s="193" t="str">
        <f>IF(Tabela6[[#This Row],[Desconto SLA Mês]]&lt;&gt;"preenchimento pendente","Sim","Não")</f>
        <v>Sim</v>
      </c>
      <c r="U668" s="168">
        <f t="shared" si="62"/>
        <v>146886.64000000001</v>
      </c>
      <c r="V668" s="194"/>
      <c r="W668" s="194"/>
      <c r="X668" s="194"/>
      <c r="Y668" s="194"/>
      <c r="Z668" s="195">
        <v>45689</v>
      </c>
      <c r="AA668" s="301" cm="1">
        <f t="array" ref="AA668">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45717</v>
      </c>
      <c r="AB668" s="186"/>
      <c r="AC668" s="186"/>
      <c r="AD668" s="186"/>
      <c r="AE668" s="196"/>
      <c r="AF668" s="197"/>
      <c r="AG668" s="196"/>
      <c r="AH668" s="196"/>
      <c r="AI668" s="186">
        <f t="shared" si="63"/>
        <v>1238.1500000000001</v>
      </c>
      <c r="AJ668" s="186">
        <f t="shared" si="65"/>
        <v>0</v>
      </c>
      <c r="AK668" s="186">
        <f t="shared" si="64"/>
        <v>1982.5</v>
      </c>
      <c r="AL668" s="196"/>
      <c r="AM668" s="187" t="str">
        <f>_xlfn.XLOOKUP(Tabela6[[#This Row],[Unidade]],tabShoppingsEmails[Shopping],tabShoppingsEmails[E-mails consolidados])</f>
        <v>roberta.santos@allos.co; vanilza.pereira@allos.co; marlos.crispim@allos.co; luis.veloso@allos.co; rodrigo.viana@allos.co; tj.inspetor_ope@allos.co; leonardo.oliveira@allos.co</v>
      </c>
    </row>
    <row r="669" spans="1:39" ht="20.85" hidden="1" customHeight="1" thickBot="1">
      <c r="A669" s="185"/>
      <c r="B669" s="186" t="s">
        <v>99</v>
      </c>
      <c r="C669" s="186" t="s">
        <v>207</v>
      </c>
      <c r="D669" s="199" t="s">
        <v>85</v>
      </c>
      <c r="E669" s="199" t="s">
        <v>78</v>
      </c>
      <c r="F669" s="191">
        <v>31</v>
      </c>
      <c r="G669" s="191">
        <v>31</v>
      </c>
      <c r="H669" s="191">
        <v>4</v>
      </c>
      <c r="I669" s="191">
        <v>0</v>
      </c>
      <c r="J669" s="222">
        <v>148869.14000000001</v>
      </c>
      <c r="K669" s="192">
        <v>-947.02</v>
      </c>
      <c r="L669" s="192">
        <v>-947.02</v>
      </c>
      <c r="M669" s="192">
        <v>0</v>
      </c>
      <c r="N669" s="192">
        <v>0</v>
      </c>
      <c r="O669" s="192">
        <v>-744.35</v>
      </c>
      <c r="P669" s="192">
        <v>0</v>
      </c>
      <c r="Q669" s="192">
        <v>0</v>
      </c>
      <c r="R669" s="192">
        <v>0</v>
      </c>
      <c r="S669" s="192">
        <v>0</v>
      </c>
      <c r="T669" s="193" t="str">
        <f>IF(Tabela6[[#This Row],[Desconto SLA Mês]]&lt;&gt;"preenchimento pendente","Sim","Não")</f>
        <v>Sim</v>
      </c>
      <c r="U669" s="168">
        <f t="shared" si="62"/>
        <v>147177.77000000002</v>
      </c>
      <c r="V669" s="194"/>
      <c r="W669" s="194"/>
      <c r="X669" s="194"/>
      <c r="Y669" s="194"/>
      <c r="Z669" s="195">
        <v>45717</v>
      </c>
      <c r="AA669" s="301" cm="1">
        <f t="array" ref="AA669">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45748</v>
      </c>
      <c r="AB669" s="186"/>
      <c r="AC669" s="186"/>
      <c r="AD669" s="186"/>
      <c r="AE669" s="196"/>
      <c r="AF669" s="197"/>
      <c r="AG669" s="196"/>
      <c r="AH669" s="196"/>
      <c r="AI669" s="186">
        <f t="shared" si="63"/>
        <v>0</v>
      </c>
      <c r="AJ669" s="186">
        <f t="shared" si="65"/>
        <v>0</v>
      </c>
      <c r="AK669" s="186">
        <f t="shared" si="64"/>
        <v>1691.3699999999953</v>
      </c>
      <c r="AL669" s="196"/>
      <c r="AM669" s="187" t="str">
        <f>_xlfn.XLOOKUP(Tabela6[[#This Row],[Unidade]],tabShoppingsEmails[Shopping],tabShoppingsEmails[E-mails consolidados])</f>
        <v>roberta.santos@allos.co; vanilza.pereira@allos.co; marlos.crispim@allos.co; luis.veloso@allos.co; rodrigo.viana@allos.co; tj.inspetor_ope@allos.co; leonardo.oliveira@allos.co</v>
      </c>
    </row>
    <row r="670" spans="1:39" ht="20.85" hidden="1" customHeight="1" thickBot="1">
      <c r="A670" s="185"/>
      <c r="B670" s="186" t="s">
        <v>99</v>
      </c>
      <c r="C670" s="186" t="s">
        <v>207</v>
      </c>
      <c r="D670" s="199" t="s">
        <v>85</v>
      </c>
      <c r="E670" s="199" t="s">
        <v>78</v>
      </c>
      <c r="F670" s="191">
        <v>31</v>
      </c>
      <c r="G670" s="191">
        <v>31</v>
      </c>
      <c r="H670" s="191">
        <v>13</v>
      </c>
      <c r="I670" s="191">
        <v>0</v>
      </c>
      <c r="J670" s="222">
        <v>158775</v>
      </c>
      <c r="K670" s="191"/>
      <c r="L670" s="192">
        <v>-2051.79</v>
      </c>
      <c r="M670" s="192"/>
      <c r="N670" s="192">
        <v>0</v>
      </c>
      <c r="O670" s="192">
        <v>-1587.75</v>
      </c>
      <c r="P670" s="192"/>
      <c r="Q670" s="192">
        <v>0</v>
      </c>
      <c r="R670" s="192"/>
      <c r="S670" s="192">
        <v>0</v>
      </c>
      <c r="T670" s="193" t="str">
        <f>IF(Tabela6[[#This Row],[Desconto SLA Mês]]&lt;&gt;"preenchimento pendente","Sim","Não")</f>
        <v>Sim</v>
      </c>
      <c r="U670" s="168">
        <f t="shared" si="62"/>
        <v>155135.46</v>
      </c>
      <c r="V670" s="194"/>
      <c r="W670" s="194"/>
      <c r="X670" s="194">
        <v>9344.0938850000093</v>
      </c>
      <c r="Y670" s="194" t="s">
        <v>263</v>
      </c>
      <c r="Z670" s="195">
        <v>45748</v>
      </c>
      <c r="AA670" s="301" cm="1">
        <f t="array" ref="AA670">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45778</v>
      </c>
      <c r="AB670" s="186"/>
      <c r="AC670" s="186"/>
      <c r="AD670" s="186"/>
      <c r="AE670" s="196"/>
      <c r="AF670" s="197"/>
      <c r="AG670" s="196"/>
      <c r="AH670" s="196"/>
      <c r="AI670" s="186">
        <f t="shared" si="63"/>
        <v>2051.79</v>
      </c>
      <c r="AJ670" s="186">
        <f t="shared" si="65"/>
        <v>0</v>
      </c>
      <c r="AK670" s="186">
        <f t="shared" si="64"/>
        <v>3639.5400000000081</v>
      </c>
      <c r="AL670" s="196"/>
      <c r="AM670" s="187" t="str">
        <f>_xlfn.XLOOKUP(Tabela6[[#This Row],[Unidade]],tabShoppingsEmails[Shopping],tabShoppingsEmails[E-mails consolidados])</f>
        <v>roberta.santos@allos.co; vanilza.pereira@allos.co; marlos.crispim@allos.co; luis.veloso@allos.co; rodrigo.viana@allos.co; tj.inspetor_ope@allos.co; leonardo.oliveira@allos.co</v>
      </c>
    </row>
    <row r="671" spans="1:39" ht="20.85" hidden="1" customHeight="1" thickBot="1">
      <c r="A671" s="185"/>
      <c r="B671" s="186" t="s">
        <v>99</v>
      </c>
      <c r="C671" s="186" t="s">
        <v>207</v>
      </c>
      <c r="D671" s="199" t="s">
        <v>85</v>
      </c>
      <c r="E671" s="199" t="s">
        <v>78</v>
      </c>
      <c r="F671" s="191">
        <v>31</v>
      </c>
      <c r="G671" s="191">
        <v>31</v>
      </c>
      <c r="H671" s="191">
        <v>8</v>
      </c>
      <c r="I671" s="191">
        <v>12</v>
      </c>
      <c r="J671" s="222">
        <v>158775</v>
      </c>
      <c r="K671" s="191"/>
      <c r="L671" s="192">
        <v>-1262.6400000000001</v>
      </c>
      <c r="M671" s="192"/>
      <c r="N671" s="192">
        <v>-262.08</v>
      </c>
      <c r="O671" s="192">
        <v>-1587.75</v>
      </c>
      <c r="P671" s="192"/>
      <c r="Q671" s="192">
        <v>0</v>
      </c>
      <c r="R671" s="192"/>
      <c r="S671" s="192">
        <v>0</v>
      </c>
      <c r="T671" s="193" t="str">
        <f>IF(Tabela6[[#This Row],[Desconto SLA Mês]]&lt;&gt;"preenchimento pendente","Sim","Não")</f>
        <v>Sim</v>
      </c>
      <c r="U671" s="168">
        <f t="shared" si="62"/>
        <v>155662.53</v>
      </c>
      <c r="V671" s="194"/>
      <c r="W671" s="194"/>
      <c r="X671" s="194"/>
      <c r="Y671" s="194"/>
      <c r="Z671" s="195">
        <v>45778</v>
      </c>
      <c r="AA671" s="301" cm="1">
        <f t="array" ref="AA671">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45809</v>
      </c>
      <c r="AB671" s="186"/>
      <c r="AC671" s="186"/>
      <c r="AD671" s="186"/>
      <c r="AE671" s="196"/>
      <c r="AF671" s="197"/>
      <c r="AG671" s="196"/>
      <c r="AH671" s="196"/>
      <c r="AI671" s="186">
        <f t="shared" si="63"/>
        <v>1262.6400000000001</v>
      </c>
      <c r="AJ671" s="186">
        <f t="shared" si="65"/>
        <v>0</v>
      </c>
      <c r="AK671" s="186">
        <f t="shared" si="64"/>
        <v>3112.4700000000012</v>
      </c>
      <c r="AL671" s="196"/>
      <c r="AM671" s="187" t="str">
        <f>_xlfn.XLOOKUP(Tabela6[[#This Row],[Unidade]],tabShoppingsEmails[Shopping],tabShoppingsEmails[E-mails consolidados])</f>
        <v>roberta.santos@allos.co; vanilza.pereira@allos.co; marlos.crispim@allos.co; luis.veloso@allos.co; rodrigo.viana@allos.co; tj.inspetor_ope@allos.co; leonardo.oliveira@allos.co</v>
      </c>
    </row>
    <row r="672" spans="1:39" ht="20.85" hidden="1" customHeight="1" thickBot="1">
      <c r="A672" s="185"/>
      <c r="B672" s="186" t="s">
        <v>99</v>
      </c>
      <c r="C672" s="186" t="s">
        <v>207</v>
      </c>
      <c r="D672" s="199" t="s">
        <v>85</v>
      </c>
      <c r="E672" s="199" t="s">
        <v>78</v>
      </c>
      <c r="F672" s="191">
        <v>31</v>
      </c>
      <c r="G672" s="191">
        <v>31</v>
      </c>
      <c r="H672" s="191">
        <v>2</v>
      </c>
      <c r="I672" s="191">
        <v>0</v>
      </c>
      <c r="J672" s="222">
        <v>158775</v>
      </c>
      <c r="K672" s="191"/>
      <c r="L672" s="192">
        <v>-315.66000000000003</v>
      </c>
      <c r="M672" s="192"/>
      <c r="N672" s="192">
        <v>0</v>
      </c>
      <c r="O672" s="192">
        <v>-793.88</v>
      </c>
      <c r="P672" s="192"/>
      <c r="Q672" s="192">
        <v>0</v>
      </c>
      <c r="R672" s="192"/>
      <c r="S672" s="192">
        <v>0</v>
      </c>
      <c r="T672" s="193" t="str">
        <f>IF(Tabela6[[#This Row],[Desconto SLA Mês]]&lt;&gt;"preenchimento pendente","Sim","Não")</f>
        <v>Sim</v>
      </c>
      <c r="U672" s="168">
        <f t="shared" si="62"/>
        <v>157665.46</v>
      </c>
      <c r="V672" s="194"/>
      <c r="W672" s="194"/>
      <c r="X672" s="194"/>
      <c r="Y672" s="194"/>
      <c r="Z672" s="195">
        <v>45809</v>
      </c>
      <c r="AA672" s="301" cm="1">
        <f t="array" ref="AA672">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45839</v>
      </c>
      <c r="AB672" s="186"/>
      <c r="AC672" s="186"/>
      <c r="AD672" s="186"/>
      <c r="AE672" s="196"/>
      <c r="AF672" s="197"/>
      <c r="AG672" s="196"/>
      <c r="AH672" s="196"/>
      <c r="AI672" s="186">
        <f t="shared" si="63"/>
        <v>315.66000000000003</v>
      </c>
      <c r="AJ672" s="186">
        <f t="shared" si="65"/>
        <v>0</v>
      </c>
      <c r="AK672" s="186">
        <f t="shared" si="64"/>
        <v>1109.5400000000081</v>
      </c>
      <c r="AL672" s="196"/>
      <c r="AM672" s="187" t="str">
        <f>_xlfn.XLOOKUP(Tabela6[[#This Row],[Unidade]],tabShoppingsEmails[Shopping],tabShoppingsEmails[E-mails consolidados])</f>
        <v>roberta.santos@allos.co; vanilza.pereira@allos.co; marlos.crispim@allos.co; luis.veloso@allos.co; rodrigo.viana@allos.co; tj.inspetor_ope@allos.co; leonardo.oliveira@allos.co</v>
      </c>
    </row>
    <row r="673" spans="1:39" ht="20.85" hidden="1" customHeight="1" thickBot="1">
      <c r="A673" s="185">
        <v>45873</v>
      </c>
      <c r="B673" s="186" t="s">
        <v>99</v>
      </c>
      <c r="C673" s="186" t="s">
        <v>207</v>
      </c>
      <c r="D673" s="199" t="s">
        <v>85</v>
      </c>
      <c r="E673" s="199" t="s">
        <v>78</v>
      </c>
      <c r="F673" s="191">
        <v>31</v>
      </c>
      <c r="G673" s="191">
        <v>31</v>
      </c>
      <c r="H673" s="191">
        <v>3</v>
      </c>
      <c r="I673" s="191">
        <v>0</v>
      </c>
      <c r="J673" s="222">
        <v>158775</v>
      </c>
      <c r="K673" s="191"/>
      <c r="L673" s="192">
        <v>-473.49</v>
      </c>
      <c r="M673" s="192"/>
      <c r="N673" s="192">
        <v>0</v>
      </c>
      <c r="O673" s="192">
        <v>-396.94</v>
      </c>
      <c r="P673" s="192"/>
      <c r="Q673" s="192">
        <v>0</v>
      </c>
      <c r="R673" s="192">
        <v>0</v>
      </c>
      <c r="S673" s="192">
        <v>0</v>
      </c>
      <c r="T673" s="193" t="str">
        <f>IF(Tabela6[[#This Row],[Desconto SLA Mês]]&lt;&gt;"preenchimento pendente","Sim","Não")</f>
        <v>Sim</v>
      </c>
      <c r="U673" s="168">
        <f t="shared" si="62"/>
        <v>157904.57</v>
      </c>
      <c r="V673" s="194"/>
      <c r="W673" s="194"/>
      <c r="X673" s="194"/>
      <c r="Y673" s="194"/>
      <c r="Z673" s="195">
        <v>45839</v>
      </c>
      <c r="AA673" s="301" cm="1">
        <f t="array" ref="AA673">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45870</v>
      </c>
      <c r="AB673" s="186"/>
      <c r="AC673" s="186"/>
      <c r="AD673" s="186"/>
      <c r="AE673" s="196"/>
      <c r="AF673" s="197"/>
      <c r="AG673" s="196"/>
      <c r="AH673" s="196"/>
      <c r="AI673" s="186">
        <f t="shared" si="63"/>
        <v>473.49</v>
      </c>
      <c r="AJ673" s="186">
        <f t="shared" si="65"/>
        <v>0</v>
      </c>
      <c r="AK673" s="186">
        <f t="shared" si="64"/>
        <v>870.42999999999302</v>
      </c>
      <c r="AL673" s="196"/>
      <c r="AM673" s="187" t="str">
        <f>_xlfn.XLOOKUP(Tabela6[[#This Row],[Unidade]],tabShoppingsEmails[Shopping],tabShoppingsEmails[E-mails consolidados])</f>
        <v>roberta.santos@allos.co; vanilza.pereira@allos.co; marlos.crispim@allos.co; luis.veloso@allos.co; rodrigo.viana@allos.co; tj.inspetor_ope@allos.co; leonardo.oliveira@allos.co</v>
      </c>
    </row>
    <row r="674" spans="1:39" ht="20.85" hidden="1" customHeight="1" thickBot="1">
      <c r="A674" s="185">
        <v>45902</v>
      </c>
      <c r="B674" s="186" t="s">
        <v>99</v>
      </c>
      <c r="C674" s="186" t="s">
        <v>207</v>
      </c>
      <c r="D674" s="199" t="s">
        <v>85</v>
      </c>
      <c r="E674" s="199" t="s">
        <v>78</v>
      </c>
      <c r="F674" s="191">
        <v>31</v>
      </c>
      <c r="G674" s="191">
        <v>31</v>
      </c>
      <c r="H674" s="191">
        <v>2</v>
      </c>
      <c r="I674" s="191">
        <v>6</v>
      </c>
      <c r="J674" s="222">
        <v>158775</v>
      </c>
      <c r="K674" s="191"/>
      <c r="L674" s="192">
        <v>-315.66000000000003</v>
      </c>
      <c r="M674" s="192"/>
      <c r="N674" s="192">
        <v>-131.04</v>
      </c>
      <c r="O674" s="192">
        <v>-396.94</v>
      </c>
      <c r="P674" s="192"/>
      <c r="Q674" s="192">
        <v>0</v>
      </c>
      <c r="R674" s="192">
        <v>0</v>
      </c>
      <c r="S674" s="192">
        <v>0</v>
      </c>
      <c r="T674" s="193" t="str">
        <f>IF(Tabela6[[#This Row],[Desconto SLA Mês]]&lt;&gt;"preenchimento pendente","Sim","Não")</f>
        <v>Sim</v>
      </c>
      <c r="U674" s="168">
        <f t="shared" si="62"/>
        <v>157931.35999999999</v>
      </c>
      <c r="V674" s="194"/>
      <c r="W674" s="194"/>
      <c r="X674" s="194"/>
      <c r="Y674" s="194"/>
      <c r="Z674" s="195">
        <v>45870</v>
      </c>
      <c r="AA674" s="301" cm="1">
        <f t="array" ref="AA674">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45901</v>
      </c>
      <c r="AB674" s="186"/>
      <c r="AC674" s="186"/>
      <c r="AD674" s="186"/>
      <c r="AE674" s="196"/>
      <c r="AF674" s="197"/>
      <c r="AG674" s="196"/>
      <c r="AH674" s="196"/>
      <c r="AI674" s="186">
        <f t="shared" si="63"/>
        <v>315.66000000000003</v>
      </c>
      <c r="AJ674" s="186">
        <f t="shared" si="65"/>
        <v>0</v>
      </c>
      <c r="AK674" s="186">
        <f t="shared" si="64"/>
        <v>843.64000000001397</v>
      </c>
      <c r="AL674" s="196"/>
      <c r="AM674" s="187" t="str">
        <f>_xlfn.XLOOKUP(Tabela6[[#This Row],[Unidade]],tabShoppingsEmails[Shopping],tabShoppingsEmails[E-mails consolidados])</f>
        <v>roberta.santos@allos.co; vanilza.pereira@allos.co; marlos.crispim@allos.co; luis.veloso@allos.co; rodrigo.viana@allos.co; tj.inspetor_ope@allos.co; leonardo.oliveira@allos.co</v>
      </c>
    </row>
    <row r="675" spans="1:39" ht="20.85" hidden="1" customHeight="1" thickBot="1">
      <c r="A675" s="185">
        <v>45933</v>
      </c>
      <c r="B675" s="186" t="s">
        <v>99</v>
      </c>
      <c r="C675" s="186" t="s">
        <v>207</v>
      </c>
      <c r="D675" s="199" t="s">
        <v>85</v>
      </c>
      <c r="E675" s="199" t="s">
        <v>78</v>
      </c>
      <c r="F675" s="191">
        <v>31</v>
      </c>
      <c r="G675" s="191">
        <v>31</v>
      </c>
      <c r="H675" s="191">
        <v>1</v>
      </c>
      <c r="I675" s="191">
        <v>0</v>
      </c>
      <c r="J675" s="222">
        <v>158775</v>
      </c>
      <c r="K675" s="191"/>
      <c r="L675" s="192">
        <v>-157.83000000000001</v>
      </c>
      <c r="M675" s="192"/>
      <c r="N675" s="192">
        <v>0</v>
      </c>
      <c r="O675" s="192">
        <v>-396.94</v>
      </c>
      <c r="P675" s="192"/>
      <c r="Q675" s="192">
        <v>0</v>
      </c>
      <c r="R675" s="192">
        <v>0</v>
      </c>
      <c r="S675" s="192">
        <v>26.79</v>
      </c>
      <c r="T675" s="193" t="str">
        <f>IF(Tabela6[[#This Row],[Desconto SLA Mês]]&lt;&gt;"preenchimento pendente","Sim","Não")</f>
        <v>Sim</v>
      </c>
      <c r="U675" s="168">
        <f t="shared" si="62"/>
        <v>158247.02000000002</v>
      </c>
      <c r="V675" s="194"/>
      <c r="W675" s="194"/>
      <c r="X675" s="194"/>
      <c r="Y675" s="194"/>
      <c r="Z675" s="195">
        <v>45901</v>
      </c>
      <c r="AA675" s="301" cm="1">
        <f t="array" ref="AA675">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45931</v>
      </c>
      <c r="AB675" s="186"/>
      <c r="AC675" s="186"/>
      <c r="AD675" s="186"/>
      <c r="AE675" s="196"/>
      <c r="AF675" s="197"/>
      <c r="AG675" s="196"/>
      <c r="AH675" s="196"/>
      <c r="AI675" s="186">
        <f t="shared" si="63"/>
        <v>157.83000000000001</v>
      </c>
      <c r="AJ675" s="186">
        <f t="shared" si="65"/>
        <v>0</v>
      </c>
      <c r="AK675" s="186">
        <f t="shared" si="64"/>
        <v>527.97999999998137</v>
      </c>
      <c r="AL675" s="196"/>
      <c r="AM675" s="187" t="str">
        <f>_xlfn.XLOOKUP(Tabela6[[#This Row],[Unidade]],tabShoppingsEmails[Shopping],tabShoppingsEmails[E-mails consolidados])</f>
        <v>roberta.santos@allos.co; vanilza.pereira@allos.co; marlos.crispim@allos.co; luis.veloso@allos.co; rodrigo.viana@allos.co; tj.inspetor_ope@allos.co; leonardo.oliveira@allos.co</v>
      </c>
    </row>
    <row r="676" spans="1:39" ht="20.85" hidden="1" customHeight="1" thickBot="1">
      <c r="A676" s="185"/>
      <c r="B676" s="186" t="s">
        <v>252</v>
      </c>
      <c r="C676" s="186" t="s">
        <v>207</v>
      </c>
      <c r="D676" s="199" t="s">
        <v>85</v>
      </c>
      <c r="E676" s="199" t="s">
        <v>78</v>
      </c>
      <c r="F676" s="191">
        <v>31</v>
      </c>
      <c r="G676" s="191"/>
      <c r="H676" s="191"/>
      <c r="I676" s="191"/>
      <c r="J676" s="222"/>
      <c r="K676" s="191"/>
      <c r="L676" s="192"/>
      <c r="M676" s="192"/>
      <c r="N676" s="192"/>
      <c r="O676" s="192"/>
      <c r="P676" s="192"/>
      <c r="Q676" s="192"/>
      <c r="R676" s="192"/>
      <c r="S676" s="192"/>
      <c r="T676" s="193" t="str">
        <f>IF(Tabela6[[#This Row],[Desconto SLA Mês]]&lt;&gt;"preenchimento pendente","Sim","Não")</f>
        <v>Sim</v>
      </c>
      <c r="U676" s="168">
        <f t="shared" si="62"/>
        <v>0</v>
      </c>
      <c r="V676" s="194"/>
      <c r="W676" s="194"/>
      <c r="X676" s="194"/>
      <c r="Y676" s="194"/>
      <c r="Z676" s="195">
        <v>45931</v>
      </c>
      <c r="AA676" s="301" cm="1">
        <f t="array" ref="AA676">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45962</v>
      </c>
      <c r="AB676" s="186"/>
      <c r="AC676" s="186"/>
      <c r="AD676" s="186"/>
      <c r="AE676" s="196"/>
      <c r="AF676" s="197"/>
      <c r="AG676" s="196"/>
      <c r="AH676" s="196"/>
      <c r="AI676" s="186">
        <f t="shared" si="63"/>
        <v>0</v>
      </c>
      <c r="AJ676" s="186">
        <f t="shared" si="65"/>
        <v>0</v>
      </c>
      <c r="AK676" s="186">
        <f t="shared" si="64"/>
        <v>0</v>
      </c>
      <c r="AL676" s="196"/>
      <c r="AM676" s="187" t="str">
        <f>_xlfn.XLOOKUP(Tabela6[[#This Row],[Unidade]],tabShoppingsEmails[Shopping],tabShoppingsEmails[E-mails consolidados])</f>
        <v>roberta.santos@allos.co; vanilza.pereira@allos.co; marlos.crispim@allos.co; luis.veloso@allos.co; rodrigo.viana@allos.co; tj.inspetor_ope@allos.co; leonardo.oliveira@allos.co</v>
      </c>
    </row>
    <row r="677" spans="1:39" ht="20.85" hidden="1" customHeight="1" thickBot="1">
      <c r="A677" s="185"/>
      <c r="B677" s="186" t="s">
        <v>252</v>
      </c>
      <c r="C677" s="186" t="s">
        <v>207</v>
      </c>
      <c r="D677" s="199" t="s">
        <v>85</v>
      </c>
      <c r="E677" s="199" t="s">
        <v>78</v>
      </c>
      <c r="F677" s="191">
        <v>31</v>
      </c>
      <c r="G677" s="191"/>
      <c r="H677" s="191"/>
      <c r="I677" s="191"/>
      <c r="J677" s="222"/>
      <c r="K677" s="191"/>
      <c r="L677" s="192"/>
      <c r="M677" s="192"/>
      <c r="N677" s="192"/>
      <c r="O677" s="192"/>
      <c r="P677" s="192"/>
      <c r="Q677" s="192"/>
      <c r="R677" s="192"/>
      <c r="S677" s="192"/>
      <c r="T677" s="193" t="str">
        <f>IF(Tabela6[[#This Row],[Desconto SLA Mês]]&lt;&gt;"preenchimento pendente","Sim","Não")</f>
        <v>Sim</v>
      </c>
      <c r="U677" s="168">
        <f t="shared" si="62"/>
        <v>0</v>
      </c>
      <c r="V677" s="194"/>
      <c r="W677" s="194"/>
      <c r="X677" s="194"/>
      <c r="Y677" s="194"/>
      <c r="Z677" s="195">
        <v>45962</v>
      </c>
      <c r="AA677" s="301" cm="1">
        <f t="array" ref="AA677">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45992</v>
      </c>
      <c r="AB677" s="204"/>
      <c r="AC677" s="204"/>
      <c r="AD677" s="186"/>
      <c r="AE677" s="196"/>
      <c r="AF677" s="197"/>
      <c r="AG677" s="196"/>
      <c r="AH677" s="196"/>
      <c r="AI677" s="186">
        <f t="shared" si="63"/>
        <v>0</v>
      </c>
      <c r="AJ677" s="186">
        <f t="shared" si="65"/>
        <v>0</v>
      </c>
      <c r="AK677" s="186">
        <f t="shared" si="64"/>
        <v>0</v>
      </c>
      <c r="AL677" s="196"/>
      <c r="AM677" s="187" t="str">
        <f>_xlfn.XLOOKUP(Tabela6[[#This Row],[Unidade]],tabShoppingsEmails[Shopping],tabShoppingsEmails[E-mails consolidados])</f>
        <v>roberta.santos@allos.co; vanilza.pereira@allos.co; marlos.crispim@allos.co; luis.veloso@allos.co; rodrigo.viana@allos.co; tj.inspetor_ope@allos.co; leonardo.oliveira@allos.co</v>
      </c>
    </row>
    <row r="678" spans="1:39" ht="20.85" hidden="1" customHeight="1" thickBot="1">
      <c r="A678" s="185"/>
      <c r="B678" s="186" t="s">
        <v>252</v>
      </c>
      <c r="C678" s="186" t="s">
        <v>207</v>
      </c>
      <c r="D678" s="199" t="s">
        <v>85</v>
      </c>
      <c r="E678" s="199" t="s">
        <v>78</v>
      </c>
      <c r="F678" s="191">
        <v>31</v>
      </c>
      <c r="G678" s="191"/>
      <c r="H678" s="191"/>
      <c r="I678" s="191"/>
      <c r="J678" s="222"/>
      <c r="K678" s="191"/>
      <c r="L678" s="192"/>
      <c r="M678" s="192"/>
      <c r="N678" s="192"/>
      <c r="O678" s="192"/>
      <c r="P678" s="192"/>
      <c r="Q678" s="192"/>
      <c r="R678" s="192"/>
      <c r="S678" s="192"/>
      <c r="T678" s="193" t="str">
        <f>IF(Tabela6[[#This Row],[Desconto SLA Mês]]&lt;&gt;"preenchimento pendente","Sim","Não")</f>
        <v>Sim</v>
      </c>
      <c r="U678" s="168">
        <f t="shared" si="62"/>
        <v>0</v>
      </c>
      <c r="V678" s="194"/>
      <c r="W678" s="194"/>
      <c r="X678" s="194"/>
      <c r="Y678" s="194"/>
      <c r="Z678" s="195">
        <v>45962</v>
      </c>
      <c r="AA678" s="301" cm="1">
        <f t="array" ref="AA678">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45992</v>
      </c>
      <c r="AB678" s="204"/>
      <c r="AC678" s="204"/>
      <c r="AD678" s="186"/>
      <c r="AE678" s="196"/>
      <c r="AF678" s="197"/>
      <c r="AG678" s="196"/>
      <c r="AH678" s="196"/>
      <c r="AI678" s="186">
        <f t="shared" si="63"/>
        <v>0</v>
      </c>
      <c r="AJ678" s="186">
        <f t="shared" si="65"/>
        <v>0</v>
      </c>
      <c r="AK678" s="186">
        <f t="shared" si="64"/>
        <v>0</v>
      </c>
      <c r="AL678" s="196"/>
      <c r="AM678" s="187" t="str">
        <f>_xlfn.XLOOKUP(Tabela6[[#This Row],[Unidade]],tabShoppingsEmails[Shopping],tabShoppingsEmails[E-mails consolidados])</f>
        <v>roberta.santos@allos.co; vanilza.pereira@allos.co; marlos.crispim@allos.co; luis.veloso@allos.co; rodrigo.viana@allos.co; tj.inspetor_ope@allos.co; leonardo.oliveira@allos.co</v>
      </c>
    </row>
    <row r="679" spans="1:39" ht="20.85" hidden="1" customHeight="1" thickBot="1">
      <c r="A679" s="185"/>
      <c r="B679" s="186" t="s">
        <v>252</v>
      </c>
      <c r="C679" s="186" t="s">
        <v>207</v>
      </c>
      <c r="D679" s="199" t="s">
        <v>85</v>
      </c>
      <c r="E679" s="199" t="s">
        <v>78</v>
      </c>
      <c r="F679" s="191">
        <v>31</v>
      </c>
      <c r="G679" s="191"/>
      <c r="H679" s="191"/>
      <c r="I679" s="191"/>
      <c r="J679" s="222"/>
      <c r="K679" s="191"/>
      <c r="L679" s="192"/>
      <c r="M679" s="192"/>
      <c r="N679" s="192"/>
      <c r="O679" s="192"/>
      <c r="P679" s="192"/>
      <c r="Q679" s="192"/>
      <c r="R679" s="192"/>
      <c r="S679" s="192"/>
      <c r="T679" s="193" t="str">
        <f>IF(Tabela6[[#This Row],[Desconto SLA Mês]]&lt;&gt;"preenchimento pendente","Sim","Não")</f>
        <v>Sim</v>
      </c>
      <c r="U679" s="168">
        <f t="shared" si="62"/>
        <v>0</v>
      </c>
      <c r="V679" s="194"/>
      <c r="W679" s="194"/>
      <c r="X679" s="194"/>
      <c r="Y679" s="194"/>
      <c r="Z679" s="195">
        <v>45992</v>
      </c>
      <c r="AA679" s="301" cm="1">
        <f t="array" ref="AA679">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46023</v>
      </c>
      <c r="AB679" s="186"/>
      <c r="AC679" s="186"/>
      <c r="AD679" s="186"/>
      <c r="AE679" s="196"/>
      <c r="AF679" s="197"/>
      <c r="AG679" s="196"/>
      <c r="AH679" s="196"/>
      <c r="AI679" s="186">
        <f t="shared" si="63"/>
        <v>0</v>
      </c>
      <c r="AJ679" s="186">
        <f t="shared" si="65"/>
        <v>0</v>
      </c>
      <c r="AK679" s="186">
        <f t="shared" si="64"/>
        <v>0</v>
      </c>
      <c r="AL679" s="196"/>
      <c r="AM679" s="187" t="str">
        <f>_xlfn.XLOOKUP(Tabela6[[#This Row],[Unidade]],tabShoppingsEmails[Shopping],tabShoppingsEmails[E-mails consolidados])</f>
        <v>roberta.santos@allos.co; vanilza.pereira@allos.co; marlos.crispim@allos.co; luis.veloso@allos.co; rodrigo.viana@allos.co; tj.inspetor_ope@allos.co; leonardo.oliveira@allos.co</v>
      </c>
    </row>
    <row r="680" spans="1:39" ht="20.85" hidden="1" customHeight="1" thickBot="1">
      <c r="A680" s="185"/>
      <c r="B680" s="186" t="s">
        <v>99</v>
      </c>
      <c r="C680" s="186" t="s">
        <v>207</v>
      </c>
      <c r="D680" s="199" t="s">
        <v>87</v>
      </c>
      <c r="E680" s="199" t="s">
        <v>78</v>
      </c>
      <c r="F680" s="191">
        <v>20</v>
      </c>
      <c r="G680" s="191">
        <v>20</v>
      </c>
      <c r="H680" s="191">
        <v>3</v>
      </c>
      <c r="I680" s="191">
        <v>0</v>
      </c>
      <c r="J680" s="222">
        <v>146540.71</v>
      </c>
      <c r="K680" s="191">
        <v>0</v>
      </c>
      <c r="L680" s="192">
        <v>-625.42999999999995</v>
      </c>
      <c r="M680" s="192">
        <v>0</v>
      </c>
      <c r="N680" s="192">
        <v>0</v>
      </c>
      <c r="O680" s="192">
        <v>-976.94</v>
      </c>
      <c r="P680" s="192">
        <v>0</v>
      </c>
      <c r="Q680" s="192">
        <v>0</v>
      </c>
      <c r="R680" s="192">
        <v>0</v>
      </c>
      <c r="S680" s="192">
        <v>0</v>
      </c>
      <c r="T680" s="193" t="str">
        <f>IF(Tabela6[[#This Row],[Desconto SLA Mês]]&lt;&gt;"preenchimento pendente","Sim","Não")</f>
        <v>Sim</v>
      </c>
      <c r="U680" s="168">
        <f t="shared" si="62"/>
        <v>144938.34</v>
      </c>
      <c r="V680" s="194"/>
      <c r="W680" s="194"/>
      <c r="X680" s="194">
        <v>0</v>
      </c>
      <c r="Y680" s="194">
        <v>0</v>
      </c>
      <c r="Z680" s="195">
        <v>45658</v>
      </c>
      <c r="AA680" s="301" cm="1">
        <f t="array" ref="AA680">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45689</v>
      </c>
      <c r="AB680" s="186"/>
      <c r="AC680" s="186"/>
      <c r="AD680" s="186"/>
      <c r="AE680" s="196"/>
      <c r="AF680" s="197"/>
      <c r="AG680" s="196"/>
      <c r="AH680" s="196"/>
      <c r="AI680" s="186">
        <f t="shared" si="63"/>
        <v>625.42999999999995</v>
      </c>
      <c r="AJ680" s="186">
        <f t="shared" si="65"/>
        <v>0</v>
      </c>
      <c r="AK680" s="186">
        <f t="shared" si="64"/>
        <v>1602.3699999999953</v>
      </c>
      <c r="AL680" s="196"/>
      <c r="AM680" s="187" t="str">
        <f>_xlfn.XLOOKUP(Tabela6[[#This Row],[Unidade]],tabShoppingsEmails[Shopping],tabShoppingsEmails[E-mails consolidados])</f>
        <v>roberta.santos@allos.co; vanilza.pereira@allos.co; marlos.crispim@allos.co; luis.veloso@allos.co; rodrigo.viana@allos.co; tj.inspetor_ope@allos.co; leonardo.oliveira@allos.co</v>
      </c>
    </row>
    <row r="681" spans="1:39" ht="20.85" hidden="1" customHeight="1" thickBot="1">
      <c r="A681" s="185"/>
      <c r="B681" s="186" t="s">
        <v>99</v>
      </c>
      <c r="C681" s="186" t="s">
        <v>207</v>
      </c>
      <c r="D681" s="199" t="s">
        <v>87</v>
      </c>
      <c r="E681" s="199" t="s">
        <v>78</v>
      </c>
      <c r="F681" s="191">
        <v>20</v>
      </c>
      <c r="G681" s="191">
        <v>20</v>
      </c>
      <c r="H681" s="191">
        <v>0</v>
      </c>
      <c r="I681" s="191">
        <v>0</v>
      </c>
      <c r="J681" s="222">
        <v>146540.71</v>
      </c>
      <c r="K681" s="191">
        <v>0</v>
      </c>
      <c r="L681" s="192">
        <v>0</v>
      </c>
      <c r="M681" s="192">
        <v>0</v>
      </c>
      <c r="N681" s="192">
        <v>0</v>
      </c>
      <c r="O681" s="192">
        <v>0</v>
      </c>
      <c r="P681" s="192">
        <v>0</v>
      </c>
      <c r="Q681" s="192">
        <v>0</v>
      </c>
      <c r="R681" s="192">
        <v>0</v>
      </c>
      <c r="S681" s="192">
        <v>0</v>
      </c>
      <c r="T681" s="193" t="str">
        <f>IF(Tabela6[[#This Row],[Desconto SLA Mês]]&lt;&gt;"preenchimento pendente","Sim","Não")</f>
        <v>Sim</v>
      </c>
      <c r="U681" s="168">
        <f t="shared" si="62"/>
        <v>146540.71</v>
      </c>
      <c r="V681" s="194"/>
      <c r="W681" s="194"/>
      <c r="X681" s="194"/>
      <c r="Y681" s="194"/>
      <c r="Z681" s="195">
        <v>45689</v>
      </c>
      <c r="AA681" s="301" cm="1">
        <f t="array" ref="AA681">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45717</v>
      </c>
      <c r="AB681" s="186"/>
      <c r="AC681" s="186"/>
      <c r="AD681" s="186"/>
      <c r="AE681" s="196"/>
      <c r="AF681" s="197"/>
      <c r="AG681" s="196"/>
      <c r="AH681" s="196"/>
      <c r="AI681" s="186">
        <f t="shared" si="63"/>
        <v>0</v>
      </c>
      <c r="AJ681" s="186">
        <f t="shared" si="65"/>
        <v>0</v>
      </c>
      <c r="AK681" s="186">
        <f t="shared" si="64"/>
        <v>0</v>
      </c>
      <c r="AL681" s="196"/>
      <c r="AM681" s="187" t="str">
        <f>_xlfn.XLOOKUP(Tabela6[[#This Row],[Unidade]],tabShoppingsEmails[Shopping],tabShoppingsEmails[E-mails consolidados])</f>
        <v>roberta.santos@allos.co; vanilza.pereira@allos.co; marlos.crispim@allos.co; luis.veloso@allos.co; rodrigo.viana@allos.co; tj.inspetor_ope@allos.co; leonardo.oliveira@allos.co</v>
      </c>
    </row>
    <row r="682" spans="1:39" ht="20.85" hidden="1" customHeight="1" thickBot="1">
      <c r="A682" s="185"/>
      <c r="B682" s="186" t="s">
        <v>99</v>
      </c>
      <c r="C682" s="186" t="s">
        <v>207</v>
      </c>
      <c r="D682" s="199" t="s">
        <v>87</v>
      </c>
      <c r="E682" s="199" t="s">
        <v>78</v>
      </c>
      <c r="F682" s="191">
        <v>20</v>
      </c>
      <c r="G682" s="191">
        <v>20</v>
      </c>
      <c r="H682" s="191">
        <v>3</v>
      </c>
      <c r="I682" s="191">
        <v>0</v>
      </c>
      <c r="J682" s="222">
        <v>146540.71</v>
      </c>
      <c r="K682" s="192">
        <v>-625.42999999999995</v>
      </c>
      <c r="L682" s="192">
        <v>-631.96</v>
      </c>
      <c r="M682" s="192">
        <v>0</v>
      </c>
      <c r="N682" s="192">
        <v>0</v>
      </c>
      <c r="O682" s="192">
        <v>-732.7</v>
      </c>
      <c r="P682" s="192">
        <v>0</v>
      </c>
      <c r="Q682" s="192">
        <v>0</v>
      </c>
      <c r="R682" s="192">
        <v>0</v>
      </c>
      <c r="S682" s="192">
        <v>0</v>
      </c>
      <c r="T682" s="193" t="str">
        <f>IF(Tabela6[[#This Row],[Desconto SLA Mês]]&lt;&gt;"preenchimento pendente","Sim","Não")</f>
        <v>Sim</v>
      </c>
      <c r="U682" s="168">
        <f t="shared" si="62"/>
        <v>145176.04999999999</v>
      </c>
      <c r="V682" s="194"/>
      <c r="W682" s="194"/>
      <c r="X682" s="194"/>
      <c r="Y682" s="194"/>
      <c r="Z682" s="195">
        <v>45717</v>
      </c>
      <c r="AA682" s="301" cm="1">
        <f t="array" ref="AA682">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45748</v>
      </c>
      <c r="AB682" s="186"/>
      <c r="AC682" s="186"/>
      <c r="AD682" s="186"/>
      <c r="AE682" s="196"/>
      <c r="AF682" s="197"/>
      <c r="AG682" s="196"/>
      <c r="AH682" s="196"/>
      <c r="AI682" s="186">
        <f t="shared" si="63"/>
        <v>6.5300000000000864</v>
      </c>
      <c r="AJ682" s="186">
        <f t="shared" si="65"/>
        <v>0</v>
      </c>
      <c r="AK682" s="186">
        <f t="shared" si="64"/>
        <v>1364.6600000000035</v>
      </c>
      <c r="AL682" s="196"/>
      <c r="AM682" s="187" t="str">
        <f>_xlfn.XLOOKUP(Tabela6[[#This Row],[Unidade]],tabShoppingsEmails[Shopping],tabShoppingsEmails[E-mails consolidados])</f>
        <v>roberta.santos@allos.co; vanilza.pereira@allos.co; marlos.crispim@allos.co; luis.veloso@allos.co; rodrigo.viana@allos.co; tj.inspetor_ope@allos.co; leonardo.oliveira@allos.co</v>
      </c>
    </row>
    <row r="683" spans="1:39" ht="20.85" hidden="1" customHeight="1" thickBot="1">
      <c r="A683" s="185"/>
      <c r="B683" s="186" t="s">
        <v>99</v>
      </c>
      <c r="C683" s="186" t="s">
        <v>207</v>
      </c>
      <c r="D683" s="199" t="s">
        <v>87</v>
      </c>
      <c r="E683" s="199" t="s">
        <v>78</v>
      </c>
      <c r="F683" s="191">
        <v>20</v>
      </c>
      <c r="G683" s="191">
        <v>20</v>
      </c>
      <c r="H683" s="191">
        <v>3</v>
      </c>
      <c r="I683" s="191">
        <v>0</v>
      </c>
      <c r="J683" s="222">
        <v>146540.71</v>
      </c>
      <c r="K683" s="191"/>
      <c r="L683" s="192">
        <v>-686.34</v>
      </c>
      <c r="M683" s="192"/>
      <c r="N683" s="192">
        <v>0</v>
      </c>
      <c r="O683" s="192">
        <v>-732.7</v>
      </c>
      <c r="P683" s="192"/>
      <c r="Q683" s="192">
        <v>0</v>
      </c>
      <c r="R683" s="192"/>
      <c r="S683" s="192">
        <v>0</v>
      </c>
      <c r="T683" s="193" t="str">
        <f>IF(Tabela6[[#This Row],[Desconto SLA Mês]]&lt;&gt;"preenchimento pendente","Sim","Não")</f>
        <v>Sim</v>
      </c>
      <c r="U683" s="168">
        <f t="shared" si="62"/>
        <v>145121.66999999998</v>
      </c>
      <c r="V683" s="194"/>
      <c r="W683" s="194"/>
      <c r="X683" s="194"/>
      <c r="Y683" s="194"/>
      <c r="Z683" s="195">
        <v>45748</v>
      </c>
      <c r="AA683" s="301" cm="1">
        <f t="array" ref="AA683">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45778</v>
      </c>
      <c r="AB683" s="186"/>
      <c r="AC683" s="186"/>
      <c r="AD683" s="186"/>
      <c r="AE683" s="196"/>
      <c r="AF683" s="197"/>
      <c r="AG683" s="196"/>
      <c r="AH683" s="196"/>
      <c r="AI683" s="186">
        <f t="shared" si="63"/>
        <v>686.34</v>
      </c>
      <c r="AJ683" s="186">
        <f t="shared" si="65"/>
        <v>0</v>
      </c>
      <c r="AK683" s="186">
        <f t="shared" si="64"/>
        <v>1419.0400000000081</v>
      </c>
      <c r="AL683" s="196"/>
      <c r="AM683" s="187" t="str">
        <f>_xlfn.XLOOKUP(Tabela6[[#This Row],[Unidade]],tabShoppingsEmails[Shopping],tabShoppingsEmails[E-mails consolidados])</f>
        <v>roberta.santos@allos.co; vanilza.pereira@allos.co; marlos.crispim@allos.co; luis.veloso@allos.co; rodrigo.viana@allos.co; tj.inspetor_ope@allos.co; leonardo.oliveira@allos.co</v>
      </c>
    </row>
    <row r="684" spans="1:39" ht="20.85" hidden="1" customHeight="1" thickBot="1">
      <c r="A684" s="185"/>
      <c r="B684" s="186" t="s">
        <v>99</v>
      </c>
      <c r="C684" s="186" t="s">
        <v>207</v>
      </c>
      <c r="D684" s="199" t="s">
        <v>87</v>
      </c>
      <c r="E684" s="199" t="s">
        <v>78</v>
      </c>
      <c r="F684" s="191">
        <v>20</v>
      </c>
      <c r="G684" s="191">
        <v>20</v>
      </c>
      <c r="H684" s="191">
        <v>9</v>
      </c>
      <c r="I684" s="191">
        <v>0</v>
      </c>
      <c r="J684" s="222">
        <v>146540.71</v>
      </c>
      <c r="K684" s="191"/>
      <c r="L684" s="192">
        <v>-1961.82</v>
      </c>
      <c r="M684" s="192"/>
      <c r="N684" s="192">
        <v>0</v>
      </c>
      <c r="O684" s="192">
        <v>-1465.41</v>
      </c>
      <c r="P684" s="192"/>
      <c r="Q684" s="192">
        <v>0</v>
      </c>
      <c r="R684" s="192"/>
      <c r="S684" s="192">
        <v>0</v>
      </c>
      <c r="T684" s="193" t="str">
        <f>IF(Tabela6[[#This Row],[Desconto SLA Mês]]&lt;&gt;"preenchimento pendente","Sim","Não")</f>
        <v>Sim</v>
      </c>
      <c r="U684" s="168">
        <f t="shared" si="62"/>
        <v>143113.47999999998</v>
      </c>
      <c r="V684" s="194"/>
      <c r="W684" s="194"/>
      <c r="X684" s="194"/>
      <c r="Y684" s="194"/>
      <c r="Z684" s="195">
        <v>45778</v>
      </c>
      <c r="AA684" s="301" cm="1">
        <f t="array" ref="AA684">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45809</v>
      </c>
      <c r="AB684" s="186"/>
      <c r="AC684" s="186"/>
      <c r="AD684" s="186"/>
      <c r="AE684" s="196"/>
      <c r="AF684" s="197"/>
      <c r="AG684" s="196"/>
      <c r="AH684" s="196"/>
      <c r="AI684" s="186">
        <f t="shared" si="63"/>
        <v>1961.82</v>
      </c>
      <c r="AJ684" s="186">
        <f t="shared" si="65"/>
        <v>0</v>
      </c>
      <c r="AK684" s="186">
        <f t="shared" si="64"/>
        <v>3427.2300000000105</v>
      </c>
      <c r="AL684" s="196"/>
      <c r="AM684" s="187" t="str">
        <f>_xlfn.XLOOKUP(Tabela6[[#This Row],[Unidade]],tabShoppingsEmails[Shopping],tabShoppingsEmails[E-mails consolidados])</f>
        <v>roberta.santos@allos.co; vanilza.pereira@allos.co; marlos.crispim@allos.co; luis.veloso@allos.co; rodrigo.viana@allos.co; tj.inspetor_ope@allos.co; leonardo.oliveira@allos.co</v>
      </c>
    </row>
    <row r="685" spans="1:39" ht="20.85" hidden="1" customHeight="1" thickBot="1">
      <c r="A685" s="185"/>
      <c r="B685" s="186" t="s">
        <v>99</v>
      </c>
      <c r="C685" s="186" t="s">
        <v>207</v>
      </c>
      <c r="D685" s="199" t="s">
        <v>87</v>
      </c>
      <c r="E685" s="199" t="s">
        <v>78</v>
      </c>
      <c r="F685" s="191">
        <v>20</v>
      </c>
      <c r="G685" s="191">
        <v>20</v>
      </c>
      <c r="H685" s="191">
        <v>7</v>
      </c>
      <c r="I685" s="191">
        <v>0</v>
      </c>
      <c r="J685" s="222">
        <v>146540.71</v>
      </c>
      <c r="K685" s="191"/>
      <c r="L685" s="192">
        <v>-1463.68</v>
      </c>
      <c r="M685" s="192"/>
      <c r="N685" s="192">
        <v>0</v>
      </c>
      <c r="O685" s="192">
        <v>-732.7</v>
      </c>
      <c r="P685" s="192"/>
      <c r="Q685" s="192">
        <v>0</v>
      </c>
      <c r="R685" s="192"/>
      <c r="S685" s="192">
        <v>0</v>
      </c>
      <c r="T685" s="193" t="str">
        <f>IF(Tabela6[[#This Row],[Desconto SLA Mês]]&lt;&gt;"preenchimento pendente","Sim","Não")</f>
        <v>Sim</v>
      </c>
      <c r="U685" s="168">
        <f t="shared" si="62"/>
        <v>144344.32999999999</v>
      </c>
      <c r="V685" s="194"/>
      <c r="W685" s="194"/>
      <c r="X685" s="194"/>
      <c r="Y685" s="194"/>
      <c r="Z685" s="195">
        <v>45809</v>
      </c>
      <c r="AA685" s="301" cm="1">
        <f t="array" ref="AA685">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45839</v>
      </c>
      <c r="AB685" s="186"/>
      <c r="AC685" s="186"/>
      <c r="AD685" s="186"/>
      <c r="AE685" s="196"/>
      <c r="AF685" s="197"/>
      <c r="AG685" s="196"/>
      <c r="AH685" s="196">
        <f>I685-J685</f>
        <v>-146540.71</v>
      </c>
      <c r="AI685" s="186">
        <f t="shared" si="63"/>
        <v>1463.68</v>
      </c>
      <c r="AJ685" s="186">
        <f t="shared" si="65"/>
        <v>0</v>
      </c>
      <c r="AK685" s="186">
        <f t="shared" si="64"/>
        <v>2196.3800000000047</v>
      </c>
      <c r="AL685" s="196"/>
      <c r="AM685" s="187" t="str">
        <f>_xlfn.XLOOKUP(Tabela6[[#This Row],[Unidade]],tabShoppingsEmails[Shopping],tabShoppingsEmails[E-mails consolidados])</f>
        <v>roberta.santos@allos.co; vanilza.pereira@allos.co; marlos.crispim@allos.co; luis.veloso@allos.co; rodrigo.viana@allos.co; tj.inspetor_ope@allos.co; leonardo.oliveira@allos.co</v>
      </c>
    </row>
    <row r="686" spans="1:39" ht="20.85" hidden="1" customHeight="1" thickBot="1">
      <c r="A686" s="185">
        <v>45873</v>
      </c>
      <c r="B686" s="186" t="s">
        <v>99</v>
      </c>
      <c r="C686" s="186" t="s">
        <v>207</v>
      </c>
      <c r="D686" s="199" t="s">
        <v>87</v>
      </c>
      <c r="E686" s="199" t="s">
        <v>78</v>
      </c>
      <c r="F686" s="191">
        <v>20</v>
      </c>
      <c r="G686" s="191">
        <v>20</v>
      </c>
      <c r="H686" s="191">
        <v>3</v>
      </c>
      <c r="I686" s="191">
        <v>0</v>
      </c>
      <c r="J686" s="222">
        <v>146540.71</v>
      </c>
      <c r="K686" s="191"/>
      <c r="L686" s="192">
        <v>-618.9</v>
      </c>
      <c r="M686" s="192"/>
      <c r="N686" s="192">
        <v>0</v>
      </c>
      <c r="O686" s="192">
        <v>0</v>
      </c>
      <c r="P686" s="192"/>
      <c r="Q686" s="192">
        <v>0</v>
      </c>
      <c r="R686" s="192">
        <v>0</v>
      </c>
      <c r="S686" s="192">
        <v>0</v>
      </c>
      <c r="T686" s="193" t="str">
        <f>IF(Tabela6[[#This Row],[Desconto SLA Mês]]&lt;&gt;"preenchimento pendente","Sim","Não")</f>
        <v>Sim</v>
      </c>
      <c r="U686" s="168">
        <f t="shared" si="62"/>
        <v>145921.81</v>
      </c>
      <c r="V686" s="194"/>
      <c r="W686" s="194"/>
      <c r="X686" s="194"/>
      <c r="Y686" s="194"/>
      <c r="Z686" s="195">
        <v>45839</v>
      </c>
      <c r="AA686" s="301" cm="1">
        <f t="array" ref="AA686">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45870</v>
      </c>
      <c r="AB686" s="186"/>
      <c r="AC686" s="186"/>
      <c r="AD686" s="186"/>
      <c r="AE686" s="196"/>
      <c r="AF686" s="197"/>
      <c r="AG686" s="196"/>
      <c r="AH686" s="196"/>
      <c r="AI686" s="186">
        <f t="shared" si="63"/>
        <v>618.9</v>
      </c>
      <c r="AJ686" s="186">
        <f t="shared" si="65"/>
        <v>0</v>
      </c>
      <c r="AK686" s="186">
        <f t="shared" si="64"/>
        <v>618.89999999999418</v>
      </c>
      <c r="AL686" s="196"/>
      <c r="AM686" s="187" t="str">
        <f>_xlfn.XLOOKUP(Tabela6[[#This Row],[Unidade]],tabShoppingsEmails[Shopping],tabShoppingsEmails[E-mails consolidados])</f>
        <v>roberta.santos@allos.co; vanilza.pereira@allos.co; marlos.crispim@allos.co; luis.veloso@allos.co; rodrigo.viana@allos.co; tj.inspetor_ope@allos.co; leonardo.oliveira@allos.co</v>
      </c>
    </row>
    <row r="687" spans="1:39" ht="20.85" hidden="1" customHeight="1" thickBot="1">
      <c r="A687" s="185">
        <v>45902</v>
      </c>
      <c r="B687" s="186" t="s">
        <v>99</v>
      </c>
      <c r="C687" s="186" t="s">
        <v>207</v>
      </c>
      <c r="D687" s="199" t="s">
        <v>87</v>
      </c>
      <c r="E687" s="199" t="s">
        <v>78</v>
      </c>
      <c r="F687" s="191">
        <v>20</v>
      </c>
      <c r="G687" s="191">
        <v>20</v>
      </c>
      <c r="H687" s="191">
        <v>1</v>
      </c>
      <c r="I687" s="191">
        <v>3</v>
      </c>
      <c r="J687" s="222">
        <v>146540.71</v>
      </c>
      <c r="K687" s="191"/>
      <c r="L687" s="192">
        <v>-206.3</v>
      </c>
      <c r="M687" s="192"/>
      <c r="N687" s="192">
        <v>-104.73</v>
      </c>
      <c r="O687" s="192">
        <v>0</v>
      </c>
      <c r="P687" s="192"/>
      <c r="Q687" s="192">
        <v>0</v>
      </c>
      <c r="R687" s="192">
        <v>0</v>
      </c>
      <c r="S687" s="192">
        <v>0</v>
      </c>
      <c r="T687" s="193" t="str">
        <f>IF(Tabela6[[#This Row],[Desconto SLA Mês]]&lt;&gt;"preenchimento pendente","Sim","Não")</f>
        <v>Sim</v>
      </c>
      <c r="U687" s="168">
        <f t="shared" si="62"/>
        <v>146229.68</v>
      </c>
      <c r="V687" s="194"/>
      <c r="W687" s="194"/>
      <c r="X687" s="194"/>
      <c r="Y687" s="194"/>
      <c r="Z687" s="195">
        <v>45870</v>
      </c>
      <c r="AA687" s="301" cm="1">
        <f t="array" ref="AA687">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45901</v>
      </c>
      <c r="AB687" s="186"/>
      <c r="AC687" s="186"/>
      <c r="AD687" s="186"/>
      <c r="AE687" s="196"/>
      <c r="AF687" s="197"/>
      <c r="AG687" s="196"/>
      <c r="AH687" s="196"/>
      <c r="AI687" s="186">
        <f t="shared" si="63"/>
        <v>206.3</v>
      </c>
      <c r="AJ687" s="186">
        <f t="shared" si="65"/>
        <v>0</v>
      </c>
      <c r="AK687" s="186">
        <f t="shared" si="64"/>
        <v>311.02999999999884</v>
      </c>
      <c r="AL687" s="196"/>
      <c r="AM687" s="187" t="str">
        <f>_xlfn.XLOOKUP(Tabela6[[#This Row],[Unidade]],tabShoppingsEmails[Shopping],tabShoppingsEmails[E-mails consolidados])</f>
        <v>roberta.santos@allos.co; vanilza.pereira@allos.co; marlos.crispim@allos.co; luis.veloso@allos.co; rodrigo.viana@allos.co; tj.inspetor_ope@allos.co; leonardo.oliveira@allos.co</v>
      </c>
    </row>
    <row r="688" spans="1:39" ht="20.85" hidden="1" customHeight="1" thickBot="1">
      <c r="A688" s="185">
        <v>45933</v>
      </c>
      <c r="B688" s="186" t="s">
        <v>99</v>
      </c>
      <c r="C688" s="186" t="s">
        <v>207</v>
      </c>
      <c r="D688" s="199" t="s">
        <v>87</v>
      </c>
      <c r="E688" s="199" t="s">
        <v>78</v>
      </c>
      <c r="F688" s="191">
        <v>20</v>
      </c>
      <c r="G688" s="191">
        <v>20</v>
      </c>
      <c r="H688" s="191">
        <v>2</v>
      </c>
      <c r="I688" s="191">
        <v>0</v>
      </c>
      <c r="J688" s="222">
        <v>146540.71</v>
      </c>
      <c r="K688" s="191"/>
      <c r="L688" s="192">
        <v>-453.93</v>
      </c>
      <c r="M688" s="192"/>
      <c r="N688" s="192">
        <v>0</v>
      </c>
      <c r="O688" s="192">
        <v>0</v>
      </c>
      <c r="P688" s="192"/>
      <c r="Q688" s="192">
        <v>0</v>
      </c>
      <c r="R688" s="192">
        <v>0</v>
      </c>
      <c r="S688" s="192">
        <v>307.87</v>
      </c>
      <c r="T688" s="193" t="str">
        <f>IF(Tabela6[[#This Row],[Desconto SLA Mês]]&lt;&gt;"preenchimento pendente","Sim","Não")</f>
        <v>Sim</v>
      </c>
      <c r="U688" s="168">
        <f t="shared" si="62"/>
        <v>146394.65</v>
      </c>
      <c r="V688" s="194"/>
      <c r="W688" s="194"/>
      <c r="X688" s="194"/>
      <c r="Y688" s="194"/>
      <c r="Z688" s="195">
        <v>45901</v>
      </c>
      <c r="AA688" s="301" cm="1">
        <f t="array" ref="AA688">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45931</v>
      </c>
      <c r="AB688" s="186"/>
      <c r="AC688" s="186"/>
      <c r="AD688" s="186"/>
      <c r="AE688" s="196"/>
      <c r="AF688" s="197"/>
      <c r="AG688" s="196"/>
      <c r="AH688" s="196"/>
      <c r="AI688" s="186">
        <f t="shared" si="63"/>
        <v>453.93</v>
      </c>
      <c r="AJ688" s="186">
        <f t="shared" si="65"/>
        <v>0</v>
      </c>
      <c r="AK688" s="186">
        <f t="shared" si="64"/>
        <v>146.05999999999767</v>
      </c>
      <c r="AL688" s="196"/>
      <c r="AM688" s="187" t="str">
        <f>_xlfn.XLOOKUP(Tabela6[[#This Row],[Unidade]],tabShoppingsEmails[Shopping],tabShoppingsEmails[E-mails consolidados])</f>
        <v>roberta.santos@allos.co; vanilza.pereira@allos.co; marlos.crispim@allos.co; luis.veloso@allos.co; rodrigo.viana@allos.co; tj.inspetor_ope@allos.co; leonardo.oliveira@allos.co</v>
      </c>
    </row>
    <row r="689" spans="1:39" ht="20.85" hidden="1" customHeight="1" thickBot="1">
      <c r="A689" s="185"/>
      <c r="B689" s="186" t="s">
        <v>252</v>
      </c>
      <c r="C689" s="186" t="s">
        <v>207</v>
      </c>
      <c r="D689" s="199" t="s">
        <v>87</v>
      </c>
      <c r="E689" s="199" t="s">
        <v>78</v>
      </c>
      <c r="F689" s="191">
        <v>20</v>
      </c>
      <c r="G689" s="191"/>
      <c r="H689" s="191"/>
      <c r="I689" s="191"/>
      <c r="J689" s="222"/>
      <c r="K689" s="191"/>
      <c r="L689" s="192"/>
      <c r="M689" s="192"/>
      <c r="N689" s="192"/>
      <c r="O689" s="192"/>
      <c r="P689" s="192"/>
      <c r="Q689" s="192"/>
      <c r="R689" s="192"/>
      <c r="S689" s="192"/>
      <c r="T689" s="193" t="str">
        <f>IF(Tabela6[[#This Row],[Desconto SLA Mês]]&lt;&gt;"preenchimento pendente","Sim","Não")</f>
        <v>Sim</v>
      </c>
      <c r="U689" s="168">
        <f t="shared" si="62"/>
        <v>0</v>
      </c>
      <c r="V689" s="194"/>
      <c r="W689" s="194"/>
      <c r="X689" s="194"/>
      <c r="Y689" s="194"/>
      <c r="Z689" s="195">
        <v>45931</v>
      </c>
      <c r="AA689" s="301" cm="1">
        <f t="array" ref="AA689">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45962</v>
      </c>
      <c r="AB689" s="186"/>
      <c r="AC689" s="186"/>
      <c r="AD689" s="186"/>
      <c r="AE689" s="196"/>
      <c r="AF689" s="197"/>
      <c r="AG689" s="196"/>
      <c r="AH689" s="196"/>
      <c r="AI689" s="186">
        <f t="shared" si="63"/>
        <v>0</v>
      </c>
      <c r="AJ689" s="186">
        <f t="shared" si="65"/>
        <v>0</v>
      </c>
      <c r="AK689" s="186">
        <f t="shared" si="64"/>
        <v>0</v>
      </c>
      <c r="AL689" s="196"/>
      <c r="AM689" s="187" t="str">
        <f>_xlfn.XLOOKUP(Tabela6[[#This Row],[Unidade]],tabShoppingsEmails[Shopping],tabShoppingsEmails[E-mails consolidados])</f>
        <v>roberta.santos@allos.co; vanilza.pereira@allos.co; marlos.crispim@allos.co; luis.veloso@allos.co; rodrigo.viana@allos.co; tj.inspetor_ope@allos.co; leonardo.oliveira@allos.co</v>
      </c>
    </row>
    <row r="690" spans="1:39" ht="20.85" hidden="1" customHeight="1" thickBot="1">
      <c r="A690" s="185"/>
      <c r="B690" s="186" t="s">
        <v>252</v>
      </c>
      <c r="C690" s="186" t="s">
        <v>207</v>
      </c>
      <c r="D690" s="199" t="s">
        <v>87</v>
      </c>
      <c r="E690" s="199" t="s">
        <v>78</v>
      </c>
      <c r="F690" s="191">
        <v>20</v>
      </c>
      <c r="G690" s="191"/>
      <c r="H690" s="191"/>
      <c r="I690" s="191"/>
      <c r="J690" s="222"/>
      <c r="K690" s="191"/>
      <c r="L690" s="192"/>
      <c r="M690" s="192"/>
      <c r="N690" s="192"/>
      <c r="O690" s="192"/>
      <c r="P690" s="192"/>
      <c r="Q690" s="192"/>
      <c r="R690" s="192"/>
      <c r="S690" s="192"/>
      <c r="T690" s="193" t="str">
        <f>IF(Tabela6[[#This Row],[Desconto SLA Mês]]&lt;&gt;"preenchimento pendente","Sim","Não")</f>
        <v>Sim</v>
      </c>
      <c r="U690" s="168">
        <f t="shared" si="62"/>
        <v>0</v>
      </c>
      <c r="V690" s="194"/>
      <c r="W690" s="194"/>
      <c r="X690" s="194"/>
      <c r="Y690" s="194"/>
      <c r="Z690" s="195">
        <v>45962</v>
      </c>
      <c r="AA690" s="301" cm="1">
        <f t="array" ref="AA690">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45992</v>
      </c>
      <c r="AB690" s="186"/>
      <c r="AC690" s="186"/>
      <c r="AD690" s="186"/>
      <c r="AE690" s="196"/>
      <c r="AF690" s="197"/>
      <c r="AG690" s="196"/>
      <c r="AH690" s="196"/>
      <c r="AI690" s="186">
        <f t="shared" si="63"/>
        <v>0</v>
      </c>
      <c r="AJ690" s="186">
        <f t="shared" si="65"/>
        <v>0</v>
      </c>
      <c r="AK690" s="186">
        <f t="shared" si="64"/>
        <v>0</v>
      </c>
      <c r="AL690" s="196"/>
      <c r="AM690" s="187" t="str">
        <f>_xlfn.XLOOKUP(Tabela6[[#This Row],[Unidade]],tabShoppingsEmails[Shopping],tabShoppingsEmails[E-mails consolidados])</f>
        <v>roberta.santos@allos.co; vanilza.pereira@allos.co; marlos.crispim@allos.co; luis.veloso@allos.co; rodrigo.viana@allos.co; tj.inspetor_ope@allos.co; leonardo.oliveira@allos.co</v>
      </c>
    </row>
    <row r="691" spans="1:39" ht="32.25" hidden="1" thickBot="1">
      <c r="A691" s="185"/>
      <c r="B691" s="186" t="s">
        <v>252</v>
      </c>
      <c r="C691" s="186" t="s">
        <v>207</v>
      </c>
      <c r="D691" s="199" t="s">
        <v>87</v>
      </c>
      <c r="E691" s="199" t="s">
        <v>78</v>
      </c>
      <c r="F691" s="191">
        <v>20</v>
      </c>
      <c r="G691" s="191"/>
      <c r="H691" s="191"/>
      <c r="I691" s="191"/>
      <c r="J691" s="222"/>
      <c r="K691" s="191"/>
      <c r="L691" s="192"/>
      <c r="M691" s="192"/>
      <c r="N691" s="192"/>
      <c r="O691" s="192"/>
      <c r="P691" s="192"/>
      <c r="Q691" s="192"/>
      <c r="R691" s="192"/>
      <c r="S691" s="192"/>
      <c r="T691" s="193" t="str">
        <f>IF(Tabela6[[#This Row],[Desconto SLA Mês]]&lt;&gt;"preenchimento pendente","Sim","Não")</f>
        <v>Sim</v>
      </c>
      <c r="U691" s="168">
        <f t="shared" si="62"/>
        <v>0</v>
      </c>
      <c r="V691" s="194"/>
      <c r="W691" s="194"/>
      <c r="X691" s="194"/>
      <c r="Y691" s="194"/>
      <c r="Z691" s="195">
        <v>45962</v>
      </c>
      <c r="AA691" s="301" cm="1">
        <f t="array" ref="AA691">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45992</v>
      </c>
      <c r="AB691" s="186"/>
      <c r="AC691" s="186"/>
      <c r="AD691" s="186"/>
      <c r="AE691" s="196"/>
      <c r="AF691" s="197"/>
      <c r="AG691" s="196"/>
      <c r="AH691" s="196"/>
      <c r="AI691" s="186">
        <f t="shared" si="63"/>
        <v>0</v>
      </c>
      <c r="AJ691" s="186">
        <f t="shared" si="65"/>
        <v>0</v>
      </c>
      <c r="AK691" s="186">
        <f t="shared" si="64"/>
        <v>0</v>
      </c>
      <c r="AL691" s="196"/>
      <c r="AM691" s="187" t="str">
        <f>_xlfn.XLOOKUP(Tabela6[[#This Row],[Unidade]],tabShoppingsEmails[Shopping],tabShoppingsEmails[E-mails consolidados])</f>
        <v>roberta.santos@allos.co; vanilza.pereira@allos.co; marlos.crispim@allos.co; luis.veloso@allos.co; rodrigo.viana@allos.co; tj.inspetor_ope@allos.co; leonardo.oliveira@allos.co</v>
      </c>
    </row>
    <row r="692" spans="1:39" ht="13.5" hidden="1" customHeight="1" thickBot="1">
      <c r="A692" s="185"/>
      <c r="B692" s="186" t="s">
        <v>252</v>
      </c>
      <c r="C692" s="186" t="s">
        <v>207</v>
      </c>
      <c r="D692" s="199" t="s">
        <v>87</v>
      </c>
      <c r="E692" s="199" t="s">
        <v>78</v>
      </c>
      <c r="F692" s="191">
        <v>20</v>
      </c>
      <c r="G692" s="191"/>
      <c r="H692" s="191"/>
      <c r="I692" s="191"/>
      <c r="J692" s="222"/>
      <c r="K692" s="191"/>
      <c r="L692" s="192"/>
      <c r="M692" s="192"/>
      <c r="N692" s="192"/>
      <c r="O692" s="192"/>
      <c r="P692" s="192"/>
      <c r="Q692" s="192"/>
      <c r="R692" s="192"/>
      <c r="S692" s="192"/>
      <c r="T692" s="193" t="str">
        <f>IF(Tabela6[[#This Row],[Desconto SLA Mês]]&lt;&gt;"preenchimento pendente","Sim","Não")</f>
        <v>Sim</v>
      </c>
      <c r="U692" s="168">
        <f t="shared" si="62"/>
        <v>0</v>
      </c>
      <c r="V692" s="194"/>
      <c r="W692" s="194"/>
      <c r="X692" s="194"/>
      <c r="Y692" s="194"/>
      <c r="Z692" s="195">
        <v>45992</v>
      </c>
      <c r="AA692" s="301" cm="1">
        <f t="array" ref="AA692">IFERROR(
  IF(
    _xlfn.XLOOKUP(
      1,
      (
        ('Condições de Faturamento'!$C$2:$C$1000 = Tabela6[[#This Row],[Unidade]]) *
        ('Condições de Faturamento'!$D$2:$D$1000 = Tabela6[[#This Row],[Categoria]]) *
        ('Condições de Faturamento'!$E$2:$E$1000 = Tabela6[[#This Row],[Fornecedor]])
      ),
      'Condições de Faturamento'!$F$2:$F$1000
    ) = "Emissão no mês da prestação do serviço",
    Tabela6[[#This Row],[Mês de referência para faturamento]],
    DATE(
      YEAR(Tabela6[[#This Row],[Mês de referência para faturamento]]),
      MONTH(Tabela6[[#This Row],[Mês de referência para faturamento]]) + 1,
      DAY(Tabela6[[#This Row],[Mês de referência para faturamento]])
    )
  ),
  DATE(
    YEAR(Tabela6[[#This Row],[Mês de referência para faturamento]]),
    MONTH(Tabela6[[#This Row],[Mês de referência para faturamento]]) + 1,
    DAY(Tabela6[[#This Row],[Mês de referência para faturamento]])
  )
)</f>
        <v>46023</v>
      </c>
      <c r="AB692" s="186"/>
      <c r="AC692" s="186"/>
      <c r="AD692" s="186"/>
      <c r="AE692" s="196"/>
      <c r="AF692" s="197"/>
      <c r="AG692" s="196"/>
      <c r="AH692" s="196"/>
      <c r="AI692" s="186">
        <f t="shared" si="63"/>
        <v>0</v>
      </c>
      <c r="AJ692" s="186">
        <f t="shared" si="65"/>
        <v>0</v>
      </c>
      <c r="AK692" s="186">
        <f t="shared" si="64"/>
        <v>0</v>
      </c>
      <c r="AL692" s="196"/>
      <c r="AM692" s="187" t="str">
        <f>_xlfn.XLOOKUP(Tabela6[[#This Row],[Unidade]],tabShoppingsEmails[Shopping],tabShoppingsEmails[E-mails consolidados])</f>
        <v>roberta.santos@allos.co; vanilza.pereira@allos.co; marlos.crispim@allos.co; luis.veloso@allos.co; rodrigo.viana@allos.co; tj.inspetor_ope@allos.co; leonardo.oliveira@allos.co</v>
      </c>
    </row>
    <row r="693" spans="1:39" ht="15">
      <c r="AC693" s="244"/>
    </row>
    <row r="694" spans="1:39" ht="15">
      <c r="K694" s="244"/>
    </row>
    <row r="695" spans="1:39" ht="16.5" thickBot="1">
      <c r="C695" s="292" t="s">
        <v>217</v>
      </c>
      <c r="J695" s="244"/>
      <c r="K695" s="244"/>
    </row>
    <row r="696" spans="1:39" ht="16.5" thickBot="1">
      <c r="I696" s="308"/>
      <c r="J696" s="244"/>
      <c r="K696" s="244"/>
      <c r="AC696" s="63"/>
    </row>
    <row r="697" spans="1:39" ht="15">
      <c r="K697" s="244"/>
    </row>
    <row r="698" spans="1:39" ht="20.85" customHeight="1">
      <c r="E698" s="241"/>
    </row>
    <row r="699" spans="1:39" ht="20.85" customHeight="1">
      <c r="G699" s="241"/>
      <c r="H699" s="241"/>
      <c r="I699" s="245"/>
    </row>
    <row r="700" spans="1:39" ht="20.85" customHeight="1">
      <c r="E700" s="241"/>
      <c r="J700" s="310"/>
    </row>
    <row r="701" spans="1:39" ht="20.85" customHeight="1">
      <c r="E701" s="242"/>
      <c r="J701" s="244"/>
      <c r="Z701" s="244"/>
      <c r="AA701" s="4"/>
      <c r="AB701" s="244"/>
    </row>
    <row r="702" spans="1:39" ht="20.85" customHeight="1">
      <c r="J702" s="244"/>
    </row>
    <row r="703" spans="1:39" ht="20.85" customHeight="1">
      <c r="J703" s="244"/>
    </row>
  </sheetData>
  <sheetProtection formatCells="0" formatColumns="0" insertColumns="0" insertRows="0" sort="0" autoFilter="0" pivotTables="0"/>
  <sortState xmlns:xlrd2="http://schemas.microsoft.com/office/spreadsheetml/2017/richdata2" ref="B2:Z692">
    <sortCondition ref="C2:C692"/>
    <sortCondition ref="D2:D692"/>
    <sortCondition ref="Z2:Z692"/>
  </sortState>
  <phoneticPr fontId="5" type="noConversion"/>
  <conditionalFormatting sqref="AA2:AA692">
    <cfRule type="expression" dxfId="60" priority="1">
      <formula>Z2&lt;&gt;AA2</formula>
    </cfRule>
    <cfRule type="expression" dxfId="59" priority="2">
      <formula>Z2 = AA2</formula>
    </cfRule>
  </conditionalFormatting>
  <dataValidations count="2">
    <dataValidation type="list" allowBlank="1" showInputMessage="1" showErrorMessage="1" sqref="T2:T692" xr:uid="{FC29A803-2A05-492C-BE36-B7C181B785FD}">
      <formula1>"Sim, Não"</formula1>
    </dataValidation>
    <dataValidation type="list" allowBlank="1" showInputMessage="1" showErrorMessage="1" sqref="B2:B692" xr:uid="{0CE59ECE-F642-4A75-A43A-A60F480559B5}">
      <formula1>"Sim,Não"</formula1>
    </dataValidation>
  </dataValidations>
  <pageMargins left="0.511811024" right="0.511811024" top="0.78740157499999996" bottom="0.78740157499999996" header="0.31496062000000002" footer="0.31496062000000002"/>
  <pageSetup paperSize="9" orientation="portrait" r:id="rId1"/>
  <legacyDrawing r:id="rId2"/>
  <tableParts count="1">
    <tablePart r:id="rId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05AFB-8A72-4DA5-9B13-88158BECAB07}">
  <sheetPr>
    <pageSetUpPr fitToPage="1"/>
  </sheetPr>
  <dimension ref="A1:UWU49"/>
  <sheetViews>
    <sheetView showGridLines="0" zoomScale="90" zoomScaleNormal="90" workbookViewId="0">
      <pane ySplit="1" topLeftCell="A35" activePane="bottomLeft" state="frozen"/>
      <selection pane="bottomLeft" activeCell="G56" sqref="G56"/>
    </sheetView>
  </sheetViews>
  <sheetFormatPr defaultRowHeight="15"/>
  <cols>
    <col min="1" max="1" width="15.5703125" style="7" customWidth="1"/>
    <col min="2" max="2" width="21.42578125" style="7" customWidth="1"/>
    <col min="3" max="3" width="21.5703125" style="7" customWidth="1"/>
    <col min="4" max="4" width="26.42578125" style="87" hidden="1" customWidth="1"/>
    <col min="5" max="5" width="19.5703125" style="7" hidden="1" customWidth="1"/>
    <col min="6" max="6" width="12.5703125" style="7" customWidth="1"/>
    <col min="7" max="7" width="16.42578125" style="38" customWidth="1"/>
    <col min="8" max="8" width="17.42578125" style="38" customWidth="1"/>
    <col min="9" max="9" width="13.42578125" style="7" customWidth="1"/>
    <col min="10" max="11" width="14.5703125" style="7" customWidth="1"/>
    <col min="12" max="12" width="27.42578125" style="7" customWidth="1"/>
    <col min="13" max="13" width="20.5703125" style="7" customWidth="1"/>
    <col min="14" max="14" width="14.5703125" style="7" customWidth="1"/>
    <col min="15" max="15" width="15.5703125" style="7" customWidth="1"/>
    <col min="16" max="16" width="18.42578125" style="7" customWidth="1"/>
    <col min="17" max="17" width="15.42578125" style="7" customWidth="1"/>
    <col min="18" max="18" width="20" style="7" customWidth="1"/>
    <col min="19" max="19" width="18.5703125" style="7" customWidth="1"/>
  </cols>
  <sheetData>
    <row r="1" spans="1:19 1025:14815" s="7" customFormat="1" ht="71.849999999999994" customHeight="1">
      <c r="A1" s="256" t="s">
        <v>1</v>
      </c>
      <c r="B1" s="257" t="s">
        <v>217</v>
      </c>
      <c r="C1" s="255" t="s">
        <v>218</v>
      </c>
      <c r="D1" s="275" t="s">
        <v>282</v>
      </c>
      <c r="E1" s="255" t="s">
        <v>283</v>
      </c>
      <c r="F1" s="255" t="s">
        <v>284</v>
      </c>
      <c r="G1" s="257" t="s">
        <v>285</v>
      </c>
      <c r="H1" s="257" t="s">
        <v>286</v>
      </c>
      <c r="I1" s="255" t="s">
        <v>287</v>
      </c>
      <c r="J1" s="255" t="s">
        <v>288</v>
      </c>
      <c r="K1" s="255" t="s">
        <v>289</v>
      </c>
      <c r="L1" s="255" t="s">
        <v>290</v>
      </c>
      <c r="M1" s="255" t="s">
        <v>291</v>
      </c>
      <c r="N1" s="255" t="s">
        <v>292</v>
      </c>
      <c r="O1" s="257" t="s">
        <v>293</v>
      </c>
      <c r="P1" s="255" t="s">
        <v>294</v>
      </c>
      <c r="Q1" s="255" t="s">
        <v>295</v>
      </c>
      <c r="R1" s="255" t="s">
        <v>296</v>
      </c>
      <c r="S1" s="276" t="s">
        <v>297</v>
      </c>
    </row>
    <row r="2" spans="1:19 1025:14815" hidden="1">
      <c r="A2" s="273" t="s">
        <v>30</v>
      </c>
      <c r="B2" s="76" t="s">
        <v>149</v>
      </c>
      <c r="C2" s="76" t="s">
        <v>88</v>
      </c>
      <c r="D2" s="77">
        <v>45658</v>
      </c>
      <c r="E2" s="77">
        <v>45658</v>
      </c>
      <c r="F2" s="76" t="s">
        <v>298</v>
      </c>
      <c r="G2" s="78">
        <v>111740.88</v>
      </c>
      <c r="H2" s="78">
        <v>120417.17</v>
      </c>
      <c r="I2" s="79">
        <f t="shared" ref="I2:I8" si="0">IFERROR(IF(G2&gt;0,H2-G2,""),"")</f>
        <v>8676.2899999999936</v>
      </c>
      <c r="J2" s="80">
        <f t="shared" ref="J2:J8" si="1">IFERROR(IF(I2&gt;0,I2/G2,""),"")</f>
        <v>7.7646515760391305E-2</v>
      </c>
      <c r="K2" s="80" t="s">
        <v>252</v>
      </c>
      <c r="L2" s="79"/>
      <c r="M2" s="79"/>
      <c r="N2" s="79">
        <f t="shared" ref="N2:N16" si="2">L2-M2</f>
        <v>0</v>
      </c>
      <c r="O2" s="78">
        <v>120417.17</v>
      </c>
      <c r="P2" s="79">
        <f t="shared" ref="P2:P7" si="3">H2</f>
        <v>120417.17</v>
      </c>
      <c r="Q2" s="79">
        <f t="shared" ref="Q2:Q16" si="4">O2-P2</f>
        <v>0</v>
      </c>
      <c r="R2" s="79">
        <f t="shared" ref="R2:R8" si="5">Q2*12</f>
        <v>0</v>
      </c>
      <c r="S2" s="274"/>
    </row>
    <row r="3" spans="1:19 1025:14815" hidden="1">
      <c r="A3" s="273" t="s">
        <v>30</v>
      </c>
      <c r="B3" s="76" t="s">
        <v>149</v>
      </c>
      <c r="C3" s="76" t="s">
        <v>89</v>
      </c>
      <c r="D3" s="77">
        <v>45658</v>
      </c>
      <c r="E3" s="77">
        <v>45658</v>
      </c>
      <c r="F3" s="76" t="s">
        <v>298</v>
      </c>
      <c r="G3" s="78">
        <v>15239.75</v>
      </c>
      <c r="H3" s="78">
        <v>16394.650000000001</v>
      </c>
      <c r="I3" s="79">
        <f t="shared" si="0"/>
        <v>1154.9000000000015</v>
      </c>
      <c r="J3" s="80">
        <f t="shared" si="1"/>
        <v>7.5782083039420037E-2</v>
      </c>
      <c r="K3" s="80" t="s">
        <v>252</v>
      </c>
      <c r="L3" s="79"/>
      <c r="M3" s="79"/>
      <c r="N3" s="79">
        <f t="shared" si="2"/>
        <v>0</v>
      </c>
      <c r="O3" s="79">
        <v>16394.650000000001</v>
      </c>
      <c r="P3" s="79">
        <f t="shared" si="3"/>
        <v>16394.650000000001</v>
      </c>
      <c r="Q3" s="79">
        <f t="shared" si="4"/>
        <v>0</v>
      </c>
      <c r="R3" s="79">
        <f t="shared" si="5"/>
        <v>0</v>
      </c>
      <c r="S3" s="274"/>
    </row>
    <row r="4" spans="1:19 1025:14815" ht="21.75" hidden="1" customHeight="1">
      <c r="A4" s="273" t="s">
        <v>78</v>
      </c>
      <c r="B4" s="76" t="s">
        <v>127</v>
      </c>
      <c r="C4" s="76" t="s">
        <v>0</v>
      </c>
      <c r="D4" s="77">
        <v>45658</v>
      </c>
      <c r="E4" s="77">
        <v>45658</v>
      </c>
      <c r="F4" s="76" t="s">
        <v>298</v>
      </c>
      <c r="G4" s="78">
        <v>255213.31</v>
      </c>
      <c r="H4" s="79">
        <v>272932.6461106115</v>
      </c>
      <c r="I4" s="79">
        <f t="shared" si="0"/>
        <v>17719.336110611504</v>
      </c>
      <c r="J4" s="80">
        <f t="shared" si="1"/>
        <v>6.9429514121389299E-2</v>
      </c>
      <c r="K4" s="80" t="s">
        <v>99</v>
      </c>
      <c r="L4" s="79"/>
      <c r="M4" s="79"/>
      <c r="N4" s="79">
        <f t="shared" si="2"/>
        <v>0</v>
      </c>
      <c r="O4" s="79">
        <v>272932.6461106115</v>
      </c>
      <c r="P4" s="79">
        <f t="shared" si="3"/>
        <v>272932.6461106115</v>
      </c>
      <c r="Q4" s="79">
        <f t="shared" si="4"/>
        <v>0</v>
      </c>
      <c r="R4" s="79">
        <f t="shared" si="5"/>
        <v>0</v>
      </c>
      <c r="S4" s="274"/>
    </row>
    <row r="5" spans="1:19 1025:14815" hidden="1">
      <c r="A5" s="273" t="s">
        <v>78</v>
      </c>
      <c r="B5" s="76" t="s">
        <v>147</v>
      </c>
      <c r="C5" s="76" t="s">
        <v>0</v>
      </c>
      <c r="D5" s="77">
        <v>45658</v>
      </c>
      <c r="E5" s="77">
        <v>45658</v>
      </c>
      <c r="F5" s="76" t="s">
        <v>298</v>
      </c>
      <c r="G5" s="81">
        <v>269410.7</v>
      </c>
      <c r="H5" s="79">
        <v>287668.14</v>
      </c>
      <c r="I5" s="79">
        <f>IFERROR(IF(G5&gt;0,H5-G5,""),"")</f>
        <v>18257.440000000002</v>
      </c>
      <c r="J5" s="80">
        <f>IFERROR(IF(I5&gt;0,I5/G5,""),"")</f>
        <v>6.7768058210011708E-2</v>
      </c>
      <c r="K5" s="80" t="s">
        <v>99</v>
      </c>
      <c r="L5" s="79"/>
      <c r="M5" s="79"/>
      <c r="N5" s="79">
        <f t="shared" si="2"/>
        <v>0</v>
      </c>
      <c r="O5" s="79">
        <v>289163.51</v>
      </c>
      <c r="P5" s="79">
        <f t="shared" si="3"/>
        <v>287668.14</v>
      </c>
      <c r="Q5" s="79">
        <f t="shared" si="4"/>
        <v>1495.3699999999953</v>
      </c>
      <c r="R5" s="79">
        <f t="shared" si="5"/>
        <v>17944.439999999944</v>
      </c>
      <c r="S5" s="274"/>
    </row>
    <row r="6" spans="1:19 1025:14815" ht="21.75" hidden="1" customHeight="1">
      <c r="A6" s="273" t="s">
        <v>78</v>
      </c>
      <c r="B6" s="76" t="s">
        <v>127</v>
      </c>
      <c r="C6" s="76" t="s">
        <v>85</v>
      </c>
      <c r="D6" s="77">
        <v>45658</v>
      </c>
      <c r="E6" s="77">
        <v>45658</v>
      </c>
      <c r="F6" s="76" t="s">
        <v>298</v>
      </c>
      <c r="G6" s="78">
        <v>101272.89638900723</v>
      </c>
      <c r="H6" s="79">
        <v>108386.03653419482</v>
      </c>
      <c r="I6" s="79">
        <f t="shared" si="0"/>
        <v>7113.1401451875863</v>
      </c>
      <c r="J6" s="80">
        <f>IFERROR(IF(I6&gt;0,I6/G6,""),"")</f>
        <v>7.0237352725301225E-2</v>
      </c>
      <c r="K6" s="80" t="s">
        <v>99</v>
      </c>
      <c r="L6" s="79"/>
      <c r="M6" s="79"/>
      <c r="N6" s="79">
        <f t="shared" si="2"/>
        <v>0</v>
      </c>
      <c r="O6" s="79">
        <v>108114.6</v>
      </c>
      <c r="P6" s="79">
        <f t="shared" si="3"/>
        <v>108386.03653419482</v>
      </c>
      <c r="Q6" s="79">
        <f t="shared" si="4"/>
        <v>-271.43653419481416</v>
      </c>
      <c r="R6" s="79">
        <f t="shared" si="5"/>
        <v>-3257.2384103377699</v>
      </c>
      <c r="S6" s="274"/>
    </row>
    <row r="7" spans="1:19 1025:14815" hidden="1">
      <c r="A7" s="273" t="s">
        <v>78</v>
      </c>
      <c r="B7" s="76" t="s">
        <v>149</v>
      </c>
      <c r="C7" s="76" t="s">
        <v>0</v>
      </c>
      <c r="D7" s="77">
        <v>45658</v>
      </c>
      <c r="E7" s="77">
        <v>45658</v>
      </c>
      <c r="F7" s="76" t="s">
        <v>298</v>
      </c>
      <c r="G7" s="78">
        <v>206257.16</v>
      </c>
      <c r="H7" s="81">
        <v>220122.44</v>
      </c>
      <c r="I7" s="79">
        <f t="shared" si="0"/>
        <v>13865.279999999999</v>
      </c>
      <c r="J7" s="80">
        <f t="shared" si="1"/>
        <v>6.7223266334123857E-2</v>
      </c>
      <c r="K7" s="80" t="s">
        <v>252</v>
      </c>
      <c r="L7" s="79">
        <v>0</v>
      </c>
      <c r="M7" s="79">
        <v>0</v>
      </c>
      <c r="N7" s="79">
        <f t="shared" si="2"/>
        <v>0</v>
      </c>
      <c r="O7" s="79">
        <v>219296.74</v>
      </c>
      <c r="P7" s="78">
        <f t="shared" si="3"/>
        <v>220122.44</v>
      </c>
      <c r="Q7" s="79">
        <f t="shared" si="4"/>
        <v>-825.70000000001164</v>
      </c>
      <c r="R7" s="79">
        <f t="shared" si="5"/>
        <v>-9908.4000000001397</v>
      </c>
      <c r="S7" s="274"/>
    </row>
    <row r="8" spans="1:19 1025:14815" ht="21.75" hidden="1" customHeight="1">
      <c r="A8" s="273" t="s">
        <v>78</v>
      </c>
      <c r="B8" s="76" t="s">
        <v>127</v>
      </c>
      <c r="C8" s="76" t="s">
        <v>91</v>
      </c>
      <c r="D8" s="77">
        <v>45658</v>
      </c>
      <c r="E8" s="77">
        <v>45658</v>
      </c>
      <c r="F8" s="76" t="s">
        <v>298</v>
      </c>
      <c r="G8" s="78">
        <v>17039.2</v>
      </c>
      <c r="H8" s="79">
        <v>18149.490000000002</v>
      </c>
      <c r="I8" s="79">
        <f t="shared" si="0"/>
        <v>1110.2900000000009</v>
      </c>
      <c r="J8" s="80">
        <f t="shared" si="1"/>
        <v>6.5160923048030478E-2</v>
      </c>
      <c r="K8" s="80" t="s">
        <v>99</v>
      </c>
      <c r="L8" s="79"/>
      <c r="M8" s="79"/>
      <c r="N8" s="79">
        <f t="shared" si="2"/>
        <v>0</v>
      </c>
      <c r="O8" s="79">
        <v>18189.46</v>
      </c>
      <c r="P8" s="79">
        <v>18149.490000000002</v>
      </c>
      <c r="Q8" s="79">
        <f t="shared" si="4"/>
        <v>39.969999999997526</v>
      </c>
      <c r="R8" s="79">
        <f t="shared" si="5"/>
        <v>479.63999999997031</v>
      </c>
      <c r="S8" s="274"/>
    </row>
    <row r="9" spans="1:19 1025:14815" ht="25.5" hidden="1">
      <c r="A9" s="273" t="s">
        <v>76</v>
      </c>
      <c r="B9" s="76" t="s">
        <v>151</v>
      </c>
      <c r="C9" s="76" t="s">
        <v>87</v>
      </c>
      <c r="D9" s="77">
        <v>45658</v>
      </c>
      <c r="E9" s="77">
        <v>45658</v>
      </c>
      <c r="F9" s="76" t="s">
        <v>298</v>
      </c>
      <c r="G9" s="78">
        <v>64466.1</v>
      </c>
      <c r="H9" s="78">
        <v>67407.846195557868</v>
      </c>
      <c r="I9" s="79">
        <f t="shared" ref="I9:I22" si="6">IFERROR(IF(G9&gt;0,H9-G9,""),"")</f>
        <v>2941.7461955578692</v>
      </c>
      <c r="J9" s="80">
        <f t="shared" ref="J9:J22" si="7">IFERROR(IF(I9&gt;0,I9/G9,""),"")</f>
        <v>4.5632451715830011E-2</v>
      </c>
      <c r="K9" s="80" t="s">
        <v>252</v>
      </c>
      <c r="L9" s="80"/>
      <c r="M9" s="80"/>
      <c r="N9" s="79">
        <f t="shared" si="2"/>
        <v>0</v>
      </c>
      <c r="O9" s="79">
        <f>G9*1.1734</f>
        <v>75644.521739999996</v>
      </c>
      <c r="P9" s="78">
        <f t="shared" ref="P9:P15" si="8">H9</f>
        <v>67407.846195557868</v>
      </c>
      <c r="Q9" s="79">
        <f t="shared" si="4"/>
        <v>8236.6755444421287</v>
      </c>
      <c r="R9" s="79">
        <f t="shared" ref="R9:R22" si="9">Q9*12</f>
        <v>98840.106533305545</v>
      </c>
      <c r="S9" s="274"/>
    </row>
    <row r="10" spans="1:19 1025:14815" hidden="1">
      <c r="A10" s="273" t="s">
        <v>78</v>
      </c>
      <c r="B10" s="76" t="s">
        <v>207</v>
      </c>
      <c r="C10" s="76" t="s">
        <v>87</v>
      </c>
      <c r="D10" s="77">
        <v>45658</v>
      </c>
      <c r="E10" s="77">
        <v>45658</v>
      </c>
      <c r="F10" s="76" t="s">
        <v>298</v>
      </c>
      <c r="G10" s="78">
        <v>140747.26999999999</v>
      </c>
      <c r="H10" s="79">
        <v>146540.71</v>
      </c>
      <c r="I10" s="79">
        <f t="shared" si="6"/>
        <v>5793.4400000000023</v>
      </c>
      <c r="J10" s="80">
        <f t="shared" si="7"/>
        <v>4.1162006197349353E-2</v>
      </c>
      <c r="K10" s="80"/>
      <c r="L10" s="79"/>
      <c r="M10" s="79"/>
      <c r="N10" s="79">
        <f t="shared" si="2"/>
        <v>0</v>
      </c>
      <c r="O10" s="79">
        <f>G10*1.0676</f>
        <v>150261.78545200001</v>
      </c>
      <c r="P10" s="78">
        <f t="shared" si="8"/>
        <v>146540.71</v>
      </c>
      <c r="Q10" s="79">
        <f t="shared" si="4"/>
        <v>3721.0754520000191</v>
      </c>
      <c r="R10" s="79">
        <f t="shared" si="9"/>
        <v>44652.90542400023</v>
      </c>
      <c r="S10" s="274"/>
    </row>
    <row r="11" spans="1:19 1025:14815" ht="21.75" hidden="1" customHeight="1">
      <c r="A11" s="273" t="s">
        <v>78</v>
      </c>
      <c r="B11" s="76" t="s">
        <v>127</v>
      </c>
      <c r="C11" s="76" t="s">
        <v>87</v>
      </c>
      <c r="D11" s="77">
        <v>45689</v>
      </c>
      <c r="E11" s="77">
        <v>45658</v>
      </c>
      <c r="F11" s="76" t="s">
        <v>298</v>
      </c>
      <c r="G11" s="78">
        <v>91477.03</v>
      </c>
      <c r="H11" s="79">
        <v>96095.555991404821</v>
      </c>
      <c r="I11" s="79">
        <f t="shared" si="6"/>
        <v>4618.525991404822</v>
      </c>
      <c r="J11" s="80">
        <f t="shared" si="7"/>
        <v>5.0488368406853855E-2</v>
      </c>
      <c r="K11" s="80" t="s">
        <v>99</v>
      </c>
      <c r="L11" s="79"/>
      <c r="M11" s="79"/>
      <c r="N11" s="79">
        <f t="shared" si="2"/>
        <v>0</v>
      </c>
      <c r="O11" s="79">
        <v>99360.59</v>
      </c>
      <c r="P11" s="78">
        <f t="shared" si="8"/>
        <v>96095.555991404821</v>
      </c>
      <c r="Q11" s="79">
        <f t="shared" si="4"/>
        <v>3265.0340085951757</v>
      </c>
      <c r="R11" s="79">
        <f t="shared" si="9"/>
        <v>39180.408103142108</v>
      </c>
      <c r="S11" s="274"/>
      <c r="AMK11" s="83"/>
      <c r="AML11" s="83"/>
      <c r="AMM11" s="84"/>
      <c r="AMN11" s="83"/>
      <c r="AMO11" s="83"/>
      <c r="AMP11" s="83"/>
      <c r="AMQ11" s="83"/>
      <c r="AMR11" s="85"/>
      <c r="AMS11" s="85"/>
      <c r="AMT11" s="85"/>
      <c r="AMU11" s="86"/>
      <c r="AMV11" s="85"/>
      <c r="AMW11" s="83"/>
      <c r="AMX11" s="83"/>
      <c r="AMY11" s="83"/>
      <c r="AMZ11" s="84"/>
      <c r="ANA11" s="83"/>
      <c r="ANB11" s="83"/>
      <c r="ANC11" s="83"/>
      <c r="AND11" s="83"/>
      <c r="ANE11" s="85"/>
      <c r="ANF11" s="85"/>
      <c r="ANG11" s="85"/>
      <c r="ANH11" s="86"/>
      <c r="ANI11" s="85"/>
      <c r="ANJ11" s="83"/>
      <c r="ANK11" s="83"/>
      <c r="ANL11" s="83"/>
      <c r="ANM11" s="84"/>
      <c r="ANN11" s="83"/>
      <c r="ANO11" s="83"/>
      <c r="ANP11" s="83"/>
      <c r="ANQ11" s="83"/>
      <c r="ANR11" s="85"/>
      <c r="ANS11" s="85"/>
      <c r="ANT11" s="85"/>
      <c r="ANU11" s="86"/>
      <c r="ANV11" s="85"/>
      <c r="ANW11" s="83"/>
      <c r="ANX11" s="83"/>
      <c r="ANY11" s="83"/>
      <c r="ANZ11" s="84"/>
      <c r="AOA11" s="83"/>
      <c r="AOB11" s="83"/>
      <c r="AOC11" s="83"/>
      <c r="AOD11" s="83"/>
      <c r="AOE11" s="85"/>
      <c r="AOF11" s="85"/>
      <c r="AOG11" s="85"/>
      <c r="AOH11" s="86"/>
      <c r="AOI11" s="85"/>
      <c r="AOJ11" s="83"/>
      <c r="AOK11" s="83"/>
      <c r="AOL11" s="83"/>
      <c r="AOM11" s="84"/>
      <c r="AON11" s="83"/>
      <c r="AOO11" s="83"/>
      <c r="AOP11" s="83"/>
      <c r="AOQ11" s="83"/>
      <c r="AOR11" s="85"/>
      <c r="AOS11" s="85"/>
      <c r="AOT11" s="85"/>
      <c r="AOU11" s="86"/>
      <c r="AOV11" s="85"/>
      <c r="AOW11" s="83"/>
      <c r="AOX11" s="83"/>
      <c r="AOY11" s="83"/>
      <c r="AOZ11" s="84"/>
      <c r="APA11" s="83"/>
      <c r="APB11" s="83"/>
      <c r="APC11" s="83"/>
      <c r="APD11" s="83"/>
      <c r="APE11" s="85"/>
      <c r="APF11" s="85"/>
      <c r="APG11" s="85"/>
      <c r="APH11" s="86"/>
      <c r="API11" s="85"/>
      <c r="APJ11" s="83"/>
      <c r="APK11" s="83"/>
      <c r="APL11" s="83"/>
      <c r="APM11" s="84"/>
      <c r="APN11" s="83"/>
      <c r="APO11" s="83"/>
      <c r="APP11" s="83"/>
      <c r="APQ11" s="83"/>
      <c r="APR11" s="85"/>
      <c r="APS11" s="85"/>
      <c r="APT11" s="85"/>
      <c r="APU11" s="86"/>
      <c r="APV11" s="85"/>
      <c r="APW11" s="83"/>
      <c r="APX11" s="83"/>
      <c r="APY11" s="83"/>
      <c r="APZ11" s="84"/>
      <c r="AQA11" s="83"/>
      <c r="AQB11" s="83"/>
      <c r="AQC11" s="83"/>
      <c r="AQD11" s="83"/>
      <c r="AQE11" s="85"/>
      <c r="AQF11" s="85"/>
      <c r="AQG11" s="85"/>
      <c r="AQH11" s="86"/>
      <c r="AQI11" s="85"/>
      <c r="AQJ11" s="83"/>
      <c r="AQK11" s="83"/>
      <c r="AQL11" s="83"/>
      <c r="AQM11" s="84"/>
      <c r="AQN11" s="83"/>
      <c r="AQO11" s="83"/>
      <c r="AQP11" s="83"/>
      <c r="AQQ11" s="83"/>
      <c r="AQR11" s="85"/>
      <c r="AQS11" s="85"/>
      <c r="AQT11" s="85"/>
      <c r="AQU11" s="86"/>
      <c r="AQV11" s="85"/>
      <c r="AQW11" s="83"/>
      <c r="AQX11" s="83"/>
      <c r="AQY11" s="83"/>
      <c r="AQZ11" s="84"/>
      <c r="ARA11" s="83"/>
      <c r="ARB11" s="83"/>
      <c r="ARC11" s="83"/>
      <c r="ARD11" s="83"/>
      <c r="ARE11" s="85"/>
      <c r="ARF11" s="85"/>
      <c r="ARG11" s="85"/>
      <c r="ARH11" s="86"/>
      <c r="ARI11" s="85"/>
      <c r="ARJ11" s="83"/>
      <c r="ARK11" s="83"/>
      <c r="ARL11" s="83"/>
      <c r="ARM11" s="84"/>
      <c r="ARN11" s="83"/>
      <c r="ARO11" s="83"/>
      <c r="ARP11" s="83"/>
      <c r="ARQ11" s="83"/>
      <c r="ARR11" s="85"/>
      <c r="ARS11" s="85"/>
      <c r="ART11" s="85"/>
      <c r="ARU11" s="86"/>
      <c r="ARV11" s="85"/>
      <c r="ARW11" s="83"/>
      <c r="ARX11" s="83"/>
      <c r="ARY11" s="83"/>
      <c r="ARZ11" s="84"/>
      <c r="ASA11" s="83"/>
      <c r="ASB11" s="83"/>
      <c r="ASC11" s="83"/>
      <c r="ASD11" s="83"/>
      <c r="ASE11" s="85"/>
      <c r="ASF11" s="85"/>
      <c r="ASG11" s="85"/>
      <c r="ASH11" s="86"/>
      <c r="ASI11" s="85"/>
      <c r="ASJ11" s="83"/>
      <c r="ASK11" s="83"/>
      <c r="ASL11" s="83"/>
      <c r="ASM11" s="84"/>
      <c r="ASN11" s="83"/>
      <c r="ASO11" s="83"/>
      <c r="ASP11" s="83"/>
      <c r="ASQ11" s="83"/>
      <c r="ASR11" s="85"/>
      <c r="ASS11" s="85"/>
      <c r="AST11" s="85"/>
      <c r="ASU11" s="86"/>
      <c r="ASV11" s="85"/>
      <c r="ASW11" s="83"/>
      <c r="ASX11" s="83"/>
      <c r="ASY11" s="83"/>
      <c r="ASZ11" s="84"/>
      <c r="ATA11" s="83"/>
      <c r="ATB11" s="83"/>
      <c r="ATC11" s="83"/>
      <c r="ATD11" s="83"/>
      <c r="ATE11" s="85"/>
      <c r="ATF11" s="85"/>
      <c r="ATG11" s="85"/>
      <c r="ATH11" s="86"/>
      <c r="ATI11" s="85"/>
      <c r="ATJ11" s="83"/>
      <c r="ATK11" s="83"/>
      <c r="ATL11" s="83"/>
      <c r="ATM11" s="84"/>
      <c r="ATN11" s="83"/>
      <c r="ATO11" s="83"/>
      <c r="ATP11" s="83"/>
      <c r="ATQ11" s="83"/>
      <c r="ATR11" s="85"/>
      <c r="ATS11" s="85"/>
      <c r="ATT11" s="85"/>
      <c r="ATU11" s="86"/>
      <c r="ATV11" s="85"/>
      <c r="ATW11" s="83"/>
      <c r="ATX11" s="83"/>
      <c r="ATY11" s="83"/>
      <c r="ATZ11" s="84"/>
      <c r="AUA11" s="83"/>
      <c r="AUB11" s="83"/>
      <c r="AUC11" s="83"/>
      <c r="AUD11" s="83"/>
      <c r="AUE11" s="85"/>
      <c r="AUF11" s="85"/>
      <c r="AUG11" s="85"/>
      <c r="AUH11" s="86"/>
      <c r="AUI11" s="85"/>
      <c r="AUJ11" s="83"/>
      <c r="AUK11" s="83"/>
      <c r="AUL11" s="83"/>
      <c r="AUM11" s="84"/>
      <c r="AUN11" s="83"/>
      <c r="AUO11" s="83"/>
      <c r="AUP11" s="83"/>
      <c r="AUQ11" s="83"/>
      <c r="AUR11" s="85"/>
      <c r="AUS11" s="85"/>
      <c r="AUT11" s="85"/>
      <c r="AUU11" s="86"/>
      <c r="AUV11" s="85"/>
      <c r="AUW11" s="83"/>
      <c r="AUX11" s="83"/>
      <c r="AUY11" s="83"/>
      <c r="AUZ11" s="84"/>
      <c r="AVA11" s="83"/>
      <c r="AVB11" s="83"/>
      <c r="AVC11" s="83"/>
      <c r="AVD11" s="83"/>
      <c r="AVE11" s="85"/>
      <c r="AVF11" s="85"/>
      <c r="AVG11" s="85"/>
      <c r="AVH11" s="86"/>
      <c r="AVI11" s="85"/>
      <c r="AVJ11" s="83"/>
      <c r="AVK11" s="83"/>
      <c r="AVL11" s="83"/>
      <c r="AVM11" s="84"/>
      <c r="AVN11" s="83"/>
      <c r="AVO11" s="83"/>
      <c r="AVP11" s="83"/>
      <c r="AVQ11" s="83"/>
      <c r="AVR11" s="85"/>
      <c r="AVS11" s="85"/>
      <c r="AVT11" s="85"/>
      <c r="AVU11" s="86"/>
      <c r="AVV11" s="85"/>
      <c r="AVW11" s="83"/>
      <c r="AVX11" s="83"/>
      <c r="AVY11" s="83"/>
      <c r="AVZ11" s="84"/>
      <c r="AWA11" s="83"/>
      <c r="AWB11" s="83"/>
      <c r="AWC11" s="83"/>
      <c r="AWD11" s="83"/>
      <c r="AWE11" s="85"/>
      <c r="AWF11" s="85"/>
      <c r="AWG11" s="85"/>
      <c r="AWH11" s="86"/>
      <c r="AWI11" s="85"/>
      <c r="AWJ11" s="83"/>
      <c r="AWK11" s="83"/>
      <c r="AWL11" s="83"/>
      <c r="AWM11" s="84"/>
      <c r="AWN11" s="83"/>
      <c r="AWO11" s="83"/>
      <c r="AWP11" s="83"/>
      <c r="AWQ11" s="83"/>
      <c r="AWR11" s="85"/>
      <c r="AWS11" s="85"/>
      <c r="AWT11" s="85"/>
      <c r="AWU11" s="86"/>
      <c r="AWV11" s="85"/>
      <c r="AWW11" s="83"/>
      <c r="AWX11" s="83"/>
      <c r="AWY11" s="83"/>
      <c r="AWZ11" s="84"/>
      <c r="AXA11" s="83"/>
      <c r="AXB11" s="83"/>
      <c r="AXC11" s="83"/>
      <c r="AXD11" s="83"/>
      <c r="AXE11" s="85"/>
      <c r="AXF11" s="85"/>
      <c r="AXG11" s="85"/>
      <c r="AXH11" s="86"/>
      <c r="AXI11" s="85"/>
      <c r="AXJ11" s="83"/>
      <c r="AXK11" s="83"/>
      <c r="AXL11" s="83"/>
      <c r="AXM11" s="84"/>
      <c r="AXN11" s="83"/>
      <c r="AXO11" s="83"/>
      <c r="AXP11" s="83"/>
      <c r="AXQ11" s="83"/>
      <c r="AXR11" s="85"/>
      <c r="AXS11" s="85"/>
      <c r="AXT11" s="85"/>
      <c r="AXU11" s="86"/>
      <c r="AXV11" s="85"/>
      <c r="AXW11" s="83"/>
      <c r="AXX11" s="83"/>
      <c r="AXY11" s="83"/>
      <c r="AXZ11" s="84"/>
      <c r="AYA11" s="83"/>
      <c r="AYB11" s="83"/>
      <c r="AYC11" s="83"/>
      <c r="AYD11" s="83"/>
      <c r="AYE11" s="85"/>
      <c r="AYF11" s="85"/>
      <c r="AYG11" s="85"/>
      <c r="AYH11" s="86"/>
      <c r="AYI11" s="85"/>
      <c r="AYJ11" s="83"/>
      <c r="AYK11" s="83"/>
      <c r="AYL11" s="83"/>
      <c r="AYM11" s="84"/>
      <c r="AYN11" s="83"/>
      <c r="AYO11" s="83"/>
      <c r="AYP11" s="83"/>
      <c r="AYQ11" s="83"/>
      <c r="AYR11" s="85"/>
      <c r="AYS11" s="85"/>
      <c r="AYT11" s="85"/>
      <c r="AYU11" s="86"/>
      <c r="AYV11" s="85"/>
      <c r="AYW11" s="83"/>
      <c r="AYX11" s="83"/>
      <c r="AYY11" s="83"/>
      <c r="AYZ11" s="84"/>
      <c r="AZA11" s="83"/>
      <c r="AZB11" s="83"/>
      <c r="AZC11" s="83"/>
      <c r="AZD11" s="83"/>
      <c r="AZE11" s="85"/>
      <c r="AZF11" s="85"/>
      <c r="AZG11" s="85"/>
      <c r="AZH11" s="86"/>
      <c r="AZI11" s="85"/>
      <c r="AZJ11" s="83"/>
      <c r="AZK11" s="83"/>
      <c r="AZL11" s="83"/>
      <c r="AZM11" s="84"/>
      <c r="AZN11" s="83"/>
      <c r="AZO11" s="83"/>
      <c r="AZP11" s="83"/>
      <c r="AZQ11" s="83"/>
      <c r="AZR11" s="85"/>
      <c r="AZS11" s="85"/>
      <c r="AZT11" s="85"/>
      <c r="AZU11" s="86"/>
      <c r="AZV11" s="85"/>
      <c r="AZW11" s="83"/>
      <c r="AZX11" s="83"/>
      <c r="AZY11" s="83"/>
      <c r="AZZ11" s="84"/>
      <c r="BAA11" s="83"/>
      <c r="BAB11" s="83"/>
      <c r="BAC11" s="83"/>
      <c r="BAD11" s="83"/>
      <c r="BAE11" s="85"/>
      <c r="BAF11" s="85"/>
      <c r="BAG11" s="85"/>
      <c r="BAH11" s="86"/>
      <c r="BAI11" s="85"/>
      <c r="BAJ11" s="83"/>
      <c r="BAK11" s="83"/>
      <c r="BAL11" s="83"/>
      <c r="BAM11" s="84"/>
      <c r="BAN11" s="83"/>
      <c r="BAO11" s="83"/>
      <c r="BAP11" s="83"/>
      <c r="BAQ11" s="83"/>
      <c r="BAR11" s="85"/>
      <c r="BAS11" s="85"/>
      <c r="BAT11" s="85"/>
      <c r="BAU11" s="86"/>
      <c r="BAV11" s="85"/>
      <c r="BAW11" s="83"/>
      <c r="BAX11" s="83"/>
      <c r="BAY11" s="83"/>
      <c r="BAZ11" s="84"/>
      <c r="BBA11" s="83"/>
      <c r="BBB11" s="83"/>
      <c r="BBC11" s="83"/>
      <c r="BBD11" s="83"/>
      <c r="BBE11" s="85"/>
      <c r="BBF11" s="85"/>
      <c r="BBG11" s="85"/>
      <c r="BBH11" s="86"/>
      <c r="BBI11" s="85"/>
      <c r="BBJ11" s="83"/>
      <c r="BBK11" s="83"/>
      <c r="BBL11" s="83"/>
      <c r="BBM11" s="84"/>
      <c r="BBN11" s="83"/>
      <c r="BBO11" s="83"/>
      <c r="BBP11" s="83"/>
      <c r="BBQ11" s="83"/>
      <c r="BBR11" s="85"/>
      <c r="BBS11" s="85"/>
      <c r="BBT11" s="85"/>
      <c r="BBU11" s="86"/>
      <c r="BBV11" s="85"/>
      <c r="BBW11" s="83"/>
      <c r="BBX11" s="83"/>
      <c r="BBY11" s="83"/>
      <c r="BBZ11" s="84"/>
      <c r="BCA11" s="83"/>
      <c r="BCB11" s="83"/>
      <c r="BCC11" s="83"/>
      <c r="BCD11" s="83"/>
      <c r="BCE11" s="85"/>
      <c r="BCF11" s="85"/>
      <c r="BCG11" s="85"/>
      <c r="BCH11" s="86"/>
      <c r="BCI11" s="85"/>
      <c r="BCJ11" s="83"/>
      <c r="BCK11" s="83"/>
      <c r="BCL11" s="83"/>
      <c r="BCM11" s="84"/>
      <c r="BCN11" s="83"/>
      <c r="BCO11" s="83"/>
      <c r="BCP11" s="83"/>
      <c r="BCQ11" s="83"/>
      <c r="BCR11" s="85"/>
      <c r="BCS11" s="85"/>
      <c r="BCT11" s="85"/>
      <c r="BCU11" s="86"/>
      <c r="BCV11" s="85"/>
      <c r="BCW11" s="83"/>
      <c r="BCX11" s="83"/>
      <c r="BCY11" s="83"/>
      <c r="BCZ11" s="84"/>
      <c r="BDA11" s="83"/>
      <c r="BDB11" s="83"/>
      <c r="BDC11" s="83"/>
      <c r="BDD11" s="83"/>
      <c r="BDE11" s="85"/>
      <c r="BDF11" s="85"/>
      <c r="BDG11" s="85"/>
      <c r="BDH11" s="86"/>
      <c r="BDI11" s="85"/>
      <c r="BDJ11" s="83"/>
      <c r="BDK11" s="83"/>
      <c r="BDL11" s="83"/>
      <c r="BDM11" s="84"/>
      <c r="BDN11" s="83"/>
      <c r="BDO11" s="83"/>
      <c r="BDP11" s="83"/>
      <c r="BDQ11" s="83"/>
      <c r="BDR11" s="85"/>
      <c r="BDS11" s="85"/>
      <c r="BDT11" s="85"/>
      <c r="BDU11" s="86"/>
      <c r="BDV11" s="85"/>
      <c r="BDW11" s="83"/>
      <c r="BDX11" s="83"/>
      <c r="BDY11" s="83"/>
      <c r="BDZ11" s="84"/>
      <c r="BEA11" s="83"/>
      <c r="BEB11" s="83"/>
      <c r="BEC11" s="83"/>
      <c r="BED11" s="83"/>
      <c r="BEE11" s="85"/>
      <c r="BEF11" s="85"/>
      <c r="BEG11" s="85"/>
      <c r="BEH11" s="86"/>
      <c r="BEI11" s="85"/>
      <c r="BEJ11" s="83"/>
      <c r="BEK11" s="83"/>
      <c r="BEL11" s="83"/>
      <c r="BEM11" s="84"/>
      <c r="BEN11" s="83"/>
      <c r="BEO11" s="83"/>
      <c r="BEP11" s="83"/>
      <c r="BEQ11" s="83"/>
      <c r="BER11" s="85"/>
      <c r="BES11" s="85"/>
      <c r="BET11" s="85"/>
      <c r="BEU11" s="86"/>
      <c r="BEV11" s="85"/>
      <c r="BEW11" s="83"/>
      <c r="BEX11" s="83"/>
      <c r="BEY11" s="83"/>
      <c r="BEZ11" s="84"/>
      <c r="BFA11" s="83"/>
      <c r="BFB11" s="83"/>
      <c r="BFC11" s="83"/>
      <c r="BFD11" s="83"/>
      <c r="BFE11" s="85"/>
      <c r="BFF11" s="85"/>
      <c r="BFG11" s="85"/>
      <c r="BFH11" s="86"/>
      <c r="BFI11" s="85"/>
      <c r="BFJ11" s="83"/>
      <c r="BFK11" s="83"/>
      <c r="BFL11" s="83"/>
      <c r="BFM11" s="84"/>
      <c r="BFN11" s="83"/>
      <c r="BFO11" s="83"/>
      <c r="BFP11" s="83"/>
      <c r="BFQ11" s="83"/>
      <c r="BFR11" s="85"/>
      <c r="BFS11" s="85"/>
      <c r="BFT11" s="85"/>
      <c r="BFU11" s="86"/>
      <c r="BFV11" s="85"/>
      <c r="BFW11" s="83"/>
      <c r="BFX11" s="83"/>
      <c r="BFY11" s="83"/>
      <c r="BFZ11" s="84"/>
      <c r="BGA11" s="83"/>
      <c r="BGB11" s="83"/>
      <c r="BGC11" s="83"/>
      <c r="BGD11" s="83"/>
      <c r="BGE11" s="85"/>
      <c r="BGF11" s="85"/>
      <c r="BGG11" s="85"/>
      <c r="BGH11" s="86"/>
      <c r="BGI11" s="85"/>
      <c r="BGJ11" s="83"/>
      <c r="BGK11" s="83"/>
      <c r="BGL11" s="83"/>
      <c r="BGM11" s="84"/>
      <c r="BGN11" s="83"/>
      <c r="BGO11" s="83"/>
      <c r="BGP11" s="83"/>
      <c r="BGQ11" s="83"/>
      <c r="BGR11" s="85"/>
      <c r="BGS11" s="85"/>
      <c r="BGT11" s="85"/>
      <c r="BGU11" s="86"/>
      <c r="BGV11" s="85"/>
      <c r="BGW11" s="83"/>
      <c r="BGX11" s="83"/>
      <c r="BGY11" s="83"/>
      <c r="BGZ11" s="84"/>
      <c r="BHA11" s="83"/>
      <c r="BHB11" s="83"/>
      <c r="BHC11" s="83"/>
      <c r="BHD11" s="83"/>
      <c r="BHE11" s="85"/>
      <c r="BHF11" s="85"/>
      <c r="BHG11" s="85"/>
      <c r="BHH11" s="86"/>
      <c r="BHI11" s="85"/>
      <c r="BHJ11" s="83"/>
      <c r="BHK11" s="83"/>
      <c r="BHL11" s="83"/>
      <c r="BHM11" s="84"/>
      <c r="BHN11" s="83"/>
      <c r="BHO11" s="83"/>
      <c r="BHP11" s="83"/>
      <c r="BHQ11" s="83"/>
      <c r="BHR11" s="85"/>
      <c r="BHS11" s="85"/>
      <c r="BHT11" s="85"/>
      <c r="BHU11" s="86"/>
      <c r="BHV11" s="85"/>
      <c r="BHW11" s="83"/>
      <c r="BHX11" s="83"/>
      <c r="BHY11" s="83"/>
      <c r="BHZ11" s="84"/>
      <c r="BIA11" s="83"/>
      <c r="BIB11" s="83"/>
      <c r="BIC11" s="83"/>
      <c r="BID11" s="83"/>
      <c r="BIE11" s="85"/>
      <c r="BIF11" s="85"/>
      <c r="BIG11" s="85"/>
      <c r="BIH11" s="86"/>
      <c r="BII11" s="85"/>
      <c r="BIJ11" s="83"/>
      <c r="BIK11" s="83"/>
      <c r="BIL11" s="83"/>
      <c r="BIM11" s="84"/>
      <c r="BIN11" s="83"/>
      <c r="BIO11" s="83"/>
      <c r="BIP11" s="83"/>
      <c r="BIQ11" s="83"/>
      <c r="BIR11" s="85"/>
      <c r="BIS11" s="85"/>
      <c r="BIT11" s="85"/>
      <c r="BIU11" s="86"/>
      <c r="BIV11" s="85"/>
      <c r="BIW11" s="83"/>
      <c r="BIX11" s="83"/>
      <c r="BIY11" s="83"/>
      <c r="BIZ11" s="84"/>
      <c r="BJA11" s="83"/>
      <c r="BJB11" s="83"/>
      <c r="BJC11" s="83"/>
      <c r="BJD11" s="83"/>
      <c r="BJE11" s="85"/>
      <c r="BJF11" s="85"/>
      <c r="BJG11" s="85"/>
      <c r="BJH11" s="86"/>
      <c r="BJI11" s="85"/>
      <c r="BJJ11" s="83"/>
      <c r="BJK11" s="83"/>
      <c r="BJL11" s="83"/>
      <c r="BJM11" s="84"/>
      <c r="BJN11" s="83"/>
      <c r="BJO11" s="83"/>
      <c r="BJP11" s="83"/>
      <c r="BJQ11" s="83"/>
      <c r="BJR11" s="85"/>
      <c r="BJS11" s="85"/>
      <c r="BJT11" s="85"/>
      <c r="BJU11" s="86"/>
      <c r="BJV11" s="85"/>
      <c r="BJW11" s="83"/>
      <c r="BJX11" s="83"/>
      <c r="BJY11" s="83"/>
      <c r="BJZ11" s="84"/>
      <c r="BKA11" s="83"/>
      <c r="BKB11" s="83"/>
      <c r="BKC11" s="83"/>
      <c r="BKD11" s="83"/>
      <c r="BKE11" s="85"/>
      <c r="BKF11" s="85"/>
      <c r="BKG11" s="85"/>
      <c r="BKH11" s="86"/>
      <c r="BKI11" s="85"/>
      <c r="BKJ11" s="83"/>
      <c r="BKK11" s="83"/>
      <c r="BKL11" s="83"/>
      <c r="BKM11" s="84"/>
      <c r="BKN11" s="83"/>
      <c r="BKO11" s="83"/>
      <c r="BKP11" s="83"/>
      <c r="BKQ11" s="83"/>
      <c r="BKR11" s="85"/>
      <c r="BKS11" s="85"/>
      <c r="BKT11" s="85"/>
      <c r="BKU11" s="86"/>
      <c r="BKV11" s="85"/>
      <c r="BKW11" s="83"/>
      <c r="BKX11" s="83"/>
      <c r="BKY11" s="83"/>
      <c r="BKZ11" s="84"/>
      <c r="BLA11" s="83"/>
      <c r="BLB11" s="83"/>
      <c r="BLC11" s="83"/>
      <c r="BLD11" s="83"/>
      <c r="BLE11" s="85"/>
      <c r="BLF11" s="85"/>
      <c r="BLG11" s="85"/>
      <c r="BLH11" s="86"/>
      <c r="BLI11" s="85"/>
      <c r="BLJ11" s="83"/>
      <c r="BLK11" s="83"/>
      <c r="BLL11" s="83"/>
      <c r="BLM11" s="84"/>
      <c r="BLN11" s="83"/>
      <c r="BLO11" s="83"/>
      <c r="BLP11" s="83"/>
      <c r="BLQ11" s="83"/>
      <c r="BLR11" s="85"/>
      <c r="BLS11" s="85"/>
      <c r="BLT11" s="85"/>
      <c r="BLU11" s="86"/>
      <c r="BLV11" s="85"/>
      <c r="BLW11" s="83"/>
      <c r="BLX11" s="83"/>
      <c r="BLY11" s="83"/>
      <c r="BLZ11" s="84"/>
      <c r="BMA11" s="83"/>
      <c r="BMB11" s="83"/>
      <c r="BMC11" s="83"/>
      <c r="BMD11" s="83"/>
      <c r="BME11" s="85"/>
      <c r="BMF11" s="85"/>
      <c r="BMG11" s="85"/>
      <c r="BMH11" s="86"/>
      <c r="BMI11" s="85"/>
      <c r="BMJ11" s="83"/>
      <c r="BMK11" s="83"/>
      <c r="BML11" s="83"/>
      <c r="BMM11" s="84"/>
      <c r="BMN11" s="83"/>
      <c r="BMO11" s="83"/>
      <c r="BMP11" s="83"/>
      <c r="BMQ11" s="83"/>
      <c r="BMR11" s="85"/>
      <c r="BMS11" s="85"/>
      <c r="BMT11" s="85"/>
      <c r="BMU11" s="86"/>
      <c r="BMV11" s="85"/>
      <c r="BMW11" s="83"/>
      <c r="BMX11" s="83"/>
      <c r="BMY11" s="83"/>
      <c r="BMZ11" s="84"/>
      <c r="BNA11" s="83"/>
      <c r="BNB11" s="83"/>
      <c r="BNC11" s="83"/>
      <c r="BND11" s="83"/>
      <c r="BNE11" s="85"/>
      <c r="BNF11" s="85"/>
      <c r="BNG11" s="85"/>
      <c r="BNH11" s="86"/>
      <c r="BNI11" s="85"/>
      <c r="BNJ11" s="83"/>
      <c r="BNK11" s="83"/>
      <c r="BNL11" s="83"/>
      <c r="BNM11" s="84"/>
      <c r="BNN11" s="83"/>
      <c r="BNO11" s="83"/>
      <c r="BNP11" s="83"/>
      <c r="BNQ11" s="83"/>
      <c r="BNR11" s="85"/>
      <c r="BNS11" s="85"/>
      <c r="BNT11" s="85"/>
      <c r="BNU11" s="86"/>
      <c r="BNV11" s="85"/>
      <c r="BNW11" s="83"/>
      <c r="BNX11" s="83"/>
      <c r="BNY11" s="83"/>
      <c r="BNZ11" s="84"/>
      <c r="BOA11" s="83"/>
      <c r="BOB11" s="83"/>
      <c r="BOC11" s="83"/>
      <c r="BOD11" s="83"/>
      <c r="BOE11" s="85"/>
      <c r="BOF11" s="85"/>
      <c r="BOG11" s="85"/>
      <c r="BOH11" s="86"/>
      <c r="BOI11" s="85"/>
      <c r="BOJ11" s="83"/>
      <c r="BOK11" s="83"/>
      <c r="BOL11" s="83"/>
      <c r="BOM11" s="84"/>
      <c r="BON11" s="83"/>
      <c r="BOO11" s="83"/>
      <c r="BOP11" s="83"/>
      <c r="BOQ11" s="83"/>
      <c r="BOR11" s="85"/>
      <c r="BOS11" s="85"/>
      <c r="BOT11" s="85"/>
      <c r="BOU11" s="86"/>
      <c r="BOV11" s="85"/>
      <c r="BOW11" s="83"/>
      <c r="BOX11" s="83"/>
      <c r="BOY11" s="83"/>
      <c r="BOZ11" s="84"/>
      <c r="BPA11" s="83"/>
      <c r="BPB11" s="83"/>
      <c r="BPC11" s="83"/>
      <c r="BPD11" s="83"/>
      <c r="BPE11" s="85"/>
      <c r="BPF11" s="85"/>
      <c r="BPG11" s="85"/>
      <c r="BPH11" s="86"/>
      <c r="BPI11" s="85"/>
      <c r="BPJ11" s="83"/>
      <c r="BPK11" s="83"/>
      <c r="BPL11" s="83"/>
      <c r="BPM11" s="84"/>
      <c r="BPN11" s="83"/>
      <c r="BPO11" s="83"/>
      <c r="BPP11" s="83"/>
      <c r="BPQ11" s="83"/>
      <c r="BPR11" s="85"/>
      <c r="BPS11" s="85"/>
      <c r="BPT11" s="85"/>
      <c r="BPU11" s="86"/>
      <c r="BPV11" s="85"/>
      <c r="BPW11" s="83"/>
      <c r="BPX11" s="83"/>
      <c r="BPY11" s="83"/>
      <c r="BPZ11" s="84"/>
      <c r="BQA11" s="83"/>
      <c r="BQB11" s="83"/>
      <c r="BQC11" s="83"/>
      <c r="BQD11" s="83"/>
      <c r="BQE11" s="85"/>
      <c r="BQF11" s="85"/>
      <c r="BQG11" s="85"/>
      <c r="BQH11" s="86"/>
      <c r="BQI11" s="85"/>
      <c r="BQJ11" s="83"/>
      <c r="BQK11" s="83"/>
      <c r="BQL11" s="83"/>
      <c r="BQM11" s="84"/>
      <c r="BQN11" s="83"/>
      <c r="BQO11" s="83"/>
      <c r="BQP11" s="83"/>
      <c r="BQQ11" s="83"/>
      <c r="BQR11" s="85"/>
      <c r="BQS11" s="85"/>
      <c r="BQT11" s="85"/>
      <c r="BQU11" s="86"/>
      <c r="BQV11" s="85"/>
      <c r="BQW11" s="83"/>
      <c r="BQX11" s="83"/>
      <c r="BQY11" s="83"/>
      <c r="BQZ11" s="84"/>
      <c r="BRA11" s="83"/>
      <c r="BRB11" s="83"/>
      <c r="BRC11" s="83"/>
      <c r="BRD11" s="83"/>
      <c r="BRE11" s="85"/>
      <c r="BRF11" s="85"/>
      <c r="BRG11" s="85"/>
      <c r="BRH11" s="86"/>
      <c r="BRI11" s="85"/>
      <c r="BRJ11" s="83"/>
      <c r="BRK11" s="83"/>
      <c r="BRL11" s="83"/>
      <c r="BRM11" s="84"/>
      <c r="BRN11" s="83"/>
      <c r="BRO11" s="83"/>
      <c r="BRP11" s="83"/>
      <c r="BRQ11" s="83"/>
      <c r="BRR11" s="85"/>
      <c r="BRS11" s="85"/>
      <c r="BRT11" s="85"/>
      <c r="BRU11" s="86"/>
      <c r="BRV11" s="85"/>
      <c r="BRW11" s="83"/>
      <c r="BRX11" s="83"/>
      <c r="BRY11" s="83"/>
      <c r="BRZ11" s="84"/>
      <c r="BSA11" s="83"/>
      <c r="BSB11" s="83"/>
      <c r="BSC11" s="83"/>
      <c r="BSD11" s="83"/>
      <c r="BSE11" s="85"/>
      <c r="BSF11" s="85"/>
      <c r="BSG11" s="85"/>
      <c r="BSH11" s="86"/>
      <c r="BSI11" s="85"/>
      <c r="BSJ11" s="83"/>
      <c r="BSK11" s="83"/>
      <c r="BSL11" s="83"/>
      <c r="BSM11" s="84"/>
      <c r="BSN11" s="83"/>
      <c r="BSO11" s="83"/>
      <c r="BSP11" s="83"/>
      <c r="BSQ11" s="83"/>
      <c r="BSR11" s="85"/>
      <c r="BSS11" s="85"/>
      <c r="BST11" s="85"/>
      <c r="BSU11" s="86"/>
      <c r="BSV11" s="85"/>
      <c r="BSW11" s="83"/>
      <c r="BSX11" s="83"/>
      <c r="BSY11" s="83"/>
      <c r="BSZ11" s="84"/>
      <c r="BTA11" s="83"/>
      <c r="BTB11" s="83"/>
      <c r="BTC11" s="83"/>
      <c r="BTD11" s="83"/>
      <c r="BTE11" s="85"/>
      <c r="BTF11" s="85"/>
      <c r="BTG11" s="85"/>
      <c r="BTH11" s="86"/>
      <c r="BTI11" s="85"/>
      <c r="BTJ11" s="83"/>
      <c r="BTK11" s="83"/>
      <c r="BTL11" s="83"/>
      <c r="BTM11" s="84"/>
      <c r="BTN11" s="83"/>
      <c r="BTO11" s="83"/>
      <c r="BTP11" s="83"/>
      <c r="BTQ11" s="83"/>
      <c r="BTR11" s="85"/>
      <c r="BTS11" s="85"/>
      <c r="BTT11" s="85"/>
      <c r="BTU11" s="86"/>
      <c r="BTV11" s="85"/>
      <c r="BTW11" s="83"/>
      <c r="BTX11" s="83"/>
      <c r="BTY11" s="83"/>
      <c r="BTZ11" s="84"/>
      <c r="BUA11" s="83"/>
      <c r="BUB11" s="83"/>
      <c r="BUC11" s="83"/>
      <c r="BUD11" s="83"/>
      <c r="BUE11" s="85"/>
      <c r="BUF11" s="85"/>
      <c r="BUG11" s="85"/>
      <c r="BUH11" s="86"/>
      <c r="BUI11" s="85"/>
      <c r="BUJ11" s="83"/>
      <c r="BUK11" s="83"/>
      <c r="BUL11" s="83"/>
      <c r="BUM11" s="84"/>
      <c r="BUN11" s="83"/>
      <c r="BUO11" s="83"/>
      <c r="BUP11" s="83"/>
      <c r="BUQ11" s="83"/>
      <c r="BUR11" s="85"/>
      <c r="BUS11" s="85"/>
      <c r="BUT11" s="85"/>
      <c r="BUU11" s="86"/>
      <c r="BUV11" s="85"/>
      <c r="BUW11" s="83"/>
      <c r="BUX11" s="83"/>
      <c r="BUY11" s="83"/>
      <c r="BUZ11" s="84"/>
      <c r="BVA11" s="83"/>
      <c r="BVB11" s="83"/>
      <c r="BVC11" s="83"/>
      <c r="BVD11" s="83"/>
      <c r="BVE11" s="85"/>
      <c r="BVF11" s="85"/>
      <c r="BVG11" s="85"/>
      <c r="BVH11" s="86"/>
      <c r="BVI11" s="85"/>
      <c r="BVJ11" s="83"/>
      <c r="BVK11" s="83"/>
      <c r="BVL11" s="83"/>
      <c r="BVM11" s="84"/>
      <c r="BVN11" s="83"/>
      <c r="BVO11" s="83"/>
      <c r="BVP11" s="83"/>
      <c r="BVQ11" s="83"/>
      <c r="BVR11" s="85"/>
      <c r="BVS11" s="85"/>
      <c r="BVT11" s="85"/>
      <c r="BVU11" s="86"/>
      <c r="BVV11" s="85"/>
      <c r="BVW11" s="83"/>
      <c r="BVX11" s="83"/>
      <c r="BVY11" s="83"/>
      <c r="BVZ11" s="84"/>
      <c r="BWA11" s="83"/>
      <c r="BWB11" s="83"/>
      <c r="BWC11" s="83"/>
      <c r="BWD11" s="83"/>
      <c r="BWE11" s="85"/>
      <c r="BWF11" s="85"/>
      <c r="BWG11" s="85"/>
      <c r="BWH11" s="86"/>
      <c r="BWI11" s="85"/>
      <c r="BWJ11" s="83"/>
      <c r="BWK11" s="83"/>
      <c r="BWL11" s="83"/>
      <c r="BWM11" s="84"/>
      <c r="BWN11" s="83"/>
      <c r="BWO11" s="83"/>
      <c r="BWP11" s="83"/>
      <c r="BWQ11" s="83"/>
      <c r="BWR11" s="85"/>
      <c r="BWS11" s="85"/>
      <c r="BWT11" s="85"/>
      <c r="BWU11" s="86"/>
      <c r="BWV11" s="85"/>
      <c r="BWW11" s="83"/>
      <c r="BWX11" s="83"/>
      <c r="BWY11" s="83"/>
      <c r="BWZ11" s="84"/>
      <c r="BXA11" s="83"/>
      <c r="BXB11" s="83"/>
      <c r="BXC11" s="83"/>
      <c r="BXD11" s="83"/>
      <c r="BXE11" s="85"/>
      <c r="BXF11" s="85"/>
      <c r="BXG11" s="85"/>
      <c r="BXH11" s="86"/>
      <c r="BXI11" s="85"/>
      <c r="BXJ11" s="83"/>
      <c r="BXK11" s="83"/>
      <c r="BXL11" s="83"/>
      <c r="BXM11" s="84"/>
      <c r="BXN11" s="83"/>
      <c r="BXO11" s="83"/>
      <c r="BXP11" s="83"/>
      <c r="BXQ11" s="83"/>
      <c r="BXR11" s="85"/>
      <c r="BXS11" s="85"/>
      <c r="BXT11" s="85"/>
      <c r="BXU11" s="86"/>
      <c r="BXV11" s="85"/>
      <c r="BXW11" s="83"/>
      <c r="BXX11" s="83"/>
      <c r="BXY11" s="83"/>
      <c r="BXZ11" s="84"/>
      <c r="BYA11" s="83"/>
      <c r="BYB11" s="83"/>
      <c r="BYC11" s="83"/>
      <c r="BYD11" s="83"/>
      <c r="BYE11" s="85"/>
      <c r="BYF11" s="85"/>
      <c r="BYG11" s="85"/>
      <c r="BYH11" s="86"/>
      <c r="BYI11" s="85"/>
      <c r="BYJ11" s="83"/>
      <c r="BYK11" s="83"/>
      <c r="BYL11" s="83"/>
      <c r="BYM11" s="84"/>
      <c r="BYN11" s="83"/>
      <c r="BYO11" s="83"/>
      <c r="BYP11" s="83"/>
      <c r="BYQ11" s="83"/>
      <c r="BYR11" s="85"/>
      <c r="BYS11" s="85"/>
      <c r="BYT11" s="85"/>
      <c r="BYU11" s="86"/>
      <c r="BYV11" s="85"/>
      <c r="BYW11" s="83"/>
      <c r="BYX11" s="83"/>
      <c r="BYY11" s="83"/>
      <c r="BYZ11" s="84"/>
      <c r="BZA11" s="83"/>
      <c r="BZB11" s="83"/>
      <c r="BZC11" s="83"/>
      <c r="BZD11" s="83"/>
      <c r="BZE11" s="85"/>
      <c r="BZF11" s="85"/>
      <c r="BZG11" s="85"/>
      <c r="BZH11" s="86"/>
      <c r="BZI11" s="85"/>
      <c r="BZJ11" s="83"/>
      <c r="BZK11" s="83"/>
      <c r="BZL11" s="83"/>
      <c r="BZM11" s="84"/>
      <c r="BZN11" s="83"/>
      <c r="BZO11" s="83"/>
      <c r="BZP11" s="83"/>
      <c r="BZQ11" s="83"/>
      <c r="BZR11" s="85"/>
      <c r="BZS11" s="85"/>
      <c r="BZT11" s="85"/>
      <c r="BZU11" s="86"/>
      <c r="BZV11" s="85"/>
      <c r="BZW11" s="83"/>
      <c r="BZX11" s="83"/>
      <c r="BZY11" s="83"/>
      <c r="BZZ11" s="84"/>
      <c r="CAA11" s="83"/>
      <c r="CAB11" s="83"/>
      <c r="CAC11" s="83"/>
      <c r="CAD11" s="83"/>
      <c r="CAE11" s="85"/>
      <c r="CAF11" s="85"/>
      <c r="CAG11" s="85"/>
      <c r="CAH11" s="86"/>
      <c r="CAI11" s="85"/>
      <c r="CAJ11" s="83"/>
      <c r="CAK11" s="83"/>
      <c r="CAL11" s="83"/>
      <c r="CAM11" s="84"/>
      <c r="CAN11" s="83"/>
      <c r="CAO11" s="83"/>
      <c r="CAP11" s="83"/>
      <c r="CAQ11" s="83"/>
      <c r="CAR11" s="85"/>
      <c r="CAS11" s="85"/>
      <c r="CAT11" s="85"/>
      <c r="CAU11" s="86"/>
      <c r="CAV11" s="85"/>
      <c r="CAW11" s="83"/>
      <c r="CAX11" s="83"/>
      <c r="CAY11" s="83"/>
      <c r="CAZ11" s="84"/>
      <c r="CBA11" s="83"/>
      <c r="CBB11" s="83"/>
      <c r="CBC11" s="83"/>
      <c r="CBD11" s="83"/>
      <c r="CBE11" s="85"/>
      <c r="CBF11" s="85"/>
      <c r="CBG11" s="85"/>
      <c r="CBH11" s="86"/>
      <c r="CBI11" s="85"/>
      <c r="CBJ11" s="83"/>
      <c r="CBK11" s="83"/>
      <c r="CBL11" s="83"/>
      <c r="CBM11" s="84"/>
      <c r="CBN11" s="83"/>
      <c r="CBO11" s="83"/>
      <c r="CBP11" s="83"/>
      <c r="CBQ11" s="83"/>
      <c r="CBR11" s="85"/>
      <c r="CBS11" s="85"/>
      <c r="CBT11" s="85"/>
      <c r="CBU11" s="86"/>
      <c r="CBV11" s="85"/>
      <c r="CBW11" s="83"/>
      <c r="CBX11" s="83"/>
      <c r="CBY11" s="83"/>
      <c r="CBZ11" s="84"/>
      <c r="CCA11" s="83"/>
      <c r="CCB11" s="83"/>
      <c r="CCC11" s="83"/>
      <c r="CCD11" s="83"/>
      <c r="CCE11" s="85"/>
      <c r="CCF11" s="85"/>
      <c r="CCG11" s="85"/>
      <c r="CCH11" s="86"/>
      <c r="CCI11" s="85"/>
      <c r="CCJ11" s="83"/>
      <c r="CCK11" s="83"/>
      <c r="CCL11" s="83"/>
      <c r="CCM11" s="84"/>
      <c r="CCN11" s="83"/>
      <c r="CCO11" s="83"/>
      <c r="CCP11" s="83"/>
      <c r="CCQ11" s="83"/>
      <c r="CCR11" s="85"/>
      <c r="CCS11" s="85"/>
      <c r="CCT11" s="85"/>
      <c r="CCU11" s="86"/>
      <c r="CCV11" s="85"/>
      <c r="CCW11" s="83"/>
      <c r="CCX11" s="83"/>
      <c r="CCY11" s="83"/>
      <c r="CCZ11" s="84"/>
      <c r="CDA11" s="83"/>
      <c r="CDB11" s="83"/>
      <c r="CDC11" s="83"/>
      <c r="CDD11" s="83"/>
      <c r="CDE11" s="85"/>
      <c r="CDF11" s="85"/>
      <c r="CDG11" s="85"/>
      <c r="CDH11" s="86"/>
      <c r="CDI11" s="85"/>
      <c r="CDJ11" s="83"/>
      <c r="CDK11" s="83"/>
      <c r="CDL11" s="83"/>
      <c r="CDM11" s="84"/>
      <c r="CDN11" s="83"/>
      <c r="CDO11" s="83"/>
      <c r="CDP11" s="83"/>
      <c r="CDQ11" s="83"/>
      <c r="CDR11" s="85"/>
      <c r="CDS11" s="85"/>
      <c r="CDT11" s="85"/>
      <c r="CDU11" s="86"/>
      <c r="CDV11" s="85"/>
      <c r="CDW11" s="83"/>
      <c r="CDX11" s="83"/>
      <c r="CDY11" s="83"/>
      <c r="CDZ11" s="84"/>
      <c r="CEA11" s="83"/>
      <c r="CEB11" s="83"/>
      <c r="CEC11" s="83"/>
      <c r="CED11" s="83"/>
      <c r="CEE11" s="85"/>
      <c r="CEF11" s="85"/>
      <c r="CEG11" s="85"/>
      <c r="CEH11" s="86"/>
      <c r="CEI11" s="85"/>
      <c r="CEJ11" s="83"/>
      <c r="CEK11" s="83"/>
      <c r="CEL11" s="83"/>
      <c r="CEM11" s="84"/>
      <c r="CEN11" s="83"/>
      <c r="CEO11" s="83"/>
      <c r="CEP11" s="83"/>
      <c r="CEQ11" s="83"/>
      <c r="CER11" s="85"/>
      <c r="CES11" s="85"/>
      <c r="CET11" s="85"/>
      <c r="CEU11" s="86"/>
      <c r="CEV11" s="85"/>
      <c r="CEW11" s="83"/>
      <c r="CEX11" s="83"/>
      <c r="CEY11" s="83"/>
      <c r="CEZ11" s="84"/>
      <c r="CFA11" s="83"/>
      <c r="CFB11" s="83"/>
      <c r="CFC11" s="83"/>
      <c r="CFD11" s="83"/>
      <c r="CFE11" s="85"/>
      <c r="CFF11" s="85"/>
      <c r="CFG11" s="85"/>
      <c r="CFH11" s="86"/>
      <c r="CFI11" s="85"/>
      <c r="CFJ11" s="83"/>
      <c r="CFK11" s="83"/>
      <c r="CFL11" s="83"/>
      <c r="CFM11" s="84"/>
      <c r="CFN11" s="83"/>
      <c r="CFO11" s="83"/>
      <c r="CFP11" s="83"/>
      <c r="CFQ11" s="83"/>
      <c r="CFR11" s="85"/>
      <c r="CFS11" s="85"/>
      <c r="CFT11" s="85"/>
      <c r="CFU11" s="86"/>
      <c r="CFV11" s="85"/>
      <c r="CFW11" s="83"/>
      <c r="CFX11" s="83"/>
      <c r="CFY11" s="83"/>
      <c r="CFZ11" s="84"/>
      <c r="CGA11" s="83"/>
      <c r="CGB11" s="83"/>
      <c r="CGC11" s="83"/>
      <c r="CGD11" s="83"/>
      <c r="CGE11" s="85"/>
      <c r="CGF11" s="85"/>
      <c r="CGG11" s="85"/>
      <c r="CGH11" s="86"/>
      <c r="CGI11" s="85"/>
      <c r="CGJ11" s="83"/>
      <c r="CGK11" s="83"/>
      <c r="CGL11" s="83"/>
      <c r="CGM11" s="84"/>
      <c r="CGN11" s="83"/>
      <c r="CGO11" s="83"/>
      <c r="CGP11" s="83"/>
      <c r="CGQ11" s="83"/>
      <c r="CGR11" s="85"/>
      <c r="CGS11" s="85"/>
      <c r="CGT11" s="85"/>
      <c r="CGU11" s="86"/>
      <c r="CGV11" s="85"/>
      <c r="CGW11" s="83"/>
      <c r="CGX11" s="83"/>
      <c r="CGY11" s="83"/>
      <c r="CGZ11" s="84"/>
      <c r="CHA11" s="83"/>
      <c r="CHB11" s="83"/>
      <c r="CHC11" s="83"/>
      <c r="CHD11" s="83"/>
      <c r="CHE11" s="85"/>
      <c r="CHF11" s="85"/>
      <c r="CHG11" s="85"/>
      <c r="CHH11" s="86"/>
      <c r="CHI11" s="85"/>
      <c r="CHJ11" s="83"/>
      <c r="CHK11" s="83"/>
      <c r="CHL11" s="83"/>
      <c r="CHM11" s="84"/>
      <c r="CHN11" s="83"/>
      <c r="CHO11" s="83"/>
      <c r="CHP11" s="83"/>
      <c r="CHQ11" s="83"/>
      <c r="CHR11" s="85"/>
      <c r="CHS11" s="85"/>
      <c r="CHT11" s="85"/>
      <c r="CHU11" s="86"/>
      <c r="CHV11" s="85"/>
      <c r="CHW11" s="83"/>
      <c r="CHX11" s="83"/>
      <c r="CHY11" s="83"/>
      <c r="CHZ11" s="84"/>
      <c r="CIA11" s="83"/>
      <c r="CIB11" s="83"/>
      <c r="CIC11" s="83"/>
      <c r="CID11" s="83"/>
      <c r="CIE11" s="85"/>
      <c r="CIF11" s="85"/>
      <c r="CIG11" s="85"/>
      <c r="CIH11" s="86"/>
      <c r="CII11" s="85"/>
      <c r="CIJ11" s="83"/>
      <c r="CIK11" s="83"/>
      <c r="CIL11" s="83"/>
      <c r="CIM11" s="84"/>
      <c r="CIN11" s="83"/>
      <c r="CIO11" s="83"/>
      <c r="CIP11" s="83"/>
      <c r="CIQ11" s="83"/>
      <c r="CIR11" s="85"/>
      <c r="CIS11" s="85"/>
      <c r="CIT11" s="85"/>
      <c r="CIU11" s="86"/>
      <c r="CIV11" s="85"/>
      <c r="CIW11" s="83"/>
      <c r="CIX11" s="83"/>
      <c r="CIY11" s="83"/>
      <c r="CIZ11" s="84"/>
      <c r="CJA11" s="83"/>
      <c r="CJB11" s="83"/>
      <c r="CJC11" s="83"/>
      <c r="CJD11" s="83"/>
      <c r="CJE11" s="85"/>
      <c r="CJF11" s="85"/>
      <c r="CJG11" s="85"/>
      <c r="CJH11" s="86"/>
      <c r="CJI11" s="85"/>
      <c r="CJJ11" s="83"/>
      <c r="CJK11" s="83"/>
      <c r="CJL11" s="83"/>
      <c r="CJM11" s="84"/>
      <c r="CJN11" s="83"/>
      <c r="CJO11" s="83"/>
      <c r="CJP11" s="83"/>
      <c r="CJQ11" s="83"/>
      <c r="CJR11" s="85"/>
      <c r="CJS11" s="85"/>
      <c r="CJT11" s="85"/>
      <c r="CJU11" s="86"/>
      <c r="CJV11" s="85"/>
      <c r="CJW11" s="83"/>
      <c r="CJX11" s="83"/>
      <c r="CJY11" s="83"/>
      <c r="CJZ11" s="84"/>
      <c r="CKA11" s="83"/>
      <c r="CKB11" s="83"/>
      <c r="CKC11" s="83"/>
      <c r="CKD11" s="83"/>
      <c r="CKE11" s="85"/>
      <c r="CKF11" s="85"/>
      <c r="CKG11" s="85"/>
      <c r="CKH11" s="86"/>
      <c r="CKI11" s="85"/>
      <c r="CKJ11" s="83"/>
      <c r="CKK11" s="83"/>
      <c r="CKL11" s="83"/>
      <c r="CKM11" s="84"/>
      <c r="CKN11" s="83"/>
      <c r="CKO11" s="83"/>
      <c r="CKP11" s="83"/>
      <c r="CKQ11" s="83"/>
      <c r="CKR11" s="85"/>
      <c r="CKS11" s="85"/>
      <c r="CKT11" s="85"/>
      <c r="CKU11" s="86"/>
      <c r="CKV11" s="85"/>
      <c r="CKW11" s="83"/>
      <c r="CKX11" s="83"/>
      <c r="CKY11" s="83"/>
      <c r="CKZ11" s="84"/>
      <c r="CLA11" s="83"/>
      <c r="CLB11" s="83"/>
      <c r="CLC11" s="83"/>
      <c r="CLD11" s="83"/>
      <c r="CLE11" s="85"/>
      <c r="CLF11" s="85"/>
      <c r="CLG11" s="85"/>
      <c r="CLH11" s="86"/>
      <c r="CLI11" s="85"/>
      <c r="CLJ11" s="83"/>
      <c r="CLK11" s="83"/>
      <c r="CLL11" s="83"/>
      <c r="CLM11" s="84"/>
      <c r="CLN11" s="83"/>
      <c r="CLO11" s="83"/>
      <c r="CLP11" s="83"/>
      <c r="CLQ11" s="83"/>
      <c r="CLR11" s="85"/>
      <c r="CLS11" s="85"/>
      <c r="CLT11" s="85"/>
      <c r="CLU11" s="86"/>
      <c r="CLV11" s="85"/>
      <c r="CLW11" s="83"/>
      <c r="CLX11" s="83"/>
      <c r="CLY11" s="83"/>
      <c r="CLZ11" s="84"/>
      <c r="CMA11" s="83"/>
      <c r="CMB11" s="83"/>
      <c r="CMC11" s="83"/>
      <c r="CMD11" s="83"/>
      <c r="CME11" s="85"/>
      <c r="CMF11" s="85"/>
      <c r="CMG11" s="85"/>
      <c r="CMH11" s="86"/>
      <c r="CMI11" s="85"/>
      <c r="CMJ11" s="83"/>
      <c r="CMK11" s="83"/>
      <c r="CML11" s="83"/>
      <c r="CMM11" s="84"/>
      <c r="CMN11" s="83"/>
      <c r="CMO11" s="83"/>
      <c r="CMP11" s="83"/>
      <c r="CMQ11" s="83"/>
      <c r="CMR11" s="85"/>
      <c r="CMS11" s="85"/>
      <c r="CMT11" s="85"/>
      <c r="CMU11" s="86"/>
      <c r="CMV11" s="85"/>
      <c r="CMW11" s="83"/>
      <c r="CMX11" s="83"/>
      <c r="CMY11" s="83"/>
      <c r="CMZ11" s="84"/>
      <c r="CNA11" s="83"/>
      <c r="CNB11" s="83"/>
      <c r="CNC11" s="83"/>
      <c r="CND11" s="83"/>
      <c r="CNE11" s="85"/>
      <c r="CNF11" s="85"/>
      <c r="CNG11" s="85"/>
      <c r="CNH11" s="86"/>
      <c r="CNI11" s="85"/>
      <c r="CNJ11" s="83"/>
      <c r="CNK11" s="83"/>
      <c r="CNL11" s="83"/>
      <c r="CNM11" s="84"/>
      <c r="CNN11" s="83"/>
      <c r="CNO11" s="83"/>
      <c r="CNP11" s="83"/>
      <c r="CNQ11" s="83"/>
      <c r="CNR11" s="85"/>
      <c r="CNS11" s="85"/>
      <c r="CNT11" s="85"/>
      <c r="CNU11" s="86"/>
      <c r="CNV11" s="85"/>
      <c r="CNW11" s="83"/>
      <c r="CNX11" s="83"/>
      <c r="CNY11" s="83"/>
      <c r="CNZ11" s="84"/>
      <c r="COA11" s="83"/>
      <c r="COB11" s="83"/>
      <c r="COC11" s="83"/>
      <c r="COD11" s="83"/>
      <c r="COE11" s="85"/>
      <c r="COF11" s="85"/>
      <c r="COG11" s="85"/>
      <c r="COH11" s="86"/>
      <c r="COI11" s="85"/>
      <c r="COJ11" s="83"/>
      <c r="COK11" s="83"/>
      <c r="COL11" s="83"/>
      <c r="COM11" s="84"/>
      <c r="CON11" s="83"/>
      <c r="COO11" s="83"/>
      <c r="COP11" s="83"/>
      <c r="COQ11" s="83"/>
      <c r="COR11" s="85"/>
      <c r="COS11" s="85"/>
      <c r="COT11" s="85"/>
      <c r="COU11" s="86"/>
      <c r="COV11" s="85"/>
      <c r="COW11" s="83"/>
      <c r="COX11" s="83"/>
      <c r="COY11" s="83"/>
      <c r="COZ11" s="84"/>
      <c r="CPA11" s="83"/>
      <c r="CPB11" s="83"/>
      <c r="CPC11" s="83"/>
      <c r="CPD11" s="83"/>
      <c r="CPE11" s="85"/>
      <c r="CPF11" s="85"/>
      <c r="CPG11" s="85"/>
      <c r="CPH11" s="86"/>
      <c r="CPI11" s="85"/>
      <c r="CPJ11" s="83"/>
      <c r="CPK11" s="83"/>
      <c r="CPL11" s="83"/>
      <c r="CPM11" s="84"/>
      <c r="CPN11" s="83"/>
      <c r="CPO11" s="83"/>
      <c r="CPP11" s="83"/>
      <c r="CPQ11" s="83"/>
      <c r="CPR11" s="85"/>
      <c r="CPS11" s="85"/>
      <c r="CPT11" s="85"/>
      <c r="CPU11" s="86"/>
      <c r="CPV11" s="85"/>
      <c r="CPW11" s="83"/>
      <c r="CPX11" s="83"/>
      <c r="CPY11" s="83"/>
      <c r="CPZ11" s="84"/>
      <c r="CQA11" s="83"/>
      <c r="CQB11" s="83"/>
      <c r="CQC11" s="83"/>
      <c r="CQD11" s="83"/>
      <c r="CQE11" s="85"/>
      <c r="CQF11" s="85"/>
      <c r="CQG11" s="85"/>
      <c r="CQH11" s="86"/>
      <c r="CQI11" s="85"/>
      <c r="CQJ11" s="83"/>
      <c r="CQK11" s="83"/>
      <c r="CQL11" s="83"/>
      <c r="CQM11" s="84"/>
      <c r="CQN11" s="83"/>
      <c r="CQO11" s="83"/>
      <c r="CQP11" s="83"/>
      <c r="CQQ11" s="83"/>
      <c r="CQR11" s="85"/>
      <c r="CQS11" s="85"/>
      <c r="CQT11" s="85"/>
      <c r="CQU11" s="86"/>
      <c r="CQV11" s="85"/>
      <c r="CQW11" s="83"/>
      <c r="CQX11" s="83"/>
      <c r="CQY11" s="83"/>
      <c r="CQZ11" s="84"/>
      <c r="CRA11" s="83"/>
      <c r="CRB11" s="83"/>
      <c r="CRC11" s="83"/>
      <c r="CRD11" s="83"/>
      <c r="CRE11" s="85"/>
      <c r="CRF11" s="85"/>
      <c r="CRG11" s="85"/>
      <c r="CRH11" s="86"/>
      <c r="CRI11" s="85"/>
      <c r="CRJ11" s="83"/>
      <c r="CRK11" s="83"/>
      <c r="CRL11" s="83"/>
      <c r="CRM11" s="84"/>
      <c r="CRN11" s="83"/>
      <c r="CRO11" s="83"/>
      <c r="CRP11" s="83"/>
      <c r="CRQ11" s="83"/>
      <c r="CRR11" s="85"/>
      <c r="CRS11" s="85"/>
      <c r="CRT11" s="85"/>
      <c r="CRU11" s="86"/>
      <c r="CRV11" s="85"/>
      <c r="CRW11" s="83"/>
      <c r="CRX11" s="83"/>
      <c r="CRY11" s="83"/>
      <c r="CRZ11" s="84"/>
      <c r="CSA11" s="83"/>
      <c r="CSB11" s="83"/>
      <c r="CSC11" s="83"/>
      <c r="CSD11" s="83"/>
      <c r="CSE11" s="85"/>
      <c r="CSF11" s="85"/>
      <c r="CSG11" s="85"/>
      <c r="CSH11" s="86"/>
      <c r="CSI11" s="85"/>
      <c r="CSJ11" s="83"/>
      <c r="CSK11" s="83"/>
      <c r="CSL11" s="83"/>
      <c r="CSM11" s="84"/>
      <c r="CSN11" s="83"/>
      <c r="CSO11" s="83"/>
      <c r="CSP11" s="83"/>
      <c r="CSQ11" s="83"/>
      <c r="CSR11" s="85"/>
      <c r="CSS11" s="85"/>
      <c r="CST11" s="85"/>
      <c r="CSU11" s="86"/>
      <c r="CSV11" s="85"/>
      <c r="CSW11" s="83"/>
      <c r="CSX11" s="83"/>
      <c r="CSY11" s="83"/>
      <c r="CSZ11" s="84"/>
      <c r="CTA11" s="83"/>
      <c r="CTB11" s="83"/>
      <c r="CTC11" s="83"/>
      <c r="CTD11" s="83"/>
      <c r="CTE11" s="85"/>
      <c r="CTF11" s="85"/>
      <c r="CTG11" s="85"/>
      <c r="CTH11" s="86"/>
      <c r="CTI11" s="85"/>
      <c r="CTJ11" s="83"/>
      <c r="CTK11" s="83"/>
      <c r="CTL11" s="83"/>
      <c r="CTM11" s="84"/>
      <c r="CTN11" s="83"/>
      <c r="CTO11" s="83"/>
      <c r="CTP11" s="83"/>
      <c r="CTQ11" s="83"/>
      <c r="CTR11" s="85"/>
      <c r="CTS11" s="85"/>
      <c r="CTT11" s="85"/>
      <c r="CTU11" s="86"/>
      <c r="CTV11" s="85"/>
      <c r="CTW11" s="83"/>
      <c r="CTX11" s="83"/>
      <c r="CTY11" s="83"/>
      <c r="CTZ11" s="84"/>
      <c r="CUA11" s="83"/>
      <c r="CUB11" s="83"/>
      <c r="CUC11" s="83"/>
      <c r="CUD11" s="83"/>
      <c r="CUE11" s="85"/>
      <c r="CUF11" s="85"/>
      <c r="CUG11" s="85"/>
      <c r="CUH11" s="86"/>
      <c r="CUI11" s="85"/>
      <c r="CUJ11" s="83"/>
      <c r="CUK11" s="83"/>
      <c r="CUL11" s="83"/>
      <c r="CUM11" s="84"/>
      <c r="CUN11" s="83"/>
      <c r="CUO11" s="83"/>
      <c r="CUP11" s="83"/>
      <c r="CUQ11" s="83"/>
      <c r="CUR11" s="85"/>
      <c r="CUS11" s="85"/>
      <c r="CUT11" s="85"/>
      <c r="CUU11" s="86"/>
      <c r="CUV11" s="85"/>
      <c r="CUW11" s="83"/>
      <c r="CUX11" s="83"/>
      <c r="CUY11" s="83"/>
      <c r="CUZ11" s="84"/>
      <c r="CVA11" s="83"/>
      <c r="CVB11" s="83"/>
      <c r="CVC11" s="83"/>
      <c r="CVD11" s="83"/>
      <c r="CVE11" s="85"/>
      <c r="CVF11" s="85"/>
      <c r="CVG11" s="85"/>
      <c r="CVH11" s="86"/>
      <c r="CVI11" s="85"/>
      <c r="CVJ11" s="83"/>
      <c r="CVK11" s="83"/>
      <c r="CVL11" s="83"/>
      <c r="CVM11" s="84"/>
      <c r="CVN11" s="83"/>
      <c r="CVO11" s="83"/>
      <c r="CVP11" s="83"/>
      <c r="CVQ11" s="83"/>
      <c r="CVR11" s="85"/>
      <c r="CVS11" s="85"/>
      <c r="CVT11" s="85"/>
      <c r="CVU11" s="86"/>
      <c r="CVV11" s="85"/>
      <c r="CVW11" s="83"/>
      <c r="CVX11" s="83"/>
      <c r="CVY11" s="83"/>
      <c r="CVZ11" s="84"/>
      <c r="CWA11" s="83"/>
      <c r="CWB11" s="83"/>
      <c r="CWC11" s="83"/>
      <c r="CWD11" s="83"/>
      <c r="CWE11" s="85"/>
      <c r="CWF11" s="85"/>
      <c r="CWG11" s="85"/>
      <c r="CWH11" s="86"/>
      <c r="CWI11" s="85"/>
      <c r="CWJ11" s="83"/>
      <c r="CWK11" s="83"/>
      <c r="CWL11" s="83"/>
      <c r="CWM11" s="84"/>
      <c r="CWN11" s="83"/>
      <c r="CWO11" s="83"/>
      <c r="CWP11" s="83"/>
      <c r="CWQ11" s="83"/>
      <c r="CWR11" s="85"/>
      <c r="CWS11" s="85"/>
      <c r="CWT11" s="85"/>
      <c r="CWU11" s="86"/>
      <c r="CWV11" s="85"/>
      <c r="CWW11" s="83"/>
      <c r="CWX11" s="83"/>
      <c r="CWY11" s="83"/>
      <c r="CWZ11" s="84"/>
      <c r="CXA11" s="83"/>
      <c r="CXB11" s="83"/>
      <c r="CXC11" s="83"/>
      <c r="CXD11" s="83"/>
      <c r="CXE11" s="85"/>
      <c r="CXF11" s="85"/>
      <c r="CXG11" s="85"/>
      <c r="CXH11" s="86"/>
      <c r="CXI11" s="85"/>
      <c r="CXJ11" s="83"/>
      <c r="CXK11" s="83"/>
      <c r="CXL11" s="83"/>
      <c r="CXM11" s="84"/>
      <c r="CXN11" s="83"/>
      <c r="CXO11" s="83"/>
      <c r="CXP11" s="83"/>
      <c r="CXQ11" s="83"/>
      <c r="CXR11" s="85"/>
      <c r="CXS11" s="85"/>
      <c r="CXT11" s="85"/>
      <c r="CXU11" s="86"/>
      <c r="CXV11" s="85"/>
      <c r="CXW11" s="83"/>
      <c r="CXX11" s="83"/>
      <c r="CXY11" s="83"/>
      <c r="CXZ11" s="84"/>
      <c r="CYA11" s="83"/>
      <c r="CYB11" s="83"/>
      <c r="CYC11" s="83"/>
      <c r="CYD11" s="83"/>
      <c r="CYE11" s="85"/>
      <c r="CYF11" s="85"/>
      <c r="CYG11" s="85"/>
      <c r="CYH11" s="86"/>
      <c r="CYI11" s="85"/>
      <c r="CYJ11" s="83"/>
      <c r="CYK11" s="83"/>
      <c r="CYL11" s="83"/>
      <c r="CYM11" s="84"/>
      <c r="CYN11" s="83"/>
      <c r="CYO11" s="83"/>
      <c r="CYP11" s="83"/>
      <c r="CYQ11" s="83"/>
      <c r="CYR11" s="85"/>
      <c r="CYS11" s="85"/>
      <c r="CYT11" s="85"/>
      <c r="CYU11" s="86"/>
      <c r="CYV11" s="85"/>
      <c r="CYW11" s="83"/>
      <c r="CYX11" s="83"/>
      <c r="CYY11" s="83"/>
      <c r="CYZ11" s="84"/>
      <c r="CZA11" s="83"/>
      <c r="CZB11" s="83"/>
      <c r="CZC11" s="83"/>
      <c r="CZD11" s="83"/>
      <c r="CZE11" s="85"/>
      <c r="CZF11" s="85"/>
      <c r="CZG11" s="85"/>
      <c r="CZH11" s="86"/>
      <c r="CZI11" s="85"/>
      <c r="CZJ11" s="83"/>
      <c r="CZK11" s="83"/>
      <c r="CZL11" s="83"/>
      <c r="CZM11" s="84"/>
      <c r="CZN11" s="83"/>
      <c r="CZO11" s="83"/>
      <c r="CZP11" s="83"/>
      <c r="CZQ11" s="83"/>
      <c r="CZR11" s="85"/>
      <c r="CZS11" s="85"/>
      <c r="CZT11" s="85"/>
      <c r="CZU11" s="86"/>
      <c r="CZV11" s="85"/>
      <c r="CZW11" s="83"/>
      <c r="CZX11" s="83"/>
      <c r="CZY11" s="83"/>
      <c r="CZZ11" s="84"/>
      <c r="DAA11" s="83"/>
      <c r="DAB11" s="83"/>
      <c r="DAC11" s="83"/>
      <c r="DAD11" s="83"/>
      <c r="DAE11" s="85"/>
      <c r="DAF11" s="85"/>
      <c r="DAG11" s="85"/>
      <c r="DAH11" s="86"/>
      <c r="DAI11" s="85"/>
      <c r="DAJ11" s="83"/>
      <c r="DAK11" s="83"/>
      <c r="DAL11" s="83"/>
      <c r="DAM11" s="84"/>
      <c r="DAN11" s="83"/>
      <c r="DAO11" s="83"/>
      <c r="DAP11" s="83"/>
      <c r="DAQ11" s="83"/>
      <c r="DAR11" s="85"/>
      <c r="DAS11" s="85"/>
      <c r="DAT11" s="85"/>
      <c r="DAU11" s="86"/>
      <c r="DAV11" s="85"/>
      <c r="DAW11" s="83"/>
      <c r="DAX11" s="83"/>
      <c r="DAY11" s="83"/>
      <c r="DAZ11" s="84"/>
      <c r="DBA11" s="83"/>
      <c r="DBB11" s="83"/>
      <c r="DBC11" s="83"/>
      <c r="DBD11" s="83"/>
      <c r="DBE11" s="85"/>
      <c r="DBF11" s="85"/>
      <c r="DBG11" s="85"/>
      <c r="DBH11" s="86"/>
      <c r="DBI11" s="85"/>
      <c r="DBJ11" s="83"/>
      <c r="DBK11" s="83"/>
      <c r="DBL11" s="83"/>
      <c r="DBM11" s="84"/>
      <c r="DBN11" s="83"/>
      <c r="DBO11" s="83"/>
      <c r="DBP11" s="83"/>
      <c r="DBQ11" s="83"/>
      <c r="DBR11" s="85"/>
      <c r="DBS11" s="85"/>
      <c r="DBT11" s="85"/>
      <c r="DBU11" s="86"/>
      <c r="DBV11" s="85"/>
      <c r="DBW11" s="83"/>
      <c r="DBX11" s="83"/>
      <c r="DBY11" s="83"/>
      <c r="DBZ11" s="84"/>
      <c r="DCA11" s="83"/>
      <c r="DCB11" s="83"/>
      <c r="DCC11" s="83"/>
      <c r="DCD11" s="83"/>
      <c r="DCE11" s="85"/>
      <c r="DCF11" s="85"/>
      <c r="DCG11" s="85"/>
      <c r="DCH11" s="86"/>
      <c r="DCI11" s="85"/>
      <c r="DCJ11" s="83"/>
      <c r="DCK11" s="83"/>
      <c r="DCL11" s="83"/>
      <c r="DCM11" s="84"/>
      <c r="DCN11" s="83"/>
      <c r="DCO11" s="83"/>
      <c r="DCP11" s="83"/>
      <c r="DCQ11" s="83"/>
      <c r="DCR11" s="85"/>
      <c r="DCS11" s="85"/>
      <c r="DCT11" s="85"/>
      <c r="DCU11" s="86"/>
      <c r="DCV11" s="85"/>
      <c r="DCW11" s="83"/>
      <c r="DCX11" s="83"/>
      <c r="DCY11" s="83"/>
      <c r="DCZ11" s="84"/>
      <c r="DDA11" s="83"/>
      <c r="DDB11" s="83"/>
      <c r="DDC11" s="83"/>
      <c r="DDD11" s="83"/>
      <c r="DDE11" s="85"/>
      <c r="DDF11" s="85"/>
      <c r="DDG11" s="85"/>
      <c r="DDH11" s="86"/>
      <c r="DDI11" s="85"/>
      <c r="DDJ11" s="83"/>
      <c r="DDK11" s="83"/>
      <c r="DDL11" s="83"/>
      <c r="DDM11" s="84"/>
      <c r="DDN11" s="83"/>
      <c r="DDO11" s="83"/>
      <c r="DDP11" s="83"/>
      <c r="DDQ11" s="83"/>
      <c r="DDR11" s="85"/>
      <c r="DDS11" s="85"/>
      <c r="DDT11" s="85"/>
      <c r="DDU11" s="86"/>
      <c r="DDV11" s="85"/>
      <c r="DDW11" s="83"/>
      <c r="DDX11" s="83"/>
      <c r="DDY11" s="83"/>
      <c r="DDZ11" s="84"/>
      <c r="DEA11" s="83"/>
      <c r="DEB11" s="83"/>
      <c r="DEC11" s="83"/>
      <c r="DED11" s="83"/>
      <c r="DEE11" s="85"/>
      <c r="DEF11" s="85"/>
      <c r="DEG11" s="85"/>
      <c r="DEH11" s="86"/>
      <c r="DEI11" s="85"/>
      <c r="DEJ11" s="83"/>
      <c r="DEK11" s="83"/>
      <c r="DEL11" s="83"/>
      <c r="DEM11" s="84"/>
      <c r="DEN11" s="83"/>
      <c r="DEO11" s="83"/>
      <c r="DEP11" s="83"/>
      <c r="DEQ11" s="83"/>
      <c r="DER11" s="85"/>
      <c r="DES11" s="85"/>
      <c r="DET11" s="85"/>
      <c r="DEU11" s="86"/>
      <c r="DEV11" s="85"/>
      <c r="DEW11" s="83"/>
      <c r="DEX11" s="83"/>
      <c r="DEY11" s="83"/>
      <c r="DEZ11" s="84"/>
      <c r="DFA11" s="83"/>
      <c r="DFB11" s="83"/>
      <c r="DFC11" s="83"/>
      <c r="DFD11" s="83"/>
      <c r="DFE11" s="85"/>
      <c r="DFF11" s="85"/>
      <c r="DFG11" s="85"/>
      <c r="DFH11" s="86"/>
      <c r="DFI11" s="85"/>
      <c r="DFJ11" s="83"/>
      <c r="DFK11" s="83"/>
      <c r="DFL11" s="83"/>
      <c r="DFM11" s="84"/>
      <c r="DFN11" s="83"/>
      <c r="DFO11" s="83"/>
      <c r="DFP11" s="83"/>
      <c r="DFQ11" s="83"/>
      <c r="DFR11" s="85"/>
      <c r="DFS11" s="85"/>
      <c r="DFT11" s="85"/>
      <c r="DFU11" s="86"/>
      <c r="DFV11" s="85"/>
      <c r="DFW11" s="83"/>
      <c r="DFX11" s="83"/>
      <c r="DFY11" s="83"/>
      <c r="DFZ11" s="84"/>
      <c r="DGA11" s="83"/>
      <c r="DGB11" s="83"/>
      <c r="DGC11" s="83"/>
      <c r="DGD11" s="83"/>
      <c r="DGE11" s="85"/>
      <c r="DGF11" s="85"/>
      <c r="DGG11" s="85"/>
      <c r="DGH11" s="86"/>
      <c r="DGI11" s="85"/>
      <c r="DGJ11" s="83"/>
      <c r="DGK11" s="83"/>
      <c r="DGL11" s="83"/>
      <c r="DGM11" s="84"/>
      <c r="DGN11" s="83"/>
      <c r="DGO11" s="83"/>
      <c r="DGP11" s="83"/>
      <c r="DGQ11" s="83"/>
      <c r="DGR11" s="85"/>
      <c r="DGS11" s="85"/>
      <c r="DGT11" s="85"/>
      <c r="DGU11" s="86"/>
      <c r="DGV11" s="85"/>
      <c r="DGW11" s="83"/>
      <c r="DGX11" s="83"/>
      <c r="DGY11" s="83"/>
      <c r="DGZ11" s="84"/>
      <c r="DHA11" s="83"/>
      <c r="DHB11" s="83"/>
      <c r="DHC11" s="83"/>
      <c r="DHD11" s="83"/>
      <c r="DHE11" s="85"/>
      <c r="DHF11" s="85"/>
      <c r="DHG11" s="85"/>
      <c r="DHH11" s="86"/>
      <c r="DHI11" s="85"/>
      <c r="DHJ11" s="83"/>
      <c r="DHK11" s="83"/>
      <c r="DHL11" s="83"/>
      <c r="DHM11" s="84"/>
      <c r="DHN11" s="83"/>
      <c r="DHO11" s="83"/>
      <c r="DHP11" s="83"/>
      <c r="DHQ11" s="83"/>
      <c r="DHR11" s="85"/>
      <c r="DHS11" s="85"/>
      <c r="DHT11" s="85"/>
      <c r="DHU11" s="86"/>
      <c r="DHV11" s="85"/>
      <c r="DHW11" s="83"/>
      <c r="DHX11" s="83"/>
      <c r="DHY11" s="83"/>
      <c r="DHZ11" s="84"/>
      <c r="DIA11" s="83"/>
      <c r="DIB11" s="83"/>
      <c r="DIC11" s="83"/>
      <c r="DID11" s="83"/>
      <c r="DIE11" s="85"/>
      <c r="DIF11" s="85"/>
      <c r="DIG11" s="85"/>
      <c r="DIH11" s="86"/>
      <c r="DII11" s="85"/>
      <c r="DIJ11" s="83"/>
      <c r="DIK11" s="83"/>
      <c r="DIL11" s="83"/>
      <c r="DIM11" s="84"/>
      <c r="DIN11" s="83"/>
      <c r="DIO11" s="83"/>
      <c r="DIP11" s="83"/>
      <c r="DIQ11" s="83"/>
      <c r="DIR11" s="85"/>
      <c r="DIS11" s="85"/>
      <c r="DIT11" s="85"/>
      <c r="DIU11" s="86"/>
      <c r="DIV11" s="85"/>
      <c r="DIW11" s="83"/>
      <c r="DIX11" s="83"/>
      <c r="DIY11" s="83"/>
      <c r="DIZ11" s="84"/>
      <c r="DJA11" s="83"/>
      <c r="DJB11" s="83"/>
      <c r="DJC11" s="83"/>
      <c r="DJD11" s="83"/>
      <c r="DJE11" s="85"/>
      <c r="DJF11" s="85"/>
      <c r="DJG11" s="85"/>
      <c r="DJH11" s="86"/>
      <c r="DJI11" s="85"/>
      <c r="DJJ11" s="83"/>
      <c r="DJK11" s="83"/>
      <c r="DJL11" s="83"/>
      <c r="DJM11" s="84"/>
      <c r="DJN11" s="83"/>
      <c r="DJO11" s="83"/>
      <c r="DJP11" s="83"/>
      <c r="DJQ11" s="83"/>
      <c r="DJR11" s="85"/>
      <c r="DJS11" s="85"/>
      <c r="DJT11" s="85"/>
      <c r="DJU11" s="86"/>
      <c r="DJV11" s="85"/>
      <c r="DJW11" s="83"/>
      <c r="DJX11" s="83"/>
      <c r="DJY11" s="83"/>
      <c r="DJZ11" s="84"/>
      <c r="DKA11" s="83"/>
      <c r="DKB11" s="83"/>
      <c r="DKC11" s="83"/>
      <c r="DKD11" s="83"/>
      <c r="DKE11" s="85"/>
      <c r="DKF11" s="85"/>
      <c r="DKG11" s="85"/>
      <c r="DKH11" s="86"/>
      <c r="DKI11" s="85"/>
      <c r="DKJ11" s="83"/>
      <c r="DKK11" s="83"/>
      <c r="DKL11" s="83"/>
      <c r="DKM11" s="84"/>
      <c r="DKN11" s="83"/>
      <c r="DKO11" s="83"/>
      <c r="DKP11" s="83"/>
      <c r="DKQ11" s="83"/>
      <c r="DKR11" s="85"/>
      <c r="DKS11" s="85"/>
      <c r="DKT11" s="85"/>
      <c r="DKU11" s="86"/>
      <c r="DKV11" s="85"/>
      <c r="DKW11" s="83"/>
      <c r="DKX11" s="83"/>
      <c r="DKY11" s="83"/>
      <c r="DKZ11" s="84"/>
      <c r="DLA11" s="83"/>
      <c r="DLB11" s="83"/>
      <c r="DLC11" s="83"/>
      <c r="DLD11" s="83"/>
      <c r="DLE11" s="85"/>
      <c r="DLF11" s="85"/>
      <c r="DLG11" s="85"/>
      <c r="DLH11" s="86"/>
      <c r="DLI11" s="85"/>
      <c r="DLJ11" s="83"/>
      <c r="DLK11" s="83"/>
      <c r="DLL11" s="83"/>
      <c r="DLM11" s="84"/>
      <c r="DLN11" s="83"/>
      <c r="DLO11" s="83"/>
      <c r="DLP11" s="83"/>
      <c r="DLQ11" s="83"/>
      <c r="DLR11" s="85"/>
      <c r="DLS11" s="85"/>
      <c r="DLT11" s="85"/>
      <c r="DLU11" s="86"/>
      <c r="DLV11" s="85"/>
      <c r="DLW11" s="83"/>
      <c r="DLX11" s="83"/>
      <c r="DLY11" s="83"/>
      <c r="DLZ11" s="84"/>
      <c r="DMA11" s="83"/>
      <c r="DMB11" s="83"/>
      <c r="DMC11" s="83"/>
      <c r="DMD11" s="83"/>
      <c r="DME11" s="85"/>
      <c r="DMF11" s="85"/>
      <c r="DMG11" s="85"/>
      <c r="DMH11" s="86"/>
      <c r="DMI11" s="85"/>
      <c r="DMJ11" s="83"/>
      <c r="DMK11" s="83"/>
      <c r="DML11" s="83"/>
      <c r="DMM11" s="84"/>
      <c r="DMN11" s="83"/>
      <c r="DMO11" s="83"/>
      <c r="DMP11" s="83"/>
      <c r="DMQ11" s="83"/>
      <c r="DMR11" s="85"/>
      <c r="DMS11" s="85"/>
      <c r="DMT11" s="85"/>
      <c r="DMU11" s="86"/>
      <c r="DMV11" s="85"/>
      <c r="DMW11" s="83"/>
      <c r="DMX11" s="83"/>
      <c r="DMY11" s="83"/>
      <c r="DMZ11" s="84"/>
      <c r="DNA11" s="83"/>
      <c r="DNB11" s="83"/>
      <c r="DNC11" s="83"/>
      <c r="DND11" s="83"/>
      <c r="DNE11" s="85"/>
      <c r="DNF11" s="85"/>
      <c r="DNG11" s="85"/>
      <c r="DNH11" s="86"/>
      <c r="DNI11" s="85"/>
      <c r="DNJ11" s="83"/>
      <c r="DNK11" s="83"/>
      <c r="DNL11" s="83"/>
      <c r="DNM11" s="84"/>
      <c r="DNN11" s="83"/>
      <c r="DNO11" s="83"/>
      <c r="DNP11" s="83"/>
      <c r="DNQ11" s="83"/>
      <c r="DNR11" s="85"/>
      <c r="DNS11" s="85"/>
      <c r="DNT11" s="85"/>
      <c r="DNU11" s="86"/>
      <c r="DNV11" s="85"/>
      <c r="DNW11" s="83"/>
      <c r="DNX11" s="83"/>
      <c r="DNY11" s="83"/>
      <c r="DNZ11" s="84"/>
      <c r="DOA11" s="83"/>
      <c r="DOB11" s="83"/>
      <c r="DOC11" s="83"/>
      <c r="DOD11" s="83"/>
      <c r="DOE11" s="85"/>
      <c r="DOF11" s="85"/>
      <c r="DOG11" s="85"/>
      <c r="DOH11" s="86"/>
      <c r="DOI11" s="85"/>
      <c r="DOJ11" s="83"/>
      <c r="DOK11" s="83"/>
      <c r="DOL11" s="83"/>
      <c r="DOM11" s="84"/>
      <c r="DON11" s="83"/>
      <c r="DOO11" s="83"/>
      <c r="DOP11" s="83"/>
      <c r="DOQ11" s="83"/>
      <c r="DOR11" s="85"/>
      <c r="DOS11" s="85"/>
      <c r="DOT11" s="85"/>
      <c r="DOU11" s="86"/>
      <c r="DOV11" s="85"/>
      <c r="DOW11" s="83"/>
      <c r="DOX11" s="83"/>
      <c r="DOY11" s="83"/>
      <c r="DOZ11" s="84"/>
      <c r="DPA11" s="83"/>
      <c r="DPB11" s="83"/>
      <c r="DPC11" s="83"/>
      <c r="DPD11" s="83"/>
      <c r="DPE11" s="85"/>
      <c r="DPF11" s="85"/>
      <c r="DPG11" s="85"/>
      <c r="DPH11" s="86"/>
      <c r="DPI11" s="85"/>
      <c r="DPJ11" s="83"/>
      <c r="DPK11" s="83"/>
      <c r="DPL11" s="83"/>
      <c r="DPM11" s="84"/>
      <c r="DPN11" s="83"/>
      <c r="DPO11" s="83"/>
      <c r="DPP11" s="83"/>
      <c r="DPQ11" s="83"/>
      <c r="DPR11" s="85"/>
      <c r="DPS11" s="85"/>
      <c r="DPT11" s="85"/>
      <c r="DPU11" s="86"/>
      <c r="DPV11" s="85"/>
      <c r="DPW11" s="83"/>
      <c r="DPX11" s="83"/>
      <c r="DPY11" s="83"/>
      <c r="DPZ11" s="84"/>
      <c r="DQA11" s="83"/>
      <c r="DQB11" s="83"/>
      <c r="DQC11" s="83"/>
      <c r="DQD11" s="83"/>
      <c r="DQE11" s="85"/>
      <c r="DQF11" s="85"/>
      <c r="DQG11" s="85"/>
      <c r="DQH11" s="86"/>
      <c r="DQI11" s="85"/>
      <c r="DQJ11" s="83"/>
      <c r="DQK11" s="83"/>
      <c r="DQL11" s="83"/>
      <c r="DQM11" s="84"/>
      <c r="DQN11" s="83"/>
      <c r="DQO11" s="83"/>
      <c r="DQP11" s="83"/>
      <c r="DQQ11" s="83"/>
      <c r="DQR11" s="85"/>
      <c r="DQS11" s="85"/>
      <c r="DQT11" s="85"/>
      <c r="DQU11" s="86"/>
      <c r="DQV11" s="85"/>
      <c r="DQW11" s="83"/>
      <c r="DQX11" s="83"/>
      <c r="DQY11" s="83"/>
      <c r="DQZ11" s="84"/>
      <c r="DRA11" s="83"/>
      <c r="DRB11" s="83"/>
      <c r="DRC11" s="83"/>
      <c r="DRD11" s="83"/>
      <c r="DRE11" s="85"/>
      <c r="DRF11" s="85"/>
      <c r="DRG11" s="85"/>
      <c r="DRH11" s="86"/>
      <c r="DRI11" s="85"/>
      <c r="DRJ11" s="83"/>
      <c r="DRK11" s="83"/>
      <c r="DRL11" s="83"/>
      <c r="DRM11" s="84"/>
      <c r="DRN11" s="83"/>
      <c r="DRO11" s="83"/>
      <c r="DRP11" s="83"/>
      <c r="DRQ11" s="83"/>
      <c r="DRR11" s="85"/>
      <c r="DRS11" s="85"/>
      <c r="DRT11" s="85"/>
      <c r="DRU11" s="86"/>
      <c r="DRV11" s="85"/>
      <c r="DRW11" s="83"/>
      <c r="DRX11" s="83"/>
      <c r="DRY11" s="83"/>
      <c r="DRZ11" s="84"/>
      <c r="DSA11" s="83"/>
      <c r="DSB11" s="83"/>
      <c r="DSC11" s="83"/>
      <c r="DSD11" s="83"/>
      <c r="DSE11" s="85"/>
      <c r="DSF11" s="85"/>
      <c r="DSG11" s="85"/>
      <c r="DSH11" s="86"/>
      <c r="DSI11" s="85"/>
      <c r="DSJ11" s="83"/>
      <c r="DSK11" s="83"/>
      <c r="DSL11" s="83"/>
      <c r="DSM11" s="84"/>
      <c r="DSN11" s="83"/>
      <c r="DSO11" s="83"/>
      <c r="DSP11" s="83"/>
      <c r="DSQ11" s="83"/>
      <c r="DSR11" s="85"/>
      <c r="DSS11" s="85"/>
      <c r="DST11" s="85"/>
      <c r="DSU11" s="86"/>
      <c r="DSV11" s="85"/>
      <c r="DSW11" s="83"/>
      <c r="DSX11" s="83"/>
      <c r="DSY11" s="83"/>
      <c r="DSZ11" s="84"/>
      <c r="DTA11" s="83"/>
      <c r="DTB11" s="83"/>
      <c r="DTC11" s="83"/>
      <c r="DTD11" s="83"/>
      <c r="DTE11" s="85"/>
      <c r="DTF11" s="85"/>
      <c r="DTG11" s="85"/>
      <c r="DTH11" s="86"/>
      <c r="DTI11" s="85"/>
      <c r="DTJ11" s="83"/>
      <c r="DTK11" s="83"/>
      <c r="DTL11" s="83"/>
      <c r="DTM11" s="84"/>
      <c r="DTN11" s="83"/>
      <c r="DTO11" s="83"/>
      <c r="DTP11" s="83"/>
      <c r="DTQ11" s="83"/>
      <c r="DTR11" s="85"/>
      <c r="DTS11" s="85"/>
      <c r="DTT11" s="85"/>
      <c r="DTU11" s="86"/>
      <c r="DTV11" s="85"/>
      <c r="DTW11" s="83"/>
      <c r="DTX11" s="83"/>
      <c r="DTY11" s="83"/>
      <c r="DTZ11" s="84"/>
      <c r="DUA11" s="83"/>
      <c r="DUB11" s="83"/>
      <c r="DUC11" s="83"/>
      <c r="DUD11" s="83"/>
      <c r="DUE11" s="85"/>
      <c r="DUF11" s="85"/>
      <c r="DUG11" s="85"/>
      <c r="DUH11" s="86"/>
      <c r="DUI11" s="85"/>
      <c r="DUJ11" s="83"/>
      <c r="DUK11" s="83"/>
      <c r="DUL11" s="83"/>
      <c r="DUM11" s="84"/>
      <c r="DUN11" s="83"/>
      <c r="DUO11" s="83"/>
      <c r="DUP11" s="83"/>
      <c r="DUQ11" s="83"/>
      <c r="DUR11" s="85"/>
      <c r="DUS11" s="85"/>
      <c r="DUT11" s="85"/>
      <c r="DUU11" s="86"/>
      <c r="DUV11" s="85"/>
      <c r="DUW11" s="83"/>
      <c r="DUX11" s="83"/>
      <c r="DUY11" s="83"/>
      <c r="DUZ11" s="84"/>
      <c r="DVA11" s="83"/>
      <c r="DVB11" s="83"/>
      <c r="DVC11" s="83"/>
      <c r="DVD11" s="83"/>
      <c r="DVE11" s="85"/>
      <c r="DVF11" s="85"/>
      <c r="DVG11" s="85"/>
      <c r="DVH11" s="86"/>
      <c r="DVI11" s="85"/>
      <c r="DVJ11" s="83"/>
      <c r="DVK11" s="83"/>
      <c r="DVL11" s="83"/>
      <c r="DVM11" s="84"/>
      <c r="DVN11" s="83"/>
      <c r="DVO11" s="83"/>
      <c r="DVP11" s="83"/>
      <c r="DVQ11" s="83"/>
      <c r="DVR11" s="85"/>
      <c r="DVS11" s="85"/>
      <c r="DVT11" s="85"/>
      <c r="DVU11" s="86"/>
      <c r="DVV11" s="85"/>
      <c r="DVW11" s="83"/>
      <c r="DVX11" s="83"/>
      <c r="DVY11" s="83"/>
      <c r="DVZ11" s="84"/>
      <c r="DWA11" s="83"/>
      <c r="DWB11" s="83"/>
      <c r="DWC11" s="83"/>
      <c r="DWD11" s="83"/>
      <c r="DWE11" s="85"/>
      <c r="DWF11" s="85"/>
      <c r="DWG11" s="85"/>
      <c r="DWH11" s="86"/>
      <c r="DWI11" s="85"/>
      <c r="DWJ11" s="83"/>
      <c r="DWK11" s="83"/>
      <c r="DWL11" s="83"/>
      <c r="DWM11" s="84"/>
      <c r="DWN11" s="83"/>
      <c r="DWO11" s="83"/>
      <c r="DWP11" s="83"/>
      <c r="DWQ11" s="83"/>
      <c r="DWR11" s="85"/>
      <c r="DWS11" s="85"/>
      <c r="DWT11" s="85"/>
      <c r="DWU11" s="86"/>
      <c r="DWV11" s="85"/>
      <c r="DWW11" s="83"/>
      <c r="DWX11" s="83"/>
      <c r="DWY11" s="83"/>
      <c r="DWZ11" s="84"/>
      <c r="DXA11" s="83"/>
      <c r="DXB11" s="83"/>
      <c r="DXC11" s="83"/>
      <c r="DXD11" s="83"/>
      <c r="DXE11" s="85"/>
      <c r="DXF11" s="85"/>
      <c r="DXG11" s="85"/>
      <c r="DXH11" s="86"/>
      <c r="DXI11" s="85"/>
      <c r="DXJ11" s="83"/>
      <c r="DXK11" s="83"/>
      <c r="DXL11" s="83"/>
      <c r="DXM11" s="84"/>
      <c r="DXN11" s="83"/>
      <c r="DXO11" s="83"/>
      <c r="DXP11" s="83"/>
      <c r="DXQ11" s="83"/>
      <c r="DXR11" s="85"/>
      <c r="DXS11" s="85"/>
      <c r="DXT11" s="85"/>
      <c r="DXU11" s="86"/>
      <c r="DXV11" s="85"/>
      <c r="DXW11" s="83"/>
      <c r="DXX11" s="83"/>
      <c r="DXY11" s="83"/>
      <c r="DXZ11" s="84"/>
      <c r="DYA11" s="83"/>
      <c r="DYB11" s="83"/>
      <c r="DYC11" s="83"/>
      <c r="DYD11" s="83"/>
      <c r="DYE11" s="85"/>
      <c r="DYF11" s="85"/>
      <c r="DYG11" s="85"/>
      <c r="DYH11" s="86"/>
      <c r="DYI11" s="85"/>
      <c r="DYJ11" s="83"/>
      <c r="DYK11" s="83"/>
      <c r="DYL11" s="83"/>
      <c r="DYM11" s="84"/>
      <c r="DYN11" s="83"/>
      <c r="DYO11" s="83"/>
      <c r="DYP11" s="83"/>
      <c r="DYQ11" s="83"/>
      <c r="DYR11" s="85"/>
      <c r="DYS11" s="85"/>
      <c r="DYT11" s="85"/>
      <c r="DYU11" s="86"/>
      <c r="DYV11" s="85"/>
      <c r="DYW11" s="83"/>
      <c r="DYX11" s="83"/>
      <c r="DYY11" s="83"/>
      <c r="DYZ11" s="84"/>
      <c r="DZA11" s="83"/>
      <c r="DZB11" s="83"/>
      <c r="DZC11" s="83"/>
      <c r="DZD11" s="83"/>
      <c r="DZE11" s="85"/>
      <c r="DZF11" s="85"/>
      <c r="DZG11" s="85"/>
      <c r="DZH11" s="86"/>
      <c r="DZI11" s="85"/>
      <c r="DZJ11" s="83"/>
      <c r="DZK11" s="83"/>
      <c r="DZL11" s="83"/>
      <c r="DZM11" s="84"/>
      <c r="DZN11" s="83"/>
      <c r="DZO11" s="83"/>
      <c r="DZP11" s="83"/>
      <c r="DZQ11" s="83"/>
      <c r="DZR11" s="85"/>
      <c r="DZS11" s="85"/>
      <c r="DZT11" s="85"/>
      <c r="DZU11" s="86"/>
      <c r="DZV11" s="85"/>
      <c r="DZW11" s="83"/>
      <c r="DZX11" s="83"/>
      <c r="DZY11" s="83"/>
      <c r="DZZ11" s="84"/>
      <c r="EAA11" s="83"/>
      <c r="EAB11" s="83"/>
      <c r="EAC11" s="83"/>
      <c r="EAD11" s="83"/>
      <c r="EAE11" s="85"/>
      <c r="EAF11" s="85"/>
      <c r="EAG11" s="85"/>
      <c r="EAH11" s="86"/>
      <c r="EAI11" s="85"/>
      <c r="EAJ11" s="83"/>
      <c r="EAK11" s="83"/>
      <c r="EAL11" s="83"/>
      <c r="EAM11" s="84"/>
      <c r="EAN11" s="83"/>
      <c r="EAO11" s="83"/>
      <c r="EAP11" s="83"/>
      <c r="EAQ11" s="83"/>
      <c r="EAR11" s="85"/>
      <c r="EAS11" s="85"/>
      <c r="EAT11" s="85"/>
      <c r="EAU11" s="86"/>
      <c r="EAV11" s="85"/>
      <c r="EAW11" s="83"/>
      <c r="EAX11" s="83"/>
      <c r="EAY11" s="83"/>
      <c r="EAZ11" s="84"/>
      <c r="EBA11" s="83"/>
      <c r="EBB11" s="83"/>
      <c r="EBC11" s="83"/>
      <c r="EBD11" s="83"/>
      <c r="EBE11" s="85"/>
      <c r="EBF11" s="85"/>
      <c r="EBG11" s="85"/>
      <c r="EBH11" s="86"/>
      <c r="EBI11" s="85"/>
      <c r="EBJ11" s="83"/>
      <c r="EBK11" s="83"/>
      <c r="EBL11" s="83"/>
      <c r="EBM11" s="84"/>
      <c r="EBN11" s="83"/>
      <c r="EBO11" s="83"/>
      <c r="EBP11" s="83"/>
      <c r="EBQ11" s="83"/>
      <c r="EBR11" s="85"/>
      <c r="EBS11" s="85"/>
      <c r="EBT11" s="85"/>
      <c r="EBU11" s="86"/>
      <c r="EBV11" s="85"/>
      <c r="EBW11" s="83"/>
      <c r="EBX11" s="83"/>
      <c r="EBY11" s="83"/>
      <c r="EBZ11" s="84"/>
      <c r="ECA11" s="83"/>
      <c r="ECB11" s="83"/>
      <c r="ECC11" s="83"/>
      <c r="ECD11" s="83"/>
      <c r="ECE11" s="85"/>
      <c r="ECF11" s="85"/>
      <c r="ECG11" s="85"/>
      <c r="ECH11" s="86"/>
      <c r="ECI11" s="85"/>
      <c r="ECJ11" s="83"/>
      <c r="ECK11" s="83"/>
      <c r="ECL11" s="83"/>
      <c r="ECM11" s="84"/>
      <c r="ECN11" s="83"/>
      <c r="ECO11" s="83"/>
      <c r="ECP11" s="83"/>
      <c r="ECQ11" s="83"/>
      <c r="ECR11" s="85"/>
      <c r="ECS11" s="85"/>
      <c r="ECT11" s="85"/>
      <c r="ECU11" s="86"/>
      <c r="ECV11" s="85"/>
      <c r="ECW11" s="83"/>
      <c r="ECX11" s="83"/>
      <c r="ECY11" s="83"/>
      <c r="ECZ11" s="84"/>
      <c r="EDA11" s="83"/>
      <c r="EDB11" s="83"/>
      <c r="EDC11" s="83"/>
      <c r="EDD11" s="83"/>
      <c r="EDE11" s="85"/>
      <c r="EDF11" s="85"/>
      <c r="EDG11" s="85"/>
      <c r="EDH11" s="86"/>
      <c r="EDI11" s="85"/>
      <c r="EDJ11" s="83"/>
      <c r="EDK11" s="83"/>
      <c r="EDL11" s="83"/>
      <c r="EDM11" s="84"/>
      <c r="EDN11" s="83"/>
      <c r="EDO11" s="83"/>
      <c r="EDP11" s="83"/>
      <c r="EDQ11" s="83"/>
      <c r="EDR11" s="85"/>
      <c r="EDS11" s="85"/>
      <c r="EDT11" s="85"/>
      <c r="EDU11" s="86"/>
      <c r="EDV11" s="85"/>
      <c r="EDW11" s="83"/>
      <c r="EDX11" s="83"/>
      <c r="EDY11" s="83"/>
      <c r="EDZ11" s="84"/>
      <c r="EEA11" s="83"/>
      <c r="EEB11" s="83"/>
      <c r="EEC11" s="83"/>
      <c r="EED11" s="83"/>
      <c r="EEE11" s="85"/>
      <c r="EEF11" s="85"/>
      <c r="EEG11" s="85"/>
      <c r="EEH11" s="86"/>
      <c r="EEI11" s="85"/>
      <c r="EEJ11" s="83"/>
      <c r="EEK11" s="83"/>
      <c r="EEL11" s="83"/>
      <c r="EEM11" s="84"/>
      <c r="EEN11" s="83"/>
      <c r="EEO11" s="83"/>
      <c r="EEP11" s="83"/>
      <c r="EEQ11" s="83"/>
      <c r="EER11" s="85"/>
      <c r="EES11" s="85"/>
      <c r="EET11" s="85"/>
      <c r="EEU11" s="86"/>
      <c r="EEV11" s="85"/>
      <c r="EEW11" s="83"/>
      <c r="EEX11" s="83"/>
      <c r="EEY11" s="83"/>
      <c r="EEZ11" s="84"/>
      <c r="EFA11" s="83"/>
      <c r="EFB11" s="83"/>
      <c r="EFC11" s="83"/>
      <c r="EFD11" s="83"/>
      <c r="EFE11" s="85"/>
      <c r="EFF11" s="85"/>
      <c r="EFG11" s="85"/>
      <c r="EFH11" s="86"/>
      <c r="EFI11" s="85"/>
      <c r="EFJ11" s="83"/>
      <c r="EFK11" s="83"/>
      <c r="EFL11" s="83"/>
      <c r="EFM11" s="84"/>
      <c r="EFN11" s="83"/>
      <c r="EFO11" s="83"/>
      <c r="EFP11" s="83"/>
      <c r="EFQ11" s="83"/>
      <c r="EFR11" s="85"/>
      <c r="EFS11" s="85"/>
      <c r="EFT11" s="85"/>
      <c r="EFU11" s="86"/>
      <c r="EFV11" s="85"/>
      <c r="EFW11" s="83"/>
      <c r="EFX11" s="83"/>
      <c r="EFY11" s="83"/>
      <c r="EFZ11" s="84"/>
      <c r="EGA11" s="83"/>
      <c r="EGB11" s="83"/>
      <c r="EGC11" s="83"/>
      <c r="EGD11" s="83"/>
      <c r="EGE11" s="85"/>
      <c r="EGF11" s="85"/>
      <c r="EGG11" s="85"/>
      <c r="EGH11" s="86"/>
      <c r="EGI11" s="85"/>
      <c r="EGJ11" s="83"/>
      <c r="EGK11" s="83"/>
      <c r="EGL11" s="83"/>
      <c r="EGM11" s="84"/>
      <c r="EGN11" s="83"/>
      <c r="EGO11" s="83"/>
      <c r="EGP11" s="83"/>
      <c r="EGQ11" s="83"/>
      <c r="EGR11" s="85"/>
      <c r="EGS11" s="85"/>
      <c r="EGT11" s="85"/>
      <c r="EGU11" s="86"/>
      <c r="EGV11" s="85"/>
      <c r="EGW11" s="83"/>
      <c r="EGX11" s="83"/>
      <c r="EGY11" s="83"/>
      <c r="EGZ11" s="84"/>
      <c r="EHA11" s="83"/>
      <c r="EHB11" s="83"/>
      <c r="EHC11" s="83"/>
      <c r="EHD11" s="83"/>
      <c r="EHE11" s="85"/>
      <c r="EHF11" s="85"/>
      <c r="EHG11" s="85"/>
      <c r="EHH11" s="86"/>
      <c r="EHI11" s="85"/>
      <c r="EHJ11" s="83"/>
      <c r="EHK11" s="83"/>
      <c r="EHL11" s="83"/>
      <c r="EHM11" s="84"/>
      <c r="EHN11" s="83"/>
      <c r="EHO11" s="83"/>
      <c r="EHP11" s="83"/>
      <c r="EHQ11" s="83"/>
      <c r="EHR11" s="85"/>
      <c r="EHS11" s="85"/>
      <c r="EHT11" s="85"/>
      <c r="EHU11" s="86"/>
      <c r="EHV11" s="85"/>
      <c r="EHW11" s="83"/>
      <c r="EHX11" s="83"/>
      <c r="EHY11" s="83"/>
      <c r="EHZ11" s="84"/>
      <c r="EIA11" s="83"/>
      <c r="EIB11" s="83"/>
      <c r="EIC11" s="83"/>
      <c r="EID11" s="83"/>
      <c r="EIE11" s="85"/>
      <c r="EIF11" s="85"/>
      <c r="EIG11" s="85"/>
      <c r="EIH11" s="86"/>
      <c r="EII11" s="85"/>
      <c r="EIJ11" s="83"/>
      <c r="EIK11" s="83"/>
      <c r="EIL11" s="83"/>
      <c r="EIM11" s="84"/>
      <c r="EIN11" s="83"/>
      <c r="EIO11" s="83"/>
      <c r="EIP11" s="83"/>
      <c r="EIQ11" s="83"/>
      <c r="EIR11" s="85"/>
      <c r="EIS11" s="85"/>
      <c r="EIT11" s="85"/>
      <c r="EIU11" s="86"/>
      <c r="EIV11" s="85"/>
      <c r="EIW11" s="83"/>
      <c r="EIX11" s="83"/>
      <c r="EIY11" s="83"/>
      <c r="EIZ11" s="84"/>
      <c r="EJA11" s="83"/>
      <c r="EJB11" s="83"/>
      <c r="EJC11" s="83"/>
      <c r="EJD11" s="83"/>
      <c r="EJE11" s="85"/>
      <c r="EJF11" s="85"/>
      <c r="EJG11" s="85"/>
      <c r="EJH11" s="86"/>
      <c r="EJI11" s="85"/>
      <c r="EJJ11" s="83"/>
      <c r="EJK11" s="83"/>
      <c r="EJL11" s="83"/>
      <c r="EJM11" s="84"/>
      <c r="EJN11" s="83"/>
      <c r="EJO11" s="83"/>
      <c r="EJP11" s="83"/>
      <c r="EJQ11" s="83"/>
      <c r="EJR11" s="85"/>
      <c r="EJS11" s="85"/>
      <c r="EJT11" s="85"/>
      <c r="EJU11" s="86"/>
      <c r="EJV11" s="85"/>
      <c r="EJW11" s="83"/>
      <c r="EJX11" s="83"/>
      <c r="EJY11" s="83"/>
      <c r="EJZ11" s="84"/>
      <c r="EKA11" s="83"/>
      <c r="EKB11" s="83"/>
      <c r="EKC11" s="83"/>
      <c r="EKD11" s="83"/>
      <c r="EKE11" s="85"/>
      <c r="EKF11" s="85"/>
      <c r="EKG11" s="85"/>
      <c r="EKH11" s="86"/>
      <c r="EKI11" s="85"/>
      <c r="EKJ11" s="83"/>
      <c r="EKK11" s="83"/>
      <c r="EKL11" s="83"/>
      <c r="EKM11" s="84"/>
      <c r="EKN11" s="83"/>
      <c r="EKO11" s="83"/>
      <c r="EKP11" s="83"/>
      <c r="EKQ11" s="83"/>
      <c r="EKR11" s="85"/>
      <c r="EKS11" s="85"/>
      <c r="EKT11" s="85"/>
      <c r="EKU11" s="86"/>
      <c r="EKV11" s="85"/>
      <c r="EKW11" s="83"/>
      <c r="EKX11" s="83"/>
      <c r="EKY11" s="83"/>
      <c r="EKZ11" s="84"/>
      <c r="ELA11" s="83"/>
      <c r="ELB11" s="83"/>
      <c r="ELC11" s="83"/>
      <c r="ELD11" s="83"/>
      <c r="ELE11" s="85"/>
      <c r="ELF11" s="85"/>
      <c r="ELG11" s="85"/>
      <c r="ELH11" s="86"/>
      <c r="ELI11" s="85"/>
      <c r="ELJ11" s="83"/>
      <c r="ELK11" s="83"/>
      <c r="ELL11" s="83"/>
      <c r="ELM11" s="84"/>
      <c r="ELN11" s="83"/>
      <c r="ELO11" s="83"/>
      <c r="ELP11" s="83"/>
      <c r="ELQ11" s="83"/>
      <c r="ELR11" s="85"/>
      <c r="ELS11" s="85"/>
      <c r="ELT11" s="85"/>
      <c r="ELU11" s="86"/>
      <c r="ELV11" s="85"/>
      <c r="ELW11" s="83"/>
      <c r="ELX11" s="83"/>
      <c r="ELY11" s="83"/>
      <c r="ELZ11" s="84"/>
      <c r="EMA11" s="83"/>
      <c r="EMB11" s="83"/>
      <c r="EMC11" s="83"/>
      <c r="EMD11" s="83"/>
      <c r="EME11" s="85"/>
      <c r="EMF11" s="85"/>
      <c r="EMG11" s="85"/>
      <c r="EMH11" s="86"/>
      <c r="EMI11" s="85"/>
      <c r="EMJ11" s="83"/>
      <c r="EMK11" s="83"/>
      <c r="EML11" s="83"/>
      <c r="EMM11" s="84"/>
      <c r="EMN11" s="83"/>
      <c r="EMO11" s="83"/>
      <c r="EMP11" s="83"/>
      <c r="EMQ11" s="83"/>
      <c r="EMR11" s="85"/>
      <c r="EMS11" s="85"/>
      <c r="EMT11" s="85"/>
      <c r="EMU11" s="86"/>
      <c r="EMV11" s="85"/>
      <c r="EMW11" s="83"/>
      <c r="EMX11" s="83"/>
      <c r="EMY11" s="83"/>
      <c r="EMZ11" s="84"/>
      <c r="ENA11" s="83"/>
      <c r="ENB11" s="83"/>
      <c r="ENC11" s="83"/>
      <c r="END11" s="83"/>
      <c r="ENE11" s="85"/>
      <c r="ENF11" s="85"/>
      <c r="ENG11" s="85"/>
      <c r="ENH11" s="86"/>
      <c r="ENI11" s="85"/>
      <c r="ENJ11" s="83"/>
      <c r="ENK11" s="83"/>
      <c r="ENL11" s="83"/>
      <c r="ENM11" s="84"/>
      <c r="ENN11" s="83"/>
      <c r="ENO11" s="83"/>
      <c r="ENP11" s="83"/>
      <c r="ENQ11" s="83"/>
      <c r="ENR11" s="85"/>
      <c r="ENS11" s="85"/>
      <c r="ENT11" s="85"/>
      <c r="ENU11" s="86"/>
      <c r="ENV11" s="85"/>
      <c r="ENW11" s="83"/>
      <c r="ENX11" s="83"/>
      <c r="ENY11" s="83"/>
      <c r="ENZ11" s="84"/>
      <c r="EOA11" s="83"/>
      <c r="EOB11" s="83"/>
      <c r="EOC11" s="83"/>
      <c r="EOD11" s="83"/>
      <c r="EOE11" s="85"/>
      <c r="EOF11" s="85"/>
      <c r="EOG11" s="85"/>
      <c r="EOH11" s="86"/>
      <c r="EOI11" s="85"/>
      <c r="EOJ11" s="83"/>
      <c r="EOK11" s="83"/>
      <c r="EOL11" s="83"/>
      <c r="EOM11" s="84"/>
      <c r="EON11" s="83"/>
      <c r="EOO11" s="83"/>
      <c r="EOP11" s="83"/>
      <c r="EOQ11" s="83"/>
      <c r="EOR11" s="85"/>
      <c r="EOS11" s="85"/>
      <c r="EOT11" s="85"/>
      <c r="EOU11" s="86"/>
      <c r="EOV11" s="85"/>
      <c r="EOW11" s="83"/>
      <c r="EOX11" s="83"/>
      <c r="EOY11" s="83"/>
      <c r="EOZ11" s="84"/>
      <c r="EPA11" s="83"/>
      <c r="EPB11" s="83"/>
      <c r="EPC11" s="83"/>
      <c r="EPD11" s="83"/>
      <c r="EPE11" s="85"/>
      <c r="EPF11" s="85"/>
      <c r="EPG11" s="85"/>
      <c r="EPH11" s="86"/>
      <c r="EPI11" s="85"/>
      <c r="EPJ11" s="83"/>
      <c r="EPK11" s="83"/>
      <c r="EPL11" s="83"/>
      <c r="EPM11" s="84"/>
      <c r="EPN11" s="83"/>
      <c r="EPO11" s="83"/>
      <c r="EPP11" s="83"/>
      <c r="EPQ11" s="83"/>
      <c r="EPR11" s="85"/>
      <c r="EPS11" s="85"/>
      <c r="EPT11" s="85"/>
      <c r="EPU11" s="86"/>
      <c r="EPV11" s="85"/>
      <c r="EPW11" s="83"/>
      <c r="EPX11" s="83"/>
      <c r="EPY11" s="83"/>
      <c r="EPZ11" s="84"/>
      <c r="EQA11" s="83"/>
      <c r="EQB11" s="83"/>
      <c r="EQC11" s="83"/>
      <c r="EQD11" s="83"/>
      <c r="EQE11" s="85"/>
      <c r="EQF11" s="85"/>
      <c r="EQG11" s="85"/>
      <c r="EQH11" s="86"/>
      <c r="EQI11" s="85"/>
      <c r="EQJ11" s="83"/>
      <c r="EQK11" s="83"/>
      <c r="EQL11" s="83"/>
      <c r="EQM11" s="84"/>
      <c r="EQN11" s="83"/>
      <c r="EQO11" s="83"/>
      <c r="EQP11" s="83"/>
      <c r="EQQ11" s="83"/>
      <c r="EQR11" s="85"/>
      <c r="EQS11" s="85"/>
      <c r="EQT11" s="85"/>
      <c r="EQU11" s="86"/>
      <c r="EQV11" s="85"/>
      <c r="EQW11" s="83"/>
      <c r="EQX11" s="83"/>
      <c r="EQY11" s="83"/>
      <c r="EQZ11" s="84"/>
      <c r="ERA11" s="83"/>
      <c r="ERB11" s="83"/>
      <c r="ERC11" s="83"/>
      <c r="ERD11" s="83"/>
      <c r="ERE11" s="85"/>
      <c r="ERF11" s="85"/>
      <c r="ERG11" s="85"/>
      <c r="ERH11" s="86"/>
      <c r="ERI11" s="85"/>
      <c r="ERJ11" s="83"/>
      <c r="ERK11" s="83"/>
      <c r="ERL11" s="83"/>
      <c r="ERM11" s="84"/>
      <c r="ERN11" s="83"/>
      <c r="ERO11" s="83"/>
      <c r="ERP11" s="83"/>
      <c r="ERQ11" s="83"/>
      <c r="ERR11" s="85"/>
      <c r="ERS11" s="85"/>
      <c r="ERT11" s="85"/>
      <c r="ERU11" s="86"/>
      <c r="ERV11" s="85"/>
      <c r="ERW11" s="83"/>
      <c r="ERX11" s="83"/>
      <c r="ERY11" s="83"/>
      <c r="ERZ11" s="84"/>
      <c r="ESA11" s="83"/>
      <c r="ESB11" s="83"/>
      <c r="ESC11" s="83"/>
      <c r="ESD11" s="83"/>
      <c r="ESE11" s="85"/>
      <c r="ESF11" s="85"/>
      <c r="ESG11" s="85"/>
      <c r="ESH11" s="86"/>
      <c r="ESI11" s="85"/>
      <c r="ESJ11" s="83"/>
      <c r="ESK11" s="83"/>
      <c r="ESL11" s="83"/>
      <c r="ESM11" s="84"/>
      <c r="ESN11" s="83"/>
      <c r="ESO11" s="83"/>
      <c r="ESP11" s="83"/>
      <c r="ESQ11" s="83"/>
      <c r="ESR11" s="85"/>
      <c r="ESS11" s="85"/>
      <c r="EST11" s="85"/>
      <c r="ESU11" s="86"/>
      <c r="ESV11" s="85"/>
      <c r="ESW11" s="83"/>
      <c r="ESX11" s="83"/>
      <c r="ESY11" s="83"/>
      <c r="ESZ11" s="84"/>
      <c r="ETA11" s="83"/>
      <c r="ETB11" s="83"/>
      <c r="ETC11" s="83"/>
      <c r="ETD11" s="83"/>
      <c r="ETE11" s="85"/>
      <c r="ETF11" s="85"/>
      <c r="ETG11" s="85"/>
      <c r="ETH11" s="86"/>
      <c r="ETI11" s="85"/>
      <c r="ETJ11" s="83"/>
      <c r="ETK11" s="83"/>
      <c r="ETL11" s="83"/>
      <c r="ETM11" s="84"/>
      <c r="ETN11" s="83"/>
      <c r="ETO11" s="83"/>
      <c r="ETP11" s="83"/>
      <c r="ETQ11" s="83"/>
      <c r="ETR11" s="85"/>
      <c r="ETS11" s="85"/>
      <c r="ETT11" s="85"/>
      <c r="ETU11" s="86"/>
      <c r="ETV11" s="85"/>
      <c r="ETW11" s="83"/>
      <c r="ETX11" s="83"/>
      <c r="ETY11" s="83"/>
      <c r="ETZ11" s="84"/>
      <c r="EUA11" s="83"/>
      <c r="EUB11" s="83"/>
      <c r="EUC11" s="83"/>
      <c r="EUD11" s="83"/>
      <c r="EUE11" s="85"/>
      <c r="EUF11" s="85"/>
      <c r="EUG11" s="85"/>
      <c r="EUH11" s="86"/>
      <c r="EUI11" s="85"/>
      <c r="EUJ11" s="83"/>
      <c r="EUK11" s="83"/>
      <c r="EUL11" s="83"/>
      <c r="EUM11" s="84"/>
      <c r="EUN11" s="83"/>
      <c r="EUO11" s="83"/>
      <c r="EUP11" s="83"/>
      <c r="EUQ11" s="83"/>
      <c r="EUR11" s="85"/>
      <c r="EUS11" s="85"/>
      <c r="EUT11" s="85"/>
      <c r="EUU11" s="86"/>
      <c r="EUV11" s="85"/>
      <c r="EUW11" s="83"/>
      <c r="EUX11" s="83"/>
      <c r="EUY11" s="83"/>
      <c r="EUZ11" s="84"/>
      <c r="EVA11" s="83"/>
      <c r="EVB11" s="83"/>
      <c r="EVC11" s="83"/>
      <c r="EVD11" s="83"/>
      <c r="EVE11" s="85"/>
      <c r="EVF11" s="85"/>
      <c r="EVG11" s="85"/>
      <c r="EVH11" s="86"/>
      <c r="EVI11" s="85"/>
      <c r="EVJ11" s="83"/>
      <c r="EVK11" s="83"/>
      <c r="EVL11" s="83"/>
      <c r="EVM11" s="84"/>
      <c r="EVN11" s="83"/>
      <c r="EVO11" s="83"/>
      <c r="EVP11" s="83"/>
      <c r="EVQ11" s="83"/>
      <c r="EVR11" s="85"/>
      <c r="EVS11" s="85"/>
      <c r="EVT11" s="85"/>
      <c r="EVU11" s="86"/>
      <c r="EVV11" s="85"/>
      <c r="EVW11" s="83"/>
      <c r="EVX11" s="83"/>
      <c r="EVY11" s="83"/>
      <c r="EVZ11" s="84"/>
      <c r="EWA11" s="83"/>
      <c r="EWB11" s="83"/>
      <c r="EWC11" s="83"/>
      <c r="EWD11" s="83"/>
      <c r="EWE11" s="85"/>
      <c r="EWF11" s="85"/>
      <c r="EWG11" s="85"/>
      <c r="EWH11" s="86"/>
      <c r="EWI11" s="85"/>
      <c r="EWJ11" s="83"/>
      <c r="EWK11" s="83"/>
      <c r="EWL11" s="83"/>
      <c r="EWM11" s="84"/>
      <c r="EWN11" s="83"/>
      <c r="EWO11" s="83"/>
      <c r="EWP11" s="83"/>
      <c r="EWQ11" s="83"/>
      <c r="EWR11" s="85"/>
      <c r="EWS11" s="85"/>
      <c r="EWT11" s="85"/>
      <c r="EWU11" s="86"/>
      <c r="EWV11" s="85"/>
      <c r="EWW11" s="83"/>
      <c r="EWX11" s="83"/>
      <c r="EWY11" s="83"/>
      <c r="EWZ11" s="84"/>
      <c r="EXA11" s="83"/>
      <c r="EXB11" s="83"/>
      <c r="EXC11" s="83"/>
      <c r="EXD11" s="83"/>
      <c r="EXE11" s="85"/>
      <c r="EXF11" s="85"/>
      <c r="EXG11" s="85"/>
      <c r="EXH11" s="86"/>
      <c r="EXI11" s="85"/>
      <c r="EXJ11" s="83"/>
      <c r="EXK11" s="83"/>
      <c r="EXL11" s="83"/>
      <c r="EXM11" s="84"/>
      <c r="EXN11" s="83"/>
      <c r="EXO11" s="83"/>
      <c r="EXP11" s="83"/>
      <c r="EXQ11" s="83"/>
      <c r="EXR11" s="85"/>
      <c r="EXS11" s="85"/>
      <c r="EXT11" s="85"/>
      <c r="EXU11" s="86"/>
      <c r="EXV11" s="85"/>
      <c r="EXW11" s="83"/>
      <c r="EXX11" s="83"/>
      <c r="EXY11" s="83"/>
      <c r="EXZ11" s="84"/>
      <c r="EYA11" s="83"/>
      <c r="EYB11" s="83"/>
      <c r="EYC11" s="83"/>
      <c r="EYD11" s="83"/>
      <c r="EYE11" s="85"/>
      <c r="EYF11" s="85"/>
      <c r="EYG11" s="85"/>
      <c r="EYH11" s="86"/>
      <c r="EYI11" s="85"/>
      <c r="EYJ11" s="83"/>
      <c r="EYK11" s="83"/>
      <c r="EYL11" s="83"/>
      <c r="EYM11" s="84"/>
      <c r="EYN11" s="83"/>
      <c r="EYO11" s="83"/>
      <c r="EYP11" s="83"/>
      <c r="EYQ11" s="83"/>
      <c r="EYR11" s="85"/>
      <c r="EYS11" s="85"/>
      <c r="EYT11" s="85"/>
      <c r="EYU11" s="86"/>
      <c r="EYV11" s="85"/>
      <c r="EYW11" s="83"/>
      <c r="EYX11" s="83"/>
      <c r="EYY11" s="83"/>
      <c r="EYZ11" s="84"/>
      <c r="EZA11" s="83"/>
      <c r="EZB11" s="83"/>
      <c r="EZC11" s="83"/>
      <c r="EZD11" s="83"/>
      <c r="EZE11" s="85"/>
      <c r="EZF11" s="85"/>
      <c r="EZG11" s="85"/>
      <c r="EZH11" s="86"/>
      <c r="EZI11" s="85"/>
      <c r="EZJ11" s="83"/>
      <c r="EZK11" s="83"/>
      <c r="EZL11" s="83"/>
      <c r="EZM11" s="84"/>
      <c r="EZN11" s="83"/>
      <c r="EZO11" s="83"/>
      <c r="EZP11" s="83"/>
      <c r="EZQ11" s="83"/>
      <c r="EZR11" s="85"/>
      <c r="EZS11" s="85"/>
      <c r="EZT11" s="85"/>
      <c r="EZU11" s="86"/>
      <c r="EZV11" s="85"/>
      <c r="EZW11" s="83"/>
      <c r="EZX11" s="83"/>
      <c r="EZY11" s="83"/>
      <c r="EZZ11" s="84"/>
      <c r="FAA11" s="83"/>
      <c r="FAB11" s="83"/>
      <c r="FAC11" s="83"/>
      <c r="FAD11" s="83"/>
      <c r="FAE11" s="85"/>
      <c r="FAF11" s="85"/>
      <c r="FAG11" s="85"/>
      <c r="FAH11" s="86"/>
      <c r="FAI11" s="85"/>
      <c r="FAJ11" s="83"/>
      <c r="FAK11" s="83"/>
      <c r="FAL11" s="83"/>
      <c r="FAM11" s="84"/>
      <c r="FAN11" s="83"/>
      <c r="FAO11" s="83"/>
      <c r="FAP11" s="83"/>
      <c r="FAQ11" s="83"/>
      <c r="FAR11" s="85"/>
      <c r="FAS11" s="85"/>
      <c r="FAT11" s="85"/>
      <c r="FAU11" s="86"/>
      <c r="FAV11" s="85"/>
      <c r="FAW11" s="83"/>
      <c r="FAX11" s="83"/>
      <c r="FAY11" s="83"/>
      <c r="FAZ11" s="84"/>
      <c r="FBA11" s="83"/>
      <c r="FBB11" s="83"/>
      <c r="FBC11" s="83"/>
      <c r="FBD11" s="83"/>
      <c r="FBE11" s="85"/>
      <c r="FBF11" s="85"/>
      <c r="FBG11" s="85"/>
      <c r="FBH11" s="86"/>
      <c r="FBI11" s="85"/>
      <c r="FBJ11" s="83"/>
      <c r="FBK11" s="83"/>
      <c r="FBL11" s="83"/>
      <c r="FBM11" s="84"/>
      <c r="FBN11" s="83"/>
      <c r="FBO11" s="83"/>
      <c r="FBP11" s="83"/>
      <c r="FBQ11" s="83"/>
      <c r="FBR11" s="85"/>
      <c r="FBS11" s="85"/>
      <c r="FBT11" s="85"/>
      <c r="FBU11" s="86"/>
      <c r="FBV11" s="85"/>
      <c r="FBW11" s="83"/>
      <c r="FBX11" s="83"/>
      <c r="FBY11" s="83"/>
      <c r="FBZ11" s="84"/>
      <c r="FCA11" s="83"/>
      <c r="FCB11" s="83"/>
      <c r="FCC11" s="83"/>
      <c r="FCD11" s="83"/>
      <c r="FCE11" s="85"/>
      <c r="FCF11" s="85"/>
      <c r="FCG11" s="85"/>
      <c r="FCH11" s="86"/>
      <c r="FCI11" s="85"/>
      <c r="FCJ11" s="83"/>
      <c r="FCK11" s="83"/>
      <c r="FCL11" s="83"/>
      <c r="FCM11" s="84"/>
      <c r="FCN11" s="83"/>
      <c r="FCO11" s="83"/>
      <c r="FCP11" s="83"/>
      <c r="FCQ11" s="83"/>
      <c r="FCR11" s="85"/>
      <c r="FCS11" s="85"/>
      <c r="FCT11" s="85"/>
      <c r="FCU11" s="86"/>
      <c r="FCV11" s="85"/>
      <c r="FCW11" s="83"/>
      <c r="FCX11" s="83"/>
      <c r="FCY11" s="83"/>
      <c r="FCZ11" s="84"/>
      <c r="FDA11" s="83"/>
      <c r="FDB11" s="83"/>
      <c r="FDC11" s="83"/>
      <c r="FDD11" s="83"/>
      <c r="FDE11" s="85"/>
      <c r="FDF11" s="85"/>
      <c r="FDG11" s="85"/>
      <c r="FDH11" s="86"/>
      <c r="FDI11" s="85"/>
      <c r="FDJ11" s="83"/>
      <c r="FDK11" s="83"/>
      <c r="FDL11" s="83"/>
      <c r="FDM11" s="84"/>
      <c r="FDN11" s="83"/>
      <c r="FDO11" s="83"/>
      <c r="FDP11" s="83"/>
      <c r="FDQ11" s="83"/>
      <c r="FDR11" s="85"/>
      <c r="FDS11" s="85"/>
      <c r="FDT11" s="85"/>
      <c r="FDU11" s="86"/>
      <c r="FDV11" s="85"/>
      <c r="FDW11" s="83"/>
      <c r="FDX11" s="83"/>
      <c r="FDY11" s="83"/>
      <c r="FDZ11" s="84"/>
      <c r="FEA11" s="83"/>
      <c r="FEB11" s="83"/>
      <c r="FEC11" s="83"/>
      <c r="FED11" s="83"/>
      <c r="FEE11" s="85"/>
      <c r="FEF11" s="85"/>
      <c r="FEG11" s="85"/>
      <c r="FEH11" s="86"/>
      <c r="FEI11" s="85"/>
      <c r="FEJ11" s="83"/>
      <c r="FEK11" s="83"/>
      <c r="FEL11" s="83"/>
      <c r="FEM11" s="84"/>
      <c r="FEN11" s="83"/>
      <c r="FEO11" s="83"/>
      <c r="FEP11" s="83"/>
      <c r="FEQ11" s="83"/>
      <c r="FER11" s="85"/>
      <c r="FES11" s="85"/>
      <c r="FET11" s="85"/>
      <c r="FEU11" s="86"/>
      <c r="FEV11" s="85"/>
      <c r="FEW11" s="83"/>
      <c r="FEX11" s="83"/>
      <c r="FEY11" s="83"/>
      <c r="FEZ11" s="84"/>
      <c r="FFA11" s="83"/>
      <c r="FFB11" s="83"/>
      <c r="FFC11" s="83"/>
      <c r="FFD11" s="83"/>
      <c r="FFE11" s="85"/>
      <c r="FFF11" s="85"/>
      <c r="FFG11" s="85"/>
      <c r="FFH11" s="86"/>
      <c r="FFI11" s="85"/>
      <c r="FFJ11" s="83"/>
      <c r="FFK11" s="83"/>
      <c r="FFL11" s="83"/>
      <c r="FFM11" s="84"/>
      <c r="FFN11" s="83"/>
      <c r="FFO11" s="83"/>
      <c r="FFP11" s="83"/>
      <c r="FFQ11" s="83"/>
      <c r="FFR11" s="85"/>
      <c r="FFS11" s="85"/>
      <c r="FFT11" s="85"/>
      <c r="FFU11" s="86"/>
      <c r="FFV11" s="85"/>
      <c r="FFW11" s="83"/>
      <c r="FFX11" s="83"/>
      <c r="FFY11" s="83"/>
      <c r="FFZ11" s="84"/>
      <c r="FGA11" s="83"/>
      <c r="FGB11" s="83"/>
      <c r="FGC11" s="83"/>
      <c r="FGD11" s="83"/>
      <c r="FGE11" s="85"/>
      <c r="FGF11" s="85"/>
      <c r="FGG11" s="85"/>
      <c r="FGH11" s="86"/>
      <c r="FGI11" s="85"/>
      <c r="FGJ11" s="83"/>
      <c r="FGK11" s="83"/>
      <c r="FGL11" s="83"/>
      <c r="FGM11" s="84"/>
      <c r="FGN11" s="83"/>
      <c r="FGO11" s="83"/>
      <c r="FGP11" s="83"/>
      <c r="FGQ11" s="83"/>
      <c r="FGR11" s="85"/>
      <c r="FGS11" s="85"/>
      <c r="FGT11" s="85"/>
      <c r="FGU11" s="86"/>
      <c r="FGV11" s="85"/>
      <c r="FGW11" s="83"/>
      <c r="FGX11" s="83"/>
      <c r="FGY11" s="83"/>
      <c r="FGZ11" s="84"/>
      <c r="FHA11" s="83"/>
      <c r="FHB11" s="83"/>
      <c r="FHC11" s="83"/>
      <c r="FHD11" s="83"/>
      <c r="FHE11" s="85"/>
      <c r="FHF11" s="85"/>
      <c r="FHG11" s="85"/>
      <c r="FHH11" s="86"/>
      <c r="FHI11" s="85"/>
      <c r="FHJ11" s="83"/>
      <c r="FHK11" s="83"/>
      <c r="FHL11" s="83"/>
      <c r="FHM11" s="84"/>
      <c r="FHN11" s="83"/>
      <c r="FHO11" s="83"/>
      <c r="FHP11" s="83"/>
      <c r="FHQ11" s="83"/>
      <c r="FHR11" s="85"/>
      <c r="FHS11" s="85"/>
      <c r="FHT11" s="85"/>
      <c r="FHU11" s="86"/>
      <c r="FHV11" s="85"/>
      <c r="FHW11" s="83"/>
      <c r="FHX11" s="83"/>
      <c r="FHY11" s="83"/>
      <c r="FHZ11" s="84"/>
      <c r="FIA11" s="83"/>
      <c r="FIB11" s="83"/>
      <c r="FIC11" s="83"/>
      <c r="FID11" s="83"/>
      <c r="FIE11" s="85"/>
      <c r="FIF11" s="85"/>
      <c r="FIG11" s="85"/>
      <c r="FIH11" s="86"/>
      <c r="FII11" s="85"/>
      <c r="FIJ11" s="83"/>
      <c r="FIK11" s="83"/>
      <c r="FIL11" s="83"/>
      <c r="FIM11" s="84"/>
      <c r="FIN11" s="83"/>
      <c r="FIO11" s="83"/>
      <c r="FIP11" s="83"/>
      <c r="FIQ11" s="83"/>
      <c r="FIR11" s="85"/>
      <c r="FIS11" s="85"/>
      <c r="FIT11" s="85"/>
      <c r="FIU11" s="86"/>
      <c r="FIV11" s="85"/>
      <c r="FIW11" s="83"/>
      <c r="FIX11" s="83"/>
      <c r="FIY11" s="83"/>
      <c r="FIZ11" s="84"/>
      <c r="FJA11" s="83"/>
      <c r="FJB11" s="83"/>
      <c r="FJC11" s="83"/>
      <c r="FJD11" s="83"/>
      <c r="FJE11" s="85"/>
      <c r="FJF11" s="85"/>
      <c r="FJG11" s="85"/>
      <c r="FJH11" s="86"/>
      <c r="FJI11" s="85"/>
      <c r="FJJ11" s="83"/>
      <c r="FJK11" s="83"/>
      <c r="FJL11" s="83"/>
      <c r="FJM11" s="84"/>
      <c r="FJN11" s="83"/>
      <c r="FJO11" s="83"/>
      <c r="FJP11" s="83"/>
      <c r="FJQ11" s="83"/>
      <c r="FJR11" s="85"/>
      <c r="FJS11" s="85"/>
      <c r="FJT11" s="85"/>
      <c r="FJU11" s="86"/>
      <c r="FJV11" s="85"/>
      <c r="FJW11" s="83"/>
      <c r="FJX11" s="83"/>
      <c r="FJY11" s="83"/>
      <c r="FJZ11" s="84"/>
      <c r="FKA11" s="83"/>
      <c r="FKB11" s="83"/>
      <c r="FKC11" s="83"/>
      <c r="FKD11" s="83"/>
      <c r="FKE11" s="85"/>
      <c r="FKF11" s="85"/>
      <c r="FKG11" s="85"/>
      <c r="FKH11" s="86"/>
      <c r="FKI11" s="85"/>
      <c r="FKJ11" s="83"/>
      <c r="FKK11" s="83"/>
      <c r="FKL11" s="83"/>
      <c r="FKM11" s="84"/>
      <c r="FKN11" s="83"/>
      <c r="FKO11" s="83"/>
      <c r="FKP11" s="83"/>
      <c r="FKQ11" s="83"/>
      <c r="FKR11" s="85"/>
      <c r="FKS11" s="85"/>
      <c r="FKT11" s="85"/>
      <c r="FKU11" s="86"/>
      <c r="FKV11" s="85"/>
      <c r="FKW11" s="83"/>
      <c r="FKX11" s="83"/>
      <c r="FKY11" s="83"/>
      <c r="FKZ11" s="84"/>
      <c r="FLA11" s="83"/>
      <c r="FLB11" s="83"/>
      <c r="FLC11" s="83"/>
      <c r="FLD11" s="83"/>
      <c r="FLE11" s="85"/>
      <c r="FLF11" s="85"/>
      <c r="FLG11" s="85"/>
      <c r="FLH11" s="86"/>
      <c r="FLI11" s="85"/>
      <c r="FLJ11" s="83"/>
      <c r="FLK11" s="83"/>
      <c r="FLL11" s="83"/>
      <c r="FLM11" s="84"/>
      <c r="FLN11" s="83"/>
      <c r="FLO11" s="83"/>
      <c r="FLP11" s="83"/>
      <c r="FLQ11" s="83"/>
      <c r="FLR11" s="85"/>
      <c r="FLS11" s="85"/>
      <c r="FLT11" s="85"/>
      <c r="FLU11" s="86"/>
      <c r="FLV11" s="85"/>
      <c r="FLW11" s="83"/>
      <c r="FLX11" s="83"/>
      <c r="FLY11" s="83"/>
      <c r="FLZ11" s="84"/>
      <c r="FMA11" s="83"/>
      <c r="FMB11" s="83"/>
      <c r="FMC11" s="83"/>
      <c r="FMD11" s="83"/>
      <c r="FME11" s="85"/>
      <c r="FMF11" s="85"/>
      <c r="FMG11" s="85"/>
      <c r="FMH11" s="86"/>
      <c r="FMI11" s="85"/>
      <c r="FMJ11" s="83"/>
      <c r="FMK11" s="83"/>
      <c r="FML11" s="83"/>
      <c r="FMM11" s="84"/>
      <c r="FMN11" s="83"/>
      <c r="FMO11" s="83"/>
      <c r="FMP11" s="83"/>
      <c r="FMQ11" s="83"/>
      <c r="FMR11" s="85"/>
      <c r="FMS11" s="85"/>
      <c r="FMT11" s="85"/>
      <c r="FMU11" s="86"/>
      <c r="FMV11" s="85"/>
      <c r="FMW11" s="83"/>
      <c r="FMX11" s="83"/>
      <c r="FMY11" s="83"/>
      <c r="FMZ11" s="84"/>
      <c r="FNA11" s="83"/>
      <c r="FNB11" s="83"/>
      <c r="FNC11" s="83"/>
      <c r="FND11" s="83"/>
      <c r="FNE11" s="85"/>
      <c r="FNF11" s="85"/>
      <c r="FNG11" s="85"/>
      <c r="FNH11" s="86"/>
      <c r="FNI11" s="85"/>
      <c r="FNJ11" s="83"/>
      <c r="FNK11" s="83"/>
      <c r="FNL11" s="83"/>
      <c r="FNM11" s="84"/>
      <c r="FNN11" s="83"/>
      <c r="FNO11" s="83"/>
      <c r="FNP11" s="83"/>
      <c r="FNQ11" s="83"/>
      <c r="FNR11" s="85"/>
      <c r="FNS11" s="85"/>
      <c r="FNT11" s="85"/>
      <c r="FNU11" s="86"/>
      <c r="FNV11" s="85"/>
      <c r="FNW11" s="83"/>
      <c r="FNX11" s="83"/>
      <c r="FNY11" s="83"/>
      <c r="FNZ11" s="84"/>
      <c r="FOA11" s="83"/>
      <c r="FOB11" s="83"/>
      <c r="FOC11" s="83"/>
      <c r="FOD11" s="83"/>
      <c r="FOE11" s="85"/>
      <c r="FOF11" s="85"/>
      <c r="FOG11" s="85"/>
      <c r="FOH11" s="86"/>
      <c r="FOI11" s="85"/>
      <c r="FOJ11" s="83"/>
      <c r="FOK11" s="83"/>
      <c r="FOL11" s="83"/>
      <c r="FOM11" s="84"/>
      <c r="FON11" s="83"/>
      <c r="FOO11" s="83"/>
      <c r="FOP11" s="83"/>
      <c r="FOQ11" s="83"/>
      <c r="FOR11" s="85"/>
      <c r="FOS11" s="85"/>
      <c r="FOT11" s="85"/>
      <c r="FOU11" s="86"/>
      <c r="FOV11" s="85"/>
      <c r="FOW11" s="83"/>
      <c r="FOX11" s="83"/>
      <c r="FOY11" s="83"/>
      <c r="FOZ11" s="84"/>
      <c r="FPA11" s="83"/>
      <c r="FPB11" s="83"/>
      <c r="FPC11" s="83"/>
      <c r="FPD11" s="83"/>
      <c r="FPE11" s="85"/>
      <c r="FPF11" s="85"/>
      <c r="FPG11" s="85"/>
      <c r="FPH11" s="86"/>
      <c r="FPI11" s="85"/>
      <c r="FPJ11" s="83"/>
      <c r="FPK11" s="83"/>
      <c r="FPL11" s="83"/>
      <c r="FPM11" s="84"/>
      <c r="FPN11" s="83"/>
      <c r="FPO11" s="83"/>
      <c r="FPP11" s="83"/>
      <c r="FPQ11" s="83"/>
      <c r="FPR11" s="85"/>
      <c r="FPS11" s="85"/>
      <c r="FPT11" s="85"/>
      <c r="FPU11" s="86"/>
      <c r="FPV11" s="85"/>
      <c r="FPW11" s="83"/>
      <c r="FPX11" s="83"/>
      <c r="FPY11" s="83"/>
      <c r="FPZ11" s="84"/>
      <c r="FQA11" s="83"/>
      <c r="FQB11" s="83"/>
      <c r="FQC11" s="83"/>
      <c r="FQD11" s="83"/>
      <c r="FQE11" s="85"/>
      <c r="FQF11" s="85"/>
      <c r="FQG11" s="85"/>
      <c r="FQH11" s="86"/>
      <c r="FQI11" s="85"/>
      <c r="FQJ11" s="83"/>
      <c r="FQK11" s="83"/>
      <c r="FQL11" s="83"/>
      <c r="FQM11" s="84"/>
      <c r="FQN11" s="83"/>
      <c r="FQO11" s="83"/>
      <c r="FQP11" s="83"/>
      <c r="FQQ11" s="83"/>
      <c r="FQR11" s="85"/>
      <c r="FQS11" s="85"/>
      <c r="FQT11" s="85"/>
      <c r="FQU11" s="86"/>
      <c r="FQV11" s="85"/>
      <c r="FQW11" s="83"/>
      <c r="FQX11" s="83"/>
      <c r="FQY11" s="83"/>
      <c r="FQZ11" s="84"/>
      <c r="FRA11" s="83"/>
      <c r="FRB11" s="83"/>
      <c r="FRC11" s="83"/>
      <c r="FRD11" s="83"/>
      <c r="FRE11" s="85"/>
      <c r="FRF11" s="85"/>
      <c r="FRG11" s="85"/>
      <c r="FRH11" s="86"/>
      <c r="FRI11" s="85"/>
      <c r="FRJ11" s="83"/>
      <c r="FRK11" s="83"/>
      <c r="FRL11" s="83"/>
      <c r="FRM11" s="84"/>
      <c r="FRN11" s="83"/>
      <c r="FRO11" s="83"/>
      <c r="FRP11" s="83"/>
      <c r="FRQ11" s="83"/>
      <c r="FRR11" s="85"/>
      <c r="FRS11" s="85"/>
      <c r="FRT11" s="85"/>
      <c r="FRU11" s="86"/>
      <c r="FRV11" s="85"/>
      <c r="FRW11" s="83"/>
      <c r="FRX11" s="83"/>
      <c r="FRY11" s="83"/>
      <c r="FRZ11" s="84"/>
      <c r="FSA11" s="83"/>
      <c r="FSB11" s="83"/>
      <c r="FSC11" s="83"/>
      <c r="FSD11" s="83"/>
      <c r="FSE11" s="85"/>
      <c r="FSF11" s="85"/>
      <c r="FSG11" s="85"/>
      <c r="FSH11" s="86"/>
      <c r="FSI11" s="85"/>
      <c r="FSJ11" s="83"/>
      <c r="FSK11" s="83"/>
      <c r="FSL11" s="83"/>
      <c r="FSM11" s="84"/>
      <c r="FSN11" s="83"/>
      <c r="FSO11" s="83"/>
      <c r="FSP11" s="83"/>
      <c r="FSQ11" s="83"/>
      <c r="FSR11" s="85"/>
      <c r="FSS11" s="85"/>
      <c r="FST11" s="85"/>
      <c r="FSU11" s="86"/>
      <c r="FSV11" s="85"/>
      <c r="FSW11" s="83"/>
      <c r="FSX11" s="83"/>
      <c r="FSY11" s="83"/>
      <c r="FSZ11" s="84"/>
      <c r="FTA11" s="83"/>
      <c r="FTB11" s="83"/>
      <c r="FTC11" s="83"/>
      <c r="FTD11" s="83"/>
      <c r="FTE11" s="85"/>
      <c r="FTF11" s="85"/>
      <c r="FTG11" s="85"/>
      <c r="FTH11" s="86"/>
      <c r="FTI11" s="85"/>
      <c r="FTJ11" s="83"/>
      <c r="FTK11" s="83"/>
      <c r="FTL11" s="83"/>
      <c r="FTM11" s="84"/>
      <c r="FTN11" s="83"/>
      <c r="FTO11" s="83"/>
      <c r="FTP11" s="83"/>
      <c r="FTQ11" s="83"/>
      <c r="FTR11" s="85"/>
      <c r="FTS11" s="85"/>
      <c r="FTT11" s="85"/>
      <c r="FTU11" s="86"/>
      <c r="FTV11" s="85"/>
      <c r="FTW11" s="83"/>
      <c r="FTX11" s="83"/>
      <c r="FTY11" s="83"/>
      <c r="FTZ11" s="84"/>
      <c r="FUA11" s="83"/>
      <c r="FUB11" s="83"/>
      <c r="FUC11" s="83"/>
      <c r="FUD11" s="83"/>
      <c r="FUE11" s="85"/>
      <c r="FUF11" s="85"/>
      <c r="FUG11" s="85"/>
      <c r="FUH11" s="86"/>
      <c r="FUI11" s="85"/>
      <c r="FUJ11" s="83"/>
      <c r="FUK11" s="83"/>
      <c r="FUL11" s="83"/>
      <c r="FUM11" s="84"/>
      <c r="FUN11" s="83"/>
      <c r="FUO11" s="83"/>
      <c r="FUP11" s="83"/>
      <c r="FUQ11" s="83"/>
      <c r="FUR11" s="85"/>
      <c r="FUS11" s="85"/>
      <c r="FUT11" s="85"/>
      <c r="FUU11" s="86"/>
      <c r="FUV11" s="85"/>
      <c r="FUW11" s="83"/>
      <c r="FUX11" s="83"/>
      <c r="FUY11" s="83"/>
      <c r="FUZ11" s="84"/>
      <c r="FVA11" s="83"/>
      <c r="FVB11" s="83"/>
      <c r="FVC11" s="83"/>
      <c r="FVD11" s="83"/>
      <c r="FVE11" s="85"/>
      <c r="FVF11" s="85"/>
      <c r="FVG11" s="85"/>
      <c r="FVH11" s="86"/>
      <c r="FVI11" s="85"/>
      <c r="FVJ11" s="83"/>
      <c r="FVK11" s="83"/>
      <c r="FVL11" s="83"/>
      <c r="FVM11" s="84"/>
      <c r="FVN11" s="83"/>
      <c r="FVO11" s="83"/>
      <c r="FVP11" s="83"/>
      <c r="FVQ11" s="83"/>
      <c r="FVR11" s="85"/>
      <c r="FVS11" s="85"/>
      <c r="FVT11" s="85"/>
      <c r="FVU11" s="86"/>
      <c r="FVV11" s="85"/>
      <c r="FVW11" s="83"/>
      <c r="FVX11" s="83"/>
      <c r="FVY11" s="83"/>
      <c r="FVZ11" s="84"/>
      <c r="FWA11" s="83"/>
      <c r="FWB11" s="83"/>
      <c r="FWC11" s="83"/>
      <c r="FWD11" s="83"/>
      <c r="FWE11" s="85"/>
      <c r="FWF11" s="85"/>
      <c r="FWG11" s="85"/>
      <c r="FWH11" s="86"/>
      <c r="FWI11" s="85"/>
      <c r="FWJ11" s="83"/>
      <c r="FWK11" s="83"/>
      <c r="FWL11" s="83"/>
      <c r="FWM11" s="84"/>
      <c r="FWN11" s="83"/>
      <c r="FWO11" s="83"/>
      <c r="FWP11" s="83"/>
      <c r="FWQ11" s="83"/>
      <c r="FWR11" s="85"/>
      <c r="FWS11" s="85"/>
      <c r="FWT11" s="85"/>
      <c r="FWU11" s="86"/>
      <c r="FWV11" s="85"/>
      <c r="FWW11" s="83"/>
      <c r="FWX11" s="83"/>
      <c r="FWY11" s="83"/>
      <c r="FWZ11" s="84"/>
      <c r="FXA11" s="83"/>
      <c r="FXB11" s="83"/>
      <c r="FXC11" s="83"/>
      <c r="FXD11" s="83"/>
      <c r="FXE11" s="85"/>
      <c r="FXF11" s="85"/>
      <c r="FXG11" s="85"/>
      <c r="FXH11" s="86"/>
      <c r="FXI11" s="85"/>
      <c r="FXJ11" s="83"/>
      <c r="FXK11" s="83"/>
      <c r="FXL11" s="83"/>
      <c r="FXM11" s="84"/>
      <c r="FXN11" s="83"/>
      <c r="FXO11" s="83"/>
      <c r="FXP11" s="83"/>
      <c r="FXQ11" s="83"/>
      <c r="FXR11" s="85"/>
      <c r="FXS11" s="85"/>
      <c r="FXT11" s="85"/>
      <c r="FXU11" s="86"/>
      <c r="FXV11" s="85"/>
      <c r="FXW11" s="83"/>
      <c r="FXX11" s="83"/>
      <c r="FXY11" s="83"/>
      <c r="FXZ11" s="84"/>
      <c r="FYA11" s="83"/>
      <c r="FYB11" s="83"/>
      <c r="FYC11" s="83"/>
      <c r="FYD11" s="83"/>
      <c r="FYE11" s="85"/>
      <c r="FYF11" s="85"/>
      <c r="FYG11" s="85"/>
      <c r="FYH11" s="86"/>
      <c r="FYI11" s="85"/>
      <c r="FYJ11" s="83"/>
      <c r="FYK11" s="83"/>
      <c r="FYL11" s="83"/>
      <c r="FYM11" s="84"/>
      <c r="FYN11" s="83"/>
      <c r="FYO11" s="83"/>
      <c r="FYP11" s="83"/>
      <c r="FYQ11" s="83"/>
      <c r="FYR11" s="85"/>
      <c r="FYS11" s="85"/>
      <c r="FYT11" s="85"/>
      <c r="FYU11" s="86"/>
      <c r="FYV11" s="85"/>
      <c r="FYW11" s="83"/>
      <c r="FYX11" s="83"/>
      <c r="FYY11" s="83"/>
      <c r="FYZ11" s="84"/>
      <c r="FZA11" s="83"/>
      <c r="FZB11" s="83"/>
      <c r="FZC11" s="83"/>
      <c r="FZD11" s="83"/>
      <c r="FZE11" s="85"/>
      <c r="FZF11" s="85"/>
      <c r="FZG11" s="85"/>
      <c r="FZH11" s="86"/>
      <c r="FZI11" s="85"/>
      <c r="FZJ11" s="83"/>
      <c r="FZK11" s="83"/>
      <c r="FZL11" s="83"/>
      <c r="FZM11" s="84"/>
      <c r="FZN11" s="83"/>
      <c r="FZO11" s="83"/>
      <c r="FZP11" s="83"/>
      <c r="FZQ11" s="83"/>
      <c r="FZR11" s="85"/>
      <c r="FZS11" s="85"/>
      <c r="FZT11" s="85"/>
      <c r="FZU11" s="86"/>
      <c r="FZV11" s="85"/>
      <c r="FZW11" s="83"/>
      <c r="FZX11" s="83"/>
      <c r="FZY11" s="83"/>
      <c r="FZZ11" s="84"/>
      <c r="GAA11" s="83"/>
      <c r="GAB11" s="83"/>
      <c r="GAC11" s="83"/>
      <c r="GAD11" s="83"/>
      <c r="GAE11" s="85"/>
      <c r="GAF11" s="85"/>
      <c r="GAG11" s="85"/>
      <c r="GAH11" s="86"/>
      <c r="GAI11" s="85"/>
      <c r="GAJ11" s="83"/>
      <c r="GAK11" s="83"/>
      <c r="GAL11" s="83"/>
      <c r="GAM11" s="84"/>
      <c r="GAN11" s="83"/>
      <c r="GAO11" s="83"/>
      <c r="GAP11" s="83"/>
      <c r="GAQ11" s="83"/>
      <c r="GAR11" s="85"/>
      <c r="GAS11" s="85"/>
      <c r="GAT11" s="85"/>
      <c r="GAU11" s="86"/>
      <c r="GAV11" s="85"/>
      <c r="GAW11" s="83"/>
      <c r="GAX11" s="83"/>
      <c r="GAY11" s="83"/>
      <c r="GAZ11" s="84"/>
      <c r="GBA11" s="83"/>
      <c r="GBB11" s="83"/>
      <c r="GBC11" s="83"/>
      <c r="GBD11" s="83"/>
      <c r="GBE11" s="85"/>
      <c r="GBF11" s="85"/>
      <c r="GBG11" s="85"/>
      <c r="GBH11" s="86"/>
      <c r="GBI11" s="85"/>
      <c r="GBJ11" s="83"/>
      <c r="GBK11" s="83"/>
      <c r="GBL11" s="83"/>
      <c r="GBM11" s="84"/>
      <c r="GBN11" s="83"/>
      <c r="GBO11" s="83"/>
      <c r="GBP11" s="83"/>
      <c r="GBQ11" s="83"/>
      <c r="GBR11" s="85"/>
      <c r="GBS11" s="85"/>
      <c r="GBT11" s="85"/>
      <c r="GBU11" s="86"/>
      <c r="GBV11" s="85"/>
      <c r="GBW11" s="83"/>
      <c r="GBX11" s="83"/>
      <c r="GBY11" s="83"/>
      <c r="GBZ11" s="84"/>
      <c r="GCA11" s="83"/>
      <c r="GCB11" s="83"/>
      <c r="GCC11" s="83"/>
      <c r="GCD11" s="83"/>
      <c r="GCE11" s="85"/>
      <c r="GCF11" s="85"/>
      <c r="GCG11" s="85"/>
      <c r="GCH11" s="86"/>
      <c r="GCI11" s="85"/>
      <c r="GCJ11" s="83"/>
      <c r="GCK11" s="83"/>
      <c r="GCL11" s="83"/>
      <c r="GCM11" s="84"/>
      <c r="GCN11" s="83"/>
      <c r="GCO11" s="83"/>
      <c r="GCP11" s="83"/>
      <c r="GCQ11" s="83"/>
      <c r="GCR11" s="85"/>
      <c r="GCS11" s="85"/>
      <c r="GCT11" s="85"/>
      <c r="GCU11" s="86"/>
      <c r="GCV11" s="85"/>
      <c r="GCW11" s="83"/>
      <c r="GCX11" s="83"/>
      <c r="GCY11" s="83"/>
      <c r="GCZ11" s="84"/>
      <c r="GDA11" s="83"/>
      <c r="GDB11" s="83"/>
      <c r="GDC11" s="83"/>
      <c r="GDD11" s="83"/>
      <c r="GDE11" s="85"/>
      <c r="GDF11" s="85"/>
      <c r="GDG11" s="85"/>
      <c r="GDH11" s="86"/>
      <c r="GDI11" s="85"/>
      <c r="GDJ11" s="83"/>
      <c r="GDK11" s="83"/>
      <c r="GDL11" s="83"/>
      <c r="GDM11" s="84"/>
      <c r="GDN11" s="83"/>
      <c r="GDO11" s="83"/>
      <c r="GDP11" s="83"/>
      <c r="GDQ11" s="83"/>
      <c r="GDR11" s="85"/>
      <c r="GDS11" s="85"/>
      <c r="GDT11" s="85"/>
      <c r="GDU11" s="86"/>
      <c r="GDV11" s="85"/>
      <c r="GDW11" s="83"/>
      <c r="GDX11" s="83"/>
      <c r="GDY11" s="83"/>
      <c r="GDZ11" s="84"/>
      <c r="GEA11" s="83"/>
      <c r="GEB11" s="83"/>
      <c r="GEC11" s="83"/>
      <c r="GED11" s="83"/>
      <c r="GEE11" s="85"/>
      <c r="GEF11" s="85"/>
      <c r="GEG11" s="85"/>
      <c r="GEH11" s="86"/>
      <c r="GEI11" s="85"/>
      <c r="GEJ11" s="83"/>
      <c r="GEK11" s="83"/>
      <c r="GEL11" s="83"/>
      <c r="GEM11" s="84"/>
      <c r="GEN11" s="83"/>
      <c r="GEO11" s="83"/>
      <c r="GEP11" s="83"/>
      <c r="GEQ11" s="83"/>
      <c r="GER11" s="85"/>
      <c r="GES11" s="85"/>
      <c r="GET11" s="85"/>
      <c r="GEU11" s="86"/>
      <c r="GEV11" s="85"/>
      <c r="GEW11" s="83"/>
      <c r="GEX11" s="83"/>
      <c r="GEY11" s="83"/>
      <c r="GEZ11" s="84"/>
      <c r="GFA11" s="83"/>
      <c r="GFB11" s="83"/>
      <c r="GFC11" s="83"/>
      <c r="GFD11" s="83"/>
      <c r="GFE11" s="85"/>
      <c r="GFF11" s="85"/>
      <c r="GFG11" s="85"/>
      <c r="GFH11" s="86"/>
      <c r="GFI11" s="85"/>
      <c r="GFJ11" s="83"/>
      <c r="GFK11" s="83"/>
      <c r="GFL11" s="83"/>
      <c r="GFM11" s="84"/>
      <c r="GFN11" s="83"/>
      <c r="GFO11" s="83"/>
      <c r="GFP11" s="83"/>
      <c r="GFQ11" s="83"/>
      <c r="GFR11" s="85"/>
      <c r="GFS11" s="85"/>
      <c r="GFT11" s="85"/>
      <c r="GFU11" s="86"/>
      <c r="GFV11" s="85"/>
      <c r="GFW11" s="83"/>
      <c r="GFX11" s="83"/>
      <c r="GFY11" s="83"/>
      <c r="GFZ11" s="84"/>
      <c r="GGA11" s="83"/>
      <c r="GGB11" s="83"/>
      <c r="GGC11" s="83"/>
      <c r="GGD11" s="83"/>
      <c r="GGE11" s="85"/>
      <c r="GGF11" s="85"/>
      <c r="GGG11" s="85"/>
      <c r="GGH11" s="86"/>
      <c r="GGI11" s="85"/>
      <c r="GGJ11" s="83"/>
      <c r="GGK11" s="83"/>
      <c r="GGL11" s="83"/>
      <c r="GGM11" s="84"/>
      <c r="GGN11" s="83"/>
      <c r="GGO11" s="83"/>
      <c r="GGP11" s="83"/>
      <c r="GGQ11" s="83"/>
      <c r="GGR11" s="85"/>
      <c r="GGS11" s="85"/>
      <c r="GGT11" s="85"/>
      <c r="GGU11" s="86"/>
      <c r="GGV11" s="85"/>
      <c r="GGW11" s="83"/>
      <c r="GGX11" s="83"/>
      <c r="GGY11" s="83"/>
      <c r="GGZ11" s="84"/>
      <c r="GHA11" s="83"/>
      <c r="GHB11" s="83"/>
      <c r="GHC11" s="83"/>
      <c r="GHD11" s="83"/>
      <c r="GHE11" s="85"/>
      <c r="GHF11" s="85"/>
      <c r="GHG11" s="85"/>
      <c r="GHH11" s="86"/>
      <c r="GHI11" s="85"/>
      <c r="GHJ11" s="83"/>
      <c r="GHK11" s="83"/>
      <c r="GHL11" s="83"/>
      <c r="GHM11" s="84"/>
      <c r="GHN11" s="83"/>
      <c r="GHO11" s="83"/>
      <c r="GHP11" s="83"/>
      <c r="GHQ11" s="83"/>
      <c r="GHR11" s="85"/>
      <c r="GHS11" s="85"/>
      <c r="GHT11" s="85"/>
      <c r="GHU11" s="86"/>
      <c r="GHV11" s="85"/>
      <c r="GHW11" s="83"/>
      <c r="GHX11" s="83"/>
      <c r="GHY11" s="83"/>
      <c r="GHZ11" s="84"/>
      <c r="GIA11" s="83"/>
      <c r="GIB11" s="83"/>
      <c r="GIC11" s="83"/>
      <c r="GID11" s="83"/>
      <c r="GIE11" s="85"/>
      <c r="GIF11" s="85"/>
      <c r="GIG11" s="85"/>
      <c r="GIH11" s="86"/>
      <c r="GII11" s="85"/>
      <c r="GIJ11" s="83"/>
      <c r="GIK11" s="83"/>
      <c r="GIL11" s="83"/>
      <c r="GIM11" s="84"/>
      <c r="GIN11" s="83"/>
      <c r="GIO11" s="83"/>
      <c r="GIP11" s="83"/>
      <c r="GIQ11" s="83"/>
      <c r="GIR11" s="85"/>
      <c r="GIS11" s="85"/>
      <c r="GIT11" s="85"/>
      <c r="GIU11" s="86"/>
      <c r="GIV11" s="85"/>
      <c r="GIW11" s="83"/>
      <c r="GIX11" s="83"/>
      <c r="GIY11" s="83"/>
      <c r="GIZ11" s="84"/>
      <c r="GJA11" s="83"/>
      <c r="GJB11" s="83"/>
      <c r="GJC11" s="83"/>
      <c r="GJD11" s="83"/>
      <c r="GJE11" s="85"/>
      <c r="GJF11" s="85"/>
      <c r="GJG11" s="85"/>
      <c r="GJH11" s="86"/>
      <c r="GJI11" s="85"/>
      <c r="GJJ11" s="83"/>
      <c r="GJK11" s="83"/>
      <c r="GJL11" s="83"/>
      <c r="GJM11" s="84"/>
      <c r="GJN11" s="83"/>
      <c r="GJO11" s="83"/>
      <c r="GJP11" s="83"/>
      <c r="GJQ11" s="83"/>
      <c r="GJR11" s="85"/>
      <c r="GJS11" s="85"/>
      <c r="GJT11" s="85"/>
      <c r="GJU11" s="86"/>
      <c r="GJV11" s="85"/>
      <c r="GJW11" s="83"/>
      <c r="GJX11" s="83"/>
      <c r="GJY11" s="83"/>
      <c r="GJZ11" s="84"/>
      <c r="GKA11" s="83"/>
      <c r="GKB11" s="83"/>
      <c r="GKC11" s="83"/>
      <c r="GKD11" s="83"/>
      <c r="GKE11" s="85"/>
      <c r="GKF11" s="85"/>
      <c r="GKG11" s="85"/>
      <c r="GKH11" s="86"/>
      <c r="GKI11" s="85"/>
      <c r="GKJ11" s="83"/>
      <c r="GKK11" s="83"/>
      <c r="GKL11" s="83"/>
      <c r="GKM11" s="84"/>
      <c r="GKN11" s="83"/>
      <c r="GKO11" s="83"/>
      <c r="GKP11" s="83"/>
      <c r="GKQ11" s="83"/>
      <c r="GKR11" s="85"/>
      <c r="GKS11" s="85"/>
      <c r="GKT11" s="85"/>
      <c r="GKU11" s="86"/>
      <c r="GKV11" s="85"/>
      <c r="GKW11" s="83"/>
      <c r="GKX11" s="83"/>
      <c r="GKY11" s="83"/>
      <c r="GKZ11" s="84"/>
      <c r="GLA11" s="83"/>
      <c r="GLB11" s="83"/>
      <c r="GLC11" s="83"/>
      <c r="GLD11" s="83"/>
      <c r="GLE11" s="85"/>
      <c r="GLF11" s="85"/>
      <c r="GLG11" s="85"/>
      <c r="GLH11" s="86"/>
      <c r="GLI11" s="85"/>
      <c r="GLJ11" s="83"/>
      <c r="GLK11" s="83"/>
      <c r="GLL11" s="83"/>
      <c r="GLM11" s="84"/>
      <c r="GLN11" s="83"/>
      <c r="GLO11" s="83"/>
      <c r="GLP11" s="83"/>
      <c r="GLQ11" s="83"/>
      <c r="GLR11" s="85"/>
      <c r="GLS11" s="85"/>
      <c r="GLT11" s="85"/>
      <c r="GLU11" s="86"/>
      <c r="GLV11" s="85"/>
      <c r="GLW11" s="83"/>
      <c r="GLX11" s="83"/>
      <c r="GLY11" s="83"/>
      <c r="GLZ11" s="84"/>
      <c r="GMA11" s="83"/>
      <c r="GMB11" s="83"/>
      <c r="GMC11" s="83"/>
      <c r="GMD11" s="83"/>
      <c r="GME11" s="85"/>
      <c r="GMF11" s="85"/>
      <c r="GMG11" s="85"/>
      <c r="GMH11" s="86"/>
      <c r="GMI11" s="85"/>
      <c r="GMJ11" s="83"/>
      <c r="GMK11" s="83"/>
      <c r="GML11" s="83"/>
      <c r="GMM11" s="84"/>
      <c r="GMN11" s="83"/>
      <c r="GMO11" s="83"/>
      <c r="GMP11" s="83"/>
      <c r="GMQ11" s="83"/>
      <c r="GMR11" s="85"/>
      <c r="GMS11" s="85"/>
      <c r="GMT11" s="85"/>
      <c r="GMU11" s="86"/>
      <c r="GMV11" s="85"/>
      <c r="GMW11" s="83"/>
      <c r="GMX11" s="83"/>
      <c r="GMY11" s="83"/>
      <c r="GMZ11" s="84"/>
      <c r="GNA11" s="83"/>
      <c r="GNB11" s="83"/>
      <c r="GNC11" s="83"/>
      <c r="GND11" s="83"/>
      <c r="GNE11" s="85"/>
      <c r="GNF11" s="85"/>
      <c r="GNG11" s="85"/>
      <c r="GNH11" s="86"/>
      <c r="GNI11" s="85"/>
      <c r="GNJ11" s="83"/>
      <c r="GNK11" s="83"/>
      <c r="GNL11" s="83"/>
      <c r="GNM11" s="84"/>
      <c r="GNN11" s="83"/>
      <c r="GNO11" s="83"/>
      <c r="GNP11" s="83"/>
      <c r="GNQ11" s="83"/>
      <c r="GNR11" s="85"/>
      <c r="GNS11" s="85"/>
      <c r="GNT11" s="85"/>
      <c r="GNU11" s="86"/>
      <c r="GNV11" s="85"/>
      <c r="GNW11" s="83"/>
      <c r="GNX11" s="83"/>
      <c r="GNY11" s="83"/>
      <c r="GNZ11" s="84"/>
      <c r="GOA11" s="83"/>
      <c r="GOB11" s="83"/>
      <c r="GOC11" s="83"/>
      <c r="GOD11" s="83"/>
      <c r="GOE11" s="85"/>
      <c r="GOF11" s="85"/>
      <c r="GOG11" s="85"/>
      <c r="GOH11" s="86"/>
      <c r="GOI11" s="85"/>
      <c r="GOJ11" s="83"/>
      <c r="GOK11" s="83"/>
      <c r="GOL11" s="83"/>
      <c r="GOM11" s="84"/>
      <c r="GON11" s="83"/>
      <c r="GOO11" s="83"/>
      <c r="GOP11" s="83"/>
      <c r="GOQ11" s="83"/>
      <c r="GOR11" s="85"/>
      <c r="GOS11" s="85"/>
      <c r="GOT11" s="85"/>
      <c r="GOU11" s="86"/>
      <c r="GOV11" s="85"/>
      <c r="GOW11" s="83"/>
      <c r="GOX11" s="83"/>
      <c r="GOY11" s="83"/>
      <c r="GOZ11" s="84"/>
      <c r="GPA11" s="83"/>
      <c r="GPB11" s="83"/>
      <c r="GPC11" s="83"/>
      <c r="GPD11" s="83"/>
      <c r="GPE11" s="85"/>
      <c r="GPF11" s="85"/>
      <c r="GPG11" s="85"/>
      <c r="GPH11" s="86"/>
      <c r="GPI11" s="85"/>
      <c r="GPJ11" s="83"/>
      <c r="GPK11" s="83"/>
      <c r="GPL11" s="83"/>
      <c r="GPM11" s="84"/>
      <c r="GPN11" s="83"/>
      <c r="GPO11" s="83"/>
      <c r="GPP11" s="83"/>
      <c r="GPQ11" s="83"/>
      <c r="GPR11" s="85"/>
      <c r="GPS11" s="85"/>
      <c r="GPT11" s="85"/>
      <c r="GPU11" s="86"/>
      <c r="GPV11" s="85"/>
      <c r="GPW11" s="83"/>
      <c r="GPX11" s="83"/>
      <c r="GPY11" s="83"/>
      <c r="GPZ11" s="84"/>
      <c r="GQA11" s="83"/>
      <c r="GQB11" s="83"/>
      <c r="GQC11" s="83"/>
      <c r="GQD11" s="83"/>
      <c r="GQE11" s="85"/>
      <c r="GQF11" s="85"/>
      <c r="GQG11" s="85"/>
      <c r="GQH11" s="86"/>
      <c r="GQI11" s="85"/>
      <c r="GQJ11" s="83"/>
      <c r="GQK11" s="83"/>
      <c r="GQL11" s="83"/>
      <c r="GQM11" s="84"/>
      <c r="GQN11" s="83"/>
      <c r="GQO11" s="83"/>
      <c r="GQP11" s="83"/>
      <c r="GQQ11" s="83"/>
      <c r="GQR11" s="85"/>
      <c r="GQS11" s="85"/>
      <c r="GQT11" s="85"/>
      <c r="GQU11" s="86"/>
      <c r="GQV11" s="85"/>
      <c r="GQW11" s="83"/>
      <c r="GQX11" s="83"/>
      <c r="GQY11" s="83"/>
      <c r="GQZ11" s="84"/>
      <c r="GRA11" s="83"/>
      <c r="GRB11" s="83"/>
      <c r="GRC11" s="83"/>
      <c r="GRD11" s="83"/>
      <c r="GRE11" s="85"/>
      <c r="GRF11" s="85"/>
      <c r="GRG11" s="85"/>
      <c r="GRH11" s="86"/>
      <c r="GRI11" s="85"/>
      <c r="GRJ11" s="83"/>
      <c r="GRK11" s="83"/>
      <c r="GRL11" s="83"/>
      <c r="GRM11" s="84"/>
      <c r="GRN11" s="83"/>
      <c r="GRO11" s="83"/>
      <c r="GRP11" s="83"/>
      <c r="GRQ11" s="83"/>
      <c r="GRR11" s="85"/>
      <c r="GRS11" s="85"/>
      <c r="GRT11" s="85"/>
      <c r="GRU11" s="86"/>
      <c r="GRV11" s="85"/>
      <c r="GRW11" s="83"/>
      <c r="GRX11" s="83"/>
      <c r="GRY11" s="83"/>
      <c r="GRZ11" s="84"/>
      <c r="GSA11" s="83"/>
      <c r="GSB11" s="83"/>
      <c r="GSC11" s="83"/>
      <c r="GSD11" s="83"/>
      <c r="GSE11" s="85"/>
      <c r="GSF11" s="85"/>
      <c r="GSG11" s="85"/>
      <c r="GSH11" s="86"/>
      <c r="GSI11" s="85"/>
      <c r="GSJ11" s="83"/>
      <c r="GSK11" s="83"/>
      <c r="GSL11" s="83"/>
      <c r="GSM11" s="84"/>
      <c r="GSN11" s="83"/>
      <c r="GSO11" s="83"/>
      <c r="GSP11" s="83"/>
      <c r="GSQ11" s="83"/>
      <c r="GSR11" s="85"/>
      <c r="GSS11" s="85"/>
      <c r="GST11" s="85"/>
      <c r="GSU11" s="86"/>
      <c r="GSV11" s="85"/>
      <c r="GSW11" s="83"/>
      <c r="GSX11" s="83"/>
      <c r="GSY11" s="83"/>
      <c r="GSZ11" s="84"/>
      <c r="GTA11" s="83"/>
      <c r="GTB11" s="83"/>
      <c r="GTC11" s="83"/>
      <c r="GTD11" s="83"/>
      <c r="GTE11" s="85"/>
      <c r="GTF11" s="85"/>
      <c r="GTG11" s="85"/>
      <c r="GTH11" s="86"/>
      <c r="GTI11" s="85"/>
      <c r="GTJ11" s="83"/>
      <c r="GTK11" s="83"/>
      <c r="GTL11" s="83"/>
      <c r="GTM11" s="84"/>
      <c r="GTN11" s="83"/>
      <c r="GTO11" s="83"/>
      <c r="GTP11" s="83"/>
      <c r="GTQ11" s="83"/>
      <c r="GTR11" s="85"/>
      <c r="GTS11" s="85"/>
      <c r="GTT11" s="85"/>
      <c r="GTU11" s="86"/>
      <c r="GTV11" s="85"/>
      <c r="GTW11" s="83"/>
      <c r="GTX11" s="83"/>
      <c r="GTY11" s="83"/>
      <c r="GTZ11" s="84"/>
      <c r="GUA11" s="83"/>
      <c r="GUB11" s="83"/>
      <c r="GUC11" s="83"/>
      <c r="GUD11" s="83"/>
      <c r="GUE11" s="85"/>
      <c r="GUF11" s="85"/>
      <c r="GUG11" s="85"/>
      <c r="GUH11" s="86"/>
      <c r="GUI11" s="85"/>
      <c r="GUJ11" s="83"/>
      <c r="GUK11" s="83"/>
      <c r="GUL11" s="83"/>
      <c r="GUM11" s="84"/>
      <c r="GUN11" s="83"/>
      <c r="GUO11" s="83"/>
      <c r="GUP11" s="83"/>
      <c r="GUQ11" s="83"/>
      <c r="GUR11" s="85"/>
      <c r="GUS11" s="85"/>
      <c r="GUT11" s="85"/>
      <c r="GUU11" s="86"/>
      <c r="GUV11" s="85"/>
      <c r="GUW11" s="83"/>
      <c r="GUX11" s="83"/>
      <c r="GUY11" s="83"/>
      <c r="GUZ11" s="84"/>
      <c r="GVA11" s="83"/>
      <c r="GVB11" s="83"/>
      <c r="GVC11" s="83"/>
      <c r="GVD11" s="83"/>
      <c r="GVE11" s="85"/>
      <c r="GVF11" s="85"/>
      <c r="GVG11" s="85"/>
      <c r="GVH11" s="86"/>
      <c r="GVI11" s="85"/>
      <c r="GVJ11" s="83"/>
      <c r="GVK11" s="83"/>
      <c r="GVL11" s="83"/>
      <c r="GVM11" s="84"/>
      <c r="GVN11" s="83"/>
      <c r="GVO11" s="83"/>
      <c r="GVP11" s="83"/>
      <c r="GVQ11" s="83"/>
      <c r="GVR11" s="85"/>
      <c r="GVS11" s="85"/>
      <c r="GVT11" s="85"/>
      <c r="GVU11" s="86"/>
      <c r="GVV11" s="85"/>
      <c r="GVW11" s="83"/>
      <c r="GVX11" s="83"/>
      <c r="GVY11" s="83"/>
      <c r="GVZ11" s="84"/>
      <c r="GWA11" s="83"/>
      <c r="GWB11" s="83"/>
      <c r="GWC11" s="83"/>
      <c r="GWD11" s="83"/>
      <c r="GWE11" s="85"/>
      <c r="GWF11" s="85"/>
      <c r="GWG11" s="85"/>
      <c r="GWH11" s="86"/>
      <c r="GWI11" s="85"/>
      <c r="GWJ11" s="83"/>
      <c r="GWK11" s="83"/>
      <c r="GWL11" s="83"/>
      <c r="GWM11" s="84"/>
      <c r="GWN11" s="83"/>
      <c r="GWO11" s="83"/>
      <c r="GWP11" s="83"/>
      <c r="GWQ11" s="83"/>
      <c r="GWR11" s="85"/>
      <c r="GWS11" s="85"/>
      <c r="GWT11" s="85"/>
      <c r="GWU11" s="86"/>
      <c r="GWV11" s="85"/>
      <c r="GWW11" s="83"/>
      <c r="GWX11" s="83"/>
      <c r="GWY11" s="83"/>
      <c r="GWZ11" s="84"/>
      <c r="GXA11" s="83"/>
      <c r="GXB11" s="83"/>
      <c r="GXC11" s="83"/>
      <c r="GXD11" s="83"/>
      <c r="GXE11" s="85"/>
      <c r="GXF11" s="85"/>
      <c r="GXG11" s="85"/>
      <c r="GXH11" s="86"/>
      <c r="GXI11" s="85"/>
      <c r="GXJ11" s="83"/>
      <c r="GXK11" s="83"/>
      <c r="GXL11" s="83"/>
      <c r="GXM11" s="84"/>
      <c r="GXN11" s="83"/>
      <c r="GXO11" s="83"/>
      <c r="GXP11" s="83"/>
      <c r="GXQ11" s="83"/>
      <c r="GXR11" s="85"/>
      <c r="GXS11" s="85"/>
      <c r="GXT11" s="85"/>
      <c r="GXU11" s="86"/>
      <c r="GXV11" s="85"/>
      <c r="GXW11" s="83"/>
      <c r="GXX11" s="83"/>
      <c r="GXY11" s="83"/>
      <c r="GXZ11" s="84"/>
      <c r="GYA11" s="83"/>
      <c r="GYB11" s="83"/>
      <c r="GYC11" s="83"/>
      <c r="GYD11" s="83"/>
      <c r="GYE11" s="85"/>
      <c r="GYF11" s="85"/>
      <c r="GYG11" s="85"/>
      <c r="GYH11" s="86"/>
      <c r="GYI11" s="85"/>
      <c r="GYJ11" s="83"/>
      <c r="GYK11" s="83"/>
      <c r="GYL11" s="83"/>
      <c r="GYM11" s="84"/>
      <c r="GYN11" s="83"/>
      <c r="GYO11" s="83"/>
      <c r="GYP11" s="83"/>
      <c r="GYQ11" s="83"/>
      <c r="GYR11" s="85"/>
      <c r="GYS11" s="85"/>
      <c r="GYT11" s="85"/>
      <c r="GYU11" s="86"/>
      <c r="GYV11" s="85"/>
      <c r="GYW11" s="83"/>
      <c r="GYX11" s="83"/>
      <c r="GYY11" s="83"/>
      <c r="GYZ11" s="84"/>
      <c r="GZA11" s="83"/>
      <c r="GZB11" s="83"/>
      <c r="GZC11" s="83"/>
      <c r="GZD11" s="83"/>
      <c r="GZE11" s="85"/>
      <c r="GZF11" s="85"/>
      <c r="GZG11" s="85"/>
      <c r="GZH11" s="86"/>
      <c r="GZI11" s="85"/>
      <c r="GZJ11" s="83"/>
      <c r="GZK11" s="83"/>
      <c r="GZL11" s="83"/>
      <c r="GZM11" s="84"/>
      <c r="GZN11" s="83"/>
      <c r="GZO11" s="83"/>
      <c r="GZP11" s="83"/>
      <c r="GZQ11" s="83"/>
      <c r="GZR11" s="85"/>
      <c r="GZS11" s="85"/>
      <c r="GZT11" s="85"/>
      <c r="GZU11" s="86"/>
      <c r="GZV11" s="85"/>
      <c r="GZW11" s="83"/>
      <c r="GZX11" s="83"/>
      <c r="GZY11" s="83"/>
      <c r="GZZ11" s="84"/>
      <c r="HAA11" s="83"/>
      <c r="HAB11" s="83"/>
      <c r="HAC11" s="83"/>
      <c r="HAD11" s="83"/>
      <c r="HAE11" s="85"/>
      <c r="HAF11" s="85"/>
      <c r="HAG11" s="85"/>
      <c r="HAH11" s="86"/>
      <c r="HAI11" s="85"/>
      <c r="HAJ11" s="83"/>
      <c r="HAK11" s="83"/>
      <c r="HAL11" s="83"/>
      <c r="HAM11" s="84"/>
      <c r="HAN11" s="83"/>
      <c r="HAO11" s="83"/>
      <c r="HAP11" s="83"/>
      <c r="HAQ11" s="83"/>
      <c r="HAR11" s="85"/>
      <c r="HAS11" s="85"/>
      <c r="HAT11" s="85"/>
      <c r="HAU11" s="86"/>
      <c r="HAV11" s="85"/>
      <c r="HAW11" s="83"/>
      <c r="HAX11" s="83"/>
      <c r="HAY11" s="83"/>
      <c r="HAZ11" s="84"/>
      <c r="HBA11" s="83"/>
      <c r="HBB11" s="83"/>
      <c r="HBC11" s="83"/>
      <c r="HBD11" s="83"/>
      <c r="HBE11" s="85"/>
      <c r="HBF11" s="85"/>
      <c r="HBG11" s="85"/>
      <c r="HBH11" s="86"/>
      <c r="HBI11" s="85"/>
      <c r="HBJ11" s="83"/>
      <c r="HBK11" s="83"/>
      <c r="HBL11" s="83"/>
      <c r="HBM11" s="84"/>
      <c r="HBN11" s="83"/>
      <c r="HBO11" s="83"/>
      <c r="HBP11" s="83"/>
      <c r="HBQ11" s="83"/>
      <c r="HBR11" s="85"/>
      <c r="HBS11" s="85"/>
      <c r="HBT11" s="85"/>
      <c r="HBU11" s="86"/>
      <c r="HBV11" s="85"/>
      <c r="HBW11" s="83"/>
      <c r="HBX11" s="83"/>
      <c r="HBY11" s="83"/>
      <c r="HBZ11" s="84"/>
      <c r="HCA11" s="83"/>
      <c r="HCB11" s="83"/>
      <c r="HCC11" s="83"/>
      <c r="HCD11" s="83"/>
      <c r="HCE11" s="85"/>
      <c r="HCF11" s="85"/>
      <c r="HCG11" s="85"/>
      <c r="HCH11" s="86"/>
      <c r="HCI11" s="85"/>
      <c r="HCJ11" s="83"/>
      <c r="HCK11" s="83"/>
      <c r="HCL11" s="83"/>
      <c r="HCM11" s="84"/>
      <c r="HCN11" s="83"/>
      <c r="HCO11" s="83"/>
      <c r="HCP11" s="83"/>
      <c r="HCQ11" s="83"/>
      <c r="HCR11" s="85"/>
      <c r="HCS11" s="85"/>
      <c r="HCT11" s="85"/>
      <c r="HCU11" s="86"/>
      <c r="HCV11" s="85"/>
      <c r="HCW11" s="83"/>
      <c r="HCX11" s="83"/>
      <c r="HCY11" s="83"/>
      <c r="HCZ11" s="84"/>
      <c r="HDA11" s="83"/>
      <c r="HDB11" s="83"/>
      <c r="HDC11" s="83"/>
      <c r="HDD11" s="83"/>
      <c r="HDE11" s="85"/>
      <c r="HDF11" s="85"/>
      <c r="HDG11" s="85"/>
      <c r="HDH11" s="86"/>
      <c r="HDI11" s="85"/>
      <c r="HDJ11" s="83"/>
      <c r="HDK11" s="83"/>
      <c r="HDL11" s="83"/>
      <c r="HDM11" s="84"/>
      <c r="HDN11" s="83"/>
      <c r="HDO11" s="83"/>
      <c r="HDP11" s="83"/>
      <c r="HDQ11" s="83"/>
      <c r="HDR11" s="85"/>
      <c r="HDS11" s="85"/>
      <c r="HDT11" s="85"/>
      <c r="HDU11" s="86"/>
      <c r="HDV11" s="85"/>
      <c r="HDW11" s="83"/>
      <c r="HDX11" s="83"/>
      <c r="HDY11" s="83"/>
      <c r="HDZ11" s="84"/>
      <c r="HEA11" s="83"/>
      <c r="HEB11" s="83"/>
      <c r="HEC11" s="83"/>
      <c r="HED11" s="83"/>
      <c r="HEE11" s="85"/>
      <c r="HEF11" s="85"/>
      <c r="HEG11" s="85"/>
      <c r="HEH11" s="86"/>
      <c r="HEI11" s="85"/>
      <c r="HEJ11" s="83"/>
      <c r="HEK11" s="83"/>
      <c r="HEL11" s="83"/>
      <c r="HEM11" s="84"/>
      <c r="HEN11" s="83"/>
      <c r="HEO11" s="83"/>
      <c r="HEP11" s="83"/>
      <c r="HEQ11" s="83"/>
      <c r="HER11" s="85"/>
      <c r="HES11" s="85"/>
      <c r="HET11" s="85"/>
      <c r="HEU11" s="86"/>
      <c r="HEV11" s="85"/>
      <c r="HEW11" s="83"/>
      <c r="HEX11" s="83"/>
      <c r="HEY11" s="83"/>
      <c r="HEZ11" s="84"/>
      <c r="HFA11" s="83"/>
      <c r="HFB11" s="83"/>
      <c r="HFC11" s="83"/>
      <c r="HFD11" s="83"/>
      <c r="HFE11" s="85"/>
      <c r="HFF11" s="85"/>
      <c r="HFG11" s="85"/>
      <c r="HFH11" s="86"/>
      <c r="HFI11" s="85"/>
      <c r="HFJ11" s="83"/>
      <c r="HFK11" s="83"/>
      <c r="HFL11" s="83"/>
      <c r="HFM11" s="84"/>
      <c r="HFN11" s="83"/>
      <c r="HFO11" s="83"/>
      <c r="HFP11" s="83"/>
      <c r="HFQ11" s="83"/>
      <c r="HFR11" s="85"/>
      <c r="HFS11" s="85"/>
      <c r="HFT11" s="85"/>
      <c r="HFU11" s="86"/>
      <c r="HFV11" s="85"/>
      <c r="HFW11" s="83"/>
      <c r="HFX11" s="83"/>
      <c r="HFY11" s="83"/>
      <c r="HFZ11" s="84"/>
      <c r="HGA11" s="83"/>
      <c r="HGB11" s="83"/>
      <c r="HGC11" s="83"/>
      <c r="HGD11" s="83"/>
      <c r="HGE11" s="85"/>
      <c r="HGF11" s="85"/>
      <c r="HGG11" s="85"/>
      <c r="HGH11" s="86"/>
      <c r="HGI11" s="85"/>
      <c r="HGJ11" s="83"/>
      <c r="HGK11" s="83"/>
      <c r="HGL11" s="83"/>
      <c r="HGM11" s="84"/>
      <c r="HGN11" s="83"/>
      <c r="HGO11" s="83"/>
      <c r="HGP11" s="83"/>
      <c r="HGQ11" s="83"/>
      <c r="HGR11" s="85"/>
      <c r="HGS11" s="85"/>
      <c r="HGT11" s="85"/>
      <c r="HGU11" s="86"/>
      <c r="HGV11" s="85"/>
      <c r="HGW11" s="83"/>
      <c r="HGX11" s="83"/>
      <c r="HGY11" s="83"/>
      <c r="HGZ11" s="84"/>
      <c r="HHA11" s="83"/>
      <c r="HHB11" s="83"/>
      <c r="HHC11" s="83"/>
      <c r="HHD11" s="83"/>
      <c r="HHE11" s="85"/>
      <c r="HHF11" s="85"/>
      <c r="HHG11" s="85"/>
      <c r="HHH11" s="86"/>
      <c r="HHI11" s="85"/>
      <c r="HHJ11" s="83"/>
      <c r="HHK11" s="83"/>
      <c r="HHL11" s="83"/>
      <c r="HHM11" s="84"/>
      <c r="HHN11" s="83"/>
      <c r="HHO11" s="83"/>
      <c r="HHP11" s="83"/>
      <c r="HHQ11" s="83"/>
      <c r="HHR11" s="85"/>
      <c r="HHS11" s="85"/>
      <c r="HHT11" s="85"/>
      <c r="HHU11" s="86"/>
      <c r="HHV11" s="85"/>
      <c r="HHW11" s="83"/>
      <c r="HHX11" s="83"/>
      <c r="HHY11" s="83"/>
      <c r="HHZ11" s="84"/>
      <c r="HIA11" s="83"/>
      <c r="HIB11" s="83"/>
      <c r="HIC11" s="83"/>
      <c r="HID11" s="83"/>
      <c r="HIE11" s="85"/>
      <c r="HIF11" s="85"/>
      <c r="HIG11" s="85"/>
      <c r="HIH11" s="86"/>
      <c r="HII11" s="85"/>
      <c r="HIJ11" s="83"/>
      <c r="HIK11" s="83"/>
      <c r="HIL11" s="83"/>
      <c r="HIM11" s="84"/>
      <c r="HIN11" s="83"/>
      <c r="HIO11" s="83"/>
      <c r="HIP11" s="83"/>
      <c r="HIQ11" s="83"/>
      <c r="HIR11" s="85"/>
      <c r="HIS11" s="85"/>
      <c r="HIT11" s="85"/>
      <c r="HIU11" s="86"/>
      <c r="HIV11" s="85"/>
      <c r="HIW11" s="83"/>
      <c r="HIX11" s="83"/>
      <c r="HIY11" s="83"/>
      <c r="HIZ11" s="84"/>
      <c r="HJA11" s="83"/>
      <c r="HJB11" s="83"/>
      <c r="HJC11" s="83"/>
      <c r="HJD11" s="83"/>
      <c r="HJE11" s="85"/>
      <c r="HJF11" s="85"/>
      <c r="HJG11" s="85"/>
      <c r="HJH11" s="86"/>
      <c r="HJI11" s="85"/>
      <c r="HJJ11" s="83"/>
      <c r="HJK11" s="83"/>
      <c r="HJL11" s="83"/>
      <c r="HJM11" s="84"/>
      <c r="HJN11" s="83"/>
      <c r="HJO11" s="83"/>
      <c r="HJP11" s="83"/>
      <c r="HJQ11" s="83"/>
      <c r="HJR11" s="85"/>
      <c r="HJS11" s="85"/>
      <c r="HJT11" s="85"/>
      <c r="HJU11" s="86"/>
      <c r="HJV11" s="85"/>
      <c r="HJW11" s="83"/>
      <c r="HJX11" s="83"/>
      <c r="HJY11" s="83"/>
      <c r="HJZ11" s="84"/>
      <c r="HKA11" s="83"/>
      <c r="HKB11" s="83"/>
      <c r="HKC11" s="83"/>
      <c r="HKD11" s="83"/>
      <c r="HKE11" s="85"/>
      <c r="HKF11" s="85"/>
      <c r="HKG11" s="85"/>
      <c r="HKH11" s="86"/>
      <c r="HKI11" s="85"/>
      <c r="HKJ11" s="83"/>
      <c r="HKK11" s="83"/>
      <c r="HKL11" s="83"/>
      <c r="HKM11" s="84"/>
      <c r="HKN11" s="83"/>
      <c r="HKO11" s="83"/>
      <c r="HKP11" s="83"/>
      <c r="HKQ11" s="83"/>
      <c r="HKR11" s="85"/>
      <c r="HKS11" s="85"/>
      <c r="HKT11" s="85"/>
      <c r="HKU11" s="86"/>
      <c r="HKV11" s="85"/>
      <c r="HKW11" s="83"/>
      <c r="HKX11" s="83"/>
      <c r="HKY11" s="83"/>
      <c r="HKZ11" s="84"/>
      <c r="HLA11" s="83"/>
      <c r="HLB11" s="83"/>
      <c r="HLC11" s="83"/>
      <c r="HLD11" s="83"/>
      <c r="HLE11" s="85"/>
      <c r="HLF11" s="85"/>
      <c r="HLG11" s="85"/>
      <c r="HLH11" s="86"/>
      <c r="HLI11" s="85"/>
      <c r="HLJ11" s="83"/>
      <c r="HLK11" s="83"/>
      <c r="HLL11" s="83"/>
      <c r="HLM11" s="84"/>
      <c r="HLN11" s="83"/>
      <c r="HLO11" s="83"/>
      <c r="HLP11" s="83"/>
      <c r="HLQ11" s="83"/>
      <c r="HLR11" s="85"/>
      <c r="HLS11" s="85"/>
      <c r="HLT11" s="85"/>
      <c r="HLU11" s="86"/>
      <c r="HLV11" s="85"/>
      <c r="HLW11" s="83"/>
      <c r="HLX11" s="83"/>
      <c r="HLY11" s="83"/>
      <c r="HLZ11" s="84"/>
      <c r="HMA11" s="83"/>
      <c r="HMB11" s="83"/>
      <c r="HMC11" s="83"/>
      <c r="HMD11" s="83"/>
      <c r="HME11" s="85"/>
      <c r="HMF11" s="85"/>
      <c r="HMG11" s="85"/>
      <c r="HMH11" s="86"/>
      <c r="HMI11" s="85"/>
      <c r="HMJ11" s="83"/>
      <c r="HMK11" s="83"/>
      <c r="HML11" s="83"/>
      <c r="HMM11" s="84"/>
      <c r="HMN11" s="83"/>
      <c r="HMO11" s="83"/>
      <c r="HMP11" s="83"/>
      <c r="HMQ11" s="83"/>
      <c r="HMR11" s="85"/>
      <c r="HMS11" s="85"/>
      <c r="HMT11" s="85"/>
      <c r="HMU11" s="86"/>
      <c r="HMV11" s="85"/>
      <c r="HMW11" s="83"/>
      <c r="HMX11" s="83"/>
      <c r="HMY11" s="83"/>
      <c r="HMZ11" s="84"/>
      <c r="HNA11" s="83"/>
      <c r="HNB11" s="83"/>
      <c r="HNC11" s="83"/>
      <c r="HND11" s="83"/>
      <c r="HNE11" s="85"/>
      <c r="HNF11" s="85"/>
      <c r="HNG11" s="85"/>
      <c r="HNH11" s="86"/>
      <c r="HNI11" s="85"/>
      <c r="HNJ11" s="83"/>
      <c r="HNK11" s="83"/>
      <c r="HNL11" s="83"/>
      <c r="HNM11" s="84"/>
      <c r="HNN11" s="83"/>
      <c r="HNO11" s="83"/>
      <c r="HNP11" s="83"/>
      <c r="HNQ11" s="83"/>
      <c r="HNR11" s="85"/>
      <c r="HNS11" s="85"/>
      <c r="HNT11" s="85"/>
      <c r="HNU11" s="86"/>
      <c r="HNV11" s="85"/>
      <c r="HNW11" s="83"/>
      <c r="HNX11" s="83"/>
      <c r="HNY11" s="83"/>
      <c r="HNZ11" s="84"/>
      <c r="HOA11" s="83"/>
      <c r="HOB11" s="83"/>
      <c r="HOC11" s="83"/>
      <c r="HOD11" s="83"/>
      <c r="HOE11" s="85"/>
      <c r="HOF11" s="85"/>
      <c r="HOG11" s="85"/>
      <c r="HOH11" s="86"/>
      <c r="HOI11" s="85"/>
      <c r="HOJ11" s="83"/>
      <c r="HOK11" s="83"/>
      <c r="HOL11" s="83"/>
      <c r="HOM11" s="84"/>
      <c r="HON11" s="83"/>
      <c r="HOO11" s="83"/>
      <c r="HOP11" s="83"/>
      <c r="HOQ11" s="83"/>
      <c r="HOR11" s="85"/>
      <c r="HOS11" s="85"/>
      <c r="HOT11" s="85"/>
      <c r="HOU11" s="86"/>
      <c r="HOV11" s="85"/>
      <c r="HOW11" s="83"/>
      <c r="HOX11" s="83"/>
      <c r="HOY11" s="83"/>
      <c r="HOZ11" s="84"/>
      <c r="HPA11" s="83"/>
      <c r="HPB11" s="83"/>
      <c r="HPC11" s="83"/>
      <c r="HPD11" s="83"/>
      <c r="HPE11" s="85"/>
      <c r="HPF11" s="85"/>
      <c r="HPG11" s="85"/>
      <c r="HPH11" s="86"/>
      <c r="HPI11" s="85"/>
      <c r="HPJ11" s="83"/>
      <c r="HPK11" s="83"/>
      <c r="HPL11" s="83"/>
      <c r="HPM11" s="84"/>
      <c r="HPN11" s="83"/>
      <c r="HPO11" s="83"/>
      <c r="HPP11" s="83"/>
      <c r="HPQ11" s="83"/>
      <c r="HPR11" s="85"/>
      <c r="HPS11" s="85"/>
      <c r="HPT11" s="85"/>
      <c r="HPU11" s="86"/>
      <c r="HPV11" s="85"/>
      <c r="HPW11" s="83"/>
      <c r="HPX11" s="83"/>
      <c r="HPY11" s="83"/>
      <c r="HPZ11" s="84"/>
      <c r="HQA11" s="83"/>
      <c r="HQB11" s="83"/>
      <c r="HQC11" s="83"/>
      <c r="HQD11" s="83"/>
      <c r="HQE11" s="85"/>
      <c r="HQF11" s="85"/>
      <c r="HQG11" s="85"/>
      <c r="HQH11" s="86"/>
      <c r="HQI11" s="85"/>
      <c r="HQJ11" s="83"/>
      <c r="HQK11" s="83"/>
      <c r="HQL11" s="83"/>
      <c r="HQM11" s="84"/>
      <c r="HQN11" s="83"/>
      <c r="HQO11" s="83"/>
      <c r="HQP11" s="83"/>
      <c r="HQQ11" s="83"/>
      <c r="HQR11" s="85"/>
      <c r="HQS11" s="85"/>
      <c r="HQT11" s="85"/>
      <c r="HQU11" s="86"/>
      <c r="HQV11" s="85"/>
      <c r="HQW11" s="83"/>
      <c r="HQX11" s="83"/>
      <c r="HQY11" s="83"/>
      <c r="HQZ11" s="84"/>
      <c r="HRA11" s="83"/>
      <c r="HRB11" s="83"/>
      <c r="HRC11" s="83"/>
      <c r="HRD11" s="83"/>
      <c r="HRE11" s="85"/>
      <c r="HRF11" s="85"/>
      <c r="HRG11" s="85"/>
      <c r="HRH11" s="86"/>
      <c r="HRI11" s="85"/>
      <c r="HRJ11" s="83"/>
      <c r="HRK11" s="83"/>
      <c r="HRL11" s="83"/>
      <c r="HRM11" s="84"/>
      <c r="HRN11" s="83"/>
      <c r="HRO11" s="83"/>
      <c r="HRP11" s="83"/>
      <c r="HRQ11" s="83"/>
      <c r="HRR11" s="85"/>
      <c r="HRS11" s="85"/>
      <c r="HRT11" s="85"/>
      <c r="HRU11" s="86"/>
      <c r="HRV11" s="85"/>
      <c r="HRW11" s="83"/>
      <c r="HRX11" s="83"/>
      <c r="HRY11" s="83"/>
      <c r="HRZ11" s="84"/>
      <c r="HSA11" s="83"/>
      <c r="HSB11" s="83"/>
      <c r="HSC11" s="83"/>
      <c r="HSD11" s="83"/>
      <c r="HSE11" s="85"/>
      <c r="HSF11" s="85"/>
      <c r="HSG11" s="85"/>
      <c r="HSH11" s="86"/>
      <c r="HSI11" s="85"/>
      <c r="HSJ11" s="83"/>
      <c r="HSK11" s="83"/>
      <c r="HSL11" s="83"/>
      <c r="HSM11" s="84"/>
      <c r="HSN11" s="83"/>
      <c r="HSO11" s="83"/>
      <c r="HSP11" s="83"/>
      <c r="HSQ11" s="83"/>
      <c r="HSR11" s="85"/>
      <c r="HSS11" s="85"/>
      <c r="HST11" s="85"/>
      <c r="HSU11" s="86"/>
      <c r="HSV11" s="85"/>
      <c r="HSW11" s="83"/>
      <c r="HSX11" s="83"/>
      <c r="HSY11" s="83"/>
      <c r="HSZ11" s="84"/>
      <c r="HTA11" s="83"/>
      <c r="HTB11" s="83"/>
      <c r="HTC11" s="83"/>
      <c r="HTD11" s="83"/>
      <c r="HTE11" s="85"/>
      <c r="HTF11" s="85"/>
      <c r="HTG11" s="85"/>
      <c r="HTH11" s="86"/>
      <c r="HTI11" s="85"/>
      <c r="HTJ11" s="83"/>
      <c r="HTK11" s="83"/>
      <c r="HTL11" s="83"/>
      <c r="HTM11" s="84"/>
      <c r="HTN11" s="83"/>
      <c r="HTO11" s="83"/>
      <c r="HTP11" s="83"/>
      <c r="HTQ11" s="83"/>
      <c r="HTR11" s="85"/>
      <c r="HTS11" s="85"/>
      <c r="HTT11" s="85"/>
      <c r="HTU11" s="86"/>
      <c r="HTV11" s="85"/>
      <c r="HTW11" s="83"/>
      <c r="HTX11" s="83"/>
      <c r="HTY11" s="83"/>
      <c r="HTZ11" s="84"/>
      <c r="HUA11" s="83"/>
      <c r="HUB11" s="83"/>
      <c r="HUC11" s="83"/>
      <c r="HUD11" s="83"/>
      <c r="HUE11" s="85"/>
      <c r="HUF11" s="85"/>
      <c r="HUG11" s="85"/>
      <c r="HUH11" s="86"/>
      <c r="HUI11" s="85"/>
      <c r="HUJ11" s="83"/>
      <c r="HUK11" s="83"/>
      <c r="HUL11" s="83"/>
      <c r="HUM11" s="84"/>
      <c r="HUN11" s="83"/>
      <c r="HUO11" s="83"/>
      <c r="HUP11" s="83"/>
      <c r="HUQ11" s="83"/>
      <c r="HUR11" s="85"/>
      <c r="HUS11" s="85"/>
      <c r="HUT11" s="85"/>
      <c r="HUU11" s="86"/>
      <c r="HUV11" s="85"/>
      <c r="HUW11" s="83"/>
      <c r="HUX11" s="83"/>
      <c r="HUY11" s="83"/>
      <c r="HUZ11" s="84"/>
      <c r="HVA11" s="83"/>
      <c r="HVB11" s="83"/>
      <c r="HVC11" s="83"/>
      <c r="HVD11" s="83"/>
      <c r="HVE11" s="85"/>
      <c r="HVF11" s="85"/>
      <c r="HVG11" s="85"/>
      <c r="HVH11" s="86"/>
      <c r="HVI11" s="85"/>
      <c r="HVJ11" s="83"/>
      <c r="HVK11" s="83"/>
      <c r="HVL11" s="83"/>
      <c r="HVM11" s="84"/>
      <c r="HVN11" s="83"/>
      <c r="HVO11" s="83"/>
      <c r="HVP11" s="83"/>
      <c r="HVQ11" s="83"/>
      <c r="HVR11" s="85"/>
      <c r="HVS11" s="85"/>
      <c r="HVT11" s="85"/>
      <c r="HVU11" s="86"/>
      <c r="HVV11" s="85"/>
      <c r="HVW11" s="83"/>
      <c r="HVX11" s="83"/>
      <c r="HVY11" s="83"/>
      <c r="HVZ11" s="84"/>
      <c r="HWA11" s="83"/>
      <c r="HWB11" s="83"/>
      <c r="HWC11" s="83"/>
      <c r="HWD11" s="83"/>
      <c r="HWE11" s="85"/>
      <c r="HWF11" s="85"/>
      <c r="HWG11" s="85"/>
      <c r="HWH11" s="86"/>
      <c r="HWI11" s="85"/>
      <c r="HWJ11" s="83"/>
      <c r="HWK11" s="83"/>
      <c r="HWL11" s="83"/>
      <c r="HWM11" s="84"/>
      <c r="HWN11" s="83"/>
      <c r="HWO11" s="83"/>
      <c r="HWP11" s="83"/>
      <c r="HWQ11" s="83"/>
      <c r="HWR11" s="85"/>
      <c r="HWS11" s="85"/>
      <c r="HWT11" s="85"/>
      <c r="HWU11" s="86"/>
      <c r="HWV11" s="85"/>
      <c r="HWW11" s="83"/>
      <c r="HWX11" s="83"/>
      <c r="HWY11" s="83"/>
      <c r="HWZ11" s="84"/>
      <c r="HXA11" s="83"/>
      <c r="HXB11" s="83"/>
      <c r="HXC11" s="83"/>
      <c r="HXD11" s="83"/>
      <c r="HXE11" s="85"/>
      <c r="HXF11" s="85"/>
      <c r="HXG11" s="85"/>
      <c r="HXH11" s="86"/>
      <c r="HXI11" s="85"/>
      <c r="HXJ11" s="83"/>
      <c r="HXK11" s="83"/>
      <c r="HXL11" s="83"/>
      <c r="HXM11" s="84"/>
      <c r="HXN11" s="83"/>
      <c r="HXO11" s="83"/>
      <c r="HXP11" s="83"/>
      <c r="HXQ11" s="83"/>
      <c r="HXR11" s="85"/>
      <c r="HXS11" s="85"/>
      <c r="HXT11" s="85"/>
      <c r="HXU11" s="86"/>
      <c r="HXV11" s="85"/>
      <c r="HXW11" s="83"/>
      <c r="HXX11" s="83"/>
      <c r="HXY11" s="83"/>
      <c r="HXZ11" s="84"/>
      <c r="HYA11" s="83"/>
      <c r="HYB11" s="83"/>
      <c r="HYC11" s="83"/>
      <c r="HYD11" s="83"/>
      <c r="HYE11" s="85"/>
      <c r="HYF11" s="85"/>
      <c r="HYG11" s="85"/>
      <c r="HYH11" s="86"/>
      <c r="HYI11" s="85"/>
      <c r="HYJ11" s="83"/>
      <c r="HYK11" s="83"/>
      <c r="HYL11" s="83"/>
      <c r="HYM11" s="84"/>
      <c r="HYN11" s="83"/>
      <c r="HYO11" s="83"/>
      <c r="HYP11" s="83"/>
      <c r="HYQ11" s="83"/>
      <c r="HYR11" s="85"/>
      <c r="HYS11" s="85"/>
      <c r="HYT11" s="85"/>
      <c r="HYU11" s="86"/>
      <c r="HYV11" s="85"/>
      <c r="HYW11" s="83"/>
      <c r="HYX11" s="83"/>
      <c r="HYY11" s="83"/>
      <c r="HYZ11" s="84"/>
      <c r="HZA11" s="83"/>
      <c r="HZB11" s="83"/>
      <c r="HZC11" s="83"/>
      <c r="HZD11" s="83"/>
      <c r="HZE11" s="85"/>
      <c r="HZF11" s="85"/>
      <c r="HZG11" s="85"/>
      <c r="HZH11" s="86"/>
      <c r="HZI11" s="85"/>
      <c r="HZJ11" s="83"/>
      <c r="HZK11" s="83"/>
      <c r="HZL11" s="83"/>
      <c r="HZM11" s="84"/>
      <c r="HZN11" s="83"/>
      <c r="HZO11" s="83"/>
      <c r="HZP11" s="83"/>
      <c r="HZQ11" s="83"/>
      <c r="HZR11" s="85"/>
      <c r="HZS11" s="85"/>
      <c r="HZT11" s="85"/>
      <c r="HZU11" s="86"/>
      <c r="HZV11" s="85"/>
      <c r="HZW11" s="83"/>
      <c r="HZX11" s="83"/>
      <c r="HZY11" s="83"/>
      <c r="HZZ11" s="84"/>
      <c r="IAA11" s="83"/>
      <c r="IAB11" s="83"/>
      <c r="IAC11" s="83"/>
      <c r="IAD11" s="83"/>
      <c r="IAE11" s="85"/>
      <c r="IAF11" s="85"/>
      <c r="IAG11" s="85"/>
      <c r="IAH11" s="86"/>
      <c r="IAI11" s="85"/>
      <c r="IAJ11" s="83"/>
      <c r="IAK11" s="83"/>
      <c r="IAL11" s="83"/>
      <c r="IAM11" s="84"/>
      <c r="IAN11" s="83"/>
      <c r="IAO11" s="83"/>
      <c r="IAP11" s="83"/>
      <c r="IAQ11" s="83"/>
      <c r="IAR11" s="85"/>
      <c r="IAS11" s="85"/>
      <c r="IAT11" s="85"/>
      <c r="IAU11" s="86"/>
      <c r="IAV11" s="85"/>
      <c r="IAW11" s="83"/>
      <c r="IAX11" s="83"/>
      <c r="IAY11" s="83"/>
      <c r="IAZ11" s="84"/>
      <c r="IBA11" s="83"/>
      <c r="IBB11" s="83"/>
      <c r="IBC11" s="83"/>
      <c r="IBD11" s="83"/>
      <c r="IBE11" s="85"/>
      <c r="IBF11" s="85"/>
      <c r="IBG11" s="85"/>
      <c r="IBH11" s="86"/>
      <c r="IBI11" s="85"/>
      <c r="IBJ11" s="83"/>
      <c r="IBK11" s="83"/>
      <c r="IBL11" s="83"/>
      <c r="IBM11" s="84"/>
      <c r="IBN11" s="83"/>
      <c r="IBO11" s="83"/>
      <c r="IBP11" s="83"/>
      <c r="IBQ11" s="83"/>
      <c r="IBR11" s="85"/>
      <c r="IBS11" s="85"/>
      <c r="IBT11" s="85"/>
      <c r="IBU11" s="86"/>
      <c r="IBV11" s="85"/>
      <c r="IBW11" s="83"/>
      <c r="IBX11" s="83"/>
      <c r="IBY11" s="83"/>
      <c r="IBZ11" s="84"/>
      <c r="ICA11" s="83"/>
      <c r="ICB11" s="83"/>
      <c r="ICC11" s="83"/>
      <c r="ICD11" s="83"/>
      <c r="ICE11" s="85"/>
      <c r="ICF11" s="85"/>
      <c r="ICG11" s="85"/>
      <c r="ICH11" s="86"/>
      <c r="ICI11" s="85"/>
      <c r="ICJ11" s="83"/>
      <c r="ICK11" s="83"/>
      <c r="ICL11" s="83"/>
      <c r="ICM11" s="84"/>
      <c r="ICN11" s="83"/>
      <c r="ICO11" s="83"/>
      <c r="ICP11" s="83"/>
      <c r="ICQ11" s="83"/>
      <c r="ICR11" s="85"/>
      <c r="ICS11" s="85"/>
      <c r="ICT11" s="85"/>
      <c r="ICU11" s="86"/>
      <c r="ICV11" s="85"/>
      <c r="ICW11" s="83"/>
      <c r="ICX11" s="83"/>
      <c r="ICY11" s="83"/>
      <c r="ICZ11" s="84"/>
      <c r="IDA11" s="83"/>
      <c r="IDB11" s="83"/>
      <c r="IDC11" s="83"/>
      <c r="IDD11" s="83"/>
      <c r="IDE11" s="85"/>
      <c r="IDF11" s="85"/>
      <c r="IDG11" s="85"/>
      <c r="IDH11" s="86"/>
      <c r="IDI11" s="85"/>
      <c r="IDJ11" s="83"/>
      <c r="IDK11" s="83"/>
      <c r="IDL11" s="83"/>
      <c r="IDM11" s="84"/>
      <c r="IDN11" s="83"/>
      <c r="IDO11" s="83"/>
      <c r="IDP11" s="83"/>
      <c r="IDQ11" s="83"/>
      <c r="IDR11" s="85"/>
      <c r="IDS11" s="85"/>
      <c r="IDT11" s="85"/>
      <c r="IDU11" s="86"/>
      <c r="IDV11" s="85"/>
      <c r="IDW11" s="83"/>
      <c r="IDX11" s="83"/>
      <c r="IDY11" s="83"/>
      <c r="IDZ11" s="84"/>
      <c r="IEA11" s="83"/>
      <c r="IEB11" s="83"/>
      <c r="IEC11" s="83"/>
      <c r="IED11" s="83"/>
      <c r="IEE11" s="85"/>
      <c r="IEF11" s="85"/>
      <c r="IEG11" s="85"/>
      <c r="IEH11" s="86"/>
      <c r="IEI11" s="85"/>
      <c r="IEJ11" s="83"/>
      <c r="IEK11" s="83"/>
      <c r="IEL11" s="83"/>
      <c r="IEM11" s="84"/>
      <c r="IEN11" s="83"/>
      <c r="IEO11" s="83"/>
      <c r="IEP11" s="83"/>
      <c r="IEQ11" s="83"/>
      <c r="IER11" s="85"/>
      <c r="IES11" s="85"/>
      <c r="IET11" s="85"/>
      <c r="IEU11" s="86"/>
      <c r="IEV11" s="85"/>
      <c r="IEW11" s="83"/>
      <c r="IEX11" s="83"/>
      <c r="IEY11" s="83"/>
      <c r="IEZ11" s="84"/>
      <c r="IFA11" s="83"/>
      <c r="IFB11" s="83"/>
      <c r="IFC11" s="83"/>
      <c r="IFD11" s="83"/>
      <c r="IFE11" s="85"/>
      <c r="IFF11" s="85"/>
      <c r="IFG11" s="85"/>
      <c r="IFH11" s="86"/>
      <c r="IFI11" s="85"/>
      <c r="IFJ11" s="83"/>
      <c r="IFK11" s="83"/>
      <c r="IFL11" s="83"/>
      <c r="IFM11" s="84"/>
      <c r="IFN11" s="83"/>
      <c r="IFO11" s="83"/>
      <c r="IFP11" s="83"/>
      <c r="IFQ11" s="83"/>
      <c r="IFR11" s="85"/>
      <c r="IFS11" s="85"/>
      <c r="IFT11" s="85"/>
      <c r="IFU11" s="86"/>
      <c r="IFV11" s="85"/>
      <c r="IFW11" s="83"/>
      <c r="IFX11" s="83"/>
      <c r="IFY11" s="83"/>
      <c r="IFZ11" s="84"/>
      <c r="IGA11" s="83"/>
      <c r="IGB11" s="83"/>
      <c r="IGC11" s="83"/>
      <c r="IGD11" s="83"/>
      <c r="IGE11" s="85"/>
      <c r="IGF11" s="85"/>
      <c r="IGG11" s="85"/>
      <c r="IGH11" s="86"/>
      <c r="IGI11" s="85"/>
      <c r="IGJ11" s="83"/>
      <c r="IGK11" s="83"/>
      <c r="IGL11" s="83"/>
      <c r="IGM11" s="84"/>
      <c r="IGN11" s="83"/>
      <c r="IGO11" s="83"/>
      <c r="IGP11" s="83"/>
      <c r="IGQ11" s="83"/>
      <c r="IGR11" s="85"/>
      <c r="IGS11" s="85"/>
      <c r="IGT11" s="85"/>
      <c r="IGU11" s="86"/>
      <c r="IGV11" s="85"/>
      <c r="IGW11" s="83"/>
      <c r="IGX11" s="83"/>
      <c r="IGY11" s="83"/>
      <c r="IGZ11" s="84"/>
      <c r="IHA11" s="83"/>
      <c r="IHB11" s="83"/>
      <c r="IHC11" s="83"/>
      <c r="IHD11" s="83"/>
      <c r="IHE11" s="85"/>
      <c r="IHF11" s="85"/>
      <c r="IHG11" s="85"/>
      <c r="IHH11" s="86"/>
      <c r="IHI11" s="85"/>
      <c r="IHJ11" s="83"/>
      <c r="IHK11" s="83"/>
      <c r="IHL11" s="83"/>
      <c r="IHM11" s="84"/>
      <c r="IHN11" s="83"/>
      <c r="IHO11" s="83"/>
      <c r="IHP11" s="83"/>
      <c r="IHQ11" s="83"/>
      <c r="IHR11" s="85"/>
      <c r="IHS11" s="85"/>
      <c r="IHT11" s="85"/>
      <c r="IHU11" s="86"/>
      <c r="IHV11" s="85"/>
      <c r="IHW11" s="83"/>
      <c r="IHX11" s="83"/>
      <c r="IHY11" s="83"/>
      <c r="IHZ11" s="84"/>
      <c r="IIA11" s="83"/>
      <c r="IIB11" s="83"/>
      <c r="IIC11" s="83"/>
      <c r="IID11" s="83"/>
      <c r="IIE11" s="85"/>
      <c r="IIF11" s="85"/>
      <c r="IIG11" s="85"/>
      <c r="IIH11" s="86"/>
      <c r="III11" s="85"/>
      <c r="IIJ11" s="83"/>
      <c r="IIK11" s="83"/>
      <c r="IIL11" s="83"/>
      <c r="IIM11" s="84"/>
      <c r="IIN11" s="83"/>
      <c r="IIO11" s="83"/>
      <c r="IIP11" s="83"/>
      <c r="IIQ11" s="83"/>
      <c r="IIR11" s="85"/>
      <c r="IIS11" s="85"/>
      <c r="IIT11" s="85"/>
      <c r="IIU11" s="86"/>
      <c r="IIV11" s="85"/>
      <c r="IIW11" s="83"/>
      <c r="IIX11" s="83"/>
      <c r="IIY11" s="83"/>
      <c r="IIZ11" s="84"/>
      <c r="IJA11" s="83"/>
      <c r="IJB11" s="83"/>
      <c r="IJC11" s="83"/>
      <c r="IJD11" s="83"/>
      <c r="IJE11" s="85"/>
      <c r="IJF11" s="85"/>
      <c r="IJG11" s="85"/>
      <c r="IJH11" s="86"/>
      <c r="IJI11" s="85"/>
      <c r="IJJ11" s="83"/>
      <c r="IJK11" s="83"/>
      <c r="IJL11" s="83"/>
      <c r="IJM11" s="84"/>
      <c r="IJN11" s="83"/>
      <c r="IJO11" s="83"/>
      <c r="IJP11" s="83"/>
      <c r="IJQ11" s="83"/>
      <c r="IJR11" s="85"/>
      <c r="IJS11" s="85"/>
      <c r="IJT11" s="85"/>
      <c r="IJU11" s="86"/>
      <c r="IJV11" s="85"/>
      <c r="IJW11" s="83"/>
      <c r="IJX11" s="83"/>
      <c r="IJY11" s="83"/>
      <c r="IJZ11" s="84"/>
      <c r="IKA11" s="83"/>
      <c r="IKB11" s="83"/>
      <c r="IKC11" s="83"/>
      <c r="IKD11" s="83"/>
      <c r="IKE11" s="85"/>
      <c r="IKF11" s="85"/>
      <c r="IKG11" s="85"/>
      <c r="IKH11" s="86"/>
      <c r="IKI11" s="85"/>
      <c r="IKJ11" s="83"/>
      <c r="IKK11" s="83"/>
      <c r="IKL11" s="83"/>
      <c r="IKM11" s="84"/>
      <c r="IKN11" s="83"/>
      <c r="IKO11" s="83"/>
      <c r="IKP11" s="83"/>
      <c r="IKQ11" s="83"/>
      <c r="IKR11" s="85"/>
      <c r="IKS11" s="85"/>
      <c r="IKT11" s="85"/>
      <c r="IKU11" s="86"/>
      <c r="IKV11" s="85"/>
      <c r="IKW11" s="83"/>
      <c r="IKX11" s="83"/>
      <c r="IKY11" s="83"/>
      <c r="IKZ11" s="84"/>
      <c r="ILA11" s="83"/>
      <c r="ILB11" s="83"/>
      <c r="ILC11" s="83"/>
      <c r="ILD11" s="83"/>
      <c r="ILE11" s="85"/>
      <c r="ILF11" s="85"/>
      <c r="ILG11" s="85"/>
      <c r="ILH11" s="86"/>
      <c r="ILI11" s="85"/>
      <c r="ILJ11" s="83"/>
      <c r="ILK11" s="83"/>
      <c r="ILL11" s="83"/>
      <c r="ILM11" s="84"/>
      <c r="ILN11" s="83"/>
      <c r="ILO11" s="83"/>
      <c r="ILP11" s="83"/>
      <c r="ILQ11" s="83"/>
      <c r="ILR11" s="85"/>
      <c r="ILS11" s="85"/>
      <c r="ILT11" s="85"/>
      <c r="ILU11" s="86"/>
      <c r="ILV11" s="85"/>
      <c r="ILW11" s="83"/>
      <c r="ILX11" s="83"/>
      <c r="ILY11" s="83"/>
      <c r="ILZ11" s="84"/>
      <c r="IMA11" s="83"/>
      <c r="IMB11" s="83"/>
      <c r="IMC11" s="83"/>
      <c r="IMD11" s="83"/>
      <c r="IME11" s="85"/>
      <c r="IMF11" s="85"/>
      <c r="IMG11" s="85"/>
      <c r="IMH11" s="86"/>
      <c r="IMI11" s="85"/>
      <c r="IMJ11" s="83"/>
      <c r="IMK11" s="83"/>
      <c r="IML11" s="83"/>
      <c r="IMM11" s="84"/>
      <c r="IMN11" s="83"/>
      <c r="IMO11" s="83"/>
      <c r="IMP11" s="83"/>
      <c r="IMQ11" s="83"/>
      <c r="IMR11" s="85"/>
      <c r="IMS11" s="85"/>
      <c r="IMT11" s="85"/>
      <c r="IMU11" s="86"/>
      <c r="IMV11" s="85"/>
      <c r="IMW11" s="83"/>
      <c r="IMX11" s="83"/>
      <c r="IMY11" s="83"/>
      <c r="IMZ11" s="84"/>
      <c r="INA11" s="83"/>
      <c r="INB11" s="83"/>
      <c r="INC11" s="83"/>
      <c r="IND11" s="83"/>
      <c r="INE11" s="85"/>
      <c r="INF11" s="85"/>
      <c r="ING11" s="85"/>
      <c r="INH11" s="86"/>
      <c r="INI11" s="85"/>
      <c r="INJ11" s="83"/>
      <c r="INK11" s="83"/>
      <c r="INL11" s="83"/>
      <c r="INM11" s="84"/>
      <c r="INN11" s="83"/>
      <c r="INO11" s="83"/>
      <c r="INP11" s="83"/>
      <c r="INQ11" s="83"/>
      <c r="INR11" s="85"/>
      <c r="INS11" s="85"/>
      <c r="INT11" s="85"/>
      <c r="INU11" s="86"/>
      <c r="INV11" s="85"/>
      <c r="INW11" s="83"/>
      <c r="INX11" s="83"/>
      <c r="INY11" s="83"/>
      <c r="INZ11" s="84"/>
      <c r="IOA11" s="83"/>
      <c r="IOB11" s="83"/>
      <c r="IOC11" s="83"/>
      <c r="IOD11" s="83"/>
      <c r="IOE11" s="85"/>
      <c r="IOF11" s="85"/>
      <c r="IOG11" s="85"/>
      <c r="IOH11" s="86"/>
      <c r="IOI11" s="85"/>
      <c r="IOJ11" s="83"/>
      <c r="IOK11" s="83"/>
      <c r="IOL11" s="83"/>
      <c r="IOM11" s="84"/>
      <c r="ION11" s="83"/>
      <c r="IOO11" s="83"/>
      <c r="IOP11" s="83"/>
      <c r="IOQ11" s="83"/>
      <c r="IOR11" s="85"/>
      <c r="IOS11" s="85"/>
      <c r="IOT11" s="85"/>
      <c r="IOU11" s="86"/>
      <c r="IOV11" s="85"/>
      <c r="IOW11" s="83"/>
      <c r="IOX11" s="83"/>
      <c r="IOY11" s="83"/>
      <c r="IOZ11" s="84"/>
      <c r="IPA11" s="83"/>
      <c r="IPB11" s="83"/>
      <c r="IPC11" s="83"/>
      <c r="IPD11" s="83"/>
      <c r="IPE11" s="85"/>
      <c r="IPF11" s="85"/>
      <c r="IPG11" s="85"/>
      <c r="IPH11" s="86"/>
      <c r="IPI11" s="85"/>
      <c r="IPJ11" s="83"/>
      <c r="IPK11" s="83"/>
      <c r="IPL11" s="83"/>
      <c r="IPM11" s="84"/>
      <c r="IPN11" s="83"/>
      <c r="IPO11" s="83"/>
      <c r="IPP11" s="83"/>
      <c r="IPQ11" s="83"/>
      <c r="IPR11" s="85"/>
      <c r="IPS11" s="85"/>
      <c r="IPT11" s="85"/>
      <c r="IPU11" s="86"/>
      <c r="IPV11" s="85"/>
      <c r="IPW11" s="83"/>
      <c r="IPX11" s="83"/>
      <c r="IPY11" s="83"/>
      <c r="IPZ11" s="84"/>
      <c r="IQA11" s="83"/>
      <c r="IQB11" s="83"/>
      <c r="IQC11" s="83"/>
      <c r="IQD11" s="83"/>
      <c r="IQE11" s="85"/>
      <c r="IQF11" s="85"/>
      <c r="IQG11" s="85"/>
      <c r="IQH11" s="86"/>
      <c r="IQI11" s="85"/>
      <c r="IQJ11" s="83"/>
      <c r="IQK11" s="83"/>
      <c r="IQL11" s="83"/>
      <c r="IQM11" s="84"/>
      <c r="IQN11" s="83"/>
      <c r="IQO11" s="83"/>
      <c r="IQP11" s="83"/>
      <c r="IQQ11" s="83"/>
      <c r="IQR11" s="85"/>
      <c r="IQS11" s="85"/>
      <c r="IQT11" s="85"/>
      <c r="IQU11" s="86"/>
      <c r="IQV11" s="85"/>
      <c r="IQW11" s="83"/>
      <c r="IQX11" s="83"/>
      <c r="IQY11" s="83"/>
      <c r="IQZ11" s="84"/>
      <c r="IRA11" s="83"/>
      <c r="IRB11" s="83"/>
      <c r="IRC11" s="83"/>
      <c r="IRD11" s="83"/>
      <c r="IRE11" s="85"/>
      <c r="IRF11" s="85"/>
      <c r="IRG11" s="85"/>
      <c r="IRH11" s="86"/>
      <c r="IRI11" s="85"/>
      <c r="IRJ11" s="83"/>
      <c r="IRK11" s="83"/>
      <c r="IRL11" s="83"/>
      <c r="IRM11" s="84"/>
      <c r="IRN11" s="83"/>
      <c r="IRO11" s="83"/>
      <c r="IRP11" s="83"/>
      <c r="IRQ11" s="83"/>
      <c r="IRR11" s="85"/>
      <c r="IRS11" s="85"/>
      <c r="IRT11" s="85"/>
      <c r="IRU11" s="86"/>
      <c r="IRV11" s="85"/>
      <c r="IRW11" s="83"/>
      <c r="IRX11" s="83"/>
      <c r="IRY11" s="83"/>
      <c r="IRZ11" s="84"/>
      <c r="ISA11" s="83"/>
      <c r="ISB11" s="83"/>
      <c r="ISC11" s="83"/>
      <c r="ISD11" s="83"/>
      <c r="ISE11" s="85"/>
      <c r="ISF11" s="85"/>
      <c r="ISG11" s="85"/>
      <c r="ISH11" s="86"/>
      <c r="ISI11" s="85"/>
      <c r="ISJ11" s="83"/>
      <c r="ISK11" s="83"/>
      <c r="ISL11" s="83"/>
      <c r="ISM11" s="84"/>
      <c r="ISN11" s="83"/>
      <c r="ISO11" s="83"/>
      <c r="ISP11" s="83"/>
      <c r="ISQ11" s="83"/>
      <c r="ISR11" s="85"/>
      <c r="ISS11" s="85"/>
      <c r="IST11" s="85"/>
      <c r="ISU11" s="86"/>
      <c r="ISV11" s="85"/>
      <c r="ISW11" s="83"/>
      <c r="ISX11" s="83"/>
      <c r="ISY11" s="83"/>
      <c r="ISZ11" s="84"/>
      <c r="ITA11" s="83"/>
      <c r="ITB11" s="83"/>
      <c r="ITC11" s="83"/>
      <c r="ITD11" s="83"/>
      <c r="ITE11" s="85"/>
      <c r="ITF11" s="85"/>
      <c r="ITG11" s="85"/>
      <c r="ITH11" s="86"/>
      <c r="ITI11" s="85"/>
      <c r="ITJ11" s="83"/>
      <c r="ITK11" s="83"/>
      <c r="ITL11" s="83"/>
      <c r="ITM11" s="84"/>
      <c r="ITN11" s="83"/>
      <c r="ITO11" s="83"/>
      <c r="ITP11" s="83"/>
      <c r="ITQ11" s="83"/>
      <c r="ITR11" s="85"/>
      <c r="ITS11" s="85"/>
      <c r="ITT11" s="85"/>
      <c r="ITU11" s="86"/>
      <c r="ITV11" s="85"/>
      <c r="ITW11" s="83"/>
      <c r="ITX11" s="83"/>
      <c r="ITY11" s="83"/>
      <c r="ITZ11" s="84"/>
      <c r="IUA11" s="83"/>
      <c r="IUB11" s="83"/>
      <c r="IUC11" s="83"/>
      <c r="IUD11" s="83"/>
      <c r="IUE11" s="85"/>
      <c r="IUF11" s="85"/>
      <c r="IUG11" s="85"/>
      <c r="IUH11" s="86"/>
      <c r="IUI11" s="85"/>
      <c r="IUJ11" s="83"/>
      <c r="IUK11" s="83"/>
      <c r="IUL11" s="83"/>
      <c r="IUM11" s="84"/>
      <c r="IUN11" s="83"/>
      <c r="IUO11" s="83"/>
      <c r="IUP11" s="83"/>
      <c r="IUQ11" s="83"/>
      <c r="IUR11" s="85"/>
      <c r="IUS11" s="85"/>
      <c r="IUT11" s="85"/>
      <c r="IUU11" s="86"/>
      <c r="IUV11" s="85"/>
      <c r="IUW11" s="83"/>
      <c r="IUX11" s="83"/>
      <c r="IUY11" s="83"/>
      <c r="IUZ11" s="84"/>
      <c r="IVA11" s="83"/>
      <c r="IVB11" s="83"/>
      <c r="IVC11" s="83"/>
      <c r="IVD11" s="83"/>
      <c r="IVE11" s="85"/>
      <c r="IVF11" s="85"/>
      <c r="IVG11" s="85"/>
      <c r="IVH11" s="86"/>
      <c r="IVI11" s="85"/>
      <c r="IVJ11" s="83"/>
      <c r="IVK11" s="83"/>
      <c r="IVL11" s="83"/>
      <c r="IVM11" s="84"/>
      <c r="IVN11" s="83"/>
      <c r="IVO11" s="83"/>
      <c r="IVP11" s="83"/>
      <c r="IVQ11" s="83"/>
      <c r="IVR11" s="85"/>
      <c r="IVS11" s="85"/>
      <c r="IVT11" s="85"/>
      <c r="IVU11" s="86"/>
      <c r="IVV11" s="85"/>
      <c r="IVW11" s="83"/>
      <c r="IVX11" s="83"/>
      <c r="IVY11" s="83"/>
      <c r="IVZ11" s="84"/>
      <c r="IWA11" s="83"/>
      <c r="IWB11" s="83"/>
      <c r="IWC11" s="83"/>
      <c r="IWD11" s="83"/>
      <c r="IWE11" s="85"/>
      <c r="IWF11" s="85"/>
      <c r="IWG11" s="85"/>
      <c r="IWH11" s="86"/>
      <c r="IWI11" s="85"/>
      <c r="IWJ11" s="83"/>
      <c r="IWK11" s="83"/>
      <c r="IWL11" s="83"/>
      <c r="IWM11" s="84"/>
      <c r="IWN11" s="83"/>
      <c r="IWO11" s="83"/>
      <c r="IWP11" s="83"/>
      <c r="IWQ11" s="83"/>
      <c r="IWR11" s="85"/>
      <c r="IWS11" s="85"/>
      <c r="IWT11" s="85"/>
      <c r="IWU11" s="86"/>
      <c r="IWV11" s="85"/>
      <c r="IWW11" s="83"/>
      <c r="IWX11" s="83"/>
      <c r="IWY11" s="83"/>
      <c r="IWZ11" s="84"/>
      <c r="IXA11" s="83"/>
      <c r="IXB11" s="83"/>
      <c r="IXC11" s="83"/>
      <c r="IXD11" s="83"/>
      <c r="IXE11" s="85"/>
      <c r="IXF11" s="85"/>
      <c r="IXG11" s="85"/>
      <c r="IXH11" s="86"/>
      <c r="IXI11" s="85"/>
      <c r="IXJ11" s="83"/>
      <c r="IXK11" s="83"/>
      <c r="IXL11" s="83"/>
      <c r="IXM11" s="84"/>
      <c r="IXN11" s="83"/>
      <c r="IXO11" s="83"/>
      <c r="IXP11" s="83"/>
      <c r="IXQ11" s="83"/>
      <c r="IXR11" s="85"/>
      <c r="IXS11" s="85"/>
      <c r="IXT11" s="85"/>
      <c r="IXU11" s="86"/>
      <c r="IXV11" s="85"/>
      <c r="IXW11" s="83"/>
      <c r="IXX11" s="83"/>
      <c r="IXY11" s="83"/>
      <c r="IXZ11" s="84"/>
      <c r="IYA11" s="83"/>
      <c r="IYB11" s="83"/>
      <c r="IYC11" s="83"/>
      <c r="IYD11" s="83"/>
      <c r="IYE11" s="85"/>
      <c r="IYF11" s="85"/>
      <c r="IYG11" s="85"/>
      <c r="IYH11" s="86"/>
      <c r="IYI11" s="85"/>
      <c r="IYJ11" s="83"/>
      <c r="IYK11" s="83"/>
      <c r="IYL11" s="83"/>
      <c r="IYM11" s="84"/>
      <c r="IYN11" s="83"/>
      <c r="IYO11" s="83"/>
      <c r="IYP11" s="83"/>
      <c r="IYQ11" s="83"/>
      <c r="IYR11" s="85"/>
      <c r="IYS11" s="85"/>
      <c r="IYT11" s="85"/>
      <c r="IYU11" s="86"/>
      <c r="IYV11" s="85"/>
      <c r="IYW11" s="83"/>
      <c r="IYX11" s="83"/>
      <c r="IYY11" s="83"/>
      <c r="IYZ11" s="84"/>
      <c r="IZA11" s="83"/>
      <c r="IZB11" s="83"/>
      <c r="IZC11" s="83"/>
      <c r="IZD11" s="83"/>
      <c r="IZE11" s="85"/>
      <c r="IZF11" s="85"/>
      <c r="IZG11" s="85"/>
      <c r="IZH11" s="86"/>
      <c r="IZI11" s="85"/>
      <c r="IZJ11" s="83"/>
      <c r="IZK11" s="83"/>
      <c r="IZL11" s="83"/>
      <c r="IZM11" s="84"/>
      <c r="IZN11" s="83"/>
      <c r="IZO11" s="83"/>
      <c r="IZP11" s="83"/>
      <c r="IZQ11" s="83"/>
      <c r="IZR11" s="85"/>
      <c r="IZS11" s="85"/>
      <c r="IZT11" s="85"/>
      <c r="IZU11" s="86"/>
      <c r="IZV11" s="85"/>
      <c r="IZW11" s="83"/>
      <c r="IZX11" s="83"/>
      <c r="IZY11" s="83"/>
      <c r="IZZ11" s="84"/>
      <c r="JAA11" s="83"/>
      <c r="JAB11" s="83"/>
      <c r="JAC11" s="83"/>
      <c r="JAD11" s="83"/>
      <c r="JAE11" s="85"/>
      <c r="JAF11" s="85"/>
      <c r="JAG11" s="85"/>
      <c r="JAH11" s="86"/>
      <c r="JAI11" s="85"/>
      <c r="JAJ11" s="83"/>
      <c r="JAK11" s="83"/>
      <c r="JAL11" s="83"/>
      <c r="JAM11" s="84"/>
      <c r="JAN11" s="83"/>
      <c r="JAO11" s="83"/>
      <c r="JAP11" s="83"/>
      <c r="JAQ11" s="83"/>
      <c r="JAR11" s="85"/>
      <c r="JAS11" s="85"/>
      <c r="JAT11" s="85"/>
      <c r="JAU11" s="86"/>
      <c r="JAV11" s="85"/>
      <c r="JAW11" s="83"/>
      <c r="JAX11" s="83"/>
      <c r="JAY11" s="83"/>
      <c r="JAZ11" s="84"/>
      <c r="JBA11" s="83"/>
      <c r="JBB11" s="83"/>
      <c r="JBC11" s="83"/>
      <c r="JBD11" s="83"/>
      <c r="JBE11" s="85"/>
      <c r="JBF11" s="85"/>
      <c r="JBG11" s="85"/>
      <c r="JBH11" s="86"/>
      <c r="JBI11" s="85"/>
      <c r="JBJ11" s="83"/>
      <c r="JBK11" s="83"/>
      <c r="JBL11" s="83"/>
      <c r="JBM11" s="84"/>
      <c r="JBN11" s="83"/>
      <c r="JBO11" s="83"/>
      <c r="JBP11" s="83"/>
      <c r="JBQ11" s="83"/>
      <c r="JBR11" s="85"/>
      <c r="JBS11" s="85"/>
      <c r="JBT11" s="85"/>
      <c r="JBU11" s="86"/>
      <c r="JBV11" s="85"/>
      <c r="JBW11" s="83"/>
      <c r="JBX11" s="83"/>
      <c r="JBY11" s="83"/>
      <c r="JBZ11" s="84"/>
      <c r="JCA11" s="83"/>
      <c r="JCB11" s="83"/>
      <c r="JCC11" s="83"/>
      <c r="JCD11" s="83"/>
      <c r="JCE11" s="85"/>
      <c r="JCF11" s="85"/>
      <c r="JCG11" s="85"/>
      <c r="JCH11" s="86"/>
      <c r="JCI11" s="85"/>
      <c r="JCJ11" s="83"/>
      <c r="JCK11" s="83"/>
      <c r="JCL11" s="83"/>
      <c r="JCM11" s="84"/>
      <c r="JCN11" s="83"/>
      <c r="JCO11" s="83"/>
      <c r="JCP11" s="83"/>
      <c r="JCQ11" s="83"/>
      <c r="JCR11" s="85"/>
      <c r="JCS11" s="85"/>
      <c r="JCT11" s="85"/>
      <c r="JCU11" s="86"/>
      <c r="JCV11" s="85"/>
      <c r="JCW11" s="83"/>
      <c r="JCX11" s="83"/>
      <c r="JCY11" s="83"/>
      <c r="JCZ11" s="84"/>
      <c r="JDA11" s="83"/>
      <c r="JDB11" s="83"/>
      <c r="JDC11" s="83"/>
      <c r="JDD11" s="83"/>
      <c r="JDE11" s="85"/>
      <c r="JDF11" s="85"/>
      <c r="JDG11" s="85"/>
      <c r="JDH11" s="86"/>
      <c r="JDI11" s="85"/>
      <c r="JDJ11" s="83"/>
      <c r="JDK11" s="83"/>
      <c r="JDL11" s="83"/>
      <c r="JDM11" s="84"/>
      <c r="JDN11" s="83"/>
      <c r="JDO11" s="83"/>
      <c r="JDP11" s="83"/>
      <c r="JDQ11" s="83"/>
      <c r="JDR11" s="85"/>
      <c r="JDS11" s="85"/>
      <c r="JDT11" s="85"/>
      <c r="JDU11" s="86"/>
      <c r="JDV11" s="85"/>
      <c r="JDW11" s="83"/>
      <c r="JDX11" s="83"/>
      <c r="JDY11" s="83"/>
      <c r="JDZ11" s="84"/>
      <c r="JEA11" s="83"/>
      <c r="JEB11" s="83"/>
      <c r="JEC11" s="83"/>
      <c r="JED11" s="83"/>
      <c r="JEE11" s="85"/>
      <c r="JEF11" s="85"/>
      <c r="JEG11" s="85"/>
      <c r="JEH11" s="86"/>
      <c r="JEI11" s="85"/>
      <c r="JEJ11" s="83"/>
      <c r="JEK11" s="83"/>
      <c r="JEL11" s="83"/>
      <c r="JEM11" s="84"/>
      <c r="JEN11" s="83"/>
      <c r="JEO11" s="83"/>
      <c r="JEP11" s="83"/>
      <c r="JEQ11" s="83"/>
      <c r="JER11" s="85"/>
      <c r="JES11" s="85"/>
      <c r="JET11" s="85"/>
      <c r="JEU11" s="86"/>
      <c r="JEV11" s="85"/>
      <c r="JEW11" s="83"/>
      <c r="JEX11" s="83"/>
      <c r="JEY11" s="83"/>
      <c r="JEZ11" s="84"/>
      <c r="JFA11" s="83"/>
      <c r="JFB11" s="83"/>
      <c r="JFC11" s="83"/>
      <c r="JFD11" s="83"/>
      <c r="JFE11" s="85"/>
      <c r="JFF11" s="85"/>
      <c r="JFG11" s="85"/>
      <c r="JFH11" s="86"/>
      <c r="JFI11" s="85"/>
      <c r="JFJ11" s="83"/>
      <c r="JFK11" s="83"/>
      <c r="JFL11" s="83"/>
      <c r="JFM11" s="84"/>
      <c r="JFN11" s="83"/>
      <c r="JFO11" s="83"/>
      <c r="JFP11" s="83"/>
      <c r="JFQ11" s="83"/>
      <c r="JFR11" s="85"/>
      <c r="JFS11" s="85"/>
      <c r="JFT11" s="85"/>
      <c r="JFU11" s="86"/>
      <c r="JFV11" s="85"/>
      <c r="JFW11" s="83"/>
      <c r="JFX11" s="83"/>
      <c r="JFY11" s="83"/>
      <c r="JFZ11" s="84"/>
      <c r="JGA11" s="83"/>
      <c r="JGB11" s="83"/>
      <c r="JGC11" s="83"/>
      <c r="JGD11" s="83"/>
      <c r="JGE11" s="85"/>
      <c r="JGF11" s="85"/>
      <c r="JGG11" s="85"/>
      <c r="JGH11" s="86"/>
      <c r="JGI11" s="85"/>
      <c r="JGJ11" s="83"/>
      <c r="JGK11" s="83"/>
      <c r="JGL11" s="83"/>
      <c r="JGM11" s="84"/>
      <c r="JGN11" s="83"/>
      <c r="JGO11" s="83"/>
      <c r="JGP11" s="83"/>
      <c r="JGQ11" s="83"/>
      <c r="JGR11" s="85"/>
      <c r="JGS11" s="85"/>
      <c r="JGT11" s="85"/>
      <c r="JGU11" s="86"/>
      <c r="JGV11" s="85"/>
      <c r="JGW11" s="83"/>
      <c r="JGX11" s="83"/>
      <c r="JGY11" s="83"/>
      <c r="JGZ11" s="84"/>
      <c r="JHA11" s="83"/>
      <c r="JHB11" s="83"/>
      <c r="JHC11" s="83"/>
      <c r="JHD11" s="83"/>
      <c r="JHE11" s="85"/>
      <c r="JHF11" s="85"/>
      <c r="JHG11" s="85"/>
      <c r="JHH11" s="86"/>
      <c r="JHI11" s="85"/>
      <c r="JHJ11" s="83"/>
      <c r="JHK11" s="83"/>
      <c r="JHL11" s="83"/>
      <c r="JHM11" s="84"/>
      <c r="JHN11" s="83"/>
      <c r="JHO11" s="83"/>
      <c r="JHP11" s="83"/>
      <c r="JHQ11" s="83"/>
      <c r="JHR11" s="85"/>
      <c r="JHS11" s="85"/>
      <c r="JHT11" s="85"/>
      <c r="JHU11" s="86"/>
      <c r="JHV11" s="85"/>
      <c r="JHW11" s="83"/>
      <c r="JHX11" s="83"/>
      <c r="JHY11" s="83"/>
      <c r="JHZ11" s="84"/>
      <c r="JIA11" s="83"/>
      <c r="JIB11" s="83"/>
      <c r="JIC11" s="83"/>
      <c r="JID11" s="83"/>
      <c r="JIE11" s="85"/>
      <c r="JIF11" s="85"/>
      <c r="JIG11" s="85"/>
      <c r="JIH11" s="86"/>
      <c r="JII11" s="85"/>
      <c r="JIJ11" s="83"/>
      <c r="JIK11" s="83"/>
      <c r="JIL11" s="83"/>
      <c r="JIM11" s="84"/>
      <c r="JIN11" s="83"/>
      <c r="JIO11" s="83"/>
      <c r="JIP11" s="83"/>
      <c r="JIQ11" s="83"/>
      <c r="JIR11" s="85"/>
      <c r="JIS11" s="85"/>
      <c r="JIT11" s="85"/>
      <c r="JIU11" s="86"/>
      <c r="JIV11" s="85"/>
      <c r="JIW11" s="83"/>
      <c r="JIX11" s="83"/>
      <c r="JIY11" s="83"/>
      <c r="JIZ11" s="84"/>
      <c r="JJA11" s="83"/>
      <c r="JJB11" s="83"/>
      <c r="JJC11" s="83"/>
      <c r="JJD11" s="83"/>
      <c r="JJE11" s="85"/>
      <c r="JJF11" s="85"/>
      <c r="JJG11" s="85"/>
      <c r="JJH11" s="86"/>
      <c r="JJI11" s="85"/>
      <c r="JJJ11" s="83"/>
      <c r="JJK11" s="83"/>
      <c r="JJL11" s="83"/>
      <c r="JJM11" s="84"/>
      <c r="JJN11" s="83"/>
      <c r="JJO11" s="83"/>
      <c r="JJP11" s="83"/>
      <c r="JJQ11" s="83"/>
      <c r="JJR11" s="85"/>
      <c r="JJS11" s="85"/>
      <c r="JJT11" s="85"/>
      <c r="JJU11" s="86"/>
      <c r="JJV11" s="85"/>
      <c r="JJW11" s="83"/>
      <c r="JJX11" s="83"/>
      <c r="JJY11" s="83"/>
      <c r="JJZ11" s="84"/>
      <c r="JKA11" s="83"/>
      <c r="JKB11" s="83"/>
      <c r="JKC11" s="83"/>
      <c r="JKD11" s="83"/>
      <c r="JKE11" s="85"/>
      <c r="JKF11" s="85"/>
      <c r="JKG11" s="85"/>
      <c r="JKH11" s="86"/>
      <c r="JKI11" s="85"/>
      <c r="JKJ11" s="83"/>
      <c r="JKK11" s="83"/>
      <c r="JKL11" s="83"/>
      <c r="JKM11" s="84"/>
      <c r="JKN11" s="83"/>
      <c r="JKO11" s="83"/>
      <c r="JKP11" s="83"/>
      <c r="JKQ11" s="83"/>
      <c r="JKR11" s="85"/>
      <c r="JKS11" s="85"/>
      <c r="JKT11" s="85"/>
      <c r="JKU11" s="86"/>
      <c r="JKV11" s="85"/>
      <c r="JKW11" s="83"/>
      <c r="JKX11" s="83"/>
      <c r="JKY11" s="83"/>
      <c r="JKZ11" s="84"/>
      <c r="JLA11" s="83"/>
      <c r="JLB11" s="83"/>
      <c r="JLC11" s="83"/>
      <c r="JLD11" s="83"/>
      <c r="JLE11" s="85"/>
      <c r="JLF11" s="85"/>
      <c r="JLG11" s="85"/>
      <c r="JLH11" s="86"/>
      <c r="JLI11" s="85"/>
      <c r="JLJ11" s="83"/>
      <c r="JLK11" s="83"/>
      <c r="JLL11" s="83"/>
      <c r="JLM11" s="84"/>
      <c r="JLN11" s="83"/>
      <c r="JLO11" s="83"/>
      <c r="JLP11" s="83"/>
      <c r="JLQ11" s="83"/>
      <c r="JLR11" s="85"/>
      <c r="JLS11" s="85"/>
      <c r="JLT11" s="85"/>
      <c r="JLU11" s="86"/>
      <c r="JLV11" s="85"/>
      <c r="JLW11" s="83"/>
      <c r="JLX11" s="83"/>
      <c r="JLY11" s="83"/>
      <c r="JLZ11" s="84"/>
      <c r="JMA11" s="83"/>
      <c r="JMB11" s="83"/>
      <c r="JMC11" s="83"/>
      <c r="JMD11" s="83"/>
      <c r="JME11" s="85"/>
      <c r="JMF11" s="85"/>
      <c r="JMG11" s="85"/>
      <c r="JMH11" s="86"/>
      <c r="JMI11" s="85"/>
      <c r="JMJ11" s="83"/>
      <c r="JMK11" s="83"/>
      <c r="JML11" s="83"/>
      <c r="JMM11" s="84"/>
      <c r="JMN11" s="83"/>
      <c r="JMO11" s="83"/>
      <c r="JMP11" s="83"/>
      <c r="JMQ11" s="83"/>
      <c r="JMR11" s="85"/>
      <c r="JMS11" s="85"/>
      <c r="JMT11" s="85"/>
      <c r="JMU11" s="86"/>
      <c r="JMV11" s="85"/>
      <c r="JMW11" s="83"/>
      <c r="JMX11" s="83"/>
      <c r="JMY11" s="83"/>
      <c r="JMZ11" s="84"/>
      <c r="JNA11" s="83"/>
      <c r="JNB11" s="83"/>
      <c r="JNC11" s="83"/>
      <c r="JND11" s="83"/>
      <c r="JNE11" s="85"/>
      <c r="JNF11" s="85"/>
      <c r="JNG11" s="85"/>
      <c r="JNH11" s="86"/>
      <c r="JNI11" s="85"/>
      <c r="JNJ11" s="83"/>
      <c r="JNK11" s="83"/>
      <c r="JNL11" s="83"/>
      <c r="JNM11" s="84"/>
      <c r="JNN11" s="83"/>
      <c r="JNO11" s="83"/>
      <c r="JNP11" s="83"/>
      <c r="JNQ11" s="83"/>
      <c r="JNR11" s="85"/>
      <c r="JNS11" s="85"/>
      <c r="JNT11" s="85"/>
      <c r="JNU11" s="86"/>
      <c r="JNV11" s="85"/>
      <c r="JNW11" s="83"/>
      <c r="JNX11" s="83"/>
      <c r="JNY11" s="83"/>
      <c r="JNZ11" s="84"/>
      <c r="JOA11" s="83"/>
      <c r="JOB11" s="83"/>
      <c r="JOC11" s="83"/>
      <c r="JOD11" s="83"/>
      <c r="JOE11" s="85"/>
      <c r="JOF11" s="85"/>
      <c r="JOG11" s="85"/>
      <c r="JOH11" s="86"/>
      <c r="JOI11" s="85"/>
      <c r="JOJ11" s="83"/>
      <c r="JOK11" s="83"/>
      <c r="JOL11" s="83"/>
      <c r="JOM11" s="84"/>
      <c r="JON11" s="83"/>
      <c r="JOO11" s="83"/>
      <c r="JOP11" s="83"/>
      <c r="JOQ11" s="83"/>
      <c r="JOR11" s="85"/>
      <c r="JOS11" s="85"/>
      <c r="JOT11" s="85"/>
      <c r="JOU11" s="86"/>
      <c r="JOV11" s="85"/>
      <c r="JOW11" s="83"/>
      <c r="JOX11" s="83"/>
      <c r="JOY11" s="83"/>
      <c r="JOZ11" s="84"/>
      <c r="JPA11" s="83"/>
      <c r="JPB11" s="83"/>
      <c r="JPC11" s="83"/>
      <c r="JPD11" s="83"/>
      <c r="JPE11" s="85"/>
      <c r="JPF11" s="85"/>
      <c r="JPG11" s="85"/>
      <c r="JPH11" s="86"/>
      <c r="JPI11" s="85"/>
      <c r="JPJ11" s="83"/>
      <c r="JPK11" s="83"/>
      <c r="JPL11" s="83"/>
      <c r="JPM11" s="84"/>
      <c r="JPN11" s="83"/>
      <c r="JPO11" s="83"/>
      <c r="JPP11" s="83"/>
      <c r="JPQ11" s="83"/>
      <c r="JPR11" s="85"/>
      <c r="JPS11" s="85"/>
      <c r="JPT11" s="85"/>
      <c r="JPU11" s="86"/>
      <c r="JPV11" s="85"/>
      <c r="JPW11" s="83"/>
      <c r="JPX11" s="83"/>
      <c r="JPY11" s="83"/>
      <c r="JPZ11" s="84"/>
      <c r="JQA11" s="83"/>
      <c r="JQB11" s="83"/>
      <c r="JQC11" s="83"/>
      <c r="JQD11" s="83"/>
      <c r="JQE11" s="85"/>
      <c r="JQF11" s="85"/>
      <c r="JQG11" s="85"/>
      <c r="JQH11" s="86"/>
      <c r="JQI11" s="85"/>
      <c r="JQJ11" s="83"/>
      <c r="JQK11" s="83"/>
      <c r="JQL11" s="83"/>
      <c r="JQM11" s="84"/>
      <c r="JQN11" s="83"/>
      <c r="JQO11" s="83"/>
      <c r="JQP11" s="83"/>
      <c r="JQQ11" s="83"/>
      <c r="JQR11" s="85"/>
      <c r="JQS11" s="85"/>
      <c r="JQT11" s="85"/>
      <c r="JQU11" s="86"/>
      <c r="JQV11" s="85"/>
      <c r="JQW11" s="83"/>
      <c r="JQX11" s="83"/>
      <c r="JQY11" s="83"/>
      <c r="JQZ11" s="84"/>
      <c r="JRA11" s="83"/>
      <c r="JRB11" s="83"/>
      <c r="JRC11" s="83"/>
      <c r="JRD11" s="83"/>
      <c r="JRE11" s="85"/>
      <c r="JRF11" s="85"/>
      <c r="JRG11" s="85"/>
      <c r="JRH11" s="86"/>
      <c r="JRI11" s="85"/>
      <c r="JRJ11" s="83"/>
      <c r="JRK11" s="83"/>
      <c r="JRL11" s="83"/>
      <c r="JRM11" s="84"/>
      <c r="JRN11" s="83"/>
      <c r="JRO11" s="83"/>
      <c r="JRP11" s="83"/>
      <c r="JRQ11" s="83"/>
      <c r="JRR11" s="85"/>
      <c r="JRS11" s="85"/>
      <c r="JRT11" s="85"/>
      <c r="JRU11" s="86"/>
      <c r="JRV11" s="85"/>
      <c r="JRW11" s="83"/>
      <c r="JRX11" s="83"/>
      <c r="JRY11" s="83"/>
      <c r="JRZ11" s="84"/>
      <c r="JSA11" s="83"/>
      <c r="JSB11" s="83"/>
      <c r="JSC11" s="83"/>
      <c r="JSD11" s="83"/>
      <c r="JSE11" s="85"/>
      <c r="JSF11" s="85"/>
      <c r="JSG11" s="85"/>
      <c r="JSH11" s="86"/>
      <c r="JSI11" s="85"/>
      <c r="JSJ11" s="83"/>
      <c r="JSK11" s="83"/>
      <c r="JSL11" s="83"/>
      <c r="JSM11" s="84"/>
      <c r="JSN11" s="83"/>
      <c r="JSO11" s="83"/>
      <c r="JSP11" s="83"/>
      <c r="JSQ11" s="83"/>
      <c r="JSR11" s="85"/>
      <c r="JSS11" s="85"/>
      <c r="JST11" s="85"/>
      <c r="JSU11" s="86"/>
      <c r="JSV11" s="85"/>
      <c r="JSW11" s="83"/>
      <c r="JSX11" s="83"/>
      <c r="JSY11" s="83"/>
      <c r="JSZ11" s="84"/>
      <c r="JTA11" s="83"/>
      <c r="JTB11" s="83"/>
      <c r="JTC11" s="83"/>
      <c r="JTD11" s="83"/>
      <c r="JTE11" s="85"/>
      <c r="JTF11" s="85"/>
      <c r="JTG11" s="85"/>
      <c r="JTH11" s="86"/>
      <c r="JTI11" s="85"/>
      <c r="JTJ11" s="83"/>
      <c r="JTK11" s="83"/>
      <c r="JTL11" s="83"/>
      <c r="JTM11" s="84"/>
      <c r="JTN11" s="83"/>
      <c r="JTO11" s="83"/>
      <c r="JTP11" s="83"/>
      <c r="JTQ11" s="83"/>
      <c r="JTR11" s="85"/>
      <c r="JTS11" s="85"/>
      <c r="JTT11" s="85"/>
      <c r="JTU11" s="86"/>
      <c r="JTV11" s="85"/>
      <c r="JTW11" s="83"/>
      <c r="JTX11" s="83"/>
      <c r="JTY11" s="83"/>
      <c r="JTZ11" s="84"/>
      <c r="JUA11" s="83"/>
      <c r="JUB11" s="83"/>
      <c r="JUC11" s="83"/>
      <c r="JUD11" s="83"/>
      <c r="JUE11" s="85"/>
      <c r="JUF11" s="85"/>
      <c r="JUG11" s="85"/>
      <c r="JUH11" s="86"/>
      <c r="JUI11" s="85"/>
      <c r="JUJ11" s="83"/>
      <c r="JUK11" s="83"/>
      <c r="JUL11" s="83"/>
      <c r="JUM11" s="84"/>
      <c r="JUN11" s="83"/>
      <c r="JUO11" s="83"/>
      <c r="JUP11" s="83"/>
      <c r="JUQ11" s="83"/>
      <c r="JUR11" s="85"/>
      <c r="JUS11" s="85"/>
      <c r="JUT11" s="85"/>
      <c r="JUU11" s="86"/>
      <c r="JUV11" s="85"/>
      <c r="JUW11" s="83"/>
      <c r="JUX11" s="83"/>
      <c r="JUY11" s="83"/>
      <c r="JUZ11" s="84"/>
      <c r="JVA11" s="83"/>
      <c r="JVB11" s="83"/>
      <c r="JVC11" s="83"/>
      <c r="JVD11" s="83"/>
      <c r="JVE11" s="85"/>
      <c r="JVF11" s="85"/>
      <c r="JVG11" s="85"/>
      <c r="JVH11" s="86"/>
      <c r="JVI11" s="85"/>
      <c r="JVJ11" s="83"/>
      <c r="JVK11" s="83"/>
      <c r="JVL11" s="83"/>
      <c r="JVM11" s="84"/>
      <c r="JVN11" s="83"/>
      <c r="JVO11" s="83"/>
      <c r="JVP11" s="83"/>
      <c r="JVQ11" s="83"/>
      <c r="JVR11" s="85"/>
      <c r="JVS11" s="85"/>
      <c r="JVT11" s="85"/>
      <c r="JVU11" s="86"/>
      <c r="JVV11" s="85"/>
      <c r="JVW11" s="83"/>
      <c r="JVX11" s="83"/>
      <c r="JVY11" s="83"/>
      <c r="JVZ11" s="84"/>
      <c r="JWA11" s="83"/>
      <c r="JWB11" s="83"/>
      <c r="JWC11" s="83"/>
      <c r="JWD11" s="83"/>
      <c r="JWE11" s="85"/>
      <c r="JWF11" s="85"/>
      <c r="JWG11" s="85"/>
      <c r="JWH11" s="86"/>
      <c r="JWI11" s="85"/>
      <c r="JWJ11" s="83"/>
      <c r="JWK11" s="83"/>
      <c r="JWL11" s="83"/>
      <c r="JWM11" s="84"/>
      <c r="JWN11" s="83"/>
      <c r="JWO11" s="83"/>
      <c r="JWP11" s="83"/>
      <c r="JWQ11" s="83"/>
      <c r="JWR11" s="85"/>
      <c r="JWS11" s="85"/>
      <c r="JWT11" s="85"/>
      <c r="JWU11" s="86"/>
      <c r="JWV11" s="85"/>
      <c r="JWW11" s="83"/>
      <c r="JWX11" s="83"/>
      <c r="JWY11" s="83"/>
      <c r="JWZ11" s="84"/>
      <c r="JXA11" s="83"/>
      <c r="JXB11" s="83"/>
      <c r="JXC11" s="83"/>
      <c r="JXD11" s="83"/>
      <c r="JXE11" s="85"/>
      <c r="JXF11" s="85"/>
      <c r="JXG11" s="85"/>
      <c r="JXH11" s="86"/>
      <c r="JXI11" s="85"/>
      <c r="JXJ11" s="83"/>
      <c r="JXK11" s="83"/>
      <c r="JXL11" s="83"/>
      <c r="JXM11" s="84"/>
      <c r="JXN11" s="83"/>
      <c r="JXO11" s="83"/>
      <c r="JXP11" s="83"/>
      <c r="JXQ11" s="83"/>
      <c r="JXR11" s="85"/>
      <c r="JXS11" s="85"/>
      <c r="JXT11" s="85"/>
      <c r="JXU11" s="86"/>
      <c r="JXV11" s="85"/>
      <c r="JXW11" s="83"/>
      <c r="JXX11" s="83"/>
      <c r="JXY11" s="83"/>
      <c r="JXZ11" s="84"/>
      <c r="JYA11" s="83"/>
      <c r="JYB11" s="83"/>
      <c r="JYC11" s="83"/>
      <c r="JYD11" s="83"/>
      <c r="JYE11" s="85"/>
      <c r="JYF11" s="85"/>
      <c r="JYG11" s="85"/>
      <c r="JYH11" s="86"/>
      <c r="JYI11" s="85"/>
      <c r="JYJ11" s="83"/>
      <c r="JYK11" s="83"/>
      <c r="JYL11" s="83"/>
      <c r="JYM11" s="84"/>
      <c r="JYN11" s="83"/>
      <c r="JYO11" s="83"/>
      <c r="JYP11" s="83"/>
      <c r="JYQ11" s="83"/>
      <c r="JYR11" s="85"/>
      <c r="JYS11" s="85"/>
      <c r="JYT11" s="85"/>
      <c r="JYU11" s="86"/>
      <c r="JYV11" s="85"/>
      <c r="JYW11" s="83"/>
      <c r="JYX11" s="83"/>
      <c r="JYY11" s="83"/>
      <c r="JYZ11" s="84"/>
      <c r="JZA11" s="83"/>
      <c r="JZB11" s="83"/>
      <c r="JZC11" s="83"/>
      <c r="JZD11" s="83"/>
      <c r="JZE11" s="85"/>
      <c r="JZF11" s="85"/>
      <c r="JZG11" s="85"/>
      <c r="JZH11" s="86"/>
      <c r="JZI11" s="85"/>
      <c r="JZJ11" s="83"/>
      <c r="JZK11" s="83"/>
      <c r="JZL11" s="83"/>
      <c r="JZM11" s="84"/>
      <c r="JZN11" s="83"/>
      <c r="JZO11" s="83"/>
      <c r="JZP11" s="83"/>
      <c r="JZQ11" s="83"/>
      <c r="JZR11" s="85"/>
      <c r="JZS11" s="85"/>
      <c r="JZT11" s="85"/>
      <c r="JZU11" s="86"/>
      <c r="JZV11" s="85"/>
      <c r="JZW11" s="83"/>
      <c r="JZX11" s="83"/>
      <c r="JZY11" s="83"/>
      <c r="JZZ11" s="84"/>
      <c r="KAA11" s="83"/>
      <c r="KAB11" s="83"/>
      <c r="KAC11" s="83"/>
      <c r="KAD11" s="83"/>
      <c r="KAE11" s="85"/>
      <c r="KAF11" s="85"/>
      <c r="KAG11" s="85"/>
      <c r="KAH11" s="86"/>
      <c r="KAI11" s="85"/>
      <c r="KAJ11" s="83"/>
      <c r="KAK11" s="83"/>
      <c r="KAL11" s="83"/>
      <c r="KAM11" s="84"/>
      <c r="KAN11" s="83"/>
      <c r="KAO11" s="83"/>
      <c r="KAP11" s="83"/>
      <c r="KAQ11" s="83"/>
      <c r="KAR11" s="85"/>
      <c r="KAS11" s="85"/>
      <c r="KAT11" s="85"/>
      <c r="KAU11" s="86"/>
      <c r="KAV11" s="85"/>
      <c r="KAW11" s="83"/>
      <c r="KAX11" s="83"/>
      <c r="KAY11" s="83"/>
      <c r="KAZ11" s="84"/>
      <c r="KBA11" s="83"/>
      <c r="KBB11" s="83"/>
      <c r="KBC11" s="83"/>
      <c r="KBD11" s="83"/>
      <c r="KBE11" s="85"/>
      <c r="KBF11" s="85"/>
      <c r="KBG11" s="85"/>
      <c r="KBH11" s="86"/>
      <c r="KBI11" s="85"/>
      <c r="KBJ11" s="83"/>
      <c r="KBK11" s="83"/>
      <c r="KBL11" s="83"/>
      <c r="KBM11" s="84"/>
      <c r="KBN11" s="83"/>
      <c r="KBO11" s="83"/>
      <c r="KBP11" s="83"/>
      <c r="KBQ11" s="83"/>
      <c r="KBR11" s="85"/>
      <c r="KBS11" s="85"/>
      <c r="KBT11" s="85"/>
      <c r="KBU11" s="86"/>
      <c r="KBV11" s="85"/>
      <c r="KBW11" s="83"/>
      <c r="KBX11" s="83"/>
      <c r="KBY11" s="83"/>
      <c r="KBZ11" s="84"/>
      <c r="KCA11" s="83"/>
      <c r="KCB11" s="83"/>
      <c r="KCC11" s="83"/>
      <c r="KCD11" s="83"/>
      <c r="KCE11" s="85"/>
      <c r="KCF11" s="85"/>
      <c r="KCG11" s="85"/>
      <c r="KCH11" s="86"/>
      <c r="KCI11" s="85"/>
      <c r="KCJ11" s="83"/>
      <c r="KCK11" s="83"/>
      <c r="KCL11" s="83"/>
      <c r="KCM11" s="84"/>
      <c r="KCN11" s="83"/>
      <c r="KCO11" s="83"/>
      <c r="KCP11" s="83"/>
      <c r="KCQ11" s="83"/>
      <c r="KCR11" s="85"/>
      <c r="KCS11" s="85"/>
      <c r="KCT11" s="85"/>
      <c r="KCU11" s="86"/>
      <c r="KCV11" s="85"/>
      <c r="KCW11" s="83"/>
      <c r="KCX11" s="83"/>
      <c r="KCY11" s="83"/>
      <c r="KCZ11" s="84"/>
      <c r="KDA11" s="83"/>
      <c r="KDB11" s="83"/>
      <c r="KDC11" s="83"/>
      <c r="KDD11" s="83"/>
      <c r="KDE11" s="85"/>
      <c r="KDF11" s="85"/>
      <c r="KDG11" s="85"/>
      <c r="KDH11" s="86"/>
      <c r="KDI11" s="85"/>
      <c r="KDJ11" s="83"/>
      <c r="KDK11" s="83"/>
      <c r="KDL11" s="83"/>
      <c r="KDM11" s="84"/>
      <c r="KDN11" s="83"/>
      <c r="KDO11" s="83"/>
      <c r="KDP11" s="83"/>
      <c r="KDQ11" s="83"/>
      <c r="KDR11" s="85"/>
      <c r="KDS11" s="85"/>
      <c r="KDT11" s="85"/>
      <c r="KDU11" s="86"/>
      <c r="KDV11" s="85"/>
      <c r="KDW11" s="83"/>
      <c r="KDX11" s="83"/>
      <c r="KDY11" s="83"/>
      <c r="KDZ11" s="84"/>
      <c r="KEA11" s="83"/>
      <c r="KEB11" s="83"/>
      <c r="KEC11" s="83"/>
      <c r="KED11" s="83"/>
      <c r="KEE11" s="85"/>
      <c r="KEF11" s="85"/>
      <c r="KEG11" s="85"/>
      <c r="KEH11" s="86"/>
      <c r="KEI11" s="85"/>
      <c r="KEJ11" s="83"/>
      <c r="KEK11" s="83"/>
      <c r="KEL11" s="83"/>
      <c r="KEM11" s="84"/>
      <c r="KEN11" s="83"/>
      <c r="KEO11" s="83"/>
      <c r="KEP11" s="83"/>
      <c r="KEQ11" s="83"/>
      <c r="KER11" s="85"/>
      <c r="KES11" s="85"/>
      <c r="KET11" s="85"/>
      <c r="KEU11" s="86"/>
      <c r="KEV11" s="85"/>
      <c r="KEW11" s="83"/>
      <c r="KEX11" s="83"/>
      <c r="KEY11" s="83"/>
      <c r="KEZ11" s="84"/>
      <c r="KFA11" s="83"/>
      <c r="KFB11" s="83"/>
      <c r="KFC11" s="83"/>
      <c r="KFD11" s="83"/>
      <c r="KFE11" s="85"/>
      <c r="KFF11" s="85"/>
      <c r="KFG11" s="85"/>
      <c r="KFH11" s="86"/>
      <c r="KFI11" s="85"/>
      <c r="KFJ11" s="83"/>
      <c r="KFK11" s="83"/>
      <c r="KFL11" s="83"/>
      <c r="KFM11" s="84"/>
      <c r="KFN11" s="83"/>
      <c r="KFO11" s="83"/>
      <c r="KFP11" s="83"/>
      <c r="KFQ11" s="83"/>
      <c r="KFR11" s="85"/>
      <c r="KFS11" s="85"/>
      <c r="KFT11" s="85"/>
      <c r="KFU11" s="86"/>
      <c r="KFV11" s="85"/>
      <c r="KFW11" s="83"/>
      <c r="KFX11" s="83"/>
      <c r="KFY11" s="83"/>
      <c r="KFZ11" s="84"/>
      <c r="KGA11" s="83"/>
      <c r="KGB11" s="83"/>
      <c r="KGC11" s="83"/>
      <c r="KGD11" s="83"/>
      <c r="KGE11" s="85"/>
      <c r="KGF11" s="85"/>
      <c r="KGG11" s="85"/>
      <c r="KGH11" s="86"/>
      <c r="KGI11" s="85"/>
      <c r="KGJ11" s="83"/>
      <c r="KGK11" s="83"/>
      <c r="KGL11" s="83"/>
      <c r="KGM11" s="84"/>
      <c r="KGN11" s="83"/>
      <c r="KGO11" s="83"/>
      <c r="KGP11" s="83"/>
      <c r="KGQ11" s="83"/>
      <c r="KGR11" s="85"/>
      <c r="KGS11" s="85"/>
      <c r="KGT11" s="85"/>
      <c r="KGU11" s="86"/>
      <c r="KGV11" s="85"/>
      <c r="KGW11" s="83"/>
      <c r="KGX11" s="83"/>
      <c r="KGY11" s="83"/>
      <c r="KGZ11" s="84"/>
      <c r="KHA11" s="83"/>
      <c r="KHB11" s="83"/>
      <c r="KHC11" s="83"/>
      <c r="KHD11" s="83"/>
      <c r="KHE11" s="85"/>
      <c r="KHF11" s="85"/>
      <c r="KHG11" s="85"/>
      <c r="KHH11" s="86"/>
      <c r="KHI11" s="85"/>
      <c r="KHJ11" s="83"/>
      <c r="KHK11" s="83"/>
      <c r="KHL11" s="83"/>
      <c r="KHM11" s="84"/>
      <c r="KHN11" s="83"/>
      <c r="KHO11" s="83"/>
      <c r="KHP11" s="83"/>
      <c r="KHQ11" s="83"/>
      <c r="KHR11" s="85"/>
      <c r="KHS11" s="85"/>
      <c r="KHT11" s="85"/>
      <c r="KHU11" s="86"/>
      <c r="KHV11" s="85"/>
      <c r="KHW11" s="83"/>
      <c r="KHX11" s="83"/>
      <c r="KHY11" s="83"/>
      <c r="KHZ11" s="84"/>
      <c r="KIA11" s="83"/>
      <c r="KIB11" s="83"/>
      <c r="KIC11" s="83"/>
      <c r="KID11" s="83"/>
      <c r="KIE11" s="85"/>
      <c r="KIF11" s="85"/>
      <c r="KIG11" s="85"/>
      <c r="KIH11" s="86"/>
      <c r="KII11" s="85"/>
      <c r="KIJ11" s="83"/>
      <c r="KIK11" s="83"/>
      <c r="KIL11" s="83"/>
      <c r="KIM11" s="84"/>
      <c r="KIN11" s="83"/>
      <c r="KIO11" s="83"/>
      <c r="KIP11" s="83"/>
      <c r="KIQ11" s="83"/>
      <c r="KIR11" s="85"/>
      <c r="KIS11" s="85"/>
      <c r="KIT11" s="85"/>
      <c r="KIU11" s="86"/>
      <c r="KIV11" s="85"/>
      <c r="KIW11" s="83"/>
      <c r="KIX11" s="83"/>
      <c r="KIY11" s="83"/>
      <c r="KIZ11" s="84"/>
      <c r="KJA11" s="83"/>
      <c r="KJB11" s="83"/>
      <c r="KJC11" s="83"/>
      <c r="KJD11" s="83"/>
      <c r="KJE11" s="85"/>
      <c r="KJF11" s="85"/>
      <c r="KJG11" s="85"/>
      <c r="KJH11" s="86"/>
      <c r="KJI11" s="85"/>
      <c r="KJJ11" s="83"/>
      <c r="KJK11" s="83"/>
      <c r="KJL11" s="83"/>
      <c r="KJM11" s="84"/>
      <c r="KJN11" s="83"/>
      <c r="KJO11" s="83"/>
      <c r="KJP11" s="83"/>
      <c r="KJQ11" s="83"/>
      <c r="KJR11" s="85"/>
      <c r="KJS11" s="85"/>
      <c r="KJT11" s="85"/>
      <c r="KJU11" s="86"/>
      <c r="KJV11" s="85"/>
      <c r="KJW11" s="83"/>
      <c r="KJX11" s="83"/>
      <c r="KJY11" s="83"/>
      <c r="KJZ11" s="84"/>
      <c r="KKA11" s="83"/>
      <c r="KKB11" s="83"/>
      <c r="KKC11" s="83"/>
      <c r="KKD11" s="83"/>
      <c r="KKE11" s="85"/>
      <c r="KKF11" s="85"/>
      <c r="KKG11" s="85"/>
      <c r="KKH11" s="86"/>
      <c r="KKI11" s="85"/>
      <c r="KKJ11" s="83"/>
      <c r="KKK11" s="83"/>
      <c r="KKL11" s="83"/>
      <c r="KKM11" s="84"/>
      <c r="KKN11" s="83"/>
      <c r="KKO11" s="83"/>
      <c r="KKP11" s="83"/>
      <c r="KKQ11" s="83"/>
      <c r="KKR11" s="85"/>
      <c r="KKS11" s="85"/>
      <c r="KKT11" s="85"/>
      <c r="KKU11" s="86"/>
      <c r="KKV11" s="85"/>
      <c r="KKW11" s="83"/>
      <c r="KKX11" s="83"/>
      <c r="KKY11" s="83"/>
      <c r="KKZ11" s="84"/>
      <c r="KLA11" s="83"/>
      <c r="KLB11" s="83"/>
      <c r="KLC11" s="83"/>
      <c r="KLD11" s="83"/>
      <c r="KLE11" s="85"/>
      <c r="KLF11" s="85"/>
      <c r="KLG11" s="85"/>
      <c r="KLH11" s="86"/>
      <c r="KLI11" s="85"/>
      <c r="KLJ11" s="83"/>
      <c r="KLK11" s="83"/>
      <c r="KLL11" s="83"/>
      <c r="KLM11" s="84"/>
      <c r="KLN11" s="83"/>
      <c r="KLO11" s="83"/>
      <c r="KLP11" s="83"/>
      <c r="KLQ11" s="83"/>
      <c r="KLR11" s="85"/>
      <c r="KLS11" s="85"/>
      <c r="KLT11" s="85"/>
      <c r="KLU11" s="86"/>
      <c r="KLV11" s="85"/>
      <c r="KLW11" s="83"/>
      <c r="KLX11" s="83"/>
      <c r="KLY11" s="83"/>
      <c r="KLZ11" s="84"/>
      <c r="KMA11" s="83"/>
      <c r="KMB11" s="83"/>
      <c r="KMC11" s="83"/>
      <c r="KMD11" s="83"/>
      <c r="KME11" s="85"/>
      <c r="KMF11" s="85"/>
      <c r="KMG11" s="85"/>
      <c r="KMH11" s="86"/>
      <c r="KMI11" s="85"/>
      <c r="KMJ11" s="83"/>
      <c r="KMK11" s="83"/>
      <c r="KML11" s="83"/>
      <c r="KMM11" s="84"/>
      <c r="KMN11" s="83"/>
      <c r="KMO11" s="83"/>
      <c r="KMP11" s="83"/>
      <c r="KMQ11" s="83"/>
      <c r="KMR11" s="85"/>
      <c r="KMS11" s="85"/>
      <c r="KMT11" s="85"/>
      <c r="KMU11" s="86"/>
      <c r="KMV11" s="85"/>
      <c r="KMW11" s="83"/>
      <c r="KMX11" s="83"/>
      <c r="KMY11" s="83"/>
      <c r="KMZ11" s="84"/>
      <c r="KNA11" s="83"/>
      <c r="KNB11" s="83"/>
      <c r="KNC11" s="83"/>
      <c r="KND11" s="83"/>
      <c r="KNE11" s="85"/>
      <c r="KNF11" s="85"/>
      <c r="KNG11" s="85"/>
      <c r="KNH11" s="86"/>
      <c r="KNI11" s="85"/>
      <c r="KNJ11" s="83"/>
      <c r="KNK11" s="83"/>
      <c r="KNL11" s="83"/>
      <c r="KNM11" s="84"/>
      <c r="KNN11" s="83"/>
      <c r="KNO11" s="83"/>
      <c r="KNP11" s="83"/>
      <c r="KNQ11" s="83"/>
      <c r="KNR11" s="85"/>
      <c r="KNS11" s="85"/>
      <c r="KNT11" s="85"/>
      <c r="KNU11" s="86"/>
      <c r="KNV11" s="85"/>
      <c r="KNW11" s="83"/>
      <c r="KNX11" s="83"/>
      <c r="KNY11" s="83"/>
      <c r="KNZ11" s="84"/>
      <c r="KOA11" s="83"/>
      <c r="KOB11" s="83"/>
      <c r="KOC11" s="83"/>
      <c r="KOD11" s="83"/>
      <c r="KOE11" s="85"/>
      <c r="KOF11" s="85"/>
      <c r="KOG11" s="85"/>
      <c r="KOH11" s="86"/>
      <c r="KOI11" s="85"/>
      <c r="KOJ11" s="83"/>
      <c r="KOK11" s="83"/>
      <c r="KOL11" s="83"/>
      <c r="KOM11" s="84"/>
      <c r="KON11" s="83"/>
      <c r="KOO11" s="83"/>
      <c r="KOP11" s="83"/>
      <c r="KOQ11" s="83"/>
      <c r="KOR11" s="85"/>
      <c r="KOS11" s="85"/>
      <c r="KOT11" s="85"/>
      <c r="KOU11" s="86"/>
      <c r="KOV11" s="85"/>
      <c r="KOW11" s="83"/>
      <c r="KOX11" s="83"/>
      <c r="KOY11" s="83"/>
      <c r="KOZ11" s="84"/>
      <c r="KPA11" s="83"/>
      <c r="KPB11" s="83"/>
      <c r="KPC11" s="83"/>
      <c r="KPD11" s="83"/>
      <c r="KPE11" s="85"/>
      <c r="KPF11" s="85"/>
      <c r="KPG11" s="85"/>
      <c r="KPH11" s="86"/>
      <c r="KPI11" s="85"/>
      <c r="KPJ11" s="83"/>
      <c r="KPK11" s="83"/>
      <c r="KPL11" s="83"/>
      <c r="KPM11" s="84"/>
      <c r="KPN11" s="83"/>
      <c r="KPO11" s="83"/>
      <c r="KPP11" s="83"/>
      <c r="KPQ11" s="83"/>
      <c r="KPR11" s="85"/>
      <c r="KPS11" s="85"/>
      <c r="KPT11" s="85"/>
      <c r="KPU11" s="86"/>
      <c r="KPV11" s="85"/>
      <c r="KPW11" s="83"/>
      <c r="KPX11" s="83"/>
      <c r="KPY11" s="83"/>
      <c r="KPZ11" s="84"/>
      <c r="KQA11" s="83"/>
      <c r="KQB11" s="83"/>
      <c r="KQC11" s="83"/>
      <c r="KQD11" s="83"/>
      <c r="KQE11" s="85"/>
      <c r="KQF11" s="85"/>
      <c r="KQG11" s="85"/>
      <c r="KQH11" s="86"/>
      <c r="KQI11" s="85"/>
      <c r="KQJ11" s="83"/>
      <c r="KQK11" s="83"/>
      <c r="KQL11" s="83"/>
      <c r="KQM11" s="84"/>
      <c r="KQN11" s="83"/>
      <c r="KQO11" s="83"/>
      <c r="KQP11" s="83"/>
      <c r="KQQ11" s="83"/>
      <c r="KQR11" s="85"/>
      <c r="KQS11" s="85"/>
      <c r="KQT11" s="85"/>
      <c r="KQU11" s="86"/>
      <c r="KQV11" s="85"/>
      <c r="KQW11" s="83"/>
      <c r="KQX11" s="83"/>
      <c r="KQY11" s="83"/>
      <c r="KQZ11" s="84"/>
      <c r="KRA11" s="83"/>
      <c r="KRB11" s="83"/>
      <c r="KRC11" s="83"/>
      <c r="KRD11" s="83"/>
      <c r="KRE11" s="85"/>
      <c r="KRF11" s="85"/>
      <c r="KRG11" s="85"/>
      <c r="KRH11" s="86"/>
      <c r="KRI11" s="85"/>
      <c r="KRJ11" s="83"/>
      <c r="KRK11" s="83"/>
      <c r="KRL11" s="83"/>
      <c r="KRM11" s="84"/>
      <c r="KRN11" s="83"/>
      <c r="KRO11" s="83"/>
      <c r="KRP11" s="83"/>
      <c r="KRQ11" s="83"/>
      <c r="KRR11" s="85"/>
      <c r="KRS11" s="85"/>
      <c r="KRT11" s="85"/>
      <c r="KRU11" s="86"/>
      <c r="KRV11" s="85"/>
      <c r="KRW11" s="83"/>
      <c r="KRX11" s="83"/>
      <c r="KRY11" s="83"/>
      <c r="KRZ11" s="84"/>
      <c r="KSA11" s="83"/>
      <c r="KSB11" s="83"/>
      <c r="KSC11" s="83"/>
      <c r="KSD11" s="83"/>
      <c r="KSE11" s="85"/>
      <c r="KSF11" s="85"/>
      <c r="KSG11" s="85"/>
      <c r="KSH11" s="86"/>
      <c r="KSI11" s="85"/>
      <c r="KSJ11" s="83"/>
      <c r="KSK11" s="83"/>
      <c r="KSL11" s="83"/>
      <c r="KSM11" s="84"/>
      <c r="KSN11" s="83"/>
      <c r="KSO11" s="83"/>
      <c r="KSP11" s="83"/>
      <c r="KSQ11" s="83"/>
      <c r="KSR11" s="85"/>
      <c r="KSS11" s="85"/>
      <c r="KST11" s="85"/>
      <c r="KSU11" s="86"/>
      <c r="KSV11" s="85"/>
      <c r="KSW11" s="83"/>
      <c r="KSX11" s="83"/>
      <c r="KSY11" s="83"/>
      <c r="KSZ11" s="84"/>
      <c r="KTA11" s="83"/>
      <c r="KTB11" s="83"/>
      <c r="KTC11" s="83"/>
      <c r="KTD11" s="83"/>
      <c r="KTE11" s="85"/>
      <c r="KTF11" s="85"/>
      <c r="KTG11" s="85"/>
      <c r="KTH11" s="86"/>
      <c r="KTI11" s="85"/>
      <c r="KTJ11" s="83"/>
      <c r="KTK11" s="83"/>
      <c r="KTL11" s="83"/>
      <c r="KTM11" s="84"/>
      <c r="KTN11" s="83"/>
      <c r="KTO11" s="83"/>
      <c r="KTP11" s="83"/>
      <c r="KTQ11" s="83"/>
      <c r="KTR11" s="85"/>
      <c r="KTS11" s="85"/>
      <c r="KTT11" s="85"/>
      <c r="KTU11" s="86"/>
      <c r="KTV11" s="85"/>
      <c r="KTW11" s="83"/>
      <c r="KTX11" s="83"/>
      <c r="KTY11" s="83"/>
      <c r="KTZ11" s="84"/>
      <c r="KUA11" s="83"/>
      <c r="KUB11" s="83"/>
      <c r="KUC11" s="83"/>
      <c r="KUD11" s="83"/>
      <c r="KUE11" s="85"/>
      <c r="KUF11" s="85"/>
      <c r="KUG11" s="85"/>
      <c r="KUH11" s="86"/>
      <c r="KUI11" s="85"/>
      <c r="KUJ11" s="83"/>
      <c r="KUK11" s="83"/>
      <c r="KUL11" s="83"/>
      <c r="KUM11" s="84"/>
      <c r="KUN11" s="83"/>
      <c r="KUO11" s="83"/>
      <c r="KUP11" s="83"/>
      <c r="KUQ11" s="83"/>
      <c r="KUR11" s="85"/>
      <c r="KUS11" s="85"/>
      <c r="KUT11" s="85"/>
      <c r="KUU11" s="86"/>
      <c r="KUV11" s="85"/>
      <c r="KUW11" s="83"/>
      <c r="KUX11" s="83"/>
      <c r="KUY11" s="83"/>
      <c r="KUZ11" s="84"/>
      <c r="KVA11" s="83"/>
      <c r="KVB11" s="83"/>
      <c r="KVC11" s="83"/>
      <c r="KVD11" s="83"/>
      <c r="KVE11" s="85"/>
      <c r="KVF11" s="85"/>
      <c r="KVG11" s="85"/>
      <c r="KVH11" s="86"/>
      <c r="KVI11" s="85"/>
      <c r="KVJ11" s="83"/>
      <c r="KVK11" s="83"/>
      <c r="KVL11" s="83"/>
      <c r="KVM11" s="84"/>
      <c r="KVN11" s="83"/>
      <c r="KVO11" s="83"/>
      <c r="KVP11" s="83"/>
      <c r="KVQ11" s="83"/>
      <c r="KVR11" s="85"/>
      <c r="KVS11" s="85"/>
      <c r="KVT11" s="85"/>
      <c r="KVU11" s="86"/>
      <c r="KVV11" s="85"/>
      <c r="KVW11" s="83"/>
      <c r="KVX11" s="83"/>
      <c r="KVY11" s="83"/>
      <c r="KVZ11" s="84"/>
      <c r="KWA11" s="83"/>
      <c r="KWB11" s="83"/>
      <c r="KWC11" s="83"/>
      <c r="KWD11" s="83"/>
      <c r="KWE11" s="85"/>
      <c r="KWF11" s="85"/>
      <c r="KWG11" s="85"/>
      <c r="KWH11" s="86"/>
      <c r="KWI11" s="85"/>
      <c r="KWJ11" s="83"/>
      <c r="KWK11" s="83"/>
      <c r="KWL11" s="83"/>
      <c r="KWM11" s="84"/>
      <c r="KWN11" s="83"/>
      <c r="KWO11" s="83"/>
      <c r="KWP11" s="83"/>
      <c r="KWQ11" s="83"/>
      <c r="KWR11" s="85"/>
      <c r="KWS11" s="85"/>
      <c r="KWT11" s="85"/>
      <c r="KWU11" s="86"/>
      <c r="KWV11" s="85"/>
      <c r="KWW11" s="83"/>
      <c r="KWX11" s="83"/>
      <c r="KWY11" s="83"/>
      <c r="KWZ11" s="84"/>
      <c r="KXA11" s="83"/>
      <c r="KXB11" s="83"/>
      <c r="KXC11" s="83"/>
      <c r="KXD11" s="83"/>
      <c r="KXE11" s="85"/>
      <c r="KXF11" s="85"/>
      <c r="KXG11" s="85"/>
      <c r="KXH11" s="86"/>
      <c r="KXI11" s="85"/>
      <c r="KXJ11" s="83"/>
      <c r="KXK11" s="83"/>
      <c r="KXL11" s="83"/>
      <c r="KXM11" s="84"/>
      <c r="KXN11" s="83"/>
      <c r="KXO11" s="83"/>
      <c r="KXP11" s="83"/>
      <c r="KXQ11" s="83"/>
      <c r="KXR11" s="85"/>
      <c r="KXS11" s="85"/>
      <c r="KXT11" s="85"/>
      <c r="KXU11" s="86"/>
      <c r="KXV11" s="85"/>
      <c r="KXW11" s="83"/>
      <c r="KXX11" s="83"/>
      <c r="KXY11" s="83"/>
      <c r="KXZ11" s="84"/>
      <c r="KYA11" s="83"/>
      <c r="KYB11" s="83"/>
      <c r="KYC11" s="83"/>
      <c r="KYD11" s="83"/>
      <c r="KYE11" s="85"/>
      <c r="KYF11" s="85"/>
      <c r="KYG11" s="85"/>
      <c r="KYH11" s="86"/>
      <c r="KYI11" s="85"/>
      <c r="KYJ11" s="83"/>
      <c r="KYK11" s="83"/>
      <c r="KYL11" s="83"/>
      <c r="KYM11" s="84"/>
      <c r="KYN11" s="83"/>
      <c r="KYO11" s="83"/>
      <c r="KYP11" s="83"/>
      <c r="KYQ11" s="83"/>
      <c r="KYR11" s="85"/>
      <c r="KYS11" s="85"/>
      <c r="KYT11" s="85"/>
      <c r="KYU11" s="86"/>
      <c r="KYV11" s="85"/>
      <c r="KYW11" s="83"/>
      <c r="KYX11" s="83"/>
      <c r="KYY11" s="83"/>
      <c r="KYZ11" s="84"/>
      <c r="KZA11" s="83"/>
      <c r="KZB11" s="83"/>
      <c r="KZC11" s="83"/>
      <c r="KZD11" s="83"/>
      <c r="KZE11" s="85"/>
      <c r="KZF11" s="85"/>
      <c r="KZG11" s="85"/>
      <c r="KZH11" s="86"/>
      <c r="KZI11" s="85"/>
      <c r="KZJ11" s="83"/>
      <c r="KZK11" s="83"/>
      <c r="KZL11" s="83"/>
      <c r="KZM11" s="84"/>
      <c r="KZN11" s="83"/>
      <c r="KZO11" s="83"/>
      <c r="KZP11" s="83"/>
      <c r="KZQ11" s="83"/>
      <c r="KZR11" s="85"/>
      <c r="KZS11" s="85"/>
      <c r="KZT11" s="85"/>
      <c r="KZU11" s="86"/>
      <c r="KZV11" s="85"/>
      <c r="KZW11" s="83"/>
      <c r="KZX11" s="83"/>
      <c r="KZY11" s="83"/>
      <c r="KZZ11" s="84"/>
      <c r="LAA11" s="83"/>
      <c r="LAB11" s="83"/>
      <c r="LAC11" s="83"/>
      <c r="LAD11" s="83"/>
      <c r="LAE11" s="85"/>
      <c r="LAF11" s="85"/>
      <c r="LAG11" s="85"/>
      <c r="LAH11" s="86"/>
      <c r="LAI11" s="85"/>
      <c r="LAJ11" s="83"/>
      <c r="LAK11" s="83"/>
      <c r="LAL11" s="83"/>
      <c r="LAM11" s="84"/>
      <c r="LAN11" s="83"/>
      <c r="LAO11" s="83"/>
      <c r="LAP11" s="83"/>
      <c r="LAQ11" s="83"/>
      <c r="LAR11" s="85"/>
      <c r="LAS11" s="85"/>
      <c r="LAT11" s="85"/>
      <c r="LAU11" s="86"/>
      <c r="LAV11" s="85"/>
      <c r="LAW11" s="83"/>
      <c r="LAX11" s="83"/>
      <c r="LAY11" s="83"/>
      <c r="LAZ11" s="84"/>
      <c r="LBA11" s="83"/>
      <c r="LBB11" s="83"/>
      <c r="LBC11" s="83"/>
      <c r="LBD11" s="83"/>
      <c r="LBE11" s="85"/>
      <c r="LBF11" s="85"/>
      <c r="LBG11" s="85"/>
      <c r="LBH11" s="86"/>
      <c r="LBI11" s="85"/>
      <c r="LBJ11" s="83"/>
      <c r="LBK11" s="83"/>
      <c r="LBL11" s="83"/>
      <c r="LBM11" s="84"/>
      <c r="LBN11" s="83"/>
      <c r="LBO11" s="83"/>
      <c r="LBP11" s="83"/>
      <c r="LBQ11" s="83"/>
      <c r="LBR11" s="85"/>
      <c r="LBS11" s="85"/>
      <c r="LBT11" s="85"/>
      <c r="LBU11" s="86"/>
      <c r="LBV11" s="85"/>
      <c r="LBW11" s="83"/>
      <c r="LBX11" s="83"/>
      <c r="LBY11" s="83"/>
      <c r="LBZ11" s="84"/>
      <c r="LCA11" s="83"/>
      <c r="LCB11" s="83"/>
      <c r="LCC11" s="83"/>
      <c r="LCD11" s="83"/>
      <c r="LCE11" s="85"/>
      <c r="LCF11" s="85"/>
      <c r="LCG11" s="85"/>
      <c r="LCH11" s="86"/>
      <c r="LCI11" s="85"/>
      <c r="LCJ11" s="83"/>
      <c r="LCK11" s="83"/>
      <c r="LCL11" s="83"/>
      <c r="LCM11" s="84"/>
      <c r="LCN11" s="83"/>
      <c r="LCO11" s="83"/>
      <c r="LCP11" s="83"/>
      <c r="LCQ11" s="83"/>
      <c r="LCR11" s="85"/>
      <c r="LCS11" s="85"/>
      <c r="LCT11" s="85"/>
      <c r="LCU11" s="86"/>
      <c r="LCV11" s="85"/>
      <c r="LCW11" s="83"/>
      <c r="LCX11" s="83"/>
      <c r="LCY11" s="83"/>
      <c r="LCZ11" s="84"/>
      <c r="LDA11" s="83"/>
      <c r="LDB11" s="83"/>
      <c r="LDC11" s="83"/>
      <c r="LDD11" s="83"/>
      <c r="LDE11" s="85"/>
      <c r="LDF11" s="85"/>
      <c r="LDG11" s="85"/>
      <c r="LDH11" s="86"/>
      <c r="LDI11" s="85"/>
      <c r="LDJ11" s="83"/>
      <c r="LDK11" s="83"/>
      <c r="LDL11" s="83"/>
      <c r="LDM11" s="84"/>
      <c r="LDN11" s="83"/>
      <c r="LDO11" s="83"/>
      <c r="LDP11" s="83"/>
      <c r="LDQ11" s="83"/>
      <c r="LDR11" s="85"/>
      <c r="LDS11" s="85"/>
      <c r="LDT11" s="85"/>
      <c r="LDU11" s="86"/>
      <c r="LDV11" s="85"/>
      <c r="LDW11" s="83"/>
      <c r="LDX11" s="83"/>
      <c r="LDY11" s="83"/>
      <c r="LDZ11" s="84"/>
      <c r="LEA11" s="83"/>
      <c r="LEB11" s="83"/>
      <c r="LEC11" s="83"/>
      <c r="LED11" s="83"/>
      <c r="LEE11" s="85"/>
      <c r="LEF11" s="85"/>
      <c r="LEG11" s="85"/>
      <c r="LEH11" s="86"/>
      <c r="LEI11" s="85"/>
      <c r="LEJ11" s="83"/>
      <c r="LEK11" s="83"/>
      <c r="LEL11" s="83"/>
      <c r="LEM11" s="84"/>
      <c r="LEN11" s="83"/>
      <c r="LEO11" s="83"/>
      <c r="LEP11" s="83"/>
      <c r="LEQ11" s="83"/>
      <c r="LER11" s="85"/>
      <c r="LES11" s="85"/>
      <c r="LET11" s="85"/>
      <c r="LEU11" s="86"/>
      <c r="LEV11" s="85"/>
      <c r="LEW11" s="83"/>
      <c r="LEX11" s="83"/>
      <c r="LEY11" s="83"/>
      <c r="LEZ11" s="84"/>
      <c r="LFA11" s="83"/>
      <c r="LFB11" s="83"/>
      <c r="LFC11" s="83"/>
      <c r="LFD11" s="83"/>
      <c r="LFE11" s="85"/>
      <c r="LFF11" s="85"/>
      <c r="LFG11" s="85"/>
      <c r="LFH11" s="86"/>
      <c r="LFI11" s="85"/>
      <c r="LFJ11" s="83"/>
      <c r="LFK11" s="83"/>
      <c r="LFL11" s="83"/>
      <c r="LFM11" s="84"/>
      <c r="LFN11" s="83"/>
      <c r="LFO11" s="83"/>
      <c r="LFP11" s="83"/>
      <c r="LFQ11" s="83"/>
      <c r="LFR11" s="85"/>
      <c r="LFS11" s="85"/>
      <c r="LFT11" s="85"/>
      <c r="LFU11" s="86"/>
      <c r="LFV11" s="85"/>
      <c r="LFW11" s="83"/>
      <c r="LFX11" s="83"/>
      <c r="LFY11" s="83"/>
      <c r="LFZ11" s="84"/>
      <c r="LGA11" s="83"/>
      <c r="LGB11" s="83"/>
      <c r="LGC11" s="83"/>
      <c r="LGD11" s="83"/>
      <c r="LGE11" s="85"/>
      <c r="LGF11" s="85"/>
      <c r="LGG11" s="85"/>
      <c r="LGH11" s="86"/>
      <c r="LGI11" s="85"/>
      <c r="LGJ11" s="83"/>
      <c r="LGK11" s="83"/>
      <c r="LGL11" s="83"/>
      <c r="LGM11" s="84"/>
      <c r="LGN11" s="83"/>
      <c r="LGO11" s="83"/>
      <c r="LGP11" s="83"/>
      <c r="LGQ11" s="83"/>
      <c r="LGR11" s="85"/>
      <c r="LGS11" s="85"/>
      <c r="LGT11" s="85"/>
      <c r="LGU11" s="86"/>
      <c r="LGV11" s="85"/>
      <c r="LGW11" s="83"/>
      <c r="LGX11" s="83"/>
      <c r="LGY11" s="83"/>
      <c r="LGZ11" s="84"/>
      <c r="LHA11" s="83"/>
      <c r="LHB11" s="83"/>
      <c r="LHC11" s="83"/>
      <c r="LHD11" s="83"/>
      <c r="LHE11" s="85"/>
      <c r="LHF11" s="85"/>
      <c r="LHG11" s="85"/>
      <c r="LHH11" s="86"/>
      <c r="LHI11" s="85"/>
      <c r="LHJ11" s="83"/>
      <c r="LHK11" s="83"/>
      <c r="LHL11" s="83"/>
      <c r="LHM11" s="84"/>
      <c r="LHN11" s="83"/>
      <c r="LHO11" s="83"/>
      <c r="LHP11" s="83"/>
      <c r="LHQ11" s="83"/>
      <c r="LHR11" s="85"/>
      <c r="LHS11" s="85"/>
      <c r="LHT11" s="85"/>
      <c r="LHU11" s="86"/>
      <c r="LHV11" s="85"/>
      <c r="LHW11" s="83"/>
      <c r="LHX11" s="83"/>
      <c r="LHY11" s="83"/>
      <c r="LHZ11" s="84"/>
      <c r="LIA11" s="83"/>
      <c r="LIB11" s="83"/>
      <c r="LIC11" s="83"/>
      <c r="LID11" s="83"/>
      <c r="LIE11" s="85"/>
      <c r="LIF11" s="85"/>
      <c r="LIG11" s="85"/>
      <c r="LIH11" s="86"/>
      <c r="LII11" s="85"/>
      <c r="LIJ11" s="83"/>
      <c r="LIK11" s="83"/>
      <c r="LIL11" s="83"/>
      <c r="LIM11" s="84"/>
      <c r="LIN11" s="83"/>
      <c r="LIO11" s="83"/>
      <c r="LIP11" s="83"/>
      <c r="LIQ11" s="83"/>
      <c r="LIR11" s="85"/>
      <c r="LIS11" s="85"/>
      <c r="LIT11" s="85"/>
      <c r="LIU11" s="86"/>
      <c r="LIV11" s="85"/>
      <c r="LIW11" s="83"/>
      <c r="LIX11" s="83"/>
      <c r="LIY11" s="83"/>
      <c r="LIZ11" s="84"/>
      <c r="LJA11" s="83"/>
      <c r="LJB11" s="83"/>
      <c r="LJC11" s="83"/>
      <c r="LJD11" s="83"/>
      <c r="LJE11" s="85"/>
      <c r="LJF11" s="85"/>
      <c r="LJG11" s="85"/>
      <c r="LJH11" s="86"/>
      <c r="LJI11" s="85"/>
      <c r="LJJ11" s="83"/>
      <c r="LJK11" s="83"/>
      <c r="LJL11" s="83"/>
      <c r="LJM11" s="84"/>
      <c r="LJN11" s="83"/>
      <c r="LJO11" s="83"/>
      <c r="LJP11" s="83"/>
      <c r="LJQ11" s="83"/>
      <c r="LJR11" s="85"/>
      <c r="LJS11" s="85"/>
      <c r="LJT11" s="85"/>
      <c r="LJU11" s="86"/>
      <c r="LJV11" s="85"/>
      <c r="LJW11" s="83"/>
      <c r="LJX11" s="83"/>
      <c r="LJY11" s="83"/>
      <c r="LJZ11" s="84"/>
      <c r="LKA11" s="83"/>
      <c r="LKB11" s="83"/>
      <c r="LKC11" s="83"/>
      <c r="LKD11" s="83"/>
      <c r="LKE11" s="85"/>
      <c r="LKF11" s="85"/>
      <c r="LKG11" s="85"/>
      <c r="LKH11" s="86"/>
      <c r="LKI11" s="85"/>
      <c r="LKJ11" s="83"/>
      <c r="LKK11" s="83"/>
      <c r="LKL11" s="83"/>
      <c r="LKM11" s="84"/>
      <c r="LKN11" s="83"/>
      <c r="LKO11" s="83"/>
      <c r="LKP11" s="83"/>
      <c r="LKQ11" s="83"/>
      <c r="LKR11" s="85"/>
      <c r="LKS11" s="85"/>
      <c r="LKT11" s="85"/>
      <c r="LKU11" s="86"/>
      <c r="LKV11" s="85"/>
      <c r="LKW11" s="83"/>
      <c r="LKX11" s="83"/>
      <c r="LKY11" s="83"/>
      <c r="LKZ11" s="84"/>
      <c r="LLA11" s="83"/>
      <c r="LLB11" s="83"/>
      <c r="LLC11" s="83"/>
      <c r="LLD11" s="83"/>
      <c r="LLE11" s="85"/>
      <c r="LLF11" s="85"/>
      <c r="LLG11" s="85"/>
      <c r="LLH11" s="86"/>
      <c r="LLI11" s="85"/>
      <c r="LLJ11" s="83"/>
      <c r="LLK11" s="83"/>
      <c r="LLL11" s="83"/>
      <c r="LLM11" s="84"/>
      <c r="LLN11" s="83"/>
      <c r="LLO11" s="83"/>
      <c r="LLP11" s="83"/>
      <c r="LLQ11" s="83"/>
      <c r="LLR11" s="85"/>
      <c r="LLS11" s="85"/>
      <c r="LLT11" s="85"/>
      <c r="LLU11" s="86"/>
      <c r="LLV11" s="85"/>
      <c r="LLW11" s="83"/>
      <c r="LLX11" s="83"/>
      <c r="LLY11" s="83"/>
      <c r="LLZ11" s="84"/>
      <c r="LMA11" s="83"/>
      <c r="LMB11" s="83"/>
      <c r="LMC11" s="83"/>
      <c r="LMD11" s="83"/>
      <c r="LME11" s="85"/>
      <c r="LMF11" s="85"/>
      <c r="LMG11" s="85"/>
      <c r="LMH11" s="86"/>
      <c r="LMI11" s="85"/>
      <c r="LMJ11" s="83"/>
      <c r="LMK11" s="83"/>
      <c r="LML11" s="83"/>
      <c r="LMM11" s="84"/>
      <c r="LMN11" s="83"/>
      <c r="LMO11" s="83"/>
      <c r="LMP11" s="83"/>
      <c r="LMQ11" s="83"/>
      <c r="LMR11" s="85"/>
      <c r="LMS11" s="85"/>
      <c r="LMT11" s="85"/>
      <c r="LMU11" s="86"/>
      <c r="LMV11" s="85"/>
      <c r="LMW11" s="83"/>
      <c r="LMX11" s="83"/>
      <c r="LMY11" s="83"/>
      <c r="LMZ11" s="84"/>
      <c r="LNA11" s="83"/>
      <c r="LNB11" s="83"/>
      <c r="LNC11" s="83"/>
      <c r="LND11" s="83"/>
      <c r="LNE11" s="85"/>
      <c r="LNF11" s="85"/>
      <c r="LNG11" s="85"/>
      <c r="LNH11" s="86"/>
      <c r="LNI11" s="85"/>
      <c r="LNJ11" s="83"/>
      <c r="LNK11" s="83"/>
      <c r="LNL11" s="83"/>
      <c r="LNM11" s="84"/>
      <c r="LNN11" s="83"/>
      <c r="LNO11" s="83"/>
      <c r="LNP11" s="83"/>
      <c r="LNQ11" s="83"/>
      <c r="LNR11" s="85"/>
      <c r="LNS11" s="85"/>
      <c r="LNT11" s="85"/>
      <c r="LNU11" s="86"/>
      <c r="LNV11" s="85"/>
      <c r="LNW11" s="83"/>
      <c r="LNX11" s="83"/>
      <c r="LNY11" s="83"/>
      <c r="LNZ11" s="84"/>
      <c r="LOA11" s="83"/>
      <c r="LOB11" s="83"/>
      <c r="LOC11" s="83"/>
      <c r="LOD11" s="83"/>
      <c r="LOE11" s="85"/>
      <c r="LOF11" s="85"/>
      <c r="LOG11" s="85"/>
      <c r="LOH11" s="86"/>
      <c r="LOI11" s="85"/>
      <c r="LOJ11" s="83"/>
      <c r="LOK11" s="83"/>
      <c r="LOL11" s="83"/>
      <c r="LOM11" s="84"/>
      <c r="LON11" s="83"/>
      <c r="LOO11" s="83"/>
      <c r="LOP11" s="83"/>
      <c r="LOQ11" s="83"/>
      <c r="LOR11" s="85"/>
      <c r="LOS11" s="85"/>
      <c r="LOT11" s="85"/>
      <c r="LOU11" s="86"/>
      <c r="LOV11" s="85"/>
      <c r="LOW11" s="83"/>
      <c r="LOX11" s="83"/>
      <c r="LOY11" s="83"/>
      <c r="LOZ11" s="84"/>
      <c r="LPA11" s="83"/>
      <c r="LPB11" s="83"/>
      <c r="LPC11" s="83"/>
      <c r="LPD11" s="83"/>
      <c r="LPE11" s="85"/>
      <c r="LPF11" s="85"/>
      <c r="LPG11" s="85"/>
      <c r="LPH11" s="86"/>
      <c r="LPI11" s="85"/>
      <c r="LPJ11" s="83"/>
      <c r="LPK11" s="83"/>
      <c r="LPL11" s="83"/>
      <c r="LPM11" s="84"/>
      <c r="LPN11" s="83"/>
      <c r="LPO11" s="83"/>
      <c r="LPP11" s="83"/>
      <c r="LPQ11" s="83"/>
      <c r="LPR11" s="85"/>
      <c r="LPS11" s="85"/>
      <c r="LPT11" s="85"/>
      <c r="LPU11" s="86"/>
      <c r="LPV11" s="85"/>
      <c r="LPW11" s="83"/>
      <c r="LPX11" s="83"/>
      <c r="LPY11" s="83"/>
      <c r="LPZ11" s="84"/>
      <c r="LQA11" s="83"/>
      <c r="LQB11" s="83"/>
      <c r="LQC11" s="83"/>
      <c r="LQD11" s="83"/>
      <c r="LQE11" s="85"/>
      <c r="LQF11" s="85"/>
      <c r="LQG11" s="85"/>
      <c r="LQH11" s="86"/>
      <c r="LQI11" s="85"/>
      <c r="LQJ11" s="83"/>
      <c r="LQK11" s="83"/>
      <c r="LQL11" s="83"/>
      <c r="LQM11" s="84"/>
      <c r="LQN11" s="83"/>
      <c r="LQO11" s="83"/>
      <c r="LQP11" s="83"/>
      <c r="LQQ11" s="83"/>
      <c r="LQR11" s="85"/>
      <c r="LQS11" s="85"/>
      <c r="LQT11" s="85"/>
      <c r="LQU11" s="86"/>
      <c r="LQV11" s="85"/>
      <c r="LQW11" s="83"/>
      <c r="LQX11" s="83"/>
      <c r="LQY11" s="83"/>
      <c r="LQZ11" s="84"/>
      <c r="LRA11" s="83"/>
      <c r="LRB11" s="83"/>
      <c r="LRC11" s="83"/>
      <c r="LRD11" s="83"/>
      <c r="LRE11" s="85"/>
      <c r="LRF11" s="85"/>
      <c r="LRG11" s="85"/>
      <c r="LRH11" s="86"/>
      <c r="LRI11" s="85"/>
      <c r="LRJ11" s="83"/>
      <c r="LRK11" s="83"/>
      <c r="LRL11" s="83"/>
      <c r="LRM11" s="84"/>
      <c r="LRN11" s="83"/>
      <c r="LRO11" s="83"/>
      <c r="LRP11" s="83"/>
      <c r="LRQ11" s="83"/>
      <c r="LRR11" s="85"/>
      <c r="LRS11" s="85"/>
      <c r="LRT11" s="85"/>
      <c r="LRU11" s="86"/>
      <c r="LRV11" s="85"/>
      <c r="LRW11" s="83"/>
      <c r="LRX11" s="83"/>
      <c r="LRY11" s="83"/>
      <c r="LRZ11" s="84"/>
      <c r="LSA11" s="83"/>
      <c r="LSB11" s="83"/>
      <c r="LSC11" s="83"/>
      <c r="LSD11" s="83"/>
      <c r="LSE11" s="85"/>
      <c r="LSF11" s="85"/>
      <c r="LSG11" s="85"/>
      <c r="LSH11" s="86"/>
      <c r="LSI11" s="85"/>
      <c r="LSJ11" s="83"/>
      <c r="LSK11" s="83"/>
      <c r="LSL11" s="83"/>
      <c r="LSM11" s="84"/>
      <c r="LSN11" s="83"/>
      <c r="LSO11" s="83"/>
      <c r="LSP11" s="83"/>
      <c r="LSQ11" s="83"/>
      <c r="LSR11" s="85"/>
      <c r="LSS11" s="85"/>
      <c r="LST11" s="85"/>
      <c r="LSU11" s="86"/>
      <c r="LSV11" s="85"/>
      <c r="LSW11" s="83"/>
      <c r="LSX11" s="83"/>
      <c r="LSY11" s="83"/>
      <c r="LSZ11" s="84"/>
      <c r="LTA11" s="83"/>
      <c r="LTB11" s="83"/>
      <c r="LTC11" s="83"/>
      <c r="LTD11" s="83"/>
      <c r="LTE11" s="85"/>
      <c r="LTF11" s="85"/>
      <c r="LTG11" s="85"/>
      <c r="LTH11" s="86"/>
      <c r="LTI11" s="85"/>
      <c r="LTJ11" s="83"/>
      <c r="LTK11" s="83"/>
      <c r="LTL11" s="83"/>
      <c r="LTM11" s="84"/>
      <c r="LTN11" s="83"/>
      <c r="LTO11" s="83"/>
      <c r="LTP11" s="83"/>
      <c r="LTQ11" s="83"/>
      <c r="LTR11" s="85"/>
      <c r="LTS11" s="85"/>
      <c r="LTT11" s="85"/>
      <c r="LTU11" s="86"/>
      <c r="LTV11" s="85"/>
      <c r="LTW11" s="83"/>
      <c r="LTX11" s="83"/>
      <c r="LTY11" s="83"/>
      <c r="LTZ11" s="84"/>
      <c r="LUA11" s="83"/>
      <c r="LUB11" s="83"/>
      <c r="LUC11" s="83"/>
      <c r="LUD11" s="83"/>
      <c r="LUE11" s="85"/>
      <c r="LUF11" s="85"/>
      <c r="LUG11" s="85"/>
      <c r="LUH11" s="86"/>
      <c r="LUI11" s="85"/>
      <c r="LUJ11" s="83"/>
      <c r="LUK11" s="83"/>
      <c r="LUL11" s="83"/>
      <c r="LUM11" s="84"/>
      <c r="LUN11" s="83"/>
      <c r="LUO11" s="83"/>
      <c r="LUP11" s="83"/>
      <c r="LUQ11" s="83"/>
      <c r="LUR11" s="85"/>
      <c r="LUS11" s="85"/>
      <c r="LUT11" s="85"/>
      <c r="LUU11" s="86"/>
      <c r="LUV11" s="85"/>
      <c r="LUW11" s="83"/>
      <c r="LUX11" s="83"/>
      <c r="LUY11" s="83"/>
      <c r="LUZ11" s="84"/>
      <c r="LVA11" s="83"/>
      <c r="LVB11" s="83"/>
      <c r="LVC11" s="83"/>
      <c r="LVD11" s="83"/>
      <c r="LVE11" s="85"/>
      <c r="LVF11" s="85"/>
      <c r="LVG11" s="85"/>
      <c r="LVH11" s="86"/>
      <c r="LVI11" s="85"/>
      <c r="LVJ11" s="83"/>
      <c r="LVK11" s="83"/>
      <c r="LVL11" s="83"/>
      <c r="LVM11" s="84"/>
      <c r="LVN11" s="83"/>
      <c r="LVO11" s="83"/>
      <c r="LVP11" s="83"/>
      <c r="LVQ11" s="83"/>
      <c r="LVR11" s="85"/>
      <c r="LVS11" s="85"/>
      <c r="LVT11" s="85"/>
      <c r="LVU11" s="86"/>
      <c r="LVV11" s="85"/>
      <c r="LVW11" s="83"/>
      <c r="LVX11" s="83"/>
      <c r="LVY11" s="83"/>
      <c r="LVZ11" s="84"/>
      <c r="LWA11" s="83"/>
      <c r="LWB11" s="83"/>
      <c r="LWC11" s="83"/>
      <c r="LWD11" s="83"/>
      <c r="LWE11" s="85"/>
      <c r="LWF11" s="85"/>
      <c r="LWG11" s="85"/>
      <c r="LWH11" s="86"/>
      <c r="LWI11" s="85"/>
      <c r="LWJ11" s="83"/>
      <c r="LWK11" s="83"/>
      <c r="LWL11" s="83"/>
      <c r="LWM11" s="84"/>
      <c r="LWN11" s="83"/>
      <c r="LWO11" s="83"/>
      <c r="LWP11" s="83"/>
      <c r="LWQ11" s="83"/>
      <c r="LWR11" s="85"/>
      <c r="LWS11" s="85"/>
      <c r="LWT11" s="85"/>
      <c r="LWU11" s="86"/>
      <c r="LWV11" s="85"/>
      <c r="LWW11" s="83"/>
      <c r="LWX11" s="83"/>
      <c r="LWY11" s="83"/>
      <c r="LWZ11" s="84"/>
      <c r="LXA11" s="83"/>
      <c r="LXB11" s="83"/>
      <c r="LXC11" s="83"/>
      <c r="LXD11" s="83"/>
      <c r="LXE11" s="85"/>
      <c r="LXF11" s="85"/>
      <c r="LXG11" s="85"/>
      <c r="LXH11" s="86"/>
      <c r="LXI11" s="85"/>
      <c r="LXJ11" s="83"/>
      <c r="LXK11" s="83"/>
      <c r="LXL11" s="83"/>
      <c r="LXM11" s="84"/>
      <c r="LXN11" s="83"/>
      <c r="LXO11" s="83"/>
      <c r="LXP11" s="83"/>
      <c r="LXQ11" s="83"/>
      <c r="LXR11" s="85"/>
      <c r="LXS11" s="85"/>
      <c r="LXT11" s="85"/>
      <c r="LXU11" s="86"/>
      <c r="LXV11" s="85"/>
      <c r="LXW11" s="83"/>
      <c r="LXX11" s="83"/>
      <c r="LXY11" s="83"/>
      <c r="LXZ11" s="84"/>
      <c r="LYA11" s="83"/>
      <c r="LYB11" s="83"/>
      <c r="LYC11" s="83"/>
      <c r="LYD11" s="83"/>
      <c r="LYE11" s="85"/>
      <c r="LYF11" s="85"/>
      <c r="LYG11" s="85"/>
      <c r="LYH11" s="86"/>
      <c r="LYI11" s="85"/>
      <c r="LYJ11" s="83"/>
      <c r="LYK11" s="83"/>
      <c r="LYL11" s="83"/>
      <c r="LYM11" s="84"/>
      <c r="LYN11" s="83"/>
      <c r="LYO11" s="83"/>
      <c r="LYP11" s="83"/>
      <c r="LYQ11" s="83"/>
      <c r="LYR11" s="85"/>
      <c r="LYS11" s="85"/>
      <c r="LYT11" s="85"/>
      <c r="LYU11" s="86"/>
      <c r="LYV11" s="85"/>
      <c r="LYW11" s="83"/>
      <c r="LYX11" s="83"/>
      <c r="LYY11" s="83"/>
      <c r="LYZ11" s="84"/>
      <c r="LZA11" s="83"/>
      <c r="LZB11" s="83"/>
      <c r="LZC11" s="83"/>
      <c r="LZD11" s="83"/>
      <c r="LZE11" s="85"/>
      <c r="LZF11" s="85"/>
      <c r="LZG11" s="85"/>
      <c r="LZH11" s="86"/>
      <c r="LZI11" s="85"/>
      <c r="LZJ11" s="83"/>
      <c r="LZK11" s="83"/>
      <c r="LZL11" s="83"/>
      <c r="LZM11" s="84"/>
      <c r="LZN11" s="83"/>
      <c r="LZO11" s="83"/>
      <c r="LZP11" s="83"/>
      <c r="LZQ11" s="83"/>
      <c r="LZR11" s="85"/>
      <c r="LZS11" s="85"/>
      <c r="LZT11" s="85"/>
      <c r="LZU11" s="86"/>
      <c r="LZV11" s="85"/>
      <c r="LZW11" s="83"/>
      <c r="LZX11" s="83"/>
      <c r="LZY11" s="83"/>
      <c r="LZZ11" s="84"/>
      <c r="MAA11" s="83"/>
      <c r="MAB11" s="83"/>
      <c r="MAC11" s="83"/>
      <c r="MAD11" s="83"/>
      <c r="MAE11" s="85"/>
      <c r="MAF11" s="85"/>
      <c r="MAG11" s="85"/>
      <c r="MAH11" s="86"/>
      <c r="MAI11" s="85"/>
      <c r="MAJ11" s="83"/>
      <c r="MAK11" s="83"/>
      <c r="MAL11" s="83"/>
      <c r="MAM11" s="84"/>
      <c r="MAN11" s="83"/>
      <c r="MAO11" s="83"/>
      <c r="MAP11" s="83"/>
      <c r="MAQ11" s="83"/>
      <c r="MAR11" s="85"/>
      <c r="MAS11" s="85"/>
      <c r="MAT11" s="85"/>
      <c r="MAU11" s="86"/>
      <c r="MAV11" s="85"/>
      <c r="MAW11" s="83"/>
      <c r="MAX11" s="83"/>
      <c r="MAY11" s="83"/>
      <c r="MAZ11" s="84"/>
      <c r="MBA11" s="83"/>
      <c r="MBB11" s="83"/>
      <c r="MBC11" s="83"/>
      <c r="MBD11" s="83"/>
      <c r="MBE11" s="85"/>
      <c r="MBF11" s="85"/>
      <c r="MBG11" s="85"/>
      <c r="MBH11" s="86"/>
      <c r="MBI11" s="85"/>
      <c r="MBJ11" s="83"/>
      <c r="MBK11" s="83"/>
      <c r="MBL11" s="83"/>
      <c r="MBM11" s="84"/>
      <c r="MBN11" s="83"/>
      <c r="MBO11" s="83"/>
      <c r="MBP11" s="83"/>
      <c r="MBQ11" s="83"/>
      <c r="MBR11" s="85"/>
      <c r="MBS11" s="85"/>
      <c r="MBT11" s="85"/>
      <c r="MBU11" s="86"/>
      <c r="MBV11" s="85"/>
      <c r="MBW11" s="83"/>
      <c r="MBX11" s="83"/>
      <c r="MBY11" s="83"/>
      <c r="MBZ11" s="84"/>
      <c r="MCA11" s="83"/>
      <c r="MCB11" s="83"/>
      <c r="MCC11" s="83"/>
      <c r="MCD11" s="83"/>
      <c r="MCE11" s="85"/>
      <c r="MCF11" s="85"/>
      <c r="MCG11" s="85"/>
      <c r="MCH11" s="86"/>
      <c r="MCI11" s="85"/>
      <c r="MCJ11" s="83"/>
      <c r="MCK11" s="83"/>
      <c r="MCL11" s="83"/>
      <c r="MCM11" s="84"/>
      <c r="MCN11" s="83"/>
      <c r="MCO11" s="83"/>
      <c r="MCP11" s="83"/>
      <c r="MCQ11" s="83"/>
      <c r="MCR11" s="85"/>
      <c r="MCS11" s="85"/>
      <c r="MCT11" s="85"/>
      <c r="MCU11" s="86"/>
      <c r="MCV11" s="85"/>
      <c r="MCW11" s="83"/>
      <c r="MCX11" s="83"/>
      <c r="MCY11" s="83"/>
      <c r="MCZ11" s="84"/>
      <c r="MDA11" s="83"/>
      <c r="MDB11" s="83"/>
      <c r="MDC11" s="83"/>
      <c r="MDD11" s="83"/>
      <c r="MDE11" s="85"/>
      <c r="MDF11" s="85"/>
      <c r="MDG11" s="85"/>
      <c r="MDH11" s="86"/>
      <c r="MDI11" s="85"/>
      <c r="MDJ11" s="83"/>
      <c r="MDK11" s="83"/>
      <c r="MDL11" s="83"/>
      <c r="MDM11" s="84"/>
      <c r="MDN11" s="83"/>
      <c r="MDO11" s="83"/>
      <c r="MDP11" s="83"/>
      <c r="MDQ11" s="83"/>
      <c r="MDR11" s="85"/>
      <c r="MDS11" s="85"/>
      <c r="MDT11" s="85"/>
      <c r="MDU11" s="86"/>
      <c r="MDV11" s="85"/>
      <c r="MDW11" s="83"/>
      <c r="MDX11" s="83"/>
      <c r="MDY11" s="83"/>
      <c r="MDZ11" s="84"/>
      <c r="MEA11" s="83"/>
      <c r="MEB11" s="83"/>
      <c r="MEC11" s="83"/>
      <c r="MED11" s="83"/>
      <c r="MEE11" s="85"/>
      <c r="MEF11" s="85"/>
      <c r="MEG11" s="85"/>
      <c r="MEH11" s="86"/>
      <c r="MEI11" s="85"/>
      <c r="MEJ11" s="83"/>
      <c r="MEK11" s="83"/>
      <c r="MEL11" s="83"/>
      <c r="MEM11" s="84"/>
      <c r="MEN11" s="83"/>
      <c r="MEO11" s="83"/>
      <c r="MEP11" s="83"/>
      <c r="MEQ11" s="83"/>
      <c r="MER11" s="85"/>
      <c r="MES11" s="85"/>
      <c r="MET11" s="85"/>
      <c r="MEU11" s="86"/>
      <c r="MEV11" s="85"/>
      <c r="MEW11" s="83"/>
      <c r="MEX11" s="83"/>
      <c r="MEY11" s="83"/>
      <c r="MEZ11" s="84"/>
      <c r="MFA11" s="83"/>
      <c r="MFB11" s="83"/>
      <c r="MFC11" s="83"/>
      <c r="MFD11" s="83"/>
      <c r="MFE11" s="85"/>
      <c r="MFF11" s="85"/>
      <c r="MFG11" s="85"/>
      <c r="MFH11" s="86"/>
      <c r="MFI11" s="85"/>
      <c r="MFJ11" s="83"/>
      <c r="MFK11" s="83"/>
      <c r="MFL11" s="83"/>
      <c r="MFM11" s="84"/>
      <c r="MFN11" s="83"/>
      <c r="MFO11" s="83"/>
      <c r="MFP11" s="83"/>
      <c r="MFQ11" s="83"/>
      <c r="MFR11" s="85"/>
      <c r="MFS11" s="85"/>
      <c r="MFT11" s="85"/>
      <c r="MFU11" s="86"/>
      <c r="MFV11" s="85"/>
      <c r="MFW11" s="83"/>
      <c r="MFX11" s="83"/>
      <c r="MFY11" s="83"/>
      <c r="MFZ11" s="84"/>
      <c r="MGA11" s="83"/>
      <c r="MGB11" s="83"/>
      <c r="MGC11" s="83"/>
      <c r="MGD11" s="83"/>
      <c r="MGE11" s="85"/>
      <c r="MGF11" s="85"/>
      <c r="MGG11" s="85"/>
      <c r="MGH11" s="86"/>
      <c r="MGI11" s="85"/>
      <c r="MGJ11" s="83"/>
      <c r="MGK11" s="83"/>
      <c r="MGL11" s="83"/>
      <c r="MGM11" s="84"/>
      <c r="MGN11" s="83"/>
      <c r="MGO11" s="83"/>
      <c r="MGP11" s="83"/>
      <c r="MGQ11" s="83"/>
      <c r="MGR11" s="85"/>
      <c r="MGS11" s="85"/>
      <c r="MGT11" s="85"/>
      <c r="MGU11" s="86"/>
      <c r="MGV11" s="85"/>
      <c r="MGW11" s="83"/>
      <c r="MGX11" s="83"/>
      <c r="MGY11" s="83"/>
      <c r="MGZ11" s="84"/>
      <c r="MHA11" s="83"/>
      <c r="MHB11" s="83"/>
      <c r="MHC11" s="83"/>
      <c r="MHD11" s="83"/>
      <c r="MHE11" s="85"/>
      <c r="MHF11" s="85"/>
      <c r="MHG11" s="85"/>
      <c r="MHH11" s="86"/>
      <c r="MHI11" s="85"/>
      <c r="MHJ11" s="83"/>
      <c r="MHK11" s="83"/>
      <c r="MHL11" s="83"/>
      <c r="MHM11" s="84"/>
      <c r="MHN11" s="83"/>
      <c r="MHO11" s="83"/>
      <c r="MHP11" s="83"/>
      <c r="MHQ11" s="83"/>
      <c r="MHR11" s="85"/>
      <c r="MHS11" s="85"/>
      <c r="MHT11" s="85"/>
      <c r="MHU11" s="86"/>
      <c r="MHV11" s="85"/>
      <c r="MHW11" s="83"/>
      <c r="MHX11" s="83"/>
      <c r="MHY11" s="83"/>
      <c r="MHZ11" s="84"/>
      <c r="MIA11" s="83"/>
      <c r="MIB11" s="83"/>
      <c r="MIC11" s="83"/>
      <c r="MID11" s="83"/>
      <c r="MIE11" s="85"/>
      <c r="MIF11" s="85"/>
      <c r="MIG11" s="85"/>
      <c r="MIH11" s="86"/>
      <c r="MII11" s="85"/>
      <c r="MIJ11" s="83"/>
      <c r="MIK11" s="83"/>
      <c r="MIL11" s="83"/>
      <c r="MIM11" s="84"/>
      <c r="MIN11" s="83"/>
      <c r="MIO11" s="83"/>
      <c r="MIP11" s="83"/>
      <c r="MIQ11" s="83"/>
      <c r="MIR11" s="85"/>
      <c r="MIS11" s="85"/>
      <c r="MIT11" s="85"/>
      <c r="MIU11" s="86"/>
      <c r="MIV11" s="85"/>
      <c r="MIW11" s="83"/>
      <c r="MIX11" s="83"/>
      <c r="MIY11" s="83"/>
      <c r="MIZ11" s="84"/>
      <c r="MJA11" s="83"/>
      <c r="MJB11" s="83"/>
      <c r="MJC11" s="83"/>
      <c r="MJD11" s="83"/>
      <c r="MJE11" s="85"/>
      <c r="MJF11" s="85"/>
      <c r="MJG11" s="85"/>
      <c r="MJH11" s="86"/>
      <c r="MJI11" s="85"/>
      <c r="MJJ11" s="83"/>
      <c r="MJK11" s="83"/>
      <c r="MJL11" s="83"/>
      <c r="MJM11" s="84"/>
      <c r="MJN11" s="83"/>
      <c r="MJO11" s="83"/>
      <c r="MJP11" s="83"/>
      <c r="MJQ11" s="83"/>
      <c r="MJR11" s="85"/>
      <c r="MJS11" s="85"/>
      <c r="MJT11" s="85"/>
      <c r="MJU11" s="86"/>
      <c r="MJV11" s="85"/>
      <c r="MJW11" s="83"/>
      <c r="MJX11" s="83"/>
      <c r="MJY11" s="83"/>
      <c r="MJZ11" s="84"/>
      <c r="MKA11" s="83"/>
      <c r="MKB11" s="83"/>
      <c r="MKC11" s="83"/>
      <c r="MKD11" s="83"/>
      <c r="MKE11" s="85"/>
      <c r="MKF11" s="85"/>
      <c r="MKG11" s="85"/>
      <c r="MKH11" s="86"/>
      <c r="MKI11" s="85"/>
      <c r="MKJ11" s="83"/>
      <c r="MKK11" s="83"/>
      <c r="MKL11" s="83"/>
      <c r="MKM11" s="84"/>
      <c r="MKN11" s="83"/>
      <c r="MKO11" s="83"/>
      <c r="MKP11" s="83"/>
      <c r="MKQ11" s="83"/>
      <c r="MKR11" s="85"/>
      <c r="MKS11" s="85"/>
      <c r="MKT11" s="85"/>
      <c r="MKU11" s="86"/>
      <c r="MKV11" s="85"/>
      <c r="MKW11" s="83"/>
      <c r="MKX11" s="83"/>
      <c r="MKY11" s="83"/>
      <c r="MKZ11" s="84"/>
      <c r="MLA11" s="83"/>
      <c r="MLB11" s="83"/>
      <c r="MLC11" s="83"/>
      <c r="MLD11" s="83"/>
      <c r="MLE11" s="85"/>
      <c r="MLF11" s="85"/>
      <c r="MLG11" s="85"/>
      <c r="MLH11" s="86"/>
      <c r="MLI11" s="85"/>
      <c r="MLJ11" s="83"/>
      <c r="MLK11" s="83"/>
      <c r="MLL11" s="83"/>
      <c r="MLM11" s="84"/>
      <c r="MLN11" s="83"/>
      <c r="MLO11" s="83"/>
      <c r="MLP11" s="83"/>
      <c r="MLQ11" s="83"/>
      <c r="MLR11" s="85"/>
      <c r="MLS11" s="85"/>
      <c r="MLT11" s="85"/>
      <c r="MLU11" s="86"/>
      <c r="MLV11" s="85"/>
      <c r="MLW11" s="83"/>
      <c r="MLX11" s="83"/>
      <c r="MLY11" s="83"/>
      <c r="MLZ11" s="84"/>
      <c r="MMA11" s="83"/>
      <c r="MMB11" s="83"/>
      <c r="MMC11" s="83"/>
      <c r="MMD11" s="83"/>
      <c r="MME11" s="85"/>
      <c r="MMF11" s="85"/>
      <c r="MMG11" s="85"/>
      <c r="MMH11" s="86"/>
      <c r="MMI11" s="85"/>
      <c r="MMJ11" s="83"/>
      <c r="MMK11" s="83"/>
      <c r="MML11" s="83"/>
      <c r="MMM11" s="84"/>
      <c r="MMN11" s="83"/>
      <c r="MMO11" s="83"/>
      <c r="MMP11" s="83"/>
      <c r="MMQ11" s="83"/>
      <c r="MMR11" s="85"/>
      <c r="MMS11" s="85"/>
      <c r="MMT11" s="85"/>
      <c r="MMU11" s="86"/>
      <c r="MMV11" s="85"/>
      <c r="MMW11" s="83"/>
      <c r="MMX11" s="83"/>
      <c r="MMY11" s="83"/>
      <c r="MMZ11" s="84"/>
      <c r="MNA11" s="83"/>
      <c r="MNB11" s="83"/>
      <c r="MNC11" s="83"/>
      <c r="MND11" s="83"/>
      <c r="MNE11" s="85"/>
      <c r="MNF11" s="85"/>
      <c r="MNG11" s="85"/>
      <c r="MNH11" s="86"/>
      <c r="MNI11" s="85"/>
      <c r="MNJ11" s="83"/>
      <c r="MNK11" s="83"/>
      <c r="MNL11" s="83"/>
      <c r="MNM11" s="84"/>
      <c r="MNN11" s="83"/>
      <c r="MNO11" s="83"/>
      <c r="MNP11" s="83"/>
      <c r="MNQ11" s="83"/>
      <c r="MNR11" s="85"/>
      <c r="MNS11" s="85"/>
      <c r="MNT11" s="85"/>
      <c r="MNU11" s="86"/>
      <c r="MNV11" s="85"/>
      <c r="MNW11" s="83"/>
      <c r="MNX11" s="83"/>
      <c r="MNY11" s="83"/>
      <c r="MNZ11" s="84"/>
      <c r="MOA11" s="83"/>
      <c r="MOB11" s="83"/>
      <c r="MOC11" s="83"/>
      <c r="MOD11" s="83"/>
      <c r="MOE11" s="85"/>
      <c r="MOF11" s="85"/>
      <c r="MOG11" s="85"/>
      <c r="MOH11" s="86"/>
      <c r="MOI11" s="85"/>
      <c r="MOJ11" s="83"/>
      <c r="MOK11" s="83"/>
      <c r="MOL11" s="83"/>
      <c r="MOM11" s="84"/>
      <c r="MON11" s="83"/>
      <c r="MOO11" s="83"/>
      <c r="MOP11" s="83"/>
      <c r="MOQ11" s="83"/>
      <c r="MOR11" s="85"/>
      <c r="MOS11" s="85"/>
      <c r="MOT11" s="85"/>
      <c r="MOU11" s="86"/>
      <c r="MOV11" s="85"/>
      <c r="MOW11" s="83"/>
      <c r="MOX11" s="83"/>
      <c r="MOY11" s="83"/>
      <c r="MOZ11" s="84"/>
      <c r="MPA11" s="83"/>
      <c r="MPB11" s="83"/>
      <c r="MPC11" s="83"/>
      <c r="MPD11" s="83"/>
      <c r="MPE11" s="85"/>
      <c r="MPF11" s="85"/>
      <c r="MPG11" s="85"/>
      <c r="MPH11" s="86"/>
      <c r="MPI11" s="85"/>
      <c r="MPJ11" s="83"/>
      <c r="MPK11" s="83"/>
      <c r="MPL11" s="83"/>
      <c r="MPM11" s="84"/>
      <c r="MPN11" s="83"/>
      <c r="MPO11" s="83"/>
      <c r="MPP11" s="83"/>
      <c r="MPQ11" s="83"/>
      <c r="MPR11" s="85"/>
      <c r="MPS11" s="85"/>
      <c r="MPT11" s="85"/>
      <c r="MPU11" s="86"/>
      <c r="MPV11" s="85"/>
      <c r="MPW11" s="83"/>
      <c r="MPX11" s="83"/>
      <c r="MPY11" s="83"/>
      <c r="MPZ11" s="84"/>
      <c r="MQA11" s="83"/>
      <c r="MQB11" s="83"/>
      <c r="MQC11" s="83"/>
      <c r="MQD11" s="83"/>
      <c r="MQE11" s="85"/>
      <c r="MQF11" s="85"/>
      <c r="MQG11" s="85"/>
      <c r="MQH11" s="86"/>
      <c r="MQI11" s="85"/>
      <c r="MQJ11" s="83"/>
      <c r="MQK11" s="83"/>
      <c r="MQL11" s="83"/>
      <c r="MQM11" s="84"/>
      <c r="MQN11" s="83"/>
      <c r="MQO11" s="83"/>
      <c r="MQP11" s="83"/>
      <c r="MQQ11" s="83"/>
      <c r="MQR11" s="85"/>
      <c r="MQS11" s="85"/>
      <c r="MQT11" s="85"/>
      <c r="MQU11" s="86"/>
      <c r="MQV11" s="85"/>
      <c r="MQW11" s="83"/>
      <c r="MQX11" s="83"/>
      <c r="MQY11" s="83"/>
      <c r="MQZ11" s="84"/>
      <c r="MRA11" s="83"/>
      <c r="MRB11" s="83"/>
      <c r="MRC11" s="83"/>
      <c r="MRD11" s="83"/>
      <c r="MRE11" s="85"/>
      <c r="MRF11" s="85"/>
      <c r="MRG11" s="85"/>
      <c r="MRH11" s="86"/>
      <c r="MRI11" s="85"/>
      <c r="MRJ11" s="83"/>
      <c r="MRK11" s="83"/>
      <c r="MRL11" s="83"/>
      <c r="MRM11" s="84"/>
      <c r="MRN11" s="83"/>
      <c r="MRO11" s="83"/>
      <c r="MRP11" s="83"/>
      <c r="MRQ11" s="83"/>
      <c r="MRR11" s="85"/>
      <c r="MRS11" s="85"/>
      <c r="MRT11" s="85"/>
      <c r="MRU11" s="86"/>
      <c r="MRV11" s="85"/>
      <c r="MRW11" s="83"/>
      <c r="MRX11" s="83"/>
      <c r="MRY11" s="83"/>
      <c r="MRZ11" s="84"/>
      <c r="MSA11" s="83"/>
      <c r="MSB11" s="83"/>
      <c r="MSC11" s="83"/>
      <c r="MSD11" s="83"/>
      <c r="MSE11" s="85"/>
      <c r="MSF11" s="85"/>
      <c r="MSG11" s="85"/>
      <c r="MSH11" s="86"/>
      <c r="MSI11" s="85"/>
      <c r="MSJ11" s="83"/>
      <c r="MSK11" s="83"/>
      <c r="MSL11" s="83"/>
      <c r="MSM11" s="84"/>
      <c r="MSN11" s="83"/>
      <c r="MSO11" s="83"/>
      <c r="MSP11" s="83"/>
      <c r="MSQ11" s="83"/>
      <c r="MSR11" s="85"/>
      <c r="MSS11" s="85"/>
      <c r="MST11" s="85"/>
      <c r="MSU11" s="86"/>
      <c r="MSV11" s="85"/>
      <c r="MSW11" s="83"/>
      <c r="MSX11" s="83"/>
      <c r="MSY11" s="83"/>
      <c r="MSZ11" s="84"/>
      <c r="MTA11" s="83"/>
      <c r="MTB11" s="83"/>
      <c r="MTC11" s="83"/>
      <c r="MTD11" s="83"/>
      <c r="MTE11" s="85"/>
      <c r="MTF11" s="85"/>
      <c r="MTG11" s="85"/>
      <c r="MTH11" s="86"/>
      <c r="MTI11" s="85"/>
      <c r="MTJ11" s="83"/>
      <c r="MTK11" s="83"/>
      <c r="MTL11" s="83"/>
      <c r="MTM11" s="84"/>
      <c r="MTN11" s="83"/>
      <c r="MTO11" s="83"/>
      <c r="MTP11" s="83"/>
      <c r="MTQ11" s="83"/>
      <c r="MTR11" s="85"/>
      <c r="MTS11" s="85"/>
      <c r="MTT11" s="85"/>
      <c r="MTU11" s="86"/>
      <c r="MTV11" s="85"/>
      <c r="MTW11" s="83"/>
      <c r="MTX11" s="83"/>
      <c r="MTY11" s="83"/>
      <c r="MTZ11" s="84"/>
      <c r="MUA11" s="83"/>
      <c r="MUB11" s="83"/>
      <c r="MUC11" s="83"/>
      <c r="MUD11" s="83"/>
      <c r="MUE11" s="85"/>
      <c r="MUF11" s="85"/>
      <c r="MUG11" s="85"/>
      <c r="MUH11" s="86"/>
      <c r="MUI11" s="85"/>
      <c r="MUJ11" s="83"/>
      <c r="MUK11" s="83"/>
      <c r="MUL11" s="83"/>
      <c r="MUM11" s="84"/>
      <c r="MUN11" s="83"/>
      <c r="MUO11" s="83"/>
      <c r="MUP11" s="83"/>
      <c r="MUQ11" s="83"/>
      <c r="MUR11" s="85"/>
      <c r="MUS11" s="85"/>
      <c r="MUT11" s="85"/>
      <c r="MUU11" s="86"/>
      <c r="MUV11" s="85"/>
      <c r="MUW11" s="83"/>
      <c r="MUX11" s="83"/>
      <c r="MUY11" s="83"/>
      <c r="MUZ11" s="84"/>
      <c r="MVA11" s="83"/>
      <c r="MVB11" s="83"/>
      <c r="MVC11" s="83"/>
      <c r="MVD11" s="83"/>
      <c r="MVE11" s="85"/>
      <c r="MVF11" s="85"/>
      <c r="MVG11" s="85"/>
      <c r="MVH11" s="86"/>
      <c r="MVI11" s="85"/>
      <c r="MVJ11" s="83"/>
      <c r="MVK11" s="83"/>
      <c r="MVL11" s="83"/>
      <c r="MVM11" s="84"/>
      <c r="MVN11" s="83"/>
      <c r="MVO11" s="83"/>
      <c r="MVP11" s="83"/>
      <c r="MVQ11" s="83"/>
      <c r="MVR11" s="85"/>
      <c r="MVS11" s="85"/>
      <c r="MVT11" s="85"/>
      <c r="MVU11" s="86"/>
      <c r="MVV11" s="85"/>
      <c r="MVW11" s="83"/>
      <c r="MVX11" s="83"/>
      <c r="MVY11" s="83"/>
      <c r="MVZ11" s="84"/>
      <c r="MWA11" s="83"/>
      <c r="MWB11" s="83"/>
      <c r="MWC11" s="83"/>
      <c r="MWD11" s="83"/>
      <c r="MWE11" s="85"/>
      <c r="MWF11" s="85"/>
      <c r="MWG11" s="85"/>
      <c r="MWH11" s="86"/>
      <c r="MWI11" s="85"/>
      <c r="MWJ11" s="83"/>
      <c r="MWK11" s="83"/>
      <c r="MWL11" s="83"/>
      <c r="MWM11" s="84"/>
      <c r="MWN11" s="83"/>
      <c r="MWO11" s="83"/>
      <c r="MWP11" s="83"/>
      <c r="MWQ11" s="83"/>
      <c r="MWR11" s="85"/>
      <c r="MWS11" s="85"/>
      <c r="MWT11" s="85"/>
      <c r="MWU11" s="86"/>
      <c r="MWV11" s="85"/>
      <c r="MWW11" s="83"/>
      <c r="MWX11" s="83"/>
      <c r="MWY11" s="83"/>
      <c r="MWZ11" s="84"/>
      <c r="MXA11" s="83"/>
      <c r="MXB11" s="83"/>
      <c r="MXC11" s="83"/>
      <c r="MXD11" s="83"/>
      <c r="MXE11" s="85"/>
      <c r="MXF11" s="85"/>
      <c r="MXG11" s="85"/>
      <c r="MXH11" s="86"/>
      <c r="MXI11" s="85"/>
      <c r="MXJ11" s="83"/>
      <c r="MXK11" s="83"/>
      <c r="MXL11" s="83"/>
      <c r="MXM11" s="84"/>
      <c r="MXN11" s="83"/>
      <c r="MXO11" s="83"/>
      <c r="MXP11" s="83"/>
      <c r="MXQ11" s="83"/>
      <c r="MXR11" s="85"/>
      <c r="MXS11" s="85"/>
      <c r="MXT11" s="85"/>
      <c r="MXU11" s="86"/>
      <c r="MXV11" s="85"/>
      <c r="MXW11" s="83"/>
      <c r="MXX11" s="83"/>
      <c r="MXY11" s="83"/>
      <c r="MXZ11" s="84"/>
      <c r="MYA11" s="83"/>
      <c r="MYB11" s="83"/>
      <c r="MYC11" s="83"/>
      <c r="MYD11" s="83"/>
      <c r="MYE11" s="85"/>
      <c r="MYF11" s="85"/>
      <c r="MYG11" s="85"/>
      <c r="MYH11" s="86"/>
      <c r="MYI11" s="85"/>
      <c r="MYJ11" s="83"/>
      <c r="MYK11" s="83"/>
      <c r="MYL11" s="83"/>
      <c r="MYM11" s="84"/>
      <c r="MYN11" s="83"/>
      <c r="MYO11" s="83"/>
      <c r="MYP11" s="83"/>
      <c r="MYQ11" s="83"/>
      <c r="MYR11" s="85"/>
      <c r="MYS11" s="85"/>
      <c r="MYT11" s="85"/>
      <c r="MYU11" s="86"/>
      <c r="MYV11" s="85"/>
      <c r="MYW11" s="83"/>
      <c r="MYX11" s="83"/>
      <c r="MYY11" s="83"/>
      <c r="MYZ11" s="84"/>
      <c r="MZA11" s="83"/>
      <c r="MZB11" s="83"/>
      <c r="MZC11" s="83"/>
      <c r="MZD11" s="83"/>
      <c r="MZE11" s="85"/>
      <c r="MZF11" s="85"/>
      <c r="MZG11" s="85"/>
      <c r="MZH11" s="86"/>
      <c r="MZI11" s="85"/>
      <c r="MZJ11" s="83"/>
      <c r="MZK11" s="83"/>
      <c r="MZL11" s="83"/>
      <c r="MZM11" s="84"/>
      <c r="MZN11" s="83"/>
      <c r="MZO11" s="83"/>
      <c r="MZP11" s="83"/>
      <c r="MZQ11" s="83"/>
      <c r="MZR11" s="85"/>
      <c r="MZS11" s="85"/>
      <c r="MZT11" s="85"/>
      <c r="MZU11" s="86"/>
      <c r="MZV11" s="85"/>
      <c r="MZW11" s="83"/>
      <c r="MZX11" s="83"/>
      <c r="MZY11" s="83"/>
      <c r="MZZ11" s="84"/>
      <c r="NAA11" s="83"/>
      <c r="NAB11" s="83"/>
      <c r="NAC11" s="83"/>
      <c r="NAD11" s="83"/>
      <c r="NAE11" s="85"/>
      <c r="NAF11" s="85"/>
      <c r="NAG11" s="85"/>
      <c r="NAH11" s="86"/>
      <c r="NAI11" s="85"/>
      <c r="NAJ11" s="83"/>
      <c r="NAK11" s="83"/>
      <c r="NAL11" s="83"/>
      <c r="NAM11" s="84"/>
      <c r="NAN11" s="83"/>
      <c r="NAO11" s="83"/>
      <c r="NAP11" s="83"/>
      <c r="NAQ11" s="83"/>
      <c r="NAR11" s="85"/>
      <c r="NAS11" s="85"/>
      <c r="NAT11" s="85"/>
      <c r="NAU11" s="86"/>
      <c r="NAV11" s="85"/>
      <c r="NAW11" s="83"/>
      <c r="NAX11" s="83"/>
      <c r="NAY11" s="83"/>
      <c r="NAZ11" s="84"/>
      <c r="NBA11" s="83"/>
      <c r="NBB11" s="83"/>
      <c r="NBC11" s="83"/>
      <c r="NBD11" s="83"/>
      <c r="NBE11" s="85"/>
      <c r="NBF11" s="85"/>
      <c r="NBG11" s="85"/>
      <c r="NBH11" s="86"/>
      <c r="NBI11" s="85"/>
      <c r="NBJ11" s="83"/>
      <c r="NBK11" s="83"/>
      <c r="NBL11" s="83"/>
      <c r="NBM11" s="84"/>
      <c r="NBN11" s="83"/>
      <c r="NBO11" s="83"/>
      <c r="NBP11" s="83"/>
      <c r="NBQ11" s="83"/>
      <c r="NBR11" s="85"/>
      <c r="NBS11" s="85"/>
      <c r="NBT11" s="85"/>
      <c r="NBU11" s="86"/>
      <c r="NBV11" s="85"/>
      <c r="NBW11" s="83"/>
      <c r="NBX11" s="83"/>
      <c r="NBY11" s="83"/>
      <c r="NBZ11" s="84"/>
      <c r="NCA11" s="83"/>
      <c r="NCB11" s="83"/>
      <c r="NCC11" s="83"/>
      <c r="NCD11" s="83"/>
      <c r="NCE11" s="85"/>
      <c r="NCF11" s="85"/>
      <c r="NCG11" s="85"/>
      <c r="NCH11" s="86"/>
      <c r="NCI11" s="85"/>
      <c r="NCJ11" s="83"/>
      <c r="NCK11" s="83"/>
      <c r="NCL11" s="83"/>
      <c r="NCM11" s="84"/>
      <c r="NCN11" s="83"/>
      <c r="NCO11" s="83"/>
      <c r="NCP11" s="83"/>
      <c r="NCQ11" s="83"/>
      <c r="NCR11" s="85"/>
      <c r="NCS11" s="85"/>
      <c r="NCT11" s="85"/>
      <c r="NCU11" s="86"/>
      <c r="NCV11" s="85"/>
      <c r="NCW11" s="83"/>
      <c r="NCX11" s="83"/>
      <c r="NCY11" s="83"/>
      <c r="NCZ11" s="84"/>
      <c r="NDA11" s="83"/>
      <c r="NDB11" s="83"/>
      <c r="NDC11" s="83"/>
      <c r="NDD11" s="83"/>
      <c r="NDE11" s="85"/>
      <c r="NDF11" s="85"/>
      <c r="NDG11" s="85"/>
      <c r="NDH11" s="86"/>
      <c r="NDI11" s="85"/>
      <c r="NDJ11" s="83"/>
      <c r="NDK11" s="83"/>
      <c r="NDL11" s="83"/>
      <c r="NDM11" s="84"/>
      <c r="NDN11" s="83"/>
      <c r="NDO11" s="83"/>
      <c r="NDP11" s="83"/>
      <c r="NDQ11" s="83"/>
      <c r="NDR11" s="85"/>
      <c r="NDS11" s="85"/>
      <c r="NDT11" s="85"/>
      <c r="NDU11" s="86"/>
      <c r="NDV11" s="85"/>
      <c r="NDW11" s="83"/>
      <c r="NDX11" s="83"/>
      <c r="NDY11" s="83"/>
      <c r="NDZ11" s="84"/>
      <c r="NEA11" s="83"/>
      <c r="NEB11" s="83"/>
      <c r="NEC11" s="83"/>
      <c r="NED11" s="83"/>
      <c r="NEE11" s="85"/>
      <c r="NEF11" s="85"/>
      <c r="NEG11" s="85"/>
      <c r="NEH11" s="86"/>
      <c r="NEI11" s="85"/>
      <c r="NEJ11" s="83"/>
      <c r="NEK11" s="83"/>
      <c r="NEL11" s="83"/>
      <c r="NEM11" s="84"/>
      <c r="NEN11" s="83"/>
      <c r="NEO11" s="83"/>
      <c r="NEP11" s="83"/>
      <c r="NEQ11" s="83"/>
      <c r="NER11" s="85"/>
      <c r="NES11" s="85"/>
      <c r="NET11" s="85"/>
      <c r="NEU11" s="86"/>
      <c r="NEV11" s="85"/>
      <c r="NEW11" s="83"/>
      <c r="NEX11" s="83"/>
      <c r="NEY11" s="83"/>
      <c r="NEZ11" s="84"/>
      <c r="NFA11" s="83"/>
      <c r="NFB11" s="83"/>
      <c r="NFC11" s="83"/>
      <c r="NFD11" s="83"/>
      <c r="NFE11" s="85"/>
      <c r="NFF11" s="85"/>
      <c r="NFG11" s="85"/>
      <c r="NFH11" s="86"/>
      <c r="NFI11" s="85"/>
      <c r="NFJ11" s="83"/>
      <c r="NFK11" s="83"/>
      <c r="NFL11" s="83"/>
      <c r="NFM11" s="84"/>
      <c r="NFN11" s="83"/>
      <c r="NFO11" s="83"/>
      <c r="NFP11" s="83"/>
      <c r="NFQ11" s="83"/>
      <c r="NFR11" s="85"/>
      <c r="NFS11" s="85"/>
      <c r="NFT11" s="85"/>
      <c r="NFU11" s="86"/>
      <c r="NFV11" s="85"/>
      <c r="NFW11" s="83"/>
      <c r="NFX11" s="83"/>
      <c r="NFY11" s="83"/>
      <c r="NFZ11" s="84"/>
      <c r="NGA11" s="83"/>
      <c r="NGB11" s="83"/>
      <c r="NGC11" s="83"/>
      <c r="NGD11" s="83"/>
      <c r="NGE11" s="85"/>
      <c r="NGF11" s="85"/>
      <c r="NGG11" s="85"/>
      <c r="NGH11" s="86"/>
      <c r="NGI11" s="85"/>
      <c r="NGJ11" s="83"/>
      <c r="NGK11" s="83"/>
      <c r="NGL11" s="83"/>
      <c r="NGM11" s="84"/>
      <c r="NGN11" s="83"/>
      <c r="NGO11" s="83"/>
      <c r="NGP11" s="83"/>
      <c r="NGQ11" s="83"/>
      <c r="NGR11" s="85"/>
      <c r="NGS11" s="85"/>
      <c r="NGT11" s="85"/>
      <c r="NGU11" s="86"/>
      <c r="NGV11" s="85"/>
      <c r="NGW11" s="83"/>
      <c r="NGX11" s="83"/>
      <c r="NGY11" s="83"/>
      <c r="NGZ11" s="84"/>
      <c r="NHA11" s="83"/>
      <c r="NHB11" s="83"/>
      <c r="NHC11" s="83"/>
      <c r="NHD11" s="83"/>
      <c r="NHE11" s="85"/>
      <c r="NHF11" s="85"/>
      <c r="NHG11" s="85"/>
      <c r="NHH11" s="86"/>
      <c r="NHI11" s="85"/>
      <c r="NHJ11" s="83"/>
      <c r="NHK11" s="83"/>
      <c r="NHL11" s="83"/>
      <c r="NHM11" s="84"/>
      <c r="NHN11" s="83"/>
      <c r="NHO11" s="83"/>
      <c r="NHP11" s="83"/>
      <c r="NHQ11" s="83"/>
      <c r="NHR11" s="85"/>
      <c r="NHS11" s="85"/>
      <c r="NHT11" s="85"/>
      <c r="NHU11" s="86"/>
      <c r="NHV11" s="85"/>
      <c r="NHW11" s="83"/>
      <c r="NHX11" s="83"/>
      <c r="NHY11" s="83"/>
      <c r="NHZ11" s="84"/>
      <c r="NIA11" s="83"/>
      <c r="NIB11" s="83"/>
      <c r="NIC11" s="83"/>
      <c r="NID11" s="83"/>
      <c r="NIE11" s="85"/>
      <c r="NIF11" s="85"/>
      <c r="NIG11" s="85"/>
      <c r="NIH11" s="86"/>
      <c r="NII11" s="85"/>
      <c r="NIJ11" s="83"/>
      <c r="NIK11" s="83"/>
      <c r="NIL11" s="83"/>
      <c r="NIM11" s="84"/>
      <c r="NIN11" s="83"/>
      <c r="NIO11" s="83"/>
      <c r="NIP11" s="83"/>
      <c r="NIQ11" s="83"/>
      <c r="NIR11" s="85"/>
      <c r="NIS11" s="85"/>
      <c r="NIT11" s="85"/>
      <c r="NIU11" s="86"/>
      <c r="NIV11" s="85"/>
      <c r="NIW11" s="83"/>
      <c r="NIX11" s="83"/>
      <c r="NIY11" s="83"/>
      <c r="NIZ11" s="84"/>
      <c r="NJA11" s="83"/>
      <c r="NJB11" s="83"/>
      <c r="NJC11" s="83"/>
      <c r="NJD11" s="83"/>
      <c r="NJE11" s="85"/>
      <c r="NJF11" s="85"/>
      <c r="NJG11" s="85"/>
      <c r="NJH11" s="86"/>
      <c r="NJI11" s="85"/>
      <c r="NJJ11" s="83"/>
      <c r="NJK11" s="83"/>
      <c r="NJL11" s="83"/>
      <c r="NJM11" s="84"/>
      <c r="NJN11" s="83"/>
      <c r="NJO11" s="83"/>
      <c r="NJP11" s="83"/>
      <c r="NJQ11" s="83"/>
      <c r="NJR11" s="85"/>
      <c r="NJS11" s="85"/>
      <c r="NJT11" s="85"/>
      <c r="NJU11" s="86"/>
      <c r="NJV11" s="85"/>
      <c r="NJW11" s="83"/>
      <c r="NJX11" s="83"/>
      <c r="NJY11" s="83"/>
      <c r="NJZ11" s="84"/>
      <c r="NKA11" s="83"/>
      <c r="NKB11" s="83"/>
      <c r="NKC11" s="83"/>
      <c r="NKD11" s="83"/>
      <c r="NKE11" s="85"/>
      <c r="NKF11" s="85"/>
      <c r="NKG11" s="85"/>
      <c r="NKH11" s="86"/>
      <c r="NKI11" s="85"/>
      <c r="NKJ11" s="83"/>
      <c r="NKK11" s="83"/>
      <c r="NKL11" s="83"/>
      <c r="NKM11" s="84"/>
      <c r="NKN11" s="83"/>
      <c r="NKO11" s="83"/>
      <c r="NKP11" s="83"/>
      <c r="NKQ11" s="83"/>
      <c r="NKR11" s="85"/>
      <c r="NKS11" s="85"/>
      <c r="NKT11" s="85"/>
      <c r="NKU11" s="86"/>
      <c r="NKV11" s="85"/>
      <c r="NKW11" s="83"/>
      <c r="NKX11" s="83"/>
      <c r="NKY11" s="83"/>
      <c r="NKZ11" s="84"/>
      <c r="NLA11" s="83"/>
      <c r="NLB11" s="83"/>
      <c r="NLC11" s="83"/>
      <c r="NLD11" s="83"/>
      <c r="NLE11" s="85"/>
      <c r="NLF11" s="85"/>
      <c r="NLG11" s="85"/>
      <c r="NLH11" s="86"/>
      <c r="NLI11" s="85"/>
      <c r="NLJ11" s="83"/>
      <c r="NLK11" s="83"/>
      <c r="NLL11" s="83"/>
      <c r="NLM11" s="84"/>
      <c r="NLN11" s="83"/>
      <c r="NLO11" s="83"/>
      <c r="NLP11" s="83"/>
      <c r="NLQ11" s="83"/>
      <c r="NLR11" s="85"/>
      <c r="NLS11" s="85"/>
      <c r="NLT11" s="85"/>
      <c r="NLU11" s="86"/>
      <c r="NLV11" s="85"/>
      <c r="NLW11" s="83"/>
      <c r="NLX11" s="83"/>
      <c r="NLY11" s="83"/>
      <c r="NLZ11" s="84"/>
      <c r="NMA11" s="83"/>
      <c r="NMB11" s="83"/>
      <c r="NMC11" s="83"/>
      <c r="NMD11" s="83"/>
      <c r="NME11" s="85"/>
      <c r="NMF11" s="85"/>
      <c r="NMG11" s="85"/>
      <c r="NMH11" s="86"/>
      <c r="NMI11" s="85"/>
      <c r="NMJ11" s="83"/>
      <c r="NMK11" s="83"/>
      <c r="NML11" s="83"/>
      <c r="NMM11" s="84"/>
      <c r="NMN11" s="83"/>
      <c r="NMO11" s="83"/>
      <c r="NMP11" s="83"/>
      <c r="NMQ11" s="83"/>
      <c r="NMR11" s="85"/>
      <c r="NMS11" s="85"/>
      <c r="NMT11" s="85"/>
      <c r="NMU11" s="86"/>
      <c r="NMV11" s="85"/>
      <c r="NMW11" s="83"/>
      <c r="NMX11" s="83"/>
      <c r="NMY11" s="83"/>
      <c r="NMZ11" s="84"/>
      <c r="NNA11" s="83"/>
      <c r="NNB11" s="83"/>
      <c r="NNC11" s="83"/>
      <c r="NND11" s="83"/>
      <c r="NNE11" s="85"/>
      <c r="NNF11" s="85"/>
      <c r="NNG11" s="85"/>
      <c r="NNH11" s="86"/>
      <c r="NNI11" s="85"/>
      <c r="NNJ11" s="83"/>
      <c r="NNK11" s="83"/>
      <c r="NNL11" s="83"/>
      <c r="NNM11" s="84"/>
      <c r="NNN11" s="83"/>
      <c r="NNO11" s="83"/>
      <c r="NNP11" s="83"/>
      <c r="NNQ11" s="83"/>
      <c r="NNR11" s="85"/>
      <c r="NNS11" s="85"/>
      <c r="NNT11" s="85"/>
      <c r="NNU11" s="86"/>
      <c r="NNV11" s="85"/>
      <c r="NNW11" s="83"/>
      <c r="NNX11" s="83"/>
      <c r="NNY11" s="83"/>
      <c r="NNZ11" s="84"/>
      <c r="NOA11" s="83"/>
      <c r="NOB11" s="83"/>
      <c r="NOC11" s="83"/>
      <c r="NOD11" s="83"/>
      <c r="NOE11" s="85"/>
      <c r="NOF11" s="85"/>
      <c r="NOG11" s="85"/>
      <c r="NOH11" s="86"/>
      <c r="NOI11" s="85"/>
      <c r="NOJ11" s="83"/>
      <c r="NOK11" s="83"/>
      <c r="NOL11" s="83"/>
      <c r="NOM11" s="84"/>
      <c r="NON11" s="83"/>
      <c r="NOO11" s="83"/>
      <c r="NOP11" s="83"/>
      <c r="NOQ11" s="83"/>
      <c r="NOR11" s="85"/>
      <c r="NOS11" s="85"/>
      <c r="NOT11" s="85"/>
      <c r="NOU11" s="86"/>
      <c r="NOV11" s="85"/>
      <c r="NOW11" s="83"/>
      <c r="NOX11" s="83"/>
      <c r="NOY11" s="83"/>
      <c r="NOZ11" s="84"/>
      <c r="NPA11" s="83"/>
      <c r="NPB11" s="83"/>
      <c r="NPC11" s="83"/>
      <c r="NPD11" s="83"/>
      <c r="NPE11" s="85"/>
      <c r="NPF11" s="85"/>
      <c r="NPG11" s="85"/>
      <c r="NPH11" s="86"/>
      <c r="NPI11" s="85"/>
      <c r="NPJ11" s="83"/>
      <c r="NPK11" s="83"/>
      <c r="NPL11" s="83"/>
      <c r="NPM11" s="84"/>
      <c r="NPN11" s="83"/>
      <c r="NPO11" s="83"/>
      <c r="NPP11" s="83"/>
      <c r="NPQ11" s="83"/>
      <c r="NPR11" s="85"/>
      <c r="NPS11" s="85"/>
      <c r="NPT11" s="85"/>
      <c r="NPU11" s="86"/>
      <c r="NPV11" s="85"/>
      <c r="NPW11" s="83"/>
      <c r="NPX11" s="83"/>
      <c r="NPY11" s="83"/>
      <c r="NPZ11" s="84"/>
      <c r="NQA11" s="83"/>
      <c r="NQB11" s="83"/>
      <c r="NQC11" s="83"/>
      <c r="NQD11" s="83"/>
      <c r="NQE11" s="85"/>
      <c r="NQF11" s="85"/>
      <c r="NQG11" s="85"/>
      <c r="NQH11" s="86"/>
      <c r="NQI11" s="85"/>
      <c r="NQJ11" s="83"/>
      <c r="NQK11" s="83"/>
      <c r="NQL11" s="83"/>
      <c r="NQM11" s="84"/>
      <c r="NQN11" s="83"/>
      <c r="NQO11" s="83"/>
      <c r="NQP11" s="83"/>
      <c r="NQQ11" s="83"/>
      <c r="NQR11" s="85"/>
      <c r="NQS11" s="85"/>
      <c r="NQT11" s="85"/>
      <c r="NQU11" s="86"/>
      <c r="NQV11" s="85"/>
      <c r="NQW11" s="83"/>
      <c r="NQX11" s="83"/>
      <c r="NQY11" s="83"/>
      <c r="NQZ11" s="84"/>
      <c r="NRA11" s="83"/>
      <c r="NRB11" s="83"/>
      <c r="NRC11" s="83"/>
      <c r="NRD11" s="83"/>
      <c r="NRE11" s="85"/>
      <c r="NRF11" s="85"/>
      <c r="NRG11" s="85"/>
      <c r="NRH11" s="86"/>
      <c r="NRI11" s="85"/>
      <c r="NRJ11" s="83"/>
      <c r="NRK11" s="83"/>
      <c r="NRL11" s="83"/>
      <c r="NRM11" s="84"/>
      <c r="NRN11" s="83"/>
      <c r="NRO11" s="83"/>
      <c r="NRP11" s="83"/>
      <c r="NRQ11" s="83"/>
      <c r="NRR11" s="85"/>
      <c r="NRS11" s="85"/>
      <c r="NRT11" s="85"/>
      <c r="NRU11" s="86"/>
      <c r="NRV11" s="85"/>
      <c r="NRW11" s="83"/>
      <c r="NRX11" s="83"/>
      <c r="NRY11" s="83"/>
      <c r="NRZ11" s="84"/>
      <c r="NSA11" s="83"/>
      <c r="NSB11" s="83"/>
      <c r="NSC11" s="83"/>
      <c r="NSD11" s="83"/>
      <c r="NSE11" s="85"/>
      <c r="NSF11" s="85"/>
      <c r="NSG11" s="85"/>
      <c r="NSH11" s="86"/>
      <c r="NSI11" s="85"/>
      <c r="NSJ11" s="83"/>
      <c r="NSK11" s="83"/>
      <c r="NSL11" s="83"/>
      <c r="NSM11" s="84"/>
      <c r="NSN11" s="83"/>
      <c r="NSO11" s="83"/>
      <c r="NSP11" s="83"/>
      <c r="NSQ11" s="83"/>
      <c r="NSR11" s="85"/>
      <c r="NSS11" s="85"/>
      <c r="NST11" s="85"/>
      <c r="NSU11" s="86"/>
      <c r="NSV11" s="85"/>
      <c r="NSW11" s="83"/>
      <c r="NSX11" s="83"/>
      <c r="NSY11" s="83"/>
      <c r="NSZ11" s="84"/>
      <c r="NTA11" s="83"/>
      <c r="NTB11" s="83"/>
      <c r="NTC11" s="83"/>
      <c r="NTD11" s="83"/>
      <c r="NTE11" s="85"/>
      <c r="NTF11" s="85"/>
      <c r="NTG11" s="85"/>
      <c r="NTH11" s="86"/>
      <c r="NTI11" s="85"/>
      <c r="NTJ11" s="83"/>
      <c r="NTK11" s="83"/>
      <c r="NTL11" s="83"/>
      <c r="NTM11" s="84"/>
      <c r="NTN11" s="83"/>
      <c r="NTO11" s="83"/>
      <c r="NTP11" s="83"/>
      <c r="NTQ11" s="83"/>
      <c r="NTR11" s="85"/>
      <c r="NTS11" s="85"/>
      <c r="NTT11" s="85"/>
      <c r="NTU11" s="86"/>
      <c r="NTV11" s="85"/>
      <c r="NTW11" s="83"/>
      <c r="NTX11" s="83"/>
      <c r="NTY11" s="83"/>
      <c r="NTZ11" s="84"/>
      <c r="NUA11" s="83"/>
      <c r="NUB11" s="83"/>
      <c r="NUC11" s="83"/>
      <c r="NUD11" s="83"/>
      <c r="NUE11" s="85"/>
      <c r="NUF11" s="85"/>
      <c r="NUG11" s="85"/>
      <c r="NUH11" s="86"/>
      <c r="NUI11" s="85"/>
      <c r="NUJ11" s="83"/>
      <c r="NUK11" s="83"/>
      <c r="NUL11" s="83"/>
      <c r="NUM11" s="84"/>
      <c r="NUN11" s="83"/>
      <c r="NUO11" s="83"/>
      <c r="NUP11" s="83"/>
      <c r="NUQ11" s="83"/>
      <c r="NUR11" s="85"/>
      <c r="NUS11" s="85"/>
      <c r="NUT11" s="85"/>
      <c r="NUU11" s="86"/>
      <c r="NUV11" s="85"/>
      <c r="NUW11" s="83"/>
      <c r="NUX11" s="83"/>
      <c r="NUY11" s="83"/>
      <c r="NUZ11" s="84"/>
      <c r="NVA11" s="83"/>
      <c r="NVB11" s="83"/>
      <c r="NVC11" s="83"/>
      <c r="NVD11" s="83"/>
      <c r="NVE11" s="85"/>
      <c r="NVF11" s="85"/>
      <c r="NVG11" s="85"/>
      <c r="NVH11" s="86"/>
      <c r="NVI11" s="85"/>
      <c r="NVJ11" s="83"/>
      <c r="NVK11" s="83"/>
      <c r="NVL11" s="83"/>
      <c r="NVM11" s="84"/>
      <c r="NVN11" s="83"/>
      <c r="NVO11" s="83"/>
      <c r="NVP11" s="83"/>
      <c r="NVQ11" s="83"/>
      <c r="NVR11" s="85"/>
      <c r="NVS11" s="85"/>
      <c r="NVT11" s="85"/>
      <c r="NVU11" s="86"/>
      <c r="NVV11" s="85"/>
      <c r="NVW11" s="83"/>
      <c r="NVX11" s="83"/>
      <c r="NVY11" s="83"/>
      <c r="NVZ11" s="84"/>
      <c r="NWA11" s="83"/>
      <c r="NWB11" s="83"/>
      <c r="NWC11" s="83"/>
      <c r="NWD11" s="83"/>
      <c r="NWE11" s="85"/>
      <c r="NWF11" s="85"/>
      <c r="NWG11" s="85"/>
      <c r="NWH11" s="86"/>
      <c r="NWI11" s="85"/>
      <c r="NWJ11" s="83"/>
      <c r="NWK11" s="83"/>
      <c r="NWL11" s="83"/>
      <c r="NWM11" s="84"/>
      <c r="NWN11" s="83"/>
      <c r="NWO11" s="83"/>
      <c r="NWP11" s="83"/>
      <c r="NWQ11" s="83"/>
      <c r="NWR11" s="85"/>
      <c r="NWS11" s="85"/>
      <c r="NWT11" s="85"/>
      <c r="NWU11" s="86"/>
      <c r="NWV11" s="85"/>
      <c r="NWW11" s="83"/>
      <c r="NWX11" s="83"/>
      <c r="NWY11" s="83"/>
      <c r="NWZ11" s="84"/>
      <c r="NXA11" s="83"/>
      <c r="NXB11" s="83"/>
      <c r="NXC11" s="83"/>
      <c r="NXD11" s="83"/>
      <c r="NXE11" s="85"/>
      <c r="NXF11" s="85"/>
      <c r="NXG11" s="85"/>
      <c r="NXH11" s="86"/>
      <c r="NXI11" s="85"/>
      <c r="NXJ11" s="83"/>
      <c r="NXK11" s="83"/>
      <c r="NXL11" s="83"/>
      <c r="NXM11" s="84"/>
      <c r="NXN11" s="83"/>
      <c r="NXO11" s="83"/>
      <c r="NXP11" s="83"/>
      <c r="NXQ11" s="83"/>
      <c r="NXR11" s="85"/>
      <c r="NXS11" s="85"/>
      <c r="NXT11" s="85"/>
      <c r="NXU11" s="86"/>
      <c r="NXV11" s="85"/>
      <c r="NXW11" s="83"/>
      <c r="NXX11" s="83"/>
      <c r="NXY11" s="83"/>
      <c r="NXZ11" s="84"/>
      <c r="NYA11" s="83"/>
      <c r="NYB11" s="83"/>
      <c r="NYC11" s="83"/>
      <c r="NYD11" s="83"/>
      <c r="NYE11" s="85"/>
      <c r="NYF11" s="85"/>
      <c r="NYG11" s="85"/>
      <c r="NYH11" s="86"/>
      <c r="NYI11" s="85"/>
      <c r="NYJ11" s="83"/>
      <c r="NYK11" s="83"/>
      <c r="NYL11" s="83"/>
      <c r="NYM11" s="84"/>
      <c r="NYN11" s="83"/>
      <c r="NYO11" s="83"/>
      <c r="NYP11" s="83"/>
      <c r="NYQ11" s="83"/>
      <c r="NYR11" s="85"/>
      <c r="NYS11" s="85"/>
      <c r="NYT11" s="85"/>
      <c r="NYU11" s="86"/>
      <c r="NYV11" s="85"/>
      <c r="NYW11" s="83"/>
      <c r="NYX11" s="83"/>
      <c r="NYY11" s="83"/>
      <c r="NYZ11" s="84"/>
      <c r="NZA11" s="83"/>
      <c r="NZB11" s="83"/>
      <c r="NZC11" s="83"/>
      <c r="NZD11" s="83"/>
      <c r="NZE11" s="85"/>
      <c r="NZF11" s="85"/>
      <c r="NZG11" s="85"/>
      <c r="NZH11" s="86"/>
      <c r="NZI11" s="85"/>
      <c r="NZJ11" s="83"/>
      <c r="NZK11" s="83"/>
      <c r="NZL11" s="83"/>
      <c r="NZM11" s="84"/>
      <c r="NZN11" s="83"/>
      <c r="NZO11" s="83"/>
      <c r="NZP11" s="83"/>
      <c r="NZQ11" s="83"/>
      <c r="NZR11" s="85"/>
      <c r="NZS11" s="85"/>
      <c r="NZT11" s="85"/>
      <c r="NZU11" s="86"/>
      <c r="NZV11" s="85"/>
      <c r="NZW11" s="83"/>
      <c r="NZX11" s="83"/>
      <c r="NZY11" s="83"/>
      <c r="NZZ11" s="84"/>
      <c r="OAA11" s="83"/>
      <c r="OAB11" s="83"/>
      <c r="OAC11" s="83"/>
      <c r="OAD11" s="83"/>
      <c r="OAE11" s="85"/>
      <c r="OAF11" s="85"/>
      <c r="OAG11" s="85"/>
      <c r="OAH11" s="86"/>
      <c r="OAI11" s="85"/>
      <c r="OAJ11" s="83"/>
      <c r="OAK11" s="83"/>
      <c r="OAL11" s="83"/>
      <c r="OAM11" s="84"/>
      <c r="OAN11" s="83"/>
      <c r="OAO11" s="83"/>
      <c r="OAP11" s="83"/>
      <c r="OAQ11" s="83"/>
      <c r="OAR11" s="85"/>
      <c r="OAS11" s="85"/>
      <c r="OAT11" s="85"/>
      <c r="OAU11" s="86"/>
      <c r="OAV11" s="85"/>
      <c r="OAW11" s="83"/>
      <c r="OAX11" s="83"/>
      <c r="OAY11" s="83"/>
      <c r="OAZ11" s="84"/>
      <c r="OBA11" s="83"/>
      <c r="OBB11" s="83"/>
      <c r="OBC11" s="83"/>
      <c r="OBD11" s="83"/>
      <c r="OBE11" s="85"/>
      <c r="OBF11" s="85"/>
      <c r="OBG11" s="85"/>
      <c r="OBH11" s="86"/>
      <c r="OBI11" s="85"/>
      <c r="OBJ11" s="83"/>
      <c r="OBK11" s="83"/>
      <c r="OBL11" s="83"/>
      <c r="OBM11" s="84"/>
      <c r="OBN11" s="83"/>
      <c r="OBO11" s="83"/>
      <c r="OBP11" s="83"/>
      <c r="OBQ11" s="83"/>
      <c r="OBR11" s="85"/>
      <c r="OBS11" s="85"/>
      <c r="OBT11" s="85"/>
      <c r="OBU11" s="86"/>
      <c r="OBV11" s="85"/>
      <c r="OBW11" s="83"/>
      <c r="OBX11" s="83"/>
      <c r="OBY11" s="83"/>
      <c r="OBZ11" s="84"/>
      <c r="OCA11" s="83"/>
      <c r="OCB11" s="83"/>
      <c r="OCC11" s="83"/>
      <c r="OCD11" s="83"/>
      <c r="OCE11" s="85"/>
      <c r="OCF11" s="85"/>
      <c r="OCG11" s="85"/>
      <c r="OCH11" s="86"/>
      <c r="OCI11" s="85"/>
      <c r="OCJ11" s="83"/>
      <c r="OCK11" s="83"/>
      <c r="OCL11" s="83"/>
      <c r="OCM11" s="84"/>
      <c r="OCN11" s="83"/>
      <c r="OCO11" s="83"/>
      <c r="OCP11" s="83"/>
      <c r="OCQ11" s="83"/>
      <c r="OCR11" s="85"/>
      <c r="OCS11" s="85"/>
      <c r="OCT11" s="85"/>
      <c r="OCU11" s="86"/>
      <c r="OCV11" s="85"/>
      <c r="OCW11" s="83"/>
      <c r="OCX11" s="83"/>
      <c r="OCY11" s="83"/>
      <c r="OCZ11" s="84"/>
      <c r="ODA11" s="83"/>
      <c r="ODB11" s="83"/>
      <c r="ODC11" s="83"/>
      <c r="ODD11" s="83"/>
      <c r="ODE11" s="85"/>
      <c r="ODF11" s="85"/>
      <c r="ODG11" s="85"/>
      <c r="ODH11" s="86"/>
      <c r="ODI11" s="85"/>
      <c r="ODJ11" s="83"/>
      <c r="ODK11" s="83"/>
      <c r="ODL11" s="83"/>
      <c r="ODM11" s="84"/>
      <c r="ODN11" s="83"/>
      <c r="ODO11" s="83"/>
      <c r="ODP11" s="83"/>
      <c r="ODQ11" s="83"/>
      <c r="ODR11" s="85"/>
      <c r="ODS11" s="85"/>
      <c r="ODT11" s="85"/>
      <c r="ODU11" s="86"/>
      <c r="ODV11" s="85"/>
      <c r="ODW11" s="83"/>
      <c r="ODX11" s="83"/>
      <c r="ODY11" s="83"/>
      <c r="ODZ11" s="84"/>
      <c r="OEA11" s="83"/>
      <c r="OEB11" s="83"/>
      <c r="OEC11" s="83"/>
      <c r="OED11" s="83"/>
      <c r="OEE11" s="85"/>
      <c r="OEF11" s="85"/>
      <c r="OEG11" s="85"/>
      <c r="OEH11" s="86"/>
      <c r="OEI11" s="85"/>
      <c r="OEJ11" s="83"/>
      <c r="OEK11" s="83"/>
      <c r="OEL11" s="83"/>
      <c r="OEM11" s="84"/>
      <c r="OEN11" s="83"/>
      <c r="OEO11" s="83"/>
      <c r="OEP11" s="83"/>
      <c r="OEQ11" s="83"/>
      <c r="OER11" s="85"/>
      <c r="OES11" s="85"/>
      <c r="OET11" s="85"/>
      <c r="OEU11" s="86"/>
      <c r="OEV11" s="85"/>
      <c r="OEW11" s="83"/>
      <c r="OEX11" s="83"/>
      <c r="OEY11" s="83"/>
      <c r="OEZ11" s="84"/>
      <c r="OFA11" s="83"/>
      <c r="OFB11" s="83"/>
      <c r="OFC11" s="83"/>
      <c r="OFD11" s="83"/>
      <c r="OFE11" s="85"/>
      <c r="OFF11" s="85"/>
      <c r="OFG11" s="85"/>
      <c r="OFH11" s="86"/>
      <c r="OFI11" s="85"/>
      <c r="OFJ11" s="83"/>
      <c r="OFK11" s="83"/>
      <c r="OFL11" s="83"/>
      <c r="OFM11" s="84"/>
      <c r="OFN11" s="83"/>
      <c r="OFO11" s="83"/>
      <c r="OFP11" s="83"/>
      <c r="OFQ11" s="83"/>
      <c r="OFR11" s="85"/>
      <c r="OFS11" s="85"/>
      <c r="OFT11" s="85"/>
      <c r="OFU11" s="86"/>
      <c r="OFV11" s="85"/>
      <c r="OFW11" s="83"/>
      <c r="OFX11" s="83"/>
      <c r="OFY11" s="83"/>
      <c r="OFZ11" s="84"/>
      <c r="OGA11" s="83"/>
      <c r="OGB11" s="83"/>
      <c r="OGC11" s="83"/>
      <c r="OGD11" s="83"/>
      <c r="OGE11" s="85"/>
      <c r="OGF11" s="85"/>
      <c r="OGG11" s="85"/>
      <c r="OGH11" s="86"/>
      <c r="OGI11" s="85"/>
      <c r="OGJ11" s="83"/>
      <c r="OGK11" s="83"/>
      <c r="OGL11" s="83"/>
      <c r="OGM11" s="84"/>
      <c r="OGN11" s="83"/>
      <c r="OGO11" s="83"/>
      <c r="OGP11" s="83"/>
      <c r="OGQ11" s="83"/>
      <c r="OGR11" s="85"/>
      <c r="OGS11" s="85"/>
      <c r="OGT11" s="85"/>
      <c r="OGU11" s="86"/>
      <c r="OGV11" s="85"/>
      <c r="OGW11" s="83"/>
      <c r="OGX11" s="83"/>
      <c r="OGY11" s="83"/>
      <c r="OGZ11" s="84"/>
      <c r="OHA11" s="83"/>
      <c r="OHB11" s="83"/>
      <c r="OHC11" s="83"/>
      <c r="OHD11" s="83"/>
      <c r="OHE11" s="85"/>
      <c r="OHF11" s="85"/>
      <c r="OHG11" s="85"/>
      <c r="OHH11" s="86"/>
      <c r="OHI11" s="85"/>
      <c r="OHJ11" s="83"/>
      <c r="OHK11" s="83"/>
      <c r="OHL11" s="83"/>
      <c r="OHM11" s="84"/>
      <c r="OHN11" s="83"/>
      <c r="OHO11" s="83"/>
      <c r="OHP11" s="83"/>
      <c r="OHQ11" s="83"/>
      <c r="OHR11" s="85"/>
      <c r="OHS11" s="85"/>
      <c r="OHT11" s="85"/>
      <c r="OHU11" s="86"/>
      <c r="OHV11" s="85"/>
      <c r="OHW11" s="83"/>
      <c r="OHX11" s="83"/>
      <c r="OHY11" s="83"/>
      <c r="OHZ11" s="84"/>
      <c r="OIA11" s="83"/>
      <c r="OIB11" s="83"/>
      <c r="OIC11" s="83"/>
      <c r="OID11" s="83"/>
      <c r="OIE11" s="85"/>
      <c r="OIF11" s="85"/>
      <c r="OIG11" s="85"/>
      <c r="OIH11" s="86"/>
      <c r="OII11" s="85"/>
      <c r="OIJ11" s="83"/>
      <c r="OIK11" s="83"/>
      <c r="OIL11" s="83"/>
      <c r="OIM11" s="84"/>
      <c r="OIN11" s="83"/>
      <c r="OIO11" s="83"/>
      <c r="OIP11" s="83"/>
      <c r="OIQ11" s="83"/>
      <c r="OIR11" s="85"/>
      <c r="OIS11" s="85"/>
      <c r="OIT11" s="85"/>
      <c r="OIU11" s="86"/>
      <c r="OIV11" s="85"/>
      <c r="OIW11" s="83"/>
      <c r="OIX11" s="83"/>
      <c r="OIY11" s="83"/>
      <c r="OIZ11" s="84"/>
      <c r="OJA11" s="83"/>
      <c r="OJB11" s="83"/>
      <c r="OJC11" s="83"/>
      <c r="OJD11" s="83"/>
      <c r="OJE11" s="85"/>
      <c r="OJF11" s="85"/>
      <c r="OJG11" s="85"/>
      <c r="OJH11" s="86"/>
      <c r="OJI11" s="85"/>
      <c r="OJJ11" s="83"/>
      <c r="OJK11" s="83"/>
      <c r="OJL11" s="83"/>
      <c r="OJM11" s="84"/>
      <c r="OJN11" s="83"/>
      <c r="OJO11" s="83"/>
      <c r="OJP11" s="83"/>
      <c r="OJQ11" s="83"/>
      <c r="OJR11" s="85"/>
      <c r="OJS11" s="85"/>
      <c r="OJT11" s="85"/>
      <c r="OJU11" s="86"/>
      <c r="OJV11" s="85"/>
      <c r="OJW11" s="83"/>
      <c r="OJX11" s="83"/>
      <c r="OJY11" s="83"/>
      <c r="OJZ11" s="84"/>
      <c r="OKA11" s="83"/>
      <c r="OKB11" s="83"/>
      <c r="OKC11" s="83"/>
      <c r="OKD11" s="83"/>
      <c r="OKE11" s="85"/>
      <c r="OKF11" s="85"/>
      <c r="OKG11" s="85"/>
      <c r="OKH11" s="86"/>
      <c r="OKI11" s="85"/>
      <c r="OKJ11" s="83"/>
      <c r="OKK11" s="83"/>
      <c r="OKL11" s="83"/>
      <c r="OKM11" s="84"/>
      <c r="OKN11" s="83"/>
      <c r="OKO11" s="83"/>
      <c r="OKP11" s="83"/>
      <c r="OKQ11" s="83"/>
      <c r="OKR11" s="85"/>
      <c r="OKS11" s="85"/>
      <c r="OKT11" s="85"/>
      <c r="OKU11" s="86"/>
      <c r="OKV11" s="85"/>
      <c r="OKW11" s="83"/>
      <c r="OKX11" s="83"/>
      <c r="OKY11" s="83"/>
      <c r="OKZ11" s="84"/>
      <c r="OLA11" s="83"/>
      <c r="OLB11" s="83"/>
      <c r="OLC11" s="83"/>
      <c r="OLD11" s="83"/>
      <c r="OLE11" s="85"/>
      <c r="OLF11" s="85"/>
      <c r="OLG11" s="85"/>
      <c r="OLH11" s="86"/>
      <c r="OLI11" s="85"/>
      <c r="OLJ11" s="83"/>
      <c r="OLK11" s="83"/>
      <c r="OLL11" s="83"/>
      <c r="OLM11" s="84"/>
      <c r="OLN11" s="83"/>
      <c r="OLO11" s="83"/>
      <c r="OLP11" s="83"/>
      <c r="OLQ11" s="83"/>
      <c r="OLR11" s="85"/>
      <c r="OLS11" s="85"/>
      <c r="OLT11" s="85"/>
      <c r="OLU11" s="86"/>
      <c r="OLV11" s="85"/>
      <c r="OLW11" s="83"/>
      <c r="OLX11" s="83"/>
      <c r="OLY11" s="83"/>
      <c r="OLZ11" s="84"/>
      <c r="OMA11" s="83"/>
      <c r="OMB11" s="83"/>
      <c r="OMC11" s="83"/>
      <c r="OMD11" s="83"/>
      <c r="OME11" s="85"/>
      <c r="OMF11" s="85"/>
      <c r="OMG11" s="85"/>
      <c r="OMH11" s="86"/>
      <c r="OMI11" s="85"/>
      <c r="OMJ11" s="83"/>
      <c r="OMK11" s="83"/>
      <c r="OML11" s="83"/>
      <c r="OMM11" s="84"/>
      <c r="OMN11" s="83"/>
      <c r="OMO11" s="83"/>
      <c r="OMP11" s="83"/>
      <c r="OMQ11" s="83"/>
      <c r="OMR11" s="85"/>
      <c r="OMS11" s="85"/>
      <c r="OMT11" s="85"/>
      <c r="OMU11" s="86"/>
      <c r="OMV11" s="85"/>
      <c r="OMW11" s="83"/>
      <c r="OMX11" s="83"/>
      <c r="OMY11" s="83"/>
      <c r="OMZ11" s="84"/>
      <c r="ONA11" s="83"/>
      <c r="ONB11" s="83"/>
      <c r="ONC11" s="83"/>
      <c r="OND11" s="83"/>
      <c r="ONE11" s="85"/>
      <c r="ONF11" s="85"/>
      <c r="ONG11" s="85"/>
      <c r="ONH11" s="86"/>
      <c r="ONI11" s="85"/>
      <c r="ONJ11" s="83"/>
      <c r="ONK11" s="83"/>
      <c r="ONL11" s="83"/>
      <c r="ONM11" s="84"/>
      <c r="ONN11" s="83"/>
      <c r="ONO11" s="83"/>
      <c r="ONP11" s="83"/>
      <c r="ONQ11" s="83"/>
      <c r="ONR11" s="85"/>
      <c r="ONS11" s="85"/>
      <c r="ONT11" s="85"/>
      <c r="ONU11" s="86"/>
      <c r="ONV11" s="85"/>
      <c r="ONW11" s="83"/>
      <c r="ONX11" s="83"/>
      <c r="ONY11" s="83"/>
      <c r="ONZ11" s="84"/>
      <c r="OOA11" s="83"/>
      <c r="OOB11" s="83"/>
      <c r="OOC11" s="83"/>
      <c r="OOD11" s="83"/>
      <c r="OOE11" s="85"/>
      <c r="OOF11" s="85"/>
      <c r="OOG11" s="85"/>
      <c r="OOH11" s="86"/>
      <c r="OOI11" s="85"/>
      <c r="OOJ11" s="83"/>
      <c r="OOK11" s="83"/>
      <c r="OOL11" s="83"/>
      <c r="OOM11" s="84"/>
      <c r="OON11" s="83"/>
      <c r="OOO11" s="83"/>
      <c r="OOP11" s="83"/>
      <c r="OOQ11" s="83"/>
      <c r="OOR11" s="85"/>
      <c r="OOS11" s="85"/>
      <c r="OOT11" s="85"/>
      <c r="OOU11" s="86"/>
      <c r="OOV11" s="85"/>
      <c r="OOW11" s="83"/>
      <c r="OOX11" s="83"/>
      <c r="OOY11" s="83"/>
      <c r="OOZ11" s="84"/>
      <c r="OPA11" s="83"/>
      <c r="OPB11" s="83"/>
      <c r="OPC11" s="83"/>
      <c r="OPD11" s="83"/>
      <c r="OPE11" s="85"/>
      <c r="OPF11" s="85"/>
      <c r="OPG11" s="85"/>
      <c r="OPH11" s="86"/>
      <c r="OPI11" s="85"/>
      <c r="OPJ11" s="83"/>
      <c r="OPK11" s="83"/>
      <c r="OPL11" s="83"/>
      <c r="OPM11" s="84"/>
      <c r="OPN11" s="83"/>
      <c r="OPO11" s="83"/>
      <c r="OPP11" s="83"/>
      <c r="OPQ11" s="83"/>
      <c r="OPR11" s="85"/>
      <c r="OPS11" s="85"/>
      <c r="OPT11" s="85"/>
      <c r="OPU11" s="86"/>
      <c r="OPV11" s="85"/>
      <c r="OPW11" s="83"/>
      <c r="OPX11" s="83"/>
      <c r="OPY11" s="83"/>
      <c r="OPZ11" s="84"/>
      <c r="OQA11" s="83"/>
      <c r="OQB11" s="83"/>
      <c r="OQC11" s="83"/>
      <c r="OQD11" s="83"/>
      <c r="OQE11" s="85"/>
      <c r="OQF11" s="85"/>
      <c r="OQG11" s="85"/>
      <c r="OQH11" s="86"/>
      <c r="OQI11" s="85"/>
      <c r="OQJ11" s="83"/>
      <c r="OQK11" s="83"/>
      <c r="OQL11" s="83"/>
      <c r="OQM11" s="84"/>
      <c r="OQN11" s="83"/>
      <c r="OQO11" s="83"/>
      <c r="OQP11" s="83"/>
      <c r="OQQ11" s="83"/>
      <c r="OQR11" s="85"/>
      <c r="OQS11" s="85"/>
      <c r="OQT11" s="85"/>
      <c r="OQU11" s="86"/>
      <c r="OQV11" s="85"/>
      <c r="OQW11" s="83"/>
      <c r="OQX11" s="83"/>
      <c r="OQY11" s="83"/>
      <c r="OQZ11" s="84"/>
      <c r="ORA11" s="83"/>
      <c r="ORB11" s="83"/>
      <c r="ORC11" s="83"/>
      <c r="ORD11" s="83"/>
      <c r="ORE11" s="85"/>
      <c r="ORF11" s="85"/>
      <c r="ORG11" s="85"/>
      <c r="ORH11" s="86"/>
      <c r="ORI11" s="85"/>
      <c r="ORJ11" s="83"/>
      <c r="ORK11" s="83"/>
      <c r="ORL11" s="83"/>
      <c r="ORM11" s="84"/>
      <c r="ORN11" s="83"/>
      <c r="ORO11" s="83"/>
      <c r="ORP11" s="83"/>
      <c r="ORQ11" s="83"/>
      <c r="ORR11" s="85"/>
      <c r="ORS11" s="85"/>
      <c r="ORT11" s="85"/>
      <c r="ORU11" s="86"/>
      <c r="ORV11" s="85"/>
      <c r="ORW11" s="83"/>
      <c r="ORX11" s="83"/>
      <c r="ORY11" s="83"/>
      <c r="ORZ11" s="84"/>
      <c r="OSA11" s="83"/>
      <c r="OSB11" s="83"/>
      <c r="OSC11" s="83"/>
      <c r="OSD11" s="83"/>
      <c r="OSE11" s="85"/>
      <c r="OSF11" s="85"/>
      <c r="OSG11" s="85"/>
      <c r="OSH11" s="86"/>
      <c r="OSI11" s="85"/>
      <c r="OSJ11" s="83"/>
      <c r="OSK11" s="83"/>
      <c r="OSL11" s="83"/>
      <c r="OSM11" s="84"/>
      <c r="OSN11" s="83"/>
      <c r="OSO11" s="83"/>
      <c r="OSP11" s="83"/>
      <c r="OSQ11" s="83"/>
      <c r="OSR11" s="85"/>
      <c r="OSS11" s="85"/>
      <c r="OST11" s="85"/>
      <c r="OSU11" s="86"/>
      <c r="OSV11" s="85"/>
      <c r="OSW11" s="83"/>
      <c r="OSX11" s="83"/>
      <c r="OSY11" s="83"/>
      <c r="OSZ11" s="84"/>
      <c r="OTA11" s="83"/>
      <c r="OTB11" s="83"/>
      <c r="OTC11" s="83"/>
      <c r="OTD11" s="83"/>
      <c r="OTE11" s="85"/>
      <c r="OTF11" s="85"/>
      <c r="OTG11" s="85"/>
      <c r="OTH11" s="86"/>
      <c r="OTI11" s="85"/>
      <c r="OTJ11" s="83"/>
      <c r="OTK11" s="83"/>
      <c r="OTL11" s="83"/>
      <c r="OTM11" s="84"/>
      <c r="OTN11" s="83"/>
      <c r="OTO11" s="83"/>
      <c r="OTP11" s="83"/>
      <c r="OTQ11" s="83"/>
      <c r="OTR11" s="85"/>
      <c r="OTS11" s="85"/>
      <c r="OTT11" s="85"/>
      <c r="OTU11" s="86"/>
      <c r="OTV11" s="85"/>
      <c r="OTW11" s="83"/>
      <c r="OTX11" s="83"/>
      <c r="OTY11" s="83"/>
      <c r="OTZ11" s="84"/>
      <c r="OUA11" s="83"/>
      <c r="OUB11" s="83"/>
      <c r="OUC11" s="83"/>
      <c r="OUD11" s="83"/>
      <c r="OUE11" s="85"/>
      <c r="OUF11" s="85"/>
      <c r="OUG11" s="85"/>
      <c r="OUH11" s="86"/>
      <c r="OUI11" s="85"/>
      <c r="OUJ11" s="83"/>
      <c r="OUK11" s="83"/>
      <c r="OUL11" s="83"/>
      <c r="OUM11" s="84"/>
      <c r="OUN11" s="83"/>
      <c r="OUO11" s="83"/>
      <c r="OUP11" s="83"/>
      <c r="OUQ11" s="83"/>
      <c r="OUR11" s="85"/>
      <c r="OUS11" s="85"/>
      <c r="OUT11" s="85"/>
      <c r="OUU11" s="86"/>
      <c r="OUV11" s="85"/>
      <c r="OUW11" s="83"/>
      <c r="OUX11" s="83"/>
      <c r="OUY11" s="83"/>
      <c r="OUZ11" s="84"/>
      <c r="OVA11" s="83"/>
      <c r="OVB11" s="83"/>
      <c r="OVC11" s="83"/>
      <c r="OVD11" s="83"/>
      <c r="OVE11" s="85"/>
      <c r="OVF11" s="85"/>
      <c r="OVG11" s="85"/>
      <c r="OVH11" s="86"/>
      <c r="OVI11" s="85"/>
      <c r="OVJ11" s="83"/>
      <c r="OVK11" s="83"/>
      <c r="OVL11" s="83"/>
      <c r="OVM11" s="84"/>
      <c r="OVN11" s="83"/>
      <c r="OVO11" s="83"/>
      <c r="OVP11" s="83"/>
      <c r="OVQ11" s="83"/>
      <c r="OVR11" s="85"/>
      <c r="OVS11" s="85"/>
      <c r="OVT11" s="85"/>
      <c r="OVU11" s="86"/>
      <c r="OVV11" s="85"/>
      <c r="OVW11" s="83"/>
      <c r="OVX11" s="83"/>
      <c r="OVY11" s="83"/>
      <c r="OVZ11" s="84"/>
      <c r="OWA11" s="83"/>
      <c r="OWB11" s="83"/>
      <c r="OWC11" s="83"/>
      <c r="OWD11" s="83"/>
      <c r="OWE11" s="85"/>
      <c r="OWF11" s="85"/>
      <c r="OWG11" s="85"/>
      <c r="OWH11" s="86"/>
      <c r="OWI11" s="85"/>
      <c r="OWJ11" s="83"/>
      <c r="OWK11" s="83"/>
      <c r="OWL11" s="83"/>
      <c r="OWM11" s="84"/>
      <c r="OWN11" s="83"/>
      <c r="OWO11" s="83"/>
      <c r="OWP11" s="83"/>
      <c r="OWQ11" s="83"/>
      <c r="OWR11" s="85"/>
      <c r="OWS11" s="85"/>
      <c r="OWT11" s="85"/>
      <c r="OWU11" s="86"/>
      <c r="OWV11" s="85"/>
      <c r="OWW11" s="83"/>
      <c r="OWX11" s="83"/>
      <c r="OWY11" s="83"/>
      <c r="OWZ11" s="84"/>
      <c r="OXA11" s="83"/>
      <c r="OXB11" s="83"/>
      <c r="OXC11" s="83"/>
      <c r="OXD11" s="83"/>
      <c r="OXE11" s="85"/>
      <c r="OXF11" s="85"/>
      <c r="OXG11" s="85"/>
      <c r="OXH11" s="86"/>
      <c r="OXI11" s="85"/>
      <c r="OXJ11" s="83"/>
      <c r="OXK11" s="83"/>
      <c r="OXL11" s="83"/>
      <c r="OXM11" s="84"/>
      <c r="OXN11" s="83"/>
      <c r="OXO11" s="83"/>
      <c r="OXP11" s="83"/>
      <c r="OXQ11" s="83"/>
      <c r="OXR11" s="85"/>
      <c r="OXS11" s="85"/>
      <c r="OXT11" s="85"/>
      <c r="OXU11" s="86"/>
      <c r="OXV11" s="85"/>
      <c r="OXW11" s="83"/>
      <c r="OXX11" s="83"/>
      <c r="OXY11" s="83"/>
      <c r="OXZ11" s="84"/>
      <c r="OYA11" s="83"/>
      <c r="OYB11" s="83"/>
      <c r="OYC11" s="83"/>
      <c r="OYD11" s="83"/>
      <c r="OYE11" s="85"/>
      <c r="OYF11" s="85"/>
      <c r="OYG11" s="85"/>
      <c r="OYH11" s="86"/>
      <c r="OYI11" s="85"/>
      <c r="OYJ11" s="83"/>
      <c r="OYK11" s="83"/>
      <c r="OYL11" s="83"/>
      <c r="OYM11" s="84"/>
      <c r="OYN11" s="83"/>
      <c r="OYO11" s="83"/>
      <c r="OYP11" s="83"/>
      <c r="OYQ11" s="83"/>
      <c r="OYR11" s="85"/>
      <c r="OYS11" s="85"/>
      <c r="OYT11" s="85"/>
      <c r="OYU11" s="86"/>
      <c r="OYV11" s="85"/>
      <c r="OYW11" s="83"/>
      <c r="OYX11" s="83"/>
      <c r="OYY11" s="83"/>
      <c r="OYZ11" s="84"/>
      <c r="OZA11" s="83"/>
      <c r="OZB11" s="83"/>
      <c r="OZC11" s="83"/>
      <c r="OZD11" s="83"/>
      <c r="OZE11" s="85"/>
      <c r="OZF11" s="85"/>
      <c r="OZG11" s="85"/>
      <c r="OZH11" s="86"/>
      <c r="OZI11" s="85"/>
      <c r="OZJ11" s="83"/>
      <c r="OZK11" s="83"/>
      <c r="OZL11" s="83"/>
      <c r="OZM11" s="84"/>
      <c r="OZN11" s="83"/>
      <c r="OZO11" s="83"/>
      <c r="OZP11" s="83"/>
      <c r="OZQ11" s="83"/>
      <c r="OZR11" s="85"/>
      <c r="OZS11" s="85"/>
      <c r="OZT11" s="85"/>
      <c r="OZU11" s="86"/>
      <c r="OZV11" s="85"/>
      <c r="OZW11" s="83"/>
      <c r="OZX11" s="83"/>
      <c r="OZY11" s="83"/>
      <c r="OZZ11" s="84"/>
      <c r="PAA11" s="83"/>
      <c r="PAB11" s="83"/>
      <c r="PAC11" s="83"/>
      <c r="PAD11" s="83"/>
      <c r="PAE11" s="85"/>
      <c r="PAF11" s="85"/>
      <c r="PAG11" s="85"/>
      <c r="PAH11" s="86"/>
      <c r="PAI11" s="85"/>
      <c r="PAJ11" s="83"/>
      <c r="PAK11" s="83"/>
      <c r="PAL11" s="83"/>
      <c r="PAM11" s="84"/>
      <c r="PAN11" s="83"/>
      <c r="PAO11" s="83"/>
      <c r="PAP11" s="83"/>
      <c r="PAQ11" s="83"/>
      <c r="PAR11" s="85"/>
      <c r="PAS11" s="85"/>
      <c r="PAT11" s="85"/>
      <c r="PAU11" s="86"/>
      <c r="PAV11" s="85"/>
      <c r="PAW11" s="83"/>
      <c r="PAX11" s="83"/>
      <c r="PAY11" s="83"/>
      <c r="PAZ11" s="84"/>
      <c r="PBA11" s="83"/>
      <c r="PBB11" s="83"/>
      <c r="PBC11" s="83"/>
      <c r="PBD11" s="83"/>
      <c r="PBE11" s="85"/>
      <c r="PBF11" s="85"/>
      <c r="PBG11" s="85"/>
      <c r="PBH11" s="86"/>
      <c r="PBI11" s="85"/>
      <c r="PBJ11" s="83"/>
      <c r="PBK11" s="83"/>
      <c r="PBL11" s="83"/>
      <c r="PBM11" s="84"/>
      <c r="PBN11" s="83"/>
      <c r="PBO11" s="83"/>
      <c r="PBP11" s="83"/>
      <c r="PBQ11" s="83"/>
      <c r="PBR11" s="85"/>
      <c r="PBS11" s="85"/>
      <c r="PBT11" s="85"/>
      <c r="PBU11" s="86"/>
      <c r="PBV11" s="85"/>
      <c r="PBW11" s="83"/>
      <c r="PBX11" s="83"/>
      <c r="PBY11" s="83"/>
      <c r="PBZ11" s="84"/>
      <c r="PCA11" s="83"/>
      <c r="PCB11" s="83"/>
      <c r="PCC11" s="83"/>
      <c r="PCD11" s="83"/>
      <c r="PCE11" s="85"/>
      <c r="PCF11" s="85"/>
      <c r="PCG11" s="85"/>
      <c r="PCH11" s="86"/>
      <c r="PCI11" s="85"/>
      <c r="PCJ11" s="83"/>
      <c r="PCK11" s="83"/>
      <c r="PCL11" s="83"/>
      <c r="PCM11" s="84"/>
      <c r="PCN11" s="83"/>
      <c r="PCO11" s="83"/>
      <c r="PCP11" s="83"/>
      <c r="PCQ11" s="83"/>
      <c r="PCR11" s="85"/>
      <c r="PCS11" s="85"/>
      <c r="PCT11" s="85"/>
      <c r="PCU11" s="86"/>
      <c r="PCV11" s="85"/>
      <c r="PCW11" s="83"/>
      <c r="PCX11" s="83"/>
      <c r="PCY11" s="83"/>
      <c r="PCZ11" s="84"/>
      <c r="PDA11" s="83"/>
      <c r="PDB11" s="83"/>
      <c r="PDC11" s="83"/>
      <c r="PDD11" s="83"/>
      <c r="PDE11" s="85"/>
      <c r="PDF11" s="85"/>
      <c r="PDG11" s="85"/>
      <c r="PDH11" s="86"/>
      <c r="PDI11" s="85"/>
      <c r="PDJ11" s="83"/>
      <c r="PDK11" s="83"/>
      <c r="PDL11" s="83"/>
      <c r="PDM11" s="84"/>
      <c r="PDN11" s="83"/>
      <c r="PDO11" s="83"/>
      <c r="PDP11" s="83"/>
      <c r="PDQ11" s="83"/>
      <c r="PDR11" s="85"/>
      <c r="PDS11" s="85"/>
      <c r="PDT11" s="85"/>
      <c r="PDU11" s="86"/>
      <c r="PDV11" s="85"/>
      <c r="PDW11" s="83"/>
      <c r="PDX11" s="83"/>
      <c r="PDY11" s="83"/>
      <c r="PDZ11" s="84"/>
      <c r="PEA11" s="83"/>
      <c r="PEB11" s="83"/>
      <c r="PEC11" s="83"/>
      <c r="PED11" s="83"/>
      <c r="PEE11" s="85"/>
      <c r="PEF11" s="85"/>
      <c r="PEG11" s="85"/>
      <c r="PEH11" s="86"/>
      <c r="PEI11" s="85"/>
      <c r="PEJ11" s="83"/>
      <c r="PEK11" s="83"/>
      <c r="PEL11" s="83"/>
      <c r="PEM11" s="84"/>
      <c r="PEN11" s="83"/>
      <c r="PEO11" s="83"/>
      <c r="PEP11" s="83"/>
      <c r="PEQ11" s="83"/>
      <c r="PER11" s="85"/>
      <c r="PES11" s="85"/>
      <c r="PET11" s="85"/>
      <c r="PEU11" s="86"/>
      <c r="PEV11" s="85"/>
      <c r="PEW11" s="83"/>
      <c r="PEX11" s="83"/>
      <c r="PEY11" s="83"/>
      <c r="PEZ11" s="84"/>
      <c r="PFA11" s="83"/>
      <c r="PFB11" s="83"/>
      <c r="PFC11" s="83"/>
      <c r="PFD11" s="83"/>
      <c r="PFE11" s="85"/>
      <c r="PFF11" s="85"/>
      <c r="PFG11" s="85"/>
      <c r="PFH11" s="86"/>
      <c r="PFI11" s="85"/>
      <c r="PFJ11" s="83"/>
      <c r="PFK11" s="83"/>
      <c r="PFL11" s="83"/>
      <c r="PFM11" s="84"/>
      <c r="PFN11" s="83"/>
      <c r="PFO11" s="83"/>
      <c r="PFP11" s="83"/>
      <c r="PFQ11" s="83"/>
      <c r="PFR11" s="85"/>
      <c r="PFS11" s="85"/>
      <c r="PFT11" s="85"/>
      <c r="PFU11" s="86"/>
      <c r="PFV11" s="85"/>
      <c r="PFW11" s="83"/>
      <c r="PFX11" s="83"/>
      <c r="PFY11" s="83"/>
      <c r="PFZ11" s="84"/>
      <c r="PGA11" s="83"/>
      <c r="PGB11" s="83"/>
      <c r="PGC11" s="83"/>
      <c r="PGD11" s="83"/>
      <c r="PGE11" s="85"/>
      <c r="PGF11" s="85"/>
      <c r="PGG11" s="85"/>
      <c r="PGH11" s="86"/>
      <c r="PGI11" s="85"/>
      <c r="PGJ11" s="83"/>
      <c r="PGK11" s="83"/>
      <c r="PGL11" s="83"/>
      <c r="PGM11" s="84"/>
      <c r="PGN11" s="83"/>
      <c r="PGO11" s="83"/>
      <c r="PGP11" s="83"/>
      <c r="PGQ11" s="83"/>
      <c r="PGR11" s="85"/>
      <c r="PGS11" s="85"/>
      <c r="PGT11" s="85"/>
      <c r="PGU11" s="86"/>
      <c r="PGV11" s="85"/>
      <c r="PGW11" s="83"/>
      <c r="PGX11" s="83"/>
      <c r="PGY11" s="83"/>
      <c r="PGZ11" s="84"/>
      <c r="PHA11" s="83"/>
      <c r="PHB11" s="83"/>
      <c r="PHC11" s="83"/>
      <c r="PHD11" s="83"/>
      <c r="PHE11" s="85"/>
      <c r="PHF11" s="85"/>
      <c r="PHG11" s="85"/>
      <c r="PHH11" s="86"/>
      <c r="PHI11" s="85"/>
      <c r="PHJ11" s="83"/>
      <c r="PHK11" s="83"/>
      <c r="PHL11" s="83"/>
      <c r="PHM11" s="84"/>
      <c r="PHN11" s="83"/>
      <c r="PHO11" s="83"/>
      <c r="PHP11" s="83"/>
      <c r="PHQ11" s="83"/>
      <c r="PHR11" s="85"/>
      <c r="PHS11" s="85"/>
      <c r="PHT11" s="85"/>
      <c r="PHU11" s="86"/>
      <c r="PHV11" s="85"/>
      <c r="PHW11" s="83"/>
      <c r="PHX11" s="83"/>
      <c r="PHY11" s="83"/>
      <c r="PHZ11" s="84"/>
      <c r="PIA11" s="83"/>
      <c r="PIB11" s="83"/>
      <c r="PIC11" s="83"/>
      <c r="PID11" s="83"/>
      <c r="PIE11" s="85"/>
      <c r="PIF11" s="85"/>
      <c r="PIG11" s="85"/>
      <c r="PIH11" s="86"/>
      <c r="PII11" s="85"/>
      <c r="PIJ11" s="83"/>
      <c r="PIK11" s="83"/>
      <c r="PIL11" s="83"/>
      <c r="PIM11" s="84"/>
      <c r="PIN11" s="83"/>
      <c r="PIO11" s="83"/>
      <c r="PIP11" s="83"/>
      <c r="PIQ11" s="83"/>
      <c r="PIR11" s="85"/>
      <c r="PIS11" s="85"/>
      <c r="PIT11" s="85"/>
      <c r="PIU11" s="86"/>
      <c r="PIV11" s="85"/>
      <c r="PIW11" s="83"/>
      <c r="PIX11" s="83"/>
      <c r="PIY11" s="83"/>
      <c r="PIZ11" s="84"/>
      <c r="PJA11" s="83"/>
      <c r="PJB11" s="83"/>
      <c r="PJC11" s="83"/>
      <c r="PJD11" s="83"/>
      <c r="PJE11" s="85"/>
      <c r="PJF11" s="85"/>
      <c r="PJG11" s="85"/>
      <c r="PJH11" s="86"/>
      <c r="PJI11" s="85"/>
      <c r="PJJ11" s="83"/>
      <c r="PJK11" s="83"/>
      <c r="PJL11" s="83"/>
      <c r="PJM11" s="84"/>
      <c r="PJN11" s="83"/>
      <c r="PJO11" s="83"/>
      <c r="PJP11" s="83"/>
      <c r="PJQ11" s="83"/>
      <c r="PJR11" s="85"/>
      <c r="PJS11" s="85"/>
      <c r="PJT11" s="85"/>
      <c r="PJU11" s="86"/>
      <c r="PJV11" s="85"/>
      <c r="PJW11" s="83"/>
      <c r="PJX11" s="83"/>
      <c r="PJY11" s="83"/>
      <c r="PJZ11" s="84"/>
      <c r="PKA11" s="83"/>
      <c r="PKB11" s="83"/>
      <c r="PKC11" s="83"/>
      <c r="PKD11" s="83"/>
      <c r="PKE11" s="85"/>
      <c r="PKF11" s="85"/>
      <c r="PKG11" s="85"/>
      <c r="PKH11" s="86"/>
      <c r="PKI11" s="85"/>
      <c r="PKJ11" s="83"/>
      <c r="PKK11" s="83"/>
      <c r="PKL11" s="83"/>
      <c r="PKM11" s="84"/>
      <c r="PKN11" s="83"/>
      <c r="PKO11" s="83"/>
      <c r="PKP11" s="83"/>
      <c r="PKQ11" s="83"/>
      <c r="PKR11" s="85"/>
      <c r="PKS11" s="85"/>
      <c r="PKT11" s="85"/>
      <c r="PKU11" s="86"/>
      <c r="PKV11" s="85"/>
      <c r="PKW11" s="83"/>
      <c r="PKX11" s="83"/>
      <c r="PKY11" s="83"/>
      <c r="PKZ11" s="84"/>
      <c r="PLA11" s="83"/>
      <c r="PLB11" s="83"/>
      <c r="PLC11" s="83"/>
      <c r="PLD11" s="83"/>
      <c r="PLE11" s="85"/>
      <c r="PLF11" s="85"/>
      <c r="PLG11" s="85"/>
      <c r="PLH11" s="86"/>
      <c r="PLI11" s="85"/>
      <c r="PLJ11" s="83"/>
      <c r="PLK11" s="83"/>
      <c r="PLL11" s="83"/>
      <c r="PLM11" s="84"/>
      <c r="PLN11" s="83"/>
      <c r="PLO11" s="83"/>
      <c r="PLP11" s="83"/>
      <c r="PLQ11" s="83"/>
      <c r="PLR11" s="85"/>
      <c r="PLS11" s="85"/>
      <c r="PLT11" s="85"/>
      <c r="PLU11" s="86"/>
      <c r="PLV11" s="85"/>
      <c r="PLW11" s="83"/>
      <c r="PLX11" s="83"/>
      <c r="PLY11" s="83"/>
      <c r="PLZ11" s="84"/>
      <c r="PMA11" s="83"/>
      <c r="PMB11" s="83"/>
      <c r="PMC11" s="83"/>
      <c r="PMD11" s="83"/>
      <c r="PME11" s="85"/>
      <c r="PMF11" s="85"/>
      <c r="PMG11" s="85"/>
      <c r="PMH11" s="86"/>
      <c r="PMI11" s="85"/>
      <c r="PMJ11" s="83"/>
      <c r="PMK11" s="83"/>
      <c r="PML11" s="83"/>
      <c r="PMM11" s="84"/>
      <c r="PMN11" s="83"/>
      <c r="PMO11" s="83"/>
      <c r="PMP11" s="83"/>
      <c r="PMQ11" s="83"/>
      <c r="PMR11" s="85"/>
      <c r="PMS11" s="85"/>
      <c r="PMT11" s="85"/>
      <c r="PMU11" s="86"/>
      <c r="PMV11" s="85"/>
      <c r="PMW11" s="83"/>
      <c r="PMX11" s="83"/>
      <c r="PMY11" s="83"/>
      <c r="PMZ11" s="84"/>
      <c r="PNA11" s="83"/>
      <c r="PNB11" s="83"/>
      <c r="PNC11" s="83"/>
      <c r="PND11" s="83"/>
      <c r="PNE11" s="85"/>
      <c r="PNF11" s="85"/>
      <c r="PNG11" s="85"/>
      <c r="PNH11" s="86"/>
      <c r="PNI11" s="85"/>
      <c r="PNJ11" s="83"/>
      <c r="PNK11" s="83"/>
      <c r="PNL11" s="83"/>
      <c r="PNM11" s="84"/>
      <c r="PNN11" s="83"/>
      <c r="PNO11" s="83"/>
      <c r="PNP11" s="83"/>
      <c r="PNQ11" s="83"/>
      <c r="PNR11" s="85"/>
      <c r="PNS11" s="85"/>
      <c r="PNT11" s="85"/>
      <c r="PNU11" s="86"/>
      <c r="PNV11" s="85"/>
      <c r="PNW11" s="83"/>
      <c r="PNX11" s="83"/>
      <c r="PNY11" s="83"/>
      <c r="PNZ11" s="84"/>
      <c r="POA11" s="83"/>
      <c r="POB11" s="83"/>
      <c r="POC11" s="83"/>
      <c r="POD11" s="83"/>
      <c r="POE11" s="85"/>
      <c r="POF11" s="85"/>
      <c r="POG11" s="85"/>
      <c r="POH11" s="86"/>
      <c r="POI11" s="85"/>
      <c r="POJ11" s="83"/>
      <c r="POK11" s="83"/>
      <c r="POL11" s="83"/>
      <c r="POM11" s="84"/>
      <c r="PON11" s="83"/>
      <c r="POO11" s="83"/>
      <c r="POP11" s="83"/>
      <c r="POQ11" s="83"/>
      <c r="POR11" s="85"/>
      <c r="POS11" s="85"/>
      <c r="POT11" s="85"/>
      <c r="POU11" s="86"/>
      <c r="POV11" s="85"/>
      <c r="POW11" s="83"/>
      <c r="POX11" s="83"/>
      <c r="POY11" s="83"/>
      <c r="POZ11" s="84"/>
      <c r="PPA11" s="83"/>
      <c r="PPB11" s="83"/>
      <c r="PPC11" s="83"/>
      <c r="PPD11" s="83"/>
      <c r="PPE11" s="85"/>
      <c r="PPF11" s="85"/>
      <c r="PPG11" s="85"/>
      <c r="PPH11" s="86"/>
      <c r="PPI11" s="85"/>
      <c r="PPJ11" s="83"/>
      <c r="PPK11" s="83"/>
      <c r="PPL11" s="83"/>
      <c r="PPM11" s="84"/>
      <c r="PPN11" s="83"/>
      <c r="PPO11" s="83"/>
      <c r="PPP11" s="83"/>
      <c r="PPQ11" s="83"/>
      <c r="PPR11" s="85"/>
      <c r="PPS11" s="85"/>
      <c r="PPT11" s="85"/>
      <c r="PPU11" s="86"/>
      <c r="PPV11" s="85"/>
      <c r="PPW11" s="83"/>
      <c r="PPX11" s="83"/>
      <c r="PPY11" s="83"/>
      <c r="PPZ11" s="84"/>
      <c r="PQA11" s="83"/>
      <c r="PQB11" s="83"/>
      <c r="PQC11" s="83"/>
      <c r="PQD11" s="83"/>
      <c r="PQE11" s="85"/>
      <c r="PQF11" s="85"/>
      <c r="PQG11" s="85"/>
      <c r="PQH11" s="86"/>
      <c r="PQI11" s="85"/>
      <c r="PQJ11" s="83"/>
      <c r="PQK11" s="83"/>
      <c r="PQL11" s="83"/>
      <c r="PQM11" s="84"/>
      <c r="PQN11" s="83"/>
      <c r="PQO11" s="83"/>
      <c r="PQP11" s="83"/>
      <c r="PQQ11" s="83"/>
      <c r="PQR11" s="85"/>
      <c r="PQS11" s="85"/>
      <c r="PQT11" s="85"/>
      <c r="PQU11" s="86"/>
      <c r="PQV11" s="85"/>
      <c r="PQW11" s="83"/>
      <c r="PQX11" s="83"/>
      <c r="PQY11" s="83"/>
      <c r="PQZ11" s="84"/>
      <c r="PRA11" s="83"/>
      <c r="PRB11" s="83"/>
      <c r="PRC11" s="83"/>
      <c r="PRD11" s="83"/>
      <c r="PRE11" s="85"/>
      <c r="PRF11" s="85"/>
      <c r="PRG11" s="85"/>
      <c r="PRH11" s="86"/>
      <c r="PRI11" s="85"/>
      <c r="PRJ11" s="83"/>
      <c r="PRK11" s="83"/>
      <c r="PRL11" s="83"/>
      <c r="PRM11" s="84"/>
      <c r="PRN11" s="83"/>
      <c r="PRO11" s="83"/>
      <c r="PRP11" s="83"/>
      <c r="PRQ11" s="83"/>
      <c r="PRR11" s="85"/>
      <c r="PRS11" s="85"/>
      <c r="PRT11" s="85"/>
      <c r="PRU11" s="86"/>
      <c r="PRV11" s="85"/>
      <c r="PRW11" s="83"/>
      <c r="PRX11" s="83"/>
      <c r="PRY11" s="83"/>
      <c r="PRZ11" s="84"/>
      <c r="PSA11" s="83"/>
      <c r="PSB11" s="83"/>
      <c r="PSC11" s="83"/>
      <c r="PSD11" s="83"/>
      <c r="PSE11" s="85"/>
      <c r="PSF11" s="85"/>
      <c r="PSG11" s="85"/>
      <c r="PSH11" s="86"/>
      <c r="PSI11" s="85"/>
      <c r="PSJ11" s="83"/>
      <c r="PSK11" s="83"/>
      <c r="PSL11" s="83"/>
      <c r="PSM11" s="84"/>
      <c r="PSN11" s="83"/>
      <c r="PSO11" s="83"/>
      <c r="PSP11" s="83"/>
      <c r="PSQ11" s="83"/>
      <c r="PSR11" s="85"/>
      <c r="PSS11" s="85"/>
      <c r="PST11" s="85"/>
      <c r="PSU11" s="86"/>
      <c r="PSV11" s="85"/>
      <c r="PSW11" s="83"/>
      <c r="PSX11" s="83"/>
      <c r="PSY11" s="83"/>
      <c r="PSZ11" s="84"/>
      <c r="PTA11" s="83"/>
      <c r="PTB11" s="83"/>
      <c r="PTC11" s="83"/>
      <c r="PTD11" s="83"/>
      <c r="PTE11" s="85"/>
      <c r="PTF11" s="85"/>
      <c r="PTG11" s="85"/>
      <c r="PTH11" s="86"/>
      <c r="PTI11" s="85"/>
      <c r="PTJ11" s="83"/>
      <c r="PTK11" s="83"/>
      <c r="PTL11" s="83"/>
      <c r="PTM11" s="84"/>
      <c r="PTN11" s="83"/>
      <c r="PTO11" s="83"/>
      <c r="PTP11" s="83"/>
      <c r="PTQ11" s="83"/>
      <c r="PTR11" s="85"/>
      <c r="PTS11" s="85"/>
      <c r="PTT11" s="85"/>
      <c r="PTU11" s="86"/>
      <c r="PTV11" s="85"/>
      <c r="PTW11" s="83"/>
      <c r="PTX11" s="83"/>
      <c r="PTY11" s="83"/>
      <c r="PTZ11" s="84"/>
      <c r="PUA11" s="83"/>
      <c r="PUB11" s="83"/>
      <c r="PUC11" s="83"/>
      <c r="PUD11" s="83"/>
      <c r="PUE11" s="85"/>
      <c r="PUF11" s="85"/>
      <c r="PUG11" s="85"/>
      <c r="PUH11" s="86"/>
      <c r="PUI11" s="85"/>
      <c r="PUJ11" s="83"/>
      <c r="PUK11" s="83"/>
      <c r="PUL11" s="83"/>
      <c r="PUM11" s="84"/>
      <c r="PUN11" s="83"/>
      <c r="PUO11" s="83"/>
      <c r="PUP11" s="83"/>
      <c r="PUQ11" s="83"/>
      <c r="PUR11" s="85"/>
      <c r="PUS11" s="85"/>
      <c r="PUT11" s="85"/>
      <c r="PUU11" s="86"/>
      <c r="PUV11" s="85"/>
      <c r="PUW11" s="83"/>
      <c r="PUX11" s="83"/>
      <c r="PUY11" s="83"/>
      <c r="PUZ11" s="84"/>
      <c r="PVA11" s="83"/>
      <c r="PVB11" s="83"/>
      <c r="PVC11" s="83"/>
      <c r="PVD11" s="83"/>
      <c r="PVE11" s="85"/>
      <c r="PVF11" s="85"/>
      <c r="PVG11" s="85"/>
      <c r="PVH11" s="86"/>
      <c r="PVI11" s="85"/>
      <c r="PVJ11" s="83"/>
      <c r="PVK11" s="83"/>
      <c r="PVL11" s="83"/>
      <c r="PVM11" s="84"/>
      <c r="PVN11" s="83"/>
      <c r="PVO11" s="83"/>
      <c r="PVP11" s="83"/>
      <c r="PVQ11" s="83"/>
      <c r="PVR11" s="85"/>
      <c r="PVS11" s="85"/>
      <c r="PVT11" s="85"/>
      <c r="PVU11" s="86"/>
      <c r="PVV11" s="85"/>
      <c r="PVW11" s="83"/>
      <c r="PVX11" s="83"/>
      <c r="PVY11" s="83"/>
      <c r="PVZ11" s="84"/>
      <c r="PWA11" s="83"/>
      <c r="PWB11" s="83"/>
      <c r="PWC11" s="83"/>
      <c r="PWD11" s="83"/>
      <c r="PWE11" s="85"/>
      <c r="PWF11" s="85"/>
      <c r="PWG11" s="85"/>
      <c r="PWH11" s="86"/>
      <c r="PWI11" s="85"/>
      <c r="PWJ11" s="83"/>
      <c r="PWK11" s="83"/>
      <c r="PWL11" s="83"/>
      <c r="PWM11" s="84"/>
      <c r="PWN11" s="83"/>
      <c r="PWO11" s="83"/>
      <c r="PWP11" s="83"/>
      <c r="PWQ11" s="83"/>
      <c r="PWR11" s="85"/>
      <c r="PWS11" s="85"/>
      <c r="PWT11" s="85"/>
      <c r="PWU11" s="86"/>
      <c r="PWV11" s="85"/>
      <c r="PWW11" s="83"/>
      <c r="PWX11" s="83"/>
      <c r="PWY11" s="83"/>
      <c r="PWZ11" s="84"/>
      <c r="PXA11" s="83"/>
      <c r="PXB11" s="83"/>
      <c r="PXC11" s="83"/>
      <c r="PXD11" s="83"/>
      <c r="PXE11" s="85"/>
      <c r="PXF11" s="85"/>
      <c r="PXG11" s="85"/>
      <c r="PXH11" s="86"/>
      <c r="PXI11" s="85"/>
      <c r="PXJ11" s="83"/>
      <c r="PXK11" s="83"/>
      <c r="PXL11" s="83"/>
      <c r="PXM11" s="84"/>
      <c r="PXN11" s="83"/>
      <c r="PXO11" s="83"/>
      <c r="PXP11" s="83"/>
      <c r="PXQ11" s="83"/>
      <c r="PXR11" s="85"/>
      <c r="PXS11" s="85"/>
      <c r="PXT11" s="85"/>
      <c r="PXU11" s="86"/>
      <c r="PXV11" s="85"/>
      <c r="PXW11" s="83"/>
      <c r="PXX11" s="83"/>
      <c r="PXY11" s="83"/>
      <c r="PXZ11" s="84"/>
      <c r="PYA11" s="83"/>
      <c r="PYB11" s="83"/>
      <c r="PYC11" s="83"/>
      <c r="PYD11" s="83"/>
      <c r="PYE11" s="85"/>
      <c r="PYF11" s="85"/>
      <c r="PYG11" s="85"/>
      <c r="PYH11" s="86"/>
      <c r="PYI11" s="85"/>
      <c r="PYJ11" s="83"/>
      <c r="PYK11" s="83"/>
      <c r="PYL11" s="83"/>
      <c r="PYM11" s="84"/>
      <c r="PYN11" s="83"/>
      <c r="PYO11" s="83"/>
      <c r="PYP11" s="83"/>
      <c r="PYQ11" s="83"/>
      <c r="PYR11" s="85"/>
      <c r="PYS11" s="85"/>
      <c r="PYT11" s="85"/>
      <c r="PYU11" s="86"/>
      <c r="PYV11" s="85"/>
      <c r="PYW11" s="83"/>
      <c r="PYX11" s="83"/>
      <c r="PYY11" s="83"/>
      <c r="PYZ11" s="84"/>
      <c r="PZA11" s="83"/>
      <c r="PZB11" s="83"/>
      <c r="PZC11" s="83"/>
      <c r="PZD11" s="83"/>
      <c r="PZE11" s="85"/>
      <c r="PZF11" s="85"/>
      <c r="PZG11" s="85"/>
      <c r="PZH11" s="86"/>
      <c r="PZI11" s="85"/>
      <c r="PZJ11" s="83"/>
      <c r="PZK11" s="83"/>
      <c r="PZL11" s="83"/>
      <c r="PZM11" s="84"/>
      <c r="PZN11" s="83"/>
      <c r="PZO11" s="83"/>
      <c r="PZP11" s="83"/>
      <c r="PZQ11" s="83"/>
      <c r="PZR11" s="85"/>
      <c r="PZS11" s="85"/>
      <c r="PZT11" s="85"/>
      <c r="PZU11" s="86"/>
      <c r="PZV11" s="85"/>
      <c r="PZW11" s="83"/>
      <c r="PZX11" s="83"/>
      <c r="PZY11" s="83"/>
      <c r="PZZ11" s="84"/>
      <c r="QAA11" s="83"/>
      <c r="QAB11" s="83"/>
      <c r="QAC11" s="83"/>
      <c r="QAD11" s="83"/>
      <c r="QAE11" s="85"/>
      <c r="QAF11" s="85"/>
      <c r="QAG11" s="85"/>
      <c r="QAH11" s="86"/>
      <c r="QAI11" s="85"/>
      <c r="QAJ11" s="83"/>
      <c r="QAK11" s="83"/>
      <c r="QAL11" s="83"/>
      <c r="QAM11" s="84"/>
      <c r="QAN11" s="83"/>
      <c r="QAO11" s="83"/>
      <c r="QAP11" s="83"/>
      <c r="QAQ11" s="83"/>
      <c r="QAR11" s="85"/>
      <c r="QAS11" s="85"/>
      <c r="QAT11" s="85"/>
      <c r="QAU11" s="86"/>
      <c r="QAV11" s="85"/>
      <c r="QAW11" s="83"/>
      <c r="QAX11" s="83"/>
      <c r="QAY11" s="83"/>
      <c r="QAZ11" s="84"/>
      <c r="QBA11" s="83"/>
      <c r="QBB11" s="83"/>
      <c r="QBC11" s="83"/>
      <c r="QBD11" s="83"/>
      <c r="QBE11" s="85"/>
      <c r="QBF11" s="85"/>
      <c r="QBG11" s="85"/>
      <c r="QBH11" s="86"/>
      <c r="QBI11" s="85"/>
      <c r="QBJ11" s="83"/>
      <c r="QBK11" s="83"/>
      <c r="QBL11" s="83"/>
      <c r="QBM11" s="84"/>
      <c r="QBN11" s="83"/>
      <c r="QBO11" s="83"/>
      <c r="QBP11" s="83"/>
      <c r="QBQ11" s="83"/>
      <c r="QBR11" s="85"/>
      <c r="QBS11" s="85"/>
      <c r="QBT11" s="85"/>
      <c r="QBU11" s="86"/>
      <c r="QBV11" s="85"/>
      <c r="QBW11" s="83"/>
      <c r="QBX11" s="83"/>
      <c r="QBY11" s="83"/>
      <c r="QBZ11" s="84"/>
      <c r="QCA11" s="83"/>
      <c r="QCB11" s="83"/>
      <c r="QCC11" s="83"/>
      <c r="QCD11" s="83"/>
      <c r="QCE11" s="85"/>
      <c r="QCF11" s="85"/>
      <c r="QCG11" s="85"/>
      <c r="QCH11" s="86"/>
      <c r="QCI11" s="85"/>
      <c r="QCJ11" s="83"/>
      <c r="QCK11" s="83"/>
      <c r="QCL11" s="83"/>
      <c r="QCM11" s="84"/>
      <c r="QCN11" s="83"/>
      <c r="QCO11" s="83"/>
      <c r="QCP11" s="83"/>
      <c r="QCQ11" s="83"/>
      <c r="QCR11" s="85"/>
      <c r="QCS11" s="85"/>
      <c r="QCT11" s="85"/>
      <c r="QCU11" s="86"/>
      <c r="QCV11" s="85"/>
      <c r="QCW11" s="83"/>
      <c r="QCX11" s="83"/>
      <c r="QCY11" s="83"/>
      <c r="QCZ11" s="84"/>
      <c r="QDA11" s="83"/>
      <c r="QDB11" s="83"/>
      <c r="QDC11" s="83"/>
      <c r="QDD11" s="83"/>
      <c r="QDE11" s="85"/>
      <c r="QDF11" s="85"/>
      <c r="QDG11" s="85"/>
      <c r="QDH11" s="86"/>
      <c r="QDI11" s="85"/>
      <c r="QDJ11" s="83"/>
      <c r="QDK11" s="83"/>
      <c r="QDL11" s="83"/>
      <c r="QDM11" s="84"/>
      <c r="QDN11" s="83"/>
      <c r="QDO11" s="83"/>
      <c r="QDP11" s="83"/>
      <c r="QDQ11" s="83"/>
      <c r="QDR11" s="85"/>
      <c r="QDS11" s="85"/>
      <c r="QDT11" s="85"/>
      <c r="QDU11" s="86"/>
      <c r="QDV11" s="85"/>
      <c r="QDW11" s="83"/>
      <c r="QDX11" s="83"/>
      <c r="QDY11" s="83"/>
      <c r="QDZ11" s="84"/>
      <c r="QEA11" s="83"/>
      <c r="QEB11" s="83"/>
      <c r="QEC11" s="83"/>
      <c r="QED11" s="83"/>
      <c r="QEE11" s="85"/>
      <c r="QEF11" s="85"/>
      <c r="QEG11" s="85"/>
      <c r="QEH11" s="86"/>
      <c r="QEI11" s="85"/>
      <c r="QEJ11" s="83"/>
      <c r="QEK11" s="83"/>
      <c r="QEL11" s="83"/>
      <c r="QEM11" s="84"/>
      <c r="QEN11" s="83"/>
      <c r="QEO11" s="83"/>
      <c r="QEP11" s="83"/>
      <c r="QEQ11" s="83"/>
      <c r="QER11" s="85"/>
      <c r="QES11" s="85"/>
      <c r="QET11" s="85"/>
      <c r="QEU11" s="86"/>
      <c r="QEV11" s="85"/>
      <c r="QEW11" s="83"/>
      <c r="QEX11" s="83"/>
      <c r="QEY11" s="83"/>
      <c r="QEZ11" s="84"/>
      <c r="QFA11" s="83"/>
      <c r="QFB11" s="83"/>
      <c r="QFC11" s="83"/>
      <c r="QFD11" s="83"/>
      <c r="QFE11" s="85"/>
      <c r="QFF11" s="85"/>
      <c r="QFG11" s="85"/>
      <c r="QFH11" s="86"/>
      <c r="QFI11" s="85"/>
      <c r="QFJ11" s="83"/>
      <c r="QFK11" s="83"/>
      <c r="QFL11" s="83"/>
      <c r="QFM11" s="84"/>
      <c r="QFN11" s="83"/>
      <c r="QFO11" s="83"/>
      <c r="QFP11" s="83"/>
      <c r="QFQ11" s="83"/>
      <c r="QFR11" s="85"/>
      <c r="QFS11" s="85"/>
      <c r="QFT11" s="85"/>
      <c r="QFU11" s="86"/>
      <c r="QFV11" s="85"/>
      <c r="QFW11" s="83"/>
      <c r="QFX11" s="83"/>
      <c r="QFY11" s="83"/>
      <c r="QFZ11" s="84"/>
      <c r="QGA11" s="83"/>
      <c r="QGB11" s="83"/>
      <c r="QGC11" s="83"/>
      <c r="QGD11" s="83"/>
      <c r="QGE11" s="85"/>
      <c r="QGF11" s="85"/>
      <c r="QGG11" s="85"/>
      <c r="QGH11" s="86"/>
      <c r="QGI11" s="85"/>
      <c r="QGJ11" s="83"/>
      <c r="QGK11" s="83"/>
      <c r="QGL11" s="83"/>
      <c r="QGM11" s="84"/>
      <c r="QGN11" s="83"/>
      <c r="QGO11" s="83"/>
      <c r="QGP11" s="83"/>
      <c r="QGQ11" s="83"/>
      <c r="QGR11" s="85"/>
      <c r="QGS11" s="85"/>
      <c r="QGT11" s="85"/>
      <c r="QGU11" s="86"/>
      <c r="QGV11" s="85"/>
      <c r="QGW11" s="83"/>
      <c r="QGX11" s="83"/>
      <c r="QGY11" s="83"/>
      <c r="QGZ11" s="84"/>
      <c r="QHA11" s="83"/>
      <c r="QHB11" s="83"/>
      <c r="QHC11" s="83"/>
      <c r="QHD11" s="83"/>
      <c r="QHE11" s="85"/>
      <c r="QHF11" s="85"/>
      <c r="QHG11" s="85"/>
      <c r="QHH11" s="86"/>
      <c r="QHI11" s="85"/>
      <c r="QHJ11" s="83"/>
      <c r="QHK11" s="83"/>
      <c r="QHL11" s="83"/>
      <c r="QHM11" s="84"/>
      <c r="QHN11" s="83"/>
      <c r="QHO11" s="83"/>
      <c r="QHP11" s="83"/>
      <c r="QHQ11" s="83"/>
      <c r="QHR11" s="85"/>
      <c r="QHS11" s="85"/>
      <c r="QHT11" s="85"/>
      <c r="QHU11" s="86"/>
      <c r="QHV11" s="85"/>
      <c r="QHW11" s="83"/>
      <c r="QHX11" s="83"/>
      <c r="QHY11" s="83"/>
      <c r="QHZ11" s="84"/>
      <c r="QIA11" s="83"/>
      <c r="QIB11" s="83"/>
      <c r="QIC11" s="83"/>
      <c r="QID11" s="83"/>
      <c r="QIE11" s="85"/>
      <c r="QIF11" s="85"/>
      <c r="QIG11" s="85"/>
      <c r="QIH11" s="86"/>
      <c r="QII11" s="85"/>
      <c r="QIJ11" s="83"/>
      <c r="QIK11" s="83"/>
      <c r="QIL11" s="83"/>
      <c r="QIM11" s="84"/>
      <c r="QIN11" s="83"/>
      <c r="QIO11" s="83"/>
      <c r="QIP11" s="83"/>
      <c r="QIQ11" s="83"/>
      <c r="QIR11" s="85"/>
      <c r="QIS11" s="85"/>
      <c r="QIT11" s="85"/>
      <c r="QIU11" s="86"/>
      <c r="QIV11" s="85"/>
      <c r="QIW11" s="83"/>
      <c r="QIX11" s="83"/>
      <c r="QIY11" s="83"/>
      <c r="QIZ11" s="84"/>
      <c r="QJA11" s="83"/>
      <c r="QJB11" s="83"/>
      <c r="QJC11" s="83"/>
      <c r="QJD11" s="83"/>
      <c r="QJE11" s="85"/>
      <c r="QJF11" s="85"/>
      <c r="QJG11" s="85"/>
      <c r="QJH11" s="86"/>
      <c r="QJI11" s="85"/>
      <c r="QJJ11" s="83"/>
      <c r="QJK11" s="83"/>
      <c r="QJL11" s="83"/>
      <c r="QJM11" s="84"/>
      <c r="QJN11" s="83"/>
      <c r="QJO11" s="83"/>
      <c r="QJP11" s="83"/>
      <c r="QJQ11" s="83"/>
      <c r="QJR11" s="85"/>
      <c r="QJS11" s="85"/>
      <c r="QJT11" s="85"/>
      <c r="QJU11" s="86"/>
      <c r="QJV11" s="85"/>
      <c r="QJW11" s="83"/>
      <c r="QJX11" s="83"/>
      <c r="QJY11" s="83"/>
      <c r="QJZ11" s="84"/>
      <c r="QKA11" s="83"/>
      <c r="QKB11" s="83"/>
      <c r="QKC11" s="83"/>
      <c r="QKD11" s="83"/>
      <c r="QKE11" s="85"/>
      <c r="QKF11" s="85"/>
      <c r="QKG11" s="85"/>
      <c r="QKH11" s="86"/>
      <c r="QKI11" s="85"/>
      <c r="QKJ11" s="83"/>
      <c r="QKK11" s="83"/>
      <c r="QKL11" s="83"/>
      <c r="QKM11" s="84"/>
      <c r="QKN11" s="83"/>
      <c r="QKO11" s="83"/>
      <c r="QKP11" s="83"/>
      <c r="QKQ11" s="83"/>
      <c r="QKR11" s="85"/>
      <c r="QKS11" s="85"/>
      <c r="QKT11" s="85"/>
      <c r="QKU11" s="86"/>
      <c r="QKV11" s="85"/>
      <c r="QKW11" s="83"/>
      <c r="QKX11" s="83"/>
      <c r="QKY11" s="83"/>
      <c r="QKZ11" s="84"/>
      <c r="QLA11" s="83"/>
      <c r="QLB11" s="83"/>
      <c r="QLC11" s="83"/>
      <c r="QLD11" s="83"/>
      <c r="QLE11" s="85"/>
      <c r="QLF11" s="85"/>
      <c r="QLG11" s="85"/>
      <c r="QLH11" s="86"/>
      <c r="QLI11" s="85"/>
      <c r="QLJ11" s="83"/>
      <c r="QLK11" s="83"/>
      <c r="QLL11" s="83"/>
      <c r="QLM11" s="84"/>
      <c r="QLN11" s="83"/>
      <c r="QLO11" s="83"/>
      <c r="QLP11" s="83"/>
      <c r="QLQ11" s="83"/>
      <c r="QLR11" s="85"/>
      <c r="QLS11" s="85"/>
      <c r="QLT11" s="85"/>
      <c r="QLU11" s="86"/>
      <c r="QLV11" s="85"/>
      <c r="QLW11" s="83"/>
      <c r="QLX11" s="83"/>
      <c r="QLY11" s="83"/>
      <c r="QLZ11" s="84"/>
      <c r="QMA11" s="83"/>
      <c r="QMB11" s="83"/>
      <c r="QMC11" s="83"/>
      <c r="QMD11" s="83"/>
      <c r="QME11" s="85"/>
      <c r="QMF11" s="85"/>
      <c r="QMG11" s="85"/>
      <c r="QMH11" s="86"/>
      <c r="QMI11" s="85"/>
      <c r="QMJ11" s="83"/>
      <c r="QMK11" s="83"/>
      <c r="QML11" s="83"/>
      <c r="QMM11" s="84"/>
      <c r="QMN11" s="83"/>
      <c r="QMO11" s="83"/>
      <c r="QMP11" s="83"/>
      <c r="QMQ11" s="83"/>
      <c r="QMR11" s="85"/>
      <c r="QMS11" s="85"/>
      <c r="QMT11" s="85"/>
      <c r="QMU11" s="86"/>
      <c r="QMV11" s="85"/>
      <c r="QMW11" s="83"/>
      <c r="QMX11" s="83"/>
      <c r="QMY11" s="83"/>
      <c r="QMZ11" s="84"/>
      <c r="QNA11" s="83"/>
      <c r="QNB11" s="83"/>
      <c r="QNC11" s="83"/>
      <c r="QND11" s="83"/>
      <c r="QNE11" s="85"/>
      <c r="QNF11" s="85"/>
      <c r="QNG11" s="85"/>
      <c r="QNH11" s="86"/>
      <c r="QNI11" s="85"/>
      <c r="QNJ11" s="83"/>
      <c r="QNK11" s="83"/>
      <c r="QNL11" s="83"/>
      <c r="QNM11" s="84"/>
      <c r="QNN11" s="83"/>
      <c r="QNO11" s="83"/>
      <c r="QNP11" s="83"/>
      <c r="QNQ11" s="83"/>
      <c r="QNR11" s="85"/>
      <c r="QNS11" s="85"/>
      <c r="QNT11" s="85"/>
      <c r="QNU11" s="86"/>
      <c r="QNV11" s="85"/>
      <c r="QNW11" s="83"/>
      <c r="QNX11" s="83"/>
      <c r="QNY11" s="83"/>
      <c r="QNZ11" s="84"/>
      <c r="QOA11" s="83"/>
      <c r="QOB11" s="83"/>
      <c r="QOC11" s="83"/>
      <c r="QOD11" s="83"/>
      <c r="QOE11" s="85"/>
      <c r="QOF11" s="85"/>
      <c r="QOG11" s="85"/>
      <c r="QOH11" s="86"/>
      <c r="QOI11" s="85"/>
      <c r="QOJ11" s="83"/>
      <c r="QOK11" s="83"/>
      <c r="QOL11" s="83"/>
      <c r="QOM11" s="84"/>
      <c r="QON11" s="83"/>
      <c r="QOO11" s="83"/>
      <c r="QOP11" s="83"/>
      <c r="QOQ11" s="83"/>
      <c r="QOR11" s="85"/>
      <c r="QOS11" s="85"/>
      <c r="QOT11" s="85"/>
      <c r="QOU11" s="86"/>
      <c r="QOV11" s="85"/>
      <c r="QOW11" s="83"/>
      <c r="QOX11" s="83"/>
      <c r="QOY11" s="83"/>
      <c r="QOZ11" s="84"/>
      <c r="QPA11" s="83"/>
      <c r="QPB11" s="83"/>
      <c r="QPC11" s="83"/>
      <c r="QPD11" s="83"/>
      <c r="QPE11" s="85"/>
      <c r="QPF11" s="85"/>
      <c r="QPG11" s="85"/>
      <c r="QPH11" s="86"/>
      <c r="QPI11" s="85"/>
      <c r="QPJ11" s="83"/>
      <c r="QPK11" s="83"/>
      <c r="QPL11" s="83"/>
      <c r="QPM11" s="84"/>
      <c r="QPN11" s="83"/>
      <c r="QPO11" s="83"/>
      <c r="QPP11" s="83"/>
      <c r="QPQ11" s="83"/>
      <c r="QPR11" s="85"/>
      <c r="QPS11" s="85"/>
      <c r="QPT11" s="85"/>
      <c r="QPU11" s="86"/>
      <c r="QPV11" s="85"/>
      <c r="QPW11" s="83"/>
      <c r="QPX11" s="83"/>
      <c r="QPY11" s="83"/>
      <c r="QPZ11" s="84"/>
      <c r="QQA11" s="83"/>
      <c r="QQB11" s="83"/>
      <c r="QQC11" s="83"/>
      <c r="QQD11" s="83"/>
      <c r="QQE11" s="85"/>
      <c r="QQF11" s="85"/>
      <c r="QQG11" s="85"/>
      <c r="QQH11" s="86"/>
      <c r="QQI11" s="85"/>
      <c r="QQJ11" s="83"/>
      <c r="QQK11" s="83"/>
      <c r="QQL11" s="83"/>
      <c r="QQM11" s="84"/>
      <c r="QQN11" s="83"/>
      <c r="QQO11" s="83"/>
      <c r="QQP11" s="83"/>
      <c r="QQQ11" s="83"/>
      <c r="QQR11" s="85"/>
      <c r="QQS11" s="85"/>
      <c r="QQT11" s="85"/>
      <c r="QQU11" s="86"/>
      <c r="QQV11" s="85"/>
      <c r="QQW11" s="83"/>
      <c r="QQX11" s="83"/>
      <c r="QQY11" s="83"/>
      <c r="QQZ11" s="84"/>
      <c r="QRA11" s="83"/>
      <c r="QRB11" s="83"/>
      <c r="QRC11" s="83"/>
      <c r="QRD11" s="83"/>
      <c r="QRE11" s="85"/>
      <c r="QRF11" s="85"/>
      <c r="QRG11" s="85"/>
      <c r="QRH11" s="86"/>
      <c r="QRI11" s="85"/>
      <c r="QRJ11" s="83"/>
      <c r="QRK11" s="83"/>
      <c r="QRL11" s="83"/>
      <c r="QRM11" s="84"/>
      <c r="QRN11" s="83"/>
      <c r="QRO11" s="83"/>
      <c r="QRP11" s="83"/>
      <c r="QRQ11" s="83"/>
      <c r="QRR11" s="85"/>
      <c r="QRS11" s="85"/>
      <c r="QRT11" s="85"/>
      <c r="QRU11" s="86"/>
      <c r="QRV11" s="85"/>
      <c r="QRW11" s="83"/>
      <c r="QRX11" s="83"/>
      <c r="QRY11" s="83"/>
      <c r="QRZ11" s="84"/>
      <c r="QSA11" s="83"/>
      <c r="QSB11" s="83"/>
      <c r="QSC11" s="83"/>
      <c r="QSD11" s="83"/>
      <c r="QSE11" s="85"/>
      <c r="QSF11" s="85"/>
      <c r="QSG11" s="85"/>
      <c r="QSH11" s="86"/>
      <c r="QSI11" s="85"/>
      <c r="QSJ11" s="83"/>
      <c r="QSK11" s="83"/>
      <c r="QSL11" s="83"/>
      <c r="QSM11" s="84"/>
      <c r="QSN11" s="83"/>
      <c r="QSO11" s="83"/>
      <c r="QSP11" s="83"/>
      <c r="QSQ11" s="83"/>
      <c r="QSR11" s="85"/>
      <c r="QSS11" s="85"/>
      <c r="QST11" s="85"/>
      <c r="QSU11" s="86"/>
      <c r="QSV11" s="85"/>
      <c r="QSW11" s="83"/>
      <c r="QSX11" s="83"/>
      <c r="QSY11" s="83"/>
      <c r="QSZ11" s="84"/>
      <c r="QTA11" s="83"/>
      <c r="QTB11" s="83"/>
      <c r="QTC11" s="83"/>
      <c r="QTD11" s="83"/>
      <c r="QTE11" s="85"/>
      <c r="QTF11" s="85"/>
      <c r="QTG11" s="85"/>
      <c r="QTH11" s="86"/>
      <c r="QTI11" s="85"/>
      <c r="QTJ11" s="83"/>
      <c r="QTK11" s="83"/>
      <c r="QTL11" s="83"/>
      <c r="QTM11" s="84"/>
      <c r="QTN11" s="83"/>
      <c r="QTO11" s="83"/>
      <c r="QTP11" s="83"/>
      <c r="QTQ11" s="83"/>
      <c r="QTR11" s="85"/>
      <c r="QTS11" s="85"/>
      <c r="QTT11" s="85"/>
      <c r="QTU11" s="86"/>
      <c r="QTV11" s="85"/>
      <c r="QTW11" s="83"/>
      <c r="QTX11" s="83"/>
      <c r="QTY11" s="83"/>
      <c r="QTZ11" s="84"/>
      <c r="QUA11" s="83"/>
      <c r="QUB11" s="83"/>
      <c r="QUC11" s="83"/>
      <c r="QUD11" s="83"/>
      <c r="QUE11" s="85"/>
      <c r="QUF11" s="85"/>
      <c r="QUG11" s="85"/>
      <c r="QUH11" s="86"/>
      <c r="QUI11" s="85"/>
      <c r="QUJ11" s="83"/>
      <c r="QUK11" s="83"/>
      <c r="QUL11" s="83"/>
      <c r="QUM11" s="84"/>
      <c r="QUN11" s="83"/>
      <c r="QUO11" s="83"/>
      <c r="QUP11" s="83"/>
      <c r="QUQ11" s="83"/>
      <c r="QUR11" s="85"/>
      <c r="QUS11" s="85"/>
      <c r="QUT11" s="85"/>
      <c r="QUU11" s="86"/>
      <c r="QUV11" s="85"/>
      <c r="QUW11" s="83"/>
      <c r="QUX11" s="83"/>
      <c r="QUY11" s="83"/>
      <c r="QUZ11" s="84"/>
      <c r="QVA11" s="83"/>
      <c r="QVB11" s="83"/>
      <c r="QVC11" s="83"/>
      <c r="QVD11" s="83"/>
      <c r="QVE11" s="85"/>
      <c r="QVF11" s="85"/>
      <c r="QVG11" s="85"/>
      <c r="QVH11" s="86"/>
      <c r="QVI11" s="85"/>
      <c r="QVJ11" s="83"/>
      <c r="QVK11" s="83"/>
      <c r="QVL11" s="83"/>
      <c r="QVM11" s="84"/>
      <c r="QVN11" s="83"/>
      <c r="QVO11" s="83"/>
      <c r="QVP11" s="83"/>
      <c r="QVQ11" s="83"/>
      <c r="QVR11" s="85"/>
      <c r="QVS11" s="85"/>
      <c r="QVT11" s="85"/>
      <c r="QVU11" s="86"/>
      <c r="QVV11" s="85"/>
      <c r="QVW11" s="83"/>
      <c r="QVX11" s="83"/>
      <c r="QVY11" s="83"/>
      <c r="QVZ11" s="84"/>
      <c r="QWA11" s="83"/>
      <c r="QWB11" s="83"/>
      <c r="QWC11" s="83"/>
      <c r="QWD11" s="83"/>
      <c r="QWE11" s="85"/>
      <c r="QWF11" s="85"/>
      <c r="QWG11" s="85"/>
      <c r="QWH11" s="86"/>
      <c r="QWI11" s="85"/>
      <c r="QWJ11" s="83"/>
      <c r="QWK11" s="83"/>
      <c r="QWL11" s="83"/>
      <c r="QWM11" s="84"/>
      <c r="QWN11" s="83"/>
      <c r="QWO11" s="83"/>
      <c r="QWP11" s="83"/>
      <c r="QWQ11" s="83"/>
      <c r="QWR11" s="85"/>
      <c r="QWS11" s="85"/>
      <c r="QWT11" s="85"/>
      <c r="QWU11" s="86"/>
      <c r="QWV11" s="85"/>
      <c r="QWW11" s="83"/>
      <c r="QWX11" s="83"/>
      <c r="QWY11" s="83"/>
      <c r="QWZ11" s="84"/>
      <c r="QXA11" s="83"/>
      <c r="QXB11" s="83"/>
      <c r="QXC11" s="83"/>
      <c r="QXD11" s="83"/>
      <c r="QXE11" s="85"/>
      <c r="QXF11" s="85"/>
      <c r="QXG11" s="85"/>
      <c r="QXH11" s="86"/>
      <c r="QXI11" s="85"/>
      <c r="QXJ11" s="83"/>
      <c r="QXK11" s="83"/>
      <c r="QXL11" s="83"/>
      <c r="QXM11" s="84"/>
      <c r="QXN11" s="83"/>
      <c r="QXO11" s="83"/>
      <c r="QXP11" s="83"/>
      <c r="QXQ11" s="83"/>
      <c r="QXR11" s="85"/>
      <c r="QXS11" s="85"/>
      <c r="QXT11" s="85"/>
      <c r="QXU11" s="86"/>
      <c r="QXV11" s="85"/>
      <c r="QXW11" s="83"/>
      <c r="QXX11" s="83"/>
      <c r="QXY11" s="83"/>
      <c r="QXZ11" s="84"/>
      <c r="QYA11" s="83"/>
      <c r="QYB11" s="83"/>
      <c r="QYC11" s="83"/>
      <c r="QYD11" s="83"/>
      <c r="QYE11" s="85"/>
      <c r="QYF11" s="85"/>
      <c r="QYG11" s="85"/>
      <c r="QYH11" s="86"/>
      <c r="QYI11" s="85"/>
      <c r="QYJ11" s="83"/>
      <c r="QYK11" s="83"/>
      <c r="QYL11" s="83"/>
      <c r="QYM11" s="84"/>
      <c r="QYN11" s="83"/>
      <c r="QYO11" s="83"/>
      <c r="QYP11" s="83"/>
      <c r="QYQ11" s="83"/>
      <c r="QYR11" s="85"/>
      <c r="QYS11" s="85"/>
      <c r="QYT11" s="85"/>
      <c r="QYU11" s="86"/>
      <c r="QYV11" s="85"/>
      <c r="QYW11" s="83"/>
      <c r="QYX11" s="83"/>
      <c r="QYY11" s="83"/>
      <c r="QYZ11" s="84"/>
      <c r="QZA11" s="83"/>
      <c r="QZB11" s="83"/>
      <c r="QZC11" s="83"/>
      <c r="QZD11" s="83"/>
      <c r="QZE11" s="85"/>
      <c r="QZF11" s="85"/>
      <c r="QZG11" s="85"/>
      <c r="QZH11" s="86"/>
      <c r="QZI11" s="85"/>
      <c r="QZJ11" s="83"/>
      <c r="QZK11" s="83"/>
      <c r="QZL11" s="83"/>
      <c r="QZM11" s="84"/>
      <c r="QZN11" s="83"/>
      <c r="QZO11" s="83"/>
      <c r="QZP11" s="83"/>
      <c r="QZQ11" s="83"/>
      <c r="QZR11" s="85"/>
      <c r="QZS11" s="85"/>
      <c r="QZT11" s="85"/>
      <c r="QZU11" s="86"/>
      <c r="QZV11" s="85"/>
      <c r="QZW11" s="83"/>
      <c r="QZX11" s="83"/>
      <c r="QZY11" s="83"/>
      <c r="QZZ11" s="84"/>
      <c r="RAA11" s="83"/>
      <c r="RAB11" s="83"/>
      <c r="RAC11" s="83"/>
      <c r="RAD11" s="83"/>
      <c r="RAE11" s="85"/>
      <c r="RAF11" s="85"/>
      <c r="RAG11" s="85"/>
      <c r="RAH11" s="86"/>
      <c r="RAI11" s="85"/>
      <c r="RAJ11" s="83"/>
      <c r="RAK11" s="83"/>
      <c r="RAL11" s="83"/>
      <c r="RAM11" s="84"/>
      <c r="RAN11" s="83"/>
      <c r="RAO11" s="83"/>
      <c r="RAP11" s="83"/>
      <c r="RAQ11" s="83"/>
      <c r="RAR11" s="85"/>
      <c r="RAS11" s="85"/>
      <c r="RAT11" s="85"/>
      <c r="RAU11" s="86"/>
      <c r="RAV11" s="85"/>
      <c r="RAW11" s="83"/>
      <c r="RAX11" s="83"/>
      <c r="RAY11" s="83"/>
      <c r="RAZ11" s="84"/>
      <c r="RBA11" s="83"/>
      <c r="RBB11" s="83"/>
      <c r="RBC11" s="83"/>
      <c r="RBD11" s="83"/>
      <c r="RBE11" s="85"/>
      <c r="RBF11" s="85"/>
      <c r="RBG11" s="85"/>
      <c r="RBH11" s="86"/>
      <c r="RBI11" s="85"/>
      <c r="RBJ11" s="83"/>
      <c r="RBK11" s="83"/>
      <c r="RBL11" s="83"/>
      <c r="RBM11" s="84"/>
      <c r="RBN11" s="83"/>
      <c r="RBO11" s="83"/>
      <c r="RBP11" s="83"/>
      <c r="RBQ11" s="83"/>
      <c r="RBR11" s="85"/>
      <c r="RBS11" s="85"/>
      <c r="RBT11" s="85"/>
      <c r="RBU11" s="86"/>
      <c r="RBV11" s="85"/>
      <c r="RBW11" s="83"/>
      <c r="RBX11" s="83"/>
      <c r="RBY11" s="83"/>
      <c r="RBZ11" s="84"/>
      <c r="RCA11" s="83"/>
      <c r="RCB11" s="83"/>
      <c r="RCC11" s="83"/>
      <c r="RCD11" s="83"/>
      <c r="RCE11" s="85"/>
      <c r="RCF11" s="85"/>
      <c r="RCG11" s="85"/>
      <c r="RCH11" s="86"/>
      <c r="RCI11" s="85"/>
      <c r="RCJ11" s="83"/>
      <c r="RCK11" s="83"/>
      <c r="RCL11" s="83"/>
      <c r="RCM11" s="84"/>
      <c r="RCN11" s="83"/>
      <c r="RCO11" s="83"/>
      <c r="RCP11" s="83"/>
      <c r="RCQ11" s="83"/>
      <c r="RCR11" s="85"/>
      <c r="RCS11" s="85"/>
      <c r="RCT11" s="85"/>
      <c r="RCU11" s="86"/>
      <c r="RCV11" s="85"/>
      <c r="RCW11" s="83"/>
      <c r="RCX11" s="83"/>
      <c r="RCY11" s="83"/>
      <c r="RCZ11" s="84"/>
      <c r="RDA11" s="83"/>
      <c r="RDB11" s="83"/>
      <c r="RDC11" s="83"/>
      <c r="RDD11" s="83"/>
      <c r="RDE11" s="85"/>
      <c r="RDF11" s="85"/>
      <c r="RDG11" s="85"/>
      <c r="RDH11" s="86"/>
      <c r="RDI11" s="85"/>
      <c r="RDJ11" s="83"/>
      <c r="RDK11" s="83"/>
      <c r="RDL11" s="83"/>
      <c r="RDM11" s="84"/>
      <c r="RDN11" s="83"/>
      <c r="RDO11" s="83"/>
      <c r="RDP11" s="83"/>
      <c r="RDQ11" s="83"/>
      <c r="RDR11" s="85"/>
      <c r="RDS11" s="85"/>
      <c r="RDT11" s="85"/>
      <c r="RDU11" s="86"/>
      <c r="RDV11" s="85"/>
      <c r="RDW11" s="83"/>
      <c r="RDX11" s="83"/>
      <c r="RDY11" s="83"/>
      <c r="RDZ11" s="84"/>
      <c r="REA11" s="83"/>
      <c r="REB11" s="83"/>
      <c r="REC11" s="83"/>
      <c r="RED11" s="83"/>
      <c r="REE11" s="85"/>
      <c r="REF11" s="85"/>
      <c r="REG11" s="85"/>
      <c r="REH11" s="86"/>
      <c r="REI11" s="85"/>
      <c r="REJ11" s="83"/>
      <c r="REK11" s="83"/>
      <c r="REL11" s="83"/>
      <c r="REM11" s="84"/>
      <c r="REN11" s="83"/>
      <c r="REO11" s="83"/>
      <c r="REP11" s="83"/>
      <c r="REQ11" s="83"/>
      <c r="RER11" s="85"/>
      <c r="RES11" s="85"/>
      <c r="RET11" s="85"/>
      <c r="REU11" s="86"/>
      <c r="REV11" s="85"/>
      <c r="REW11" s="83"/>
      <c r="REX11" s="83"/>
      <c r="REY11" s="83"/>
      <c r="REZ11" s="84"/>
      <c r="RFA11" s="83"/>
      <c r="RFB11" s="83"/>
      <c r="RFC11" s="83"/>
      <c r="RFD11" s="83"/>
      <c r="RFE11" s="85"/>
      <c r="RFF11" s="85"/>
      <c r="RFG11" s="85"/>
      <c r="RFH11" s="86"/>
      <c r="RFI11" s="85"/>
      <c r="RFJ11" s="83"/>
      <c r="RFK11" s="83"/>
      <c r="RFL11" s="83"/>
      <c r="RFM11" s="84"/>
      <c r="RFN11" s="83"/>
      <c r="RFO11" s="83"/>
      <c r="RFP11" s="83"/>
      <c r="RFQ11" s="83"/>
      <c r="RFR11" s="85"/>
      <c r="RFS11" s="85"/>
      <c r="RFT11" s="85"/>
      <c r="RFU11" s="86"/>
      <c r="RFV11" s="85"/>
      <c r="RFW11" s="83"/>
      <c r="RFX11" s="83"/>
      <c r="RFY11" s="83"/>
      <c r="RFZ11" s="84"/>
      <c r="RGA11" s="83"/>
      <c r="RGB11" s="83"/>
      <c r="RGC11" s="83"/>
      <c r="RGD11" s="83"/>
      <c r="RGE11" s="85"/>
      <c r="RGF11" s="85"/>
      <c r="RGG11" s="85"/>
      <c r="RGH11" s="86"/>
      <c r="RGI11" s="85"/>
      <c r="RGJ11" s="83"/>
      <c r="RGK11" s="83"/>
      <c r="RGL11" s="83"/>
      <c r="RGM11" s="84"/>
      <c r="RGN11" s="83"/>
      <c r="RGO11" s="83"/>
      <c r="RGP11" s="83"/>
      <c r="RGQ11" s="83"/>
      <c r="RGR11" s="85"/>
      <c r="RGS11" s="85"/>
      <c r="RGT11" s="85"/>
      <c r="RGU11" s="86"/>
      <c r="RGV11" s="85"/>
      <c r="RGW11" s="83"/>
      <c r="RGX11" s="83"/>
      <c r="RGY11" s="83"/>
      <c r="RGZ11" s="84"/>
      <c r="RHA11" s="83"/>
      <c r="RHB11" s="83"/>
      <c r="RHC11" s="83"/>
      <c r="RHD11" s="83"/>
      <c r="RHE11" s="85"/>
      <c r="RHF11" s="85"/>
      <c r="RHG11" s="85"/>
      <c r="RHH11" s="86"/>
      <c r="RHI11" s="85"/>
      <c r="RHJ11" s="83"/>
      <c r="RHK11" s="83"/>
      <c r="RHL11" s="83"/>
      <c r="RHM11" s="84"/>
      <c r="RHN11" s="83"/>
      <c r="RHO11" s="83"/>
      <c r="RHP11" s="83"/>
      <c r="RHQ11" s="83"/>
      <c r="RHR11" s="85"/>
      <c r="RHS11" s="85"/>
      <c r="RHT11" s="85"/>
      <c r="RHU11" s="86"/>
      <c r="RHV11" s="85"/>
      <c r="RHW11" s="83"/>
      <c r="RHX11" s="83"/>
      <c r="RHY11" s="83"/>
      <c r="RHZ11" s="84"/>
      <c r="RIA11" s="83"/>
      <c r="RIB11" s="83"/>
      <c r="RIC11" s="83"/>
      <c r="RID11" s="83"/>
      <c r="RIE11" s="85"/>
      <c r="RIF11" s="85"/>
      <c r="RIG11" s="85"/>
      <c r="RIH11" s="86"/>
      <c r="RII11" s="85"/>
      <c r="RIJ11" s="83"/>
      <c r="RIK11" s="83"/>
      <c r="RIL11" s="83"/>
      <c r="RIM11" s="84"/>
      <c r="RIN11" s="83"/>
      <c r="RIO11" s="83"/>
      <c r="RIP11" s="83"/>
      <c r="RIQ11" s="83"/>
      <c r="RIR11" s="85"/>
      <c r="RIS11" s="85"/>
      <c r="RIT11" s="85"/>
      <c r="RIU11" s="86"/>
      <c r="RIV11" s="85"/>
      <c r="RIW11" s="83"/>
      <c r="RIX11" s="83"/>
      <c r="RIY11" s="83"/>
      <c r="RIZ11" s="84"/>
      <c r="RJA11" s="83"/>
      <c r="RJB11" s="83"/>
      <c r="RJC11" s="83"/>
      <c r="RJD11" s="83"/>
      <c r="RJE11" s="85"/>
      <c r="RJF11" s="85"/>
      <c r="RJG11" s="85"/>
      <c r="RJH11" s="86"/>
      <c r="RJI11" s="85"/>
      <c r="RJJ11" s="83"/>
      <c r="RJK11" s="83"/>
      <c r="RJL11" s="83"/>
      <c r="RJM11" s="84"/>
      <c r="RJN11" s="83"/>
      <c r="RJO11" s="83"/>
      <c r="RJP11" s="83"/>
      <c r="RJQ11" s="83"/>
      <c r="RJR11" s="85"/>
      <c r="RJS11" s="85"/>
      <c r="RJT11" s="85"/>
      <c r="RJU11" s="86"/>
      <c r="RJV11" s="85"/>
      <c r="RJW11" s="83"/>
      <c r="RJX11" s="83"/>
      <c r="RJY11" s="83"/>
      <c r="RJZ11" s="84"/>
      <c r="RKA11" s="83"/>
      <c r="RKB11" s="83"/>
      <c r="RKC11" s="83"/>
      <c r="RKD11" s="83"/>
      <c r="RKE11" s="85"/>
      <c r="RKF11" s="85"/>
      <c r="RKG11" s="85"/>
      <c r="RKH11" s="86"/>
      <c r="RKI11" s="85"/>
      <c r="RKJ11" s="83"/>
      <c r="RKK11" s="83"/>
      <c r="RKL11" s="83"/>
      <c r="RKM11" s="84"/>
      <c r="RKN11" s="83"/>
      <c r="RKO11" s="83"/>
      <c r="RKP11" s="83"/>
      <c r="RKQ11" s="83"/>
      <c r="RKR11" s="85"/>
      <c r="RKS11" s="85"/>
      <c r="RKT11" s="85"/>
      <c r="RKU11" s="86"/>
      <c r="RKV11" s="85"/>
      <c r="RKW11" s="83"/>
      <c r="RKX11" s="83"/>
      <c r="RKY11" s="83"/>
      <c r="RKZ11" s="84"/>
      <c r="RLA11" s="83"/>
      <c r="RLB11" s="83"/>
      <c r="RLC11" s="83"/>
      <c r="RLD11" s="83"/>
      <c r="RLE11" s="85"/>
      <c r="RLF11" s="85"/>
      <c r="RLG11" s="85"/>
      <c r="RLH11" s="86"/>
      <c r="RLI11" s="85"/>
      <c r="RLJ11" s="83"/>
      <c r="RLK11" s="83"/>
      <c r="RLL11" s="83"/>
      <c r="RLM11" s="84"/>
      <c r="RLN11" s="83"/>
      <c r="RLO11" s="83"/>
      <c r="RLP11" s="83"/>
      <c r="RLQ11" s="83"/>
      <c r="RLR11" s="85"/>
      <c r="RLS11" s="85"/>
      <c r="RLT11" s="85"/>
      <c r="RLU11" s="86"/>
      <c r="RLV11" s="85"/>
      <c r="RLW11" s="83"/>
      <c r="RLX11" s="83"/>
      <c r="RLY11" s="83"/>
      <c r="RLZ11" s="84"/>
      <c r="RMA11" s="83"/>
      <c r="RMB11" s="83"/>
      <c r="RMC11" s="83"/>
      <c r="RMD11" s="83"/>
      <c r="RME11" s="85"/>
      <c r="RMF11" s="85"/>
      <c r="RMG11" s="85"/>
      <c r="RMH11" s="86"/>
      <c r="RMI11" s="85"/>
      <c r="RMJ11" s="83"/>
      <c r="RMK11" s="83"/>
      <c r="RML11" s="83"/>
      <c r="RMM11" s="84"/>
      <c r="RMN11" s="83"/>
      <c r="RMO11" s="83"/>
      <c r="RMP11" s="83"/>
      <c r="RMQ11" s="83"/>
      <c r="RMR11" s="85"/>
      <c r="RMS11" s="85"/>
      <c r="RMT11" s="85"/>
      <c r="RMU11" s="86"/>
      <c r="RMV11" s="85"/>
      <c r="RMW11" s="83"/>
      <c r="RMX11" s="83"/>
      <c r="RMY11" s="83"/>
      <c r="RMZ11" s="84"/>
      <c r="RNA11" s="83"/>
      <c r="RNB11" s="83"/>
      <c r="RNC11" s="83"/>
      <c r="RND11" s="83"/>
      <c r="RNE11" s="85"/>
      <c r="RNF11" s="85"/>
      <c r="RNG11" s="85"/>
      <c r="RNH11" s="86"/>
      <c r="RNI11" s="85"/>
      <c r="RNJ11" s="83"/>
      <c r="RNK11" s="83"/>
      <c r="RNL11" s="83"/>
      <c r="RNM11" s="84"/>
      <c r="RNN11" s="83"/>
      <c r="RNO11" s="83"/>
      <c r="RNP11" s="83"/>
      <c r="RNQ11" s="83"/>
      <c r="RNR11" s="85"/>
      <c r="RNS11" s="85"/>
      <c r="RNT11" s="85"/>
      <c r="RNU11" s="86"/>
      <c r="RNV11" s="85"/>
      <c r="RNW11" s="83"/>
      <c r="RNX11" s="83"/>
      <c r="RNY11" s="83"/>
      <c r="RNZ11" s="84"/>
      <c r="ROA11" s="83"/>
      <c r="ROB11" s="83"/>
      <c r="ROC11" s="83"/>
      <c r="ROD11" s="83"/>
      <c r="ROE11" s="85"/>
      <c r="ROF11" s="85"/>
      <c r="ROG11" s="85"/>
      <c r="ROH11" s="86"/>
      <c r="ROI11" s="85"/>
      <c r="ROJ11" s="83"/>
      <c r="ROK11" s="83"/>
      <c r="ROL11" s="83"/>
      <c r="ROM11" s="84"/>
      <c r="RON11" s="83"/>
      <c r="ROO11" s="83"/>
      <c r="ROP11" s="83"/>
      <c r="ROQ11" s="83"/>
      <c r="ROR11" s="85"/>
      <c r="ROS11" s="85"/>
      <c r="ROT11" s="85"/>
      <c r="ROU11" s="86"/>
      <c r="ROV11" s="85"/>
      <c r="ROW11" s="83"/>
      <c r="ROX11" s="83"/>
      <c r="ROY11" s="83"/>
      <c r="ROZ11" s="84"/>
      <c r="RPA11" s="83"/>
      <c r="RPB11" s="83"/>
      <c r="RPC11" s="83"/>
      <c r="RPD11" s="83"/>
      <c r="RPE11" s="85"/>
      <c r="RPF11" s="85"/>
      <c r="RPG11" s="85"/>
      <c r="RPH11" s="86"/>
      <c r="RPI11" s="85"/>
      <c r="RPJ11" s="83"/>
      <c r="RPK11" s="83"/>
      <c r="RPL11" s="83"/>
      <c r="RPM11" s="84"/>
      <c r="RPN11" s="83"/>
      <c r="RPO11" s="83"/>
      <c r="RPP11" s="83"/>
      <c r="RPQ11" s="83"/>
      <c r="RPR11" s="85"/>
      <c r="RPS11" s="85"/>
      <c r="RPT11" s="85"/>
      <c r="RPU11" s="86"/>
      <c r="RPV11" s="85"/>
      <c r="RPW11" s="83"/>
      <c r="RPX11" s="83"/>
      <c r="RPY11" s="83"/>
      <c r="RPZ11" s="84"/>
      <c r="RQA11" s="83"/>
      <c r="RQB11" s="83"/>
      <c r="RQC11" s="83"/>
      <c r="RQD11" s="83"/>
      <c r="RQE11" s="85"/>
      <c r="RQF11" s="85"/>
      <c r="RQG11" s="85"/>
      <c r="RQH11" s="86"/>
      <c r="RQI11" s="85"/>
      <c r="RQJ11" s="83"/>
      <c r="RQK11" s="83"/>
      <c r="RQL11" s="83"/>
      <c r="RQM11" s="84"/>
      <c r="RQN11" s="83"/>
      <c r="RQO11" s="83"/>
      <c r="RQP11" s="83"/>
      <c r="RQQ11" s="83"/>
      <c r="RQR11" s="85"/>
      <c r="RQS11" s="85"/>
      <c r="RQT11" s="85"/>
      <c r="RQU11" s="86"/>
      <c r="RQV11" s="85"/>
      <c r="RQW11" s="83"/>
      <c r="RQX11" s="83"/>
      <c r="RQY11" s="83"/>
      <c r="RQZ11" s="84"/>
      <c r="RRA11" s="83"/>
      <c r="RRB11" s="83"/>
      <c r="RRC11" s="83"/>
      <c r="RRD11" s="83"/>
      <c r="RRE11" s="85"/>
      <c r="RRF11" s="85"/>
      <c r="RRG11" s="85"/>
      <c r="RRH11" s="86"/>
      <c r="RRI11" s="85"/>
      <c r="RRJ11" s="83"/>
      <c r="RRK11" s="83"/>
      <c r="RRL11" s="83"/>
      <c r="RRM11" s="84"/>
      <c r="RRN11" s="83"/>
      <c r="RRO11" s="83"/>
      <c r="RRP11" s="83"/>
      <c r="RRQ11" s="83"/>
      <c r="RRR11" s="85"/>
      <c r="RRS11" s="85"/>
      <c r="RRT11" s="85"/>
      <c r="RRU11" s="86"/>
      <c r="RRV11" s="85"/>
      <c r="RRW11" s="83"/>
      <c r="RRX11" s="83"/>
      <c r="RRY11" s="83"/>
      <c r="RRZ11" s="84"/>
      <c r="RSA11" s="83"/>
      <c r="RSB11" s="83"/>
      <c r="RSC11" s="83"/>
      <c r="RSD11" s="83"/>
      <c r="RSE11" s="85"/>
      <c r="RSF11" s="85"/>
      <c r="RSG11" s="85"/>
      <c r="RSH11" s="86"/>
      <c r="RSI11" s="85"/>
      <c r="RSJ11" s="83"/>
      <c r="RSK11" s="83"/>
      <c r="RSL11" s="83"/>
      <c r="RSM11" s="84"/>
      <c r="RSN11" s="83"/>
      <c r="RSO11" s="83"/>
      <c r="RSP11" s="83"/>
      <c r="RSQ11" s="83"/>
      <c r="RSR11" s="85"/>
      <c r="RSS11" s="85"/>
      <c r="RST11" s="85"/>
      <c r="RSU11" s="86"/>
      <c r="RSV11" s="85"/>
      <c r="RSW11" s="83"/>
      <c r="RSX11" s="83"/>
      <c r="RSY11" s="83"/>
      <c r="RSZ11" s="84"/>
      <c r="RTA11" s="83"/>
      <c r="RTB11" s="83"/>
      <c r="RTC11" s="83"/>
      <c r="RTD11" s="83"/>
      <c r="RTE11" s="85"/>
      <c r="RTF11" s="85"/>
      <c r="RTG11" s="85"/>
      <c r="RTH11" s="86"/>
      <c r="RTI11" s="85"/>
      <c r="RTJ11" s="83"/>
      <c r="RTK11" s="83"/>
      <c r="RTL11" s="83"/>
      <c r="RTM11" s="84"/>
      <c r="RTN11" s="83"/>
      <c r="RTO11" s="83"/>
      <c r="RTP11" s="83"/>
      <c r="RTQ11" s="83"/>
      <c r="RTR11" s="85"/>
      <c r="RTS11" s="85"/>
      <c r="RTT11" s="85"/>
      <c r="RTU11" s="86"/>
      <c r="RTV11" s="85"/>
      <c r="RTW11" s="83"/>
      <c r="RTX11" s="83"/>
      <c r="RTY11" s="83"/>
      <c r="RTZ11" s="84"/>
      <c r="RUA11" s="83"/>
      <c r="RUB11" s="83"/>
      <c r="RUC11" s="83"/>
      <c r="RUD11" s="83"/>
      <c r="RUE11" s="85"/>
      <c r="RUF11" s="85"/>
      <c r="RUG11" s="85"/>
      <c r="RUH11" s="86"/>
      <c r="RUI11" s="85"/>
      <c r="RUJ11" s="83"/>
      <c r="RUK11" s="83"/>
      <c r="RUL11" s="83"/>
      <c r="RUM11" s="84"/>
      <c r="RUN11" s="83"/>
      <c r="RUO11" s="83"/>
      <c r="RUP11" s="83"/>
      <c r="RUQ11" s="83"/>
      <c r="RUR11" s="85"/>
      <c r="RUS11" s="85"/>
      <c r="RUT11" s="85"/>
      <c r="RUU11" s="86"/>
      <c r="RUV11" s="85"/>
      <c r="RUW11" s="83"/>
      <c r="RUX11" s="83"/>
      <c r="RUY11" s="83"/>
      <c r="RUZ11" s="84"/>
      <c r="RVA11" s="83"/>
      <c r="RVB11" s="83"/>
      <c r="RVC11" s="83"/>
      <c r="RVD11" s="83"/>
      <c r="RVE11" s="85"/>
      <c r="RVF11" s="85"/>
      <c r="RVG11" s="85"/>
      <c r="RVH11" s="86"/>
      <c r="RVI11" s="85"/>
      <c r="RVJ11" s="83"/>
      <c r="RVK11" s="83"/>
      <c r="RVL11" s="83"/>
      <c r="RVM11" s="84"/>
      <c r="RVN11" s="83"/>
      <c r="RVO11" s="83"/>
      <c r="RVP11" s="83"/>
      <c r="RVQ11" s="83"/>
      <c r="RVR11" s="85"/>
      <c r="RVS11" s="85"/>
      <c r="RVT11" s="85"/>
      <c r="RVU11" s="86"/>
      <c r="RVV11" s="85"/>
      <c r="RVW11" s="83"/>
      <c r="RVX11" s="83"/>
      <c r="RVY11" s="83"/>
      <c r="RVZ11" s="84"/>
      <c r="RWA11" s="83"/>
      <c r="RWB11" s="83"/>
      <c r="RWC11" s="83"/>
      <c r="RWD11" s="83"/>
      <c r="RWE11" s="85"/>
      <c r="RWF11" s="85"/>
      <c r="RWG11" s="85"/>
      <c r="RWH11" s="86"/>
      <c r="RWI11" s="85"/>
      <c r="RWJ11" s="83"/>
      <c r="RWK11" s="83"/>
      <c r="RWL11" s="83"/>
      <c r="RWM11" s="84"/>
      <c r="RWN11" s="83"/>
      <c r="RWO11" s="83"/>
      <c r="RWP11" s="83"/>
      <c r="RWQ11" s="83"/>
      <c r="RWR11" s="85"/>
      <c r="RWS11" s="85"/>
      <c r="RWT11" s="85"/>
      <c r="RWU11" s="86"/>
      <c r="RWV11" s="85"/>
      <c r="RWW11" s="83"/>
      <c r="RWX11" s="83"/>
      <c r="RWY11" s="83"/>
      <c r="RWZ11" s="84"/>
      <c r="RXA11" s="83"/>
      <c r="RXB11" s="83"/>
      <c r="RXC11" s="83"/>
      <c r="RXD11" s="83"/>
      <c r="RXE11" s="85"/>
      <c r="RXF11" s="85"/>
      <c r="RXG11" s="85"/>
      <c r="RXH11" s="86"/>
      <c r="RXI11" s="85"/>
      <c r="RXJ11" s="83"/>
      <c r="RXK11" s="83"/>
      <c r="RXL11" s="83"/>
      <c r="RXM11" s="84"/>
      <c r="RXN11" s="83"/>
      <c r="RXO11" s="83"/>
      <c r="RXP11" s="83"/>
      <c r="RXQ11" s="83"/>
      <c r="RXR11" s="85"/>
      <c r="RXS11" s="85"/>
      <c r="RXT11" s="85"/>
      <c r="RXU11" s="86"/>
      <c r="RXV11" s="85"/>
      <c r="RXW11" s="83"/>
      <c r="RXX11" s="83"/>
      <c r="RXY11" s="83"/>
      <c r="RXZ11" s="84"/>
      <c r="RYA11" s="83"/>
      <c r="RYB11" s="83"/>
      <c r="RYC11" s="83"/>
      <c r="RYD11" s="83"/>
      <c r="RYE11" s="85"/>
      <c r="RYF11" s="85"/>
      <c r="RYG11" s="85"/>
      <c r="RYH11" s="86"/>
      <c r="RYI11" s="85"/>
      <c r="RYJ11" s="83"/>
      <c r="RYK11" s="83"/>
      <c r="RYL11" s="83"/>
      <c r="RYM11" s="84"/>
      <c r="RYN11" s="83"/>
      <c r="RYO11" s="83"/>
      <c r="RYP11" s="83"/>
      <c r="RYQ11" s="83"/>
      <c r="RYR11" s="85"/>
      <c r="RYS11" s="85"/>
      <c r="RYT11" s="85"/>
      <c r="RYU11" s="86"/>
      <c r="RYV11" s="85"/>
      <c r="RYW11" s="83"/>
      <c r="RYX11" s="83"/>
      <c r="RYY11" s="83"/>
      <c r="RYZ11" s="84"/>
      <c r="RZA11" s="83"/>
      <c r="RZB11" s="83"/>
      <c r="RZC11" s="83"/>
      <c r="RZD11" s="83"/>
      <c r="RZE11" s="85"/>
      <c r="RZF11" s="85"/>
      <c r="RZG11" s="85"/>
      <c r="RZH11" s="86"/>
      <c r="RZI11" s="85"/>
      <c r="RZJ11" s="83"/>
      <c r="RZK11" s="83"/>
      <c r="RZL11" s="83"/>
      <c r="RZM11" s="84"/>
      <c r="RZN11" s="83"/>
      <c r="RZO11" s="83"/>
      <c r="RZP11" s="83"/>
      <c r="RZQ11" s="83"/>
      <c r="RZR11" s="85"/>
      <c r="RZS11" s="85"/>
      <c r="RZT11" s="85"/>
      <c r="RZU11" s="86"/>
      <c r="RZV11" s="85"/>
      <c r="RZW11" s="83"/>
      <c r="RZX11" s="83"/>
      <c r="RZY11" s="83"/>
      <c r="RZZ11" s="84"/>
      <c r="SAA11" s="83"/>
      <c r="SAB11" s="83"/>
      <c r="SAC11" s="83"/>
      <c r="SAD11" s="83"/>
      <c r="SAE11" s="85"/>
      <c r="SAF11" s="85"/>
      <c r="SAG11" s="85"/>
      <c r="SAH11" s="86"/>
      <c r="SAI11" s="85"/>
      <c r="SAJ11" s="83"/>
      <c r="SAK11" s="83"/>
      <c r="SAL11" s="83"/>
      <c r="SAM11" s="84"/>
      <c r="SAN11" s="83"/>
      <c r="SAO11" s="83"/>
      <c r="SAP11" s="83"/>
      <c r="SAQ11" s="83"/>
      <c r="SAR11" s="85"/>
      <c r="SAS11" s="85"/>
      <c r="SAT11" s="85"/>
      <c r="SAU11" s="86"/>
      <c r="SAV11" s="85"/>
      <c r="SAW11" s="83"/>
      <c r="SAX11" s="83"/>
      <c r="SAY11" s="83"/>
      <c r="SAZ11" s="84"/>
      <c r="SBA11" s="83"/>
      <c r="SBB11" s="83"/>
      <c r="SBC11" s="83"/>
      <c r="SBD11" s="83"/>
      <c r="SBE11" s="85"/>
      <c r="SBF11" s="85"/>
      <c r="SBG11" s="85"/>
      <c r="SBH11" s="86"/>
      <c r="SBI11" s="85"/>
      <c r="SBJ11" s="83"/>
      <c r="SBK11" s="83"/>
      <c r="SBL11" s="83"/>
      <c r="SBM11" s="84"/>
      <c r="SBN11" s="83"/>
      <c r="SBO11" s="83"/>
      <c r="SBP11" s="83"/>
      <c r="SBQ11" s="83"/>
      <c r="SBR11" s="85"/>
      <c r="SBS11" s="85"/>
      <c r="SBT11" s="85"/>
      <c r="SBU11" s="86"/>
      <c r="SBV11" s="85"/>
      <c r="SBW11" s="83"/>
      <c r="SBX11" s="83"/>
      <c r="SBY11" s="83"/>
      <c r="SBZ11" s="84"/>
      <c r="SCA11" s="83"/>
      <c r="SCB11" s="83"/>
      <c r="SCC11" s="83"/>
      <c r="SCD11" s="83"/>
      <c r="SCE11" s="85"/>
      <c r="SCF11" s="85"/>
      <c r="SCG11" s="85"/>
      <c r="SCH11" s="86"/>
      <c r="SCI11" s="85"/>
      <c r="SCJ11" s="83"/>
      <c r="SCK11" s="83"/>
      <c r="SCL11" s="83"/>
      <c r="SCM11" s="84"/>
      <c r="SCN11" s="83"/>
      <c r="SCO11" s="83"/>
      <c r="SCP11" s="83"/>
      <c r="SCQ11" s="83"/>
      <c r="SCR11" s="85"/>
      <c r="SCS11" s="85"/>
      <c r="SCT11" s="85"/>
      <c r="SCU11" s="86"/>
      <c r="SCV11" s="85"/>
      <c r="SCW11" s="83"/>
      <c r="SCX11" s="83"/>
      <c r="SCY11" s="83"/>
      <c r="SCZ11" s="84"/>
      <c r="SDA11" s="83"/>
      <c r="SDB11" s="83"/>
      <c r="SDC11" s="83"/>
      <c r="SDD11" s="83"/>
      <c r="SDE11" s="85"/>
      <c r="SDF11" s="85"/>
      <c r="SDG11" s="85"/>
      <c r="SDH11" s="86"/>
      <c r="SDI11" s="85"/>
      <c r="SDJ11" s="83"/>
      <c r="SDK11" s="83"/>
      <c r="SDL11" s="83"/>
      <c r="SDM11" s="84"/>
      <c r="SDN11" s="83"/>
      <c r="SDO11" s="83"/>
      <c r="SDP11" s="83"/>
      <c r="SDQ11" s="83"/>
      <c r="SDR11" s="85"/>
      <c r="SDS11" s="85"/>
      <c r="SDT11" s="85"/>
      <c r="SDU11" s="86"/>
      <c r="SDV11" s="85"/>
      <c r="SDW11" s="83"/>
      <c r="SDX11" s="83"/>
      <c r="SDY11" s="83"/>
      <c r="SDZ11" s="84"/>
      <c r="SEA11" s="83"/>
      <c r="SEB11" s="83"/>
      <c r="SEC11" s="83"/>
      <c r="SED11" s="83"/>
      <c r="SEE11" s="85"/>
      <c r="SEF11" s="85"/>
      <c r="SEG11" s="85"/>
      <c r="SEH11" s="86"/>
      <c r="SEI11" s="85"/>
      <c r="SEJ11" s="83"/>
      <c r="SEK11" s="83"/>
      <c r="SEL11" s="83"/>
      <c r="SEM11" s="84"/>
      <c r="SEN11" s="83"/>
      <c r="SEO11" s="83"/>
      <c r="SEP11" s="83"/>
      <c r="SEQ11" s="83"/>
      <c r="SER11" s="85"/>
      <c r="SES11" s="85"/>
      <c r="SET11" s="85"/>
      <c r="SEU11" s="86"/>
      <c r="SEV11" s="85"/>
      <c r="SEW11" s="83"/>
      <c r="SEX11" s="83"/>
      <c r="SEY11" s="83"/>
      <c r="SEZ11" s="84"/>
      <c r="SFA11" s="83"/>
      <c r="SFB11" s="83"/>
      <c r="SFC11" s="83"/>
      <c r="SFD11" s="83"/>
      <c r="SFE11" s="85"/>
      <c r="SFF11" s="85"/>
      <c r="SFG11" s="85"/>
      <c r="SFH11" s="86"/>
      <c r="SFI11" s="85"/>
      <c r="SFJ11" s="83"/>
      <c r="SFK11" s="83"/>
      <c r="SFL11" s="83"/>
      <c r="SFM11" s="84"/>
      <c r="SFN11" s="83"/>
      <c r="SFO11" s="83"/>
      <c r="SFP11" s="83"/>
      <c r="SFQ11" s="83"/>
      <c r="SFR11" s="85"/>
      <c r="SFS11" s="85"/>
      <c r="SFT11" s="85"/>
      <c r="SFU11" s="86"/>
      <c r="SFV11" s="85"/>
      <c r="SFW11" s="83"/>
      <c r="SFX11" s="83"/>
      <c r="SFY11" s="83"/>
      <c r="SFZ11" s="84"/>
      <c r="SGA11" s="83"/>
      <c r="SGB11" s="83"/>
      <c r="SGC11" s="83"/>
      <c r="SGD11" s="83"/>
      <c r="SGE11" s="85"/>
      <c r="SGF11" s="85"/>
      <c r="SGG11" s="85"/>
      <c r="SGH11" s="86"/>
      <c r="SGI11" s="85"/>
      <c r="SGJ11" s="83"/>
      <c r="SGK11" s="83"/>
      <c r="SGL11" s="83"/>
      <c r="SGM11" s="84"/>
      <c r="SGN11" s="83"/>
      <c r="SGO11" s="83"/>
      <c r="SGP11" s="83"/>
      <c r="SGQ11" s="83"/>
      <c r="SGR11" s="85"/>
      <c r="SGS11" s="85"/>
      <c r="SGT11" s="85"/>
      <c r="SGU11" s="86"/>
      <c r="SGV11" s="85"/>
      <c r="SGW11" s="83"/>
      <c r="SGX11" s="83"/>
      <c r="SGY11" s="83"/>
      <c r="SGZ11" s="84"/>
      <c r="SHA11" s="83"/>
      <c r="SHB11" s="83"/>
      <c r="SHC11" s="83"/>
      <c r="SHD11" s="83"/>
      <c r="SHE11" s="85"/>
      <c r="SHF11" s="85"/>
      <c r="SHG11" s="85"/>
      <c r="SHH11" s="86"/>
      <c r="SHI11" s="85"/>
      <c r="SHJ11" s="83"/>
      <c r="SHK11" s="83"/>
      <c r="SHL11" s="83"/>
      <c r="SHM11" s="84"/>
      <c r="SHN11" s="83"/>
      <c r="SHO11" s="83"/>
      <c r="SHP11" s="83"/>
      <c r="SHQ11" s="83"/>
      <c r="SHR11" s="85"/>
      <c r="SHS11" s="85"/>
      <c r="SHT11" s="85"/>
      <c r="SHU11" s="86"/>
      <c r="SHV11" s="85"/>
      <c r="SHW11" s="83"/>
      <c r="SHX11" s="83"/>
      <c r="SHY11" s="83"/>
      <c r="SHZ11" s="84"/>
      <c r="SIA11" s="83"/>
      <c r="SIB11" s="83"/>
      <c r="SIC11" s="83"/>
      <c r="SID11" s="83"/>
      <c r="SIE11" s="85"/>
      <c r="SIF11" s="85"/>
      <c r="SIG11" s="85"/>
      <c r="SIH11" s="86"/>
      <c r="SII11" s="85"/>
      <c r="SIJ11" s="83"/>
      <c r="SIK11" s="83"/>
      <c r="SIL11" s="83"/>
      <c r="SIM11" s="84"/>
      <c r="SIN11" s="83"/>
      <c r="SIO11" s="83"/>
      <c r="SIP11" s="83"/>
      <c r="SIQ11" s="83"/>
      <c r="SIR11" s="85"/>
      <c r="SIS11" s="85"/>
      <c r="SIT11" s="85"/>
      <c r="SIU11" s="86"/>
      <c r="SIV11" s="85"/>
      <c r="SIW11" s="83"/>
      <c r="SIX11" s="83"/>
      <c r="SIY11" s="83"/>
      <c r="SIZ11" s="84"/>
      <c r="SJA11" s="83"/>
      <c r="SJB11" s="83"/>
      <c r="SJC11" s="83"/>
      <c r="SJD11" s="83"/>
      <c r="SJE11" s="85"/>
      <c r="SJF11" s="85"/>
      <c r="SJG11" s="85"/>
      <c r="SJH11" s="86"/>
      <c r="SJI11" s="85"/>
      <c r="SJJ11" s="83"/>
      <c r="SJK11" s="83"/>
      <c r="SJL11" s="83"/>
      <c r="SJM11" s="84"/>
      <c r="SJN11" s="83"/>
      <c r="SJO11" s="83"/>
      <c r="SJP11" s="83"/>
      <c r="SJQ11" s="83"/>
      <c r="SJR11" s="85"/>
      <c r="SJS11" s="85"/>
      <c r="SJT11" s="85"/>
      <c r="SJU11" s="86"/>
      <c r="SJV11" s="85"/>
      <c r="SJW11" s="83"/>
      <c r="SJX11" s="83"/>
      <c r="SJY11" s="83"/>
      <c r="SJZ11" s="84"/>
      <c r="SKA11" s="83"/>
      <c r="SKB11" s="83"/>
      <c r="SKC11" s="83"/>
      <c r="SKD11" s="83"/>
      <c r="SKE11" s="85"/>
      <c r="SKF11" s="85"/>
      <c r="SKG11" s="85"/>
      <c r="SKH11" s="86"/>
      <c r="SKI11" s="85"/>
      <c r="SKJ11" s="83"/>
      <c r="SKK11" s="83"/>
      <c r="SKL11" s="83"/>
      <c r="SKM11" s="84"/>
      <c r="SKN11" s="83"/>
      <c r="SKO11" s="83"/>
      <c r="SKP11" s="83"/>
      <c r="SKQ11" s="83"/>
      <c r="SKR11" s="85"/>
      <c r="SKS11" s="85"/>
      <c r="SKT11" s="85"/>
      <c r="SKU11" s="86"/>
      <c r="SKV11" s="85"/>
      <c r="SKW11" s="83"/>
      <c r="SKX11" s="83"/>
      <c r="SKY11" s="83"/>
      <c r="SKZ11" s="84"/>
      <c r="SLA11" s="83"/>
      <c r="SLB11" s="83"/>
      <c r="SLC11" s="83"/>
      <c r="SLD11" s="83"/>
      <c r="SLE11" s="85"/>
      <c r="SLF11" s="85"/>
      <c r="SLG11" s="85"/>
      <c r="SLH11" s="86"/>
      <c r="SLI11" s="85"/>
      <c r="SLJ11" s="83"/>
      <c r="SLK11" s="83"/>
      <c r="SLL11" s="83"/>
      <c r="SLM11" s="84"/>
      <c r="SLN11" s="83"/>
      <c r="SLO11" s="83"/>
      <c r="SLP11" s="83"/>
      <c r="SLQ11" s="83"/>
      <c r="SLR11" s="85"/>
      <c r="SLS11" s="85"/>
      <c r="SLT11" s="85"/>
      <c r="SLU11" s="86"/>
      <c r="SLV11" s="85"/>
      <c r="SLW11" s="83"/>
      <c r="SLX11" s="83"/>
      <c r="SLY11" s="83"/>
      <c r="SLZ11" s="84"/>
      <c r="SMA11" s="83"/>
      <c r="SMB11" s="83"/>
      <c r="SMC11" s="83"/>
      <c r="SMD11" s="83"/>
      <c r="SME11" s="85"/>
      <c r="SMF11" s="85"/>
      <c r="SMG11" s="85"/>
      <c r="SMH11" s="86"/>
      <c r="SMI11" s="85"/>
      <c r="SMJ11" s="83"/>
      <c r="SMK11" s="83"/>
      <c r="SML11" s="83"/>
      <c r="SMM11" s="84"/>
      <c r="SMN11" s="83"/>
      <c r="SMO11" s="83"/>
      <c r="SMP11" s="83"/>
      <c r="SMQ11" s="83"/>
      <c r="SMR11" s="85"/>
      <c r="SMS11" s="85"/>
      <c r="SMT11" s="85"/>
      <c r="SMU11" s="86"/>
      <c r="SMV11" s="85"/>
      <c r="SMW11" s="83"/>
      <c r="SMX11" s="83"/>
      <c r="SMY11" s="83"/>
      <c r="SMZ11" s="84"/>
      <c r="SNA11" s="83"/>
      <c r="SNB11" s="83"/>
      <c r="SNC11" s="83"/>
      <c r="SND11" s="83"/>
      <c r="SNE11" s="85"/>
      <c r="SNF11" s="85"/>
      <c r="SNG11" s="85"/>
      <c r="SNH11" s="86"/>
      <c r="SNI11" s="85"/>
      <c r="SNJ11" s="83"/>
      <c r="SNK11" s="83"/>
      <c r="SNL11" s="83"/>
      <c r="SNM11" s="84"/>
      <c r="SNN11" s="83"/>
      <c r="SNO11" s="83"/>
      <c r="SNP11" s="83"/>
      <c r="SNQ11" s="83"/>
      <c r="SNR11" s="85"/>
      <c r="SNS11" s="85"/>
      <c r="SNT11" s="85"/>
      <c r="SNU11" s="86"/>
      <c r="SNV11" s="85"/>
      <c r="SNW11" s="83"/>
      <c r="SNX11" s="83"/>
      <c r="SNY11" s="83"/>
      <c r="SNZ11" s="84"/>
      <c r="SOA11" s="83"/>
      <c r="SOB11" s="83"/>
      <c r="SOC11" s="83"/>
      <c r="SOD11" s="83"/>
      <c r="SOE11" s="85"/>
      <c r="SOF11" s="85"/>
      <c r="SOG11" s="85"/>
      <c r="SOH11" s="86"/>
      <c r="SOI11" s="85"/>
      <c r="SOJ11" s="83"/>
      <c r="SOK11" s="83"/>
      <c r="SOL11" s="83"/>
      <c r="SOM11" s="84"/>
      <c r="SON11" s="83"/>
      <c r="SOO11" s="83"/>
      <c r="SOP11" s="83"/>
      <c r="SOQ11" s="83"/>
      <c r="SOR11" s="85"/>
      <c r="SOS11" s="85"/>
      <c r="SOT11" s="85"/>
      <c r="SOU11" s="86"/>
      <c r="SOV11" s="85"/>
      <c r="SOW11" s="83"/>
      <c r="SOX11" s="83"/>
      <c r="SOY11" s="83"/>
      <c r="SOZ11" s="84"/>
      <c r="SPA11" s="83"/>
      <c r="SPB11" s="83"/>
      <c r="SPC11" s="83"/>
      <c r="SPD11" s="83"/>
      <c r="SPE11" s="85"/>
      <c r="SPF11" s="85"/>
      <c r="SPG11" s="85"/>
      <c r="SPH11" s="86"/>
      <c r="SPI11" s="85"/>
      <c r="SPJ11" s="83"/>
      <c r="SPK11" s="83"/>
      <c r="SPL11" s="83"/>
      <c r="SPM11" s="84"/>
      <c r="SPN11" s="83"/>
      <c r="SPO11" s="83"/>
      <c r="SPP11" s="83"/>
      <c r="SPQ11" s="83"/>
      <c r="SPR11" s="85"/>
      <c r="SPS11" s="85"/>
      <c r="SPT11" s="85"/>
      <c r="SPU11" s="86"/>
      <c r="SPV11" s="85"/>
      <c r="SPW11" s="83"/>
      <c r="SPX11" s="83"/>
      <c r="SPY11" s="83"/>
      <c r="SPZ11" s="84"/>
      <c r="SQA11" s="83"/>
      <c r="SQB11" s="83"/>
      <c r="SQC11" s="83"/>
      <c r="SQD11" s="83"/>
      <c r="SQE11" s="85"/>
      <c r="SQF11" s="85"/>
      <c r="SQG11" s="85"/>
      <c r="SQH11" s="86"/>
      <c r="SQI11" s="85"/>
      <c r="SQJ11" s="83"/>
      <c r="SQK11" s="83"/>
      <c r="SQL11" s="83"/>
      <c r="SQM11" s="84"/>
      <c r="SQN11" s="83"/>
      <c r="SQO11" s="83"/>
      <c r="SQP11" s="83"/>
      <c r="SQQ11" s="83"/>
      <c r="SQR11" s="85"/>
      <c r="SQS11" s="85"/>
      <c r="SQT11" s="85"/>
      <c r="SQU11" s="86"/>
      <c r="SQV11" s="85"/>
      <c r="SQW11" s="83"/>
      <c r="SQX11" s="83"/>
      <c r="SQY11" s="83"/>
      <c r="SQZ11" s="84"/>
      <c r="SRA11" s="83"/>
      <c r="SRB11" s="83"/>
      <c r="SRC11" s="83"/>
      <c r="SRD11" s="83"/>
      <c r="SRE11" s="85"/>
      <c r="SRF11" s="85"/>
      <c r="SRG11" s="85"/>
      <c r="SRH11" s="86"/>
      <c r="SRI11" s="85"/>
      <c r="SRJ11" s="83"/>
      <c r="SRK11" s="83"/>
      <c r="SRL11" s="83"/>
      <c r="SRM11" s="84"/>
      <c r="SRN11" s="83"/>
      <c r="SRO11" s="83"/>
      <c r="SRP11" s="83"/>
      <c r="SRQ11" s="83"/>
      <c r="SRR11" s="85"/>
      <c r="SRS11" s="85"/>
      <c r="SRT11" s="85"/>
      <c r="SRU11" s="86"/>
      <c r="SRV11" s="85"/>
      <c r="SRW11" s="83"/>
      <c r="SRX11" s="83"/>
      <c r="SRY11" s="83"/>
      <c r="SRZ11" s="84"/>
      <c r="SSA11" s="83"/>
      <c r="SSB11" s="83"/>
      <c r="SSC11" s="83"/>
      <c r="SSD11" s="83"/>
      <c r="SSE11" s="85"/>
      <c r="SSF11" s="85"/>
      <c r="SSG11" s="85"/>
      <c r="SSH11" s="86"/>
      <c r="SSI11" s="85"/>
      <c r="SSJ11" s="83"/>
      <c r="SSK11" s="83"/>
      <c r="SSL11" s="83"/>
      <c r="SSM11" s="84"/>
      <c r="SSN11" s="83"/>
      <c r="SSO11" s="83"/>
      <c r="SSP11" s="83"/>
      <c r="SSQ11" s="83"/>
      <c r="SSR11" s="85"/>
      <c r="SSS11" s="85"/>
      <c r="SST11" s="85"/>
      <c r="SSU11" s="86"/>
      <c r="SSV11" s="85"/>
      <c r="SSW11" s="83"/>
      <c r="SSX11" s="83"/>
      <c r="SSY11" s="83"/>
      <c r="SSZ11" s="84"/>
      <c r="STA11" s="83"/>
      <c r="STB11" s="83"/>
      <c r="STC11" s="83"/>
      <c r="STD11" s="83"/>
      <c r="STE11" s="85"/>
      <c r="STF11" s="85"/>
      <c r="STG11" s="85"/>
      <c r="STH11" s="86"/>
      <c r="STI11" s="85"/>
      <c r="STJ11" s="83"/>
      <c r="STK11" s="83"/>
      <c r="STL11" s="83"/>
      <c r="STM11" s="84"/>
      <c r="STN11" s="83"/>
      <c r="STO11" s="83"/>
      <c r="STP11" s="83"/>
      <c r="STQ11" s="83"/>
      <c r="STR11" s="85"/>
      <c r="STS11" s="85"/>
      <c r="STT11" s="85"/>
      <c r="STU11" s="86"/>
      <c r="STV11" s="85"/>
      <c r="STW11" s="83"/>
      <c r="STX11" s="83"/>
      <c r="STY11" s="83"/>
      <c r="STZ11" s="84"/>
      <c r="SUA11" s="83"/>
      <c r="SUB11" s="83"/>
      <c r="SUC11" s="83"/>
      <c r="SUD11" s="83"/>
      <c r="SUE11" s="85"/>
      <c r="SUF11" s="85"/>
      <c r="SUG11" s="85"/>
      <c r="SUH11" s="86"/>
      <c r="SUI11" s="85"/>
      <c r="SUJ11" s="83"/>
      <c r="SUK11" s="83"/>
      <c r="SUL11" s="83"/>
      <c r="SUM11" s="84"/>
      <c r="SUN11" s="83"/>
      <c r="SUO11" s="83"/>
      <c r="SUP11" s="83"/>
      <c r="SUQ11" s="83"/>
      <c r="SUR11" s="85"/>
      <c r="SUS11" s="85"/>
      <c r="SUT11" s="85"/>
      <c r="SUU11" s="86"/>
      <c r="SUV11" s="85"/>
      <c r="SUW11" s="83"/>
      <c r="SUX11" s="83"/>
      <c r="SUY11" s="83"/>
      <c r="SUZ11" s="84"/>
      <c r="SVA11" s="83"/>
      <c r="SVB11" s="83"/>
      <c r="SVC11" s="83"/>
      <c r="SVD11" s="83"/>
      <c r="SVE11" s="85"/>
      <c r="SVF11" s="85"/>
      <c r="SVG11" s="85"/>
      <c r="SVH11" s="86"/>
      <c r="SVI11" s="85"/>
      <c r="SVJ11" s="83"/>
      <c r="SVK11" s="83"/>
      <c r="SVL11" s="83"/>
      <c r="SVM11" s="84"/>
      <c r="SVN11" s="83"/>
      <c r="SVO11" s="83"/>
      <c r="SVP11" s="83"/>
      <c r="SVQ11" s="83"/>
      <c r="SVR11" s="85"/>
      <c r="SVS11" s="85"/>
      <c r="SVT11" s="85"/>
      <c r="SVU11" s="86"/>
      <c r="SVV11" s="85"/>
      <c r="SVW11" s="83"/>
      <c r="SVX11" s="83"/>
      <c r="SVY11" s="83"/>
      <c r="SVZ11" s="84"/>
      <c r="SWA11" s="83"/>
      <c r="SWB11" s="83"/>
      <c r="SWC11" s="83"/>
      <c r="SWD11" s="83"/>
      <c r="SWE11" s="85"/>
      <c r="SWF11" s="85"/>
      <c r="SWG11" s="85"/>
      <c r="SWH11" s="86"/>
      <c r="SWI11" s="85"/>
      <c r="SWJ11" s="83"/>
      <c r="SWK11" s="83"/>
      <c r="SWL11" s="83"/>
      <c r="SWM11" s="84"/>
      <c r="SWN11" s="83"/>
      <c r="SWO11" s="83"/>
      <c r="SWP11" s="83"/>
      <c r="SWQ11" s="83"/>
      <c r="SWR11" s="85"/>
      <c r="SWS11" s="85"/>
      <c r="SWT11" s="85"/>
      <c r="SWU11" s="86"/>
      <c r="SWV11" s="85"/>
      <c r="SWW11" s="83"/>
      <c r="SWX11" s="83"/>
      <c r="SWY11" s="83"/>
      <c r="SWZ11" s="84"/>
      <c r="SXA11" s="83"/>
      <c r="SXB11" s="83"/>
      <c r="SXC11" s="83"/>
      <c r="SXD11" s="83"/>
      <c r="SXE11" s="85"/>
      <c r="SXF11" s="85"/>
      <c r="SXG11" s="85"/>
      <c r="SXH11" s="86"/>
      <c r="SXI11" s="85"/>
      <c r="SXJ11" s="83"/>
      <c r="SXK11" s="83"/>
      <c r="SXL11" s="83"/>
      <c r="SXM11" s="84"/>
      <c r="SXN11" s="83"/>
      <c r="SXO11" s="83"/>
      <c r="SXP11" s="83"/>
      <c r="SXQ11" s="83"/>
      <c r="SXR11" s="85"/>
      <c r="SXS11" s="85"/>
      <c r="SXT11" s="85"/>
      <c r="SXU11" s="86"/>
      <c r="SXV11" s="85"/>
      <c r="SXW11" s="83"/>
      <c r="SXX11" s="83"/>
      <c r="SXY11" s="83"/>
      <c r="SXZ11" s="84"/>
      <c r="SYA11" s="83"/>
      <c r="SYB11" s="83"/>
      <c r="SYC11" s="83"/>
      <c r="SYD11" s="83"/>
      <c r="SYE11" s="85"/>
      <c r="SYF11" s="85"/>
      <c r="SYG11" s="85"/>
      <c r="SYH11" s="86"/>
      <c r="SYI11" s="85"/>
      <c r="SYJ11" s="83"/>
      <c r="SYK11" s="83"/>
      <c r="SYL11" s="83"/>
      <c r="SYM11" s="84"/>
      <c r="SYN11" s="83"/>
      <c r="SYO11" s="83"/>
      <c r="SYP11" s="83"/>
      <c r="SYQ11" s="83"/>
      <c r="SYR11" s="85"/>
      <c r="SYS11" s="85"/>
      <c r="SYT11" s="85"/>
      <c r="SYU11" s="86"/>
      <c r="SYV11" s="85"/>
      <c r="SYW11" s="83"/>
      <c r="SYX11" s="83"/>
      <c r="SYY11" s="83"/>
      <c r="SYZ11" s="84"/>
      <c r="SZA11" s="83"/>
      <c r="SZB11" s="83"/>
      <c r="SZC11" s="83"/>
      <c r="SZD11" s="83"/>
      <c r="SZE11" s="85"/>
      <c r="SZF11" s="85"/>
      <c r="SZG11" s="85"/>
      <c r="SZH11" s="86"/>
      <c r="SZI11" s="85"/>
      <c r="SZJ11" s="83"/>
      <c r="SZK11" s="83"/>
      <c r="SZL11" s="83"/>
      <c r="SZM11" s="84"/>
      <c r="SZN11" s="83"/>
      <c r="SZO11" s="83"/>
      <c r="SZP11" s="83"/>
      <c r="SZQ11" s="83"/>
      <c r="SZR11" s="85"/>
      <c r="SZS11" s="85"/>
      <c r="SZT11" s="85"/>
      <c r="SZU11" s="86"/>
      <c r="SZV11" s="85"/>
      <c r="SZW11" s="83"/>
      <c r="SZX11" s="83"/>
      <c r="SZY11" s="83"/>
      <c r="SZZ11" s="84"/>
      <c r="TAA11" s="83"/>
      <c r="TAB11" s="83"/>
      <c r="TAC11" s="83"/>
      <c r="TAD11" s="83"/>
      <c r="TAE11" s="85"/>
      <c r="TAF11" s="85"/>
      <c r="TAG11" s="85"/>
      <c r="TAH11" s="86"/>
      <c r="TAI11" s="85"/>
      <c r="TAJ11" s="83"/>
      <c r="TAK11" s="83"/>
      <c r="TAL11" s="83"/>
      <c r="TAM11" s="84"/>
      <c r="TAN11" s="83"/>
      <c r="TAO11" s="83"/>
      <c r="TAP11" s="83"/>
      <c r="TAQ11" s="83"/>
      <c r="TAR11" s="85"/>
      <c r="TAS11" s="85"/>
      <c r="TAT11" s="85"/>
      <c r="TAU11" s="86"/>
      <c r="TAV11" s="85"/>
      <c r="TAW11" s="83"/>
      <c r="TAX11" s="83"/>
      <c r="TAY11" s="83"/>
      <c r="TAZ11" s="84"/>
      <c r="TBA11" s="83"/>
      <c r="TBB11" s="83"/>
      <c r="TBC11" s="83"/>
      <c r="TBD11" s="83"/>
      <c r="TBE11" s="85"/>
      <c r="TBF11" s="85"/>
      <c r="TBG11" s="85"/>
      <c r="TBH11" s="86"/>
      <c r="TBI11" s="85"/>
      <c r="TBJ11" s="83"/>
      <c r="TBK11" s="83"/>
      <c r="TBL11" s="83"/>
      <c r="TBM11" s="84"/>
      <c r="TBN11" s="83"/>
      <c r="TBO11" s="83"/>
      <c r="TBP11" s="83"/>
      <c r="TBQ11" s="83"/>
      <c r="TBR11" s="85"/>
      <c r="TBS11" s="85"/>
      <c r="TBT11" s="85"/>
      <c r="TBU11" s="86"/>
      <c r="TBV11" s="85"/>
      <c r="TBW11" s="83"/>
      <c r="TBX11" s="83"/>
      <c r="TBY11" s="83"/>
      <c r="TBZ11" s="84"/>
      <c r="TCA11" s="83"/>
      <c r="TCB11" s="83"/>
      <c r="TCC11" s="83"/>
      <c r="TCD11" s="83"/>
      <c r="TCE11" s="85"/>
      <c r="TCF11" s="85"/>
      <c r="TCG11" s="85"/>
      <c r="TCH11" s="86"/>
      <c r="TCI11" s="85"/>
      <c r="TCJ11" s="83"/>
      <c r="TCK11" s="83"/>
      <c r="TCL11" s="83"/>
      <c r="TCM11" s="84"/>
      <c r="TCN11" s="83"/>
      <c r="TCO11" s="83"/>
      <c r="TCP11" s="83"/>
      <c r="TCQ11" s="83"/>
      <c r="TCR11" s="85"/>
      <c r="TCS11" s="85"/>
      <c r="TCT11" s="85"/>
      <c r="TCU11" s="86"/>
      <c r="TCV11" s="85"/>
      <c r="TCW11" s="83"/>
      <c r="TCX11" s="83"/>
      <c r="TCY11" s="83"/>
      <c r="TCZ11" s="84"/>
      <c r="TDA11" s="83"/>
      <c r="TDB11" s="83"/>
      <c r="TDC11" s="83"/>
      <c r="TDD11" s="83"/>
      <c r="TDE11" s="85"/>
      <c r="TDF11" s="85"/>
      <c r="TDG11" s="85"/>
      <c r="TDH11" s="86"/>
      <c r="TDI11" s="85"/>
      <c r="TDJ11" s="83"/>
      <c r="TDK11" s="83"/>
      <c r="TDL11" s="83"/>
      <c r="TDM11" s="84"/>
      <c r="TDN11" s="83"/>
      <c r="TDO11" s="83"/>
      <c r="TDP11" s="83"/>
      <c r="TDQ11" s="83"/>
      <c r="TDR11" s="85"/>
      <c r="TDS11" s="85"/>
      <c r="TDT11" s="85"/>
      <c r="TDU11" s="86"/>
      <c r="TDV11" s="85"/>
      <c r="TDW11" s="83"/>
      <c r="TDX11" s="83"/>
      <c r="TDY11" s="83"/>
      <c r="TDZ11" s="84"/>
      <c r="TEA11" s="83"/>
      <c r="TEB11" s="83"/>
      <c r="TEC11" s="83"/>
      <c r="TED11" s="83"/>
      <c r="TEE11" s="85"/>
      <c r="TEF11" s="85"/>
      <c r="TEG11" s="85"/>
      <c r="TEH11" s="86"/>
      <c r="TEI11" s="85"/>
      <c r="TEJ11" s="83"/>
      <c r="TEK11" s="83"/>
      <c r="TEL11" s="83"/>
      <c r="TEM11" s="84"/>
      <c r="TEN11" s="83"/>
      <c r="TEO11" s="83"/>
      <c r="TEP11" s="83"/>
      <c r="TEQ11" s="83"/>
      <c r="TER11" s="85"/>
      <c r="TES11" s="85"/>
      <c r="TET11" s="85"/>
      <c r="TEU11" s="86"/>
      <c r="TEV11" s="85"/>
      <c r="TEW11" s="83"/>
      <c r="TEX11" s="83"/>
      <c r="TEY11" s="83"/>
      <c r="TEZ11" s="84"/>
      <c r="TFA11" s="83"/>
      <c r="TFB11" s="83"/>
      <c r="TFC11" s="83"/>
      <c r="TFD11" s="83"/>
      <c r="TFE11" s="85"/>
      <c r="TFF11" s="85"/>
      <c r="TFG11" s="85"/>
      <c r="TFH11" s="86"/>
      <c r="TFI11" s="85"/>
      <c r="TFJ11" s="83"/>
      <c r="TFK11" s="83"/>
      <c r="TFL11" s="83"/>
      <c r="TFM11" s="84"/>
      <c r="TFN11" s="83"/>
      <c r="TFO11" s="83"/>
      <c r="TFP11" s="83"/>
      <c r="TFQ11" s="83"/>
      <c r="TFR11" s="85"/>
      <c r="TFS11" s="85"/>
      <c r="TFT11" s="85"/>
      <c r="TFU11" s="86"/>
      <c r="TFV11" s="85"/>
      <c r="TFW11" s="83"/>
      <c r="TFX11" s="83"/>
      <c r="TFY11" s="83"/>
      <c r="TFZ11" s="84"/>
      <c r="TGA11" s="83"/>
      <c r="TGB11" s="83"/>
      <c r="TGC11" s="83"/>
      <c r="TGD11" s="83"/>
      <c r="TGE11" s="85"/>
      <c r="TGF11" s="85"/>
      <c r="TGG11" s="85"/>
      <c r="TGH11" s="86"/>
      <c r="TGI11" s="85"/>
      <c r="TGJ11" s="83"/>
      <c r="TGK11" s="83"/>
      <c r="TGL11" s="83"/>
      <c r="TGM11" s="84"/>
      <c r="TGN11" s="83"/>
      <c r="TGO11" s="83"/>
      <c r="TGP11" s="83"/>
      <c r="TGQ11" s="83"/>
      <c r="TGR11" s="85"/>
      <c r="TGS11" s="85"/>
      <c r="TGT11" s="85"/>
      <c r="TGU11" s="86"/>
      <c r="TGV11" s="85"/>
      <c r="TGW11" s="83"/>
      <c r="TGX11" s="83"/>
      <c r="TGY11" s="83"/>
      <c r="TGZ11" s="84"/>
      <c r="THA11" s="83"/>
      <c r="THB11" s="83"/>
      <c r="THC11" s="83"/>
      <c r="THD11" s="83"/>
      <c r="THE11" s="85"/>
      <c r="THF11" s="85"/>
      <c r="THG11" s="85"/>
      <c r="THH11" s="86"/>
      <c r="THI11" s="85"/>
      <c r="THJ11" s="83"/>
      <c r="THK11" s="83"/>
      <c r="THL11" s="83"/>
      <c r="THM11" s="84"/>
      <c r="THN11" s="83"/>
      <c r="THO11" s="83"/>
      <c r="THP11" s="83"/>
      <c r="THQ11" s="83"/>
      <c r="THR11" s="85"/>
      <c r="THS11" s="85"/>
      <c r="THT11" s="85"/>
      <c r="THU11" s="86"/>
      <c r="THV11" s="85"/>
      <c r="THW11" s="83"/>
      <c r="THX11" s="83"/>
      <c r="THY11" s="83"/>
      <c r="THZ11" s="84"/>
      <c r="TIA11" s="83"/>
      <c r="TIB11" s="83"/>
      <c r="TIC11" s="83"/>
      <c r="TID11" s="83"/>
      <c r="TIE11" s="85"/>
      <c r="TIF11" s="85"/>
      <c r="TIG11" s="85"/>
      <c r="TIH11" s="86"/>
      <c r="TII11" s="85"/>
      <c r="TIJ11" s="83"/>
      <c r="TIK11" s="83"/>
      <c r="TIL11" s="83"/>
      <c r="TIM11" s="84"/>
      <c r="TIN11" s="83"/>
      <c r="TIO11" s="83"/>
      <c r="TIP11" s="83"/>
      <c r="TIQ11" s="83"/>
      <c r="TIR11" s="85"/>
      <c r="TIS11" s="85"/>
      <c r="TIT11" s="85"/>
      <c r="TIU11" s="86"/>
      <c r="TIV11" s="85"/>
      <c r="TIW11" s="83"/>
      <c r="TIX11" s="83"/>
      <c r="TIY11" s="83"/>
      <c r="TIZ11" s="84"/>
      <c r="TJA11" s="83"/>
      <c r="TJB11" s="83"/>
      <c r="TJC11" s="83"/>
      <c r="TJD11" s="83"/>
      <c r="TJE11" s="85"/>
      <c r="TJF11" s="85"/>
      <c r="TJG11" s="85"/>
      <c r="TJH11" s="86"/>
      <c r="TJI11" s="85"/>
      <c r="TJJ11" s="83"/>
      <c r="TJK11" s="83"/>
      <c r="TJL11" s="83"/>
      <c r="TJM11" s="84"/>
      <c r="TJN11" s="83"/>
      <c r="TJO11" s="83"/>
      <c r="TJP11" s="83"/>
      <c r="TJQ11" s="83"/>
      <c r="TJR11" s="85"/>
      <c r="TJS11" s="85"/>
      <c r="TJT11" s="85"/>
      <c r="TJU11" s="86"/>
      <c r="TJV11" s="85"/>
      <c r="TJW11" s="83"/>
      <c r="TJX11" s="83"/>
      <c r="TJY11" s="83"/>
      <c r="TJZ11" s="84"/>
      <c r="TKA11" s="83"/>
      <c r="TKB11" s="83"/>
      <c r="TKC11" s="83"/>
      <c r="TKD11" s="83"/>
      <c r="TKE11" s="85"/>
      <c r="TKF11" s="85"/>
      <c r="TKG11" s="85"/>
      <c r="TKH11" s="86"/>
      <c r="TKI11" s="85"/>
      <c r="TKJ11" s="83"/>
      <c r="TKK11" s="83"/>
      <c r="TKL11" s="83"/>
      <c r="TKM11" s="84"/>
      <c r="TKN11" s="83"/>
      <c r="TKO11" s="83"/>
      <c r="TKP11" s="83"/>
      <c r="TKQ11" s="83"/>
      <c r="TKR11" s="85"/>
      <c r="TKS11" s="85"/>
      <c r="TKT11" s="85"/>
      <c r="TKU11" s="86"/>
      <c r="TKV11" s="85"/>
      <c r="TKW11" s="83"/>
      <c r="TKX11" s="83"/>
      <c r="TKY11" s="83"/>
      <c r="TKZ11" s="84"/>
      <c r="TLA11" s="83"/>
      <c r="TLB11" s="83"/>
      <c r="TLC11" s="83"/>
      <c r="TLD11" s="83"/>
      <c r="TLE11" s="85"/>
      <c r="TLF11" s="85"/>
      <c r="TLG11" s="85"/>
      <c r="TLH11" s="86"/>
      <c r="TLI11" s="85"/>
      <c r="TLJ11" s="83"/>
      <c r="TLK11" s="83"/>
      <c r="TLL11" s="83"/>
      <c r="TLM11" s="84"/>
      <c r="TLN11" s="83"/>
      <c r="TLO11" s="83"/>
      <c r="TLP11" s="83"/>
      <c r="TLQ11" s="83"/>
      <c r="TLR11" s="85"/>
      <c r="TLS11" s="85"/>
      <c r="TLT11" s="85"/>
      <c r="TLU11" s="86"/>
      <c r="TLV11" s="85"/>
      <c r="TLW11" s="83"/>
      <c r="TLX11" s="83"/>
      <c r="TLY11" s="83"/>
      <c r="TLZ11" s="84"/>
      <c r="TMA11" s="83"/>
      <c r="TMB11" s="83"/>
      <c r="TMC11" s="83"/>
      <c r="TMD11" s="83"/>
      <c r="TME11" s="85"/>
      <c r="TMF11" s="85"/>
      <c r="TMG11" s="85"/>
      <c r="TMH11" s="86"/>
      <c r="TMI11" s="85"/>
      <c r="TMJ11" s="83"/>
      <c r="TMK11" s="83"/>
      <c r="TML11" s="83"/>
      <c r="TMM11" s="84"/>
      <c r="TMN11" s="83"/>
      <c r="TMO11" s="83"/>
      <c r="TMP11" s="83"/>
      <c r="TMQ11" s="83"/>
      <c r="TMR11" s="85"/>
      <c r="TMS11" s="85"/>
      <c r="TMT11" s="85"/>
      <c r="TMU11" s="86"/>
      <c r="TMV11" s="85"/>
      <c r="TMW11" s="83"/>
      <c r="TMX11" s="83"/>
      <c r="TMY11" s="83"/>
      <c r="TMZ11" s="84"/>
      <c r="TNA11" s="83"/>
      <c r="TNB11" s="83"/>
      <c r="TNC11" s="83"/>
      <c r="TND11" s="83"/>
      <c r="TNE11" s="85"/>
      <c r="TNF11" s="85"/>
      <c r="TNG11" s="85"/>
      <c r="TNH11" s="86"/>
      <c r="TNI11" s="85"/>
      <c r="TNJ11" s="83"/>
      <c r="TNK11" s="83"/>
      <c r="TNL11" s="83"/>
      <c r="TNM11" s="84"/>
      <c r="TNN11" s="83"/>
      <c r="TNO11" s="83"/>
      <c r="TNP11" s="83"/>
      <c r="TNQ11" s="83"/>
      <c r="TNR11" s="85"/>
      <c r="TNS11" s="85"/>
      <c r="TNT11" s="85"/>
      <c r="TNU11" s="86"/>
      <c r="TNV11" s="85"/>
      <c r="TNW11" s="83"/>
      <c r="TNX11" s="83"/>
      <c r="TNY11" s="83"/>
      <c r="TNZ11" s="84"/>
      <c r="TOA11" s="83"/>
      <c r="TOB11" s="83"/>
      <c r="TOC11" s="83"/>
      <c r="TOD11" s="83"/>
      <c r="TOE11" s="85"/>
      <c r="TOF11" s="85"/>
      <c r="TOG11" s="85"/>
      <c r="TOH11" s="86"/>
      <c r="TOI11" s="85"/>
      <c r="TOJ11" s="83"/>
      <c r="TOK11" s="83"/>
      <c r="TOL11" s="83"/>
      <c r="TOM11" s="84"/>
      <c r="TON11" s="83"/>
      <c r="TOO11" s="83"/>
      <c r="TOP11" s="83"/>
      <c r="TOQ11" s="83"/>
      <c r="TOR11" s="85"/>
      <c r="TOS11" s="85"/>
      <c r="TOT11" s="85"/>
      <c r="TOU11" s="86"/>
      <c r="TOV11" s="85"/>
      <c r="TOW11" s="83"/>
      <c r="TOX11" s="83"/>
      <c r="TOY11" s="83"/>
      <c r="TOZ11" s="84"/>
      <c r="TPA11" s="83"/>
      <c r="TPB11" s="83"/>
      <c r="TPC11" s="83"/>
      <c r="TPD11" s="83"/>
      <c r="TPE11" s="85"/>
      <c r="TPF11" s="85"/>
      <c r="TPG11" s="85"/>
      <c r="TPH11" s="86"/>
      <c r="TPI11" s="85"/>
      <c r="TPJ11" s="83"/>
      <c r="TPK11" s="83"/>
      <c r="TPL11" s="83"/>
      <c r="TPM11" s="84"/>
      <c r="TPN11" s="83"/>
      <c r="TPO11" s="83"/>
      <c r="TPP11" s="83"/>
      <c r="TPQ11" s="83"/>
      <c r="TPR11" s="85"/>
      <c r="TPS11" s="85"/>
      <c r="TPT11" s="85"/>
      <c r="TPU11" s="86"/>
      <c r="TPV11" s="85"/>
      <c r="TPW11" s="83"/>
      <c r="TPX11" s="83"/>
      <c r="TPY11" s="83"/>
      <c r="TPZ11" s="84"/>
      <c r="TQA11" s="83"/>
      <c r="TQB11" s="83"/>
      <c r="TQC11" s="83"/>
      <c r="TQD11" s="83"/>
      <c r="TQE11" s="85"/>
      <c r="TQF11" s="85"/>
      <c r="TQG11" s="85"/>
      <c r="TQH11" s="86"/>
      <c r="TQI11" s="85"/>
      <c r="TQJ11" s="83"/>
      <c r="TQK11" s="83"/>
      <c r="TQL11" s="83"/>
      <c r="TQM11" s="84"/>
      <c r="TQN11" s="83"/>
      <c r="TQO11" s="83"/>
      <c r="TQP11" s="83"/>
      <c r="TQQ11" s="83"/>
      <c r="TQR11" s="85"/>
      <c r="TQS11" s="85"/>
      <c r="TQT11" s="85"/>
      <c r="TQU11" s="86"/>
      <c r="TQV11" s="85"/>
      <c r="TQW11" s="83"/>
      <c r="TQX11" s="83"/>
      <c r="TQY11" s="83"/>
      <c r="TQZ11" s="84"/>
      <c r="TRA11" s="83"/>
      <c r="TRB11" s="83"/>
      <c r="TRC11" s="83"/>
      <c r="TRD11" s="83"/>
      <c r="TRE11" s="85"/>
      <c r="TRF11" s="85"/>
      <c r="TRG11" s="85"/>
      <c r="TRH11" s="86"/>
      <c r="TRI11" s="85"/>
      <c r="TRJ11" s="83"/>
      <c r="TRK11" s="83"/>
      <c r="TRL11" s="83"/>
      <c r="TRM11" s="84"/>
      <c r="TRN11" s="83"/>
      <c r="TRO11" s="83"/>
      <c r="TRP11" s="83"/>
      <c r="TRQ11" s="83"/>
      <c r="TRR11" s="85"/>
      <c r="TRS11" s="85"/>
      <c r="TRT11" s="85"/>
      <c r="TRU11" s="86"/>
      <c r="TRV11" s="85"/>
      <c r="TRW11" s="83"/>
      <c r="TRX11" s="83"/>
      <c r="TRY11" s="83"/>
      <c r="TRZ11" s="84"/>
      <c r="TSA11" s="83"/>
      <c r="TSB11" s="83"/>
      <c r="TSC11" s="83"/>
      <c r="TSD11" s="83"/>
      <c r="TSE11" s="85"/>
      <c r="TSF11" s="85"/>
      <c r="TSG11" s="85"/>
      <c r="TSH11" s="86"/>
      <c r="TSI11" s="85"/>
      <c r="TSJ11" s="83"/>
      <c r="TSK11" s="83"/>
      <c r="TSL11" s="83"/>
      <c r="TSM11" s="84"/>
      <c r="TSN11" s="83"/>
      <c r="TSO11" s="83"/>
      <c r="TSP11" s="83"/>
      <c r="TSQ11" s="83"/>
      <c r="TSR11" s="85"/>
      <c r="TSS11" s="85"/>
      <c r="TST11" s="85"/>
      <c r="TSU11" s="86"/>
      <c r="TSV11" s="85"/>
      <c r="TSW11" s="83"/>
      <c r="TSX11" s="83"/>
      <c r="TSY11" s="83"/>
      <c r="TSZ11" s="84"/>
      <c r="TTA11" s="83"/>
      <c r="TTB11" s="83"/>
      <c r="TTC11" s="83"/>
      <c r="TTD11" s="83"/>
      <c r="TTE11" s="85"/>
      <c r="TTF11" s="85"/>
      <c r="TTG11" s="85"/>
      <c r="TTH11" s="86"/>
      <c r="TTI11" s="85"/>
      <c r="TTJ11" s="83"/>
      <c r="TTK11" s="83"/>
      <c r="TTL11" s="83"/>
      <c r="TTM11" s="84"/>
      <c r="TTN11" s="83"/>
      <c r="TTO11" s="83"/>
      <c r="TTP11" s="83"/>
      <c r="TTQ11" s="83"/>
      <c r="TTR11" s="85"/>
      <c r="TTS11" s="85"/>
      <c r="TTT11" s="85"/>
      <c r="TTU11" s="86"/>
      <c r="TTV11" s="85"/>
      <c r="TTW11" s="83"/>
      <c r="TTX11" s="83"/>
      <c r="TTY11" s="83"/>
      <c r="TTZ11" s="84"/>
      <c r="TUA11" s="83"/>
      <c r="TUB11" s="83"/>
      <c r="TUC11" s="83"/>
      <c r="TUD11" s="83"/>
      <c r="TUE11" s="85"/>
      <c r="TUF11" s="85"/>
      <c r="TUG11" s="85"/>
      <c r="TUH11" s="86"/>
      <c r="TUI11" s="85"/>
      <c r="TUJ11" s="83"/>
      <c r="TUK11" s="83"/>
      <c r="TUL11" s="83"/>
      <c r="TUM11" s="84"/>
      <c r="TUN11" s="83"/>
      <c r="TUO11" s="83"/>
      <c r="TUP11" s="83"/>
      <c r="TUQ11" s="83"/>
      <c r="TUR11" s="85"/>
      <c r="TUS11" s="85"/>
      <c r="TUT11" s="85"/>
      <c r="TUU11" s="86"/>
      <c r="TUV11" s="85"/>
      <c r="TUW11" s="83"/>
      <c r="TUX11" s="83"/>
      <c r="TUY11" s="83"/>
      <c r="TUZ11" s="84"/>
      <c r="TVA11" s="83"/>
      <c r="TVB11" s="83"/>
      <c r="TVC11" s="83"/>
      <c r="TVD11" s="83"/>
      <c r="TVE11" s="85"/>
      <c r="TVF11" s="85"/>
      <c r="TVG11" s="85"/>
      <c r="TVH11" s="86"/>
      <c r="TVI11" s="85"/>
      <c r="TVJ11" s="83"/>
      <c r="TVK11" s="83"/>
      <c r="TVL11" s="83"/>
      <c r="TVM11" s="84"/>
      <c r="TVN11" s="83"/>
      <c r="TVO11" s="83"/>
      <c r="TVP11" s="83"/>
      <c r="TVQ11" s="83"/>
      <c r="TVR11" s="85"/>
      <c r="TVS11" s="85"/>
      <c r="TVT11" s="85"/>
      <c r="TVU11" s="86"/>
      <c r="TVV11" s="85"/>
      <c r="TVW11" s="83"/>
      <c r="TVX11" s="83"/>
      <c r="TVY11" s="83"/>
      <c r="TVZ11" s="84"/>
      <c r="TWA11" s="83"/>
      <c r="TWB11" s="83"/>
      <c r="TWC11" s="83"/>
      <c r="TWD11" s="83"/>
      <c r="TWE11" s="85"/>
      <c r="TWF11" s="85"/>
      <c r="TWG11" s="85"/>
      <c r="TWH11" s="86"/>
      <c r="TWI11" s="85"/>
      <c r="TWJ11" s="83"/>
      <c r="TWK11" s="83"/>
      <c r="TWL11" s="83"/>
      <c r="TWM11" s="84"/>
      <c r="TWN11" s="83"/>
      <c r="TWO11" s="83"/>
      <c r="TWP11" s="83"/>
      <c r="TWQ11" s="83"/>
      <c r="TWR11" s="85"/>
      <c r="TWS11" s="85"/>
      <c r="TWT11" s="85"/>
      <c r="TWU11" s="86"/>
      <c r="TWV11" s="85"/>
      <c r="TWW11" s="83"/>
      <c r="TWX11" s="83"/>
      <c r="TWY11" s="83"/>
      <c r="TWZ11" s="84"/>
      <c r="TXA11" s="83"/>
      <c r="TXB11" s="83"/>
      <c r="TXC11" s="83"/>
      <c r="TXD11" s="83"/>
      <c r="TXE11" s="85"/>
      <c r="TXF11" s="85"/>
      <c r="TXG11" s="85"/>
      <c r="TXH11" s="86"/>
      <c r="TXI11" s="85"/>
      <c r="TXJ11" s="83"/>
      <c r="TXK11" s="83"/>
      <c r="TXL11" s="83"/>
      <c r="TXM11" s="84"/>
      <c r="TXN11" s="83"/>
      <c r="TXO11" s="83"/>
      <c r="TXP11" s="83"/>
      <c r="TXQ11" s="83"/>
      <c r="TXR11" s="85"/>
      <c r="TXS11" s="85"/>
      <c r="TXT11" s="85"/>
      <c r="TXU11" s="86"/>
      <c r="TXV11" s="85"/>
      <c r="TXW11" s="83"/>
      <c r="TXX11" s="83"/>
      <c r="TXY11" s="83"/>
      <c r="TXZ11" s="84"/>
      <c r="TYA11" s="83"/>
      <c r="TYB11" s="83"/>
      <c r="TYC11" s="83"/>
      <c r="TYD11" s="83"/>
      <c r="TYE11" s="85"/>
      <c r="TYF11" s="85"/>
      <c r="TYG11" s="85"/>
      <c r="TYH11" s="86"/>
      <c r="TYI11" s="85"/>
      <c r="TYJ11" s="83"/>
      <c r="TYK11" s="83"/>
      <c r="TYL11" s="83"/>
      <c r="TYM11" s="84"/>
      <c r="TYN11" s="83"/>
      <c r="TYO11" s="83"/>
      <c r="TYP11" s="83"/>
      <c r="TYQ11" s="83"/>
      <c r="TYR11" s="85"/>
      <c r="TYS11" s="85"/>
      <c r="TYT11" s="85"/>
      <c r="TYU11" s="86"/>
      <c r="TYV11" s="85"/>
      <c r="TYW11" s="83"/>
      <c r="TYX11" s="83"/>
      <c r="TYY11" s="83"/>
      <c r="TYZ11" s="84"/>
      <c r="TZA11" s="83"/>
      <c r="TZB11" s="83"/>
      <c r="TZC11" s="83"/>
      <c r="TZD11" s="83"/>
      <c r="TZE11" s="85"/>
      <c r="TZF11" s="85"/>
      <c r="TZG11" s="85"/>
      <c r="TZH11" s="86"/>
      <c r="TZI11" s="85"/>
      <c r="TZJ11" s="83"/>
      <c r="TZK11" s="83"/>
      <c r="TZL11" s="83"/>
      <c r="TZM11" s="84"/>
      <c r="TZN11" s="83"/>
      <c r="TZO11" s="83"/>
      <c r="TZP11" s="83"/>
      <c r="TZQ11" s="83"/>
      <c r="TZR11" s="85"/>
      <c r="TZS11" s="85"/>
      <c r="TZT11" s="85"/>
      <c r="TZU11" s="86"/>
      <c r="TZV11" s="85"/>
      <c r="TZW11" s="83"/>
      <c r="TZX11" s="83"/>
      <c r="TZY11" s="83"/>
      <c r="TZZ11" s="84"/>
      <c r="UAA11" s="83"/>
      <c r="UAB11" s="83"/>
      <c r="UAC11" s="83"/>
      <c r="UAD11" s="83"/>
      <c r="UAE11" s="85"/>
      <c r="UAF11" s="85"/>
      <c r="UAG11" s="85"/>
      <c r="UAH11" s="86"/>
      <c r="UAI11" s="85"/>
      <c r="UAJ11" s="83"/>
      <c r="UAK11" s="83"/>
      <c r="UAL11" s="83"/>
      <c r="UAM11" s="84"/>
      <c r="UAN11" s="83"/>
      <c r="UAO11" s="83"/>
      <c r="UAP11" s="83"/>
      <c r="UAQ11" s="83"/>
      <c r="UAR11" s="85"/>
      <c r="UAS11" s="85"/>
      <c r="UAT11" s="85"/>
      <c r="UAU11" s="86"/>
      <c r="UAV11" s="85"/>
      <c r="UAW11" s="83"/>
      <c r="UAX11" s="83"/>
      <c r="UAY11" s="83"/>
      <c r="UAZ11" s="84"/>
      <c r="UBA11" s="83"/>
      <c r="UBB11" s="83"/>
      <c r="UBC11" s="83"/>
      <c r="UBD11" s="83"/>
      <c r="UBE11" s="85"/>
      <c r="UBF11" s="85"/>
      <c r="UBG11" s="85"/>
      <c r="UBH11" s="86"/>
      <c r="UBI11" s="85"/>
      <c r="UBJ11" s="83"/>
      <c r="UBK11" s="83"/>
      <c r="UBL11" s="83"/>
      <c r="UBM11" s="84"/>
      <c r="UBN11" s="83"/>
      <c r="UBO11" s="83"/>
      <c r="UBP11" s="83"/>
      <c r="UBQ11" s="83"/>
      <c r="UBR11" s="85"/>
      <c r="UBS11" s="85"/>
      <c r="UBT11" s="85"/>
      <c r="UBU11" s="86"/>
      <c r="UBV11" s="85"/>
      <c r="UBW11" s="83"/>
      <c r="UBX11" s="83"/>
      <c r="UBY11" s="83"/>
      <c r="UBZ11" s="84"/>
      <c r="UCA11" s="83"/>
      <c r="UCB11" s="83"/>
      <c r="UCC11" s="83"/>
      <c r="UCD11" s="83"/>
      <c r="UCE11" s="85"/>
      <c r="UCF11" s="85"/>
      <c r="UCG11" s="85"/>
      <c r="UCH11" s="86"/>
      <c r="UCI11" s="85"/>
      <c r="UCJ11" s="83"/>
      <c r="UCK11" s="83"/>
      <c r="UCL11" s="83"/>
      <c r="UCM11" s="84"/>
      <c r="UCN11" s="83"/>
      <c r="UCO11" s="83"/>
      <c r="UCP11" s="83"/>
      <c r="UCQ11" s="83"/>
      <c r="UCR11" s="85"/>
      <c r="UCS11" s="85"/>
      <c r="UCT11" s="85"/>
      <c r="UCU11" s="86"/>
      <c r="UCV11" s="85"/>
      <c r="UCW11" s="83"/>
      <c r="UCX11" s="83"/>
      <c r="UCY11" s="83"/>
      <c r="UCZ11" s="84"/>
      <c r="UDA11" s="83"/>
      <c r="UDB11" s="83"/>
      <c r="UDC11" s="83"/>
      <c r="UDD11" s="83"/>
      <c r="UDE11" s="85"/>
      <c r="UDF11" s="85"/>
      <c r="UDG11" s="85"/>
      <c r="UDH11" s="86"/>
      <c r="UDI11" s="85"/>
      <c r="UDJ11" s="83"/>
      <c r="UDK11" s="83"/>
      <c r="UDL11" s="83"/>
      <c r="UDM11" s="84"/>
      <c r="UDN11" s="83"/>
      <c r="UDO11" s="83"/>
      <c r="UDP11" s="83"/>
      <c r="UDQ11" s="83"/>
      <c r="UDR11" s="85"/>
      <c r="UDS11" s="85"/>
      <c r="UDT11" s="85"/>
      <c r="UDU11" s="86"/>
      <c r="UDV11" s="85"/>
      <c r="UDW11" s="83"/>
      <c r="UDX11" s="83"/>
      <c r="UDY11" s="83"/>
      <c r="UDZ11" s="84"/>
      <c r="UEA11" s="83"/>
      <c r="UEB11" s="83"/>
      <c r="UEC11" s="83"/>
      <c r="UED11" s="83"/>
      <c r="UEE11" s="85"/>
      <c r="UEF11" s="85"/>
      <c r="UEG11" s="85"/>
      <c r="UEH11" s="86"/>
      <c r="UEI11" s="85"/>
      <c r="UEJ11" s="83"/>
      <c r="UEK11" s="83"/>
      <c r="UEL11" s="83"/>
      <c r="UEM11" s="84"/>
      <c r="UEN11" s="83"/>
      <c r="UEO11" s="83"/>
      <c r="UEP11" s="83"/>
      <c r="UEQ11" s="83"/>
      <c r="UER11" s="85"/>
      <c r="UES11" s="85"/>
      <c r="UET11" s="85"/>
      <c r="UEU11" s="86"/>
      <c r="UEV11" s="85"/>
      <c r="UEW11" s="83"/>
      <c r="UEX11" s="83"/>
      <c r="UEY11" s="83"/>
      <c r="UEZ11" s="84"/>
      <c r="UFA11" s="83"/>
      <c r="UFB11" s="83"/>
      <c r="UFC11" s="83"/>
      <c r="UFD11" s="83"/>
      <c r="UFE11" s="85"/>
      <c r="UFF11" s="85"/>
      <c r="UFG11" s="85"/>
      <c r="UFH11" s="86"/>
      <c r="UFI11" s="85"/>
      <c r="UFJ11" s="83"/>
      <c r="UFK11" s="83"/>
      <c r="UFL11" s="83"/>
      <c r="UFM11" s="84"/>
      <c r="UFN11" s="83"/>
      <c r="UFO11" s="83"/>
      <c r="UFP11" s="83"/>
      <c r="UFQ11" s="83"/>
      <c r="UFR11" s="85"/>
      <c r="UFS11" s="85"/>
      <c r="UFT11" s="85"/>
      <c r="UFU11" s="86"/>
      <c r="UFV11" s="85"/>
      <c r="UFW11" s="83"/>
      <c r="UFX11" s="83"/>
      <c r="UFY11" s="83"/>
      <c r="UFZ11" s="84"/>
      <c r="UGA11" s="83"/>
      <c r="UGB11" s="83"/>
      <c r="UGC11" s="83"/>
      <c r="UGD11" s="83"/>
      <c r="UGE11" s="85"/>
      <c r="UGF11" s="85"/>
      <c r="UGG11" s="85"/>
      <c r="UGH11" s="86"/>
      <c r="UGI11" s="85"/>
      <c r="UGJ11" s="83"/>
      <c r="UGK11" s="83"/>
      <c r="UGL11" s="83"/>
      <c r="UGM11" s="84"/>
      <c r="UGN11" s="83"/>
      <c r="UGO11" s="83"/>
      <c r="UGP11" s="83"/>
      <c r="UGQ11" s="83"/>
      <c r="UGR11" s="85"/>
      <c r="UGS11" s="85"/>
      <c r="UGT11" s="85"/>
      <c r="UGU11" s="86"/>
      <c r="UGV11" s="85"/>
      <c r="UGW11" s="83"/>
      <c r="UGX11" s="83"/>
      <c r="UGY11" s="83"/>
      <c r="UGZ11" s="84"/>
      <c r="UHA11" s="83"/>
      <c r="UHB11" s="83"/>
      <c r="UHC11" s="83"/>
      <c r="UHD11" s="83"/>
      <c r="UHE11" s="85"/>
      <c r="UHF11" s="85"/>
      <c r="UHG11" s="85"/>
      <c r="UHH11" s="86"/>
      <c r="UHI11" s="85"/>
      <c r="UHJ11" s="83"/>
      <c r="UHK11" s="83"/>
      <c r="UHL11" s="83"/>
      <c r="UHM11" s="84"/>
      <c r="UHN11" s="83"/>
      <c r="UHO11" s="83"/>
      <c r="UHP11" s="83"/>
      <c r="UHQ11" s="83"/>
      <c r="UHR11" s="85"/>
      <c r="UHS11" s="85"/>
      <c r="UHT11" s="85"/>
      <c r="UHU11" s="86"/>
      <c r="UHV11" s="85"/>
      <c r="UHW11" s="83"/>
      <c r="UHX11" s="83"/>
      <c r="UHY11" s="83"/>
      <c r="UHZ11" s="84"/>
      <c r="UIA11" s="83"/>
      <c r="UIB11" s="83"/>
      <c r="UIC11" s="83"/>
      <c r="UID11" s="83"/>
      <c r="UIE11" s="85"/>
      <c r="UIF11" s="85"/>
      <c r="UIG11" s="85"/>
      <c r="UIH11" s="86"/>
      <c r="UII11" s="85"/>
      <c r="UIJ11" s="83"/>
      <c r="UIK11" s="83"/>
      <c r="UIL11" s="83"/>
      <c r="UIM11" s="84"/>
      <c r="UIN11" s="83"/>
      <c r="UIO11" s="83"/>
      <c r="UIP11" s="83"/>
      <c r="UIQ11" s="83"/>
      <c r="UIR11" s="85"/>
      <c r="UIS11" s="85"/>
      <c r="UIT11" s="85"/>
      <c r="UIU11" s="86"/>
      <c r="UIV11" s="85"/>
      <c r="UIW11" s="83"/>
      <c r="UIX11" s="83"/>
      <c r="UIY11" s="83"/>
      <c r="UIZ11" s="84"/>
      <c r="UJA11" s="83"/>
      <c r="UJB11" s="83"/>
      <c r="UJC11" s="83"/>
      <c r="UJD11" s="83"/>
      <c r="UJE11" s="85"/>
      <c r="UJF11" s="85"/>
      <c r="UJG11" s="85"/>
      <c r="UJH11" s="86"/>
      <c r="UJI11" s="85"/>
      <c r="UJJ11" s="83"/>
      <c r="UJK11" s="83"/>
      <c r="UJL11" s="83"/>
      <c r="UJM11" s="84"/>
      <c r="UJN11" s="83"/>
      <c r="UJO11" s="83"/>
      <c r="UJP11" s="83"/>
      <c r="UJQ11" s="83"/>
      <c r="UJR11" s="85"/>
      <c r="UJS11" s="85"/>
      <c r="UJT11" s="85"/>
      <c r="UJU11" s="86"/>
      <c r="UJV11" s="85"/>
      <c r="UJW11" s="83"/>
      <c r="UJX11" s="83"/>
      <c r="UJY11" s="83"/>
      <c r="UJZ11" s="84"/>
      <c r="UKA11" s="83"/>
      <c r="UKB11" s="83"/>
      <c r="UKC11" s="83"/>
      <c r="UKD11" s="83"/>
      <c r="UKE11" s="85"/>
      <c r="UKF11" s="85"/>
      <c r="UKG11" s="85"/>
      <c r="UKH11" s="86"/>
      <c r="UKI11" s="85"/>
      <c r="UKJ11" s="83"/>
      <c r="UKK11" s="83"/>
      <c r="UKL11" s="83"/>
      <c r="UKM11" s="84"/>
      <c r="UKN11" s="83"/>
      <c r="UKO11" s="83"/>
      <c r="UKP11" s="83"/>
      <c r="UKQ11" s="83"/>
      <c r="UKR11" s="85"/>
      <c r="UKS11" s="85"/>
      <c r="UKT11" s="85"/>
      <c r="UKU11" s="86"/>
      <c r="UKV11" s="85"/>
      <c r="UKW11" s="83"/>
      <c r="UKX11" s="83"/>
      <c r="UKY11" s="83"/>
      <c r="UKZ11" s="84"/>
      <c r="ULA11" s="83"/>
      <c r="ULB11" s="83"/>
      <c r="ULC11" s="83"/>
      <c r="ULD11" s="83"/>
      <c r="ULE11" s="85"/>
      <c r="ULF11" s="85"/>
      <c r="ULG11" s="85"/>
      <c r="ULH11" s="86"/>
      <c r="ULI11" s="85"/>
      <c r="ULJ11" s="83"/>
      <c r="ULK11" s="83"/>
      <c r="ULL11" s="83"/>
      <c r="ULM11" s="84"/>
      <c r="ULN11" s="83"/>
      <c r="ULO11" s="83"/>
      <c r="ULP11" s="83"/>
      <c r="ULQ11" s="83"/>
      <c r="ULR11" s="85"/>
      <c r="ULS11" s="85"/>
      <c r="ULT11" s="85"/>
      <c r="ULU11" s="86"/>
      <c r="ULV11" s="85"/>
      <c r="ULW11" s="83"/>
      <c r="ULX11" s="83"/>
      <c r="ULY11" s="83"/>
      <c r="ULZ11" s="84"/>
      <c r="UMA11" s="83"/>
      <c r="UMB11" s="83"/>
      <c r="UMC11" s="83"/>
      <c r="UMD11" s="83"/>
      <c r="UME11" s="85"/>
      <c r="UMF11" s="85"/>
      <c r="UMG11" s="85"/>
      <c r="UMH11" s="86"/>
      <c r="UMI11" s="85"/>
      <c r="UMJ11" s="83"/>
      <c r="UMK11" s="83"/>
      <c r="UML11" s="83"/>
      <c r="UMM11" s="84"/>
      <c r="UMN11" s="83"/>
      <c r="UMO11" s="83"/>
      <c r="UMP11" s="83"/>
      <c r="UMQ11" s="83"/>
      <c r="UMR11" s="85"/>
      <c r="UMS11" s="85"/>
      <c r="UMT11" s="85"/>
      <c r="UMU11" s="86"/>
      <c r="UMV11" s="85"/>
      <c r="UMW11" s="83"/>
      <c r="UMX11" s="83"/>
      <c r="UMY11" s="83"/>
      <c r="UMZ11" s="84"/>
      <c r="UNA11" s="83"/>
      <c r="UNB11" s="83"/>
      <c r="UNC11" s="83"/>
      <c r="UND11" s="83"/>
      <c r="UNE11" s="85"/>
      <c r="UNF11" s="85"/>
      <c r="UNG11" s="85"/>
      <c r="UNH11" s="86"/>
      <c r="UNI11" s="85"/>
      <c r="UNJ11" s="83"/>
      <c r="UNK11" s="83"/>
      <c r="UNL11" s="83"/>
      <c r="UNM11" s="84"/>
      <c r="UNN11" s="83"/>
      <c r="UNO11" s="83"/>
      <c r="UNP11" s="83"/>
      <c r="UNQ11" s="83"/>
      <c r="UNR11" s="85"/>
      <c r="UNS11" s="85"/>
      <c r="UNT11" s="85"/>
      <c r="UNU11" s="86"/>
      <c r="UNV11" s="85"/>
      <c r="UNW11" s="83"/>
      <c r="UNX11" s="83"/>
      <c r="UNY11" s="83"/>
      <c r="UNZ11" s="84"/>
      <c r="UOA11" s="83"/>
      <c r="UOB11" s="83"/>
      <c r="UOC11" s="83"/>
      <c r="UOD11" s="83"/>
      <c r="UOE11" s="85"/>
      <c r="UOF11" s="85"/>
      <c r="UOG11" s="85"/>
      <c r="UOH11" s="86"/>
      <c r="UOI11" s="85"/>
      <c r="UOJ11" s="83"/>
      <c r="UOK11" s="83"/>
      <c r="UOL11" s="83"/>
      <c r="UOM11" s="84"/>
      <c r="UON11" s="83"/>
      <c r="UOO11" s="83"/>
      <c r="UOP11" s="83"/>
      <c r="UOQ11" s="83"/>
      <c r="UOR11" s="85"/>
      <c r="UOS11" s="85"/>
      <c r="UOT11" s="85"/>
      <c r="UOU11" s="86"/>
      <c r="UOV11" s="85"/>
      <c r="UOW11" s="83"/>
      <c r="UOX11" s="83"/>
      <c r="UOY11" s="83"/>
      <c r="UOZ11" s="84"/>
      <c r="UPA11" s="83"/>
      <c r="UPB11" s="83"/>
      <c r="UPC11" s="83"/>
      <c r="UPD11" s="83"/>
      <c r="UPE11" s="85"/>
      <c r="UPF11" s="85"/>
      <c r="UPG11" s="85"/>
      <c r="UPH11" s="86"/>
      <c r="UPI11" s="85"/>
      <c r="UPJ11" s="83"/>
      <c r="UPK11" s="83"/>
      <c r="UPL11" s="83"/>
      <c r="UPM11" s="84"/>
      <c r="UPN11" s="83"/>
      <c r="UPO11" s="83"/>
      <c r="UPP11" s="83"/>
      <c r="UPQ11" s="83"/>
      <c r="UPR11" s="85"/>
      <c r="UPS11" s="85"/>
      <c r="UPT11" s="85"/>
      <c r="UPU11" s="86"/>
      <c r="UPV11" s="85"/>
      <c r="UPW11" s="83"/>
      <c r="UPX11" s="83"/>
      <c r="UPY11" s="83"/>
      <c r="UPZ11" s="84"/>
      <c r="UQA11" s="83"/>
      <c r="UQB11" s="83"/>
      <c r="UQC11" s="83"/>
      <c r="UQD11" s="83"/>
      <c r="UQE11" s="85"/>
      <c r="UQF11" s="85"/>
      <c r="UQG11" s="85"/>
      <c r="UQH11" s="86"/>
      <c r="UQI11" s="85"/>
      <c r="UQJ11" s="83"/>
      <c r="UQK11" s="83"/>
      <c r="UQL11" s="83"/>
      <c r="UQM11" s="84"/>
      <c r="UQN11" s="83"/>
      <c r="UQO11" s="83"/>
      <c r="UQP11" s="83"/>
      <c r="UQQ11" s="83"/>
      <c r="UQR11" s="85"/>
      <c r="UQS11" s="85"/>
      <c r="UQT11" s="85"/>
      <c r="UQU11" s="86"/>
      <c r="UQV11" s="85"/>
      <c r="UQW11" s="83"/>
      <c r="UQX11" s="83"/>
      <c r="UQY11" s="83"/>
      <c r="UQZ11" s="84"/>
      <c r="URA11" s="83"/>
      <c r="URB11" s="83"/>
      <c r="URC11" s="83"/>
      <c r="URD11" s="83"/>
      <c r="URE11" s="85"/>
      <c r="URF11" s="85"/>
      <c r="URG11" s="85"/>
      <c r="URH11" s="86"/>
      <c r="URI11" s="85"/>
      <c r="URJ11" s="83"/>
      <c r="URK11" s="83"/>
      <c r="URL11" s="83"/>
      <c r="URM11" s="84"/>
      <c r="URN11" s="83"/>
      <c r="URO11" s="83"/>
      <c r="URP11" s="83"/>
      <c r="URQ11" s="83"/>
      <c r="URR11" s="85"/>
      <c r="URS11" s="85"/>
      <c r="URT11" s="85"/>
      <c r="URU11" s="86"/>
      <c r="URV11" s="85"/>
      <c r="URW11" s="83"/>
      <c r="URX11" s="83"/>
      <c r="URY11" s="83"/>
      <c r="URZ11" s="84"/>
      <c r="USA11" s="83"/>
      <c r="USB11" s="83"/>
      <c r="USC11" s="83"/>
      <c r="USD11" s="83"/>
      <c r="USE11" s="85"/>
      <c r="USF11" s="85"/>
      <c r="USG11" s="85"/>
      <c r="USH11" s="86"/>
      <c r="USI11" s="85"/>
      <c r="USJ11" s="83"/>
      <c r="USK11" s="83"/>
      <c r="USL11" s="83"/>
      <c r="USM11" s="84"/>
      <c r="USN11" s="83"/>
      <c r="USO11" s="83"/>
      <c r="USP11" s="83"/>
      <c r="USQ11" s="83"/>
      <c r="USR11" s="85"/>
      <c r="USS11" s="85"/>
      <c r="UST11" s="85"/>
      <c r="USU11" s="86"/>
      <c r="USV11" s="85"/>
      <c r="USW11" s="83"/>
      <c r="USX11" s="83"/>
      <c r="USY11" s="83"/>
      <c r="USZ11" s="84"/>
      <c r="UTA11" s="83"/>
      <c r="UTB11" s="83"/>
      <c r="UTC11" s="83"/>
      <c r="UTD11" s="83"/>
      <c r="UTE11" s="85"/>
      <c r="UTF11" s="85"/>
      <c r="UTG11" s="85"/>
      <c r="UTH11" s="86"/>
      <c r="UTI11" s="85"/>
      <c r="UTJ11" s="83"/>
      <c r="UTK11" s="83"/>
      <c r="UTL11" s="83"/>
      <c r="UTM11" s="84"/>
      <c r="UTN11" s="83"/>
      <c r="UTO11" s="83"/>
      <c r="UTP11" s="83"/>
      <c r="UTQ11" s="83"/>
      <c r="UTR11" s="85"/>
      <c r="UTS11" s="85"/>
      <c r="UTT11" s="85"/>
      <c r="UTU11" s="86"/>
      <c r="UTV11" s="85"/>
      <c r="UTW11" s="83"/>
      <c r="UTX11" s="83"/>
      <c r="UTY11" s="83"/>
      <c r="UTZ11" s="84"/>
      <c r="UUA11" s="83"/>
      <c r="UUB11" s="83"/>
      <c r="UUC11" s="83"/>
      <c r="UUD11" s="83"/>
      <c r="UUE11" s="85"/>
      <c r="UUF11" s="85"/>
      <c r="UUG11" s="85"/>
      <c r="UUH11" s="86"/>
      <c r="UUI11" s="85"/>
      <c r="UUJ11" s="83"/>
      <c r="UUK11" s="83"/>
      <c r="UUL11" s="83"/>
      <c r="UUM11" s="84"/>
      <c r="UUN11" s="83"/>
      <c r="UUO11" s="83"/>
      <c r="UUP11" s="83"/>
      <c r="UUQ11" s="83"/>
      <c r="UUR11" s="85"/>
      <c r="UUS11" s="85"/>
      <c r="UUT11" s="85"/>
      <c r="UUU11" s="86"/>
      <c r="UUV11" s="85"/>
      <c r="UUW11" s="83"/>
      <c r="UUX11" s="83"/>
      <c r="UUY11" s="83"/>
      <c r="UUZ11" s="84"/>
      <c r="UVA11" s="83"/>
      <c r="UVB11" s="83"/>
      <c r="UVC11" s="83"/>
      <c r="UVD11" s="83"/>
      <c r="UVE11" s="85"/>
      <c r="UVF11" s="85"/>
      <c r="UVG11" s="85"/>
      <c r="UVH11" s="86"/>
      <c r="UVI11" s="85"/>
      <c r="UVJ11" s="83"/>
      <c r="UVK11" s="83"/>
      <c r="UVL11" s="83"/>
      <c r="UVM11" s="84"/>
      <c r="UVN11" s="83"/>
      <c r="UVO11" s="83"/>
      <c r="UVP11" s="83"/>
      <c r="UVQ11" s="83"/>
      <c r="UVR11" s="85"/>
      <c r="UVS11" s="85"/>
      <c r="UVT11" s="85"/>
      <c r="UVU11" s="86"/>
      <c r="UVV11" s="85"/>
      <c r="UVW11" s="83"/>
      <c r="UVX11" s="83"/>
      <c r="UVY11" s="83"/>
      <c r="UVZ11" s="84"/>
      <c r="UWA11" s="83"/>
      <c r="UWB11" s="83"/>
      <c r="UWC11" s="83"/>
      <c r="UWD11" s="83"/>
      <c r="UWE11" s="85"/>
      <c r="UWF11" s="85"/>
      <c r="UWG11" s="85"/>
      <c r="UWH11" s="86"/>
      <c r="UWI11" s="85"/>
      <c r="UWJ11" s="83"/>
      <c r="UWK11" s="83"/>
      <c r="UWL11" s="83"/>
      <c r="UWM11" s="84"/>
      <c r="UWN11" s="83"/>
      <c r="UWO11" s="83"/>
      <c r="UWP11" s="83"/>
      <c r="UWQ11" s="83"/>
      <c r="UWR11" s="85"/>
      <c r="UWS11" s="85"/>
      <c r="UWT11" s="85"/>
      <c r="UWU11" s="86"/>
    </row>
    <row r="12" spans="1:19 1025:14815" hidden="1">
      <c r="A12" s="273" t="s">
        <v>17</v>
      </c>
      <c r="B12" s="76" t="s">
        <v>171</v>
      </c>
      <c r="C12" s="76" t="s">
        <v>299</v>
      </c>
      <c r="D12" s="77">
        <v>45689</v>
      </c>
      <c r="E12" s="77">
        <v>45658</v>
      </c>
      <c r="F12" s="76" t="s">
        <v>298</v>
      </c>
      <c r="G12" s="78">
        <v>65287.9</v>
      </c>
      <c r="H12" s="78">
        <v>72341.78</v>
      </c>
      <c r="I12" s="79">
        <f t="shared" si="6"/>
        <v>7053.8799999999974</v>
      </c>
      <c r="J12" s="80">
        <f t="shared" si="7"/>
        <v>0.10804268478538898</v>
      </c>
      <c r="K12" s="80"/>
      <c r="L12" s="79"/>
      <c r="M12" s="79"/>
      <c r="N12" s="79">
        <f t="shared" si="2"/>
        <v>0</v>
      </c>
      <c r="O12" s="79">
        <v>73867.03</v>
      </c>
      <c r="P12" s="79">
        <f t="shared" si="8"/>
        <v>72341.78</v>
      </c>
      <c r="Q12" s="79">
        <f t="shared" si="4"/>
        <v>1525.25</v>
      </c>
      <c r="R12" s="79">
        <f t="shared" si="9"/>
        <v>18303</v>
      </c>
      <c r="S12" s="274"/>
      <c r="AMK12" s="79"/>
      <c r="AML12" s="79"/>
      <c r="AMM12" s="80"/>
      <c r="AMN12" s="79"/>
      <c r="AMO12" s="79"/>
      <c r="AMP12" s="79"/>
      <c r="AMQ12" s="79"/>
      <c r="AMR12" s="76"/>
      <c r="AMS12" s="76"/>
      <c r="AMT12" s="76"/>
      <c r="AMU12" s="77"/>
      <c r="AMV12" s="76"/>
      <c r="AMW12" s="79"/>
      <c r="AMX12" s="79"/>
      <c r="AMY12" s="79"/>
      <c r="AMZ12" s="80"/>
      <c r="ANA12" s="79"/>
      <c r="ANB12" s="79"/>
      <c r="ANC12" s="79"/>
      <c r="AND12" s="79"/>
      <c r="ANE12" s="76"/>
      <c r="ANF12" s="76"/>
      <c r="ANG12" s="76"/>
      <c r="ANH12" s="77"/>
      <c r="ANI12" s="76"/>
      <c r="ANJ12" s="79"/>
      <c r="ANK12" s="79"/>
      <c r="ANL12" s="79"/>
      <c r="ANM12" s="80"/>
      <c r="ANN12" s="79"/>
      <c r="ANO12" s="79"/>
      <c r="ANP12" s="79"/>
      <c r="ANQ12" s="79"/>
      <c r="ANR12" s="76"/>
      <c r="ANS12" s="76"/>
      <c r="ANT12" s="76"/>
      <c r="ANU12" s="77"/>
      <c r="ANV12" s="76"/>
      <c r="ANW12" s="79"/>
      <c r="ANX12" s="79"/>
      <c r="ANY12" s="79"/>
      <c r="ANZ12" s="80"/>
      <c r="AOA12" s="79"/>
      <c r="AOB12" s="79"/>
      <c r="AOC12" s="79"/>
      <c r="AOD12" s="79"/>
      <c r="AOE12" s="76"/>
      <c r="AOF12" s="76"/>
      <c r="AOG12" s="76"/>
      <c r="AOH12" s="77"/>
      <c r="AOI12" s="76"/>
      <c r="AOJ12" s="79"/>
      <c r="AOK12" s="79"/>
      <c r="AOL12" s="79"/>
      <c r="AOM12" s="80"/>
      <c r="AON12" s="79"/>
      <c r="AOO12" s="79"/>
      <c r="AOP12" s="79"/>
      <c r="AOQ12" s="79"/>
      <c r="AOR12" s="76"/>
      <c r="AOS12" s="76"/>
      <c r="AOT12" s="76"/>
      <c r="AOU12" s="77"/>
      <c r="AOV12" s="76"/>
      <c r="AOW12" s="79"/>
      <c r="AOX12" s="79"/>
      <c r="AOY12" s="79"/>
      <c r="AOZ12" s="80"/>
      <c r="APA12" s="79"/>
      <c r="APB12" s="79"/>
      <c r="APC12" s="79"/>
      <c r="APD12" s="79"/>
      <c r="APE12" s="76"/>
      <c r="APF12" s="76"/>
      <c r="APG12" s="76"/>
      <c r="APH12" s="77"/>
      <c r="API12" s="76"/>
      <c r="APJ12" s="79"/>
      <c r="APK12" s="79"/>
      <c r="APL12" s="79"/>
      <c r="APM12" s="80"/>
      <c r="APN12" s="79"/>
      <c r="APO12" s="79"/>
      <c r="APP12" s="79"/>
      <c r="APQ12" s="79"/>
      <c r="APR12" s="76"/>
      <c r="APS12" s="76"/>
      <c r="APT12" s="76"/>
      <c r="APU12" s="77"/>
      <c r="APV12" s="76"/>
      <c r="APW12" s="79"/>
      <c r="APX12" s="79"/>
      <c r="APY12" s="79"/>
      <c r="APZ12" s="80"/>
      <c r="AQA12" s="79"/>
      <c r="AQB12" s="79"/>
      <c r="AQC12" s="79"/>
      <c r="AQD12" s="79"/>
      <c r="AQE12" s="76"/>
      <c r="AQF12" s="76"/>
      <c r="AQG12" s="76"/>
      <c r="AQH12" s="77"/>
      <c r="AQI12" s="76"/>
      <c r="AQJ12" s="79"/>
      <c r="AQK12" s="79"/>
      <c r="AQL12" s="79"/>
      <c r="AQM12" s="80"/>
      <c r="AQN12" s="79"/>
      <c r="AQO12" s="79"/>
      <c r="AQP12" s="79"/>
      <c r="AQQ12" s="79"/>
      <c r="AQR12" s="76"/>
      <c r="AQS12" s="76"/>
      <c r="AQT12" s="76"/>
      <c r="AQU12" s="77"/>
      <c r="AQV12" s="76"/>
      <c r="AQW12" s="79"/>
      <c r="AQX12" s="79"/>
      <c r="AQY12" s="79"/>
      <c r="AQZ12" s="80"/>
      <c r="ARA12" s="79"/>
      <c r="ARB12" s="79"/>
      <c r="ARC12" s="79"/>
      <c r="ARD12" s="79"/>
      <c r="ARE12" s="76"/>
      <c r="ARF12" s="76"/>
      <c r="ARG12" s="76"/>
      <c r="ARH12" s="77"/>
      <c r="ARI12" s="76"/>
      <c r="ARJ12" s="79"/>
      <c r="ARK12" s="79"/>
      <c r="ARL12" s="79"/>
      <c r="ARM12" s="80"/>
      <c r="ARN12" s="79"/>
      <c r="ARO12" s="79"/>
      <c r="ARP12" s="79"/>
      <c r="ARQ12" s="79"/>
      <c r="ARR12" s="76"/>
      <c r="ARS12" s="76"/>
      <c r="ART12" s="76"/>
      <c r="ARU12" s="77"/>
      <c r="ARV12" s="76"/>
      <c r="ARW12" s="79"/>
      <c r="ARX12" s="79"/>
      <c r="ARY12" s="79"/>
      <c r="ARZ12" s="80"/>
      <c r="ASA12" s="79"/>
      <c r="ASB12" s="79"/>
      <c r="ASC12" s="79"/>
      <c r="ASD12" s="79"/>
      <c r="ASE12" s="76"/>
      <c r="ASF12" s="76"/>
      <c r="ASG12" s="76"/>
      <c r="ASH12" s="77"/>
      <c r="ASI12" s="76"/>
      <c r="ASJ12" s="79"/>
      <c r="ASK12" s="79"/>
      <c r="ASL12" s="79"/>
      <c r="ASM12" s="80"/>
      <c r="ASN12" s="79"/>
      <c r="ASO12" s="79"/>
      <c r="ASP12" s="79"/>
      <c r="ASQ12" s="79"/>
      <c r="ASR12" s="76"/>
      <c r="ASS12" s="76"/>
      <c r="AST12" s="76"/>
      <c r="ASU12" s="77"/>
      <c r="ASV12" s="76"/>
      <c r="ASW12" s="79"/>
      <c r="ASX12" s="79"/>
      <c r="ASY12" s="79"/>
      <c r="ASZ12" s="80"/>
      <c r="ATA12" s="79"/>
      <c r="ATB12" s="79"/>
      <c r="ATC12" s="79"/>
      <c r="ATD12" s="79"/>
      <c r="ATE12" s="76"/>
      <c r="ATF12" s="76"/>
      <c r="ATG12" s="76"/>
      <c r="ATH12" s="77"/>
      <c r="ATI12" s="76"/>
      <c r="ATJ12" s="79"/>
      <c r="ATK12" s="79"/>
      <c r="ATL12" s="79"/>
      <c r="ATM12" s="80"/>
      <c r="ATN12" s="79"/>
      <c r="ATO12" s="79"/>
      <c r="ATP12" s="79"/>
      <c r="ATQ12" s="79"/>
      <c r="ATR12" s="76"/>
      <c r="ATS12" s="76"/>
      <c r="ATT12" s="76"/>
      <c r="ATU12" s="77"/>
      <c r="ATV12" s="76"/>
      <c r="ATW12" s="79"/>
      <c r="ATX12" s="79"/>
      <c r="ATY12" s="79"/>
      <c r="ATZ12" s="80"/>
      <c r="AUA12" s="79"/>
      <c r="AUB12" s="79"/>
      <c r="AUC12" s="79"/>
      <c r="AUD12" s="79"/>
      <c r="AUE12" s="76"/>
      <c r="AUF12" s="76"/>
      <c r="AUG12" s="76"/>
      <c r="AUH12" s="77"/>
      <c r="AUI12" s="76"/>
      <c r="AUJ12" s="79"/>
      <c r="AUK12" s="79"/>
      <c r="AUL12" s="79"/>
      <c r="AUM12" s="80"/>
      <c r="AUN12" s="79"/>
      <c r="AUO12" s="79"/>
      <c r="AUP12" s="79"/>
      <c r="AUQ12" s="79"/>
      <c r="AUR12" s="76"/>
      <c r="AUS12" s="76"/>
      <c r="AUT12" s="76"/>
      <c r="AUU12" s="77"/>
      <c r="AUV12" s="76"/>
      <c r="AUW12" s="79"/>
      <c r="AUX12" s="79"/>
      <c r="AUY12" s="79"/>
      <c r="AUZ12" s="80"/>
      <c r="AVA12" s="79"/>
      <c r="AVB12" s="79"/>
      <c r="AVC12" s="79"/>
      <c r="AVD12" s="79"/>
      <c r="AVE12" s="76"/>
      <c r="AVF12" s="76"/>
      <c r="AVG12" s="76"/>
      <c r="AVH12" s="77"/>
      <c r="AVI12" s="76"/>
      <c r="AVJ12" s="79"/>
      <c r="AVK12" s="79"/>
      <c r="AVL12" s="79"/>
      <c r="AVM12" s="80"/>
      <c r="AVN12" s="79"/>
      <c r="AVO12" s="79"/>
      <c r="AVP12" s="79"/>
      <c r="AVQ12" s="79"/>
      <c r="AVR12" s="76"/>
      <c r="AVS12" s="76"/>
      <c r="AVT12" s="76"/>
      <c r="AVU12" s="77"/>
      <c r="AVV12" s="76"/>
      <c r="AVW12" s="79"/>
      <c r="AVX12" s="79"/>
      <c r="AVY12" s="79"/>
      <c r="AVZ12" s="80"/>
      <c r="AWA12" s="79"/>
      <c r="AWB12" s="79"/>
      <c r="AWC12" s="79"/>
      <c r="AWD12" s="79"/>
      <c r="AWE12" s="76"/>
      <c r="AWF12" s="76"/>
      <c r="AWG12" s="76"/>
      <c r="AWH12" s="77"/>
      <c r="AWI12" s="76"/>
      <c r="AWJ12" s="79"/>
      <c r="AWK12" s="79"/>
      <c r="AWL12" s="79"/>
      <c r="AWM12" s="80"/>
      <c r="AWN12" s="79"/>
      <c r="AWO12" s="79"/>
      <c r="AWP12" s="79"/>
      <c r="AWQ12" s="79"/>
      <c r="AWR12" s="76"/>
      <c r="AWS12" s="76"/>
      <c r="AWT12" s="76"/>
      <c r="AWU12" s="77"/>
      <c r="AWV12" s="76"/>
      <c r="AWW12" s="79"/>
      <c r="AWX12" s="79"/>
      <c r="AWY12" s="79"/>
      <c r="AWZ12" s="80"/>
      <c r="AXA12" s="79"/>
      <c r="AXB12" s="79"/>
      <c r="AXC12" s="79"/>
      <c r="AXD12" s="79"/>
      <c r="AXE12" s="76"/>
      <c r="AXF12" s="76"/>
      <c r="AXG12" s="76"/>
      <c r="AXH12" s="77"/>
      <c r="AXI12" s="76"/>
      <c r="AXJ12" s="79"/>
      <c r="AXK12" s="79"/>
      <c r="AXL12" s="79"/>
      <c r="AXM12" s="80"/>
      <c r="AXN12" s="79"/>
      <c r="AXO12" s="79"/>
      <c r="AXP12" s="79"/>
      <c r="AXQ12" s="79"/>
      <c r="AXR12" s="76"/>
      <c r="AXS12" s="76"/>
      <c r="AXT12" s="76"/>
      <c r="AXU12" s="77"/>
      <c r="AXV12" s="76"/>
      <c r="AXW12" s="79"/>
      <c r="AXX12" s="79"/>
      <c r="AXY12" s="79"/>
      <c r="AXZ12" s="80"/>
      <c r="AYA12" s="79"/>
      <c r="AYB12" s="79"/>
      <c r="AYC12" s="79"/>
      <c r="AYD12" s="79"/>
      <c r="AYE12" s="76"/>
      <c r="AYF12" s="76"/>
      <c r="AYG12" s="76"/>
      <c r="AYH12" s="77"/>
      <c r="AYI12" s="76"/>
      <c r="AYJ12" s="79"/>
      <c r="AYK12" s="79"/>
      <c r="AYL12" s="79"/>
      <c r="AYM12" s="80"/>
      <c r="AYN12" s="79"/>
      <c r="AYO12" s="79"/>
      <c r="AYP12" s="79"/>
      <c r="AYQ12" s="79"/>
      <c r="AYR12" s="76"/>
      <c r="AYS12" s="76"/>
      <c r="AYT12" s="76"/>
      <c r="AYU12" s="77"/>
      <c r="AYV12" s="76"/>
      <c r="AYW12" s="79"/>
      <c r="AYX12" s="79"/>
      <c r="AYY12" s="79"/>
      <c r="AYZ12" s="80"/>
      <c r="AZA12" s="79"/>
      <c r="AZB12" s="79"/>
      <c r="AZC12" s="79"/>
      <c r="AZD12" s="79"/>
      <c r="AZE12" s="76"/>
      <c r="AZF12" s="76"/>
      <c r="AZG12" s="76"/>
      <c r="AZH12" s="77"/>
      <c r="AZI12" s="76"/>
      <c r="AZJ12" s="79"/>
      <c r="AZK12" s="79"/>
      <c r="AZL12" s="79"/>
      <c r="AZM12" s="80"/>
      <c r="AZN12" s="79"/>
      <c r="AZO12" s="79"/>
      <c r="AZP12" s="79"/>
      <c r="AZQ12" s="79"/>
      <c r="AZR12" s="76"/>
      <c r="AZS12" s="76"/>
      <c r="AZT12" s="76"/>
      <c r="AZU12" s="77"/>
      <c r="AZV12" s="76"/>
      <c r="AZW12" s="79"/>
      <c r="AZX12" s="79"/>
      <c r="AZY12" s="79"/>
      <c r="AZZ12" s="80"/>
      <c r="BAA12" s="79"/>
      <c r="BAB12" s="79"/>
      <c r="BAC12" s="79"/>
      <c r="BAD12" s="79"/>
      <c r="BAE12" s="76"/>
      <c r="BAF12" s="76"/>
      <c r="BAG12" s="76"/>
      <c r="BAH12" s="77"/>
      <c r="BAI12" s="76"/>
      <c r="BAJ12" s="79"/>
      <c r="BAK12" s="79"/>
      <c r="BAL12" s="79"/>
      <c r="BAM12" s="80"/>
      <c r="BAN12" s="79"/>
      <c r="BAO12" s="79"/>
      <c r="BAP12" s="79"/>
      <c r="BAQ12" s="79"/>
      <c r="BAR12" s="76"/>
      <c r="BAS12" s="76"/>
      <c r="BAT12" s="76"/>
      <c r="BAU12" s="77"/>
      <c r="BAV12" s="76"/>
      <c r="BAW12" s="79"/>
      <c r="BAX12" s="79"/>
      <c r="BAY12" s="79"/>
      <c r="BAZ12" s="80"/>
      <c r="BBA12" s="79"/>
      <c r="BBB12" s="79"/>
      <c r="BBC12" s="79"/>
      <c r="BBD12" s="79"/>
      <c r="BBE12" s="76"/>
      <c r="BBF12" s="76"/>
      <c r="BBG12" s="76"/>
      <c r="BBH12" s="77"/>
      <c r="BBI12" s="76"/>
      <c r="BBJ12" s="79"/>
      <c r="BBK12" s="79"/>
      <c r="BBL12" s="79"/>
      <c r="BBM12" s="80"/>
      <c r="BBN12" s="79"/>
      <c r="BBO12" s="79"/>
      <c r="BBP12" s="79"/>
      <c r="BBQ12" s="79"/>
      <c r="BBR12" s="76"/>
      <c r="BBS12" s="76"/>
      <c r="BBT12" s="76"/>
      <c r="BBU12" s="77"/>
      <c r="BBV12" s="76"/>
      <c r="BBW12" s="79"/>
      <c r="BBX12" s="79"/>
      <c r="BBY12" s="79"/>
      <c r="BBZ12" s="80"/>
      <c r="BCA12" s="79"/>
      <c r="BCB12" s="79"/>
      <c r="BCC12" s="79"/>
      <c r="BCD12" s="79"/>
      <c r="BCE12" s="76"/>
      <c r="BCF12" s="76"/>
      <c r="BCG12" s="76"/>
      <c r="BCH12" s="77"/>
      <c r="BCI12" s="76"/>
      <c r="BCJ12" s="79"/>
      <c r="BCK12" s="79"/>
      <c r="BCL12" s="79"/>
      <c r="BCM12" s="80"/>
      <c r="BCN12" s="79"/>
      <c r="BCO12" s="79"/>
      <c r="BCP12" s="79"/>
      <c r="BCQ12" s="79"/>
      <c r="BCR12" s="76"/>
      <c r="BCS12" s="76"/>
      <c r="BCT12" s="76"/>
      <c r="BCU12" s="77"/>
      <c r="BCV12" s="76"/>
      <c r="BCW12" s="79"/>
      <c r="BCX12" s="79"/>
      <c r="BCY12" s="79"/>
      <c r="BCZ12" s="80"/>
      <c r="BDA12" s="79"/>
      <c r="BDB12" s="79"/>
      <c r="BDC12" s="79"/>
      <c r="BDD12" s="79"/>
      <c r="BDE12" s="76"/>
      <c r="BDF12" s="76"/>
      <c r="BDG12" s="76"/>
      <c r="BDH12" s="77"/>
      <c r="BDI12" s="76"/>
      <c r="BDJ12" s="79"/>
      <c r="BDK12" s="79"/>
      <c r="BDL12" s="79"/>
      <c r="BDM12" s="80"/>
      <c r="BDN12" s="79"/>
      <c r="BDO12" s="79"/>
      <c r="BDP12" s="79"/>
      <c r="BDQ12" s="79"/>
      <c r="BDR12" s="76"/>
      <c r="BDS12" s="76"/>
      <c r="BDT12" s="76"/>
      <c r="BDU12" s="77"/>
      <c r="BDV12" s="76"/>
      <c r="BDW12" s="79"/>
      <c r="BDX12" s="79"/>
      <c r="BDY12" s="79"/>
      <c r="BDZ12" s="80"/>
      <c r="BEA12" s="79"/>
      <c r="BEB12" s="79"/>
      <c r="BEC12" s="79"/>
      <c r="BED12" s="79"/>
      <c r="BEE12" s="76"/>
      <c r="BEF12" s="76"/>
      <c r="BEG12" s="76"/>
      <c r="BEH12" s="77"/>
      <c r="BEI12" s="76"/>
      <c r="BEJ12" s="79"/>
      <c r="BEK12" s="79"/>
      <c r="BEL12" s="79"/>
      <c r="BEM12" s="80"/>
      <c r="BEN12" s="79"/>
      <c r="BEO12" s="79"/>
      <c r="BEP12" s="79"/>
      <c r="BEQ12" s="79"/>
      <c r="BER12" s="76"/>
      <c r="BES12" s="76"/>
      <c r="BET12" s="76"/>
      <c r="BEU12" s="77"/>
      <c r="BEV12" s="76"/>
      <c r="BEW12" s="79"/>
      <c r="BEX12" s="79"/>
      <c r="BEY12" s="79"/>
      <c r="BEZ12" s="80"/>
      <c r="BFA12" s="79"/>
      <c r="BFB12" s="79"/>
      <c r="BFC12" s="79"/>
      <c r="BFD12" s="79"/>
      <c r="BFE12" s="76"/>
      <c r="BFF12" s="76"/>
      <c r="BFG12" s="76"/>
      <c r="BFH12" s="77"/>
      <c r="BFI12" s="76"/>
      <c r="BFJ12" s="79"/>
      <c r="BFK12" s="79"/>
      <c r="BFL12" s="79"/>
      <c r="BFM12" s="80"/>
      <c r="BFN12" s="79"/>
      <c r="BFO12" s="79"/>
      <c r="BFP12" s="79"/>
      <c r="BFQ12" s="79"/>
      <c r="BFR12" s="76"/>
      <c r="BFS12" s="76"/>
      <c r="BFT12" s="76"/>
      <c r="BFU12" s="77"/>
      <c r="BFV12" s="76"/>
      <c r="BFW12" s="79"/>
      <c r="BFX12" s="79"/>
      <c r="BFY12" s="79"/>
      <c r="BFZ12" s="80"/>
      <c r="BGA12" s="79"/>
      <c r="BGB12" s="79"/>
      <c r="BGC12" s="79"/>
      <c r="BGD12" s="79"/>
      <c r="BGE12" s="76"/>
      <c r="BGF12" s="76"/>
      <c r="BGG12" s="76"/>
      <c r="BGH12" s="77"/>
      <c r="BGI12" s="76"/>
      <c r="BGJ12" s="79"/>
      <c r="BGK12" s="79"/>
      <c r="BGL12" s="79"/>
      <c r="BGM12" s="80"/>
      <c r="BGN12" s="79"/>
      <c r="BGO12" s="79"/>
      <c r="BGP12" s="79"/>
      <c r="BGQ12" s="79"/>
      <c r="BGR12" s="76"/>
      <c r="BGS12" s="76"/>
      <c r="BGT12" s="76"/>
      <c r="BGU12" s="77"/>
      <c r="BGV12" s="76"/>
      <c r="BGW12" s="79"/>
      <c r="BGX12" s="79"/>
      <c r="BGY12" s="79"/>
      <c r="BGZ12" s="80"/>
      <c r="BHA12" s="79"/>
      <c r="BHB12" s="79"/>
      <c r="BHC12" s="79"/>
      <c r="BHD12" s="79"/>
      <c r="BHE12" s="76"/>
      <c r="BHF12" s="76"/>
      <c r="BHG12" s="76"/>
      <c r="BHH12" s="77"/>
      <c r="BHI12" s="76"/>
      <c r="BHJ12" s="79"/>
      <c r="BHK12" s="79"/>
      <c r="BHL12" s="79"/>
      <c r="BHM12" s="80"/>
      <c r="BHN12" s="79"/>
      <c r="BHO12" s="79"/>
      <c r="BHP12" s="79"/>
      <c r="BHQ12" s="79"/>
      <c r="BHR12" s="76"/>
      <c r="BHS12" s="76"/>
      <c r="BHT12" s="76"/>
      <c r="BHU12" s="77"/>
      <c r="BHV12" s="76"/>
      <c r="BHW12" s="79"/>
      <c r="BHX12" s="79"/>
      <c r="BHY12" s="79"/>
      <c r="BHZ12" s="80"/>
      <c r="BIA12" s="79"/>
      <c r="BIB12" s="79"/>
      <c r="BIC12" s="79"/>
      <c r="BID12" s="79"/>
      <c r="BIE12" s="76"/>
      <c r="BIF12" s="76"/>
      <c r="BIG12" s="76"/>
      <c r="BIH12" s="77"/>
      <c r="BII12" s="76"/>
      <c r="BIJ12" s="79"/>
      <c r="BIK12" s="79"/>
      <c r="BIL12" s="79"/>
      <c r="BIM12" s="80"/>
      <c r="BIN12" s="79"/>
      <c r="BIO12" s="79"/>
      <c r="BIP12" s="79"/>
      <c r="BIQ12" s="79"/>
      <c r="BIR12" s="76"/>
      <c r="BIS12" s="76"/>
      <c r="BIT12" s="76"/>
      <c r="BIU12" s="77"/>
      <c r="BIV12" s="76"/>
      <c r="BIW12" s="79"/>
      <c r="BIX12" s="79"/>
      <c r="BIY12" s="79"/>
      <c r="BIZ12" s="80"/>
      <c r="BJA12" s="79"/>
      <c r="BJB12" s="79"/>
      <c r="BJC12" s="79"/>
      <c r="BJD12" s="79"/>
      <c r="BJE12" s="76"/>
      <c r="BJF12" s="76"/>
      <c r="BJG12" s="76"/>
      <c r="BJH12" s="77"/>
      <c r="BJI12" s="76"/>
      <c r="BJJ12" s="79"/>
      <c r="BJK12" s="79"/>
      <c r="BJL12" s="79"/>
      <c r="BJM12" s="80"/>
      <c r="BJN12" s="79"/>
      <c r="BJO12" s="79"/>
      <c r="BJP12" s="79"/>
      <c r="BJQ12" s="79"/>
      <c r="BJR12" s="76"/>
      <c r="BJS12" s="76"/>
      <c r="BJT12" s="76"/>
      <c r="BJU12" s="77"/>
      <c r="BJV12" s="76"/>
      <c r="BJW12" s="79"/>
      <c r="BJX12" s="79"/>
      <c r="BJY12" s="79"/>
      <c r="BJZ12" s="80"/>
      <c r="BKA12" s="79"/>
      <c r="BKB12" s="79"/>
      <c r="BKC12" s="79"/>
      <c r="BKD12" s="79"/>
      <c r="BKE12" s="76"/>
      <c r="BKF12" s="76"/>
      <c r="BKG12" s="76"/>
      <c r="BKH12" s="77"/>
      <c r="BKI12" s="76"/>
      <c r="BKJ12" s="79"/>
      <c r="BKK12" s="79"/>
      <c r="BKL12" s="79"/>
      <c r="BKM12" s="80"/>
      <c r="BKN12" s="79"/>
      <c r="BKO12" s="79"/>
      <c r="BKP12" s="79"/>
      <c r="BKQ12" s="79"/>
      <c r="BKR12" s="76"/>
      <c r="BKS12" s="76"/>
      <c r="BKT12" s="76"/>
      <c r="BKU12" s="77"/>
      <c r="BKV12" s="76"/>
      <c r="BKW12" s="79"/>
      <c r="BKX12" s="79"/>
      <c r="BKY12" s="79"/>
      <c r="BKZ12" s="80"/>
      <c r="BLA12" s="79"/>
      <c r="BLB12" s="79"/>
      <c r="BLC12" s="79"/>
      <c r="BLD12" s="79"/>
      <c r="BLE12" s="76"/>
      <c r="BLF12" s="76"/>
      <c r="BLG12" s="76"/>
      <c r="BLH12" s="77"/>
      <c r="BLI12" s="76"/>
      <c r="BLJ12" s="79"/>
      <c r="BLK12" s="79"/>
      <c r="BLL12" s="79"/>
      <c r="BLM12" s="80"/>
      <c r="BLN12" s="79"/>
      <c r="BLO12" s="79"/>
      <c r="BLP12" s="79"/>
      <c r="BLQ12" s="79"/>
      <c r="BLR12" s="76"/>
      <c r="BLS12" s="76"/>
      <c r="BLT12" s="76"/>
      <c r="BLU12" s="77"/>
      <c r="BLV12" s="76"/>
      <c r="BLW12" s="79"/>
      <c r="BLX12" s="79"/>
      <c r="BLY12" s="79"/>
      <c r="BLZ12" s="80"/>
      <c r="BMA12" s="79"/>
      <c r="BMB12" s="79"/>
      <c r="BMC12" s="79"/>
      <c r="BMD12" s="79"/>
      <c r="BME12" s="76"/>
      <c r="BMF12" s="76"/>
      <c r="BMG12" s="76"/>
      <c r="BMH12" s="77"/>
      <c r="BMI12" s="76"/>
      <c r="BMJ12" s="79"/>
      <c r="BMK12" s="79"/>
      <c r="BML12" s="79"/>
      <c r="BMM12" s="80"/>
      <c r="BMN12" s="79"/>
      <c r="BMO12" s="79"/>
      <c r="BMP12" s="79"/>
      <c r="BMQ12" s="79"/>
      <c r="BMR12" s="76"/>
      <c r="BMS12" s="76"/>
      <c r="BMT12" s="76"/>
      <c r="BMU12" s="77"/>
      <c r="BMV12" s="76"/>
      <c r="BMW12" s="79"/>
      <c r="BMX12" s="79"/>
      <c r="BMY12" s="79"/>
      <c r="BMZ12" s="80"/>
      <c r="BNA12" s="79"/>
      <c r="BNB12" s="79"/>
      <c r="BNC12" s="79"/>
      <c r="BND12" s="79"/>
      <c r="BNE12" s="76"/>
      <c r="BNF12" s="76"/>
      <c r="BNG12" s="76"/>
      <c r="BNH12" s="77"/>
      <c r="BNI12" s="76"/>
      <c r="BNJ12" s="79"/>
      <c r="BNK12" s="79"/>
      <c r="BNL12" s="79"/>
      <c r="BNM12" s="80"/>
      <c r="BNN12" s="79"/>
      <c r="BNO12" s="79"/>
      <c r="BNP12" s="79"/>
      <c r="BNQ12" s="79"/>
      <c r="BNR12" s="76"/>
      <c r="BNS12" s="76"/>
      <c r="BNT12" s="76"/>
      <c r="BNU12" s="77"/>
      <c r="BNV12" s="76"/>
      <c r="BNW12" s="79"/>
      <c r="BNX12" s="79"/>
      <c r="BNY12" s="79"/>
      <c r="BNZ12" s="80"/>
      <c r="BOA12" s="79"/>
      <c r="BOB12" s="79"/>
      <c r="BOC12" s="79"/>
      <c r="BOD12" s="79"/>
      <c r="BOE12" s="76"/>
      <c r="BOF12" s="76"/>
      <c r="BOG12" s="76"/>
      <c r="BOH12" s="77"/>
      <c r="BOI12" s="76"/>
      <c r="BOJ12" s="79"/>
      <c r="BOK12" s="79"/>
      <c r="BOL12" s="79"/>
      <c r="BOM12" s="80"/>
      <c r="BON12" s="79"/>
      <c r="BOO12" s="79"/>
      <c r="BOP12" s="79"/>
      <c r="BOQ12" s="79"/>
      <c r="BOR12" s="76"/>
      <c r="BOS12" s="76"/>
      <c r="BOT12" s="76"/>
      <c r="BOU12" s="77"/>
      <c r="BOV12" s="76"/>
      <c r="BOW12" s="79"/>
      <c r="BOX12" s="79"/>
      <c r="BOY12" s="79"/>
      <c r="BOZ12" s="80"/>
      <c r="BPA12" s="79"/>
      <c r="BPB12" s="79"/>
      <c r="BPC12" s="79"/>
      <c r="BPD12" s="79"/>
      <c r="BPE12" s="76"/>
      <c r="BPF12" s="76"/>
      <c r="BPG12" s="76"/>
      <c r="BPH12" s="77"/>
      <c r="BPI12" s="76"/>
      <c r="BPJ12" s="79"/>
      <c r="BPK12" s="79"/>
      <c r="BPL12" s="79"/>
      <c r="BPM12" s="80"/>
      <c r="BPN12" s="79"/>
      <c r="BPO12" s="79"/>
      <c r="BPP12" s="79"/>
      <c r="BPQ12" s="79"/>
      <c r="BPR12" s="76"/>
      <c r="BPS12" s="76"/>
      <c r="BPT12" s="76"/>
      <c r="BPU12" s="77"/>
      <c r="BPV12" s="76"/>
      <c r="BPW12" s="79"/>
      <c r="BPX12" s="79"/>
      <c r="BPY12" s="79"/>
      <c r="BPZ12" s="80"/>
      <c r="BQA12" s="79"/>
      <c r="BQB12" s="79"/>
      <c r="BQC12" s="79"/>
      <c r="BQD12" s="79"/>
      <c r="BQE12" s="76"/>
      <c r="BQF12" s="76"/>
      <c r="BQG12" s="76"/>
      <c r="BQH12" s="77"/>
      <c r="BQI12" s="76"/>
      <c r="BQJ12" s="79"/>
      <c r="BQK12" s="79"/>
      <c r="BQL12" s="79"/>
      <c r="BQM12" s="80"/>
      <c r="BQN12" s="79"/>
      <c r="BQO12" s="79"/>
      <c r="BQP12" s="79"/>
      <c r="BQQ12" s="79"/>
      <c r="BQR12" s="76"/>
      <c r="BQS12" s="76"/>
      <c r="BQT12" s="76"/>
      <c r="BQU12" s="77"/>
      <c r="BQV12" s="76"/>
      <c r="BQW12" s="79"/>
      <c r="BQX12" s="79"/>
      <c r="BQY12" s="79"/>
      <c r="BQZ12" s="80"/>
      <c r="BRA12" s="79"/>
      <c r="BRB12" s="79"/>
      <c r="BRC12" s="79"/>
      <c r="BRD12" s="79"/>
      <c r="BRE12" s="76"/>
      <c r="BRF12" s="76"/>
      <c r="BRG12" s="76"/>
      <c r="BRH12" s="77"/>
      <c r="BRI12" s="76"/>
      <c r="BRJ12" s="79"/>
      <c r="BRK12" s="79"/>
      <c r="BRL12" s="79"/>
      <c r="BRM12" s="80"/>
      <c r="BRN12" s="79"/>
      <c r="BRO12" s="79"/>
      <c r="BRP12" s="79"/>
      <c r="BRQ12" s="79"/>
      <c r="BRR12" s="76"/>
      <c r="BRS12" s="76"/>
      <c r="BRT12" s="76"/>
      <c r="BRU12" s="77"/>
      <c r="BRV12" s="76"/>
      <c r="BRW12" s="79"/>
      <c r="BRX12" s="79"/>
      <c r="BRY12" s="79"/>
      <c r="BRZ12" s="80"/>
      <c r="BSA12" s="79"/>
      <c r="BSB12" s="79"/>
      <c r="BSC12" s="79"/>
      <c r="BSD12" s="79"/>
      <c r="BSE12" s="76"/>
      <c r="BSF12" s="76"/>
      <c r="BSG12" s="76"/>
      <c r="BSH12" s="77"/>
      <c r="BSI12" s="76"/>
      <c r="BSJ12" s="79"/>
      <c r="BSK12" s="79"/>
      <c r="BSL12" s="79"/>
      <c r="BSM12" s="80"/>
      <c r="BSN12" s="79"/>
      <c r="BSO12" s="79"/>
      <c r="BSP12" s="79"/>
      <c r="BSQ12" s="79"/>
      <c r="BSR12" s="76"/>
      <c r="BSS12" s="76"/>
      <c r="BST12" s="76"/>
      <c r="BSU12" s="77"/>
      <c r="BSV12" s="76"/>
      <c r="BSW12" s="79"/>
      <c r="BSX12" s="79"/>
      <c r="BSY12" s="79"/>
      <c r="BSZ12" s="80"/>
      <c r="BTA12" s="79"/>
      <c r="BTB12" s="79"/>
      <c r="BTC12" s="79"/>
      <c r="BTD12" s="79"/>
      <c r="BTE12" s="76"/>
      <c r="BTF12" s="76"/>
      <c r="BTG12" s="76"/>
      <c r="BTH12" s="77"/>
      <c r="BTI12" s="76"/>
      <c r="BTJ12" s="79"/>
      <c r="BTK12" s="79"/>
      <c r="BTL12" s="79"/>
      <c r="BTM12" s="80"/>
      <c r="BTN12" s="79"/>
      <c r="BTO12" s="79"/>
      <c r="BTP12" s="79"/>
      <c r="BTQ12" s="79"/>
      <c r="BTR12" s="76"/>
      <c r="BTS12" s="76"/>
      <c r="BTT12" s="76"/>
      <c r="BTU12" s="77"/>
      <c r="BTV12" s="76"/>
      <c r="BTW12" s="79"/>
      <c r="BTX12" s="79"/>
      <c r="BTY12" s="79"/>
      <c r="BTZ12" s="80"/>
      <c r="BUA12" s="79"/>
      <c r="BUB12" s="79"/>
      <c r="BUC12" s="79"/>
      <c r="BUD12" s="79"/>
      <c r="BUE12" s="76"/>
      <c r="BUF12" s="76"/>
      <c r="BUG12" s="76"/>
      <c r="BUH12" s="77"/>
      <c r="BUI12" s="76"/>
      <c r="BUJ12" s="79"/>
      <c r="BUK12" s="79"/>
      <c r="BUL12" s="79"/>
      <c r="BUM12" s="80"/>
      <c r="BUN12" s="79"/>
      <c r="BUO12" s="79"/>
      <c r="BUP12" s="79"/>
      <c r="BUQ12" s="79"/>
      <c r="BUR12" s="76"/>
      <c r="BUS12" s="76"/>
      <c r="BUT12" s="76"/>
      <c r="BUU12" s="77"/>
      <c r="BUV12" s="76"/>
      <c r="BUW12" s="79"/>
      <c r="BUX12" s="79"/>
      <c r="BUY12" s="79"/>
      <c r="BUZ12" s="80"/>
      <c r="BVA12" s="79"/>
      <c r="BVB12" s="79"/>
      <c r="BVC12" s="79"/>
      <c r="BVD12" s="79"/>
      <c r="BVE12" s="76"/>
      <c r="BVF12" s="76"/>
      <c r="BVG12" s="76"/>
      <c r="BVH12" s="77"/>
      <c r="BVI12" s="76"/>
      <c r="BVJ12" s="79"/>
      <c r="BVK12" s="79"/>
      <c r="BVL12" s="79"/>
      <c r="BVM12" s="80"/>
      <c r="BVN12" s="79"/>
      <c r="BVO12" s="79"/>
      <c r="BVP12" s="79"/>
      <c r="BVQ12" s="79"/>
      <c r="BVR12" s="76"/>
      <c r="BVS12" s="76"/>
      <c r="BVT12" s="76"/>
      <c r="BVU12" s="77"/>
      <c r="BVV12" s="76"/>
      <c r="BVW12" s="79"/>
      <c r="BVX12" s="79"/>
      <c r="BVY12" s="79"/>
      <c r="BVZ12" s="80"/>
      <c r="BWA12" s="79"/>
      <c r="BWB12" s="79"/>
      <c r="BWC12" s="79"/>
      <c r="BWD12" s="79"/>
      <c r="BWE12" s="76"/>
      <c r="BWF12" s="76"/>
      <c r="BWG12" s="76"/>
      <c r="BWH12" s="77"/>
      <c r="BWI12" s="76"/>
      <c r="BWJ12" s="79"/>
      <c r="BWK12" s="79"/>
      <c r="BWL12" s="79"/>
      <c r="BWM12" s="80"/>
      <c r="BWN12" s="79"/>
      <c r="BWO12" s="79"/>
      <c r="BWP12" s="79"/>
      <c r="BWQ12" s="79"/>
      <c r="BWR12" s="76"/>
      <c r="BWS12" s="76"/>
      <c r="BWT12" s="76"/>
      <c r="BWU12" s="77"/>
      <c r="BWV12" s="76"/>
      <c r="BWW12" s="79"/>
      <c r="BWX12" s="79"/>
      <c r="BWY12" s="79"/>
      <c r="BWZ12" s="80"/>
      <c r="BXA12" s="79"/>
      <c r="BXB12" s="79"/>
      <c r="BXC12" s="79"/>
      <c r="BXD12" s="79"/>
      <c r="BXE12" s="76"/>
      <c r="BXF12" s="76"/>
      <c r="BXG12" s="76"/>
      <c r="BXH12" s="77"/>
      <c r="BXI12" s="76"/>
      <c r="BXJ12" s="79"/>
      <c r="BXK12" s="79"/>
      <c r="BXL12" s="79"/>
      <c r="BXM12" s="80"/>
      <c r="BXN12" s="79"/>
      <c r="BXO12" s="79"/>
      <c r="BXP12" s="79"/>
      <c r="BXQ12" s="79"/>
      <c r="BXR12" s="76"/>
      <c r="BXS12" s="76"/>
      <c r="BXT12" s="76"/>
      <c r="BXU12" s="77"/>
      <c r="BXV12" s="76"/>
      <c r="BXW12" s="79"/>
      <c r="BXX12" s="79"/>
      <c r="BXY12" s="79"/>
      <c r="BXZ12" s="80"/>
      <c r="BYA12" s="79"/>
      <c r="BYB12" s="79"/>
      <c r="BYC12" s="79"/>
      <c r="BYD12" s="79"/>
      <c r="BYE12" s="76"/>
      <c r="BYF12" s="76"/>
      <c r="BYG12" s="76"/>
      <c r="BYH12" s="77"/>
      <c r="BYI12" s="76"/>
      <c r="BYJ12" s="79"/>
      <c r="BYK12" s="79"/>
      <c r="BYL12" s="79"/>
      <c r="BYM12" s="80"/>
      <c r="BYN12" s="79"/>
      <c r="BYO12" s="79"/>
      <c r="BYP12" s="79"/>
      <c r="BYQ12" s="79"/>
      <c r="BYR12" s="76"/>
      <c r="BYS12" s="76"/>
      <c r="BYT12" s="76"/>
      <c r="BYU12" s="77"/>
      <c r="BYV12" s="76"/>
      <c r="BYW12" s="79"/>
      <c r="BYX12" s="79"/>
      <c r="BYY12" s="79"/>
      <c r="BYZ12" s="80"/>
      <c r="BZA12" s="79"/>
      <c r="BZB12" s="79"/>
      <c r="BZC12" s="79"/>
      <c r="BZD12" s="79"/>
      <c r="BZE12" s="76"/>
      <c r="BZF12" s="76"/>
      <c r="BZG12" s="76"/>
      <c r="BZH12" s="77"/>
      <c r="BZI12" s="76"/>
      <c r="BZJ12" s="79"/>
      <c r="BZK12" s="79"/>
      <c r="BZL12" s="79"/>
      <c r="BZM12" s="80"/>
      <c r="BZN12" s="79"/>
      <c r="BZO12" s="79"/>
      <c r="BZP12" s="79"/>
      <c r="BZQ12" s="79"/>
      <c r="BZR12" s="76"/>
      <c r="BZS12" s="76"/>
      <c r="BZT12" s="76"/>
      <c r="BZU12" s="77"/>
      <c r="BZV12" s="76"/>
      <c r="BZW12" s="79"/>
      <c r="BZX12" s="79"/>
      <c r="BZY12" s="79"/>
      <c r="BZZ12" s="80"/>
      <c r="CAA12" s="79"/>
      <c r="CAB12" s="79"/>
      <c r="CAC12" s="79"/>
      <c r="CAD12" s="79"/>
      <c r="CAE12" s="76"/>
      <c r="CAF12" s="76"/>
      <c r="CAG12" s="76"/>
      <c r="CAH12" s="77"/>
      <c r="CAI12" s="76"/>
      <c r="CAJ12" s="79"/>
      <c r="CAK12" s="79"/>
      <c r="CAL12" s="79"/>
      <c r="CAM12" s="80"/>
      <c r="CAN12" s="79"/>
      <c r="CAO12" s="79"/>
      <c r="CAP12" s="79"/>
      <c r="CAQ12" s="79"/>
      <c r="CAR12" s="76"/>
      <c r="CAS12" s="76"/>
      <c r="CAT12" s="76"/>
      <c r="CAU12" s="77"/>
      <c r="CAV12" s="76"/>
      <c r="CAW12" s="79"/>
      <c r="CAX12" s="79"/>
      <c r="CAY12" s="79"/>
      <c r="CAZ12" s="80"/>
      <c r="CBA12" s="79"/>
      <c r="CBB12" s="79"/>
      <c r="CBC12" s="79"/>
      <c r="CBD12" s="79"/>
      <c r="CBE12" s="76"/>
      <c r="CBF12" s="76"/>
      <c r="CBG12" s="76"/>
      <c r="CBH12" s="77"/>
      <c r="CBI12" s="76"/>
      <c r="CBJ12" s="79"/>
      <c r="CBK12" s="79"/>
      <c r="CBL12" s="79"/>
      <c r="CBM12" s="80"/>
      <c r="CBN12" s="79"/>
      <c r="CBO12" s="79"/>
      <c r="CBP12" s="79"/>
      <c r="CBQ12" s="79"/>
      <c r="CBR12" s="76"/>
      <c r="CBS12" s="76"/>
      <c r="CBT12" s="76"/>
      <c r="CBU12" s="77"/>
      <c r="CBV12" s="76"/>
      <c r="CBW12" s="79"/>
      <c r="CBX12" s="79"/>
      <c r="CBY12" s="79"/>
      <c r="CBZ12" s="80"/>
      <c r="CCA12" s="79"/>
      <c r="CCB12" s="79"/>
      <c r="CCC12" s="79"/>
      <c r="CCD12" s="79"/>
      <c r="CCE12" s="76"/>
      <c r="CCF12" s="76"/>
      <c r="CCG12" s="76"/>
      <c r="CCH12" s="77"/>
      <c r="CCI12" s="76"/>
      <c r="CCJ12" s="79"/>
      <c r="CCK12" s="79"/>
      <c r="CCL12" s="79"/>
      <c r="CCM12" s="80"/>
      <c r="CCN12" s="79"/>
      <c r="CCO12" s="79"/>
      <c r="CCP12" s="79"/>
      <c r="CCQ12" s="79"/>
      <c r="CCR12" s="76"/>
      <c r="CCS12" s="76"/>
      <c r="CCT12" s="76"/>
      <c r="CCU12" s="77"/>
      <c r="CCV12" s="76"/>
      <c r="CCW12" s="79"/>
      <c r="CCX12" s="79"/>
      <c r="CCY12" s="79"/>
      <c r="CCZ12" s="80"/>
      <c r="CDA12" s="79"/>
      <c r="CDB12" s="79"/>
      <c r="CDC12" s="79"/>
      <c r="CDD12" s="79"/>
      <c r="CDE12" s="76"/>
      <c r="CDF12" s="76"/>
      <c r="CDG12" s="76"/>
      <c r="CDH12" s="77"/>
      <c r="CDI12" s="76"/>
      <c r="CDJ12" s="79"/>
      <c r="CDK12" s="79"/>
      <c r="CDL12" s="79"/>
      <c r="CDM12" s="80"/>
      <c r="CDN12" s="79"/>
      <c r="CDO12" s="79"/>
      <c r="CDP12" s="79"/>
      <c r="CDQ12" s="79"/>
      <c r="CDR12" s="76"/>
      <c r="CDS12" s="76"/>
      <c r="CDT12" s="76"/>
      <c r="CDU12" s="77"/>
      <c r="CDV12" s="76"/>
      <c r="CDW12" s="79"/>
      <c r="CDX12" s="79"/>
      <c r="CDY12" s="79"/>
      <c r="CDZ12" s="80"/>
      <c r="CEA12" s="79"/>
      <c r="CEB12" s="79"/>
      <c r="CEC12" s="79"/>
      <c r="CED12" s="79"/>
      <c r="CEE12" s="76"/>
      <c r="CEF12" s="76"/>
      <c r="CEG12" s="76"/>
      <c r="CEH12" s="77"/>
      <c r="CEI12" s="76"/>
      <c r="CEJ12" s="79"/>
      <c r="CEK12" s="79"/>
      <c r="CEL12" s="79"/>
      <c r="CEM12" s="80"/>
      <c r="CEN12" s="79"/>
      <c r="CEO12" s="79"/>
      <c r="CEP12" s="79"/>
      <c r="CEQ12" s="79"/>
      <c r="CER12" s="76"/>
      <c r="CES12" s="76"/>
      <c r="CET12" s="76"/>
      <c r="CEU12" s="77"/>
      <c r="CEV12" s="76"/>
      <c r="CEW12" s="79"/>
      <c r="CEX12" s="79"/>
      <c r="CEY12" s="79"/>
      <c r="CEZ12" s="80"/>
      <c r="CFA12" s="79"/>
      <c r="CFB12" s="79"/>
      <c r="CFC12" s="79"/>
      <c r="CFD12" s="79"/>
      <c r="CFE12" s="76"/>
      <c r="CFF12" s="76"/>
      <c r="CFG12" s="76"/>
      <c r="CFH12" s="77"/>
      <c r="CFI12" s="76"/>
      <c r="CFJ12" s="79"/>
      <c r="CFK12" s="79"/>
      <c r="CFL12" s="79"/>
      <c r="CFM12" s="80"/>
      <c r="CFN12" s="79"/>
      <c r="CFO12" s="79"/>
      <c r="CFP12" s="79"/>
      <c r="CFQ12" s="79"/>
      <c r="CFR12" s="76"/>
      <c r="CFS12" s="76"/>
      <c r="CFT12" s="76"/>
      <c r="CFU12" s="77"/>
      <c r="CFV12" s="76"/>
      <c r="CFW12" s="79"/>
      <c r="CFX12" s="79"/>
      <c r="CFY12" s="79"/>
      <c r="CFZ12" s="80"/>
      <c r="CGA12" s="79"/>
      <c r="CGB12" s="79"/>
      <c r="CGC12" s="79"/>
      <c r="CGD12" s="79"/>
      <c r="CGE12" s="76"/>
      <c r="CGF12" s="76"/>
      <c r="CGG12" s="76"/>
      <c r="CGH12" s="77"/>
      <c r="CGI12" s="76"/>
      <c r="CGJ12" s="79"/>
      <c r="CGK12" s="79"/>
      <c r="CGL12" s="79"/>
      <c r="CGM12" s="80"/>
      <c r="CGN12" s="79"/>
      <c r="CGO12" s="79"/>
      <c r="CGP12" s="79"/>
      <c r="CGQ12" s="79"/>
      <c r="CGR12" s="76"/>
      <c r="CGS12" s="76"/>
      <c r="CGT12" s="76"/>
      <c r="CGU12" s="77"/>
      <c r="CGV12" s="76"/>
      <c r="CGW12" s="79"/>
      <c r="CGX12" s="79"/>
      <c r="CGY12" s="79"/>
      <c r="CGZ12" s="80"/>
      <c r="CHA12" s="79"/>
      <c r="CHB12" s="79"/>
      <c r="CHC12" s="79"/>
      <c r="CHD12" s="79"/>
      <c r="CHE12" s="76"/>
      <c r="CHF12" s="76"/>
      <c r="CHG12" s="76"/>
      <c r="CHH12" s="77"/>
      <c r="CHI12" s="76"/>
      <c r="CHJ12" s="79"/>
      <c r="CHK12" s="79"/>
      <c r="CHL12" s="79"/>
      <c r="CHM12" s="80"/>
      <c r="CHN12" s="79"/>
      <c r="CHO12" s="79"/>
      <c r="CHP12" s="79"/>
      <c r="CHQ12" s="79"/>
      <c r="CHR12" s="76"/>
      <c r="CHS12" s="76"/>
      <c r="CHT12" s="76"/>
      <c r="CHU12" s="77"/>
      <c r="CHV12" s="76"/>
      <c r="CHW12" s="79"/>
      <c r="CHX12" s="79"/>
      <c r="CHY12" s="79"/>
      <c r="CHZ12" s="80"/>
      <c r="CIA12" s="79"/>
      <c r="CIB12" s="79"/>
      <c r="CIC12" s="79"/>
      <c r="CID12" s="79"/>
      <c r="CIE12" s="76"/>
      <c r="CIF12" s="76"/>
      <c r="CIG12" s="76"/>
      <c r="CIH12" s="77"/>
      <c r="CII12" s="76"/>
      <c r="CIJ12" s="79"/>
      <c r="CIK12" s="79"/>
      <c r="CIL12" s="79"/>
      <c r="CIM12" s="80"/>
      <c r="CIN12" s="79"/>
      <c r="CIO12" s="79"/>
      <c r="CIP12" s="79"/>
      <c r="CIQ12" s="79"/>
      <c r="CIR12" s="76"/>
      <c r="CIS12" s="76"/>
      <c r="CIT12" s="76"/>
      <c r="CIU12" s="77"/>
      <c r="CIV12" s="76"/>
      <c r="CIW12" s="79"/>
      <c r="CIX12" s="79"/>
      <c r="CIY12" s="79"/>
      <c r="CIZ12" s="80"/>
      <c r="CJA12" s="79"/>
      <c r="CJB12" s="79"/>
      <c r="CJC12" s="79"/>
      <c r="CJD12" s="79"/>
      <c r="CJE12" s="76"/>
      <c r="CJF12" s="76"/>
      <c r="CJG12" s="76"/>
      <c r="CJH12" s="77"/>
      <c r="CJI12" s="76"/>
      <c r="CJJ12" s="79"/>
      <c r="CJK12" s="79"/>
      <c r="CJL12" s="79"/>
      <c r="CJM12" s="80"/>
      <c r="CJN12" s="79"/>
      <c r="CJO12" s="79"/>
      <c r="CJP12" s="79"/>
      <c r="CJQ12" s="79"/>
      <c r="CJR12" s="76"/>
      <c r="CJS12" s="76"/>
      <c r="CJT12" s="76"/>
      <c r="CJU12" s="77"/>
      <c r="CJV12" s="76"/>
      <c r="CJW12" s="79"/>
      <c r="CJX12" s="79"/>
      <c r="CJY12" s="79"/>
      <c r="CJZ12" s="80"/>
      <c r="CKA12" s="79"/>
      <c r="CKB12" s="79"/>
      <c r="CKC12" s="79"/>
      <c r="CKD12" s="79"/>
      <c r="CKE12" s="76"/>
      <c r="CKF12" s="76"/>
      <c r="CKG12" s="76"/>
      <c r="CKH12" s="77"/>
      <c r="CKI12" s="76"/>
      <c r="CKJ12" s="79"/>
      <c r="CKK12" s="79"/>
      <c r="CKL12" s="79"/>
      <c r="CKM12" s="80"/>
      <c r="CKN12" s="79"/>
      <c r="CKO12" s="79"/>
      <c r="CKP12" s="79"/>
      <c r="CKQ12" s="79"/>
      <c r="CKR12" s="76"/>
      <c r="CKS12" s="76"/>
      <c r="CKT12" s="76"/>
      <c r="CKU12" s="77"/>
      <c r="CKV12" s="76"/>
      <c r="CKW12" s="79"/>
      <c r="CKX12" s="79"/>
      <c r="CKY12" s="79"/>
      <c r="CKZ12" s="80"/>
      <c r="CLA12" s="79"/>
      <c r="CLB12" s="79"/>
      <c r="CLC12" s="79"/>
      <c r="CLD12" s="79"/>
      <c r="CLE12" s="76"/>
      <c r="CLF12" s="76"/>
      <c r="CLG12" s="76"/>
      <c r="CLH12" s="77"/>
      <c r="CLI12" s="76"/>
      <c r="CLJ12" s="79"/>
      <c r="CLK12" s="79"/>
      <c r="CLL12" s="79"/>
      <c r="CLM12" s="80"/>
      <c r="CLN12" s="79"/>
      <c r="CLO12" s="79"/>
      <c r="CLP12" s="79"/>
      <c r="CLQ12" s="79"/>
      <c r="CLR12" s="76"/>
      <c r="CLS12" s="76"/>
      <c r="CLT12" s="76"/>
      <c r="CLU12" s="77"/>
      <c r="CLV12" s="76"/>
      <c r="CLW12" s="79"/>
      <c r="CLX12" s="79"/>
      <c r="CLY12" s="79"/>
      <c r="CLZ12" s="80"/>
      <c r="CMA12" s="79"/>
      <c r="CMB12" s="79"/>
      <c r="CMC12" s="79"/>
      <c r="CMD12" s="79"/>
      <c r="CME12" s="76"/>
      <c r="CMF12" s="76"/>
      <c r="CMG12" s="76"/>
      <c r="CMH12" s="77"/>
      <c r="CMI12" s="76"/>
      <c r="CMJ12" s="79"/>
      <c r="CMK12" s="79"/>
      <c r="CML12" s="79"/>
      <c r="CMM12" s="80"/>
      <c r="CMN12" s="79"/>
      <c r="CMO12" s="79"/>
      <c r="CMP12" s="79"/>
      <c r="CMQ12" s="79"/>
      <c r="CMR12" s="76"/>
      <c r="CMS12" s="76"/>
      <c r="CMT12" s="76"/>
      <c r="CMU12" s="77"/>
      <c r="CMV12" s="76"/>
      <c r="CMW12" s="79"/>
      <c r="CMX12" s="79"/>
      <c r="CMY12" s="79"/>
      <c r="CMZ12" s="80"/>
      <c r="CNA12" s="79"/>
      <c r="CNB12" s="79"/>
      <c r="CNC12" s="79"/>
      <c r="CND12" s="79"/>
      <c r="CNE12" s="76"/>
      <c r="CNF12" s="76"/>
      <c r="CNG12" s="76"/>
      <c r="CNH12" s="77"/>
      <c r="CNI12" s="76"/>
      <c r="CNJ12" s="79"/>
      <c r="CNK12" s="79"/>
      <c r="CNL12" s="79"/>
      <c r="CNM12" s="80"/>
      <c r="CNN12" s="79"/>
      <c r="CNO12" s="79"/>
      <c r="CNP12" s="79"/>
      <c r="CNQ12" s="79"/>
      <c r="CNR12" s="76"/>
      <c r="CNS12" s="76"/>
      <c r="CNT12" s="76"/>
      <c r="CNU12" s="77"/>
      <c r="CNV12" s="76"/>
      <c r="CNW12" s="79"/>
      <c r="CNX12" s="79"/>
      <c r="CNY12" s="79"/>
      <c r="CNZ12" s="80"/>
      <c r="COA12" s="79"/>
      <c r="COB12" s="79"/>
      <c r="COC12" s="79"/>
      <c r="COD12" s="79"/>
      <c r="COE12" s="76"/>
      <c r="COF12" s="76"/>
      <c r="COG12" s="76"/>
      <c r="COH12" s="77"/>
      <c r="COI12" s="76"/>
      <c r="COJ12" s="79"/>
      <c r="COK12" s="79"/>
      <c r="COL12" s="79"/>
      <c r="COM12" s="80"/>
      <c r="CON12" s="79"/>
      <c r="COO12" s="79"/>
      <c r="COP12" s="79"/>
      <c r="COQ12" s="79"/>
      <c r="COR12" s="76"/>
      <c r="COS12" s="76"/>
      <c r="COT12" s="76"/>
      <c r="COU12" s="77"/>
      <c r="COV12" s="76"/>
      <c r="COW12" s="79"/>
      <c r="COX12" s="79"/>
      <c r="COY12" s="79"/>
      <c r="COZ12" s="80"/>
      <c r="CPA12" s="79"/>
      <c r="CPB12" s="79"/>
      <c r="CPC12" s="79"/>
      <c r="CPD12" s="79"/>
      <c r="CPE12" s="76"/>
      <c r="CPF12" s="76"/>
      <c r="CPG12" s="76"/>
      <c r="CPH12" s="77"/>
      <c r="CPI12" s="76"/>
      <c r="CPJ12" s="79"/>
      <c r="CPK12" s="79"/>
      <c r="CPL12" s="79"/>
      <c r="CPM12" s="80"/>
      <c r="CPN12" s="79"/>
      <c r="CPO12" s="79"/>
      <c r="CPP12" s="79"/>
      <c r="CPQ12" s="79"/>
      <c r="CPR12" s="76"/>
      <c r="CPS12" s="76"/>
      <c r="CPT12" s="76"/>
      <c r="CPU12" s="77"/>
      <c r="CPV12" s="76"/>
      <c r="CPW12" s="79"/>
      <c r="CPX12" s="79"/>
      <c r="CPY12" s="79"/>
      <c r="CPZ12" s="80"/>
      <c r="CQA12" s="79"/>
      <c r="CQB12" s="79"/>
      <c r="CQC12" s="79"/>
      <c r="CQD12" s="79"/>
      <c r="CQE12" s="76"/>
      <c r="CQF12" s="76"/>
      <c r="CQG12" s="76"/>
      <c r="CQH12" s="77"/>
      <c r="CQI12" s="76"/>
      <c r="CQJ12" s="79"/>
      <c r="CQK12" s="79"/>
      <c r="CQL12" s="79"/>
      <c r="CQM12" s="80"/>
      <c r="CQN12" s="79"/>
      <c r="CQO12" s="79"/>
      <c r="CQP12" s="79"/>
      <c r="CQQ12" s="79"/>
      <c r="CQR12" s="76"/>
      <c r="CQS12" s="76"/>
      <c r="CQT12" s="76"/>
      <c r="CQU12" s="77"/>
      <c r="CQV12" s="76"/>
      <c r="CQW12" s="79"/>
      <c r="CQX12" s="79"/>
      <c r="CQY12" s="79"/>
      <c r="CQZ12" s="80"/>
      <c r="CRA12" s="79"/>
      <c r="CRB12" s="79"/>
      <c r="CRC12" s="79"/>
      <c r="CRD12" s="79"/>
      <c r="CRE12" s="76"/>
      <c r="CRF12" s="76"/>
      <c r="CRG12" s="76"/>
      <c r="CRH12" s="77"/>
      <c r="CRI12" s="76"/>
      <c r="CRJ12" s="79"/>
      <c r="CRK12" s="79"/>
      <c r="CRL12" s="79"/>
      <c r="CRM12" s="80"/>
      <c r="CRN12" s="79"/>
      <c r="CRO12" s="79"/>
      <c r="CRP12" s="79"/>
      <c r="CRQ12" s="79"/>
      <c r="CRR12" s="76"/>
      <c r="CRS12" s="76"/>
      <c r="CRT12" s="76"/>
      <c r="CRU12" s="77"/>
      <c r="CRV12" s="76"/>
      <c r="CRW12" s="79"/>
      <c r="CRX12" s="79"/>
      <c r="CRY12" s="79"/>
      <c r="CRZ12" s="80"/>
      <c r="CSA12" s="79"/>
      <c r="CSB12" s="79"/>
      <c r="CSC12" s="79"/>
      <c r="CSD12" s="79"/>
      <c r="CSE12" s="76"/>
      <c r="CSF12" s="76"/>
      <c r="CSG12" s="76"/>
      <c r="CSH12" s="77"/>
      <c r="CSI12" s="76"/>
      <c r="CSJ12" s="79"/>
      <c r="CSK12" s="79"/>
      <c r="CSL12" s="79"/>
      <c r="CSM12" s="80"/>
      <c r="CSN12" s="79"/>
      <c r="CSO12" s="79"/>
      <c r="CSP12" s="79"/>
      <c r="CSQ12" s="79"/>
      <c r="CSR12" s="76"/>
      <c r="CSS12" s="76"/>
      <c r="CST12" s="76"/>
      <c r="CSU12" s="77"/>
      <c r="CSV12" s="76"/>
      <c r="CSW12" s="79"/>
      <c r="CSX12" s="79"/>
      <c r="CSY12" s="79"/>
      <c r="CSZ12" s="80"/>
      <c r="CTA12" s="79"/>
      <c r="CTB12" s="79"/>
      <c r="CTC12" s="79"/>
      <c r="CTD12" s="79"/>
      <c r="CTE12" s="76"/>
      <c r="CTF12" s="76"/>
      <c r="CTG12" s="76"/>
      <c r="CTH12" s="77"/>
      <c r="CTI12" s="76"/>
      <c r="CTJ12" s="79"/>
      <c r="CTK12" s="79"/>
      <c r="CTL12" s="79"/>
      <c r="CTM12" s="80"/>
      <c r="CTN12" s="79"/>
      <c r="CTO12" s="79"/>
      <c r="CTP12" s="79"/>
      <c r="CTQ12" s="79"/>
      <c r="CTR12" s="76"/>
      <c r="CTS12" s="76"/>
      <c r="CTT12" s="76"/>
      <c r="CTU12" s="77"/>
      <c r="CTV12" s="76"/>
      <c r="CTW12" s="79"/>
      <c r="CTX12" s="79"/>
      <c r="CTY12" s="79"/>
      <c r="CTZ12" s="80"/>
      <c r="CUA12" s="79"/>
      <c r="CUB12" s="79"/>
      <c r="CUC12" s="79"/>
      <c r="CUD12" s="79"/>
      <c r="CUE12" s="76"/>
      <c r="CUF12" s="76"/>
      <c r="CUG12" s="76"/>
      <c r="CUH12" s="77"/>
      <c r="CUI12" s="76"/>
      <c r="CUJ12" s="79"/>
      <c r="CUK12" s="79"/>
      <c r="CUL12" s="79"/>
      <c r="CUM12" s="80"/>
      <c r="CUN12" s="79"/>
      <c r="CUO12" s="79"/>
      <c r="CUP12" s="79"/>
      <c r="CUQ12" s="79"/>
      <c r="CUR12" s="76"/>
      <c r="CUS12" s="76"/>
      <c r="CUT12" s="76"/>
      <c r="CUU12" s="77"/>
      <c r="CUV12" s="76"/>
      <c r="CUW12" s="79"/>
      <c r="CUX12" s="79"/>
      <c r="CUY12" s="79"/>
      <c r="CUZ12" s="80"/>
      <c r="CVA12" s="79"/>
      <c r="CVB12" s="79"/>
      <c r="CVC12" s="79"/>
      <c r="CVD12" s="79"/>
      <c r="CVE12" s="76"/>
      <c r="CVF12" s="76"/>
      <c r="CVG12" s="76"/>
      <c r="CVH12" s="77"/>
      <c r="CVI12" s="76"/>
      <c r="CVJ12" s="79"/>
      <c r="CVK12" s="79"/>
      <c r="CVL12" s="79"/>
      <c r="CVM12" s="80"/>
      <c r="CVN12" s="79"/>
      <c r="CVO12" s="79"/>
      <c r="CVP12" s="79"/>
      <c r="CVQ12" s="79"/>
      <c r="CVR12" s="76"/>
      <c r="CVS12" s="76"/>
      <c r="CVT12" s="76"/>
      <c r="CVU12" s="77"/>
      <c r="CVV12" s="76"/>
      <c r="CVW12" s="79"/>
      <c r="CVX12" s="79"/>
      <c r="CVY12" s="79"/>
      <c r="CVZ12" s="80"/>
      <c r="CWA12" s="79"/>
      <c r="CWB12" s="79"/>
      <c r="CWC12" s="79"/>
      <c r="CWD12" s="79"/>
      <c r="CWE12" s="76"/>
      <c r="CWF12" s="76"/>
      <c r="CWG12" s="76"/>
      <c r="CWH12" s="77"/>
      <c r="CWI12" s="76"/>
      <c r="CWJ12" s="79"/>
      <c r="CWK12" s="79"/>
      <c r="CWL12" s="79"/>
      <c r="CWM12" s="80"/>
      <c r="CWN12" s="79"/>
      <c r="CWO12" s="79"/>
      <c r="CWP12" s="79"/>
      <c r="CWQ12" s="79"/>
      <c r="CWR12" s="76"/>
      <c r="CWS12" s="76"/>
      <c r="CWT12" s="76"/>
      <c r="CWU12" s="77"/>
      <c r="CWV12" s="76"/>
      <c r="CWW12" s="79"/>
      <c r="CWX12" s="79"/>
      <c r="CWY12" s="79"/>
      <c r="CWZ12" s="80"/>
      <c r="CXA12" s="79"/>
      <c r="CXB12" s="79"/>
      <c r="CXC12" s="79"/>
      <c r="CXD12" s="79"/>
      <c r="CXE12" s="76"/>
      <c r="CXF12" s="76"/>
      <c r="CXG12" s="76"/>
      <c r="CXH12" s="77"/>
      <c r="CXI12" s="76"/>
      <c r="CXJ12" s="79"/>
      <c r="CXK12" s="79"/>
      <c r="CXL12" s="79"/>
      <c r="CXM12" s="80"/>
      <c r="CXN12" s="79"/>
      <c r="CXO12" s="79"/>
      <c r="CXP12" s="79"/>
      <c r="CXQ12" s="79"/>
      <c r="CXR12" s="76"/>
      <c r="CXS12" s="76"/>
      <c r="CXT12" s="76"/>
      <c r="CXU12" s="77"/>
      <c r="CXV12" s="76"/>
      <c r="CXW12" s="79"/>
      <c r="CXX12" s="79"/>
      <c r="CXY12" s="79"/>
      <c r="CXZ12" s="80"/>
      <c r="CYA12" s="79"/>
      <c r="CYB12" s="79"/>
      <c r="CYC12" s="79"/>
      <c r="CYD12" s="79"/>
      <c r="CYE12" s="76"/>
      <c r="CYF12" s="76"/>
      <c r="CYG12" s="76"/>
      <c r="CYH12" s="77"/>
      <c r="CYI12" s="76"/>
      <c r="CYJ12" s="79"/>
      <c r="CYK12" s="79"/>
      <c r="CYL12" s="79"/>
      <c r="CYM12" s="80"/>
      <c r="CYN12" s="79"/>
      <c r="CYO12" s="79"/>
      <c r="CYP12" s="79"/>
      <c r="CYQ12" s="79"/>
      <c r="CYR12" s="76"/>
      <c r="CYS12" s="76"/>
      <c r="CYT12" s="76"/>
      <c r="CYU12" s="77"/>
      <c r="CYV12" s="76"/>
      <c r="CYW12" s="79"/>
      <c r="CYX12" s="79"/>
      <c r="CYY12" s="79"/>
      <c r="CYZ12" s="80"/>
      <c r="CZA12" s="79"/>
      <c r="CZB12" s="79"/>
      <c r="CZC12" s="79"/>
      <c r="CZD12" s="79"/>
      <c r="CZE12" s="76"/>
      <c r="CZF12" s="76"/>
      <c r="CZG12" s="76"/>
      <c r="CZH12" s="77"/>
      <c r="CZI12" s="76"/>
      <c r="CZJ12" s="79"/>
      <c r="CZK12" s="79"/>
      <c r="CZL12" s="79"/>
      <c r="CZM12" s="80"/>
      <c r="CZN12" s="79"/>
      <c r="CZO12" s="79"/>
      <c r="CZP12" s="79"/>
      <c r="CZQ12" s="79"/>
      <c r="CZR12" s="76"/>
      <c r="CZS12" s="76"/>
      <c r="CZT12" s="76"/>
      <c r="CZU12" s="77"/>
      <c r="CZV12" s="76"/>
      <c r="CZW12" s="79"/>
      <c r="CZX12" s="79"/>
      <c r="CZY12" s="79"/>
      <c r="CZZ12" s="80"/>
      <c r="DAA12" s="79"/>
      <c r="DAB12" s="79"/>
      <c r="DAC12" s="79"/>
      <c r="DAD12" s="79"/>
      <c r="DAE12" s="76"/>
      <c r="DAF12" s="76"/>
      <c r="DAG12" s="76"/>
      <c r="DAH12" s="77"/>
      <c r="DAI12" s="76"/>
      <c r="DAJ12" s="79"/>
      <c r="DAK12" s="79"/>
      <c r="DAL12" s="79"/>
      <c r="DAM12" s="80"/>
      <c r="DAN12" s="79"/>
      <c r="DAO12" s="79"/>
      <c r="DAP12" s="79"/>
      <c r="DAQ12" s="79"/>
      <c r="DAR12" s="76"/>
      <c r="DAS12" s="76"/>
      <c r="DAT12" s="76"/>
      <c r="DAU12" s="77"/>
      <c r="DAV12" s="76"/>
      <c r="DAW12" s="79"/>
      <c r="DAX12" s="79"/>
      <c r="DAY12" s="79"/>
      <c r="DAZ12" s="80"/>
      <c r="DBA12" s="79"/>
      <c r="DBB12" s="79"/>
      <c r="DBC12" s="79"/>
      <c r="DBD12" s="79"/>
      <c r="DBE12" s="76"/>
      <c r="DBF12" s="76"/>
      <c r="DBG12" s="76"/>
      <c r="DBH12" s="77"/>
      <c r="DBI12" s="76"/>
      <c r="DBJ12" s="79"/>
      <c r="DBK12" s="79"/>
      <c r="DBL12" s="79"/>
      <c r="DBM12" s="80"/>
      <c r="DBN12" s="79"/>
      <c r="DBO12" s="79"/>
      <c r="DBP12" s="79"/>
      <c r="DBQ12" s="79"/>
      <c r="DBR12" s="76"/>
      <c r="DBS12" s="76"/>
      <c r="DBT12" s="76"/>
      <c r="DBU12" s="77"/>
      <c r="DBV12" s="76"/>
      <c r="DBW12" s="79"/>
      <c r="DBX12" s="79"/>
      <c r="DBY12" s="79"/>
      <c r="DBZ12" s="80"/>
      <c r="DCA12" s="79"/>
      <c r="DCB12" s="79"/>
      <c r="DCC12" s="79"/>
      <c r="DCD12" s="79"/>
      <c r="DCE12" s="76"/>
      <c r="DCF12" s="76"/>
      <c r="DCG12" s="76"/>
      <c r="DCH12" s="77"/>
      <c r="DCI12" s="76"/>
      <c r="DCJ12" s="79"/>
      <c r="DCK12" s="79"/>
      <c r="DCL12" s="79"/>
      <c r="DCM12" s="80"/>
      <c r="DCN12" s="79"/>
      <c r="DCO12" s="79"/>
      <c r="DCP12" s="79"/>
      <c r="DCQ12" s="79"/>
      <c r="DCR12" s="76"/>
      <c r="DCS12" s="76"/>
      <c r="DCT12" s="76"/>
      <c r="DCU12" s="77"/>
      <c r="DCV12" s="76"/>
      <c r="DCW12" s="79"/>
      <c r="DCX12" s="79"/>
      <c r="DCY12" s="79"/>
      <c r="DCZ12" s="80"/>
      <c r="DDA12" s="79"/>
      <c r="DDB12" s="79"/>
      <c r="DDC12" s="79"/>
      <c r="DDD12" s="79"/>
      <c r="DDE12" s="76"/>
      <c r="DDF12" s="76"/>
      <c r="DDG12" s="76"/>
      <c r="DDH12" s="77"/>
      <c r="DDI12" s="76"/>
      <c r="DDJ12" s="79"/>
      <c r="DDK12" s="79"/>
      <c r="DDL12" s="79"/>
      <c r="DDM12" s="80"/>
      <c r="DDN12" s="79"/>
      <c r="DDO12" s="79"/>
      <c r="DDP12" s="79"/>
      <c r="DDQ12" s="79"/>
      <c r="DDR12" s="76"/>
      <c r="DDS12" s="76"/>
      <c r="DDT12" s="76"/>
      <c r="DDU12" s="77"/>
      <c r="DDV12" s="76"/>
      <c r="DDW12" s="79"/>
      <c r="DDX12" s="79"/>
      <c r="DDY12" s="79"/>
      <c r="DDZ12" s="80"/>
      <c r="DEA12" s="79"/>
      <c r="DEB12" s="79"/>
      <c r="DEC12" s="79"/>
      <c r="DED12" s="79"/>
      <c r="DEE12" s="76"/>
      <c r="DEF12" s="76"/>
      <c r="DEG12" s="76"/>
      <c r="DEH12" s="77"/>
      <c r="DEI12" s="76"/>
      <c r="DEJ12" s="79"/>
      <c r="DEK12" s="79"/>
      <c r="DEL12" s="79"/>
      <c r="DEM12" s="80"/>
      <c r="DEN12" s="79"/>
      <c r="DEO12" s="79"/>
      <c r="DEP12" s="79"/>
      <c r="DEQ12" s="79"/>
      <c r="DER12" s="76"/>
      <c r="DES12" s="76"/>
      <c r="DET12" s="76"/>
      <c r="DEU12" s="77"/>
      <c r="DEV12" s="76"/>
      <c r="DEW12" s="79"/>
      <c r="DEX12" s="79"/>
      <c r="DEY12" s="79"/>
      <c r="DEZ12" s="80"/>
      <c r="DFA12" s="79"/>
      <c r="DFB12" s="79"/>
      <c r="DFC12" s="79"/>
      <c r="DFD12" s="79"/>
      <c r="DFE12" s="76"/>
      <c r="DFF12" s="76"/>
      <c r="DFG12" s="76"/>
      <c r="DFH12" s="77"/>
      <c r="DFI12" s="76"/>
      <c r="DFJ12" s="79"/>
      <c r="DFK12" s="79"/>
      <c r="DFL12" s="79"/>
      <c r="DFM12" s="80"/>
      <c r="DFN12" s="79"/>
      <c r="DFO12" s="79"/>
      <c r="DFP12" s="79"/>
      <c r="DFQ12" s="79"/>
      <c r="DFR12" s="76"/>
      <c r="DFS12" s="76"/>
      <c r="DFT12" s="76"/>
      <c r="DFU12" s="77"/>
      <c r="DFV12" s="76"/>
      <c r="DFW12" s="79"/>
      <c r="DFX12" s="79"/>
      <c r="DFY12" s="79"/>
      <c r="DFZ12" s="80"/>
      <c r="DGA12" s="79"/>
      <c r="DGB12" s="79"/>
      <c r="DGC12" s="79"/>
      <c r="DGD12" s="79"/>
      <c r="DGE12" s="76"/>
      <c r="DGF12" s="76"/>
      <c r="DGG12" s="76"/>
      <c r="DGH12" s="77"/>
      <c r="DGI12" s="76"/>
      <c r="DGJ12" s="79"/>
      <c r="DGK12" s="79"/>
      <c r="DGL12" s="79"/>
      <c r="DGM12" s="80"/>
      <c r="DGN12" s="79"/>
      <c r="DGO12" s="79"/>
      <c r="DGP12" s="79"/>
      <c r="DGQ12" s="79"/>
      <c r="DGR12" s="76"/>
      <c r="DGS12" s="76"/>
      <c r="DGT12" s="76"/>
      <c r="DGU12" s="77"/>
      <c r="DGV12" s="76"/>
      <c r="DGW12" s="79"/>
      <c r="DGX12" s="79"/>
      <c r="DGY12" s="79"/>
      <c r="DGZ12" s="80"/>
      <c r="DHA12" s="79"/>
      <c r="DHB12" s="79"/>
      <c r="DHC12" s="79"/>
      <c r="DHD12" s="79"/>
      <c r="DHE12" s="76"/>
      <c r="DHF12" s="76"/>
      <c r="DHG12" s="76"/>
      <c r="DHH12" s="77"/>
      <c r="DHI12" s="76"/>
      <c r="DHJ12" s="79"/>
      <c r="DHK12" s="79"/>
      <c r="DHL12" s="79"/>
      <c r="DHM12" s="80"/>
      <c r="DHN12" s="79"/>
      <c r="DHO12" s="79"/>
      <c r="DHP12" s="79"/>
      <c r="DHQ12" s="79"/>
      <c r="DHR12" s="76"/>
      <c r="DHS12" s="76"/>
      <c r="DHT12" s="76"/>
      <c r="DHU12" s="77"/>
      <c r="DHV12" s="76"/>
      <c r="DHW12" s="79"/>
      <c r="DHX12" s="79"/>
      <c r="DHY12" s="79"/>
      <c r="DHZ12" s="80"/>
      <c r="DIA12" s="79"/>
      <c r="DIB12" s="79"/>
      <c r="DIC12" s="79"/>
      <c r="DID12" s="79"/>
      <c r="DIE12" s="76"/>
      <c r="DIF12" s="76"/>
      <c r="DIG12" s="76"/>
      <c r="DIH12" s="77"/>
      <c r="DII12" s="76"/>
      <c r="DIJ12" s="79"/>
      <c r="DIK12" s="79"/>
      <c r="DIL12" s="79"/>
      <c r="DIM12" s="80"/>
      <c r="DIN12" s="79"/>
      <c r="DIO12" s="79"/>
      <c r="DIP12" s="79"/>
      <c r="DIQ12" s="79"/>
      <c r="DIR12" s="76"/>
      <c r="DIS12" s="76"/>
      <c r="DIT12" s="76"/>
      <c r="DIU12" s="77"/>
      <c r="DIV12" s="76"/>
      <c r="DIW12" s="79"/>
      <c r="DIX12" s="79"/>
      <c r="DIY12" s="79"/>
      <c r="DIZ12" s="80"/>
      <c r="DJA12" s="79"/>
      <c r="DJB12" s="79"/>
      <c r="DJC12" s="79"/>
      <c r="DJD12" s="79"/>
      <c r="DJE12" s="76"/>
      <c r="DJF12" s="76"/>
      <c r="DJG12" s="76"/>
      <c r="DJH12" s="77"/>
      <c r="DJI12" s="76"/>
      <c r="DJJ12" s="79"/>
      <c r="DJK12" s="79"/>
      <c r="DJL12" s="79"/>
      <c r="DJM12" s="80"/>
      <c r="DJN12" s="79"/>
      <c r="DJO12" s="79"/>
      <c r="DJP12" s="79"/>
      <c r="DJQ12" s="79"/>
      <c r="DJR12" s="76"/>
      <c r="DJS12" s="76"/>
      <c r="DJT12" s="76"/>
      <c r="DJU12" s="77"/>
      <c r="DJV12" s="76"/>
      <c r="DJW12" s="79"/>
      <c r="DJX12" s="79"/>
      <c r="DJY12" s="79"/>
      <c r="DJZ12" s="80"/>
      <c r="DKA12" s="79"/>
      <c r="DKB12" s="79"/>
      <c r="DKC12" s="79"/>
      <c r="DKD12" s="79"/>
      <c r="DKE12" s="76"/>
      <c r="DKF12" s="76"/>
      <c r="DKG12" s="76"/>
      <c r="DKH12" s="77"/>
      <c r="DKI12" s="76"/>
      <c r="DKJ12" s="79"/>
      <c r="DKK12" s="79"/>
      <c r="DKL12" s="79"/>
      <c r="DKM12" s="80"/>
      <c r="DKN12" s="79"/>
      <c r="DKO12" s="79"/>
      <c r="DKP12" s="79"/>
      <c r="DKQ12" s="79"/>
      <c r="DKR12" s="76"/>
      <c r="DKS12" s="76"/>
      <c r="DKT12" s="76"/>
      <c r="DKU12" s="77"/>
      <c r="DKV12" s="76"/>
      <c r="DKW12" s="79"/>
      <c r="DKX12" s="79"/>
      <c r="DKY12" s="79"/>
      <c r="DKZ12" s="80"/>
      <c r="DLA12" s="79"/>
      <c r="DLB12" s="79"/>
      <c r="DLC12" s="79"/>
      <c r="DLD12" s="79"/>
      <c r="DLE12" s="76"/>
      <c r="DLF12" s="76"/>
      <c r="DLG12" s="76"/>
      <c r="DLH12" s="77"/>
      <c r="DLI12" s="76"/>
      <c r="DLJ12" s="79"/>
      <c r="DLK12" s="79"/>
      <c r="DLL12" s="79"/>
      <c r="DLM12" s="80"/>
      <c r="DLN12" s="79"/>
      <c r="DLO12" s="79"/>
      <c r="DLP12" s="79"/>
      <c r="DLQ12" s="79"/>
      <c r="DLR12" s="76"/>
      <c r="DLS12" s="76"/>
      <c r="DLT12" s="76"/>
      <c r="DLU12" s="77"/>
      <c r="DLV12" s="76"/>
      <c r="DLW12" s="79"/>
      <c r="DLX12" s="79"/>
      <c r="DLY12" s="79"/>
      <c r="DLZ12" s="80"/>
      <c r="DMA12" s="79"/>
      <c r="DMB12" s="79"/>
      <c r="DMC12" s="79"/>
      <c r="DMD12" s="79"/>
      <c r="DME12" s="76"/>
      <c r="DMF12" s="76"/>
      <c r="DMG12" s="76"/>
      <c r="DMH12" s="77"/>
      <c r="DMI12" s="76"/>
      <c r="DMJ12" s="79"/>
      <c r="DMK12" s="79"/>
      <c r="DML12" s="79"/>
      <c r="DMM12" s="80"/>
      <c r="DMN12" s="79"/>
      <c r="DMO12" s="79"/>
      <c r="DMP12" s="79"/>
      <c r="DMQ12" s="79"/>
      <c r="DMR12" s="76"/>
      <c r="DMS12" s="76"/>
      <c r="DMT12" s="76"/>
      <c r="DMU12" s="77"/>
      <c r="DMV12" s="76"/>
      <c r="DMW12" s="79"/>
      <c r="DMX12" s="79"/>
      <c r="DMY12" s="79"/>
      <c r="DMZ12" s="80"/>
      <c r="DNA12" s="79"/>
      <c r="DNB12" s="79"/>
      <c r="DNC12" s="79"/>
      <c r="DND12" s="79"/>
      <c r="DNE12" s="76"/>
      <c r="DNF12" s="76"/>
      <c r="DNG12" s="76"/>
      <c r="DNH12" s="77"/>
      <c r="DNI12" s="76"/>
      <c r="DNJ12" s="79"/>
      <c r="DNK12" s="79"/>
      <c r="DNL12" s="79"/>
      <c r="DNM12" s="80"/>
      <c r="DNN12" s="79"/>
      <c r="DNO12" s="79"/>
      <c r="DNP12" s="79"/>
      <c r="DNQ12" s="79"/>
      <c r="DNR12" s="76"/>
      <c r="DNS12" s="76"/>
      <c r="DNT12" s="76"/>
      <c r="DNU12" s="77"/>
      <c r="DNV12" s="76"/>
      <c r="DNW12" s="79"/>
      <c r="DNX12" s="79"/>
      <c r="DNY12" s="79"/>
      <c r="DNZ12" s="80"/>
      <c r="DOA12" s="79"/>
      <c r="DOB12" s="79"/>
      <c r="DOC12" s="79"/>
      <c r="DOD12" s="79"/>
      <c r="DOE12" s="76"/>
      <c r="DOF12" s="76"/>
      <c r="DOG12" s="76"/>
      <c r="DOH12" s="77"/>
      <c r="DOI12" s="76"/>
      <c r="DOJ12" s="79"/>
      <c r="DOK12" s="79"/>
      <c r="DOL12" s="79"/>
      <c r="DOM12" s="80"/>
      <c r="DON12" s="79"/>
      <c r="DOO12" s="79"/>
      <c r="DOP12" s="79"/>
      <c r="DOQ12" s="79"/>
      <c r="DOR12" s="76"/>
      <c r="DOS12" s="76"/>
      <c r="DOT12" s="76"/>
      <c r="DOU12" s="77"/>
      <c r="DOV12" s="76"/>
      <c r="DOW12" s="79"/>
      <c r="DOX12" s="79"/>
      <c r="DOY12" s="79"/>
      <c r="DOZ12" s="80"/>
      <c r="DPA12" s="79"/>
      <c r="DPB12" s="79"/>
      <c r="DPC12" s="79"/>
      <c r="DPD12" s="79"/>
      <c r="DPE12" s="76"/>
      <c r="DPF12" s="76"/>
      <c r="DPG12" s="76"/>
      <c r="DPH12" s="77"/>
      <c r="DPI12" s="76"/>
      <c r="DPJ12" s="79"/>
      <c r="DPK12" s="79"/>
      <c r="DPL12" s="79"/>
      <c r="DPM12" s="80"/>
      <c r="DPN12" s="79"/>
      <c r="DPO12" s="79"/>
      <c r="DPP12" s="79"/>
      <c r="DPQ12" s="79"/>
      <c r="DPR12" s="76"/>
      <c r="DPS12" s="76"/>
      <c r="DPT12" s="76"/>
      <c r="DPU12" s="77"/>
      <c r="DPV12" s="76"/>
      <c r="DPW12" s="79"/>
      <c r="DPX12" s="79"/>
      <c r="DPY12" s="79"/>
      <c r="DPZ12" s="80"/>
      <c r="DQA12" s="79"/>
      <c r="DQB12" s="79"/>
      <c r="DQC12" s="79"/>
      <c r="DQD12" s="79"/>
      <c r="DQE12" s="76"/>
      <c r="DQF12" s="76"/>
      <c r="DQG12" s="76"/>
      <c r="DQH12" s="77"/>
      <c r="DQI12" s="76"/>
      <c r="DQJ12" s="79"/>
      <c r="DQK12" s="79"/>
      <c r="DQL12" s="79"/>
      <c r="DQM12" s="80"/>
      <c r="DQN12" s="79"/>
      <c r="DQO12" s="79"/>
      <c r="DQP12" s="79"/>
      <c r="DQQ12" s="79"/>
      <c r="DQR12" s="76"/>
      <c r="DQS12" s="76"/>
      <c r="DQT12" s="76"/>
      <c r="DQU12" s="77"/>
      <c r="DQV12" s="76"/>
      <c r="DQW12" s="79"/>
      <c r="DQX12" s="79"/>
      <c r="DQY12" s="79"/>
      <c r="DQZ12" s="80"/>
      <c r="DRA12" s="79"/>
      <c r="DRB12" s="79"/>
      <c r="DRC12" s="79"/>
      <c r="DRD12" s="79"/>
      <c r="DRE12" s="76"/>
      <c r="DRF12" s="76"/>
      <c r="DRG12" s="76"/>
      <c r="DRH12" s="77"/>
      <c r="DRI12" s="76"/>
      <c r="DRJ12" s="79"/>
      <c r="DRK12" s="79"/>
      <c r="DRL12" s="79"/>
      <c r="DRM12" s="80"/>
      <c r="DRN12" s="79"/>
      <c r="DRO12" s="79"/>
      <c r="DRP12" s="79"/>
      <c r="DRQ12" s="79"/>
      <c r="DRR12" s="76"/>
      <c r="DRS12" s="76"/>
      <c r="DRT12" s="76"/>
      <c r="DRU12" s="77"/>
      <c r="DRV12" s="76"/>
      <c r="DRW12" s="79"/>
      <c r="DRX12" s="79"/>
      <c r="DRY12" s="79"/>
      <c r="DRZ12" s="80"/>
      <c r="DSA12" s="79"/>
      <c r="DSB12" s="79"/>
      <c r="DSC12" s="79"/>
      <c r="DSD12" s="79"/>
      <c r="DSE12" s="76"/>
      <c r="DSF12" s="76"/>
      <c r="DSG12" s="76"/>
      <c r="DSH12" s="77"/>
      <c r="DSI12" s="76"/>
      <c r="DSJ12" s="79"/>
      <c r="DSK12" s="79"/>
      <c r="DSL12" s="79"/>
      <c r="DSM12" s="80"/>
      <c r="DSN12" s="79"/>
      <c r="DSO12" s="79"/>
      <c r="DSP12" s="79"/>
      <c r="DSQ12" s="79"/>
      <c r="DSR12" s="76"/>
      <c r="DSS12" s="76"/>
      <c r="DST12" s="76"/>
      <c r="DSU12" s="77"/>
      <c r="DSV12" s="76"/>
      <c r="DSW12" s="79"/>
      <c r="DSX12" s="79"/>
      <c r="DSY12" s="79"/>
      <c r="DSZ12" s="80"/>
      <c r="DTA12" s="79"/>
      <c r="DTB12" s="79"/>
      <c r="DTC12" s="79"/>
      <c r="DTD12" s="79"/>
      <c r="DTE12" s="76"/>
      <c r="DTF12" s="76"/>
      <c r="DTG12" s="76"/>
      <c r="DTH12" s="77"/>
      <c r="DTI12" s="76"/>
      <c r="DTJ12" s="79"/>
      <c r="DTK12" s="79"/>
      <c r="DTL12" s="79"/>
      <c r="DTM12" s="80"/>
      <c r="DTN12" s="79"/>
      <c r="DTO12" s="79"/>
      <c r="DTP12" s="79"/>
      <c r="DTQ12" s="79"/>
      <c r="DTR12" s="76"/>
      <c r="DTS12" s="76"/>
      <c r="DTT12" s="76"/>
      <c r="DTU12" s="77"/>
      <c r="DTV12" s="76"/>
      <c r="DTW12" s="79"/>
      <c r="DTX12" s="79"/>
      <c r="DTY12" s="79"/>
      <c r="DTZ12" s="80"/>
      <c r="DUA12" s="79"/>
      <c r="DUB12" s="79"/>
      <c r="DUC12" s="79"/>
      <c r="DUD12" s="79"/>
      <c r="DUE12" s="76"/>
      <c r="DUF12" s="76"/>
      <c r="DUG12" s="76"/>
      <c r="DUH12" s="77"/>
      <c r="DUI12" s="76"/>
      <c r="DUJ12" s="79"/>
      <c r="DUK12" s="79"/>
      <c r="DUL12" s="79"/>
      <c r="DUM12" s="80"/>
      <c r="DUN12" s="79"/>
      <c r="DUO12" s="79"/>
      <c r="DUP12" s="79"/>
      <c r="DUQ12" s="79"/>
      <c r="DUR12" s="76"/>
      <c r="DUS12" s="76"/>
      <c r="DUT12" s="76"/>
      <c r="DUU12" s="77"/>
      <c r="DUV12" s="76"/>
      <c r="DUW12" s="79"/>
      <c r="DUX12" s="79"/>
      <c r="DUY12" s="79"/>
      <c r="DUZ12" s="80"/>
      <c r="DVA12" s="79"/>
      <c r="DVB12" s="79"/>
      <c r="DVC12" s="79"/>
      <c r="DVD12" s="79"/>
      <c r="DVE12" s="76"/>
      <c r="DVF12" s="76"/>
      <c r="DVG12" s="76"/>
      <c r="DVH12" s="77"/>
      <c r="DVI12" s="76"/>
      <c r="DVJ12" s="79"/>
      <c r="DVK12" s="79"/>
      <c r="DVL12" s="79"/>
      <c r="DVM12" s="80"/>
      <c r="DVN12" s="79"/>
      <c r="DVO12" s="79"/>
      <c r="DVP12" s="79"/>
      <c r="DVQ12" s="79"/>
      <c r="DVR12" s="76"/>
      <c r="DVS12" s="76"/>
      <c r="DVT12" s="76"/>
      <c r="DVU12" s="77"/>
      <c r="DVV12" s="76"/>
      <c r="DVW12" s="79"/>
      <c r="DVX12" s="79"/>
      <c r="DVY12" s="79"/>
      <c r="DVZ12" s="80"/>
      <c r="DWA12" s="79"/>
      <c r="DWB12" s="79"/>
      <c r="DWC12" s="79"/>
      <c r="DWD12" s="79"/>
      <c r="DWE12" s="76"/>
      <c r="DWF12" s="76"/>
      <c r="DWG12" s="76"/>
      <c r="DWH12" s="77"/>
      <c r="DWI12" s="76"/>
      <c r="DWJ12" s="79"/>
      <c r="DWK12" s="79"/>
      <c r="DWL12" s="79"/>
      <c r="DWM12" s="80"/>
      <c r="DWN12" s="79"/>
      <c r="DWO12" s="79"/>
      <c r="DWP12" s="79"/>
      <c r="DWQ12" s="79"/>
      <c r="DWR12" s="76"/>
      <c r="DWS12" s="76"/>
      <c r="DWT12" s="76"/>
      <c r="DWU12" s="77"/>
      <c r="DWV12" s="76"/>
      <c r="DWW12" s="79"/>
      <c r="DWX12" s="79"/>
      <c r="DWY12" s="79"/>
      <c r="DWZ12" s="80"/>
      <c r="DXA12" s="79"/>
      <c r="DXB12" s="79"/>
      <c r="DXC12" s="79"/>
      <c r="DXD12" s="79"/>
      <c r="DXE12" s="76"/>
      <c r="DXF12" s="76"/>
      <c r="DXG12" s="76"/>
      <c r="DXH12" s="77"/>
      <c r="DXI12" s="76"/>
      <c r="DXJ12" s="79"/>
      <c r="DXK12" s="79"/>
      <c r="DXL12" s="79"/>
      <c r="DXM12" s="80"/>
      <c r="DXN12" s="79"/>
      <c r="DXO12" s="79"/>
      <c r="DXP12" s="79"/>
      <c r="DXQ12" s="79"/>
      <c r="DXR12" s="76"/>
      <c r="DXS12" s="76"/>
      <c r="DXT12" s="76"/>
      <c r="DXU12" s="77"/>
      <c r="DXV12" s="76"/>
      <c r="DXW12" s="79"/>
      <c r="DXX12" s="79"/>
      <c r="DXY12" s="79"/>
      <c r="DXZ12" s="80"/>
      <c r="DYA12" s="79"/>
      <c r="DYB12" s="79"/>
      <c r="DYC12" s="79"/>
      <c r="DYD12" s="79"/>
      <c r="DYE12" s="76"/>
      <c r="DYF12" s="76"/>
      <c r="DYG12" s="76"/>
      <c r="DYH12" s="77"/>
      <c r="DYI12" s="76"/>
      <c r="DYJ12" s="79"/>
      <c r="DYK12" s="79"/>
      <c r="DYL12" s="79"/>
      <c r="DYM12" s="80"/>
      <c r="DYN12" s="79"/>
      <c r="DYO12" s="79"/>
      <c r="DYP12" s="79"/>
      <c r="DYQ12" s="79"/>
      <c r="DYR12" s="76"/>
      <c r="DYS12" s="76"/>
      <c r="DYT12" s="76"/>
      <c r="DYU12" s="77"/>
      <c r="DYV12" s="76"/>
      <c r="DYW12" s="79"/>
      <c r="DYX12" s="79"/>
      <c r="DYY12" s="79"/>
      <c r="DYZ12" s="80"/>
      <c r="DZA12" s="79"/>
      <c r="DZB12" s="79"/>
      <c r="DZC12" s="79"/>
      <c r="DZD12" s="79"/>
      <c r="DZE12" s="76"/>
      <c r="DZF12" s="76"/>
      <c r="DZG12" s="76"/>
      <c r="DZH12" s="77"/>
      <c r="DZI12" s="76"/>
      <c r="DZJ12" s="79"/>
      <c r="DZK12" s="79"/>
      <c r="DZL12" s="79"/>
      <c r="DZM12" s="80"/>
      <c r="DZN12" s="79"/>
      <c r="DZO12" s="79"/>
      <c r="DZP12" s="79"/>
      <c r="DZQ12" s="79"/>
      <c r="DZR12" s="76"/>
      <c r="DZS12" s="76"/>
      <c r="DZT12" s="76"/>
      <c r="DZU12" s="77"/>
      <c r="DZV12" s="76"/>
      <c r="DZW12" s="79"/>
      <c r="DZX12" s="79"/>
      <c r="DZY12" s="79"/>
      <c r="DZZ12" s="80"/>
      <c r="EAA12" s="79"/>
      <c r="EAB12" s="79"/>
      <c r="EAC12" s="79"/>
      <c r="EAD12" s="79"/>
      <c r="EAE12" s="76"/>
      <c r="EAF12" s="76"/>
      <c r="EAG12" s="76"/>
      <c r="EAH12" s="77"/>
      <c r="EAI12" s="76"/>
      <c r="EAJ12" s="79"/>
      <c r="EAK12" s="79"/>
      <c r="EAL12" s="79"/>
      <c r="EAM12" s="80"/>
      <c r="EAN12" s="79"/>
      <c r="EAO12" s="79"/>
      <c r="EAP12" s="79"/>
      <c r="EAQ12" s="79"/>
      <c r="EAR12" s="76"/>
      <c r="EAS12" s="76"/>
      <c r="EAT12" s="76"/>
      <c r="EAU12" s="77"/>
      <c r="EAV12" s="76"/>
      <c r="EAW12" s="79"/>
      <c r="EAX12" s="79"/>
      <c r="EAY12" s="79"/>
      <c r="EAZ12" s="80"/>
      <c r="EBA12" s="79"/>
      <c r="EBB12" s="79"/>
      <c r="EBC12" s="79"/>
      <c r="EBD12" s="79"/>
      <c r="EBE12" s="76"/>
      <c r="EBF12" s="76"/>
      <c r="EBG12" s="76"/>
      <c r="EBH12" s="77"/>
      <c r="EBI12" s="76"/>
      <c r="EBJ12" s="79"/>
      <c r="EBK12" s="79"/>
      <c r="EBL12" s="79"/>
      <c r="EBM12" s="80"/>
      <c r="EBN12" s="79"/>
      <c r="EBO12" s="79"/>
      <c r="EBP12" s="79"/>
      <c r="EBQ12" s="79"/>
      <c r="EBR12" s="76"/>
      <c r="EBS12" s="76"/>
      <c r="EBT12" s="76"/>
      <c r="EBU12" s="77"/>
      <c r="EBV12" s="76"/>
      <c r="EBW12" s="79"/>
      <c r="EBX12" s="79"/>
      <c r="EBY12" s="79"/>
      <c r="EBZ12" s="80"/>
      <c r="ECA12" s="79"/>
      <c r="ECB12" s="79"/>
      <c r="ECC12" s="79"/>
      <c r="ECD12" s="79"/>
      <c r="ECE12" s="76"/>
      <c r="ECF12" s="76"/>
      <c r="ECG12" s="76"/>
      <c r="ECH12" s="77"/>
      <c r="ECI12" s="76"/>
      <c r="ECJ12" s="79"/>
      <c r="ECK12" s="79"/>
      <c r="ECL12" s="79"/>
      <c r="ECM12" s="80"/>
      <c r="ECN12" s="79"/>
      <c r="ECO12" s="79"/>
      <c r="ECP12" s="79"/>
      <c r="ECQ12" s="79"/>
      <c r="ECR12" s="76"/>
      <c r="ECS12" s="76"/>
      <c r="ECT12" s="76"/>
      <c r="ECU12" s="77"/>
      <c r="ECV12" s="76"/>
      <c r="ECW12" s="79"/>
      <c r="ECX12" s="79"/>
      <c r="ECY12" s="79"/>
      <c r="ECZ12" s="80"/>
      <c r="EDA12" s="79"/>
      <c r="EDB12" s="79"/>
      <c r="EDC12" s="79"/>
      <c r="EDD12" s="79"/>
      <c r="EDE12" s="76"/>
      <c r="EDF12" s="76"/>
      <c r="EDG12" s="76"/>
      <c r="EDH12" s="77"/>
      <c r="EDI12" s="76"/>
      <c r="EDJ12" s="79"/>
      <c r="EDK12" s="79"/>
      <c r="EDL12" s="79"/>
      <c r="EDM12" s="80"/>
      <c r="EDN12" s="79"/>
      <c r="EDO12" s="79"/>
      <c r="EDP12" s="79"/>
      <c r="EDQ12" s="79"/>
      <c r="EDR12" s="76"/>
      <c r="EDS12" s="76"/>
      <c r="EDT12" s="76"/>
      <c r="EDU12" s="77"/>
      <c r="EDV12" s="76"/>
      <c r="EDW12" s="79"/>
      <c r="EDX12" s="79"/>
      <c r="EDY12" s="79"/>
      <c r="EDZ12" s="80"/>
      <c r="EEA12" s="79"/>
      <c r="EEB12" s="79"/>
      <c r="EEC12" s="79"/>
      <c r="EED12" s="79"/>
      <c r="EEE12" s="76"/>
      <c r="EEF12" s="76"/>
      <c r="EEG12" s="76"/>
      <c r="EEH12" s="77"/>
      <c r="EEI12" s="76"/>
      <c r="EEJ12" s="79"/>
      <c r="EEK12" s="79"/>
      <c r="EEL12" s="79"/>
      <c r="EEM12" s="80"/>
      <c r="EEN12" s="79"/>
      <c r="EEO12" s="79"/>
      <c r="EEP12" s="79"/>
      <c r="EEQ12" s="79"/>
      <c r="EER12" s="76"/>
      <c r="EES12" s="76"/>
      <c r="EET12" s="76"/>
      <c r="EEU12" s="77"/>
      <c r="EEV12" s="76"/>
      <c r="EEW12" s="79"/>
      <c r="EEX12" s="79"/>
      <c r="EEY12" s="79"/>
      <c r="EEZ12" s="80"/>
      <c r="EFA12" s="79"/>
      <c r="EFB12" s="79"/>
      <c r="EFC12" s="79"/>
      <c r="EFD12" s="79"/>
      <c r="EFE12" s="76"/>
      <c r="EFF12" s="76"/>
      <c r="EFG12" s="76"/>
      <c r="EFH12" s="77"/>
      <c r="EFI12" s="76"/>
      <c r="EFJ12" s="79"/>
      <c r="EFK12" s="79"/>
      <c r="EFL12" s="79"/>
      <c r="EFM12" s="80"/>
      <c r="EFN12" s="79"/>
      <c r="EFO12" s="79"/>
      <c r="EFP12" s="79"/>
      <c r="EFQ12" s="79"/>
      <c r="EFR12" s="76"/>
      <c r="EFS12" s="76"/>
      <c r="EFT12" s="76"/>
      <c r="EFU12" s="77"/>
      <c r="EFV12" s="76"/>
      <c r="EFW12" s="79"/>
      <c r="EFX12" s="79"/>
      <c r="EFY12" s="79"/>
      <c r="EFZ12" s="80"/>
      <c r="EGA12" s="79"/>
      <c r="EGB12" s="79"/>
      <c r="EGC12" s="79"/>
      <c r="EGD12" s="79"/>
      <c r="EGE12" s="76"/>
      <c r="EGF12" s="76"/>
      <c r="EGG12" s="76"/>
      <c r="EGH12" s="77"/>
      <c r="EGI12" s="76"/>
      <c r="EGJ12" s="79"/>
      <c r="EGK12" s="79"/>
      <c r="EGL12" s="79"/>
      <c r="EGM12" s="80"/>
      <c r="EGN12" s="79"/>
      <c r="EGO12" s="79"/>
      <c r="EGP12" s="79"/>
      <c r="EGQ12" s="79"/>
      <c r="EGR12" s="76"/>
      <c r="EGS12" s="76"/>
      <c r="EGT12" s="76"/>
      <c r="EGU12" s="77"/>
      <c r="EGV12" s="76"/>
      <c r="EGW12" s="79"/>
      <c r="EGX12" s="79"/>
      <c r="EGY12" s="79"/>
      <c r="EGZ12" s="80"/>
      <c r="EHA12" s="79"/>
      <c r="EHB12" s="79"/>
      <c r="EHC12" s="79"/>
      <c r="EHD12" s="79"/>
      <c r="EHE12" s="76"/>
      <c r="EHF12" s="76"/>
      <c r="EHG12" s="76"/>
      <c r="EHH12" s="77"/>
      <c r="EHI12" s="76"/>
      <c r="EHJ12" s="79"/>
      <c r="EHK12" s="79"/>
      <c r="EHL12" s="79"/>
      <c r="EHM12" s="80"/>
      <c r="EHN12" s="79"/>
      <c r="EHO12" s="79"/>
      <c r="EHP12" s="79"/>
      <c r="EHQ12" s="79"/>
      <c r="EHR12" s="76"/>
      <c r="EHS12" s="76"/>
      <c r="EHT12" s="76"/>
      <c r="EHU12" s="77"/>
      <c r="EHV12" s="76"/>
      <c r="EHW12" s="79"/>
      <c r="EHX12" s="79"/>
      <c r="EHY12" s="79"/>
      <c r="EHZ12" s="80"/>
      <c r="EIA12" s="79"/>
      <c r="EIB12" s="79"/>
      <c r="EIC12" s="79"/>
      <c r="EID12" s="79"/>
      <c r="EIE12" s="76"/>
      <c r="EIF12" s="76"/>
      <c r="EIG12" s="76"/>
      <c r="EIH12" s="77"/>
      <c r="EII12" s="76"/>
      <c r="EIJ12" s="79"/>
      <c r="EIK12" s="79"/>
      <c r="EIL12" s="79"/>
      <c r="EIM12" s="80"/>
      <c r="EIN12" s="79"/>
      <c r="EIO12" s="79"/>
      <c r="EIP12" s="79"/>
      <c r="EIQ12" s="79"/>
      <c r="EIR12" s="76"/>
      <c r="EIS12" s="76"/>
      <c r="EIT12" s="76"/>
      <c r="EIU12" s="77"/>
      <c r="EIV12" s="76"/>
      <c r="EIW12" s="79"/>
      <c r="EIX12" s="79"/>
      <c r="EIY12" s="79"/>
      <c r="EIZ12" s="80"/>
      <c r="EJA12" s="79"/>
      <c r="EJB12" s="79"/>
      <c r="EJC12" s="79"/>
      <c r="EJD12" s="79"/>
      <c r="EJE12" s="76"/>
      <c r="EJF12" s="76"/>
      <c r="EJG12" s="76"/>
      <c r="EJH12" s="77"/>
      <c r="EJI12" s="76"/>
      <c r="EJJ12" s="79"/>
      <c r="EJK12" s="79"/>
      <c r="EJL12" s="79"/>
      <c r="EJM12" s="80"/>
      <c r="EJN12" s="79"/>
      <c r="EJO12" s="79"/>
      <c r="EJP12" s="79"/>
      <c r="EJQ12" s="79"/>
      <c r="EJR12" s="76"/>
      <c r="EJS12" s="76"/>
      <c r="EJT12" s="76"/>
      <c r="EJU12" s="77"/>
      <c r="EJV12" s="76"/>
      <c r="EJW12" s="79"/>
      <c r="EJX12" s="79"/>
      <c r="EJY12" s="79"/>
      <c r="EJZ12" s="80"/>
      <c r="EKA12" s="79"/>
      <c r="EKB12" s="79"/>
      <c r="EKC12" s="79"/>
      <c r="EKD12" s="79"/>
      <c r="EKE12" s="76"/>
      <c r="EKF12" s="76"/>
      <c r="EKG12" s="76"/>
      <c r="EKH12" s="77"/>
      <c r="EKI12" s="76"/>
      <c r="EKJ12" s="79"/>
      <c r="EKK12" s="79"/>
      <c r="EKL12" s="79"/>
      <c r="EKM12" s="80"/>
      <c r="EKN12" s="79"/>
      <c r="EKO12" s="79"/>
      <c r="EKP12" s="79"/>
      <c r="EKQ12" s="79"/>
      <c r="EKR12" s="76"/>
      <c r="EKS12" s="76"/>
      <c r="EKT12" s="76"/>
      <c r="EKU12" s="77"/>
      <c r="EKV12" s="76"/>
      <c r="EKW12" s="79"/>
      <c r="EKX12" s="79"/>
      <c r="EKY12" s="79"/>
      <c r="EKZ12" s="80"/>
      <c r="ELA12" s="79"/>
      <c r="ELB12" s="79"/>
      <c r="ELC12" s="79"/>
      <c r="ELD12" s="79"/>
      <c r="ELE12" s="76"/>
      <c r="ELF12" s="76"/>
      <c r="ELG12" s="76"/>
      <c r="ELH12" s="77"/>
      <c r="ELI12" s="76"/>
      <c r="ELJ12" s="79"/>
      <c r="ELK12" s="79"/>
      <c r="ELL12" s="79"/>
      <c r="ELM12" s="80"/>
      <c r="ELN12" s="79"/>
      <c r="ELO12" s="79"/>
      <c r="ELP12" s="79"/>
      <c r="ELQ12" s="79"/>
      <c r="ELR12" s="76"/>
      <c r="ELS12" s="76"/>
      <c r="ELT12" s="76"/>
      <c r="ELU12" s="77"/>
      <c r="ELV12" s="76"/>
      <c r="ELW12" s="79"/>
      <c r="ELX12" s="79"/>
      <c r="ELY12" s="79"/>
      <c r="ELZ12" s="80"/>
      <c r="EMA12" s="79"/>
      <c r="EMB12" s="79"/>
      <c r="EMC12" s="79"/>
      <c r="EMD12" s="79"/>
      <c r="EME12" s="76"/>
      <c r="EMF12" s="76"/>
      <c r="EMG12" s="76"/>
      <c r="EMH12" s="77"/>
      <c r="EMI12" s="76"/>
      <c r="EMJ12" s="79"/>
      <c r="EMK12" s="79"/>
      <c r="EML12" s="79"/>
      <c r="EMM12" s="80"/>
      <c r="EMN12" s="79"/>
      <c r="EMO12" s="79"/>
      <c r="EMP12" s="79"/>
      <c r="EMQ12" s="79"/>
      <c r="EMR12" s="76"/>
      <c r="EMS12" s="76"/>
      <c r="EMT12" s="76"/>
      <c r="EMU12" s="77"/>
      <c r="EMV12" s="76"/>
      <c r="EMW12" s="79"/>
      <c r="EMX12" s="79"/>
      <c r="EMY12" s="79"/>
      <c r="EMZ12" s="80"/>
      <c r="ENA12" s="79"/>
      <c r="ENB12" s="79"/>
      <c r="ENC12" s="79"/>
      <c r="END12" s="79"/>
      <c r="ENE12" s="76"/>
      <c r="ENF12" s="76"/>
      <c r="ENG12" s="76"/>
      <c r="ENH12" s="77"/>
      <c r="ENI12" s="76"/>
      <c r="ENJ12" s="79"/>
      <c r="ENK12" s="79"/>
      <c r="ENL12" s="79"/>
      <c r="ENM12" s="80"/>
      <c r="ENN12" s="79"/>
      <c r="ENO12" s="79"/>
      <c r="ENP12" s="79"/>
      <c r="ENQ12" s="79"/>
      <c r="ENR12" s="76"/>
      <c r="ENS12" s="76"/>
      <c r="ENT12" s="76"/>
      <c r="ENU12" s="77"/>
      <c r="ENV12" s="76"/>
      <c r="ENW12" s="79"/>
      <c r="ENX12" s="79"/>
      <c r="ENY12" s="79"/>
      <c r="ENZ12" s="80"/>
      <c r="EOA12" s="79"/>
      <c r="EOB12" s="79"/>
      <c r="EOC12" s="79"/>
      <c r="EOD12" s="79"/>
      <c r="EOE12" s="76"/>
      <c r="EOF12" s="76"/>
      <c r="EOG12" s="76"/>
      <c r="EOH12" s="77"/>
      <c r="EOI12" s="76"/>
      <c r="EOJ12" s="79"/>
      <c r="EOK12" s="79"/>
      <c r="EOL12" s="79"/>
      <c r="EOM12" s="80"/>
      <c r="EON12" s="79"/>
      <c r="EOO12" s="79"/>
      <c r="EOP12" s="79"/>
      <c r="EOQ12" s="79"/>
      <c r="EOR12" s="76"/>
      <c r="EOS12" s="76"/>
      <c r="EOT12" s="76"/>
      <c r="EOU12" s="77"/>
      <c r="EOV12" s="76"/>
      <c r="EOW12" s="79"/>
      <c r="EOX12" s="79"/>
      <c r="EOY12" s="79"/>
      <c r="EOZ12" s="80"/>
      <c r="EPA12" s="79"/>
      <c r="EPB12" s="79"/>
      <c r="EPC12" s="79"/>
      <c r="EPD12" s="79"/>
      <c r="EPE12" s="76"/>
      <c r="EPF12" s="76"/>
      <c r="EPG12" s="76"/>
      <c r="EPH12" s="77"/>
      <c r="EPI12" s="76"/>
      <c r="EPJ12" s="79"/>
      <c r="EPK12" s="79"/>
      <c r="EPL12" s="79"/>
      <c r="EPM12" s="80"/>
      <c r="EPN12" s="79"/>
      <c r="EPO12" s="79"/>
      <c r="EPP12" s="79"/>
      <c r="EPQ12" s="79"/>
      <c r="EPR12" s="76"/>
      <c r="EPS12" s="76"/>
      <c r="EPT12" s="76"/>
      <c r="EPU12" s="77"/>
      <c r="EPV12" s="76"/>
      <c r="EPW12" s="79"/>
      <c r="EPX12" s="79"/>
      <c r="EPY12" s="79"/>
      <c r="EPZ12" s="80"/>
      <c r="EQA12" s="79"/>
      <c r="EQB12" s="79"/>
      <c r="EQC12" s="79"/>
      <c r="EQD12" s="79"/>
      <c r="EQE12" s="76"/>
      <c r="EQF12" s="76"/>
      <c r="EQG12" s="76"/>
      <c r="EQH12" s="77"/>
      <c r="EQI12" s="76"/>
      <c r="EQJ12" s="79"/>
      <c r="EQK12" s="79"/>
      <c r="EQL12" s="79"/>
      <c r="EQM12" s="80"/>
      <c r="EQN12" s="79"/>
      <c r="EQO12" s="79"/>
      <c r="EQP12" s="79"/>
      <c r="EQQ12" s="79"/>
      <c r="EQR12" s="76"/>
      <c r="EQS12" s="76"/>
      <c r="EQT12" s="76"/>
      <c r="EQU12" s="77"/>
      <c r="EQV12" s="76"/>
      <c r="EQW12" s="79"/>
      <c r="EQX12" s="79"/>
      <c r="EQY12" s="79"/>
      <c r="EQZ12" s="80"/>
      <c r="ERA12" s="79"/>
      <c r="ERB12" s="79"/>
      <c r="ERC12" s="79"/>
      <c r="ERD12" s="79"/>
      <c r="ERE12" s="76"/>
      <c r="ERF12" s="76"/>
      <c r="ERG12" s="76"/>
      <c r="ERH12" s="77"/>
      <c r="ERI12" s="76"/>
      <c r="ERJ12" s="79"/>
      <c r="ERK12" s="79"/>
      <c r="ERL12" s="79"/>
      <c r="ERM12" s="80"/>
      <c r="ERN12" s="79"/>
      <c r="ERO12" s="79"/>
      <c r="ERP12" s="79"/>
      <c r="ERQ12" s="79"/>
      <c r="ERR12" s="76"/>
      <c r="ERS12" s="76"/>
      <c r="ERT12" s="76"/>
      <c r="ERU12" s="77"/>
      <c r="ERV12" s="76"/>
      <c r="ERW12" s="79"/>
      <c r="ERX12" s="79"/>
      <c r="ERY12" s="79"/>
      <c r="ERZ12" s="80"/>
      <c r="ESA12" s="79"/>
      <c r="ESB12" s="79"/>
      <c r="ESC12" s="79"/>
      <c r="ESD12" s="79"/>
      <c r="ESE12" s="76"/>
      <c r="ESF12" s="76"/>
      <c r="ESG12" s="76"/>
      <c r="ESH12" s="77"/>
      <c r="ESI12" s="76"/>
      <c r="ESJ12" s="79"/>
      <c r="ESK12" s="79"/>
      <c r="ESL12" s="79"/>
      <c r="ESM12" s="80"/>
      <c r="ESN12" s="79"/>
      <c r="ESO12" s="79"/>
      <c r="ESP12" s="79"/>
      <c r="ESQ12" s="79"/>
      <c r="ESR12" s="76"/>
      <c r="ESS12" s="76"/>
      <c r="EST12" s="76"/>
      <c r="ESU12" s="77"/>
      <c r="ESV12" s="76"/>
      <c r="ESW12" s="79"/>
      <c r="ESX12" s="79"/>
      <c r="ESY12" s="79"/>
      <c r="ESZ12" s="80"/>
      <c r="ETA12" s="79"/>
      <c r="ETB12" s="79"/>
      <c r="ETC12" s="79"/>
      <c r="ETD12" s="79"/>
      <c r="ETE12" s="76"/>
      <c r="ETF12" s="76"/>
      <c r="ETG12" s="76"/>
      <c r="ETH12" s="77"/>
      <c r="ETI12" s="76"/>
      <c r="ETJ12" s="79"/>
      <c r="ETK12" s="79"/>
      <c r="ETL12" s="79"/>
      <c r="ETM12" s="80"/>
      <c r="ETN12" s="79"/>
      <c r="ETO12" s="79"/>
      <c r="ETP12" s="79"/>
      <c r="ETQ12" s="79"/>
      <c r="ETR12" s="76"/>
      <c r="ETS12" s="76"/>
      <c r="ETT12" s="76"/>
      <c r="ETU12" s="77"/>
      <c r="ETV12" s="76"/>
      <c r="ETW12" s="79"/>
      <c r="ETX12" s="79"/>
      <c r="ETY12" s="79"/>
      <c r="ETZ12" s="80"/>
      <c r="EUA12" s="79"/>
      <c r="EUB12" s="79"/>
      <c r="EUC12" s="79"/>
      <c r="EUD12" s="79"/>
      <c r="EUE12" s="76"/>
      <c r="EUF12" s="76"/>
      <c r="EUG12" s="76"/>
      <c r="EUH12" s="77"/>
      <c r="EUI12" s="76"/>
      <c r="EUJ12" s="79"/>
      <c r="EUK12" s="79"/>
      <c r="EUL12" s="79"/>
      <c r="EUM12" s="80"/>
      <c r="EUN12" s="79"/>
      <c r="EUO12" s="79"/>
      <c r="EUP12" s="79"/>
      <c r="EUQ12" s="79"/>
      <c r="EUR12" s="76"/>
      <c r="EUS12" s="76"/>
      <c r="EUT12" s="76"/>
      <c r="EUU12" s="77"/>
      <c r="EUV12" s="76"/>
      <c r="EUW12" s="79"/>
      <c r="EUX12" s="79"/>
      <c r="EUY12" s="79"/>
      <c r="EUZ12" s="80"/>
      <c r="EVA12" s="79"/>
      <c r="EVB12" s="79"/>
      <c r="EVC12" s="79"/>
      <c r="EVD12" s="79"/>
      <c r="EVE12" s="76"/>
      <c r="EVF12" s="76"/>
      <c r="EVG12" s="76"/>
      <c r="EVH12" s="77"/>
      <c r="EVI12" s="76"/>
      <c r="EVJ12" s="79"/>
      <c r="EVK12" s="79"/>
      <c r="EVL12" s="79"/>
      <c r="EVM12" s="80"/>
      <c r="EVN12" s="79"/>
      <c r="EVO12" s="79"/>
      <c r="EVP12" s="79"/>
      <c r="EVQ12" s="79"/>
      <c r="EVR12" s="76"/>
      <c r="EVS12" s="76"/>
      <c r="EVT12" s="76"/>
      <c r="EVU12" s="77"/>
      <c r="EVV12" s="76"/>
      <c r="EVW12" s="79"/>
      <c r="EVX12" s="79"/>
      <c r="EVY12" s="79"/>
      <c r="EVZ12" s="80"/>
      <c r="EWA12" s="79"/>
      <c r="EWB12" s="79"/>
      <c r="EWC12" s="79"/>
      <c r="EWD12" s="79"/>
      <c r="EWE12" s="76"/>
      <c r="EWF12" s="76"/>
      <c r="EWG12" s="76"/>
      <c r="EWH12" s="77"/>
      <c r="EWI12" s="76"/>
      <c r="EWJ12" s="79"/>
      <c r="EWK12" s="79"/>
      <c r="EWL12" s="79"/>
      <c r="EWM12" s="80"/>
      <c r="EWN12" s="79"/>
      <c r="EWO12" s="79"/>
      <c r="EWP12" s="79"/>
      <c r="EWQ12" s="79"/>
      <c r="EWR12" s="76"/>
      <c r="EWS12" s="76"/>
      <c r="EWT12" s="76"/>
      <c r="EWU12" s="77"/>
      <c r="EWV12" s="76"/>
      <c r="EWW12" s="79"/>
      <c r="EWX12" s="79"/>
      <c r="EWY12" s="79"/>
      <c r="EWZ12" s="80"/>
      <c r="EXA12" s="79"/>
      <c r="EXB12" s="79"/>
      <c r="EXC12" s="79"/>
      <c r="EXD12" s="79"/>
      <c r="EXE12" s="76"/>
      <c r="EXF12" s="76"/>
      <c r="EXG12" s="76"/>
      <c r="EXH12" s="77"/>
      <c r="EXI12" s="76"/>
      <c r="EXJ12" s="79"/>
      <c r="EXK12" s="79"/>
      <c r="EXL12" s="79"/>
      <c r="EXM12" s="80"/>
      <c r="EXN12" s="79"/>
      <c r="EXO12" s="79"/>
      <c r="EXP12" s="79"/>
      <c r="EXQ12" s="79"/>
      <c r="EXR12" s="76"/>
      <c r="EXS12" s="76"/>
      <c r="EXT12" s="76"/>
      <c r="EXU12" s="77"/>
      <c r="EXV12" s="76"/>
      <c r="EXW12" s="79"/>
      <c r="EXX12" s="79"/>
      <c r="EXY12" s="79"/>
      <c r="EXZ12" s="80"/>
      <c r="EYA12" s="79"/>
      <c r="EYB12" s="79"/>
      <c r="EYC12" s="79"/>
      <c r="EYD12" s="79"/>
      <c r="EYE12" s="76"/>
      <c r="EYF12" s="76"/>
      <c r="EYG12" s="76"/>
      <c r="EYH12" s="77"/>
      <c r="EYI12" s="76"/>
      <c r="EYJ12" s="79"/>
      <c r="EYK12" s="79"/>
      <c r="EYL12" s="79"/>
      <c r="EYM12" s="80"/>
      <c r="EYN12" s="79"/>
      <c r="EYO12" s="79"/>
      <c r="EYP12" s="79"/>
      <c r="EYQ12" s="79"/>
      <c r="EYR12" s="76"/>
      <c r="EYS12" s="76"/>
      <c r="EYT12" s="76"/>
      <c r="EYU12" s="77"/>
      <c r="EYV12" s="76"/>
      <c r="EYW12" s="79"/>
      <c r="EYX12" s="79"/>
      <c r="EYY12" s="79"/>
      <c r="EYZ12" s="80"/>
      <c r="EZA12" s="79"/>
      <c r="EZB12" s="79"/>
      <c r="EZC12" s="79"/>
      <c r="EZD12" s="79"/>
      <c r="EZE12" s="76"/>
      <c r="EZF12" s="76"/>
      <c r="EZG12" s="76"/>
      <c r="EZH12" s="77"/>
      <c r="EZI12" s="76"/>
      <c r="EZJ12" s="79"/>
      <c r="EZK12" s="79"/>
      <c r="EZL12" s="79"/>
      <c r="EZM12" s="80"/>
      <c r="EZN12" s="79"/>
      <c r="EZO12" s="79"/>
      <c r="EZP12" s="79"/>
      <c r="EZQ12" s="79"/>
      <c r="EZR12" s="76"/>
      <c r="EZS12" s="76"/>
      <c r="EZT12" s="76"/>
      <c r="EZU12" s="77"/>
      <c r="EZV12" s="76"/>
      <c r="EZW12" s="79"/>
      <c r="EZX12" s="79"/>
      <c r="EZY12" s="79"/>
      <c r="EZZ12" s="80"/>
      <c r="FAA12" s="79"/>
      <c r="FAB12" s="79"/>
      <c r="FAC12" s="79"/>
      <c r="FAD12" s="79"/>
      <c r="FAE12" s="76"/>
      <c r="FAF12" s="76"/>
      <c r="FAG12" s="76"/>
      <c r="FAH12" s="77"/>
      <c r="FAI12" s="76"/>
      <c r="FAJ12" s="79"/>
      <c r="FAK12" s="79"/>
      <c r="FAL12" s="79"/>
      <c r="FAM12" s="80"/>
      <c r="FAN12" s="79"/>
      <c r="FAO12" s="79"/>
      <c r="FAP12" s="79"/>
      <c r="FAQ12" s="79"/>
      <c r="FAR12" s="76"/>
      <c r="FAS12" s="76"/>
      <c r="FAT12" s="76"/>
      <c r="FAU12" s="77"/>
      <c r="FAV12" s="76"/>
      <c r="FAW12" s="79"/>
      <c r="FAX12" s="79"/>
      <c r="FAY12" s="79"/>
      <c r="FAZ12" s="80"/>
      <c r="FBA12" s="79"/>
      <c r="FBB12" s="79"/>
      <c r="FBC12" s="79"/>
      <c r="FBD12" s="79"/>
      <c r="FBE12" s="76"/>
      <c r="FBF12" s="76"/>
      <c r="FBG12" s="76"/>
      <c r="FBH12" s="77"/>
      <c r="FBI12" s="76"/>
      <c r="FBJ12" s="79"/>
      <c r="FBK12" s="79"/>
      <c r="FBL12" s="79"/>
      <c r="FBM12" s="80"/>
      <c r="FBN12" s="79"/>
      <c r="FBO12" s="79"/>
      <c r="FBP12" s="79"/>
      <c r="FBQ12" s="79"/>
      <c r="FBR12" s="76"/>
      <c r="FBS12" s="76"/>
      <c r="FBT12" s="76"/>
      <c r="FBU12" s="77"/>
      <c r="FBV12" s="76"/>
      <c r="FBW12" s="79"/>
      <c r="FBX12" s="79"/>
      <c r="FBY12" s="79"/>
      <c r="FBZ12" s="80"/>
      <c r="FCA12" s="79"/>
      <c r="FCB12" s="79"/>
      <c r="FCC12" s="79"/>
      <c r="FCD12" s="79"/>
      <c r="FCE12" s="76"/>
      <c r="FCF12" s="76"/>
      <c r="FCG12" s="76"/>
      <c r="FCH12" s="77"/>
      <c r="FCI12" s="76"/>
      <c r="FCJ12" s="79"/>
      <c r="FCK12" s="79"/>
      <c r="FCL12" s="79"/>
      <c r="FCM12" s="80"/>
      <c r="FCN12" s="79"/>
      <c r="FCO12" s="79"/>
      <c r="FCP12" s="79"/>
      <c r="FCQ12" s="79"/>
      <c r="FCR12" s="76"/>
      <c r="FCS12" s="76"/>
      <c r="FCT12" s="76"/>
      <c r="FCU12" s="77"/>
      <c r="FCV12" s="76"/>
      <c r="FCW12" s="79"/>
      <c r="FCX12" s="79"/>
      <c r="FCY12" s="79"/>
      <c r="FCZ12" s="80"/>
      <c r="FDA12" s="79"/>
      <c r="FDB12" s="79"/>
      <c r="FDC12" s="79"/>
      <c r="FDD12" s="79"/>
      <c r="FDE12" s="76"/>
      <c r="FDF12" s="76"/>
      <c r="FDG12" s="76"/>
      <c r="FDH12" s="77"/>
      <c r="FDI12" s="76"/>
      <c r="FDJ12" s="79"/>
      <c r="FDK12" s="79"/>
      <c r="FDL12" s="79"/>
      <c r="FDM12" s="80"/>
      <c r="FDN12" s="79"/>
      <c r="FDO12" s="79"/>
      <c r="FDP12" s="79"/>
      <c r="FDQ12" s="79"/>
      <c r="FDR12" s="76"/>
      <c r="FDS12" s="76"/>
      <c r="FDT12" s="76"/>
      <c r="FDU12" s="77"/>
      <c r="FDV12" s="76"/>
      <c r="FDW12" s="79"/>
      <c r="FDX12" s="79"/>
      <c r="FDY12" s="79"/>
      <c r="FDZ12" s="80"/>
      <c r="FEA12" s="79"/>
      <c r="FEB12" s="79"/>
      <c r="FEC12" s="79"/>
      <c r="FED12" s="79"/>
      <c r="FEE12" s="76"/>
      <c r="FEF12" s="76"/>
      <c r="FEG12" s="76"/>
      <c r="FEH12" s="77"/>
      <c r="FEI12" s="76"/>
      <c r="FEJ12" s="79"/>
      <c r="FEK12" s="79"/>
      <c r="FEL12" s="79"/>
      <c r="FEM12" s="80"/>
      <c r="FEN12" s="79"/>
      <c r="FEO12" s="79"/>
      <c r="FEP12" s="79"/>
      <c r="FEQ12" s="79"/>
      <c r="FER12" s="76"/>
      <c r="FES12" s="76"/>
      <c r="FET12" s="76"/>
      <c r="FEU12" s="77"/>
      <c r="FEV12" s="76"/>
      <c r="FEW12" s="79"/>
      <c r="FEX12" s="79"/>
      <c r="FEY12" s="79"/>
      <c r="FEZ12" s="80"/>
      <c r="FFA12" s="79"/>
      <c r="FFB12" s="79"/>
      <c r="FFC12" s="79"/>
      <c r="FFD12" s="79"/>
      <c r="FFE12" s="76"/>
      <c r="FFF12" s="76"/>
      <c r="FFG12" s="76"/>
      <c r="FFH12" s="77"/>
      <c r="FFI12" s="76"/>
      <c r="FFJ12" s="79"/>
      <c r="FFK12" s="79"/>
      <c r="FFL12" s="79"/>
      <c r="FFM12" s="80"/>
      <c r="FFN12" s="79"/>
      <c r="FFO12" s="79"/>
      <c r="FFP12" s="79"/>
      <c r="FFQ12" s="79"/>
      <c r="FFR12" s="76"/>
      <c r="FFS12" s="76"/>
      <c r="FFT12" s="76"/>
      <c r="FFU12" s="77"/>
      <c r="FFV12" s="76"/>
      <c r="FFW12" s="79"/>
      <c r="FFX12" s="79"/>
      <c r="FFY12" s="79"/>
      <c r="FFZ12" s="80"/>
      <c r="FGA12" s="79"/>
      <c r="FGB12" s="79"/>
      <c r="FGC12" s="79"/>
      <c r="FGD12" s="79"/>
      <c r="FGE12" s="76"/>
      <c r="FGF12" s="76"/>
      <c r="FGG12" s="76"/>
      <c r="FGH12" s="77"/>
      <c r="FGI12" s="76"/>
      <c r="FGJ12" s="79"/>
      <c r="FGK12" s="79"/>
      <c r="FGL12" s="79"/>
      <c r="FGM12" s="80"/>
      <c r="FGN12" s="79"/>
      <c r="FGO12" s="79"/>
      <c r="FGP12" s="79"/>
      <c r="FGQ12" s="79"/>
      <c r="FGR12" s="76"/>
      <c r="FGS12" s="76"/>
      <c r="FGT12" s="76"/>
      <c r="FGU12" s="77"/>
      <c r="FGV12" s="76"/>
      <c r="FGW12" s="79"/>
      <c r="FGX12" s="79"/>
      <c r="FGY12" s="79"/>
      <c r="FGZ12" s="80"/>
      <c r="FHA12" s="79"/>
      <c r="FHB12" s="79"/>
      <c r="FHC12" s="79"/>
      <c r="FHD12" s="79"/>
      <c r="FHE12" s="76"/>
      <c r="FHF12" s="76"/>
      <c r="FHG12" s="76"/>
      <c r="FHH12" s="77"/>
      <c r="FHI12" s="76"/>
      <c r="FHJ12" s="79"/>
      <c r="FHK12" s="79"/>
      <c r="FHL12" s="79"/>
      <c r="FHM12" s="80"/>
      <c r="FHN12" s="79"/>
      <c r="FHO12" s="79"/>
      <c r="FHP12" s="79"/>
      <c r="FHQ12" s="79"/>
      <c r="FHR12" s="76"/>
      <c r="FHS12" s="76"/>
      <c r="FHT12" s="76"/>
      <c r="FHU12" s="77"/>
      <c r="FHV12" s="76"/>
      <c r="FHW12" s="79"/>
      <c r="FHX12" s="79"/>
      <c r="FHY12" s="79"/>
      <c r="FHZ12" s="80"/>
      <c r="FIA12" s="79"/>
      <c r="FIB12" s="79"/>
      <c r="FIC12" s="79"/>
      <c r="FID12" s="79"/>
      <c r="FIE12" s="76"/>
      <c r="FIF12" s="76"/>
      <c r="FIG12" s="76"/>
      <c r="FIH12" s="77"/>
      <c r="FII12" s="76"/>
      <c r="FIJ12" s="79"/>
      <c r="FIK12" s="79"/>
      <c r="FIL12" s="79"/>
      <c r="FIM12" s="80"/>
      <c r="FIN12" s="79"/>
      <c r="FIO12" s="79"/>
      <c r="FIP12" s="79"/>
      <c r="FIQ12" s="79"/>
      <c r="FIR12" s="76"/>
      <c r="FIS12" s="76"/>
      <c r="FIT12" s="76"/>
      <c r="FIU12" s="77"/>
      <c r="FIV12" s="76"/>
      <c r="FIW12" s="79"/>
      <c r="FIX12" s="79"/>
      <c r="FIY12" s="79"/>
      <c r="FIZ12" s="80"/>
      <c r="FJA12" s="79"/>
      <c r="FJB12" s="79"/>
      <c r="FJC12" s="79"/>
      <c r="FJD12" s="79"/>
      <c r="FJE12" s="76"/>
      <c r="FJF12" s="76"/>
      <c r="FJG12" s="76"/>
      <c r="FJH12" s="77"/>
      <c r="FJI12" s="76"/>
      <c r="FJJ12" s="79"/>
      <c r="FJK12" s="79"/>
      <c r="FJL12" s="79"/>
      <c r="FJM12" s="80"/>
      <c r="FJN12" s="79"/>
      <c r="FJO12" s="79"/>
      <c r="FJP12" s="79"/>
      <c r="FJQ12" s="79"/>
      <c r="FJR12" s="76"/>
      <c r="FJS12" s="76"/>
      <c r="FJT12" s="76"/>
      <c r="FJU12" s="77"/>
      <c r="FJV12" s="76"/>
      <c r="FJW12" s="79"/>
      <c r="FJX12" s="79"/>
      <c r="FJY12" s="79"/>
      <c r="FJZ12" s="80"/>
      <c r="FKA12" s="79"/>
      <c r="FKB12" s="79"/>
      <c r="FKC12" s="79"/>
      <c r="FKD12" s="79"/>
      <c r="FKE12" s="76"/>
      <c r="FKF12" s="76"/>
      <c r="FKG12" s="76"/>
      <c r="FKH12" s="77"/>
      <c r="FKI12" s="76"/>
      <c r="FKJ12" s="79"/>
      <c r="FKK12" s="79"/>
      <c r="FKL12" s="79"/>
      <c r="FKM12" s="80"/>
      <c r="FKN12" s="79"/>
      <c r="FKO12" s="79"/>
      <c r="FKP12" s="79"/>
      <c r="FKQ12" s="79"/>
      <c r="FKR12" s="76"/>
      <c r="FKS12" s="76"/>
      <c r="FKT12" s="76"/>
      <c r="FKU12" s="77"/>
      <c r="FKV12" s="76"/>
      <c r="FKW12" s="79"/>
      <c r="FKX12" s="79"/>
      <c r="FKY12" s="79"/>
      <c r="FKZ12" s="80"/>
      <c r="FLA12" s="79"/>
      <c r="FLB12" s="79"/>
      <c r="FLC12" s="79"/>
      <c r="FLD12" s="79"/>
      <c r="FLE12" s="76"/>
      <c r="FLF12" s="76"/>
      <c r="FLG12" s="76"/>
      <c r="FLH12" s="77"/>
      <c r="FLI12" s="76"/>
      <c r="FLJ12" s="79"/>
      <c r="FLK12" s="79"/>
      <c r="FLL12" s="79"/>
      <c r="FLM12" s="80"/>
      <c r="FLN12" s="79"/>
      <c r="FLO12" s="79"/>
      <c r="FLP12" s="79"/>
      <c r="FLQ12" s="79"/>
      <c r="FLR12" s="76"/>
      <c r="FLS12" s="76"/>
      <c r="FLT12" s="76"/>
      <c r="FLU12" s="77"/>
      <c r="FLV12" s="76"/>
      <c r="FLW12" s="79"/>
      <c r="FLX12" s="79"/>
      <c r="FLY12" s="79"/>
      <c r="FLZ12" s="80"/>
      <c r="FMA12" s="79"/>
      <c r="FMB12" s="79"/>
      <c r="FMC12" s="79"/>
      <c r="FMD12" s="79"/>
      <c r="FME12" s="76"/>
      <c r="FMF12" s="76"/>
      <c r="FMG12" s="76"/>
      <c r="FMH12" s="77"/>
      <c r="FMI12" s="76"/>
      <c r="FMJ12" s="79"/>
      <c r="FMK12" s="79"/>
      <c r="FML12" s="79"/>
      <c r="FMM12" s="80"/>
      <c r="FMN12" s="79"/>
      <c r="FMO12" s="79"/>
      <c r="FMP12" s="79"/>
      <c r="FMQ12" s="79"/>
      <c r="FMR12" s="76"/>
      <c r="FMS12" s="76"/>
      <c r="FMT12" s="76"/>
      <c r="FMU12" s="77"/>
      <c r="FMV12" s="76"/>
      <c r="FMW12" s="79"/>
      <c r="FMX12" s="79"/>
      <c r="FMY12" s="79"/>
      <c r="FMZ12" s="80"/>
      <c r="FNA12" s="79"/>
      <c r="FNB12" s="79"/>
      <c r="FNC12" s="79"/>
      <c r="FND12" s="79"/>
      <c r="FNE12" s="76"/>
      <c r="FNF12" s="76"/>
      <c r="FNG12" s="76"/>
      <c r="FNH12" s="77"/>
      <c r="FNI12" s="76"/>
      <c r="FNJ12" s="79"/>
      <c r="FNK12" s="79"/>
      <c r="FNL12" s="79"/>
      <c r="FNM12" s="80"/>
      <c r="FNN12" s="79"/>
      <c r="FNO12" s="79"/>
      <c r="FNP12" s="79"/>
      <c r="FNQ12" s="79"/>
      <c r="FNR12" s="76"/>
      <c r="FNS12" s="76"/>
      <c r="FNT12" s="76"/>
      <c r="FNU12" s="77"/>
      <c r="FNV12" s="76"/>
      <c r="FNW12" s="79"/>
      <c r="FNX12" s="79"/>
      <c r="FNY12" s="79"/>
      <c r="FNZ12" s="80"/>
      <c r="FOA12" s="79"/>
      <c r="FOB12" s="79"/>
      <c r="FOC12" s="79"/>
      <c r="FOD12" s="79"/>
      <c r="FOE12" s="76"/>
      <c r="FOF12" s="76"/>
      <c r="FOG12" s="76"/>
      <c r="FOH12" s="77"/>
      <c r="FOI12" s="76"/>
      <c r="FOJ12" s="79"/>
      <c r="FOK12" s="79"/>
      <c r="FOL12" s="79"/>
      <c r="FOM12" s="80"/>
      <c r="FON12" s="79"/>
      <c r="FOO12" s="79"/>
      <c r="FOP12" s="79"/>
      <c r="FOQ12" s="79"/>
      <c r="FOR12" s="76"/>
      <c r="FOS12" s="76"/>
      <c r="FOT12" s="76"/>
      <c r="FOU12" s="77"/>
      <c r="FOV12" s="76"/>
      <c r="FOW12" s="79"/>
      <c r="FOX12" s="79"/>
      <c r="FOY12" s="79"/>
      <c r="FOZ12" s="80"/>
      <c r="FPA12" s="79"/>
      <c r="FPB12" s="79"/>
      <c r="FPC12" s="79"/>
      <c r="FPD12" s="79"/>
      <c r="FPE12" s="76"/>
      <c r="FPF12" s="76"/>
      <c r="FPG12" s="76"/>
      <c r="FPH12" s="77"/>
      <c r="FPI12" s="76"/>
      <c r="FPJ12" s="79"/>
      <c r="FPK12" s="79"/>
      <c r="FPL12" s="79"/>
      <c r="FPM12" s="80"/>
      <c r="FPN12" s="79"/>
      <c r="FPO12" s="79"/>
      <c r="FPP12" s="79"/>
      <c r="FPQ12" s="79"/>
      <c r="FPR12" s="76"/>
      <c r="FPS12" s="76"/>
      <c r="FPT12" s="76"/>
      <c r="FPU12" s="77"/>
      <c r="FPV12" s="76"/>
      <c r="FPW12" s="79"/>
      <c r="FPX12" s="79"/>
      <c r="FPY12" s="79"/>
      <c r="FPZ12" s="80"/>
      <c r="FQA12" s="79"/>
      <c r="FQB12" s="79"/>
      <c r="FQC12" s="79"/>
      <c r="FQD12" s="79"/>
      <c r="FQE12" s="76"/>
      <c r="FQF12" s="76"/>
      <c r="FQG12" s="76"/>
      <c r="FQH12" s="77"/>
      <c r="FQI12" s="76"/>
      <c r="FQJ12" s="79"/>
      <c r="FQK12" s="79"/>
      <c r="FQL12" s="79"/>
      <c r="FQM12" s="80"/>
      <c r="FQN12" s="79"/>
      <c r="FQO12" s="79"/>
      <c r="FQP12" s="79"/>
      <c r="FQQ12" s="79"/>
      <c r="FQR12" s="76"/>
      <c r="FQS12" s="76"/>
      <c r="FQT12" s="76"/>
      <c r="FQU12" s="77"/>
      <c r="FQV12" s="76"/>
      <c r="FQW12" s="79"/>
      <c r="FQX12" s="79"/>
      <c r="FQY12" s="79"/>
      <c r="FQZ12" s="80"/>
      <c r="FRA12" s="79"/>
      <c r="FRB12" s="79"/>
      <c r="FRC12" s="79"/>
      <c r="FRD12" s="79"/>
      <c r="FRE12" s="76"/>
      <c r="FRF12" s="76"/>
      <c r="FRG12" s="76"/>
      <c r="FRH12" s="77"/>
      <c r="FRI12" s="76"/>
      <c r="FRJ12" s="79"/>
      <c r="FRK12" s="79"/>
      <c r="FRL12" s="79"/>
      <c r="FRM12" s="80"/>
      <c r="FRN12" s="79"/>
      <c r="FRO12" s="79"/>
      <c r="FRP12" s="79"/>
      <c r="FRQ12" s="79"/>
      <c r="FRR12" s="76"/>
      <c r="FRS12" s="76"/>
      <c r="FRT12" s="76"/>
      <c r="FRU12" s="77"/>
      <c r="FRV12" s="76"/>
      <c r="FRW12" s="79"/>
      <c r="FRX12" s="79"/>
      <c r="FRY12" s="79"/>
      <c r="FRZ12" s="80"/>
      <c r="FSA12" s="79"/>
      <c r="FSB12" s="79"/>
      <c r="FSC12" s="79"/>
      <c r="FSD12" s="79"/>
      <c r="FSE12" s="76"/>
      <c r="FSF12" s="76"/>
      <c r="FSG12" s="76"/>
      <c r="FSH12" s="77"/>
      <c r="FSI12" s="76"/>
      <c r="FSJ12" s="79"/>
      <c r="FSK12" s="79"/>
      <c r="FSL12" s="79"/>
      <c r="FSM12" s="80"/>
      <c r="FSN12" s="79"/>
      <c r="FSO12" s="79"/>
      <c r="FSP12" s="79"/>
      <c r="FSQ12" s="79"/>
      <c r="FSR12" s="76"/>
      <c r="FSS12" s="76"/>
      <c r="FST12" s="76"/>
      <c r="FSU12" s="77"/>
      <c r="FSV12" s="76"/>
      <c r="FSW12" s="79"/>
      <c r="FSX12" s="79"/>
      <c r="FSY12" s="79"/>
      <c r="FSZ12" s="80"/>
      <c r="FTA12" s="79"/>
      <c r="FTB12" s="79"/>
      <c r="FTC12" s="79"/>
      <c r="FTD12" s="79"/>
      <c r="FTE12" s="76"/>
      <c r="FTF12" s="76"/>
      <c r="FTG12" s="76"/>
      <c r="FTH12" s="77"/>
      <c r="FTI12" s="76"/>
      <c r="FTJ12" s="79"/>
      <c r="FTK12" s="79"/>
      <c r="FTL12" s="79"/>
      <c r="FTM12" s="80"/>
      <c r="FTN12" s="79"/>
      <c r="FTO12" s="79"/>
      <c r="FTP12" s="79"/>
      <c r="FTQ12" s="79"/>
      <c r="FTR12" s="76"/>
      <c r="FTS12" s="76"/>
      <c r="FTT12" s="76"/>
      <c r="FTU12" s="77"/>
      <c r="FTV12" s="76"/>
      <c r="FTW12" s="79"/>
      <c r="FTX12" s="79"/>
      <c r="FTY12" s="79"/>
      <c r="FTZ12" s="80"/>
      <c r="FUA12" s="79"/>
      <c r="FUB12" s="79"/>
      <c r="FUC12" s="79"/>
      <c r="FUD12" s="79"/>
      <c r="FUE12" s="76"/>
      <c r="FUF12" s="76"/>
      <c r="FUG12" s="76"/>
      <c r="FUH12" s="77"/>
      <c r="FUI12" s="76"/>
      <c r="FUJ12" s="79"/>
      <c r="FUK12" s="79"/>
      <c r="FUL12" s="79"/>
      <c r="FUM12" s="80"/>
      <c r="FUN12" s="79"/>
      <c r="FUO12" s="79"/>
      <c r="FUP12" s="79"/>
      <c r="FUQ12" s="79"/>
      <c r="FUR12" s="76"/>
      <c r="FUS12" s="76"/>
      <c r="FUT12" s="76"/>
      <c r="FUU12" s="77"/>
      <c r="FUV12" s="76"/>
      <c r="FUW12" s="79"/>
      <c r="FUX12" s="79"/>
      <c r="FUY12" s="79"/>
      <c r="FUZ12" s="80"/>
      <c r="FVA12" s="79"/>
      <c r="FVB12" s="79"/>
      <c r="FVC12" s="79"/>
      <c r="FVD12" s="79"/>
      <c r="FVE12" s="76"/>
      <c r="FVF12" s="76"/>
      <c r="FVG12" s="76"/>
      <c r="FVH12" s="77"/>
      <c r="FVI12" s="76"/>
      <c r="FVJ12" s="79"/>
      <c r="FVK12" s="79"/>
      <c r="FVL12" s="79"/>
      <c r="FVM12" s="80"/>
      <c r="FVN12" s="79"/>
      <c r="FVO12" s="79"/>
      <c r="FVP12" s="79"/>
      <c r="FVQ12" s="79"/>
      <c r="FVR12" s="76"/>
      <c r="FVS12" s="76"/>
      <c r="FVT12" s="76"/>
      <c r="FVU12" s="77"/>
      <c r="FVV12" s="76"/>
      <c r="FVW12" s="79"/>
      <c r="FVX12" s="79"/>
      <c r="FVY12" s="79"/>
      <c r="FVZ12" s="80"/>
      <c r="FWA12" s="79"/>
      <c r="FWB12" s="79"/>
      <c r="FWC12" s="79"/>
      <c r="FWD12" s="79"/>
      <c r="FWE12" s="76"/>
      <c r="FWF12" s="76"/>
      <c r="FWG12" s="76"/>
      <c r="FWH12" s="77"/>
      <c r="FWI12" s="76"/>
      <c r="FWJ12" s="79"/>
      <c r="FWK12" s="79"/>
      <c r="FWL12" s="79"/>
      <c r="FWM12" s="80"/>
      <c r="FWN12" s="79"/>
      <c r="FWO12" s="79"/>
      <c r="FWP12" s="79"/>
      <c r="FWQ12" s="79"/>
      <c r="FWR12" s="76"/>
      <c r="FWS12" s="76"/>
      <c r="FWT12" s="76"/>
      <c r="FWU12" s="77"/>
      <c r="FWV12" s="76"/>
      <c r="FWW12" s="79"/>
      <c r="FWX12" s="79"/>
      <c r="FWY12" s="79"/>
      <c r="FWZ12" s="80"/>
      <c r="FXA12" s="79"/>
      <c r="FXB12" s="79"/>
      <c r="FXC12" s="79"/>
      <c r="FXD12" s="79"/>
      <c r="FXE12" s="76"/>
      <c r="FXF12" s="76"/>
      <c r="FXG12" s="76"/>
      <c r="FXH12" s="77"/>
      <c r="FXI12" s="76"/>
      <c r="FXJ12" s="79"/>
      <c r="FXK12" s="79"/>
      <c r="FXL12" s="79"/>
      <c r="FXM12" s="80"/>
      <c r="FXN12" s="79"/>
      <c r="FXO12" s="79"/>
      <c r="FXP12" s="79"/>
      <c r="FXQ12" s="79"/>
      <c r="FXR12" s="76"/>
      <c r="FXS12" s="76"/>
      <c r="FXT12" s="76"/>
      <c r="FXU12" s="77"/>
      <c r="FXV12" s="76"/>
      <c r="FXW12" s="79"/>
      <c r="FXX12" s="79"/>
      <c r="FXY12" s="79"/>
      <c r="FXZ12" s="80"/>
      <c r="FYA12" s="79"/>
      <c r="FYB12" s="79"/>
      <c r="FYC12" s="79"/>
      <c r="FYD12" s="79"/>
      <c r="FYE12" s="76"/>
      <c r="FYF12" s="76"/>
      <c r="FYG12" s="76"/>
      <c r="FYH12" s="77"/>
      <c r="FYI12" s="76"/>
      <c r="FYJ12" s="79"/>
      <c r="FYK12" s="79"/>
      <c r="FYL12" s="79"/>
      <c r="FYM12" s="80"/>
      <c r="FYN12" s="79"/>
      <c r="FYO12" s="79"/>
      <c r="FYP12" s="79"/>
      <c r="FYQ12" s="79"/>
      <c r="FYR12" s="76"/>
      <c r="FYS12" s="76"/>
      <c r="FYT12" s="76"/>
      <c r="FYU12" s="77"/>
      <c r="FYV12" s="76"/>
      <c r="FYW12" s="79"/>
      <c r="FYX12" s="79"/>
      <c r="FYY12" s="79"/>
      <c r="FYZ12" s="80"/>
      <c r="FZA12" s="79"/>
      <c r="FZB12" s="79"/>
      <c r="FZC12" s="79"/>
      <c r="FZD12" s="79"/>
      <c r="FZE12" s="76"/>
      <c r="FZF12" s="76"/>
      <c r="FZG12" s="76"/>
      <c r="FZH12" s="77"/>
      <c r="FZI12" s="76"/>
      <c r="FZJ12" s="79"/>
      <c r="FZK12" s="79"/>
      <c r="FZL12" s="79"/>
      <c r="FZM12" s="80"/>
      <c r="FZN12" s="79"/>
      <c r="FZO12" s="79"/>
      <c r="FZP12" s="79"/>
      <c r="FZQ12" s="79"/>
      <c r="FZR12" s="76"/>
      <c r="FZS12" s="76"/>
      <c r="FZT12" s="76"/>
      <c r="FZU12" s="77"/>
      <c r="FZV12" s="76"/>
      <c r="FZW12" s="79"/>
      <c r="FZX12" s="79"/>
      <c r="FZY12" s="79"/>
      <c r="FZZ12" s="80"/>
      <c r="GAA12" s="79"/>
      <c r="GAB12" s="79"/>
      <c r="GAC12" s="79"/>
      <c r="GAD12" s="79"/>
      <c r="GAE12" s="76"/>
      <c r="GAF12" s="76"/>
      <c r="GAG12" s="76"/>
      <c r="GAH12" s="77"/>
      <c r="GAI12" s="76"/>
      <c r="GAJ12" s="79"/>
      <c r="GAK12" s="79"/>
      <c r="GAL12" s="79"/>
      <c r="GAM12" s="80"/>
      <c r="GAN12" s="79"/>
      <c r="GAO12" s="79"/>
      <c r="GAP12" s="79"/>
      <c r="GAQ12" s="79"/>
      <c r="GAR12" s="76"/>
      <c r="GAS12" s="76"/>
      <c r="GAT12" s="76"/>
      <c r="GAU12" s="77"/>
      <c r="GAV12" s="76"/>
      <c r="GAW12" s="79"/>
      <c r="GAX12" s="79"/>
      <c r="GAY12" s="79"/>
      <c r="GAZ12" s="80"/>
      <c r="GBA12" s="79"/>
      <c r="GBB12" s="79"/>
      <c r="GBC12" s="79"/>
      <c r="GBD12" s="79"/>
      <c r="GBE12" s="76"/>
      <c r="GBF12" s="76"/>
      <c r="GBG12" s="76"/>
      <c r="GBH12" s="77"/>
      <c r="GBI12" s="76"/>
      <c r="GBJ12" s="79"/>
      <c r="GBK12" s="79"/>
      <c r="GBL12" s="79"/>
      <c r="GBM12" s="80"/>
      <c r="GBN12" s="79"/>
      <c r="GBO12" s="79"/>
      <c r="GBP12" s="79"/>
      <c r="GBQ12" s="79"/>
      <c r="GBR12" s="76"/>
      <c r="GBS12" s="76"/>
      <c r="GBT12" s="76"/>
      <c r="GBU12" s="77"/>
      <c r="GBV12" s="76"/>
      <c r="GBW12" s="79"/>
      <c r="GBX12" s="79"/>
      <c r="GBY12" s="79"/>
      <c r="GBZ12" s="80"/>
      <c r="GCA12" s="79"/>
      <c r="GCB12" s="79"/>
      <c r="GCC12" s="79"/>
      <c r="GCD12" s="79"/>
      <c r="GCE12" s="76"/>
      <c r="GCF12" s="76"/>
      <c r="GCG12" s="76"/>
      <c r="GCH12" s="77"/>
      <c r="GCI12" s="76"/>
      <c r="GCJ12" s="79"/>
      <c r="GCK12" s="79"/>
      <c r="GCL12" s="79"/>
      <c r="GCM12" s="80"/>
      <c r="GCN12" s="79"/>
      <c r="GCO12" s="79"/>
      <c r="GCP12" s="79"/>
      <c r="GCQ12" s="79"/>
      <c r="GCR12" s="76"/>
      <c r="GCS12" s="76"/>
      <c r="GCT12" s="76"/>
      <c r="GCU12" s="77"/>
      <c r="GCV12" s="76"/>
      <c r="GCW12" s="79"/>
      <c r="GCX12" s="79"/>
      <c r="GCY12" s="79"/>
      <c r="GCZ12" s="80"/>
      <c r="GDA12" s="79"/>
      <c r="GDB12" s="79"/>
      <c r="GDC12" s="79"/>
      <c r="GDD12" s="79"/>
      <c r="GDE12" s="76"/>
      <c r="GDF12" s="76"/>
      <c r="GDG12" s="76"/>
      <c r="GDH12" s="77"/>
      <c r="GDI12" s="76"/>
      <c r="GDJ12" s="79"/>
      <c r="GDK12" s="79"/>
      <c r="GDL12" s="79"/>
      <c r="GDM12" s="80"/>
      <c r="GDN12" s="79"/>
      <c r="GDO12" s="79"/>
      <c r="GDP12" s="79"/>
      <c r="GDQ12" s="79"/>
      <c r="GDR12" s="76"/>
      <c r="GDS12" s="76"/>
      <c r="GDT12" s="76"/>
      <c r="GDU12" s="77"/>
      <c r="GDV12" s="76"/>
      <c r="GDW12" s="79"/>
      <c r="GDX12" s="79"/>
      <c r="GDY12" s="79"/>
      <c r="GDZ12" s="80"/>
      <c r="GEA12" s="79"/>
      <c r="GEB12" s="79"/>
      <c r="GEC12" s="79"/>
      <c r="GED12" s="79"/>
      <c r="GEE12" s="76"/>
      <c r="GEF12" s="76"/>
      <c r="GEG12" s="76"/>
      <c r="GEH12" s="77"/>
      <c r="GEI12" s="76"/>
      <c r="GEJ12" s="79"/>
      <c r="GEK12" s="79"/>
      <c r="GEL12" s="79"/>
      <c r="GEM12" s="80"/>
      <c r="GEN12" s="79"/>
      <c r="GEO12" s="79"/>
      <c r="GEP12" s="79"/>
      <c r="GEQ12" s="79"/>
      <c r="GER12" s="76"/>
      <c r="GES12" s="76"/>
      <c r="GET12" s="76"/>
      <c r="GEU12" s="77"/>
      <c r="GEV12" s="76"/>
      <c r="GEW12" s="79"/>
      <c r="GEX12" s="79"/>
      <c r="GEY12" s="79"/>
      <c r="GEZ12" s="80"/>
      <c r="GFA12" s="79"/>
      <c r="GFB12" s="79"/>
      <c r="GFC12" s="79"/>
      <c r="GFD12" s="79"/>
      <c r="GFE12" s="76"/>
      <c r="GFF12" s="76"/>
      <c r="GFG12" s="76"/>
      <c r="GFH12" s="77"/>
      <c r="GFI12" s="76"/>
      <c r="GFJ12" s="79"/>
      <c r="GFK12" s="79"/>
      <c r="GFL12" s="79"/>
      <c r="GFM12" s="80"/>
      <c r="GFN12" s="79"/>
      <c r="GFO12" s="79"/>
      <c r="GFP12" s="79"/>
      <c r="GFQ12" s="79"/>
      <c r="GFR12" s="76"/>
      <c r="GFS12" s="76"/>
      <c r="GFT12" s="76"/>
      <c r="GFU12" s="77"/>
      <c r="GFV12" s="76"/>
      <c r="GFW12" s="79"/>
      <c r="GFX12" s="79"/>
      <c r="GFY12" s="79"/>
      <c r="GFZ12" s="80"/>
      <c r="GGA12" s="79"/>
      <c r="GGB12" s="79"/>
      <c r="GGC12" s="79"/>
      <c r="GGD12" s="79"/>
      <c r="GGE12" s="76"/>
      <c r="GGF12" s="76"/>
      <c r="GGG12" s="76"/>
      <c r="GGH12" s="77"/>
      <c r="GGI12" s="76"/>
      <c r="GGJ12" s="79"/>
      <c r="GGK12" s="79"/>
      <c r="GGL12" s="79"/>
      <c r="GGM12" s="80"/>
      <c r="GGN12" s="79"/>
      <c r="GGO12" s="79"/>
      <c r="GGP12" s="79"/>
      <c r="GGQ12" s="79"/>
      <c r="GGR12" s="76"/>
      <c r="GGS12" s="76"/>
      <c r="GGT12" s="76"/>
      <c r="GGU12" s="77"/>
      <c r="GGV12" s="76"/>
      <c r="GGW12" s="79"/>
      <c r="GGX12" s="79"/>
      <c r="GGY12" s="79"/>
      <c r="GGZ12" s="80"/>
      <c r="GHA12" s="79"/>
      <c r="GHB12" s="79"/>
      <c r="GHC12" s="79"/>
      <c r="GHD12" s="79"/>
      <c r="GHE12" s="76"/>
      <c r="GHF12" s="76"/>
      <c r="GHG12" s="76"/>
      <c r="GHH12" s="77"/>
      <c r="GHI12" s="76"/>
      <c r="GHJ12" s="79"/>
      <c r="GHK12" s="79"/>
      <c r="GHL12" s="79"/>
      <c r="GHM12" s="80"/>
      <c r="GHN12" s="79"/>
      <c r="GHO12" s="79"/>
      <c r="GHP12" s="79"/>
      <c r="GHQ12" s="79"/>
      <c r="GHR12" s="76"/>
      <c r="GHS12" s="76"/>
      <c r="GHT12" s="76"/>
      <c r="GHU12" s="77"/>
      <c r="GHV12" s="76"/>
      <c r="GHW12" s="79"/>
      <c r="GHX12" s="79"/>
      <c r="GHY12" s="79"/>
      <c r="GHZ12" s="80"/>
      <c r="GIA12" s="79"/>
      <c r="GIB12" s="79"/>
      <c r="GIC12" s="79"/>
      <c r="GID12" s="79"/>
      <c r="GIE12" s="76"/>
      <c r="GIF12" s="76"/>
      <c r="GIG12" s="76"/>
      <c r="GIH12" s="77"/>
      <c r="GII12" s="76"/>
      <c r="GIJ12" s="79"/>
      <c r="GIK12" s="79"/>
      <c r="GIL12" s="79"/>
      <c r="GIM12" s="80"/>
      <c r="GIN12" s="79"/>
      <c r="GIO12" s="79"/>
      <c r="GIP12" s="79"/>
      <c r="GIQ12" s="79"/>
      <c r="GIR12" s="76"/>
      <c r="GIS12" s="76"/>
      <c r="GIT12" s="76"/>
      <c r="GIU12" s="77"/>
      <c r="GIV12" s="76"/>
      <c r="GIW12" s="79"/>
      <c r="GIX12" s="79"/>
      <c r="GIY12" s="79"/>
      <c r="GIZ12" s="80"/>
      <c r="GJA12" s="79"/>
      <c r="GJB12" s="79"/>
      <c r="GJC12" s="79"/>
      <c r="GJD12" s="79"/>
      <c r="GJE12" s="76"/>
      <c r="GJF12" s="76"/>
      <c r="GJG12" s="76"/>
      <c r="GJH12" s="77"/>
      <c r="GJI12" s="76"/>
      <c r="GJJ12" s="79"/>
      <c r="GJK12" s="79"/>
      <c r="GJL12" s="79"/>
      <c r="GJM12" s="80"/>
      <c r="GJN12" s="79"/>
      <c r="GJO12" s="79"/>
      <c r="GJP12" s="79"/>
      <c r="GJQ12" s="79"/>
      <c r="GJR12" s="76"/>
      <c r="GJS12" s="76"/>
      <c r="GJT12" s="76"/>
      <c r="GJU12" s="77"/>
      <c r="GJV12" s="76"/>
      <c r="GJW12" s="79"/>
      <c r="GJX12" s="79"/>
      <c r="GJY12" s="79"/>
      <c r="GJZ12" s="80"/>
      <c r="GKA12" s="79"/>
      <c r="GKB12" s="79"/>
      <c r="GKC12" s="79"/>
      <c r="GKD12" s="79"/>
      <c r="GKE12" s="76"/>
      <c r="GKF12" s="76"/>
      <c r="GKG12" s="76"/>
      <c r="GKH12" s="77"/>
      <c r="GKI12" s="76"/>
      <c r="GKJ12" s="79"/>
      <c r="GKK12" s="79"/>
      <c r="GKL12" s="79"/>
      <c r="GKM12" s="80"/>
      <c r="GKN12" s="79"/>
      <c r="GKO12" s="79"/>
      <c r="GKP12" s="79"/>
      <c r="GKQ12" s="79"/>
      <c r="GKR12" s="76"/>
      <c r="GKS12" s="76"/>
      <c r="GKT12" s="76"/>
      <c r="GKU12" s="77"/>
      <c r="GKV12" s="76"/>
      <c r="GKW12" s="79"/>
      <c r="GKX12" s="79"/>
      <c r="GKY12" s="79"/>
      <c r="GKZ12" s="80"/>
      <c r="GLA12" s="79"/>
      <c r="GLB12" s="79"/>
      <c r="GLC12" s="79"/>
      <c r="GLD12" s="79"/>
      <c r="GLE12" s="76"/>
      <c r="GLF12" s="76"/>
      <c r="GLG12" s="76"/>
      <c r="GLH12" s="77"/>
      <c r="GLI12" s="76"/>
      <c r="GLJ12" s="79"/>
      <c r="GLK12" s="79"/>
      <c r="GLL12" s="79"/>
      <c r="GLM12" s="80"/>
      <c r="GLN12" s="79"/>
      <c r="GLO12" s="79"/>
      <c r="GLP12" s="79"/>
      <c r="GLQ12" s="79"/>
      <c r="GLR12" s="76"/>
      <c r="GLS12" s="76"/>
      <c r="GLT12" s="76"/>
      <c r="GLU12" s="77"/>
      <c r="GLV12" s="76"/>
      <c r="GLW12" s="79"/>
      <c r="GLX12" s="79"/>
      <c r="GLY12" s="79"/>
      <c r="GLZ12" s="80"/>
      <c r="GMA12" s="79"/>
      <c r="GMB12" s="79"/>
      <c r="GMC12" s="79"/>
      <c r="GMD12" s="79"/>
      <c r="GME12" s="76"/>
      <c r="GMF12" s="76"/>
      <c r="GMG12" s="76"/>
      <c r="GMH12" s="77"/>
      <c r="GMI12" s="76"/>
      <c r="GMJ12" s="79"/>
      <c r="GMK12" s="79"/>
      <c r="GML12" s="79"/>
      <c r="GMM12" s="80"/>
      <c r="GMN12" s="79"/>
      <c r="GMO12" s="79"/>
      <c r="GMP12" s="79"/>
      <c r="GMQ12" s="79"/>
      <c r="GMR12" s="76"/>
      <c r="GMS12" s="76"/>
      <c r="GMT12" s="76"/>
      <c r="GMU12" s="77"/>
      <c r="GMV12" s="76"/>
      <c r="GMW12" s="79"/>
      <c r="GMX12" s="79"/>
      <c r="GMY12" s="79"/>
      <c r="GMZ12" s="80"/>
      <c r="GNA12" s="79"/>
      <c r="GNB12" s="79"/>
      <c r="GNC12" s="79"/>
      <c r="GND12" s="79"/>
      <c r="GNE12" s="76"/>
      <c r="GNF12" s="76"/>
      <c r="GNG12" s="76"/>
      <c r="GNH12" s="77"/>
      <c r="GNI12" s="76"/>
      <c r="GNJ12" s="79"/>
      <c r="GNK12" s="79"/>
      <c r="GNL12" s="79"/>
      <c r="GNM12" s="80"/>
      <c r="GNN12" s="79"/>
      <c r="GNO12" s="79"/>
      <c r="GNP12" s="79"/>
      <c r="GNQ12" s="79"/>
      <c r="GNR12" s="76"/>
      <c r="GNS12" s="76"/>
      <c r="GNT12" s="76"/>
      <c r="GNU12" s="77"/>
      <c r="GNV12" s="76"/>
      <c r="GNW12" s="79"/>
      <c r="GNX12" s="79"/>
      <c r="GNY12" s="79"/>
      <c r="GNZ12" s="80"/>
      <c r="GOA12" s="79"/>
      <c r="GOB12" s="79"/>
      <c r="GOC12" s="79"/>
      <c r="GOD12" s="79"/>
      <c r="GOE12" s="76"/>
      <c r="GOF12" s="76"/>
      <c r="GOG12" s="76"/>
      <c r="GOH12" s="77"/>
      <c r="GOI12" s="76"/>
      <c r="GOJ12" s="79"/>
      <c r="GOK12" s="79"/>
      <c r="GOL12" s="79"/>
      <c r="GOM12" s="80"/>
      <c r="GON12" s="79"/>
      <c r="GOO12" s="79"/>
      <c r="GOP12" s="79"/>
      <c r="GOQ12" s="79"/>
      <c r="GOR12" s="76"/>
      <c r="GOS12" s="76"/>
      <c r="GOT12" s="76"/>
      <c r="GOU12" s="77"/>
      <c r="GOV12" s="76"/>
      <c r="GOW12" s="79"/>
      <c r="GOX12" s="79"/>
      <c r="GOY12" s="79"/>
      <c r="GOZ12" s="80"/>
      <c r="GPA12" s="79"/>
      <c r="GPB12" s="79"/>
      <c r="GPC12" s="79"/>
      <c r="GPD12" s="79"/>
      <c r="GPE12" s="76"/>
      <c r="GPF12" s="76"/>
      <c r="GPG12" s="76"/>
      <c r="GPH12" s="77"/>
      <c r="GPI12" s="76"/>
      <c r="GPJ12" s="79"/>
      <c r="GPK12" s="79"/>
      <c r="GPL12" s="79"/>
      <c r="GPM12" s="80"/>
      <c r="GPN12" s="79"/>
      <c r="GPO12" s="79"/>
      <c r="GPP12" s="79"/>
      <c r="GPQ12" s="79"/>
      <c r="GPR12" s="76"/>
      <c r="GPS12" s="76"/>
      <c r="GPT12" s="76"/>
      <c r="GPU12" s="77"/>
      <c r="GPV12" s="76"/>
      <c r="GPW12" s="79"/>
      <c r="GPX12" s="79"/>
      <c r="GPY12" s="79"/>
      <c r="GPZ12" s="80"/>
      <c r="GQA12" s="79"/>
      <c r="GQB12" s="79"/>
      <c r="GQC12" s="79"/>
      <c r="GQD12" s="79"/>
      <c r="GQE12" s="76"/>
      <c r="GQF12" s="76"/>
      <c r="GQG12" s="76"/>
      <c r="GQH12" s="77"/>
      <c r="GQI12" s="76"/>
      <c r="GQJ12" s="79"/>
      <c r="GQK12" s="79"/>
      <c r="GQL12" s="79"/>
      <c r="GQM12" s="80"/>
      <c r="GQN12" s="79"/>
      <c r="GQO12" s="79"/>
      <c r="GQP12" s="79"/>
      <c r="GQQ12" s="79"/>
      <c r="GQR12" s="76"/>
      <c r="GQS12" s="76"/>
      <c r="GQT12" s="76"/>
      <c r="GQU12" s="77"/>
      <c r="GQV12" s="76"/>
      <c r="GQW12" s="79"/>
      <c r="GQX12" s="79"/>
      <c r="GQY12" s="79"/>
      <c r="GQZ12" s="80"/>
      <c r="GRA12" s="79"/>
      <c r="GRB12" s="79"/>
      <c r="GRC12" s="79"/>
      <c r="GRD12" s="79"/>
      <c r="GRE12" s="76"/>
      <c r="GRF12" s="76"/>
      <c r="GRG12" s="76"/>
      <c r="GRH12" s="77"/>
      <c r="GRI12" s="76"/>
      <c r="GRJ12" s="79"/>
      <c r="GRK12" s="79"/>
      <c r="GRL12" s="79"/>
      <c r="GRM12" s="80"/>
      <c r="GRN12" s="79"/>
      <c r="GRO12" s="79"/>
      <c r="GRP12" s="79"/>
      <c r="GRQ12" s="79"/>
      <c r="GRR12" s="76"/>
      <c r="GRS12" s="76"/>
      <c r="GRT12" s="76"/>
      <c r="GRU12" s="77"/>
      <c r="GRV12" s="76"/>
      <c r="GRW12" s="79"/>
      <c r="GRX12" s="79"/>
      <c r="GRY12" s="79"/>
      <c r="GRZ12" s="80"/>
      <c r="GSA12" s="79"/>
      <c r="GSB12" s="79"/>
      <c r="GSC12" s="79"/>
      <c r="GSD12" s="79"/>
      <c r="GSE12" s="76"/>
      <c r="GSF12" s="76"/>
      <c r="GSG12" s="76"/>
      <c r="GSH12" s="77"/>
      <c r="GSI12" s="76"/>
      <c r="GSJ12" s="79"/>
      <c r="GSK12" s="79"/>
      <c r="GSL12" s="79"/>
      <c r="GSM12" s="80"/>
      <c r="GSN12" s="79"/>
      <c r="GSO12" s="79"/>
      <c r="GSP12" s="79"/>
      <c r="GSQ12" s="79"/>
      <c r="GSR12" s="76"/>
      <c r="GSS12" s="76"/>
      <c r="GST12" s="76"/>
      <c r="GSU12" s="77"/>
      <c r="GSV12" s="76"/>
      <c r="GSW12" s="79"/>
      <c r="GSX12" s="79"/>
      <c r="GSY12" s="79"/>
      <c r="GSZ12" s="80"/>
      <c r="GTA12" s="79"/>
      <c r="GTB12" s="79"/>
      <c r="GTC12" s="79"/>
      <c r="GTD12" s="79"/>
      <c r="GTE12" s="76"/>
      <c r="GTF12" s="76"/>
      <c r="GTG12" s="76"/>
      <c r="GTH12" s="77"/>
      <c r="GTI12" s="76"/>
      <c r="GTJ12" s="79"/>
      <c r="GTK12" s="79"/>
      <c r="GTL12" s="79"/>
      <c r="GTM12" s="80"/>
      <c r="GTN12" s="79"/>
      <c r="GTO12" s="79"/>
      <c r="GTP12" s="79"/>
      <c r="GTQ12" s="79"/>
      <c r="GTR12" s="76"/>
      <c r="GTS12" s="76"/>
      <c r="GTT12" s="76"/>
      <c r="GTU12" s="77"/>
      <c r="GTV12" s="76"/>
      <c r="GTW12" s="79"/>
      <c r="GTX12" s="79"/>
      <c r="GTY12" s="79"/>
      <c r="GTZ12" s="80"/>
      <c r="GUA12" s="79"/>
      <c r="GUB12" s="79"/>
      <c r="GUC12" s="79"/>
      <c r="GUD12" s="79"/>
      <c r="GUE12" s="76"/>
      <c r="GUF12" s="76"/>
      <c r="GUG12" s="76"/>
      <c r="GUH12" s="77"/>
      <c r="GUI12" s="76"/>
      <c r="GUJ12" s="79"/>
      <c r="GUK12" s="79"/>
      <c r="GUL12" s="79"/>
      <c r="GUM12" s="80"/>
      <c r="GUN12" s="79"/>
      <c r="GUO12" s="79"/>
      <c r="GUP12" s="79"/>
      <c r="GUQ12" s="79"/>
      <c r="GUR12" s="76"/>
      <c r="GUS12" s="76"/>
      <c r="GUT12" s="76"/>
      <c r="GUU12" s="77"/>
      <c r="GUV12" s="76"/>
      <c r="GUW12" s="79"/>
      <c r="GUX12" s="79"/>
      <c r="GUY12" s="79"/>
      <c r="GUZ12" s="80"/>
      <c r="GVA12" s="79"/>
      <c r="GVB12" s="79"/>
      <c r="GVC12" s="79"/>
      <c r="GVD12" s="79"/>
      <c r="GVE12" s="76"/>
      <c r="GVF12" s="76"/>
      <c r="GVG12" s="76"/>
      <c r="GVH12" s="77"/>
      <c r="GVI12" s="76"/>
      <c r="GVJ12" s="79"/>
      <c r="GVK12" s="79"/>
      <c r="GVL12" s="79"/>
      <c r="GVM12" s="80"/>
      <c r="GVN12" s="79"/>
      <c r="GVO12" s="79"/>
      <c r="GVP12" s="79"/>
      <c r="GVQ12" s="79"/>
      <c r="GVR12" s="76"/>
      <c r="GVS12" s="76"/>
      <c r="GVT12" s="76"/>
      <c r="GVU12" s="77"/>
      <c r="GVV12" s="76"/>
      <c r="GVW12" s="79"/>
      <c r="GVX12" s="79"/>
      <c r="GVY12" s="79"/>
      <c r="GVZ12" s="80"/>
      <c r="GWA12" s="79"/>
      <c r="GWB12" s="79"/>
      <c r="GWC12" s="79"/>
      <c r="GWD12" s="79"/>
      <c r="GWE12" s="76"/>
      <c r="GWF12" s="76"/>
      <c r="GWG12" s="76"/>
      <c r="GWH12" s="77"/>
      <c r="GWI12" s="76"/>
      <c r="GWJ12" s="79"/>
      <c r="GWK12" s="79"/>
      <c r="GWL12" s="79"/>
      <c r="GWM12" s="80"/>
      <c r="GWN12" s="79"/>
      <c r="GWO12" s="79"/>
      <c r="GWP12" s="79"/>
      <c r="GWQ12" s="79"/>
      <c r="GWR12" s="76"/>
      <c r="GWS12" s="76"/>
      <c r="GWT12" s="76"/>
      <c r="GWU12" s="77"/>
      <c r="GWV12" s="76"/>
      <c r="GWW12" s="79"/>
      <c r="GWX12" s="79"/>
      <c r="GWY12" s="79"/>
      <c r="GWZ12" s="80"/>
      <c r="GXA12" s="79"/>
      <c r="GXB12" s="79"/>
      <c r="GXC12" s="79"/>
      <c r="GXD12" s="79"/>
      <c r="GXE12" s="76"/>
      <c r="GXF12" s="76"/>
      <c r="GXG12" s="76"/>
      <c r="GXH12" s="77"/>
      <c r="GXI12" s="76"/>
      <c r="GXJ12" s="79"/>
      <c r="GXK12" s="79"/>
      <c r="GXL12" s="79"/>
      <c r="GXM12" s="80"/>
      <c r="GXN12" s="79"/>
      <c r="GXO12" s="79"/>
      <c r="GXP12" s="79"/>
      <c r="GXQ12" s="79"/>
      <c r="GXR12" s="76"/>
      <c r="GXS12" s="76"/>
      <c r="GXT12" s="76"/>
      <c r="GXU12" s="77"/>
      <c r="GXV12" s="76"/>
      <c r="GXW12" s="79"/>
      <c r="GXX12" s="79"/>
      <c r="GXY12" s="79"/>
      <c r="GXZ12" s="80"/>
      <c r="GYA12" s="79"/>
      <c r="GYB12" s="79"/>
      <c r="GYC12" s="79"/>
      <c r="GYD12" s="79"/>
      <c r="GYE12" s="76"/>
      <c r="GYF12" s="76"/>
      <c r="GYG12" s="76"/>
      <c r="GYH12" s="77"/>
      <c r="GYI12" s="76"/>
      <c r="GYJ12" s="79"/>
      <c r="GYK12" s="79"/>
      <c r="GYL12" s="79"/>
      <c r="GYM12" s="80"/>
      <c r="GYN12" s="79"/>
      <c r="GYO12" s="79"/>
      <c r="GYP12" s="79"/>
      <c r="GYQ12" s="79"/>
      <c r="GYR12" s="76"/>
      <c r="GYS12" s="76"/>
      <c r="GYT12" s="76"/>
      <c r="GYU12" s="77"/>
      <c r="GYV12" s="76"/>
      <c r="GYW12" s="79"/>
      <c r="GYX12" s="79"/>
      <c r="GYY12" s="79"/>
      <c r="GYZ12" s="80"/>
      <c r="GZA12" s="79"/>
      <c r="GZB12" s="79"/>
      <c r="GZC12" s="79"/>
      <c r="GZD12" s="79"/>
      <c r="GZE12" s="76"/>
      <c r="GZF12" s="76"/>
      <c r="GZG12" s="76"/>
      <c r="GZH12" s="77"/>
      <c r="GZI12" s="76"/>
      <c r="GZJ12" s="79"/>
      <c r="GZK12" s="79"/>
      <c r="GZL12" s="79"/>
      <c r="GZM12" s="80"/>
      <c r="GZN12" s="79"/>
      <c r="GZO12" s="79"/>
      <c r="GZP12" s="79"/>
      <c r="GZQ12" s="79"/>
      <c r="GZR12" s="76"/>
      <c r="GZS12" s="76"/>
      <c r="GZT12" s="76"/>
      <c r="GZU12" s="77"/>
      <c r="GZV12" s="76"/>
      <c r="GZW12" s="79"/>
      <c r="GZX12" s="79"/>
      <c r="GZY12" s="79"/>
      <c r="GZZ12" s="80"/>
      <c r="HAA12" s="79"/>
      <c r="HAB12" s="79"/>
      <c r="HAC12" s="79"/>
      <c r="HAD12" s="79"/>
      <c r="HAE12" s="76"/>
      <c r="HAF12" s="76"/>
      <c r="HAG12" s="76"/>
      <c r="HAH12" s="77"/>
      <c r="HAI12" s="76"/>
      <c r="HAJ12" s="79"/>
      <c r="HAK12" s="79"/>
      <c r="HAL12" s="79"/>
      <c r="HAM12" s="80"/>
      <c r="HAN12" s="79"/>
      <c r="HAO12" s="79"/>
      <c r="HAP12" s="79"/>
      <c r="HAQ12" s="79"/>
      <c r="HAR12" s="76"/>
      <c r="HAS12" s="76"/>
      <c r="HAT12" s="76"/>
      <c r="HAU12" s="77"/>
      <c r="HAV12" s="76"/>
      <c r="HAW12" s="79"/>
      <c r="HAX12" s="79"/>
      <c r="HAY12" s="79"/>
      <c r="HAZ12" s="80"/>
      <c r="HBA12" s="79"/>
      <c r="HBB12" s="79"/>
      <c r="HBC12" s="79"/>
      <c r="HBD12" s="79"/>
      <c r="HBE12" s="76"/>
      <c r="HBF12" s="76"/>
      <c r="HBG12" s="76"/>
      <c r="HBH12" s="77"/>
      <c r="HBI12" s="76"/>
      <c r="HBJ12" s="79"/>
      <c r="HBK12" s="79"/>
      <c r="HBL12" s="79"/>
      <c r="HBM12" s="80"/>
      <c r="HBN12" s="79"/>
      <c r="HBO12" s="79"/>
      <c r="HBP12" s="79"/>
      <c r="HBQ12" s="79"/>
      <c r="HBR12" s="76"/>
      <c r="HBS12" s="76"/>
      <c r="HBT12" s="76"/>
      <c r="HBU12" s="77"/>
      <c r="HBV12" s="76"/>
      <c r="HBW12" s="79"/>
      <c r="HBX12" s="79"/>
      <c r="HBY12" s="79"/>
      <c r="HBZ12" s="80"/>
      <c r="HCA12" s="79"/>
      <c r="HCB12" s="79"/>
      <c r="HCC12" s="79"/>
      <c r="HCD12" s="79"/>
      <c r="HCE12" s="76"/>
      <c r="HCF12" s="76"/>
      <c r="HCG12" s="76"/>
      <c r="HCH12" s="77"/>
      <c r="HCI12" s="76"/>
      <c r="HCJ12" s="79"/>
      <c r="HCK12" s="79"/>
      <c r="HCL12" s="79"/>
      <c r="HCM12" s="80"/>
      <c r="HCN12" s="79"/>
      <c r="HCO12" s="79"/>
      <c r="HCP12" s="79"/>
      <c r="HCQ12" s="79"/>
      <c r="HCR12" s="76"/>
      <c r="HCS12" s="76"/>
      <c r="HCT12" s="76"/>
      <c r="HCU12" s="77"/>
      <c r="HCV12" s="76"/>
      <c r="HCW12" s="79"/>
      <c r="HCX12" s="79"/>
      <c r="HCY12" s="79"/>
      <c r="HCZ12" s="80"/>
      <c r="HDA12" s="79"/>
      <c r="HDB12" s="79"/>
      <c r="HDC12" s="79"/>
      <c r="HDD12" s="79"/>
      <c r="HDE12" s="76"/>
      <c r="HDF12" s="76"/>
      <c r="HDG12" s="76"/>
      <c r="HDH12" s="77"/>
      <c r="HDI12" s="76"/>
      <c r="HDJ12" s="79"/>
      <c r="HDK12" s="79"/>
      <c r="HDL12" s="79"/>
      <c r="HDM12" s="80"/>
      <c r="HDN12" s="79"/>
      <c r="HDO12" s="79"/>
      <c r="HDP12" s="79"/>
      <c r="HDQ12" s="79"/>
      <c r="HDR12" s="76"/>
      <c r="HDS12" s="76"/>
      <c r="HDT12" s="76"/>
      <c r="HDU12" s="77"/>
      <c r="HDV12" s="76"/>
      <c r="HDW12" s="79"/>
      <c r="HDX12" s="79"/>
      <c r="HDY12" s="79"/>
      <c r="HDZ12" s="80"/>
      <c r="HEA12" s="79"/>
      <c r="HEB12" s="79"/>
      <c r="HEC12" s="79"/>
      <c r="HED12" s="79"/>
      <c r="HEE12" s="76"/>
      <c r="HEF12" s="76"/>
      <c r="HEG12" s="76"/>
      <c r="HEH12" s="77"/>
      <c r="HEI12" s="76"/>
      <c r="HEJ12" s="79"/>
      <c r="HEK12" s="79"/>
      <c r="HEL12" s="79"/>
      <c r="HEM12" s="80"/>
      <c r="HEN12" s="79"/>
      <c r="HEO12" s="79"/>
      <c r="HEP12" s="79"/>
      <c r="HEQ12" s="79"/>
      <c r="HER12" s="76"/>
      <c r="HES12" s="76"/>
      <c r="HET12" s="76"/>
      <c r="HEU12" s="77"/>
      <c r="HEV12" s="76"/>
      <c r="HEW12" s="79"/>
      <c r="HEX12" s="79"/>
      <c r="HEY12" s="79"/>
      <c r="HEZ12" s="80"/>
      <c r="HFA12" s="79"/>
      <c r="HFB12" s="79"/>
      <c r="HFC12" s="79"/>
      <c r="HFD12" s="79"/>
      <c r="HFE12" s="76"/>
      <c r="HFF12" s="76"/>
      <c r="HFG12" s="76"/>
      <c r="HFH12" s="77"/>
      <c r="HFI12" s="76"/>
      <c r="HFJ12" s="79"/>
      <c r="HFK12" s="79"/>
      <c r="HFL12" s="79"/>
      <c r="HFM12" s="80"/>
      <c r="HFN12" s="79"/>
      <c r="HFO12" s="79"/>
      <c r="HFP12" s="79"/>
      <c r="HFQ12" s="79"/>
      <c r="HFR12" s="76"/>
      <c r="HFS12" s="76"/>
      <c r="HFT12" s="76"/>
      <c r="HFU12" s="77"/>
      <c r="HFV12" s="76"/>
      <c r="HFW12" s="79"/>
      <c r="HFX12" s="79"/>
      <c r="HFY12" s="79"/>
      <c r="HFZ12" s="80"/>
      <c r="HGA12" s="79"/>
      <c r="HGB12" s="79"/>
      <c r="HGC12" s="79"/>
      <c r="HGD12" s="79"/>
      <c r="HGE12" s="76"/>
      <c r="HGF12" s="76"/>
      <c r="HGG12" s="76"/>
      <c r="HGH12" s="77"/>
      <c r="HGI12" s="76"/>
      <c r="HGJ12" s="79"/>
      <c r="HGK12" s="79"/>
      <c r="HGL12" s="79"/>
      <c r="HGM12" s="80"/>
      <c r="HGN12" s="79"/>
      <c r="HGO12" s="79"/>
      <c r="HGP12" s="79"/>
      <c r="HGQ12" s="79"/>
      <c r="HGR12" s="76"/>
      <c r="HGS12" s="76"/>
      <c r="HGT12" s="76"/>
      <c r="HGU12" s="77"/>
      <c r="HGV12" s="76"/>
      <c r="HGW12" s="79"/>
      <c r="HGX12" s="79"/>
      <c r="HGY12" s="79"/>
      <c r="HGZ12" s="80"/>
      <c r="HHA12" s="79"/>
      <c r="HHB12" s="79"/>
      <c r="HHC12" s="79"/>
      <c r="HHD12" s="79"/>
      <c r="HHE12" s="76"/>
      <c r="HHF12" s="76"/>
      <c r="HHG12" s="76"/>
      <c r="HHH12" s="77"/>
      <c r="HHI12" s="76"/>
      <c r="HHJ12" s="79"/>
      <c r="HHK12" s="79"/>
      <c r="HHL12" s="79"/>
      <c r="HHM12" s="80"/>
      <c r="HHN12" s="79"/>
      <c r="HHO12" s="79"/>
      <c r="HHP12" s="79"/>
      <c r="HHQ12" s="79"/>
      <c r="HHR12" s="76"/>
      <c r="HHS12" s="76"/>
      <c r="HHT12" s="76"/>
      <c r="HHU12" s="77"/>
      <c r="HHV12" s="76"/>
      <c r="HHW12" s="79"/>
      <c r="HHX12" s="79"/>
      <c r="HHY12" s="79"/>
      <c r="HHZ12" s="80"/>
      <c r="HIA12" s="79"/>
      <c r="HIB12" s="79"/>
      <c r="HIC12" s="79"/>
      <c r="HID12" s="79"/>
      <c r="HIE12" s="76"/>
      <c r="HIF12" s="76"/>
      <c r="HIG12" s="76"/>
      <c r="HIH12" s="77"/>
      <c r="HII12" s="76"/>
      <c r="HIJ12" s="79"/>
      <c r="HIK12" s="79"/>
      <c r="HIL12" s="79"/>
      <c r="HIM12" s="80"/>
      <c r="HIN12" s="79"/>
      <c r="HIO12" s="79"/>
      <c r="HIP12" s="79"/>
      <c r="HIQ12" s="79"/>
      <c r="HIR12" s="76"/>
      <c r="HIS12" s="76"/>
      <c r="HIT12" s="76"/>
      <c r="HIU12" s="77"/>
      <c r="HIV12" s="76"/>
      <c r="HIW12" s="79"/>
      <c r="HIX12" s="79"/>
      <c r="HIY12" s="79"/>
      <c r="HIZ12" s="80"/>
      <c r="HJA12" s="79"/>
      <c r="HJB12" s="79"/>
      <c r="HJC12" s="79"/>
      <c r="HJD12" s="79"/>
      <c r="HJE12" s="76"/>
      <c r="HJF12" s="76"/>
      <c r="HJG12" s="76"/>
      <c r="HJH12" s="77"/>
      <c r="HJI12" s="76"/>
      <c r="HJJ12" s="79"/>
      <c r="HJK12" s="79"/>
      <c r="HJL12" s="79"/>
      <c r="HJM12" s="80"/>
      <c r="HJN12" s="79"/>
      <c r="HJO12" s="79"/>
      <c r="HJP12" s="79"/>
      <c r="HJQ12" s="79"/>
      <c r="HJR12" s="76"/>
      <c r="HJS12" s="76"/>
      <c r="HJT12" s="76"/>
      <c r="HJU12" s="77"/>
      <c r="HJV12" s="76"/>
      <c r="HJW12" s="79"/>
      <c r="HJX12" s="79"/>
      <c r="HJY12" s="79"/>
      <c r="HJZ12" s="80"/>
      <c r="HKA12" s="79"/>
      <c r="HKB12" s="79"/>
      <c r="HKC12" s="79"/>
      <c r="HKD12" s="79"/>
      <c r="HKE12" s="76"/>
      <c r="HKF12" s="76"/>
      <c r="HKG12" s="76"/>
      <c r="HKH12" s="77"/>
      <c r="HKI12" s="76"/>
      <c r="HKJ12" s="79"/>
      <c r="HKK12" s="79"/>
      <c r="HKL12" s="79"/>
      <c r="HKM12" s="80"/>
      <c r="HKN12" s="79"/>
      <c r="HKO12" s="79"/>
      <c r="HKP12" s="79"/>
      <c r="HKQ12" s="79"/>
      <c r="HKR12" s="76"/>
      <c r="HKS12" s="76"/>
      <c r="HKT12" s="76"/>
      <c r="HKU12" s="77"/>
      <c r="HKV12" s="76"/>
      <c r="HKW12" s="79"/>
      <c r="HKX12" s="79"/>
      <c r="HKY12" s="79"/>
      <c r="HKZ12" s="80"/>
      <c r="HLA12" s="79"/>
      <c r="HLB12" s="79"/>
      <c r="HLC12" s="79"/>
      <c r="HLD12" s="79"/>
      <c r="HLE12" s="76"/>
      <c r="HLF12" s="76"/>
      <c r="HLG12" s="76"/>
      <c r="HLH12" s="77"/>
      <c r="HLI12" s="76"/>
      <c r="HLJ12" s="79"/>
      <c r="HLK12" s="79"/>
      <c r="HLL12" s="79"/>
      <c r="HLM12" s="80"/>
      <c r="HLN12" s="79"/>
      <c r="HLO12" s="79"/>
      <c r="HLP12" s="79"/>
      <c r="HLQ12" s="79"/>
      <c r="HLR12" s="76"/>
      <c r="HLS12" s="76"/>
      <c r="HLT12" s="76"/>
      <c r="HLU12" s="77"/>
      <c r="HLV12" s="76"/>
      <c r="HLW12" s="79"/>
      <c r="HLX12" s="79"/>
      <c r="HLY12" s="79"/>
      <c r="HLZ12" s="80"/>
      <c r="HMA12" s="79"/>
      <c r="HMB12" s="79"/>
      <c r="HMC12" s="79"/>
      <c r="HMD12" s="79"/>
      <c r="HME12" s="76"/>
      <c r="HMF12" s="76"/>
      <c r="HMG12" s="76"/>
      <c r="HMH12" s="77"/>
      <c r="HMI12" s="76"/>
      <c r="HMJ12" s="79"/>
      <c r="HMK12" s="79"/>
      <c r="HML12" s="79"/>
      <c r="HMM12" s="80"/>
      <c r="HMN12" s="79"/>
      <c r="HMO12" s="79"/>
      <c r="HMP12" s="79"/>
      <c r="HMQ12" s="79"/>
      <c r="HMR12" s="76"/>
      <c r="HMS12" s="76"/>
      <c r="HMT12" s="76"/>
      <c r="HMU12" s="77"/>
      <c r="HMV12" s="76"/>
      <c r="HMW12" s="79"/>
      <c r="HMX12" s="79"/>
      <c r="HMY12" s="79"/>
      <c r="HMZ12" s="80"/>
      <c r="HNA12" s="79"/>
      <c r="HNB12" s="79"/>
      <c r="HNC12" s="79"/>
      <c r="HND12" s="79"/>
      <c r="HNE12" s="76"/>
      <c r="HNF12" s="76"/>
      <c r="HNG12" s="76"/>
      <c r="HNH12" s="77"/>
      <c r="HNI12" s="76"/>
      <c r="HNJ12" s="79"/>
      <c r="HNK12" s="79"/>
      <c r="HNL12" s="79"/>
      <c r="HNM12" s="80"/>
      <c r="HNN12" s="79"/>
      <c r="HNO12" s="79"/>
      <c r="HNP12" s="79"/>
      <c r="HNQ12" s="79"/>
      <c r="HNR12" s="76"/>
      <c r="HNS12" s="76"/>
      <c r="HNT12" s="76"/>
      <c r="HNU12" s="77"/>
      <c r="HNV12" s="76"/>
      <c r="HNW12" s="79"/>
      <c r="HNX12" s="79"/>
      <c r="HNY12" s="79"/>
      <c r="HNZ12" s="80"/>
      <c r="HOA12" s="79"/>
      <c r="HOB12" s="79"/>
      <c r="HOC12" s="79"/>
      <c r="HOD12" s="79"/>
      <c r="HOE12" s="76"/>
      <c r="HOF12" s="76"/>
      <c r="HOG12" s="76"/>
      <c r="HOH12" s="77"/>
      <c r="HOI12" s="76"/>
      <c r="HOJ12" s="79"/>
      <c r="HOK12" s="79"/>
      <c r="HOL12" s="79"/>
      <c r="HOM12" s="80"/>
      <c r="HON12" s="79"/>
      <c r="HOO12" s="79"/>
      <c r="HOP12" s="79"/>
      <c r="HOQ12" s="79"/>
      <c r="HOR12" s="76"/>
      <c r="HOS12" s="76"/>
      <c r="HOT12" s="76"/>
      <c r="HOU12" s="77"/>
      <c r="HOV12" s="76"/>
      <c r="HOW12" s="79"/>
      <c r="HOX12" s="79"/>
      <c r="HOY12" s="79"/>
      <c r="HOZ12" s="80"/>
      <c r="HPA12" s="79"/>
      <c r="HPB12" s="79"/>
      <c r="HPC12" s="79"/>
      <c r="HPD12" s="79"/>
      <c r="HPE12" s="76"/>
      <c r="HPF12" s="76"/>
      <c r="HPG12" s="76"/>
      <c r="HPH12" s="77"/>
      <c r="HPI12" s="76"/>
      <c r="HPJ12" s="79"/>
      <c r="HPK12" s="79"/>
      <c r="HPL12" s="79"/>
      <c r="HPM12" s="80"/>
      <c r="HPN12" s="79"/>
      <c r="HPO12" s="79"/>
      <c r="HPP12" s="79"/>
      <c r="HPQ12" s="79"/>
      <c r="HPR12" s="76"/>
      <c r="HPS12" s="76"/>
      <c r="HPT12" s="76"/>
      <c r="HPU12" s="77"/>
      <c r="HPV12" s="76"/>
      <c r="HPW12" s="79"/>
      <c r="HPX12" s="79"/>
      <c r="HPY12" s="79"/>
      <c r="HPZ12" s="80"/>
      <c r="HQA12" s="79"/>
      <c r="HQB12" s="79"/>
      <c r="HQC12" s="79"/>
      <c r="HQD12" s="79"/>
      <c r="HQE12" s="76"/>
      <c r="HQF12" s="76"/>
      <c r="HQG12" s="76"/>
      <c r="HQH12" s="77"/>
      <c r="HQI12" s="76"/>
      <c r="HQJ12" s="79"/>
      <c r="HQK12" s="79"/>
      <c r="HQL12" s="79"/>
      <c r="HQM12" s="80"/>
      <c r="HQN12" s="79"/>
      <c r="HQO12" s="79"/>
      <c r="HQP12" s="79"/>
      <c r="HQQ12" s="79"/>
      <c r="HQR12" s="76"/>
      <c r="HQS12" s="76"/>
      <c r="HQT12" s="76"/>
      <c r="HQU12" s="77"/>
      <c r="HQV12" s="76"/>
      <c r="HQW12" s="79"/>
      <c r="HQX12" s="79"/>
      <c r="HQY12" s="79"/>
      <c r="HQZ12" s="80"/>
      <c r="HRA12" s="79"/>
      <c r="HRB12" s="79"/>
      <c r="HRC12" s="79"/>
      <c r="HRD12" s="79"/>
      <c r="HRE12" s="76"/>
      <c r="HRF12" s="76"/>
      <c r="HRG12" s="76"/>
      <c r="HRH12" s="77"/>
      <c r="HRI12" s="76"/>
      <c r="HRJ12" s="79"/>
      <c r="HRK12" s="79"/>
      <c r="HRL12" s="79"/>
      <c r="HRM12" s="80"/>
      <c r="HRN12" s="79"/>
      <c r="HRO12" s="79"/>
      <c r="HRP12" s="79"/>
      <c r="HRQ12" s="79"/>
      <c r="HRR12" s="76"/>
      <c r="HRS12" s="76"/>
      <c r="HRT12" s="76"/>
      <c r="HRU12" s="77"/>
      <c r="HRV12" s="76"/>
      <c r="HRW12" s="79"/>
      <c r="HRX12" s="79"/>
      <c r="HRY12" s="79"/>
      <c r="HRZ12" s="80"/>
      <c r="HSA12" s="79"/>
      <c r="HSB12" s="79"/>
      <c r="HSC12" s="79"/>
      <c r="HSD12" s="79"/>
      <c r="HSE12" s="76"/>
      <c r="HSF12" s="76"/>
      <c r="HSG12" s="76"/>
      <c r="HSH12" s="77"/>
      <c r="HSI12" s="76"/>
      <c r="HSJ12" s="79"/>
      <c r="HSK12" s="79"/>
      <c r="HSL12" s="79"/>
      <c r="HSM12" s="80"/>
      <c r="HSN12" s="79"/>
      <c r="HSO12" s="79"/>
      <c r="HSP12" s="79"/>
      <c r="HSQ12" s="79"/>
      <c r="HSR12" s="76"/>
      <c r="HSS12" s="76"/>
      <c r="HST12" s="76"/>
      <c r="HSU12" s="77"/>
      <c r="HSV12" s="76"/>
      <c r="HSW12" s="79"/>
      <c r="HSX12" s="79"/>
      <c r="HSY12" s="79"/>
      <c r="HSZ12" s="80"/>
      <c r="HTA12" s="79"/>
      <c r="HTB12" s="79"/>
      <c r="HTC12" s="79"/>
      <c r="HTD12" s="79"/>
      <c r="HTE12" s="76"/>
      <c r="HTF12" s="76"/>
      <c r="HTG12" s="76"/>
      <c r="HTH12" s="77"/>
      <c r="HTI12" s="76"/>
      <c r="HTJ12" s="79"/>
      <c r="HTK12" s="79"/>
      <c r="HTL12" s="79"/>
      <c r="HTM12" s="80"/>
      <c r="HTN12" s="79"/>
      <c r="HTO12" s="79"/>
      <c r="HTP12" s="79"/>
      <c r="HTQ12" s="79"/>
      <c r="HTR12" s="76"/>
      <c r="HTS12" s="76"/>
      <c r="HTT12" s="76"/>
      <c r="HTU12" s="77"/>
      <c r="HTV12" s="76"/>
      <c r="HTW12" s="79"/>
      <c r="HTX12" s="79"/>
      <c r="HTY12" s="79"/>
      <c r="HTZ12" s="80"/>
      <c r="HUA12" s="79"/>
      <c r="HUB12" s="79"/>
      <c r="HUC12" s="79"/>
      <c r="HUD12" s="79"/>
      <c r="HUE12" s="76"/>
      <c r="HUF12" s="76"/>
      <c r="HUG12" s="76"/>
      <c r="HUH12" s="77"/>
      <c r="HUI12" s="76"/>
      <c r="HUJ12" s="79"/>
      <c r="HUK12" s="79"/>
      <c r="HUL12" s="79"/>
      <c r="HUM12" s="80"/>
      <c r="HUN12" s="79"/>
      <c r="HUO12" s="79"/>
      <c r="HUP12" s="79"/>
      <c r="HUQ12" s="79"/>
      <c r="HUR12" s="76"/>
      <c r="HUS12" s="76"/>
      <c r="HUT12" s="76"/>
      <c r="HUU12" s="77"/>
      <c r="HUV12" s="76"/>
      <c r="HUW12" s="79"/>
      <c r="HUX12" s="79"/>
      <c r="HUY12" s="79"/>
      <c r="HUZ12" s="80"/>
      <c r="HVA12" s="79"/>
      <c r="HVB12" s="79"/>
      <c r="HVC12" s="79"/>
      <c r="HVD12" s="79"/>
      <c r="HVE12" s="76"/>
      <c r="HVF12" s="76"/>
      <c r="HVG12" s="76"/>
      <c r="HVH12" s="77"/>
      <c r="HVI12" s="76"/>
      <c r="HVJ12" s="79"/>
      <c r="HVK12" s="79"/>
      <c r="HVL12" s="79"/>
      <c r="HVM12" s="80"/>
      <c r="HVN12" s="79"/>
      <c r="HVO12" s="79"/>
      <c r="HVP12" s="79"/>
      <c r="HVQ12" s="79"/>
      <c r="HVR12" s="76"/>
      <c r="HVS12" s="76"/>
      <c r="HVT12" s="76"/>
      <c r="HVU12" s="77"/>
      <c r="HVV12" s="76"/>
      <c r="HVW12" s="79"/>
      <c r="HVX12" s="79"/>
      <c r="HVY12" s="79"/>
      <c r="HVZ12" s="80"/>
      <c r="HWA12" s="79"/>
      <c r="HWB12" s="79"/>
      <c r="HWC12" s="79"/>
      <c r="HWD12" s="79"/>
      <c r="HWE12" s="76"/>
      <c r="HWF12" s="76"/>
      <c r="HWG12" s="76"/>
      <c r="HWH12" s="77"/>
      <c r="HWI12" s="76"/>
      <c r="HWJ12" s="79"/>
      <c r="HWK12" s="79"/>
      <c r="HWL12" s="79"/>
      <c r="HWM12" s="80"/>
      <c r="HWN12" s="79"/>
      <c r="HWO12" s="79"/>
      <c r="HWP12" s="79"/>
      <c r="HWQ12" s="79"/>
      <c r="HWR12" s="76"/>
      <c r="HWS12" s="76"/>
      <c r="HWT12" s="76"/>
      <c r="HWU12" s="77"/>
      <c r="HWV12" s="76"/>
      <c r="HWW12" s="79"/>
      <c r="HWX12" s="79"/>
      <c r="HWY12" s="79"/>
      <c r="HWZ12" s="80"/>
      <c r="HXA12" s="79"/>
      <c r="HXB12" s="79"/>
      <c r="HXC12" s="79"/>
      <c r="HXD12" s="79"/>
      <c r="HXE12" s="76"/>
      <c r="HXF12" s="76"/>
      <c r="HXG12" s="76"/>
      <c r="HXH12" s="77"/>
      <c r="HXI12" s="76"/>
      <c r="HXJ12" s="79"/>
      <c r="HXK12" s="79"/>
      <c r="HXL12" s="79"/>
      <c r="HXM12" s="80"/>
      <c r="HXN12" s="79"/>
      <c r="HXO12" s="79"/>
      <c r="HXP12" s="79"/>
      <c r="HXQ12" s="79"/>
      <c r="HXR12" s="76"/>
      <c r="HXS12" s="76"/>
      <c r="HXT12" s="76"/>
      <c r="HXU12" s="77"/>
      <c r="HXV12" s="76"/>
      <c r="HXW12" s="79"/>
      <c r="HXX12" s="79"/>
      <c r="HXY12" s="79"/>
      <c r="HXZ12" s="80"/>
      <c r="HYA12" s="79"/>
      <c r="HYB12" s="79"/>
      <c r="HYC12" s="79"/>
      <c r="HYD12" s="79"/>
      <c r="HYE12" s="76"/>
      <c r="HYF12" s="76"/>
      <c r="HYG12" s="76"/>
      <c r="HYH12" s="77"/>
      <c r="HYI12" s="76"/>
      <c r="HYJ12" s="79"/>
      <c r="HYK12" s="79"/>
      <c r="HYL12" s="79"/>
      <c r="HYM12" s="80"/>
      <c r="HYN12" s="79"/>
      <c r="HYO12" s="79"/>
      <c r="HYP12" s="79"/>
      <c r="HYQ12" s="79"/>
      <c r="HYR12" s="76"/>
      <c r="HYS12" s="76"/>
      <c r="HYT12" s="76"/>
      <c r="HYU12" s="77"/>
      <c r="HYV12" s="76"/>
      <c r="HYW12" s="79"/>
      <c r="HYX12" s="79"/>
      <c r="HYY12" s="79"/>
      <c r="HYZ12" s="80"/>
      <c r="HZA12" s="79"/>
      <c r="HZB12" s="79"/>
      <c r="HZC12" s="79"/>
      <c r="HZD12" s="79"/>
      <c r="HZE12" s="76"/>
      <c r="HZF12" s="76"/>
      <c r="HZG12" s="76"/>
      <c r="HZH12" s="77"/>
      <c r="HZI12" s="76"/>
      <c r="HZJ12" s="79"/>
      <c r="HZK12" s="79"/>
      <c r="HZL12" s="79"/>
      <c r="HZM12" s="80"/>
      <c r="HZN12" s="79"/>
      <c r="HZO12" s="79"/>
      <c r="HZP12" s="79"/>
      <c r="HZQ12" s="79"/>
      <c r="HZR12" s="76"/>
      <c r="HZS12" s="76"/>
      <c r="HZT12" s="76"/>
      <c r="HZU12" s="77"/>
      <c r="HZV12" s="76"/>
      <c r="HZW12" s="79"/>
      <c r="HZX12" s="79"/>
      <c r="HZY12" s="79"/>
      <c r="HZZ12" s="80"/>
      <c r="IAA12" s="79"/>
      <c r="IAB12" s="79"/>
      <c r="IAC12" s="79"/>
      <c r="IAD12" s="79"/>
      <c r="IAE12" s="76"/>
      <c r="IAF12" s="76"/>
      <c r="IAG12" s="76"/>
      <c r="IAH12" s="77"/>
      <c r="IAI12" s="76"/>
      <c r="IAJ12" s="79"/>
      <c r="IAK12" s="79"/>
      <c r="IAL12" s="79"/>
      <c r="IAM12" s="80"/>
      <c r="IAN12" s="79"/>
      <c r="IAO12" s="79"/>
      <c r="IAP12" s="79"/>
      <c r="IAQ12" s="79"/>
      <c r="IAR12" s="76"/>
      <c r="IAS12" s="76"/>
      <c r="IAT12" s="76"/>
      <c r="IAU12" s="77"/>
      <c r="IAV12" s="76"/>
      <c r="IAW12" s="79"/>
      <c r="IAX12" s="79"/>
      <c r="IAY12" s="79"/>
      <c r="IAZ12" s="80"/>
      <c r="IBA12" s="79"/>
      <c r="IBB12" s="79"/>
      <c r="IBC12" s="79"/>
      <c r="IBD12" s="79"/>
      <c r="IBE12" s="76"/>
      <c r="IBF12" s="76"/>
      <c r="IBG12" s="76"/>
      <c r="IBH12" s="77"/>
      <c r="IBI12" s="76"/>
      <c r="IBJ12" s="79"/>
      <c r="IBK12" s="79"/>
      <c r="IBL12" s="79"/>
      <c r="IBM12" s="80"/>
      <c r="IBN12" s="79"/>
      <c r="IBO12" s="79"/>
      <c r="IBP12" s="79"/>
      <c r="IBQ12" s="79"/>
      <c r="IBR12" s="76"/>
      <c r="IBS12" s="76"/>
      <c r="IBT12" s="76"/>
      <c r="IBU12" s="77"/>
      <c r="IBV12" s="76"/>
      <c r="IBW12" s="79"/>
      <c r="IBX12" s="79"/>
      <c r="IBY12" s="79"/>
      <c r="IBZ12" s="80"/>
      <c r="ICA12" s="79"/>
      <c r="ICB12" s="79"/>
      <c r="ICC12" s="79"/>
      <c r="ICD12" s="79"/>
      <c r="ICE12" s="76"/>
      <c r="ICF12" s="76"/>
      <c r="ICG12" s="76"/>
      <c r="ICH12" s="77"/>
      <c r="ICI12" s="76"/>
      <c r="ICJ12" s="79"/>
      <c r="ICK12" s="79"/>
      <c r="ICL12" s="79"/>
      <c r="ICM12" s="80"/>
      <c r="ICN12" s="79"/>
      <c r="ICO12" s="79"/>
      <c r="ICP12" s="79"/>
      <c r="ICQ12" s="79"/>
      <c r="ICR12" s="76"/>
      <c r="ICS12" s="76"/>
      <c r="ICT12" s="76"/>
      <c r="ICU12" s="77"/>
      <c r="ICV12" s="76"/>
      <c r="ICW12" s="79"/>
      <c r="ICX12" s="79"/>
      <c r="ICY12" s="79"/>
      <c r="ICZ12" s="80"/>
      <c r="IDA12" s="79"/>
      <c r="IDB12" s="79"/>
      <c r="IDC12" s="79"/>
      <c r="IDD12" s="79"/>
      <c r="IDE12" s="76"/>
      <c r="IDF12" s="76"/>
      <c r="IDG12" s="76"/>
      <c r="IDH12" s="77"/>
      <c r="IDI12" s="76"/>
      <c r="IDJ12" s="79"/>
      <c r="IDK12" s="79"/>
      <c r="IDL12" s="79"/>
      <c r="IDM12" s="80"/>
      <c r="IDN12" s="79"/>
      <c r="IDO12" s="79"/>
      <c r="IDP12" s="79"/>
      <c r="IDQ12" s="79"/>
      <c r="IDR12" s="76"/>
      <c r="IDS12" s="76"/>
      <c r="IDT12" s="76"/>
      <c r="IDU12" s="77"/>
      <c r="IDV12" s="76"/>
      <c r="IDW12" s="79"/>
      <c r="IDX12" s="79"/>
      <c r="IDY12" s="79"/>
      <c r="IDZ12" s="80"/>
      <c r="IEA12" s="79"/>
      <c r="IEB12" s="79"/>
      <c r="IEC12" s="79"/>
      <c r="IED12" s="79"/>
      <c r="IEE12" s="76"/>
      <c r="IEF12" s="76"/>
      <c r="IEG12" s="76"/>
      <c r="IEH12" s="77"/>
      <c r="IEI12" s="76"/>
      <c r="IEJ12" s="79"/>
      <c r="IEK12" s="79"/>
      <c r="IEL12" s="79"/>
      <c r="IEM12" s="80"/>
      <c r="IEN12" s="79"/>
      <c r="IEO12" s="79"/>
      <c r="IEP12" s="79"/>
      <c r="IEQ12" s="79"/>
      <c r="IER12" s="76"/>
      <c r="IES12" s="76"/>
      <c r="IET12" s="76"/>
      <c r="IEU12" s="77"/>
      <c r="IEV12" s="76"/>
      <c r="IEW12" s="79"/>
      <c r="IEX12" s="79"/>
      <c r="IEY12" s="79"/>
      <c r="IEZ12" s="80"/>
      <c r="IFA12" s="79"/>
      <c r="IFB12" s="79"/>
      <c r="IFC12" s="79"/>
      <c r="IFD12" s="79"/>
      <c r="IFE12" s="76"/>
      <c r="IFF12" s="76"/>
      <c r="IFG12" s="76"/>
      <c r="IFH12" s="77"/>
      <c r="IFI12" s="76"/>
      <c r="IFJ12" s="79"/>
      <c r="IFK12" s="79"/>
      <c r="IFL12" s="79"/>
      <c r="IFM12" s="80"/>
      <c r="IFN12" s="79"/>
      <c r="IFO12" s="79"/>
      <c r="IFP12" s="79"/>
      <c r="IFQ12" s="79"/>
      <c r="IFR12" s="76"/>
      <c r="IFS12" s="76"/>
      <c r="IFT12" s="76"/>
      <c r="IFU12" s="77"/>
      <c r="IFV12" s="76"/>
      <c r="IFW12" s="79"/>
      <c r="IFX12" s="79"/>
      <c r="IFY12" s="79"/>
      <c r="IFZ12" s="80"/>
      <c r="IGA12" s="79"/>
      <c r="IGB12" s="79"/>
      <c r="IGC12" s="79"/>
      <c r="IGD12" s="79"/>
      <c r="IGE12" s="76"/>
      <c r="IGF12" s="76"/>
      <c r="IGG12" s="76"/>
      <c r="IGH12" s="77"/>
      <c r="IGI12" s="76"/>
      <c r="IGJ12" s="79"/>
      <c r="IGK12" s="79"/>
      <c r="IGL12" s="79"/>
      <c r="IGM12" s="80"/>
      <c r="IGN12" s="79"/>
      <c r="IGO12" s="79"/>
      <c r="IGP12" s="79"/>
      <c r="IGQ12" s="79"/>
      <c r="IGR12" s="76"/>
      <c r="IGS12" s="76"/>
      <c r="IGT12" s="76"/>
      <c r="IGU12" s="77"/>
      <c r="IGV12" s="76"/>
      <c r="IGW12" s="79"/>
      <c r="IGX12" s="79"/>
      <c r="IGY12" s="79"/>
      <c r="IGZ12" s="80"/>
      <c r="IHA12" s="79"/>
      <c r="IHB12" s="79"/>
      <c r="IHC12" s="79"/>
      <c r="IHD12" s="79"/>
      <c r="IHE12" s="76"/>
      <c r="IHF12" s="76"/>
      <c r="IHG12" s="76"/>
      <c r="IHH12" s="77"/>
      <c r="IHI12" s="76"/>
      <c r="IHJ12" s="79"/>
      <c r="IHK12" s="79"/>
      <c r="IHL12" s="79"/>
      <c r="IHM12" s="80"/>
      <c r="IHN12" s="79"/>
      <c r="IHO12" s="79"/>
      <c r="IHP12" s="79"/>
      <c r="IHQ12" s="79"/>
      <c r="IHR12" s="76"/>
      <c r="IHS12" s="76"/>
      <c r="IHT12" s="76"/>
      <c r="IHU12" s="77"/>
      <c r="IHV12" s="76"/>
      <c r="IHW12" s="79"/>
      <c r="IHX12" s="79"/>
      <c r="IHY12" s="79"/>
      <c r="IHZ12" s="80"/>
      <c r="IIA12" s="79"/>
      <c r="IIB12" s="79"/>
      <c r="IIC12" s="79"/>
      <c r="IID12" s="79"/>
      <c r="IIE12" s="76"/>
      <c r="IIF12" s="76"/>
      <c r="IIG12" s="76"/>
      <c r="IIH12" s="77"/>
      <c r="III12" s="76"/>
      <c r="IIJ12" s="79"/>
      <c r="IIK12" s="79"/>
      <c r="IIL12" s="79"/>
      <c r="IIM12" s="80"/>
      <c r="IIN12" s="79"/>
      <c r="IIO12" s="79"/>
      <c r="IIP12" s="79"/>
      <c r="IIQ12" s="79"/>
      <c r="IIR12" s="76"/>
      <c r="IIS12" s="76"/>
      <c r="IIT12" s="76"/>
      <c r="IIU12" s="77"/>
      <c r="IIV12" s="76"/>
      <c r="IIW12" s="79"/>
      <c r="IIX12" s="79"/>
      <c r="IIY12" s="79"/>
      <c r="IIZ12" s="80"/>
      <c r="IJA12" s="79"/>
      <c r="IJB12" s="79"/>
      <c r="IJC12" s="79"/>
      <c r="IJD12" s="79"/>
      <c r="IJE12" s="76"/>
      <c r="IJF12" s="76"/>
      <c r="IJG12" s="76"/>
      <c r="IJH12" s="77"/>
      <c r="IJI12" s="76"/>
      <c r="IJJ12" s="79"/>
      <c r="IJK12" s="79"/>
      <c r="IJL12" s="79"/>
      <c r="IJM12" s="80"/>
      <c r="IJN12" s="79"/>
      <c r="IJO12" s="79"/>
      <c r="IJP12" s="79"/>
      <c r="IJQ12" s="79"/>
      <c r="IJR12" s="76"/>
      <c r="IJS12" s="76"/>
      <c r="IJT12" s="76"/>
      <c r="IJU12" s="77"/>
      <c r="IJV12" s="76"/>
      <c r="IJW12" s="79"/>
      <c r="IJX12" s="79"/>
      <c r="IJY12" s="79"/>
      <c r="IJZ12" s="80"/>
      <c r="IKA12" s="79"/>
      <c r="IKB12" s="79"/>
      <c r="IKC12" s="79"/>
      <c r="IKD12" s="79"/>
      <c r="IKE12" s="76"/>
      <c r="IKF12" s="76"/>
      <c r="IKG12" s="76"/>
      <c r="IKH12" s="77"/>
      <c r="IKI12" s="76"/>
      <c r="IKJ12" s="79"/>
      <c r="IKK12" s="79"/>
      <c r="IKL12" s="79"/>
      <c r="IKM12" s="80"/>
      <c r="IKN12" s="79"/>
      <c r="IKO12" s="79"/>
      <c r="IKP12" s="79"/>
      <c r="IKQ12" s="79"/>
      <c r="IKR12" s="76"/>
      <c r="IKS12" s="76"/>
      <c r="IKT12" s="76"/>
      <c r="IKU12" s="77"/>
      <c r="IKV12" s="76"/>
      <c r="IKW12" s="79"/>
      <c r="IKX12" s="79"/>
      <c r="IKY12" s="79"/>
      <c r="IKZ12" s="80"/>
      <c r="ILA12" s="79"/>
      <c r="ILB12" s="79"/>
      <c r="ILC12" s="79"/>
      <c r="ILD12" s="79"/>
      <c r="ILE12" s="76"/>
      <c r="ILF12" s="76"/>
      <c r="ILG12" s="76"/>
      <c r="ILH12" s="77"/>
      <c r="ILI12" s="76"/>
      <c r="ILJ12" s="79"/>
      <c r="ILK12" s="79"/>
      <c r="ILL12" s="79"/>
      <c r="ILM12" s="80"/>
      <c r="ILN12" s="79"/>
      <c r="ILO12" s="79"/>
      <c r="ILP12" s="79"/>
      <c r="ILQ12" s="79"/>
      <c r="ILR12" s="76"/>
      <c r="ILS12" s="76"/>
      <c r="ILT12" s="76"/>
      <c r="ILU12" s="77"/>
      <c r="ILV12" s="76"/>
      <c r="ILW12" s="79"/>
      <c r="ILX12" s="79"/>
      <c r="ILY12" s="79"/>
      <c r="ILZ12" s="80"/>
      <c r="IMA12" s="79"/>
      <c r="IMB12" s="79"/>
      <c r="IMC12" s="79"/>
      <c r="IMD12" s="79"/>
      <c r="IME12" s="76"/>
      <c r="IMF12" s="76"/>
      <c r="IMG12" s="76"/>
      <c r="IMH12" s="77"/>
      <c r="IMI12" s="76"/>
      <c r="IMJ12" s="79"/>
      <c r="IMK12" s="79"/>
      <c r="IML12" s="79"/>
      <c r="IMM12" s="80"/>
      <c r="IMN12" s="79"/>
      <c r="IMO12" s="79"/>
      <c r="IMP12" s="79"/>
      <c r="IMQ12" s="79"/>
      <c r="IMR12" s="76"/>
      <c r="IMS12" s="76"/>
      <c r="IMT12" s="76"/>
      <c r="IMU12" s="77"/>
      <c r="IMV12" s="76"/>
      <c r="IMW12" s="79"/>
      <c r="IMX12" s="79"/>
      <c r="IMY12" s="79"/>
      <c r="IMZ12" s="80"/>
      <c r="INA12" s="79"/>
      <c r="INB12" s="79"/>
      <c r="INC12" s="79"/>
      <c r="IND12" s="79"/>
      <c r="INE12" s="76"/>
      <c r="INF12" s="76"/>
      <c r="ING12" s="76"/>
      <c r="INH12" s="77"/>
      <c r="INI12" s="76"/>
      <c r="INJ12" s="79"/>
      <c r="INK12" s="79"/>
      <c r="INL12" s="79"/>
      <c r="INM12" s="80"/>
      <c r="INN12" s="79"/>
      <c r="INO12" s="79"/>
      <c r="INP12" s="79"/>
      <c r="INQ12" s="79"/>
      <c r="INR12" s="76"/>
      <c r="INS12" s="76"/>
      <c r="INT12" s="76"/>
      <c r="INU12" s="77"/>
      <c r="INV12" s="76"/>
      <c r="INW12" s="79"/>
      <c r="INX12" s="79"/>
      <c r="INY12" s="79"/>
      <c r="INZ12" s="80"/>
      <c r="IOA12" s="79"/>
      <c r="IOB12" s="79"/>
      <c r="IOC12" s="79"/>
      <c r="IOD12" s="79"/>
      <c r="IOE12" s="76"/>
      <c r="IOF12" s="76"/>
      <c r="IOG12" s="76"/>
      <c r="IOH12" s="77"/>
      <c r="IOI12" s="76"/>
      <c r="IOJ12" s="79"/>
      <c r="IOK12" s="79"/>
      <c r="IOL12" s="79"/>
      <c r="IOM12" s="80"/>
      <c r="ION12" s="79"/>
      <c r="IOO12" s="79"/>
      <c r="IOP12" s="79"/>
      <c r="IOQ12" s="79"/>
      <c r="IOR12" s="76"/>
      <c r="IOS12" s="76"/>
      <c r="IOT12" s="76"/>
      <c r="IOU12" s="77"/>
      <c r="IOV12" s="76"/>
      <c r="IOW12" s="79"/>
      <c r="IOX12" s="79"/>
      <c r="IOY12" s="79"/>
      <c r="IOZ12" s="80"/>
      <c r="IPA12" s="79"/>
      <c r="IPB12" s="79"/>
      <c r="IPC12" s="79"/>
      <c r="IPD12" s="79"/>
      <c r="IPE12" s="76"/>
      <c r="IPF12" s="76"/>
      <c r="IPG12" s="76"/>
      <c r="IPH12" s="77"/>
      <c r="IPI12" s="76"/>
      <c r="IPJ12" s="79"/>
      <c r="IPK12" s="79"/>
      <c r="IPL12" s="79"/>
      <c r="IPM12" s="80"/>
      <c r="IPN12" s="79"/>
      <c r="IPO12" s="79"/>
      <c r="IPP12" s="79"/>
      <c r="IPQ12" s="79"/>
      <c r="IPR12" s="76"/>
      <c r="IPS12" s="76"/>
      <c r="IPT12" s="76"/>
      <c r="IPU12" s="77"/>
      <c r="IPV12" s="76"/>
      <c r="IPW12" s="79"/>
      <c r="IPX12" s="79"/>
      <c r="IPY12" s="79"/>
      <c r="IPZ12" s="80"/>
      <c r="IQA12" s="79"/>
      <c r="IQB12" s="79"/>
      <c r="IQC12" s="79"/>
      <c r="IQD12" s="79"/>
      <c r="IQE12" s="76"/>
      <c r="IQF12" s="76"/>
      <c r="IQG12" s="76"/>
      <c r="IQH12" s="77"/>
      <c r="IQI12" s="76"/>
      <c r="IQJ12" s="79"/>
      <c r="IQK12" s="79"/>
      <c r="IQL12" s="79"/>
      <c r="IQM12" s="80"/>
      <c r="IQN12" s="79"/>
      <c r="IQO12" s="79"/>
      <c r="IQP12" s="79"/>
      <c r="IQQ12" s="79"/>
      <c r="IQR12" s="76"/>
      <c r="IQS12" s="76"/>
      <c r="IQT12" s="76"/>
      <c r="IQU12" s="77"/>
      <c r="IQV12" s="76"/>
      <c r="IQW12" s="79"/>
      <c r="IQX12" s="79"/>
      <c r="IQY12" s="79"/>
      <c r="IQZ12" s="80"/>
      <c r="IRA12" s="79"/>
      <c r="IRB12" s="79"/>
      <c r="IRC12" s="79"/>
      <c r="IRD12" s="79"/>
      <c r="IRE12" s="76"/>
      <c r="IRF12" s="76"/>
      <c r="IRG12" s="76"/>
      <c r="IRH12" s="77"/>
      <c r="IRI12" s="76"/>
      <c r="IRJ12" s="79"/>
      <c r="IRK12" s="79"/>
      <c r="IRL12" s="79"/>
      <c r="IRM12" s="80"/>
      <c r="IRN12" s="79"/>
      <c r="IRO12" s="79"/>
      <c r="IRP12" s="79"/>
      <c r="IRQ12" s="79"/>
      <c r="IRR12" s="76"/>
      <c r="IRS12" s="76"/>
      <c r="IRT12" s="76"/>
      <c r="IRU12" s="77"/>
      <c r="IRV12" s="76"/>
      <c r="IRW12" s="79"/>
      <c r="IRX12" s="79"/>
      <c r="IRY12" s="79"/>
      <c r="IRZ12" s="80"/>
      <c r="ISA12" s="79"/>
      <c r="ISB12" s="79"/>
      <c r="ISC12" s="79"/>
      <c r="ISD12" s="79"/>
      <c r="ISE12" s="76"/>
      <c r="ISF12" s="76"/>
      <c r="ISG12" s="76"/>
      <c r="ISH12" s="77"/>
      <c r="ISI12" s="76"/>
      <c r="ISJ12" s="79"/>
      <c r="ISK12" s="79"/>
      <c r="ISL12" s="79"/>
      <c r="ISM12" s="80"/>
      <c r="ISN12" s="79"/>
      <c r="ISO12" s="79"/>
      <c r="ISP12" s="79"/>
      <c r="ISQ12" s="79"/>
      <c r="ISR12" s="76"/>
      <c r="ISS12" s="76"/>
      <c r="IST12" s="76"/>
      <c r="ISU12" s="77"/>
      <c r="ISV12" s="76"/>
      <c r="ISW12" s="79"/>
      <c r="ISX12" s="79"/>
      <c r="ISY12" s="79"/>
      <c r="ISZ12" s="80"/>
      <c r="ITA12" s="79"/>
      <c r="ITB12" s="79"/>
      <c r="ITC12" s="79"/>
      <c r="ITD12" s="79"/>
      <c r="ITE12" s="76"/>
      <c r="ITF12" s="76"/>
      <c r="ITG12" s="76"/>
      <c r="ITH12" s="77"/>
      <c r="ITI12" s="76"/>
      <c r="ITJ12" s="79"/>
      <c r="ITK12" s="79"/>
      <c r="ITL12" s="79"/>
      <c r="ITM12" s="80"/>
      <c r="ITN12" s="79"/>
      <c r="ITO12" s="79"/>
      <c r="ITP12" s="79"/>
      <c r="ITQ12" s="79"/>
      <c r="ITR12" s="76"/>
      <c r="ITS12" s="76"/>
      <c r="ITT12" s="76"/>
      <c r="ITU12" s="77"/>
      <c r="ITV12" s="76"/>
      <c r="ITW12" s="79"/>
      <c r="ITX12" s="79"/>
      <c r="ITY12" s="79"/>
      <c r="ITZ12" s="80"/>
      <c r="IUA12" s="79"/>
      <c r="IUB12" s="79"/>
      <c r="IUC12" s="79"/>
      <c r="IUD12" s="79"/>
      <c r="IUE12" s="76"/>
      <c r="IUF12" s="76"/>
      <c r="IUG12" s="76"/>
      <c r="IUH12" s="77"/>
      <c r="IUI12" s="76"/>
      <c r="IUJ12" s="79"/>
      <c r="IUK12" s="79"/>
      <c r="IUL12" s="79"/>
      <c r="IUM12" s="80"/>
      <c r="IUN12" s="79"/>
      <c r="IUO12" s="79"/>
      <c r="IUP12" s="79"/>
      <c r="IUQ12" s="79"/>
      <c r="IUR12" s="76"/>
      <c r="IUS12" s="76"/>
      <c r="IUT12" s="76"/>
      <c r="IUU12" s="77"/>
      <c r="IUV12" s="76"/>
      <c r="IUW12" s="79"/>
      <c r="IUX12" s="79"/>
      <c r="IUY12" s="79"/>
      <c r="IUZ12" s="80"/>
      <c r="IVA12" s="79"/>
      <c r="IVB12" s="79"/>
      <c r="IVC12" s="79"/>
      <c r="IVD12" s="79"/>
      <c r="IVE12" s="76"/>
      <c r="IVF12" s="76"/>
      <c r="IVG12" s="76"/>
      <c r="IVH12" s="77"/>
      <c r="IVI12" s="76"/>
      <c r="IVJ12" s="79"/>
      <c r="IVK12" s="79"/>
      <c r="IVL12" s="79"/>
      <c r="IVM12" s="80"/>
      <c r="IVN12" s="79"/>
      <c r="IVO12" s="79"/>
      <c r="IVP12" s="79"/>
      <c r="IVQ12" s="79"/>
      <c r="IVR12" s="76"/>
      <c r="IVS12" s="76"/>
      <c r="IVT12" s="76"/>
      <c r="IVU12" s="77"/>
      <c r="IVV12" s="76"/>
      <c r="IVW12" s="79"/>
      <c r="IVX12" s="79"/>
      <c r="IVY12" s="79"/>
      <c r="IVZ12" s="80"/>
      <c r="IWA12" s="79"/>
      <c r="IWB12" s="79"/>
      <c r="IWC12" s="79"/>
      <c r="IWD12" s="79"/>
      <c r="IWE12" s="76"/>
      <c r="IWF12" s="76"/>
      <c r="IWG12" s="76"/>
      <c r="IWH12" s="77"/>
      <c r="IWI12" s="76"/>
      <c r="IWJ12" s="79"/>
      <c r="IWK12" s="79"/>
      <c r="IWL12" s="79"/>
      <c r="IWM12" s="80"/>
      <c r="IWN12" s="79"/>
      <c r="IWO12" s="79"/>
      <c r="IWP12" s="79"/>
      <c r="IWQ12" s="79"/>
      <c r="IWR12" s="76"/>
      <c r="IWS12" s="76"/>
      <c r="IWT12" s="76"/>
      <c r="IWU12" s="77"/>
      <c r="IWV12" s="76"/>
      <c r="IWW12" s="79"/>
      <c r="IWX12" s="79"/>
      <c r="IWY12" s="79"/>
      <c r="IWZ12" s="80"/>
      <c r="IXA12" s="79"/>
      <c r="IXB12" s="79"/>
      <c r="IXC12" s="79"/>
      <c r="IXD12" s="79"/>
      <c r="IXE12" s="76"/>
      <c r="IXF12" s="76"/>
      <c r="IXG12" s="76"/>
      <c r="IXH12" s="77"/>
      <c r="IXI12" s="76"/>
      <c r="IXJ12" s="79"/>
      <c r="IXK12" s="79"/>
      <c r="IXL12" s="79"/>
      <c r="IXM12" s="80"/>
      <c r="IXN12" s="79"/>
      <c r="IXO12" s="79"/>
      <c r="IXP12" s="79"/>
      <c r="IXQ12" s="79"/>
      <c r="IXR12" s="76"/>
      <c r="IXS12" s="76"/>
      <c r="IXT12" s="76"/>
      <c r="IXU12" s="77"/>
      <c r="IXV12" s="76"/>
      <c r="IXW12" s="79"/>
      <c r="IXX12" s="79"/>
      <c r="IXY12" s="79"/>
      <c r="IXZ12" s="80"/>
      <c r="IYA12" s="79"/>
      <c r="IYB12" s="79"/>
      <c r="IYC12" s="79"/>
      <c r="IYD12" s="79"/>
      <c r="IYE12" s="76"/>
      <c r="IYF12" s="76"/>
      <c r="IYG12" s="76"/>
      <c r="IYH12" s="77"/>
      <c r="IYI12" s="76"/>
      <c r="IYJ12" s="79"/>
      <c r="IYK12" s="79"/>
      <c r="IYL12" s="79"/>
      <c r="IYM12" s="80"/>
      <c r="IYN12" s="79"/>
      <c r="IYO12" s="79"/>
      <c r="IYP12" s="79"/>
      <c r="IYQ12" s="79"/>
      <c r="IYR12" s="76"/>
      <c r="IYS12" s="76"/>
      <c r="IYT12" s="76"/>
      <c r="IYU12" s="77"/>
      <c r="IYV12" s="76"/>
      <c r="IYW12" s="79"/>
      <c r="IYX12" s="79"/>
      <c r="IYY12" s="79"/>
      <c r="IYZ12" s="80"/>
      <c r="IZA12" s="79"/>
      <c r="IZB12" s="79"/>
      <c r="IZC12" s="79"/>
      <c r="IZD12" s="79"/>
      <c r="IZE12" s="76"/>
      <c r="IZF12" s="76"/>
      <c r="IZG12" s="76"/>
      <c r="IZH12" s="77"/>
      <c r="IZI12" s="76"/>
      <c r="IZJ12" s="79"/>
      <c r="IZK12" s="79"/>
      <c r="IZL12" s="79"/>
      <c r="IZM12" s="80"/>
      <c r="IZN12" s="79"/>
      <c r="IZO12" s="79"/>
      <c r="IZP12" s="79"/>
      <c r="IZQ12" s="79"/>
      <c r="IZR12" s="76"/>
      <c r="IZS12" s="76"/>
      <c r="IZT12" s="76"/>
      <c r="IZU12" s="77"/>
      <c r="IZV12" s="76"/>
      <c r="IZW12" s="79"/>
      <c r="IZX12" s="79"/>
      <c r="IZY12" s="79"/>
      <c r="IZZ12" s="80"/>
      <c r="JAA12" s="79"/>
      <c r="JAB12" s="79"/>
      <c r="JAC12" s="79"/>
      <c r="JAD12" s="79"/>
      <c r="JAE12" s="76"/>
      <c r="JAF12" s="76"/>
      <c r="JAG12" s="76"/>
      <c r="JAH12" s="77"/>
      <c r="JAI12" s="76"/>
      <c r="JAJ12" s="79"/>
      <c r="JAK12" s="79"/>
      <c r="JAL12" s="79"/>
      <c r="JAM12" s="80"/>
      <c r="JAN12" s="79"/>
      <c r="JAO12" s="79"/>
      <c r="JAP12" s="79"/>
      <c r="JAQ12" s="79"/>
      <c r="JAR12" s="76"/>
      <c r="JAS12" s="76"/>
      <c r="JAT12" s="76"/>
      <c r="JAU12" s="77"/>
      <c r="JAV12" s="76"/>
      <c r="JAW12" s="79"/>
      <c r="JAX12" s="79"/>
      <c r="JAY12" s="79"/>
      <c r="JAZ12" s="80"/>
      <c r="JBA12" s="79"/>
      <c r="JBB12" s="79"/>
      <c r="JBC12" s="79"/>
      <c r="JBD12" s="79"/>
      <c r="JBE12" s="76"/>
      <c r="JBF12" s="76"/>
      <c r="JBG12" s="76"/>
      <c r="JBH12" s="77"/>
      <c r="JBI12" s="76"/>
      <c r="JBJ12" s="79"/>
      <c r="JBK12" s="79"/>
      <c r="JBL12" s="79"/>
      <c r="JBM12" s="80"/>
      <c r="JBN12" s="79"/>
      <c r="JBO12" s="79"/>
      <c r="JBP12" s="79"/>
      <c r="JBQ12" s="79"/>
      <c r="JBR12" s="76"/>
      <c r="JBS12" s="76"/>
      <c r="JBT12" s="76"/>
      <c r="JBU12" s="77"/>
      <c r="JBV12" s="76"/>
      <c r="JBW12" s="79"/>
      <c r="JBX12" s="79"/>
      <c r="JBY12" s="79"/>
      <c r="JBZ12" s="80"/>
      <c r="JCA12" s="79"/>
      <c r="JCB12" s="79"/>
      <c r="JCC12" s="79"/>
      <c r="JCD12" s="79"/>
      <c r="JCE12" s="76"/>
      <c r="JCF12" s="76"/>
      <c r="JCG12" s="76"/>
      <c r="JCH12" s="77"/>
      <c r="JCI12" s="76"/>
      <c r="JCJ12" s="79"/>
      <c r="JCK12" s="79"/>
      <c r="JCL12" s="79"/>
      <c r="JCM12" s="80"/>
      <c r="JCN12" s="79"/>
      <c r="JCO12" s="79"/>
      <c r="JCP12" s="79"/>
      <c r="JCQ12" s="79"/>
      <c r="JCR12" s="76"/>
      <c r="JCS12" s="76"/>
      <c r="JCT12" s="76"/>
      <c r="JCU12" s="77"/>
      <c r="JCV12" s="76"/>
      <c r="JCW12" s="79"/>
      <c r="JCX12" s="79"/>
      <c r="JCY12" s="79"/>
      <c r="JCZ12" s="80"/>
      <c r="JDA12" s="79"/>
      <c r="JDB12" s="79"/>
      <c r="JDC12" s="79"/>
      <c r="JDD12" s="79"/>
      <c r="JDE12" s="76"/>
      <c r="JDF12" s="76"/>
      <c r="JDG12" s="76"/>
      <c r="JDH12" s="77"/>
      <c r="JDI12" s="76"/>
      <c r="JDJ12" s="79"/>
      <c r="JDK12" s="79"/>
      <c r="JDL12" s="79"/>
      <c r="JDM12" s="80"/>
      <c r="JDN12" s="79"/>
      <c r="JDO12" s="79"/>
      <c r="JDP12" s="79"/>
      <c r="JDQ12" s="79"/>
      <c r="JDR12" s="76"/>
      <c r="JDS12" s="76"/>
      <c r="JDT12" s="76"/>
      <c r="JDU12" s="77"/>
      <c r="JDV12" s="76"/>
      <c r="JDW12" s="79"/>
      <c r="JDX12" s="79"/>
      <c r="JDY12" s="79"/>
      <c r="JDZ12" s="80"/>
      <c r="JEA12" s="79"/>
      <c r="JEB12" s="79"/>
      <c r="JEC12" s="79"/>
      <c r="JED12" s="79"/>
      <c r="JEE12" s="76"/>
      <c r="JEF12" s="76"/>
      <c r="JEG12" s="76"/>
      <c r="JEH12" s="77"/>
      <c r="JEI12" s="76"/>
      <c r="JEJ12" s="79"/>
      <c r="JEK12" s="79"/>
      <c r="JEL12" s="79"/>
      <c r="JEM12" s="80"/>
      <c r="JEN12" s="79"/>
      <c r="JEO12" s="79"/>
      <c r="JEP12" s="79"/>
      <c r="JEQ12" s="79"/>
      <c r="JER12" s="76"/>
      <c r="JES12" s="76"/>
      <c r="JET12" s="76"/>
      <c r="JEU12" s="77"/>
      <c r="JEV12" s="76"/>
      <c r="JEW12" s="79"/>
      <c r="JEX12" s="79"/>
      <c r="JEY12" s="79"/>
      <c r="JEZ12" s="80"/>
      <c r="JFA12" s="79"/>
      <c r="JFB12" s="79"/>
      <c r="JFC12" s="79"/>
      <c r="JFD12" s="79"/>
      <c r="JFE12" s="76"/>
      <c r="JFF12" s="76"/>
      <c r="JFG12" s="76"/>
      <c r="JFH12" s="77"/>
      <c r="JFI12" s="76"/>
      <c r="JFJ12" s="79"/>
      <c r="JFK12" s="79"/>
      <c r="JFL12" s="79"/>
      <c r="JFM12" s="80"/>
      <c r="JFN12" s="79"/>
      <c r="JFO12" s="79"/>
      <c r="JFP12" s="79"/>
      <c r="JFQ12" s="79"/>
      <c r="JFR12" s="76"/>
      <c r="JFS12" s="76"/>
      <c r="JFT12" s="76"/>
      <c r="JFU12" s="77"/>
      <c r="JFV12" s="76"/>
      <c r="JFW12" s="79"/>
      <c r="JFX12" s="79"/>
      <c r="JFY12" s="79"/>
      <c r="JFZ12" s="80"/>
      <c r="JGA12" s="79"/>
      <c r="JGB12" s="79"/>
      <c r="JGC12" s="79"/>
      <c r="JGD12" s="79"/>
      <c r="JGE12" s="76"/>
      <c r="JGF12" s="76"/>
      <c r="JGG12" s="76"/>
      <c r="JGH12" s="77"/>
      <c r="JGI12" s="76"/>
      <c r="JGJ12" s="79"/>
      <c r="JGK12" s="79"/>
      <c r="JGL12" s="79"/>
      <c r="JGM12" s="80"/>
      <c r="JGN12" s="79"/>
      <c r="JGO12" s="79"/>
      <c r="JGP12" s="79"/>
      <c r="JGQ12" s="79"/>
      <c r="JGR12" s="76"/>
      <c r="JGS12" s="76"/>
      <c r="JGT12" s="76"/>
      <c r="JGU12" s="77"/>
      <c r="JGV12" s="76"/>
      <c r="JGW12" s="79"/>
      <c r="JGX12" s="79"/>
      <c r="JGY12" s="79"/>
      <c r="JGZ12" s="80"/>
      <c r="JHA12" s="79"/>
      <c r="JHB12" s="79"/>
      <c r="JHC12" s="79"/>
      <c r="JHD12" s="79"/>
      <c r="JHE12" s="76"/>
      <c r="JHF12" s="76"/>
      <c r="JHG12" s="76"/>
      <c r="JHH12" s="77"/>
      <c r="JHI12" s="76"/>
      <c r="JHJ12" s="79"/>
      <c r="JHK12" s="79"/>
      <c r="JHL12" s="79"/>
      <c r="JHM12" s="80"/>
      <c r="JHN12" s="79"/>
      <c r="JHO12" s="79"/>
      <c r="JHP12" s="79"/>
      <c r="JHQ12" s="79"/>
      <c r="JHR12" s="76"/>
      <c r="JHS12" s="76"/>
      <c r="JHT12" s="76"/>
      <c r="JHU12" s="77"/>
      <c r="JHV12" s="76"/>
      <c r="JHW12" s="79"/>
      <c r="JHX12" s="79"/>
      <c r="JHY12" s="79"/>
      <c r="JHZ12" s="80"/>
      <c r="JIA12" s="79"/>
      <c r="JIB12" s="79"/>
      <c r="JIC12" s="79"/>
      <c r="JID12" s="79"/>
      <c r="JIE12" s="76"/>
      <c r="JIF12" s="76"/>
      <c r="JIG12" s="76"/>
      <c r="JIH12" s="77"/>
      <c r="JII12" s="76"/>
      <c r="JIJ12" s="79"/>
      <c r="JIK12" s="79"/>
      <c r="JIL12" s="79"/>
      <c r="JIM12" s="80"/>
      <c r="JIN12" s="79"/>
      <c r="JIO12" s="79"/>
      <c r="JIP12" s="79"/>
      <c r="JIQ12" s="79"/>
      <c r="JIR12" s="76"/>
      <c r="JIS12" s="76"/>
      <c r="JIT12" s="76"/>
      <c r="JIU12" s="77"/>
      <c r="JIV12" s="76"/>
      <c r="JIW12" s="79"/>
      <c r="JIX12" s="79"/>
      <c r="JIY12" s="79"/>
      <c r="JIZ12" s="80"/>
      <c r="JJA12" s="79"/>
      <c r="JJB12" s="79"/>
      <c r="JJC12" s="79"/>
      <c r="JJD12" s="79"/>
      <c r="JJE12" s="76"/>
      <c r="JJF12" s="76"/>
      <c r="JJG12" s="76"/>
      <c r="JJH12" s="77"/>
      <c r="JJI12" s="76"/>
      <c r="JJJ12" s="79"/>
      <c r="JJK12" s="79"/>
      <c r="JJL12" s="79"/>
      <c r="JJM12" s="80"/>
      <c r="JJN12" s="79"/>
      <c r="JJO12" s="79"/>
      <c r="JJP12" s="79"/>
      <c r="JJQ12" s="79"/>
      <c r="JJR12" s="76"/>
      <c r="JJS12" s="76"/>
      <c r="JJT12" s="76"/>
      <c r="JJU12" s="77"/>
      <c r="JJV12" s="76"/>
      <c r="JJW12" s="79"/>
      <c r="JJX12" s="79"/>
      <c r="JJY12" s="79"/>
      <c r="JJZ12" s="80"/>
      <c r="JKA12" s="79"/>
      <c r="JKB12" s="79"/>
      <c r="JKC12" s="79"/>
      <c r="JKD12" s="79"/>
      <c r="JKE12" s="76"/>
      <c r="JKF12" s="76"/>
      <c r="JKG12" s="76"/>
      <c r="JKH12" s="77"/>
      <c r="JKI12" s="76"/>
      <c r="JKJ12" s="79"/>
      <c r="JKK12" s="79"/>
      <c r="JKL12" s="79"/>
      <c r="JKM12" s="80"/>
      <c r="JKN12" s="79"/>
      <c r="JKO12" s="79"/>
      <c r="JKP12" s="79"/>
      <c r="JKQ12" s="79"/>
      <c r="JKR12" s="76"/>
      <c r="JKS12" s="76"/>
      <c r="JKT12" s="76"/>
      <c r="JKU12" s="77"/>
      <c r="JKV12" s="76"/>
      <c r="JKW12" s="79"/>
      <c r="JKX12" s="79"/>
      <c r="JKY12" s="79"/>
      <c r="JKZ12" s="80"/>
      <c r="JLA12" s="79"/>
      <c r="JLB12" s="79"/>
      <c r="JLC12" s="79"/>
      <c r="JLD12" s="79"/>
      <c r="JLE12" s="76"/>
      <c r="JLF12" s="76"/>
      <c r="JLG12" s="76"/>
      <c r="JLH12" s="77"/>
      <c r="JLI12" s="76"/>
      <c r="JLJ12" s="79"/>
      <c r="JLK12" s="79"/>
      <c r="JLL12" s="79"/>
      <c r="JLM12" s="80"/>
      <c r="JLN12" s="79"/>
      <c r="JLO12" s="79"/>
      <c r="JLP12" s="79"/>
      <c r="JLQ12" s="79"/>
      <c r="JLR12" s="76"/>
      <c r="JLS12" s="76"/>
      <c r="JLT12" s="76"/>
      <c r="JLU12" s="77"/>
      <c r="JLV12" s="76"/>
      <c r="JLW12" s="79"/>
      <c r="JLX12" s="79"/>
      <c r="JLY12" s="79"/>
      <c r="JLZ12" s="80"/>
      <c r="JMA12" s="79"/>
      <c r="JMB12" s="79"/>
      <c r="JMC12" s="79"/>
      <c r="JMD12" s="79"/>
      <c r="JME12" s="76"/>
      <c r="JMF12" s="76"/>
      <c r="JMG12" s="76"/>
      <c r="JMH12" s="77"/>
      <c r="JMI12" s="76"/>
      <c r="JMJ12" s="79"/>
      <c r="JMK12" s="79"/>
      <c r="JML12" s="79"/>
      <c r="JMM12" s="80"/>
      <c r="JMN12" s="79"/>
      <c r="JMO12" s="79"/>
      <c r="JMP12" s="79"/>
      <c r="JMQ12" s="79"/>
      <c r="JMR12" s="76"/>
      <c r="JMS12" s="76"/>
      <c r="JMT12" s="76"/>
      <c r="JMU12" s="77"/>
      <c r="JMV12" s="76"/>
      <c r="JMW12" s="79"/>
      <c r="JMX12" s="79"/>
      <c r="JMY12" s="79"/>
      <c r="JMZ12" s="80"/>
      <c r="JNA12" s="79"/>
      <c r="JNB12" s="79"/>
      <c r="JNC12" s="79"/>
      <c r="JND12" s="79"/>
      <c r="JNE12" s="76"/>
      <c r="JNF12" s="76"/>
      <c r="JNG12" s="76"/>
      <c r="JNH12" s="77"/>
      <c r="JNI12" s="76"/>
      <c r="JNJ12" s="79"/>
      <c r="JNK12" s="79"/>
      <c r="JNL12" s="79"/>
      <c r="JNM12" s="80"/>
      <c r="JNN12" s="79"/>
      <c r="JNO12" s="79"/>
      <c r="JNP12" s="79"/>
      <c r="JNQ12" s="79"/>
      <c r="JNR12" s="76"/>
      <c r="JNS12" s="76"/>
      <c r="JNT12" s="76"/>
      <c r="JNU12" s="77"/>
      <c r="JNV12" s="76"/>
      <c r="JNW12" s="79"/>
      <c r="JNX12" s="79"/>
      <c r="JNY12" s="79"/>
      <c r="JNZ12" s="80"/>
      <c r="JOA12" s="79"/>
      <c r="JOB12" s="79"/>
      <c r="JOC12" s="79"/>
      <c r="JOD12" s="79"/>
      <c r="JOE12" s="76"/>
      <c r="JOF12" s="76"/>
      <c r="JOG12" s="76"/>
      <c r="JOH12" s="77"/>
      <c r="JOI12" s="76"/>
      <c r="JOJ12" s="79"/>
      <c r="JOK12" s="79"/>
      <c r="JOL12" s="79"/>
      <c r="JOM12" s="80"/>
      <c r="JON12" s="79"/>
      <c r="JOO12" s="79"/>
      <c r="JOP12" s="79"/>
      <c r="JOQ12" s="79"/>
      <c r="JOR12" s="76"/>
      <c r="JOS12" s="76"/>
      <c r="JOT12" s="76"/>
      <c r="JOU12" s="77"/>
      <c r="JOV12" s="76"/>
      <c r="JOW12" s="79"/>
      <c r="JOX12" s="79"/>
      <c r="JOY12" s="79"/>
      <c r="JOZ12" s="80"/>
      <c r="JPA12" s="79"/>
      <c r="JPB12" s="79"/>
      <c r="JPC12" s="79"/>
      <c r="JPD12" s="79"/>
      <c r="JPE12" s="76"/>
      <c r="JPF12" s="76"/>
      <c r="JPG12" s="76"/>
      <c r="JPH12" s="77"/>
      <c r="JPI12" s="76"/>
      <c r="JPJ12" s="79"/>
      <c r="JPK12" s="79"/>
      <c r="JPL12" s="79"/>
      <c r="JPM12" s="80"/>
      <c r="JPN12" s="79"/>
      <c r="JPO12" s="79"/>
      <c r="JPP12" s="79"/>
      <c r="JPQ12" s="79"/>
      <c r="JPR12" s="76"/>
      <c r="JPS12" s="76"/>
      <c r="JPT12" s="76"/>
      <c r="JPU12" s="77"/>
      <c r="JPV12" s="76"/>
      <c r="JPW12" s="79"/>
      <c r="JPX12" s="79"/>
      <c r="JPY12" s="79"/>
      <c r="JPZ12" s="80"/>
      <c r="JQA12" s="79"/>
      <c r="JQB12" s="79"/>
      <c r="JQC12" s="79"/>
      <c r="JQD12" s="79"/>
      <c r="JQE12" s="76"/>
      <c r="JQF12" s="76"/>
      <c r="JQG12" s="76"/>
      <c r="JQH12" s="77"/>
      <c r="JQI12" s="76"/>
      <c r="JQJ12" s="79"/>
      <c r="JQK12" s="79"/>
      <c r="JQL12" s="79"/>
      <c r="JQM12" s="80"/>
      <c r="JQN12" s="79"/>
      <c r="JQO12" s="79"/>
      <c r="JQP12" s="79"/>
      <c r="JQQ12" s="79"/>
      <c r="JQR12" s="76"/>
      <c r="JQS12" s="76"/>
      <c r="JQT12" s="76"/>
      <c r="JQU12" s="77"/>
      <c r="JQV12" s="76"/>
      <c r="JQW12" s="79"/>
      <c r="JQX12" s="79"/>
      <c r="JQY12" s="79"/>
      <c r="JQZ12" s="80"/>
      <c r="JRA12" s="79"/>
      <c r="JRB12" s="79"/>
      <c r="JRC12" s="79"/>
      <c r="JRD12" s="79"/>
      <c r="JRE12" s="76"/>
      <c r="JRF12" s="76"/>
      <c r="JRG12" s="76"/>
      <c r="JRH12" s="77"/>
      <c r="JRI12" s="76"/>
      <c r="JRJ12" s="79"/>
      <c r="JRK12" s="79"/>
      <c r="JRL12" s="79"/>
      <c r="JRM12" s="80"/>
      <c r="JRN12" s="79"/>
      <c r="JRO12" s="79"/>
      <c r="JRP12" s="79"/>
      <c r="JRQ12" s="79"/>
      <c r="JRR12" s="76"/>
      <c r="JRS12" s="76"/>
      <c r="JRT12" s="76"/>
      <c r="JRU12" s="77"/>
      <c r="JRV12" s="76"/>
      <c r="JRW12" s="79"/>
      <c r="JRX12" s="79"/>
      <c r="JRY12" s="79"/>
      <c r="JRZ12" s="80"/>
      <c r="JSA12" s="79"/>
      <c r="JSB12" s="79"/>
      <c r="JSC12" s="79"/>
      <c r="JSD12" s="79"/>
      <c r="JSE12" s="76"/>
      <c r="JSF12" s="76"/>
      <c r="JSG12" s="76"/>
      <c r="JSH12" s="77"/>
      <c r="JSI12" s="76"/>
      <c r="JSJ12" s="79"/>
      <c r="JSK12" s="79"/>
      <c r="JSL12" s="79"/>
      <c r="JSM12" s="80"/>
      <c r="JSN12" s="79"/>
      <c r="JSO12" s="79"/>
      <c r="JSP12" s="79"/>
      <c r="JSQ12" s="79"/>
      <c r="JSR12" s="76"/>
      <c r="JSS12" s="76"/>
      <c r="JST12" s="76"/>
      <c r="JSU12" s="77"/>
      <c r="JSV12" s="76"/>
      <c r="JSW12" s="79"/>
      <c r="JSX12" s="79"/>
      <c r="JSY12" s="79"/>
      <c r="JSZ12" s="80"/>
      <c r="JTA12" s="79"/>
      <c r="JTB12" s="79"/>
      <c r="JTC12" s="79"/>
      <c r="JTD12" s="79"/>
      <c r="JTE12" s="76"/>
      <c r="JTF12" s="76"/>
      <c r="JTG12" s="76"/>
      <c r="JTH12" s="77"/>
      <c r="JTI12" s="76"/>
      <c r="JTJ12" s="79"/>
      <c r="JTK12" s="79"/>
      <c r="JTL12" s="79"/>
      <c r="JTM12" s="80"/>
      <c r="JTN12" s="79"/>
      <c r="JTO12" s="79"/>
      <c r="JTP12" s="79"/>
      <c r="JTQ12" s="79"/>
      <c r="JTR12" s="76"/>
      <c r="JTS12" s="76"/>
      <c r="JTT12" s="76"/>
      <c r="JTU12" s="77"/>
      <c r="JTV12" s="76"/>
      <c r="JTW12" s="79"/>
      <c r="JTX12" s="79"/>
      <c r="JTY12" s="79"/>
      <c r="JTZ12" s="80"/>
      <c r="JUA12" s="79"/>
      <c r="JUB12" s="79"/>
      <c r="JUC12" s="79"/>
      <c r="JUD12" s="79"/>
      <c r="JUE12" s="76"/>
      <c r="JUF12" s="76"/>
      <c r="JUG12" s="76"/>
      <c r="JUH12" s="77"/>
      <c r="JUI12" s="76"/>
      <c r="JUJ12" s="79"/>
      <c r="JUK12" s="79"/>
      <c r="JUL12" s="79"/>
      <c r="JUM12" s="80"/>
      <c r="JUN12" s="79"/>
      <c r="JUO12" s="79"/>
      <c r="JUP12" s="79"/>
      <c r="JUQ12" s="79"/>
      <c r="JUR12" s="76"/>
      <c r="JUS12" s="76"/>
      <c r="JUT12" s="76"/>
      <c r="JUU12" s="77"/>
      <c r="JUV12" s="76"/>
      <c r="JUW12" s="79"/>
      <c r="JUX12" s="79"/>
      <c r="JUY12" s="79"/>
      <c r="JUZ12" s="80"/>
      <c r="JVA12" s="79"/>
      <c r="JVB12" s="79"/>
      <c r="JVC12" s="79"/>
      <c r="JVD12" s="79"/>
      <c r="JVE12" s="76"/>
      <c r="JVF12" s="76"/>
      <c r="JVG12" s="76"/>
      <c r="JVH12" s="77"/>
      <c r="JVI12" s="76"/>
      <c r="JVJ12" s="79"/>
      <c r="JVK12" s="79"/>
      <c r="JVL12" s="79"/>
      <c r="JVM12" s="80"/>
      <c r="JVN12" s="79"/>
      <c r="JVO12" s="79"/>
      <c r="JVP12" s="79"/>
      <c r="JVQ12" s="79"/>
      <c r="JVR12" s="76"/>
      <c r="JVS12" s="76"/>
      <c r="JVT12" s="76"/>
      <c r="JVU12" s="77"/>
      <c r="JVV12" s="76"/>
      <c r="JVW12" s="79"/>
      <c r="JVX12" s="79"/>
      <c r="JVY12" s="79"/>
      <c r="JVZ12" s="80"/>
      <c r="JWA12" s="79"/>
      <c r="JWB12" s="79"/>
      <c r="JWC12" s="79"/>
      <c r="JWD12" s="79"/>
      <c r="JWE12" s="76"/>
      <c r="JWF12" s="76"/>
      <c r="JWG12" s="76"/>
      <c r="JWH12" s="77"/>
      <c r="JWI12" s="76"/>
      <c r="JWJ12" s="79"/>
      <c r="JWK12" s="79"/>
      <c r="JWL12" s="79"/>
      <c r="JWM12" s="80"/>
      <c r="JWN12" s="79"/>
      <c r="JWO12" s="79"/>
      <c r="JWP12" s="79"/>
      <c r="JWQ12" s="79"/>
      <c r="JWR12" s="76"/>
      <c r="JWS12" s="76"/>
      <c r="JWT12" s="76"/>
      <c r="JWU12" s="77"/>
      <c r="JWV12" s="76"/>
      <c r="JWW12" s="79"/>
      <c r="JWX12" s="79"/>
      <c r="JWY12" s="79"/>
      <c r="JWZ12" s="80"/>
      <c r="JXA12" s="79"/>
      <c r="JXB12" s="79"/>
      <c r="JXC12" s="79"/>
      <c r="JXD12" s="79"/>
      <c r="JXE12" s="76"/>
      <c r="JXF12" s="76"/>
      <c r="JXG12" s="76"/>
      <c r="JXH12" s="77"/>
      <c r="JXI12" s="76"/>
      <c r="JXJ12" s="79"/>
      <c r="JXK12" s="79"/>
      <c r="JXL12" s="79"/>
      <c r="JXM12" s="80"/>
      <c r="JXN12" s="79"/>
      <c r="JXO12" s="79"/>
      <c r="JXP12" s="79"/>
      <c r="JXQ12" s="79"/>
      <c r="JXR12" s="76"/>
      <c r="JXS12" s="76"/>
      <c r="JXT12" s="76"/>
      <c r="JXU12" s="77"/>
      <c r="JXV12" s="76"/>
      <c r="JXW12" s="79"/>
      <c r="JXX12" s="79"/>
      <c r="JXY12" s="79"/>
      <c r="JXZ12" s="80"/>
      <c r="JYA12" s="79"/>
      <c r="JYB12" s="79"/>
      <c r="JYC12" s="79"/>
      <c r="JYD12" s="79"/>
      <c r="JYE12" s="76"/>
      <c r="JYF12" s="76"/>
      <c r="JYG12" s="76"/>
      <c r="JYH12" s="77"/>
      <c r="JYI12" s="76"/>
      <c r="JYJ12" s="79"/>
      <c r="JYK12" s="79"/>
      <c r="JYL12" s="79"/>
      <c r="JYM12" s="80"/>
      <c r="JYN12" s="79"/>
      <c r="JYO12" s="79"/>
      <c r="JYP12" s="79"/>
      <c r="JYQ12" s="79"/>
      <c r="JYR12" s="76"/>
      <c r="JYS12" s="76"/>
      <c r="JYT12" s="76"/>
      <c r="JYU12" s="77"/>
      <c r="JYV12" s="76"/>
      <c r="JYW12" s="79"/>
      <c r="JYX12" s="79"/>
      <c r="JYY12" s="79"/>
      <c r="JYZ12" s="80"/>
      <c r="JZA12" s="79"/>
      <c r="JZB12" s="79"/>
      <c r="JZC12" s="79"/>
      <c r="JZD12" s="79"/>
      <c r="JZE12" s="76"/>
      <c r="JZF12" s="76"/>
      <c r="JZG12" s="76"/>
      <c r="JZH12" s="77"/>
      <c r="JZI12" s="76"/>
      <c r="JZJ12" s="79"/>
      <c r="JZK12" s="79"/>
      <c r="JZL12" s="79"/>
      <c r="JZM12" s="80"/>
      <c r="JZN12" s="79"/>
      <c r="JZO12" s="79"/>
      <c r="JZP12" s="79"/>
      <c r="JZQ12" s="79"/>
      <c r="JZR12" s="76"/>
      <c r="JZS12" s="76"/>
      <c r="JZT12" s="76"/>
      <c r="JZU12" s="77"/>
      <c r="JZV12" s="76"/>
      <c r="JZW12" s="79"/>
      <c r="JZX12" s="79"/>
      <c r="JZY12" s="79"/>
      <c r="JZZ12" s="80"/>
      <c r="KAA12" s="79"/>
      <c r="KAB12" s="79"/>
      <c r="KAC12" s="79"/>
      <c r="KAD12" s="79"/>
      <c r="KAE12" s="76"/>
      <c r="KAF12" s="76"/>
      <c r="KAG12" s="76"/>
      <c r="KAH12" s="77"/>
      <c r="KAI12" s="76"/>
      <c r="KAJ12" s="79"/>
      <c r="KAK12" s="79"/>
      <c r="KAL12" s="79"/>
      <c r="KAM12" s="80"/>
      <c r="KAN12" s="79"/>
      <c r="KAO12" s="79"/>
      <c r="KAP12" s="79"/>
      <c r="KAQ12" s="79"/>
      <c r="KAR12" s="76"/>
      <c r="KAS12" s="76"/>
      <c r="KAT12" s="76"/>
      <c r="KAU12" s="77"/>
      <c r="KAV12" s="76"/>
      <c r="KAW12" s="79"/>
      <c r="KAX12" s="79"/>
      <c r="KAY12" s="79"/>
      <c r="KAZ12" s="80"/>
      <c r="KBA12" s="79"/>
      <c r="KBB12" s="79"/>
      <c r="KBC12" s="79"/>
      <c r="KBD12" s="79"/>
      <c r="KBE12" s="76"/>
      <c r="KBF12" s="76"/>
      <c r="KBG12" s="76"/>
      <c r="KBH12" s="77"/>
      <c r="KBI12" s="76"/>
      <c r="KBJ12" s="79"/>
      <c r="KBK12" s="79"/>
      <c r="KBL12" s="79"/>
      <c r="KBM12" s="80"/>
      <c r="KBN12" s="79"/>
      <c r="KBO12" s="79"/>
      <c r="KBP12" s="79"/>
      <c r="KBQ12" s="79"/>
      <c r="KBR12" s="76"/>
      <c r="KBS12" s="76"/>
      <c r="KBT12" s="76"/>
      <c r="KBU12" s="77"/>
      <c r="KBV12" s="76"/>
      <c r="KBW12" s="79"/>
      <c r="KBX12" s="79"/>
      <c r="KBY12" s="79"/>
      <c r="KBZ12" s="80"/>
      <c r="KCA12" s="79"/>
      <c r="KCB12" s="79"/>
      <c r="KCC12" s="79"/>
      <c r="KCD12" s="79"/>
      <c r="KCE12" s="76"/>
      <c r="KCF12" s="76"/>
      <c r="KCG12" s="76"/>
      <c r="KCH12" s="77"/>
      <c r="KCI12" s="76"/>
      <c r="KCJ12" s="79"/>
      <c r="KCK12" s="79"/>
      <c r="KCL12" s="79"/>
      <c r="KCM12" s="80"/>
      <c r="KCN12" s="79"/>
      <c r="KCO12" s="79"/>
      <c r="KCP12" s="79"/>
      <c r="KCQ12" s="79"/>
      <c r="KCR12" s="76"/>
      <c r="KCS12" s="76"/>
      <c r="KCT12" s="76"/>
      <c r="KCU12" s="77"/>
      <c r="KCV12" s="76"/>
      <c r="KCW12" s="79"/>
      <c r="KCX12" s="79"/>
      <c r="KCY12" s="79"/>
      <c r="KCZ12" s="80"/>
      <c r="KDA12" s="79"/>
      <c r="KDB12" s="79"/>
      <c r="KDC12" s="79"/>
      <c r="KDD12" s="79"/>
      <c r="KDE12" s="76"/>
      <c r="KDF12" s="76"/>
      <c r="KDG12" s="76"/>
      <c r="KDH12" s="77"/>
      <c r="KDI12" s="76"/>
      <c r="KDJ12" s="79"/>
      <c r="KDK12" s="79"/>
      <c r="KDL12" s="79"/>
      <c r="KDM12" s="80"/>
      <c r="KDN12" s="79"/>
      <c r="KDO12" s="79"/>
      <c r="KDP12" s="79"/>
      <c r="KDQ12" s="79"/>
      <c r="KDR12" s="76"/>
      <c r="KDS12" s="76"/>
      <c r="KDT12" s="76"/>
      <c r="KDU12" s="77"/>
      <c r="KDV12" s="76"/>
      <c r="KDW12" s="79"/>
      <c r="KDX12" s="79"/>
      <c r="KDY12" s="79"/>
      <c r="KDZ12" s="80"/>
      <c r="KEA12" s="79"/>
      <c r="KEB12" s="79"/>
      <c r="KEC12" s="79"/>
      <c r="KED12" s="79"/>
      <c r="KEE12" s="76"/>
      <c r="KEF12" s="76"/>
      <c r="KEG12" s="76"/>
      <c r="KEH12" s="77"/>
      <c r="KEI12" s="76"/>
      <c r="KEJ12" s="79"/>
      <c r="KEK12" s="79"/>
      <c r="KEL12" s="79"/>
      <c r="KEM12" s="80"/>
      <c r="KEN12" s="79"/>
      <c r="KEO12" s="79"/>
      <c r="KEP12" s="79"/>
      <c r="KEQ12" s="79"/>
      <c r="KER12" s="76"/>
      <c r="KES12" s="76"/>
      <c r="KET12" s="76"/>
      <c r="KEU12" s="77"/>
      <c r="KEV12" s="76"/>
      <c r="KEW12" s="79"/>
      <c r="KEX12" s="79"/>
      <c r="KEY12" s="79"/>
      <c r="KEZ12" s="80"/>
      <c r="KFA12" s="79"/>
      <c r="KFB12" s="79"/>
      <c r="KFC12" s="79"/>
      <c r="KFD12" s="79"/>
      <c r="KFE12" s="76"/>
      <c r="KFF12" s="76"/>
      <c r="KFG12" s="76"/>
      <c r="KFH12" s="77"/>
      <c r="KFI12" s="76"/>
      <c r="KFJ12" s="79"/>
      <c r="KFK12" s="79"/>
      <c r="KFL12" s="79"/>
      <c r="KFM12" s="80"/>
      <c r="KFN12" s="79"/>
      <c r="KFO12" s="79"/>
      <c r="KFP12" s="79"/>
      <c r="KFQ12" s="79"/>
      <c r="KFR12" s="76"/>
      <c r="KFS12" s="76"/>
      <c r="KFT12" s="76"/>
      <c r="KFU12" s="77"/>
      <c r="KFV12" s="76"/>
      <c r="KFW12" s="79"/>
      <c r="KFX12" s="79"/>
      <c r="KFY12" s="79"/>
      <c r="KFZ12" s="80"/>
      <c r="KGA12" s="79"/>
      <c r="KGB12" s="79"/>
      <c r="KGC12" s="79"/>
      <c r="KGD12" s="79"/>
      <c r="KGE12" s="76"/>
      <c r="KGF12" s="76"/>
      <c r="KGG12" s="76"/>
      <c r="KGH12" s="77"/>
      <c r="KGI12" s="76"/>
      <c r="KGJ12" s="79"/>
      <c r="KGK12" s="79"/>
      <c r="KGL12" s="79"/>
      <c r="KGM12" s="80"/>
      <c r="KGN12" s="79"/>
      <c r="KGO12" s="79"/>
      <c r="KGP12" s="79"/>
      <c r="KGQ12" s="79"/>
      <c r="KGR12" s="76"/>
      <c r="KGS12" s="76"/>
      <c r="KGT12" s="76"/>
      <c r="KGU12" s="77"/>
      <c r="KGV12" s="76"/>
      <c r="KGW12" s="79"/>
      <c r="KGX12" s="79"/>
      <c r="KGY12" s="79"/>
      <c r="KGZ12" s="80"/>
      <c r="KHA12" s="79"/>
      <c r="KHB12" s="79"/>
      <c r="KHC12" s="79"/>
      <c r="KHD12" s="79"/>
      <c r="KHE12" s="76"/>
      <c r="KHF12" s="76"/>
      <c r="KHG12" s="76"/>
      <c r="KHH12" s="77"/>
      <c r="KHI12" s="76"/>
      <c r="KHJ12" s="79"/>
      <c r="KHK12" s="79"/>
      <c r="KHL12" s="79"/>
      <c r="KHM12" s="80"/>
      <c r="KHN12" s="79"/>
      <c r="KHO12" s="79"/>
      <c r="KHP12" s="79"/>
      <c r="KHQ12" s="79"/>
      <c r="KHR12" s="76"/>
      <c r="KHS12" s="76"/>
      <c r="KHT12" s="76"/>
      <c r="KHU12" s="77"/>
      <c r="KHV12" s="76"/>
      <c r="KHW12" s="79"/>
      <c r="KHX12" s="79"/>
      <c r="KHY12" s="79"/>
      <c r="KHZ12" s="80"/>
      <c r="KIA12" s="79"/>
      <c r="KIB12" s="79"/>
      <c r="KIC12" s="79"/>
      <c r="KID12" s="79"/>
      <c r="KIE12" s="76"/>
      <c r="KIF12" s="76"/>
      <c r="KIG12" s="76"/>
      <c r="KIH12" s="77"/>
      <c r="KII12" s="76"/>
      <c r="KIJ12" s="79"/>
      <c r="KIK12" s="79"/>
      <c r="KIL12" s="79"/>
      <c r="KIM12" s="80"/>
      <c r="KIN12" s="79"/>
      <c r="KIO12" s="79"/>
      <c r="KIP12" s="79"/>
      <c r="KIQ12" s="79"/>
      <c r="KIR12" s="76"/>
      <c r="KIS12" s="76"/>
      <c r="KIT12" s="76"/>
      <c r="KIU12" s="77"/>
      <c r="KIV12" s="76"/>
      <c r="KIW12" s="79"/>
      <c r="KIX12" s="79"/>
      <c r="KIY12" s="79"/>
      <c r="KIZ12" s="80"/>
      <c r="KJA12" s="79"/>
      <c r="KJB12" s="79"/>
      <c r="KJC12" s="79"/>
      <c r="KJD12" s="79"/>
      <c r="KJE12" s="76"/>
      <c r="KJF12" s="76"/>
      <c r="KJG12" s="76"/>
      <c r="KJH12" s="77"/>
      <c r="KJI12" s="76"/>
      <c r="KJJ12" s="79"/>
      <c r="KJK12" s="79"/>
      <c r="KJL12" s="79"/>
      <c r="KJM12" s="80"/>
      <c r="KJN12" s="79"/>
      <c r="KJO12" s="79"/>
      <c r="KJP12" s="79"/>
      <c r="KJQ12" s="79"/>
      <c r="KJR12" s="76"/>
      <c r="KJS12" s="76"/>
      <c r="KJT12" s="76"/>
      <c r="KJU12" s="77"/>
      <c r="KJV12" s="76"/>
      <c r="KJW12" s="79"/>
      <c r="KJX12" s="79"/>
      <c r="KJY12" s="79"/>
      <c r="KJZ12" s="80"/>
      <c r="KKA12" s="79"/>
      <c r="KKB12" s="79"/>
      <c r="KKC12" s="79"/>
      <c r="KKD12" s="79"/>
      <c r="KKE12" s="76"/>
      <c r="KKF12" s="76"/>
      <c r="KKG12" s="76"/>
      <c r="KKH12" s="77"/>
      <c r="KKI12" s="76"/>
      <c r="KKJ12" s="79"/>
      <c r="KKK12" s="79"/>
      <c r="KKL12" s="79"/>
      <c r="KKM12" s="80"/>
      <c r="KKN12" s="79"/>
      <c r="KKO12" s="79"/>
      <c r="KKP12" s="79"/>
      <c r="KKQ12" s="79"/>
      <c r="KKR12" s="76"/>
      <c r="KKS12" s="76"/>
      <c r="KKT12" s="76"/>
      <c r="KKU12" s="77"/>
      <c r="KKV12" s="76"/>
      <c r="KKW12" s="79"/>
      <c r="KKX12" s="79"/>
      <c r="KKY12" s="79"/>
      <c r="KKZ12" s="80"/>
      <c r="KLA12" s="79"/>
      <c r="KLB12" s="79"/>
      <c r="KLC12" s="79"/>
      <c r="KLD12" s="79"/>
      <c r="KLE12" s="76"/>
      <c r="KLF12" s="76"/>
      <c r="KLG12" s="76"/>
      <c r="KLH12" s="77"/>
      <c r="KLI12" s="76"/>
      <c r="KLJ12" s="79"/>
      <c r="KLK12" s="79"/>
      <c r="KLL12" s="79"/>
      <c r="KLM12" s="80"/>
      <c r="KLN12" s="79"/>
      <c r="KLO12" s="79"/>
      <c r="KLP12" s="79"/>
      <c r="KLQ12" s="79"/>
      <c r="KLR12" s="76"/>
      <c r="KLS12" s="76"/>
      <c r="KLT12" s="76"/>
      <c r="KLU12" s="77"/>
      <c r="KLV12" s="76"/>
      <c r="KLW12" s="79"/>
      <c r="KLX12" s="79"/>
      <c r="KLY12" s="79"/>
      <c r="KLZ12" s="80"/>
      <c r="KMA12" s="79"/>
      <c r="KMB12" s="79"/>
      <c r="KMC12" s="79"/>
      <c r="KMD12" s="79"/>
      <c r="KME12" s="76"/>
      <c r="KMF12" s="76"/>
      <c r="KMG12" s="76"/>
      <c r="KMH12" s="77"/>
      <c r="KMI12" s="76"/>
      <c r="KMJ12" s="79"/>
      <c r="KMK12" s="79"/>
      <c r="KML12" s="79"/>
      <c r="KMM12" s="80"/>
      <c r="KMN12" s="79"/>
      <c r="KMO12" s="79"/>
      <c r="KMP12" s="79"/>
      <c r="KMQ12" s="79"/>
      <c r="KMR12" s="76"/>
      <c r="KMS12" s="76"/>
      <c r="KMT12" s="76"/>
      <c r="KMU12" s="77"/>
      <c r="KMV12" s="76"/>
      <c r="KMW12" s="79"/>
      <c r="KMX12" s="79"/>
      <c r="KMY12" s="79"/>
      <c r="KMZ12" s="80"/>
      <c r="KNA12" s="79"/>
      <c r="KNB12" s="79"/>
      <c r="KNC12" s="79"/>
      <c r="KND12" s="79"/>
      <c r="KNE12" s="76"/>
      <c r="KNF12" s="76"/>
      <c r="KNG12" s="76"/>
      <c r="KNH12" s="77"/>
      <c r="KNI12" s="76"/>
      <c r="KNJ12" s="79"/>
      <c r="KNK12" s="79"/>
      <c r="KNL12" s="79"/>
      <c r="KNM12" s="80"/>
      <c r="KNN12" s="79"/>
      <c r="KNO12" s="79"/>
      <c r="KNP12" s="79"/>
      <c r="KNQ12" s="79"/>
      <c r="KNR12" s="76"/>
      <c r="KNS12" s="76"/>
      <c r="KNT12" s="76"/>
      <c r="KNU12" s="77"/>
      <c r="KNV12" s="76"/>
      <c r="KNW12" s="79"/>
      <c r="KNX12" s="79"/>
      <c r="KNY12" s="79"/>
      <c r="KNZ12" s="80"/>
      <c r="KOA12" s="79"/>
      <c r="KOB12" s="79"/>
      <c r="KOC12" s="79"/>
      <c r="KOD12" s="79"/>
      <c r="KOE12" s="76"/>
      <c r="KOF12" s="76"/>
      <c r="KOG12" s="76"/>
      <c r="KOH12" s="77"/>
      <c r="KOI12" s="76"/>
      <c r="KOJ12" s="79"/>
      <c r="KOK12" s="79"/>
      <c r="KOL12" s="79"/>
      <c r="KOM12" s="80"/>
      <c r="KON12" s="79"/>
      <c r="KOO12" s="79"/>
      <c r="KOP12" s="79"/>
      <c r="KOQ12" s="79"/>
      <c r="KOR12" s="76"/>
      <c r="KOS12" s="76"/>
      <c r="KOT12" s="76"/>
      <c r="KOU12" s="77"/>
      <c r="KOV12" s="76"/>
      <c r="KOW12" s="79"/>
      <c r="KOX12" s="79"/>
      <c r="KOY12" s="79"/>
      <c r="KOZ12" s="80"/>
      <c r="KPA12" s="79"/>
      <c r="KPB12" s="79"/>
      <c r="KPC12" s="79"/>
      <c r="KPD12" s="79"/>
      <c r="KPE12" s="76"/>
      <c r="KPF12" s="76"/>
      <c r="KPG12" s="76"/>
      <c r="KPH12" s="77"/>
      <c r="KPI12" s="76"/>
      <c r="KPJ12" s="79"/>
      <c r="KPK12" s="79"/>
      <c r="KPL12" s="79"/>
      <c r="KPM12" s="80"/>
      <c r="KPN12" s="79"/>
      <c r="KPO12" s="79"/>
      <c r="KPP12" s="79"/>
      <c r="KPQ12" s="79"/>
      <c r="KPR12" s="76"/>
      <c r="KPS12" s="76"/>
      <c r="KPT12" s="76"/>
      <c r="KPU12" s="77"/>
      <c r="KPV12" s="76"/>
      <c r="KPW12" s="79"/>
      <c r="KPX12" s="79"/>
      <c r="KPY12" s="79"/>
      <c r="KPZ12" s="80"/>
      <c r="KQA12" s="79"/>
      <c r="KQB12" s="79"/>
      <c r="KQC12" s="79"/>
      <c r="KQD12" s="79"/>
      <c r="KQE12" s="76"/>
      <c r="KQF12" s="76"/>
      <c r="KQG12" s="76"/>
      <c r="KQH12" s="77"/>
      <c r="KQI12" s="76"/>
      <c r="KQJ12" s="79"/>
      <c r="KQK12" s="79"/>
      <c r="KQL12" s="79"/>
      <c r="KQM12" s="80"/>
      <c r="KQN12" s="79"/>
      <c r="KQO12" s="79"/>
      <c r="KQP12" s="79"/>
      <c r="KQQ12" s="79"/>
      <c r="KQR12" s="76"/>
      <c r="KQS12" s="76"/>
      <c r="KQT12" s="76"/>
      <c r="KQU12" s="77"/>
      <c r="KQV12" s="76"/>
      <c r="KQW12" s="79"/>
      <c r="KQX12" s="79"/>
      <c r="KQY12" s="79"/>
      <c r="KQZ12" s="80"/>
      <c r="KRA12" s="79"/>
      <c r="KRB12" s="79"/>
      <c r="KRC12" s="79"/>
      <c r="KRD12" s="79"/>
      <c r="KRE12" s="76"/>
      <c r="KRF12" s="76"/>
      <c r="KRG12" s="76"/>
      <c r="KRH12" s="77"/>
      <c r="KRI12" s="76"/>
      <c r="KRJ12" s="79"/>
      <c r="KRK12" s="79"/>
      <c r="KRL12" s="79"/>
      <c r="KRM12" s="80"/>
      <c r="KRN12" s="79"/>
      <c r="KRO12" s="79"/>
      <c r="KRP12" s="79"/>
      <c r="KRQ12" s="79"/>
      <c r="KRR12" s="76"/>
      <c r="KRS12" s="76"/>
      <c r="KRT12" s="76"/>
      <c r="KRU12" s="77"/>
      <c r="KRV12" s="76"/>
      <c r="KRW12" s="79"/>
      <c r="KRX12" s="79"/>
      <c r="KRY12" s="79"/>
      <c r="KRZ12" s="80"/>
      <c r="KSA12" s="79"/>
      <c r="KSB12" s="79"/>
      <c r="KSC12" s="79"/>
      <c r="KSD12" s="79"/>
      <c r="KSE12" s="76"/>
      <c r="KSF12" s="76"/>
      <c r="KSG12" s="76"/>
      <c r="KSH12" s="77"/>
      <c r="KSI12" s="76"/>
      <c r="KSJ12" s="79"/>
      <c r="KSK12" s="79"/>
      <c r="KSL12" s="79"/>
      <c r="KSM12" s="80"/>
      <c r="KSN12" s="79"/>
      <c r="KSO12" s="79"/>
      <c r="KSP12" s="79"/>
      <c r="KSQ12" s="79"/>
      <c r="KSR12" s="76"/>
      <c r="KSS12" s="76"/>
      <c r="KST12" s="76"/>
      <c r="KSU12" s="77"/>
      <c r="KSV12" s="76"/>
      <c r="KSW12" s="79"/>
      <c r="KSX12" s="79"/>
      <c r="KSY12" s="79"/>
      <c r="KSZ12" s="80"/>
      <c r="KTA12" s="79"/>
      <c r="KTB12" s="79"/>
      <c r="KTC12" s="79"/>
      <c r="KTD12" s="79"/>
      <c r="KTE12" s="76"/>
      <c r="KTF12" s="76"/>
      <c r="KTG12" s="76"/>
      <c r="KTH12" s="77"/>
      <c r="KTI12" s="76"/>
      <c r="KTJ12" s="79"/>
      <c r="KTK12" s="79"/>
      <c r="KTL12" s="79"/>
      <c r="KTM12" s="80"/>
      <c r="KTN12" s="79"/>
      <c r="KTO12" s="79"/>
      <c r="KTP12" s="79"/>
      <c r="KTQ12" s="79"/>
      <c r="KTR12" s="76"/>
      <c r="KTS12" s="76"/>
      <c r="KTT12" s="76"/>
      <c r="KTU12" s="77"/>
      <c r="KTV12" s="76"/>
      <c r="KTW12" s="79"/>
      <c r="KTX12" s="79"/>
      <c r="KTY12" s="79"/>
      <c r="KTZ12" s="80"/>
      <c r="KUA12" s="79"/>
      <c r="KUB12" s="79"/>
      <c r="KUC12" s="79"/>
      <c r="KUD12" s="79"/>
      <c r="KUE12" s="76"/>
      <c r="KUF12" s="76"/>
      <c r="KUG12" s="76"/>
      <c r="KUH12" s="77"/>
      <c r="KUI12" s="76"/>
      <c r="KUJ12" s="79"/>
      <c r="KUK12" s="79"/>
      <c r="KUL12" s="79"/>
      <c r="KUM12" s="80"/>
      <c r="KUN12" s="79"/>
      <c r="KUO12" s="79"/>
      <c r="KUP12" s="79"/>
      <c r="KUQ12" s="79"/>
      <c r="KUR12" s="76"/>
      <c r="KUS12" s="76"/>
      <c r="KUT12" s="76"/>
      <c r="KUU12" s="77"/>
      <c r="KUV12" s="76"/>
      <c r="KUW12" s="79"/>
      <c r="KUX12" s="79"/>
      <c r="KUY12" s="79"/>
      <c r="KUZ12" s="80"/>
      <c r="KVA12" s="79"/>
      <c r="KVB12" s="79"/>
      <c r="KVC12" s="79"/>
      <c r="KVD12" s="79"/>
      <c r="KVE12" s="76"/>
      <c r="KVF12" s="76"/>
      <c r="KVG12" s="76"/>
      <c r="KVH12" s="77"/>
      <c r="KVI12" s="76"/>
      <c r="KVJ12" s="79"/>
      <c r="KVK12" s="79"/>
      <c r="KVL12" s="79"/>
      <c r="KVM12" s="80"/>
      <c r="KVN12" s="79"/>
      <c r="KVO12" s="79"/>
      <c r="KVP12" s="79"/>
      <c r="KVQ12" s="79"/>
      <c r="KVR12" s="76"/>
      <c r="KVS12" s="76"/>
      <c r="KVT12" s="76"/>
      <c r="KVU12" s="77"/>
      <c r="KVV12" s="76"/>
      <c r="KVW12" s="79"/>
      <c r="KVX12" s="79"/>
      <c r="KVY12" s="79"/>
      <c r="KVZ12" s="80"/>
      <c r="KWA12" s="79"/>
      <c r="KWB12" s="79"/>
      <c r="KWC12" s="79"/>
      <c r="KWD12" s="79"/>
      <c r="KWE12" s="76"/>
      <c r="KWF12" s="76"/>
      <c r="KWG12" s="76"/>
      <c r="KWH12" s="77"/>
      <c r="KWI12" s="76"/>
      <c r="KWJ12" s="79"/>
      <c r="KWK12" s="79"/>
      <c r="KWL12" s="79"/>
      <c r="KWM12" s="80"/>
      <c r="KWN12" s="79"/>
      <c r="KWO12" s="79"/>
      <c r="KWP12" s="79"/>
      <c r="KWQ12" s="79"/>
      <c r="KWR12" s="76"/>
      <c r="KWS12" s="76"/>
      <c r="KWT12" s="76"/>
      <c r="KWU12" s="77"/>
      <c r="KWV12" s="76"/>
      <c r="KWW12" s="79"/>
      <c r="KWX12" s="79"/>
      <c r="KWY12" s="79"/>
      <c r="KWZ12" s="80"/>
      <c r="KXA12" s="79"/>
      <c r="KXB12" s="79"/>
      <c r="KXC12" s="79"/>
      <c r="KXD12" s="79"/>
      <c r="KXE12" s="76"/>
      <c r="KXF12" s="76"/>
      <c r="KXG12" s="76"/>
      <c r="KXH12" s="77"/>
      <c r="KXI12" s="76"/>
      <c r="KXJ12" s="79"/>
      <c r="KXK12" s="79"/>
      <c r="KXL12" s="79"/>
      <c r="KXM12" s="80"/>
      <c r="KXN12" s="79"/>
      <c r="KXO12" s="79"/>
      <c r="KXP12" s="79"/>
      <c r="KXQ12" s="79"/>
      <c r="KXR12" s="76"/>
      <c r="KXS12" s="76"/>
      <c r="KXT12" s="76"/>
      <c r="KXU12" s="77"/>
      <c r="KXV12" s="76"/>
      <c r="KXW12" s="79"/>
      <c r="KXX12" s="79"/>
      <c r="KXY12" s="79"/>
      <c r="KXZ12" s="80"/>
      <c r="KYA12" s="79"/>
      <c r="KYB12" s="79"/>
      <c r="KYC12" s="79"/>
      <c r="KYD12" s="79"/>
      <c r="KYE12" s="76"/>
      <c r="KYF12" s="76"/>
      <c r="KYG12" s="76"/>
      <c r="KYH12" s="77"/>
      <c r="KYI12" s="76"/>
      <c r="KYJ12" s="79"/>
      <c r="KYK12" s="79"/>
      <c r="KYL12" s="79"/>
      <c r="KYM12" s="80"/>
      <c r="KYN12" s="79"/>
      <c r="KYO12" s="79"/>
      <c r="KYP12" s="79"/>
      <c r="KYQ12" s="79"/>
      <c r="KYR12" s="76"/>
      <c r="KYS12" s="76"/>
      <c r="KYT12" s="76"/>
      <c r="KYU12" s="77"/>
      <c r="KYV12" s="76"/>
      <c r="KYW12" s="79"/>
      <c r="KYX12" s="79"/>
      <c r="KYY12" s="79"/>
      <c r="KYZ12" s="80"/>
      <c r="KZA12" s="79"/>
      <c r="KZB12" s="79"/>
      <c r="KZC12" s="79"/>
      <c r="KZD12" s="79"/>
      <c r="KZE12" s="76"/>
      <c r="KZF12" s="76"/>
      <c r="KZG12" s="76"/>
      <c r="KZH12" s="77"/>
      <c r="KZI12" s="76"/>
      <c r="KZJ12" s="79"/>
      <c r="KZK12" s="79"/>
      <c r="KZL12" s="79"/>
      <c r="KZM12" s="80"/>
      <c r="KZN12" s="79"/>
      <c r="KZO12" s="79"/>
      <c r="KZP12" s="79"/>
      <c r="KZQ12" s="79"/>
      <c r="KZR12" s="76"/>
      <c r="KZS12" s="76"/>
      <c r="KZT12" s="76"/>
      <c r="KZU12" s="77"/>
      <c r="KZV12" s="76"/>
      <c r="KZW12" s="79"/>
      <c r="KZX12" s="79"/>
      <c r="KZY12" s="79"/>
      <c r="KZZ12" s="80"/>
      <c r="LAA12" s="79"/>
      <c r="LAB12" s="79"/>
      <c r="LAC12" s="79"/>
      <c r="LAD12" s="79"/>
      <c r="LAE12" s="76"/>
      <c r="LAF12" s="76"/>
      <c r="LAG12" s="76"/>
      <c r="LAH12" s="77"/>
      <c r="LAI12" s="76"/>
      <c r="LAJ12" s="79"/>
      <c r="LAK12" s="79"/>
      <c r="LAL12" s="79"/>
      <c r="LAM12" s="80"/>
      <c r="LAN12" s="79"/>
      <c r="LAO12" s="79"/>
      <c r="LAP12" s="79"/>
      <c r="LAQ12" s="79"/>
      <c r="LAR12" s="76"/>
      <c r="LAS12" s="76"/>
      <c r="LAT12" s="76"/>
      <c r="LAU12" s="77"/>
      <c r="LAV12" s="76"/>
      <c r="LAW12" s="79"/>
      <c r="LAX12" s="79"/>
      <c r="LAY12" s="79"/>
      <c r="LAZ12" s="80"/>
      <c r="LBA12" s="79"/>
      <c r="LBB12" s="79"/>
      <c r="LBC12" s="79"/>
      <c r="LBD12" s="79"/>
      <c r="LBE12" s="76"/>
      <c r="LBF12" s="76"/>
      <c r="LBG12" s="76"/>
      <c r="LBH12" s="77"/>
      <c r="LBI12" s="76"/>
      <c r="LBJ12" s="79"/>
      <c r="LBK12" s="79"/>
      <c r="LBL12" s="79"/>
      <c r="LBM12" s="80"/>
      <c r="LBN12" s="79"/>
      <c r="LBO12" s="79"/>
      <c r="LBP12" s="79"/>
      <c r="LBQ12" s="79"/>
      <c r="LBR12" s="76"/>
      <c r="LBS12" s="76"/>
      <c r="LBT12" s="76"/>
      <c r="LBU12" s="77"/>
      <c r="LBV12" s="76"/>
      <c r="LBW12" s="79"/>
      <c r="LBX12" s="79"/>
      <c r="LBY12" s="79"/>
      <c r="LBZ12" s="80"/>
      <c r="LCA12" s="79"/>
      <c r="LCB12" s="79"/>
      <c r="LCC12" s="79"/>
      <c r="LCD12" s="79"/>
      <c r="LCE12" s="76"/>
      <c r="LCF12" s="76"/>
      <c r="LCG12" s="76"/>
      <c r="LCH12" s="77"/>
      <c r="LCI12" s="76"/>
      <c r="LCJ12" s="79"/>
      <c r="LCK12" s="79"/>
      <c r="LCL12" s="79"/>
      <c r="LCM12" s="80"/>
      <c r="LCN12" s="79"/>
      <c r="LCO12" s="79"/>
      <c r="LCP12" s="79"/>
      <c r="LCQ12" s="79"/>
      <c r="LCR12" s="76"/>
      <c r="LCS12" s="76"/>
      <c r="LCT12" s="76"/>
      <c r="LCU12" s="77"/>
      <c r="LCV12" s="76"/>
      <c r="LCW12" s="79"/>
      <c r="LCX12" s="79"/>
      <c r="LCY12" s="79"/>
      <c r="LCZ12" s="80"/>
      <c r="LDA12" s="79"/>
      <c r="LDB12" s="79"/>
      <c r="LDC12" s="79"/>
      <c r="LDD12" s="79"/>
      <c r="LDE12" s="76"/>
      <c r="LDF12" s="76"/>
      <c r="LDG12" s="76"/>
      <c r="LDH12" s="77"/>
      <c r="LDI12" s="76"/>
      <c r="LDJ12" s="79"/>
      <c r="LDK12" s="79"/>
      <c r="LDL12" s="79"/>
      <c r="LDM12" s="80"/>
      <c r="LDN12" s="79"/>
      <c r="LDO12" s="79"/>
      <c r="LDP12" s="79"/>
      <c r="LDQ12" s="79"/>
      <c r="LDR12" s="76"/>
      <c r="LDS12" s="76"/>
      <c r="LDT12" s="76"/>
      <c r="LDU12" s="77"/>
      <c r="LDV12" s="76"/>
      <c r="LDW12" s="79"/>
      <c r="LDX12" s="79"/>
      <c r="LDY12" s="79"/>
      <c r="LDZ12" s="80"/>
      <c r="LEA12" s="79"/>
      <c r="LEB12" s="79"/>
      <c r="LEC12" s="79"/>
      <c r="LED12" s="79"/>
      <c r="LEE12" s="76"/>
      <c r="LEF12" s="76"/>
      <c r="LEG12" s="76"/>
      <c r="LEH12" s="77"/>
      <c r="LEI12" s="76"/>
      <c r="LEJ12" s="79"/>
      <c r="LEK12" s="79"/>
      <c r="LEL12" s="79"/>
      <c r="LEM12" s="80"/>
      <c r="LEN12" s="79"/>
      <c r="LEO12" s="79"/>
      <c r="LEP12" s="79"/>
      <c r="LEQ12" s="79"/>
      <c r="LER12" s="76"/>
      <c r="LES12" s="76"/>
      <c r="LET12" s="76"/>
      <c r="LEU12" s="77"/>
      <c r="LEV12" s="76"/>
      <c r="LEW12" s="79"/>
      <c r="LEX12" s="79"/>
      <c r="LEY12" s="79"/>
      <c r="LEZ12" s="80"/>
      <c r="LFA12" s="79"/>
      <c r="LFB12" s="79"/>
      <c r="LFC12" s="79"/>
      <c r="LFD12" s="79"/>
      <c r="LFE12" s="76"/>
      <c r="LFF12" s="76"/>
      <c r="LFG12" s="76"/>
      <c r="LFH12" s="77"/>
      <c r="LFI12" s="76"/>
      <c r="LFJ12" s="79"/>
      <c r="LFK12" s="79"/>
      <c r="LFL12" s="79"/>
      <c r="LFM12" s="80"/>
      <c r="LFN12" s="79"/>
      <c r="LFO12" s="79"/>
      <c r="LFP12" s="79"/>
      <c r="LFQ12" s="79"/>
      <c r="LFR12" s="76"/>
      <c r="LFS12" s="76"/>
      <c r="LFT12" s="76"/>
      <c r="LFU12" s="77"/>
      <c r="LFV12" s="76"/>
      <c r="LFW12" s="79"/>
      <c r="LFX12" s="79"/>
      <c r="LFY12" s="79"/>
      <c r="LFZ12" s="80"/>
      <c r="LGA12" s="79"/>
      <c r="LGB12" s="79"/>
      <c r="LGC12" s="79"/>
      <c r="LGD12" s="79"/>
      <c r="LGE12" s="76"/>
      <c r="LGF12" s="76"/>
      <c r="LGG12" s="76"/>
      <c r="LGH12" s="77"/>
      <c r="LGI12" s="76"/>
      <c r="LGJ12" s="79"/>
      <c r="LGK12" s="79"/>
      <c r="LGL12" s="79"/>
      <c r="LGM12" s="80"/>
      <c r="LGN12" s="79"/>
      <c r="LGO12" s="79"/>
      <c r="LGP12" s="79"/>
      <c r="LGQ12" s="79"/>
      <c r="LGR12" s="76"/>
      <c r="LGS12" s="76"/>
      <c r="LGT12" s="76"/>
      <c r="LGU12" s="77"/>
      <c r="LGV12" s="76"/>
      <c r="LGW12" s="79"/>
      <c r="LGX12" s="79"/>
      <c r="LGY12" s="79"/>
      <c r="LGZ12" s="80"/>
      <c r="LHA12" s="79"/>
      <c r="LHB12" s="79"/>
      <c r="LHC12" s="79"/>
      <c r="LHD12" s="79"/>
      <c r="LHE12" s="76"/>
      <c r="LHF12" s="76"/>
      <c r="LHG12" s="76"/>
      <c r="LHH12" s="77"/>
      <c r="LHI12" s="76"/>
      <c r="LHJ12" s="79"/>
      <c r="LHK12" s="79"/>
      <c r="LHL12" s="79"/>
      <c r="LHM12" s="80"/>
      <c r="LHN12" s="79"/>
      <c r="LHO12" s="79"/>
      <c r="LHP12" s="79"/>
      <c r="LHQ12" s="79"/>
      <c r="LHR12" s="76"/>
      <c r="LHS12" s="76"/>
      <c r="LHT12" s="76"/>
      <c r="LHU12" s="77"/>
      <c r="LHV12" s="76"/>
      <c r="LHW12" s="79"/>
      <c r="LHX12" s="79"/>
      <c r="LHY12" s="79"/>
      <c r="LHZ12" s="80"/>
      <c r="LIA12" s="79"/>
      <c r="LIB12" s="79"/>
      <c r="LIC12" s="79"/>
      <c r="LID12" s="79"/>
      <c r="LIE12" s="76"/>
      <c r="LIF12" s="76"/>
      <c r="LIG12" s="76"/>
      <c r="LIH12" s="77"/>
      <c r="LII12" s="76"/>
      <c r="LIJ12" s="79"/>
      <c r="LIK12" s="79"/>
      <c r="LIL12" s="79"/>
      <c r="LIM12" s="80"/>
      <c r="LIN12" s="79"/>
      <c r="LIO12" s="79"/>
      <c r="LIP12" s="79"/>
      <c r="LIQ12" s="79"/>
      <c r="LIR12" s="76"/>
      <c r="LIS12" s="76"/>
      <c r="LIT12" s="76"/>
      <c r="LIU12" s="77"/>
      <c r="LIV12" s="76"/>
      <c r="LIW12" s="79"/>
      <c r="LIX12" s="79"/>
      <c r="LIY12" s="79"/>
      <c r="LIZ12" s="80"/>
      <c r="LJA12" s="79"/>
      <c r="LJB12" s="79"/>
      <c r="LJC12" s="79"/>
      <c r="LJD12" s="79"/>
      <c r="LJE12" s="76"/>
      <c r="LJF12" s="76"/>
      <c r="LJG12" s="76"/>
      <c r="LJH12" s="77"/>
      <c r="LJI12" s="76"/>
      <c r="LJJ12" s="79"/>
      <c r="LJK12" s="79"/>
      <c r="LJL12" s="79"/>
      <c r="LJM12" s="80"/>
      <c r="LJN12" s="79"/>
      <c r="LJO12" s="79"/>
      <c r="LJP12" s="79"/>
      <c r="LJQ12" s="79"/>
      <c r="LJR12" s="76"/>
      <c r="LJS12" s="76"/>
      <c r="LJT12" s="76"/>
      <c r="LJU12" s="77"/>
      <c r="LJV12" s="76"/>
      <c r="LJW12" s="79"/>
      <c r="LJX12" s="79"/>
      <c r="LJY12" s="79"/>
      <c r="LJZ12" s="80"/>
      <c r="LKA12" s="79"/>
      <c r="LKB12" s="79"/>
      <c r="LKC12" s="79"/>
      <c r="LKD12" s="79"/>
      <c r="LKE12" s="76"/>
      <c r="LKF12" s="76"/>
      <c r="LKG12" s="76"/>
      <c r="LKH12" s="77"/>
      <c r="LKI12" s="76"/>
      <c r="LKJ12" s="79"/>
      <c r="LKK12" s="79"/>
      <c r="LKL12" s="79"/>
      <c r="LKM12" s="80"/>
      <c r="LKN12" s="79"/>
      <c r="LKO12" s="79"/>
      <c r="LKP12" s="79"/>
      <c r="LKQ12" s="79"/>
      <c r="LKR12" s="76"/>
      <c r="LKS12" s="76"/>
      <c r="LKT12" s="76"/>
      <c r="LKU12" s="77"/>
      <c r="LKV12" s="76"/>
      <c r="LKW12" s="79"/>
      <c r="LKX12" s="79"/>
      <c r="LKY12" s="79"/>
      <c r="LKZ12" s="80"/>
      <c r="LLA12" s="79"/>
      <c r="LLB12" s="79"/>
      <c r="LLC12" s="79"/>
      <c r="LLD12" s="79"/>
      <c r="LLE12" s="76"/>
      <c r="LLF12" s="76"/>
      <c r="LLG12" s="76"/>
      <c r="LLH12" s="77"/>
      <c r="LLI12" s="76"/>
      <c r="LLJ12" s="79"/>
      <c r="LLK12" s="79"/>
      <c r="LLL12" s="79"/>
      <c r="LLM12" s="80"/>
      <c r="LLN12" s="79"/>
      <c r="LLO12" s="79"/>
      <c r="LLP12" s="79"/>
      <c r="LLQ12" s="79"/>
      <c r="LLR12" s="76"/>
      <c r="LLS12" s="76"/>
      <c r="LLT12" s="76"/>
      <c r="LLU12" s="77"/>
      <c r="LLV12" s="76"/>
      <c r="LLW12" s="79"/>
      <c r="LLX12" s="79"/>
      <c r="LLY12" s="79"/>
      <c r="LLZ12" s="80"/>
      <c r="LMA12" s="79"/>
      <c r="LMB12" s="79"/>
      <c r="LMC12" s="79"/>
      <c r="LMD12" s="79"/>
      <c r="LME12" s="76"/>
      <c r="LMF12" s="76"/>
      <c r="LMG12" s="76"/>
      <c r="LMH12" s="77"/>
      <c r="LMI12" s="76"/>
      <c r="LMJ12" s="79"/>
      <c r="LMK12" s="79"/>
      <c r="LML12" s="79"/>
      <c r="LMM12" s="80"/>
      <c r="LMN12" s="79"/>
      <c r="LMO12" s="79"/>
      <c r="LMP12" s="79"/>
      <c r="LMQ12" s="79"/>
      <c r="LMR12" s="76"/>
      <c r="LMS12" s="76"/>
      <c r="LMT12" s="76"/>
      <c r="LMU12" s="77"/>
      <c r="LMV12" s="76"/>
      <c r="LMW12" s="79"/>
      <c r="LMX12" s="79"/>
      <c r="LMY12" s="79"/>
      <c r="LMZ12" s="80"/>
      <c r="LNA12" s="79"/>
      <c r="LNB12" s="79"/>
      <c r="LNC12" s="79"/>
      <c r="LND12" s="79"/>
      <c r="LNE12" s="76"/>
      <c r="LNF12" s="76"/>
      <c r="LNG12" s="76"/>
      <c r="LNH12" s="77"/>
      <c r="LNI12" s="76"/>
      <c r="LNJ12" s="79"/>
      <c r="LNK12" s="79"/>
      <c r="LNL12" s="79"/>
      <c r="LNM12" s="80"/>
      <c r="LNN12" s="79"/>
      <c r="LNO12" s="79"/>
      <c r="LNP12" s="79"/>
      <c r="LNQ12" s="79"/>
      <c r="LNR12" s="76"/>
      <c r="LNS12" s="76"/>
      <c r="LNT12" s="76"/>
      <c r="LNU12" s="77"/>
      <c r="LNV12" s="76"/>
      <c r="LNW12" s="79"/>
      <c r="LNX12" s="79"/>
      <c r="LNY12" s="79"/>
      <c r="LNZ12" s="80"/>
      <c r="LOA12" s="79"/>
      <c r="LOB12" s="79"/>
      <c r="LOC12" s="79"/>
      <c r="LOD12" s="79"/>
      <c r="LOE12" s="76"/>
      <c r="LOF12" s="76"/>
      <c r="LOG12" s="76"/>
      <c r="LOH12" s="77"/>
      <c r="LOI12" s="76"/>
      <c r="LOJ12" s="79"/>
      <c r="LOK12" s="79"/>
      <c r="LOL12" s="79"/>
      <c r="LOM12" s="80"/>
      <c r="LON12" s="79"/>
      <c r="LOO12" s="79"/>
      <c r="LOP12" s="79"/>
      <c r="LOQ12" s="79"/>
      <c r="LOR12" s="76"/>
      <c r="LOS12" s="76"/>
      <c r="LOT12" s="76"/>
      <c r="LOU12" s="77"/>
      <c r="LOV12" s="76"/>
      <c r="LOW12" s="79"/>
      <c r="LOX12" s="79"/>
      <c r="LOY12" s="79"/>
      <c r="LOZ12" s="80"/>
      <c r="LPA12" s="79"/>
      <c r="LPB12" s="79"/>
      <c r="LPC12" s="79"/>
      <c r="LPD12" s="79"/>
      <c r="LPE12" s="76"/>
      <c r="LPF12" s="76"/>
      <c r="LPG12" s="76"/>
      <c r="LPH12" s="77"/>
      <c r="LPI12" s="76"/>
      <c r="LPJ12" s="79"/>
      <c r="LPK12" s="79"/>
      <c r="LPL12" s="79"/>
      <c r="LPM12" s="80"/>
      <c r="LPN12" s="79"/>
      <c r="LPO12" s="79"/>
      <c r="LPP12" s="79"/>
      <c r="LPQ12" s="79"/>
      <c r="LPR12" s="76"/>
      <c r="LPS12" s="76"/>
      <c r="LPT12" s="76"/>
      <c r="LPU12" s="77"/>
      <c r="LPV12" s="76"/>
      <c r="LPW12" s="79"/>
      <c r="LPX12" s="79"/>
      <c r="LPY12" s="79"/>
      <c r="LPZ12" s="80"/>
      <c r="LQA12" s="79"/>
      <c r="LQB12" s="79"/>
      <c r="LQC12" s="79"/>
      <c r="LQD12" s="79"/>
      <c r="LQE12" s="76"/>
      <c r="LQF12" s="76"/>
      <c r="LQG12" s="76"/>
      <c r="LQH12" s="77"/>
      <c r="LQI12" s="76"/>
      <c r="LQJ12" s="79"/>
      <c r="LQK12" s="79"/>
      <c r="LQL12" s="79"/>
      <c r="LQM12" s="80"/>
      <c r="LQN12" s="79"/>
      <c r="LQO12" s="79"/>
      <c r="LQP12" s="79"/>
      <c r="LQQ12" s="79"/>
      <c r="LQR12" s="76"/>
      <c r="LQS12" s="76"/>
      <c r="LQT12" s="76"/>
      <c r="LQU12" s="77"/>
      <c r="LQV12" s="76"/>
      <c r="LQW12" s="79"/>
      <c r="LQX12" s="79"/>
      <c r="LQY12" s="79"/>
      <c r="LQZ12" s="80"/>
      <c r="LRA12" s="79"/>
      <c r="LRB12" s="79"/>
      <c r="LRC12" s="79"/>
      <c r="LRD12" s="79"/>
      <c r="LRE12" s="76"/>
      <c r="LRF12" s="76"/>
      <c r="LRG12" s="76"/>
      <c r="LRH12" s="77"/>
      <c r="LRI12" s="76"/>
      <c r="LRJ12" s="79"/>
      <c r="LRK12" s="79"/>
      <c r="LRL12" s="79"/>
      <c r="LRM12" s="80"/>
      <c r="LRN12" s="79"/>
      <c r="LRO12" s="79"/>
      <c r="LRP12" s="79"/>
      <c r="LRQ12" s="79"/>
      <c r="LRR12" s="76"/>
      <c r="LRS12" s="76"/>
      <c r="LRT12" s="76"/>
      <c r="LRU12" s="77"/>
      <c r="LRV12" s="76"/>
      <c r="LRW12" s="79"/>
      <c r="LRX12" s="79"/>
      <c r="LRY12" s="79"/>
      <c r="LRZ12" s="80"/>
      <c r="LSA12" s="79"/>
      <c r="LSB12" s="79"/>
      <c r="LSC12" s="79"/>
      <c r="LSD12" s="79"/>
      <c r="LSE12" s="76"/>
      <c r="LSF12" s="76"/>
      <c r="LSG12" s="76"/>
      <c r="LSH12" s="77"/>
      <c r="LSI12" s="76"/>
      <c r="LSJ12" s="79"/>
      <c r="LSK12" s="79"/>
      <c r="LSL12" s="79"/>
      <c r="LSM12" s="80"/>
      <c r="LSN12" s="79"/>
      <c r="LSO12" s="79"/>
      <c r="LSP12" s="79"/>
      <c r="LSQ12" s="79"/>
      <c r="LSR12" s="76"/>
      <c r="LSS12" s="76"/>
      <c r="LST12" s="76"/>
      <c r="LSU12" s="77"/>
      <c r="LSV12" s="76"/>
      <c r="LSW12" s="79"/>
      <c r="LSX12" s="79"/>
      <c r="LSY12" s="79"/>
      <c r="LSZ12" s="80"/>
      <c r="LTA12" s="79"/>
      <c r="LTB12" s="79"/>
      <c r="LTC12" s="79"/>
      <c r="LTD12" s="79"/>
      <c r="LTE12" s="76"/>
      <c r="LTF12" s="76"/>
      <c r="LTG12" s="76"/>
      <c r="LTH12" s="77"/>
      <c r="LTI12" s="76"/>
      <c r="LTJ12" s="79"/>
      <c r="LTK12" s="79"/>
      <c r="LTL12" s="79"/>
      <c r="LTM12" s="80"/>
      <c r="LTN12" s="79"/>
      <c r="LTO12" s="79"/>
      <c r="LTP12" s="79"/>
      <c r="LTQ12" s="79"/>
      <c r="LTR12" s="76"/>
      <c r="LTS12" s="76"/>
      <c r="LTT12" s="76"/>
      <c r="LTU12" s="77"/>
      <c r="LTV12" s="76"/>
      <c r="LTW12" s="79"/>
      <c r="LTX12" s="79"/>
      <c r="LTY12" s="79"/>
      <c r="LTZ12" s="80"/>
      <c r="LUA12" s="79"/>
      <c r="LUB12" s="79"/>
      <c r="LUC12" s="79"/>
      <c r="LUD12" s="79"/>
      <c r="LUE12" s="76"/>
      <c r="LUF12" s="76"/>
      <c r="LUG12" s="76"/>
      <c r="LUH12" s="77"/>
      <c r="LUI12" s="76"/>
      <c r="LUJ12" s="79"/>
      <c r="LUK12" s="79"/>
      <c r="LUL12" s="79"/>
      <c r="LUM12" s="80"/>
      <c r="LUN12" s="79"/>
      <c r="LUO12" s="79"/>
      <c r="LUP12" s="79"/>
      <c r="LUQ12" s="79"/>
      <c r="LUR12" s="76"/>
      <c r="LUS12" s="76"/>
      <c r="LUT12" s="76"/>
      <c r="LUU12" s="77"/>
      <c r="LUV12" s="76"/>
      <c r="LUW12" s="79"/>
      <c r="LUX12" s="79"/>
      <c r="LUY12" s="79"/>
      <c r="LUZ12" s="80"/>
      <c r="LVA12" s="79"/>
      <c r="LVB12" s="79"/>
      <c r="LVC12" s="79"/>
      <c r="LVD12" s="79"/>
      <c r="LVE12" s="76"/>
      <c r="LVF12" s="76"/>
      <c r="LVG12" s="76"/>
      <c r="LVH12" s="77"/>
      <c r="LVI12" s="76"/>
      <c r="LVJ12" s="79"/>
      <c r="LVK12" s="79"/>
      <c r="LVL12" s="79"/>
      <c r="LVM12" s="80"/>
      <c r="LVN12" s="79"/>
      <c r="LVO12" s="79"/>
      <c r="LVP12" s="79"/>
      <c r="LVQ12" s="79"/>
      <c r="LVR12" s="76"/>
      <c r="LVS12" s="76"/>
      <c r="LVT12" s="76"/>
      <c r="LVU12" s="77"/>
      <c r="LVV12" s="76"/>
      <c r="LVW12" s="79"/>
      <c r="LVX12" s="79"/>
      <c r="LVY12" s="79"/>
      <c r="LVZ12" s="80"/>
      <c r="LWA12" s="79"/>
      <c r="LWB12" s="79"/>
      <c r="LWC12" s="79"/>
      <c r="LWD12" s="79"/>
      <c r="LWE12" s="76"/>
      <c r="LWF12" s="76"/>
      <c r="LWG12" s="76"/>
      <c r="LWH12" s="77"/>
      <c r="LWI12" s="76"/>
      <c r="LWJ12" s="79"/>
      <c r="LWK12" s="79"/>
      <c r="LWL12" s="79"/>
      <c r="LWM12" s="80"/>
      <c r="LWN12" s="79"/>
      <c r="LWO12" s="79"/>
      <c r="LWP12" s="79"/>
      <c r="LWQ12" s="79"/>
      <c r="LWR12" s="76"/>
      <c r="LWS12" s="76"/>
      <c r="LWT12" s="76"/>
      <c r="LWU12" s="77"/>
      <c r="LWV12" s="76"/>
      <c r="LWW12" s="79"/>
      <c r="LWX12" s="79"/>
      <c r="LWY12" s="79"/>
      <c r="LWZ12" s="80"/>
      <c r="LXA12" s="79"/>
      <c r="LXB12" s="79"/>
      <c r="LXC12" s="79"/>
      <c r="LXD12" s="79"/>
      <c r="LXE12" s="76"/>
      <c r="LXF12" s="76"/>
      <c r="LXG12" s="76"/>
      <c r="LXH12" s="77"/>
      <c r="LXI12" s="76"/>
      <c r="LXJ12" s="79"/>
      <c r="LXK12" s="79"/>
      <c r="LXL12" s="79"/>
      <c r="LXM12" s="80"/>
      <c r="LXN12" s="79"/>
      <c r="LXO12" s="79"/>
      <c r="LXP12" s="79"/>
      <c r="LXQ12" s="79"/>
      <c r="LXR12" s="76"/>
      <c r="LXS12" s="76"/>
      <c r="LXT12" s="76"/>
      <c r="LXU12" s="77"/>
      <c r="LXV12" s="76"/>
      <c r="LXW12" s="79"/>
      <c r="LXX12" s="79"/>
      <c r="LXY12" s="79"/>
      <c r="LXZ12" s="80"/>
      <c r="LYA12" s="79"/>
      <c r="LYB12" s="79"/>
      <c r="LYC12" s="79"/>
      <c r="LYD12" s="79"/>
      <c r="LYE12" s="76"/>
      <c r="LYF12" s="76"/>
      <c r="LYG12" s="76"/>
      <c r="LYH12" s="77"/>
      <c r="LYI12" s="76"/>
      <c r="LYJ12" s="79"/>
      <c r="LYK12" s="79"/>
      <c r="LYL12" s="79"/>
      <c r="LYM12" s="80"/>
      <c r="LYN12" s="79"/>
      <c r="LYO12" s="79"/>
      <c r="LYP12" s="79"/>
      <c r="LYQ12" s="79"/>
      <c r="LYR12" s="76"/>
      <c r="LYS12" s="76"/>
      <c r="LYT12" s="76"/>
      <c r="LYU12" s="77"/>
      <c r="LYV12" s="76"/>
      <c r="LYW12" s="79"/>
      <c r="LYX12" s="79"/>
      <c r="LYY12" s="79"/>
      <c r="LYZ12" s="80"/>
      <c r="LZA12" s="79"/>
      <c r="LZB12" s="79"/>
      <c r="LZC12" s="79"/>
      <c r="LZD12" s="79"/>
      <c r="LZE12" s="76"/>
      <c r="LZF12" s="76"/>
      <c r="LZG12" s="76"/>
      <c r="LZH12" s="77"/>
      <c r="LZI12" s="76"/>
      <c r="LZJ12" s="79"/>
      <c r="LZK12" s="79"/>
      <c r="LZL12" s="79"/>
      <c r="LZM12" s="80"/>
      <c r="LZN12" s="79"/>
      <c r="LZO12" s="79"/>
      <c r="LZP12" s="79"/>
      <c r="LZQ12" s="79"/>
      <c r="LZR12" s="76"/>
      <c r="LZS12" s="76"/>
      <c r="LZT12" s="76"/>
      <c r="LZU12" s="77"/>
      <c r="LZV12" s="76"/>
      <c r="LZW12" s="79"/>
      <c r="LZX12" s="79"/>
      <c r="LZY12" s="79"/>
      <c r="LZZ12" s="80"/>
      <c r="MAA12" s="79"/>
      <c r="MAB12" s="79"/>
      <c r="MAC12" s="79"/>
      <c r="MAD12" s="79"/>
      <c r="MAE12" s="76"/>
      <c r="MAF12" s="76"/>
      <c r="MAG12" s="76"/>
      <c r="MAH12" s="77"/>
      <c r="MAI12" s="76"/>
      <c r="MAJ12" s="79"/>
      <c r="MAK12" s="79"/>
      <c r="MAL12" s="79"/>
      <c r="MAM12" s="80"/>
      <c r="MAN12" s="79"/>
      <c r="MAO12" s="79"/>
      <c r="MAP12" s="79"/>
      <c r="MAQ12" s="79"/>
      <c r="MAR12" s="76"/>
      <c r="MAS12" s="76"/>
      <c r="MAT12" s="76"/>
      <c r="MAU12" s="77"/>
      <c r="MAV12" s="76"/>
      <c r="MAW12" s="79"/>
      <c r="MAX12" s="79"/>
      <c r="MAY12" s="79"/>
      <c r="MAZ12" s="80"/>
      <c r="MBA12" s="79"/>
      <c r="MBB12" s="79"/>
      <c r="MBC12" s="79"/>
      <c r="MBD12" s="79"/>
      <c r="MBE12" s="76"/>
      <c r="MBF12" s="76"/>
      <c r="MBG12" s="76"/>
      <c r="MBH12" s="77"/>
      <c r="MBI12" s="76"/>
      <c r="MBJ12" s="79"/>
      <c r="MBK12" s="79"/>
      <c r="MBL12" s="79"/>
      <c r="MBM12" s="80"/>
      <c r="MBN12" s="79"/>
      <c r="MBO12" s="79"/>
      <c r="MBP12" s="79"/>
      <c r="MBQ12" s="79"/>
      <c r="MBR12" s="76"/>
      <c r="MBS12" s="76"/>
      <c r="MBT12" s="76"/>
      <c r="MBU12" s="77"/>
      <c r="MBV12" s="76"/>
      <c r="MBW12" s="79"/>
      <c r="MBX12" s="79"/>
      <c r="MBY12" s="79"/>
      <c r="MBZ12" s="80"/>
      <c r="MCA12" s="79"/>
      <c r="MCB12" s="79"/>
      <c r="MCC12" s="79"/>
      <c r="MCD12" s="79"/>
      <c r="MCE12" s="76"/>
      <c r="MCF12" s="76"/>
      <c r="MCG12" s="76"/>
      <c r="MCH12" s="77"/>
      <c r="MCI12" s="76"/>
      <c r="MCJ12" s="79"/>
      <c r="MCK12" s="79"/>
      <c r="MCL12" s="79"/>
      <c r="MCM12" s="80"/>
      <c r="MCN12" s="79"/>
      <c r="MCO12" s="79"/>
      <c r="MCP12" s="79"/>
      <c r="MCQ12" s="79"/>
      <c r="MCR12" s="76"/>
      <c r="MCS12" s="76"/>
      <c r="MCT12" s="76"/>
      <c r="MCU12" s="77"/>
      <c r="MCV12" s="76"/>
      <c r="MCW12" s="79"/>
      <c r="MCX12" s="79"/>
      <c r="MCY12" s="79"/>
      <c r="MCZ12" s="80"/>
      <c r="MDA12" s="79"/>
      <c r="MDB12" s="79"/>
      <c r="MDC12" s="79"/>
      <c r="MDD12" s="79"/>
      <c r="MDE12" s="76"/>
      <c r="MDF12" s="76"/>
      <c r="MDG12" s="76"/>
      <c r="MDH12" s="77"/>
      <c r="MDI12" s="76"/>
      <c r="MDJ12" s="79"/>
      <c r="MDK12" s="79"/>
      <c r="MDL12" s="79"/>
      <c r="MDM12" s="80"/>
      <c r="MDN12" s="79"/>
      <c r="MDO12" s="79"/>
      <c r="MDP12" s="79"/>
      <c r="MDQ12" s="79"/>
      <c r="MDR12" s="76"/>
      <c r="MDS12" s="76"/>
      <c r="MDT12" s="76"/>
      <c r="MDU12" s="77"/>
      <c r="MDV12" s="76"/>
      <c r="MDW12" s="79"/>
      <c r="MDX12" s="79"/>
      <c r="MDY12" s="79"/>
      <c r="MDZ12" s="80"/>
      <c r="MEA12" s="79"/>
      <c r="MEB12" s="79"/>
      <c r="MEC12" s="79"/>
      <c r="MED12" s="79"/>
      <c r="MEE12" s="76"/>
      <c r="MEF12" s="76"/>
      <c r="MEG12" s="76"/>
      <c r="MEH12" s="77"/>
      <c r="MEI12" s="76"/>
      <c r="MEJ12" s="79"/>
      <c r="MEK12" s="79"/>
      <c r="MEL12" s="79"/>
      <c r="MEM12" s="80"/>
      <c r="MEN12" s="79"/>
      <c r="MEO12" s="79"/>
      <c r="MEP12" s="79"/>
      <c r="MEQ12" s="79"/>
      <c r="MER12" s="76"/>
      <c r="MES12" s="76"/>
      <c r="MET12" s="76"/>
      <c r="MEU12" s="77"/>
      <c r="MEV12" s="76"/>
      <c r="MEW12" s="79"/>
      <c r="MEX12" s="79"/>
      <c r="MEY12" s="79"/>
      <c r="MEZ12" s="80"/>
      <c r="MFA12" s="79"/>
      <c r="MFB12" s="79"/>
      <c r="MFC12" s="79"/>
      <c r="MFD12" s="79"/>
      <c r="MFE12" s="76"/>
      <c r="MFF12" s="76"/>
      <c r="MFG12" s="76"/>
      <c r="MFH12" s="77"/>
      <c r="MFI12" s="76"/>
      <c r="MFJ12" s="79"/>
      <c r="MFK12" s="79"/>
      <c r="MFL12" s="79"/>
      <c r="MFM12" s="80"/>
      <c r="MFN12" s="79"/>
      <c r="MFO12" s="79"/>
      <c r="MFP12" s="79"/>
      <c r="MFQ12" s="79"/>
      <c r="MFR12" s="76"/>
      <c r="MFS12" s="76"/>
      <c r="MFT12" s="76"/>
      <c r="MFU12" s="77"/>
      <c r="MFV12" s="76"/>
      <c r="MFW12" s="79"/>
      <c r="MFX12" s="79"/>
      <c r="MFY12" s="79"/>
      <c r="MFZ12" s="80"/>
      <c r="MGA12" s="79"/>
      <c r="MGB12" s="79"/>
      <c r="MGC12" s="79"/>
      <c r="MGD12" s="79"/>
      <c r="MGE12" s="76"/>
      <c r="MGF12" s="76"/>
      <c r="MGG12" s="76"/>
      <c r="MGH12" s="77"/>
      <c r="MGI12" s="76"/>
      <c r="MGJ12" s="79"/>
      <c r="MGK12" s="79"/>
      <c r="MGL12" s="79"/>
      <c r="MGM12" s="80"/>
      <c r="MGN12" s="79"/>
      <c r="MGO12" s="79"/>
      <c r="MGP12" s="79"/>
      <c r="MGQ12" s="79"/>
      <c r="MGR12" s="76"/>
      <c r="MGS12" s="76"/>
      <c r="MGT12" s="76"/>
      <c r="MGU12" s="77"/>
      <c r="MGV12" s="76"/>
      <c r="MGW12" s="79"/>
      <c r="MGX12" s="79"/>
      <c r="MGY12" s="79"/>
      <c r="MGZ12" s="80"/>
      <c r="MHA12" s="79"/>
      <c r="MHB12" s="79"/>
      <c r="MHC12" s="79"/>
      <c r="MHD12" s="79"/>
      <c r="MHE12" s="76"/>
      <c r="MHF12" s="76"/>
      <c r="MHG12" s="76"/>
      <c r="MHH12" s="77"/>
      <c r="MHI12" s="76"/>
      <c r="MHJ12" s="79"/>
      <c r="MHK12" s="79"/>
      <c r="MHL12" s="79"/>
      <c r="MHM12" s="80"/>
      <c r="MHN12" s="79"/>
      <c r="MHO12" s="79"/>
      <c r="MHP12" s="79"/>
      <c r="MHQ12" s="79"/>
      <c r="MHR12" s="76"/>
      <c r="MHS12" s="76"/>
      <c r="MHT12" s="76"/>
      <c r="MHU12" s="77"/>
      <c r="MHV12" s="76"/>
      <c r="MHW12" s="79"/>
      <c r="MHX12" s="79"/>
      <c r="MHY12" s="79"/>
      <c r="MHZ12" s="80"/>
      <c r="MIA12" s="79"/>
      <c r="MIB12" s="79"/>
      <c r="MIC12" s="79"/>
      <c r="MID12" s="79"/>
      <c r="MIE12" s="76"/>
      <c r="MIF12" s="76"/>
      <c r="MIG12" s="76"/>
      <c r="MIH12" s="77"/>
      <c r="MII12" s="76"/>
      <c r="MIJ12" s="79"/>
      <c r="MIK12" s="79"/>
      <c r="MIL12" s="79"/>
      <c r="MIM12" s="80"/>
      <c r="MIN12" s="79"/>
      <c r="MIO12" s="79"/>
      <c r="MIP12" s="79"/>
      <c r="MIQ12" s="79"/>
      <c r="MIR12" s="76"/>
      <c r="MIS12" s="76"/>
      <c r="MIT12" s="76"/>
      <c r="MIU12" s="77"/>
      <c r="MIV12" s="76"/>
      <c r="MIW12" s="79"/>
      <c r="MIX12" s="79"/>
      <c r="MIY12" s="79"/>
      <c r="MIZ12" s="80"/>
      <c r="MJA12" s="79"/>
      <c r="MJB12" s="79"/>
      <c r="MJC12" s="79"/>
      <c r="MJD12" s="79"/>
      <c r="MJE12" s="76"/>
      <c r="MJF12" s="76"/>
      <c r="MJG12" s="76"/>
      <c r="MJH12" s="77"/>
      <c r="MJI12" s="76"/>
      <c r="MJJ12" s="79"/>
      <c r="MJK12" s="79"/>
      <c r="MJL12" s="79"/>
      <c r="MJM12" s="80"/>
      <c r="MJN12" s="79"/>
      <c r="MJO12" s="79"/>
      <c r="MJP12" s="79"/>
      <c r="MJQ12" s="79"/>
      <c r="MJR12" s="76"/>
      <c r="MJS12" s="76"/>
      <c r="MJT12" s="76"/>
      <c r="MJU12" s="77"/>
      <c r="MJV12" s="76"/>
      <c r="MJW12" s="79"/>
      <c r="MJX12" s="79"/>
      <c r="MJY12" s="79"/>
      <c r="MJZ12" s="80"/>
      <c r="MKA12" s="79"/>
      <c r="MKB12" s="79"/>
      <c r="MKC12" s="79"/>
      <c r="MKD12" s="79"/>
      <c r="MKE12" s="76"/>
      <c r="MKF12" s="76"/>
      <c r="MKG12" s="76"/>
      <c r="MKH12" s="77"/>
      <c r="MKI12" s="76"/>
      <c r="MKJ12" s="79"/>
      <c r="MKK12" s="79"/>
      <c r="MKL12" s="79"/>
      <c r="MKM12" s="80"/>
      <c r="MKN12" s="79"/>
      <c r="MKO12" s="79"/>
      <c r="MKP12" s="79"/>
      <c r="MKQ12" s="79"/>
      <c r="MKR12" s="76"/>
      <c r="MKS12" s="76"/>
      <c r="MKT12" s="76"/>
      <c r="MKU12" s="77"/>
      <c r="MKV12" s="76"/>
      <c r="MKW12" s="79"/>
      <c r="MKX12" s="79"/>
      <c r="MKY12" s="79"/>
      <c r="MKZ12" s="80"/>
      <c r="MLA12" s="79"/>
      <c r="MLB12" s="79"/>
      <c r="MLC12" s="79"/>
      <c r="MLD12" s="79"/>
      <c r="MLE12" s="76"/>
      <c r="MLF12" s="76"/>
      <c r="MLG12" s="76"/>
      <c r="MLH12" s="77"/>
      <c r="MLI12" s="76"/>
      <c r="MLJ12" s="79"/>
      <c r="MLK12" s="79"/>
      <c r="MLL12" s="79"/>
      <c r="MLM12" s="80"/>
      <c r="MLN12" s="79"/>
      <c r="MLO12" s="79"/>
      <c r="MLP12" s="79"/>
      <c r="MLQ12" s="79"/>
      <c r="MLR12" s="76"/>
      <c r="MLS12" s="76"/>
      <c r="MLT12" s="76"/>
      <c r="MLU12" s="77"/>
      <c r="MLV12" s="76"/>
      <c r="MLW12" s="79"/>
      <c r="MLX12" s="79"/>
      <c r="MLY12" s="79"/>
      <c r="MLZ12" s="80"/>
      <c r="MMA12" s="79"/>
      <c r="MMB12" s="79"/>
      <c r="MMC12" s="79"/>
      <c r="MMD12" s="79"/>
      <c r="MME12" s="76"/>
      <c r="MMF12" s="76"/>
      <c r="MMG12" s="76"/>
      <c r="MMH12" s="77"/>
      <c r="MMI12" s="76"/>
      <c r="MMJ12" s="79"/>
      <c r="MMK12" s="79"/>
      <c r="MML12" s="79"/>
      <c r="MMM12" s="80"/>
      <c r="MMN12" s="79"/>
      <c r="MMO12" s="79"/>
      <c r="MMP12" s="79"/>
      <c r="MMQ12" s="79"/>
      <c r="MMR12" s="76"/>
      <c r="MMS12" s="76"/>
      <c r="MMT12" s="76"/>
      <c r="MMU12" s="77"/>
      <c r="MMV12" s="76"/>
      <c r="MMW12" s="79"/>
      <c r="MMX12" s="79"/>
      <c r="MMY12" s="79"/>
      <c r="MMZ12" s="80"/>
      <c r="MNA12" s="79"/>
      <c r="MNB12" s="79"/>
      <c r="MNC12" s="79"/>
      <c r="MND12" s="79"/>
      <c r="MNE12" s="76"/>
      <c r="MNF12" s="76"/>
      <c r="MNG12" s="76"/>
      <c r="MNH12" s="77"/>
      <c r="MNI12" s="76"/>
      <c r="MNJ12" s="79"/>
      <c r="MNK12" s="79"/>
      <c r="MNL12" s="79"/>
      <c r="MNM12" s="80"/>
      <c r="MNN12" s="79"/>
      <c r="MNO12" s="79"/>
      <c r="MNP12" s="79"/>
      <c r="MNQ12" s="79"/>
      <c r="MNR12" s="76"/>
      <c r="MNS12" s="76"/>
      <c r="MNT12" s="76"/>
      <c r="MNU12" s="77"/>
      <c r="MNV12" s="76"/>
      <c r="MNW12" s="79"/>
      <c r="MNX12" s="79"/>
      <c r="MNY12" s="79"/>
      <c r="MNZ12" s="80"/>
      <c r="MOA12" s="79"/>
      <c r="MOB12" s="79"/>
      <c r="MOC12" s="79"/>
      <c r="MOD12" s="79"/>
      <c r="MOE12" s="76"/>
      <c r="MOF12" s="76"/>
      <c r="MOG12" s="76"/>
      <c r="MOH12" s="77"/>
      <c r="MOI12" s="76"/>
      <c r="MOJ12" s="79"/>
      <c r="MOK12" s="79"/>
      <c r="MOL12" s="79"/>
      <c r="MOM12" s="80"/>
      <c r="MON12" s="79"/>
      <c r="MOO12" s="79"/>
      <c r="MOP12" s="79"/>
      <c r="MOQ12" s="79"/>
      <c r="MOR12" s="76"/>
      <c r="MOS12" s="76"/>
      <c r="MOT12" s="76"/>
      <c r="MOU12" s="77"/>
      <c r="MOV12" s="76"/>
      <c r="MOW12" s="79"/>
      <c r="MOX12" s="79"/>
      <c r="MOY12" s="79"/>
      <c r="MOZ12" s="80"/>
      <c r="MPA12" s="79"/>
      <c r="MPB12" s="79"/>
      <c r="MPC12" s="79"/>
      <c r="MPD12" s="79"/>
      <c r="MPE12" s="76"/>
      <c r="MPF12" s="76"/>
      <c r="MPG12" s="76"/>
      <c r="MPH12" s="77"/>
      <c r="MPI12" s="76"/>
      <c r="MPJ12" s="79"/>
      <c r="MPK12" s="79"/>
      <c r="MPL12" s="79"/>
      <c r="MPM12" s="80"/>
      <c r="MPN12" s="79"/>
      <c r="MPO12" s="79"/>
      <c r="MPP12" s="79"/>
      <c r="MPQ12" s="79"/>
      <c r="MPR12" s="76"/>
      <c r="MPS12" s="76"/>
      <c r="MPT12" s="76"/>
      <c r="MPU12" s="77"/>
      <c r="MPV12" s="76"/>
      <c r="MPW12" s="79"/>
      <c r="MPX12" s="79"/>
      <c r="MPY12" s="79"/>
      <c r="MPZ12" s="80"/>
      <c r="MQA12" s="79"/>
      <c r="MQB12" s="79"/>
      <c r="MQC12" s="79"/>
      <c r="MQD12" s="79"/>
      <c r="MQE12" s="76"/>
      <c r="MQF12" s="76"/>
      <c r="MQG12" s="76"/>
      <c r="MQH12" s="77"/>
      <c r="MQI12" s="76"/>
      <c r="MQJ12" s="79"/>
      <c r="MQK12" s="79"/>
      <c r="MQL12" s="79"/>
      <c r="MQM12" s="80"/>
      <c r="MQN12" s="79"/>
      <c r="MQO12" s="79"/>
      <c r="MQP12" s="79"/>
      <c r="MQQ12" s="79"/>
      <c r="MQR12" s="76"/>
      <c r="MQS12" s="76"/>
      <c r="MQT12" s="76"/>
      <c r="MQU12" s="77"/>
      <c r="MQV12" s="76"/>
      <c r="MQW12" s="79"/>
      <c r="MQX12" s="79"/>
      <c r="MQY12" s="79"/>
      <c r="MQZ12" s="80"/>
      <c r="MRA12" s="79"/>
      <c r="MRB12" s="79"/>
      <c r="MRC12" s="79"/>
      <c r="MRD12" s="79"/>
      <c r="MRE12" s="76"/>
      <c r="MRF12" s="76"/>
      <c r="MRG12" s="76"/>
      <c r="MRH12" s="77"/>
      <c r="MRI12" s="76"/>
      <c r="MRJ12" s="79"/>
      <c r="MRK12" s="79"/>
      <c r="MRL12" s="79"/>
      <c r="MRM12" s="80"/>
      <c r="MRN12" s="79"/>
      <c r="MRO12" s="79"/>
      <c r="MRP12" s="79"/>
      <c r="MRQ12" s="79"/>
      <c r="MRR12" s="76"/>
      <c r="MRS12" s="76"/>
      <c r="MRT12" s="76"/>
      <c r="MRU12" s="77"/>
      <c r="MRV12" s="76"/>
      <c r="MRW12" s="79"/>
      <c r="MRX12" s="79"/>
      <c r="MRY12" s="79"/>
      <c r="MRZ12" s="80"/>
      <c r="MSA12" s="79"/>
      <c r="MSB12" s="79"/>
      <c r="MSC12" s="79"/>
      <c r="MSD12" s="79"/>
      <c r="MSE12" s="76"/>
      <c r="MSF12" s="76"/>
      <c r="MSG12" s="76"/>
      <c r="MSH12" s="77"/>
      <c r="MSI12" s="76"/>
      <c r="MSJ12" s="79"/>
      <c r="MSK12" s="79"/>
      <c r="MSL12" s="79"/>
      <c r="MSM12" s="80"/>
      <c r="MSN12" s="79"/>
      <c r="MSO12" s="79"/>
      <c r="MSP12" s="79"/>
      <c r="MSQ12" s="79"/>
      <c r="MSR12" s="76"/>
      <c r="MSS12" s="76"/>
      <c r="MST12" s="76"/>
      <c r="MSU12" s="77"/>
      <c r="MSV12" s="76"/>
      <c r="MSW12" s="79"/>
      <c r="MSX12" s="79"/>
      <c r="MSY12" s="79"/>
      <c r="MSZ12" s="80"/>
      <c r="MTA12" s="79"/>
      <c r="MTB12" s="79"/>
      <c r="MTC12" s="79"/>
      <c r="MTD12" s="79"/>
      <c r="MTE12" s="76"/>
      <c r="MTF12" s="76"/>
      <c r="MTG12" s="76"/>
      <c r="MTH12" s="77"/>
      <c r="MTI12" s="76"/>
      <c r="MTJ12" s="79"/>
      <c r="MTK12" s="79"/>
      <c r="MTL12" s="79"/>
      <c r="MTM12" s="80"/>
      <c r="MTN12" s="79"/>
      <c r="MTO12" s="79"/>
      <c r="MTP12" s="79"/>
      <c r="MTQ12" s="79"/>
      <c r="MTR12" s="76"/>
      <c r="MTS12" s="76"/>
      <c r="MTT12" s="76"/>
      <c r="MTU12" s="77"/>
      <c r="MTV12" s="76"/>
      <c r="MTW12" s="79"/>
      <c r="MTX12" s="79"/>
      <c r="MTY12" s="79"/>
      <c r="MTZ12" s="80"/>
      <c r="MUA12" s="79"/>
      <c r="MUB12" s="79"/>
      <c r="MUC12" s="79"/>
      <c r="MUD12" s="79"/>
      <c r="MUE12" s="76"/>
      <c r="MUF12" s="76"/>
      <c r="MUG12" s="76"/>
      <c r="MUH12" s="77"/>
      <c r="MUI12" s="76"/>
      <c r="MUJ12" s="79"/>
      <c r="MUK12" s="79"/>
      <c r="MUL12" s="79"/>
      <c r="MUM12" s="80"/>
      <c r="MUN12" s="79"/>
      <c r="MUO12" s="79"/>
      <c r="MUP12" s="79"/>
      <c r="MUQ12" s="79"/>
      <c r="MUR12" s="76"/>
      <c r="MUS12" s="76"/>
      <c r="MUT12" s="76"/>
      <c r="MUU12" s="77"/>
      <c r="MUV12" s="76"/>
      <c r="MUW12" s="79"/>
      <c r="MUX12" s="79"/>
      <c r="MUY12" s="79"/>
      <c r="MUZ12" s="80"/>
      <c r="MVA12" s="79"/>
      <c r="MVB12" s="79"/>
      <c r="MVC12" s="79"/>
      <c r="MVD12" s="79"/>
      <c r="MVE12" s="76"/>
      <c r="MVF12" s="76"/>
      <c r="MVG12" s="76"/>
      <c r="MVH12" s="77"/>
      <c r="MVI12" s="76"/>
      <c r="MVJ12" s="79"/>
      <c r="MVK12" s="79"/>
      <c r="MVL12" s="79"/>
      <c r="MVM12" s="80"/>
      <c r="MVN12" s="79"/>
      <c r="MVO12" s="79"/>
      <c r="MVP12" s="79"/>
      <c r="MVQ12" s="79"/>
      <c r="MVR12" s="76"/>
      <c r="MVS12" s="76"/>
      <c r="MVT12" s="76"/>
      <c r="MVU12" s="77"/>
      <c r="MVV12" s="76"/>
      <c r="MVW12" s="79"/>
      <c r="MVX12" s="79"/>
      <c r="MVY12" s="79"/>
      <c r="MVZ12" s="80"/>
      <c r="MWA12" s="79"/>
      <c r="MWB12" s="79"/>
      <c r="MWC12" s="79"/>
      <c r="MWD12" s="79"/>
      <c r="MWE12" s="76"/>
      <c r="MWF12" s="76"/>
      <c r="MWG12" s="76"/>
      <c r="MWH12" s="77"/>
      <c r="MWI12" s="76"/>
      <c r="MWJ12" s="79"/>
      <c r="MWK12" s="79"/>
      <c r="MWL12" s="79"/>
      <c r="MWM12" s="80"/>
      <c r="MWN12" s="79"/>
      <c r="MWO12" s="79"/>
      <c r="MWP12" s="79"/>
      <c r="MWQ12" s="79"/>
      <c r="MWR12" s="76"/>
      <c r="MWS12" s="76"/>
      <c r="MWT12" s="76"/>
      <c r="MWU12" s="77"/>
      <c r="MWV12" s="76"/>
      <c r="MWW12" s="79"/>
      <c r="MWX12" s="79"/>
      <c r="MWY12" s="79"/>
      <c r="MWZ12" s="80"/>
      <c r="MXA12" s="79"/>
      <c r="MXB12" s="79"/>
      <c r="MXC12" s="79"/>
      <c r="MXD12" s="79"/>
      <c r="MXE12" s="76"/>
      <c r="MXF12" s="76"/>
      <c r="MXG12" s="76"/>
      <c r="MXH12" s="77"/>
      <c r="MXI12" s="76"/>
      <c r="MXJ12" s="79"/>
      <c r="MXK12" s="79"/>
      <c r="MXL12" s="79"/>
      <c r="MXM12" s="80"/>
      <c r="MXN12" s="79"/>
      <c r="MXO12" s="79"/>
      <c r="MXP12" s="79"/>
      <c r="MXQ12" s="79"/>
      <c r="MXR12" s="76"/>
      <c r="MXS12" s="76"/>
      <c r="MXT12" s="76"/>
      <c r="MXU12" s="77"/>
      <c r="MXV12" s="76"/>
      <c r="MXW12" s="79"/>
      <c r="MXX12" s="79"/>
      <c r="MXY12" s="79"/>
      <c r="MXZ12" s="80"/>
      <c r="MYA12" s="79"/>
      <c r="MYB12" s="79"/>
      <c r="MYC12" s="79"/>
      <c r="MYD12" s="79"/>
      <c r="MYE12" s="76"/>
      <c r="MYF12" s="76"/>
      <c r="MYG12" s="76"/>
      <c r="MYH12" s="77"/>
      <c r="MYI12" s="76"/>
      <c r="MYJ12" s="79"/>
      <c r="MYK12" s="79"/>
      <c r="MYL12" s="79"/>
      <c r="MYM12" s="80"/>
      <c r="MYN12" s="79"/>
      <c r="MYO12" s="79"/>
      <c r="MYP12" s="79"/>
      <c r="MYQ12" s="79"/>
      <c r="MYR12" s="76"/>
      <c r="MYS12" s="76"/>
      <c r="MYT12" s="76"/>
      <c r="MYU12" s="77"/>
      <c r="MYV12" s="76"/>
      <c r="MYW12" s="79"/>
      <c r="MYX12" s="79"/>
      <c r="MYY12" s="79"/>
      <c r="MYZ12" s="80"/>
      <c r="MZA12" s="79"/>
      <c r="MZB12" s="79"/>
      <c r="MZC12" s="79"/>
      <c r="MZD12" s="79"/>
      <c r="MZE12" s="76"/>
      <c r="MZF12" s="76"/>
      <c r="MZG12" s="76"/>
      <c r="MZH12" s="77"/>
      <c r="MZI12" s="76"/>
      <c r="MZJ12" s="79"/>
      <c r="MZK12" s="79"/>
      <c r="MZL12" s="79"/>
      <c r="MZM12" s="80"/>
      <c r="MZN12" s="79"/>
      <c r="MZO12" s="79"/>
      <c r="MZP12" s="79"/>
      <c r="MZQ12" s="79"/>
      <c r="MZR12" s="76"/>
      <c r="MZS12" s="76"/>
      <c r="MZT12" s="76"/>
      <c r="MZU12" s="77"/>
      <c r="MZV12" s="76"/>
      <c r="MZW12" s="79"/>
      <c r="MZX12" s="79"/>
      <c r="MZY12" s="79"/>
      <c r="MZZ12" s="80"/>
      <c r="NAA12" s="79"/>
      <c r="NAB12" s="79"/>
      <c r="NAC12" s="79"/>
      <c r="NAD12" s="79"/>
      <c r="NAE12" s="76"/>
      <c r="NAF12" s="76"/>
      <c r="NAG12" s="76"/>
      <c r="NAH12" s="77"/>
      <c r="NAI12" s="76"/>
      <c r="NAJ12" s="79"/>
      <c r="NAK12" s="79"/>
      <c r="NAL12" s="79"/>
      <c r="NAM12" s="80"/>
      <c r="NAN12" s="79"/>
      <c r="NAO12" s="79"/>
      <c r="NAP12" s="79"/>
      <c r="NAQ12" s="79"/>
      <c r="NAR12" s="76"/>
      <c r="NAS12" s="76"/>
      <c r="NAT12" s="76"/>
      <c r="NAU12" s="77"/>
      <c r="NAV12" s="76"/>
      <c r="NAW12" s="79"/>
      <c r="NAX12" s="79"/>
      <c r="NAY12" s="79"/>
      <c r="NAZ12" s="80"/>
      <c r="NBA12" s="79"/>
      <c r="NBB12" s="79"/>
      <c r="NBC12" s="79"/>
      <c r="NBD12" s="79"/>
      <c r="NBE12" s="76"/>
      <c r="NBF12" s="76"/>
      <c r="NBG12" s="76"/>
      <c r="NBH12" s="77"/>
      <c r="NBI12" s="76"/>
      <c r="NBJ12" s="79"/>
      <c r="NBK12" s="79"/>
      <c r="NBL12" s="79"/>
      <c r="NBM12" s="80"/>
      <c r="NBN12" s="79"/>
      <c r="NBO12" s="79"/>
      <c r="NBP12" s="79"/>
      <c r="NBQ12" s="79"/>
      <c r="NBR12" s="76"/>
      <c r="NBS12" s="76"/>
      <c r="NBT12" s="76"/>
      <c r="NBU12" s="77"/>
      <c r="NBV12" s="76"/>
      <c r="NBW12" s="79"/>
      <c r="NBX12" s="79"/>
      <c r="NBY12" s="79"/>
      <c r="NBZ12" s="80"/>
      <c r="NCA12" s="79"/>
      <c r="NCB12" s="79"/>
      <c r="NCC12" s="79"/>
      <c r="NCD12" s="79"/>
      <c r="NCE12" s="76"/>
      <c r="NCF12" s="76"/>
      <c r="NCG12" s="76"/>
      <c r="NCH12" s="77"/>
      <c r="NCI12" s="76"/>
      <c r="NCJ12" s="79"/>
      <c r="NCK12" s="79"/>
      <c r="NCL12" s="79"/>
      <c r="NCM12" s="80"/>
      <c r="NCN12" s="79"/>
      <c r="NCO12" s="79"/>
      <c r="NCP12" s="79"/>
      <c r="NCQ12" s="79"/>
      <c r="NCR12" s="76"/>
      <c r="NCS12" s="76"/>
      <c r="NCT12" s="76"/>
      <c r="NCU12" s="77"/>
      <c r="NCV12" s="76"/>
      <c r="NCW12" s="79"/>
      <c r="NCX12" s="79"/>
      <c r="NCY12" s="79"/>
      <c r="NCZ12" s="80"/>
      <c r="NDA12" s="79"/>
      <c r="NDB12" s="79"/>
      <c r="NDC12" s="79"/>
      <c r="NDD12" s="79"/>
      <c r="NDE12" s="76"/>
      <c r="NDF12" s="76"/>
      <c r="NDG12" s="76"/>
      <c r="NDH12" s="77"/>
      <c r="NDI12" s="76"/>
      <c r="NDJ12" s="79"/>
      <c r="NDK12" s="79"/>
      <c r="NDL12" s="79"/>
      <c r="NDM12" s="80"/>
      <c r="NDN12" s="79"/>
      <c r="NDO12" s="79"/>
      <c r="NDP12" s="79"/>
      <c r="NDQ12" s="79"/>
      <c r="NDR12" s="76"/>
      <c r="NDS12" s="76"/>
      <c r="NDT12" s="76"/>
      <c r="NDU12" s="77"/>
      <c r="NDV12" s="76"/>
      <c r="NDW12" s="79"/>
      <c r="NDX12" s="79"/>
      <c r="NDY12" s="79"/>
      <c r="NDZ12" s="80"/>
      <c r="NEA12" s="79"/>
      <c r="NEB12" s="79"/>
      <c r="NEC12" s="79"/>
      <c r="NED12" s="79"/>
      <c r="NEE12" s="76"/>
      <c r="NEF12" s="76"/>
      <c r="NEG12" s="76"/>
      <c r="NEH12" s="77"/>
      <c r="NEI12" s="76"/>
      <c r="NEJ12" s="79"/>
      <c r="NEK12" s="79"/>
      <c r="NEL12" s="79"/>
      <c r="NEM12" s="80"/>
      <c r="NEN12" s="79"/>
      <c r="NEO12" s="79"/>
      <c r="NEP12" s="79"/>
      <c r="NEQ12" s="79"/>
      <c r="NER12" s="76"/>
      <c r="NES12" s="76"/>
      <c r="NET12" s="76"/>
      <c r="NEU12" s="77"/>
      <c r="NEV12" s="76"/>
      <c r="NEW12" s="79"/>
      <c r="NEX12" s="79"/>
      <c r="NEY12" s="79"/>
      <c r="NEZ12" s="80"/>
      <c r="NFA12" s="79"/>
      <c r="NFB12" s="79"/>
      <c r="NFC12" s="79"/>
      <c r="NFD12" s="79"/>
      <c r="NFE12" s="76"/>
      <c r="NFF12" s="76"/>
      <c r="NFG12" s="76"/>
      <c r="NFH12" s="77"/>
      <c r="NFI12" s="76"/>
      <c r="NFJ12" s="79"/>
      <c r="NFK12" s="79"/>
      <c r="NFL12" s="79"/>
      <c r="NFM12" s="80"/>
      <c r="NFN12" s="79"/>
      <c r="NFO12" s="79"/>
      <c r="NFP12" s="79"/>
      <c r="NFQ12" s="79"/>
      <c r="NFR12" s="76"/>
      <c r="NFS12" s="76"/>
      <c r="NFT12" s="76"/>
      <c r="NFU12" s="77"/>
      <c r="NFV12" s="76"/>
      <c r="NFW12" s="79"/>
      <c r="NFX12" s="79"/>
      <c r="NFY12" s="79"/>
      <c r="NFZ12" s="80"/>
      <c r="NGA12" s="79"/>
      <c r="NGB12" s="79"/>
      <c r="NGC12" s="79"/>
      <c r="NGD12" s="79"/>
      <c r="NGE12" s="76"/>
      <c r="NGF12" s="76"/>
      <c r="NGG12" s="76"/>
      <c r="NGH12" s="77"/>
      <c r="NGI12" s="76"/>
      <c r="NGJ12" s="79"/>
      <c r="NGK12" s="79"/>
      <c r="NGL12" s="79"/>
      <c r="NGM12" s="80"/>
      <c r="NGN12" s="79"/>
      <c r="NGO12" s="79"/>
      <c r="NGP12" s="79"/>
      <c r="NGQ12" s="79"/>
      <c r="NGR12" s="76"/>
      <c r="NGS12" s="76"/>
      <c r="NGT12" s="76"/>
      <c r="NGU12" s="77"/>
      <c r="NGV12" s="76"/>
      <c r="NGW12" s="79"/>
      <c r="NGX12" s="79"/>
      <c r="NGY12" s="79"/>
      <c r="NGZ12" s="80"/>
      <c r="NHA12" s="79"/>
      <c r="NHB12" s="79"/>
      <c r="NHC12" s="79"/>
      <c r="NHD12" s="79"/>
      <c r="NHE12" s="76"/>
      <c r="NHF12" s="76"/>
      <c r="NHG12" s="76"/>
      <c r="NHH12" s="77"/>
      <c r="NHI12" s="76"/>
      <c r="NHJ12" s="79"/>
      <c r="NHK12" s="79"/>
      <c r="NHL12" s="79"/>
      <c r="NHM12" s="80"/>
      <c r="NHN12" s="79"/>
      <c r="NHO12" s="79"/>
      <c r="NHP12" s="79"/>
      <c r="NHQ12" s="79"/>
      <c r="NHR12" s="76"/>
      <c r="NHS12" s="76"/>
      <c r="NHT12" s="76"/>
      <c r="NHU12" s="77"/>
      <c r="NHV12" s="76"/>
      <c r="NHW12" s="79"/>
      <c r="NHX12" s="79"/>
      <c r="NHY12" s="79"/>
      <c r="NHZ12" s="80"/>
      <c r="NIA12" s="79"/>
      <c r="NIB12" s="79"/>
      <c r="NIC12" s="79"/>
      <c r="NID12" s="79"/>
      <c r="NIE12" s="76"/>
      <c r="NIF12" s="76"/>
      <c r="NIG12" s="76"/>
      <c r="NIH12" s="77"/>
      <c r="NII12" s="76"/>
      <c r="NIJ12" s="79"/>
      <c r="NIK12" s="79"/>
      <c r="NIL12" s="79"/>
      <c r="NIM12" s="80"/>
      <c r="NIN12" s="79"/>
      <c r="NIO12" s="79"/>
      <c r="NIP12" s="79"/>
      <c r="NIQ12" s="79"/>
      <c r="NIR12" s="76"/>
      <c r="NIS12" s="76"/>
      <c r="NIT12" s="76"/>
      <c r="NIU12" s="77"/>
      <c r="NIV12" s="76"/>
      <c r="NIW12" s="79"/>
      <c r="NIX12" s="79"/>
      <c r="NIY12" s="79"/>
      <c r="NIZ12" s="80"/>
      <c r="NJA12" s="79"/>
      <c r="NJB12" s="79"/>
      <c r="NJC12" s="79"/>
      <c r="NJD12" s="79"/>
      <c r="NJE12" s="76"/>
      <c r="NJF12" s="76"/>
      <c r="NJG12" s="76"/>
      <c r="NJH12" s="77"/>
      <c r="NJI12" s="76"/>
      <c r="NJJ12" s="79"/>
      <c r="NJK12" s="79"/>
      <c r="NJL12" s="79"/>
      <c r="NJM12" s="80"/>
      <c r="NJN12" s="79"/>
      <c r="NJO12" s="79"/>
      <c r="NJP12" s="79"/>
      <c r="NJQ12" s="79"/>
      <c r="NJR12" s="76"/>
      <c r="NJS12" s="76"/>
      <c r="NJT12" s="76"/>
      <c r="NJU12" s="77"/>
      <c r="NJV12" s="76"/>
      <c r="NJW12" s="79"/>
      <c r="NJX12" s="79"/>
      <c r="NJY12" s="79"/>
      <c r="NJZ12" s="80"/>
      <c r="NKA12" s="79"/>
      <c r="NKB12" s="79"/>
      <c r="NKC12" s="79"/>
      <c r="NKD12" s="79"/>
      <c r="NKE12" s="76"/>
      <c r="NKF12" s="76"/>
      <c r="NKG12" s="76"/>
      <c r="NKH12" s="77"/>
      <c r="NKI12" s="76"/>
      <c r="NKJ12" s="79"/>
      <c r="NKK12" s="79"/>
      <c r="NKL12" s="79"/>
      <c r="NKM12" s="80"/>
      <c r="NKN12" s="79"/>
      <c r="NKO12" s="79"/>
      <c r="NKP12" s="79"/>
      <c r="NKQ12" s="79"/>
      <c r="NKR12" s="76"/>
      <c r="NKS12" s="76"/>
      <c r="NKT12" s="76"/>
      <c r="NKU12" s="77"/>
      <c r="NKV12" s="76"/>
      <c r="NKW12" s="79"/>
      <c r="NKX12" s="79"/>
      <c r="NKY12" s="79"/>
      <c r="NKZ12" s="80"/>
      <c r="NLA12" s="79"/>
      <c r="NLB12" s="79"/>
      <c r="NLC12" s="79"/>
      <c r="NLD12" s="79"/>
      <c r="NLE12" s="76"/>
      <c r="NLF12" s="76"/>
      <c r="NLG12" s="76"/>
      <c r="NLH12" s="77"/>
      <c r="NLI12" s="76"/>
      <c r="NLJ12" s="79"/>
      <c r="NLK12" s="79"/>
      <c r="NLL12" s="79"/>
      <c r="NLM12" s="80"/>
      <c r="NLN12" s="79"/>
      <c r="NLO12" s="79"/>
      <c r="NLP12" s="79"/>
      <c r="NLQ12" s="79"/>
      <c r="NLR12" s="76"/>
      <c r="NLS12" s="76"/>
      <c r="NLT12" s="76"/>
      <c r="NLU12" s="77"/>
      <c r="NLV12" s="76"/>
      <c r="NLW12" s="79"/>
      <c r="NLX12" s="79"/>
      <c r="NLY12" s="79"/>
      <c r="NLZ12" s="80"/>
      <c r="NMA12" s="79"/>
      <c r="NMB12" s="79"/>
      <c r="NMC12" s="79"/>
      <c r="NMD12" s="79"/>
      <c r="NME12" s="76"/>
      <c r="NMF12" s="76"/>
      <c r="NMG12" s="76"/>
      <c r="NMH12" s="77"/>
      <c r="NMI12" s="76"/>
      <c r="NMJ12" s="79"/>
      <c r="NMK12" s="79"/>
      <c r="NML12" s="79"/>
      <c r="NMM12" s="80"/>
      <c r="NMN12" s="79"/>
      <c r="NMO12" s="79"/>
      <c r="NMP12" s="79"/>
      <c r="NMQ12" s="79"/>
      <c r="NMR12" s="76"/>
      <c r="NMS12" s="76"/>
      <c r="NMT12" s="76"/>
      <c r="NMU12" s="77"/>
      <c r="NMV12" s="76"/>
      <c r="NMW12" s="79"/>
      <c r="NMX12" s="79"/>
      <c r="NMY12" s="79"/>
      <c r="NMZ12" s="80"/>
      <c r="NNA12" s="79"/>
      <c r="NNB12" s="79"/>
      <c r="NNC12" s="79"/>
      <c r="NND12" s="79"/>
      <c r="NNE12" s="76"/>
      <c r="NNF12" s="76"/>
      <c r="NNG12" s="76"/>
      <c r="NNH12" s="77"/>
      <c r="NNI12" s="76"/>
      <c r="NNJ12" s="79"/>
      <c r="NNK12" s="79"/>
      <c r="NNL12" s="79"/>
      <c r="NNM12" s="80"/>
      <c r="NNN12" s="79"/>
      <c r="NNO12" s="79"/>
      <c r="NNP12" s="79"/>
      <c r="NNQ12" s="79"/>
      <c r="NNR12" s="76"/>
      <c r="NNS12" s="76"/>
      <c r="NNT12" s="76"/>
      <c r="NNU12" s="77"/>
      <c r="NNV12" s="76"/>
      <c r="NNW12" s="79"/>
      <c r="NNX12" s="79"/>
      <c r="NNY12" s="79"/>
      <c r="NNZ12" s="80"/>
      <c r="NOA12" s="79"/>
      <c r="NOB12" s="79"/>
      <c r="NOC12" s="79"/>
      <c r="NOD12" s="79"/>
      <c r="NOE12" s="76"/>
      <c r="NOF12" s="76"/>
      <c r="NOG12" s="76"/>
      <c r="NOH12" s="77"/>
      <c r="NOI12" s="76"/>
      <c r="NOJ12" s="79"/>
      <c r="NOK12" s="79"/>
      <c r="NOL12" s="79"/>
      <c r="NOM12" s="80"/>
      <c r="NON12" s="79"/>
      <c r="NOO12" s="79"/>
      <c r="NOP12" s="79"/>
      <c r="NOQ12" s="79"/>
      <c r="NOR12" s="76"/>
      <c r="NOS12" s="76"/>
      <c r="NOT12" s="76"/>
      <c r="NOU12" s="77"/>
      <c r="NOV12" s="76"/>
      <c r="NOW12" s="79"/>
      <c r="NOX12" s="79"/>
      <c r="NOY12" s="79"/>
      <c r="NOZ12" s="80"/>
      <c r="NPA12" s="79"/>
      <c r="NPB12" s="79"/>
      <c r="NPC12" s="79"/>
      <c r="NPD12" s="79"/>
      <c r="NPE12" s="76"/>
      <c r="NPF12" s="76"/>
      <c r="NPG12" s="76"/>
      <c r="NPH12" s="77"/>
      <c r="NPI12" s="76"/>
      <c r="NPJ12" s="79"/>
      <c r="NPK12" s="79"/>
      <c r="NPL12" s="79"/>
      <c r="NPM12" s="80"/>
      <c r="NPN12" s="79"/>
      <c r="NPO12" s="79"/>
      <c r="NPP12" s="79"/>
      <c r="NPQ12" s="79"/>
      <c r="NPR12" s="76"/>
      <c r="NPS12" s="76"/>
      <c r="NPT12" s="76"/>
      <c r="NPU12" s="77"/>
      <c r="NPV12" s="76"/>
      <c r="NPW12" s="79"/>
      <c r="NPX12" s="79"/>
      <c r="NPY12" s="79"/>
      <c r="NPZ12" s="80"/>
      <c r="NQA12" s="79"/>
      <c r="NQB12" s="79"/>
      <c r="NQC12" s="79"/>
      <c r="NQD12" s="79"/>
      <c r="NQE12" s="76"/>
      <c r="NQF12" s="76"/>
      <c r="NQG12" s="76"/>
      <c r="NQH12" s="77"/>
      <c r="NQI12" s="76"/>
      <c r="NQJ12" s="79"/>
      <c r="NQK12" s="79"/>
      <c r="NQL12" s="79"/>
      <c r="NQM12" s="80"/>
      <c r="NQN12" s="79"/>
      <c r="NQO12" s="79"/>
      <c r="NQP12" s="79"/>
      <c r="NQQ12" s="79"/>
      <c r="NQR12" s="76"/>
      <c r="NQS12" s="76"/>
      <c r="NQT12" s="76"/>
      <c r="NQU12" s="77"/>
      <c r="NQV12" s="76"/>
      <c r="NQW12" s="79"/>
      <c r="NQX12" s="79"/>
      <c r="NQY12" s="79"/>
      <c r="NQZ12" s="80"/>
      <c r="NRA12" s="79"/>
      <c r="NRB12" s="79"/>
      <c r="NRC12" s="79"/>
      <c r="NRD12" s="79"/>
      <c r="NRE12" s="76"/>
      <c r="NRF12" s="76"/>
      <c r="NRG12" s="76"/>
      <c r="NRH12" s="77"/>
      <c r="NRI12" s="76"/>
      <c r="NRJ12" s="79"/>
      <c r="NRK12" s="79"/>
      <c r="NRL12" s="79"/>
      <c r="NRM12" s="80"/>
      <c r="NRN12" s="79"/>
      <c r="NRO12" s="79"/>
      <c r="NRP12" s="79"/>
      <c r="NRQ12" s="79"/>
      <c r="NRR12" s="76"/>
      <c r="NRS12" s="76"/>
      <c r="NRT12" s="76"/>
      <c r="NRU12" s="77"/>
      <c r="NRV12" s="76"/>
      <c r="NRW12" s="79"/>
      <c r="NRX12" s="79"/>
      <c r="NRY12" s="79"/>
      <c r="NRZ12" s="80"/>
      <c r="NSA12" s="79"/>
      <c r="NSB12" s="79"/>
      <c r="NSC12" s="79"/>
      <c r="NSD12" s="79"/>
      <c r="NSE12" s="76"/>
      <c r="NSF12" s="76"/>
      <c r="NSG12" s="76"/>
      <c r="NSH12" s="77"/>
      <c r="NSI12" s="76"/>
      <c r="NSJ12" s="79"/>
      <c r="NSK12" s="79"/>
      <c r="NSL12" s="79"/>
      <c r="NSM12" s="80"/>
      <c r="NSN12" s="79"/>
      <c r="NSO12" s="79"/>
      <c r="NSP12" s="79"/>
      <c r="NSQ12" s="79"/>
      <c r="NSR12" s="76"/>
      <c r="NSS12" s="76"/>
      <c r="NST12" s="76"/>
      <c r="NSU12" s="77"/>
      <c r="NSV12" s="76"/>
      <c r="NSW12" s="79"/>
      <c r="NSX12" s="79"/>
      <c r="NSY12" s="79"/>
      <c r="NSZ12" s="80"/>
      <c r="NTA12" s="79"/>
      <c r="NTB12" s="79"/>
      <c r="NTC12" s="79"/>
      <c r="NTD12" s="79"/>
      <c r="NTE12" s="76"/>
      <c r="NTF12" s="76"/>
      <c r="NTG12" s="76"/>
      <c r="NTH12" s="77"/>
      <c r="NTI12" s="76"/>
      <c r="NTJ12" s="79"/>
      <c r="NTK12" s="79"/>
      <c r="NTL12" s="79"/>
      <c r="NTM12" s="80"/>
      <c r="NTN12" s="79"/>
      <c r="NTO12" s="79"/>
      <c r="NTP12" s="79"/>
      <c r="NTQ12" s="79"/>
      <c r="NTR12" s="76"/>
      <c r="NTS12" s="76"/>
      <c r="NTT12" s="76"/>
      <c r="NTU12" s="77"/>
      <c r="NTV12" s="76"/>
      <c r="NTW12" s="79"/>
      <c r="NTX12" s="79"/>
      <c r="NTY12" s="79"/>
      <c r="NTZ12" s="80"/>
      <c r="NUA12" s="79"/>
      <c r="NUB12" s="79"/>
      <c r="NUC12" s="79"/>
      <c r="NUD12" s="79"/>
      <c r="NUE12" s="76"/>
      <c r="NUF12" s="76"/>
      <c r="NUG12" s="76"/>
      <c r="NUH12" s="77"/>
      <c r="NUI12" s="76"/>
      <c r="NUJ12" s="79"/>
      <c r="NUK12" s="79"/>
      <c r="NUL12" s="79"/>
      <c r="NUM12" s="80"/>
      <c r="NUN12" s="79"/>
      <c r="NUO12" s="79"/>
      <c r="NUP12" s="79"/>
      <c r="NUQ12" s="79"/>
      <c r="NUR12" s="76"/>
      <c r="NUS12" s="76"/>
      <c r="NUT12" s="76"/>
      <c r="NUU12" s="77"/>
      <c r="NUV12" s="76"/>
      <c r="NUW12" s="79"/>
      <c r="NUX12" s="79"/>
      <c r="NUY12" s="79"/>
      <c r="NUZ12" s="80"/>
      <c r="NVA12" s="79"/>
      <c r="NVB12" s="79"/>
      <c r="NVC12" s="79"/>
      <c r="NVD12" s="79"/>
      <c r="NVE12" s="76"/>
      <c r="NVF12" s="76"/>
      <c r="NVG12" s="76"/>
      <c r="NVH12" s="77"/>
      <c r="NVI12" s="76"/>
      <c r="NVJ12" s="79"/>
      <c r="NVK12" s="79"/>
      <c r="NVL12" s="79"/>
      <c r="NVM12" s="80"/>
      <c r="NVN12" s="79"/>
      <c r="NVO12" s="79"/>
      <c r="NVP12" s="79"/>
      <c r="NVQ12" s="79"/>
      <c r="NVR12" s="76"/>
      <c r="NVS12" s="76"/>
      <c r="NVT12" s="76"/>
      <c r="NVU12" s="77"/>
      <c r="NVV12" s="76"/>
      <c r="NVW12" s="79"/>
      <c r="NVX12" s="79"/>
      <c r="NVY12" s="79"/>
      <c r="NVZ12" s="80"/>
      <c r="NWA12" s="79"/>
      <c r="NWB12" s="79"/>
      <c r="NWC12" s="79"/>
      <c r="NWD12" s="79"/>
      <c r="NWE12" s="76"/>
      <c r="NWF12" s="76"/>
      <c r="NWG12" s="76"/>
      <c r="NWH12" s="77"/>
      <c r="NWI12" s="76"/>
      <c r="NWJ12" s="79"/>
      <c r="NWK12" s="79"/>
      <c r="NWL12" s="79"/>
      <c r="NWM12" s="80"/>
      <c r="NWN12" s="79"/>
      <c r="NWO12" s="79"/>
      <c r="NWP12" s="79"/>
      <c r="NWQ12" s="79"/>
      <c r="NWR12" s="76"/>
      <c r="NWS12" s="76"/>
      <c r="NWT12" s="76"/>
      <c r="NWU12" s="77"/>
      <c r="NWV12" s="76"/>
      <c r="NWW12" s="79"/>
      <c r="NWX12" s="79"/>
      <c r="NWY12" s="79"/>
      <c r="NWZ12" s="80"/>
      <c r="NXA12" s="79"/>
      <c r="NXB12" s="79"/>
      <c r="NXC12" s="79"/>
      <c r="NXD12" s="79"/>
      <c r="NXE12" s="76"/>
      <c r="NXF12" s="76"/>
      <c r="NXG12" s="76"/>
      <c r="NXH12" s="77"/>
      <c r="NXI12" s="76"/>
      <c r="NXJ12" s="79"/>
      <c r="NXK12" s="79"/>
      <c r="NXL12" s="79"/>
      <c r="NXM12" s="80"/>
      <c r="NXN12" s="79"/>
      <c r="NXO12" s="79"/>
      <c r="NXP12" s="79"/>
      <c r="NXQ12" s="79"/>
      <c r="NXR12" s="76"/>
      <c r="NXS12" s="76"/>
      <c r="NXT12" s="76"/>
      <c r="NXU12" s="77"/>
      <c r="NXV12" s="76"/>
      <c r="NXW12" s="79"/>
      <c r="NXX12" s="79"/>
      <c r="NXY12" s="79"/>
      <c r="NXZ12" s="80"/>
      <c r="NYA12" s="79"/>
      <c r="NYB12" s="79"/>
      <c r="NYC12" s="79"/>
      <c r="NYD12" s="79"/>
      <c r="NYE12" s="76"/>
      <c r="NYF12" s="76"/>
      <c r="NYG12" s="76"/>
      <c r="NYH12" s="77"/>
      <c r="NYI12" s="76"/>
      <c r="NYJ12" s="79"/>
      <c r="NYK12" s="79"/>
      <c r="NYL12" s="79"/>
      <c r="NYM12" s="80"/>
      <c r="NYN12" s="79"/>
      <c r="NYO12" s="79"/>
      <c r="NYP12" s="79"/>
      <c r="NYQ12" s="79"/>
      <c r="NYR12" s="76"/>
      <c r="NYS12" s="76"/>
      <c r="NYT12" s="76"/>
      <c r="NYU12" s="77"/>
      <c r="NYV12" s="76"/>
      <c r="NYW12" s="79"/>
      <c r="NYX12" s="79"/>
      <c r="NYY12" s="79"/>
      <c r="NYZ12" s="80"/>
      <c r="NZA12" s="79"/>
      <c r="NZB12" s="79"/>
      <c r="NZC12" s="79"/>
      <c r="NZD12" s="79"/>
      <c r="NZE12" s="76"/>
      <c r="NZF12" s="76"/>
      <c r="NZG12" s="76"/>
      <c r="NZH12" s="77"/>
      <c r="NZI12" s="76"/>
      <c r="NZJ12" s="79"/>
      <c r="NZK12" s="79"/>
      <c r="NZL12" s="79"/>
      <c r="NZM12" s="80"/>
      <c r="NZN12" s="79"/>
      <c r="NZO12" s="79"/>
      <c r="NZP12" s="79"/>
      <c r="NZQ12" s="79"/>
      <c r="NZR12" s="76"/>
      <c r="NZS12" s="76"/>
      <c r="NZT12" s="76"/>
      <c r="NZU12" s="77"/>
      <c r="NZV12" s="76"/>
      <c r="NZW12" s="79"/>
      <c r="NZX12" s="79"/>
      <c r="NZY12" s="79"/>
      <c r="NZZ12" s="80"/>
      <c r="OAA12" s="79"/>
      <c r="OAB12" s="79"/>
      <c r="OAC12" s="79"/>
      <c r="OAD12" s="79"/>
      <c r="OAE12" s="76"/>
      <c r="OAF12" s="76"/>
      <c r="OAG12" s="76"/>
      <c r="OAH12" s="77"/>
      <c r="OAI12" s="76"/>
      <c r="OAJ12" s="79"/>
      <c r="OAK12" s="79"/>
      <c r="OAL12" s="79"/>
      <c r="OAM12" s="80"/>
      <c r="OAN12" s="79"/>
      <c r="OAO12" s="79"/>
      <c r="OAP12" s="79"/>
      <c r="OAQ12" s="79"/>
      <c r="OAR12" s="76"/>
      <c r="OAS12" s="76"/>
      <c r="OAT12" s="76"/>
      <c r="OAU12" s="77"/>
      <c r="OAV12" s="76"/>
      <c r="OAW12" s="79"/>
      <c r="OAX12" s="79"/>
      <c r="OAY12" s="79"/>
      <c r="OAZ12" s="80"/>
      <c r="OBA12" s="79"/>
      <c r="OBB12" s="79"/>
      <c r="OBC12" s="79"/>
      <c r="OBD12" s="79"/>
      <c r="OBE12" s="76"/>
      <c r="OBF12" s="76"/>
      <c r="OBG12" s="76"/>
      <c r="OBH12" s="77"/>
      <c r="OBI12" s="76"/>
      <c r="OBJ12" s="79"/>
      <c r="OBK12" s="79"/>
      <c r="OBL12" s="79"/>
      <c r="OBM12" s="80"/>
      <c r="OBN12" s="79"/>
      <c r="OBO12" s="79"/>
      <c r="OBP12" s="79"/>
      <c r="OBQ12" s="79"/>
      <c r="OBR12" s="76"/>
      <c r="OBS12" s="76"/>
      <c r="OBT12" s="76"/>
      <c r="OBU12" s="77"/>
      <c r="OBV12" s="76"/>
      <c r="OBW12" s="79"/>
      <c r="OBX12" s="79"/>
      <c r="OBY12" s="79"/>
      <c r="OBZ12" s="80"/>
      <c r="OCA12" s="79"/>
      <c r="OCB12" s="79"/>
      <c r="OCC12" s="79"/>
      <c r="OCD12" s="79"/>
      <c r="OCE12" s="76"/>
      <c r="OCF12" s="76"/>
      <c r="OCG12" s="76"/>
      <c r="OCH12" s="77"/>
      <c r="OCI12" s="76"/>
      <c r="OCJ12" s="79"/>
      <c r="OCK12" s="79"/>
      <c r="OCL12" s="79"/>
      <c r="OCM12" s="80"/>
      <c r="OCN12" s="79"/>
      <c r="OCO12" s="79"/>
      <c r="OCP12" s="79"/>
      <c r="OCQ12" s="79"/>
      <c r="OCR12" s="76"/>
      <c r="OCS12" s="76"/>
      <c r="OCT12" s="76"/>
      <c r="OCU12" s="77"/>
      <c r="OCV12" s="76"/>
      <c r="OCW12" s="79"/>
      <c r="OCX12" s="79"/>
      <c r="OCY12" s="79"/>
      <c r="OCZ12" s="80"/>
      <c r="ODA12" s="79"/>
      <c r="ODB12" s="79"/>
      <c r="ODC12" s="79"/>
      <c r="ODD12" s="79"/>
      <c r="ODE12" s="76"/>
      <c r="ODF12" s="76"/>
      <c r="ODG12" s="76"/>
      <c r="ODH12" s="77"/>
      <c r="ODI12" s="76"/>
      <c r="ODJ12" s="79"/>
      <c r="ODK12" s="79"/>
      <c r="ODL12" s="79"/>
      <c r="ODM12" s="80"/>
      <c r="ODN12" s="79"/>
      <c r="ODO12" s="79"/>
      <c r="ODP12" s="79"/>
      <c r="ODQ12" s="79"/>
      <c r="ODR12" s="76"/>
      <c r="ODS12" s="76"/>
      <c r="ODT12" s="76"/>
      <c r="ODU12" s="77"/>
      <c r="ODV12" s="76"/>
      <c r="ODW12" s="79"/>
      <c r="ODX12" s="79"/>
      <c r="ODY12" s="79"/>
      <c r="ODZ12" s="80"/>
      <c r="OEA12" s="79"/>
      <c r="OEB12" s="79"/>
      <c r="OEC12" s="79"/>
      <c r="OED12" s="79"/>
      <c r="OEE12" s="76"/>
      <c r="OEF12" s="76"/>
      <c r="OEG12" s="76"/>
      <c r="OEH12" s="77"/>
      <c r="OEI12" s="76"/>
      <c r="OEJ12" s="79"/>
      <c r="OEK12" s="79"/>
      <c r="OEL12" s="79"/>
      <c r="OEM12" s="80"/>
      <c r="OEN12" s="79"/>
      <c r="OEO12" s="79"/>
      <c r="OEP12" s="79"/>
      <c r="OEQ12" s="79"/>
      <c r="OER12" s="76"/>
      <c r="OES12" s="76"/>
      <c r="OET12" s="76"/>
      <c r="OEU12" s="77"/>
      <c r="OEV12" s="76"/>
      <c r="OEW12" s="79"/>
      <c r="OEX12" s="79"/>
      <c r="OEY12" s="79"/>
      <c r="OEZ12" s="80"/>
      <c r="OFA12" s="79"/>
      <c r="OFB12" s="79"/>
      <c r="OFC12" s="79"/>
      <c r="OFD12" s="79"/>
      <c r="OFE12" s="76"/>
      <c r="OFF12" s="76"/>
      <c r="OFG12" s="76"/>
      <c r="OFH12" s="77"/>
      <c r="OFI12" s="76"/>
      <c r="OFJ12" s="79"/>
      <c r="OFK12" s="79"/>
      <c r="OFL12" s="79"/>
      <c r="OFM12" s="80"/>
      <c r="OFN12" s="79"/>
      <c r="OFO12" s="79"/>
      <c r="OFP12" s="79"/>
      <c r="OFQ12" s="79"/>
      <c r="OFR12" s="76"/>
      <c r="OFS12" s="76"/>
      <c r="OFT12" s="76"/>
      <c r="OFU12" s="77"/>
      <c r="OFV12" s="76"/>
      <c r="OFW12" s="79"/>
      <c r="OFX12" s="79"/>
      <c r="OFY12" s="79"/>
      <c r="OFZ12" s="80"/>
      <c r="OGA12" s="79"/>
      <c r="OGB12" s="79"/>
      <c r="OGC12" s="79"/>
      <c r="OGD12" s="79"/>
      <c r="OGE12" s="76"/>
      <c r="OGF12" s="76"/>
      <c r="OGG12" s="76"/>
      <c r="OGH12" s="77"/>
      <c r="OGI12" s="76"/>
      <c r="OGJ12" s="79"/>
      <c r="OGK12" s="79"/>
      <c r="OGL12" s="79"/>
      <c r="OGM12" s="80"/>
      <c r="OGN12" s="79"/>
      <c r="OGO12" s="79"/>
      <c r="OGP12" s="79"/>
      <c r="OGQ12" s="79"/>
      <c r="OGR12" s="76"/>
      <c r="OGS12" s="76"/>
      <c r="OGT12" s="76"/>
      <c r="OGU12" s="77"/>
      <c r="OGV12" s="76"/>
      <c r="OGW12" s="79"/>
      <c r="OGX12" s="79"/>
      <c r="OGY12" s="79"/>
      <c r="OGZ12" s="80"/>
      <c r="OHA12" s="79"/>
      <c r="OHB12" s="79"/>
      <c r="OHC12" s="79"/>
      <c r="OHD12" s="79"/>
      <c r="OHE12" s="76"/>
      <c r="OHF12" s="76"/>
      <c r="OHG12" s="76"/>
      <c r="OHH12" s="77"/>
      <c r="OHI12" s="76"/>
      <c r="OHJ12" s="79"/>
      <c r="OHK12" s="79"/>
      <c r="OHL12" s="79"/>
      <c r="OHM12" s="80"/>
      <c r="OHN12" s="79"/>
      <c r="OHO12" s="79"/>
      <c r="OHP12" s="79"/>
      <c r="OHQ12" s="79"/>
      <c r="OHR12" s="76"/>
      <c r="OHS12" s="76"/>
      <c r="OHT12" s="76"/>
      <c r="OHU12" s="77"/>
      <c r="OHV12" s="76"/>
      <c r="OHW12" s="79"/>
      <c r="OHX12" s="79"/>
      <c r="OHY12" s="79"/>
      <c r="OHZ12" s="80"/>
      <c r="OIA12" s="79"/>
      <c r="OIB12" s="79"/>
      <c r="OIC12" s="79"/>
      <c r="OID12" s="79"/>
      <c r="OIE12" s="76"/>
      <c r="OIF12" s="76"/>
      <c r="OIG12" s="76"/>
      <c r="OIH12" s="77"/>
      <c r="OII12" s="76"/>
      <c r="OIJ12" s="79"/>
      <c r="OIK12" s="79"/>
      <c r="OIL12" s="79"/>
      <c r="OIM12" s="80"/>
      <c r="OIN12" s="79"/>
      <c r="OIO12" s="79"/>
      <c r="OIP12" s="79"/>
      <c r="OIQ12" s="79"/>
      <c r="OIR12" s="76"/>
      <c r="OIS12" s="76"/>
      <c r="OIT12" s="76"/>
      <c r="OIU12" s="77"/>
      <c r="OIV12" s="76"/>
      <c r="OIW12" s="79"/>
      <c r="OIX12" s="79"/>
      <c r="OIY12" s="79"/>
      <c r="OIZ12" s="80"/>
      <c r="OJA12" s="79"/>
      <c r="OJB12" s="79"/>
      <c r="OJC12" s="79"/>
      <c r="OJD12" s="79"/>
      <c r="OJE12" s="76"/>
      <c r="OJF12" s="76"/>
      <c r="OJG12" s="76"/>
      <c r="OJH12" s="77"/>
      <c r="OJI12" s="76"/>
      <c r="OJJ12" s="79"/>
      <c r="OJK12" s="79"/>
      <c r="OJL12" s="79"/>
      <c r="OJM12" s="80"/>
      <c r="OJN12" s="79"/>
      <c r="OJO12" s="79"/>
      <c r="OJP12" s="79"/>
      <c r="OJQ12" s="79"/>
      <c r="OJR12" s="76"/>
      <c r="OJS12" s="76"/>
      <c r="OJT12" s="76"/>
      <c r="OJU12" s="77"/>
      <c r="OJV12" s="76"/>
      <c r="OJW12" s="79"/>
      <c r="OJX12" s="79"/>
      <c r="OJY12" s="79"/>
      <c r="OJZ12" s="80"/>
      <c r="OKA12" s="79"/>
      <c r="OKB12" s="79"/>
      <c r="OKC12" s="79"/>
      <c r="OKD12" s="79"/>
      <c r="OKE12" s="76"/>
      <c r="OKF12" s="76"/>
      <c r="OKG12" s="76"/>
      <c r="OKH12" s="77"/>
      <c r="OKI12" s="76"/>
      <c r="OKJ12" s="79"/>
      <c r="OKK12" s="79"/>
      <c r="OKL12" s="79"/>
      <c r="OKM12" s="80"/>
      <c r="OKN12" s="79"/>
      <c r="OKO12" s="79"/>
      <c r="OKP12" s="79"/>
      <c r="OKQ12" s="79"/>
      <c r="OKR12" s="76"/>
      <c r="OKS12" s="76"/>
      <c r="OKT12" s="76"/>
      <c r="OKU12" s="77"/>
      <c r="OKV12" s="76"/>
      <c r="OKW12" s="79"/>
      <c r="OKX12" s="79"/>
      <c r="OKY12" s="79"/>
      <c r="OKZ12" s="80"/>
      <c r="OLA12" s="79"/>
      <c r="OLB12" s="79"/>
      <c r="OLC12" s="79"/>
      <c r="OLD12" s="79"/>
      <c r="OLE12" s="76"/>
      <c r="OLF12" s="76"/>
      <c r="OLG12" s="76"/>
      <c r="OLH12" s="77"/>
      <c r="OLI12" s="76"/>
      <c r="OLJ12" s="79"/>
      <c r="OLK12" s="79"/>
      <c r="OLL12" s="79"/>
      <c r="OLM12" s="80"/>
      <c r="OLN12" s="79"/>
      <c r="OLO12" s="79"/>
      <c r="OLP12" s="79"/>
      <c r="OLQ12" s="79"/>
      <c r="OLR12" s="76"/>
      <c r="OLS12" s="76"/>
      <c r="OLT12" s="76"/>
      <c r="OLU12" s="77"/>
      <c r="OLV12" s="76"/>
      <c r="OLW12" s="79"/>
      <c r="OLX12" s="79"/>
      <c r="OLY12" s="79"/>
      <c r="OLZ12" s="80"/>
      <c r="OMA12" s="79"/>
      <c r="OMB12" s="79"/>
      <c r="OMC12" s="79"/>
      <c r="OMD12" s="79"/>
      <c r="OME12" s="76"/>
      <c r="OMF12" s="76"/>
      <c r="OMG12" s="76"/>
      <c r="OMH12" s="77"/>
      <c r="OMI12" s="76"/>
      <c r="OMJ12" s="79"/>
      <c r="OMK12" s="79"/>
      <c r="OML12" s="79"/>
      <c r="OMM12" s="80"/>
      <c r="OMN12" s="79"/>
      <c r="OMO12" s="79"/>
      <c r="OMP12" s="79"/>
      <c r="OMQ12" s="79"/>
      <c r="OMR12" s="76"/>
      <c r="OMS12" s="76"/>
      <c r="OMT12" s="76"/>
      <c r="OMU12" s="77"/>
      <c r="OMV12" s="76"/>
      <c r="OMW12" s="79"/>
      <c r="OMX12" s="79"/>
      <c r="OMY12" s="79"/>
      <c r="OMZ12" s="80"/>
      <c r="ONA12" s="79"/>
      <c r="ONB12" s="79"/>
      <c r="ONC12" s="79"/>
      <c r="OND12" s="79"/>
      <c r="ONE12" s="76"/>
      <c r="ONF12" s="76"/>
      <c r="ONG12" s="76"/>
      <c r="ONH12" s="77"/>
      <c r="ONI12" s="76"/>
      <c r="ONJ12" s="79"/>
      <c r="ONK12" s="79"/>
      <c r="ONL12" s="79"/>
      <c r="ONM12" s="80"/>
      <c r="ONN12" s="79"/>
      <c r="ONO12" s="79"/>
      <c r="ONP12" s="79"/>
      <c r="ONQ12" s="79"/>
      <c r="ONR12" s="76"/>
      <c r="ONS12" s="76"/>
      <c r="ONT12" s="76"/>
      <c r="ONU12" s="77"/>
      <c r="ONV12" s="76"/>
      <c r="ONW12" s="79"/>
      <c r="ONX12" s="79"/>
      <c r="ONY12" s="79"/>
      <c r="ONZ12" s="80"/>
      <c r="OOA12" s="79"/>
      <c r="OOB12" s="79"/>
      <c r="OOC12" s="79"/>
      <c r="OOD12" s="79"/>
      <c r="OOE12" s="76"/>
      <c r="OOF12" s="76"/>
      <c r="OOG12" s="76"/>
      <c r="OOH12" s="77"/>
      <c r="OOI12" s="76"/>
      <c r="OOJ12" s="79"/>
      <c r="OOK12" s="79"/>
      <c r="OOL12" s="79"/>
      <c r="OOM12" s="80"/>
      <c r="OON12" s="79"/>
      <c r="OOO12" s="79"/>
      <c r="OOP12" s="79"/>
      <c r="OOQ12" s="79"/>
      <c r="OOR12" s="76"/>
      <c r="OOS12" s="76"/>
      <c r="OOT12" s="76"/>
      <c r="OOU12" s="77"/>
      <c r="OOV12" s="76"/>
      <c r="OOW12" s="79"/>
      <c r="OOX12" s="79"/>
      <c r="OOY12" s="79"/>
      <c r="OOZ12" s="80"/>
      <c r="OPA12" s="79"/>
      <c r="OPB12" s="79"/>
      <c r="OPC12" s="79"/>
      <c r="OPD12" s="79"/>
      <c r="OPE12" s="76"/>
      <c r="OPF12" s="76"/>
      <c r="OPG12" s="76"/>
      <c r="OPH12" s="77"/>
      <c r="OPI12" s="76"/>
      <c r="OPJ12" s="79"/>
      <c r="OPK12" s="79"/>
      <c r="OPL12" s="79"/>
      <c r="OPM12" s="80"/>
      <c r="OPN12" s="79"/>
      <c r="OPO12" s="79"/>
      <c r="OPP12" s="79"/>
      <c r="OPQ12" s="79"/>
      <c r="OPR12" s="76"/>
      <c r="OPS12" s="76"/>
      <c r="OPT12" s="76"/>
      <c r="OPU12" s="77"/>
      <c r="OPV12" s="76"/>
      <c r="OPW12" s="79"/>
      <c r="OPX12" s="79"/>
      <c r="OPY12" s="79"/>
      <c r="OPZ12" s="80"/>
      <c r="OQA12" s="79"/>
      <c r="OQB12" s="79"/>
      <c r="OQC12" s="79"/>
      <c r="OQD12" s="79"/>
      <c r="OQE12" s="76"/>
      <c r="OQF12" s="76"/>
      <c r="OQG12" s="76"/>
      <c r="OQH12" s="77"/>
      <c r="OQI12" s="76"/>
      <c r="OQJ12" s="79"/>
      <c r="OQK12" s="79"/>
      <c r="OQL12" s="79"/>
      <c r="OQM12" s="80"/>
      <c r="OQN12" s="79"/>
      <c r="OQO12" s="79"/>
      <c r="OQP12" s="79"/>
      <c r="OQQ12" s="79"/>
      <c r="OQR12" s="76"/>
      <c r="OQS12" s="76"/>
      <c r="OQT12" s="76"/>
      <c r="OQU12" s="77"/>
      <c r="OQV12" s="76"/>
      <c r="OQW12" s="79"/>
      <c r="OQX12" s="79"/>
      <c r="OQY12" s="79"/>
      <c r="OQZ12" s="80"/>
      <c r="ORA12" s="79"/>
      <c r="ORB12" s="79"/>
      <c r="ORC12" s="79"/>
      <c r="ORD12" s="79"/>
      <c r="ORE12" s="76"/>
      <c r="ORF12" s="76"/>
      <c r="ORG12" s="76"/>
      <c r="ORH12" s="77"/>
      <c r="ORI12" s="76"/>
      <c r="ORJ12" s="79"/>
      <c r="ORK12" s="79"/>
      <c r="ORL12" s="79"/>
      <c r="ORM12" s="80"/>
      <c r="ORN12" s="79"/>
      <c r="ORO12" s="79"/>
      <c r="ORP12" s="79"/>
      <c r="ORQ12" s="79"/>
      <c r="ORR12" s="76"/>
      <c r="ORS12" s="76"/>
      <c r="ORT12" s="76"/>
      <c r="ORU12" s="77"/>
      <c r="ORV12" s="76"/>
      <c r="ORW12" s="79"/>
      <c r="ORX12" s="79"/>
      <c r="ORY12" s="79"/>
      <c r="ORZ12" s="80"/>
      <c r="OSA12" s="79"/>
      <c r="OSB12" s="79"/>
      <c r="OSC12" s="79"/>
      <c r="OSD12" s="79"/>
      <c r="OSE12" s="76"/>
      <c r="OSF12" s="76"/>
      <c r="OSG12" s="76"/>
      <c r="OSH12" s="77"/>
      <c r="OSI12" s="76"/>
      <c r="OSJ12" s="79"/>
      <c r="OSK12" s="79"/>
      <c r="OSL12" s="79"/>
      <c r="OSM12" s="80"/>
      <c r="OSN12" s="79"/>
      <c r="OSO12" s="79"/>
      <c r="OSP12" s="79"/>
      <c r="OSQ12" s="79"/>
      <c r="OSR12" s="76"/>
      <c r="OSS12" s="76"/>
      <c r="OST12" s="76"/>
      <c r="OSU12" s="77"/>
      <c r="OSV12" s="76"/>
      <c r="OSW12" s="79"/>
      <c r="OSX12" s="79"/>
      <c r="OSY12" s="79"/>
      <c r="OSZ12" s="80"/>
      <c r="OTA12" s="79"/>
      <c r="OTB12" s="79"/>
      <c r="OTC12" s="79"/>
      <c r="OTD12" s="79"/>
      <c r="OTE12" s="76"/>
      <c r="OTF12" s="76"/>
      <c r="OTG12" s="76"/>
      <c r="OTH12" s="77"/>
      <c r="OTI12" s="76"/>
      <c r="OTJ12" s="79"/>
      <c r="OTK12" s="79"/>
      <c r="OTL12" s="79"/>
      <c r="OTM12" s="80"/>
      <c r="OTN12" s="79"/>
      <c r="OTO12" s="79"/>
      <c r="OTP12" s="79"/>
      <c r="OTQ12" s="79"/>
      <c r="OTR12" s="76"/>
      <c r="OTS12" s="76"/>
      <c r="OTT12" s="76"/>
      <c r="OTU12" s="77"/>
      <c r="OTV12" s="76"/>
      <c r="OTW12" s="79"/>
      <c r="OTX12" s="79"/>
      <c r="OTY12" s="79"/>
      <c r="OTZ12" s="80"/>
      <c r="OUA12" s="79"/>
      <c r="OUB12" s="79"/>
      <c r="OUC12" s="79"/>
      <c r="OUD12" s="79"/>
      <c r="OUE12" s="76"/>
      <c r="OUF12" s="76"/>
      <c r="OUG12" s="76"/>
      <c r="OUH12" s="77"/>
      <c r="OUI12" s="76"/>
      <c r="OUJ12" s="79"/>
      <c r="OUK12" s="79"/>
      <c r="OUL12" s="79"/>
      <c r="OUM12" s="80"/>
      <c r="OUN12" s="79"/>
      <c r="OUO12" s="79"/>
      <c r="OUP12" s="79"/>
      <c r="OUQ12" s="79"/>
      <c r="OUR12" s="76"/>
      <c r="OUS12" s="76"/>
      <c r="OUT12" s="76"/>
      <c r="OUU12" s="77"/>
      <c r="OUV12" s="76"/>
      <c r="OUW12" s="79"/>
      <c r="OUX12" s="79"/>
      <c r="OUY12" s="79"/>
      <c r="OUZ12" s="80"/>
      <c r="OVA12" s="79"/>
      <c r="OVB12" s="79"/>
      <c r="OVC12" s="79"/>
      <c r="OVD12" s="79"/>
      <c r="OVE12" s="76"/>
      <c r="OVF12" s="76"/>
      <c r="OVG12" s="76"/>
      <c r="OVH12" s="77"/>
      <c r="OVI12" s="76"/>
      <c r="OVJ12" s="79"/>
      <c r="OVK12" s="79"/>
      <c r="OVL12" s="79"/>
      <c r="OVM12" s="80"/>
      <c r="OVN12" s="79"/>
      <c r="OVO12" s="79"/>
      <c r="OVP12" s="79"/>
      <c r="OVQ12" s="79"/>
      <c r="OVR12" s="76"/>
      <c r="OVS12" s="76"/>
      <c r="OVT12" s="76"/>
      <c r="OVU12" s="77"/>
      <c r="OVV12" s="76"/>
      <c r="OVW12" s="79"/>
      <c r="OVX12" s="79"/>
      <c r="OVY12" s="79"/>
      <c r="OVZ12" s="80"/>
      <c r="OWA12" s="79"/>
      <c r="OWB12" s="79"/>
      <c r="OWC12" s="79"/>
      <c r="OWD12" s="79"/>
      <c r="OWE12" s="76"/>
      <c r="OWF12" s="76"/>
      <c r="OWG12" s="76"/>
      <c r="OWH12" s="77"/>
      <c r="OWI12" s="76"/>
      <c r="OWJ12" s="79"/>
      <c r="OWK12" s="79"/>
      <c r="OWL12" s="79"/>
      <c r="OWM12" s="80"/>
      <c r="OWN12" s="79"/>
      <c r="OWO12" s="79"/>
      <c r="OWP12" s="79"/>
      <c r="OWQ12" s="79"/>
      <c r="OWR12" s="76"/>
      <c r="OWS12" s="76"/>
      <c r="OWT12" s="76"/>
      <c r="OWU12" s="77"/>
      <c r="OWV12" s="76"/>
      <c r="OWW12" s="79"/>
      <c r="OWX12" s="79"/>
      <c r="OWY12" s="79"/>
      <c r="OWZ12" s="80"/>
      <c r="OXA12" s="79"/>
      <c r="OXB12" s="79"/>
      <c r="OXC12" s="79"/>
      <c r="OXD12" s="79"/>
      <c r="OXE12" s="76"/>
      <c r="OXF12" s="76"/>
      <c r="OXG12" s="76"/>
      <c r="OXH12" s="77"/>
      <c r="OXI12" s="76"/>
      <c r="OXJ12" s="79"/>
      <c r="OXK12" s="79"/>
      <c r="OXL12" s="79"/>
      <c r="OXM12" s="80"/>
      <c r="OXN12" s="79"/>
      <c r="OXO12" s="79"/>
      <c r="OXP12" s="79"/>
      <c r="OXQ12" s="79"/>
      <c r="OXR12" s="76"/>
      <c r="OXS12" s="76"/>
      <c r="OXT12" s="76"/>
      <c r="OXU12" s="77"/>
      <c r="OXV12" s="76"/>
      <c r="OXW12" s="79"/>
      <c r="OXX12" s="79"/>
      <c r="OXY12" s="79"/>
      <c r="OXZ12" s="80"/>
      <c r="OYA12" s="79"/>
      <c r="OYB12" s="79"/>
      <c r="OYC12" s="79"/>
      <c r="OYD12" s="79"/>
      <c r="OYE12" s="76"/>
      <c r="OYF12" s="76"/>
      <c r="OYG12" s="76"/>
      <c r="OYH12" s="77"/>
      <c r="OYI12" s="76"/>
      <c r="OYJ12" s="79"/>
      <c r="OYK12" s="79"/>
      <c r="OYL12" s="79"/>
      <c r="OYM12" s="80"/>
      <c r="OYN12" s="79"/>
      <c r="OYO12" s="79"/>
      <c r="OYP12" s="79"/>
      <c r="OYQ12" s="79"/>
      <c r="OYR12" s="76"/>
      <c r="OYS12" s="76"/>
      <c r="OYT12" s="76"/>
      <c r="OYU12" s="77"/>
      <c r="OYV12" s="76"/>
      <c r="OYW12" s="79"/>
      <c r="OYX12" s="79"/>
      <c r="OYY12" s="79"/>
      <c r="OYZ12" s="80"/>
      <c r="OZA12" s="79"/>
      <c r="OZB12" s="79"/>
      <c r="OZC12" s="79"/>
      <c r="OZD12" s="79"/>
      <c r="OZE12" s="76"/>
      <c r="OZF12" s="76"/>
      <c r="OZG12" s="76"/>
      <c r="OZH12" s="77"/>
      <c r="OZI12" s="76"/>
      <c r="OZJ12" s="79"/>
      <c r="OZK12" s="79"/>
      <c r="OZL12" s="79"/>
      <c r="OZM12" s="80"/>
      <c r="OZN12" s="79"/>
      <c r="OZO12" s="79"/>
      <c r="OZP12" s="79"/>
      <c r="OZQ12" s="79"/>
      <c r="OZR12" s="76"/>
      <c r="OZS12" s="76"/>
      <c r="OZT12" s="76"/>
      <c r="OZU12" s="77"/>
      <c r="OZV12" s="76"/>
      <c r="OZW12" s="79"/>
      <c r="OZX12" s="79"/>
      <c r="OZY12" s="79"/>
      <c r="OZZ12" s="80"/>
      <c r="PAA12" s="79"/>
      <c r="PAB12" s="79"/>
      <c r="PAC12" s="79"/>
      <c r="PAD12" s="79"/>
      <c r="PAE12" s="76"/>
      <c r="PAF12" s="76"/>
      <c r="PAG12" s="76"/>
      <c r="PAH12" s="77"/>
      <c r="PAI12" s="76"/>
      <c r="PAJ12" s="79"/>
      <c r="PAK12" s="79"/>
      <c r="PAL12" s="79"/>
      <c r="PAM12" s="80"/>
      <c r="PAN12" s="79"/>
      <c r="PAO12" s="79"/>
      <c r="PAP12" s="79"/>
      <c r="PAQ12" s="79"/>
      <c r="PAR12" s="76"/>
      <c r="PAS12" s="76"/>
      <c r="PAT12" s="76"/>
      <c r="PAU12" s="77"/>
      <c r="PAV12" s="76"/>
      <c r="PAW12" s="79"/>
      <c r="PAX12" s="79"/>
      <c r="PAY12" s="79"/>
      <c r="PAZ12" s="80"/>
      <c r="PBA12" s="79"/>
      <c r="PBB12" s="79"/>
      <c r="PBC12" s="79"/>
      <c r="PBD12" s="79"/>
      <c r="PBE12" s="76"/>
      <c r="PBF12" s="76"/>
      <c r="PBG12" s="76"/>
      <c r="PBH12" s="77"/>
      <c r="PBI12" s="76"/>
      <c r="PBJ12" s="79"/>
      <c r="PBK12" s="79"/>
      <c r="PBL12" s="79"/>
      <c r="PBM12" s="80"/>
      <c r="PBN12" s="79"/>
      <c r="PBO12" s="79"/>
      <c r="PBP12" s="79"/>
      <c r="PBQ12" s="79"/>
      <c r="PBR12" s="76"/>
      <c r="PBS12" s="76"/>
      <c r="PBT12" s="76"/>
      <c r="PBU12" s="77"/>
      <c r="PBV12" s="76"/>
      <c r="PBW12" s="79"/>
      <c r="PBX12" s="79"/>
      <c r="PBY12" s="79"/>
      <c r="PBZ12" s="80"/>
      <c r="PCA12" s="79"/>
      <c r="PCB12" s="79"/>
      <c r="PCC12" s="79"/>
      <c r="PCD12" s="79"/>
      <c r="PCE12" s="76"/>
      <c r="PCF12" s="76"/>
      <c r="PCG12" s="76"/>
      <c r="PCH12" s="77"/>
      <c r="PCI12" s="76"/>
      <c r="PCJ12" s="79"/>
      <c r="PCK12" s="79"/>
      <c r="PCL12" s="79"/>
      <c r="PCM12" s="80"/>
      <c r="PCN12" s="79"/>
      <c r="PCO12" s="79"/>
      <c r="PCP12" s="79"/>
      <c r="PCQ12" s="79"/>
      <c r="PCR12" s="76"/>
      <c r="PCS12" s="76"/>
      <c r="PCT12" s="76"/>
      <c r="PCU12" s="77"/>
      <c r="PCV12" s="76"/>
      <c r="PCW12" s="79"/>
      <c r="PCX12" s="79"/>
      <c r="PCY12" s="79"/>
      <c r="PCZ12" s="80"/>
      <c r="PDA12" s="79"/>
      <c r="PDB12" s="79"/>
      <c r="PDC12" s="79"/>
      <c r="PDD12" s="79"/>
      <c r="PDE12" s="76"/>
      <c r="PDF12" s="76"/>
      <c r="PDG12" s="76"/>
      <c r="PDH12" s="77"/>
      <c r="PDI12" s="76"/>
      <c r="PDJ12" s="79"/>
      <c r="PDK12" s="79"/>
      <c r="PDL12" s="79"/>
      <c r="PDM12" s="80"/>
      <c r="PDN12" s="79"/>
      <c r="PDO12" s="79"/>
      <c r="PDP12" s="79"/>
      <c r="PDQ12" s="79"/>
      <c r="PDR12" s="76"/>
      <c r="PDS12" s="76"/>
      <c r="PDT12" s="76"/>
      <c r="PDU12" s="77"/>
      <c r="PDV12" s="76"/>
      <c r="PDW12" s="79"/>
      <c r="PDX12" s="79"/>
      <c r="PDY12" s="79"/>
      <c r="PDZ12" s="80"/>
      <c r="PEA12" s="79"/>
      <c r="PEB12" s="79"/>
      <c r="PEC12" s="79"/>
      <c r="PED12" s="79"/>
      <c r="PEE12" s="76"/>
      <c r="PEF12" s="76"/>
      <c r="PEG12" s="76"/>
      <c r="PEH12" s="77"/>
      <c r="PEI12" s="76"/>
      <c r="PEJ12" s="79"/>
      <c r="PEK12" s="79"/>
      <c r="PEL12" s="79"/>
      <c r="PEM12" s="80"/>
      <c r="PEN12" s="79"/>
      <c r="PEO12" s="79"/>
      <c r="PEP12" s="79"/>
      <c r="PEQ12" s="79"/>
      <c r="PER12" s="76"/>
      <c r="PES12" s="76"/>
      <c r="PET12" s="76"/>
      <c r="PEU12" s="77"/>
      <c r="PEV12" s="76"/>
      <c r="PEW12" s="79"/>
      <c r="PEX12" s="79"/>
      <c r="PEY12" s="79"/>
      <c r="PEZ12" s="80"/>
      <c r="PFA12" s="79"/>
      <c r="PFB12" s="79"/>
      <c r="PFC12" s="79"/>
      <c r="PFD12" s="79"/>
      <c r="PFE12" s="76"/>
      <c r="PFF12" s="76"/>
      <c r="PFG12" s="76"/>
      <c r="PFH12" s="77"/>
      <c r="PFI12" s="76"/>
      <c r="PFJ12" s="79"/>
      <c r="PFK12" s="79"/>
      <c r="PFL12" s="79"/>
      <c r="PFM12" s="80"/>
      <c r="PFN12" s="79"/>
      <c r="PFO12" s="79"/>
      <c r="PFP12" s="79"/>
      <c r="PFQ12" s="79"/>
      <c r="PFR12" s="76"/>
      <c r="PFS12" s="76"/>
      <c r="PFT12" s="76"/>
      <c r="PFU12" s="77"/>
      <c r="PFV12" s="76"/>
      <c r="PFW12" s="79"/>
      <c r="PFX12" s="79"/>
      <c r="PFY12" s="79"/>
      <c r="PFZ12" s="80"/>
      <c r="PGA12" s="79"/>
      <c r="PGB12" s="79"/>
      <c r="PGC12" s="79"/>
      <c r="PGD12" s="79"/>
      <c r="PGE12" s="76"/>
      <c r="PGF12" s="76"/>
      <c r="PGG12" s="76"/>
      <c r="PGH12" s="77"/>
      <c r="PGI12" s="76"/>
      <c r="PGJ12" s="79"/>
      <c r="PGK12" s="79"/>
      <c r="PGL12" s="79"/>
      <c r="PGM12" s="80"/>
      <c r="PGN12" s="79"/>
      <c r="PGO12" s="79"/>
      <c r="PGP12" s="79"/>
      <c r="PGQ12" s="79"/>
      <c r="PGR12" s="76"/>
      <c r="PGS12" s="76"/>
      <c r="PGT12" s="76"/>
      <c r="PGU12" s="77"/>
      <c r="PGV12" s="76"/>
      <c r="PGW12" s="79"/>
      <c r="PGX12" s="79"/>
      <c r="PGY12" s="79"/>
      <c r="PGZ12" s="80"/>
      <c r="PHA12" s="79"/>
      <c r="PHB12" s="79"/>
      <c r="PHC12" s="79"/>
      <c r="PHD12" s="79"/>
      <c r="PHE12" s="76"/>
      <c r="PHF12" s="76"/>
      <c r="PHG12" s="76"/>
      <c r="PHH12" s="77"/>
      <c r="PHI12" s="76"/>
      <c r="PHJ12" s="79"/>
      <c r="PHK12" s="79"/>
      <c r="PHL12" s="79"/>
      <c r="PHM12" s="80"/>
      <c r="PHN12" s="79"/>
      <c r="PHO12" s="79"/>
      <c r="PHP12" s="79"/>
      <c r="PHQ12" s="79"/>
      <c r="PHR12" s="76"/>
      <c r="PHS12" s="76"/>
      <c r="PHT12" s="76"/>
      <c r="PHU12" s="77"/>
      <c r="PHV12" s="76"/>
      <c r="PHW12" s="79"/>
      <c r="PHX12" s="79"/>
      <c r="PHY12" s="79"/>
      <c r="PHZ12" s="80"/>
      <c r="PIA12" s="79"/>
      <c r="PIB12" s="79"/>
      <c r="PIC12" s="79"/>
      <c r="PID12" s="79"/>
      <c r="PIE12" s="76"/>
      <c r="PIF12" s="76"/>
      <c r="PIG12" s="76"/>
      <c r="PIH12" s="77"/>
      <c r="PII12" s="76"/>
      <c r="PIJ12" s="79"/>
      <c r="PIK12" s="79"/>
      <c r="PIL12" s="79"/>
      <c r="PIM12" s="80"/>
      <c r="PIN12" s="79"/>
      <c r="PIO12" s="79"/>
      <c r="PIP12" s="79"/>
      <c r="PIQ12" s="79"/>
      <c r="PIR12" s="76"/>
      <c r="PIS12" s="76"/>
      <c r="PIT12" s="76"/>
      <c r="PIU12" s="77"/>
      <c r="PIV12" s="76"/>
      <c r="PIW12" s="79"/>
      <c r="PIX12" s="79"/>
      <c r="PIY12" s="79"/>
      <c r="PIZ12" s="80"/>
      <c r="PJA12" s="79"/>
      <c r="PJB12" s="79"/>
      <c r="PJC12" s="79"/>
      <c r="PJD12" s="79"/>
      <c r="PJE12" s="76"/>
      <c r="PJF12" s="76"/>
      <c r="PJG12" s="76"/>
      <c r="PJH12" s="77"/>
      <c r="PJI12" s="76"/>
      <c r="PJJ12" s="79"/>
      <c r="PJK12" s="79"/>
      <c r="PJL12" s="79"/>
      <c r="PJM12" s="80"/>
      <c r="PJN12" s="79"/>
      <c r="PJO12" s="79"/>
      <c r="PJP12" s="79"/>
      <c r="PJQ12" s="79"/>
      <c r="PJR12" s="76"/>
      <c r="PJS12" s="76"/>
      <c r="PJT12" s="76"/>
      <c r="PJU12" s="77"/>
      <c r="PJV12" s="76"/>
      <c r="PJW12" s="79"/>
      <c r="PJX12" s="79"/>
      <c r="PJY12" s="79"/>
      <c r="PJZ12" s="80"/>
      <c r="PKA12" s="79"/>
      <c r="PKB12" s="79"/>
      <c r="PKC12" s="79"/>
      <c r="PKD12" s="79"/>
      <c r="PKE12" s="76"/>
      <c r="PKF12" s="76"/>
      <c r="PKG12" s="76"/>
      <c r="PKH12" s="77"/>
      <c r="PKI12" s="76"/>
      <c r="PKJ12" s="79"/>
      <c r="PKK12" s="79"/>
      <c r="PKL12" s="79"/>
      <c r="PKM12" s="80"/>
      <c r="PKN12" s="79"/>
      <c r="PKO12" s="79"/>
      <c r="PKP12" s="79"/>
      <c r="PKQ12" s="79"/>
      <c r="PKR12" s="76"/>
      <c r="PKS12" s="76"/>
      <c r="PKT12" s="76"/>
      <c r="PKU12" s="77"/>
      <c r="PKV12" s="76"/>
      <c r="PKW12" s="79"/>
      <c r="PKX12" s="79"/>
      <c r="PKY12" s="79"/>
      <c r="PKZ12" s="80"/>
      <c r="PLA12" s="79"/>
      <c r="PLB12" s="79"/>
      <c r="PLC12" s="79"/>
      <c r="PLD12" s="79"/>
      <c r="PLE12" s="76"/>
      <c r="PLF12" s="76"/>
      <c r="PLG12" s="76"/>
      <c r="PLH12" s="77"/>
      <c r="PLI12" s="76"/>
      <c r="PLJ12" s="79"/>
      <c r="PLK12" s="79"/>
      <c r="PLL12" s="79"/>
      <c r="PLM12" s="80"/>
      <c r="PLN12" s="79"/>
      <c r="PLO12" s="79"/>
      <c r="PLP12" s="79"/>
      <c r="PLQ12" s="79"/>
      <c r="PLR12" s="76"/>
      <c r="PLS12" s="76"/>
      <c r="PLT12" s="76"/>
      <c r="PLU12" s="77"/>
      <c r="PLV12" s="76"/>
      <c r="PLW12" s="79"/>
      <c r="PLX12" s="79"/>
      <c r="PLY12" s="79"/>
      <c r="PLZ12" s="80"/>
      <c r="PMA12" s="79"/>
      <c r="PMB12" s="79"/>
      <c r="PMC12" s="79"/>
      <c r="PMD12" s="79"/>
      <c r="PME12" s="76"/>
      <c r="PMF12" s="76"/>
      <c r="PMG12" s="76"/>
      <c r="PMH12" s="77"/>
      <c r="PMI12" s="76"/>
      <c r="PMJ12" s="79"/>
      <c r="PMK12" s="79"/>
      <c r="PML12" s="79"/>
      <c r="PMM12" s="80"/>
      <c r="PMN12" s="79"/>
      <c r="PMO12" s="79"/>
      <c r="PMP12" s="79"/>
      <c r="PMQ12" s="79"/>
      <c r="PMR12" s="76"/>
      <c r="PMS12" s="76"/>
      <c r="PMT12" s="76"/>
      <c r="PMU12" s="77"/>
      <c r="PMV12" s="76"/>
      <c r="PMW12" s="79"/>
      <c r="PMX12" s="79"/>
      <c r="PMY12" s="79"/>
      <c r="PMZ12" s="80"/>
      <c r="PNA12" s="79"/>
      <c r="PNB12" s="79"/>
      <c r="PNC12" s="79"/>
      <c r="PND12" s="79"/>
      <c r="PNE12" s="76"/>
      <c r="PNF12" s="76"/>
      <c r="PNG12" s="76"/>
      <c r="PNH12" s="77"/>
      <c r="PNI12" s="76"/>
      <c r="PNJ12" s="79"/>
      <c r="PNK12" s="79"/>
      <c r="PNL12" s="79"/>
      <c r="PNM12" s="80"/>
      <c r="PNN12" s="79"/>
      <c r="PNO12" s="79"/>
      <c r="PNP12" s="79"/>
      <c r="PNQ12" s="79"/>
      <c r="PNR12" s="76"/>
      <c r="PNS12" s="76"/>
      <c r="PNT12" s="76"/>
      <c r="PNU12" s="77"/>
      <c r="PNV12" s="76"/>
      <c r="PNW12" s="79"/>
      <c r="PNX12" s="79"/>
      <c r="PNY12" s="79"/>
      <c r="PNZ12" s="80"/>
      <c r="POA12" s="79"/>
      <c r="POB12" s="79"/>
      <c r="POC12" s="79"/>
      <c r="POD12" s="79"/>
      <c r="POE12" s="76"/>
      <c r="POF12" s="76"/>
      <c r="POG12" s="76"/>
      <c r="POH12" s="77"/>
      <c r="POI12" s="76"/>
      <c r="POJ12" s="79"/>
      <c r="POK12" s="79"/>
      <c r="POL12" s="79"/>
      <c r="POM12" s="80"/>
      <c r="PON12" s="79"/>
      <c r="POO12" s="79"/>
      <c r="POP12" s="79"/>
      <c r="POQ12" s="79"/>
      <c r="POR12" s="76"/>
      <c r="POS12" s="76"/>
      <c r="POT12" s="76"/>
      <c r="POU12" s="77"/>
      <c r="POV12" s="76"/>
      <c r="POW12" s="79"/>
      <c r="POX12" s="79"/>
      <c r="POY12" s="79"/>
      <c r="POZ12" s="80"/>
      <c r="PPA12" s="79"/>
      <c r="PPB12" s="79"/>
      <c r="PPC12" s="79"/>
      <c r="PPD12" s="79"/>
      <c r="PPE12" s="76"/>
      <c r="PPF12" s="76"/>
      <c r="PPG12" s="76"/>
      <c r="PPH12" s="77"/>
      <c r="PPI12" s="76"/>
      <c r="PPJ12" s="79"/>
      <c r="PPK12" s="79"/>
      <c r="PPL12" s="79"/>
      <c r="PPM12" s="80"/>
      <c r="PPN12" s="79"/>
      <c r="PPO12" s="79"/>
      <c r="PPP12" s="79"/>
      <c r="PPQ12" s="79"/>
      <c r="PPR12" s="76"/>
      <c r="PPS12" s="76"/>
      <c r="PPT12" s="76"/>
      <c r="PPU12" s="77"/>
      <c r="PPV12" s="76"/>
      <c r="PPW12" s="79"/>
      <c r="PPX12" s="79"/>
      <c r="PPY12" s="79"/>
      <c r="PPZ12" s="80"/>
      <c r="PQA12" s="79"/>
      <c r="PQB12" s="79"/>
      <c r="PQC12" s="79"/>
      <c r="PQD12" s="79"/>
      <c r="PQE12" s="76"/>
      <c r="PQF12" s="76"/>
      <c r="PQG12" s="76"/>
      <c r="PQH12" s="77"/>
      <c r="PQI12" s="76"/>
      <c r="PQJ12" s="79"/>
      <c r="PQK12" s="79"/>
      <c r="PQL12" s="79"/>
      <c r="PQM12" s="80"/>
      <c r="PQN12" s="79"/>
      <c r="PQO12" s="79"/>
      <c r="PQP12" s="79"/>
      <c r="PQQ12" s="79"/>
      <c r="PQR12" s="76"/>
      <c r="PQS12" s="76"/>
      <c r="PQT12" s="76"/>
      <c r="PQU12" s="77"/>
      <c r="PQV12" s="76"/>
      <c r="PQW12" s="79"/>
      <c r="PQX12" s="79"/>
      <c r="PQY12" s="79"/>
      <c r="PQZ12" s="80"/>
      <c r="PRA12" s="79"/>
      <c r="PRB12" s="79"/>
      <c r="PRC12" s="79"/>
      <c r="PRD12" s="79"/>
      <c r="PRE12" s="76"/>
      <c r="PRF12" s="76"/>
      <c r="PRG12" s="76"/>
      <c r="PRH12" s="77"/>
      <c r="PRI12" s="76"/>
      <c r="PRJ12" s="79"/>
      <c r="PRK12" s="79"/>
      <c r="PRL12" s="79"/>
      <c r="PRM12" s="80"/>
      <c r="PRN12" s="79"/>
      <c r="PRO12" s="79"/>
      <c r="PRP12" s="79"/>
      <c r="PRQ12" s="79"/>
      <c r="PRR12" s="76"/>
      <c r="PRS12" s="76"/>
      <c r="PRT12" s="76"/>
      <c r="PRU12" s="77"/>
      <c r="PRV12" s="76"/>
      <c r="PRW12" s="79"/>
      <c r="PRX12" s="79"/>
      <c r="PRY12" s="79"/>
      <c r="PRZ12" s="80"/>
      <c r="PSA12" s="79"/>
      <c r="PSB12" s="79"/>
      <c r="PSC12" s="79"/>
      <c r="PSD12" s="79"/>
      <c r="PSE12" s="76"/>
      <c r="PSF12" s="76"/>
      <c r="PSG12" s="76"/>
      <c r="PSH12" s="77"/>
      <c r="PSI12" s="76"/>
      <c r="PSJ12" s="79"/>
      <c r="PSK12" s="79"/>
      <c r="PSL12" s="79"/>
      <c r="PSM12" s="80"/>
      <c r="PSN12" s="79"/>
      <c r="PSO12" s="79"/>
      <c r="PSP12" s="79"/>
      <c r="PSQ12" s="79"/>
      <c r="PSR12" s="76"/>
      <c r="PSS12" s="76"/>
      <c r="PST12" s="76"/>
      <c r="PSU12" s="77"/>
      <c r="PSV12" s="76"/>
      <c r="PSW12" s="79"/>
      <c r="PSX12" s="79"/>
      <c r="PSY12" s="79"/>
      <c r="PSZ12" s="80"/>
      <c r="PTA12" s="79"/>
      <c r="PTB12" s="79"/>
      <c r="PTC12" s="79"/>
      <c r="PTD12" s="79"/>
      <c r="PTE12" s="76"/>
      <c r="PTF12" s="76"/>
      <c r="PTG12" s="76"/>
      <c r="PTH12" s="77"/>
      <c r="PTI12" s="76"/>
      <c r="PTJ12" s="79"/>
      <c r="PTK12" s="79"/>
      <c r="PTL12" s="79"/>
      <c r="PTM12" s="80"/>
      <c r="PTN12" s="79"/>
      <c r="PTO12" s="79"/>
      <c r="PTP12" s="79"/>
      <c r="PTQ12" s="79"/>
      <c r="PTR12" s="76"/>
      <c r="PTS12" s="76"/>
      <c r="PTT12" s="76"/>
      <c r="PTU12" s="77"/>
      <c r="PTV12" s="76"/>
      <c r="PTW12" s="79"/>
      <c r="PTX12" s="79"/>
      <c r="PTY12" s="79"/>
      <c r="PTZ12" s="80"/>
      <c r="PUA12" s="79"/>
      <c r="PUB12" s="79"/>
      <c r="PUC12" s="79"/>
      <c r="PUD12" s="79"/>
      <c r="PUE12" s="76"/>
      <c r="PUF12" s="76"/>
      <c r="PUG12" s="76"/>
      <c r="PUH12" s="77"/>
      <c r="PUI12" s="76"/>
      <c r="PUJ12" s="79"/>
      <c r="PUK12" s="79"/>
      <c r="PUL12" s="79"/>
      <c r="PUM12" s="80"/>
      <c r="PUN12" s="79"/>
      <c r="PUO12" s="79"/>
      <c r="PUP12" s="79"/>
      <c r="PUQ12" s="79"/>
      <c r="PUR12" s="76"/>
      <c r="PUS12" s="76"/>
      <c r="PUT12" s="76"/>
      <c r="PUU12" s="77"/>
      <c r="PUV12" s="76"/>
      <c r="PUW12" s="79"/>
      <c r="PUX12" s="79"/>
      <c r="PUY12" s="79"/>
      <c r="PUZ12" s="80"/>
      <c r="PVA12" s="79"/>
      <c r="PVB12" s="79"/>
      <c r="PVC12" s="79"/>
      <c r="PVD12" s="79"/>
      <c r="PVE12" s="76"/>
      <c r="PVF12" s="76"/>
      <c r="PVG12" s="76"/>
      <c r="PVH12" s="77"/>
      <c r="PVI12" s="76"/>
      <c r="PVJ12" s="79"/>
      <c r="PVK12" s="79"/>
      <c r="PVL12" s="79"/>
      <c r="PVM12" s="80"/>
      <c r="PVN12" s="79"/>
      <c r="PVO12" s="79"/>
      <c r="PVP12" s="79"/>
      <c r="PVQ12" s="79"/>
      <c r="PVR12" s="76"/>
      <c r="PVS12" s="76"/>
      <c r="PVT12" s="76"/>
      <c r="PVU12" s="77"/>
      <c r="PVV12" s="76"/>
      <c r="PVW12" s="79"/>
      <c r="PVX12" s="79"/>
      <c r="PVY12" s="79"/>
      <c r="PVZ12" s="80"/>
      <c r="PWA12" s="79"/>
      <c r="PWB12" s="79"/>
      <c r="PWC12" s="79"/>
      <c r="PWD12" s="79"/>
      <c r="PWE12" s="76"/>
      <c r="PWF12" s="76"/>
      <c r="PWG12" s="76"/>
      <c r="PWH12" s="77"/>
      <c r="PWI12" s="76"/>
      <c r="PWJ12" s="79"/>
      <c r="PWK12" s="79"/>
      <c r="PWL12" s="79"/>
      <c r="PWM12" s="80"/>
      <c r="PWN12" s="79"/>
      <c r="PWO12" s="79"/>
      <c r="PWP12" s="79"/>
      <c r="PWQ12" s="79"/>
      <c r="PWR12" s="76"/>
      <c r="PWS12" s="76"/>
      <c r="PWT12" s="76"/>
      <c r="PWU12" s="77"/>
      <c r="PWV12" s="76"/>
      <c r="PWW12" s="79"/>
      <c r="PWX12" s="79"/>
      <c r="PWY12" s="79"/>
      <c r="PWZ12" s="80"/>
      <c r="PXA12" s="79"/>
      <c r="PXB12" s="79"/>
      <c r="PXC12" s="79"/>
      <c r="PXD12" s="79"/>
      <c r="PXE12" s="76"/>
      <c r="PXF12" s="76"/>
      <c r="PXG12" s="76"/>
      <c r="PXH12" s="77"/>
      <c r="PXI12" s="76"/>
      <c r="PXJ12" s="79"/>
      <c r="PXK12" s="79"/>
      <c r="PXL12" s="79"/>
      <c r="PXM12" s="80"/>
      <c r="PXN12" s="79"/>
      <c r="PXO12" s="79"/>
      <c r="PXP12" s="79"/>
      <c r="PXQ12" s="79"/>
      <c r="PXR12" s="76"/>
      <c r="PXS12" s="76"/>
      <c r="PXT12" s="76"/>
      <c r="PXU12" s="77"/>
      <c r="PXV12" s="76"/>
      <c r="PXW12" s="79"/>
      <c r="PXX12" s="79"/>
      <c r="PXY12" s="79"/>
      <c r="PXZ12" s="80"/>
      <c r="PYA12" s="79"/>
      <c r="PYB12" s="79"/>
      <c r="PYC12" s="79"/>
      <c r="PYD12" s="79"/>
      <c r="PYE12" s="76"/>
      <c r="PYF12" s="76"/>
      <c r="PYG12" s="76"/>
      <c r="PYH12" s="77"/>
      <c r="PYI12" s="76"/>
      <c r="PYJ12" s="79"/>
      <c r="PYK12" s="79"/>
      <c r="PYL12" s="79"/>
      <c r="PYM12" s="80"/>
      <c r="PYN12" s="79"/>
      <c r="PYO12" s="79"/>
      <c r="PYP12" s="79"/>
      <c r="PYQ12" s="79"/>
      <c r="PYR12" s="76"/>
      <c r="PYS12" s="76"/>
      <c r="PYT12" s="76"/>
      <c r="PYU12" s="77"/>
      <c r="PYV12" s="76"/>
      <c r="PYW12" s="79"/>
      <c r="PYX12" s="79"/>
      <c r="PYY12" s="79"/>
      <c r="PYZ12" s="80"/>
      <c r="PZA12" s="79"/>
      <c r="PZB12" s="79"/>
      <c r="PZC12" s="79"/>
      <c r="PZD12" s="79"/>
      <c r="PZE12" s="76"/>
      <c r="PZF12" s="76"/>
      <c r="PZG12" s="76"/>
      <c r="PZH12" s="77"/>
      <c r="PZI12" s="76"/>
      <c r="PZJ12" s="79"/>
      <c r="PZK12" s="79"/>
      <c r="PZL12" s="79"/>
      <c r="PZM12" s="80"/>
      <c r="PZN12" s="79"/>
      <c r="PZO12" s="79"/>
      <c r="PZP12" s="79"/>
      <c r="PZQ12" s="79"/>
      <c r="PZR12" s="76"/>
      <c r="PZS12" s="76"/>
      <c r="PZT12" s="76"/>
      <c r="PZU12" s="77"/>
      <c r="PZV12" s="76"/>
      <c r="PZW12" s="79"/>
      <c r="PZX12" s="79"/>
      <c r="PZY12" s="79"/>
      <c r="PZZ12" s="80"/>
      <c r="QAA12" s="79"/>
      <c r="QAB12" s="79"/>
      <c r="QAC12" s="79"/>
      <c r="QAD12" s="79"/>
      <c r="QAE12" s="76"/>
      <c r="QAF12" s="76"/>
      <c r="QAG12" s="76"/>
      <c r="QAH12" s="77"/>
      <c r="QAI12" s="76"/>
      <c r="QAJ12" s="79"/>
      <c r="QAK12" s="79"/>
      <c r="QAL12" s="79"/>
      <c r="QAM12" s="80"/>
      <c r="QAN12" s="79"/>
      <c r="QAO12" s="79"/>
      <c r="QAP12" s="79"/>
      <c r="QAQ12" s="79"/>
      <c r="QAR12" s="76"/>
      <c r="QAS12" s="76"/>
      <c r="QAT12" s="76"/>
      <c r="QAU12" s="77"/>
      <c r="QAV12" s="76"/>
      <c r="QAW12" s="79"/>
      <c r="QAX12" s="79"/>
      <c r="QAY12" s="79"/>
      <c r="QAZ12" s="80"/>
      <c r="QBA12" s="79"/>
      <c r="QBB12" s="79"/>
      <c r="QBC12" s="79"/>
      <c r="QBD12" s="79"/>
      <c r="QBE12" s="76"/>
      <c r="QBF12" s="76"/>
      <c r="QBG12" s="76"/>
      <c r="QBH12" s="77"/>
      <c r="QBI12" s="76"/>
      <c r="QBJ12" s="79"/>
      <c r="QBK12" s="79"/>
      <c r="QBL12" s="79"/>
      <c r="QBM12" s="80"/>
      <c r="QBN12" s="79"/>
      <c r="QBO12" s="79"/>
      <c r="QBP12" s="79"/>
      <c r="QBQ12" s="79"/>
      <c r="QBR12" s="76"/>
      <c r="QBS12" s="76"/>
      <c r="QBT12" s="76"/>
      <c r="QBU12" s="77"/>
      <c r="QBV12" s="76"/>
      <c r="QBW12" s="79"/>
      <c r="QBX12" s="79"/>
      <c r="QBY12" s="79"/>
      <c r="QBZ12" s="80"/>
      <c r="QCA12" s="79"/>
      <c r="QCB12" s="79"/>
      <c r="QCC12" s="79"/>
      <c r="QCD12" s="79"/>
      <c r="QCE12" s="76"/>
      <c r="QCF12" s="76"/>
      <c r="QCG12" s="76"/>
      <c r="QCH12" s="77"/>
      <c r="QCI12" s="76"/>
      <c r="QCJ12" s="79"/>
      <c r="QCK12" s="79"/>
      <c r="QCL12" s="79"/>
      <c r="QCM12" s="80"/>
      <c r="QCN12" s="79"/>
      <c r="QCO12" s="79"/>
      <c r="QCP12" s="79"/>
      <c r="QCQ12" s="79"/>
      <c r="QCR12" s="76"/>
      <c r="QCS12" s="76"/>
      <c r="QCT12" s="76"/>
      <c r="QCU12" s="77"/>
      <c r="QCV12" s="76"/>
      <c r="QCW12" s="79"/>
      <c r="QCX12" s="79"/>
      <c r="QCY12" s="79"/>
      <c r="QCZ12" s="80"/>
      <c r="QDA12" s="79"/>
      <c r="QDB12" s="79"/>
      <c r="QDC12" s="79"/>
      <c r="QDD12" s="79"/>
      <c r="QDE12" s="76"/>
      <c r="QDF12" s="76"/>
      <c r="QDG12" s="76"/>
      <c r="QDH12" s="77"/>
      <c r="QDI12" s="76"/>
      <c r="QDJ12" s="79"/>
      <c r="QDK12" s="79"/>
      <c r="QDL12" s="79"/>
      <c r="QDM12" s="80"/>
      <c r="QDN12" s="79"/>
      <c r="QDO12" s="79"/>
      <c r="QDP12" s="79"/>
      <c r="QDQ12" s="79"/>
      <c r="QDR12" s="76"/>
      <c r="QDS12" s="76"/>
      <c r="QDT12" s="76"/>
      <c r="QDU12" s="77"/>
      <c r="QDV12" s="76"/>
      <c r="QDW12" s="79"/>
      <c r="QDX12" s="79"/>
      <c r="QDY12" s="79"/>
      <c r="QDZ12" s="80"/>
      <c r="QEA12" s="79"/>
      <c r="QEB12" s="79"/>
      <c r="QEC12" s="79"/>
      <c r="QED12" s="79"/>
      <c r="QEE12" s="76"/>
      <c r="QEF12" s="76"/>
      <c r="QEG12" s="76"/>
      <c r="QEH12" s="77"/>
      <c r="QEI12" s="76"/>
      <c r="QEJ12" s="79"/>
      <c r="QEK12" s="79"/>
      <c r="QEL12" s="79"/>
      <c r="QEM12" s="80"/>
      <c r="QEN12" s="79"/>
      <c r="QEO12" s="79"/>
      <c r="QEP12" s="79"/>
      <c r="QEQ12" s="79"/>
      <c r="QER12" s="76"/>
      <c r="QES12" s="76"/>
      <c r="QET12" s="76"/>
      <c r="QEU12" s="77"/>
      <c r="QEV12" s="76"/>
      <c r="QEW12" s="79"/>
      <c r="QEX12" s="79"/>
      <c r="QEY12" s="79"/>
      <c r="QEZ12" s="80"/>
      <c r="QFA12" s="79"/>
      <c r="QFB12" s="79"/>
      <c r="QFC12" s="79"/>
      <c r="QFD12" s="79"/>
      <c r="QFE12" s="76"/>
      <c r="QFF12" s="76"/>
      <c r="QFG12" s="76"/>
      <c r="QFH12" s="77"/>
      <c r="QFI12" s="76"/>
      <c r="QFJ12" s="79"/>
      <c r="QFK12" s="79"/>
      <c r="QFL12" s="79"/>
      <c r="QFM12" s="80"/>
      <c r="QFN12" s="79"/>
      <c r="QFO12" s="79"/>
      <c r="QFP12" s="79"/>
      <c r="QFQ12" s="79"/>
      <c r="QFR12" s="76"/>
      <c r="QFS12" s="76"/>
      <c r="QFT12" s="76"/>
      <c r="QFU12" s="77"/>
      <c r="QFV12" s="76"/>
      <c r="QFW12" s="79"/>
      <c r="QFX12" s="79"/>
      <c r="QFY12" s="79"/>
      <c r="QFZ12" s="80"/>
      <c r="QGA12" s="79"/>
      <c r="QGB12" s="79"/>
      <c r="QGC12" s="79"/>
      <c r="QGD12" s="79"/>
      <c r="QGE12" s="76"/>
      <c r="QGF12" s="76"/>
      <c r="QGG12" s="76"/>
      <c r="QGH12" s="77"/>
      <c r="QGI12" s="76"/>
      <c r="QGJ12" s="79"/>
      <c r="QGK12" s="79"/>
      <c r="QGL12" s="79"/>
      <c r="QGM12" s="80"/>
      <c r="QGN12" s="79"/>
      <c r="QGO12" s="79"/>
      <c r="QGP12" s="79"/>
      <c r="QGQ12" s="79"/>
      <c r="QGR12" s="76"/>
      <c r="QGS12" s="76"/>
      <c r="QGT12" s="76"/>
      <c r="QGU12" s="77"/>
      <c r="QGV12" s="76"/>
      <c r="QGW12" s="79"/>
      <c r="QGX12" s="79"/>
      <c r="QGY12" s="79"/>
      <c r="QGZ12" s="80"/>
      <c r="QHA12" s="79"/>
      <c r="QHB12" s="79"/>
      <c r="QHC12" s="79"/>
      <c r="QHD12" s="79"/>
      <c r="QHE12" s="76"/>
      <c r="QHF12" s="76"/>
      <c r="QHG12" s="76"/>
      <c r="QHH12" s="77"/>
      <c r="QHI12" s="76"/>
      <c r="QHJ12" s="79"/>
      <c r="QHK12" s="79"/>
      <c r="QHL12" s="79"/>
      <c r="QHM12" s="80"/>
      <c r="QHN12" s="79"/>
      <c r="QHO12" s="79"/>
      <c r="QHP12" s="79"/>
      <c r="QHQ12" s="79"/>
      <c r="QHR12" s="76"/>
      <c r="QHS12" s="76"/>
      <c r="QHT12" s="76"/>
      <c r="QHU12" s="77"/>
      <c r="QHV12" s="76"/>
      <c r="QHW12" s="79"/>
      <c r="QHX12" s="79"/>
      <c r="QHY12" s="79"/>
      <c r="QHZ12" s="80"/>
      <c r="QIA12" s="79"/>
      <c r="QIB12" s="79"/>
      <c r="QIC12" s="79"/>
      <c r="QID12" s="79"/>
      <c r="QIE12" s="76"/>
      <c r="QIF12" s="76"/>
      <c r="QIG12" s="76"/>
      <c r="QIH12" s="77"/>
      <c r="QII12" s="76"/>
      <c r="QIJ12" s="79"/>
      <c r="QIK12" s="79"/>
      <c r="QIL12" s="79"/>
      <c r="QIM12" s="80"/>
      <c r="QIN12" s="79"/>
      <c r="QIO12" s="79"/>
      <c r="QIP12" s="79"/>
      <c r="QIQ12" s="79"/>
      <c r="QIR12" s="76"/>
      <c r="QIS12" s="76"/>
      <c r="QIT12" s="76"/>
      <c r="QIU12" s="77"/>
      <c r="QIV12" s="76"/>
      <c r="QIW12" s="79"/>
      <c r="QIX12" s="79"/>
      <c r="QIY12" s="79"/>
      <c r="QIZ12" s="80"/>
      <c r="QJA12" s="79"/>
      <c r="QJB12" s="79"/>
      <c r="QJC12" s="79"/>
      <c r="QJD12" s="79"/>
      <c r="QJE12" s="76"/>
      <c r="QJF12" s="76"/>
      <c r="QJG12" s="76"/>
      <c r="QJH12" s="77"/>
      <c r="QJI12" s="76"/>
      <c r="QJJ12" s="79"/>
      <c r="QJK12" s="79"/>
      <c r="QJL12" s="79"/>
      <c r="QJM12" s="80"/>
      <c r="QJN12" s="79"/>
      <c r="QJO12" s="79"/>
      <c r="QJP12" s="79"/>
      <c r="QJQ12" s="79"/>
      <c r="QJR12" s="76"/>
      <c r="QJS12" s="76"/>
      <c r="QJT12" s="76"/>
      <c r="QJU12" s="77"/>
      <c r="QJV12" s="76"/>
      <c r="QJW12" s="79"/>
      <c r="QJX12" s="79"/>
      <c r="QJY12" s="79"/>
      <c r="QJZ12" s="80"/>
      <c r="QKA12" s="79"/>
      <c r="QKB12" s="79"/>
      <c r="QKC12" s="79"/>
      <c r="QKD12" s="79"/>
      <c r="QKE12" s="76"/>
      <c r="QKF12" s="76"/>
      <c r="QKG12" s="76"/>
      <c r="QKH12" s="77"/>
      <c r="QKI12" s="76"/>
      <c r="QKJ12" s="79"/>
      <c r="QKK12" s="79"/>
      <c r="QKL12" s="79"/>
      <c r="QKM12" s="80"/>
      <c r="QKN12" s="79"/>
      <c r="QKO12" s="79"/>
      <c r="QKP12" s="79"/>
      <c r="QKQ12" s="79"/>
      <c r="QKR12" s="76"/>
      <c r="QKS12" s="76"/>
      <c r="QKT12" s="76"/>
      <c r="QKU12" s="77"/>
      <c r="QKV12" s="76"/>
      <c r="QKW12" s="79"/>
      <c r="QKX12" s="79"/>
      <c r="QKY12" s="79"/>
      <c r="QKZ12" s="80"/>
      <c r="QLA12" s="79"/>
      <c r="QLB12" s="79"/>
      <c r="QLC12" s="79"/>
      <c r="QLD12" s="79"/>
      <c r="QLE12" s="76"/>
      <c r="QLF12" s="76"/>
      <c r="QLG12" s="76"/>
      <c r="QLH12" s="77"/>
      <c r="QLI12" s="76"/>
      <c r="QLJ12" s="79"/>
      <c r="QLK12" s="79"/>
      <c r="QLL12" s="79"/>
      <c r="QLM12" s="80"/>
      <c r="QLN12" s="79"/>
      <c r="QLO12" s="79"/>
      <c r="QLP12" s="79"/>
      <c r="QLQ12" s="79"/>
      <c r="QLR12" s="76"/>
      <c r="QLS12" s="76"/>
      <c r="QLT12" s="76"/>
      <c r="QLU12" s="77"/>
      <c r="QLV12" s="76"/>
      <c r="QLW12" s="79"/>
      <c r="QLX12" s="79"/>
      <c r="QLY12" s="79"/>
      <c r="QLZ12" s="80"/>
      <c r="QMA12" s="79"/>
      <c r="QMB12" s="79"/>
      <c r="QMC12" s="79"/>
      <c r="QMD12" s="79"/>
      <c r="QME12" s="76"/>
      <c r="QMF12" s="76"/>
      <c r="QMG12" s="76"/>
      <c r="QMH12" s="77"/>
      <c r="QMI12" s="76"/>
      <c r="QMJ12" s="79"/>
      <c r="QMK12" s="79"/>
      <c r="QML12" s="79"/>
      <c r="QMM12" s="80"/>
      <c r="QMN12" s="79"/>
      <c r="QMO12" s="79"/>
      <c r="QMP12" s="79"/>
      <c r="QMQ12" s="79"/>
      <c r="QMR12" s="76"/>
      <c r="QMS12" s="76"/>
      <c r="QMT12" s="76"/>
      <c r="QMU12" s="77"/>
      <c r="QMV12" s="76"/>
      <c r="QMW12" s="79"/>
      <c r="QMX12" s="79"/>
      <c r="QMY12" s="79"/>
      <c r="QMZ12" s="80"/>
      <c r="QNA12" s="79"/>
      <c r="QNB12" s="79"/>
      <c r="QNC12" s="79"/>
      <c r="QND12" s="79"/>
      <c r="QNE12" s="76"/>
      <c r="QNF12" s="76"/>
      <c r="QNG12" s="76"/>
      <c r="QNH12" s="77"/>
      <c r="QNI12" s="76"/>
      <c r="QNJ12" s="79"/>
      <c r="QNK12" s="79"/>
      <c r="QNL12" s="79"/>
      <c r="QNM12" s="80"/>
      <c r="QNN12" s="79"/>
      <c r="QNO12" s="79"/>
      <c r="QNP12" s="79"/>
      <c r="QNQ12" s="79"/>
      <c r="QNR12" s="76"/>
      <c r="QNS12" s="76"/>
      <c r="QNT12" s="76"/>
      <c r="QNU12" s="77"/>
      <c r="QNV12" s="76"/>
      <c r="QNW12" s="79"/>
      <c r="QNX12" s="79"/>
      <c r="QNY12" s="79"/>
      <c r="QNZ12" s="80"/>
      <c r="QOA12" s="79"/>
      <c r="QOB12" s="79"/>
      <c r="QOC12" s="79"/>
      <c r="QOD12" s="79"/>
      <c r="QOE12" s="76"/>
      <c r="QOF12" s="76"/>
      <c r="QOG12" s="76"/>
      <c r="QOH12" s="77"/>
      <c r="QOI12" s="76"/>
      <c r="QOJ12" s="79"/>
      <c r="QOK12" s="79"/>
      <c r="QOL12" s="79"/>
      <c r="QOM12" s="80"/>
      <c r="QON12" s="79"/>
      <c r="QOO12" s="79"/>
      <c r="QOP12" s="79"/>
      <c r="QOQ12" s="79"/>
      <c r="QOR12" s="76"/>
      <c r="QOS12" s="76"/>
      <c r="QOT12" s="76"/>
      <c r="QOU12" s="77"/>
      <c r="QOV12" s="76"/>
      <c r="QOW12" s="79"/>
      <c r="QOX12" s="79"/>
      <c r="QOY12" s="79"/>
      <c r="QOZ12" s="80"/>
      <c r="QPA12" s="79"/>
      <c r="QPB12" s="79"/>
      <c r="QPC12" s="79"/>
      <c r="QPD12" s="79"/>
      <c r="QPE12" s="76"/>
      <c r="QPF12" s="76"/>
      <c r="QPG12" s="76"/>
      <c r="QPH12" s="77"/>
      <c r="QPI12" s="76"/>
      <c r="QPJ12" s="79"/>
      <c r="QPK12" s="79"/>
      <c r="QPL12" s="79"/>
      <c r="QPM12" s="80"/>
      <c r="QPN12" s="79"/>
      <c r="QPO12" s="79"/>
      <c r="QPP12" s="79"/>
      <c r="QPQ12" s="79"/>
      <c r="QPR12" s="76"/>
      <c r="QPS12" s="76"/>
      <c r="QPT12" s="76"/>
      <c r="QPU12" s="77"/>
      <c r="QPV12" s="76"/>
      <c r="QPW12" s="79"/>
      <c r="QPX12" s="79"/>
      <c r="QPY12" s="79"/>
      <c r="QPZ12" s="80"/>
      <c r="QQA12" s="79"/>
      <c r="QQB12" s="79"/>
      <c r="QQC12" s="79"/>
      <c r="QQD12" s="79"/>
      <c r="QQE12" s="76"/>
      <c r="QQF12" s="76"/>
      <c r="QQG12" s="76"/>
      <c r="QQH12" s="77"/>
      <c r="QQI12" s="76"/>
      <c r="QQJ12" s="79"/>
      <c r="QQK12" s="79"/>
      <c r="QQL12" s="79"/>
      <c r="QQM12" s="80"/>
      <c r="QQN12" s="79"/>
      <c r="QQO12" s="79"/>
      <c r="QQP12" s="79"/>
      <c r="QQQ12" s="79"/>
      <c r="QQR12" s="76"/>
      <c r="QQS12" s="76"/>
      <c r="QQT12" s="76"/>
      <c r="QQU12" s="77"/>
      <c r="QQV12" s="76"/>
      <c r="QQW12" s="79"/>
      <c r="QQX12" s="79"/>
      <c r="QQY12" s="79"/>
      <c r="QQZ12" s="80"/>
      <c r="QRA12" s="79"/>
      <c r="QRB12" s="79"/>
      <c r="QRC12" s="79"/>
      <c r="QRD12" s="79"/>
      <c r="QRE12" s="76"/>
      <c r="QRF12" s="76"/>
      <c r="QRG12" s="76"/>
      <c r="QRH12" s="77"/>
      <c r="QRI12" s="76"/>
      <c r="QRJ12" s="79"/>
      <c r="QRK12" s="79"/>
      <c r="QRL12" s="79"/>
      <c r="QRM12" s="80"/>
      <c r="QRN12" s="79"/>
      <c r="QRO12" s="79"/>
      <c r="QRP12" s="79"/>
      <c r="QRQ12" s="79"/>
      <c r="QRR12" s="76"/>
      <c r="QRS12" s="76"/>
      <c r="QRT12" s="76"/>
      <c r="QRU12" s="77"/>
      <c r="QRV12" s="76"/>
      <c r="QRW12" s="79"/>
      <c r="QRX12" s="79"/>
      <c r="QRY12" s="79"/>
      <c r="QRZ12" s="80"/>
      <c r="QSA12" s="79"/>
      <c r="QSB12" s="79"/>
      <c r="QSC12" s="79"/>
      <c r="QSD12" s="79"/>
      <c r="QSE12" s="76"/>
      <c r="QSF12" s="76"/>
      <c r="QSG12" s="76"/>
      <c r="QSH12" s="77"/>
      <c r="QSI12" s="76"/>
      <c r="QSJ12" s="79"/>
      <c r="QSK12" s="79"/>
      <c r="QSL12" s="79"/>
      <c r="QSM12" s="80"/>
      <c r="QSN12" s="79"/>
      <c r="QSO12" s="79"/>
      <c r="QSP12" s="79"/>
      <c r="QSQ12" s="79"/>
      <c r="QSR12" s="76"/>
      <c r="QSS12" s="76"/>
      <c r="QST12" s="76"/>
      <c r="QSU12" s="77"/>
      <c r="QSV12" s="76"/>
      <c r="QSW12" s="79"/>
      <c r="QSX12" s="79"/>
      <c r="QSY12" s="79"/>
      <c r="QSZ12" s="80"/>
      <c r="QTA12" s="79"/>
      <c r="QTB12" s="79"/>
      <c r="QTC12" s="79"/>
      <c r="QTD12" s="79"/>
      <c r="QTE12" s="76"/>
      <c r="QTF12" s="76"/>
      <c r="QTG12" s="76"/>
      <c r="QTH12" s="77"/>
      <c r="QTI12" s="76"/>
      <c r="QTJ12" s="79"/>
      <c r="QTK12" s="79"/>
      <c r="QTL12" s="79"/>
      <c r="QTM12" s="80"/>
      <c r="QTN12" s="79"/>
      <c r="QTO12" s="79"/>
      <c r="QTP12" s="79"/>
      <c r="QTQ12" s="79"/>
      <c r="QTR12" s="76"/>
      <c r="QTS12" s="76"/>
      <c r="QTT12" s="76"/>
      <c r="QTU12" s="77"/>
      <c r="QTV12" s="76"/>
      <c r="QTW12" s="79"/>
      <c r="QTX12" s="79"/>
      <c r="QTY12" s="79"/>
      <c r="QTZ12" s="80"/>
      <c r="QUA12" s="79"/>
      <c r="QUB12" s="79"/>
      <c r="QUC12" s="79"/>
      <c r="QUD12" s="79"/>
      <c r="QUE12" s="76"/>
      <c r="QUF12" s="76"/>
      <c r="QUG12" s="76"/>
      <c r="QUH12" s="77"/>
      <c r="QUI12" s="76"/>
      <c r="QUJ12" s="79"/>
      <c r="QUK12" s="79"/>
      <c r="QUL12" s="79"/>
      <c r="QUM12" s="80"/>
      <c r="QUN12" s="79"/>
      <c r="QUO12" s="79"/>
      <c r="QUP12" s="79"/>
      <c r="QUQ12" s="79"/>
      <c r="QUR12" s="76"/>
      <c r="QUS12" s="76"/>
      <c r="QUT12" s="76"/>
      <c r="QUU12" s="77"/>
      <c r="QUV12" s="76"/>
      <c r="QUW12" s="79"/>
      <c r="QUX12" s="79"/>
      <c r="QUY12" s="79"/>
      <c r="QUZ12" s="80"/>
      <c r="QVA12" s="79"/>
      <c r="QVB12" s="79"/>
      <c r="QVC12" s="79"/>
      <c r="QVD12" s="79"/>
      <c r="QVE12" s="76"/>
      <c r="QVF12" s="76"/>
      <c r="QVG12" s="76"/>
      <c r="QVH12" s="77"/>
      <c r="QVI12" s="76"/>
      <c r="QVJ12" s="79"/>
      <c r="QVK12" s="79"/>
      <c r="QVL12" s="79"/>
      <c r="QVM12" s="80"/>
      <c r="QVN12" s="79"/>
      <c r="QVO12" s="79"/>
      <c r="QVP12" s="79"/>
      <c r="QVQ12" s="79"/>
      <c r="QVR12" s="76"/>
      <c r="QVS12" s="76"/>
      <c r="QVT12" s="76"/>
      <c r="QVU12" s="77"/>
      <c r="QVV12" s="76"/>
      <c r="QVW12" s="79"/>
      <c r="QVX12" s="79"/>
      <c r="QVY12" s="79"/>
      <c r="QVZ12" s="80"/>
      <c r="QWA12" s="79"/>
      <c r="QWB12" s="79"/>
      <c r="QWC12" s="79"/>
      <c r="QWD12" s="79"/>
      <c r="QWE12" s="76"/>
      <c r="QWF12" s="76"/>
      <c r="QWG12" s="76"/>
      <c r="QWH12" s="77"/>
      <c r="QWI12" s="76"/>
      <c r="QWJ12" s="79"/>
      <c r="QWK12" s="79"/>
      <c r="QWL12" s="79"/>
      <c r="QWM12" s="80"/>
      <c r="QWN12" s="79"/>
      <c r="QWO12" s="79"/>
      <c r="QWP12" s="79"/>
      <c r="QWQ12" s="79"/>
      <c r="QWR12" s="76"/>
      <c r="QWS12" s="76"/>
      <c r="QWT12" s="76"/>
      <c r="QWU12" s="77"/>
      <c r="QWV12" s="76"/>
      <c r="QWW12" s="79"/>
      <c r="QWX12" s="79"/>
      <c r="QWY12" s="79"/>
      <c r="QWZ12" s="80"/>
      <c r="QXA12" s="79"/>
      <c r="QXB12" s="79"/>
      <c r="QXC12" s="79"/>
      <c r="QXD12" s="79"/>
      <c r="QXE12" s="76"/>
      <c r="QXF12" s="76"/>
      <c r="QXG12" s="76"/>
      <c r="QXH12" s="77"/>
      <c r="QXI12" s="76"/>
      <c r="QXJ12" s="79"/>
      <c r="QXK12" s="79"/>
      <c r="QXL12" s="79"/>
      <c r="QXM12" s="80"/>
      <c r="QXN12" s="79"/>
      <c r="QXO12" s="79"/>
      <c r="QXP12" s="79"/>
      <c r="QXQ12" s="79"/>
      <c r="QXR12" s="76"/>
      <c r="QXS12" s="76"/>
      <c r="QXT12" s="76"/>
      <c r="QXU12" s="77"/>
      <c r="QXV12" s="76"/>
      <c r="QXW12" s="79"/>
      <c r="QXX12" s="79"/>
      <c r="QXY12" s="79"/>
      <c r="QXZ12" s="80"/>
      <c r="QYA12" s="79"/>
      <c r="QYB12" s="79"/>
      <c r="QYC12" s="79"/>
      <c r="QYD12" s="79"/>
      <c r="QYE12" s="76"/>
      <c r="QYF12" s="76"/>
      <c r="QYG12" s="76"/>
      <c r="QYH12" s="77"/>
      <c r="QYI12" s="76"/>
      <c r="QYJ12" s="79"/>
      <c r="QYK12" s="79"/>
      <c r="QYL12" s="79"/>
      <c r="QYM12" s="80"/>
      <c r="QYN12" s="79"/>
      <c r="QYO12" s="79"/>
      <c r="QYP12" s="79"/>
      <c r="QYQ12" s="79"/>
      <c r="QYR12" s="76"/>
      <c r="QYS12" s="76"/>
      <c r="QYT12" s="76"/>
      <c r="QYU12" s="77"/>
      <c r="QYV12" s="76"/>
      <c r="QYW12" s="79"/>
      <c r="QYX12" s="79"/>
      <c r="QYY12" s="79"/>
      <c r="QYZ12" s="80"/>
      <c r="QZA12" s="79"/>
      <c r="QZB12" s="79"/>
      <c r="QZC12" s="79"/>
      <c r="QZD12" s="79"/>
      <c r="QZE12" s="76"/>
      <c r="QZF12" s="76"/>
      <c r="QZG12" s="76"/>
      <c r="QZH12" s="77"/>
      <c r="QZI12" s="76"/>
      <c r="QZJ12" s="79"/>
      <c r="QZK12" s="79"/>
      <c r="QZL12" s="79"/>
      <c r="QZM12" s="80"/>
      <c r="QZN12" s="79"/>
      <c r="QZO12" s="79"/>
      <c r="QZP12" s="79"/>
      <c r="QZQ12" s="79"/>
      <c r="QZR12" s="76"/>
      <c r="QZS12" s="76"/>
      <c r="QZT12" s="76"/>
      <c r="QZU12" s="77"/>
      <c r="QZV12" s="76"/>
      <c r="QZW12" s="79"/>
      <c r="QZX12" s="79"/>
      <c r="QZY12" s="79"/>
      <c r="QZZ12" s="80"/>
      <c r="RAA12" s="79"/>
      <c r="RAB12" s="79"/>
      <c r="RAC12" s="79"/>
      <c r="RAD12" s="79"/>
      <c r="RAE12" s="76"/>
      <c r="RAF12" s="76"/>
      <c r="RAG12" s="76"/>
      <c r="RAH12" s="77"/>
      <c r="RAI12" s="76"/>
      <c r="RAJ12" s="79"/>
      <c r="RAK12" s="79"/>
      <c r="RAL12" s="79"/>
      <c r="RAM12" s="80"/>
      <c r="RAN12" s="79"/>
      <c r="RAO12" s="79"/>
      <c r="RAP12" s="79"/>
      <c r="RAQ12" s="79"/>
      <c r="RAR12" s="76"/>
      <c r="RAS12" s="76"/>
      <c r="RAT12" s="76"/>
      <c r="RAU12" s="77"/>
      <c r="RAV12" s="76"/>
      <c r="RAW12" s="79"/>
      <c r="RAX12" s="79"/>
      <c r="RAY12" s="79"/>
      <c r="RAZ12" s="80"/>
      <c r="RBA12" s="79"/>
      <c r="RBB12" s="79"/>
      <c r="RBC12" s="79"/>
      <c r="RBD12" s="79"/>
      <c r="RBE12" s="76"/>
      <c r="RBF12" s="76"/>
      <c r="RBG12" s="76"/>
      <c r="RBH12" s="77"/>
      <c r="RBI12" s="76"/>
      <c r="RBJ12" s="79"/>
      <c r="RBK12" s="79"/>
      <c r="RBL12" s="79"/>
      <c r="RBM12" s="80"/>
      <c r="RBN12" s="79"/>
      <c r="RBO12" s="79"/>
      <c r="RBP12" s="79"/>
      <c r="RBQ12" s="79"/>
      <c r="RBR12" s="76"/>
      <c r="RBS12" s="76"/>
      <c r="RBT12" s="76"/>
      <c r="RBU12" s="77"/>
      <c r="RBV12" s="76"/>
      <c r="RBW12" s="79"/>
      <c r="RBX12" s="79"/>
      <c r="RBY12" s="79"/>
      <c r="RBZ12" s="80"/>
      <c r="RCA12" s="79"/>
      <c r="RCB12" s="79"/>
      <c r="RCC12" s="79"/>
      <c r="RCD12" s="79"/>
      <c r="RCE12" s="76"/>
      <c r="RCF12" s="76"/>
      <c r="RCG12" s="76"/>
      <c r="RCH12" s="77"/>
      <c r="RCI12" s="76"/>
      <c r="RCJ12" s="79"/>
      <c r="RCK12" s="79"/>
      <c r="RCL12" s="79"/>
      <c r="RCM12" s="80"/>
      <c r="RCN12" s="79"/>
      <c r="RCO12" s="79"/>
      <c r="RCP12" s="79"/>
      <c r="RCQ12" s="79"/>
      <c r="RCR12" s="76"/>
      <c r="RCS12" s="76"/>
      <c r="RCT12" s="76"/>
      <c r="RCU12" s="77"/>
      <c r="RCV12" s="76"/>
      <c r="RCW12" s="79"/>
      <c r="RCX12" s="79"/>
      <c r="RCY12" s="79"/>
      <c r="RCZ12" s="80"/>
      <c r="RDA12" s="79"/>
      <c r="RDB12" s="79"/>
      <c r="RDC12" s="79"/>
      <c r="RDD12" s="79"/>
      <c r="RDE12" s="76"/>
      <c r="RDF12" s="76"/>
      <c r="RDG12" s="76"/>
      <c r="RDH12" s="77"/>
      <c r="RDI12" s="76"/>
      <c r="RDJ12" s="79"/>
      <c r="RDK12" s="79"/>
      <c r="RDL12" s="79"/>
      <c r="RDM12" s="80"/>
      <c r="RDN12" s="79"/>
      <c r="RDO12" s="79"/>
      <c r="RDP12" s="79"/>
      <c r="RDQ12" s="79"/>
      <c r="RDR12" s="76"/>
      <c r="RDS12" s="76"/>
      <c r="RDT12" s="76"/>
      <c r="RDU12" s="77"/>
      <c r="RDV12" s="76"/>
      <c r="RDW12" s="79"/>
      <c r="RDX12" s="79"/>
      <c r="RDY12" s="79"/>
      <c r="RDZ12" s="80"/>
      <c r="REA12" s="79"/>
      <c r="REB12" s="79"/>
      <c r="REC12" s="79"/>
      <c r="RED12" s="79"/>
      <c r="REE12" s="76"/>
      <c r="REF12" s="76"/>
      <c r="REG12" s="76"/>
      <c r="REH12" s="77"/>
      <c r="REI12" s="76"/>
      <c r="REJ12" s="79"/>
      <c r="REK12" s="79"/>
      <c r="REL12" s="79"/>
      <c r="REM12" s="80"/>
      <c r="REN12" s="79"/>
      <c r="REO12" s="79"/>
      <c r="REP12" s="79"/>
      <c r="REQ12" s="79"/>
      <c r="RER12" s="76"/>
      <c r="RES12" s="76"/>
      <c r="RET12" s="76"/>
      <c r="REU12" s="77"/>
      <c r="REV12" s="76"/>
      <c r="REW12" s="79"/>
      <c r="REX12" s="79"/>
      <c r="REY12" s="79"/>
      <c r="REZ12" s="80"/>
      <c r="RFA12" s="79"/>
      <c r="RFB12" s="79"/>
      <c r="RFC12" s="79"/>
      <c r="RFD12" s="79"/>
      <c r="RFE12" s="76"/>
      <c r="RFF12" s="76"/>
      <c r="RFG12" s="76"/>
      <c r="RFH12" s="77"/>
      <c r="RFI12" s="76"/>
      <c r="RFJ12" s="79"/>
      <c r="RFK12" s="79"/>
      <c r="RFL12" s="79"/>
      <c r="RFM12" s="80"/>
      <c r="RFN12" s="79"/>
      <c r="RFO12" s="79"/>
      <c r="RFP12" s="79"/>
      <c r="RFQ12" s="79"/>
      <c r="RFR12" s="76"/>
      <c r="RFS12" s="76"/>
      <c r="RFT12" s="76"/>
      <c r="RFU12" s="77"/>
      <c r="RFV12" s="76"/>
      <c r="RFW12" s="79"/>
      <c r="RFX12" s="79"/>
      <c r="RFY12" s="79"/>
      <c r="RFZ12" s="80"/>
      <c r="RGA12" s="79"/>
      <c r="RGB12" s="79"/>
      <c r="RGC12" s="79"/>
      <c r="RGD12" s="79"/>
      <c r="RGE12" s="76"/>
      <c r="RGF12" s="76"/>
      <c r="RGG12" s="76"/>
      <c r="RGH12" s="77"/>
      <c r="RGI12" s="76"/>
      <c r="RGJ12" s="79"/>
      <c r="RGK12" s="79"/>
      <c r="RGL12" s="79"/>
      <c r="RGM12" s="80"/>
      <c r="RGN12" s="79"/>
      <c r="RGO12" s="79"/>
      <c r="RGP12" s="79"/>
      <c r="RGQ12" s="79"/>
      <c r="RGR12" s="76"/>
      <c r="RGS12" s="76"/>
      <c r="RGT12" s="76"/>
      <c r="RGU12" s="77"/>
      <c r="RGV12" s="76"/>
      <c r="RGW12" s="79"/>
      <c r="RGX12" s="79"/>
      <c r="RGY12" s="79"/>
      <c r="RGZ12" s="80"/>
      <c r="RHA12" s="79"/>
      <c r="RHB12" s="79"/>
      <c r="RHC12" s="79"/>
      <c r="RHD12" s="79"/>
      <c r="RHE12" s="76"/>
      <c r="RHF12" s="76"/>
      <c r="RHG12" s="76"/>
      <c r="RHH12" s="77"/>
      <c r="RHI12" s="76"/>
      <c r="RHJ12" s="79"/>
      <c r="RHK12" s="79"/>
      <c r="RHL12" s="79"/>
      <c r="RHM12" s="80"/>
      <c r="RHN12" s="79"/>
      <c r="RHO12" s="79"/>
      <c r="RHP12" s="79"/>
      <c r="RHQ12" s="79"/>
      <c r="RHR12" s="76"/>
      <c r="RHS12" s="76"/>
      <c r="RHT12" s="76"/>
      <c r="RHU12" s="77"/>
      <c r="RHV12" s="76"/>
      <c r="RHW12" s="79"/>
      <c r="RHX12" s="79"/>
      <c r="RHY12" s="79"/>
      <c r="RHZ12" s="80"/>
      <c r="RIA12" s="79"/>
      <c r="RIB12" s="79"/>
      <c r="RIC12" s="79"/>
      <c r="RID12" s="79"/>
      <c r="RIE12" s="76"/>
      <c r="RIF12" s="76"/>
      <c r="RIG12" s="76"/>
      <c r="RIH12" s="77"/>
      <c r="RII12" s="76"/>
      <c r="RIJ12" s="79"/>
      <c r="RIK12" s="79"/>
      <c r="RIL12" s="79"/>
      <c r="RIM12" s="80"/>
      <c r="RIN12" s="79"/>
      <c r="RIO12" s="79"/>
      <c r="RIP12" s="79"/>
      <c r="RIQ12" s="79"/>
      <c r="RIR12" s="76"/>
      <c r="RIS12" s="76"/>
      <c r="RIT12" s="76"/>
      <c r="RIU12" s="77"/>
      <c r="RIV12" s="76"/>
      <c r="RIW12" s="79"/>
      <c r="RIX12" s="79"/>
      <c r="RIY12" s="79"/>
      <c r="RIZ12" s="80"/>
      <c r="RJA12" s="79"/>
      <c r="RJB12" s="79"/>
      <c r="RJC12" s="79"/>
      <c r="RJD12" s="79"/>
      <c r="RJE12" s="76"/>
      <c r="RJF12" s="76"/>
      <c r="RJG12" s="76"/>
      <c r="RJH12" s="77"/>
      <c r="RJI12" s="76"/>
      <c r="RJJ12" s="79"/>
      <c r="RJK12" s="79"/>
      <c r="RJL12" s="79"/>
      <c r="RJM12" s="80"/>
      <c r="RJN12" s="79"/>
      <c r="RJO12" s="79"/>
      <c r="RJP12" s="79"/>
      <c r="RJQ12" s="79"/>
      <c r="RJR12" s="76"/>
      <c r="RJS12" s="76"/>
      <c r="RJT12" s="76"/>
      <c r="RJU12" s="77"/>
      <c r="RJV12" s="76"/>
      <c r="RJW12" s="79"/>
      <c r="RJX12" s="79"/>
      <c r="RJY12" s="79"/>
      <c r="RJZ12" s="80"/>
      <c r="RKA12" s="79"/>
      <c r="RKB12" s="79"/>
      <c r="RKC12" s="79"/>
      <c r="RKD12" s="79"/>
      <c r="RKE12" s="76"/>
      <c r="RKF12" s="76"/>
      <c r="RKG12" s="76"/>
      <c r="RKH12" s="77"/>
      <c r="RKI12" s="76"/>
      <c r="RKJ12" s="79"/>
      <c r="RKK12" s="79"/>
      <c r="RKL12" s="79"/>
      <c r="RKM12" s="80"/>
      <c r="RKN12" s="79"/>
      <c r="RKO12" s="79"/>
      <c r="RKP12" s="79"/>
      <c r="RKQ12" s="79"/>
      <c r="RKR12" s="76"/>
      <c r="RKS12" s="76"/>
      <c r="RKT12" s="76"/>
      <c r="RKU12" s="77"/>
      <c r="RKV12" s="76"/>
      <c r="RKW12" s="79"/>
      <c r="RKX12" s="79"/>
      <c r="RKY12" s="79"/>
      <c r="RKZ12" s="80"/>
      <c r="RLA12" s="79"/>
      <c r="RLB12" s="79"/>
      <c r="RLC12" s="79"/>
      <c r="RLD12" s="79"/>
      <c r="RLE12" s="76"/>
      <c r="RLF12" s="76"/>
      <c r="RLG12" s="76"/>
      <c r="RLH12" s="77"/>
      <c r="RLI12" s="76"/>
      <c r="RLJ12" s="79"/>
      <c r="RLK12" s="79"/>
      <c r="RLL12" s="79"/>
      <c r="RLM12" s="80"/>
      <c r="RLN12" s="79"/>
      <c r="RLO12" s="79"/>
      <c r="RLP12" s="79"/>
      <c r="RLQ12" s="79"/>
      <c r="RLR12" s="76"/>
      <c r="RLS12" s="76"/>
      <c r="RLT12" s="76"/>
      <c r="RLU12" s="77"/>
      <c r="RLV12" s="76"/>
      <c r="RLW12" s="79"/>
      <c r="RLX12" s="79"/>
      <c r="RLY12" s="79"/>
      <c r="RLZ12" s="80"/>
      <c r="RMA12" s="79"/>
      <c r="RMB12" s="79"/>
      <c r="RMC12" s="79"/>
      <c r="RMD12" s="79"/>
      <c r="RME12" s="76"/>
      <c r="RMF12" s="76"/>
      <c r="RMG12" s="76"/>
      <c r="RMH12" s="77"/>
      <c r="RMI12" s="76"/>
      <c r="RMJ12" s="79"/>
      <c r="RMK12" s="79"/>
      <c r="RML12" s="79"/>
      <c r="RMM12" s="80"/>
      <c r="RMN12" s="79"/>
      <c r="RMO12" s="79"/>
      <c r="RMP12" s="79"/>
      <c r="RMQ12" s="79"/>
      <c r="RMR12" s="76"/>
      <c r="RMS12" s="76"/>
      <c r="RMT12" s="76"/>
      <c r="RMU12" s="77"/>
      <c r="RMV12" s="76"/>
      <c r="RMW12" s="79"/>
      <c r="RMX12" s="79"/>
      <c r="RMY12" s="79"/>
      <c r="RMZ12" s="80"/>
      <c r="RNA12" s="79"/>
      <c r="RNB12" s="79"/>
      <c r="RNC12" s="79"/>
      <c r="RND12" s="79"/>
      <c r="RNE12" s="76"/>
      <c r="RNF12" s="76"/>
      <c r="RNG12" s="76"/>
      <c r="RNH12" s="77"/>
      <c r="RNI12" s="76"/>
      <c r="RNJ12" s="79"/>
      <c r="RNK12" s="79"/>
      <c r="RNL12" s="79"/>
      <c r="RNM12" s="80"/>
      <c r="RNN12" s="79"/>
      <c r="RNO12" s="79"/>
      <c r="RNP12" s="79"/>
      <c r="RNQ12" s="79"/>
      <c r="RNR12" s="76"/>
      <c r="RNS12" s="76"/>
      <c r="RNT12" s="76"/>
      <c r="RNU12" s="77"/>
      <c r="RNV12" s="76"/>
      <c r="RNW12" s="79"/>
      <c r="RNX12" s="79"/>
      <c r="RNY12" s="79"/>
      <c r="RNZ12" s="80"/>
      <c r="ROA12" s="79"/>
      <c r="ROB12" s="79"/>
      <c r="ROC12" s="79"/>
      <c r="ROD12" s="79"/>
      <c r="ROE12" s="76"/>
      <c r="ROF12" s="76"/>
      <c r="ROG12" s="76"/>
      <c r="ROH12" s="77"/>
      <c r="ROI12" s="76"/>
      <c r="ROJ12" s="79"/>
      <c r="ROK12" s="79"/>
      <c r="ROL12" s="79"/>
      <c r="ROM12" s="80"/>
      <c r="RON12" s="79"/>
      <c r="ROO12" s="79"/>
      <c r="ROP12" s="79"/>
      <c r="ROQ12" s="79"/>
      <c r="ROR12" s="76"/>
      <c r="ROS12" s="76"/>
      <c r="ROT12" s="76"/>
      <c r="ROU12" s="77"/>
      <c r="ROV12" s="76"/>
      <c r="ROW12" s="79"/>
      <c r="ROX12" s="79"/>
      <c r="ROY12" s="79"/>
      <c r="ROZ12" s="80"/>
      <c r="RPA12" s="79"/>
      <c r="RPB12" s="79"/>
      <c r="RPC12" s="79"/>
      <c r="RPD12" s="79"/>
      <c r="RPE12" s="76"/>
      <c r="RPF12" s="76"/>
      <c r="RPG12" s="76"/>
      <c r="RPH12" s="77"/>
      <c r="RPI12" s="76"/>
      <c r="RPJ12" s="79"/>
      <c r="RPK12" s="79"/>
      <c r="RPL12" s="79"/>
      <c r="RPM12" s="80"/>
      <c r="RPN12" s="79"/>
      <c r="RPO12" s="79"/>
      <c r="RPP12" s="79"/>
      <c r="RPQ12" s="79"/>
      <c r="RPR12" s="76"/>
      <c r="RPS12" s="76"/>
      <c r="RPT12" s="76"/>
      <c r="RPU12" s="77"/>
      <c r="RPV12" s="76"/>
      <c r="RPW12" s="79"/>
      <c r="RPX12" s="79"/>
      <c r="RPY12" s="79"/>
      <c r="RPZ12" s="80"/>
      <c r="RQA12" s="79"/>
      <c r="RQB12" s="79"/>
      <c r="RQC12" s="79"/>
      <c r="RQD12" s="79"/>
      <c r="RQE12" s="76"/>
      <c r="RQF12" s="76"/>
      <c r="RQG12" s="76"/>
      <c r="RQH12" s="77"/>
      <c r="RQI12" s="76"/>
      <c r="RQJ12" s="79"/>
      <c r="RQK12" s="79"/>
      <c r="RQL12" s="79"/>
      <c r="RQM12" s="80"/>
      <c r="RQN12" s="79"/>
      <c r="RQO12" s="79"/>
      <c r="RQP12" s="79"/>
      <c r="RQQ12" s="79"/>
      <c r="RQR12" s="76"/>
      <c r="RQS12" s="76"/>
      <c r="RQT12" s="76"/>
      <c r="RQU12" s="77"/>
      <c r="RQV12" s="76"/>
      <c r="RQW12" s="79"/>
      <c r="RQX12" s="79"/>
      <c r="RQY12" s="79"/>
      <c r="RQZ12" s="80"/>
      <c r="RRA12" s="79"/>
      <c r="RRB12" s="79"/>
      <c r="RRC12" s="79"/>
      <c r="RRD12" s="79"/>
      <c r="RRE12" s="76"/>
      <c r="RRF12" s="76"/>
      <c r="RRG12" s="76"/>
      <c r="RRH12" s="77"/>
      <c r="RRI12" s="76"/>
      <c r="RRJ12" s="79"/>
      <c r="RRK12" s="79"/>
      <c r="RRL12" s="79"/>
      <c r="RRM12" s="80"/>
      <c r="RRN12" s="79"/>
      <c r="RRO12" s="79"/>
      <c r="RRP12" s="79"/>
      <c r="RRQ12" s="79"/>
      <c r="RRR12" s="76"/>
      <c r="RRS12" s="76"/>
      <c r="RRT12" s="76"/>
      <c r="RRU12" s="77"/>
      <c r="RRV12" s="76"/>
      <c r="RRW12" s="79"/>
      <c r="RRX12" s="79"/>
      <c r="RRY12" s="79"/>
      <c r="RRZ12" s="80"/>
      <c r="RSA12" s="79"/>
      <c r="RSB12" s="79"/>
      <c r="RSC12" s="79"/>
      <c r="RSD12" s="79"/>
      <c r="RSE12" s="76"/>
      <c r="RSF12" s="76"/>
      <c r="RSG12" s="76"/>
      <c r="RSH12" s="77"/>
      <c r="RSI12" s="76"/>
      <c r="RSJ12" s="79"/>
      <c r="RSK12" s="79"/>
      <c r="RSL12" s="79"/>
      <c r="RSM12" s="80"/>
      <c r="RSN12" s="79"/>
      <c r="RSO12" s="79"/>
      <c r="RSP12" s="79"/>
      <c r="RSQ12" s="79"/>
      <c r="RSR12" s="76"/>
      <c r="RSS12" s="76"/>
      <c r="RST12" s="76"/>
      <c r="RSU12" s="77"/>
      <c r="RSV12" s="76"/>
      <c r="RSW12" s="79"/>
      <c r="RSX12" s="79"/>
      <c r="RSY12" s="79"/>
      <c r="RSZ12" s="80"/>
      <c r="RTA12" s="79"/>
      <c r="RTB12" s="79"/>
      <c r="RTC12" s="79"/>
      <c r="RTD12" s="79"/>
      <c r="RTE12" s="76"/>
      <c r="RTF12" s="76"/>
      <c r="RTG12" s="76"/>
      <c r="RTH12" s="77"/>
      <c r="RTI12" s="76"/>
      <c r="RTJ12" s="79"/>
      <c r="RTK12" s="79"/>
      <c r="RTL12" s="79"/>
      <c r="RTM12" s="80"/>
      <c r="RTN12" s="79"/>
      <c r="RTO12" s="79"/>
      <c r="RTP12" s="79"/>
      <c r="RTQ12" s="79"/>
      <c r="RTR12" s="76"/>
      <c r="RTS12" s="76"/>
      <c r="RTT12" s="76"/>
      <c r="RTU12" s="77"/>
      <c r="RTV12" s="76"/>
      <c r="RTW12" s="79"/>
      <c r="RTX12" s="79"/>
      <c r="RTY12" s="79"/>
      <c r="RTZ12" s="80"/>
      <c r="RUA12" s="79"/>
      <c r="RUB12" s="79"/>
      <c r="RUC12" s="79"/>
      <c r="RUD12" s="79"/>
      <c r="RUE12" s="76"/>
      <c r="RUF12" s="76"/>
      <c r="RUG12" s="76"/>
      <c r="RUH12" s="77"/>
      <c r="RUI12" s="76"/>
      <c r="RUJ12" s="79"/>
      <c r="RUK12" s="79"/>
      <c r="RUL12" s="79"/>
      <c r="RUM12" s="80"/>
      <c r="RUN12" s="79"/>
      <c r="RUO12" s="79"/>
      <c r="RUP12" s="79"/>
      <c r="RUQ12" s="79"/>
      <c r="RUR12" s="76"/>
      <c r="RUS12" s="76"/>
      <c r="RUT12" s="76"/>
      <c r="RUU12" s="77"/>
      <c r="RUV12" s="76"/>
      <c r="RUW12" s="79"/>
      <c r="RUX12" s="79"/>
      <c r="RUY12" s="79"/>
      <c r="RUZ12" s="80"/>
      <c r="RVA12" s="79"/>
      <c r="RVB12" s="79"/>
      <c r="RVC12" s="79"/>
      <c r="RVD12" s="79"/>
      <c r="RVE12" s="76"/>
      <c r="RVF12" s="76"/>
      <c r="RVG12" s="76"/>
      <c r="RVH12" s="77"/>
      <c r="RVI12" s="76"/>
      <c r="RVJ12" s="79"/>
      <c r="RVK12" s="79"/>
      <c r="RVL12" s="79"/>
      <c r="RVM12" s="80"/>
      <c r="RVN12" s="79"/>
      <c r="RVO12" s="79"/>
      <c r="RVP12" s="79"/>
      <c r="RVQ12" s="79"/>
      <c r="RVR12" s="76"/>
      <c r="RVS12" s="76"/>
      <c r="RVT12" s="76"/>
      <c r="RVU12" s="77"/>
      <c r="RVV12" s="76"/>
      <c r="RVW12" s="79"/>
      <c r="RVX12" s="79"/>
      <c r="RVY12" s="79"/>
      <c r="RVZ12" s="80"/>
      <c r="RWA12" s="79"/>
      <c r="RWB12" s="79"/>
      <c r="RWC12" s="79"/>
      <c r="RWD12" s="79"/>
      <c r="RWE12" s="76"/>
      <c r="RWF12" s="76"/>
      <c r="RWG12" s="76"/>
      <c r="RWH12" s="77"/>
      <c r="RWI12" s="76"/>
      <c r="RWJ12" s="79"/>
      <c r="RWK12" s="79"/>
      <c r="RWL12" s="79"/>
      <c r="RWM12" s="80"/>
      <c r="RWN12" s="79"/>
      <c r="RWO12" s="79"/>
      <c r="RWP12" s="79"/>
      <c r="RWQ12" s="79"/>
      <c r="RWR12" s="76"/>
      <c r="RWS12" s="76"/>
      <c r="RWT12" s="76"/>
      <c r="RWU12" s="77"/>
      <c r="RWV12" s="76"/>
      <c r="RWW12" s="79"/>
      <c r="RWX12" s="79"/>
      <c r="RWY12" s="79"/>
      <c r="RWZ12" s="80"/>
      <c r="RXA12" s="79"/>
      <c r="RXB12" s="79"/>
      <c r="RXC12" s="79"/>
      <c r="RXD12" s="79"/>
      <c r="RXE12" s="76"/>
      <c r="RXF12" s="76"/>
      <c r="RXG12" s="76"/>
      <c r="RXH12" s="77"/>
      <c r="RXI12" s="76"/>
      <c r="RXJ12" s="79"/>
      <c r="RXK12" s="79"/>
      <c r="RXL12" s="79"/>
      <c r="RXM12" s="80"/>
      <c r="RXN12" s="79"/>
      <c r="RXO12" s="79"/>
      <c r="RXP12" s="79"/>
      <c r="RXQ12" s="79"/>
      <c r="RXR12" s="76"/>
      <c r="RXS12" s="76"/>
      <c r="RXT12" s="76"/>
      <c r="RXU12" s="77"/>
      <c r="RXV12" s="76"/>
      <c r="RXW12" s="79"/>
      <c r="RXX12" s="79"/>
      <c r="RXY12" s="79"/>
      <c r="RXZ12" s="80"/>
      <c r="RYA12" s="79"/>
      <c r="RYB12" s="79"/>
      <c r="RYC12" s="79"/>
      <c r="RYD12" s="79"/>
      <c r="RYE12" s="76"/>
      <c r="RYF12" s="76"/>
      <c r="RYG12" s="76"/>
      <c r="RYH12" s="77"/>
      <c r="RYI12" s="76"/>
      <c r="RYJ12" s="79"/>
      <c r="RYK12" s="79"/>
      <c r="RYL12" s="79"/>
      <c r="RYM12" s="80"/>
      <c r="RYN12" s="79"/>
      <c r="RYO12" s="79"/>
      <c r="RYP12" s="79"/>
      <c r="RYQ12" s="79"/>
      <c r="RYR12" s="76"/>
      <c r="RYS12" s="76"/>
      <c r="RYT12" s="76"/>
      <c r="RYU12" s="77"/>
      <c r="RYV12" s="76"/>
      <c r="RYW12" s="79"/>
      <c r="RYX12" s="79"/>
      <c r="RYY12" s="79"/>
      <c r="RYZ12" s="80"/>
      <c r="RZA12" s="79"/>
      <c r="RZB12" s="79"/>
      <c r="RZC12" s="79"/>
      <c r="RZD12" s="79"/>
      <c r="RZE12" s="76"/>
      <c r="RZF12" s="76"/>
      <c r="RZG12" s="76"/>
      <c r="RZH12" s="77"/>
      <c r="RZI12" s="76"/>
      <c r="RZJ12" s="79"/>
      <c r="RZK12" s="79"/>
      <c r="RZL12" s="79"/>
      <c r="RZM12" s="80"/>
      <c r="RZN12" s="79"/>
      <c r="RZO12" s="79"/>
      <c r="RZP12" s="79"/>
      <c r="RZQ12" s="79"/>
      <c r="RZR12" s="76"/>
      <c r="RZS12" s="76"/>
      <c r="RZT12" s="76"/>
      <c r="RZU12" s="77"/>
      <c r="RZV12" s="76"/>
      <c r="RZW12" s="79"/>
      <c r="RZX12" s="79"/>
      <c r="RZY12" s="79"/>
      <c r="RZZ12" s="80"/>
      <c r="SAA12" s="79"/>
      <c r="SAB12" s="79"/>
      <c r="SAC12" s="79"/>
      <c r="SAD12" s="79"/>
      <c r="SAE12" s="76"/>
      <c r="SAF12" s="76"/>
      <c r="SAG12" s="76"/>
      <c r="SAH12" s="77"/>
      <c r="SAI12" s="76"/>
      <c r="SAJ12" s="79"/>
      <c r="SAK12" s="79"/>
      <c r="SAL12" s="79"/>
      <c r="SAM12" s="80"/>
      <c r="SAN12" s="79"/>
      <c r="SAO12" s="79"/>
      <c r="SAP12" s="79"/>
      <c r="SAQ12" s="79"/>
      <c r="SAR12" s="76"/>
      <c r="SAS12" s="76"/>
      <c r="SAT12" s="76"/>
      <c r="SAU12" s="77"/>
      <c r="SAV12" s="76"/>
      <c r="SAW12" s="79"/>
      <c r="SAX12" s="79"/>
      <c r="SAY12" s="79"/>
      <c r="SAZ12" s="80"/>
      <c r="SBA12" s="79"/>
      <c r="SBB12" s="79"/>
      <c r="SBC12" s="79"/>
      <c r="SBD12" s="79"/>
      <c r="SBE12" s="76"/>
      <c r="SBF12" s="76"/>
      <c r="SBG12" s="76"/>
      <c r="SBH12" s="77"/>
      <c r="SBI12" s="76"/>
      <c r="SBJ12" s="79"/>
      <c r="SBK12" s="79"/>
      <c r="SBL12" s="79"/>
      <c r="SBM12" s="80"/>
      <c r="SBN12" s="79"/>
      <c r="SBO12" s="79"/>
      <c r="SBP12" s="79"/>
      <c r="SBQ12" s="79"/>
      <c r="SBR12" s="76"/>
      <c r="SBS12" s="76"/>
      <c r="SBT12" s="76"/>
      <c r="SBU12" s="77"/>
      <c r="SBV12" s="76"/>
      <c r="SBW12" s="79"/>
      <c r="SBX12" s="79"/>
      <c r="SBY12" s="79"/>
      <c r="SBZ12" s="80"/>
      <c r="SCA12" s="79"/>
      <c r="SCB12" s="79"/>
      <c r="SCC12" s="79"/>
      <c r="SCD12" s="79"/>
      <c r="SCE12" s="76"/>
      <c r="SCF12" s="76"/>
      <c r="SCG12" s="76"/>
      <c r="SCH12" s="77"/>
      <c r="SCI12" s="76"/>
      <c r="SCJ12" s="79"/>
      <c r="SCK12" s="79"/>
      <c r="SCL12" s="79"/>
      <c r="SCM12" s="80"/>
      <c r="SCN12" s="79"/>
      <c r="SCO12" s="79"/>
      <c r="SCP12" s="79"/>
      <c r="SCQ12" s="79"/>
      <c r="SCR12" s="76"/>
      <c r="SCS12" s="76"/>
      <c r="SCT12" s="76"/>
      <c r="SCU12" s="77"/>
      <c r="SCV12" s="76"/>
      <c r="SCW12" s="79"/>
      <c r="SCX12" s="79"/>
      <c r="SCY12" s="79"/>
      <c r="SCZ12" s="80"/>
      <c r="SDA12" s="79"/>
      <c r="SDB12" s="79"/>
      <c r="SDC12" s="79"/>
      <c r="SDD12" s="79"/>
      <c r="SDE12" s="76"/>
      <c r="SDF12" s="76"/>
      <c r="SDG12" s="76"/>
      <c r="SDH12" s="77"/>
      <c r="SDI12" s="76"/>
      <c r="SDJ12" s="79"/>
      <c r="SDK12" s="79"/>
      <c r="SDL12" s="79"/>
      <c r="SDM12" s="80"/>
      <c r="SDN12" s="79"/>
      <c r="SDO12" s="79"/>
      <c r="SDP12" s="79"/>
      <c r="SDQ12" s="79"/>
      <c r="SDR12" s="76"/>
      <c r="SDS12" s="76"/>
      <c r="SDT12" s="76"/>
      <c r="SDU12" s="77"/>
      <c r="SDV12" s="76"/>
      <c r="SDW12" s="79"/>
      <c r="SDX12" s="79"/>
      <c r="SDY12" s="79"/>
      <c r="SDZ12" s="80"/>
      <c r="SEA12" s="79"/>
      <c r="SEB12" s="79"/>
      <c r="SEC12" s="79"/>
      <c r="SED12" s="79"/>
      <c r="SEE12" s="76"/>
      <c r="SEF12" s="76"/>
      <c r="SEG12" s="76"/>
      <c r="SEH12" s="77"/>
      <c r="SEI12" s="76"/>
      <c r="SEJ12" s="79"/>
      <c r="SEK12" s="79"/>
      <c r="SEL12" s="79"/>
      <c r="SEM12" s="80"/>
      <c r="SEN12" s="79"/>
      <c r="SEO12" s="79"/>
      <c r="SEP12" s="79"/>
      <c r="SEQ12" s="79"/>
      <c r="SER12" s="76"/>
      <c r="SES12" s="76"/>
      <c r="SET12" s="76"/>
      <c r="SEU12" s="77"/>
      <c r="SEV12" s="76"/>
      <c r="SEW12" s="79"/>
      <c r="SEX12" s="79"/>
      <c r="SEY12" s="79"/>
      <c r="SEZ12" s="80"/>
      <c r="SFA12" s="79"/>
      <c r="SFB12" s="79"/>
      <c r="SFC12" s="79"/>
      <c r="SFD12" s="79"/>
      <c r="SFE12" s="76"/>
      <c r="SFF12" s="76"/>
      <c r="SFG12" s="76"/>
      <c r="SFH12" s="77"/>
      <c r="SFI12" s="76"/>
      <c r="SFJ12" s="79"/>
      <c r="SFK12" s="79"/>
      <c r="SFL12" s="79"/>
      <c r="SFM12" s="80"/>
      <c r="SFN12" s="79"/>
      <c r="SFO12" s="79"/>
      <c r="SFP12" s="79"/>
      <c r="SFQ12" s="79"/>
      <c r="SFR12" s="76"/>
      <c r="SFS12" s="76"/>
      <c r="SFT12" s="76"/>
      <c r="SFU12" s="77"/>
      <c r="SFV12" s="76"/>
      <c r="SFW12" s="79"/>
      <c r="SFX12" s="79"/>
      <c r="SFY12" s="79"/>
      <c r="SFZ12" s="80"/>
      <c r="SGA12" s="79"/>
      <c r="SGB12" s="79"/>
      <c r="SGC12" s="79"/>
      <c r="SGD12" s="79"/>
      <c r="SGE12" s="76"/>
      <c r="SGF12" s="76"/>
      <c r="SGG12" s="76"/>
      <c r="SGH12" s="77"/>
      <c r="SGI12" s="76"/>
      <c r="SGJ12" s="79"/>
      <c r="SGK12" s="79"/>
      <c r="SGL12" s="79"/>
      <c r="SGM12" s="80"/>
      <c r="SGN12" s="79"/>
      <c r="SGO12" s="79"/>
      <c r="SGP12" s="79"/>
      <c r="SGQ12" s="79"/>
      <c r="SGR12" s="76"/>
      <c r="SGS12" s="76"/>
      <c r="SGT12" s="76"/>
      <c r="SGU12" s="77"/>
      <c r="SGV12" s="76"/>
      <c r="SGW12" s="79"/>
      <c r="SGX12" s="79"/>
      <c r="SGY12" s="79"/>
      <c r="SGZ12" s="80"/>
      <c r="SHA12" s="79"/>
      <c r="SHB12" s="79"/>
      <c r="SHC12" s="79"/>
      <c r="SHD12" s="79"/>
      <c r="SHE12" s="76"/>
      <c r="SHF12" s="76"/>
      <c r="SHG12" s="76"/>
      <c r="SHH12" s="77"/>
      <c r="SHI12" s="76"/>
      <c r="SHJ12" s="79"/>
      <c r="SHK12" s="79"/>
      <c r="SHL12" s="79"/>
      <c r="SHM12" s="80"/>
      <c r="SHN12" s="79"/>
      <c r="SHO12" s="79"/>
      <c r="SHP12" s="79"/>
      <c r="SHQ12" s="79"/>
      <c r="SHR12" s="76"/>
      <c r="SHS12" s="76"/>
      <c r="SHT12" s="76"/>
      <c r="SHU12" s="77"/>
      <c r="SHV12" s="76"/>
      <c r="SHW12" s="79"/>
      <c r="SHX12" s="79"/>
      <c r="SHY12" s="79"/>
      <c r="SHZ12" s="80"/>
      <c r="SIA12" s="79"/>
      <c r="SIB12" s="79"/>
      <c r="SIC12" s="79"/>
      <c r="SID12" s="79"/>
      <c r="SIE12" s="76"/>
      <c r="SIF12" s="76"/>
      <c r="SIG12" s="76"/>
      <c r="SIH12" s="77"/>
      <c r="SII12" s="76"/>
      <c r="SIJ12" s="79"/>
      <c r="SIK12" s="79"/>
      <c r="SIL12" s="79"/>
      <c r="SIM12" s="80"/>
      <c r="SIN12" s="79"/>
      <c r="SIO12" s="79"/>
      <c r="SIP12" s="79"/>
      <c r="SIQ12" s="79"/>
      <c r="SIR12" s="76"/>
      <c r="SIS12" s="76"/>
      <c r="SIT12" s="76"/>
      <c r="SIU12" s="77"/>
      <c r="SIV12" s="76"/>
      <c r="SIW12" s="79"/>
      <c r="SIX12" s="79"/>
      <c r="SIY12" s="79"/>
      <c r="SIZ12" s="80"/>
      <c r="SJA12" s="79"/>
      <c r="SJB12" s="79"/>
      <c r="SJC12" s="79"/>
      <c r="SJD12" s="79"/>
      <c r="SJE12" s="76"/>
      <c r="SJF12" s="76"/>
      <c r="SJG12" s="76"/>
      <c r="SJH12" s="77"/>
      <c r="SJI12" s="76"/>
      <c r="SJJ12" s="79"/>
      <c r="SJK12" s="79"/>
      <c r="SJL12" s="79"/>
      <c r="SJM12" s="80"/>
      <c r="SJN12" s="79"/>
      <c r="SJO12" s="79"/>
      <c r="SJP12" s="79"/>
      <c r="SJQ12" s="79"/>
      <c r="SJR12" s="76"/>
      <c r="SJS12" s="76"/>
      <c r="SJT12" s="76"/>
      <c r="SJU12" s="77"/>
      <c r="SJV12" s="76"/>
      <c r="SJW12" s="79"/>
      <c r="SJX12" s="79"/>
      <c r="SJY12" s="79"/>
      <c r="SJZ12" s="80"/>
      <c r="SKA12" s="79"/>
      <c r="SKB12" s="79"/>
      <c r="SKC12" s="79"/>
      <c r="SKD12" s="79"/>
      <c r="SKE12" s="76"/>
      <c r="SKF12" s="76"/>
      <c r="SKG12" s="76"/>
      <c r="SKH12" s="77"/>
      <c r="SKI12" s="76"/>
      <c r="SKJ12" s="79"/>
      <c r="SKK12" s="79"/>
      <c r="SKL12" s="79"/>
      <c r="SKM12" s="80"/>
      <c r="SKN12" s="79"/>
      <c r="SKO12" s="79"/>
      <c r="SKP12" s="79"/>
      <c r="SKQ12" s="79"/>
      <c r="SKR12" s="76"/>
      <c r="SKS12" s="76"/>
      <c r="SKT12" s="76"/>
      <c r="SKU12" s="77"/>
      <c r="SKV12" s="76"/>
      <c r="SKW12" s="79"/>
      <c r="SKX12" s="79"/>
      <c r="SKY12" s="79"/>
      <c r="SKZ12" s="80"/>
      <c r="SLA12" s="79"/>
      <c r="SLB12" s="79"/>
      <c r="SLC12" s="79"/>
      <c r="SLD12" s="79"/>
      <c r="SLE12" s="76"/>
      <c r="SLF12" s="76"/>
      <c r="SLG12" s="76"/>
      <c r="SLH12" s="77"/>
      <c r="SLI12" s="76"/>
      <c r="SLJ12" s="79"/>
      <c r="SLK12" s="79"/>
      <c r="SLL12" s="79"/>
      <c r="SLM12" s="80"/>
      <c r="SLN12" s="79"/>
      <c r="SLO12" s="79"/>
      <c r="SLP12" s="79"/>
      <c r="SLQ12" s="79"/>
      <c r="SLR12" s="76"/>
      <c r="SLS12" s="76"/>
      <c r="SLT12" s="76"/>
      <c r="SLU12" s="77"/>
      <c r="SLV12" s="76"/>
      <c r="SLW12" s="79"/>
      <c r="SLX12" s="79"/>
      <c r="SLY12" s="79"/>
      <c r="SLZ12" s="80"/>
      <c r="SMA12" s="79"/>
      <c r="SMB12" s="79"/>
      <c r="SMC12" s="79"/>
      <c r="SMD12" s="79"/>
      <c r="SME12" s="76"/>
      <c r="SMF12" s="76"/>
      <c r="SMG12" s="76"/>
      <c r="SMH12" s="77"/>
      <c r="SMI12" s="76"/>
      <c r="SMJ12" s="79"/>
      <c r="SMK12" s="79"/>
      <c r="SML12" s="79"/>
      <c r="SMM12" s="80"/>
      <c r="SMN12" s="79"/>
      <c r="SMO12" s="79"/>
      <c r="SMP12" s="79"/>
      <c r="SMQ12" s="79"/>
      <c r="SMR12" s="76"/>
      <c r="SMS12" s="76"/>
      <c r="SMT12" s="76"/>
      <c r="SMU12" s="77"/>
      <c r="SMV12" s="76"/>
      <c r="SMW12" s="79"/>
      <c r="SMX12" s="79"/>
      <c r="SMY12" s="79"/>
      <c r="SMZ12" s="80"/>
      <c r="SNA12" s="79"/>
      <c r="SNB12" s="79"/>
      <c r="SNC12" s="79"/>
      <c r="SND12" s="79"/>
      <c r="SNE12" s="76"/>
      <c r="SNF12" s="76"/>
      <c r="SNG12" s="76"/>
      <c r="SNH12" s="77"/>
      <c r="SNI12" s="76"/>
      <c r="SNJ12" s="79"/>
      <c r="SNK12" s="79"/>
      <c r="SNL12" s="79"/>
      <c r="SNM12" s="80"/>
      <c r="SNN12" s="79"/>
      <c r="SNO12" s="79"/>
      <c r="SNP12" s="79"/>
      <c r="SNQ12" s="79"/>
      <c r="SNR12" s="76"/>
      <c r="SNS12" s="76"/>
      <c r="SNT12" s="76"/>
      <c r="SNU12" s="77"/>
      <c r="SNV12" s="76"/>
      <c r="SNW12" s="79"/>
      <c r="SNX12" s="79"/>
      <c r="SNY12" s="79"/>
      <c r="SNZ12" s="80"/>
      <c r="SOA12" s="79"/>
      <c r="SOB12" s="79"/>
      <c r="SOC12" s="79"/>
      <c r="SOD12" s="79"/>
      <c r="SOE12" s="76"/>
      <c r="SOF12" s="76"/>
      <c r="SOG12" s="76"/>
      <c r="SOH12" s="77"/>
      <c r="SOI12" s="76"/>
      <c r="SOJ12" s="79"/>
      <c r="SOK12" s="79"/>
      <c r="SOL12" s="79"/>
      <c r="SOM12" s="80"/>
      <c r="SON12" s="79"/>
      <c r="SOO12" s="79"/>
      <c r="SOP12" s="79"/>
      <c r="SOQ12" s="79"/>
      <c r="SOR12" s="76"/>
      <c r="SOS12" s="76"/>
      <c r="SOT12" s="76"/>
      <c r="SOU12" s="77"/>
      <c r="SOV12" s="76"/>
      <c r="SOW12" s="79"/>
      <c r="SOX12" s="79"/>
      <c r="SOY12" s="79"/>
      <c r="SOZ12" s="80"/>
      <c r="SPA12" s="79"/>
      <c r="SPB12" s="79"/>
      <c r="SPC12" s="79"/>
      <c r="SPD12" s="79"/>
      <c r="SPE12" s="76"/>
      <c r="SPF12" s="76"/>
      <c r="SPG12" s="76"/>
      <c r="SPH12" s="77"/>
      <c r="SPI12" s="76"/>
      <c r="SPJ12" s="79"/>
      <c r="SPK12" s="79"/>
      <c r="SPL12" s="79"/>
      <c r="SPM12" s="80"/>
      <c r="SPN12" s="79"/>
      <c r="SPO12" s="79"/>
      <c r="SPP12" s="79"/>
      <c r="SPQ12" s="79"/>
      <c r="SPR12" s="76"/>
      <c r="SPS12" s="76"/>
      <c r="SPT12" s="76"/>
      <c r="SPU12" s="77"/>
      <c r="SPV12" s="76"/>
      <c r="SPW12" s="79"/>
      <c r="SPX12" s="79"/>
      <c r="SPY12" s="79"/>
      <c r="SPZ12" s="80"/>
      <c r="SQA12" s="79"/>
      <c r="SQB12" s="79"/>
      <c r="SQC12" s="79"/>
      <c r="SQD12" s="79"/>
      <c r="SQE12" s="76"/>
      <c r="SQF12" s="76"/>
      <c r="SQG12" s="76"/>
      <c r="SQH12" s="77"/>
      <c r="SQI12" s="76"/>
      <c r="SQJ12" s="79"/>
      <c r="SQK12" s="79"/>
      <c r="SQL12" s="79"/>
      <c r="SQM12" s="80"/>
      <c r="SQN12" s="79"/>
      <c r="SQO12" s="79"/>
      <c r="SQP12" s="79"/>
      <c r="SQQ12" s="79"/>
      <c r="SQR12" s="76"/>
      <c r="SQS12" s="76"/>
      <c r="SQT12" s="76"/>
      <c r="SQU12" s="77"/>
      <c r="SQV12" s="76"/>
      <c r="SQW12" s="79"/>
      <c r="SQX12" s="79"/>
      <c r="SQY12" s="79"/>
      <c r="SQZ12" s="80"/>
      <c r="SRA12" s="79"/>
      <c r="SRB12" s="79"/>
      <c r="SRC12" s="79"/>
      <c r="SRD12" s="79"/>
      <c r="SRE12" s="76"/>
      <c r="SRF12" s="76"/>
      <c r="SRG12" s="76"/>
      <c r="SRH12" s="77"/>
      <c r="SRI12" s="76"/>
      <c r="SRJ12" s="79"/>
      <c r="SRK12" s="79"/>
      <c r="SRL12" s="79"/>
      <c r="SRM12" s="80"/>
      <c r="SRN12" s="79"/>
      <c r="SRO12" s="79"/>
      <c r="SRP12" s="79"/>
      <c r="SRQ12" s="79"/>
      <c r="SRR12" s="76"/>
      <c r="SRS12" s="76"/>
      <c r="SRT12" s="76"/>
      <c r="SRU12" s="77"/>
      <c r="SRV12" s="76"/>
      <c r="SRW12" s="79"/>
      <c r="SRX12" s="79"/>
      <c r="SRY12" s="79"/>
      <c r="SRZ12" s="80"/>
      <c r="SSA12" s="79"/>
      <c r="SSB12" s="79"/>
      <c r="SSC12" s="79"/>
      <c r="SSD12" s="79"/>
      <c r="SSE12" s="76"/>
      <c r="SSF12" s="76"/>
      <c r="SSG12" s="76"/>
      <c r="SSH12" s="77"/>
      <c r="SSI12" s="76"/>
      <c r="SSJ12" s="79"/>
      <c r="SSK12" s="79"/>
      <c r="SSL12" s="79"/>
      <c r="SSM12" s="80"/>
      <c r="SSN12" s="79"/>
      <c r="SSO12" s="79"/>
      <c r="SSP12" s="79"/>
      <c r="SSQ12" s="79"/>
      <c r="SSR12" s="76"/>
      <c r="SSS12" s="76"/>
      <c r="SST12" s="76"/>
      <c r="SSU12" s="77"/>
      <c r="SSV12" s="76"/>
      <c r="SSW12" s="79"/>
      <c r="SSX12" s="79"/>
      <c r="SSY12" s="79"/>
      <c r="SSZ12" s="80"/>
      <c r="STA12" s="79"/>
      <c r="STB12" s="79"/>
      <c r="STC12" s="79"/>
      <c r="STD12" s="79"/>
      <c r="STE12" s="76"/>
      <c r="STF12" s="76"/>
      <c r="STG12" s="76"/>
      <c r="STH12" s="77"/>
      <c r="STI12" s="76"/>
      <c r="STJ12" s="79"/>
      <c r="STK12" s="79"/>
      <c r="STL12" s="79"/>
      <c r="STM12" s="80"/>
      <c r="STN12" s="79"/>
      <c r="STO12" s="79"/>
      <c r="STP12" s="79"/>
      <c r="STQ12" s="79"/>
      <c r="STR12" s="76"/>
      <c r="STS12" s="76"/>
      <c r="STT12" s="76"/>
      <c r="STU12" s="77"/>
      <c r="STV12" s="76"/>
      <c r="STW12" s="79"/>
      <c r="STX12" s="79"/>
      <c r="STY12" s="79"/>
      <c r="STZ12" s="80"/>
      <c r="SUA12" s="79"/>
      <c r="SUB12" s="79"/>
      <c r="SUC12" s="79"/>
      <c r="SUD12" s="79"/>
      <c r="SUE12" s="76"/>
      <c r="SUF12" s="76"/>
      <c r="SUG12" s="76"/>
      <c r="SUH12" s="77"/>
      <c r="SUI12" s="76"/>
      <c r="SUJ12" s="79"/>
      <c r="SUK12" s="79"/>
      <c r="SUL12" s="79"/>
      <c r="SUM12" s="80"/>
      <c r="SUN12" s="79"/>
      <c r="SUO12" s="79"/>
      <c r="SUP12" s="79"/>
      <c r="SUQ12" s="79"/>
      <c r="SUR12" s="76"/>
      <c r="SUS12" s="76"/>
      <c r="SUT12" s="76"/>
      <c r="SUU12" s="77"/>
      <c r="SUV12" s="76"/>
      <c r="SUW12" s="79"/>
      <c r="SUX12" s="79"/>
      <c r="SUY12" s="79"/>
      <c r="SUZ12" s="80"/>
      <c r="SVA12" s="79"/>
      <c r="SVB12" s="79"/>
      <c r="SVC12" s="79"/>
      <c r="SVD12" s="79"/>
      <c r="SVE12" s="76"/>
      <c r="SVF12" s="76"/>
      <c r="SVG12" s="76"/>
      <c r="SVH12" s="77"/>
      <c r="SVI12" s="76"/>
      <c r="SVJ12" s="79"/>
      <c r="SVK12" s="79"/>
      <c r="SVL12" s="79"/>
      <c r="SVM12" s="80"/>
      <c r="SVN12" s="79"/>
      <c r="SVO12" s="79"/>
      <c r="SVP12" s="79"/>
      <c r="SVQ12" s="79"/>
      <c r="SVR12" s="76"/>
      <c r="SVS12" s="76"/>
      <c r="SVT12" s="76"/>
      <c r="SVU12" s="77"/>
      <c r="SVV12" s="76"/>
      <c r="SVW12" s="79"/>
      <c r="SVX12" s="79"/>
      <c r="SVY12" s="79"/>
      <c r="SVZ12" s="80"/>
      <c r="SWA12" s="79"/>
      <c r="SWB12" s="79"/>
      <c r="SWC12" s="79"/>
      <c r="SWD12" s="79"/>
      <c r="SWE12" s="76"/>
      <c r="SWF12" s="76"/>
      <c r="SWG12" s="76"/>
      <c r="SWH12" s="77"/>
      <c r="SWI12" s="76"/>
      <c r="SWJ12" s="79"/>
      <c r="SWK12" s="79"/>
      <c r="SWL12" s="79"/>
      <c r="SWM12" s="80"/>
      <c r="SWN12" s="79"/>
      <c r="SWO12" s="79"/>
      <c r="SWP12" s="79"/>
      <c r="SWQ12" s="79"/>
      <c r="SWR12" s="76"/>
      <c r="SWS12" s="76"/>
      <c r="SWT12" s="76"/>
      <c r="SWU12" s="77"/>
      <c r="SWV12" s="76"/>
      <c r="SWW12" s="79"/>
      <c r="SWX12" s="79"/>
      <c r="SWY12" s="79"/>
      <c r="SWZ12" s="80"/>
      <c r="SXA12" s="79"/>
      <c r="SXB12" s="79"/>
      <c r="SXC12" s="79"/>
      <c r="SXD12" s="79"/>
      <c r="SXE12" s="76"/>
      <c r="SXF12" s="76"/>
      <c r="SXG12" s="76"/>
      <c r="SXH12" s="77"/>
      <c r="SXI12" s="76"/>
      <c r="SXJ12" s="79"/>
      <c r="SXK12" s="79"/>
      <c r="SXL12" s="79"/>
      <c r="SXM12" s="80"/>
      <c r="SXN12" s="79"/>
      <c r="SXO12" s="79"/>
      <c r="SXP12" s="79"/>
      <c r="SXQ12" s="79"/>
      <c r="SXR12" s="76"/>
      <c r="SXS12" s="76"/>
      <c r="SXT12" s="76"/>
      <c r="SXU12" s="77"/>
      <c r="SXV12" s="76"/>
      <c r="SXW12" s="79"/>
      <c r="SXX12" s="79"/>
      <c r="SXY12" s="79"/>
      <c r="SXZ12" s="80"/>
      <c r="SYA12" s="79"/>
      <c r="SYB12" s="79"/>
      <c r="SYC12" s="79"/>
      <c r="SYD12" s="79"/>
      <c r="SYE12" s="76"/>
      <c r="SYF12" s="76"/>
      <c r="SYG12" s="76"/>
      <c r="SYH12" s="77"/>
      <c r="SYI12" s="76"/>
      <c r="SYJ12" s="79"/>
      <c r="SYK12" s="79"/>
      <c r="SYL12" s="79"/>
      <c r="SYM12" s="80"/>
      <c r="SYN12" s="79"/>
      <c r="SYO12" s="79"/>
      <c r="SYP12" s="79"/>
      <c r="SYQ12" s="79"/>
      <c r="SYR12" s="76"/>
      <c r="SYS12" s="76"/>
      <c r="SYT12" s="76"/>
      <c r="SYU12" s="77"/>
      <c r="SYV12" s="76"/>
      <c r="SYW12" s="79"/>
      <c r="SYX12" s="79"/>
      <c r="SYY12" s="79"/>
      <c r="SYZ12" s="80"/>
      <c r="SZA12" s="79"/>
      <c r="SZB12" s="79"/>
      <c r="SZC12" s="79"/>
      <c r="SZD12" s="79"/>
      <c r="SZE12" s="76"/>
      <c r="SZF12" s="76"/>
      <c r="SZG12" s="76"/>
      <c r="SZH12" s="77"/>
      <c r="SZI12" s="76"/>
      <c r="SZJ12" s="79"/>
      <c r="SZK12" s="79"/>
      <c r="SZL12" s="79"/>
      <c r="SZM12" s="80"/>
      <c r="SZN12" s="79"/>
      <c r="SZO12" s="79"/>
      <c r="SZP12" s="79"/>
      <c r="SZQ12" s="79"/>
      <c r="SZR12" s="76"/>
      <c r="SZS12" s="76"/>
      <c r="SZT12" s="76"/>
      <c r="SZU12" s="77"/>
      <c r="SZV12" s="76"/>
      <c r="SZW12" s="79"/>
      <c r="SZX12" s="79"/>
      <c r="SZY12" s="79"/>
      <c r="SZZ12" s="80"/>
      <c r="TAA12" s="79"/>
      <c r="TAB12" s="79"/>
      <c r="TAC12" s="79"/>
      <c r="TAD12" s="79"/>
      <c r="TAE12" s="76"/>
      <c r="TAF12" s="76"/>
      <c r="TAG12" s="76"/>
      <c r="TAH12" s="77"/>
      <c r="TAI12" s="76"/>
      <c r="TAJ12" s="79"/>
      <c r="TAK12" s="79"/>
      <c r="TAL12" s="79"/>
      <c r="TAM12" s="80"/>
      <c r="TAN12" s="79"/>
      <c r="TAO12" s="79"/>
      <c r="TAP12" s="79"/>
      <c r="TAQ12" s="79"/>
      <c r="TAR12" s="76"/>
      <c r="TAS12" s="76"/>
      <c r="TAT12" s="76"/>
      <c r="TAU12" s="77"/>
      <c r="TAV12" s="76"/>
      <c r="TAW12" s="79"/>
      <c r="TAX12" s="79"/>
      <c r="TAY12" s="79"/>
      <c r="TAZ12" s="80"/>
      <c r="TBA12" s="79"/>
      <c r="TBB12" s="79"/>
      <c r="TBC12" s="79"/>
      <c r="TBD12" s="79"/>
      <c r="TBE12" s="76"/>
      <c r="TBF12" s="76"/>
      <c r="TBG12" s="76"/>
      <c r="TBH12" s="77"/>
      <c r="TBI12" s="76"/>
      <c r="TBJ12" s="79"/>
      <c r="TBK12" s="79"/>
      <c r="TBL12" s="79"/>
      <c r="TBM12" s="80"/>
      <c r="TBN12" s="79"/>
      <c r="TBO12" s="79"/>
      <c r="TBP12" s="79"/>
      <c r="TBQ12" s="79"/>
      <c r="TBR12" s="76"/>
      <c r="TBS12" s="76"/>
      <c r="TBT12" s="76"/>
      <c r="TBU12" s="77"/>
      <c r="TBV12" s="76"/>
      <c r="TBW12" s="79"/>
      <c r="TBX12" s="79"/>
      <c r="TBY12" s="79"/>
      <c r="TBZ12" s="80"/>
      <c r="TCA12" s="79"/>
      <c r="TCB12" s="79"/>
      <c r="TCC12" s="79"/>
      <c r="TCD12" s="79"/>
      <c r="TCE12" s="76"/>
      <c r="TCF12" s="76"/>
      <c r="TCG12" s="76"/>
      <c r="TCH12" s="77"/>
      <c r="TCI12" s="76"/>
      <c r="TCJ12" s="79"/>
      <c r="TCK12" s="79"/>
      <c r="TCL12" s="79"/>
      <c r="TCM12" s="80"/>
      <c r="TCN12" s="79"/>
      <c r="TCO12" s="79"/>
      <c r="TCP12" s="79"/>
      <c r="TCQ12" s="79"/>
      <c r="TCR12" s="76"/>
      <c r="TCS12" s="76"/>
      <c r="TCT12" s="76"/>
      <c r="TCU12" s="77"/>
      <c r="TCV12" s="76"/>
      <c r="TCW12" s="79"/>
      <c r="TCX12" s="79"/>
      <c r="TCY12" s="79"/>
      <c r="TCZ12" s="80"/>
      <c r="TDA12" s="79"/>
      <c r="TDB12" s="79"/>
      <c r="TDC12" s="79"/>
      <c r="TDD12" s="79"/>
      <c r="TDE12" s="76"/>
      <c r="TDF12" s="76"/>
      <c r="TDG12" s="76"/>
      <c r="TDH12" s="77"/>
      <c r="TDI12" s="76"/>
      <c r="TDJ12" s="79"/>
      <c r="TDK12" s="79"/>
      <c r="TDL12" s="79"/>
      <c r="TDM12" s="80"/>
      <c r="TDN12" s="79"/>
      <c r="TDO12" s="79"/>
      <c r="TDP12" s="79"/>
      <c r="TDQ12" s="79"/>
      <c r="TDR12" s="76"/>
      <c r="TDS12" s="76"/>
      <c r="TDT12" s="76"/>
      <c r="TDU12" s="77"/>
      <c r="TDV12" s="76"/>
      <c r="TDW12" s="79"/>
      <c r="TDX12" s="79"/>
      <c r="TDY12" s="79"/>
      <c r="TDZ12" s="80"/>
      <c r="TEA12" s="79"/>
      <c r="TEB12" s="79"/>
      <c r="TEC12" s="79"/>
      <c r="TED12" s="79"/>
      <c r="TEE12" s="76"/>
      <c r="TEF12" s="76"/>
      <c r="TEG12" s="76"/>
      <c r="TEH12" s="77"/>
      <c r="TEI12" s="76"/>
      <c r="TEJ12" s="79"/>
      <c r="TEK12" s="79"/>
      <c r="TEL12" s="79"/>
      <c r="TEM12" s="80"/>
      <c r="TEN12" s="79"/>
      <c r="TEO12" s="79"/>
      <c r="TEP12" s="79"/>
      <c r="TEQ12" s="79"/>
      <c r="TER12" s="76"/>
      <c r="TES12" s="76"/>
      <c r="TET12" s="76"/>
      <c r="TEU12" s="77"/>
      <c r="TEV12" s="76"/>
      <c r="TEW12" s="79"/>
      <c r="TEX12" s="79"/>
      <c r="TEY12" s="79"/>
      <c r="TEZ12" s="80"/>
      <c r="TFA12" s="79"/>
      <c r="TFB12" s="79"/>
      <c r="TFC12" s="79"/>
      <c r="TFD12" s="79"/>
      <c r="TFE12" s="76"/>
      <c r="TFF12" s="76"/>
      <c r="TFG12" s="76"/>
      <c r="TFH12" s="77"/>
      <c r="TFI12" s="76"/>
      <c r="TFJ12" s="79"/>
      <c r="TFK12" s="79"/>
      <c r="TFL12" s="79"/>
      <c r="TFM12" s="80"/>
      <c r="TFN12" s="79"/>
      <c r="TFO12" s="79"/>
      <c r="TFP12" s="79"/>
      <c r="TFQ12" s="79"/>
      <c r="TFR12" s="76"/>
      <c r="TFS12" s="76"/>
      <c r="TFT12" s="76"/>
      <c r="TFU12" s="77"/>
      <c r="TFV12" s="76"/>
      <c r="TFW12" s="79"/>
      <c r="TFX12" s="79"/>
      <c r="TFY12" s="79"/>
      <c r="TFZ12" s="80"/>
      <c r="TGA12" s="79"/>
      <c r="TGB12" s="79"/>
      <c r="TGC12" s="79"/>
      <c r="TGD12" s="79"/>
      <c r="TGE12" s="76"/>
      <c r="TGF12" s="76"/>
      <c r="TGG12" s="76"/>
      <c r="TGH12" s="77"/>
      <c r="TGI12" s="76"/>
      <c r="TGJ12" s="79"/>
      <c r="TGK12" s="79"/>
      <c r="TGL12" s="79"/>
      <c r="TGM12" s="80"/>
      <c r="TGN12" s="79"/>
      <c r="TGO12" s="79"/>
      <c r="TGP12" s="79"/>
      <c r="TGQ12" s="79"/>
      <c r="TGR12" s="76"/>
      <c r="TGS12" s="76"/>
      <c r="TGT12" s="76"/>
      <c r="TGU12" s="77"/>
      <c r="TGV12" s="76"/>
      <c r="TGW12" s="79"/>
      <c r="TGX12" s="79"/>
      <c r="TGY12" s="79"/>
      <c r="TGZ12" s="80"/>
      <c r="THA12" s="79"/>
      <c r="THB12" s="79"/>
      <c r="THC12" s="79"/>
      <c r="THD12" s="79"/>
      <c r="THE12" s="76"/>
      <c r="THF12" s="76"/>
      <c r="THG12" s="76"/>
      <c r="THH12" s="77"/>
      <c r="THI12" s="76"/>
      <c r="THJ12" s="79"/>
      <c r="THK12" s="79"/>
      <c r="THL12" s="79"/>
      <c r="THM12" s="80"/>
      <c r="THN12" s="79"/>
      <c r="THO12" s="79"/>
      <c r="THP12" s="79"/>
      <c r="THQ12" s="79"/>
      <c r="THR12" s="76"/>
      <c r="THS12" s="76"/>
      <c r="THT12" s="76"/>
      <c r="THU12" s="77"/>
      <c r="THV12" s="76"/>
      <c r="THW12" s="79"/>
      <c r="THX12" s="79"/>
      <c r="THY12" s="79"/>
      <c r="THZ12" s="80"/>
      <c r="TIA12" s="79"/>
      <c r="TIB12" s="79"/>
      <c r="TIC12" s="79"/>
      <c r="TID12" s="79"/>
      <c r="TIE12" s="76"/>
      <c r="TIF12" s="76"/>
      <c r="TIG12" s="76"/>
      <c r="TIH12" s="77"/>
      <c r="TII12" s="76"/>
      <c r="TIJ12" s="79"/>
      <c r="TIK12" s="79"/>
      <c r="TIL12" s="79"/>
      <c r="TIM12" s="80"/>
      <c r="TIN12" s="79"/>
      <c r="TIO12" s="79"/>
      <c r="TIP12" s="79"/>
      <c r="TIQ12" s="79"/>
      <c r="TIR12" s="76"/>
      <c r="TIS12" s="76"/>
      <c r="TIT12" s="76"/>
      <c r="TIU12" s="77"/>
      <c r="TIV12" s="76"/>
      <c r="TIW12" s="79"/>
      <c r="TIX12" s="79"/>
      <c r="TIY12" s="79"/>
      <c r="TIZ12" s="80"/>
      <c r="TJA12" s="79"/>
      <c r="TJB12" s="79"/>
      <c r="TJC12" s="79"/>
      <c r="TJD12" s="79"/>
      <c r="TJE12" s="76"/>
      <c r="TJF12" s="76"/>
      <c r="TJG12" s="76"/>
      <c r="TJH12" s="77"/>
      <c r="TJI12" s="76"/>
      <c r="TJJ12" s="79"/>
      <c r="TJK12" s="79"/>
      <c r="TJL12" s="79"/>
      <c r="TJM12" s="80"/>
      <c r="TJN12" s="79"/>
      <c r="TJO12" s="79"/>
      <c r="TJP12" s="79"/>
      <c r="TJQ12" s="79"/>
      <c r="TJR12" s="76"/>
      <c r="TJS12" s="76"/>
      <c r="TJT12" s="76"/>
      <c r="TJU12" s="77"/>
      <c r="TJV12" s="76"/>
      <c r="TJW12" s="79"/>
      <c r="TJX12" s="79"/>
      <c r="TJY12" s="79"/>
      <c r="TJZ12" s="80"/>
      <c r="TKA12" s="79"/>
      <c r="TKB12" s="79"/>
      <c r="TKC12" s="79"/>
      <c r="TKD12" s="79"/>
      <c r="TKE12" s="76"/>
      <c r="TKF12" s="76"/>
      <c r="TKG12" s="76"/>
      <c r="TKH12" s="77"/>
      <c r="TKI12" s="76"/>
      <c r="TKJ12" s="79"/>
      <c r="TKK12" s="79"/>
      <c r="TKL12" s="79"/>
      <c r="TKM12" s="80"/>
      <c r="TKN12" s="79"/>
      <c r="TKO12" s="79"/>
      <c r="TKP12" s="79"/>
      <c r="TKQ12" s="79"/>
      <c r="TKR12" s="76"/>
      <c r="TKS12" s="76"/>
      <c r="TKT12" s="76"/>
      <c r="TKU12" s="77"/>
      <c r="TKV12" s="76"/>
      <c r="TKW12" s="79"/>
      <c r="TKX12" s="79"/>
      <c r="TKY12" s="79"/>
      <c r="TKZ12" s="80"/>
      <c r="TLA12" s="79"/>
      <c r="TLB12" s="79"/>
      <c r="TLC12" s="79"/>
      <c r="TLD12" s="79"/>
      <c r="TLE12" s="76"/>
      <c r="TLF12" s="76"/>
      <c r="TLG12" s="76"/>
      <c r="TLH12" s="77"/>
      <c r="TLI12" s="76"/>
      <c r="TLJ12" s="79"/>
      <c r="TLK12" s="79"/>
      <c r="TLL12" s="79"/>
      <c r="TLM12" s="80"/>
      <c r="TLN12" s="79"/>
      <c r="TLO12" s="79"/>
      <c r="TLP12" s="79"/>
      <c r="TLQ12" s="79"/>
      <c r="TLR12" s="76"/>
      <c r="TLS12" s="76"/>
      <c r="TLT12" s="76"/>
      <c r="TLU12" s="77"/>
      <c r="TLV12" s="76"/>
      <c r="TLW12" s="79"/>
      <c r="TLX12" s="79"/>
      <c r="TLY12" s="79"/>
      <c r="TLZ12" s="80"/>
      <c r="TMA12" s="79"/>
      <c r="TMB12" s="79"/>
      <c r="TMC12" s="79"/>
      <c r="TMD12" s="79"/>
      <c r="TME12" s="76"/>
      <c r="TMF12" s="76"/>
      <c r="TMG12" s="76"/>
      <c r="TMH12" s="77"/>
      <c r="TMI12" s="76"/>
      <c r="TMJ12" s="79"/>
      <c r="TMK12" s="79"/>
      <c r="TML12" s="79"/>
      <c r="TMM12" s="80"/>
      <c r="TMN12" s="79"/>
      <c r="TMO12" s="79"/>
      <c r="TMP12" s="79"/>
      <c r="TMQ12" s="79"/>
      <c r="TMR12" s="76"/>
      <c r="TMS12" s="76"/>
      <c r="TMT12" s="76"/>
      <c r="TMU12" s="77"/>
      <c r="TMV12" s="76"/>
      <c r="TMW12" s="79"/>
      <c r="TMX12" s="79"/>
      <c r="TMY12" s="79"/>
      <c r="TMZ12" s="80"/>
      <c r="TNA12" s="79"/>
      <c r="TNB12" s="79"/>
      <c r="TNC12" s="79"/>
      <c r="TND12" s="79"/>
      <c r="TNE12" s="76"/>
      <c r="TNF12" s="76"/>
      <c r="TNG12" s="76"/>
      <c r="TNH12" s="77"/>
      <c r="TNI12" s="76"/>
      <c r="TNJ12" s="79"/>
      <c r="TNK12" s="79"/>
      <c r="TNL12" s="79"/>
      <c r="TNM12" s="80"/>
      <c r="TNN12" s="79"/>
      <c r="TNO12" s="79"/>
      <c r="TNP12" s="79"/>
      <c r="TNQ12" s="79"/>
      <c r="TNR12" s="76"/>
      <c r="TNS12" s="76"/>
      <c r="TNT12" s="76"/>
      <c r="TNU12" s="77"/>
      <c r="TNV12" s="76"/>
      <c r="TNW12" s="79"/>
      <c r="TNX12" s="79"/>
      <c r="TNY12" s="79"/>
      <c r="TNZ12" s="80"/>
      <c r="TOA12" s="79"/>
      <c r="TOB12" s="79"/>
      <c r="TOC12" s="79"/>
      <c r="TOD12" s="79"/>
      <c r="TOE12" s="76"/>
      <c r="TOF12" s="76"/>
      <c r="TOG12" s="76"/>
      <c r="TOH12" s="77"/>
      <c r="TOI12" s="76"/>
      <c r="TOJ12" s="79"/>
      <c r="TOK12" s="79"/>
      <c r="TOL12" s="79"/>
      <c r="TOM12" s="80"/>
      <c r="TON12" s="79"/>
      <c r="TOO12" s="79"/>
      <c r="TOP12" s="79"/>
      <c r="TOQ12" s="79"/>
      <c r="TOR12" s="76"/>
      <c r="TOS12" s="76"/>
      <c r="TOT12" s="76"/>
      <c r="TOU12" s="77"/>
      <c r="TOV12" s="76"/>
      <c r="TOW12" s="79"/>
      <c r="TOX12" s="79"/>
      <c r="TOY12" s="79"/>
      <c r="TOZ12" s="80"/>
      <c r="TPA12" s="79"/>
      <c r="TPB12" s="79"/>
      <c r="TPC12" s="79"/>
      <c r="TPD12" s="79"/>
      <c r="TPE12" s="76"/>
      <c r="TPF12" s="76"/>
      <c r="TPG12" s="76"/>
      <c r="TPH12" s="77"/>
      <c r="TPI12" s="76"/>
      <c r="TPJ12" s="79"/>
      <c r="TPK12" s="79"/>
      <c r="TPL12" s="79"/>
      <c r="TPM12" s="80"/>
      <c r="TPN12" s="79"/>
      <c r="TPO12" s="79"/>
      <c r="TPP12" s="79"/>
      <c r="TPQ12" s="79"/>
      <c r="TPR12" s="76"/>
      <c r="TPS12" s="76"/>
      <c r="TPT12" s="76"/>
      <c r="TPU12" s="77"/>
      <c r="TPV12" s="76"/>
      <c r="TPW12" s="79"/>
      <c r="TPX12" s="79"/>
      <c r="TPY12" s="79"/>
      <c r="TPZ12" s="80"/>
      <c r="TQA12" s="79"/>
      <c r="TQB12" s="79"/>
      <c r="TQC12" s="79"/>
      <c r="TQD12" s="79"/>
      <c r="TQE12" s="76"/>
      <c r="TQF12" s="76"/>
      <c r="TQG12" s="76"/>
      <c r="TQH12" s="77"/>
      <c r="TQI12" s="76"/>
      <c r="TQJ12" s="79"/>
      <c r="TQK12" s="79"/>
      <c r="TQL12" s="79"/>
      <c r="TQM12" s="80"/>
      <c r="TQN12" s="79"/>
      <c r="TQO12" s="79"/>
      <c r="TQP12" s="79"/>
      <c r="TQQ12" s="79"/>
      <c r="TQR12" s="76"/>
      <c r="TQS12" s="76"/>
      <c r="TQT12" s="76"/>
      <c r="TQU12" s="77"/>
      <c r="TQV12" s="76"/>
      <c r="TQW12" s="79"/>
      <c r="TQX12" s="79"/>
      <c r="TQY12" s="79"/>
      <c r="TQZ12" s="80"/>
      <c r="TRA12" s="79"/>
      <c r="TRB12" s="79"/>
      <c r="TRC12" s="79"/>
      <c r="TRD12" s="79"/>
      <c r="TRE12" s="76"/>
      <c r="TRF12" s="76"/>
      <c r="TRG12" s="76"/>
      <c r="TRH12" s="77"/>
      <c r="TRI12" s="76"/>
      <c r="TRJ12" s="79"/>
      <c r="TRK12" s="79"/>
      <c r="TRL12" s="79"/>
      <c r="TRM12" s="80"/>
      <c r="TRN12" s="79"/>
      <c r="TRO12" s="79"/>
      <c r="TRP12" s="79"/>
      <c r="TRQ12" s="79"/>
      <c r="TRR12" s="76"/>
      <c r="TRS12" s="76"/>
      <c r="TRT12" s="76"/>
      <c r="TRU12" s="77"/>
      <c r="TRV12" s="76"/>
      <c r="TRW12" s="79"/>
      <c r="TRX12" s="79"/>
      <c r="TRY12" s="79"/>
      <c r="TRZ12" s="80"/>
      <c r="TSA12" s="79"/>
      <c r="TSB12" s="79"/>
      <c r="TSC12" s="79"/>
      <c r="TSD12" s="79"/>
      <c r="TSE12" s="76"/>
      <c r="TSF12" s="76"/>
      <c r="TSG12" s="76"/>
      <c r="TSH12" s="77"/>
      <c r="TSI12" s="76"/>
      <c r="TSJ12" s="79"/>
      <c r="TSK12" s="79"/>
      <c r="TSL12" s="79"/>
      <c r="TSM12" s="80"/>
      <c r="TSN12" s="79"/>
      <c r="TSO12" s="79"/>
      <c r="TSP12" s="79"/>
      <c r="TSQ12" s="79"/>
      <c r="TSR12" s="76"/>
      <c r="TSS12" s="76"/>
      <c r="TST12" s="76"/>
      <c r="TSU12" s="77"/>
      <c r="TSV12" s="76"/>
      <c r="TSW12" s="79"/>
      <c r="TSX12" s="79"/>
      <c r="TSY12" s="79"/>
      <c r="TSZ12" s="80"/>
      <c r="TTA12" s="79"/>
      <c r="TTB12" s="79"/>
      <c r="TTC12" s="79"/>
      <c r="TTD12" s="79"/>
      <c r="TTE12" s="76"/>
      <c r="TTF12" s="76"/>
      <c r="TTG12" s="76"/>
      <c r="TTH12" s="77"/>
      <c r="TTI12" s="76"/>
      <c r="TTJ12" s="79"/>
      <c r="TTK12" s="79"/>
      <c r="TTL12" s="79"/>
      <c r="TTM12" s="80"/>
      <c r="TTN12" s="79"/>
      <c r="TTO12" s="79"/>
      <c r="TTP12" s="79"/>
      <c r="TTQ12" s="79"/>
      <c r="TTR12" s="76"/>
      <c r="TTS12" s="76"/>
      <c r="TTT12" s="76"/>
      <c r="TTU12" s="77"/>
      <c r="TTV12" s="76"/>
      <c r="TTW12" s="79"/>
      <c r="TTX12" s="79"/>
      <c r="TTY12" s="79"/>
      <c r="TTZ12" s="80"/>
      <c r="TUA12" s="79"/>
      <c r="TUB12" s="79"/>
      <c r="TUC12" s="79"/>
      <c r="TUD12" s="79"/>
      <c r="TUE12" s="76"/>
      <c r="TUF12" s="76"/>
      <c r="TUG12" s="76"/>
      <c r="TUH12" s="77"/>
      <c r="TUI12" s="76"/>
      <c r="TUJ12" s="79"/>
      <c r="TUK12" s="79"/>
      <c r="TUL12" s="79"/>
      <c r="TUM12" s="80"/>
      <c r="TUN12" s="79"/>
      <c r="TUO12" s="79"/>
      <c r="TUP12" s="79"/>
      <c r="TUQ12" s="79"/>
      <c r="TUR12" s="76"/>
      <c r="TUS12" s="76"/>
      <c r="TUT12" s="76"/>
      <c r="TUU12" s="77"/>
      <c r="TUV12" s="76"/>
      <c r="TUW12" s="79"/>
      <c r="TUX12" s="79"/>
      <c r="TUY12" s="79"/>
      <c r="TUZ12" s="80"/>
      <c r="TVA12" s="79"/>
      <c r="TVB12" s="79"/>
      <c r="TVC12" s="79"/>
      <c r="TVD12" s="79"/>
      <c r="TVE12" s="76"/>
      <c r="TVF12" s="76"/>
      <c r="TVG12" s="76"/>
      <c r="TVH12" s="77"/>
      <c r="TVI12" s="76"/>
      <c r="TVJ12" s="79"/>
      <c r="TVK12" s="79"/>
      <c r="TVL12" s="79"/>
      <c r="TVM12" s="80"/>
      <c r="TVN12" s="79"/>
      <c r="TVO12" s="79"/>
      <c r="TVP12" s="79"/>
      <c r="TVQ12" s="79"/>
      <c r="TVR12" s="76"/>
      <c r="TVS12" s="76"/>
      <c r="TVT12" s="76"/>
      <c r="TVU12" s="77"/>
      <c r="TVV12" s="76"/>
      <c r="TVW12" s="79"/>
      <c r="TVX12" s="79"/>
      <c r="TVY12" s="79"/>
      <c r="TVZ12" s="80"/>
      <c r="TWA12" s="79"/>
      <c r="TWB12" s="79"/>
      <c r="TWC12" s="79"/>
      <c r="TWD12" s="79"/>
      <c r="TWE12" s="76"/>
      <c r="TWF12" s="76"/>
      <c r="TWG12" s="76"/>
      <c r="TWH12" s="77"/>
      <c r="TWI12" s="76"/>
      <c r="TWJ12" s="79"/>
      <c r="TWK12" s="79"/>
      <c r="TWL12" s="79"/>
      <c r="TWM12" s="80"/>
      <c r="TWN12" s="79"/>
      <c r="TWO12" s="79"/>
      <c r="TWP12" s="79"/>
      <c r="TWQ12" s="79"/>
      <c r="TWR12" s="76"/>
      <c r="TWS12" s="76"/>
      <c r="TWT12" s="76"/>
      <c r="TWU12" s="77"/>
      <c r="TWV12" s="76"/>
      <c r="TWW12" s="79"/>
      <c r="TWX12" s="79"/>
      <c r="TWY12" s="79"/>
      <c r="TWZ12" s="80"/>
      <c r="TXA12" s="79"/>
      <c r="TXB12" s="79"/>
      <c r="TXC12" s="79"/>
      <c r="TXD12" s="79"/>
      <c r="TXE12" s="76"/>
      <c r="TXF12" s="76"/>
      <c r="TXG12" s="76"/>
      <c r="TXH12" s="77"/>
      <c r="TXI12" s="76"/>
      <c r="TXJ12" s="79"/>
      <c r="TXK12" s="79"/>
      <c r="TXL12" s="79"/>
      <c r="TXM12" s="80"/>
      <c r="TXN12" s="79"/>
      <c r="TXO12" s="79"/>
      <c r="TXP12" s="79"/>
      <c r="TXQ12" s="79"/>
      <c r="TXR12" s="76"/>
      <c r="TXS12" s="76"/>
      <c r="TXT12" s="76"/>
      <c r="TXU12" s="77"/>
      <c r="TXV12" s="76"/>
      <c r="TXW12" s="79"/>
      <c r="TXX12" s="79"/>
      <c r="TXY12" s="79"/>
      <c r="TXZ12" s="80"/>
      <c r="TYA12" s="79"/>
      <c r="TYB12" s="79"/>
      <c r="TYC12" s="79"/>
      <c r="TYD12" s="79"/>
      <c r="TYE12" s="76"/>
      <c r="TYF12" s="76"/>
      <c r="TYG12" s="76"/>
      <c r="TYH12" s="77"/>
      <c r="TYI12" s="76"/>
      <c r="TYJ12" s="79"/>
      <c r="TYK12" s="79"/>
      <c r="TYL12" s="79"/>
      <c r="TYM12" s="80"/>
      <c r="TYN12" s="79"/>
      <c r="TYO12" s="79"/>
      <c r="TYP12" s="79"/>
      <c r="TYQ12" s="79"/>
      <c r="TYR12" s="76"/>
      <c r="TYS12" s="76"/>
      <c r="TYT12" s="76"/>
      <c r="TYU12" s="77"/>
      <c r="TYV12" s="76"/>
      <c r="TYW12" s="79"/>
      <c r="TYX12" s="79"/>
      <c r="TYY12" s="79"/>
      <c r="TYZ12" s="80"/>
      <c r="TZA12" s="79"/>
      <c r="TZB12" s="79"/>
      <c r="TZC12" s="79"/>
      <c r="TZD12" s="79"/>
      <c r="TZE12" s="76"/>
      <c r="TZF12" s="76"/>
      <c r="TZG12" s="76"/>
      <c r="TZH12" s="77"/>
      <c r="TZI12" s="76"/>
      <c r="TZJ12" s="79"/>
      <c r="TZK12" s="79"/>
      <c r="TZL12" s="79"/>
      <c r="TZM12" s="80"/>
      <c r="TZN12" s="79"/>
      <c r="TZO12" s="79"/>
      <c r="TZP12" s="79"/>
      <c r="TZQ12" s="79"/>
      <c r="TZR12" s="76"/>
      <c r="TZS12" s="76"/>
      <c r="TZT12" s="76"/>
      <c r="TZU12" s="77"/>
      <c r="TZV12" s="76"/>
      <c r="TZW12" s="79"/>
      <c r="TZX12" s="79"/>
      <c r="TZY12" s="79"/>
      <c r="TZZ12" s="80"/>
      <c r="UAA12" s="79"/>
      <c r="UAB12" s="79"/>
      <c r="UAC12" s="79"/>
      <c r="UAD12" s="79"/>
      <c r="UAE12" s="76"/>
      <c r="UAF12" s="76"/>
      <c r="UAG12" s="76"/>
      <c r="UAH12" s="77"/>
      <c r="UAI12" s="76"/>
      <c r="UAJ12" s="79"/>
      <c r="UAK12" s="79"/>
      <c r="UAL12" s="79"/>
      <c r="UAM12" s="80"/>
      <c r="UAN12" s="79"/>
      <c r="UAO12" s="79"/>
      <c r="UAP12" s="79"/>
      <c r="UAQ12" s="79"/>
      <c r="UAR12" s="76"/>
      <c r="UAS12" s="76"/>
      <c r="UAT12" s="76"/>
      <c r="UAU12" s="77"/>
      <c r="UAV12" s="76"/>
      <c r="UAW12" s="79"/>
      <c r="UAX12" s="79"/>
      <c r="UAY12" s="79"/>
      <c r="UAZ12" s="80"/>
      <c r="UBA12" s="79"/>
      <c r="UBB12" s="79"/>
      <c r="UBC12" s="79"/>
      <c r="UBD12" s="79"/>
      <c r="UBE12" s="76"/>
      <c r="UBF12" s="76"/>
      <c r="UBG12" s="76"/>
      <c r="UBH12" s="77"/>
      <c r="UBI12" s="76"/>
      <c r="UBJ12" s="79"/>
      <c r="UBK12" s="79"/>
      <c r="UBL12" s="79"/>
      <c r="UBM12" s="80"/>
      <c r="UBN12" s="79"/>
      <c r="UBO12" s="79"/>
      <c r="UBP12" s="79"/>
      <c r="UBQ12" s="79"/>
      <c r="UBR12" s="76"/>
      <c r="UBS12" s="76"/>
      <c r="UBT12" s="76"/>
      <c r="UBU12" s="77"/>
      <c r="UBV12" s="76"/>
      <c r="UBW12" s="79"/>
      <c r="UBX12" s="79"/>
      <c r="UBY12" s="79"/>
      <c r="UBZ12" s="80"/>
      <c r="UCA12" s="79"/>
      <c r="UCB12" s="79"/>
      <c r="UCC12" s="79"/>
      <c r="UCD12" s="79"/>
      <c r="UCE12" s="76"/>
      <c r="UCF12" s="76"/>
      <c r="UCG12" s="76"/>
      <c r="UCH12" s="77"/>
      <c r="UCI12" s="76"/>
      <c r="UCJ12" s="79"/>
      <c r="UCK12" s="79"/>
      <c r="UCL12" s="79"/>
      <c r="UCM12" s="80"/>
      <c r="UCN12" s="79"/>
      <c r="UCO12" s="79"/>
      <c r="UCP12" s="79"/>
      <c r="UCQ12" s="79"/>
      <c r="UCR12" s="76"/>
      <c r="UCS12" s="76"/>
      <c r="UCT12" s="76"/>
      <c r="UCU12" s="77"/>
      <c r="UCV12" s="76"/>
      <c r="UCW12" s="79"/>
      <c r="UCX12" s="79"/>
      <c r="UCY12" s="79"/>
      <c r="UCZ12" s="80"/>
      <c r="UDA12" s="79"/>
      <c r="UDB12" s="79"/>
      <c r="UDC12" s="79"/>
      <c r="UDD12" s="79"/>
      <c r="UDE12" s="76"/>
      <c r="UDF12" s="76"/>
      <c r="UDG12" s="76"/>
      <c r="UDH12" s="77"/>
      <c r="UDI12" s="76"/>
      <c r="UDJ12" s="79"/>
      <c r="UDK12" s="79"/>
      <c r="UDL12" s="79"/>
      <c r="UDM12" s="80"/>
      <c r="UDN12" s="79"/>
      <c r="UDO12" s="79"/>
      <c r="UDP12" s="79"/>
      <c r="UDQ12" s="79"/>
      <c r="UDR12" s="76"/>
      <c r="UDS12" s="76"/>
      <c r="UDT12" s="76"/>
      <c r="UDU12" s="77"/>
      <c r="UDV12" s="76"/>
      <c r="UDW12" s="79"/>
      <c r="UDX12" s="79"/>
      <c r="UDY12" s="79"/>
      <c r="UDZ12" s="80"/>
      <c r="UEA12" s="79"/>
      <c r="UEB12" s="79"/>
      <c r="UEC12" s="79"/>
      <c r="UED12" s="79"/>
      <c r="UEE12" s="76"/>
      <c r="UEF12" s="76"/>
      <c r="UEG12" s="76"/>
      <c r="UEH12" s="77"/>
      <c r="UEI12" s="76"/>
      <c r="UEJ12" s="79"/>
      <c r="UEK12" s="79"/>
      <c r="UEL12" s="79"/>
      <c r="UEM12" s="80"/>
      <c r="UEN12" s="79"/>
      <c r="UEO12" s="79"/>
      <c r="UEP12" s="79"/>
      <c r="UEQ12" s="79"/>
      <c r="UER12" s="76"/>
      <c r="UES12" s="76"/>
      <c r="UET12" s="76"/>
      <c r="UEU12" s="77"/>
      <c r="UEV12" s="76"/>
      <c r="UEW12" s="79"/>
      <c r="UEX12" s="79"/>
      <c r="UEY12" s="79"/>
      <c r="UEZ12" s="80"/>
      <c r="UFA12" s="79"/>
      <c r="UFB12" s="79"/>
      <c r="UFC12" s="79"/>
      <c r="UFD12" s="79"/>
      <c r="UFE12" s="76"/>
      <c r="UFF12" s="76"/>
      <c r="UFG12" s="76"/>
      <c r="UFH12" s="77"/>
      <c r="UFI12" s="76"/>
      <c r="UFJ12" s="79"/>
      <c r="UFK12" s="79"/>
      <c r="UFL12" s="79"/>
      <c r="UFM12" s="80"/>
      <c r="UFN12" s="79"/>
      <c r="UFO12" s="79"/>
      <c r="UFP12" s="79"/>
      <c r="UFQ12" s="79"/>
      <c r="UFR12" s="76"/>
      <c r="UFS12" s="76"/>
      <c r="UFT12" s="76"/>
      <c r="UFU12" s="77"/>
      <c r="UFV12" s="76"/>
      <c r="UFW12" s="79"/>
      <c r="UFX12" s="79"/>
      <c r="UFY12" s="79"/>
      <c r="UFZ12" s="80"/>
      <c r="UGA12" s="79"/>
      <c r="UGB12" s="79"/>
      <c r="UGC12" s="79"/>
      <c r="UGD12" s="79"/>
      <c r="UGE12" s="76"/>
      <c r="UGF12" s="76"/>
      <c r="UGG12" s="76"/>
      <c r="UGH12" s="77"/>
      <c r="UGI12" s="76"/>
      <c r="UGJ12" s="79"/>
      <c r="UGK12" s="79"/>
      <c r="UGL12" s="79"/>
      <c r="UGM12" s="80"/>
      <c r="UGN12" s="79"/>
      <c r="UGO12" s="79"/>
      <c r="UGP12" s="79"/>
      <c r="UGQ12" s="79"/>
      <c r="UGR12" s="76"/>
      <c r="UGS12" s="76"/>
      <c r="UGT12" s="76"/>
      <c r="UGU12" s="77"/>
      <c r="UGV12" s="76"/>
      <c r="UGW12" s="79"/>
      <c r="UGX12" s="79"/>
      <c r="UGY12" s="79"/>
      <c r="UGZ12" s="80"/>
      <c r="UHA12" s="79"/>
      <c r="UHB12" s="79"/>
      <c r="UHC12" s="79"/>
      <c r="UHD12" s="79"/>
      <c r="UHE12" s="76"/>
      <c r="UHF12" s="76"/>
      <c r="UHG12" s="76"/>
      <c r="UHH12" s="77"/>
      <c r="UHI12" s="76"/>
      <c r="UHJ12" s="79"/>
      <c r="UHK12" s="79"/>
      <c r="UHL12" s="79"/>
      <c r="UHM12" s="80"/>
      <c r="UHN12" s="79"/>
      <c r="UHO12" s="79"/>
      <c r="UHP12" s="79"/>
      <c r="UHQ12" s="79"/>
      <c r="UHR12" s="76"/>
      <c r="UHS12" s="76"/>
      <c r="UHT12" s="76"/>
      <c r="UHU12" s="77"/>
      <c r="UHV12" s="76"/>
      <c r="UHW12" s="79"/>
      <c r="UHX12" s="79"/>
      <c r="UHY12" s="79"/>
      <c r="UHZ12" s="80"/>
      <c r="UIA12" s="79"/>
      <c r="UIB12" s="79"/>
      <c r="UIC12" s="79"/>
      <c r="UID12" s="79"/>
      <c r="UIE12" s="76"/>
      <c r="UIF12" s="76"/>
      <c r="UIG12" s="76"/>
      <c r="UIH12" s="77"/>
      <c r="UII12" s="76"/>
      <c r="UIJ12" s="79"/>
      <c r="UIK12" s="79"/>
      <c r="UIL12" s="79"/>
      <c r="UIM12" s="80"/>
      <c r="UIN12" s="79"/>
      <c r="UIO12" s="79"/>
      <c r="UIP12" s="79"/>
      <c r="UIQ12" s="79"/>
      <c r="UIR12" s="76"/>
      <c r="UIS12" s="76"/>
      <c r="UIT12" s="76"/>
      <c r="UIU12" s="77"/>
      <c r="UIV12" s="76"/>
      <c r="UIW12" s="79"/>
      <c r="UIX12" s="79"/>
      <c r="UIY12" s="79"/>
      <c r="UIZ12" s="80"/>
      <c r="UJA12" s="79"/>
      <c r="UJB12" s="79"/>
      <c r="UJC12" s="79"/>
      <c r="UJD12" s="79"/>
      <c r="UJE12" s="76"/>
      <c r="UJF12" s="76"/>
      <c r="UJG12" s="76"/>
      <c r="UJH12" s="77"/>
      <c r="UJI12" s="76"/>
      <c r="UJJ12" s="79"/>
      <c r="UJK12" s="79"/>
      <c r="UJL12" s="79"/>
      <c r="UJM12" s="80"/>
      <c r="UJN12" s="79"/>
      <c r="UJO12" s="79"/>
      <c r="UJP12" s="79"/>
      <c r="UJQ12" s="79"/>
      <c r="UJR12" s="76"/>
      <c r="UJS12" s="76"/>
      <c r="UJT12" s="76"/>
      <c r="UJU12" s="77"/>
      <c r="UJV12" s="76"/>
      <c r="UJW12" s="79"/>
      <c r="UJX12" s="79"/>
      <c r="UJY12" s="79"/>
      <c r="UJZ12" s="80"/>
      <c r="UKA12" s="79"/>
      <c r="UKB12" s="79"/>
      <c r="UKC12" s="79"/>
      <c r="UKD12" s="79"/>
      <c r="UKE12" s="76"/>
      <c r="UKF12" s="76"/>
      <c r="UKG12" s="76"/>
      <c r="UKH12" s="77"/>
      <c r="UKI12" s="76"/>
      <c r="UKJ12" s="79"/>
      <c r="UKK12" s="79"/>
      <c r="UKL12" s="79"/>
      <c r="UKM12" s="80"/>
      <c r="UKN12" s="79"/>
      <c r="UKO12" s="79"/>
      <c r="UKP12" s="79"/>
      <c r="UKQ12" s="79"/>
      <c r="UKR12" s="76"/>
      <c r="UKS12" s="76"/>
      <c r="UKT12" s="76"/>
      <c r="UKU12" s="77"/>
      <c r="UKV12" s="76"/>
      <c r="UKW12" s="79"/>
      <c r="UKX12" s="79"/>
      <c r="UKY12" s="79"/>
      <c r="UKZ12" s="80"/>
      <c r="ULA12" s="79"/>
      <c r="ULB12" s="79"/>
      <c r="ULC12" s="79"/>
      <c r="ULD12" s="79"/>
      <c r="ULE12" s="76"/>
      <c r="ULF12" s="76"/>
      <c r="ULG12" s="76"/>
      <c r="ULH12" s="77"/>
      <c r="ULI12" s="76"/>
      <c r="ULJ12" s="79"/>
      <c r="ULK12" s="79"/>
      <c r="ULL12" s="79"/>
      <c r="ULM12" s="80"/>
      <c r="ULN12" s="79"/>
      <c r="ULO12" s="79"/>
      <c r="ULP12" s="79"/>
      <c r="ULQ12" s="79"/>
      <c r="ULR12" s="76"/>
      <c r="ULS12" s="76"/>
      <c r="ULT12" s="76"/>
      <c r="ULU12" s="77"/>
      <c r="ULV12" s="76"/>
      <c r="ULW12" s="79"/>
      <c r="ULX12" s="79"/>
      <c r="ULY12" s="79"/>
      <c r="ULZ12" s="80"/>
      <c r="UMA12" s="79"/>
      <c r="UMB12" s="79"/>
      <c r="UMC12" s="79"/>
      <c r="UMD12" s="79"/>
      <c r="UME12" s="76"/>
      <c r="UMF12" s="76"/>
      <c r="UMG12" s="76"/>
      <c r="UMH12" s="77"/>
      <c r="UMI12" s="76"/>
      <c r="UMJ12" s="79"/>
      <c r="UMK12" s="79"/>
      <c r="UML12" s="79"/>
      <c r="UMM12" s="80"/>
      <c r="UMN12" s="79"/>
      <c r="UMO12" s="79"/>
      <c r="UMP12" s="79"/>
      <c r="UMQ12" s="79"/>
      <c r="UMR12" s="76"/>
      <c r="UMS12" s="76"/>
      <c r="UMT12" s="76"/>
      <c r="UMU12" s="77"/>
      <c r="UMV12" s="76"/>
      <c r="UMW12" s="79"/>
      <c r="UMX12" s="79"/>
      <c r="UMY12" s="79"/>
      <c r="UMZ12" s="80"/>
      <c r="UNA12" s="79"/>
      <c r="UNB12" s="79"/>
      <c r="UNC12" s="79"/>
      <c r="UND12" s="79"/>
      <c r="UNE12" s="76"/>
      <c r="UNF12" s="76"/>
      <c r="UNG12" s="76"/>
      <c r="UNH12" s="77"/>
      <c r="UNI12" s="76"/>
      <c r="UNJ12" s="79"/>
      <c r="UNK12" s="79"/>
      <c r="UNL12" s="79"/>
      <c r="UNM12" s="80"/>
      <c r="UNN12" s="79"/>
      <c r="UNO12" s="79"/>
      <c r="UNP12" s="79"/>
      <c r="UNQ12" s="79"/>
      <c r="UNR12" s="76"/>
      <c r="UNS12" s="76"/>
      <c r="UNT12" s="76"/>
      <c r="UNU12" s="77"/>
      <c r="UNV12" s="76"/>
      <c r="UNW12" s="79"/>
      <c r="UNX12" s="79"/>
      <c r="UNY12" s="79"/>
      <c r="UNZ12" s="80"/>
      <c r="UOA12" s="79"/>
      <c r="UOB12" s="79"/>
      <c r="UOC12" s="79"/>
      <c r="UOD12" s="79"/>
      <c r="UOE12" s="76"/>
      <c r="UOF12" s="76"/>
      <c r="UOG12" s="76"/>
      <c r="UOH12" s="77"/>
      <c r="UOI12" s="76"/>
      <c r="UOJ12" s="79"/>
      <c r="UOK12" s="79"/>
      <c r="UOL12" s="79"/>
      <c r="UOM12" s="80"/>
      <c r="UON12" s="79"/>
      <c r="UOO12" s="79"/>
      <c r="UOP12" s="79"/>
      <c r="UOQ12" s="79"/>
      <c r="UOR12" s="76"/>
      <c r="UOS12" s="76"/>
      <c r="UOT12" s="76"/>
      <c r="UOU12" s="77"/>
      <c r="UOV12" s="76"/>
      <c r="UOW12" s="79"/>
      <c r="UOX12" s="79"/>
      <c r="UOY12" s="79"/>
      <c r="UOZ12" s="80"/>
      <c r="UPA12" s="79"/>
      <c r="UPB12" s="79"/>
      <c r="UPC12" s="79"/>
      <c r="UPD12" s="79"/>
      <c r="UPE12" s="76"/>
      <c r="UPF12" s="76"/>
      <c r="UPG12" s="76"/>
      <c r="UPH12" s="77"/>
      <c r="UPI12" s="76"/>
      <c r="UPJ12" s="79"/>
      <c r="UPK12" s="79"/>
      <c r="UPL12" s="79"/>
      <c r="UPM12" s="80"/>
      <c r="UPN12" s="79"/>
      <c r="UPO12" s="79"/>
      <c r="UPP12" s="79"/>
      <c r="UPQ12" s="79"/>
      <c r="UPR12" s="76"/>
      <c r="UPS12" s="76"/>
      <c r="UPT12" s="76"/>
      <c r="UPU12" s="77"/>
      <c r="UPV12" s="76"/>
      <c r="UPW12" s="79"/>
      <c r="UPX12" s="79"/>
      <c r="UPY12" s="79"/>
      <c r="UPZ12" s="80"/>
      <c r="UQA12" s="79"/>
      <c r="UQB12" s="79"/>
      <c r="UQC12" s="79"/>
      <c r="UQD12" s="79"/>
      <c r="UQE12" s="76"/>
      <c r="UQF12" s="76"/>
      <c r="UQG12" s="76"/>
      <c r="UQH12" s="77"/>
      <c r="UQI12" s="76"/>
      <c r="UQJ12" s="79"/>
      <c r="UQK12" s="79"/>
      <c r="UQL12" s="79"/>
      <c r="UQM12" s="80"/>
      <c r="UQN12" s="79"/>
      <c r="UQO12" s="79"/>
      <c r="UQP12" s="79"/>
      <c r="UQQ12" s="79"/>
      <c r="UQR12" s="76"/>
      <c r="UQS12" s="76"/>
      <c r="UQT12" s="76"/>
      <c r="UQU12" s="77"/>
      <c r="UQV12" s="76"/>
      <c r="UQW12" s="79"/>
      <c r="UQX12" s="79"/>
      <c r="UQY12" s="79"/>
      <c r="UQZ12" s="80"/>
      <c r="URA12" s="79"/>
      <c r="URB12" s="79"/>
      <c r="URC12" s="79"/>
      <c r="URD12" s="79"/>
      <c r="URE12" s="76"/>
      <c r="URF12" s="76"/>
      <c r="URG12" s="76"/>
      <c r="URH12" s="77"/>
      <c r="URI12" s="76"/>
      <c r="URJ12" s="79"/>
      <c r="URK12" s="79"/>
      <c r="URL12" s="79"/>
      <c r="URM12" s="80"/>
      <c r="URN12" s="79"/>
      <c r="URO12" s="79"/>
      <c r="URP12" s="79"/>
      <c r="URQ12" s="79"/>
      <c r="URR12" s="76"/>
      <c r="URS12" s="76"/>
      <c r="URT12" s="76"/>
      <c r="URU12" s="77"/>
      <c r="URV12" s="76"/>
      <c r="URW12" s="79"/>
      <c r="URX12" s="79"/>
      <c r="URY12" s="79"/>
      <c r="URZ12" s="80"/>
      <c r="USA12" s="79"/>
      <c r="USB12" s="79"/>
      <c r="USC12" s="79"/>
      <c r="USD12" s="79"/>
      <c r="USE12" s="76"/>
      <c r="USF12" s="76"/>
      <c r="USG12" s="76"/>
      <c r="USH12" s="77"/>
      <c r="USI12" s="76"/>
      <c r="USJ12" s="79"/>
      <c r="USK12" s="79"/>
      <c r="USL12" s="79"/>
      <c r="USM12" s="80"/>
      <c r="USN12" s="79"/>
      <c r="USO12" s="79"/>
      <c r="USP12" s="79"/>
      <c r="USQ12" s="79"/>
      <c r="USR12" s="76"/>
      <c r="USS12" s="76"/>
      <c r="UST12" s="76"/>
      <c r="USU12" s="77"/>
      <c r="USV12" s="76"/>
      <c r="USW12" s="79"/>
      <c r="USX12" s="79"/>
      <c r="USY12" s="79"/>
      <c r="USZ12" s="80"/>
      <c r="UTA12" s="79"/>
      <c r="UTB12" s="79"/>
      <c r="UTC12" s="79"/>
      <c r="UTD12" s="79"/>
      <c r="UTE12" s="76"/>
      <c r="UTF12" s="76"/>
      <c r="UTG12" s="76"/>
      <c r="UTH12" s="77"/>
      <c r="UTI12" s="76"/>
      <c r="UTJ12" s="79"/>
      <c r="UTK12" s="79"/>
      <c r="UTL12" s="79"/>
      <c r="UTM12" s="80"/>
      <c r="UTN12" s="79"/>
      <c r="UTO12" s="79"/>
      <c r="UTP12" s="79"/>
      <c r="UTQ12" s="79"/>
      <c r="UTR12" s="76"/>
      <c r="UTS12" s="76"/>
      <c r="UTT12" s="76"/>
      <c r="UTU12" s="77"/>
      <c r="UTV12" s="76"/>
      <c r="UTW12" s="79"/>
      <c r="UTX12" s="79"/>
      <c r="UTY12" s="79"/>
      <c r="UTZ12" s="80"/>
      <c r="UUA12" s="79"/>
      <c r="UUB12" s="79"/>
      <c r="UUC12" s="79"/>
      <c r="UUD12" s="79"/>
      <c r="UUE12" s="76"/>
      <c r="UUF12" s="76"/>
      <c r="UUG12" s="76"/>
      <c r="UUH12" s="77"/>
      <c r="UUI12" s="76"/>
      <c r="UUJ12" s="79"/>
      <c r="UUK12" s="79"/>
      <c r="UUL12" s="79"/>
      <c r="UUM12" s="80"/>
      <c r="UUN12" s="79"/>
      <c r="UUO12" s="79"/>
      <c r="UUP12" s="79"/>
      <c r="UUQ12" s="79"/>
      <c r="UUR12" s="76"/>
      <c r="UUS12" s="76"/>
      <c r="UUT12" s="76"/>
      <c r="UUU12" s="77"/>
      <c r="UUV12" s="76"/>
      <c r="UUW12" s="79"/>
      <c r="UUX12" s="79"/>
      <c r="UUY12" s="79"/>
      <c r="UUZ12" s="80"/>
      <c r="UVA12" s="79"/>
      <c r="UVB12" s="79"/>
      <c r="UVC12" s="79"/>
      <c r="UVD12" s="79"/>
      <c r="UVE12" s="76"/>
      <c r="UVF12" s="76"/>
      <c r="UVG12" s="76"/>
      <c r="UVH12" s="77"/>
      <c r="UVI12" s="76"/>
      <c r="UVJ12" s="79"/>
      <c r="UVK12" s="79"/>
      <c r="UVL12" s="79"/>
      <c r="UVM12" s="80"/>
      <c r="UVN12" s="79"/>
      <c r="UVO12" s="79"/>
      <c r="UVP12" s="79"/>
      <c r="UVQ12" s="79"/>
      <c r="UVR12" s="76"/>
      <c r="UVS12" s="76"/>
      <c r="UVT12" s="76"/>
      <c r="UVU12" s="77"/>
      <c r="UVV12" s="76"/>
      <c r="UVW12" s="79"/>
      <c r="UVX12" s="79"/>
      <c r="UVY12" s="79"/>
      <c r="UVZ12" s="80"/>
      <c r="UWA12" s="79"/>
      <c r="UWB12" s="79"/>
      <c r="UWC12" s="79"/>
      <c r="UWD12" s="79"/>
      <c r="UWE12" s="76"/>
      <c r="UWF12" s="76"/>
      <c r="UWG12" s="76"/>
      <c r="UWH12" s="77"/>
      <c r="UWI12" s="76"/>
      <c r="UWJ12" s="79"/>
      <c r="UWK12" s="79"/>
      <c r="UWL12" s="79"/>
      <c r="UWM12" s="80"/>
      <c r="UWN12" s="79"/>
      <c r="UWO12" s="79"/>
      <c r="UWP12" s="79"/>
      <c r="UWQ12" s="79"/>
      <c r="UWR12" s="76"/>
      <c r="UWS12" s="76"/>
      <c r="UWT12" s="76"/>
      <c r="UWU12" s="77"/>
    </row>
    <row r="13" spans="1:19 1025:14815" hidden="1">
      <c r="A13" s="273" t="s">
        <v>17</v>
      </c>
      <c r="B13" s="76" t="s">
        <v>171</v>
      </c>
      <c r="C13" s="76" t="s">
        <v>0</v>
      </c>
      <c r="D13" s="77">
        <v>45689</v>
      </c>
      <c r="E13" s="77">
        <v>45658</v>
      </c>
      <c r="F13" s="76" t="s">
        <v>298</v>
      </c>
      <c r="G13" s="78">
        <v>328472.90000000002</v>
      </c>
      <c r="H13" s="79">
        <v>367834.64</v>
      </c>
      <c r="I13" s="79">
        <f t="shared" si="6"/>
        <v>39361.739999999991</v>
      </c>
      <c r="J13" s="80">
        <f t="shared" si="7"/>
        <v>0.11983253412990839</v>
      </c>
      <c r="K13" s="80" t="s">
        <v>99</v>
      </c>
      <c r="L13" s="79"/>
      <c r="M13" s="79"/>
      <c r="N13" s="79">
        <f t="shared" si="2"/>
        <v>0</v>
      </c>
      <c r="O13" s="79">
        <v>368624.7</v>
      </c>
      <c r="P13" s="79">
        <f t="shared" si="8"/>
        <v>367834.64</v>
      </c>
      <c r="Q13" s="79">
        <f t="shared" si="4"/>
        <v>790.05999999999767</v>
      </c>
      <c r="R13" s="79">
        <f t="shared" si="9"/>
        <v>9480.7199999999721</v>
      </c>
      <c r="S13" s="274"/>
      <c r="AMK13" s="83"/>
      <c r="AML13" s="83"/>
      <c r="AMM13" s="84"/>
      <c r="AMN13" s="83"/>
      <c r="AMO13" s="83"/>
      <c r="AMP13" s="83"/>
      <c r="AMQ13" s="83"/>
      <c r="AMR13" s="85"/>
      <c r="AMS13" s="85"/>
      <c r="AMT13" s="85"/>
      <c r="AMU13" s="86"/>
      <c r="AMV13" s="85"/>
      <c r="AMW13" s="83"/>
      <c r="AMX13" s="83"/>
      <c r="AMY13" s="83"/>
      <c r="AMZ13" s="84"/>
      <c r="ANA13" s="83"/>
      <c r="ANB13" s="83"/>
      <c r="ANC13" s="83"/>
      <c r="AND13" s="83"/>
      <c r="ANE13" s="85"/>
      <c r="ANF13" s="85"/>
      <c r="ANG13" s="85"/>
      <c r="ANH13" s="86"/>
      <c r="ANI13" s="85"/>
      <c r="ANJ13" s="83"/>
      <c r="ANK13" s="83"/>
      <c r="ANL13" s="83"/>
      <c r="ANM13" s="84"/>
      <c r="ANN13" s="83"/>
      <c r="ANO13" s="83"/>
      <c r="ANP13" s="83"/>
      <c r="ANQ13" s="83"/>
      <c r="ANR13" s="85"/>
      <c r="ANS13" s="85"/>
      <c r="ANT13" s="85"/>
      <c r="ANU13" s="86"/>
      <c r="ANV13" s="85"/>
      <c r="ANW13" s="83"/>
      <c r="ANX13" s="83"/>
      <c r="ANY13" s="83"/>
      <c r="ANZ13" s="84"/>
      <c r="AOA13" s="83"/>
      <c r="AOB13" s="83"/>
      <c r="AOC13" s="83"/>
      <c r="AOD13" s="83"/>
      <c r="AOE13" s="85"/>
      <c r="AOF13" s="85"/>
      <c r="AOG13" s="85"/>
      <c r="AOH13" s="86"/>
      <c r="AOI13" s="85"/>
      <c r="AOJ13" s="83"/>
      <c r="AOK13" s="83"/>
      <c r="AOL13" s="83"/>
      <c r="AOM13" s="84"/>
      <c r="AON13" s="83"/>
      <c r="AOO13" s="83"/>
      <c r="AOP13" s="83"/>
      <c r="AOQ13" s="83"/>
      <c r="AOR13" s="85"/>
      <c r="AOS13" s="85"/>
      <c r="AOT13" s="85"/>
      <c r="AOU13" s="86"/>
      <c r="AOV13" s="85"/>
      <c r="AOW13" s="83"/>
      <c r="AOX13" s="83"/>
      <c r="AOY13" s="83"/>
      <c r="AOZ13" s="84"/>
      <c r="APA13" s="83"/>
      <c r="APB13" s="83"/>
      <c r="APC13" s="83"/>
      <c r="APD13" s="83"/>
      <c r="APE13" s="85"/>
      <c r="APF13" s="85"/>
      <c r="APG13" s="85"/>
      <c r="APH13" s="86"/>
      <c r="API13" s="85"/>
      <c r="APJ13" s="83"/>
      <c r="APK13" s="83"/>
      <c r="APL13" s="83"/>
      <c r="APM13" s="84"/>
      <c r="APN13" s="83"/>
      <c r="APO13" s="83"/>
      <c r="APP13" s="83"/>
      <c r="APQ13" s="83"/>
      <c r="APR13" s="85"/>
      <c r="APS13" s="85"/>
      <c r="APT13" s="85"/>
      <c r="APU13" s="86"/>
      <c r="APV13" s="85"/>
      <c r="APW13" s="83"/>
      <c r="APX13" s="83"/>
      <c r="APY13" s="83"/>
      <c r="APZ13" s="84"/>
      <c r="AQA13" s="83"/>
      <c r="AQB13" s="83"/>
      <c r="AQC13" s="83"/>
      <c r="AQD13" s="83"/>
      <c r="AQE13" s="85"/>
      <c r="AQF13" s="85"/>
      <c r="AQG13" s="85"/>
      <c r="AQH13" s="86"/>
      <c r="AQI13" s="85"/>
      <c r="AQJ13" s="83"/>
      <c r="AQK13" s="83"/>
      <c r="AQL13" s="83"/>
      <c r="AQM13" s="84"/>
      <c r="AQN13" s="83"/>
      <c r="AQO13" s="83"/>
      <c r="AQP13" s="83"/>
      <c r="AQQ13" s="83"/>
      <c r="AQR13" s="85"/>
      <c r="AQS13" s="85"/>
      <c r="AQT13" s="85"/>
      <c r="AQU13" s="86"/>
      <c r="AQV13" s="85"/>
      <c r="AQW13" s="83"/>
      <c r="AQX13" s="83"/>
      <c r="AQY13" s="83"/>
      <c r="AQZ13" s="84"/>
      <c r="ARA13" s="83"/>
      <c r="ARB13" s="83"/>
      <c r="ARC13" s="83"/>
      <c r="ARD13" s="83"/>
      <c r="ARE13" s="85"/>
      <c r="ARF13" s="85"/>
      <c r="ARG13" s="85"/>
      <c r="ARH13" s="86"/>
      <c r="ARI13" s="85"/>
      <c r="ARJ13" s="83"/>
      <c r="ARK13" s="83"/>
      <c r="ARL13" s="83"/>
      <c r="ARM13" s="84"/>
      <c r="ARN13" s="83"/>
      <c r="ARO13" s="83"/>
      <c r="ARP13" s="83"/>
      <c r="ARQ13" s="83"/>
      <c r="ARR13" s="85"/>
      <c r="ARS13" s="85"/>
      <c r="ART13" s="85"/>
      <c r="ARU13" s="86"/>
      <c r="ARV13" s="85"/>
      <c r="ARW13" s="83"/>
      <c r="ARX13" s="83"/>
      <c r="ARY13" s="83"/>
      <c r="ARZ13" s="84"/>
      <c r="ASA13" s="83"/>
      <c r="ASB13" s="83"/>
      <c r="ASC13" s="83"/>
      <c r="ASD13" s="83"/>
      <c r="ASE13" s="85"/>
      <c r="ASF13" s="85"/>
      <c r="ASG13" s="85"/>
      <c r="ASH13" s="86"/>
      <c r="ASI13" s="85"/>
      <c r="ASJ13" s="83"/>
      <c r="ASK13" s="83"/>
      <c r="ASL13" s="83"/>
      <c r="ASM13" s="84"/>
      <c r="ASN13" s="83"/>
      <c r="ASO13" s="83"/>
      <c r="ASP13" s="83"/>
      <c r="ASQ13" s="83"/>
      <c r="ASR13" s="85"/>
      <c r="ASS13" s="85"/>
      <c r="AST13" s="85"/>
      <c r="ASU13" s="86"/>
      <c r="ASV13" s="85"/>
      <c r="ASW13" s="83"/>
      <c r="ASX13" s="83"/>
      <c r="ASY13" s="83"/>
      <c r="ASZ13" s="84"/>
      <c r="ATA13" s="83"/>
      <c r="ATB13" s="83"/>
      <c r="ATC13" s="83"/>
      <c r="ATD13" s="83"/>
      <c r="ATE13" s="85"/>
      <c r="ATF13" s="85"/>
      <c r="ATG13" s="85"/>
      <c r="ATH13" s="86"/>
      <c r="ATI13" s="85"/>
      <c r="ATJ13" s="83"/>
      <c r="ATK13" s="83"/>
      <c r="ATL13" s="83"/>
      <c r="ATM13" s="84"/>
      <c r="ATN13" s="83"/>
      <c r="ATO13" s="83"/>
      <c r="ATP13" s="83"/>
      <c r="ATQ13" s="83"/>
      <c r="ATR13" s="85"/>
      <c r="ATS13" s="85"/>
      <c r="ATT13" s="85"/>
      <c r="ATU13" s="86"/>
      <c r="ATV13" s="85"/>
      <c r="ATW13" s="83"/>
      <c r="ATX13" s="83"/>
      <c r="ATY13" s="83"/>
      <c r="ATZ13" s="84"/>
      <c r="AUA13" s="83"/>
      <c r="AUB13" s="83"/>
      <c r="AUC13" s="83"/>
      <c r="AUD13" s="83"/>
      <c r="AUE13" s="85"/>
      <c r="AUF13" s="85"/>
      <c r="AUG13" s="85"/>
      <c r="AUH13" s="86"/>
      <c r="AUI13" s="85"/>
      <c r="AUJ13" s="83"/>
      <c r="AUK13" s="83"/>
      <c r="AUL13" s="83"/>
      <c r="AUM13" s="84"/>
      <c r="AUN13" s="83"/>
      <c r="AUO13" s="83"/>
      <c r="AUP13" s="83"/>
      <c r="AUQ13" s="83"/>
      <c r="AUR13" s="85"/>
      <c r="AUS13" s="85"/>
      <c r="AUT13" s="85"/>
      <c r="AUU13" s="86"/>
      <c r="AUV13" s="85"/>
      <c r="AUW13" s="83"/>
      <c r="AUX13" s="83"/>
      <c r="AUY13" s="83"/>
      <c r="AUZ13" s="84"/>
      <c r="AVA13" s="83"/>
      <c r="AVB13" s="83"/>
      <c r="AVC13" s="83"/>
      <c r="AVD13" s="83"/>
      <c r="AVE13" s="85"/>
      <c r="AVF13" s="85"/>
      <c r="AVG13" s="85"/>
      <c r="AVH13" s="86"/>
      <c r="AVI13" s="85"/>
      <c r="AVJ13" s="83"/>
      <c r="AVK13" s="83"/>
      <c r="AVL13" s="83"/>
      <c r="AVM13" s="84"/>
      <c r="AVN13" s="83"/>
      <c r="AVO13" s="83"/>
      <c r="AVP13" s="83"/>
      <c r="AVQ13" s="83"/>
      <c r="AVR13" s="85"/>
      <c r="AVS13" s="85"/>
      <c r="AVT13" s="85"/>
      <c r="AVU13" s="86"/>
      <c r="AVV13" s="85"/>
      <c r="AVW13" s="83"/>
      <c r="AVX13" s="83"/>
      <c r="AVY13" s="83"/>
      <c r="AVZ13" s="84"/>
      <c r="AWA13" s="83"/>
      <c r="AWB13" s="83"/>
      <c r="AWC13" s="83"/>
      <c r="AWD13" s="83"/>
      <c r="AWE13" s="85"/>
      <c r="AWF13" s="85"/>
      <c r="AWG13" s="85"/>
      <c r="AWH13" s="86"/>
      <c r="AWI13" s="85"/>
      <c r="AWJ13" s="83"/>
      <c r="AWK13" s="83"/>
      <c r="AWL13" s="83"/>
      <c r="AWM13" s="84"/>
      <c r="AWN13" s="83"/>
      <c r="AWO13" s="83"/>
      <c r="AWP13" s="83"/>
      <c r="AWQ13" s="83"/>
      <c r="AWR13" s="85"/>
      <c r="AWS13" s="85"/>
      <c r="AWT13" s="85"/>
      <c r="AWU13" s="86"/>
      <c r="AWV13" s="85"/>
      <c r="AWW13" s="83"/>
      <c r="AWX13" s="83"/>
      <c r="AWY13" s="83"/>
      <c r="AWZ13" s="84"/>
      <c r="AXA13" s="83"/>
      <c r="AXB13" s="83"/>
      <c r="AXC13" s="83"/>
      <c r="AXD13" s="83"/>
      <c r="AXE13" s="85"/>
      <c r="AXF13" s="85"/>
      <c r="AXG13" s="85"/>
      <c r="AXH13" s="86"/>
      <c r="AXI13" s="85"/>
      <c r="AXJ13" s="83"/>
      <c r="AXK13" s="83"/>
      <c r="AXL13" s="83"/>
      <c r="AXM13" s="84"/>
      <c r="AXN13" s="83"/>
      <c r="AXO13" s="83"/>
      <c r="AXP13" s="83"/>
      <c r="AXQ13" s="83"/>
      <c r="AXR13" s="85"/>
      <c r="AXS13" s="85"/>
      <c r="AXT13" s="85"/>
      <c r="AXU13" s="86"/>
      <c r="AXV13" s="85"/>
      <c r="AXW13" s="83"/>
      <c r="AXX13" s="83"/>
      <c r="AXY13" s="83"/>
      <c r="AXZ13" s="84"/>
      <c r="AYA13" s="83"/>
      <c r="AYB13" s="83"/>
      <c r="AYC13" s="83"/>
      <c r="AYD13" s="83"/>
      <c r="AYE13" s="85"/>
      <c r="AYF13" s="85"/>
      <c r="AYG13" s="85"/>
      <c r="AYH13" s="86"/>
      <c r="AYI13" s="85"/>
      <c r="AYJ13" s="83"/>
      <c r="AYK13" s="83"/>
      <c r="AYL13" s="83"/>
      <c r="AYM13" s="84"/>
      <c r="AYN13" s="83"/>
      <c r="AYO13" s="83"/>
      <c r="AYP13" s="83"/>
      <c r="AYQ13" s="83"/>
      <c r="AYR13" s="85"/>
      <c r="AYS13" s="85"/>
      <c r="AYT13" s="85"/>
      <c r="AYU13" s="86"/>
      <c r="AYV13" s="85"/>
      <c r="AYW13" s="83"/>
      <c r="AYX13" s="83"/>
      <c r="AYY13" s="83"/>
      <c r="AYZ13" s="84"/>
      <c r="AZA13" s="83"/>
      <c r="AZB13" s="83"/>
      <c r="AZC13" s="83"/>
      <c r="AZD13" s="83"/>
      <c r="AZE13" s="85"/>
      <c r="AZF13" s="85"/>
      <c r="AZG13" s="85"/>
      <c r="AZH13" s="86"/>
      <c r="AZI13" s="85"/>
      <c r="AZJ13" s="83"/>
      <c r="AZK13" s="83"/>
      <c r="AZL13" s="83"/>
      <c r="AZM13" s="84"/>
      <c r="AZN13" s="83"/>
      <c r="AZO13" s="83"/>
      <c r="AZP13" s="83"/>
      <c r="AZQ13" s="83"/>
      <c r="AZR13" s="85"/>
      <c r="AZS13" s="85"/>
      <c r="AZT13" s="85"/>
      <c r="AZU13" s="86"/>
      <c r="AZV13" s="85"/>
      <c r="AZW13" s="83"/>
      <c r="AZX13" s="83"/>
      <c r="AZY13" s="83"/>
      <c r="AZZ13" s="84"/>
      <c r="BAA13" s="83"/>
      <c r="BAB13" s="83"/>
      <c r="BAC13" s="83"/>
      <c r="BAD13" s="83"/>
      <c r="BAE13" s="85"/>
      <c r="BAF13" s="85"/>
      <c r="BAG13" s="85"/>
      <c r="BAH13" s="86"/>
      <c r="BAI13" s="85"/>
      <c r="BAJ13" s="83"/>
      <c r="BAK13" s="83"/>
      <c r="BAL13" s="83"/>
      <c r="BAM13" s="84"/>
      <c r="BAN13" s="83"/>
      <c r="BAO13" s="83"/>
      <c r="BAP13" s="83"/>
      <c r="BAQ13" s="83"/>
      <c r="BAR13" s="85"/>
      <c r="BAS13" s="85"/>
      <c r="BAT13" s="85"/>
      <c r="BAU13" s="86"/>
      <c r="BAV13" s="85"/>
      <c r="BAW13" s="83"/>
      <c r="BAX13" s="83"/>
      <c r="BAY13" s="83"/>
      <c r="BAZ13" s="84"/>
      <c r="BBA13" s="83"/>
      <c r="BBB13" s="83"/>
      <c r="BBC13" s="83"/>
      <c r="BBD13" s="83"/>
      <c r="BBE13" s="85"/>
      <c r="BBF13" s="85"/>
      <c r="BBG13" s="85"/>
      <c r="BBH13" s="86"/>
      <c r="BBI13" s="85"/>
      <c r="BBJ13" s="83"/>
      <c r="BBK13" s="83"/>
      <c r="BBL13" s="83"/>
      <c r="BBM13" s="84"/>
      <c r="BBN13" s="83"/>
      <c r="BBO13" s="83"/>
      <c r="BBP13" s="83"/>
      <c r="BBQ13" s="83"/>
      <c r="BBR13" s="85"/>
      <c r="BBS13" s="85"/>
      <c r="BBT13" s="85"/>
      <c r="BBU13" s="86"/>
      <c r="BBV13" s="85"/>
      <c r="BBW13" s="83"/>
      <c r="BBX13" s="83"/>
      <c r="BBY13" s="83"/>
      <c r="BBZ13" s="84"/>
      <c r="BCA13" s="83"/>
      <c r="BCB13" s="83"/>
      <c r="BCC13" s="83"/>
      <c r="BCD13" s="83"/>
      <c r="BCE13" s="85"/>
      <c r="BCF13" s="85"/>
      <c r="BCG13" s="85"/>
      <c r="BCH13" s="86"/>
      <c r="BCI13" s="85"/>
      <c r="BCJ13" s="83"/>
      <c r="BCK13" s="83"/>
      <c r="BCL13" s="83"/>
      <c r="BCM13" s="84"/>
      <c r="BCN13" s="83"/>
      <c r="BCO13" s="83"/>
      <c r="BCP13" s="83"/>
      <c r="BCQ13" s="83"/>
      <c r="BCR13" s="85"/>
      <c r="BCS13" s="85"/>
      <c r="BCT13" s="85"/>
      <c r="BCU13" s="86"/>
      <c r="BCV13" s="85"/>
      <c r="BCW13" s="83"/>
      <c r="BCX13" s="83"/>
      <c r="BCY13" s="83"/>
      <c r="BCZ13" s="84"/>
      <c r="BDA13" s="83"/>
      <c r="BDB13" s="83"/>
      <c r="BDC13" s="83"/>
      <c r="BDD13" s="83"/>
      <c r="BDE13" s="85"/>
      <c r="BDF13" s="85"/>
      <c r="BDG13" s="85"/>
      <c r="BDH13" s="86"/>
      <c r="BDI13" s="85"/>
      <c r="BDJ13" s="83"/>
      <c r="BDK13" s="83"/>
      <c r="BDL13" s="83"/>
      <c r="BDM13" s="84"/>
      <c r="BDN13" s="83"/>
      <c r="BDO13" s="83"/>
      <c r="BDP13" s="83"/>
      <c r="BDQ13" s="83"/>
      <c r="BDR13" s="85"/>
      <c r="BDS13" s="85"/>
      <c r="BDT13" s="85"/>
      <c r="BDU13" s="86"/>
      <c r="BDV13" s="85"/>
      <c r="BDW13" s="83"/>
      <c r="BDX13" s="83"/>
      <c r="BDY13" s="83"/>
      <c r="BDZ13" s="84"/>
      <c r="BEA13" s="83"/>
      <c r="BEB13" s="83"/>
      <c r="BEC13" s="83"/>
      <c r="BED13" s="83"/>
      <c r="BEE13" s="85"/>
      <c r="BEF13" s="85"/>
      <c r="BEG13" s="85"/>
      <c r="BEH13" s="86"/>
      <c r="BEI13" s="85"/>
      <c r="BEJ13" s="83"/>
      <c r="BEK13" s="83"/>
      <c r="BEL13" s="83"/>
      <c r="BEM13" s="84"/>
      <c r="BEN13" s="83"/>
      <c r="BEO13" s="83"/>
      <c r="BEP13" s="83"/>
      <c r="BEQ13" s="83"/>
      <c r="BER13" s="85"/>
      <c r="BES13" s="85"/>
      <c r="BET13" s="85"/>
      <c r="BEU13" s="86"/>
      <c r="BEV13" s="85"/>
      <c r="BEW13" s="83"/>
      <c r="BEX13" s="83"/>
      <c r="BEY13" s="83"/>
      <c r="BEZ13" s="84"/>
      <c r="BFA13" s="83"/>
      <c r="BFB13" s="83"/>
      <c r="BFC13" s="83"/>
      <c r="BFD13" s="83"/>
      <c r="BFE13" s="85"/>
      <c r="BFF13" s="85"/>
      <c r="BFG13" s="85"/>
      <c r="BFH13" s="86"/>
      <c r="BFI13" s="85"/>
      <c r="BFJ13" s="83"/>
      <c r="BFK13" s="83"/>
      <c r="BFL13" s="83"/>
      <c r="BFM13" s="84"/>
      <c r="BFN13" s="83"/>
      <c r="BFO13" s="83"/>
      <c r="BFP13" s="83"/>
      <c r="BFQ13" s="83"/>
      <c r="BFR13" s="85"/>
      <c r="BFS13" s="85"/>
      <c r="BFT13" s="85"/>
      <c r="BFU13" s="86"/>
      <c r="BFV13" s="85"/>
      <c r="BFW13" s="83"/>
      <c r="BFX13" s="83"/>
      <c r="BFY13" s="83"/>
      <c r="BFZ13" s="84"/>
      <c r="BGA13" s="83"/>
      <c r="BGB13" s="83"/>
      <c r="BGC13" s="83"/>
      <c r="BGD13" s="83"/>
      <c r="BGE13" s="85"/>
      <c r="BGF13" s="85"/>
      <c r="BGG13" s="85"/>
      <c r="BGH13" s="86"/>
      <c r="BGI13" s="85"/>
      <c r="BGJ13" s="83"/>
      <c r="BGK13" s="83"/>
      <c r="BGL13" s="83"/>
      <c r="BGM13" s="84"/>
      <c r="BGN13" s="83"/>
      <c r="BGO13" s="83"/>
      <c r="BGP13" s="83"/>
      <c r="BGQ13" s="83"/>
      <c r="BGR13" s="85"/>
      <c r="BGS13" s="85"/>
      <c r="BGT13" s="85"/>
      <c r="BGU13" s="86"/>
      <c r="BGV13" s="85"/>
      <c r="BGW13" s="83"/>
      <c r="BGX13" s="83"/>
      <c r="BGY13" s="83"/>
      <c r="BGZ13" s="84"/>
      <c r="BHA13" s="83"/>
      <c r="BHB13" s="83"/>
      <c r="BHC13" s="83"/>
      <c r="BHD13" s="83"/>
      <c r="BHE13" s="85"/>
      <c r="BHF13" s="85"/>
      <c r="BHG13" s="85"/>
      <c r="BHH13" s="86"/>
      <c r="BHI13" s="85"/>
      <c r="BHJ13" s="83"/>
      <c r="BHK13" s="83"/>
      <c r="BHL13" s="83"/>
      <c r="BHM13" s="84"/>
      <c r="BHN13" s="83"/>
      <c r="BHO13" s="83"/>
      <c r="BHP13" s="83"/>
      <c r="BHQ13" s="83"/>
      <c r="BHR13" s="85"/>
      <c r="BHS13" s="85"/>
      <c r="BHT13" s="85"/>
      <c r="BHU13" s="86"/>
      <c r="BHV13" s="85"/>
      <c r="BHW13" s="83"/>
      <c r="BHX13" s="83"/>
      <c r="BHY13" s="83"/>
      <c r="BHZ13" s="84"/>
      <c r="BIA13" s="83"/>
      <c r="BIB13" s="83"/>
      <c r="BIC13" s="83"/>
      <c r="BID13" s="83"/>
      <c r="BIE13" s="85"/>
      <c r="BIF13" s="85"/>
      <c r="BIG13" s="85"/>
      <c r="BIH13" s="86"/>
      <c r="BII13" s="85"/>
      <c r="BIJ13" s="83"/>
      <c r="BIK13" s="83"/>
      <c r="BIL13" s="83"/>
      <c r="BIM13" s="84"/>
      <c r="BIN13" s="83"/>
      <c r="BIO13" s="83"/>
      <c r="BIP13" s="83"/>
      <c r="BIQ13" s="83"/>
      <c r="BIR13" s="85"/>
      <c r="BIS13" s="85"/>
      <c r="BIT13" s="85"/>
      <c r="BIU13" s="86"/>
      <c r="BIV13" s="85"/>
      <c r="BIW13" s="83"/>
      <c r="BIX13" s="83"/>
      <c r="BIY13" s="83"/>
      <c r="BIZ13" s="84"/>
      <c r="BJA13" s="83"/>
      <c r="BJB13" s="83"/>
      <c r="BJC13" s="83"/>
      <c r="BJD13" s="83"/>
      <c r="BJE13" s="85"/>
      <c r="BJF13" s="85"/>
      <c r="BJG13" s="85"/>
      <c r="BJH13" s="86"/>
      <c r="BJI13" s="85"/>
      <c r="BJJ13" s="83"/>
      <c r="BJK13" s="83"/>
      <c r="BJL13" s="83"/>
      <c r="BJM13" s="84"/>
      <c r="BJN13" s="83"/>
      <c r="BJO13" s="83"/>
      <c r="BJP13" s="83"/>
      <c r="BJQ13" s="83"/>
      <c r="BJR13" s="85"/>
      <c r="BJS13" s="85"/>
      <c r="BJT13" s="85"/>
      <c r="BJU13" s="86"/>
      <c r="BJV13" s="85"/>
      <c r="BJW13" s="83"/>
      <c r="BJX13" s="83"/>
      <c r="BJY13" s="83"/>
      <c r="BJZ13" s="84"/>
      <c r="BKA13" s="83"/>
      <c r="BKB13" s="83"/>
      <c r="BKC13" s="83"/>
      <c r="BKD13" s="83"/>
      <c r="BKE13" s="85"/>
      <c r="BKF13" s="85"/>
      <c r="BKG13" s="85"/>
      <c r="BKH13" s="86"/>
      <c r="BKI13" s="85"/>
      <c r="BKJ13" s="83"/>
      <c r="BKK13" s="83"/>
      <c r="BKL13" s="83"/>
      <c r="BKM13" s="84"/>
      <c r="BKN13" s="83"/>
      <c r="BKO13" s="83"/>
      <c r="BKP13" s="83"/>
      <c r="BKQ13" s="83"/>
      <c r="BKR13" s="85"/>
      <c r="BKS13" s="85"/>
      <c r="BKT13" s="85"/>
      <c r="BKU13" s="86"/>
      <c r="BKV13" s="85"/>
      <c r="BKW13" s="83"/>
      <c r="BKX13" s="83"/>
      <c r="BKY13" s="83"/>
      <c r="BKZ13" s="84"/>
      <c r="BLA13" s="83"/>
      <c r="BLB13" s="83"/>
      <c r="BLC13" s="83"/>
      <c r="BLD13" s="83"/>
      <c r="BLE13" s="85"/>
      <c r="BLF13" s="85"/>
      <c r="BLG13" s="85"/>
      <c r="BLH13" s="86"/>
      <c r="BLI13" s="85"/>
      <c r="BLJ13" s="83"/>
      <c r="BLK13" s="83"/>
      <c r="BLL13" s="83"/>
      <c r="BLM13" s="84"/>
      <c r="BLN13" s="83"/>
      <c r="BLO13" s="83"/>
      <c r="BLP13" s="83"/>
      <c r="BLQ13" s="83"/>
      <c r="BLR13" s="85"/>
      <c r="BLS13" s="85"/>
      <c r="BLT13" s="85"/>
      <c r="BLU13" s="86"/>
      <c r="BLV13" s="85"/>
      <c r="BLW13" s="83"/>
      <c r="BLX13" s="83"/>
      <c r="BLY13" s="83"/>
      <c r="BLZ13" s="84"/>
      <c r="BMA13" s="83"/>
      <c r="BMB13" s="83"/>
      <c r="BMC13" s="83"/>
      <c r="BMD13" s="83"/>
      <c r="BME13" s="85"/>
      <c r="BMF13" s="85"/>
      <c r="BMG13" s="85"/>
      <c r="BMH13" s="86"/>
      <c r="BMI13" s="85"/>
      <c r="BMJ13" s="83"/>
      <c r="BMK13" s="83"/>
      <c r="BML13" s="83"/>
      <c r="BMM13" s="84"/>
      <c r="BMN13" s="83"/>
      <c r="BMO13" s="83"/>
      <c r="BMP13" s="83"/>
      <c r="BMQ13" s="83"/>
      <c r="BMR13" s="85"/>
      <c r="BMS13" s="85"/>
      <c r="BMT13" s="85"/>
      <c r="BMU13" s="86"/>
      <c r="BMV13" s="85"/>
      <c r="BMW13" s="83"/>
      <c r="BMX13" s="83"/>
      <c r="BMY13" s="83"/>
      <c r="BMZ13" s="84"/>
      <c r="BNA13" s="83"/>
      <c r="BNB13" s="83"/>
      <c r="BNC13" s="83"/>
      <c r="BND13" s="83"/>
      <c r="BNE13" s="85"/>
      <c r="BNF13" s="85"/>
      <c r="BNG13" s="85"/>
      <c r="BNH13" s="86"/>
      <c r="BNI13" s="85"/>
      <c r="BNJ13" s="83"/>
      <c r="BNK13" s="83"/>
      <c r="BNL13" s="83"/>
      <c r="BNM13" s="84"/>
      <c r="BNN13" s="83"/>
      <c r="BNO13" s="83"/>
      <c r="BNP13" s="83"/>
      <c r="BNQ13" s="83"/>
      <c r="BNR13" s="85"/>
      <c r="BNS13" s="85"/>
      <c r="BNT13" s="85"/>
      <c r="BNU13" s="86"/>
      <c r="BNV13" s="85"/>
      <c r="BNW13" s="83"/>
      <c r="BNX13" s="83"/>
      <c r="BNY13" s="83"/>
      <c r="BNZ13" s="84"/>
      <c r="BOA13" s="83"/>
      <c r="BOB13" s="83"/>
      <c r="BOC13" s="83"/>
      <c r="BOD13" s="83"/>
      <c r="BOE13" s="85"/>
      <c r="BOF13" s="85"/>
      <c r="BOG13" s="85"/>
      <c r="BOH13" s="86"/>
      <c r="BOI13" s="85"/>
      <c r="BOJ13" s="83"/>
      <c r="BOK13" s="83"/>
      <c r="BOL13" s="83"/>
      <c r="BOM13" s="84"/>
      <c r="BON13" s="83"/>
      <c r="BOO13" s="83"/>
      <c r="BOP13" s="83"/>
      <c r="BOQ13" s="83"/>
      <c r="BOR13" s="85"/>
      <c r="BOS13" s="85"/>
      <c r="BOT13" s="85"/>
      <c r="BOU13" s="86"/>
      <c r="BOV13" s="85"/>
      <c r="BOW13" s="83"/>
      <c r="BOX13" s="83"/>
      <c r="BOY13" s="83"/>
      <c r="BOZ13" s="84"/>
      <c r="BPA13" s="83"/>
      <c r="BPB13" s="83"/>
      <c r="BPC13" s="83"/>
      <c r="BPD13" s="83"/>
      <c r="BPE13" s="85"/>
      <c r="BPF13" s="85"/>
      <c r="BPG13" s="85"/>
      <c r="BPH13" s="86"/>
      <c r="BPI13" s="85"/>
      <c r="BPJ13" s="83"/>
      <c r="BPK13" s="83"/>
      <c r="BPL13" s="83"/>
      <c r="BPM13" s="84"/>
      <c r="BPN13" s="83"/>
      <c r="BPO13" s="83"/>
      <c r="BPP13" s="83"/>
      <c r="BPQ13" s="83"/>
      <c r="BPR13" s="85"/>
      <c r="BPS13" s="85"/>
      <c r="BPT13" s="85"/>
      <c r="BPU13" s="86"/>
      <c r="BPV13" s="85"/>
      <c r="BPW13" s="83"/>
      <c r="BPX13" s="83"/>
      <c r="BPY13" s="83"/>
      <c r="BPZ13" s="84"/>
      <c r="BQA13" s="83"/>
      <c r="BQB13" s="83"/>
      <c r="BQC13" s="83"/>
      <c r="BQD13" s="83"/>
      <c r="BQE13" s="85"/>
      <c r="BQF13" s="85"/>
      <c r="BQG13" s="85"/>
      <c r="BQH13" s="86"/>
      <c r="BQI13" s="85"/>
      <c r="BQJ13" s="83"/>
      <c r="BQK13" s="83"/>
      <c r="BQL13" s="83"/>
      <c r="BQM13" s="84"/>
      <c r="BQN13" s="83"/>
      <c r="BQO13" s="83"/>
      <c r="BQP13" s="83"/>
      <c r="BQQ13" s="83"/>
      <c r="BQR13" s="85"/>
      <c r="BQS13" s="85"/>
      <c r="BQT13" s="85"/>
      <c r="BQU13" s="86"/>
      <c r="BQV13" s="85"/>
      <c r="BQW13" s="83"/>
      <c r="BQX13" s="83"/>
      <c r="BQY13" s="83"/>
      <c r="BQZ13" s="84"/>
      <c r="BRA13" s="83"/>
      <c r="BRB13" s="83"/>
      <c r="BRC13" s="83"/>
      <c r="BRD13" s="83"/>
      <c r="BRE13" s="85"/>
      <c r="BRF13" s="85"/>
      <c r="BRG13" s="85"/>
      <c r="BRH13" s="86"/>
      <c r="BRI13" s="85"/>
      <c r="BRJ13" s="83"/>
      <c r="BRK13" s="83"/>
      <c r="BRL13" s="83"/>
      <c r="BRM13" s="84"/>
      <c r="BRN13" s="83"/>
      <c r="BRO13" s="83"/>
      <c r="BRP13" s="83"/>
      <c r="BRQ13" s="83"/>
      <c r="BRR13" s="85"/>
      <c r="BRS13" s="85"/>
      <c r="BRT13" s="85"/>
      <c r="BRU13" s="86"/>
      <c r="BRV13" s="85"/>
      <c r="BRW13" s="83"/>
      <c r="BRX13" s="83"/>
      <c r="BRY13" s="83"/>
      <c r="BRZ13" s="84"/>
      <c r="BSA13" s="83"/>
      <c r="BSB13" s="83"/>
      <c r="BSC13" s="83"/>
      <c r="BSD13" s="83"/>
      <c r="BSE13" s="85"/>
      <c r="BSF13" s="85"/>
      <c r="BSG13" s="85"/>
      <c r="BSH13" s="86"/>
      <c r="BSI13" s="85"/>
      <c r="BSJ13" s="83"/>
      <c r="BSK13" s="83"/>
      <c r="BSL13" s="83"/>
      <c r="BSM13" s="84"/>
      <c r="BSN13" s="83"/>
      <c r="BSO13" s="83"/>
      <c r="BSP13" s="83"/>
      <c r="BSQ13" s="83"/>
      <c r="BSR13" s="85"/>
      <c r="BSS13" s="85"/>
      <c r="BST13" s="85"/>
      <c r="BSU13" s="86"/>
      <c r="BSV13" s="85"/>
      <c r="BSW13" s="83"/>
      <c r="BSX13" s="83"/>
      <c r="BSY13" s="83"/>
      <c r="BSZ13" s="84"/>
      <c r="BTA13" s="83"/>
      <c r="BTB13" s="83"/>
      <c r="BTC13" s="83"/>
      <c r="BTD13" s="83"/>
      <c r="BTE13" s="85"/>
      <c r="BTF13" s="85"/>
      <c r="BTG13" s="85"/>
      <c r="BTH13" s="86"/>
      <c r="BTI13" s="85"/>
      <c r="BTJ13" s="83"/>
      <c r="BTK13" s="83"/>
      <c r="BTL13" s="83"/>
      <c r="BTM13" s="84"/>
      <c r="BTN13" s="83"/>
      <c r="BTO13" s="83"/>
      <c r="BTP13" s="83"/>
      <c r="BTQ13" s="83"/>
      <c r="BTR13" s="85"/>
      <c r="BTS13" s="85"/>
      <c r="BTT13" s="85"/>
      <c r="BTU13" s="86"/>
      <c r="BTV13" s="85"/>
      <c r="BTW13" s="83"/>
      <c r="BTX13" s="83"/>
      <c r="BTY13" s="83"/>
      <c r="BTZ13" s="84"/>
      <c r="BUA13" s="83"/>
      <c r="BUB13" s="83"/>
      <c r="BUC13" s="83"/>
      <c r="BUD13" s="83"/>
      <c r="BUE13" s="85"/>
      <c r="BUF13" s="85"/>
      <c r="BUG13" s="85"/>
      <c r="BUH13" s="86"/>
      <c r="BUI13" s="85"/>
      <c r="BUJ13" s="83"/>
      <c r="BUK13" s="83"/>
      <c r="BUL13" s="83"/>
      <c r="BUM13" s="84"/>
      <c r="BUN13" s="83"/>
      <c r="BUO13" s="83"/>
      <c r="BUP13" s="83"/>
      <c r="BUQ13" s="83"/>
      <c r="BUR13" s="85"/>
      <c r="BUS13" s="85"/>
      <c r="BUT13" s="85"/>
      <c r="BUU13" s="86"/>
      <c r="BUV13" s="85"/>
      <c r="BUW13" s="83"/>
      <c r="BUX13" s="83"/>
      <c r="BUY13" s="83"/>
      <c r="BUZ13" s="84"/>
      <c r="BVA13" s="83"/>
      <c r="BVB13" s="83"/>
      <c r="BVC13" s="83"/>
      <c r="BVD13" s="83"/>
      <c r="BVE13" s="85"/>
      <c r="BVF13" s="85"/>
      <c r="BVG13" s="85"/>
      <c r="BVH13" s="86"/>
      <c r="BVI13" s="85"/>
      <c r="BVJ13" s="83"/>
      <c r="BVK13" s="83"/>
      <c r="BVL13" s="83"/>
      <c r="BVM13" s="84"/>
      <c r="BVN13" s="83"/>
      <c r="BVO13" s="83"/>
      <c r="BVP13" s="83"/>
      <c r="BVQ13" s="83"/>
      <c r="BVR13" s="85"/>
      <c r="BVS13" s="85"/>
      <c r="BVT13" s="85"/>
      <c r="BVU13" s="86"/>
      <c r="BVV13" s="85"/>
      <c r="BVW13" s="83"/>
      <c r="BVX13" s="83"/>
      <c r="BVY13" s="83"/>
      <c r="BVZ13" s="84"/>
      <c r="BWA13" s="83"/>
      <c r="BWB13" s="83"/>
      <c r="BWC13" s="83"/>
      <c r="BWD13" s="83"/>
      <c r="BWE13" s="85"/>
      <c r="BWF13" s="85"/>
      <c r="BWG13" s="85"/>
      <c r="BWH13" s="86"/>
      <c r="BWI13" s="85"/>
      <c r="BWJ13" s="83"/>
      <c r="BWK13" s="83"/>
      <c r="BWL13" s="83"/>
      <c r="BWM13" s="84"/>
      <c r="BWN13" s="83"/>
      <c r="BWO13" s="83"/>
      <c r="BWP13" s="83"/>
      <c r="BWQ13" s="83"/>
      <c r="BWR13" s="85"/>
      <c r="BWS13" s="85"/>
      <c r="BWT13" s="85"/>
      <c r="BWU13" s="86"/>
      <c r="BWV13" s="85"/>
      <c r="BWW13" s="83"/>
      <c r="BWX13" s="83"/>
      <c r="BWY13" s="83"/>
      <c r="BWZ13" s="84"/>
      <c r="BXA13" s="83"/>
      <c r="BXB13" s="83"/>
      <c r="BXC13" s="83"/>
      <c r="BXD13" s="83"/>
      <c r="BXE13" s="85"/>
      <c r="BXF13" s="85"/>
      <c r="BXG13" s="85"/>
      <c r="BXH13" s="86"/>
      <c r="BXI13" s="85"/>
      <c r="BXJ13" s="83"/>
      <c r="BXK13" s="83"/>
      <c r="BXL13" s="83"/>
      <c r="BXM13" s="84"/>
      <c r="BXN13" s="83"/>
      <c r="BXO13" s="83"/>
      <c r="BXP13" s="83"/>
      <c r="BXQ13" s="83"/>
      <c r="BXR13" s="85"/>
      <c r="BXS13" s="85"/>
      <c r="BXT13" s="85"/>
      <c r="BXU13" s="86"/>
      <c r="BXV13" s="85"/>
      <c r="BXW13" s="83"/>
      <c r="BXX13" s="83"/>
      <c r="BXY13" s="83"/>
      <c r="BXZ13" s="84"/>
      <c r="BYA13" s="83"/>
      <c r="BYB13" s="83"/>
      <c r="BYC13" s="83"/>
      <c r="BYD13" s="83"/>
      <c r="BYE13" s="85"/>
      <c r="BYF13" s="85"/>
      <c r="BYG13" s="85"/>
      <c r="BYH13" s="86"/>
      <c r="BYI13" s="85"/>
      <c r="BYJ13" s="83"/>
      <c r="BYK13" s="83"/>
      <c r="BYL13" s="83"/>
      <c r="BYM13" s="84"/>
      <c r="BYN13" s="83"/>
      <c r="BYO13" s="83"/>
      <c r="BYP13" s="83"/>
      <c r="BYQ13" s="83"/>
      <c r="BYR13" s="85"/>
      <c r="BYS13" s="85"/>
      <c r="BYT13" s="85"/>
      <c r="BYU13" s="86"/>
      <c r="BYV13" s="85"/>
      <c r="BYW13" s="83"/>
      <c r="BYX13" s="83"/>
      <c r="BYY13" s="83"/>
      <c r="BYZ13" s="84"/>
      <c r="BZA13" s="83"/>
      <c r="BZB13" s="83"/>
      <c r="BZC13" s="83"/>
      <c r="BZD13" s="83"/>
      <c r="BZE13" s="85"/>
      <c r="BZF13" s="85"/>
      <c r="BZG13" s="85"/>
      <c r="BZH13" s="86"/>
      <c r="BZI13" s="85"/>
      <c r="BZJ13" s="83"/>
      <c r="BZK13" s="83"/>
      <c r="BZL13" s="83"/>
      <c r="BZM13" s="84"/>
      <c r="BZN13" s="83"/>
      <c r="BZO13" s="83"/>
      <c r="BZP13" s="83"/>
      <c r="BZQ13" s="83"/>
      <c r="BZR13" s="85"/>
      <c r="BZS13" s="85"/>
      <c r="BZT13" s="85"/>
      <c r="BZU13" s="86"/>
      <c r="BZV13" s="85"/>
      <c r="BZW13" s="83"/>
      <c r="BZX13" s="83"/>
      <c r="BZY13" s="83"/>
      <c r="BZZ13" s="84"/>
      <c r="CAA13" s="83"/>
      <c r="CAB13" s="83"/>
      <c r="CAC13" s="83"/>
      <c r="CAD13" s="83"/>
      <c r="CAE13" s="85"/>
      <c r="CAF13" s="85"/>
      <c r="CAG13" s="85"/>
      <c r="CAH13" s="86"/>
      <c r="CAI13" s="85"/>
      <c r="CAJ13" s="83"/>
      <c r="CAK13" s="83"/>
      <c r="CAL13" s="83"/>
      <c r="CAM13" s="84"/>
      <c r="CAN13" s="83"/>
      <c r="CAO13" s="83"/>
      <c r="CAP13" s="83"/>
      <c r="CAQ13" s="83"/>
      <c r="CAR13" s="85"/>
      <c r="CAS13" s="85"/>
      <c r="CAT13" s="85"/>
      <c r="CAU13" s="86"/>
      <c r="CAV13" s="85"/>
      <c r="CAW13" s="83"/>
      <c r="CAX13" s="83"/>
      <c r="CAY13" s="83"/>
      <c r="CAZ13" s="84"/>
      <c r="CBA13" s="83"/>
      <c r="CBB13" s="83"/>
      <c r="CBC13" s="83"/>
      <c r="CBD13" s="83"/>
      <c r="CBE13" s="85"/>
      <c r="CBF13" s="85"/>
      <c r="CBG13" s="85"/>
      <c r="CBH13" s="86"/>
      <c r="CBI13" s="85"/>
      <c r="CBJ13" s="83"/>
      <c r="CBK13" s="83"/>
      <c r="CBL13" s="83"/>
      <c r="CBM13" s="84"/>
      <c r="CBN13" s="83"/>
      <c r="CBO13" s="83"/>
      <c r="CBP13" s="83"/>
      <c r="CBQ13" s="83"/>
      <c r="CBR13" s="85"/>
      <c r="CBS13" s="85"/>
      <c r="CBT13" s="85"/>
      <c r="CBU13" s="86"/>
      <c r="CBV13" s="85"/>
      <c r="CBW13" s="83"/>
      <c r="CBX13" s="83"/>
      <c r="CBY13" s="83"/>
      <c r="CBZ13" s="84"/>
      <c r="CCA13" s="83"/>
      <c r="CCB13" s="83"/>
      <c r="CCC13" s="83"/>
      <c r="CCD13" s="83"/>
      <c r="CCE13" s="85"/>
      <c r="CCF13" s="85"/>
      <c r="CCG13" s="85"/>
      <c r="CCH13" s="86"/>
      <c r="CCI13" s="85"/>
      <c r="CCJ13" s="83"/>
      <c r="CCK13" s="83"/>
      <c r="CCL13" s="83"/>
      <c r="CCM13" s="84"/>
      <c r="CCN13" s="83"/>
      <c r="CCO13" s="83"/>
      <c r="CCP13" s="83"/>
      <c r="CCQ13" s="83"/>
      <c r="CCR13" s="85"/>
      <c r="CCS13" s="85"/>
      <c r="CCT13" s="85"/>
      <c r="CCU13" s="86"/>
      <c r="CCV13" s="85"/>
      <c r="CCW13" s="83"/>
      <c r="CCX13" s="83"/>
      <c r="CCY13" s="83"/>
      <c r="CCZ13" s="84"/>
      <c r="CDA13" s="83"/>
      <c r="CDB13" s="83"/>
      <c r="CDC13" s="83"/>
      <c r="CDD13" s="83"/>
      <c r="CDE13" s="85"/>
      <c r="CDF13" s="85"/>
      <c r="CDG13" s="85"/>
      <c r="CDH13" s="86"/>
      <c r="CDI13" s="85"/>
      <c r="CDJ13" s="83"/>
      <c r="CDK13" s="83"/>
      <c r="CDL13" s="83"/>
      <c r="CDM13" s="84"/>
      <c r="CDN13" s="83"/>
      <c r="CDO13" s="83"/>
      <c r="CDP13" s="83"/>
      <c r="CDQ13" s="83"/>
      <c r="CDR13" s="85"/>
      <c r="CDS13" s="85"/>
      <c r="CDT13" s="85"/>
      <c r="CDU13" s="86"/>
      <c r="CDV13" s="85"/>
      <c r="CDW13" s="83"/>
      <c r="CDX13" s="83"/>
      <c r="CDY13" s="83"/>
      <c r="CDZ13" s="84"/>
      <c r="CEA13" s="83"/>
      <c r="CEB13" s="83"/>
      <c r="CEC13" s="83"/>
      <c r="CED13" s="83"/>
      <c r="CEE13" s="85"/>
      <c r="CEF13" s="85"/>
      <c r="CEG13" s="85"/>
      <c r="CEH13" s="86"/>
      <c r="CEI13" s="85"/>
      <c r="CEJ13" s="83"/>
      <c r="CEK13" s="83"/>
      <c r="CEL13" s="83"/>
      <c r="CEM13" s="84"/>
      <c r="CEN13" s="83"/>
      <c r="CEO13" s="83"/>
      <c r="CEP13" s="83"/>
      <c r="CEQ13" s="83"/>
      <c r="CER13" s="85"/>
      <c r="CES13" s="85"/>
      <c r="CET13" s="85"/>
      <c r="CEU13" s="86"/>
      <c r="CEV13" s="85"/>
      <c r="CEW13" s="83"/>
      <c r="CEX13" s="83"/>
      <c r="CEY13" s="83"/>
      <c r="CEZ13" s="84"/>
      <c r="CFA13" s="83"/>
      <c r="CFB13" s="83"/>
      <c r="CFC13" s="83"/>
      <c r="CFD13" s="83"/>
      <c r="CFE13" s="85"/>
      <c r="CFF13" s="85"/>
      <c r="CFG13" s="85"/>
      <c r="CFH13" s="86"/>
      <c r="CFI13" s="85"/>
      <c r="CFJ13" s="83"/>
      <c r="CFK13" s="83"/>
      <c r="CFL13" s="83"/>
      <c r="CFM13" s="84"/>
      <c r="CFN13" s="83"/>
      <c r="CFO13" s="83"/>
      <c r="CFP13" s="83"/>
      <c r="CFQ13" s="83"/>
      <c r="CFR13" s="85"/>
      <c r="CFS13" s="85"/>
      <c r="CFT13" s="85"/>
      <c r="CFU13" s="86"/>
      <c r="CFV13" s="85"/>
      <c r="CFW13" s="83"/>
      <c r="CFX13" s="83"/>
      <c r="CFY13" s="83"/>
      <c r="CFZ13" s="84"/>
      <c r="CGA13" s="83"/>
      <c r="CGB13" s="83"/>
      <c r="CGC13" s="83"/>
      <c r="CGD13" s="83"/>
      <c r="CGE13" s="85"/>
      <c r="CGF13" s="85"/>
      <c r="CGG13" s="85"/>
      <c r="CGH13" s="86"/>
      <c r="CGI13" s="85"/>
      <c r="CGJ13" s="83"/>
      <c r="CGK13" s="83"/>
      <c r="CGL13" s="83"/>
      <c r="CGM13" s="84"/>
      <c r="CGN13" s="83"/>
      <c r="CGO13" s="83"/>
      <c r="CGP13" s="83"/>
      <c r="CGQ13" s="83"/>
      <c r="CGR13" s="85"/>
      <c r="CGS13" s="85"/>
      <c r="CGT13" s="85"/>
      <c r="CGU13" s="86"/>
      <c r="CGV13" s="85"/>
      <c r="CGW13" s="83"/>
      <c r="CGX13" s="83"/>
      <c r="CGY13" s="83"/>
      <c r="CGZ13" s="84"/>
      <c r="CHA13" s="83"/>
      <c r="CHB13" s="83"/>
      <c r="CHC13" s="83"/>
      <c r="CHD13" s="83"/>
      <c r="CHE13" s="85"/>
      <c r="CHF13" s="85"/>
      <c r="CHG13" s="85"/>
      <c r="CHH13" s="86"/>
      <c r="CHI13" s="85"/>
      <c r="CHJ13" s="83"/>
      <c r="CHK13" s="83"/>
      <c r="CHL13" s="83"/>
      <c r="CHM13" s="84"/>
      <c r="CHN13" s="83"/>
      <c r="CHO13" s="83"/>
      <c r="CHP13" s="83"/>
      <c r="CHQ13" s="83"/>
      <c r="CHR13" s="85"/>
      <c r="CHS13" s="85"/>
      <c r="CHT13" s="85"/>
      <c r="CHU13" s="86"/>
      <c r="CHV13" s="85"/>
      <c r="CHW13" s="83"/>
      <c r="CHX13" s="83"/>
      <c r="CHY13" s="83"/>
      <c r="CHZ13" s="84"/>
      <c r="CIA13" s="83"/>
      <c r="CIB13" s="83"/>
      <c r="CIC13" s="83"/>
      <c r="CID13" s="83"/>
      <c r="CIE13" s="85"/>
      <c r="CIF13" s="85"/>
      <c r="CIG13" s="85"/>
      <c r="CIH13" s="86"/>
      <c r="CII13" s="85"/>
      <c r="CIJ13" s="83"/>
      <c r="CIK13" s="83"/>
      <c r="CIL13" s="83"/>
      <c r="CIM13" s="84"/>
      <c r="CIN13" s="83"/>
      <c r="CIO13" s="83"/>
      <c r="CIP13" s="83"/>
      <c r="CIQ13" s="83"/>
      <c r="CIR13" s="85"/>
      <c r="CIS13" s="85"/>
      <c r="CIT13" s="85"/>
      <c r="CIU13" s="86"/>
      <c r="CIV13" s="85"/>
      <c r="CIW13" s="83"/>
      <c r="CIX13" s="83"/>
      <c r="CIY13" s="83"/>
      <c r="CIZ13" s="84"/>
      <c r="CJA13" s="83"/>
      <c r="CJB13" s="83"/>
      <c r="CJC13" s="83"/>
      <c r="CJD13" s="83"/>
      <c r="CJE13" s="85"/>
      <c r="CJF13" s="85"/>
      <c r="CJG13" s="85"/>
      <c r="CJH13" s="86"/>
      <c r="CJI13" s="85"/>
      <c r="CJJ13" s="83"/>
      <c r="CJK13" s="83"/>
      <c r="CJL13" s="83"/>
      <c r="CJM13" s="84"/>
      <c r="CJN13" s="83"/>
      <c r="CJO13" s="83"/>
      <c r="CJP13" s="83"/>
      <c r="CJQ13" s="83"/>
      <c r="CJR13" s="85"/>
      <c r="CJS13" s="85"/>
      <c r="CJT13" s="85"/>
      <c r="CJU13" s="86"/>
      <c r="CJV13" s="85"/>
      <c r="CJW13" s="83"/>
      <c r="CJX13" s="83"/>
      <c r="CJY13" s="83"/>
      <c r="CJZ13" s="84"/>
      <c r="CKA13" s="83"/>
      <c r="CKB13" s="83"/>
      <c r="CKC13" s="83"/>
      <c r="CKD13" s="83"/>
      <c r="CKE13" s="85"/>
      <c r="CKF13" s="85"/>
      <c r="CKG13" s="85"/>
      <c r="CKH13" s="86"/>
      <c r="CKI13" s="85"/>
      <c r="CKJ13" s="83"/>
      <c r="CKK13" s="83"/>
      <c r="CKL13" s="83"/>
      <c r="CKM13" s="84"/>
      <c r="CKN13" s="83"/>
      <c r="CKO13" s="83"/>
      <c r="CKP13" s="83"/>
      <c r="CKQ13" s="83"/>
      <c r="CKR13" s="85"/>
      <c r="CKS13" s="85"/>
      <c r="CKT13" s="85"/>
      <c r="CKU13" s="86"/>
      <c r="CKV13" s="85"/>
      <c r="CKW13" s="83"/>
      <c r="CKX13" s="83"/>
      <c r="CKY13" s="83"/>
      <c r="CKZ13" s="84"/>
      <c r="CLA13" s="83"/>
      <c r="CLB13" s="83"/>
      <c r="CLC13" s="83"/>
      <c r="CLD13" s="83"/>
      <c r="CLE13" s="85"/>
      <c r="CLF13" s="85"/>
      <c r="CLG13" s="85"/>
      <c r="CLH13" s="86"/>
      <c r="CLI13" s="85"/>
      <c r="CLJ13" s="83"/>
      <c r="CLK13" s="83"/>
      <c r="CLL13" s="83"/>
      <c r="CLM13" s="84"/>
      <c r="CLN13" s="83"/>
      <c r="CLO13" s="83"/>
      <c r="CLP13" s="83"/>
      <c r="CLQ13" s="83"/>
      <c r="CLR13" s="85"/>
      <c r="CLS13" s="85"/>
      <c r="CLT13" s="85"/>
      <c r="CLU13" s="86"/>
      <c r="CLV13" s="85"/>
      <c r="CLW13" s="83"/>
      <c r="CLX13" s="83"/>
      <c r="CLY13" s="83"/>
      <c r="CLZ13" s="84"/>
      <c r="CMA13" s="83"/>
      <c r="CMB13" s="83"/>
      <c r="CMC13" s="83"/>
      <c r="CMD13" s="83"/>
      <c r="CME13" s="85"/>
      <c r="CMF13" s="85"/>
      <c r="CMG13" s="85"/>
      <c r="CMH13" s="86"/>
      <c r="CMI13" s="85"/>
      <c r="CMJ13" s="83"/>
      <c r="CMK13" s="83"/>
      <c r="CML13" s="83"/>
      <c r="CMM13" s="84"/>
      <c r="CMN13" s="83"/>
      <c r="CMO13" s="83"/>
      <c r="CMP13" s="83"/>
      <c r="CMQ13" s="83"/>
      <c r="CMR13" s="85"/>
      <c r="CMS13" s="85"/>
      <c r="CMT13" s="85"/>
      <c r="CMU13" s="86"/>
      <c r="CMV13" s="85"/>
      <c r="CMW13" s="83"/>
      <c r="CMX13" s="83"/>
      <c r="CMY13" s="83"/>
      <c r="CMZ13" s="84"/>
      <c r="CNA13" s="83"/>
      <c r="CNB13" s="83"/>
      <c r="CNC13" s="83"/>
      <c r="CND13" s="83"/>
      <c r="CNE13" s="85"/>
      <c r="CNF13" s="85"/>
      <c r="CNG13" s="85"/>
      <c r="CNH13" s="86"/>
      <c r="CNI13" s="85"/>
      <c r="CNJ13" s="83"/>
      <c r="CNK13" s="83"/>
      <c r="CNL13" s="83"/>
      <c r="CNM13" s="84"/>
      <c r="CNN13" s="83"/>
      <c r="CNO13" s="83"/>
      <c r="CNP13" s="83"/>
      <c r="CNQ13" s="83"/>
      <c r="CNR13" s="85"/>
      <c r="CNS13" s="85"/>
      <c r="CNT13" s="85"/>
      <c r="CNU13" s="86"/>
      <c r="CNV13" s="85"/>
      <c r="CNW13" s="83"/>
      <c r="CNX13" s="83"/>
      <c r="CNY13" s="83"/>
      <c r="CNZ13" s="84"/>
      <c r="COA13" s="83"/>
      <c r="COB13" s="83"/>
      <c r="COC13" s="83"/>
      <c r="COD13" s="83"/>
      <c r="COE13" s="85"/>
      <c r="COF13" s="85"/>
      <c r="COG13" s="85"/>
      <c r="COH13" s="86"/>
      <c r="COI13" s="85"/>
      <c r="COJ13" s="83"/>
      <c r="COK13" s="83"/>
      <c r="COL13" s="83"/>
      <c r="COM13" s="84"/>
      <c r="CON13" s="83"/>
      <c r="COO13" s="83"/>
      <c r="COP13" s="83"/>
      <c r="COQ13" s="83"/>
      <c r="COR13" s="85"/>
      <c r="COS13" s="85"/>
      <c r="COT13" s="85"/>
      <c r="COU13" s="86"/>
      <c r="COV13" s="85"/>
      <c r="COW13" s="83"/>
      <c r="COX13" s="83"/>
      <c r="COY13" s="83"/>
      <c r="COZ13" s="84"/>
      <c r="CPA13" s="83"/>
      <c r="CPB13" s="83"/>
      <c r="CPC13" s="83"/>
      <c r="CPD13" s="83"/>
      <c r="CPE13" s="85"/>
      <c r="CPF13" s="85"/>
      <c r="CPG13" s="85"/>
      <c r="CPH13" s="86"/>
      <c r="CPI13" s="85"/>
      <c r="CPJ13" s="83"/>
      <c r="CPK13" s="83"/>
      <c r="CPL13" s="83"/>
      <c r="CPM13" s="84"/>
      <c r="CPN13" s="83"/>
      <c r="CPO13" s="83"/>
      <c r="CPP13" s="83"/>
      <c r="CPQ13" s="83"/>
      <c r="CPR13" s="85"/>
      <c r="CPS13" s="85"/>
      <c r="CPT13" s="85"/>
      <c r="CPU13" s="86"/>
      <c r="CPV13" s="85"/>
      <c r="CPW13" s="83"/>
      <c r="CPX13" s="83"/>
      <c r="CPY13" s="83"/>
      <c r="CPZ13" s="84"/>
      <c r="CQA13" s="83"/>
      <c r="CQB13" s="83"/>
      <c r="CQC13" s="83"/>
      <c r="CQD13" s="83"/>
      <c r="CQE13" s="85"/>
      <c r="CQF13" s="85"/>
      <c r="CQG13" s="85"/>
      <c r="CQH13" s="86"/>
      <c r="CQI13" s="85"/>
      <c r="CQJ13" s="83"/>
      <c r="CQK13" s="83"/>
      <c r="CQL13" s="83"/>
      <c r="CQM13" s="84"/>
      <c r="CQN13" s="83"/>
      <c r="CQO13" s="83"/>
      <c r="CQP13" s="83"/>
      <c r="CQQ13" s="83"/>
      <c r="CQR13" s="85"/>
      <c r="CQS13" s="85"/>
      <c r="CQT13" s="85"/>
      <c r="CQU13" s="86"/>
      <c r="CQV13" s="85"/>
      <c r="CQW13" s="83"/>
      <c r="CQX13" s="83"/>
      <c r="CQY13" s="83"/>
      <c r="CQZ13" s="84"/>
      <c r="CRA13" s="83"/>
      <c r="CRB13" s="83"/>
      <c r="CRC13" s="83"/>
      <c r="CRD13" s="83"/>
      <c r="CRE13" s="85"/>
      <c r="CRF13" s="85"/>
      <c r="CRG13" s="85"/>
      <c r="CRH13" s="86"/>
      <c r="CRI13" s="85"/>
      <c r="CRJ13" s="83"/>
      <c r="CRK13" s="83"/>
      <c r="CRL13" s="83"/>
      <c r="CRM13" s="84"/>
      <c r="CRN13" s="83"/>
      <c r="CRO13" s="83"/>
      <c r="CRP13" s="83"/>
      <c r="CRQ13" s="83"/>
      <c r="CRR13" s="85"/>
      <c r="CRS13" s="85"/>
      <c r="CRT13" s="85"/>
      <c r="CRU13" s="86"/>
      <c r="CRV13" s="85"/>
      <c r="CRW13" s="83"/>
      <c r="CRX13" s="83"/>
      <c r="CRY13" s="83"/>
      <c r="CRZ13" s="84"/>
      <c r="CSA13" s="83"/>
      <c r="CSB13" s="83"/>
      <c r="CSC13" s="83"/>
      <c r="CSD13" s="83"/>
      <c r="CSE13" s="85"/>
      <c r="CSF13" s="85"/>
      <c r="CSG13" s="85"/>
      <c r="CSH13" s="86"/>
      <c r="CSI13" s="85"/>
      <c r="CSJ13" s="83"/>
      <c r="CSK13" s="83"/>
      <c r="CSL13" s="83"/>
      <c r="CSM13" s="84"/>
      <c r="CSN13" s="83"/>
      <c r="CSO13" s="83"/>
      <c r="CSP13" s="83"/>
      <c r="CSQ13" s="83"/>
      <c r="CSR13" s="85"/>
      <c r="CSS13" s="85"/>
      <c r="CST13" s="85"/>
      <c r="CSU13" s="86"/>
      <c r="CSV13" s="85"/>
      <c r="CSW13" s="83"/>
      <c r="CSX13" s="83"/>
      <c r="CSY13" s="83"/>
      <c r="CSZ13" s="84"/>
      <c r="CTA13" s="83"/>
      <c r="CTB13" s="83"/>
      <c r="CTC13" s="83"/>
      <c r="CTD13" s="83"/>
      <c r="CTE13" s="85"/>
      <c r="CTF13" s="85"/>
      <c r="CTG13" s="85"/>
      <c r="CTH13" s="86"/>
      <c r="CTI13" s="85"/>
      <c r="CTJ13" s="83"/>
      <c r="CTK13" s="83"/>
      <c r="CTL13" s="83"/>
      <c r="CTM13" s="84"/>
      <c r="CTN13" s="83"/>
      <c r="CTO13" s="83"/>
      <c r="CTP13" s="83"/>
      <c r="CTQ13" s="83"/>
      <c r="CTR13" s="85"/>
      <c r="CTS13" s="85"/>
      <c r="CTT13" s="85"/>
      <c r="CTU13" s="86"/>
      <c r="CTV13" s="85"/>
      <c r="CTW13" s="83"/>
      <c r="CTX13" s="83"/>
      <c r="CTY13" s="83"/>
      <c r="CTZ13" s="84"/>
      <c r="CUA13" s="83"/>
      <c r="CUB13" s="83"/>
      <c r="CUC13" s="83"/>
      <c r="CUD13" s="83"/>
      <c r="CUE13" s="85"/>
      <c r="CUF13" s="85"/>
      <c r="CUG13" s="85"/>
      <c r="CUH13" s="86"/>
      <c r="CUI13" s="85"/>
      <c r="CUJ13" s="83"/>
      <c r="CUK13" s="83"/>
      <c r="CUL13" s="83"/>
      <c r="CUM13" s="84"/>
      <c r="CUN13" s="83"/>
      <c r="CUO13" s="83"/>
      <c r="CUP13" s="83"/>
      <c r="CUQ13" s="83"/>
      <c r="CUR13" s="85"/>
      <c r="CUS13" s="85"/>
      <c r="CUT13" s="85"/>
      <c r="CUU13" s="86"/>
      <c r="CUV13" s="85"/>
      <c r="CUW13" s="83"/>
      <c r="CUX13" s="83"/>
      <c r="CUY13" s="83"/>
      <c r="CUZ13" s="84"/>
      <c r="CVA13" s="83"/>
      <c r="CVB13" s="83"/>
      <c r="CVC13" s="83"/>
      <c r="CVD13" s="83"/>
      <c r="CVE13" s="85"/>
      <c r="CVF13" s="85"/>
      <c r="CVG13" s="85"/>
      <c r="CVH13" s="86"/>
      <c r="CVI13" s="85"/>
      <c r="CVJ13" s="83"/>
      <c r="CVK13" s="83"/>
      <c r="CVL13" s="83"/>
      <c r="CVM13" s="84"/>
      <c r="CVN13" s="83"/>
      <c r="CVO13" s="83"/>
      <c r="CVP13" s="83"/>
      <c r="CVQ13" s="83"/>
      <c r="CVR13" s="85"/>
      <c r="CVS13" s="85"/>
      <c r="CVT13" s="85"/>
      <c r="CVU13" s="86"/>
      <c r="CVV13" s="85"/>
      <c r="CVW13" s="83"/>
      <c r="CVX13" s="83"/>
      <c r="CVY13" s="83"/>
      <c r="CVZ13" s="84"/>
      <c r="CWA13" s="83"/>
      <c r="CWB13" s="83"/>
      <c r="CWC13" s="83"/>
      <c r="CWD13" s="83"/>
      <c r="CWE13" s="85"/>
      <c r="CWF13" s="85"/>
      <c r="CWG13" s="85"/>
      <c r="CWH13" s="86"/>
      <c r="CWI13" s="85"/>
      <c r="CWJ13" s="83"/>
      <c r="CWK13" s="83"/>
      <c r="CWL13" s="83"/>
      <c r="CWM13" s="84"/>
      <c r="CWN13" s="83"/>
      <c r="CWO13" s="83"/>
      <c r="CWP13" s="83"/>
      <c r="CWQ13" s="83"/>
      <c r="CWR13" s="85"/>
      <c r="CWS13" s="85"/>
      <c r="CWT13" s="85"/>
      <c r="CWU13" s="86"/>
      <c r="CWV13" s="85"/>
      <c r="CWW13" s="83"/>
      <c r="CWX13" s="83"/>
      <c r="CWY13" s="83"/>
      <c r="CWZ13" s="84"/>
      <c r="CXA13" s="83"/>
      <c r="CXB13" s="83"/>
      <c r="CXC13" s="83"/>
      <c r="CXD13" s="83"/>
      <c r="CXE13" s="85"/>
      <c r="CXF13" s="85"/>
      <c r="CXG13" s="85"/>
      <c r="CXH13" s="86"/>
      <c r="CXI13" s="85"/>
      <c r="CXJ13" s="83"/>
      <c r="CXK13" s="83"/>
      <c r="CXL13" s="83"/>
      <c r="CXM13" s="84"/>
      <c r="CXN13" s="83"/>
      <c r="CXO13" s="83"/>
      <c r="CXP13" s="83"/>
      <c r="CXQ13" s="83"/>
      <c r="CXR13" s="85"/>
      <c r="CXS13" s="85"/>
      <c r="CXT13" s="85"/>
      <c r="CXU13" s="86"/>
      <c r="CXV13" s="85"/>
      <c r="CXW13" s="83"/>
      <c r="CXX13" s="83"/>
      <c r="CXY13" s="83"/>
      <c r="CXZ13" s="84"/>
      <c r="CYA13" s="83"/>
      <c r="CYB13" s="83"/>
      <c r="CYC13" s="83"/>
      <c r="CYD13" s="83"/>
      <c r="CYE13" s="85"/>
      <c r="CYF13" s="85"/>
      <c r="CYG13" s="85"/>
      <c r="CYH13" s="86"/>
      <c r="CYI13" s="85"/>
      <c r="CYJ13" s="83"/>
      <c r="CYK13" s="83"/>
      <c r="CYL13" s="83"/>
      <c r="CYM13" s="84"/>
      <c r="CYN13" s="83"/>
      <c r="CYO13" s="83"/>
      <c r="CYP13" s="83"/>
      <c r="CYQ13" s="83"/>
      <c r="CYR13" s="85"/>
      <c r="CYS13" s="85"/>
      <c r="CYT13" s="85"/>
      <c r="CYU13" s="86"/>
      <c r="CYV13" s="85"/>
      <c r="CYW13" s="83"/>
      <c r="CYX13" s="83"/>
      <c r="CYY13" s="83"/>
      <c r="CYZ13" s="84"/>
      <c r="CZA13" s="83"/>
      <c r="CZB13" s="83"/>
      <c r="CZC13" s="83"/>
      <c r="CZD13" s="83"/>
      <c r="CZE13" s="85"/>
      <c r="CZF13" s="85"/>
      <c r="CZG13" s="85"/>
      <c r="CZH13" s="86"/>
      <c r="CZI13" s="85"/>
      <c r="CZJ13" s="83"/>
      <c r="CZK13" s="83"/>
      <c r="CZL13" s="83"/>
      <c r="CZM13" s="84"/>
      <c r="CZN13" s="83"/>
      <c r="CZO13" s="83"/>
      <c r="CZP13" s="83"/>
      <c r="CZQ13" s="83"/>
      <c r="CZR13" s="85"/>
      <c r="CZS13" s="85"/>
      <c r="CZT13" s="85"/>
      <c r="CZU13" s="86"/>
      <c r="CZV13" s="85"/>
      <c r="CZW13" s="83"/>
      <c r="CZX13" s="83"/>
      <c r="CZY13" s="83"/>
      <c r="CZZ13" s="84"/>
      <c r="DAA13" s="83"/>
      <c r="DAB13" s="83"/>
      <c r="DAC13" s="83"/>
      <c r="DAD13" s="83"/>
      <c r="DAE13" s="85"/>
      <c r="DAF13" s="85"/>
      <c r="DAG13" s="85"/>
      <c r="DAH13" s="86"/>
      <c r="DAI13" s="85"/>
      <c r="DAJ13" s="83"/>
      <c r="DAK13" s="83"/>
      <c r="DAL13" s="83"/>
      <c r="DAM13" s="84"/>
      <c r="DAN13" s="83"/>
      <c r="DAO13" s="83"/>
      <c r="DAP13" s="83"/>
      <c r="DAQ13" s="83"/>
      <c r="DAR13" s="85"/>
      <c r="DAS13" s="85"/>
      <c r="DAT13" s="85"/>
      <c r="DAU13" s="86"/>
      <c r="DAV13" s="85"/>
      <c r="DAW13" s="83"/>
      <c r="DAX13" s="83"/>
      <c r="DAY13" s="83"/>
      <c r="DAZ13" s="84"/>
      <c r="DBA13" s="83"/>
      <c r="DBB13" s="83"/>
      <c r="DBC13" s="83"/>
      <c r="DBD13" s="83"/>
      <c r="DBE13" s="85"/>
      <c r="DBF13" s="85"/>
      <c r="DBG13" s="85"/>
      <c r="DBH13" s="86"/>
      <c r="DBI13" s="85"/>
      <c r="DBJ13" s="83"/>
      <c r="DBK13" s="83"/>
      <c r="DBL13" s="83"/>
      <c r="DBM13" s="84"/>
      <c r="DBN13" s="83"/>
      <c r="DBO13" s="83"/>
      <c r="DBP13" s="83"/>
      <c r="DBQ13" s="83"/>
      <c r="DBR13" s="85"/>
      <c r="DBS13" s="85"/>
      <c r="DBT13" s="85"/>
      <c r="DBU13" s="86"/>
      <c r="DBV13" s="85"/>
      <c r="DBW13" s="83"/>
      <c r="DBX13" s="83"/>
      <c r="DBY13" s="83"/>
      <c r="DBZ13" s="84"/>
      <c r="DCA13" s="83"/>
      <c r="DCB13" s="83"/>
      <c r="DCC13" s="83"/>
      <c r="DCD13" s="83"/>
      <c r="DCE13" s="85"/>
      <c r="DCF13" s="85"/>
      <c r="DCG13" s="85"/>
      <c r="DCH13" s="86"/>
      <c r="DCI13" s="85"/>
      <c r="DCJ13" s="83"/>
      <c r="DCK13" s="83"/>
      <c r="DCL13" s="83"/>
      <c r="DCM13" s="84"/>
      <c r="DCN13" s="83"/>
      <c r="DCO13" s="83"/>
      <c r="DCP13" s="83"/>
      <c r="DCQ13" s="83"/>
      <c r="DCR13" s="85"/>
      <c r="DCS13" s="85"/>
      <c r="DCT13" s="85"/>
      <c r="DCU13" s="86"/>
      <c r="DCV13" s="85"/>
      <c r="DCW13" s="83"/>
      <c r="DCX13" s="83"/>
      <c r="DCY13" s="83"/>
      <c r="DCZ13" s="84"/>
      <c r="DDA13" s="83"/>
      <c r="DDB13" s="83"/>
      <c r="DDC13" s="83"/>
      <c r="DDD13" s="83"/>
      <c r="DDE13" s="85"/>
      <c r="DDF13" s="85"/>
      <c r="DDG13" s="85"/>
      <c r="DDH13" s="86"/>
      <c r="DDI13" s="85"/>
      <c r="DDJ13" s="83"/>
      <c r="DDK13" s="83"/>
      <c r="DDL13" s="83"/>
      <c r="DDM13" s="84"/>
      <c r="DDN13" s="83"/>
      <c r="DDO13" s="83"/>
      <c r="DDP13" s="83"/>
      <c r="DDQ13" s="83"/>
      <c r="DDR13" s="85"/>
      <c r="DDS13" s="85"/>
      <c r="DDT13" s="85"/>
      <c r="DDU13" s="86"/>
      <c r="DDV13" s="85"/>
      <c r="DDW13" s="83"/>
      <c r="DDX13" s="83"/>
      <c r="DDY13" s="83"/>
      <c r="DDZ13" s="84"/>
      <c r="DEA13" s="83"/>
      <c r="DEB13" s="83"/>
      <c r="DEC13" s="83"/>
      <c r="DED13" s="83"/>
      <c r="DEE13" s="85"/>
      <c r="DEF13" s="85"/>
      <c r="DEG13" s="85"/>
      <c r="DEH13" s="86"/>
      <c r="DEI13" s="85"/>
      <c r="DEJ13" s="83"/>
      <c r="DEK13" s="83"/>
      <c r="DEL13" s="83"/>
      <c r="DEM13" s="84"/>
      <c r="DEN13" s="83"/>
      <c r="DEO13" s="83"/>
      <c r="DEP13" s="83"/>
      <c r="DEQ13" s="83"/>
      <c r="DER13" s="85"/>
      <c r="DES13" s="85"/>
      <c r="DET13" s="85"/>
      <c r="DEU13" s="86"/>
      <c r="DEV13" s="85"/>
      <c r="DEW13" s="83"/>
      <c r="DEX13" s="83"/>
      <c r="DEY13" s="83"/>
      <c r="DEZ13" s="84"/>
      <c r="DFA13" s="83"/>
      <c r="DFB13" s="83"/>
      <c r="DFC13" s="83"/>
      <c r="DFD13" s="83"/>
      <c r="DFE13" s="85"/>
      <c r="DFF13" s="85"/>
      <c r="DFG13" s="85"/>
      <c r="DFH13" s="86"/>
      <c r="DFI13" s="85"/>
      <c r="DFJ13" s="83"/>
      <c r="DFK13" s="83"/>
      <c r="DFL13" s="83"/>
      <c r="DFM13" s="84"/>
      <c r="DFN13" s="83"/>
      <c r="DFO13" s="83"/>
      <c r="DFP13" s="83"/>
      <c r="DFQ13" s="83"/>
      <c r="DFR13" s="85"/>
      <c r="DFS13" s="85"/>
      <c r="DFT13" s="85"/>
      <c r="DFU13" s="86"/>
      <c r="DFV13" s="85"/>
      <c r="DFW13" s="83"/>
      <c r="DFX13" s="83"/>
      <c r="DFY13" s="83"/>
      <c r="DFZ13" s="84"/>
      <c r="DGA13" s="83"/>
      <c r="DGB13" s="83"/>
      <c r="DGC13" s="83"/>
      <c r="DGD13" s="83"/>
      <c r="DGE13" s="85"/>
      <c r="DGF13" s="85"/>
      <c r="DGG13" s="85"/>
      <c r="DGH13" s="86"/>
      <c r="DGI13" s="85"/>
      <c r="DGJ13" s="83"/>
      <c r="DGK13" s="83"/>
      <c r="DGL13" s="83"/>
      <c r="DGM13" s="84"/>
      <c r="DGN13" s="83"/>
      <c r="DGO13" s="83"/>
      <c r="DGP13" s="83"/>
      <c r="DGQ13" s="83"/>
      <c r="DGR13" s="85"/>
      <c r="DGS13" s="85"/>
      <c r="DGT13" s="85"/>
      <c r="DGU13" s="86"/>
      <c r="DGV13" s="85"/>
      <c r="DGW13" s="83"/>
      <c r="DGX13" s="83"/>
      <c r="DGY13" s="83"/>
      <c r="DGZ13" s="84"/>
      <c r="DHA13" s="83"/>
      <c r="DHB13" s="83"/>
      <c r="DHC13" s="83"/>
      <c r="DHD13" s="83"/>
      <c r="DHE13" s="85"/>
      <c r="DHF13" s="85"/>
      <c r="DHG13" s="85"/>
      <c r="DHH13" s="86"/>
      <c r="DHI13" s="85"/>
      <c r="DHJ13" s="83"/>
      <c r="DHK13" s="83"/>
      <c r="DHL13" s="83"/>
      <c r="DHM13" s="84"/>
      <c r="DHN13" s="83"/>
      <c r="DHO13" s="83"/>
      <c r="DHP13" s="83"/>
      <c r="DHQ13" s="83"/>
      <c r="DHR13" s="85"/>
      <c r="DHS13" s="85"/>
      <c r="DHT13" s="85"/>
      <c r="DHU13" s="86"/>
      <c r="DHV13" s="85"/>
      <c r="DHW13" s="83"/>
      <c r="DHX13" s="83"/>
      <c r="DHY13" s="83"/>
      <c r="DHZ13" s="84"/>
      <c r="DIA13" s="83"/>
      <c r="DIB13" s="83"/>
      <c r="DIC13" s="83"/>
      <c r="DID13" s="83"/>
      <c r="DIE13" s="85"/>
      <c r="DIF13" s="85"/>
      <c r="DIG13" s="85"/>
      <c r="DIH13" s="86"/>
      <c r="DII13" s="85"/>
      <c r="DIJ13" s="83"/>
      <c r="DIK13" s="83"/>
      <c r="DIL13" s="83"/>
      <c r="DIM13" s="84"/>
      <c r="DIN13" s="83"/>
      <c r="DIO13" s="83"/>
      <c r="DIP13" s="83"/>
      <c r="DIQ13" s="83"/>
      <c r="DIR13" s="85"/>
      <c r="DIS13" s="85"/>
      <c r="DIT13" s="85"/>
      <c r="DIU13" s="86"/>
      <c r="DIV13" s="85"/>
      <c r="DIW13" s="83"/>
      <c r="DIX13" s="83"/>
      <c r="DIY13" s="83"/>
      <c r="DIZ13" s="84"/>
      <c r="DJA13" s="83"/>
      <c r="DJB13" s="83"/>
      <c r="DJC13" s="83"/>
      <c r="DJD13" s="83"/>
      <c r="DJE13" s="85"/>
      <c r="DJF13" s="85"/>
      <c r="DJG13" s="85"/>
      <c r="DJH13" s="86"/>
      <c r="DJI13" s="85"/>
      <c r="DJJ13" s="83"/>
      <c r="DJK13" s="83"/>
      <c r="DJL13" s="83"/>
      <c r="DJM13" s="84"/>
      <c r="DJN13" s="83"/>
      <c r="DJO13" s="83"/>
      <c r="DJP13" s="83"/>
      <c r="DJQ13" s="83"/>
      <c r="DJR13" s="85"/>
      <c r="DJS13" s="85"/>
      <c r="DJT13" s="85"/>
      <c r="DJU13" s="86"/>
      <c r="DJV13" s="85"/>
      <c r="DJW13" s="83"/>
      <c r="DJX13" s="83"/>
      <c r="DJY13" s="83"/>
      <c r="DJZ13" s="84"/>
      <c r="DKA13" s="83"/>
      <c r="DKB13" s="83"/>
      <c r="DKC13" s="83"/>
      <c r="DKD13" s="83"/>
      <c r="DKE13" s="85"/>
      <c r="DKF13" s="85"/>
      <c r="DKG13" s="85"/>
      <c r="DKH13" s="86"/>
      <c r="DKI13" s="85"/>
      <c r="DKJ13" s="83"/>
      <c r="DKK13" s="83"/>
      <c r="DKL13" s="83"/>
      <c r="DKM13" s="84"/>
      <c r="DKN13" s="83"/>
      <c r="DKO13" s="83"/>
      <c r="DKP13" s="83"/>
      <c r="DKQ13" s="83"/>
      <c r="DKR13" s="85"/>
      <c r="DKS13" s="85"/>
      <c r="DKT13" s="85"/>
      <c r="DKU13" s="86"/>
      <c r="DKV13" s="85"/>
      <c r="DKW13" s="83"/>
      <c r="DKX13" s="83"/>
      <c r="DKY13" s="83"/>
      <c r="DKZ13" s="84"/>
      <c r="DLA13" s="83"/>
      <c r="DLB13" s="83"/>
      <c r="DLC13" s="83"/>
      <c r="DLD13" s="83"/>
      <c r="DLE13" s="85"/>
      <c r="DLF13" s="85"/>
      <c r="DLG13" s="85"/>
      <c r="DLH13" s="86"/>
      <c r="DLI13" s="85"/>
      <c r="DLJ13" s="83"/>
      <c r="DLK13" s="83"/>
      <c r="DLL13" s="83"/>
      <c r="DLM13" s="84"/>
      <c r="DLN13" s="83"/>
      <c r="DLO13" s="83"/>
      <c r="DLP13" s="83"/>
      <c r="DLQ13" s="83"/>
      <c r="DLR13" s="85"/>
      <c r="DLS13" s="85"/>
      <c r="DLT13" s="85"/>
      <c r="DLU13" s="86"/>
      <c r="DLV13" s="85"/>
      <c r="DLW13" s="83"/>
      <c r="DLX13" s="83"/>
      <c r="DLY13" s="83"/>
      <c r="DLZ13" s="84"/>
      <c r="DMA13" s="83"/>
      <c r="DMB13" s="83"/>
      <c r="DMC13" s="83"/>
      <c r="DMD13" s="83"/>
      <c r="DME13" s="85"/>
      <c r="DMF13" s="85"/>
      <c r="DMG13" s="85"/>
      <c r="DMH13" s="86"/>
      <c r="DMI13" s="85"/>
      <c r="DMJ13" s="83"/>
      <c r="DMK13" s="83"/>
      <c r="DML13" s="83"/>
      <c r="DMM13" s="84"/>
      <c r="DMN13" s="83"/>
      <c r="DMO13" s="83"/>
      <c r="DMP13" s="83"/>
      <c r="DMQ13" s="83"/>
      <c r="DMR13" s="85"/>
      <c r="DMS13" s="85"/>
      <c r="DMT13" s="85"/>
      <c r="DMU13" s="86"/>
      <c r="DMV13" s="85"/>
      <c r="DMW13" s="83"/>
      <c r="DMX13" s="83"/>
      <c r="DMY13" s="83"/>
      <c r="DMZ13" s="84"/>
      <c r="DNA13" s="83"/>
      <c r="DNB13" s="83"/>
      <c r="DNC13" s="83"/>
      <c r="DND13" s="83"/>
      <c r="DNE13" s="85"/>
      <c r="DNF13" s="85"/>
      <c r="DNG13" s="85"/>
      <c r="DNH13" s="86"/>
      <c r="DNI13" s="85"/>
      <c r="DNJ13" s="83"/>
      <c r="DNK13" s="83"/>
      <c r="DNL13" s="83"/>
      <c r="DNM13" s="84"/>
      <c r="DNN13" s="83"/>
      <c r="DNO13" s="83"/>
      <c r="DNP13" s="83"/>
      <c r="DNQ13" s="83"/>
      <c r="DNR13" s="85"/>
      <c r="DNS13" s="85"/>
      <c r="DNT13" s="85"/>
      <c r="DNU13" s="86"/>
      <c r="DNV13" s="85"/>
      <c r="DNW13" s="83"/>
      <c r="DNX13" s="83"/>
      <c r="DNY13" s="83"/>
      <c r="DNZ13" s="84"/>
      <c r="DOA13" s="83"/>
      <c r="DOB13" s="83"/>
      <c r="DOC13" s="83"/>
      <c r="DOD13" s="83"/>
      <c r="DOE13" s="85"/>
      <c r="DOF13" s="85"/>
      <c r="DOG13" s="85"/>
      <c r="DOH13" s="86"/>
      <c r="DOI13" s="85"/>
      <c r="DOJ13" s="83"/>
      <c r="DOK13" s="83"/>
      <c r="DOL13" s="83"/>
      <c r="DOM13" s="84"/>
      <c r="DON13" s="83"/>
      <c r="DOO13" s="83"/>
      <c r="DOP13" s="83"/>
      <c r="DOQ13" s="83"/>
      <c r="DOR13" s="85"/>
      <c r="DOS13" s="85"/>
      <c r="DOT13" s="85"/>
      <c r="DOU13" s="86"/>
      <c r="DOV13" s="85"/>
      <c r="DOW13" s="83"/>
      <c r="DOX13" s="83"/>
      <c r="DOY13" s="83"/>
      <c r="DOZ13" s="84"/>
      <c r="DPA13" s="83"/>
      <c r="DPB13" s="83"/>
      <c r="DPC13" s="83"/>
      <c r="DPD13" s="83"/>
      <c r="DPE13" s="85"/>
      <c r="DPF13" s="85"/>
      <c r="DPG13" s="85"/>
      <c r="DPH13" s="86"/>
      <c r="DPI13" s="85"/>
      <c r="DPJ13" s="83"/>
      <c r="DPK13" s="83"/>
      <c r="DPL13" s="83"/>
      <c r="DPM13" s="84"/>
      <c r="DPN13" s="83"/>
      <c r="DPO13" s="83"/>
      <c r="DPP13" s="83"/>
      <c r="DPQ13" s="83"/>
      <c r="DPR13" s="85"/>
      <c r="DPS13" s="85"/>
      <c r="DPT13" s="85"/>
      <c r="DPU13" s="86"/>
      <c r="DPV13" s="85"/>
      <c r="DPW13" s="83"/>
      <c r="DPX13" s="83"/>
      <c r="DPY13" s="83"/>
      <c r="DPZ13" s="84"/>
      <c r="DQA13" s="83"/>
      <c r="DQB13" s="83"/>
      <c r="DQC13" s="83"/>
      <c r="DQD13" s="83"/>
      <c r="DQE13" s="85"/>
      <c r="DQF13" s="85"/>
      <c r="DQG13" s="85"/>
      <c r="DQH13" s="86"/>
      <c r="DQI13" s="85"/>
      <c r="DQJ13" s="83"/>
      <c r="DQK13" s="83"/>
      <c r="DQL13" s="83"/>
      <c r="DQM13" s="84"/>
      <c r="DQN13" s="83"/>
      <c r="DQO13" s="83"/>
      <c r="DQP13" s="83"/>
      <c r="DQQ13" s="83"/>
      <c r="DQR13" s="85"/>
      <c r="DQS13" s="85"/>
      <c r="DQT13" s="85"/>
      <c r="DQU13" s="86"/>
      <c r="DQV13" s="85"/>
      <c r="DQW13" s="83"/>
      <c r="DQX13" s="83"/>
      <c r="DQY13" s="83"/>
      <c r="DQZ13" s="84"/>
      <c r="DRA13" s="83"/>
      <c r="DRB13" s="83"/>
      <c r="DRC13" s="83"/>
      <c r="DRD13" s="83"/>
      <c r="DRE13" s="85"/>
      <c r="DRF13" s="85"/>
      <c r="DRG13" s="85"/>
      <c r="DRH13" s="86"/>
      <c r="DRI13" s="85"/>
      <c r="DRJ13" s="83"/>
      <c r="DRK13" s="83"/>
      <c r="DRL13" s="83"/>
      <c r="DRM13" s="84"/>
      <c r="DRN13" s="83"/>
      <c r="DRO13" s="83"/>
      <c r="DRP13" s="83"/>
      <c r="DRQ13" s="83"/>
      <c r="DRR13" s="85"/>
      <c r="DRS13" s="85"/>
      <c r="DRT13" s="85"/>
      <c r="DRU13" s="86"/>
      <c r="DRV13" s="85"/>
      <c r="DRW13" s="83"/>
      <c r="DRX13" s="83"/>
      <c r="DRY13" s="83"/>
      <c r="DRZ13" s="84"/>
      <c r="DSA13" s="83"/>
      <c r="DSB13" s="83"/>
      <c r="DSC13" s="83"/>
      <c r="DSD13" s="83"/>
      <c r="DSE13" s="85"/>
      <c r="DSF13" s="85"/>
      <c r="DSG13" s="85"/>
      <c r="DSH13" s="86"/>
      <c r="DSI13" s="85"/>
      <c r="DSJ13" s="83"/>
      <c r="DSK13" s="83"/>
      <c r="DSL13" s="83"/>
      <c r="DSM13" s="84"/>
      <c r="DSN13" s="83"/>
      <c r="DSO13" s="83"/>
      <c r="DSP13" s="83"/>
      <c r="DSQ13" s="83"/>
      <c r="DSR13" s="85"/>
      <c r="DSS13" s="85"/>
      <c r="DST13" s="85"/>
      <c r="DSU13" s="86"/>
      <c r="DSV13" s="85"/>
      <c r="DSW13" s="83"/>
      <c r="DSX13" s="83"/>
      <c r="DSY13" s="83"/>
      <c r="DSZ13" s="84"/>
      <c r="DTA13" s="83"/>
      <c r="DTB13" s="83"/>
      <c r="DTC13" s="83"/>
      <c r="DTD13" s="83"/>
      <c r="DTE13" s="85"/>
      <c r="DTF13" s="85"/>
      <c r="DTG13" s="85"/>
      <c r="DTH13" s="86"/>
      <c r="DTI13" s="85"/>
      <c r="DTJ13" s="83"/>
      <c r="DTK13" s="83"/>
      <c r="DTL13" s="83"/>
      <c r="DTM13" s="84"/>
      <c r="DTN13" s="83"/>
      <c r="DTO13" s="83"/>
      <c r="DTP13" s="83"/>
      <c r="DTQ13" s="83"/>
      <c r="DTR13" s="85"/>
      <c r="DTS13" s="85"/>
      <c r="DTT13" s="85"/>
      <c r="DTU13" s="86"/>
      <c r="DTV13" s="85"/>
      <c r="DTW13" s="83"/>
      <c r="DTX13" s="83"/>
      <c r="DTY13" s="83"/>
      <c r="DTZ13" s="84"/>
      <c r="DUA13" s="83"/>
      <c r="DUB13" s="83"/>
      <c r="DUC13" s="83"/>
      <c r="DUD13" s="83"/>
      <c r="DUE13" s="85"/>
      <c r="DUF13" s="85"/>
      <c r="DUG13" s="85"/>
      <c r="DUH13" s="86"/>
      <c r="DUI13" s="85"/>
      <c r="DUJ13" s="83"/>
      <c r="DUK13" s="83"/>
      <c r="DUL13" s="83"/>
      <c r="DUM13" s="84"/>
      <c r="DUN13" s="83"/>
      <c r="DUO13" s="83"/>
      <c r="DUP13" s="83"/>
      <c r="DUQ13" s="83"/>
      <c r="DUR13" s="85"/>
      <c r="DUS13" s="85"/>
      <c r="DUT13" s="85"/>
      <c r="DUU13" s="86"/>
      <c r="DUV13" s="85"/>
      <c r="DUW13" s="83"/>
      <c r="DUX13" s="83"/>
      <c r="DUY13" s="83"/>
      <c r="DUZ13" s="84"/>
      <c r="DVA13" s="83"/>
      <c r="DVB13" s="83"/>
      <c r="DVC13" s="83"/>
      <c r="DVD13" s="83"/>
      <c r="DVE13" s="85"/>
      <c r="DVF13" s="85"/>
      <c r="DVG13" s="85"/>
      <c r="DVH13" s="86"/>
      <c r="DVI13" s="85"/>
      <c r="DVJ13" s="83"/>
      <c r="DVK13" s="83"/>
      <c r="DVL13" s="83"/>
      <c r="DVM13" s="84"/>
      <c r="DVN13" s="83"/>
      <c r="DVO13" s="83"/>
      <c r="DVP13" s="83"/>
      <c r="DVQ13" s="83"/>
      <c r="DVR13" s="85"/>
      <c r="DVS13" s="85"/>
      <c r="DVT13" s="85"/>
      <c r="DVU13" s="86"/>
      <c r="DVV13" s="85"/>
      <c r="DVW13" s="83"/>
      <c r="DVX13" s="83"/>
      <c r="DVY13" s="83"/>
      <c r="DVZ13" s="84"/>
      <c r="DWA13" s="83"/>
      <c r="DWB13" s="83"/>
      <c r="DWC13" s="83"/>
      <c r="DWD13" s="83"/>
      <c r="DWE13" s="85"/>
      <c r="DWF13" s="85"/>
      <c r="DWG13" s="85"/>
      <c r="DWH13" s="86"/>
      <c r="DWI13" s="85"/>
      <c r="DWJ13" s="83"/>
      <c r="DWK13" s="83"/>
      <c r="DWL13" s="83"/>
      <c r="DWM13" s="84"/>
      <c r="DWN13" s="83"/>
      <c r="DWO13" s="83"/>
      <c r="DWP13" s="83"/>
      <c r="DWQ13" s="83"/>
      <c r="DWR13" s="85"/>
      <c r="DWS13" s="85"/>
      <c r="DWT13" s="85"/>
      <c r="DWU13" s="86"/>
      <c r="DWV13" s="85"/>
      <c r="DWW13" s="83"/>
      <c r="DWX13" s="83"/>
      <c r="DWY13" s="83"/>
      <c r="DWZ13" s="84"/>
      <c r="DXA13" s="83"/>
      <c r="DXB13" s="83"/>
      <c r="DXC13" s="83"/>
      <c r="DXD13" s="83"/>
      <c r="DXE13" s="85"/>
      <c r="DXF13" s="85"/>
      <c r="DXG13" s="85"/>
      <c r="DXH13" s="86"/>
      <c r="DXI13" s="85"/>
      <c r="DXJ13" s="83"/>
      <c r="DXK13" s="83"/>
      <c r="DXL13" s="83"/>
      <c r="DXM13" s="84"/>
      <c r="DXN13" s="83"/>
      <c r="DXO13" s="83"/>
      <c r="DXP13" s="83"/>
      <c r="DXQ13" s="83"/>
      <c r="DXR13" s="85"/>
      <c r="DXS13" s="85"/>
      <c r="DXT13" s="85"/>
      <c r="DXU13" s="86"/>
      <c r="DXV13" s="85"/>
      <c r="DXW13" s="83"/>
      <c r="DXX13" s="83"/>
      <c r="DXY13" s="83"/>
      <c r="DXZ13" s="84"/>
      <c r="DYA13" s="83"/>
      <c r="DYB13" s="83"/>
      <c r="DYC13" s="83"/>
      <c r="DYD13" s="83"/>
      <c r="DYE13" s="85"/>
      <c r="DYF13" s="85"/>
      <c r="DYG13" s="85"/>
      <c r="DYH13" s="86"/>
      <c r="DYI13" s="85"/>
      <c r="DYJ13" s="83"/>
      <c r="DYK13" s="83"/>
      <c r="DYL13" s="83"/>
      <c r="DYM13" s="84"/>
      <c r="DYN13" s="83"/>
      <c r="DYO13" s="83"/>
      <c r="DYP13" s="83"/>
      <c r="DYQ13" s="83"/>
      <c r="DYR13" s="85"/>
      <c r="DYS13" s="85"/>
      <c r="DYT13" s="85"/>
      <c r="DYU13" s="86"/>
      <c r="DYV13" s="85"/>
      <c r="DYW13" s="83"/>
      <c r="DYX13" s="83"/>
      <c r="DYY13" s="83"/>
      <c r="DYZ13" s="84"/>
      <c r="DZA13" s="83"/>
      <c r="DZB13" s="83"/>
      <c r="DZC13" s="83"/>
      <c r="DZD13" s="83"/>
      <c r="DZE13" s="85"/>
      <c r="DZF13" s="85"/>
      <c r="DZG13" s="85"/>
      <c r="DZH13" s="86"/>
      <c r="DZI13" s="85"/>
      <c r="DZJ13" s="83"/>
      <c r="DZK13" s="83"/>
      <c r="DZL13" s="83"/>
      <c r="DZM13" s="84"/>
      <c r="DZN13" s="83"/>
      <c r="DZO13" s="83"/>
      <c r="DZP13" s="83"/>
      <c r="DZQ13" s="83"/>
      <c r="DZR13" s="85"/>
      <c r="DZS13" s="85"/>
      <c r="DZT13" s="85"/>
      <c r="DZU13" s="86"/>
      <c r="DZV13" s="85"/>
      <c r="DZW13" s="83"/>
      <c r="DZX13" s="83"/>
      <c r="DZY13" s="83"/>
      <c r="DZZ13" s="84"/>
      <c r="EAA13" s="83"/>
      <c r="EAB13" s="83"/>
      <c r="EAC13" s="83"/>
      <c r="EAD13" s="83"/>
      <c r="EAE13" s="85"/>
      <c r="EAF13" s="85"/>
      <c r="EAG13" s="85"/>
      <c r="EAH13" s="86"/>
      <c r="EAI13" s="85"/>
      <c r="EAJ13" s="83"/>
      <c r="EAK13" s="83"/>
      <c r="EAL13" s="83"/>
      <c r="EAM13" s="84"/>
      <c r="EAN13" s="83"/>
      <c r="EAO13" s="83"/>
      <c r="EAP13" s="83"/>
      <c r="EAQ13" s="83"/>
      <c r="EAR13" s="85"/>
      <c r="EAS13" s="85"/>
      <c r="EAT13" s="85"/>
      <c r="EAU13" s="86"/>
      <c r="EAV13" s="85"/>
      <c r="EAW13" s="83"/>
      <c r="EAX13" s="83"/>
      <c r="EAY13" s="83"/>
      <c r="EAZ13" s="84"/>
      <c r="EBA13" s="83"/>
      <c r="EBB13" s="83"/>
      <c r="EBC13" s="83"/>
      <c r="EBD13" s="83"/>
      <c r="EBE13" s="85"/>
      <c r="EBF13" s="85"/>
      <c r="EBG13" s="85"/>
      <c r="EBH13" s="86"/>
      <c r="EBI13" s="85"/>
      <c r="EBJ13" s="83"/>
      <c r="EBK13" s="83"/>
      <c r="EBL13" s="83"/>
      <c r="EBM13" s="84"/>
      <c r="EBN13" s="83"/>
      <c r="EBO13" s="83"/>
      <c r="EBP13" s="83"/>
      <c r="EBQ13" s="83"/>
      <c r="EBR13" s="85"/>
      <c r="EBS13" s="85"/>
      <c r="EBT13" s="85"/>
      <c r="EBU13" s="86"/>
      <c r="EBV13" s="85"/>
      <c r="EBW13" s="83"/>
      <c r="EBX13" s="83"/>
      <c r="EBY13" s="83"/>
      <c r="EBZ13" s="84"/>
      <c r="ECA13" s="83"/>
      <c r="ECB13" s="83"/>
      <c r="ECC13" s="83"/>
      <c r="ECD13" s="83"/>
      <c r="ECE13" s="85"/>
      <c r="ECF13" s="85"/>
      <c r="ECG13" s="85"/>
      <c r="ECH13" s="86"/>
      <c r="ECI13" s="85"/>
      <c r="ECJ13" s="83"/>
      <c r="ECK13" s="83"/>
      <c r="ECL13" s="83"/>
      <c r="ECM13" s="84"/>
      <c r="ECN13" s="83"/>
      <c r="ECO13" s="83"/>
      <c r="ECP13" s="83"/>
      <c r="ECQ13" s="83"/>
      <c r="ECR13" s="85"/>
      <c r="ECS13" s="85"/>
      <c r="ECT13" s="85"/>
      <c r="ECU13" s="86"/>
      <c r="ECV13" s="85"/>
      <c r="ECW13" s="83"/>
      <c r="ECX13" s="83"/>
      <c r="ECY13" s="83"/>
      <c r="ECZ13" s="84"/>
      <c r="EDA13" s="83"/>
      <c r="EDB13" s="83"/>
      <c r="EDC13" s="83"/>
      <c r="EDD13" s="83"/>
      <c r="EDE13" s="85"/>
      <c r="EDF13" s="85"/>
      <c r="EDG13" s="85"/>
      <c r="EDH13" s="86"/>
      <c r="EDI13" s="85"/>
      <c r="EDJ13" s="83"/>
      <c r="EDK13" s="83"/>
      <c r="EDL13" s="83"/>
      <c r="EDM13" s="84"/>
      <c r="EDN13" s="83"/>
      <c r="EDO13" s="83"/>
      <c r="EDP13" s="83"/>
      <c r="EDQ13" s="83"/>
      <c r="EDR13" s="85"/>
      <c r="EDS13" s="85"/>
      <c r="EDT13" s="85"/>
      <c r="EDU13" s="86"/>
      <c r="EDV13" s="85"/>
      <c r="EDW13" s="83"/>
      <c r="EDX13" s="83"/>
      <c r="EDY13" s="83"/>
      <c r="EDZ13" s="84"/>
      <c r="EEA13" s="83"/>
      <c r="EEB13" s="83"/>
      <c r="EEC13" s="83"/>
      <c r="EED13" s="83"/>
      <c r="EEE13" s="85"/>
      <c r="EEF13" s="85"/>
      <c r="EEG13" s="85"/>
      <c r="EEH13" s="86"/>
      <c r="EEI13" s="85"/>
      <c r="EEJ13" s="83"/>
      <c r="EEK13" s="83"/>
      <c r="EEL13" s="83"/>
      <c r="EEM13" s="84"/>
      <c r="EEN13" s="83"/>
      <c r="EEO13" s="83"/>
      <c r="EEP13" s="83"/>
      <c r="EEQ13" s="83"/>
      <c r="EER13" s="85"/>
      <c r="EES13" s="85"/>
      <c r="EET13" s="85"/>
      <c r="EEU13" s="86"/>
      <c r="EEV13" s="85"/>
      <c r="EEW13" s="83"/>
      <c r="EEX13" s="83"/>
      <c r="EEY13" s="83"/>
      <c r="EEZ13" s="84"/>
      <c r="EFA13" s="83"/>
      <c r="EFB13" s="83"/>
      <c r="EFC13" s="83"/>
      <c r="EFD13" s="83"/>
      <c r="EFE13" s="85"/>
      <c r="EFF13" s="85"/>
      <c r="EFG13" s="85"/>
      <c r="EFH13" s="86"/>
      <c r="EFI13" s="85"/>
      <c r="EFJ13" s="83"/>
      <c r="EFK13" s="83"/>
      <c r="EFL13" s="83"/>
      <c r="EFM13" s="84"/>
      <c r="EFN13" s="83"/>
      <c r="EFO13" s="83"/>
      <c r="EFP13" s="83"/>
      <c r="EFQ13" s="83"/>
      <c r="EFR13" s="85"/>
      <c r="EFS13" s="85"/>
      <c r="EFT13" s="85"/>
      <c r="EFU13" s="86"/>
      <c r="EFV13" s="85"/>
      <c r="EFW13" s="83"/>
      <c r="EFX13" s="83"/>
      <c r="EFY13" s="83"/>
      <c r="EFZ13" s="84"/>
      <c r="EGA13" s="83"/>
      <c r="EGB13" s="83"/>
      <c r="EGC13" s="83"/>
      <c r="EGD13" s="83"/>
      <c r="EGE13" s="85"/>
      <c r="EGF13" s="85"/>
      <c r="EGG13" s="85"/>
      <c r="EGH13" s="86"/>
      <c r="EGI13" s="85"/>
      <c r="EGJ13" s="83"/>
      <c r="EGK13" s="83"/>
      <c r="EGL13" s="83"/>
      <c r="EGM13" s="84"/>
      <c r="EGN13" s="83"/>
      <c r="EGO13" s="83"/>
      <c r="EGP13" s="83"/>
      <c r="EGQ13" s="83"/>
      <c r="EGR13" s="85"/>
      <c r="EGS13" s="85"/>
      <c r="EGT13" s="85"/>
      <c r="EGU13" s="86"/>
      <c r="EGV13" s="85"/>
      <c r="EGW13" s="83"/>
      <c r="EGX13" s="83"/>
      <c r="EGY13" s="83"/>
      <c r="EGZ13" s="84"/>
      <c r="EHA13" s="83"/>
      <c r="EHB13" s="83"/>
      <c r="EHC13" s="83"/>
      <c r="EHD13" s="83"/>
      <c r="EHE13" s="85"/>
      <c r="EHF13" s="85"/>
      <c r="EHG13" s="85"/>
      <c r="EHH13" s="86"/>
      <c r="EHI13" s="85"/>
      <c r="EHJ13" s="83"/>
      <c r="EHK13" s="83"/>
      <c r="EHL13" s="83"/>
      <c r="EHM13" s="84"/>
      <c r="EHN13" s="83"/>
      <c r="EHO13" s="83"/>
      <c r="EHP13" s="83"/>
      <c r="EHQ13" s="83"/>
      <c r="EHR13" s="85"/>
      <c r="EHS13" s="85"/>
      <c r="EHT13" s="85"/>
      <c r="EHU13" s="86"/>
      <c r="EHV13" s="85"/>
      <c r="EHW13" s="83"/>
      <c r="EHX13" s="83"/>
      <c r="EHY13" s="83"/>
      <c r="EHZ13" s="84"/>
      <c r="EIA13" s="83"/>
      <c r="EIB13" s="83"/>
      <c r="EIC13" s="83"/>
      <c r="EID13" s="83"/>
      <c r="EIE13" s="85"/>
      <c r="EIF13" s="85"/>
      <c r="EIG13" s="85"/>
      <c r="EIH13" s="86"/>
      <c r="EII13" s="85"/>
      <c r="EIJ13" s="83"/>
      <c r="EIK13" s="83"/>
      <c r="EIL13" s="83"/>
      <c r="EIM13" s="84"/>
      <c r="EIN13" s="83"/>
      <c r="EIO13" s="83"/>
      <c r="EIP13" s="83"/>
      <c r="EIQ13" s="83"/>
      <c r="EIR13" s="85"/>
      <c r="EIS13" s="85"/>
      <c r="EIT13" s="85"/>
      <c r="EIU13" s="86"/>
      <c r="EIV13" s="85"/>
      <c r="EIW13" s="83"/>
      <c r="EIX13" s="83"/>
      <c r="EIY13" s="83"/>
      <c r="EIZ13" s="84"/>
      <c r="EJA13" s="83"/>
      <c r="EJB13" s="83"/>
      <c r="EJC13" s="83"/>
      <c r="EJD13" s="83"/>
      <c r="EJE13" s="85"/>
      <c r="EJF13" s="85"/>
      <c r="EJG13" s="85"/>
      <c r="EJH13" s="86"/>
      <c r="EJI13" s="85"/>
      <c r="EJJ13" s="83"/>
      <c r="EJK13" s="83"/>
      <c r="EJL13" s="83"/>
      <c r="EJM13" s="84"/>
      <c r="EJN13" s="83"/>
      <c r="EJO13" s="83"/>
      <c r="EJP13" s="83"/>
      <c r="EJQ13" s="83"/>
      <c r="EJR13" s="85"/>
      <c r="EJS13" s="85"/>
      <c r="EJT13" s="85"/>
      <c r="EJU13" s="86"/>
      <c r="EJV13" s="85"/>
      <c r="EJW13" s="83"/>
      <c r="EJX13" s="83"/>
      <c r="EJY13" s="83"/>
      <c r="EJZ13" s="84"/>
      <c r="EKA13" s="83"/>
      <c r="EKB13" s="83"/>
      <c r="EKC13" s="83"/>
      <c r="EKD13" s="83"/>
      <c r="EKE13" s="85"/>
      <c r="EKF13" s="85"/>
      <c r="EKG13" s="85"/>
      <c r="EKH13" s="86"/>
      <c r="EKI13" s="85"/>
      <c r="EKJ13" s="83"/>
      <c r="EKK13" s="83"/>
      <c r="EKL13" s="83"/>
      <c r="EKM13" s="84"/>
      <c r="EKN13" s="83"/>
      <c r="EKO13" s="83"/>
      <c r="EKP13" s="83"/>
      <c r="EKQ13" s="83"/>
      <c r="EKR13" s="85"/>
      <c r="EKS13" s="85"/>
      <c r="EKT13" s="85"/>
      <c r="EKU13" s="86"/>
      <c r="EKV13" s="85"/>
      <c r="EKW13" s="83"/>
      <c r="EKX13" s="83"/>
      <c r="EKY13" s="83"/>
      <c r="EKZ13" s="84"/>
      <c r="ELA13" s="83"/>
      <c r="ELB13" s="83"/>
      <c r="ELC13" s="83"/>
      <c r="ELD13" s="83"/>
      <c r="ELE13" s="85"/>
      <c r="ELF13" s="85"/>
      <c r="ELG13" s="85"/>
      <c r="ELH13" s="86"/>
      <c r="ELI13" s="85"/>
      <c r="ELJ13" s="83"/>
      <c r="ELK13" s="83"/>
      <c r="ELL13" s="83"/>
      <c r="ELM13" s="84"/>
      <c r="ELN13" s="83"/>
      <c r="ELO13" s="83"/>
      <c r="ELP13" s="83"/>
      <c r="ELQ13" s="83"/>
      <c r="ELR13" s="85"/>
      <c r="ELS13" s="85"/>
      <c r="ELT13" s="85"/>
      <c r="ELU13" s="86"/>
      <c r="ELV13" s="85"/>
      <c r="ELW13" s="83"/>
      <c r="ELX13" s="83"/>
      <c r="ELY13" s="83"/>
      <c r="ELZ13" s="84"/>
      <c r="EMA13" s="83"/>
      <c r="EMB13" s="83"/>
      <c r="EMC13" s="83"/>
      <c r="EMD13" s="83"/>
      <c r="EME13" s="85"/>
      <c r="EMF13" s="85"/>
      <c r="EMG13" s="85"/>
      <c r="EMH13" s="86"/>
      <c r="EMI13" s="85"/>
      <c r="EMJ13" s="83"/>
      <c r="EMK13" s="83"/>
      <c r="EML13" s="83"/>
      <c r="EMM13" s="84"/>
      <c r="EMN13" s="83"/>
      <c r="EMO13" s="83"/>
      <c r="EMP13" s="83"/>
      <c r="EMQ13" s="83"/>
      <c r="EMR13" s="85"/>
      <c r="EMS13" s="85"/>
      <c r="EMT13" s="85"/>
      <c r="EMU13" s="86"/>
      <c r="EMV13" s="85"/>
      <c r="EMW13" s="83"/>
      <c r="EMX13" s="83"/>
      <c r="EMY13" s="83"/>
      <c r="EMZ13" s="84"/>
      <c r="ENA13" s="83"/>
      <c r="ENB13" s="83"/>
      <c r="ENC13" s="83"/>
      <c r="END13" s="83"/>
      <c r="ENE13" s="85"/>
      <c r="ENF13" s="85"/>
      <c r="ENG13" s="85"/>
      <c r="ENH13" s="86"/>
      <c r="ENI13" s="85"/>
      <c r="ENJ13" s="83"/>
      <c r="ENK13" s="83"/>
      <c r="ENL13" s="83"/>
      <c r="ENM13" s="84"/>
      <c r="ENN13" s="83"/>
      <c r="ENO13" s="83"/>
      <c r="ENP13" s="83"/>
      <c r="ENQ13" s="83"/>
      <c r="ENR13" s="85"/>
      <c r="ENS13" s="85"/>
      <c r="ENT13" s="85"/>
      <c r="ENU13" s="86"/>
      <c r="ENV13" s="85"/>
      <c r="ENW13" s="83"/>
      <c r="ENX13" s="83"/>
      <c r="ENY13" s="83"/>
      <c r="ENZ13" s="84"/>
      <c r="EOA13" s="83"/>
      <c r="EOB13" s="83"/>
      <c r="EOC13" s="83"/>
      <c r="EOD13" s="83"/>
      <c r="EOE13" s="85"/>
      <c r="EOF13" s="85"/>
      <c r="EOG13" s="85"/>
      <c r="EOH13" s="86"/>
      <c r="EOI13" s="85"/>
      <c r="EOJ13" s="83"/>
      <c r="EOK13" s="83"/>
      <c r="EOL13" s="83"/>
      <c r="EOM13" s="84"/>
      <c r="EON13" s="83"/>
      <c r="EOO13" s="83"/>
      <c r="EOP13" s="83"/>
      <c r="EOQ13" s="83"/>
      <c r="EOR13" s="85"/>
      <c r="EOS13" s="85"/>
      <c r="EOT13" s="85"/>
      <c r="EOU13" s="86"/>
      <c r="EOV13" s="85"/>
      <c r="EOW13" s="83"/>
      <c r="EOX13" s="83"/>
      <c r="EOY13" s="83"/>
      <c r="EOZ13" s="84"/>
      <c r="EPA13" s="83"/>
      <c r="EPB13" s="83"/>
      <c r="EPC13" s="83"/>
      <c r="EPD13" s="83"/>
      <c r="EPE13" s="85"/>
      <c r="EPF13" s="85"/>
      <c r="EPG13" s="85"/>
      <c r="EPH13" s="86"/>
      <c r="EPI13" s="85"/>
      <c r="EPJ13" s="83"/>
      <c r="EPK13" s="83"/>
      <c r="EPL13" s="83"/>
      <c r="EPM13" s="84"/>
      <c r="EPN13" s="83"/>
      <c r="EPO13" s="83"/>
      <c r="EPP13" s="83"/>
      <c r="EPQ13" s="83"/>
      <c r="EPR13" s="85"/>
      <c r="EPS13" s="85"/>
      <c r="EPT13" s="85"/>
      <c r="EPU13" s="86"/>
      <c r="EPV13" s="85"/>
      <c r="EPW13" s="83"/>
      <c r="EPX13" s="83"/>
      <c r="EPY13" s="83"/>
      <c r="EPZ13" s="84"/>
      <c r="EQA13" s="83"/>
      <c r="EQB13" s="83"/>
      <c r="EQC13" s="83"/>
      <c r="EQD13" s="83"/>
      <c r="EQE13" s="85"/>
      <c r="EQF13" s="85"/>
      <c r="EQG13" s="85"/>
      <c r="EQH13" s="86"/>
      <c r="EQI13" s="85"/>
      <c r="EQJ13" s="83"/>
      <c r="EQK13" s="83"/>
      <c r="EQL13" s="83"/>
      <c r="EQM13" s="84"/>
      <c r="EQN13" s="83"/>
      <c r="EQO13" s="83"/>
      <c r="EQP13" s="83"/>
      <c r="EQQ13" s="83"/>
      <c r="EQR13" s="85"/>
      <c r="EQS13" s="85"/>
      <c r="EQT13" s="85"/>
      <c r="EQU13" s="86"/>
      <c r="EQV13" s="85"/>
      <c r="EQW13" s="83"/>
      <c r="EQX13" s="83"/>
      <c r="EQY13" s="83"/>
      <c r="EQZ13" s="84"/>
      <c r="ERA13" s="83"/>
      <c r="ERB13" s="83"/>
      <c r="ERC13" s="83"/>
      <c r="ERD13" s="83"/>
      <c r="ERE13" s="85"/>
      <c r="ERF13" s="85"/>
      <c r="ERG13" s="85"/>
      <c r="ERH13" s="86"/>
      <c r="ERI13" s="85"/>
      <c r="ERJ13" s="83"/>
      <c r="ERK13" s="83"/>
      <c r="ERL13" s="83"/>
      <c r="ERM13" s="84"/>
      <c r="ERN13" s="83"/>
      <c r="ERO13" s="83"/>
      <c r="ERP13" s="83"/>
      <c r="ERQ13" s="83"/>
      <c r="ERR13" s="85"/>
      <c r="ERS13" s="85"/>
      <c r="ERT13" s="85"/>
      <c r="ERU13" s="86"/>
      <c r="ERV13" s="85"/>
      <c r="ERW13" s="83"/>
      <c r="ERX13" s="83"/>
      <c r="ERY13" s="83"/>
      <c r="ERZ13" s="84"/>
      <c r="ESA13" s="83"/>
      <c r="ESB13" s="83"/>
      <c r="ESC13" s="83"/>
      <c r="ESD13" s="83"/>
      <c r="ESE13" s="85"/>
      <c r="ESF13" s="85"/>
      <c r="ESG13" s="85"/>
      <c r="ESH13" s="86"/>
      <c r="ESI13" s="85"/>
      <c r="ESJ13" s="83"/>
      <c r="ESK13" s="83"/>
      <c r="ESL13" s="83"/>
      <c r="ESM13" s="84"/>
      <c r="ESN13" s="83"/>
      <c r="ESO13" s="83"/>
      <c r="ESP13" s="83"/>
      <c r="ESQ13" s="83"/>
      <c r="ESR13" s="85"/>
      <c r="ESS13" s="85"/>
      <c r="EST13" s="85"/>
      <c r="ESU13" s="86"/>
      <c r="ESV13" s="85"/>
      <c r="ESW13" s="83"/>
      <c r="ESX13" s="83"/>
      <c r="ESY13" s="83"/>
      <c r="ESZ13" s="84"/>
      <c r="ETA13" s="83"/>
      <c r="ETB13" s="83"/>
      <c r="ETC13" s="83"/>
      <c r="ETD13" s="83"/>
      <c r="ETE13" s="85"/>
      <c r="ETF13" s="85"/>
      <c r="ETG13" s="85"/>
      <c r="ETH13" s="86"/>
      <c r="ETI13" s="85"/>
      <c r="ETJ13" s="83"/>
      <c r="ETK13" s="83"/>
      <c r="ETL13" s="83"/>
      <c r="ETM13" s="84"/>
      <c r="ETN13" s="83"/>
      <c r="ETO13" s="83"/>
      <c r="ETP13" s="83"/>
      <c r="ETQ13" s="83"/>
      <c r="ETR13" s="85"/>
      <c r="ETS13" s="85"/>
      <c r="ETT13" s="85"/>
      <c r="ETU13" s="86"/>
      <c r="ETV13" s="85"/>
      <c r="ETW13" s="83"/>
      <c r="ETX13" s="83"/>
      <c r="ETY13" s="83"/>
      <c r="ETZ13" s="84"/>
      <c r="EUA13" s="83"/>
      <c r="EUB13" s="83"/>
      <c r="EUC13" s="83"/>
      <c r="EUD13" s="83"/>
      <c r="EUE13" s="85"/>
      <c r="EUF13" s="85"/>
      <c r="EUG13" s="85"/>
      <c r="EUH13" s="86"/>
      <c r="EUI13" s="85"/>
      <c r="EUJ13" s="83"/>
      <c r="EUK13" s="83"/>
      <c r="EUL13" s="83"/>
      <c r="EUM13" s="84"/>
      <c r="EUN13" s="83"/>
      <c r="EUO13" s="83"/>
      <c r="EUP13" s="83"/>
      <c r="EUQ13" s="83"/>
      <c r="EUR13" s="85"/>
      <c r="EUS13" s="85"/>
      <c r="EUT13" s="85"/>
      <c r="EUU13" s="86"/>
      <c r="EUV13" s="85"/>
      <c r="EUW13" s="83"/>
      <c r="EUX13" s="83"/>
      <c r="EUY13" s="83"/>
      <c r="EUZ13" s="84"/>
      <c r="EVA13" s="83"/>
      <c r="EVB13" s="83"/>
      <c r="EVC13" s="83"/>
      <c r="EVD13" s="83"/>
      <c r="EVE13" s="85"/>
      <c r="EVF13" s="85"/>
      <c r="EVG13" s="85"/>
      <c r="EVH13" s="86"/>
      <c r="EVI13" s="85"/>
      <c r="EVJ13" s="83"/>
      <c r="EVK13" s="83"/>
      <c r="EVL13" s="83"/>
      <c r="EVM13" s="84"/>
      <c r="EVN13" s="83"/>
      <c r="EVO13" s="83"/>
      <c r="EVP13" s="83"/>
      <c r="EVQ13" s="83"/>
      <c r="EVR13" s="85"/>
      <c r="EVS13" s="85"/>
      <c r="EVT13" s="85"/>
      <c r="EVU13" s="86"/>
      <c r="EVV13" s="85"/>
      <c r="EVW13" s="83"/>
      <c r="EVX13" s="83"/>
      <c r="EVY13" s="83"/>
      <c r="EVZ13" s="84"/>
      <c r="EWA13" s="83"/>
      <c r="EWB13" s="83"/>
      <c r="EWC13" s="83"/>
      <c r="EWD13" s="83"/>
      <c r="EWE13" s="85"/>
      <c r="EWF13" s="85"/>
      <c r="EWG13" s="85"/>
      <c r="EWH13" s="86"/>
      <c r="EWI13" s="85"/>
      <c r="EWJ13" s="83"/>
      <c r="EWK13" s="83"/>
      <c r="EWL13" s="83"/>
      <c r="EWM13" s="84"/>
      <c r="EWN13" s="83"/>
      <c r="EWO13" s="83"/>
      <c r="EWP13" s="83"/>
      <c r="EWQ13" s="83"/>
      <c r="EWR13" s="85"/>
      <c r="EWS13" s="85"/>
      <c r="EWT13" s="85"/>
      <c r="EWU13" s="86"/>
      <c r="EWV13" s="85"/>
      <c r="EWW13" s="83"/>
      <c r="EWX13" s="83"/>
      <c r="EWY13" s="83"/>
      <c r="EWZ13" s="84"/>
      <c r="EXA13" s="83"/>
      <c r="EXB13" s="83"/>
      <c r="EXC13" s="83"/>
      <c r="EXD13" s="83"/>
      <c r="EXE13" s="85"/>
      <c r="EXF13" s="85"/>
      <c r="EXG13" s="85"/>
      <c r="EXH13" s="86"/>
      <c r="EXI13" s="85"/>
      <c r="EXJ13" s="83"/>
      <c r="EXK13" s="83"/>
      <c r="EXL13" s="83"/>
      <c r="EXM13" s="84"/>
      <c r="EXN13" s="83"/>
      <c r="EXO13" s="83"/>
      <c r="EXP13" s="83"/>
      <c r="EXQ13" s="83"/>
      <c r="EXR13" s="85"/>
      <c r="EXS13" s="85"/>
      <c r="EXT13" s="85"/>
      <c r="EXU13" s="86"/>
      <c r="EXV13" s="85"/>
      <c r="EXW13" s="83"/>
      <c r="EXX13" s="83"/>
      <c r="EXY13" s="83"/>
      <c r="EXZ13" s="84"/>
      <c r="EYA13" s="83"/>
      <c r="EYB13" s="83"/>
      <c r="EYC13" s="83"/>
      <c r="EYD13" s="83"/>
      <c r="EYE13" s="85"/>
      <c r="EYF13" s="85"/>
      <c r="EYG13" s="85"/>
      <c r="EYH13" s="86"/>
      <c r="EYI13" s="85"/>
      <c r="EYJ13" s="83"/>
      <c r="EYK13" s="83"/>
      <c r="EYL13" s="83"/>
      <c r="EYM13" s="84"/>
      <c r="EYN13" s="83"/>
      <c r="EYO13" s="83"/>
      <c r="EYP13" s="83"/>
      <c r="EYQ13" s="83"/>
      <c r="EYR13" s="85"/>
      <c r="EYS13" s="85"/>
      <c r="EYT13" s="85"/>
      <c r="EYU13" s="86"/>
      <c r="EYV13" s="85"/>
      <c r="EYW13" s="83"/>
      <c r="EYX13" s="83"/>
      <c r="EYY13" s="83"/>
      <c r="EYZ13" s="84"/>
      <c r="EZA13" s="83"/>
      <c r="EZB13" s="83"/>
      <c r="EZC13" s="83"/>
      <c r="EZD13" s="83"/>
      <c r="EZE13" s="85"/>
      <c r="EZF13" s="85"/>
      <c r="EZG13" s="85"/>
      <c r="EZH13" s="86"/>
      <c r="EZI13" s="85"/>
      <c r="EZJ13" s="83"/>
      <c r="EZK13" s="83"/>
      <c r="EZL13" s="83"/>
      <c r="EZM13" s="84"/>
      <c r="EZN13" s="83"/>
      <c r="EZO13" s="83"/>
      <c r="EZP13" s="83"/>
      <c r="EZQ13" s="83"/>
      <c r="EZR13" s="85"/>
      <c r="EZS13" s="85"/>
      <c r="EZT13" s="85"/>
      <c r="EZU13" s="86"/>
      <c r="EZV13" s="85"/>
      <c r="EZW13" s="83"/>
      <c r="EZX13" s="83"/>
      <c r="EZY13" s="83"/>
      <c r="EZZ13" s="84"/>
      <c r="FAA13" s="83"/>
      <c r="FAB13" s="83"/>
      <c r="FAC13" s="83"/>
      <c r="FAD13" s="83"/>
      <c r="FAE13" s="85"/>
      <c r="FAF13" s="85"/>
      <c r="FAG13" s="85"/>
      <c r="FAH13" s="86"/>
      <c r="FAI13" s="85"/>
      <c r="FAJ13" s="83"/>
      <c r="FAK13" s="83"/>
      <c r="FAL13" s="83"/>
      <c r="FAM13" s="84"/>
      <c r="FAN13" s="83"/>
      <c r="FAO13" s="83"/>
      <c r="FAP13" s="83"/>
      <c r="FAQ13" s="83"/>
      <c r="FAR13" s="85"/>
      <c r="FAS13" s="85"/>
      <c r="FAT13" s="85"/>
      <c r="FAU13" s="86"/>
      <c r="FAV13" s="85"/>
      <c r="FAW13" s="83"/>
      <c r="FAX13" s="83"/>
      <c r="FAY13" s="83"/>
      <c r="FAZ13" s="84"/>
      <c r="FBA13" s="83"/>
      <c r="FBB13" s="83"/>
      <c r="FBC13" s="83"/>
      <c r="FBD13" s="83"/>
      <c r="FBE13" s="85"/>
      <c r="FBF13" s="85"/>
      <c r="FBG13" s="85"/>
      <c r="FBH13" s="86"/>
      <c r="FBI13" s="85"/>
      <c r="FBJ13" s="83"/>
      <c r="FBK13" s="83"/>
      <c r="FBL13" s="83"/>
      <c r="FBM13" s="84"/>
      <c r="FBN13" s="83"/>
      <c r="FBO13" s="83"/>
      <c r="FBP13" s="83"/>
      <c r="FBQ13" s="83"/>
      <c r="FBR13" s="85"/>
      <c r="FBS13" s="85"/>
      <c r="FBT13" s="85"/>
      <c r="FBU13" s="86"/>
      <c r="FBV13" s="85"/>
      <c r="FBW13" s="83"/>
      <c r="FBX13" s="83"/>
      <c r="FBY13" s="83"/>
      <c r="FBZ13" s="84"/>
      <c r="FCA13" s="83"/>
      <c r="FCB13" s="83"/>
      <c r="FCC13" s="83"/>
      <c r="FCD13" s="83"/>
      <c r="FCE13" s="85"/>
      <c r="FCF13" s="85"/>
      <c r="FCG13" s="85"/>
      <c r="FCH13" s="86"/>
      <c r="FCI13" s="85"/>
      <c r="FCJ13" s="83"/>
      <c r="FCK13" s="83"/>
      <c r="FCL13" s="83"/>
      <c r="FCM13" s="84"/>
      <c r="FCN13" s="83"/>
      <c r="FCO13" s="83"/>
      <c r="FCP13" s="83"/>
      <c r="FCQ13" s="83"/>
      <c r="FCR13" s="85"/>
      <c r="FCS13" s="85"/>
      <c r="FCT13" s="85"/>
      <c r="FCU13" s="86"/>
      <c r="FCV13" s="85"/>
      <c r="FCW13" s="83"/>
      <c r="FCX13" s="83"/>
      <c r="FCY13" s="83"/>
      <c r="FCZ13" s="84"/>
      <c r="FDA13" s="83"/>
      <c r="FDB13" s="83"/>
      <c r="FDC13" s="83"/>
      <c r="FDD13" s="83"/>
      <c r="FDE13" s="85"/>
      <c r="FDF13" s="85"/>
      <c r="FDG13" s="85"/>
      <c r="FDH13" s="86"/>
      <c r="FDI13" s="85"/>
      <c r="FDJ13" s="83"/>
      <c r="FDK13" s="83"/>
      <c r="FDL13" s="83"/>
      <c r="FDM13" s="84"/>
      <c r="FDN13" s="83"/>
      <c r="FDO13" s="83"/>
      <c r="FDP13" s="83"/>
      <c r="FDQ13" s="83"/>
      <c r="FDR13" s="85"/>
      <c r="FDS13" s="85"/>
      <c r="FDT13" s="85"/>
      <c r="FDU13" s="86"/>
      <c r="FDV13" s="85"/>
      <c r="FDW13" s="83"/>
      <c r="FDX13" s="83"/>
      <c r="FDY13" s="83"/>
      <c r="FDZ13" s="84"/>
      <c r="FEA13" s="83"/>
      <c r="FEB13" s="83"/>
      <c r="FEC13" s="83"/>
      <c r="FED13" s="83"/>
      <c r="FEE13" s="85"/>
      <c r="FEF13" s="85"/>
      <c r="FEG13" s="85"/>
      <c r="FEH13" s="86"/>
      <c r="FEI13" s="85"/>
      <c r="FEJ13" s="83"/>
      <c r="FEK13" s="83"/>
      <c r="FEL13" s="83"/>
      <c r="FEM13" s="84"/>
      <c r="FEN13" s="83"/>
      <c r="FEO13" s="83"/>
      <c r="FEP13" s="83"/>
      <c r="FEQ13" s="83"/>
      <c r="FER13" s="85"/>
      <c r="FES13" s="85"/>
      <c r="FET13" s="85"/>
      <c r="FEU13" s="86"/>
      <c r="FEV13" s="85"/>
      <c r="FEW13" s="83"/>
      <c r="FEX13" s="83"/>
      <c r="FEY13" s="83"/>
      <c r="FEZ13" s="84"/>
      <c r="FFA13" s="83"/>
      <c r="FFB13" s="83"/>
      <c r="FFC13" s="83"/>
      <c r="FFD13" s="83"/>
      <c r="FFE13" s="85"/>
      <c r="FFF13" s="85"/>
      <c r="FFG13" s="85"/>
      <c r="FFH13" s="86"/>
      <c r="FFI13" s="85"/>
      <c r="FFJ13" s="83"/>
      <c r="FFK13" s="83"/>
      <c r="FFL13" s="83"/>
      <c r="FFM13" s="84"/>
      <c r="FFN13" s="83"/>
      <c r="FFO13" s="83"/>
      <c r="FFP13" s="83"/>
      <c r="FFQ13" s="83"/>
      <c r="FFR13" s="85"/>
      <c r="FFS13" s="85"/>
      <c r="FFT13" s="85"/>
      <c r="FFU13" s="86"/>
      <c r="FFV13" s="85"/>
      <c r="FFW13" s="83"/>
      <c r="FFX13" s="83"/>
      <c r="FFY13" s="83"/>
      <c r="FFZ13" s="84"/>
      <c r="FGA13" s="83"/>
      <c r="FGB13" s="83"/>
      <c r="FGC13" s="83"/>
      <c r="FGD13" s="83"/>
      <c r="FGE13" s="85"/>
      <c r="FGF13" s="85"/>
      <c r="FGG13" s="85"/>
      <c r="FGH13" s="86"/>
      <c r="FGI13" s="85"/>
      <c r="FGJ13" s="83"/>
      <c r="FGK13" s="83"/>
      <c r="FGL13" s="83"/>
      <c r="FGM13" s="84"/>
      <c r="FGN13" s="83"/>
      <c r="FGO13" s="83"/>
      <c r="FGP13" s="83"/>
      <c r="FGQ13" s="83"/>
      <c r="FGR13" s="85"/>
      <c r="FGS13" s="85"/>
      <c r="FGT13" s="85"/>
      <c r="FGU13" s="86"/>
      <c r="FGV13" s="85"/>
      <c r="FGW13" s="83"/>
      <c r="FGX13" s="83"/>
      <c r="FGY13" s="83"/>
      <c r="FGZ13" s="84"/>
      <c r="FHA13" s="83"/>
      <c r="FHB13" s="83"/>
      <c r="FHC13" s="83"/>
      <c r="FHD13" s="83"/>
      <c r="FHE13" s="85"/>
      <c r="FHF13" s="85"/>
      <c r="FHG13" s="85"/>
      <c r="FHH13" s="86"/>
      <c r="FHI13" s="85"/>
      <c r="FHJ13" s="83"/>
      <c r="FHK13" s="83"/>
      <c r="FHL13" s="83"/>
      <c r="FHM13" s="84"/>
      <c r="FHN13" s="83"/>
      <c r="FHO13" s="83"/>
      <c r="FHP13" s="83"/>
      <c r="FHQ13" s="83"/>
      <c r="FHR13" s="85"/>
      <c r="FHS13" s="85"/>
      <c r="FHT13" s="85"/>
      <c r="FHU13" s="86"/>
      <c r="FHV13" s="85"/>
      <c r="FHW13" s="83"/>
      <c r="FHX13" s="83"/>
      <c r="FHY13" s="83"/>
      <c r="FHZ13" s="84"/>
      <c r="FIA13" s="83"/>
      <c r="FIB13" s="83"/>
      <c r="FIC13" s="83"/>
      <c r="FID13" s="83"/>
      <c r="FIE13" s="85"/>
      <c r="FIF13" s="85"/>
      <c r="FIG13" s="85"/>
      <c r="FIH13" s="86"/>
      <c r="FII13" s="85"/>
      <c r="FIJ13" s="83"/>
      <c r="FIK13" s="83"/>
      <c r="FIL13" s="83"/>
      <c r="FIM13" s="84"/>
      <c r="FIN13" s="83"/>
      <c r="FIO13" s="83"/>
      <c r="FIP13" s="83"/>
      <c r="FIQ13" s="83"/>
      <c r="FIR13" s="85"/>
      <c r="FIS13" s="85"/>
      <c r="FIT13" s="85"/>
      <c r="FIU13" s="86"/>
      <c r="FIV13" s="85"/>
      <c r="FIW13" s="83"/>
      <c r="FIX13" s="83"/>
      <c r="FIY13" s="83"/>
      <c r="FIZ13" s="84"/>
      <c r="FJA13" s="83"/>
      <c r="FJB13" s="83"/>
      <c r="FJC13" s="83"/>
      <c r="FJD13" s="83"/>
      <c r="FJE13" s="85"/>
      <c r="FJF13" s="85"/>
      <c r="FJG13" s="85"/>
      <c r="FJH13" s="86"/>
      <c r="FJI13" s="85"/>
      <c r="FJJ13" s="83"/>
      <c r="FJK13" s="83"/>
      <c r="FJL13" s="83"/>
      <c r="FJM13" s="84"/>
      <c r="FJN13" s="83"/>
      <c r="FJO13" s="83"/>
      <c r="FJP13" s="83"/>
      <c r="FJQ13" s="83"/>
      <c r="FJR13" s="85"/>
      <c r="FJS13" s="85"/>
      <c r="FJT13" s="85"/>
      <c r="FJU13" s="86"/>
      <c r="FJV13" s="85"/>
      <c r="FJW13" s="83"/>
      <c r="FJX13" s="83"/>
      <c r="FJY13" s="83"/>
      <c r="FJZ13" s="84"/>
      <c r="FKA13" s="83"/>
      <c r="FKB13" s="83"/>
      <c r="FKC13" s="83"/>
      <c r="FKD13" s="83"/>
      <c r="FKE13" s="85"/>
      <c r="FKF13" s="85"/>
      <c r="FKG13" s="85"/>
      <c r="FKH13" s="86"/>
      <c r="FKI13" s="85"/>
      <c r="FKJ13" s="83"/>
      <c r="FKK13" s="83"/>
      <c r="FKL13" s="83"/>
      <c r="FKM13" s="84"/>
      <c r="FKN13" s="83"/>
      <c r="FKO13" s="83"/>
      <c r="FKP13" s="83"/>
      <c r="FKQ13" s="83"/>
      <c r="FKR13" s="85"/>
      <c r="FKS13" s="85"/>
      <c r="FKT13" s="85"/>
      <c r="FKU13" s="86"/>
      <c r="FKV13" s="85"/>
      <c r="FKW13" s="83"/>
      <c r="FKX13" s="83"/>
      <c r="FKY13" s="83"/>
      <c r="FKZ13" s="84"/>
      <c r="FLA13" s="83"/>
      <c r="FLB13" s="83"/>
      <c r="FLC13" s="83"/>
      <c r="FLD13" s="83"/>
      <c r="FLE13" s="85"/>
      <c r="FLF13" s="85"/>
      <c r="FLG13" s="85"/>
      <c r="FLH13" s="86"/>
      <c r="FLI13" s="85"/>
      <c r="FLJ13" s="83"/>
      <c r="FLK13" s="83"/>
      <c r="FLL13" s="83"/>
      <c r="FLM13" s="84"/>
      <c r="FLN13" s="83"/>
      <c r="FLO13" s="83"/>
      <c r="FLP13" s="83"/>
      <c r="FLQ13" s="83"/>
      <c r="FLR13" s="85"/>
      <c r="FLS13" s="85"/>
      <c r="FLT13" s="85"/>
      <c r="FLU13" s="86"/>
      <c r="FLV13" s="85"/>
      <c r="FLW13" s="83"/>
      <c r="FLX13" s="83"/>
      <c r="FLY13" s="83"/>
      <c r="FLZ13" s="84"/>
      <c r="FMA13" s="83"/>
      <c r="FMB13" s="83"/>
      <c r="FMC13" s="83"/>
      <c r="FMD13" s="83"/>
      <c r="FME13" s="85"/>
      <c r="FMF13" s="85"/>
      <c r="FMG13" s="85"/>
      <c r="FMH13" s="86"/>
      <c r="FMI13" s="85"/>
      <c r="FMJ13" s="83"/>
      <c r="FMK13" s="83"/>
      <c r="FML13" s="83"/>
      <c r="FMM13" s="84"/>
      <c r="FMN13" s="83"/>
      <c r="FMO13" s="83"/>
      <c r="FMP13" s="83"/>
      <c r="FMQ13" s="83"/>
      <c r="FMR13" s="85"/>
      <c r="FMS13" s="85"/>
      <c r="FMT13" s="85"/>
      <c r="FMU13" s="86"/>
      <c r="FMV13" s="85"/>
      <c r="FMW13" s="83"/>
      <c r="FMX13" s="83"/>
      <c r="FMY13" s="83"/>
      <c r="FMZ13" s="84"/>
      <c r="FNA13" s="83"/>
      <c r="FNB13" s="83"/>
      <c r="FNC13" s="83"/>
      <c r="FND13" s="83"/>
      <c r="FNE13" s="85"/>
      <c r="FNF13" s="85"/>
      <c r="FNG13" s="85"/>
      <c r="FNH13" s="86"/>
      <c r="FNI13" s="85"/>
      <c r="FNJ13" s="83"/>
      <c r="FNK13" s="83"/>
      <c r="FNL13" s="83"/>
      <c r="FNM13" s="84"/>
      <c r="FNN13" s="83"/>
      <c r="FNO13" s="83"/>
      <c r="FNP13" s="83"/>
      <c r="FNQ13" s="83"/>
      <c r="FNR13" s="85"/>
      <c r="FNS13" s="85"/>
      <c r="FNT13" s="85"/>
      <c r="FNU13" s="86"/>
      <c r="FNV13" s="85"/>
      <c r="FNW13" s="83"/>
      <c r="FNX13" s="83"/>
      <c r="FNY13" s="83"/>
      <c r="FNZ13" s="84"/>
      <c r="FOA13" s="83"/>
      <c r="FOB13" s="83"/>
      <c r="FOC13" s="83"/>
      <c r="FOD13" s="83"/>
      <c r="FOE13" s="85"/>
      <c r="FOF13" s="85"/>
      <c r="FOG13" s="85"/>
      <c r="FOH13" s="86"/>
      <c r="FOI13" s="85"/>
      <c r="FOJ13" s="83"/>
      <c r="FOK13" s="83"/>
      <c r="FOL13" s="83"/>
      <c r="FOM13" s="84"/>
      <c r="FON13" s="83"/>
      <c r="FOO13" s="83"/>
      <c r="FOP13" s="83"/>
      <c r="FOQ13" s="83"/>
      <c r="FOR13" s="85"/>
      <c r="FOS13" s="85"/>
      <c r="FOT13" s="85"/>
      <c r="FOU13" s="86"/>
      <c r="FOV13" s="85"/>
      <c r="FOW13" s="83"/>
      <c r="FOX13" s="83"/>
      <c r="FOY13" s="83"/>
      <c r="FOZ13" s="84"/>
      <c r="FPA13" s="83"/>
      <c r="FPB13" s="83"/>
      <c r="FPC13" s="83"/>
      <c r="FPD13" s="83"/>
      <c r="FPE13" s="85"/>
      <c r="FPF13" s="85"/>
      <c r="FPG13" s="85"/>
      <c r="FPH13" s="86"/>
      <c r="FPI13" s="85"/>
      <c r="FPJ13" s="83"/>
      <c r="FPK13" s="83"/>
      <c r="FPL13" s="83"/>
      <c r="FPM13" s="84"/>
      <c r="FPN13" s="83"/>
      <c r="FPO13" s="83"/>
      <c r="FPP13" s="83"/>
      <c r="FPQ13" s="83"/>
      <c r="FPR13" s="85"/>
      <c r="FPS13" s="85"/>
      <c r="FPT13" s="85"/>
      <c r="FPU13" s="86"/>
      <c r="FPV13" s="85"/>
      <c r="FPW13" s="83"/>
      <c r="FPX13" s="83"/>
      <c r="FPY13" s="83"/>
      <c r="FPZ13" s="84"/>
      <c r="FQA13" s="83"/>
      <c r="FQB13" s="83"/>
      <c r="FQC13" s="83"/>
      <c r="FQD13" s="83"/>
      <c r="FQE13" s="85"/>
      <c r="FQF13" s="85"/>
      <c r="FQG13" s="85"/>
      <c r="FQH13" s="86"/>
      <c r="FQI13" s="85"/>
      <c r="FQJ13" s="83"/>
      <c r="FQK13" s="83"/>
      <c r="FQL13" s="83"/>
      <c r="FQM13" s="84"/>
      <c r="FQN13" s="83"/>
      <c r="FQO13" s="83"/>
      <c r="FQP13" s="83"/>
      <c r="FQQ13" s="83"/>
      <c r="FQR13" s="85"/>
      <c r="FQS13" s="85"/>
      <c r="FQT13" s="85"/>
      <c r="FQU13" s="86"/>
      <c r="FQV13" s="85"/>
      <c r="FQW13" s="83"/>
      <c r="FQX13" s="83"/>
      <c r="FQY13" s="83"/>
      <c r="FQZ13" s="84"/>
      <c r="FRA13" s="83"/>
      <c r="FRB13" s="83"/>
      <c r="FRC13" s="83"/>
      <c r="FRD13" s="83"/>
      <c r="FRE13" s="85"/>
      <c r="FRF13" s="85"/>
      <c r="FRG13" s="85"/>
      <c r="FRH13" s="86"/>
      <c r="FRI13" s="85"/>
      <c r="FRJ13" s="83"/>
      <c r="FRK13" s="83"/>
      <c r="FRL13" s="83"/>
      <c r="FRM13" s="84"/>
      <c r="FRN13" s="83"/>
      <c r="FRO13" s="83"/>
      <c r="FRP13" s="83"/>
      <c r="FRQ13" s="83"/>
      <c r="FRR13" s="85"/>
      <c r="FRS13" s="85"/>
      <c r="FRT13" s="85"/>
      <c r="FRU13" s="86"/>
      <c r="FRV13" s="85"/>
      <c r="FRW13" s="83"/>
      <c r="FRX13" s="83"/>
      <c r="FRY13" s="83"/>
      <c r="FRZ13" s="84"/>
      <c r="FSA13" s="83"/>
      <c r="FSB13" s="83"/>
      <c r="FSC13" s="83"/>
      <c r="FSD13" s="83"/>
      <c r="FSE13" s="85"/>
      <c r="FSF13" s="85"/>
      <c r="FSG13" s="85"/>
      <c r="FSH13" s="86"/>
      <c r="FSI13" s="85"/>
      <c r="FSJ13" s="83"/>
      <c r="FSK13" s="83"/>
      <c r="FSL13" s="83"/>
      <c r="FSM13" s="84"/>
      <c r="FSN13" s="83"/>
      <c r="FSO13" s="83"/>
      <c r="FSP13" s="83"/>
      <c r="FSQ13" s="83"/>
      <c r="FSR13" s="85"/>
      <c r="FSS13" s="85"/>
      <c r="FST13" s="85"/>
      <c r="FSU13" s="86"/>
      <c r="FSV13" s="85"/>
      <c r="FSW13" s="83"/>
      <c r="FSX13" s="83"/>
      <c r="FSY13" s="83"/>
      <c r="FSZ13" s="84"/>
      <c r="FTA13" s="83"/>
      <c r="FTB13" s="83"/>
      <c r="FTC13" s="83"/>
      <c r="FTD13" s="83"/>
      <c r="FTE13" s="85"/>
      <c r="FTF13" s="85"/>
      <c r="FTG13" s="85"/>
      <c r="FTH13" s="86"/>
      <c r="FTI13" s="85"/>
      <c r="FTJ13" s="83"/>
      <c r="FTK13" s="83"/>
      <c r="FTL13" s="83"/>
      <c r="FTM13" s="84"/>
      <c r="FTN13" s="83"/>
      <c r="FTO13" s="83"/>
      <c r="FTP13" s="83"/>
      <c r="FTQ13" s="83"/>
      <c r="FTR13" s="85"/>
      <c r="FTS13" s="85"/>
      <c r="FTT13" s="85"/>
      <c r="FTU13" s="86"/>
      <c r="FTV13" s="85"/>
      <c r="FTW13" s="83"/>
      <c r="FTX13" s="83"/>
      <c r="FTY13" s="83"/>
      <c r="FTZ13" s="84"/>
      <c r="FUA13" s="83"/>
      <c r="FUB13" s="83"/>
      <c r="FUC13" s="83"/>
      <c r="FUD13" s="83"/>
      <c r="FUE13" s="85"/>
      <c r="FUF13" s="85"/>
      <c r="FUG13" s="85"/>
      <c r="FUH13" s="86"/>
      <c r="FUI13" s="85"/>
      <c r="FUJ13" s="83"/>
      <c r="FUK13" s="83"/>
      <c r="FUL13" s="83"/>
      <c r="FUM13" s="84"/>
      <c r="FUN13" s="83"/>
      <c r="FUO13" s="83"/>
      <c r="FUP13" s="83"/>
      <c r="FUQ13" s="83"/>
      <c r="FUR13" s="85"/>
      <c r="FUS13" s="85"/>
      <c r="FUT13" s="85"/>
      <c r="FUU13" s="86"/>
      <c r="FUV13" s="85"/>
      <c r="FUW13" s="83"/>
      <c r="FUX13" s="83"/>
      <c r="FUY13" s="83"/>
      <c r="FUZ13" s="84"/>
      <c r="FVA13" s="83"/>
      <c r="FVB13" s="83"/>
      <c r="FVC13" s="83"/>
      <c r="FVD13" s="83"/>
      <c r="FVE13" s="85"/>
      <c r="FVF13" s="85"/>
      <c r="FVG13" s="85"/>
      <c r="FVH13" s="86"/>
      <c r="FVI13" s="85"/>
      <c r="FVJ13" s="83"/>
      <c r="FVK13" s="83"/>
      <c r="FVL13" s="83"/>
      <c r="FVM13" s="84"/>
      <c r="FVN13" s="83"/>
      <c r="FVO13" s="83"/>
      <c r="FVP13" s="83"/>
      <c r="FVQ13" s="83"/>
      <c r="FVR13" s="85"/>
      <c r="FVS13" s="85"/>
      <c r="FVT13" s="85"/>
      <c r="FVU13" s="86"/>
      <c r="FVV13" s="85"/>
      <c r="FVW13" s="83"/>
      <c r="FVX13" s="83"/>
      <c r="FVY13" s="83"/>
      <c r="FVZ13" s="84"/>
      <c r="FWA13" s="83"/>
      <c r="FWB13" s="83"/>
      <c r="FWC13" s="83"/>
      <c r="FWD13" s="83"/>
      <c r="FWE13" s="85"/>
      <c r="FWF13" s="85"/>
      <c r="FWG13" s="85"/>
      <c r="FWH13" s="86"/>
      <c r="FWI13" s="85"/>
      <c r="FWJ13" s="83"/>
      <c r="FWK13" s="83"/>
      <c r="FWL13" s="83"/>
      <c r="FWM13" s="84"/>
      <c r="FWN13" s="83"/>
      <c r="FWO13" s="83"/>
      <c r="FWP13" s="83"/>
      <c r="FWQ13" s="83"/>
      <c r="FWR13" s="85"/>
      <c r="FWS13" s="85"/>
      <c r="FWT13" s="85"/>
      <c r="FWU13" s="86"/>
      <c r="FWV13" s="85"/>
      <c r="FWW13" s="83"/>
      <c r="FWX13" s="83"/>
      <c r="FWY13" s="83"/>
      <c r="FWZ13" s="84"/>
      <c r="FXA13" s="83"/>
      <c r="FXB13" s="83"/>
      <c r="FXC13" s="83"/>
      <c r="FXD13" s="83"/>
      <c r="FXE13" s="85"/>
      <c r="FXF13" s="85"/>
      <c r="FXG13" s="85"/>
      <c r="FXH13" s="86"/>
      <c r="FXI13" s="85"/>
      <c r="FXJ13" s="83"/>
      <c r="FXK13" s="83"/>
      <c r="FXL13" s="83"/>
      <c r="FXM13" s="84"/>
      <c r="FXN13" s="83"/>
      <c r="FXO13" s="83"/>
      <c r="FXP13" s="83"/>
      <c r="FXQ13" s="83"/>
      <c r="FXR13" s="85"/>
      <c r="FXS13" s="85"/>
      <c r="FXT13" s="85"/>
      <c r="FXU13" s="86"/>
      <c r="FXV13" s="85"/>
      <c r="FXW13" s="83"/>
      <c r="FXX13" s="83"/>
      <c r="FXY13" s="83"/>
      <c r="FXZ13" s="84"/>
      <c r="FYA13" s="83"/>
      <c r="FYB13" s="83"/>
      <c r="FYC13" s="83"/>
      <c r="FYD13" s="83"/>
      <c r="FYE13" s="85"/>
      <c r="FYF13" s="85"/>
      <c r="FYG13" s="85"/>
      <c r="FYH13" s="86"/>
      <c r="FYI13" s="85"/>
      <c r="FYJ13" s="83"/>
      <c r="FYK13" s="83"/>
      <c r="FYL13" s="83"/>
      <c r="FYM13" s="84"/>
      <c r="FYN13" s="83"/>
      <c r="FYO13" s="83"/>
      <c r="FYP13" s="83"/>
      <c r="FYQ13" s="83"/>
      <c r="FYR13" s="85"/>
      <c r="FYS13" s="85"/>
      <c r="FYT13" s="85"/>
      <c r="FYU13" s="86"/>
      <c r="FYV13" s="85"/>
      <c r="FYW13" s="83"/>
      <c r="FYX13" s="83"/>
      <c r="FYY13" s="83"/>
      <c r="FYZ13" s="84"/>
      <c r="FZA13" s="83"/>
      <c r="FZB13" s="83"/>
      <c r="FZC13" s="83"/>
      <c r="FZD13" s="83"/>
      <c r="FZE13" s="85"/>
      <c r="FZF13" s="85"/>
      <c r="FZG13" s="85"/>
      <c r="FZH13" s="86"/>
      <c r="FZI13" s="85"/>
      <c r="FZJ13" s="83"/>
      <c r="FZK13" s="83"/>
      <c r="FZL13" s="83"/>
      <c r="FZM13" s="84"/>
      <c r="FZN13" s="83"/>
      <c r="FZO13" s="83"/>
      <c r="FZP13" s="83"/>
      <c r="FZQ13" s="83"/>
      <c r="FZR13" s="85"/>
      <c r="FZS13" s="85"/>
      <c r="FZT13" s="85"/>
      <c r="FZU13" s="86"/>
      <c r="FZV13" s="85"/>
      <c r="FZW13" s="83"/>
      <c r="FZX13" s="83"/>
      <c r="FZY13" s="83"/>
      <c r="FZZ13" s="84"/>
      <c r="GAA13" s="83"/>
      <c r="GAB13" s="83"/>
      <c r="GAC13" s="83"/>
      <c r="GAD13" s="83"/>
      <c r="GAE13" s="85"/>
      <c r="GAF13" s="85"/>
      <c r="GAG13" s="85"/>
      <c r="GAH13" s="86"/>
      <c r="GAI13" s="85"/>
      <c r="GAJ13" s="83"/>
      <c r="GAK13" s="83"/>
      <c r="GAL13" s="83"/>
      <c r="GAM13" s="84"/>
      <c r="GAN13" s="83"/>
      <c r="GAO13" s="83"/>
      <c r="GAP13" s="83"/>
      <c r="GAQ13" s="83"/>
      <c r="GAR13" s="85"/>
      <c r="GAS13" s="85"/>
      <c r="GAT13" s="85"/>
      <c r="GAU13" s="86"/>
      <c r="GAV13" s="85"/>
      <c r="GAW13" s="83"/>
      <c r="GAX13" s="83"/>
      <c r="GAY13" s="83"/>
      <c r="GAZ13" s="84"/>
      <c r="GBA13" s="83"/>
      <c r="GBB13" s="83"/>
      <c r="GBC13" s="83"/>
      <c r="GBD13" s="83"/>
      <c r="GBE13" s="85"/>
      <c r="GBF13" s="85"/>
      <c r="GBG13" s="85"/>
      <c r="GBH13" s="86"/>
      <c r="GBI13" s="85"/>
      <c r="GBJ13" s="83"/>
      <c r="GBK13" s="83"/>
      <c r="GBL13" s="83"/>
      <c r="GBM13" s="84"/>
      <c r="GBN13" s="83"/>
      <c r="GBO13" s="83"/>
      <c r="GBP13" s="83"/>
      <c r="GBQ13" s="83"/>
      <c r="GBR13" s="85"/>
      <c r="GBS13" s="85"/>
      <c r="GBT13" s="85"/>
      <c r="GBU13" s="86"/>
      <c r="GBV13" s="85"/>
      <c r="GBW13" s="83"/>
      <c r="GBX13" s="83"/>
      <c r="GBY13" s="83"/>
      <c r="GBZ13" s="84"/>
      <c r="GCA13" s="83"/>
      <c r="GCB13" s="83"/>
      <c r="GCC13" s="83"/>
      <c r="GCD13" s="83"/>
      <c r="GCE13" s="85"/>
      <c r="GCF13" s="85"/>
      <c r="GCG13" s="85"/>
      <c r="GCH13" s="86"/>
      <c r="GCI13" s="85"/>
      <c r="GCJ13" s="83"/>
      <c r="GCK13" s="83"/>
      <c r="GCL13" s="83"/>
      <c r="GCM13" s="84"/>
      <c r="GCN13" s="83"/>
      <c r="GCO13" s="83"/>
      <c r="GCP13" s="83"/>
      <c r="GCQ13" s="83"/>
      <c r="GCR13" s="85"/>
      <c r="GCS13" s="85"/>
      <c r="GCT13" s="85"/>
      <c r="GCU13" s="86"/>
      <c r="GCV13" s="85"/>
      <c r="GCW13" s="83"/>
      <c r="GCX13" s="83"/>
      <c r="GCY13" s="83"/>
      <c r="GCZ13" s="84"/>
      <c r="GDA13" s="83"/>
      <c r="GDB13" s="83"/>
      <c r="GDC13" s="83"/>
      <c r="GDD13" s="83"/>
      <c r="GDE13" s="85"/>
      <c r="GDF13" s="85"/>
      <c r="GDG13" s="85"/>
      <c r="GDH13" s="86"/>
      <c r="GDI13" s="85"/>
      <c r="GDJ13" s="83"/>
      <c r="GDK13" s="83"/>
      <c r="GDL13" s="83"/>
      <c r="GDM13" s="84"/>
      <c r="GDN13" s="83"/>
      <c r="GDO13" s="83"/>
      <c r="GDP13" s="83"/>
      <c r="GDQ13" s="83"/>
      <c r="GDR13" s="85"/>
      <c r="GDS13" s="85"/>
      <c r="GDT13" s="85"/>
      <c r="GDU13" s="86"/>
      <c r="GDV13" s="85"/>
      <c r="GDW13" s="83"/>
      <c r="GDX13" s="83"/>
      <c r="GDY13" s="83"/>
      <c r="GDZ13" s="84"/>
      <c r="GEA13" s="83"/>
      <c r="GEB13" s="83"/>
      <c r="GEC13" s="83"/>
      <c r="GED13" s="83"/>
      <c r="GEE13" s="85"/>
      <c r="GEF13" s="85"/>
      <c r="GEG13" s="85"/>
      <c r="GEH13" s="86"/>
      <c r="GEI13" s="85"/>
      <c r="GEJ13" s="83"/>
      <c r="GEK13" s="83"/>
      <c r="GEL13" s="83"/>
      <c r="GEM13" s="84"/>
      <c r="GEN13" s="83"/>
      <c r="GEO13" s="83"/>
      <c r="GEP13" s="83"/>
      <c r="GEQ13" s="83"/>
      <c r="GER13" s="85"/>
      <c r="GES13" s="85"/>
      <c r="GET13" s="85"/>
      <c r="GEU13" s="86"/>
      <c r="GEV13" s="85"/>
      <c r="GEW13" s="83"/>
      <c r="GEX13" s="83"/>
      <c r="GEY13" s="83"/>
      <c r="GEZ13" s="84"/>
      <c r="GFA13" s="83"/>
      <c r="GFB13" s="83"/>
      <c r="GFC13" s="83"/>
      <c r="GFD13" s="83"/>
      <c r="GFE13" s="85"/>
      <c r="GFF13" s="85"/>
      <c r="GFG13" s="85"/>
      <c r="GFH13" s="86"/>
      <c r="GFI13" s="85"/>
      <c r="GFJ13" s="83"/>
      <c r="GFK13" s="83"/>
      <c r="GFL13" s="83"/>
      <c r="GFM13" s="84"/>
      <c r="GFN13" s="83"/>
      <c r="GFO13" s="83"/>
      <c r="GFP13" s="83"/>
      <c r="GFQ13" s="83"/>
      <c r="GFR13" s="85"/>
      <c r="GFS13" s="85"/>
      <c r="GFT13" s="85"/>
      <c r="GFU13" s="86"/>
      <c r="GFV13" s="85"/>
      <c r="GFW13" s="83"/>
      <c r="GFX13" s="83"/>
      <c r="GFY13" s="83"/>
      <c r="GFZ13" s="84"/>
      <c r="GGA13" s="83"/>
      <c r="GGB13" s="83"/>
      <c r="GGC13" s="83"/>
      <c r="GGD13" s="83"/>
      <c r="GGE13" s="85"/>
      <c r="GGF13" s="85"/>
      <c r="GGG13" s="85"/>
      <c r="GGH13" s="86"/>
      <c r="GGI13" s="85"/>
      <c r="GGJ13" s="83"/>
      <c r="GGK13" s="83"/>
      <c r="GGL13" s="83"/>
      <c r="GGM13" s="84"/>
      <c r="GGN13" s="83"/>
      <c r="GGO13" s="83"/>
      <c r="GGP13" s="83"/>
      <c r="GGQ13" s="83"/>
      <c r="GGR13" s="85"/>
      <c r="GGS13" s="85"/>
      <c r="GGT13" s="85"/>
      <c r="GGU13" s="86"/>
      <c r="GGV13" s="85"/>
      <c r="GGW13" s="83"/>
      <c r="GGX13" s="83"/>
      <c r="GGY13" s="83"/>
      <c r="GGZ13" s="84"/>
      <c r="GHA13" s="83"/>
      <c r="GHB13" s="83"/>
      <c r="GHC13" s="83"/>
      <c r="GHD13" s="83"/>
      <c r="GHE13" s="85"/>
      <c r="GHF13" s="85"/>
      <c r="GHG13" s="85"/>
      <c r="GHH13" s="86"/>
      <c r="GHI13" s="85"/>
      <c r="GHJ13" s="83"/>
      <c r="GHK13" s="83"/>
      <c r="GHL13" s="83"/>
      <c r="GHM13" s="84"/>
      <c r="GHN13" s="83"/>
      <c r="GHO13" s="83"/>
      <c r="GHP13" s="83"/>
      <c r="GHQ13" s="83"/>
      <c r="GHR13" s="85"/>
      <c r="GHS13" s="85"/>
      <c r="GHT13" s="85"/>
      <c r="GHU13" s="86"/>
      <c r="GHV13" s="85"/>
      <c r="GHW13" s="83"/>
      <c r="GHX13" s="83"/>
      <c r="GHY13" s="83"/>
      <c r="GHZ13" s="84"/>
      <c r="GIA13" s="83"/>
      <c r="GIB13" s="83"/>
      <c r="GIC13" s="83"/>
      <c r="GID13" s="83"/>
      <c r="GIE13" s="85"/>
      <c r="GIF13" s="85"/>
      <c r="GIG13" s="85"/>
      <c r="GIH13" s="86"/>
      <c r="GII13" s="85"/>
      <c r="GIJ13" s="83"/>
      <c r="GIK13" s="83"/>
      <c r="GIL13" s="83"/>
      <c r="GIM13" s="84"/>
      <c r="GIN13" s="83"/>
      <c r="GIO13" s="83"/>
      <c r="GIP13" s="83"/>
      <c r="GIQ13" s="83"/>
      <c r="GIR13" s="85"/>
      <c r="GIS13" s="85"/>
      <c r="GIT13" s="85"/>
      <c r="GIU13" s="86"/>
      <c r="GIV13" s="85"/>
      <c r="GIW13" s="83"/>
      <c r="GIX13" s="83"/>
      <c r="GIY13" s="83"/>
      <c r="GIZ13" s="84"/>
      <c r="GJA13" s="83"/>
      <c r="GJB13" s="83"/>
      <c r="GJC13" s="83"/>
      <c r="GJD13" s="83"/>
      <c r="GJE13" s="85"/>
      <c r="GJF13" s="85"/>
      <c r="GJG13" s="85"/>
      <c r="GJH13" s="86"/>
      <c r="GJI13" s="85"/>
      <c r="GJJ13" s="83"/>
      <c r="GJK13" s="83"/>
      <c r="GJL13" s="83"/>
      <c r="GJM13" s="84"/>
      <c r="GJN13" s="83"/>
      <c r="GJO13" s="83"/>
      <c r="GJP13" s="83"/>
      <c r="GJQ13" s="83"/>
      <c r="GJR13" s="85"/>
      <c r="GJS13" s="85"/>
      <c r="GJT13" s="85"/>
      <c r="GJU13" s="86"/>
      <c r="GJV13" s="85"/>
      <c r="GJW13" s="83"/>
      <c r="GJX13" s="83"/>
      <c r="GJY13" s="83"/>
      <c r="GJZ13" s="84"/>
      <c r="GKA13" s="83"/>
      <c r="GKB13" s="83"/>
      <c r="GKC13" s="83"/>
      <c r="GKD13" s="83"/>
      <c r="GKE13" s="85"/>
      <c r="GKF13" s="85"/>
      <c r="GKG13" s="85"/>
      <c r="GKH13" s="86"/>
      <c r="GKI13" s="85"/>
      <c r="GKJ13" s="83"/>
      <c r="GKK13" s="83"/>
      <c r="GKL13" s="83"/>
      <c r="GKM13" s="84"/>
      <c r="GKN13" s="83"/>
      <c r="GKO13" s="83"/>
      <c r="GKP13" s="83"/>
      <c r="GKQ13" s="83"/>
      <c r="GKR13" s="85"/>
      <c r="GKS13" s="85"/>
      <c r="GKT13" s="85"/>
      <c r="GKU13" s="86"/>
      <c r="GKV13" s="85"/>
      <c r="GKW13" s="83"/>
      <c r="GKX13" s="83"/>
      <c r="GKY13" s="83"/>
      <c r="GKZ13" s="84"/>
      <c r="GLA13" s="83"/>
      <c r="GLB13" s="83"/>
      <c r="GLC13" s="83"/>
      <c r="GLD13" s="83"/>
      <c r="GLE13" s="85"/>
      <c r="GLF13" s="85"/>
      <c r="GLG13" s="85"/>
      <c r="GLH13" s="86"/>
      <c r="GLI13" s="85"/>
      <c r="GLJ13" s="83"/>
      <c r="GLK13" s="83"/>
      <c r="GLL13" s="83"/>
      <c r="GLM13" s="84"/>
      <c r="GLN13" s="83"/>
      <c r="GLO13" s="83"/>
      <c r="GLP13" s="83"/>
      <c r="GLQ13" s="83"/>
      <c r="GLR13" s="85"/>
      <c r="GLS13" s="85"/>
      <c r="GLT13" s="85"/>
      <c r="GLU13" s="86"/>
      <c r="GLV13" s="85"/>
      <c r="GLW13" s="83"/>
      <c r="GLX13" s="83"/>
      <c r="GLY13" s="83"/>
      <c r="GLZ13" s="84"/>
      <c r="GMA13" s="83"/>
      <c r="GMB13" s="83"/>
      <c r="GMC13" s="83"/>
      <c r="GMD13" s="83"/>
      <c r="GME13" s="85"/>
      <c r="GMF13" s="85"/>
      <c r="GMG13" s="85"/>
      <c r="GMH13" s="86"/>
      <c r="GMI13" s="85"/>
      <c r="GMJ13" s="83"/>
      <c r="GMK13" s="83"/>
      <c r="GML13" s="83"/>
      <c r="GMM13" s="84"/>
      <c r="GMN13" s="83"/>
      <c r="GMO13" s="83"/>
      <c r="GMP13" s="83"/>
      <c r="GMQ13" s="83"/>
      <c r="GMR13" s="85"/>
      <c r="GMS13" s="85"/>
      <c r="GMT13" s="85"/>
      <c r="GMU13" s="86"/>
      <c r="GMV13" s="85"/>
      <c r="GMW13" s="83"/>
      <c r="GMX13" s="83"/>
      <c r="GMY13" s="83"/>
      <c r="GMZ13" s="84"/>
      <c r="GNA13" s="83"/>
      <c r="GNB13" s="83"/>
      <c r="GNC13" s="83"/>
      <c r="GND13" s="83"/>
      <c r="GNE13" s="85"/>
      <c r="GNF13" s="85"/>
      <c r="GNG13" s="85"/>
      <c r="GNH13" s="86"/>
      <c r="GNI13" s="85"/>
      <c r="GNJ13" s="83"/>
      <c r="GNK13" s="83"/>
      <c r="GNL13" s="83"/>
      <c r="GNM13" s="84"/>
      <c r="GNN13" s="83"/>
      <c r="GNO13" s="83"/>
      <c r="GNP13" s="83"/>
      <c r="GNQ13" s="83"/>
      <c r="GNR13" s="85"/>
      <c r="GNS13" s="85"/>
      <c r="GNT13" s="85"/>
      <c r="GNU13" s="86"/>
      <c r="GNV13" s="85"/>
      <c r="GNW13" s="83"/>
      <c r="GNX13" s="83"/>
      <c r="GNY13" s="83"/>
      <c r="GNZ13" s="84"/>
      <c r="GOA13" s="83"/>
      <c r="GOB13" s="83"/>
      <c r="GOC13" s="83"/>
      <c r="GOD13" s="83"/>
      <c r="GOE13" s="85"/>
      <c r="GOF13" s="85"/>
      <c r="GOG13" s="85"/>
      <c r="GOH13" s="86"/>
      <c r="GOI13" s="85"/>
      <c r="GOJ13" s="83"/>
      <c r="GOK13" s="83"/>
      <c r="GOL13" s="83"/>
      <c r="GOM13" s="84"/>
      <c r="GON13" s="83"/>
      <c r="GOO13" s="83"/>
      <c r="GOP13" s="83"/>
      <c r="GOQ13" s="83"/>
      <c r="GOR13" s="85"/>
      <c r="GOS13" s="85"/>
      <c r="GOT13" s="85"/>
      <c r="GOU13" s="86"/>
      <c r="GOV13" s="85"/>
      <c r="GOW13" s="83"/>
      <c r="GOX13" s="83"/>
      <c r="GOY13" s="83"/>
      <c r="GOZ13" s="84"/>
      <c r="GPA13" s="83"/>
      <c r="GPB13" s="83"/>
      <c r="GPC13" s="83"/>
      <c r="GPD13" s="83"/>
      <c r="GPE13" s="85"/>
      <c r="GPF13" s="85"/>
      <c r="GPG13" s="85"/>
      <c r="GPH13" s="86"/>
      <c r="GPI13" s="85"/>
      <c r="GPJ13" s="83"/>
      <c r="GPK13" s="83"/>
      <c r="GPL13" s="83"/>
      <c r="GPM13" s="84"/>
      <c r="GPN13" s="83"/>
      <c r="GPO13" s="83"/>
      <c r="GPP13" s="83"/>
      <c r="GPQ13" s="83"/>
      <c r="GPR13" s="85"/>
      <c r="GPS13" s="85"/>
      <c r="GPT13" s="85"/>
      <c r="GPU13" s="86"/>
      <c r="GPV13" s="85"/>
      <c r="GPW13" s="83"/>
      <c r="GPX13" s="83"/>
      <c r="GPY13" s="83"/>
      <c r="GPZ13" s="84"/>
      <c r="GQA13" s="83"/>
      <c r="GQB13" s="83"/>
      <c r="GQC13" s="83"/>
      <c r="GQD13" s="83"/>
      <c r="GQE13" s="85"/>
      <c r="GQF13" s="85"/>
      <c r="GQG13" s="85"/>
      <c r="GQH13" s="86"/>
      <c r="GQI13" s="85"/>
      <c r="GQJ13" s="83"/>
      <c r="GQK13" s="83"/>
      <c r="GQL13" s="83"/>
      <c r="GQM13" s="84"/>
      <c r="GQN13" s="83"/>
      <c r="GQO13" s="83"/>
      <c r="GQP13" s="83"/>
      <c r="GQQ13" s="83"/>
      <c r="GQR13" s="85"/>
      <c r="GQS13" s="85"/>
      <c r="GQT13" s="85"/>
      <c r="GQU13" s="86"/>
      <c r="GQV13" s="85"/>
      <c r="GQW13" s="83"/>
      <c r="GQX13" s="83"/>
      <c r="GQY13" s="83"/>
      <c r="GQZ13" s="84"/>
      <c r="GRA13" s="83"/>
      <c r="GRB13" s="83"/>
      <c r="GRC13" s="83"/>
      <c r="GRD13" s="83"/>
      <c r="GRE13" s="85"/>
      <c r="GRF13" s="85"/>
      <c r="GRG13" s="85"/>
      <c r="GRH13" s="86"/>
      <c r="GRI13" s="85"/>
      <c r="GRJ13" s="83"/>
      <c r="GRK13" s="83"/>
      <c r="GRL13" s="83"/>
      <c r="GRM13" s="84"/>
      <c r="GRN13" s="83"/>
      <c r="GRO13" s="83"/>
      <c r="GRP13" s="83"/>
      <c r="GRQ13" s="83"/>
      <c r="GRR13" s="85"/>
      <c r="GRS13" s="85"/>
      <c r="GRT13" s="85"/>
      <c r="GRU13" s="86"/>
      <c r="GRV13" s="85"/>
      <c r="GRW13" s="83"/>
      <c r="GRX13" s="83"/>
      <c r="GRY13" s="83"/>
      <c r="GRZ13" s="84"/>
      <c r="GSA13" s="83"/>
      <c r="GSB13" s="83"/>
      <c r="GSC13" s="83"/>
      <c r="GSD13" s="83"/>
      <c r="GSE13" s="85"/>
      <c r="GSF13" s="85"/>
      <c r="GSG13" s="85"/>
      <c r="GSH13" s="86"/>
      <c r="GSI13" s="85"/>
      <c r="GSJ13" s="83"/>
      <c r="GSK13" s="83"/>
      <c r="GSL13" s="83"/>
      <c r="GSM13" s="84"/>
      <c r="GSN13" s="83"/>
      <c r="GSO13" s="83"/>
      <c r="GSP13" s="83"/>
      <c r="GSQ13" s="83"/>
      <c r="GSR13" s="85"/>
      <c r="GSS13" s="85"/>
      <c r="GST13" s="85"/>
      <c r="GSU13" s="86"/>
      <c r="GSV13" s="85"/>
      <c r="GSW13" s="83"/>
      <c r="GSX13" s="83"/>
      <c r="GSY13" s="83"/>
      <c r="GSZ13" s="84"/>
      <c r="GTA13" s="83"/>
      <c r="GTB13" s="83"/>
      <c r="GTC13" s="83"/>
      <c r="GTD13" s="83"/>
      <c r="GTE13" s="85"/>
      <c r="GTF13" s="85"/>
      <c r="GTG13" s="85"/>
      <c r="GTH13" s="86"/>
      <c r="GTI13" s="85"/>
      <c r="GTJ13" s="83"/>
      <c r="GTK13" s="83"/>
      <c r="GTL13" s="83"/>
      <c r="GTM13" s="84"/>
      <c r="GTN13" s="83"/>
      <c r="GTO13" s="83"/>
      <c r="GTP13" s="83"/>
      <c r="GTQ13" s="83"/>
      <c r="GTR13" s="85"/>
      <c r="GTS13" s="85"/>
      <c r="GTT13" s="85"/>
      <c r="GTU13" s="86"/>
      <c r="GTV13" s="85"/>
      <c r="GTW13" s="83"/>
      <c r="GTX13" s="83"/>
      <c r="GTY13" s="83"/>
      <c r="GTZ13" s="84"/>
      <c r="GUA13" s="83"/>
      <c r="GUB13" s="83"/>
      <c r="GUC13" s="83"/>
      <c r="GUD13" s="83"/>
      <c r="GUE13" s="85"/>
      <c r="GUF13" s="85"/>
      <c r="GUG13" s="85"/>
      <c r="GUH13" s="86"/>
      <c r="GUI13" s="85"/>
      <c r="GUJ13" s="83"/>
      <c r="GUK13" s="83"/>
      <c r="GUL13" s="83"/>
      <c r="GUM13" s="84"/>
      <c r="GUN13" s="83"/>
      <c r="GUO13" s="83"/>
      <c r="GUP13" s="83"/>
      <c r="GUQ13" s="83"/>
      <c r="GUR13" s="85"/>
      <c r="GUS13" s="85"/>
      <c r="GUT13" s="85"/>
      <c r="GUU13" s="86"/>
      <c r="GUV13" s="85"/>
      <c r="GUW13" s="83"/>
      <c r="GUX13" s="83"/>
      <c r="GUY13" s="83"/>
      <c r="GUZ13" s="84"/>
      <c r="GVA13" s="83"/>
      <c r="GVB13" s="83"/>
      <c r="GVC13" s="83"/>
      <c r="GVD13" s="83"/>
      <c r="GVE13" s="85"/>
      <c r="GVF13" s="85"/>
      <c r="GVG13" s="85"/>
      <c r="GVH13" s="86"/>
      <c r="GVI13" s="85"/>
      <c r="GVJ13" s="83"/>
      <c r="GVK13" s="83"/>
      <c r="GVL13" s="83"/>
      <c r="GVM13" s="84"/>
      <c r="GVN13" s="83"/>
      <c r="GVO13" s="83"/>
      <c r="GVP13" s="83"/>
      <c r="GVQ13" s="83"/>
      <c r="GVR13" s="85"/>
      <c r="GVS13" s="85"/>
      <c r="GVT13" s="85"/>
      <c r="GVU13" s="86"/>
      <c r="GVV13" s="85"/>
      <c r="GVW13" s="83"/>
      <c r="GVX13" s="83"/>
      <c r="GVY13" s="83"/>
      <c r="GVZ13" s="84"/>
      <c r="GWA13" s="83"/>
      <c r="GWB13" s="83"/>
      <c r="GWC13" s="83"/>
      <c r="GWD13" s="83"/>
      <c r="GWE13" s="85"/>
      <c r="GWF13" s="85"/>
      <c r="GWG13" s="85"/>
      <c r="GWH13" s="86"/>
      <c r="GWI13" s="85"/>
      <c r="GWJ13" s="83"/>
      <c r="GWK13" s="83"/>
      <c r="GWL13" s="83"/>
      <c r="GWM13" s="84"/>
      <c r="GWN13" s="83"/>
      <c r="GWO13" s="83"/>
      <c r="GWP13" s="83"/>
      <c r="GWQ13" s="83"/>
      <c r="GWR13" s="85"/>
      <c r="GWS13" s="85"/>
      <c r="GWT13" s="85"/>
      <c r="GWU13" s="86"/>
      <c r="GWV13" s="85"/>
      <c r="GWW13" s="83"/>
      <c r="GWX13" s="83"/>
      <c r="GWY13" s="83"/>
      <c r="GWZ13" s="84"/>
      <c r="GXA13" s="83"/>
      <c r="GXB13" s="83"/>
      <c r="GXC13" s="83"/>
      <c r="GXD13" s="83"/>
      <c r="GXE13" s="85"/>
      <c r="GXF13" s="85"/>
      <c r="GXG13" s="85"/>
      <c r="GXH13" s="86"/>
      <c r="GXI13" s="85"/>
      <c r="GXJ13" s="83"/>
      <c r="GXK13" s="83"/>
      <c r="GXL13" s="83"/>
      <c r="GXM13" s="84"/>
      <c r="GXN13" s="83"/>
      <c r="GXO13" s="83"/>
      <c r="GXP13" s="83"/>
      <c r="GXQ13" s="83"/>
      <c r="GXR13" s="85"/>
      <c r="GXS13" s="85"/>
      <c r="GXT13" s="85"/>
      <c r="GXU13" s="86"/>
      <c r="GXV13" s="85"/>
      <c r="GXW13" s="83"/>
      <c r="GXX13" s="83"/>
      <c r="GXY13" s="83"/>
      <c r="GXZ13" s="84"/>
      <c r="GYA13" s="83"/>
      <c r="GYB13" s="83"/>
      <c r="GYC13" s="83"/>
      <c r="GYD13" s="83"/>
      <c r="GYE13" s="85"/>
      <c r="GYF13" s="85"/>
      <c r="GYG13" s="85"/>
      <c r="GYH13" s="86"/>
      <c r="GYI13" s="85"/>
      <c r="GYJ13" s="83"/>
      <c r="GYK13" s="83"/>
      <c r="GYL13" s="83"/>
      <c r="GYM13" s="84"/>
      <c r="GYN13" s="83"/>
      <c r="GYO13" s="83"/>
      <c r="GYP13" s="83"/>
      <c r="GYQ13" s="83"/>
      <c r="GYR13" s="85"/>
      <c r="GYS13" s="85"/>
      <c r="GYT13" s="85"/>
      <c r="GYU13" s="86"/>
      <c r="GYV13" s="85"/>
      <c r="GYW13" s="83"/>
      <c r="GYX13" s="83"/>
      <c r="GYY13" s="83"/>
      <c r="GYZ13" s="84"/>
      <c r="GZA13" s="83"/>
      <c r="GZB13" s="83"/>
      <c r="GZC13" s="83"/>
      <c r="GZD13" s="83"/>
      <c r="GZE13" s="85"/>
      <c r="GZF13" s="85"/>
      <c r="GZG13" s="85"/>
      <c r="GZH13" s="86"/>
      <c r="GZI13" s="85"/>
      <c r="GZJ13" s="83"/>
      <c r="GZK13" s="83"/>
      <c r="GZL13" s="83"/>
      <c r="GZM13" s="84"/>
      <c r="GZN13" s="83"/>
      <c r="GZO13" s="83"/>
      <c r="GZP13" s="83"/>
      <c r="GZQ13" s="83"/>
      <c r="GZR13" s="85"/>
      <c r="GZS13" s="85"/>
      <c r="GZT13" s="85"/>
      <c r="GZU13" s="86"/>
      <c r="GZV13" s="85"/>
      <c r="GZW13" s="83"/>
      <c r="GZX13" s="83"/>
      <c r="GZY13" s="83"/>
      <c r="GZZ13" s="84"/>
      <c r="HAA13" s="83"/>
      <c r="HAB13" s="83"/>
      <c r="HAC13" s="83"/>
      <c r="HAD13" s="83"/>
      <c r="HAE13" s="85"/>
      <c r="HAF13" s="85"/>
      <c r="HAG13" s="85"/>
      <c r="HAH13" s="86"/>
      <c r="HAI13" s="85"/>
      <c r="HAJ13" s="83"/>
      <c r="HAK13" s="83"/>
      <c r="HAL13" s="83"/>
      <c r="HAM13" s="84"/>
      <c r="HAN13" s="83"/>
      <c r="HAO13" s="83"/>
      <c r="HAP13" s="83"/>
      <c r="HAQ13" s="83"/>
      <c r="HAR13" s="85"/>
      <c r="HAS13" s="85"/>
      <c r="HAT13" s="85"/>
      <c r="HAU13" s="86"/>
      <c r="HAV13" s="85"/>
      <c r="HAW13" s="83"/>
      <c r="HAX13" s="83"/>
      <c r="HAY13" s="83"/>
      <c r="HAZ13" s="84"/>
      <c r="HBA13" s="83"/>
      <c r="HBB13" s="83"/>
      <c r="HBC13" s="83"/>
      <c r="HBD13" s="83"/>
      <c r="HBE13" s="85"/>
      <c r="HBF13" s="85"/>
      <c r="HBG13" s="85"/>
      <c r="HBH13" s="86"/>
      <c r="HBI13" s="85"/>
      <c r="HBJ13" s="83"/>
      <c r="HBK13" s="83"/>
      <c r="HBL13" s="83"/>
      <c r="HBM13" s="84"/>
      <c r="HBN13" s="83"/>
      <c r="HBO13" s="83"/>
      <c r="HBP13" s="83"/>
      <c r="HBQ13" s="83"/>
      <c r="HBR13" s="85"/>
      <c r="HBS13" s="85"/>
      <c r="HBT13" s="85"/>
      <c r="HBU13" s="86"/>
      <c r="HBV13" s="85"/>
      <c r="HBW13" s="83"/>
      <c r="HBX13" s="83"/>
      <c r="HBY13" s="83"/>
      <c r="HBZ13" s="84"/>
      <c r="HCA13" s="83"/>
      <c r="HCB13" s="83"/>
      <c r="HCC13" s="83"/>
      <c r="HCD13" s="83"/>
      <c r="HCE13" s="85"/>
      <c r="HCF13" s="85"/>
      <c r="HCG13" s="85"/>
      <c r="HCH13" s="86"/>
      <c r="HCI13" s="85"/>
      <c r="HCJ13" s="83"/>
      <c r="HCK13" s="83"/>
      <c r="HCL13" s="83"/>
      <c r="HCM13" s="84"/>
      <c r="HCN13" s="83"/>
      <c r="HCO13" s="83"/>
      <c r="HCP13" s="83"/>
      <c r="HCQ13" s="83"/>
      <c r="HCR13" s="85"/>
      <c r="HCS13" s="85"/>
      <c r="HCT13" s="85"/>
      <c r="HCU13" s="86"/>
      <c r="HCV13" s="85"/>
      <c r="HCW13" s="83"/>
      <c r="HCX13" s="83"/>
      <c r="HCY13" s="83"/>
      <c r="HCZ13" s="84"/>
      <c r="HDA13" s="83"/>
      <c r="HDB13" s="83"/>
      <c r="HDC13" s="83"/>
      <c r="HDD13" s="83"/>
      <c r="HDE13" s="85"/>
      <c r="HDF13" s="85"/>
      <c r="HDG13" s="85"/>
      <c r="HDH13" s="86"/>
      <c r="HDI13" s="85"/>
      <c r="HDJ13" s="83"/>
      <c r="HDK13" s="83"/>
      <c r="HDL13" s="83"/>
      <c r="HDM13" s="84"/>
      <c r="HDN13" s="83"/>
      <c r="HDO13" s="83"/>
      <c r="HDP13" s="83"/>
      <c r="HDQ13" s="83"/>
      <c r="HDR13" s="85"/>
      <c r="HDS13" s="85"/>
      <c r="HDT13" s="85"/>
      <c r="HDU13" s="86"/>
      <c r="HDV13" s="85"/>
      <c r="HDW13" s="83"/>
      <c r="HDX13" s="83"/>
      <c r="HDY13" s="83"/>
      <c r="HDZ13" s="84"/>
      <c r="HEA13" s="83"/>
      <c r="HEB13" s="83"/>
      <c r="HEC13" s="83"/>
      <c r="HED13" s="83"/>
      <c r="HEE13" s="85"/>
      <c r="HEF13" s="85"/>
      <c r="HEG13" s="85"/>
      <c r="HEH13" s="86"/>
      <c r="HEI13" s="85"/>
      <c r="HEJ13" s="83"/>
      <c r="HEK13" s="83"/>
      <c r="HEL13" s="83"/>
      <c r="HEM13" s="84"/>
      <c r="HEN13" s="83"/>
      <c r="HEO13" s="83"/>
      <c r="HEP13" s="83"/>
      <c r="HEQ13" s="83"/>
      <c r="HER13" s="85"/>
      <c r="HES13" s="85"/>
      <c r="HET13" s="85"/>
      <c r="HEU13" s="86"/>
      <c r="HEV13" s="85"/>
      <c r="HEW13" s="83"/>
      <c r="HEX13" s="83"/>
      <c r="HEY13" s="83"/>
      <c r="HEZ13" s="84"/>
      <c r="HFA13" s="83"/>
      <c r="HFB13" s="83"/>
      <c r="HFC13" s="83"/>
      <c r="HFD13" s="83"/>
      <c r="HFE13" s="85"/>
      <c r="HFF13" s="85"/>
      <c r="HFG13" s="85"/>
      <c r="HFH13" s="86"/>
      <c r="HFI13" s="85"/>
      <c r="HFJ13" s="83"/>
      <c r="HFK13" s="83"/>
      <c r="HFL13" s="83"/>
      <c r="HFM13" s="84"/>
      <c r="HFN13" s="83"/>
      <c r="HFO13" s="83"/>
      <c r="HFP13" s="83"/>
      <c r="HFQ13" s="83"/>
      <c r="HFR13" s="85"/>
      <c r="HFS13" s="85"/>
      <c r="HFT13" s="85"/>
      <c r="HFU13" s="86"/>
      <c r="HFV13" s="85"/>
      <c r="HFW13" s="83"/>
      <c r="HFX13" s="83"/>
      <c r="HFY13" s="83"/>
      <c r="HFZ13" s="84"/>
      <c r="HGA13" s="83"/>
      <c r="HGB13" s="83"/>
      <c r="HGC13" s="83"/>
      <c r="HGD13" s="83"/>
      <c r="HGE13" s="85"/>
      <c r="HGF13" s="85"/>
      <c r="HGG13" s="85"/>
      <c r="HGH13" s="86"/>
      <c r="HGI13" s="85"/>
      <c r="HGJ13" s="83"/>
      <c r="HGK13" s="83"/>
      <c r="HGL13" s="83"/>
      <c r="HGM13" s="84"/>
      <c r="HGN13" s="83"/>
      <c r="HGO13" s="83"/>
      <c r="HGP13" s="83"/>
      <c r="HGQ13" s="83"/>
      <c r="HGR13" s="85"/>
      <c r="HGS13" s="85"/>
      <c r="HGT13" s="85"/>
      <c r="HGU13" s="86"/>
      <c r="HGV13" s="85"/>
      <c r="HGW13" s="83"/>
      <c r="HGX13" s="83"/>
      <c r="HGY13" s="83"/>
      <c r="HGZ13" s="84"/>
      <c r="HHA13" s="83"/>
      <c r="HHB13" s="83"/>
      <c r="HHC13" s="83"/>
      <c r="HHD13" s="83"/>
      <c r="HHE13" s="85"/>
      <c r="HHF13" s="85"/>
      <c r="HHG13" s="85"/>
      <c r="HHH13" s="86"/>
      <c r="HHI13" s="85"/>
      <c r="HHJ13" s="83"/>
      <c r="HHK13" s="83"/>
      <c r="HHL13" s="83"/>
      <c r="HHM13" s="84"/>
      <c r="HHN13" s="83"/>
      <c r="HHO13" s="83"/>
      <c r="HHP13" s="83"/>
      <c r="HHQ13" s="83"/>
      <c r="HHR13" s="85"/>
      <c r="HHS13" s="85"/>
      <c r="HHT13" s="85"/>
      <c r="HHU13" s="86"/>
      <c r="HHV13" s="85"/>
      <c r="HHW13" s="83"/>
      <c r="HHX13" s="83"/>
      <c r="HHY13" s="83"/>
      <c r="HHZ13" s="84"/>
      <c r="HIA13" s="83"/>
      <c r="HIB13" s="83"/>
      <c r="HIC13" s="83"/>
      <c r="HID13" s="83"/>
      <c r="HIE13" s="85"/>
      <c r="HIF13" s="85"/>
      <c r="HIG13" s="85"/>
      <c r="HIH13" s="86"/>
      <c r="HII13" s="85"/>
      <c r="HIJ13" s="83"/>
      <c r="HIK13" s="83"/>
      <c r="HIL13" s="83"/>
      <c r="HIM13" s="84"/>
      <c r="HIN13" s="83"/>
      <c r="HIO13" s="83"/>
      <c r="HIP13" s="83"/>
      <c r="HIQ13" s="83"/>
      <c r="HIR13" s="85"/>
      <c r="HIS13" s="85"/>
      <c r="HIT13" s="85"/>
      <c r="HIU13" s="86"/>
      <c r="HIV13" s="85"/>
      <c r="HIW13" s="83"/>
      <c r="HIX13" s="83"/>
      <c r="HIY13" s="83"/>
      <c r="HIZ13" s="84"/>
      <c r="HJA13" s="83"/>
      <c r="HJB13" s="83"/>
      <c r="HJC13" s="83"/>
      <c r="HJD13" s="83"/>
      <c r="HJE13" s="85"/>
      <c r="HJF13" s="85"/>
      <c r="HJG13" s="85"/>
      <c r="HJH13" s="86"/>
      <c r="HJI13" s="85"/>
      <c r="HJJ13" s="83"/>
      <c r="HJK13" s="83"/>
      <c r="HJL13" s="83"/>
      <c r="HJM13" s="84"/>
      <c r="HJN13" s="83"/>
      <c r="HJO13" s="83"/>
      <c r="HJP13" s="83"/>
      <c r="HJQ13" s="83"/>
      <c r="HJR13" s="85"/>
      <c r="HJS13" s="85"/>
      <c r="HJT13" s="85"/>
      <c r="HJU13" s="86"/>
      <c r="HJV13" s="85"/>
      <c r="HJW13" s="83"/>
      <c r="HJX13" s="83"/>
      <c r="HJY13" s="83"/>
      <c r="HJZ13" s="84"/>
      <c r="HKA13" s="83"/>
      <c r="HKB13" s="83"/>
      <c r="HKC13" s="83"/>
      <c r="HKD13" s="83"/>
      <c r="HKE13" s="85"/>
      <c r="HKF13" s="85"/>
      <c r="HKG13" s="85"/>
      <c r="HKH13" s="86"/>
      <c r="HKI13" s="85"/>
      <c r="HKJ13" s="83"/>
      <c r="HKK13" s="83"/>
      <c r="HKL13" s="83"/>
      <c r="HKM13" s="84"/>
      <c r="HKN13" s="83"/>
      <c r="HKO13" s="83"/>
      <c r="HKP13" s="83"/>
      <c r="HKQ13" s="83"/>
      <c r="HKR13" s="85"/>
      <c r="HKS13" s="85"/>
      <c r="HKT13" s="85"/>
      <c r="HKU13" s="86"/>
      <c r="HKV13" s="85"/>
      <c r="HKW13" s="83"/>
      <c r="HKX13" s="83"/>
      <c r="HKY13" s="83"/>
      <c r="HKZ13" s="84"/>
      <c r="HLA13" s="83"/>
      <c r="HLB13" s="83"/>
      <c r="HLC13" s="83"/>
      <c r="HLD13" s="83"/>
      <c r="HLE13" s="85"/>
      <c r="HLF13" s="85"/>
      <c r="HLG13" s="85"/>
      <c r="HLH13" s="86"/>
      <c r="HLI13" s="85"/>
      <c r="HLJ13" s="83"/>
      <c r="HLK13" s="83"/>
      <c r="HLL13" s="83"/>
      <c r="HLM13" s="84"/>
      <c r="HLN13" s="83"/>
      <c r="HLO13" s="83"/>
      <c r="HLP13" s="83"/>
      <c r="HLQ13" s="83"/>
      <c r="HLR13" s="85"/>
      <c r="HLS13" s="85"/>
      <c r="HLT13" s="85"/>
      <c r="HLU13" s="86"/>
      <c r="HLV13" s="85"/>
      <c r="HLW13" s="83"/>
      <c r="HLX13" s="83"/>
      <c r="HLY13" s="83"/>
      <c r="HLZ13" s="84"/>
      <c r="HMA13" s="83"/>
      <c r="HMB13" s="83"/>
      <c r="HMC13" s="83"/>
      <c r="HMD13" s="83"/>
      <c r="HME13" s="85"/>
      <c r="HMF13" s="85"/>
      <c r="HMG13" s="85"/>
      <c r="HMH13" s="86"/>
      <c r="HMI13" s="85"/>
      <c r="HMJ13" s="83"/>
      <c r="HMK13" s="83"/>
      <c r="HML13" s="83"/>
      <c r="HMM13" s="84"/>
      <c r="HMN13" s="83"/>
      <c r="HMO13" s="83"/>
      <c r="HMP13" s="83"/>
      <c r="HMQ13" s="83"/>
      <c r="HMR13" s="85"/>
      <c r="HMS13" s="85"/>
      <c r="HMT13" s="85"/>
      <c r="HMU13" s="86"/>
      <c r="HMV13" s="85"/>
      <c r="HMW13" s="83"/>
      <c r="HMX13" s="83"/>
      <c r="HMY13" s="83"/>
      <c r="HMZ13" s="84"/>
      <c r="HNA13" s="83"/>
      <c r="HNB13" s="83"/>
      <c r="HNC13" s="83"/>
      <c r="HND13" s="83"/>
      <c r="HNE13" s="85"/>
      <c r="HNF13" s="85"/>
      <c r="HNG13" s="85"/>
      <c r="HNH13" s="86"/>
      <c r="HNI13" s="85"/>
      <c r="HNJ13" s="83"/>
      <c r="HNK13" s="83"/>
      <c r="HNL13" s="83"/>
      <c r="HNM13" s="84"/>
      <c r="HNN13" s="83"/>
      <c r="HNO13" s="83"/>
      <c r="HNP13" s="83"/>
      <c r="HNQ13" s="83"/>
      <c r="HNR13" s="85"/>
      <c r="HNS13" s="85"/>
      <c r="HNT13" s="85"/>
      <c r="HNU13" s="86"/>
      <c r="HNV13" s="85"/>
      <c r="HNW13" s="83"/>
      <c r="HNX13" s="83"/>
      <c r="HNY13" s="83"/>
      <c r="HNZ13" s="84"/>
      <c r="HOA13" s="83"/>
      <c r="HOB13" s="83"/>
      <c r="HOC13" s="83"/>
      <c r="HOD13" s="83"/>
      <c r="HOE13" s="85"/>
      <c r="HOF13" s="85"/>
      <c r="HOG13" s="85"/>
      <c r="HOH13" s="86"/>
      <c r="HOI13" s="85"/>
      <c r="HOJ13" s="83"/>
      <c r="HOK13" s="83"/>
      <c r="HOL13" s="83"/>
      <c r="HOM13" s="84"/>
      <c r="HON13" s="83"/>
      <c r="HOO13" s="83"/>
      <c r="HOP13" s="83"/>
      <c r="HOQ13" s="83"/>
      <c r="HOR13" s="85"/>
      <c r="HOS13" s="85"/>
      <c r="HOT13" s="85"/>
      <c r="HOU13" s="86"/>
      <c r="HOV13" s="85"/>
      <c r="HOW13" s="83"/>
      <c r="HOX13" s="83"/>
      <c r="HOY13" s="83"/>
      <c r="HOZ13" s="84"/>
      <c r="HPA13" s="83"/>
      <c r="HPB13" s="83"/>
      <c r="HPC13" s="83"/>
      <c r="HPD13" s="83"/>
      <c r="HPE13" s="85"/>
      <c r="HPF13" s="85"/>
      <c r="HPG13" s="85"/>
      <c r="HPH13" s="86"/>
      <c r="HPI13" s="85"/>
      <c r="HPJ13" s="83"/>
      <c r="HPK13" s="83"/>
      <c r="HPL13" s="83"/>
      <c r="HPM13" s="84"/>
      <c r="HPN13" s="83"/>
      <c r="HPO13" s="83"/>
      <c r="HPP13" s="83"/>
      <c r="HPQ13" s="83"/>
      <c r="HPR13" s="85"/>
      <c r="HPS13" s="85"/>
      <c r="HPT13" s="85"/>
      <c r="HPU13" s="86"/>
      <c r="HPV13" s="85"/>
      <c r="HPW13" s="83"/>
      <c r="HPX13" s="83"/>
      <c r="HPY13" s="83"/>
      <c r="HPZ13" s="84"/>
      <c r="HQA13" s="83"/>
      <c r="HQB13" s="83"/>
      <c r="HQC13" s="83"/>
      <c r="HQD13" s="83"/>
      <c r="HQE13" s="85"/>
      <c r="HQF13" s="85"/>
      <c r="HQG13" s="85"/>
      <c r="HQH13" s="86"/>
      <c r="HQI13" s="85"/>
      <c r="HQJ13" s="83"/>
      <c r="HQK13" s="83"/>
      <c r="HQL13" s="83"/>
      <c r="HQM13" s="84"/>
      <c r="HQN13" s="83"/>
      <c r="HQO13" s="83"/>
      <c r="HQP13" s="83"/>
      <c r="HQQ13" s="83"/>
      <c r="HQR13" s="85"/>
      <c r="HQS13" s="85"/>
      <c r="HQT13" s="85"/>
      <c r="HQU13" s="86"/>
      <c r="HQV13" s="85"/>
      <c r="HQW13" s="83"/>
      <c r="HQX13" s="83"/>
      <c r="HQY13" s="83"/>
      <c r="HQZ13" s="84"/>
      <c r="HRA13" s="83"/>
      <c r="HRB13" s="83"/>
      <c r="HRC13" s="83"/>
      <c r="HRD13" s="83"/>
      <c r="HRE13" s="85"/>
      <c r="HRF13" s="85"/>
      <c r="HRG13" s="85"/>
      <c r="HRH13" s="86"/>
      <c r="HRI13" s="85"/>
      <c r="HRJ13" s="83"/>
      <c r="HRK13" s="83"/>
      <c r="HRL13" s="83"/>
      <c r="HRM13" s="84"/>
      <c r="HRN13" s="83"/>
      <c r="HRO13" s="83"/>
      <c r="HRP13" s="83"/>
      <c r="HRQ13" s="83"/>
      <c r="HRR13" s="85"/>
      <c r="HRS13" s="85"/>
      <c r="HRT13" s="85"/>
      <c r="HRU13" s="86"/>
      <c r="HRV13" s="85"/>
      <c r="HRW13" s="83"/>
      <c r="HRX13" s="83"/>
      <c r="HRY13" s="83"/>
      <c r="HRZ13" s="84"/>
      <c r="HSA13" s="83"/>
      <c r="HSB13" s="83"/>
      <c r="HSC13" s="83"/>
      <c r="HSD13" s="83"/>
      <c r="HSE13" s="85"/>
      <c r="HSF13" s="85"/>
      <c r="HSG13" s="85"/>
      <c r="HSH13" s="86"/>
      <c r="HSI13" s="85"/>
      <c r="HSJ13" s="83"/>
      <c r="HSK13" s="83"/>
      <c r="HSL13" s="83"/>
      <c r="HSM13" s="84"/>
      <c r="HSN13" s="83"/>
      <c r="HSO13" s="83"/>
      <c r="HSP13" s="83"/>
      <c r="HSQ13" s="83"/>
      <c r="HSR13" s="85"/>
      <c r="HSS13" s="85"/>
      <c r="HST13" s="85"/>
      <c r="HSU13" s="86"/>
      <c r="HSV13" s="85"/>
      <c r="HSW13" s="83"/>
      <c r="HSX13" s="83"/>
      <c r="HSY13" s="83"/>
      <c r="HSZ13" s="84"/>
      <c r="HTA13" s="83"/>
      <c r="HTB13" s="83"/>
      <c r="HTC13" s="83"/>
      <c r="HTD13" s="83"/>
      <c r="HTE13" s="85"/>
      <c r="HTF13" s="85"/>
      <c r="HTG13" s="85"/>
      <c r="HTH13" s="86"/>
      <c r="HTI13" s="85"/>
      <c r="HTJ13" s="83"/>
      <c r="HTK13" s="83"/>
      <c r="HTL13" s="83"/>
      <c r="HTM13" s="84"/>
      <c r="HTN13" s="83"/>
      <c r="HTO13" s="83"/>
      <c r="HTP13" s="83"/>
      <c r="HTQ13" s="83"/>
      <c r="HTR13" s="85"/>
      <c r="HTS13" s="85"/>
      <c r="HTT13" s="85"/>
      <c r="HTU13" s="86"/>
      <c r="HTV13" s="85"/>
      <c r="HTW13" s="83"/>
      <c r="HTX13" s="83"/>
      <c r="HTY13" s="83"/>
      <c r="HTZ13" s="84"/>
      <c r="HUA13" s="83"/>
      <c r="HUB13" s="83"/>
      <c r="HUC13" s="83"/>
      <c r="HUD13" s="83"/>
      <c r="HUE13" s="85"/>
      <c r="HUF13" s="85"/>
      <c r="HUG13" s="85"/>
      <c r="HUH13" s="86"/>
      <c r="HUI13" s="85"/>
      <c r="HUJ13" s="83"/>
      <c r="HUK13" s="83"/>
      <c r="HUL13" s="83"/>
      <c r="HUM13" s="84"/>
      <c r="HUN13" s="83"/>
      <c r="HUO13" s="83"/>
      <c r="HUP13" s="83"/>
      <c r="HUQ13" s="83"/>
      <c r="HUR13" s="85"/>
      <c r="HUS13" s="85"/>
      <c r="HUT13" s="85"/>
      <c r="HUU13" s="86"/>
      <c r="HUV13" s="85"/>
      <c r="HUW13" s="83"/>
      <c r="HUX13" s="83"/>
      <c r="HUY13" s="83"/>
      <c r="HUZ13" s="84"/>
      <c r="HVA13" s="83"/>
      <c r="HVB13" s="83"/>
      <c r="HVC13" s="83"/>
      <c r="HVD13" s="83"/>
      <c r="HVE13" s="85"/>
      <c r="HVF13" s="85"/>
      <c r="HVG13" s="85"/>
      <c r="HVH13" s="86"/>
      <c r="HVI13" s="85"/>
      <c r="HVJ13" s="83"/>
      <c r="HVK13" s="83"/>
      <c r="HVL13" s="83"/>
      <c r="HVM13" s="84"/>
      <c r="HVN13" s="83"/>
      <c r="HVO13" s="83"/>
      <c r="HVP13" s="83"/>
      <c r="HVQ13" s="83"/>
      <c r="HVR13" s="85"/>
      <c r="HVS13" s="85"/>
      <c r="HVT13" s="85"/>
      <c r="HVU13" s="86"/>
      <c r="HVV13" s="85"/>
      <c r="HVW13" s="83"/>
      <c r="HVX13" s="83"/>
      <c r="HVY13" s="83"/>
      <c r="HVZ13" s="84"/>
      <c r="HWA13" s="83"/>
      <c r="HWB13" s="83"/>
      <c r="HWC13" s="83"/>
      <c r="HWD13" s="83"/>
      <c r="HWE13" s="85"/>
      <c r="HWF13" s="85"/>
      <c r="HWG13" s="85"/>
      <c r="HWH13" s="86"/>
      <c r="HWI13" s="85"/>
      <c r="HWJ13" s="83"/>
      <c r="HWK13" s="83"/>
      <c r="HWL13" s="83"/>
      <c r="HWM13" s="84"/>
      <c r="HWN13" s="83"/>
      <c r="HWO13" s="83"/>
      <c r="HWP13" s="83"/>
      <c r="HWQ13" s="83"/>
      <c r="HWR13" s="85"/>
      <c r="HWS13" s="85"/>
      <c r="HWT13" s="85"/>
      <c r="HWU13" s="86"/>
      <c r="HWV13" s="85"/>
      <c r="HWW13" s="83"/>
      <c r="HWX13" s="83"/>
      <c r="HWY13" s="83"/>
      <c r="HWZ13" s="84"/>
      <c r="HXA13" s="83"/>
      <c r="HXB13" s="83"/>
      <c r="HXC13" s="83"/>
      <c r="HXD13" s="83"/>
      <c r="HXE13" s="85"/>
      <c r="HXF13" s="85"/>
      <c r="HXG13" s="85"/>
      <c r="HXH13" s="86"/>
      <c r="HXI13" s="85"/>
      <c r="HXJ13" s="83"/>
      <c r="HXK13" s="83"/>
      <c r="HXL13" s="83"/>
      <c r="HXM13" s="84"/>
      <c r="HXN13" s="83"/>
      <c r="HXO13" s="83"/>
      <c r="HXP13" s="83"/>
      <c r="HXQ13" s="83"/>
      <c r="HXR13" s="85"/>
      <c r="HXS13" s="85"/>
      <c r="HXT13" s="85"/>
      <c r="HXU13" s="86"/>
      <c r="HXV13" s="85"/>
      <c r="HXW13" s="83"/>
      <c r="HXX13" s="83"/>
      <c r="HXY13" s="83"/>
      <c r="HXZ13" s="84"/>
      <c r="HYA13" s="83"/>
      <c r="HYB13" s="83"/>
      <c r="HYC13" s="83"/>
      <c r="HYD13" s="83"/>
      <c r="HYE13" s="85"/>
      <c r="HYF13" s="85"/>
      <c r="HYG13" s="85"/>
      <c r="HYH13" s="86"/>
      <c r="HYI13" s="85"/>
      <c r="HYJ13" s="83"/>
      <c r="HYK13" s="83"/>
      <c r="HYL13" s="83"/>
      <c r="HYM13" s="84"/>
      <c r="HYN13" s="83"/>
      <c r="HYO13" s="83"/>
      <c r="HYP13" s="83"/>
      <c r="HYQ13" s="83"/>
      <c r="HYR13" s="85"/>
      <c r="HYS13" s="85"/>
      <c r="HYT13" s="85"/>
      <c r="HYU13" s="86"/>
      <c r="HYV13" s="85"/>
      <c r="HYW13" s="83"/>
      <c r="HYX13" s="83"/>
      <c r="HYY13" s="83"/>
      <c r="HYZ13" s="84"/>
      <c r="HZA13" s="83"/>
      <c r="HZB13" s="83"/>
      <c r="HZC13" s="83"/>
      <c r="HZD13" s="83"/>
      <c r="HZE13" s="85"/>
      <c r="HZF13" s="85"/>
      <c r="HZG13" s="85"/>
      <c r="HZH13" s="86"/>
      <c r="HZI13" s="85"/>
      <c r="HZJ13" s="83"/>
      <c r="HZK13" s="83"/>
      <c r="HZL13" s="83"/>
      <c r="HZM13" s="84"/>
      <c r="HZN13" s="83"/>
      <c r="HZO13" s="83"/>
      <c r="HZP13" s="83"/>
      <c r="HZQ13" s="83"/>
      <c r="HZR13" s="85"/>
      <c r="HZS13" s="85"/>
      <c r="HZT13" s="85"/>
      <c r="HZU13" s="86"/>
      <c r="HZV13" s="85"/>
      <c r="HZW13" s="83"/>
      <c r="HZX13" s="83"/>
      <c r="HZY13" s="83"/>
      <c r="HZZ13" s="84"/>
      <c r="IAA13" s="83"/>
      <c r="IAB13" s="83"/>
      <c r="IAC13" s="83"/>
      <c r="IAD13" s="83"/>
      <c r="IAE13" s="85"/>
      <c r="IAF13" s="85"/>
      <c r="IAG13" s="85"/>
      <c r="IAH13" s="86"/>
      <c r="IAI13" s="85"/>
      <c r="IAJ13" s="83"/>
      <c r="IAK13" s="83"/>
      <c r="IAL13" s="83"/>
      <c r="IAM13" s="84"/>
      <c r="IAN13" s="83"/>
      <c r="IAO13" s="83"/>
      <c r="IAP13" s="83"/>
      <c r="IAQ13" s="83"/>
      <c r="IAR13" s="85"/>
      <c r="IAS13" s="85"/>
      <c r="IAT13" s="85"/>
      <c r="IAU13" s="86"/>
      <c r="IAV13" s="85"/>
      <c r="IAW13" s="83"/>
      <c r="IAX13" s="83"/>
      <c r="IAY13" s="83"/>
      <c r="IAZ13" s="84"/>
      <c r="IBA13" s="83"/>
      <c r="IBB13" s="83"/>
      <c r="IBC13" s="83"/>
      <c r="IBD13" s="83"/>
      <c r="IBE13" s="85"/>
      <c r="IBF13" s="85"/>
      <c r="IBG13" s="85"/>
      <c r="IBH13" s="86"/>
      <c r="IBI13" s="85"/>
      <c r="IBJ13" s="83"/>
      <c r="IBK13" s="83"/>
      <c r="IBL13" s="83"/>
      <c r="IBM13" s="84"/>
      <c r="IBN13" s="83"/>
      <c r="IBO13" s="83"/>
      <c r="IBP13" s="83"/>
      <c r="IBQ13" s="83"/>
      <c r="IBR13" s="85"/>
      <c r="IBS13" s="85"/>
      <c r="IBT13" s="85"/>
      <c r="IBU13" s="86"/>
      <c r="IBV13" s="85"/>
      <c r="IBW13" s="83"/>
      <c r="IBX13" s="83"/>
      <c r="IBY13" s="83"/>
      <c r="IBZ13" s="84"/>
      <c r="ICA13" s="83"/>
      <c r="ICB13" s="83"/>
      <c r="ICC13" s="83"/>
      <c r="ICD13" s="83"/>
      <c r="ICE13" s="85"/>
      <c r="ICF13" s="85"/>
      <c r="ICG13" s="85"/>
      <c r="ICH13" s="86"/>
      <c r="ICI13" s="85"/>
      <c r="ICJ13" s="83"/>
      <c r="ICK13" s="83"/>
      <c r="ICL13" s="83"/>
      <c r="ICM13" s="84"/>
      <c r="ICN13" s="83"/>
      <c r="ICO13" s="83"/>
      <c r="ICP13" s="83"/>
      <c r="ICQ13" s="83"/>
      <c r="ICR13" s="85"/>
      <c r="ICS13" s="85"/>
      <c r="ICT13" s="85"/>
      <c r="ICU13" s="86"/>
      <c r="ICV13" s="85"/>
      <c r="ICW13" s="83"/>
      <c r="ICX13" s="83"/>
      <c r="ICY13" s="83"/>
      <c r="ICZ13" s="84"/>
      <c r="IDA13" s="83"/>
      <c r="IDB13" s="83"/>
      <c r="IDC13" s="83"/>
      <c r="IDD13" s="83"/>
      <c r="IDE13" s="85"/>
      <c r="IDF13" s="85"/>
      <c r="IDG13" s="85"/>
      <c r="IDH13" s="86"/>
      <c r="IDI13" s="85"/>
      <c r="IDJ13" s="83"/>
      <c r="IDK13" s="83"/>
      <c r="IDL13" s="83"/>
      <c r="IDM13" s="84"/>
      <c r="IDN13" s="83"/>
      <c r="IDO13" s="83"/>
      <c r="IDP13" s="83"/>
      <c r="IDQ13" s="83"/>
      <c r="IDR13" s="85"/>
      <c r="IDS13" s="85"/>
      <c r="IDT13" s="85"/>
      <c r="IDU13" s="86"/>
      <c r="IDV13" s="85"/>
      <c r="IDW13" s="83"/>
      <c r="IDX13" s="83"/>
      <c r="IDY13" s="83"/>
      <c r="IDZ13" s="84"/>
      <c r="IEA13" s="83"/>
      <c r="IEB13" s="83"/>
      <c r="IEC13" s="83"/>
      <c r="IED13" s="83"/>
      <c r="IEE13" s="85"/>
      <c r="IEF13" s="85"/>
      <c r="IEG13" s="85"/>
      <c r="IEH13" s="86"/>
      <c r="IEI13" s="85"/>
      <c r="IEJ13" s="83"/>
      <c r="IEK13" s="83"/>
      <c r="IEL13" s="83"/>
      <c r="IEM13" s="84"/>
      <c r="IEN13" s="83"/>
      <c r="IEO13" s="83"/>
      <c r="IEP13" s="83"/>
      <c r="IEQ13" s="83"/>
      <c r="IER13" s="85"/>
      <c r="IES13" s="85"/>
      <c r="IET13" s="85"/>
      <c r="IEU13" s="86"/>
      <c r="IEV13" s="85"/>
      <c r="IEW13" s="83"/>
      <c r="IEX13" s="83"/>
      <c r="IEY13" s="83"/>
      <c r="IEZ13" s="84"/>
      <c r="IFA13" s="83"/>
      <c r="IFB13" s="83"/>
      <c r="IFC13" s="83"/>
      <c r="IFD13" s="83"/>
      <c r="IFE13" s="85"/>
      <c r="IFF13" s="85"/>
      <c r="IFG13" s="85"/>
      <c r="IFH13" s="86"/>
      <c r="IFI13" s="85"/>
      <c r="IFJ13" s="83"/>
      <c r="IFK13" s="83"/>
      <c r="IFL13" s="83"/>
      <c r="IFM13" s="84"/>
      <c r="IFN13" s="83"/>
      <c r="IFO13" s="83"/>
      <c r="IFP13" s="83"/>
      <c r="IFQ13" s="83"/>
      <c r="IFR13" s="85"/>
      <c r="IFS13" s="85"/>
      <c r="IFT13" s="85"/>
      <c r="IFU13" s="86"/>
      <c r="IFV13" s="85"/>
      <c r="IFW13" s="83"/>
      <c r="IFX13" s="83"/>
      <c r="IFY13" s="83"/>
      <c r="IFZ13" s="84"/>
      <c r="IGA13" s="83"/>
      <c r="IGB13" s="83"/>
      <c r="IGC13" s="83"/>
      <c r="IGD13" s="83"/>
      <c r="IGE13" s="85"/>
      <c r="IGF13" s="85"/>
      <c r="IGG13" s="85"/>
      <c r="IGH13" s="86"/>
      <c r="IGI13" s="85"/>
      <c r="IGJ13" s="83"/>
      <c r="IGK13" s="83"/>
      <c r="IGL13" s="83"/>
      <c r="IGM13" s="84"/>
      <c r="IGN13" s="83"/>
      <c r="IGO13" s="83"/>
      <c r="IGP13" s="83"/>
      <c r="IGQ13" s="83"/>
      <c r="IGR13" s="85"/>
      <c r="IGS13" s="85"/>
      <c r="IGT13" s="85"/>
      <c r="IGU13" s="86"/>
      <c r="IGV13" s="85"/>
      <c r="IGW13" s="83"/>
      <c r="IGX13" s="83"/>
      <c r="IGY13" s="83"/>
      <c r="IGZ13" s="84"/>
      <c r="IHA13" s="83"/>
      <c r="IHB13" s="83"/>
      <c r="IHC13" s="83"/>
      <c r="IHD13" s="83"/>
      <c r="IHE13" s="85"/>
      <c r="IHF13" s="85"/>
      <c r="IHG13" s="85"/>
      <c r="IHH13" s="86"/>
      <c r="IHI13" s="85"/>
      <c r="IHJ13" s="83"/>
      <c r="IHK13" s="83"/>
      <c r="IHL13" s="83"/>
      <c r="IHM13" s="84"/>
      <c r="IHN13" s="83"/>
      <c r="IHO13" s="83"/>
      <c r="IHP13" s="83"/>
      <c r="IHQ13" s="83"/>
      <c r="IHR13" s="85"/>
      <c r="IHS13" s="85"/>
      <c r="IHT13" s="85"/>
      <c r="IHU13" s="86"/>
      <c r="IHV13" s="85"/>
      <c r="IHW13" s="83"/>
      <c r="IHX13" s="83"/>
      <c r="IHY13" s="83"/>
      <c r="IHZ13" s="84"/>
      <c r="IIA13" s="83"/>
      <c r="IIB13" s="83"/>
      <c r="IIC13" s="83"/>
      <c r="IID13" s="83"/>
      <c r="IIE13" s="85"/>
      <c r="IIF13" s="85"/>
      <c r="IIG13" s="85"/>
      <c r="IIH13" s="86"/>
      <c r="III13" s="85"/>
      <c r="IIJ13" s="83"/>
      <c r="IIK13" s="83"/>
      <c r="IIL13" s="83"/>
      <c r="IIM13" s="84"/>
      <c r="IIN13" s="83"/>
      <c r="IIO13" s="83"/>
      <c r="IIP13" s="83"/>
      <c r="IIQ13" s="83"/>
      <c r="IIR13" s="85"/>
      <c r="IIS13" s="85"/>
      <c r="IIT13" s="85"/>
      <c r="IIU13" s="86"/>
      <c r="IIV13" s="85"/>
      <c r="IIW13" s="83"/>
      <c r="IIX13" s="83"/>
      <c r="IIY13" s="83"/>
      <c r="IIZ13" s="84"/>
      <c r="IJA13" s="83"/>
      <c r="IJB13" s="83"/>
      <c r="IJC13" s="83"/>
      <c r="IJD13" s="83"/>
      <c r="IJE13" s="85"/>
      <c r="IJF13" s="85"/>
      <c r="IJG13" s="85"/>
      <c r="IJH13" s="86"/>
      <c r="IJI13" s="85"/>
      <c r="IJJ13" s="83"/>
      <c r="IJK13" s="83"/>
      <c r="IJL13" s="83"/>
      <c r="IJM13" s="84"/>
      <c r="IJN13" s="83"/>
      <c r="IJO13" s="83"/>
      <c r="IJP13" s="83"/>
      <c r="IJQ13" s="83"/>
      <c r="IJR13" s="85"/>
      <c r="IJS13" s="85"/>
      <c r="IJT13" s="85"/>
      <c r="IJU13" s="86"/>
      <c r="IJV13" s="85"/>
      <c r="IJW13" s="83"/>
      <c r="IJX13" s="83"/>
      <c r="IJY13" s="83"/>
      <c r="IJZ13" s="84"/>
      <c r="IKA13" s="83"/>
      <c r="IKB13" s="83"/>
      <c r="IKC13" s="83"/>
      <c r="IKD13" s="83"/>
      <c r="IKE13" s="85"/>
      <c r="IKF13" s="85"/>
      <c r="IKG13" s="85"/>
      <c r="IKH13" s="86"/>
      <c r="IKI13" s="85"/>
      <c r="IKJ13" s="83"/>
      <c r="IKK13" s="83"/>
      <c r="IKL13" s="83"/>
      <c r="IKM13" s="84"/>
      <c r="IKN13" s="83"/>
      <c r="IKO13" s="83"/>
      <c r="IKP13" s="83"/>
      <c r="IKQ13" s="83"/>
      <c r="IKR13" s="85"/>
      <c r="IKS13" s="85"/>
      <c r="IKT13" s="85"/>
      <c r="IKU13" s="86"/>
      <c r="IKV13" s="85"/>
      <c r="IKW13" s="83"/>
      <c r="IKX13" s="83"/>
      <c r="IKY13" s="83"/>
      <c r="IKZ13" s="84"/>
      <c r="ILA13" s="83"/>
      <c r="ILB13" s="83"/>
      <c r="ILC13" s="83"/>
      <c r="ILD13" s="83"/>
      <c r="ILE13" s="85"/>
      <c r="ILF13" s="85"/>
      <c r="ILG13" s="85"/>
      <c r="ILH13" s="86"/>
      <c r="ILI13" s="85"/>
      <c r="ILJ13" s="83"/>
      <c r="ILK13" s="83"/>
      <c r="ILL13" s="83"/>
      <c r="ILM13" s="84"/>
      <c r="ILN13" s="83"/>
      <c r="ILO13" s="83"/>
      <c r="ILP13" s="83"/>
      <c r="ILQ13" s="83"/>
      <c r="ILR13" s="85"/>
      <c r="ILS13" s="85"/>
      <c r="ILT13" s="85"/>
      <c r="ILU13" s="86"/>
      <c r="ILV13" s="85"/>
      <c r="ILW13" s="83"/>
      <c r="ILX13" s="83"/>
      <c r="ILY13" s="83"/>
      <c r="ILZ13" s="84"/>
      <c r="IMA13" s="83"/>
      <c r="IMB13" s="83"/>
      <c r="IMC13" s="83"/>
      <c r="IMD13" s="83"/>
      <c r="IME13" s="85"/>
      <c r="IMF13" s="85"/>
      <c r="IMG13" s="85"/>
      <c r="IMH13" s="86"/>
      <c r="IMI13" s="85"/>
      <c r="IMJ13" s="83"/>
      <c r="IMK13" s="83"/>
      <c r="IML13" s="83"/>
      <c r="IMM13" s="84"/>
      <c r="IMN13" s="83"/>
      <c r="IMO13" s="83"/>
      <c r="IMP13" s="83"/>
      <c r="IMQ13" s="83"/>
      <c r="IMR13" s="85"/>
      <c r="IMS13" s="85"/>
      <c r="IMT13" s="85"/>
      <c r="IMU13" s="86"/>
      <c r="IMV13" s="85"/>
      <c r="IMW13" s="83"/>
      <c r="IMX13" s="83"/>
      <c r="IMY13" s="83"/>
      <c r="IMZ13" s="84"/>
      <c r="INA13" s="83"/>
      <c r="INB13" s="83"/>
      <c r="INC13" s="83"/>
      <c r="IND13" s="83"/>
      <c r="INE13" s="85"/>
      <c r="INF13" s="85"/>
      <c r="ING13" s="85"/>
      <c r="INH13" s="86"/>
      <c r="INI13" s="85"/>
      <c r="INJ13" s="83"/>
      <c r="INK13" s="83"/>
      <c r="INL13" s="83"/>
      <c r="INM13" s="84"/>
      <c r="INN13" s="83"/>
      <c r="INO13" s="83"/>
      <c r="INP13" s="83"/>
      <c r="INQ13" s="83"/>
      <c r="INR13" s="85"/>
      <c r="INS13" s="85"/>
      <c r="INT13" s="85"/>
      <c r="INU13" s="86"/>
      <c r="INV13" s="85"/>
      <c r="INW13" s="83"/>
      <c r="INX13" s="83"/>
      <c r="INY13" s="83"/>
      <c r="INZ13" s="84"/>
      <c r="IOA13" s="83"/>
      <c r="IOB13" s="83"/>
      <c r="IOC13" s="83"/>
      <c r="IOD13" s="83"/>
      <c r="IOE13" s="85"/>
      <c r="IOF13" s="85"/>
      <c r="IOG13" s="85"/>
      <c r="IOH13" s="86"/>
      <c r="IOI13" s="85"/>
      <c r="IOJ13" s="83"/>
      <c r="IOK13" s="83"/>
      <c r="IOL13" s="83"/>
      <c r="IOM13" s="84"/>
      <c r="ION13" s="83"/>
      <c r="IOO13" s="83"/>
      <c r="IOP13" s="83"/>
      <c r="IOQ13" s="83"/>
      <c r="IOR13" s="85"/>
      <c r="IOS13" s="85"/>
      <c r="IOT13" s="85"/>
      <c r="IOU13" s="86"/>
      <c r="IOV13" s="85"/>
      <c r="IOW13" s="83"/>
      <c r="IOX13" s="83"/>
      <c r="IOY13" s="83"/>
      <c r="IOZ13" s="84"/>
      <c r="IPA13" s="83"/>
      <c r="IPB13" s="83"/>
      <c r="IPC13" s="83"/>
      <c r="IPD13" s="83"/>
      <c r="IPE13" s="85"/>
      <c r="IPF13" s="85"/>
      <c r="IPG13" s="85"/>
      <c r="IPH13" s="86"/>
      <c r="IPI13" s="85"/>
      <c r="IPJ13" s="83"/>
      <c r="IPK13" s="83"/>
      <c r="IPL13" s="83"/>
      <c r="IPM13" s="84"/>
      <c r="IPN13" s="83"/>
      <c r="IPO13" s="83"/>
      <c r="IPP13" s="83"/>
      <c r="IPQ13" s="83"/>
      <c r="IPR13" s="85"/>
      <c r="IPS13" s="85"/>
      <c r="IPT13" s="85"/>
      <c r="IPU13" s="86"/>
      <c r="IPV13" s="85"/>
      <c r="IPW13" s="83"/>
      <c r="IPX13" s="83"/>
      <c r="IPY13" s="83"/>
      <c r="IPZ13" s="84"/>
      <c r="IQA13" s="83"/>
      <c r="IQB13" s="83"/>
      <c r="IQC13" s="83"/>
      <c r="IQD13" s="83"/>
      <c r="IQE13" s="85"/>
      <c r="IQF13" s="85"/>
      <c r="IQG13" s="85"/>
      <c r="IQH13" s="86"/>
      <c r="IQI13" s="85"/>
      <c r="IQJ13" s="83"/>
      <c r="IQK13" s="83"/>
      <c r="IQL13" s="83"/>
      <c r="IQM13" s="84"/>
      <c r="IQN13" s="83"/>
      <c r="IQO13" s="83"/>
      <c r="IQP13" s="83"/>
      <c r="IQQ13" s="83"/>
      <c r="IQR13" s="85"/>
      <c r="IQS13" s="85"/>
      <c r="IQT13" s="85"/>
      <c r="IQU13" s="86"/>
      <c r="IQV13" s="85"/>
      <c r="IQW13" s="83"/>
      <c r="IQX13" s="83"/>
      <c r="IQY13" s="83"/>
      <c r="IQZ13" s="84"/>
      <c r="IRA13" s="83"/>
      <c r="IRB13" s="83"/>
      <c r="IRC13" s="83"/>
      <c r="IRD13" s="83"/>
      <c r="IRE13" s="85"/>
      <c r="IRF13" s="85"/>
      <c r="IRG13" s="85"/>
      <c r="IRH13" s="86"/>
      <c r="IRI13" s="85"/>
      <c r="IRJ13" s="83"/>
      <c r="IRK13" s="83"/>
      <c r="IRL13" s="83"/>
      <c r="IRM13" s="84"/>
      <c r="IRN13" s="83"/>
      <c r="IRO13" s="83"/>
      <c r="IRP13" s="83"/>
      <c r="IRQ13" s="83"/>
      <c r="IRR13" s="85"/>
      <c r="IRS13" s="85"/>
      <c r="IRT13" s="85"/>
      <c r="IRU13" s="86"/>
      <c r="IRV13" s="85"/>
      <c r="IRW13" s="83"/>
      <c r="IRX13" s="83"/>
      <c r="IRY13" s="83"/>
      <c r="IRZ13" s="84"/>
      <c r="ISA13" s="83"/>
      <c r="ISB13" s="83"/>
      <c r="ISC13" s="83"/>
      <c r="ISD13" s="83"/>
      <c r="ISE13" s="85"/>
      <c r="ISF13" s="85"/>
      <c r="ISG13" s="85"/>
      <c r="ISH13" s="86"/>
      <c r="ISI13" s="85"/>
      <c r="ISJ13" s="83"/>
      <c r="ISK13" s="83"/>
      <c r="ISL13" s="83"/>
      <c r="ISM13" s="84"/>
      <c r="ISN13" s="83"/>
      <c r="ISO13" s="83"/>
      <c r="ISP13" s="83"/>
      <c r="ISQ13" s="83"/>
      <c r="ISR13" s="85"/>
      <c r="ISS13" s="85"/>
      <c r="IST13" s="85"/>
      <c r="ISU13" s="86"/>
      <c r="ISV13" s="85"/>
      <c r="ISW13" s="83"/>
      <c r="ISX13" s="83"/>
      <c r="ISY13" s="83"/>
      <c r="ISZ13" s="84"/>
      <c r="ITA13" s="83"/>
      <c r="ITB13" s="83"/>
      <c r="ITC13" s="83"/>
      <c r="ITD13" s="83"/>
      <c r="ITE13" s="85"/>
      <c r="ITF13" s="85"/>
      <c r="ITG13" s="85"/>
      <c r="ITH13" s="86"/>
      <c r="ITI13" s="85"/>
      <c r="ITJ13" s="83"/>
      <c r="ITK13" s="83"/>
      <c r="ITL13" s="83"/>
      <c r="ITM13" s="84"/>
      <c r="ITN13" s="83"/>
      <c r="ITO13" s="83"/>
      <c r="ITP13" s="83"/>
      <c r="ITQ13" s="83"/>
      <c r="ITR13" s="85"/>
      <c r="ITS13" s="85"/>
      <c r="ITT13" s="85"/>
      <c r="ITU13" s="86"/>
      <c r="ITV13" s="85"/>
      <c r="ITW13" s="83"/>
      <c r="ITX13" s="83"/>
      <c r="ITY13" s="83"/>
      <c r="ITZ13" s="84"/>
      <c r="IUA13" s="83"/>
      <c r="IUB13" s="83"/>
      <c r="IUC13" s="83"/>
      <c r="IUD13" s="83"/>
      <c r="IUE13" s="85"/>
      <c r="IUF13" s="85"/>
      <c r="IUG13" s="85"/>
      <c r="IUH13" s="86"/>
      <c r="IUI13" s="85"/>
      <c r="IUJ13" s="83"/>
      <c r="IUK13" s="83"/>
      <c r="IUL13" s="83"/>
      <c r="IUM13" s="84"/>
      <c r="IUN13" s="83"/>
      <c r="IUO13" s="83"/>
      <c r="IUP13" s="83"/>
      <c r="IUQ13" s="83"/>
      <c r="IUR13" s="85"/>
      <c r="IUS13" s="85"/>
      <c r="IUT13" s="85"/>
      <c r="IUU13" s="86"/>
      <c r="IUV13" s="85"/>
      <c r="IUW13" s="83"/>
      <c r="IUX13" s="83"/>
      <c r="IUY13" s="83"/>
      <c r="IUZ13" s="84"/>
      <c r="IVA13" s="83"/>
      <c r="IVB13" s="83"/>
      <c r="IVC13" s="83"/>
      <c r="IVD13" s="83"/>
      <c r="IVE13" s="85"/>
      <c r="IVF13" s="85"/>
      <c r="IVG13" s="85"/>
      <c r="IVH13" s="86"/>
      <c r="IVI13" s="85"/>
      <c r="IVJ13" s="83"/>
      <c r="IVK13" s="83"/>
      <c r="IVL13" s="83"/>
      <c r="IVM13" s="84"/>
      <c r="IVN13" s="83"/>
      <c r="IVO13" s="83"/>
      <c r="IVP13" s="83"/>
      <c r="IVQ13" s="83"/>
      <c r="IVR13" s="85"/>
      <c r="IVS13" s="85"/>
      <c r="IVT13" s="85"/>
      <c r="IVU13" s="86"/>
      <c r="IVV13" s="85"/>
      <c r="IVW13" s="83"/>
      <c r="IVX13" s="83"/>
      <c r="IVY13" s="83"/>
      <c r="IVZ13" s="84"/>
      <c r="IWA13" s="83"/>
      <c r="IWB13" s="83"/>
      <c r="IWC13" s="83"/>
      <c r="IWD13" s="83"/>
      <c r="IWE13" s="85"/>
      <c r="IWF13" s="85"/>
      <c r="IWG13" s="85"/>
      <c r="IWH13" s="86"/>
      <c r="IWI13" s="85"/>
      <c r="IWJ13" s="83"/>
      <c r="IWK13" s="83"/>
      <c r="IWL13" s="83"/>
      <c r="IWM13" s="84"/>
      <c r="IWN13" s="83"/>
      <c r="IWO13" s="83"/>
      <c r="IWP13" s="83"/>
      <c r="IWQ13" s="83"/>
      <c r="IWR13" s="85"/>
      <c r="IWS13" s="85"/>
      <c r="IWT13" s="85"/>
      <c r="IWU13" s="86"/>
      <c r="IWV13" s="85"/>
      <c r="IWW13" s="83"/>
      <c r="IWX13" s="83"/>
      <c r="IWY13" s="83"/>
      <c r="IWZ13" s="84"/>
      <c r="IXA13" s="83"/>
      <c r="IXB13" s="83"/>
      <c r="IXC13" s="83"/>
      <c r="IXD13" s="83"/>
      <c r="IXE13" s="85"/>
      <c r="IXF13" s="85"/>
      <c r="IXG13" s="85"/>
      <c r="IXH13" s="86"/>
      <c r="IXI13" s="85"/>
      <c r="IXJ13" s="83"/>
      <c r="IXK13" s="83"/>
      <c r="IXL13" s="83"/>
      <c r="IXM13" s="84"/>
      <c r="IXN13" s="83"/>
      <c r="IXO13" s="83"/>
      <c r="IXP13" s="83"/>
      <c r="IXQ13" s="83"/>
      <c r="IXR13" s="85"/>
      <c r="IXS13" s="85"/>
      <c r="IXT13" s="85"/>
      <c r="IXU13" s="86"/>
      <c r="IXV13" s="85"/>
      <c r="IXW13" s="83"/>
      <c r="IXX13" s="83"/>
      <c r="IXY13" s="83"/>
      <c r="IXZ13" s="84"/>
      <c r="IYA13" s="83"/>
      <c r="IYB13" s="83"/>
      <c r="IYC13" s="83"/>
      <c r="IYD13" s="83"/>
      <c r="IYE13" s="85"/>
      <c r="IYF13" s="85"/>
      <c r="IYG13" s="85"/>
      <c r="IYH13" s="86"/>
      <c r="IYI13" s="85"/>
      <c r="IYJ13" s="83"/>
      <c r="IYK13" s="83"/>
      <c r="IYL13" s="83"/>
      <c r="IYM13" s="84"/>
      <c r="IYN13" s="83"/>
      <c r="IYO13" s="83"/>
      <c r="IYP13" s="83"/>
      <c r="IYQ13" s="83"/>
      <c r="IYR13" s="85"/>
      <c r="IYS13" s="85"/>
      <c r="IYT13" s="85"/>
      <c r="IYU13" s="86"/>
      <c r="IYV13" s="85"/>
      <c r="IYW13" s="83"/>
      <c r="IYX13" s="83"/>
      <c r="IYY13" s="83"/>
      <c r="IYZ13" s="84"/>
      <c r="IZA13" s="83"/>
      <c r="IZB13" s="83"/>
      <c r="IZC13" s="83"/>
      <c r="IZD13" s="83"/>
      <c r="IZE13" s="85"/>
      <c r="IZF13" s="85"/>
      <c r="IZG13" s="85"/>
      <c r="IZH13" s="86"/>
      <c r="IZI13" s="85"/>
      <c r="IZJ13" s="83"/>
      <c r="IZK13" s="83"/>
      <c r="IZL13" s="83"/>
      <c r="IZM13" s="84"/>
      <c r="IZN13" s="83"/>
      <c r="IZO13" s="83"/>
      <c r="IZP13" s="83"/>
      <c r="IZQ13" s="83"/>
      <c r="IZR13" s="85"/>
      <c r="IZS13" s="85"/>
      <c r="IZT13" s="85"/>
      <c r="IZU13" s="86"/>
      <c r="IZV13" s="85"/>
      <c r="IZW13" s="83"/>
      <c r="IZX13" s="83"/>
      <c r="IZY13" s="83"/>
      <c r="IZZ13" s="84"/>
      <c r="JAA13" s="83"/>
      <c r="JAB13" s="83"/>
      <c r="JAC13" s="83"/>
      <c r="JAD13" s="83"/>
      <c r="JAE13" s="85"/>
      <c r="JAF13" s="85"/>
      <c r="JAG13" s="85"/>
      <c r="JAH13" s="86"/>
      <c r="JAI13" s="85"/>
      <c r="JAJ13" s="83"/>
      <c r="JAK13" s="83"/>
      <c r="JAL13" s="83"/>
      <c r="JAM13" s="84"/>
      <c r="JAN13" s="83"/>
      <c r="JAO13" s="83"/>
      <c r="JAP13" s="83"/>
      <c r="JAQ13" s="83"/>
      <c r="JAR13" s="85"/>
      <c r="JAS13" s="85"/>
      <c r="JAT13" s="85"/>
      <c r="JAU13" s="86"/>
      <c r="JAV13" s="85"/>
      <c r="JAW13" s="83"/>
      <c r="JAX13" s="83"/>
      <c r="JAY13" s="83"/>
      <c r="JAZ13" s="84"/>
      <c r="JBA13" s="83"/>
      <c r="JBB13" s="83"/>
      <c r="JBC13" s="83"/>
      <c r="JBD13" s="83"/>
      <c r="JBE13" s="85"/>
      <c r="JBF13" s="85"/>
      <c r="JBG13" s="85"/>
      <c r="JBH13" s="86"/>
      <c r="JBI13" s="85"/>
      <c r="JBJ13" s="83"/>
      <c r="JBK13" s="83"/>
      <c r="JBL13" s="83"/>
      <c r="JBM13" s="84"/>
      <c r="JBN13" s="83"/>
      <c r="JBO13" s="83"/>
      <c r="JBP13" s="83"/>
      <c r="JBQ13" s="83"/>
      <c r="JBR13" s="85"/>
      <c r="JBS13" s="85"/>
      <c r="JBT13" s="85"/>
      <c r="JBU13" s="86"/>
      <c r="JBV13" s="85"/>
      <c r="JBW13" s="83"/>
      <c r="JBX13" s="83"/>
      <c r="JBY13" s="83"/>
      <c r="JBZ13" s="84"/>
      <c r="JCA13" s="83"/>
      <c r="JCB13" s="83"/>
      <c r="JCC13" s="83"/>
      <c r="JCD13" s="83"/>
      <c r="JCE13" s="85"/>
      <c r="JCF13" s="85"/>
      <c r="JCG13" s="85"/>
      <c r="JCH13" s="86"/>
      <c r="JCI13" s="85"/>
      <c r="JCJ13" s="83"/>
      <c r="JCK13" s="83"/>
      <c r="JCL13" s="83"/>
      <c r="JCM13" s="84"/>
      <c r="JCN13" s="83"/>
      <c r="JCO13" s="83"/>
      <c r="JCP13" s="83"/>
      <c r="JCQ13" s="83"/>
      <c r="JCR13" s="85"/>
      <c r="JCS13" s="85"/>
      <c r="JCT13" s="85"/>
      <c r="JCU13" s="86"/>
      <c r="JCV13" s="85"/>
      <c r="JCW13" s="83"/>
      <c r="JCX13" s="83"/>
      <c r="JCY13" s="83"/>
      <c r="JCZ13" s="84"/>
      <c r="JDA13" s="83"/>
      <c r="JDB13" s="83"/>
      <c r="JDC13" s="83"/>
      <c r="JDD13" s="83"/>
      <c r="JDE13" s="85"/>
      <c r="JDF13" s="85"/>
      <c r="JDG13" s="85"/>
      <c r="JDH13" s="86"/>
      <c r="JDI13" s="85"/>
      <c r="JDJ13" s="83"/>
      <c r="JDK13" s="83"/>
      <c r="JDL13" s="83"/>
      <c r="JDM13" s="84"/>
      <c r="JDN13" s="83"/>
      <c r="JDO13" s="83"/>
      <c r="JDP13" s="83"/>
      <c r="JDQ13" s="83"/>
      <c r="JDR13" s="85"/>
      <c r="JDS13" s="85"/>
      <c r="JDT13" s="85"/>
      <c r="JDU13" s="86"/>
      <c r="JDV13" s="85"/>
      <c r="JDW13" s="83"/>
      <c r="JDX13" s="83"/>
      <c r="JDY13" s="83"/>
      <c r="JDZ13" s="84"/>
      <c r="JEA13" s="83"/>
      <c r="JEB13" s="83"/>
      <c r="JEC13" s="83"/>
      <c r="JED13" s="83"/>
      <c r="JEE13" s="85"/>
      <c r="JEF13" s="85"/>
      <c r="JEG13" s="85"/>
      <c r="JEH13" s="86"/>
      <c r="JEI13" s="85"/>
      <c r="JEJ13" s="83"/>
      <c r="JEK13" s="83"/>
      <c r="JEL13" s="83"/>
      <c r="JEM13" s="84"/>
      <c r="JEN13" s="83"/>
      <c r="JEO13" s="83"/>
      <c r="JEP13" s="83"/>
      <c r="JEQ13" s="83"/>
      <c r="JER13" s="85"/>
      <c r="JES13" s="85"/>
      <c r="JET13" s="85"/>
      <c r="JEU13" s="86"/>
      <c r="JEV13" s="85"/>
      <c r="JEW13" s="83"/>
      <c r="JEX13" s="83"/>
      <c r="JEY13" s="83"/>
      <c r="JEZ13" s="84"/>
      <c r="JFA13" s="83"/>
      <c r="JFB13" s="83"/>
      <c r="JFC13" s="83"/>
      <c r="JFD13" s="83"/>
      <c r="JFE13" s="85"/>
      <c r="JFF13" s="85"/>
      <c r="JFG13" s="85"/>
      <c r="JFH13" s="86"/>
      <c r="JFI13" s="85"/>
      <c r="JFJ13" s="83"/>
      <c r="JFK13" s="83"/>
      <c r="JFL13" s="83"/>
      <c r="JFM13" s="84"/>
      <c r="JFN13" s="83"/>
      <c r="JFO13" s="83"/>
      <c r="JFP13" s="83"/>
      <c r="JFQ13" s="83"/>
      <c r="JFR13" s="85"/>
      <c r="JFS13" s="85"/>
      <c r="JFT13" s="85"/>
      <c r="JFU13" s="86"/>
      <c r="JFV13" s="85"/>
      <c r="JFW13" s="83"/>
      <c r="JFX13" s="83"/>
      <c r="JFY13" s="83"/>
      <c r="JFZ13" s="84"/>
      <c r="JGA13" s="83"/>
      <c r="JGB13" s="83"/>
      <c r="JGC13" s="83"/>
      <c r="JGD13" s="83"/>
      <c r="JGE13" s="85"/>
      <c r="JGF13" s="85"/>
      <c r="JGG13" s="85"/>
      <c r="JGH13" s="86"/>
      <c r="JGI13" s="85"/>
      <c r="JGJ13" s="83"/>
      <c r="JGK13" s="83"/>
      <c r="JGL13" s="83"/>
      <c r="JGM13" s="84"/>
      <c r="JGN13" s="83"/>
      <c r="JGO13" s="83"/>
      <c r="JGP13" s="83"/>
      <c r="JGQ13" s="83"/>
      <c r="JGR13" s="85"/>
      <c r="JGS13" s="85"/>
      <c r="JGT13" s="85"/>
      <c r="JGU13" s="86"/>
      <c r="JGV13" s="85"/>
      <c r="JGW13" s="83"/>
      <c r="JGX13" s="83"/>
      <c r="JGY13" s="83"/>
      <c r="JGZ13" s="84"/>
      <c r="JHA13" s="83"/>
      <c r="JHB13" s="83"/>
      <c r="JHC13" s="83"/>
      <c r="JHD13" s="83"/>
      <c r="JHE13" s="85"/>
      <c r="JHF13" s="85"/>
      <c r="JHG13" s="85"/>
      <c r="JHH13" s="86"/>
      <c r="JHI13" s="85"/>
      <c r="JHJ13" s="83"/>
      <c r="JHK13" s="83"/>
      <c r="JHL13" s="83"/>
      <c r="JHM13" s="84"/>
      <c r="JHN13" s="83"/>
      <c r="JHO13" s="83"/>
      <c r="JHP13" s="83"/>
      <c r="JHQ13" s="83"/>
      <c r="JHR13" s="85"/>
      <c r="JHS13" s="85"/>
      <c r="JHT13" s="85"/>
      <c r="JHU13" s="86"/>
      <c r="JHV13" s="85"/>
      <c r="JHW13" s="83"/>
      <c r="JHX13" s="83"/>
      <c r="JHY13" s="83"/>
      <c r="JHZ13" s="84"/>
      <c r="JIA13" s="83"/>
      <c r="JIB13" s="83"/>
      <c r="JIC13" s="83"/>
      <c r="JID13" s="83"/>
      <c r="JIE13" s="85"/>
      <c r="JIF13" s="85"/>
      <c r="JIG13" s="85"/>
      <c r="JIH13" s="86"/>
      <c r="JII13" s="85"/>
      <c r="JIJ13" s="83"/>
      <c r="JIK13" s="83"/>
      <c r="JIL13" s="83"/>
      <c r="JIM13" s="84"/>
      <c r="JIN13" s="83"/>
      <c r="JIO13" s="83"/>
      <c r="JIP13" s="83"/>
      <c r="JIQ13" s="83"/>
      <c r="JIR13" s="85"/>
      <c r="JIS13" s="85"/>
      <c r="JIT13" s="85"/>
      <c r="JIU13" s="86"/>
      <c r="JIV13" s="85"/>
      <c r="JIW13" s="83"/>
      <c r="JIX13" s="83"/>
      <c r="JIY13" s="83"/>
      <c r="JIZ13" s="84"/>
      <c r="JJA13" s="83"/>
      <c r="JJB13" s="83"/>
      <c r="JJC13" s="83"/>
      <c r="JJD13" s="83"/>
      <c r="JJE13" s="85"/>
      <c r="JJF13" s="85"/>
      <c r="JJG13" s="85"/>
      <c r="JJH13" s="86"/>
      <c r="JJI13" s="85"/>
      <c r="JJJ13" s="83"/>
      <c r="JJK13" s="83"/>
      <c r="JJL13" s="83"/>
      <c r="JJM13" s="84"/>
      <c r="JJN13" s="83"/>
      <c r="JJO13" s="83"/>
      <c r="JJP13" s="83"/>
      <c r="JJQ13" s="83"/>
      <c r="JJR13" s="85"/>
      <c r="JJS13" s="85"/>
      <c r="JJT13" s="85"/>
      <c r="JJU13" s="86"/>
      <c r="JJV13" s="85"/>
      <c r="JJW13" s="83"/>
      <c r="JJX13" s="83"/>
      <c r="JJY13" s="83"/>
      <c r="JJZ13" s="84"/>
      <c r="JKA13" s="83"/>
      <c r="JKB13" s="83"/>
      <c r="JKC13" s="83"/>
      <c r="JKD13" s="83"/>
      <c r="JKE13" s="85"/>
      <c r="JKF13" s="85"/>
      <c r="JKG13" s="85"/>
      <c r="JKH13" s="86"/>
      <c r="JKI13" s="85"/>
      <c r="JKJ13" s="83"/>
      <c r="JKK13" s="83"/>
      <c r="JKL13" s="83"/>
      <c r="JKM13" s="84"/>
      <c r="JKN13" s="83"/>
      <c r="JKO13" s="83"/>
      <c r="JKP13" s="83"/>
      <c r="JKQ13" s="83"/>
      <c r="JKR13" s="85"/>
      <c r="JKS13" s="85"/>
      <c r="JKT13" s="85"/>
      <c r="JKU13" s="86"/>
      <c r="JKV13" s="85"/>
      <c r="JKW13" s="83"/>
      <c r="JKX13" s="83"/>
      <c r="JKY13" s="83"/>
      <c r="JKZ13" s="84"/>
      <c r="JLA13" s="83"/>
      <c r="JLB13" s="83"/>
      <c r="JLC13" s="83"/>
      <c r="JLD13" s="83"/>
      <c r="JLE13" s="85"/>
      <c r="JLF13" s="85"/>
      <c r="JLG13" s="85"/>
      <c r="JLH13" s="86"/>
      <c r="JLI13" s="85"/>
      <c r="JLJ13" s="83"/>
      <c r="JLK13" s="83"/>
      <c r="JLL13" s="83"/>
      <c r="JLM13" s="84"/>
      <c r="JLN13" s="83"/>
      <c r="JLO13" s="83"/>
      <c r="JLP13" s="83"/>
      <c r="JLQ13" s="83"/>
      <c r="JLR13" s="85"/>
      <c r="JLS13" s="85"/>
      <c r="JLT13" s="85"/>
      <c r="JLU13" s="86"/>
      <c r="JLV13" s="85"/>
      <c r="JLW13" s="83"/>
      <c r="JLX13" s="83"/>
      <c r="JLY13" s="83"/>
      <c r="JLZ13" s="84"/>
      <c r="JMA13" s="83"/>
      <c r="JMB13" s="83"/>
      <c r="JMC13" s="83"/>
      <c r="JMD13" s="83"/>
      <c r="JME13" s="85"/>
      <c r="JMF13" s="85"/>
      <c r="JMG13" s="85"/>
      <c r="JMH13" s="86"/>
      <c r="JMI13" s="85"/>
      <c r="JMJ13" s="83"/>
      <c r="JMK13" s="83"/>
      <c r="JML13" s="83"/>
      <c r="JMM13" s="84"/>
      <c r="JMN13" s="83"/>
      <c r="JMO13" s="83"/>
      <c r="JMP13" s="83"/>
      <c r="JMQ13" s="83"/>
      <c r="JMR13" s="85"/>
      <c r="JMS13" s="85"/>
      <c r="JMT13" s="85"/>
      <c r="JMU13" s="86"/>
      <c r="JMV13" s="85"/>
      <c r="JMW13" s="83"/>
      <c r="JMX13" s="83"/>
      <c r="JMY13" s="83"/>
      <c r="JMZ13" s="84"/>
      <c r="JNA13" s="83"/>
      <c r="JNB13" s="83"/>
      <c r="JNC13" s="83"/>
      <c r="JND13" s="83"/>
      <c r="JNE13" s="85"/>
      <c r="JNF13" s="85"/>
      <c r="JNG13" s="85"/>
      <c r="JNH13" s="86"/>
      <c r="JNI13" s="85"/>
      <c r="JNJ13" s="83"/>
      <c r="JNK13" s="83"/>
      <c r="JNL13" s="83"/>
      <c r="JNM13" s="84"/>
      <c r="JNN13" s="83"/>
      <c r="JNO13" s="83"/>
      <c r="JNP13" s="83"/>
      <c r="JNQ13" s="83"/>
      <c r="JNR13" s="85"/>
      <c r="JNS13" s="85"/>
      <c r="JNT13" s="85"/>
      <c r="JNU13" s="86"/>
      <c r="JNV13" s="85"/>
      <c r="JNW13" s="83"/>
      <c r="JNX13" s="83"/>
      <c r="JNY13" s="83"/>
      <c r="JNZ13" s="84"/>
      <c r="JOA13" s="83"/>
      <c r="JOB13" s="83"/>
      <c r="JOC13" s="83"/>
      <c r="JOD13" s="83"/>
      <c r="JOE13" s="85"/>
      <c r="JOF13" s="85"/>
      <c r="JOG13" s="85"/>
      <c r="JOH13" s="86"/>
      <c r="JOI13" s="85"/>
      <c r="JOJ13" s="83"/>
      <c r="JOK13" s="83"/>
      <c r="JOL13" s="83"/>
      <c r="JOM13" s="84"/>
      <c r="JON13" s="83"/>
      <c r="JOO13" s="83"/>
      <c r="JOP13" s="83"/>
      <c r="JOQ13" s="83"/>
      <c r="JOR13" s="85"/>
      <c r="JOS13" s="85"/>
      <c r="JOT13" s="85"/>
      <c r="JOU13" s="86"/>
      <c r="JOV13" s="85"/>
      <c r="JOW13" s="83"/>
      <c r="JOX13" s="83"/>
      <c r="JOY13" s="83"/>
      <c r="JOZ13" s="84"/>
      <c r="JPA13" s="83"/>
      <c r="JPB13" s="83"/>
      <c r="JPC13" s="83"/>
      <c r="JPD13" s="83"/>
      <c r="JPE13" s="85"/>
      <c r="JPF13" s="85"/>
      <c r="JPG13" s="85"/>
      <c r="JPH13" s="86"/>
      <c r="JPI13" s="85"/>
      <c r="JPJ13" s="83"/>
      <c r="JPK13" s="83"/>
      <c r="JPL13" s="83"/>
      <c r="JPM13" s="84"/>
      <c r="JPN13" s="83"/>
      <c r="JPO13" s="83"/>
      <c r="JPP13" s="83"/>
      <c r="JPQ13" s="83"/>
      <c r="JPR13" s="85"/>
      <c r="JPS13" s="85"/>
      <c r="JPT13" s="85"/>
      <c r="JPU13" s="86"/>
      <c r="JPV13" s="85"/>
      <c r="JPW13" s="83"/>
      <c r="JPX13" s="83"/>
      <c r="JPY13" s="83"/>
      <c r="JPZ13" s="84"/>
      <c r="JQA13" s="83"/>
      <c r="JQB13" s="83"/>
      <c r="JQC13" s="83"/>
      <c r="JQD13" s="83"/>
      <c r="JQE13" s="85"/>
      <c r="JQF13" s="85"/>
      <c r="JQG13" s="85"/>
      <c r="JQH13" s="86"/>
      <c r="JQI13" s="85"/>
      <c r="JQJ13" s="83"/>
      <c r="JQK13" s="83"/>
      <c r="JQL13" s="83"/>
      <c r="JQM13" s="84"/>
      <c r="JQN13" s="83"/>
      <c r="JQO13" s="83"/>
      <c r="JQP13" s="83"/>
      <c r="JQQ13" s="83"/>
      <c r="JQR13" s="85"/>
      <c r="JQS13" s="85"/>
      <c r="JQT13" s="85"/>
      <c r="JQU13" s="86"/>
      <c r="JQV13" s="85"/>
      <c r="JQW13" s="83"/>
      <c r="JQX13" s="83"/>
      <c r="JQY13" s="83"/>
      <c r="JQZ13" s="84"/>
      <c r="JRA13" s="83"/>
      <c r="JRB13" s="83"/>
      <c r="JRC13" s="83"/>
      <c r="JRD13" s="83"/>
      <c r="JRE13" s="85"/>
      <c r="JRF13" s="85"/>
      <c r="JRG13" s="85"/>
      <c r="JRH13" s="86"/>
      <c r="JRI13" s="85"/>
      <c r="JRJ13" s="83"/>
      <c r="JRK13" s="83"/>
      <c r="JRL13" s="83"/>
      <c r="JRM13" s="84"/>
      <c r="JRN13" s="83"/>
      <c r="JRO13" s="83"/>
      <c r="JRP13" s="83"/>
      <c r="JRQ13" s="83"/>
      <c r="JRR13" s="85"/>
      <c r="JRS13" s="85"/>
      <c r="JRT13" s="85"/>
      <c r="JRU13" s="86"/>
      <c r="JRV13" s="85"/>
      <c r="JRW13" s="83"/>
      <c r="JRX13" s="83"/>
      <c r="JRY13" s="83"/>
      <c r="JRZ13" s="84"/>
      <c r="JSA13" s="83"/>
      <c r="JSB13" s="83"/>
      <c r="JSC13" s="83"/>
      <c r="JSD13" s="83"/>
      <c r="JSE13" s="85"/>
      <c r="JSF13" s="85"/>
      <c r="JSG13" s="85"/>
      <c r="JSH13" s="86"/>
      <c r="JSI13" s="85"/>
      <c r="JSJ13" s="83"/>
      <c r="JSK13" s="83"/>
      <c r="JSL13" s="83"/>
      <c r="JSM13" s="84"/>
      <c r="JSN13" s="83"/>
      <c r="JSO13" s="83"/>
      <c r="JSP13" s="83"/>
      <c r="JSQ13" s="83"/>
      <c r="JSR13" s="85"/>
      <c r="JSS13" s="85"/>
      <c r="JST13" s="85"/>
      <c r="JSU13" s="86"/>
      <c r="JSV13" s="85"/>
      <c r="JSW13" s="83"/>
      <c r="JSX13" s="83"/>
      <c r="JSY13" s="83"/>
      <c r="JSZ13" s="84"/>
      <c r="JTA13" s="83"/>
      <c r="JTB13" s="83"/>
      <c r="JTC13" s="83"/>
      <c r="JTD13" s="83"/>
      <c r="JTE13" s="85"/>
      <c r="JTF13" s="85"/>
      <c r="JTG13" s="85"/>
      <c r="JTH13" s="86"/>
      <c r="JTI13" s="85"/>
      <c r="JTJ13" s="83"/>
      <c r="JTK13" s="83"/>
      <c r="JTL13" s="83"/>
      <c r="JTM13" s="84"/>
      <c r="JTN13" s="83"/>
      <c r="JTO13" s="83"/>
      <c r="JTP13" s="83"/>
      <c r="JTQ13" s="83"/>
      <c r="JTR13" s="85"/>
      <c r="JTS13" s="85"/>
      <c r="JTT13" s="85"/>
      <c r="JTU13" s="86"/>
      <c r="JTV13" s="85"/>
      <c r="JTW13" s="83"/>
      <c r="JTX13" s="83"/>
      <c r="JTY13" s="83"/>
      <c r="JTZ13" s="84"/>
      <c r="JUA13" s="83"/>
      <c r="JUB13" s="83"/>
      <c r="JUC13" s="83"/>
      <c r="JUD13" s="83"/>
      <c r="JUE13" s="85"/>
      <c r="JUF13" s="85"/>
      <c r="JUG13" s="85"/>
      <c r="JUH13" s="86"/>
      <c r="JUI13" s="85"/>
      <c r="JUJ13" s="83"/>
      <c r="JUK13" s="83"/>
      <c r="JUL13" s="83"/>
      <c r="JUM13" s="84"/>
      <c r="JUN13" s="83"/>
      <c r="JUO13" s="83"/>
      <c r="JUP13" s="83"/>
      <c r="JUQ13" s="83"/>
      <c r="JUR13" s="85"/>
      <c r="JUS13" s="85"/>
      <c r="JUT13" s="85"/>
      <c r="JUU13" s="86"/>
      <c r="JUV13" s="85"/>
      <c r="JUW13" s="83"/>
      <c r="JUX13" s="83"/>
      <c r="JUY13" s="83"/>
      <c r="JUZ13" s="84"/>
      <c r="JVA13" s="83"/>
      <c r="JVB13" s="83"/>
      <c r="JVC13" s="83"/>
      <c r="JVD13" s="83"/>
      <c r="JVE13" s="85"/>
      <c r="JVF13" s="85"/>
      <c r="JVG13" s="85"/>
      <c r="JVH13" s="86"/>
      <c r="JVI13" s="85"/>
      <c r="JVJ13" s="83"/>
      <c r="JVK13" s="83"/>
      <c r="JVL13" s="83"/>
      <c r="JVM13" s="84"/>
      <c r="JVN13" s="83"/>
      <c r="JVO13" s="83"/>
      <c r="JVP13" s="83"/>
      <c r="JVQ13" s="83"/>
      <c r="JVR13" s="85"/>
      <c r="JVS13" s="85"/>
      <c r="JVT13" s="85"/>
      <c r="JVU13" s="86"/>
      <c r="JVV13" s="85"/>
      <c r="JVW13" s="83"/>
      <c r="JVX13" s="83"/>
      <c r="JVY13" s="83"/>
      <c r="JVZ13" s="84"/>
      <c r="JWA13" s="83"/>
      <c r="JWB13" s="83"/>
      <c r="JWC13" s="83"/>
      <c r="JWD13" s="83"/>
      <c r="JWE13" s="85"/>
      <c r="JWF13" s="85"/>
      <c r="JWG13" s="85"/>
      <c r="JWH13" s="86"/>
      <c r="JWI13" s="85"/>
      <c r="JWJ13" s="83"/>
      <c r="JWK13" s="83"/>
      <c r="JWL13" s="83"/>
      <c r="JWM13" s="84"/>
      <c r="JWN13" s="83"/>
      <c r="JWO13" s="83"/>
      <c r="JWP13" s="83"/>
      <c r="JWQ13" s="83"/>
      <c r="JWR13" s="85"/>
      <c r="JWS13" s="85"/>
      <c r="JWT13" s="85"/>
      <c r="JWU13" s="86"/>
      <c r="JWV13" s="85"/>
      <c r="JWW13" s="83"/>
      <c r="JWX13" s="83"/>
      <c r="JWY13" s="83"/>
      <c r="JWZ13" s="84"/>
      <c r="JXA13" s="83"/>
      <c r="JXB13" s="83"/>
      <c r="JXC13" s="83"/>
      <c r="JXD13" s="83"/>
      <c r="JXE13" s="85"/>
      <c r="JXF13" s="85"/>
      <c r="JXG13" s="85"/>
      <c r="JXH13" s="86"/>
      <c r="JXI13" s="85"/>
      <c r="JXJ13" s="83"/>
      <c r="JXK13" s="83"/>
      <c r="JXL13" s="83"/>
      <c r="JXM13" s="84"/>
      <c r="JXN13" s="83"/>
      <c r="JXO13" s="83"/>
      <c r="JXP13" s="83"/>
      <c r="JXQ13" s="83"/>
      <c r="JXR13" s="85"/>
      <c r="JXS13" s="85"/>
      <c r="JXT13" s="85"/>
      <c r="JXU13" s="86"/>
      <c r="JXV13" s="85"/>
      <c r="JXW13" s="83"/>
      <c r="JXX13" s="83"/>
      <c r="JXY13" s="83"/>
      <c r="JXZ13" s="84"/>
      <c r="JYA13" s="83"/>
      <c r="JYB13" s="83"/>
      <c r="JYC13" s="83"/>
      <c r="JYD13" s="83"/>
      <c r="JYE13" s="85"/>
      <c r="JYF13" s="85"/>
      <c r="JYG13" s="85"/>
      <c r="JYH13" s="86"/>
      <c r="JYI13" s="85"/>
      <c r="JYJ13" s="83"/>
      <c r="JYK13" s="83"/>
      <c r="JYL13" s="83"/>
      <c r="JYM13" s="84"/>
      <c r="JYN13" s="83"/>
      <c r="JYO13" s="83"/>
      <c r="JYP13" s="83"/>
      <c r="JYQ13" s="83"/>
      <c r="JYR13" s="85"/>
      <c r="JYS13" s="85"/>
      <c r="JYT13" s="85"/>
      <c r="JYU13" s="86"/>
      <c r="JYV13" s="85"/>
      <c r="JYW13" s="83"/>
      <c r="JYX13" s="83"/>
      <c r="JYY13" s="83"/>
      <c r="JYZ13" s="84"/>
      <c r="JZA13" s="83"/>
      <c r="JZB13" s="83"/>
      <c r="JZC13" s="83"/>
      <c r="JZD13" s="83"/>
      <c r="JZE13" s="85"/>
      <c r="JZF13" s="85"/>
      <c r="JZG13" s="85"/>
      <c r="JZH13" s="86"/>
      <c r="JZI13" s="85"/>
      <c r="JZJ13" s="83"/>
      <c r="JZK13" s="83"/>
      <c r="JZL13" s="83"/>
      <c r="JZM13" s="84"/>
      <c r="JZN13" s="83"/>
      <c r="JZO13" s="83"/>
      <c r="JZP13" s="83"/>
      <c r="JZQ13" s="83"/>
      <c r="JZR13" s="85"/>
      <c r="JZS13" s="85"/>
      <c r="JZT13" s="85"/>
      <c r="JZU13" s="86"/>
      <c r="JZV13" s="85"/>
      <c r="JZW13" s="83"/>
      <c r="JZX13" s="83"/>
      <c r="JZY13" s="83"/>
      <c r="JZZ13" s="84"/>
      <c r="KAA13" s="83"/>
      <c r="KAB13" s="83"/>
      <c r="KAC13" s="83"/>
      <c r="KAD13" s="83"/>
      <c r="KAE13" s="85"/>
      <c r="KAF13" s="85"/>
      <c r="KAG13" s="85"/>
      <c r="KAH13" s="86"/>
      <c r="KAI13" s="85"/>
      <c r="KAJ13" s="83"/>
      <c r="KAK13" s="83"/>
      <c r="KAL13" s="83"/>
      <c r="KAM13" s="84"/>
      <c r="KAN13" s="83"/>
      <c r="KAO13" s="83"/>
      <c r="KAP13" s="83"/>
      <c r="KAQ13" s="83"/>
      <c r="KAR13" s="85"/>
      <c r="KAS13" s="85"/>
      <c r="KAT13" s="85"/>
      <c r="KAU13" s="86"/>
      <c r="KAV13" s="85"/>
      <c r="KAW13" s="83"/>
      <c r="KAX13" s="83"/>
      <c r="KAY13" s="83"/>
      <c r="KAZ13" s="84"/>
      <c r="KBA13" s="83"/>
      <c r="KBB13" s="83"/>
      <c r="KBC13" s="83"/>
      <c r="KBD13" s="83"/>
      <c r="KBE13" s="85"/>
      <c r="KBF13" s="85"/>
      <c r="KBG13" s="85"/>
      <c r="KBH13" s="86"/>
      <c r="KBI13" s="85"/>
      <c r="KBJ13" s="83"/>
      <c r="KBK13" s="83"/>
      <c r="KBL13" s="83"/>
      <c r="KBM13" s="84"/>
      <c r="KBN13" s="83"/>
      <c r="KBO13" s="83"/>
      <c r="KBP13" s="83"/>
      <c r="KBQ13" s="83"/>
      <c r="KBR13" s="85"/>
      <c r="KBS13" s="85"/>
      <c r="KBT13" s="85"/>
      <c r="KBU13" s="86"/>
      <c r="KBV13" s="85"/>
      <c r="KBW13" s="83"/>
      <c r="KBX13" s="83"/>
      <c r="KBY13" s="83"/>
      <c r="KBZ13" s="84"/>
      <c r="KCA13" s="83"/>
      <c r="KCB13" s="83"/>
      <c r="KCC13" s="83"/>
      <c r="KCD13" s="83"/>
      <c r="KCE13" s="85"/>
      <c r="KCF13" s="85"/>
      <c r="KCG13" s="85"/>
      <c r="KCH13" s="86"/>
      <c r="KCI13" s="85"/>
      <c r="KCJ13" s="83"/>
      <c r="KCK13" s="83"/>
      <c r="KCL13" s="83"/>
      <c r="KCM13" s="84"/>
      <c r="KCN13" s="83"/>
      <c r="KCO13" s="83"/>
      <c r="KCP13" s="83"/>
      <c r="KCQ13" s="83"/>
      <c r="KCR13" s="85"/>
      <c r="KCS13" s="85"/>
      <c r="KCT13" s="85"/>
      <c r="KCU13" s="86"/>
      <c r="KCV13" s="85"/>
      <c r="KCW13" s="83"/>
      <c r="KCX13" s="83"/>
      <c r="KCY13" s="83"/>
      <c r="KCZ13" s="84"/>
      <c r="KDA13" s="83"/>
      <c r="KDB13" s="83"/>
      <c r="KDC13" s="83"/>
      <c r="KDD13" s="83"/>
      <c r="KDE13" s="85"/>
      <c r="KDF13" s="85"/>
      <c r="KDG13" s="85"/>
      <c r="KDH13" s="86"/>
      <c r="KDI13" s="85"/>
      <c r="KDJ13" s="83"/>
      <c r="KDK13" s="83"/>
      <c r="KDL13" s="83"/>
      <c r="KDM13" s="84"/>
      <c r="KDN13" s="83"/>
      <c r="KDO13" s="83"/>
      <c r="KDP13" s="83"/>
      <c r="KDQ13" s="83"/>
      <c r="KDR13" s="85"/>
      <c r="KDS13" s="85"/>
      <c r="KDT13" s="85"/>
      <c r="KDU13" s="86"/>
      <c r="KDV13" s="85"/>
      <c r="KDW13" s="83"/>
      <c r="KDX13" s="83"/>
      <c r="KDY13" s="83"/>
      <c r="KDZ13" s="84"/>
      <c r="KEA13" s="83"/>
      <c r="KEB13" s="83"/>
      <c r="KEC13" s="83"/>
      <c r="KED13" s="83"/>
      <c r="KEE13" s="85"/>
      <c r="KEF13" s="85"/>
      <c r="KEG13" s="85"/>
      <c r="KEH13" s="86"/>
      <c r="KEI13" s="85"/>
      <c r="KEJ13" s="83"/>
      <c r="KEK13" s="83"/>
      <c r="KEL13" s="83"/>
      <c r="KEM13" s="84"/>
      <c r="KEN13" s="83"/>
      <c r="KEO13" s="83"/>
      <c r="KEP13" s="83"/>
      <c r="KEQ13" s="83"/>
      <c r="KER13" s="85"/>
      <c r="KES13" s="85"/>
      <c r="KET13" s="85"/>
      <c r="KEU13" s="86"/>
      <c r="KEV13" s="85"/>
      <c r="KEW13" s="83"/>
      <c r="KEX13" s="83"/>
      <c r="KEY13" s="83"/>
      <c r="KEZ13" s="84"/>
      <c r="KFA13" s="83"/>
      <c r="KFB13" s="83"/>
      <c r="KFC13" s="83"/>
      <c r="KFD13" s="83"/>
      <c r="KFE13" s="85"/>
      <c r="KFF13" s="85"/>
      <c r="KFG13" s="85"/>
      <c r="KFH13" s="86"/>
      <c r="KFI13" s="85"/>
      <c r="KFJ13" s="83"/>
      <c r="KFK13" s="83"/>
      <c r="KFL13" s="83"/>
      <c r="KFM13" s="84"/>
      <c r="KFN13" s="83"/>
      <c r="KFO13" s="83"/>
      <c r="KFP13" s="83"/>
      <c r="KFQ13" s="83"/>
      <c r="KFR13" s="85"/>
      <c r="KFS13" s="85"/>
      <c r="KFT13" s="85"/>
      <c r="KFU13" s="86"/>
      <c r="KFV13" s="85"/>
      <c r="KFW13" s="83"/>
      <c r="KFX13" s="83"/>
      <c r="KFY13" s="83"/>
      <c r="KFZ13" s="84"/>
      <c r="KGA13" s="83"/>
      <c r="KGB13" s="83"/>
      <c r="KGC13" s="83"/>
      <c r="KGD13" s="83"/>
      <c r="KGE13" s="85"/>
      <c r="KGF13" s="85"/>
      <c r="KGG13" s="85"/>
      <c r="KGH13" s="86"/>
      <c r="KGI13" s="85"/>
      <c r="KGJ13" s="83"/>
      <c r="KGK13" s="83"/>
      <c r="KGL13" s="83"/>
      <c r="KGM13" s="84"/>
      <c r="KGN13" s="83"/>
      <c r="KGO13" s="83"/>
      <c r="KGP13" s="83"/>
      <c r="KGQ13" s="83"/>
      <c r="KGR13" s="85"/>
      <c r="KGS13" s="85"/>
      <c r="KGT13" s="85"/>
      <c r="KGU13" s="86"/>
      <c r="KGV13" s="85"/>
      <c r="KGW13" s="83"/>
      <c r="KGX13" s="83"/>
      <c r="KGY13" s="83"/>
      <c r="KGZ13" s="84"/>
      <c r="KHA13" s="83"/>
      <c r="KHB13" s="83"/>
      <c r="KHC13" s="83"/>
      <c r="KHD13" s="83"/>
      <c r="KHE13" s="85"/>
      <c r="KHF13" s="85"/>
      <c r="KHG13" s="85"/>
      <c r="KHH13" s="86"/>
      <c r="KHI13" s="85"/>
      <c r="KHJ13" s="83"/>
      <c r="KHK13" s="83"/>
      <c r="KHL13" s="83"/>
      <c r="KHM13" s="84"/>
      <c r="KHN13" s="83"/>
      <c r="KHO13" s="83"/>
      <c r="KHP13" s="83"/>
      <c r="KHQ13" s="83"/>
      <c r="KHR13" s="85"/>
      <c r="KHS13" s="85"/>
      <c r="KHT13" s="85"/>
      <c r="KHU13" s="86"/>
      <c r="KHV13" s="85"/>
      <c r="KHW13" s="83"/>
      <c r="KHX13" s="83"/>
      <c r="KHY13" s="83"/>
      <c r="KHZ13" s="84"/>
      <c r="KIA13" s="83"/>
      <c r="KIB13" s="83"/>
      <c r="KIC13" s="83"/>
      <c r="KID13" s="83"/>
      <c r="KIE13" s="85"/>
      <c r="KIF13" s="85"/>
      <c r="KIG13" s="85"/>
      <c r="KIH13" s="86"/>
      <c r="KII13" s="85"/>
      <c r="KIJ13" s="83"/>
      <c r="KIK13" s="83"/>
      <c r="KIL13" s="83"/>
      <c r="KIM13" s="84"/>
      <c r="KIN13" s="83"/>
      <c r="KIO13" s="83"/>
      <c r="KIP13" s="83"/>
      <c r="KIQ13" s="83"/>
      <c r="KIR13" s="85"/>
      <c r="KIS13" s="85"/>
      <c r="KIT13" s="85"/>
      <c r="KIU13" s="86"/>
      <c r="KIV13" s="85"/>
      <c r="KIW13" s="83"/>
      <c r="KIX13" s="83"/>
      <c r="KIY13" s="83"/>
      <c r="KIZ13" s="84"/>
      <c r="KJA13" s="83"/>
      <c r="KJB13" s="83"/>
      <c r="KJC13" s="83"/>
      <c r="KJD13" s="83"/>
      <c r="KJE13" s="85"/>
      <c r="KJF13" s="85"/>
      <c r="KJG13" s="85"/>
      <c r="KJH13" s="86"/>
      <c r="KJI13" s="85"/>
      <c r="KJJ13" s="83"/>
      <c r="KJK13" s="83"/>
      <c r="KJL13" s="83"/>
      <c r="KJM13" s="84"/>
      <c r="KJN13" s="83"/>
      <c r="KJO13" s="83"/>
      <c r="KJP13" s="83"/>
      <c r="KJQ13" s="83"/>
      <c r="KJR13" s="85"/>
      <c r="KJS13" s="85"/>
      <c r="KJT13" s="85"/>
      <c r="KJU13" s="86"/>
      <c r="KJV13" s="85"/>
      <c r="KJW13" s="83"/>
      <c r="KJX13" s="83"/>
      <c r="KJY13" s="83"/>
      <c r="KJZ13" s="84"/>
      <c r="KKA13" s="83"/>
      <c r="KKB13" s="83"/>
      <c r="KKC13" s="83"/>
      <c r="KKD13" s="83"/>
      <c r="KKE13" s="85"/>
      <c r="KKF13" s="85"/>
      <c r="KKG13" s="85"/>
      <c r="KKH13" s="86"/>
      <c r="KKI13" s="85"/>
      <c r="KKJ13" s="83"/>
      <c r="KKK13" s="83"/>
      <c r="KKL13" s="83"/>
      <c r="KKM13" s="84"/>
      <c r="KKN13" s="83"/>
      <c r="KKO13" s="83"/>
      <c r="KKP13" s="83"/>
      <c r="KKQ13" s="83"/>
      <c r="KKR13" s="85"/>
      <c r="KKS13" s="85"/>
      <c r="KKT13" s="85"/>
      <c r="KKU13" s="86"/>
      <c r="KKV13" s="85"/>
      <c r="KKW13" s="83"/>
      <c r="KKX13" s="83"/>
      <c r="KKY13" s="83"/>
      <c r="KKZ13" s="84"/>
      <c r="KLA13" s="83"/>
      <c r="KLB13" s="83"/>
      <c r="KLC13" s="83"/>
      <c r="KLD13" s="83"/>
      <c r="KLE13" s="85"/>
      <c r="KLF13" s="85"/>
      <c r="KLG13" s="85"/>
      <c r="KLH13" s="86"/>
      <c r="KLI13" s="85"/>
      <c r="KLJ13" s="83"/>
      <c r="KLK13" s="83"/>
      <c r="KLL13" s="83"/>
      <c r="KLM13" s="84"/>
      <c r="KLN13" s="83"/>
      <c r="KLO13" s="83"/>
      <c r="KLP13" s="83"/>
      <c r="KLQ13" s="83"/>
      <c r="KLR13" s="85"/>
      <c r="KLS13" s="85"/>
      <c r="KLT13" s="85"/>
      <c r="KLU13" s="86"/>
      <c r="KLV13" s="85"/>
      <c r="KLW13" s="83"/>
      <c r="KLX13" s="83"/>
      <c r="KLY13" s="83"/>
      <c r="KLZ13" s="84"/>
      <c r="KMA13" s="83"/>
      <c r="KMB13" s="83"/>
      <c r="KMC13" s="83"/>
      <c r="KMD13" s="83"/>
      <c r="KME13" s="85"/>
      <c r="KMF13" s="85"/>
      <c r="KMG13" s="85"/>
      <c r="KMH13" s="86"/>
      <c r="KMI13" s="85"/>
      <c r="KMJ13" s="83"/>
      <c r="KMK13" s="83"/>
      <c r="KML13" s="83"/>
      <c r="KMM13" s="84"/>
      <c r="KMN13" s="83"/>
      <c r="KMO13" s="83"/>
      <c r="KMP13" s="83"/>
      <c r="KMQ13" s="83"/>
      <c r="KMR13" s="85"/>
      <c r="KMS13" s="85"/>
      <c r="KMT13" s="85"/>
      <c r="KMU13" s="86"/>
      <c r="KMV13" s="85"/>
      <c r="KMW13" s="83"/>
      <c r="KMX13" s="83"/>
      <c r="KMY13" s="83"/>
      <c r="KMZ13" s="84"/>
      <c r="KNA13" s="83"/>
      <c r="KNB13" s="83"/>
      <c r="KNC13" s="83"/>
      <c r="KND13" s="83"/>
      <c r="KNE13" s="85"/>
      <c r="KNF13" s="85"/>
      <c r="KNG13" s="85"/>
      <c r="KNH13" s="86"/>
      <c r="KNI13" s="85"/>
      <c r="KNJ13" s="83"/>
      <c r="KNK13" s="83"/>
      <c r="KNL13" s="83"/>
      <c r="KNM13" s="84"/>
      <c r="KNN13" s="83"/>
      <c r="KNO13" s="83"/>
      <c r="KNP13" s="83"/>
      <c r="KNQ13" s="83"/>
      <c r="KNR13" s="85"/>
      <c r="KNS13" s="85"/>
      <c r="KNT13" s="85"/>
      <c r="KNU13" s="86"/>
      <c r="KNV13" s="85"/>
      <c r="KNW13" s="83"/>
      <c r="KNX13" s="83"/>
      <c r="KNY13" s="83"/>
      <c r="KNZ13" s="84"/>
      <c r="KOA13" s="83"/>
      <c r="KOB13" s="83"/>
      <c r="KOC13" s="83"/>
      <c r="KOD13" s="83"/>
      <c r="KOE13" s="85"/>
      <c r="KOF13" s="85"/>
      <c r="KOG13" s="85"/>
      <c r="KOH13" s="86"/>
      <c r="KOI13" s="85"/>
      <c r="KOJ13" s="83"/>
      <c r="KOK13" s="83"/>
      <c r="KOL13" s="83"/>
      <c r="KOM13" s="84"/>
      <c r="KON13" s="83"/>
      <c r="KOO13" s="83"/>
      <c r="KOP13" s="83"/>
      <c r="KOQ13" s="83"/>
      <c r="KOR13" s="85"/>
      <c r="KOS13" s="85"/>
      <c r="KOT13" s="85"/>
      <c r="KOU13" s="86"/>
      <c r="KOV13" s="85"/>
      <c r="KOW13" s="83"/>
      <c r="KOX13" s="83"/>
      <c r="KOY13" s="83"/>
      <c r="KOZ13" s="84"/>
      <c r="KPA13" s="83"/>
      <c r="KPB13" s="83"/>
      <c r="KPC13" s="83"/>
      <c r="KPD13" s="83"/>
      <c r="KPE13" s="85"/>
      <c r="KPF13" s="85"/>
      <c r="KPG13" s="85"/>
      <c r="KPH13" s="86"/>
      <c r="KPI13" s="85"/>
      <c r="KPJ13" s="83"/>
      <c r="KPK13" s="83"/>
      <c r="KPL13" s="83"/>
      <c r="KPM13" s="84"/>
      <c r="KPN13" s="83"/>
      <c r="KPO13" s="83"/>
      <c r="KPP13" s="83"/>
      <c r="KPQ13" s="83"/>
      <c r="KPR13" s="85"/>
      <c r="KPS13" s="85"/>
      <c r="KPT13" s="85"/>
      <c r="KPU13" s="86"/>
      <c r="KPV13" s="85"/>
      <c r="KPW13" s="83"/>
      <c r="KPX13" s="83"/>
      <c r="KPY13" s="83"/>
      <c r="KPZ13" s="84"/>
      <c r="KQA13" s="83"/>
      <c r="KQB13" s="83"/>
      <c r="KQC13" s="83"/>
      <c r="KQD13" s="83"/>
      <c r="KQE13" s="85"/>
      <c r="KQF13" s="85"/>
      <c r="KQG13" s="85"/>
      <c r="KQH13" s="86"/>
      <c r="KQI13" s="85"/>
      <c r="KQJ13" s="83"/>
      <c r="KQK13" s="83"/>
      <c r="KQL13" s="83"/>
      <c r="KQM13" s="84"/>
      <c r="KQN13" s="83"/>
      <c r="KQO13" s="83"/>
      <c r="KQP13" s="83"/>
      <c r="KQQ13" s="83"/>
      <c r="KQR13" s="85"/>
      <c r="KQS13" s="85"/>
      <c r="KQT13" s="85"/>
      <c r="KQU13" s="86"/>
      <c r="KQV13" s="85"/>
      <c r="KQW13" s="83"/>
      <c r="KQX13" s="83"/>
      <c r="KQY13" s="83"/>
      <c r="KQZ13" s="84"/>
      <c r="KRA13" s="83"/>
      <c r="KRB13" s="83"/>
      <c r="KRC13" s="83"/>
      <c r="KRD13" s="83"/>
      <c r="KRE13" s="85"/>
      <c r="KRF13" s="85"/>
      <c r="KRG13" s="85"/>
      <c r="KRH13" s="86"/>
      <c r="KRI13" s="85"/>
      <c r="KRJ13" s="83"/>
      <c r="KRK13" s="83"/>
      <c r="KRL13" s="83"/>
      <c r="KRM13" s="84"/>
      <c r="KRN13" s="83"/>
      <c r="KRO13" s="83"/>
      <c r="KRP13" s="83"/>
      <c r="KRQ13" s="83"/>
      <c r="KRR13" s="85"/>
      <c r="KRS13" s="85"/>
      <c r="KRT13" s="85"/>
      <c r="KRU13" s="86"/>
      <c r="KRV13" s="85"/>
      <c r="KRW13" s="83"/>
      <c r="KRX13" s="83"/>
      <c r="KRY13" s="83"/>
      <c r="KRZ13" s="84"/>
      <c r="KSA13" s="83"/>
      <c r="KSB13" s="83"/>
      <c r="KSC13" s="83"/>
      <c r="KSD13" s="83"/>
      <c r="KSE13" s="85"/>
      <c r="KSF13" s="85"/>
      <c r="KSG13" s="85"/>
      <c r="KSH13" s="86"/>
      <c r="KSI13" s="85"/>
      <c r="KSJ13" s="83"/>
      <c r="KSK13" s="83"/>
      <c r="KSL13" s="83"/>
      <c r="KSM13" s="84"/>
      <c r="KSN13" s="83"/>
      <c r="KSO13" s="83"/>
      <c r="KSP13" s="83"/>
      <c r="KSQ13" s="83"/>
      <c r="KSR13" s="85"/>
      <c r="KSS13" s="85"/>
      <c r="KST13" s="85"/>
      <c r="KSU13" s="86"/>
      <c r="KSV13" s="85"/>
      <c r="KSW13" s="83"/>
      <c r="KSX13" s="83"/>
      <c r="KSY13" s="83"/>
      <c r="KSZ13" s="84"/>
      <c r="KTA13" s="83"/>
      <c r="KTB13" s="83"/>
      <c r="KTC13" s="83"/>
      <c r="KTD13" s="83"/>
      <c r="KTE13" s="85"/>
      <c r="KTF13" s="85"/>
      <c r="KTG13" s="85"/>
      <c r="KTH13" s="86"/>
      <c r="KTI13" s="85"/>
      <c r="KTJ13" s="83"/>
      <c r="KTK13" s="83"/>
      <c r="KTL13" s="83"/>
      <c r="KTM13" s="84"/>
      <c r="KTN13" s="83"/>
      <c r="KTO13" s="83"/>
      <c r="KTP13" s="83"/>
      <c r="KTQ13" s="83"/>
      <c r="KTR13" s="85"/>
      <c r="KTS13" s="85"/>
      <c r="KTT13" s="85"/>
      <c r="KTU13" s="86"/>
      <c r="KTV13" s="85"/>
      <c r="KTW13" s="83"/>
      <c r="KTX13" s="83"/>
      <c r="KTY13" s="83"/>
      <c r="KTZ13" s="84"/>
      <c r="KUA13" s="83"/>
      <c r="KUB13" s="83"/>
      <c r="KUC13" s="83"/>
      <c r="KUD13" s="83"/>
      <c r="KUE13" s="85"/>
      <c r="KUF13" s="85"/>
      <c r="KUG13" s="85"/>
      <c r="KUH13" s="86"/>
      <c r="KUI13" s="85"/>
      <c r="KUJ13" s="83"/>
      <c r="KUK13" s="83"/>
      <c r="KUL13" s="83"/>
      <c r="KUM13" s="84"/>
      <c r="KUN13" s="83"/>
      <c r="KUO13" s="83"/>
      <c r="KUP13" s="83"/>
      <c r="KUQ13" s="83"/>
      <c r="KUR13" s="85"/>
      <c r="KUS13" s="85"/>
      <c r="KUT13" s="85"/>
      <c r="KUU13" s="86"/>
      <c r="KUV13" s="85"/>
      <c r="KUW13" s="83"/>
      <c r="KUX13" s="83"/>
      <c r="KUY13" s="83"/>
      <c r="KUZ13" s="84"/>
      <c r="KVA13" s="83"/>
      <c r="KVB13" s="83"/>
      <c r="KVC13" s="83"/>
      <c r="KVD13" s="83"/>
      <c r="KVE13" s="85"/>
      <c r="KVF13" s="85"/>
      <c r="KVG13" s="85"/>
      <c r="KVH13" s="86"/>
      <c r="KVI13" s="85"/>
      <c r="KVJ13" s="83"/>
      <c r="KVK13" s="83"/>
      <c r="KVL13" s="83"/>
      <c r="KVM13" s="84"/>
      <c r="KVN13" s="83"/>
      <c r="KVO13" s="83"/>
      <c r="KVP13" s="83"/>
      <c r="KVQ13" s="83"/>
      <c r="KVR13" s="85"/>
      <c r="KVS13" s="85"/>
      <c r="KVT13" s="85"/>
      <c r="KVU13" s="86"/>
      <c r="KVV13" s="85"/>
      <c r="KVW13" s="83"/>
      <c r="KVX13" s="83"/>
      <c r="KVY13" s="83"/>
      <c r="KVZ13" s="84"/>
      <c r="KWA13" s="83"/>
      <c r="KWB13" s="83"/>
      <c r="KWC13" s="83"/>
      <c r="KWD13" s="83"/>
      <c r="KWE13" s="85"/>
      <c r="KWF13" s="85"/>
      <c r="KWG13" s="85"/>
      <c r="KWH13" s="86"/>
      <c r="KWI13" s="85"/>
      <c r="KWJ13" s="83"/>
      <c r="KWK13" s="83"/>
      <c r="KWL13" s="83"/>
      <c r="KWM13" s="84"/>
      <c r="KWN13" s="83"/>
      <c r="KWO13" s="83"/>
      <c r="KWP13" s="83"/>
      <c r="KWQ13" s="83"/>
      <c r="KWR13" s="85"/>
      <c r="KWS13" s="85"/>
      <c r="KWT13" s="85"/>
      <c r="KWU13" s="86"/>
      <c r="KWV13" s="85"/>
      <c r="KWW13" s="83"/>
      <c r="KWX13" s="83"/>
      <c r="KWY13" s="83"/>
      <c r="KWZ13" s="84"/>
      <c r="KXA13" s="83"/>
      <c r="KXB13" s="83"/>
      <c r="KXC13" s="83"/>
      <c r="KXD13" s="83"/>
      <c r="KXE13" s="85"/>
      <c r="KXF13" s="85"/>
      <c r="KXG13" s="85"/>
      <c r="KXH13" s="86"/>
      <c r="KXI13" s="85"/>
      <c r="KXJ13" s="83"/>
      <c r="KXK13" s="83"/>
      <c r="KXL13" s="83"/>
      <c r="KXM13" s="84"/>
      <c r="KXN13" s="83"/>
      <c r="KXO13" s="83"/>
      <c r="KXP13" s="83"/>
      <c r="KXQ13" s="83"/>
      <c r="KXR13" s="85"/>
      <c r="KXS13" s="85"/>
      <c r="KXT13" s="85"/>
      <c r="KXU13" s="86"/>
      <c r="KXV13" s="85"/>
      <c r="KXW13" s="83"/>
      <c r="KXX13" s="83"/>
      <c r="KXY13" s="83"/>
      <c r="KXZ13" s="84"/>
      <c r="KYA13" s="83"/>
      <c r="KYB13" s="83"/>
      <c r="KYC13" s="83"/>
      <c r="KYD13" s="83"/>
      <c r="KYE13" s="85"/>
      <c r="KYF13" s="85"/>
      <c r="KYG13" s="85"/>
      <c r="KYH13" s="86"/>
      <c r="KYI13" s="85"/>
      <c r="KYJ13" s="83"/>
      <c r="KYK13" s="83"/>
      <c r="KYL13" s="83"/>
      <c r="KYM13" s="84"/>
      <c r="KYN13" s="83"/>
      <c r="KYO13" s="83"/>
      <c r="KYP13" s="83"/>
      <c r="KYQ13" s="83"/>
      <c r="KYR13" s="85"/>
      <c r="KYS13" s="85"/>
      <c r="KYT13" s="85"/>
      <c r="KYU13" s="86"/>
      <c r="KYV13" s="85"/>
      <c r="KYW13" s="83"/>
      <c r="KYX13" s="83"/>
      <c r="KYY13" s="83"/>
      <c r="KYZ13" s="84"/>
      <c r="KZA13" s="83"/>
      <c r="KZB13" s="83"/>
      <c r="KZC13" s="83"/>
      <c r="KZD13" s="83"/>
      <c r="KZE13" s="85"/>
      <c r="KZF13" s="85"/>
      <c r="KZG13" s="85"/>
      <c r="KZH13" s="86"/>
      <c r="KZI13" s="85"/>
      <c r="KZJ13" s="83"/>
      <c r="KZK13" s="83"/>
      <c r="KZL13" s="83"/>
      <c r="KZM13" s="84"/>
      <c r="KZN13" s="83"/>
      <c r="KZO13" s="83"/>
      <c r="KZP13" s="83"/>
      <c r="KZQ13" s="83"/>
      <c r="KZR13" s="85"/>
      <c r="KZS13" s="85"/>
      <c r="KZT13" s="85"/>
      <c r="KZU13" s="86"/>
      <c r="KZV13" s="85"/>
      <c r="KZW13" s="83"/>
      <c r="KZX13" s="83"/>
      <c r="KZY13" s="83"/>
      <c r="KZZ13" s="84"/>
      <c r="LAA13" s="83"/>
      <c r="LAB13" s="83"/>
      <c r="LAC13" s="83"/>
      <c r="LAD13" s="83"/>
      <c r="LAE13" s="85"/>
      <c r="LAF13" s="85"/>
      <c r="LAG13" s="85"/>
      <c r="LAH13" s="86"/>
      <c r="LAI13" s="85"/>
      <c r="LAJ13" s="83"/>
      <c r="LAK13" s="83"/>
      <c r="LAL13" s="83"/>
      <c r="LAM13" s="84"/>
      <c r="LAN13" s="83"/>
      <c r="LAO13" s="83"/>
      <c r="LAP13" s="83"/>
      <c r="LAQ13" s="83"/>
      <c r="LAR13" s="85"/>
      <c r="LAS13" s="85"/>
      <c r="LAT13" s="85"/>
      <c r="LAU13" s="86"/>
      <c r="LAV13" s="85"/>
      <c r="LAW13" s="83"/>
      <c r="LAX13" s="83"/>
      <c r="LAY13" s="83"/>
      <c r="LAZ13" s="84"/>
      <c r="LBA13" s="83"/>
      <c r="LBB13" s="83"/>
      <c r="LBC13" s="83"/>
      <c r="LBD13" s="83"/>
      <c r="LBE13" s="85"/>
      <c r="LBF13" s="85"/>
      <c r="LBG13" s="85"/>
      <c r="LBH13" s="86"/>
      <c r="LBI13" s="85"/>
      <c r="LBJ13" s="83"/>
      <c r="LBK13" s="83"/>
      <c r="LBL13" s="83"/>
      <c r="LBM13" s="84"/>
      <c r="LBN13" s="83"/>
      <c r="LBO13" s="83"/>
      <c r="LBP13" s="83"/>
      <c r="LBQ13" s="83"/>
      <c r="LBR13" s="85"/>
      <c r="LBS13" s="85"/>
      <c r="LBT13" s="85"/>
      <c r="LBU13" s="86"/>
      <c r="LBV13" s="85"/>
      <c r="LBW13" s="83"/>
      <c r="LBX13" s="83"/>
      <c r="LBY13" s="83"/>
      <c r="LBZ13" s="84"/>
      <c r="LCA13" s="83"/>
      <c r="LCB13" s="83"/>
      <c r="LCC13" s="83"/>
      <c r="LCD13" s="83"/>
      <c r="LCE13" s="85"/>
      <c r="LCF13" s="85"/>
      <c r="LCG13" s="85"/>
      <c r="LCH13" s="86"/>
      <c r="LCI13" s="85"/>
      <c r="LCJ13" s="83"/>
      <c r="LCK13" s="83"/>
      <c r="LCL13" s="83"/>
      <c r="LCM13" s="84"/>
      <c r="LCN13" s="83"/>
      <c r="LCO13" s="83"/>
      <c r="LCP13" s="83"/>
      <c r="LCQ13" s="83"/>
      <c r="LCR13" s="85"/>
      <c r="LCS13" s="85"/>
      <c r="LCT13" s="85"/>
      <c r="LCU13" s="86"/>
      <c r="LCV13" s="85"/>
      <c r="LCW13" s="83"/>
      <c r="LCX13" s="83"/>
      <c r="LCY13" s="83"/>
      <c r="LCZ13" s="84"/>
      <c r="LDA13" s="83"/>
      <c r="LDB13" s="83"/>
      <c r="LDC13" s="83"/>
      <c r="LDD13" s="83"/>
      <c r="LDE13" s="85"/>
      <c r="LDF13" s="85"/>
      <c r="LDG13" s="85"/>
      <c r="LDH13" s="86"/>
      <c r="LDI13" s="85"/>
      <c r="LDJ13" s="83"/>
      <c r="LDK13" s="83"/>
      <c r="LDL13" s="83"/>
      <c r="LDM13" s="84"/>
      <c r="LDN13" s="83"/>
      <c r="LDO13" s="83"/>
      <c r="LDP13" s="83"/>
      <c r="LDQ13" s="83"/>
      <c r="LDR13" s="85"/>
      <c r="LDS13" s="85"/>
      <c r="LDT13" s="85"/>
      <c r="LDU13" s="86"/>
      <c r="LDV13" s="85"/>
      <c r="LDW13" s="83"/>
      <c r="LDX13" s="83"/>
      <c r="LDY13" s="83"/>
      <c r="LDZ13" s="84"/>
      <c r="LEA13" s="83"/>
      <c r="LEB13" s="83"/>
      <c r="LEC13" s="83"/>
      <c r="LED13" s="83"/>
      <c r="LEE13" s="85"/>
      <c r="LEF13" s="85"/>
      <c r="LEG13" s="85"/>
      <c r="LEH13" s="86"/>
      <c r="LEI13" s="85"/>
      <c r="LEJ13" s="83"/>
      <c r="LEK13" s="83"/>
      <c r="LEL13" s="83"/>
      <c r="LEM13" s="84"/>
      <c r="LEN13" s="83"/>
      <c r="LEO13" s="83"/>
      <c r="LEP13" s="83"/>
      <c r="LEQ13" s="83"/>
      <c r="LER13" s="85"/>
      <c r="LES13" s="85"/>
      <c r="LET13" s="85"/>
      <c r="LEU13" s="86"/>
      <c r="LEV13" s="85"/>
      <c r="LEW13" s="83"/>
      <c r="LEX13" s="83"/>
      <c r="LEY13" s="83"/>
      <c r="LEZ13" s="84"/>
      <c r="LFA13" s="83"/>
      <c r="LFB13" s="83"/>
      <c r="LFC13" s="83"/>
      <c r="LFD13" s="83"/>
      <c r="LFE13" s="85"/>
      <c r="LFF13" s="85"/>
      <c r="LFG13" s="85"/>
      <c r="LFH13" s="86"/>
      <c r="LFI13" s="85"/>
      <c r="LFJ13" s="83"/>
      <c r="LFK13" s="83"/>
      <c r="LFL13" s="83"/>
      <c r="LFM13" s="84"/>
      <c r="LFN13" s="83"/>
      <c r="LFO13" s="83"/>
      <c r="LFP13" s="83"/>
      <c r="LFQ13" s="83"/>
      <c r="LFR13" s="85"/>
      <c r="LFS13" s="85"/>
      <c r="LFT13" s="85"/>
      <c r="LFU13" s="86"/>
      <c r="LFV13" s="85"/>
      <c r="LFW13" s="83"/>
      <c r="LFX13" s="83"/>
      <c r="LFY13" s="83"/>
      <c r="LFZ13" s="84"/>
      <c r="LGA13" s="83"/>
      <c r="LGB13" s="83"/>
      <c r="LGC13" s="83"/>
      <c r="LGD13" s="83"/>
      <c r="LGE13" s="85"/>
      <c r="LGF13" s="85"/>
      <c r="LGG13" s="85"/>
      <c r="LGH13" s="86"/>
      <c r="LGI13" s="85"/>
      <c r="LGJ13" s="83"/>
      <c r="LGK13" s="83"/>
      <c r="LGL13" s="83"/>
      <c r="LGM13" s="84"/>
      <c r="LGN13" s="83"/>
      <c r="LGO13" s="83"/>
      <c r="LGP13" s="83"/>
      <c r="LGQ13" s="83"/>
      <c r="LGR13" s="85"/>
      <c r="LGS13" s="85"/>
      <c r="LGT13" s="85"/>
      <c r="LGU13" s="86"/>
      <c r="LGV13" s="85"/>
      <c r="LGW13" s="83"/>
      <c r="LGX13" s="83"/>
      <c r="LGY13" s="83"/>
      <c r="LGZ13" s="84"/>
      <c r="LHA13" s="83"/>
      <c r="LHB13" s="83"/>
      <c r="LHC13" s="83"/>
      <c r="LHD13" s="83"/>
      <c r="LHE13" s="85"/>
      <c r="LHF13" s="85"/>
      <c r="LHG13" s="85"/>
      <c r="LHH13" s="86"/>
      <c r="LHI13" s="85"/>
      <c r="LHJ13" s="83"/>
      <c r="LHK13" s="83"/>
      <c r="LHL13" s="83"/>
      <c r="LHM13" s="84"/>
      <c r="LHN13" s="83"/>
      <c r="LHO13" s="83"/>
      <c r="LHP13" s="83"/>
      <c r="LHQ13" s="83"/>
      <c r="LHR13" s="85"/>
      <c r="LHS13" s="85"/>
      <c r="LHT13" s="85"/>
      <c r="LHU13" s="86"/>
      <c r="LHV13" s="85"/>
      <c r="LHW13" s="83"/>
      <c r="LHX13" s="83"/>
      <c r="LHY13" s="83"/>
      <c r="LHZ13" s="84"/>
      <c r="LIA13" s="83"/>
      <c r="LIB13" s="83"/>
      <c r="LIC13" s="83"/>
      <c r="LID13" s="83"/>
      <c r="LIE13" s="85"/>
      <c r="LIF13" s="85"/>
      <c r="LIG13" s="85"/>
      <c r="LIH13" s="86"/>
      <c r="LII13" s="85"/>
      <c r="LIJ13" s="83"/>
      <c r="LIK13" s="83"/>
      <c r="LIL13" s="83"/>
      <c r="LIM13" s="84"/>
      <c r="LIN13" s="83"/>
      <c r="LIO13" s="83"/>
      <c r="LIP13" s="83"/>
      <c r="LIQ13" s="83"/>
      <c r="LIR13" s="85"/>
      <c r="LIS13" s="85"/>
      <c r="LIT13" s="85"/>
      <c r="LIU13" s="86"/>
      <c r="LIV13" s="85"/>
      <c r="LIW13" s="83"/>
      <c r="LIX13" s="83"/>
      <c r="LIY13" s="83"/>
      <c r="LIZ13" s="84"/>
      <c r="LJA13" s="83"/>
      <c r="LJB13" s="83"/>
      <c r="LJC13" s="83"/>
      <c r="LJD13" s="83"/>
      <c r="LJE13" s="85"/>
      <c r="LJF13" s="85"/>
      <c r="LJG13" s="85"/>
      <c r="LJH13" s="86"/>
      <c r="LJI13" s="85"/>
      <c r="LJJ13" s="83"/>
      <c r="LJK13" s="83"/>
      <c r="LJL13" s="83"/>
      <c r="LJM13" s="84"/>
      <c r="LJN13" s="83"/>
      <c r="LJO13" s="83"/>
      <c r="LJP13" s="83"/>
      <c r="LJQ13" s="83"/>
      <c r="LJR13" s="85"/>
      <c r="LJS13" s="85"/>
      <c r="LJT13" s="85"/>
      <c r="LJU13" s="86"/>
      <c r="LJV13" s="85"/>
      <c r="LJW13" s="83"/>
      <c r="LJX13" s="83"/>
      <c r="LJY13" s="83"/>
      <c r="LJZ13" s="84"/>
      <c r="LKA13" s="83"/>
      <c r="LKB13" s="83"/>
      <c r="LKC13" s="83"/>
      <c r="LKD13" s="83"/>
      <c r="LKE13" s="85"/>
      <c r="LKF13" s="85"/>
      <c r="LKG13" s="85"/>
      <c r="LKH13" s="86"/>
      <c r="LKI13" s="85"/>
      <c r="LKJ13" s="83"/>
      <c r="LKK13" s="83"/>
      <c r="LKL13" s="83"/>
      <c r="LKM13" s="84"/>
      <c r="LKN13" s="83"/>
      <c r="LKO13" s="83"/>
      <c r="LKP13" s="83"/>
      <c r="LKQ13" s="83"/>
      <c r="LKR13" s="85"/>
      <c r="LKS13" s="85"/>
      <c r="LKT13" s="85"/>
      <c r="LKU13" s="86"/>
      <c r="LKV13" s="85"/>
      <c r="LKW13" s="83"/>
      <c r="LKX13" s="83"/>
      <c r="LKY13" s="83"/>
      <c r="LKZ13" s="84"/>
      <c r="LLA13" s="83"/>
      <c r="LLB13" s="83"/>
      <c r="LLC13" s="83"/>
      <c r="LLD13" s="83"/>
      <c r="LLE13" s="85"/>
      <c r="LLF13" s="85"/>
      <c r="LLG13" s="85"/>
      <c r="LLH13" s="86"/>
      <c r="LLI13" s="85"/>
      <c r="LLJ13" s="83"/>
      <c r="LLK13" s="83"/>
      <c r="LLL13" s="83"/>
      <c r="LLM13" s="84"/>
      <c r="LLN13" s="83"/>
      <c r="LLO13" s="83"/>
      <c r="LLP13" s="83"/>
      <c r="LLQ13" s="83"/>
      <c r="LLR13" s="85"/>
      <c r="LLS13" s="85"/>
      <c r="LLT13" s="85"/>
      <c r="LLU13" s="86"/>
      <c r="LLV13" s="85"/>
      <c r="LLW13" s="83"/>
      <c r="LLX13" s="83"/>
      <c r="LLY13" s="83"/>
      <c r="LLZ13" s="84"/>
      <c r="LMA13" s="83"/>
      <c r="LMB13" s="83"/>
      <c r="LMC13" s="83"/>
      <c r="LMD13" s="83"/>
      <c r="LME13" s="85"/>
      <c r="LMF13" s="85"/>
      <c r="LMG13" s="85"/>
      <c r="LMH13" s="86"/>
      <c r="LMI13" s="85"/>
      <c r="LMJ13" s="83"/>
      <c r="LMK13" s="83"/>
      <c r="LML13" s="83"/>
      <c r="LMM13" s="84"/>
      <c r="LMN13" s="83"/>
      <c r="LMO13" s="83"/>
      <c r="LMP13" s="83"/>
      <c r="LMQ13" s="83"/>
      <c r="LMR13" s="85"/>
      <c r="LMS13" s="85"/>
      <c r="LMT13" s="85"/>
      <c r="LMU13" s="86"/>
      <c r="LMV13" s="85"/>
      <c r="LMW13" s="83"/>
      <c r="LMX13" s="83"/>
      <c r="LMY13" s="83"/>
      <c r="LMZ13" s="84"/>
      <c r="LNA13" s="83"/>
      <c r="LNB13" s="83"/>
      <c r="LNC13" s="83"/>
      <c r="LND13" s="83"/>
      <c r="LNE13" s="85"/>
      <c r="LNF13" s="85"/>
      <c r="LNG13" s="85"/>
      <c r="LNH13" s="86"/>
      <c r="LNI13" s="85"/>
      <c r="LNJ13" s="83"/>
      <c r="LNK13" s="83"/>
      <c r="LNL13" s="83"/>
      <c r="LNM13" s="84"/>
      <c r="LNN13" s="83"/>
      <c r="LNO13" s="83"/>
      <c r="LNP13" s="83"/>
      <c r="LNQ13" s="83"/>
      <c r="LNR13" s="85"/>
      <c r="LNS13" s="85"/>
      <c r="LNT13" s="85"/>
      <c r="LNU13" s="86"/>
      <c r="LNV13" s="85"/>
      <c r="LNW13" s="83"/>
      <c r="LNX13" s="83"/>
      <c r="LNY13" s="83"/>
      <c r="LNZ13" s="84"/>
      <c r="LOA13" s="83"/>
      <c r="LOB13" s="83"/>
      <c r="LOC13" s="83"/>
      <c r="LOD13" s="83"/>
      <c r="LOE13" s="85"/>
      <c r="LOF13" s="85"/>
      <c r="LOG13" s="85"/>
      <c r="LOH13" s="86"/>
      <c r="LOI13" s="85"/>
      <c r="LOJ13" s="83"/>
      <c r="LOK13" s="83"/>
      <c r="LOL13" s="83"/>
      <c r="LOM13" s="84"/>
      <c r="LON13" s="83"/>
      <c r="LOO13" s="83"/>
      <c r="LOP13" s="83"/>
      <c r="LOQ13" s="83"/>
      <c r="LOR13" s="85"/>
      <c r="LOS13" s="85"/>
      <c r="LOT13" s="85"/>
      <c r="LOU13" s="86"/>
      <c r="LOV13" s="85"/>
      <c r="LOW13" s="83"/>
      <c r="LOX13" s="83"/>
      <c r="LOY13" s="83"/>
      <c r="LOZ13" s="84"/>
      <c r="LPA13" s="83"/>
      <c r="LPB13" s="83"/>
      <c r="LPC13" s="83"/>
      <c r="LPD13" s="83"/>
      <c r="LPE13" s="85"/>
      <c r="LPF13" s="85"/>
      <c r="LPG13" s="85"/>
      <c r="LPH13" s="86"/>
      <c r="LPI13" s="85"/>
      <c r="LPJ13" s="83"/>
      <c r="LPK13" s="83"/>
      <c r="LPL13" s="83"/>
      <c r="LPM13" s="84"/>
      <c r="LPN13" s="83"/>
      <c r="LPO13" s="83"/>
      <c r="LPP13" s="83"/>
      <c r="LPQ13" s="83"/>
      <c r="LPR13" s="85"/>
      <c r="LPS13" s="85"/>
      <c r="LPT13" s="85"/>
      <c r="LPU13" s="86"/>
      <c r="LPV13" s="85"/>
      <c r="LPW13" s="83"/>
      <c r="LPX13" s="83"/>
      <c r="LPY13" s="83"/>
      <c r="LPZ13" s="84"/>
      <c r="LQA13" s="83"/>
      <c r="LQB13" s="83"/>
      <c r="LQC13" s="83"/>
      <c r="LQD13" s="83"/>
      <c r="LQE13" s="85"/>
      <c r="LQF13" s="85"/>
      <c r="LQG13" s="85"/>
      <c r="LQH13" s="86"/>
      <c r="LQI13" s="85"/>
      <c r="LQJ13" s="83"/>
      <c r="LQK13" s="83"/>
      <c r="LQL13" s="83"/>
      <c r="LQM13" s="84"/>
      <c r="LQN13" s="83"/>
      <c r="LQO13" s="83"/>
      <c r="LQP13" s="83"/>
      <c r="LQQ13" s="83"/>
      <c r="LQR13" s="85"/>
      <c r="LQS13" s="85"/>
      <c r="LQT13" s="85"/>
      <c r="LQU13" s="86"/>
      <c r="LQV13" s="85"/>
      <c r="LQW13" s="83"/>
      <c r="LQX13" s="83"/>
      <c r="LQY13" s="83"/>
      <c r="LQZ13" s="84"/>
      <c r="LRA13" s="83"/>
      <c r="LRB13" s="83"/>
      <c r="LRC13" s="83"/>
      <c r="LRD13" s="83"/>
      <c r="LRE13" s="85"/>
      <c r="LRF13" s="85"/>
      <c r="LRG13" s="85"/>
      <c r="LRH13" s="86"/>
      <c r="LRI13" s="85"/>
      <c r="LRJ13" s="83"/>
      <c r="LRK13" s="83"/>
      <c r="LRL13" s="83"/>
      <c r="LRM13" s="84"/>
      <c r="LRN13" s="83"/>
      <c r="LRO13" s="83"/>
      <c r="LRP13" s="83"/>
      <c r="LRQ13" s="83"/>
      <c r="LRR13" s="85"/>
      <c r="LRS13" s="85"/>
      <c r="LRT13" s="85"/>
      <c r="LRU13" s="86"/>
      <c r="LRV13" s="85"/>
      <c r="LRW13" s="83"/>
      <c r="LRX13" s="83"/>
      <c r="LRY13" s="83"/>
      <c r="LRZ13" s="84"/>
      <c r="LSA13" s="83"/>
      <c r="LSB13" s="83"/>
      <c r="LSC13" s="83"/>
      <c r="LSD13" s="83"/>
      <c r="LSE13" s="85"/>
      <c r="LSF13" s="85"/>
      <c r="LSG13" s="85"/>
      <c r="LSH13" s="86"/>
      <c r="LSI13" s="85"/>
      <c r="LSJ13" s="83"/>
      <c r="LSK13" s="83"/>
      <c r="LSL13" s="83"/>
      <c r="LSM13" s="84"/>
      <c r="LSN13" s="83"/>
      <c r="LSO13" s="83"/>
      <c r="LSP13" s="83"/>
      <c r="LSQ13" s="83"/>
      <c r="LSR13" s="85"/>
      <c r="LSS13" s="85"/>
      <c r="LST13" s="85"/>
      <c r="LSU13" s="86"/>
      <c r="LSV13" s="85"/>
      <c r="LSW13" s="83"/>
      <c r="LSX13" s="83"/>
      <c r="LSY13" s="83"/>
      <c r="LSZ13" s="84"/>
      <c r="LTA13" s="83"/>
      <c r="LTB13" s="83"/>
      <c r="LTC13" s="83"/>
      <c r="LTD13" s="83"/>
      <c r="LTE13" s="85"/>
      <c r="LTF13" s="85"/>
      <c r="LTG13" s="85"/>
      <c r="LTH13" s="86"/>
      <c r="LTI13" s="85"/>
      <c r="LTJ13" s="83"/>
      <c r="LTK13" s="83"/>
      <c r="LTL13" s="83"/>
      <c r="LTM13" s="84"/>
      <c r="LTN13" s="83"/>
      <c r="LTO13" s="83"/>
      <c r="LTP13" s="83"/>
      <c r="LTQ13" s="83"/>
      <c r="LTR13" s="85"/>
      <c r="LTS13" s="85"/>
      <c r="LTT13" s="85"/>
      <c r="LTU13" s="86"/>
      <c r="LTV13" s="85"/>
      <c r="LTW13" s="83"/>
      <c r="LTX13" s="83"/>
      <c r="LTY13" s="83"/>
      <c r="LTZ13" s="84"/>
      <c r="LUA13" s="83"/>
      <c r="LUB13" s="83"/>
      <c r="LUC13" s="83"/>
      <c r="LUD13" s="83"/>
      <c r="LUE13" s="85"/>
      <c r="LUF13" s="85"/>
      <c r="LUG13" s="85"/>
      <c r="LUH13" s="86"/>
      <c r="LUI13" s="85"/>
      <c r="LUJ13" s="83"/>
      <c r="LUK13" s="83"/>
      <c r="LUL13" s="83"/>
      <c r="LUM13" s="84"/>
      <c r="LUN13" s="83"/>
      <c r="LUO13" s="83"/>
      <c r="LUP13" s="83"/>
      <c r="LUQ13" s="83"/>
      <c r="LUR13" s="85"/>
      <c r="LUS13" s="85"/>
      <c r="LUT13" s="85"/>
      <c r="LUU13" s="86"/>
      <c r="LUV13" s="85"/>
      <c r="LUW13" s="83"/>
      <c r="LUX13" s="83"/>
      <c r="LUY13" s="83"/>
      <c r="LUZ13" s="84"/>
      <c r="LVA13" s="83"/>
      <c r="LVB13" s="83"/>
      <c r="LVC13" s="83"/>
      <c r="LVD13" s="83"/>
      <c r="LVE13" s="85"/>
      <c r="LVF13" s="85"/>
      <c r="LVG13" s="85"/>
      <c r="LVH13" s="86"/>
      <c r="LVI13" s="85"/>
      <c r="LVJ13" s="83"/>
      <c r="LVK13" s="83"/>
      <c r="LVL13" s="83"/>
      <c r="LVM13" s="84"/>
      <c r="LVN13" s="83"/>
      <c r="LVO13" s="83"/>
      <c r="LVP13" s="83"/>
      <c r="LVQ13" s="83"/>
      <c r="LVR13" s="85"/>
      <c r="LVS13" s="85"/>
      <c r="LVT13" s="85"/>
      <c r="LVU13" s="86"/>
      <c r="LVV13" s="85"/>
      <c r="LVW13" s="83"/>
      <c r="LVX13" s="83"/>
      <c r="LVY13" s="83"/>
      <c r="LVZ13" s="84"/>
      <c r="LWA13" s="83"/>
      <c r="LWB13" s="83"/>
      <c r="LWC13" s="83"/>
      <c r="LWD13" s="83"/>
      <c r="LWE13" s="85"/>
      <c r="LWF13" s="85"/>
      <c r="LWG13" s="85"/>
      <c r="LWH13" s="86"/>
      <c r="LWI13" s="85"/>
      <c r="LWJ13" s="83"/>
      <c r="LWK13" s="83"/>
      <c r="LWL13" s="83"/>
      <c r="LWM13" s="84"/>
      <c r="LWN13" s="83"/>
      <c r="LWO13" s="83"/>
      <c r="LWP13" s="83"/>
      <c r="LWQ13" s="83"/>
      <c r="LWR13" s="85"/>
      <c r="LWS13" s="85"/>
      <c r="LWT13" s="85"/>
      <c r="LWU13" s="86"/>
      <c r="LWV13" s="85"/>
      <c r="LWW13" s="83"/>
      <c r="LWX13" s="83"/>
      <c r="LWY13" s="83"/>
      <c r="LWZ13" s="84"/>
      <c r="LXA13" s="83"/>
      <c r="LXB13" s="83"/>
      <c r="LXC13" s="83"/>
      <c r="LXD13" s="83"/>
      <c r="LXE13" s="85"/>
      <c r="LXF13" s="85"/>
      <c r="LXG13" s="85"/>
      <c r="LXH13" s="86"/>
      <c r="LXI13" s="85"/>
      <c r="LXJ13" s="83"/>
      <c r="LXK13" s="83"/>
      <c r="LXL13" s="83"/>
      <c r="LXM13" s="84"/>
      <c r="LXN13" s="83"/>
      <c r="LXO13" s="83"/>
      <c r="LXP13" s="83"/>
      <c r="LXQ13" s="83"/>
      <c r="LXR13" s="85"/>
      <c r="LXS13" s="85"/>
      <c r="LXT13" s="85"/>
      <c r="LXU13" s="86"/>
      <c r="LXV13" s="85"/>
      <c r="LXW13" s="83"/>
      <c r="LXX13" s="83"/>
      <c r="LXY13" s="83"/>
      <c r="LXZ13" s="84"/>
      <c r="LYA13" s="83"/>
      <c r="LYB13" s="83"/>
      <c r="LYC13" s="83"/>
      <c r="LYD13" s="83"/>
      <c r="LYE13" s="85"/>
      <c r="LYF13" s="85"/>
      <c r="LYG13" s="85"/>
      <c r="LYH13" s="86"/>
      <c r="LYI13" s="85"/>
      <c r="LYJ13" s="83"/>
      <c r="LYK13" s="83"/>
      <c r="LYL13" s="83"/>
      <c r="LYM13" s="84"/>
      <c r="LYN13" s="83"/>
      <c r="LYO13" s="83"/>
      <c r="LYP13" s="83"/>
      <c r="LYQ13" s="83"/>
      <c r="LYR13" s="85"/>
      <c r="LYS13" s="85"/>
      <c r="LYT13" s="85"/>
      <c r="LYU13" s="86"/>
      <c r="LYV13" s="85"/>
      <c r="LYW13" s="83"/>
      <c r="LYX13" s="83"/>
      <c r="LYY13" s="83"/>
      <c r="LYZ13" s="84"/>
      <c r="LZA13" s="83"/>
      <c r="LZB13" s="83"/>
      <c r="LZC13" s="83"/>
      <c r="LZD13" s="83"/>
      <c r="LZE13" s="85"/>
      <c r="LZF13" s="85"/>
      <c r="LZG13" s="85"/>
      <c r="LZH13" s="86"/>
      <c r="LZI13" s="85"/>
      <c r="LZJ13" s="83"/>
      <c r="LZK13" s="83"/>
      <c r="LZL13" s="83"/>
      <c r="LZM13" s="84"/>
      <c r="LZN13" s="83"/>
      <c r="LZO13" s="83"/>
      <c r="LZP13" s="83"/>
      <c r="LZQ13" s="83"/>
      <c r="LZR13" s="85"/>
      <c r="LZS13" s="85"/>
      <c r="LZT13" s="85"/>
      <c r="LZU13" s="86"/>
      <c r="LZV13" s="85"/>
      <c r="LZW13" s="83"/>
      <c r="LZX13" s="83"/>
      <c r="LZY13" s="83"/>
      <c r="LZZ13" s="84"/>
      <c r="MAA13" s="83"/>
      <c r="MAB13" s="83"/>
      <c r="MAC13" s="83"/>
      <c r="MAD13" s="83"/>
      <c r="MAE13" s="85"/>
      <c r="MAF13" s="85"/>
      <c r="MAG13" s="85"/>
      <c r="MAH13" s="86"/>
      <c r="MAI13" s="85"/>
      <c r="MAJ13" s="83"/>
      <c r="MAK13" s="83"/>
      <c r="MAL13" s="83"/>
      <c r="MAM13" s="84"/>
      <c r="MAN13" s="83"/>
      <c r="MAO13" s="83"/>
      <c r="MAP13" s="83"/>
      <c r="MAQ13" s="83"/>
      <c r="MAR13" s="85"/>
      <c r="MAS13" s="85"/>
      <c r="MAT13" s="85"/>
      <c r="MAU13" s="86"/>
      <c r="MAV13" s="85"/>
      <c r="MAW13" s="83"/>
      <c r="MAX13" s="83"/>
      <c r="MAY13" s="83"/>
      <c r="MAZ13" s="84"/>
      <c r="MBA13" s="83"/>
      <c r="MBB13" s="83"/>
      <c r="MBC13" s="83"/>
      <c r="MBD13" s="83"/>
      <c r="MBE13" s="85"/>
      <c r="MBF13" s="85"/>
      <c r="MBG13" s="85"/>
      <c r="MBH13" s="86"/>
      <c r="MBI13" s="85"/>
      <c r="MBJ13" s="83"/>
      <c r="MBK13" s="83"/>
      <c r="MBL13" s="83"/>
      <c r="MBM13" s="84"/>
      <c r="MBN13" s="83"/>
      <c r="MBO13" s="83"/>
      <c r="MBP13" s="83"/>
      <c r="MBQ13" s="83"/>
      <c r="MBR13" s="85"/>
      <c r="MBS13" s="85"/>
      <c r="MBT13" s="85"/>
      <c r="MBU13" s="86"/>
      <c r="MBV13" s="85"/>
      <c r="MBW13" s="83"/>
      <c r="MBX13" s="83"/>
      <c r="MBY13" s="83"/>
      <c r="MBZ13" s="84"/>
      <c r="MCA13" s="83"/>
      <c r="MCB13" s="83"/>
      <c r="MCC13" s="83"/>
      <c r="MCD13" s="83"/>
      <c r="MCE13" s="85"/>
      <c r="MCF13" s="85"/>
      <c r="MCG13" s="85"/>
      <c r="MCH13" s="86"/>
      <c r="MCI13" s="85"/>
      <c r="MCJ13" s="83"/>
      <c r="MCK13" s="83"/>
      <c r="MCL13" s="83"/>
      <c r="MCM13" s="84"/>
      <c r="MCN13" s="83"/>
      <c r="MCO13" s="83"/>
      <c r="MCP13" s="83"/>
      <c r="MCQ13" s="83"/>
      <c r="MCR13" s="85"/>
      <c r="MCS13" s="85"/>
      <c r="MCT13" s="85"/>
      <c r="MCU13" s="86"/>
      <c r="MCV13" s="85"/>
      <c r="MCW13" s="83"/>
      <c r="MCX13" s="83"/>
      <c r="MCY13" s="83"/>
      <c r="MCZ13" s="84"/>
      <c r="MDA13" s="83"/>
      <c r="MDB13" s="83"/>
      <c r="MDC13" s="83"/>
      <c r="MDD13" s="83"/>
      <c r="MDE13" s="85"/>
      <c r="MDF13" s="85"/>
      <c r="MDG13" s="85"/>
      <c r="MDH13" s="86"/>
      <c r="MDI13" s="85"/>
      <c r="MDJ13" s="83"/>
      <c r="MDK13" s="83"/>
      <c r="MDL13" s="83"/>
      <c r="MDM13" s="84"/>
      <c r="MDN13" s="83"/>
      <c r="MDO13" s="83"/>
      <c r="MDP13" s="83"/>
      <c r="MDQ13" s="83"/>
      <c r="MDR13" s="85"/>
      <c r="MDS13" s="85"/>
      <c r="MDT13" s="85"/>
      <c r="MDU13" s="86"/>
      <c r="MDV13" s="85"/>
      <c r="MDW13" s="83"/>
      <c r="MDX13" s="83"/>
      <c r="MDY13" s="83"/>
      <c r="MDZ13" s="84"/>
      <c r="MEA13" s="83"/>
      <c r="MEB13" s="83"/>
      <c r="MEC13" s="83"/>
      <c r="MED13" s="83"/>
      <c r="MEE13" s="85"/>
      <c r="MEF13" s="85"/>
      <c r="MEG13" s="85"/>
      <c r="MEH13" s="86"/>
      <c r="MEI13" s="85"/>
      <c r="MEJ13" s="83"/>
      <c r="MEK13" s="83"/>
      <c r="MEL13" s="83"/>
      <c r="MEM13" s="84"/>
      <c r="MEN13" s="83"/>
      <c r="MEO13" s="83"/>
      <c r="MEP13" s="83"/>
      <c r="MEQ13" s="83"/>
      <c r="MER13" s="85"/>
      <c r="MES13" s="85"/>
      <c r="MET13" s="85"/>
      <c r="MEU13" s="86"/>
      <c r="MEV13" s="85"/>
      <c r="MEW13" s="83"/>
      <c r="MEX13" s="83"/>
      <c r="MEY13" s="83"/>
      <c r="MEZ13" s="84"/>
      <c r="MFA13" s="83"/>
      <c r="MFB13" s="83"/>
      <c r="MFC13" s="83"/>
      <c r="MFD13" s="83"/>
      <c r="MFE13" s="85"/>
      <c r="MFF13" s="85"/>
      <c r="MFG13" s="85"/>
      <c r="MFH13" s="86"/>
      <c r="MFI13" s="85"/>
      <c r="MFJ13" s="83"/>
      <c r="MFK13" s="83"/>
      <c r="MFL13" s="83"/>
      <c r="MFM13" s="84"/>
      <c r="MFN13" s="83"/>
      <c r="MFO13" s="83"/>
      <c r="MFP13" s="83"/>
      <c r="MFQ13" s="83"/>
      <c r="MFR13" s="85"/>
      <c r="MFS13" s="85"/>
      <c r="MFT13" s="85"/>
      <c r="MFU13" s="86"/>
      <c r="MFV13" s="85"/>
      <c r="MFW13" s="83"/>
      <c r="MFX13" s="83"/>
      <c r="MFY13" s="83"/>
      <c r="MFZ13" s="84"/>
      <c r="MGA13" s="83"/>
      <c r="MGB13" s="83"/>
      <c r="MGC13" s="83"/>
      <c r="MGD13" s="83"/>
      <c r="MGE13" s="85"/>
      <c r="MGF13" s="85"/>
      <c r="MGG13" s="85"/>
      <c r="MGH13" s="86"/>
      <c r="MGI13" s="85"/>
      <c r="MGJ13" s="83"/>
      <c r="MGK13" s="83"/>
      <c r="MGL13" s="83"/>
      <c r="MGM13" s="84"/>
      <c r="MGN13" s="83"/>
      <c r="MGO13" s="83"/>
      <c r="MGP13" s="83"/>
      <c r="MGQ13" s="83"/>
      <c r="MGR13" s="85"/>
      <c r="MGS13" s="85"/>
      <c r="MGT13" s="85"/>
      <c r="MGU13" s="86"/>
      <c r="MGV13" s="85"/>
      <c r="MGW13" s="83"/>
      <c r="MGX13" s="83"/>
      <c r="MGY13" s="83"/>
      <c r="MGZ13" s="84"/>
      <c r="MHA13" s="83"/>
      <c r="MHB13" s="83"/>
      <c r="MHC13" s="83"/>
      <c r="MHD13" s="83"/>
      <c r="MHE13" s="85"/>
      <c r="MHF13" s="85"/>
      <c r="MHG13" s="85"/>
      <c r="MHH13" s="86"/>
      <c r="MHI13" s="85"/>
      <c r="MHJ13" s="83"/>
      <c r="MHK13" s="83"/>
      <c r="MHL13" s="83"/>
      <c r="MHM13" s="84"/>
      <c r="MHN13" s="83"/>
      <c r="MHO13" s="83"/>
      <c r="MHP13" s="83"/>
      <c r="MHQ13" s="83"/>
      <c r="MHR13" s="85"/>
      <c r="MHS13" s="85"/>
      <c r="MHT13" s="85"/>
      <c r="MHU13" s="86"/>
      <c r="MHV13" s="85"/>
      <c r="MHW13" s="83"/>
      <c r="MHX13" s="83"/>
      <c r="MHY13" s="83"/>
      <c r="MHZ13" s="84"/>
      <c r="MIA13" s="83"/>
      <c r="MIB13" s="83"/>
      <c r="MIC13" s="83"/>
      <c r="MID13" s="83"/>
      <c r="MIE13" s="85"/>
      <c r="MIF13" s="85"/>
      <c r="MIG13" s="85"/>
      <c r="MIH13" s="86"/>
      <c r="MII13" s="85"/>
      <c r="MIJ13" s="83"/>
      <c r="MIK13" s="83"/>
      <c r="MIL13" s="83"/>
      <c r="MIM13" s="84"/>
      <c r="MIN13" s="83"/>
      <c r="MIO13" s="83"/>
      <c r="MIP13" s="83"/>
      <c r="MIQ13" s="83"/>
      <c r="MIR13" s="85"/>
      <c r="MIS13" s="85"/>
      <c r="MIT13" s="85"/>
      <c r="MIU13" s="86"/>
      <c r="MIV13" s="85"/>
      <c r="MIW13" s="83"/>
      <c r="MIX13" s="83"/>
      <c r="MIY13" s="83"/>
      <c r="MIZ13" s="84"/>
      <c r="MJA13" s="83"/>
      <c r="MJB13" s="83"/>
      <c r="MJC13" s="83"/>
      <c r="MJD13" s="83"/>
      <c r="MJE13" s="85"/>
      <c r="MJF13" s="85"/>
      <c r="MJG13" s="85"/>
      <c r="MJH13" s="86"/>
      <c r="MJI13" s="85"/>
      <c r="MJJ13" s="83"/>
      <c r="MJK13" s="83"/>
      <c r="MJL13" s="83"/>
      <c r="MJM13" s="84"/>
      <c r="MJN13" s="83"/>
      <c r="MJO13" s="83"/>
      <c r="MJP13" s="83"/>
      <c r="MJQ13" s="83"/>
      <c r="MJR13" s="85"/>
      <c r="MJS13" s="85"/>
      <c r="MJT13" s="85"/>
      <c r="MJU13" s="86"/>
      <c r="MJV13" s="85"/>
      <c r="MJW13" s="83"/>
      <c r="MJX13" s="83"/>
      <c r="MJY13" s="83"/>
      <c r="MJZ13" s="84"/>
      <c r="MKA13" s="83"/>
      <c r="MKB13" s="83"/>
      <c r="MKC13" s="83"/>
      <c r="MKD13" s="83"/>
      <c r="MKE13" s="85"/>
      <c r="MKF13" s="85"/>
      <c r="MKG13" s="85"/>
      <c r="MKH13" s="86"/>
      <c r="MKI13" s="85"/>
      <c r="MKJ13" s="83"/>
      <c r="MKK13" s="83"/>
      <c r="MKL13" s="83"/>
      <c r="MKM13" s="84"/>
      <c r="MKN13" s="83"/>
      <c r="MKO13" s="83"/>
      <c r="MKP13" s="83"/>
      <c r="MKQ13" s="83"/>
      <c r="MKR13" s="85"/>
      <c r="MKS13" s="85"/>
      <c r="MKT13" s="85"/>
      <c r="MKU13" s="86"/>
      <c r="MKV13" s="85"/>
      <c r="MKW13" s="83"/>
      <c r="MKX13" s="83"/>
      <c r="MKY13" s="83"/>
      <c r="MKZ13" s="84"/>
      <c r="MLA13" s="83"/>
      <c r="MLB13" s="83"/>
      <c r="MLC13" s="83"/>
      <c r="MLD13" s="83"/>
      <c r="MLE13" s="85"/>
      <c r="MLF13" s="85"/>
      <c r="MLG13" s="85"/>
      <c r="MLH13" s="86"/>
      <c r="MLI13" s="85"/>
      <c r="MLJ13" s="83"/>
      <c r="MLK13" s="83"/>
      <c r="MLL13" s="83"/>
      <c r="MLM13" s="84"/>
      <c r="MLN13" s="83"/>
      <c r="MLO13" s="83"/>
      <c r="MLP13" s="83"/>
      <c r="MLQ13" s="83"/>
      <c r="MLR13" s="85"/>
      <c r="MLS13" s="85"/>
      <c r="MLT13" s="85"/>
      <c r="MLU13" s="86"/>
      <c r="MLV13" s="85"/>
      <c r="MLW13" s="83"/>
      <c r="MLX13" s="83"/>
      <c r="MLY13" s="83"/>
      <c r="MLZ13" s="84"/>
      <c r="MMA13" s="83"/>
      <c r="MMB13" s="83"/>
      <c r="MMC13" s="83"/>
      <c r="MMD13" s="83"/>
      <c r="MME13" s="85"/>
      <c r="MMF13" s="85"/>
      <c r="MMG13" s="85"/>
      <c r="MMH13" s="86"/>
      <c r="MMI13" s="85"/>
      <c r="MMJ13" s="83"/>
      <c r="MMK13" s="83"/>
      <c r="MML13" s="83"/>
      <c r="MMM13" s="84"/>
      <c r="MMN13" s="83"/>
      <c r="MMO13" s="83"/>
      <c r="MMP13" s="83"/>
      <c r="MMQ13" s="83"/>
      <c r="MMR13" s="85"/>
      <c r="MMS13" s="85"/>
      <c r="MMT13" s="85"/>
      <c r="MMU13" s="86"/>
      <c r="MMV13" s="85"/>
      <c r="MMW13" s="83"/>
      <c r="MMX13" s="83"/>
      <c r="MMY13" s="83"/>
      <c r="MMZ13" s="84"/>
      <c r="MNA13" s="83"/>
      <c r="MNB13" s="83"/>
      <c r="MNC13" s="83"/>
      <c r="MND13" s="83"/>
      <c r="MNE13" s="85"/>
      <c r="MNF13" s="85"/>
      <c r="MNG13" s="85"/>
      <c r="MNH13" s="86"/>
      <c r="MNI13" s="85"/>
      <c r="MNJ13" s="83"/>
      <c r="MNK13" s="83"/>
      <c r="MNL13" s="83"/>
      <c r="MNM13" s="84"/>
      <c r="MNN13" s="83"/>
      <c r="MNO13" s="83"/>
      <c r="MNP13" s="83"/>
      <c r="MNQ13" s="83"/>
      <c r="MNR13" s="85"/>
      <c r="MNS13" s="85"/>
      <c r="MNT13" s="85"/>
      <c r="MNU13" s="86"/>
      <c r="MNV13" s="85"/>
      <c r="MNW13" s="83"/>
      <c r="MNX13" s="83"/>
      <c r="MNY13" s="83"/>
      <c r="MNZ13" s="84"/>
      <c r="MOA13" s="83"/>
      <c r="MOB13" s="83"/>
      <c r="MOC13" s="83"/>
      <c r="MOD13" s="83"/>
      <c r="MOE13" s="85"/>
      <c r="MOF13" s="85"/>
      <c r="MOG13" s="85"/>
      <c r="MOH13" s="86"/>
      <c r="MOI13" s="85"/>
      <c r="MOJ13" s="83"/>
      <c r="MOK13" s="83"/>
      <c r="MOL13" s="83"/>
      <c r="MOM13" s="84"/>
      <c r="MON13" s="83"/>
      <c r="MOO13" s="83"/>
      <c r="MOP13" s="83"/>
      <c r="MOQ13" s="83"/>
      <c r="MOR13" s="85"/>
      <c r="MOS13" s="85"/>
      <c r="MOT13" s="85"/>
      <c r="MOU13" s="86"/>
      <c r="MOV13" s="85"/>
      <c r="MOW13" s="83"/>
      <c r="MOX13" s="83"/>
      <c r="MOY13" s="83"/>
      <c r="MOZ13" s="84"/>
      <c r="MPA13" s="83"/>
      <c r="MPB13" s="83"/>
      <c r="MPC13" s="83"/>
      <c r="MPD13" s="83"/>
      <c r="MPE13" s="85"/>
      <c r="MPF13" s="85"/>
      <c r="MPG13" s="85"/>
      <c r="MPH13" s="86"/>
      <c r="MPI13" s="85"/>
      <c r="MPJ13" s="83"/>
      <c r="MPK13" s="83"/>
      <c r="MPL13" s="83"/>
      <c r="MPM13" s="84"/>
      <c r="MPN13" s="83"/>
      <c r="MPO13" s="83"/>
      <c r="MPP13" s="83"/>
      <c r="MPQ13" s="83"/>
      <c r="MPR13" s="85"/>
      <c r="MPS13" s="85"/>
      <c r="MPT13" s="85"/>
      <c r="MPU13" s="86"/>
      <c r="MPV13" s="85"/>
      <c r="MPW13" s="83"/>
      <c r="MPX13" s="83"/>
      <c r="MPY13" s="83"/>
      <c r="MPZ13" s="84"/>
      <c r="MQA13" s="83"/>
      <c r="MQB13" s="83"/>
      <c r="MQC13" s="83"/>
      <c r="MQD13" s="83"/>
      <c r="MQE13" s="85"/>
      <c r="MQF13" s="85"/>
      <c r="MQG13" s="85"/>
      <c r="MQH13" s="86"/>
      <c r="MQI13" s="85"/>
      <c r="MQJ13" s="83"/>
      <c r="MQK13" s="83"/>
      <c r="MQL13" s="83"/>
      <c r="MQM13" s="84"/>
      <c r="MQN13" s="83"/>
      <c r="MQO13" s="83"/>
      <c r="MQP13" s="83"/>
      <c r="MQQ13" s="83"/>
      <c r="MQR13" s="85"/>
      <c r="MQS13" s="85"/>
      <c r="MQT13" s="85"/>
      <c r="MQU13" s="86"/>
      <c r="MQV13" s="85"/>
      <c r="MQW13" s="83"/>
      <c r="MQX13" s="83"/>
      <c r="MQY13" s="83"/>
      <c r="MQZ13" s="84"/>
      <c r="MRA13" s="83"/>
      <c r="MRB13" s="83"/>
      <c r="MRC13" s="83"/>
      <c r="MRD13" s="83"/>
      <c r="MRE13" s="85"/>
      <c r="MRF13" s="85"/>
      <c r="MRG13" s="85"/>
      <c r="MRH13" s="86"/>
      <c r="MRI13" s="85"/>
      <c r="MRJ13" s="83"/>
      <c r="MRK13" s="83"/>
      <c r="MRL13" s="83"/>
      <c r="MRM13" s="84"/>
      <c r="MRN13" s="83"/>
      <c r="MRO13" s="83"/>
      <c r="MRP13" s="83"/>
      <c r="MRQ13" s="83"/>
      <c r="MRR13" s="85"/>
      <c r="MRS13" s="85"/>
      <c r="MRT13" s="85"/>
      <c r="MRU13" s="86"/>
      <c r="MRV13" s="85"/>
      <c r="MRW13" s="83"/>
      <c r="MRX13" s="83"/>
      <c r="MRY13" s="83"/>
      <c r="MRZ13" s="84"/>
      <c r="MSA13" s="83"/>
      <c r="MSB13" s="83"/>
      <c r="MSC13" s="83"/>
      <c r="MSD13" s="83"/>
      <c r="MSE13" s="85"/>
      <c r="MSF13" s="85"/>
      <c r="MSG13" s="85"/>
      <c r="MSH13" s="86"/>
      <c r="MSI13" s="85"/>
      <c r="MSJ13" s="83"/>
      <c r="MSK13" s="83"/>
      <c r="MSL13" s="83"/>
      <c r="MSM13" s="84"/>
      <c r="MSN13" s="83"/>
      <c r="MSO13" s="83"/>
      <c r="MSP13" s="83"/>
      <c r="MSQ13" s="83"/>
      <c r="MSR13" s="85"/>
      <c r="MSS13" s="85"/>
      <c r="MST13" s="85"/>
      <c r="MSU13" s="86"/>
      <c r="MSV13" s="85"/>
      <c r="MSW13" s="83"/>
      <c r="MSX13" s="83"/>
      <c r="MSY13" s="83"/>
      <c r="MSZ13" s="84"/>
      <c r="MTA13" s="83"/>
      <c r="MTB13" s="83"/>
      <c r="MTC13" s="83"/>
      <c r="MTD13" s="83"/>
      <c r="MTE13" s="85"/>
      <c r="MTF13" s="85"/>
      <c r="MTG13" s="85"/>
      <c r="MTH13" s="86"/>
      <c r="MTI13" s="85"/>
      <c r="MTJ13" s="83"/>
      <c r="MTK13" s="83"/>
      <c r="MTL13" s="83"/>
      <c r="MTM13" s="84"/>
      <c r="MTN13" s="83"/>
      <c r="MTO13" s="83"/>
      <c r="MTP13" s="83"/>
      <c r="MTQ13" s="83"/>
      <c r="MTR13" s="85"/>
      <c r="MTS13" s="85"/>
      <c r="MTT13" s="85"/>
      <c r="MTU13" s="86"/>
      <c r="MTV13" s="85"/>
      <c r="MTW13" s="83"/>
      <c r="MTX13" s="83"/>
      <c r="MTY13" s="83"/>
      <c r="MTZ13" s="84"/>
      <c r="MUA13" s="83"/>
      <c r="MUB13" s="83"/>
      <c r="MUC13" s="83"/>
      <c r="MUD13" s="83"/>
      <c r="MUE13" s="85"/>
      <c r="MUF13" s="85"/>
      <c r="MUG13" s="85"/>
      <c r="MUH13" s="86"/>
      <c r="MUI13" s="85"/>
      <c r="MUJ13" s="83"/>
      <c r="MUK13" s="83"/>
      <c r="MUL13" s="83"/>
      <c r="MUM13" s="84"/>
      <c r="MUN13" s="83"/>
      <c r="MUO13" s="83"/>
      <c r="MUP13" s="83"/>
      <c r="MUQ13" s="83"/>
      <c r="MUR13" s="85"/>
      <c r="MUS13" s="85"/>
      <c r="MUT13" s="85"/>
      <c r="MUU13" s="86"/>
      <c r="MUV13" s="85"/>
      <c r="MUW13" s="83"/>
      <c r="MUX13" s="83"/>
      <c r="MUY13" s="83"/>
      <c r="MUZ13" s="84"/>
      <c r="MVA13" s="83"/>
      <c r="MVB13" s="83"/>
      <c r="MVC13" s="83"/>
      <c r="MVD13" s="83"/>
      <c r="MVE13" s="85"/>
      <c r="MVF13" s="85"/>
      <c r="MVG13" s="85"/>
      <c r="MVH13" s="86"/>
      <c r="MVI13" s="85"/>
      <c r="MVJ13" s="83"/>
      <c r="MVK13" s="83"/>
      <c r="MVL13" s="83"/>
      <c r="MVM13" s="84"/>
      <c r="MVN13" s="83"/>
      <c r="MVO13" s="83"/>
      <c r="MVP13" s="83"/>
      <c r="MVQ13" s="83"/>
      <c r="MVR13" s="85"/>
      <c r="MVS13" s="85"/>
      <c r="MVT13" s="85"/>
      <c r="MVU13" s="86"/>
      <c r="MVV13" s="85"/>
      <c r="MVW13" s="83"/>
      <c r="MVX13" s="83"/>
      <c r="MVY13" s="83"/>
      <c r="MVZ13" s="84"/>
      <c r="MWA13" s="83"/>
      <c r="MWB13" s="83"/>
      <c r="MWC13" s="83"/>
      <c r="MWD13" s="83"/>
      <c r="MWE13" s="85"/>
      <c r="MWF13" s="85"/>
      <c r="MWG13" s="85"/>
      <c r="MWH13" s="86"/>
      <c r="MWI13" s="85"/>
      <c r="MWJ13" s="83"/>
      <c r="MWK13" s="83"/>
      <c r="MWL13" s="83"/>
      <c r="MWM13" s="84"/>
      <c r="MWN13" s="83"/>
      <c r="MWO13" s="83"/>
      <c r="MWP13" s="83"/>
      <c r="MWQ13" s="83"/>
      <c r="MWR13" s="85"/>
      <c r="MWS13" s="85"/>
      <c r="MWT13" s="85"/>
      <c r="MWU13" s="86"/>
      <c r="MWV13" s="85"/>
      <c r="MWW13" s="83"/>
      <c r="MWX13" s="83"/>
      <c r="MWY13" s="83"/>
      <c r="MWZ13" s="84"/>
      <c r="MXA13" s="83"/>
      <c r="MXB13" s="83"/>
      <c r="MXC13" s="83"/>
      <c r="MXD13" s="83"/>
      <c r="MXE13" s="85"/>
      <c r="MXF13" s="85"/>
      <c r="MXG13" s="85"/>
      <c r="MXH13" s="86"/>
      <c r="MXI13" s="85"/>
      <c r="MXJ13" s="83"/>
      <c r="MXK13" s="83"/>
      <c r="MXL13" s="83"/>
      <c r="MXM13" s="84"/>
      <c r="MXN13" s="83"/>
      <c r="MXO13" s="83"/>
      <c r="MXP13" s="83"/>
      <c r="MXQ13" s="83"/>
      <c r="MXR13" s="85"/>
      <c r="MXS13" s="85"/>
      <c r="MXT13" s="85"/>
      <c r="MXU13" s="86"/>
      <c r="MXV13" s="85"/>
      <c r="MXW13" s="83"/>
      <c r="MXX13" s="83"/>
      <c r="MXY13" s="83"/>
      <c r="MXZ13" s="84"/>
      <c r="MYA13" s="83"/>
      <c r="MYB13" s="83"/>
      <c r="MYC13" s="83"/>
      <c r="MYD13" s="83"/>
      <c r="MYE13" s="85"/>
      <c r="MYF13" s="85"/>
      <c r="MYG13" s="85"/>
      <c r="MYH13" s="86"/>
      <c r="MYI13" s="85"/>
      <c r="MYJ13" s="83"/>
      <c r="MYK13" s="83"/>
      <c r="MYL13" s="83"/>
      <c r="MYM13" s="84"/>
      <c r="MYN13" s="83"/>
      <c r="MYO13" s="83"/>
      <c r="MYP13" s="83"/>
      <c r="MYQ13" s="83"/>
      <c r="MYR13" s="85"/>
      <c r="MYS13" s="85"/>
      <c r="MYT13" s="85"/>
      <c r="MYU13" s="86"/>
      <c r="MYV13" s="85"/>
      <c r="MYW13" s="83"/>
      <c r="MYX13" s="83"/>
      <c r="MYY13" s="83"/>
      <c r="MYZ13" s="84"/>
      <c r="MZA13" s="83"/>
      <c r="MZB13" s="83"/>
      <c r="MZC13" s="83"/>
      <c r="MZD13" s="83"/>
      <c r="MZE13" s="85"/>
      <c r="MZF13" s="85"/>
      <c r="MZG13" s="85"/>
      <c r="MZH13" s="86"/>
      <c r="MZI13" s="85"/>
      <c r="MZJ13" s="83"/>
      <c r="MZK13" s="83"/>
      <c r="MZL13" s="83"/>
      <c r="MZM13" s="84"/>
      <c r="MZN13" s="83"/>
      <c r="MZO13" s="83"/>
      <c r="MZP13" s="83"/>
      <c r="MZQ13" s="83"/>
      <c r="MZR13" s="85"/>
      <c r="MZS13" s="85"/>
      <c r="MZT13" s="85"/>
      <c r="MZU13" s="86"/>
      <c r="MZV13" s="85"/>
      <c r="MZW13" s="83"/>
      <c r="MZX13" s="83"/>
      <c r="MZY13" s="83"/>
      <c r="MZZ13" s="84"/>
      <c r="NAA13" s="83"/>
      <c r="NAB13" s="83"/>
      <c r="NAC13" s="83"/>
      <c r="NAD13" s="83"/>
      <c r="NAE13" s="85"/>
      <c r="NAF13" s="85"/>
      <c r="NAG13" s="85"/>
      <c r="NAH13" s="86"/>
      <c r="NAI13" s="85"/>
      <c r="NAJ13" s="83"/>
      <c r="NAK13" s="83"/>
      <c r="NAL13" s="83"/>
      <c r="NAM13" s="84"/>
      <c r="NAN13" s="83"/>
      <c r="NAO13" s="83"/>
      <c r="NAP13" s="83"/>
      <c r="NAQ13" s="83"/>
      <c r="NAR13" s="85"/>
      <c r="NAS13" s="85"/>
      <c r="NAT13" s="85"/>
      <c r="NAU13" s="86"/>
      <c r="NAV13" s="85"/>
      <c r="NAW13" s="83"/>
      <c r="NAX13" s="83"/>
      <c r="NAY13" s="83"/>
      <c r="NAZ13" s="84"/>
      <c r="NBA13" s="83"/>
      <c r="NBB13" s="83"/>
      <c r="NBC13" s="83"/>
      <c r="NBD13" s="83"/>
      <c r="NBE13" s="85"/>
      <c r="NBF13" s="85"/>
      <c r="NBG13" s="85"/>
      <c r="NBH13" s="86"/>
      <c r="NBI13" s="85"/>
      <c r="NBJ13" s="83"/>
      <c r="NBK13" s="83"/>
      <c r="NBL13" s="83"/>
      <c r="NBM13" s="84"/>
      <c r="NBN13" s="83"/>
      <c r="NBO13" s="83"/>
      <c r="NBP13" s="83"/>
      <c r="NBQ13" s="83"/>
      <c r="NBR13" s="85"/>
      <c r="NBS13" s="85"/>
      <c r="NBT13" s="85"/>
      <c r="NBU13" s="86"/>
      <c r="NBV13" s="85"/>
      <c r="NBW13" s="83"/>
      <c r="NBX13" s="83"/>
      <c r="NBY13" s="83"/>
      <c r="NBZ13" s="84"/>
      <c r="NCA13" s="83"/>
      <c r="NCB13" s="83"/>
      <c r="NCC13" s="83"/>
      <c r="NCD13" s="83"/>
      <c r="NCE13" s="85"/>
      <c r="NCF13" s="85"/>
      <c r="NCG13" s="85"/>
      <c r="NCH13" s="86"/>
      <c r="NCI13" s="85"/>
      <c r="NCJ13" s="83"/>
      <c r="NCK13" s="83"/>
      <c r="NCL13" s="83"/>
      <c r="NCM13" s="84"/>
      <c r="NCN13" s="83"/>
      <c r="NCO13" s="83"/>
      <c r="NCP13" s="83"/>
      <c r="NCQ13" s="83"/>
      <c r="NCR13" s="85"/>
      <c r="NCS13" s="85"/>
      <c r="NCT13" s="85"/>
      <c r="NCU13" s="86"/>
      <c r="NCV13" s="85"/>
      <c r="NCW13" s="83"/>
      <c r="NCX13" s="83"/>
      <c r="NCY13" s="83"/>
      <c r="NCZ13" s="84"/>
      <c r="NDA13" s="83"/>
      <c r="NDB13" s="83"/>
      <c r="NDC13" s="83"/>
      <c r="NDD13" s="83"/>
      <c r="NDE13" s="85"/>
      <c r="NDF13" s="85"/>
      <c r="NDG13" s="85"/>
      <c r="NDH13" s="86"/>
      <c r="NDI13" s="85"/>
      <c r="NDJ13" s="83"/>
      <c r="NDK13" s="83"/>
      <c r="NDL13" s="83"/>
      <c r="NDM13" s="84"/>
      <c r="NDN13" s="83"/>
      <c r="NDO13" s="83"/>
      <c r="NDP13" s="83"/>
      <c r="NDQ13" s="83"/>
      <c r="NDR13" s="85"/>
      <c r="NDS13" s="85"/>
      <c r="NDT13" s="85"/>
      <c r="NDU13" s="86"/>
      <c r="NDV13" s="85"/>
      <c r="NDW13" s="83"/>
      <c r="NDX13" s="83"/>
      <c r="NDY13" s="83"/>
      <c r="NDZ13" s="84"/>
      <c r="NEA13" s="83"/>
      <c r="NEB13" s="83"/>
      <c r="NEC13" s="83"/>
      <c r="NED13" s="83"/>
      <c r="NEE13" s="85"/>
      <c r="NEF13" s="85"/>
      <c r="NEG13" s="85"/>
      <c r="NEH13" s="86"/>
      <c r="NEI13" s="85"/>
      <c r="NEJ13" s="83"/>
      <c r="NEK13" s="83"/>
      <c r="NEL13" s="83"/>
      <c r="NEM13" s="84"/>
      <c r="NEN13" s="83"/>
      <c r="NEO13" s="83"/>
      <c r="NEP13" s="83"/>
      <c r="NEQ13" s="83"/>
      <c r="NER13" s="85"/>
      <c r="NES13" s="85"/>
      <c r="NET13" s="85"/>
      <c r="NEU13" s="86"/>
      <c r="NEV13" s="85"/>
      <c r="NEW13" s="83"/>
      <c r="NEX13" s="83"/>
      <c r="NEY13" s="83"/>
      <c r="NEZ13" s="84"/>
      <c r="NFA13" s="83"/>
      <c r="NFB13" s="83"/>
      <c r="NFC13" s="83"/>
      <c r="NFD13" s="83"/>
      <c r="NFE13" s="85"/>
      <c r="NFF13" s="85"/>
      <c r="NFG13" s="85"/>
      <c r="NFH13" s="86"/>
      <c r="NFI13" s="85"/>
      <c r="NFJ13" s="83"/>
      <c r="NFK13" s="83"/>
      <c r="NFL13" s="83"/>
      <c r="NFM13" s="84"/>
      <c r="NFN13" s="83"/>
      <c r="NFO13" s="83"/>
      <c r="NFP13" s="83"/>
      <c r="NFQ13" s="83"/>
      <c r="NFR13" s="85"/>
      <c r="NFS13" s="85"/>
      <c r="NFT13" s="85"/>
      <c r="NFU13" s="86"/>
      <c r="NFV13" s="85"/>
      <c r="NFW13" s="83"/>
      <c r="NFX13" s="83"/>
      <c r="NFY13" s="83"/>
      <c r="NFZ13" s="84"/>
      <c r="NGA13" s="83"/>
      <c r="NGB13" s="83"/>
      <c r="NGC13" s="83"/>
      <c r="NGD13" s="83"/>
      <c r="NGE13" s="85"/>
      <c r="NGF13" s="85"/>
      <c r="NGG13" s="85"/>
      <c r="NGH13" s="86"/>
      <c r="NGI13" s="85"/>
      <c r="NGJ13" s="83"/>
      <c r="NGK13" s="83"/>
      <c r="NGL13" s="83"/>
      <c r="NGM13" s="84"/>
      <c r="NGN13" s="83"/>
      <c r="NGO13" s="83"/>
      <c r="NGP13" s="83"/>
      <c r="NGQ13" s="83"/>
      <c r="NGR13" s="85"/>
      <c r="NGS13" s="85"/>
      <c r="NGT13" s="85"/>
      <c r="NGU13" s="86"/>
      <c r="NGV13" s="85"/>
      <c r="NGW13" s="83"/>
      <c r="NGX13" s="83"/>
      <c r="NGY13" s="83"/>
      <c r="NGZ13" s="84"/>
      <c r="NHA13" s="83"/>
      <c r="NHB13" s="83"/>
      <c r="NHC13" s="83"/>
      <c r="NHD13" s="83"/>
      <c r="NHE13" s="85"/>
      <c r="NHF13" s="85"/>
      <c r="NHG13" s="85"/>
      <c r="NHH13" s="86"/>
      <c r="NHI13" s="85"/>
      <c r="NHJ13" s="83"/>
      <c r="NHK13" s="83"/>
      <c r="NHL13" s="83"/>
      <c r="NHM13" s="84"/>
      <c r="NHN13" s="83"/>
      <c r="NHO13" s="83"/>
      <c r="NHP13" s="83"/>
      <c r="NHQ13" s="83"/>
      <c r="NHR13" s="85"/>
      <c r="NHS13" s="85"/>
      <c r="NHT13" s="85"/>
      <c r="NHU13" s="86"/>
      <c r="NHV13" s="85"/>
      <c r="NHW13" s="83"/>
      <c r="NHX13" s="83"/>
      <c r="NHY13" s="83"/>
      <c r="NHZ13" s="84"/>
      <c r="NIA13" s="83"/>
      <c r="NIB13" s="83"/>
      <c r="NIC13" s="83"/>
      <c r="NID13" s="83"/>
      <c r="NIE13" s="85"/>
      <c r="NIF13" s="85"/>
      <c r="NIG13" s="85"/>
      <c r="NIH13" s="86"/>
      <c r="NII13" s="85"/>
      <c r="NIJ13" s="83"/>
      <c r="NIK13" s="83"/>
      <c r="NIL13" s="83"/>
      <c r="NIM13" s="84"/>
      <c r="NIN13" s="83"/>
      <c r="NIO13" s="83"/>
      <c r="NIP13" s="83"/>
      <c r="NIQ13" s="83"/>
      <c r="NIR13" s="85"/>
      <c r="NIS13" s="85"/>
      <c r="NIT13" s="85"/>
      <c r="NIU13" s="86"/>
      <c r="NIV13" s="85"/>
      <c r="NIW13" s="83"/>
      <c r="NIX13" s="83"/>
      <c r="NIY13" s="83"/>
      <c r="NIZ13" s="84"/>
      <c r="NJA13" s="83"/>
      <c r="NJB13" s="83"/>
      <c r="NJC13" s="83"/>
      <c r="NJD13" s="83"/>
      <c r="NJE13" s="85"/>
      <c r="NJF13" s="85"/>
      <c r="NJG13" s="85"/>
      <c r="NJH13" s="86"/>
      <c r="NJI13" s="85"/>
      <c r="NJJ13" s="83"/>
      <c r="NJK13" s="83"/>
      <c r="NJL13" s="83"/>
      <c r="NJM13" s="84"/>
      <c r="NJN13" s="83"/>
      <c r="NJO13" s="83"/>
      <c r="NJP13" s="83"/>
      <c r="NJQ13" s="83"/>
      <c r="NJR13" s="85"/>
      <c r="NJS13" s="85"/>
      <c r="NJT13" s="85"/>
      <c r="NJU13" s="86"/>
      <c r="NJV13" s="85"/>
      <c r="NJW13" s="83"/>
      <c r="NJX13" s="83"/>
      <c r="NJY13" s="83"/>
      <c r="NJZ13" s="84"/>
      <c r="NKA13" s="83"/>
      <c r="NKB13" s="83"/>
      <c r="NKC13" s="83"/>
      <c r="NKD13" s="83"/>
      <c r="NKE13" s="85"/>
      <c r="NKF13" s="85"/>
      <c r="NKG13" s="85"/>
      <c r="NKH13" s="86"/>
      <c r="NKI13" s="85"/>
      <c r="NKJ13" s="83"/>
      <c r="NKK13" s="83"/>
      <c r="NKL13" s="83"/>
      <c r="NKM13" s="84"/>
      <c r="NKN13" s="83"/>
      <c r="NKO13" s="83"/>
      <c r="NKP13" s="83"/>
      <c r="NKQ13" s="83"/>
      <c r="NKR13" s="85"/>
      <c r="NKS13" s="85"/>
      <c r="NKT13" s="85"/>
      <c r="NKU13" s="86"/>
      <c r="NKV13" s="85"/>
      <c r="NKW13" s="83"/>
      <c r="NKX13" s="83"/>
      <c r="NKY13" s="83"/>
      <c r="NKZ13" s="84"/>
      <c r="NLA13" s="83"/>
      <c r="NLB13" s="83"/>
      <c r="NLC13" s="83"/>
      <c r="NLD13" s="83"/>
      <c r="NLE13" s="85"/>
      <c r="NLF13" s="85"/>
      <c r="NLG13" s="85"/>
      <c r="NLH13" s="86"/>
      <c r="NLI13" s="85"/>
      <c r="NLJ13" s="83"/>
      <c r="NLK13" s="83"/>
      <c r="NLL13" s="83"/>
      <c r="NLM13" s="84"/>
      <c r="NLN13" s="83"/>
      <c r="NLO13" s="83"/>
      <c r="NLP13" s="83"/>
      <c r="NLQ13" s="83"/>
      <c r="NLR13" s="85"/>
      <c r="NLS13" s="85"/>
      <c r="NLT13" s="85"/>
      <c r="NLU13" s="86"/>
      <c r="NLV13" s="85"/>
      <c r="NLW13" s="83"/>
      <c r="NLX13" s="83"/>
      <c r="NLY13" s="83"/>
      <c r="NLZ13" s="84"/>
      <c r="NMA13" s="83"/>
      <c r="NMB13" s="83"/>
      <c r="NMC13" s="83"/>
      <c r="NMD13" s="83"/>
      <c r="NME13" s="85"/>
      <c r="NMF13" s="85"/>
      <c r="NMG13" s="85"/>
      <c r="NMH13" s="86"/>
      <c r="NMI13" s="85"/>
      <c r="NMJ13" s="83"/>
      <c r="NMK13" s="83"/>
      <c r="NML13" s="83"/>
      <c r="NMM13" s="84"/>
      <c r="NMN13" s="83"/>
      <c r="NMO13" s="83"/>
      <c r="NMP13" s="83"/>
      <c r="NMQ13" s="83"/>
      <c r="NMR13" s="85"/>
      <c r="NMS13" s="85"/>
      <c r="NMT13" s="85"/>
      <c r="NMU13" s="86"/>
      <c r="NMV13" s="85"/>
      <c r="NMW13" s="83"/>
      <c r="NMX13" s="83"/>
      <c r="NMY13" s="83"/>
      <c r="NMZ13" s="84"/>
      <c r="NNA13" s="83"/>
      <c r="NNB13" s="83"/>
      <c r="NNC13" s="83"/>
      <c r="NND13" s="83"/>
      <c r="NNE13" s="85"/>
      <c r="NNF13" s="85"/>
      <c r="NNG13" s="85"/>
      <c r="NNH13" s="86"/>
      <c r="NNI13" s="85"/>
      <c r="NNJ13" s="83"/>
      <c r="NNK13" s="83"/>
      <c r="NNL13" s="83"/>
      <c r="NNM13" s="84"/>
      <c r="NNN13" s="83"/>
      <c r="NNO13" s="83"/>
      <c r="NNP13" s="83"/>
      <c r="NNQ13" s="83"/>
      <c r="NNR13" s="85"/>
      <c r="NNS13" s="85"/>
      <c r="NNT13" s="85"/>
      <c r="NNU13" s="86"/>
      <c r="NNV13" s="85"/>
      <c r="NNW13" s="83"/>
      <c r="NNX13" s="83"/>
      <c r="NNY13" s="83"/>
      <c r="NNZ13" s="84"/>
      <c r="NOA13" s="83"/>
      <c r="NOB13" s="83"/>
      <c r="NOC13" s="83"/>
      <c r="NOD13" s="83"/>
      <c r="NOE13" s="85"/>
      <c r="NOF13" s="85"/>
      <c r="NOG13" s="85"/>
      <c r="NOH13" s="86"/>
      <c r="NOI13" s="85"/>
      <c r="NOJ13" s="83"/>
      <c r="NOK13" s="83"/>
      <c r="NOL13" s="83"/>
      <c r="NOM13" s="84"/>
      <c r="NON13" s="83"/>
      <c r="NOO13" s="83"/>
      <c r="NOP13" s="83"/>
      <c r="NOQ13" s="83"/>
      <c r="NOR13" s="85"/>
      <c r="NOS13" s="85"/>
      <c r="NOT13" s="85"/>
      <c r="NOU13" s="86"/>
      <c r="NOV13" s="85"/>
      <c r="NOW13" s="83"/>
      <c r="NOX13" s="83"/>
      <c r="NOY13" s="83"/>
      <c r="NOZ13" s="84"/>
      <c r="NPA13" s="83"/>
      <c r="NPB13" s="83"/>
      <c r="NPC13" s="83"/>
      <c r="NPD13" s="83"/>
      <c r="NPE13" s="85"/>
      <c r="NPF13" s="85"/>
      <c r="NPG13" s="85"/>
      <c r="NPH13" s="86"/>
      <c r="NPI13" s="85"/>
      <c r="NPJ13" s="83"/>
      <c r="NPK13" s="83"/>
      <c r="NPL13" s="83"/>
      <c r="NPM13" s="84"/>
      <c r="NPN13" s="83"/>
      <c r="NPO13" s="83"/>
      <c r="NPP13" s="83"/>
      <c r="NPQ13" s="83"/>
      <c r="NPR13" s="85"/>
      <c r="NPS13" s="85"/>
      <c r="NPT13" s="85"/>
      <c r="NPU13" s="86"/>
      <c r="NPV13" s="85"/>
      <c r="NPW13" s="83"/>
      <c r="NPX13" s="83"/>
      <c r="NPY13" s="83"/>
      <c r="NPZ13" s="84"/>
      <c r="NQA13" s="83"/>
      <c r="NQB13" s="83"/>
      <c r="NQC13" s="83"/>
      <c r="NQD13" s="83"/>
      <c r="NQE13" s="85"/>
      <c r="NQF13" s="85"/>
      <c r="NQG13" s="85"/>
      <c r="NQH13" s="86"/>
      <c r="NQI13" s="85"/>
      <c r="NQJ13" s="83"/>
      <c r="NQK13" s="83"/>
      <c r="NQL13" s="83"/>
      <c r="NQM13" s="84"/>
      <c r="NQN13" s="83"/>
      <c r="NQO13" s="83"/>
      <c r="NQP13" s="83"/>
      <c r="NQQ13" s="83"/>
      <c r="NQR13" s="85"/>
      <c r="NQS13" s="85"/>
      <c r="NQT13" s="85"/>
      <c r="NQU13" s="86"/>
      <c r="NQV13" s="85"/>
      <c r="NQW13" s="83"/>
      <c r="NQX13" s="83"/>
      <c r="NQY13" s="83"/>
      <c r="NQZ13" s="84"/>
      <c r="NRA13" s="83"/>
      <c r="NRB13" s="83"/>
      <c r="NRC13" s="83"/>
      <c r="NRD13" s="83"/>
      <c r="NRE13" s="85"/>
      <c r="NRF13" s="85"/>
      <c r="NRG13" s="85"/>
      <c r="NRH13" s="86"/>
      <c r="NRI13" s="85"/>
      <c r="NRJ13" s="83"/>
      <c r="NRK13" s="83"/>
      <c r="NRL13" s="83"/>
      <c r="NRM13" s="84"/>
      <c r="NRN13" s="83"/>
      <c r="NRO13" s="83"/>
      <c r="NRP13" s="83"/>
      <c r="NRQ13" s="83"/>
      <c r="NRR13" s="85"/>
      <c r="NRS13" s="85"/>
      <c r="NRT13" s="85"/>
      <c r="NRU13" s="86"/>
      <c r="NRV13" s="85"/>
      <c r="NRW13" s="83"/>
      <c r="NRX13" s="83"/>
      <c r="NRY13" s="83"/>
      <c r="NRZ13" s="84"/>
      <c r="NSA13" s="83"/>
      <c r="NSB13" s="83"/>
      <c r="NSC13" s="83"/>
      <c r="NSD13" s="83"/>
      <c r="NSE13" s="85"/>
      <c r="NSF13" s="85"/>
      <c r="NSG13" s="85"/>
      <c r="NSH13" s="86"/>
      <c r="NSI13" s="85"/>
      <c r="NSJ13" s="83"/>
      <c r="NSK13" s="83"/>
      <c r="NSL13" s="83"/>
      <c r="NSM13" s="84"/>
      <c r="NSN13" s="83"/>
      <c r="NSO13" s="83"/>
      <c r="NSP13" s="83"/>
      <c r="NSQ13" s="83"/>
      <c r="NSR13" s="85"/>
      <c r="NSS13" s="85"/>
      <c r="NST13" s="85"/>
      <c r="NSU13" s="86"/>
      <c r="NSV13" s="85"/>
      <c r="NSW13" s="83"/>
      <c r="NSX13" s="83"/>
      <c r="NSY13" s="83"/>
      <c r="NSZ13" s="84"/>
      <c r="NTA13" s="83"/>
      <c r="NTB13" s="83"/>
      <c r="NTC13" s="83"/>
      <c r="NTD13" s="83"/>
      <c r="NTE13" s="85"/>
      <c r="NTF13" s="85"/>
      <c r="NTG13" s="85"/>
      <c r="NTH13" s="86"/>
      <c r="NTI13" s="85"/>
      <c r="NTJ13" s="83"/>
      <c r="NTK13" s="83"/>
      <c r="NTL13" s="83"/>
      <c r="NTM13" s="84"/>
      <c r="NTN13" s="83"/>
      <c r="NTO13" s="83"/>
      <c r="NTP13" s="83"/>
      <c r="NTQ13" s="83"/>
      <c r="NTR13" s="85"/>
      <c r="NTS13" s="85"/>
      <c r="NTT13" s="85"/>
      <c r="NTU13" s="86"/>
      <c r="NTV13" s="85"/>
      <c r="NTW13" s="83"/>
      <c r="NTX13" s="83"/>
      <c r="NTY13" s="83"/>
      <c r="NTZ13" s="84"/>
      <c r="NUA13" s="83"/>
      <c r="NUB13" s="83"/>
      <c r="NUC13" s="83"/>
      <c r="NUD13" s="83"/>
      <c r="NUE13" s="85"/>
      <c r="NUF13" s="85"/>
      <c r="NUG13" s="85"/>
      <c r="NUH13" s="86"/>
      <c r="NUI13" s="85"/>
      <c r="NUJ13" s="83"/>
      <c r="NUK13" s="83"/>
      <c r="NUL13" s="83"/>
      <c r="NUM13" s="84"/>
      <c r="NUN13" s="83"/>
      <c r="NUO13" s="83"/>
      <c r="NUP13" s="83"/>
      <c r="NUQ13" s="83"/>
      <c r="NUR13" s="85"/>
      <c r="NUS13" s="85"/>
      <c r="NUT13" s="85"/>
      <c r="NUU13" s="86"/>
      <c r="NUV13" s="85"/>
      <c r="NUW13" s="83"/>
      <c r="NUX13" s="83"/>
      <c r="NUY13" s="83"/>
      <c r="NUZ13" s="84"/>
      <c r="NVA13" s="83"/>
      <c r="NVB13" s="83"/>
      <c r="NVC13" s="83"/>
      <c r="NVD13" s="83"/>
      <c r="NVE13" s="85"/>
      <c r="NVF13" s="85"/>
      <c r="NVG13" s="85"/>
      <c r="NVH13" s="86"/>
      <c r="NVI13" s="85"/>
      <c r="NVJ13" s="83"/>
      <c r="NVK13" s="83"/>
      <c r="NVL13" s="83"/>
      <c r="NVM13" s="84"/>
      <c r="NVN13" s="83"/>
      <c r="NVO13" s="83"/>
      <c r="NVP13" s="83"/>
      <c r="NVQ13" s="83"/>
      <c r="NVR13" s="85"/>
      <c r="NVS13" s="85"/>
      <c r="NVT13" s="85"/>
      <c r="NVU13" s="86"/>
      <c r="NVV13" s="85"/>
      <c r="NVW13" s="83"/>
      <c r="NVX13" s="83"/>
      <c r="NVY13" s="83"/>
      <c r="NVZ13" s="84"/>
      <c r="NWA13" s="83"/>
      <c r="NWB13" s="83"/>
      <c r="NWC13" s="83"/>
      <c r="NWD13" s="83"/>
      <c r="NWE13" s="85"/>
      <c r="NWF13" s="85"/>
      <c r="NWG13" s="85"/>
      <c r="NWH13" s="86"/>
      <c r="NWI13" s="85"/>
      <c r="NWJ13" s="83"/>
      <c r="NWK13" s="83"/>
      <c r="NWL13" s="83"/>
      <c r="NWM13" s="84"/>
      <c r="NWN13" s="83"/>
      <c r="NWO13" s="83"/>
      <c r="NWP13" s="83"/>
      <c r="NWQ13" s="83"/>
      <c r="NWR13" s="85"/>
      <c r="NWS13" s="85"/>
      <c r="NWT13" s="85"/>
      <c r="NWU13" s="86"/>
      <c r="NWV13" s="85"/>
      <c r="NWW13" s="83"/>
      <c r="NWX13" s="83"/>
      <c r="NWY13" s="83"/>
      <c r="NWZ13" s="84"/>
      <c r="NXA13" s="83"/>
      <c r="NXB13" s="83"/>
      <c r="NXC13" s="83"/>
      <c r="NXD13" s="83"/>
      <c r="NXE13" s="85"/>
      <c r="NXF13" s="85"/>
      <c r="NXG13" s="85"/>
      <c r="NXH13" s="86"/>
      <c r="NXI13" s="85"/>
      <c r="NXJ13" s="83"/>
      <c r="NXK13" s="83"/>
      <c r="NXL13" s="83"/>
      <c r="NXM13" s="84"/>
      <c r="NXN13" s="83"/>
      <c r="NXO13" s="83"/>
      <c r="NXP13" s="83"/>
      <c r="NXQ13" s="83"/>
      <c r="NXR13" s="85"/>
      <c r="NXS13" s="85"/>
      <c r="NXT13" s="85"/>
      <c r="NXU13" s="86"/>
      <c r="NXV13" s="85"/>
      <c r="NXW13" s="83"/>
      <c r="NXX13" s="83"/>
      <c r="NXY13" s="83"/>
      <c r="NXZ13" s="84"/>
      <c r="NYA13" s="83"/>
      <c r="NYB13" s="83"/>
      <c r="NYC13" s="83"/>
      <c r="NYD13" s="83"/>
      <c r="NYE13" s="85"/>
      <c r="NYF13" s="85"/>
      <c r="NYG13" s="85"/>
      <c r="NYH13" s="86"/>
      <c r="NYI13" s="85"/>
      <c r="NYJ13" s="83"/>
      <c r="NYK13" s="83"/>
      <c r="NYL13" s="83"/>
      <c r="NYM13" s="84"/>
      <c r="NYN13" s="83"/>
      <c r="NYO13" s="83"/>
      <c r="NYP13" s="83"/>
      <c r="NYQ13" s="83"/>
      <c r="NYR13" s="85"/>
      <c r="NYS13" s="85"/>
      <c r="NYT13" s="85"/>
      <c r="NYU13" s="86"/>
      <c r="NYV13" s="85"/>
      <c r="NYW13" s="83"/>
      <c r="NYX13" s="83"/>
      <c r="NYY13" s="83"/>
      <c r="NYZ13" s="84"/>
      <c r="NZA13" s="83"/>
      <c r="NZB13" s="83"/>
      <c r="NZC13" s="83"/>
      <c r="NZD13" s="83"/>
      <c r="NZE13" s="85"/>
      <c r="NZF13" s="85"/>
      <c r="NZG13" s="85"/>
      <c r="NZH13" s="86"/>
      <c r="NZI13" s="85"/>
      <c r="NZJ13" s="83"/>
      <c r="NZK13" s="83"/>
      <c r="NZL13" s="83"/>
      <c r="NZM13" s="84"/>
      <c r="NZN13" s="83"/>
      <c r="NZO13" s="83"/>
      <c r="NZP13" s="83"/>
      <c r="NZQ13" s="83"/>
      <c r="NZR13" s="85"/>
      <c r="NZS13" s="85"/>
      <c r="NZT13" s="85"/>
      <c r="NZU13" s="86"/>
      <c r="NZV13" s="85"/>
      <c r="NZW13" s="83"/>
      <c r="NZX13" s="83"/>
      <c r="NZY13" s="83"/>
      <c r="NZZ13" s="84"/>
      <c r="OAA13" s="83"/>
      <c r="OAB13" s="83"/>
      <c r="OAC13" s="83"/>
      <c r="OAD13" s="83"/>
      <c r="OAE13" s="85"/>
      <c r="OAF13" s="85"/>
      <c r="OAG13" s="85"/>
      <c r="OAH13" s="86"/>
      <c r="OAI13" s="85"/>
      <c r="OAJ13" s="83"/>
      <c r="OAK13" s="83"/>
      <c r="OAL13" s="83"/>
      <c r="OAM13" s="84"/>
      <c r="OAN13" s="83"/>
      <c r="OAO13" s="83"/>
      <c r="OAP13" s="83"/>
      <c r="OAQ13" s="83"/>
      <c r="OAR13" s="85"/>
      <c r="OAS13" s="85"/>
      <c r="OAT13" s="85"/>
      <c r="OAU13" s="86"/>
      <c r="OAV13" s="85"/>
      <c r="OAW13" s="83"/>
      <c r="OAX13" s="83"/>
      <c r="OAY13" s="83"/>
      <c r="OAZ13" s="84"/>
      <c r="OBA13" s="83"/>
      <c r="OBB13" s="83"/>
      <c r="OBC13" s="83"/>
      <c r="OBD13" s="83"/>
      <c r="OBE13" s="85"/>
      <c r="OBF13" s="85"/>
      <c r="OBG13" s="85"/>
      <c r="OBH13" s="86"/>
      <c r="OBI13" s="85"/>
      <c r="OBJ13" s="83"/>
      <c r="OBK13" s="83"/>
      <c r="OBL13" s="83"/>
      <c r="OBM13" s="84"/>
      <c r="OBN13" s="83"/>
      <c r="OBO13" s="83"/>
      <c r="OBP13" s="83"/>
      <c r="OBQ13" s="83"/>
      <c r="OBR13" s="85"/>
      <c r="OBS13" s="85"/>
      <c r="OBT13" s="85"/>
      <c r="OBU13" s="86"/>
      <c r="OBV13" s="85"/>
      <c r="OBW13" s="83"/>
      <c r="OBX13" s="83"/>
      <c r="OBY13" s="83"/>
      <c r="OBZ13" s="84"/>
      <c r="OCA13" s="83"/>
      <c r="OCB13" s="83"/>
      <c r="OCC13" s="83"/>
      <c r="OCD13" s="83"/>
      <c r="OCE13" s="85"/>
      <c r="OCF13" s="85"/>
      <c r="OCG13" s="85"/>
      <c r="OCH13" s="86"/>
      <c r="OCI13" s="85"/>
      <c r="OCJ13" s="83"/>
      <c r="OCK13" s="83"/>
      <c r="OCL13" s="83"/>
      <c r="OCM13" s="84"/>
      <c r="OCN13" s="83"/>
      <c r="OCO13" s="83"/>
      <c r="OCP13" s="83"/>
      <c r="OCQ13" s="83"/>
      <c r="OCR13" s="85"/>
      <c r="OCS13" s="85"/>
      <c r="OCT13" s="85"/>
      <c r="OCU13" s="86"/>
      <c r="OCV13" s="85"/>
      <c r="OCW13" s="83"/>
      <c r="OCX13" s="83"/>
      <c r="OCY13" s="83"/>
      <c r="OCZ13" s="84"/>
      <c r="ODA13" s="83"/>
      <c r="ODB13" s="83"/>
      <c r="ODC13" s="83"/>
      <c r="ODD13" s="83"/>
      <c r="ODE13" s="85"/>
      <c r="ODF13" s="85"/>
      <c r="ODG13" s="85"/>
      <c r="ODH13" s="86"/>
      <c r="ODI13" s="85"/>
      <c r="ODJ13" s="83"/>
      <c r="ODK13" s="83"/>
      <c r="ODL13" s="83"/>
      <c r="ODM13" s="84"/>
      <c r="ODN13" s="83"/>
      <c r="ODO13" s="83"/>
      <c r="ODP13" s="83"/>
      <c r="ODQ13" s="83"/>
      <c r="ODR13" s="85"/>
      <c r="ODS13" s="85"/>
      <c r="ODT13" s="85"/>
      <c r="ODU13" s="86"/>
      <c r="ODV13" s="85"/>
      <c r="ODW13" s="83"/>
      <c r="ODX13" s="83"/>
      <c r="ODY13" s="83"/>
      <c r="ODZ13" s="84"/>
      <c r="OEA13" s="83"/>
      <c r="OEB13" s="83"/>
      <c r="OEC13" s="83"/>
      <c r="OED13" s="83"/>
      <c r="OEE13" s="85"/>
      <c r="OEF13" s="85"/>
      <c r="OEG13" s="85"/>
      <c r="OEH13" s="86"/>
      <c r="OEI13" s="85"/>
      <c r="OEJ13" s="83"/>
      <c r="OEK13" s="83"/>
      <c r="OEL13" s="83"/>
      <c r="OEM13" s="84"/>
      <c r="OEN13" s="83"/>
      <c r="OEO13" s="83"/>
      <c r="OEP13" s="83"/>
      <c r="OEQ13" s="83"/>
      <c r="OER13" s="85"/>
      <c r="OES13" s="85"/>
      <c r="OET13" s="85"/>
      <c r="OEU13" s="86"/>
      <c r="OEV13" s="85"/>
      <c r="OEW13" s="83"/>
      <c r="OEX13" s="83"/>
      <c r="OEY13" s="83"/>
      <c r="OEZ13" s="84"/>
      <c r="OFA13" s="83"/>
      <c r="OFB13" s="83"/>
      <c r="OFC13" s="83"/>
      <c r="OFD13" s="83"/>
      <c r="OFE13" s="85"/>
      <c r="OFF13" s="85"/>
      <c r="OFG13" s="85"/>
      <c r="OFH13" s="86"/>
      <c r="OFI13" s="85"/>
      <c r="OFJ13" s="83"/>
      <c r="OFK13" s="83"/>
      <c r="OFL13" s="83"/>
      <c r="OFM13" s="84"/>
      <c r="OFN13" s="83"/>
      <c r="OFO13" s="83"/>
      <c r="OFP13" s="83"/>
      <c r="OFQ13" s="83"/>
      <c r="OFR13" s="85"/>
      <c r="OFS13" s="85"/>
      <c r="OFT13" s="85"/>
      <c r="OFU13" s="86"/>
      <c r="OFV13" s="85"/>
      <c r="OFW13" s="83"/>
      <c r="OFX13" s="83"/>
      <c r="OFY13" s="83"/>
      <c r="OFZ13" s="84"/>
      <c r="OGA13" s="83"/>
      <c r="OGB13" s="83"/>
      <c r="OGC13" s="83"/>
      <c r="OGD13" s="83"/>
      <c r="OGE13" s="85"/>
      <c r="OGF13" s="85"/>
      <c r="OGG13" s="85"/>
      <c r="OGH13" s="86"/>
      <c r="OGI13" s="85"/>
      <c r="OGJ13" s="83"/>
      <c r="OGK13" s="83"/>
      <c r="OGL13" s="83"/>
      <c r="OGM13" s="84"/>
      <c r="OGN13" s="83"/>
      <c r="OGO13" s="83"/>
      <c r="OGP13" s="83"/>
      <c r="OGQ13" s="83"/>
      <c r="OGR13" s="85"/>
      <c r="OGS13" s="85"/>
      <c r="OGT13" s="85"/>
      <c r="OGU13" s="86"/>
      <c r="OGV13" s="85"/>
      <c r="OGW13" s="83"/>
      <c r="OGX13" s="83"/>
      <c r="OGY13" s="83"/>
      <c r="OGZ13" s="84"/>
      <c r="OHA13" s="83"/>
      <c r="OHB13" s="83"/>
      <c r="OHC13" s="83"/>
      <c r="OHD13" s="83"/>
      <c r="OHE13" s="85"/>
      <c r="OHF13" s="85"/>
      <c r="OHG13" s="85"/>
      <c r="OHH13" s="86"/>
      <c r="OHI13" s="85"/>
      <c r="OHJ13" s="83"/>
      <c r="OHK13" s="83"/>
      <c r="OHL13" s="83"/>
      <c r="OHM13" s="84"/>
      <c r="OHN13" s="83"/>
      <c r="OHO13" s="83"/>
      <c r="OHP13" s="83"/>
      <c r="OHQ13" s="83"/>
      <c r="OHR13" s="85"/>
      <c r="OHS13" s="85"/>
      <c r="OHT13" s="85"/>
      <c r="OHU13" s="86"/>
      <c r="OHV13" s="85"/>
      <c r="OHW13" s="83"/>
      <c r="OHX13" s="83"/>
      <c r="OHY13" s="83"/>
      <c r="OHZ13" s="84"/>
      <c r="OIA13" s="83"/>
      <c r="OIB13" s="83"/>
      <c r="OIC13" s="83"/>
      <c r="OID13" s="83"/>
      <c r="OIE13" s="85"/>
      <c r="OIF13" s="85"/>
      <c r="OIG13" s="85"/>
      <c r="OIH13" s="86"/>
      <c r="OII13" s="85"/>
      <c r="OIJ13" s="83"/>
      <c r="OIK13" s="83"/>
      <c r="OIL13" s="83"/>
      <c r="OIM13" s="84"/>
      <c r="OIN13" s="83"/>
      <c r="OIO13" s="83"/>
      <c r="OIP13" s="83"/>
      <c r="OIQ13" s="83"/>
      <c r="OIR13" s="85"/>
      <c r="OIS13" s="85"/>
      <c r="OIT13" s="85"/>
      <c r="OIU13" s="86"/>
      <c r="OIV13" s="85"/>
      <c r="OIW13" s="83"/>
      <c r="OIX13" s="83"/>
      <c r="OIY13" s="83"/>
      <c r="OIZ13" s="84"/>
      <c r="OJA13" s="83"/>
      <c r="OJB13" s="83"/>
      <c r="OJC13" s="83"/>
      <c r="OJD13" s="83"/>
      <c r="OJE13" s="85"/>
      <c r="OJF13" s="85"/>
      <c r="OJG13" s="85"/>
      <c r="OJH13" s="86"/>
      <c r="OJI13" s="85"/>
      <c r="OJJ13" s="83"/>
      <c r="OJK13" s="83"/>
      <c r="OJL13" s="83"/>
      <c r="OJM13" s="84"/>
      <c r="OJN13" s="83"/>
      <c r="OJO13" s="83"/>
      <c r="OJP13" s="83"/>
      <c r="OJQ13" s="83"/>
      <c r="OJR13" s="85"/>
      <c r="OJS13" s="85"/>
      <c r="OJT13" s="85"/>
      <c r="OJU13" s="86"/>
      <c r="OJV13" s="85"/>
      <c r="OJW13" s="83"/>
      <c r="OJX13" s="83"/>
      <c r="OJY13" s="83"/>
      <c r="OJZ13" s="84"/>
      <c r="OKA13" s="83"/>
      <c r="OKB13" s="83"/>
      <c r="OKC13" s="83"/>
      <c r="OKD13" s="83"/>
      <c r="OKE13" s="85"/>
      <c r="OKF13" s="85"/>
      <c r="OKG13" s="85"/>
      <c r="OKH13" s="86"/>
      <c r="OKI13" s="85"/>
      <c r="OKJ13" s="83"/>
      <c r="OKK13" s="83"/>
      <c r="OKL13" s="83"/>
      <c r="OKM13" s="84"/>
      <c r="OKN13" s="83"/>
      <c r="OKO13" s="83"/>
      <c r="OKP13" s="83"/>
      <c r="OKQ13" s="83"/>
      <c r="OKR13" s="85"/>
      <c r="OKS13" s="85"/>
      <c r="OKT13" s="85"/>
      <c r="OKU13" s="86"/>
      <c r="OKV13" s="85"/>
      <c r="OKW13" s="83"/>
      <c r="OKX13" s="83"/>
      <c r="OKY13" s="83"/>
      <c r="OKZ13" s="84"/>
      <c r="OLA13" s="83"/>
      <c r="OLB13" s="83"/>
      <c r="OLC13" s="83"/>
      <c r="OLD13" s="83"/>
      <c r="OLE13" s="85"/>
      <c r="OLF13" s="85"/>
      <c r="OLG13" s="85"/>
      <c r="OLH13" s="86"/>
      <c r="OLI13" s="85"/>
      <c r="OLJ13" s="83"/>
      <c r="OLK13" s="83"/>
      <c r="OLL13" s="83"/>
      <c r="OLM13" s="84"/>
      <c r="OLN13" s="83"/>
      <c r="OLO13" s="83"/>
      <c r="OLP13" s="83"/>
      <c r="OLQ13" s="83"/>
      <c r="OLR13" s="85"/>
      <c r="OLS13" s="85"/>
      <c r="OLT13" s="85"/>
      <c r="OLU13" s="86"/>
      <c r="OLV13" s="85"/>
      <c r="OLW13" s="83"/>
      <c r="OLX13" s="83"/>
      <c r="OLY13" s="83"/>
      <c r="OLZ13" s="84"/>
      <c r="OMA13" s="83"/>
      <c r="OMB13" s="83"/>
      <c r="OMC13" s="83"/>
      <c r="OMD13" s="83"/>
      <c r="OME13" s="85"/>
      <c r="OMF13" s="85"/>
      <c r="OMG13" s="85"/>
      <c r="OMH13" s="86"/>
      <c r="OMI13" s="85"/>
      <c r="OMJ13" s="83"/>
      <c r="OMK13" s="83"/>
      <c r="OML13" s="83"/>
      <c r="OMM13" s="84"/>
      <c r="OMN13" s="83"/>
      <c r="OMO13" s="83"/>
      <c r="OMP13" s="83"/>
      <c r="OMQ13" s="83"/>
      <c r="OMR13" s="85"/>
      <c r="OMS13" s="85"/>
      <c r="OMT13" s="85"/>
      <c r="OMU13" s="86"/>
      <c r="OMV13" s="85"/>
      <c r="OMW13" s="83"/>
      <c r="OMX13" s="83"/>
      <c r="OMY13" s="83"/>
      <c r="OMZ13" s="84"/>
      <c r="ONA13" s="83"/>
      <c r="ONB13" s="83"/>
      <c r="ONC13" s="83"/>
      <c r="OND13" s="83"/>
      <c r="ONE13" s="85"/>
      <c r="ONF13" s="85"/>
      <c r="ONG13" s="85"/>
      <c r="ONH13" s="86"/>
      <c r="ONI13" s="85"/>
      <c r="ONJ13" s="83"/>
      <c r="ONK13" s="83"/>
      <c r="ONL13" s="83"/>
      <c r="ONM13" s="84"/>
      <c r="ONN13" s="83"/>
      <c r="ONO13" s="83"/>
      <c r="ONP13" s="83"/>
      <c r="ONQ13" s="83"/>
      <c r="ONR13" s="85"/>
      <c r="ONS13" s="85"/>
      <c r="ONT13" s="85"/>
      <c r="ONU13" s="86"/>
      <c r="ONV13" s="85"/>
      <c r="ONW13" s="83"/>
      <c r="ONX13" s="83"/>
      <c r="ONY13" s="83"/>
      <c r="ONZ13" s="84"/>
      <c r="OOA13" s="83"/>
      <c r="OOB13" s="83"/>
      <c r="OOC13" s="83"/>
      <c r="OOD13" s="83"/>
      <c r="OOE13" s="85"/>
      <c r="OOF13" s="85"/>
      <c r="OOG13" s="85"/>
      <c r="OOH13" s="86"/>
      <c r="OOI13" s="85"/>
      <c r="OOJ13" s="83"/>
      <c r="OOK13" s="83"/>
      <c r="OOL13" s="83"/>
      <c r="OOM13" s="84"/>
      <c r="OON13" s="83"/>
      <c r="OOO13" s="83"/>
      <c r="OOP13" s="83"/>
      <c r="OOQ13" s="83"/>
      <c r="OOR13" s="85"/>
      <c r="OOS13" s="85"/>
      <c r="OOT13" s="85"/>
      <c r="OOU13" s="86"/>
      <c r="OOV13" s="85"/>
      <c r="OOW13" s="83"/>
      <c r="OOX13" s="83"/>
      <c r="OOY13" s="83"/>
      <c r="OOZ13" s="84"/>
      <c r="OPA13" s="83"/>
      <c r="OPB13" s="83"/>
      <c r="OPC13" s="83"/>
      <c r="OPD13" s="83"/>
      <c r="OPE13" s="85"/>
      <c r="OPF13" s="85"/>
      <c r="OPG13" s="85"/>
      <c r="OPH13" s="86"/>
      <c r="OPI13" s="85"/>
      <c r="OPJ13" s="83"/>
      <c r="OPK13" s="83"/>
      <c r="OPL13" s="83"/>
      <c r="OPM13" s="84"/>
      <c r="OPN13" s="83"/>
      <c r="OPO13" s="83"/>
      <c r="OPP13" s="83"/>
      <c r="OPQ13" s="83"/>
      <c r="OPR13" s="85"/>
      <c r="OPS13" s="85"/>
      <c r="OPT13" s="85"/>
      <c r="OPU13" s="86"/>
      <c r="OPV13" s="85"/>
      <c r="OPW13" s="83"/>
      <c r="OPX13" s="83"/>
      <c r="OPY13" s="83"/>
      <c r="OPZ13" s="84"/>
      <c r="OQA13" s="83"/>
      <c r="OQB13" s="83"/>
      <c r="OQC13" s="83"/>
      <c r="OQD13" s="83"/>
      <c r="OQE13" s="85"/>
      <c r="OQF13" s="85"/>
      <c r="OQG13" s="85"/>
      <c r="OQH13" s="86"/>
      <c r="OQI13" s="85"/>
      <c r="OQJ13" s="83"/>
      <c r="OQK13" s="83"/>
      <c r="OQL13" s="83"/>
      <c r="OQM13" s="84"/>
      <c r="OQN13" s="83"/>
      <c r="OQO13" s="83"/>
      <c r="OQP13" s="83"/>
      <c r="OQQ13" s="83"/>
      <c r="OQR13" s="85"/>
      <c r="OQS13" s="85"/>
      <c r="OQT13" s="85"/>
      <c r="OQU13" s="86"/>
      <c r="OQV13" s="85"/>
      <c r="OQW13" s="83"/>
      <c r="OQX13" s="83"/>
      <c r="OQY13" s="83"/>
      <c r="OQZ13" s="84"/>
      <c r="ORA13" s="83"/>
      <c r="ORB13" s="83"/>
      <c r="ORC13" s="83"/>
      <c r="ORD13" s="83"/>
      <c r="ORE13" s="85"/>
      <c r="ORF13" s="85"/>
      <c r="ORG13" s="85"/>
      <c r="ORH13" s="86"/>
      <c r="ORI13" s="85"/>
      <c r="ORJ13" s="83"/>
      <c r="ORK13" s="83"/>
      <c r="ORL13" s="83"/>
      <c r="ORM13" s="84"/>
      <c r="ORN13" s="83"/>
      <c r="ORO13" s="83"/>
      <c r="ORP13" s="83"/>
      <c r="ORQ13" s="83"/>
      <c r="ORR13" s="85"/>
      <c r="ORS13" s="85"/>
      <c r="ORT13" s="85"/>
      <c r="ORU13" s="86"/>
      <c r="ORV13" s="85"/>
      <c r="ORW13" s="83"/>
      <c r="ORX13" s="83"/>
      <c r="ORY13" s="83"/>
      <c r="ORZ13" s="84"/>
      <c r="OSA13" s="83"/>
      <c r="OSB13" s="83"/>
      <c r="OSC13" s="83"/>
      <c r="OSD13" s="83"/>
      <c r="OSE13" s="85"/>
      <c r="OSF13" s="85"/>
      <c r="OSG13" s="85"/>
      <c r="OSH13" s="86"/>
      <c r="OSI13" s="85"/>
      <c r="OSJ13" s="83"/>
      <c r="OSK13" s="83"/>
      <c r="OSL13" s="83"/>
      <c r="OSM13" s="84"/>
      <c r="OSN13" s="83"/>
      <c r="OSO13" s="83"/>
      <c r="OSP13" s="83"/>
      <c r="OSQ13" s="83"/>
      <c r="OSR13" s="85"/>
      <c r="OSS13" s="85"/>
      <c r="OST13" s="85"/>
      <c r="OSU13" s="86"/>
      <c r="OSV13" s="85"/>
      <c r="OSW13" s="83"/>
      <c r="OSX13" s="83"/>
      <c r="OSY13" s="83"/>
      <c r="OSZ13" s="84"/>
      <c r="OTA13" s="83"/>
      <c r="OTB13" s="83"/>
      <c r="OTC13" s="83"/>
      <c r="OTD13" s="83"/>
      <c r="OTE13" s="85"/>
      <c r="OTF13" s="85"/>
      <c r="OTG13" s="85"/>
      <c r="OTH13" s="86"/>
      <c r="OTI13" s="85"/>
      <c r="OTJ13" s="83"/>
      <c r="OTK13" s="83"/>
      <c r="OTL13" s="83"/>
      <c r="OTM13" s="84"/>
      <c r="OTN13" s="83"/>
      <c r="OTO13" s="83"/>
      <c r="OTP13" s="83"/>
      <c r="OTQ13" s="83"/>
      <c r="OTR13" s="85"/>
      <c r="OTS13" s="85"/>
      <c r="OTT13" s="85"/>
      <c r="OTU13" s="86"/>
      <c r="OTV13" s="85"/>
      <c r="OTW13" s="83"/>
      <c r="OTX13" s="83"/>
      <c r="OTY13" s="83"/>
      <c r="OTZ13" s="84"/>
      <c r="OUA13" s="83"/>
      <c r="OUB13" s="83"/>
      <c r="OUC13" s="83"/>
      <c r="OUD13" s="83"/>
      <c r="OUE13" s="85"/>
      <c r="OUF13" s="85"/>
      <c r="OUG13" s="85"/>
      <c r="OUH13" s="86"/>
      <c r="OUI13" s="85"/>
      <c r="OUJ13" s="83"/>
      <c r="OUK13" s="83"/>
      <c r="OUL13" s="83"/>
      <c r="OUM13" s="84"/>
      <c r="OUN13" s="83"/>
      <c r="OUO13" s="83"/>
      <c r="OUP13" s="83"/>
      <c r="OUQ13" s="83"/>
      <c r="OUR13" s="85"/>
      <c r="OUS13" s="85"/>
      <c r="OUT13" s="85"/>
      <c r="OUU13" s="86"/>
      <c r="OUV13" s="85"/>
      <c r="OUW13" s="83"/>
      <c r="OUX13" s="83"/>
      <c r="OUY13" s="83"/>
      <c r="OUZ13" s="84"/>
      <c r="OVA13" s="83"/>
      <c r="OVB13" s="83"/>
      <c r="OVC13" s="83"/>
      <c r="OVD13" s="83"/>
      <c r="OVE13" s="85"/>
      <c r="OVF13" s="85"/>
      <c r="OVG13" s="85"/>
      <c r="OVH13" s="86"/>
      <c r="OVI13" s="85"/>
      <c r="OVJ13" s="83"/>
      <c r="OVK13" s="83"/>
      <c r="OVL13" s="83"/>
      <c r="OVM13" s="84"/>
      <c r="OVN13" s="83"/>
      <c r="OVO13" s="83"/>
      <c r="OVP13" s="83"/>
      <c r="OVQ13" s="83"/>
      <c r="OVR13" s="85"/>
      <c r="OVS13" s="85"/>
      <c r="OVT13" s="85"/>
      <c r="OVU13" s="86"/>
      <c r="OVV13" s="85"/>
      <c r="OVW13" s="83"/>
      <c r="OVX13" s="83"/>
      <c r="OVY13" s="83"/>
      <c r="OVZ13" s="84"/>
      <c r="OWA13" s="83"/>
      <c r="OWB13" s="83"/>
      <c r="OWC13" s="83"/>
      <c r="OWD13" s="83"/>
      <c r="OWE13" s="85"/>
      <c r="OWF13" s="85"/>
      <c r="OWG13" s="85"/>
      <c r="OWH13" s="86"/>
      <c r="OWI13" s="85"/>
      <c r="OWJ13" s="83"/>
      <c r="OWK13" s="83"/>
      <c r="OWL13" s="83"/>
      <c r="OWM13" s="84"/>
      <c r="OWN13" s="83"/>
      <c r="OWO13" s="83"/>
      <c r="OWP13" s="83"/>
      <c r="OWQ13" s="83"/>
      <c r="OWR13" s="85"/>
      <c r="OWS13" s="85"/>
      <c r="OWT13" s="85"/>
      <c r="OWU13" s="86"/>
      <c r="OWV13" s="85"/>
      <c r="OWW13" s="83"/>
      <c r="OWX13" s="83"/>
      <c r="OWY13" s="83"/>
      <c r="OWZ13" s="84"/>
      <c r="OXA13" s="83"/>
      <c r="OXB13" s="83"/>
      <c r="OXC13" s="83"/>
      <c r="OXD13" s="83"/>
      <c r="OXE13" s="85"/>
      <c r="OXF13" s="85"/>
      <c r="OXG13" s="85"/>
      <c r="OXH13" s="86"/>
      <c r="OXI13" s="85"/>
      <c r="OXJ13" s="83"/>
      <c r="OXK13" s="83"/>
      <c r="OXL13" s="83"/>
      <c r="OXM13" s="84"/>
      <c r="OXN13" s="83"/>
      <c r="OXO13" s="83"/>
      <c r="OXP13" s="83"/>
      <c r="OXQ13" s="83"/>
      <c r="OXR13" s="85"/>
      <c r="OXS13" s="85"/>
      <c r="OXT13" s="85"/>
      <c r="OXU13" s="86"/>
      <c r="OXV13" s="85"/>
      <c r="OXW13" s="83"/>
      <c r="OXX13" s="83"/>
      <c r="OXY13" s="83"/>
      <c r="OXZ13" s="84"/>
      <c r="OYA13" s="83"/>
      <c r="OYB13" s="83"/>
      <c r="OYC13" s="83"/>
      <c r="OYD13" s="83"/>
      <c r="OYE13" s="85"/>
      <c r="OYF13" s="85"/>
      <c r="OYG13" s="85"/>
      <c r="OYH13" s="86"/>
      <c r="OYI13" s="85"/>
      <c r="OYJ13" s="83"/>
      <c r="OYK13" s="83"/>
      <c r="OYL13" s="83"/>
      <c r="OYM13" s="84"/>
      <c r="OYN13" s="83"/>
      <c r="OYO13" s="83"/>
      <c r="OYP13" s="83"/>
      <c r="OYQ13" s="83"/>
      <c r="OYR13" s="85"/>
      <c r="OYS13" s="85"/>
      <c r="OYT13" s="85"/>
      <c r="OYU13" s="86"/>
      <c r="OYV13" s="85"/>
      <c r="OYW13" s="83"/>
      <c r="OYX13" s="83"/>
      <c r="OYY13" s="83"/>
      <c r="OYZ13" s="84"/>
      <c r="OZA13" s="83"/>
      <c r="OZB13" s="83"/>
      <c r="OZC13" s="83"/>
      <c r="OZD13" s="83"/>
      <c r="OZE13" s="85"/>
      <c r="OZF13" s="85"/>
      <c r="OZG13" s="85"/>
      <c r="OZH13" s="86"/>
      <c r="OZI13" s="85"/>
      <c r="OZJ13" s="83"/>
      <c r="OZK13" s="83"/>
      <c r="OZL13" s="83"/>
      <c r="OZM13" s="84"/>
      <c r="OZN13" s="83"/>
      <c r="OZO13" s="83"/>
      <c r="OZP13" s="83"/>
      <c r="OZQ13" s="83"/>
      <c r="OZR13" s="85"/>
      <c r="OZS13" s="85"/>
      <c r="OZT13" s="85"/>
      <c r="OZU13" s="86"/>
      <c r="OZV13" s="85"/>
      <c r="OZW13" s="83"/>
      <c r="OZX13" s="83"/>
      <c r="OZY13" s="83"/>
      <c r="OZZ13" s="84"/>
      <c r="PAA13" s="83"/>
      <c r="PAB13" s="83"/>
      <c r="PAC13" s="83"/>
      <c r="PAD13" s="83"/>
      <c r="PAE13" s="85"/>
      <c r="PAF13" s="85"/>
      <c r="PAG13" s="85"/>
      <c r="PAH13" s="86"/>
      <c r="PAI13" s="85"/>
      <c r="PAJ13" s="83"/>
      <c r="PAK13" s="83"/>
      <c r="PAL13" s="83"/>
      <c r="PAM13" s="84"/>
      <c r="PAN13" s="83"/>
      <c r="PAO13" s="83"/>
      <c r="PAP13" s="83"/>
      <c r="PAQ13" s="83"/>
      <c r="PAR13" s="85"/>
      <c r="PAS13" s="85"/>
      <c r="PAT13" s="85"/>
      <c r="PAU13" s="86"/>
      <c r="PAV13" s="85"/>
      <c r="PAW13" s="83"/>
      <c r="PAX13" s="83"/>
      <c r="PAY13" s="83"/>
      <c r="PAZ13" s="84"/>
      <c r="PBA13" s="83"/>
      <c r="PBB13" s="83"/>
      <c r="PBC13" s="83"/>
      <c r="PBD13" s="83"/>
      <c r="PBE13" s="85"/>
      <c r="PBF13" s="85"/>
      <c r="PBG13" s="85"/>
      <c r="PBH13" s="86"/>
      <c r="PBI13" s="85"/>
      <c r="PBJ13" s="83"/>
      <c r="PBK13" s="83"/>
      <c r="PBL13" s="83"/>
      <c r="PBM13" s="84"/>
      <c r="PBN13" s="83"/>
      <c r="PBO13" s="83"/>
      <c r="PBP13" s="83"/>
      <c r="PBQ13" s="83"/>
      <c r="PBR13" s="85"/>
      <c r="PBS13" s="85"/>
      <c r="PBT13" s="85"/>
      <c r="PBU13" s="86"/>
      <c r="PBV13" s="85"/>
      <c r="PBW13" s="83"/>
      <c r="PBX13" s="83"/>
      <c r="PBY13" s="83"/>
      <c r="PBZ13" s="84"/>
      <c r="PCA13" s="83"/>
      <c r="PCB13" s="83"/>
      <c r="PCC13" s="83"/>
      <c r="PCD13" s="83"/>
      <c r="PCE13" s="85"/>
      <c r="PCF13" s="85"/>
      <c r="PCG13" s="85"/>
      <c r="PCH13" s="86"/>
      <c r="PCI13" s="85"/>
      <c r="PCJ13" s="83"/>
      <c r="PCK13" s="83"/>
      <c r="PCL13" s="83"/>
      <c r="PCM13" s="84"/>
      <c r="PCN13" s="83"/>
      <c r="PCO13" s="83"/>
      <c r="PCP13" s="83"/>
      <c r="PCQ13" s="83"/>
      <c r="PCR13" s="85"/>
      <c r="PCS13" s="85"/>
      <c r="PCT13" s="85"/>
      <c r="PCU13" s="86"/>
      <c r="PCV13" s="85"/>
      <c r="PCW13" s="83"/>
      <c r="PCX13" s="83"/>
      <c r="PCY13" s="83"/>
      <c r="PCZ13" s="84"/>
      <c r="PDA13" s="83"/>
      <c r="PDB13" s="83"/>
      <c r="PDC13" s="83"/>
      <c r="PDD13" s="83"/>
      <c r="PDE13" s="85"/>
      <c r="PDF13" s="85"/>
      <c r="PDG13" s="85"/>
      <c r="PDH13" s="86"/>
      <c r="PDI13" s="85"/>
      <c r="PDJ13" s="83"/>
      <c r="PDK13" s="83"/>
      <c r="PDL13" s="83"/>
      <c r="PDM13" s="84"/>
      <c r="PDN13" s="83"/>
      <c r="PDO13" s="83"/>
      <c r="PDP13" s="83"/>
      <c r="PDQ13" s="83"/>
      <c r="PDR13" s="85"/>
      <c r="PDS13" s="85"/>
      <c r="PDT13" s="85"/>
      <c r="PDU13" s="86"/>
      <c r="PDV13" s="85"/>
      <c r="PDW13" s="83"/>
      <c r="PDX13" s="83"/>
      <c r="PDY13" s="83"/>
      <c r="PDZ13" s="84"/>
      <c r="PEA13" s="83"/>
      <c r="PEB13" s="83"/>
      <c r="PEC13" s="83"/>
      <c r="PED13" s="83"/>
      <c r="PEE13" s="85"/>
      <c r="PEF13" s="85"/>
      <c r="PEG13" s="85"/>
      <c r="PEH13" s="86"/>
      <c r="PEI13" s="85"/>
      <c r="PEJ13" s="83"/>
      <c r="PEK13" s="83"/>
      <c r="PEL13" s="83"/>
      <c r="PEM13" s="84"/>
      <c r="PEN13" s="83"/>
      <c r="PEO13" s="83"/>
      <c r="PEP13" s="83"/>
      <c r="PEQ13" s="83"/>
      <c r="PER13" s="85"/>
      <c r="PES13" s="85"/>
      <c r="PET13" s="85"/>
      <c r="PEU13" s="86"/>
      <c r="PEV13" s="85"/>
      <c r="PEW13" s="83"/>
      <c r="PEX13" s="83"/>
      <c r="PEY13" s="83"/>
      <c r="PEZ13" s="84"/>
      <c r="PFA13" s="83"/>
      <c r="PFB13" s="83"/>
      <c r="PFC13" s="83"/>
      <c r="PFD13" s="83"/>
      <c r="PFE13" s="85"/>
      <c r="PFF13" s="85"/>
      <c r="PFG13" s="85"/>
      <c r="PFH13" s="86"/>
      <c r="PFI13" s="85"/>
      <c r="PFJ13" s="83"/>
      <c r="PFK13" s="83"/>
      <c r="PFL13" s="83"/>
      <c r="PFM13" s="84"/>
      <c r="PFN13" s="83"/>
      <c r="PFO13" s="83"/>
      <c r="PFP13" s="83"/>
      <c r="PFQ13" s="83"/>
      <c r="PFR13" s="85"/>
      <c r="PFS13" s="85"/>
      <c r="PFT13" s="85"/>
      <c r="PFU13" s="86"/>
      <c r="PFV13" s="85"/>
      <c r="PFW13" s="83"/>
      <c r="PFX13" s="83"/>
      <c r="PFY13" s="83"/>
      <c r="PFZ13" s="84"/>
      <c r="PGA13" s="83"/>
      <c r="PGB13" s="83"/>
      <c r="PGC13" s="83"/>
      <c r="PGD13" s="83"/>
      <c r="PGE13" s="85"/>
      <c r="PGF13" s="85"/>
      <c r="PGG13" s="85"/>
      <c r="PGH13" s="86"/>
      <c r="PGI13" s="85"/>
      <c r="PGJ13" s="83"/>
      <c r="PGK13" s="83"/>
      <c r="PGL13" s="83"/>
      <c r="PGM13" s="84"/>
      <c r="PGN13" s="83"/>
      <c r="PGO13" s="83"/>
      <c r="PGP13" s="83"/>
      <c r="PGQ13" s="83"/>
      <c r="PGR13" s="85"/>
      <c r="PGS13" s="85"/>
      <c r="PGT13" s="85"/>
      <c r="PGU13" s="86"/>
      <c r="PGV13" s="85"/>
      <c r="PGW13" s="83"/>
      <c r="PGX13" s="83"/>
      <c r="PGY13" s="83"/>
      <c r="PGZ13" s="84"/>
      <c r="PHA13" s="83"/>
      <c r="PHB13" s="83"/>
      <c r="PHC13" s="83"/>
      <c r="PHD13" s="83"/>
      <c r="PHE13" s="85"/>
      <c r="PHF13" s="85"/>
      <c r="PHG13" s="85"/>
      <c r="PHH13" s="86"/>
      <c r="PHI13" s="85"/>
      <c r="PHJ13" s="83"/>
      <c r="PHK13" s="83"/>
      <c r="PHL13" s="83"/>
      <c r="PHM13" s="84"/>
      <c r="PHN13" s="83"/>
      <c r="PHO13" s="83"/>
      <c r="PHP13" s="83"/>
      <c r="PHQ13" s="83"/>
      <c r="PHR13" s="85"/>
      <c r="PHS13" s="85"/>
      <c r="PHT13" s="85"/>
      <c r="PHU13" s="86"/>
      <c r="PHV13" s="85"/>
      <c r="PHW13" s="83"/>
      <c r="PHX13" s="83"/>
      <c r="PHY13" s="83"/>
      <c r="PHZ13" s="84"/>
      <c r="PIA13" s="83"/>
      <c r="PIB13" s="83"/>
      <c r="PIC13" s="83"/>
      <c r="PID13" s="83"/>
      <c r="PIE13" s="85"/>
      <c r="PIF13" s="85"/>
      <c r="PIG13" s="85"/>
      <c r="PIH13" s="86"/>
      <c r="PII13" s="85"/>
      <c r="PIJ13" s="83"/>
      <c r="PIK13" s="83"/>
      <c r="PIL13" s="83"/>
      <c r="PIM13" s="84"/>
      <c r="PIN13" s="83"/>
      <c r="PIO13" s="83"/>
      <c r="PIP13" s="83"/>
      <c r="PIQ13" s="83"/>
      <c r="PIR13" s="85"/>
      <c r="PIS13" s="85"/>
      <c r="PIT13" s="85"/>
      <c r="PIU13" s="86"/>
      <c r="PIV13" s="85"/>
      <c r="PIW13" s="83"/>
      <c r="PIX13" s="83"/>
      <c r="PIY13" s="83"/>
      <c r="PIZ13" s="84"/>
      <c r="PJA13" s="83"/>
      <c r="PJB13" s="83"/>
      <c r="PJC13" s="83"/>
      <c r="PJD13" s="83"/>
      <c r="PJE13" s="85"/>
      <c r="PJF13" s="85"/>
      <c r="PJG13" s="85"/>
      <c r="PJH13" s="86"/>
      <c r="PJI13" s="85"/>
      <c r="PJJ13" s="83"/>
      <c r="PJK13" s="83"/>
      <c r="PJL13" s="83"/>
      <c r="PJM13" s="84"/>
      <c r="PJN13" s="83"/>
      <c r="PJO13" s="83"/>
      <c r="PJP13" s="83"/>
      <c r="PJQ13" s="83"/>
      <c r="PJR13" s="85"/>
      <c r="PJS13" s="85"/>
      <c r="PJT13" s="85"/>
      <c r="PJU13" s="86"/>
      <c r="PJV13" s="85"/>
      <c r="PJW13" s="83"/>
      <c r="PJX13" s="83"/>
      <c r="PJY13" s="83"/>
      <c r="PJZ13" s="84"/>
      <c r="PKA13" s="83"/>
      <c r="PKB13" s="83"/>
      <c r="PKC13" s="83"/>
      <c r="PKD13" s="83"/>
      <c r="PKE13" s="85"/>
      <c r="PKF13" s="85"/>
      <c r="PKG13" s="85"/>
      <c r="PKH13" s="86"/>
      <c r="PKI13" s="85"/>
      <c r="PKJ13" s="83"/>
      <c r="PKK13" s="83"/>
      <c r="PKL13" s="83"/>
      <c r="PKM13" s="84"/>
      <c r="PKN13" s="83"/>
      <c r="PKO13" s="83"/>
      <c r="PKP13" s="83"/>
      <c r="PKQ13" s="83"/>
      <c r="PKR13" s="85"/>
      <c r="PKS13" s="85"/>
      <c r="PKT13" s="85"/>
      <c r="PKU13" s="86"/>
      <c r="PKV13" s="85"/>
      <c r="PKW13" s="83"/>
      <c r="PKX13" s="83"/>
      <c r="PKY13" s="83"/>
      <c r="PKZ13" s="84"/>
      <c r="PLA13" s="83"/>
      <c r="PLB13" s="83"/>
      <c r="PLC13" s="83"/>
      <c r="PLD13" s="83"/>
      <c r="PLE13" s="85"/>
      <c r="PLF13" s="85"/>
      <c r="PLG13" s="85"/>
      <c r="PLH13" s="86"/>
      <c r="PLI13" s="85"/>
      <c r="PLJ13" s="83"/>
      <c r="PLK13" s="83"/>
      <c r="PLL13" s="83"/>
      <c r="PLM13" s="84"/>
      <c r="PLN13" s="83"/>
      <c r="PLO13" s="83"/>
      <c r="PLP13" s="83"/>
      <c r="PLQ13" s="83"/>
      <c r="PLR13" s="85"/>
      <c r="PLS13" s="85"/>
      <c r="PLT13" s="85"/>
      <c r="PLU13" s="86"/>
      <c r="PLV13" s="85"/>
      <c r="PLW13" s="83"/>
      <c r="PLX13" s="83"/>
      <c r="PLY13" s="83"/>
      <c r="PLZ13" s="84"/>
      <c r="PMA13" s="83"/>
      <c r="PMB13" s="83"/>
      <c r="PMC13" s="83"/>
      <c r="PMD13" s="83"/>
      <c r="PME13" s="85"/>
      <c r="PMF13" s="85"/>
      <c r="PMG13" s="85"/>
      <c r="PMH13" s="86"/>
      <c r="PMI13" s="85"/>
      <c r="PMJ13" s="83"/>
      <c r="PMK13" s="83"/>
      <c r="PML13" s="83"/>
      <c r="PMM13" s="84"/>
      <c r="PMN13" s="83"/>
      <c r="PMO13" s="83"/>
      <c r="PMP13" s="83"/>
      <c r="PMQ13" s="83"/>
      <c r="PMR13" s="85"/>
      <c r="PMS13" s="85"/>
      <c r="PMT13" s="85"/>
      <c r="PMU13" s="86"/>
      <c r="PMV13" s="85"/>
      <c r="PMW13" s="83"/>
      <c r="PMX13" s="83"/>
      <c r="PMY13" s="83"/>
      <c r="PMZ13" s="84"/>
      <c r="PNA13" s="83"/>
      <c r="PNB13" s="83"/>
      <c r="PNC13" s="83"/>
      <c r="PND13" s="83"/>
      <c r="PNE13" s="85"/>
      <c r="PNF13" s="85"/>
      <c r="PNG13" s="85"/>
      <c r="PNH13" s="86"/>
      <c r="PNI13" s="85"/>
      <c r="PNJ13" s="83"/>
      <c r="PNK13" s="83"/>
      <c r="PNL13" s="83"/>
      <c r="PNM13" s="84"/>
      <c r="PNN13" s="83"/>
      <c r="PNO13" s="83"/>
      <c r="PNP13" s="83"/>
      <c r="PNQ13" s="83"/>
      <c r="PNR13" s="85"/>
      <c r="PNS13" s="85"/>
      <c r="PNT13" s="85"/>
      <c r="PNU13" s="86"/>
      <c r="PNV13" s="85"/>
      <c r="PNW13" s="83"/>
      <c r="PNX13" s="83"/>
      <c r="PNY13" s="83"/>
      <c r="PNZ13" s="84"/>
      <c r="POA13" s="83"/>
      <c r="POB13" s="83"/>
      <c r="POC13" s="83"/>
      <c r="POD13" s="83"/>
      <c r="POE13" s="85"/>
      <c r="POF13" s="85"/>
      <c r="POG13" s="85"/>
      <c r="POH13" s="86"/>
      <c r="POI13" s="85"/>
      <c r="POJ13" s="83"/>
      <c r="POK13" s="83"/>
      <c r="POL13" s="83"/>
      <c r="POM13" s="84"/>
      <c r="PON13" s="83"/>
      <c r="POO13" s="83"/>
      <c r="POP13" s="83"/>
      <c r="POQ13" s="83"/>
      <c r="POR13" s="85"/>
      <c r="POS13" s="85"/>
      <c r="POT13" s="85"/>
      <c r="POU13" s="86"/>
      <c r="POV13" s="85"/>
      <c r="POW13" s="83"/>
      <c r="POX13" s="83"/>
      <c r="POY13" s="83"/>
      <c r="POZ13" s="84"/>
      <c r="PPA13" s="83"/>
      <c r="PPB13" s="83"/>
      <c r="PPC13" s="83"/>
      <c r="PPD13" s="83"/>
      <c r="PPE13" s="85"/>
      <c r="PPF13" s="85"/>
      <c r="PPG13" s="85"/>
      <c r="PPH13" s="86"/>
      <c r="PPI13" s="85"/>
      <c r="PPJ13" s="83"/>
      <c r="PPK13" s="83"/>
      <c r="PPL13" s="83"/>
      <c r="PPM13" s="84"/>
      <c r="PPN13" s="83"/>
      <c r="PPO13" s="83"/>
      <c r="PPP13" s="83"/>
      <c r="PPQ13" s="83"/>
      <c r="PPR13" s="85"/>
      <c r="PPS13" s="85"/>
      <c r="PPT13" s="85"/>
      <c r="PPU13" s="86"/>
      <c r="PPV13" s="85"/>
      <c r="PPW13" s="83"/>
      <c r="PPX13" s="83"/>
      <c r="PPY13" s="83"/>
      <c r="PPZ13" s="84"/>
      <c r="PQA13" s="83"/>
      <c r="PQB13" s="83"/>
      <c r="PQC13" s="83"/>
      <c r="PQD13" s="83"/>
      <c r="PQE13" s="85"/>
      <c r="PQF13" s="85"/>
      <c r="PQG13" s="85"/>
      <c r="PQH13" s="86"/>
      <c r="PQI13" s="85"/>
      <c r="PQJ13" s="83"/>
      <c r="PQK13" s="83"/>
      <c r="PQL13" s="83"/>
      <c r="PQM13" s="84"/>
      <c r="PQN13" s="83"/>
      <c r="PQO13" s="83"/>
      <c r="PQP13" s="83"/>
      <c r="PQQ13" s="83"/>
      <c r="PQR13" s="85"/>
      <c r="PQS13" s="85"/>
      <c r="PQT13" s="85"/>
      <c r="PQU13" s="86"/>
      <c r="PQV13" s="85"/>
      <c r="PQW13" s="83"/>
      <c r="PQX13" s="83"/>
      <c r="PQY13" s="83"/>
      <c r="PQZ13" s="84"/>
      <c r="PRA13" s="83"/>
      <c r="PRB13" s="83"/>
      <c r="PRC13" s="83"/>
      <c r="PRD13" s="83"/>
      <c r="PRE13" s="85"/>
      <c r="PRF13" s="85"/>
      <c r="PRG13" s="85"/>
      <c r="PRH13" s="86"/>
      <c r="PRI13" s="85"/>
      <c r="PRJ13" s="83"/>
      <c r="PRK13" s="83"/>
      <c r="PRL13" s="83"/>
      <c r="PRM13" s="84"/>
      <c r="PRN13" s="83"/>
      <c r="PRO13" s="83"/>
      <c r="PRP13" s="83"/>
      <c r="PRQ13" s="83"/>
      <c r="PRR13" s="85"/>
      <c r="PRS13" s="85"/>
      <c r="PRT13" s="85"/>
      <c r="PRU13" s="86"/>
      <c r="PRV13" s="85"/>
      <c r="PRW13" s="83"/>
      <c r="PRX13" s="83"/>
      <c r="PRY13" s="83"/>
      <c r="PRZ13" s="84"/>
      <c r="PSA13" s="83"/>
      <c r="PSB13" s="83"/>
      <c r="PSC13" s="83"/>
      <c r="PSD13" s="83"/>
      <c r="PSE13" s="85"/>
      <c r="PSF13" s="85"/>
      <c r="PSG13" s="85"/>
      <c r="PSH13" s="86"/>
      <c r="PSI13" s="85"/>
      <c r="PSJ13" s="83"/>
      <c r="PSK13" s="83"/>
      <c r="PSL13" s="83"/>
      <c r="PSM13" s="84"/>
      <c r="PSN13" s="83"/>
      <c r="PSO13" s="83"/>
      <c r="PSP13" s="83"/>
      <c r="PSQ13" s="83"/>
      <c r="PSR13" s="85"/>
      <c r="PSS13" s="85"/>
      <c r="PST13" s="85"/>
      <c r="PSU13" s="86"/>
      <c r="PSV13" s="85"/>
      <c r="PSW13" s="83"/>
      <c r="PSX13" s="83"/>
      <c r="PSY13" s="83"/>
      <c r="PSZ13" s="84"/>
      <c r="PTA13" s="83"/>
      <c r="PTB13" s="83"/>
      <c r="PTC13" s="83"/>
      <c r="PTD13" s="83"/>
      <c r="PTE13" s="85"/>
      <c r="PTF13" s="85"/>
      <c r="PTG13" s="85"/>
      <c r="PTH13" s="86"/>
      <c r="PTI13" s="85"/>
      <c r="PTJ13" s="83"/>
      <c r="PTK13" s="83"/>
      <c r="PTL13" s="83"/>
      <c r="PTM13" s="84"/>
      <c r="PTN13" s="83"/>
      <c r="PTO13" s="83"/>
      <c r="PTP13" s="83"/>
      <c r="PTQ13" s="83"/>
      <c r="PTR13" s="85"/>
      <c r="PTS13" s="85"/>
      <c r="PTT13" s="85"/>
      <c r="PTU13" s="86"/>
      <c r="PTV13" s="85"/>
      <c r="PTW13" s="83"/>
      <c r="PTX13" s="83"/>
      <c r="PTY13" s="83"/>
      <c r="PTZ13" s="84"/>
      <c r="PUA13" s="83"/>
      <c r="PUB13" s="83"/>
      <c r="PUC13" s="83"/>
      <c r="PUD13" s="83"/>
      <c r="PUE13" s="85"/>
      <c r="PUF13" s="85"/>
      <c r="PUG13" s="85"/>
      <c r="PUH13" s="86"/>
      <c r="PUI13" s="85"/>
      <c r="PUJ13" s="83"/>
      <c r="PUK13" s="83"/>
      <c r="PUL13" s="83"/>
      <c r="PUM13" s="84"/>
      <c r="PUN13" s="83"/>
      <c r="PUO13" s="83"/>
      <c r="PUP13" s="83"/>
      <c r="PUQ13" s="83"/>
      <c r="PUR13" s="85"/>
      <c r="PUS13" s="85"/>
      <c r="PUT13" s="85"/>
      <c r="PUU13" s="86"/>
      <c r="PUV13" s="85"/>
      <c r="PUW13" s="83"/>
      <c r="PUX13" s="83"/>
      <c r="PUY13" s="83"/>
      <c r="PUZ13" s="84"/>
      <c r="PVA13" s="83"/>
      <c r="PVB13" s="83"/>
      <c r="PVC13" s="83"/>
      <c r="PVD13" s="83"/>
      <c r="PVE13" s="85"/>
      <c r="PVF13" s="85"/>
      <c r="PVG13" s="85"/>
      <c r="PVH13" s="86"/>
      <c r="PVI13" s="85"/>
      <c r="PVJ13" s="83"/>
      <c r="PVK13" s="83"/>
      <c r="PVL13" s="83"/>
      <c r="PVM13" s="84"/>
      <c r="PVN13" s="83"/>
      <c r="PVO13" s="83"/>
      <c r="PVP13" s="83"/>
      <c r="PVQ13" s="83"/>
      <c r="PVR13" s="85"/>
      <c r="PVS13" s="85"/>
      <c r="PVT13" s="85"/>
      <c r="PVU13" s="86"/>
      <c r="PVV13" s="85"/>
      <c r="PVW13" s="83"/>
      <c r="PVX13" s="83"/>
      <c r="PVY13" s="83"/>
      <c r="PVZ13" s="84"/>
      <c r="PWA13" s="83"/>
      <c r="PWB13" s="83"/>
      <c r="PWC13" s="83"/>
      <c r="PWD13" s="83"/>
      <c r="PWE13" s="85"/>
      <c r="PWF13" s="85"/>
      <c r="PWG13" s="85"/>
      <c r="PWH13" s="86"/>
      <c r="PWI13" s="85"/>
      <c r="PWJ13" s="83"/>
      <c r="PWK13" s="83"/>
      <c r="PWL13" s="83"/>
      <c r="PWM13" s="84"/>
      <c r="PWN13" s="83"/>
      <c r="PWO13" s="83"/>
      <c r="PWP13" s="83"/>
      <c r="PWQ13" s="83"/>
      <c r="PWR13" s="85"/>
      <c r="PWS13" s="85"/>
      <c r="PWT13" s="85"/>
      <c r="PWU13" s="86"/>
      <c r="PWV13" s="85"/>
      <c r="PWW13" s="83"/>
      <c r="PWX13" s="83"/>
      <c r="PWY13" s="83"/>
      <c r="PWZ13" s="84"/>
      <c r="PXA13" s="83"/>
      <c r="PXB13" s="83"/>
      <c r="PXC13" s="83"/>
      <c r="PXD13" s="83"/>
      <c r="PXE13" s="85"/>
      <c r="PXF13" s="85"/>
      <c r="PXG13" s="85"/>
      <c r="PXH13" s="86"/>
      <c r="PXI13" s="85"/>
      <c r="PXJ13" s="83"/>
      <c r="PXK13" s="83"/>
      <c r="PXL13" s="83"/>
      <c r="PXM13" s="84"/>
      <c r="PXN13" s="83"/>
      <c r="PXO13" s="83"/>
      <c r="PXP13" s="83"/>
      <c r="PXQ13" s="83"/>
      <c r="PXR13" s="85"/>
      <c r="PXS13" s="85"/>
      <c r="PXT13" s="85"/>
      <c r="PXU13" s="86"/>
      <c r="PXV13" s="85"/>
      <c r="PXW13" s="83"/>
      <c r="PXX13" s="83"/>
      <c r="PXY13" s="83"/>
      <c r="PXZ13" s="84"/>
      <c r="PYA13" s="83"/>
      <c r="PYB13" s="83"/>
      <c r="PYC13" s="83"/>
      <c r="PYD13" s="83"/>
      <c r="PYE13" s="85"/>
      <c r="PYF13" s="85"/>
      <c r="PYG13" s="85"/>
      <c r="PYH13" s="86"/>
      <c r="PYI13" s="85"/>
      <c r="PYJ13" s="83"/>
      <c r="PYK13" s="83"/>
      <c r="PYL13" s="83"/>
      <c r="PYM13" s="84"/>
      <c r="PYN13" s="83"/>
      <c r="PYO13" s="83"/>
      <c r="PYP13" s="83"/>
      <c r="PYQ13" s="83"/>
      <c r="PYR13" s="85"/>
      <c r="PYS13" s="85"/>
      <c r="PYT13" s="85"/>
      <c r="PYU13" s="86"/>
      <c r="PYV13" s="85"/>
      <c r="PYW13" s="83"/>
      <c r="PYX13" s="83"/>
      <c r="PYY13" s="83"/>
      <c r="PYZ13" s="84"/>
      <c r="PZA13" s="83"/>
      <c r="PZB13" s="83"/>
      <c r="PZC13" s="83"/>
      <c r="PZD13" s="83"/>
      <c r="PZE13" s="85"/>
      <c r="PZF13" s="85"/>
      <c r="PZG13" s="85"/>
      <c r="PZH13" s="86"/>
      <c r="PZI13" s="85"/>
      <c r="PZJ13" s="83"/>
      <c r="PZK13" s="83"/>
      <c r="PZL13" s="83"/>
      <c r="PZM13" s="84"/>
      <c r="PZN13" s="83"/>
      <c r="PZO13" s="83"/>
      <c r="PZP13" s="83"/>
      <c r="PZQ13" s="83"/>
      <c r="PZR13" s="85"/>
      <c r="PZS13" s="85"/>
      <c r="PZT13" s="85"/>
      <c r="PZU13" s="86"/>
      <c r="PZV13" s="85"/>
      <c r="PZW13" s="83"/>
      <c r="PZX13" s="83"/>
      <c r="PZY13" s="83"/>
      <c r="PZZ13" s="84"/>
      <c r="QAA13" s="83"/>
      <c r="QAB13" s="83"/>
      <c r="QAC13" s="83"/>
      <c r="QAD13" s="83"/>
      <c r="QAE13" s="85"/>
      <c r="QAF13" s="85"/>
      <c r="QAG13" s="85"/>
      <c r="QAH13" s="86"/>
      <c r="QAI13" s="85"/>
      <c r="QAJ13" s="83"/>
      <c r="QAK13" s="83"/>
      <c r="QAL13" s="83"/>
      <c r="QAM13" s="84"/>
      <c r="QAN13" s="83"/>
      <c r="QAO13" s="83"/>
      <c r="QAP13" s="83"/>
      <c r="QAQ13" s="83"/>
      <c r="QAR13" s="85"/>
      <c r="QAS13" s="85"/>
      <c r="QAT13" s="85"/>
      <c r="QAU13" s="86"/>
      <c r="QAV13" s="85"/>
      <c r="QAW13" s="83"/>
      <c r="QAX13" s="83"/>
      <c r="QAY13" s="83"/>
      <c r="QAZ13" s="84"/>
      <c r="QBA13" s="83"/>
      <c r="QBB13" s="83"/>
      <c r="QBC13" s="83"/>
      <c r="QBD13" s="83"/>
      <c r="QBE13" s="85"/>
      <c r="QBF13" s="85"/>
      <c r="QBG13" s="85"/>
      <c r="QBH13" s="86"/>
      <c r="QBI13" s="85"/>
      <c r="QBJ13" s="83"/>
      <c r="QBK13" s="83"/>
      <c r="QBL13" s="83"/>
      <c r="QBM13" s="84"/>
      <c r="QBN13" s="83"/>
      <c r="QBO13" s="83"/>
      <c r="QBP13" s="83"/>
      <c r="QBQ13" s="83"/>
      <c r="QBR13" s="85"/>
      <c r="QBS13" s="85"/>
      <c r="QBT13" s="85"/>
      <c r="QBU13" s="86"/>
      <c r="QBV13" s="85"/>
      <c r="QBW13" s="83"/>
      <c r="QBX13" s="83"/>
      <c r="QBY13" s="83"/>
      <c r="QBZ13" s="84"/>
      <c r="QCA13" s="83"/>
      <c r="QCB13" s="83"/>
      <c r="QCC13" s="83"/>
      <c r="QCD13" s="83"/>
      <c r="QCE13" s="85"/>
      <c r="QCF13" s="85"/>
      <c r="QCG13" s="85"/>
      <c r="QCH13" s="86"/>
      <c r="QCI13" s="85"/>
      <c r="QCJ13" s="83"/>
      <c r="QCK13" s="83"/>
      <c r="QCL13" s="83"/>
      <c r="QCM13" s="84"/>
      <c r="QCN13" s="83"/>
      <c r="QCO13" s="83"/>
      <c r="QCP13" s="83"/>
      <c r="QCQ13" s="83"/>
      <c r="QCR13" s="85"/>
      <c r="QCS13" s="85"/>
      <c r="QCT13" s="85"/>
      <c r="QCU13" s="86"/>
      <c r="QCV13" s="85"/>
      <c r="QCW13" s="83"/>
      <c r="QCX13" s="83"/>
      <c r="QCY13" s="83"/>
      <c r="QCZ13" s="84"/>
      <c r="QDA13" s="83"/>
      <c r="QDB13" s="83"/>
      <c r="QDC13" s="83"/>
      <c r="QDD13" s="83"/>
      <c r="QDE13" s="85"/>
      <c r="QDF13" s="85"/>
      <c r="QDG13" s="85"/>
      <c r="QDH13" s="86"/>
      <c r="QDI13" s="85"/>
      <c r="QDJ13" s="83"/>
      <c r="QDK13" s="83"/>
      <c r="QDL13" s="83"/>
      <c r="QDM13" s="84"/>
      <c r="QDN13" s="83"/>
      <c r="QDO13" s="83"/>
      <c r="QDP13" s="83"/>
      <c r="QDQ13" s="83"/>
      <c r="QDR13" s="85"/>
      <c r="QDS13" s="85"/>
      <c r="QDT13" s="85"/>
      <c r="QDU13" s="86"/>
      <c r="QDV13" s="85"/>
      <c r="QDW13" s="83"/>
      <c r="QDX13" s="83"/>
      <c r="QDY13" s="83"/>
      <c r="QDZ13" s="84"/>
      <c r="QEA13" s="83"/>
      <c r="QEB13" s="83"/>
      <c r="QEC13" s="83"/>
      <c r="QED13" s="83"/>
      <c r="QEE13" s="85"/>
      <c r="QEF13" s="85"/>
      <c r="QEG13" s="85"/>
      <c r="QEH13" s="86"/>
      <c r="QEI13" s="85"/>
      <c r="QEJ13" s="83"/>
      <c r="QEK13" s="83"/>
      <c r="QEL13" s="83"/>
      <c r="QEM13" s="84"/>
      <c r="QEN13" s="83"/>
      <c r="QEO13" s="83"/>
      <c r="QEP13" s="83"/>
      <c r="QEQ13" s="83"/>
      <c r="QER13" s="85"/>
      <c r="QES13" s="85"/>
      <c r="QET13" s="85"/>
      <c r="QEU13" s="86"/>
      <c r="QEV13" s="85"/>
      <c r="QEW13" s="83"/>
      <c r="QEX13" s="83"/>
      <c r="QEY13" s="83"/>
      <c r="QEZ13" s="84"/>
      <c r="QFA13" s="83"/>
      <c r="QFB13" s="83"/>
      <c r="QFC13" s="83"/>
      <c r="QFD13" s="83"/>
      <c r="QFE13" s="85"/>
      <c r="QFF13" s="85"/>
      <c r="QFG13" s="85"/>
      <c r="QFH13" s="86"/>
      <c r="QFI13" s="85"/>
      <c r="QFJ13" s="83"/>
      <c r="QFK13" s="83"/>
      <c r="QFL13" s="83"/>
      <c r="QFM13" s="84"/>
      <c r="QFN13" s="83"/>
      <c r="QFO13" s="83"/>
      <c r="QFP13" s="83"/>
      <c r="QFQ13" s="83"/>
      <c r="QFR13" s="85"/>
      <c r="QFS13" s="85"/>
      <c r="QFT13" s="85"/>
      <c r="QFU13" s="86"/>
      <c r="QFV13" s="85"/>
      <c r="QFW13" s="83"/>
      <c r="QFX13" s="83"/>
      <c r="QFY13" s="83"/>
      <c r="QFZ13" s="84"/>
      <c r="QGA13" s="83"/>
      <c r="QGB13" s="83"/>
      <c r="QGC13" s="83"/>
      <c r="QGD13" s="83"/>
      <c r="QGE13" s="85"/>
      <c r="QGF13" s="85"/>
      <c r="QGG13" s="85"/>
      <c r="QGH13" s="86"/>
      <c r="QGI13" s="85"/>
      <c r="QGJ13" s="83"/>
      <c r="QGK13" s="83"/>
      <c r="QGL13" s="83"/>
      <c r="QGM13" s="84"/>
      <c r="QGN13" s="83"/>
      <c r="QGO13" s="83"/>
      <c r="QGP13" s="83"/>
      <c r="QGQ13" s="83"/>
      <c r="QGR13" s="85"/>
      <c r="QGS13" s="85"/>
      <c r="QGT13" s="85"/>
      <c r="QGU13" s="86"/>
      <c r="QGV13" s="85"/>
      <c r="QGW13" s="83"/>
      <c r="QGX13" s="83"/>
      <c r="QGY13" s="83"/>
      <c r="QGZ13" s="84"/>
      <c r="QHA13" s="83"/>
      <c r="QHB13" s="83"/>
      <c r="QHC13" s="83"/>
      <c r="QHD13" s="83"/>
      <c r="QHE13" s="85"/>
      <c r="QHF13" s="85"/>
      <c r="QHG13" s="85"/>
      <c r="QHH13" s="86"/>
      <c r="QHI13" s="85"/>
      <c r="QHJ13" s="83"/>
      <c r="QHK13" s="83"/>
      <c r="QHL13" s="83"/>
      <c r="QHM13" s="84"/>
      <c r="QHN13" s="83"/>
      <c r="QHO13" s="83"/>
      <c r="QHP13" s="83"/>
      <c r="QHQ13" s="83"/>
      <c r="QHR13" s="85"/>
      <c r="QHS13" s="85"/>
      <c r="QHT13" s="85"/>
      <c r="QHU13" s="86"/>
      <c r="QHV13" s="85"/>
      <c r="QHW13" s="83"/>
      <c r="QHX13" s="83"/>
      <c r="QHY13" s="83"/>
      <c r="QHZ13" s="84"/>
      <c r="QIA13" s="83"/>
      <c r="QIB13" s="83"/>
      <c r="QIC13" s="83"/>
      <c r="QID13" s="83"/>
      <c r="QIE13" s="85"/>
      <c r="QIF13" s="85"/>
      <c r="QIG13" s="85"/>
      <c r="QIH13" s="86"/>
      <c r="QII13" s="85"/>
      <c r="QIJ13" s="83"/>
      <c r="QIK13" s="83"/>
      <c r="QIL13" s="83"/>
      <c r="QIM13" s="84"/>
      <c r="QIN13" s="83"/>
      <c r="QIO13" s="83"/>
      <c r="QIP13" s="83"/>
      <c r="QIQ13" s="83"/>
      <c r="QIR13" s="85"/>
      <c r="QIS13" s="85"/>
      <c r="QIT13" s="85"/>
      <c r="QIU13" s="86"/>
      <c r="QIV13" s="85"/>
      <c r="QIW13" s="83"/>
      <c r="QIX13" s="83"/>
      <c r="QIY13" s="83"/>
      <c r="QIZ13" s="84"/>
      <c r="QJA13" s="83"/>
      <c r="QJB13" s="83"/>
      <c r="QJC13" s="83"/>
      <c r="QJD13" s="83"/>
      <c r="QJE13" s="85"/>
      <c r="QJF13" s="85"/>
      <c r="QJG13" s="85"/>
      <c r="QJH13" s="86"/>
      <c r="QJI13" s="85"/>
      <c r="QJJ13" s="83"/>
      <c r="QJK13" s="83"/>
      <c r="QJL13" s="83"/>
      <c r="QJM13" s="84"/>
      <c r="QJN13" s="83"/>
      <c r="QJO13" s="83"/>
      <c r="QJP13" s="83"/>
      <c r="QJQ13" s="83"/>
      <c r="QJR13" s="85"/>
      <c r="QJS13" s="85"/>
      <c r="QJT13" s="85"/>
      <c r="QJU13" s="86"/>
      <c r="QJV13" s="85"/>
      <c r="QJW13" s="83"/>
      <c r="QJX13" s="83"/>
      <c r="QJY13" s="83"/>
      <c r="QJZ13" s="84"/>
      <c r="QKA13" s="83"/>
      <c r="QKB13" s="83"/>
      <c r="QKC13" s="83"/>
      <c r="QKD13" s="83"/>
      <c r="QKE13" s="85"/>
      <c r="QKF13" s="85"/>
      <c r="QKG13" s="85"/>
      <c r="QKH13" s="86"/>
      <c r="QKI13" s="85"/>
      <c r="QKJ13" s="83"/>
      <c r="QKK13" s="83"/>
      <c r="QKL13" s="83"/>
      <c r="QKM13" s="84"/>
      <c r="QKN13" s="83"/>
      <c r="QKO13" s="83"/>
      <c r="QKP13" s="83"/>
      <c r="QKQ13" s="83"/>
      <c r="QKR13" s="85"/>
      <c r="QKS13" s="85"/>
      <c r="QKT13" s="85"/>
      <c r="QKU13" s="86"/>
      <c r="QKV13" s="85"/>
      <c r="QKW13" s="83"/>
      <c r="QKX13" s="83"/>
      <c r="QKY13" s="83"/>
      <c r="QKZ13" s="84"/>
      <c r="QLA13" s="83"/>
      <c r="QLB13" s="83"/>
      <c r="QLC13" s="83"/>
      <c r="QLD13" s="83"/>
      <c r="QLE13" s="85"/>
      <c r="QLF13" s="85"/>
      <c r="QLG13" s="85"/>
      <c r="QLH13" s="86"/>
      <c r="QLI13" s="85"/>
      <c r="QLJ13" s="83"/>
      <c r="QLK13" s="83"/>
      <c r="QLL13" s="83"/>
      <c r="QLM13" s="84"/>
      <c r="QLN13" s="83"/>
      <c r="QLO13" s="83"/>
      <c r="QLP13" s="83"/>
      <c r="QLQ13" s="83"/>
      <c r="QLR13" s="85"/>
      <c r="QLS13" s="85"/>
      <c r="QLT13" s="85"/>
      <c r="QLU13" s="86"/>
      <c r="QLV13" s="85"/>
      <c r="QLW13" s="83"/>
      <c r="QLX13" s="83"/>
      <c r="QLY13" s="83"/>
      <c r="QLZ13" s="84"/>
      <c r="QMA13" s="83"/>
      <c r="QMB13" s="83"/>
      <c r="QMC13" s="83"/>
      <c r="QMD13" s="83"/>
      <c r="QME13" s="85"/>
      <c r="QMF13" s="85"/>
      <c r="QMG13" s="85"/>
      <c r="QMH13" s="86"/>
      <c r="QMI13" s="85"/>
      <c r="QMJ13" s="83"/>
      <c r="QMK13" s="83"/>
      <c r="QML13" s="83"/>
      <c r="QMM13" s="84"/>
      <c r="QMN13" s="83"/>
      <c r="QMO13" s="83"/>
      <c r="QMP13" s="83"/>
      <c r="QMQ13" s="83"/>
      <c r="QMR13" s="85"/>
      <c r="QMS13" s="85"/>
      <c r="QMT13" s="85"/>
      <c r="QMU13" s="86"/>
      <c r="QMV13" s="85"/>
      <c r="QMW13" s="83"/>
      <c r="QMX13" s="83"/>
      <c r="QMY13" s="83"/>
      <c r="QMZ13" s="84"/>
      <c r="QNA13" s="83"/>
      <c r="QNB13" s="83"/>
      <c r="QNC13" s="83"/>
      <c r="QND13" s="83"/>
      <c r="QNE13" s="85"/>
      <c r="QNF13" s="85"/>
      <c r="QNG13" s="85"/>
      <c r="QNH13" s="86"/>
      <c r="QNI13" s="85"/>
      <c r="QNJ13" s="83"/>
      <c r="QNK13" s="83"/>
      <c r="QNL13" s="83"/>
      <c r="QNM13" s="84"/>
      <c r="QNN13" s="83"/>
      <c r="QNO13" s="83"/>
      <c r="QNP13" s="83"/>
      <c r="QNQ13" s="83"/>
      <c r="QNR13" s="85"/>
      <c r="QNS13" s="85"/>
      <c r="QNT13" s="85"/>
      <c r="QNU13" s="86"/>
      <c r="QNV13" s="85"/>
      <c r="QNW13" s="83"/>
      <c r="QNX13" s="83"/>
      <c r="QNY13" s="83"/>
      <c r="QNZ13" s="84"/>
      <c r="QOA13" s="83"/>
      <c r="QOB13" s="83"/>
      <c r="QOC13" s="83"/>
      <c r="QOD13" s="83"/>
      <c r="QOE13" s="85"/>
      <c r="QOF13" s="85"/>
      <c r="QOG13" s="85"/>
      <c r="QOH13" s="86"/>
      <c r="QOI13" s="85"/>
      <c r="QOJ13" s="83"/>
      <c r="QOK13" s="83"/>
      <c r="QOL13" s="83"/>
      <c r="QOM13" s="84"/>
      <c r="QON13" s="83"/>
      <c r="QOO13" s="83"/>
      <c r="QOP13" s="83"/>
      <c r="QOQ13" s="83"/>
      <c r="QOR13" s="85"/>
      <c r="QOS13" s="85"/>
      <c r="QOT13" s="85"/>
      <c r="QOU13" s="86"/>
      <c r="QOV13" s="85"/>
      <c r="QOW13" s="83"/>
      <c r="QOX13" s="83"/>
      <c r="QOY13" s="83"/>
      <c r="QOZ13" s="84"/>
      <c r="QPA13" s="83"/>
      <c r="QPB13" s="83"/>
      <c r="QPC13" s="83"/>
      <c r="QPD13" s="83"/>
      <c r="QPE13" s="85"/>
      <c r="QPF13" s="85"/>
      <c r="QPG13" s="85"/>
      <c r="QPH13" s="86"/>
      <c r="QPI13" s="85"/>
      <c r="QPJ13" s="83"/>
      <c r="QPK13" s="83"/>
      <c r="QPL13" s="83"/>
      <c r="QPM13" s="84"/>
      <c r="QPN13" s="83"/>
      <c r="QPO13" s="83"/>
      <c r="QPP13" s="83"/>
      <c r="QPQ13" s="83"/>
      <c r="QPR13" s="85"/>
      <c r="QPS13" s="85"/>
      <c r="QPT13" s="85"/>
      <c r="QPU13" s="86"/>
      <c r="QPV13" s="85"/>
      <c r="QPW13" s="83"/>
      <c r="QPX13" s="83"/>
      <c r="QPY13" s="83"/>
      <c r="QPZ13" s="84"/>
      <c r="QQA13" s="83"/>
      <c r="QQB13" s="83"/>
      <c r="QQC13" s="83"/>
      <c r="QQD13" s="83"/>
      <c r="QQE13" s="85"/>
      <c r="QQF13" s="85"/>
      <c r="QQG13" s="85"/>
      <c r="QQH13" s="86"/>
      <c r="QQI13" s="85"/>
      <c r="QQJ13" s="83"/>
      <c r="QQK13" s="83"/>
      <c r="QQL13" s="83"/>
      <c r="QQM13" s="84"/>
      <c r="QQN13" s="83"/>
      <c r="QQO13" s="83"/>
      <c r="QQP13" s="83"/>
      <c r="QQQ13" s="83"/>
      <c r="QQR13" s="85"/>
      <c r="QQS13" s="85"/>
      <c r="QQT13" s="85"/>
      <c r="QQU13" s="86"/>
      <c r="QQV13" s="85"/>
      <c r="QQW13" s="83"/>
      <c r="QQX13" s="83"/>
      <c r="QQY13" s="83"/>
      <c r="QQZ13" s="84"/>
      <c r="QRA13" s="83"/>
      <c r="QRB13" s="83"/>
      <c r="QRC13" s="83"/>
      <c r="QRD13" s="83"/>
      <c r="QRE13" s="85"/>
      <c r="QRF13" s="85"/>
      <c r="QRG13" s="85"/>
      <c r="QRH13" s="86"/>
      <c r="QRI13" s="85"/>
      <c r="QRJ13" s="83"/>
      <c r="QRK13" s="83"/>
      <c r="QRL13" s="83"/>
      <c r="QRM13" s="84"/>
      <c r="QRN13" s="83"/>
      <c r="QRO13" s="83"/>
      <c r="QRP13" s="83"/>
      <c r="QRQ13" s="83"/>
      <c r="QRR13" s="85"/>
      <c r="QRS13" s="85"/>
      <c r="QRT13" s="85"/>
      <c r="QRU13" s="86"/>
      <c r="QRV13" s="85"/>
      <c r="QRW13" s="83"/>
      <c r="QRX13" s="83"/>
      <c r="QRY13" s="83"/>
      <c r="QRZ13" s="84"/>
      <c r="QSA13" s="83"/>
      <c r="QSB13" s="83"/>
      <c r="QSC13" s="83"/>
      <c r="QSD13" s="83"/>
      <c r="QSE13" s="85"/>
      <c r="QSF13" s="85"/>
      <c r="QSG13" s="85"/>
      <c r="QSH13" s="86"/>
      <c r="QSI13" s="85"/>
      <c r="QSJ13" s="83"/>
      <c r="QSK13" s="83"/>
      <c r="QSL13" s="83"/>
      <c r="QSM13" s="84"/>
      <c r="QSN13" s="83"/>
      <c r="QSO13" s="83"/>
      <c r="QSP13" s="83"/>
      <c r="QSQ13" s="83"/>
      <c r="QSR13" s="85"/>
      <c r="QSS13" s="85"/>
      <c r="QST13" s="85"/>
      <c r="QSU13" s="86"/>
      <c r="QSV13" s="85"/>
      <c r="QSW13" s="83"/>
      <c r="QSX13" s="83"/>
      <c r="QSY13" s="83"/>
      <c r="QSZ13" s="84"/>
      <c r="QTA13" s="83"/>
      <c r="QTB13" s="83"/>
      <c r="QTC13" s="83"/>
      <c r="QTD13" s="83"/>
      <c r="QTE13" s="85"/>
      <c r="QTF13" s="85"/>
      <c r="QTG13" s="85"/>
      <c r="QTH13" s="86"/>
      <c r="QTI13" s="85"/>
      <c r="QTJ13" s="83"/>
      <c r="QTK13" s="83"/>
      <c r="QTL13" s="83"/>
      <c r="QTM13" s="84"/>
      <c r="QTN13" s="83"/>
      <c r="QTO13" s="83"/>
      <c r="QTP13" s="83"/>
      <c r="QTQ13" s="83"/>
      <c r="QTR13" s="85"/>
      <c r="QTS13" s="85"/>
      <c r="QTT13" s="85"/>
      <c r="QTU13" s="86"/>
      <c r="QTV13" s="85"/>
      <c r="QTW13" s="83"/>
      <c r="QTX13" s="83"/>
      <c r="QTY13" s="83"/>
      <c r="QTZ13" s="84"/>
      <c r="QUA13" s="83"/>
      <c r="QUB13" s="83"/>
      <c r="QUC13" s="83"/>
      <c r="QUD13" s="83"/>
      <c r="QUE13" s="85"/>
      <c r="QUF13" s="85"/>
      <c r="QUG13" s="85"/>
      <c r="QUH13" s="86"/>
      <c r="QUI13" s="85"/>
      <c r="QUJ13" s="83"/>
      <c r="QUK13" s="83"/>
      <c r="QUL13" s="83"/>
      <c r="QUM13" s="84"/>
      <c r="QUN13" s="83"/>
      <c r="QUO13" s="83"/>
      <c r="QUP13" s="83"/>
      <c r="QUQ13" s="83"/>
      <c r="QUR13" s="85"/>
      <c r="QUS13" s="85"/>
      <c r="QUT13" s="85"/>
      <c r="QUU13" s="86"/>
      <c r="QUV13" s="85"/>
      <c r="QUW13" s="83"/>
      <c r="QUX13" s="83"/>
      <c r="QUY13" s="83"/>
      <c r="QUZ13" s="84"/>
      <c r="QVA13" s="83"/>
      <c r="QVB13" s="83"/>
      <c r="QVC13" s="83"/>
      <c r="QVD13" s="83"/>
      <c r="QVE13" s="85"/>
      <c r="QVF13" s="85"/>
      <c r="QVG13" s="85"/>
      <c r="QVH13" s="86"/>
      <c r="QVI13" s="85"/>
      <c r="QVJ13" s="83"/>
      <c r="QVK13" s="83"/>
      <c r="QVL13" s="83"/>
      <c r="QVM13" s="84"/>
      <c r="QVN13" s="83"/>
      <c r="QVO13" s="83"/>
      <c r="QVP13" s="83"/>
      <c r="QVQ13" s="83"/>
      <c r="QVR13" s="85"/>
      <c r="QVS13" s="85"/>
      <c r="QVT13" s="85"/>
      <c r="QVU13" s="86"/>
      <c r="QVV13" s="85"/>
      <c r="QVW13" s="83"/>
      <c r="QVX13" s="83"/>
      <c r="QVY13" s="83"/>
      <c r="QVZ13" s="84"/>
      <c r="QWA13" s="83"/>
      <c r="QWB13" s="83"/>
      <c r="QWC13" s="83"/>
      <c r="QWD13" s="83"/>
      <c r="QWE13" s="85"/>
      <c r="QWF13" s="85"/>
      <c r="QWG13" s="85"/>
      <c r="QWH13" s="86"/>
      <c r="QWI13" s="85"/>
      <c r="QWJ13" s="83"/>
      <c r="QWK13" s="83"/>
      <c r="QWL13" s="83"/>
      <c r="QWM13" s="84"/>
      <c r="QWN13" s="83"/>
      <c r="QWO13" s="83"/>
      <c r="QWP13" s="83"/>
      <c r="QWQ13" s="83"/>
      <c r="QWR13" s="85"/>
      <c r="QWS13" s="85"/>
      <c r="QWT13" s="85"/>
      <c r="QWU13" s="86"/>
      <c r="QWV13" s="85"/>
      <c r="QWW13" s="83"/>
      <c r="QWX13" s="83"/>
      <c r="QWY13" s="83"/>
      <c r="QWZ13" s="84"/>
      <c r="QXA13" s="83"/>
      <c r="QXB13" s="83"/>
      <c r="QXC13" s="83"/>
      <c r="QXD13" s="83"/>
      <c r="QXE13" s="85"/>
      <c r="QXF13" s="85"/>
      <c r="QXG13" s="85"/>
      <c r="QXH13" s="86"/>
      <c r="QXI13" s="85"/>
      <c r="QXJ13" s="83"/>
      <c r="QXK13" s="83"/>
      <c r="QXL13" s="83"/>
      <c r="QXM13" s="84"/>
      <c r="QXN13" s="83"/>
      <c r="QXO13" s="83"/>
      <c r="QXP13" s="83"/>
      <c r="QXQ13" s="83"/>
      <c r="QXR13" s="85"/>
      <c r="QXS13" s="85"/>
      <c r="QXT13" s="85"/>
      <c r="QXU13" s="86"/>
      <c r="QXV13" s="85"/>
      <c r="QXW13" s="83"/>
      <c r="QXX13" s="83"/>
      <c r="QXY13" s="83"/>
      <c r="QXZ13" s="84"/>
      <c r="QYA13" s="83"/>
      <c r="QYB13" s="83"/>
      <c r="QYC13" s="83"/>
      <c r="QYD13" s="83"/>
      <c r="QYE13" s="85"/>
      <c r="QYF13" s="85"/>
      <c r="QYG13" s="85"/>
      <c r="QYH13" s="86"/>
      <c r="QYI13" s="85"/>
      <c r="QYJ13" s="83"/>
      <c r="QYK13" s="83"/>
      <c r="QYL13" s="83"/>
      <c r="QYM13" s="84"/>
      <c r="QYN13" s="83"/>
      <c r="QYO13" s="83"/>
      <c r="QYP13" s="83"/>
      <c r="QYQ13" s="83"/>
      <c r="QYR13" s="85"/>
      <c r="QYS13" s="85"/>
      <c r="QYT13" s="85"/>
      <c r="QYU13" s="86"/>
      <c r="QYV13" s="85"/>
      <c r="QYW13" s="83"/>
      <c r="QYX13" s="83"/>
      <c r="QYY13" s="83"/>
      <c r="QYZ13" s="84"/>
      <c r="QZA13" s="83"/>
      <c r="QZB13" s="83"/>
      <c r="QZC13" s="83"/>
      <c r="QZD13" s="83"/>
      <c r="QZE13" s="85"/>
      <c r="QZF13" s="85"/>
      <c r="QZG13" s="85"/>
      <c r="QZH13" s="86"/>
      <c r="QZI13" s="85"/>
      <c r="QZJ13" s="83"/>
      <c r="QZK13" s="83"/>
      <c r="QZL13" s="83"/>
      <c r="QZM13" s="84"/>
      <c r="QZN13" s="83"/>
      <c r="QZO13" s="83"/>
      <c r="QZP13" s="83"/>
      <c r="QZQ13" s="83"/>
      <c r="QZR13" s="85"/>
      <c r="QZS13" s="85"/>
      <c r="QZT13" s="85"/>
      <c r="QZU13" s="86"/>
      <c r="QZV13" s="85"/>
      <c r="QZW13" s="83"/>
      <c r="QZX13" s="83"/>
      <c r="QZY13" s="83"/>
      <c r="QZZ13" s="84"/>
      <c r="RAA13" s="83"/>
      <c r="RAB13" s="83"/>
      <c r="RAC13" s="83"/>
      <c r="RAD13" s="83"/>
      <c r="RAE13" s="85"/>
      <c r="RAF13" s="85"/>
      <c r="RAG13" s="85"/>
      <c r="RAH13" s="86"/>
      <c r="RAI13" s="85"/>
      <c r="RAJ13" s="83"/>
      <c r="RAK13" s="83"/>
      <c r="RAL13" s="83"/>
      <c r="RAM13" s="84"/>
      <c r="RAN13" s="83"/>
      <c r="RAO13" s="83"/>
      <c r="RAP13" s="83"/>
      <c r="RAQ13" s="83"/>
      <c r="RAR13" s="85"/>
      <c r="RAS13" s="85"/>
      <c r="RAT13" s="85"/>
      <c r="RAU13" s="86"/>
      <c r="RAV13" s="85"/>
      <c r="RAW13" s="83"/>
      <c r="RAX13" s="83"/>
      <c r="RAY13" s="83"/>
      <c r="RAZ13" s="84"/>
      <c r="RBA13" s="83"/>
      <c r="RBB13" s="83"/>
      <c r="RBC13" s="83"/>
      <c r="RBD13" s="83"/>
      <c r="RBE13" s="85"/>
      <c r="RBF13" s="85"/>
      <c r="RBG13" s="85"/>
      <c r="RBH13" s="86"/>
      <c r="RBI13" s="85"/>
      <c r="RBJ13" s="83"/>
      <c r="RBK13" s="83"/>
      <c r="RBL13" s="83"/>
      <c r="RBM13" s="84"/>
      <c r="RBN13" s="83"/>
      <c r="RBO13" s="83"/>
      <c r="RBP13" s="83"/>
      <c r="RBQ13" s="83"/>
      <c r="RBR13" s="85"/>
      <c r="RBS13" s="85"/>
      <c r="RBT13" s="85"/>
      <c r="RBU13" s="86"/>
      <c r="RBV13" s="85"/>
      <c r="RBW13" s="83"/>
      <c r="RBX13" s="83"/>
      <c r="RBY13" s="83"/>
      <c r="RBZ13" s="84"/>
      <c r="RCA13" s="83"/>
      <c r="RCB13" s="83"/>
      <c r="RCC13" s="83"/>
      <c r="RCD13" s="83"/>
      <c r="RCE13" s="85"/>
      <c r="RCF13" s="85"/>
      <c r="RCG13" s="85"/>
      <c r="RCH13" s="86"/>
      <c r="RCI13" s="85"/>
      <c r="RCJ13" s="83"/>
      <c r="RCK13" s="83"/>
      <c r="RCL13" s="83"/>
      <c r="RCM13" s="84"/>
      <c r="RCN13" s="83"/>
      <c r="RCO13" s="83"/>
      <c r="RCP13" s="83"/>
      <c r="RCQ13" s="83"/>
      <c r="RCR13" s="85"/>
      <c r="RCS13" s="85"/>
      <c r="RCT13" s="85"/>
      <c r="RCU13" s="86"/>
      <c r="RCV13" s="85"/>
      <c r="RCW13" s="83"/>
      <c r="RCX13" s="83"/>
      <c r="RCY13" s="83"/>
      <c r="RCZ13" s="84"/>
      <c r="RDA13" s="83"/>
      <c r="RDB13" s="83"/>
      <c r="RDC13" s="83"/>
      <c r="RDD13" s="83"/>
      <c r="RDE13" s="85"/>
      <c r="RDF13" s="85"/>
      <c r="RDG13" s="85"/>
      <c r="RDH13" s="86"/>
      <c r="RDI13" s="85"/>
      <c r="RDJ13" s="83"/>
      <c r="RDK13" s="83"/>
      <c r="RDL13" s="83"/>
      <c r="RDM13" s="84"/>
      <c r="RDN13" s="83"/>
      <c r="RDO13" s="83"/>
      <c r="RDP13" s="83"/>
      <c r="RDQ13" s="83"/>
      <c r="RDR13" s="85"/>
      <c r="RDS13" s="85"/>
      <c r="RDT13" s="85"/>
      <c r="RDU13" s="86"/>
      <c r="RDV13" s="85"/>
      <c r="RDW13" s="83"/>
      <c r="RDX13" s="83"/>
      <c r="RDY13" s="83"/>
      <c r="RDZ13" s="84"/>
      <c r="REA13" s="83"/>
      <c r="REB13" s="83"/>
      <c r="REC13" s="83"/>
      <c r="RED13" s="83"/>
      <c r="REE13" s="85"/>
      <c r="REF13" s="85"/>
      <c r="REG13" s="85"/>
      <c r="REH13" s="86"/>
      <c r="REI13" s="85"/>
      <c r="REJ13" s="83"/>
      <c r="REK13" s="83"/>
      <c r="REL13" s="83"/>
      <c r="REM13" s="84"/>
      <c r="REN13" s="83"/>
      <c r="REO13" s="83"/>
      <c r="REP13" s="83"/>
      <c r="REQ13" s="83"/>
      <c r="RER13" s="85"/>
      <c r="RES13" s="85"/>
      <c r="RET13" s="85"/>
      <c r="REU13" s="86"/>
      <c r="REV13" s="85"/>
      <c r="REW13" s="83"/>
      <c r="REX13" s="83"/>
      <c r="REY13" s="83"/>
      <c r="REZ13" s="84"/>
      <c r="RFA13" s="83"/>
      <c r="RFB13" s="83"/>
      <c r="RFC13" s="83"/>
      <c r="RFD13" s="83"/>
      <c r="RFE13" s="85"/>
      <c r="RFF13" s="85"/>
      <c r="RFG13" s="85"/>
      <c r="RFH13" s="86"/>
      <c r="RFI13" s="85"/>
      <c r="RFJ13" s="83"/>
      <c r="RFK13" s="83"/>
      <c r="RFL13" s="83"/>
      <c r="RFM13" s="84"/>
      <c r="RFN13" s="83"/>
      <c r="RFO13" s="83"/>
      <c r="RFP13" s="83"/>
      <c r="RFQ13" s="83"/>
      <c r="RFR13" s="85"/>
      <c r="RFS13" s="85"/>
      <c r="RFT13" s="85"/>
      <c r="RFU13" s="86"/>
      <c r="RFV13" s="85"/>
      <c r="RFW13" s="83"/>
      <c r="RFX13" s="83"/>
      <c r="RFY13" s="83"/>
      <c r="RFZ13" s="84"/>
      <c r="RGA13" s="83"/>
      <c r="RGB13" s="83"/>
      <c r="RGC13" s="83"/>
      <c r="RGD13" s="83"/>
      <c r="RGE13" s="85"/>
      <c r="RGF13" s="85"/>
      <c r="RGG13" s="85"/>
      <c r="RGH13" s="86"/>
      <c r="RGI13" s="85"/>
      <c r="RGJ13" s="83"/>
      <c r="RGK13" s="83"/>
      <c r="RGL13" s="83"/>
      <c r="RGM13" s="84"/>
      <c r="RGN13" s="83"/>
      <c r="RGO13" s="83"/>
      <c r="RGP13" s="83"/>
      <c r="RGQ13" s="83"/>
      <c r="RGR13" s="85"/>
      <c r="RGS13" s="85"/>
      <c r="RGT13" s="85"/>
      <c r="RGU13" s="86"/>
      <c r="RGV13" s="85"/>
      <c r="RGW13" s="83"/>
      <c r="RGX13" s="83"/>
      <c r="RGY13" s="83"/>
      <c r="RGZ13" s="84"/>
      <c r="RHA13" s="83"/>
      <c r="RHB13" s="83"/>
      <c r="RHC13" s="83"/>
      <c r="RHD13" s="83"/>
      <c r="RHE13" s="85"/>
      <c r="RHF13" s="85"/>
      <c r="RHG13" s="85"/>
      <c r="RHH13" s="86"/>
      <c r="RHI13" s="85"/>
      <c r="RHJ13" s="83"/>
      <c r="RHK13" s="83"/>
      <c r="RHL13" s="83"/>
      <c r="RHM13" s="84"/>
      <c r="RHN13" s="83"/>
      <c r="RHO13" s="83"/>
      <c r="RHP13" s="83"/>
      <c r="RHQ13" s="83"/>
      <c r="RHR13" s="85"/>
      <c r="RHS13" s="85"/>
      <c r="RHT13" s="85"/>
      <c r="RHU13" s="86"/>
      <c r="RHV13" s="85"/>
      <c r="RHW13" s="83"/>
      <c r="RHX13" s="83"/>
      <c r="RHY13" s="83"/>
      <c r="RHZ13" s="84"/>
      <c r="RIA13" s="83"/>
      <c r="RIB13" s="83"/>
      <c r="RIC13" s="83"/>
      <c r="RID13" s="83"/>
      <c r="RIE13" s="85"/>
      <c r="RIF13" s="85"/>
      <c r="RIG13" s="85"/>
      <c r="RIH13" s="86"/>
      <c r="RII13" s="85"/>
      <c r="RIJ13" s="83"/>
      <c r="RIK13" s="83"/>
      <c r="RIL13" s="83"/>
      <c r="RIM13" s="84"/>
      <c r="RIN13" s="83"/>
      <c r="RIO13" s="83"/>
      <c r="RIP13" s="83"/>
      <c r="RIQ13" s="83"/>
      <c r="RIR13" s="85"/>
      <c r="RIS13" s="85"/>
      <c r="RIT13" s="85"/>
      <c r="RIU13" s="86"/>
      <c r="RIV13" s="85"/>
      <c r="RIW13" s="83"/>
      <c r="RIX13" s="83"/>
      <c r="RIY13" s="83"/>
      <c r="RIZ13" s="84"/>
      <c r="RJA13" s="83"/>
      <c r="RJB13" s="83"/>
      <c r="RJC13" s="83"/>
      <c r="RJD13" s="83"/>
      <c r="RJE13" s="85"/>
      <c r="RJF13" s="85"/>
      <c r="RJG13" s="85"/>
      <c r="RJH13" s="86"/>
      <c r="RJI13" s="85"/>
      <c r="RJJ13" s="83"/>
      <c r="RJK13" s="83"/>
      <c r="RJL13" s="83"/>
      <c r="RJM13" s="84"/>
      <c r="RJN13" s="83"/>
      <c r="RJO13" s="83"/>
      <c r="RJP13" s="83"/>
      <c r="RJQ13" s="83"/>
      <c r="RJR13" s="85"/>
      <c r="RJS13" s="85"/>
      <c r="RJT13" s="85"/>
      <c r="RJU13" s="86"/>
      <c r="RJV13" s="85"/>
      <c r="RJW13" s="83"/>
      <c r="RJX13" s="83"/>
      <c r="RJY13" s="83"/>
      <c r="RJZ13" s="84"/>
      <c r="RKA13" s="83"/>
      <c r="RKB13" s="83"/>
      <c r="RKC13" s="83"/>
      <c r="RKD13" s="83"/>
      <c r="RKE13" s="85"/>
      <c r="RKF13" s="85"/>
      <c r="RKG13" s="85"/>
      <c r="RKH13" s="86"/>
      <c r="RKI13" s="85"/>
      <c r="RKJ13" s="83"/>
      <c r="RKK13" s="83"/>
      <c r="RKL13" s="83"/>
      <c r="RKM13" s="84"/>
      <c r="RKN13" s="83"/>
      <c r="RKO13" s="83"/>
      <c r="RKP13" s="83"/>
      <c r="RKQ13" s="83"/>
      <c r="RKR13" s="85"/>
      <c r="RKS13" s="85"/>
      <c r="RKT13" s="85"/>
      <c r="RKU13" s="86"/>
      <c r="RKV13" s="85"/>
      <c r="RKW13" s="83"/>
      <c r="RKX13" s="83"/>
      <c r="RKY13" s="83"/>
      <c r="RKZ13" s="84"/>
      <c r="RLA13" s="83"/>
      <c r="RLB13" s="83"/>
      <c r="RLC13" s="83"/>
      <c r="RLD13" s="83"/>
      <c r="RLE13" s="85"/>
      <c r="RLF13" s="85"/>
      <c r="RLG13" s="85"/>
      <c r="RLH13" s="86"/>
      <c r="RLI13" s="85"/>
      <c r="RLJ13" s="83"/>
      <c r="RLK13" s="83"/>
      <c r="RLL13" s="83"/>
      <c r="RLM13" s="84"/>
      <c r="RLN13" s="83"/>
      <c r="RLO13" s="83"/>
      <c r="RLP13" s="83"/>
      <c r="RLQ13" s="83"/>
      <c r="RLR13" s="85"/>
      <c r="RLS13" s="85"/>
      <c r="RLT13" s="85"/>
      <c r="RLU13" s="86"/>
      <c r="RLV13" s="85"/>
      <c r="RLW13" s="83"/>
      <c r="RLX13" s="83"/>
      <c r="RLY13" s="83"/>
      <c r="RLZ13" s="84"/>
      <c r="RMA13" s="83"/>
      <c r="RMB13" s="83"/>
      <c r="RMC13" s="83"/>
      <c r="RMD13" s="83"/>
      <c r="RME13" s="85"/>
      <c r="RMF13" s="85"/>
      <c r="RMG13" s="85"/>
      <c r="RMH13" s="86"/>
      <c r="RMI13" s="85"/>
      <c r="RMJ13" s="83"/>
      <c r="RMK13" s="83"/>
      <c r="RML13" s="83"/>
      <c r="RMM13" s="84"/>
      <c r="RMN13" s="83"/>
      <c r="RMO13" s="83"/>
      <c r="RMP13" s="83"/>
      <c r="RMQ13" s="83"/>
      <c r="RMR13" s="85"/>
      <c r="RMS13" s="85"/>
      <c r="RMT13" s="85"/>
      <c r="RMU13" s="86"/>
      <c r="RMV13" s="85"/>
      <c r="RMW13" s="83"/>
      <c r="RMX13" s="83"/>
      <c r="RMY13" s="83"/>
      <c r="RMZ13" s="84"/>
      <c r="RNA13" s="83"/>
      <c r="RNB13" s="83"/>
      <c r="RNC13" s="83"/>
      <c r="RND13" s="83"/>
      <c r="RNE13" s="85"/>
      <c r="RNF13" s="85"/>
      <c r="RNG13" s="85"/>
      <c r="RNH13" s="86"/>
      <c r="RNI13" s="85"/>
      <c r="RNJ13" s="83"/>
      <c r="RNK13" s="83"/>
      <c r="RNL13" s="83"/>
      <c r="RNM13" s="84"/>
      <c r="RNN13" s="83"/>
      <c r="RNO13" s="83"/>
      <c r="RNP13" s="83"/>
      <c r="RNQ13" s="83"/>
      <c r="RNR13" s="85"/>
      <c r="RNS13" s="85"/>
      <c r="RNT13" s="85"/>
      <c r="RNU13" s="86"/>
      <c r="RNV13" s="85"/>
      <c r="RNW13" s="83"/>
      <c r="RNX13" s="83"/>
      <c r="RNY13" s="83"/>
      <c r="RNZ13" s="84"/>
      <c r="ROA13" s="83"/>
      <c r="ROB13" s="83"/>
      <c r="ROC13" s="83"/>
      <c r="ROD13" s="83"/>
      <c r="ROE13" s="85"/>
      <c r="ROF13" s="85"/>
      <c r="ROG13" s="85"/>
      <c r="ROH13" s="86"/>
      <c r="ROI13" s="85"/>
      <c r="ROJ13" s="83"/>
      <c r="ROK13" s="83"/>
      <c r="ROL13" s="83"/>
      <c r="ROM13" s="84"/>
      <c r="RON13" s="83"/>
      <c r="ROO13" s="83"/>
      <c r="ROP13" s="83"/>
      <c r="ROQ13" s="83"/>
      <c r="ROR13" s="85"/>
      <c r="ROS13" s="85"/>
      <c r="ROT13" s="85"/>
      <c r="ROU13" s="86"/>
      <c r="ROV13" s="85"/>
      <c r="ROW13" s="83"/>
      <c r="ROX13" s="83"/>
      <c r="ROY13" s="83"/>
      <c r="ROZ13" s="84"/>
      <c r="RPA13" s="83"/>
      <c r="RPB13" s="83"/>
      <c r="RPC13" s="83"/>
      <c r="RPD13" s="83"/>
      <c r="RPE13" s="85"/>
      <c r="RPF13" s="85"/>
      <c r="RPG13" s="85"/>
      <c r="RPH13" s="86"/>
      <c r="RPI13" s="85"/>
      <c r="RPJ13" s="83"/>
      <c r="RPK13" s="83"/>
      <c r="RPL13" s="83"/>
      <c r="RPM13" s="84"/>
      <c r="RPN13" s="83"/>
      <c r="RPO13" s="83"/>
      <c r="RPP13" s="83"/>
      <c r="RPQ13" s="83"/>
      <c r="RPR13" s="85"/>
      <c r="RPS13" s="85"/>
      <c r="RPT13" s="85"/>
      <c r="RPU13" s="86"/>
      <c r="RPV13" s="85"/>
      <c r="RPW13" s="83"/>
      <c r="RPX13" s="83"/>
      <c r="RPY13" s="83"/>
      <c r="RPZ13" s="84"/>
      <c r="RQA13" s="83"/>
      <c r="RQB13" s="83"/>
      <c r="RQC13" s="83"/>
      <c r="RQD13" s="83"/>
      <c r="RQE13" s="85"/>
      <c r="RQF13" s="85"/>
      <c r="RQG13" s="85"/>
      <c r="RQH13" s="86"/>
      <c r="RQI13" s="85"/>
      <c r="RQJ13" s="83"/>
      <c r="RQK13" s="83"/>
      <c r="RQL13" s="83"/>
      <c r="RQM13" s="84"/>
      <c r="RQN13" s="83"/>
      <c r="RQO13" s="83"/>
      <c r="RQP13" s="83"/>
      <c r="RQQ13" s="83"/>
      <c r="RQR13" s="85"/>
      <c r="RQS13" s="85"/>
      <c r="RQT13" s="85"/>
      <c r="RQU13" s="86"/>
      <c r="RQV13" s="85"/>
      <c r="RQW13" s="83"/>
      <c r="RQX13" s="83"/>
      <c r="RQY13" s="83"/>
      <c r="RQZ13" s="84"/>
      <c r="RRA13" s="83"/>
      <c r="RRB13" s="83"/>
      <c r="RRC13" s="83"/>
      <c r="RRD13" s="83"/>
      <c r="RRE13" s="85"/>
      <c r="RRF13" s="85"/>
      <c r="RRG13" s="85"/>
      <c r="RRH13" s="86"/>
      <c r="RRI13" s="85"/>
      <c r="RRJ13" s="83"/>
      <c r="RRK13" s="83"/>
      <c r="RRL13" s="83"/>
      <c r="RRM13" s="84"/>
      <c r="RRN13" s="83"/>
      <c r="RRO13" s="83"/>
      <c r="RRP13" s="83"/>
      <c r="RRQ13" s="83"/>
      <c r="RRR13" s="85"/>
      <c r="RRS13" s="85"/>
      <c r="RRT13" s="85"/>
      <c r="RRU13" s="86"/>
      <c r="RRV13" s="85"/>
      <c r="RRW13" s="83"/>
      <c r="RRX13" s="83"/>
      <c r="RRY13" s="83"/>
      <c r="RRZ13" s="84"/>
      <c r="RSA13" s="83"/>
      <c r="RSB13" s="83"/>
      <c r="RSC13" s="83"/>
      <c r="RSD13" s="83"/>
      <c r="RSE13" s="85"/>
      <c r="RSF13" s="85"/>
      <c r="RSG13" s="85"/>
      <c r="RSH13" s="86"/>
      <c r="RSI13" s="85"/>
      <c r="RSJ13" s="83"/>
      <c r="RSK13" s="83"/>
      <c r="RSL13" s="83"/>
      <c r="RSM13" s="84"/>
      <c r="RSN13" s="83"/>
      <c r="RSO13" s="83"/>
      <c r="RSP13" s="83"/>
      <c r="RSQ13" s="83"/>
      <c r="RSR13" s="85"/>
      <c r="RSS13" s="85"/>
      <c r="RST13" s="85"/>
      <c r="RSU13" s="86"/>
      <c r="RSV13" s="85"/>
      <c r="RSW13" s="83"/>
      <c r="RSX13" s="83"/>
      <c r="RSY13" s="83"/>
      <c r="RSZ13" s="84"/>
      <c r="RTA13" s="83"/>
      <c r="RTB13" s="83"/>
      <c r="RTC13" s="83"/>
      <c r="RTD13" s="83"/>
      <c r="RTE13" s="85"/>
      <c r="RTF13" s="85"/>
      <c r="RTG13" s="85"/>
      <c r="RTH13" s="86"/>
      <c r="RTI13" s="85"/>
      <c r="RTJ13" s="83"/>
      <c r="RTK13" s="83"/>
      <c r="RTL13" s="83"/>
      <c r="RTM13" s="84"/>
      <c r="RTN13" s="83"/>
      <c r="RTO13" s="83"/>
      <c r="RTP13" s="83"/>
      <c r="RTQ13" s="83"/>
      <c r="RTR13" s="85"/>
      <c r="RTS13" s="85"/>
      <c r="RTT13" s="85"/>
      <c r="RTU13" s="86"/>
      <c r="RTV13" s="85"/>
      <c r="RTW13" s="83"/>
      <c r="RTX13" s="83"/>
      <c r="RTY13" s="83"/>
      <c r="RTZ13" s="84"/>
      <c r="RUA13" s="83"/>
      <c r="RUB13" s="83"/>
      <c r="RUC13" s="83"/>
      <c r="RUD13" s="83"/>
      <c r="RUE13" s="85"/>
      <c r="RUF13" s="85"/>
      <c r="RUG13" s="85"/>
      <c r="RUH13" s="86"/>
      <c r="RUI13" s="85"/>
      <c r="RUJ13" s="83"/>
      <c r="RUK13" s="83"/>
      <c r="RUL13" s="83"/>
      <c r="RUM13" s="84"/>
      <c r="RUN13" s="83"/>
      <c r="RUO13" s="83"/>
      <c r="RUP13" s="83"/>
      <c r="RUQ13" s="83"/>
      <c r="RUR13" s="85"/>
      <c r="RUS13" s="85"/>
      <c r="RUT13" s="85"/>
      <c r="RUU13" s="86"/>
      <c r="RUV13" s="85"/>
      <c r="RUW13" s="83"/>
      <c r="RUX13" s="83"/>
      <c r="RUY13" s="83"/>
      <c r="RUZ13" s="84"/>
      <c r="RVA13" s="83"/>
      <c r="RVB13" s="83"/>
      <c r="RVC13" s="83"/>
      <c r="RVD13" s="83"/>
      <c r="RVE13" s="85"/>
      <c r="RVF13" s="85"/>
      <c r="RVG13" s="85"/>
      <c r="RVH13" s="86"/>
      <c r="RVI13" s="85"/>
      <c r="RVJ13" s="83"/>
      <c r="RVK13" s="83"/>
      <c r="RVL13" s="83"/>
      <c r="RVM13" s="84"/>
      <c r="RVN13" s="83"/>
      <c r="RVO13" s="83"/>
      <c r="RVP13" s="83"/>
      <c r="RVQ13" s="83"/>
      <c r="RVR13" s="85"/>
      <c r="RVS13" s="85"/>
      <c r="RVT13" s="85"/>
      <c r="RVU13" s="86"/>
      <c r="RVV13" s="85"/>
      <c r="RVW13" s="83"/>
      <c r="RVX13" s="83"/>
      <c r="RVY13" s="83"/>
      <c r="RVZ13" s="84"/>
      <c r="RWA13" s="83"/>
      <c r="RWB13" s="83"/>
      <c r="RWC13" s="83"/>
      <c r="RWD13" s="83"/>
      <c r="RWE13" s="85"/>
      <c r="RWF13" s="85"/>
      <c r="RWG13" s="85"/>
      <c r="RWH13" s="86"/>
      <c r="RWI13" s="85"/>
      <c r="RWJ13" s="83"/>
      <c r="RWK13" s="83"/>
      <c r="RWL13" s="83"/>
      <c r="RWM13" s="84"/>
      <c r="RWN13" s="83"/>
      <c r="RWO13" s="83"/>
      <c r="RWP13" s="83"/>
      <c r="RWQ13" s="83"/>
      <c r="RWR13" s="85"/>
      <c r="RWS13" s="85"/>
      <c r="RWT13" s="85"/>
      <c r="RWU13" s="86"/>
      <c r="RWV13" s="85"/>
      <c r="RWW13" s="83"/>
      <c r="RWX13" s="83"/>
      <c r="RWY13" s="83"/>
      <c r="RWZ13" s="84"/>
      <c r="RXA13" s="83"/>
      <c r="RXB13" s="83"/>
      <c r="RXC13" s="83"/>
      <c r="RXD13" s="83"/>
      <c r="RXE13" s="85"/>
      <c r="RXF13" s="85"/>
      <c r="RXG13" s="85"/>
      <c r="RXH13" s="86"/>
      <c r="RXI13" s="85"/>
      <c r="RXJ13" s="83"/>
      <c r="RXK13" s="83"/>
      <c r="RXL13" s="83"/>
      <c r="RXM13" s="84"/>
      <c r="RXN13" s="83"/>
      <c r="RXO13" s="83"/>
      <c r="RXP13" s="83"/>
      <c r="RXQ13" s="83"/>
      <c r="RXR13" s="85"/>
      <c r="RXS13" s="85"/>
      <c r="RXT13" s="85"/>
      <c r="RXU13" s="86"/>
      <c r="RXV13" s="85"/>
      <c r="RXW13" s="83"/>
      <c r="RXX13" s="83"/>
      <c r="RXY13" s="83"/>
      <c r="RXZ13" s="84"/>
      <c r="RYA13" s="83"/>
      <c r="RYB13" s="83"/>
      <c r="RYC13" s="83"/>
      <c r="RYD13" s="83"/>
      <c r="RYE13" s="85"/>
      <c r="RYF13" s="85"/>
      <c r="RYG13" s="85"/>
      <c r="RYH13" s="86"/>
      <c r="RYI13" s="85"/>
      <c r="RYJ13" s="83"/>
      <c r="RYK13" s="83"/>
      <c r="RYL13" s="83"/>
      <c r="RYM13" s="84"/>
      <c r="RYN13" s="83"/>
      <c r="RYO13" s="83"/>
      <c r="RYP13" s="83"/>
      <c r="RYQ13" s="83"/>
      <c r="RYR13" s="85"/>
      <c r="RYS13" s="85"/>
      <c r="RYT13" s="85"/>
      <c r="RYU13" s="86"/>
      <c r="RYV13" s="85"/>
      <c r="RYW13" s="83"/>
      <c r="RYX13" s="83"/>
      <c r="RYY13" s="83"/>
      <c r="RYZ13" s="84"/>
      <c r="RZA13" s="83"/>
      <c r="RZB13" s="83"/>
      <c r="RZC13" s="83"/>
      <c r="RZD13" s="83"/>
      <c r="RZE13" s="85"/>
      <c r="RZF13" s="85"/>
      <c r="RZG13" s="85"/>
      <c r="RZH13" s="86"/>
      <c r="RZI13" s="85"/>
      <c r="RZJ13" s="83"/>
      <c r="RZK13" s="83"/>
      <c r="RZL13" s="83"/>
      <c r="RZM13" s="84"/>
      <c r="RZN13" s="83"/>
      <c r="RZO13" s="83"/>
      <c r="RZP13" s="83"/>
      <c r="RZQ13" s="83"/>
      <c r="RZR13" s="85"/>
      <c r="RZS13" s="85"/>
      <c r="RZT13" s="85"/>
      <c r="RZU13" s="86"/>
      <c r="RZV13" s="85"/>
      <c r="RZW13" s="83"/>
      <c r="RZX13" s="83"/>
      <c r="RZY13" s="83"/>
      <c r="RZZ13" s="84"/>
      <c r="SAA13" s="83"/>
      <c r="SAB13" s="83"/>
      <c r="SAC13" s="83"/>
      <c r="SAD13" s="83"/>
      <c r="SAE13" s="85"/>
      <c r="SAF13" s="85"/>
      <c r="SAG13" s="85"/>
      <c r="SAH13" s="86"/>
      <c r="SAI13" s="85"/>
      <c r="SAJ13" s="83"/>
      <c r="SAK13" s="83"/>
      <c r="SAL13" s="83"/>
      <c r="SAM13" s="84"/>
      <c r="SAN13" s="83"/>
      <c r="SAO13" s="83"/>
      <c r="SAP13" s="83"/>
      <c r="SAQ13" s="83"/>
      <c r="SAR13" s="85"/>
      <c r="SAS13" s="85"/>
      <c r="SAT13" s="85"/>
      <c r="SAU13" s="86"/>
      <c r="SAV13" s="85"/>
      <c r="SAW13" s="83"/>
      <c r="SAX13" s="83"/>
      <c r="SAY13" s="83"/>
      <c r="SAZ13" s="84"/>
      <c r="SBA13" s="83"/>
      <c r="SBB13" s="83"/>
      <c r="SBC13" s="83"/>
      <c r="SBD13" s="83"/>
      <c r="SBE13" s="85"/>
      <c r="SBF13" s="85"/>
      <c r="SBG13" s="85"/>
      <c r="SBH13" s="86"/>
      <c r="SBI13" s="85"/>
      <c r="SBJ13" s="83"/>
      <c r="SBK13" s="83"/>
      <c r="SBL13" s="83"/>
      <c r="SBM13" s="84"/>
      <c r="SBN13" s="83"/>
      <c r="SBO13" s="83"/>
      <c r="SBP13" s="83"/>
      <c r="SBQ13" s="83"/>
      <c r="SBR13" s="85"/>
      <c r="SBS13" s="85"/>
      <c r="SBT13" s="85"/>
      <c r="SBU13" s="86"/>
      <c r="SBV13" s="85"/>
      <c r="SBW13" s="83"/>
      <c r="SBX13" s="83"/>
      <c r="SBY13" s="83"/>
      <c r="SBZ13" s="84"/>
      <c r="SCA13" s="83"/>
      <c r="SCB13" s="83"/>
      <c r="SCC13" s="83"/>
      <c r="SCD13" s="83"/>
      <c r="SCE13" s="85"/>
      <c r="SCF13" s="85"/>
      <c r="SCG13" s="85"/>
      <c r="SCH13" s="86"/>
      <c r="SCI13" s="85"/>
      <c r="SCJ13" s="83"/>
      <c r="SCK13" s="83"/>
      <c r="SCL13" s="83"/>
      <c r="SCM13" s="84"/>
      <c r="SCN13" s="83"/>
      <c r="SCO13" s="83"/>
      <c r="SCP13" s="83"/>
      <c r="SCQ13" s="83"/>
      <c r="SCR13" s="85"/>
      <c r="SCS13" s="85"/>
      <c r="SCT13" s="85"/>
      <c r="SCU13" s="86"/>
      <c r="SCV13" s="85"/>
      <c r="SCW13" s="83"/>
      <c r="SCX13" s="83"/>
      <c r="SCY13" s="83"/>
      <c r="SCZ13" s="84"/>
      <c r="SDA13" s="83"/>
      <c r="SDB13" s="83"/>
      <c r="SDC13" s="83"/>
      <c r="SDD13" s="83"/>
      <c r="SDE13" s="85"/>
      <c r="SDF13" s="85"/>
      <c r="SDG13" s="85"/>
      <c r="SDH13" s="86"/>
      <c r="SDI13" s="85"/>
      <c r="SDJ13" s="83"/>
      <c r="SDK13" s="83"/>
      <c r="SDL13" s="83"/>
      <c r="SDM13" s="84"/>
      <c r="SDN13" s="83"/>
      <c r="SDO13" s="83"/>
      <c r="SDP13" s="83"/>
      <c r="SDQ13" s="83"/>
      <c r="SDR13" s="85"/>
      <c r="SDS13" s="85"/>
      <c r="SDT13" s="85"/>
      <c r="SDU13" s="86"/>
      <c r="SDV13" s="85"/>
      <c r="SDW13" s="83"/>
      <c r="SDX13" s="83"/>
      <c r="SDY13" s="83"/>
      <c r="SDZ13" s="84"/>
      <c r="SEA13" s="83"/>
      <c r="SEB13" s="83"/>
      <c r="SEC13" s="83"/>
      <c r="SED13" s="83"/>
      <c r="SEE13" s="85"/>
      <c r="SEF13" s="85"/>
      <c r="SEG13" s="85"/>
      <c r="SEH13" s="86"/>
      <c r="SEI13" s="85"/>
      <c r="SEJ13" s="83"/>
      <c r="SEK13" s="83"/>
      <c r="SEL13" s="83"/>
      <c r="SEM13" s="84"/>
      <c r="SEN13" s="83"/>
      <c r="SEO13" s="83"/>
      <c r="SEP13" s="83"/>
      <c r="SEQ13" s="83"/>
      <c r="SER13" s="85"/>
      <c r="SES13" s="85"/>
      <c r="SET13" s="85"/>
      <c r="SEU13" s="86"/>
      <c r="SEV13" s="85"/>
      <c r="SEW13" s="83"/>
      <c r="SEX13" s="83"/>
      <c r="SEY13" s="83"/>
      <c r="SEZ13" s="84"/>
      <c r="SFA13" s="83"/>
      <c r="SFB13" s="83"/>
      <c r="SFC13" s="83"/>
      <c r="SFD13" s="83"/>
      <c r="SFE13" s="85"/>
      <c r="SFF13" s="85"/>
      <c r="SFG13" s="85"/>
      <c r="SFH13" s="86"/>
      <c r="SFI13" s="85"/>
      <c r="SFJ13" s="83"/>
      <c r="SFK13" s="83"/>
      <c r="SFL13" s="83"/>
      <c r="SFM13" s="84"/>
      <c r="SFN13" s="83"/>
      <c r="SFO13" s="83"/>
      <c r="SFP13" s="83"/>
      <c r="SFQ13" s="83"/>
      <c r="SFR13" s="85"/>
      <c r="SFS13" s="85"/>
      <c r="SFT13" s="85"/>
      <c r="SFU13" s="86"/>
      <c r="SFV13" s="85"/>
      <c r="SFW13" s="83"/>
      <c r="SFX13" s="83"/>
      <c r="SFY13" s="83"/>
      <c r="SFZ13" s="84"/>
      <c r="SGA13" s="83"/>
      <c r="SGB13" s="83"/>
      <c r="SGC13" s="83"/>
      <c r="SGD13" s="83"/>
      <c r="SGE13" s="85"/>
      <c r="SGF13" s="85"/>
      <c r="SGG13" s="85"/>
      <c r="SGH13" s="86"/>
      <c r="SGI13" s="85"/>
      <c r="SGJ13" s="83"/>
      <c r="SGK13" s="83"/>
      <c r="SGL13" s="83"/>
      <c r="SGM13" s="84"/>
      <c r="SGN13" s="83"/>
      <c r="SGO13" s="83"/>
      <c r="SGP13" s="83"/>
      <c r="SGQ13" s="83"/>
      <c r="SGR13" s="85"/>
      <c r="SGS13" s="85"/>
      <c r="SGT13" s="85"/>
      <c r="SGU13" s="86"/>
      <c r="SGV13" s="85"/>
      <c r="SGW13" s="83"/>
      <c r="SGX13" s="83"/>
      <c r="SGY13" s="83"/>
      <c r="SGZ13" s="84"/>
      <c r="SHA13" s="83"/>
      <c r="SHB13" s="83"/>
      <c r="SHC13" s="83"/>
      <c r="SHD13" s="83"/>
      <c r="SHE13" s="85"/>
      <c r="SHF13" s="85"/>
      <c r="SHG13" s="85"/>
      <c r="SHH13" s="86"/>
      <c r="SHI13" s="85"/>
      <c r="SHJ13" s="83"/>
      <c r="SHK13" s="83"/>
      <c r="SHL13" s="83"/>
      <c r="SHM13" s="84"/>
      <c r="SHN13" s="83"/>
      <c r="SHO13" s="83"/>
      <c r="SHP13" s="83"/>
      <c r="SHQ13" s="83"/>
      <c r="SHR13" s="85"/>
      <c r="SHS13" s="85"/>
      <c r="SHT13" s="85"/>
      <c r="SHU13" s="86"/>
      <c r="SHV13" s="85"/>
      <c r="SHW13" s="83"/>
      <c r="SHX13" s="83"/>
      <c r="SHY13" s="83"/>
      <c r="SHZ13" s="84"/>
      <c r="SIA13" s="83"/>
      <c r="SIB13" s="83"/>
      <c r="SIC13" s="83"/>
      <c r="SID13" s="83"/>
      <c r="SIE13" s="85"/>
      <c r="SIF13" s="85"/>
      <c r="SIG13" s="85"/>
      <c r="SIH13" s="86"/>
      <c r="SII13" s="85"/>
      <c r="SIJ13" s="83"/>
      <c r="SIK13" s="83"/>
      <c r="SIL13" s="83"/>
      <c r="SIM13" s="84"/>
      <c r="SIN13" s="83"/>
      <c r="SIO13" s="83"/>
      <c r="SIP13" s="83"/>
      <c r="SIQ13" s="83"/>
      <c r="SIR13" s="85"/>
      <c r="SIS13" s="85"/>
      <c r="SIT13" s="85"/>
      <c r="SIU13" s="86"/>
      <c r="SIV13" s="85"/>
      <c r="SIW13" s="83"/>
      <c r="SIX13" s="83"/>
      <c r="SIY13" s="83"/>
      <c r="SIZ13" s="84"/>
      <c r="SJA13" s="83"/>
      <c r="SJB13" s="83"/>
      <c r="SJC13" s="83"/>
      <c r="SJD13" s="83"/>
      <c r="SJE13" s="85"/>
      <c r="SJF13" s="85"/>
      <c r="SJG13" s="85"/>
      <c r="SJH13" s="86"/>
      <c r="SJI13" s="85"/>
      <c r="SJJ13" s="83"/>
      <c r="SJK13" s="83"/>
      <c r="SJL13" s="83"/>
      <c r="SJM13" s="84"/>
      <c r="SJN13" s="83"/>
      <c r="SJO13" s="83"/>
      <c r="SJP13" s="83"/>
      <c r="SJQ13" s="83"/>
      <c r="SJR13" s="85"/>
      <c r="SJS13" s="85"/>
      <c r="SJT13" s="85"/>
      <c r="SJU13" s="86"/>
      <c r="SJV13" s="85"/>
      <c r="SJW13" s="83"/>
      <c r="SJX13" s="83"/>
      <c r="SJY13" s="83"/>
      <c r="SJZ13" s="84"/>
      <c r="SKA13" s="83"/>
      <c r="SKB13" s="83"/>
      <c r="SKC13" s="83"/>
      <c r="SKD13" s="83"/>
      <c r="SKE13" s="85"/>
      <c r="SKF13" s="85"/>
      <c r="SKG13" s="85"/>
      <c r="SKH13" s="86"/>
      <c r="SKI13" s="85"/>
      <c r="SKJ13" s="83"/>
      <c r="SKK13" s="83"/>
      <c r="SKL13" s="83"/>
      <c r="SKM13" s="84"/>
      <c r="SKN13" s="83"/>
      <c r="SKO13" s="83"/>
      <c r="SKP13" s="83"/>
      <c r="SKQ13" s="83"/>
      <c r="SKR13" s="85"/>
      <c r="SKS13" s="85"/>
      <c r="SKT13" s="85"/>
      <c r="SKU13" s="86"/>
      <c r="SKV13" s="85"/>
      <c r="SKW13" s="83"/>
      <c r="SKX13" s="83"/>
      <c r="SKY13" s="83"/>
      <c r="SKZ13" s="84"/>
      <c r="SLA13" s="83"/>
      <c r="SLB13" s="83"/>
      <c r="SLC13" s="83"/>
      <c r="SLD13" s="83"/>
      <c r="SLE13" s="85"/>
      <c r="SLF13" s="85"/>
      <c r="SLG13" s="85"/>
      <c r="SLH13" s="86"/>
      <c r="SLI13" s="85"/>
      <c r="SLJ13" s="83"/>
      <c r="SLK13" s="83"/>
      <c r="SLL13" s="83"/>
      <c r="SLM13" s="84"/>
      <c r="SLN13" s="83"/>
      <c r="SLO13" s="83"/>
      <c r="SLP13" s="83"/>
      <c r="SLQ13" s="83"/>
      <c r="SLR13" s="85"/>
      <c r="SLS13" s="85"/>
      <c r="SLT13" s="85"/>
      <c r="SLU13" s="86"/>
      <c r="SLV13" s="85"/>
      <c r="SLW13" s="83"/>
      <c r="SLX13" s="83"/>
      <c r="SLY13" s="83"/>
      <c r="SLZ13" s="84"/>
      <c r="SMA13" s="83"/>
      <c r="SMB13" s="83"/>
      <c r="SMC13" s="83"/>
      <c r="SMD13" s="83"/>
      <c r="SME13" s="85"/>
      <c r="SMF13" s="85"/>
      <c r="SMG13" s="85"/>
      <c r="SMH13" s="86"/>
      <c r="SMI13" s="85"/>
      <c r="SMJ13" s="83"/>
      <c r="SMK13" s="83"/>
      <c r="SML13" s="83"/>
      <c r="SMM13" s="84"/>
      <c r="SMN13" s="83"/>
      <c r="SMO13" s="83"/>
      <c r="SMP13" s="83"/>
      <c r="SMQ13" s="83"/>
      <c r="SMR13" s="85"/>
      <c r="SMS13" s="85"/>
      <c r="SMT13" s="85"/>
      <c r="SMU13" s="86"/>
      <c r="SMV13" s="85"/>
      <c r="SMW13" s="83"/>
      <c r="SMX13" s="83"/>
      <c r="SMY13" s="83"/>
      <c r="SMZ13" s="84"/>
      <c r="SNA13" s="83"/>
      <c r="SNB13" s="83"/>
      <c r="SNC13" s="83"/>
      <c r="SND13" s="83"/>
      <c r="SNE13" s="85"/>
      <c r="SNF13" s="85"/>
      <c r="SNG13" s="85"/>
      <c r="SNH13" s="86"/>
      <c r="SNI13" s="85"/>
      <c r="SNJ13" s="83"/>
      <c r="SNK13" s="83"/>
      <c r="SNL13" s="83"/>
      <c r="SNM13" s="84"/>
      <c r="SNN13" s="83"/>
      <c r="SNO13" s="83"/>
      <c r="SNP13" s="83"/>
      <c r="SNQ13" s="83"/>
      <c r="SNR13" s="85"/>
      <c r="SNS13" s="85"/>
      <c r="SNT13" s="85"/>
      <c r="SNU13" s="86"/>
      <c r="SNV13" s="85"/>
      <c r="SNW13" s="83"/>
      <c r="SNX13" s="83"/>
      <c r="SNY13" s="83"/>
      <c r="SNZ13" s="84"/>
      <c r="SOA13" s="83"/>
      <c r="SOB13" s="83"/>
      <c r="SOC13" s="83"/>
      <c r="SOD13" s="83"/>
      <c r="SOE13" s="85"/>
      <c r="SOF13" s="85"/>
      <c r="SOG13" s="85"/>
      <c r="SOH13" s="86"/>
      <c r="SOI13" s="85"/>
      <c r="SOJ13" s="83"/>
      <c r="SOK13" s="83"/>
      <c r="SOL13" s="83"/>
      <c r="SOM13" s="84"/>
      <c r="SON13" s="83"/>
      <c r="SOO13" s="83"/>
      <c r="SOP13" s="83"/>
      <c r="SOQ13" s="83"/>
      <c r="SOR13" s="85"/>
      <c r="SOS13" s="85"/>
      <c r="SOT13" s="85"/>
      <c r="SOU13" s="86"/>
      <c r="SOV13" s="85"/>
      <c r="SOW13" s="83"/>
      <c r="SOX13" s="83"/>
      <c r="SOY13" s="83"/>
      <c r="SOZ13" s="84"/>
      <c r="SPA13" s="83"/>
      <c r="SPB13" s="83"/>
      <c r="SPC13" s="83"/>
      <c r="SPD13" s="83"/>
      <c r="SPE13" s="85"/>
      <c r="SPF13" s="85"/>
      <c r="SPG13" s="85"/>
      <c r="SPH13" s="86"/>
      <c r="SPI13" s="85"/>
      <c r="SPJ13" s="83"/>
      <c r="SPK13" s="83"/>
      <c r="SPL13" s="83"/>
      <c r="SPM13" s="84"/>
      <c r="SPN13" s="83"/>
      <c r="SPO13" s="83"/>
      <c r="SPP13" s="83"/>
      <c r="SPQ13" s="83"/>
      <c r="SPR13" s="85"/>
      <c r="SPS13" s="85"/>
      <c r="SPT13" s="85"/>
      <c r="SPU13" s="86"/>
      <c r="SPV13" s="85"/>
      <c r="SPW13" s="83"/>
      <c r="SPX13" s="83"/>
      <c r="SPY13" s="83"/>
      <c r="SPZ13" s="84"/>
      <c r="SQA13" s="83"/>
      <c r="SQB13" s="83"/>
      <c r="SQC13" s="83"/>
      <c r="SQD13" s="83"/>
      <c r="SQE13" s="85"/>
      <c r="SQF13" s="85"/>
      <c r="SQG13" s="85"/>
      <c r="SQH13" s="86"/>
      <c r="SQI13" s="85"/>
      <c r="SQJ13" s="83"/>
      <c r="SQK13" s="83"/>
      <c r="SQL13" s="83"/>
      <c r="SQM13" s="84"/>
      <c r="SQN13" s="83"/>
      <c r="SQO13" s="83"/>
      <c r="SQP13" s="83"/>
      <c r="SQQ13" s="83"/>
      <c r="SQR13" s="85"/>
      <c r="SQS13" s="85"/>
      <c r="SQT13" s="85"/>
      <c r="SQU13" s="86"/>
      <c r="SQV13" s="85"/>
      <c r="SQW13" s="83"/>
      <c r="SQX13" s="83"/>
      <c r="SQY13" s="83"/>
      <c r="SQZ13" s="84"/>
      <c r="SRA13" s="83"/>
      <c r="SRB13" s="83"/>
      <c r="SRC13" s="83"/>
      <c r="SRD13" s="83"/>
      <c r="SRE13" s="85"/>
      <c r="SRF13" s="85"/>
      <c r="SRG13" s="85"/>
      <c r="SRH13" s="86"/>
      <c r="SRI13" s="85"/>
      <c r="SRJ13" s="83"/>
      <c r="SRK13" s="83"/>
      <c r="SRL13" s="83"/>
      <c r="SRM13" s="84"/>
      <c r="SRN13" s="83"/>
      <c r="SRO13" s="83"/>
      <c r="SRP13" s="83"/>
      <c r="SRQ13" s="83"/>
      <c r="SRR13" s="85"/>
      <c r="SRS13" s="85"/>
      <c r="SRT13" s="85"/>
      <c r="SRU13" s="86"/>
      <c r="SRV13" s="85"/>
      <c r="SRW13" s="83"/>
      <c r="SRX13" s="83"/>
      <c r="SRY13" s="83"/>
      <c r="SRZ13" s="84"/>
      <c r="SSA13" s="83"/>
      <c r="SSB13" s="83"/>
      <c r="SSC13" s="83"/>
      <c r="SSD13" s="83"/>
      <c r="SSE13" s="85"/>
      <c r="SSF13" s="85"/>
      <c r="SSG13" s="85"/>
      <c r="SSH13" s="86"/>
      <c r="SSI13" s="85"/>
      <c r="SSJ13" s="83"/>
      <c r="SSK13" s="83"/>
      <c r="SSL13" s="83"/>
      <c r="SSM13" s="84"/>
      <c r="SSN13" s="83"/>
      <c r="SSO13" s="83"/>
      <c r="SSP13" s="83"/>
      <c r="SSQ13" s="83"/>
      <c r="SSR13" s="85"/>
      <c r="SSS13" s="85"/>
      <c r="SST13" s="85"/>
      <c r="SSU13" s="86"/>
      <c r="SSV13" s="85"/>
      <c r="SSW13" s="83"/>
      <c r="SSX13" s="83"/>
      <c r="SSY13" s="83"/>
      <c r="SSZ13" s="84"/>
      <c r="STA13" s="83"/>
      <c r="STB13" s="83"/>
      <c r="STC13" s="83"/>
      <c r="STD13" s="83"/>
      <c r="STE13" s="85"/>
      <c r="STF13" s="85"/>
      <c r="STG13" s="85"/>
      <c r="STH13" s="86"/>
      <c r="STI13" s="85"/>
      <c r="STJ13" s="83"/>
      <c r="STK13" s="83"/>
      <c r="STL13" s="83"/>
      <c r="STM13" s="84"/>
      <c r="STN13" s="83"/>
      <c r="STO13" s="83"/>
      <c r="STP13" s="83"/>
      <c r="STQ13" s="83"/>
      <c r="STR13" s="85"/>
      <c r="STS13" s="85"/>
      <c r="STT13" s="85"/>
      <c r="STU13" s="86"/>
      <c r="STV13" s="85"/>
      <c r="STW13" s="83"/>
      <c r="STX13" s="83"/>
      <c r="STY13" s="83"/>
      <c r="STZ13" s="84"/>
      <c r="SUA13" s="83"/>
      <c r="SUB13" s="83"/>
      <c r="SUC13" s="83"/>
      <c r="SUD13" s="83"/>
      <c r="SUE13" s="85"/>
      <c r="SUF13" s="85"/>
      <c r="SUG13" s="85"/>
      <c r="SUH13" s="86"/>
      <c r="SUI13" s="85"/>
      <c r="SUJ13" s="83"/>
      <c r="SUK13" s="83"/>
      <c r="SUL13" s="83"/>
      <c r="SUM13" s="84"/>
      <c r="SUN13" s="83"/>
      <c r="SUO13" s="83"/>
      <c r="SUP13" s="83"/>
      <c r="SUQ13" s="83"/>
      <c r="SUR13" s="85"/>
      <c r="SUS13" s="85"/>
      <c r="SUT13" s="85"/>
      <c r="SUU13" s="86"/>
      <c r="SUV13" s="85"/>
      <c r="SUW13" s="83"/>
      <c r="SUX13" s="83"/>
      <c r="SUY13" s="83"/>
      <c r="SUZ13" s="84"/>
      <c r="SVA13" s="83"/>
      <c r="SVB13" s="83"/>
      <c r="SVC13" s="83"/>
      <c r="SVD13" s="83"/>
      <c r="SVE13" s="85"/>
      <c r="SVF13" s="85"/>
      <c r="SVG13" s="85"/>
      <c r="SVH13" s="86"/>
      <c r="SVI13" s="85"/>
      <c r="SVJ13" s="83"/>
      <c r="SVK13" s="83"/>
      <c r="SVL13" s="83"/>
      <c r="SVM13" s="84"/>
      <c r="SVN13" s="83"/>
      <c r="SVO13" s="83"/>
      <c r="SVP13" s="83"/>
      <c r="SVQ13" s="83"/>
      <c r="SVR13" s="85"/>
      <c r="SVS13" s="85"/>
      <c r="SVT13" s="85"/>
      <c r="SVU13" s="86"/>
      <c r="SVV13" s="85"/>
      <c r="SVW13" s="83"/>
      <c r="SVX13" s="83"/>
      <c r="SVY13" s="83"/>
      <c r="SVZ13" s="84"/>
      <c r="SWA13" s="83"/>
      <c r="SWB13" s="83"/>
      <c r="SWC13" s="83"/>
      <c r="SWD13" s="83"/>
      <c r="SWE13" s="85"/>
      <c r="SWF13" s="85"/>
      <c r="SWG13" s="85"/>
      <c r="SWH13" s="86"/>
      <c r="SWI13" s="85"/>
      <c r="SWJ13" s="83"/>
      <c r="SWK13" s="83"/>
      <c r="SWL13" s="83"/>
      <c r="SWM13" s="84"/>
      <c r="SWN13" s="83"/>
      <c r="SWO13" s="83"/>
      <c r="SWP13" s="83"/>
      <c r="SWQ13" s="83"/>
      <c r="SWR13" s="85"/>
      <c r="SWS13" s="85"/>
      <c r="SWT13" s="85"/>
      <c r="SWU13" s="86"/>
      <c r="SWV13" s="85"/>
      <c r="SWW13" s="83"/>
      <c r="SWX13" s="83"/>
      <c r="SWY13" s="83"/>
      <c r="SWZ13" s="84"/>
      <c r="SXA13" s="83"/>
      <c r="SXB13" s="83"/>
      <c r="SXC13" s="83"/>
      <c r="SXD13" s="83"/>
      <c r="SXE13" s="85"/>
      <c r="SXF13" s="85"/>
      <c r="SXG13" s="85"/>
      <c r="SXH13" s="86"/>
      <c r="SXI13" s="85"/>
      <c r="SXJ13" s="83"/>
      <c r="SXK13" s="83"/>
      <c r="SXL13" s="83"/>
      <c r="SXM13" s="84"/>
      <c r="SXN13" s="83"/>
      <c r="SXO13" s="83"/>
      <c r="SXP13" s="83"/>
      <c r="SXQ13" s="83"/>
      <c r="SXR13" s="85"/>
      <c r="SXS13" s="85"/>
      <c r="SXT13" s="85"/>
      <c r="SXU13" s="86"/>
      <c r="SXV13" s="85"/>
      <c r="SXW13" s="83"/>
      <c r="SXX13" s="83"/>
      <c r="SXY13" s="83"/>
      <c r="SXZ13" s="84"/>
      <c r="SYA13" s="83"/>
      <c r="SYB13" s="83"/>
      <c r="SYC13" s="83"/>
      <c r="SYD13" s="83"/>
      <c r="SYE13" s="85"/>
      <c r="SYF13" s="85"/>
      <c r="SYG13" s="85"/>
      <c r="SYH13" s="86"/>
      <c r="SYI13" s="85"/>
      <c r="SYJ13" s="83"/>
      <c r="SYK13" s="83"/>
      <c r="SYL13" s="83"/>
      <c r="SYM13" s="84"/>
      <c r="SYN13" s="83"/>
      <c r="SYO13" s="83"/>
      <c r="SYP13" s="83"/>
      <c r="SYQ13" s="83"/>
      <c r="SYR13" s="85"/>
      <c r="SYS13" s="85"/>
      <c r="SYT13" s="85"/>
      <c r="SYU13" s="86"/>
      <c r="SYV13" s="85"/>
      <c r="SYW13" s="83"/>
      <c r="SYX13" s="83"/>
      <c r="SYY13" s="83"/>
      <c r="SYZ13" s="84"/>
      <c r="SZA13" s="83"/>
      <c r="SZB13" s="83"/>
      <c r="SZC13" s="83"/>
      <c r="SZD13" s="83"/>
      <c r="SZE13" s="85"/>
      <c r="SZF13" s="85"/>
      <c r="SZG13" s="85"/>
      <c r="SZH13" s="86"/>
      <c r="SZI13" s="85"/>
      <c r="SZJ13" s="83"/>
      <c r="SZK13" s="83"/>
      <c r="SZL13" s="83"/>
      <c r="SZM13" s="84"/>
      <c r="SZN13" s="83"/>
      <c r="SZO13" s="83"/>
      <c r="SZP13" s="83"/>
      <c r="SZQ13" s="83"/>
      <c r="SZR13" s="85"/>
      <c r="SZS13" s="85"/>
      <c r="SZT13" s="85"/>
      <c r="SZU13" s="86"/>
      <c r="SZV13" s="85"/>
      <c r="SZW13" s="83"/>
      <c r="SZX13" s="83"/>
      <c r="SZY13" s="83"/>
      <c r="SZZ13" s="84"/>
      <c r="TAA13" s="83"/>
      <c r="TAB13" s="83"/>
      <c r="TAC13" s="83"/>
      <c r="TAD13" s="83"/>
      <c r="TAE13" s="85"/>
      <c r="TAF13" s="85"/>
      <c r="TAG13" s="85"/>
      <c r="TAH13" s="86"/>
      <c r="TAI13" s="85"/>
      <c r="TAJ13" s="83"/>
      <c r="TAK13" s="83"/>
      <c r="TAL13" s="83"/>
      <c r="TAM13" s="84"/>
      <c r="TAN13" s="83"/>
      <c r="TAO13" s="83"/>
      <c r="TAP13" s="83"/>
      <c r="TAQ13" s="83"/>
      <c r="TAR13" s="85"/>
      <c r="TAS13" s="85"/>
      <c r="TAT13" s="85"/>
      <c r="TAU13" s="86"/>
      <c r="TAV13" s="85"/>
      <c r="TAW13" s="83"/>
      <c r="TAX13" s="83"/>
      <c r="TAY13" s="83"/>
      <c r="TAZ13" s="84"/>
      <c r="TBA13" s="83"/>
      <c r="TBB13" s="83"/>
      <c r="TBC13" s="83"/>
      <c r="TBD13" s="83"/>
      <c r="TBE13" s="85"/>
      <c r="TBF13" s="85"/>
      <c r="TBG13" s="85"/>
      <c r="TBH13" s="86"/>
      <c r="TBI13" s="85"/>
      <c r="TBJ13" s="83"/>
      <c r="TBK13" s="83"/>
      <c r="TBL13" s="83"/>
      <c r="TBM13" s="84"/>
      <c r="TBN13" s="83"/>
      <c r="TBO13" s="83"/>
      <c r="TBP13" s="83"/>
      <c r="TBQ13" s="83"/>
      <c r="TBR13" s="85"/>
      <c r="TBS13" s="85"/>
      <c r="TBT13" s="85"/>
      <c r="TBU13" s="86"/>
      <c r="TBV13" s="85"/>
      <c r="TBW13" s="83"/>
      <c r="TBX13" s="83"/>
      <c r="TBY13" s="83"/>
      <c r="TBZ13" s="84"/>
      <c r="TCA13" s="83"/>
      <c r="TCB13" s="83"/>
      <c r="TCC13" s="83"/>
      <c r="TCD13" s="83"/>
      <c r="TCE13" s="85"/>
      <c r="TCF13" s="85"/>
      <c r="TCG13" s="85"/>
      <c r="TCH13" s="86"/>
      <c r="TCI13" s="85"/>
      <c r="TCJ13" s="83"/>
      <c r="TCK13" s="83"/>
      <c r="TCL13" s="83"/>
      <c r="TCM13" s="84"/>
      <c r="TCN13" s="83"/>
      <c r="TCO13" s="83"/>
      <c r="TCP13" s="83"/>
      <c r="TCQ13" s="83"/>
      <c r="TCR13" s="85"/>
      <c r="TCS13" s="85"/>
      <c r="TCT13" s="85"/>
      <c r="TCU13" s="86"/>
      <c r="TCV13" s="85"/>
      <c r="TCW13" s="83"/>
      <c r="TCX13" s="83"/>
      <c r="TCY13" s="83"/>
      <c r="TCZ13" s="84"/>
      <c r="TDA13" s="83"/>
      <c r="TDB13" s="83"/>
      <c r="TDC13" s="83"/>
      <c r="TDD13" s="83"/>
      <c r="TDE13" s="85"/>
      <c r="TDF13" s="85"/>
      <c r="TDG13" s="85"/>
      <c r="TDH13" s="86"/>
      <c r="TDI13" s="85"/>
      <c r="TDJ13" s="83"/>
      <c r="TDK13" s="83"/>
      <c r="TDL13" s="83"/>
      <c r="TDM13" s="84"/>
      <c r="TDN13" s="83"/>
      <c r="TDO13" s="83"/>
      <c r="TDP13" s="83"/>
      <c r="TDQ13" s="83"/>
      <c r="TDR13" s="85"/>
      <c r="TDS13" s="85"/>
      <c r="TDT13" s="85"/>
      <c r="TDU13" s="86"/>
      <c r="TDV13" s="85"/>
      <c r="TDW13" s="83"/>
      <c r="TDX13" s="83"/>
      <c r="TDY13" s="83"/>
      <c r="TDZ13" s="84"/>
      <c r="TEA13" s="83"/>
      <c r="TEB13" s="83"/>
      <c r="TEC13" s="83"/>
      <c r="TED13" s="83"/>
      <c r="TEE13" s="85"/>
      <c r="TEF13" s="85"/>
      <c r="TEG13" s="85"/>
      <c r="TEH13" s="86"/>
      <c r="TEI13" s="85"/>
      <c r="TEJ13" s="83"/>
      <c r="TEK13" s="83"/>
      <c r="TEL13" s="83"/>
      <c r="TEM13" s="84"/>
      <c r="TEN13" s="83"/>
      <c r="TEO13" s="83"/>
      <c r="TEP13" s="83"/>
      <c r="TEQ13" s="83"/>
      <c r="TER13" s="85"/>
      <c r="TES13" s="85"/>
      <c r="TET13" s="85"/>
      <c r="TEU13" s="86"/>
      <c r="TEV13" s="85"/>
      <c r="TEW13" s="83"/>
      <c r="TEX13" s="83"/>
      <c r="TEY13" s="83"/>
      <c r="TEZ13" s="84"/>
      <c r="TFA13" s="83"/>
      <c r="TFB13" s="83"/>
      <c r="TFC13" s="83"/>
      <c r="TFD13" s="83"/>
      <c r="TFE13" s="85"/>
      <c r="TFF13" s="85"/>
      <c r="TFG13" s="85"/>
      <c r="TFH13" s="86"/>
      <c r="TFI13" s="85"/>
      <c r="TFJ13" s="83"/>
      <c r="TFK13" s="83"/>
      <c r="TFL13" s="83"/>
      <c r="TFM13" s="84"/>
      <c r="TFN13" s="83"/>
      <c r="TFO13" s="83"/>
      <c r="TFP13" s="83"/>
      <c r="TFQ13" s="83"/>
      <c r="TFR13" s="85"/>
      <c r="TFS13" s="85"/>
      <c r="TFT13" s="85"/>
      <c r="TFU13" s="86"/>
      <c r="TFV13" s="85"/>
      <c r="TFW13" s="83"/>
      <c r="TFX13" s="83"/>
      <c r="TFY13" s="83"/>
      <c r="TFZ13" s="84"/>
      <c r="TGA13" s="83"/>
      <c r="TGB13" s="83"/>
      <c r="TGC13" s="83"/>
      <c r="TGD13" s="83"/>
      <c r="TGE13" s="85"/>
      <c r="TGF13" s="85"/>
      <c r="TGG13" s="85"/>
      <c r="TGH13" s="86"/>
      <c r="TGI13" s="85"/>
      <c r="TGJ13" s="83"/>
      <c r="TGK13" s="83"/>
      <c r="TGL13" s="83"/>
      <c r="TGM13" s="84"/>
      <c r="TGN13" s="83"/>
      <c r="TGO13" s="83"/>
      <c r="TGP13" s="83"/>
      <c r="TGQ13" s="83"/>
      <c r="TGR13" s="85"/>
      <c r="TGS13" s="85"/>
      <c r="TGT13" s="85"/>
      <c r="TGU13" s="86"/>
      <c r="TGV13" s="85"/>
      <c r="TGW13" s="83"/>
      <c r="TGX13" s="83"/>
      <c r="TGY13" s="83"/>
      <c r="TGZ13" s="84"/>
      <c r="THA13" s="83"/>
      <c r="THB13" s="83"/>
      <c r="THC13" s="83"/>
      <c r="THD13" s="83"/>
      <c r="THE13" s="85"/>
      <c r="THF13" s="85"/>
      <c r="THG13" s="85"/>
      <c r="THH13" s="86"/>
      <c r="THI13" s="85"/>
      <c r="THJ13" s="83"/>
      <c r="THK13" s="83"/>
      <c r="THL13" s="83"/>
      <c r="THM13" s="84"/>
      <c r="THN13" s="83"/>
      <c r="THO13" s="83"/>
      <c r="THP13" s="83"/>
      <c r="THQ13" s="83"/>
      <c r="THR13" s="85"/>
      <c r="THS13" s="85"/>
      <c r="THT13" s="85"/>
      <c r="THU13" s="86"/>
      <c r="THV13" s="85"/>
      <c r="THW13" s="83"/>
      <c r="THX13" s="83"/>
      <c r="THY13" s="83"/>
      <c r="THZ13" s="84"/>
      <c r="TIA13" s="83"/>
      <c r="TIB13" s="83"/>
      <c r="TIC13" s="83"/>
      <c r="TID13" s="83"/>
      <c r="TIE13" s="85"/>
      <c r="TIF13" s="85"/>
      <c r="TIG13" s="85"/>
      <c r="TIH13" s="86"/>
      <c r="TII13" s="85"/>
      <c r="TIJ13" s="83"/>
      <c r="TIK13" s="83"/>
      <c r="TIL13" s="83"/>
      <c r="TIM13" s="84"/>
      <c r="TIN13" s="83"/>
      <c r="TIO13" s="83"/>
      <c r="TIP13" s="83"/>
      <c r="TIQ13" s="83"/>
      <c r="TIR13" s="85"/>
      <c r="TIS13" s="85"/>
      <c r="TIT13" s="85"/>
      <c r="TIU13" s="86"/>
      <c r="TIV13" s="85"/>
      <c r="TIW13" s="83"/>
      <c r="TIX13" s="83"/>
      <c r="TIY13" s="83"/>
      <c r="TIZ13" s="84"/>
      <c r="TJA13" s="83"/>
      <c r="TJB13" s="83"/>
      <c r="TJC13" s="83"/>
      <c r="TJD13" s="83"/>
      <c r="TJE13" s="85"/>
      <c r="TJF13" s="85"/>
      <c r="TJG13" s="85"/>
      <c r="TJH13" s="86"/>
      <c r="TJI13" s="85"/>
      <c r="TJJ13" s="83"/>
      <c r="TJK13" s="83"/>
      <c r="TJL13" s="83"/>
      <c r="TJM13" s="84"/>
      <c r="TJN13" s="83"/>
      <c r="TJO13" s="83"/>
      <c r="TJP13" s="83"/>
      <c r="TJQ13" s="83"/>
      <c r="TJR13" s="85"/>
      <c r="TJS13" s="85"/>
      <c r="TJT13" s="85"/>
      <c r="TJU13" s="86"/>
      <c r="TJV13" s="85"/>
      <c r="TJW13" s="83"/>
      <c r="TJX13" s="83"/>
      <c r="TJY13" s="83"/>
      <c r="TJZ13" s="84"/>
      <c r="TKA13" s="83"/>
      <c r="TKB13" s="83"/>
      <c r="TKC13" s="83"/>
      <c r="TKD13" s="83"/>
      <c r="TKE13" s="85"/>
      <c r="TKF13" s="85"/>
      <c r="TKG13" s="85"/>
      <c r="TKH13" s="86"/>
      <c r="TKI13" s="85"/>
      <c r="TKJ13" s="83"/>
      <c r="TKK13" s="83"/>
      <c r="TKL13" s="83"/>
      <c r="TKM13" s="84"/>
      <c r="TKN13" s="83"/>
      <c r="TKO13" s="83"/>
      <c r="TKP13" s="83"/>
      <c r="TKQ13" s="83"/>
      <c r="TKR13" s="85"/>
      <c r="TKS13" s="85"/>
      <c r="TKT13" s="85"/>
      <c r="TKU13" s="86"/>
      <c r="TKV13" s="85"/>
      <c r="TKW13" s="83"/>
      <c r="TKX13" s="83"/>
      <c r="TKY13" s="83"/>
      <c r="TKZ13" s="84"/>
      <c r="TLA13" s="83"/>
      <c r="TLB13" s="83"/>
      <c r="TLC13" s="83"/>
      <c r="TLD13" s="83"/>
      <c r="TLE13" s="85"/>
      <c r="TLF13" s="85"/>
      <c r="TLG13" s="85"/>
      <c r="TLH13" s="86"/>
      <c r="TLI13" s="85"/>
      <c r="TLJ13" s="83"/>
      <c r="TLK13" s="83"/>
      <c r="TLL13" s="83"/>
      <c r="TLM13" s="84"/>
      <c r="TLN13" s="83"/>
      <c r="TLO13" s="83"/>
      <c r="TLP13" s="83"/>
      <c r="TLQ13" s="83"/>
      <c r="TLR13" s="85"/>
      <c r="TLS13" s="85"/>
      <c r="TLT13" s="85"/>
      <c r="TLU13" s="86"/>
      <c r="TLV13" s="85"/>
      <c r="TLW13" s="83"/>
      <c r="TLX13" s="83"/>
      <c r="TLY13" s="83"/>
      <c r="TLZ13" s="84"/>
      <c r="TMA13" s="83"/>
      <c r="TMB13" s="83"/>
      <c r="TMC13" s="83"/>
      <c r="TMD13" s="83"/>
      <c r="TME13" s="85"/>
      <c r="TMF13" s="85"/>
      <c r="TMG13" s="85"/>
      <c r="TMH13" s="86"/>
      <c r="TMI13" s="85"/>
      <c r="TMJ13" s="83"/>
      <c r="TMK13" s="83"/>
      <c r="TML13" s="83"/>
      <c r="TMM13" s="84"/>
      <c r="TMN13" s="83"/>
      <c r="TMO13" s="83"/>
      <c r="TMP13" s="83"/>
      <c r="TMQ13" s="83"/>
      <c r="TMR13" s="85"/>
      <c r="TMS13" s="85"/>
      <c r="TMT13" s="85"/>
      <c r="TMU13" s="86"/>
      <c r="TMV13" s="85"/>
      <c r="TMW13" s="83"/>
      <c r="TMX13" s="83"/>
      <c r="TMY13" s="83"/>
      <c r="TMZ13" s="84"/>
      <c r="TNA13" s="83"/>
      <c r="TNB13" s="83"/>
      <c r="TNC13" s="83"/>
      <c r="TND13" s="83"/>
      <c r="TNE13" s="85"/>
      <c r="TNF13" s="85"/>
      <c r="TNG13" s="85"/>
      <c r="TNH13" s="86"/>
      <c r="TNI13" s="85"/>
      <c r="TNJ13" s="83"/>
      <c r="TNK13" s="83"/>
      <c r="TNL13" s="83"/>
      <c r="TNM13" s="84"/>
      <c r="TNN13" s="83"/>
      <c r="TNO13" s="83"/>
      <c r="TNP13" s="83"/>
      <c r="TNQ13" s="83"/>
      <c r="TNR13" s="85"/>
      <c r="TNS13" s="85"/>
      <c r="TNT13" s="85"/>
      <c r="TNU13" s="86"/>
      <c r="TNV13" s="85"/>
      <c r="TNW13" s="83"/>
      <c r="TNX13" s="83"/>
      <c r="TNY13" s="83"/>
      <c r="TNZ13" s="84"/>
      <c r="TOA13" s="83"/>
      <c r="TOB13" s="83"/>
      <c r="TOC13" s="83"/>
      <c r="TOD13" s="83"/>
      <c r="TOE13" s="85"/>
      <c r="TOF13" s="85"/>
      <c r="TOG13" s="85"/>
      <c r="TOH13" s="86"/>
      <c r="TOI13" s="85"/>
      <c r="TOJ13" s="83"/>
      <c r="TOK13" s="83"/>
      <c r="TOL13" s="83"/>
      <c r="TOM13" s="84"/>
      <c r="TON13" s="83"/>
      <c r="TOO13" s="83"/>
      <c r="TOP13" s="83"/>
      <c r="TOQ13" s="83"/>
      <c r="TOR13" s="85"/>
      <c r="TOS13" s="85"/>
      <c r="TOT13" s="85"/>
      <c r="TOU13" s="86"/>
      <c r="TOV13" s="85"/>
      <c r="TOW13" s="83"/>
      <c r="TOX13" s="83"/>
      <c r="TOY13" s="83"/>
      <c r="TOZ13" s="84"/>
      <c r="TPA13" s="83"/>
      <c r="TPB13" s="83"/>
      <c r="TPC13" s="83"/>
      <c r="TPD13" s="83"/>
      <c r="TPE13" s="85"/>
      <c r="TPF13" s="85"/>
      <c r="TPG13" s="85"/>
      <c r="TPH13" s="86"/>
      <c r="TPI13" s="85"/>
      <c r="TPJ13" s="83"/>
      <c r="TPK13" s="83"/>
      <c r="TPL13" s="83"/>
      <c r="TPM13" s="84"/>
      <c r="TPN13" s="83"/>
      <c r="TPO13" s="83"/>
      <c r="TPP13" s="83"/>
      <c r="TPQ13" s="83"/>
      <c r="TPR13" s="85"/>
      <c r="TPS13" s="85"/>
      <c r="TPT13" s="85"/>
      <c r="TPU13" s="86"/>
      <c r="TPV13" s="85"/>
      <c r="TPW13" s="83"/>
      <c r="TPX13" s="83"/>
      <c r="TPY13" s="83"/>
      <c r="TPZ13" s="84"/>
      <c r="TQA13" s="83"/>
      <c r="TQB13" s="83"/>
      <c r="TQC13" s="83"/>
      <c r="TQD13" s="83"/>
      <c r="TQE13" s="85"/>
      <c r="TQF13" s="85"/>
      <c r="TQG13" s="85"/>
      <c r="TQH13" s="86"/>
      <c r="TQI13" s="85"/>
      <c r="TQJ13" s="83"/>
      <c r="TQK13" s="83"/>
      <c r="TQL13" s="83"/>
      <c r="TQM13" s="84"/>
      <c r="TQN13" s="83"/>
      <c r="TQO13" s="83"/>
      <c r="TQP13" s="83"/>
      <c r="TQQ13" s="83"/>
      <c r="TQR13" s="85"/>
      <c r="TQS13" s="85"/>
      <c r="TQT13" s="85"/>
      <c r="TQU13" s="86"/>
      <c r="TQV13" s="85"/>
      <c r="TQW13" s="83"/>
      <c r="TQX13" s="83"/>
      <c r="TQY13" s="83"/>
      <c r="TQZ13" s="84"/>
      <c r="TRA13" s="83"/>
      <c r="TRB13" s="83"/>
      <c r="TRC13" s="83"/>
      <c r="TRD13" s="83"/>
      <c r="TRE13" s="85"/>
      <c r="TRF13" s="85"/>
      <c r="TRG13" s="85"/>
      <c r="TRH13" s="86"/>
      <c r="TRI13" s="85"/>
      <c r="TRJ13" s="83"/>
      <c r="TRK13" s="83"/>
      <c r="TRL13" s="83"/>
      <c r="TRM13" s="84"/>
      <c r="TRN13" s="83"/>
      <c r="TRO13" s="83"/>
      <c r="TRP13" s="83"/>
      <c r="TRQ13" s="83"/>
      <c r="TRR13" s="85"/>
      <c r="TRS13" s="85"/>
      <c r="TRT13" s="85"/>
      <c r="TRU13" s="86"/>
      <c r="TRV13" s="85"/>
      <c r="TRW13" s="83"/>
      <c r="TRX13" s="83"/>
      <c r="TRY13" s="83"/>
      <c r="TRZ13" s="84"/>
      <c r="TSA13" s="83"/>
      <c r="TSB13" s="83"/>
      <c r="TSC13" s="83"/>
      <c r="TSD13" s="83"/>
      <c r="TSE13" s="85"/>
      <c r="TSF13" s="85"/>
      <c r="TSG13" s="85"/>
      <c r="TSH13" s="86"/>
      <c r="TSI13" s="85"/>
      <c r="TSJ13" s="83"/>
      <c r="TSK13" s="83"/>
      <c r="TSL13" s="83"/>
      <c r="TSM13" s="84"/>
      <c r="TSN13" s="83"/>
      <c r="TSO13" s="83"/>
      <c r="TSP13" s="83"/>
      <c r="TSQ13" s="83"/>
      <c r="TSR13" s="85"/>
      <c r="TSS13" s="85"/>
      <c r="TST13" s="85"/>
      <c r="TSU13" s="86"/>
      <c r="TSV13" s="85"/>
      <c r="TSW13" s="83"/>
      <c r="TSX13" s="83"/>
      <c r="TSY13" s="83"/>
      <c r="TSZ13" s="84"/>
      <c r="TTA13" s="83"/>
      <c r="TTB13" s="83"/>
      <c r="TTC13" s="83"/>
      <c r="TTD13" s="83"/>
      <c r="TTE13" s="85"/>
      <c r="TTF13" s="85"/>
      <c r="TTG13" s="85"/>
      <c r="TTH13" s="86"/>
      <c r="TTI13" s="85"/>
      <c r="TTJ13" s="83"/>
      <c r="TTK13" s="83"/>
      <c r="TTL13" s="83"/>
      <c r="TTM13" s="84"/>
      <c r="TTN13" s="83"/>
      <c r="TTO13" s="83"/>
      <c r="TTP13" s="83"/>
      <c r="TTQ13" s="83"/>
      <c r="TTR13" s="85"/>
      <c r="TTS13" s="85"/>
      <c r="TTT13" s="85"/>
      <c r="TTU13" s="86"/>
      <c r="TTV13" s="85"/>
      <c r="TTW13" s="83"/>
      <c r="TTX13" s="83"/>
      <c r="TTY13" s="83"/>
      <c r="TTZ13" s="84"/>
      <c r="TUA13" s="83"/>
      <c r="TUB13" s="83"/>
      <c r="TUC13" s="83"/>
      <c r="TUD13" s="83"/>
      <c r="TUE13" s="85"/>
      <c r="TUF13" s="85"/>
      <c r="TUG13" s="85"/>
      <c r="TUH13" s="86"/>
      <c r="TUI13" s="85"/>
      <c r="TUJ13" s="83"/>
      <c r="TUK13" s="83"/>
      <c r="TUL13" s="83"/>
      <c r="TUM13" s="84"/>
      <c r="TUN13" s="83"/>
      <c r="TUO13" s="83"/>
      <c r="TUP13" s="83"/>
      <c r="TUQ13" s="83"/>
      <c r="TUR13" s="85"/>
      <c r="TUS13" s="85"/>
      <c r="TUT13" s="85"/>
      <c r="TUU13" s="86"/>
      <c r="TUV13" s="85"/>
      <c r="TUW13" s="83"/>
      <c r="TUX13" s="83"/>
      <c r="TUY13" s="83"/>
      <c r="TUZ13" s="84"/>
      <c r="TVA13" s="83"/>
      <c r="TVB13" s="83"/>
      <c r="TVC13" s="83"/>
      <c r="TVD13" s="83"/>
      <c r="TVE13" s="85"/>
      <c r="TVF13" s="85"/>
      <c r="TVG13" s="85"/>
      <c r="TVH13" s="86"/>
      <c r="TVI13" s="85"/>
      <c r="TVJ13" s="83"/>
      <c r="TVK13" s="83"/>
      <c r="TVL13" s="83"/>
      <c r="TVM13" s="84"/>
      <c r="TVN13" s="83"/>
      <c r="TVO13" s="83"/>
      <c r="TVP13" s="83"/>
      <c r="TVQ13" s="83"/>
      <c r="TVR13" s="85"/>
      <c r="TVS13" s="85"/>
      <c r="TVT13" s="85"/>
      <c r="TVU13" s="86"/>
      <c r="TVV13" s="85"/>
      <c r="TVW13" s="83"/>
      <c r="TVX13" s="83"/>
      <c r="TVY13" s="83"/>
      <c r="TVZ13" s="84"/>
      <c r="TWA13" s="83"/>
      <c r="TWB13" s="83"/>
      <c r="TWC13" s="83"/>
      <c r="TWD13" s="83"/>
      <c r="TWE13" s="85"/>
      <c r="TWF13" s="85"/>
      <c r="TWG13" s="85"/>
      <c r="TWH13" s="86"/>
      <c r="TWI13" s="85"/>
      <c r="TWJ13" s="83"/>
      <c r="TWK13" s="83"/>
      <c r="TWL13" s="83"/>
      <c r="TWM13" s="84"/>
      <c r="TWN13" s="83"/>
      <c r="TWO13" s="83"/>
      <c r="TWP13" s="83"/>
      <c r="TWQ13" s="83"/>
      <c r="TWR13" s="85"/>
      <c r="TWS13" s="85"/>
      <c r="TWT13" s="85"/>
      <c r="TWU13" s="86"/>
      <c r="TWV13" s="85"/>
      <c r="TWW13" s="83"/>
      <c r="TWX13" s="83"/>
      <c r="TWY13" s="83"/>
      <c r="TWZ13" s="84"/>
      <c r="TXA13" s="83"/>
      <c r="TXB13" s="83"/>
      <c r="TXC13" s="83"/>
      <c r="TXD13" s="83"/>
      <c r="TXE13" s="85"/>
      <c r="TXF13" s="85"/>
      <c r="TXG13" s="85"/>
      <c r="TXH13" s="86"/>
      <c r="TXI13" s="85"/>
      <c r="TXJ13" s="83"/>
      <c r="TXK13" s="83"/>
      <c r="TXL13" s="83"/>
      <c r="TXM13" s="84"/>
      <c r="TXN13" s="83"/>
      <c r="TXO13" s="83"/>
      <c r="TXP13" s="83"/>
      <c r="TXQ13" s="83"/>
      <c r="TXR13" s="85"/>
      <c r="TXS13" s="85"/>
      <c r="TXT13" s="85"/>
      <c r="TXU13" s="86"/>
      <c r="TXV13" s="85"/>
      <c r="TXW13" s="83"/>
      <c r="TXX13" s="83"/>
      <c r="TXY13" s="83"/>
      <c r="TXZ13" s="84"/>
      <c r="TYA13" s="83"/>
      <c r="TYB13" s="83"/>
      <c r="TYC13" s="83"/>
      <c r="TYD13" s="83"/>
      <c r="TYE13" s="85"/>
      <c r="TYF13" s="85"/>
      <c r="TYG13" s="85"/>
      <c r="TYH13" s="86"/>
      <c r="TYI13" s="85"/>
      <c r="TYJ13" s="83"/>
      <c r="TYK13" s="83"/>
      <c r="TYL13" s="83"/>
      <c r="TYM13" s="84"/>
      <c r="TYN13" s="83"/>
      <c r="TYO13" s="83"/>
      <c r="TYP13" s="83"/>
      <c r="TYQ13" s="83"/>
      <c r="TYR13" s="85"/>
      <c r="TYS13" s="85"/>
      <c r="TYT13" s="85"/>
      <c r="TYU13" s="86"/>
      <c r="TYV13" s="85"/>
      <c r="TYW13" s="83"/>
      <c r="TYX13" s="83"/>
      <c r="TYY13" s="83"/>
      <c r="TYZ13" s="84"/>
      <c r="TZA13" s="83"/>
      <c r="TZB13" s="83"/>
      <c r="TZC13" s="83"/>
      <c r="TZD13" s="83"/>
      <c r="TZE13" s="85"/>
      <c r="TZF13" s="85"/>
      <c r="TZG13" s="85"/>
      <c r="TZH13" s="86"/>
      <c r="TZI13" s="85"/>
      <c r="TZJ13" s="83"/>
      <c r="TZK13" s="83"/>
      <c r="TZL13" s="83"/>
      <c r="TZM13" s="84"/>
      <c r="TZN13" s="83"/>
      <c r="TZO13" s="83"/>
      <c r="TZP13" s="83"/>
      <c r="TZQ13" s="83"/>
      <c r="TZR13" s="85"/>
      <c r="TZS13" s="85"/>
      <c r="TZT13" s="85"/>
      <c r="TZU13" s="86"/>
      <c r="TZV13" s="85"/>
      <c r="TZW13" s="83"/>
      <c r="TZX13" s="83"/>
      <c r="TZY13" s="83"/>
      <c r="TZZ13" s="84"/>
      <c r="UAA13" s="83"/>
      <c r="UAB13" s="83"/>
      <c r="UAC13" s="83"/>
      <c r="UAD13" s="83"/>
      <c r="UAE13" s="85"/>
      <c r="UAF13" s="85"/>
      <c r="UAG13" s="85"/>
      <c r="UAH13" s="86"/>
      <c r="UAI13" s="85"/>
      <c r="UAJ13" s="83"/>
      <c r="UAK13" s="83"/>
      <c r="UAL13" s="83"/>
      <c r="UAM13" s="84"/>
      <c r="UAN13" s="83"/>
      <c r="UAO13" s="83"/>
      <c r="UAP13" s="83"/>
      <c r="UAQ13" s="83"/>
      <c r="UAR13" s="85"/>
      <c r="UAS13" s="85"/>
      <c r="UAT13" s="85"/>
      <c r="UAU13" s="86"/>
      <c r="UAV13" s="85"/>
      <c r="UAW13" s="83"/>
      <c r="UAX13" s="83"/>
      <c r="UAY13" s="83"/>
      <c r="UAZ13" s="84"/>
      <c r="UBA13" s="83"/>
      <c r="UBB13" s="83"/>
      <c r="UBC13" s="83"/>
      <c r="UBD13" s="83"/>
      <c r="UBE13" s="85"/>
      <c r="UBF13" s="85"/>
      <c r="UBG13" s="85"/>
      <c r="UBH13" s="86"/>
      <c r="UBI13" s="85"/>
      <c r="UBJ13" s="83"/>
      <c r="UBK13" s="83"/>
      <c r="UBL13" s="83"/>
      <c r="UBM13" s="84"/>
      <c r="UBN13" s="83"/>
      <c r="UBO13" s="83"/>
      <c r="UBP13" s="83"/>
      <c r="UBQ13" s="83"/>
      <c r="UBR13" s="85"/>
      <c r="UBS13" s="85"/>
      <c r="UBT13" s="85"/>
      <c r="UBU13" s="86"/>
      <c r="UBV13" s="85"/>
      <c r="UBW13" s="83"/>
      <c r="UBX13" s="83"/>
      <c r="UBY13" s="83"/>
      <c r="UBZ13" s="84"/>
      <c r="UCA13" s="83"/>
      <c r="UCB13" s="83"/>
      <c r="UCC13" s="83"/>
      <c r="UCD13" s="83"/>
      <c r="UCE13" s="85"/>
      <c r="UCF13" s="85"/>
      <c r="UCG13" s="85"/>
      <c r="UCH13" s="86"/>
      <c r="UCI13" s="85"/>
      <c r="UCJ13" s="83"/>
      <c r="UCK13" s="83"/>
      <c r="UCL13" s="83"/>
      <c r="UCM13" s="84"/>
      <c r="UCN13" s="83"/>
      <c r="UCO13" s="83"/>
      <c r="UCP13" s="83"/>
      <c r="UCQ13" s="83"/>
      <c r="UCR13" s="85"/>
      <c r="UCS13" s="85"/>
      <c r="UCT13" s="85"/>
      <c r="UCU13" s="86"/>
      <c r="UCV13" s="85"/>
      <c r="UCW13" s="83"/>
      <c r="UCX13" s="83"/>
      <c r="UCY13" s="83"/>
      <c r="UCZ13" s="84"/>
      <c r="UDA13" s="83"/>
      <c r="UDB13" s="83"/>
      <c r="UDC13" s="83"/>
      <c r="UDD13" s="83"/>
      <c r="UDE13" s="85"/>
      <c r="UDF13" s="85"/>
      <c r="UDG13" s="85"/>
      <c r="UDH13" s="86"/>
      <c r="UDI13" s="85"/>
      <c r="UDJ13" s="83"/>
      <c r="UDK13" s="83"/>
      <c r="UDL13" s="83"/>
      <c r="UDM13" s="84"/>
      <c r="UDN13" s="83"/>
      <c r="UDO13" s="83"/>
      <c r="UDP13" s="83"/>
      <c r="UDQ13" s="83"/>
      <c r="UDR13" s="85"/>
      <c r="UDS13" s="85"/>
      <c r="UDT13" s="85"/>
      <c r="UDU13" s="86"/>
      <c r="UDV13" s="85"/>
      <c r="UDW13" s="83"/>
      <c r="UDX13" s="83"/>
      <c r="UDY13" s="83"/>
      <c r="UDZ13" s="84"/>
      <c r="UEA13" s="83"/>
      <c r="UEB13" s="83"/>
      <c r="UEC13" s="83"/>
      <c r="UED13" s="83"/>
      <c r="UEE13" s="85"/>
      <c r="UEF13" s="85"/>
      <c r="UEG13" s="85"/>
      <c r="UEH13" s="86"/>
      <c r="UEI13" s="85"/>
      <c r="UEJ13" s="83"/>
      <c r="UEK13" s="83"/>
      <c r="UEL13" s="83"/>
      <c r="UEM13" s="84"/>
      <c r="UEN13" s="83"/>
      <c r="UEO13" s="83"/>
      <c r="UEP13" s="83"/>
      <c r="UEQ13" s="83"/>
      <c r="UER13" s="85"/>
      <c r="UES13" s="85"/>
      <c r="UET13" s="85"/>
      <c r="UEU13" s="86"/>
      <c r="UEV13" s="85"/>
      <c r="UEW13" s="83"/>
      <c r="UEX13" s="83"/>
      <c r="UEY13" s="83"/>
      <c r="UEZ13" s="84"/>
      <c r="UFA13" s="83"/>
      <c r="UFB13" s="83"/>
      <c r="UFC13" s="83"/>
      <c r="UFD13" s="83"/>
      <c r="UFE13" s="85"/>
      <c r="UFF13" s="85"/>
      <c r="UFG13" s="85"/>
      <c r="UFH13" s="86"/>
      <c r="UFI13" s="85"/>
      <c r="UFJ13" s="83"/>
      <c r="UFK13" s="83"/>
      <c r="UFL13" s="83"/>
      <c r="UFM13" s="84"/>
      <c r="UFN13" s="83"/>
      <c r="UFO13" s="83"/>
      <c r="UFP13" s="83"/>
      <c r="UFQ13" s="83"/>
      <c r="UFR13" s="85"/>
      <c r="UFS13" s="85"/>
      <c r="UFT13" s="85"/>
      <c r="UFU13" s="86"/>
      <c r="UFV13" s="85"/>
      <c r="UFW13" s="83"/>
      <c r="UFX13" s="83"/>
      <c r="UFY13" s="83"/>
      <c r="UFZ13" s="84"/>
      <c r="UGA13" s="83"/>
      <c r="UGB13" s="83"/>
      <c r="UGC13" s="83"/>
      <c r="UGD13" s="83"/>
      <c r="UGE13" s="85"/>
      <c r="UGF13" s="85"/>
      <c r="UGG13" s="85"/>
      <c r="UGH13" s="86"/>
      <c r="UGI13" s="85"/>
      <c r="UGJ13" s="83"/>
      <c r="UGK13" s="83"/>
      <c r="UGL13" s="83"/>
      <c r="UGM13" s="84"/>
      <c r="UGN13" s="83"/>
      <c r="UGO13" s="83"/>
      <c r="UGP13" s="83"/>
      <c r="UGQ13" s="83"/>
      <c r="UGR13" s="85"/>
      <c r="UGS13" s="85"/>
      <c r="UGT13" s="85"/>
      <c r="UGU13" s="86"/>
      <c r="UGV13" s="85"/>
      <c r="UGW13" s="83"/>
      <c r="UGX13" s="83"/>
      <c r="UGY13" s="83"/>
      <c r="UGZ13" s="84"/>
      <c r="UHA13" s="83"/>
      <c r="UHB13" s="83"/>
      <c r="UHC13" s="83"/>
      <c r="UHD13" s="83"/>
      <c r="UHE13" s="85"/>
      <c r="UHF13" s="85"/>
      <c r="UHG13" s="85"/>
      <c r="UHH13" s="86"/>
      <c r="UHI13" s="85"/>
      <c r="UHJ13" s="83"/>
      <c r="UHK13" s="83"/>
      <c r="UHL13" s="83"/>
      <c r="UHM13" s="84"/>
      <c r="UHN13" s="83"/>
      <c r="UHO13" s="83"/>
      <c r="UHP13" s="83"/>
      <c r="UHQ13" s="83"/>
      <c r="UHR13" s="85"/>
      <c r="UHS13" s="85"/>
      <c r="UHT13" s="85"/>
      <c r="UHU13" s="86"/>
      <c r="UHV13" s="85"/>
      <c r="UHW13" s="83"/>
      <c r="UHX13" s="83"/>
      <c r="UHY13" s="83"/>
      <c r="UHZ13" s="84"/>
      <c r="UIA13" s="83"/>
      <c r="UIB13" s="83"/>
      <c r="UIC13" s="83"/>
      <c r="UID13" s="83"/>
      <c r="UIE13" s="85"/>
      <c r="UIF13" s="85"/>
      <c r="UIG13" s="85"/>
      <c r="UIH13" s="86"/>
      <c r="UII13" s="85"/>
      <c r="UIJ13" s="83"/>
      <c r="UIK13" s="83"/>
      <c r="UIL13" s="83"/>
      <c r="UIM13" s="84"/>
      <c r="UIN13" s="83"/>
      <c r="UIO13" s="83"/>
      <c r="UIP13" s="83"/>
      <c r="UIQ13" s="83"/>
      <c r="UIR13" s="85"/>
      <c r="UIS13" s="85"/>
      <c r="UIT13" s="85"/>
      <c r="UIU13" s="86"/>
      <c r="UIV13" s="85"/>
      <c r="UIW13" s="83"/>
      <c r="UIX13" s="83"/>
      <c r="UIY13" s="83"/>
      <c r="UIZ13" s="84"/>
      <c r="UJA13" s="83"/>
      <c r="UJB13" s="83"/>
      <c r="UJC13" s="83"/>
      <c r="UJD13" s="83"/>
      <c r="UJE13" s="85"/>
      <c r="UJF13" s="85"/>
      <c r="UJG13" s="85"/>
      <c r="UJH13" s="86"/>
      <c r="UJI13" s="85"/>
      <c r="UJJ13" s="83"/>
      <c r="UJK13" s="83"/>
      <c r="UJL13" s="83"/>
      <c r="UJM13" s="84"/>
      <c r="UJN13" s="83"/>
      <c r="UJO13" s="83"/>
      <c r="UJP13" s="83"/>
      <c r="UJQ13" s="83"/>
      <c r="UJR13" s="85"/>
      <c r="UJS13" s="85"/>
      <c r="UJT13" s="85"/>
      <c r="UJU13" s="86"/>
      <c r="UJV13" s="85"/>
      <c r="UJW13" s="83"/>
      <c r="UJX13" s="83"/>
      <c r="UJY13" s="83"/>
      <c r="UJZ13" s="84"/>
      <c r="UKA13" s="83"/>
      <c r="UKB13" s="83"/>
      <c r="UKC13" s="83"/>
      <c r="UKD13" s="83"/>
      <c r="UKE13" s="85"/>
      <c r="UKF13" s="85"/>
      <c r="UKG13" s="85"/>
      <c r="UKH13" s="86"/>
      <c r="UKI13" s="85"/>
      <c r="UKJ13" s="83"/>
      <c r="UKK13" s="83"/>
      <c r="UKL13" s="83"/>
      <c r="UKM13" s="84"/>
      <c r="UKN13" s="83"/>
      <c r="UKO13" s="83"/>
      <c r="UKP13" s="83"/>
      <c r="UKQ13" s="83"/>
      <c r="UKR13" s="85"/>
      <c r="UKS13" s="85"/>
      <c r="UKT13" s="85"/>
      <c r="UKU13" s="86"/>
      <c r="UKV13" s="85"/>
      <c r="UKW13" s="83"/>
      <c r="UKX13" s="83"/>
      <c r="UKY13" s="83"/>
      <c r="UKZ13" s="84"/>
      <c r="ULA13" s="83"/>
      <c r="ULB13" s="83"/>
      <c r="ULC13" s="83"/>
      <c r="ULD13" s="83"/>
      <c r="ULE13" s="85"/>
      <c r="ULF13" s="85"/>
      <c r="ULG13" s="85"/>
      <c r="ULH13" s="86"/>
      <c r="ULI13" s="85"/>
      <c r="ULJ13" s="83"/>
      <c r="ULK13" s="83"/>
      <c r="ULL13" s="83"/>
      <c r="ULM13" s="84"/>
      <c r="ULN13" s="83"/>
      <c r="ULO13" s="83"/>
      <c r="ULP13" s="83"/>
      <c r="ULQ13" s="83"/>
      <c r="ULR13" s="85"/>
      <c r="ULS13" s="85"/>
      <c r="ULT13" s="85"/>
      <c r="ULU13" s="86"/>
      <c r="ULV13" s="85"/>
      <c r="ULW13" s="83"/>
      <c r="ULX13" s="83"/>
      <c r="ULY13" s="83"/>
      <c r="ULZ13" s="84"/>
      <c r="UMA13" s="83"/>
      <c r="UMB13" s="83"/>
      <c r="UMC13" s="83"/>
      <c r="UMD13" s="83"/>
      <c r="UME13" s="85"/>
      <c r="UMF13" s="85"/>
      <c r="UMG13" s="85"/>
      <c r="UMH13" s="86"/>
      <c r="UMI13" s="85"/>
      <c r="UMJ13" s="83"/>
      <c r="UMK13" s="83"/>
      <c r="UML13" s="83"/>
      <c r="UMM13" s="84"/>
      <c r="UMN13" s="83"/>
      <c r="UMO13" s="83"/>
      <c r="UMP13" s="83"/>
      <c r="UMQ13" s="83"/>
      <c r="UMR13" s="85"/>
      <c r="UMS13" s="85"/>
      <c r="UMT13" s="85"/>
      <c r="UMU13" s="86"/>
      <c r="UMV13" s="85"/>
      <c r="UMW13" s="83"/>
      <c r="UMX13" s="83"/>
      <c r="UMY13" s="83"/>
      <c r="UMZ13" s="84"/>
      <c r="UNA13" s="83"/>
      <c r="UNB13" s="83"/>
      <c r="UNC13" s="83"/>
      <c r="UND13" s="83"/>
      <c r="UNE13" s="85"/>
      <c r="UNF13" s="85"/>
      <c r="UNG13" s="85"/>
      <c r="UNH13" s="86"/>
      <c r="UNI13" s="85"/>
      <c r="UNJ13" s="83"/>
      <c r="UNK13" s="83"/>
      <c r="UNL13" s="83"/>
      <c r="UNM13" s="84"/>
      <c r="UNN13" s="83"/>
      <c r="UNO13" s="83"/>
      <c r="UNP13" s="83"/>
      <c r="UNQ13" s="83"/>
      <c r="UNR13" s="85"/>
      <c r="UNS13" s="85"/>
      <c r="UNT13" s="85"/>
      <c r="UNU13" s="86"/>
      <c r="UNV13" s="85"/>
      <c r="UNW13" s="83"/>
      <c r="UNX13" s="83"/>
      <c r="UNY13" s="83"/>
      <c r="UNZ13" s="84"/>
      <c r="UOA13" s="83"/>
      <c r="UOB13" s="83"/>
      <c r="UOC13" s="83"/>
      <c r="UOD13" s="83"/>
      <c r="UOE13" s="85"/>
      <c r="UOF13" s="85"/>
      <c r="UOG13" s="85"/>
      <c r="UOH13" s="86"/>
      <c r="UOI13" s="85"/>
      <c r="UOJ13" s="83"/>
      <c r="UOK13" s="83"/>
      <c r="UOL13" s="83"/>
      <c r="UOM13" s="84"/>
      <c r="UON13" s="83"/>
      <c r="UOO13" s="83"/>
      <c r="UOP13" s="83"/>
      <c r="UOQ13" s="83"/>
      <c r="UOR13" s="85"/>
      <c r="UOS13" s="85"/>
      <c r="UOT13" s="85"/>
      <c r="UOU13" s="86"/>
      <c r="UOV13" s="85"/>
      <c r="UOW13" s="83"/>
      <c r="UOX13" s="83"/>
      <c r="UOY13" s="83"/>
      <c r="UOZ13" s="84"/>
      <c r="UPA13" s="83"/>
      <c r="UPB13" s="83"/>
      <c r="UPC13" s="83"/>
      <c r="UPD13" s="83"/>
      <c r="UPE13" s="85"/>
      <c r="UPF13" s="85"/>
      <c r="UPG13" s="85"/>
      <c r="UPH13" s="86"/>
      <c r="UPI13" s="85"/>
      <c r="UPJ13" s="83"/>
      <c r="UPK13" s="83"/>
      <c r="UPL13" s="83"/>
      <c r="UPM13" s="84"/>
      <c r="UPN13" s="83"/>
      <c r="UPO13" s="83"/>
      <c r="UPP13" s="83"/>
      <c r="UPQ13" s="83"/>
      <c r="UPR13" s="85"/>
      <c r="UPS13" s="85"/>
      <c r="UPT13" s="85"/>
      <c r="UPU13" s="86"/>
      <c r="UPV13" s="85"/>
      <c r="UPW13" s="83"/>
      <c r="UPX13" s="83"/>
      <c r="UPY13" s="83"/>
      <c r="UPZ13" s="84"/>
      <c r="UQA13" s="83"/>
      <c r="UQB13" s="83"/>
      <c r="UQC13" s="83"/>
      <c r="UQD13" s="83"/>
      <c r="UQE13" s="85"/>
      <c r="UQF13" s="85"/>
      <c r="UQG13" s="85"/>
      <c r="UQH13" s="86"/>
      <c r="UQI13" s="85"/>
      <c r="UQJ13" s="83"/>
      <c r="UQK13" s="83"/>
      <c r="UQL13" s="83"/>
      <c r="UQM13" s="84"/>
      <c r="UQN13" s="83"/>
      <c r="UQO13" s="83"/>
      <c r="UQP13" s="83"/>
      <c r="UQQ13" s="83"/>
      <c r="UQR13" s="85"/>
      <c r="UQS13" s="85"/>
      <c r="UQT13" s="85"/>
      <c r="UQU13" s="86"/>
      <c r="UQV13" s="85"/>
      <c r="UQW13" s="83"/>
      <c r="UQX13" s="83"/>
      <c r="UQY13" s="83"/>
      <c r="UQZ13" s="84"/>
      <c r="URA13" s="83"/>
      <c r="URB13" s="83"/>
      <c r="URC13" s="83"/>
      <c r="URD13" s="83"/>
      <c r="URE13" s="85"/>
      <c r="URF13" s="85"/>
      <c r="URG13" s="85"/>
      <c r="URH13" s="86"/>
      <c r="URI13" s="85"/>
      <c r="URJ13" s="83"/>
      <c r="URK13" s="83"/>
      <c r="URL13" s="83"/>
      <c r="URM13" s="84"/>
      <c r="URN13" s="83"/>
      <c r="URO13" s="83"/>
      <c r="URP13" s="83"/>
      <c r="URQ13" s="83"/>
      <c r="URR13" s="85"/>
      <c r="URS13" s="85"/>
      <c r="URT13" s="85"/>
      <c r="URU13" s="86"/>
      <c r="URV13" s="85"/>
      <c r="URW13" s="83"/>
      <c r="URX13" s="83"/>
      <c r="URY13" s="83"/>
      <c r="URZ13" s="84"/>
      <c r="USA13" s="83"/>
      <c r="USB13" s="83"/>
      <c r="USC13" s="83"/>
      <c r="USD13" s="83"/>
      <c r="USE13" s="85"/>
      <c r="USF13" s="85"/>
      <c r="USG13" s="85"/>
      <c r="USH13" s="86"/>
      <c r="USI13" s="85"/>
      <c r="USJ13" s="83"/>
      <c r="USK13" s="83"/>
      <c r="USL13" s="83"/>
      <c r="USM13" s="84"/>
      <c r="USN13" s="83"/>
      <c r="USO13" s="83"/>
      <c r="USP13" s="83"/>
      <c r="USQ13" s="83"/>
      <c r="USR13" s="85"/>
      <c r="USS13" s="85"/>
      <c r="UST13" s="85"/>
      <c r="USU13" s="86"/>
      <c r="USV13" s="85"/>
      <c r="USW13" s="83"/>
      <c r="USX13" s="83"/>
      <c r="USY13" s="83"/>
      <c r="USZ13" s="84"/>
      <c r="UTA13" s="83"/>
      <c r="UTB13" s="83"/>
      <c r="UTC13" s="83"/>
      <c r="UTD13" s="83"/>
      <c r="UTE13" s="85"/>
      <c r="UTF13" s="85"/>
      <c r="UTG13" s="85"/>
      <c r="UTH13" s="86"/>
      <c r="UTI13" s="85"/>
      <c r="UTJ13" s="83"/>
      <c r="UTK13" s="83"/>
      <c r="UTL13" s="83"/>
      <c r="UTM13" s="84"/>
      <c r="UTN13" s="83"/>
      <c r="UTO13" s="83"/>
      <c r="UTP13" s="83"/>
      <c r="UTQ13" s="83"/>
      <c r="UTR13" s="85"/>
      <c r="UTS13" s="85"/>
      <c r="UTT13" s="85"/>
      <c r="UTU13" s="86"/>
      <c r="UTV13" s="85"/>
      <c r="UTW13" s="83"/>
      <c r="UTX13" s="83"/>
      <c r="UTY13" s="83"/>
      <c r="UTZ13" s="84"/>
      <c r="UUA13" s="83"/>
      <c r="UUB13" s="83"/>
      <c r="UUC13" s="83"/>
      <c r="UUD13" s="83"/>
      <c r="UUE13" s="85"/>
      <c r="UUF13" s="85"/>
      <c r="UUG13" s="85"/>
      <c r="UUH13" s="86"/>
      <c r="UUI13" s="85"/>
      <c r="UUJ13" s="83"/>
      <c r="UUK13" s="83"/>
      <c r="UUL13" s="83"/>
      <c r="UUM13" s="84"/>
      <c r="UUN13" s="83"/>
      <c r="UUO13" s="83"/>
      <c r="UUP13" s="83"/>
      <c r="UUQ13" s="83"/>
      <c r="UUR13" s="85"/>
      <c r="UUS13" s="85"/>
      <c r="UUT13" s="85"/>
      <c r="UUU13" s="86"/>
      <c r="UUV13" s="85"/>
      <c r="UUW13" s="83"/>
      <c r="UUX13" s="83"/>
      <c r="UUY13" s="83"/>
      <c r="UUZ13" s="84"/>
      <c r="UVA13" s="83"/>
      <c r="UVB13" s="83"/>
      <c r="UVC13" s="83"/>
      <c r="UVD13" s="83"/>
      <c r="UVE13" s="85"/>
      <c r="UVF13" s="85"/>
      <c r="UVG13" s="85"/>
      <c r="UVH13" s="86"/>
      <c r="UVI13" s="85"/>
      <c r="UVJ13" s="83"/>
      <c r="UVK13" s="83"/>
      <c r="UVL13" s="83"/>
      <c r="UVM13" s="84"/>
      <c r="UVN13" s="83"/>
      <c r="UVO13" s="83"/>
      <c r="UVP13" s="83"/>
      <c r="UVQ13" s="83"/>
      <c r="UVR13" s="85"/>
      <c r="UVS13" s="85"/>
      <c r="UVT13" s="85"/>
      <c r="UVU13" s="86"/>
      <c r="UVV13" s="85"/>
      <c r="UVW13" s="83"/>
      <c r="UVX13" s="83"/>
      <c r="UVY13" s="83"/>
      <c r="UVZ13" s="84"/>
      <c r="UWA13" s="83"/>
      <c r="UWB13" s="83"/>
      <c r="UWC13" s="83"/>
      <c r="UWD13" s="83"/>
      <c r="UWE13" s="85"/>
      <c r="UWF13" s="85"/>
      <c r="UWG13" s="85"/>
      <c r="UWH13" s="86"/>
      <c r="UWI13" s="85"/>
      <c r="UWJ13" s="83"/>
      <c r="UWK13" s="83"/>
      <c r="UWL13" s="83"/>
      <c r="UWM13" s="84"/>
      <c r="UWN13" s="83"/>
      <c r="UWO13" s="83"/>
      <c r="UWP13" s="83"/>
      <c r="UWQ13" s="83"/>
      <c r="UWR13" s="85"/>
      <c r="UWS13" s="85"/>
      <c r="UWT13" s="85"/>
      <c r="UWU13" s="86"/>
    </row>
    <row r="14" spans="1:19 1025:14815" ht="25.5" hidden="1">
      <c r="A14" s="273" t="s">
        <v>78</v>
      </c>
      <c r="B14" s="76" t="s">
        <v>167</v>
      </c>
      <c r="C14" s="76" t="s">
        <v>0</v>
      </c>
      <c r="D14" s="77">
        <v>45689</v>
      </c>
      <c r="E14" s="77">
        <v>45658</v>
      </c>
      <c r="F14" s="76" t="s">
        <v>298</v>
      </c>
      <c r="G14" s="78">
        <v>246366.39</v>
      </c>
      <c r="H14" s="79">
        <v>278319.92</v>
      </c>
      <c r="I14" s="79">
        <f t="shared" si="6"/>
        <v>31953.52999999997</v>
      </c>
      <c r="J14" s="80">
        <f t="shared" si="7"/>
        <v>0.12969922561271433</v>
      </c>
      <c r="K14" s="80"/>
      <c r="L14" s="79"/>
      <c r="M14" s="79"/>
      <c r="N14" s="79">
        <f t="shared" si="2"/>
        <v>0</v>
      </c>
      <c r="O14" s="79">
        <v>279901.55</v>
      </c>
      <c r="P14" s="79">
        <f t="shared" si="8"/>
        <v>278319.92</v>
      </c>
      <c r="Q14" s="79">
        <f t="shared" si="4"/>
        <v>1581.6300000000047</v>
      </c>
      <c r="R14" s="79">
        <f t="shared" si="9"/>
        <v>18979.560000000056</v>
      </c>
      <c r="S14" s="274"/>
    </row>
    <row r="15" spans="1:19 1025:14815" ht="25.5" hidden="1">
      <c r="A15" s="273" t="s">
        <v>78</v>
      </c>
      <c r="B15" s="76" t="s">
        <v>167</v>
      </c>
      <c r="C15" s="76" t="s">
        <v>91</v>
      </c>
      <c r="D15" s="77">
        <v>45689</v>
      </c>
      <c r="E15" s="77">
        <v>45658</v>
      </c>
      <c r="F15" s="76" t="s">
        <v>298</v>
      </c>
      <c r="G15" s="78">
        <v>7896.25</v>
      </c>
      <c r="H15" s="78">
        <v>8243.94</v>
      </c>
      <c r="I15" s="79">
        <f t="shared" si="6"/>
        <v>347.69000000000051</v>
      </c>
      <c r="J15" s="80">
        <f t="shared" si="7"/>
        <v>4.4032293810353083E-2</v>
      </c>
      <c r="K15" s="80" t="s">
        <v>252</v>
      </c>
      <c r="L15" s="79"/>
      <c r="M15" s="79"/>
      <c r="N15" s="79">
        <f t="shared" si="2"/>
        <v>0</v>
      </c>
      <c r="O15" s="79">
        <v>8222.84</v>
      </c>
      <c r="P15" s="79">
        <f t="shared" si="8"/>
        <v>8243.94</v>
      </c>
      <c r="Q15" s="79">
        <f t="shared" si="4"/>
        <v>-21.100000000000364</v>
      </c>
      <c r="R15" s="79">
        <f t="shared" si="9"/>
        <v>-253.20000000000437</v>
      </c>
      <c r="S15" s="274"/>
    </row>
    <row r="16" spans="1:19 1025:14815" hidden="1">
      <c r="A16" s="273" t="s">
        <v>30</v>
      </c>
      <c r="B16" s="76" t="s">
        <v>187</v>
      </c>
      <c r="C16" s="76" t="s">
        <v>87</v>
      </c>
      <c r="D16" s="77">
        <v>45748</v>
      </c>
      <c r="E16" s="77">
        <v>45658</v>
      </c>
      <c r="F16" s="76" t="s">
        <v>298</v>
      </c>
      <c r="G16" s="78">
        <v>195190.68</v>
      </c>
      <c r="H16" s="82">
        <v>205220.46250890146</v>
      </c>
      <c r="I16" s="79">
        <f t="shared" si="6"/>
        <v>10029.782508901466</v>
      </c>
      <c r="J16" s="80">
        <f t="shared" si="7"/>
        <v>5.1384535926108081E-2</v>
      </c>
      <c r="K16" s="80"/>
      <c r="L16" s="79"/>
      <c r="M16" s="79"/>
      <c r="N16" s="79">
        <f t="shared" si="2"/>
        <v>0</v>
      </c>
      <c r="O16" s="79">
        <v>207358.35</v>
      </c>
      <c r="P16" s="82">
        <v>205220.46250890146</v>
      </c>
      <c r="Q16" s="79">
        <f t="shared" si="4"/>
        <v>2137.8874910985469</v>
      </c>
      <c r="R16" s="79">
        <f t="shared" si="9"/>
        <v>25654.649893182563</v>
      </c>
      <c r="S16" s="274"/>
    </row>
    <row r="17" spans="1:14815" hidden="1">
      <c r="A17" s="273" t="s">
        <v>260</v>
      </c>
      <c r="B17" s="76" t="s">
        <v>171</v>
      </c>
      <c r="C17" s="76" t="s">
        <v>85</v>
      </c>
      <c r="D17" s="77">
        <v>45689</v>
      </c>
      <c r="E17" s="77">
        <v>45658</v>
      </c>
      <c r="F17" s="76" t="s">
        <v>298</v>
      </c>
      <c r="G17" s="78">
        <v>148406.57</v>
      </c>
      <c r="H17" s="78">
        <v>163065.35</v>
      </c>
      <c r="I17" s="79">
        <f t="shared" si="6"/>
        <v>14658.779999999999</v>
      </c>
      <c r="J17" s="80">
        <f t="shared" si="7"/>
        <v>9.8774468003673954E-2</v>
      </c>
      <c r="K17" s="80" t="s">
        <v>99</v>
      </c>
      <c r="L17" s="79"/>
      <c r="M17" s="79"/>
      <c r="N17" s="79">
        <f t="shared" ref="N17:N26" si="10">L17-M17</f>
        <v>0</v>
      </c>
      <c r="O17" s="79">
        <f>148406.57*1.0997</f>
        <v>163202.705029</v>
      </c>
      <c r="P17" s="78">
        <v>163065.35</v>
      </c>
      <c r="Q17" s="79">
        <f t="shared" ref="Q17:Q26" si="11">O17-P17</f>
        <v>137.35502899999847</v>
      </c>
      <c r="R17" s="79">
        <f t="shared" si="9"/>
        <v>1648.2603479999816</v>
      </c>
      <c r="S17" s="274"/>
    </row>
    <row r="18" spans="1:14815" hidden="1">
      <c r="A18" s="273" t="s">
        <v>260</v>
      </c>
      <c r="B18" s="76" t="s">
        <v>171</v>
      </c>
      <c r="C18" s="76" t="s">
        <v>87</v>
      </c>
      <c r="D18" s="77">
        <v>45689</v>
      </c>
      <c r="E18" s="77">
        <v>45658</v>
      </c>
      <c r="F18" s="76" t="s">
        <v>298</v>
      </c>
      <c r="G18" s="78">
        <v>148401.65</v>
      </c>
      <c r="H18" s="78">
        <v>156089.67625896857</v>
      </c>
      <c r="I18" s="79">
        <f t="shared" si="6"/>
        <v>7688.0262589685735</v>
      </c>
      <c r="J18" s="80">
        <f t="shared" si="7"/>
        <v>5.1805530861473402E-2</v>
      </c>
      <c r="K18" s="80" t="s">
        <v>99</v>
      </c>
      <c r="L18" s="79"/>
      <c r="M18" s="79"/>
      <c r="N18" s="79">
        <f t="shared" si="10"/>
        <v>0</v>
      </c>
      <c r="O18" s="79">
        <f>148401.65*1.0676</f>
        <v>158433.60154</v>
      </c>
      <c r="P18" s="78">
        <v>156089.67625896857</v>
      </c>
      <c r="Q18" s="79">
        <f t="shared" si="11"/>
        <v>2343.9252810314356</v>
      </c>
      <c r="R18" s="79">
        <f t="shared" si="9"/>
        <v>28127.103372377227</v>
      </c>
      <c r="S18" s="274"/>
    </row>
    <row r="19" spans="1:14815" ht="25.5" hidden="1">
      <c r="A19" s="273" t="s">
        <v>62</v>
      </c>
      <c r="B19" s="76" t="s">
        <v>143</v>
      </c>
      <c r="C19" s="76" t="s">
        <v>87</v>
      </c>
      <c r="D19" s="77">
        <v>45717</v>
      </c>
      <c r="E19" s="77">
        <v>45658</v>
      </c>
      <c r="F19" s="76" t="s">
        <v>298</v>
      </c>
      <c r="G19" s="78">
        <v>66738.95</v>
      </c>
      <c r="H19" s="78">
        <v>70007.969433912076</v>
      </c>
      <c r="I19" s="79">
        <f t="shared" si="6"/>
        <v>3269.019433912079</v>
      </c>
      <c r="J19" s="80">
        <f t="shared" si="7"/>
        <v>4.8982182577221832E-2</v>
      </c>
      <c r="K19" s="80" t="s">
        <v>252</v>
      </c>
      <c r="L19" s="79"/>
      <c r="M19" s="79"/>
      <c r="N19" s="79">
        <f t="shared" si="10"/>
        <v>0</v>
      </c>
      <c r="O19" s="79">
        <v>70018.188438627971</v>
      </c>
      <c r="P19" s="79">
        <v>70007.969433912076</v>
      </c>
      <c r="Q19" s="79">
        <f t="shared" si="11"/>
        <v>10.219004715894698</v>
      </c>
      <c r="R19" s="79">
        <f t="shared" si="9"/>
        <v>122.62805659073638</v>
      </c>
      <c r="S19" s="274"/>
    </row>
    <row r="20" spans="1:14815" hidden="1">
      <c r="A20" s="273" t="s">
        <v>65</v>
      </c>
      <c r="B20" s="76" t="s">
        <v>147</v>
      </c>
      <c r="C20" s="76" t="s">
        <v>87</v>
      </c>
      <c r="D20" s="77">
        <v>45717</v>
      </c>
      <c r="E20" s="77">
        <v>45658</v>
      </c>
      <c r="F20" s="76" t="s">
        <v>298</v>
      </c>
      <c r="G20" s="78">
        <v>125086.01</v>
      </c>
      <c r="H20" s="82">
        <v>130971.88723270001</v>
      </c>
      <c r="I20" s="79">
        <f>IFERROR(IF(G20&gt;0,H20-G20,""),"")</f>
        <v>5885.8772327000188</v>
      </c>
      <c r="J20" s="80">
        <f t="shared" si="7"/>
        <v>4.7054640504561776E-2</v>
      </c>
      <c r="K20" s="80" t="s">
        <v>99</v>
      </c>
      <c r="L20" s="79"/>
      <c r="M20" s="79"/>
      <c r="N20" s="79">
        <f t="shared" si="10"/>
        <v>0</v>
      </c>
      <c r="O20" s="79">
        <v>131109.70000000001</v>
      </c>
      <c r="P20" s="82">
        <v>130971.88723270001</v>
      </c>
      <c r="Q20" s="79">
        <f t="shared" si="11"/>
        <v>137.81276729999809</v>
      </c>
      <c r="R20" s="79">
        <f t="shared" si="9"/>
        <v>1653.753207599977</v>
      </c>
      <c r="S20" s="274"/>
    </row>
    <row r="21" spans="1:14815" ht="18" hidden="1" customHeight="1">
      <c r="A21" s="273" t="s">
        <v>65</v>
      </c>
      <c r="B21" s="76" t="s">
        <v>147</v>
      </c>
      <c r="C21" s="76" t="s">
        <v>85</v>
      </c>
      <c r="D21" s="77">
        <v>45717</v>
      </c>
      <c r="E21" s="77">
        <v>45658</v>
      </c>
      <c r="F21" s="76" t="s">
        <v>298</v>
      </c>
      <c r="G21" s="78">
        <v>98973.14</v>
      </c>
      <c r="H21" s="78">
        <v>105633.11124000001</v>
      </c>
      <c r="I21" s="79">
        <f t="shared" si="6"/>
        <v>6659.9712400000135</v>
      </c>
      <c r="J21" s="80">
        <f t="shared" si="7"/>
        <v>6.7290693616470221E-2</v>
      </c>
      <c r="K21" s="80" t="s">
        <v>99</v>
      </c>
      <c r="L21" s="80"/>
      <c r="M21" s="80"/>
      <c r="N21" s="79">
        <f t="shared" si="10"/>
        <v>0</v>
      </c>
      <c r="O21" s="79">
        <v>105635.78</v>
      </c>
      <c r="P21" s="78">
        <v>105633.11124000001</v>
      </c>
      <c r="Q21" s="79">
        <f t="shared" si="11"/>
        <v>2.6687599999859231</v>
      </c>
      <c r="R21" s="79">
        <f t="shared" si="9"/>
        <v>32.025119999831077</v>
      </c>
      <c r="S21" s="274"/>
      <c r="AMK21" s="83"/>
      <c r="AML21" s="83"/>
      <c r="AMM21" s="84"/>
      <c r="AMN21" s="83"/>
      <c r="AMO21" s="83"/>
      <c r="AMP21" s="83"/>
      <c r="AMQ21" s="83"/>
      <c r="AMR21" s="85"/>
      <c r="AMS21" s="85"/>
      <c r="AMT21" s="85"/>
      <c r="AMU21" s="86"/>
      <c r="AMV21" s="85"/>
      <c r="AMW21" s="83"/>
      <c r="AMX21" s="83"/>
      <c r="AMY21" s="83"/>
      <c r="AMZ21" s="84"/>
      <c r="ANA21" s="83"/>
      <c r="ANB21" s="83"/>
      <c r="ANC21" s="83"/>
      <c r="AND21" s="83"/>
      <c r="ANE21" s="85"/>
      <c r="ANF21" s="85"/>
      <c r="ANG21" s="85"/>
      <c r="ANH21" s="86"/>
      <c r="ANI21" s="85"/>
      <c r="ANJ21" s="83"/>
      <c r="ANK21" s="83"/>
      <c r="ANL21" s="83"/>
      <c r="ANM21" s="84"/>
      <c r="ANN21" s="83"/>
      <c r="ANO21" s="83"/>
      <c r="ANP21" s="83"/>
      <c r="ANQ21" s="83"/>
      <c r="ANR21" s="85"/>
      <c r="ANS21" s="85"/>
      <c r="ANT21" s="85"/>
      <c r="ANU21" s="86"/>
      <c r="ANV21" s="85"/>
      <c r="ANW21" s="83"/>
      <c r="ANX21" s="83"/>
      <c r="ANY21" s="83"/>
      <c r="ANZ21" s="84"/>
      <c r="AOA21" s="83"/>
      <c r="AOB21" s="83"/>
      <c r="AOC21" s="83"/>
      <c r="AOD21" s="83"/>
      <c r="AOE21" s="85"/>
      <c r="AOF21" s="85"/>
      <c r="AOG21" s="85"/>
      <c r="AOH21" s="86"/>
      <c r="AOI21" s="85"/>
      <c r="AOJ21" s="83"/>
      <c r="AOK21" s="83"/>
      <c r="AOL21" s="83"/>
      <c r="AOM21" s="84"/>
      <c r="AON21" s="83"/>
      <c r="AOO21" s="83"/>
      <c r="AOP21" s="83"/>
      <c r="AOQ21" s="83"/>
      <c r="AOR21" s="85"/>
      <c r="AOS21" s="85"/>
      <c r="AOT21" s="85"/>
      <c r="AOU21" s="86"/>
      <c r="AOV21" s="85"/>
      <c r="AOW21" s="83"/>
      <c r="AOX21" s="83"/>
      <c r="AOY21" s="83"/>
      <c r="AOZ21" s="84"/>
      <c r="APA21" s="83"/>
      <c r="APB21" s="83"/>
      <c r="APC21" s="83"/>
      <c r="APD21" s="83"/>
      <c r="APE21" s="85"/>
      <c r="APF21" s="85"/>
      <c r="APG21" s="85"/>
      <c r="APH21" s="86"/>
      <c r="API21" s="85"/>
      <c r="APJ21" s="83"/>
      <c r="APK21" s="83"/>
      <c r="APL21" s="83"/>
      <c r="APM21" s="84"/>
      <c r="APN21" s="83"/>
      <c r="APO21" s="83"/>
      <c r="APP21" s="83"/>
      <c r="APQ21" s="83"/>
      <c r="APR21" s="85"/>
      <c r="APS21" s="85"/>
      <c r="APT21" s="85"/>
      <c r="APU21" s="86"/>
      <c r="APV21" s="85"/>
      <c r="APW21" s="83"/>
      <c r="APX21" s="83"/>
      <c r="APY21" s="83"/>
      <c r="APZ21" s="84"/>
      <c r="AQA21" s="83"/>
      <c r="AQB21" s="83"/>
      <c r="AQC21" s="83"/>
      <c r="AQD21" s="83"/>
      <c r="AQE21" s="85"/>
      <c r="AQF21" s="85"/>
      <c r="AQG21" s="85"/>
      <c r="AQH21" s="86"/>
      <c r="AQI21" s="85"/>
      <c r="AQJ21" s="83"/>
      <c r="AQK21" s="83"/>
      <c r="AQL21" s="83"/>
      <c r="AQM21" s="84"/>
      <c r="AQN21" s="83"/>
      <c r="AQO21" s="83"/>
      <c r="AQP21" s="83"/>
      <c r="AQQ21" s="83"/>
      <c r="AQR21" s="85"/>
      <c r="AQS21" s="85"/>
      <c r="AQT21" s="85"/>
      <c r="AQU21" s="86"/>
      <c r="AQV21" s="85"/>
      <c r="AQW21" s="83"/>
      <c r="AQX21" s="83"/>
      <c r="AQY21" s="83"/>
      <c r="AQZ21" s="84"/>
      <c r="ARA21" s="83"/>
      <c r="ARB21" s="83"/>
      <c r="ARC21" s="83"/>
      <c r="ARD21" s="83"/>
      <c r="ARE21" s="85"/>
      <c r="ARF21" s="85"/>
      <c r="ARG21" s="85"/>
      <c r="ARH21" s="86"/>
      <c r="ARI21" s="85"/>
      <c r="ARJ21" s="83"/>
      <c r="ARK21" s="83"/>
      <c r="ARL21" s="83"/>
      <c r="ARM21" s="84"/>
      <c r="ARN21" s="83"/>
      <c r="ARO21" s="83"/>
      <c r="ARP21" s="83"/>
      <c r="ARQ21" s="83"/>
      <c r="ARR21" s="85"/>
      <c r="ARS21" s="85"/>
      <c r="ART21" s="85"/>
      <c r="ARU21" s="86"/>
      <c r="ARV21" s="85"/>
      <c r="ARW21" s="83"/>
      <c r="ARX21" s="83"/>
      <c r="ARY21" s="83"/>
      <c r="ARZ21" s="84"/>
      <c r="ASA21" s="83"/>
      <c r="ASB21" s="83"/>
      <c r="ASC21" s="83"/>
      <c r="ASD21" s="83"/>
      <c r="ASE21" s="85"/>
      <c r="ASF21" s="85"/>
      <c r="ASG21" s="85"/>
      <c r="ASH21" s="86"/>
      <c r="ASI21" s="85"/>
      <c r="ASJ21" s="83"/>
      <c r="ASK21" s="83"/>
      <c r="ASL21" s="83"/>
      <c r="ASM21" s="84"/>
      <c r="ASN21" s="83"/>
      <c r="ASO21" s="83"/>
      <c r="ASP21" s="83"/>
      <c r="ASQ21" s="83"/>
      <c r="ASR21" s="85"/>
      <c r="ASS21" s="85"/>
      <c r="AST21" s="85"/>
      <c r="ASU21" s="86"/>
      <c r="ASV21" s="85"/>
      <c r="ASW21" s="83"/>
      <c r="ASX21" s="83"/>
      <c r="ASY21" s="83"/>
      <c r="ASZ21" s="84"/>
      <c r="ATA21" s="83"/>
      <c r="ATB21" s="83"/>
      <c r="ATC21" s="83"/>
      <c r="ATD21" s="83"/>
      <c r="ATE21" s="85"/>
      <c r="ATF21" s="85"/>
      <c r="ATG21" s="85"/>
      <c r="ATH21" s="86"/>
      <c r="ATI21" s="85"/>
      <c r="ATJ21" s="83"/>
      <c r="ATK21" s="83"/>
      <c r="ATL21" s="83"/>
      <c r="ATM21" s="84"/>
      <c r="ATN21" s="83"/>
      <c r="ATO21" s="83"/>
      <c r="ATP21" s="83"/>
      <c r="ATQ21" s="83"/>
      <c r="ATR21" s="85"/>
      <c r="ATS21" s="85"/>
      <c r="ATT21" s="85"/>
      <c r="ATU21" s="86"/>
      <c r="ATV21" s="85"/>
      <c r="ATW21" s="83"/>
      <c r="ATX21" s="83"/>
      <c r="ATY21" s="83"/>
      <c r="ATZ21" s="84"/>
      <c r="AUA21" s="83"/>
      <c r="AUB21" s="83"/>
      <c r="AUC21" s="83"/>
      <c r="AUD21" s="83"/>
      <c r="AUE21" s="85"/>
      <c r="AUF21" s="85"/>
      <c r="AUG21" s="85"/>
      <c r="AUH21" s="86"/>
      <c r="AUI21" s="85"/>
      <c r="AUJ21" s="83"/>
      <c r="AUK21" s="83"/>
      <c r="AUL21" s="83"/>
      <c r="AUM21" s="84"/>
      <c r="AUN21" s="83"/>
      <c r="AUO21" s="83"/>
      <c r="AUP21" s="83"/>
      <c r="AUQ21" s="83"/>
      <c r="AUR21" s="85"/>
      <c r="AUS21" s="85"/>
      <c r="AUT21" s="85"/>
      <c r="AUU21" s="86"/>
      <c r="AUV21" s="85"/>
      <c r="AUW21" s="83"/>
      <c r="AUX21" s="83"/>
      <c r="AUY21" s="83"/>
      <c r="AUZ21" s="84"/>
      <c r="AVA21" s="83"/>
      <c r="AVB21" s="83"/>
      <c r="AVC21" s="83"/>
      <c r="AVD21" s="83"/>
      <c r="AVE21" s="85"/>
      <c r="AVF21" s="85"/>
      <c r="AVG21" s="85"/>
      <c r="AVH21" s="86"/>
      <c r="AVI21" s="85"/>
      <c r="AVJ21" s="83"/>
      <c r="AVK21" s="83"/>
      <c r="AVL21" s="83"/>
      <c r="AVM21" s="84"/>
      <c r="AVN21" s="83"/>
      <c r="AVO21" s="83"/>
      <c r="AVP21" s="83"/>
      <c r="AVQ21" s="83"/>
      <c r="AVR21" s="85"/>
      <c r="AVS21" s="85"/>
      <c r="AVT21" s="85"/>
      <c r="AVU21" s="86"/>
      <c r="AVV21" s="85"/>
      <c r="AVW21" s="83"/>
      <c r="AVX21" s="83"/>
      <c r="AVY21" s="83"/>
      <c r="AVZ21" s="84"/>
      <c r="AWA21" s="83"/>
      <c r="AWB21" s="83"/>
      <c r="AWC21" s="83"/>
      <c r="AWD21" s="83"/>
      <c r="AWE21" s="85"/>
      <c r="AWF21" s="85"/>
      <c r="AWG21" s="85"/>
      <c r="AWH21" s="86"/>
      <c r="AWI21" s="85"/>
      <c r="AWJ21" s="83"/>
      <c r="AWK21" s="83"/>
      <c r="AWL21" s="83"/>
      <c r="AWM21" s="84"/>
      <c r="AWN21" s="83"/>
      <c r="AWO21" s="83"/>
      <c r="AWP21" s="83"/>
      <c r="AWQ21" s="83"/>
      <c r="AWR21" s="85"/>
      <c r="AWS21" s="85"/>
      <c r="AWT21" s="85"/>
      <c r="AWU21" s="86"/>
      <c r="AWV21" s="85"/>
      <c r="AWW21" s="83"/>
      <c r="AWX21" s="83"/>
      <c r="AWY21" s="83"/>
      <c r="AWZ21" s="84"/>
      <c r="AXA21" s="83"/>
      <c r="AXB21" s="83"/>
      <c r="AXC21" s="83"/>
      <c r="AXD21" s="83"/>
      <c r="AXE21" s="85"/>
      <c r="AXF21" s="85"/>
      <c r="AXG21" s="85"/>
      <c r="AXH21" s="86"/>
      <c r="AXI21" s="85"/>
      <c r="AXJ21" s="83"/>
      <c r="AXK21" s="83"/>
      <c r="AXL21" s="83"/>
      <c r="AXM21" s="84"/>
      <c r="AXN21" s="83"/>
      <c r="AXO21" s="83"/>
      <c r="AXP21" s="83"/>
      <c r="AXQ21" s="83"/>
      <c r="AXR21" s="85"/>
      <c r="AXS21" s="85"/>
      <c r="AXT21" s="85"/>
      <c r="AXU21" s="86"/>
      <c r="AXV21" s="85"/>
      <c r="AXW21" s="83"/>
      <c r="AXX21" s="83"/>
      <c r="AXY21" s="83"/>
      <c r="AXZ21" s="84"/>
      <c r="AYA21" s="83"/>
      <c r="AYB21" s="83"/>
      <c r="AYC21" s="83"/>
      <c r="AYD21" s="83"/>
      <c r="AYE21" s="85"/>
      <c r="AYF21" s="85"/>
      <c r="AYG21" s="85"/>
      <c r="AYH21" s="86"/>
      <c r="AYI21" s="85"/>
      <c r="AYJ21" s="83"/>
      <c r="AYK21" s="83"/>
      <c r="AYL21" s="83"/>
      <c r="AYM21" s="84"/>
      <c r="AYN21" s="83"/>
      <c r="AYO21" s="83"/>
      <c r="AYP21" s="83"/>
      <c r="AYQ21" s="83"/>
      <c r="AYR21" s="85"/>
      <c r="AYS21" s="85"/>
      <c r="AYT21" s="85"/>
      <c r="AYU21" s="86"/>
      <c r="AYV21" s="85"/>
      <c r="AYW21" s="83"/>
      <c r="AYX21" s="83"/>
      <c r="AYY21" s="83"/>
      <c r="AYZ21" s="84"/>
      <c r="AZA21" s="83"/>
      <c r="AZB21" s="83"/>
      <c r="AZC21" s="83"/>
      <c r="AZD21" s="83"/>
      <c r="AZE21" s="85"/>
      <c r="AZF21" s="85"/>
      <c r="AZG21" s="85"/>
      <c r="AZH21" s="86"/>
      <c r="AZI21" s="85"/>
      <c r="AZJ21" s="83"/>
      <c r="AZK21" s="83"/>
      <c r="AZL21" s="83"/>
      <c r="AZM21" s="84"/>
      <c r="AZN21" s="83"/>
      <c r="AZO21" s="83"/>
      <c r="AZP21" s="83"/>
      <c r="AZQ21" s="83"/>
      <c r="AZR21" s="85"/>
      <c r="AZS21" s="85"/>
      <c r="AZT21" s="85"/>
      <c r="AZU21" s="86"/>
      <c r="AZV21" s="85"/>
      <c r="AZW21" s="83"/>
      <c r="AZX21" s="83"/>
      <c r="AZY21" s="83"/>
      <c r="AZZ21" s="84"/>
      <c r="BAA21" s="83"/>
      <c r="BAB21" s="83"/>
      <c r="BAC21" s="83"/>
      <c r="BAD21" s="83"/>
      <c r="BAE21" s="85"/>
      <c r="BAF21" s="85"/>
      <c r="BAG21" s="85"/>
      <c r="BAH21" s="86"/>
      <c r="BAI21" s="85"/>
      <c r="BAJ21" s="83"/>
      <c r="BAK21" s="83"/>
      <c r="BAL21" s="83"/>
      <c r="BAM21" s="84"/>
      <c r="BAN21" s="83"/>
      <c r="BAO21" s="83"/>
      <c r="BAP21" s="83"/>
      <c r="BAQ21" s="83"/>
      <c r="BAR21" s="85"/>
      <c r="BAS21" s="85"/>
      <c r="BAT21" s="85"/>
      <c r="BAU21" s="86"/>
      <c r="BAV21" s="85"/>
      <c r="BAW21" s="83"/>
      <c r="BAX21" s="83"/>
      <c r="BAY21" s="83"/>
      <c r="BAZ21" s="84"/>
      <c r="BBA21" s="83"/>
      <c r="BBB21" s="83"/>
      <c r="BBC21" s="83"/>
      <c r="BBD21" s="83"/>
      <c r="BBE21" s="85"/>
      <c r="BBF21" s="85"/>
      <c r="BBG21" s="85"/>
      <c r="BBH21" s="86"/>
      <c r="BBI21" s="85"/>
      <c r="BBJ21" s="83"/>
      <c r="BBK21" s="83"/>
      <c r="BBL21" s="83"/>
      <c r="BBM21" s="84"/>
      <c r="BBN21" s="83"/>
      <c r="BBO21" s="83"/>
      <c r="BBP21" s="83"/>
      <c r="BBQ21" s="83"/>
      <c r="BBR21" s="85"/>
      <c r="BBS21" s="85"/>
      <c r="BBT21" s="85"/>
      <c r="BBU21" s="86"/>
      <c r="BBV21" s="85"/>
      <c r="BBW21" s="83"/>
      <c r="BBX21" s="83"/>
      <c r="BBY21" s="83"/>
      <c r="BBZ21" s="84"/>
      <c r="BCA21" s="83"/>
      <c r="BCB21" s="83"/>
      <c r="BCC21" s="83"/>
      <c r="BCD21" s="83"/>
      <c r="BCE21" s="85"/>
      <c r="BCF21" s="85"/>
      <c r="BCG21" s="85"/>
      <c r="BCH21" s="86"/>
      <c r="BCI21" s="85"/>
      <c r="BCJ21" s="83"/>
      <c r="BCK21" s="83"/>
      <c r="BCL21" s="83"/>
      <c r="BCM21" s="84"/>
      <c r="BCN21" s="83"/>
      <c r="BCO21" s="83"/>
      <c r="BCP21" s="83"/>
      <c r="BCQ21" s="83"/>
      <c r="BCR21" s="85"/>
      <c r="BCS21" s="85"/>
      <c r="BCT21" s="85"/>
      <c r="BCU21" s="86"/>
      <c r="BCV21" s="85"/>
      <c r="BCW21" s="83"/>
      <c r="BCX21" s="83"/>
      <c r="BCY21" s="83"/>
      <c r="BCZ21" s="84"/>
      <c r="BDA21" s="83"/>
      <c r="BDB21" s="83"/>
      <c r="BDC21" s="83"/>
      <c r="BDD21" s="83"/>
      <c r="BDE21" s="85"/>
      <c r="BDF21" s="85"/>
      <c r="BDG21" s="85"/>
      <c r="BDH21" s="86"/>
      <c r="BDI21" s="85"/>
      <c r="BDJ21" s="83"/>
      <c r="BDK21" s="83"/>
      <c r="BDL21" s="83"/>
      <c r="BDM21" s="84"/>
      <c r="BDN21" s="83"/>
      <c r="BDO21" s="83"/>
      <c r="BDP21" s="83"/>
      <c r="BDQ21" s="83"/>
      <c r="BDR21" s="85"/>
      <c r="BDS21" s="85"/>
      <c r="BDT21" s="85"/>
      <c r="BDU21" s="86"/>
      <c r="BDV21" s="85"/>
      <c r="BDW21" s="83"/>
      <c r="BDX21" s="83"/>
      <c r="BDY21" s="83"/>
      <c r="BDZ21" s="84"/>
      <c r="BEA21" s="83"/>
      <c r="BEB21" s="83"/>
      <c r="BEC21" s="83"/>
      <c r="BED21" s="83"/>
      <c r="BEE21" s="85"/>
      <c r="BEF21" s="85"/>
      <c r="BEG21" s="85"/>
      <c r="BEH21" s="86"/>
      <c r="BEI21" s="85"/>
      <c r="BEJ21" s="83"/>
      <c r="BEK21" s="83"/>
      <c r="BEL21" s="83"/>
      <c r="BEM21" s="84"/>
      <c r="BEN21" s="83"/>
      <c r="BEO21" s="83"/>
      <c r="BEP21" s="83"/>
      <c r="BEQ21" s="83"/>
      <c r="BER21" s="85"/>
      <c r="BES21" s="85"/>
      <c r="BET21" s="85"/>
      <c r="BEU21" s="86"/>
      <c r="BEV21" s="85"/>
      <c r="BEW21" s="83"/>
      <c r="BEX21" s="83"/>
      <c r="BEY21" s="83"/>
      <c r="BEZ21" s="84"/>
      <c r="BFA21" s="83"/>
      <c r="BFB21" s="83"/>
      <c r="BFC21" s="83"/>
      <c r="BFD21" s="83"/>
      <c r="BFE21" s="85"/>
      <c r="BFF21" s="85"/>
      <c r="BFG21" s="85"/>
      <c r="BFH21" s="86"/>
      <c r="BFI21" s="85"/>
      <c r="BFJ21" s="83"/>
      <c r="BFK21" s="83"/>
      <c r="BFL21" s="83"/>
      <c r="BFM21" s="84"/>
      <c r="BFN21" s="83"/>
      <c r="BFO21" s="83"/>
      <c r="BFP21" s="83"/>
      <c r="BFQ21" s="83"/>
      <c r="BFR21" s="85"/>
      <c r="BFS21" s="85"/>
      <c r="BFT21" s="85"/>
      <c r="BFU21" s="86"/>
      <c r="BFV21" s="85"/>
      <c r="BFW21" s="83"/>
      <c r="BFX21" s="83"/>
      <c r="BFY21" s="83"/>
      <c r="BFZ21" s="84"/>
      <c r="BGA21" s="83"/>
      <c r="BGB21" s="83"/>
      <c r="BGC21" s="83"/>
      <c r="BGD21" s="83"/>
      <c r="BGE21" s="85"/>
      <c r="BGF21" s="85"/>
      <c r="BGG21" s="85"/>
      <c r="BGH21" s="86"/>
      <c r="BGI21" s="85"/>
      <c r="BGJ21" s="83"/>
      <c r="BGK21" s="83"/>
      <c r="BGL21" s="83"/>
      <c r="BGM21" s="84"/>
      <c r="BGN21" s="83"/>
      <c r="BGO21" s="83"/>
      <c r="BGP21" s="83"/>
      <c r="BGQ21" s="83"/>
      <c r="BGR21" s="85"/>
      <c r="BGS21" s="85"/>
      <c r="BGT21" s="85"/>
      <c r="BGU21" s="86"/>
      <c r="BGV21" s="85"/>
      <c r="BGW21" s="83"/>
      <c r="BGX21" s="83"/>
      <c r="BGY21" s="83"/>
      <c r="BGZ21" s="84"/>
      <c r="BHA21" s="83"/>
      <c r="BHB21" s="83"/>
      <c r="BHC21" s="83"/>
      <c r="BHD21" s="83"/>
      <c r="BHE21" s="85"/>
      <c r="BHF21" s="85"/>
      <c r="BHG21" s="85"/>
      <c r="BHH21" s="86"/>
      <c r="BHI21" s="85"/>
      <c r="BHJ21" s="83"/>
      <c r="BHK21" s="83"/>
      <c r="BHL21" s="83"/>
      <c r="BHM21" s="84"/>
      <c r="BHN21" s="83"/>
      <c r="BHO21" s="83"/>
      <c r="BHP21" s="83"/>
      <c r="BHQ21" s="83"/>
      <c r="BHR21" s="85"/>
      <c r="BHS21" s="85"/>
      <c r="BHT21" s="85"/>
      <c r="BHU21" s="86"/>
      <c r="BHV21" s="85"/>
      <c r="BHW21" s="83"/>
      <c r="BHX21" s="83"/>
      <c r="BHY21" s="83"/>
      <c r="BHZ21" s="84"/>
      <c r="BIA21" s="83"/>
      <c r="BIB21" s="83"/>
      <c r="BIC21" s="83"/>
      <c r="BID21" s="83"/>
      <c r="BIE21" s="85"/>
      <c r="BIF21" s="85"/>
      <c r="BIG21" s="85"/>
      <c r="BIH21" s="86"/>
      <c r="BII21" s="85"/>
      <c r="BIJ21" s="83"/>
      <c r="BIK21" s="83"/>
      <c r="BIL21" s="83"/>
      <c r="BIM21" s="84"/>
      <c r="BIN21" s="83"/>
      <c r="BIO21" s="83"/>
      <c r="BIP21" s="83"/>
      <c r="BIQ21" s="83"/>
      <c r="BIR21" s="85"/>
      <c r="BIS21" s="85"/>
      <c r="BIT21" s="85"/>
      <c r="BIU21" s="86"/>
      <c r="BIV21" s="85"/>
      <c r="BIW21" s="83"/>
      <c r="BIX21" s="83"/>
      <c r="BIY21" s="83"/>
      <c r="BIZ21" s="84"/>
      <c r="BJA21" s="83"/>
      <c r="BJB21" s="83"/>
      <c r="BJC21" s="83"/>
      <c r="BJD21" s="83"/>
      <c r="BJE21" s="85"/>
      <c r="BJF21" s="85"/>
      <c r="BJG21" s="85"/>
      <c r="BJH21" s="86"/>
      <c r="BJI21" s="85"/>
      <c r="BJJ21" s="83"/>
      <c r="BJK21" s="83"/>
      <c r="BJL21" s="83"/>
      <c r="BJM21" s="84"/>
      <c r="BJN21" s="83"/>
      <c r="BJO21" s="83"/>
      <c r="BJP21" s="83"/>
      <c r="BJQ21" s="83"/>
      <c r="BJR21" s="85"/>
      <c r="BJS21" s="85"/>
      <c r="BJT21" s="85"/>
      <c r="BJU21" s="86"/>
      <c r="BJV21" s="85"/>
      <c r="BJW21" s="83"/>
      <c r="BJX21" s="83"/>
      <c r="BJY21" s="83"/>
      <c r="BJZ21" s="84"/>
      <c r="BKA21" s="83"/>
      <c r="BKB21" s="83"/>
      <c r="BKC21" s="83"/>
      <c r="BKD21" s="83"/>
      <c r="BKE21" s="85"/>
      <c r="BKF21" s="85"/>
      <c r="BKG21" s="85"/>
      <c r="BKH21" s="86"/>
      <c r="BKI21" s="85"/>
      <c r="BKJ21" s="83"/>
      <c r="BKK21" s="83"/>
      <c r="BKL21" s="83"/>
      <c r="BKM21" s="84"/>
      <c r="BKN21" s="83"/>
      <c r="BKO21" s="83"/>
      <c r="BKP21" s="83"/>
      <c r="BKQ21" s="83"/>
      <c r="BKR21" s="85"/>
      <c r="BKS21" s="85"/>
      <c r="BKT21" s="85"/>
      <c r="BKU21" s="86"/>
      <c r="BKV21" s="85"/>
      <c r="BKW21" s="83"/>
      <c r="BKX21" s="83"/>
      <c r="BKY21" s="83"/>
      <c r="BKZ21" s="84"/>
      <c r="BLA21" s="83"/>
      <c r="BLB21" s="83"/>
      <c r="BLC21" s="83"/>
      <c r="BLD21" s="83"/>
      <c r="BLE21" s="85"/>
      <c r="BLF21" s="85"/>
      <c r="BLG21" s="85"/>
      <c r="BLH21" s="86"/>
      <c r="BLI21" s="85"/>
      <c r="BLJ21" s="83"/>
      <c r="BLK21" s="83"/>
      <c r="BLL21" s="83"/>
      <c r="BLM21" s="84"/>
      <c r="BLN21" s="83"/>
      <c r="BLO21" s="83"/>
      <c r="BLP21" s="83"/>
      <c r="BLQ21" s="83"/>
      <c r="BLR21" s="85"/>
      <c r="BLS21" s="85"/>
      <c r="BLT21" s="85"/>
      <c r="BLU21" s="86"/>
      <c r="BLV21" s="85"/>
      <c r="BLW21" s="83"/>
      <c r="BLX21" s="83"/>
      <c r="BLY21" s="83"/>
      <c r="BLZ21" s="84"/>
      <c r="BMA21" s="83"/>
      <c r="BMB21" s="83"/>
      <c r="BMC21" s="83"/>
      <c r="BMD21" s="83"/>
      <c r="BME21" s="85"/>
      <c r="BMF21" s="85"/>
      <c r="BMG21" s="85"/>
      <c r="BMH21" s="86"/>
      <c r="BMI21" s="85"/>
      <c r="BMJ21" s="83"/>
      <c r="BMK21" s="83"/>
      <c r="BML21" s="83"/>
      <c r="BMM21" s="84"/>
      <c r="BMN21" s="83"/>
      <c r="BMO21" s="83"/>
      <c r="BMP21" s="83"/>
      <c r="BMQ21" s="83"/>
      <c r="BMR21" s="85"/>
      <c r="BMS21" s="85"/>
      <c r="BMT21" s="85"/>
      <c r="BMU21" s="86"/>
      <c r="BMV21" s="85"/>
      <c r="BMW21" s="83"/>
      <c r="BMX21" s="83"/>
      <c r="BMY21" s="83"/>
      <c r="BMZ21" s="84"/>
      <c r="BNA21" s="83"/>
      <c r="BNB21" s="83"/>
      <c r="BNC21" s="83"/>
      <c r="BND21" s="83"/>
      <c r="BNE21" s="85"/>
      <c r="BNF21" s="85"/>
      <c r="BNG21" s="85"/>
      <c r="BNH21" s="86"/>
      <c r="BNI21" s="85"/>
      <c r="BNJ21" s="83"/>
      <c r="BNK21" s="83"/>
      <c r="BNL21" s="83"/>
      <c r="BNM21" s="84"/>
      <c r="BNN21" s="83"/>
      <c r="BNO21" s="83"/>
      <c r="BNP21" s="83"/>
      <c r="BNQ21" s="83"/>
      <c r="BNR21" s="85"/>
      <c r="BNS21" s="85"/>
      <c r="BNT21" s="85"/>
      <c r="BNU21" s="86"/>
      <c r="BNV21" s="85"/>
      <c r="BNW21" s="83"/>
      <c r="BNX21" s="83"/>
      <c r="BNY21" s="83"/>
      <c r="BNZ21" s="84"/>
      <c r="BOA21" s="83"/>
      <c r="BOB21" s="83"/>
      <c r="BOC21" s="83"/>
      <c r="BOD21" s="83"/>
      <c r="BOE21" s="85"/>
      <c r="BOF21" s="85"/>
      <c r="BOG21" s="85"/>
      <c r="BOH21" s="86"/>
      <c r="BOI21" s="85"/>
      <c r="BOJ21" s="83"/>
      <c r="BOK21" s="83"/>
      <c r="BOL21" s="83"/>
      <c r="BOM21" s="84"/>
      <c r="BON21" s="83"/>
      <c r="BOO21" s="83"/>
      <c r="BOP21" s="83"/>
      <c r="BOQ21" s="83"/>
      <c r="BOR21" s="85"/>
      <c r="BOS21" s="85"/>
      <c r="BOT21" s="85"/>
      <c r="BOU21" s="86"/>
      <c r="BOV21" s="85"/>
      <c r="BOW21" s="83"/>
      <c r="BOX21" s="83"/>
      <c r="BOY21" s="83"/>
      <c r="BOZ21" s="84"/>
      <c r="BPA21" s="83"/>
      <c r="BPB21" s="83"/>
      <c r="BPC21" s="83"/>
      <c r="BPD21" s="83"/>
      <c r="BPE21" s="85"/>
      <c r="BPF21" s="85"/>
      <c r="BPG21" s="85"/>
      <c r="BPH21" s="86"/>
      <c r="BPI21" s="85"/>
      <c r="BPJ21" s="83"/>
      <c r="BPK21" s="83"/>
      <c r="BPL21" s="83"/>
      <c r="BPM21" s="84"/>
      <c r="BPN21" s="83"/>
      <c r="BPO21" s="83"/>
      <c r="BPP21" s="83"/>
      <c r="BPQ21" s="83"/>
      <c r="BPR21" s="85"/>
      <c r="BPS21" s="85"/>
      <c r="BPT21" s="85"/>
      <c r="BPU21" s="86"/>
      <c r="BPV21" s="85"/>
      <c r="BPW21" s="83"/>
      <c r="BPX21" s="83"/>
      <c r="BPY21" s="83"/>
      <c r="BPZ21" s="84"/>
      <c r="BQA21" s="83"/>
      <c r="BQB21" s="83"/>
      <c r="BQC21" s="83"/>
      <c r="BQD21" s="83"/>
      <c r="BQE21" s="85"/>
      <c r="BQF21" s="85"/>
      <c r="BQG21" s="85"/>
      <c r="BQH21" s="86"/>
      <c r="BQI21" s="85"/>
      <c r="BQJ21" s="83"/>
      <c r="BQK21" s="83"/>
      <c r="BQL21" s="83"/>
      <c r="BQM21" s="84"/>
      <c r="BQN21" s="83"/>
      <c r="BQO21" s="83"/>
      <c r="BQP21" s="83"/>
      <c r="BQQ21" s="83"/>
      <c r="BQR21" s="85"/>
      <c r="BQS21" s="85"/>
      <c r="BQT21" s="85"/>
      <c r="BQU21" s="86"/>
      <c r="BQV21" s="85"/>
      <c r="BQW21" s="83"/>
      <c r="BQX21" s="83"/>
      <c r="BQY21" s="83"/>
      <c r="BQZ21" s="84"/>
      <c r="BRA21" s="83"/>
      <c r="BRB21" s="83"/>
      <c r="BRC21" s="83"/>
      <c r="BRD21" s="83"/>
      <c r="BRE21" s="85"/>
      <c r="BRF21" s="85"/>
      <c r="BRG21" s="85"/>
      <c r="BRH21" s="86"/>
      <c r="BRI21" s="85"/>
      <c r="BRJ21" s="83"/>
      <c r="BRK21" s="83"/>
      <c r="BRL21" s="83"/>
      <c r="BRM21" s="84"/>
      <c r="BRN21" s="83"/>
      <c r="BRO21" s="83"/>
      <c r="BRP21" s="83"/>
      <c r="BRQ21" s="83"/>
      <c r="BRR21" s="85"/>
      <c r="BRS21" s="85"/>
      <c r="BRT21" s="85"/>
      <c r="BRU21" s="86"/>
      <c r="BRV21" s="85"/>
      <c r="BRW21" s="83"/>
      <c r="BRX21" s="83"/>
      <c r="BRY21" s="83"/>
      <c r="BRZ21" s="84"/>
      <c r="BSA21" s="83"/>
      <c r="BSB21" s="83"/>
      <c r="BSC21" s="83"/>
      <c r="BSD21" s="83"/>
      <c r="BSE21" s="85"/>
      <c r="BSF21" s="85"/>
      <c r="BSG21" s="85"/>
      <c r="BSH21" s="86"/>
      <c r="BSI21" s="85"/>
      <c r="BSJ21" s="83"/>
      <c r="BSK21" s="83"/>
      <c r="BSL21" s="83"/>
      <c r="BSM21" s="84"/>
      <c r="BSN21" s="83"/>
      <c r="BSO21" s="83"/>
      <c r="BSP21" s="83"/>
      <c r="BSQ21" s="83"/>
      <c r="BSR21" s="85"/>
      <c r="BSS21" s="85"/>
      <c r="BST21" s="85"/>
      <c r="BSU21" s="86"/>
      <c r="BSV21" s="85"/>
      <c r="BSW21" s="83"/>
      <c r="BSX21" s="83"/>
      <c r="BSY21" s="83"/>
      <c r="BSZ21" s="84"/>
      <c r="BTA21" s="83"/>
      <c r="BTB21" s="83"/>
      <c r="BTC21" s="83"/>
      <c r="BTD21" s="83"/>
      <c r="BTE21" s="85"/>
      <c r="BTF21" s="85"/>
      <c r="BTG21" s="85"/>
      <c r="BTH21" s="86"/>
      <c r="BTI21" s="85"/>
      <c r="BTJ21" s="83"/>
      <c r="BTK21" s="83"/>
      <c r="BTL21" s="83"/>
      <c r="BTM21" s="84"/>
      <c r="BTN21" s="83"/>
      <c r="BTO21" s="83"/>
      <c r="BTP21" s="83"/>
      <c r="BTQ21" s="83"/>
      <c r="BTR21" s="85"/>
      <c r="BTS21" s="85"/>
      <c r="BTT21" s="85"/>
      <c r="BTU21" s="86"/>
      <c r="BTV21" s="85"/>
      <c r="BTW21" s="83"/>
      <c r="BTX21" s="83"/>
      <c r="BTY21" s="83"/>
      <c r="BTZ21" s="84"/>
      <c r="BUA21" s="83"/>
      <c r="BUB21" s="83"/>
      <c r="BUC21" s="83"/>
      <c r="BUD21" s="83"/>
      <c r="BUE21" s="85"/>
      <c r="BUF21" s="85"/>
      <c r="BUG21" s="85"/>
      <c r="BUH21" s="86"/>
      <c r="BUI21" s="85"/>
      <c r="BUJ21" s="83"/>
      <c r="BUK21" s="83"/>
      <c r="BUL21" s="83"/>
      <c r="BUM21" s="84"/>
      <c r="BUN21" s="83"/>
      <c r="BUO21" s="83"/>
      <c r="BUP21" s="83"/>
      <c r="BUQ21" s="83"/>
      <c r="BUR21" s="85"/>
      <c r="BUS21" s="85"/>
      <c r="BUT21" s="85"/>
      <c r="BUU21" s="86"/>
      <c r="BUV21" s="85"/>
      <c r="BUW21" s="83"/>
      <c r="BUX21" s="83"/>
      <c r="BUY21" s="83"/>
      <c r="BUZ21" s="84"/>
      <c r="BVA21" s="83"/>
      <c r="BVB21" s="83"/>
      <c r="BVC21" s="83"/>
      <c r="BVD21" s="83"/>
      <c r="BVE21" s="85"/>
      <c r="BVF21" s="85"/>
      <c r="BVG21" s="85"/>
      <c r="BVH21" s="86"/>
      <c r="BVI21" s="85"/>
      <c r="BVJ21" s="83"/>
      <c r="BVK21" s="83"/>
      <c r="BVL21" s="83"/>
      <c r="BVM21" s="84"/>
      <c r="BVN21" s="83"/>
      <c r="BVO21" s="83"/>
      <c r="BVP21" s="83"/>
      <c r="BVQ21" s="83"/>
      <c r="BVR21" s="85"/>
      <c r="BVS21" s="85"/>
      <c r="BVT21" s="85"/>
      <c r="BVU21" s="86"/>
      <c r="BVV21" s="85"/>
      <c r="BVW21" s="83"/>
      <c r="BVX21" s="83"/>
      <c r="BVY21" s="83"/>
      <c r="BVZ21" s="84"/>
      <c r="BWA21" s="83"/>
      <c r="BWB21" s="83"/>
      <c r="BWC21" s="83"/>
      <c r="BWD21" s="83"/>
      <c r="BWE21" s="85"/>
      <c r="BWF21" s="85"/>
      <c r="BWG21" s="85"/>
      <c r="BWH21" s="86"/>
      <c r="BWI21" s="85"/>
      <c r="BWJ21" s="83"/>
      <c r="BWK21" s="83"/>
      <c r="BWL21" s="83"/>
      <c r="BWM21" s="84"/>
      <c r="BWN21" s="83"/>
      <c r="BWO21" s="83"/>
      <c r="BWP21" s="83"/>
      <c r="BWQ21" s="83"/>
      <c r="BWR21" s="85"/>
      <c r="BWS21" s="85"/>
      <c r="BWT21" s="85"/>
      <c r="BWU21" s="86"/>
      <c r="BWV21" s="85"/>
      <c r="BWW21" s="83"/>
      <c r="BWX21" s="83"/>
      <c r="BWY21" s="83"/>
      <c r="BWZ21" s="84"/>
      <c r="BXA21" s="83"/>
      <c r="BXB21" s="83"/>
      <c r="BXC21" s="83"/>
      <c r="BXD21" s="83"/>
      <c r="BXE21" s="85"/>
      <c r="BXF21" s="85"/>
      <c r="BXG21" s="85"/>
      <c r="BXH21" s="86"/>
      <c r="BXI21" s="85"/>
      <c r="BXJ21" s="83"/>
      <c r="BXK21" s="83"/>
      <c r="BXL21" s="83"/>
      <c r="BXM21" s="84"/>
      <c r="BXN21" s="83"/>
      <c r="BXO21" s="83"/>
      <c r="BXP21" s="83"/>
      <c r="BXQ21" s="83"/>
      <c r="BXR21" s="85"/>
      <c r="BXS21" s="85"/>
      <c r="BXT21" s="85"/>
      <c r="BXU21" s="86"/>
      <c r="BXV21" s="85"/>
      <c r="BXW21" s="83"/>
      <c r="BXX21" s="83"/>
      <c r="BXY21" s="83"/>
      <c r="BXZ21" s="84"/>
      <c r="BYA21" s="83"/>
      <c r="BYB21" s="83"/>
      <c r="BYC21" s="83"/>
      <c r="BYD21" s="83"/>
      <c r="BYE21" s="85"/>
      <c r="BYF21" s="85"/>
      <c r="BYG21" s="85"/>
      <c r="BYH21" s="86"/>
      <c r="BYI21" s="85"/>
      <c r="BYJ21" s="83"/>
      <c r="BYK21" s="83"/>
      <c r="BYL21" s="83"/>
      <c r="BYM21" s="84"/>
      <c r="BYN21" s="83"/>
      <c r="BYO21" s="83"/>
      <c r="BYP21" s="83"/>
      <c r="BYQ21" s="83"/>
      <c r="BYR21" s="85"/>
      <c r="BYS21" s="85"/>
      <c r="BYT21" s="85"/>
      <c r="BYU21" s="86"/>
      <c r="BYV21" s="85"/>
      <c r="BYW21" s="83"/>
      <c r="BYX21" s="83"/>
      <c r="BYY21" s="83"/>
      <c r="BYZ21" s="84"/>
      <c r="BZA21" s="83"/>
      <c r="BZB21" s="83"/>
      <c r="BZC21" s="83"/>
      <c r="BZD21" s="83"/>
      <c r="BZE21" s="85"/>
      <c r="BZF21" s="85"/>
      <c r="BZG21" s="85"/>
      <c r="BZH21" s="86"/>
      <c r="BZI21" s="85"/>
      <c r="BZJ21" s="83"/>
      <c r="BZK21" s="83"/>
      <c r="BZL21" s="83"/>
      <c r="BZM21" s="84"/>
      <c r="BZN21" s="83"/>
      <c r="BZO21" s="83"/>
      <c r="BZP21" s="83"/>
      <c r="BZQ21" s="83"/>
      <c r="BZR21" s="85"/>
      <c r="BZS21" s="85"/>
      <c r="BZT21" s="85"/>
      <c r="BZU21" s="86"/>
      <c r="BZV21" s="85"/>
      <c r="BZW21" s="83"/>
      <c r="BZX21" s="83"/>
      <c r="BZY21" s="83"/>
      <c r="BZZ21" s="84"/>
      <c r="CAA21" s="83"/>
      <c r="CAB21" s="83"/>
      <c r="CAC21" s="83"/>
      <c r="CAD21" s="83"/>
      <c r="CAE21" s="85"/>
      <c r="CAF21" s="85"/>
      <c r="CAG21" s="85"/>
      <c r="CAH21" s="86"/>
      <c r="CAI21" s="85"/>
      <c r="CAJ21" s="83"/>
      <c r="CAK21" s="83"/>
      <c r="CAL21" s="83"/>
      <c r="CAM21" s="84"/>
      <c r="CAN21" s="83"/>
      <c r="CAO21" s="83"/>
      <c r="CAP21" s="83"/>
      <c r="CAQ21" s="83"/>
      <c r="CAR21" s="85"/>
      <c r="CAS21" s="85"/>
      <c r="CAT21" s="85"/>
      <c r="CAU21" s="86"/>
      <c r="CAV21" s="85"/>
      <c r="CAW21" s="83"/>
      <c r="CAX21" s="83"/>
      <c r="CAY21" s="83"/>
      <c r="CAZ21" s="84"/>
      <c r="CBA21" s="83"/>
      <c r="CBB21" s="83"/>
      <c r="CBC21" s="83"/>
      <c r="CBD21" s="83"/>
      <c r="CBE21" s="85"/>
      <c r="CBF21" s="85"/>
      <c r="CBG21" s="85"/>
      <c r="CBH21" s="86"/>
      <c r="CBI21" s="85"/>
      <c r="CBJ21" s="83"/>
      <c r="CBK21" s="83"/>
      <c r="CBL21" s="83"/>
      <c r="CBM21" s="84"/>
      <c r="CBN21" s="83"/>
      <c r="CBO21" s="83"/>
      <c r="CBP21" s="83"/>
      <c r="CBQ21" s="83"/>
      <c r="CBR21" s="85"/>
      <c r="CBS21" s="85"/>
      <c r="CBT21" s="85"/>
      <c r="CBU21" s="86"/>
      <c r="CBV21" s="85"/>
      <c r="CBW21" s="83"/>
      <c r="CBX21" s="83"/>
      <c r="CBY21" s="83"/>
      <c r="CBZ21" s="84"/>
      <c r="CCA21" s="83"/>
      <c r="CCB21" s="83"/>
      <c r="CCC21" s="83"/>
      <c r="CCD21" s="83"/>
      <c r="CCE21" s="85"/>
      <c r="CCF21" s="85"/>
      <c r="CCG21" s="85"/>
      <c r="CCH21" s="86"/>
      <c r="CCI21" s="85"/>
      <c r="CCJ21" s="83"/>
      <c r="CCK21" s="83"/>
      <c r="CCL21" s="83"/>
      <c r="CCM21" s="84"/>
      <c r="CCN21" s="83"/>
      <c r="CCO21" s="83"/>
      <c r="CCP21" s="83"/>
      <c r="CCQ21" s="83"/>
      <c r="CCR21" s="85"/>
      <c r="CCS21" s="85"/>
      <c r="CCT21" s="85"/>
      <c r="CCU21" s="86"/>
      <c r="CCV21" s="85"/>
      <c r="CCW21" s="83"/>
      <c r="CCX21" s="83"/>
      <c r="CCY21" s="83"/>
      <c r="CCZ21" s="84"/>
      <c r="CDA21" s="83"/>
      <c r="CDB21" s="83"/>
      <c r="CDC21" s="83"/>
      <c r="CDD21" s="83"/>
      <c r="CDE21" s="85"/>
      <c r="CDF21" s="85"/>
      <c r="CDG21" s="85"/>
      <c r="CDH21" s="86"/>
      <c r="CDI21" s="85"/>
      <c r="CDJ21" s="83"/>
      <c r="CDK21" s="83"/>
      <c r="CDL21" s="83"/>
      <c r="CDM21" s="84"/>
      <c r="CDN21" s="83"/>
      <c r="CDO21" s="83"/>
      <c r="CDP21" s="83"/>
      <c r="CDQ21" s="83"/>
      <c r="CDR21" s="85"/>
      <c r="CDS21" s="85"/>
      <c r="CDT21" s="85"/>
      <c r="CDU21" s="86"/>
      <c r="CDV21" s="85"/>
      <c r="CDW21" s="83"/>
      <c r="CDX21" s="83"/>
      <c r="CDY21" s="83"/>
      <c r="CDZ21" s="84"/>
      <c r="CEA21" s="83"/>
      <c r="CEB21" s="83"/>
      <c r="CEC21" s="83"/>
      <c r="CED21" s="83"/>
      <c r="CEE21" s="85"/>
      <c r="CEF21" s="85"/>
      <c r="CEG21" s="85"/>
      <c r="CEH21" s="86"/>
      <c r="CEI21" s="85"/>
      <c r="CEJ21" s="83"/>
      <c r="CEK21" s="83"/>
      <c r="CEL21" s="83"/>
      <c r="CEM21" s="84"/>
      <c r="CEN21" s="83"/>
      <c r="CEO21" s="83"/>
      <c r="CEP21" s="83"/>
      <c r="CEQ21" s="83"/>
      <c r="CER21" s="85"/>
      <c r="CES21" s="85"/>
      <c r="CET21" s="85"/>
      <c r="CEU21" s="86"/>
      <c r="CEV21" s="85"/>
      <c r="CEW21" s="83"/>
      <c r="CEX21" s="83"/>
      <c r="CEY21" s="83"/>
      <c r="CEZ21" s="84"/>
      <c r="CFA21" s="83"/>
      <c r="CFB21" s="83"/>
      <c r="CFC21" s="83"/>
      <c r="CFD21" s="83"/>
      <c r="CFE21" s="85"/>
      <c r="CFF21" s="85"/>
      <c r="CFG21" s="85"/>
      <c r="CFH21" s="86"/>
      <c r="CFI21" s="85"/>
      <c r="CFJ21" s="83"/>
      <c r="CFK21" s="83"/>
      <c r="CFL21" s="83"/>
      <c r="CFM21" s="84"/>
      <c r="CFN21" s="83"/>
      <c r="CFO21" s="83"/>
      <c r="CFP21" s="83"/>
      <c r="CFQ21" s="83"/>
      <c r="CFR21" s="85"/>
      <c r="CFS21" s="85"/>
      <c r="CFT21" s="85"/>
      <c r="CFU21" s="86"/>
      <c r="CFV21" s="85"/>
      <c r="CFW21" s="83"/>
      <c r="CFX21" s="83"/>
      <c r="CFY21" s="83"/>
      <c r="CFZ21" s="84"/>
      <c r="CGA21" s="83"/>
      <c r="CGB21" s="83"/>
      <c r="CGC21" s="83"/>
      <c r="CGD21" s="83"/>
      <c r="CGE21" s="85"/>
      <c r="CGF21" s="85"/>
      <c r="CGG21" s="85"/>
      <c r="CGH21" s="86"/>
      <c r="CGI21" s="85"/>
      <c r="CGJ21" s="83"/>
      <c r="CGK21" s="83"/>
      <c r="CGL21" s="83"/>
      <c r="CGM21" s="84"/>
      <c r="CGN21" s="83"/>
      <c r="CGO21" s="83"/>
      <c r="CGP21" s="83"/>
      <c r="CGQ21" s="83"/>
      <c r="CGR21" s="85"/>
      <c r="CGS21" s="85"/>
      <c r="CGT21" s="85"/>
      <c r="CGU21" s="86"/>
      <c r="CGV21" s="85"/>
      <c r="CGW21" s="83"/>
      <c r="CGX21" s="83"/>
      <c r="CGY21" s="83"/>
      <c r="CGZ21" s="84"/>
      <c r="CHA21" s="83"/>
      <c r="CHB21" s="83"/>
      <c r="CHC21" s="83"/>
      <c r="CHD21" s="83"/>
      <c r="CHE21" s="85"/>
      <c r="CHF21" s="85"/>
      <c r="CHG21" s="85"/>
      <c r="CHH21" s="86"/>
      <c r="CHI21" s="85"/>
      <c r="CHJ21" s="83"/>
      <c r="CHK21" s="83"/>
      <c r="CHL21" s="83"/>
      <c r="CHM21" s="84"/>
      <c r="CHN21" s="83"/>
      <c r="CHO21" s="83"/>
      <c r="CHP21" s="83"/>
      <c r="CHQ21" s="83"/>
      <c r="CHR21" s="85"/>
      <c r="CHS21" s="85"/>
      <c r="CHT21" s="85"/>
      <c r="CHU21" s="86"/>
      <c r="CHV21" s="85"/>
      <c r="CHW21" s="83"/>
      <c r="CHX21" s="83"/>
      <c r="CHY21" s="83"/>
      <c r="CHZ21" s="84"/>
      <c r="CIA21" s="83"/>
      <c r="CIB21" s="83"/>
      <c r="CIC21" s="83"/>
      <c r="CID21" s="83"/>
      <c r="CIE21" s="85"/>
      <c r="CIF21" s="85"/>
      <c r="CIG21" s="85"/>
      <c r="CIH21" s="86"/>
      <c r="CII21" s="85"/>
      <c r="CIJ21" s="83"/>
      <c r="CIK21" s="83"/>
      <c r="CIL21" s="83"/>
      <c r="CIM21" s="84"/>
      <c r="CIN21" s="83"/>
      <c r="CIO21" s="83"/>
      <c r="CIP21" s="83"/>
      <c r="CIQ21" s="83"/>
      <c r="CIR21" s="85"/>
      <c r="CIS21" s="85"/>
      <c r="CIT21" s="85"/>
      <c r="CIU21" s="86"/>
      <c r="CIV21" s="85"/>
      <c r="CIW21" s="83"/>
      <c r="CIX21" s="83"/>
      <c r="CIY21" s="83"/>
      <c r="CIZ21" s="84"/>
      <c r="CJA21" s="83"/>
      <c r="CJB21" s="83"/>
      <c r="CJC21" s="83"/>
      <c r="CJD21" s="83"/>
      <c r="CJE21" s="85"/>
      <c r="CJF21" s="85"/>
      <c r="CJG21" s="85"/>
      <c r="CJH21" s="86"/>
      <c r="CJI21" s="85"/>
      <c r="CJJ21" s="83"/>
      <c r="CJK21" s="83"/>
      <c r="CJL21" s="83"/>
      <c r="CJM21" s="84"/>
      <c r="CJN21" s="83"/>
      <c r="CJO21" s="83"/>
      <c r="CJP21" s="83"/>
      <c r="CJQ21" s="83"/>
      <c r="CJR21" s="85"/>
      <c r="CJS21" s="85"/>
      <c r="CJT21" s="85"/>
      <c r="CJU21" s="86"/>
      <c r="CJV21" s="85"/>
      <c r="CJW21" s="83"/>
      <c r="CJX21" s="83"/>
      <c r="CJY21" s="83"/>
      <c r="CJZ21" s="84"/>
      <c r="CKA21" s="83"/>
      <c r="CKB21" s="83"/>
      <c r="CKC21" s="83"/>
      <c r="CKD21" s="83"/>
      <c r="CKE21" s="85"/>
      <c r="CKF21" s="85"/>
      <c r="CKG21" s="85"/>
      <c r="CKH21" s="86"/>
      <c r="CKI21" s="85"/>
      <c r="CKJ21" s="83"/>
      <c r="CKK21" s="83"/>
      <c r="CKL21" s="83"/>
      <c r="CKM21" s="84"/>
      <c r="CKN21" s="83"/>
      <c r="CKO21" s="83"/>
      <c r="CKP21" s="83"/>
      <c r="CKQ21" s="83"/>
      <c r="CKR21" s="85"/>
      <c r="CKS21" s="85"/>
      <c r="CKT21" s="85"/>
      <c r="CKU21" s="86"/>
      <c r="CKV21" s="85"/>
      <c r="CKW21" s="83"/>
      <c r="CKX21" s="83"/>
      <c r="CKY21" s="83"/>
      <c r="CKZ21" s="84"/>
      <c r="CLA21" s="83"/>
      <c r="CLB21" s="83"/>
      <c r="CLC21" s="83"/>
      <c r="CLD21" s="83"/>
      <c r="CLE21" s="85"/>
      <c r="CLF21" s="85"/>
      <c r="CLG21" s="85"/>
      <c r="CLH21" s="86"/>
      <c r="CLI21" s="85"/>
      <c r="CLJ21" s="83"/>
      <c r="CLK21" s="83"/>
      <c r="CLL21" s="83"/>
      <c r="CLM21" s="84"/>
      <c r="CLN21" s="83"/>
      <c r="CLO21" s="83"/>
      <c r="CLP21" s="83"/>
      <c r="CLQ21" s="83"/>
      <c r="CLR21" s="85"/>
      <c r="CLS21" s="85"/>
      <c r="CLT21" s="85"/>
      <c r="CLU21" s="86"/>
      <c r="CLV21" s="85"/>
      <c r="CLW21" s="83"/>
      <c r="CLX21" s="83"/>
      <c r="CLY21" s="83"/>
      <c r="CLZ21" s="84"/>
      <c r="CMA21" s="83"/>
      <c r="CMB21" s="83"/>
      <c r="CMC21" s="83"/>
      <c r="CMD21" s="83"/>
      <c r="CME21" s="85"/>
      <c r="CMF21" s="85"/>
      <c r="CMG21" s="85"/>
      <c r="CMH21" s="86"/>
      <c r="CMI21" s="85"/>
      <c r="CMJ21" s="83"/>
      <c r="CMK21" s="83"/>
      <c r="CML21" s="83"/>
      <c r="CMM21" s="84"/>
      <c r="CMN21" s="83"/>
      <c r="CMO21" s="83"/>
      <c r="CMP21" s="83"/>
      <c r="CMQ21" s="83"/>
      <c r="CMR21" s="85"/>
      <c r="CMS21" s="85"/>
      <c r="CMT21" s="85"/>
      <c r="CMU21" s="86"/>
      <c r="CMV21" s="85"/>
      <c r="CMW21" s="83"/>
      <c r="CMX21" s="83"/>
      <c r="CMY21" s="83"/>
      <c r="CMZ21" s="84"/>
      <c r="CNA21" s="83"/>
      <c r="CNB21" s="83"/>
      <c r="CNC21" s="83"/>
      <c r="CND21" s="83"/>
      <c r="CNE21" s="85"/>
      <c r="CNF21" s="85"/>
      <c r="CNG21" s="85"/>
      <c r="CNH21" s="86"/>
      <c r="CNI21" s="85"/>
      <c r="CNJ21" s="83"/>
      <c r="CNK21" s="83"/>
      <c r="CNL21" s="83"/>
      <c r="CNM21" s="84"/>
      <c r="CNN21" s="83"/>
      <c r="CNO21" s="83"/>
      <c r="CNP21" s="83"/>
      <c r="CNQ21" s="83"/>
      <c r="CNR21" s="85"/>
      <c r="CNS21" s="85"/>
      <c r="CNT21" s="85"/>
      <c r="CNU21" s="86"/>
      <c r="CNV21" s="85"/>
      <c r="CNW21" s="83"/>
      <c r="CNX21" s="83"/>
      <c r="CNY21" s="83"/>
      <c r="CNZ21" s="84"/>
      <c r="COA21" s="83"/>
      <c r="COB21" s="83"/>
      <c r="COC21" s="83"/>
      <c r="COD21" s="83"/>
      <c r="COE21" s="85"/>
      <c r="COF21" s="85"/>
      <c r="COG21" s="85"/>
      <c r="COH21" s="86"/>
      <c r="COI21" s="85"/>
      <c r="COJ21" s="83"/>
      <c r="COK21" s="83"/>
      <c r="COL21" s="83"/>
      <c r="COM21" s="84"/>
      <c r="CON21" s="83"/>
      <c r="COO21" s="83"/>
      <c r="COP21" s="83"/>
      <c r="COQ21" s="83"/>
      <c r="COR21" s="85"/>
      <c r="COS21" s="85"/>
      <c r="COT21" s="85"/>
      <c r="COU21" s="86"/>
      <c r="COV21" s="85"/>
      <c r="COW21" s="83"/>
      <c r="COX21" s="83"/>
      <c r="COY21" s="83"/>
      <c r="COZ21" s="84"/>
      <c r="CPA21" s="83"/>
      <c r="CPB21" s="83"/>
      <c r="CPC21" s="83"/>
      <c r="CPD21" s="83"/>
      <c r="CPE21" s="85"/>
      <c r="CPF21" s="85"/>
      <c r="CPG21" s="85"/>
      <c r="CPH21" s="86"/>
      <c r="CPI21" s="85"/>
      <c r="CPJ21" s="83"/>
      <c r="CPK21" s="83"/>
      <c r="CPL21" s="83"/>
      <c r="CPM21" s="84"/>
      <c r="CPN21" s="83"/>
      <c r="CPO21" s="83"/>
      <c r="CPP21" s="83"/>
      <c r="CPQ21" s="83"/>
      <c r="CPR21" s="85"/>
      <c r="CPS21" s="85"/>
      <c r="CPT21" s="85"/>
      <c r="CPU21" s="86"/>
      <c r="CPV21" s="85"/>
      <c r="CPW21" s="83"/>
      <c r="CPX21" s="83"/>
      <c r="CPY21" s="83"/>
      <c r="CPZ21" s="84"/>
      <c r="CQA21" s="83"/>
      <c r="CQB21" s="83"/>
      <c r="CQC21" s="83"/>
      <c r="CQD21" s="83"/>
      <c r="CQE21" s="85"/>
      <c r="CQF21" s="85"/>
      <c r="CQG21" s="85"/>
      <c r="CQH21" s="86"/>
      <c r="CQI21" s="85"/>
      <c r="CQJ21" s="83"/>
      <c r="CQK21" s="83"/>
      <c r="CQL21" s="83"/>
      <c r="CQM21" s="84"/>
      <c r="CQN21" s="83"/>
      <c r="CQO21" s="83"/>
      <c r="CQP21" s="83"/>
      <c r="CQQ21" s="83"/>
      <c r="CQR21" s="85"/>
      <c r="CQS21" s="85"/>
      <c r="CQT21" s="85"/>
      <c r="CQU21" s="86"/>
      <c r="CQV21" s="85"/>
      <c r="CQW21" s="83"/>
      <c r="CQX21" s="83"/>
      <c r="CQY21" s="83"/>
      <c r="CQZ21" s="84"/>
      <c r="CRA21" s="83"/>
      <c r="CRB21" s="83"/>
      <c r="CRC21" s="83"/>
      <c r="CRD21" s="83"/>
      <c r="CRE21" s="85"/>
      <c r="CRF21" s="85"/>
      <c r="CRG21" s="85"/>
      <c r="CRH21" s="86"/>
      <c r="CRI21" s="85"/>
      <c r="CRJ21" s="83"/>
      <c r="CRK21" s="83"/>
      <c r="CRL21" s="83"/>
      <c r="CRM21" s="84"/>
      <c r="CRN21" s="83"/>
      <c r="CRO21" s="83"/>
      <c r="CRP21" s="83"/>
      <c r="CRQ21" s="83"/>
      <c r="CRR21" s="85"/>
      <c r="CRS21" s="85"/>
      <c r="CRT21" s="85"/>
      <c r="CRU21" s="86"/>
      <c r="CRV21" s="85"/>
      <c r="CRW21" s="83"/>
      <c r="CRX21" s="83"/>
      <c r="CRY21" s="83"/>
      <c r="CRZ21" s="84"/>
      <c r="CSA21" s="83"/>
      <c r="CSB21" s="83"/>
      <c r="CSC21" s="83"/>
      <c r="CSD21" s="83"/>
      <c r="CSE21" s="85"/>
      <c r="CSF21" s="85"/>
      <c r="CSG21" s="85"/>
      <c r="CSH21" s="86"/>
      <c r="CSI21" s="85"/>
      <c r="CSJ21" s="83"/>
      <c r="CSK21" s="83"/>
      <c r="CSL21" s="83"/>
      <c r="CSM21" s="84"/>
      <c r="CSN21" s="83"/>
      <c r="CSO21" s="83"/>
      <c r="CSP21" s="83"/>
      <c r="CSQ21" s="83"/>
      <c r="CSR21" s="85"/>
      <c r="CSS21" s="85"/>
      <c r="CST21" s="85"/>
      <c r="CSU21" s="86"/>
      <c r="CSV21" s="85"/>
      <c r="CSW21" s="83"/>
      <c r="CSX21" s="83"/>
      <c r="CSY21" s="83"/>
      <c r="CSZ21" s="84"/>
      <c r="CTA21" s="83"/>
      <c r="CTB21" s="83"/>
      <c r="CTC21" s="83"/>
      <c r="CTD21" s="83"/>
      <c r="CTE21" s="85"/>
      <c r="CTF21" s="85"/>
      <c r="CTG21" s="85"/>
      <c r="CTH21" s="86"/>
      <c r="CTI21" s="85"/>
      <c r="CTJ21" s="83"/>
      <c r="CTK21" s="83"/>
      <c r="CTL21" s="83"/>
      <c r="CTM21" s="84"/>
      <c r="CTN21" s="83"/>
      <c r="CTO21" s="83"/>
      <c r="CTP21" s="83"/>
      <c r="CTQ21" s="83"/>
      <c r="CTR21" s="85"/>
      <c r="CTS21" s="85"/>
      <c r="CTT21" s="85"/>
      <c r="CTU21" s="86"/>
      <c r="CTV21" s="85"/>
      <c r="CTW21" s="83"/>
      <c r="CTX21" s="83"/>
      <c r="CTY21" s="83"/>
      <c r="CTZ21" s="84"/>
      <c r="CUA21" s="83"/>
      <c r="CUB21" s="83"/>
      <c r="CUC21" s="83"/>
      <c r="CUD21" s="83"/>
      <c r="CUE21" s="85"/>
      <c r="CUF21" s="85"/>
      <c r="CUG21" s="85"/>
      <c r="CUH21" s="86"/>
      <c r="CUI21" s="85"/>
      <c r="CUJ21" s="83"/>
      <c r="CUK21" s="83"/>
      <c r="CUL21" s="83"/>
      <c r="CUM21" s="84"/>
      <c r="CUN21" s="83"/>
      <c r="CUO21" s="83"/>
      <c r="CUP21" s="83"/>
      <c r="CUQ21" s="83"/>
      <c r="CUR21" s="85"/>
      <c r="CUS21" s="85"/>
      <c r="CUT21" s="85"/>
      <c r="CUU21" s="86"/>
      <c r="CUV21" s="85"/>
      <c r="CUW21" s="83"/>
      <c r="CUX21" s="83"/>
      <c r="CUY21" s="83"/>
      <c r="CUZ21" s="84"/>
      <c r="CVA21" s="83"/>
      <c r="CVB21" s="83"/>
      <c r="CVC21" s="83"/>
      <c r="CVD21" s="83"/>
      <c r="CVE21" s="85"/>
      <c r="CVF21" s="85"/>
      <c r="CVG21" s="85"/>
      <c r="CVH21" s="86"/>
      <c r="CVI21" s="85"/>
      <c r="CVJ21" s="83"/>
      <c r="CVK21" s="83"/>
      <c r="CVL21" s="83"/>
      <c r="CVM21" s="84"/>
      <c r="CVN21" s="83"/>
      <c r="CVO21" s="83"/>
      <c r="CVP21" s="83"/>
      <c r="CVQ21" s="83"/>
      <c r="CVR21" s="85"/>
      <c r="CVS21" s="85"/>
      <c r="CVT21" s="85"/>
      <c r="CVU21" s="86"/>
      <c r="CVV21" s="85"/>
      <c r="CVW21" s="83"/>
      <c r="CVX21" s="83"/>
      <c r="CVY21" s="83"/>
      <c r="CVZ21" s="84"/>
      <c r="CWA21" s="83"/>
      <c r="CWB21" s="83"/>
      <c r="CWC21" s="83"/>
      <c r="CWD21" s="83"/>
      <c r="CWE21" s="85"/>
      <c r="CWF21" s="85"/>
      <c r="CWG21" s="85"/>
      <c r="CWH21" s="86"/>
      <c r="CWI21" s="85"/>
      <c r="CWJ21" s="83"/>
      <c r="CWK21" s="83"/>
      <c r="CWL21" s="83"/>
      <c r="CWM21" s="84"/>
      <c r="CWN21" s="83"/>
      <c r="CWO21" s="83"/>
      <c r="CWP21" s="83"/>
      <c r="CWQ21" s="83"/>
      <c r="CWR21" s="85"/>
      <c r="CWS21" s="85"/>
      <c r="CWT21" s="85"/>
      <c r="CWU21" s="86"/>
      <c r="CWV21" s="85"/>
      <c r="CWW21" s="83"/>
      <c r="CWX21" s="83"/>
      <c r="CWY21" s="83"/>
      <c r="CWZ21" s="84"/>
      <c r="CXA21" s="83"/>
      <c r="CXB21" s="83"/>
      <c r="CXC21" s="83"/>
      <c r="CXD21" s="83"/>
      <c r="CXE21" s="85"/>
      <c r="CXF21" s="85"/>
      <c r="CXG21" s="85"/>
      <c r="CXH21" s="86"/>
      <c r="CXI21" s="85"/>
      <c r="CXJ21" s="83"/>
      <c r="CXK21" s="83"/>
      <c r="CXL21" s="83"/>
      <c r="CXM21" s="84"/>
      <c r="CXN21" s="83"/>
      <c r="CXO21" s="83"/>
      <c r="CXP21" s="83"/>
      <c r="CXQ21" s="83"/>
      <c r="CXR21" s="85"/>
      <c r="CXS21" s="85"/>
      <c r="CXT21" s="85"/>
      <c r="CXU21" s="86"/>
      <c r="CXV21" s="85"/>
      <c r="CXW21" s="83"/>
      <c r="CXX21" s="83"/>
      <c r="CXY21" s="83"/>
      <c r="CXZ21" s="84"/>
      <c r="CYA21" s="83"/>
      <c r="CYB21" s="83"/>
      <c r="CYC21" s="83"/>
      <c r="CYD21" s="83"/>
      <c r="CYE21" s="85"/>
      <c r="CYF21" s="85"/>
      <c r="CYG21" s="85"/>
      <c r="CYH21" s="86"/>
      <c r="CYI21" s="85"/>
      <c r="CYJ21" s="83"/>
      <c r="CYK21" s="83"/>
      <c r="CYL21" s="83"/>
      <c r="CYM21" s="84"/>
      <c r="CYN21" s="83"/>
      <c r="CYO21" s="83"/>
      <c r="CYP21" s="83"/>
      <c r="CYQ21" s="83"/>
      <c r="CYR21" s="85"/>
      <c r="CYS21" s="85"/>
      <c r="CYT21" s="85"/>
      <c r="CYU21" s="86"/>
      <c r="CYV21" s="85"/>
      <c r="CYW21" s="83"/>
      <c r="CYX21" s="83"/>
      <c r="CYY21" s="83"/>
      <c r="CYZ21" s="84"/>
      <c r="CZA21" s="83"/>
      <c r="CZB21" s="83"/>
      <c r="CZC21" s="83"/>
      <c r="CZD21" s="83"/>
      <c r="CZE21" s="85"/>
      <c r="CZF21" s="85"/>
      <c r="CZG21" s="85"/>
      <c r="CZH21" s="86"/>
      <c r="CZI21" s="85"/>
      <c r="CZJ21" s="83"/>
      <c r="CZK21" s="83"/>
      <c r="CZL21" s="83"/>
      <c r="CZM21" s="84"/>
      <c r="CZN21" s="83"/>
      <c r="CZO21" s="83"/>
      <c r="CZP21" s="83"/>
      <c r="CZQ21" s="83"/>
      <c r="CZR21" s="85"/>
      <c r="CZS21" s="85"/>
      <c r="CZT21" s="85"/>
      <c r="CZU21" s="86"/>
      <c r="CZV21" s="85"/>
      <c r="CZW21" s="83"/>
      <c r="CZX21" s="83"/>
      <c r="CZY21" s="83"/>
      <c r="CZZ21" s="84"/>
      <c r="DAA21" s="83"/>
      <c r="DAB21" s="83"/>
      <c r="DAC21" s="83"/>
      <c r="DAD21" s="83"/>
      <c r="DAE21" s="85"/>
      <c r="DAF21" s="85"/>
      <c r="DAG21" s="85"/>
      <c r="DAH21" s="86"/>
      <c r="DAI21" s="85"/>
      <c r="DAJ21" s="83"/>
      <c r="DAK21" s="83"/>
      <c r="DAL21" s="83"/>
      <c r="DAM21" s="84"/>
      <c r="DAN21" s="83"/>
      <c r="DAO21" s="83"/>
      <c r="DAP21" s="83"/>
      <c r="DAQ21" s="83"/>
      <c r="DAR21" s="85"/>
      <c r="DAS21" s="85"/>
      <c r="DAT21" s="85"/>
      <c r="DAU21" s="86"/>
      <c r="DAV21" s="85"/>
      <c r="DAW21" s="83"/>
      <c r="DAX21" s="83"/>
      <c r="DAY21" s="83"/>
      <c r="DAZ21" s="84"/>
      <c r="DBA21" s="83"/>
      <c r="DBB21" s="83"/>
      <c r="DBC21" s="83"/>
      <c r="DBD21" s="83"/>
      <c r="DBE21" s="85"/>
      <c r="DBF21" s="85"/>
      <c r="DBG21" s="85"/>
      <c r="DBH21" s="86"/>
      <c r="DBI21" s="85"/>
      <c r="DBJ21" s="83"/>
      <c r="DBK21" s="83"/>
      <c r="DBL21" s="83"/>
      <c r="DBM21" s="84"/>
      <c r="DBN21" s="83"/>
      <c r="DBO21" s="83"/>
      <c r="DBP21" s="83"/>
      <c r="DBQ21" s="83"/>
      <c r="DBR21" s="85"/>
      <c r="DBS21" s="85"/>
      <c r="DBT21" s="85"/>
      <c r="DBU21" s="86"/>
      <c r="DBV21" s="85"/>
      <c r="DBW21" s="83"/>
      <c r="DBX21" s="83"/>
      <c r="DBY21" s="83"/>
      <c r="DBZ21" s="84"/>
      <c r="DCA21" s="83"/>
      <c r="DCB21" s="83"/>
      <c r="DCC21" s="83"/>
      <c r="DCD21" s="83"/>
      <c r="DCE21" s="85"/>
      <c r="DCF21" s="85"/>
      <c r="DCG21" s="85"/>
      <c r="DCH21" s="86"/>
      <c r="DCI21" s="85"/>
      <c r="DCJ21" s="83"/>
      <c r="DCK21" s="83"/>
      <c r="DCL21" s="83"/>
      <c r="DCM21" s="84"/>
      <c r="DCN21" s="83"/>
      <c r="DCO21" s="83"/>
      <c r="DCP21" s="83"/>
      <c r="DCQ21" s="83"/>
      <c r="DCR21" s="85"/>
      <c r="DCS21" s="85"/>
      <c r="DCT21" s="85"/>
      <c r="DCU21" s="86"/>
      <c r="DCV21" s="85"/>
      <c r="DCW21" s="83"/>
      <c r="DCX21" s="83"/>
      <c r="DCY21" s="83"/>
      <c r="DCZ21" s="84"/>
      <c r="DDA21" s="83"/>
      <c r="DDB21" s="83"/>
      <c r="DDC21" s="83"/>
      <c r="DDD21" s="83"/>
      <c r="DDE21" s="85"/>
      <c r="DDF21" s="85"/>
      <c r="DDG21" s="85"/>
      <c r="DDH21" s="86"/>
      <c r="DDI21" s="85"/>
      <c r="DDJ21" s="83"/>
      <c r="DDK21" s="83"/>
      <c r="DDL21" s="83"/>
      <c r="DDM21" s="84"/>
      <c r="DDN21" s="83"/>
      <c r="DDO21" s="83"/>
      <c r="DDP21" s="83"/>
      <c r="DDQ21" s="83"/>
      <c r="DDR21" s="85"/>
      <c r="DDS21" s="85"/>
      <c r="DDT21" s="85"/>
      <c r="DDU21" s="86"/>
      <c r="DDV21" s="85"/>
      <c r="DDW21" s="83"/>
      <c r="DDX21" s="83"/>
      <c r="DDY21" s="83"/>
      <c r="DDZ21" s="84"/>
      <c r="DEA21" s="83"/>
      <c r="DEB21" s="83"/>
      <c r="DEC21" s="83"/>
      <c r="DED21" s="83"/>
      <c r="DEE21" s="85"/>
      <c r="DEF21" s="85"/>
      <c r="DEG21" s="85"/>
      <c r="DEH21" s="86"/>
      <c r="DEI21" s="85"/>
      <c r="DEJ21" s="83"/>
      <c r="DEK21" s="83"/>
      <c r="DEL21" s="83"/>
      <c r="DEM21" s="84"/>
      <c r="DEN21" s="83"/>
      <c r="DEO21" s="83"/>
      <c r="DEP21" s="83"/>
      <c r="DEQ21" s="83"/>
      <c r="DER21" s="85"/>
      <c r="DES21" s="85"/>
      <c r="DET21" s="85"/>
      <c r="DEU21" s="86"/>
      <c r="DEV21" s="85"/>
      <c r="DEW21" s="83"/>
      <c r="DEX21" s="83"/>
      <c r="DEY21" s="83"/>
      <c r="DEZ21" s="84"/>
      <c r="DFA21" s="83"/>
      <c r="DFB21" s="83"/>
      <c r="DFC21" s="83"/>
      <c r="DFD21" s="83"/>
      <c r="DFE21" s="85"/>
      <c r="DFF21" s="85"/>
      <c r="DFG21" s="85"/>
      <c r="DFH21" s="86"/>
      <c r="DFI21" s="85"/>
      <c r="DFJ21" s="83"/>
      <c r="DFK21" s="83"/>
      <c r="DFL21" s="83"/>
      <c r="DFM21" s="84"/>
      <c r="DFN21" s="83"/>
      <c r="DFO21" s="83"/>
      <c r="DFP21" s="83"/>
      <c r="DFQ21" s="83"/>
      <c r="DFR21" s="85"/>
      <c r="DFS21" s="85"/>
      <c r="DFT21" s="85"/>
      <c r="DFU21" s="86"/>
      <c r="DFV21" s="85"/>
      <c r="DFW21" s="83"/>
      <c r="DFX21" s="83"/>
      <c r="DFY21" s="83"/>
      <c r="DFZ21" s="84"/>
      <c r="DGA21" s="83"/>
      <c r="DGB21" s="83"/>
      <c r="DGC21" s="83"/>
      <c r="DGD21" s="83"/>
      <c r="DGE21" s="85"/>
      <c r="DGF21" s="85"/>
      <c r="DGG21" s="85"/>
      <c r="DGH21" s="86"/>
      <c r="DGI21" s="85"/>
      <c r="DGJ21" s="83"/>
      <c r="DGK21" s="83"/>
      <c r="DGL21" s="83"/>
      <c r="DGM21" s="84"/>
      <c r="DGN21" s="83"/>
      <c r="DGO21" s="83"/>
      <c r="DGP21" s="83"/>
      <c r="DGQ21" s="83"/>
      <c r="DGR21" s="85"/>
      <c r="DGS21" s="85"/>
      <c r="DGT21" s="85"/>
      <c r="DGU21" s="86"/>
      <c r="DGV21" s="85"/>
      <c r="DGW21" s="83"/>
      <c r="DGX21" s="83"/>
      <c r="DGY21" s="83"/>
      <c r="DGZ21" s="84"/>
      <c r="DHA21" s="83"/>
      <c r="DHB21" s="83"/>
      <c r="DHC21" s="83"/>
      <c r="DHD21" s="83"/>
      <c r="DHE21" s="85"/>
      <c r="DHF21" s="85"/>
      <c r="DHG21" s="85"/>
      <c r="DHH21" s="86"/>
      <c r="DHI21" s="85"/>
      <c r="DHJ21" s="83"/>
      <c r="DHK21" s="83"/>
      <c r="DHL21" s="83"/>
      <c r="DHM21" s="84"/>
      <c r="DHN21" s="83"/>
      <c r="DHO21" s="83"/>
      <c r="DHP21" s="83"/>
      <c r="DHQ21" s="83"/>
      <c r="DHR21" s="85"/>
      <c r="DHS21" s="85"/>
      <c r="DHT21" s="85"/>
      <c r="DHU21" s="86"/>
      <c r="DHV21" s="85"/>
      <c r="DHW21" s="83"/>
      <c r="DHX21" s="83"/>
      <c r="DHY21" s="83"/>
      <c r="DHZ21" s="84"/>
      <c r="DIA21" s="83"/>
      <c r="DIB21" s="83"/>
      <c r="DIC21" s="83"/>
      <c r="DID21" s="83"/>
      <c r="DIE21" s="85"/>
      <c r="DIF21" s="85"/>
      <c r="DIG21" s="85"/>
      <c r="DIH21" s="86"/>
      <c r="DII21" s="85"/>
      <c r="DIJ21" s="83"/>
      <c r="DIK21" s="83"/>
      <c r="DIL21" s="83"/>
      <c r="DIM21" s="84"/>
      <c r="DIN21" s="83"/>
      <c r="DIO21" s="83"/>
      <c r="DIP21" s="83"/>
      <c r="DIQ21" s="83"/>
      <c r="DIR21" s="85"/>
      <c r="DIS21" s="85"/>
      <c r="DIT21" s="85"/>
      <c r="DIU21" s="86"/>
      <c r="DIV21" s="85"/>
      <c r="DIW21" s="83"/>
      <c r="DIX21" s="83"/>
      <c r="DIY21" s="83"/>
      <c r="DIZ21" s="84"/>
      <c r="DJA21" s="83"/>
      <c r="DJB21" s="83"/>
      <c r="DJC21" s="83"/>
      <c r="DJD21" s="83"/>
      <c r="DJE21" s="85"/>
      <c r="DJF21" s="85"/>
      <c r="DJG21" s="85"/>
      <c r="DJH21" s="86"/>
      <c r="DJI21" s="85"/>
      <c r="DJJ21" s="83"/>
      <c r="DJK21" s="83"/>
      <c r="DJL21" s="83"/>
      <c r="DJM21" s="84"/>
      <c r="DJN21" s="83"/>
      <c r="DJO21" s="83"/>
      <c r="DJP21" s="83"/>
      <c r="DJQ21" s="83"/>
      <c r="DJR21" s="85"/>
      <c r="DJS21" s="85"/>
      <c r="DJT21" s="85"/>
      <c r="DJU21" s="86"/>
      <c r="DJV21" s="85"/>
      <c r="DJW21" s="83"/>
      <c r="DJX21" s="83"/>
      <c r="DJY21" s="83"/>
      <c r="DJZ21" s="84"/>
      <c r="DKA21" s="83"/>
      <c r="DKB21" s="83"/>
      <c r="DKC21" s="83"/>
      <c r="DKD21" s="83"/>
      <c r="DKE21" s="85"/>
      <c r="DKF21" s="85"/>
      <c r="DKG21" s="85"/>
      <c r="DKH21" s="86"/>
      <c r="DKI21" s="85"/>
      <c r="DKJ21" s="83"/>
      <c r="DKK21" s="83"/>
      <c r="DKL21" s="83"/>
      <c r="DKM21" s="84"/>
      <c r="DKN21" s="83"/>
      <c r="DKO21" s="83"/>
      <c r="DKP21" s="83"/>
      <c r="DKQ21" s="83"/>
      <c r="DKR21" s="85"/>
      <c r="DKS21" s="85"/>
      <c r="DKT21" s="85"/>
      <c r="DKU21" s="86"/>
      <c r="DKV21" s="85"/>
      <c r="DKW21" s="83"/>
      <c r="DKX21" s="83"/>
      <c r="DKY21" s="83"/>
      <c r="DKZ21" s="84"/>
      <c r="DLA21" s="83"/>
      <c r="DLB21" s="83"/>
      <c r="DLC21" s="83"/>
      <c r="DLD21" s="83"/>
      <c r="DLE21" s="85"/>
      <c r="DLF21" s="85"/>
      <c r="DLG21" s="85"/>
      <c r="DLH21" s="86"/>
      <c r="DLI21" s="85"/>
      <c r="DLJ21" s="83"/>
      <c r="DLK21" s="83"/>
      <c r="DLL21" s="83"/>
      <c r="DLM21" s="84"/>
      <c r="DLN21" s="83"/>
      <c r="DLO21" s="83"/>
      <c r="DLP21" s="83"/>
      <c r="DLQ21" s="83"/>
      <c r="DLR21" s="85"/>
      <c r="DLS21" s="85"/>
      <c r="DLT21" s="85"/>
      <c r="DLU21" s="86"/>
      <c r="DLV21" s="85"/>
      <c r="DLW21" s="83"/>
      <c r="DLX21" s="83"/>
      <c r="DLY21" s="83"/>
      <c r="DLZ21" s="84"/>
      <c r="DMA21" s="83"/>
      <c r="DMB21" s="83"/>
      <c r="DMC21" s="83"/>
      <c r="DMD21" s="83"/>
      <c r="DME21" s="85"/>
      <c r="DMF21" s="85"/>
      <c r="DMG21" s="85"/>
      <c r="DMH21" s="86"/>
      <c r="DMI21" s="85"/>
      <c r="DMJ21" s="83"/>
      <c r="DMK21" s="83"/>
      <c r="DML21" s="83"/>
      <c r="DMM21" s="84"/>
      <c r="DMN21" s="83"/>
      <c r="DMO21" s="83"/>
      <c r="DMP21" s="83"/>
      <c r="DMQ21" s="83"/>
      <c r="DMR21" s="85"/>
      <c r="DMS21" s="85"/>
      <c r="DMT21" s="85"/>
      <c r="DMU21" s="86"/>
      <c r="DMV21" s="85"/>
      <c r="DMW21" s="83"/>
      <c r="DMX21" s="83"/>
      <c r="DMY21" s="83"/>
      <c r="DMZ21" s="84"/>
      <c r="DNA21" s="83"/>
      <c r="DNB21" s="83"/>
      <c r="DNC21" s="83"/>
      <c r="DND21" s="83"/>
      <c r="DNE21" s="85"/>
      <c r="DNF21" s="85"/>
      <c r="DNG21" s="85"/>
      <c r="DNH21" s="86"/>
      <c r="DNI21" s="85"/>
      <c r="DNJ21" s="83"/>
      <c r="DNK21" s="83"/>
      <c r="DNL21" s="83"/>
      <c r="DNM21" s="84"/>
      <c r="DNN21" s="83"/>
      <c r="DNO21" s="83"/>
      <c r="DNP21" s="83"/>
      <c r="DNQ21" s="83"/>
      <c r="DNR21" s="85"/>
      <c r="DNS21" s="85"/>
      <c r="DNT21" s="85"/>
      <c r="DNU21" s="86"/>
      <c r="DNV21" s="85"/>
      <c r="DNW21" s="83"/>
      <c r="DNX21" s="83"/>
      <c r="DNY21" s="83"/>
      <c r="DNZ21" s="84"/>
      <c r="DOA21" s="83"/>
      <c r="DOB21" s="83"/>
      <c r="DOC21" s="83"/>
      <c r="DOD21" s="83"/>
      <c r="DOE21" s="85"/>
      <c r="DOF21" s="85"/>
      <c r="DOG21" s="85"/>
      <c r="DOH21" s="86"/>
      <c r="DOI21" s="85"/>
      <c r="DOJ21" s="83"/>
      <c r="DOK21" s="83"/>
      <c r="DOL21" s="83"/>
      <c r="DOM21" s="84"/>
      <c r="DON21" s="83"/>
      <c r="DOO21" s="83"/>
      <c r="DOP21" s="83"/>
      <c r="DOQ21" s="83"/>
      <c r="DOR21" s="85"/>
      <c r="DOS21" s="85"/>
      <c r="DOT21" s="85"/>
      <c r="DOU21" s="86"/>
      <c r="DOV21" s="85"/>
      <c r="DOW21" s="83"/>
      <c r="DOX21" s="83"/>
      <c r="DOY21" s="83"/>
      <c r="DOZ21" s="84"/>
      <c r="DPA21" s="83"/>
      <c r="DPB21" s="83"/>
      <c r="DPC21" s="83"/>
      <c r="DPD21" s="83"/>
      <c r="DPE21" s="85"/>
      <c r="DPF21" s="85"/>
      <c r="DPG21" s="85"/>
      <c r="DPH21" s="86"/>
      <c r="DPI21" s="85"/>
      <c r="DPJ21" s="83"/>
      <c r="DPK21" s="83"/>
      <c r="DPL21" s="83"/>
      <c r="DPM21" s="84"/>
      <c r="DPN21" s="83"/>
      <c r="DPO21" s="83"/>
      <c r="DPP21" s="83"/>
      <c r="DPQ21" s="83"/>
      <c r="DPR21" s="85"/>
      <c r="DPS21" s="85"/>
      <c r="DPT21" s="85"/>
      <c r="DPU21" s="86"/>
      <c r="DPV21" s="85"/>
      <c r="DPW21" s="83"/>
      <c r="DPX21" s="83"/>
      <c r="DPY21" s="83"/>
      <c r="DPZ21" s="84"/>
      <c r="DQA21" s="83"/>
      <c r="DQB21" s="83"/>
      <c r="DQC21" s="83"/>
      <c r="DQD21" s="83"/>
      <c r="DQE21" s="85"/>
      <c r="DQF21" s="85"/>
      <c r="DQG21" s="85"/>
      <c r="DQH21" s="86"/>
      <c r="DQI21" s="85"/>
      <c r="DQJ21" s="83"/>
      <c r="DQK21" s="83"/>
      <c r="DQL21" s="83"/>
      <c r="DQM21" s="84"/>
      <c r="DQN21" s="83"/>
      <c r="DQO21" s="83"/>
      <c r="DQP21" s="83"/>
      <c r="DQQ21" s="83"/>
      <c r="DQR21" s="85"/>
      <c r="DQS21" s="85"/>
      <c r="DQT21" s="85"/>
      <c r="DQU21" s="86"/>
      <c r="DQV21" s="85"/>
      <c r="DQW21" s="83"/>
      <c r="DQX21" s="83"/>
      <c r="DQY21" s="83"/>
      <c r="DQZ21" s="84"/>
      <c r="DRA21" s="83"/>
      <c r="DRB21" s="83"/>
      <c r="DRC21" s="83"/>
      <c r="DRD21" s="83"/>
      <c r="DRE21" s="85"/>
      <c r="DRF21" s="85"/>
      <c r="DRG21" s="85"/>
      <c r="DRH21" s="86"/>
      <c r="DRI21" s="85"/>
      <c r="DRJ21" s="83"/>
      <c r="DRK21" s="83"/>
      <c r="DRL21" s="83"/>
      <c r="DRM21" s="84"/>
      <c r="DRN21" s="83"/>
      <c r="DRO21" s="83"/>
      <c r="DRP21" s="83"/>
      <c r="DRQ21" s="83"/>
      <c r="DRR21" s="85"/>
      <c r="DRS21" s="85"/>
      <c r="DRT21" s="85"/>
      <c r="DRU21" s="86"/>
      <c r="DRV21" s="85"/>
      <c r="DRW21" s="83"/>
      <c r="DRX21" s="83"/>
      <c r="DRY21" s="83"/>
      <c r="DRZ21" s="84"/>
      <c r="DSA21" s="83"/>
      <c r="DSB21" s="83"/>
      <c r="DSC21" s="83"/>
      <c r="DSD21" s="83"/>
      <c r="DSE21" s="85"/>
      <c r="DSF21" s="85"/>
      <c r="DSG21" s="85"/>
      <c r="DSH21" s="86"/>
      <c r="DSI21" s="85"/>
      <c r="DSJ21" s="83"/>
      <c r="DSK21" s="83"/>
      <c r="DSL21" s="83"/>
      <c r="DSM21" s="84"/>
      <c r="DSN21" s="83"/>
      <c r="DSO21" s="83"/>
      <c r="DSP21" s="83"/>
      <c r="DSQ21" s="83"/>
      <c r="DSR21" s="85"/>
      <c r="DSS21" s="85"/>
      <c r="DST21" s="85"/>
      <c r="DSU21" s="86"/>
      <c r="DSV21" s="85"/>
      <c r="DSW21" s="83"/>
      <c r="DSX21" s="83"/>
      <c r="DSY21" s="83"/>
      <c r="DSZ21" s="84"/>
      <c r="DTA21" s="83"/>
      <c r="DTB21" s="83"/>
      <c r="DTC21" s="83"/>
      <c r="DTD21" s="83"/>
      <c r="DTE21" s="85"/>
      <c r="DTF21" s="85"/>
      <c r="DTG21" s="85"/>
      <c r="DTH21" s="86"/>
      <c r="DTI21" s="85"/>
      <c r="DTJ21" s="83"/>
      <c r="DTK21" s="83"/>
      <c r="DTL21" s="83"/>
      <c r="DTM21" s="84"/>
      <c r="DTN21" s="83"/>
      <c r="DTO21" s="83"/>
      <c r="DTP21" s="83"/>
      <c r="DTQ21" s="83"/>
      <c r="DTR21" s="85"/>
      <c r="DTS21" s="85"/>
      <c r="DTT21" s="85"/>
      <c r="DTU21" s="86"/>
      <c r="DTV21" s="85"/>
      <c r="DTW21" s="83"/>
      <c r="DTX21" s="83"/>
      <c r="DTY21" s="83"/>
      <c r="DTZ21" s="84"/>
      <c r="DUA21" s="83"/>
      <c r="DUB21" s="83"/>
      <c r="DUC21" s="83"/>
      <c r="DUD21" s="83"/>
      <c r="DUE21" s="85"/>
      <c r="DUF21" s="85"/>
      <c r="DUG21" s="85"/>
      <c r="DUH21" s="86"/>
      <c r="DUI21" s="85"/>
      <c r="DUJ21" s="83"/>
      <c r="DUK21" s="83"/>
      <c r="DUL21" s="83"/>
      <c r="DUM21" s="84"/>
      <c r="DUN21" s="83"/>
      <c r="DUO21" s="83"/>
      <c r="DUP21" s="83"/>
      <c r="DUQ21" s="83"/>
      <c r="DUR21" s="85"/>
      <c r="DUS21" s="85"/>
      <c r="DUT21" s="85"/>
      <c r="DUU21" s="86"/>
      <c r="DUV21" s="85"/>
      <c r="DUW21" s="83"/>
      <c r="DUX21" s="83"/>
      <c r="DUY21" s="83"/>
      <c r="DUZ21" s="84"/>
      <c r="DVA21" s="83"/>
      <c r="DVB21" s="83"/>
      <c r="DVC21" s="83"/>
      <c r="DVD21" s="83"/>
      <c r="DVE21" s="85"/>
      <c r="DVF21" s="85"/>
      <c r="DVG21" s="85"/>
      <c r="DVH21" s="86"/>
      <c r="DVI21" s="85"/>
      <c r="DVJ21" s="83"/>
      <c r="DVK21" s="83"/>
      <c r="DVL21" s="83"/>
      <c r="DVM21" s="84"/>
      <c r="DVN21" s="83"/>
      <c r="DVO21" s="83"/>
      <c r="DVP21" s="83"/>
      <c r="DVQ21" s="83"/>
      <c r="DVR21" s="85"/>
      <c r="DVS21" s="85"/>
      <c r="DVT21" s="85"/>
      <c r="DVU21" s="86"/>
      <c r="DVV21" s="85"/>
      <c r="DVW21" s="83"/>
      <c r="DVX21" s="83"/>
      <c r="DVY21" s="83"/>
      <c r="DVZ21" s="84"/>
      <c r="DWA21" s="83"/>
      <c r="DWB21" s="83"/>
      <c r="DWC21" s="83"/>
      <c r="DWD21" s="83"/>
      <c r="DWE21" s="85"/>
      <c r="DWF21" s="85"/>
      <c r="DWG21" s="85"/>
      <c r="DWH21" s="86"/>
      <c r="DWI21" s="85"/>
      <c r="DWJ21" s="83"/>
      <c r="DWK21" s="83"/>
      <c r="DWL21" s="83"/>
      <c r="DWM21" s="84"/>
      <c r="DWN21" s="83"/>
      <c r="DWO21" s="83"/>
      <c r="DWP21" s="83"/>
      <c r="DWQ21" s="83"/>
      <c r="DWR21" s="85"/>
      <c r="DWS21" s="85"/>
      <c r="DWT21" s="85"/>
      <c r="DWU21" s="86"/>
      <c r="DWV21" s="85"/>
      <c r="DWW21" s="83"/>
      <c r="DWX21" s="83"/>
      <c r="DWY21" s="83"/>
      <c r="DWZ21" s="84"/>
      <c r="DXA21" s="83"/>
      <c r="DXB21" s="83"/>
      <c r="DXC21" s="83"/>
      <c r="DXD21" s="83"/>
      <c r="DXE21" s="85"/>
      <c r="DXF21" s="85"/>
      <c r="DXG21" s="85"/>
      <c r="DXH21" s="86"/>
      <c r="DXI21" s="85"/>
      <c r="DXJ21" s="83"/>
      <c r="DXK21" s="83"/>
      <c r="DXL21" s="83"/>
      <c r="DXM21" s="84"/>
      <c r="DXN21" s="83"/>
      <c r="DXO21" s="83"/>
      <c r="DXP21" s="83"/>
      <c r="DXQ21" s="83"/>
      <c r="DXR21" s="85"/>
      <c r="DXS21" s="85"/>
      <c r="DXT21" s="85"/>
      <c r="DXU21" s="86"/>
      <c r="DXV21" s="85"/>
      <c r="DXW21" s="83"/>
      <c r="DXX21" s="83"/>
      <c r="DXY21" s="83"/>
      <c r="DXZ21" s="84"/>
      <c r="DYA21" s="83"/>
      <c r="DYB21" s="83"/>
      <c r="DYC21" s="83"/>
      <c r="DYD21" s="83"/>
      <c r="DYE21" s="85"/>
      <c r="DYF21" s="85"/>
      <c r="DYG21" s="85"/>
      <c r="DYH21" s="86"/>
      <c r="DYI21" s="85"/>
      <c r="DYJ21" s="83"/>
      <c r="DYK21" s="83"/>
      <c r="DYL21" s="83"/>
      <c r="DYM21" s="84"/>
      <c r="DYN21" s="83"/>
      <c r="DYO21" s="83"/>
      <c r="DYP21" s="83"/>
      <c r="DYQ21" s="83"/>
      <c r="DYR21" s="85"/>
      <c r="DYS21" s="85"/>
      <c r="DYT21" s="85"/>
      <c r="DYU21" s="86"/>
      <c r="DYV21" s="85"/>
      <c r="DYW21" s="83"/>
      <c r="DYX21" s="83"/>
      <c r="DYY21" s="83"/>
      <c r="DYZ21" s="84"/>
      <c r="DZA21" s="83"/>
      <c r="DZB21" s="83"/>
      <c r="DZC21" s="83"/>
      <c r="DZD21" s="83"/>
      <c r="DZE21" s="85"/>
      <c r="DZF21" s="85"/>
      <c r="DZG21" s="85"/>
      <c r="DZH21" s="86"/>
      <c r="DZI21" s="85"/>
      <c r="DZJ21" s="83"/>
      <c r="DZK21" s="83"/>
      <c r="DZL21" s="83"/>
      <c r="DZM21" s="84"/>
      <c r="DZN21" s="83"/>
      <c r="DZO21" s="83"/>
      <c r="DZP21" s="83"/>
      <c r="DZQ21" s="83"/>
      <c r="DZR21" s="85"/>
      <c r="DZS21" s="85"/>
      <c r="DZT21" s="85"/>
      <c r="DZU21" s="86"/>
      <c r="DZV21" s="85"/>
      <c r="DZW21" s="83"/>
      <c r="DZX21" s="83"/>
      <c r="DZY21" s="83"/>
      <c r="DZZ21" s="84"/>
      <c r="EAA21" s="83"/>
      <c r="EAB21" s="83"/>
      <c r="EAC21" s="83"/>
      <c r="EAD21" s="83"/>
      <c r="EAE21" s="85"/>
      <c r="EAF21" s="85"/>
      <c r="EAG21" s="85"/>
      <c r="EAH21" s="86"/>
      <c r="EAI21" s="85"/>
      <c r="EAJ21" s="83"/>
      <c r="EAK21" s="83"/>
      <c r="EAL21" s="83"/>
      <c r="EAM21" s="84"/>
      <c r="EAN21" s="83"/>
      <c r="EAO21" s="83"/>
      <c r="EAP21" s="83"/>
      <c r="EAQ21" s="83"/>
      <c r="EAR21" s="85"/>
      <c r="EAS21" s="85"/>
      <c r="EAT21" s="85"/>
      <c r="EAU21" s="86"/>
      <c r="EAV21" s="85"/>
      <c r="EAW21" s="83"/>
      <c r="EAX21" s="83"/>
      <c r="EAY21" s="83"/>
      <c r="EAZ21" s="84"/>
      <c r="EBA21" s="83"/>
      <c r="EBB21" s="83"/>
      <c r="EBC21" s="83"/>
      <c r="EBD21" s="83"/>
      <c r="EBE21" s="85"/>
      <c r="EBF21" s="85"/>
      <c r="EBG21" s="85"/>
      <c r="EBH21" s="86"/>
      <c r="EBI21" s="85"/>
      <c r="EBJ21" s="83"/>
      <c r="EBK21" s="83"/>
      <c r="EBL21" s="83"/>
      <c r="EBM21" s="84"/>
      <c r="EBN21" s="83"/>
      <c r="EBO21" s="83"/>
      <c r="EBP21" s="83"/>
      <c r="EBQ21" s="83"/>
      <c r="EBR21" s="85"/>
      <c r="EBS21" s="85"/>
      <c r="EBT21" s="85"/>
      <c r="EBU21" s="86"/>
      <c r="EBV21" s="85"/>
      <c r="EBW21" s="83"/>
      <c r="EBX21" s="83"/>
      <c r="EBY21" s="83"/>
      <c r="EBZ21" s="84"/>
      <c r="ECA21" s="83"/>
      <c r="ECB21" s="83"/>
      <c r="ECC21" s="83"/>
      <c r="ECD21" s="83"/>
      <c r="ECE21" s="85"/>
      <c r="ECF21" s="85"/>
      <c r="ECG21" s="85"/>
      <c r="ECH21" s="86"/>
      <c r="ECI21" s="85"/>
      <c r="ECJ21" s="83"/>
      <c r="ECK21" s="83"/>
      <c r="ECL21" s="83"/>
      <c r="ECM21" s="84"/>
      <c r="ECN21" s="83"/>
      <c r="ECO21" s="83"/>
      <c r="ECP21" s="83"/>
      <c r="ECQ21" s="83"/>
      <c r="ECR21" s="85"/>
      <c r="ECS21" s="85"/>
      <c r="ECT21" s="85"/>
      <c r="ECU21" s="86"/>
      <c r="ECV21" s="85"/>
      <c r="ECW21" s="83"/>
      <c r="ECX21" s="83"/>
      <c r="ECY21" s="83"/>
      <c r="ECZ21" s="84"/>
      <c r="EDA21" s="83"/>
      <c r="EDB21" s="83"/>
      <c r="EDC21" s="83"/>
      <c r="EDD21" s="83"/>
      <c r="EDE21" s="85"/>
      <c r="EDF21" s="85"/>
      <c r="EDG21" s="85"/>
      <c r="EDH21" s="86"/>
      <c r="EDI21" s="85"/>
      <c r="EDJ21" s="83"/>
      <c r="EDK21" s="83"/>
      <c r="EDL21" s="83"/>
      <c r="EDM21" s="84"/>
      <c r="EDN21" s="83"/>
      <c r="EDO21" s="83"/>
      <c r="EDP21" s="83"/>
      <c r="EDQ21" s="83"/>
      <c r="EDR21" s="85"/>
      <c r="EDS21" s="85"/>
      <c r="EDT21" s="85"/>
      <c r="EDU21" s="86"/>
      <c r="EDV21" s="85"/>
      <c r="EDW21" s="83"/>
      <c r="EDX21" s="83"/>
      <c r="EDY21" s="83"/>
      <c r="EDZ21" s="84"/>
      <c r="EEA21" s="83"/>
      <c r="EEB21" s="83"/>
      <c r="EEC21" s="83"/>
      <c r="EED21" s="83"/>
      <c r="EEE21" s="85"/>
      <c r="EEF21" s="85"/>
      <c r="EEG21" s="85"/>
      <c r="EEH21" s="86"/>
      <c r="EEI21" s="85"/>
      <c r="EEJ21" s="83"/>
      <c r="EEK21" s="83"/>
      <c r="EEL21" s="83"/>
      <c r="EEM21" s="84"/>
      <c r="EEN21" s="83"/>
      <c r="EEO21" s="83"/>
      <c r="EEP21" s="83"/>
      <c r="EEQ21" s="83"/>
      <c r="EER21" s="85"/>
      <c r="EES21" s="85"/>
      <c r="EET21" s="85"/>
      <c r="EEU21" s="86"/>
      <c r="EEV21" s="85"/>
      <c r="EEW21" s="83"/>
      <c r="EEX21" s="83"/>
      <c r="EEY21" s="83"/>
      <c r="EEZ21" s="84"/>
      <c r="EFA21" s="83"/>
      <c r="EFB21" s="83"/>
      <c r="EFC21" s="83"/>
      <c r="EFD21" s="83"/>
      <c r="EFE21" s="85"/>
      <c r="EFF21" s="85"/>
      <c r="EFG21" s="85"/>
      <c r="EFH21" s="86"/>
      <c r="EFI21" s="85"/>
      <c r="EFJ21" s="83"/>
      <c r="EFK21" s="83"/>
      <c r="EFL21" s="83"/>
      <c r="EFM21" s="84"/>
      <c r="EFN21" s="83"/>
      <c r="EFO21" s="83"/>
      <c r="EFP21" s="83"/>
      <c r="EFQ21" s="83"/>
      <c r="EFR21" s="85"/>
      <c r="EFS21" s="85"/>
      <c r="EFT21" s="85"/>
      <c r="EFU21" s="86"/>
      <c r="EFV21" s="85"/>
      <c r="EFW21" s="83"/>
      <c r="EFX21" s="83"/>
      <c r="EFY21" s="83"/>
      <c r="EFZ21" s="84"/>
      <c r="EGA21" s="83"/>
      <c r="EGB21" s="83"/>
      <c r="EGC21" s="83"/>
      <c r="EGD21" s="83"/>
      <c r="EGE21" s="85"/>
      <c r="EGF21" s="85"/>
      <c r="EGG21" s="85"/>
      <c r="EGH21" s="86"/>
      <c r="EGI21" s="85"/>
      <c r="EGJ21" s="83"/>
      <c r="EGK21" s="83"/>
      <c r="EGL21" s="83"/>
      <c r="EGM21" s="84"/>
      <c r="EGN21" s="83"/>
      <c r="EGO21" s="83"/>
      <c r="EGP21" s="83"/>
      <c r="EGQ21" s="83"/>
      <c r="EGR21" s="85"/>
      <c r="EGS21" s="85"/>
      <c r="EGT21" s="85"/>
      <c r="EGU21" s="86"/>
      <c r="EGV21" s="85"/>
      <c r="EGW21" s="83"/>
      <c r="EGX21" s="83"/>
      <c r="EGY21" s="83"/>
      <c r="EGZ21" s="84"/>
      <c r="EHA21" s="83"/>
      <c r="EHB21" s="83"/>
      <c r="EHC21" s="83"/>
      <c r="EHD21" s="83"/>
      <c r="EHE21" s="85"/>
      <c r="EHF21" s="85"/>
      <c r="EHG21" s="85"/>
      <c r="EHH21" s="86"/>
      <c r="EHI21" s="85"/>
      <c r="EHJ21" s="83"/>
      <c r="EHK21" s="83"/>
      <c r="EHL21" s="83"/>
      <c r="EHM21" s="84"/>
      <c r="EHN21" s="83"/>
      <c r="EHO21" s="83"/>
      <c r="EHP21" s="83"/>
      <c r="EHQ21" s="83"/>
      <c r="EHR21" s="85"/>
      <c r="EHS21" s="85"/>
      <c r="EHT21" s="85"/>
      <c r="EHU21" s="86"/>
      <c r="EHV21" s="85"/>
      <c r="EHW21" s="83"/>
      <c r="EHX21" s="83"/>
      <c r="EHY21" s="83"/>
      <c r="EHZ21" s="84"/>
      <c r="EIA21" s="83"/>
      <c r="EIB21" s="83"/>
      <c r="EIC21" s="83"/>
      <c r="EID21" s="83"/>
      <c r="EIE21" s="85"/>
      <c r="EIF21" s="85"/>
      <c r="EIG21" s="85"/>
      <c r="EIH21" s="86"/>
      <c r="EII21" s="85"/>
      <c r="EIJ21" s="83"/>
      <c r="EIK21" s="83"/>
      <c r="EIL21" s="83"/>
      <c r="EIM21" s="84"/>
      <c r="EIN21" s="83"/>
      <c r="EIO21" s="83"/>
      <c r="EIP21" s="83"/>
      <c r="EIQ21" s="83"/>
      <c r="EIR21" s="85"/>
      <c r="EIS21" s="85"/>
      <c r="EIT21" s="85"/>
      <c r="EIU21" s="86"/>
      <c r="EIV21" s="85"/>
      <c r="EIW21" s="83"/>
      <c r="EIX21" s="83"/>
      <c r="EIY21" s="83"/>
      <c r="EIZ21" s="84"/>
      <c r="EJA21" s="83"/>
      <c r="EJB21" s="83"/>
      <c r="EJC21" s="83"/>
      <c r="EJD21" s="83"/>
      <c r="EJE21" s="85"/>
      <c r="EJF21" s="85"/>
      <c r="EJG21" s="85"/>
      <c r="EJH21" s="86"/>
      <c r="EJI21" s="85"/>
      <c r="EJJ21" s="83"/>
      <c r="EJK21" s="83"/>
      <c r="EJL21" s="83"/>
      <c r="EJM21" s="84"/>
      <c r="EJN21" s="83"/>
      <c r="EJO21" s="83"/>
      <c r="EJP21" s="83"/>
      <c r="EJQ21" s="83"/>
      <c r="EJR21" s="85"/>
      <c r="EJS21" s="85"/>
      <c r="EJT21" s="85"/>
      <c r="EJU21" s="86"/>
      <c r="EJV21" s="85"/>
      <c r="EJW21" s="83"/>
      <c r="EJX21" s="83"/>
      <c r="EJY21" s="83"/>
      <c r="EJZ21" s="84"/>
      <c r="EKA21" s="83"/>
      <c r="EKB21" s="83"/>
      <c r="EKC21" s="83"/>
      <c r="EKD21" s="83"/>
      <c r="EKE21" s="85"/>
      <c r="EKF21" s="85"/>
      <c r="EKG21" s="85"/>
      <c r="EKH21" s="86"/>
      <c r="EKI21" s="85"/>
      <c r="EKJ21" s="83"/>
      <c r="EKK21" s="83"/>
      <c r="EKL21" s="83"/>
      <c r="EKM21" s="84"/>
      <c r="EKN21" s="83"/>
      <c r="EKO21" s="83"/>
      <c r="EKP21" s="83"/>
      <c r="EKQ21" s="83"/>
      <c r="EKR21" s="85"/>
      <c r="EKS21" s="85"/>
      <c r="EKT21" s="85"/>
      <c r="EKU21" s="86"/>
      <c r="EKV21" s="85"/>
      <c r="EKW21" s="83"/>
      <c r="EKX21" s="83"/>
      <c r="EKY21" s="83"/>
      <c r="EKZ21" s="84"/>
      <c r="ELA21" s="83"/>
      <c r="ELB21" s="83"/>
      <c r="ELC21" s="83"/>
      <c r="ELD21" s="83"/>
      <c r="ELE21" s="85"/>
      <c r="ELF21" s="85"/>
      <c r="ELG21" s="85"/>
      <c r="ELH21" s="86"/>
      <c r="ELI21" s="85"/>
      <c r="ELJ21" s="83"/>
      <c r="ELK21" s="83"/>
      <c r="ELL21" s="83"/>
      <c r="ELM21" s="84"/>
      <c r="ELN21" s="83"/>
      <c r="ELO21" s="83"/>
      <c r="ELP21" s="83"/>
      <c r="ELQ21" s="83"/>
      <c r="ELR21" s="85"/>
      <c r="ELS21" s="85"/>
      <c r="ELT21" s="85"/>
      <c r="ELU21" s="86"/>
      <c r="ELV21" s="85"/>
      <c r="ELW21" s="83"/>
      <c r="ELX21" s="83"/>
      <c r="ELY21" s="83"/>
      <c r="ELZ21" s="84"/>
      <c r="EMA21" s="83"/>
      <c r="EMB21" s="83"/>
      <c r="EMC21" s="83"/>
      <c r="EMD21" s="83"/>
      <c r="EME21" s="85"/>
      <c r="EMF21" s="85"/>
      <c r="EMG21" s="85"/>
      <c r="EMH21" s="86"/>
      <c r="EMI21" s="85"/>
      <c r="EMJ21" s="83"/>
      <c r="EMK21" s="83"/>
      <c r="EML21" s="83"/>
      <c r="EMM21" s="84"/>
      <c r="EMN21" s="83"/>
      <c r="EMO21" s="83"/>
      <c r="EMP21" s="83"/>
      <c r="EMQ21" s="83"/>
      <c r="EMR21" s="85"/>
      <c r="EMS21" s="85"/>
      <c r="EMT21" s="85"/>
      <c r="EMU21" s="86"/>
      <c r="EMV21" s="85"/>
      <c r="EMW21" s="83"/>
      <c r="EMX21" s="83"/>
      <c r="EMY21" s="83"/>
      <c r="EMZ21" s="84"/>
      <c r="ENA21" s="83"/>
      <c r="ENB21" s="83"/>
      <c r="ENC21" s="83"/>
      <c r="END21" s="83"/>
      <c r="ENE21" s="85"/>
      <c r="ENF21" s="85"/>
      <c r="ENG21" s="85"/>
      <c r="ENH21" s="86"/>
      <c r="ENI21" s="85"/>
      <c r="ENJ21" s="83"/>
      <c r="ENK21" s="83"/>
      <c r="ENL21" s="83"/>
      <c r="ENM21" s="84"/>
      <c r="ENN21" s="83"/>
      <c r="ENO21" s="83"/>
      <c r="ENP21" s="83"/>
      <c r="ENQ21" s="83"/>
      <c r="ENR21" s="85"/>
      <c r="ENS21" s="85"/>
      <c r="ENT21" s="85"/>
      <c r="ENU21" s="86"/>
      <c r="ENV21" s="85"/>
      <c r="ENW21" s="83"/>
      <c r="ENX21" s="83"/>
      <c r="ENY21" s="83"/>
      <c r="ENZ21" s="84"/>
      <c r="EOA21" s="83"/>
      <c r="EOB21" s="83"/>
      <c r="EOC21" s="83"/>
      <c r="EOD21" s="83"/>
      <c r="EOE21" s="85"/>
      <c r="EOF21" s="85"/>
      <c r="EOG21" s="85"/>
      <c r="EOH21" s="86"/>
      <c r="EOI21" s="85"/>
      <c r="EOJ21" s="83"/>
      <c r="EOK21" s="83"/>
      <c r="EOL21" s="83"/>
      <c r="EOM21" s="84"/>
      <c r="EON21" s="83"/>
      <c r="EOO21" s="83"/>
      <c r="EOP21" s="83"/>
      <c r="EOQ21" s="83"/>
      <c r="EOR21" s="85"/>
      <c r="EOS21" s="85"/>
      <c r="EOT21" s="85"/>
      <c r="EOU21" s="86"/>
      <c r="EOV21" s="85"/>
      <c r="EOW21" s="83"/>
      <c r="EOX21" s="83"/>
      <c r="EOY21" s="83"/>
      <c r="EOZ21" s="84"/>
      <c r="EPA21" s="83"/>
      <c r="EPB21" s="83"/>
      <c r="EPC21" s="83"/>
      <c r="EPD21" s="83"/>
      <c r="EPE21" s="85"/>
      <c r="EPF21" s="85"/>
      <c r="EPG21" s="85"/>
      <c r="EPH21" s="86"/>
      <c r="EPI21" s="85"/>
      <c r="EPJ21" s="83"/>
      <c r="EPK21" s="83"/>
      <c r="EPL21" s="83"/>
      <c r="EPM21" s="84"/>
      <c r="EPN21" s="83"/>
      <c r="EPO21" s="83"/>
      <c r="EPP21" s="83"/>
      <c r="EPQ21" s="83"/>
      <c r="EPR21" s="85"/>
      <c r="EPS21" s="85"/>
      <c r="EPT21" s="85"/>
      <c r="EPU21" s="86"/>
      <c r="EPV21" s="85"/>
      <c r="EPW21" s="83"/>
      <c r="EPX21" s="83"/>
      <c r="EPY21" s="83"/>
      <c r="EPZ21" s="84"/>
      <c r="EQA21" s="83"/>
      <c r="EQB21" s="83"/>
      <c r="EQC21" s="83"/>
      <c r="EQD21" s="83"/>
      <c r="EQE21" s="85"/>
      <c r="EQF21" s="85"/>
      <c r="EQG21" s="85"/>
      <c r="EQH21" s="86"/>
      <c r="EQI21" s="85"/>
      <c r="EQJ21" s="83"/>
      <c r="EQK21" s="83"/>
      <c r="EQL21" s="83"/>
      <c r="EQM21" s="84"/>
      <c r="EQN21" s="83"/>
      <c r="EQO21" s="83"/>
      <c r="EQP21" s="83"/>
      <c r="EQQ21" s="83"/>
      <c r="EQR21" s="85"/>
      <c r="EQS21" s="85"/>
      <c r="EQT21" s="85"/>
      <c r="EQU21" s="86"/>
      <c r="EQV21" s="85"/>
      <c r="EQW21" s="83"/>
      <c r="EQX21" s="83"/>
      <c r="EQY21" s="83"/>
      <c r="EQZ21" s="84"/>
      <c r="ERA21" s="83"/>
      <c r="ERB21" s="83"/>
      <c r="ERC21" s="83"/>
      <c r="ERD21" s="83"/>
      <c r="ERE21" s="85"/>
      <c r="ERF21" s="85"/>
      <c r="ERG21" s="85"/>
      <c r="ERH21" s="86"/>
      <c r="ERI21" s="85"/>
      <c r="ERJ21" s="83"/>
      <c r="ERK21" s="83"/>
      <c r="ERL21" s="83"/>
      <c r="ERM21" s="84"/>
      <c r="ERN21" s="83"/>
      <c r="ERO21" s="83"/>
      <c r="ERP21" s="83"/>
      <c r="ERQ21" s="83"/>
      <c r="ERR21" s="85"/>
      <c r="ERS21" s="85"/>
      <c r="ERT21" s="85"/>
      <c r="ERU21" s="86"/>
      <c r="ERV21" s="85"/>
      <c r="ERW21" s="83"/>
      <c r="ERX21" s="83"/>
      <c r="ERY21" s="83"/>
      <c r="ERZ21" s="84"/>
      <c r="ESA21" s="83"/>
      <c r="ESB21" s="83"/>
      <c r="ESC21" s="83"/>
      <c r="ESD21" s="83"/>
      <c r="ESE21" s="85"/>
      <c r="ESF21" s="85"/>
      <c r="ESG21" s="85"/>
      <c r="ESH21" s="86"/>
      <c r="ESI21" s="85"/>
      <c r="ESJ21" s="83"/>
      <c r="ESK21" s="83"/>
      <c r="ESL21" s="83"/>
      <c r="ESM21" s="84"/>
      <c r="ESN21" s="83"/>
      <c r="ESO21" s="83"/>
      <c r="ESP21" s="83"/>
      <c r="ESQ21" s="83"/>
      <c r="ESR21" s="85"/>
      <c r="ESS21" s="85"/>
      <c r="EST21" s="85"/>
      <c r="ESU21" s="86"/>
      <c r="ESV21" s="85"/>
      <c r="ESW21" s="83"/>
      <c r="ESX21" s="83"/>
      <c r="ESY21" s="83"/>
      <c r="ESZ21" s="84"/>
      <c r="ETA21" s="83"/>
      <c r="ETB21" s="83"/>
      <c r="ETC21" s="83"/>
      <c r="ETD21" s="83"/>
      <c r="ETE21" s="85"/>
      <c r="ETF21" s="85"/>
      <c r="ETG21" s="85"/>
      <c r="ETH21" s="86"/>
      <c r="ETI21" s="85"/>
      <c r="ETJ21" s="83"/>
      <c r="ETK21" s="83"/>
      <c r="ETL21" s="83"/>
      <c r="ETM21" s="84"/>
      <c r="ETN21" s="83"/>
      <c r="ETO21" s="83"/>
      <c r="ETP21" s="83"/>
      <c r="ETQ21" s="83"/>
      <c r="ETR21" s="85"/>
      <c r="ETS21" s="85"/>
      <c r="ETT21" s="85"/>
      <c r="ETU21" s="86"/>
      <c r="ETV21" s="85"/>
      <c r="ETW21" s="83"/>
      <c r="ETX21" s="83"/>
      <c r="ETY21" s="83"/>
      <c r="ETZ21" s="84"/>
      <c r="EUA21" s="83"/>
      <c r="EUB21" s="83"/>
      <c r="EUC21" s="83"/>
      <c r="EUD21" s="83"/>
      <c r="EUE21" s="85"/>
      <c r="EUF21" s="85"/>
      <c r="EUG21" s="85"/>
      <c r="EUH21" s="86"/>
      <c r="EUI21" s="85"/>
      <c r="EUJ21" s="83"/>
      <c r="EUK21" s="83"/>
      <c r="EUL21" s="83"/>
      <c r="EUM21" s="84"/>
      <c r="EUN21" s="83"/>
      <c r="EUO21" s="83"/>
      <c r="EUP21" s="83"/>
      <c r="EUQ21" s="83"/>
      <c r="EUR21" s="85"/>
      <c r="EUS21" s="85"/>
      <c r="EUT21" s="85"/>
      <c r="EUU21" s="86"/>
      <c r="EUV21" s="85"/>
      <c r="EUW21" s="83"/>
      <c r="EUX21" s="83"/>
      <c r="EUY21" s="83"/>
      <c r="EUZ21" s="84"/>
      <c r="EVA21" s="83"/>
      <c r="EVB21" s="83"/>
      <c r="EVC21" s="83"/>
      <c r="EVD21" s="83"/>
      <c r="EVE21" s="85"/>
      <c r="EVF21" s="85"/>
      <c r="EVG21" s="85"/>
      <c r="EVH21" s="86"/>
      <c r="EVI21" s="85"/>
      <c r="EVJ21" s="83"/>
      <c r="EVK21" s="83"/>
      <c r="EVL21" s="83"/>
      <c r="EVM21" s="84"/>
      <c r="EVN21" s="83"/>
      <c r="EVO21" s="83"/>
      <c r="EVP21" s="83"/>
      <c r="EVQ21" s="83"/>
      <c r="EVR21" s="85"/>
      <c r="EVS21" s="85"/>
      <c r="EVT21" s="85"/>
      <c r="EVU21" s="86"/>
      <c r="EVV21" s="85"/>
      <c r="EVW21" s="83"/>
      <c r="EVX21" s="83"/>
      <c r="EVY21" s="83"/>
      <c r="EVZ21" s="84"/>
      <c r="EWA21" s="83"/>
      <c r="EWB21" s="83"/>
      <c r="EWC21" s="83"/>
      <c r="EWD21" s="83"/>
      <c r="EWE21" s="85"/>
      <c r="EWF21" s="85"/>
      <c r="EWG21" s="85"/>
      <c r="EWH21" s="86"/>
      <c r="EWI21" s="85"/>
      <c r="EWJ21" s="83"/>
      <c r="EWK21" s="83"/>
      <c r="EWL21" s="83"/>
      <c r="EWM21" s="84"/>
      <c r="EWN21" s="83"/>
      <c r="EWO21" s="83"/>
      <c r="EWP21" s="83"/>
      <c r="EWQ21" s="83"/>
      <c r="EWR21" s="85"/>
      <c r="EWS21" s="85"/>
      <c r="EWT21" s="85"/>
      <c r="EWU21" s="86"/>
      <c r="EWV21" s="85"/>
      <c r="EWW21" s="83"/>
      <c r="EWX21" s="83"/>
      <c r="EWY21" s="83"/>
      <c r="EWZ21" s="84"/>
      <c r="EXA21" s="83"/>
      <c r="EXB21" s="83"/>
      <c r="EXC21" s="83"/>
      <c r="EXD21" s="83"/>
      <c r="EXE21" s="85"/>
      <c r="EXF21" s="85"/>
      <c r="EXG21" s="85"/>
      <c r="EXH21" s="86"/>
      <c r="EXI21" s="85"/>
      <c r="EXJ21" s="83"/>
      <c r="EXK21" s="83"/>
      <c r="EXL21" s="83"/>
      <c r="EXM21" s="84"/>
      <c r="EXN21" s="83"/>
      <c r="EXO21" s="83"/>
      <c r="EXP21" s="83"/>
      <c r="EXQ21" s="83"/>
      <c r="EXR21" s="85"/>
      <c r="EXS21" s="85"/>
      <c r="EXT21" s="85"/>
      <c r="EXU21" s="86"/>
      <c r="EXV21" s="85"/>
      <c r="EXW21" s="83"/>
      <c r="EXX21" s="83"/>
      <c r="EXY21" s="83"/>
      <c r="EXZ21" s="84"/>
      <c r="EYA21" s="83"/>
      <c r="EYB21" s="83"/>
      <c r="EYC21" s="83"/>
      <c r="EYD21" s="83"/>
      <c r="EYE21" s="85"/>
      <c r="EYF21" s="85"/>
      <c r="EYG21" s="85"/>
      <c r="EYH21" s="86"/>
      <c r="EYI21" s="85"/>
      <c r="EYJ21" s="83"/>
      <c r="EYK21" s="83"/>
      <c r="EYL21" s="83"/>
      <c r="EYM21" s="84"/>
      <c r="EYN21" s="83"/>
      <c r="EYO21" s="83"/>
      <c r="EYP21" s="83"/>
      <c r="EYQ21" s="83"/>
      <c r="EYR21" s="85"/>
      <c r="EYS21" s="85"/>
      <c r="EYT21" s="85"/>
      <c r="EYU21" s="86"/>
      <c r="EYV21" s="85"/>
      <c r="EYW21" s="83"/>
      <c r="EYX21" s="83"/>
      <c r="EYY21" s="83"/>
      <c r="EYZ21" s="84"/>
      <c r="EZA21" s="83"/>
      <c r="EZB21" s="83"/>
      <c r="EZC21" s="83"/>
      <c r="EZD21" s="83"/>
      <c r="EZE21" s="85"/>
      <c r="EZF21" s="85"/>
      <c r="EZG21" s="85"/>
      <c r="EZH21" s="86"/>
      <c r="EZI21" s="85"/>
      <c r="EZJ21" s="83"/>
      <c r="EZK21" s="83"/>
      <c r="EZL21" s="83"/>
      <c r="EZM21" s="84"/>
      <c r="EZN21" s="83"/>
      <c r="EZO21" s="83"/>
      <c r="EZP21" s="83"/>
      <c r="EZQ21" s="83"/>
      <c r="EZR21" s="85"/>
      <c r="EZS21" s="85"/>
      <c r="EZT21" s="85"/>
      <c r="EZU21" s="86"/>
      <c r="EZV21" s="85"/>
      <c r="EZW21" s="83"/>
      <c r="EZX21" s="83"/>
      <c r="EZY21" s="83"/>
      <c r="EZZ21" s="84"/>
      <c r="FAA21" s="83"/>
      <c r="FAB21" s="83"/>
      <c r="FAC21" s="83"/>
      <c r="FAD21" s="83"/>
      <c r="FAE21" s="85"/>
      <c r="FAF21" s="85"/>
      <c r="FAG21" s="85"/>
      <c r="FAH21" s="86"/>
      <c r="FAI21" s="85"/>
      <c r="FAJ21" s="83"/>
      <c r="FAK21" s="83"/>
      <c r="FAL21" s="83"/>
      <c r="FAM21" s="84"/>
      <c r="FAN21" s="83"/>
      <c r="FAO21" s="83"/>
      <c r="FAP21" s="83"/>
      <c r="FAQ21" s="83"/>
      <c r="FAR21" s="85"/>
      <c r="FAS21" s="85"/>
      <c r="FAT21" s="85"/>
      <c r="FAU21" s="86"/>
      <c r="FAV21" s="85"/>
      <c r="FAW21" s="83"/>
      <c r="FAX21" s="83"/>
      <c r="FAY21" s="83"/>
      <c r="FAZ21" s="84"/>
      <c r="FBA21" s="83"/>
      <c r="FBB21" s="83"/>
      <c r="FBC21" s="83"/>
      <c r="FBD21" s="83"/>
      <c r="FBE21" s="85"/>
      <c r="FBF21" s="85"/>
      <c r="FBG21" s="85"/>
      <c r="FBH21" s="86"/>
      <c r="FBI21" s="85"/>
      <c r="FBJ21" s="83"/>
      <c r="FBK21" s="83"/>
      <c r="FBL21" s="83"/>
      <c r="FBM21" s="84"/>
      <c r="FBN21" s="83"/>
      <c r="FBO21" s="83"/>
      <c r="FBP21" s="83"/>
      <c r="FBQ21" s="83"/>
      <c r="FBR21" s="85"/>
      <c r="FBS21" s="85"/>
      <c r="FBT21" s="85"/>
      <c r="FBU21" s="86"/>
      <c r="FBV21" s="85"/>
      <c r="FBW21" s="83"/>
      <c r="FBX21" s="83"/>
      <c r="FBY21" s="83"/>
      <c r="FBZ21" s="84"/>
      <c r="FCA21" s="83"/>
      <c r="FCB21" s="83"/>
      <c r="FCC21" s="83"/>
      <c r="FCD21" s="83"/>
      <c r="FCE21" s="85"/>
      <c r="FCF21" s="85"/>
      <c r="FCG21" s="85"/>
      <c r="FCH21" s="86"/>
      <c r="FCI21" s="85"/>
      <c r="FCJ21" s="83"/>
      <c r="FCK21" s="83"/>
      <c r="FCL21" s="83"/>
      <c r="FCM21" s="84"/>
      <c r="FCN21" s="83"/>
      <c r="FCO21" s="83"/>
      <c r="FCP21" s="83"/>
      <c r="FCQ21" s="83"/>
      <c r="FCR21" s="85"/>
      <c r="FCS21" s="85"/>
      <c r="FCT21" s="85"/>
      <c r="FCU21" s="86"/>
      <c r="FCV21" s="85"/>
      <c r="FCW21" s="83"/>
      <c r="FCX21" s="83"/>
      <c r="FCY21" s="83"/>
      <c r="FCZ21" s="84"/>
      <c r="FDA21" s="83"/>
      <c r="FDB21" s="83"/>
      <c r="FDC21" s="83"/>
      <c r="FDD21" s="83"/>
      <c r="FDE21" s="85"/>
      <c r="FDF21" s="85"/>
      <c r="FDG21" s="85"/>
      <c r="FDH21" s="86"/>
      <c r="FDI21" s="85"/>
      <c r="FDJ21" s="83"/>
      <c r="FDK21" s="83"/>
      <c r="FDL21" s="83"/>
      <c r="FDM21" s="84"/>
      <c r="FDN21" s="83"/>
      <c r="FDO21" s="83"/>
      <c r="FDP21" s="83"/>
      <c r="FDQ21" s="83"/>
      <c r="FDR21" s="85"/>
      <c r="FDS21" s="85"/>
      <c r="FDT21" s="85"/>
      <c r="FDU21" s="86"/>
      <c r="FDV21" s="85"/>
      <c r="FDW21" s="83"/>
      <c r="FDX21" s="83"/>
      <c r="FDY21" s="83"/>
      <c r="FDZ21" s="84"/>
      <c r="FEA21" s="83"/>
      <c r="FEB21" s="83"/>
      <c r="FEC21" s="83"/>
      <c r="FED21" s="83"/>
      <c r="FEE21" s="85"/>
      <c r="FEF21" s="85"/>
      <c r="FEG21" s="85"/>
      <c r="FEH21" s="86"/>
      <c r="FEI21" s="85"/>
      <c r="FEJ21" s="83"/>
      <c r="FEK21" s="83"/>
      <c r="FEL21" s="83"/>
      <c r="FEM21" s="84"/>
      <c r="FEN21" s="83"/>
      <c r="FEO21" s="83"/>
      <c r="FEP21" s="83"/>
      <c r="FEQ21" s="83"/>
      <c r="FER21" s="85"/>
      <c r="FES21" s="85"/>
      <c r="FET21" s="85"/>
      <c r="FEU21" s="86"/>
      <c r="FEV21" s="85"/>
      <c r="FEW21" s="83"/>
      <c r="FEX21" s="83"/>
      <c r="FEY21" s="83"/>
      <c r="FEZ21" s="84"/>
      <c r="FFA21" s="83"/>
      <c r="FFB21" s="83"/>
      <c r="FFC21" s="83"/>
      <c r="FFD21" s="83"/>
      <c r="FFE21" s="85"/>
      <c r="FFF21" s="85"/>
      <c r="FFG21" s="85"/>
      <c r="FFH21" s="86"/>
      <c r="FFI21" s="85"/>
      <c r="FFJ21" s="83"/>
      <c r="FFK21" s="83"/>
      <c r="FFL21" s="83"/>
      <c r="FFM21" s="84"/>
      <c r="FFN21" s="83"/>
      <c r="FFO21" s="83"/>
      <c r="FFP21" s="83"/>
      <c r="FFQ21" s="83"/>
      <c r="FFR21" s="85"/>
      <c r="FFS21" s="85"/>
      <c r="FFT21" s="85"/>
      <c r="FFU21" s="86"/>
      <c r="FFV21" s="85"/>
      <c r="FFW21" s="83"/>
      <c r="FFX21" s="83"/>
      <c r="FFY21" s="83"/>
      <c r="FFZ21" s="84"/>
      <c r="FGA21" s="83"/>
      <c r="FGB21" s="83"/>
      <c r="FGC21" s="83"/>
      <c r="FGD21" s="83"/>
      <c r="FGE21" s="85"/>
      <c r="FGF21" s="85"/>
      <c r="FGG21" s="85"/>
      <c r="FGH21" s="86"/>
      <c r="FGI21" s="85"/>
      <c r="FGJ21" s="83"/>
      <c r="FGK21" s="83"/>
      <c r="FGL21" s="83"/>
      <c r="FGM21" s="84"/>
      <c r="FGN21" s="83"/>
      <c r="FGO21" s="83"/>
      <c r="FGP21" s="83"/>
      <c r="FGQ21" s="83"/>
      <c r="FGR21" s="85"/>
      <c r="FGS21" s="85"/>
      <c r="FGT21" s="85"/>
      <c r="FGU21" s="86"/>
      <c r="FGV21" s="85"/>
      <c r="FGW21" s="83"/>
      <c r="FGX21" s="83"/>
      <c r="FGY21" s="83"/>
      <c r="FGZ21" s="84"/>
      <c r="FHA21" s="83"/>
      <c r="FHB21" s="83"/>
      <c r="FHC21" s="83"/>
      <c r="FHD21" s="83"/>
      <c r="FHE21" s="85"/>
      <c r="FHF21" s="85"/>
      <c r="FHG21" s="85"/>
      <c r="FHH21" s="86"/>
      <c r="FHI21" s="85"/>
      <c r="FHJ21" s="83"/>
      <c r="FHK21" s="83"/>
      <c r="FHL21" s="83"/>
      <c r="FHM21" s="84"/>
      <c r="FHN21" s="83"/>
      <c r="FHO21" s="83"/>
      <c r="FHP21" s="83"/>
      <c r="FHQ21" s="83"/>
      <c r="FHR21" s="85"/>
      <c r="FHS21" s="85"/>
      <c r="FHT21" s="85"/>
      <c r="FHU21" s="86"/>
      <c r="FHV21" s="85"/>
      <c r="FHW21" s="83"/>
      <c r="FHX21" s="83"/>
      <c r="FHY21" s="83"/>
      <c r="FHZ21" s="84"/>
      <c r="FIA21" s="83"/>
      <c r="FIB21" s="83"/>
      <c r="FIC21" s="83"/>
      <c r="FID21" s="83"/>
      <c r="FIE21" s="85"/>
      <c r="FIF21" s="85"/>
      <c r="FIG21" s="85"/>
      <c r="FIH21" s="86"/>
      <c r="FII21" s="85"/>
      <c r="FIJ21" s="83"/>
      <c r="FIK21" s="83"/>
      <c r="FIL21" s="83"/>
      <c r="FIM21" s="84"/>
      <c r="FIN21" s="83"/>
      <c r="FIO21" s="83"/>
      <c r="FIP21" s="83"/>
      <c r="FIQ21" s="83"/>
      <c r="FIR21" s="85"/>
      <c r="FIS21" s="85"/>
      <c r="FIT21" s="85"/>
      <c r="FIU21" s="86"/>
      <c r="FIV21" s="85"/>
      <c r="FIW21" s="83"/>
      <c r="FIX21" s="83"/>
      <c r="FIY21" s="83"/>
      <c r="FIZ21" s="84"/>
      <c r="FJA21" s="83"/>
      <c r="FJB21" s="83"/>
      <c r="FJC21" s="83"/>
      <c r="FJD21" s="83"/>
      <c r="FJE21" s="85"/>
      <c r="FJF21" s="85"/>
      <c r="FJG21" s="85"/>
      <c r="FJH21" s="86"/>
      <c r="FJI21" s="85"/>
      <c r="FJJ21" s="83"/>
      <c r="FJK21" s="83"/>
      <c r="FJL21" s="83"/>
      <c r="FJM21" s="84"/>
      <c r="FJN21" s="83"/>
      <c r="FJO21" s="83"/>
      <c r="FJP21" s="83"/>
      <c r="FJQ21" s="83"/>
      <c r="FJR21" s="85"/>
      <c r="FJS21" s="85"/>
      <c r="FJT21" s="85"/>
      <c r="FJU21" s="86"/>
      <c r="FJV21" s="85"/>
      <c r="FJW21" s="83"/>
      <c r="FJX21" s="83"/>
      <c r="FJY21" s="83"/>
      <c r="FJZ21" s="84"/>
      <c r="FKA21" s="83"/>
      <c r="FKB21" s="83"/>
      <c r="FKC21" s="83"/>
      <c r="FKD21" s="83"/>
      <c r="FKE21" s="85"/>
      <c r="FKF21" s="85"/>
      <c r="FKG21" s="85"/>
      <c r="FKH21" s="86"/>
      <c r="FKI21" s="85"/>
      <c r="FKJ21" s="83"/>
      <c r="FKK21" s="83"/>
      <c r="FKL21" s="83"/>
      <c r="FKM21" s="84"/>
      <c r="FKN21" s="83"/>
      <c r="FKO21" s="83"/>
      <c r="FKP21" s="83"/>
      <c r="FKQ21" s="83"/>
      <c r="FKR21" s="85"/>
      <c r="FKS21" s="85"/>
      <c r="FKT21" s="85"/>
      <c r="FKU21" s="86"/>
      <c r="FKV21" s="85"/>
      <c r="FKW21" s="83"/>
      <c r="FKX21" s="83"/>
      <c r="FKY21" s="83"/>
      <c r="FKZ21" s="84"/>
      <c r="FLA21" s="83"/>
      <c r="FLB21" s="83"/>
      <c r="FLC21" s="83"/>
      <c r="FLD21" s="83"/>
      <c r="FLE21" s="85"/>
      <c r="FLF21" s="85"/>
      <c r="FLG21" s="85"/>
      <c r="FLH21" s="86"/>
      <c r="FLI21" s="85"/>
      <c r="FLJ21" s="83"/>
      <c r="FLK21" s="83"/>
      <c r="FLL21" s="83"/>
      <c r="FLM21" s="84"/>
      <c r="FLN21" s="83"/>
      <c r="FLO21" s="83"/>
      <c r="FLP21" s="83"/>
      <c r="FLQ21" s="83"/>
      <c r="FLR21" s="85"/>
      <c r="FLS21" s="85"/>
      <c r="FLT21" s="85"/>
      <c r="FLU21" s="86"/>
      <c r="FLV21" s="85"/>
      <c r="FLW21" s="83"/>
      <c r="FLX21" s="83"/>
      <c r="FLY21" s="83"/>
      <c r="FLZ21" s="84"/>
      <c r="FMA21" s="83"/>
      <c r="FMB21" s="83"/>
      <c r="FMC21" s="83"/>
      <c r="FMD21" s="83"/>
      <c r="FME21" s="85"/>
      <c r="FMF21" s="85"/>
      <c r="FMG21" s="85"/>
      <c r="FMH21" s="86"/>
      <c r="FMI21" s="85"/>
      <c r="FMJ21" s="83"/>
      <c r="FMK21" s="83"/>
      <c r="FML21" s="83"/>
      <c r="FMM21" s="84"/>
      <c r="FMN21" s="83"/>
      <c r="FMO21" s="83"/>
      <c r="FMP21" s="83"/>
      <c r="FMQ21" s="83"/>
      <c r="FMR21" s="85"/>
      <c r="FMS21" s="85"/>
      <c r="FMT21" s="85"/>
      <c r="FMU21" s="86"/>
      <c r="FMV21" s="85"/>
      <c r="FMW21" s="83"/>
      <c r="FMX21" s="83"/>
      <c r="FMY21" s="83"/>
      <c r="FMZ21" s="84"/>
      <c r="FNA21" s="83"/>
      <c r="FNB21" s="83"/>
      <c r="FNC21" s="83"/>
      <c r="FND21" s="83"/>
      <c r="FNE21" s="85"/>
      <c r="FNF21" s="85"/>
      <c r="FNG21" s="85"/>
      <c r="FNH21" s="86"/>
      <c r="FNI21" s="85"/>
      <c r="FNJ21" s="83"/>
      <c r="FNK21" s="83"/>
      <c r="FNL21" s="83"/>
      <c r="FNM21" s="84"/>
      <c r="FNN21" s="83"/>
      <c r="FNO21" s="83"/>
      <c r="FNP21" s="83"/>
      <c r="FNQ21" s="83"/>
      <c r="FNR21" s="85"/>
      <c r="FNS21" s="85"/>
      <c r="FNT21" s="85"/>
      <c r="FNU21" s="86"/>
      <c r="FNV21" s="85"/>
      <c r="FNW21" s="83"/>
      <c r="FNX21" s="83"/>
      <c r="FNY21" s="83"/>
      <c r="FNZ21" s="84"/>
      <c r="FOA21" s="83"/>
      <c r="FOB21" s="83"/>
      <c r="FOC21" s="83"/>
      <c r="FOD21" s="83"/>
      <c r="FOE21" s="85"/>
      <c r="FOF21" s="85"/>
      <c r="FOG21" s="85"/>
      <c r="FOH21" s="86"/>
      <c r="FOI21" s="85"/>
      <c r="FOJ21" s="83"/>
      <c r="FOK21" s="83"/>
      <c r="FOL21" s="83"/>
      <c r="FOM21" s="84"/>
      <c r="FON21" s="83"/>
      <c r="FOO21" s="83"/>
      <c r="FOP21" s="83"/>
      <c r="FOQ21" s="83"/>
      <c r="FOR21" s="85"/>
      <c r="FOS21" s="85"/>
      <c r="FOT21" s="85"/>
      <c r="FOU21" s="86"/>
      <c r="FOV21" s="85"/>
      <c r="FOW21" s="83"/>
      <c r="FOX21" s="83"/>
      <c r="FOY21" s="83"/>
      <c r="FOZ21" s="84"/>
      <c r="FPA21" s="83"/>
      <c r="FPB21" s="83"/>
      <c r="FPC21" s="83"/>
      <c r="FPD21" s="83"/>
      <c r="FPE21" s="85"/>
      <c r="FPF21" s="85"/>
      <c r="FPG21" s="85"/>
      <c r="FPH21" s="86"/>
      <c r="FPI21" s="85"/>
      <c r="FPJ21" s="83"/>
      <c r="FPK21" s="83"/>
      <c r="FPL21" s="83"/>
      <c r="FPM21" s="84"/>
      <c r="FPN21" s="83"/>
      <c r="FPO21" s="83"/>
      <c r="FPP21" s="83"/>
      <c r="FPQ21" s="83"/>
      <c r="FPR21" s="85"/>
      <c r="FPS21" s="85"/>
      <c r="FPT21" s="85"/>
      <c r="FPU21" s="86"/>
      <c r="FPV21" s="85"/>
      <c r="FPW21" s="83"/>
      <c r="FPX21" s="83"/>
      <c r="FPY21" s="83"/>
      <c r="FPZ21" s="84"/>
      <c r="FQA21" s="83"/>
      <c r="FQB21" s="83"/>
      <c r="FQC21" s="83"/>
      <c r="FQD21" s="83"/>
      <c r="FQE21" s="85"/>
      <c r="FQF21" s="85"/>
      <c r="FQG21" s="85"/>
      <c r="FQH21" s="86"/>
      <c r="FQI21" s="85"/>
      <c r="FQJ21" s="83"/>
      <c r="FQK21" s="83"/>
      <c r="FQL21" s="83"/>
      <c r="FQM21" s="84"/>
      <c r="FQN21" s="83"/>
      <c r="FQO21" s="83"/>
      <c r="FQP21" s="83"/>
      <c r="FQQ21" s="83"/>
      <c r="FQR21" s="85"/>
      <c r="FQS21" s="85"/>
      <c r="FQT21" s="85"/>
      <c r="FQU21" s="86"/>
      <c r="FQV21" s="85"/>
      <c r="FQW21" s="83"/>
      <c r="FQX21" s="83"/>
      <c r="FQY21" s="83"/>
      <c r="FQZ21" s="84"/>
      <c r="FRA21" s="83"/>
      <c r="FRB21" s="83"/>
      <c r="FRC21" s="83"/>
      <c r="FRD21" s="83"/>
      <c r="FRE21" s="85"/>
      <c r="FRF21" s="85"/>
      <c r="FRG21" s="85"/>
      <c r="FRH21" s="86"/>
      <c r="FRI21" s="85"/>
      <c r="FRJ21" s="83"/>
      <c r="FRK21" s="83"/>
      <c r="FRL21" s="83"/>
      <c r="FRM21" s="84"/>
      <c r="FRN21" s="83"/>
      <c r="FRO21" s="83"/>
      <c r="FRP21" s="83"/>
      <c r="FRQ21" s="83"/>
      <c r="FRR21" s="85"/>
      <c r="FRS21" s="85"/>
      <c r="FRT21" s="85"/>
      <c r="FRU21" s="86"/>
      <c r="FRV21" s="85"/>
      <c r="FRW21" s="83"/>
      <c r="FRX21" s="83"/>
      <c r="FRY21" s="83"/>
      <c r="FRZ21" s="84"/>
      <c r="FSA21" s="83"/>
      <c r="FSB21" s="83"/>
      <c r="FSC21" s="83"/>
      <c r="FSD21" s="83"/>
      <c r="FSE21" s="85"/>
      <c r="FSF21" s="85"/>
      <c r="FSG21" s="85"/>
      <c r="FSH21" s="86"/>
      <c r="FSI21" s="85"/>
      <c r="FSJ21" s="83"/>
      <c r="FSK21" s="83"/>
      <c r="FSL21" s="83"/>
      <c r="FSM21" s="84"/>
      <c r="FSN21" s="83"/>
      <c r="FSO21" s="83"/>
      <c r="FSP21" s="83"/>
      <c r="FSQ21" s="83"/>
      <c r="FSR21" s="85"/>
      <c r="FSS21" s="85"/>
      <c r="FST21" s="85"/>
      <c r="FSU21" s="86"/>
      <c r="FSV21" s="85"/>
      <c r="FSW21" s="83"/>
      <c r="FSX21" s="83"/>
      <c r="FSY21" s="83"/>
      <c r="FSZ21" s="84"/>
      <c r="FTA21" s="83"/>
      <c r="FTB21" s="83"/>
      <c r="FTC21" s="83"/>
      <c r="FTD21" s="83"/>
      <c r="FTE21" s="85"/>
      <c r="FTF21" s="85"/>
      <c r="FTG21" s="85"/>
      <c r="FTH21" s="86"/>
      <c r="FTI21" s="85"/>
      <c r="FTJ21" s="83"/>
      <c r="FTK21" s="83"/>
      <c r="FTL21" s="83"/>
      <c r="FTM21" s="84"/>
      <c r="FTN21" s="83"/>
      <c r="FTO21" s="83"/>
      <c r="FTP21" s="83"/>
      <c r="FTQ21" s="83"/>
      <c r="FTR21" s="85"/>
      <c r="FTS21" s="85"/>
      <c r="FTT21" s="85"/>
      <c r="FTU21" s="86"/>
      <c r="FTV21" s="85"/>
      <c r="FTW21" s="83"/>
      <c r="FTX21" s="83"/>
      <c r="FTY21" s="83"/>
      <c r="FTZ21" s="84"/>
      <c r="FUA21" s="83"/>
      <c r="FUB21" s="83"/>
      <c r="FUC21" s="83"/>
      <c r="FUD21" s="83"/>
      <c r="FUE21" s="85"/>
      <c r="FUF21" s="85"/>
      <c r="FUG21" s="85"/>
      <c r="FUH21" s="86"/>
      <c r="FUI21" s="85"/>
      <c r="FUJ21" s="83"/>
      <c r="FUK21" s="83"/>
      <c r="FUL21" s="83"/>
      <c r="FUM21" s="84"/>
      <c r="FUN21" s="83"/>
      <c r="FUO21" s="83"/>
      <c r="FUP21" s="83"/>
      <c r="FUQ21" s="83"/>
      <c r="FUR21" s="85"/>
      <c r="FUS21" s="85"/>
      <c r="FUT21" s="85"/>
      <c r="FUU21" s="86"/>
      <c r="FUV21" s="85"/>
      <c r="FUW21" s="83"/>
      <c r="FUX21" s="83"/>
      <c r="FUY21" s="83"/>
      <c r="FUZ21" s="84"/>
      <c r="FVA21" s="83"/>
      <c r="FVB21" s="83"/>
      <c r="FVC21" s="83"/>
      <c r="FVD21" s="83"/>
      <c r="FVE21" s="85"/>
      <c r="FVF21" s="85"/>
      <c r="FVG21" s="85"/>
      <c r="FVH21" s="86"/>
      <c r="FVI21" s="85"/>
      <c r="FVJ21" s="83"/>
      <c r="FVK21" s="83"/>
      <c r="FVL21" s="83"/>
      <c r="FVM21" s="84"/>
      <c r="FVN21" s="83"/>
      <c r="FVO21" s="83"/>
      <c r="FVP21" s="83"/>
      <c r="FVQ21" s="83"/>
      <c r="FVR21" s="85"/>
      <c r="FVS21" s="85"/>
      <c r="FVT21" s="85"/>
      <c r="FVU21" s="86"/>
      <c r="FVV21" s="85"/>
      <c r="FVW21" s="83"/>
      <c r="FVX21" s="83"/>
      <c r="FVY21" s="83"/>
      <c r="FVZ21" s="84"/>
      <c r="FWA21" s="83"/>
      <c r="FWB21" s="83"/>
      <c r="FWC21" s="83"/>
      <c r="FWD21" s="83"/>
      <c r="FWE21" s="85"/>
      <c r="FWF21" s="85"/>
      <c r="FWG21" s="85"/>
      <c r="FWH21" s="86"/>
      <c r="FWI21" s="85"/>
      <c r="FWJ21" s="83"/>
      <c r="FWK21" s="83"/>
      <c r="FWL21" s="83"/>
      <c r="FWM21" s="84"/>
      <c r="FWN21" s="83"/>
      <c r="FWO21" s="83"/>
      <c r="FWP21" s="83"/>
      <c r="FWQ21" s="83"/>
      <c r="FWR21" s="85"/>
      <c r="FWS21" s="85"/>
      <c r="FWT21" s="85"/>
      <c r="FWU21" s="86"/>
      <c r="FWV21" s="85"/>
      <c r="FWW21" s="83"/>
      <c r="FWX21" s="83"/>
      <c r="FWY21" s="83"/>
      <c r="FWZ21" s="84"/>
      <c r="FXA21" s="83"/>
      <c r="FXB21" s="83"/>
      <c r="FXC21" s="83"/>
      <c r="FXD21" s="83"/>
      <c r="FXE21" s="85"/>
      <c r="FXF21" s="85"/>
      <c r="FXG21" s="85"/>
      <c r="FXH21" s="86"/>
      <c r="FXI21" s="85"/>
      <c r="FXJ21" s="83"/>
      <c r="FXK21" s="83"/>
      <c r="FXL21" s="83"/>
      <c r="FXM21" s="84"/>
      <c r="FXN21" s="83"/>
      <c r="FXO21" s="83"/>
      <c r="FXP21" s="83"/>
      <c r="FXQ21" s="83"/>
      <c r="FXR21" s="85"/>
      <c r="FXS21" s="85"/>
      <c r="FXT21" s="85"/>
      <c r="FXU21" s="86"/>
      <c r="FXV21" s="85"/>
      <c r="FXW21" s="83"/>
      <c r="FXX21" s="83"/>
      <c r="FXY21" s="83"/>
      <c r="FXZ21" s="84"/>
      <c r="FYA21" s="83"/>
      <c r="FYB21" s="83"/>
      <c r="FYC21" s="83"/>
      <c r="FYD21" s="83"/>
      <c r="FYE21" s="85"/>
      <c r="FYF21" s="85"/>
      <c r="FYG21" s="85"/>
      <c r="FYH21" s="86"/>
      <c r="FYI21" s="85"/>
      <c r="FYJ21" s="83"/>
      <c r="FYK21" s="83"/>
      <c r="FYL21" s="83"/>
      <c r="FYM21" s="84"/>
      <c r="FYN21" s="83"/>
      <c r="FYO21" s="83"/>
      <c r="FYP21" s="83"/>
      <c r="FYQ21" s="83"/>
      <c r="FYR21" s="85"/>
      <c r="FYS21" s="85"/>
      <c r="FYT21" s="85"/>
      <c r="FYU21" s="86"/>
      <c r="FYV21" s="85"/>
      <c r="FYW21" s="83"/>
      <c r="FYX21" s="83"/>
      <c r="FYY21" s="83"/>
      <c r="FYZ21" s="84"/>
      <c r="FZA21" s="83"/>
      <c r="FZB21" s="83"/>
      <c r="FZC21" s="83"/>
      <c r="FZD21" s="83"/>
      <c r="FZE21" s="85"/>
      <c r="FZF21" s="85"/>
      <c r="FZG21" s="85"/>
      <c r="FZH21" s="86"/>
      <c r="FZI21" s="85"/>
      <c r="FZJ21" s="83"/>
      <c r="FZK21" s="83"/>
      <c r="FZL21" s="83"/>
      <c r="FZM21" s="84"/>
      <c r="FZN21" s="83"/>
      <c r="FZO21" s="83"/>
      <c r="FZP21" s="83"/>
      <c r="FZQ21" s="83"/>
      <c r="FZR21" s="85"/>
      <c r="FZS21" s="85"/>
      <c r="FZT21" s="85"/>
      <c r="FZU21" s="86"/>
      <c r="FZV21" s="85"/>
      <c r="FZW21" s="83"/>
      <c r="FZX21" s="83"/>
      <c r="FZY21" s="83"/>
      <c r="FZZ21" s="84"/>
      <c r="GAA21" s="83"/>
      <c r="GAB21" s="83"/>
      <c r="GAC21" s="83"/>
      <c r="GAD21" s="83"/>
      <c r="GAE21" s="85"/>
      <c r="GAF21" s="85"/>
      <c r="GAG21" s="85"/>
      <c r="GAH21" s="86"/>
      <c r="GAI21" s="85"/>
      <c r="GAJ21" s="83"/>
      <c r="GAK21" s="83"/>
      <c r="GAL21" s="83"/>
      <c r="GAM21" s="84"/>
      <c r="GAN21" s="83"/>
      <c r="GAO21" s="83"/>
      <c r="GAP21" s="83"/>
      <c r="GAQ21" s="83"/>
      <c r="GAR21" s="85"/>
      <c r="GAS21" s="85"/>
      <c r="GAT21" s="85"/>
      <c r="GAU21" s="86"/>
      <c r="GAV21" s="85"/>
      <c r="GAW21" s="83"/>
      <c r="GAX21" s="83"/>
      <c r="GAY21" s="83"/>
      <c r="GAZ21" s="84"/>
      <c r="GBA21" s="83"/>
      <c r="GBB21" s="83"/>
      <c r="GBC21" s="83"/>
      <c r="GBD21" s="83"/>
      <c r="GBE21" s="85"/>
      <c r="GBF21" s="85"/>
      <c r="GBG21" s="85"/>
      <c r="GBH21" s="86"/>
      <c r="GBI21" s="85"/>
      <c r="GBJ21" s="83"/>
      <c r="GBK21" s="83"/>
      <c r="GBL21" s="83"/>
      <c r="GBM21" s="84"/>
      <c r="GBN21" s="83"/>
      <c r="GBO21" s="83"/>
      <c r="GBP21" s="83"/>
      <c r="GBQ21" s="83"/>
      <c r="GBR21" s="85"/>
      <c r="GBS21" s="85"/>
      <c r="GBT21" s="85"/>
      <c r="GBU21" s="86"/>
      <c r="GBV21" s="85"/>
      <c r="GBW21" s="83"/>
      <c r="GBX21" s="83"/>
      <c r="GBY21" s="83"/>
      <c r="GBZ21" s="84"/>
      <c r="GCA21" s="83"/>
      <c r="GCB21" s="83"/>
      <c r="GCC21" s="83"/>
      <c r="GCD21" s="83"/>
      <c r="GCE21" s="85"/>
      <c r="GCF21" s="85"/>
      <c r="GCG21" s="85"/>
      <c r="GCH21" s="86"/>
      <c r="GCI21" s="85"/>
      <c r="GCJ21" s="83"/>
      <c r="GCK21" s="83"/>
      <c r="GCL21" s="83"/>
      <c r="GCM21" s="84"/>
      <c r="GCN21" s="83"/>
      <c r="GCO21" s="83"/>
      <c r="GCP21" s="83"/>
      <c r="GCQ21" s="83"/>
      <c r="GCR21" s="85"/>
      <c r="GCS21" s="85"/>
      <c r="GCT21" s="85"/>
      <c r="GCU21" s="86"/>
      <c r="GCV21" s="85"/>
      <c r="GCW21" s="83"/>
      <c r="GCX21" s="83"/>
      <c r="GCY21" s="83"/>
      <c r="GCZ21" s="84"/>
      <c r="GDA21" s="83"/>
      <c r="GDB21" s="83"/>
      <c r="GDC21" s="83"/>
      <c r="GDD21" s="83"/>
      <c r="GDE21" s="85"/>
      <c r="GDF21" s="85"/>
      <c r="GDG21" s="85"/>
      <c r="GDH21" s="86"/>
      <c r="GDI21" s="85"/>
      <c r="GDJ21" s="83"/>
      <c r="GDK21" s="83"/>
      <c r="GDL21" s="83"/>
      <c r="GDM21" s="84"/>
      <c r="GDN21" s="83"/>
      <c r="GDO21" s="83"/>
      <c r="GDP21" s="83"/>
      <c r="GDQ21" s="83"/>
      <c r="GDR21" s="85"/>
      <c r="GDS21" s="85"/>
      <c r="GDT21" s="85"/>
      <c r="GDU21" s="86"/>
      <c r="GDV21" s="85"/>
      <c r="GDW21" s="83"/>
      <c r="GDX21" s="83"/>
      <c r="GDY21" s="83"/>
      <c r="GDZ21" s="84"/>
      <c r="GEA21" s="83"/>
      <c r="GEB21" s="83"/>
      <c r="GEC21" s="83"/>
      <c r="GED21" s="83"/>
      <c r="GEE21" s="85"/>
      <c r="GEF21" s="85"/>
      <c r="GEG21" s="85"/>
      <c r="GEH21" s="86"/>
      <c r="GEI21" s="85"/>
      <c r="GEJ21" s="83"/>
      <c r="GEK21" s="83"/>
      <c r="GEL21" s="83"/>
      <c r="GEM21" s="84"/>
      <c r="GEN21" s="83"/>
      <c r="GEO21" s="83"/>
      <c r="GEP21" s="83"/>
      <c r="GEQ21" s="83"/>
      <c r="GER21" s="85"/>
      <c r="GES21" s="85"/>
      <c r="GET21" s="85"/>
      <c r="GEU21" s="86"/>
      <c r="GEV21" s="85"/>
      <c r="GEW21" s="83"/>
      <c r="GEX21" s="83"/>
      <c r="GEY21" s="83"/>
      <c r="GEZ21" s="84"/>
      <c r="GFA21" s="83"/>
      <c r="GFB21" s="83"/>
      <c r="GFC21" s="83"/>
      <c r="GFD21" s="83"/>
      <c r="GFE21" s="85"/>
      <c r="GFF21" s="85"/>
      <c r="GFG21" s="85"/>
      <c r="GFH21" s="86"/>
      <c r="GFI21" s="85"/>
      <c r="GFJ21" s="83"/>
      <c r="GFK21" s="83"/>
      <c r="GFL21" s="83"/>
      <c r="GFM21" s="84"/>
      <c r="GFN21" s="83"/>
      <c r="GFO21" s="83"/>
      <c r="GFP21" s="83"/>
      <c r="GFQ21" s="83"/>
      <c r="GFR21" s="85"/>
      <c r="GFS21" s="85"/>
      <c r="GFT21" s="85"/>
      <c r="GFU21" s="86"/>
      <c r="GFV21" s="85"/>
      <c r="GFW21" s="83"/>
      <c r="GFX21" s="83"/>
      <c r="GFY21" s="83"/>
      <c r="GFZ21" s="84"/>
      <c r="GGA21" s="83"/>
      <c r="GGB21" s="83"/>
      <c r="GGC21" s="83"/>
      <c r="GGD21" s="83"/>
      <c r="GGE21" s="85"/>
      <c r="GGF21" s="85"/>
      <c r="GGG21" s="85"/>
      <c r="GGH21" s="86"/>
      <c r="GGI21" s="85"/>
      <c r="GGJ21" s="83"/>
      <c r="GGK21" s="83"/>
      <c r="GGL21" s="83"/>
      <c r="GGM21" s="84"/>
      <c r="GGN21" s="83"/>
      <c r="GGO21" s="83"/>
      <c r="GGP21" s="83"/>
      <c r="GGQ21" s="83"/>
      <c r="GGR21" s="85"/>
      <c r="GGS21" s="85"/>
      <c r="GGT21" s="85"/>
      <c r="GGU21" s="86"/>
      <c r="GGV21" s="85"/>
      <c r="GGW21" s="83"/>
      <c r="GGX21" s="83"/>
      <c r="GGY21" s="83"/>
      <c r="GGZ21" s="84"/>
      <c r="GHA21" s="83"/>
      <c r="GHB21" s="83"/>
      <c r="GHC21" s="83"/>
      <c r="GHD21" s="83"/>
      <c r="GHE21" s="85"/>
      <c r="GHF21" s="85"/>
      <c r="GHG21" s="85"/>
      <c r="GHH21" s="86"/>
      <c r="GHI21" s="85"/>
      <c r="GHJ21" s="83"/>
      <c r="GHK21" s="83"/>
      <c r="GHL21" s="83"/>
      <c r="GHM21" s="84"/>
      <c r="GHN21" s="83"/>
      <c r="GHO21" s="83"/>
      <c r="GHP21" s="83"/>
      <c r="GHQ21" s="83"/>
      <c r="GHR21" s="85"/>
      <c r="GHS21" s="85"/>
      <c r="GHT21" s="85"/>
      <c r="GHU21" s="86"/>
      <c r="GHV21" s="85"/>
      <c r="GHW21" s="83"/>
      <c r="GHX21" s="83"/>
      <c r="GHY21" s="83"/>
      <c r="GHZ21" s="84"/>
      <c r="GIA21" s="83"/>
      <c r="GIB21" s="83"/>
      <c r="GIC21" s="83"/>
      <c r="GID21" s="83"/>
      <c r="GIE21" s="85"/>
      <c r="GIF21" s="85"/>
      <c r="GIG21" s="85"/>
      <c r="GIH21" s="86"/>
      <c r="GII21" s="85"/>
      <c r="GIJ21" s="83"/>
      <c r="GIK21" s="83"/>
      <c r="GIL21" s="83"/>
      <c r="GIM21" s="84"/>
      <c r="GIN21" s="83"/>
      <c r="GIO21" s="83"/>
      <c r="GIP21" s="83"/>
      <c r="GIQ21" s="83"/>
      <c r="GIR21" s="85"/>
      <c r="GIS21" s="85"/>
      <c r="GIT21" s="85"/>
      <c r="GIU21" s="86"/>
      <c r="GIV21" s="85"/>
      <c r="GIW21" s="83"/>
      <c r="GIX21" s="83"/>
      <c r="GIY21" s="83"/>
      <c r="GIZ21" s="84"/>
      <c r="GJA21" s="83"/>
      <c r="GJB21" s="83"/>
      <c r="GJC21" s="83"/>
      <c r="GJD21" s="83"/>
      <c r="GJE21" s="85"/>
      <c r="GJF21" s="85"/>
      <c r="GJG21" s="85"/>
      <c r="GJH21" s="86"/>
      <c r="GJI21" s="85"/>
      <c r="GJJ21" s="83"/>
      <c r="GJK21" s="83"/>
      <c r="GJL21" s="83"/>
      <c r="GJM21" s="84"/>
      <c r="GJN21" s="83"/>
      <c r="GJO21" s="83"/>
      <c r="GJP21" s="83"/>
      <c r="GJQ21" s="83"/>
      <c r="GJR21" s="85"/>
      <c r="GJS21" s="85"/>
      <c r="GJT21" s="85"/>
      <c r="GJU21" s="86"/>
      <c r="GJV21" s="85"/>
      <c r="GJW21" s="83"/>
      <c r="GJX21" s="83"/>
      <c r="GJY21" s="83"/>
      <c r="GJZ21" s="84"/>
      <c r="GKA21" s="83"/>
      <c r="GKB21" s="83"/>
      <c r="GKC21" s="83"/>
      <c r="GKD21" s="83"/>
      <c r="GKE21" s="85"/>
      <c r="GKF21" s="85"/>
      <c r="GKG21" s="85"/>
      <c r="GKH21" s="86"/>
      <c r="GKI21" s="85"/>
      <c r="GKJ21" s="83"/>
      <c r="GKK21" s="83"/>
      <c r="GKL21" s="83"/>
      <c r="GKM21" s="84"/>
      <c r="GKN21" s="83"/>
      <c r="GKO21" s="83"/>
      <c r="GKP21" s="83"/>
      <c r="GKQ21" s="83"/>
      <c r="GKR21" s="85"/>
      <c r="GKS21" s="85"/>
      <c r="GKT21" s="85"/>
      <c r="GKU21" s="86"/>
      <c r="GKV21" s="85"/>
      <c r="GKW21" s="83"/>
      <c r="GKX21" s="83"/>
      <c r="GKY21" s="83"/>
      <c r="GKZ21" s="84"/>
      <c r="GLA21" s="83"/>
      <c r="GLB21" s="83"/>
      <c r="GLC21" s="83"/>
      <c r="GLD21" s="83"/>
      <c r="GLE21" s="85"/>
      <c r="GLF21" s="85"/>
      <c r="GLG21" s="85"/>
      <c r="GLH21" s="86"/>
      <c r="GLI21" s="85"/>
      <c r="GLJ21" s="83"/>
      <c r="GLK21" s="83"/>
      <c r="GLL21" s="83"/>
      <c r="GLM21" s="84"/>
      <c r="GLN21" s="83"/>
      <c r="GLO21" s="83"/>
      <c r="GLP21" s="83"/>
      <c r="GLQ21" s="83"/>
      <c r="GLR21" s="85"/>
      <c r="GLS21" s="85"/>
      <c r="GLT21" s="85"/>
      <c r="GLU21" s="86"/>
      <c r="GLV21" s="85"/>
      <c r="GLW21" s="83"/>
      <c r="GLX21" s="83"/>
      <c r="GLY21" s="83"/>
      <c r="GLZ21" s="84"/>
      <c r="GMA21" s="83"/>
      <c r="GMB21" s="83"/>
      <c r="GMC21" s="83"/>
      <c r="GMD21" s="83"/>
      <c r="GME21" s="85"/>
      <c r="GMF21" s="85"/>
      <c r="GMG21" s="85"/>
      <c r="GMH21" s="86"/>
      <c r="GMI21" s="85"/>
      <c r="GMJ21" s="83"/>
      <c r="GMK21" s="83"/>
      <c r="GML21" s="83"/>
      <c r="GMM21" s="84"/>
      <c r="GMN21" s="83"/>
      <c r="GMO21" s="83"/>
      <c r="GMP21" s="83"/>
      <c r="GMQ21" s="83"/>
      <c r="GMR21" s="85"/>
      <c r="GMS21" s="85"/>
      <c r="GMT21" s="85"/>
      <c r="GMU21" s="86"/>
      <c r="GMV21" s="85"/>
      <c r="GMW21" s="83"/>
      <c r="GMX21" s="83"/>
      <c r="GMY21" s="83"/>
      <c r="GMZ21" s="84"/>
      <c r="GNA21" s="83"/>
      <c r="GNB21" s="83"/>
      <c r="GNC21" s="83"/>
      <c r="GND21" s="83"/>
      <c r="GNE21" s="85"/>
      <c r="GNF21" s="85"/>
      <c r="GNG21" s="85"/>
      <c r="GNH21" s="86"/>
      <c r="GNI21" s="85"/>
      <c r="GNJ21" s="83"/>
      <c r="GNK21" s="83"/>
      <c r="GNL21" s="83"/>
      <c r="GNM21" s="84"/>
      <c r="GNN21" s="83"/>
      <c r="GNO21" s="83"/>
      <c r="GNP21" s="83"/>
      <c r="GNQ21" s="83"/>
      <c r="GNR21" s="85"/>
      <c r="GNS21" s="85"/>
      <c r="GNT21" s="85"/>
      <c r="GNU21" s="86"/>
      <c r="GNV21" s="85"/>
      <c r="GNW21" s="83"/>
      <c r="GNX21" s="83"/>
      <c r="GNY21" s="83"/>
      <c r="GNZ21" s="84"/>
      <c r="GOA21" s="83"/>
      <c r="GOB21" s="83"/>
      <c r="GOC21" s="83"/>
      <c r="GOD21" s="83"/>
      <c r="GOE21" s="85"/>
      <c r="GOF21" s="85"/>
      <c r="GOG21" s="85"/>
      <c r="GOH21" s="86"/>
      <c r="GOI21" s="85"/>
      <c r="GOJ21" s="83"/>
      <c r="GOK21" s="83"/>
      <c r="GOL21" s="83"/>
      <c r="GOM21" s="84"/>
      <c r="GON21" s="83"/>
      <c r="GOO21" s="83"/>
      <c r="GOP21" s="83"/>
      <c r="GOQ21" s="83"/>
      <c r="GOR21" s="85"/>
      <c r="GOS21" s="85"/>
      <c r="GOT21" s="85"/>
      <c r="GOU21" s="86"/>
      <c r="GOV21" s="85"/>
      <c r="GOW21" s="83"/>
      <c r="GOX21" s="83"/>
      <c r="GOY21" s="83"/>
      <c r="GOZ21" s="84"/>
      <c r="GPA21" s="83"/>
      <c r="GPB21" s="83"/>
      <c r="GPC21" s="83"/>
      <c r="GPD21" s="83"/>
      <c r="GPE21" s="85"/>
      <c r="GPF21" s="85"/>
      <c r="GPG21" s="85"/>
      <c r="GPH21" s="86"/>
      <c r="GPI21" s="85"/>
      <c r="GPJ21" s="83"/>
      <c r="GPK21" s="83"/>
      <c r="GPL21" s="83"/>
      <c r="GPM21" s="84"/>
      <c r="GPN21" s="83"/>
      <c r="GPO21" s="83"/>
      <c r="GPP21" s="83"/>
      <c r="GPQ21" s="83"/>
      <c r="GPR21" s="85"/>
      <c r="GPS21" s="85"/>
      <c r="GPT21" s="85"/>
      <c r="GPU21" s="86"/>
      <c r="GPV21" s="85"/>
      <c r="GPW21" s="83"/>
      <c r="GPX21" s="83"/>
      <c r="GPY21" s="83"/>
      <c r="GPZ21" s="84"/>
      <c r="GQA21" s="83"/>
      <c r="GQB21" s="83"/>
      <c r="GQC21" s="83"/>
      <c r="GQD21" s="83"/>
      <c r="GQE21" s="85"/>
      <c r="GQF21" s="85"/>
      <c r="GQG21" s="85"/>
      <c r="GQH21" s="86"/>
      <c r="GQI21" s="85"/>
      <c r="GQJ21" s="83"/>
      <c r="GQK21" s="83"/>
      <c r="GQL21" s="83"/>
      <c r="GQM21" s="84"/>
      <c r="GQN21" s="83"/>
      <c r="GQO21" s="83"/>
      <c r="GQP21" s="83"/>
      <c r="GQQ21" s="83"/>
      <c r="GQR21" s="85"/>
      <c r="GQS21" s="85"/>
      <c r="GQT21" s="85"/>
      <c r="GQU21" s="86"/>
      <c r="GQV21" s="85"/>
      <c r="GQW21" s="83"/>
      <c r="GQX21" s="83"/>
      <c r="GQY21" s="83"/>
      <c r="GQZ21" s="84"/>
      <c r="GRA21" s="83"/>
      <c r="GRB21" s="83"/>
      <c r="GRC21" s="83"/>
      <c r="GRD21" s="83"/>
      <c r="GRE21" s="85"/>
      <c r="GRF21" s="85"/>
      <c r="GRG21" s="85"/>
      <c r="GRH21" s="86"/>
      <c r="GRI21" s="85"/>
      <c r="GRJ21" s="83"/>
      <c r="GRK21" s="83"/>
      <c r="GRL21" s="83"/>
      <c r="GRM21" s="84"/>
      <c r="GRN21" s="83"/>
      <c r="GRO21" s="83"/>
      <c r="GRP21" s="83"/>
      <c r="GRQ21" s="83"/>
      <c r="GRR21" s="85"/>
      <c r="GRS21" s="85"/>
      <c r="GRT21" s="85"/>
      <c r="GRU21" s="86"/>
      <c r="GRV21" s="85"/>
      <c r="GRW21" s="83"/>
      <c r="GRX21" s="83"/>
      <c r="GRY21" s="83"/>
      <c r="GRZ21" s="84"/>
      <c r="GSA21" s="83"/>
      <c r="GSB21" s="83"/>
      <c r="GSC21" s="83"/>
      <c r="GSD21" s="83"/>
      <c r="GSE21" s="85"/>
      <c r="GSF21" s="85"/>
      <c r="GSG21" s="85"/>
      <c r="GSH21" s="86"/>
      <c r="GSI21" s="85"/>
      <c r="GSJ21" s="83"/>
      <c r="GSK21" s="83"/>
      <c r="GSL21" s="83"/>
      <c r="GSM21" s="84"/>
      <c r="GSN21" s="83"/>
      <c r="GSO21" s="83"/>
      <c r="GSP21" s="83"/>
      <c r="GSQ21" s="83"/>
      <c r="GSR21" s="85"/>
      <c r="GSS21" s="85"/>
      <c r="GST21" s="85"/>
      <c r="GSU21" s="86"/>
      <c r="GSV21" s="85"/>
      <c r="GSW21" s="83"/>
      <c r="GSX21" s="83"/>
      <c r="GSY21" s="83"/>
      <c r="GSZ21" s="84"/>
      <c r="GTA21" s="83"/>
      <c r="GTB21" s="83"/>
      <c r="GTC21" s="83"/>
      <c r="GTD21" s="83"/>
      <c r="GTE21" s="85"/>
      <c r="GTF21" s="85"/>
      <c r="GTG21" s="85"/>
      <c r="GTH21" s="86"/>
      <c r="GTI21" s="85"/>
      <c r="GTJ21" s="83"/>
      <c r="GTK21" s="83"/>
      <c r="GTL21" s="83"/>
      <c r="GTM21" s="84"/>
      <c r="GTN21" s="83"/>
      <c r="GTO21" s="83"/>
      <c r="GTP21" s="83"/>
      <c r="GTQ21" s="83"/>
      <c r="GTR21" s="85"/>
      <c r="GTS21" s="85"/>
      <c r="GTT21" s="85"/>
      <c r="GTU21" s="86"/>
      <c r="GTV21" s="85"/>
      <c r="GTW21" s="83"/>
      <c r="GTX21" s="83"/>
      <c r="GTY21" s="83"/>
      <c r="GTZ21" s="84"/>
      <c r="GUA21" s="83"/>
      <c r="GUB21" s="83"/>
      <c r="GUC21" s="83"/>
      <c r="GUD21" s="83"/>
      <c r="GUE21" s="85"/>
      <c r="GUF21" s="85"/>
      <c r="GUG21" s="85"/>
      <c r="GUH21" s="86"/>
      <c r="GUI21" s="85"/>
      <c r="GUJ21" s="83"/>
      <c r="GUK21" s="83"/>
      <c r="GUL21" s="83"/>
      <c r="GUM21" s="84"/>
      <c r="GUN21" s="83"/>
      <c r="GUO21" s="83"/>
      <c r="GUP21" s="83"/>
      <c r="GUQ21" s="83"/>
      <c r="GUR21" s="85"/>
      <c r="GUS21" s="85"/>
      <c r="GUT21" s="85"/>
      <c r="GUU21" s="86"/>
      <c r="GUV21" s="85"/>
      <c r="GUW21" s="83"/>
      <c r="GUX21" s="83"/>
      <c r="GUY21" s="83"/>
      <c r="GUZ21" s="84"/>
      <c r="GVA21" s="83"/>
      <c r="GVB21" s="83"/>
      <c r="GVC21" s="83"/>
      <c r="GVD21" s="83"/>
      <c r="GVE21" s="85"/>
      <c r="GVF21" s="85"/>
      <c r="GVG21" s="85"/>
      <c r="GVH21" s="86"/>
      <c r="GVI21" s="85"/>
      <c r="GVJ21" s="83"/>
      <c r="GVK21" s="83"/>
      <c r="GVL21" s="83"/>
      <c r="GVM21" s="84"/>
      <c r="GVN21" s="83"/>
      <c r="GVO21" s="83"/>
      <c r="GVP21" s="83"/>
      <c r="GVQ21" s="83"/>
      <c r="GVR21" s="85"/>
      <c r="GVS21" s="85"/>
      <c r="GVT21" s="85"/>
      <c r="GVU21" s="86"/>
      <c r="GVV21" s="85"/>
      <c r="GVW21" s="83"/>
      <c r="GVX21" s="83"/>
      <c r="GVY21" s="83"/>
      <c r="GVZ21" s="84"/>
      <c r="GWA21" s="83"/>
      <c r="GWB21" s="83"/>
      <c r="GWC21" s="83"/>
      <c r="GWD21" s="83"/>
      <c r="GWE21" s="85"/>
      <c r="GWF21" s="85"/>
      <c r="GWG21" s="85"/>
      <c r="GWH21" s="86"/>
      <c r="GWI21" s="85"/>
      <c r="GWJ21" s="83"/>
      <c r="GWK21" s="83"/>
      <c r="GWL21" s="83"/>
      <c r="GWM21" s="84"/>
      <c r="GWN21" s="83"/>
      <c r="GWO21" s="83"/>
      <c r="GWP21" s="83"/>
      <c r="GWQ21" s="83"/>
      <c r="GWR21" s="85"/>
      <c r="GWS21" s="85"/>
      <c r="GWT21" s="85"/>
      <c r="GWU21" s="86"/>
      <c r="GWV21" s="85"/>
      <c r="GWW21" s="83"/>
      <c r="GWX21" s="83"/>
      <c r="GWY21" s="83"/>
      <c r="GWZ21" s="84"/>
      <c r="GXA21" s="83"/>
      <c r="GXB21" s="83"/>
      <c r="GXC21" s="83"/>
      <c r="GXD21" s="83"/>
      <c r="GXE21" s="85"/>
      <c r="GXF21" s="85"/>
      <c r="GXG21" s="85"/>
      <c r="GXH21" s="86"/>
      <c r="GXI21" s="85"/>
      <c r="GXJ21" s="83"/>
      <c r="GXK21" s="83"/>
      <c r="GXL21" s="83"/>
      <c r="GXM21" s="84"/>
      <c r="GXN21" s="83"/>
      <c r="GXO21" s="83"/>
      <c r="GXP21" s="83"/>
      <c r="GXQ21" s="83"/>
      <c r="GXR21" s="85"/>
      <c r="GXS21" s="85"/>
      <c r="GXT21" s="85"/>
      <c r="GXU21" s="86"/>
      <c r="GXV21" s="85"/>
      <c r="GXW21" s="83"/>
      <c r="GXX21" s="83"/>
      <c r="GXY21" s="83"/>
      <c r="GXZ21" s="84"/>
      <c r="GYA21" s="83"/>
      <c r="GYB21" s="83"/>
      <c r="GYC21" s="83"/>
      <c r="GYD21" s="83"/>
      <c r="GYE21" s="85"/>
      <c r="GYF21" s="85"/>
      <c r="GYG21" s="85"/>
      <c r="GYH21" s="86"/>
      <c r="GYI21" s="85"/>
      <c r="GYJ21" s="83"/>
      <c r="GYK21" s="83"/>
      <c r="GYL21" s="83"/>
      <c r="GYM21" s="84"/>
      <c r="GYN21" s="83"/>
      <c r="GYO21" s="83"/>
      <c r="GYP21" s="83"/>
      <c r="GYQ21" s="83"/>
      <c r="GYR21" s="85"/>
      <c r="GYS21" s="85"/>
      <c r="GYT21" s="85"/>
      <c r="GYU21" s="86"/>
      <c r="GYV21" s="85"/>
      <c r="GYW21" s="83"/>
      <c r="GYX21" s="83"/>
      <c r="GYY21" s="83"/>
      <c r="GYZ21" s="84"/>
      <c r="GZA21" s="83"/>
      <c r="GZB21" s="83"/>
      <c r="GZC21" s="83"/>
      <c r="GZD21" s="83"/>
      <c r="GZE21" s="85"/>
      <c r="GZF21" s="85"/>
      <c r="GZG21" s="85"/>
      <c r="GZH21" s="86"/>
      <c r="GZI21" s="85"/>
      <c r="GZJ21" s="83"/>
      <c r="GZK21" s="83"/>
      <c r="GZL21" s="83"/>
      <c r="GZM21" s="84"/>
      <c r="GZN21" s="83"/>
      <c r="GZO21" s="83"/>
      <c r="GZP21" s="83"/>
      <c r="GZQ21" s="83"/>
      <c r="GZR21" s="85"/>
      <c r="GZS21" s="85"/>
      <c r="GZT21" s="85"/>
      <c r="GZU21" s="86"/>
      <c r="GZV21" s="85"/>
      <c r="GZW21" s="83"/>
      <c r="GZX21" s="83"/>
      <c r="GZY21" s="83"/>
      <c r="GZZ21" s="84"/>
      <c r="HAA21" s="83"/>
      <c r="HAB21" s="83"/>
      <c r="HAC21" s="83"/>
      <c r="HAD21" s="83"/>
      <c r="HAE21" s="85"/>
      <c r="HAF21" s="85"/>
      <c r="HAG21" s="85"/>
      <c r="HAH21" s="86"/>
      <c r="HAI21" s="85"/>
      <c r="HAJ21" s="83"/>
      <c r="HAK21" s="83"/>
      <c r="HAL21" s="83"/>
      <c r="HAM21" s="84"/>
      <c r="HAN21" s="83"/>
      <c r="HAO21" s="83"/>
      <c r="HAP21" s="83"/>
      <c r="HAQ21" s="83"/>
      <c r="HAR21" s="85"/>
      <c r="HAS21" s="85"/>
      <c r="HAT21" s="85"/>
      <c r="HAU21" s="86"/>
      <c r="HAV21" s="85"/>
      <c r="HAW21" s="83"/>
      <c r="HAX21" s="83"/>
      <c r="HAY21" s="83"/>
      <c r="HAZ21" s="84"/>
      <c r="HBA21" s="83"/>
      <c r="HBB21" s="83"/>
      <c r="HBC21" s="83"/>
      <c r="HBD21" s="83"/>
      <c r="HBE21" s="85"/>
      <c r="HBF21" s="85"/>
      <c r="HBG21" s="85"/>
      <c r="HBH21" s="86"/>
      <c r="HBI21" s="85"/>
      <c r="HBJ21" s="83"/>
      <c r="HBK21" s="83"/>
      <c r="HBL21" s="83"/>
      <c r="HBM21" s="84"/>
      <c r="HBN21" s="83"/>
      <c r="HBO21" s="83"/>
      <c r="HBP21" s="83"/>
      <c r="HBQ21" s="83"/>
      <c r="HBR21" s="85"/>
      <c r="HBS21" s="85"/>
      <c r="HBT21" s="85"/>
      <c r="HBU21" s="86"/>
      <c r="HBV21" s="85"/>
      <c r="HBW21" s="83"/>
      <c r="HBX21" s="83"/>
      <c r="HBY21" s="83"/>
      <c r="HBZ21" s="84"/>
      <c r="HCA21" s="83"/>
      <c r="HCB21" s="83"/>
      <c r="HCC21" s="83"/>
      <c r="HCD21" s="83"/>
      <c r="HCE21" s="85"/>
      <c r="HCF21" s="85"/>
      <c r="HCG21" s="85"/>
      <c r="HCH21" s="86"/>
      <c r="HCI21" s="85"/>
      <c r="HCJ21" s="83"/>
      <c r="HCK21" s="83"/>
      <c r="HCL21" s="83"/>
      <c r="HCM21" s="84"/>
      <c r="HCN21" s="83"/>
      <c r="HCO21" s="83"/>
      <c r="HCP21" s="83"/>
      <c r="HCQ21" s="83"/>
      <c r="HCR21" s="85"/>
      <c r="HCS21" s="85"/>
      <c r="HCT21" s="85"/>
      <c r="HCU21" s="86"/>
      <c r="HCV21" s="85"/>
      <c r="HCW21" s="83"/>
      <c r="HCX21" s="83"/>
      <c r="HCY21" s="83"/>
      <c r="HCZ21" s="84"/>
      <c r="HDA21" s="83"/>
      <c r="HDB21" s="83"/>
      <c r="HDC21" s="83"/>
      <c r="HDD21" s="83"/>
      <c r="HDE21" s="85"/>
      <c r="HDF21" s="85"/>
      <c r="HDG21" s="85"/>
      <c r="HDH21" s="86"/>
      <c r="HDI21" s="85"/>
      <c r="HDJ21" s="83"/>
      <c r="HDK21" s="83"/>
      <c r="HDL21" s="83"/>
      <c r="HDM21" s="84"/>
      <c r="HDN21" s="83"/>
      <c r="HDO21" s="83"/>
      <c r="HDP21" s="83"/>
      <c r="HDQ21" s="83"/>
      <c r="HDR21" s="85"/>
      <c r="HDS21" s="85"/>
      <c r="HDT21" s="85"/>
      <c r="HDU21" s="86"/>
      <c r="HDV21" s="85"/>
      <c r="HDW21" s="83"/>
      <c r="HDX21" s="83"/>
      <c r="HDY21" s="83"/>
      <c r="HDZ21" s="84"/>
      <c r="HEA21" s="83"/>
      <c r="HEB21" s="83"/>
      <c r="HEC21" s="83"/>
      <c r="HED21" s="83"/>
      <c r="HEE21" s="85"/>
      <c r="HEF21" s="85"/>
      <c r="HEG21" s="85"/>
      <c r="HEH21" s="86"/>
      <c r="HEI21" s="85"/>
      <c r="HEJ21" s="83"/>
      <c r="HEK21" s="83"/>
      <c r="HEL21" s="83"/>
      <c r="HEM21" s="84"/>
      <c r="HEN21" s="83"/>
      <c r="HEO21" s="83"/>
      <c r="HEP21" s="83"/>
      <c r="HEQ21" s="83"/>
      <c r="HER21" s="85"/>
      <c r="HES21" s="85"/>
      <c r="HET21" s="85"/>
      <c r="HEU21" s="86"/>
      <c r="HEV21" s="85"/>
      <c r="HEW21" s="83"/>
      <c r="HEX21" s="83"/>
      <c r="HEY21" s="83"/>
      <c r="HEZ21" s="84"/>
      <c r="HFA21" s="83"/>
      <c r="HFB21" s="83"/>
      <c r="HFC21" s="83"/>
      <c r="HFD21" s="83"/>
      <c r="HFE21" s="85"/>
      <c r="HFF21" s="85"/>
      <c r="HFG21" s="85"/>
      <c r="HFH21" s="86"/>
      <c r="HFI21" s="85"/>
      <c r="HFJ21" s="83"/>
      <c r="HFK21" s="83"/>
      <c r="HFL21" s="83"/>
      <c r="HFM21" s="84"/>
      <c r="HFN21" s="83"/>
      <c r="HFO21" s="83"/>
      <c r="HFP21" s="83"/>
      <c r="HFQ21" s="83"/>
      <c r="HFR21" s="85"/>
      <c r="HFS21" s="85"/>
      <c r="HFT21" s="85"/>
      <c r="HFU21" s="86"/>
      <c r="HFV21" s="85"/>
      <c r="HFW21" s="83"/>
      <c r="HFX21" s="83"/>
      <c r="HFY21" s="83"/>
      <c r="HFZ21" s="84"/>
      <c r="HGA21" s="83"/>
      <c r="HGB21" s="83"/>
      <c r="HGC21" s="83"/>
      <c r="HGD21" s="83"/>
      <c r="HGE21" s="85"/>
      <c r="HGF21" s="85"/>
      <c r="HGG21" s="85"/>
      <c r="HGH21" s="86"/>
      <c r="HGI21" s="85"/>
      <c r="HGJ21" s="83"/>
      <c r="HGK21" s="83"/>
      <c r="HGL21" s="83"/>
      <c r="HGM21" s="84"/>
      <c r="HGN21" s="83"/>
      <c r="HGO21" s="83"/>
      <c r="HGP21" s="83"/>
      <c r="HGQ21" s="83"/>
      <c r="HGR21" s="85"/>
      <c r="HGS21" s="85"/>
      <c r="HGT21" s="85"/>
      <c r="HGU21" s="86"/>
      <c r="HGV21" s="85"/>
      <c r="HGW21" s="83"/>
      <c r="HGX21" s="83"/>
      <c r="HGY21" s="83"/>
      <c r="HGZ21" s="84"/>
      <c r="HHA21" s="83"/>
      <c r="HHB21" s="83"/>
      <c r="HHC21" s="83"/>
      <c r="HHD21" s="83"/>
      <c r="HHE21" s="85"/>
      <c r="HHF21" s="85"/>
      <c r="HHG21" s="85"/>
      <c r="HHH21" s="86"/>
      <c r="HHI21" s="85"/>
      <c r="HHJ21" s="83"/>
      <c r="HHK21" s="83"/>
      <c r="HHL21" s="83"/>
      <c r="HHM21" s="84"/>
      <c r="HHN21" s="83"/>
      <c r="HHO21" s="83"/>
      <c r="HHP21" s="83"/>
      <c r="HHQ21" s="83"/>
      <c r="HHR21" s="85"/>
      <c r="HHS21" s="85"/>
      <c r="HHT21" s="85"/>
      <c r="HHU21" s="86"/>
      <c r="HHV21" s="85"/>
      <c r="HHW21" s="83"/>
      <c r="HHX21" s="83"/>
      <c r="HHY21" s="83"/>
      <c r="HHZ21" s="84"/>
      <c r="HIA21" s="83"/>
      <c r="HIB21" s="83"/>
      <c r="HIC21" s="83"/>
      <c r="HID21" s="83"/>
      <c r="HIE21" s="85"/>
      <c r="HIF21" s="85"/>
      <c r="HIG21" s="85"/>
      <c r="HIH21" s="86"/>
      <c r="HII21" s="85"/>
      <c r="HIJ21" s="83"/>
      <c r="HIK21" s="83"/>
      <c r="HIL21" s="83"/>
      <c r="HIM21" s="84"/>
      <c r="HIN21" s="83"/>
      <c r="HIO21" s="83"/>
      <c r="HIP21" s="83"/>
      <c r="HIQ21" s="83"/>
      <c r="HIR21" s="85"/>
      <c r="HIS21" s="85"/>
      <c r="HIT21" s="85"/>
      <c r="HIU21" s="86"/>
      <c r="HIV21" s="85"/>
      <c r="HIW21" s="83"/>
      <c r="HIX21" s="83"/>
      <c r="HIY21" s="83"/>
      <c r="HIZ21" s="84"/>
      <c r="HJA21" s="83"/>
      <c r="HJB21" s="83"/>
      <c r="HJC21" s="83"/>
      <c r="HJD21" s="83"/>
      <c r="HJE21" s="85"/>
      <c r="HJF21" s="85"/>
      <c r="HJG21" s="85"/>
      <c r="HJH21" s="86"/>
      <c r="HJI21" s="85"/>
      <c r="HJJ21" s="83"/>
      <c r="HJK21" s="83"/>
      <c r="HJL21" s="83"/>
      <c r="HJM21" s="84"/>
      <c r="HJN21" s="83"/>
      <c r="HJO21" s="83"/>
      <c r="HJP21" s="83"/>
      <c r="HJQ21" s="83"/>
      <c r="HJR21" s="85"/>
      <c r="HJS21" s="85"/>
      <c r="HJT21" s="85"/>
      <c r="HJU21" s="86"/>
      <c r="HJV21" s="85"/>
      <c r="HJW21" s="83"/>
      <c r="HJX21" s="83"/>
      <c r="HJY21" s="83"/>
      <c r="HJZ21" s="84"/>
      <c r="HKA21" s="83"/>
      <c r="HKB21" s="83"/>
      <c r="HKC21" s="83"/>
      <c r="HKD21" s="83"/>
      <c r="HKE21" s="85"/>
      <c r="HKF21" s="85"/>
      <c r="HKG21" s="85"/>
      <c r="HKH21" s="86"/>
      <c r="HKI21" s="85"/>
      <c r="HKJ21" s="83"/>
      <c r="HKK21" s="83"/>
      <c r="HKL21" s="83"/>
      <c r="HKM21" s="84"/>
      <c r="HKN21" s="83"/>
      <c r="HKO21" s="83"/>
      <c r="HKP21" s="83"/>
      <c r="HKQ21" s="83"/>
      <c r="HKR21" s="85"/>
      <c r="HKS21" s="85"/>
      <c r="HKT21" s="85"/>
      <c r="HKU21" s="86"/>
      <c r="HKV21" s="85"/>
      <c r="HKW21" s="83"/>
      <c r="HKX21" s="83"/>
      <c r="HKY21" s="83"/>
      <c r="HKZ21" s="84"/>
      <c r="HLA21" s="83"/>
      <c r="HLB21" s="83"/>
      <c r="HLC21" s="83"/>
      <c r="HLD21" s="83"/>
      <c r="HLE21" s="85"/>
      <c r="HLF21" s="85"/>
      <c r="HLG21" s="85"/>
      <c r="HLH21" s="86"/>
      <c r="HLI21" s="85"/>
      <c r="HLJ21" s="83"/>
      <c r="HLK21" s="83"/>
      <c r="HLL21" s="83"/>
      <c r="HLM21" s="84"/>
      <c r="HLN21" s="83"/>
      <c r="HLO21" s="83"/>
      <c r="HLP21" s="83"/>
      <c r="HLQ21" s="83"/>
      <c r="HLR21" s="85"/>
      <c r="HLS21" s="85"/>
      <c r="HLT21" s="85"/>
      <c r="HLU21" s="86"/>
      <c r="HLV21" s="85"/>
      <c r="HLW21" s="83"/>
      <c r="HLX21" s="83"/>
      <c r="HLY21" s="83"/>
      <c r="HLZ21" s="84"/>
      <c r="HMA21" s="83"/>
      <c r="HMB21" s="83"/>
      <c r="HMC21" s="83"/>
      <c r="HMD21" s="83"/>
      <c r="HME21" s="85"/>
      <c r="HMF21" s="85"/>
      <c r="HMG21" s="85"/>
      <c r="HMH21" s="86"/>
      <c r="HMI21" s="85"/>
      <c r="HMJ21" s="83"/>
      <c r="HMK21" s="83"/>
      <c r="HML21" s="83"/>
      <c r="HMM21" s="84"/>
      <c r="HMN21" s="83"/>
      <c r="HMO21" s="83"/>
      <c r="HMP21" s="83"/>
      <c r="HMQ21" s="83"/>
      <c r="HMR21" s="85"/>
      <c r="HMS21" s="85"/>
      <c r="HMT21" s="85"/>
      <c r="HMU21" s="86"/>
      <c r="HMV21" s="85"/>
      <c r="HMW21" s="83"/>
      <c r="HMX21" s="83"/>
      <c r="HMY21" s="83"/>
      <c r="HMZ21" s="84"/>
      <c r="HNA21" s="83"/>
      <c r="HNB21" s="83"/>
      <c r="HNC21" s="83"/>
      <c r="HND21" s="83"/>
      <c r="HNE21" s="85"/>
      <c r="HNF21" s="85"/>
      <c r="HNG21" s="85"/>
      <c r="HNH21" s="86"/>
      <c r="HNI21" s="85"/>
      <c r="HNJ21" s="83"/>
      <c r="HNK21" s="83"/>
      <c r="HNL21" s="83"/>
      <c r="HNM21" s="84"/>
      <c r="HNN21" s="83"/>
      <c r="HNO21" s="83"/>
      <c r="HNP21" s="83"/>
      <c r="HNQ21" s="83"/>
      <c r="HNR21" s="85"/>
      <c r="HNS21" s="85"/>
      <c r="HNT21" s="85"/>
      <c r="HNU21" s="86"/>
      <c r="HNV21" s="85"/>
      <c r="HNW21" s="83"/>
      <c r="HNX21" s="83"/>
      <c r="HNY21" s="83"/>
      <c r="HNZ21" s="84"/>
      <c r="HOA21" s="83"/>
      <c r="HOB21" s="83"/>
      <c r="HOC21" s="83"/>
      <c r="HOD21" s="83"/>
      <c r="HOE21" s="85"/>
      <c r="HOF21" s="85"/>
      <c r="HOG21" s="85"/>
      <c r="HOH21" s="86"/>
      <c r="HOI21" s="85"/>
      <c r="HOJ21" s="83"/>
      <c r="HOK21" s="83"/>
      <c r="HOL21" s="83"/>
      <c r="HOM21" s="84"/>
      <c r="HON21" s="83"/>
      <c r="HOO21" s="83"/>
      <c r="HOP21" s="83"/>
      <c r="HOQ21" s="83"/>
      <c r="HOR21" s="85"/>
      <c r="HOS21" s="85"/>
      <c r="HOT21" s="85"/>
      <c r="HOU21" s="86"/>
      <c r="HOV21" s="85"/>
      <c r="HOW21" s="83"/>
      <c r="HOX21" s="83"/>
      <c r="HOY21" s="83"/>
      <c r="HOZ21" s="84"/>
      <c r="HPA21" s="83"/>
      <c r="HPB21" s="83"/>
      <c r="HPC21" s="83"/>
      <c r="HPD21" s="83"/>
      <c r="HPE21" s="85"/>
      <c r="HPF21" s="85"/>
      <c r="HPG21" s="85"/>
      <c r="HPH21" s="86"/>
      <c r="HPI21" s="85"/>
      <c r="HPJ21" s="83"/>
      <c r="HPK21" s="83"/>
      <c r="HPL21" s="83"/>
      <c r="HPM21" s="84"/>
      <c r="HPN21" s="83"/>
      <c r="HPO21" s="83"/>
      <c r="HPP21" s="83"/>
      <c r="HPQ21" s="83"/>
      <c r="HPR21" s="85"/>
      <c r="HPS21" s="85"/>
      <c r="HPT21" s="85"/>
      <c r="HPU21" s="86"/>
      <c r="HPV21" s="85"/>
      <c r="HPW21" s="83"/>
      <c r="HPX21" s="83"/>
      <c r="HPY21" s="83"/>
      <c r="HPZ21" s="84"/>
      <c r="HQA21" s="83"/>
      <c r="HQB21" s="83"/>
      <c r="HQC21" s="83"/>
      <c r="HQD21" s="83"/>
      <c r="HQE21" s="85"/>
      <c r="HQF21" s="85"/>
      <c r="HQG21" s="85"/>
      <c r="HQH21" s="86"/>
      <c r="HQI21" s="85"/>
      <c r="HQJ21" s="83"/>
      <c r="HQK21" s="83"/>
      <c r="HQL21" s="83"/>
      <c r="HQM21" s="84"/>
      <c r="HQN21" s="83"/>
      <c r="HQO21" s="83"/>
      <c r="HQP21" s="83"/>
      <c r="HQQ21" s="83"/>
      <c r="HQR21" s="85"/>
      <c r="HQS21" s="85"/>
      <c r="HQT21" s="85"/>
      <c r="HQU21" s="86"/>
      <c r="HQV21" s="85"/>
      <c r="HQW21" s="83"/>
      <c r="HQX21" s="83"/>
      <c r="HQY21" s="83"/>
      <c r="HQZ21" s="84"/>
      <c r="HRA21" s="83"/>
      <c r="HRB21" s="83"/>
      <c r="HRC21" s="83"/>
      <c r="HRD21" s="83"/>
      <c r="HRE21" s="85"/>
      <c r="HRF21" s="85"/>
      <c r="HRG21" s="85"/>
      <c r="HRH21" s="86"/>
      <c r="HRI21" s="85"/>
      <c r="HRJ21" s="83"/>
      <c r="HRK21" s="83"/>
      <c r="HRL21" s="83"/>
      <c r="HRM21" s="84"/>
      <c r="HRN21" s="83"/>
      <c r="HRO21" s="83"/>
      <c r="HRP21" s="83"/>
      <c r="HRQ21" s="83"/>
      <c r="HRR21" s="85"/>
      <c r="HRS21" s="85"/>
      <c r="HRT21" s="85"/>
      <c r="HRU21" s="86"/>
      <c r="HRV21" s="85"/>
      <c r="HRW21" s="83"/>
      <c r="HRX21" s="83"/>
      <c r="HRY21" s="83"/>
      <c r="HRZ21" s="84"/>
      <c r="HSA21" s="83"/>
      <c r="HSB21" s="83"/>
      <c r="HSC21" s="83"/>
      <c r="HSD21" s="83"/>
      <c r="HSE21" s="85"/>
      <c r="HSF21" s="85"/>
      <c r="HSG21" s="85"/>
      <c r="HSH21" s="86"/>
      <c r="HSI21" s="85"/>
      <c r="HSJ21" s="83"/>
      <c r="HSK21" s="83"/>
      <c r="HSL21" s="83"/>
      <c r="HSM21" s="84"/>
      <c r="HSN21" s="83"/>
      <c r="HSO21" s="83"/>
      <c r="HSP21" s="83"/>
      <c r="HSQ21" s="83"/>
      <c r="HSR21" s="85"/>
      <c r="HSS21" s="85"/>
      <c r="HST21" s="85"/>
      <c r="HSU21" s="86"/>
      <c r="HSV21" s="85"/>
      <c r="HSW21" s="83"/>
      <c r="HSX21" s="83"/>
      <c r="HSY21" s="83"/>
      <c r="HSZ21" s="84"/>
      <c r="HTA21" s="83"/>
      <c r="HTB21" s="83"/>
      <c r="HTC21" s="83"/>
      <c r="HTD21" s="83"/>
      <c r="HTE21" s="85"/>
      <c r="HTF21" s="85"/>
      <c r="HTG21" s="85"/>
      <c r="HTH21" s="86"/>
      <c r="HTI21" s="85"/>
      <c r="HTJ21" s="83"/>
      <c r="HTK21" s="83"/>
      <c r="HTL21" s="83"/>
      <c r="HTM21" s="84"/>
      <c r="HTN21" s="83"/>
      <c r="HTO21" s="83"/>
      <c r="HTP21" s="83"/>
      <c r="HTQ21" s="83"/>
      <c r="HTR21" s="85"/>
      <c r="HTS21" s="85"/>
      <c r="HTT21" s="85"/>
      <c r="HTU21" s="86"/>
      <c r="HTV21" s="85"/>
      <c r="HTW21" s="83"/>
      <c r="HTX21" s="83"/>
      <c r="HTY21" s="83"/>
      <c r="HTZ21" s="84"/>
      <c r="HUA21" s="83"/>
      <c r="HUB21" s="83"/>
      <c r="HUC21" s="83"/>
      <c r="HUD21" s="83"/>
      <c r="HUE21" s="85"/>
      <c r="HUF21" s="85"/>
      <c r="HUG21" s="85"/>
      <c r="HUH21" s="86"/>
      <c r="HUI21" s="85"/>
      <c r="HUJ21" s="83"/>
      <c r="HUK21" s="83"/>
      <c r="HUL21" s="83"/>
      <c r="HUM21" s="84"/>
      <c r="HUN21" s="83"/>
      <c r="HUO21" s="83"/>
      <c r="HUP21" s="83"/>
      <c r="HUQ21" s="83"/>
      <c r="HUR21" s="85"/>
      <c r="HUS21" s="85"/>
      <c r="HUT21" s="85"/>
      <c r="HUU21" s="86"/>
      <c r="HUV21" s="85"/>
      <c r="HUW21" s="83"/>
      <c r="HUX21" s="83"/>
      <c r="HUY21" s="83"/>
      <c r="HUZ21" s="84"/>
      <c r="HVA21" s="83"/>
      <c r="HVB21" s="83"/>
      <c r="HVC21" s="83"/>
      <c r="HVD21" s="83"/>
      <c r="HVE21" s="85"/>
      <c r="HVF21" s="85"/>
      <c r="HVG21" s="85"/>
      <c r="HVH21" s="86"/>
      <c r="HVI21" s="85"/>
      <c r="HVJ21" s="83"/>
      <c r="HVK21" s="83"/>
      <c r="HVL21" s="83"/>
      <c r="HVM21" s="84"/>
      <c r="HVN21" s="83"/>
      <c r="HVO21" s="83"/>
      <c r="HVP21" s="83"/>
      <c r="HVQ21" s="83"/>
      <c r="HVR21" s="85"/>
      <c r="HVS21" s="85"/>
      <c r="HVT21" s="85"/>
      <c r="HVU21" s="86"/>
      <c r="HVV21" s="85"/>
      <c r="HVW21" s="83"/>
      <c r="HVX21" s="83"/>
      <c r="HVY21" s="83"/>
      <c r="HVZ21" s="84"/>
      <c r="HWA21" s="83"/>
      <c r="HWB21" s="83"/>
      <c r="HWC21" s="83"/>
      <c r="HWD21" s="83"/>
      <c r="HWE21" s="85"/>
      <c r="HWF21" s="85"/>
      <c r="HWG21" s="85"/>
      <c r="HWH21" s="86"/>
      <c r="HWI21" s="85"/>
      <c r="HWJ21" s="83"/>
      <c r="HWK21" s="83"/>
      <c r="HWL21" s="83"/>
      <c r="HWM21" s="84"/>
      <c r="HWN21" s="83"/>
      <c r="HWO21" s="83"/>
      <c r="HWP21" s="83"/>
      <c r="HWQ21" s="83"/>
      <c r="HWR21" s="85"/>
      <c r="HWS21" s="85"/>
      <c r="HWT21" s="85"/>
      <c r="HWU21" s="86"/>
      <c r="HWV21" s="85"/>
      <c r="HWW21" s="83"/>
      <c r="HWX21" s="83"/>
      <c r="HWY21" s="83"/>
      <c r="HWZ21" s="84"/>
      <c r="HXA21" s="83"/>
      <c r="HXB21" s="83"/>
      <c r="HXC21" s="83"/>
      <c r="HXD21" s="83"/>
      <c r="HXE21" s="85"/>
      <c r="HXF21" s="85"/>
      <c r="HXG21" s="85"/>
      <c r="HXH21" s="86"/>
      <c r="HXI21" s="85"/>
      <c r="HXJ21" s="83"/>
      <c r="HXK21" s="83"/>
      <c r="HXL21" s="83"/>
      <c r="HXM21" s="84"/>
      <c r="HXN21" s="83"/>
      <c r="HXO21" s="83"/>
      <c r="HXP21" s="83"/>
      <c r="HXQ21" s="83"/>
      <c r="HXR21" s="85"/>
      <c r="HXS21" s="85"/>
      <c r="HXT21" s="85"/>
      <c r="HXU21" s="86"/>
      <c r="HXV21" s="85"/>
      <c r="HXW21" s="83"/>
      <c r="HXX21" s="83"/>
      <c r="HXY21" s="83"/>
      <c r="HXZ21" s="84"/>
      <c r="HYA21" s="83"/>
      <c r="HYB21" s="83"/>
      <c r="HYC21" s="83"/>
      <c r="HYD21" s="83"/>
      <c r="HYE21" s="85"/>
      <c r="HYF21" s="85"/>
      <c r="HYG21" s="85"/>
      <c r="HYH21" s="86"/>
      <c r="HYI21" s="85"/>
      <c r="HYJ21" s="83"/>
      <c r="HYK21" s="83"/>
      <c r="HYL21" s="83"/>
      <c r="HYM21" s="84"/>
      <c r="HYN21" s="83"/>
      <c r="HYO21" s="83"/>
      <c r="HYP21" s="83"/>
      <c r="HYQ21" s="83"/>
      <c r="HYR21" s="85"/>
      <c r="HYS21" s="85"/>
      <c r="HYT21" s="85"/>
      <c r="HYU21" s="86"/>
      <c r="HYV21" s="85"/>
      <c r="HYW21" s="83"/>
      <c r="HYX21" s="83"/>
      <c r="HYY21" s="83"/>
      <c r="HYZ21" s="84"/>
      <c r="HZA21" s="83"/>
      <c r="HZB21" s="83"/>
      <c r="HZC21" s="83"/>
      <c r="HZD21" s="83"/>
      <c r="HZE21" s="85"/>
      <c r="HZF21" s="85"/>
      <c r="HZG21" s="85"/>
      <c r="HZH21" s="86"/>
      <c r="HZI21" s="85"/>
      <c r="HZJ21" s="83"/>
      <c r="HZK21" s="83"/>
      <c r="HZL21" s="83"/>
      <c r="HZM21" s="84"/>
      <c r="HZN21" s="83"/>
      <c r="HZO21" s="83"/>
      <c r="HZP21" s="83"/>
      <c r="HZQ21" s="83"/>
      <c r="HZR21" s="85"/>
      <c r="HZS21" s="85"/>
      <c r="HZT21" s="85"/>
      <c r="HZU21" s="86"/>
      <c r="HZV21" s="85"/>
      <c r="HZW21" s="83"/>
      <c r="HZX21" s="83"/>
      <c r="HZY21" s="83"/>
      <c r="HZZ21" s="84"/>
      <c r="IAA21" s="83"/>
      <c r="IAB21" s="83"/>
      <c r="IAC21" s="83"/>
      <c r="IAD21" s="83"/>
      <c r="IAE21" s="85"/>
      <c r="IAF21" s="85"/>
      <c r="IAG21" s="85"/>
      <c r="IAH21" s="86"/>
      <c r="IAI21" s="85"/>
      <c r="IAJ21" s="83"/>
      <c r="IAK21" s="83"/>
      <c r="IAL21" s="83"/>
      <c r="IAM21" s="84"/>
      <c r="IAN21" s="83"/>
      <c r="IAO21" s="83"/>
      <c r="IAP21" s="83"/>
      <c r="IAQ21" s="83"/>
      <c r="IAR21" s="85"/>
      <c r="IAS21" s="85"/>
      <c r="IAT21" s="85"/>
      <c r="IAU21" s="86"/>
      <c r="IAV21" s="85"/>
      <c r="IAW21" s="83"/>
      <c r="IAX21" s="83"/>
      <c r="IAY21" s="83"/>
      <c r="IAZ21" s="84"/>
      <c r="IBA21" s="83"/>
      <c r="IBB21" s="83"/>
      <c r="IBC21" s="83"/>
      <c r="IBD21" s="83"/>
      <c r="IBE21" s="85"/>
      <c r="IBF21" s="85"/>
      <c r="IBG21" s="85"/>
      <c r="IBH21" s="86"/>
      <c r="IBI21" s="85"/>
      <c r="IBJ21" s="83"/>
      <c r="IBK21" s="83"/>
      <c r="IBL21" s="83"/>
      <c r="IBM21" s="84"/>
      <c r="IBN21" s="83"/>
      <c r="IBO21" s="83"/>
      <c r="IBP21" s="83"/>
      <c r="IBQ21" s="83"/>
      <c r="IBR21" s="85"/>
      <c r="IBS21" s="85"/>
      <c r="IBT21" s="85"/>
      <c r="IBU21" s="86"/>
      <c r="IBV21" s="85"/>
      <c r="IBW21" s="83"/>
      <c r="IBX21" s="83"/>
      <c r="IBY21" s="83"/>
      <c r="IBZ21" s="84"/>
      <c r="ICA21" s="83"/>
      <c r="ICB21" s="83"/>
      <c r="ICC21" s="83"/>
      <c r="ICD21" s="83"/>
      <c r="ICE21" s="85"/>
      <c r="ICF21" s="85"/>
      <c r="ICG21" s="85"/>
      <c r="ICH21" s="86"/>
      <c r="ICI21" s="85"/>
      <c r="ICJ21" s="83"/>
      <c r="ICK21" s="83"/>
      <c r="ICL21" s="83"/>
      <c r="ICM21" s="84"/>
      <c r="ICN21" s="83"/>
      <c r="ICO21" s="83"/>
      <c r="ICP21" s="83"/>
      <c r="ICQ21" s="83"/>
      <c r="ICR21" s="85"/>
      <c r="ICS21" s="85"/>
      <c r="ICT21" s="85"/>
      <c r="ICU21" s="86"/>
      <c r="ICV21" s="85"/>
      <c r="ICW21" s="83"/>
      <c r="ICX21" s="83"/>
      <c r="ICY21" s="83"/>
      <c r="ICZ21" s="84"/>
      <c r="IDA21" s="83"/>
      <c r="IDB21" s="83"/>
      <c r="IDC21" s="83"/>
      <c r="IDD21" s="83"/>
      <c r="IDE21" s="85"/>
      <c r="IDF21" s="85"/>
      <c r="IDG21" s="85"/>
      <c r="IDH21" s="86"/>
      <c r="IDI21" s="85"/>
      <c r="IDJ21" s="83"/>
      <c r="IDK21" s="83"/>
      <c r="IDL21" s="83"/>
      <c r="IDM21" s="84"/>
      <c r="IDN21" s="83"/>
      <c r="IDO21" s="83"/>
      <c r="IDP21" s="83"/>
      <c r="IDQ21" s="83"/>
      <c r="IDR21" s="85"/>
      <c r="IDS21" s="85"/>
      <c r="IDT21" s="85"/>
      <c r="IDU21" s="86"/>
      <c r="IDV21" s="85"/>
      <c r="IDW21" s="83"/>
      <c r="IDX21" s="83"/>
      <c r="IDY21" s="83"/>
      <c r="IDZ21" s="84"/>
      <c r="IEA21" s="83"/>
      <c r="IEB21" s="83"/>
      <c r="IEC21" s="83"/>
      <c r="IED21" s="83"/>
      <c r="IEE21" s="85"/>
      <c r="IEF21" s="85"/>
      <c r="IEG21" s="85"/>
      <c r="IEH21" s="86"/>
      <c r="IEI21" s="85"/>
      <c r="IEJ21" s="83"/>
      <c r="IEK21" s="83"/>
      <c r="IEL21" s="83"/>
      <c r="IEM21" s="84"/>
      <c r="IEN21" s="83"/>
      <c r="IEO21" s="83"/>
      <c r="IEP21" s="83"/>
      <c r="IEQ21" s="83"/>
      <c r="IER21" s="85"/>
      <c r="IES21" s="85"/>
      <c r="IET21" s="85"/>
      <c r="IEU21" s="86"/>
      <c r="IEV21" s="85"/>
      <c r="IEW21" s="83"/>
      <c r="IEX21" s="83"/>
      <c r="IEY21" s="83"/>
      <c r="IEZ21" s="84"/>
      <c r="IFA21" s="83"/>
      <c r="IFB21" s="83"/>
      <c r="IFC21" s="83"/>
      <c r="IFD21" s="83"/>
      <c r="IFE21" s="85"/>
      <c r="IFF21" s="85"/>
      <c r="IFG21" s="85"/>
      <c r="IFH21" s="86"/>
      <c r="IFI21" s="85"/>
      <c r="IFJ21" s="83"/>
      <c r="IFK21" s="83"/>
      <c r="IFL21" s="83"/>
      <c r="IFM21" s="84"/>
      <c r="IFN21" s="83"/>
      <c r="IFO21" s="83"/>
      <c r="IFP21" s="83"/>
      <c r="IFQ21" s="83"/>
      <c r="IFR21" s="85"/>
      <c r="IFS21" s="85"/>
      <c r="IFT21" s="85"/>
      <c r="IFU21" s="86"/>
      <c r="IFV21" s="85"/>
      <c r="IFW21" s="83"/>
      <c r="IFX21" s="83"/>
      <c r="IFY21" s="83"/>
      <c r="IFZ21" s="84"/>
      <c r="IGA21" s="83"/>
      <c r="IGB21" s="83"/>
      <c r="IGC21" s="83"/>
      <c r="IGD21" s="83"/>
      <c r="IGE21" s="85"/>
      <c r="IGF21" s="85"/>
      <c r="IGG21" s="85"/>
      <c r="IGH21" s="86"/>
      <c r="IGI21" s="85"/>
      <c r="IGJ21" s="83"/>
      <c r="IGK21" s="83"/>
      <c r="IGL21" s="83"/>
      <c r="IGM21" s="84"/>
      <c r="IGN21" s="83"/>
      <c r="IGO21" s="83"/>
      <c r="IGP21" s="83"/>
      <c r="IGQ21" s="83"/>
      <c r="IGR21" s="85"/>
      <c r="IGS21" s="85"/>
      <c r="IGT21" s="85"/>
      <c r="IGU21" s="86"/>
      <c r="IGV21" s="85"/>
      <c r="IGW21" s="83"/>
      <c r="IGX21" s="83"/>
      <c r="IGY21" s="83"/>
      <c r="IGZ21" s="84"/>
      <c r="IHA21" s="83"/>
      <c r="IHB21" s="83"/>
      <c r="IHC21" s="83"/>
      <c r="IHD21" s="83"/>
      <c r="IHE21" s="85"/>
      <c r="IHF21" s="85"/>
      <c r="IHG21" s="85"/>
      <c r="IHH21" s="86"/>
      <c r="IHI21" s="85"/>
      <c r="IHJ21" s="83"/>
      <c r="IHK21" s="83"/>
      <c r="IHL21" s="83"/>
      <c r="IHM21" s="84"/>
      <c r="IHN21" s="83"/>
      <c r="IHO21" s="83"/>
      <c r="IHP21" s="83"/>
      <c r="IHQ21" s="83"/>
      <c r="IHR21" s="85"/>
      <c r="IHS21" s="85"/>
      <c r="IHT21" s="85"/>
      <c r="IHU21" s="86"/>
      <c r="IHV21" s="85"/>
      <c r="IHW21" s="83"/>
      <c r="IHX21" s="83"/>
      <c r="IHY21" s="83"/>
      <c r="IHZ21" s="84"/>
      <c r="IIA21" s="83"/>
      <c r="IIB21" s="83"/>
      <c r="IIC21" s="83"/>
      <c r="IID21" s="83"/>
      <c r="IIE21" s="85"/>
      <c r="IIF21" s="85"/>
      <c r="IIG21" s="85"/>
      <c r="IIH21" s="86"/>
      <c r="III21" s="85"/>
      <c r="IIJ21" s="83"/>
      <c r="IIK21" s="83"/>
      <c r="IIL21" s="83"/>
      <c r="IIM21" s="84"/>
      <c r="IIN21" s="83"/>
      <c r="IIO21" s="83"/>
      <c r="IIP21" s="83"/>
      <c r="IIQ21" s="83"/>
      <c r="IIR21" s="85"/>
      <c r="IIS21" s="85"/>
      <c r="IIT21" s="85"/>
      <c r="IIU21" s="86"/>
      <c r="IIV21" s="85"/>
      <c r="IIW21" s="83"/>
      <c r="IIX21" s="83"/>
      <c r="IIY21" s="83"/>
      <c r="IIZ21" s="84"/>
      <c r="IJA21" s="83"/>
      <c r="IJB21" s="83"/>
      <c r="IJC21" s="83"/>
      <c r="IJD21" s="83"/>
      <c r="IJE21" s="85"/>
      <c r="IJF21" s="85"/>
      <c r="IJG21" s="85"/>
      <c r="IJH21" s="86"/>
      <c r="IJI21" s="85"/>
      <c r="IJJ21" s="83"/>
      <c r="IJK21" s="83"/>
      <c r="IJL21" s="83"/>
      <c r="IJM21" s="84"/>
      <c r="IJN21" s="83"/>
      <c r="IJO21" s="83"/>
      <c r="IJP21" s="83"/>
      <c r="IJQ21" s="83"/>
      <c r="IJR21" s="85"/>
      <c r="IJS21" s="85"/>
      <c r="IJT21" s="85"/>
      <c r="IJU21" s="86"/>
      <c r="IJV21" s="85"/>
      <c r="IJW21" s="83"/>
      <c r="IJX21" s="83"/>
      <c r="IJY21" s="83"/>
      <c r="IJZ21" s="84"/>
      <c r="IKA21" s="83"/>
      <c r="IKB21" s="83"/>
      <c r="IKC21" s="83"/>
      <c r="IKD21" s="83"/>
      <c r="IKE21" s="85"/>
      <c r="IKF21" s="85"/>
      <c r="IKG21" s="85"/>
      <c r="IKH21" s="86"/>
      <c r="IKI21" s="85"/>
      <c r="IKJ21" s="83"/>
      <c r="IKK21" s="83"/>
      <c r="IKL21" s="83"/>
      <c r="IKM21" s="84"/>
      <c r="IKN21" s="83"/>
      <c r="IKO21" s="83"/>
      <c r="IKP21" s="83"/>
      <c r="IKQ21" s="83"/>
      <c r="IKR21" s="85"/>
      <c r="IKS21" s="85"/>
      <c r="IKT21" s="85"/>
      <c r="IKU21" s="86"/>
      <c r="IKV21" s="85"/>
      <c r="IKW21" s="83"/>
      <c r="IKX21" s="83"/>
      <c r="IKY21" s="83"/>
      <c r="IKZ21" s="84"/>
      <c r="ILA21" s="83"/>
      <c r="ILB21" s="83"/>
      <c r="ILC21" s="83"/>
      <c r="ILD21" s="83"/>
      <c r="ILE21" s="85"/>
      <c r="ILF21" s="85"/>
      <c r="ILG21" s="85"/>
      <c r="ILH21" s="86"/>
      <c r="ILI21" s="85"/>
      <c r="ILJ21" s="83"/>
      <c r="ILK21" s="83"/>
      <c r="ILL21" s="83"/>
      <c r="ILM21" s="84"/>
      <c r="ILN21" s="83"/>
      <c r="ILO21" s="83"/>
      <c r="ILP21" s="83"/>
      <c r="ILQ21" s="83"/>
      <c r="ILR21" s="85"/>
      <c r="ILS21" s="85"/>
      <c r="ILT21" s="85"/>
      <c r="ILU21" s="86"/>
      <c r="ILV21" s="85"/>
      <c r="ILW21" s="83"/>
      <c r="ILX21" s="83"/>
      <c r="ILY21" s="83"/>
      <c r="ILZ21" s="84"/>
      <c r="IMA21" s="83"/>
      <c r="IMB21" s="83"/>
      <c r="IMC21" s="83"/>
      <c r="IMD21" s="83"/>
      <c r="IME21" s="85"/>
      <c r="IMF21" s="85"/>
      <c r="IMG21" s="85"/>
      <c r="IMH21" s="86"/>
      <c r="IMI21" s="85"/>
      <c r="IMJ21" s="83"/>
      <c r="IMK21" s="83"/>
      <c r="IML21" s="83"/>
      <c r="IMM21" s="84"/>
      <c r="IMN21" s="83"/>
      <c r="IMO21" s="83"/>
      <c r="IMP21" s="83"/>
      <c r="IMQ21" s="83"/>
      <c r="IMR21" s="85"/>
      <c r="IMS21" s="85"/>
      <c r="IMT21" s="85"/>
      <c r="IMU21" s="86"/>
      <c r="IMV21" s="85"/>
      <c r="IMW21" s="83"/>
      <c r="IMX21" s="83"/>
      <c r="IMY21" s="83"/>
      <c r="IMZ21" s="84"/>
      <c r="INA21" s="83"/>
      <c r="INB21" s="83"/>
      <c r="INC21" s="83"/>
      <c r="IND21" s="83"/>
      <c r="INE21" s="85"/>
      <c r="INF21" s="85"/>
      <c r="ING21" s="85"/>
      <c r="INH21" s="86"/>
      <c r="INI21" s="85"/>
      <c r="INJ21" s="83"/>
      <c r="INK21" s="83"/>
      <c r="INL21" s="83"/>
      <c r="INM21" s="84"/>
      <c r="INN21" s="83"/>
      <c r="INO21" s="83"/>
      <c r="INP21" s="83"/>
      <c r="INQ21" s="83"/>
      <c r="INR21" s="85"/>
      <c r="INS21" s="85"/>
      <c r="INT21" s="85"/>
      <c r="INU21" s="86"/>
      <c r="INV21" s="85"/>
      <c r="INW21" s="83"/>
      <c r="INX21" s="83"/>
      <c r="INY21" s="83"/>
      <c r="INZ21" s="84"/>
      <c r="IOA21" s="83"/>
      <c r="IOB21" s="83"/>
      <c r="IOC21" s="83"/>
      <c r="IOD21" s="83"/>
      <c r="IOE21" s="85"/>
      <c r="IOF21" s="85"/>
      <c r="IOG21" s="85"/>
      <c r="IOH21" s="86"/>
      <c r="IOI21" s="85"/>
      <c r="IOJ21" s="83"/>
      <c r="IOK21" s="83"/>
      <c r="IOL21" s="83"/>
      <c r="IOM21" s="84"/>
      <c r="ION21" s="83"/>
      <c r="IOO21" s="83"/>
      <c r="IOP21" s="83"/>
      <c r="IOQ21" s="83"/>
      <c r="IOR21" s="85"/>
      <c r="IOS21" s="85"/>
      <c r="IOT21" s="85"/>
      <c r="IOU21" s="86"/>
      <c r="IOV21" s="85"/>
      <c r="IOW21" s="83"/>
      <c r="IOX21" s="83"/>
      <c r="IOY21" s="83"/>
      <c r="IOZ21" s="84"/>
      <c r="IPA21" s="83"/>
      <c r="IPB21" s="83"/>
      <c r="IPC21" s="83"/>
      <c r="IPD21" s="83"/>
      <c r="IPE21" s="85"/>
      <c r="IPF21" s="85"/>
      <c r="IPG21" s="85"/>
      <c r="IPH21" s="86"/>
      <c r="IPI21" s="85"/>
      <c r="IPJ21" s="83"/>
      <c r="IPK21" s="83"/>
      <c r="IPL21" s="83"/>
      <c r="IPM21" s="84"/>
      <c r="IPN21" s="83"/>
      <c r="IPO21" s="83"/>
      <c r="IPP21" s="83"/>
      <c r="IPQ21" s="83"/>
      <c r="IPR21" s="85"/>
      <c r="IPS21" s="85"/>
      <c r="IPT21" s="85"/>
      <c r="IPU21" s="86"/>
      <c r="IPV21" s="85"/>
      <c r="IPW21" s="83"/>
      <c r="IPX21" s="83"/>
      <c r="IPY21" s="83"/>
      <c r="IPZ21" s="84"/>
      <c r="IQA21" s="83"/>
      <c r="IQB21" s="83"/>
      <c r="IQC21" s="83"/>
      <c r="IQD21" s="83"/>
      <c r="IQE21" s="85"/>
      <c r="IQF21" s="85"/>
      <c r="IQG21" s="85"/>
      <c r="IQH21" s="86"/>
      <c r="IQI21" s="85"/>
      <c r="IQJ21" s="83"/>
      <c r="IQK21" s="83"/>
      <c r="IQL21" s="83"/>
      <c r="IQM21" s="84"/>
      <c r="IQN21" s="83"/>
      <c r="IQO21" s="83"/>
      <c r="IQP21" s="83"/>
      <c r="IQQ21" s="83"/>
      <c r="IQR21" s="85"/>
      <c r="IQS21" s="85"/>
      <c r="IQT21" s="85"/>
      <c r="IQU21" s="86"/>
      <c r="IQV21" s="85"/>
      <c r="IQW21" s="83"/>
      <c r="IQX21" s="83"/>
      <c r="IQY21" s="83"/>
      <c r="IQZ21" s="84"/>
      <c r="IRA21" s="83"/>
      <c r="IRB21" s="83"/>
      <c r="IRC21" s="83"/>
      <c r="IRD21" s="83"/>
      <c r="IRE21" s="85"/>
      <c r="IRF21" s="85"/>
      <c r="IRG21" s="85"/>
      <c r="IRH21" s="86"/>
      <c r="IRI21" s="85"/>
      <c r="IRJ21" s="83"/>
      <c r="IRK21" s="83"/>
      <c r="IRL21" s="83"/>
      <c r="IRM21" s="84"/>
      <c r="IRN21" s="83"/>
      <c r="IRO21" s="83"/>
      <c r="IRP21" s="83"/>
      <c r="IRQ21" s="83"/>
      <c r="IRR21" s="85"/>
      <c r="IRS21" s="85"/>
      <c r="IRT21" s="85"/>
      <c r="IRU21" s="86"/>
      <c r="IRV21" s="85"/>
      <c r="IRW21" s="83"/>
      <c r="IRX21" s="83"/>
      <c r="IRY21" s="83"/>
      <c r="IRZ21" s="84"/>
      <c r="ISA21" s="83"/>
      <c r="ISB21" s="83"/>
      <c r="ISC21" s="83"/>
      <c r="ISD21" s="83"/>
      <c r="ISE21" s="85"/>
      <c r="ISF21" s="85"/>
      <c r="ISG21" s="85"/>
      <c r="ISH21" s="86"/>
      <c r="ISI21" s="85"/>
      <c r="ISJ21" s="83"/>
      <c r="ISK21" s="83"/>
      <c r="ISL21" s="83"/>
      <c r="ISM21" s="84"/>
      <c r="ISN21" s="83"/>
      <c r="ISO21" s="83"/>
      <c r="ISP21" s="83"/>
      <c r="ISQ21" s="83"/>
      <c r="ISR21" s="85"/>
      <c r="ISS21" s="85"/>
      <c r="IST21" s="85"/>
      <c r="ISU21" s="86"/>
      <c r="ISV21" s="85"/>
      <c r="ISW21" s="83"/>
      <c r="ISX21" s="83"/>
      <c r="ISY21" s="83"/>
      <c r="ISZ21" s="84"/>
      <c r="ITA21" s="83"/>
      <c r="ITB21" s="83"/>
      <c r="ITC21" s="83"/>
      <c r="ITD21" s="83"/>
      <c r="ITE21" s="85"/>
      <c r="ITF21" s="85"/>
      <c r="ITG21" s="85"/>
      <c r="ITH21" s="86"/>
      <c r="ITI21" s="85"/>
      <c r="ITJ21" s="83"/>
      <c r="ITK21" s="83"/>
      <c r="ITL21" s="83"/>
      <c r="ITM21" s="84"/>
      <c r="ITN21" s="83"/>
      <c r="ITO21" s="83"/>
      <c r="ITP21" s="83"/>
      <c r="ITQ21" s="83"/>
      <c r="ITR21" s="85"/>
      <c r="ITS21" s="85"/>
      <c r="ITT21" s="85"/>
      <c r="ITU21" s="86"/>
      <c r="ITV21" s="85"/>
      <c r="ITW21" s="83"/>
      <c r="ITX21" s="83"/>
      <c r="ITY21" s="83"/>
      <c r="ITZ21" s="84"/>
      <c r="IUA21" s="83"/>
      <c r="IUB21" s="83"/>
      <c r="IUC21" s="83"/>
      <c r="IUD21" s="83"/>
      <c r="IUE21" s="85"/>
      <c r="IUF21" s="85"/>
      <c r="IUG21" s="85"/>
      <c r="IUH21" s="86"/>
      <c r="IUI21" s="85"/>
      <c r="IUJ21" s="83"/>
      <c r="IUK21" s="83"/>
      <c r="IUL21" s="83"/>
      <c r="IUM21" s="84"/>
      <c r="IUN21" s="83"/>
      <c r="IUO21" s="83"/>
      <c r="IUP21" s="83"/>
      <c r="IUQ21" s="83"/>
      <c r="IUR21" s="85"/>
      <c r="IUS21" s="85"/>
      <c r="IUT21" s="85"/>
      <c r="IUU21" s="86"/>
      <c r="IUV21" s="85"/>
      <c r="IUW21" s="83"/>
      <c r="IUX21" s="83"/>
      <c r="IUY21" s="83"/>
      <c r="IUZ21" s="84"/>
      <c r="IVA21" s="83"/>
      <c r="IVB21" s="83"/>
      <c r="IVC21" s="83"/>
      <c r="IVD21" s="83"/>
      <c r="IVE21" s="85"/>
      <c r="IVF21" s="85"/>
      <c r="IVG21" s="85"/>
      <c r="IVH21" s="86"/>
      <c r="IVI21" s="85"/>
      <c r="IVJ21" s="83"/>
      <c r="IVK21" s="83"/>
      <c r="IVL21" s="83"/>
      <c r="IVM21" s="84"/>
      <c r="IVN21" s="83"/>
      <c r="IVO21" s="83"/>
      <c r="IVP21" s="83"/>
      <c r="IVQ21" s="83"/>
      <c r="IVR21" s="85"/>
      <c r="IVS21" s="85"/>
      <c r="IVT21" s="85"/>
      <c r="IVU21" s="86"/>
      <c r="IVV21" s="85"/>
      <c r="IVW21" s="83"/>
      <c r="IVX21" s="83"/>
      <c r="IVY21" s="83"/>
      <c r="IVZ21" s="84"/>
      <c r="IWA21" s="83"/>
      <c r="IWB21" s="83"/>
      <c r="IWC21" s="83"/>
      <c r="IWD21" s="83"/>
      <c r="IWE21" s="85"/>
      <c r="IWF21" s="85"/>
      <c r="IWG21" s="85"/>
      <c r="IWH21" s="86"/>
      <c r="IWI21" s="85"/>
      <c r="IWJ21" s="83"/>
      <c r="IWK21" s="83"/>
      <c r="IWL21" s="83"/>
      <c r="IWM21" s="84"/>
      <c r="IWN21" s="83"/>
      <c r="IWO21" s="83"/>
      <c r="IWP21" s="83"/>
      <c r="IWQ21" s="83"/>
      <c r="IWR21" s="85"/>
      <c r="IWS21" s="85"/>
      <c r="IWT21" s="85"/>
      <c r="IWU21" s="86"/>
      <c r="IWV21" s="85"/>
      <c r="IWW21" s="83"/>
      <c r="IWX21" s="83"/>
      <c r="IWY21" s="83"/>
      <c r="IWZ21" s="84"/>
      <c r="IXA21" s="83"/>
      <c r="IXB21" s="83"/>
      <c r="IXC21" s="83"/>
      <c r="IXD21" s="83"/>
      <c r="IXE21" s="85"/>
      <c r="IXF21" s="85"/>
      <c r="IXG21" s="85"/>
      <c r="IXH21" s="86"/>
      <c r="IXI21" s="85"/>
      <c r="IXJ21" s="83"/>
      <c r="IXK21" s="83"/>
      <c r="IXL21" s="83"/>
      <c r="IXM21" s="84"/>
      <c r="IXN21" s="83"/>
      <c r="IXO21" s="83"/>
      <c r="IXP21" s="83"/>
      <c r="IXQ21" s="83"/>
      <c r="IXR21" s="85"/>
      <c r="IXS21" s="85"/>
      <c r="IXT21" s="85"/>
      <c r="IXU21" s="86"/>
      <c r="IXV21" s="85"/>
      <c r="IXW21" s="83"/>
      <c r="IXX21" s="83"/>
      <c r="IXY21" s="83"/>
      <c r="IXZ21" s="84"/>
      <c r="IYA21" s="83"/>
      <c r="IYB21" s="83"/>
      <c r="IYC21" s="83"/>
      <c r="IYD21" s="83"/>
      <c r="IYE21" s="85"/>
      <c r="IYF21" s="85"/>
      <c r="IYG21" s="85"/>
      <c r="IYH21" s="86"/>
      <c r="IYI21" s="85"/>
      <c r="IYJ21" s="83"/>
      <c r="IYK21" s="83"/>
      <c r="IYL21" s="83"/>
      <c r="IYM21" s="84"/>
      <c r="IYN21" s="83"/>
      <c r="IYO21" s="83"/>
      <c r="IYP21" s="83"/>
      <c r="IYQ21" s="83"/>
      <c r="IYR21" s="85"/>
      <c r="IYS21" s="85"/>
      <c r="IYT21" s="85"/>
      <c r="IYU21" s="86"/>
      <c r="IYV21" s="85"/>
      <c r="IYW21" s="83"/>
      <c r="IYX21" s="83"/>
      <c r="IYY21" s="83"/>
      <c r="IYZ21" s="84"/>
      <c r="IZA21" s="83"/>
      <c r="IZB21" s="83"/>
      <c r="IZC21" s="83"/>
      <c r="IZD21" s="83"/>
      <c r="IZE21" s="85"/>
      <c r="IZF21" s="85"/>
      <c r="IZG21" s="85"/>
      <c r="IZH21" s="86"/>
      <c r="IZI21" s="85"/>
      <c r="IZJ21" s="83"/>
      <c r="IZK21" s="83"/>
      <c r="IZL21" s="83"/>
      <c r="IZM21" s="84"/>
      <c r="IZN21" s="83"/>
      <c r="IZO21" s="83"/>
      <c r="IZP21" s="83"/>
      <c r="IZQ21" s="83"/>
      <c r="IZR21" s="85"/>
      <c r="IZS21" s="85"/>
      <c r="IZT21" s="85"/>
      <c r="IZU21" s="86"/>
      <c r="IZV21" s="85"/>
      <c r="IZW21" s="83"/>
      <c r="IZX21" s="83"/>
      <c r="IZY21" s="83"/>
      <c r="IZZ21" s="84"/>
      <c r="JAA21" s="83"/>
      <c r="JAB21" s="83"/>
      <c r="JAC21" s="83"/>
      <c r="JAD21" s="83"/>
      <c r="JAE21" s="85"/>
      <c r="JAF21" s="85"/>
      <c r="JAG21" s="85"/>
      <c r="JAH21" s="86"/>
      <c r="JAI21" s="85"/>
      <c r="JAJ21" s="83"/>
      <c r="JAK21" s="83"/>
      <c r="JAL21" s="83"/>
      <c r="JAM21" s="84"/>
      <c r="JAN21" s="83"/>
      <c r="JAO21" s="83"/>
      <c r="JAP21" s="83"/>
      <c r="JAQ21" s="83"/>
      <c r="JAR21" s="85"/>
      <c r="JAS21" s="85"/>
      <c r="JAT21" s="85"/>
      <c r="JAU21" s="86"/>
      <c r="JAV21" s="85"/>
      <c r="JAW21" s="83"/>
      <c r="JAX21" s="83"/>
      <c r="JAY21" s="83"/>
      <c r="JAZ21" s="84"/>
      <c r="JBA21" s="83"/>
      <c r="JBB21" s="83"/>
      <c r="JBC21" s="83"/>
      <c r="JBD21" s="83"/>
      <c r="JBE21" s="85"/>
      <c r="JBF21" s="85"/>
      <c r="JBG21" s="85"/>
      <c r="JBH21" s="86"/>
      <c r="JBI21" s="85"/>
      <c r="JBJ21" s="83"/>
      <c r="JBK21" s="83"/>
      <c r="JBL21" s="83"/>
      <c r="JBM21" s="84"/>
      <c r="JBN21" s="83"/>
      <c r="JBO21" s="83"/>
      <c r="JBP21" s="83"/>
      <c r="JBQ21" s="83"/>
      <c r="JBR21" s="85"/>
      <c r="JBS21" s="85"/>
      <c r="JBT21" s="85"/>
      <c r="JBU21" s="86"/>
      <c r="JBV21" s="85"/>
      <c r="JBW21" s="83"/>
      <c r="JBX21" s="83"/>
      <c r="JBY21" s="83"/>
      <c r="JBZ21" s="84"/>
      <c r="JCA21" s="83"/>
      <c r="JCB21" s="83"/>
      <c r="JCC21" s="83"/>
      <c r="JCD21" s="83"/>
      <c r="JCE21" s="85"/>
      <c r="JCF21" s="85"/>
      <c r="JCG21" s="85"/>
      <c r="JCH21" s="86"/>
      <c r="JCI21" s="85"/>
      <c r="JCJ21" s="83"/>
      <c r="JCK21" s="83"/>
      <c r="JCL21" s="83"/>
      <c r="JCM21" s="84"/>
      <c r="JCN21" s="83"/>
      <c r="JCO21" s="83"/>
      <c r="JCP21" s="83"/>
      <c r="JCQ21" s="83"/>
      <c r="JCR21" s="85"/>
      <c r="JCS21" s="85"/>
      <c r="JCT21" s="85"/>
      <c r="JCU21" s="86"/>
      <c r="JCV21" s="85"/>
      <c r="JCW21" s="83"/>
      <c r="JCX21" s="83"/>
      <c r="JCY21" s="83"/>
      <c r="JCZ21" s="84"/>
      <c r="JDA21" s="83"/>
      <c r="JDB21" s="83"/>
      <c r="JDC21" s="83"/>
      <c r="JDD21" s="83"/>
      <c r="JDE21" s="85"/>
      <c r="JDF21" s="85"/>
      <c r="JDG21" s="85"/>
      <c r="JDH21" s="86"/>
      <c r="JDI21" s="85"/>
      <c r="JDJ21" s="83"/>
      <c r="JDK21" s="83"/>
      <c r="JDL21" s="83"/>
      <c r="JDM21" s="84"/>
      <c r="JDN21" s="83"/>
      <c r="JDO21" s="83"/>
      <c r="JDP21" s="83"/>
      <c r="JDQ21" s="83"/>
      <c r="JDR21" s="85"/>
      <c r="JDS21" s="85"/>
      <c r="JDT21" s="85"/>
      <c r="JDU21" s="86"/>
      <c r="JDV21" s="85"/>
      <c r="JDW21" s="83"/>
      <c r="JDX21" s="83"/>
      <c r="JDY21" s="83"/>
      <c r="JDZ21" s="84"/>
      <c r="JEA21" s="83"/>
      <c r="JEB21" s="83"/>
      <c r="JEC21" s="83"/>
      <c r="JED21" s="83"/>
      <c r="JEE21" s="85"/>
      <c r="JEF21" s="85"/>
      <c r="JEG21" s="85"/>
      <c r="JEH21" s="86"/>
      <c r="JEI21" s="85"/>
      <c r="JEJ21" s="83"/>
      <c r="JEK21" s="83"/>
      <c r="JEL21" s="83"/>
      <c r="JEM21" s="84"/>
      <c r="JEN21" s="83"/>
      <c r="JEO21" s="83"/>
      <c r="JEP21" s="83"/>
      <c r="JEQ21" s="83"/>
      <c r="JER21" s="85"/>
      <c r="JES21" s="85"/>
      <c r="JET21" s="85"/>
      <c r="JEU21" s="86"/>
      <c r="JEV21" s="85"/>
      <c r="JEW21" s="83"/>
      <c r="JEX21" s="83"/>
      <c r="JEY21" s="83"/>
      <c r="JEZ21" s="84"/>
      <c r="JFA21" s="83"/>
      <c r="JFB21" s="83"/>
      <c r="JFC21" s="83"/>
      <c r="JFD21" s="83"/>
      <c r="JFE21" s="85"/>
      <c r="JFF21" s="85"/>
      <c r="JFG21" s="85"/>
      <c r="JFH21" s="86"/>
      <c r="JFI21" s="85"/>
      <c r="JFJ21" s="83"/>
      <c r="JFK21" s="83"/>
      <c r="JFL21" s="83"/>
      <c r="JFM21" s="84"/>
      <c r="JFN21" s="83"/>
      <c r="JFO21" s="83"/>
      <c r="JFP21" s="83"/>
      <c r="JFQ21" s="83"/>
      <c r="JFR21" s="85"/>
      <c r="JFS21" s="85"/>
      <c r="JFT21" s="85"/>
      <c r="JFU21" s="86"/>
      <c r="JFV21" s="85"/>
      <c r="JFW21" s="83"/>
      <c r="JFX21" s="83"/>
      <c r="JFY21" s="83"/>
      <c r="JFZ21" s="84"/>
      <c r="JGA21" s="83"/>
      <c r="JGB21" s="83"/>
      <c r="JGC21" s="83"/>
      <c r="JGD21" s="83"/>
      <c r="JGE21" s="85"/>
      <c r="JGF21" s="85"/>
      <c r="JGG21" s="85"/>
      <c r="JGH21" s="86"/>
      <c r="JGI21" s="85"/>
      <c r="JGJ21" s="83"/>
      <c r="JGK21" s="83"/>
      <c r="JGL21" s="83"/>
      <c r="JGM21" s="84"/>
      <c r="JGN21" s="83"/>
      <c r="JGO21" s="83"/>
      <c r="JGP21" s="83"/>
      <c r="JGQ21" s="83"/>
      <c r="JGR21" s="85"/>
      <c r="JGS21" s="85"/>
      <c r="JGT21" s="85"/>
      <c r="JGU21" s="86"/>
      <c r="JGV21" s="85"/>
      <c r="JGW21" s="83"/>
      <c r="JGX21" s="83"/>
      <c r="JGY21" s="83"/>
      <c r="JGZ21" s="84"/>
      <c r="JHA21" s="83"/>
      <c r="JHB21" s="83"/>
      <c r="JHC21" s="83"/>
      <c r="JHD21" s="83"/>
      <c r="JHE21" s="85"/>
      <c r="JHF21" s="85"/>
      <c r="JHG21" s="85"/>
      <c r="JHH21" s="86"/>
      <c r="JHI21" s="85"/>
      <c r="JHJ21" s="83"/>
      <c r="JHK21" s="83"/>
      <c r="JHL21" s="83"/>
      <c r="JHM21" s="84"/>
      <c r="JHN21" s="83"/>
      <c r="JHO21" s="83"/>
      <c r="JHP21" s="83"/>
      <c r="JHQ21" s="83"/>
      <c r="JHR21" s="85"/>
      <c r="JHS21" s="85"/>
      <c r="JHT21" s="85"/>
      <c r="JHU21" s="86"/>
      <c r="JHV21" s="85"/>
      <c r="JHW21" s="83"/>
      <c r="JHX21" s="83"/>
      <c r="JHY21" s="83"/>
      <c r="JHZ21" s="84"/>
      <c r="JIA21" s="83"/>
      <c r="JIB21" s="83"/>
      <c r="JIC21" s="83"/>
      <c r="JID21" s="83"/>
      <c r="JIE21" s="85"/>
      <c r="JIF21" s="85"/>
      <c r="JIG21" s="85"/>
      <c r="JIH21" s="86"/>
      <c r="JII21" s="85"/>
      <c r="JIJ21" s="83"/>
      <c r="JIK21" s="83"/>
      <c r="JIL21" s="83"/>
      <c r="JIM21" s="84"/>
      <c r="JIN21" s="83"/>
      <c r="JIO21" s="83"/>
      <c r="JIP21" s="83"/>
      <c r="JIQ21" s="83"/>
      <c r="JIR21" s="85"/>
      <c r="JIS21" s="85"/>
      <c r="JIT21" s="85"/>
      <c r="JIU21" s="86"/>
      <c r="JIV21" s="85"/>
      <c r="JIW21" s="83"/>
      <c r="JIX21" s="83"/>
      <c r="JIY21" s="83"/>
      <c r="JIZ21" s="84"/>
      <c r="JJA21" s="83"/>
      <c r="JJB21" s="83"/>
      <c r="JJC21" s="83"/>
      <c r="JJD21" s="83"/>
      <c r="JJE21" s="85"/>
      <c r="JJF21" s="85"/>
      <c r="JJG21" s="85"/>
      <c r="JJH21" s="86"/>
      <c r="JJI21" s="85"/>
      <c r="JJJ21" s="83"/>
      <c r="JJK21" s="83"/>
      <c r="JJL21" s="83"/>
      <c r="JJM21" s="84"/>
      <c r="JJN21" s="83"/>
      <c r="JJO21" s="83"/>
      <c r="JJP21" s="83"/>
      <c r="JJQ21" s="83"/>
      <c r="JJR21" s="85"/>
      <c r="JJS21" s="85"/>
      <c r="JJT21" s="85"/>
      <c r="JJU21" s="86"/>
      <c r="JJV21" s="85"/>
      <c r="JJW21" s="83"/>
      <c r="JJX21" s="83"/>
      <c r="JJY21" s="83"/>
      <c r="JJZ21" s="84"/>
      <c r="JKA21" s="83"/>
      <c r="JKB21" s="83"/>
      <c r="JKC21" s="83"/>
      <c r="JKD21" s="83"/>
      <c r="JKE21" s="85"/>
      <c r="JKF21" s="85"/>
      <c r="JKG21" s="85"/>
      <c r="JKH21" s="86"/>
      <c r="JKI21" s="85"/>
      <c r="JKJ21" s="83"/>
      <c r="JKK21" s="83"/>
      <c r="JKL21" s="83"/>
      <c r="JKM21" s="84"/>
      <c r="JKN21" s="83"/>
      <c r="JKO21" s="83"/>
      <c r="JKP21" s="83"/>
      <c r="JKQ21" s="83"/>
      <c r="JKR21" s="85"/>
      <c r="JKS21" s="85"/>
      <c r="JKT21" s="85"/>
      <c r="JKU21" s="86"/>
      <c r="JKV21" s="85"/>
      <c r="JKW21" s="83"/>
      <c r="JKX21" s="83"/>
      <c r="JKY21" s="83"/>
      <c r="JKZ21" s="84"/>
      <c r="JLA21" s="83"/>
      <c r="JLB21" s="83"/>
      <c r="JLC21" s="83"/>
      <c r="JLD21" s="83"/>
      <c r="JLE21" s="85"/>
      <c r="JLF21" s="85"/>
      <c r="JLG21" s="85"/>
      <c r="JLH21" s="86"/>
      <c r="JLI21" s="85"/>
      <c r="JLJ21" s="83"/>
      <c r="JLK21" s="83"/>
      <c r="JLL21" s="83"/>
      <c r="JLM21" s="84"/>
      <c r="JLN21" s="83"/>
      <c r="JLO21" s="83"/>
      <c r="JLP21" s="83"/>
      <c r="JLQ21" s="83"/>
      <c r="JLR21" s="85"/>
      <c r="JLS21" s="85"/>
      <c r="JLT21" s="85"/>
      <c r="JLU21" s="86"/>
      <c r="JLV21" s="85"/>
      <c r="JLW21" s="83"/>
      <c r="JLX21" s="83"/>
      <c r="JLY21" s="83"/>
      <c r="JLZ21" s="84"/>
      <c r="JMA21" s="83"/>
      <c r="JMB21" s="83"/>
      <c r="JMC21" s="83"/>
      <c r="JMD21" s="83"/>
      <c r="JME21" s="85"/>
      <c r="JMF21" s="85"/>
      <c r="JMG21" s="85"/>
      <c r="JMH21" s="86"/>
      <c r="JMI21" s="85"/>
      <c r="JMJ21" s="83"/>
      <c r="JMK21" s="83"/>
      <c r="JML21" s="83"/>
      <c r="JMM21" s="84"/>
      <c r="JMN21" s="83"/>
      <c r="JMO21" s="83"/>
      <c r="JMP21" s="83"/>
      <c r="JMQ21" s="83"/>
      <c r="JMR21" s="85"/>
      <c r="JMS21" s="85"/>
      <c r="JMT21" s="85"/>
      <c r="JMU21" s="86"/>
      <c r="JMV21" s="85"/>
      <c r="JMW21" s="83"/>
      <c r="JMX21" s="83"/>
      <c r="JMY21" s="83"/>
      <c r="JMZ21" s="84"/>
      <c r="JNA21" s="83"/>
      <c r="JNB21" s="83"/>
      <c r="JNC21" s="83"/>
      <c r="JND21" s="83"/>
      <c r="JNE21" s="85"/>
      <c r="JNF21" s="85"/>
      <c r="JNG21" s="85"/>
      <c r="JNH21" s="86"/>
      <c r="JNI21" s="85"/>
      <c r="JNJ21" s="83"/>
      <c r="JNK21" s="83"/>
      <c r="JNL21" s="83"/>
      <c r="JNM21" s="84"/>
      <c r="JNN21" s="83"/>
      <c r="JNO21" s="83"/>
      <c r="JNP21" s="83"/>
      <c r="JNQ21" s="83"/>
      <c r="JNR21" s="85"/>
      <c r="JNS21" s="85"/>
      <c r="JNT21" s="85"/>
      <c r="JNU21" s="86"/>
      <c r="JNV21" s="85"/>
      <c r="JNW21" s="83"/>
      <c r="JNX21" s="83"/>
      <c r="JNY21" s="83"/>
      <c r="JNZ21" s="84"/>
      <c r="JOA21" s="83"/>
      <c r="JOB21" s="83"/>
      <c r="JOC21" s="83"/>
      <c r="JOD21" s="83"/>
      <c r="JOE21" s="85"/>
      <c r="JOF21" s="85"/>
      <c r="JOG21" s="85"/>
      <c r="JOH21" s="86"/>
      <c r="JOI21" s="85"/>
      <c r="JOJ21" s="83"/>
      <c r="JOK21" s="83"/>
      <c r="JOL21" s="83"/>
      <c r="JOM21" s="84"/>
      <c r="JON21" s="83"/>
      <c r="JOO21" s="83"/>
      <c r="JOP21" s="83"/>
      <c r="JOQ21" s="83"/>
      <c r="JOR21" s="85"/>
      <c r="JOS21" s="85"/>
      <c r="JOT21" s="85"/>
      <c r="JOU21" s="86"/>
      <c r="JOV21" s="85"/>
      <c r="JOW21" s="83"/>
      <c r="JOX21" s="83"/>
      <c r="JOY21" s="83"/>
      <c r="JOZ21" s="84"/>
      <c r="JPA21" s="83"/>
      <c r="JPB21" s="83"/>
      <c r="JPC21" s="83"/>
      <c r="JPD21" s="83"/>
      <c r="JPE21" s="85"/>
      <c r="JPF21" s="85"/>
      <c r="JPG21" s="85"/>
      <c r="JPH21" s="86"/>
      <c r="JPI21" s="85"/>
      <c r="JPJ21" s="83"/>
      <c r="JPK21" s="83"/>
      <c r="JPL21" s="83"/>
      <c r="JPM21" s="84"/>
      <c r="JPN21" s="83"/>
      <c r="JPO21" s="83"/>
      <c r="JPP21" s="83"/>
      <c r="JPQ21" s="83"/>
      <c r="JPR21" s="85"/>
      <c r="JPS21" s="85"/>
      <c r="JPT21" s="85"/>
      <c r="JPU21" s="86"/>
      <c r="JPV21" s="85"/>
      <c r="JPW21" s="83"/>
      <c r="JPX21" s="83"/>
      <c r="JPY21" s="83"/>
      <c r="JPZ21" s="84"/>
      <c r="JQA21" s="83"/>
      <c r="JQB21" s="83"/>
      <c r="JQC21" s="83"/>
      <c r="JQD21" s="83"/>
      <c r="JQE21" s="85"/>
      <c r="JQF21" s="85"/>
      <c r="JQG21" s="85"/>
      <c r="JQH21" s="86"/>
      <c r="JQI21" s="85"/>
      <c r="JQJ21" s="83"/>
      <c r="JQK21" s="83"/>
      <c r="JQL21" s="83"/>
      <c r="JQM21" s="84"/>
      <c r="JQN21" s="83"/>
      <c r="JQO21" s="83"/>
      <c r="JQP21" s="83"/>
      <c r="JQQ21" s="83"/>
      <c r="JQR21" s="85"/>
      <c r="JQS21" s="85"/>
      <c r="JQT21" s="85"/>
      <c r="JQU21" s="86"/>
      <c r="JQV21" s="85"/>
      <c r="JQW21" s="83"/>
      <c r="JQX21" s="83"/>
      <c r="JQY21" s="83"/>
      <c r="JQZ21" s="84"/>
      <c r="JRA21" s="83"/>
      <c r="JRB21" s="83"/>
      <c r="JRC21" s="83"/>
      <c r="JRD21" s="83"/>
      <c r="JRE21" s="85"/>
      <c r="JRF21" s="85"/>
      <c r="JRG21" s="85"/>
      <c r="JRH21" s="86"/>
      <c r="JRI21" s="85"/>
      <c r="JRJ21" s="83"/>
      <c r="JRK21" s="83"/>
      <c r="JRL21" s="83"/>
      <c r="JRM21" s="84"/>
      <c r="JRN21" s="83"/>
      <c r="JRO21" s="83"/>
      <c r="JRP21" s="83"/>
      <c r="JRQ21" s="83"/>
      <c r="JRR21" s="85"/>
      <c r="JRS21" s="85"/>
      <c r="JRT21" s="85"/>
      <c r="JRU21" s="86"/>
      <c r="JRV21" s="85"/>
      <c r="JRW21" s="83"/>
      <c r="JRX21" s="83"/>
      <c r="JRY21" s="83"/>
      <c r="JRZ21" s="84"/>
      <c r="JSA21" s="83"/>
      <c r="JSB21" s="83"/>
      <c r="JSC21" s="83"/>
      <c r="JSD21" s="83"/>
      <c r="JSE21" s="85"/>
      <c r="JSF21" s="85"/>
      <c r="JSG21" s="85"/>
      <c r="JSH21" s="86"/>
      <c r="JSI21" s="85"/>
      <c r="JSJ21" s="83"/>
      <c r="JSK21" s="83"/>
      <c r="JSL21" s="83"/>
      <c r="JSM21" s="84"/>
      <c r="JSN21" s="83"/>
      <c r="JSO21" s="83"/>
      <c r="JSP21" s="83"/>
      <c r="JSQ21" s="83"/>
      <c r="JSR21" s="85"/>
      <c r="JSS21" s="85"/>
      <c r="JST21" s="85"/>
      <c r="JSU21" s="86"/>
      <c r="JSV21" s="85"/>
      <c r="JSW21" s="83"/>
      <c r="JSX21" s="83"/>
      <c r="JSY21" s="83"/>
      <c r="JSZ21" s="84"/>
      <c r="JTA21" s="83"/>
      <c r="JTB21" s="83"/>
      <c r="JTC21" s="83"/>
      <c r="JTD21" s="83"/>
      <c r="JTE21" s="85"/>
      <c r="JTF21" s="85"/>
      <c r="JTG21" s="85"/>
      <c r="JTH21" s="86"/>
      <c r="JTI21" s="85"/>
      <c r="JTJ21" s="83"/>
      <c r="JTK21" s="83"/>
      <c r="JTL21" s="83"/>
      <c r="JTM21" s="84"/>
      <c r="JTN21" s="83"/>
      <c r="JTO21" s="83"/>
      <c r="JTP21" s="83"/>
      <c r="JTQ21" s="83"/>
      <c r="JTR21" s="85"/>
      <c r="JTS21" s="85"/>
      <c r="JTT21" s="85"/>
      <c r="JTU21" s="86"/>
      <c r="JTV21" s="85"/>
      <c r="JTW21" s="83"/>
      <c r="JTX21" s="83"/>
      <c r="JTY21" s="83"/>
      <c r="JTZ21" s="84"/>
      <c r="JUA21" s="83"/>
      <c r="JUB21" s="83"/>
      <c r="JUC21" s="83"/>
      <c r="JUD21" s="83"/>
      <c r="JUE21" s="85"/>
      <c r="JUF21" s="85"/>
      <c r="JUG21" s="85"/>
      <c r="JUH21" s="86"/>
      <c r="JUI21" s="85"/>
      <c r="JUJ21" s="83"/>
      <c r="JUK21" s="83"/>
      <c r="JUL21" s="83"/>
      <c r="JUM21" s="84"/>
      <c r="JUN21" s="83"/>
      <c r="JUO21" s="83"/>
      <c r="JUP21" s="83"/>
      <c r="JUQ21" s="83"/>
      <c r="JUR21" s="85"/>
      <c r="JUS21" s="85"/>
      <c r="JUT21" s="85"/>
      <c r="JUU21" s="86"/>
      <c r="JUV21" s="85"/>
      <c r="JUW21" s="83"/>
      <c r="JUX21" s="83"/>
      <c r="JUY21" s="83"/>
      <c r="JUZ21" s="84"/>
      <c r="JVA21" s="83"/>
      <c r="JVB21" s="83"/>
      <c r="JVC21" s="83"/>
      <c r="JVD21" s="83"/>
      <c r="JVE21" s="85"/>
      <c r="JVF21" s="85"/>
      <c r="JVG21" s="85"/>
      <c r="JVH21" s="86"/>
      <c r="JVI21" s="85"/>
      <c r="JVJ21" s="83"/>
      <c r="JVK21" s="83"/>
      <c r="JVL21" s="83"/>
      <c r="JVM21" s="84"/>
      <c r="JVN21" s="83"/>
      <c r="JVO21" s="83"/>
      <c r="JVP21" s="83"/>
      <c r="JVQ21" s="83"/>
      <c r="JVR21" s="85"/>
      <c r="JVS21" s="85"/>
      <c r="JVT21" s="85"/>
      <c r="JVU21" s="86"/>
      <c r="JVV21" s="85"/>
      <c r="JVW21" s="83"/>
      <c r="JVX21" s="83"/>
      <c r="JVY21" s="83"/>
      <c r="JVZ21" s="84"/>
      <c r="JWA21" s="83"/>
      <c r="JWB21" s="83"/>
      <c r="JWC21" s="83"/>
      <c r="JWD21" s="83"/>
      <c r="JWE21" s="85"/>
      <c r="JWF21" s="85"/>
      <c r="JWG21" s="85"/>
      <c r="JWH21" s="86"/>
      <c r="JWI21" s="85"/>
      <c r="JWJ21" s="83"/>
      <c r="JWK21" s="83"/>
      <c r="JWL21" s="83"/>
      <c r="JWM21" s="84"/>
      <c r="JWN21" s="83"/>
      <c r="JWO21" s="83"/>
      <c r="JWP21" s="83"/>
      <c r="JWQ21" s="83"/>
      <c r="JWR21" s="85"/>
      <c r="JWS21" s="85"/>
      <c r="JWT21" s="85"/>
      <c r="JWU21" s="86"/>
      <c r="JWV21" s="85"/>
      <c r="JWW21" s="83"/>
      <c r="JWX21" s="83"/>
      <c r="JWY21" s="83"/>
      <c r="JWZ21" s="84"/>
      <c r="JXA21" s="83"/>
      <c r="JXB21" s="83"/>
      <c r="JXC21" s="83"/>
      <c r="JXD21" s="83"/>
      <c r="JXE21" s="85"/>
      <c r="JXF21" s="85"/>
      <c r="JXG21" s="85"/>
      <c r="JXH21" s="86"/>
      <c r="JXI21" s="85"/>
      <c r="JXJ21" s="83"/>
      <c r="JXK21" s="83"/>
      <c r="JXL21" s="83"/>
      <c r="JXM21" s="84"/>
      <c r="JXN21" s="83"/>
      <c r="JXO21" s="83"/>
      <c r="JXP21" s="83"/>
      <c r="JXQ21" s="83"/>
      <c r="JXR21" s="85"/>
      <c r="JXS21" s="85"/>
      <c r="JXT21" s="85"/>
      <c r="JXU21" s="86"/>
      <c r="JXV21" s="85"/>
      <c r="JXW21" s="83"/>
      <c r="JXX21" s="83"/>
      <c r="JXY21" s="83"/>
      <c r="JXZ21" s="84"/>
      <c r="JYA21" s="83"/>
      <c r="JYB21" s="83"/>
      <c r="JYC21" s="83"/>
      <c r="JYD21" s="83"/>
      <c r="JYE21" s="85"/>
      <c r="JYF21" s="85"/>
      <c r="JYG21" s="85"/>
      <c r="JYH21" s="86"/>
      <c r="JYI21" s="85"/>
      <c r="JYJ21" s="83"/>
      <c r="JYK21" s="83"/>
      <c r="JYL21" s="83"/>
      <c r="JYM21" s="84"/>
      <c r="JYN21" s="83"/>
      <c r="JYO21" s="83"/>
      <c r="JYP21" s="83"/>
      <c r="JYQ21" s="83"/>
      <c r="JYR21" s="85"/>
      <c r="JYS21" s="85"/>
      <c r="JYT21" s="85"/>
      <c r="JYU21" s="86"/>
      <c r="JYV21" s="85"/>
      <c r="JYW21" s="83"/>
      <c r="JYX21" s="83"/>
      <c r="JYY21" s="83"/>
      <c r="JYZ21" s="84"/>
      <c r="JZA21" s="83"/>
      <c r="JZB21" s="83"/>
      <c r="JZC21" s="83"/>
      <c r="JZD21" s="83"/>
      <c r="JZE21" s="85"/>
      <c r="JZF21" s="85"/>
      <c r="JZG21" s="85"/>
      <c r="JZH21" s="86"/>
      <c r="JZI21" s="85"/>
      <c r="JZJ21" s="83"/>
      <c r="JZK21" s="83"/>
      <c r="JZL21" s="83"/>
      <c r="JZM21" s="84"/>
      <c r="JZN21" s="83"/>
      <c r="JZO21" s="83"/>
      <c r="JZP21" s="83"/>
      <c r="JZQ21" s="83"/>
      <c r="JZR21" s="85"/>
      <c r="JZS21" s="85"/>
      <c r="JZT21" s="85"/>
      <c r="JZU21" s="86"/>
      <c r="JZV21" s="85"/>
      <c r="JZW21" s="83"/>
      <c r="JZX21" s="83"/>
      <c r="JZY21" s="83"/>
      <c r="JZZ21" s="84"/>
      <c r="KAA21" s="83"/>
      <c r="KAB21" s="83"/>
      <c r="KAC21" s="83"/>
      <c r="KAD21" s="83"/>
      <c r="KAE21" s="85"/>
      <c r="KAF21" s="85"/>
      <c r="KAG21" s="85"/>
      <c r="KAH21" s="86"/>
      <c r="KAI21" s="85"/>
      <c r="KAJ21" s="83"/>
      <c r="KAK21" s="83"/>
      <c r="KAL21" s="83"/>
      <c r="KAM21" s="84"/>
      <c r="KAN21" s="83"/>
      <c r="KAO21" s="83"/>
      <c r="KAP21" s="83"/>
      <c r="KAQ21" s="83"/>
      <c r="KAR21" s="85"/>
      <c r="KAS21" s="85"/>
      <c r="KAT21" s="85"/>
      <c r="KAU21" s="86"/>
      <c r="KAV21" s="85"/>
      <c r="KAW21" s="83"/>
      <c r="KAX21" s="83"/>
      <c r="KAY21" s="83"/>
      <c r="KAZ21" s="84"/>
      <c r="KBA21" s="83"/>
      <c r="KBB21" s="83"/>
      <c r="KBC21" s="83"/>
      <c r="KBD21" s="83"/>
      <c r="KBE21" s="85"/>
      <c r="KBF21" s="85"/>
      <c r="KBG21" s="85"/>
      <c r="KBH21" s="86"/>
      <c r="KBI21" s="85"/>
      <c r="KBJ21" s="83"/>
      <c r="KBK21" s="83"/>
      <c r="KBL21" s="83"/>
      <c r="KBM21" s="84"/>
      <c r="KBN21" s="83"/>
      <c r="KBO21" s="83"/>
      <c r="KBP21" s="83"/>
      <c r="KBQ21" s="83"/>
      <c r="KBR21" s="85"/>
      <c r="KBS21" s="85"/>
      <c r="KBT21" s="85"/>
      <c r="KBU21" s="86"/>
      <c r="KBV21" s="85"/>
      <c r="KBW21" s="83"/>
      <c r="KBX21" s="83"/>
      <c r="KBY21" s="83"/>
      <c r="KBZ21" s="84"/>
      <c r="KCA21" s="83"/>
      <c r="KCB21" s="83"/>
      <c r="KCC21" s="83"/>
      <c r="KCD21" s="83"/>
      <c r="KCE21" s="85"/>
      <c r="KCF21" s="85"/>
      <c r="KCG21" s="85"/>
      <c r="KCH21" s="86"/>
      <c r="KCI21" s="85"/>
      <c r="KCJ21" s="83"/>
      <c r="KCK21" s="83"/>
      <c r="KCL21" s="83"/>
      <c r="KCM21" s="84"/>
      <c r="KCN21" s="83"/>
      <c r="KCO21" s="83"/>
      <c r="KCP21" s="83"/>
      <c r="KCQ21" s="83"/>
      <c r="KCR21" s="85"/>
      <c r="KCS21" s="85"/>
      <c r="KCT21" s="85"/>
      <c r="KCU21" s="86"/>
      <c r="KCV21" s="85"/>
      <c r="KCW21" s="83"/>
      <c r="KCX21" s="83"/>
      <c r="KCY21" s="83"/>
      <c r="KCZ21" s="84"/>
      <c r="KDA21" s="83"/>
      <c r="KDB21" s="83"/>
      <c r="KDC21" s="83"/>
      <c r="KDD21" s="83"/>
      <c r="KDE21" s="85"/>
      <c r="KDF21" s="85"/>
      <c r="KDG21" s="85"/>
      <c r="KDH21" s="86"/>
      <c r="KDI21" s="85"/>
      <c r="KDJ21" s="83"/>
      <c r="KDK21" s="83"/>
      <c r="KDL21" s="83"/>
      <c r="KDM21" s="84"/>
      <c r="KDN21" s="83"/>
      <c r="KDO21" s="83"/>
      <c r="KDP21" s="83"/>
      <c r="KDQ21" s="83"/>
      <c r="KDR21" s="85"/>
      <c r="KDS21" s="85"/>
      <c r="KDT21" s="85"/>
      <c r="KDU21" s="86"/>
      <c r="KDV21" s="85"/>
      <c r="KDW21" s="83"/>
      <c r="KDX21" s="83"/>
      <c r="KDY21" s="83"/>
      <c r="KDZ21" s="84"/>
      <c r="KEA21" s="83"/>
      <c r="KEB21" s="83"/>
      <c r="KEC21" s="83"/>
      <c r="KED21" s="83"/>
      <c r="KEE21" s="85"/>
      <c r="KEF21" s="85"/>
      <c r="KEG21" s="85"/>
      <c r="KEH21" s="86"/>
      <c r="KEI21" s="85"/>
      <c r="KEJ21" s="83"/>
      <c r="KEK21" s="83"/>
      <c r="KEL21" s="83"/>
      <c r="KEM21" s="84"/>
      <c r="KEN21" s="83"/>
      <c r="KEO21" s="83"/>
      <c r="KEP21" s="83"/>
      <c r="KEQ21" s="83"/>
      <c r="KER21" s="85"/>
      <c r="KES21" s="85"/>
      <c r="KET21" s="85"/>
      <c r="KEU21" s="86"/>
      <c r="KEV21" s="85"/>
      <c r="KEW21" s="83"/>
      <c r="KEX21" s="83"/>
      <c r="KEY21" s="83"/>
      <c r="KEZ21" s="84"/>
      <c r="KFA21" s="83"/>
      <c r="KFB21" s="83"/>
      <c r="KFC21" s="83"/>
      <c r="KFD21" s="83"/>
      <c r="KFE21" s="85"/>
      <c r="KFF21" s="85"/>
      <c r="KFG21" s="85"/>
      <c r="KFH21" s="86"/>
      <c r="KFI21" s="85"/>
      <c r="KFJ21" s="83"/>
      <c r="KFK21" s="83"/>
      <c r="KFL21" s="83"/>
      <c r="KFM21" s="84"/>
      <c r="KFN21" s="83"/>
      <c r="KFO21" s="83"/>
      <c r="KFP21" s="83"/>
      <c r="KFQ21" s="83"/>
      <c r="KFR21" s="85"/>
      <c r="KFS21" s="85"/>
      <c r="KFT21" s="85"/>
      <c r="KFU21" s="86"/>
      <c r="KFV21" s="85"/>
      <c r="KFW21" s="83"/>
      <c r="KFX21" s="83"/>
      <c r="KFY21" s="83"/>
      <c r="KFZ21" s="84"/>
      <c r="KGA21" s="83"/>
      <c r="KGB21" s="83"/>
      <c r="KGC21" s="83"/>
      <c r="KGD21" s="83"/>
      <c r="KGE21" s="85"/>
      <c r="KGF21" s="85"/>
      <c r="KGG21" s="85"/>
      <c r="KGH21" s="86"/>
      <c r="KGI21" s="85"/>
      <c r="KGJ21" s="83"/>
      <c r="KGK21" s="83"/>
      <c r="KGL21" s="83"/>
      <c r="KGM21" s="84"/>
      <c r="KGN21" s="83"/>
      <c r="KGO21" s="83"/>
      <c r="KGP21" s="83"/>
      <c r="KGQ21" s="83"/>
      <c r="KGR21" s="85"/>
      <c r="KGS21" s="85"/>
      <c r="KGT21" s="85"/>
      <c r="KGU21" s="86"/>
      <c r="KGV21" s="85"/>
      <c r="KGW21" s="83"/>
      <c r="KGX21" s="83"/>
      <c r="KGY21" s="83"/>
      <c r="KGZ21" s="84"/>
      <c r="KHA21" s="83"/>
      <c r="KHB21" s="83"/>
      <c r="KHC21" s="83"/>
      <c r="KHD21" s="83"/>
      <c r="KHE21" s="85"/>
      <c r="KHF21" s="85"/>
      <c r="KHG21" s="85"/>
      <c r="KHH21" s="86"/>
      <c r="KHI21" s="85"/>
      <c r="KHJ21" s="83"/>
      <c r="KHK21" s="83"/>
      <c r="KHL21" s="83"/>
      <c r="KHM21" s="84"/>
      <c r="KHN21" s="83"/>
      <c r="KHO21" s="83"/>
      <c r="KHP21" s="83"/>
      <c r="KHQ21" s="83"/>
      <c r="KHR21" s="85"/>
      <c r="KHS21" s="85"/>
      <c r="KHT21" s="85"/>
      <c r="KHU21" s="86"/>
      <c r="KHV21" s="85"/>
      <c r="KHW21" s="83"/>
      <c r="KHX21" s="83"/>
      <c r="KHY21" s="83"/>
      <c r="KHZ21" s="84"/>
      <c r="KIA21" s="83"/>
      <c r="KIB21" s="83"/>
      <c r="KIC21" s="83"/>
      <c r="KID21" s="83"/>
      <c r="KIE21" s="85"/>
      <c r="KIF21" s="85"/>
      <c r="KIG21" s="85"/>
      <c r="KIH21" s="86"/>
      <c r="KII21" s="85"/>
      <c r="KIJ21" s="83"/>
      <c r="KIK21" s="83"/>
      <c r="KIL21" s="83"/>
      <c r="KIM21" s="84"/>
      <c r="KIN21" s="83"/>
      <c r="KIO21" s="83"/>
      <c r="KIP21" s="83"/>
      <c r="KIQ21" s="83"/>
      <c r="KIR21" s="85"/>
      <c r="KIS21" s="85"/>
      <c r="KIT21" s="85"/>
      <c r="KIU21" s="86"/>
      <c r="KIV21" s="85"/>
      <c r="KIW21" s="83"/>
      <c r="KIX21" s="83"/>
      <c r="KIY21" s="83"/>
      <c r="KIZ21" s="84"/>
      <c r="KJA21" s="83"/>
      <c r="KJB21" s="83"/>
      <c r="KJC21" s="83"/>
      <c r="KJD21" s="83"/>
      <c r="KJE21" s="85"/>
      <c r="KJF21" s="85"/>
      <c r="KJG21" s="85"/>
      <c r="KJH21" s="86"/>
      <c r="KJI21" s="85"/>
      <c r="KJJ21" s="83"/>
      <c r="KJK21" s="83"/>
      <c r="KJL21" s="83"/>
      <c r="KJM21" s="84"/>
      <c r="KJN21" s="83"/>
      <c r="KJO21" s="83"/>
      <c r="KJP21" s="83"/>
      <c r="KJQ21" s="83"/>
      <c r="KJR21" s="85"/>
      <c r="KJS21" s="85"/>
      <c r="KJT21" s="85"/>
      <c r="KJU21" s="86"/>
      <c r="KJV21" s="85"/>
      <c r="KJW21" s="83"/>
      <c r="KJX21" s="83"/>
      <c r="KJY21" s="83"/>
      <c r="KJZ21" s="84"/>
      <c r="KKA21" s="83"/>
      <c r="KKB21" s="83"/>
      <c r="KKC21" s="83"/>
      <c r="KKD21" s="83"/>
      <c r="KKE21" s="85"/>
      <c r="KKF21" s="85"/>
      <c r="KKG21" s="85"/>
      <c r="KKH21" s="86"/>
      <c r="KKI21" s="85"/>
      <c r="KKJ21" s="83"/>
      <c r="KKK21" s="83"/>
      <c r="KKL21" s="83"/>
      <c r="KKM21" s="84"/>
      <c r="KKN21" s="83"/>
      <c r="KKO21" s="83"/>
      <c r="KKP21" s="83"/>
      <c r="KKQ21" s="83"/>
      <c r="KKR21" s="85"/>
      <c r="KKS21" s="85"/>
      <c r="KKT21" s="85"/>
      <c r="KKU21" s="86"/>
      <c r="KKV21" s="85"/>
      <c r="KKW21" s="83"/>
      <c r="KKX21" s="83"/>
      <c r="KKY21" s="83"/>
      <c r="KKZ21" s="84"/>
      <c r="KLA21" s="83"/>
      <c r="KLB21" s="83"/>
      <c r="KLC21" s="83"/>
      <c r="KLD21" s="83"/>
      <c r="KLE21" s="85"/>
      <c r="KLF21" s="85"/>
      <c r="KLG21" s="85"/>
      <c r="KLH21" s="86"/>
      <c r="KLI21" s="85"/>
      <c r="KLJ21" s="83"/>
      <c r="KLK21" s="83"/>
      <c r="KLL21" s="83"/>
      <c r="KLM21" s="84"/>
      <c r="KLN21" s="83"/>
      <c r="KLO21" s="83"/>
      <c r="KLP21" s="83"/>
      <c r="KLQ21" s="83"/>
      <c r="KLR21" s="85"/>
      <c r="KLS21" s="85"/>
      <c r="KLT21" s="85"/>
      <c r="KLU21" s="86"/>
      <c r="KLV21" s="85"/>
      <c r="KLW21" s="83"/>
      <c r="KLX21" s="83"/>
      <c r="KLY21" s="83"/>
      <c r="KLZ21" s="84"/>
      <c r="KMA21" s="83"/>
      <c r="KMB21" s="83"/>
      <c r="KMC21" s="83"/>
      <c r="KMD21" s="83"/>
      <c r="KME21" s="85"/>
      <c r="KMF21" s="85"/>
      <c r="KMG21" s="85"/>
      <c r="KMH21" s="86"/>
      <c r="KMI21" s="85"/>
      <c r="KMJ21" s="83"/>
      <c r="KMK21" s="83"/>
      <c r="KML21" s="83"/>
      <c r="KMM21" s="84"/>
      <c r="KMN21" s="83"/>
      <c r="KMO21" s="83"/>
      <c r="KMP21" s="83"/>
      <c r="KMQ21" s="83"/>
      <c r="KMR21" s="85"/>
      <c r="KMS21" s="85"/>
      <c r="KMT21" s="85"/>
      <c r="KMU21" s="86"/>
      <c r="KMV21" s="85"/>
      <c r="KMW21" s="83"/>
      <c r="KMX21" s="83"/>
      <c r="KMY21" s="83"/>
      <c r="KMZ21" s="84"/>
      <c r="KNA21" s="83"/>
      <c r="KNB21" s="83"/>
      <c r="KNC21" s="83"/>
      <c r="KND21" s="83"/>
      <c r="KNE21" s="85"/>
      <c r="KNF21" s="85"/>
      <c r="KNG21" s="85"/>
      <c r="KNH21" s="86"/>
      <c r="KNI21" s="85"/>
      <c r="KNJ21" s="83"/>
      <c r="KNK21" s="83"/>
      <c r="KNL21" s="83"/>
      <c r="KNM21" s="84"/>
      <c r="KNN21" s="83"/>
      <c r="KNO21" s="83"/>
      <c r="KNP21" s="83"/>
      <c r="KNQ21" s="83"/>
      <c r="KNR21" s="85"/>
      <c r="KNS21" s="85"/>
      <c r="KNT21" s="85"/>
      <c r="KNU21" s="86"/>
      <c r="KNV21" s="85"/>
      <c r="KNW21" s="83"/>
      <c r="KNX21" s="83"/>
      <c r="KNY21" s="83"/>
      <c r="KNZ21" s="84"/>
      <c r="KOA21" s="83"/>
      <c r="KOB21" s="83"/>
      <c r="KOC21" s="83"/>
      <c r="KOD21" s="83"/>
      <c r="KOE21" s="85"/>
      <c r="KOF21" s="85"/>
      <c r="KOG21" s="85"/>
      <c r="KOH21" s="86"/>
      <c r="KOI21" s="85"/>
      <c r="KOJ21" s="83"/>
      <c r="KOK21" s="83"/>
      <c r="KOL21" s="83"/>
      <c r="KOM21" s="84"/>
      <c r="KON21" s="83"/>
      <c r="KOO21" s="83"/>
      <c r="KOP21" s="83"/>
      <c r="KOQ21" s="83"/>
      <c r="KOR21" s="85"/>
      <c r="KOS21" s="85"/>
      <c r="KOT21" s="85"/>
      <c r="KOU21" s="86"/>
      <c r="KOV21" s="85"/>
      <c r="KOW21" s="83"/>
      <c r="KOX21" s="83"/>
      <c r="KOY21" s="83"/>
      <c r="KOZ21" s="84"/>
      <c r="KPA21" s="83"/>
      <c r="KPB21" s="83"/>
      <c r="KPC21" s="83"/>
      <c r="KPD21" s="83"/>
      <c r="KPE21" s="85"/>
      <c r="KPF21" s="85"/>
      <c r="KPG21" s="85"/>
      <c r="KPH21" s="86"/>
      <c r="KPI21" s="85"/>
      <c r="KPJ21" s="83"/>
      <c r="KPK21" s="83"/>
      <c r="KPL21" s="83"/>
      <c r="KPM21" s="84"/>
      <c r="KPN21" s="83"/>
      <c r="KPO21" s="83"/>
      <c r="KPP21" s="83"/>
      <c r="KPQ21" s="83"/>
      <c r="KPR21" s="85"/>
      <c r="KPS21" s="85"/>
      <c r="KPT21" s="85"/>
      <c r="KPU21" s="86"/>
      <c r="KPV21" s="85"/>
      <c r="KPW21" s="83"/>
      <c r="KPX21" s="83"/>
      <c r="KPY21" s="83"/>
      <c r="KPZ21" s="84"/>
      <c r="KQA21" s="83"/>
      <c r="KQB21" s="83"/>
      <c r="KQC21" s="83"/>
      <c r="KQD21" s="83"/>
      <c r="KQE21" s="85"/>
      <c r="KQF21" s="85"/>
      <c r="KQG21" s="85"/>
      <c r="KQH21" s="86"/>
      <c r="KQI21" s="85"/>
      <c r="KQJ21" s="83"/>
      <c r="KQK21" s="83"/>
      <c r="KQL21" s="83"/>
      <c r="KQM21" s="84"/>
      <c r="KQN21" s="83"/>
      <c r="KQO21" s="83"/>
      <c r="KQP21" s="83"/>
      <c r="KQQ21" s="83"/>
      <c r="KQR21" s="85"/>
      <c r="KQS21" s="85"/>
      <c r="KQT21" s="85"/>
      <c r="KQU21" s="86"/>
      <c r="KQV21" s="85"/>
      <c r="KQW21" s="83"/>
      <c r="KQX21" s="83"/>
      <c r="KQY21" s="83"/>
      <c r="KQZ21" s="84"/>
      <c r="KRA21" s="83"/>
      <c r="KRB21" s="83"/>
      <c r="KRC21" s="83"/>
      <c r="KRD21" s="83"/>
      <c r="KRE21" s="85"/>
      <c r="KRF21" s="85"/>
      <c r="KRG21" s="85"/>
      <c r="KRH21" s="86"/>
      <c r="KRI21" s="85"/>
      <c r="KRJ21" s="83"/>
      <c r="KRK21" s="83"/>
      <c r="KRL21" s="83"/>
      <c r="KRM21" s="84"/>
      <c r="KRN21" s="83"/>
      <c r="KRO21" s="83"/>
      <c r="KRP21" s="83"/>
      <c r="KRQ21" s="83"/>
      <c r="KRR21" s="85"/>
      <c r="KRS21" s="85"/>
      <c r="KRT21" s="85"/>
      <c r="KRU21" s="86"/>
      <c r="KRV21" s="85"/>
      <c r="KRW21" s="83"/>
      <c r="KRX21" s="83"/>
      <c r="KRY21" s="83"/>
      <c r="KRZ21" s="84"/>
      <c r="KSA21" s="83"/>
      <c r="KSB21" s="83"/>
      <c r="KSC21" s="83"/>
      <c r="KSD21" s="83"/>
      <c r="KSE21" s="85"/>
      <c r="KSF21" s="85"/>
      <c r="KSG21" s="85"/>
      <c r="KSH21" s="86"/>
      <c r="KSI21" s="85"/>
      <c r="KSJ21" s="83"/>
      <c r="KSK21" s="83"/>
      <c r="KSL21" s="83"/>
      <c r="KSM21" s="84"/>
      <c r="KSN21" s="83"/>
      <c r="KSO21" s="83"/>
      <c r="KSP21" s="83"/>
      <c r="KSQ21" s="83"/>
      <c r="KSR21" s="85"/>
      <c r="KSS21" s="85"/>
      <c r="KST21" s="85"/>
      <c r="KSU21" s="86"/>
      <c r="KSV21" s="85"/>
      <c r="KSW21" s="83"/>
      <c r="KSX21" s="83"/>
      <c r="KSY21" s="83"/>
      <c r="KSZ21" s="84"/>
      <c r="KTA21" s="83"/>
      <c r="KTB21" s="83"/>
      <c r="KTC21" s="83"/>
      <c r="KTD21" s="83"/>
      <c r="KTE21" s="85"/>
      <c r="KTF21" s="85"/>
      <c r="KTG21" s="85"/>
      <c r="KTH21" s="86"/>
      <c r="KTI21" s="85"/>
      <c r="KTJ21" s="83"/>
      <c r="KTK21" s="83"/>
      <c r="KTL21" s="83"/>
      <c r="KTM21" s="84"/>
      <c r="KTN21" s="83"/>
      <c r="KTO21" s="83"/>
      <c r="KTP21" s="83"/>
      <c r="KTQ21" s="83"/>
      <c r="KTR21" s="85"/>
      <c r="KTS21" s="85"/>
      <c r="KTT21" s="85"/>
      <c r="KTU21" s="86"/>
      <c r="KTV21" s="85"/>
      <c r="KTW21" s="83"/>
      <c r="KTX21" s="83"/>
      <c r="KTY21" s="83"/>
      <c r="KTZ21" s="84"/>
      <c r="KUA21" s="83"/>
      <c r="KUB21" s="83"/>
      <c r="KUC21" s="83"/>
      <c r="KUD21" s="83"/>
      <c r="KUE21" s="85"/>
      <c r="KUF21" s="85"/>
      <c r="KUG21" s="85"/>
      <c r="KUH21" s="86"/>
      <c r="KUI21" s="85"/>
      <c r="KUJ21" s="83"/>
      <c r="KUK21" s="83"/>
      <c r="KUL21" s="83"/>
      <c r="KUM21" s="84"/>
      <c r="KUN21" s="83"/>
      <c r="KUO21" s="83"/>
      <c r="KUP21" s="83"/>
      <c r="KUQ21" s="83"/>
      <c r="KUR21" s="85"/>
      <c r="KUS21" s="85"/>
      <c r="KUT21" s="85"/>
      <c r="KUU21" s="86"/>
      <c r="KUV21" s="85"/>
      <c r="KUW21" s="83"/>
      <c r="KUX21" s="83"/>
      <c r="KUY21" s="83"/>
      <c r="KUZ21" s="84"/>
      <c r="KVA21" s="83"/>
      <c r="KVB21" s="83"/>
      <c r="KVC21" s="83"/>
      <c r="KVD21" s="83"/>
      <c r="KVE21" s="85"/>
      <c r="KVF21" s="85"/>
      <c r="KVG21" s="85"/>
      <c r="KVH21" s="86"/>
      <c r="KVI21" s="85"/>
      <c r="KVJ21" s="83"/>
      <c r="KVK21" s="83"/>
      <c r="KVL21" s="83"/>
      <c r="KVM21" s="84"/>
      <c r="KVN21" s="83"/>
      <c r="KVO21" s="83"/>
      <c r="KVP21" s="83"/>
      <c r="KVQ21" s="83"/>
      <c r="KVR21" s="85"/>
      <c r="KVS21" s="85"/>
      <c r="KVT21" s="85"/>
      <c r="KVU21" s="86"/>
      <c r="KVV21" s="85"/>
      <c r="KVW21" s="83"/>
      <c r="KVX21" s="83"/>
      <c r="KVY21" s="83"/>
      <c r="KVZ21" s="84"/>
      <c r="KWA21" s="83"/>
      <c r="KWB21" s="83"/>
      <c r="KWC21" s="83"/>
      <c r="KWD21" s="83"/>
      <c r="KWE21" s="85"/>
      <c r="KWF21" s="85"/>
      <c r="KWG21" s="85"/>
      <c r="KWH21" s="86"/>
      <c r="KWI21" s="85"/>
      <c r="KWJ21" s="83"/>
      <c r="KWK21" s="83"/>
      <c r="KWL21" s="83"/>
      <c r="KWM21" s="84"/>
      <c r="KWN21" s="83"/>
      <c r="KWO21" s="83"/>
      <c r="KWP21" s="83"/>
      <c r="KWQ21" s="83"/>
      <c r="KWR21" s="85"/>
      <c r="KWS21" s="85"/>
      <c r="KWT21" s="85"/>
      <c r="KWU21" s="86"/>
      <c r="KWV21" s="85"/>
      <c r="KWW21" s="83"/>
      <c r="KWX21" s="83"/>
      <c r="KWY21" s="83"/>
      <c r="KWZ21" s="84"/>
      <c r="KXA21" s="83"/>
      <c r="KXB21" s="83"/>
      <c r="KXC21" s="83"/>
      <c r="KXD21" s="83"/>
      <c r="KXE21" s="85"/>
      <c r="KXF21" s="85"/>
      <c r="KXG21" s="85"/>
      <c r="KXH21" s="86"/>
      <c r="KXI21" s="85"/>
      <c r="KXJ21" s="83"/>
      <c r="KXK21" s="83"/>
      <c r="KXL21" s="83"/>
      <c r="KXM21" s="84"/>
      <c r="KXN21" s="83"/>
      <c r="KXO21" s="83"/>
      <c r="KXP21" s="83"/>
      <c r="KXQ21" s="83"/>
      <c r="KXR21" s="85"/>
      <c r="KXS21" s="85"/>
      <c r="KXT21" s="85"/>
      <c r="KXU21" s="86"/>
      <c r="KXV21" s="85"/>
      <c r="KXW21" s="83"/>
      <c r="KXX21" s="83"/>
      <c r="KXY21" s="83"/>
      <c r="KXZ21" s="84"/>
      <c r="KYA21" s="83"/>
      <c r="KYB21" s="83"/>
      <c r="KYC21" s="83"/>
      <c r="KYD21" s="83"/>
      <c r="KYE21" s="85"/>
      <c r="KYF21" s="85"/>
      <c r="KYG21" s="85"/>
      <c r="KYH21" s="86"/>
      <c r="KYI21" s="85"/>
      <c r="KYJ21" s="83"/>
      <c r="KYK21" s="83"/>
      <c r="KYL21" s="83"/>
      <c r="KYM21" s="84"/>
      <c r="KYN21" s="83"/>
      <c r="KYO21" s="83"/>
      <c r="KYP21" s="83"/>
      <c r="KYQ21" s="83"/>
      <c r="KYR21" s="85"/>
      <c r="KYS21" s="85"/>
      <c r="KYT21" s="85"/>
      <c r="KYU21" s="86"/>
      <c r="KYV21" s="85"/>
      <c r="KYW21" s="83"/>
      <c r="KYX21" s="83"/>
      <c r="KYY21" s="83"/>
      <c r="KYZ21" s="84"/>
      <c r="KZA21" s="83"/>
      <c r="KZB21" s="83"/>
      <c r="KZC21" s="83"/>
      <c r="KZD21" s="83"/>
      <c r="KZE21" s="85"/>
      <c r="KZF21" s="85"/>
      <c r="KZG21" s="85"/>
      <c r="KZH21" s="86"/>
      <c r="KZI21" s="85"/>
      <c r="KZJ21" s="83"/>
      <c r="KZK21" s="83"/>
      <c r="KZL21" s="83"/>
      <c r="KZM21" s="84"/>
      <c r="KZN21" s="83"/>
      <c r="KZO21" s="83"/>
      <c r="KZP21" s="83"/>
      <c r="KZQ21" s="83"/>
      <c r="KZR21" s="85"/>
      <c r="KZS21" s="85"/>
      <c r="KZT21" s="85"/>
      <c r="KZU21" s="86"/>
      <c r="KZV21" s="85"/>
      <c r="KZW21" s="83"/>
      <c r="KZX21" s="83"/>
      <c r="KZY21" s="83"/>
      <c r="KZZ21" s="84"/>
      <c r="LAA21" s="83"/>
      <c r="LAB21" s="83"/>
      <c r="LAC21" s="83"/>
      <c r="LAD21" s="83"/>
      <c r="LAE21" s="85"/>
      <c r="LAF21" s="85"/>
      <c r="LAG21" s="85"/>
      <c r="LAH21" s="86"/>
      <c r="LAI21" s="85"/>
      <c r="LAJ21" s="83"/>
      <c r="LAK21" s="83"/>
      <c r="LAL21" s="83"/>
      <c r="LAM21" s="84"/>
      <c r="LAN21" s="83"/>
      <c r="LAO21" s="83"/>
      <c r="LAP21" s="83"/>
      <c r="LAQ21" s="83"/>
      <c r="LAR21" s="85"/>
      <c r="LAS21" s="85"/>
      <c r="LAT21" s="85"/>
      <c r="LAU21" s="86"/>
      <c r="LAV21" s="85"/>
      <c r="LAW21" s="83"/>
      <c r="LAX21" s="83"/>
      <c r="LAY21" s="83"/>
      <c r="LAZ21" s="84"/>
      <c r="LBA21" s="83"/>
      <c r="LBB21" s="83"/>
      <c r="LBC21" s="83"/>
      <c r="LBD21" s="83"/>
      <c r="LBE21" s="85"/>
      <c r="LBF21" s="85"/>
      <c r="LBG21" s="85"/>
      <c r="LBH21" s="86"/>
      <c r="LBI21" s="85"/>
      <c r="LBJ21" s="83"/>
      <c r="LBK21" s="83"/>
      <c r="LBL21" s="83"/>
      <c r="LBM21" s="84"/>
      <c r="LBN21" s="83"/>
      <c r="LBO21" s="83"/>
      <c r="LBP21" s="83"/>
      <c r="LBQ21" s="83"/>
      <c r="LBR21" s="85"/>
      <c r="LBS21" s="85"/>
      <c r="LBT21" s="85"/>
      <c r="LBU21" s="86"/>
      <c r="LBV21" s="85"/>
      <c r="LBW21" s="83"/>
      <c r="LBX21" s="83"/>
      <c r="LBY21" s="83"/>
      <c r="LBZ21" s="84"/>
      <c r="LCA21" s="83"/>
      <c r="LCB21" s="83"/>
      <c r="LCC21" s="83"/>
      <c r="LCD21" s="83"/>
      <c r="LCE21" s="85"/>
      <c r="LCF21" s="85"/>
      <c r="LCG21" s="85"/>
      <c r="LCH21" s="86"/>
      <c r="LCI21" s="85"/>
      <c r="LCJ21" s="83"/>
      <c r="LCK21" s="83"/>
      <c r="LCL21" s="83"/>
      <c r="LCM21" s="84"/>
      <c r="LCN21" s="83"/>
      <c r="LCO21" s="83"/>
      <c r="LCP21" s="83"/>
      <c r="LCQ21" s="83"/>
      <c r="LCR21" s="85"/>
      <c r="LCS21" s="85"/>
      <c r="LCT21" s="85"/>
      <c r="LCU21" s="86"/>
      <c r="LCV21" s="85"/>
      <c r="LCW21" s="83"/>
      <c r="LCX21" s="83"/>
      <c r="LCY21" s="83"/>
      <c r="LCZ21" s="84"/>
      <c r="LDA21" s="83"/>
      <c r="LDB21" s="83"/>
      <c r="LDC21" s="83"/>
      <c r="LDD21" s="83"/>
      <c r="LDE21" s="85"/>
      <c r="LDF21" s="85"/>
      <c r="LDG21" s="85"/>
      <c r="LDH21" s="86"/>
      <c r="LDI21" s="85"/>
      <c r="LDJ21" s="83"/>
      <c r="LDK21" s="83"/>
      <c r="LDL21" s="83"/>
      <c r="LDM21" s="84"/>
      <c r="LDN21" s="83"/>
      <c r="LDO21" s="83"/>
      <c r="LDP21" s="83"/>
      <c r="LDQ21" s="83"/>
      <c r="LDR21" s="85"/>
      <c r="LDS21" s="85"/>
      <c r="LDT21" s="85"/>
      <c r="LDU21" s="86"/>
      <c r="LDV21" s="85"/>
      <c r="LDW21" s="83"/>
      <c r="LDX21" s="83"/>
      <c r="LDY21" s="83"/>
      <c r="LDZ21" s="84"/>
      <c r="LEA21" s="83"/>
      <c r="LEB21" s="83"/>
      <c r="LEC21" s="83"/>
      <c r="LED21" s="83"/>
      <c r="LEE21" s="85"/>
      <c r="LEF21" s="85"/>
      <c r="LEG21" s="85"/>
      <c r="LEH21" s="86"/>
      <c r="LEI21" s="85"/>
      <c r="LEJ21" s="83"/>
      <c r="LEK21" s="83"/>
      <c r="LEL21" s="83"/>
      <c r="LEM21" s="84"/>
      <c r="LEN21" s="83"/>
      <c r="LEO21" s="83"/>
      <c r="LEP21" s="83"/>
      <c r="LEQ21" s="83"/>
      <c r="LER21" s="85"/>
      <c r="LES21" s="85"/>
      <c r="LET21" s="85"/>
      <c r="LEU21" s="86"/>
      <c r="LEV21" s="85"/>
      <c r="LEW21" s="83"/>
      <c r="LEX21" s="83"/>
      <c r="LEY21" s="83"/>
      <c r="LEZ21" s="84"/>
      <c r="LFA21" s="83"/>
      <c r="LFB21" s="83"/>
      <c r="LFC21" s="83"/>
      <c r="LFD21" s="83"/>
      <c r="LFE21" s="85"/>
      <c r="LFF21" s="85"/>
      <c r="LFG21" s="85"/>
      <c r="LFH21" s="86"/>
      <c r="LFI21" s="85"/>
      <c r="LFJ21" s="83"/>
      <c r="LFK21" s="83"/>
      <c r="LFL21" s="83"/>
      <c r="LFM21" s="84"/>
      <c r="LFN21" s="83"/>
      <c r="LFO21" s="83"/>
      <c r="LFP21" s="83"/>
      <c r="LFQ21" s="83"/>
      <c r="LFR21" s="85"/>
      <c r="LFS21" s="85"/>
      <c r="LFT21" s="85"/>
      <c r="LFU21" s="86"/>
      <c r="LFV21" s="85"/>
      <c r="LFW21" s="83"/>
      <c r="LFX21" s="83"/>
      <c r="LFY21" s="83"/>
      <c r="LFZ21" s="84"/>
      <c r="LGA21" s="83"/>
      <c r="LGB21" s="83"/>
      <c r="LGC21" s="83"/>
      <c r="LGD21" s="83"/>
      <c r="LGE21" s="85"/>
      <c r="LGF21" s="85"/>
      <c r="LGG21" s="85"/>
      <c r="LGH21" s="86"/>
      <c r="LGI21" s="85"/>
      <c r="LGJ21" s="83"/>
      <c r="LGK21" s="83"/>
      <c r="LGL21" s="83"/>
      <c r="LGM21" s="84"/>
      <c r="LGN21" s="83"/>
      <c r="LGO21" s="83"/>
      <c r="LGP21" s="83"/>
      <c r="LGQ21" s="83"/>
      <c r="LGR21" s="85"/>
      <c r="LGS21" s="85"/>
      <c r="LGT21" s="85"/>
      <c r="LGU21" s="86"/>
      <c r="LGV21" s="85"/>
      <c r="LGW21" s="83"/>
      <c r="LGX21" s="83"/>
      <c r="LGY21" s="83"/>
      <c r="LGZ21" s="84"/>
      <c r="LHA21" s="83"/>
      <c r="LHB21" s="83"/>
      <c r="LHC21" s="83"/>
      <c r="LHD21" s="83"/>
      <c r="LHE21" s="85"/>
      <c r="LHF21" s="85"/>
      <c r="LHG21" s="85"/>
      <c r="LHH21" s="86"/>
      <c r="LHI21" s="85"/>
      <c r="LHJ21" s="83"/>
      <c r="LHK21" s="83"/>
      <c r="LHL21" s="83"/>
      <c r="LHM21" s="84"/>
      <c r="LHN21" s="83"/>
      <c r="LHO21" s="83"/>
      <c r="LHP21" s="83"/>
      <c r="LHQ21" s="83"/>
      <c r="LHR21" s="85"/>
      <c r="LHS21" s="85"/>
      <c r="LHT21" s="85"/>
      <c r="LHU21" s="86"/>
      <c r="LHV21" s="85"/>
      <c r="LHW21" s="83"/>
      <c r="LHX21" s="83"/>
      <c r="LHY21" s="83"/>
      <c r="LHZ21" s="84"/>
      <c r="LIA21" s="83"/>
      <c r="LIB21" s="83"/>
      <c r="LIC21" s="83"/>
      <c r="LID21" s="83"/>
      <c r="LIE21" s="85"/>
      <c r="LIF21" s="85"/>
      <c r="LIG21" s="85"/>
      <c r="LIH21" s="86"/>
      <c r="LII21" s="85"/>
      <c r="LIJ21" s="83"/>
      <c r="LIK21" s="83"/>
      <c r="LIL21" s="83"/>
      <c r="LIM21" s="84"/>
      <c r="LIN21" s="83"/>
      <c r="LIO21" s="83"/>
      <c r="LIP21" s="83"/>
      <c r="LIQ21" s="83"/>
      <c r="LIR21" s="85"/>
      <c r="LIS21" s="85"/>
      <c r="LIT21" s="85"/>
      <c r="LIU21" s="86"/>
      <c r="LIV21" s="85"/>
      <c r="LIW21" s="83"/>
      <c r="LIX21" s="83"/>
      <c r="LIY21" s="83"/>
      <c r="LIZ21" s="84"/>
      <c r="LJA21" s="83"/>
      <c r="LJB21" s="83"/>
      <c r="LJC21" s="83"/>
      <c r="LJD21" s="83"/>
      <c r="LJE21" s="85"/>
      <c r="LJF21" s="85"/>
      <c r="LJG21" s="85"/>
      <c r="LJH21" s="86"/>
      <c r="LJI21" s="85"/>
      <c r="LJJ21" s="83"/>
      <c r="LJK21" s="83"/>
      <c r="LJL21" s="83"/>
      <c r="LJM21" s="84"/>
      <c r="LJN21" s="83"/>
      <c r="LJO21" s="83"/>
      <c r="LJP21" s="83"/>
      <c r="LJQ21" s="83"/>
      <c r="LJR21" s="85"/>
      <c r="LJS21" s="85"/>
      <c r="LJT21" s="85"/>
      <c r="LJU21" s="86"/>
      <c r="LJV21" s="85"/>
      <c r="LJW21" s="83"/>
      <c r="LJX21" s="83"/>
      <c r="LJY21" s="83"/>
      <c r="LJZ21" s="84"/>
      <c r="LKA21" s="83"/>
      <c r="LKB21" s="83"/>
      <c r="LKC21" s="83"/>
      <c r="LKD21" s="83"/>
      <c r="LKE21" s="85"/>
      <c r="LKF21" s="85"/>
      <c r="LKG21" s="85"/>
      <c r="LKH21" s="86"/>
      <c r="LKI21" s="85"/>
      <c r="LKJ21" s="83"/>
      <c r="LKK21" s="83"/>
      <c r="LKL21" s="83"/>
      <c r="LKM21" s="84"/>
      <c r="LKN21" s="83"/>
      <c r="LKO21" s="83"/>
      <c r="LKP21" s="83"/>
      <c r="LKQ21" s="83"/>
      <c r="LKR21" s="85"/>
      <c r="LKS21" s="85"/>
      <c r="LKT21" s="85"/>
      <c r="LKU21" s="86"/>
      <c r="LKV21" s="85"/>
      <c r="LKW21" s="83"/>
      <c r="LKX21" s="83"/>
      <c r="LKY21" s="83"/>
      <c r="LKZ21" s="84"/>
      <c r="LLA21" s="83"/>
      <c r="LLB21" s="83"/>
      <c r="LLC21" s="83"/>
      <c r="LLD21" s="83"/>
      <c r="LLE21" s="85"/>
      <c r="LLF21" s="85"/>
      <c r="LLG21" s="85"/>
      <c r="LLH21" s="86"/>
      <c r="LLI21" s="85"/>
      <c r="LLJ21" s="83"/>
      <c r="LLK21" s="83"/>
      <c r="LLL21" s="83"/>
      <c r="LLM21" s="84"/>
      <c r="LLN21" s="83"/>
      <c r="LLO21" s="83"/>
      <c r="LLP21" s="83"/>
      <c r="LLQ21" s="83"/>
      <c r="LLR21" s="85"/>
      <c r="LLS21" s="85"/>
      <c r="LLT21" s="85"/>
      <c r="LLU21" s="86"/>
      <c r="LLV21" s="85"/>
      <c r="LLW21" s="83"/>
      <c r="LLX21" s="83"/>
      <c r="LLY21" s="83"/>
      <c r="LLZ21" s="84"/>
      <c r="LMA21" s="83"/>
      <c r="LMB21" s="83"/>
      <c r="LMC21" s="83"/>
      <c r="LMD21" s="83"/>
      <c r="LME21" s="85"/>
      <c r="LMF21" s="85"/>
      <c r="LMG21" s="85"/>
      <c r="LMH21" s="86"/>
      <c r="LMI21" s="85"/>
      <c r="LMJ21" s="83"/>
      <c r="LMK21" s="83"/>
      <c r="LML21" s="83"/>
      <c r="LMM21" s="84"/>
      <c r="LMN21" s="83"/>
      <c r="LMO21" s="83"/>
      <c r="LMP21" s="83"/>
      <c r="LMQ21" s="83"/>
      <c r="LMR21" s="85"/>
      <c r="LMS21" s="85"/>
      <c r="LMT21" s="85"/>
      <c r="LMU21" s="86"/>
      <c r="LMV21" s="85"/>
      <c r="LMW21" s="83"/>
      <c r="LMX21" s="83"/>
      <c r="LMY21" s="83"/>
      <c r="LMZ21" s="84"/>
      <c r="LNA21" s="83"/>
      <c r="LNB21" s="83"/>
      <c r="LNC21" s="83"/>
      <c r="LND21" s="83"/>
      <c r="LNE21" s="85"/>
      <c r="LNF21" s="85"/>
      <c r="LNG21" s="85"/>
      <c r="LNH21" s="86"/>
      <c r="LNI21" s="85"/>
      <c r="LNJ21" s="83"/>
      <c r="LNK21" s="83"/>
      <c r="LNL21" s="83"/>
      <c r="LNM21" s="84"/>
      <c r="LNN21" s="83"/>
      <c r="LNO21" s="83"/>
      <c r="LNP21" s="83"/>
      <c r="LNQ21" s="83"/>
      <c r="LNR21" s="85"/>
      <c r="LNS21" s="85"/>
      <c r="LNT21" s="85"/>
      <c r="LNU21" s="86"/>
      <c r="LNV21" s="85"/>
      <c r="LNW21" s="83"/>
      <c r="LNX21" s="83"/>
      <c r="LNY21" s="83"/>
      <c r="LNZ21" s="84"/>
      <c r="LOA21" s="83"/>
      <c r="LOB21" s="83"/>
      <c r="LOC21" s="83"/>
      <c r="LOD21" s="83"/>
      <c r="LOE21" s="85"/>
      <c r="LOF21" s="85"/>
      <c r="LOG21" s="85"/>
      <c r="LOH21" s="86"/>
      <c r="LOI21" s="85"/>
      <c r="LOJ21" s="83"/>
      <c r="LOK21" s="83"/>
      <c r="LOL21" s="83"/>
      <c r="LOM21" s="84"/>
      <c r="LON21" s="83"/>
      <c r="LOO21" s="83"/>
      <c r="LOP21" s="83"/>
      <c r="LOQ21" s="83"/>
      <c r="LOR21" s="85"/>
      <c r="LOS21" s="85"/>
      <c r="LOT21" s="85"/>
      <c r="LOU21" s="86"/>
      <c r="LOV21" s="85"/>
      <c r="LOW21" s="83"/>
      <c r="LOX21" s="83"/>
      <c r="LOY21" s="83"/>
      <c r="LOZ21" s="84"/>
      <c r="LPA21" s="83"/>
      <c r="LPB21" s="83"/>
      <c r="LPC21" s="83"/>
      <c r="LPD21" s="83"/>
      <c r="LPE21" s="85"/>
      <c r="LPF21" s="85"/>
      <c r="LPG21" s="85"/>
      <c r="LPH21" s="86"/>
      <c r="LPI21" s="85"/>
      <c r="LPJ21" s="83"/>
      <c r="LPK21" s="83"/>
      <c r="LPL21" s="83"/>
      <c r="LPM21" s="84"/>
      <c r="LPN21" s="83"/>
      <c r="LPO21" s="83"/>
      <c r="LPP21" s="83"/>
      <c r="LPQ21" s="83"/>
      <c r="LPR21" s="85"/>
      <c r="LPS21" s="85"/>
      <c r="LPT21" s="85"/>
      <c r="LPU21" s="86"/>
      <c r="LPV21" s="85"/>
      <c r="LPW21" s="83"/>
      <c r="LPX21" s="83"/>
      <c r="LPY21" s="83"/>
      <c r="LPZ21" s="84"/>
      <c r="LQA21" s="83"/>
      <c r="LQB21" s="83"/>
      <c r="LQC21" s="83"/>
      <c r="LQD21" s="83"/>
      <c r="LQE21" s="85"/>
      <c r="LQF21" s="85"/>
      <c r="LQG21" s="85"/>
      <c r="LQH21" s="86"/>
      <c r="LQI21" s="85"/>
      <c r="LQJ21" s="83"/>
      <c r="LQK21" s="83"/>
      <c r="LQL21" s="83"/>
      <c r="LQM21" s="84"/>
      <c r="LQN21" s="83"/>
      <c r="LQO21" s="83"/>
      <c r="LQP21" s="83"/>
      <c r="LQQ21" s="83"/>
      <c r="LQR21" s="85"/>
      <c r="LQS21" s="85"/>
      <c r="LQT21" s="85"/>
      <c r="LQU21" s="86"/>
      <c r="LQV21" s="85"/>
      <c r="LQW21" s="83"/>
      <c r="LQX21" s="83"/>
      <c r="LQY21" s="83"/>
      <c r="LQZ21" s="84"/>
      <c r="LRA21" s="83"/>
      <c r="LRB21" s="83"/>
      <c r="LRC21" s="83"/>
      <c r="LRD21" s="83"/>
      <c r="LRE21" s="85"/>
      <c r="LRF21" s="85"/>
      <c r="LRG21" s="85"/>
      <c r="LRH21" s="86"/>
      <c r="LRI21" s="85"/>
      <c r="LRJ21" s="83"/>
      <c r="LRK21" s="83"/>
      <c r="LRL21" s="83"/>
      <c r="LRM21" s="84"/>
      <c r="LRN21" s="83"/>
      <c r="LRO21" s="83"/>
      <c r="LRP21" s="83"/>
      <c r="LRQ21" s="83"/>
      <c r="LRR21" s="85"/>
      <c r="LRS21" s="85"/>
      <c r="LRT21" s="85"/>
      <c r="LRU21" s="86"/>
      <c r="LRV21" s="85"/>
      <c r="LRW21" s="83"/>
      <c r="LRX21" s="83"/>
      <c r="LRY21" s="83"/>
      <c r="LRZ21" s="84"/>
      <c r="LSA21" s="83"/>
      <c r="LSB21" s="83"/>
      <c r="LSC21" s="83"/>
      <c r="LSD21" s="83"/>
      <c r="LSE21" s="85"/>
      <c r="LSF21" s="85"/>
      <c r="LSG21" s="85"/>
      <c r="LSH21" s="86"/>
      <c r="LSI21" s="85"/>
      <c r="LSJ21" s="83"/>
      <c r="LSK21" s="83"/>
      <c r="LSL21" s="83"/>
      <c r="LSM21" s="84"/>
      <c r="LSN21" s="83"/>
      <c r="LSO21" s="83"/>
      <c r="LSP21" s="83"/>
      <c r="LSQ21" s="83"/>
      <c r="LSR21" s="85"/>
      <c r="LSS21" s="85"/>
      <c r="LST21" s="85"/>
      <c r="LSU21" s="86"/>
      <c r="LSV21" s="85"/>
      <c r="LSW21" s="83"/>
      <c r="LSX21" s="83"/>
      <c r="LSY21" s="83"/>
      <c r="LSZ21" s="84"/>
      <c r="LTA21" s="83"/>
      <c r="LTB21" s="83"/>
      <c r="LTC21" s="83"/>
      <c r="LTD21" s="83"/>
      <c r="LTE21" s="85"/>
      <c r="LTF21" s="85"/>
      <c r="LTG21" s="85"/>
      <c r="LTH21" s="86"/>
      <c r="LTI21" s="85"/>
      <c r="LTJ21" s="83"/>
      <c r="LTK21" s="83"/>
      <c r="LTL21" s="83"/>
      <c r="LTM21" s="84"/>
      <c r="LTN21" s="83"/>
      <c r="LTO21" s="83"/>
      <c r="LTP21" s="83"/>
      <c r="LTQ21" s="83"/>
      <c r="LTR21" s="85"/>
      <c r="LTS21" s="85"/>
      <c r="LTT21" s="85"/>
      <c r="LTU21" s="86"/>
      <c r="LTV21" s="85"/>
      <c r="LTW21" s="83"/>
      <c r="LTX21" s="83"/>
      <c r="LTY21" s="83"/>
      <c r="LTZ21" s="84"/>
      <c r="LUA21" s="83"/>
      <c r="LUB21" s="83"/>
      <c r="LUC21" s="83"/>
      <c r="LUD21" s="83"/>
      <c r="LUE21" s="85"/>
      <c r="LUF21" s="85"/>
      <c r="LUG21" s="85"/>
      <c r="LUH21" s="86"/>
      <c r="LUI21" s="85"/>
      <c r="LUJ21" s="83"/>
      <c r="LUK21" s="83"/>
      <c r="LUL21" s="83"/>
      <c r="LUM21" s="84"/>
      <c r="LUN21" s="83"/>
      <c r="LUO21" s="83"/>
      <c r="LUP21" s="83"/>
      <c r="LUQ21" s="83"/>
      <c r="LUR21" s="85"/>
      <c r="LUS21" s="85"/>
      <c r="LUT21" s="85"/>
      <c r="LUU21" s="86"/>
      <c r="LUV21" s="85"/>
      <c r="LUW21" s="83"/>
      <c r="LUX21" s="83"/>
      <c r="LUY21" s="83"/>
      <c r="LUZ21" s="84"/>
      <c r="LVA21" s="83"/>
      <c r="LVB21" s="83"/>
      <c r="LVC21" s="83"/>
      <c r="LVD21" s="83"/>
      <c r="LVE21" s="85"/>
      <c r="LVF21" s="85"/>
      <c r="LVG21" s="85"/>
      <c r="LVH21" s="86"/>
      <c r="LVI21" s="85"/>
      <c r="LVJ21" s="83"/>
      <c r="LVK21" s="83"/>
      <c r="LVL21" s="83"/>
      <c r="LVM21" s="84"/>
      <c r="LVN21" s="83"/>
      <c r="LVO21" s="83"/>
      <c r="LVP21" s="83"/>
      <c r="LVQ21" s="83"/>
      <c r="LVR21" s="85"/>
      <c r="LVS21" s="85"/>
      <c r="LVT21" s="85"/>
      <c r="LVU21" s="86"/>
      <c r="LVV21" s="85"/>
      <c r="LVW21" s="83"/>
      <c r="LVX21" s="83"/>
      <c r="LVY21" s="83"/>
      <c r="LVZ21" s="84"/>
      <c r="LWA21" s="83"/>
      <c r="LWB21" s="83"/>
      <c r="LWC21" s="83"/>
      <c r="LWD21" s="83"/>
      <c r="LWE21" s="85"/>
      <c r="LWF21" s="85"/>
      <c r="LWG21" s="85"/>
      <c r="LWH21" s="86"/>
      <c r="LWI21" s="85"/>
      <c r="LWJ21" s="83"/>
      <c r="LWK21" s="83"/>
      <c r="LWL21" s="83"/>
      <c r="LWM21" s="84"/>
      <c r="LWN21" s="83"/>
      <c r="LWO21" s="83"/>
      <c r="LWP21" s="83"/>
      <c r="LWQ21" s="83"/>
      <c r="LWR21" s="85"/>
      <c r="LWS21" s="85"/>
      <c r="LWT21" s="85"/>
      <c r="LWU21" s="86"/>
      <c r="LWV21" s="85"/>
      <c r="LWW21" s="83"/>
      <c r="LWX21" s="83"/>
      <c r="LWY21" s="83"/>
      <c r="LWZ21" s="84"/>
      <c r="LXA21" s="83"/>
      <c r="LXB21" s="83"/>
      <c r="LXC21" s="83"/>
      <c r="LXD21" s="83"/>
      <c r="LXE21" s="85"/>
      <c r="LXF21" s="85"/>
      <c r="LXG21" s="85"/>
      <c r="LXH21" s="86"/>
      <c r="LXI21" s="85"/>
      <c r="LXJ21" s="83"/>
      <c r="LXK21" s="83"/>
      <c r="LXL21" s="83"/>
      <c r="LXM21" s="84"/>
      <c r="LXN21" s="83"/>
      <c r="LXO21" s="83"/>
      <c r="LXP21" s="83"/>
      <c r="LXQ21" s="83"/>
      <c r="LXR21" s="85"/>
      <c r="LXS21" s="85"/>
      <c r="LXT21" s="85"/>
      <c r="LXU21" s="86"/>
      <c r="LXV21" s="85"/>
      <c r="LXW21" s="83"/>
      <c r="LXX21" s="83"/>
      <c r="LXY21" s="83"/>
      <c r="LXZ21" s="84"/>
      <c r="LYA21" s="83"/>
      <c r="LYB21" s="83"/>
      <c r="LYC21" s="83"/>
      <c r="LYD21" s="83"/>
      <c r="LYE21" s="85"/>
      <c r="LYF21" s="85"/>
      <c r="LYG21" s="85"/>
      <c r="LYH21" s="86"/>
      <c r="LYI21" s="85"/>
      <c r="LYJ21" s="83"/>
      <c r="LYK21" s="83"/>
      <c r="LYL21" s="83"/>
      <c r="LYM21" s="84"/>
      <c r="LYN21" s="83"/>
      <c r="LYO21" s="83"/>
      <c r="LYP21" s="83"/>
      <c r="LYQ21" s="83"/>
      <c r="LYR21" s="85"/>
      <c r="LYS21" s="85"/>
      <c r="LYT21" s="85"/>
      <c r="LYU21" s="86"/>
      <c r="LYV21" s="85"/>
      <c r="LYW21" s="83"/>
      <c r="LYX21" s="83"/>
      <c r="LYY21" s="83"/>
      <c r="LYZ21" s="84"/>
      <c r="LZA21" s="83"/>
      <c r="LZB21" s="83"/>
      <c r="LZC21" s="83"/>
      <c r="LZD21" s="83"/>
      <c r="LZE21" s="85"/>
      <c r="LZF21" s="85"/>
      <c r="LZG21" s="85"/>
      <c r="LZH21" s="86"/>
      <c r="LZI21" s="85"/>
      <c r="LZJ21" s="83"/>
      <c r="LZK21" s="83"/>
      <c r="LZL21" s="83"/>
      <c r="LZM21" s="84"/>
      <c r="LZN21" s="83"/>
      <c r="LZO21" s="83"/>
      <c r="LZP21" s="83"/>
      <c r="LZQ21" s="83"/>
      <c r="LZR21" s="85"/>
      <c r="LZS21" s="85"/>
      <c r="LZT21" s="85"/>
      <c r="LZU21" s="86"/>
      <c r="LZV21" s="85"/>
      <c r="LZW21" s="83"/>
      <c r="LZX21" s="83"/>
      <c r="LZY21" s="83"/>
      <c r="LZZ21" s="84"/>
      <c r="MAA21" s="83"/>
      <c r="MAB21" s="83"/>
      <c r="MAC21" s="83"/>
      <c r="MAD21" s="83"/>
      <c r="MAE21" s="85"/>
      <c r="MAF21" s="85"/>
      <c r="MAG21" s="85"/>
      <c r="MAH21" s="86"/>
      <c r="MAI21" s="85"/>
      <c r="MAJ21" s="83"/>
      <c r="MAK21" s="83"/>
      <c r="MAL21" s="83"/>
      <c r="MAM21" s="84"/>
      <c r="MAN21" s="83"/>
      <c r="MAO21" s="83"/>
      <c r="MAP21" s="83"/>
      <c r="MAQ21" s="83"/>
      <c r="MAR21" s="85"/>
      <c r="MAS21" s="85"/>
      <c r="MAT21" s="85"/>
      <c r="MAU21" s="86"/>
      <c r="MAV21" s="85"/>
      <c r="MAW21" s="83"/>
      <c r="MAX21" s="83"/>
      <c r="MAY21" s="83"/>
      <c r="MAZ21" s="84"/>
      <c r="MBA21" s="83"/>
      <c r="MBB21" s="83"/>
      <c r="MBC21" s="83"/>
      <c r="MBD21" s="83"/>
      <c r="MBE21" s="85"/>
      <c r="MBF21" s="85"/>
      <c r="MBG21" s="85"/>
      <c r="MBH21" s="86"/>
      <c r="MBI21" s="85"/>
      <c r="MBJ21" s="83"/>
      <c r="MBK21" s="83"/>
      <c r="MBL21" s="83"/>
      <c r="MBM21" s="84"/>
      <c r="MBN21" s="83"/>
      <c r="MBO21" s="83"/>
      <c r="MBP21" s="83"/>
      <c r="MBQ21" s="83"/>
      <c r="MBR21" s="85"/>
      <c r="MBS21" s="85"/>
      <c r="MBT21" s="85"/>
      <c r="MBU21" s="86"/>
      <c r="MBV21" s="85"/>
      <c r="MBW21" s="83"/>
      <c r="MBX21" s="83"/>
      <c r="MBY21" s="83"/>
      <c r="MBZ21" s="84"/>
      <c r="MCA21" s="83"/>
      <c r="MCB21" s="83"/>
      <c r="MCC21" s="83"/>
      <c r="MCD21" s="83"/>
      <c r="MCE21" s="85"/>
      <c r="MCF21" s="85"/>
      <c r="MCG21" s="85"/>
      <c r="MCH21" s="86"/>
      <c r="MCI21" s="85"/>
      <c r="MCJ21" s="83"/>
      <c r="MCK21" s="83"/>
      <c r="MCL21" s="83"/>
      <c r="MCM21" s="84"/>
      <c r="MCN21" s="83"/>
      <c r="MCO21" s="83"/>
      <c r="MCP21" s="83"/>
      <c r="MCQ21" s="83"/>
      <c r="MCR21" s="85"/>
      <c r="MCS21" s="85"/>
      <c r="MCT21" s="85"/>
      <c r="MCU21" s="86"/>
      <c r="MCV21" s="85"/>
      <c r="MCW21" s="83"/>
      <c r="MCX21" s="83"/>
      <c r="MCY21" s="83"/>
      <c r="MCZ21" s="84"/>
      <c r="MDA21" s="83"/>
      <c r="MDB21" s="83"/>
      <c r="MDC21" s="83"/>
      <c r="MDD21" s="83"/>
      <c r="MDE21" s="85"/>
      <c r="MDF21" s="85"/>
      <c r="MDG21" s="85"/>
      <c r="MDH21" s="86"/>
      <c r="MDI21" s="85"/>
      <c r="MDJ21" s="83"/>
      <c r="MDK21" s="83"/>
      <c r="MDL21" s="83"/>
      <c r="MDM21" s="84"/>
      <c r="MDN21" s="83"/>
      <c r="MDO21" s="83"/>
      <c r="MDP21" s="83"/>
      <c r="MDQ21" s="83"/>
      <c r="MDR21" s="85"/>
      <c r="MDS21" s="85"/>
      <c r="MDT21" s="85"/>
      <c r="MDU21" s="86"/>
      <c r="MDV21" s="85"/>
      <c r="MDW21" s="83"/>
      <c r="MDX21" s="83"/>
      <c r="MDY21" s="83"/>
      <c r="MDZ21" s="84"/>
      <c r="MEA21" s="83"/>
      <c r="MEB21" s="83"/>
      <c r="MEC21" s="83"/>
      <c r="MED21" s="83"/>
      <c r="MEE21" s="85"/>
      <c r="MEF21" s="85"/>
      <c r="MEG21" s="85"/>
      <c r="MEH21" s="86"/>
      <c r="MEI21" s="85"/>
      <c r="MEJ21" s="83"/>
      <c r="MEK21" s="83"/>
      <c r="MEL21" s="83"/>
      <c r="MEM21" s="84"/>
      <c r="MEN21" s="83"/>
      <c r="MEO21" s="83"/>
      <c r="MEP21" s="83"/>
      <c r="MEQ21" s="83"/>
      <c r="MER21" s="85"/>
      <c r="MES21" s="85"/>
      <c r="MET21" s="85"/>
      <c r="MEU21" s="86"/>
      <c r="MEV21" s="85"/>
      <c r="MEW21" s="83"/>
      <c r="MEX21" s="83"/>
      <c r="MEY21" s="83"/>
      <c r="MEZ21" s="84"/>
      <c r="MFA21" s="83"/>
      <c r="MFB21" s="83"/>
      <c r="MFC21" s="83"/>
      <c r="MFD21" s="83"/>
      <c r="MFE21" s="85"/>
      <c r="MFF21" s="85"/>
      <c r="MFG21" s="85"/>
      <c r="MFH21" s="86"/>
      <c r="MFI21" s="85"/>
      <c r="MFJ21" s="83"/>
      <c r="MFK21" s="83"/>
      <c r="MFL21" s="83"/>
      <c r="MFM21" s="84"/>
      <c r="MFN21" s="83"/>
      <c r="MFO21" s="83"/>
      <c r="MFP21" s="83"/>
      <c r="MFQ21" s="83"/>
      <c r="MFR21" s="85"/>
      <c r="MFS21" s="85"/>
      <c r="MFT21" s="85"/>
      <c r="MFU21" s="86"/>
      <c r="MFV21" s="85"/>
      <c r="MFW21" s="83"/>
      <c r="MFX21" s="83"/>
      <c r="MFY21" s="83"/>
      <c r="MFZ21" s="84"/>
      <c r="MGA21" s="83"/>
      <c r="MGB21" s="83"/>
      <c r="MGC21" s="83"/>
      <c r="MGD21" s="83"/>
      <c r="MGE21" s="85"/>
      <c r="MGF21" s="85"/>
      <c r="MGG21" s="85"/>
      <c r="MGH21" s="86"/>
      <c r="MGI21" s="85"/>
      <c r="MGJ21" s="83"/>
      <c r="MGK21" s="83"/>
      <c r="MGL21" s="83"/>
      <c r="MGM21" s="84"/>
      <c r="MGN21" s="83"/>
      <c r="MGO21" s="83"/>
      <c r="MGP21" s="83"/>
      <c r="MGQ21" s="83"/>
      <c r="MGR21" s="85"/>
      <c r="MGS21" s="85"/>
      <c r="MGT21" s="85"/>
      <c r="MGU21" s="86"/>
      <c r="MGV21" s="85"/>
      <c r="MGW21" s="83"/>
      <c r="MGX21" s="83"/>
      <c r="MGY21" s="83"/>
      <c r="MGZ21" s="84"/>
      <c r="MHA21" s="83"/>
      <c r="MHB21" s="83"/>
      <c r="MHC21" s="83"/>
      <c r="MHD21" s="83"/>
      <c r="MHE21" s="85"/>
      <c r="MHF21" s="85"/>
      <c r="MHG21" s="85"/>
      <c r="MHH21" s="86"/>
      <c r="MHI21" s="85"/>
      <c r="MHJ21" s="83"/>
      <c r="MHK21" s="83"/>
      <c r="MHL21" s="83"/>
      <c r="MHM21" s="84"/>
      <c r="MHN21" s="83"/>
      <c r="MHO21" s="83"/>
      <c r="MHP21" s="83"/>
      <c r="MHQ21" s="83"/>
      <c r="MHR21" s="85"/>
      <c r="MHS21" s="85"/>
      <c r="MHT21" s="85"/>
      <c r="MHU21" s="86"/>
      <c r="MHV21" s="85"/>
      <c r="MHW21" s="83"/>
      <c r="MHX21" s="83"/>
      <c r="MHY21" s="83"/>
      <c r="MHZ21" s="84"/>
      <c r="MIA21" s="83"/>
      <c r="MIB21" s="83"/>
      <c r="MIC21" s="83"/>
      <c r="MID21" s="83"/>
      <c r="MIE21" s="85"/>
      <c r="MIF21" s="85"/>
      <c r="MIG21" s="85"/>
      <c r="MIH21" s="86"/>
      <c r="MII21" s="85"/>
      <c r="MIJ21" s="83"/>
      <c r="MIK21" s="83"/>
      <c r="MIL21" s="83"/>
      <c r="MIM21" s="84"/>
      <c r="MIN21" s="83"/>
      <c r="MIO21" s="83"/>
      <c r="MIP21" s="83"/>
      <c r="MIQ21" s="83"/>
      <c r="MIR21" s="85"/>
      <c r="MIS21" s="85"/>
      <c r="MIT21" s="85"/>
      <c r="MIU21" s="86"/>
      <c r="MIV21" s="85"/>
      <c r="MIW21" s="83"/>
      <c r="MIX21" s="83"/>
      <c r="MIY21" s="83"/>
      <c r="MIZ21" s="84"/>
      <c r="MJA21" s="83"/>
      <c r="MJB21" s="83"/>
      <c r="MJC21" s="83"/>
      <c r="MJD21" s="83"/>
      <c r="MJE21" s="85"/>
      <c r="MJF21" s="85"/>
      <c r="MJG21" s="85"/>
      <c r="MJH21" s="86"/>
      <c r="MJI21" s="85"/>
      <c r="MJJ21" s="83"/>
      <c r="MJK21" s="83"/>
      <c r="MJL21" s="83"/>
      <c r="MJM21" s="84"/>
      <c r="MJN21" s="83"/>
      <c r="MJO21" s="83"/>
      <c r="MJP21" s="83"/>
      <c r="MJQ21" s="83"/>
      <c r="MJR21" s="85"/>
      <c r="MJS21" s="85"/>
      <c r="MJT21" s="85"/>
      <c r="MJU21" s="86"/>
      <c r="MJV21" s="85"/>
      <c r="MJW21" s="83"/>
      <c r="MJX21" s="83"/>
      <c r="MJY21" s="83"/>
      <c r="MJZ21" s="84"/>
      <c r="MKA21" s="83"/>
      <c r="MKB21" s="83"/>
      <c r="MKC21" s="83"/>
      <c r="MKD21" s="83"/>
      <c r="MKE21" s="85"/>
      <c r="MKF21" s="85"/>
      <c r="MKG21" s="85"/>
      <c r="MKH21" s="86"/>
      <c r="MKI21" s="85"/>
      <c r="MKJ21" s="83"/>
      <c r="MKK21" s="83"/>
      <c r="MKL21" s="83"/>
      <c r="MKM21" s="84"/>
      <c r="MKN21" s="83"/>
      <c r="MKO21" s="83"/>
      <c r="MKP21" s="83"/>
      <c r="MKQ21" s="83"/>
      <c r="MKR21" s="85"/>
      <c r="MKS21" s="85"/>
      <c r="MKT21" s="85"/>
      <c r="MKU21" s="86"/>
      <c r="MKV21" s="85"/>
      <c r="MKW21" s="83"/>
      <c r="MKX21" s="83"/>
      <c r="MKY21" s="83"/>
      <c r="MKZ21" s="84"/>
      <c r="MLA21" s="83"/>
      <c r="MLB21" s="83"/>
      <c r="MLC21" s="83"/>
      <c r="MLD21" s="83"/>
      <c r="MLE21" s="85"/>
      <c r="MLF21" s="85"/>
      <c r="MLG21" s="85"/>
      <c r="MLH21" s="86"/>
      <c r="MLI21" s="85"/>
      <c r="MLJ21" s="83"/>
      <c r="MLK21" s="83"/>
      <c r="MLL21" s="83"/>
      <c r="MLM21" s="84"/>
      <c r="MLN21" s="83"/>
      <c r="MLO21" s="83"/>
      <c r="MLP21" s="83"/>
      <c r="MLQ21" s="83"/>
      <c r="MLR21" s="85"/>
      <c r="MLS21" s="85"/>
      <c r="MLT21" s="85"/>
      <c r="MLU21" s="86"/>
      <c r="MLV21" s="85"/>
      <c r="MLW21" s="83"/>
      <c r="MLX21" s="83"/>
      <c r="MLY21" s="83"/>
      <c r="MLZ21" s="84"/>
      <c r="MMA21" s="83"/>
      <c r="MMB21" s="83"/>
      <c r="MMC21" s="83"/>
      <c r="MMD21" s="83"/>
      <c r="MME21" s="85"/>
      <c r="MMF21" s="85"/>
      <c r="MMG21" s="85"/>
      <c r="MMH21" s="86"/>
      <c r="MMI21" s="85"/>
      <c r="MMJ21" s="83"/>
      <c r="MMK21" s="83"/>
      <c r="MML21" s="83"/>
      <c r="MMM21" s="84"/>
      <c r="MMN21" s="83"/>
      <c r="MMO21" s="83"/>
      <c r="MMP21" s="83"/>
      <c r="MMQ21" s="83"/>
      <c r="MMR21" s="85"/>
      <c r="MMS21" s="85"/>
      <c r="MMT21" s="85"/>
      <c r="MMU21" s="86"/>
      <c r="MMV21" s="85"/>
      <c r="MMW21" s="83"/>
      <c r="MMX21" s="83"/>
      <c r="MMY21" s="83"/>
      <c r="MMZ21" s="84"/>
      <c r="MNA21" s="83"/>
      <c r="MNB21" s="83"/>
      <c r="MNC21" s="83"/>
      <c r="MND21" s="83"/>
      <c r="MNE21" s="85"/>
      <c r="MNF21" s="85"/>
      <c r="MNG21" s="85"/>
      <c r="MNH21" s="86"/>
      <c r="MNI21" s="85"/>
      <c r="MNJ21" s="83"/>
      <c r="MNK21" s="83"/>
      <c r="MNL21" s="83"/>
      <c r="MNM21" s="84"/>
      <c r="MNN21" s="83"/>
      <c r="MNO21" s="83"/>
      <c r="MNP21" s="83"/>
      <c r="MNQ21" s="83"/>
      <c r="MNR21" s="85"/>
      <c r="MNS21" s="85"/>
      <c r="MNT21" s="85"/>
      <c r="MNU21" s="86"/>
      <c r="MNV21" s="85"/>
      <c r="MNW21" s="83"/>
      <c r="MNX21" s="83"/>
      <c r="MNY21" s="83"/>
      <c r="MNZ21" s="84"/>
      <c r="MOA21" s="83"/>
      <c r="MOB21" s="83"/>
      <c r="MOC21" s="83"/>
      <c r="MOD21" s="83"/>
      <c r="MOE21" s="85"/>
      <c r="MOF21" s="85"/>
      <c r="MOG21" s="85"/>
      <c r="MOH21" s="86"/>
      <c r="MOI21" s="85"/>
      <c r="MOJ21" s="83"/>
      <c r="MOK21" s="83"/>
      <c r="MOL21" s="83"/>
      <c r="MOM21" s="84"/>
      <c r="MON21" s="83"/>
      <c r="MOO21" s="83"/>
      <c r="MOP21" s="83"/>
      <c r="MOQ21" s="83"/>
      <c r="MOR21" s="85"/>
      <c r="MOS21" s="85"/>
      <c r="MOT21" s="85"/>
      <c r="MOU21" s="86"/>
      <c r="MOV21" s="85"/>
      <c r="MOW21" s="83"/>
      <c r="MOX21" s="83"/>
      <c r="MOY21" s="83"/>
      <c r="MOZ21" s="84"/>
      <c r="MPA21" s="83"/>
      <c r="MPB21" s="83"/>
      <c r="MPC21" s="83"/>
      <c r="MPD21" s="83"/>
      <c r="MPE21" s="85"/>
      <c r="MPF21" s="85"/>
      <c r="MPG21" s="85"/>
      <c r="MPH21" s="86"/>
      <c r="MPI21" s="85"/>
      <c r="MPJ21" s="83"/>
      <c r="MPK21" s="83"/>
      <c r="MPL21" s="83"/>
      <c r="MPM21" s="84"/>
      <c r="MPN21" s="83"/>
      <c r="MPO21" s="83"/>
      <c r="MPP21" s="83"/>
      <c r="MPQ21" s="83"/>
      <c r="MPR21" s="85"/>
      <c r="MPS21" s="85"/>
      <c r="MPT21" s="85"/>
      <c r="MPU21" s="86"/>
      <c r="MPV21" s="85"/>
      <c r="MPW21" s="83"/>
      <c r="MPX21" s="83"/>
      <c r="MPY21" s="83"/>
      <c r="MPZ21" s="84"/>
      <c r="MQA21" s="83"/>
      <c r="MQB21" s="83"/>
      <c r="MQC21" s="83"/>
      <c r="MQD21" s="83"/>
      <c r="MQE21" s="85"/>
      <c r="MQF21" s="85"/>
      <c r="MQG21" s="85"/>
      <c r="MQH21" s="86"/>
      <c r="MQI21" s="85"/>
      <c r="MQJ21" s="83"/>
      <c r="MQK21" s="83"/>
      <c r="MQL21" s="83"/>
      <c r="MQM21" s="84"/>
      <c r="MQN21" s="83"/>
      <c r="MQO21" s="83"/>
      <c r="MQP21" s="83"/>
      <c r="MQQ21" s="83"/>
      <c r="MQR21" s="85"/>
      <c r="MQS21" s="85"/>
      <c r="MQT21" s="85"/>
      <c r="MQU21" s="86"/>
      <c r="MQV21" s="85"/>
      <c r="MQW21" s="83"/>
      <c r="MQX21" s="83"/>
      <c r="MQY21" s="83"/>
      <c r="MQZ21" s="84"/>
      <c r="MRA21" s="83"/>
      <c r="MRB21" s="83"/>
      <c r="MRC21" s="83"/>
      <c r="MRD21" s="83"/>
      <c r="MRE21" s="85"/>
      <c r="MRF21" s="85"/>
      <c r="MRG21" s="85"/>
      <c r="MRH21" s="86"/>
      <c r="MRI21" s="85"/>
      <c r="MRJ21" s="83"/>
      <c r="MRK21" s="83"/>
      <c r="MRL21" s="83"/>
      <c r="MRM21" s="84"/>
      <c r="MRN21" s="83"/>
      <c r="MRO21" s="83"/>
      <c r="MRP21" s="83"/>
      <c r="MRQ21" s="83"/>
      <c r="MRR21" s="85"/>
      <c r="MRS21" s="85"/>
      <c r="MRT21" s="85"/>
      <c r="MRU21" s="86"/>
      <c r="MRV21" s="85"/>
      <c r="MRW21" s="83"/>
      <c r="MRX21" s="83"/>
      <c r="MRY21" s="83"/>
      <c r="MRZ21" s="84"/>
      <c r="MSA21" s="83"/>
      <c r="MSB21" s="83"/>
      <c r="MSC21" s="83"/>
      <c r="MSD21" s="83"/>
      <c r="MSE21" s="85"/>
      <c r="MSF21" s="85"/>
      <c r="MSG21" s="85"/>
      <c r="MSH21" s="86"/>
      <c r="MSI21" s="85"/>
      <c r="MSJ21" s="83"/>
      <c r="MSK21" s="83"/>
      <c r="MSL21" s="83"/>
      <c r="MSM21" s="84"/>
      <c r="MSN21" s="83"/>
      <c r="MSO21" s="83"/>
      <c r="MSP21" s="83"/>
      <c r="MSQ21" s="83"/>
      <c r="MSR21" s="85"/>
      <c r="MSS21" s="85"/>
      <c r="MST21" s="85"/>
      <c r="MSU21" s="86"/>
      <c r="MSV21" s="85"/>
      <c r="MSW21" s="83"/>
      <c r="MSX21" s="83"/>
      <c r="MSY21" s="83"/>
      <c r="MSZ21" s="84"/>
      <c r="MTA21" s="83"/>
      <c r="MTB21" s="83"/>
      <c r="MTC21" s="83"/>
      <c r="MTD21" s="83"/>
      <c r="MTE21" s="85"/>
      <c r="MTF21" s="85"/>
      <c r="MTG21" s="85"/>
      <c r="MTH21" s="86"/>
      <c r="MTI21" s="85"/>
      <c r="MTJ21" s="83"/>
      <c r="MTK21" s="83"/>
      <c r="MTL21" s="83"/>
      <c r="MTM21" s="84"/>
      <c r="MTN21" s="83"/>
      <c r="MTO21" s="83"/>
      <c r="MTP21" s="83"/>
      <c r="MTQ21" s="83"/>
      <c r="MTR21" s="85"/>
      <c r="MTS21" s="85"/>
      <c r="MTT21" s="85"/>
      <c r="MTU21" s="86"/>
      <c r="MTV21" s="85"/>
      <c r="MTW21" s="83"/>
      <c r="MTX21" s="83"/>
      <c r="MTY21" s="83"/>
      <c r="MTZ21" s="84"/>
      <c r="MUA21" s="83"/>
      <c r="MUB21" s="83"/>
      <c r="MUC21" s="83"/>
      <c r="MUD21" s="83"/>
      <c r="MUE21" s="85"/>
      <c r="MUF21" s="85"/>
      <c r="MUG21" s="85"/>
      <c r="MUH21" s="86"/>
      <c r="MUI21" s="85"/>
      <c r="MUJ21" s="83"/>
      <c r="MUK21" s="83"/>
      <c r="MUL21" s="83"/>
      <c r="MUM21" s="84"/>
      <c r="MUN21" s="83"/>
      <c r="MUO21" s="83"/>
      <c r="MUP21" s="83"/>
      <c r="MUQ21" s="83"/>
      <c r="MUR21" s="85"/>
      <c r="MUS21" s="85"/>
      <c r="MUT21" s="85"/>
      <c r="MUU21" s="86"/>
      <c r="MUV21" s="85"/>
      <c r="MUW21" s="83"/>
      <c r="MUX21" s="83"/>
      <c r="MUY21" s="83"/>
      <c r="MUZ21" s="84"/>
      <c r="MVA21" s="83"/>
      <c r="MVB21" s="83"/>
      <c r="MVC21" s="83"/>
      <c r="MVD21" s="83"/>
      <c r="MVE21" s="85"/>
      <c r="MVF21" s="85"/>
      <c r="MVG21" s="85"/>
      <c r="MVH21" s="86"/>
      <c r="MVI21" s="85"/>
      <c r="MVJ21" s="83"/>
      <c r="MVK21" s="83"/>
      <c r="MVL21" s="83"/>
      <c r="MVM21" s="84"/>
      <c r="MVN21" s="83"/>
      <c r="MVO21" s="83"/>
      <c r="MVP21" s="83"/>
      <c r="MVQ21" s="83"/>
      <c r="MVR21" s="85"/>
      <c r="MVS21" s="85"/>
      <c r="MVT21" s="85"/>
      <c r="MVU21" s="86"/>
      <c r="MVV21" s="85"/>
      <c r="MVW21" s="83"/>
      <c r="MVX21" s="83"/>
      <c r="MVY21" s="83"/>
      <c r="MVZ21" s="84"/>
      <c r="MWA21" s="83"/>
      <c r="MWB21" s="83"/>
      <c r="MWC21" s="83"/>
      <c r="MWD21" s="83"/>
      <c r="MWE21" s="85"/>
      <c r="MWF21" s="85"/>
      <c r="MWG21" s="85"/>
      <c r="MWH21" s="86"/>
      <c r="MWI21" s="85"/>
      <c r="MWJ21" s="83"/>
      <c r="MWK21" s="83"/>
      <c r="MWL21" s="83"/>
      <c r="MWM21" s="84"/>
      <c r="MWN21" s="83"/>
      <c r="MWO21" s="83"/>
      <c r="MWP21" s="83"/>
      <c r="MWQ21" s="83"/>
      <c r="MWR21" s="85"/>
      <c r="MWS21" s="85"/>
      <c r="MWT21" s="85"/>
      <c r="MWU21" s="86"/>
      <c r="MWV21" s="85"/>
      <c r="MWW21" s="83"/>
      <c r="MWX21" s="83"/>
      <c r="MWY21" s="83"/>
      <c r="MWZ21" s="84"/>
      <c r="MXA21" s="83"/>
      <c r="MXB21" s="83"/>
      <c r="MXC21" s="83"/>
      <c r="MXD21" s="83"/>
      <c r="MXE21" s="85"/>
      <c r="MXF21" s="85"/>
      <c r="MXG21" s="85"/>
      <c r="MXH21" s="86"/>
      <c r="MXI21" s="85"/>
      <c r="MXJ21" s="83"/>
      <c r="MXK21" s="83"/>
      <c r="MXL21" s="83"/>
      <c r="MXM21" s="84"/>
      <c r="MXN21" s="83"/>
      <c r="MXO21" s="83"/>
      <c r="MXP21" s="83"/>
      <c r="MXQ21" s="83"/>
      <c r="MXR21" s="85"/>
      <c r="MXS21" s="85"/>
      <c r="MXT21" s="85"/>
      <c r="MXU21" s="86"/>
      <c r="MXV21" s="85"/>
      <c r="MXW21" s="83"/>
      <c r="MXX21" s="83"/>
      <c r="MXY21" s="83"/>
      <c r="MXZ21" s="84"/>
      <c r="MYA21" s="83"/>
      <c r="MYB21" s="83"/>
      <c r="MYC21" s="83"/>
      <c r="MYD21" s="83"/>
      <c r="MYE21" s="85"/>
      <c r="MYF21" s="85"/>
      <c r="MYG21" s="85"/>
      <c r="MYH21" s="86"/>
      <c r="MYI21" s="85"/>
      <c r="MYJ21" s="83"/>
      <c r="MYK21" s="83"/>
      <c r="MYL21" s="83"/>
      <c r="MYM21" s="84"/>
      <c r="MYN21" s="83"/>
      <c r="MYO21" s="83"/>
      <c r="MYP21" s="83"/>
      <c r="MYQ21" s="83"/>
      <c r="MYR21" s="85"/>
      <c r="MYS21" s="85"/>
      <c r="MYT21" s="85"/>
      <c r="MYU21" s="86"/>
      <c r="MYV21" s="85"/>
      <c r="MYW21" s="83"/>
      <c r="MYX21" s="83"/>
      <c r="MYY21" s="83"/>
      <c r="MYZ21" s="84"/>
      <c r="MZA21" s="83"/>
      <c r="MZB21" s="83"/>
      <c r="MZC21" s="83"/>
      <c r="MZD21" s="83"/>
      <c r="MZE21" s="85"/>
      <c r="MZF21" s="85"/>
      <c r="MZG21" s="85"/>
      <c r="MZH21" s="86"/>
      <c r="MZI21" s="85"/>
      <c r="MZJ21" s="83"/>
      <c r="MZK21" s="83"/>
      <c r="MZL21" s="83"/>
      <c r="MZM21" s="84"/>
      <c r="MZN21" s="83"/>
      <c r="MZO21" s="83"/>
      <c r="MZP21" s="83"/>
      <c r="MZQ21" s="83"/>
      <c r="MZR21" s="85"/>
      <c r="MZS21" s="85"/>
      <c r="MZT21" s="85"/>
      <c r="MZU21" s="86"/>
      <c r="MZV21" s="85"/>
      <c r="MZW21" s="83"/>
      <c r="MZX21" s="83"/>
      <c r="MZY21" s="83"/>
      <c r="MZZ21" s="84"/>
      <c r="NAA21" s="83"/>
      <c r="NAB21" s="83"/>
      <c r="NAC21" s="83"/>
      <c r="NAD21" s="83"/>
      <c r="NAE21" s="85"/>
      <c r="NAF21" s="85"/>
      <c r="NAG21" s="85"/>
      <c r="NAH21" s="86"/>
      <c r="NAI21" s="85"/>
      <c r="NAJ21" s="83"/>
      <c r="NAK21" s="83"/>
      <c r="NAL21" s="83"/>
      <c r="NAM21" s="84"/>
      <c r="NAN21" s="83"/>
      <c r="NAO21" s="83"/>
      <c r="NAP21" s="83"/>
      <c r="NAQ21" s="83"/>
      <c r="NAR21" s="85"/>
      <c r="NAS21" s="85"/>
      <c r="NAT21" s="85"/>
      <c r="NAU21" s="86"/>
      <c r="NAV21" s="85"/>
      <c r="NAW21" s="83"/>
      <c r="NAX21" s="83"/>
      <c r="NAY21" s="83"/>
      <c r="NAZ21" s="84"/>
      <c r="NBA21" s="83"/>
      <c r="NBB21" s="83"/>
      <c r="NBC21" s="83"/>
      <c r="NBD21" s="83"/>
      <c r="NBE21" s="85"/>
      <c r="NBF21" s="85"/>
      <c r="NBG21" s="85"/>
      <c r="NBH21" s="86"/>
      <c r="NBI21" s="85"/>
      <c r="NBJ21" s="83"/>
      <c r="NBK21" s="83"/>
      <c r="NBL21" s="83"/>
      <c r="NBM21" s="84"/>
      <c r="NBN21" s="83"/>
      <c r="NBO21" s="83"/>
      <c r="NBP21" s="83"/>
      <c r="NBQ21" s="83"/>
      <c r="NBR21" s="85"/>
      <c r="NBS21" s="85"/>
      <c r="NBT21" s="85"/>
      <c r="NBU21" s="86"/>
      <c r="NBV21" s="85"/>
      <c r="NBW21" s="83"/>
      <c r="NBX21" s="83"/>
      <c r="NBY21" s="83"/>
      <c r="NBZ21" s="84"/>
      <c r="NCA21" s="83"/>
      <c r="NCB21" s="83"/>
      <c r="NCC21" s="83"/>
      <c r="NCD21" s="83"/>
      <c r="NCE21" s="85"/>
      <c r="NCF21" s="85"/>
      <c r="NCG21" s="85"/>
      <c r="NCH21" s="86"/>
      <c r="NCI21" s="85"/>
      <c r="NCJ21" s="83"/>
      <c r="NCK21" s="83"/>
      <c r="NCL21" s="83"/>
      <c r="NCM21" s="84"/>
      <c r="NCN21" s="83"/>
      <c r="NCO21" s="83"/>
      <c r="NCP21" s="83"/>
      <c r="NCQ21" s="83"/>
      <c r="NCR21" s="85"/>
      <c r="NCS21" s="85"/>
      <c r="NCT21" s="85"/>
      <c r="NCU21" s="86"/>
      <c r="NCV21" s="85"/>
      <c r="NCW21" s="83"/>
      <c r="NCX21" s="83"/>
      <c r="NCY21" s="83"/>
      <c r="NCZ21" s="84"/>
      <c r="NDA21" s="83"/>
      <c r="NDB21" s="83"/>
      <c r="NDC21" s="83"/>
      <c r="NDD21" s="83"/>
      <c r="NDE21" s="85"/>
      <c r="NDF21" s="85"/>
      <c r="NDG21" s="85"/>
      <c r="NDH21" s="86"/>
      <c r="NDI21" s="85"/>
      <c r="NDJ21" s="83"/>
      <c r="NDK21" s="83"/>
      <c r="NDL21" s="83"/>
      <c r="NDM21" s="84"/>
      <c r="NDN21" s="83"/>
      <c r="NDO21" s="83"/>
      <c r="NDP21" s="83"/>
      <c r="NDQ21" s="83"/>
      <c r="NDR21" s="85"/>
      <c r="NDS21" s="85"/>
      <c r="NDT21" s="85"/>
      <c r="NDU21" s="86"/>
      <c r="NDV21" s="85"/>
      <c r="NDW21" s="83"/>
      <c r="NDX21" s="83"/>
      <c r="NDY21" s="83"/>
      <c r="NDZ21" s="84"/>
      <c r="NEA21" s="83"/>
      <c r="NEB21" s="83"/>
      <c r="NEC21" s="83"/>
      <c r="NED21" s="83"/>
      <c r="NEE21" s="85"/>
      <c r="NEF21" s="85"/>
      <c r="NEG21" s="85"/>
      <c r="NEH21" s="86"/>
      <c r="NEI21" s="85"/>
      <c r="NEJ21" s="83"/>
      <c r="NEK21" s="83"/>
      <c r="NEL21" s="83"/>
      <c r="NEM21" s="84"/>
      <c r="NEN21" s="83"/>
      <c r="NEO21" s="83"/>
      <c r="NEP21" s="83"/>
      <c r="NEQ21" s="83"/>
      <c r="NER21" s="85"/>
      <c r="NES21" s="85"/>
      <c r="NET21" s="85"/>
      <c r="NEU21" s="86"/>
      <c r="NEV21" s="85"/>
      <c r="NEW21" s="83"/>
      <c r="NEX21" s="83"/>
      <c r="NEY21" s="83"/>
      <c r="NEZ21" s="84"/>
      <c r="NFA21" s="83"/>
      <c r="NFB21" s="83"/>
      <c r="NFC21" s="83"/>
      <c r="NFD21" s="83"/>
      <c r="NFE21" s="85"/>
      <c r="NFF21" s="85"/>
      <c r="NFG21" s="85"/>
      <c r="NFH21" s="86"/>
      <c r="NFI21" s="85"/>
      <c r="NFJ21" s="83"/>
      <c r="NFK21" s="83"/>
      <c r="NFL21" s="83"/>
      <c r="NFM21" s="84"/>
      <c r="NFN21" s="83"/>
      <c r="NFO21" s="83"/>
      <c r="NFP21" s="83"/>
      <c r="NFQ21" s="83"/>
      <c r="NFR21" s="85"/>
      <c r="NFS21" s="85"/>
      <c r="NFT21" s="85"/>
      <c r="NFU21" s="86"/>
      <c r="NFV21" s="85"/>
      <c r="NFW21" s="83"/>
      <c r="NFX21" s="83"/>
      <c r="NFY21" s="83"/>
      <c r="NFZ21" s="84"/>
      <c r="NGA21" s="83"/>
      <c r="NGB21" s="83"/>
      <c r="NGC21" s="83"/>
      <c r="NGD21" s="83"/>
      <c r="NGE21" s="85"/>
      <c r="NGF21" s="85"/>
      <c r="NGG21" s="85"/>
      <c r="NGH21" s="86"/>
      <c r="NGI21" s="85"/>
      <c r="NGJ21" s="83"/>
      <c r="NGK21" s="83"/>
      <c r="NGL21" s="83"/>
      <c r="NGM21" s="84"/>
      <c r="NGN21" s="83"/>
      <c r="NGO21" s="83"/>
      <c r="NGP21" s="83"/>
      <c r="NGQ21" s="83"/>
      <c r="NGR21" s="85"/>
      <c r="NGS21" s="85"/>
      <c r="NGT21" s="85"/>
      <c r="NGU21" s="86"/>
      <c r="NGV21" s="85"/>
      <c r="NGW21" s="83"/>
      <c r="NGX21" s="83"/>
      <c r="NGY21" s="83"/>
      <c r="NGZ21" s="84"/>
      <c r="NHA21" s="83"/>
      <c r="NHB21" s="83"/>
      <c r="NHC21" s="83"/>
      <c r="NHD21" s="83"/>
      <c r="NHE21" s="85"/>
      <c r="NHF21" s="85"/>
      <c r="NHG21" s="85"/>
      <c r="NHH21" s="86"/>
      <c r="NHI21" s="85"/>
      <c r="NHJ21" s="83"/>
      <c r="NHK21" s="83"/>
      <c r="NHL21" s="83"/>
      <c r="NHM21" s="84"/>
      <c r="NHN21" s="83"/>
      <c r="NHO21" s="83"/>
      <c r="NHP21" s="83"/>
      <c r="NHQ21" s="83"/>
      <c r="NHR21" s="85"/>
      <c r="NHS21" s="85"/>
      <c r="NHT21" s="85"/>
      <c r="NHU21" s="86"/>
      <c r="NHV21" s="85"/>
      <c r="NHW21" s="83"/>
      <c r="NHX21" s="83"/>
      <c r="NHY21" s="83"/>
      <c r="NHZ21" s="84"/>
      <c r="NIA21" s="83"/>
      <c r="NIB21" s="83"/>
      <c r="NIC21" s="83"/>
      <c r="NID21" s="83"/>
      <c r="NIE21" s="85"/>
      <c r="NIF21" s="85"/>
      <c r="NIG21" s="85"/>
      <c r="NIH21" s="86"/>
      <c r="NII21" s="85"/>
      <c r="NIJ21" s="83"/>
      <c r="NIK21" s="83"/>
      <c r="NIL21" s="83"/>
      <c r="NIM21" s="84"/>
      <c r="NIN21" s="83"/>
      <c r="NIO21" s="83"/>
      <c r="NIP21" s="83"/>
      <c r="NIQ21" s="83"/>
      <c r="NIR21" s="85"/>
      <c r="NIS21" s="85"/>
      <c r="NIT21" s="85"/>
      <c r="NIU21" s="86"/>
      <c r="NIV21" s="85"/>
      <c r="NIW21" s="83"/>
      <c r="NIX21" s="83"/>
      <c r="NIY21" s="83"/>
      <c r="NIZ21" s="84"/>
      <c r="NJA21" s="83"/>
      <c r="NJB21" s="83"/>
      <c r="NJC21" s="83"/>
      <c r="NJD21" s="83"/>
      <c r="NJE21" s="85"/>
      <c r="NJF21" s="85"/>
      <c r="NJG21" s="85"/>
      <c r="NJH21" s="86"/>
      <c r="NJI21" s="85"/>
      <c r="NJJ21" s="83"/>
      <c r="NJK21" s="83"/>
      <c r="NJL21" s="83"/>
      <c r="NJM21" s="84"/>
      <c r="NJN21" s="83"/>
      <c r="NJO21" s="83"/>
      <c r="NJP21" s="83"/>
      <c r="NJQ21" s="83"/>
      <c r="NJR21" s="85"/>
      <c r="NJS21" s="85"/>
      <c r="NJT21" s="85"/>
      <c r="NJU21" s="86"/>
      <c r="NJV21" s="85"/>
      <c r="NJW21" s="83"/>
      <c r="NJX21" s="83"/>
      <c r="NJY21" s="83"/>
      <c r="NJZ21" s="84"/>
      <c r="NKA21" s="83"/>
      <c r="NKB21" s="83"/>
      <c r="NKC21" s="83"/>
      <c r="NKD21" s="83"/>
      <c r="NKE21" s="85"/>
      <c r="NKF21" s="85"/>
      <c r="NKG21" s="85"/>
      <c r="NKH21" s="86"/>
      <c r="NKI21" s="85"/>
      <c r="NKJ21" s="83"/>
      <c r="NKK21" s="83"/>
      <c r="NKL21" s="83"/>
      <c r="NKM21" s="84"/>
      <c r="NKN21" s="83"/>
      <c r="NKO21" s="83"/>
      <c r="NKP21" s="83"/>
      <c r="NKQ21" s="83"/>
      <c r="NKR21" s="85"/>
      <c r="NKS21" s="85"/>
      <c r="NKT21" s="85"/>
      <c r="NKU21" s="86"/>
      <c r="NKV21" s="85"/>
      <c r="NKW21" s="83"/>
      <c r="NKX21" s="83"/>
      <c r="NKY21" s="83"/>
      <c r="NKZ21" s="84"/>
      <c r="NLA21" s="83"/>
      <c r="NLB21" s="83"/>
      <c r="NLC21" s="83"/>
      <c r="NLD21" s="83"/>
      <c r="NLE21" s="85"/>
      <c r="NLF21" s="85"/>
      <c r="NLG21" s="85"/>
      <c r="NLH21" s="86"/>
      <c r="NLI21" s="85"/>
      <c r="NLJ21" s="83"/>
      <c r="NLK21" s="83"/>
      <c r="NLL21" s="83"/>
      <c r="NLM21" s="84"/>
      <c r="NLN21" s="83"/>
      <c r="NLO21" s="83"/>
      <c r="NLP21" s="83"/>
      <c r="NLQ21" s="83"/>
      <c r="NLR21" s="85"/>
      <c r="NLS21" s="85"/>
      <c r="NLT21" s="85"/>
      <c r="NLU21" s="86"/>
      <c r="NLV21" s="85"/>
      <c r="NLW21" s="83"/>
      <c r="NLX21" s="83"/>
      <c r="NLY21" s="83"/>
      <c r="NLZ21" s="84"/>
      <c r="NMA21" s="83"/>
      <c r="NMB21" s="83"/>
      <c r="NMC21" s="83"/>
      <c r="NMD21" s="83"/>
      <c r="NME21" s="85"/>
      <c r="NMF21" s="85"/>
      <c r="NMG21" s="85"/>
      <c r="NMH21" s="86"/>
      <c r="NMI21" s="85"/>
      <c r="NMJ21" s="83"/>
      <c r="NMK21" s="83"/>
      <c r="NML21" s="83"/>
      <c r="NMM21" s="84"/>
      <c r="NMN21" s="83"/>
      <c r="NMO21" s="83"/>
      <c r="NMP21" s="83"/>
      <c r="NMQ21" s="83"/>
      <c r="NMR21" s="85"/>
      <c r="NMS21" s="85"/>
      <c r="NMT21" s="85"/>
      <c r="NMU21" s="86"/>
      <c r="NMV21" s="85"/>
      <c r="NMW21" s="83"/>
      <c r="NMX21" s="83"/>
      <c r="NMY21" s="83"/>
      <c r="NMZ21" s="84"/>
      <c r="NNA21" s="83"/>
      <c r="NNB21" s="83"/>
      <c r="NNC21" s="83"/>
      <c r="NND21" s="83"/>
      <c r="NNE21" s="85"/>
      <c r="NNF21" s="85"/>
      <c r="NNG21" s="85"/>
      <c r="NNH21" s="86"/>
      <c r="NNI21" s="85"/>
      <c r="NNJ21" s="83"/>
      <c r="NNK21" s="83"/>
      <c r="NNL21" s="83"/>
      <c r="NNM21" s="84"/>
      <c r="NNN21" s="83"/>
      <c r="NNO21" s="83"/>
      <c r="NNP21" s="83"/>
      <c r="NNQ21" s="83"/>
      <c r="NNR21" s="85"/>
      <c r="NNS21" s="85"/>
      <c r="NNT21" s="85"/>
      <c r="NNU21" s="86"/>
      <c r="NNV21" s="85"/>
      <c r="NNW21" s="83"/>
      <c r="NNX21" s="83"/>
      <c r="NNY21" s="83"/>
      <c r="NNZ21" s="84"/>
      <c r="NOA21" s="83"/>
      <c r="NOB21" s="83"/>
      <c r="NOC21" s="83"/>
      <c r="NOD21" s="83"/>
      <c r="NOE21" s="85"/>
      <c r="NOF21" s="85"/>
      <c r="NOG21" s="85"/>
      <c r="NOH21" s="86"/>
      <c r="NOI21" s="85"/>
      <c r="NOJ21" s="83"/>
      <c r="NOK21" s="83"/>
      <c r="NOL21" s="83"/>
      <c r="NOM21" s="84"/>
      <c r="NON21" s="83"/>
      <c r="NOO21" s="83"/>
      <c r="NOP21" s="83"/>
      <c r="NOQ21" s="83"/>
      <c r="NOR21" s="85"/>
      <c r="NOS21" s="85"/>
      <c r="NOT21" s="85"/>
      <c r="NOU21" s="86"/>
      <c r="NOV21" s="85"/>
      <c r="NOW21" s="83"/>
      <c r="NOX21" s="83"/>
      <c r="NOY21" s="83"/>
      <c r="NOZ21" s="84"/>
      <c r="NPA21" s="83"/>
      <c r="NPB21" s="83"/>
      <c r="NPC21" s="83"/>
      <c r="NPD21" s="83"/>
      <c r="NPE21" s="85"/>
      <c r="NPF21" s="85"/>
      <c r="NPG21" s="85"/>
      <c r="NPH21" s="86"/>
      <c r="NPI21" s="85"/>
      <c r="NPJ21" s="83"/>
      <c r="NPK21" s="83"/>
      <c r="NPL21" s="83"/>
      <c r="NPM21" s="84"/>
      <c r="NPN21" s="83"/>
      <c r="NPO21" s="83"/>
      <c r="NPP21" s="83"/>
      <c r="NPQ21" s="83"/>
      <c r="NPR21" s="85"/>
      <c r="NPS21" s="85"/>
      <c r="NPT21" s="85"/>
      <c r="NPU21" s="86"/>
      <c r="NPV21" s="85"/>
      <c r="NPW21" s="83"/>
      <c r="NPX21" s="83"/>
      <c r="NPY21" s="83"/>
      <c r="NPZ21" s="84"/>
      <c r="NQA21" s="83"/>
      <c r="NQB21" s="83"/>
      <c r="NQC21" s="83"/>
      <c r="NQD21" s="83"/>
      <c r="NQE21" s="85"/>
      <c r="NQF21" s="85"/>
      <c r="NQG21" s="85"/>
      <c r="NQH21" s="86"/>
      <c r="NQI21" s="85"/>
      <c r="NQJ21" s="83"/>
      <c r="NQK21" s="83"/>
      <c r="NQL21" s="83"/>
      <c r="NQM21" s="84"/>
      <c r="NQN21" s="83"/>
      <c r="NQO21" s="83"/>
      <c r="NQP21" s="83"/>
      <c r="NQQ21" s="83"/>
      <c r="NQR21" s="85"/>
      <c r="NQS21" s="85"/>
      <c r="NQT21" s="85"/>
      <c r="NQU21" s="86"/>
      <c r="NQV21" s="85"/>
      <c r="NQW21" s="83"/>
      <c r="NQX21" s="83"/>
      <c r="NQY21" s="83"/>
      <c r="NQZ21" s="84"/>
      <c r="NRA21" s="83"/>
      <c r="NRB21" s="83"/>
      <c r="NRC21" s="83"/>
      <c r="NRD21" s="83"/>
      <c r="NRE21" s="85"/>
      <c r="NRF21" s="85"/>
      <c r="NRG21" s="85"/>
      <c r="NRH21" s="86"/>
      <c r="NRI21" s="85"/>
      <c r="NRJ21" s="83"/>
      <c r="NRK21" s="83"/>
      <c r="NRL21" s="83"/>
      <c r="NRM21" s="84"/>
      <c r="NRN21" s="83"/>
      <c r="NRO21" s="83"/>
      <c r="NRP21" s="83"/>
      <c r="NRQ21" s="83"/>
      <c r="NRR21" s="85"/>
      <c r="NRS21" s="85"/>
      <c r="NRT21" s="85"/>
      <c r="NRU21" s="86"/>
      <c r="NRV21" s="85"/>
      <c r="NRW21" s="83"/>
      <c r="NRX21" s="83"/>
      <c r="NRY21" s="83"/>
      <c r="NRZ21" s="84"/>
      <c r="NSA21" s="83"/>
      <c r="NSB21" s="83"/>
      <c r="NSC21" s="83"/>
      <c r="NSD21" s="83"/>
      <c r="NSE21" s="85"/>
      <c r="NSF21" s="85"/>
      <c r="NSG21" s="85"/>
      <c r="NSH21" s="86"/>
      <c r="NSI21" s="85"/>
      <c r="NSJ21" s="83"/>
      <c r="NSK21" s="83"/>
      <c r="NSL21" s="83"/>
      <c r="NSM21" s="84"/>
      <c r="NSN21" s="83"/>
      <c r="NSO21" s="83"/>
      <c r="NSP21" s="83"/>
      <c r="NSQ21" s="83"/>
      <c r="NSR21" s="85"/>
      <c r="NSS21" s="85"/>
      <c r="NST21" s="85"/>
      <c r="NSU21" s="86"/>
      <c r="NSV21" s="85"/>
      <c r="NSW21" s="83"/>
      <c r="NSX21" s="83"/>
      <c r="NSY21" s="83"/>
      <c r="NSZ21" s="84"/>
      <c r="NTA21" s="83"/>
      <c r="NTB21" s="83"/>
      <c r="NTC21" s="83"/>
      <c r="NTD21" s="83"/>
      <c r="NTE21" s="85"/>
      <c r="NTF21" s="85"/>
      <c r="NTG21" s="85"/>
      <c r="NTH21" s="86"/>
      <c r="NTI21" s="85"/>
      <c r="NTJ21" s="83"/>
      <c r="NTK21" s="83"/>
      <c r="NTL21" s="83"/>
      <c r="NTM21" s="84"/>
      <c r="NTN21" s="83"/>
      <c r="NTO21" s="83"/>
      <c r="NTP21" s="83"/>
      <c r="NTQ21" s="83"/>
      <c r="NTR21" s="85"/>
      <c r="NTS21" s="85"/>
      <c r="NTT21" s="85"/>
      <c r="NTU21" s="86"/>
      <c r="NTV21" s="85"/>
      <c r="NTW21" s="83"/>
      <c r="NTX21" s="83"/>
      <c r="NTY21" s="83"/>
      <c r="NTZ21" s="84"/>
      <c r="NUA21" s="83"/>
      <c r="NUB21" s="83"/>
      <c r="NUC21" s="83"/>
      <c r="NUD21" s="83"/>
      <c r="NUE21" s="85"/>
      <c r="NUF21" s="85"/>
      <c r="NUG21" s="85"/>
      <c r="NUH21" s="86"/>
      <c r="NUI21" s="85"/>
      <c r="NUJ21" s="83"/>
      <c r="NUK21" s="83"/>
      <c r="NUL21" s="83"/>
      <c r="NUM21" s="84"/>
      <c r="NUN21" s="83"/>
      <c r="NUO21" s="83"/>
      <c r="NUP21" s="83"/>
      <c r="NUQ21" s="83"/>
      <c r="NUR21" s="85"/>
      <c r="NUS21" s="85"/>
      <c r="NUT21" s="85"/>
      <c r="NUU21" s="86"/>
      <c r="NUV21" s="85"/>
      <c r="NUW21" s="83"/>
      <c r="NUX21" s="83"/>
      <c r="NUY21" s="83"/>
      <c r="NUZ21" s="84"/>
      <c r="NVA21" s="83"/>
      <c r="NVB21" s="83"/>
      <c r="NVC21" s="83"/>
      <c r="NVD21" s="83"/>
      <c r="NVE21" s="85"/>
      <c r="NVF21" s="85"/>
      <c r="NVG21" s="85"/>
      <c r="NVH21" s="86"/>
      <c r="NVI21" s="85"/>
      <c r="NVJ21" s="83"/>
      <c r="NVK21" s="83"/>
      <c r="NVL21" s="83"/>
      <c r="NVM21" s="84"/>
      <c r="NVN21" s="83"/>
      <c r="NVO21" s="83"/>
      <c r="NVP21" s="83"/>
      <c r="NVQ21" s="83"/>
      <c r="NVR21" s="85"/>
      <c r="NVS21" s="85"/>
      <c r="NVT21" s="85"/>
      <c r="NVU21" s="86"/>
      <c r="NVV21" s="85"/>
      <c r="NVW21" s="83"/>
      <c r="NVX21" s="83"/>
      <c r="NVY21" s="83"/>
      <c r="NVZ21" s="84"/>
      <c r="NWA21" s="83"/>
      <c r="NWB21" s="83"/>
      <c r="NWC21" s="83"/>
      <c r="NWD21" s="83"/>
      <c r="NWE21" s="85"/>
      <c r="NWF21" s="85"/>
      <c r="NWG21" s="85"/>
      <c r="NWH21" s="86"/>
      <c r="NWI21" s="85"/>
      <c r="NWJ21" s="83"/>
      <c r="NWK21" s="83"/>
      <c r="NWL21" s="83"/>
      <c r="NWM21" s="84"/>
      <c r="NWN21" s="83"/>
      <c r="NWO21" s="83"/>
      <c r="NWP21" s="83"/>
      <c r="NWQ21" s="83"/>
      <c r="NWR21" s="85"/>
      <c r="NWS21" s="85"/>
      <c r="NWT21" s="85"/>
      <c r="NWU21" s="86"/>
      <c r="NWV21" s="85"/>
      <c r="NWW21" s="83"/>
      <c r="NWX21" s="83"/>
      <c r="NWY21" s="83"/>
      <c r="NWZ21" s="84"/>
      <c r="NXA21" s="83"/>
      <c r="NXB21" s="83"/>
      <c r="NXC21" s="83"/>
      <c r="NXD21" s="83"/>
      <c r="NXE21" s="85"/>
      <c r="NXF21" s="85"/>
      <c r="NXG21" s="85"/>
      <c r="NXH21" s="86"/>
      <c r="NXI21" s="85"/>
      <c r="NXJ21" s="83"/>
      <c r="NXK21" s="83"/>
      <c r="NXL21" s="83"/>
      <c r="NXM21" s="84"/>
      <c r="NXN21" s="83"/>
      <c r="NXO21" s="83"/>
      <c r="NXP21" s="83"/>
      <c r="NXQ21" s="83"/>
      <c r="NXR21" s="85"/>
      <c r="NXS21" s="85"/>
      <c r="NXT21" s="85"/>
      <c r="NXU21" s="86"/>
      <c r="NXV21" s="85"/>
      <c r="NXW21" s="83"/>
      <c r="NXX21" s="83"/>
      <c r="NXY21" s="83"/>
      <c r="NXZ21" s="84"/>
      <c r="NYA21" s="83"/>
      <c r="NYB21" s="83"/>
      <c r="NYC21" s="83"/>
      <c r="NYD21" s="83"/>
      <c r="NYE21" s="85"/>
      <c r="NYF21" s="85"/>
      <c r="NYG21" s="85"/>
      <c r="NYH21" s="86"/>
      <c r="NYI21" s="85"/>
      <c r="NYJ21" s="83"/>
      <c r="NYK21" s="83"/>
      <c r="NYL21" s="83"/>
      <c r="NYM21" s="84"/>
      <c r="NYN21" s="83"/>
      <c r="NYO21" s="83"/>
      <c r="NYP21" s="83"/>
      <c r="NYQ21" s="83"/>
      <c r="NYR21" s="85"/>
      <c r="NYS21" s="85"/>
      <c r="NYT21" s="85"/>
      <c r="NYU21" s="86"/>
      <c r="NYV21" s="85"/>
      <c r="NYW21" s="83"/>
      <c r="NYX21" s="83"/>
      <c r="NYY21" s="83"/>
      <c r="NYZ21" s="84"/>
      <c r="NZA21" s="83"/>
      <c r="NZB21" s="83"/>
      <c r="NZC21" s="83"/>
      <c r="NZD21" s="83"/>
      <c r="NZE21" s="85"/>
      <c r="NZF21" s="85"/>
      <c r="NZG21" s="85"/>
      <c r="NZH21" s="86"/>
      <c r="NZI21" s="85"/>
      <c r="NZJ21" s="83"/>
      <c r="NZK21" s="83"/>
      <c r="NZL21" s="83"/>
      <c r="NZM21" s="84"/>
      <c r="NZN21" s="83"/>
      <c r="NZO21" s="83"/>
      <c r="NZP21" s="83"/>
      <c r="NZQ21" s="83"/>
      <c r="NZR21" s="85"/>
      <c r="NZS21" s="85"/>
      <c r="NZT21" s="85"/>
      <c r="NZU21" s="86"/>
      <c r="NZV21" s="85"/>
      <c r="NZW21" s="83"/>
      <c r="NZX21" s="83"/>
      <c r="NZY21" s="83"/>
      <c r="NZZ21" s="84"/>
      <c r="OAA21" s="83"/>
      <c r="OAB21" s="83"/>
      <c r="OAC21" s="83"/>
      <c r="OAD21" s="83"/>
      <c r="OAE21" s="85"/>
      <c r="OAF21" s="85"/>
      <c r="OAG21" s="85"/>
      <c r="OAH21" s="86"/>
      <c r="OAI21" s="85"/>
      <c r="OAJ21" s="83"/>
      <c r="OAK21" s="83"/>
      <c r="OAL21" s="83"/>
      <c r="OAM21" s="84"/>
      <c r="OAN21" s="83"/>
      <c r="OAO21" s="83"/>
      <c r="OAP21" s="83"/>
      <c r="OAQ21" s="83"/>
      <c r="OAR21" s="85"/>
      <c r="OAS21" s="85"/>
      <c r="OAT21" s="85"/>
      <c r="OAU21" s="86"/>
      <c r="OAV21" s="85"/>
      <c r="OAW21" s="83"/>
      <c r="OAX21" s="83"/>
      <c r="OAY21" s="83"/>
      <c r="OAZ21" s="84"/>
      <c r="OBA21" s="83"/>
      <c r="OBB21" s="83"/>
      <c r="OBC21" s="83"/>
      <c r="OBD21" s="83"/>
      <c r="OBE21" s="85"/>
      <c r="OBF21" s="85"/>
      <c r="OBG21" s="85"/>
      <c r="OBH21" s="86"/>
      <c r="OBI21" s="85"/>
      <c r="OBJ21" s="83"/>
      <c r="OBK21" s="83"/>
      <c r="OBL21" s="83"/>
      <c r="OBM21" s="84"/>
      <c r="OBN21" s="83"/>
      <c r="OBO21" s="83"/>
      <c r="OBP21" s="83"/>
      <c r="OBQ21" s="83"/>
      <c r="OBR21" s="85"/>
      <c r="OBS21" s="85"/>
      <c r="OBT21" s="85"/>
      <c r="OBU21" s="86"/>
      <c r="OBV21" s="85"/>
      <c r="OBW21" s="83"/>
      <c r="OBX21" s="83"/>
      <c r="OBY21" s="83"/>
      <c r="OBZ21" s="84"/>
      <c r="OCA21" s="83"/>
      <c r="OCB21" s="83"/>
      <c r="OCC21" s="83"/>
      <c r="OCD21" s="83"/>
      <c r="OCE21" s="85"/>
      <c r="OCF21" s="85"/>
      <c r="OCG21" s="85"/>
      <c r="OCH21" s="86"/>
      <c r="OCI21" s="85"/>
      <c r="OCJ21" s="83"/>
      <c r="OCK21" s="83"/>
      <c r="OCL21" s="83"/>
      <c r="OCM21" s="84"/>
      <c r="OCN21" s="83"/>
      <c r="OCO21" s="83"/>
      <c r="OCP21" s="83"/>
      <c r="OCQ21" s="83"/>
      <c r="OCR21" s="85"/>
      <c r="OCS21" s="85"/>
      <c r="OCT21" s="85"/>
      <c r="OCU21" s="86"/>
      <c r="OCV21" s="85"/>
      <c r="OCW21" s="83"/>
      <c r="OCX21" s="83"/>
      <c r="OCY21" s="83"/>
      <c r="OCZ21" s="84"/>
      <c r="ODA21" s="83"/>
      <c r="ODB21" s="83"/>
      <c r="ODC21" s="83"/>
      <c r="ODD21" s="83"/>
      <c r="ODE21" s="85"/>
      <c r="ODF21" s="85"/>
      <c r="ODG21" s="85"/>
      <c r="ODH21" s="86"/>
      <c r="ODI21" s="85"/>
      <c r="ODJ21" s="83"/>
      <c r="ODK21" s="83"/>
      <c r="ODL21" s="83"/>
      <c r="ODM21" s="84"/>
      <c r="ODN21" s="83"/>
      <c r="ODO21" s="83"/>
      <c r="ODP21" s="83"/>
      <c r="ODQ21" s="83"/>
      <c r="ODR21" s="85"/>
      <c r="ODS21" s="85"/>
      <c r="ODT21" s="85"/>
      <c r="ODU21" s="86"/>
      <c r="ODV21" s="85"/>
      <c r="ODW21" s="83"/>
      <c r="ODX21" s="83"/>
      <c r="ODY21" s="83"/>
      <c r="ODZ21" s="84"/>
      <c r="OEA21" s="83"/>
      <c r="OEB21" s="83"/>
      <c r="OEC21" s="83"/>
      <c r="OED21" s="83"/>
      <c r="OEE21" s="85"/>
      <c r="OEF21" s="85"/>
      <c r="OEG21" s="85"/>
      <c r="OEH21" s="86"/>
      <c r="OEI21" s="85"/>
      <c r="OEJ21" s="83"/>
      <c r="OEK21" s="83"/>
      <c r="OEL21" s="83"/>
      <c r="OEM21" s="84"/>
      <c r="OEN21" s="83"/>
      <c r="OEO21" s="83"/>
      <c r="OEP21" s="83"/>
      <c r="OEQ21" s="83"/>
      <c r="OER21" s="85"/>
      <c r="OES21" s="85"/>
      <c r="OET21" s="85"/>
      <c r="OEU21" s="86"/>
      <c r="OEV21" s="85"/>
      <c r="OEW21" s="83"/>
      <c r="OEX21" s="83"/>
      <c r="OEY21" s="83"/>
      <c r="OEZ21" s="84"/>
      <c r="OFA21" s="83"/>
      <c r="OFB21" s="83"/>
      <c r="OFC21" s="83"/>
      <c r="OFD21" s="83"/>
      <c r="OFE21" s="85"/>
      <c r="OFF21" s="85"/>
      <c r="OFG21" s="85"/>
      <c r="OFH21" s="86"/>
      <c r="OFI21" s="85"/>
      <c r="OFJ21" s="83"/>
      <c r="OFK21" s="83"/>
      <c r="OFL21" s="83"/>
      <c r="OFM21" s="84"/>
      <c r="OFN21" s="83"/>
      <c r="OFO21" s="83"/>
      <c r="OFP21" s="83"/>
      <c r="OFQ21" s="83"/>
      <c r="OFR21" s="85"/>
      <c r="OFS21" s="85"/>
      <c r="OFT21" s="85"/>
      <c r="OFU21" s="86"/>
      <c r="OFV21" s="85"/>
      <c r="OFW21" s="83"/>
      <c r="OFX21" s="83"/>
      <c r="OFY21" s="83"/>
      <c r="OFZ21" s="84"/>
      <c r="OGA21" s="83"/>
      <c r="OGB21" s="83"/>
      <c r="OGC21" s="83"/>
      <c r="OGD21" s="83"/>
      <c r="OGE21" s="85"/>
      <c r="OGF21" s="85"/>
      <c r="OGG21" s="85"/>
      <c r="OGH21" s="86"/>
      <c r="OGI21" s="85"/>
      <c r="OGJ21" s="83"/>
      <c r="OGK21" s="83"/>
      <c r="OGL21" s="83"/>
      <c r="OGM21" s="84"/>
      <c r="OGN21" s="83"/>
      <c r="OGO21" s="83"/>
      <c r="OGP21" s="83"/>
      <c r="OGQ21" s="83"/>
      <c r="OGR21" s="85"/>
      <c r="OGS21" s="85"/>
      <c r="OGT21" s="85"/>
      <c r="OGU21" s="86"/>
      <c r="OGV21" s="85"/>
      <c r="OGW21" s="83"/>
      <c r="OGX21" s="83"/>
      <c r="OGY21" s="83"/>
      <c r="OGZ21" s="84"/>
      <c r="OHA21" s="83"/>
      <c r="OHB21" s="83"/>
      <c r="OHC21" s="83"/>
      <c r="OHD21" s="83"/>
      <c r="OHE21" s="85"/>
      <c r="OHF21" s="85"/>
      <c r="OHG21" s="85"/>
      <c r="OHH21" s="86"/>
      <c r="OHI21" s="85"/>
      <c r="OHJ21" s="83"/>
      <c r="OHK21" s="83"/>
      <c r="OHL21" s="83"/>
      <c r="OHM21" s="84"/>
      <c r="OHN21" s="83"/>
      <c r="OHO21" s="83"/>
      <c r="OHP21" s="83"/>
      <c r="OHQ21" s="83"/>
      <c r="OHR21" s="85"/>
      <c r="OHS21" s="85"/>
      <c r="OHT21" s="85"/>
      <c r="OHU21" s="86"/>
      <c r="OHV21" s="85"/>
      <c r="OHW21" s="83"/>
      <c r="OHX21" s="83"/>
      <c r="OHY21" s="83"/>
      <c r="OHZ21" s="84"/>
      <c r="OIA21" s="83"/>
      <c r="OIB21" s="83"/>
      <c r="OIC21" s="83"/>
      <c r="OID21" s="83"/>
      <c r="OIE21" s="85"/>
      <c r="OIF21" s="85"/>
      <c r="OIG21" s="85"/>
      <c r="OIH21" s="86"/>
      <c r="OII21" s="85"/>
      <c r="OIJ21" s="83"/>
      <c r="OIK21" s="83"/>
      <c r="OIL21" s="83"/>
      <c r="OIM21" s="84"/>
      <c r="OIN21" s="83"/>
      <c r="OIO21" s="83"/>
      <c r="OIP21" s="83"/>
      <c r="OIQ21" s="83"/>
      <c r="OIR21" s="85"/>
      <c r="OIS21" s="85"/>
      <c r="OIT21" s="85"/>
      <c r="OIU21" s="86"/>
      <c r="OIV21" s="85"/>
      <c r="OIW21" s="83"/>
      <c r="OIX21" s="83"/>
      <c r="OIY21" s="83"/>
      <c r="OIZ21" s="84"/>
      <c r="OJA21" s="83"/>
      <c r="OJB21" s="83"/>
      <c r="OJC21" s="83"/>
      <c r="OJD21" s="83"/>
      <c r="OJE21" s="85"/>
      <c r="OJF21" s="85"/>
      <c r="OJG21" s="85"/>
      <c r="OJH21" s="86"/>
      <c r="OJI21" s="85"/>
      <c r="OJJ21" s="83"/>
      <c r="OJK21" s="83"/>
      <c r="OJL21" s="83"/>
      <c r="OJM21" s="84"/>
      <c r="OJN21" s="83"/>
      <c r="OJO21" s="83"/>
      <c r="OJP21" s="83"/>
      <c r="OJQ21" s="83"/>
      <c r="OJR21" s="85"/>
      <c r="OJS21" s="85"/>
      <c r="OJT21" s="85"/>
      <c r="OJU21" s="86"/>
      <c r="OJV21" s="85"/>
      <c r="OJW21" s="83"/>
      <c r="OJX21" s="83"/>
      <c r="OJY21" s="83"/>
      <c r="OJZ21" s="84"/>
      <c r="OKA21" s="83"/>
      <c r="OKB21" s="83"/>
      <c r="OKC21" s="83"/>
      <c r="OKD21" s="83"/>
      <c r="OKE21" s="85"/>
      <c r="OKF21" s="85"/>
      <c r="OKG21" s="85"/>
      <c r="OKH21" s="86"/>
      <c r="OKI21" s="85"/>
      <c r="OKJ21" s="83"/>
      <c r="OKK21" s="83"/>
      <c r="OKL21" s="83"/>
      <c r="OKM21" s="84"/>
      <c r="OKN21" s="83"/>
      <c r="OKO21" s="83"/>
      <c r="OKP21" s="83"/>
      <c r="OKQ21" s="83"/>
      <c r="OKR21" s="85"/>
      <c r="OKS21" s="85"/>
      <c r="OKT21" s="85"/>
      <c r="OKU21" s="86"/>
      <c r="OKV21" s="85"/>
      <c r="OKW21" s="83"/>
      <c r="OKX21" s="83"/>
      <c r="OKY21" s="83"/>
      <c r="OKZ21" s="84"/>
      <c r="OLA21" s="83"/>
      <c r="OLB21" s="83"/>
      <c r="OLC21" s="83"/>
      <c r="OLD21" s="83"/>
      <c r="OLE21" s="85"/>
      <c r="OLF21" s="85"/>
      <c r="OLG21" s="85"/>
      <c r="OLH21" s="86"/>
      <c r="OLI21" s="85"/>
      <c r="OLJ21" s="83"/>
      <c r="OLK21" s="83"/>
      <c r="OLL21" s="83"/>
      <c r="OLM21" s="84"/>
      <c r="OLN21" s="83"/>
      <c r="OLO21" s="83"/>
      <c r="OLP21" s="83"/>
      <c r="OLQ21" s="83"/>
      <c r="OLR21" s="85"/>
      <c r="OLS21" s="85"/>
      <c r="OLT21" s="85"/>
      <c r="OLU21" s="86"/>
      <c r="OLV21" s="85"/>
      <c r="OLW21" s="83"/>
      <c r="OLX21" s="83"/>
      <c r="OLY21" s="83"/>
      <c r="OLZ21" s="84"/>
      <c r="OMA21" s="83"/>
      <c r="OMB21" s="83"/>
      <c r="OMC21" s="83"/>
      <c r="OMD21" s="83"/>
      <c r="OME21" s="85"/>
      <c r="OMF21" s="85"/>
      <c r="OMG21" s="85"/>
      <c r="OMH21" s="86"/>
      <c r="OMI21" s="85"/>
      <c r="OMJ21" s="83"/>
      <c r="OMK21" s="83"/>
      <c r="OML21" s="83"/>
      <c r="OMM21" s="84"/>
      <c r="OMN21" s="83"/>
      <c r="OMO21" s="83"/>
      <c r="OMP21" s="83"/>
      <c r="OMQ21" s="83"/>
      <c r="OMR21" s="85"/>
      <c r="OMS21" s="85"/>
      <c r="OMT21" s="85"/>
      <c r="OMU21" s="86"/>
      <c r="OMV21" s="85"/>
      <c r="OMW21" s="83"/>
      <c r="OMX21" s="83"/>
      <c r="OMY21" s="83"/>
      <c r="OMZ21" s="84"/>
      <c r="ONA21" s="83"/>
      <c r="ONB21" s="83"/>
      <c r="ONC21" s="83"/>
      <c r="OND21" s="83"/>
      <c r="ONE21" s="85"/>
      <c r="ONF21" s="85"/>
      <c r="ONG21" s="85"/>
      <c r="ONH21" s="86"/>
      <c r="ONI21" s="85"/>
      <c r="ONJ21" s="83"/>
      <c r="ONK21" s="83"/>
      <c r="ONL21" s="83"/>
      <c r="ONM21" s="84"/>
      <c r="ONN21" s="83"/>
      <c r="ONO21" s="83"/>
      <c r="ONP21" s="83"/>
      <c r="ONQ21" s="83"/>
      <c r="ONR21" s="85"/>
      <c r="ONS21" s="85"/>
      <c r="ONT21" s="85"/>
      <c r="ONU21" s="86"/>
      <c r="ONV21" s="85"/>
      <c r="ONW21" s="83"/>
      <c r="ONX21" s="83"/>
      <c r="ONY21" s="83"/>
      <c r="ONZ21" s="84"/>
      <c r="OOA21" s="83"/>
      <c r="OOB21" s="83"/>
      <c r="OOC21" s="83"/>
      <c r="OOD21" s="83"/>
      <c r="OOE21" s="85"/>
      <c r="OOF21" s="85"/>
      <c r="OOG21" s="85"/>
      <c r="OOH21" s="86"/>
      <c r="OOI21" s="85"/>
      <c r="OOJ21" s="83"/>
      <c r="OOK21" s="83"/>
      <c r="OOL21" s="83"/>
      <c r="OOM21" s="84"/>
      <c r="OON21" s="83"/>
      <c r="OOO21" s="83"/>
      <c r="OOP21" s="83"/>
      <c r="OOQ21" s="83"/>
      <c r="OOR21" s="85"/>
      <c r="OOS21" s="85"/>
      <c r="OOT21" s="85"/>
      <c r="OOU21" s="86"/>
      <c r="OOV21" s="85"/>
      <c r="OOW21" s="83"/>
      <c r="OOX21" s="83"/>
      <c r="OOY21" s="83"/>
      <c r="OOZ21" s="84"/>
      <c r="OPA21" s="83"/>
      <c r="OPB21" s="83"/>
      <c r="OPC21" s="83"/>
      <c r="OPD21" s="83"/>
      <c r="OPE21" s="85"/>
      <c r="OPF21" s="85"/>
      <c r="OPG21" s="85"/>
      <c r="OPH21" s="86"/>
      <c r="OPI21" s="85"/>
      <c r="OPJ21" s="83"/>
      <c r="OPK21" s="83"/>
      <c r="OPL21" s="83"/>
      <c r="OPM21" s="84"/>
      <c r="OPN21" s="83"/>
      <c r="OPO21" s="83"/>
      <c r="OPP21" s="83"/>
      <c r="OPQ21" s="83"/>
      <c r="OPR21" s="85"/>
      <c r="OPS21" s="85"/>
      <c r="OPT21" s="85"/>
      <c r="OPU21" s="86"/>
      <c r="OPV21" s="85"/>
      <c r="OPW21" s="83"/>
      <c r="OPX21" s="83"/>
      <c r="OPY21" s="83"/>
      <c r="OPZ21" s="84"/>
      <c r="OQA21" s="83"/>
      <c r="OQB21" s="83"/>
      <c r="OQC21" s="83"/>
      <c r="OQD21" s="83"/>
      <c r="OQE21" s="85"/>
      <c r="OQF21" s="85"/>
      <c r="OQG21" s="85"/>
      <c r="OQH21" s="86"/>
      <c r="OQI21" s="85"/>
      <c r="OQJ21" s="83"/>
      <c r="OQK21" s="83"/>
      <c r="OQL21" s="83"/>
      <c r="OQM21" s="84"/>
      <c r="OQN21" s="83"/>
      <c r="OQO21" s="83"/>
      <c r="OQP21" s="83"/>
      <c r="OQQ21" s="83"/>
      <c r="OQR21" s="85"/>
      <c r="OQS21" s="85"/>
      <c r="OQT21" s="85"/>
      <c r="OQU21" s="86"/>
      <c r="OQV21" s="85"/>
      <c r="OQW21" s="83"/>
      <c r="OQX21" s="83"/>
      <c r="OQY21" s="83"/>
      <c r="OQZ21" s="84"/>
      <c r="ORA21" s="83"/>
      <c r="ORB21" s="83"/>
      <c r="ORC21" s="83"/>
      <c r="ORD21" s="83"/>
      <c r="ORE21" s="85"/>
      <c r="ORF21" s="85"/>
      <c r="ORG21" s="85"/>
      <c r="ORH21" s="86"/>
      <c r="ORI21" s="85"/>
      <c r="ORJ21" s="83"/>
      <c r="ORK21" s="83"/>
      <c r="ORL21" s="83"/>
      <c r="ORM21" s="84"/>
      <c r="ORN21" s="83"/>
      <c r="ORO21" s="83"/>
      <c r="ORP21" s="83"/>
      <c r="ORQ21" s="83"/>
      <c r="ORR21" s="85"/>
      <c r="ORS21" s="85"/>
      <c r="ORT21" s="85"/>
      <c r="ORU21" s="86"/>
      <c r="ORV21" s="85"/>
      <c r="ORW21" s="83"/>
      <c r="ORX21" s="83"/>
      <c r="ORY21" s="83"/>
      <c r="ORZ21" s="84"/>
      <c r="OSA21" s="83"/>
      <c r="OSB21" s="83"/>
      <c r="OSC21" s="83"/>
      <c r="OSD21" s="83"/>
      <c r="OSE21" s="85"/>
      <c r="OSF21" s="85"/>
      <c r="OSG21" s="85"/>
      <c r="OSH21" s="86"/>
      <c r="OSI21" s="85"/>
      <c r="OSJ21" s="83"/>
      <c r="OSK21" s="83"/>
      <c r="OSL21" s="83"/>
      <c r="OSM21" s="84"/>
      <c r="OSN21" s="83"/>
      <c r="OSO21" s="83"/>
      <c r="OSP21" s="83"/>
      <c r="OSQ21" s="83"/>
      <c r="OSR21" s="85"/>
      <c r="OSS21" s="85"/>
      <c r="OST21" s="85"/>
      <c r="OSU21" s="86"/>
      <c r="OSV21" s="85"/>
      <c r="OSW21" s="83"/>
      <c r="OSX21" s="83"/>
      <c r="OSY21" s="83"/>
      <c r="OSZ21" s="84"/>
      <c r="OTA21" s="83"/>
      <c r="OTB21" s="83"/>
      <c r="OTC21" s="83"/>
      <c r="OTD21" s="83"/>
      <c r="OTE21" s="85"/>
      <c r="OTF21" s="85"/>
      <c r="OTG21" s="85"/>
      <c r="OTH21" s="86"/>
      <c r="OTI21" s="85"/>
      <c r="OTJ21" s="83"/>
      <c r="OTK21" s="83"/>
      <c r="OTL21" s="83"/>
      <c r="OTM21" s="84"/>
      <c r="OTN21" s="83"/>
      <c r="OTO21" s="83"/>
      <c r="OTP21" s="83"/>
      <c r="OTQ21" s="83"/>
      <c r="OTR21" s="85"/>
      <c r="OTS21" s="85"/>
      <c r="OTT21" s="85"/>
      <c r="OTU21" s="86"/>
      <c r="OTV21" s="85"/>
      <c r="OTW21" s="83"/>
      <c r="OTX21" s="83"/>
      <c r="OTY21" s="83"/>
      <c r="OTZ21" s="84"/>
      <c r="OUA21" s="83"/>
      <c r="OUB21" s="83"/>
      <c r="OUC21" s="83"/>
      <c r="OUD21" s="83"/>
      <c r="OUE21" s="85"/>
      <c r="OUF21" s="85"/>
      <c r="OUG21" s="85"/>
      <c r="OUH21" s="86"/>
      <c r="OUI21" s="85"/>
      <c r="OUJ21" s="83"/>
      <c r="OUK21" s="83"/>
      <c r="OUL21" s="83"/>
      <c r="OUM21" s="84"/>
      <c r="OUN21" s="83"/>
      <c r="OUO21" s="83"/>
      <c r="OUP21" s="83"/>
      <c r="OUQ21" s="83"/>
      <c r="OUR21" s="85"/>
      <c r="OUS21" s="85"/>
      <c r="OUT21" s="85"/>
      <c r="OUU21" s="86"/>
      <c r="OUV21" s="85"/>
      <c r="OUW21" s="83"/>
      <c r="OUX21" s="83"/>
      <c r="OUY21" s="83"/>
      <c r="OUZ21" s="84"/>
      <c r="OVA21" s="83"/>
      <c r="OVB21" s="83"/>
      <c r="OVC21" s="83"/>
      <c r="OVD21" s="83"/>
      <c r="OVE21" s="85"/>
      <c r="OVF21" s="85"/>
      <c r="OVG21" s="85"/>
      <c r="OVH21" s="86"/>
      <c r="OVI21" s="85"/>
      <c r="OVJ21" s="83"/>
      <c r="OVK21" s="83"/>
      <c r="OVL21" s="83"/>
      <c r="OVM21" s="84"/>
      <c r="OVN21" s="83"/>
      <c r="OVO21" s="83"/>
      <c r="OVP21" s="83"/>
      <c r="OVQ21" s="83"/>
      <c r="OVR21" s="85"/>
      <c r="OVS21" s="85"/>
      <c r="OVT21" s="85"/>
      <c r="OVU21" s="86"/>
      <c r="OVV21" s="85"/>
      <c r="OVW21" s="83"/>
      <c r="OVX21" s="83"/>
      <c r="OVY21" s="83"/>
      <c r="OVZ21" s="84"/>
      <c r="OWA21" s="83"/>
      <c r="OWB21" s="83"/>
      <c r="OWC21" s="83"/>
      <c r="OWD21" s="83"/>
      <c r="OWE21" s="85"/>
      <c r="OWF21" s="85"/>
      <c r="OWG21" s="85"/>
      <c r="OWH21" s="86"/>
      <c r="OWI21" s="85"/>
      <c r="OWJ21" s="83"/>
      <c r="OWK21" s="83"/>
      <c r="OWL21" s="83"/>
      <c r="OWM21" s="84"/>
      <c r="OWN21" s="83"/>
      <c r="OWO21" s="83"/>
      <c r="OWP21" s="83"/>
      <c r="OWQ21" s="83"/>
      <c r="OWR21" s="85"/>
      <c r="OWS21" s="85"/>
      <c r="OWT21" s="85"/>
      <c r="OWU21" s="86"/>
      <c r="OWV21" s="85"/>
      <c r="OWW21" s="83"/>
      <c r="OWX21" s="83"/>
      <c r="OWY21" s="83"/>
      <c r="OWZ21" s="84"/>
      <c r="OXA21" s="83"/>
      <c r="OXB21" s="83"/>
      <c r="OXC21" s="83"/>
      <c r="OXD21" s="83"/>
      <c r="OXE21" s="85"/>
      <c r="OXF21" s="85"/>
      <c r="OXG21" s="85"/>
      <c r="OXH21" s="86"/>
      <c r="OXI21" s="85"/>
      <c r="OXJ21" s="83"/>
      <c r="OXK21" s="83"/>
      <c r="OXL21" s="83"/>
      <c r="OXM21" s="84"/>
      <c r="OXN21" s="83"/>
      <c r="OXO21" s="83"/>
      <c r="OXP21" s="83"/>
      <c r="OXQ21" s="83"/>
      <c r="OXR21" s="85"/>
      <c r="OXS21" s="85"/>
      <c r="OXT21" s="85"/>
      <c r="OXU21" s="86"/>
      <c r="OXV21" s="85"/>
      <c r="OXW21" s="83"/>
      <c r="OXX21" s="83"/>
      <c r="OXY21" s="83"/>
      <c r="OXZ21" s="84"/>
      <c r="OYA21" s="83"/>
      <c r="OYB21" s="83"/>
      <c r="OYC21" s="83"/>
      <c r="OYD21" s="83"/>
      <c r="OYE21" s="85"/>
      <c r="OYF21" s="85"/>
      <c r="OYG21" s="85"/>
      <c r="OYH21" s="86"/>
      <c r="OYI21" s="85"/>
      <c r="OYJ21" s="83"/>
      <c r="OYK21" s="83"/>
      <c r="OYL21" s="83"/>
      <c r="OYM21" s="84"/>
      <c r="OYN21" s="83"/>
      <c r="OYO21" s="83"/>
      <c r="OYP21" s="83"/>
      <c r="OYQ21" s="83"/>
      <c r="OYR21" s="85"/>
      <c r="OYS21" s="85"/>
      <c r="OYT21" s="85"/>
      <c r="OYU21" s="86"/>
      <c r="OYV21" s="85"/>
      <c r="OYW21" s="83"/>
      <c r="OYX21" s="83"/>
      <c r="OYY21" s="83"/>
      <c r="OYZ21" s="84"/>
      <c r="OZA21" s="83"/>
      <c r="OZB21" s="83"/>
      <c r="OZC21" s="83"/>
      <c r="OZD21" s="83"/>
      <c r="OZE21" s="85"/>
      <c r="OZF21" s="85"/>
      <c r="OZG21" s="85"/>
      <c r="OZH21" s="86"/>
      <c r="OZI21" s="85"/>
      <c r="OZJ21" s="83"/>
      <c r="OZK21" s="83"/>
      <c r="OZL21" s="83"/>
      <c r="OZM21" s="84"/>
      <c r="OZN21" s="83"/>
      <c r="OZO21" s="83"/>
      <c r="OZP21" s="83"/>
      <c r="OZQ21" s="83"/>
      <c r="OZR21" s="85"/>
      <c r="OZS21" s="85"/>
      <c r="OZT21" s="85"/>
      <c r="OZU21" s="86"/>
      <c r="OZV21" s="85"/>
      <c r="OZW21" s="83"/>
      <c r="OZX21" s="83"/>
      <c r="OZY21" s="83"/>
      <c r="OZZ21" s="84"/>
      <c r="PAA21" s="83"/>
      <c r="PAB21" s="83"/>
      <c r="PAC21" s="83"/>
      <c r="PAD21" s="83"/>
      <c r="PAE21" s="85"/>
      <c r="PAF21" s="85"/>
      <c r="PAG21" s="85"/>
      <c r="PAH21" s="86"/>
      <c r="PAI21" s="85"/>
      <c r="PAJ21" s="83"/>
      <c r="PAK21" s="83"/>
      <c r="PAL21" s="83"/>
      <c r="PAM21" s="84"/>
      <c r="PAN21" s="83"/>
      <c r="PAO21" s="83"/>
      <c r="PAP21" s="83"/>
      <c r="PAQ21" s="83"/>
      <c r="PAR21" s="85"/>
      <c r="PAS21" s="85"/>
      <c r="PAT21" s="85"/>
      <c r="PAU21" s="86"/>
      <c r="PAV21" s="85"/>
      <c r="PAW21" s="83"/>
      <c r="PAX21" s="83"/>
      <c r="PAY21" s="83"/>
      <c r="PAZ21" s="84"/>
      <c r="PBA21" s="83"/>
      <c r="PBB21" s="83"/>
      <c r="PBC21" s="83"/>
      <c r="PBD21" s="83"/>
      <c r="PBE21" s="85"/>
      <c r="PBF21" s="85"/>
      <c r="PBG21" s="85"/>
      <c r="PBH21" s="86"/>
      <c r="PBI21" s="85"/>
      <c r="PBJ21" s="83"/>
      <c r="PBK21" s="83"/>
      <c r="PBL21" s="83"/>
      <c r="PBM21" s="84"/>
      <c r="PBN21" s="83"/>
      <c r="PBO21" s="83"/>
      <c r="PBP21" s="83"/>
      <c r="PBQ21" s="83"/>
      <c r="PBR21" s="85"/>
      <c r="PBS21" s="85"/>
      <c r="PBT21" s="85"/>
      <c r="PBU21" s="86"/>
      <c r="PBV21" s="85"/>
      <c r="PBW21" s="83"/>
      <c r="PBX21" s="83"/>
      <c r="PBY21" s="83"/>
      <c r="PBZ21" s="84"/>
      <c r="PCA21" s="83"/>
      <c r="PCB21" s="83"/>
      <c r="PCC21" s="83"/>
      <c r="PCD21" s="83"/>
      <c r="PCE21" s="85"/>
      <c r="PCF21" s="85"/>
      <c r="PCG21" s="85"/>
      <c r="PCH21" s="86"/>
      <c r="PCI21" s="85"/>
      <c r="PCJ21" s="83"/>
      <c r="PCK21" s="83"/>
      <c r="PCL21" s="83"/>
      <c r="PCM21" s="84"/>
      <c r="PCN21" s="83"/>
      <c r="PCO21" s="83"/>
      <c r="PCP21" s="83"/>
      <c r="PCQ21" s="83"/>
      <c r="PCR21" s="85"/>
      <c r="PCS21" s="85"/>
      <c r="PCT21" s="85"/>
      <c r="PCU21" s="86"/>
      <c r="PCV21" s="85"/>
      <c r="PCW21" s="83"/>
      <c r="PCX21" s="83"/>
      <c r="PCY21" s="83"/>
      <c r="PCZ21" s="84"/>
      <c r="PDA21" s="83"/>
      <c r="PDB21" s="83"/>
      <c r="PDC21" s="83"/>
      <c r="PDD21" s="83"/>
      <c r="PDE21" s="85"/>
      <c r="PDF21" s="85"/>
      <c r="PDG21" s="85"/>
      <c r="PDH21" s="86"/>
      <c r="PDI21" s="85"/>
      <c r="PDJ21" s="83"/>
      <c r="PDK21" s="83"/>
      <c r="PDL21" s="83"/>
      <c r="PDM21" s="84"/>
      <c r="PDN21" s="83"/>
      <c r="PDO21" s="83"/>
      <c r="PDP21" s="83"/>
      <c r="PDQ21" s="83"/>
      <c r="PDR21" s="85"/>
      <c r="PDS21" s="85"/>
      <c r="PDT21" s="85"/>
      <c r="PDU21" s="86"/>
      <c r="PDV21" s="85"/>
      <c r="PDW21" s="83"/>
      <c r="PDX21" s="83"/>
      <c r="PDY21" s="83"/>
      <c r="PDZ21" s="84"/>
      <c r="PEA21" s="83"/>
      <c r="PEB21" s="83"/>
      <c r="PEC21" s="83"/>
      <c r="PED21" s="83"/>
      <c r="PEE21" s="85"/>
      <c r="PEF21" s="85"/>
      <c r="PEG21" s="85"/>
      <c r="PEH21" s="86"/>
      <c r="PEI21" s="85"/>
      <c r="PEJ21" s="83"/>
      <c r="PEK21" s="83"/>
      <c r="PEL21" s="83"/>
      <c r="PEM21" s="84"/>
      <c r="PEN21" s="83"/>
      <c r="PEO21" s="83"/>
      <c r="PEP21" s="83"/>
      <c r="PEQ21" s="83"/>
      <c r="PER21" s="85"/>
      <c r="PES21" s="85"/>
      <c r="PET21" s="85"/>
      <c r="PEU21" s="86"/>
      <c r="PEV21" s="85"/>
      <c r="PEW21" s="83"/>
      <c r="PEX21" s="83"/>
      <c r="PEY21" s="83"/>
      <c r="PEZ21" s="84"/>
      <c r="PFA21" s="83"/>
      <c r="PFB21" s="83"/>
      <c r="PFC21" s="83"/>
      <c r="PFD21" s="83"/>
      <c r="PFE21" s="85"/>
      <c r="PFF21" s="85"/>
      <c r="PFG21" s="85"/>
      <c r="PFH21" s="86"/>
      <c r="PFI21" s="85"/>
      <c r="PFJ21" s="83"/>
      <c r="PFK21" s="83"/>
      <c r="PFL21" s="83"/>
      <c r="PFM21" s="84"/>
      <c r="PFN21" s="83"/>
      <c r="PFO21" s="83"/>
      <c r="PFP21" s="83"/>
      <c r="PFQ21" s="83"/>
      <c r="PFR21" s="85"/>
      <c r="PFS21" s="85"/>
      <c r="PFT21" s="85"/>
      <c r="PFU21" s="86"/>
      <c r="PFV21" s="85"/>
      <c r="PFW21" s="83"/>
      <c r="PFX21" s="83"/>
      <c r="PFY21" s="83"/>
      <c r="PFZ21" s="84"/>
      <c r="PGA21" s="83"/>
      <c r="PGB21" s="83"/>
      <c r="PGC21" s="83"/>
      <c r="PGD21" s="83"/>
      <c r="PGE21" s="85"/>
      <c r="PGF21" s="85"/>
      <c r="PGG21" s="85"/>
      <c r="PGH21" s="86"/>
      <c r="PGI21" s="85"/>
      <c r="PGJ21" s="83"/>
      <c r="PGK21" s="83"/>
      <c r="PGL21" s="83"/>
      <c r="PGM21" s="84"/>
      <c r="PGN21" s="83"/>
      <c r="PGO21" s="83"/>
      <c r="PGP21" s="83"/>
      <c r="PGQ21" s="83"/>
      <c r="PGR21" s="85"/>
      <c r="PGS21" s="85"/>
      <c r="PGT21" s="85"/>
      <c r="PGU21" s="86"/>
      <c r="PGV21" s="85"/>
      <c r="PGW21" s="83"/>
      <c r="PGX21" s="83"/>
      <c r="PGY21" s="83"/>
      <c r="PGZ21" s="84"/>
      <c r="PHA21" s="83"/>
      <c r="PHB21" s="83"/>
      <c r="PHC21" s="83"/>
      <c r="PHD21" s="83"/>
      <c r="PHE21" s="85"/>
      <c r="PHF21" s="85"/>
      <c r="PHG21" s="85"/>
      <c r="PHH21" s="86"/>
      <c r="PHI21" s="85"/>
      <c r="PHJ21" s="83"/>
      <c r="PHK21" s="83"/>
      <c r="PHL21" s="83"/>
      <c r="PHM21" s="84"/>
      <c r="PHN21" s="83"/>
      <c r="PHO21" s="83"/>
      <c r="PHP21" s="83"/>
      <c r="PHQ21" s="83"/>
      <c r="PHR21" s="85"/>
      <c r="PHS21" s="85"/>
      <c r="PHT21" s="85"/>
      <c r="PHU21" s="86"/>
      <c r="PHV21" s="85"/>
      <c r="PHW21" s="83"/>
      <c r="PHX21" s="83"/>
      <c r="PHY21" s="83"/>
      <c r="PHZ21" s="84"/>
      <c r="PIA21" s="83"/>
      <c r="PIB21" s="83"/>
      <c r="PIC21" s="83"/>
      <c r="PID21" s="83"/>
      <c r="PIE21" s="85"/>
      <c r="PIF21" s="85"/>
      <c r="PIG21" s="85"/>
      <c r="PIH21" s="86"/>
      <c r="PII21" s="85"/>
      <c r="PIJ21" s="83"/>
      <c r="PIK21" s="83"/>
      <c r="PIL21" s="83"/>
      <c r="PIM21" s="84"/>
      <c r="PIN21" s="83"/>
      <c r="PIO21" s="83"/>
      <c r="PIP21" s="83"/>
      <c r="PIQ21" s="83"/>
      <c r="PIR21" s="85"/>
      <c r="PIS21" s="85"/>
      <c r="PIT21" s="85"/>
      <c r="PIU21" s="86"/>
      <c r="PIV21" s="85"/>
      <c r="PIW21" s="83"/>
      <c r="PIX21" s="83"/>
      <c r="PIY21" s="83"/>
      <c r="PIZ21" s="84"/>
      <c r="PJA21" s="83"/>
      <c r="PJB21" s="83"/>
      <c r="PJC21" s="83"/>
      <c r="PJD21" s="83"/>
      <c r="PJE21" s="85"/>
      <c r="PJF21" s="85"/>
      <c r="PJG21" s="85"/>
      <c r="PJH21" s="86"/>
      <c r="PJI21" s="85"/>
      <c r="PJJ21" s="83"/>
      <c r="PJK21" s="83"/>
      <c r="PJL21" s="83"/>
      <c r="PJM21" s="84"/>
      <c r="PJN21" s="83"/>
      <c r="PJO21" s="83"/>
      <c r="PJP21" s="83"/>
      <c r="PJQ21" s="83"/>
      <c r="PJR21" s="85"/>
      <c r="PJS21" s="85"/>
      <c r="PJT21" s="85"/>
      <c r="PJU21" s="86"/>
      <c r="PJV21" s="85"/>
      <c r="PJW21" s="83"/>
      <c r="PJX21" s="83"/>
      <c r="PJY21" s="83"/>
      <c r="PJZ21" s="84"/>
      <c r="PKA21" s="83"/>
      <c r="PKB21" s="83"/>
      <c r="PKC21" s="83"/>
      <c r="PKD21" s="83"/>
      <c r="PKE21" s="85"/>
      <c r="PKF21" s="85"/>
      <c r="PKG21" s="85"/>
      <c r="PKH21" s="86"/>
      <c r="PKI21" s="85"/>
      <c r="PKJ21" s="83"/>
      <c r="PKK21" s="83"/>
      <c r="PKL21" s="83"/>
      <c r="PKM21" s="84"/>
      <c r="PKN21" s="83"/>
      <c r="PKO21" s="83"/>
      <c r="PKP21" s="83"/>
      <c r="PKQ21" s="83"/>
      <c r="PKR21" s="85"/>
      <c r="PKS21" s="85"/>
      <c r="PKT21" s="85"/>
      <c r="PKU21" s="86"/>
      <c r="PKV21" s="85"/>
      <c r="PKW21" s="83"/>
      <c r="PKX21" s="83"/>
      <c r="PKY21" s="83"/>
      <c r="PKZ21" s="84"/>
      <c r="PLA21" s="83"/>
      <c r="PLB21" s="83"/>
      <c r="PLC21" s="83"/>
      <c r="PLD21" s="83"/>
      <c r="PLE21" s="85"/>
      <c r="PLF21" s="85"/>
      <c r="PLG21" s="85"/>
      <c r="PLH21" s="86"/>
      <c r="PLI21" s="85"/>
      <c r="PLJ21" s="83"/>
      <c r="PLK21" s="83"/>
      <c r="PLL21" s="83"/>
      <c r="PLM21" s="84"/>
      <c r="PLN21" s="83"/>
      <c r="PLO21" s="83"/>
      <c r="PLP21" s="83"/>
      <c r="PLQ21" s="83"/>
      <c r="PLR21" s="85"/>
      <c r="PLS21" s="85"/>
      <c r="PLT21" s="85"/>
      <c r="PLU21" s="86"/>
      <c r="PLV21" s="85"/>
      <c r="PLW21" s="83"/>
      <c r="PLX21" s="83"/>
      <c r="PLY21" s="83"/>
      <c r="PLZ21" s="84"/>
      <c r="PMA21" s="83"/>
      <c r="PMB21" s="83"/>
      <c r="PMC21" s="83"/>
      <c r="PMD21" s="83"/>
      <c r="PME21" s="85"/>
      <c r="PMF21" s="85"/>
      <c r="PMG21" s="85"/>
      <c r="PMH21" s="86"/>
      <c r="PMI21" s="85"/>
      <c r="PMJ21" s="83"/>
      <c r="PMK21" s="83"/>
      <c r="PML21" s="83"/>
      <c r="PMM21" s="84"/>
      <c r="PMN21" s="83"/>
      <c r="PMO21" s="83"/>
      <c r="PMP21" s="83"/>
      <c r="PMQ21" s="83"/>
      <c r="PMR21" s="85"/>
      <c r="PMS21" s="85"/>
      <c r="PMT21" s="85"/>
      <c r="PMU21" s="86"/>
      <c r="PMV21" s="85"/>
      <c r="PMW21" s="83"/>
      <c r="PMX21" s="83"/>
      <c r="PMY21" s="83"/>
      <c r="PMZ21" s="84"/>
      <c r="PNA21" s="83"/>
      <c r="PNB21" s="83"/>
      <c r="PNC21" s="83"/>
      <c r="PND21" s="83"/>
      <c r="PNE21" s="85"/>
      <c r="PNF21" s="85"/>
      <c r="PNG21" s="85"/>
      <c r="PNH21" s="86"/>
      <c r="PNI21" s="85"/>
      <c r="PNJ21" s="83"/>
      <c r="PNK21" s="83"/>
      <c r="PNL21" s="83"/>
      <c r="PNM21" s="84"/>
      <c r="PNN21" s="83"/>
      <c r="PNO21" s="83"/>
      <c r="PNP21" s="83"/>
      <c r="PNQ21" s="83"/>
      <c r="PNR21" s="85"/>
      <c r="PNS21" s="85"/>
      <c r="PNT21" s="85"/>
      <c r="PNU21" s="86"/>
      <c r="PNV21" s="85"/>
      <c r="PNW21" s="83"/>
      <c r="PNX21" s="83"/>
      <c r="PNY21" s="83"/>
      <c r="PNZ21" s="84"/>
      <c r="POA21" s="83"/>
      <c r="POB21" s="83"/>
      <c r="POC21" s="83"/>
      <c r="POD21" s="83"/>
      <c r="POE21" s="85"/>
      <c r="POF21" s="85"/>
      <c r="POG21" s="85"/>
      <c r="POH21" s="86"/>
      <c r="POI21" s="85"/>
      <c r="POJ21" s="83"/>
      <c r="POK21" s="83"/>
      <c r="POL21" s="83"/>
      <c r="POM21" s="84"/>
      <c r="PON21" s="83"/>
      <c r="POO21" s="83"/>
      <c r="POP21" s="83"/>
      <c r="POQ21" s="83"/>
      <c r="POR21" s="85"/>
      <c r="POS21" s="85"/>
      <c r="POT21" s="85"/>
      <c r="POU21" s="86"/>
      <c r="POV21" s="85"/>
      <c r="POW21" s="83"/>
      <c r="POX21" s="83"/>
      <c r="POY21" s="83"/>
      <c r="POZ21" s="84"/>
      <c r="PPA21" s="83"/>
      <c r="PPB21" s="83"/>
      <c r="PPC21" s="83"/>
      <c r="PPD21" s="83"/>
      <c r="PPE21" s="85"/>
      <c r="PPF21" s="85"/>
      <c r="PPG21" s="85"/>
      <c r="PPH21" s="86"/>
      <c r="PPI21" s="85"/>
      <c r="PPJ21" s="83"/>
      <c r="PPK21" s="83"/>
      <c r="PPL21" s="83"/>
      <c r="PPM21" s="84"/>
      <c r="PPN21" s="83"/>
      <c r="PPO21" s="83"/>
      <c r="PPP21" s="83"/>
      <c r="PPQ21" s="83"/>
      <c r="PPR21" s="85"/>
      <c r="PPS21" s="85"/>
      <c r="PPT21" s="85"/>
      <c r="PPU21" s="86"/>
      <c r="PPV21" s="85"/>
      <c r="PPW21" s="83"/>
      <c r="PPX21" s="83"/>
      <c r="PPY21" s="83"/>
      <c r="PPZ21" s="84"/>
      <c r="PQA21" s="83"/>
      <c r="PQB21" s="83"/>
      <c r="PQC21" s="83"/>
      <c r="PQD21" s="83"/>
      <c r="PQE21" s="85"/>
      <c r="PQF21" s="85"/>
      <c r="PQG21" s="85"/>
      <c r="PQH21" s="86"/>
      <c r="PQI21" s="85"/>
      <c r="PQJ21" s="83"/>
      <c r="PQK21" s="83"/>
      <c r="PQL21" s="83"/>
      <c r="PQM21" s="84"/>
      <c r="PQN21" s="83"/>
      <c r="PQO21" s="83"/>
      <c r="PQP21" s="83"/>
      <c r="PQQ21" s="83"/>
      <c r="PQR21" s="85"/>
      <c r="PQS21" s="85"/>
      <c r="PQT21" s="85"/>
      <c r="PQU21" s="86"/>
      <c r="PQV21" s="85"/>
      <c r="PQW21" s="83"/>
      <c r="PQX21" s="83"/>
      <c r="PQY21" s="83"/>
      <c r="PQZ21" s="84"/>
      <c r="PRA21" s="83"/>
      <c r="PRB21" s="83"/>
      <c r="PRC21" s="83"/>
      <c r="PRD21" s="83"/>
      <c r="PRE21" s="85"/>
      <c r="PRF21" s="85"/>
      <c r="PRG21" s="85"/>
      <c r="PRH21" s="86"/>
      <c r="PRI21" s="85"/>
      <c r="PRJ21" s="83"/>
      <c r="PRK21" s="83"/>
      <c r="PRL21" s="83"/>
      <c r="PRM21" s="84"/>
      <c r="PRN21" s="83"/>
      <c r="PRO21" s="83"/>
      <c r="PRP21" s="83"/>
      <c r="PRQ21" s="83"/>
      <c r="PRR21" s="85"/>
      <c r="PRS21" s="85"/>
      <c r="PRT21" s="85"/>
      <c r="PRU21" s="86"/>
      <c r="PRV21" s="85"/>
      <c r="PRW21" s="83"/>
      <c r="PRX21" s="83"/>
      <c r="PRY21" s="83"/>
      <c r="PRZ21" s="84"/>
      <c r="PSA21" s="83"/>
      <c r="PSB21" s="83"/>
      <c r="PSC21" s="83"/>
      <c r="PSD21" s="83"/>
      <c r="PSE21" s="85"/>
      <c r="PSF21" s="85"/>
      <c r="PSG21" s="85"/>
      <c r="PSH21" s="86"/>
      <c r="PSI21" s="85"/>
      <c r="PSJ21" s="83"/>
      <c r="PSK21" s="83"/>
      <c r="PSL21" s="83"/>
      <c r="PSM21" s="84"/>
      <c r="PSN21" s="83"/>
      <c r="PSO21" s="83"/>
      <c r="PSP21" s="83"/>
      <c r="PSQ21" s="83"/>
      <c r="PSR21" s="85"/>
      <c r="PSS21" s="85"/>
      <c r="PST21" s="85"/>
      <c r="PSU21" s="86"/>
      <c r="PSV21" s="85"/>
      <c r="PSW21" s="83"/>
      <c r="PSX21" s="83"/>
      <c r="PSY21" s="83"/>
      <c r="PSZ21" s="84"/>
      <c r="PTA21" s="83"/>
      <c r="PTB21" s="83"/>
      <c r="PTC21" s="83"/>
      <c r="PTD21" s="83"/>
      <c r="PTE21" s="85"/>
      <c r="PTF21" s="85"/>
      <c r="PTG21" s="85"/>
      <c r="PTH21" s="86"/>
      <c r="PTI21" s="85"/>
      <c r="PTJ21" s="83"/>
      <c r="PTK21" s="83"/>
      <c r="PTL21" s="83"/>
      <c r="PTM21" s="84"/>
      <c r="PTN21" s="83"/>
      <c r="PTO21" s="83"/>
      <c r="PTP21" s="83"/>
      <c r="PTQ21" s="83"/>
      <c r="PTR21" s="85"/>
      <c r="PTS21" s="85"/>
      <c r="PTT21" s="85"/>
      <c r="PTU21" s="86"/>
      <c r="PTV21" s="85"/>
      <c r="PTW21" s="83"/>
      <c r="PTX21" s="83"/>
      <c r="PTY21" s="83"/>
      <c r="PTZ21" s="84"/>
      <c r="PUA21" s="83"/>
      <c r="PUB21" s="83"/>
      <c r="PUC21" s="83"/>
      <c r="PUD21" s="83"/>
      <c r="PUE21" s="85"/>
      <c r="PUF21" s="85"/>
      <c r="PUG21" s="85"/>
      <c r="PUH21" s="86"/>
      <c r="PUI21" s="85"/>
      <c r="PUJ21" s="83"/>
      <c r="PUK21" s="83"/>
      <c r="PUL21" s="83"/>
      <c r="PUM21" s="84"/>
      <c r="PUN21" s="83"/>
      <c r="PUO21" s="83"/>
      <c r="PUP21" s="83"/>
      <c r="PUQ21" s="83"/>
      <c r="PUR21" s="85"/>
      <c r="PUS21" s="85"/>
      <c r="PUT21" s="85"/>
      <c r="PUU21" s="86"/>
      <c r="PUV21" s="85"/>
      <c r="PUW21" s="83"/>
      <c r="PUX21" s="83"/>
      <c r="PUY21" s="83"/>
      <c r="PUZ21" s="84"/>
      <c r="PVA21" s="83"/>
      <c r="PVB21" s="83"/>
      <c r="PVC21" s="83"/>
      <c r="PVD21" s="83"/>
      <c r="PVE21" s="85"/>
      <c r="PVF21" s="85"/>
      <c r="PVG21" s="85"/>
      <c r="PVH21" s="86"/>
      <c r="PVI21" s="85"/>
      <c r="PVJ21" s="83"/>
      <c r="PVK21" s="83"/>
      <c r="PVL21" s="83"/>
      <c r="PVM21" s="84"/>
      <c r="PVN21" s="83"/>
      <c r="PVO21" s="83"/>
      <c r="PVP21" s="83"/>
      <c r="PVQ21" s="83"/>
      <c r="PVR21" s="85"/>
      <c r="PVS21" s="85"/>
      <c r="PVT21" s="85"/>
      <c r="PVU21" s="86"/>
      <c r="PVV21" s="85"/>
      <c r="PVW21" s="83"/>
      <c r="PVX21" s="83"/>
      <c r="PVY21" s="83"/>
      <c r="PVZ21" s="84"/>
      <c r="PWA21" s="83"/>
      <c r="PWB21" s="83"/>
      <c r="PWC21" s="83"/>
      <c r="PWD21" s="83"/>
      <c r="PWE21" s="85"/>
      <c r="PWF21" s="85"/>
      <c r="PWG21" s="85"/>
      <c r="PWH21" s="86"/>
      <c r="PWI21" s="85"/>
      <c r="PWJ21" s="83"/>
      <c r="PWK21" s="83"/>
      <c r="PWL21" s="83"/>
      <c r="PWM21" s="84"/>
      <c r="PWN21" s="83"/>
      <c r="PWO21" s="83"/>
      <c r="PWP21" s="83"/>
      <c r="PWQ21" s="83"/>
      <c r="PWR21" s="85"/>
      <c r="PWS21" s="85"/>
      <c r="PWT21" s="85"/>
      <c r="PWU21" s="86"/>
      <c r="PWV21" s="85"/>
      <c r="PWW21" s="83"/>
      <c r="PWX21" s="83"/>
      <c r="PWY21" s="83"/>
      <c r="PWZ21" s="84"/>
      <c r="PXA21" s="83"/>
      <c r="PXB21" s="83"/>
      <c r="PXC21" s="83"/>
      <c r="PXD21" s="83"/>
      <c r="PXE21" s="85"/>
      <c r="PXF21" s="85"/>
      <c r="PXG21" s="85"/>
      <c r="PXH21" s="86"/>
      <c r="PXI21" s="85"/>
      <c r="PXJ21" s="83"/>
      <c r="PXK21" s="83"/>
      <c r="PXL21" s="83"/>
      <c r="PXM21" s="84"/>
      <c r="PXN21" s="83"/>
      <c r="PXO21" s="83"/>
      <c r="PXP21" s="83"/>
      <c r="PXQ21" s="83"/>
      <c r="PXR21" s="85"/>
      <c r="PXS21" s="85"/>
      <c r="PXT21" s="85"/>
      <c r="PXU21" s="86"/>
      <c r="PXV21" s="85"/>
      <c r="PXW21" s="83"/>
      <c r="PXX21" s="83"/>
      <c r="PXY21" s="83"/>
      <c r="PXZ21" s="84"/>
      <c r="PYA21" s="83"/>
      <c r="PYB21" s="83"/>
      <c r="PYC21" s="83"/>
      <c r="PYD21" s="83"/>
      <c r="PYE21" s="85"/>
      <c r="PYF21" s="85"/>
      <c r="PYG21" s="85"/>
      <c r="PYH21" s="86"/>
      <c r="PYI21" s="85"/>
      <c r="PYJ21" s="83"/>
      <c r="PYK21" s="83"/>
      <c r="PYL21" s="83"/>
      <c r="PYM21" s="84"/>
      <c r="PYN21" s="83"/>
      <c r="PYO21" s="83"/>
      <c r="PYP21" s="83"/>
      <c r="PYQ21" s="83"/>
      <c r="PYR21" s="85"/>
      <c r="PYS21" s="85"/>
      <c r="PYT21" s="85"/>
      <c r="PYU21" s="86"/>
      <c r="PYV21" s="85"/>
      <c r="PYW21" s="83"/>
      <c r="PYX21" s="83"/>
      <c r="PYY21" s="83"/>
      <c r="PYZ21" s="84"/>
      <c r="PZA21" s="83"/>
      <c r="PZB21" s="83"/>
      <c r="PZC21" s="83"/>
      <c r="PZD21" s="83"/>
      <c r="PZE21" s="85"/>
      <c r="PZF21" s="85"/>
      <c r="PZG21" s="85"/>
      <c r="PZH21" s="86"/>
      <c r="PZI21" s="85"/>
      <c r="PZJ21" s="83"/>
      <c r="PZK21" s="83"/>
      <c r="PZL21" s="83"/>
      <c r="PZM21" s="84"/>
      <c r="PZN21" s="83"/>
      <c r="PZO21" s="83"/>
      <c r="PZP21" s="83"/>
      <c r="PZQ21" s="83"/>
      <c r="PZR21" s="85"/>
      <c r="PZS21" s="85"/>
      <c r="PZT21" s="85"/>
      <c r="PZU21" s="86"/>
      <c r="PZV21" s="85"/>
      <c r="PZW21" s="83"/>
      <c r="PZX21" s="83"/>
      <c r="PZY21" s="83"/>
      <c r="PZZ21" s="84"/>
      <c r="QAA21" s="83"/>
      <c r="QAB21" s="83"/>
      <c r="QAC21" s="83"/>
      <c r="QAD21" s="83"/>
      <c r="QAE21" s="85"/>
      <c r="QAF21" s="85"/>
      <c r="QAG21" s="85"/>
      <c r="QAH21" s="86"/>
      <c r="QAI21" s="85"/>
      <c r="QAJ21" s="83"/>
      <c r="QAK21" s="83"/>
      <c r="QAL21" s="83"/>
      <c r="QAM21" s="84"/>
      <c r="QAN21" s="83"/>
      <c r="QAO21" s="83"/>
      <c r="QAP21" s="83"/>
      <c r="QAQ21" s="83"/>
      <c r="QAR21" s="85"/>
      <c r="QAS21" s="85"/>
      <c r="QAT21" s="85"/>
      <c r="QAU21" s="86"/>
      <c r="QAV21" s="85"/>
      <c r="QAW21" s="83"/>
      <c r="QAX21" s="83"/>
      <c r="QAY21" s="83"/>
      <c r="QAZ21" s="84"/>
      <c r="QBA21" s="83"/>
      <c r="QBB21" s="83"/>
      <c r="QBC21" s="83"/>
      <c r="QBD21" s="83"/>
      <c r="QBE21" s="85"/>
      <c r="QBF21" s="85"/>
      <c r="QBG21" s="85"/>
      <c r="QBH21" s="86"/>
      <c r="QBI21" s="85"/>
      <c r="QBJ21" s="83"/>
      <c r="QBK21" s="83"/>
      <c r="QBL21" s="83"/>
      <c r="QBM21" s="84"/>
      <c r="QBN21" s="83"/>
      <c r="QBO21" s="83"/>
      <c r="QBP21" s="83"/>
      <c r="QBQ21" s="83"/>
      <c r="QBR21" s="85"/>
      <c r="QBS21" s="85"/>
      <c r="QBT21" s="85"/>
      <c r="QBU21" s="86"/>
      <c r="QBV21" s="85"/>
      <c r="QBW21" s="83"/>
      <c r="QBX21" s="83"/>
      <c r="QBY21" s="83"/>
      <c r="QBZ21" s="84"/>
      <c r="QCA21" s="83"/>
      <c r="QCB21" s="83"/>
      <c r="QCC21" s="83"/>
      <c r="QCD21" s="83"/>
      <c r="QCE21" s="85"/>
      <c r="QCF21" s="85"/>
      <c r="QCG21" s="85"/>
      <c r="QCH21" s="86"/>
      <c r="QCI21" s="85"/>
      <c r="QCJ21" s="83"/>
      <c r="QCK21" s="83"/>
      <c r="QCL21" s="83"/>
      <c r="QCM21" s="84"/>
      <c r="QCN21" s="83"/>
      <c r="QCO21" s="83"/>
      <c r="QCP21" s="83"/>
      <c r="QCQ21" s="83"/>
      <c r="QCR21" s="85"/>
      <c r="QCS21" s="85"/>
      <c r="QCT21" s="85"/>
      <c r="QCU21" s="86"/>
      <c r="QCV21" s="85"/>
      <c r="QCW21" s="83"/>
      <c r="QCX21" s="83"/>
      <c r="QCY21" s="83"/>
      <c r="QCZ21" s="84"/>
      <c r="QDA21" s="83"/>
      <c r="QDB21" s="83"/>
      <c r="QDC21" s="83"/>
      <c r="QDD21" s="83"/>
      <c r="QDE21" s="85"/>
      <c r="QDF21" s="85"/>
      <c r="QDG21" s="85"/>
      <c r="QDH21" s="86"/>
      <c r="QDI21" s="85"/>
      <c r="QDJ21" s="83"/>
      <c r="QDK21" s="83"/>
      <c r="QDL21" s="83"/>
      <c r="QDM21" s="84"/>
      <c r="QDN21" s="83"/>
      <c r="QDO21" s="83"/>
      <c r="QDP21" s="83"/>
      <c r="QDQ21" s="83"/>
      <c r="QDR21" s="85"/>
      <c r="QDS21" s="85"/>
      <c r="QDT21" s="85"/>
      <c r="QDU21" s="86"/>
      <c r="QDV21" s="85"/>
      <c r="QDW21" s="83"/>
      <c r="QDX21" s="83"/>
      <c r="QDY21" s="83"/>
      <c r="QDZ21" s="84"/>
      <c r="QEA21" s="83"/>
      <c r="QEB21" s="83"/>
      <c r="QEC21" s="83"/>
      <c r="QED21" s="83"/>
      <c r="QEE21" s="85"/>
      <c r="QEF21" s="85"/>
      <c r="QEG21" s="85"/>
      <c r="QEH21" s="86"/>
      <c r="QEI21" s="85"/>
      <c r="QEJ21" s="83"/>
      <c r="QEK21" s="83"/>
      <c r="QEL21" s="83"/>
      <c r="QEM21" s="84"/>
      <c r="QEN21" s="83"/>
      <c r="QEO21" s="83"/>
      <c r="QEP21" s="83"/>
      <c r="QEQ21" s="83"/>
      <c r="QER21" s="85"/>
      <c r="QES21" s="85"/>
      <c r="QET21" s="85"/>
      <c r="QEU21" s="86"/>
      <c r="QEV21" s="85"/>
      <c r="QEW21" s="83"/>
      <c r="QEX21" s="83"/>
      <c r="QEY21" s="83"/>
      <c r="QEZ21" s="84"/>
      <c r="QFA21" s="83"/>
      <c r="QFB21" s="83"/>
      <c r="QFC21" s="83"/>
      <c r="QFD21" s="83"/>
      <c r="QFE21" s="85"/>
      <c r="QFF21" s="85"/>
      <c r="QFG21" s="85"/>
      <c r="QFH21" s="86"/>
      <c r="QFI21" s="85"/>
      <c r="QFJ21" s="83"/>
      <c r="QFK21" s="83"/>
      <c r="QFL21" s="83"/>
      <c r="QFM21" s="84"/>
      <c r="QFN21" s="83"/>
      <c r="QFO21" s="83"/>
      <c r="QFP21" s="83"/>
      <c r="QFQ21" s="83"/>
      <c r="QFR21" s="85"/>
      <c r="QFS21" s="85"/>
      <c r="QFT21" s="85"/>
      <c r="QFU21" s="86"/>
      <c r="QFV21" s="85"/>
      <c r="QFW21" s="83"/>
      <c r="QFX21" s="83"/>
      <c r="QFY21" s="83"/>
      <c r="QFZ21" s="84"/>
      <c r="QGA21" s="83"/>
      <c r="QGB21" s="83"/>
      <c r="QGC21" s="83"/>
      <c r="QGD21" s="83"/>
      <c r="QGE21" s="85"/>
      <c r="QGF21" s="85"/>
      <c r="QGG21" s="85"/>
      <c r="QGH21" s="86"/>
      <c r="QGI21" s="85"/>
      <c r="QGJ21" s="83"/>
      <c r="QGK21" s="83"/>
      <c r="QGL21" s="83"/>
      <c r="QGM21" s="84"/>
      <c r="QGN21" s="83"/>
      <c r="QGO21" s="83"/>
      <c r="QGP21" s="83"/>
      <c r="QGQ21" s="83"/>
      <c r="QGR21" s="85"/>
      <c r="QGS21" s="85"/>
      <c r="QGT21" s="85"/>
      <c r="QGU21" s="86"/>
      <c r="QGV21" s="85"/>
      <c r="QGW21" s="83"/>
      <c r="QGX21" s="83"/>
      <c r="QGY21" s="83"/>
      <c r="QGZ21" s="84"/>
      <c r="QHA21" s="83"/>
      <c r="QHB21" s="83"/>
      <c r="QHC21" s="83"/>
      <c r="QHD21" s="83"/>
      <c r="QHE21" s="85"/>
      <c r="QHF21" s="85"/>
      <c r="QHG21" s="85"/>
      <c r="QHH21" s="86"/>
      <c r="QHI21" s="85"/>
      <c r="QHJ21" s="83"/>
      <c r="QHK21" s="83"/>
      <c r="QHL21" s="83"/>
      <c r="QHM21" s="84"/>
      <c r="QHN21" s="83"/>
      <c r="QHO21" s="83"/>
      <c r="QHP21" s="83"/>
      <c r="QHQ21" s="83"/>
      <c r="QHR21" s="85"/>
      <c r="QHS21" s="85"/>
      <c r="QHT21" s="85"/>
      <c r="QHU21" s="86"/>
      <c r="QHV21" s="85"/>
      <c r="QHW21" s="83"/>
      <c r="QHX21" s="83"/>
      <c r="QHY21" s="83"/>
      <c r="QHZ21" s="84"/>
      <c r="QIA21" s="83"/>
      <c r="QIB21" s="83"/>
      <c r="QIC21" s="83"/>
      <c r="QID21" s="83"/>
      <c r="QIE21" s="85"/>
      <c r="QIF21" s="85"/>
      <c r="QIG21" s="85"/>
      <c r="QIH21" s="86"/>
      <c r="QII21" s="85"/>
      <c r="QIJ21" s="83"/>
      <c r="QIK21" s="83"/>
      <c r="QIL21" s="83"/>
      <c r="QIM21" s="84"/>
      <c r="QIN21" s="83"/>
      <c r="QIO21" s="83"/>
      <c r="QIP21" s="83"/>
      <c r="QIQ21" s="83"/>
      <c r="QIR21" s="85"/>
      <c r="QIS21" s="85"/>
      <c r="QIT21" s="85"/>
      <c r="QIU21" s="86"/>
      <c r="QIV21" s="85"/>
      <c r="QIW21" s="83"/>
      <c r="QIX21" s="83"/>
      <c r="QIY21" s="83"/>
      <c r="QIZ21" s="84"/>
      <c r="QJA21" s="83"/>
      <c r="QJB21" s="83"/>
      <c r="QJC21" s="83"/>
      <c r="QJD21" s="83"/>
      <c r="QJE21" s="85"/>
      <c r="QJF21" s="85"/>
      <c r="QJG21" s="85"/>
      <c r="QJH21" s="86"/>
      <c r="QJI21" s="85"/>
      <c r="QJJ21" s="83"/>
      <c r="QJK21" s="83"/>
      <c r="QJL21" s="83"/>
      <c r="QJM21" s="84"/>
      <c r="QJN21" s="83"/>
      <c r="QJO21" s="83"/>
      <c r="QJP21" s="83"/>
      <c r="QJQ21" s="83"/>
      <c r="QJR21" s="85"/>
      <c r="QJS21" s="85"/>
      <c r="QJT21" s="85"/>
      <c r="QJU21" s="86"/>
      <c r="QJV21" s="85"/>
      <c r="QJW21" s="83"/>
      <c r="QJX21" s="83"/>
      <c r="QJY21" s="83"/>
      <c r="QJZ21" s="84"/>
      <c r="QKA21" s="83"/>
      <c r="QKB21" s="83"/>
      <c r="QKC21" s="83"/>
      <c r="QKD21" s="83"/>
      <c r="QKE21" s="85"/>
      <c r="QKF21" s="85"/>
      <c r="QKG21" s="85"/>
      <c r="QKH21" s="86"/>
      <c r="QKI21" s="85"/>
      <c r="QKJ21" s="83"/>
      <c r="QKK21" s="83"/>
      <c r="QKL21" s="83"/>
      <c r="QKM21" s="84"/>
      <c r="QKN21" s="83"/>
      <c r="QKO21" s="83"/>
      <c r="QKP21" s="83"/>
      <c r="QKQ21" s="83"/>
      <c r="QKR21" s="85"/>
      <c r="QKS21" s="85"/>
      <c r="QKT21" s="85"/>
      <c r="QKU21" s="86"/>
      <c r="QKV21" s="85"/>
      <c r="QKW21" s="83"/>
      <c r="QKX21" s="83"/>
      <c r="QKY21" s="83"/>
      <c r="QKZ21" s="84"/>
      <c r="QLA21" s="83"/>
      <c r="QLB21" s="83"/>
      <c r="QLC21" s="83"/>
      <c r="QLD21" s="83"/>
      <c r="QLE21" s="85"/>
      <c r="QLF21" s="85"/>
      <c r="QLG21" s="85"/>
      <c r="QLH21" s="86"/>
      <c r="QLI21" s="85"/>
      <c r="QLJ21" s="83"/>
      <c r="QLK21" s="83"/>
      <c r="QLL21" s="83"/>
      <c r="QLM21" s="84"/>
      <c r="QLN21" s="83"/>
      <c r="QLO21" s="83"/>
      <c r="QLP21" s="83"/>
      <c r="QLQ21" s="83"/>
      <c r="QLR21" s="85"/>
      <c r="QLS21" s="85"/>
      <c r="QLT21" s="85"/>
      <c r="QLU21" s="86"/>
      <c r="QLV21" s="85"/>
      <c r="QLW21" s="83"/>
      <c r="QLX21" s="83"/>
      <c r="QLY21" s="83"/>
      <c r="QLZ21" s="84"/>
      <c r="QMA21" s="83"/>
      <c r="QMB21" s="83"/>
      <c r="QMC21" s="83"/>
      <c r="QMD21" s="83"/>
      <c r="QME21" s="85"/>
      <c r="QMF21" s="85"/>
      <c r="QMG21" s="85"/>
      <c r="QMH21" s="86"/>
      <c r="QMI21" s="85"/>
      <c r="QMJ21" s="83"/>
      <c r="QMK21" s="83"/>
      <c r="QML21" s="83"/>
      <c r="QMM21" s="84"/>
      <c r="QMN21" s="83"/>
      <c r="QMO21" s="83"/>
      <c r="QMP21" s="83"/>
      <c r="QMQ21" s="83"/>
      <c r="QMR21" s="85"/>
      <c r="QMS21" s="85"/>
      <c r="QMT21" s="85"/>
      <c r="QMU21" s="86"/>
      <c r="QMV21" s="85"/>
      <c r="QMW21" s="83"/>
      <c r="QMX21" s="83"/>
      <c r="QMY21" s="83"/>
      <c r="QMZ21" s="84"/>
      <c r="QNA21" s="83"/>
      <c r="QNB21" s="83"/>
      <c r="QNC21" s="83"/>
      <c r="QND21" s="83"/>
      <c r="QNE21" s="85"/>
      <c r="QNF21" s="85"/>
      <c r="QNG21" s="85"/>
      <c r="QNH21" s="86"/>
      <c r="QNI21" s="85"/>
      <c r="QNJ21" s="83"/>
      <c r="QNK21" s="83"/>
      <c r="QNL21" s="83"/>
      <c r="QNM21" s="84"/>
      <c r="QNN21" s="83"/>
      <c r="QNO21" s="83"/>
      <c r="QNP21" s="83"/>
      <c r="QNQ21" s="83"/>
      <c r="QNR21" s="85"/>
      <c r="QNS21" s="85"/>
      <c r="QNT21" s="85"/>
      <c r="QNU21" s="86"/>
      <c r="QNV21" s="85"/>
      <c r="QNW21" s="83"/>
      <c r="QNX21" s="83"/>
      <c r="QNY21" s="83"/>
      <c r="QNZ21" s="84"/>
      <c r="QOA21" s="83"/>
      <c r="QOB21" s="83"/>
      <c r="QOC21" s="83"/>
      <c r="QOD21" s="83"/>
      <c r="QOE21" s="85"/>
      <c r="QOF21" s="85"/>
      <c r="QOG21" s="85"/>
      <c r="QOH21" s="86"/>
      <c r="QOI21" s="85"/>
      <c r="QOJ21" s="83"/>
      <c r="QOK21" s="83"/>
      <c r="QOL21" s="83"/>
      <c r="QOM21" s="84"/>
      <c r="QON21" s="83"/>
      <c r="QOO21" s="83"/>
      <c r="QOP21" s="83"/>
      <c r="QOQ21" s="83"/>
      <c r="QOR21" s="85"/>
      <c r="QOS21" s="85"/>
      <c r="QOT21" s="85"/>
      <c r="QOU21" s="86"/>
      <c r="QOV21" s="85"/>
      <c r="QOW21" s="83"/>
      <c r="QOX21" s="83"/>
      <c r="QOY21" s="83"/>
      <c r="QOZ21" s="84"/>
      <c r="QPA21" s="83"/>
      <c r="QPB21" s="83"/>
      <c r="QPC21" s="83"/>
      <c r="QPD21" s="83"/>
      <c r="QPE21" s="85"/>
      <c r="QPF21" s="85"/>
      <c r="QPG21" s="85"/>
      <c r="QPH21" s="86"/>
      <c r="QPI21" s="85"/>
      <c r="QPJ21" s="83"/>
      <c r="QPK21" s="83"/>
      <c r="QPL21" s="83"/>
      <c r="QPM21" s="84"/>
      <c r="QPN21" s="83"/>
      <c r="QPO21" s="83"/>
      <c r="QPP21" s="83"/>
      <c r="QPQ21" s="83"/>
      <c r="QPR21" s="85"/>
      <c r="QPS21" s="85"/>
      <c r="QPT21" s="85"/>
      <c r="QPU21" s="86"/>
      <c r="QPV21" s="85"/>
      <c r="QPW21" s="83"/>
      <c r="QPX21" s="83"/>
      <c r="QPY21" s="83"/>
      <c r="QPZ21" s="84"/>
      <c r="QQA21" s="83"/>
      <c r="QQB21" s="83"/>
      <c r="QQC21" s="83"/>
      <c r="QQD21" s="83"/>
      <c r="QQE21" s="85"/>
      <c r="QQF21" s="85"/>
      <c r="QQG21" s="85"/>
      <c r="QQH21" s="86"/>
      <c r="QQI21" s="85"/>
      <c r="QQJ21" s="83"/>
      <c r="QQK21" s="83"/>
      <c r="QQL21" s="83"/>
      <c r="QQM21" s="84"/>
      <c r="QQN21" s="83"/>
      <c r="QQO21" s="83"/>
      <c r="QQP21" s="83"/>
      <c r="QQQ21" s="83"/>
      <c r="QQR21" s="85"/>
      <c r="QQS21" s="85"/>
      <c r="QQT21" s="85"/>
      <c r="QQU21" s="86"/>
      <c r="QQV21" s="85"/>
      <c r="QQW21" s="83"/>
      <c r="QQX21" s="83"/>
      <c r="QQY21" s="83"/>
      <c r="QQZ21" s="84"/>
      <c r="QRA21" s="83"/>
      <c r="QRB21" s="83"/>
      <c r="QRC21" s="83"/>
      <c r="QRD21" s="83"/>
      <c r="QRE21" s="85"/>
      <c r="QRF21" s="85"/>
      <c r="QRG21" s="85"/>
      <c r="QRH21" s="86"/>
      <c r="QRI21" s="85"/>
      <c r="QRJ21" s="83"/>
      <c r="QRK21" s="83"/>
      <c r="QRL21" s="83"/>
      <c r="QRM21" s="84"/>
      <c r="QRN21" s="83"/>
      <c r="QRO21" s="83"/>
      <c r="QRP21" s="83"/>
      <c r="QRQ21" s="83"/>
      <c r="QRR21" s="85"/>
      <c r="QRS21" s="85"/>
      <c r="QRT21" s="85"/>
      <c r="QRU21" s="86"/>
      <c r="QRV21" s="85"/>
      <c r="QRW21" s="83"/>
      <c r="QRX21" s="83"/>
      <c r="QRY21" s="83"/>
      <c r="QRZ21" s="84"/>
      <c r="QSA21" s="83"/>
      <c r="QSB21" s="83"/>
      <c r="QSC21" s="83"/>
      <c r="QSD21" s="83"/>
      <c r="QSE21" s="85"/>
      <c r="QSF21" s="85"/>
      <c r="QSG21" s="85"/>
      <c r="QSH21" s="86"/>
      <c r="QSI21" s="85"/>
      <c r="QSJ21" s="83"/>
      <c r="QSK21" s="83"/>
      <c r="QSL21" s="83"/>
      <c r="QSM21" s="84"/>
      <c r="QSN21" s="83"/>
      <c r="QSO21" s="83"/>
      <c r="QSP21" s="83"/>
      <c r="QSQ21" s="83"/>
      <c r="QSR21" s="85"/>
      <c r="QSS21" s="85"/>
      <c r="QST21" s="85"/>
      <c r="QSU21" s="86"/>
      <c r="QSV21" s="85"/>
      <c r="QSW21" s="83"/>
      <c r="QSX21" s="83"/>
      <c r="QSY21" s="83"/>
      <c r="QSZ21" s="84"/>
      <c r="QTA21" s="83"/>
      <c r="QTB21" s="83"/>
      <c r="QTC21" s="83"/>
      <c r="QTD21" s="83"/>
      <c r="QTE21" s="85"/>
      <c r="QTF21" s="85"/>
      <c r="QTG21" s="85"/>
      <c r="QTH21" s="86"/>
      <c r="QTI21" s="85"/>
      <c r="QTJ21" s="83"/>
      <c r="QTK21" s="83"/>
      <c r="QTL21" s="83"/>
      <c r="QTM21" s="84"/>
      <c r="QTN21" s="83"/>
      <c r="QTO21" s="83"/>
      <c r="QTP21" s="83"/>
      <c r="QTQ21" s="83"/>
      <c r="QTR21" s="85"/>
      <c r="QTS21" s="85"/>
      <c r="QTT21" s="85"/>
      <c r="QTU21" s="86"/>
      <c r="QTV21" s="85"/>
      <c r="QTW21" s="83"/>
      <c r="QTX21" s="83"/>
      <c r="QTY21" s="83"/>
      <c r="QTZ21" s="84"/>
      <c r="QUA21" s="83"/>
      <c r="QUB21" s="83"/>
      <c r="QUC21" s="83"/>
      <c r="QUD21" s="83"/>
      <c r="QUE21" s="85"/>
      <c r="QUF21" s="85"/>
      <c r="QUG21" s="85"/>
      <c r="QUH21" s="86"/>
      <c r="QUI21" s="85"/>
      <c r="QUJ21" s="83"/>
      <c r="QUK21" s="83"/>
      <c r="QUL21" s="83"/>
      <c r="QUM21" s="84"/>
      <c r="QUN21" s="83"/>
      <c r="QUO21" s="83"/>
      <c r="QUP21" s="83"/>
      <c r="QUQ21" s="83"/>
      <c r="QUR21" s="85"/>
      <c r="QUS21" s="85"/>
      <c r="QUT21" s="85"/>
      <c r="QUU21" s="86"/>
      <c r="QUV21" s="85"/>
      <c r="QUW21" s="83"/>
      <c r="QUX21" s="83"/>
      <c r="QUY21" s="83"/>
      <c r="QUZ21" s="84"/>
      <c r="QVA21" s="83"/>
      <c r="QVB21" s="83"/>
      <c r="QVC21" s="83"/>
      <c r="QVD21" s="83"/>
      <c r="QVE21" s="85"/>
      <c r="QVF21" s="85"/>
      <c r="QVG21" s="85"/>
      <c r="QVH21" s="86"/>
      <c r="QVI21" s="85"/>
      <c r="QVJ21" s="83"/>
      <c r="QVK21" s="83"/>
      <c r="QVL21" s="83"/>
      <c r="QVM21" s="84"/>
      <c r="QVN21" s="83"/>
      <c r="QVO21" s="83"/>
      <c r="QVP21" s="83"/>
      <c r="QVQ21" s="83"/>
      <c r="QVR21" s="85"/>
      <c r="QVS21" s="85"/>
      <c r="QVT21" s="85"/>
      <c r="QVU21" s="86"/>
      <c r="QVV21" s="85"/>
      <c r="QVW21" s="83"/>
      <c r="QVX21" s="83"/>
      <c r="QVY21" s="83"/>
      <c r="QVZ21" s="84"/>
      <c r="QWA21" s="83"/>
      <c r="QWB21" s="83"/>
      <c r="QWC21" s="83"/>
      <c r="QWD21" s="83"/>
      <c r="QWE21" s="85"/>
      <c r="QWF21" s="85"/>
      <c r="QWG21" s="85"/>
      <c r="QWH21" s="86"/>
      <c r="QWI21" s="85"/>
      <c r="QWJ21" s="83"/>
      <c r="QWK21" s="83"/>
      <c r="QWL21" s="83"/>
      <c r="QWM21" s="84"/>
      <c r="QWN21" s="83"/>
      <c r="QWO21" s="83"/>
      <c r="QWP21" s="83"/>
      <c r="QWQ21" s="83"/>
      <c r="QWR21" s="85"/>
      <c r="QWS21" s="85"/>
      <c r="QWT21" s="85"/>
      <c r="QWU21" s="86"/>
      <c r="QWV21" s="85"/>
      <c r="QWW21" s="83"/>
      <c r="QWX21" s="83"/>
      <c r="QWY21" s="83"/>
      <c r="QWZ21" s="84"/>
      <c r="QXA21" s="83"/>
      <c r="QXB21" s="83"/>
      <c r="QXC21" s="83"/>
      <c r="QXD21" s="83"/>
      <c r="QXE21" s="85"/>
      <c r="QXF21" s="85"/>
      <c r="QXG21" s="85"/>
      <c r="QXH21" s="86"/>
      <c r="QXI21" s="85"/>
      <c r="QXJ21" s="83"/>
      <c r="QXK21" s="83"/>
      <c r="QXL21" s="83"/>
      <c r="QXM21" s="84"/>
      <c r="QXN21" s="83"/>
      <c r="QXO21" s="83"/>
      <c r="QXP21" s="83"/>
      <c r="QXQ21" s="83"/>
      <c r="QXR21" s="85"/>
      <c r="QXS21" s="85"/>
      <c r="QXT21" s="85"/>
      <c r="QXU21" s="86"/>
      <c r="QXV21" s="85"/>
      <c r="QXW21" s="83"/>
      <c r="QXX21" s="83"/>
      <c r="QXY21" s="83"/>
      <c r="QXZ21" s="84"/>
      <c r="QYA21" s="83"/>
      <c r="QYB21" s="83"/>
      <c r="QYC21" s="83"/>
      <c r="QYD21" s="83"/>
      <c r="QYE21" s="85"/>
      <c r="QYF21" s="85"/>
      <c r="QYG21" s="85"/>
      <c r="QYH21" s="86"/>
      <c r="QYI21" s="85"/>
      <c r="QYJ21" s="83"/>
      <c r="QYK21" s="83"/>
      <c r="QYL21" s="83"/>
      <c r="QYM21" s="84"/>
      <c r="QYN21" s="83"/>
      <c r="QYO21" s="83"/>
      <c r="QYP21" s="83"/>
      <c r="QYQ21" s="83"/>
      <c r="QYR21" s="85"/>
      <c r="QYS21" s="85"/>
      <c r="QYT21" s="85"/>
      <c r="QYU21" s="86"/>
      <c r="QYV21" s="85"/>
      <c r="QYW21" s="83"/>
      <c r="QYX21" s="83"/>
      <c r="QYY21" s="83"/>
      <c r="QYZ21" s="84"/>
      <c r="QZA21" s="83"/>
      <c r="QZB21" s="83"/>
      <c r="QZC21" s="83"/>
      <c r="QZD21" s="83"/>
      <c r="QZE21" s="85"/>
      <c r="QZF21" s="85"/>
      <c r="QZG21" s="85"/>
      <c r="QZH21" s="86"/>
      <c r="QZI21" s="85"/>
      <c r="QZJ21" s="83"/>
      <c r="QZK21" s="83"/>
      <c r="QZL21" s="83"/>
      <c r="QZM21" s="84"/>
      <c r="QZN21" s="83"/>
      <c r="QZO21" s="83"/>
      <c r="QZP21" s="83"/>
      <c r="QZQ21" s="83"/>
      <c r="QZR21" s="85"/>
      <c r="QZS21" s="85"/>
      <c r="QZT21" s="85"/>
      <c r="QZU21" s="86"/>
      <c r="QZV21" s="85"/>
      <c r="QZW21" s="83"/>
      <c r="QZX21" s="83"/>
      <c r="QZY21" s="83"/>
      <c r="QZZ21" s="84"/>
      <c r="RAA21" s="83"/>
      <c r="RAB21" s="83"/>
      <c r="RAC21" s="83"/>
      <c r="RAD21" s="83"/>
      <c r="RAE21" s="85"/>
      <c r="RAF21" s="85"/>
      <c r="RAG21" s="85"/>
      <c r="RAH21" s="86"/>
      <c r="RAI21" s="85"/>
      <c r="RAJ21" s="83"/>
      <c r="RAK21" s="83"/>
      <c r="RAL21" s="83"/>
      <c r="RAM21" s="84"/>
      <c r="RAN21" s="83"/>
      <c r="RAO21" s="83"/>
      <c r="RAP21" s="83"/>
      <c r="RAQ21" s="83"/>
      <c r="RAR21" s="85"/>
      <c r="RAS21" s="85"/>
      <c r="RAT21" s="85"/>
      <c r="RAU21" s="86"/>
      <c r="RAV21" s="85"/>
      <c r="RAW21" s="83"/>
      <c r="RAX21" s="83"/>
      <c r="RAY21" s="83"/>
      <c r="RAZ21" s="84"/>
      <c r="RBA21" s="83"/>
      <c r="RBB21" s="83"/>
      <c r="RBC21" s="83"/>
      <c r="RBD21" s="83"/>
      <c r="RBE21" s="85"/>
      <c r="RBF21" s="85"/>
      <c r="RBG21" s="85"/>
      <c r="RBH21" s="86"/>
      <c r="RBI21" s="85"/>
      <c r="RBJ21" s="83"/>
      <c r="RBK21" s="83"/>
      <c r="RBL21" s="83"/>
      <c r="RBM21" s="84"/>
      <c r="RBN21" s="83"/>
      <c r="RBO21" s="83"/>
      <c r="RBP21" s="83"/>
      <c r="RBQ21" s="83"/>
      <c r="RBR21" s="85"/>
      <c r="RBS21" s="85"/>
      <c r="RBT21" s="85"/>
      <c r="RBU21" s="86"/>
      <c r="RBV21" s="85"/>
      <c r="RBW21" s="83"/>
      <c r="RBX21" s="83"/>
      <c r="RBY21" s="83"/>
      <c r="RBZ21" s="84"/>
      <c r="RCA21" s="83"/>
      <c r="RCB21" s="83"/>
      <c r="RCC21" s="83"/>
      <c r="RCD21" s="83"/>
      <c r="RCE21" s="85"/>
      <c r="RCF21" s="85"/>
      <c r="RCG21" s="85"/>
      <c r="RCH21" s="86"/>
      <c r="RCI21" s="85"/>
      <c r="RCJ21" s="83"/>
      <c r="RCK21" s="83"/>
      <c r="RCL21" s="83"/>
      <c r="RCM21" s="84"/>
      <c r="RCN21" s="83"/>
      <c r="RCO21" s="83"/>
      <c r="RCP21" s="83"/>
      <c r="RCQ21" s="83"/>
      <c r="RCR21" s="85"/>
      <c r="RCS21" s="85"/>
      <c r="RCT21" s="85"/>
      <c r="RCU21" s="86"/>
      <c r="RCV21" s="85"/>
      <c r="RCW21" s="83"/>
      <c r="RCX21" s="83"/>
      <c r="RCY21" s="83"/>
      <c r="RCZ21" s="84"/>
      <c r="RDA21" s="83"/>
      <c r="RDB21" s="83"/>
      <c r="RDC21" s="83"/>
      <c r="RDD21" s="83"/>
      <c r="RDE21" s="85"/>
      <c r="RDF21" s="85"/>
      <c r="RDG21" s="85"/>
      <c r="RDH21" s="86"/>
      <c r="RDI21" s="85"/>
      <c r="RDJ21" s="83"/>
      <c r="RDK21" s="83"/>
      <c r="RDL21" s="83"/>
      <c r="RDM21" s="84"/>
      <c r="RDN21" s="83"/>
      <c r="RDO21" s="83"/>
      <c r="RDP21" s="83"/>
      <c r="RDQ21" s="83"/>
      <c r="RDR21" s="85"/>
      <c r="RDS21" s="85"/>
      <c r="RDT21" s="85"/>
      <c r="RDU21" s="86"/>
      <c r="RDV21" s="85"/>
      <c r="RDW21" s="83"/>
      <c r="RDX21" s="83"/>
      <c r="RDY21" s="83"/>
      <c r="RDZ21" s="84"/>
      <c r="REA21" s="83"/>
      <c r="REB21" s="83"/>
      <c r="REC21" s="83"/>
      <c r="RED21" s="83"/>
      <c r="REE21" s="85"/>
      <c r="REF21" s="85"/>
      <c r="REG21" s="85"/>
      <c r="REH21" s="86"/>
      <c r="REI21" s="85"/>
      <c r="REJ21" s="83"/>
      <c r="REK21" s="83"/>
      <c r="REL21" s="83"/>
      <c r="REM21" s="84"/>
      <c r="REN21" s="83"/>
      <c r="REO21" s="83"/>
      <c r="REP21" s="83"/>
      <c r="REQ21" s="83"/>
      <c r="RER21" s="85"/>
      <c r="RES21" s="85"/>
      <c r="RET21" s="85"/>
      <c r="REU21" s="86"/>
      <c r="REV21" s="85"/>
      <c r="REW21" s="83"/>
      <c r="REX21" s="83"/>
      <c r="REY21" s="83"/>
      <c r="REZ21" s="84"/>
      <c r="RFA21" s="83"/>
      <c r="RFB21" s="83"/>
      <c r="RFC21" s="83"/>
      <c r="RFD21" s="83"/>
      <c r="RFE21" s="85"/>
      <c r="RFF21" s="85"/>
      <c r="RFG21" s="85"/>
      <c r="RFH21" s="86"/>
      <c r="RFI21" s="85"/>
      <c r="RFJ21" s="83"/>
      <c r="RFK21" s="83"/>
      <c r="RFL21" s="83"/>
      <c r="RFM21" s="84"/>
      <c r="RFN21" s="83"/>
      <c r="RFO21" s="83"/>
      <c r="RFP21" s="83"/>
      <c r="RFQ21" s="83"/>
      <c r="RFR21" s="85"/>
      <c r="RFS21" s="85"/>
      <c r="RFT21" s="85"/>
      <c r="RFU21" s="86"/>
      <c r="RFV21" s="85"/>
      <c r="RFW21" s="83"/>
      <c r="RFX21" s="83"/>
      <c r="RFY21" s="83"/>
      <c r="RFZ21" s="84"/>
      <c r="RGA21" s="83"/>
      <c r="RGB21" s="83"/>
      <c r="RGC21" s="83"/>
      <c r="RGD21" s="83"/>
      <c r="RGE21" s="85"/>
      <c r="RGF21" s="85"/>
      <c r="RGG21" s="85"/>
      <c r="RGH21" s="86"/>
      <c r="RGI21" s="85"/>
      <c r="RGJ21" s="83"/>
      <c r="RGK21" s="83"/>
      <c r="RGL21" s="83"/>
      <c r="RGM21" s="84"/>
      <c r="RGN21" s="83"/>
      <c r="RGO21" s="83"/>
      <c r="RGP21" s="83"/>
      <c r="RGQ21" s="83"/>
      <c r="RGR21" s="85"/>
      <c r="RGS21" s="85"/>
      <c r="RGT21" s="85"/>
      <c r="RGU21" s="86"/>
      <c r="RGV21" s="85"/>
      <c r="RGW21" s="83"/>
      <c r="RGX21" s="83"/>
      <c r="RGY21" s="83"/>
      <c r="RGZ21" s="84"/>
      <c r="RHA21" s="83"/>
      <c r="RHB21" s="83"/>
      <c r="RHC21" s="83"/>
      <c r="RHD21" s="83"/>
      <c r="RHE21" s="85"/>
      <c r="RHF21" s="85"/>
      <c r="RHG21" s="85"/>
      <c r="RHH21" s="86"/>
      <c r="RHI21" s="85"/>
      <c r="RHJ21" s="83"/>
      <c r="RHK21" s="83"/>
      <c r="RHL21" s="83"/>
      <c r="RHM21" s="84"/>
      <c r="RHN21" s="83"/>
      <c r="RHO21" s="83"/>
      <c r="RHP21" s="83"/>
      <c r="RHQ21" s="83"/>
      <c r="RHR21" s="85"/>
      <c r="RHS21" s="85"/>
      <c r="RHT21" s="85"/>
      <c r="RHU21" s="86"/>
      <c r="RHV21" s="85"/>
      <c r="RHW21" s="83"/>
      <c r="RHX21" s="83"/>
      <c r="RHY21" s="83"/>
      <c r="RHZ21" s="84"/>
      <c r="RIA21" s="83"/>
      <c r="RIB21" s="83"/>
      <c r="RIC21" s="83"/>
      <c r="RID21" s="83"/>
      <c r="RIE21" s="85"/>
      <c r="RIF21" s="85"/>
      <c r="RIG21" s="85"/>
      <c r="RIH21" s="86"/>
      <c r="RII21" s="85"/>
      <c r="RIJ21" s="83"/>
      <c r="RIK21" s="83"/>
      <c r="RIL21" s="83"/>
      <c r="RIM21" s="84"/>
      <c r="RIN21" s="83"/>
      <c r="RIO21" s="83"/>
      <c r="RIP21" s="83"/>
      <c r="RIQ21" s="83"/>
      <c r="RIR21" s="85"/>
      <c r="RIS21" s="85"/>
      <c r="RIT21" s="85"/>
      <c r="RIU21" s="86"/>
      <c r="RIV21" s="85"/>
      <c r="RIW21" s="83"/>
      <c r="RIX21" s="83"/>
      <c r="RIY21" s="83"/>
      <c r="RIZ21" s="84"/>
      <c r="RJA21" s="83"/>
      <c r="RJB21" s="83"/>
      <c r="RJC21" s="83"/>
      <c r="RJD21" s="83"/>
      <c r="RJE21" s="85"/>
      <c r="RJF21" s="85"/>
      <c r="RJG21" s="85"/>
      <c r="RJH21" s="86"/>
      <c r="RJI21" s="85"/>
      <c r="RJJ21" s="83"/>
      <c r="RJK21" s="83"/>
      <c r="RJL21" s="83"/>
      <c r="RJM21" s="84"/>
      <c r="RJN21" s="83"/>
      <c r="RJO21" s="83"/>
      <c r="RJP21" s="83"/>
      <c r="RJQ21" s="83"/>
      <c r="RJR21" s="85"/>
      <c r="RJS21" s="85"/>
      <c r="RJT21" s="85"/>
      <c r="RJU21" s="86"/>
      <c r="RJV21" s="85"/>
      <c r="RJW21" s="83"/>
      <c r="RJX21" s="83"/>
      <c r="RJY21" s="83"/>
      <c r="RJZ21" s="84"/>
      <c r="RKA21" s="83"/>
      <c r="RKB21" s="83"/>
      <c r="RKC21" s="83"/>
      <c r="RKD21" s="83"/>
      <c r="RKE21" s="85"/>
      <c r="RKF21" s="85"/>
      <c r="RKG21" s="85"/>
      <c r="RKH21" s="86"/>
      <c r="RKI21" s="85"/>
      <c r="RKJ21" s="83"/>
      <c r="RKK21" s="83"/>
      <c r="RKL21" s="83"/>
      <c r="RKM21" s="84"/>
      <c r="RKN21" s="83"/>
      <c r="RKO21" s="83"/>
      <c r="RKP21" s="83"/>
      <c r="RKQ21" s="83"/>
      <c r="RKR21" s="85"/>
      <c r="RKS21" s="85"/>
      <c r="RKT21" s="85"/>
      <c r="RKU21" s="86"/>
      <c r="RKV21" s="85"/>
      <c r="RKW21" s="83"/>
      <c r="RKX21" s="83"/>
      <c r="RKY21" s="83"/>
      <c r="RKZ21" s="84"/>
      <c r="RLA21" s="83"/>
      <c r="RLB21" s="83"/>
      <c r="RLC21" s="83"/>
      <c r="RLD21" s="83"/>
      <c r="RLE21" s="85"/>
      <c r="RLF21" s="85"/>
      <c r="RLG21" s="85"/>
      <c r="RLH21" s="86"/>
      <c r="RLI21" s="85"/>
      <c r="RLJ21" s="83"/>
      <c r="RLK21" s="83"/>
      <c r="RLL21" s="83"/>
      <c r="RLM21" s="84"/>
      <c r="RLN21" s="83"/>
      <c r="RLO21" s="83"/>
      <c r="RLP21" s="83"/>
      <c r="RLQ21" s="83"/>
      <c r="RLR21" s="85"/>
      <c r="RLS21" s="85"/>
      <c r="RLT21" s="85"/>
      <c r="RLU21" s="86"/>
      <c r="RLV21" s="85"/>
      <c r="RLW21" s="83"/>
      <c r="RLX21" s="83"/>
      <c r="RLY21" s="83"/>
      <c r="RLZ21" s="84"/>
      <c r="RMA21" s="83"/>
      <c r="RMB21" s="83"/>
      <c r="RMC21" s="83"/>
      <c r="RMD21" s="83"/>
      <c r="RME21" s="85"/>
      <c r="RMF21" s="85"/>
      <c r="RMG21" s="85"/>
      <c r="RMH21" s="86"/>
      <c r="RMI21" s="85"/>
      <c r="RMJ21" s="83"/>
      <c r="RMK21" s="83"/>
      <c r="RML21" s="83"/>
      <c r="RMM21" s="84"/>
      <c r="RMN21" s="83"/>
      <c r="RMO21" s="83"/>
      <c r="RMP21" s="83"/>
      <c r="RMQ21" s="83"/>
      <c r="RMR21" s="85"/>
      <c r="RMS21" s="85"/>
      <c r="RMT21" s="85"/>
      <c r="RMU21" s="86"/>
      <c r="RMV21" s="85"/>
      <c r="RMW21" s="83"/>
      <c r="RMX21" s="83"/>
      <c r="RMY21" s="83"/>
      <c r="RMZ21" s="84"/>
      <c r="RNA21" s="83"/>
      <c r="RNB21" s="83"/>
      <c r="RNC21" s="83"/>
      <c r="RND21" s="83"/>
      <c r="RNE21" s="85"/>
      <c r="RNF21" s="85"/>
      <c r="RNG21" s="85"/>
      <c r="RNH21" s="86"/>
      <c r="RNI21" s="85"/>
      <c r="RNJ21" s="83"/>
      <c r="RNK21" s="83"/>
      <c r="RNL21" s="83"/>
      <c r="RNM21" s="84"/>
      <c r="RNN21" s="83"/>
      <c r="RNO21" s="83"/>
      <c r="RNP21" s="83"/>
      <c r="RNQ21" s="83"/>
      <c r="RNR21" s="85"/>
      <c r="RNS21" s="85"/>
      <c r="RNT21" s="85"/>
      <c r="RNU21" s="86"/>
      <c r="RNV21" s="85"/>
      <c r="RNW21" s="83"/>
      <c r="RNX21" s="83"/>
      <c r="RNY21" s="83"/>
      <c r="RNZ21" s="84"/>
      <c r="ROA21" s="83"/>
      <c r="ROB21" s="83"/>
      <c r="ROC21" s="83"/>
      <c r="ROD21" s="83"/>
      <c r="ROE21" s="85"/>
      <c r="ROF21" s="85"/>
      <c r="ROG21" s="85"/>
      <c r="ROH21" s="86"/>
      <c r="ROI21" s="85"/>
      <c r="ROJ21" s="83"/>
      <c r="ROK21" s="83"/>
      <c r="ROL21" s="83"/>
      <c r="ROM21" s="84"/>
      <c r="RON21" s="83"/>
      <c r="ROO21" s="83"/>
      <c r="ROP21" s="83"/>
      <c r="ROQ21" s="83"/>
      <c r="ROR21" s="85"/>
      <c r="ROS21" s="85"/>
      <c r="ROT21" s="85"/>
      <c r="ROU21" s="86"/>
      <c r="ROV21" s="85"/>
      <c r="ROW21" s="83"/>
      <c r="ROX21" s="83"/>
      <c r="ROY21" s="83"/>
      <c r="ROZ21" s="84"/>
      <c r="RPA21" s="83"/>
      <c r="RPB21" s="83"/>
      <c r="RPC21" s="83"/>
      <c r="RPD21" s="83"/>
      <c r="RPE21" s="85"/>
      <c r="RPF21" s="85"/>
      <c r="RPG21" s="85"/>
      <c r="RPH21" s="86"/>
      <c r="RPI21" s="85"/>
      <c r="RPJ21" s="83"/>
      <c r="RPK21" s="83"/>
      <c r="RPL21" s="83"/>
      <c r="RPM21" s="84"/>
      <c r="RPN21" s="83"/>
      <c r="RPO21" s="83"/>
      <c r="RPP21" s="83"/>
      <c r="RPQ21" s="83"/>
      <c r="RPR21" s="85"/>
      <c r="RPS21" s="85"/>
      <c r="RPT21" s="85"/>
      <c r="RPU21" s="86"/>
      <c r="RPV21" s="85"/>
      <c r="RPW21" s="83"/>
      <c r="RPX21" s="83"/>
      <c r="RPY21" s="83"/>
      <c r="RPZ21" s="84"/>
      <c r="RQA21" s="83"/>
      <c r="RQB21" s="83"/>
      <c r="RQC21" s="83"/>
      <c r="RQD21" s="83"/>
      <c r="RQE21" s="85"/>
      <c r="RQF21" s="85"/>
      <c r="RQG21" s="85"/>
      <c r="RQH21" s="86"/>
      <c r="RQI21" s="85"/>
      <c r="RQJ21" s="83"/>
      <c r="RQK21" s="83"/>
      <c r="RQL21" s="83"/>
      <c r="RQM21" s="84"/>
      <c r="RQN21" s="83"/>
      <c r="RQO21" s="83"/>
      <c r="RQP21" s="83"/>
      <c r="RQQ21" s="83"/>
      <c r="RQR21" s="85"/>
      <c r="RQS21" s="85"/>
      <c r="RQT21" s="85"/>
      <c r="RQU21" s="86"/>
      <c r="RQV21" s="85"/>
      <c r="RQW21" s="83"/>
      <c r="RQX21" s="83"/>
      <c r="RQY21" s="83"/>
      <c r="RQZ21" s="84"/>
      <c r="RRA21" s="83"/>
      <c r="RRB21" s="83"/>
      <c r="RRC21" s="83"/>
      <c r="RRD21" s="83"/>
      <c r="RRE21" s="85"/>
      <c r="RRF21" s="85"/>
      <c r="RRG21" s="85"/>
      <c r="RRH21" s="86"/>
      <c r="RRI21" s="85"/>
      <c r="RRJ21" s="83"/>
      <c r="RRK21" s="83"/>
      <c r="RRL21" s="83"/>
      <c r="RRM21" s="84"/>
      <c r="RRN21" s="83"/>
      <c r="RRO21" s="83"/>
      <c r="RRP21" s="83"/>
      <c r="RRQ21" s="83"/>
      <c r="RRR21" s="85"/>
      <c r="RRS21" s="85"/>
      <c r="RRT21" s="85"/>
      <c r="RRU21" s="86"/>
      <c r="RRV21" s="85"/>
      <c r="RRW21" s="83"/>
      <c r="RRX21" s="83"/>
      <c r="RRY21" s="83"/>
      <c r="RRZ21" s="84"/>
      <c r="RSA21" s="83"/>
      <c r="RSB21" s="83"/>
      <c r="RSC21" s="83"/>
      <c r="RSD21" s="83"/>
      <c r="RSE21" s="85"/>
      <c r="RSF21" s="85"/>
      <c r="RSG21" s="85"/>
      <c r="RSH21" s="86"/>
      <c r="RSI21" s="85"/>
      <c r="RSJ21" s="83"/>
      <c r="RSK21" s="83"/>
      <c r="RSL21" s="83"/>
      <c r="RSM21" s="84"/>
      <c r="RSN21" s="83"/>
      <c r="RSO21" s="83"/>
      <c r="RSP21" s="83"/>
      <c r="RSQ21" s="83"/>
      <c r="RSR21" s="85"/>
      <c r="RSS21" s="85"/>
      <c r="RST21" s="85"/>
      <c r="RSU21" s="86"/>
      <c r="RSV21" s="85"/>
      <c r="RSW21" s="83"/>
      <c r="RSX21" s="83"/>
      <c r="RSY21" s="83"/>
      <c r="RSZ21" s="84"/>
      <c r="RTA21" s="83"/>
      <c r="RTB21" s="83"/>
      <c r="RTC21" s="83"/>
      <c r="RTD21" s="83"/>
      <c r="RTE21" s="85"/>
      <c r="RTF21" s="85"/>
      <c r="RTG21" s="85"/>
      <c r="RTH21" s="86"/>
      <c r="RTI21" s="85"/>
      <c r="RTJ21" s="83"/>
      <c r="RTK21" s="83"/>
      <c r="RTL21" s="83"/>
      <c r="RTM21" s="84"/>
      <c r="RTN21" s="83"/>
      <c r="RTO21" s="83"/>
      <c r="RTP21" s="83"/>
      <c r="RTQ21" s="83"/>
      <c r="RTR21" s="85"/>
      <c r="RTS21" s="85"/>
      <c r="RTT21" s="85"/>
      <c r="RTU21" s="86"/>
      <c r="RTV21" s="85"/>
      <c r="RTW21" s="83"/>
      <c r="RTX21" s="83"/>
      <c r="RTY21" s="83"/>
      <c r="RTZ21" s="84"/>
      <c r="RUA21" s="83"/>
      <c r="RUB21" s="83"/>
      <c r="RUC21" s="83"/>
      <c r="RUD21" s="83"/>
      <c r="RUE21" s="85"/>
      <c r="RUF21" s="85"/>
      <c r="RUG21" s="85"/>
      <c r="RUH21" s="86"/>
      <c r="RUI21" s="85"/>
      <c r="RUJ21" s="83"/>
      <c r="RUK21" s="83"/>
      <c r="RUL21" s="83"/>
      <c r="RUM21" s="84"/>
      <c r="RUN21" s="83"/>
      <c r="RUO21" s="83"/>
      <c r="RUP21" s="83"/>
      <c r="RUQ21" s="83"/>
      <c r="RUR21" s="85"/>
      <c r="RUS21" s="85"/>
      <c r="RUT21" s="85"/>
      <c r="RUU21" s="86"/>
      <c r="RUV21" s="85"/>
      <c r="RUW21" s="83"/>
      <c r="RUX21" s="83"/>
      <c r="RUY21" s="83"/>
      <c r="RUZ21" s="84"/>
      <c r="RVA21" s="83"/>
      <c r="RVB21" s="83"/>
      <c r="RVC21" s="83"/>
      <c r="RVD21" s="83"/>
      <c r="RVE21" s="85"/>
      <c r="RVF21" s="85"/>
      <c r="RVG21" s="85"/>
      <c r="RVH21" s="86"/>
      <c r="RVI21" s="85"/>
      <c r="RVJ21" s="83"/>
      <c r="RVK21" s="83"/>
      <c r="RVL21" s="83"/>
      <c r="RVM21" s="84"/>
      <c r="RVN21" s="83"/>
      <c r="RVO21" s="83"/>
      <c r="RVP21" s="83"/>
      <c r="RVQ21" s="83"/>
      <c r="RVR21" s="85"/>
      <c r="RVS21" s="85"/>
      <c r="RVT21" s="85"/>
      <c r="RVU21" s="86"/>
      <c r="RVV21" s="85"/>
      <c r="RVW21" s="83"/>
      <c r="RVX21" s="83"/>
      <c r="RVY21" s="83"/>
      <c r="RVZ21" s="84"/>
      <c r="RWA21" s="83"/>
      <c r="RWB21" s="83"/>
      <c r="RWC21" s="83"/>
      <c r="RWD21" s="83"/>
      <c r="RWE21" s="85"/>
      <c r="RWF21" s="85"/>
      <c r="RWG21" s="85"/>
      <c r="RWH21" s="86"/>
      <c r="RWI21" s="85"/>
      <c r="RWJ21" s="83"/>
      <c r="RWK21" s="83"/>
      <c r="RWL21" s="83"/>
      <c r="RWM21" s="84"/>
      <c r="RWN21" s="83"/>
      <c r="RWO21" s="83"/>
      <c r="RWP21" s="83"/>
      <c r="RWQ21" s="83"/>
      <c r="RWR21" s="85"/>
      <c r="RWS21" s="85"/>
      <c r="RWT21" s="85"/>
      <c r="RWU21" s="86"/>
      <c r="RWV21" s="85"/>
      <c r="RWW21" s="83"/>
      <c r="RWX21" s="83"/>
      <c r="RWY21" s="83"/>
      <c r="RWZ21" s="84"/>
      <c r="RXA21" s="83"/>
      <c r="RXB21" s="83"/>
      <c r="RXC21" s="83"/>
      <c r="RXD21" s="83"/>
      <c r="RXE21" s="85"/>
      <c r="RXF21" s="85"/>
      <c r="RXG21" s="85"/>
      <c r="RXH21" s="86"/>
      <c r="RXI21" s="85"/>
      <c r="RXJ21" s="83"/>
      <c r="RXK21" s="83"/>
      <c r="RXL21" s="83"/>
      <c r="RXM21" s="84"/>
      <c r="RXN21" s="83"/>
      <c r="RXO21" s="83"/>
      <c r="RXP21" s="83"/>
      <c r="RXQ21" s="83"/>
      <c r="RXR21" s="85"/>
      <c r="RXS21" s="85"/>
      <c r="RXT21" s="85"/>
      <c r="RXU21" s="86"/>
      <c r="RXV21" s="85"/>
      <c r="RXW21" s="83"/>
      <c r="RXX21" s="83"/>
      <c r="RXY21" s="83"/>
      <c r="RXZ21" s="84"/>
      <c r="RYA21" s="83"/>
      <c r="RYB21" s="83"/>
      <c r="RYC21" s="83"/>
      <c r="RYD21" s="83"/>
      <c r="RYE21" s="85"/>
      <c r="RYF21" s="85"/>
      <c r="RYG21" s="85"/>
      <c r="RYH21" s="86"/>
      <c r="RYI21" s="85"/>
      <c r="RYJ21" s="83"/>
      <c r="RYK21" s="83"/>
      <c r="RYL21" s="83"/>
      <c r="RYM21" s="84"/>
      <c r="RYN21" s="83"/>
      <c r="RYO21" s="83"/>
      <c r="RYP21" s="83"/>
      <c r="RYQ21" s="83"/>
      <c r="RYR21" s="85"/>
      <c r="RYS21" s="85"/>
      <c r="RYT21" s="85"/>
      <c r="RYU21" s="86"/>
      <c r="RYV21" s="85"/>
      <c r="RYW21" s="83"/>
      <c r="RYX21" s="83"/>
      <c r="RYY21" s="83"/>
      <c r="RYZ21" s="84"/>
      <c r="RZA21" s="83"/>
      <c r="RZB21" s="83"/>
      <c r="RZC21" s="83"/>
      <c r="RZD21" s="83"/>
      <c r="RZE21" s="85"/>
      <c r="RZF21" s="85"/>
      <c r="RZG21" s="85"/>
      <c r="RZH21" s="86"/>
      <c r="RZI21" s="85"/>
      <c r="RZJ21" s="83"/>
      <c r="RZK21" s="83"/>
      <c r="RZL21" s="83"/>
      <c r="RZM21" s="84"/>
      <c r="RZN21" s="83"/>
      <c r="RZO21" s="83"/>
      <c r="RZP21" s="83"/>
      <c r="RZQ21" s="83"/>
      <c r="RZR21" s="85"/>
      <c r="RZS21" s="85"/>
      <c r="RZT21" s="85"/>
      <c r="RZU21" s="86"/>
      <c r="RZV21" s="85"/>
      <c r="RZW21" s="83"/>
      <c r="RZX21" s="83"/>
      <c r="RZY21" s="83"/>
      <c r="RZZ21" s="84"/>
      <c r="SAA21" s="83"/>
      <c r="SAB21" s="83"/>
      <c r="SAC21" s="83"/>
      <c r="SAD21" s="83"/>
      <c r="SAE21" s="85"/>
      <c r="SAF21" s="85"/>
      <c r="SAG21" s="85"/>
      <c r="SAH21" s="86"/>
      <c r="SAI21" s="85"/>
      <c r="SAJ21" s="83"/>
      <c r="SAK21" s="83"/>
      <c r="SAL21" s="83"/>
      <c r="SAM21" s="84"/>
      <c r="SAN21" s="83"/>
      <c r="SAO21" s="83"/>
      <c r="SAP21" s="83"/>
      <c r="SAQ21" s="83"/>
      <c r="SAR21" s="85"/>
      <c r="SAS21" s="85"/>
      <c r="SAT21" s="85"/>
      <c r="SAU21" s="86"/>
      <c r="SAV21" s="85"/>
      <c r="SAW21" s="83"/>
      <c r="SAX21" s="83"/>
      <c r="SAY21" s="83"/>
      <c r="SAZ21" s="84"/>
      <c r="SBA21" s="83"/>
      <c r="SBB21" s="83"/>
      <c r="SBC21" s="83"/>
      <c r="SBD21" s="83"/>
      <c r="SBE21" s="85"/>
      <c r="SBF21" s="85"/>
      <c r="SBG21" s="85"/>
      <c r="SBH21" s="86"/>
      <c r="SBI21" s="85"/>
      <c r="SBJ21" s="83"/>
      <c r="SBK21" s="83"/>
      <c r="SBL21" s="83"/>
      <c r="SBM21" s="84"/>
      <c r="SBN21" s="83"/>
      <c r="SBO21" s="83"/>
      <c r="SBP21" s="83"/>
      <c r="SBQ21" s="83"/>
      <c r="SBR21" s="85"/>
      <c r="SBS21" s="85"/>
      <c r="SBT21" s="85"/>
      <c r="SBU21" s="86"/>
      <c r="SBV21" s="85"/>
      <c r="SBW21" s="83"/>
      <c r="SBX21" s="83"/>
      <c r="SBY21" s="83"/>
      <c r="SBZ21" s="84"/>
      <c r="SCA21" s="83"/>
      <c r="SCB21" s="83"/>
      <c r="SCC21" s="83"/>
      <c r="SCD21" s="83"/>
      <c r="SCE21" s="85"/>
      <c r="SCF21" s="85"/>
      <c r="SCG21" s="85"/>
      <c r="SCH21" s="86"/>
      <c r="SCI21" s="85"/>
      <c r="SCJ21" s="83"/>
      <c r="SCK21" s="83"/>
      <c r="SCL21" s="83"/>
      <c r="SCM21" s="84"/>
      <c r="SCN21" s="83"/>
      <c r="SCO21" s="83"/>
      <c r="SCP21" s="83"/>
      <c r="SCQ21" s="83"/>
      <c r="SCR21" s="85"/>
      <c r="SCS21" s="85"/>
      <c r="SCT21" s="85"/>
      <c r="SCU21" s="86"/>
      <c r="SCV21" s="85"/>
      <c r="SCW21" s="83"/>
      <c r="SCX21" s="83"/>
      <c r="SCY21" s="83"/>
      <c r="SCZ21" s="84"/>
      <c r="SDA21" s="83"/>
      <c r="SDB21" s="83"/>
      <c r="SDC21" s="83"/>
      <c r="SDD21" s="83"/>
      <c r="SDE21" s="85"/>
      <c r="SDF21" s="85"/>
      <c r="SDG21" s="85"/>
      <c r="SDH21" s="86"/>
      <c r="SDI21" s="85"/>
      <c r="SDJ21" s="83"/>
      <c r="SDK21" s="83"/>
      <c r="SDL21" s="83"/>
      <c r="SDM21" s="84"/>
      <c r="SDN21" s="83"/>
      <c r="SDO21" s="83"/>
      <c r="SDP21" s="83"/>
      <c r="SDQ21" s="83"/>
      <c r="SDR21" s="85"/>
      <c r="SDS21" s="85"/>
      <c r="SDT21" s="85"/>
      <c r="SDU21" s="86"/>
      <c r="SDV21" s="85"/>
      <c r="SDW21" s="83"/>
      <c r="SDX21" s="83"/>
      <c r="SDY21" s="83"/>
      <c r="SDZ21" s="84"/>
      <c r="SEA21" s="83"/>
      <c r="SEB21" s="83"/>
      <c r="SEC21" s="83"/>
      <c r="SED21" s="83"/>
      <c r="SEE21" s="85"/>
      <c r="SEF21" s="85"/>
      <c r="SEG21" s="85"/>
      <c r="SEH21" s="86"/>
      <c r="SEI21" s="85"/>
      <c r="SEJ21" s="83"/>
      <c r="SEK21" s="83"/>
      <c r="SEL21" s="83"/>
      <c r="SEM21" s="84"/>
      <c r="SEN21" s="83"/>
      <c r="SEO21" s="83"/>
      <c r="SEP21" s="83"/>
      <c r="SEQ21" s="83"/>
      <c r="SER21" s="85"/>
      <c r="SES21" s="85"/>
      <c r="SET21" s="85"/>
      <c r="SEU21" s="86"/>
      <c r="SEV21" s="85"/>
      <c r="SEW21" s="83"/>
      <c r="SEX21" s="83"/>
      <c r="SEY21" s="83"/>
      <c r="SEZ21" s="84"/>
      <c r="SFA21" s="83"/>
      <c r="SFB21" s="83"/>
      <c r="SFC21" s="83"/>
      <c r="SFD21" s="83"/>
      <c r="SFE21" s="85"/>
      <c r="SFF21" s="85"/>
      <c r="SFG21" s="85"/>
      <c r="SFH21" s="86"/>
      <c r="SFI21" s="85"/>
      <c r="SFJ21" s="83"/>
      <c r="SFK21" s="83"/>
      <c r="SFL21" s="83"/>
      <c r="SFM21" s="84"/>
      <c r="SFN21" s="83"/>
      <c r="SFO21" s="83"/>
      <c r="SFP21" s="83"/>
      <c r="SFQ21" s="83"/>
      <c r="SFR21" s="85"/>
      <c r="SFS21" s="85"/>
      <c r="SFT21" s="85"/>
      <c r="SFU21" s="86"/>
      <c r="SFV21" s="85"/>
      <c r="SFW21" s="83"/>
      <c r="SFX21" s="83"/>
      <c r="SFY21" s="83"/>
      <c r="SFZ21" s="84"/>
      <c r="SGA21" s="83"/>
      <c r="SGB21" s="83"/>
      <c r="SGC21" s="83"/>
      <c r="SGD21" s="83"/>
      <c r="SGE21" s="85"/>
      <c r="SGF21" s="85"/>
      <c r="SGG21" s="85"/>
      <c r="SGH21" s="86"/>
      <c r="SGI21" s="85"/>
      <c r="SGJ21" s="83"/>
      <c r="SGK21" s="83"/>
      <c r="SGL21" s="83"/>
      <c r="SGM21" s="84"/>
      <c r="SGN21" s="83"/>
      <c r="SGO21" s="83"/>
      <c r="SGP21" s="83"/>
      <c r="SGQ21" s="83"/>
      <c r="SGR21" s="85"/>
      <c r="SGS21" s="85"/>
      <c r="SGT21" s="85"/>
      <c r="SGU21" s="86"/>
      <c r="SGV21" s="85"/>
      <c r="SGW21" s="83"/>
      <c r="SGX21" s="83"/>
      <c r="SGY21" s="83"/>
      <c r="SGZ21" s="84"/>
      <c r="SHA21" s="83"/>
      <c r="SHB21" s="83"/>
      <c r="SHC21" s="83"/>
      <c r="SHD21" s="83"/>
      <c r="SHE21" s="85"/>
      <c r="SHF21" s="85"/>
      <c r="SHG21" s="85"/>
      <c r="SHH21" s="86"/>
      <c r="SHI21" s="85"/>
      <c r="SHJ21" s="83"/>
      <c r="SHK21" s="83"/>
      <c r="SHL21" s="83"/>
      <c r="SHM21" s="84"/>
      <c r="SHN21" s="83"/>
      <c r="SHO21" s="83"/>
      <c r="SHP21" s="83"/>
      <c r="SHQ21" s="83"/>
      <c r="SHR21" s="85"/>
      <c r="SHS21" s="85"/>
      <c r="SHT21" s="85"/>
      <c r="SHU21" s="86"/>
      <c r="SHV21" s="85"/>
      <c r="SHW21" s="83"/>
      <c r="SHX21" s="83"/>
      <c r="SHY21" s="83"/>
      <c r="SHZ21" s="84"/>
      <c r="SIA21" s="83"/>
      <c r="SIB21" s="83"/>
      <c r="SIC21" s="83"/>
      <c r="SID21" s="83"/>
      <c r="SIE21" s="85"/>
      <c r="SIF21" s="85"/>
      <c r="SIG21" s="85"/>
      <c r="SIH21" s="86"/>
      <c r="SII21" s="85"/>
      <c r="SIJ21" s="83"/>
      <c r="SIK21" s="83"/>
      <c r="SIL21" s="83"/>
      <c r="SIM21" s="84"/>
      <c r="SIN21" s="83"/>
      <c r="SIO21" s="83"/>
      <c r="SIP21" s="83"/>
      <c r="SIQ21" s="83"/>
      <c r="SIR21" s="85"/>
      <c r="SIS21" s="85"/>
      <c r="SIT21" s="85"/>
      <c r="SIU21" s="86"/>
      <c r="SIV21" s="85"/>
      <c r="SIW21" s="83"/>
      <c r="SIX21" s="83"/>
      <c r="SIY21" s="83"/>
      <c r="SIZ21" s="84"/>
      <c r="SJA21" s="83"/>
      <c r="SJB21" s="83"/>
      <c r="SJC21" s="83"/>
      <c r="SJD21" s="83"/>
      <c r="SJE21" s="85"/>
      <c r="SJF21" s="85"/>
      <c r="SJG21" s="85"/>
      <c r="SJH21" s="86"/>
      <c r="SJI21" s="85"/>
      <c r="SJJ21" s="83"/>
      <c r="SJK21" s="83"/>
      <c r="SJL21" s="83"/>
      <c r="SJM21" s="84"/>
      <c r="SJN21" s="83"/>
      <c r="SJO21" s="83"/>
      <c r="SJP21" s="83"/>
      <c r="SJQ21" s="83"/>
      <c r="SJR21" s="85"/>
      <c r="SJS21" s="85"/>
      <c r="SJT21" s="85"/>
      <c r="SJU21" s="86"/>
      <c r="SJV21" s="85"/>
      <c r="SJW21" s="83"/>
      <c r="SJX21" s="83"/>
      <c r="SJY21" s="83"/>
      <c r="SJZ21" s="84"/>
      <c r="SKA21" s="83"/>
      <c r="SKB21" s="83"/>
      <c r="SKC21" s="83"/>
      <c r="SKD21" s="83"/>
      <c r="SKE21" s="85"/>
      <c r="SKF21" s="85"/>
      <c r="SKG21" s="85"/>
      <c r="SKH21" s="86"/>
      <c r="SKI21" s="85"/>
      <c r="SKJ21" s="83"/>
      <c r="SKK21" s="83"/>
      <c r="SKL21" s="83"/>
      <c r="SKM21" s="84"/>
      <c r="SKN21" s="83"/>
      <c r="SKO21" s="83"/>
      <c r="SKP21" s="83"/>
      <c r="SKQ21" s="83"/>
      <c r="SKR21" s="85"/>
      <c r="SKS21" s="85"/>
      <c r="SKT21" s="85"/>
      <c r="SKU21" s="86"/>
      <c r="SKV21" s="85"/>
      <c r="SKW21" s="83"/>
      <c r="SKX21" s="83"/>
      <c r="SKY21" s="83"/>
      <c r="SKZ21" s="84"/>
      <c r="SLA21" s="83"/>
      <c r="SLB21" s="83"/>
      <c r="SLC21" s="83"/>
      <c r="SLD21" s="83"/>
      <c r="SLE21" s="85"/>
      <c r="SLF21" s="85"/>
      <c r="SLG21" s="85"/>
      <c r="SLH21" s="86"/>
      <c r="SLI21" s="85"/>
      <c r="SLJ21" s="83"/>
      <c r="SLK21" s="83"/>
      <c r="SLL21" s="83"/>
      <c r="SLM21" s="84"/>
      <c r="SLN21" s="83"/>
      <c r="SLO21" s="83"/>
      <c r="SLP21" s="83"/>
      <c r="SLQ21" s="83"/>
      <c r="SLR21" s="85"/>
      <c r="SLS21" s="85"/>
      <c r="SLT21" s="85"/>
      <c r="SLU21" s="86"/>
      <c r="SLV21" s="85"/>
      <c r="SLW21" s="83"/>
      <c r="SLX21" s="83"/>
      <c r="SLY21" s="83"/>
      <c r="SLZ21" s="84"/>
      <c r="SMA21" s="83"/>
      <c r="SMB21" s="83"/>
      <c r="SMC21" s="83"/>
      <c r="SMD21" s="83"/>
      <c r="SME21" s="85"/>
      <c r="SMF21" s="85"/>
      <c r="SMG21" s="85"/>
      <c r="SMH21" s="86"/>
      <c r="SMI21" s="85"/>
      <c r="SMJ21" s="83"/>
      <c r="SMK21" s="83"/>
      <c r="SML21" s="83"/>
      <c r="SMM21" s="84"/>
      <c r="SMN21" s="83"/>
      <c r="SMO21" s="83"/>
      <c r="SMP21" s="83"/>
      <c r="SMQ21" s="83"/>
      <c r="SMR21" s="85"/>
      <c r="SMS21" s="85"/>
      <c r="SMT21" s="85"/>
      <c r="SMU21" s="86"/>
      <c r="SMV21" s="85"/>
      <c r="SMW21" s="83"/>
      <c r="SMX21" s="83"/>
      <c r="SMY21" s="83"/>
      <c r="SMZ21" s="84"/>
      <c r="SNA21" s="83"/>
      <c r="SNB21" s="83"/>
      <c r="SNC21" s="83"/>
      <c r="SND21" s="83"/>
      <c r="SNE21" s="85"/>
      <c r="SNF21" s="85"/>
      <c r="SNG21" s="85"/>
      <c r="SNH21" s="86"/>
      <c r="SNI21" s="85"/>
      <c r="SNJ21" s="83"/>
      <c r="SNK21" s="83"/>
      <c r="SNL21" s="83"/>
      <c r="SNM21" s="84"/>
      <c r="SNN21" s="83"/>
      <c r="SNO21" s="83"/>
      <c r="SNP21" s="83"/>
      <c r="SNQ21" s="83"/>
      <c r="SNR21" s="85"/>
      <c r="SNS21" s="85"/>
      <c r="SNT21" s="85"/>
      <c r="SNU21" s="86"/>
      <c r="SNV21" s="85"/>
      <c r="SNW21" s="83"/>
      <c r="SNX21" s="83"/>
      <c r="SNY21" s="83"/>
      <c r="SNZ21" s="84"/>
      <c r="SOA21" s="83"/>
      <c r="SOB21" s="83"/>
      <c r="SOC21" s="83"/>
      <c r="SOD21" s="83"/>
      <c r="SOE21" s="85"/>
      <c r="SOF21" s="85"/>
      <c r="SOG21" s="85"/>
      <c r="SOH21" s="86"/>
      <c r="SOI21" s="85"/>
      <c r="SOJ21" s="83"/>
      <c r="SOK21" s="83"/>
      <c r="SOL21" s="83"/>
      <c r="SOM21" s="84"/>
      <c r="SON21" s="83"/>
      <c r="SOO21" s="83"/>
      <c r="SOP21" s="83"/>
      <c r="SOQ21" s="83"/>
      <c r="SOR21" s="85"/>
      <c r="SOS21" s="85"/>
      <c r="SOT21" s="85"/>
      <c r="SOU21" s="86"/>
      <c r="SOV21" s="85"/>
      <c r="SOW21" s="83"/>
      <c r="SOX21" s="83"/>
      <c r="SOY21" s="83"/>
      <c r="SOZ21" s="84"/>
      <c r="SPA21" s="83"/>
      <c r="SPB21" s="83"/>
      <c r="SPC21" s="83"/>
      <c r="SPD21" s="83"/>
      <c r="SPE21" s="85"/>
      <c r="SPF21" s="85"/>
      <c r="SPG21" s="85"/>
      <c r="SPH21" s="86"/>
      <c r="SPI21" s="85"/>
      <c r="SPJ21" s="83"/>
      <c r="SPK21" s="83"/>
      <c r="SPL21" s="83"/>
      <c r="SPM21" s="84"/>
      <c r="SPN21" s="83"/>
      <c r="SPO21" s="83"/>
      <c r="SPP21" s="83"/>
      <c r="SPQ21" s="83"/>
      <c r="SPR21" s="85"/>
      <c r="SPS21" s="85"/>
      <c r="SPT21" s="85"/>
      <c r="SPU21" s="86"/>
      <c r="SPV21" s="85"/>
      <c r="SPW21" s="83"/>
      <c r="SPX21" s="83"/>
      <c r="SPY21" s="83"/>
      <c r="SPZ21" s="84"/>
      <c r="SQA21" s="83"/>
      <c r="SQB21" s="83"/>
      <c r="SQC21" s="83"/>
      <c r="SQD21" s="83"/>
      <c r="SQE21" s="85"/>
      <c r="SQF21" s="85"/>
      <c r="SQG21" s="85"/>
      <c r="SQH21" s="86"/>
      <c r="SQI21" s="85"/>
      <c r="SQJ21" s="83"/>
      <c r="SQK21" s="83"/>
      <c r="SQL21" s="83"/>
      <c r="SQM21" s="84"/>
      <c r="SQN21" s="83"/>
      <c r="SQO21" s="83"/>
      <c r="SQP21" s="83"/>
      <c r="SQQ21" s="83"/>
      <c r="SQR21" s="85"/>
      <c r="SQS21" s="85"/>
      <c r="SQT21" s="85"/>
      <c r="SQU21" s="86"/>
      <c r="SQV21" s="85"/>
      <c r="SQW21" s="83"/>
      <c r="SQX21" s="83"/>
      <c r="SQY21" s="83"/>
      <c r="SQZ21" s="84"/>
      <c r="SRA21" s="83"/>
      <c r="SRB21" s="83"/>
      <c r="SRC21" s="83"/>
      <c r="SRD21" s="83"/>
      <c r="SRE21" s="85"/>
      <c r="SRF21" s="85"/>
      <c r="SRG21" s="85"/>
      <c r="SRH21" s="86"/>
      <c r="SRI21" s="85"/>
      <c r="SRJ21" s="83"/>
      <c r="SRK21" s="83"/>
      <c r="SRL21" s="83"/>
      <c r="SRM21" s="84"/>
      <c r="SRN21" s="83"/>
      <c r="SRO21" s="83"/>
      <c r="SRP21" s="83"/>
      <c r="SRQ21" s="83"/>
      <c r="SRR21" s="85"/>
      <c r="SRS21" s="85"/>
      <c r="SRT21" s="85"/>
      <c r="SRU21" s="86"/>
      <c r="SRV21" s="85"/>
      <c r="SRW21" s="83"/>
      <c r="SRX21" s="83"/>
      <c r="SRY21" s="83"/>
      <c r="SRZ21" s="84"/>
      <c r="SSA21" s="83"/>
      <c r="SSB21" s="83"/>
      <c r="SSC21" s="83"/>
      <c r="SSD21" s="83"/>
      <c r="SSE21" s="85"/>
      <c r="SSF21" s="85"/>
      <c r="SSG21" s="85"/>
      <c r="SSH21" s="86"/>
      <c r="SSI21" s="85"/>
      <c r="SSJ21" s="83"/>
      <c r="SSK21" s="83"/>
      <c r="SSL21" s="83"/>
      <c r="SSM21" s="84"/>
      <c r="SSN21" s="83"/>
      <c r="SSO21" s="83"/>
      <c r="SSP21" s="83"/>
      <c r="SSQ21" s="83"/>
      <c r="SSR21" s="85"/>
      <c r="SSS21" s="85"/>
      <c r="SST21" s="85"/>
      <c r="SSU21" s="86"/>
      <c r="SSV21" s="85"/>
      <c r="SSW21" s="83"/>
      <c r="SSX21" s="83"/>
      <c r="SSY21" s="83"/>
      <c r="SSZ21" s="84"/>
      <c r="STA21" s="83"/>
      <c r="STB21" s="83"/>
      <c r="STC21" s="83"/>
      <c r="STD21" s="83"/>
      <c r="STE21" s="85"/>
      <c r="STF21" s="85"/>
      <c r="STG21" s="85"/>
      <c r="STH21" s="86"/>
      <c r="STI21" s="85"/>
      <c r="STJ21" s="83"/>
      <c r="STK21" s="83"/>
      <c r="STL21" s="83"/>
      <c r="STM21" s="84"/>
      <c r="STN21" s="83"/>
      <c r="STO21" s="83"/>
      <c r="STP21" s="83"/>
      <c r="STQ21" s="83"/>
      <c r="STR21" s="85"/>
      <c r="STS21" s="85"/>
      <c r="STT21" s="85"/>
      <c r="STU21" s="86"/>
      <c r="STV21" s="85"/>
      <c r="STW21" s="83"/>
      <c r="STX21" s="83"/>
      <c r="STY21" s="83"/>
      <c r="STZ21" s="84"/>
      <c r="SUA21" s="83"/>
      <c r="SUB21" s="83"/>
      <c r="SUC21" s="83"/>
      <c r="SUD21" s="83"/>
      <c r="SUE21" s="85"/>
      <c r="SUF21" s="85"/>
      <c r="SUG21" s="85"/>
      <c r="SUH21" s="86"/>
      <c r="SUI21" s="85"/>
      <c r="SUJ21" s="83"/>
      <c r="SUK21" s="83"/>
      <c r="SUL21" s="83"/>
      <c r="SUM21" s="84"/>
      <c r="SUN21" s="83"/>
      <c r="SUO21" s="83"/>
      <c r="SUP21" s="83"/>
      <c r="SUQ21" s="83"/>
      <c r="SUR21" s="85"/>
      <c r="SUS21" s="85"/>
      <c r="SUT21" s="85"/>
      <c r="SUU21" s="86"/>
      <c r="SUV21" s="85"/>
      <c r="SUW21" s="83"/>
      <c r="SUX21" s="83"/>
      <c r="SUY21" s="83"/>
      <c r="SUZ21" s="84"/>
      <c r="SVA21" s="83"/>
      <c r="SVB21" s="83"/>
      <c r="SVC21" s="83"/>
      <c r="SVD21" s="83"/>
      <c r="SVE21" s="85"/>
      <c r="SVF21" s="85"/>
      <c r="SVG21" s="85"/>
      <c r="SVH21" s="86"/>
      <c r="SVI21" s="85"/>
      <c r="SVJ21" s="83"/>
      <c r="SVK21" s="83"/>
      <c r="SVL21" s="83"/>
      <c r="SVM21" s="84"/>
      <c r="SVN21" s="83"/>
      <c r="SVO21" s="83"/>
      <c r="SVP21" s="83"/>
      <c r="SVQ21" s="83"/>
      <c r="SVR21" s="85"/>
      <c r="SVS21" s="85"/>
      <c r="SVT21" s="85"/>
      <c r="SVU21" s="86"/>
      <c r="SVV21" s="85"/>
      <c r="SVW21" s="83"/>
      <c r="SVX21" s="83"/>
      <c r="SVY21" s="83"/>
      <c r="SVZ21" s="84"/>
      <c r="SWA21" s="83"/>
      <c r="SWB21" s="83"/>
      <c r="SWC21" s="83"/>
      <c r="SWD21" s="83"/>
      <c r="SWE21" s="85"/>
      <c r="SWF21" s="85"/>
      <c r="SWG21" s="85"/>
      <c r="SWH21" s="86"/>
      <c r="SWI21" s="85"/>
      <c r="SWJ21" s="83"/>
      <c r="SWK21" s="83"/>
      <c r="SWL21" s="83"/>
      <c r="SWM21" s="84"/>
      <c r="SWN21" s="83"/>
      <c r="SWO21" s="83"/>
      <c r="SWP21" s="83"/>
      <c r="SWQ21" s="83"/>
      <c r="SWR21" s="85"/>
      <c r="SWS21" s="85"/>
      <c r="SWT21" s="85"/>
      <c r="SWU21" s="86"/>
      <c r="SWV21" s="85"/>
      <c r="SWW21" s="83"/>
      <c r="SWX21" s="83"/>
      <c r="SWY21" s="83"/>
      <c r="SWZ21" s="84"/>
      <c r="SXA21" s="83"/>
      <c r="SXB21" s="83"/>
      <c r="SXC21" s="83"/>
      <c r="SXD21" s="83"/>
      <c r="SXE21" s="85"/>
      <c r="SXF21" s="85"/>
      <c r="SXG21" s="85"/>
      <c r="SXH21" s="86"/>
      <c r="SXI21" s="85"/>
      <c r="SXJ21" s="83"/>
      <c r="SXK21" s="83"/>
      <c r="SXL21" s="83"/>
      <c r="SXM21" s="84"/>
      <c r="SXN21" s="83"/>
      <c r="SXO21" s="83"/>
      <c r="SXP21" s="83"/>
      <c r="SXQ21" s="83"/>
      <c r="SXR21" s="85"/>
      <c r="SXS21" s="85"/>
      <c r="SXT21" s="85"/>
      <c r="SXU21" s="86"/>
      <c r="SXV21" s="85"/>
      <c r="SXW21" s="83"/>
      <c r="SXX21" s="83"/>
      <c r="SXY21" s="83"/>
      <c r="SXZ21" s="84"/>
      <c r="SYA21" s="83"/>
      <c r="SYB21" s="83"/>
      <c r="SYC21" s="83"/>
      <c r="SYD21" s="83"/>
      <c r="SYE21" s="85"/>
      <c r="SYF21" s="85"/>
      <c r="SYG21" s="85"/>
      <c r="SYH21" s="86"/>
      <c r="SYI21" s="85"/>
      <c r="SYJ21" s="83"/>
      <c r="SYK21" s="83"/>
      <c r="SYL21" s="83"/>
      <c r="SYM21" s="84"/>
      <c r="SYN21" s="83"/>
      <c r="SYO21" s="83"/>
      <c r="SYP21" s="83"/>
      <c r="SYQ21" s="83"/>
      <c r="SYR21" s="85"/>
      <c r="SYS21" s="85"/>
      <c r="SYT21" s="85"/>
      <c r="SYU21" s="86"/>
      <c r="SYV21" s="85"/>
      <c r="SYW21" s="83"/>
      <c r="SYX21" s="83"/>
      <c r="SYY21" s="83"/>
      <c r="SYZ21" s="84"/>
      <c r="SZA21" s="83"/>
      <c r="SZB21" s="83"/>
      <c r="SZC21" s="83"/>
      <c r="SZD21" s="83"/>
      <c r="SZE21" s="85"/>
      <c r="SZF21" s="85"/>
      <c r="SZG21" s="85"/>
      <c r="SZH21" s="86"/>
      <c r="SZI21" s="85"/>
      <c r="SZJ21" s="83"/>
      <c r="SZK21" s="83"/>
      <c r="SZL21" s="83"/>
      <c r="SZM21" s="84"/>
      <c r="SZN21" s="83"/>
      <c r="SZO21" s="83"/>
      <c r="SZP21" s="83"/>
      <c r="SZQ21" s="83"/>
      <c r="SZR21" s="85"/>
      <c r="SZS21" s="85"/>
      <c r="SZT21" s="85"/>
      <c r="SZU21" s="86"/>
      <c r="SZV21" s="85"/>
      <c r="SZW21" s="83"/>
      <c r="SZX21" s="83"/>
      <c r="SZY21" s="83"/>
      <c r="SZZ21" s="84"/>
      <c r="TAA21" s="83"/>
      <c r="TAB21" s="83"/>
      <c r="TAC21" s="83"/>
      <c r="TAD21" s="83"/>
      <c r="TAE21" s="85"/>
      <c r="TAF21" s="85"/>
      <c r="TAG21" s="85"/>
      <c r="TAH21" s="86"/>
      <c r="TAI21" s="85"/>
      <c r="TAJ21" s="83"/>
      <c r="TAK21" s="83"/>
      <c r="TAL21" s="83"/>
      <c r="TAM21" s="84"/>
      <c r="TAN21" s="83"/>
      <c r="TAO21" s="83"/>
      <c r="TAP21" s="83"/>
      <c r="TAQ21" s="83"/>
      <c r="TAR21" s="85"/>
      <c r="TAS21" s="85"/>
      <c r="TAT21" s="85"/>
      <c r="TAU21" s="86"/>
      <c r="TAV21" s="85"/>
      <c r="TAW21" s="83"/>
      <c r="TAX21" s="83"/>
      <c r="TAY21" s="83"/>
      <c r="TAZ21" s="84"/>
      <c r="TBA21" s="83"/>
      <c r="TBB21" s="83"/>
      <c r="TBC21" s="83"/>
      <c r="TBD21" s="83"/>
      <c r="TBE21" s="85"/>
      <c r="TBF21" s="85"/>
      <c r="TBG21" s="85"/>
      <c r="TBH21" s="86"/>
      <c r="TBI21" s="85"/>
      <c r="TBJ21" s="83"/>
      <c r="TBK21" s="83"/>
      <c r="TBL21" s="83"/>
      <c r="TBM21" s="84"/>
      <c r="TBN21" s="83"/>
      <c r="TBO21" s="83"/>
      <c r="TBP21" s="83"/>
      <c r="TBQ21" s="83"/>
      <c r="TBR21" s="85"/>
      <c r="TBS21" s="85"/>
      <c r="TBT21" s="85"/>
      <c r="TBU21" s="86"/>
      <c r="TBV21" s="85"/>
      <c r="TBW21" s="83"/>
      <c r="TBX21" s="83"/>
      <c r="TBY21" s="83"/>
      <c r="TBZ21" s="84"/>
      <c r="TCA21" s="83"/>
      <c r="TCB21" s="83"/>
      <c r="TCC21" s="83"/>
      <c r="TCD21" s="83"/>
      <c r="TCE21" s="85"/>
      <c r="TCF21" s="85"/>
      <c r="TCG21" s="85"/>
      <c r="TCH21" s="86"/>
      <c r="TCI21" s="85"/>
      <c r="TCJ21" s="83"/>
      <c r="TCK21" s="83"/>
      <c r="TCL21" s="83"/>
      <c r="TCM21" s="84"/>
      <c r="TCN21" s="83"/>
      <c r="TCO21" s="83"/>
      <c r="TCP21" s="83"/>
      <c r="TCQ21" s="83"/>
      <c r="TCR21" s="85"/>
      <c r="TCS21" s="85"/>
      <c r="TCT21" s="85"/>
      <c r="TCU21" s="86"/>
      <c r="TCV21" s="85"/>
      <c r="TCW21" s="83"/>
      <c r="TCX21" s="83"/>
      <c r="TCY21" s="83"/>
      <c r="TCZ21" s="84"/>
      <c r="TDA21" s="83"/>
      <c r="TDB21" s="83"/>
      <c r="TDC21" s="83"/>
      <c r="TDD21" s="83"/>
      <c r="TDE21" s="85"/>
      <c r="TDF21" s="85"/>
      <c r="TDG21" s="85"/>
      <c r="TDH21" s="86"/>
      <c r="TDI21" s="85"/>
      <c r="TDJ21" s="83"/>
      <c r="TDK21" s="83"/>
      <c r="TDL21" s="83"/>
      <c r="TDM21" s="84"/>
      <c r="TDN21" s="83"/>
      <c r="TDO21" s="83"/>
      <c r="TDP21" s="83"/>
      <c r="TDQ21" s="83"/>
      <c r="TDR21" s="85"/>
      <c r="TDS21" s="85"/>
      <c r="TDT21" s="85"/>
      <c r="TDU21" s="86"/>
      <c r="TDV21" s="85"/>
      <c r="TDW21" s="83"/>
      <c r="TDX21" s="83"/>
      <c r="TDY21" s="83"/>
      <c r="TDZ21" s="84"/>
      <c r="TEA21" s="83"/>
      <c r="TEB21" s="83"/>
      <c r="TEC21" s="83"/>
      <c r="TED21" s="83"/>
      <c r="TEE21" s="85"/>
      <c r="TEF21" s="85"/>
      <c r="TEG21" s="85"/>
      <c r="TEH21" s="86"/>
      <c r="TEI21" s="85"/>
      <c r="TEJ21" s="83"/>
      <c r="TEK21" s="83"/>
      <c r="TEL21" s="83"/>
      <c r="TEM21" s="84"/>
      <c r="TEN21" s="83"/>
      <c r="TEO21" s="83"/>
      <c r="TEP21" s="83"/>
      <c r="TEQ21" s="83"/>
      <c r="TER21" s="85"/>
      <c r="TES21" s="85"/>
      <c r="TET21" s="85"/>
      <c r="TEU21" s="86"/>
      <c r="TEV21" s="85"/>
      <c r="TEW21" s="83"/>
      <c r="TEX21" s="83"/>
      <c r="TEY21" s="83"/>
      <c r="TEZ21" s="84"/>
      <c r="TFA21" s="83"/>
      <c r="TFB21" s="83"/>
      <c r="TFC21" s="83"/>
      <c r="TFD21" s="83"/>
      <c r="TFE21" s="85"/>
      <c r="TFF21" s="85"/>
      <c r="TFG21" s="85"/>
      <c r="TFH21" s="86"/>
      <c r="TFI21" s="85"/>
      <c r="TFJ21" s="83"/>
      <c r="TFK21" s="83"/>
      <c r="TFL21" s="83"/>
      <c r="TFM21" s="84"/>
      <c r="TFN21" s="83"/>
      <c r="TFO21" s="83"/>
      <c r="TFP21" s="83"/>
      <c r="TFQ21" s="83"/>
      <c r="TFR21" s="85"/>
      <c r="TFS21" s="85"/>
      <c r="TFT21" s="85"/>
      <c r="TFU21" s="86"/>
      <c r="TFV21" s="85"/>
      <c r="TFW21" s="83"/>
      <c r="TFX21" s="83"/>
      <c r="TFY21" s="83"/>
      <c r="TFZ21" s="84"/>
      <c r="TGA21" s="83"/>
      <c r="TGB21" s="83"/>
      <c r="TGC21" s="83"/>
      <c r="TGD21" s="83"/>
      <c r="TGE21" s="85"/>
      <c r="TGF21" s="85"/>
      <c r="TGG21" s="85"/>
      <c r="TGH21" s="86"/>
      <c r="TGI21" s="85"/>
      <c r="TGJ21" s="83"/>
      <c r="TGK21" s="83"/>
      <c r="TGL21" s="83"/>
      <c r="TGM21" s="84"/>
      <c r="TGN21" s="83"/>
      <c r="TGO21" s="83"/>
      <c r="TGP21" s="83"/>
      <c r="TGQ21" s="83"/>
      <c r="TGR21" s="85"/>
      <c r="TGS21" s="85"/>
      <c r="TGT21" s="85"/>
      <c r="TGU21" s="86"/>
      <c r="TGV21" s="85"/>
      <c r="TGW21" s="83"/>
      <c r="TGX21" s="83"/>
      <c r="TGY21" s="83"/>
      <c r="TGZ21" s="84"/>
      <c r="THA21" s="83"/>
      <c r="THB21" s="83"/>
      <c r="THC21" s="83"/>
      <c r="THD21" s="83"/>
      <c r="THE21" s="85"/>
      <c r="THF21" s="85"/>
      <c r="THG21" s="85"/>
      <c r="THH21" s="86"/>
      <c r="THI21" s="85"/>
      <c r="THJ21" s="83"/>
      <c r="THK21" s="83"/>
      <c r="THL21" s="83"/>
      <c r="THM21" s="84"/>
      <c r="THN21" s="83"/>
      <c r="THO21" s="83"/>
      <c r="THP21" s="83"/>
      <c r="THQ21" s="83"/>
      <c r="THR21" s="85"/>
      <c r="THS21" s="85"/>
      <c r="THT21" s="85"/>
      <c r="THU21" s="86"/>
      <c r="THV21" s="85"/>
      <c r="THW21" s="83"/>
      <c r="THX21" s="83"/>
      <c r="THY21" s="83"/>
      <c r="THZ21" s="84"/>
      <c r="TIA21" s="83"/>
      <c r="TIB21" s="83"/>
      <c r="TIC21" s="83"/>
      <c r="TID21" s="83"/>
      <c r="TIE21" s="85"/>
      <c r="TIF21" s="85"/>
      <c r="TIG21" s="85"/>
      <c r="TIH21" s="86"/>
      <c r="TII21" s="85"/>
      <c r="TIJ21" s="83"/>
      <c r="TIK21" s="83"/>
      <c r="TIL21" s="83"/>
      <c r="TIM21" s="84"/>
      <c r="TIN21" s="83"/>
      <c r="TIO21" s="83"/>
      <c r="TIP21" s="83"/>
      <c r="TIQ21" s="83"/>
      <c r="TIR21" s="85"/>
      <c r="TIS21" s="85"/>
      <c r="TIT21" s="85"/>
      <c r="TIU21" s="86"/>
      <c r="TIV21" s="85"/>
      <c r="TIW21" s="83"/>
      <c r="TIX21" s="83"/>
      <c r="TIY21" s="83"/>
      <c r="TIZ21" s="84"/>
      <c r="TJA21" s="83"/>
      <c r="TJB21" s="83"/>
      <c r="TJC21" s="83"/>
      <c r="TJD21" s="83"/>
      <c r="TJE21" s="85"/>
      <c r="TJF21" s="85"/>
      <c r="TJG21" s="85"/>
      <c r="TJH21" s="86"/>
      <c r="TJI21" s="85"/>
      <c r="TJJ21" s="83"/>
      <c r="TJK21" s="83"/>
      <c r="TJL21" s="83"/>
      <c r="TJM21" s="84"/>
      <c r="TJN21" s="83"/>
      <c r="TJO21" s="83"/>
      <c r="TJP21" s="83"/>
      <c r="TJQ21" s="83"/>
      <c r="TJR21" s="85"/>
      <c r="TJS21" s="85"/>
      <c r="TJT21" s="85"/>
      <c r="TJU21" s="86"/>
      <c r="TJV21" s="85"/>
      <c r="TJW21" s="83"/>
      <c r="TJX21" s="83"/>
      <c r="TJY21" s="83"/>
      <c r="TJZ21" s="84"/>
      <c r="TKA21" s="83"/>
      <c r="TKB21" s="83"/>
      <c r="TKC21" s="83"/>
      <c r="TKD21" s="83"/>
      <c r="TKE21" s="85"/>
      <c r="TKF21" s="85"/>
      <c r="TKG21" s="85"/>
      <c r="TKH21" s="86"/>
      <c r="TKI21" s="85"/>
      <c r="TKJ21" s="83"/>
      <c r="TKK21" s="83"/>
      <c r="TKL21" s="83"/>
      <c r="TKM21" s="84"/>
      <c r="TKN21" s="83"/>
      <c r="TKO21" s="83"/>
      <c r="TKP21" s="83"/>
      <c r="TKQ21" s="83"/>
      <c r="TKR21" s="85"/>
      <c r="TKS21" s="85"/>
      <c r="TKT21" s="85"/>
      <c r="TKU21" s="86"/>
      <c r="TKV21" s="85"/>
      <c r="TKW21" s="83"/>
      <c r="TKX21" s="83"/>
      <c r="TKY21" s="83"/>
      <c r="TKZ21" s="84"/>
      <c r="TLA21" s="83"/>
      <c r="TLB21" s="83"/>
      <c r="TLC21" s="83"/>
      <c r="TLD21" s="83"/>
      <c r="TLE21" s="85"/>
      <c r="TLF21" s="85"/>
      <c r="TLG21" s="85"/>
      <c r="TLH21" s="86"/>
      <c r="TLI21" s="85"/>
      <c r="TLJ21" s="83"/>
      <c r="TLK21" s="83"/>
      <c r="TLL21" s="83"/>
      <c r="TLM21" s="84"/>
      <c r="TLN21" s="83"/>
      <c r="TLO21" s="83"/>
      <c r="TLP21" s="83"/>
      <c r="TLQ21" s="83"/>
      <c r="TLR21" s="85"/>
      <c r="TLS21" s="85"/>
      <c r="TLT21" s="85"/>
      <c r="TLU21" s="86"/>
      <c r="TLV21" s="85"/>
      <c r="TLW21" s="83"/>
      <c r="TLX21" s="83"/>
      <c r="TLY21" s="83"/>
      <c r="TLZ21" s="84"/>
      <c r="TMA21" s="83"/>
      <c r="TMB21" s="83"/>
      <c r="TMC21" s="83"/>
      <c r="TMD21" s="83"/>
      <c r="TME21" s="85"/>
      <c r="TMF21" s="85"/>
      <c r="TMG21" s="85"/>
      <c r="TMH21" s="86"/>
      <c r="TMI21" s="85"/>
      <c r="TMJ21" s="83"/>
      <c r="TMK21" s="83"/>
      <c r="TML21" s="83"/>
      <c r="TMM21" s="84"/>
      <c r="TMN21" s="83"/>
      <c r="TMO21" s="83"/>
      <c r="TMP21" s="83"/>
      <c r="TMQ21" s="83"/>
      <c r="TMR21" s="85"/>
      <c r="TMS21" s="85"/>
      <c r="TMT21" s="85"/>
      <c r="TMU21" s="86"/>
      <c r="TMV21" s="85"/>
      <c r="TMW21" s="83"/>
      <c r="TMX21" s="83"/>
      <c r="TMY21" s="83"/>
      <c r="TMZ21" s="84"/>
      <c r="TNA21" s="83"/>
      <c r="TNB21" s="83"/>
      <c r="TNC21" s="83"/>
      <c r="TND21" s="83"/>
      <c r="TNE21" s="85"/>
      <c r="TNF21" s="85"/>
      <c r="TNG21" s="85"/>
      <c r="TNH21" s="86"/>
      <c r="TNI21" s="85"/>
      <c r="TNJ21" s="83"/>
      <c r="TNK21" s="83"/>
      <c r="TNL21" s="83"/>
      <c r="TNM21" s="84"/>
      <c r="TNN21" s="83"/>
      <c r="TNO21" s="83"/>
      <c r="TNP21" s="83"/>
      <c r="TNQ21" s="83"/>
      <c r="TNR21" s="85"/>
      <c r="TNS21" s="85"/>
      <c r="TNT21" s="85"/>
      <c r="TNU21" s="86"/>
      <c r="TNV21" s="85"/>
      <c r="TNW21" s="83"/>
      <c r="TNX21" s="83"/>
      <c r="TNY21" s="83"/>
      <c r="TNZ21" s="84"/>
      <c r="TOA21" s="83"/>
      <c r="TOB21" s="83"/>
      <c r="TOC21" s="83"/>
      <c r="TOD21" s="83"/>
      <c r="TOE21" s="85"/>
      <c r="TOF21" s="85"/>
      <c r="TOG21" s="85"/>
      <c r="TOH21" s="86"/>
      <c r="TOI21" s="85"/>
      <c r="TOJ21" s="83"/>
      <c r="TOK21" s="83"/>
      <c r="TOL21" s="83"/>
      <c r="TOM21" s="84"/>
      <c r="TON21" s="83"/>
      <c r="TOO21" s="83"/>
      <c r="TOP21" s="83"/>
      <c r="TOQ21" s="83"/>
      <c r="TOR21" s="85"/>
      <c r="TOS21" s="85"/>
      <c r="TOT21" s="85"/>
      <c r="TOU21" s="86"/>
      <c r="TOV21" s="85"/>
      <c r="TOW21" s="83"/>
      <c r="TOX21" s="83"/>
      <c r="TOY21" s="83"/>
      <c r="TOZ21" s="84"/>
      <c r="TPA21" s="83"/>
      <c r="TPB21" s="83"/>
      <c r="TPC21" s="83"/>
      <c r="TPD21" s="83"/>
      <c r="TPE21" s="85"/>
      <c r="TPF21" s="85"/>
      <c r="TPG21" s="85"/>
      <c r="TPH21" s="86"/>
      <c r="TPI21" s="85"/>
      <c r="TPJ21" s="83"/>
      <c r="TPK21" s="83"/>
      <c r="TPL21" s="83"/>
      <c r="TPM21" s="84"/>
      <c r="TPN21" s="83"/>
      <c r="TPO21" s="83"/>
      <c r="TPP21" s="83"/>
      <c r="TPQ21" s="83"/>
      <c r="TPR21" s="85"/>
      <c r="TPS21" s="85"/>
      <c r="TPT21" s="85"/>
      <c r="TPU21" s="86"/>
      <c r="TPV21" s="85"/>
      <c r="TPW21" s="83"/>
      <c r="TPX21" s="83"/>
      <c r="TPY21" s="83"/>
      <c r="TPZ21" s="84"/>
      <c r="TQA21" s="83"/>
      <c r="TQB21" s="83"/>
      <c r="TQC21" s="83"/>
      <c r="TQD21" s="83"/>
      <c r="TQE21" s="85"/>
      <c r="TQF21" s="85"/>
      <c r="TQG21" s="85"/>
      <c r="TQH21" s="86"/>
      <c r="TQI21" s="85"/>
      <c r="TQJ21" s="83"/>
      <c r="TQK21" s="83"/>
      <c r="TQL21" s="83"/>
      <c r="TQM21" s="84"/>
      <c r="TQN21" s="83"/>
      <c r="TQO21" s="83"/>
      <c r="TQP21" s="83"/>
      <c r="TQQ21" s="83"/>
      <c r="TQR21" s="85"/>
      <c r="TQS21" s="85"/>
      <c r="TQT21" s="85"/>
      <c r="TQU21" s="86"/>
      <c r="TQV21" s="85"/>
      <c r="TQW21" s="83"/>
      <c r="TQX21" s="83"/>
      <c r="TQY21" s="83"/>
      <c r="TQZ21" s="84"/>
      <c r="TRA21" s="83"/>
      <c r="TRB21" s="83"/>
      <c r="TRC21" s="83"/>
      <c r="TRD21" s="83"/>
      <c r="TRE21" s="85"/>
      <c r="TRF21" s="85"/>
      <c r="TRG21" s="85"/>
      <c r="TRH21" s="86"/>
      <c r="TRI21" s="85"/>
      <c r="TRJ21" s="83"/>
      <c r="TRK21" s="83"/>
      <c r="TRL21" s="83"/>
      <c r="TRM21" s="84"/>
      <c r="TRN21" s="83"/>
      <c r="TRO21" s="83"/>
      <c r="TRP21" s="83"/>
      <c r="TRQ21" s="83"/>
      <c r="TRR21" s="85"/>
      <c r="TRS21" s="85"/>
      <c r="TRT21" s="85"/>
      <c r="TRU21" s="86"/>
      <c r="TRV21" s="85"/>
      <c r="TRW21" s="83"/>
      <c r="TRX21" s="83"/>
      <c r="TRY21" s="83"/>
      <c r="TRZ21" s="84"/>
      <c r="TSA21" s="83"/>
      <c r="TSB21" s="83"/>
      <c r="TSC21" s="83"/>
      <c r="TSD21" s="83"/>
      <c r="TSE21" s="85"/>
      <c r="TSF21" s="85"/>
      <c r="TSG21" s="85"/>
      <c r="TSH21" s="86"/>
      <c r="TSI21" s="85"/>
      <c r="TSJ21" s="83"/>
      <c r="TSK21" s="83"/>
      <c r="TSL21" s="83"/>
      <c r="TSM21" s="84"/>
      <c r="TSN21" s="83"/>
      <c r="TSO21" s="83"/>
      <c r="TSP21" s="83"/>
      <c r="TSQ21" s="83"/>
      <c r="TSR21" s="85"/>
      <c r="TSS21" s="85"/>
      <c r="TST21" s="85"/>
      <c r="TSU21" s="86"/>
      <c r="TSV21" s="85"/>
      <c r="TSW21" s="83"/>
      <c r="TSX21" s="83"/>
      <c r="TSY21" s="83"/>
      <c r="TSZ21" s="84"/>
      <c r="TTA21" s="83"/>
      <c r="TTB21" s="83"/>
      <c r="TTC21" s="83"/>
      <c r="TTD21" s="83"/>
      <c r="TTE21" s="85"/>
      <c r="TTF21" s="85"/>
      <c r="TTG21" s="85"/>
      <c r="TTH21" s="86"/>
      <c r="TTI21" s="85"/>
      <c r="TTJ21" s="83"/>
      <c r="TTK21" s="83"/>
      <c r="TTL21" s="83"/>
      <c r="TTM21" s="84"/>
      <c r="TTN21" s="83"/>
      <c r="TTO21" s="83"/>
      <c r="TTP21" s="83"/>
      <c r="TTQ21" s="83"/>
      <c r="TTR21" s="85"/>
      <c r="TTS21" s="85"/>
      <c r="TTT21" s="85"/>
      <c r="TTU21" s="86"/>
      <c r="TTV21" s="85"/>
      <c r="TTW21" s="83"/>
      <c r="TTX21" s="83"/>
      <c r="TTY21" s="83"/>
      <c r="TTZ21" s="84"/>
      <c r="TUA21" s="83"/>
      <c r="TUB21" s="83"/>
      <c r="TUC21" s="83"/>
      <c r="TUD21" s="83"/>
      <c r="TUE21" s="85"/>
      <c r="TUF21" s="85"/>
      <c r="TUG21" s="85"/>
      <c r="TUH21" s="86"/>
      <c r="TUI21" s="85"/>
      <c r="TUJ21" s="83"/>
      <c r="TUK21" s="83"/>
      <c r="TUL21" s="83"/>
      <c r="TUM21" s="84"/>
      <c r="TUN21" s="83"/>
      <c r="TUO21" s="83"/>
      <c r="TUP21" s="83"/>
      <c r="TUQ21" s="83"/>
      <c r="TUR21" s="85"/>
      <c r="TUS21" s="85"/>
      <c r="TUT21" s="85"/>
      <c r="TUU21" s="86"/>
      <c r="TUV21" s="85"/>
      <c r="TUW21" s="83"/>
      <c r="TUX21" s="83"/>
      <c r="TUY21" s="83"/>
      <c r="TUZ21" s="84"/>
      <c r="TVA21" s="83"/>
      <c r="TVB21" s="83"/>
      <c r="TVC21" s="83"/>
      <c r="TVD21" s="83"/>
      <c r="TVE21" s="85"/>
      <c r="TVF21" s="85"/>
      <c r="TVG21" s="85"/>
      <c r="TVH21" s="86"/>
      <c r="TVI21" s="85"/>
      <c r="TVJ21" s="83"/>
      <c r="TVK21" s="83"/>
      <c r="TVL21" s="83"/>
      <c r="TVM21" s="84"/>
      <c r="TVN21" s="83"/>
      <c r="TVO21" s="83"/>
      <c r="TVP21" s="83"/>
      <c r="TVQ21" s="83"/>
      <c r="TVR21" s="85"/>
      <c r="TVS21" s="85"/>
      <c r="TVT21" s="85"/>
      <c r="TVU21" s="86"/>
      <c r="TVV21" s="85"/>
      <c r="TVW21" s="83"/>
      <c r="TVX21" s="83"/>
      <c r="TVY21" s="83"/>
      <c r="TVZ21" s="84"/>
      <c r="TWA21" s="83"/>
      <c r="TWB21" s="83"/>
      <c r="TWC21" s="83"/>
      <c r="TWD21" s="83"/>
      <c r="TWE21" s="85"/>
      <c r="TWF21" s="85"/>
      <c r="TWG21" s="85"/>
      <c r="TWH21" s="86"/>
      <c r="TWI21" s="85"/>
      <c r="TWJ21" s="83"/>
      <c r="TWK21" s="83"/>
      <c r="TWL21" s="83"/>
      <c r="TWM21" s="84"/>
      <c r="TWN21" s="83"/>
      <c r="TWO21" s="83"/>
      <c r="TWP21" s="83"/>
      <c r="TWQ21" s="83"/>
      <c r="TWR21" s="85"/>
      <c r="TWS21" s="85"/>
      <c r="TWT21" s="85"/>
      <c r="TWU21" s="86"/>
      <c r="TWV21" s="85"/>
      <c r="TWW21" s="83"/>
      <c r="TWX21" s="83"/>
      <c r="TWY21" s="83"/>
      <c r="TWZ21" s="84"/>
      <c r="TXA21" s="83"/>
      <c r="TXB21" s="83"/>
      <c r="TXC21" s="83"/>
      <c r="TXD21" s="83"/>
      <c r="TXE21" s="85"/>
      <c r="TXF21" s="85"/>
      <c r="TXG21" s="85"/>
      <c r="TXH21" s="86"/>
      <c r="TXI21" s="85"/>
      <c r="TXJ21" s="83"/>
      <c r="TXK21" s="83"/>
      <c r="TXL21" s="83"/>
      <c r="TXM21" s="84"/>
      <c r="TXN21" s="83"/>
      <c r="TXO21" s="83"/>
      <c r="TXP21" s="83"/>
      <c r="TXQ21" s="83"/>
      <c r="TXR21" s="85"/>
      <c r="TXS21" s="85"/>
      <c r="TXT21" s="85"/>
      <c r="TXU21" s="86"/>
      <c r="TXV21" s="85"/>
      <c r="TXW21" s="83"/>
      <c r="TXX21" s="83"/>
      <c r="TXY21" s="83"/>
      <c r="TXZ21" s="84"/>
      <c r="TYA21" s="83"/>
      <c r="TYB21" s="83"/>
      <c r="TYC21" s="83"/>
      <c r="TYD21" s="83"/>
      <c r="TYE21" s="85"/>
      <c r="TYF21" s="85"/>
      <c r="TYG21" s="85"/>
      <c r="TYH21" s="86"/>
      <c r="TYI21" s="85"/>
      <c r="TYJ21" s="83"/>
      <c r="TYK21" s="83"/>
      <c r="TYL21" s="83"/>
      <c r="TYM21" s="84"/>
      <c r="TYN21" s="83"/>
      <c r="TYO21" s="83"/>
      <c r="TYP21" s="83"/>
      <c r="TYQ21" s="83"/>
      <c r="TYR21" s="85"/>
      <c r="TYS21" s="85"/>
      <c r="TYT21" s="85"/>
      <c r="TYU21" s="86"/>
      <c r="TYV21" s="85"/>
      <c r="TYW21" s="83"/>
      <c r="TYX21" s="83"/>
      <c r="TYY21" s="83"/>
      <c r="TYZ21" s="84"/>
      <c r="TZA21" s="83"/>
      <c r="TZB21" s="83"/>
      <c r="TZC21" s="83"/>
      <c r="TZD21" s="83"/>
      <c r="TZE21" s="85"/>
      <c r="TZF21" s="85"/>
      <c r="TZG21" s="85"/>
      <c r="TZH21" s="86"/>
      <c r="TZI21" s="85"/>
      <c r="TZJ21" s="83"/>
      <c r="TZK21" s="83"/>
      <c r="TZL21" s="83"/>
      <c r="TZM21" s="84"/>
      <c r="TZN21" s="83"/>
      <c r="TZO21" s="83"/>
      <c r="TZP21" s="83"/>
      <c r="TZQ21" s="83"/>
      <c r="TZR21" s="85"/>
      <c r="TZS21" s="85"/>
      <c r="TZT21" s="85"/>
      <c r="TZU21" s="86"/>
      <c r="TZV21" s="85"/>
      <c r="TZW21" s="83"/>
      <c r="TZX21" s="83"/>
      <c r="TZY21" s="83"/>
      <c r="TZZ21" s="84"/>
      <c r="UAA21" s="83"/>
      <c r="UAB21" s="83"/>
      <c r="UAC21" s="83"/>
      <c r="UAD21" s="83"/>
      <c r="UAE21" s="85"/>
      <c r="UAF21" s="85"/>
      <c r="UAG21" s="85"/>
      <c r="UAH21" s="86"/>
      <c r="UAI21" s="85"/>
      <c r="UAJ21" s="83"/>
      <c r="UAK21" s="83"/>
      <c r="UAL21" s="83"/>
      <c r="UAM21" s="84"/>
      <c r="UAN21" s="83"/>
      <c r="UAO21" s="83"/>
      <c r="UAP21" s="83"/>
      <c r="UAQ21" s="83"/>
      <c r="UAR21" s="85"/>
      <c r="UAS21" s="85"/>
      <c r="UAT21" s="85"/>
      <c r="UAU21" s="86"/>
      <c r="UAV21" s="85"/>
      <c r="UAW21" s="83"/>
      <c r="UAX21" s="83"/>
      <c r="UAY21" s="83"/>
      <c r="UAZ21" s="84"/>
      <c r="UBA21" s="83"/>
      <c r="UBB21" s="83"/>
      <c r="UBC21" s="83"/>
      <c r="UBD21" s="83"/>
      <c r="UBE21" s="85"/>
      <c r="UBF21" s="85"/>
      <c r="UBG21" s="85"/>
      <c r="UBH21" s="86"/>
      <c r="UBI21" s="85"/>
      <c r="UBJ21" s="83"/>
      <c r="UBK21" s="83"/>
      <c r="UBL21" s="83"/>
      <c r="UBM21" s="84"/>
      <c r="UBN21" s="83"/>
      <c r="UBO21" s="83"/>
      <c r="UBP21" s="83"/>
      <c r="UBQ21" s="83"/>
      <c r="UBR21" s="85"/>
      <c r="UBS21" s="85"/>
      <c r="UBT21" s="85"/>
      <c r="UBU21" s="86"/>
      <c r="UBV21" s="85"/>
      <c r="UBW21" s="83"/>
      <c r="UBX21" s="83"/>
      <c r="UBY21" s="83"/>
      <c r="UBZ21" s="84"/>
      <c r="UCA21" s="83"/>
      <c r="UCB21" s="83"/>
      <c r="UCC21" s="83"/>
      <c r="UCD21" s="83"/>
      <c r="UCE21" s="85"/>
      <c r="UCF21" s="85"/>
      <c r="UCG21" s="85"/>
      <c r="UCH21" s="86"/>
      <c r="UCI21" s="85"/>
      <c r="UCJ21" s="83"/>
      <c r="UCK21" s="83"/>
      <c r="UCL21" s="83"/>
      <c r="UCM21" s="84"/>
      <c r="UCN21" s="83"/>
      <c r="UCO21" s="83"/>
      <c r="UCP21" s="83"/>
      <c r="UCQ21" s="83"/>
      <c r="UCR21" s="85"/>
      <c r="UCS21" s="85"/>
      <c r="UCT21" s="85"/>
      <c r="UCU21" s="86"/>
      <c r="UCV21" s="85"/>
      <c r="UCW21" s="83"/>
      <c r="UCX21" s="83"/>
      <c r="UCY21" s="83"/>
      <c r="UCZ21" s="84"/>
      <c r="UDA21" s="83"/>
      <c r="UDB21" s="83"/>
      <c r="UDC21" s="83"/>
      <c r="UDD21" s="83"/>
      <c r="UDE21" s="85"/>
      <c r="UDF21" s="85"/>
      <c r="UDG21" s="85"/>
      <c r="UDH21" s="86"/>
      <c r="UDI21" s="85"/>
      <c r="UDJ21" s="83"/>
      <c r="UDK21" s="83"/>
      <c r="UDL21" s="83"/>
      <c r="UDM21" s="84"/>
      <c r="UDN21" s="83"/>
      <c r="UDO21" s="83"/>
      <c r="UDP21" s="83"/>
      <c r="UDQ21" s="83"/>
      <c r="UDR21" s="85"/>
      <c r="UDS21" s="85"/>
      <c r="UDT21" s="85"/>
      <c r="UDU21" s="86"/>
      <c r="UDV21" s="85"/>
      <c r="UDW21" s="83"/>
      <c r="UDX21" s="83"/>
      <c r="UDY21" s="83"/>
      <c r="UDZ21" s="84"/>
      <c r="UEA21" s="83"/>
      <c r="UEB21" s="83"/>
      <c r="UEC21" s="83"/>
      <c r="UED21" s="83"/>
      <c r="UEE21" s="85"/>
      <c r="UEF21" s="85"/>
      <c r="UEG21" s="85"/>
      <c r="UEH21" s="86"/>
      <c r="UEI21" s="85"/>
      <c r="UEJ21" s="83"/>
      <c r="UEK21" s="83"/>
      <c r="UEL21" s="83"/>
      <c r="UEM21" s="84"/>
      <c r="UEN21" s="83"/>
      <c r="UEO21" s="83"/>
      <c r="UEP21" s="83"/>
      <c r="UEQ21" s="83"/>
      <c r="UER21" s="85"/>
      <c r="UES21" s="85"/>
      <c r="UET21" s="85"/>
      <c r="UEU21" s="86"/>
      <c r="UEV21" s="85"/>
      <c r="UEW21" s="83"/>
      <c r="UEX21" s="83"/>
      <c r="UEY21" s="83"/>
      <c r="UEZ21" s="84"/>
      <c r="UFA21" s="83"/>
      <c r="UFB21" s="83"/>
      <c r="UFC21" s="83"/>
      <c r="UFD21" s="83"/>
      <c r="UFE21" s="85"/>
      <c r="UFF21" s="85"/>
      <c r="UFG21" s="85"/>
      <c r="UFH21" s="86"/>
      <c r="UFI21" s="85"/>
      <c r="UFJ21" s="83"/>
      <c r="UFK21" s="83"/>
      <c r="UFL21" s="83"/>
      <c r="UFM21" s="84"/>
      <c r="UFN21" s="83"/>
      <c r="UFO21" s="83"/>
      <c r="UFP21" s="83"/>
      <c r="UFQ21" s="83"/>
      <c r="UFR21" s="85"/>
      <c r="UFS21" s="85"/>
      <c r="UFT21" s="85"/>
      <c r="UFU21" s="86"/>
      <c r="UFV21" s="85"/>
      <c r="UFW21" s="83"/>
      <c r="UFX21" s="83"/>
      <c r="UFY21" s="83"/>
      <c r="UFZ21" s="84"/>
      <c r="UGA21" s="83"/>
      <c r="UGB21" s="83"/>
      <c r="UGC21" s="83"/>
      <c r="UGD21" s="83"/>
      <c r="UGE21" s="85"/>
      <c r="UGF21" s="85"/>
      <c r="UGG21" s="85"/>
      <c r="UGH21" s="86"/>
      <c r="UGI21" s="85"/>
      <c r="UGJ21" s="83"/>
      <c r="UGK21" s="83"/>
      <c r="UGL21" s="83"/>
      <c r="UGM21" s="84"/>
      <c r="UGN21" s="83"/>
      <c r="UGO21" s="83"/>
      <c r="UGP21" s="83"/>
      <c r="UGQ21" s="83"/>
      <c r="UGR21" s="85"/>
      <c r="UGS21" s="85"/>
      <c r="UGT21" s="85"/>
      <c r="UGU21" s="86"/>
      <c r="UGV21" s="85"/>
      <c r="UGW21" s="83"/>
      <c r="UGX21" s="83"/>
      <c r="UGY21" s="83"/>
      <c r="UGZ21" s="84"/>
      <c r="UHA21" s="83"/>
      <c r="UHB21" s="83"/>
      <c r="UHC21" s="83"/>
      <c r="UHD21" s="83"/>
      <c r="UHE21" s="85"/>
      <c r="UHF21" s="85"/>
      <c r="UHG21" s="85"/>
      <c r="UHH21" s="86"/>
      <c r="UHI21" s="85"/>
      <c r="UHJ21" s="83"/>
      <c r="UHK21" s="83"/>
      <c r="UHL21" s="83"/>
      <c r="UHM21" s="84"/>
      <c r="UHN21" s="83"/>
      <c r="UHO21" s="83"/>
      <c r="UHP21" s="83"/>
      <c r="UHQ21" s="83"/>
      <c r="UHR21" s="85"/>
      <c r="UHS21" s="85"/>
      <c r="UHT21" s="85"/>
      <c r="UHU21" s="86"/>
      <c r="UHV21" s="85"/>
      <c r="UHW21" s="83"/>
      <c r="UHX21" s="83"/>
      <c r="UHY21" s="83"/>
      <c r="UHZ21" s="84"/>
      <c r="UIA21" s="83"/>
      <c r="UIB21" s="83"/>
      <c r="UIC21" s="83"/>
      <c r="UID21" s="83"/>
      <c r="UIE21" s="85"/>
      <c r="UIF21" s="85"/>
      <c r="UIG21" s="85"/>
      <c r="UIH21" s="86"/>
      <c r="UII21" s="85"/>
      <c r="UIJ21" s="83"/>
      <c r="UIK21" s="83"/>
      <c r="UIL21" s="83"/>
      <c r="UIM21" s="84"/>
      <c r="UIN21" s="83"/>
      <c r="UIO21" s="83"/>
      <c r="UIP21" s="83"/>
      <c r="UIQ21" s="83"/>
      <c r="UIR21" s="85"/>
      <c r="UIS21" s="85"/>
      <c r="UIT21" s="85"/>
      <c r="UIU21" s="86"/>
      <c r="UIV21" s="85"/>
      <c r="UIW21" s="83"/>
      <c r="UIX21" s="83"/>
      <c r="UIY21" s="83"/>
      <c r="UIZ21" s="84"/>
      <c r="UJA21" s="83"/>
      <c r="UJB21" s="83"/>
      <c r="UJC21" s="83"/>
      <c r="UJD21" s="83"/>
      <c r="UJE21" s="85"/>
      <c r="UJF21" s="85"/>
      <c r="UJG21" s="85"/>
      <c r="UJH21" s="86"/>
      <c r="UJI21" s="85"/>
      <c r="UJJ21" s="83"/>
      <c r="UJK21" s="83"/>
      <c r="UJL21" s="83"/>
      <c r="UJM21" s="84"/>
      <c r="UJN21" s="83"/>
      <c r="UJO21" s="83"/>
      <c r="UJP21" s="83"/>
      <c r="UJQ21" s="83"/>
      <c r="UJR21" s="85"/>
      <c r="UJS21" s="85"/>
      <c r="UJT21" s="85"/>
      <c r="UJU21" s="86"/>
      <c r="UJV21" s="85"/>
      <c r="UJW21" s="83"/>
      <c r="UJX21" s="83"/>
      <c r="UJY21" s="83"/>
      <c r="UJZ21" s="84"/>
      <c r="UKA21" s="83"/>
      <c r="UKB21" s="83"/>
      <c r="UKC21" s="83"/>
      <c r="UKD21" s="83"/>
      <c r="UKE21" s="85"/>
      <c r="UKF21" s="85"/>
      <c r="UKG21" s="85"/>
      <c r="UKH21" s="86"/>
      <c r="UKI21" s="85"/>
      <c r="UKJ21" s="83"/>
      <c r="UKK21" s="83"/>
      <c r="UKL21" s="83"/>
      <c r="UKM21" s="84"/>
      <c r="UKN21" s="83"/>
      <c r="UKO21" s="83"/>
      <c r="UKP21" s="83"/>
      <c r="UKQ21" s="83"/>
      <c r="UKR21" s="85"/>
      <c r="UKS21" s="85"/>
      <c r="UKT21" s="85"/>
      <c r="UKU21" s="86"/>
      <c r="UKV21" s="85"/>
      <c r="UKW21" s="83"/>
      <c r="UKX21" s="83"/>
      <c r="UKY21" s="83"/>
      <c r="UKZ21" s="84"/>
      <c r="ULA21" s="83"/>
      <c r="ULB21" s="83"/>
      <c r="ULC21" s="83"/>
      <c r="ULD21" s="83"/>
      <c r="ULE21" s="85"/>
      <c r="ULF21" s="85"/>
      <c r="ULG21" s="85"/>
      <c r="ULH21" s="86"/>
      <c r="ULI21" s="85"/>
      <c r="ULJ21" s="83"/>
      <c r="ULK21" s="83"/>
      <c r="ULL21" s="83"/>
      <c r="ULM21" s="84"/>
      <c r="ULN21" s="83"/>
      <c r="ULO21" s="83"/>
      <c r="ULP21" s="83"/>
      <c r="ULQ21" s="83"/>
      <c r="ULR21" s="85"/>
      <c r="ULS21" s="85"/>
      <c r="ULT21" s="85"/>
      <c r="ULU21" s="86"/>
      <c r="ULV21" s="85"/>
      <c r="ULW21" s="83"/>
      <c r="ULX21" s="83"/>
      <c r="ULY21" s="83"/>
      <c r="ULZ21" s="84"/>
      <c r="UMA21" s="83"/>
      <c r="UMB21" s="83"/>
      <c r="UMC21" s="83"/>
      <c r="UMD21" s="83"/>
      <c r="UME21" s="85"/>
      <c r="UMF21" s="85"/>
      <c r="UMG21" s="85"/>
      <c r="UMH21" s="86"/>
      <c r="UMI21" s="85"/>
      <c r="UMJ21" s="83"/>
      <c r="UMK21" s="83"/>
      <c r="UML21" s="83"/>
      <c r="UMM21" s="84"/>
      <c r="UMN21" s="83"/>
      <c r="UMO21" s="83"/>
      <c r="UMP21" s="83"/>
      <c r="UMQ21" s="83"/>
      <c r="UMR21" s="85"/>
      <c r="UMS21" s="85"/>
      <c r="UMT21" s="85"/>
      <c r="UMU21" s="86"/>
      <c r="UMV21" s="85"/>
      <c r="UMW21" s="83"/>
      <c r="UMX21" s="83"/>
      <c r="UMY21" s="83"/>
      <c r="UMZ21" s="84"/>
      <c r="UNA21" s="83"/>
      <c r="UNB21" s="83"/>
      <c r="UNC21" s="83"/>
      <c r="UND21" s="83"/>
      <c r="UNE21" s="85"/>
      <c r="UNF21" s="85"/>
      <c r="UNG21" s="85"/>
      <c r="UNH21" s="86"/>
      <c r="UNI21" s="85"/>
      <c r="UNJ21" s="83"/>
      <c r="UNK21" s="83"/>
      <c r="UNL21" s="83"/>
      <c r="UNM21" s="84"/>
      <c r="UNN21" s="83"/>
      <c r="UNO21" s="83"/>
      <c r="UNP21" s="83"/>
      <c r="UNQ21" s="83"/>
      <c r="UNR21" s="85"/>
      <c r="UNS21" s="85"/>
      <c r="UNT21" s="85"/>
      <c r="UNU21" s="86"/>
      <c r="UNV21" s="85"/>
      <c r="UNW21" s="83"/>
      <c r="UNX21" s="83"/>
      <c r="UNY21" s="83"/>
      <c r="UNZ21" s="84"/>
      <c r="UOA21" s="83"/>
      <c r="UOB21" s="83"/>
      <c r="UOC21" s="83"/>
      <c r="UOD21" s="83"/>
      <c r="UOE21" s="85"/>
      <c r="UOF21" s="85"/>
      <c r="UOG21" s="85"/>
      <c r="UOH21" s="86"/>
      <c r="UOI21" s="85"/>
      <c r="UOJ21" s="83"/>
      <c r="UOK21" s="83"/>
      <c r="UOL21" s="83"/>
      <c r="UOM21" s="84"/>
      <c r="UON21" s="83"/>
      <c r="UOO21" s="83"/>
      <c r="UOP21" s="83"/>
      <c r="UOQ21" s="83"/>
      <c r="UOR21" s="85"/>
      <c r="UOS21" s="85"/>
      <c r="UOT21" s="85"/>
      <c r="UOU21" s="86"/>
      <c r="UOV21" s="85"/>
      <c r="UOW21" s="83"/>
      <c r="UOX21" s="83"/>
      <c r="UOY21" s="83"/>
      <c r="UOZ21" s="84"/>
      <c r="UPA21" s="83"/>
      <c r="UPB21" s="83"/>
      <c r="UPC21" s="83"/>
      <c r="UPD21" s="83"/>
      <c r="UPE21" s="85"/>
      <c r="UPF21" s="85"/>
      <c r="UPG21" s="85"/>
      <c r="UPH21" s="86"/>
      <c r="UPI21" s="85"/>
      <c r="UPJ21" s="83"/>
      <c r="UPK21" s="83"/>
      <c r="UPL21" s="83"/>
      <c r="UPM21" s="84"/>
      <c r="UPN21" s="83"/>
      <c r="UPO21" s="83"/>
      <c r="UPP21" s="83"/>
      <c r="UPQ21" s="83"/>
      <c r="UPR21" s="85"/>
      <c r="UPS21" s="85"/>
      <c r="UPT21" s="85"/>
      <c r="UPU21" s="86"/>
      <c r="UPV21" s="85"/>
      <c r="UPW21" s="83"/>
      <c r="UPX21" s="83"/>
      <c r="UPY21" s="83"/>
      <c r="UPZ21" s="84"/>
      <c r="UQA21" s="83"/>
      <c r="UQB21" s="83"/>
      <c r="UQC21" s="83"/>
      <c r="UQD21" s="83"/>
      <c r="UQE21" s="85"/>
      <c r="UQF21" s="85"/>
      <c r="UQG21" s="85"/>
      <c r="UQH21" s="86"/>
      <c r="UQI21" s="85"/>
      <c r="UQJ21" s="83"/>
      <c r="UQK21" s="83"/>
      <c r="UQL21" s="83"/>
      <c r="UQM21" s="84"/>
      <c r="UQN21" s="83"/>
      <c r="UQO21" s="83"/>
      <c r="UQP21" s="83"/>
      <c r="UQQ21" s="83"/>
      <c r="UQR21" s="85"/>
      <c r="UQS21" s="85"/>
      <c r="UQT21" s="85"/>
      <c r="UQU21" s="86"/>
      <c r="UQV21" s="85"/>
      <c r="UQW21" s="83"/>
      <c r="UQX21" s="83"/>
      <c r="UQY21" s="83"/>
      <c r="UQZ21" s="84"/>
      <c r="URA21" s="83"/>
      <c r="URB21" s="83"/>
      <c r="URC21" s="83"/>
      <c r="URD21" s="83"/>
      <c r="URE21" s="85"/>
      <c r="URF21" s="85"/>
      <c r="URG21" s="85"/>
      <c r="URH21" s="86"/>
      <c r="URI21" s="85"/>
      <c r="URJ21" s="83"/>
      <c r="URK21" s="83"/>
      <c r="URL21" s="83"/>
      <c r="URM21" s="84"/>
      <c r="URN21" s="83"/>
      <c r="URO21" s="83"/>
      <c r="URP21" s="83"/>
      <c r="URQ21" s="83"/>
      <c r="URR21" s="85"/>
      <c r="URS21" s="85"/>
      <c r="URT21" s="85"/>
      <c r="URU21" s="86"/>
      <c r="URV21" s="85"/>
      <c r="URW21" s="83"/>
      <c r="URX21" s="83"/>
      <c r="URY21" s="83"/>
      <c r="URZ21" s="84"/>
      <c r="USA21" s="83"/>
      <c r="USB21" s="83"/>
      <c r="USC21" s="83"/>
      <c r="USD21" s="83"/>
      <c r="USE21" s="85"/>
      <c r="USF21" s="85"/>
      <c r="USG21" s="85"/>
      <c r="USH21" s="86"/>
      <c r="USI21" s="85"/>
      <c r="USJ21" s="83"/>
      <c r="USK21" s="83"/>
      <c r="USL21" s="83"/>
      <c r="USM21" s="84"/>
      <c r="USN21" s="83"/>
      <c r="USO21" s="83"/>
      <c r="USP21" s="83"/>
      <c r="USQ21" s="83"/>
      <c r="USR21" s="85"/>
      <c r="USS21" s="85"/>
      <c r="UST21" s="85"/>
      <c r="USU21" s="86"/>
      <c r="USV21" s="85"/>
      <c r="USW21" s="83"/>
      <c r="USX21" s="83"/>
      <c r="USY21" s="83"/>
      <c r="USZ21" s="84"/>
      <c r="UTA21" s="83"/>
      <c r="UTB21" s="83"/>
      <c r="UTC21" s="83"/>
      <c r="UTD21" s="83"/>
      <c r="UTE21" s="85"/>
      <c r="UTF21" s="85"/>
      <c r="UTG21" s="85"/>
      <c r="UTH21" s="86"/>
      <c r="UTI21" s="85"/>
      <c r="UTJ21" s="83"/>
      <c r="UTK21" s="83"/>
      <c r="UTL21" s="83"/>
      <c r="UTM21" s="84"/>
      <c r="UTN21" s="83"/>
      <c r="UTO21" s="83"/>
      <c r="UTP21" s="83"/>
      <c r="UTQ21" s="83"/>
      <c r="UTR21" s="85"/>
      <c r="UTS21" s="85"/>
      <c r="UTT21" s="85"/>
      <c r="UTU21" s="86"/>
      <c r="UTV21" s="85"/>
      <c r="UTW21" s="83"/>
      <c r="UTX21" s="83"/>
      <c r="UTY21" s="83"/>
      <c r="UTZ21" s="84"/>
      <c r="UUA21" s="83"/>
      <c r="UUB21" s="83"/>
      <c r="UUC21" s="83"/>
      <c r="UUD21" s="83"/>
      <c r="UUE21" s="85"/>
      <c r="UUF21" s="85"/>
      <c r="UUG21" s="85"/>
      <c r="UUH21" s="86"/>
      <c r="UUI21" s="85"/>
      <c r="UUJ21" s="83"/>
      <c r="UUK21" s="83"/>
      <c r="UUL21" s="83"/>
      <c r="UUM21" s="84"/>
      <c r="UUN21" s="83"/>
      <c r="UUO21" s="83"/>
      <c r="UUP21" s="83"/>
      <c r="UUQ21" s="83"/>
      <c r="UUR21" s="85"/>
      <c r="UUS21" s="85"/>
      <c r="UUT21" s="85"/>
      <c r="UUU21" s="86"/>
      <c r="UUV21" s="85"/>
      <c r="UUW21" s="83"/>
      <c r="UUX21" s="83"/>
      <c r="UUY21" s="83"/>
      <c r="UUZ21" s="84"/>
      <c r="UVA21" s="83"/>
      <c r="UVB21" s="83"/>
      <c r="UVC21" s="83"/>
      <c r="UVD21" s="83"/>
      <c r="UVE21" s="85"/>
      <c r="UVF21" s="85"/>
      <c r="UVG21" s="85"/>
      <c r="UVH21" s="86"/>
      <c r="UVI21" s="85"/>
      <c r="UVJ21" s="83"/>
      <c r="UVK21" s="83"/>
      <c r="UVL21" s="83"/>
      <c r="UVM21" s="84"/>
      <c r="UVN21" s="83"/>
      <c r="UVO21" s="83"/>
      <c r="UVP21" s="83"/>
      <c r="UVQ21" s="83"/>
      <c r="UVR21" s="85"/>
      <c r="UVS21" s="85"/>
      <c r="UVT21" s="85"/>
      <c r="UVU21" s="86"/>
      <c r="UVV21" s="85"/>
      <c r="UVW21" s="83"/>
      <c r="UVX21" s="83"/>
      <c r="UVY21" s="83"/>
      <c r="UVZ21" s="84"/>
      <c r="UWA21" s="83"/>
      <c r="UWB21" s="83"/>
      <c r="UWC21" s="83"/>
      <c r="UWD21" s="83"/>
      <c r="UWE21" s="85"/>
      <c r="UWF21" s="85"/>
      <c r="UWG21" s="85"/>
      <c r="UWH21" s="86"/>
      <c r="UWI21" s="85"/>
      <c r="UWJ21" s="83"/>
      <c r="UWK21" s="83"/>
      <c r="UWL21" s="83"/>
      <c r="UWM21" s="84"/>
      <c r="UWN21" s="83"/>
      <c r="UWO21" s="83"/>
      <c r="UWP21" s="83"/>
      <c r="UWQ21" s="83"/>
      <c r="UWR21" s="85"/>
      <c r="UWS21" s="85"/>
      <c r="UWT21" s="85"/>
      <c r="UWU21" s="86"/>
    </row>
    <row r="22" spans="1:14815" ht="21.75" hidden="1" customHeight="1">
      <c r="A22" s="273" t="s">
        <v>33</v>
      </c>
      <c r="B22" s="76" t="s">
        <v>127</v>
      </c>
      <c r="C22" s="76" t="s">
        <v>90</v>
      </c>
      <c r="D22" s="77">
        <v>45717</v>
      </c>
      <c r="E22" s="77">
        <v>45658</v>
      </c>
      <c r="F22" s="76" t="s">
        <v>298</v>
      </c>
      <c r="G22" s="78">
        <v>114220.07</v>
      </c>
      <c r="H22" s="78">
        <v>119511.6</v>
      </c>
      <c r="I22" s="79">
        <f t="shared" si="6"/>
        <v>5291.5299999999988</v>
      </c>
      <c r="J22" s="80">
        <f t="shared" si="7"/>
        <v>4.6327497435433185E-2</v>
      </c>
      <c r="K22" s="80" t="s">
        <v>252</v>
      </c>
      <c r="L22" s="79"/>
      <c r="M22" s="79"/>
      <c r="N22" s="79">
        <f t="shared" si="10"/>
        <v>0</v>
      </c>
      <c r="O22" s="81">
        <v>121912.82</v>
      </c>
      <c r="P22" s="78">
        <v>119511.6</v>
      </c>
      <c r="Q22" s="79">
        <f t="shared" si="11"/>
        <v>2401.2200000000012</v>
      </c>
      <c r="R22" s="79">
        <f t="shared" si="9"/>
        <v>28814.640000000014</v>
      </c>
      <c r="S22" s="274"/>
    </row>
    <row r="23" spans="1:14815" hidden="1">
      <c r="A23" s="273" t="s">
        <v>65</v>
      </c>
      <c r="B23" s="76" t="s">
        <v>149</v>
      </c>
      <c r="C23" s="76" t="s">
        <v>87</v>
      </c>
      <c r="D23" s="77">
        <v>45717</v>
      </c>
      <c r="E23" s="77">
        <v>45658</v>
      </c>
      <c r="F23" s="76" t="s">
        <v>298</v>
      </c>
      <c r="G23" s="78">
        <v>92947.13</v>
      </c>
      <c r="H23" s="79">
        <v>97373.71</v>
      </c>
      <c r="I23" s="79">
        <f t="shared" ref="I23:I26" si="12">IFERROR(IF(G23&gt;0,H23-G23,""),"")</f>
        <v>4426.5800000000017</v>
      </c>
      <c r="J23" s="80">
        <f t="shared" ref="J23:J26" si="13">IFERROR(IF(I23&gt;0,I23/G23,""),"")</f>
        <v>4.7624708799507864E-2</v>
      </c>
      <c r="K23" s="80" t="s">
        <v>99</v>
      </c>
      <c r="L23" s="79"/>
      <c r="M23" s="79"/>
      <c r="N23" s="79">
        <f t="shared" si="10"/>
        <v>0</v>
      </c>
      <c r="O23" s="79">
        <v>97628.92</v>
      </c>
      <c r="P23" s="79">
        <v>97373.71</v>
      </c>
      <c r="Q23" s="79">
        <f t="shared" si="11"/>
        <v>255.20999999999185</v>
      </c>
      <c r="R23" s="79">
        <f t="shared" ref="R23:R26" si="14">Q23*12</f>
        <v>3062.5199999999022</v>
      </c>
      <c r="S23" s="274"/>
      <c r="GO23" s="79"/>
      <c r="GP23" s="79"/>
      <c r="GQ23" s="79"/>
      <c r="GR23" s="76"/>
      <c r="GS23" s="76"/>
      <c r="GT23" s="76"/>
      <c r="GU23" s="77"/>
      <c r="GV23" s="76"/>
      <c r="GW23" s="79"/>
      <c r="GX23" s="79"/>
      <c r="GY23" s="79"/>
      <c r="GZ23" s="80"/>
      <c r="HA23" s="79"/>
      <c r="HB23" s="79"/>
      <c r="HC23" s="79"/>
      <c r="HD23" s="79"/>
      <c r="HE23" s="76"/>
      <c r="HF23" s="76"/>
      <c r="HG23" s="76"/>
      <c r="HH23" s="77"/>
      <c r="HI23" s="76"/>
      <c r="HJ23" s="79"/>
      <c r="HK23" s="79"/>
      <c r="HL23" s="79"/>
      <c r="HM23" s="80"/>
      <c r="HN23" s="79"/>
      <c r="HO23" s="79"/>
      <c r="HP23" s="79"/>
      <c r="HQ23" s="79"/>
      <c r="HR23" s="76"/>
      <c r="HS23" s="76"/>
      <c r="HT23" s="76"/>
      <c r="HU23" s="77"/>
      <c r="HV23" s="76"/>
      <c r="HW23" s="79"/>
      <c r="HX23" s="79"/>
      <c r="HY23" s="79"/>
      <c r="HZ23" s="80"/>
      <c r="IA23" s="79"/>
      <c r="IB23" s="79"/>
      <c r="IC23" s="79"/>
      <c r="ID23" s="79"/>
      <c r="IE23" s="76"/>
      <c r="IF23" s="76"/>
      <c r="IG23" s="76"/>
      <c r="IH23" s="77"/>
      <c r="II23" s="76"/>
      <c r="IJ23" s="79"/>
      <c r="IK23" s="79"/>
      <c r="IL23" s="79"/>
      <c r="IM23" s="80"/>
      <c r="IN23" s="79"/>
      <c r="IO23" s="79"/>
      <c r="IP23" s="79"/>
      <c r="IQ23" s="79"/>
      <c r="IR23" s="76"/>
      <c r="IS23" s="76"/>
      <c r="IT23" s="76"/>
      <c r="IU23" s="77"/>
      <c r="IV23" s="76"/>
      <c r="IW23" s="79"/>
      <c r="IX23" s="79"/>
      <c r="IY23" s="79"/>
      <c r="IZ23" s="80"/>
      <c r="JA23" s="79"/>
      <c r="JB23" s="79"/>
      <c r="JC23" s="79"/>
      <c r="JD23" s="79"/>
      <c r="JE23" s="76"/>
      <c r="JF23" s="76"/>
      <c r="JG23" s="76"/>
      <c r="JH23" s="77"/>
      <c r="JI23" s="76"/>
      <c r="JJ23" s="79"/>
      <c r="JK23" s="79"/>
      <c r="JL23" s="79"/>
      <c r="JM23" s="80"/>
      <c r="JN23" s="79"/>
      <c r="JO23" s="79"/>
      <c r="JP23" s="79"/>
      <c r="JQ23" s="79"/>
      <c r="JR23" s="76"/>
      <c r="JS23" s="76"/>
      <c r="JT23" s="76"/>
      <c r="JU23" s="77"/>
      <c r="JV23" s="76"/>
      <c r="JW23" s="79"/>
      <c r="JX23" s="79"/>
      <c r="JY23" s="79"/>
      <c r="JZ23" s="80"/>
      <c r="KA23" s="79"/>
      <c r="KB23" s="79"/>
      <c r="KC23" s="79"/>
      <c r="KD23" s="79"/>
      <c r="KE23" s="76"/>
      <c r="KF23" s="76"/>
      <c r="KG23" s="76"/>
      <c r="KH23" s="77"/>
      <c r="KI23" s="76"/>
      <c r="KJ23" s="79"/>
      <c r="KK23" s="79"/>
      <c r="KL23" s="79"/>
      <c r="KM23" s="80"/>
      <c r="KN23" s="79"/>
      <c r="KO23" s="79"/>
      <c r="KP23" s="79"/>
      <c r="KQ23" s="79"/>
      <c r="KR23" s="76"/>
      <c r="KS23" s="76"/>
      <c r="KT23" s="76"/>
      <c r="KU23" s="77"/>
      <c r="KV23" s="76"/>
      <c r="KW23" s="79"/>
      <c r="KX23" s="79"/>
      <c r="KY23" s="79"/>
      <c r="KZ23" s="80"/>
      <c r="LA23" s="79"/>
      <c r="LB23" s="79"/>
      <c r="LC23" s="79"/>
      <c r="LD23" s="79"/>
      <c r="LE23" s="76"/>
      <c r="LF23" s="76"/>
      <c r="LG23" s="76"/>
      <c r="LH23" s="77"/>
      <c r="LI23" s="76"/>
      <c r="LJ23" s="79"/>
      <c r="LK23" s="79"/>
      <c r="LL23" s="79"/>
      <c r="LM23" s="80"/>
      <c r="LN23" s="79"/>
      <c r="LO23" s="79"/>
      <c r="LP23" s="79"/>
      <c r="LQ23" s="79"/>
      <c r="LR23" s="76"/>
      <c r="LS23" s="76"/>
      <c r="LT23" s="76"/>
      <c r="LU23" s="77"/>
      <c r="LV23" s="76"/>
      <c r="LW23" s="79"/>
      <c r="LX23" s="79"/>
      <c r="LY23" s="79"/>
      <c r="LZ23" s="80"/>
      <c r="MA23" s="79"/>
      <c r="MB23" s="79"/>
      <c r="MC23" s="79"/>
      <c r="MD23" s="79"/>
      <c r="ME23" s="76"/>
      <c r="MF23" s="76"/>
      <c r="MG23" s="76"/>
      <c r="MH23" s="77"/>
      <c r="MI23" s="76"/>
      <c r="MJ23" s="79"/>
      <c r="MK23" s="79"/>
      <c r="ML23" s="79"/>
      <c r="MM23" s="80"/>
      <c r="MN23" s="79"/>
      <c r="MO23" s="79"/>
      <c r="MP23" s="79"/>
      <c r="MQ23" s="79"/>
      <c r="MR23" s="76"/>
      <c r="MS23" s="76"/>
      <c r="MT23" s="76"/>
      <c r="MU23" s="77"/>
      <c r="MV23" s="76"/>
      <c r="MW23" s="79"/>
      <c r="MX23" s="79"/>
      <c r="MY23" s="79"/>
      <c r="MZ23" s="80"/>
      <c r="NA23" s="79"/>
      <c r="NB23" s="79"/>
      <c r="NC23" s="79"/>
      <c r="ND23" s="79"/>
      <c r="NE23" s="76"/>
      <c r="NF23" s="76"/>
      <c r="NG23" s="76"/>
      <c r="NH23" s="77"/>
      <c r="NI23" s="76"/>
      <c r="NJ23" s="79"/>
      <c r="NK23" s="79"/>
      <c r="NL23" s="79"/>
      <c r="NM23" s="80"/>
      <c r="NN23" s="79"/>
      <c r="NO23" s="79"/>
      <c r="NP23" s="79"/>
      <c r="NQ23" s="79"/>
      <c r="NR23" s="76"/>
      <c r="NS23" s="76"/>
      <c r="NT23" s="76"/>
      <c r="NU23" s="77"/>
      <c r="NV23" s="76"/>
      <c r="NW23" s="79"/>
      <c r="NX23" s="79"/>
      <c r="NY23" s="79"/>
      <c r="NZ23" s="80"/>
      <c r="OA23" s="79"/>
      <c r="OB23" s="79"/>
      <c r="OC23" s="79"/>
      <c r="OD23" s="79"/>
      <c r="OE23" s="76"/>
      <c r="OF23" s="76"/>
      <c r="OG23" s="76"/>
      <c r="OH23" s="77"/>
      <c r="OI23" s="76"/>
      <c r="OJ23" s="79"/>
      <c r="OK23" s="79"/>
      <c r="OL23" s="79"/>
      <c r="OM23" s="80"/>
      <c r="ON23" s="79"/>
      <c r="OO23" s="79"/>
      <c r="OP23" s="79"/>
      <c r="OQ23" s="79"/>
      <c r="OR23" s="76"/>
      <c r="OS23" s="76"/>
      <c r="OT23" s="76"/>
      <c r="OU23" s="77"/>
      <c r="OV23" s="76"/>
      <c r="OW23" s="79"/>
      <c r="OX23" s="79"/>
      <c r="OY23" s="79"/>
      <c r="OZ23" s="80"/>
      <c r="PA23" s="79"/>
      <c r="PB23" s="79"/>
      <c r="PC23" s="79"/>
      <c r="PD23" s="79"/>
      <c r="PE23" s="76"/>
      <c r="PF23" s="76"/>
      <c r="PG23" s="76"/>
      <c r="PH23" s="77"/>
      <c r="PI23" s="76"/>
      <c r="PJ23" s="79"/>
      <c r="PK23" s="79"/>
      <c r="PL23" s="79"/>
      <c r="PM23" s="80"/>
      <c r="PN23" s="79"/>
      <c r="PO23" s="79"/>
      <c r="PP23" s="79"/>
      <c r="PQ23" s="79"/>
      <c r="PR23" s="76"/>
      <c r="PS23" s="76"/>
      <c r="PT23" s="76"/>
      <c r="PU23" s="77"/>
      <c r="PV23" s="76"/>
      <c r="PW23" s="79"/>
      <c r="PX23" s="79"/>
      <c r="PY23" s="79"/>
      <c r="PZ23" s="80"/>
      <c r="QA23" s="79"/>
      <c r="QB23" s="79"/>
      <c r="QC23" s="79"/>
      <c r="QD23" s="79"/>
      <c r="QE23" s="76"/>
      <c r="QF23" s="76"/>
      <c r="QG23" s="76"/>
      <c r="QH23" s="77"/>
      <c r="QI23" s="76"/>
      <c r="QJ23" s="79"/>
      <c r="QK23" s="79"/>
      <c r="QL23" s="79"/>
      <c r="QM23" s="80"/>
      <c r="QN23" s="79"/>
      <c r="QO23" s="79"/>
      <c r="QP23" s="79"/>
      <c r="QQ23" s="79"/>
      <c r="QR23" s="76"/>
      <c r="QS23" s="76"/>
      <c r="QT23" s="76"/>
      <c r="QU23" s="77"/>
      <c r="QV23" s="76"/>
      <c r="QW23" s="79"/>
      <c r="QX23" s="79"/>
      <c r="QY23" s="79"/>
      <c r="QZ23" s="80"/>
      <c r="RA23" s="79"/>
      <c r="RB23" s="79"/>
      <c r="RC23" s="79"/>
      <c r="RD23" s="79"/>
      <c r="RE23" s="76"/>
      <c r="RF23" s="76"/>
      <c r="RG23" s="76"/>
      <c r="RH23" s="77"/>
      <c r="RI23" s="76"/>
      <c r="RJ23" s="79"/>
      <c r="RK23" s="79"/>
      <c r="RL23" s="79"/>
      <c r="RM23" s="80"/>
      <c r="RN23" s="79"/>
      <c r="RO23" s="79"/>
      <c r="RP23" s="79"/>
      <c r="RQ23" s="79"/>
      <c r="RR23" s="76"/>
      <c r="RS23" s="76"/>
      <c r="RT23" s="76"/>
      <c r="RU23" s="77"/>
      <c r="RV23" s="76"/>
      <c r="RW23" s="79"/>
      <c r="RX23" s="79"/>
      <c r="RY23" s="79"/>
      <c r="RZ23" s="80"/>
      <c r="SA23" s="79"/>
      <c r="SB23" s="79"/>
      <c r="SC23" s="79"/>
      <c r="SD23" s="79"/>
      <c r="SE23" s="76"/>
      <c r="SF23" s="76"/>
      <c r="SG23" s="76"/>
      <c r="SH23" s="77"/>
      <c r="SI23" s="76"/>
      <c r="SJ23" s="79"/>
      <c r="SK23" s="79"/>
      <c r="SL23" s="79"/>
      <c r="SM23" s="80"/>
      <c r="SN23" s="79"/>
      <c r="SO23" s="79"/>
      <c r="SP23" s="79"/>
      <c r="SQ23" s="79"/>
      <c r="SR23" s="76"/>
      <c r="SS23" s="76"/>
      <c r="ST23" s="76"/>
      <c r="SU23" s="77"/>
      <c r="SV23" s="76"/>
      <c r="SW23" s="79"/>
      <c r="SX23" s="79"/>
      <c r="SY23" s="79"/>
      <c r="SZ23" s="80"/>
      <c r="TA23" s="79"/>
      <c r="TB23" s="79"/>
      <c r="TC23" s="79"/>
      <c r="TD23" s="79"/>
      <c r="TE23" s="76"/>
      <c r="TF23" s="76"/>
      <c r="TG23" s="76"/>
      <c r="TH23" s="77"/>
      <c r="TI23" s="76"/>
      <c r="TJ23" s="79"/>
      <c r="TK23" s="79"/>
      <c r="TL23" s="79"/>
      <c r="TM23" s="80"/>
      <c r="TN23" s="79"/>
      <c r="TO23" s="79"/>
      <c r="TP23" s="79"/>
      <c r="TQ23" s="79"/>
      <c r="TR23" s="76"/>
      <c r="TS23" s="76"/>
      <c r="TT23" s="76"/>
      <c r="TU23" s="77"/>
      <c r="TV23" s="76"/>
      <c r="TW23" s="79"/>
      <c r="TX23" s="79"/>
      <c r="TY23" s="79"/>
      <c r="TZ23" s="80"/>
      <c r="UA23" s="79"/>
      <c r="UB23" s="79"/>
      <c r="UC23" s="79"/>
      <c r="UD23" s="79"/>
      <c r="UE23" s="76"/>
      <c r="UF23" s="76"/>
      <c r="UG23" s="76"/>
      <c r="UH23" s="77"/>
      <c r="UI23" s="76"/>
      <c r="UJ23" s="79"/>
      <c r="UK23" s="79"/>
      <c r="UL23" s="79"/>
      <c r="UM23" s="80"/>
      <c r="UN23" s="79"/>
      <c r="UO23" s="79"/>
      <c r="UP23" s="79"/>
      <c r="UQ23" s="79"/>
      <c r="UR23" s="76"/>
      <c r="US23" s="76"/>
      <c r="UT23" s="76"/>
      <c r="UU23" s="77"/>
      <c r="UV23" s="76"/>
      <c r="UW23" s="79"/>
      <c r="UX23" s="79"/>
      <c r="UY23" s="79"/>
      <c r="UZ23" s="80"/>
      <c r="VA23" s="79"/>
      <c r="VB23" s="79"/>
      <c r="VC23" s="79"/>
      <c r="VD23" s="79"/>
      <c r="VE23" s="76"/>
      <c r="VF23" s="76"/>
      <c r="VG23" s="76"/>
      <c r="VH23" s="77"/>
      <c r="VI23" s="76"/>
      <c r="VJ23" s="79"/>
      <c r="VK23" s="79"/>
      <c r="VL23" s="79"/>
      <c r="VM23" s="80"/>
      <c r="VN23" s="79"/>
      <c r="VO23" s="79"/>
      <c r="VP23" s="79"/>
      <c r="VQ23" s="79"/>
      <c r="VR23" s="76"/>
      <c r="VS23" s="76"/>
      <c r="VT23" s="76"/>
      <c r="VU23" s="77"/>
      <c r="VV23" s="76"/>
      <c r="VW23" s="79"/>
      <c r="VX23" s="79"/>
      <c r="VY23" s="79"/>
      <c r="VZ23" s="80"/>
      <c r="WA23" s="79"/>
      <c r="WB23" s="79"/>
      <c r="WC23" s="79"/>
      <c r="WD23" s="79"/>
      <c r="WE23" s="76"/>
      <c r="WF23" s="76"/>
      <c r="WG23" s="76"/>
      <c r="WH23" s="77"/>
      <c r="WI23" s="76"/>
      <c r="WJ23" s="79"/>
      <c r="WK23" s="79"/>
      <c r="WL23" s="79"/>
      <c r="WM23" s="80"/>
      <c r="WN23" s="79"/>
      <c r="WO23" s="79"/>
      <c r="WP23" s="79"/>
      <c r="WQ23" s="79"/>
      <c r="WR23" s="76"/>
      <c r="WS23" s="76"/>
      <c r="WT23" s="76"/>
      <c r="WU23" s="77"/>
      <c r="WV23" s="76"/>
      <c r="WW23" s="79"/>
      <c r="WX23" s="79"/>
      <c r="WY23" s="79"/>
      <c r="WZ23" s="80"/>
      <c r="XA23" s="79"/>
      <c r="XB23" s="79"/>
      <c r="XC23" s="79"/>
      <c r="XD23" s="79"/>
      <c r="XE23" s="76"/>
      <c r="XF23" s="76"/>
      <c r="XG23" s="76"/>
      <c r="XH23" s="77"/>
      <c r="XI23" s="76"/>
      <c r="XJ23" s="79"/>
      <c r="XK23" s="79"/>
      <c r="XL23" s="79"/>
      <c r="XM23" s="80"/>
      <c r="XN23" s="79"/>
      <c r="XO23" s="79"/>
      <c r="XP23" s="79"/>
      <c r="XQ23" s="79"/>
      <c r="XR23" s="76"/>
      <c r="XS23" s="76"/>
      <c r="XT23" s="76"/>
      <c r="XU23" s="77"/>
      <c r="XV23" s="76"/>
      <c r="XW23" s="79"/>
      <c r="XX23" s="79"/>
      <c r="XY23" s="79"/>
      <c r="XZ23" s="80"/>
      <c r="YA23" s="79"/>
      <c r="YB23" s="79"/>
      <c r="YC23" s="79"/>
      <c r="YD23" s="79"/>
      <c r="YE23" s="76"/>
      <c r="YF23" s="76"/>
      <c r="YG23" s="76"/>
      <c r="YH23" s="77"/>
      <c r="YI23" s="76"/>
      <c r="YJ23" s="79"/>
      <c r="YK23" s="79"/>
      <c r="YL23" s="79"/>
      <c r="YM23" s="80"/>
      <c r="YN23" s="79"/>
      <c r="YO23" s="79"/>
      <c r="YP23" s="79"/>
      <c r="YQ23" s="79"/>
      <c r="YR23" s="76"/>
      <c r="YS23" s="76"/>
      <c r="YT23" s="76"/>
      <c r="YU23" s="77"/>
      <c r="YV23" s="76"/>
      <c r="YW23" s="79"/>
      <c r="YX23" s="79"/>
      <c r="YY23" s="79"/>
      <c r="YZ23" s="80"/>
      <c r="ZA23" s="79"/>
      <c r="ZB23" s="79"/>
      <c r="ZC23" s="79"/>
      <c r="ZD23" s="79"/>
      <c r="ZE23" s="76"/>
      <c r="ZF23" s="76"/>
      <c r="ZG23" s="76"/>
      <c r="ZH23" s="77"/>
      <c r="ZI23" s="76"/>
      <c r="ZJ23" s="79"/>
      <c r="ZK23" s="79"/>
      <c r="ZL23" s="79"/>
      <c r="ZM23" s="80"/>
      <c r="ZN23" s="79"/>
      <c r="ZO23" s="79"/>
      <c r="ZP23" s="79"/>
      <c r="ZQ23" s="79"/>
      <c r="ZR23" s="76"/>
      <c r="ZS23" s="76"/>
      <c r="ZT23" s="76"/>
      <c r="ZU23" s="77"/>
      <c r="ZV23" s="76"/>
      <c r="ZW23" s="79"/>
      <c r="ZX23" s="79"/>
      <c r="ZY23" s="79"/>
      <c r="ZZ23" s="80"/>
      <c r="AAA23" s="79"/>
      <c r="AAB23" s="79"/>
      <c r="AAC23" s="79"/>
      <c r="AAD23" s="79"/>
      <c r="AAE23" s="76"/>
      <c r="AAF23" s="76"/>
      <c r="AAG23" s="76"/>
      <c r="AAH23" s="77"/>
      <c r="AAI23" s="76"/>
      <c r="AAJ23" s="79"/>
      <c r="AAK23" s="79"/>
      <c r="AAL23" s="79"/>
      <c r="AAM23" s="80"/>
      <c r="AAN23" s="79"/>
      <c r="AAO23" s="79"/>
      <c r="AAP23" s="79"/>
      <c r="AAQ23" s="79"/>
      <c r="AAR23" s="76"/>
      <c r="AAS23" s="76"/>
      <c r="AAT23" s="76"/>
      <c r="AAU23" s="77"/>
      <c r="AAV23" s="76"/>
      <c r="AAW23" s="79"/>
      <c r="AAX23" s="79"/>
      <c r="AAY23" s="79"/>
      <c r="AAZ23" s="80"/>
      <c r="ABA23" s="79"/>
      <c r="ABB23" s="79"/>
      <c r="ABC23" s="79"/>
      <c r="ABD23" s="79"/>
      <c r="ABE23" s="76"/>
      <c r="ABF23" s="76"/>
      <c r="ABG23" s="76"/>
      <c r="ABH23" s="77"/>
      <c r="ABI23" s="76"/>
      <c r="ABJ23" s="79"/>
      <c r="ABK23" s="79"/>
      <c r="ABL23" s="79"/>
      <c r="ABM23" s="80"/>
      <c r="ABN23" s="79"/>
      <c r="ABO23" s="79"/>
      <c r="ABP23" s="79"/>
      <c r="ABQ23" s="79"/>
      <c r="ABR23" s="76"/>
      <c r="ABS23" s="76"/>
      <c r="ABT23" s="76"/>
      <c r="ABU23" s="77"/>
      <c r="ABV23" s="76"/>
      <c r="ABW23" s="79"/>
      <c r="ABX23" s="79"/>
      <c r="ABY23" s="79"/>
      <c r="ABZ23" s="80"/>
      <c r="ACA23" s="79"/>
      <c r="ACB23" s="79"/>
      <c r="ACC23" s="79"/>
      <c r="ACD23" s="79"/>
      <c r="ACE23" s="76"/>
      <c r="ACF23" s="76"/>
      <c r="ACG23" s="76"/>
      <c r="ACH23" s="77"/>
      <c r="ACI23" s="76"/>
      <c r="ACJ23" s="79"/>
      <c r="ACK23" s="79"/>
      <c r="ACL23" s="79"/>
      <c r="ACM23" s="80"/>
      <c r="ACN23" s="79"/>
      <c r="ACO23" s="79"/>
      <c r="ACP23" s="79"/>
      <c r="ACQ23" s="79"/>
      <c r="ACR23" s="76"/>
      <c r="ACS23" s="76"/>
      <c r="ACT23" s="76"/>
      <c r="ACU23" s="77"/>
      <c r="ACV23" s="76"/>
      <c r="ACW23" s="79"/>
      <c r="ACX23" s="79"/>
      <c r="ACY23" s="79"/>
      <c r="ACZ23" s="80"/>
      <c r="ADA23" s="79"/>
      <c r="ADB23" s="79"/>
      <c r="ADC23" s="79"/>
      <c r="ADD23" s="79"/>
      <c r="ADE23" s="76"/>
      <c r="ADF23" s="76"/>
      <c r="ADG23" s="76"/>
      <c r="ADH23" s="77"/>
      <c r="ADI23" s="76"/>
      <c r="ADJ23" s="79"/>
      <c r="ADK23" s="79"/>
      <c r="ADL23" s="79"/>
      <c r="ADM23" s="80"/>
      <c r="ADN23" s="79"/>
      <c r="ADO23" s="79"/>
      <c r="ADP23" s="79"/>
      <c r="ADQ23" s="79"/>
      <c r="ADR23" s="76"/>
      <c r="ADS23" s="76"/>
      <c r="ADT23" s="76"/>
      <c r="ADU23" s="77"/>
      <c r="ADV23" s="76"/>
      <c r="ADW23" s="79"/>
      <c r="ADX23" s="79"/>
      <c r="ADY23" s="79"/>
      <c r="ADZ23" s="80"/>
      <c r="AEA23" s="79"/>
      <c r="AEB23" s="79"/>
      <c r="AEC23" s="79"/>
      <c r="AED23" s="79"/>
      <c r="AEE23" s="76"/>
      <c r="AEF23" s="76"/>
      <c r="AEG23" s="76"/>
      <c r="AEH23" s="77"/>
      <c r="AEI23" s="76"/>
      <c r="AEJ23" s="79"/>
      <c r="AEK23" s="79"/>
      <c r="AEL23" s="79"/>
      <c r="AEM23" s="80"/>
      <c r="AEN23" s="79"/>
      <c r="AEO23" s="79"/>
      <c r="AEP23" s="79"/>
      <c r="AEQ23" s="79"/>
      <c r="AER23" s="76"/>
      <c r="AES23" s="76"/>
      <c r="AET23" s="76"/>
      <c r="AEU23" s="77"/>
      <c r="AEV23" s="76"/>
      <c r="AEW23" s="79"/>
      <c r="AEX23" s="79"/>
      <c r="AEY23" s="79"/>
      <c r="AEZ23" s="80"/>
      <c r="AFA23" s="79"/>
      <c r="AFB23" s="79"/>
      <c r="AFC23" s="79"/>
      <c r="AFD23" s="79"/>
      <c r="AFE23" s="76"/>
      <c r="AFF23" s="76"/>
      <c r="AFG23" s="76"/>
      <c r="AFH23" s="77"/>
      <c r="AFI23" s="76"/>
      <c r="AFJ23" s="79"/>
      <c r="AFK23" s="79"/>
      <c r="AFL23" s="79"/>
      <c r="AFM23" s="80"/>
      <c r="AFN23" s="79"/>
      <c r="AFO23" s="79"/>
      <c r="AFP23" s="79"/>
      <c r="AFQ23" s="79"/>
      <c r="AFR23" s="76"/>
      <c r="AFS23" s="76"/>
      <c r="AFT23" s="76"/>
      <c r="AFU23" s="77"/>
      <c r="AFV23" s="76"/>
      <c r="AFW23" s="79"/>
      <c r="AFX23" s="79"/>
      <c r="AFY23" s="79"/>
      <c r="AFZ23" s="80"/>
      <c r="AGA23" s="79"/>
      <c r="AGB23" s="79"/>
      <c r="AGC23" s="79"/>
      <c r="AGD23" s="79"/>
      <c r="AGE23" s="76"/>
      <c r="AGF23" s="76"/>
      <c r="AGG23" s="76"/>
      <c r="AGH23" s="77"/>
      <c r="AGI23" s="76"/>
      <c r="AGJ23" s="79"/>
      <c r="AGK23" s="79"/>
      <c r="AGL23" s="79"/>
      <c r="AGM23" s="80"/>
      <c r="AGN23" s="79"/>
      <c r="AGO23" s="79"/>
      <c r="AGP23" s="79"/>
      <c r="AGQ23" s="79"/>
      <c r="AGR23" s="76"/>
      <c r="AGS23" s="76"/>
      <c r="AGT23" s="76"/>
      <c r="AGU23" s="77"/>
      <c r="AGV23" s="76"/>
      <c r="AGW23" s="79"/>
      <c r="AGX23" s="79"/>
      <c r="AGY23" s="79"/>
      <c r="AGZ23" s="80"/>
      <c r="AHA23" s="79"/>
      <c r="AHB23" s="79"/>
      <c r="AHC23" s="79"/>
      <c r="AHD23" s="79"/>
      <c r="AHE23" s="76"/>
      <c r="AHF23" s="76"/>
      <c r="AHG23" s="76"/>
      <c r="AHH23" s="77"/>
      <c r="AHI23" s="76"/>
      <c r="AHJ23" s="79"/>
      <c r="AHK23" s="79"/>
      <c r="AHL23" s="79"/>
      <c r="AHM23" s="80"/>
      <c r="AHN23" s="79"/>
      <c r="AHO23" s="79"/>
      <c r="AHP23" s="79"/>
      <c r="AHQ23" s="79"/>
      <c r="AHR23" s="76"/>
      <c r="AHS23" s="76"/>
      <c r="AHT23" s="76"/>
      <c r="AHU23" s="77"/>
      <c r="AHV23" s="76"/>
      <c r="AHW23" s="79"/>
      <c r="AHX23" s="79"/>
      <c r="AHY23" s="79"/>
      <c r="AHZ23" s="80"/>
      <c r="AIA23" s="79"/>
      <c r="AIB23" s="79"/>
      <c r="AIC23" s="79"/>
      <c r="AID23" s="79"/>
      <c r="AIE23" s="76"/>
      <c r="AIF23" s="76"/>
      <c r="AIG23" s="76"/>
      <c r="AIH23" s="77"/>
      <c r="AII23" s="76"/>
      <c r="AIJ23" s="79"/>
      <c r="AIK23" s="79"/>
      <c r="AIL23" s="79"/>
      <c r="AIM23" s="80"/>
      <c r="AIN23" s="79"/>
      <c r="AIO23" s="79"/>
      <c r="AIP23" s="79"/>
      <c r="AIQ23" s="79"/>
      <c r="AIR23" s="76"/>
      <c r="AIS23" s="76"/>
      <c r="AIT23" s="76"/>
      <c r="AIU23" s="77"/>
      <c r="AIV23" s="76"/>
      <c r="AIW23" s="79"/>
      <c r="AIX23" s="79"/>
      <c r="AIY23" s="79"/>
      <c r="AIZ23" s="80"/>
      <c r="AJA23" s="79"/>
      <c r="AJB23" s="79"/>
      <c r="AJC23" s="79"/>
      <c r="AJD23" s="79"/>
      <c r="AJE23" s="76"/>
      <c r="AJF23" s="76"/>
      <c r="AJG23" s="76"/>
      <c r="AJH23" s="77"/>
      <c r="AJI23" s="76"/>
      <c r="AJJ23" s="79"/>
      <c r="AJK23" s="79"/>
      <c r="AJL23" s="79"/>
      <c r="AJM23" s="80"/>
      <c r="AJN23" s="79"/>
      <c r="AJO23" s="79"/>
      <c r="AJP23" s="79"/>
      <c r="AJQ23" s="79"/>
      <c r="AJR23" s="76"/>
      <c r="AJS23" s="76"/>
      <c r="AJT23" s="76"/>
      <c r="AJU23" s="77"/>
      <c r="AJV23" s="76"/>
      <c r="AJW23" s="79"/>
      <c r="AJX23" s="79"/>
      <c r="AJY23" s="79"/>
      <c r="AJZ23" s="80"/>
      <c r="AKA23" s="79"/>
      <c r="AKB23" s="79"/>
      <c r="AKC23" s="79"/>
      <c r="AKD23" s="79"/>
      <c r="AKE23" s="76"/>
      <c r="AKF23" s="76"/>
      <c r="AKG23" s="76"/>
      <c r="AKH23" s="77"/>
      <c r="AKI23" s="76"/>
      <c r="AKJ23" s="79"/>
      <c r="AKK23" s="79"/>
      <c r="AKL23" s="79"/>
      <c r="AKM23" s="80"/>
      <c r="AKN23" s="79"/>
      <c r="AKO23" s="79"/>
      <c r="AKP23" s="79"/>
      <c r="AKQ23" s="79"/>
      <c r="AKR23" s="76"/>
      <c r="AKS23" s="76"/>
      <c r="AKT23" s="76"/>
      <c r="AKU23" s="77"/>
      <c r="AKV23" s="76"/>
      <c r="AKW23" s="79"/>
      <c r="AKX23" s="79"/>
      <c r="AKY23" s="79"/>
      <c r="AKZ23" s="80"/>
      <c r="ALA23" s="79"/>
      <c r="ALB23" s="79"/>
      <c r="ALC23" s="79"/>
      <c r="ALD23" s="79"/>
      <c r="ALE23" s="76"/>
      <c r="ALF23" s="76"/>
      <c r="ALG23" s="76"/>
      <c r="ALH23" s="77"/>
      <c r="ALI23" s="76"/>
      <c r="ALJ23" s="79"/>
      <c r="ALK23" s="79"/>
      <c r="ALL23" s="79"/>
      <c r="ALM23" s="80"/>
      <c r="ALN23" s="79"/>
      <c r="ALO23" s="79"/>
      <c r="ALP23" s="79"/>
      <c r="ALQ23" s="79"/>
      <c r="ALR23" s="76"/>
      <c r="ALS23" s="76"/>
      <c r="ALT23" s="76"/>
      <c r="ALU23" s="77"/>
      <c r="ALV23" s="76"/>
      <c r="ALW23" s="79"/>
      <c r="ALX23" s="79"/>
      <c r="ALY23" s="79"/>
      <c r="ALZ23" s="80"/>
      <c r="AMA23" s="79"/>
      <c r="AMB23" s="79"/>
      <c r="AMC23" s="79"/>
      <c r="AMD23" s="79"/>
      <c r="AME23" s="76"/>
      <c r="AMF23" s="76"/>
      <c r="AMG23" s="76"/>
      <c r="AMH23" s="77"/>
      <c r="AMI23" s="76"/>
      <c r="AMJ23" s="79"/>
      <c r="AMK23" s="79"/>
      <c r="AML23" s="79"/>
      <c r="AMM23" s="80"/>
      <c r="AMN23" s="79"/>
      <c r="AMO23" s="79"/>
      <c r="AMP23" s="79"/>
      <c r="AMQ23" s="79"/>
      <c r="AMR23" s="76"/>
      <c r="AMS23" s="76"/>
      <c r="AMT23" s="76"/>
      <c r="AMU23" s="77"/>
      <c r="AMV23" s="76"/>
      <c r="AMW23" s="79"/>
      <c r="AMX23" s="79"/>
      <c r="AMY23" s="79"/>
      <c r="AMZ23" s="80"/>
      <c r="ANA23" s="79"/>
      <c r="ANB23" s="79"/>
      <c r="ANC23" s="79"/>
      <c r="AND23" s="79"/>
      <c r="ANE23" s="76"/>
      <c r="ANF23" s="76"/>
      <c r="ANG23" s="76"/>
      <c r="ANH23" s="77"/>
      <c r="ANI23" s="76"/>
      <c r="ANJ23" s="79"/>
      <c r="ANK23" s="79"/>
      <c r="ANL23" s="79"/>
      <c r="ANM23" s="80"/>
      <c r="ANN23" s="79"/>
      <c r="ANO23" s="79"/>
      <c r="ANP23" s="79"/>
      <c r="ANQ23" s="79"/>
      <c r="ANR23" s="76"/>
      <c r="ANS23" s="76"/>
      <c r="ANT23" s="76"/>
      <c r="ANU23" s="77"/>
      <c r="ANV23" s="76"/>
      <c r="ANW23" s="79"/>
      <c r="ANX23" s="79"/>
      <c r="ANY23" s="79"/>
      <c r="ANZ23" s="80"/>
      <c r="AOA23" s="79"/>
      <c r="AOB23" s="79"/>
      <c r="AOC23" s="79"/>
      <c r="AOD23" s="79"/>
      <c r="AOE23" s="76"/>
      <c r="AOF23" s="76"/>
      <c r="AOG23" s="76"/>
      <c r="AOH23" s="77"/>
      <c r="AOI23" s="76"/>
      <c r="AOJ23" s="79"/>
      <c r="AOK23" s="79"/>
      <c r="AOL23" s="79"/>
      <c r="AOM23" s="80"/>
      <c r="AON23" s="79"/>
      <c r="AOO23" s="79"/>
      <c r="AOP23" s="79"/>
      <c r="AOQ23" s="79"/>
      <c r="AOR23" s="76"/>
      <c r="AOS23" s="76"/>
      <c r="AOT23" s="76"/>
      <c r="AOU23" s="77"/>
      <c r="AOV23" s="76"/>
      <c r="AOW23" s="79"/>
      <c r="AOX23" s="79"/>
      <c r="AOY23" s="79"/>
      <c r="AOZ23" s="80"/>
      <c r="APA23" s="79"/>
      <c r="APB23" s="79"/>
      <c r="APC23" s="79"/>
      <c r="APD23" s="79"/>
      <c r="APE23" s="76"/>
      <c r="APF23" s="76"/>
      <c r="APG23" s="76"/>
      <c r="APH23" s="77"/>
      <c r="API23" s="76"/>
      <c r="APJ23" s="79"/>
      <c r="APK23" s="79"/>
      <c r="APL23" s="79"/>
      <c r="APM23" s="80"/>
      <c r="APN23" s="79"/>
      <c r="APO23" s="79"/>
      <c r="APP23" s="79"/>
      <c r="APQ23" s="79"/>
      <c r="APR23" s="76"/>
      <c r="APS23" s="76"/>
      <c r="APT23" s="76"/>
      <c r="APU23" s="77"/>
      <c r="APV23" s="76"/>
      <c r="APW23" s="79"/>
      <c r="APX23" s="79"/>
      <c r="APY23" s="79"/>
      <c r="APZ23" s="80"/>
      <c r="AQA23" s="79"/>
      <c r="AQB23" s="79"/>
      <c r="AQC23" s="79"/>
      <c r="AQD23" s="79"/>
      <c r="AQE23" s="76"/>
      <c r="AQF23" s="76"/>
      <c r="AQG23" s="76"/>
      <c r="AQH23" s="77"/>
      <c r="AQI23" s="76"/>
      <c r="AQJ23" s="79"/>
      <c r="AQK23" s="79"/>
      <c r="AQL23" s="79"/>
      <c r="AQM23" s="80"/>
      <c r="AQN23" s="79"/>
      <c r="AQO23" s="79"/>
      <c r="AQP23" s="79"/>
      <c r="AQQ23" s="79"/>
      <c r="AQR23" s="76"/>
      <c r="AQS23" s="76"/>
      <c r="AQT23" s="76"/>
      <c r="AQU23" s="77"/>
      <c r="AQV23" s="76"/>
      <c r="AQW23" s="79"/>
      <c r="AQX23" s="79"/>
      <c r="AQY23" s="79"/>
      <c r="AQZ23" s="80"/>
      <c r="ARA23" s="79"/>
      <c r="ARB23" s="79"/>
      <c r="ARC23" s="79"/>
      <c r="ARD23" s="79"/>
      <c r="ARE23" s="76"/>
      <c r="ARF23" s="76"/>
      <c r="ARG23" s="76"/>
      <c r="ARH23" s="77"/>
      <c r="ARI23" s="76"/>
      <c r="ARJ23" s="79"/>
      <c r="ARK23" s="79"/>
      <c r="ARL23" s="79"/>
      <c r="ARM23" s="80"/>
      <c r="ARN23" s="79"/>
      <c r="ARO23" s="79"/>
      <c r="ARP23" s="79"/>
      <c r="ARQ23" s="79"/>
      <c r="ARR23" s="76"/>
      <c r="ARS23" s="76"/>
      <c r="ART23" s="76"/>
      <c r="ARU23" s="77"/>
      <c r="ARV23" s="76"/>
      <c r="ARW23" s="79"/>
      <c r="ARX23" s="79"/>
      <c r="ARY23" s="79"/>
      <c r="ARZ23" s="80"/>
      <c r="ASA23" s="79"/>
      <c r="ASB23" s="79"/>
      <c r="ASC23" s="79"/>
      <c r="ASD23" s="79"/>
      <c r="ASE23" s="76"/>
      <c r="ASF23" s="76"/>
      <c r="ASG23" s="76"/>
      <c r="ASH23" s="77"/>
      <c r="ASI23" s="76"/>
      <c r="ASJ23" s="79"/>
      <c r="ASK23" s="79"/>
      <c r="ASL23" s="79"/>
      <c r="ASM23" s="80"/>
      <c r="ASN23" s="79"/>
      <c r="ASO23" s="79"/>
      <c r="ASP23" s="79"/>
      <c r="ASQ23" s="79"/>
      <c r="ASR23" s="76"/>
      <c r="ASS23" s="76"/>
      <c r="AST23" s="76"/>
      <c r="ASU23" s="77"/>
      <c r="ASV23" s="76"/>
      <c r="ASW23" s="79"/>
      <c r="ASX23" s="79"/>
      <c r="ASY23" s="79"/>
      <c r="ASZ23" s="80"/>
      <c r="ATA23" s="79"/>
      <c r="ATB23" s="79"/>
      <c r="ATC23" s="79"/>
      <c r="ATD23" s="79"/>
      <c r="ATE23" s="76"/>
      <c r="ATF23" s="76"/>
      <c r="ATG23" s="76"/>
      <c r="ATH23" s="77"/>
      <c r="ATI23" s="76"/>
      <c r="ATJ23" s="79"/>
      <c r="ATK23" s="79"/>
      <c r="ATL23" s="79"/>
      <c r="ATM23" s="80"/>
      <c r="ATN23" s="79"/>
      <c r="ATO23" s="79"/>
      <c r="ATP23" s="79"/>
      <c r="ATQ23" s="79"/>
      <c r="ATR23" s="76"/>
      <c r="ATS23" s="76"/>
      <c r="ATT23" s="76"/>
      <c r="ATU23" s="77"/>
      <c r="ATV23" s="76"/>
      <c r="ATW23" s="79"/>
      <c r="ATX23" s="79"/>
      <c r="ATY23" s="79"/>
      <c r="ATZ23" s="80"/>
      <c r="AUA23" s="79"/>
      <c r="AUB23" s="79"/>
      <c r="AUC23" s="79"/>
      <c r="AUD23" s="79"/>
      <c r="AUE23" s="76"/>
      <c r="AUF23" s="76"/>
      <c r="AUG23" s="76"/>
      <c r="AUH23" s="77"/>
      <c r="AUI23" s="76"/>
      <c r="AUJ23" s="79"/>
      <c r="AUK23" s="79"/>
      <c r="AUL23" s="79"/>
      <c r="AUM23" s="80"/>
      <c r="AUN23" s="79"/>
      <c r="AUO23" s="79"/>
      <c r="AUP23" s="79"/>
      <c r="AUQ23" s="79"/>
      <c r="AUR23" s="76"/>
      <c r="AUS23" s="76"/>
      <c r="AUT23" s="76"/>
      <c r="AUU23" s="77"/>
      <c r="AUV23" s="76"/>
      <c r="AUW23" s="79"/>
      <c r="AUX23" s="79"/>
      <c r="AUY23" s="79"/>
      <c r="AUZ23" s="80"/>
      <c r="AVA23" s="79"/>
      <c r="AVB23" s="79"/>
      <c r="AVC23" s="79"/>
      <c r="AVD23" s="79"/>
      <c r="AVE23" s="76"/>
      <c r="AVF23" s="76"/>
      <c r="AVG23" s="76"/>
      <c r="AVH23" s="77"/>
      <c r="AVI23" s="76"/>
      <c r="AVJ23" s="79"/>
      <c r="AVK23" s="79"/>
      <c r="AVL23" s="79"/>
      <c r="AVM23" s="80"/>
      <c r="AVN23" s="79"/>
      <c r="AVO23" s="79"/>
      <c r="AVP23" s="79"/>
      <c r="AVQ23" s="79"/>
      <c r="AVR23" s="76"/>
      <c r="AVS23" s="76"/>
      <c r="AVT23" s="76"/>
      <c r="AVU23" s="77"/>
      <c r="AVV23" s="76"/>
      <c r="AVW23" s="79"/>
      <c r="AVX23" s="79"/>
      <c r="AVY23" s="79"/>
      <c r="AVZ23" s="80"/>
      <c r="AWA23" s="79"/>
      <c r="AWB23" s="79"/>
      <c r="AWC23" s="79"/>
      <c r="AWD23" s="79"/>
      <c r="AWE23" s="76"/>
      <c r="AWF23" s="76"/>
      <c r="AWG23" s="76"/>
      <c r="AWH23" s="77"/>
      <c r="AWI23" s="76"/>
      <c r="AWJ23" s="79"/>
      <c r="AWK23" s="79"/>
      <c r="AWL23" s="79"/>
      <c r="AWM23" s="80"/>
      <c r="AWN23" s="79"/>
      <c r="AWO23" s="79"/>
      <c r="AWP23" s="79"/>
      <c r="AWQ23" s="79"/>
      <c r="AWR23" s="76"/>
      <c r="AWS23" s="76"/>
      <c r="AWT23" s="76"/>
      <c r="AWU23" s="77"/>
      <c r="AWV23" s="76"/>
      <c r="AWW23" s="79"/>
      <c r="AWX23" s="79"/>
      <c r="AWY23" s="79"/>
      <c r="AWZ23" s="80"/>
      <c r="AXA23" s="79"/>
      <c r="AXB23" s="79"/>
      <c r="AXC23" s="79"/>
      <c r="AXD23" s="79"/>
      <c r="AXE23" s="76"/>
      <c r="AXF23" s="76"/>
      <c r="AXG23" s="76"/>
      <c r="AXH23" s="77"/>
      <c r="AXI23" s="76"/>
      <c r="AXJ23" s="79"/>
      <c r="AXK23" s="79"/>
      <c r="AXL23" s="79"/>
      <c r="AXM23" s="80"/>
      <c r="AXN23" s="79"/>
      <c r="AXO23" s="79"/>
      <c r="AXP23" s="79"/>
      <c r="AXQ23" s="79"/>
      <c r="AXR23" s="76"/>
      <c r="AXS23" s="76"/>
      <c r="AXT23" s="76"/>
      <c r="AXU23" s="77"/>
      <c r="AXV23" s="76"/>
      <c r="AXW23" s="79"/>
      <c r="AXX23" s="79"/>
      <c r="AXY23" s="79"/>
      <c r="AXZ23" s="80"/>
      <c r="AYA23" s="79"/>
      <c r="AYB23" s="79"/>
      <c r="AYC23" s="79"/>
      <c r="AYD23" s="79"/>
      <c r="AYE23" s="76"/>
      <c r="AYF23" s="76"/>
      <c r="AYG23" s="76"/>
      <c r="AYH23" s="77"/>
      <c r="AYI23" s="76"/>
      <c r="AYJ23" s="79"/>
      <c r="AYK23" s="79"/>
      <c r="AYL23" s="79"/>
      <c r="AYM23" s="80"/>
      <c r="AYN23" s="79"/>
      <c r="AYO23" s="79"/>
      <c r="AYP23" s="79"/>
      <c r="AYQ23" s="79"/>
      <c r="AYR23" s="76"/>
      <c r="AYS23" s="76"/>
      <c r="AYT23" s="76"/>
      <c r="AYU23" s="77"/>
      <c r="AYV23" s="76"/>
      <c r="AYW23" s="79"/>
      <c r="AYX23" s="79"/>
      <c r="AYY23" s="79"/>
      <c r="AYZ23" s="80"/>
      <c r="AZA23" s="79"/>
      <c r="AZB23" s="79"/>
      <c r="AZC23" s="79"/>
      <c r="AZD23" s="79"/>
      <c r="AZE23" s="76"/>
      <c r="AZF23" s="76"/>
      <c r="AZG23" s="76"/>
      <c r="AZH23" s="77"/>
      <c r="AZI23" s="76"/>
      <c r="AZJ23" s="79"/>
      <c r="AZK23" s="79"/>
      <c r="AZL23" s="79"/>
      <c r="AZM23" s="80"/>
      <c r="AZN23" s="79"/>
      <c r="AZO23" s="79"/>
      <c r="AZP23" s="79"/>
      <c r="AZQ23" s="79"/>
      <c r="AZR23" s="76"/>
      <c r="AZS23" s="76"/>
      <c r="AZT23" s="76"/>
      <c r="AZU23" s="77"/>
      <c r="AZV23" s="76"/>
      <c r="AZW23" s="79"/>
      <c r="AZX23" s="79"/>
      <c r="AZY23" s="79"/>
      <c r="AZZ23" s="80"/>
      <c r="BAA23" s="79"/>
      <c r="BAB23" s="79"/>
      <c r="BAC23" s="79"/>
      <c r="BAD23" s="79"/>
      <c r="BAE23" s="76"/>
      <c r="BAF23" s="76"/>
      <c r="BAG23" s="76"/>
      <c r="BAH23" s="77"/>
      <c r="BAI23" s="76"/>
      <c r="BAJ23" s="79"/>
      <c r="BAK23" s="79"/>
      <c r="BAL23" s="79"/>
      <c r="BAM23" s="80"/>
      <c r="BAN23" s="79"/>
      <c r="BAO23" s="79"/>
      <c r="BAP23" s="79"/>
      <c r="BAQ23" s="79"/>
      <c r="BAR23" s="76"/>
      <c r="BAS23" s="76"/>
      <c r="BAT23" s="76"/>
      <c r="BAU23" s="77"/>
      <c r="BAV23" s="76"/>
      <c r="BAW23" s="79"/>
      <c r="BAX23" s="79"/>
      <c r="BAY23" s="79"/>
      <c r="BAZ23" s="80"/>
      <c r="BBA23" s="79"/>
      <c r="BBB23" s="79"/>
      <c r="BBC23" s="79"/>
      <c r="BBD23" s="79"/>
      <c r="BBE23" s="76"/>
      <c r="BBF23" s="76"/>
      <c r="BBG23" s="76"/>
      <c r="BBH23" s="77"/>
      <c r="BBI23" s="76"/>
      <c r="BBJ23" s="79"/>
      <c r="BBK23" s="79"/>
      <c r="BBL23" s="79"/>
      <c r="BBM23" s="80"/>
      <c r="BBN23" s="79"/>
      <c r="BBO23" s="79"/>
      <c r="BBP23" s="79"/>
      <c r="BBQ23" s="79"/>
      <c r="BBR23" s="76"/>
      <c r="BBS23" s="76"/>
      <c r="BBT23" s="76"/>
      <c r="BBU23" s="77"/>
      <c r="BBV23" s="76"/>
      <c r="BBW23" s="79"/>
      <c r="BBX23" s="79"/>
      <c r="BBY23" s="79"/>
      <c r="BBZ23" s="80"/>
      <c r="BCA23" s="79"/>
      <c r="BCB23" s="79"/>
      <c r="BCC23" s="79"/>
      <c r="BCD23" s="79"/>
      <c r="BCE23" s="76"/>
      <c r="BCF23" s="76"/>
      <c r="BCG23" s="76"/>
      <c r="BCH23" s="77"/>
      <c r="BCI23" s="76"/>
      <c r="BCJ23" s="79"/>
      <c r="BCK23" s="79"/>
      <c r="BCL23" s="79"/>
      <c r="BCM23" s="80"/>
      <c r="BCN23" s="79"/>
      <c r="BCO23" s="79"/>
      <c r="BCP23" s="79"/>
      <c r="BCQ23" s="79"/>
      <c r="BCR23" s="76"/>
      <c r="BCS23" s="76"/>
      <c r="BCT23" s="76"/>
      <c r="BCU23" s="77"/>
      <c r="BCV23" s="76"/>
      <c r="BCW23" s="79"/>
      <c r="BCX23" s="79"/>
      <c r="BCY23" s="79"/>
      <c r="BCZ23" s="80"/>
      <c r="BDA23" s="79"/>
      <c r="BDB23" s="79"/>
      <c r="BDC23" s="79"/>
      <c r="BDD23" s="79"/>
      <c r="BDE23" s="76"/>
      <c r="BDF23" s="76"/>
      <c r="BDG23" s="76"/>
      <c r="BDH23" s="77"/>
      <c r="BDI23" s="76"/>
      <c r="BDJ23" s="79"/>
      <c r="BDK23" s="79"/>
      <c r="BDL23" s="79"/>
      <c r="BDM23" s="80"/>
      <c r="BDN23" s="79"/>
      <c r="BDO23" s="79"/>
      <c r="BDP23" s="79"/>
      <c r="BDQ23" s="79"/>
      <c r="BDR23" s="76"/>
      <c r="BDS23" s="76"/>
      <c r="BDT23" s="76"/>
      <c r="BDU23" s="77"/>
      <c r="BDV23" s="76"/>
      <c r="BDW23" s="79"/>
      <c r="BDX23" s="79"/>
      <c r="BDY23" s="79"/>
      <c r="BDZ23" s="80"/>
      <c r="BEA23" s="79"/>
      <c r="BEB23" s="79"/>
      <c r="BEC23" s="79"/>
      <c r="BED23" s="79"/>
      <c r="BEE23" s="76"/>
      <c r="BEF23" s="76"/>
      <c r="BEG23" s="76"/>
      <c r="BEH23" s="77"/>
      <c r="BEI23" s="76"/>
      <c r="BEJ23" s="79"/>
      <c r="BEK23" s="79"/>
      <c r="BEL23" s="79"/>
      <c r="BEM23" s="80"/>
      <c r="BEN23" s="79"/>
      <c r="BEO23" s="79"/>
      <c r="BEP23" s="79"/>
      <c r="BEQ23" s="79"/>
      <c r="BER23" s="76"/>
      <c r="BES23" s="76"/>
      <c r="BET23" s="76"/>
      <c r="BEU23" s="77"/>
      <c r="BEV23" s="76"/>
      <c r="BEW23" s="79"/>
      <c r="BEX23" s="79"/>
      <c r="BEY23" s="79"/>
      <c r="BEZ23" s="80"/>
      <c r="BFA23" s="79"/>
      <c r="BFB23" s="79"/>
      <c r="BFC23" s="79"/>
      <c r="BFD23" s="79"/>
      <c r="BFE23" s="76"/>
      <c r="BFF23" s="76"/>
      <c r="BFG23" s="76"/>
      <c r="BFH23" s="77"/>
      <c r="BFI23" s="76"/>
      <c r="BFJ23" s="79"/>
      <c r="BFK23" s="79"/>
      <c r="BFL23" s="79"/>
      <c r="BFM23" s="80"/>
      <c r="BFN23" s="79"/>
      <c r="BFO23" s="79"/>
      <c r="BFP23" s="79"/>
      <c r="BFQ23" s="79"/>
      <c r="BFR23" s="76"/>
      <c r="BFS23" s="76"/>
      <c r="BFT23" s="76"/>
      <c r="BFU23" s="77"/>
      <c r="BFV23" s="76"/>
      <c r="BFW23" s="79"/>
      <c r="BFX23" s="79"/>
      <c r="BFY23" s="79"/>
      <c r="BFZ23" s="80"/>
      <c r="BGA23" s="79"/>
      <c r="BGB23" s="79"/>
      <c r="BGC23" s="79"/>
      <c r="BGD23" s="79"/>
      <c r="BGE23" s="76"/>
      <c r="BGF23" s="76"/>
      <c r="BGG23" s="76"/>
      <c r="BGH23" s="77"/>
      <c r="BGI23" s="76"/>
      <c r="BGJ23" s="79"/>
      <c r="BGK23" s="79"/>
      <c r="BGL23" s="79"/>
      <c r="BGM23" s="80"/>
      <c r="BGN23" s="79"/>
      <c r="BGO23" s="79"/>
      <c r="BGP23" s="79"/>
      <c r="BGQ23" s="79"/>
      <c r="BGR23" s="76"/>
      <c r="BGS23" s="76"/>
      <c r="BGT23" s="76"/>
      <c r="BGU23" s="77"/>
      <c r="BGV23" s="76"/>
      <c r="BGW23" s="79"/>
      <c r="BGX23" s="79"/>
      <c r="BGY23" s="79"/>
      <c r="BGZ23" s="80"/>
      <c r="BHA23" s="79"/>
      <c r="BHB23" s="79"/>
      <c r="BHC23" s="79"/>
      <c r="BHD23" s="79"/>
      <c r="BHE23" s="76"/>
      <c r="BHF23" s="76"/>
      <c r="BHG23" s="76"/>
      <c r="BHH23" s="77"/>
      <c r="BHI23" s="76"/>
      <c r="BHJ23" s="79"/>
      <c r="BHK23" s="79"/>
      <c r="BHL23" s="79"/>
      <c r="BHM23" s="80"/>
      <c r="BHN23" s="79"/>
      <c r="BHO23" s="79"/>
      <c r="BHP23" s="79"/>
      <c r="BHQ23" s="79"/>
      <c r="BHR23" s="76"/>
      <c r="BHS23" s="76"/>
      <c r="BHT23" s="76"/>
      <c r="BHU23" s="77"/>
      <c r="BHV23" s="76"/>
      <c r="BHW23" s="79"/>
      <c r="BHX23" s="79"/>
      <c r="BHY23" s="79"/>
      <c r="BHZ23" s="80"/>
      <c r="BIA23" s="79"/>
      <c r="BIB23" s="79"/>
      <c r="BIC23" s="79"/>
      <c r="BID23" s="79"/>
      <c r="BIE23" s="76"/>
      <c r="BIF23" s="76"/>
      <c r="BIG23" s="76"/>
      <c r="BIH23" s="77"/>
      <c r="BII23" s="76"/>
      <c r="BIJ23" s="79"/>
      <c r="BIK23" s="79"/>
      <c r="BIL23" s="79"/>
      <c r="BIM23" s="80"/>
      <c r="BIN23" s="79"/>
      <c r="BIO23" s="79"/>
      <c r="BIP23" s="79"/>
      <c r="BIQ23" s="79"/>
      <c r="BIR23" s="76"/>
      <c r="BIS23" s="76"/>
      <c r="BIT23" s="76"/>
      <c r="BIU23" s="77"/>
      <c r="BIV23" s="76"/>
      <c r="BIW23" s="79"/>
      <c r="BIX23" s="79"/>
      <c r="BIY23" s="79"/>
      <c r="BIZ23" s="80"/>
      <c r="BJA23" s="79"/>
      <c r="BJB23" s="79"/>
      <c r="BJC23" s="79"/>
      <c r="BJD23" s="79"/>
      <c r="BJE23" s="76"/>
      <c r="BJF23" s="76"/>
      <c r="BJG23" s="76"/>
      <c r="BJH23" s="77"/>
      <c r="BJI23" s="76"/>
      <c r="BJJ23" s="79"/>
      <c r="BJK23" s="79"/>
      <c r="BJL23" s="79"/>
      <c r="BJM23" s="80"/>
      <c r="BJN23" s="79"/>
      <c r="BJO23" s="79"/>
      <c r="BJP23" s="79"/>
      <c r="BJQ23" s="79"/>
      <c r="BJR23" s="76"/>
      <c r="BJS23" s="76"/>
      <c r="BJT23" s="76"/>
      <c r="BJU23" s="77"/>
      <c r="BJV23" s="76"/>
      <c r="BJW23" s="79"/>
      <c r="BJX23" s="79"/>
      <c r="BJY23" s="79"/>
      <c r="BJZ23" s="80"/>
      <c r="BKA23" s="79"/>
      <c r="BKB23" s="79"/>
      <c r="BKC23" s="79"/>
      <c r="BKD23" s="79"/>
      <c r="BKE23" s="76"/>
      <c r="BKF23" s="76"/>
      <c r="BKG23" s="76"/>
      <c r="BKH23" s="77"/>
      <c r="BKI23" s="76"/>
      <c r="BKJ23" s="79"/>
      <c r="BKK23" s="79"/>
      <c r="BKL23" s="79"/>
      <c r="BKM23" s="80"/>
      <c r="BKN23" s="79"/>
      <c r="BKO23" s="79"/>
      <c r="BKP23" s="79"/>
      <c r="BKQ23" s="79"/>
      <c r="BKR23" s="76"/>
      <c r="BKS23" s="76"/>
      <c r="BKT23" s="76"/>
      <c r="BKU23" s="77"/>
      <c r="BKV23" s="76"/>
      <c r="BKW23" s="79"/>
      <c r="BKX23" s="79"/>
      <c r="BKY23" s="79"/>
      <c r="BKZ23" s="80"/>
      <c r="BLA23" s="79"/>
      <c r="BLB23" s="79"/>
      <c r="BLC23" s="79"/>
      <c r="BLD23" s="79"/>
      <c r="BLE23" s="76"/>
      <c r="BLF23" s="76"/>
      <c r="BLG23" s="76"/>
      <c r="BLH23" s="77"/>
      <c r="BLI23" s="76"/>
      <c r="BLJ23" s="79"/>
      <c r="BLK23" s="79"/>
      <c r="BLL23" s="79"/>
      <c r="BLM23" s="80"/>
      <c r="BLN23" s="79"/>
      <c r="BLO23" s="79"/>
      <c r="BLP23" s="79"/>
      <c r="BLQ23" s="79"/>
      <c r="BLR23" s="76"/>
      <c r="BLS23" s="76"/>
      <c r="BLT23" s="76"/>
      <c r="BLU23" s="77"/>
      <c r="BLV23" s="76"/>
      <c r="BLW23" s="79"/>
      <c r="BLX23" s="79"/>
      <c r="BLY23" s="79"/>
      <c r="BLZ23" s="80"/>
      <c r="BMA23" s="79"/>
      <c r="BMB23" s="79"/>
      <c r="BMC23" s="79"/>
      <c r="BMD23" s="79"/>
      <c r="BME23" s="76"/>
      <c r="BMF23" s="76"/>
      <c r="BMG23" s="76"/>
      <c r="BMH23" s="77"/>
      <c r="BMI23" s="76"/>
      <c r="BMJ23" s="79"/>
      <c r="BMK23" s="79"/>
      <c r="BML23" s="79"/>
      <c r="BMM23" s="80"/>
      <c r="BMN23" s="79"/>
      <c r="BMO23" s="79"/>
      <c r="BMP23" s="79"/>
      <c r="BMQ23" s="79"/>
      <c r="BMR23" s="76"/>
      <c r="BMS23" s="76"/>
      <c r="BMT23" s="76"/>
      <c r="BMU23" s="77"/>
      <c r="BMV23" s="76"/>
      <c r="BMW23" s="79"/>
      <c r="BMX23" s="79"/>
      <c r="BMY23" s="79"/>
      <c r="BMZ23" s="80"/>
      <c r="BNA23" s="79"/>
      <c r="BNB23" s="79"/>
      <c r="BNC23" s="79"/>
      <c r="BND23" s="79"/>
      <c r="BNE23" s="76"/>
      <c r="BNF23" s="76"/>
      <c r="BNG23" s="76"/>
      <c r="BNH23" s="77"/>
      <c r="BNI23" s="76"/>
      <c r="BNJ23" s="79"/>
      <c r="BNK23" s="79"/>
      <c r="BNL23" s="79"/>
      <c r="BNM23" s="80"/>
      <c r="BNN23" s="79"/>
      <c r="BNO23" s="79"/>
      <c r="BNP23" s="79"/>
      <c r="BNQ23" s="79"/>
      <c r="BNR23" s="76"/>
      <c r="BNS23" s="76"/>
      <c r="BNT23" s="76"/>
      <c r="BNU23" s="77"/>
      <c r="BNV23" s="76"/>
      <c r="BNW23" s="79"/>
      <c r="BNX23" s="79"/>
      <c r="BNY23" s="79"/>
      <c r="BNZ23" s="80"/>
      <c r="BOA23" s="79"/>
      <c r="BOB23" s="79"/>
      <c r="BOC23" s="79"/>
      <c r="BOD23" s="79"/>
      <c r="BOE23" s="76"/>
      <c r="BOF23" s="76"/>
      <c r="BOG23" s="76"/>
      <c r="BOH23" s="77"/>
      <c r="BOI23" s="76"/>
      <c r="BOJ23" s="79"/>
      <c r="BOK23" s="79"/>
      <c r="BOL23" s="79"/>
      <c r="BOM23" s="80"/>
      <c r="BON23" s="79"/>
      <c r="BOO23" s="79"/>
      <c r="BOP23" s="79"/>
      <c r="BOQ23" s="79"/>
      <c r="BOR23" s="76"/>
      <c r="BOS23" s="76"/>
      <c r="BOT23" s="76"/>
      <c r="BOU23" s="77"/>
      <c r="BOV23" s="76"/>
      <c r="BOW23" s="79"/>
      <c r="BOX23" s="79"/>
      <c r="BOY23" s="79"/>
      <c r="BOZ23" s="80"/>
      <c r="BPA23" s="79"/>
      <c r="BPB23" s="79"/>
      <c r="BPC23" s="79"/>
      <c r="BPD23" s="79"/>
      <c r="BPE23" s="76"/>
      <c r="BPF23" s="76"/>
      <c r="BPG23" s="76"/>
      <c r="BPH23" s="77"/>
      <c r="BPI23" s="76"/>
      <c r="BPJ23" s="79"/>
      <c r="BPK23" s="79"/>
      <c r="BPL23" s="79"/>
      <c r="BPM23" s="80"/>
      <c r="BPN23" s="79"/>
      <c r="BPO23" s="79"/>
      <c r="BPP23" s="79"/>
      <c r="BPQ23" s="79"/>
      <c r="BPR23" s="76"/>
      <c r="BPS23" s="76"/>
      <c r="BPT23" s="76"/>
      <c r="BPU23" s="77"/>
      <c r="BPV23" s="76"/>
      <c r="BPW23" s="79"/>
      <c r="BPX23" s="79"/>
      <c r="BPY23" s="79"/>
      <c r="BPZ23" s="80"/>
      <c r="BQA23" s="79"/>
      <c r="BQB23" s="79"/>
      <c r="BQC23" s="79"/>
      <c r="BQD23" s="79"/>
      <c r="BQE23" s="76"/>
      <c r="BQF23" s="76"/>
      <c r="BQG23" s="76"/>
      <c r="BQH23" s="77"/>
      <c r="BQI23" s="76"/>
      <c r="BQJ23" s="79"/>
      <c r="BQK23" s="79"/>
      <c r="BQL23" s="79"/>
      <c r="BQM23" s="80"/>
      <c r="BQN23" s="79"/>
      <c r="BQO23" s="79"/>
      <c r="BQP23" s="79"/>
      <c r="BQQ23" s="79"/>
      <c r="BQR23" s="76"/>
      <c r="BQS23" s="76"/>
      <c r="BQT23" s="76"/>
      <c r="BQU23" s="77"/>
      <c r="BQV23" s="76"/>
      <c r="BQW23" s="79"/>
      <c r="BQX23" s="79"/>
      <c r="BQY23" s="79"/>
      <c r="BQZ23" s="80"/>
      <c r="BRA23" s="79"/>
      <c r="BRB23" s="79"/>
      <c r="BRC23" s="79"/>
      <c r="BRD23" s="79"/>
      <c r="BRE23" s="76"/>
      <c r="BRF23" s="76"/>
      <c r="BRG23" s="76"/>
      <c r="BRH23" s="77"/>
      <c r="BRI23" s="76"/>
      <c r="BRJ23" s="79"/>
      <c r="BRK23" s="79"/>
      <c r="BRL23" s="79"/>
      <c r="BRM23" s="80"/>
      <c r="BRN23" s="79"/>
      <c r="BRO23" s="79"/>
      <c r="BRP23" s="79"/>
      <c r="BRQ23" s="79"/>
      <c r="BRR23" s="76"/>
      <c r="BRS23" s="76"/>
      <c r="BRT23" s="76"/>
      <c r="BRU23" s="77"/>
      <c r="BRV23" s="76"/>
      <c r="BRW23" s="79"/>
      <c r="BRX23" s="79"/>
      <c r="BRY23" s="79"/>
      <c r="BRZ23" s="80"/>
      <c r="BSA23" s="79"/>
      <c r="BSB23" s="79"/>
      <c r="BSC23" s="79"/>
      <c r="BSD23" s="79"/>
      <c r="BSE23" s="76"/>
      <c r="BSF23" s="76"/>
      <c r="BSG23" s="76"/>
      <c r="BSH23" s="77"/>
      <c r="BSI23" s="76"/>
      <c r="BSJ23" s="79"/>
      <c r="BSK23" s="79"/>
      <c r="BSL23" s="79"/>
      <c r="BSM23" s="80"/>
      <c r="BSN23" s="79"/>
      <c r="BSO23" s="79"/>
      <c r="BSP23" s="79"/>
      <c r="BSQ23" s="79"/>
      <c r="BSR23" s="76"/>
      <c r="BSS23" s="76"/>
      <c r="BST23" s="76"/>
      <c r="BSU23" s="77"/>
      <c r="BSV23" s="76"/>
      <c r="BSW23" s="79"/>
      <c r="BSX23" s="79"/>
      <c r="BSY23" s="79"/>
      <c r="BSZ23" s="80"/>
      <c r="BTA23" s="79"/>
      <c r="BTB23" s="79"/>
      <c r="BTC23" s="79"/>
      <c r="BTD23" s="79"/>
      <c r="BTE23" s="76"/>
      <c r="BTF23" s="76"/>
      <c r="BTG23" s="76"/>
      <c r="BTH23" s="77"/>
      <c r="BTI23" s="76"/>
      <c r="BTJ23" s="79"/>
      <c r="BTK23" s="79"/>
      <c r="BTL23" s="79"/>
      <c r="BTM23" s="80"/>
      <c r="BTN23" s="79"/>
      <c r="BTO23" s="79"/>
      <c r="BTP23" s="79"/>
      <c r="BTQ23" s="79"/>
      <c r="BTR23" s="76"/>
      <c r="BTS23" s="76"/>
      <c r="BTT23" s="76"/>
      <c r="BTU23" s="77"/>
      <c r="BTV23" s="76"/>
      <c r="BTW23" s="79"/>
      <c r="BTX23" s="79"/>
      <c r="BTY23" s="79"/>
      <c r="BTZ23" s="80"/>
      <c r="BUA23" s="79"/>
      <c r="BUB23" s="79"/>
      <c r="BUC23" s="79"/>
      <c r="BUD23" s="79"/>
      <c r="BUE23" s="76"/>
      <c r="BUF23" s="76"/>
      <c r="BUG23" s="76"/>
      <c r="BUH23" s="77"/>
      <c r="BUI23" s="76"/>
      <c r="BUJ23" s="79"/>
      <c r="BUK23" s="79"/>
      <c r="BUL23" s="79"/>
      <c r="BUM23" s="80"/>
      <c r="BUN23" s="79"/>
      <c r="BUO23" s="79"/>
      <c r="BUP23" s="79"/>
      <c r="BUQ23" s="79"/>
      <c r="BUR23" s="76"/>
      <c r="BUS23" s="76"/>
      <c r="BUT23" s="76"/>
      <c r="BUU23" s="77"/>
      <c r="BUV23" s="76"/>
      <c r="BUW23" s="79"/>
      <c r="BUX23" s="79"/>
      <c r="BUY23" s="79"/>
      <c r="BUZ23" s="80"/>
      <c r="BVA23" s="79"/>
      <c r="BVB23" s="79"/>
      <c r="BVC23" s="79"/>
      <c r="BVD23" s="79"/>
      <c r="BVE23" s="76"/>
      <c r="BVF23" s="76"/>
      <c r="BVG23" s="76"/>
      <c r="BVH23" s="77"/>
      <c r="BVI23" s="76"/>
      <c r="BVJ23" s="79"/>
      <c r="BVK23" s="79"/>
      <c r="BVL23" s="79"/>
      <c r="BVM23" s="80"/>
      <c r="BVN23" s="79"/>
      <c r="BVO23" s="79"/>
      <c r="BVP23" s="79"/>
      <c r="BVQ23" s="79"/>
      <c r="BVR23" s="76"/>
      <c r="BVS23" s="76"/>
      <c r="BVT23" s="76"/>
      <c r="BVU23" s="77"/>
      <c r="BVV23" s="76"/>
      <c r="BVW23" s="79"/>
      <c r="BVX23" s="79"/>
      <c r="BVY23" s="79"/>
      <c r="BVZ23" s="80"/>
      <c r="BWA23" s="79"/>
      <c r="BWB23" s="79"/>
      <c r="BWC23" s="79"/>
      <c r="BWD23" s="79"/>
      <c r="BWE23" s="76"/>
      <c r="BWF23" s="76"/>
      <c r="BWG23" s="76"/>
      <c r="BWH23" s="77"/>
      <c r="BWI23" s="76"/>
      <c r="BWJ23" s="79"/>
      <c r="BWK23" s="79"/>
      <c r="BWL23" s="79"/>
      <c r="BWM23" s="80"/>
      <c r="BWN23" s="79"/>
      <c r="BWO23" s="79"/>
      <c r="BWP23" s="79"/>
      <c r="BWQ23" s="79"/>
      <c r="BWR23" s="76"/>
      <c r="BWS23" s="76"/>
      <c r="BWT23" s="76"/>
      <c r="BWU23" s="77"/>
      <c r="BWV23" s="76"/>
      <c r="BWW23" s="79"/>
      <c r="BWX23" s="79"/>
      <c r="BWY23" s="79"/>
      <c r="BWZ23" s="80"/>
      <c r="BXA23" s="79"/>
      <c r="BXB23" s="79"/>
      <c r="BXC23" s="79"/>
      <c r="BXD23" s="79"/>
      <c r="BXE23" s="76"/>
      <c r="BXF23" s="76"/>
      <c r="BXG23" s="76"/>
      <c r="BXH23" s="77"/>
      <c r="BXI23" s="76"/>
      <c r="BXJ23" s="79"/>
      <c r="BXK23" s="79"/>
      <c r="BXL23" s="79"/>
      <c r="BXM23" s="80"/>
      <c r="BXN23" s="79"/>
      <c r="BXO23" s="79"/>
      <c r="BXP23" s="79"/>
      <c r="BXQ23" s="79"/>
      <c r="BXR23" s="76"/>
      <c r="BXS23" s="76"/>
      <c r="BXT23" s="76"/>
      <c r="BXU23" s="77"/>
      <c r="BXV23" s="76"/>
      <c r="BXW23" s="79"/>
      <c r="BXX23" s="79"/>
      <c r="BXY23" s="79"/>
      <c r="BXZ23" s="80"/>
      <c r="BYA23" s="79"/>
      <c r="BYB23" s="79"/>
      <c r="BYC23" s="79"/>
      <c r="BYD23" s="79"/>
      <c r="BYE23" s="76"/>
      <c r="BYF23" s="76"/>
      <c r="BYG23" s="76"/>
      <c r="BYH23" s="77"/>
      <c r="BYI23" s="76"/>
      <c r="BYJ23" s="79"/>
      <c r="BYK23" s="79"/>
      <c r="BYL23" s="79"/>
      <c r="BYM23" s="80"/>
      <c r="BYN23" s="79"/>
      <c r="BYO23" s="79"/>
      <c r="BYP23" s="79"/>
      <c r="BYQ23" s="79"/>
      <c r="BYR23" s="76"/>
      <c r="BYS23" s="76"/>
      <c r="BYT23" s="76"/>
      <c r="BYU23" s="77"/>
      <c r="BYV23" s="76"/>
      <c r="BYW23" s="79"/>
      <c r="BYX23" s="79"/>
      <c r="BYY23" s="79"/>
      <c r="BYZ23" s="80"/>
      <c r="BZA23" s="79"/>
      <c r="BZB23" s="79"/>
      <c r="BZC23" s="79"/>
      <c r="BZD23" s="79"/>
      <c r="BZE23" s="76"/>
      <c r="BZF23" s="76"/>
      <c r="BZG23" s="76"/>
      <c r="BZH23" s="77"/>
      <c r="BZI23" s="76"/>
      <c r="BZJ23" s="79"/>
      <c r="BZK23" s="79"/>
      <c r="BZL23" s="79"/>
      <c r="BZM23" s="80"/>
      <c r="BZN23" s="79"/>
      <c r="BZO23" s="79"/>
      <c r="BZP23" s="79"/>
      <c r="BZQ23" s="79"/>
      <c r="BZR23" s="76"/>
      <c r="BZS23" s="76"/>
      <c r="BZT23" s="76"/>
      <c r="BZU23" s="77"/>
      <c r="BZV23" s="76"/>
      <c r="BZW23" s="79"/>
      <c r="BZX23" s="79"/>
      <c r="BZY23" s="79"/>
      <c r="BZZ23" s="80"/>
      <c r="CAA23" s="79"/>
      <c r="CAB23" s="79"/>
      <c r="CAC23" s="79"/>
      <c r="CAD23" s="79"/>
      <c r="CAE23" s="76"/>
      <c r="CAF23" s="76"/>
      <c r="CAG23" s="76"/>
      <c r="CAH23" s="77"/>
      <c r="CAI23" s="76"/>
      <c r="CAJ23" s="79"/>
      <c r="CAK23" s="79"/>
      <c r="CAL23" s="79"/>
      <c r="CAM23" s="80"/>
      <c r="CAN23" s="79"/>
      <c r="CAO23" s="79"/>
      <c r="CAP23" s="79"/>
      <c r="CAQ23" s="79"/>
      <c r="CAR23" s="76"/>
      <c r="CAS23" s="76"/>
      <c r="CAT23" s="76"/>
      <c r="CAU23" s="77"/>
      <c r="CAV23" s="76"/>
      <c r="CAW23" s="79"/>
      <c r="CAX23" s="79"/>
      <c r="CAY23" s="79"/>
      <c r="CAZ23" s="80"/>
      <c r="CBA23" s="79"/>
      <c r="CBB23" s="79"/>
      <c r="CBC23" s="79"/>
      <c r="CBD23" s="79"/>
      <c r="CBE23" s="76"/>
      <c r="CBF23" s="76"/>
      <c r="CBG23" s="76"/>
      <c r="CBH23" s="77"/>
      <c r="CBI23" s="76"/>
      <c r="CBJ23" s="79"/>
      <c r="CBK23" s="79"/>
      <c r="CBL23" s="79"/>
      <c r="CBM23" s="80"/>
      <c r="CBN23" s="79"/>
      <c r="CBO23" s="79"/>
      <c r="CBP23" s="79"/>
      <c r="CBQ23" s="79"/>
      <c r="CBR23" s="76"/>
      <c r="CBS23" s="76"/>
      <c r="CBT23" s="76"/>
      <c r="CBU23" s="77"/>
      <c r="CBV23" s="76"/>
      <c r="CBW23" s="79"/>
      <c r="CBX23" s="79"/>
      <c r="CBY23" s="79"/>
      <c r="CBZ23" s="80"/>
      <c r="CCA23" s="79"/>
      <c r="CCB23" s="79"/>
      <c r="CCC23" s="79"/>
      <c r="CCD23" s="79"/>
      <c r="CCE23" s="76"/>
      <c r="CCF23" s="76"/>
      <c r="CCG23" s="76"/>
      <c r="CCH23" s="77"/>
      <c r="CCI23" s="76"/>
      <c r="CCJ23" s="79"/>
      <c r="CCK23" s="79"/>
      <c r="CCL23" s="79"/>
      <c r="CCM23" s="80"/>
      <c r="CCN23" s="79"/>
      <c r="CCO23" s="79"/>
      <c r="CCP23" s="79"/>
      <c r="CCQ23" s="79"/>
      <c r="CCR23" s="76"/>
      <c r="CCS23" s="76"/>
      <c r="CCT23" s="76"/>
      <c r="CCU23" s="77"/>
      <c r="CCV23" s="76"/>
      <c r="CCW23" s="79"/>
      <c r="CCX23" s="79"/>
      <c r="CCY23" s="79"/>
      <c r="CCZ23" s="80"/>
      <c r="CDA23" s="79"/>
      <c r="CDB23" s="79"/>
      <c r="CDC23" s="79"/>
      <c r="CDD23" s="79"/>
      <c r="CDE23" s="76"/>
      <c r="CDF23" s="76"/>
      <c r="CDG23" s="76"/>
      <c r="CDH23" s="77"/>
      <c r="CDI23" s="76"/>
      <c r="CDJ23" s="79"/>
      <c r="CDK23" s="79"/>
      <c r="CDL23" s="79"/>
      <c r="CDM23" s="80"/>
      <c r="CDN23" s="79"/>
      <c r="CDO23" s="79"/>
      <c r="CDP23" s="79"/>
      <c r="CDQ23" s="79"/>
      <c r="CDR23" s="76"/>
      <c r="CDS23" s="76"/>
      <c r="CDT23" s="76"/>
      <c r="CDU23" s="77"/>
      <c r="CDV23" s="76"/>
      <c r="CDW23" s="79"/>
      <c r="CDX23" s="79"/>
      <c r="CDY23" s="79"/>
      <c r="CDZ23" s="80"/>
      <c r="CEA23" s="79"/>
      <c r="CEB23" s="79"/>
      <c r="CEC23" s="79"/>
      <c r="CED23" s="79"/>
      <c r="CEE23" s="76"/>
      <c r="CEF23" s="76"/>
      <c r="CEG23" s="76"/>
      <c r="CEH23" s="77"/>
      <c r="CEI23" s="76"/>
      <c r="CEJ23" s="79"/>
      <c r="CEK23" s="79"/>
      <c r="CEL23" s="79"/>
      <c r="CEM23" s="80"/>
      <c r="CEN23" s="79"/>
      <c r="CEO23" s="79"/>
      <c r="CEP23" s="79"/>
      <c r="CEQ23" s="79"/>
      <c r="CER23" s="76"/>
      <c r="CES23" s="76"/>
      <c r="CET23" s="76"/>
      <c r="CEU23" s="77"/>
      <c r="CEV23" s="76"/>
      <c r="CEW23" s="79"/>
      <c r="CEX23" s="79"/>
      <c r="CEY23" s="79"/>
      <c r="CEZ23" s="80"/>
      <c r="CFA23" s="79"/>
      <c r="CFB23" s="79"/>
      <c r="CFC23" s="79"/>
      <c r="CFD23" s="79"/>
      <c r="CFE23" s="76"/>
      <c r="CFF23" s="76"/>
      <c r="CFG23" s="76"/>
      <c r="CFH23" s="77"/>
      <c r="CFI23" s="76"/>
      <c r="CFJ23" s="79"/>
      <c r="CFK23" s="79"/>
      <c r="CFL23" s="79"/>
      <c r="CFM23" s="80"/>
      <c r="CFN23" s="79"/>
      <c r="CFO23" s="79"/>
      <c r="CFP23" s="79"/>
      <c r="CFQ23" s="79"/>
      <c r="CFR23" s="76"/>
      <c r="CFS23" s="76"/>
      <c r="CFT23" s="76"/>
      <c r="CFU23" s="77"/>
      <c r="CFV23" s="76"/>
      <c r="CFW23" s="79"/>
      <c r="CFX23" s="79"/>
      <c r="CFY23" s="79"/>
      <c r="CFZ23" s="80"/>
      <c r="CGA23" s="79"/>
      <c r="CGB23" s="79"/>
      <c r="CGC23" s="79"/>
      <c r="CGD23" s="79"/>
      <c r="CGE23" s="76"/>
      <c r="CGF23" s="76"/>
      <c r="CGG23" s="76"/>
      <c r="CGH23" s="77"/>
      <c r="CGI23" s="76"/>
      <c r="CGJ23" s="79"/>
      <c r="CGK23" s="79"/>
      <c r="CGL23" s="79"/>
      <c r="CGM23" s="80"/>
      <c r="CGN23" s="79"/>
      <c r="CGO23" s="79"/>
      <c r="CGP23" s="79"/>
      <c r="CGQ23" s="79"/>
      <c r="CGR23" s="76"/>
      <c r="CGS23" s="76"/>
      <c r="CGT23" s="76"/>
      <c r="CGU23" s="77"/>
      <c r="CGV23" s="76"/>
      <c r="CGW23" s="79"/>
      <c r="CGX23" s="79"/>
      <c r="CGY23" s="79"/>
      <c r="CGZ23" s="80"/>
      <c r="CHA23" s="79"/>
      <c r="CHB23" s="79"/>
      <c r="CHC23" s="79"/>
      <c r="CHD23" s="79"/>
      <c r="CHE23" s="76"/>
      <c r="CHF23" s="76"/>
      <c r="CHG23" s="76"/>
      <c r="CHH23" s="77"/>
      <c r="CHI23" s="76"/>
      <c r="CHJ23" s="79"/>
      <c r="CHK23" s="79"/>
      <c r="CHL23" s="79"/>
      <c r="CHM23" s="80"/>
      <c r="CHN23" s="79"/>
      <c r="CHO23" s="79"/>
      <c r="CHP23" s="79"/>
      <c r="CHQ23" s="79"/>
      <c r="CHR23" s="76"/>
      <c r="CHS23" s="76"/>
      <c r="CHT23" s="76"/>
      <c r="CHU23" s="77"/>
      <c r="CHV23" s="76"/>
      <c r="CHW23" s="79"/>
      <c r="CHX23" s="79"/>
      <c r="CHY23" s="79"/>
      <c r="CHZ23" s="80"/>
      <c r="CIA23" s="79"/>
      <c r="CIB23" s="79"/>
      <c r="CIC23" s="79"/>
      <c r="CID23" s="79"/>
      <c r="CIE23" s="76"/>
      <c r="CIF23" s="76"/>
      <c r="CIG23" s="76"/>
      <c r="CIH23" s="77"/>
      <c r="CII23" s="76"/>
      <c r="CIJ23" s="79"/>
      <c r="CIK23" s="79"/>
      <c r="CIL23" s="79"/>
      <c r="CIM23" s="80"/>
      <c r="CIN23" s="79"/>
      <c r="CIO23" s="79"/>
      <c r="CIP23" s="79"/>
      <c r="CIQ23" s="79"/>
      <c r="CIR23" s="76"/>
      <c r="CIS23" s="76"/>
      <c r="CIT23" s="76"/>
      <c r="CIU23" s="77"/>
      <c r="CIV23" s="76"/>
      <c r="CIW23" s="79"/>
      <c r="CIX23" s="79"/>
      <c r="CIY23" s="79"/>
      <c r="CIZ23" s="80"/>
      <c r="CJA23" s="79"/>
      <c r="CJB23" s="79"/>
      <c r="CJC23" s="79"/>
      <c r="CJD23" s="79"/>
      <c r="CJE23" s="76"/>
      <c r="CJF23" s="76"/>
      <c r="CJG23" s="76"/>
      <c r="CJH23" s="77"/>
      <c r="CJI23" s="76"/>
      <c r="CJJ23" s="79"/>
      <c r="CJK23" s="79"/>
      <c r="CJL23" s="79"/>
      <c r="CJM23" s="80"/>
      <c r="CJN23" s="79"/>
      <c r="CJO23" s="79"/>
      <c r="CJP23" s="79"/>
      <c r="CJQ23" s="79"/>
      <c r="CJR23" s="76"/>
      <c r="CJS23" s="76"/>
      <c r="CJT23" s="76"/>
      <c r="CJU23" s="77"/>
      <c r="CJV23" s="76"/>
      <c r="CJW23" s="79"/>
      <c r="CJX23" s="79"/>
      <c r="CJY23" s="79"/>
      <c r="CJZ23" s="80"/>
      <c r="CKA23" s="79"/>
      <c r="CKB23" s="79"/>
      <c r="CKC23" s="79"/>
      <c r="CKD23" s="79"/>
      <c r="CKE23" s="76"/>
      <c r="CKF23" s="76"/>
      <c r="CKG23" s="76"/>
      <c r="CKH23" s="77"/>
      <c r="CKI23" s="76"/>
      <c r="CKJ23" s="79"/>
      <c r="CKK23" s="79"/>
      <c r="CKL23" s="79"/>
      <c r="CKM23" s="80"/>
      <c r="CKN23" s="79"/>
      <c r="CKO23" s="79"/>
      <c r="CKP23" s="79"/>
      <c r="CKQ23" s="79"/>
      <c r="CKR23" s="76"/>
      <c r="CKS23" s="76"/>
      <c r="CKT23" s="76"/>
      <c r="CKU23" s="77"/>
      <c r="CKV23" s="76"/>
      <c r="CKW23" s="79"/>
      <c r="CKX23" s="79"/>
      <c r="CKY23" s="79"/>
      <c r="CKZ23" s="80"/>
      <c r="CLA23" s="79"/>
      <c r="CLB23" s="79"/>
      <c r="CLC23" s="79"/>
      <c r="CLD23" s="79"/>
      <c r="CLE23" s="76"/>
      <c r="CLF23" s="76"/>
      <c r="CLG23" s="76"/>
      <c r="CLH23" s="77"/>
      <c r="CLI23" s="76"/>
      <c r="CLJ23" s="79"/>
      <c r="CLK23" s="79"/>
      <c r="CLL23" s="79"/>
      <c r="CLM23" s="80"/>
      <c r="CLN23" s="79"/>
      <c r="CLO23" s="79"/>
      <c r="CLP23" s="79"/>
      <c r="CLQ23" s="79"/>
      <c r="CLR23" s="76"/>
      <c r="CLS23" s="76"/>
      <c r="CLT23" s="76"/>
      <c r="CLU23" s="77"/>
      <c r="CLV23" s="76"/>
      <c r="CLW23" s="79"/>
      <c r="CLX23" s="79"/>
      <c r="CLY23" s="79"/>
      <c r="CLZ23" s="80"/>
      <c r="CMA23" s="79"/>
      <c r="CMB23" s="79"/>
      <c r="CMC23" s="79"/>
      <c r="CMD23" s="79"/>
      <c r="CME23" s="76"/>
      <c r="CMF23" s="76"/>
      <c r="CMG23" s="76"/>
      <c r="CMH23" s="77"/>
      <c r="CMI23" s="76"/>
      <c r="CMJ23" s="79"/>
      <c r="CMK23" s="79"/>
      <c r="CML23" s="79"/>
      <c r="CMM23" s="80"/>
      <c r="CMN23" s="79"/>
      <c r="CMO23" s="79"/>
      <c r="CMP23" s="79"/>
      <c r="CMQ23" s="79"/>
      <c r="CMR23" s="76"/>
      <c r="CMS23" s="76"/>
      <c r="CMT23" s="76"/>
      <c r="CMU23" s="77"/>
      <c r="CMV23" s="76"/>
      <c r="CMW23" s="79"/>
      <c r="CMX23" s="79"/>
      <c r="CMY23" s="79"/>
      <c r="CMZ23" s="80"/>
      <c r="CNA23" s="79"/>
      <c r="CNB23" s="79"/>
      <c r="CNC23" s="79"/>
      <c r="CND23" s="79"/>
      <c r="CNE23" s="76"/>
      <c r="CNF23" s="76"/>
      <c r="CNG23" s="76"/>
      <c r="CNH23" s="77"/>
      <c r="CNI23" s="76"/>
      <c r="CNJ23" s="79"/>
      <c r="CNK23" s="79"/>
      <c r="CNL23" s="79"/>
      <c r="CNM23" s="80"/>
      <c r="CNN23" s="79"/>
      <c r="CNO23" s="79"/>
      <c r="CNP23" s="79"/>
      <c r="CNQ23" s="79"/>
      <c r="CNR23" s="76"/>
      <c r="CNS23" s="76"/>
      <c r="CNT23" s="76"/>
      <c r="CNU23" s="77"/>
      <c r="CNV23" s="76"/>
      <c r="CNW23" s="79"/>
      <c r="CNX23" s="79"/>
      <c r="CNY23" s="79"/>
      <c r="CNZ23" s="80"/>
      <c r="COA23" s="79"/>
      <c r="COB23" s="79"/>
      <c r="COC23" s="79"/>
      <c r="COD23" s="79"/>
      <c r="COE23" s="76"/>
      <c r="COF23" s="76"/>
      <c r="COG23" s="76"/>
      <c r="COH23" s="77"/>
      <c r="COI23" s="76"/>
      <c r="COJ23" s="79"/>
      <c r="COK23" s="79"/>
      <c r="COL23" s="79"/>
      <c r="COM23" s="80"/>
      <c r="CON23" s="79"/>
      <c r="COO23" s="79"/>
      <c r="COP23" s="79"/>
      <c r="COQ23" s="79"/>
      <c r="COR23" s="76"/>
      <c r="COS23" s="76"/>
      <c r="COT23" s="76"/>
      <c r="COU23" s="77"/>
      <c r="COV23" s="76"/>
      <c r="COW23" s="79"/>
      <c r="COX23" s="79"/>
      <c r="COY23" s="79"/>
      <c r="COZ23" s="80"/>
      <c r="CPA23" s="79"/>
      <c r="CPB23" s="79"/>
      <c r="CPC23" s="79"/>
      <c r="CPD23" s="79"/>
      <c r="CPE23" s="76"/>
      <c r="CPF23" s="76"/>
      <c r="CPG23" s="76"/>
      <c r="CPH23" s="77"/>
      <c r="CPI23" s="76"/>
      <c r="CPJ23" s="79"/>
      <c r="CPK23" s="79"/>
      <c r="CPL23" s="79"/>
      <c r="CPM23" s="80"/>
      <c r="CPN23" s="79"/>
      <c r="CPO23" s="79"/>
      <c r="CPP23" s="79"/>
      <c r="CPQ23" s="79"/>
      <c r="CPR23" s="76"/>
      <c r="CPS23" s="76"/>
      <c r="CPT23" s="76"/>
      <c r="CPU23" s="77"/>
      <c r="CPV23" s="76"/>
      <c r="CPW23" s="79"/>
      <c r="CPX23" s="79"/>
      <c r="CPY23" s="79"/>
      <c r="CPZ23" s="80"/>
      <c r="CQA23" s="79"/>
      <c r="CQB23" s="79"/>
      <c r="CQC23" s="79"/>
      <c r="CQD23" s="79"/>
      <c r="CQE23" s="76"/>
      <c r="CQF23" s="76"/>
      <c r="CQG23" s="76"/>
      <c r="CQH23" s="77"/>
      <c r="CQI23" s="76"/>
      <c r="CQJ23" s="79"/>
      <c r="CQK23" s="79"/>
      <c r="CQL23" s="79"/>
      <c r="CQM23" s="80"/>
      <c r="CQN23" s="79"/>
      <c r="CQO23" s="79"/>
      <c r="CQP23" s="79"/>
      <c r="CQQ23" s="79"/>
      <c r="CQR23" s="76"/>
      <c r="CQS23" s="76"/>
      <c r="CQT23" s="76"/>
      <c r="CQU23" s="77"/>
      <c r="CQV23" s="76"/>
      <c r="CQW23" s="79"/>
      <c r="CQX23" s="79"/>
      <c r="CQY23" s="79"/>
      <c r="CQZ23" s="80"/>
      <c r="CRA23" s="79"/>
      <c r="CRB23" s="79"/>
      <c r="CRC23" s="79"/>
      <c r="CRD23" s="79"/>
      <c r="CRE23" s="76"/>
      <c r="CRF23" s="76"/>
      <c r="CRG23" s="76"/>
      <c r="CRH23" s="77"/>
      <c r="CRI23" s="76"/>
      <c r="CRJ23" s="79"/>
      <c r="CRK23" s="79"/>
      <c r="CRL23" s="79"/>
      <c r="CRM23" s="80"/>
      <c r="CRN23" s="79"/>
      <c r="CRO23" s="79"/>
      <c r="CRP23" s="79"/>
      <c r="CRQ23" s="79"/>
      <c r="CRR23" s="76"/>
      <c r="CRS23" s="76"/>
      <c r="CRT23" s="76"/>
      <c r="CRU23" s="77"/>
      <c r="CRV23" s="76"/>
      <c r="CRW23" s="79"/>
      <c r="CRX23" s="79"/>
      <c r="CRY23" s="79"/>
      <c r="CRZ23" s="80"/>
      <c r="CSA23" s="79"/>
      <c r="CSB23" s="79"/>
      <c r="CSC23" s="79"/>
      <c r="CSD23" s="79"/>
      <c r="CSE23" s="76"/>
      <c r="CSF23" s="76"/>
      <c r="CSG23" s="76"/>
      <c r="CSH23" s="77"/>
      <c r="CSI23" s="76"/>
      <c r="CSJ23" s="79"/>
      <c r="CSK23" s="79"/>
      <c r="CSL23" s="79"/>
      <c r="CSM23" s="80"/>
      <c r="CSN23" s="79"/>
      <c r="CSO23" s="79"/>
      <c r="CSP23" s="79"/>
      <c r="CSQ23" s="79"/>
      <c r="CSR23" s="76"/>
      <c r="CSS23" s="76"/>
      <c r="CST23" s="76"/>
      <c r="CSU23" s="77"/>
      <c r="CSV23" s="76"/>
      <c r="CSW23" s="79"/>
      <c r="CSX23" s="79"/>
      <c r="CSY23" s="79"/>
      <c r="CSZ23" s="80"/>
      <c r="CTA23" s="79"/>
      <c r="CTB23" s="79"/>
      <c r="CTC23" s="79"/>
      <c r="CTD23" s="79"/>
      <c r="CTE23" s="76"/>
      <c r="CTF23" s="76"/>
      <c r="CTG23" s="76"/>
      <c r="CTH23" s="77"/>
      <c r="CTI23" s="76"/>
      <c r="CTJ23" s="79"/>
      <c r="CTK23" s="79"/>
      <c r="CTL23" s="79"/>
      <c r="CTM23" s="80"/>
      <c r="CTN23" s="79"/>
      <c r="CTO23" s="79"/>
      <c r="CTP23" s="79"/>
      <c r="CTQ23" s="79"/>
      <c r="CTR23" s="76"/>
      <c r="CTS23" s="76"/>
      <c r="CTT23" s="76"/>
      <c r="CTU23" s="77"/>
      <c r="CTV23" s="76"/>
      <c r="CTW23" s="79"/>
      <c r="CTX23" s="79"/>
      <c r="CTY23" s="79"/>
      <c r="CTZ23" s="80"/>
      <c r="CUA23" s="79"/>
      <c r="CUB23" s="79"/>
      <c r="CUC23" s="79"/>
      <c r="CUD23" s="79"/>
      <c r="CUE23" s="76"/>
      <c r="CUF23" s="76"/>
      <c r="CUG23" s="76"/>
      <c r="CUH23" s="77"/>
      <c r="CUI23" s="76"/>
      <c r="CUJ23" s="79"/>
      <c r="CUK23" s="79"/>
      <c r="CUL23" s="79"/>
      <c r="CUM23" s="80"/>
      <c r="CUN23" s="79"/>
      <c r="CUO23" s="79"/>
      <c r="CUP23" s="79"/>
      <c r="CUQ23" s="79"/>
      <c r="CUR23" s="76"/>
      <c r="CUS23" s="76"/>
      <c r="CUT23" s="76"/>
      <c r="CUU23" s="77"/>
      <c r="CUV23" s="76"/>
      <c r="CUW23" s="79"/>
      <c r="CUX23" s="79"/>
      <c r="CUY23" s="79"/>
      <c r="CUZ23" s="80"/>
      <c r="CVA23" s="79"/>
      <c r="CVB23" s="79"/>
      <c r="CVC23" s="79"/>
      <c r="CVD23" s="79"/>
      <c r="CVE23" s="76"/>
      <c r="CVF23" s="76"/>
      <c r="CVG23" s="76"/>
      <c r="CVH23" s="77"/>
      <c r="CVI23" s="76"/>
      <c r="CVJ23" s="79"/>
      <c r="CVK23" s="79"/>
      <c r="CVL23" s="79"/>
      <c r="CVM23" s="80"/>
      <c r="CVN23" s="79"/>
      <c r="CVO23" s="79"/>
      <c r="CVP23" s="79"/>
      <c r="CVQ23" s="79"/>
      <c r="CVR23" s="76"/>
      <c r="CVS23" s="76"/>
      <c r="CVT23" s="76"/>
      <c r="CVU23" s="77"/>
      <c r="CVV23" s="76"/>
      <c r="CVW23" s="79"/>
      <c r="CVX23" s="79"/>
      <c r="CVY23" s="79"/>
      <c r="CVZ23" s="80"/>
      <c r="CWA23" s="79"/>
      <c r="CWB23" s="79"/>
      <c r="CWC23" s="79"/>
      <c r="CWD23" s="79"/>
      <c r="CWE23" s="76"/>
      <c r="CWF23" s="76"/>
      <c r="CWG23" s="76"/>
      <c r="CWH23" s="77"/>
      <c r="CWI23" s="76"/>
      <c r="CWJ23" s="79"/>
      <c r="CWK23" s="79"/>
      <c r="CWL23" s="79"/>
      <c r="CWM23" s="80"/>
      <c r="CWN23" s="79"/>
      <c r="CWO23" s="79"/>
      <c r="CWP23" s="79"/>
      <c r="CWQ23" s="79"/>
      <c r="CWR23" s="76"/>
      <c r="CWS23" s="76"/>
      <c r="CWT23" s="76"/>
      <c r="CWU23" s="77"/>
      <c r="CWV23" s="76"/>
      <c r="CWW23" s="79"/>
      <c r="CWX23" s="79"/>
      <c r="CWY23" s="79"/>
      <c r="CWZ23" s="80"/>
      <c r="CXA23" s="79"/>
      <c r="CXB23" s="79"/>
      <c r="CXC23" s="79"/>
      <c r="CXD23" s="79"/>
      <c r="CXE23" s="76"/>
      <c r="CXF23" s="76"/>
      <c r="CXG23" s="76"/>
      <c r="CXH23" s="77"/>
      <c r="CXI23" s="76"/>
      <c r="CXJ23" s="79"/>
      <c r="CXK23" s="79"/>
      <c r="CXL23" s="79"/>
      <c r="CXM23" s="80"/>
      <c r="CXN23" s="79"/>
      <c r="CXO23" s="79"/>
      <c r="CXP23" s="79"/>
      <c r="CXQ23" s="79"/>
      <c r="CXR23" s="76"/>
      <c r="CXS23" s="76"/>
      <c r="CXT23" s="76"/>
      <c r="CXU23" s="77"/>
      <c r="CXV23" s="76"/>
      <c r="CXW23" s="79"/>
      <c r="CXX23" s="79"/>
      <c r="CXY23" s="79"/>
      <c r="CXZ23" s="80"/>
      <c r="CYA23" s="79"/>
      <c r="CYB23" s="79"/>
      <c r="CYC23" s="79"/>
      <c r="CYD23" s="79"/>
      <c r="CYE23" s="76"/>
      <c r="CYF23" s="76"/>
      <c r="CYG23" s="76"/>
      <c r="CYH23" s="77"/>
      <c r="CYI23" s="76"/>
      <c r="CYJ23" s="79"/>
      <c r="CYK23" s="79"/>
      <c r="CYL23" s="79"/>
      <c r="CYM23" s="80"/>
      <c r="CYN23" s="79"/>
      <c r="CYO23" s="79"/>
      <c r="CYP23" s="79"/>
      <c r="CYQ23" s="79"/>
      <c r="CYR23" s="76"/>
      <c r="CYS23" s="76"/>
      <c r="CYT23" s="76"/>
      <c r="CYU23" s="77"/>
      <c r="CYV23" s="76"/>
      <c r="CYW23" s="79"/>
      <c r="CYX23" s="79"/>
      <c r="CYY23" s="79"/>
      <c r="CYZ23" s="80"/>
      <c r="CZA23" s="79"/>
      <c r="CZB23" s="79"/>
      <c r="CZC23" s="79"/>
      <c r="CZD23" s="79"/>
      <c r="CZE23" s="76"/>
      <c r="CZF23" s="76"/>
      <c r="CZG23" s="76"/>
      <c r="CZH23" s="77"/>
      <c r="CZI23" s="76"/>
      <c r="CZJ23" s="79"/>
      <c r="CZK23" s="79"/>
      <c r="CZL23" s="79"/>
      <c r="CZM23" s="80"/>
      <c r="CZN23" s="79"/>
      <c r="CZO23" s="79"/>
      <c r="CZP23" s="79"/>
      <c r="CZQ23" s="79"/>
      <c r="CZR23" s="76"/>
      <c r="CZS23" s="76"/>
      <c r="CZT23" s="76"/>
      <c r="CZU23" s="77"/>
      <c r="CZV23" s="76"/>
      <c r="CZW23" s="79"/>
      <c r="CZX23" s="79"/>
      <c r="CZY23" s="79"/>
      <c r="CZZ23" s="80"/>
      <c r="DAA23" s="79"/>
      <c r="DAB23" s="79"/>
      <c r="DAC23" s="79"/>
      <c r="DAD23" s="79"/>
      <c r="DAE23" s="76"/>
      <c r="DAF23" s="76"/>
      <c r="DAG23" s="76"/>
      <c r="DAH23" s="77"/>
      <c r="DAI23" s="76"/>
      <c r="DAJ23" s="79"/>
      <c r="DAK23" s="79"/>
      <c r="DAL23" s="79"/>
      <c r="DAM23" s="80"/>
      <c r="DAN23" s="79"/>
      <c r="DAO23" s="79"/>
      <c r="DAP23" s="79"/>
      <c r="DAQ23" s="79"/>
      <c r="DAR23" s="76"/>
      <c r="DAS23" s="76"/>
      <c r="DAT23" s="76"/>
      <c r="DAU23" s="77"/>
      <c r="DAV23" s="76"/>
      <c r="DAW23" s="79"/>
      <c r="DAX23" s="79"/>
      <c r="DAY23" s="79"/>
      <c r="DAZ23" s="80"/>
      <c r="DBA23" s="79"/>
      <c r="DBB23" s="79"/>
      <c r="DBC23" s="79"/>
      <c r="DBD23" s="79"/>
      <c r="DBE23" s="76"/>
      <c r="DBF23" s="76"/>
      <c r="DBG23" s="76"/>
      <c r="DBH23" s="77"/>
      <c r="DBI23" s="76"/>
      <c r="DBJ23" s="79"/>
      <c r="DBK23" s="79"/>
      <c r="DBL23" s="79"/>
      <c r="DBM23" s="80"/>
      <c r="DBN23" s="79"/>
      <c r="DBO23" s="79"/>
      <c r="DBP23" s="79"/>
      <c r="DBQ23" s="79"/>
      <c r="DBR23" s="76"/>
      <c r="DBS23" s="76"/>
      <c r="DBT23" s="76"/>
      <c r="DBU23" s="77"/>
      <c r="DBV23" s="76"/>
      <c r="DBW23" s="79"/>
      <c r="DBX23" s="79"/>
      <c r="DBY23" s="79"/>
      <c r="DBZ23" s="80"/>
      <c r="DCA23" s="79"/>
      <c r="DCB23" s="79"/>
      <c r="DCC23" s="79"/>
      <c r="DCD23" s="79"/>
      <c r="DCE23" s="76"/>
      <c r="DCF23" s="76"/>
      <c r="DCG23" s="76"/>
      <c r="DCH23" s="77"/>
      <c r="DCI23" s="76"/>
      <c r="DCJ23" s="79"/>
      <c r="DCK23" s="79"/>
      <c r="DCL23" s="79"/>
      <c r="DCM23" s="80"/>
      <c r="DCN23" s="79"/>
      <c r="DCO23" s="79"/>
      <c r="DCP23" s="79"/>
      <c r="DCQ23" s="79"/>
      <c r="DCR23" s="76"/>
      <c r="DCS23" s="76"/>
      <c r="DCT23" s="76"/>
      <c r="DCU23" s="77"/>
      <c r="DCV23" s="76"/>
      <c r="DCW23" s="79"/>
      <c r="DCX23" s="79"/>
      <c r="DCY23" s="79"/>
      <c r="DCZ23" s="80"/>
      <c r="DDA23" s="79"/>
      <c r="DDB23" s="79"/>
      <c r="DDC23" s="79"/>
      <c r="DDD23" s="79"/>
      <c r="DDE23" s="76"/>
      <c r="DDF23" s="76"/>
      <c r="DDG23" s="76"/>
      <c r="DDH23" s="77"/>
      <c r="DDI23" s="76"/>
      <c r="DDJ23" s="79"/>
      <c r="DDK23" s="79"/>
      <c r="DDL23" s="79"/>
      <c r="DDM23" s="80"/>
      <c r="DDN23" s="79"/>
      <c r="DDO23" s="79"/>
      <c r="DDP23" s="79"/>
      <c r="DDQ23" s="79"/>
      <c r="DDR23" s="76"/>
      <c r="DDS23" s="76"/>
      <c r="DDT23" s="76"/>
      <c r="DDU23" s="77"/>
      <c r="DDV23" s="76"/>
      <c r="DDW23" s="79"/>
      <c r="DDX23" s="79"/>
      <c r="DDY23" s="79"/>
      <c r="DDZ23" s="80"/>
      <c r="DEA23" s="79"/>
      <c r="DEB23" s="79"/>
      <c r="DEC23" s="79"/>
      <c r="DED23" s="79"/>
      <c r="DEE23" s="76"/>
      <c r="DEF23" s="76"/>
      <c r="DEG23" s="76"/>
      <c r="DEH23" s="77"/>
      <c r="DEI23" s="76"/>
      <c r="DEJ23" s="79"/>
      <c r="DEK23" s="79"/>
      <c r="DEL23" s="79"/>
      <c r="DEM23" s="80"/>
      <c r="DEN23" s="79"/>
      <c r="DEO23" s="79"/>
      <c r="DEP23" s="79"/>
      <c r="DEQ23" s="79"/>
      <c r="DER23" s="76"/>
      <c r="DES23" s="76"/>
      <c r="DET23" s="76"/>
      <c r="DEU23" s="77"/>
      <c r="DEV23" s="76"/>
      <c r="DEW23" s="79"/>
      <c r="DEX23" s="79"/>
      <c r="DEY23" s="79"/>
      <c r="DEZ23" s="80"/>
      <c r="DFA23" s="79"/>
      <c r="DFB23" s="79"/>
      <c r="DFC23" s="79"/>
      <c r="DFD23" s="79"/>
      <c r="DFE23" s="76"/>
      <c r="DFF23" s="76"/>
      <c r="DFG23" s="76"/>
      <c r="DFH23" s="77"/>
      <c r="DFI23" s="76"/>
      <c r="DFJ23" s="79"/>
      <c r="DFK23" s="79"/>
      <c r="DFL23" s="79"/>
      <c r="DFM23" s="80"/>
      <c r="DFN23" s="79"/>
      <c r="DFO23" s="79"/>
      <c r="DFP23" s="79"/>
      <c r="DFQ23" s="79"/>
      <c r="DFR23" s="76"/>
      <c r="DFS23" s="76"/>
      <c r="DFT23" s="76"/>
      <c r="DFU23" s="77"/>
      <c r="DFV23" s="76"/>
      <c r="DFW23" s="79"/>
      <c r="DFX23" s="79"/>
      <c r="DFY23" s="79"/>
      <c r="DFZ23" s="80"/>
      <c r="DGA23" s="79"/>
      <c r="DGB23" s="79"/>
      <c r="DGC23" s="79"/>
      <c r="DGD23" s="79"/>
      <c r="DGE23" s="76"/>
      <c r="DGF23" s="76"/>
      <c r="DGG23" s="76"/>
      <c r="DGH23" s="77"/>
      <c r="DGI23" s="76"/>
      <c r="DGJ23" s="79"/>
      <c r="DGK23" s="79"/>
      <c r="DGL23" s="79"/>
      <c r="DGM23" s="80"/>
      <c r="DGN23" s="79"/>
      <c r="DGO23" s="79"/>
      <c r="DGP23" s="79"/>
      <c r="DGQ23" s="79"/>
      <c r="DGR23" s="76"/>
      <c r="DGS23" s="76"/>
      <c r="DGT23" s="76"/>
      <c r="DGU23" s="77"/>
      <c r="DGV23" s="76"/>
      <c r="DGW23" s="79"/>
      <c r="DGX23" s="79"/>
      <c r="DGY23" s="79"/>
      <c r="DGZ23" s="80"/>
      <c r="DHA23" s="79"/>
      <c r="DHB23" s="79"/>
      <c r="DHC23" s="79"/>
      <c r="DHD23" s="79"/>
      <c r="DHE23" s="76"/>
      <c r="DHF23" s="76"/>
      <c r="DHG23" s="76"/>
      <c r="DHH23" s="77"/>
      <c r="DHI23" s="76"/>
      <c r="DHJ23" s="79"/>
      <c r="DHK23" s="79"/>
      <c r="DHL23" s="79"/>
      <c r="DHM23" s="80"/>
      <c r="DHN23" s="79"/>
      <c r="DHO23" s="79"/>
      <c r="DHP23" s="79"/>
      <c r="DHQ23" s="79"/>
      <c r="DHR23" s="76"/>
      <c r="DHS23" s="76"/>
      <c r="DHT23" s="76"/>
      <c r="DHU23" s="77"/>
      <c r="DHV23" s="76"/>
      <c r="DHW23" s="79"/>
      <c r="DHX23" s="79"/>
      <c r="DHY23" s="79"/>
      <c r="DHZ23" s="80"/>
      <c r="DIA23" s="79"/>
      <c r="DIB23" s="79"/>
      <c r="DIC23" s="79"/>
      <c r="DID23" s="79"/>
      <c r="DIE23" s="76"/>
      <c r="DIF23" s="76"/>
      <c r="DIG23" s="76"/>
      <c r="DIH23" s="77"/>
      <c r="DII23" s="76"/>
      <c r="DIJ23" s="79"/>
      <c r="DIK23" s="79"/>
      <c r="DIL23" s="79"/>
      <c r="DIM23" s="80"/>
      <c r="DIN23" s="79"/>
      <c r="DIO23" s="79"/>
      <c r="DIP23" s="79"/>
      <c r="DIQ23" s="79"/>
      <c r="DIR23" s="76"/>
      <c r="DIS23" s="76"/>
      <c r="DIT23" s="76"/>
      <c r="DIU23" s="77"/>
      <c r="DIV23" s="76"/>
      <c r="DIW23" s="79"/>
      <c r="DIX23" s="79"/>
      <c r="DIY23" s="79"/>
      <c r="DIZ23" s="80"/>
      <c r="DJA23" s="79"/>
      <c r="DJB23" s="79"/>
      <c r="DJC23" s="79"/>
      <c r="DJD23" s="79"/>
      <c r="DJE23" s="76"/>
      <c r="DJF23" s="76"/>
      <c r="DJG23" s="76"/>
      <c r="DJH23" s="77"/>
      <c r="DJI23" s="76"/>
      <c r="DJJ23" s="79"/>
      <c r="DJK23" s="79"/>
      <c r="DJL23" s="79"/>
      <c r="DJM23" s="80"/>
      <c r="DJN23" s="79"/>
      <c r="DJO23" s="79"/>
      <c r="DJP23" s="79"/>
      <c r="DJQ23" s="79"/>
      <c r="DJR23" s="76"/>
      <c r="DJS23" s="76"/>
      <c r="DJT23" s="76"/>
      <c r="DJU23" s="77"/>
      <c r="DJV23" s="76"/>
      <c r="DJW23" s="79"/>
      <c r="DJX23" s="79"/>
      <c r="DJY23" s="79"/>
      <c r="DJZ23" s="80"/>
      <c r="DKA23" s="79"/>
      <c r="DKB23" s="79"/>
      <c r="DKC23" s="79"/>
      <c r="DKD23" s="79"/>
      <c r="DKE23" s="76"/>
      <c r="DKF23" s="76"/>
      <c r="DKG23" s="76"/>
      <c r="DKH23" s="77"/>
      <c r="DKI23" s="76"/>
      <c r="DKJ23" s="79"/>
      <c r="DKK23" s="79"/>
      <c r="DKL23" s="79"/>
      <c r="DKM23" s="80"/>
      <c r="DKN23" s="79"/>
      <c r="DKO23" s="79"/>
      <c r="DKP23" s="79"/>
      <c r="DKQ23" s="79"/>
      <c r="DKR23" s="76"/>
      <c r="DKS23" s="76"/>
      <c r="DKT23" s="76"/>
      <c r="DKU23" s="77"/>
      <c r="DKV23" s="76"/>
      <c r="DKW23" s="79"/>
      <c r="DKX23" s="79"/>
      <c r="DKY23" s="79"/>
      <c r="DKZ23" s="80"/>
      <c r="DLA23" s="79"/>
      <c r="DLB23" s="79"/>
      <c r="DLC23" s="79"/>
      <c r="DLD23" s="79"/>
      <c r="DLE23" s="76"/>
      <c r="DLF23" s="76"/>
      <c r="DLG23" s="76"/>
      <c r="DLH23" s="77"/>
      <c r="DLI23" s="76"/>
      <c r="DLJ23" s="79"/>
      <c r="DLK23" s="79"/>
      <c r="DLL23" s="79"/>
      <c r="DLM23" s="80"/>
      <c r="DLN23" s="79"/>
      <c r="DLO23" s="79"/>
      <c r="DLP23" s="79"/>
      <c r="DLQ23" s="79"/>
      <c r="DLR23" s="76"/>
      <c r="DLS23" s="76"/>
      <c r="DLT23" s="76"/>
      <c r="DLU23" s="77"/>
      <c r="DLV23" s="76"/>
      <c r="DLW23" s="79"/>
      <c r="DLX23" s="79"/>
      <c r="DLY23" s="79"/>
      <c r="DLZ23" s="80"/>
      <c r="DMA23" s="79"/>
      <c r="DMB23" s="79"/>
      <c r="DMC23" s="79"/>
      <c r="DMD23" s="79"/>
      <c r="DME23" s="76"/>
      <c r="DMF23" s="76"/>
      <c r="DMG23" s="76"/>
      <c r="DMH23" s="77"/>
      <c r="DMI23" s="76"/>
      <c r="DMJ23" s="79"/>
      <c r="DMK23" s="79"/>
      <c r="DML23" s="79"/>
      <c r="DMM23" s="80"/>
      <c r="DMN23" s="79"/>
      <c r="DMO23" s="79"/>
      <c r="DMP23" s="79"/>
      <c r="DMQ23" s="79"/>
      <c r="DMR23" s="76"/>
      <c r="DMS23" s="76"/>
      <c r="DMT23" s="76"/>
      <c r="DMU23" s="77"/>
      <c r="DMV23" s="76"/>
      <c r="DMW23" s="79"/>
      <c r="DMX23" s="79"/>
      <c r="DMY23" s="79"/>
      <c r="DMZ23" s="80"/>
      <c r="DNA23" s="79"/>
      <c r="DNB23" s="79"/>
      <c r="DNC23" s="79"/>
      <c r="DND23" s="79"/>
      <c r="DNE23" s="76"/>
      <c r="DNF23" s="76"/>
      <c r="DNG23" s="76"/>
      <c r="DNH23" s="77"/>
      <c r="DNI23" s="76"/>
      <c r="DNJ23" s="79"/>
      <c r="DNK23" s="79"/>
      <c r="DNL23" s="79"/>
      <c r="DNM23" s="80"/>
      <c r="DNN23" s="79"/>
      <c r="DNO23" s="79"/>
      <c r="DNP23" s="79"/>
      <c r="DNQ23" s="79"/>
      <c r="DNR23" s="76"/>
      <c r="DNS23" s="76"/>
      <c r="DNT23" s="76"/>
      <c r="DNU23" s="77"/>
      <c r="DNV23" s="76"/>
      <c r="DNW23" s="79"/>
      <c r="DNX23" s="79"/>
      <c r="DNY23" s="79"/>
      <c r="DNZ23" s="80"/>
      <c r="DOA23" s="79"/>
      <c r="DOB23" s="79"/>
      <c r="DOC23" s="79"/>
      <c r="DOD23" s="79"/>
      <c r="DOE23" s="76"/>
      <c r="DOF23" s="76"/>
      <c r="DOG23" s="76"/>
      <c r="DOH23" s="77"/>
      <c r="DOI23" s="76"/>
      <c r="DOJ23" s="79"/>
      <c r="DOK23" s="79"/>
      <c r="DOL23" s="79"/>
      <c r="DOM23" s="80"/>
      <c r="DON23" s="79"/>
      <c r="DOO23" s="79"/>
      <c r="DOP23" s="79"/>
      <c r="DOQ23" s="79"/>
      <c r="DOR23" s="76"/>
      <c r="DOS23" s="76"/>
      <c r="DOT23" s="76"/>
      <c r="DOU23" s="77"/>
      <c r="DOV23" s="76"/>
      <c r="DOW23" s="79"/>
      <c r="DOX23" s="79"/>
      <c r="DOY23" s="79"/>
      <c r="DOZ23" s="80"/>
      <c r="DPA23" s="79"/>
      <c r="DPB23" s="79"/>
      <c r="DPC23" s="79"/>
      <c r="DPD23" s="79"/>
      <c r="DPE23" s="76"/>
      <c r="DPF23" s="76"/>
      <c r="DPG23" s="76"/>
      <c r="DPH23" s="77"/>
      <c r="DPI23" s="76"/>
      <c r="DPJ23" s="79"/>
      <c r="DPK23" s="79"/>
      <c r="DPL23" s="79"/>
      <c r="DPM23" s="80"/>
      <c r="DPN23" s="79"/>
      <c r="DPO23" s="79"/>
      <c r="DPP23" s="79"/>
      <c r="DPQ23" s="79"/>
      <c r="DPR23" s="76"/>
      <c r="DPS23" s="76"/>
      <c r="DPT23" s="76"/>
      <c r="DPU23" s="77"/>
      <c r="DPV23" s="76"/>
      <c r="DPW23" s="79"/>
      <c r="DPX23" s="79"/>
      <c r="DPY23" s="79"/>
      <c r="DPZ23" s="80"/>
      <c r="DQA23" s="79"/>
      <c r="DQB23" s="79"/>
      <c r="DQC23" s="79"/>
      <c r="DQD23" s="79"/>
      <c r="DQE23" s="76"/>
      <c r="DQF23" s="76"/>
      <c r="DQG23" s="76"/>
      <c r="DQH23" s="77"/>
      <c r="DQI23" s="76"/>
      <c r="DQJ23" s="79"/>
      <c r="DQK23" s="79"/>
      <c r="DQL23" s="79"/>
      <c r="DQM23" s="80"/>
      <c r="DQN23" s="79"/>
      <c r="DQO23" s="79"/>
      <c r="DQP23" s="79"/>
      <c r="DQQ23" s="79"/>
      <c r="DQR23" s="76"/>
      <c r="DQS23" s="76"/>
      <c r="DQT23" s="76"/>
      <c r="DQU23" s="77"/>
      <c r="DQV23" s="76"/>
      <c r="DQW23" s="79"/>
      <c r="DQX23" s="79"/>
      <c r="DQY23" s="79"/>
      <c r="DQZ23" s="80"/>
      <c r="DRA23" s="79"/>
      <c r="DRB23" s="79"/>
      <c r="DRC23" s="79"/>
      <c r="DRD23" s="79"/>
      <c r="DRE23" s="76"/>
      <c r="DRF23" s="76"/>
      <c r="DRG23" s="76"/>
      <c r="DRH23" s="77"/>
      <c r="DRI23" s="76"/>
      <c r="DRJ23" s="79"/>
      <c r="DRK23" s="79"/>
      <c r="DRL23" s="79"/>
      <c r="DRM23" s="80"/>
      <c r="DRN23" s="79"/>
      <c r="DRO23" s="79"/>
      <c r="DRP23" s="79"/>
      <c r="DRQ23" s="79"/>
      <c r="DRR23" s="76"/>
      <c r="DRS23" s="76"/>
      <c r="DRT23" s="76"/>
      <c r="DRU23" s="77"/>
      <c r="DRV23" s="76"/>
      <c r="DRW23" s="79"/>
      <c r="DRX23" s="79"/>
      <c r="DRY23" s="79"/>
      <c r="DRZ23" s="80"/>
      <c r="DSA23" s="79"/>
      <c r="DSB23" s="79"/>
      <c r="DSC23" s="79"/>
      <c r="DSD23" s="79"/>
      <c r="DSE23" s="76"/>
      <c r="DSF23" s="76"/>
      <c r="DSG23" s="76"/>
      <c r="DSH23" s="77"/>
      <c r="DSI23" s="76"/>
      <c r="DSJ23" s="79"/>
      <c r="DSK23" s="79"/>
      <c r="DSL23" s="79"/>
      <c r="DSM23" s="80"/>
      <c r="DSN23" s="79"/>
      <c r="DSO23" s="79"/>
      <c r="DSP23" s="79"/>
      <c r="DSQ23" s="79"/>
      <c r="DSR23" s="76"/>
      <c r="DSS23" s="76"/>
      <c r="DST23" s="76"/>
      <c r="DSU23" s="77"/>
      <c r="DSV23" s="76"/>
      <c r="DSW23" s="79"/>
      <c r="DSX23" s="79"/>
      <c r="DSY23" s="79"/>
      <c r="DSZ23" s="80"/>
      <c r="DTA23" s="79"/>
      <c r="DTB23" s="79"/>
      <c r="DTC23" s="79"/>
      <c r="DTD23" s="79"/>
      <c r="DTE23" s="76"/>
      <c r="DTF23" s="76"/>
      <c r="DTG23" s="76"/>
      <c r="DTH23" s="77"/>
      <c r="DTI23" s="76"/>
      <c r="DTJ23" s="79"/>
      <c r="DTK23" s="79"/>
      <c r="DTL23" s="79"/>
      <c r="DTM23" s="80"/>
      <c r="DTN23" s="79"/>
      <c r="DTO23" s="79"/>
      <c r="DTP23" s="79"/>
      <c r="DTQ23" s="79"/>
      <c r="DTR23" s="76"/>
      <c r="DTS23" s="76"/>
      <c r="DTT23" s="76"/>
      <c r="DTU23" s="77"/>
      <c r="DTV23" s="76"/>
      <c r="DTW23" s="79"/>
      <c r="DTX23" s="79"/>
      <c r="DTY23" s="79"/>
      <c r="DTZ23" s="80"/>
      <c r="DUA23" s="79"/>
      <c r="DUB23" s="79"/>
      <c r="DUC23" s="79"/>
      <c r="DUD23" s="79"/>
      <c r="DUE23" s="76"/>
      <c r="DUF23" s="76"/>
      <c r="DUG23" s="76"/>
      <c r="DUH23" s="77"/>
      <c r="DUI23" s="76"/>
      <c r="DUJ23" s="79"/>
      <c r="DUK23" s="79"/>
      <c r="DUL23" s="79"/>
      <c r="DUM23" s="80"/>
      <c r="DUN23" s="79"/>
      <c r="DUO23" s="79"/>
      <c r="DUP23" s="79"/>
      <c r="DUQ23" s="79"/>
      <c r="DUR23" s="76"/>
      <c r="DUS23" s="76"/>
      <c r="DUT23" s="76"/>
      <c r="DUU23" s="77"/>
      <c r="DUV23" s="76"/>
      <c r="DUW23" s="79"/>
      <c r="DUX23" s="79"/>
      <c r="DUY23" s="79"/>
      <c r="DUZ23" s="80"/>
      <c r="DVA23" s="79"/>
      <c r="DVB23" s="79"/>
      <c r="DVC23" s="79"/>
      <c r="DVD23" s="79"/>
      <c r="DVE23" s="76"/>
      <c r="DVF23" s="76"/>
      <c r="DVG23" s="76"/>
      <c r="DVH23" s="77"/>
      <c r="DVI23" s="76"/>
      <c r="DVJ23" s="79"/>
      <c r="DVK23" s="79"/>
      <c r="DVL23" s="79"/>
      <c r="DVM23" s="80"/>
      <c r="DVN23" s="79"/>
      <c r="DVO23" s="79"/>
      <c r="DVP23" s="79"/>
      <c r="DVQ23" s="79"/>
      <c r="DVR23" s="76"/>
      <c r="DVS23" s="76"/>
      <c r="DVT23" s="76"/>
      <c r="DVU23" s="77"/>
      <c r="DVV23" s="76"/>
      <c r="DVW23" s="79"/>
      <c r="DVX23" s="79"/>
      <c r="DVY23" s="79"/>
      <c r="DVZ23" s="80"/>
      <c r="DWA23" s="79"/>
      <c r="DWB23" s="79"/>
      <c r="DWC23" s="79"/>
      <c r="DWD23" s="79"/>
      <c r="DWE23" s="76"/>
      <c r="DWF23" s="76"/>
      <c r="DWG23" s="76"/>
      <c r="DWH23" s="77"/>
      <c r="DWI23" s="76"/>
      <c r="DWJ23" s="79"/>
      <c r="DWK23" s="79"/>
      <c r="DWL23" s="79"/>
      <c r="DWM23" s="80"/>
      <c r="DWN23" s="79"/>
      <c r="DWO23" s="79"/>
      <c r="DWP23" s="79"/>
      <c r="DWQ23" s="79"/>
      <c r="DWR23" s="76"/>
      <c r="DWS23" s="76"/>
      <c r="DWT23" s="76"/>
      <c r="DWU23" s="77"/>
      <c r="DWV23" s="76"/>
      <c r="DWW23" s="79"/>
      <c r="DWX23" s="79"/>
      <c r="DWY23" s="79"/>
      <c r="DWZ23" s="80"/>
      <c r="DXA23" s="79"/>
      <c r="DXB23" s="79"/>
      <c r="DXC23" s="79"/>
      <c r="DXD23" s="79"/>
      <c r="DXE23" s="76"/>
      <c r="DXF23" s="76"/>
      <c r="DXG23" s="76"/>
      <c r="DXH23" s="77"/>
      <c r="DXI23" s="76"/>
      <c r="DXJ23" s="79"/>
      <c r="DXK23" s="79"/>
      <c r="DXL23" s="79"/>
      <c r="DXM23" s="80"/>
      <c r="DXN23" s="79"/>
      <c r="DXO23" s="79"/>
      <c r="DXP23" s="79"/>
      <c r="DXQ23" s="79"/>
      <c r="DXR23" s="76"/>
      <c r="DXS23" s="76"/>
      <c r="DXT23" s="76"/>
      <c r="DXU23" s="77"/>
      <c r="DXV23" s="76"/>
      <c r="DXW23" s="79"/>
      <c r="DXX23" s="79"/>
      <c r="DXY23" s="79"/>
      <c r="DXZ23" s="80"/>
      <c r="DYA23" s="79"/>
      <c r="DYB23" s="79"/>
      <c r="DYC23" s="79"/>
      <c r="DYD23" s="79"/>
      <c r="DYE23" s="76"/>
      <c r="DYF23" s="76"/>
      <c r="DYG23" s="76"/>
      <c r="DYH23" s="77"/>
      <c r="DYI23" s="76"/>
      <c r="DYJ23" s="79"/>
      <c r="DYK23" s="79"/>
      <c r="DYL23" s="79"/>
      <c r="DYM23" s="80"/>
      <c r="DYN23" s="79"/>
      <c r="DYO23" s="79"/>
      <c r="DYP23" s="79"/>
      <c r="DYQ23" s="79"/>
      <c r="DYR23" s="76"/>
      <c r="DYS23" s="76"/>
      <c r="DYT23" s="76"/>
      <c r="DYU23" s="77"/>
      <c r="DYV23" s="76"/>
      <c r="DYW23" s="79"/>
      <c r="DYX23" s="79"/>
      <c r="DYY23" s="79"/>
      <c r="DYZ23" s="80"/>
      <c r="DZA23" s="79"/>
      <c r="DZB23" s="79"/>
      <c r="DZC23" s="79"/>
      <c r="DZD23" s="79"/>
      <c r="DZE23" s="76"/>
      <c r="DZF23" s="76"/>
      <c r="DZG23" s="76"/>
      <c r="DZH23" s="77"/>
      <c r="DZI23" s="76"/>
      <c r="DZJ23" s="79"/>
      <c r="DZK23" s="79"/>
      <c r="DZL23" s="79"/>
      <c r="DZM23" s="80"/>
      <c r="DZN23" s="79"/>
      <c r="DZO23" s="79"/>
      <c r="DZP23" s="79"/>
      <c r="DZQ23" s="79"/>
      <c r="DZR23" s="76"/>
      <c r="DZS23" s="76"/>
      <c r="DZT23" s="76"/>
      <c r="DZU23" s="77"/>
      <c r="DZV23" s="76"/>
      <c r="DZW23" s="79"/>
      <c r="DZX23" s="79"/>
      <c r="DZY23" s="79"/>
      <c r="DZZ23" s="80"/>
      <c r="EAA23" s="79"/>
      <c r="EAB23" s="79"/>
      <c r="EAC23" s="79"/>
      <c r="EAD23" s="79"/>
      <c r="EAE23" s="76"/>
      <c r="EAF23" s="76"/>
      <c r="EAG23" s="76"/>
      <c r="EAH23" s="77"/>
      <c r="EAI23" s="76"/>
      <c r="EAJ23" s="79"/>
      <c r="EAK23" s="79"/>
      <c r="EAL23" s="79"/>
      <c r="EAM23" s="80"/>
      <c r="EAN23" s="79"/>
      <c r="EAO23" s="79"/>
      <c r="EAP23" s="79"/>
      <c r="EAQ23" s="79"/>
      <c r="EAR23" s="76"/>
      <c r="EAS23" s="76"/>
      <c r="EAT23" s="76"/>
      <c r="EAU23" s="77"/>
      <c r="EAV23" s="76"/>
      <c r="EAW23" s="79"/>
      <c r="EAX23" s="79"/>
      <c r="EAY23" s="79"/>
      <c r="EAZ23" s="80"/>
      <c r="EBA23" s="79"/>
      <c r="EBB23" s="79"/>
      <c r="EBC23" s="79"/>
      <c r="EBD23" s="79"/>
      <c r="EBE23" s="76"/>
      <c r="EBF23" s="76"/>
      <c r="EBG23" s="76"/>
      <c r="EBH23" s="77"/>
      <c r="EBI23" s="76"/>
      <c r="EBJ23" s="79"/>
      <c r="EBK23" s="79"/>
      <c r="EBL23" s="79"/>
      <c r="EBM23" s="80"/>
      <c r="EBN23" s="79"/>
      <c r="EBO23" s="79"/>
      <c r="EBP23" s="79"/>
      <c r="EBQ23" s="79"/>
      <c r="EBR23" s="76"/>
      <c r="EBS23" s="76"/>
      <c r="EBT23" s="76"/>
      <c r="EBU23" s="77"/>
      <c r="EBV23" s="76"/>
      <c r="EBW23" s="79"/>
      <c r="EBX23" s="79"/>
      <c r="EBY23" s="79"/>
      <c r="EBZ23" s="80"/>
      <c r="ECA23" s="79"/>
      <c r="ECB23" s="79"/>
      <c r="ECC23" s="79"/>
      <c r="ECD23" s="79"/>
      <c r="ECE23" s="76"/>
      <c r="ECF23" s="76"/>
      <c r="ECG23" s="76"/>
      <c r="ECH23" s="77"/>
      <c r="ECI23" s="76"/>
      <c r="ECJ23" s="79"/>
      <c r="ECK23" s="79"/>
      <c r="ECL23" s="79"/>
      <c r="ECM23" s="80"/>
      <c r="ECN23" s="79"/>
      <c r="ECO23" s="79"/>
      <c r="ECP23" s="79"/>
      <c r="ECQ23" s="79"/>
      <c r="ECR23" s="76"/>
      <c r="ECS23" s="76"/>
      <c r="ECT23" s="76"/>
      <c r="ECU23" s="77"/>
      <c r="ECV23" s="76"/>
      <c r="ECW23" s="79"/>
      <c r="ECX23" s="79"/>
      <c r="ECY23" s="79"/>
      <c r="ECZ23" s="80"/>
      <c r="EDA23" s="79"/>
      <c r="EDB23" s="79"/>
      <c r="EDC23" s="79"/>
      <c r="EDD23" s="79"/>
      <c r="EDE23" s="76"/>
      <c r="EDF23" s="76"/>
      <c r="EDG23" s="76"/>
      <c r="EDH23" s="77"/>
      <c r="EDI23" s="76"/>
      <c r="EDJ23" s="79"/>
      <c r="EDK23" s="79"/>
      <c r="EDL23" s="79"/>
      <c r="EDM23" s="80"/>
      <c r="EDN23" s="79"/>
      <c r="EDO23" s="79"/>
      <c r="EDP23" s="79"/>
      <c r="EDQ23" s="79"/>
      <c r="EDR23" s="76"/>
      <c r="EDS23" s="76"/>
      <c r="EDT23" s="76"/>
      <c r="EDU23" s="77"/>
      <c r="EDV23" s="76"/>
      <c r="EDW23" s="79"/>
      <c r="EDX23" s="79"/>
      <c r="EDY23" s="79"/>
      <c r="EDZ23" s="80"/>
      <c r="EEA23" s="79"/>
      <c r="EEB23" s="79"/>
      <c r="EEC23" s="79"/>
      <c r="EED23" s="79"/>
      <c r="EEE23" s="76"/>
      <c r="EEF23" s="76"/>
      <c r="EEG23" s="76"/>
      <c r="EEH23" s="77"/>
      <c r="EEI23" s="76"/>
      <c r="EEJ23" s="79"/>
      <c r="EEK23" s="79"/>
      <c r="EEL23" s="79"/>
      <c r="EEM23" s="80"/>
      <c r="EEN23" s="79"/>
      <c r="EEO23" s="79"/>
      <c r="EEP23" s="79"/>
      <c r="EEQ23" s="79"/>
      <c r="EER23" s="76"/>
      <c r="EES23" s="76"/>
      <c r="EET23" s="76"/>
      <c r="EEU23" s="77"/>
      <c r="EEV23" s="76"/>
      <c r="EEW23" s="79"/>
      <c r="EEX23" s="79"/>
      <c r="EEY23" s="79"/>
      <c r="EEZ23" s="80"/>
      <c r="EFA23" s="79"/>
      <c r="EFB23" s="79"/>
      <c r="EFC23" s="79"/>
      <c r="EFD23" s="79"/>
      <c r="EFE23" s="76"/>
      <c r="EFF23" s="76"/>
      <c r="EFG23" s="76"/>
      <c r="EFH23" s="77"/>
      <c r="EFI23" s="76"/>
      <c r="EFJ23" s="79"/>
      <c r="EFK23" s="79"/>
      <c r="EFL23" s="79"/>
      <c r="EFM23" s="80"/>
      <c r="EFN23" s="79"/>
      <c r="EFO23" s="79"/>
      <c r="EFP23" s="79"/>
      <c r="EFQ23" s="79"/>
      <c r="EFR23" s="76"/>
      <c r="EFS23" s="76"/>
      <c r="EFT23" s="76"/>
      <c r="EFU23" s="77"/>
      <c r="EFV23" s="76"/>
      <c r="EFW23" s="79"/>
      <c r="EFX23" s="79"/>
      <c r="EFY23" s="79"/>
      <c r="EFZ23" s="80"/>
      <c r="EGA23" s="79"/>
      <c r="EGB23" s="79"/>
      <c r="EGC23" s="79"/>
      <c r="EGD23" s="79"/>
      <c r="EGE23" s="76"/>
      <c r="EGF23" s="76"/>
      <c r="EGG23" s="76"/>
      <c r="EGH23" s="77"/>
      <c r="EGI23" s="76"/>
      <c r="EGJ23" s="79"/>
      <c r="EGK23" s="79"/>
      <c r="EGL23" s="79"/>
      <c r="EGM23" s="80"/>
      <c r="EGN23" s="79"/>
      <c r="EGO23" s="79"/>
      <c r="EGP23" s="79"/>
      <c r="EGQ23" s="79"/>
      <c r="EGR23" s="76"/>
      <c r="EGS23" s="76"/>
      <c r="EGT23" s="76"/>
      <c r="EGU23" s="77"/>
      <c r="EGV23" s="76"/>
      <c r="EGW23" s="79"/>
      <c r="EGX23" s="79"/>
      <c r="EGY23" s="79"/>
      <c r="EGZ23" s="80"/>
      <c r="EHA23" s="79"/>
      <c r="EHB23" s="79"/>
      <c r="EHC23" s="79"/>
      <c r="EHD23" s="79"/>
      <c r="EHE23" s="76"/>
      <c r="EHF23" s="76"/>
      <c r="EHG23" s="76"/>
      <c r="EHH23" s="77"/>
      <c r="EHI23" s="76"/>
      <c r="EHJ23" s="79"/>
      <c r="EHK23" s="79"/>
      <c r="EHL23" s="79"/>
      <c r="EHM23" s="80"/>
      <c r="EHN23" s="79"/>
      <c r="EHO23" s="79"/>
      <c r="EHP23" s="79"/>
      <c r="EHQ23" s="79"/>
      <c r="EHR23" s="76"/>
      <c r="EHS23" s="76"/>
      <c r="EHT23" s="76"/>
      <c r="EHU23" s="77"/>
      <c r="EHV23" s="76"/>
      <c r="EHW23" s="79"/>
      <c r="EHX23" s="79"/>
      <c r="EHY23" s="79"/>
      <c r="EHZ23" s="80"/>
      <c r="EIA23" s="79"/>
      <c r="EIB23" s="79"/>
      <c r="EIC23" s="79"/>
      <c r="EID23" s="79"/>
      <c r="EIE23" s="76"/>
      <c r="EIF23" s="76"/>
      <c r="EIG23" s="76"/>
      <c r="EIH23" s="77"/>
      <c r="EII23" s="76"/>
      <c r="EIJ23" s="79"/>
      <c r="EIK23" s="79"/>
      <c r="EIL23" s="79"/>
      <c r="EIM23" s="80"/>
      <c r="EIN23" s="79"/>
      <c r="EIO23" s="79"/>
      <c r="EIP23" s="79"/>
      <c r="EIQ23" s="79"/>
      <c r="EIR23" s="76"/>
      <c r="EIS23" s="76"/>
      <c r="EIT23" s="76"/>
      <c r="EIU23" s="77"/>
      <c r="EIV23" s="76"/>
      <c r="EIW23" s="79"/>
      <c r="EIX23" s="79"/>
      <c r="EIY23" s="79"/>
      <c r="EIZ23" s="80"/>
      <c r="EJA23" s="79"/>
      <c r="EJB23" s="79"/>
      <c r="EJC23" s="79"/>
      <c r="EJD23" s="79"/>
      <c r="EJE23" s="76"/>
      <c r="EJF23" s="76"/>
      <c r="EJG23" s="76"/>
      <c r="EJH23" s="77"/>
      <c r="EJI23" s="76"/>
      <c r="EJJ23" s="79"/>
      <c r="EJK23" s="79"/>
      <c r="EJL23" s="79"/>
      <c r="EJM23" s="80"/>
      <c r="EJN23" s="79"/>
      <c r="EJO23" s="79"/>
      <c r="EJP23" s="79"/>
      <c r="EJQ23" s="79"/>
      <c r="EJR23" s="76"/>
      <c r="EJS23" s="76"/>
      <c r="EJT23" s="76"/>
      <c r="EJU23" s="77"/>
      <c r="EJV23" s="76"/>
      <c r="EJW23" s="79"/>
      <c r="EJX23" s="79"/>
      <c r="EJY23" s="79"/>
      <c r="EJZ23" s="80"/>
      <c r="EKA23" s="79"/>
      <c r="EKB23" s="79"/>
      <c r="EKC23" s="79"/>
      <c r="EKD23" s="79"/>
      <c r="EKE23" s="76"/>
      <c r="EKF23" s="76"/>
      <c r="EKG23" s="76"/>
      <c r="EKH23" s="77"/>
      <c r="EKI23" s="76"/>
      <c r="EKJ23" s="79"/>
      <c r="EKK23" s="79"/>
      <c r="EKL23" s="79"/>
      <c r="EKM23" s="80"/>
      <c r="EKN23" s="79"/>
      <c r="EKO23" s="79"/>
      <c r="EKP23" s="79"/>
      <c r="EKQ23" s="79"/>
      <c r="EKR23" s="76"/>
      <c r="EKS23" s="76"/>
      <c r="EKT23" s="76"/>
      <c r="EKU23" s="77"/>
      <c r="EKV23" s="76"/>
      <c r="EKW23" s="79"/>
      <c r="EKX23" s="79"/>
      <c r="EKY23" s="79"/>
      <c r="EKZ23" s="80"/>
      <c r="ELA23" s="79"/>
      <c r="ELB23" s="79"/>
      <c r="ELC23" s="79"/>
      <c r="ELD23" s="79"/>
      <c r="ELE23" s="76"/>
      <c r="ELF23" s="76"/>
      <c r="ELG23" s="76"/>
      <c r="ELH23" s="77"/>
      <c r="ELI23" s="76"/>
      <c r="ELJ23" s="79"/>
      <c r="ELK23" s="79"/>
      <c r="ELL23" s="79"/>
      <c r="ELM23" s="80"/>
      <c r="ELN23" s="79"/>
      <c r="ELO23" s="79"/>
      <c r="ELP23" s="79"/>
      <c r="ELQ23" s="79"/>
      <c r="ELR23" s="76"/>
      <c r="ELS23" s="76"/>
      <c r="ELT23" s="76"/>
      <c r="ELU23" s="77"/>
      <c r="ELV23" s="76"/>
      <c r="ELW23" s="79"/>
      <c r="ELX23" s="79"/>
      <c r="ELY23" s="79"/>
      <c r="ELZ23" s="80"/>
      <c r="EMA23" s="79"/>
      <c r="EMB23" s="79"/>
      <c r="EMC23" s="79"/>
      <c r="EMD23" s="79"/>
      <c r="EME23" s="76"/>
      <c r="EMF23" s="76"/>
      <c r="EMG23" s="76"/>
      <c r="EMH23" s="77"/>
      <c r="EMI23" s="76"/>
      <c r="EMJ23" s="79"/>
      <c r="EMK23" s="79"/>
      <c r="EML23" s="79"/>
      <c r="EMM23" s="80"/>
      <c r="EMN23" s="79"/>
      <c r="EMO23" s="79"/>
      <c r="EMP23" s="79"/>
      <c r="EMQ23" s="79"/>
      <c r="EMR23" s="76"/>
      <c r="EMS23" s="76"/>
      <c r="EMT23" s="76"/>
      <c r="EMU23" s="77"/>
      <c r="EMV23" s="76"/>
      <c r="EMW23" s="79"/>
      <c r="EMX23" s="79"/>
      <c r="EMY23" s="79"/>
      <c r="EMZ23" s="80"/>
      <c r="ENA23" s="79"/>
      <c r="ENB23" s="79"/>
      <c r="ENC23" s="79"/>
      <c r="END23" s="79"/>
      <c r="ENE23" s="76"/>
      <c r="ENF23" s="76"/>
      <c r="ENG23" s="76"/>
      <c r="ENH23" s="77"/>
      <c r="ENI23" s="76"/>
      <c r="ENJ23" s="79"/>
      <c r="ENK23" s="79"/>
      <c r="ENL23" s="79"/>
      <c r="ENM23" s="80"/>
      <c r="ENN23" s="79"/>
      <c r="ENO23" s="79"/>
      <c r="ENP23" s="79"/>
      <c r="ENQ23" s="79"/>
      <c r="ENR23" s="76"/>
      <c r="ENS23" s="76"/>
      <c r="ENT23" s="76"/>
      <c r="ENU23" s="77"/>
      <c r="ENV23" s="76"/>
      <c r="ENW23" s="79"/>
      <c r="ENX23" s="79"/>
      <c r="ENY23" s="79"/>
      <c r="ENZ23" s="80"/>
      <c r="EOA23" s="79"/>
      <c r="EOB23" s="79"/>
      <c r="EOC23" s="79"/>
      <c r="EOD23" s="79"/>
      <c r="EOE23" s="76"/>
      <c r="EOF23" s="76"/>
      <c r="EOG23" s="76"/>
      <c r="EOH23" s="77"/>
      <c r="EOI23" s="76"/>
      <c r="EOJ23" s="79"/>
      <c r="EOK23" s="79"/>
      <c r="EOL23" s="79"/>
      <c r="EOM23" s="80"/>
      <c r="EON23" s="79"/>
      <c r="EOO23" s="79"/>
      <c r="EOP23" s="79"/>
      <c r="EOQ23" s="79"/>
      <c r="EOR23" s="76"/>
      <c r="EOS23" s="76"/>
      <c r="EOT23" s="76"/>
      <c r="EOU23" s="77"/>
      <c r="EOV23" s="76"/>
      <c r="EOW23" s="79"/>
      <c r="EOX23" s="79"/>
      <c r="EOY23" s="79"/>
      <c r="EOZ23" s="80"/>
      <c r="EPA23" s="79"/>
      <c r="EPB23" s="79"/>
      <c r="EPC23" s="79"/>
      <c r="EPD23" s="79"/>
      <c r="EPE23" s="76"/>
      <c r="EPF23" s="76"/>
      <c r="EPG23" s="76"/>
      <c r="EPH23" s="77"/>
      <c r="EPI23" s="76"/>
      <c r="EPJ23" s="79"/>
      <c r="EPK23" s="79"/>
      <c r="EPL23" s="79"/>
      <c r="EPM23" s="80"/>
      <c r="EPN23" s="79"/>
      <c r="EPO23" s="79"/>
      <c r="EPP23" s="79"/>
      <c r="EPQ23" s="79"/>
      <c r="EPR23" s="76"/>
      <c r="EPS23" s="76"/>
      <c r="EPT23" s="76"/>
      <c r="EPU23" s="77"/>
      <c r="EPV23" s="76"/>
      <c r="EPW23" s="79"/>
      <c r="EPX23" s="79"/>
      <c r="EPY23" s="79"/>
      <c r="EPZ23" s="80"/>
      <c r="EQA23" s="79"/>
      <c r="EQB23" s="79"/>
      <c r="EQC23" s="79"/>
      <c r="EQD23" s="79"/>
      <c r="EQE23" s="76"/>
      <c r="EQF23" s="76"/>
      <c r="EQG23" s="76"/>
      <c r="EQH23" s="77"/>
      <c r="EQI23" s="76"/>
      <c r="EQJ23" s="79"/>
      <c r="EQK23" s="79"/>
      <c r="EQL23" s="79"/>
      <c r="EQM23" s="80"/>
      <c r="EQN23" s="79"/>
      <c r="EQO23" s="79"/>
      <c r="EQP23" s="79"/>
      <c r="EQQ23" s="79"/>
      <c r="EQR23" s="76"/>
      <c r="EQS23" s="76"/>
      <c r="EQT23" s="76"/>
      <c r="EQU23" s="77"/>
      <c r="EQV23" s="76"/>
      <c r="EQW23" s="79"/>
      <c r="EQX23" s="79"/>
      <c r="EQY23" s="79"/>
      <c r="EQZ23" s="80"/>
      <c r="ERA23" s="79"/>
      <c r="ERB23" s="79"/>
      <c r="ERC23" s="79"/>
      <c r="ERD23" s="79"/>
      <c r="ERE23" s="76"/>
      <c r="ERF23" s="76"/>
      <c r="ERG23" s="76"/>
      <c r="ERH23" s="77"/>
      <c r="ERI23" s="76"/>
      <c r="ERJ23" s="79"/>
      <c r="ERK23" s="79"/>
      <c r="ERL23" s="79"/>
      <c r="ERM23" s="80"/>
      <c r="ERN23" s="79"/>
      <c r="ERO23" s="79"/>
      <c r="ERP23" s="79"/>
      <c r="ERQ23" s="79"/>
      <c r="ERR23" s="76"/>
      <c r="ERS23" s="76"/>
      <c r="ERT23" s="76"/>
      <c r="ERU23" s="77"/>
      <c r="ERV23" s="76"/>
      <c r="ERW23" s="79"/>
      <c r="ERX23" s="79"/>
      <c r="ERY23" s="79"/>
      <c r="ERZ23" s="80"/>
      <c r="ESA23" s="79"/>
      <c r="ESB23" s="79"/>
      <c r="ESC23" s="79"/>
      <c r="ESD23" s="79"/>
      <c r="ESE23" s="76"/>
      <c r="ESF23" s="76"/>
      <c r="ESG23" s="76"/>
      <c r="ESH23" s="77"/>
      <c r="ESI23" s="76"/>
      <c r="ESJ23" s="79"/>
      <c r="ESK23" s="79"/>
      <c r="ESL23" s="79"/>
      <c r="ESM23" s="80"/>
      <c r="ESN23" s="79"/>
      <c r="ESO23" s="79"/>
      <c r="ESP23" s="79"/>
      <c r="ESQ23" s="79"/>
      <c r="ESR23" s="76"/>
      <c r="ESS23" s="76"/>
      <c r="EST23" s="76"/>
      <c r="ESU23" s="77"/>
      <c r="ESV23" s="76"/>
      <c r="ESW23" s="79"/>
      <c r="ESX23" s="79"/>
      <c r="ESY23" s="79"/>
      <c r="ESZ23" s="80"/>
      <c r="ETA23" s="79"/>
      <c r="ETB23" s="79"/>
      <c r="ETC23" s="79"/>
      <c r="ETD23" s="79"/>
      <c r="ETE23" s="76"/>
      <c r="ETF23" s="76"/>
      <c r="ETG23" s="76"/>
      <c r="ETH23" s="77"/>
      <c r="ETI23" s="76"/>
      <c r="ETJ23" s="79"/>
      <c r="ETK23" s="79"/>
      <c r="ETL23" s="79"/>
      <c r="ETM23" s="80"/>
      <c r="ETN23" s="79"/>
      <c r="ETO23" s="79"/>
      <c r="ETP23" s="79"/>
      <c r="ETQ23" s="79"/>
      <c r="ETR23" s="76"/>
      <c r="ETS23" s="76"/>
      <c r="ETT23" s="76"/>
      <c r="ETU23" s="77"/>
      <c r="ETV23" s="76"/>
      <c r="ETW23" s="79"/>
      <c r="ETX23" s="79"/>
      <c r="ETY23" s="79"/>
      <c r="ETZ23" s="80"/>
      <c r="EUA23" s="79"/>
      <c r="EUB23" s="79"/>
      <c r="EUC23" s="79"/>
      <c r="EUD23" s="79"/>
      <c r="EUE23" s="76"/>
      <c r="EUF23" s="76"/>
      <c r="EUG23" s="76"/>
      <c r="EUH23" s="77"/>
      <c r="EUI23" s="76"/>
      <c r="EUJ23" s="79"/>
      <c r="EUK23" s="79"/>
      <c r="EUL23" s="79"/>
      <c r="EUM23" s="80"/>
      <c r="EUN23" s="79"/>
      <c r="EUO23" s="79"/>
      <c r="EUP23" s="79"/>
      <c r="EUQ23" s="79"/>
      <c r="EUR23" s="76"/>
      <c r="EUS23" s="76"/>
      <c r="EUT23" s="76"/>
      <c r="EUU23" s="77"/>
      <c r="EUV23" s="76"/>
      <c r="EUW23" s="79"/>
      <c r="EUX23" s="79"/>
      <c r="EUY23" s="79"/>
      <c r="EUZ23" s="80"/>
      <c r="EVA23" s="79"/>
      <c r="EVB23" s="79"/>
      <c r="EVC23" s="79"/>
      <c r="EVD23" s="79"/>
      <c r="EVE23" s="76"/>
      <c r="EVF23" s="76"/>
      <c r="EVG23" s="76"/>
      <c r="EVH23" s="77"/>
      <c r="EVI23" s="76"/>
      <c r="EVJ23" s="79"/>
      <c r="EVK23" s="79"/>
      <c r="EVL23" s="79"/>
      <c r="EVM23" s="80"/>
      <c r="EVN23" s="79"/>
      <c r="EVO23" s="79"/>
      <c r="EVP23" s="79"/>
      <c r="EVQ23" s="79"/>
      <c r="EVR23" s="76"/>
      <c r="EVS23" s="76"/>
      <c r="EVT23" s="76"/>
      <c r="EVU23" s="77"/>
      <c r="EVV23" s="76"/>
      <c r="EVW23" s="79"/>
      <c r="EVX23" s="79"/>
      <c r="EVY23" s="79"/>
      <c r="EVZ23" s="80"/>
      <c r="EWA23" s="79"/>
      <c r="EWB23" s="79"/>
      <c r="EWC23" s="79"/>
      <c r="EWD23" s="79"/>
      <c r="EWE23" s="76"/>
      <c r="EWF23" s="76"/>
      <c r="EWG23" s="76"/>
      <c r="EWH23" s="77"/>
      <c r="EWI23" s="76"/>
      <c r="EWJ23" s="79"/>
      <c r="EWK23" s="79"/>
      <c r="EWL23" s="79"/>
      <c r="EWM23" s="80"/>
      <c r="EWN23" s="79"/>
      <c r="EWO23" s="79"/>
      <c r="EWP23" s="79"/>
      <c r="EWQ23" s="79"/>
      <c r="EWR23" s="76"/>
      <c r="EWS23" s="76"/>
      <c r="EWT23" s="76"/>
      <c r="EWU23" s="77"/>
      <c r="EWV23" s="76"/>
      <c r="EWW23" s="79"/>
      <c r="EWX23" s="79"/>
      <c r="EWY23" s="79"/>
      <c r="EWZ23" s="80"/>
      <c r="EXA23" s="79"/>
      <c r="EXB23" s="79"/>
      <c r="EXC23" s="79"/>
      <c r="EXD23" s="79"/>
      <c r="EXE23" s="76"/>
      <c r="EXF23" s="76"/>
      <c r="EXG23" s="76"/>
      <c r="EXH23" s="77"/>
      <c r="EXI23" s="76"/>
      <c r="EXJ23" s="79"/>
      <c r="EXK23" s="79"/>
      <c r="EXL23" s="79"/>
      <c r="EXM23" s="80"/>
      <c r="EXN23" s="79"/>
      <c r="EXO23" s="79"/>
      <c r="EXP23" s="79"/>
      <c r="EXQ23" s="79"/>
      <c r="EXR23" s="76"/>
      <c r="EXS23" s="76"/>
      <c r="EXT23" s="76"/>
      <c r="EXU23" s="77"/>
      <c r="EXV23" s="76"/>
      <c r="EXW23" s="79"/>
      <c r="EXX23" s="79"/>
      <c r="EXY23" s="79"/>
      <c r="EXZ23" s="80"/>
      <c r="EYA23" s="79"/>
      <c r="EYB23" s="79"/>
      <c r="EYC23" s="79"/>
      <c r="EYD23" s="79"/>
      <c r="EYE23" s="76"/>
      <c r="EYF23" s="76"/>
      <c r="EYG23" s="76"/>
      <c r="EYH23" s="77"/>
      <c r="EYI23" s="76"/>
      <c r="EYJ23" s="79"/>
      <c r="EYK23" s="79"/>
      <c r="EYL23" s="79"/>
      <c r="EYM23" s="80"/>
      <c r="EYN23" s="79"/>
      <c r="EYO23" s="79"/>
      <c r="EYP23" s="79"/>
      <c r="EYQ23" s="79"/>
      <c r="EYR23" s="76"/>
      <c r="EYS23" s="76"/>
      <c r="EYT23" s="76"/>
      <c r="EYU23" s="77"/>
      <c r="EYV23" s="76"/>
      <c r="EYW23" s="79"/>
      <c r="EYX23" s="79"/>
      <c r="EYY23" s="79"/>
      <c r="EYZ23" s="80"/>
      <c r="EZA23" s="79"/>
      <c r="EZB23" s="79"/>
      <c r="EZC23" s="79"/>
      <c r="EZD23" s="79"/>
      <c r="EZE23" s="76"/>
      <c r="EZF23" s="76"/>
      <c r="EZG23" s="76"/>
      <c r="EZH23" s="77"/>
      <c r="EZI23" s="76"/>
      <c r="EZJ23" s="79"/>
      <c r="EZK23" s="79"/>
      <c r="EZL23" s="79"/>
      <c r="EZM23" s="80"/>
      <c r="EZN23" s="79"/>
      <c r="EZO23" s="79"/>
      <c r="EZP23" s="79"/>
      <c r="EZQ23" s="79"/>
      <c r="EZR23" s="76"/>
      <c r="EZS23" s="76"/>
      <c r="EZT23" s="76"/>
      <c r="EZU23" s="77"/>
      <c r="EZV23" s="76"/>
      <c r="EZW23" s="79"/>
      <c r="EZX23" s="79"/>
      <c r="EZY23" s="79"/>
      <c r="EZZ23" s="80"/>
      <c r="FAA23" s="79"/>
      <c r="FAB23" s="79"/>
      <c r="FAC23" s="79"/>
      <c r="FAD23" s="79"/>
      <c r="FAE23" s="76"/>
      <c r="FAF23" s="76"/>
      <c r="FAG23" s="76"/>
      <c r="FAH23" s="77"/>
      <c r="FAI23" s="76"/>
      <c r="FAJ23" s="79"/>
      <c r="FAK23" s="79"/>
      <c r="FAL23" s="79"/>
      <c r="FAM23" s="80"/>
      <c r="FAN23" s="79"/>
      <c r="FAO23" s="79"/>
      <c r="FAP23" s="79"/>
      <c r="FAQ23" s="79"/>
      <c r="FAR23" s="76"/>
      <c r="FAS23" s="76"/>
      <c r="FAT23" s="76"/>
      <c r="FAU23" s="77"/>
      <c r="FAV23" s="76"/>
      <c r="FAW23" s="79"/>
      <c r="FAX23" s="79"/>
      <c r="FAY23" s="79"/>
      <c r="FAZ23" s="80"/>
      <c r="FBA23" s="79"/>
      <c r="FBB23" s="79"/>
      <c r="FBC23" s="79"/>
      <c r="FBD23" s="79"/>
      <c r="FBE23" s="76"/>
      <c r="FBF23" s="76"/>
      <c r="FBG23" s="76"/>
      <c r="FBH23" s="77"/>
      <c r="FBI23" s="76"/>
      <c r="FBJ23" s="79"/>
      <c r="FBK23" s="79"/>
      <c r="FBL23" s="79"/>
      <c r="FBM23" s="80"/>
      <c r="FBN23" s="79"/>
      <c r="FBO23" s="79"/>
      <c r="FBP23" s="79"/>
      <c r="FBQ23" s="79"/>
      <c r="FBR23" s="76"/>
      <c r="FBS23" s="76"/>
      <c r="FBT23" s="76"/>
      <c r="FBU23" s="77"/>
      <c r="FBV23" s="76"/>
      <c r="FBW23" s="79"/>
      <c r="FBX23" s="79"/>
      <c r="FBY23" s="79"/>
      <c r="FBZ23" s="80"/>
      <c r="FCA23" s="79"/>
      <c r="FCB23" s="79"/>
      <c r="FCC23" s="79"/>
      <c r="FCD23" s="79"/>
      <c r="FCE23" s="76"/>
      <c r="FCF23" s="76"/>
      <c r="FCG23" s="76"/>
      <c r="FCH23" s="77"/>
      <c r="FCI23" s="76"/>
      <c r="FCJ23" s="79"/>
      <c r="FCK23" s="79"/>
      <c r="FCL23" s="79"/>
      <c r="FCM23" s="80"/>
      <c r="FCN23" s="79"/>
      <c r="FCO23" s="79"/>
      <c r="FCP23" s="79"/>
      <c r="FCQ23" s="79"/>
      <c r="FCR23" s="76"/>
      <c r="FCS23" s="76"/>
      <c r="FCT23" s="76"/>
      <c r="FCU23" s="77"/>
      <c r="FCV23" s="76"/>
      <c r="FCW23" s="79"/>
      <c r="FCX23" s="79"/>
      <c r="FCY23" s="79"/>
      <c r="FCZ23" s="80"/>
      <c r="FDA23" s="79"/>
      <c r="FDB23" s="79"/>
      <c r="FDC23" s="79"/>
      <c r="FDD23" s="79"/>
      <c r="FDE23" s="76"/>
      <c r="FDF23" s="76"/>
      <c r="FDG23" s="76"/>
      <c r="FDH23" s="77"/>
      <c r="FDI23" s="76"/>
      <c r="FDJ23" s="79"/>
      <c r="FDK23" s="79"/>
      <c r="FDL23" s="79"/>
      <c r="FDM23" s="80"/>
      <c r="FDN23" s="79"/>
      <c r="FDO23" s="79"/>
      <c r="FDP23" s="79"/>
      <c r="FDQ23" s="79"/>
      <c r="FDR23" s="76"/>
      <c r="FDS23" s="76"/>
      <c r="FDT23" s="76"/>
      <c r="FDU23" s="77"/>
      <c r="FDV23" s="76"/>
      <c r="FDW23" s="79"/>
      <c r="FDX23" s="79"/>
      <c r="FDY23" s="79"/>
      <c r="FDZ23" s="80"/>
      <c r="FEA23" s="79"/>
      <c r="FEB23" s="79"/>
      <c r="FEC23" s="79"/>
      <c r="FED23" s="79"/>
      <c r="FEE23" s="76"/>
      <c r="FEF23" s="76"/>
      <c r="FEG23" s="76"/>
      <c r="FEH23" s="77"/>
      <c r="FEI23" s="76"/>
      <c r="FEJ23" s="79"/>
      <c r="FEK23" s="79"/>
      <c r="FEL23" s="79"/>
      <c r="FEM23" s="80"/>
      <c r="FEN23" s="79"/>
      <c r="FEO23" s="79"/>
      <c r="FEP23" s="79"/>
      <c r="FEQ23" s="79"/>
      <c r="FER23" s="76"/>
      <c r="FES23" s="76"/>
      <c r="FET23" s="76"/>
      <c r="FEU23" s="77"/>
      <c r="FEV23" s="76"/>
      <c r="FEW23" s="79"/>
      <c r="FEX23" s="79"/>
      <c r="FEY23" s="79"/>
      <c r="FEZ23" s="80"/>
      <c r="FFA23" s="79"/>
      <c r="FFB23" s="79"/>
      <c r="FFC23" s="79"/>
      <c r="FFD23" s="79"/>
      <c r="FFE23" s="76"/>
      <c r="FFF23" s="76"/>
      <c r="FFG23" s="76"/>
      <c r="FFH23" s="77"/>
      <c r="FFI23" s="76"/>
      <c r="FFJ23" s="79"/>
      <c r="FFK23" s="79"/>
      <c r="FFL23" s="79"/>
      <c r="FFM23" s="80"/>
      <c r="FFN23" s="79"/>
      <c r="FFO23" s="79"/>
      <c r="FFP23" s="79"/>
      <c r="FFQ23" s="79"/>
      <c r="FFR23" s="76"/>
      <c r="FFS23" s="76"/>
      <c r="FFT23" s="76"/>
      <c r="FFU23" s="77"/>
      <c r="FFV23" s="76"/>
      <c r="FFW23" s="79"/>
      <c r="FFX23" s="79"/>
      <c r="FFY23" s="79"/>
      <c r="FFZ23" s="80"/>
      <c r="FGA23" s="79"/>
      <c r="FGB23" s="79"/>
      <c r="FGC23" s="79"/>
      <c r="FGD23" s="79"/>
      <c r="FGE23" s="76"/>
      <c r="FGF23" s="76"/>
      <c r="FGG23" s="76"/>
      <c r="FGH23" s="77"/>
      <c r="FGI23" s="76"/>
      <c r="FGJ23" s="79"/>
      <c r="FGK23" s="79"/>
      <c r="FGL23" s="79"/>
      <c r="FGM23" s="80"/>
      <c r="FGN23" s="79"/>
      <c r="FGO23" s="79"/>
      <c r="FGP23" s="79"/>
      <c r="FGQ23" s="79"/>
      <c r="FGR23" s="76"/>
      <c r="FGS23" s="76"/>
      <c r="FGT23" s="76"/>
      <c r="FGU23" s="77"/>
      <c r="FGV23" s="76"/>
      <c r="FGW23" s="79"/>
      <c r="FGX23" s="79"/>
      <c r="FGY23" s="79"/>
      <c r="FGZ23" s="80"/>
      <c r="FHA23" s="79"/>
      <c r="FHB23" s="79"/>
      <c r="FHC23" s="79"/>
      <c r="FHD23" s="79"/>
      <c r="FHE23" s="76"/>
      <c r="FHF23" s="76"/>
      <c r="FHG23" s="76"/>
      <c r="FHH23" s="77"/>
      <c r="FHI23" s="76"/>
      <c r="FHJ23" s="79"/>
      <c r="FHK23" s="79"/>
      <c r="FHL23" s="79"/>
      <c r="FHM23" s="80"/>
      <c r="FHN23" s="79"/>
      <c r="FHO23" s="79"/>
      <c r="FHP23" s="79"/>
      <c r="FHQ23" s="79"/>
      <c r="FHR23" s="76"/>
      <c r="FHS23" s="76"/>
      <c r="FHT23" s="76"/>
      <c r="FHU23" s="77"/>
      <c r="FHV23" s="76"/>
      <c r="FHW23" s="79"/>
      <c r="FHX23" s="79"/>
      <c r="FHY23" s="79"/>
      <c r="FHZ23" s="80"/>
      <c r="FIA23" s="79"/>
      <c r="FIB23" s="79"/>
      <c r="FIC23" s="79"/>
      <c r="FID23" s="79"/>
      <c r="FIE23" s="76"/>
      <c r="FIF23" s="76"/>
      <c r="FIG23" s="76"/>
      <c r="FIH23" s="77"/>
      <c r="FII23" s="76"/>
      <c r="FIJ23" s="79"/>
      <c r="FIK23" s="79"/>
      <c r="FIL23" s="79"/>
      <c r="FIM23" s="80"/>
      <c r="FIN23" s="79"/>
      <c r="FIO23" s="79"/>
      <c r="FIP23" s="79"/>
      <c r="FIQ23" s="79"/>
      <c r="FIR23" s="76"/>
      <c r="FIS23" s="76"/>
      <c r="FIT23" s="76"/>
      <c r="FIU23" s="77"/>
      <c r="FIV23" s="76"/>
      <c r="FIW23" s="79"/>
      <c r="FIX23" s="79"/>
      <c r="FIY23" s="79"/>
      <c r="FIZ23" s="80"/>
      <c r="FJA23" s="79"/>
      <c r="FJB23" s="79"/>
      <c r="FJC23" s="79"/>
      <c r="FJD23" s="79"/>
      <c r="FJE23" s="76"/>
      <c r="FJF23" s="76"/>
      <c r="FJG23" s="76"/>
      <c r="FJH23" s="77"/>
      <c r="FJI23" s="76"/>
      <c r="FJJ23" s="79"/>
      <c r="FJK23" s="79"/>
      <c r="FJL23" s="79"/>
      <c r="FJM23" s="80"/>
      <c r="FJN23" s="79"/>
      <c r="FJO23" s="79"/>
      <c r="FJP23" s="79"/>
      <c r="FJQ23" s="79"/>
      <c r="FJR23" s="76"/>
      <c r="FJS23" s="76"/>
      <c r="FJT23" s="76"/>
      <c r="FJU23" s="77"/>
      <c r="FJV23" s="76"/>
      <c r="FJW23" s="79"/>
      <c r="FJX23" s="79"/>
      <c r="FJY23" s="79"/>
      <c r="FJZ23" s="80"/>
      <c r="FKA23" s="79"/>
      <c r="FKB23" s="79"/>
      <c r="FKC23" s="79"/>
      <c r="FKD23" s="79"/>
      <c r="FKE23" s="76"/>
      <c r="FKF23" s="76"/>
      <c r="FKG23" s="76"/>
      <c r="FKH23" s="77"/>
      <c r="FKI23" s="76"/>
      <c r="FKJ23" s="79"/>
      <c r="FKK23" s="79"/>
      <c r="FKL23" s="79"/>
      <c r="FKM23" s="80"/>
      <c r="FKN23" s="79"/>
      <c r="FKO23" s="79"/>
      <c r="FKP23" s="79"/>
      <c r="FKQ23" s="79"/>
      <c r="FKR23" s="76"/>
      <c r="FKS23" s="76"/>
      <c r="FKT23" s="76"/>
      <c r="FKU23" s="77"/>
      <c r="FKV23" s="76"/>
      <c r="FKW23" s="79"/>
      <c r="FKX23" s="79"/>
      <c r="FKY23" s="79"/>
      <c r="FKZ23" s="80"/>
      <c r="FLA23" s="79"/>
      <c r="FLB23" s="79"/>
      <c r="FLC23" s="79"/>
      <c r="FLD23" s="79"/>
      <c r="FLE23" s="76"/>
      <c r="FLF23" s="76"/>
      <c r="FLG23" s="76"/>
      <c r="FLH23" s="77"/>
      <c r="FLI23" s="76"/>
      <c r="FLJ23" s="79"/>
      <c r="FLK23" s="79"/>
      <c r="FLL23" s="79"/>
      <c r="FLM23" s="80"/>
      <c r="FLN23" s="79"/>
      <c r="FLO23" s="79"/>
      <c r="FLP23" s="79"/>
      <c r="FLQ23" s="79"/>
      <c r="FLR23" s="76"/>
      <c r="FLS23" s="76"/>
      <c r="FLT23" s="76"/>
      <c r="FLU23" s="77"/>
      <c r="FLV23" s="76"/>
      <c r="FLW23" s="79"/>
      <c r="FLX23" s="79"/>
      <c r="FLY23" s="79"/>
      <c r="FLZ23" s="80"/>
      <c r="FMA23" s="79"/>
      <c r="FMB23" s="79"/>
      <c r="FMC23" s="79"/>
      <c r="FMD23" s="79"/>
      <c r="FME23" s="76"/>
      <c r="FMF23" s="76"/>
      <c r="FMG23" s="76"/>
      <c r="FMH23" s="77"/>
      <c r="FMI23" s="76"/>
      <c r="FMJ23" s="79"/>
      <c r="FMK23" s="79"/>
      <c r="FML23" s="79"/>
      <c r="FMM23" s="80"/>
      <c r="FMN23" s="79"/>
      <c r="FMO23" s="79"/>
      <c r="FMP23" s="79"/>
      <c r="FMQ23" s="79"/>
      <c r="FMR23" s="76"/>
      <c r="FMS23" s="76"/>
      <c r="FMT23" s="76"/>
      <c r="FMU23" s="77"/>
      <c r="FMV23" s="76"/>
      <c r="FMW23" s="79"/>
      <c r="FMX23" s="79"/>
      <c r="FMY23" s="79"/>
      <c r="FMZ23" s="80"/>
      <c r="FNA23" s="79"/>
      <c r="FNB23" s="79"/>
      <c r="FNC23" s="79"/>
      <c r="FND23" s="79"/>
      <c r="FNE23" s="76"/>
      <c r="FNF23" s="76"/>
      <c r="FNG23" s="76"/>
      <c r="FNH23" s="77"/>
      <c r="FNI23" s="76"/>
      <c r="FNJ23" s="79"/>
      <c r="FNK23" s="79"/>
      <c r="FNL23" s="79"/>
      <c r="FNM23" s="80"/>
      <c r="FNN23" s="79"/>
      <c r="FNO23" s="79"/>
      <c r="FNP23" s="79"/>
      <c r="FNQ23" s="79"/>
      <c r="FNR23" s="76"/>
      <c r="FNS23" s="76"/>
      <c r="FNT23" s="76"/>
      <c r="FNU23" s="77"/>
      <c r="FNV23" s="76"/>
      <c r="FNW23" s="79"/>
      <c r="FNX23" s="79"/>
      <c r="FNY23" s="79"/>
      <c r="FNZ23" s="80"/>
      <c r="FOA23" s="79"/>
      <c r="FOB23" s="79"/>
      <c r="FOC23" s="79"/>
      <c r="FOD23" s="79"/>
      <c r="FOE23" s="76"/>
      <c r="FOF23" s="76"/>
      <c r="FOG23" s="76"/>
      <c r="FOH23" s="77"/>
      <c r="FOI23" s="76"/>
      <c r="FOJ23" s="79"/>
      <c r="FOK23" s="79"/>
      <c r="FOL23" s="79"/>
      <c r="FOM23" s="80"/>
      <c r="FON23" s="79"/>
      <c r="FOO23" s="79"/>
      <c r="FOP23" s="79"/>
      <c r="FOQ23" s="79"/>
      <c r="FOR23" s="76"/>
      <c r="FOS23" s="76"/>
      <c r="FOT23" s="76"/>
      <c r="FOU23" s="77"/>
      <c r="FOV23" s="76"/>
      <c r="FOW23" s="79"/>
      <c r="FOX23" s="79"/>
      <c r="FOY23" s="79"/>
      <c r="FOZ23" s="80"/>
      <c r="FPA23" s="79"/>
      <c r="FPB23" s="79"/>
      <c r="FPC23" s="79"/>
      <c r="FPD23" s="79"/>
      <c r="FPE23" s="76"/>
      <c r="FPF23" s="76"/>
      <c r="FPG23" s="76"/>
      <c r="FPH23" s="77"/>
      <c r="FPI23" s="76"/>
      <c r="FPJ23" s="79"/>
      <c r="FPK23" s="79"/>
      <c r="FPL23" s="79"/>
      <c r="FPM23" s="80"/>
      <c r="FPN23" s="79"/>
      <c r="FPO23" s="79"/>
      <c r="FPP23" s="79"/>
      <c r="FPQ23" s="79"/>
      <c r="FPR23" s="76"/>
      <c r="FPS23" s="76"/>
      <c r="FPT23" s="76"/>
      <c r="FPU23" s="77"/>
      <c r="FPV23" s="76"/>
      <c r="FPW23" s="79"/>
      <c r="FPX23" s="79"/>
      <c r="FPY23" s="79"/>
      <c r="FPZ23" s="80"/>
      <c r="FQA23" s="79"/>
      <c r="FQB23" s="79"/>
      <c r="FQC23" s="79"/>
      <c r="FQD23" s="79"/>
      <c r="FQE23" s="76"/>
      <c r="FQF23" s="76"/>
      <c r="FQG23" s="76"/>
      <c r="FQH23" s="77"/>
      <c r="FQI23" s="76"/>
      <c r="FQJ23" s="79"/>
      <c r="FQK23" s="79"/>
      <c r="FQL23" s="79"/>
      <c r="FQM23" s="80"/>
      <c r="FQN23" s="79"/>
      <c r="FQO23" s="79"/>
      <c r="FQP23" s="79"/>
      <c r="FQQ23" s="79"/>
      <c r="FQR23" s="76"/>
      <c r="FQS23" s="76"/>
      <c r="FQT23" s="76"/>
      <c r="FQU23" s="77"/>
      <c r="FQV23" s="76"/>
      <c r="FQW23" s="79"/>
      <c r="FQX23" s="79"/>
      <c r="FQY23" s="79"/>
      <c r="FQZ23" s="80"/>
      <c r="FRA23" s="79"/>
      <c r="FRB23" s="79"/>
      <c r="FRC23" s="79"/>
      <c r="FRD23" s="79"/>
      <c r="FRE23" s="76"/>
      <c r="FRF23" s="76"/>
      <c r="FRG23" s="76"/>
      <c r="FRH23" s="77"/>
      <c r="FRI23" s="76"/>
      <c r="FRJ23" s="79"/>
      <c r="FRK23" s="79"/>
      <c r="FRL23" s="79"/>
      <c r="FRM23" s="80"/>
      <c r="FRN23" s="79"/>
      <c r="FRO23" s="79"/>
      <c r="FRP23" s="79"/>
      <c r="FRQ23" s="79"/>
      <c r="FRR23" s="76"/>
      <c r="FRS23" s="76"/>
      <c r="FRT23" s="76"/>
      <c r="FRU23" s="77"/>
      <c r="FRV23" s="76"/>
      <c r="FRW23" s="79"/>
      <c r="FRX23" s="79"/>
      <c r="FRY23" s="79"/>
      <c r="FRZ23" s="80"/>
      <c r="FSA23" s="79"/>
      <c r="FSB23" s="79"/>
      <c r="FSC23" s="79"/>
      <c r="FSD23" s="79"/>
      <c r="FSE23" s="76"/>
      <c r="FSF23" s="76"/>
      <c r="FSG23" s="76"/>
      <c r="FSH23" s="77"/>
      <c r="FSI23" s="76"/>
      <c r="FSJ23" s="79"/>
      <c r="FSK23" s="79"/>
      <c r="FSL23" s="79"/>
      <c r="FSM23" s="80"/>
      <c r="FSN23" s="79"/>
      <c r="FSO23" s="79"/>
      <c r="FSP23" s="79"/>
      <c r="FSQ23" s="79"/>
      <c r="FSR23" s="76"/>
      <c r="FSS23" s="76"/>
      <c r="FST23" s="76"/>
      <c r="FSU23" s="77"/>
      <c r="FSV23" s="76"/>
      <c r="FSW23" s="79"/>
      <c r="FSX23" s="79"/>
      <c r="FSY23" s="79"/>
      <c r="FSZ23" s="80"/>
      <c r="FTA23" s="79"/>
      <c r="FTB23" s="79"/>
      <c r="FTC23" s="79"/>
      <c r="FTD23" s="79"/>
      <c r="FTE23" s="76"/>
      <c r="FTF23" s="76"/>
      <c r="FTG23" s="76"/>
      <c r="FTH23" s="77"/>
      <c r="FTI23" s="76"/>
      <c r="FTJ23" s="79"/>
      <c r="FTK23" s="79"/>
      <c r="FTL23" s="79"/>
      <c r="FTM23" s="80"/>
      <c r="FTN23" s="79"/>
      <c r="FTO23" s="79"/>
      <c r="FTP23" s="79"/>
      <c r="FTQ23" s="79"/>
      <c r="FTR23" s="76"/>
      <c r="FTS23" s="76"/>
      <c r="FTT23" s="76"/>
      <c r="FTU23" s="77"/>
      <c r="FTV23" s="76"/>
      <c r="FTW23" s="79"/>
      <c r="FTX23" s="79"/>
      <c r="FTY23" s="79"/>
      <c r="FTZ23" s="80"/>
      <c r="FUA23" s="79"/>
      <c r="FUB23" s="79"/>
      <c r="FUC23" s="79"/>
      <c r="FUD23" s="79"/>
      <c r="FUE23" s="76"/>
      <c r="FUF23" s="76"/>
      <c r="FUG23" s="76"/>
      <c r="FUH23" s="77"/>
      <c r="FUI23" s="76"/>
      <c r="FUJ23" s="79"/>
      <c r="FUK23" s="79"/>
      <c r="FUL23" s="79"/>
      <c r="FUM23" s="80"/>
      <c r="FUN23" s="79"/>
      <c r="FUO23" s="79"/>
      <c r="FUP23" s="79"/>
      <c r="FUQ23" s="79"/>
      <c r="FUR23" s="76"/>
      <c r="FUS23" s="76"/>
      <c r="FUT23" s="76"/>
      <c r="FUU23" s="77"/>
      <c r="FUV23" s="76"/>
      <c r="FUW23" s="79"/>
      <c r="FUX23" s="79"/>
      <c r="FUY23" s="79"/>
      <c r="FUZ23" s="80"/>
      <c r="FVA23" s="79"/>
      <c r="FVB23" s="79"/>
      <c r="FVC23" s="79"/>
      <c r="FVD23" s="79"/>
      <c r="FVE23" s="76"/>
      <c r="FVF23" s="76"/>
      <c r="FVG23" s="76"/>
      <c r="FVH23" s="77"/>
      <c r="FVI23" s="76"/>
      <c r="FVJ23" s="79"/>
      <c r="FVK23" s="79"/>
      <c r="FVL23" s="79"/>
      <c r="FVM23" s="80"/>
      <c r="FVN23" s="79"/>
      <c r="FVO23" s="79"/>
      <c r="FVP23" s="79"/>
      <c r="FVQ23" s="79"/>
      <c r="FVR23" s="76"/>
      <c r="FVS23" s="76"/>
      <c r="FVT23" s="76"/>
      <c r="FVU23" s="77"/>
      <c r="FVV23" s="76"/>
      <c r="FVW23" s="79"/>
      <c r="FVX23" s="79"/>
      <c r="FVY23" s="79"/>
      <c r="FVZ23" s="80"/>
      <c r="FWA23" s="79"/>
      <c r="FWB23" s="79"/>
      <c r="FWC23" s="79"/>
      <c r="FWD23" s="79"/>
      <c r="FWE23" s="76"/>
      <c r="FWF23" s="76"/>
      <c r="FWG23" s="76"/>
      <c r="FWH23" s="77"/>
      <c r="FWI23" s="76"/>
      <c r="FWJ23" s="79"/>
      <c r="FWK23" s="79"/>
      <c r="FWL23" s="79"/>
      <c r="FWM23" s="80"/>
      <c r="FWN23" s="79"/>
      <c r="FWO23" s="79"/>
      <c r="FWP23" s="79"/>
      <c r="FWQ23" s="79"/>
      <c r="FWR23" s="76"/>
      <c r="FWS23" s="76"/>
      <c r="FWT23" s="76"/>
      <c r="FWU23" s="77"/>
      <c r="FWV23" s="76"/>
      <c r="FWW23" s="79"/>
      <c r="FWX23" s="79"/>
      <c r="FWY23" s="79"/>
      <c r="FWZ23" s="80"/>
      <c r="FXA23" s="79"/>
      <c r="FXB23" s="79"/>
      <c r="FXC23" s="79"/>
      <c r="FXD23" s="79"/>
      <c r="FXE23" s="76"/>
      <c r="FXF23" s="76"/>
      <c r="FXG23" s="76"/>
      <c r="FXH23" s="77"/>
      <c r="FXI23" s="76"/>
      <c r="FXJ23" s="79"/>
      <c r="FXK23" s="79"/>
      <c r="FXL23" s="79"/>
      <c r="FXM23" s="80"/>
      <c r="FXN23" s="79"/>
      <c r="FXO23" s="79"/>
      <c r="FXP23" s="79"/>
      <c r="FXQ23" s="79"/>
      <c r="FXR23" s="76"/>
      <c r="FXS23" s="76"/>
      <c r="FXT23" s="76"/>
      <c r="FXU23" s="77"/>
      <c r="FXV23" s="76"/>
      <c r="FXW23" s="79"/>
      <c r="FXX23" s="79"/>
      <c r="FXY23" s="79"/>
      <c r="FXZ23" s="80"/>
      <c r="FYA23" s="79"/>
      <c r="FYB23" s="79"/>
      <c r="FYC23" s="79"/>
      <c r="FYD23" s="79"/>
      <c r="FYE23" s="76"/>
      <c r="FYF23" s="76"/>
      <c r="FYG23" s="76"/>
      <c r="FYH23" s="77"/>
      <c r="FYI23" s="76"/>
      <c r="FYJ23" s="79"/>
      <c r="FYK23" s="79"/>
      <c r="FYL23" s="79"/>
      <c r="FYM23" s="80"/>
      <c r="FYN23" s="79"/>
      <c r="FYO23" s="79"/>
      <c r="FYP23" s="79"/>
      <c r="FYQ23" s="79"/>
      <c r="FYR23" s="76"/>
      <c r="FYS23" s="76"/>
      <c r="FYT23" s="76"/>
      <c r="FYU23" s="77"/>
      <c r="FYV23" s="76"/>
      <c r="FYW23" s="79"/>
      <c r="FYX23" s="79"/>
      <c r="FYY23" s="79"/>
      <c r="FYZ23" s="80"/>
      <c r="FZA23" s="79"/>
      <c r="FZB23" s="79"/>
      <c r="FZC23" s="79"/>
      <c r="FZD23" s="79"/>
      <c r="FZE23" s="76"/>
      <c r="FZF23" s="76"/>
      <c r="FZG23" s="76"/>
      <c r="FZH23" s="77"/>
      <c r="FZI23" s="76"/>
      <c r="FZJ23" s="79"/>
      <c r="FZK23" s="79"/>
      <c r="FZL23" s="79"/>
      <c r="FZM23" s="80"/>
      <c r="FZN23" s="79"/>
      <c r="FZO23" s="79"/>
      <c r="FZP23" s="79"/>
      <c r="FZQ23" s="79"/>
      <c r="FZR23" s="76"/>
      <c r="FZS23" s="76"/>
      <c r="FZT23" s="76"/>
      <c r="FZU23" s="77"/>
      <c r="FZV23" s="76"/>
      <c r="FZW23" s="79"/>
      <c r="FZX23" s="79"/>
      <c r="FZY23" s="79"/>
      <c r="FZZ23" s="80"/>
      <c r="GAA23" s="79"/>
      <c r="GAB23" s="79"/>
      <c r="GAC23" s="79"/>
      <c r="GAD23" s="79"/>
      <c r="GAE23" s="76"/>
      <c r="GAF23" s="76"/>
      <c r="GAG23" s="76"/>
      <c r="GAH23" s="77"/>
      <c r="GAI23" s="76"/>
      <c r="GAJ23" s="79"/>
      <c r="GAK23" s="79"/>
      <c r="GAL23" s="79"/>
      <c r="GAM23" s="80"/>
      <c r="GAN23" s="79"/>
      <c r="GAO23" s="79"/>
      <c r="GAP23" s="79"/>
      <c r="GAQ23" s="79"/>
      <c r="GAR23" s="76"/>
      <c r="GAS23" s="76"/>
      <c r="GAT23" s="76"/>
      <c r="GAU23" s="77"/>
      <c r="GAV23" s="76"/>
      <c r="GAW23" s="79"/>
      <c r="GAX23" s="79"/>
      <c r="GAY23" s="79"/>
      <c r="GAZ23" s="80"/>
      <c r="GBA23" s="79"/>
      <c r="GBB23" s="79"/>
      <c r="GBC23" s="79"/>
      <c r="GBD23" s="79"/>
      <c r="GBE23" s="76"/>
      <c r="GBF23" s="76"/>
      <c r="GBG23" s="76"/>
      <c r="GBH23" s="77"/>
      <c r="GBI23" s="76"/>
      <c r="GBJ23" s="79"/>
      <c r="GBK23" s="79"/>
      <c r="GBL23" s="79"/>
      <c r="GBM23" s="80"/>
      <c r="GBN23" s="79"/>
      <c r="GBO23" s="79"/>
      <c r="GBP23" s="79"/>
      <c r="GBQ23" s="79"/>
      <c r="GBR23" s="76"/>
      <c r="GBS23" s="76"/>
      <c r="GBT23" s="76"/>
      <c r="GBU23" s="77"/>
      <c r="GBV23" s="76"/>
      <c r="GBW23" s="79"/>
      <c r="GBX23" s="79"/>
      <c r="GBY23" s="79"/>
      <c r="GBZ23" s="80"/>
      <c r="GCA23" s="79"/>
      <c r="GCB23" s="79"/>
      <c r="GCC23" s="79"/>
      <c r="GCD23" s="79"/>
      <c r="GCE23" s="76"/>
      <c r="GCF23" s="76"/>
      <c r="GCG23" s="76"/>
      <c r="GCH23" s="77"/>
      <c r="GCI23" s="76"/>
      <c r="GCJ23" s="79"/>
      <c r="GCK23" s="79"/>
      <c r="GCL23" s="79"/>
      <c r="GCM23" s="80"/>
      <c r="GCN23" s="79"/>
      <c r="GCO23" s="79"/>
      <c r="GCP23" s="79"/>
      <c r="GCQ23" s="79"/>
      <c r="GCR23" s="76"/>
      <c r="GCS23" s="76"/>
      <c r="GCT23" s="76"/>
      <c r="GCU23" s="77"/>
      <c r="GCV23" s="76"/>
      <c r="GCW23" s="79"/>
      <c r="GCX23" s="79"/>
      <c r="GCY23" s="79"/>
      <c r="GCZ23" s="80"/>
      <c r="GDA23" s="79"/>
      <c r="GDB23" s="79"/>
      <c r="GDC23" s="79"/>
      <c r="GDD23" s="79"/>
      <c r="GDE23" s="76"/>
      <c r="GDF23" s="76"/>
      <c r="GDG23" s="76"/>
      <c r="GDH23" s="77"/>
      <c r="GDI23" s="76"/>
      <c r="GDJ23" s="79"/>
      <c r="GDK23" s="79"/>
      <c r="GDL23" s="79"/>
      <c r="GDM23" s="80"/>
      <c r="GDN23" s="79"/>
      <c r="GDO23" s="79"/>
      <c r="GDP23" s="79"/>
      <c r="GDQ23" s="79"/>
      <c r="GDR23" s="76"/>
      <c r="GDS23" s="76"/>
      <c r="GDT23" s="76"/>
      <c r="GDU23" s="77"/>
      <c r="GDV23" s="76"/>
      <c r="GDW23" s="79"/>
      <c r="GDX23" s="79"/>
      <c r="GDY23" s="79"/>
      <c r="GDZ23" s="80"/>
      <c r="GEA23" s="79"/>
      <c r="GEB23" s="79"/>
      <c r="GEC23" s="79"/>
      <c r="GED23" s="79"/>
      <c r="GEE23" s="76"/>
      <c r="GEF23" s="76"/>
      <c r="GEG23" s="76"/>
      <c r="GEH23" s="77"/>
      <c r="GEI23" s="76"/>
      <c r="GEJ23" s="79"/>
      <c r="GEK23" s="79"/>
      <c r="GEL23" s="79"/>
      <c r="GEM23" s="80"/>
      <c r="GEN23" s="79"/>
      <c r="GEO23" s="79"/>
      <c r="GEP23" s="79"/>
      <c r="GEQ23" s="79"/>
      <c r="GER23" s="76"/>
      <c r="GES23" s="76"/>
      <c r="GET23" s="76"/>
      <c r="GEU23" s="77"/>
      <c r="GEV23" s="76"/>
      <c r="GEW23" s="79"/>
      <c r="GEX23" s="79"/>
      <c r="GEY23" s="79"/>
      <c r="GEZ23" s="80"/>
      <c r="GFA23" s="79"/>
      <c r="GFB23" s="79"/>
      <c r="GFC23" s="79"/>
      <c r="GFD23" s="79"/>
      <c r="GFE23" s="76"/>
      <c r="GFF23" s="76"/>
      <c r="GFG23" s="76"/>
      <c r="GFH23" s="77"/>
      <c r="GFI23" s="76"/>
      <c r="GFJ23" s="79"/>
      <c r="GFK23" s="79"/>
      <c r="GFL23" s="79"/>
      <c r="GFM23" s="80"/>
      <c r="GFN23" s="79"/>
      <c r="GFO23" s="79"/>
      <c r="GFP23" s="79"/>
      <c r="GFQ23" s="79"/>
      <c r="GFR23" s="76"/>
      <c r="GFS23" s="76"/>
      <c r="GFT23" s="76"/>
      <c r="GFU23" s="77"/>
      <c r="GFV23" s="76"/>
      <c r="GFW23" s="79"/>
      <c r="GFX23" s="79"/>
      <c r="GFY23" s="79"/>
      <c r="GFZ23" s="80"/>
      <c r="GGA23" s="79"/>
      <c r="GGB23" s="79"/>
      <c r="GGC23" s="79"/>
      <c r="GGD23" s="79"/>
      <c r="GGE23" s="76"/>
      <c r="GGF23" s="76"/>
      <c r="GGG23" s="76"/>
      <c r="GGH23" s="77"/>
      <c r="GGI23" s="76"/>
      <c r="GGJ23" s="79"/>
      <c r="GGK23" s="79"/>
      <c r="GGL23" s="79"/>
      <c r="GGM23" s="80"/>
      <c r="GGN23" s="79"/>
      <c r="GGO23" s="79"/>
      <c r="GGP23" s="79"/>
      <c r="GGQ23" s="79"/>
      <c r="GGR23" s="76"/>
      <c r="GGS23" s="76"/>
      <c r="GGT23" s="76"/>
      <c r="GGU23" s="77"/>
      <c r="GGV23" s="76"/>
      <c r="GGW23" s="79"/>
      <c r="GGX23" s="79"/>
      <c r="GGY23" s="79"/>
      <c r="GGZ23" s="80"/>
      <c r="GHA23" s="79"/>
      <c r="GHB23" s="79"/>
      <c r="GHC23" s="79"/>
      <c r="GHD23" s="79"/>
      <c r="GHE23" s="76"/>
      <c r="GHF23" s="76"/>
      <c r="GHG23" s="76"/>
      <c r="GHH23" s="77"/>
      <c r="GHI23" s="76"/>
      <c r="GHJ23" s="79"/>
      <c r="GHK23" s="79"/>
      <c r="GHL23" s="79"/>
      <c r="GHM23" s="80"/>
      <c r="GHN23" s="79"/>
      <c r="GHO23" s="79"/>
      <c r="GHP23" s="79"/>
      <c r="GHQ23" s="79"/>
      <c r="GHR23" s="76"/>
      <c r="GHS23" s="76"/>
      <c r="GHT23" s="76"/>
      <c r="GHU23" s="77"/>
      <c r="GHV23" s="76"/>
      <c r="GHW23" s="79"/>
      <c r="GHX23" s="79"/>
      <c r="GHY23" s="79"/>
      <c r="GHZ23" s="80"/>
      <c r="GIA23" s="79"/>
      <c r="GIB23" s="79"/>
      <c r="GIC23" s="79"/>
      <c r="GID23" s="79"/>
      <c r="GIE23" s="76"/>
      <c r="GIF23" s="76"/>
      <c r="GIG23" s="76"/>
      <c r="GIH23" s="77"/>
      <c r="GII23" s="76"/>
      <c r="GIJ23" s="79"/>
      <c r="GIK23" s="79"/>
      <c r="GIL23" s="79"/>
      <c r="GIM23" s="80"/>
      <c r="GIN23" s="79"/>
      <c r="GIO23" s="79"/>
      <c r="GIP23" s="79"/>
      <c r="GIQ23" s="79"/>
      <c r="GIR23" s="76"/>
      <c r="GIS23" s="76"/>
      <c r="GIT23" s="76"/>
      <c r="GIU23" s="77"/>
      <c r="GIV23" s="76"/>
      <c r="GIW23" s="79"/>
      <c r="GIX23" s="79"/>
      <c r="GIY23" s="79"/>
      <c r="GIZ23" s="80"/>
      <c r="GJA23" s="79"/>
      <c r="GJB23" s="79"/>
      <c r="GJC23" s="79"/>
      <c r="GJD23" s="79"/>
      <c r="GJE23" s="76"/>
      <c r="GJF23" s="76"/>
      <c r="GJG23" s="76"/>
      <c r="GJH23" s="77"/>
      <c r="GJI23" s="76"/>
      <c r="GJJ23" s="79"/>
      <c r="GJK23" s="79"/>
      <c r="GJL23" s="79"/>
      <c r="GJM23" s="80"/>
      <c r="GJN23" s="79"/>
      <c r="GJO23" s="79"/>
      <c r="GJP23" s="79"/>
      <c r="GJQ23" s="79"/>
      <c r="GJR23" s="76"/>
      <c r="GJS23" s="76"/>
      <c r="GJT23" s="76"/>
      <c r="GJU23" s="77"/>
      <c r="GJV23" s="76"/>
      <c r="GJW23" s="79"/>
      <c r="GJX23" s="79"/>
      <c r="GJY23" s="79"/>
      <c r="GJZ23" s="80"/>
      <c r="GKA23" s="79"/>
      <c r="GKB23" s="79"/>
      <c r="GKC23" s="79"/>
      <c r="GKD23" s="79"/>
      <c r="GKE23" s="76"/>
      <c r="GKF23" s="76"/>
      <c r="GKG23" s="76"/>
      <c r="GKH23" s="77"/>
      <c r="GKI23" s="76"/>
      <c r="GKJ23" s="79"/>
      <c r="GKK23" s="79"/>
      <c r="GKL23" s="79"/>
      <c r="GKM23" s="80"/>
      <c r="GKN23" s="79"/>
      <c r="GKO23" s="79"/>
      <c r="GKP23" s="79"/>
      <c r="GKQ23" s="79"/>
      <c r="GKR23" s="76"/>
      <c r="GKS23" s="76"/>
      <c r="GKT23" s="76"/>
      <c r="GKU23" s="77"/>
      <c r="GKV23" s="76"/>
      <c r="GKW23" s="79"/>
      <c r="GKX23" s="79"/>
      <c r="GKY23" s="79"/>
      <c r="GKZ23" s="80"/>
      <c r="GLA23" s="79"/>
      <c r="GLB23" s="79"/>
      <c r="GLC23" s="79"/>
      <c r="GLD23" s="79"/>
      <c r="GLE23" s="76"/>
      <c r="GLF23" s="76"/>
      <c r="GLG23" s="76"/>
      <c r="GLH23" s="77"/>
      <c r="GLI23" s="76"/>
      <c r="GLJ23" s="79"/>
      <c r="GLK23" s="79"/>
      <c r="GLL23" s="79"/>
      <c r="GLM23" s="80"/>
      <c r="GLN23" s="79"/>
      <c r="GLO23" s="79"/>
      <c r="GLP23" s="79"/>
      <c r="GLQ23" s="79"/>
      <c r="GLR23" s="76"/>
      <c r="GLS23" s="76"/>
      <c r="GLT23" s="76"/>
      <c r="GLU23" s="77"/>
      <c r="GLV23" s="76"/>
      <c r="GLW23" s="79"/>
      <c r="GLX23" s="79"/>
      <c r="GLY23" s="79"/>
      <c r="GLZ23" s="80"/>
      <c r="GMA23" s="79"/>
      <c r="GMB23" s="79"/>
      <c r="GMC23" s="79"/>
      <c r="GMD23" s="79"/>
      <c r="GME23" s="76"/>
      <c r="GMF23" s="76"/>
      <c r="GMG23" s="76"/>
      <c r="GMH23" s="77"/>
      <c r="GMI23" s="76"/>
      <c r="GMJ23" s="79"/>
      <c r="GMK23" s="79"/>
      <c r="GML23" s="79"/>
      <c r="GMM23" s="80"/>
      <c r="GMN23" s="79"/>
      <c r="GMO23" s="79"/>
      <c r="GMP23" s="79"/>
      <c r="GMQ23" s="79"/>
      <c r="GMR23" s="76"/>
      <c r="GMS23" s="76"/>
      <c r="GMT23" s="76"/>
      <c r="GMU23" s="77"/>
      <c r="GMV23" s="76"/>
      <c r="GMW23" s="79"/>
      <c r="GMX23" s="79"/>
      <c r="GMY23" s="79"/>
      <c r="GMZ23" s="80"/>
      <c r="GNA23" s="79"/>
      <c r="GNB23" s="79"/>
      <c r="GNC23" s="79"/>
      <c r="GND23" s="79"/>
      <c r="GNE23" s="76"/>
      <c r="GNF23" s="76"/>
      <c r="GNG23" s="76"/>
      <c r="GNH23" s="77"/>
      <c r="GNI23" s="76"/>
      <c r="GNJ23" s="79"/>
      <c r="GNK23" s="79"/>
      <c r="GNL23" s="79"/>
      <c r="GNM23" s="80"/>
      <c r="GNN23" s="79"/>
      <c r="GNO23" s="79"/>
      <c r="GNP23" s="79"/>
      <c r="GNQ23" s="79"/>
      <c r="GNR23" s="76"/>
      <c r="GNS23" s="76"/>
      <c r="GNT23" s="76"/>
      <c r="GNU23" s="77"/>
      <c r="GNV23" s="76"/>
      <c r="GNW23" s="79"/>
      <c r="GNX23" s="79"/>
      <c r="GNY23" s="79"/>
      <c r="GNZ23" s="80"/>
      <c r="GOA23" s="79"/>
      <c r="GOB23" s="79"/>
      <c r="GOC23" s="79"/>
      <c r="GOD23" s="79"/>
      <c r="GOE23" s="76"/>
      <c r="GOF23" s="76"/>
      <c r="GOG23" s="76"/>
      <c r="GOH23" s="77"/>
      <c r="GOI23" s="76"/>
      <c r="GOJ23" s="79"/>
      <c r="GOK23" s="79"/>
      <c r="GOL23" s="79"/>
      <c r="GOM23" s="80"/>
      <c r="GON23" s="79"/>
      <c r="GOO23" s="79"/>
      <c r="GOP23" s="79"/>
      <c r="GOQ23" s="79"/>
      <c r="GOR23" s="76"/>
      <c r="GOS23" s="76"/>
      <c r="GOT23" s="76"/>
      <c r="GOU23" s="77"/>
      <c r="GOV23" s="76"/>
      <c r="GOW23" s="79"/>
      <c r="GOX23" s="79"/>
      <c r="GOY23" s="79"/>
      <c r="GOZ23" s="80"/>
      <c r="GPA23" s="79"/>
      <c r="GPB23" s="79"/>
      <c r="GPC23" s="79"/>
      <c r="GPD23" s="79"/>
      <c r="GPE23" s="76"/>
      <c r="GPF23" s="76"/>
      <c r="GPG23" s="76"/>
      <c r="GPH23" s="77"/>
      <c r="GPI23" s="76"/>
      <c r="GPJ23" s="79"/>
      <c r="GPK23" s="79"/>
      <c r="GPL23" s="79"/>
      <c r="GPM23" s="80"/>
      <c r="GPN23" s="79"/>
      <c r="GPO23" s="79"/>
      <c r="GPP23" s="79"/>
      <c r="GPQ23" s="79"/>
      <c r="GPR23" s="76"/>
      <c r="GPS23" s="76"/>
      <c r="GPT23" s="76"/>
      <c r="GPU23" s="77"/>
      <c r="GPV23" s="76"/>
      <c r="GPW23" s="79"/>
      <c r="GPX23" s="79"/>
      <c r="GPY23" s="79"/>
      <c r="GPZ23" s="80"/>
      <c r="GQA23" s="79"/>
      <c r="GQB23" s="79"/>
      <c r="GQC23" s="79"/>
      <c r="GQD23" s="79"/>
      <c r="GQE23" s="76"/>
      <c r="GQF23" s="76"/>
      <c r="GQG23" s="76"/>
      <c r="GQH23" s="77"/>
      <c r="GQI23" s="76"/>
      <c r="GQJ23" s="79"/>
      <c r="GQK23" s="79"/>
      <c r="GQL23" s="79"/>
      <c r="GQM23" s="80"/>
      <c r="GQN23" s="79"/>
      <c r="GQO23" s="79"/>
      <c r="GQP23" s="79"/>
      <c r="GQQ23" s="79"/>
      <c r="GQR23" s="76"/>
      <c r="GQS23" s="76"/>
      <c r="GQT23" s="76"/>
      <c r="GQU23" s="77"/>
      <c r="GQV23" s="76"/>
      <c r="GQW23" s="79"/>
      <c r="GQX23" s="79"/>
      <c r="GQY23" s="79"/>
      <c r="GQZ23" s="80"/>
      <c r="GRA23" s="79"/>
      <c r="GRB23" s="79"/>
      <c r="GRC23" s="79"/>
      <c r="GRD23" s="79"/>
      <c r="GRE23" s="76"/>
      <c r="GRF23" s="76"/>
      <c r="GRG23" s="76"/>
      <c r="GRH23" s="77"/>
      <c r="GRI23" s="76"/>
      <c r="GRJ23" s="79"/>
      <c r="GRK23" s="79"/>
      <c r="GRL23" s="79"/>
      <c r="GRM23" s="80"/>
      <c r="GRN23" s="79"/>
      <c r="GRO23" s="79"/>
      <c r="GRP23" s="79"/>
      <c r="GRQ23" s="79"/>
      <c r="GRR23" s="76"/>
      <c r="GRS23" s="76"/>
      <c r="GRT23" s="76"/>
      <c r="GRU23" s="77"/>
      <c r="GRV23" s="76"/>
      <c r="GRW23" s="79"/>
      <c r="GRX23" s="79"/>
      <c r="GRY23" s="79"/>
      <c r="GRZ23" s="80"/>
      <c r="GSA23" s="79"/>
      <c r="GSB23" s="79"/>
      <c r="GSC23" s="79"/>
      <c r="GSD23" s="79"/>
      <c r="GSE23" s="76"/>
      <c r="GSF23" s="76"/>
      <c r="GSG23" s="76"/>
      <c r="GSH23" s="77"/>
      <c r="GSI23" s="76"/>
      <c r="GSJ23" s="79"/>
      <c r="GSK23" s="79"/>
      <c r="GSL23" s="79"/>
      <c r="GSM23" s="80"/>
      <c r="GSN23" s="79"/>
      <c r="GSO23" s="79"/>
      <c r="GSP23" s="79"/>
      <c r="GSQ23" s="79"/>
      <c r="GSR23" s="76"/>
      <c r="GSS23" s="76"/>
      <c r="GST23" s="76"/>
      <c r="GSU23" s="77"/>
      <c r="GSV23" s="76"/>
      <c r="GSW23" s="79"/>
      <c r="GSX23" s="79"/>
      <c r="GSY23" s="79"/>
      <c r="GSZ23" s="80"/>
      <c r="GTA23" s="79"/>
      <c r="GTB23" s="79"/>
      <c r="GTC23" s="79"/>
      <c r="GTD23" s="79"/>
      <c r="GTE23" s="76"/>
      <c r="GTF23" s="76"/>
      <c r="GTG23" s="76"/>
      <c r="GTH23" s="77"/>
      <c r="GTI23" s="76"/>
      <c r="GTJ23" s="79"/>
      <c r="GTK23" s="79"/>
      <c r="GTL23" s="79"/>
      <c r="GTM23" s="80"/>
      <c r="GTN23" s="79"/>
      <c r="GTO23" s="79"/>
      <c r="GTP23" s="79"/>
      <c r="GTQ23" s="79"/>
      <c r="GTR23" s="76"/>
      <c r="GTS23" s="76"/>
      <c r="GTT23" s="76"/>
      <c r="GTU23" s="77"/>
      <c r="GTV23" s="76"/>
      <c r="GTW23" s="79"/>
      <c r="GTX23" s="79"/>
      <c r="GTY23" s="79"/>
      <c r="GTZ23" s="80"/>
      <c r="GUA23" s="79"/>
      <c r="GUB23" s="79"/>
      <c r="GUC23" s="79"/>
      <c r="GUD23" s="79"/>
      <c r="GUE23" s="76"/>
      <c r="GUF23" s="76"/>
      <c r="GUG23" s="76"/>
      <c r="GUH23" s="77"/>
      <c r="GUI23" s="76"/>
      <c r="GUJ23" s="79"/>
      <c r="GUK23" s="79"/>
      <c r="GUL23" s="79"/>
      <c r="GUM23" s="80"/>
      <c r="GUN23" s="79"/>
      <c r="GUO23" s="79"/>
      <c r="GUP23" s="79"/>
      <c r="GUQ23" s="79"/>
      <c r="GUR23" s="76"/>
      <c r="GUS23" s="76"/>
      <c r="GUT23" s="76"/>
      <c r="GUU23" s="77"/>
      <c r="GUV23" s="76"/>
      <c r="GUW23" s="79"/>
      <c r="GUX23" s="79"/>
      <c r="GUY23" s="79"/>
      <c r="GUZ23" s="80"/>
      <c r="GVA23" s="79"/>
      <c r="GVB23" s="79"/>
      <c r="GVC23" s="79"/>
      <c r="GVD23" s="79"/>
      <c r="GVE23" s="76"/>
      <c r="GVF23" s="76"/>
      <c r="GVG23" s="76"/>
      <c r="GVH23" s="77"/>
      <c r="GVI23" s="76"/>
      <c r="GVJ23" s="79"/>
      <c r="GVK23" s="79"/>
      <c r="GVL23" s="79"/>
      <c r="GVM23" s="80"/>
      <c r="GVN23" s="79"/>
      <c r="GVO23" s="79"/>
      <c r="GVP23" s="79"/>
      <c r="GVQ23" s="79"/>
      <c r="GVR23" s="76"/>
      <c r="GVS23" s="76"/>
      <c r="GVT23" s="76"/>
      <c r="GVU23" s="77"/>
      <c r="GVV23" s="76"/>
      <c r="GVW23" s="79"/>
      <c r="GVX23" s="79"/>
      <c r="GVY23" s="79"/>
      <c r="GVZ23" s="80"/>
      <c r="GWA23" s="79"/>
      <c r="GWB23" s="79"/>
      <c r="GWC23" s="79"/>
      <c r="GWD23" s="79"/>
      <c r="GWE23" s="76"/>
      <c r="GWF23" s="76"/>
      <c r="GWG23" s="76"/>
      <c r="GWH23" s="77"/>
      <c r="GWI23" s="76"/>
      <c r="GWJ23" s="79"/>
      <c r="GWK23" s="79"/>
      <c r="GWL23" s="79"/>
      <c r="GWM23" s="80"/>
      <c r="GWN23" s="79"/>
      <c r="GWO23" s="79"/>
      <c r="GWP23" s="79"/>
      <c r="GWQ23" s="79"/>
      <c r="GWR23" s="76"/>
      <c r="GWS23" s="76"/>
      <c r="GWT23" s="76"/>
      <c r="GWU23" s="77"/>
      <c r="GWV23" s="76"/>
      <c r="GWW23" s="79"/>
      <c r="GWX23" s="79"/>
      <c r="GWY23" s="79"/>
      <c r="GWZ23" s="80"/>
      <c r="GXA23" s="79"/>
      <c r="GXB23" s="79"/>
      <c r="GXC23" s="79"/>
      <c r="GXD23" s="79"/>
      <c r="GXE23" s="76"/>
      <c r="GXF23" s="76"/>
      <c r="GXG23" s="76"/>
      <c r="GXH23" s="77"/>
      <c r="GXI23" s="76"/>
      <c r="GXJ23" s="79"/>
      <c r="GXK23" s="79"/>
      <c r="GXL23" s="79"/>
      <c r="GXM23" s="80"/>
      <c r="GXN23" s="79"/>
      <c r="GXO23" s="79"/>
      <c r="GXP23" s="79"/>
      <c r="GXQ23" s="79"/>
      <c r="GXR23" s="76"/>
      <c r="GXS23" s="76"/>
      <c r="GXT23" s="76"/>
      <c r="GXU23" s="77"/>
      <c r="GXV23" s="76"/>
      <c r="GXW23" s="79"/>
      <c r="GXX23" s="79"/>
      <c r="GXY23" s="79"/>
      <c r="GXZ23" s="80"/>
      <c r="GYA23" s="79"/>
      <c r="GYB23" s="79"/>
      <c r="GYC23" s="79"/>
      <c r="GYD23" s="79"/>
      <c r="GYE23" s="76"/>
      <c r="GYF23" s="76"/>
      <c r="GYG23" s="76"/>
      <c r="GYH23" s="77"/>
      <c r="GYI23" s="76"/>
      <c r="GYJ23" s="79"/>
      <c r="GYK23" s="79"/>
      <c r="GYL23" s="79"/>
      <c r="GYM23" s="80"/>
      <c r="GYN23" s="79"/>
      <c r="GYO23" s="79"/>
      <c r="GYP23" s="79"/>
      <c r="GYQ23" s="79"/>
      <c r="GYR23" s="76"/>
      <c r="GYS23" s="76"/>
      <c r="GYT23" s="76"/>
      <c r="GYU23" s="77"/>
      <c r="GYV23" s="76"/>
      <c r="GYW23" s="79"/>
      <c r="GYX23" s="79"/>
      <c r="GYY23" s="79"/>
      <c r="GYZ23" s="80"/>
      <c r="GZA23" s="79"/>
      <c r="GZB23" s="79"/>
      <c r="GZC23" s="79"/>
      <c r="GZD23" s="79"/>
      <c r="GZE23" s="76"/>
      <c r="GZF23" s="76"/>
      <c r="GZG23" s="76"/>
      <c r="GZH23" s="77"/>
      <c r="GZI23" s="76"/>
      <c r="GZJ23" s="79"/>
      <c r="GZK23" s="79"/>
      <c r="GZL23" s="79"/>
      <c r="GZM23" s="80"/>
      <c r="GZN23" s="79"/>
      <c r="GZO23" s="79"/>
      <c r="GZP23" s="79"/>
      <c r="GZQ23" s="79"/>
      <c r="GZR23" s="76"/>
      <c r="GZS23" s="76"/>
      <c r="GZT23" s="76"/>
      <c r="GZU23" s="77"/>
      <c r="GZV23" s="76"/>
      <c r="GZW23" s="79"/>
      <c r="GZX23" s="79"/>
      <c r="GZY23" s="79"/>
      <c r="GZZ23" s="80"/>
      <c r="HAA23" s="79"/>
      <c r="HAB23" s="79"/>
      <c r="HAC23" s="79"/>
      <c r="HAD23" s="79"/>
      <c r="HAE23" s="76"/>
      <c r="HAF23" s="76"/>
      <c r="HAG23" s="76"/>
      <c r="HAH23" s="77"/>
      <c r="HAI23" s="76"/>
      <c r="HAJ23" s="79"/>
      <c r="HAK23" s="79"/>
      <c r="HAL23" s="79"/>
      <c r="HAM23" s="80"/>
      <c r="HAN23" s="79"/>
      <c r="HAO23" s="79"/>
      <c r="HAP23" s="79"/>
      <c r="HAQ23" s="79"/>
      <c r="HAR23" s="76"/>
      <c r="HAS23" s="76"/>
      <c r="HAT23" s="76"/>
      <c r="HAU23" s="77"/>
      <c r="HAV23" s="76"/>
      <c r="HAW23" s="79"/>
      <c r="HAX23" s="79"/>
      <c r="HAY23" s="79"/>
      <c r="HAZ23" s="80"/>
      <c r="HBA23" s="79"/>
      <c r="HBB23" s="79"/>
      <c r="HBC23" s="79"/>
      <c r="HBD23" s="79"/>
      <c r="HBE23" s="76"/>
      <c r="HBF23" s="76"/>
      <c r="HBG23" s="76"/>
      <c r="HBH23" s="77"/>
      <c r="HBI23" s="76"/>
      <c r="HBJ23" s="79"/>
      <c r="HBK23" s="79"/>
      <c r="HBL23" s="79"/>
      <c r="HBM23" s="80"/>
      <c r="HBN23" s="79"/>
      <c r="HBO23" s="79"/>
      <c r="HBP23" s="79"/>
      <c r="HBQ23" s="79"/>
      <c r="HBR23" s="76"/>
      <c r="HBS23" s="76"/>
      <c r="HBT23" s="76"/>
      <c r="HBU23" s="77"/>
      <c r="HBV23" s="76"/>
      <c r="HBW23" s="79"/>
      <c r="HBX23" s="79"/>
      <c r="HBY23" s="79"/>
      <c r="HBZ23" s="80"/>
      <c r="HCA23" s="79"/>
      <c r="HCB23" s="79"/>
      <c r="HCC23" s="79"/>
      <c r="HCD23" s="79"/>
      <c r="HCE23" s="76"/>
      <c r="HCF23" s="76"/>
      <c r="HCG23" s="76"/>
      <c r="HCH23" s="77"/>
      <c r="HCI23" s="76"/>
      <c r="HCJ23" s="79"/>
      <c r="HCK23" s="79"/>
      <c r="HCL23" s="79"/>
      <c r="HCM23" s="80"/>
      <c r="HCN23" s="79"/>
      <c r="HCO23" s="79"/>
      <c r="HCP23" s="79"/>
      <c r="HCQ23" s="79"/>
      <c r="HCR23" s="76"/>
      <c r="HCS23" s="76"/>
      <c r="HCT23" s="76"/>
      <c r="HCU23" s="77"/>
      <c r="HCV23" s="76"/>
      <c r="HCW23" s="79"/>
      <c r="HCX23" s="79"/>
      <c r="HCY23" s="79"/>
      <c r="HCZ23" s="80"/>
      <c r="HDA23" s="79"/>
      <c r="HDB23" s="79"/>
      <c r="HDC23" s="79"/>
      <c r="HDD23" s="79"/>
      <c r="HDE23" s="76"/>
      <c r="HDF23" s="76"/>
      <c r="HDG23" s="76"/>
      <c r="HDH23" s="77"/>
      <c r="HDI23" s="76"/>
      <c r="HDJ23" s="79"/>
      <c r="HDK23" s="79"/>
      <c r="HDL23" s="79"/>
      <c r="HDM23" s="80"/>
      <c r="HDN23" s="79"/>
      <c r="HDO23" s="79"/>
      <c r="HDP23" s="79"/>
      <c r="HDQ23" s="79"/>
      <c r="HDR23" s="76"/>
      <c r="HDS23" s="76"/>
      <c r="HDT23" s="76"/>
      <c r="HDU23" s="77"/>
      <c r="HDV23" s="76"/>
      <c r="HDW23" s="79"/>
      <c r="HDX23" s="79"/>
      <c r="HDY23" s="79"/>
      <c r="HDZ23" s="80"/>
      <c r="HEA23" s="79"/>
      <c r="HEB23" s="79"/>
      <c r="HEC23" s="79"/>
      <c r="HED23" s="79"/>
      <c r="HEE23" s="76"/>
      <c r="HEF23" s="76"/>
      <c r="HEG23" s="76"/>
      <c r="HEH23" s="77"/>
      <c r="HEI23" s="76"/>
      <c r="HEJ23" s="79"/>
      <c r="HEK23" s="79"/>
      <c r="HEL23" s="79"/>
      <c r="HEM23" s="80"/>
      <c r="HEN23" s="79"/>
      <c r="HEO23" s="79"/>
      <c r="HEP23" s="79"/>
      <c r="HEQ23" s="79"/>
      <c r="HER23" s="76"/>
      <c r="HES23" s="76"/>
      <c r="HET23" s="76"/>
      <c r="HEU23" s="77"/>
      <c r="HEV23" s="76"/>
      <c r="HEW23" s="79"/>
      <c r="HEX23" s="79"/>
      <c r="HEY23" s="79"/>
      <c r="HEZ23" s="80"/>
      <c r="HFA23" s="79"/>
      <c r="HFB23" s="79"/>
      <c r="HFC23" s="79"/>
      <c r="HFD23" s="79"/>
      <c r="HFE23" s="76"/>
      <c r="HFF23" s="76"/>
      <c r="HFG23" s="76"/>
      <c r="HFH23" s="77"/>
      <c r="HFI23" s="76"/>
      <c r="HFJ23" s="79"/>
      <c r="HFK23" s="79"/>
      <c r="HFL23" s="79"/>
      <c r="HFM23" s="80"/>
      <c r="HFN23" s="79"/>
      <c r="HFO23" s="79"/>
      <c r="HFP23" s="79"/>
      <c r="HFQ23" s="79"/>
      <c r="HFR23" s="76"/>
      <c r="HFS23" s="76"/>
      <c r="HFT23" s="76"/>
      <c r="HFU23" s="77"/>
      <c r="HFV23" s="76"/>
      <c r="HFW23" s="79"/>
      <c r="HFX23" s="79"/>
      <c r="HFY23" s="79"/>
      <c r="HFZ23" s="80"/>
      <c r="HGA23" s="79"/>
      <c r="HGB23" s="79"/>
      <c r="HGC23" s="79"/>
      <c r="HGD23" s="79"/>
      <c r="HGE23" s="76"/>
      <c r="HGF23" s="76"/>
      <c r="HGG23" s="76"/>
      <c r="HGH23" s="77"/>
      <c r="HGI23" s="76"/>
      <c r="HGJ23" s="79"/>
      <c r="HGK23" s="79"/>
      <c r="HGL23" s="79"/>
      <c r="HGM23" s="80"/>
      <c r="HGN23" s="79"/>
      <c r="HGO23" s="79"/>
      <c r="HGP23" s="79"/>
      <c r="HGQ23" s="79"/>
      <c r="HGR23" s="76"/>
      <c r="HGS23" s="76"/>
      <c r="HGT23" s="76"/>
      <c r="HGU23" s="77"/>
      <c r="HGV23" s="76"/>
      <c r="HGW23" s="79"/>
      <c r="HGX23" s="79"/>
      <c r="HGY23" s="79"/>
      <c r="HGZ23" s="80"/>
      <c r="HHA23" s="79"/>
      <c r="HHB23" s="79"/>
      <c r="HHC23" s="79"/>
      <c r="HHD23" s="79"/>
      <c r="HHE23" s="76"/>
      <c r="HHF23" s="76"/>
      <c r="HHG23" s="76"/>
      <c r="HHH23" s="77"/>
      <c r="HHI23" s="76"/>
      <c r="HHJ23" s="79"/>
      <c r="HHK23" s="79"/>
      <c r="HHL23" s="79"/>
      <c r="HHM23" s="80"/>
      <c r="HHN23" s="79"/>
      <c r="HHO23" s="79"/>
      <c r="HHP23" s="79"/>
      <c r="HHQ23" s="79"/>
      <c r="HHR23" s="76"/>
      <c r="HHS23" s="76"/>
      <c r="HHT23" s="76"/>
      <c r="HHU23" s="77"/>
      <c r="HHV23" s="76"/>
      <c r="HHW23" s="79"/>
      <c r="HHX23" s="79"/>
      <c r="HHY23" s="79"/>
      <c r="HHZ23" s="80"/>
      <c r="HIA23" s="79"/>
      <c r="HIB23" s="79"/>
      <c r="HIC23" s="79"/>
      <c r="HID23" s="79"/>
      <c r="HIE23" s="76"/>
      <c r="HIF23" s="76"/>
      <c r="HIG23" s="76"/>
      <c r="HIH23" s="77"/>
      <c r="HII23" s="76"/>
      <c r="HIJ23" s="79"/>
      <c r="HIK23" s="79"/>
      <c r="HIL23" s="79"/>
      <c r="HIM23" s="80"/>
      <c r="HIN23" s="79"/>
      <c r="HIO23" s="79"/>
      <c r="HIP23" s="79"/>
      <c r="HIQ23" s="79"/>
      <c r="HIR23" s="76"/>
      <c r="HIS23" s="76"/>
      <c r="HIT23" s="76"/>
      <c r="HIU23" s="77"/>
      <c r="HIV23" s="76"/>
      <c r="HIW23" s="79"/>
      <c r="HIX23" s="79"/>
      <c r="HIY23" s="79"/>
      <c r="HIZ23" s="80"/>
      <c r="HJA23" s="79"/>
      <c r="HJB23" s="79"/>
      <c r="HJC23" s="79"/>
      <c r="HJD23" s="79"/>
      <c r="HJE23" s="76"/>
      <c r="HJF23" s="76"/>
      <c r="HJG23" s="76"/>
      <c r="HJH23" s="77"/>
      <c r="HJI23" s="76"/>
      <c r="HJJ23" s="79"/>
      <c r="HJK23" s="79"/>
      <c r="HJL23" s="79"/>
      <c r="HJM23" s="80"/>
      <c r="HJN23" s="79"/>
      <c r="HJO23" s="79"/>
      <c r="HJP23" s="79"/>
      <c r="HJQ23" s="79"/>
      <c r="HJR23" s="76"/>
      <c r="HJS23" s="76"/>
      <c r="HJT23" s="76"/>
      <c r="HJU23" s="77"/>
      <c r="HJV23" s="76"/>
      <c r="HJW23" s="79"/>
      <c r="HJX23" s="79"/>
      <c r="HJY23" s="79"/>
      <c r="HJZ23" s="80"/>
      <c r="HKA23" s="79"/>
      <c r="HKB23" s="79"/>
      <c r="HKC23" s="79"/>
      <c r="HKD23" s="79"/>
      <c r="HKE23" s="76"/>
      <c r="HKF23" s="76"/>
      <c r="HKG23" s="76"/>
      <c r="HKH23" s="77"/>
      <c r="HKI23" s="76"/>
      <c r="HKJ23" s="79"/>
      <c r="HKK23" s="79"/>
      <c r="HKL23" s="79"/>
      <c r="HKM23" s="80"/>
      <c r="HKN23" s="79"/>
      <c r="HKO23" s="79"/>
      <c r="HKP23" s="79"/>
      <c r="HKQ23" s="79"/>
      <c r="HKR23" s="76"/>
      <c r="HKS23" s="76"/>
      <c r="HKT23" s="76"/>
      <c r="HKU23" s="77"/>
      <c r="HKV23" s="76"/>
      <c r="HKW23" s="79"/>
      <c r="HKX23" s="79"/>
      <c r="HKY23" s="79"/>
      <c r="HKZ23" s="80"/>
      <c r="HLA23" s="79"/>
      <c r="HLB23" s="79"/>
      <c r="HLC23" s="79"/>
      <c r="HLD23" s="79"/>
      <c r="HLE23" s="76"/>
      <c r="HLF23" s="76"/>
      <c r="HLG23" s="76"/>
      <c r="HLH23" s="77"/>
      <c r="HLI23" s="76"/>
      <c r="HLJ23" s="79"/>
      <c r="HLK23" s="79"/>
      <c r="HLL23" s="79"/>
      <c r="HLM23" s="80"/>
      <c r="HLN23" s="79"/>
      <c r="HLO23" s="79"/>
      <c r="HLP23" s="79"/>
      <c r="HLQ23" s="79"/>
      <c r="HLR23" s="76"/>
      <c r="HLS23" s="76"/>
      <c r="HLT23" s="76"/>
      <c r="HLU23" s="77"/>
      <c r="HLV23" s="76"/>
      <c r="HLW23" s="79"/>
      <c r="HLX23" s="79"/>
      <c r="HLY23" s="79"/>
      <c r="HLZ23" s="80"/>
      <c r="HMA23" s="79"/>
      <c r="HMB23" s="79"/>
      <c r="HMC23" s="79"/>
      <c r="HMD23" s="79"/>
      <c r="HME23" s="76"/>
      <c r="HMF23" s="76"/>
      <c r="HMG23" s="76"/>
      <c r="HMH23" s="77"/>
      <c r="HMI23" s="76"/>
      <c r="HMJ23" s="79"/>
      <c r="HMK23" s="79"/>
      <c r="HML23" s="79"/>
      <c r="HMM23" s="80"/>
      <c r="HMN23" s="79"/>
      <c r="HMO23" s="79"/>
      <c r="HMP23" s="79"/>
      <c r="HMQ23" s="79"/>
      <c r="HMR23" s="76"/>
      <c r="HMS23" s="76"/>
      <c r="HMT23" s="76"/>
      <c r="HMU23" s="77"/>
      <c r="HMV23" s="76"/>
      <c r="HMW23" s="79"/>
      <c r="HMX23" s="79"/>
      <c r="HMY23" s="79"/>
      <c r="HMZ23" s="80"/>
      <c r="HNA23" s="79"/>
      <c r="HNB23" s="79"/>
      <c r="HNC23" s="79"/>
      <c r="HND23" s="79"/>
      <c r="HNE23" s="76"/>
      <c r="HNF23" s="76"/>
      <c r="HNG23" s="76"/>
      <c r="HNH23" s="77"/>
      <c r="HNI23" s="76"/>
      <c r="HNJ23" s="79"/>
      <c r="HNK23" s="79"/>
      <c r="HNL23" s="79"/>
      <c r="HNM23" s="80"/>
      <c r="HNN23" s="79"/>
      <c r="HNO23" s="79"/>
      <c r="HNP23" s="79"/>
      <c r="HNQ23" s="79"/>
      <c r="HNR23" s="76"/>
      <c r="HNS23" s="76"/>
      <c r="HNT23" s="76"/>
      <c r="HNU23" s="77"/>
      <c r="HNV23" s="76"/>
      <c r="HNW23" s="79"/>
      <c r="HNX23" s="79"/>
      <c r="HNY23" s="79"/>
      <c r="HNZ23" s="80"/>
      <c r="HOA23" s="79"/>
      <c r="HOB23" s="79"/>
      <c r="HOC23" s="79"/>
      <c r="HOD23" s="79"/>
      <c r="HOE23" s="76"/>
      <c r="HOF23" s="76"/>
      <c r="HOG23" s="76"/>
      <c r="HOH23" s="77"/>
      <c r="HOI23" s="76"/>
      <c r="HOJ23" s="79"/>
      <c r="HOK23" s="79"/>
      <c r="HOL23" s="79"/>
      <c r="HOM23" s="80"/>
      <c r="HON23" s="79"/>
      <c r="HOO23" s="79"/>
      <c r="HOP23" s="79"/>
      <c r="HOQ23" s="79"/>
      <c r="HOR23" s="76"/>
      <c r="HOS23" s="76"/>
      <c r="HOT23" s="76"/>
      <c r="HOU23" s="77"/>
      <c r="HOV23" s="76"/>
      <c r="HOW23" s="79"/>
      <c r="HOX23" s="79"/>
      <c r="HOY23" s="79"/>
      <c r="HOZ23" s="80"/>
      <c r="HPA23" s="79"/>
      <c r="HPB23" s="79"/>
      <c r="HPC23" s="79"/>
      <c r="HPD23" s="79"/>
      <c r="HPE23" s="76"/>
      <c r="HPF23" s="76"/>
      <c r="HPG23" s="76"/>
      <c r="HPH23" s="77"/>
      <c r="HPI23" s="76"/>
      <c r="HPJ23" s="79"/>
      <c r="HPK23" s="79"/>
      <c r="HPL23" s="79"/>
      <c r="HPM23" s="80"/>
      <c r="HPN23" s="79"/>
      <c r="HPO23" s="79"/>
      <c r="HPP23" s="79"/>
      <c r="HPQ23" s="79"/>
      <c r="HPR23" s="76"/>
      <c r="HPS23" s="76"/>
      <c r="HPT23" s="76"/>
      <c r="HPU23" s="77"/>
      <c r="HPV23" s="76"/>
      <c r="HPW23" s="79"/>
      <c r="HPX23" s="79"/>
      <c r="HPY23" s="79"/>
      <c r="HPZ23" s="80"/>
      <c r="HQA23" s="79"/>
      <c r="HQB23" s="79"/>
      <c r="HQC23" s="79"/>
      <c r="HQD23" s="79"/>
      <c r="HQE23" s="76"/>
      <c r="HQF23" s="76"/>
      <c r="HQG23" s="76"/>
      <c r="HQH23" s="77"/>
      <c r="HQI23" s="76"/>
      <c r="HQJ23" s="79"/>
      <c r="HQK23" s="79"/>
      <c r="HQL23" s="79"/>
      <c r="HQM23" s="80"/>
      <c r="HQN23" s="79"/>
      <c r="HQO23" s="79"/>
      <c r="HQP23" s="79"/>
      <c r="HQQ23" s="79"/>
      <c r="HQR23" s="76"/>
      <c r="HQS23" s="76"/>
      <c r="HQT23" s="76"/>
      <c r="HQU23" s="77"/>
      <c r="HQV23" s="76"/>
      <c r="HQW23" s="79"/>
      <c r="HQX23" s="79"/>
      <c r="HQY23" s="79"/>
      <c r="HQZ23" s="80"/>
      <c r="HRA23" s="79"/>
      <c r="HRB23" s="79"/>
      <c r="HRC23" s="79"/>
      <c r="HRD23" s="79"/>
      <c r="HRE23" s="76"/>
      <c r="HRF23" s="76"/>
      <c r="HRG23" s="76"/>
      <c r="HRH23" s="77"/>
      <c r="HRI23" s="76"/>
      <c r="HRJ23" s="79"/>
      <c r="HRK23" s="79"/>
      <c r="HRL23" s="79"/>
      <c r="HRM23" s="80"/>
      <c r="HRN23" s="79"/>
      <c r="HRO23" s="79"/>
      <c r="HRP23" s="79"/>
      <c r="HRQ23" s="79"/>
      <c r="HRR23" s="76"/>
      <c r="HRS23" s="76"/>
      <c r="HRT23" s="76"/>
      <c r="HRU23" s="77"/>
      <c r="HRV23" s="76"/>
      <c r="HRW23" s="79"/>
      <c r="HRX23" s="79"/>
      <c r="HRY23" s="79"/>
      <c r="HRZ23" s="80"/>
      <c r="HSA23" s="79"/>
      <c r="HSB23" s="79"/>
      <c r="HSC23" s="79"/>
      <c r="HSD23" s="79"/>
      <c r="HSE23" s="76"/>
      <c r="HSF23" s="76"/>
      <c r="HSG23" s="76"/>
      <c r="HSH23" s="77"/>
      <c r="HSI23" s="76"/>
      <c r="HSJ23" s="79"/>
      <c r="HSK23" s="79"/>
      <c r="HSL23" s="79"/>
      <c r="HSM23" s="80"/>
      <c r="HSN23" s="79"/>
      <c r="HSO23" s="79"/>
      <c r="HSP23" s="79"/>
      <c r="HSQ23" s="79"/>
      <c r="HSR23" s="76"/>
      <c r="HSS23" s="76"/>
      <c r="HST23" s="76"/>
      <c r="HSU23" s="77"/>
      <c r="HSV23" s="76"/>
      <c r="HSW23" s="79"/>
      <c r="HSX23" s="79"/>
      <c r="HSY23" s="79"/>
      <c r="HSZ23" s="80"/>
      <c r="HTA23" s="79"/>
      <c r="HTB23" s="79"/>
      <c r="HTC23" s="79"/>
      <c r="HTD23" s="79"/>
      <c r="HTE23" s="76"/>
      <c r="HTF23" s="76"/>
      <c r="HTG23" s="76"/>
      <c r="HTH23" s="77"/>
      <c r="HTI23" s="76"/>
      <c r="HTJ23" s="79"/>
      <c r="HTK23" s="79"/>
      <c r="HTL23" s="79"/>
      <c r="HTM23" s="80"/>
      <c r="HTN23" s="79"/>
      <c r="HTO23" s="79"/>
      <c r="HTP23" s="79"/>
      <c r="HTQ23" s="79"/>
      <c r="HTR23" s="76"/>
      <c r="HTS23" s="76"/>
      <c r="HTT23" s="76"/>
      <c r="HTU23" s="77"/>
      <c r="HTV23" s="76"/>
      <c r="HTW23" s="79"/>
      <c r="HTX23" s="79"/>
      <c r="HTY23" s="79"/>
      <c r="HTZ23" s="80"/>
      <c r="HUA23" s="79"/>
      <c r="HUB23" s="79"/>
      <c r="HUC23" s="79"/>
      <c r="HUD23" s="79"/>
      <c r="HUE23" s="76"/>
      <c r="HUF23" s="76"/>
      <c r="HUG23" s="76"/>
      <c r="HUH23" s="77"/>
      <c r="HUI23" s="76"/>
      <c r="HUJ23" s="79"/>
      <c r="HUK23" s="79"/>
      <c r="HUL23" s="79"/>
      <c r="HUM23" s="80"/>
      <c r="HUN23" s="79"/>
      <c r="HUO23" s="79"/>
      <c r="HUP23" s="79"/>
      <c r="HUQ23" s="79"/>
      <c r="HUR23" s="76"/>
      <c r="HUS23" s="76"/>
      <c r="HUT23" s="76"/>
      <c r="HUU23" s="77"/>
      <c r="HUV23" s="76"/>
      <c r="HUW23" s="79"/>
      <c r="HUX23" s="79"/>
      <c r="HUY23" s="79"/>
      <c r="HUZ23" s="80"/>
      <c r="HVA23" s="79"/>
      <c r="HVB23" s="79"/>
      <c r="HVC23" s="79"/>
      <c r="HVD23" s="79"/>
      <c r="HVE23" s="76"/>
      <c r="HVF23" s="76"/>
      <c r="HVG23" s="76"/>
      <c r="HVH23" s="77"/>
      <c r="HVI23" s="76"/>
      <c r="HVJ23" s="79"/>
      <c r="HVK23" s="79"/>
      <c r="HVL23" s="79"/>
      <c r="HVM23" s="80"/>
      <c r="HVN23" s="79"/>
      <c r="HVO23" s="79"/>
      <c r="HVP23" s="79"/>
      <c r="HVQ23" s="79"/>
      <c r="HVR23" s="76"/>
      <c r="HVS23" s="76"/>
      <c r="HVT23" s="76"/>
      <c r="HVU23" s="77"/>
      <c r="HVV23" s="76"/>
      <c r="HVW23" s="79"/>
      <c r="HVX23" s="79"/>
      <c r="HVY23" s="79"/>
      <c r="HVZ23" s="80"/>
      <c r="HWA23" s="79"/>
      <c r="HWB23" s="79"/>
      <c r="HWC23" s="79"/>
      <c r="HWD23" s="79"/>
      <c r="HWE23" s="76"/>
      <c r="HWF23" s="76"/>
      <c r="HWG23" s="76"/>
      <c r="HWH23" s="77"/>
      <c r="HWI23" s="76"/>
      <c r="HWJ23" s="79"/>
      <c r="HWK23" s="79"/>
      <c r="HWL23" s="79"/>
      <c r="HWM23" s="80"/>
      <c r="HWN23" s="79"/>
      <c r="HWO23" s="79"/>
      <c r="HWP23" s="79"/>
      <c r="HWQ23" s="79"/>
      <c r="HWR23" s="76"/>
      <c r="HWS23" s="76"/>
      <c r="HWT23" s="76"/>
      <c r="HWU23" s="77"/>
      <c r="HWV23" s="76"/>
      <c r="HWW23" s="79"/>
      <c r="HWX23" s="79"/>
      <c r="HWY23" s="79"/>
      <c r="HWZ23" s="80"/>
      <c r="HXA23" s="79"/>
      <c r="HXB23" s="79"/>
      <c r="HXC23" s="79"/>
      <c r="HXD23" s="79"/>
      <c r="HXE23" s="76"/>
      <c r="HXF23" s="76"/>
      <c r="HXG23" s="76"/>
      <c r="HXH23" s="77"/>
      <c r="HXI23" s="76"/>
      <c r="HXJ23" s="79"/>
      <c r="HXK23" s="79"/>
      <c r="HXL23" s="79"/>
      <c r="HXM23" s="80"/>
      <c r="HXN23" s="79"/>
      <c r="HXO23" s="79"/>
      <c r="HXP23" s="79"/>
      <c r="HXQ23" s="79"/>
      <c r="HXR23" s="76"/>
      <c r="HXS23" s="76"/>
      <c r="HXT23" s="76"/>
      <c r="HXU23" s="77"/>
      <c r="HXV23" s="76"/>
      <c r="HXW23" s="79"/>
      <c r="HXX23" s="79"/>
      <c r="HXY23" s="79"/>
      <c r="HXZ23" s="80"/>
      <c r="HYA23" s="79"/>
      <c r="HYB23" s="79"/>
      <c r="HYC23" s="79"/>
      <c r="HYD23" s="79"/>
      <c r="HYE23" s="76"/>
      <c r="HYF23" s="76"/>
      <c r="HYG23" s="76"/>
      <c r="HYH23" s="77"/>
      <c r="HYI23" s="76"/>
      <c r="HYJ23" s="79"/>
      <c r="HYK23" s="79"/>
      <c r="HYL23" s="79"/>
      <c r="HYM23" s="80"/>
      <c r="HYN23" s="79"/>
      <c r="HYO23" s="79"/>
      <c r="HYP23" s="79"/>
      <c r="HYQ23" s="79"/>
      <c r="HYR23" s="76"/>
      <c r="HYS23" s="76"/>
      <c r="HYT23" s="76"/>
      <c r="HYU23" s="77"/>
      <c r="HYV23" s="76"/>
      <c r="HYW23" s="79"/>
      <c r="HYX23" s="79"/>
      <c r="HYY23" s="79"/>
      <c r="HYZ23" s="80"/>
      <c r="HZA23" s="79"/>
      <c r="HZB23" s="79"/>
      <c r="HZC23" s="79"/>
      <c r="HZD23" s="79"/>
      <c r="HZE23" s="76"/>
      <c r="HZF23" s="76"/>
      <c r="HZG23" s="76"/>
      <c r="HZH23" s="77"/>
      <c r="HZI23" s="76"/>
      <c r="HZJ23" s="79"/>
      <c r="HZK23" s="79"/>
      <c r="HZL23" s="79"/>
      <c r="HZM23" s="80"/>
      <c r="HZN23" s="79"/>
      <c r="HZO23" s="79"/>
      <c r="HZP23" s="79"/>
      <c r="HZQ23" s="79"/>
      <c r="HZR23" s="76"/>
      <c r="HZS23" s="76"/>
      <c r="HZT23" s="76"/>
      <c r="HZU23" s="77"/>
      <c r="HZV23" s="76"/>
      <c r="HZW23" s="79"/>
      <c r="HZX23" s="79"/>
      <c r="HZY23" s="79"/>
      <c r="HZZ23" s="80"/>
      <c r="IAA23" s="79"/>
      <c r="IAB23" s="79"/>
      <c r="IAC23" s="79"/>
      <c r="IAD23" s="79"/>
      <c r="IAE23" s="76"/>
      <c r="IAF23" s="76"/>
      <c r="IAG23" s="76"/>
      <c r="IAH23" s="77"/>
      <c r="IAI23" s="76"/>
      <c r="IAJ23" s="79"/>
      <c r="IAK23" s="79"/>
      <c r="IAL23" s="79"/>
      <c r="IAM23" s="80"/>
      <c r="IAN23" s="79"/>
      <c r="IAO23" s="79"/>
      <c r="IAP23" s="79"/>
      <c r="IAQ23" s="79"/>
      <c r="IAR23" s="76"/>
      <c r="IAS23" s="76"/>
      <c r="IAT23" s="76"/>
      <c r="IAU23" s="77"/>
      <c r="IAV23" s="76"/>
      <c r="IAW23" s="79"/>
      <c r="IAX23" s="79"/>
      <c r="IAY23" s="79"/>
      <c r="IAZ23" s="80"/>
      <c r="IBA23" s="79"/>
      <c r="IBB23" s="79"/>
      <c r="IBC23" s="79"/>
      <c r="IBD23" s="79"/>
      <c r="IBE23" s="76"/>
      <c r="IBF23" s="76"/>
      <c r="IBG23" s="76"/>
      <c r="IBH23" s="77"/>
      <c r="IBI23" s="76"/>
      <c r="IBJ23" s="79"/>
      <c r="IBK23" s="79"/>
      <c r="IBL23" s="79"/>
      <c r="IBM23" s="80"/>
      <c r="IBN23" s="79"/>
      <c r="IBO23" s="79"/>
      <c r="IBP23" s="79"/>
      <c r="IBQ23" s="79"/>
      <c r="IBR23" s="76"/>
      <c r="IBS23" s="76"/>
      <c r="IBT23" s="76"/>
      <c r="IBU23" s="77"/>
      <c r="IBV23" s="76"/>
      <c r="IBW23" s="79"/>
      <c r="IBX23" s="79"/>
      <c r="IBY23" s="79"/>
      <c r="IBZ23" s="80"/>
      <c r="ICA23" s="79"/>
      <c r="ICB23" s="79"/>
      <c r="ICC23" s="79"/>
      <c r="ICD23" s="79"/>
      <c r="ICE23" s="76"/>
      <c r="ICF23" s="76"/>
      <c r="ICG23" s="76"/>
      <c r="ICH23" s="77"/>
      <c r="ICI23" s="76"/>
      <c r="ICJ23" s="79"/>
      <c r="ICK23" s="79"/>
      <c r="ICL23" s="79"/>
      <c r="ICM23" s="80"/>
      <c r="ICN23" s="79"/>
      <c r="ICO23" s="79"/>
      <c r="ICP23" s="79"/>
      <c r="ICQ23" s="79"/>
      <c r="ICR23" s="76"/>
      <c r="ICS23" s="76"/>
      <c r="ICT23" s="76"/>
      <c r="ICU23" s="77"/>
      <c r="ICV23" s="76"/>
      <c r="ICW23" s="79"/>
      <c r="ICX23" s="79"/>
      <c r="ICY23" s="79"/>
      <c r="ICZ23" s="80"/>
      <c r="IDA23" s="79"/>
      <c r="IDB23" s="79"/>
      <c r="IDC23" s="79"/>
      <c r="IDD23" s="79"/>
      <c r="IDE23" s="76"/>
      <c r="IDF23" s="76"/>
      <c r="IDG23" s="76"/>
      <c r="IDH23" s="77"/>
      <c r="IDI23" s="76"/>
      <c r="IDJ23" s="79"/>
      <c r="IDK23" s="79"/>
      <c r="IDL23" s="79"/>
      <c r="IDM23" s="80"/>
      <c r="IDN23" s="79"/>
      <c r="IDO23" s="79"/>
      <c r="IDP23" s="79"/>
      <c r="IDQ23" s="79"/>
      <c r="IDR23" s="76"/>
      <c r="IDS23" s="76"/>
      <c r="IDT23" s="76"/>
      <c r="IDU23" s="77"/>
      <c r="IDV23" s="76"/>
      <c r="IDW23" s="79"/>
      <c r="IDX23" s="79"/>
      <c r="IDY23" s="79"/>
      <c r="IDZ23" s="80"/>
      <c r="IEA23" s="79"/>
      <c r="IEB23" s="79"/>
      <c r="IEC23" s="79"/>
      <c r="IED23" s="79"/>
      <c r="IEE23" s="76"/>
      <c r="IEF23" s="76"/>
      <c r="IEG23" s="76"/>
      <c r="IEH23" s="77"/>
      <c r="IEI23" s="76"/>
      <c r="IEJ23" s="79"/>
      <c r="IEK23" s="79"/>
      <c r="IEL23" s="79"/>
      <c r="IEM23" s="80"/>
      <c r="IEN23" s="79"/>
      <c r="IEO23" s="79"/>
      <c r="IEP23" s="79"/>
      <c r="IEQ23" s="79"/>
      <c r="IER23" s="76"/>
      <c r="IES23" s="76"/>
      <c r="IET23" s="76"/>
      <c r="IEU23" s="77"/>
      <c r="IEV23" s="76"/>
      <c r="IEW23" s="79"/>
      <c r="IEX23" s="79"/>
      <c r="IEY23" s="79"/>
      <c r="IEZ23" s="80"/>
      <c r="IFA23" s="79"/>
      <c r="IFB23" s="79"/>
      <c r="IFC23" s="79"/>
      <c r="IFD23" s="79"/>
      <c r="IFE23" s="76"/>
      <c r="IFF23" s="76"/>
      <c r="IFG23" s="76"/>
      <c r="IFH23" s="77"/>
      <c r="IFI23" s="76"/>
      <c r="IFJ23" s="79"/>
      <c r="IFK23" s="79"/>
      <c r="IFL23" s="79"/>
      <c r="IFM23" s="80"/>
      <c r="IFN23" s="79"/>
      <c r="IFO23" s="79"/>
      <c r="IFP23" s="79"/>
      <c r="IFQ23" s="79"/>
      <c r="IFR23" s="76"/>
      <c r="IFS23" s="76"/>
      <c r="IFT23" s="76"/>
      <c r="IFU23" s="77"/>
      <c r="IFV23" s="76"/>
      <c r="IFW23" s="79"/>
      <c r="IFX23" s="79"/>
      <c r="IFY23" s="79"/>
      <c r="IFZ23" s="80"/>
      <c r="IGA23" s="79"/>
      <c r="IGB23" s="79"/>
      <c r="IGC23" s="79"/>
      <c r="IGD23" s="79"/>
      <c r="IGE23" s="76"/>
      <c r="IGF23" s="76"/>
      <c r="IGG23" s="76"/>
      <c r="IGH23" s="77"/>
      <c r="IGI23" s="76"/>
      <c r="IGJ23" s="79"/>
      <c r="IGK23" s="79"/>
      <c r="IGL23" s="79"/>
      <c r="IGM23" s="80"/>
      <c r="IGN23" s="79"/>
      <c r="IGO23" s="79"/>
      <c r="IGP23" s="79"/>
      <c r="IGQ23" s="79"/>
      <c r="IGR23" s="76"/>
      <c r="IGS23" s="76"/>
      <c r="IGT23" s="76"/>
      <c r="IGU23" s="77"/>
      <c r="IGV23" s="76"/>
      <c r="IGW23" s="79"/>
      <c r="IGX23" s="79"/>
      <c r="IGY23" s="79"/>
      <c r="IGZ23" s="80"/>
      <c r="IHA23" s="79"/>
      <c r="IHB23" s="79"/>
      <c r="IHC23" s="79"/>
      <c r="IHD23" s="79"/>
      <c r="IHE23" s="76"/>
      <c r="IHF23" s="76"/>
      <c r="IHG23" s="76"/>
      <c r="IHH23" s="77"/>
      <c r="IHI23" s="76"/>
      <c r="IHJ23" s="79"/>
      <c r="IHK23" s="79"/>
      <c r="IHL23" s="79"/>
      <c r="IHM23" s="80"/>
      <c r="IHN23" s="79"/>
      <c r="IHO23" s="79"/>
      <c r="IHP23" s="79"/>
      <c r="IHQ23" s="79"/>
      <c r="IHR23" s="76"/>
      <c r="IHS23" s="76"/>
      <c r="IHT23" s="76"/>
      <c r="IHU23" s="77"/>
      <c r="IHV23" s="76"/>
      <c r="IHW23" s="79"/>
      <c r="IHX23" s="79"/>
      <c r="IHY23" s="79"/>
      <c r="IHZ23" s="80"/>
      <c r="IIA23" s="79"/>
      <c r="IIB23" s="79"/>
      <c r="IIC23" s="79"/>
      <c r="IID23" s="79"/>
      <c r="IIE23" s="76"/>
      <c r="IIF23" s="76"/>
      <c r="IIG23" s="76"/>
      <c r="IIH23" s="77"/>
      <c r="III23" s="76"/>
      <c r="IIJ23" s="79"/>
      <c r="IIK23" s="79"/>
      <c r="IIL23" s="79"/>
      <c r="IIM23" s="80"/>
      <c r="IIN23" s="79"/>
      <c r="IIO23" s="79"/>
      <c r="IIP23" s="79"/>
      <c r="IIQ23" s="79"/>
      <c r="IIR23" s="76"/>
      <c r="IIS23" s="76"/>
      <c r="IIT23" s="76"/>
      <c r="IIU23" s="77"/>
      <c r="IIV23" s="76"/>
      <c r="IIW23" s="79"/>
      <c r="IIX23" s="79"/>
      <c r="IIY23" s="79"/>
      <c r="IIZ23" s="80"/>
      <c r="IJA23" s="79"/>
      <c r="IJB23" s="79"/>
      <c r="IJC23" s="79"/>
      <c r="IJD23" s="79"/>
      <c r="IJE23" s="76"/>
      <c r="IJF23" s="76"/>
      <c r="IJG23" s="76"/>
      <c r="IJH23" s="77"/>
      <c r="IJI23" s="76"/>
      <c r="IJJ23" s="79"/>
      <c r="IJK23" s="79"/>
      <c r="IJL23" s="79"/>
      <c r="IJM23" s="80"/>
      <c r="IJN23" s="79"/>
      <c r="IJO23" s="79"/>
      <c r="IJP23" s="79"/>
      <c r="IJQ23" s="79"/>
      <c r="IJR23" s="76"/>
      <c r="IJS23" s="76"/>
      <c r="IJT23" s="76"/>
      <c r="IJU23" s="77"/>
      <c r="IJV23" s="76"/>
      <c r="IJW23" s="79"/>
      <c r="IJX23" s="79"/>
      <c r="IJY23" s="79"/>
      <c r="IJZ23" s="80"/>
      <c r="IKA23" s="79"/>
      <c r="IKB23" s="79"/>
      <c r="IKC23" s="79"/>
      <c r="IKD23" s="79"/>
      <c r="IKE23" s="76"/>
      <c r="IKF23" s="76"/>
      <c r="IKG23" s="76"/>
      <c r="IKH23" s="77"/>
      <c r="IKI23" s="76"/>
      <c r="IKJ23" s="79"/>
      <c r="IKK23" s="79"/>
      <c r="IKL23" s="79"/>
      <c r="IKM23" s="80"/>
      <c r="IKN23" s="79"/>
      <c r="IKO23" s="79"/>
      <c r="IKP23" s="79"/>
      <c r="IKQ23" s="79"/>
      <c r="IKR23" s="76"/>
      <c r="IKS23" s="76"/>
      <c r="IKT23" s="76"/>
      <c r="IKU23" s="77"/>
      <c r="IKV23" s="76"/>
      <c r="IKW23" s="79"/>
      <c r="IKX23" s="79"/>
      <c r="IKY23" s="79"/>
      <c r="IKZ23" s="80"/>
      <c r="ILA23" s="79"/>
      <c r="ILB23" s="79"/>
      <c r="ILC23" s="79"/>
      <c r="ILD23" s="79"/>
      <c r="ILE23" s="76"/>
      <c r="ILF23" s="76"/>
      <c r="ILG23" s="76"/>
      <c r="ILH23" s="77"/>
      <c r="ILI23" s="76"/>
      <c r="ILJ23" s="79"/>
      <c r="ILK23" s="79"/>
      <c r="ILL23" s="79"/>
      <c r="ILM23" s="80"/>
      <c r="ILN23" s="79"/>
      <c r="ILO23" s="79"/>
      <c r="ILP23" s="79"/>
      <c r="ILQ23" s="79"/>
      <c r="ILR23" s="76"/>
      <c r="ILS23" s="76"/>
      <c r="ILT23" s="76"/>
      <c r="ILU23" s="77"/>
      <c r="ILV23" s="76"/>
      <c r="ILW23" s="79"/>
      <c r="ILX23" s="79"/>
      <c r="ILY23" s="79"/>
      <c r="ILZ23" s="80"/>
      <c r="IMA23" s="79"/>
      <c r="IMB23" s="79"/>
      <c r="IMC23" s="79"/>
      <c r="IMD23" s="79"/>
      <c r="IME23" s="76"/>
      <c r="IMF23" s="76"/>
      <c r="IMG23" s="76"/>
      <c r="IMH23" s="77"/>
      <c r="IMI23" s="76"/>
      <c r="IMJ23" s="79"/>
      <c r="IMK23" s="79"/>
      <c r="IML23" s="79"/>
      <c r="IMM23" s="80"/>
      <c r="IMN23" s="79"/>
      <c r="IMO23" s="79"/>
      <c r="IMP23" s="79"/>
      <c r="IMQ23" s="79"/>
      <c r="IMR23" s="76"/>
      <c r="IMS23" s="76"/>
      <c r="IMT23" s="76"/>
      <c r="IMU23" s="77"/>
      <c r="IMV23" s="76"/>
      <c r="IMW23" s="79"/>
      <c r="IMX23" s="79"/>
      <c r="IMY23" s="79"/>
      <c r="IMZ23" s="80"/>
      <c r="INA23" s="79"/>
      <c r="INB23" s="79"/>
      <c r="INC23" s="79"/>
      <c r="IND23" s="79"/>
      <c r="INE23" s="76"/>
      <c r="INF23" s="76"/>
      <c r="ING23" s="76"/>
      <c r="INH23" s="77"/>
      <c r="INI23" s="76"/>
      <c r="INJ23" s="79"/>
      <c r="INK23" s="79"/>
      <c r="INL23" s="79"/>
      <c r="INM23" s="80"/>
      <c r="INN23" s="79"/>
      <c r="INO23" s="79"/>
      <c r="INP23" s="79"/>
      <c r="INQ23" s="79"/>
      <c r="INR23" s="76"/>
      <c r="INS23" s="76"/>
      <c r="INT23" s="76"/>
      <c r="INU23" s="77"/>
      <c r="INV23" s="76"/>
      <c r="INW23" s="79"/>
      <c r="INX23" s="79"/>
      <c r="INY23" s="79"/>
      <c r="INZ23" s="80"/>
      <c r="IOA23" s="79"/>
      <c r="IOB23" s="79"/>
      <c r="IOC23" s="79"/>
      <c r="IOD23" s="79"/>
      <c r="IOE23" s="76"/>
      <c r="IOF23" s="76"/>
      <c r="IOG23" s="76"/>
      <c r="IOH23" s="77"/>
      <c r="IOI23" s="76"/>
      <c r="IOJ23" s="79"/>
      <c r="IOK23" s="79"/>
      <c r="IOL23" s="79"/>
      <c r="IOM23" s="80"/>
      <c r="ION23" s="79"/>
      <c r="IOO23" s="79"/>
      <c r="IOP23" s="79"/>
      <c r="IOQ23" s="79"/>
      <c r="IOR23" s="76"/>
      <c r="IOS23" s="76"/>
      <c r="IOT23" s="76"/>
      <c r="IOU23" s="77"/>
      <c r="IOV23" s="76"/>
      <c r="IOW23" s="79"/>
      <c r="IOX23" s="79"/>
      <c r="IOY23" s="79"/>
      <c r="IOZ23" s="80"/>
      <c r="IPA23" s="79"/>
      <c r="IPB23" s="79"/>
      <c r="IPC23" s="79"/>
      <c r="IPD23" s="79"/>
      <c r="IPE23" s="76"/>
      <c r="IPF23" s="76"/>
      <c r="IPG23" s="76"/>
      <c r="IPH23" s="77"/>
      <c r="IPI23" s="76"/>
      <c r="IPJ23" s="79"/>
      <c r="IPK23" s="79"/>
      <c r="IPL23" s="79"/>
      <c r="IPM23" s="80"/>
      <c r="IPN23" s="79"/>
      <c r="IPO23" s="79"/>
      <c r="IPP23" s="79"/>
      <c r="IPQ23" s="79"/>
      <c r="IPR23" s="76"/>
      <c r="IPS23" s="76"/>
      <c r="IPT23" s="76"/>
      <c r="IPU23" s="77"/>
      <c r="IPV23" s="76"/>
      <c r="IPW23" s="79"/>
      <c r="IPX23" s="79"/>
      <c r="IPY23" s="79"/>
      <c r="IPZ23" s="80"/>
      <c r="IQA23" s="79"/>
      <c r="IQB23" s="79"/>
      <c r="IQC23" s="79"/>
      <c r="IQD23" s="79"/>
      <c r="IQE23" s="76"/>
      <c r="IQF23" s="76"/>
      <c r="IQG23" s="76"/>
      <c r="IQH23" s="77"/>
      <c r="IQI23" s="76"/>
      <c r="IQJ23" s="79"/>
      <c r="IQK23" s="79"/>
      <c r="IQL23" s="79"/>
      <c r="IQM23" s="80"/>
      <c r="IQN23" s="79"/>
      <c r="IQO23" s="79"/>
      <c r="IQP23" s="79"/>
      <c r="IQQ23" s="79"/>
      <c r="IQR23" s="76"/>
      <c r="IQS23" s="76"/>
      <c r="IQT23" s="76"/>
      <c r="IQU23" s="77"/>
      <c r="IQV23" s="76"/>
      <c r="IQW23" s="79"/>
      <c r="IQX23" s="79"/>
      <c r="IQY23" s="79"/>
      <c r="IQZ23" s="80"/>
      <c r="IRA23" s="79"/>
      <c r="IRB23" s="79"/>
      <c r="IRC23" s="79"/>
      <c r="IRD23" s="79"/>
      <c r="IRE23" s="76"/>
      <c r="IRF23" s="76"/>
      <c r="IRG23" s="76"/>
      <c r="IRH23" s="77"/>
      <c r="IRI23" s="76"/>
      <c r="IRJ23" s="79"/>
      <c r="IRK23" s="79"/>
      <c r="IRL23" s="79"/>
      <c r="IRM23" s="80"/>
      <c r="IRN23" s="79"/>
      <c r="IRO23" s="79"/>
      <c r="IRP23" s="79"/>
      <c r="IRQ23" s="79"/>
      <c r="IRR23" s="76"/>
      <c r="IRS23" s="76"/>
      <c r="IRT23" s="76"/>
      <c r="IRU23" s="77"/>
      <c r="IRV23" s="76"/>
      <c r="IRW23" s="79"/>
      <c r="IRX23" s="79"/>
      <c r="IRY23" s="79"/>
      <c r="IRZ23" s="80"/>
      <c r="ISA23" s="79"/>
      <c r="ISB23" s="79"/>
      <c r="ISC23" s="79"/>
      <c r="ISD23" s="79"/>
      <c r="ISE23" s="76"/>
      <c r="ISF23" s="76"/>
      <c r="ISG23" s="76"/>
      <c r="ISH23" s="77"/>
      <c r="ISI23" s="76"/>
      <c r="ISJ23" s="79"/>
      <c r="ISK23" s="79"/>
      <c r="ISL23" s="79"/>
      <c r="ISM23" s="80"/>
      <c r="ISN23" s="79"/>
      <c r="ISO23" s="79"/>
      <c r="ISP23" s="79"/>
      <c r="ISQ23" s="79"/>
      <c r="ISR23" s="76"/>
      <c r="ISS23" s="76"/>
      <c r="IST23" s="76"/>
      <c r="ISU23" s="77"/>
      <c r="ISV23" s="76"/>
      <c r="ISW23" s="79"/>
      <c r="ISX23" s="79"/>
      <c r="ISY23" s="79"/>
      <c r="ISZ23" s="80"/>
      <c r="ITA23" s="79"/>
      <c r="ITB23" s="79"/>
      <c r="ITC23" s="79"/>
      <c r="ITD23" s="79"/>
      <c r="ITE23" s="76"/>
      <c r="ITF23" s="76"/>
      <c r="ITG23" s="76"/>
      <c r="ITH23" s="77"/>
      <c r="ITI23" s="76"/>
      <c r="ITJ23" s="79"/>
      <c r="ITK23" s="79"/>
      <c r="ITL23" s="79"/>
      <c r="ITM23" s="80"/>
      <c r="ITN23" s="79"/>
      <c r="ITO23" s="79"/>
      <c r="ITP23" s="79"/>
      <c r="ITQ23" s="79"/>
      <c r="ITR23" s="76"/>
      <c r="ITS23" s="76"/>
      <c r="ITT23" s="76"/>
      <c r="ITU23" s="77"/>
      <c r="ITV23" s="76"/>
      <c r="ITW23" s="79"/>
      <c r="ITX23" s="79"/>
      <c r="ITY23" s="79"/>
      <c r="ITZ23" s="80"/>
      <c r="IUA23" s="79"/>
      <c r="IUB23" s="79"/>
      <c r="IUC23" s="79"/>
      <c r="IUD23" s="79"/>
      <c r="IUE23" s="76"/>
      <c r="IUF23" s="76"/>
      <c r="IUG23" s="76"/>
      <c r="IUH23" s="77"/>
      <c r="IUI23" s="76"/>
      <c r="IUJ23" s="79"/>
      <c r="IUK23" s="79"/>
      <c r="IUL23" s="79"/>
      <c r="IUM23" s="80"/>
      <c r="IUN23" s="79"/>
      <c r="IUO23" s="79"/>
      <c r="IUP23" s="79"/>
      <c r="IUQ23" s="79"/>
      <c r="IUR23" s="76"/>
      <c r="IUS23" s="76"/>
      <c r="IUT23" s="76"/>
      <c r="IUU23" s="77"/>
      <c r="IUV23" s="76"/>
      <c r="IUW23" s="79"/>
      <c r="IUX23" s="79"/>
      <c r="IUY23" s="79"/>
      <c r="IUZ23" s="80"/>
      <c r="IVA23" s="79"/>
      <c r="IVB23" s="79"/>
      <c r="IVC23" s="79"/>
      <c r="IVD23" s="79"/>
      <c r="IVE23" s="76"/>
      <c r="IVF23" s="76"/>
      <c r="IVG23" s="76"/>
      <c r="IVH23" s="77"/>
      <c r="IVI23" s="76"/>
      <c r="IVJ23" s="79"/>
      <c r="IVK23" s="79"/>
      <c r="IVL23" s="79"/>
      <c r="IVM23" s="80"/>
      <c r="IVN23" s="79"/>
      <c r="IVO23" s="79"/>
      <c r="IVP23" s="79"/>
      <c r="IVQ23" s="79"/>
      <c r="IVR23" s="76"/>
      <c r="IVS23" s="76"/>
      <c r="IVT23" s="76"/>
      <c r="IVU23" s="77"/>
      <c r="IVV23" s="76"/>
      <c r="IVW23" s="79"/>
      <c r="IVX23" s="79"/>
      <c r="IVY23" s="79"/>
      <c r="IVZ23" s="80"/>
      <c r="IWA23" s="79"/>
      <c r="IWB23" s="79"/>
      <c r="IWC23" s="79"/>
      <c r="IWD23" s="79"/>
      <c r="IWE23" s="76"/>
      <c r="IWF23" s="76"/>
      <c r="IWG23" s="76"/>
      <c r="IWH23" s="77"/>
      <c r="IWI23" s="76"/>
      <c r="IWJ23" s="79"/>
      <c r="IWK23" s="79"/>
      <c r="IWL23" s="79"/>
      <c r="IWM23" s="80"/>
      <c r="IWN23" s="79"/>
      <c r="IWO23" s="79"/>
      <c r="IWP23" s="79"/>
      <c r="IWQ23" s="79"/>
      <c r="IWR23" s="76"/>
      <c r="IWS23" s="76"/>
      <c r="IWT23" s="76"/>
      <c r="IWU23" s="77"/>
      <c r="IWV23" s="76"/>
      <c r="IWW23" s="79"/>
      <c r="IWX23" s="79"/>
      <c r="IWY23" s="79"/>
      <c r="IWZ23" s="80"/>
      <c r="IXA23" s="79"/>
      <c r="IXB23" s="79"/>
      <c r="IXC23" s="79"/>
      <c r="IXD23" s="79"/>
      <c r="IXE23" s="76"/>
      <c r="IXF23" s="76"/>
      <c r="IXG23" s="76"/>
      <c r="IXH23" s="77"/>
      <c r="IXI23" s="76"/>
      <c r="IXJ23" s="79"/>
      <c r="IXK23" s="79"/>
      <c r="IXL23" s="79"/>
      <c r="IXM23" s="80"/>
      <c r="IXN23" s="79"/>
      <c r="IXO23" s="79"/>
      <c r="IXP23" s="79"/>
      <c r="IXQ23" s="79"/>
      <c r="IXR23" s="76"/>
      <c r="IXS23" s="76"/>
      <c r="IXT23" s="76"/>
      <c r="IXU23" s="77"/>
      <c r="IXV23" s="76"/>
      <c r="IXW23" s="79"/>
      <c r="IXX23" s="79"/>
      <c r="IXY23" s="79"/>
      <c r="IXZ23" s="80"/>
      <c r="IYA23" s="79"/>
      <c r="IYB23" s="79"/>
      <c r="IYC23" s="79"/>
      <c r="IYD23" s="79"/>
      <c r="IYE23" s="76"/>
      <c r="IYF23" s="76"/>
      <c r="IYG23" s="76"/>
      <c r="IYH23" s="77"/>
      <c r="IYI23" s="76"/>
      <c r="IYJ23" s="79"/>
      <c r="IYK23" s="79"/>
      <c r="IYL23" s="79"/>
      <c r="IYM23" s="80"/>
      <c r="IYN23" s="79"/>
      <c r="IYO23" s="79"/>
      <c r="IYP23" s="79"/>
      <c r="IYQ23" s="79"/>
      <c r="IYR23" s="76"/>
      <c r="IYS23" s="76"/>
      <c r="IYT23" s="76"/>
      <c r="IYU23" s="77"/>
      <c r="IYV23" s="76"/>
      <c r="IYW23" s="79"/>
      <c r="IYX23" s="79"/>
      <c r="IYY23" s="79"/>
      <c r="IYZ23" s="80"/>
      <c r="IZA23" s="79"/>
      <c r="IZB23" s="79"/>
      <c r="IZC23" s="79"/>
      <c r="IZD23" s="79"/>
      <c r="IZE23" s="76"/>
      <c r="IZF23" s="76"/>
      <c r="IZG23" s="76"/>
      <c r="IZH23" s="77"/>
      <c r="IZI23" s="76"/>
      <c r="IZJ23" s="79"/>
      <c r="IZK23" s="79"/>
      <c r="IZL23" s="79"/>
      <c r="IZM23" s="80"/>
      <c r="IZN23" s="79"/>
      <c r="IZO23" s="79"/>
      <c r="IZP23" s="79"/>
      <c r="IZQ23" s="79"/>
      <c r="IZR23" s="76"/>
      <c r="IZS23" s="76"/>
      <c r="IZT23" s="76"/>
      <c r="IZU23" s="77"/>
      <c r="IZV23" s="76"/>
      <c r="IZW23" s="79"/>
      <c r="IZX23" s="79"/>
      <c r="IZY23" s="79"/>
      <c r="IZZ23" s="80"/>
      <c r="JAA23" s="79"/>
      <c r="JAB23" s="79"/>
      <c r="JAC23" s="79"/>
      <c r="JAD23" s="79"/>
      <c r="JAE23" s="76"/>
      <c r="JAF23" s="76"/>
      <c r="JAG23" s="76"/>
      <c r="JAH23" s="77"/>
      <c r="JAI23" s="76"/>
      <c r="JAJ23" s="79"/>
      <c r="JAK23" s="79"/>
      <c r="JAL23" s="79"/>
      <c r="JAM23" s="80"/>
      <c r="JAN23" s="79"/>
      <c r="JAO23" s="79"/>
      <c r="JAP23" s="79"/>
      <c r="JAQ23" s="79"/>
      <c r="JAR23" s="76"/>
      <c r="JAS23" s="76"/>
      <c r="JAT23" s="76"/>
      <c r="JAU23" s="77"/>
      <c r="JAV23" s="76"/>
      <c r="JAW23" s="79"/>
      <c r="JAX23" s="79"/>
      <c r="JAY23" s="79"/>
      <c r="JAZ23" s="80"/>
      <c r="JBA23" s="79"/>
      <c r="JBB23" s="79"/>
      <c r="JBC23" s="79"/>
      <c r="JBD23" s="79"/>
      <c r="JBE23" s="76"/>
      <c r="JBF23" s="76"/>
      <c r="JBG23" s="76"/>
      <c r="JBH23" s="77"/>
      <c r="JBI23" s="76"/>
      <c r="JBJ23" s="79"/>
      <c r="JBK23" s="79"/>
      <c r="JBL23" s="79"/>
      <c r="JBM23" s="80"/>
      <c r="JBN23" s="79"/>
      <c r="JBO23" s="79"/>
      <c r="JBP23" s="79"/>
      <c r="JBQ23" s="79"/>
      <c r="JBR23" s="76"/>
      <c r="JBS23" s="76"/>
      <c r="JBT23" s="76"/>
      <c r="JBU23" s="77"/>
      <c r="JBV23" s="76"/>
      <c r="JBW23" s="79"/>
      <c r="JBX23" s="79"/>
      <c r="JBY23" s="79"/>
      <c r="JBZ23" s="80"/>
      <c r="JCA23" s="79"/>
      <c r="JCB23" s="79"/>
      <c r="JCC23" s="79"/>
      <c r="JCD23" s="79"/>
      <c r="JCE23" s="76"/>
      <c r="JCF23" s="76"/>
      <c r="JCG23" s="76"/>
      <c r="JCH23" s="77"/>
      <c r="JCI23" s="76"/>
      <c r="JCJ23" s="79"/>
      <c r="JCK23" s="79"/>
      <c r="JCL23" s="79"/>
      <c r="JCM23" s="80"/>
      <c r="JCN23" s="79"/>
      <c r="JCO23" s="79"/>
      <c r="JCP23" s="79"/>
      <c r="JCQ23" s="79"/>
      <c r="JCR23" s="76"/>
      <c r="JCS23" s="76"/>
      <c r="JCT23" s="76"/>
      <c r="JCU23" s="77"/>
      <c r="JCV23" s="76"/>
      <c r="JCW23" s="79"/>
      <c r="JCX23" s="79"/>
      <c r="JCY23" s="79"/>
      <c r="JCZ23" s="80"/>
      <c r="JDA23" s="79"/>
      <c r="JDB23" s="79"/>
      <c r="JDC23" s="79"/>
      <c r="JDD23" s="79"/>
      <c r="JDE23" s="76"/>
      <c r="JDF23" s="76"/>
      <c r="JDG23" s="76"/>
      <c r="JDH23" s="77"/>
      <c r="JDI23" s="76"/>
      <c r="JDJ23" s="79"/>
      <c r="JDK23" s="79"/>
      <c r="JDL23" s="79"/>
      <c r="JDM23" s="80"/>
      <c r="JDN23" s="79"/>
      <c r="JDO23" s="79"/>
      <c r="JDP23" s="79"/>
      <c r="JDQ23" s="79"/>
      <c r="JDR23" s="76"/>
      <c r="JDS23" s="76"/>
      <c r="JDT23" s="76"/>
      <c r="JDU23" s="77"/>
      <c r="JDV23" s="76"/>
      <c r="JDW23" s="79"/>
      <c r="JDX23" s="79"/>
      <c r="JDY23" s="79"/>
      <c r="JDZ23" s="80"/>
      <c r="JEA23" s="79"/>
      <c r="JEB23" s="79"/>
      <c r="JEC23" s="79"/>
      <c r="JED23" s="79"/>
      <c r="JEE23" s="76"/>
      <c r="JEF23" s="76"/>
      <c r="JEG23" s="76"/>
      <c r="JEH23" s="77"/>
      <c r="JEI23" s="76"/>
      <c r="JEJ23" s="79"/>
      <c r="JEK23" s="79"/>
      <c r="JEL23" s="79"/>
      <c r="JEM23" s="80"/>
      <c r="JEN23" s="79"/>
      <c r="JEO23" s="79"/>
      <c r="JEP23" s="79"/>
      <c r="JEQ23" s="79"/>
      <c r="JER23" s="76"/>
      <c r="JES23" s="76"/>
      <c r="JET23" s="76"/>
      <c r="JEU23" s="77"/>
      <c r="JEV23" s="76"/>
      <c r="JEW23" s="79"/>
      <c r="JEX23" s="79"/>
      <c r="JEY23" s="79"/>
      <c r="JEZ23" s="80"/>
      <c r="JFA23" s="79"/>
      <c r="JFB23" s="79"/>
      <c r="JFC23" s="79"/>
      <c r="JFD23" s="79"/>
      <c r="JFE23" s="76"/>
      <c r="JFF23" s="76"/>
      <c r="JFG23" s="76"/>
      <c r="JFH23" s="77"/>
      <c r="JFI23" s="76"/>
      <c r="JFJ23" s="79"/>
      <c r="JFK23" s="79"/>
      <c r="JFL23" s="79"/>
      <c r="JFM23" s="80"/>
      <c r="JFN23" s="79"/>
      <c r="JFO23" s="79"/>
      <c r="JFP23" s="79"/>
      <c r="JFQ23" s="79"/>
      <c r="JFR23" s="76"/>
      <c r="JFS23" s="76"/>
      <c r="JFT23" s="76"/>
      <c r="JFU23" s="77"/>
      <c r="JFV23" s="76"/>
      <c r="JFW23" s="79"/>
      <c r="JFX23" s="79"/>
      <c r="JFY23" s="79"/>
      <c r="JFZ23" s="80"/>
      <c r="JGA23" s="79"/>
      <c r="JGB23" s="79"/>
      <c r="JGC23" s="79"/>
      <c r="JGD23" s="79"/>
      <c r="JGE23" s="76"/>
      <c r="JGF23" s="76"/>
      <c r="JGG23" s="76"/>
      <c r="JGH23" s="77"/>
      <c r="JGI23" s="76"/>
      <c r="JGJ23" s="79"/>
      <c r="JGK23" s="79"/>
      <c r="JGL23" s="79"/>
      <c r="JGM23" s="80"/>
      <c r="JGN23" s="79"/>
      <c r="JGO23" s="79"/>
      <c r="JGP23" s="79"/>
      <c r="JGQ23" s="79"/>
      <c r="JGR23" s="76"/>
      <c r="JGS23" s="76"/>
      <c r="JGT23" s="76"/>
      <c r="JGU23" s="77"/>
      <c r="JGV23" s="76"/>
      <c r="JGW23" s="79"/>
      <c r="JGX23" s="79"/>
      <c r="JGY23" s="79"/>
      <c r="JGZ23" s="80"/>
      <c r="JHA23" s="79"/>
      <c r="JHB23" s="79"/>
      <c r="JHC23" s="79"/>
      <c r="JHD23" s="79"/>
      <c r="JHE23" s="76"/>
      <c r="JHF23" s="76"/>
      <c r="JHG23" s="76"/>
      <c r="JHH23" s="77"/>
      <c r="JHI23" s="76"/>
      <c r="JHJ23" s="79"/>
      <c r="JHK23" s="79"/>
      <c r="JHL23" s="79"/>
      <c r="JHM23" s="80"/>
      <c r="JHN23" s="79"/>
      <c r="JHO23" s="79"/>
      <c r="JHP23" s="79"/>
      <c r="JHQ23" s="79"/>
      <c r="JHR23" s="76"/>
      <c r="JHS23" s="76"/>
      <c r="JHT23" s="76"/>
      <c r="JHU23" s="77"/>
      <c r="JHV23" s="76"/>
      <c r="JHW23" s="79"/>
      <c r="JHX23" s="79"/>
      <c r="JHY23" s="79"/>
      <c r="JHZ23" s="80"/>
      <c r="JIA23" s="79"/>
      <c r="JIB23" s="79"/>
      <c r="JIC23" s="79"/>
      <c r="JID23" s="79"/>
      <c r="JIE23" s="76"/>
      <c r="JIF23" s="76"/>
      <c r="JIG23" s="76"/>
      <c r="JIH23" s="77"/>
      <c r="JII23" s="76"/>
      <c r="JIJ23" s="79"/>
      <c r="JIK23" s="79"/>
      <c r="JIL23" s="79"/>
      <c r="JIM23" s="80"/>
      <c r="JIN23" s="79"/>
      <c r="JIO23" s="79"/>
      <c r="JIP23" s="79"/>
      <c r="JIQ23" s="79"/>
      <c r="JIR23" s="76"/>
      <c r="JIS23" s="76"/>
      <c r="JIT23" s="76"/>
      <c r="JIU23" s="77"/>
      <c r="JIV23" s="76"/>
      <c r="JIW23" s="79"/>
      <c r="JIX23" s="79"/>
      <c r="JIY23" s="79"/>
      <c r="JIZ23" s="80"/>
      <c r="JJA23" s="79"/>
      <c r="JJB23" s="79"/>
      <c r="JJC23" s="79"/>
      <c r="JJD23" s="79"/>
      <c r="JJE23" s="76"/>
      <c r="JJF23" s="76"/>
      <c r="JJG23" s="76"/>
      <c r="JJH23" s="77"/>
      <c r="JJI23" s="76"/>
      <c r="JJJ23" s="79"/>
      <c r="JJK23" s="79"/>
      <c r="JJL23" s="79"/>
      <c r="JJM23" s="80"/>
      <c r="JJN23" s="79"/>
      <c r="JJO23" s="79"/>
      <c r="JJP23" s="79"/>
      <c r="JJQ23" s="79"/>
      <c r="JJR23" s="76"/>
      <c r="JJS23" s="76"/>
      <c r="JJT23" s="76"/>
      <c r="JJU23" s="77"/>
      <c r="JJV23" s="76"/>
      <c r="JJW23" s="79"/>
      <c r="JJX23" s="79"/>
      <c r="JJY23" s="79"/>
      <c r="JJZ23" s="80"/>
      <c r="JKA23" s="79"/>
      <c r="JKB23" s="79"/>
      <c r="JKC23" s="79"/>
      <c r="JKD23" s="79"/>
      <c r="JKE23" s="76"/>
      <c r="JKF23" s="76"/>
      <c r="JKG23" s="76"/>
      <c r="JKH23" s="77"/>
      <c r="JKI23" s="76"/>
      <c r="JKJ23" s="79"/>
      <c r="JKK23" s="79"/>
      <c r="JKL23" s="79"/>
      <c r="JKM23" s="80"/>
      <c r="JKN23" s="79"/>
      <c r="JKO23" s="79"/>
      <c r="JKP23" s="79"/>
      <c r="JKQ23" s="79"/>
      <c r="JKR23" s="76"/>
      <c r="JKS23" s="76"/>
      <c r="JKT23" s="76"/>
      <c r="JKU23" s="77"/>
      <c r="JKV23" s="76"/>
      <c r="JKW23" s="79"/>
      <c r="JKX23" s="79"/>
      <c r="JKY23" s="79"/>
      <c r="JKZ23" s="80"/>
      <c r="JLA23" s="79"/>
      <c r="JLB23" s="79"/>
      <c r="JLC23" s="79"/>
      <c r="JLD23" s="79"/>
      <c r="JLE23" s="76"/>
      <c r="JLF23" s="76"/>
      <c r="JLG23" s="76"/>
      <c r="JLH23" s="77"/>
      <c r="JLI23" s="76"/>
      <c r="JLJ23" s="79"/>
      <c r="JLK23" s="79"/>
      <c r="JLL23" s="79"/>
      <c r="JLM23" s="80"/>
      <c r="JLN23" s="79"/>
      <c r="JLO23" s="79"/>
      <c r="JLP23" s="79"/>
      <c r="JLQ23" s="79"/>
      <c r="JLR23" s="76"/>
      <c r="JLS23" s="76"/>
      <c r="JLT23" s="76"/>
      <c r="JLU23" s="77"/>
      <c r="JLV23" s="76"/>
      <c r="JLW23" s="79"/>
      <c r="JLX23" s="79"/>
      <c r="JLY23" s="79"/>
      <c r="JLZ23" s="80"/>
      <c r="JMA23" s="79"/>
      <c r="JMB23" s="79"/>
      <c r="JMC23" s="79"/>
      <c r="JMD23" s="79"/>
      <c r="JME23" s="76"/>
      <c r="JMF23" s="76"/>
      <c r="JMG23" s="76"/>
      <c r="JMH23" s="77"/>
      <c r="JMI23" s="76"/>
      <c r="JMJ23" s="79"/>
      <c r="JMK23" s="79"/>
      <c r="JML23" s="79"/>
      <c r="JMM23" s="80"/>
      <c r="JMN23" s="79"/>
      <c r="JMO23" s="79"/>
      <c r="JMP23" s="79"/>
      <c r="JMQ23" s="79"/>
      <c r="JMR23" s="76"/>
      <c r="JMS23" s="76"/>
      <c r="JMT23" s="76"/>
      <c r="JMU23" s="77"/>
      <c r="JMV23" s="76"/>
      <c r="JMW23" s="79"/>
      <c r="JMX23" s="79"/>
      <c r="JMY23" s="79"/>
      <c r="JMZ23" s="80"/>
      <c r="JNA23" s="79"/>
      <c r="JNB23" s="79"/>
      <c r="JNC23" s="79"/>
      <c r="JND23" s="79"/>
      <c r="JNE23" s="76"/>
      <c r="JNF23" s="76"/>
      <c r="JNG23" s="76"/>
      <c r="JNH23" s="77"/>
      <c r="JNI23" s="76"/>
      <c r="JNJ23" s="79"/>
      <c r="JNK23" s="79"/>
      <c r="JNL23" s="79"/>
      <c r="JNM23" s="80"/>
      <c r="JNN23" s="79"/>
      <c r="JNO23" s="79"/>
      <c r="JNP23" s="79"/>
      <c r="JNQ23" s="79"/>
      <c r="JNR23" s="76"/>
      <c r="JNS23" s="76"/>
      <c r="JNT23" s="76"/>
      <c r="JNU23" s="77"/>
      <c r="JNV23" s="76"/>
      <c r="JNW23" s="79"/>
      <c r="JNX23" s="79"/>
      <c r="JNY23" s="79"/>
      <c r="JNZ23" s="80"/>
      <c r="JOA23" s="79"/>
      <c r="JOB23" s="79"/>
      <c r="JOC23" s="79"/>
      <c r="JOD23" s="79"/>
      <c r="JOE23" s="76"/>
      <c r="JOF23" s="76"/>
      <c r="JOG23" s="76"/>
      <c r="JOH23" s="77"/>
      <c r="JOI23" s="76"/>
      <c r="JOJ23" s="79"/>
      <c r="JOK23" s="79"/>
      <c r="JOL23" s="79"/>
      <c r="JOM23" s="80"/>
      <c r="JON23" s="79"/>
      <c r="JOO23" s="79"/>
      <c r="JOP23" s="79"/>
      <c r="JOQ23" s="79"/>
      <c r="JOR23" s="76"/>
      <c r="JOS23" s="76"/>
      <c r="JOT23" s="76"/>
      <c r="JOU23" s="77"/>
      <c r="JOV23" s="76"/>
      <c r="JOW23" s="79"/>
      <c r="JOX23" s="79"/>
      <c r="JOY23" s="79"/>
      <c r="JOZ23" s="80"/>
      <c r="JPA23" s="79"/>
      <c r="JPB23" s="79"/>
      <c r="JPC23" s="79"/>
      <c r="JPD23" s="79"/>
      <c r="JPE23" s="76"/>
      <c r="JPF23" s="76"/>
      <c r="JPG23" s="76"/>
      <c r="JPH23" s="77"/>
      <c r="JPI23" s="76"/>
      <c r="JPJ23" s="79"/>
      <c r="JPK23" s="79"/>
      <c r="JPL23" s="79"/>
      <c r="JPM23" s="80"/>
      <c r="JPN23" s="79"/>
      <c r="JPO23" s="79"/>
      <c r="JPP23" s="79"/>
      <c r="JPQ23" s="79"/>
      <c r="JPR23" s="76"/>
      <c r="JPS23" s="76"/>
      <c r="JPT23" s="76"/>
      <c r="JPU23" s="77"/>
      <c r="JPV23" s="76"/>
      <c r="JPW23" s="79"/>
      <c r="JPX23" s="79"/>
      <c r="JPY23" s="79"/>
      <c r="JPZ23" s="80"/>
      <c r="JQA23" s="79"/>
      <c r="JQB23" s="79"/>
      <c r="JQC23" s="79"/>
      <c r="JQD23" s="79"/>
      <c r="JQE23" s="76"/>
      <c r="JQF23" s="76"/>
      <c r="JQG23" s="76"/>
      <c r="JQH23" s="77"/>
      <c r="JQI23" s="76"/>
      <c r="JQJ23" s="79"/>
      <c r="JQK23" s="79"/>
      <c r="JQL23" s="79"/>
      <c r="JQM23" s="80"/>
      <c r="JQN23" s="79"/>
      <c r="JQO23" s="79"/>
      <c r="JQP23" s="79"/>
      <c r="JQQ23" s="79"/>
      <c r="JQR23" s="76"/>
      <c r="JQS23" s="76"/>
      <c r="JQT23" s="76"/>
      <c r="JQU23" s="77"/>
      <c r="JQV23" s="76"/>
      <c r="JQW23" s="79"/>
      <c r="JQX23" s="79"/>
      <c r="JQY23" s="79"/>
      <c r="JQZ23" s="80"/>
      <c r="JRA23" s="79"/>
      <c r="JRB23" s="79"/>
      <c r="JRC23" s="79"/>
      <c r="JRD23" s="79"/>
      <c r="JRE23" s="76"/>
      <c r="JRF23" s="76"/>
      <c r="JRG23" s="76"/>
      <c r="JRH23" s="77"/>
      <c r="JRI23" s="76"/>
      <c r="JRJ23" s="79"/>
      <c r="JRK23" s="79"/>
      <c r="JRL23" s="79"/>
      <c r="JRM23" s="80"/>
      <c r="JRN23" s="79"/>
      <c r="JRO23" s="79"/>
      <c r="JRP23" s="79"/>
      <c r="JRQ23" s="79"/>
      <c r="JRR23" s="76"/>
      <c r="JRS23" s="76"/>
      <c r="JRT23" s="76"/>
      <c r="JRU23" s="77"/>
      <c r="JRV23" s="76"/>
      <c r="JRW23" s="79"/>
      <c r="JRX23" s="79"/>
      <c r="JRY23" s="79"/>
      <c r="JRZ23" s="80"/>
      <c r="JSA23" s="79"/>
      <c r="JSB23" s="79"/>
      <c r="JSC23" s="79"/>
      <c r="JSD23" s="79"/>
      <c r="JSE23" s="76"/>
      <c r="JSF23" s="76"/>
      <c r="JSG23" s="76"/>
      <c r="JSH23" s="77"/>
      <c r="JSI23" s="76"/>
      <c r="JSJ23" s="79"/>
      <c r="JSK23" s="79"/>
      <c r="JSL23" s="79"/>
      <c r="JSM23" s="80"/>
      <c r="JSN23" s="79"/>
      <c r="JSO23" s="79"/>
      <c r="JSP23" s="79"/>
      <c r="JSQ23" s="79"/>
      <c r="JSR23" s="76"/>
      <c r="JSS23" s="76"/>
      <c r="JST23" s="76"/>
      <c r="JSU23" s="77"/>
      <c r="JSV23" s="76"/>
      <c r="JSW23" s="79"/>
      <c r="JSX23" s="79"/>
      <c r="JSY23" s="79"/>
      <c r="JSZ23" s="80"/>
      <c r="JTA23" s="79"/>
      <c r="JTB23" s="79"/>
      <c r="JTC23" s="79"/>
      <c r="JTD23" s="79"/>
      <c r="JTE23" s="76"/>
      <c r="JTF23" s="76"/>
      <c r="JTG23" s="76"/>
      <c r="JTH23" s="77"/>
      <c r="JTI23" s="76"/>
      <c r="JTJ23" s="79"/>
      <c r="JTK23" s="79"/>
      <c r="JTL23" s="79"/>
      <c r="JTM23" s="80"/>
      <c r="JTN23" s="79"/>
      <c r="JTO23" s="79"/>
      <c r="JTP23" s="79"/>
      <c r="JTQ23" s="79"/>
      <c r="JTR23" s="76"/>
      <c r="JTS23" s="76"/>
      <c r="JTT23" s="76"/>
      <c r="JTU23" s="77"/>
      <c r="JTV23" s="76"/>
      <c r="JTW23" s="79"/>
      <c r="JTX23" s="79"/>
      <c r="JTY23" s="79"/>
      <c r="JTZ23" s="80"/>
      <c r="JUA23" s="79"/>
      <c r="JUB23" s="79"/>
      <c r="JUC23" s="79"/>
      <c r="JUD23" s="79"/>
      <c r="JUE23" s="76"/>
      <c r="JUF23" s="76"/>
      <c r="JUG23" s="76"/>
      <c r="JUH23" s="77"/>
      <c r="JUI23" s="76"/>
      <c r="JUJ23" s="79"/>
      <c r="JUK23" s="79"/>
      <c r="JUL23" s="79"/>
      <c r="JUM23" s="80"/>
      <c r="JUN23" s="79"/>
      <c r="JUO23" s="79"/>
      <c r="JUP23" s="79"/>
      <c r="JUQ23" s="79"/>
      <c r="JUR23" s="76"/>
      <c r="JUS23" s="76"/>
      <c r="JUT23" s="76"/>
      <c r="JUU23" s="77"/>
      <c r="JUV23" s="76"/>
      <c r="JUW23" s="79"/>
      <c r="JUX23" s="79"/>
      <c r="JUY23" s="79"/>
      <c r="JUZ23" s="80"/>
      <c r="JVA23" s="79"/>
      <c r="JVB23" s="79"/>
      <c r="JVC23" s="79"/>
      <c r="JVD23" s="79"/>
      <c r="JVE23" s="76"/>
      <c r="JVF23" s="76"/>
      <c r="JVG23" s="76"/>
      <c r="JVH23" s="77"/>
      <c r="JVI23" s="76"/>
      <c r="JVJ23" s="79"/>
      <c r="JVK23" s="79"/>
      <c r="JVL23" s="79"/>
      <c r="JVM23" s="80"/>
      <c r="JVN23" s="79"/>
      <c r="JVO23" s="79"/>
      <c r="JVP23" s="79"/>
      <c r="JVQ23" s="79"/>
      <c r="JVR23" s="76"/>
      <c r="JVS23" s="76"/>
      <c r="JVT23" s="76"/>
      <c r="JVU23" s="77"/>
      <c r="JVV23" s="76"/>
      <c r="JVW23" s="79"/>
      <c r="JVX23" s="79"/>
      <c r="JVY23" s="79"/>
      <c r="JVZ23" s="80"/>
      <c r="JWA23" s="79"/>
      <c r="JWB23" s="79"/>
      <c r="JWC23" s="79"/>
      <c r="JWD23" s="79"/>
      <c r="JWE23" s="76"/>
      <c r="JWF23" s="76"/>
      <c r="JWG23" s="76"/>
      <c r="JWH23" s="77"/>
      <c r="JWI23" s="76"/>
      <c r="JWJ23" s="79"/>
      <c r="JWK23" s="79"/>
      <c r="JWL23" s="79"/>
      <c r="JWM23" s="80"/>
      <c r="JWN23" s="79"/>
      <c r="JWO23" s="79"/>
      <c r="JWP23" s="79"/>
      <c r="JWQ23" s="79"/>
      <c r="JWR23" s="76"/>
      <c r="JWS23" s="76"/>
      <c r="JWT23" s="76"/>
      <c r="JWU23" s="77"/>
      <c r="JWV23" s="76"/>
      <c r="JWW23" s="79"/>
      <c r="JWX23" s="79"/>
      <c r="JWY23" s="79"/>
      <c r="JWZ23" s="80"/>
      <c r="JXA23" s="79"/>
      <c r="JXB23" s="79"/>
      <c r="JXC23" s="79"/>
      <c r="JXD23" s="79"/>
      <c r="JXE23" s="76"/>
      <c r="JXF23" s="76"/>
      <c r="JXG23" s="76"/>
      <c r="JXH23" s="77"/>
      <c r="JXI23" s="76"/>
      <c r="JXJ23" s="79"/>
      <c r="JXK23" s="79"/>
      <c r="JXL23" s="79"/>
      <c r="JXM23" s="80"/>
      <c r="JXN23" s="79"/>
      <c r="JXO23" s="79"/>
      <c r="JXP23" s="79"/>
      <c r="JXQ23" s="79"/>
      <c r="JXR23" s="76"/>
      <c r="JXS23" s="76"/>
      <c r="JXT23" s="76"/>
      <c r="JXU23" s="77"/>
      <c r="JXV23" s="76"/>
      <c r="JXW23" s="79"/>
      <c r="JXX23" s="79"/>
      <c r="JXY23" s="79"/>
      <c r="JXZ23" s="80"/>
      <c r="JYA23" s="79"/>
      <c r="JYB23" s="79"/>
      <c r="JYC23" s="79"/>
      <c r="JYD23" s="79"/>
      <c r="JYE23" s="76"/>
      <c r="JYF23" s="76"/>
      <c r="JYG23" s="76"/>
      <c r="JYH23" s="77"/>
      <c r="JYI23" s="76"/>
      <c r="JYJ23" s="79"/>
      <c r="JYK23" s="79"/>
      <c r="JYL23" s="79"/>
      <c r="JYM23" s="80"/>
      <c r="JYN23" s="79"/>
      <c r="JYO23" s="79"/>
      <c r="JYP23" s="79"/>
      <c r="JYQ23" s="79"/>
      <c r="JYR23" s="76"/>
      <c r="JYS23" s="76"/>
      <c r="JYT23" s="76"/>
      <c r="JYU23" s="77"/>
      <c r="JYV23" s="76"/>
      <c r="JYW23" s="79"/>
      <c r="JYX23" s="79"/>
      <c r="JYY23" s="79"/>
      <c r="JYZ23" s="80"/>
      <c r="JZA23" s="79"/>
      <c r="JZB23" s="79"/>
      <c r="JZC23" s="79"/>
      <c r="JZD23" s="79"/>
      <c r="JZE23" s="76"/>
      <c r="JZF23" s="76"/>
      <c r="JZG23" s="76"/>
      <c r="JZH23" s="77"/>
      <c r="JZI23" s="76"/>
      <c r="JZJ23" s="79"/>
      <c r="JZK23" s="79"/>
      <c r="JZL23" s="79"/>
      <c r="JZM23" s="80"/>
      <c r="JZN23" s="79"/>
      <c r="JZO23" s="79"/>
      <c r="JZP23" s="79"/>
      <c r="JZQ23" s="79"/>
      <c r="JZR23" s="76"/>
      <c r="JZS23" s="76"/>
      <c r="JZT23" s="76"/>
      <c r="JZU23" s="77"/>
      <c r="JZV23" s="76"/>
      <c r="JZW23" s="79"/>
      <c r="JZX23" s="79"/>
      <c r="JZY23" s="79"/>
      <c r="JZZ23" s="80"/>
      <c r="KAA23" s="79"/>
      <c r="KAB23" s="79"/>
      <c r="KAC23" s="79"/>
      <c r="KAD23" s="79"/>
      <c r="KAE23" s="76"/>
      <c r="KAF23" s="76"/>
      <c r="KAG23" s="76"/>
      <c r="KAH23" s="77"/>
      <c r="KAI23" s="76"/>
      <c r="KAJ23" s="79"/>
      <c r="KAK23" s="79"/>
      <c r="KAL23" s="79"/>
      <c r="KAM23" s="80"/>
      <c r="KAN23" s="79"/>
      <c r="KAO23" s="79"/>
      <c r="KAP23" s="79"/>
      <c r="KAQ23" s="79"/>
      <c r="KAR23" s="76"/>
      <c r="KAS23" s="76"/>
      <c r="KAT23" s="76"/>
      <c r="KAU23" s="77"/>
      <c r="KAV23" s="76"/>
      <c r="KAW23" s="79"/>
      <c r="KAX23" s="79"/>
      <c r="KAY23" s="79"/>
      <c r="KAZ23" s="80"/>
      <c r="KBA23" s="79"/>
      <c r="KBB23" s="79"/>
      <c r="KBC23" s="79"/>
      <c r="KBD23" s="79"/>
      <c r="KBE23" s="76"/>
      <c r="KBF23" s="76"/>
      <c r="KBG23" s="76"/>
      <c r="KBH23" s="77"/>
      <c r="KBI23" s="76"/>
      <c r="KBJ23" s="79"/>
      <c r="KBK23" s="79"/>
      <c r="KBL23" s="79"/>
      <c r="KBM23" s="80"/>
      <c r="KBN23" s="79"/>
      <c r="KBO23" s="79"/>
      <c r="KBP23" s="79"/>
      <c r="KBQ23" s="79"/>
      <c r="KBR23" s="76"/>
      <c r="KBS23" s="76"/>
      <c r="KBT23" s="76"/>
      <c r="KBU23" s="77"/>
      <c r="KBV23" s="76"/>
      <c r="KBW23" s="79"/>
      <c r="KBX23" s="79"/>
      <c r="KBY23" s="79"/>
      <c r="KBZ23" s="80"/>
      <c r="KCA23" s="79"/>
      <c r="KCB23" s="79"/>
      <c r="KCC23" s="79"/>
      <c r="KCD23" s="79"/>
      <c r="KCE23" s="76"/>
      <c r="KCF23" s="76"/>
      <c r="KCG23" s="76"/>
      <c r="KCH23" s="77"/>
      <c r="KCI23" s="76"/>
      <c r="KCJ23" s="79"/>
      <c r="KCK23" s="79"/>
      <c r="KCL23" s="79"/>
      <c r="KCM23" s="80"/>
      <c r="KCN23" s="79"/>
      <c r="KCO23" s="79"/>
      <c r="KCP23" s="79"/>
      <c r="KCQ23" s="79"/>
      <c r="KCR23" s="76"/>
      <c r="KCS23" s="76"/>
      <c r="KCT23" s="76"/>
      <c r="KCU23" s="77"/>
      <c r="KCV23" s="76"/>
      <c r="KCW23" s="79"/>
      <c r="KCX23" s="79"/>
      <c r="KCY23" s="79"/>
      <c r="KCZ23" s="80"/>
      <c r="KDA23" s="79"/>
      <c r="KDB23" s="79"/>
      <c r="KDC23" s="79"/>
      <c r="KDD23" s="79"/>
      <c r="KDE23" s="76"/>
      <c r="KDF23" s="76"/>
      <c r="KDG23" s="76"/>
      <c r="KDH23" s="77"/>
      <c r="KDI23" s="76"/>
      <c r="KDJ23" s="79"/>
      <c r="KDK23" s="79"/>
      <c r="KDL23" s="79"/>
      <c r="KDM23" s="80"/>
      <c r="KDN23" s="79"/>
      <c r="KDO23" s="79"/>
      <c r="KDP23" s="79"/>
      <c r="KDQ23" s="79"/>
      <c r="KDR23" s="76"/>
      <c r="KDS23" s="76"/>
      <c r="KDT23" s="76"/>
      <c r="KDU23" s="77"/>
      <c r="KDV23" s="76"/>
      <c r="KDW23" s="79"/>
      <c r="KDX23" s="79"/>
      <c r="KDY23" s="79"/>
      <c r="KDZ23" s="80"/>
      <c r="KEA23" s="79"/>
      <c r="KEB23" s="79"/>
      <c r="KEC23" s="79"/>
      <c r="KED23" s="79"/>
      <c r="KEE23" s="76"/>
      <c r="KEF23" s="76"/>
      <c r="KEG23" s="76"/>
      <c r="KEH23" s="77"/>
      <c r="KEI23" s="76"/>
      <c r="KEJ23" s="79"/>
      <c r="KEK23" s="79"/>
      <c r="KEL23" s="79"/>
      <c r="KEM23" s="80"/>
      <c r="KEN23" s="79"/>
      <c r="KEO23" s="79"/>
      <c r="KEP23" s="79"/>
      <c r="KEQ23" s="79"/>
      <c r="KER23" s="76"/>
      <c r="KES23" s="76"/>
      <c r="KET23" s="76"/>
      <c r="KEU23" s="77"/>
      <c r="KEV23" s="76"/>
      <c r="KEW23" s="79"/>
      <c r="KEX23" s="79"/>
      <c r="KEY23" s="79"/>
      <c r="KEZ23" s="80"/>
      <c r="KFA23" s="79"/>
      <c r="KFB23" s="79"/>
      <c r="KFC23" s="79"/>
      <c r="KFD23" s="79"/>
      <c r="KFE23" s="76"/>
      <c r="KFF23" s="76"/>
      <c r="KFG23" s="76"/>
      <c r="KFH23" s="77"/>
      <c r="KFI23" s="76"/>
      <c r="KFJ23" s="79"/>
      <c r="KFK23" s="79"/>
      <c r="KFL23" s="79"/>
      <c r="KFM23" s="80"/>
      <c r="KFN23" s="79"/>
      <c r="KFO23" s="79"/>
      <c r="KFP23" s="79"/>
      <c r="KFQ23" s="79"/>
      <c r="KFR23" s="76"/>
      <c r="KFS23" s="76"/>
      <c r="KFT23" s="76"/>
      <c r="KFU23" s="77"/>
      <c r="KFV23" s="76"/>
      <c r="KFW23" s="79"/>
      <c r="KFX23" s="79"/>
      <c r="KFY23" s="79"/>
      <c r="KFZ23" s="80"/>
      <c r="KGA23" s="79"/>
      <c r="KGB23" s="79"/>
      <c r="KGC23" s="79"/>
      <c r="KGD23" s="79"/>
      <c r="KGE23" s="76"/>
      <c r="KGF23" s="76"/>
      <c r="KGG23" s="76"/>
      <c r="KGH23" s="77"/>
      <c r="KGI23" s="76"/>
      <c r="KGJ23" s="79"/>
      <c r="KGK23" s="79"/>
      <c r="KGL23" s="79"/>
      <c r="KGM23" s="80"/>
      <c r="KGN23" s="79"/>
      <c r="KGO23" s="79"/>
      <c r="KGP23" s="79"/>
      <c r="KGQ23" s="79"/>
      <c r="KGR23" s="76"/>
      <c r="KGS23" s="76"/>
      <c r="KGT23" s="76"/>
      <c r="KGU23" s="77"/>
      <c r="KGV23" s="76"/>
      <c r="KGW23" s="79"/>
      <c r="KGX23" s="79"/>
      <c r="KGY23" s="79"/>
      <c r="KGZ23" s="80"/>
      <c r="KHA23" s="79"/>
      <c r="KHB23" s="79"/>
      <c r="KHC23" s="79"/>
      <c r="KHD23" s="79"/>
      <c r="KHE23" s="76"/>
      <c r="KHF23" s="76"/>
      <c r="KHG23" s="76"/>
      <c r="KHH23" s="77"/>
      <c r="KHI23" s="76"/>
      <c r="KHJ23" s="79"/>
      <c r="KHK23" s="79"/>
      <c r="KHL23" s="79"/>
      <c r="KHM23" s="80"/>
      <c r="KHN23" s="79"/>
      <c r="KHO23" s="79"/>
      <c r="KHP23" s="79"/>
      <c r="KHQ23" s="79"/>
      <c r="KHR23" s="76"/>
      <c r="KHS23" s="76"/>
      <c r="KHT23" s="76"/>
      <c r="KHU23" s="77"/>
      <c r="KHV23" s="76"/>
      <c r="KHW23" s="79"/>
      <c r="KHX23" s="79"/>
      <c r="KHY23" s="79"/>
      <c r="KHZ23" s="80"/>
      <c r="KIA23" s="79"/>
      <c r="KIB23" s="79"/>
      <c r="KIC23" s="79"/>
      <c r="KID23" s="79"/>
      <c r="KIE23" s="76"/>
      <c r="KIF23" s="76"/>
      <c r="KIG23" s="76"/>
      <c r="KIH23" s="77"/>
      <c r="KII23" s="76"/>
      <c r="KIJ23" s="79"/>
      <c r="KIK23" s="79"/>
      <c r="KIL23" s="79"/>
      <c r="KIM23" s="80"/>
      <c r="KIN23" s="79"/>
      <c r="KIO23" s="79"/>
      <c r="KIP23" s="79"/>
      <c r="KIQ23" s="79"/>
      <c r="KIR23" s="76"/>
      <c r="KIS23" s="76"/>
      <c r="KIT23" s="76"/>
      <c r="KIU23" s="77"/>
      <c r="KIV23" s="76"/>
      <c r="KIW23" s="79"/>
      <c r="KIX23" s="79"/>
      <c r="KIY23" s="79"/>
      <c r="KIZ23" s="80"/>
      <c r="KJA23" s="79"/>
      <c r="KJB23" s="79"/>
      <c r="KJC23" s="79"/>
      <c r="KJD23" s="79"/>
      <c r="KJE23" s="76"/>
      <c r="KJF23" s="76"/>
      <c r="KJG23" s="76"/>
      <c r="KJH23" s="77"/>
      <c r="KJI23" s="76"/>
      <c r="KJJ23" s="79"/>
      <c r="KJK23" s="79"/>
      <c r="KJL23" s="79"/>
      <c r="KJM23" s="80"/>
      <c r="KJN23" s="79"/>
      <c r="KJO23" s="79"/>
      <c r="KJP23" s="79"/>
      <c r="KJQ23" s="79"/>
      <c r="KJR23" s="76"/>
      <c r="KJS23" s="76"/>
      <c r="KJT23" s="76"/>
      <c r="KJU23" s="77"/>
      <c r="KJV23" s="76"/>
      <c r="KJW23" s="79"/>
      <c r="KJX23" s="79"/>
      <c r="KJY23" s="79"/>
      <c r="KJZ23" s="80"/>
      <c r="KKA23" s="79"/>
      <c r="KKB23" s="79"/>
      <c r="KKC23" s="79"/>
      <c r="KKD23" s="79"/>
      <c r="KKE23" s="76"/>
      <c r="KKF23" s="76"/>
      <c r="KKG23" s="76"/>
      <c r="KKH23" s="77"/>
      <c r="KKI23" s="76"/>
      <c r="KKJ23" s="79"/>
      <c r="KKK23" s="79"/>
      <c r="KKL23" s="79"/>
      <c r="KKM23" s="80"/>
      <c r="KKN23" s="79"/>
      <c r="KKO23" s="79"/>
      <c r="KKP23" s="79"/>
      <c r="KKQ23" s="79"/>
      <c r="KKR23" s="76"/>
      <c r="KKS23" s="76"/>
      <c r="KKT23" s="76"/>
      <c r="KKU23" s="77"/>
      <c r="KKV23" s="76"/>
      <c r="KKW23" s="79"/>
      <c r="KKX23" s="79"/>
      <c r="KKY23" s="79"/>
      <c r="KKZ23" s="80"/>
      <c r="KLA23" s="79"/>
      <c r="KLB23" s="79"/>
      <c r="KLC23" s="79"/>
      <c r="KLD23" s="79"/>
      <c r="KLE23" s="76"/>
      <c r="KLF23" s="76"/>
      <c r="KLG23" s="76"/>
      <c r="KLH23" s="77"/>
      <c r="KLI23" s="76"/>
      <c r="KLJ23" s="79"/>
      <c r="KLK23" s="79"/>
      <c r="KLL23" s="79"/>
      <c r="KLM23" s="80"/>
      <c r="KLN23" s="79"/>
      <c r="KLO23" s="79"/>
      <c r="KLP23" s="79"/>
      <c r="KLQ23" s="79"/>
      <c r="KLR23" s="76"/>
      <c r="KLS23" s="76"/>
      <c r="KLT23" s="76"/>
      <c r="KLU23" s="77"/>
      <c r="KLV23" s="76"/>
      <c r="KLW23" s="79"/>
      <c r="KLX23" s="79"/>
      <c r="KLY23" s="79"/>
      <c r="KLZ23" s="80"/>
      <c r="KMA23" s="79"/>
      <c r="KMB23" s="79"/>
      <c r="KMC23" s="79"/>
      <c r="KMD23" s="79"/>
      <c r="KME23" s="76"/>
      <c r="KMF23" s="76"/>
      <c r="KMG23" s="76"/>
      <c r="KMH23" s="77"/>
      <c r="KMI23" s="76"/>
      <c r="KMJ23" s="79"/>
      <c r="KMK23" s="79"/>
      <c r="KML23" s="79"/>
      <c r="KMM23" s="80"/>
      <c r="KMN23" s="79"/>
      <c r="KMO23" s="79"/>
      <c r="KMP23" s="79"/>
      <c r="KMQ23" s="79"/>
      <c r="KMR23" s="76"/>
      <c r="KMS23" s="76"/>
      <c r="KMT23" s="76"/>
      <c r="KMU23" s="77"/>
      <c r="KMV23" s="76"/>
      <c r="KMW23" s="79"/>
      <c r="KMX23" s="79"/>
      <c r="KMY23" s="79"/>
      <c r="KMZ23" s="80"/>
      <c r="KNA23" s="79"/>
      <c r="KNB23" s="79"/>
      <c r="KNC23" s="79"/>
      <c r="KND23" s="79"/>
      <c r="KNE23" s="76"/>
      <c r="KNF23" s="76"/>
      <c r="KNG23" s="76"/>
      <c r="KNH23" s="77"/>
      <c r="KNI23" s="76"/>
      <c r="KNJ23" s="79"/>
      <c r="KNK23" s="79"/>
      <c r="KNL23" s="79"/>
      <c r="KNM23" s="80"/>
      <c r="KNN23" s="79"/>
      <c r="KNO23" s="79"/>
      <c r="KNP23" s="79"/>
      <c r="KNQ23" s="79"/>
      <c r="KNR23" s="76"/>
      <c r="KNS23" s="76"/>
      <c r="KNT23" s="76"/>
      <c r="KNU23" s="77"/>
      <c r="KNV23" s="76"/>
      <c r="KNW23" s="79"/>
      <c r="KNX23" s="79"/>
      <c r="KNY23" s="79"/>
      <c r="KNZ23" s="80"/>
      <c r="KOA23" s="79"/>
      <c r="KOB23" s="79"/>
      <c r="KOC23" s="79"/>
      <c r="KOD23" s="79"/>
      <c r="KOE23" s="76"/>
      <c r="KOF23" s="76"/>
      <c r="KOG23" s="76"/>
      <c r="KOH23" s="77"/>
      <c r="KOI23" s="76"/>
      <c r="KOJ23" s="79"/>
      <c r="KOK23" s="79"/>
      <c r="KOL23" s="79"/>
      <c r="KOM23" s="80"/>
      <c r="KON23" s="79"/>
      <c r="KOO23" s="79"/>
      <c r="KOP23" s="79"/>
      <c r="KOQ23" s="79"/>
      <c r="KOR23" s="76"/>
      <c r="KOS23" s="76"/>
      <c r="KOT23" s="76"/>
      <c r="KOU23" s="77"/>
      <c r="KOV23" s="76"/>
      <c r="KOW23" s="79"/>
      <c r="KOX23" s="79"/>
      <c r="KOY23" s="79"/>
      <c r="KOZ23" s="80"/>
      <c r="KPA23" s="79"/>
      <c r="KPB23" s="79"/>
      <c r="KPC23" s="79"/>
      <c r="KPD23" s="79"/>
      <c r="KPE23" s="76"/>
      <c r="KPF23" s="76"/>
      <c r="KPG23" s="76"/>
      <c r="KPH23" s="77"/>
      <c r="KPI23" s="76"/>
      <c r="KPJ23" s="79"/>
      <c r="KPK23" s="79"/>
      <c r="KPL23" s="79"/>
      <c r="KPM23" s="80"/>
      <c r="KPN23" s="79"/>
      <c r="KPO23" s="79"/>
      <c r="KPP23" s="79"/>
      <c r="KPQ23" s="79"/>
      <c r="KPR23" s="76"/>
      <c r="KPS23" s="76"/>
      <c r="KPT23" s="76"/>
      <c r="KPU23" s="77"/>
      <c r="KPV23" s="76"/>
      <c r="KPW23" s="79"/>
      <c r="KPX23" s="79"/>
      <c r="KPY23" s="79"/>
      <c r="KPZ23" s="80"/>
      <c r="KQA23" s="79"/>
      <c r="KQB23" s="79"/>
      <c r="KQC23" s="79"/>
      <c r="KQD23" s="79"/>
      <c r="KQE23" s="76"/>
      <c r="KQF23" s="76"/>
      <c r="KQG23" s="76"/>
      <c r="KQH23" s="77"/>
      <c r="KQI23" s="76"/>
      <c r="KQJ23" s="79"/>
      <c r="KQK23" s="79"/>
      <c r="KQL23" s="79"/>
      <c r="KQM23" s="80"/>
      <c r="KQN23" s="79"/>
      <c r="KQO23" s="79"/>
      <c r="KQP23" s="79"/>
      <c r="KQQ23" s="79"/>
      <c r="KQR23" s="76"/>
      <c r="KQS23" s="76"/>
      <c r="KQT23" s="76"/>
      <c r="KQU23" s="77"/>
      <c r="KQV23" s="76"/>
      <c r="KQW23" s="79"/>
      <c r="KQX23" s="79"/>
      <c r="KQY23" s="79"/>
      <c r="KQZ23" s="80"/>
      <c r="KRA23" s="79"/>
      <c r="KRB23" s="79"/>
      <c r="KRC23" s="79"/>
      <c r="KRD23" s="79"/>
      <c r="KRE23" s="76"/>
      <c r="KRF23" s="76"/>
      <c r="KRG23" s="76"/>
      <c r="KRH23" s="77"/>
      <c r="KRI23" s="76"/>
      <c r="KRJ23" s="79"/>
      <c r="KRK23" s="79"/>
      <c r="KRL23" s="79"/>
      <c r="KRM23" s="80"/>
      <c r="KRN23" s="79"/>
      <c r="KRO23" s="79"/>
      <c r="KRP23" s="79"/>
      <c r="KRQ23" s="79"/>
      <c r="KRR23" s="76"/>
      <c r="KRS23" s="76"/>
      <c r="KRT23" s="76"/>
      <c r="KRU23" s="77"/>
      <c r="KRV23" s="76"/>
      <c r="KRW23" s="79"/>
      <c r="KRX23" s="79"/>
      <c r="KRY23" s="79"/>
      <c r="KRZ23" s="80"/>
      <c r="KSA23" s="79"/>
      <c r="KSB23" s="79"/>
      <c r="KSC23" s="79"/>
      <c r="KSD23" s="79"/>
      <c r="KSE23" s="76"/>
      <c r="KSF23" s="76"/>
      <c r="KSG23" s="76"/>
      <c r="KSH23" s="77"/>
      <c r="KSI23" s="76"/>
      <c r="KSJ23" s="79"/>
      <c r="KSK23" s="79"/>
      <c r="KSL23" s="79"/>
      <c r="KSM23" s="80"/>
      <c r="KSN23" s="79"/>
      <c r="KSO23" s="79"/>
      <c r="KSP23" s="79"/>
      <c r="KSQ23" s="79"/>
      <c r="KSR23" s="76"/>
      <c r="KSS23" s="76"/>
      <c r="KST23" s="76"/>
      <c r="KSU23" s="77"/>
      <c r="KSV23" s="76"/>
      <c r="KSW23" s="79"/>
      <c r="KSX23" s="79"/>
      <c r="KSY23" s="79"/>
      <c r="KSZ23" s="80"/>
      <c r="KTA23" s="79"/>
      <c r="KTB23" s="79"/>
      <c r="KTC23" s="79"/>
      <c r="KTD23" s="79"/>
      <c r="KTE23" s="76"/>
      <c r="KTF23" s="76"/>
      <c r="KTG23" s="76"/>
      <c r="KTH23" s="77"/>
      <c r="KTI23" s="76"/>
      <c r="KTJ23" s="79"/>
      <c r="KTK23" s="79"/>
      <c r="KTL23" s="79"/>
      <c r="KTM23" s="80"/>
      <c r="KTN23" s="79"/>
      <c r="KTO23" s="79"/>
      <c r="KTP23" s="79"/>
      <c r="KTQ23" s="79"/>
      <c r="KTR23" s="76"/>
      <c r="KTS23" s="76"/>
      <c r="KTT23" s="76"/>
      <c r="KTU23" s="77"/>
      <c r="KTV23" s="76"/>
      <c r="KTW23" s="79"/>
      <c r="KTX23" s="79"/>
      <c r="KTY23" s="79"/>
      <c r="KTZ23" s="80"/>
      <c r="KUA23" s="79"/>
      <c r="KUB23" s="79"/>
      <c r="KUC23" s="79"/>
      <c r="KUD23" s="79"/>
      <c r="KUE23" s="76"/>
      <c r="KUF23" s="76"/>
      <c r="KUG23" s="76"/>
      <c r="KUH23" s="77"/>
      <c r="KUI23" s="76"/>
      <c r="KUJ23" s="79"/>
      <c r="KUK23" s="79"/>
      <c r="KUL23" s="79"/>
      <c r="KUM23" s="80"/>
      <c r="KUN23" s="79"/>
      <c r="KUO23" s="79"/>
      <c r="KUP23" s="79"/>
      <c r="KUQ23" s="79"/>
      <c r="KUR23" s="76"/>
      <c r="KUS23" s="76"/>
      <c r="KUT23" s="76"/>
      <c r="KUU23" s="77"/>
      <c r="KUV23" s="76"/>
      <c r="KUW23" s="79"/>
      <c r="KUX23" s="79"/>
      <c r="KUY23" s="79"/>
      <c r="KUZ23" s="80"/>
      <c r="KVA23" s="79"/>
      <c r="KVB23" s="79"/>
      <c r="KVC23" s="79"/>
      <c r="KVD23" s="79"/>
      <c r="KVE23" s="76"/>
      <c r="KVF23" s="76"/>
      <c r="KVG23" s="76"/>
      <c r="KVH23" s="77"/>
      <c r="KVI23" s="76"/>
      <c r="KVJ23" s="79"/>
      <c r="KVK23" s="79"/>
      <c r="KVL23" s="79"/>
      <c r="KVM23" s="80"/>
      <c r="KVN23" s="79"/>
      <c r="KVO23" s="79"/>
      <c r="KVP23" s="79"/>
      <c r="KVQ23" s="79"/>
      <c r="KVR23" s="76"/>
      <c r="KVS23" s="76"/>
      <c r="KVT23" s="76"/>
      <c r="KVU23" s="77"/>
      <c r="KVV23" s="76"/>
      <c r="KVW23" s="79"/>
      <c r="KVX23" s="79"/>
      <c r="KVY23" s="79"/>
      <c r="KVZ23" s="80"/>
      <c r="KWA23" s="79"/>
      <c r="KWB23" s="79"/>
      <c r="KWC23" s="79"/>
      <c r="KWD23" s="79"/>
      <c r="KWE23" s="76"/>
      <c r="KWF23" s="76"/>
      <c r="KWG23" s="76"/>
      <c r="KWH23" s="77"/>
      <c r="KWI23" s="76"/>
      <c r="KWJ23" s="79"/>
      <c r="KWK23" s="79"/>
      <c r="KWL23" s="79"/>
      <c r="KWM23" s="80"/>
      <c r="KWN23" s="79"/>
      <c r="KWO23" s="79"/>
      <c r="KWP23" s="79"/>
      <c r="KWQ23" s="79"/>
      <c r="KWR23" s="76"/>
      <c r="KWS23" s="76"/>
      <c r="KWT23" s="76"/>
      <c r="KWU23" s="77"/>
      <c r="KWV23" s="76"/>
      <c r="KWW23" s="79"/>
      <c r="KWX23" s="79"/>
      <c r="KWY23" s="79"/>
      <c r="KWZ23" s="80"/>
      <c r="KXA23" s="79"/>
      <c r="KXB23" s="79"/>
      <c r="KXC23" s="79"/>
      <c r="KXD23" s="79"/>
      <c r="KXE23" s="76"/>
      <c r="KXF23" s="76"/>
      <c r="KXG23" s="76"/>
      <c r="KXH23" s="77"/>
      <c r="KXI23" s="76"/>
      <c r="KXJ23" s="79"/>
      <c r="KXK23" s="79"/>
      <c r="KXL23" s="79"/>
      <c r="KXM23" s="80"/>
      <c r="KXN23" s="79"/>
      <c r="KXO23" s="79"/>
      <c r="KXP23" s="79"/>
      <c r="KXQ23" s="79"/>
      <c r="KXR23" s="76"/>
      <c r="KXS23" s="76"/>
      <c r="KXT23" s="76"/>
      <c r="KXU23" s="77"/>
      <c r="KXV23" s="76"/>
      <c r="KXW23" s="79"/>
      <c r="KXX23" s="79"/>
      <c r="KXY23" s="79"/>
      <c r="KXZ23" s="80"/>
      <c r="KYA23" s="79"/>
      <c r="KYB23" s="79"/>
      <c r="KYC23" s="79"/>
      <c r="KYD23" s="79"/>
      <c r="KYE23" s="76"/>
      <c r="KYF23" s="76"/>
      <c r="KYG23" s="76"/>
      <c r="KYH23" s="77"/>
      <c r="KYI23" s="76"/>
      <c r="KYJ23" s="79"/>
      <c r="KYK23" s="79"/>
      <c r="KYL23" s="79"/>
      <c r="KYM23" s="80"/>
      <c r="KYN23" s="79"/>
      <c r="KYO23" s="79"/>
      <c r="KYP23" s="79"/>
      <c r="KYQ23" s="79"/>
      <c r="KYR23" s="76"/>
      <c r="KYS23" s="76"/>
      <c r="KYT23" s="76"/>
      <c r="KYU23" s="77"/>
      <c r="KYV23" s="76"/>
      <c r="KYW23" s="79"/>
      <c r="KYX23" s="79"/>
      <c r="KYY23" s="79"/>
      <c r="KYZ23" s="80"/>
      <c r="KZA23" s="79"/>
      <c r="KZB23" s="79"/>
      <c r="KZC23" s="79"/>
      <c r="KZD23" s="79"/>
      <c r="KZE23" s="76"/>
      <c r="KZF23" s="76"/>
      <c r="KZG23" s="76"/>
      <c r="KZH23" s="77"/>
      <c r="KZI23" s="76"/>
      <c r="KZJ23" s="79"/>
      <c r="KZK23" s="79"/>
      <c r="KZL23" s="79"/>
      <c r="KZM23" s="80"/>
      <c r="KZN23" s="79"/>
      <c r="KZO23" s="79"/>
      <c r="KZP23" s="79"/>
      <c r="KZQ23" s="79"/>
      <c r="KZR23" s="76"/>
      <c r="KZS23" s="76"/>
      <c r="KZT23" s="76"/>
      <c r="KZU23" s="77"/>
      <c r="KZV23" s="76"/>
      <c r="KZW23" s="79"/>
      <c r="KZX23" s="79"/>
      <c r="KZY23" s="79"/>
      <c r="KZZ23" s="80"/>
      <c r="LAA23" s="79"/>
      <c r="LAB23" s="79"/>
      <c r="LAC23" s="79"/>
      <c r="LAD23" s="79"/>
      <c r="LAE23" s="76"/>
      <c r="LAF23" s="76"/>
      <c r="LAG23" s="76"/>
      <c r="LAH23" s="77"/>
      <c r="LAI23" s="76"/>
      <c r="LAJ23" s="79"/>
      <c r="LAK23" s="79"/>
      <c r="LAL23" s="79"/>
      <c r="LAM23" s="80"/>
      <c r="LAN23" s="79"/>
      <c r="LAO23" s="79"/>
      <c r="LAP23" s="79"/>
      <c r="LAQ23" s="79"/>
      <c r="LAR23" s="76"/>
      <c r="LAS23" s="76"/>
      <c r="LAT23" s="76"/>
      <c r="LAU23" s="77"/>
      <c r="LAV23" s="76"/>
      <c r="LAW23" s="79"/>
      <c r="LAX23" s="79"/>
      <c r="LAY23" s="79"/>
      <c r="LAZ23" s="80"/>
      <c r="LBA23" s="79"/>
      <c r="LBB23" s="79"/>
      <c r="LBC23" s="79"/>
      <c r="LBD23" s="79"/>
      <c r="LBE23" s="76"/>
      <c r="LBF23" s="76"/>
      <c r="LBG23" s="76"/>
      <c r="LBH23" s="77"/>
      <c r="LBI23" s="76"/>
      <c r="LBJ23" s="79"/>
      <c r="LBK23" s="79"/>
      <c r="LBL23" s="79"/>
      <c r="LBM23" s="80"/>
      <c r="LBN23" s="79"/>
      <c r="LBO23" s="79"/>
      <c r="LBP23" s="79"/>
      <c r="LBQ23" s="79"/>
      <c r="LBR23" s="76"/>
      <c r="LBS23" s="76"/>
      <c r="LBT23" s="76"/>
      <c r="LBU23" s="77"/>
      <c r="LBV23" s="76"/>
      <c r="LBW23" s="79"/>
      <c r="LBX23" s="79"/>
      <c r="LBY23" s="79"/>
      <c r="LBZ23" s="80"/>
      <c r="LCA23" s="79"/>
      <c r="LCB23" s="79"/>
      <c r="LCC23" s="79"/>
      <c r="LCD23" s="79"/>
      <c r="LCE23" s="76"/>
      <c r="LCF23" s="76"/>
      <c r="LCG23" s="76"/>
      <c r="LCH23" s="77"/>
      <c r="LCI23" s="76"/>
      <c r="LCJ23" s="79"/>
      <c r="LCK23" s="79"/>
      <c r="LCL23" s="79"/>
      <c r="LCM23" s="80"/>
      <c r="LCN23" s="79"/>
      <c r="LCO23" s="79"/>
      <c r="LCP23" s="79"/>
      <c r="LCQ23" s="79"/>
      <c r="LCR23" s="76"/>
      <c r="LCS23" s="76"/>
      <c r="LCT23" s="76"/>
      <c r="LCU23" s="77"/>
      <c r="LCV23" s="76"/>
      <c r="LCW23" s="79"/>
      <c r="LCX23" s="79"/>
      <c r="LCY23" s="79"/>
      <c r="LCZ23" s="80"/>
      <c r="LDA23" s="79"/>
      <c r="LDB23" s="79"/>
      <c r="LDC23" s="79"/>
      <c r="LDD23" s="79"/>
      <c r="LDE23" s="76"/>
      <c r="LDF23" s="76"/>
      <c r="LDG23" s="76"/>
      <c r="LDH23" s="77"/>
      <c r="LDI23" s="76"/>
      <c r="LDJ23" s="79"/>
      <c r="LDK23" s="79"/>
      <c r="LDL23" s="79"/>
      <c r="LDM23" s="80"/>
      <c r="LDN23" s="79"/>
      <c r="LDO23" s="79"/>
      <c r="LDP23" s="79"/>
      <c r="LDQ23" s="79"/>
      <c r="LDR23" s="76"/>
      <c r="LDS23" s="76"/>
      <c r="LDT23" s="76"/>
      <c r="LDU23" s="77"/>
      <c r="LDV23" s="76"/>
      <c r="LDW23" s="79"/>
      <c r="LDX23" s="79"/>
      <c r="LDY23" s="79"/>
      <c r="LDZ23" s="80"/>
      <c r="LEA23" s="79"/>
      <c r="LEB23" s="79"/>
      <c r="LEC23" s="79"/>
      <c r="LED23" s="79"/>
      <c r="LEE23" s="76"/>
      <c r="LEF23" s="76"/>
      <c r="LEG23" s="76"/>
      <c r="LEH23" s="77"/>
      <c r="LEI23" s="76"/>
      <c r="LEJ23" s="79"/>
      <c r="LEK23" s="79"/>
      <c r="LEL23" s="79"/>
      <c r="LEM23" s="80"/>
      <c r="LEN23" s="79"/>
      <c r="LEO23" s="79"/>
      <c r="LEP23" s="79"/>
      <c r="LEQ23" s="79"/>
      <c r="LER23" s="76"/>
      <c r="LES23" s="76"/>
      <c r="LET23" s="76"/>
      <c r="LEU23" s="77"/>
      <c r="LEV23" s="76"/>
      <c r="LEW23" s="79"/>
      <c r="LEX23" s="79"/>
      <c r="LEY23" s="79"/>
      <c r="LEZ23" s="80"/>
      <c r="LFA23" s="79"/>
      <c r="LFB23" s="79"/>
      <c r="LFC23" s="79"/>
      <c r="LFD23" s="79"/>
      <c r="LFE23" s="76"/>
      <c r="LFF23" s="76"/>
      <c r="LFG23" s="76"/>
      <c r="LFH23" s="77"/>
      <c r="LFI23" s="76"/>
      <c r="LFJ23" s="79"/>
      <c r="LFK23" s="79"/>
      <c r="LFL23" s="79"/>
      <c r="LFM23" s="80"/>
      <c r="LFN23" s="79"/>
      <c r="LFO23" s="79"/>
      <c r="LFP23" s="79"/>
      <c r="LFQ23" s="79"/>
      <c r="LFR23" s="76"/>
      <c r="LFS23" s="76"/>
      <c r="LFT23" s="76"/>
      <c r="LFU23" s="77"/>
      <c r="LFV23" s="76"/>
      <c r="LFW23" s="79"/>
      <c r="LFX23" s="79"/>
      <c r="LFY23" s="79"/>
      <c r="LFZ23" s="80"/>
      <c r="LGA23" s="79"/>
      <c r="LGB23" s="79"/>
      <c r="LGC23" s="79"/>
      <c r="LGD23" s="79"/>
      <c r="LGE23" s="76"/>
      <c r="LGF23" s="76"/>
      <c r="LGG23" s="76"/>
      <c r="LGH23" s="77"/>
      <c r="LGI23" s="76"/>
      <c r="LGJ23" s="79"/>
      <c r="LGK23" s="79"/>
      <c r="LGL23" s="79"/>
      <c r="LGM23" s="80"/>
      <c r="LGN23" s="79"/>
      <c r="LGO23" s="79"/>
      <c r="LGP23" s="79"/>
      <c r="LGQ23" s="79"/>
      <c r="LGR23" s="76"/>
      <c r="LGS23" s="76"/>
      <c r="LGT23" s="76"/>
      <c r="LGU23" s="77"/>
      <c r="LGV23" s="76"/>
      <c r="LGW23" s="79"/>
      <c r="LGX23" s="79"/>
      <c r="LGY23" s="79"/>
      <c r="LGZ23" s="80"/>
      <c r="LHA23" s="79"/>
      <c r="LHB23" s="79"/>
      <c r="LHC23" s="79"/>
      <c r="LHD23" s="79"/>
      <c r="LHE23" s="76"/>
      <c r="LHF23" s="76"/>
      <c r="LHG23" s="76"/>
      <c r="LHH23" s="77"/>
      <c r="LHI23" s="76"/>
      <c r="LHJ23" s="79"/>
      <c r="LHK23" s="79"/>
      <c r="LHL23" s="79"/>
      <c r="LHM23" s="80"/>
      <c r="LHN23" s="79"/>
      <c r="LHO23" s="79"/>
      <c r="LHP23" s="79"/>
      <c r="LHQ23" s="79"/>
      <c r="LHR23" s="76"/>
      <c r="LHS23" s="76"/>
      <c r="LHT23" s="76"/>
      <c r="LHU23" s="77"/>
      <c r="LHV23" s="76"/>
      <c r="LHW23" s="79"/>
      <c r="LHX23" s="79"/>
      <c r="LHY23" s="79"/>
      <c r="LHZ23" s="80"/>
      <c r="LIA23" s="79"/>
      <c r="LIB23" s="79"/>
      <c r="LIC23" s="79"/>
      <c r="LID23" s="79"/>
      <c r="LIE23" s="76"/>
      <c r="LIF23" s="76"/>
      <c r="LIG23" s="76"/>
      <c r="LIH23" s="77"/>
      <c r="LII23" s="76"/>
      <c r="LIJ23" s="79"/>
      <c r="LIK23" s="79"/>
      <c r="LIL23" s="79"/>
      <c r="LIM23" s="80"/>
      <c r="LIN23" s="79"/>
      <c r="LIO23" s="79"/>
      <c r="LIP23" s="79"/>
      <c r="LIQ23" s="79"/>
      <c r="LIR23" s="76"/>
      <c r="LIS23" s="76"/>
      <c r="LIT23" s="76"/>
      <c r="LIU23" s="77"/>
      <c r="LIV23" s="76"/>
      <c r="LIW23" s="79"/>
      <c r="LIX23" s="79"/>
      <c r="LIY23" s="79"/>
      <c r="LIZ23" s="80"/>
      <c r="LJA23" s="79"/>
      <c r="LJB23" s="79"/>
      <c r="LJC23" s="79"/>
      <c r="LJD23" s="79"/>
      <c r="LJE23" s="76"/>
      <c r="LJF23" s="76"/>
      <c r="LJG23" s="76"/>
      <c r="LJH23" s="77"/>
      <c r="LJI23" s="76"/>
      <c r="LJJ23" s="79"/>
      <c r="LJK23" s="79"/>
      <c r="LJL23" s="79"/>
      <c r="LJM23" s="80"/>
      <c r="LJN23" s="79"/>
      <c r="LJO23" s="79"/>
      <c r="LJP23" s="79"/>
      <c r="LJQ23" s="79"/>
      <c r="LJR23" s="76"/>
      <c r="LJS23" s="76"/>
      <c r="LJT23" s="76"/>
      <c r="LJU23" s="77"/>
      <c r="LJV23" s="76"/>
      <c r="LJW23" s="79"/>
      <c r="LJX23" s="79"/>
      <c r="LJY23" s="79"/>
      <c r="LJZ23" s="80"/>
      <c r="LKA23" s="79"/>
      <c r="LKB23" s="79"/>
      <c r="LKC23" s="79"/>
      <c r="LKD23" s="79"/>
      <c r="LKE23" s="76"/>
      <c r="LKF23" s="76"/>
      <c r="LKG23" s="76"/>
      <c r="LKH23" s="77"/>
      <c r="LKI23" s="76"/>
      <c r="LKJ23" s="79"/>
      <c r="LKK23" s="79"/>
      <c r="LKL23" s="79"/>
      <c r="LKM23" s="80"/>
      <c r="LKN23" s="79"/>
      <c r="LKO23" s="79"/>
      <c r="LKP23" s="79"/>
      <c r="LKQ23" s="79"/>
      <c r="LKR23" s="76"/>
      <c r="LKS23" s="76"/>
      <c r="LKT23" s="76"/>
      <c r="LKU23" s="77"/>
      <c r="LKV23" s="76"/>
      <c r="LKW23" s="79"/>
      <c r="LKX23" s="79"/>
      <c r="LKY23" s="79"/>
      <c r="LKZ23" s="80"/>
      <c r="LLA23" s="79"/>
      <c r="LLB23" s="79"/>
      <c r="LLC23" s="79"/>
      <c r="LLD23" s="79"/>
      <c r="LLE23" s="76"/>
      <c r="LLF23" s="76"/>
      <c r="LLG23" s="76"/>
      <c r="LLH23" s="77"/>
      <c r="LLI23" s="76"/>
      <c r="LLJ23" s="79"/>
      <c r="LLK23" s="79"/>
      <c r="LLL23" s="79"/>
      <c r="LLM23" s="80"/>
      <c r="LLN23" s="79"/>
      <c r="LLO23" s="79"/>
      <c r="LLP23" s="79"/>
      <c r="LLQ23" s="79"/>
      <c r="LLR23" s="76"/>
      <c r="LLS23" s="76"/>
      <c r="LLT23" s="76"/>
      <c r="LLU23" s="77"/>
      <c r="LLV23" s="76"/>
      <c r="LLW23" s="79"/>
      <c r="LLX23" s="79"/>
      <c r="LLY23" s="79"/>
      <c r="LLZ23" s="80"/>
      <c r="LMA23" s="79"/>
      <c r="LMB23" s="79"/>
      <c r="LMC23" s="79"/>
      <c r="LMD23" s="79"/>
      <c r="LME23" s="76"/>
      <c r="LMF23" s="76"/>
      <c r="LMG23" s="76"/>
      <c r="LMH23" s="77"/>
      <c r="LMI23" s="76"/>
      <c r="LMJ23" s="79"/>
      <c r="LMK23" s="79"/>
      <c r="LML23" s="79"/>
      <c r="LMM23" s="80"/>
      <c r="LMN23" s="79"/>
      <c r="LMO23" s="79"/>
      <c r="LMP23" s="79"/>
      <c r="LMQ23" s="79"/>
      <c r="LMR23" s="76"/>
      <c r="LMS23" s="76"/>
      <c r="LMT23" s="76"/>
      <c r="LMU23" s="77"/>
      <c r="LMV23" s="76"/>
      <c r="LMW23" s="79"/>
      <c r="LMX23" s="79"/>
      <c r="LMY23" s="79"/>
      <c r="LMZ23" s="80"/>
      <c r="LNA23" s="79"/>
      <c r="LNB23" s="79"/>
      <c r="LNC23" s="79"/>
      <c r="LND23" s="79"/>
      <c r="LNE23" s="76"/>
      <c r="LNF23" s="76"/>
      <c r="LNG23" s="76"/>
      <c r="LNH23" s="77"/>
      <c r="LNI23" s="76"/>
      <c r="LNJ23" s="79"/>
      <c r="LNK23" s="79"/>
      <c r="LNL23" s="79"/>
      <c r="LNM23" s="80"/>
      <c r="LNN23" s="79"/>
      <c r="LNO23" s="79"/>
      <c r="LNP23" s="79"/>
      <c r="LNQ23" s="79"/>
      <c r="LNR23" s="76"/>
      <c r="LNS23" s="76"/>
      <c r="LNT23" s="76"/>
      <c r="LNU23" s="77"/>
      <c r="LNV23" s="76"/>
      <c r="LNW23" s="79"/>
      <c r="LNX23" s="79"/>
      <c r="LNY23" s="79"/>
      <c r="LNZ23" s="80"/>
      <c r="LOA23" s="79"/>
      <c r="LOB23" s="79"/>
      <c r="LOC23" s="79"/>
      <c r="LOD23" s="79"/>
      <c r="LOE23" s="76"/>
      <c r="LOF23" s="76"/>
      <c r="LOG23" s="76"/>
      <c r="LOH23" s="77"/>
      <c r="LOI23" s="76"/>
      <c r="LOJ23" s="79"/>
      <c r="LOK23" s="79"/>
      <c r="LOL23" s="79"/>
      <c r="LOM23" s="80"/>
      <c r="LON23" s="79"/>
      <c r="LOO23" s="79"/>
      <c r="LOP23" s="79"/>
      <c r="LOQ23" s="79"/>
      <c r="LOR23" s="76"/>
      <c r="LOS23" s="76"/>
      <c r="LOT23" s="76"/>
      <c r="LOU23" s="77"/>
      <c r="LOV23" s="76"/>
      <c r="LOW23" s="79"/>
      <c r="LOX23" s="79"/>
      <c r="LOY23" s="79"/>
      <c r="LOZ23" s="80"/>
      <c r="LPA23" s="79"/>
      <c r="LPB23" s="79"/>
      <c r="LPC23" s="79"/>
      <c r="LPD23" s="79"/>
      <c r="LPE23" s="76"/>
      <c r="LPF23" s="76"/>
      <c r="LPG23" s="76"/>
      <c r="LPH23" s="77"/>
      <c r="LPI23" s="76"/>
      <c r="LPJ23" s="79"/>
      <c r="LPK23" s="79"/>
      <c r="LPL23" s="79"/>
      <c r="LPM23" s="80"/>
      <c r="LPN23" s="79"/>
      <c r="LPO23" s="79"/>
      <c r="LPP23" s="79"/>
      <c r="LPQ23" s="79"/>
      <c r="LPR23" s="76"/>
      <c r="LPS23" s="76"/>
      <c r="LPT23" s="76"/>
      <c r="LPU23" s="77"/>
      <c r="LPV23" s="76"/>
      <c r="LPW23" s="79"/>
      <c r="LPX23" s="79"/>
      <c r="LPY23" s="79"/>
      <c r="LPZ23" s="80"/>
      <c r="LQA23" s="79"/>
      <c r="LQB23" s="79"/>
      <c r="LQC23" s="79"/>
      <c r="LQD23" s="79"/>
      <c r="LQE23" s="76"/>
      <c r="LQF23" s="76"/>
      <c r="LQG23" s="76"/>
      <c r="LQH23" s="77"/>
      <c r="LQI23" s="76"/>
      <c r="LQJ23" s="79"/>
      <c r="LQK23" s="79"/>
      <c r="LQL23" s="79"/>
      <c r="LQM23" s="80"/>
      <c r="LQN23" s="79"/>
      <c r="LQO23" s="79"/>
      <c r="LQP23" s="79"/>
      <c r="LQQ23" s="79"/>
      <c r="LQR23" s="76"/>
      <c r="LQS23" s="76"/>
      <c r="LQT23" s="76"/>
      <c r="LQU23" s="77"/>
      <c r="LQV23" s="76"/>
      <c r="LQW23" s="79"/>
      <c r="LQX23" s="79"/>
      <c r="LQY23" s="79"/>
      <c r="LQZ23" s="80"/>
      <c r="LRA23" s="79"/>
      <c r="LRB23" s="79"/>
      <c r="LRC23" s="79"/>
      <c r="LRD23" s="79"/>
      <c r="LRE23" s="76"/>
      <c r="LRF23" s="76"/>
      <c r="LRG23" s="76"/>
      <c r="LRH23" s="77"/>
      <c r="LRI23" s="76"/>
      <c r="LRJ23" s="79"/>
      <c r="LRK23" s="79"/>
      <c r="LRL23" s="79"/>
      <c r="LRM23" s="80"/>
      <c r="LRN23" s="79"/>
      <c r="LRO23" s="79"/>
      <c r="LRP23" s="79"/>
      <c r="LRQ23" s="79"/>
      <c r="LRR23" s="76"/>
      <c r="LRS23" s="76"/>
      <c r="LRT23" s="76"/>
      <c r="LRU23" s="77"/>
      <c r="LRV23" s="76"/>
      <c r="LRW23" s="79"/>
      <c r="LRX23" s="79"/>
      <c r="LRY23" s="79"/>
      <c r="LRZ23" s="80"/>
      <c r="LSA23" s="79"/>
      <c r="LSB23" s="79"/>
      <c r="LSC23" s="79"/>
      <c r="LSD23" s="79"/>
      <c r="LSE23" s="76"/>
      <c r="LSF23" s="76"/>
      <c r="LSG23" s="76"/>
      <c r="LSH23" s="77"/>
      <c r="LSI23" s="76"/>
      <c r="LSJ23" s="79"/>
      <c r="LSK23" s="79"/>
      <c r="LSL23" s="79"/>
      <c r="LSM23" s="80"/>
      <c r="LSN23" s="79"/>
      <c r="LSO23" s="79"/>
      <c r="LSP23" s="79"/>
      <c r="LSQ23" s="79"/>
      <c r="LSR23" s="76"/>
      <c r="LSS23" s="76"/>
      <c r="LST23" s="76"/>
      <c r="LSU23" s="77"/>
      <c r="LSV23" s="76"/>
      <c r="LSW23" s="79"/>
      <c r="LSX23" s="79"/>
      <c r="LSY23" s="79"/>
      <c r="LSZ23" s="80"/>
      <c r="LTA23" s="79"/>
      <c r="LTB23" s="79"/>
      <c r="LTC23" s="79"/>
      <c r="LTD23" s="79"/>
      <c r="LTE23" s="76"/>
      <c r="LTF23" s="76"/>
      <c r="LTG23" s="76"/>
      <c r="LTH23" s="77"/>
      <c r="LTI23" s="76"/>
      <c r="LTJ23" s="79"/>
      <c r="LTK23" s="79"/>
      <c r="LTL23" s="79"/>
      <c r="LTM23" s="80"/>
      <c r="LTN23" s="79"/>
      <c r="LTO23" s="79"/>
      <c r="LTP23" s="79"/>
      <c r="LTQ23" s="79"/>
      <c r="LTR23" s="76"/>
      <c r="LTS23" s="76"/>
      <c r="LTT23" s="76"/>
      <c r="LTU23" s="77"/>
      <c r="LTV23" s="76"/>
      <c r="LTW23" s="79"/>
      <c r="LTX23" s="79"/>
      <c r="LTY23" s="79"/>
      <c r="LTZ23" s="80"/>
      <c r="LUA23" s="79"/>
      <c r="LUB23" s="79"/>
      <c r="LUC23" s="79"/>
      <c r="LUD23" s="79"/>
      <c r="LUE23" s="76"/>
      <c r="LUF23" s="76"/>
      <c r="LUG23" s="76"/>
      <c r="LUH23" s="77"/>
      <c r="LUI23" s="76"/>
      <c r="LUJ23" s="79"/>
      <c r="LUK23" s="79"/>
      <c r="LUL23" s="79"/>
      <c r="LUM23" s="80"/>
      <c r="LUN23" s="79"/>
      <c r="LUO23" s="79"/>
      <c r="LUP23" s="79"/>
      <c r="LUQ23" s="79"/>
      <c r="LUR23" s="76"/>
      <c r="LUS23" s="76"/>
      <c r="LUT23" s="76"/>
      <c r="LUU23" s="77"/>
      <c r="LUV23" s="76"/>
      <c r="LUW23" s="79"/>
      <c r="LUX23" s="79"/>
      <c r="LUY23" s="79"/>
      <c r="LUZ23" s="80"/>
      <c r="LVA23" s="79"/>
      <c r="LVB23" s="79"/>
      <c r="LVC23" s="79"/>
      <c r="LVD23" s="79"/>
      <c r="LVE23" s="76"/>
      <c r="LVF23" s="76"/>
      <c r="LVG23" s="76"/>
      <c r="LVH23" s="77"/>
      <c r="LVI23" s="76"/>
      <c r="LVJ23" s="79"/>
      <c r="LVK23" s="79"/>
      <c r="LVL23" s="79"/>
      <c r="LVM23" s="80"/>
      <c r="LVN23" s="79"/>
      <c r="LVO23" s="79"/>
      <c r="LVP23" s="79"/>
      <c r="LVQ23" s="79"/>
      <c r="LVR23" s="76"/>
      <c r="LVS23" s="76"/>
      <c r="LVT23" s="76"/>
      <c r="LVU23" s="77"/>
      <c r="LVV23" s="76"/>
      <c r="LVW23" s="79"/>
      <c r="LVX23" s="79"/>
      <c r="LVY23" s="79"/>
      <c r="LVZ23" s="80"/>
      <c r="LWA23" s="79"/>
      <c r="LWB23" s="79"/>
      <c r="LWC23" s="79"/>
      <c r="LWD23" s="79"/>
      <c r="LWE23" s="76"/>
      <c r="LWF23" s="76"/>
      <c r="LWG23" s="76"/>
      <c r="LWH23" s="77"/>
      <c r="LWI23" s="76"/>
      <c r="LWJ23" s="79"/>
      <c r="LWK23" s="79"/>
      <c r="LWL23" s="79"/>
      <c r="LWM23" s="80"/>
      <c r="LWN23" s="79"/>
      <c r="LWO23" s="79"/>
      <c r="LWP23" s="79"/>
      <c r="LWQ23" s="79"/>
      <c r="LWR23" s="76"/>
      <c r="LWS23" s="76"/>
      <c r="LWT23" s="76"/>
      <c r="LWU23" s="77"/>
      <c r="LWV23" s="76"/>
      <c r="LWW23" s="79"/>
      <c r="LWX23" s="79"/>
      <c r="LWY23" s="79"/>
      <c r="LWZ23" s="80"/>
      <c r="LXA23" s="79"/>
      <c r="LXB23" s="79"/>
      <c r="LXC23" s="79"/>
      <c r="LXD23" s="79"/>
      <c r="LXE23" s="76"/>
      <c r="LXF23" s="76"/>
      <c r="LXG23" s="76"/>
      <c r="LXH23" s="77"/>
      <c r="LXI23" s="76"/>
      <c r="LXJ23" s="79"/>
      <c r="LXK23" s="79"/>
      <c r="LXL23" s="79"/>
      <c r="LXM23" s="80"/>
      <c r="LXN23" s="79"/>
      <c r="LXO23" s="79"/>
      <c r="LXP23" s="79"/>
      <c r="LXQ23" s="79"/>
      <c r="LXR23" s="76"/>
      <c r="LXS23" s="76"/>
      <c r="LXT23" s="76"/>
      <c r="LXU23" s="77"/>
      <c r="LXV23" s="76"/>
      <c r="LXW23" s="79"/>
      <c r="LXX23" s="79"/>
      <c r="LXY23" s="79"/>
      <c r="LXZ23" s="80"/>
      <c r="LYA23" s="79"/>
      <c r="LYB23" s="79"/>
      <c r="LYC23" s="79"/>
      <c r="LYD23" s="79"/>
      <c r="LYE23" s="76"/>
      <c r="LYF23" s="76"/>
      <c r="LYG23" s="76"/>
      <c r="LYH23" s="77"/>
      <c r="LYI23" s="76"/>
      <c r="LYJ23" s="79"/>
      <c r="LYK23" s="79"/>
      <c r="LYL23" s="79"/>
      <c r="LYM23" s="80"/>
      <c r="LYN23" s="79"/>
      <c r="LYO23" s="79"/>
      <c r="LYP23" s="79"/>
      <c r="LYQ23" s="79"/>
      <c r="LYR23" s="76"/>
      <c r="LYS23" s="76"/>
      <c r="LYT23" s="76"/>
      <c r="LYU23" s="77"/>
      <c r="LYV23" s="76"/>
      <c r="LYW23" s="79"/>
      <c r="LYX23" s="79"/>
      <c r="LYY23" s="79"/>
      <c r="LYZ23" s="80"/>
      <c r="LZA23" s="79"/>
      <c r="LZB23" s="79"/>
      <c r="LZC23" s="79"/>
      <c r="LZD23" s="79"/>
      <c r="LZE23" s="76"/>
      <c r="LZF23" s="76"/>
      <c r="LZG23" s="76"/>
      <c r="LZH23" s="77"/>
      <c r="LZI23" s="76"/>
      <c r="LZJ23" s="79"/>
      <c r="LZK23" s="79"/>
      <c r="LZL23" s="79"/>
      <c r="LZM23" s="80"/>
      <c r="LZN23" s="79"/>
      <c r="LZO23" s="79"/>
      <c r="LZP23" s="79"/>
      <c r="LZQ23" s="79"/>
      <c r="LZR23" s="76"/>
      <c r="LZS23" s="76"/>
      <c r="LZT23" s="76"/>
      <c r="LZU23" s="77"/>
      <c r="LZV23" s="76"/>
      <c r="LZW23" s="79"/>
      <c r="LZX23" s="79"/>
      <c r="LZY23" s="79"/>
      <c r="LZZ23" s="80"/>
      <c r="MAA23" s="79"/>
      <c r="MAB23" s="79"/>
      <c r="MAC23" s="79"/>
      <c r="MAD23" s="79"/>
      <c r="MAE23" s="76"/>
      <c r="MAF23" s="76"/>
      <c r="MAG23" s="76"/>
      <c r="MAH23" s="77"/>
      <c r="MAI23" s="76"/>
      <c r="MAJ23" s="79"/>
      <c r="MAK23" s="79"/>
      <c r="MAL23" s="79"/>
      <c r="MAM23" s="80"/>
      <c r="MAN23" s="79"/>
      <c r="MAO23" s="79"/>
      <c r="MAP23" s="79"/>
      <c r="MAQ23" s="79"/>
      <c r="MAR23" s="76"/>
      <c r="MAS23" s="76"/>
      <c r="MAT23" s="76"/>
      <c r="MAU23" s="77"/>
      <c r="MAV23" s="76"/>
      <c r="MAW23" s="79"/>
      <c r="MAX23" s="79"/>
      <c r="MAY23" s="79"/>
      <c r="MAZ23" s="80"/>
      <c r="MBA23" s="79"/>
      <c r="MBB23" s="79"/>
      <c r="MBC23" s="79"/>
      <c r="MBD23" s="79"/>
      <c r="MBE23" s="76"/>
      <c r="MBF23" s="76"/>
      <c r="MBG23" s="76"/>
      <c r="MBH23" s="77"/>
      <c r="MBI23" s="76"/>
      <c r="MBJ23" s="79"/>
      <c r="MBK23" s="79"/>
      <c r="MBL23" s="79"/>
      <c r="MBM23" s="80"/>
      <c r="MBN23" s="79"/>
      <c r="MBO23" s="79"/>
      <c r="MBP23" s="79"/>
      <c r="MBQ23" s="79"/>
      <c r="MBR23" s="76"/>
      <c r="MBS23" s="76"/>
      <c r="MBT23" s="76"/>
      <c r="MBU23" s="77"/>
      <c r="MBV23" s="76"/>
      <c r="MBW23" s="79"/>
      <c r="MBX23" s="79"/>
      <c r="MBY23" s="79"/>
      <c r="MBZ23" s="80"/>
      <c r="MCA23" s="79"/>
      <c r="MCB23" s="79"/>
      <c r="MCC23" s="79"/>
      <c r="MCD23" s="79"/>
      <c r="MCE23" s="76"/>
      <c r="MCF23" s="76"/>
      <c r="MCG23" s="76"/>
      <c r="MCH23" s="77"/>
      <c r="MCI23" s="76"/>
      <c r="MCJ23" s="79"/>
      <c r="MCK23" s="79"/>
      <c r="MCL23" s="79"/>
      <c r="MCM23" s="80"/>
      <c r="MCN23" s="79"/>
      <c r="MCO23" s="79"/>
      <c r="MCP23" s="79"/>
      <c r="MCQ23" s="79"/>
      <c r="MCR23" s="76"/>
      <c r="MCS23" s="76"/>
      <c r="MCT23" s="76"/>
      <c r="MCU23" s="77"/>
      <c r="MCV23" s="76"/>
      <c r="MCW23" s="79"/>
      <c r="MCX23" s="79"/>
      <c r="MCY23" s="79"/>
      <c r="MCZ23" s="80"/>
      <c r="MDA23" s="79"/>
      <c r="MDB23" s="79"/>
      <c r="MDC23" s="79"/>
      <c r="MDD23" s="79"/>
      <c r="MDE23" s="76"/>
      <c r="MDF23" s="76"/>
      <c r="MDG23" s="76"/>
      <c r="MDH23" s="77"/>
      <c r="MDI23" s="76"/>
      <c r="MDJ23" s="79"/>
      <c r="MDK23" s="79"/>
      <c r="MDL23" s="79"/>
      <c r="MDM23" s="80"/>
      <c r="MDN23" s="79"/>
      <c r="MDO23" s="79"/>
      <c r="MDP23" s="79"/>
      <c r="MDQ23" s="79"/>
      <c r="MDR23" s="76"/>
      <c r="MDS23" s="76"/>
      <c r="MDT23" s="76"/>
      <c r="MDU23" s="77"/>
      <c r="MDV23" s="76"/>
      <c r="MDW23" s="79"/>
      <c r="MDX23" s="79"/>
      <c r="MDY23" s="79"/>
      <c r="MDZ23" s="80"/>
      <c r="MEA23" s="79"/>
      <c r="MEB23" s="79"/>
      <c r="MEC23" s="79"/>
      <c r="MED23" s="79"/>
      <c r="MEE23" s="76"/>
      <c r="MEF23" s="76"/>
      <c r="MEG23" s="76"/>
      <c r="MEH23" s="77"/>
      <c r="MEI23" s="76"/>
      <c r="MEJ23" s="79"/>
      <c r="MEK23" s="79"/>
      <c r="MEL23" s="79"/>
      <c r="MEM23" s="80"/>
      <c r="MEN23" s="79"/>
      <c r="MEO23" s="79"/>
      <c r="MEP23" s="79"/>
      <c r="MEQ23" s="79"/>
      <c r="MER23" s="76"/>
      <c r="MES23" s="76"/>
      <c r="MET23" s="76"/>
      <c r="MEU23" s="77"/>
      <c r="MEV23" s="76"/>
      <c r="MEW23" s="79"/>
      <c r="MEX23" s="79"/>
      <c r="MEY23" s="79"/>
      <c r="MEZ23" s="80"/>
      <c r="MFA23" s="79"/>
      <c r="MFB23" s="79"/>
      <c r="MFC23" s="79"/>
      <c r="MFD23" s="79"/>
      <c r="MFE23" s="76"/>
      <c r="MFF23" s="76"/>
      <c r="MFG23" s="76"/>
      <c r="MFH23" s="77"/>
      <c r="MFI23" s="76"/>
      <c r="MFJ23" s="79"/>
      <c r="MFK23" s="79"/>
      <c r="MFL23" s="79"/>
      <c r="MFM23" s="80"/>
      <c r="MFN23" s="79"/>
      <c r="MFO23" s="79"/>
      <c r="MFP23" s="79"/>
      <c r="MFQ23" s="79"/>
      <c r="MFR23" s="76"/>
      <c r="MFS23" s="76"/>
      <c r="MFT23" s="76"/>
      <c r="MFU23" s="77"/>
      <c r="MFV23" s="76"/>
      <c r="MFW23" s="79"/>
      <c r="MFX23" s="79"/>
      <c r="MFY23" s="79"/>
      <c r="MFZ23" s="80"/>
      <c r="MGA23" s="79"/>
      <c r="MGB23" s="79"/>
      <c r="MGC23" s="79"/>
      <c r="MGD23" s="79"/>
      <c r="MGE23" s="76"/>
      <c r="MGF23" s="76"/>
      <c r="MGG23" s="76"/>
      <c r="MGH23" s="77"/>
      <c r="MGI23" s="76"/>
      <c r="MGJ23" s="79"/>
      <c r="MGK23" s="79"/>
      <c r="MGL23" s="79"/>
      <c r="MGM23" s="80"/>
      <c r="MGN23" s="79"/>
      <c r="MGO23" s="79"/>
      <c r="MGP23" s="79"/>
      <c r="MGQ23" s="79"/>
      <c r="MGR23" s="76"/>
      <c r="MGS23" s="76"/>
      <c r="MGT23" s="76"/>
      <c r="MGU23" s="77"/>
      <c r="MGV23" s="76"/>
      <c r="MGW23" s="79"/>
      <c r="MGX23" s="79"/>
      <c r="MGY23" s="79"/>
      <c r="MGZ23" s="80"/>
      <c r="MHA23" s="79"/>
      <c r="MHB23" s="79"/>
      <c r="MHC23" s="79"/>
      <c r="MHD23" s="79"/>
      <c r="MHE23" s="76"/>
      <c r="MHF23" s="76"/>
      <c r="MHG23" s="76"/>
      <c r="MHH23" s="77"/>
      <c r="MHI23" s="76"/>
      <c r="MHJ23" s="79"/>
      <c r="MHK23" s="79"/>
      <c r="MHL23" s="79"/>
      <c r="MHM23" s="80"/>
      <c r="MHN23" s="79"/>
      <c r="MHO23" s="79"/>
      <c r="MHP23" s="79"/>
      <c r="MHQ23" s="79"/>
      <c r="MHR23" s="76"/>
      <c r="MHS23" s="76"/>
      <c r="MHT23" s="76"/>
      <c r="MHU23" s="77"/>
      <c r="MHV23" s="76"/>
      <c r="MHW23" s="79"/>
      <c r="MHX23" s="79"/>
      <c r="MHY23" s="79"/>
      <c r="MHZ23" s="80"/>
      <c r="MIA23" s="79"/>
      <c r="MIB23" s="79"/>
      <c r="MIC23" s="79"/>
      <c r="MID23" s="79"/>
      <c r="MIE23" s="76"/>
      <c r="MIF23" s="76"/>
      <c r="MIG23" s="76"/>
      <c r="MIH23" s="77"/>
      <c r="MII23" s="76"/>
      <c r="MIJ23" s="79"/>
      <c r="MIK23" s="79"/>
      <c r="MIL23" s="79"/>
      <c r="MIM23" s="80"/>
      <c r="MIN23" s="79"/>
      <c r="MIO23" s="79"/>
      <c r="MIP23" s="79"/>
      <c r="MIQ23" s="79"/>
      <c r="MIR23" s="76"/>
      <c r="MIS23" s="76"/>
      <c r="MIT23" s="76"/>
      <c r="MIU23" s="77"/>
      <c r="MIV23" s="76"/>
      <c r="MIW23" s="79"/>
      <c r="MIX23" s="79"/>
      <c r="MIY23" s="79"/>
      <c r="MIZ23" s="80"/>
      <c r="MJA23" s="79"/>
      <c r="MJB23" s="79"/>
      <c r="MJC23" s="79"/>
      <c r="MJD23" s="79"/>
      <c r="MJE23" s="76"/>
      <c r="MJF23" s="76"/>
      <c r="MJG23" s="76"/>
      <c r="MJH23" s="77"/>
      <c r="MJI23" s="76"/>
      <c r="MJJ23" s="79"/>
      <c r="MJK23" s="79"/>
      <c r="MJL23" s="79"/>
      <c r="MJM23" s="80"/>
      <c r="MJN23" s="79"/>
      <c r="MJO23" s="79"/>
      <c r="MJP23" s="79"/>
      <c r="MJQ23" s="79"/>
      <c r="MJR23" s="76"/>
      <c r="MJS23" s="76"/>
      <c r="MJT23" s="76"/>
      <c r="MJU23" s="77"/>
      <c r="MJV23" s="76"/>
      <c r="MJW23" s="79"/>
      <c r="MJX23" s="79"/>
      <c r="MJY23" s="79"/>
      <c r="MJZ23" s="80"/>
      <c r="MKA23" s="79"/>
      <c r="MKB23" s="79"/>
      <c r="MKC23" s="79"/>
      <c r="MKD23" s="79"/>
      <c r="MKE23" s="76"/>
      <c r="MKF23" s="76"/>
      <c r="MKG23" s="76"/>
      <c r="MKH23" s="77"/>
      <c r="MKI23" s="76"/>
      <c r="MKJ23" s="79"/>
      <c r="MKK23" s="79"/>
      <c r="MKL23" s="79"/>
      <c r="MKM23" s="80"/>
      <c r="MKN23" s="79"/>
      <c r="MKO23" s="79"/>
      <c r="MKP23" s="79"/>
      <c r="MKQ23" s="79"/>
      <c r="MKR23" s="76"/>
      <c r="MKS23" s="76"/>
      <c r="MKT23" s="76"/>
      <c r="MKU23" s="77"/>
      <c r="MKV23" s="76"/>
      <c r="MKW23" s="79"/>
      <c r="MKX23" s="79"/>
      <c r="MKY23" s="79"/>
      <c r="MKZ23" s="80"/>
      <c r="MLA23" s="79"/>
      <c r="MLB23" s="79"/>
      <c r="MLC23" s="79"/>
      <c r="MLD23" s="79"/>
      <c r="MLE23" s="76"/>
      <c r="MLF23" s="76"/>
      <c r="MLG23" s="76"/>
      <c r="MLH23" s="77"/>
      <c r="MLI23" s="76"/>
      <c r="MLJ23" s="79"/>
      <c r="MLK23" s="79"/>
      <c r="MLL23" s="79"/>
      <c r="MLM23" s="80"/>
      <c r="MLN23" s="79"/>
      <c r="MLO23" s="79"/>
      <c r="MLP23" s="79"/>
      <c r="MLQ23" s="79"/>
      <c r="MLR23" s="76"/>
      <c r="MLS23" s="76"/>
      <c r="MLT23" s="76"/>
      <c r="MLU23" s="77"/>
      <c r="MLV23" s="76"/>
      <c r="MLW23" s="79"/>
      <c r="MLX23" s="79"/>
      <c r="MLY23" s="79"/>
      <c r="MLZ23" s="80"/>
      <c r="MMA23" s="79"/>
      <c r="MMB23" s="79"/>
      <c r="MMC23" s="79"/>
      <c r="MMD23" s="79"/>
      <c r="MME23" s="76"/>
      <c r="MMF23" s="76"/>
      <c r="MMG23" s="76"/>
      <c r="MMH23" s="77"/>
      <c r="MMI23" s="76"/>
      <c r="MMJ23" s="79"/>
      <c r="MMK23" s="79"/>
      <c r="MML23" s="79"/>
      <c r="MMM23" s="80"/>
      <c r="MMN23" s="79"/>
      <c r="MMO23" s="79"/>
      <c r="MMP23" s="79"/>
      <c r="MMQ23" s="79"/>
      <c r="MMR23" s="76"/>
      <c r="MMS23" s="76"/>
      <c r="MMT23" s="76"/>
      <c r="MMU23" s="77"/>
      <c r="MMV23" s="76"/>
      <c r="MMW23" s="79"/>
      <c r="MMX23" s="79"/>
      <c r="MMY23" s="79"/>
      <c r="MMZ23" s="80"/>
      <c r="MNA23" s="79"/>
      <c r="MNB23" s="79"/>
      <c r="MNC23" s="79"/>
      <c r="MND23" s="79"/>
      <c r="MNE23" s="76"/>
      <c r="MNF23" s="76"/>
      <c r="MNG23" s="76"/>
      <c r="MNH23" s="77"/>
      <c r="MNI23" s="76"/>
      <c r="MNJ23" s="79"/>
      <c r="MNK23" s="79"/>
      <c r="MNL23" s="79"/>
      <c r="MNM23" s="80"/>
      <c r="MNN23" s="79"/>
      <c r="MNO23" s="79"/>
      <c r="MNP23" s="79"/>
      <c r="MNQ23" s="79"/>
      <c r="MNR23" s="76"/>
      <c r="MNS23" s="76"/>
      <c r="MNT23" s="76"/>
      <c r="MNU23" s="77"/>
      <c r="MNV23" s="76"/>
      <c r="MNW23" s="79"/>
      <c r="MNX23" s="79"/>
      <c r="MNY23" s="79"/>
      <c r="MNZ23" s="80"/>
      <c r="MOA23" s="79"/>
      <c r="MOB23" s="79"/>
      <c r="MOC23" s="79"/>
      <c r="MOD23" s="79"/>
      <c r="MOE23" s="76"/>
      <c r="MOF23" s="76"/>
      <c r="MOG23" s="76"/>
      <c r="MOH23" s="77"/>
      <c r="MOI23" s="76"/>
      <c r="MOJ23" s="79"/>
      <c r="MOK23" s="79"/>
      <c r="MOL23" s="79"/>
      <c r="MOM23" s="80"/>
      <c r="MON23" s="79"/>
      <c r="MOO23" s="79"/>
      <c r="MOP23" s="79"/>
      <c r="MOQ23" s="79"/>
      <c r="MOR23" s="76"/>
      <c r="MOS23" s="76"/>
      <c r="MOT23" s="76"/>
      <c r="MOU23" s="77"/>
      <c r="MOV23" s="76"/>
      <c r="MOW23" s="79"/>
      <c r="MOX23" s="79"/>
      <c r="MOY23" s="79"/>
      <c r="MOZ23" s="80"/>
      <c r="MPA23" s="79"/>
      <c r="MPB23" s="79"/>
      <c r="MPC23" s="79"/>
      <c r="MPD23" s="79"/>
      <c r="MPE23" s="76"/>
      <c r="MPF23" s="76"/>
      <c r="MPG23" s="76"/>
      <c r="MPH23" s="77"/>
      <c r="MPI23" s="76"/>
      <c r="MPJ23" s="79"/>
      <c r="MPK23" s="79"/>
      <c r="MPL23" s="79"/>
      <c r="MPM23" s="80"/>
      <c r="MPN23" s="79"/>
      <c r="MPO23" s="79"/>
      <c r="MPP23" s="79"/>
      <c r="MPQ23" s="79"/>
      <c r="MPR23" s="76"/>
      <c r="MPS23" s="76"/>
      <c r="MPT23" s="76"/>
      <c r="MPU23" s="77"/>
      <c r="MPV23" s="76"/>
      <c r="MPW23" s="79"/>
      <c r="MPX23" s="79"/>
      <c r="MPY23" s="79"/>
      <c r="MPZ23" s="80"/>
      <c r="MQA23" s="79"/>
      <c r="MQB23" s="79"/>
      <c r="MQC23" s="79"/>
      <c r="MQD23" s="79"/>
      <c r="MQE23" s="76"/>
      <c r="MQF23" s="76"/>
      <c r="MQG23" s="76"/>
      <c r="MQH23" s="77"/>
      <c r="MQI23" s="76"/>
      <c r="MQJ23" s="79"/>
      <c r="MQK23" s="79"/>
      <c r="MQL23" s="79"/>
      <c r="MQM23" s="80"/>
      <c r="MQN23" s="79"/>
      <c r="MQO23" s="79"/>
      <c r="MQP23" s="79"/>
      <c r="MQQ23" s="79"/>
      <c r="MQR23" s="76"/>
      <c r="MQS23" s="76"/>
      <c r="MQT23" s="76"/>
      <c r="MQU23" s="77"/>
      <c r="MQV23" s="76"/>
      <c r="MQW23" s="79"/>
      <c r="MQX23" s="79"/>
      <c r="MQY23" s="79"/>
      <c r="MQZ23" s="80"/>
      <c r="MRA23" s="79"/>
      <c r="MRB23" s="79"/>
      <c r="MRC23" s="79"/>
      <c r="MRD23" s="79"/>
      <c r="MRE23" s="76"/>
      <c r="MRF23" s="76"/>
      <c r="MRG23" s="76"/>
      <c r="MRH23" s="77"/>
      <c r="MRI23" s="76"/>
      <c r="MRJ23" s="79"/>
      <c r="MRK23" s="79"/>
      <c r="MRL23" s="79"/>
      <c r="MRM23" s="80"/>
      <c r="MRN23" s="79"/>
      <c r="MRO23" s="79"/>
      <c r="MRP23" s="79"/>
      <c r="MRQ23" s="79"/>
      <c r="MRR23" s="76"/>
      <c r="MRS23" s="76"/>
      <c r="MRT23" s="76"/>
      <c r="MRU23" s="77"/>
      <c r="MRV23" s="76"/>
      <c r="MRW23" s="79"/>
      <c r="MRX23" s="79"/>
      <c r="MRY23" s="79"/>
      <c r="MRZ23" s="80"/>
      <c r="MSA23" s="79"/>
      <c r="MSB23" s="79"/>
      <c r="MSC23" s="79"/>
      <c r="MSD23" s="79"/>
      <c r="MSE23" s="76"/>
      <c r="MSF23" s="76"/>
      <c r="MSG23" s="76"/>
      <c r="MSH23" s="77"/>
      <c r="MSI23" s="76"/>
      <c r="MSJ23" s="79"/>
      <c r="MSK23" s="79"/>
      <c r="MSL23" s="79"/>
      <c r="MSM23" s="80"/>
      <c r="MSN23" s="79"/>
      <c r="MSO23" s="79"/>
      <c r="MSP23" s="79"/>
      <c r="MSQ23" s="79"/>
      <c r="MSR23" s="76"/>
      <c r="MSS23" s="76"/>
      <c r="MST23" s="76"/>
      <c r="MSU23" s="77"/>
      <c r="MSV23" s="76"/>
      <c r="MSW23" s="79"/>
      <c r="MSX23" s="79"/>
      <c r="MSY23" s="79"/>
      <c r="MSZ23" s="80"/>
      <c r="MTA23" s="79"/>
      <c r="MTB23" s="79"/>
      <c r="MTC23" s="79"/>
      <c r="MTD23" s="79"/>
      <c r="MTE23" s="76"/>
      <c r="MTF23" s="76"/>
      <c r="MTG23" s="76"/>
      <c r="MTH23" s="77"/>
      <c r="MTI23" s="76"/>
      <c r="MTJ23" s="79"/>
      <c r="MTK23" s="79"/>
      <c r="MTL23" s="79"/>
      <c r="MTM23" s="80"/>
      <c r="MTN23" s="79"/>
      <c r="MTO23" s="79"/>
      <c r="MTP23" s="79"/>
      <c r="MTQ23" s="79"/>
      <c r="MTR23" s="76"/>
      <c r="MTS23" s="76"/>
      <c r="MTT23" s="76"/>
      <c r="MTU23" s="77"/>
      <c r="MTV23" s="76"/>
      <c r="MTW23" s="79"/>
      <c r="MTX23" s="79"/>
      <c r="MTY23" s="79"/>
      <c r="MTZ23" s="80"/>
      <c r="MUA23" s="79"/>
      <c r="MUB23" s="79"/>
      <c r="MUC23" s="79"/>
      <c r="MUD23" s="79"/>
      <c r="MUE23" s="76"/>
      <c r="MUF23" s="76"/>
      <c r="MUG23" s="76"/>
      <c r="MUH23" s="77"/>
      <c r="MUI23" s="76"/>
      <c r="MUJ23" s="79"/>
      <c r="MUK23" s="79"/>
      <c r="MUL23" s="79"/>
      <c r="MUM23" s="80"/>
      <c r="MUN23" s="79"/>
      <c r="MUO23" s="79"/>
      <c r="MUP23" s="79"/>
      <c r="MUQ23" s="79"/>
      <c r="MUR23" s="76"/>
      <c r="MUS23" s="76"/>
      <c r="MUT23" s="76"/>
      <c r="MUU23" s="77"/>
      <c r="MUV23" s="76"/>
      <c r="MUW23" s="79"/>
      <c r="MUX23" s="79"/>
      <c r="MUY23" s="79"/>
      <c r="MUZ23" s="80"/>
      <c r="MVA23" s="79"/>
      <c r="MVB23" s="79"/>
      <c r="MVC23" s="79"/>
      <c r="MVD23" s="79"/>
      <c r="MVE23" s="76"/>
      <c r="MVF23" s="76"/>
      <c r="MVG23" s="76"/>
      <c r="MVH23" s="77"/>
      <c r="MVI23" s="76"/>
      <c r="MVJ23" s="79"/>
      <c r="MVK23" s="79"/>
      <c r="MVL23" s="79"/>
      <c r="MVM23" s="80"/>
      <c r="MVN23" s="79"/>
      <c r="MVO23" s="79"/>
      <c r="MVP23" s="79"/>
      <c r="MVQ23" s="79"/>
      <c r="MVR23" s="76"/>
      <c r="MVS23" s="76"/>
      <c r="MVT23" s="76"/>
      <c r="MVU23" s="77"/>
      <c r="MVV23" s="76"/>
      <c r="MVW23" s="79"/>
      <c r="MVX23" s="79"/>
      <c r="MVY23" s="79"/>
      <c r="MVZ23" s="80"/>
      <c r="MWA23" s="79"/>
      <c r="MWB23" s="79"/>
      <c r="MWC23" s="79"/>
      <c r="MWD23" s="79"/>
      <c r="MWE23" s="76"/>
      <c r="MWF23" s="76"/>
      <c r="MWG23" s="76"/>
      <c r="MWH23" s="77"/>
      <c r="MWI23" s="76"/>
      <c r="MWJ23" s="79"/>
      <c r="MWK23" s="79"/>
      <c r="MWL23" s="79"/>
      <c r="MWM23" s="80"/>
      <c r="MWN23" s="79"/>
      <c r="MWO23" s="79"/>
      <c r="MWP23" s="79"/>
      <c r="MWQ23" s="79"/>
      <c r="MWR23" s="76"/>
      <c r="MWS23" s="76"/>
      <c r="MWT23" s="76"/>
      <c r="MWU23" s="77"/>
      <c r="MWV23" s="76"/>
      <c r="MWW23" s="79"/>
      <c r="MWX23" s="79"/>
      <c r="MWY23" s="79"/>
      <c r="MWZ23" s="80"/>
      <c r="MXA23" s="79"/>
      <c r="MXB23" s="79"/>
      <c r="MXC23" s="79"/>
      <c r="MXD23" s="79"/>
      <c r="MXE23" s="76"/>
      <c r="MXF23" s="76"/>
      <c r="MXG23" s="76"/>
      <c r="MXH23" s="77"/>
      <c r="MXI23" s="76"/>
      <c r="MXJ23" s="79"/>
      <c r="MXK23" s="79"/>
      <c r="MXL23" s="79"/>
      <c r="MXM23" s="80"/>
      <c r="MXN23" s="79"/>
      <c r="MXO23" s="79"/>
      <c r="MXP23" s="79"/>
      <c r="MXQ23" s="79"/>
      <c r="MXR23" s="76"/>
      <c r="MXS23" s="76"/>
      <c r="MXT23" s="76"/>
      <c r="MXU23" s="77"/>
      <c r="MXV23" s="76"/>
      <c r="MXW23" s="79"/>
      <c r="MXX23" s="79"/>
      <c r="MXY23" s="79"/>
      <c r="MXZ23" s="80"/>
      <c r="MYA23" s="79"/>
      <c r="MYB23" s="79"/>
      <c r="MYC23" s="79"/>
      <c r="MYD23" s="79"/>
      <c r="MYE23" s="76"/>
      <c r="MYF23" s="76"/>
      <c r="MYG23" s="76"/>
      <c r="MYH23" s="77"/>
      <c r="MYI23" s="76"/>
      <c r="MYJ23" s="79"/>
      <c r="MYK23" s="79"/>
      <c r="MYL23" s="79"/>
      <c r="MYM23" s="80"/>
      <c r="MYN23" s="79"/>
      <c r="MYO23" s="79"/>
      <c r="MYP23" s="79"/>
      <c r="MYQ23" s="79"/>
      <c r="MYR23" s="76"/>
      <c r="MYS23" s="76"/>
      <c r="MYT23" s="76"/>
      <c r="MYU23" s="77"/>
      <c r="MYV23" s="76"/>
      <c r="MYW23" s="79"/>
      <c r="MYX23" s="79"/>
      <c r="MYY23" s="79"/>
      <c r="MYZ23" s="80"/>
      <c r="MZA23" s="79"/>
      <c r="MZB23" s="79"/>
      <c r="MZC23" s="79"/>
      <c r="MZD23" s="79"/>
      <c r="MZE23" s="76"/>
      <c r="MZF23" s="76"/>
      <c r="MZG23" s="76"/>
      <c r="MZH23" s="77"/>
      <c r="MZI23" s="76"/>
      <c r="MZJ23" s="79"/>
      <c r="MZK23" s="79"/>
      <c r="MZL23" s="79"/>
      <c r="MZM23" s="80"/>
      <c r="MZN23" s="79"/>
      <c r="MZO23" s="79"/>
      <c r="MZP23" s="79"/>
      <c r="MZQ23" s="79"/>
      <c r="MZR23" s="76"/>
      <c r="MZS23" s="76"/>
      <c r="MZT23" s="76"/>
      <c r="MZU23" s="77"/>
      <c r="MZV23" s="76"/>
      <c r="MZW23" s="79"/>
      <c r="MZX23" s="79"/>
      <c r="MZY23" s="79"/>
      <c r="MZZ23" s="80"/>
      <c r="NAA23" s="79"/>
      <c r="NAB23" s="79"/>
      <c r="NAC23" s="79"/>
      <c r="NAD23" s="79"/>
      <c r="NAE23" s="76"/>
      <c r="NAF23" s="76"/>
      <c r="NAG23" s="76"/>
      <c r="NAH23" s="77"/>
      <c r="NAI23" s="76"/>
      <c r="NAJ23" s="79"/>
      <c r="NAK23" s="79"/>
      <c r="NAL23" s="79"/>
      <c r="NAM23" s="80"/>
      <c r="NAN23" s="79"/>
      <c r="NAO23" s="79"/>
      <c r="NAP23" s="79"/>
      <c r="NAQ23" s="79"/>
      <c r="NAR23" s="76"/>
      <c r="NAS23" s="76"/>
      <c r="NAT23" s="76"/>
      <c r="NAU23" s="77"/>
      <c r="NAV23" s="76"/>
      <c r="NAW23" s="79"/>
      <c r="NAX23" s="79"/>
      <c r="NAY23" s="79"/>
      <c r="NAZ23" s="80"/>
      <c r="NBA23" s="79"/>
      <c r="NBB23" s="79"/>
      <c r="NBC23" s="79"/>
      <c r="NBD23" s="79"/>
      <c r="NBE23" s="76"/>
      <c r="NBF23" s="76"/>
      <c r="NBG23" s="76"/>
      <c r="NBH23" s="77"/>
      <c r="NBI23" s="76"/>
      <c r="NBJ23" s="79"/>
      <c r="NBK23" s="79"/>
      <c r="NBL23" s="79"/>
      <c r="NBM23" s="80"/>
      <c r="NBN23" s="79"/>
      <c r="NBO23" s="79"/>
      <c r="NBP23" s="79"/>
      <c r="NBQ23" s="79"/>
      <c r="NBR23" s="76"/>
      <c r="NBS23" s="76"/>
      <c r="NBT23" s="76"/>
      <c r="NBU23" s="77"/>
      <c r="NBV23" s="76"/>
      <c r="NBW23" s="79"/>
      <c r="NBX23" s="79"/>
      <c r="NBY23" s="79"/>
      <c r="NBZ23" s="80"/>
      <c r="NCA23" s="79"/>
      <c r="NCB23" s="79"/>
      <c r="NCC23" s="79"/>
      <c r="NCD23" s="79"/>
      <c r="NCE23" s="76"/>
      <c r="NCF23" s="76"/>
      <c r="NCG23" s="76"/>
      <c r="NCH23" s="77"/>
      <c r="NCI23" s="76"/>
      <c r="NCJ23" s="79"/>
      <c r="NCK23" s="79"/>
      <c r="NCL23" s="79"/>
      <c r="NCM23" s="80"/>
      <c r="NCN23" s="79"/>
      <c r="NCO23" s="79"/>
      <c r="NCP23" s="79"/>
      <c r="NCQ23" s="79"/>
      <c r="NCR23" s="76"/>
      <c r="NCS23" s="76"/>
      <c r="NCT23" s="76"/>
      <c r="NCU23" s="77"/>
      <c r="NCV23" s="76"/>
      <c r="NCW23" s="79"/>
      <c r="NCX23" s="79"/>
      <c r="NCY23" s="79"/>
      <c r="NCZ23" s="80"/>
      <c r="NDA23" s="79"/>
      <c r="NDB23" s="79"/>
      <c r="NDC23" s="79"/>
      <c r="NDD23" s="79"/>
      <c r="NDE23" s="76"/>
      <c r="NDF23" s="76"/>
      <c r="NDG23" s="76"/>
      <c r="NDH23" s="77"/>
      <c r="NDI23" s="76"/>
      <c r="NDJ23" s="79"/>
      <c r="NDK23" s="79"/>
      <c r="NDL23" s="79"/>
      <c r="NDM23" s="80"/>
      <c r="NDN23" s="79"/>
      <c r="NDO23" s="79"/>
      <c r="NDP23" s="79"/>
      <c r="NDQ23" s="79"/>
      <c r="NDR23" s="76"/>
      <c r="NDS23" s="76"/>
      <c r="NDT23" s="76"/>
      <c r="NDU23" s="77"/>
      <c r="NDV23" s="76"/>
      <c r="NDW23" s="79"/>
      <c r="NDX23" s="79"/>
      <c r="NDY23" s="79"/>
      <c r="NDZ23" s="80"/>
      <c r="NEA23" s="79"/>
      <c r="NEB23" s="79"/>
      <c r="NEC23" s="79"/>
      <c r="NED23" s="79"/>
      <c r="NEE23" s="76"/>
      <c r="NEF23" s="76"/>
      <c r="NEG23" s="76"/>
      <c r="NEH23" s="77"/>
      <c r="NEI23" s="76"/>
      <c r="NEJ23" s="79"/>
      <c r="NEK23" s="79"/>
      <c r="NEL23" s="79"/>
      <c r="NEM23" s="80"/>
      <c r="NEN23" s="79"/>
      <c r="NEO23" s="79"/>
      <c r="NEP23" s="79"/>
      <c r="NEQ23" s="79"/>
      <c r="NER23" s="76"/>
      <c r="NES23" s="76"/>
      <c r="NET23" s="76"/>
      <c r="NEU23" s="77"/>
      <c r="NEV23" s="76"/>
      <c r="NEW23" s="79"/>
      <c r="NEX23" s="79"/>
      <c r="NEY23" s="79"/>
      <c r="NEZ23" s="80"/>
      <c r="NFA23" s="79"/>
      <c r="NFB23" s="79"/>
      <c r="NFC23" s="79"/>
      <c r="NFD23" s="79"/>
      <c r="NFE23" s="76"/>
      <c r="NFF23" s="76"/>
      <c r="NFG23" s="76"/>
      <c r="NFH23" s="77"/>
      <c r="NFI23" s="76"/>
      <c r="NFJ23" s="79"/>
      <c r="NFK23" s="79"/>
      <c r="NFL23" s="79"/>
      <c r="NFM23" s="80"/>
      <c r="NFN23" s="79"/>
      <c r="NFO23" s="79"/>
      <c r="NFP23" s="79"/>
      <c r="NFQ23" s="79"/>
      <c r="NFR23" s="76"/>
      <c r="NFS23" s="76"/>
      <c r="NFT23" s="76"/>
      <c r="NFU23" s="77"/>
      <c r="NFV23" s="76"/>
      <c r="NFW23" s="79"/>
      <c r="NFX23" s="79"/>
      <c r="NFY23" s="79"/>
      <c r="NFZ23" s="80"/>
      <c r="NGA23" s="79"/>
      <c r="NGB23" s="79"/>
      <c r="NGC23" s="79"/>
      <c r="NGD23" s="79"/>
      <c r="NGE23" s="76"/>
      <c r="NGF23" s="76"/>
      <c r="NGG23" s="76"/>
      <c r="NGH23" s="77"/>
      <c r="NGI23" s="76"/>
      <c r="NGJ23" s="79"/>
      <c r="NGK23" s="79"/>
      <c r="NGL23" s="79"/>
      <c r="NGM23" s="80"/>
      <c r="NGN23" s="79"/>
      <c r="NGO23" s="79"/>
      <c r="NGP23" s="79"/>
      <c r="NGQ23" s="79"/>
      <c r="NGR23" s="76"/>
      <c r="NGS23" s="76"/>
      <c r="NGT23" s="76"/>
      <c r="NGU23" s="77"/>
      <c r="NGV23" s="76"/>
      <c r="NGW23" s="79"/>
      <c r="NGX23" s="79"/>
      <c r="NGY23" s="79"/>
      <c r="NGZ23" s="80"/>
      <c r="NHA23" s="79"/>
      <c r="NHB23" s="79"/>
      <c r="NHC23" s="79"/>
      <c r="NHD23" s="79"/>
      <c r="NHE23" s="76"/>
      <c r="NHF23" s="76"/>
      <c r="NHG23" s="76"/>
      <c r="NHH23" s="77"/>
      <c r="NHI23" s="76"/>
      <c r="NHJ23" s="79"/>
      <c r="NHK23" s="79"/>
      <c r="NHL23" s="79"/>
      <c r="NHM23" s="80"/>
      <c r="NHN23" s="79"/>
      <c r="NHO23" s="79"/>
      <c r="NHP23" s="79"/>
      <c r="NHQ23" s="79"/>
      <c r="NHR23" s="76"/>
      <c r="NHS23" s="76"/>
      <c r="NHT23" s="76"/>
      <c r="NHU23" s="77"/>
      <c r="NHV23" s="76"/>
      <c r="NHW23" s="79"/>
      <c r="NHX23" s="79"/>
      <c r="NHY23" s="79"/>
      <c r="NHZ23" s="80"/>
      <c r="NIA23" s="79"/>
      <c r="NIB23" s="79"/>
      <c r="NIC23" s="79"/>
      <c r="NID23" s="79"/>
      <c r="NIE23" s="76"/>
      <c r="NIF23" s="76"/>
      <c r="NIG23" s="76"/>
      <c r="NIH23" s="77"/>
      <c r="NII23" s="76"/>
      <c r="NIJ23" s="79"/>
      <c r="NIK23" s="79"/>
      <c r="NIL23" s="79"/>
      <c r="NIM23" s="80"/>
      <c r="NIN23" s="79"/>
      <c r="NIO23" s="79"/>
      <c r="NIP23" s="79"/>
      <c r="NIQ23" s="79"/>
      <c r="NIR23" s="76"/>
      <c r="NIS23" s="76"/>
      <c r="NIT23" s="76"/>
      <c r="NIU23" s="77"/>
      <c r="NIV23" s="76"/>
      <c r="NIW23" s="79"/>
      <c r="NIX23" s="79"/>
      <c r="NIY23" s="79"/>
      <c r="NIZ23" s="80"/>
      <c r="NJA23" s="79"/>
      <c r="NJB23" s="79"/>
      <c r="NJC23" s="79"/>
      <c r="NJD23" s="79"/>
      <c r="NJE23" s="76"/>
      <c r="NJF23" s="76"/>
      <c r="NJG23" s="76"/>
      <c r="NJH23" s="77"/>
      <c r="NJI23" s="76"/>
      <c r="NJJ23" s="79"/>
      <c r="NJK23" s="79"/>
      <c r="NJL23" s="79"/>
      <c r="NJM23" s="80"/>
      <c r="NJN23" s="79"/>
      <c r="NJO23" s="79"/>
      <c r="NJP23" s="79"/>
      <c r="NJQ23" s="79"/>
      <c r="NJR23" s="76"/>
      <c r="NJS23" s="76"/>
      <c r="NJT23" s="76"/>
      <c r="NJU23" s="77"/>
      <c r="NJV23" s="76"/>
      <c r="NJW23" s="79"/>
      <c r="NJX23" s="79"/>
      <c r="NJY23" s="79"/>
      <c r="NJZ23" s="80"/>
      <c r="NKA23" s="79"/>
      <c r="NKB23" s="79"/>
      <c r="NKC23" s="79"/>
      <c r="NKD23" s="79"/>
      <c r="NKE23" s="76"/>
      <c r="NKF23" s="76"/>
      <c r="NKG23" s="76"/>
      <c r="NKH23" s="77"/>
      <c r="NKI23" s="76"/>
      <c r="NKJ23" s="79"/>
      <c r="NKK23" s="79"/>
      <c r="NKL23" s="79"/>
      <c r="NKM23" s="80"/>
      <c r="NKN23" s="79"/>
      <c r="NKO23" s="79"/>
      <c r="NKP23" s="79"/>
      <c r="NKQ23" s="79"/>
      <c r="NKR23" s="76"/>
      <c r="NKS23" s="76"/>
      <c r="NKT23" s="76"/>
      <c r="NKU23" s="77"/>
      <c r="NKV23" s="76"/>
      <c r="NKW23" s="79"/>
      <c r="NKX23" s="79"/>
      <c r="NKY23" s="79"/>
      <c r="NKZ23" s="80"/>
      <c r="NLA23" s="79"/>
      <c r="NLB23" s="79"/>
      <c r="NLC23" s="79"/>
      <c r="NLD23" s="79"/>
      <c r="NLE23" s="76"/>
      <c r="NLF23" s="76"/>
      <c r="NLG23" s="76"/>
      <c r="NLH23" s="77"/>
      <c r="NLI23" s="76"/>
      <c r="NLJ23" s="79"/>
      <c r="NLK23" s="79"/>
      <c r="NLL23" s="79"/>
      <c r="NLM23" s="80"/>
      <c r="NLN23" s="79"/>
      <c r="NLO23" s="79"/>
      <c r="NLP23" s="79"/>
      <c r="NLQ23" s="79"/>
      <c r="NLR23" s="76"/>
      <c r="NLS23" s="76"/>
      <c r="NLT23" s="76"/>
      <c r="NLU23" s="77"/>
      <c r="NLV23" s="76"/>
      <c r="NLW23" s="79"/>
      <c r="NLX23" s="79"/>
      <c r="NLY23" s="79"/>
      <c r="NLZ23" s="80"/>
      <c r="NMA23" s="79"/>
      <c r="NMB23" s="79"/>
      <c r="NMC23" s="79"/>
      <c r="NMD23" s="79"/>
      <c r="NME23" s="76"/>
      <c r="NMF23" s="76"/>
      <c r="NMG23" s="76"/>
      <c r="NMH23" s="77"/>
      <c r="NMI23" s="76"/>
      <c r="NMJ23" s="79"/>
      <c r="NMK23" s="79"/>
      <c r="NML23" s="79"/>
      <c r="NMM23" s="80"/>
      <c r="NMN23" s="79"/>
      <c r="NMO23" s="79"/>
      <c r="NMP23" s="79"/>
      <c r="NMQ23" s="79"/>
      <c r="NMR23" s="76"/>
      <c r="NMS23" s="76"/>
      <c r="NMT23" s="76"/>
      <c r="NMU23" s="77"/>
      <c r="NMV23" s="76"/>
      <c r="NMW23" s="79"/>
      <c r="NMX23" s="79"/>
      <c r="NMY23" s="79"/>
      <c r="NMZ23" s="80"/>
      <c r="NNA23" s="79"/>
      <c r="NNB23" s="79"/>
      <c r="NNC23" s="79"/>
      <c r="NND23" s="79"/>
      <c r="NNE23" s="76"/>
      <c r="NNF23" s="76"/>
      <c r="NNG23" s="76"/>
      <c r="NNH23" s="77"/>
      <c r="NNI23" s="76"/>
      <c r="NNJ23" s="79"/>
      <c r="NNK23" s="79"/>
      <c r="NNL23" s="79"/>
      <c r="NNM23" s="80"/>
      <c r="NNN23" s="79"/>
      <c r="NNO23" s="79"/>
      <c r="NNP23" s="79"/>
      <c r="NNQ23" s="79"/>
      <c r="NNR23" s="76"/>
      <c r="NNS23" s="76"/>
      <c r="NNT23" s="76"/>
      <c r="NNU23" s="77"/>
      <c r="NNV23" s="76"/>
      <c r="NNW23" s="79"/>
      <c r="NNX23" s="79"/>
      <c r="NNY23" s="79"/>
      <c r="NNZ23" s="80"/>
      <c r="NOA23" s="79"/>
      <c r="NOB23" s="79"/>
      <c r="NOC23" s="79"/>
      <c r="NOD23" s="79"/>
      <c r="NOE23" s="76"/>
      <c r="NOF23" s="76"/>
      <c r="NOG23" s="76"/>
      <c r="NOH23" s="77"/>
      <c r="NOI23" s="76"/>
      <c r="NOJ23" s="79"/>
      <c r="NOK23" s="79"/>
      <c r="NOL23" s="79"/>
      <c r="NOM23" s="80"/>
      <c r="NON23" s="79"/>
      <c r="NOO23" s="79"/>
      <c r="NOP23" s="79"/>
      <c r="NOQ23" s="79"/>
      <c r="NOR23" s="76"/>
      <c r="NOS23" s="76"/>
      <c r="NOT23" s="76"/>
      <c r="NOU23" s="77"/>
      <c r="NOV23" s="76"/>
      <c r="NOW23" s="79"/>
      <c r="NOX23" s="79"/>
      <c r="NOY23" s="79"/>
      <c r="NOZ23" s="80"/>
      <c r="NPA23" s="79"/>
      <c r="NPB23" s="79"/>
      <c r="NPC23" s="79"/>
      <c r="NPD23" s="79"/>
      <c r="NPE23" s="76"/>
      <c r="NPF23" s="76"/>
      <c r="NPG23" s="76"/>
      <c r="NPH23" s="77"/>
      <c r="NPI23" s="76"/>
      <c r="NPJ23" s="79"/>
      <c r="NPK23" s="79"/>
      <c r="NPL23" s="79"/>
      <c r="NPM23" s="80"/>
      <c r="NPN23" s="79"/>
      <c r="NPO23" s="79"/>
      <c r="NPP23" s="79"/>
      <c r="NPQ23" s="79"/>
      <c r="NPR23" s="76"/>
      <c r="NPS23" s="76"/>
      <c r="NPT23" s="76"/>
      <c r="NPU23" s="77"/>
      <c r="NPV23" s="76"/>
      <c r="NPW23" s="79"/>
      <c r="NPX23" s="79"/>
      <c r="NPY23" s="79"/>
      <c r="NPZ23" s="80"/>
      <c r="NQA23" s="79"/>
      <c r="NQB23" s="79"/>
      <c r="NQC23" s="79"/>
      <c r="NQD23" s="79"/>
      <c r="NQE23" s="76"/>
      <c r="NQF23" s="76"/>
      <c r="NQG23" s="76"/>
      <c r="NQH23" s="77"/>
      <c r="NQI23" s="76"/>
      <c r="NQJ23" s="79"/>
      <c r="NQK23" s="79"/>
      <c r="NQL23" s="79"/>
      <c r="NQM23" s="80"/>
      <c r="NQN23" s="79"/>
      <c r="NQO23" s="79"/>
      <c r="NQP23" s="79"/>
      <c r="NQQ23" s="79"/>
      <c r="NQR23" s="76"/>
      <c r="NQS23" s="76"/>
      <c r="NQT23" s="76"/>
      <c r="NQU23" s="77"/>
      <c r="NQV23" s="76"/>
      <c r="NQW23" s="79"/>
      <c r="NQX23" s="79"/>
      <c r="NQY23" s="79"/>
      <c r="NQZ23" s="80"/>
      <c r="NRA23" s="79"/>
      <c r="NRB23" s="79"/>
      <c r="NRC23" s="79"/>
      <c r="NRD23" s="79"/>
      <c r="NRE23" s="76"/>
      <c r="NRF23" s="76"/>
      <c r="NRG23" s="76"/>
      <c r="NRH23" s="77"/>
      <c r="NRI23" s="76"/>
      <c r="NRJ23" s="79"/>
      <c r="NRK23" s="79"/>
      <c r="NRL23" s="79"/>
      <c r="NRM23" s="80"/>
      <c r="NRN23" s="79"/>
      <c r="NRO23" s="79"/>
      <c r="NRP23" s="79"/>
      <c r="NRQ23" s="79"/>
      <c r="NRR23" s="76"/>
      <c r="NRS23" s="76"/>
      <c r="NRT23" s="76"/>
      <c r="NRU23" s="77"/>
      <c r="NRV23" s="76"/>
      <c r="NRW23" s="79"/>
      <c r="NRX23" s="79"/>
      <c r="NRY23" s="79"/>
      <c r="NRZ23" s="80"/>
      <c r="NSA23" s="79"/>
      <c r="NSB23" s="79"/>
      <c r="NSC23" s="79"/>
      <c r="NSD23" s="79"/>
      <c r="NSE23" s="76"/>
      <c r="NSF23" s="76"/>
      <c r="NSG23" s="76"/>
      <c r="NSH23" s="77"/>
      <c r="NSI23" s="76"/>
      <c r="NSJ23" s="79"/>
      <c r="NSK23" s="79"/>
      <c r="NSL23" s="79"/>
      <c r="NSM23" s="80"/>
      <c r="NSN23" s="79"/>
      <c r="NSO23" s="79"/>
      <c r="NSP23" s="79"/>
      <c r="NSQ23" s="79"/>
      <c r="NSR23" s="76"/>
      <c r="NSS23" s="76"/>
      <c r="NST23" s="76"/>
      <c r="NSU23" s="77"/>
      <c r="NSV23" s="76"/>
      <c r="NSW23" s="79"/>
      <c r="NSX23" s="79"/>
      <c r="NSY23" s="79"/>
      <c r="NSZ23" s="80"/>
      <c r="NTA23" s="79"/>
      <c r="NTB23" s="79"/>
      <c r="NTC23" s="79"/>
      <c r="NTD23" s="79"/>
      <c r="NTE23" s="76"/>
      <c r="NTF23" s="76"/>
      <c r="NTG23" s="76"/>
      <c r="NTH23" s="77"/>
      <c r="NTI23" s="76"/>
      <c r="NTJ23" s="79"/>
      <c r="NTK23" s="79"/>
      <c r="NTL23" s="79"/>
      <c r="NTM23" s="80"/>
      <c r="NTN23" s="79"/>
      <c r="NTO23" s="79"/>
      <c r="NTP23" s="79"/>
      <c r="NTQ23" s="79"/>
      <c r="NTR23" s="76"/>
      <c r="NTS23" s="76"/>
      <c r="NTT23" s="76"/>
      <c r="NTU23" s="77"/>
      <c r="NTV23" s="76"/>
      <c r="NTW23" s="79"/>
      <c r="NTX23" s="79"/>
      <c r="NTY23" s="79"/>
      <c r="NTZ23" s="80"/>
      <c r="NUA23" s="79"/>
      <c r="NUB23" s="79"/>
      <c r="NUC23" s="79"/>
      <c r="NUD23" s="79"/>
      <c r="NUE23" s="76"/>
      <c r="NUF23" s="76"/>
      <c r="NUG23" s="76"/>
      <c r="NUH23" s="77"/>
      <c r="NUI23" s="76"/>
      <c r="NUJ23" s="79"/>
      <c r="NUK23" s="79"/>
      <c r="NUL23" s="79"/>
      <c r="NUM23" s="80"/>
      <c r="NUN23" s="79"/>
      <c r="NUO23" s="79"/>
      <c r="NUP23" s="79"/>
      <c r="NUQ23" s="79"/>
      <c r="NUR23" s="76"/>
      <c r="NUS23" s="76"/>
      <c r="NUT23" s="76"/>
      <c r="NUU23" s="77"/>
      <c r="NUV23" s="76"/>
      <c r="NUW23" s="79"/>
      <c r="NUX23" s="79"/>
      <c r="NUY23" s="79"/>
      <c r="NUZ23" s="80"/>
      <c r="NVA23" s="79"/>
      <c r="NVB23" s="79"/>
      <c r="NVC23" s="79"/>
      <c r="NVD23" s="79"/>
      <c r="NVE23" s="76"/>
      <c r="NVF23" s="76"/>
      <c r="NVG23" s="76"/>
      <c r="NVH23" s="77"/>
      <c r="NVI23" s="76"/>
      <c r="NVJ23" s="79"/>
      <c r="NVK23" s="79"/>
      <c r="NVL23" s="79"/>
      <c r="NVM23" s="80"/>
      <c r="NVN23" s="79"/>
      <c r="NVO23" s="79"/>
      <c r="NVP23" s="79"/>
      <c r="NVQ23" s="79"/>
      <c r="NVR23" s="76"/>
      <c r="NVS23" s="76"/>
      <c r="NVT23" s="76"/>
      <c r="NVU23" s="77"/>
      <c r="NVV23" s="76"/>
      <c r="NVW23" s="79"/>
      <c r="NVX23" s="79"/>
      <c r="NVY23" s="79"/>
      <c r="NVZ23" s="80"/>
      <c r="NWA23" s="79"/>
      <c r="NWB23" s="79"/>
      <c r="NWC23" s="79"/>
      <c r="NWD23" s="79"/>
      <c r="NWE23" s="76"/>
      <c r="NWF23" s="76"/>
      <c r="NWG23" s="76"/>
      <c r="NWH23" s="77"/>
      <c r="NWI23" s="76"/>
      <c r="NWJ23" s="79"/>
      <c r="NWK23" s="79"/>
      <c r="NWL23" s="79"/>
      <c r="NWM23" s="80"/>
      <c r="NWN23" s="79"/>
      <c r="NWO23" s="79"/>
      <c r="NWP23" s="79"/>
      <c r="NWQ23" s="79"/>
      <c r="NWR23" s="76"/>
      <c r="NWS23" s="76"/>
      <c r="NWT23" s="76"/>
      <c r="NWU23" s="77"/>
      <c r="NWV23" s="76"/>
      <c r="NWW23" s="79"/>
      <c r="NWX23" s="79"/>
      <c r="NWY23" s="79"/>
      <c r="NWZ23" s="80"/>
      <c r="NXA23" s="79"/>
      <c r="NXB23" s="79"/>
      <c r="NXC23" s="79"/>
      <c r="NXD23" s="79"/>
      <c r="NXE23" s="76"/>
      <c r="NXF23" s="76"/>
      <c r="NXG23" s="76"/>
      <c r="NXH23" s="77"/>
      <c r="NXI23" s="76"/>
      <c r="NXJ23" s="79"/>
      <c r="NXK23" s="79"/>
      <c r="NXL23" s="79"/>
      <c r="NXM23" s="80"/>
      <c r="NXN23" s="79"/>
      <c r="NXO23" s="79"/>
      <c r="NXP23" s="79"/>
      <c r="NXQ23" s="79"/>
      <c r="NXR23" s="76"/>
      <c r="NXS23" s="76"/>
      <c r="NXT23" s="76"/>
      <c r="NXU23" s="77"/>
      <c r="NXV23" s="76"/>
      <c r="NXW23" s="79"/>
      <c r="NXX23" s="79"/>
      <c r="NXY23" s="79"/>
      <c r="NXZ23" s="80"/>
      <c r="NYA23" s="79"/>
      <c r="NYB23" s="79"/>
      <c r="NYC23" s="79"/>
      <c r="NYD23" s="79"/>
      <c r="NYE23" s="76"/>
      <c r="NYF23" s="76"/>
      <c r="NYG23" s="76"/>
      <c r="NYH23" s="77"/>
      <c r="NYI23" s="76"/>
      <c r="NYJ23" s="79"/>
      <c r="NYK23" s="79"/>
      <c r="NYL23" s="79"/>
      <c r="NYM23" s="80"/>
      <c r="NYN23" s="79"/>
      <c r="NYO23" s="79"/>
      <c r="NYP23" s="79"/>
      <c r="NYQ23" s="79"/>
      <c r="NYR23" s="76"/>
      <c r="NYS23" s="76"/>
      <c r="NYT23" s="76"/>
      <c r="NYU23" s="77"/>
      <c r="NYV23" s="76"/>
      <c r="NYW23" s="79"/>
      <c r="NYX23" s="79"/>
      <c r="NYY23" s="79"/>
      <c r="NYZ23" s="80"/>
      <c r="NZA23" s="79"/>
      <c r="NZB23" s="79"/>
      <c r="NZC23" s="79"/>
      <c r="NZD23" s="79"/>
      <c r="NZE23" s="76"/>
      <c r="NZF23" s="76"/>
      <c r="NZG23" s="76"/>
      <c r="NZH23" s="77"/>
      <c r="NZI23" s="76"/>
      <c r="NZJ23" s="79"/>
      <c r="NZK23" s="79"/>
      <c r="NZL23" s="79"/>
      <c r="NZM23" s="80"/>
      <c r="NZN23" s="79"/>
      <c r="NZO23" s="79"/>
      <c r="NZP23" s="79"/>
      <c r="NZQ23" s="79"/>
      <c r="NZR23" s="76"/>
      <c r="NZS23" s="76"/>
      <c r="NZT23" s="76"/>
      <c r="NZU23" s="77"/>
      <c r="NZV23" s="76"/>
      <c r="NZW23" s="79"/>
      <c r="NZX23" s="79"/>
      <c r="NZY23" s="79"/>
      <c r="NZZ23" s="80"/>
      <c r="OAA23" s="79"/>
      <c r="OAB23" s="79"/>
      <c r="OAC23" s="79"/>
      <c r="OAD23" s="79"/>
      <c r="OAE23" s="76"/>
      <c r="OAF23" s="76"/>
      <c r="OAG23" s="76"/>
      <c r="OAH23" s="77"/>
      <c r="OAI23" s="76"/>
      <c r="OAJ23" s="79"/>
      <c r="OAK23" s="79"/>
      <c r="OAL23" s="79"/>
      <c r="OAM23" s="80"/>
      <c r="OAN23" s="79"/>
      <c r="OAO23" s="79"/>
      <c r="OAP23" s="79"/>
      <c r="OAQ23" s="79"/>
      <c r="OAR23" s="76"/>
      <c r="OAS23" s="76"/>
      <c r="OAT23" s="76"/>
      <c r="OAU23" s="77"/>
      <c r="OAV23" s="76"/>
      <c r="OAW23" s="79"/>
      <c r="OAX23" s="79"/>
      <c r="OAY23" s="79"/>
      <c r="OAZ23" s="80"/>
      <c r="OBA23" s="79"/>
      <c r="OBB23" s="79"/>
      <c r="OBC23" s="79"/>
      <c r="OBD23" s="79"/>
      <c r="OBE23" s="76"/>
      <c r="OBF23" s="76"/>
      <c r="OBG23" s="76"/>
      <c r="OBH23" s="77"/>
      <c r="OBI23" s="76"/>
      <c r="OBJ23" s="79"/>
      <c r="OBK23" s="79"/>
      <c r="OBL23" s="79"/>
      <c r="OBM23" s="80"/>
      <c r="OBN23" s="79"/>
      <c r="OBO23" s="79"/>
      <c r="OBP23" s="79"/>
      <c r="OBQ23" s="79"/>
      <c r="OBR23" s="76"/>
      <c r="OBS23" s="76"/>
      <c r="OBT23" s="76"/>
      <c r="OBU23" s="77"/>
      <c r="OBV23" s="76"/>
      <c r="OBW23" s="79"/>
      <c r="OBX23" s="79"/>
      <c r="OBY23" s="79"/>
      <c r="OBZ23" s="80"/>
      <c r="OCA23" s="79"/>
      <c r="OCB23" s="79"/>
      <c r="OCC23" s="79"/>
      <c r="OCD23" s="79"/>
      <c r="OCE23" s="76"/>
      <c r="OCF23" s="76"/>
      <c r="OCG23" s="76"/>
      <c r="OCH23" s="77"/>
      <c r="OCI23" s="76"/>
      <c r="OCJ23" s="79"/>
      <c r="OCK23" s="79"/>
      <c r="OCL23" s="79"/>
      <c r="OCM23" s="80"/>
      <c r="OCN23" s="79"/>
      <c r="OCO23" s="79"/>
      <c r="OCP23" s="79"/>
      <c r="OCQ23" s="79"/>
      <c r="OCR23" s="76"/>
      <c r="OCS23" s="76"/>
      <c r="OCT23" s="76"/>
      <c r="OCU23" s="77"/>
      <c r="OCV23" s="76"/>
      <c r="OCW23" s="79"/>
      <c r="OCX23" s="79"/>
      <c r="OCY23" s="79"/>
      <c r="OCZ23" s="80"/>
      <c r="ODA23" s="79"/>
      <c r="ODB23" s="79"/>
      <c r="ODC23" s="79"/>
      <c r="ODD23" s="79"/>
      <c r="ODE23" s="76"/>
      <c r="ODF23" s="76"/>
      <c r="ODG23" s="76"/>
      <c r="ODH23" s="77"/>
      <c r="ODI23" s="76"/>
      <c r="ODJ23" s="79"/>
      <c r="ODK23" s="79"/>
      <c r="ODL23" s="79"/>
      <c r="ODM23" s="80"/>
      <c r="ODN23" s="79"/>
      <c r="ODO23" s="79"/>
      <c r="ODP23" s="79"/>
      <c r="ODQ23" s="79"/>
      <c r="ODR23" s="76"/>
      <c r="ODS23" s="76"/>
      <c r="ODT23" s="76"/>
      <c r="ODU23" s="77"/>
      <c r="ODV23" s="76"/>
      <c r="ODW23" s="79"/>
      <c r="ODX23" s="79"/>
      <c r="ODY23" s="79"/>
      <c r="ODZ23" s="80"/>
      <c r="OEA23" s="79"/>
      <c r="OEB23" s="79"/>
      <c r="OEC23" s="79"/>
      <c r="OED23" s="79"/>
      <c r="OEE23" s="76"/>
      <c r="OEF23" s="76"/>
      <c r="OEG23" s="76"/>
      <c r="OEH23" s="77"/>
      <c r="OEI23" s="76"/>
      <c r="OEJ23" s="79"/>
      <c r="OEK23" s="79"/>
      <c r="OEL23" s="79"/>
      <c r="OEM23" s="80"/>
      <c r="OEN23" s="79"/>
      <c r="OEO23" s="79"/>
      <c r="OEP23" s="79"/>
      <c r="OEQ23" s="79"/>
      <c r="OER23" s="76"/>
      <c r="OES23" s="76"/>
      <c r="OET23" s="76"/>
      <c r="OEU23" s="77"/>
      <c r="OEV23" s="76"/>
      <c r="OEW23" s="79"/>
      <c r="OEX23" s="79"/>
      <c r="OEY23" s="79"/>
      <c r="OEZ23" s="80"/>
      <c r="OFA23" s="79"/>
      <c r="OFB23" s="79"/>
      <c r="OFC23" s="79"/>
      <c r="OFD23" s="79"/>
      <c r="OFE23" s="76"/>
      <c r="OFF23" s="76"/>
      <c r="OFG23" s="76"/>
      <c r="OFH23" s="77"/>
      <c r="OFI23" s="76"/>
      <c r="OFJ23" s="79"/>
      <c r="OFK23" s="79"/>
      <c r="OFL23" s="79"/>
      <c r="OFM23" s="80"/>
      <c r="OFN23" s="79"/>
      <c r="OFO23" s="79"/>
      <c r="OFP23" s="79"/>
      <c r="OFQ23" s="79"/>
      <c r="OFR23" s="76"/>
      <c r="OFS23" s="76"/>
      <c r="OFT23" s="76"/>
      <c r="OFU23" s="77"/>
      <c r="OFV23" s="76"/>
      <c r="OFW23" s="79"/>
      <c r="OFX23" s="79"/>
      <c r="OFY23" s="79"/>
      <c r="OFZ23" s="80"/>
      <c r="OGA23" s="79"/>
      <c r="OGB23" s="79"/>
      <c r="OGC23" s="79"/>
      <c r="OGD23" s="79"/>
      <c r="OGE23" s="76"/>
      <c r="OGF23" s="76"/>
      <c r="OGG23" s="76"/>
      <c r="OGH23" s="77"/>
      <c r="OGI23" s="76"/>
      <c r="OGJ23" s="79"/>
      <c r="OGK23" s="79"/>
      <c r="OGL23" s="79"/>
      <c r="OGM23" s="80"/>
      <c r="OGN23" s="79"/>
      <c r="OGO23" s="79"/>
      <c r="OGP23" s="79"/>
      <c r="OGQ23" s="79"/>
      <c r="OGR23" s="76"/>
      <c r="OGS23" s="76"/>
      <c r="OGT23" s="76"/>
      <c r="OGU23" s="77"/>
      <c r="OGV23" s="76"/>
      <c r="OGW23" s="79"/>
      <c r="OGX23" s="79"/>
      <c r="OGY23" s="79"/>
      <c r="OGZ23" s="80"/>
      <c r="OHA23" s="79"/>
      <c r="OHB23" s="79"/>
      <c r="OHC23" s="79"/>
      <c r="OHD23" s="79"/>
      <c r="OHE23" s="76"/>
      <c r="OHF23" s="76"/>
      <c r="OHG23" s="76"/>
      <c r="OHH23" s="77"/>
      <c r="OHI23" s="76"/>
      <c r="OHJ23" s="79"/>
      <c r="OHK23" s="79"/>
      <c r="OHL23" s="79"/>
      <c r="OHM23" s="80"/>
      <c r="OHN23" s="79"/>
      <c r="OHO23" s="79"/>
      <c r="OHP23" s="79"/>
      <c r="OHQ23" s="79"/>
      <c r="OHR23" s="76"/>
      <c r="OHS23" s="76"/>
      <c r="OHT23" s="76"/>
      <c r="OHU23" s="77"/>
      <c r="OHV23" s="76"/>
      <c r="OHW23" s="79"/>
      <c r="OHX23" s="79"/>
      <c r="OHY23" s="79"/>
      <c r="OHZ23" s="80"/>
      <c r="OIA23" s="79"/>
      <c r="OIB23" s="79"/>
      <c r="OIC23" s="79"/>
      <c r="OID23" s="79"/>
      <c r="OIE23" s="76"/>
      <c r="OIF23" s="76"/>
      <c r="OIG23" s="76"/>
      <c r="OIH23" s="77"/>
      <c r="OII23" s="76"/>
      <c r="OIJ23" s="79"/>
      <c r="OIK23" s="79"/>
      <c r="OIL23" s="79"/>
      <c r="OIM23" s="80"/>
      <c r="OIN23" s="79"/>
      <c r="OIO23" s="79"/>
      <c r="OIP23" s="79"/>
      <c r="OIQ23" s="79"/>
      <c r="OIR23" s="76"/>
      <c r="OIS23" s="76"/>
      <c r="OIT23" s="76"/>
      <c r="OIU23" s="77"/>
      <c r="OIV23" s="76"/>
      <c r="OIW23" s="79"/>
      <c r="OIX23" s="79"/>
      <c r="OIY23" s="79"/>
      <c r="OIZ23" s="80"/>
      <c r="OJA23" s="79"/>
      <c r="OJB23" s="79"/>
      <c r="OJC23" s="79"/>
      <c r="OJD23" s="79"/>
      <c r="OJE23" s="76"/>
      <c r="OJF23" s="76"/>
      <c r="OJG23" s="76"/>
      <c r="OJH23" s="77"/>
      <c r="OJI23" s="76"/>
      <c r="OJJ23" s="79"/>
      <c r="OJK23" s="79"/>
      <c r="OJL23" s="79"/>
      <c r="OJM23" s="80"/>
      <c r="OJN23" s="79"/>
      <c r="OJO23" s="79"/>
      <c r="OJP23" s="79"/>
      <c r="OJQ23" s="79"/>
      <c r="OJR23" s="76"/>
      <c r="OJS23" s="76"/>
      <c r="OJT23" s="76"/>
      <c r="OJU23" s="77"/>
      <c r="OJV23" s="76"/>
      <c r="OJW23" s="79"/>
      <c r="OJX23" s="79"/>
      <c r="OJY23" s="79"/>
      <c r="OJZ23" s="80"/>
      <c r="OKA23" s="79"/>
      <c r="OKB23" s="79"/>
      <c r="OKC23" s="79"/>
      <c r="OKD23" s="79"/>
      <c r="OKE23" s="76"/>
      <c r="OKF23" s="76"/>
      <c r="OKG23" s="76"/>
      <c r="OKH23" s="77"/>
      <c r="OKI23" s="76"/>
      <c r="OKJ23" s="79"/>
      <c r="OKK23" s="79"/>
      <c r="OKL23" s="79"/>
      <c r="OKM23" s="80"/>
      <c r="OKN23" s="79"/>
      <c r="OKO23" s="79"/>
      <c r="OKP23" s="79"/>
      <c r="OKQ23" s="79"/>
      <c r="OKR23" s="76"/>
      <c r="OKS23" s="76"/>
      <c r="OKT23" s="76"/>
      <c r="OKU23" s="77"/>
      <c r="OKV23" s="76"/>
      <c r="OKW23" s="79"/>
      <c r="OKX23" s="79"/>
      <c r="OKY23" s="79"/>
      <c r="OKZ23" s="80"/>
      <c r="OLA23" s="79"/>
      <c r="OLB23" s="79"/>
      <c r="OLC23" s="79"/>
      <c r="OLD23" s="79"/>
      <c r="OLE23" s="76"/>
      <c r="OLF23" s="76"/>
      <c r="OLG23" s="76"/>
      <c r="OLH23" s="77"/>
      <c r="OLI23" s="76"/>
      <c r="OLJ23" s="79"/>
      <c r="OLK23" s="79"/>
      <c r="OLL23" s="79"/>
      <c r="OLM23" s="80"/>
      <c r="OLN23" s="79"/>
      <c r="OLO23" s="79"/>
      <c r="OLP23" s="79"/>
      <c r="OLQ23" s="79"/>
      <c r="OLR23" s="76"/>
      <c r="OLS23" s="76"/>
      <c r="OLT23" s="76"/>
      <c r="OLU23" s="77"/>
      <c r="OLV23" s="76"/>
      <c r="OLW23" s="79"/>
      <c r="OLX23" s="79"/>
      <c r="OLY23" s="79"/>
      <c r="OLZ23" s="80"/>
      <c r="OMA23" s="79"/>
      <c r="OMB23" s="79"/>
      <c r="OMC23" s="79"/>
      <c r="OMD23" s="79"/>
      <c r="OME23" s="76"/>
      <c r="OMF23" s="76"/>
      <c r="OMG23" s="76"/>
      <c r="OMH23" s="77"/>
      <c r="OMI23" s="76"/>
      <c r="OMJ23" s="79"/>
      <c r="OMK23" s="79"/>
      <c r="OML23" s="79"/>
      <c r="OMM23" s="80"/>
      <c r="OMN23" s="79"/>
      <c r="OMO23" s="79"/>
      <c r="OMP23" s="79"/>
      <c r="OMQ23" s="79"/>
      <c r="OMR23" s="76"/>
      <c r="OMS23" s="76"/>
      <c r="OMT23" s="76"/>
      <c r="OMU23" s="77"/>
      <c r="OMV23" s="76"/>
      <c r="OMW23" s="79"/>
      <c r="OMX23" s="79"/>
      <c r="OMY23" s="79"/>
      <c r="OMZ23" s="80"/>
      <c r="ONA23" s="79"/>
      <c r="ONB23" s="79"/>
      <c r="ONC23" s="79"/>
      <c r="OND23" s="79"/>
      <c r="ONE23" s="76"/>
      <c r="ONF23" s="76"/>
      <c r="ONG23" s="76"/>
      <c r="ONH23" s="77"/>
      <c r="ONI23" s="76"/>
      <c r="ONJ23" s="79"/>
      <c r="ONK23" s="79"/>
      <c r="ONL23" s="79"/>
      <c r="ONM23" s="80"/>
      <c r="ONN23" s="79"/>
      <c r="ONO23" s="79"/>
      <c r="ONP23" s="79"/>
      <c r="ONQ23" s="79"/>
      <c r="ONR23" s="76"/>
      <c r="ONS23" s="76"/>
      <c r="ONT23" s="76"/>
      <c r="ONU23" s="77"/>
      <c r="ONV23" s="76"/>
      <c r="ONW23" s="79"/>
      <c r="ONX23" s="79"/>
      <c r="ONY23" s="79"/>
      <c r="ONZ23" s="80"/>
      <c r="OOA23" s="79"/>
      <c r="OOB23" s="79"/>
      <c r="OOC23" s="79"/>
      <c r="OOD23" s="79"/>
      <c r="OOE23" s="76"/>
      <c r="OOF23" s="76"/>
      <c r="OOG23" s="76"/>
      <c r="OOH23" s="77"/>
      <c r="OOI23" s="76"/>
      <c r="OOJ23" s="79"/>
      <c r="OOK23" s="79"/>
      <c r="OOL23" s="79"/>
      <c r="OOM23" s="80"/>
      <c r="OON23" s="79"/>
      <c r="OOO23" s="79"/>
      <c r="OOP23" s="79"/>
      <c r="OOQ23" s="79"/>
      <c r="OOR23" s="76"/>
      <c r="OOS23" s="76"/>
      <c r="OOT23" s="76"/>
      <c r="OOU23" s="77"/>
      <c r="OOV23" s="76"/>
      <c r="OOW23" s="79"/>
      <c r="OOX23" s="79"/>
      <c r="OOY23" s="79"/>
      <c r="OOZ23" s="80"/>
      <c r="OPA23" s="79"/>
      <c r="OPB23" s="79"/>
      <c r="OPC23" s="79"/>
      <c r="OPD23" s="79"/>
      <c r="OPE23" s="76"/>
      <c r="OPF23" s="76"/>
      <c r="OPG23" s="76"/>
      <c r="OPH23" s="77"/>
      <c r="OPI23" s="76"/>
      <c r="OPJ23" s="79"/>
      <c r="OPK23" s="79"/>
      <c r="OPL23" s="79"/>
      <c r="OPM23" s="80"/>
      <c r="OPN23" s="79"/>
      <c r="OPO23" s="79"/>
      <c r="OPP23" s="79"/>
      <c r="OPQ23" s="79"/>
      <c r="OPR23" s="76"/>
      <c r="OPS23" s="76"/>
      <c r="OPT23" s="76"/>
      <c r="OPU23" s="77"/>
      <c r="OPV23" s="76"/>
      <c r="OPW23" s="79"/>
      <c r="OPX23" s="79"/>
      <c r="OPY23" s="79"/>
      <c r="OPZ23" s="80"/>
      <c r="OQA23" s="79"/>
      <c r="OQB23" s="79"/>
      <c r="OQC23" s="79"/>
      <c r="OQD23" s="79"/>
      <c r="OQE23" s="76"/>
      <c r="OQF23" s="76"/>
      <c r="OQG23" s="76"/>
      <c r="OQH23" s="77"/>
      <c r="OQI23" s="76"/>
      <c r="OQJ23" s="79"/>
      <c r="OQK23" s="79"/>
      <c r="OQL23" s="79"/>
      <c r="OQM23" s="80"/>
      <c r="OQN23" s="79"/>
      <c r="OQO23" s="79"/>
      <c r="OQP23" s="79"/>
      <c r="OQQ23" s="79"/>
      <c r="OQR23" s="76"/>
      <c r="OQS23" s="76"/>
      <c r="OQT23" s="76"/>
      <c r="OQU23" s="77"/>
      <c r="OQV23" s="76"/>
      <c r="OQW23" s="79"/>
      <c r="OQX23" s="79"/>
      <c r="OQY23" s="79"/>
      <c r="OQZ23" s="80"/>
      <c r="ORA23" s="79"/>
      <c r="ORB23" s="79"/>
      <c r="ORC23" s="79"/>
      <c r="ORD23" s="79"/>
      <c r="ORE23" s="76"/>
      <c r="ORF23" s="76"/>
      <c r="ORG23" s="76"/>
      <c r="ORH23" s="77"/>
      <c r="ORI23" s="76"/>
      <c r="ORJ23" s="79"/>
      <c r="ORK23" s="79"/>
      <c r="ORL23" s="79"/>
      <c r="ORM23" s="80"/>
      <c r="ORN23" s="79"/>
      <c r="ORO23" s="79"/>
      <c r="ORP23" s="79"/>
      <c r="ORQ23" s="79"/>
      <c r="ORR23" s="76"/>
      <c r="ORS23" s="76"/>
      <c r="ORT23" s="76"/>
      <c r="ORU23" s="77"/>
      <c r="ORV23" s="76"/>
      <c r="ORW23" s="79"/>
      <c r="ORX23" s="79"/>
      <c r="ORY23" s="79"/>
      <c r="ORZ23" s="80"/>
      <c r="OSA23" s="79"/>
      <c r="OSB23" s="79"/>
      <c r="OSC23" s="79"/>
      <c r="OSD23" s="79"/>
      <c r="OSE23" s="76"/>
      <c r="OSF23" s="76"/>
      <c r="OSG23" s="76"/>
      <c r="OSH23" s="77"/>
      <c r="OSI23" s="76"/>
      <c r="OSJ23" s="79"/>
      <c r="OSK23" s="79"/>
      <c r="OSL23" s="79"/>
      <c r="OSM23" s="80"/>
      <c r="OSN23" s="79"/>
      <c r="OSO23" s="79"/>
      <c r="OSP23" s="79"/>
      <c r="OSQ23" s="79"/>
      <c r="OSR23" s="76"/>
      <c r="OSS23" s="76"/>
      <c r="OST23" s="76"/>
      <c r="OSU23" s="77"/>
      <c r="OSV23" s="76"/>
      <c r="OSW23" s="79"/>
      <c r="OSX23" s="79"/>
      <c r="OSY23" s="79"/>
      <c r="OSZ23" s="80"/>
      <c r="OTA23" s="79"/>
      <c r="OTB23" s="79"/>
      <c r="OTC23" s="79"/>
      <c r="OTD23" s="79"/>
      <c r="OTE23" s="76"/>
      <c r="OTF23" s="76"/>
      <c r="OTG23" s="76"/>
      <c r="OTH23" s="77"/>
      <c r="OTI23" s="76"/>
      <c r="OTJ23" s="79"/>
      <c r="OTK23" s="79"/>
      <c r="OTL23" s="79"/>
      <c r="OTM23" s="80"/>
      <c r="OTN23" s="79"/>
      <c r="OTO23" s="79"/>
      <c r="OTP23" s="79"/>
      <c r="OTQ23" s="79"/>
      <c r="OTR23" s="76"/>
      <c r="OTS23" s="76"/>
      <c r="OTT23" s="76"/>
      <c r="OTU23" s="77"/>
      <c r="OTV23" s="76"/>
      <c r="OTW23" s="79"/>
      <c r="OTX23" s="79"/>
      <c r="OTY23" s="79"/>
      <c r="OTZ23" s="80"/>
      <c r="OUA23" s="79"/>
      <c r="OUB23" s="79"/>
      <c r="OUC23" s="79"/>
      <c r="OUD23" s="79"/>
      <c r="OUE23" s="76"/>
      <c r="OUF23" s="76"/>
      <c r="OUG23" s="76"/>
      <c r="OUH23" s="77"/>
      <c r="OUI23" s="76"/>
      <c r="OUJ23" s="79"/>
      <c r="OUK23" s="79"/>
      <c r="OUL23" s="79"/>
      <c r="OUM23" s="80"/>
      <c r="OUN23" s="79"/>
      <c r="OUO23" s="79"/>
      <c r="OUP23" s="79"/>
      <c r="OUQ23" s="79"/>
      <c r="OUR23" s="76"/>
      <c r="OUS23" s="76"/>
      <c r="OUT23" s="76"/>
      <c r="OUU23" s="77"/>
      <c r="OUV23" s="76"/>
      <c r="OUW23" s="79"/>
      <c r="OUX23" s="79"/>
      <c r="OUY23" s="79"/>
      <c r="OUZ23" s="80"/>
      <c r="OVA23" s="79"/>
      <c r="OVB23" s="79"/>
      <c r="OVC23" s="79"/>
      <c r="OVD23" s="79"/>
      <c r="OVE23" s="76"/>
      <c r="OVF23" s="76"/>
      <c r="OVG23" s="76"/>
      <c r="OVH23" s="77"/>
      <c r="OVI23" s="76"/>
      <c r="OVJ23" s="79"/>
      <c r="OVK23" s="79"/>
      <c r="OVL23" s="79"/>
      <c r="OVM23" s="80"/>
      <c r="OVN23" s="79"/>
      <c r="OVO23" s="79"/>
      <c r="OVP23" s="79"/>
      <c r="OVQ23" s="79"/>
      <c r="OVR23" s="76"/>
      <c r="OVS23" s="76"/>
      <c r="OVT23" s="76"/>
      <c r="OVU23" s="77"/>
      <c r="OVV23" s="76"/>
      <c r="OVW23" s="79"/>
      <c r="OVX23" s="79"/>
      <c r="OVY23" s="79"/>
      <c r="OVZ23" s="80"/>
      <c r="OWA23" s="79"/>
      <c r="OWB23" s="79"/>
      <c r="OWC23" s="79"/>
      <c r="OWD23" s="79"/>
      <c r="OWE23" s="76"/>
      <c r="OWF23" s="76"/>
      <c r="OWG23" s="76"/>
      <c r="OWH23" s="77"/>
      <c r="OWI23" s="76"/>
      <c r="OWJ23" s="79"/>
      <c r="OWK23" s="79"/>
      <c r="OWL23" s="79"/>
      <c r="OWM23" s="80"/>
      <c r="OWN23" s="79"/>
      <c r="OWO23" s="79"/>
      <c r="OWP23" s="79"/>
      <c r="OWQ23" s="79"/>
      <c r="OWR23" s="76"/>
      <c r="OWS23" s="76"/>
      <c r="OWT23" s="76"/>
      <c r="OWU23" s="77"/>
      <c r="OWV23" s="76"/>
      <c r="OWW23" s="79"/>
      <c r="OWX23" s="79"/>
      <c r="OWY23" s="79"/>
      <c r="OWZ23" s="80"/>
      <c r="OXA23" s="79"/>
      <c r="OXB23" s="79"/>
      <c r="OXC23" s="79"/>
      <c r="OXD23" s="79"/>
      <c r="OXE23" s="76"/>
      <c r="OXF23" s="76"/>
      <c r="OXG23" s="76"/>
      <c r="OXH23" s="77"/>
      <c r="OXI23" s="76"/>
      <c r="OXJ23" s="79"/>
      <c r="OXK23" s="79"/>
      <c r="OXL23" s="79"/>
      <c r="OXM23" s="80"/>
      <c r="OXN23" s="79"/>
      <c r="OXO23" s="79"/>
      <c r="OXP23" s="79"/>
      <c r="OXQ23" s="79"/>
      <c r="OXR23" s="76"/>
      <c r="OXS23" s="76"/>
      <c r="OXT23" s="76"/>
      <c r="OXU23" s="77"/>
      <c r="OXV23" s="76"/>
      <c r="OXW23" s="79"/>
      <c r="OXX23" s="79"/>
      <c r="OXY23" s="79"/>
      <c r="OXZ23" s="80"/>
      <c r="OYA23" s="79"/>
      <c r="OYB23" s="79"/>
      <c r="OYC23" s="79"/>
      <c r="OYD23" s="79"/>
      <c r="OYE23" s="76"/>
      <c r="OYF23" s="76"/>
      <c r="OYG23" s="76"/>
      <c r="OYH23" s="77"/>
      <c r="OYI23" s="76"/>
      <c r="OYJ23" s="79"/>
      <c r="OYK23" s="79"/>
      <c r="OYL23" s="79"/>
      <c r="OYM23" s="80"/>
      <c r="OYN23" s="79"/>
      <c r="OYO23" s="79"/>
      <c r="OYP23" s="79"/>
      <c r="OYQ23" s="79"/>
      <c r="OYR23" s="76"/>
      <c r="OYS23" s="76"/>
      <c r="OYT23" s="76"/>
      <c r="OYU23" s="77"/>
      <c r="OYV23" s="76"/>
      <c r="OYW23" s="79"/>
      <c r="OYX23" s="79"/>
      <c r="OYY23" s="79"/>
      <c r="OYZ23" s="80"/>
      <c r="OZA23" s="79"/>
      <c r="OZB23" s="79"/>
      <c r="OZC23" s="79"/>
      <c r="OZD23" s="79"/>
      <c r="OZE23" s="76"/>
      <c r="OZF23" s="76"/>
      <c r="OZG23" s="76"/>
      <c r="OZH23" s="77"/>
      <c r="OZI23" s="76"/>
      <c r="OZJ23" s="79"/>
      <c r="OZK23" s="79"/>
      <c r="OZL23" s="79"/>
      <c r="OZM23" s="80"/>
      <c r="OZN23" s="79"/>
      <c r="OZO23" s="79"/>
      <c r="OZP23" s="79"/>
      <c r="OZQ23" s="79"/>
      <c r="OZR23" s="76"/>
      <c r="OZS23" s="76"/>
      <c r="OZT23" s="76"/>
      <c r="OZU23" s="77"/>
      <c r="OZV23" s="76"/>
      <c r="OZW23" s="79"/>
      <c r="OZX23" s="79"/>
      <c r="OZY23" s="79"/>
      <c r="OZZ23" s="80"/>
      <c r="PAA23" s="79"/>
      <c r="PAB23" s="79"/>
      <c r="PAC23" s="79"/>
      <c r="PAD23" s="79"/>
      <c r="PAE23" s="76"/>
      <c r="PAF23" s="76"/>
      <c r="PAG23" s="76"/>
      <c r="PAH23" s="77"/>
      <c r="PAI23" s="76"/>
      <c r="PAJ23" s="79"/>
      <c r="PAK23" s="79"/>
      <c r="PAL23" s="79"/>
      <c r="PAM23" s="80"/>
      <c r="PAN23" s="79"/>
      <c r="PAO23" s="79"/>
      <c r="PAP23" s="79"/>
      <c r="PAQ23" s="79"/>
      <c r="PAR23" s="76"/>
      <c r="PAS23" s="76"/>
      <c r="PAT23" s="76"/>
      <c r="PAU23" s="77"/>
      <c r="PAV23" s="76"/>
      <c r="PAW23" s="79"/>
      <c r="PAX23" s="79"/>
      <c r="PAY23" s="79"/>
      <c r="PAZ23" s="80"/>
      <c r="PBA23" s="79"/>
      <c r="PBB23" s="79"/>
      <c r="PBC23" s="79"/>
      <c r="PBD23" s="79"/>
      <c r="PBE23" s="76"/>
      <c r="PBF23" s="76"/>
      <c r="PBG23" s="76"/>
      <c r="PBH23" s="77"/>
      <c r="PBI23" s="76"/>
      <c r="PBJ23" s="79"/>
      <c r="PBK23" s="79"/>
      <c r="PBL23" s="79"/>
      <c r="PBM23" s="80"/>
      <c r="PBN23" s="79"/>
      <c r="PBO23" s="79"/>
      <c r="PBP23" s="79"/>
      <c r="PBQ23" s="79"/>
      <c r="PBR23" s="76"/>
      <c r="PBS23" s="76"/>
      <c r="PBT23" s="76"/>
      <c r="PBU23" s="77"/>
      <c r="PBV23" s="76"/>
      <c r="PBW23" s="79"/>
      <c r="PBX23" s="79"/>
      <c r="PBY23" s="79"/>
      <c r="PBZ23" s="80"/>
      <c r="PCA23" s="79"/>
      <c r="PCB23" s="79"/>
      <c r="PCC23" s="79"/>
      <c r="PCD23" s="79"/>
      <c r="PCE23" s="76"/>
      <c r="PCF23" s="76"/>
      <c r="PCG23" s="76"/>
      <c r="PCH23" s="77"/>
      <c r="PCI23" s="76"/>
      <c r="PCJ23" s="79"/>
      <c r="PCK23" s="79"/>
      <c r="PCL23" s="79"/>
      <c r="PCM23" s="80"/>
      <c r="PCN23" s="79"/>
      <c r="PCO23" s="79"/>
      <c r="PCP23" s="79"/>
      <c r="PCQ23" s="79"/>
      <c r="PCR23" s="76"/>
      <c r="PCS23" s="76"/>
      <c r="PCT23" s="76"/>
      <c r="PCU23" s="77"/>
      <c r="PCV23" s="76"/>
      <c r="PCW23" s="79"/>
      <c r="PCX23" s="79"/>
      <c r="PCY23" s="79"/>
      <c r="PCZ23" s="80"/>
      <c r="PDA23" s="79"/>
      <c r="PDB23" s="79"/>
      <c r="PDC23" s="79"/>
      <c r="PDD23" s="79"/>
      <c r="PDE23" s="76"/>
      <c r="PDF23" s="76"/>
      <c r="PDG23" s="76"/>
      <c r="PDH23" s="77"/>
      <c r="PDI23" s="76"/>
      <c r="PDJ23" s="79"/>
      <c r="PDK23" s="79"/>
      <c r="PDL23" s="79"/>
      <c r="PDM23" s="80"/>
      <c r="PDN23" s="79"/>
      <c r="PDO23" s="79"/>
      <c r="PDP23" s="79"/>
      <c r="PDQ23" s="79"/>
      <c r="PDR23" s="76"/>
      <c r="PDS23" s="76"/>
      <c r="PDT23" s="76"/>
      <c r="PDU23" s="77"/>
      <c r="PDV23" s="76"/>
      <c r="PDW23" s="79"/>
      <c r="PDX23" s="79"/>
      <c r="PDY23" s="79"/>
      <c r="PDZ23" s="80"/>
      <c r="PEA23" s="79"/>
      <c r="PEB23" s="79"/>
      <c r="PEC23" s="79"/>
      <c r="PED23" s="79"/>
      <c r="PEE23" s="76"/>
      <c r="PEF23" s="76"/>
      <c r="PEG23" s="76"/>
      <c r="PEH23" s="77"/>
      <c r="PEI23" s="76"/>
      <c r="PEJ23" s="79"/>
      <c r="PEK23" s="79"/>
      <c r="PEL23" s="79"/>
      <c r="PEM23" s="80"/>
      <c r="PEN23" s="79"/>
      <c r="PEO23" s="79"/>
      <c r="PEP23" s="79"/>
      <c r="PEQ23" s="79"/>
      <c r="PER23" s="76"/>
      <c r="PES23" s="76"/>
      <c r="PET23" s="76"/>
      <c r="PEU23" s="77"/>
      <c r="PEV23" s="76"/>
      <c r="PEW23" s="79"/>
      <c r="PEX23" s="79"/>
      <c r="PEY23" s="79"/>
      <c r="PEZ23" s="80"/>
      <c r="PFA23" s="79"/>
      <c r="PFB23" s="79"/>
      <c r="PFC23" s="79"/>
      <c r="PFD23" s="79"/>
      <c r="PFE23" s="76"/>
      <c r="PFF23" s="76"/>
      <c r="PFG23" s="76"/>
      <c r="PFH23" s="77"/>
      <c r="PFI23" s="76"/>
      <c r="PFJ23" s="79"/>
      <c r="PFK23" s="79"/>
      <c r="PFL23" s="79"/>
      <c r="PFM23" s="80"/>
      <c r="PFN23" s="79"/>
      <c r="PFO23" s="79"/>
      <c r="PFP23" s="79"/>
      <c r="PFQ23" s="79"/>
      <c r="PFR23" s="76"/>
      <c r="PFS23" s="76"/>
      <c r="PFT23" s="76"/>
      <c r="PFU23" s="77"/>
      <c r="PFV23" s="76"/>
      <c r="PFW23" s="79"/>
      <c r="PFX23" s="79"/>
      <c r="PFY23" s="79"/>
      <c r="PFZ23" s="80"/>
      <c r="PGA23" s="79"/>
      <c r="PGB23" s="79"/>
      <c r="PGC23" s="79"/>
      <c r="PGD23" s="79"/>
      <c r="PGE23" s="76"/>
      <c r="PGF23" s="76"/>
      <c r="PGG23" s="76"/>
      <c r="PGH23" s="77"/>
      <c r="PGI23" s="76"/>
      <c r="PGJ23" s="79"/>
      <c r="PGK23" s="79"/>
      <c r="PGL23" s="79"/>
      <c r="PGM23" s="80"/>
      <c r="PGN23" s="79"/>
      <c r="PGO23" s="79"/>
      <c r="PGP23" s="79"/>
      <c r="PGQ23" s="79"/>
      <c r="PGR23" s="76"/>
      <c r="PGS23" s="76"/>
      <c r="PGT23" s="76"/>
      <c r="PGU23" s="77"/>
      <c r="PGV23" s="76"/>
      <c r="PGW23" s="79"/>
      <c r="PGX23" s="79"/>
      <c r="PGY23" s="79"/>
      <c r="PGZ23" s="80"/>
      <c r="PHA23" s="79"/>
      <c r="PHB23" s="79"/>
      <c r="PHC23" s="79"/>
      <c r="PHD23" s="79"/>
      <c r="PHE23" s="76"/>
      <c r="PHF23" s="76"/>
      <c r="PHG23" s="76"/>
      <c r="PHH23" s="77"/>
      <c r="PHI23" s="76"/>
      <c r="PHJ23" s="79"/>
      <c r="PHK23" s="79"/>
      <c r="PHL23" s="79"/>
      <c r="PHM23" s="80"/>
      <c r="PHN23" s="79"/>
      <c r="PHO23" s="79"/>
      <c r="PHP23" s="79"/>
      <c r="PHQ23" s="79"/>
      <c r="PHR23" s="76"/>
      <c r="PHS23" s="76"/>
      <c r="PHT23" s="76"/>
      <c r="PHU23" s="77"/>
      <c r="PHV23" s="76"/>
      <c r="PHW23" s="79"/>
      <c r="PHX23" s="79"/>
      <c r="PHY23" s="79"/>
      <c r="PHZ23" s="80"/>
      <c r="PIA23" s="79"/>
      <c r="PIB23" s="79"/>
      <c r="PIC23" s="79"/>
      <c r="PID23" s="79"/>
      <c r="PIE23" s="76"/>
      <c r="PIF23" s="76"/>
      <c r="PIG23" s="76"/>
      <c r="PIH23" s="77"/>
      <c r="PII23" s="76"/>
      <c r="PIJ23" s="79"/>
      <c r="PIK23" s="79"/>
      <c r="PIL23" s="79"/>
      <c r="PIM23" s="80"/>
      <c r="PIN23" s="79"/>
      <c r="PIO23" s="79"/>
      <c r="PIP23" s="79"/>
      <c r="PIQ23" s="79"/>
      <c r="PIR23" s="76"/>
      <c r="PIS23" s="76"/>
      <c r="PIT23" s="76"/>
      <c r="PIU23" s="77"/>
      <c r="PIV23" s="76"/>
      <c r="PIW23" s="79"/>
      <c r="PIX23" s="79"/>
      <c r="PIY23" s="79"/>
      <c r="PIZ23" s="80"/>
      <c r="PJA23" s="79"/>
      <c r="PJB23" s="79"/>
      <c r="PJC23" s="79"/>
      <c r="PJD23" s="79"/>
      <c r="PJE23" s="76"/>
      <c r="PJF23" s="76"/>
      <c r="PJG23" s="76"/>
      <c r="PJH23" s="77"/>
      <c r="PJI23" s="76"/>
      <c r="PJJ23" s="79"/>
      <c r="PJK23" s="79"/>
      <c r="PJL23" s="79"/>
      <c r="PJM23" s="80"/>
      <c r="PJN23" s="79"/>
      <c r="PJO23" s="79"/>
      <c r="PJP23" s="79"/>
      <c r="PJQ23" s="79"/>
      <c r="PJR23" s="76"/>
      <c r="PJS23" s="76"/>
      <c r="PJT23" s="76"/>
      <c r="PJU23" s="77"/>
      <c r="PJV23" s="76"/>
      <c r="PJW23" s="79"/>
      <c r="PJX23" s="79"/>
      <c r="PJY23" s="79"/>
      <c r="PJZ23" s="80"/>
      <c r="PKA23" s="79"/>
      <c r="PKB23" s="79"/>
      <c r="PKC23" s="79"/>
      <c r="PKD23" s="79"/>
      <c r="PKE23" s="76"/>
      <c r="PKF23" s="76"/>
      <c r="PKG23" s="76"/>
      <c r="PKH23" s="77"/>
      <c r="PKI23" s="76"/>
      <c r="PKJ23" s="79"/>
      <c r="PKK23" s="79"/>
      <c r="PKL23" s="79"/>
      <c r="PKM23" s="80"/>
      <c r="PKN23" s="79"/>
      <c r="PKO23" s="79"/>
      <c r="PKP23" s="79"/>
      <c r="PKQ23" s="79"/>
      <c r="PKR23" s="76"/>
      <c r="PKS23" s="76"/>
      <c r="PKT23" s="76"/>
      <c r="PKU23" s="77"/>
      <c r="PKV23" s="76"/>
      <c r="PKW23" s="79"/>
      <c r="PKX23" s="79"/>
      <c r="PKY23" s="79"/>
      <c r="PKZ23" s="80"/>
      <c r="PLA23" s="79"/>
      <c r="PLB23" s="79"/>
      <c r="PLC23" s="79"/>
      <c r="PLD23" s="79"/>
      <c r="PLE23" s="76"/>
      <c r="PLF23" s="76"/>
      <c r="PLG23" s="76"/>
      <c r="PLH23" s="77"/>
      <c r="PLI23" s="76"/>
      <c r="PLJ23" s="79"/>
      <c r="PLK23" s="79"/>
      <c r="PLL23" s="79"/>
      <c r="PLM23" s="80"/>
      <c r="PLN23" s="79"/>
      <c r="PLO23" s="79"/>
      <c r="PLP23" s="79"/>
      <c r="PLQ23" s="79"/>
      <c r="PLR23" s="76"/>
      <c r="PLS23" s="76"/>
      <c r="PLT23" s="76"/>
      <c r="PLU23" s="77"/>
      <c r="PLV23" s="76"/>
      <c r="PLW23" s="79"/>
      <c r="PLX23" s="79"/>
      <c r="PLY23" s="79"/>
      <c r="PLZ23" s="80"/>
      <c r="PMA23" s="79"/>
      <c r="PMB23" s="79"/>
      <c r="PMC23" s="79"/>
      <c r="PMD23" s="79"/>
      <c r="PME23" s="76"/>
      <c r="PMF23" s="76"/>
      <c r="PMG23" s="76"/>
      <c r="PMH23" s="77"/>
      <c r="PMI23" s="76"/>
      <c r="PMJ23" s="79"/>
      <c r="PMK23" s="79"/>
      <c r="PML23" s="79"/>
      <c r="PMM23" s="80"/>
      <c r="PMN23" s="79"/>
      <c r="PMO23" s="79"/>
      <c r="PMP23" s="79"/>
      <c r="PMQ23" s="79"/>
      <c r="PMR23" s="76"/>
      <c r="PMS23" s="76"/>
      <c r="PMT23" s="76"/>
      <c r="PMU23" s="77"/>
      <c r="PMV23" s="76"/>
      <c r="PMW23" s="79"/>
      <c r="PMX23" s="79"/>
      <c r="PMY23" s="79"/>
      <c r="PMZ23" s="80"/>
      <c r="PNA23" s="79"/>
      <c r="PNB23" s="79"/>
      <c r="PNC23" s="79"/>
      <c r="PND23" s="79"/>
      <c r="PNE23" s="76"/>
      <c r="PNF23" s="76"/>
      <c r="PNG23" s="76"/>
      <c r="PNH23" s="77"/>
      <c r="PNI23" s="76"/>
      <c r="PNJ23" s="79"/>
      <c r="PNK23" s="79"/>
      <c r="PNL23" s="79"/>
      <c r="PNM23" s="80"/>
      <c r="PNN23" s="79"/>
      <c r="PNO23" s="79"/>
      <c r="PNP23" s="79"/>
      <c r="PNQ23" s="79"/>
      <c r="PNR23" s="76"/>
      <c r="PNS23" s="76"/>
      <c r="PNT23" s="76"/>
      <c r="PNU23" s="77"/>
      <c r="PNV23" s="76"/>
      <c r="PNW23" s="79"/>
      <c r="PNX23" s="79"/>
      <c r="PNY23" s="79"/>
      <c r="PNZ23" s="80"/>
      <c r="POA23" s="79"/>
      <c r="POB23" s="79"/>
      <c r="POC23" s="79"/>
      <c r="POD23" s="79"/>
      <c r="POE23" s="76"/>
      <c r="POF23" s="76"/>
      <c r="POG23" s="76"/>
      <c r="POH23" s="77"/>
      <c r="POI23" s="76"/>
      <c r="POJ23" s="79"/>
      <c r="POK23" s="79"/>
      <c r="POL23" s="79"/>
      <c r="POM23" s="80"/>
      <c r="PON23" s="79"/>
      <c r="POO23" s="79"/>
      <c r="POP23" s="79"/>
      <c r="POQ23" s="79"/>
      <c r="POR23" s="76"/>
      <c r="POS23" s="76"/>
      <c r="POT23" s="76"/>
      <c r="POU23" s="77"/>
      <c r="POV23" s="76"/>
      <c r="POW23" s="79"/>
      <c r="POX23" s="79"/>
      <c r="POY23" s="79"/>
      <c r="POZ23" s="80"/>
      <c r="PPA23" s="79"/>
      <c r="PPB23" s="79"/>
      <c r="PPC23" s="79"/>
      <c r="PPD23" s="79"/>
      <c r="PPE23" s="76"/>
      <c r="PPF23" s="76"/>
      <c r="PPG23" s="76"/>
      <c r="PPH23" s="77"/>
      <c r="PPI23" s="76"/>
      <c r="PPJ23" s="79"/>
      <c r="PPK23" s="79"/>
      <c r="PPL23" s="79"/>
      <c r="PPM23" s="80"/>
      <c r="PPN23" s="79"/>
      <c r="PPO23" s="79"/>
      <c r="PPP23" s="79"/>
      <c r="PPQ23" s="79"/>
      <c r="PPR23" s="76"/>
      <c r="PPS23" s="76"/>
      <c r="PPT23" s="76"/>
      <c r="PPU23" s="77"/>
      <c r="PPV23" s="76"/>
      <c r="PPW23" s="79"/>
      <c r="PPX23" s="79"/>
      <c r="PPY23" s="79"/>
      <c r="PPZ23" s="80"/>
      <c r="PQA23" s="79"/>
      <c r="PQB23" s="79"/>
      <c r="PQC23" s="79"/>
      <c r="PQD23" s="79"/>
      <c r="PQE23" s="76"/>
      <c r="PQF23" s="76"/>
      <c r="PQG23" s="76"/>
      <c r="PQH23" s="77"/>
      <c r="PQI23" s="76"/>
      <c r="PQJ23" s="79"/>
      <c r="PQK23" s="79"/>
      <c r="PQL23" s="79"/>
      <c r="PQM23" s="80"/>
      <c r="PQN23" s="79"/>
      <c r="PQO23" s="79"/>
      <c r="PQP23" s="79"/>
      <c r="PQQ23" s="79"/>
      <c r="PQR23" s="76"/>
      <c r="PQS23" s="76"/>
      <c r="PQT23" s="76"/>
      <c r="PQU23" s="77"/>
      <c r="PQV23" s="76"/>
      <c r="PQW23" s="79"/>
      <c r="PQX23" s="79"/>
      <c r="PQY23" s="79"/>
      <c r="PQZ23" s="80"/>
      <c r="PRA23" s="79"/>
      <c r="PRB23" s="79"/>
      <c r="PRC23" s="79"/>
      <c r="PRD23" s="79"/>
      <c r="PRE23" s="76"/>
      <c r="PRF23" s="76"/>
      <c r="PRG23" s="76"/>
      <c r="PRH23" s="77"/>
      <c r="PRI23" s="76"/>
      <c r="PRJ23" s="79"/>
      <c r="PRK23" s="79"/>
      <c r="PRL23" s="79"/>
      <c r="PRM23" s="80"/>
      <c r="PRN23" s="79"/>
      <c r="PRO23" s="79"/>
      <c r="PRP23" s="79"/>
      <c r="PRQ23" s="79"/>
      <c r="PRR23" s="76"/>
      <c r="PRS23" s="76"/>
      <c r="PRT23" s="76"/>
      <c r="PRU23" s="77"/>
      <c r="PRV23" s="76"/>
      <c r="PRW23" s="79"/>
      <c r="PRX23" s="79"/>
      <c r="PRY23" s="79"/>
      <c r="PRZ23" s="80"/>
      <c r="PSA23" s="79"/>
      <c r="PSB23" s="79"/>
      <c r="PSC23" s="79"/>
      <c r="PSD23" s="79"/>
      <c r="PSE23" s="76"/>
      <c r="PSF23" s="76"/>
      <c r="PSG23" s="76"/>
      <c r="PSH23" s="77"/>
      <c r="PSI23" s="76"/>
      <c r="PSJ23" s="79"/>
      <c r="PSK23" s="79"/>
      <c r="PSL23" s="79"/>
      <c r="PSM23" s="80"/>
      <c r="PSN23" s="79"/>
      <c r="PSO23" s="79"/>
      <c r="PSP23" s="79"/>
      <c r="PSQ23" s="79"/>
      <c r="PSR23" s="76"/>
      <c r="PSS23" s="76"/>
      <c r="PST23" s="76"/>
      <c r="PSU23" s="77"/>
      <c r="PSV23" s="76"/>
      <c r="PSW23" s="79"/>
      <c r="PSX23" s="79"/>
      <c r="PSY23" s="79"/>
      <c r="PSZ23" s="80"/>
      <c r="PTA23" s="79"/>
      <c r="PTB23" s="79"/>
      <c r="PTC23" s="79"/>
      <c r="PTD23" s="79"/>
      <c r="PTE23" s="76"/>
      <c r="PTF23" s="76"/>
      <c r="PTG23" s="76"/>
      <c r="PTH23" s="77"/>
      <c r="PTI23" s="76"/>
      <c r="PTJ23" s="79"/>
      <c r="PTK23" s="79"/>
      <c r="PTL23" s="79"/>
      <c r="PTM23" s="80"/>
      <c r="PTN23" s="79"/>
      <c r="PTO23" s="79"/>
      <c r="PTP23" s="79"/>
      <c r="PTQ23" s="79"/>
      <c r="PTR23" s="76"/>
      <c r="PTS23" s="76"/>
      <c r="PTT23" s="76"/>
      <c r="PTU23" s="77"/>
      <c r="PTV23" s="76"/>
      <c r="PTW23" s="79"/>
      <c r="PTX23" s="79"/>
      <c r="PTY23" s="79"/>
      <c r="PTZ23" s="80"/>
      <c r="PUA23" s="79"/>
      <c r="PUB23" s="79"/>
      <c r="PUC23" s="79"/>
      <c r="PUD23" s="79"/>
      <c r="PUE23" s="76"/>
      <c r="PUF23" s="76"/>
      <c r="PUG23" s="76"/>
      <c r="PUH23" s="77"/>
      <c r="PUI23" s="76"/>
      <c r="PUJ23" s="79"/>
      <c r="PUK23" s="79"/>
      <c r="PUL23" s="79"/>
      <c r="PUM23" s="80"/>
      <c r="PUN23" s="79"/>
      <c r="PUO23" s="79"/>
      <c r="PUP23" s="79"/>
      <c r="PUQ23" s="79"/>
      <c r="PUR23" s="76"/>
      <c r="PUS23" s="76"/>
      <c r="PUT23" s="76"/>
      <c r="PUU23" s="77"/>
      <c r="PUV23" s="76"/>
      <c r="PUW23" s="79"/>
      <c r="PUX23" s="79"/>
      <c r="PUY23" s="79"/>
      <c r="PUZ23" s="80"/>
      <c r="PVA23" s="79"/>
      <c r="PVB23" s="79"/>
      <c r="PVC23" s="79"/>
      <c r="PVD23" s="79"/>
      <c r="PVE23" s="76"/>
      <c r="PVF23" s="76"/>
      <c r="PVG23" s="76"/>
      <c r="PVH23" s="77"/>
      <c r="PVI23" s="76"/>
      <c r="PVJ23" s="79"/>
      <c r="PVK23" s="79"/>
      <c r="PVL23" s="79"/>
      <c r="PVM23" s="80"/>
      <c r="PVN23" s="79"/>
      <c r="PVO23" s="79"/>
      <c r="PVP23" s="79"/>
      <c r="PVQ23" s="79"/>
      <c r="PVR23" s="76"/>
      <c r="PVS23" s="76"/>
      <c r="PVT23" s="76"/>
      <c r="PVU23" s="77"/>
      <c r="PVV23" s="76"/>
      <c r="PVW23" s="79"/>
      <c r="PVX23" s="79"/>
      <c r="PVY23" s="79"/>
      <c r="PVZ23" s="80"/>
      <c r="PWA23" s="79"/>
      <c r="PWB23" s="79"/>
      <c r="PWC23" s="79"/>
      <c r="PWD23" s="79"/>
      <c r="PWE23" s="76"/>
      <c r="PWF23" s="76"/>
      <c r="PWG23" s="76"/>
      <c r="PWH23" s="77"/>
      <c r="PWI23" s="76"/>
      <c r="PWJ23" s="79"/>
      <c r="PWK23" s="79"/>
      <c r="PWL23" s="79"/>
      <c r="PWM23" s="80"/>
      <c r="PWN23" s="79"/>
      <c r="PWO23" s="79"/>
      <c r="PWP23" s="79"/>
      <c r="PWQ23" s="79"/>
      <c r="PWR23" s="76"/>
      <c r="PWS23" s="76"/>
      <c r="PWT23" s="76"/>
      <c r="PWU23" s="77"/>
      <c r="PWV23" s="76"/>
      <c r="PWW23" s="79"/>
      <c r="PWX23" s="79"/>
      <c r="PWY23" s="79"/>
      <c r="PWZ23" s="80"/>
      <c r="PXA23" s="79"/>
      <c r="PXB23" s="79"/>
      <c r="PXC23" s="79"/>
      <c r="PXD23" s="79"/>
      <c r="PXE23" s="76"/>
      <c r="PXF23" s="76"/>
      <c r="PXG23" s="76"/>
      <c r="PXH23" s="77"/>
      <c r="PXI23" s="76"/>
      <c r="PXJ23" s="79"/>
      <c r="PXK23" s="79"/>
      <c r="PXL23" s="79"/>
      <c r="PXM23" s="80"/>
      <c r="PXN23" s="79"/>
      <c r="PXO23" s="79"/>
      <c r="PXP23" s="79"/>
      <c r="PXQ23" s="79"/>
      <c r="PXR23" s="76"/>
      <c r="PXS23" s="76"/>
      <c r="PXT23" s="76"/>
      <c r="PXU23" s="77"/>
      <c r="PXV23" s="76"/>
      <c r="PXW23" s="79"/>
      <c r="PXX23" s="79"/>
      <c r="PXY23" s="79"/>
      <c r="PXZ23" s="80"/>
      <c r="PYA23" s="79"/>
      <c r="PYB23" s="79"/>
      <c r="PYC23" s="79"/>
      <c r="PYD23" s="79"/>
      <c r="PYE23" s="76"/>
      <c r="PYF23" s="76"/>
      <c r="PYG23" s="76"/>
      <c r="PYH23" s="77"/>
      <c r="PYI23" s="76"/>
      <c r="PYJ23" s="79"/>
      <c r="PYK23" s="79"/>
      <c r="PYL23" s="79"/>
      <c r="PYM23" s="80"/>
      <c r="PYN23" s="79"/>
      <c r="PYO23" s="79"/>
      <c r="PYP23" s="79"/>
      <c r="PYQ23" s="79"/>
      <c r="PYR23" s="76"/>
      <c r="PYS23" s="76"/>
      <c r="PYT23" s="76"/>
      <c r="PYU23" s="77"/>
      <c r="PYV23" s="76"/>
      <c r="PYW23" s="79"/>
      <c r="PYX23" s="79"/>
      <c r="PYY23" s="79"/>
      <c r="PYZ23" s="80"/>
      <c r="PZA23" s="79"/>
      <c r="PZB23" s="79"/>
      <c r="PZC23" s="79"/>
      <c r="PZD23" s="79"/>
      <c r="PZE23" s="76"/>
      <c r="PZF23" s="76"/>
      <c r="PZG23" s="76"/>
      <c r="PZH23" s="77"/>
      <c r="PZI23" s="76"/>
      <c r="PZJ23" s="79"/>
      <c r="PZK23" s="79"/>
      <c r="PZL23" s="79"/>
      <c r="PZM23" s="80"/>
      <c r="PZN23" s="79"/>
      <c r="PZO23" s="79"/>
      <c r="PZP23" s="79"/>
      <c r="PZQ23" s="79"/>
      <c r="PZR23" s="76"/>
      <c r="PZS23" s="76"/>
      <c r="PZT23" s="76"/>
      <c r="PZU23" s="77"/>
      <c r="PZV23" s="76"/>
      <c r="PZW23" s="79"/>
      <c r="PZX23" s="79"/>
      <c r="PZY23" s="79"/>
      <c r="PZZ23" s="80"/>
      <c r="QAA23" s="79"/>
      <c r="QAB23" s="79"/>
      <c r="QAC23" s="79"/>
      <c r="QAD23" s="79"/>
      <c r="QAE23" s="76"/>
      <c r="QAF23" s="76"/>
      <c r="QAG23" s="76"/>
      <c r="QAH23" s="77"/>
      <c r="QAI23" s="76"/>
      <c r="QAJ23" s="79"/>
      <c r="QAK23" s="79"/>
      <c r="QAL23" s="79"/>
      <c r="QAM23" s="80"/>
      <c r="QAN23" s="79"/>
      <c r="QAO23" s="79"/>
      <c r="QAP23" s="79"/>
      <c r="QAQ23" s="79"/>
      <c r="QAR23" s="76"/>
      <c r="QAS23" s="76"/>
      <c r="QAT23" s="76"/>
      <c r="QAU23" s="77"/>
      <c r="QAV23" s="76"/>
      <c r="QAW23" s="79"/>
      <c r="QAX23" s="79"/>
      <c r="QAY23" s="79"/>
      <c r="QAZ23" s="80"/>
      <c r="QBA23" s="79"/>
      <c r="QBB23" s="79"/>
      <c r="QBC23" s="79"/>
      <c r="QBD23" s="79"/>
      <c r="QBE23" s="76"/>
      <c r="QBF23" s="76"/>
      <c r="QBG23" s="76"/>
      <c r="QBH23" s="77"/>
      <c r="QBI23" s="76"/>
      <c r="QBJ23" s="79"/>
      <c r="QBK23" s="79"/>
      <c r="QBL23" s="79"/>
      <c r="QBM23" s="80"/>
      <c r="QBN23" s="79"/>
      <c r="QBO23" s="79"/>
      <c r="QBP23" s="79"/>
      <c r="QBQ23" s="79"/>
      <c r="QBR23" s="76"/>
      <c r="QBS23" s="76"/>
      <c r="QBT23" s="76"/>
      <c r="QBU23" s="77"/>
      <c r="QBV23" s="76"/>
      <c r="QBW23" s="79"/>
      <c r="QBX23" s="79"/>
      <c r="QBY23" s="79"/>
      <c r="QBZ23" s="80"/>
      <c r="QCA23" s="79"/>
      <c r="QCB23" s="79"/>
      <c r="QCC23" s="79"/>
      <c r="QCD23" s="79"/>
      <c r="QCE23" s="76"/>
      <c r="QCF23" s="76"/>
      <c r="QCG23" s="76"/>
      <c r="QCH23" s="77"/>
      <c r="QCI23" s="76"/>
      <c r="QCJ23" s="79"/>
      <c r="QCK23" s="79"/>
      <c r="QCL23" s="79"/>
      <c r="QCM23" s="80"/>
      <c r="QCN23" s="79"/>
      <c r="QCO23" s="79"/>
      <c r="QCP23" s="79"/>
      <c r="QCQ23" s="79"/>
      <c r="QCR23" s="76"/>
      <c r="QCS23" s="76"/>
      <c r="QCT23" s="76"/>
      <c r="QCU23" s="77"/>
      <c r="QCV23" s="76"/>
      <c r="QCW23" s="79"/>
      <c r="QCX23" s="79"/>
      <c r="QCY23" s="79"/>
      <c r="QCZ23" s="80"/>
      <c r="QDA23" s="79"/>
      <c r="QDB23" s="79"/>
      <c r="QDC23" s="79"/>
      <c r="QDD23" s="79"/>
      <c r="QDE23" s="76"/>
      <c r="QDF23" s="76"/>
      <c r="QDG23" s="76"/>
      <c r="QDH23" s="77"/>
      <c r="QDI23" s="76"/>
      <c r="QDJ23" s="79"/>
      <c r="QDK23" s="79"/>
      <c r="QDL23" s="79"/>
      <c r="QDM23" s="80"/>
      <c r="QDN23" s="79"/>
      <c r="QDO23" s="79"/>
      <c r="QDP23" s="79"/>
      <c r="QDQ23" s="79"/>
      <c r="QDR23" s="76"/>
      <c r="QDS23" s="76"/>
      <c r="QDT23" s="76"/>
      <c r="QDU23" s="77"/>
      <c r="QDV23" s="76"/>
      <c r="QDW23" s="79"/>
      <c r="QDX23" s="79"/>
      <c r="QDY23" s="79"/>
      <c r="QDZ23" s="80"/>
      <c r="QEA23" s="79"/>
      <c r="QEB23" s="79"/>
      <c r="QEC23" s="79"/>
      <c r="QED23" s="79"/>
      <c r="QEE23" s="76"/>
      <c r="QEF23" s="76"/>
      <c r="QEG23" s="76"/>
      <c r="QEH23" s="77"/>
      <c r="QEI23" s="76"/>
      <c r="QEJ23" s="79"/>
      <c r="QEK23" s="79"/>
      <c r="QEL23" s="79"/>
      <c r="QEM23" s="80"/>
      <c r="QEN23" s="79"/>
      <c r="QEO23" s="79"/>
      <c r="QEP23" s="79"/>
      <c r="QEQ23" s="79"/>
      <c r="QER23" s="76"/>
      <c r="QES23" s="76"/>
      <c r="QET23" s="76"/>
      <c r="QEU23" s="77"/>
      <c r="QEV23" s="76"/>
      <c r="QEW23" s="79"/>
      <c r="QEX23" s="79"/>
      <c r="QEY23" s="79"/>
      <c r="QEZ23" s="80"/>
      <c r="QFA23" s="79"/>
      <c r="QFB23" s="79"/>
      <c r="QFC23" s="79"/>
      <c r="QFD23" s="79"/>
      <c r="QFE23" s="76"/>
      <c r="QFF23" s="76"/>
      <c r="QFG23" s="76"/>
      <c r="QFH23" s="77"/>
      <c r="QFI23" s="76"/>
      <c r="QFJ23" s="79"/>
      <c r="QFK23" s="79"/>
      <c r="QFL23" s="79"/>
      <c r="QFM23" s="80"/>
      <c r="QFN23" s="79"/>
      <c r="QFO23" s="79"/>
      <c r="QFP23" s="79"/>
      <c r="QFQ23" s="79"/>
      <c r="QFR23" s="76"/>
      <c r="QFS23" s="76"/>
      <c r="QFT23" s="76"/>
      <c r="QFU23" s="77"/>
      <c r="QFV23" s="76"/>
      <c r="QFW23" s="79"/>
      <c r="QFX23" s="79"/>
      <c r="QFY23" s="79"/>
      <c r="QFZ23" s="80"/>
      <c r="QGA23" s="79"/>
      <c r="QGB23" s="79"/>
      <c r="QGC23" s="79"/>
      <c r="QGD23" s="79"/>
      <c r="QGE23" s="76"/>
      <c r="QGF23" s="76"/>
      <c r="QGG23" s="76"/>
      <c r="QGH23" s="77"/>
      <c r="QGI23" s="76"/>
      <c r="QGJ23" s="79"/>
      <c r="QGK23" s="79"/>
      <c r="QGL23" s="79"/>
      <c r="QGM23" s="80"/>
      <c r="QGN23" s="79"/>
      <c r="QGO23" s="79"/>
      <c r="QGP23" s="79"/>
      <c r="QGQ23" s="79"/>
      <c r="QGR23" s="76"/>
      <c r="QGS23" s="76"/>
      <c r="QGT23" s="76"/>
      <c r="QGU23" s="77"/>
      <c r="QGV23" s="76"/>
      <c r="QGW23" s="79"/>
      <c r="QGX23" s="79"/>
      <c r="QGY23" s="79"/>
      <c r="QGZ23" s="80"/>
      <c r="QHA23" s="79"/>
      <c r="QHB23" s="79"/>
      <c r="QHC23" s="79"/>
      <c r="QHD23" s="79"/>
      <c r="QHE23" s="76"/>
      <c r="QHF23" s="76"/>
      <c r="QHG23" s="76"/>
      <c r="QHH23" s="77"/>
      <c r="QHI23" s="76"/>
      <c r="QHJ23" s="79"/>
      <c r="QHK23" s="79"/>
      <c r="QHL23" s="79"/>
      <c r="QHM23" s="80"/>
      <c r="QHN23" s="79"/>
      <c r="QHO23" s="79"/>
      <c r="QHP23" s="79"/>
      <c r="QHQ23" s="79"/>
      <c r="QHR23" s="76"/>
      <c r="QHS23" s="76"/>
      <c r="QHT23" s="76"/>
      <c r="QHU23" s="77"/>
      <c r="QHV23" s="76"/>
      <c r="QHW23" s="79"/>
      <c r="QHX23" s="79"/>
      <c r="QHY23" s="79"/>
      <c r="QHZ23" s="80"/>
      <c r="QIA23" s="79"/>
      <c r="QIB23" s="79"/>
      <c r="QIC23" s="79"/>
      <c r="QID23" s="79"/>
      <c r="QIE23" s="76"/>
      <c r="QIF23" s="76"/>
      <c r="QIG23" s="76"/>
      <c r="QIH23" s="77"/>
      <c r="QII23" s="76"/>
      <c r="QIJ23" s="79"/>
      <c r="QIK23" s="79"/>
      <c r="QIL23" s="79"/>
      <c r="QIM23" s="80"/>
      <c r="QIN23" s="79"/>
      <c r="QIO23" s="79"/>
      <c r="QIP23" s="79"/>
      <c r="QIQ23" s="79"/>
      <c r="QIR23" s="76"/>
      <c r="QIS23" s="76"/>
      <c r="QIT23" s="76"/>
      <c r="QIU23" s="77"/>
      <c r="QIV23" s="76"/>
      <c r="QIW23" s="79"/>
      <c r="QIX23" s="79"/>
      <c r="QIY23" s="79"/>
      <c r="QIZ23" s="80"/>
      <c r="QJA23" s="79"/>
      <c r="QJB23" s="79"/>
      <c r="QJC23" s="79"/>
      <c r="QJD23" s="79"/>
      <c r="QJE23" s="76"/>
      <c r="QJF23" s="76"/>
      <c r="QJG23" s="76"/>
      <c r="QJH23" s="77"/>
      <c r="QJI23" s="76"/>
      <c r="QJJ23" s="79"/>
      <c r="QJK23" s="79"/>
      <c r="QJL23" s="79"/>
      <c r="QJM23" s="80"/>
      <c r="QJN23" s="79"/>
      <c r="QJO23" s="79"/>
      <c r="QJP23" s="79"/>
      <c r="QJQ23" s="79"/>
      <c r="QJR23" s="76"/>
      <c r="QJS23" s="76"/>
      <c r="QJT23" s="76"/>
      <c r="QJU23" s="77"/>
      <c r="QJV23" s="76"/>
      <c r="QJW23" s="79"/>
      <c r="QJX23" s="79"/>
      <c r="QJY23" s="79"/>
      <c r="QJZ23" s="80"/>
      <c r="QKA23" s="79"/>
      <c r="QKB23" s="79"/>
      <c r="QKC23" s="79"/>
      <c r="QKD23" s="79"/>
      <c r="QKE23" s="76"/>
      <c r="QKF23" s="76"/>
      <c r="QKG23" s="76"/>
      <c r="QKH23" s="77"/>
      <c r="QKI23" s="76"/>
      <c r="QKJ23" s="79"/>
      <c r="QKK23" s="79"/>
      <c r="QKL23" s="79"/>
      <c r="QKM23" s="80"/>
      <c r="QKN23" s="79"/>
      <c r="QKO23" s="79"/>
      <c r="QKP23" s="79"/>
      <c r="QKQ23" s="79"/>
      <c r="QKR23" s="76"/>
      <c r="QKS23" s="76"/>
      <c r="QKT23" s="76"/>
      <c r="QKU23" s="77"/>
      <c r="QKV23" s="76"/>
      <c r="QKW23" s="79"/>
      <c r="QKX23" s="79"/>
      <c r="QKY23" s="79"/>
      <c r="QKZ23" s="80"/>
      <c r="QLA23" s="79"/>
      <c r="QLB23" s="79"/>
      <c r="QLC23" s="79"/>
      <c r="QLD23" s="79"/>
      <c r="QLE23" s="76"/>
      <c r="QLF23" s="76"/>
      <c r="QLG23" s="76"/>
      <c r="QLH23" s="77"/>
      <c r="QLI23" s="76"/>
      <c r="QLJ23" s="79"/>
      <c r="QLK23" s="79"/>
      <c r="QLL23" s="79"/>
      <c r="QLM23" s="80"/>
      <c r="QLN23" s="79"/>
      <c r="QLO23" s="79"/>
      <c r="QLP23" s="79"/>
      <c r="QLQ23" s="79"/>
      <c r="QLR23" s="76"/>
      <c r="QLS23" s="76"/>
      <c r="QLT23" s="76"/>
      <c r="QLU23" s="77"/>
      <c r="QLV23" s="76"/>
      <c r="QLW23" s="79"/>
      <c r="QLX23" s="79"/>
      <c r="QLY23" s="79"/>
      <c r="QLZ23" s="80"/>
      <c r="QMA23" s="79"/>
      <c r="QMB23" s="79"/>
      <c r="QMC23" s="79"/>
      <c r="QMD23" s="79"/>
      <c r="QME23" s="76"/>
      <c r="QMF23" s="76"/>
      <c r="QMG23" s="76"/>
      <c r="QMH23" s="77"/>
      <c r="QMI23" s="76"/>
      <c r="QMJ23" s="79"/>
      <c r="QMK23" s="79"/>
      <c r="QML23" s="79"/>
      <c r="QMM23" s="80"/>
      <c r="QMN23" s="79"/>
      <c r="QMO23" s="79"/>
      <c r="QMP23" s="79"/>
      <c r="QMQ23" s="79"/>
      <c r="QMR23" s="76"/>
      <c r="QMS23" s="76"/>
      <c r="QMT23" s="76"/>
      <c r="QMU23" s="77"/>
      <c r="QMV23" s="76"/>
      <c r="QMW23" s="79"/>
      <c r="QMX23" s="79"/>
      <c r="QMY23" s="79"/>
      <c r="QMZ23" s="80"/>
      <c r="QNA23" s="79"/>
      <c r="QNB23" s="79"/>
      <c r="QNC23" s="79"/>
      <c r="QND23" s="79"/>
      <c r="QNE23" s="76"/>
      <c r="QNF23" s="76"/>
      <c r="QNG23" s="76"/>
      <c r="QNH23" s="77"/>
      <c r="QNI23" s="76"/>
      <c r="QNJ23" s="79"/>
      <c r="QNK23" s="79"/>
      <c r="QNL23" s="79"/>
      <c r="QNM23" s="80"/>
      <c r="QNN23" s="79"/>
      <c r="QNO23" s="79"/>
      <c r="QNP23" s="79"/>
      <c r="QNQ23" s="79"/>
      <c r="QNR23" s="76"/>
      <c r="QNS23" s="76"/>
      <c r="QNT23" s="76"/>
      <c r="QNU23" s="77"/>
      <c r="QNV23" s="76"/>
      <c r="QNW23" s="79"/>
      <c r="QNX23" s="79"/>
      <c r="QNY23" s="79"/>
      <c r="QNZ23" s="80"/>
      <c r="QOA23" s="79"/>
      <c r="QOB23" s="79"/>
      <c r="QOC23" s="79"/>
      <c r="QOD23" s="79"/>
      <c r="QOE23" s="76"/>
      <c r="QOF23" s="76"/>
      <c r="QOG23" s="76"/>
      <c r="QOH23" s="77"/>
      <c r="QOI23" s="76"/>
      <c r="QOJ23" s="79"/>
      <c r="QOK23" s="79"/>
      <c r="QOL23" s="79"/>
      <c r="QOM23" s="80"/>
      <c r="QON23" s="79"/>
      <c r="QOO23" s="79"/>
      <c r="QOP23" s="79"/>
      <c r="QOQ23" s="79"/>
      <c r="QOR23" s="76"/>
      <c r="QOS23" s="76"/>
      <c r="QOT23" s="76"/>
      <c r="QOU23" s="77"/>
      <c r="QOV23" s="76"/>
      <c r="QOW23" s="79"/>
      <c r="QOX23" s="79"/>
      <c r="QOY23" s="79"/>
      <c r="QOZ23" s="80"/>
      <c r="QPA23" s="79"/>
      <c r="QPB23" s="79"/>
      <c r="QPC23" s="79"/>
      <c r="QPD23" s="79"/>
      <c r="QPE23" s="76"/>
      <c r="QPF23" s="76"/>
      <c r="QPG23" s="76"/>
      <c r="QPH23" s="77"/>
      <c r="QPI23" s="76"/>
      <c r="QPJ23" s="79"/>
      <c r="QPK23" s="79"/>
      <c r="QPL23" s="79"/>
      <c r="QPM23" s="80"/>
      <c r="QPN23" s="79"/>
      <c r="QPO23" s="79"/>
      <c r="QPP23" s="79"/>
      <c r="QPQ23" s="79"/>
      <c r="QPR23" s="76"/>
      <c r="QPS23" s="76"/>
      <c r="QPT23" s="76"/>
      <c r="QPU23" s="77"/>
      <c r="QPV23" s="76"/>
      <c r="QPW23" s="79"/>
      <c r="QPX23" s="79"/>
      <c r="QPY23" s="79"/>
      <c r="QPZ23" s="80"/>
      <c r="QQA23" s="79"/>
      <c r="QQB23" s="79"/>
      <c r="QQC23" s="79"/>
      <c r="QQD23" s="79"/>
      <c r="QQE23" s="76"/>
      <c r="QQF23" s="76"/>
      <c r="QQG23" s="76"/>
      <c r="QQH23" s="77"/>
      <c r="QQI23" s="76"/>
      <c r="QQJ23" s="79"/>
      <c r="QQK23" s="79"/>
      <c r="QQL23" s="79"/>
      <c r="QQM23" s="80"/>
      <c r="QQN23" s="79"/>
      <c r="QQO23" s="79"/>
      <c r="QQP23" s="79"/>
      <c r="QQQ23" s="79"/>
      <c r="QQR23" s="76"/>
      <c r="QQS23" s="76"/>
      <c r="QQT23" s="76"/>
      <c r="QQU23" s="77"/>
      <c r="QQV23" s="76"/>
      <c r="QQW23" s="79"/>
      <c r="QQX23" s="79"/>
      <c r="QQY23" s="79"/>
      <c r="QQZ23" s="80"/>
      <c r="QRA23" s="79"/>
      <c r="QRB23" s="79"/>
      <c r="QRC23" s="79"/>
      <c r="QRD23" s="79"/>
      <c r="QRE23" s="76"/>
      <c r="QRF23" s="76"/>
      <c r="QRG23" s="76"/>
      <c r="QRH23" s="77"/>
      <c r="QRI23" s="76"/>
      <c r="QRJ23" s="79"/>
      <c r="QRK23" s="79"/>
      <c r="QRL23" s="79"/>
      <c r="QRM23" s="80"/>
      <c r="QRN23" s="79"/>
      <c r="QRO23" s="79"/>
      <c r="QRP23" s="79"/>
      <c r="QRQ23" s="79"/>
      <c r="QRR23" s="76"/>
      <c r="QRS23" s="76"/>
      <c r="QRT23" s="76"/>
      <c r="QRU23" s="77"/>
      <c r="QRV23" s="76"/>
      <c r="QRW23" s="79"/>
      <c r="QRX23" s="79"/>
      <c r="QRY23" s="79"/>
      <c r="QRZ23" s="80"/>
      <c r="QSA23" s="79"/>
      <c r="QSB23" s="79"/>
      <c r="QSC23" s="79"/>
      <c r="QSD23" s="79"/>
      <c r="QSE23" s="76"/>
      <c r="QSF23" s="76"/>
      <c r="QSG23" s="76"/>
      <c r="QSH23" s="77"/>
      <c r="QSI23" s="76"/>
      <c r="QSJ23" s="79"/>
      <c r="QSK23" s="79"/>
      <c r="QSL23" s="79"/>
      <c r="QSM23" s="80"/>
      <c r="QSN23" s="79"/>
      <c r="QSO23" s="79"/>
      <c r="QSP23" s="79"/>
      <c r="QSQ23" s="79"/>
      <c r="QSR23" s="76"/>
      <c r="QSS23" s="76"/>
      <c r="QST23" s="76"/>
      <c r="QSU23" s="77"/>
      <c r="QSV23" s="76"/>
      <c r="QSW23" s="79"/>
      <c r="QSX23" s="79"/>
      <c r="QSY23" s="79"/>
      <c r="QSZ23" s="80"/>
      <c r="QTA23" s="79"/>
      <c r="QTB23" s="79"/>
      <c r="QTC23" s="79"/>
      <c r="QTD23" s="79"/>
      <c r="QTE23" s="76"/>
      <c r="QTF23" s="76"/>
      <c r="QTG23" s="76"/>
      <c r="QTH23" s="77"/>
      <c r="QTI23" s="76"/>
      <c r="QTJ23" s="79"/>
      <c r="QTK23" s="79"/>
      <c r="QTL23" s="79"/>
      <c r="QTM23" s="80"/>
      <c r="QTN23" s="79"/>
      <c r="QTO23" s="79"/>
      <c r="QTP23" s="79"/>
      <c r="QTQ23" s="79"/>
      <c r="QTR23" s="76"/>
      <c r="QTS23" s="76"/>
      <c r="QTT23" s="76"/>
      <c r="QTU23" s="77"/>
      <c r="QTV23" s="76"/>
      <c r="QTW23" s="79"/>
      <c r="QTX23" s="79"/>
      <c r="QTY23" s="79"/>
      <c r="QTZ23" s="80"/>
      <c r="QUA23" s="79"/>
      <c r="QUB23" s="79"/>
      <c r="QUC23" s="79"/>
      <c r="QUD23" s="79"/>
      <c r="QUE23" s="76"/>
      <c r="QUF23" s="76"/>
      <c r="QUG23" s="76"/>
      <c r="QUH23" s="77"/>
      <c r="QUI23" s="76"/>
      <c r="QUJ23" s="79"/>
      <c r="QUK23" s="79"/>
      <c r="QUL23" s="79"/>
      <c r="QUM23" s="80"/>
      <c r="QUN23" s="79"/>
      <c r="QUO23" s="79"/>
      <c r="QUP23" s="79"/>
      <c r="QUQ23" s="79"/>
      <c r="QUR23" s="76"/>
      <c r="QUS23" s="76"/>
      <c r="QUT23" s="76"/>
      <c r="QUU23" s="77"/>
      <c r="QUV23" s="76"/>
      <c r="QUW23" s="79"/>
      <c r="QUX23" s="79"/>
      <c r="QUY23" s="79"/>
      <c r="QUZ23" s="80"/>
      <c r="QVA23" s="79"/>
      <c r="QVB23" s="79"/>
      <c r="QVC23" s="79"/>
      <c r="QVD23" s="79"/>
      <c r="QVE23" s="76"/>
      <c r="QVF23" s="76"/>
      <c r="QVG23" s="76"/>
      <c r="QVH23" s="77"/>
      <c r="QVI23" s="76"/>
      <c r="QVJ23" s="79"/>
      <c r="QVK23" s="79"/>
      <c r="QVL23" s="79"/>
      <c r="QVM23" s="80"/>
      <c r="QVN23" s="79"/>
      <c r="QVO23" s="79"/>
      <c r="QVP23" s="79"/>
      <c r="QVQ23" s="79"/>
      <c r="QVR23" s="76"/>
      <c r="QVS23" s="76"/>
      <c r="QVT23" s="76"/>
      <c r="QVU23" s="77"/>
      <c r="QVV23" s="76"/>
      <c r="QVW23" s="79"/>
      <c r="QVX23" s="79"/>
      <c r="QVY23" s="79"/>
      <c r="QVZ23" s="80"/>
      <c r="QWA23" s="79"/>
      <c r="QWB23" s="79"/>
      <c r="QWC23" s="79"/>
      <c r="QWD23" s="79"/>
      <c r="QWE23" s="76"/>
      <c r="QWF23" s="76"/>
      <c r="QWG23" s="76"/>
      <c r="QWH23" s="77"/>
      <c r="QWI23" s="76"/>
      <c r="QWJ23" s="79"/>
      <c r="QWK23" s="79"/>
      <c r="QWL23" s="79"/>
      <c r="QWM23" s="80"/>
      <c r="QWN23" s="79"/>
      <c r="QWO23" s="79"/>
      <c r="QWP23" s="79"/>
      <c r="QWQ23" s="79"/>
      <c r="QWR23" s="76"/>
      <c r="QWS23" s="76"/>
      <c r="QWT23" s="76"/>
      <c r="QWU23" s="77"/>
      <c r="QWV23" s="76"/>
      <c r="QWW23" s="79"/>
      <c r="QWX23" s="79"/>
      <c r="QWY23" s="79"/>
      <c r="QWZ23" s="80"/>
      <c r="QXA23" s="79"/>
      <c r="QXB23" s="79"/>
      <c r="QXC23" s="79"/>
      <c r="QXD23" s="79"/>
      <c r="QXE23" s="76"/>
      <c r="QXF23" s="76"/>
      <c r="QXG23" s="76"/>
      <c r="QXH23" s="77"/>
      <c r="QXI23" s="76"/>
      <c r="QXJ23" s="79"/>
      <c r="QXK23" s="79"/>
      <c r="QXL23" s="79"/>
      <c r="QXM23" s="80"/>
      <c r="QXN23" s="79"/>
      <c r="QXO23" s="79"/>
      <c r="QXP23" s="79"/>
      <c r="QXQ23" s="79"/>
      <c r="QXR23" s="76"/>
      <c r="QXS23" s="76"/>
      <c r="QXT23" s="76"/>
      <c r="QXU23" s="77"/>
      <c r="QXV23" s="76"/>
      <c r="QXW23" s="79"/>
      <c r="QXX23" s="79"/>
      <c r="QXY23" s="79"/>
      <c r="QXZ23" s="80"/>
      <c r="QYA23" s="79"/>
      <c r="QYB23" s="79"/>
      <c r="QYC23" s="79"/>
      <c r="QYD23" s="79"/>
      <c r="QYE23" s="76"/>
      <c r="QYF23" s="76"/>
      <c r="QYG23" s="76"/>
      <c r="QYH23" s="77"/>
      <c r="QYI23" s="76"/>
      <c r="QYJ23" s="79"/>
      <c r="QYK23" s="79"/>
      <c r="QYL23" s="79"/>
      <c r="QYM23" s="80"/>
      <c r="QYN23" s="79"/>
      <c r="QYO23" s="79"/>
      <c r="QYP23" s="79"/>
      <c r="QYQ23" s="79"/>
      <c r="QYR23" s="76"/>
      <c r="QYS23" s="76"/>
      <c r="QYT23" s="76"/>
      <c r="QYU23" s="77"/>
      <c r="QYV23" s="76"/>
      <c r="QYW23" s="79"/>
      <c r="QYX23" s="79"/>
      <c r="QYY23" s="79"/>
      <c r="QYZ23" s="80"/>
      <c r="QZA23" s="79"/>
      <c r="QZB23" s="79"/>
      <c r="QZC23" s="79"/>
      <c r="QZD23" s="79"/>
      <c r="QZE23" s="76"/>
      <c r="QZF23" s="76"/>
      <c r="QZG23" s="76"/>
      <c r="QZH23" s="77"/>
      <c r="QZI23" s="76"/>
      <c r="QZJ23" s="79"/>
      <c r="QZK23" s="79"/>
      <c r="QZL23" s="79"/>
      <c r="QZM23" s="80"/>
      <c r="QZN23" s="79"/>
      <c r="QZO23" s="79"/>
      <c r="QZP23" s="79"/>
      <c r="QZQ23" s="79"/>
      <c r="QZR23" s="76"/>
      <c r="QZS23" s="76"/>
      <c r="QZT23" s="76"/>
      <c r="QZU23" s="77"/>
      <c r="QZV23" s="76"/>
      <c r="QZW23" s="79"/>
      <c r="QZX23" s="79"/>
      <c r="QZY23" s="79"/>
      <c r="QZZ23" s="80"/>
      <c r="RAA23" s="79"/>
      <c r="RAB23" s="79"/>
      <c r="RAC23" s="79"/>
      <c r="RAD23" s="79"/>
      <c r="RAE23" s="76"/>
      <c r="RAF23" s="76"/>
      <c r="RAG23" s="76"/>
      <c r="RAH23" s="77"/>
      <c r="RAI23" s="76"/>
      <c r="RAJ23" s="79"/>
      <c r="RAK23" s="79"/>
      <c r="RAL23" s="79"/>
      <c r="RAM23" s="80"/>
      <c r="RAN23" s="79"/>
      <c r="RAO23" s="79"/>
      <c r="RAP23" s="79"/>
      <c r="RAQ23" s="79"/>
      <c r="RAR23" s="76"/>
      <c r="RAS23" s="76"/>
      <c r="RAT23" s="76"/>
      <c r="RAU23" s="77"/>
      <c r="RAV23" s="76"/>
      <c r="RAW23" s="79"/>
      <c r="RAX23" s="79"/>
      <c r="RAY23" s="79"/>
      <c r="RAZ23" s="80"/>
      <c r="RBA23" s="79"/>
      <c r="RBB23" s="79"/>
      <c r="RBC23" s="79"/>
      <c r="RBD23" s="79"/>
      <c r="RBE23" s="76"/>
      <c r="RBF23" s="76"/>
      <c r="RBG23" s="76"/>
      <c r="RBH23" s="77"/>
      <c r="RBI23" s="76"/>
      <c r="RBJ23" s="79"/>
      <c r="RBK23" s="79"/>
      <c r="RBL23" s="79"/>
      <c r="RBM23" s="80"/>
      <c r="RBN23" s="79"/>
      <c r="RBO23" s="79"/>
      <c r="RBP23" s="79"/>
      <c r="RBQ23" s="79"/>
      <c r="RBR23" s="76"/>
      <c r="RBS23" s="76"/>
      <c r="RBT23" s="76"/>
      <c r="RBU23" s="77"/>
      <c r="RBV23" s="76"/>
      <c r="RBW23" s="79"/>
      <c r="RBX23" s="79"/>
      <c r="RBY23" s="79"/>
      <c r="RBZ23" s="80"/>
      <c r="RCA23" s="79"/>
      <c r="RCB23" s="79"/>
      <c r="RCC23" s="79"/>
      <c r="RCD23" s="79"/>
      <c r="RCE23" s="76"/>
      <c r="RCF23" s="76"/>
      <c r="RCG23" s="76"/>
      <c r="RCH23" s="77"/>
      <c r="RCI23" s="76"/>
      <c r="RCJ23" s="79"/>
      <c r="RCK23" s="79"/>
      <c r="RCL23" s="79"/>
      <c r="RCM23" s="80"/>
      <c r="RCN23" s="79"/>
      <c r="RCO23" s="79"/>
      <c r="RCP23" s="79"/>
      <c r="RCQ23" s="79"/>
      <c r="RCR23" s="76"/>
      <c r="RCS23" s="76"/>
      <c r="RCT23" s="76"/>
      <c r="RCU23" s="77"/>
      <c r="RCV23" s="76"/>
      <c r="RCW23" s="79"/>
      <c r="RCX23" s="79"/>
      <c r="RCY23" s="79"/>
      <c r="RCZ23" s="80"/>
      <c r="RDA23" s="79"/>
      <c r="RDB23" s="79"/>
      <c r="RDC23" s="79"/>
      <c r="RDD23" s="79"/>
      <c r="RDE23" s="76"/>
      <c r="RDF23" s="76"/>
      <c r="RDG23" s="76"/>
      <c r="RDH23" s="77"/>
      <c r="RDI23" s="76"/>
      <c r="RDJ23" s="79"/>
      <c r="RDK23" s="79"/>
      <c r="RDL23" s="79"/>
      <c r="RDM23" s="80"/>
      <c r="RDN23" s="79"/>
      <c r="RDO23" s="79"/>
      <c r="RDP23" s="79"/>
      <c r="RDQ23" s="79"/>
      <c r="RDR23" s="76"/>
      <c r="RDS23" s="76"/>
      <c r="RDT23" s="76"/>
      <c r="RDU23" s="77"/>
      <c r="RDV23" s="76"/>
      <c r="RDW23" s="79"/>
      <c r="RDX23" s="79"/>
      <c r="RDY23" s="79"/>
      <c r="RDZ23" s="80"/>
      <c r="REA23" s="79"/>
      <c r="REB23" s="79"/>
      <c r="REC23" s="79"/>
      <c r="RED23" s="79"/>
      <c r="REE23" s="76"/>
      <c r="REF23" s="76"/>
      <c r="REG23" s="76"/>
      <c r="REH23" s="77"/>
      <c r="REI23" s="76"/>
      <c r="REJ23" s="79"/>
      <c r="REK23" s="79"/>
      <c r="REL23" s="79"/>
      <c r="REM23" s="80"/>
      <c r="REN23" s="79"/>
      <c r="REO23" s="79"/>
      <c r="REP23" s="79"/>
      <c r="REQ23" s="79"/>
      <c r="RER23" s="76"/>
      <c r="RES23" s="76"/>
      <c r="RET23" s="76"/>
      <c r="REU23" s="77"/>
      <c r="REV23" s="76"/>
      <c r="REW23" s="79"/>
      <c r="REX23" s="79"/>
      <c r="REY23" s="79"/>
      <c r="REZ23" s="80"/>
      <c r="RFA23" s="79"/>
      <c r="RFB23" s="79"/>
      <c r="RFC23" s="79"/>
      <c r="RFD23" s="79"/>
      <c r="RFE23" s="76"/>
      <c r="RFF23" s="76"/>
      <c r="RFG23" s="76"/>
      <c r="RFH23" s="77"/>
      <c r="RFI23" s="76"/>
      <c r="RFJ23" s="79"/>
      <c r="RFK23" s="79"/>
      <c r="RFL23" s="79"/>
      <c r="RFM23" s="80"/>
      <c r="RFN23" s="79"/>
      <c r="RFO23" s="79"/>
      <c r="RFP23" s="79"/>
      <c r="RFQ23" s="79"/>
      <c r="RFR23" s="76"/>
      <c r="RFS23" s="76"/>
      <c r="RFT23" s="76"/>
      <c r="RFU23" s="77"/>
      <c r="RFV23" s="76"/>
      <c r="RFW23" s="79"/>
      <c r="RFX23" s="79"/>
      <c r="RFY23" s="79"/>
      <c r="RFZ23" s="80"/>
      <c r="RGA23" s="79"/>
      <c r="RGB23" s="79"/>
      <c r="RGC23" s="79"/>
      <c r="RGD23" s="79"/>
      <c r="RGE23" s="76"/>
      <c r="RGF23" s="76"/>
      <c r="RGG23" s="76"/>
      <c r="RGH23" s="77"/>
      <c r="RGI23" s="76"/>
      <c r="RGJ23" s="79"/>
      <c r="RGK23" s="79"/>
      <c r="RGL23" s="79"/>
      <c r="RGM23" s="80"/>
      <c r="RGN23" s="79"/>
      <c r="RGO23" s="79"/>
      <c r="RGP23" s="79"/>
      <c r="RGQ23" s="79"/>
      <c r="RGR23" s="76"/>
      <c r="RGS23" s="76"/>
      <c r="RGT23" s="76"/>
      <c r="RGU23" s="77"/>
      <c r="RGV23" s="76"/>
      <c r="RGW23" s="79"/>
      <c r="RGX23" s="79"/>
      <c r="RGY23" s="79"/>
      <c r="RGZ23" s="80"/>
      <c r="RHA23" s="79"/>
      <c r="RHB23" s="79"/>
      <c r="RHC23" s="79"/>
      <c r="RHD23" s="79"/>
      <c r="RHE23" s="76"/>
      <c r="RHF23" s="76"/>
      <c r="RHG23" s="76"/>
      <c r="RHH23" s="77"/>
      <c r="RHI23" s="76"/>
      <c r="RHJ23" s="79"/>
      <c r="RHK23" s="79"/>
      <c r="RHL23" s="79"/>
      <c r="RHM23" s="80"/>
      <c r="RHN23" s="79"/>
      <c r="RHO23" s="79"/>
      <c r="RHP23" s="79"/>
      <c r="RHQ23" s="79"/>
      <c r="RHR23" s="76"/>
      <c r="RHS23" s="76"/>
      <c r="RHT23" s="76"/>
      <c r="RHU23" s="77"/>
      <c r="RHV23" s="76"/>
      <c r="RHW23" s="79"/>
      <c r="RHX23" s="79"/>
      <c r="RHY23" s="79"/>
      <c r="RHZ23" s="80"/>
      <c r="RIA23" s="79"/>
      <c r="RIB23" s="79"/>
      <c r="RIC23" s="79"/>
      <c r="RID23" s="79"/>
      <c r="RIE23" s="76"/>
      <c r="RIF23" s="76"/>
      <c r="RIG23" s="76"/>
      <c r="RIH23" s="77"/>
      <c r="RII23" s="76"/>
      <c r="RIJ23" s="79"/>
      <c r="RIK23" s="79"/>
      <c r="RIL23" s="79"/>
      <c r="RIM23" s="80"/>
      <c r="RIN23" s="79"/>
      <c r="RIO23" s="79"/>
      <c r="RIP23" s="79"/>
      <c r="RIQ23" s="79"/>
      <c r="RIR23" s="76"/>
      <c r="RIS23" s="76"/>
      <c r="RIT23" s="76"/>
      <c r="RIU23" s="77"/>
      <c r="RIV23" s="76"/>
      <c r="RIW23" s="79"/>
      <c r="RIX23" s="79"/>
      <c r="RIY23" s="79"/>
      <c r="RIZ23" s="80"/>
      <c r="RJA23" s="79"/>
      <c r="RJB23" s="79"/>
      <c r="RJC23" s="79"/>
      <c r="RJD23" s="79"/>
      <c r="RJE23" s="76"/>
      <c r="RJF23" s="76"/>
      <c r="RJG23" s="76"/>
      <c r="RJH23" s="77"/>
      <c r="RJI23" s="76"/>
      <c r="RJJ23" s="79"/>
      <c r="RJK23" s="79"/>
      <c r="RJL23" s="79"/>
      <c r="RJM23" s="80"/>
      <c r="RJN23" s="79"/>
      <c r="RJO23" s="79"/>
      <c r="RJP23" s="79"/>
      <c r="RJQ23" s="79"/>
      <c r="RJR23" s="76"/>
      <c r="RJS23" s="76"/>
      <c r="RJT23" s="76"/>
      <c r="RJU23" s="77"/>
      <c r="RJV23" s="76"/>
      <c r="RJW23" s="79"/>
      <c r="RJX23" s="79"/>
      <c r="RJY23" s="79"/>
      <c r="RJZ23" s="80"/>
      <c r="RKA23" s="79"/>
      <c r="RKB23" s="79"/>
      <c r="RKC23" s="79"/>
      <c r="RKD23" s="79"/>
      <c r="RKE23" s="76"/>
      <c r="RKF23" s="76"/>
      <c r="RKG23" s="76"/>
      <c r="RKH23" s="77"/>
      <c r="RKI23" s="76"/>
      <c r="RKJ23" s="79"/>
      <c r="RKK23" s="79"/>
      <c r="RKL23" s="79"/>
      <c r="RKM23" s="80"/>
      <c r="RKN23" s="79"/>
      <c r="RKO23" s="79"/>
      <c r="RKP23" s="79"/>
      <c r="RKQ23" s="79"/>
      <c r="RKR23" s="76"/>
      <c r="RKS23" s="76"/>
      <c r="RKT23" s="76"/>
      <c r="RKU23" s="77"/>
      <c r="RKV23" s="76"/>
      <c r="RKW23" s="79"/>
      <c r="RKX23" s="79"/>
      <c r="RKY23" s="79"/>
      <c r="RKZ23" s="80"/>
      <c r="RLA23" s="79"/>
      <c r="RLB23" s="79"/>
      <c r="RLC23" s="79"/>
      <c r="RLD23" s="79"/>
      <c r="RLE23" s="76"/>
      <c r="RLF23" s="76"/>
      <c r="RLG23" s="76"/>
      <c r="RLH23" s="77"/>
      <c r="RLI23" s="76"/>
      <c r="RLJ23" s="79"/>
      <c r="RLK23" s="79"/>
      <c r="RLL23" s="79"/>
      <c r="RLM23" s="80"/>
      <c r="RLN23" s="79"/>
      <c r="RLO23" s="79"/>
      <c r="RLP23" s="79"/>
      <c r="RLQ23" s="79"/>
      <c r="RLR23" s="76"/>
      <c r="RLS23" s="76"/>
      <c r="RLT23" s="76"/>
      <c r="RLU23" s="77"/>
      <c r="RLV23" s="76"/>
      <c r="RLW23" s="79"/>
      <c r="RLX23" s="79"/>
      <c r="RLY23" s="79"/>
      <c r="RLZ23" s="80"/>
      <c r="RMA23" s="79"/>
      <c r="RMB23" s="79"/>
      <c r="RMC23" s="79"/>
      <c r="RMD23" s="79"/>
      <c r="RME23" s="76"/>
      <c r="RMF23" s="76"/>
      <c r="RMG23" s="76"/>
      <c r="RMH23" s="77"/>
      <c r="RMI23" s="76"/>
      <c r="RMJ23" s="79"/>
      <c r="RMK23" s="79"/>
      <c r="RML23" s="79"/>
      <c r="RMM23" s="80"/>
      <c r="RMN23" s="79"/>
      <c r="RMO23" s="79"/>
      <c r="RMP23" s="79"/>
      <c r="RMQ23" s="79"/>
      <c r="RMR23" s="76"/>
      <c r="RMS23" s="76"/>
      <c r="RMT23" s="76"/>
      <c r="RMU23" s="77"/>
      <c r="RMV23" s="76"/>
      <c r="RMW23" s="79"/>
      <c r="RMX23" s="79"/>
      <c r="RMY23" s="79"/>
      <c r="RMZ23" s="80"/>
      <c r="RNA23" s="79"/>
      <c r="RNB23" s="79"/>
      <c r="RNC23" s="79"/>
      <c r="RND23" s="79"/>
      <c r="RNE23" s="76"/>
      <c r="RNF23" s="76"/>
      <c r="RNG23" s="76"/>
      <c r="RNH23" s="77"/>
      <c r="RNI23" s="76"/>
      <c r="RNJ23" s="79"/>
      <c r="RNK23" s="79"/>
      <c r="RNL23" s="79"/>
      <c r="RNM23" s="80"/>
      <c r="RNN23" s="79"/>
      <c r="RNO23" s="79"/>
      <c r="RNP23" s="79"/>
      <c r="RNQ23" s="79"/>
      <c r="RNR23" s="76"/>
      <c r="RNS23" s="76"/>
      <c r="RNT23" s="76"/>
      <c r="RNU23" s="77"/>
      <c r="RNV23" s="76"/>
      <c r="RNW23" s="79"/>
      <c r="RNX23" s="79"/>
      <c r="RNY23" s="79"/>
      <c r="RNZ23" s="80"/>
      <c r="ROA23" s="79"/>
      <c r="ROB23" s="79"/>
      <c r="ROC23" s="79"/>
      <c r="ROD23" s="79"/>
      <c r="ROE23" s="76"/>
      <c r="ROF23" s="76"/>
      <c r="ROG23" s="76"/>
      <c r="ROH23" s="77"/>
      <c r="ROI23" s="76"/>
      <c r="ROJ23" s="79"/>
      <c r="ROK23" s="79"/>
      <c r="ROL23" s="79"/>
      <c r="ROM23" s="80"/>
      <c r="RON23" s="79"/>
      <c r="ROO23" s="79"/>
      <c r="ROP23" s="79"/>
      <c r="ROQ23" s="79"/>
      <c r="ROR23" s="76"/>
      <c r="ROS23" s="76"/>
      <c r="ROT23" s="76"/>
      <c r="ROU23" s="77"/>
      <c r="ROV23" s="76"/>
      <c r="ROW23" s="79"/>
      <c r="ROX23" s="79"/>
      <c r="ROY23" s="79"/>
      <c r="ROZ23" s="80"/>
      <c r="RPA23" s="79"/>
      <c r="RPB23" s="79"/>
      <c r="RPC23" s="79"/>
      <c r="RPD23" s="79"/>
      <c r="RPE23" s="76"/>
      <c r="RPF23" s="76"/>
      <c r="RPG23" s="76"/>
      <c r="RPH23" s="77"/>
      <c r="RPI23" s="76"/>
      <c r="RPJ23" s="79"/>
      <c r="RPK23" s="79"/>
      <c r="RPL23" s="79"/>
      <c r="RPM23" s="80"/>
      <c r="RPN23" s="79"/>
      <c r="RPO23" s="79"/>
      <c r="RPP23" s="79"/>
      <c r="RPQ23" s="79"/>
      <c r="RPR23" s="76"/>
      <c r="RPS23" s="76"/>
      <c r="RPT23" s="76"/>
      <c r="RPU23" s="77"/>
      <c r="RPV23" s="76"/>
      <c r="RPW23" s="79"/>
      <c r="RPX23" s="79"/>
      <c r="RPY23" s="79"/>
      <c r="RPZ23" s="80"/>
      <c r="RQA23" s="79"/>
      <c r="RQB23" s="79"/>
      <c r="RQC23" s="79"/>
      <c r="RQD23" s="79"/>
      <c r="RQE23" s="76"/>
      <c r="RQF23" s="76"/>
      <c r="RQG23" s="76"/>
      <c r="RQH23" s="77"/>
      <c r="RQI23" s="76"/>
      <c r="RQJ23" s="79"/>
      <c r="RQK23" s="79"/>
      <c r="RQL23" s="79"/>
      <c r="RQM23" s="80"/>
      <c r="RQN23" s="79"/>
      <c r="RQO23" s="79"/>
      <c r="RQP23" s="79"/>
      <c r="RQQ23" s="79"/>
      <c r="RQR23" s="76"/>
      <c r="RQS23" s="76"/>
      <c r="RQT23" s="76"/>
      <c r="RQU23" s="77"/>
      <c r="RQV23" s="76"/>
      <c r="RQW23" s="79"/>
      <c r="RQX23" s="79"/>
      <c r="RQY23" s="79"/>
      <c r="RQZ23" s="80"/>
      <c r="RRA23" s="79"/>
      <c r="RRB23" s="79"/>
      <c r="RRC23" s="79"/>
      <c r="RRD23" s="79"/>
      <c r="RRE23" s="76"/>
      <c r="RRF23" s="76"/>
      <c r="RRG23" s="76"/>
      <c r="RRH23" s="77"/>
      <c r="RRI23" s="76"/>
      <c r="RRJ23" s="79"/>
      <c r="RRK23" s="79"/>
      <c r="RRL23" s="79"/>
      <c r="RRM23" s="80"/>
      <c r="RRN23" s="79"/>
      <c r="RRO23" s="79"/>
      <c r="RRP23" s="79"/>
      <c r="RRQ23" s="79"/>
      <c r="RRR23" s="76"/>
      <c r="RRS23" s="76"/>
      <c r="RRT23" s="76"/>
      <c r="RRU23" s="77"/>
      <c r="RRV23" s="76"/>
      <c r="RRW23" s="79"/>
      <c r="RRX23" s="79"/>
      <c r="RRY23" s="79"/>
      <c r="RRZ23" s="80"/>
      <c r="RSA23" s="79"/>
      <c r="RSB23" s="79"/>
      <c r="RSC23" s="79"/>
      <c r="RSD23" s="79"/>
      <c r="RSE23" s="76"/>
      <c r="RSF23" s="76"/>
      <c r="RSG23" s="76"/>
      <c r="RSH23" s="77"/>
      <c r="RSI23" s="76"/>
      <c r="RSJ23" s="79"/>
      <c r="RSK23" s="79"/>
      <c r="RSL23" s="79"/>
      <c r="RSM23" s="80"/>
      <c r="RSN23" s="79"/>
      <c r="RSO23" s="79"/>
      <c r="RSP23" s="79"/>
      <c r="RSQ23" s="79"/>
      <c r="RSR23" s="76"/>
      <c r="RSS23" s="76"/>
      <c r="RST23" s="76"/>
      <c r="RSU23" s="77"/>
      <c r="RSV23" s="76"/>
      <c r="RSW23" s="79"/>
      <c r="RSX23" s="79"/>
      <c r="RSY23" s="79"/>
      <c r="RSZ23" s="80"/>
      <c r="RTA23" s="79"/>
      <c r="RTB23" s="79"/>
      <c r="RTC23" s="79"/>
      <c r="RTD23" s="79"/>
      <c r="RTE23" s="76"/>
      <c r="RTF23" s="76"/>
      <c r="RTG23" s="76"/>
      <c r="RTH23" s="77"/>
      <c r="RTI23" s="76"/>
      <c r="RTJ23" s="79"/>
      <c r="RTK23" s="79"/>
      <c r="RTL23" s="79"/>
      <c r="RTM23" s="80"/>
      <c r="RTN23" s="79"/>
      <c r="RTO23" s="79"/>
      <c r="RTP23" s="79"/>
      <c r="RTQ23" s="79"/>
      <c r="RTR23" s="76"/>
      <c r="RTS23" s="76"/>
      <c r="RTT23" s="76"/>
      <c r="RTU23" s="77"/>
      <c r="RTV23" s="76"/>
      <c r="RTW23" s="79"/>
      <c r="RTX23" s="79"/>
      <c r="RTY23" s="79"/>
      <c r="RTZ23" s="80"/>
      <c r="RUA23" s="79"/>
      <c r="RUB23" s="79"/>
      <c r="RUC23" s="79"/>
      <c r="RUD23" s="79"/>
      <c r="RUE23" s="76"/>
      <c r="RUF23" s="76"/>
      <c r="RUG23" s="76"/>
      <c r="RUH23" s="77"/>
      <c r="RUI23" s="76"/>
      <c r="RUJ23" s="79"/>
      <c r="RUK23" s="79"/>
      <c r="RUL23" s="79"/>
      <c r="RUM23" s="80"/>
      <c r="RUN23" s="79"/>
      <c r="RUO23" s="79"/>
      <c r="RUP23" s="79"/>
      <c r="RUQ23" s="79"/>
      <c r="RUR23" s="76"/>
      <c r="RUS23" s="76"/>
      <c r="RUT23" s="76"/>
      <c r="RUU23" s="77"/>
      <c r="RUV23" s="76"/>
      <c r="RUW23" s="79"/>
      <c r="RUX23" s="79"/>
      <c r="RUY23" s="79"/>
      <c r="RUZ23" s="80"/>
      <c r="RVA23" s="79"/>
      <c r="RVB23" s="79"/>
      <c r="RVC23" s="79"/>
      <c r="RVD23" s="79"/>
      <c r="RVE23" s="76"/>
      <c r="RVF23" s="76"/>
      <c r="RVG23" s="76"/>
      <c r="RVH23" s="77"/>
      <c r="RVI23" s="76"/>
      <c r="RVJ23" s="79"/>
      <c r="RVK23" s="79"/>
      <c r="RVL23" s="79"/>
      <c r="RVM23" s="80"/>
      <c r="RVN23" s="79"/>
      <c r="RVO23" s="79"/>
      <c r="RVP23" s="79"/>
      <c r="RVQ23" s="79"/>
      <c r="RVR23" s="76"/>
      <c r="RVS23" s="76"/>
      <c r="RVT23" s="76"/>
      <c r="RVU23" s="77"/>
      <c r="RVV23" s="76"/>
      <c r="RVW23" s="79"/>
      <c r="RVX23" s="79"/>
      <c r="RVY23" s="79"/>
      <c r="RVZ23" s="80"/>
      <c r="RWA23" s="79"/>
      <c r="RWB23" s="79"/>
      <c r="RWC23" s="79"/>
      <c r="RWD23" s="79"/>
      <c r="RWE23" s="76"/>
      <c r="RWF23" s="76"/>
      <c r="RWG23" s="76"/>
      <c r="RWH23" s="77"/>
      <c r="RWI23" s="76"/>
      <c r="RWJ23" s="79"/>
      <c r="RWK23" s="79"/>
      <c r="RWL23" s="79"/>
      <c r="RWM23" s="80"/>
      <c r="RWN23" s="79"/>
      <c r="RWO23" s="79"/>
      <c r="RWP23" s="79"/>
      <c r="RWQ23" s="79"/>
      <c r="RWR23" s="76"/>
      <c r="RWS23" s="76"/>
      <c r="RWT23" s="76"/>
      <c r="RWU23" s="77"/>
      <c r="RWV23" s="76"/>
      <c r="RWW23" s="79"/>
      <c r="RWX23" s="79"/>
      <c r="RWY23" s="79"/>
      <c r="RWZ23" s="80"/>
      <c r="RXA23" s="79"/>
      <c r="RXB23" s="79"/>
      <c r="RXC23" s="79"/>
      <c r="RXD23" s="79"/>
      <c r="RXE23" s="76"/>
      <c r="RXF23" s="76"/>
      <c r="RXG23" s="76"/>
      <c r="RXH23" s="77"/>
      <c r="RXI23" s="76"/>
      <c r="RXJ23" s="79"/>
      <c r="RXK23" s="79"/>
      <c r="RXL23" s="79"/>
      <c r="RXM23" s="80"/>
      <c r="RXN23" s="79"/>
      <c r="RXO23" s="79"/>
      <c r="RXP23" s="79"/>
      <c r="RXQ23" s="79"/>
      <c r="RXR23" s="76"/>
      <c r="RXS23" s="76"/>
      <c r="RXT23" s="76"/>
      <c r="RXU23" s="77"/>
      <c r="RXV23" s="76"/>
      <c r="RXW23" s="79"/>
      <c r="RXX23" s="79"/>
      <c r="RXY23" s="79"/>
      <c r="RXZ23" s="80"/>
      <c r="RYA23" s="79"/>
      <c r="RYB23" s="79"/>
      <c r="RYC23" s="79"/>
      <c r="RYD23" s="79"/>
      <c r="RYE23" s="76"/>
      <c r="RYF23" s="76"/>
      <c r="RYG23" s="76"/>
      <c r="RYH23" s="77"/>
      <c r="RYI23" s="76"/>
      <c r="RYJ23" s="79"/>
      <c r="RYK23" s="79"/>
      <c r="RYL23" s="79"/>
      <c r="RYM23" s="80"/>
      <c r="RYN23" s="79"/>
      <c r="RYO23" s="79"/>
      <c r="RYP23" s="79"/>
      <c r="RYQ23" s="79"/>
      <c r="RYR23" s="76"/>
      <c r="RYS23" s="76"/>
      <c r="RYT23" s="76"/>
      <c r="RYU23" s="77"/>
      <c r="RYV23" s="76"/>
      <c r="RYW23" s="79"/>
      <c r="RYX23" s="79"/>
      <c r="RYY23" s="79"/>
      <c r="RYZ23" s="80"/>
      <c r="RZA23" s="79"/>
      <c r="RZB23" s="79"/>
      <c r="RZC23" s="79"/>
      <c r="RZD23" s="79"/>
      <c r="RZE23" s="76"/>
      <c r="RZF23" s="76"/>
      <c r="RZG23" s="76"/>
      <c r="RZH23" s="77"/>
      <c r="RZI23" s="76"/>
      <c r="RZJ23" s="79"/>
      <c r="RZK23" s="79"/>
      <c r="RZL23" s="79"/>
      <c r="RZM23" s="80"/>
      <c r="RZN23" s="79"/>
      <c r="RZO23" s="79"/>
      <c r="RZP23" s="79"/>
      <c r="RZQ23" s="79"/>
      <c r="RZR23" s="76"/>
      <c r="RZS23" s="76"/>
      <c r="RZT23" s="76"/>
      <c r="RZU23" s="77"/>
      <c r="RZV23" s="76"/>
      <c r="RZW23" s="79"/>
      <c r="RZX23" s="79"/>
      <c r="RZY23" s="79"/>
      <c r="RZZ23" s="80"/>
      <c r="SAA23" s="79"/>
      <c r="SAB23" s="79"/>
      <c r="SAC23" s="79"/>
      <c r="SAD23" s="79"/>
      <c r="SAE23" s="76"/>
      <c r="SAF23" s="76"/>
      <c r="SAG23" s="76"/>
      <c r="SAH23" s="77"/>
      <c r="SAI23" s="76"/>
      <c r="SAJ23" s="79"/>
      <c r="SAK23" s="79"/>
      <c r="SAL23" s="79"/>
      <c r="SAM23" s="80"/>
      <c r="SAN23" s="79"/>
      <c r="SAO23" s="79"/>
      <c r="SAP23" s="79"/>
      <c r="SAQ23" s="79"/>
      <c r="SAR23" s="76"/>
      <c r="SAS23" s="76"/>
      <c r="SAT23" s="76"/>
      <c r="SAU23" s="77"/>
      <c r="SAV23" s="76"/>
      <c r="SAW23" s="79"/>
      <c r="SAX23" s="79"/>
      <c r="SAY23" s="79"/>
      <c r="SAZ23" s="80"/>
      <c r="SBA23" s="79"/>
      <c r="SBB23" s="79"/>
      <c r="SBC23" s="79"/>
      <c r="SBD23" s="79"/>
      <c r="SBE23" s="76"/>
      <c r="SBF23" s="76"/>
      <c r="SBG23" s="76"/>
      <c r="SBH23" s="77"/>
      <c r="SBI23" s="76"/>
      <c r="SBJ23" s="79"/>
      <c r="SBK23" s="79"/>
      <c r="SBL23" s="79"/>
      <c r="SBM23" s="80"/>
      <c r="SBN23" s="79"/>
      <c r="SBO23" s="79"/>
      <c r="SBP23" s="79"/>
      <c r="SBQ23" s="79"/>
      <c r="SBR23" s="76"/>
      <c r="SBS23" s="76"/>
      <c r="SBT23" s="76"/>
      <c r="SBU23" s="77"/>
      <c r="SBV23" s="76"/>
      <c r="SBW23" s="79"/>
      <c r="SBX23" s="79"/>
      <c r="SBY23" s="79"/>
      <c r="SBZ23" s="80"/>
      <c r="SCA23" s="79"/>
      <c r="SCB23" s="79"/>
      <c r="SCC23" s="79"/>
      <c r="SCD23" s="79"/>
      <c r="SCE23" s="76"/>
      <c r="SCF23" s="76"/>
      <c r="SCG23" s="76"/>
      <c r="SCH23" s="77"/>
      <c r="SCI23" s="76"/>
      <c r="SCJ23" s="79"/>
      <c r="SCK23" s="79"/>
      <c r="SCL23" s="79"/>
      <c r="SCM23" s="80"/>
      <c r="SCN23" s="79"/>
      <c r="SCO23" s="79"/>
      <c r="SCP23" s="79"/>
      <c r="SCQ23" s="79"/>
      <c r="SCR23" s="76"/>
      <c r="SCS23" s="76"/>
      <c r="SCT23" s="76"/>
      <c r="SCU23" s="77"/>
      <c r="SCV23" s="76"/>
      <c r="SCW23" s="79"/>
      <c r="SCX23" s="79"/>
      <c r="SCY23" s="79"/>
      <c r="SCZ23" s="80"/>
      <c r="SDA23" s="79"/>
      <c r="SDB23" s="79"/>
      <c r="SDC23" s="79"/>
      <c r="SDD23" s="79"/>
      <c r="SDE23" s="76"/>
      <c r="SDF23" s="76"/>
      <c r="SDG23" s="76"/>
      <c r="SDH23" s="77"/>
      <c r="SDI23" s="76"/>
      <c r="SDJ23" s="79"/>
      <c r="SDK23" s="79"/>
      <c r="SDL23" s="79"/>
      <c r="SDM23" s="80"/>
      <c r="SDN23" s="79"/>
      <c r="SDO23" s="79"/>
      <c r="SDP23" s="79"/>
      <c r="SDQ23" s="79"/>
      <c r="SDR23" s="76"/>
      <c r="SDS23" s="76"/>
      <c r="SDT23" s="76"/>
      <c r="SDU23" s="77"/>
      <c r="SDV23" s="76"/>
      <c r="SDW23" s="79"/>
      <c r="SDX23" s="79"/>
      <c r="SDY23" s="79"/>
      <c r="SDZ23" s="80"/>
      <c r="SEA23" s="79"/>
      <c r="SEB23" s="79"/>
      <c r="SEC23" s="79"/>
      <c r="SED23" s="79"/>
      <c r="SEE23" s="76"/>
      <c r="SEF23" s="76"/>
      <c r="SEG23" s="76"/>
      <c r="SEH23" s="77"/>
      <c r="SEI23" s="76"/>
      <c r="SEJ23" s="79"/>
      <c r="SEK23" s="79"/>
      <c r="SEL23" s="79"/>
      <c r="SEM23" s="80"/>
      <c r="SEN23" s="79"/>
      <c r="SEO23" s="79"/>
      <c r="SEP23" s="79"/>
      <c r="SEQ23" s="79"/>
      <c r="SER23" s="76"/>
      <c r="SES23" s="76"/>
      <c r="SET23" s="76"/>
      <c r="SEU23" s="77"/>
      <c r="SEV23" s="76"/>
      <c r="SEW23" s="79"/>
      <c r="SEX23" s="79"/>
      <c r="SEY23" s="79"/>
      <c r="SEZ23" s="80"/>
      <c r="SFA23" s="79"/>
      <c r="SFB23" s="79"/>
      <c r="SFC23" s="79"/>
      <c r="SFD23" s="79"/>
      <c r="SFE23" s="76"/>
      <c r="SFF23" s="76"/>
      <c r="SFG23" s="76"/>
      <c r="SFH23" s="77"/>
      <c r="SFI23" s="76"/>
      <c r="SFJ23" s="79"/>
      <c r="SFK23" s="79"/>
      <c r="SFL23" s="79"/>
      <c r="SFM23" s="80"/>
      <c r="SFN23" s="79"/>
      <c r="SFO23" s="79"/>
      <c r="SFP23" s="79"/>
      <c r="SFQ23" s="79"/>
      <c r="SFR23" s="76"/>
      <c r="SFS23" s="76"/>
      <c r="SFT23" s="76"/>
      <c r="SFU23" s="77"/>
      <c r="SFV23" s="76"/>
      <c r="SFW23" s="79"/>
      <c r="SFX23" s="79"/>
      <c r="SFY23" s="79"/>
      <c r="SFZ23" s="80"/>
      <c r="SGA23" s="79"/>
      <c r="SGB23" s="79"/>
      <c r="SGC23" s="79"/>
      <c r="SGD23" s="79"/>
      <c r="SGE23" s="76"/>
      <c r="SGF23" s="76"/>
      <c r="SGG23" s="76"/>
      <c r="SGH23" s="77"/>
      <c r="SGI23" s="76"/>
      <c r="SGJ23" s="79"/>
      <c r="SGK23" s="79"/>
      <c r="SGL23" s="79"/>
      <c r="SGM23" s="80"/>
      <c r="SGN23" s="79"/>
      <c r="SGO23" s="79"/>
      <c r="SGP23" s="79"/>
      <c r="SGQ23" s="79"/>
      <c r="SGR23" s="76"/>
      <c r="SGS23" s="76"/>
      <c r="SGT23" s="76"/>
      <c r="SGU23" s="77"/>
      <c r="SGV23" s="76"/>
      <c r="SGW23" s="79"/>
      <c r="SGX23" s="79"/>
      <c r="SGY23" s="79"/>
      <c r="SGZ23" s="80"/>
      <c r="SHA23" s="79"/>
      <c r="SHB23" s="79"/>
      <c r="SHC23" s="79"/>
      <c r="SHD23" s="79"/>
      <c r="SHE23" s="76"/>
      <c r="SHF23" s="76"/>
      <c r="SHG23" s="76"/>
      <c r="SHH23" s="77"/>
      <c r="SHI23" s="76"/>
      <c r="SHJ23" s="79"/>
      <c r="SHK23" s="79"/>
      <c r="SHL23" s="79"/>
      <c r="SHM23" s="80"/>
      <c r="SHN23" s="79"/>
      <c r="SHO23" s="79"/>
      <c r="SHP23" s="79"/>
      <c r="SHQ23" s="79"/>
      <c r="SHR23" s="76"/>
      <c r="SHS23" s="76"/>
      <c r="SHT23" s="76"/>
      <c r="SHU23" s="77"/>
      <c r="SHV23" s="76"/>
      <c r="SHW23" s="79"/>
      <c r="SHX23" s="79"/>
      <c r="SHY23" s="79"/>
      <c r="SHZ23" s="80"/>
      <c r="SIA23" s="79"/>
      <c r="SIB23" s="79"/>
      <c r="SIC23" s="79"/>
      <c r="SID23" s="79"/>
      <c r="SIE23" s="76"/>
      <c r="SIF23" s="76"/>
      <c r="SIG23" s="76"/>
      <c r="SIH23" s="77"/>
      <c r="SII23" s="76"/>
      <c r="SIJ23" s="79"/>
      <c r="SIK23" s="79"/>
      <c r="SIL23" s="79"/>
      <c r="SIM23" s="80"/>
      <c r="SIN23" s="79"/>
      <c r="SIO23" s="79"/>
      <c r="SIP23" s="79"/>
      <c r="SIQ23" s="79"/>
      <c r="SIR23" s="76"/>
      <c r="SIS23" s="76"/>
      <c r="SIT23" s="76"/>
      <c r="SIU23" s="77"/>
      <c r="SIV23" s="76"/>
      <c r="SIW23" s="79"/>
      <c r="SIX23" s="79"/>
      <c r="SIY23" s="79"/>
      <c r="SIZ23" s="80"/>
      <c r="SJA23" s="79"/>
      <c r="SJB23" s="79"/>
      <c r="SJC23" s="79"/>
      <c r="SJD23" s="79"/>
      <c r="SJE23" s="76"/>
      <c r="SJF23" s="76"/>
      <c r="SJG23" s="76"/>
      <c r="SJH23" s="77"/>
      <c r="SJI23" s="76"/>
      <c r="SJJ23" s="79"/>
      <c r="SJK23" s="79"/>
      <c r="SJL23" s="79"/>
      <c r="SJM23" s="80"/>
      <c r="SJN23" s="79"/>
      <c r="SJO23" s="79"/>
      <c r="SJP23" s="79"/>
      <c r="SJQ23" s="79"/>
      <c r="SJR23" s="76"/>
      <c r="SJS23" s="76"/>
      <c r="SJT23" s="76"/>
      <c r="SJU23" s="77"/>
      <c r="SJV23" s="76"/>
      <c r="SJW23" s="79"/>
      <c r="SJX23" s="79"/>
      <c r="SJY23" s="79"/>
      <c r="SJZ23" s="80"/>
      <c r="SKA23" s="79"/>
      <c r="SKB23" s="79"/>
      <c r="SKC23" s="79"/>
      <c r="SKD23" s="79"/>
      <c r="SKE23" s="76"/>
      <c r="SKF23" s="76"/>
      <c r="SKG23" s="76"/>
      <c r="SKH23" s="77"/>
      <c r="SKI23" s="76"/>
      <c r="SKJ23" s="79"/>
      <c r="SKK23" s="79"/>
      <c r="SKL23" s="79"/>
      <c r="SKM23" s="80"/>
      <c r="SKN23" s="79"/>
      <c r="SKO23" s="79"/>
      <c r="SKP23" s="79"/>
      <c r="SKQ23" s="79"/>
      <c r="SKR23" s="76"/>
      <c r="SKS23" s="76"/>
      <c r="SKT23" s="76"/>
      <c r="SKU23" s="77"/>
      <c r="SKV23" s="76"/>
      <c r="SKW23" s="79"/>
      <c r="SKX23" s="79"/>
      <c r="SKY23" s="79"/>
      <c r="SKZ23" s="80"/>
      <c r="SLA23" s="79"/>
      <c r="SLB23" s="79"/>
      <c r="SLC23" s="79"/>
      <c r="SLD23" s="79"/>
      <c r="SLE23" s="76"/>
      <c r="SLF23" s="76"/>
      <c r="SLG23" s="76"/>
      <c r="SLH23" s="77"/>
      <c r="SLI23" s="76"/>
      <c r="SLJ23" s="79"/>
      <c r="SLK23" s="79"/>
      <c r="SLL23" s="79"/>
      <c r="SLM23" s="80"/>
      <c r="SLN23" s="79"/>
      <c r="SLO23" s="79"/>
      <c r="SLP23" s="79"/>
      <c r="SLQ23" s="79"/>
      <c r="SLR23" s="76"/>
      <c r="SLS23" s="76"/>
      <c r="SLT23" s="76"/>
      <c r="SLU23" s="77"/>
      <c r="SLV23" s="76"/>
      <c r="SLW23" s="79"/>
      <c r="SLX23" s="79"/>
      <c r="SLY23" s="79"/>
      <c r="SLZ23" s="80"/>
      <c r="SMA23" s="79"/>
      <c r="SMB23" s="79"/>
      <c r="SMC23" s="79"/>
      <c r="SMD23" s="79"/>
      <c r="SME23" s="76"/>
      <c r="SMF23" s="76"/>
      <c r="SMG23" s="76"/>
      <c r="SMH23" s="77"/>
      <c r="SMI23" s="76"/>
      <c r="SMJ23" s="79"/>
      <c r="SMK23" s="79"/>
      <c r="SML23" s="79"/>
      <c r="SMM23" s="80"/>
      <c r="SMN23" s="79"/>
      <c r="SMO23" s="79"/>
      <c r="SMP23" s="79"/>
      <c r="SMQ23" s="79"/>
      <c r="SMR23" s="76"/>
      <c r="SMS23" s="76"/>
      <c r="SMT23" s="76"/>
      <c r="SMU23" s="77"/>
      <c r="SMV23" s="76"/>
      <c r="SMW23" s="79"/>
      <c r="SMX23" s="79"/>
      <c r="SMY23" s="79"/>
      <c r="SMZ23" s="80"/>
      <c r="SNA23" s="79"/>
      <c r="SNB23" s="79"/>
      <c r="SNC23" s="79"/>
      <c r="SND23" s="79"/>
      <c r="SNE23" s="76"/>
      <c r="SNF23" s="76"/>
      <c r="SNG23" s="76"/>
      <c r="SNH23" s="77"/>
      <c r="SNI23" s="76"/>
      <c r="SNJ23" s="79"/>
      <c r="SNK23" s="79"/>
      <c r="SNL23" s="79"/>
      <c r="SNM23" s="80"/>
      <c r="SNN23" s="79"/>
      <c r="SNO23" s="79"/>
      <c r="SNP23" s="79"/>
      <c r="SNQ23" s="79"/>
      <c r="SNR23" s="76"/>
      <c r="SNS23" s="76"/>
      <c r="SNT23" s="76"/>
      <c r="SNU23" s="77"/>
      <c r="SNV23" s="76"/>
      <c r="SNW23" s="79"/>
      <c r="SNX23" s="79"/>
      <c r="SNY23" s="79"/>
      <c r="SNZ23" s="80"/>
      <c r="SOA23" s="79"/>
      <c r="SOB23" s="79"/>
      <c r="SOC23" s="79"/>
      <c r="SOD23" s="79"/>
      <c r="SOE23" s="76"/>
      <c r="SOF23" s="76"/>
      <c r="SOG23" s="76"/>
      <c r="SOH23" s="77"/>
      <c r="SOI23" s="76"/>
      <c r="SOJ23" s="79"/>
      <c r="SOK23" s="79"/>
      <c r="SOL23" s="79"/>
      <c r="SOM23" s="80"/>
      <c r="SON23" s="79"/>
      <c r="SOO23" s="79"/>
      <c r="SOP23" s="79"/>
      <c r="SOQ23" s="79"/>
      <c r="SOR23" s="76"/>
      <c r="SOS23" s="76"/>
      <c r="SOT23" s="76"/>
      <c r="SOU23" s="77"/>
      <c r="SOV23" s="76"/>
      <c r="SOW23" s="79"/>
      <c r="SOX23" s="79"/>
      <c r="SOY23" s="79"/>
      <c r="SOZ23" s="80"/>
      <c r="SPA23" s="79"/>
      <c r="SPB23" s="79"/>
      <c r="SPC23" s="79"/>
      <c r="SPD23" s="79"/>
      <c r="SPE23" s="76"/>
      <c r="SPF23" s="76"/>
      <c r="SPG23" s="76"/>
      <c r="SPH23" s="77"/>
      <c r="SPI23" s="76"/>
      <c r="SPJ23" s="79"/>
      <c r="SPK23" s="79"/>
      <c r="SPL23" s="79"/>
      <c r="SPM23" s="80"/>
      <c r="SPN23" s="79"/>
      <c r="SPO23" s="79"/>
      <c r="SPP23" s="79"/>
      <c r="SPQ23" s="79"/>
      <c r="SPR23" s="76"/>
      <c r="SPS23" s="76"/>
      <c r="SPT23" s="76"/>
      <c r="SPU23" s="77"/>
      <c r="SPV23" s="76"/>
      <c r="SPW23" s="79"/>
      <c r="SPX23" s="79"/>
      <c r="SPY23" s="79"/>
      <c r="SPZ23" s="80"/>
      <c r="SQA23" s="79"/>
      <c r="SQB23" s="79"/>
      <c r="SQC23" s="79"/>
      <c r="SQD23" s="79"/>
      <c r="SQE23" s="76"/>
      <c r="SQF23" s="76"/>
      <c r="SQG23" s="76"/>
      <c r="SQH23" s="77"/>
      <c r="SQI23" s="76"/>
      <c r="SQJ23" s="79"/>
      <c r="SQK23" s="79"/>
      <c r="SQL23" s="79"/>
      <c r="SQM23" s="80"/>
      <c r="SQN23" s="79"/>
      <c r="SQO23" s="79"/>
      <c r="SQP23" s="79"/>
      <c r="SQQ23" s="79"/>
      <c r="SQR23" s="76"/>
      <c r="SQS23" s="76"/>
      <c r="SQT23" s="76"/>
      <c r="SQU23" s="77"/>
      <c r="SQV23" s="76"/>
      <c r="SQW23" s="79"/>
      <c r="SQX23" s="79"/>
      <c r="SQY23" s="79"/>
      <c r="SQZ23" s="80"/>
      <c r="SRA23" s="79"/>
      <c r="SRB23" s="79"/>
      <c r="SRC23" s="79"/>
      <c r="SRD23" s="79"/>
      <c r="SRE23" s="76"/>
      <c r="SRF23" s="76"/>
      <c r="SRG23" s="76"/>
      <c r="SRH23" s="77"/>
      <c r="SRI23" s="76"/>
      <c r="SRJ23" s="79"/>
      <c r="SRK23" s="79"/>
      <c r="SRL23" s="79"/>
      <c r="SRM23" s="80"/>
      <c r="SRN23" s="79"/>
      <c r="SRO23" s="79"/>
      <c r="SRP23" s="79"/>
      <c r="SRQ23" s="79"/>
      <c r="SRR23" s="76"/>
      <c r="SRS23" s="76"/>
      <c r="SRT23" s="76"/>
      <c r="SRU23" s="77"/>
      <c r="SRV23" s="76"/>
      <c r="SRW23" s="79"/>
      <c r="SRX23" s="79"/>
      <c r="SRY23" s="79"/>
      <c r="SRZ23" s="80"/>
      <c r="SSA23" s="79"/>
      <c r="SSB23" s="79"/>
      <c r="SSC23" s="79"/>
      <c r="SSD23" s="79"/>
      <c r="SSE23" s="76"/>
      <c r="SSF23" s="76"/>
      <c r="SSG23" s="76"/>
      <c r="SSH23" s="77"/>
      <c r="SSI23" s="76"/>
      <c r="SSJ23" s="79"/>
      <c r="SSK23" s="79"/>
      <c r="SSL23" s="79"/>
      <c r="SSM23" s="80"/>
      <c r="SSN23" s="79"/>
      <c r="SSO23" s="79"/>
      <c r="SSP23" s="79"/>
      <c r="SSQ23" s="79"/>
      <c r="SSR23" s="76"/>
      <c r="SSS23" s="76"/>
      <c r="SST23" s="76"/>
      <c r="SSU23" s="77"/>
      <c r="SSV23" s="76"/>
      <c r="SSW23" s="79"/>
      <c r="SSX23" s="79"/>
      <c r="SSY23" s="79"/>
      <c r="SSZ23" s="80"/>
      <c r="STA23" s="79"/>
      <c r="STB23" s="79"/>
      <c r="STC23" s="79"/>
      <c r="STD23" s="79"/>
      <c r="STE23" s="76"/>
      <c r="STF23" s="76"/>
      <c r="STG23" s="76"/>
      <c r="STH23" s="77"/>
      <c r="STI23" s="76"/>
      <c r="STJ23" s="79"/>
      <c r="STK23" s="79"/>
      <c r="STL23" s="79"/>
      <c r="STM23" s="80"/>
      <c r="STN23" s="79"/>
      <c r="STO23" s="79"/>
      <c r="STP23" s="79"/>
      <c r="STQ23" s="79"/>
      <c r="STR23" s="76"/>
      <c r="STS23" s="76"/>
      <c r="STT23" s="76"/>
      <c r="STU23" s="77"/>
      <c r="STV23" s="76"/>
      <c r="STW23" s="79"/>
      <c r="STX23" s="79"/>
      <c r="STY23" s="79"/>
      <c r="STZ23" s="80"/>
      <c r="SUA23" s="79"/>
      <c r="SUB23" s="79"/>
      <c r="SUC23" s="79"/>
      <c r="SUD23" s="79"/>
      <c r="SUE23" s="76"/>
      <c r="SUF23" s="76"/>
      <c r="SUG23" s="76"/>
      <c r="SUH23" s="77"/>
      <c r="SUI23" s="76"/>
      <c r="SUJ23" s="79"/>
      <c r="SUK23" s="79"/>
      <c r="SUL23" s="79"/>
      <c r="SUM23" s="80"/>
      <c r="SUN23" s="79"/>
      <c r="SUO23" s="79"/>
      <c r="SUP23" s="79"/>
      <c r="SUQ23" s="79"/>
      <c r="SUR23" s="76"/>
      <c r="SUS23" s="76"/>
      <c r="SUT23" s="76"/>
      <c r="SUU23" s="77"/>
      <c r="SUV23" s="76"/>
      <c r="SUW23" s="79"/>
      <c r="SUX23" s="79"/>
      <c r="SUY23" s="79"/>
      <c r="SUZ23" s="80"/>
      <c r="SVA23" s="79"/>
      <c r="SVB23" s="79"/>
      <c r="SVC23" s="79"/>
      <c r="SVD23" s="79"/>
      <c r="SVE23" s="76"/>
      <c r="SVF23" s="76"/>
      <c r="SVG23" s="76"/>
      <c r="SVH23" s="77"/>
      <c r="SVI23" s="76"/>
      <c r="SVJ23" s="79"/>
      <c r="SVK23" s="79"/>
      <c r="SVL23" s="79"/>
      <c r="SVM23" s="80"/>
      <c r="SVN23" s="79"/>
      <c r="SVO23" s="79"/>
      <c r="SVP23" s="79"/>
      <c r="SVQ23" s="79"/>
      <c r="SVR23" s="76"/>
      <c r="SVS23" s="76"/>
      <c r="SVT23" s="76"/>
      <c r="SVU23" s="77"/>
      <c r="SVV23" s="76"/>
      <c r="SVW23" s="79"/>
      <c r="SVX23" s="79"/>
      <c r="SVY23" s="79"/>
      <c r="SVZ23" s="80"/>
      <c r="SWA23" s="79"/>
      <c r="SWB23" s="79"/>
      <c r="SWC23" s="79"/>
      <c r="SWD23" s="79"/>
      <c r="SWE23" s="76"/>
      <c r="SWF23" s="76"/>
      <c r="SWG23" s="76"/>
      <c r="SWH23" s="77"/>
      <c r="SWI23" s="76"/>
      <c r="SWJ23" s="79"/>
      <c r="SWK23" s="79"/>
      <c r="SWL23" s="79"/>
      <c r="SWM23" s="80"/>
      <c r="SWN23" s="79"/>
      <c r="SWO23" s="79"/>
      <c r="SWP23" s="79"/>
      <c r="SWQ23" s="79"/>
      <c r="SWR23" s="76"/>
      <c r="SWS23" s="76"/>
      <c r="SWT23" s="76"/>
      <c r="SWU23" s="77"/>
      <c r="SWV23" s="76"/>
      <c r="SWW23" s="79"/>
      <c r="SWX23" s="79"/>
      <c r="SWY23" s="79"/>
      <c r="SWZ23" s="80"/>
      <c r="SXA23" s="79"/>
      <c r="SXB23" s="79"/>
      <c r="SXC23" s="79"/>
      <c r="SXD23" s="79"/>
      <c r="SXE23" s="76"/>
      <c r="SXF23" s="76"/>
      <c r="SXG23" s="76"/>
      <c r="SXH23" s="77"/>
      <c r="SXI23" s="76"/>
      <c r="SXJ23" s="79"/>
      <c r="SXK23" s="79"/>
      <c r="SXL23" s="79"/>
      <c r="SXM23" s="80"/>
      <c r="SXN23" s="79"/>
      <c r="SXO23" s="79"/>
      <c r="SXP23" s="79"/>
      <c r="SXQ23" s="79"/>
      <c r="SXR23" s="76"/>
      <c r="SXS23" s="76"/>
      <c r="SXT23" s="76"/>
      <c r="SXU23" s="77"/>
      <c r="SXV23" s="76"/>
      <c r="SXW23" s="79"/>
      <c r="SXX23" s="79"/>
      <c r="SXY23" s="79"/>
      <c r="SXZ23" s="80"/>
      <c r="SYA23" s="79"/>
      <c r="SYB23" s="79"/>
      <c r="SYC23" s="79"/>
      <c r="SYD23" s="79"/>
      <c r="SYE23" s="76"/>
      <c r="SYF23" s="76"/>
      <c r="SYG23" s="76"/>
      <c r="SYH23" s="77"/>
      <c r="SYI23" s="76"/>
      <c r="SYJ23" s="79"/>
      <c r="SYK23" s="79"/>
      <c r="SYL23" s="79"/>
      <c r="SYM23" s="80"/>
      <c r="SYN23" s="79"/>
      <c r="SYO23" s="79"/>
      <c r="SYP23" s="79"/>
      <c r="SYQ23" s="79"/>
      <c r="SYR23" s="76"/>
      <c r="SYS23" s="76"/>
      <c r="SYT23" s="76"/>
      <c r="SYU23" s="77"/>
      <c r="SYV23" s="76"/>
      <c r="SYW23" s="79"/>
      <c r="SYX23" s="79"/>
      <c r="SYY23" s="79"/>
      <c r="SYZ23" s="80"/>
      <c r="SZA23" s="79"/>
      <c r="SZB23" s="79"/>
      <c r="SZC23" s="79"/>
      <c r="SZD23" s="79"/>
      <c r="SZE23" s="76"/>
      <c r="SZF23" s="76"/>
      <c r="SZG23" s="76"/>
      <c r="SZH23" s="77"/>
      <c r="SZI23" s="76"/>
      <c r="SZJ23" s="79"/>
      <c r="SZK23" s="79"/>
      <c r="SZL23" s="79"/>
      <c r="SZM23" s="80"/>
      <c r="SZN23" s="79"/>
      <c r="SZO23" s="79"/>
      <c r="SZP23" s="79"/>
      <c r="SZQ23" s="79"/>
      <c r="SZR23" s="76"/>
      <c r="SZS23" s="76"/>
      <c r="SZT23" s="76"/>
      <c r="SZU23" s="77"/>
      <c r="SZV23" s="76"/>
      <c r="SZW23" s="79"/>
      <c r="SZX23" s="79"/>
      <c r="SZY23" s="79"/>
      <c r="SZZ23" s="80"/>
      <c r="TAA23" s="79"/>
      <c r="TAB23" s="79"/>
      <c r="TAC23" s="79"/>
      <c r="TAD23" s="79"/>
      <c r="TAE23" s="76"/>
      <c r="TAF23" s="76"/>
      <c r="TAG23" s="76"/>
      <c r="TAH23" s="77"/>
      <c r="TAI23" s="76"/>
      <c r="TAJ23" s="79"/>
      <c r="TAK23" s="79"/>
      <c r="TAL23" s="79"/>
      <c r="TAM23" s="80"/>
      <c r="TAN23" s="79"/>
      <c r="TAO23" s="79"/>
      <c r="TAP23" s="79"/>
      <c r="TAQ23" s="79"/>
      <c r="TAR23" s="76"/>
      <c r="TAS23" s="76"/>
      <c r="TAT23" s="76"/>
      <c r="TAU23" s="77"/>
      <c r="TAV23" s="76"/>
      <c r="TAW23" s="79"/>
      <c r="TAX23" s="79"/>
      <c r="TAY23" s="79"/>
      <c r="TAZ23" s="80"/>
      <c r="TBA23" s="79"/>
      <c r="TBB23" s="79"/>
      <c r="TBC23" s="79"/>
      <c r="TBD23" s="79"/>
      <c r="TBE23" s="76"/>
      <c r="TBF23" s="76"/>
      <c r="TBG23" s="76"/>
      <c r="TBH23" s="77"/>
      <c r="TBI23" s="76"/>
      <c r="TBJ23" s="79"/>
      <c r="TBK23" s="79"/>
      <c r="TBL23" s="79"/>
      <c r="TBM23" s="80"/>
      <c r="TBN23" s="79"/>
      <c r="TBO23" s="79"/>
      <c r="TBP23" s="79"/>
      <c r="TBQ23" s="79"/>
      <c r="TBR23" s="76"/>
      <c r="TBS23" s="76"/>
      <c r="TBT23" s="76"/>
      <c r="TBU23" s="77"/>
      <c r="TBV23" s="76"/>
      <c r="TBW23" s="79"/>
      <c r="TBX23" s="79"/>
      <c r="TBY23" s="79"/>
      <c r="TBZ23" s="80"/>
      <c r="TCA23" s="79"/>
      <c r="TCB23" s="79"/>
      <c r="TCC23" s="79"/>
      <c r="TCD23" s="79"/>
      <c r="TCE23" s="76"/>
      <c r="TCF23" s="76"/>
      <c r="TCG23" s="76"/>
      <c r="TCH23" s="77"/>
      <c r="TCI23" s="76"/>
      <c r="TCJ23" s="79"/>
      <c r="TCK23" s="79"/>
      <c r="TCL23" s="79"/>
      <c r="TCM23" s="80"/>
      <c r="TCN23" s="79"/>
      <c r="TCO23" s="79"/>
      <c r="TCP23" s="79"/>
      <c r="TCQ23" s="79"/>
      <c r="TCR23" s="76"/>
      <c r="TCS23" s="76"/>
      <c r="TCT23" s="76"/>
      <c r="TCU23" s="77"/>
      <c r="TCV23" s="76"/>
      <c r="TCW23" s="79"/>
      <c r="TCX23" s="79"/>
      <c r="TCY23" s="79"/>
      <c r="TCZ23" s="80"/>
      <c r="TDA23" s="79"/>
      <c r="TDB23" s="79"/>
      <c r="TDC23" s="79"/>
      <c r="TDD23" s="79"/>
      <c r="TDE23" s="76"/>
      <c r="TDF23" s="76"/>
      <c r="TDG23" s="76"/>
      <c r="TDH23" s="77"/>
      <c r="TDI23" s="76"/>
      <c r="TDJ23" s="79"/>
      <c r="TDK23" s="79"/>
      <c r="TDL23" s="79"/>
      <c r="TDM23" s="80"/>
      <c r="TDN23" s="79"/>
      <c r="TDO23" s="79"/>
      <c r="TDP23" s="79"/>
      <c r="TDQ23" s="79"/>
      <c r="TDR23" s="76"/>
      <c r="TDS23" s="76"/>
      <c r="TDT23" s="76"/>
      <c r="TDU23" s="77"/>
      <c r="TDV23" s="76"/>
      <c r="TDW23" s="79"/>
      <c r="TDX23" s="79"/>
      <c r="TDY23" s="79"/>
      <c r="TDZ23" s="80"/>
      <c r="TEA23" s="79"/>
      <c r="TEB23" s="79"/>
      <c r="TEC23" s="79"/>
      <c r="TED23" s="79"/>
      <c r="TEE23" s="76"/>
      <c r="TEF23" s="76"/>
      <c r="TEG23" s="76"/>
      <c r="TEH23" s="77"/>
      <c r="TEI23" s="76"/>
      <c r="TEJ23" s="79"/>
      <c r="TEK23" s="79"/>
      <c r="TEL23" s="79"/>
      <c r="TEM23" s="80"/>
      <c r="TEN23" s="79"/>
      <c r="TEO23" s="79"/>
      <c r="TEP23" s="79"/>
      <c r="TEQ23" s="79"/>
      <c r="TER23" s="76"/>
      <c r="TES23" s="76"/>
      <c r="TET23" s="76"/>
      <c r="TEU23" s="77"/>
      <c r="TEV23" s="76"/>
      <c r="TEW23" s="79"/>
      <c r="TEX23" s="79"/>
      <c r="TEY23" s="79"/>
      <c r="TEZ23" s="80"/>
      <c r="TFA23" s="79"/>
      <c r="TFB23" s="79"/>
      <c r="TFC23" s="79"/>
      <c r="TFD23" s="79"/>
      <c r="TFE23" s="76"/>
      <c r="TFF23" s="76"/>
      <c r="TFG23" s="76"/>
      <c r="TFH23" s="77"/>
      <c r="TFI23" s="76"/>
      <c r="TFJ23" s="79"/>
      <c r="TFK23" s="79"/>
      <c r="TFL23" s="79"/>
      <c r="TFM23" s="80"/>
      <c r="TFN23" s="79"/>
      <c r="TFO23" s="79"/>
      <c r="TFP23" s="79"/>
      <c r="TFQ23" s="79"/>
      <c r="TFR23" s="76"/>
      <c r="TFS23" s="76"/>
      <c r="TFT23" s="76"/>
      <c r="TFU23" s="77"/>
      <c r="TFV23" s="76"/>
      <c r="TFW23" s="79"/>
      <c r="TFX23" s="79"/>
      <c r="TFY23" s="79"/>
      <c r="TFZ23" s="80"/>
      <c r="TGA23" s="79"/>
      <c r="TGB23" s="79"/>
      <c r="TGC23" s="79"/>
      <c r="TGD23" s="79"/>
      <c r="TGE23" s="76"/>
      <c r="TGF23" s="76"/>
      <c r="TGG23" s="76"/>
      <c r="TGH23" s="77"/>
      <c r="TGI23" s="76"/>
      <c r="TGJ23" s="79"/>
      <c r="TGK23" s="79"/>
      <c r="TGL23" s="79"/>
      <c r="TGM23" s="80"/>
      <c r="TGN23" s="79"/>
      <c r="TGO23" s="79"/>
      <c r="TGP23" s="79"/>
      <c r="TGQ23" s="79"/>
      <c r="TGR23" s="76"/>
      <c r="TGS23" s="76"/>
      <c r="TGT23" s="76"/>
      <c r="TGU23" s="77"/>
      <c r="TGV23" s="76"/>
      <c r="TGW23" s="79"/>
      <c r="TGX23" s="79"/>
      <c r="TGY23" s="79"/>
      <c r="TGZ23" s="80"/>
      <c r="THA23" s="79"/>
      <c r="THB23" s="79"/>
      <c r="THC23" s="79"/>
      <c r="THD23" s="79"/>
      <c r="THE23" s="76"/>
      <c r="THF23" s="76"/>
      <c r="THG23" s="76"/>
      <c r="THH23" s="77"/>
      <c r="THI23" s="76"/>
      <c r="THJ23" s="79"/>
      <c r="THK23" s="79"/>
      <c r="THL23" s="79"/>
      <c r="THM23" s="80"/>
      <c r="THN23" s="79"/>
      <c r="THO23" s="79"/>
      <c r="THP23" s="79"/>
      <c r="THQ23" s="79"/>
      <c r="THR23" s="76"/>
      <c r="THS23" s="76"/>
      <c r="THT23" s="76"/>
      <c r="THU23" s="77"/>
      <c r="THV23" s="76"/>
      <c r="THW23" s="79"/>
      <c r="THX23" s="79"/>
      <c r="THY23" s="79"/>
      <c r="THZ23" s="80"/>
      <c r="TIA23" s="79"/>
      <c r="TIB23" s="79"/>
      <c r="TIC23" s="79"/>
      <c r="TID23" s="79"/>
      <c r="TIE23" s="76"/>
      <c r="TIF23" s="76"/>
      <c r="TIG23" s="76"/>
      <c r="TIH23" s="77"/>
      <c r="TII23" s="76"/>
      <c r="TIJ23" s="79"/>
      <c r="TIK23" s="79"/>
      <c r="TIL23" s="79"/>
      <c r="TIM23" s="80"/>
      <c r="TIN23" s="79"/>
      <c r="TIO23" s="79"/>
      <c r="TIP23" s="79"/>
      <c r="TIQ23" s="79"/>
      <c r="TIR23" s="76"/>
      <c r="TIS23" s="76"/>
      <c r="TIT23" s="76"/>
      <c r="TIU23" s="77"/>
      <c r="TIV23" s="76"/>
      <c r="TIW23" s="79"/>
      <c r="TIX23" s="79"/>
      <c r="TIY23" s="79"/>
      <c r="TIZ23" s="80"/>
      <c r="TJA23" s="79"/>
      <c r="TJB23" s="79"/>
      <c r="TJC23" s="79"/>
      <c r="TJD23" s="79"/>
      <c r="TJE23" s="76"/>
      <c r="TJF23" s="76"/>
      <c r="TJG23" s="76"/>
      <c r="TJH23" s="77"/>
      <c r="TJI23" s="76"/>
      <c r="TJJ23" s="79"/>
      <c r="TJK23" s="79"/>
      <c r="TJL23" s="79"/>
      <c r="TJM23" s="80"/>
      <c r="TJN23" s="79"/>
      <c r="TJO23" s="79"/>
      <c r="TJP23" s="79"/>
      <c r="TJQ23" s="79"/>
      <c r="TJR23" s="76"/>
      <c r="TJS23" s="76"/>
      <c r="TJT23" s="76"/>
      <c r="TJU23" s="77"/>
      <c r="TJV23" s="76"/>
      <c r="TJW23" s="79"/>
      <c r="TJX23" s="79"/>
      <c r="TJY23" s="79"/>
      <c r="TJZ23" s="80"/>
      <c r="TKA23" s="79"/>
      <c r="TKB23" s="79"/>
      <c r="TKC23" s="79"/>
      <c r="TKD23" s="79"/>
      <c r="TKE23" s="76"/>
      <c r="TKF23" s="76"/>
      <c r="TKG23" s="76"/>
      <c r="TKH23" s="77"/>
      <c r="TKI23" s="76"/>
      <c r="TKJ23" s="79"/>
      <c r="TKK23" s="79"/>
      <c r="TKL23" s="79"/>
      <c r="TKM23" s="80"/>
      <c r="TKN23" s="79"/>
      <c r="TKO23" s="79"/>
      <c r="TKP23" s="79"/>
      <c r="TKQ23" s="79"/>
      <c r="TKR23" s="76"/>
      <c r="TKS23" s="76"/>
      <c r="TKT23" s="76"/>
      <c r="TKU23" s="77"/>
      <c r="TKV23" s="76"/>
      <c r="TKW23" s="79"/>
      <c r="TKX23" s="79"/>
      <c r="TKY23" s="79"/>
      <c r="TKZ23" s="80"/>
      <c r="TLA23" s="79"/>
      <c r="TLB23" s="79"/>
      <c r="TLC23" s="79"/>
      <c r="TLD23" s="79"/>
      <c r="TLE23" s="76"/>
      <c r="TLF23" s="76"/>
      <c r="TLG23" s="76"/>
      <c r="TLH23" s="77"/>
      <c r="TLI23" s="76"/>
      <c r="TLJ23" s="79"/>
      <c r="TLK23" s="79"/>
      <c r="TLL23" s="79"/>
      <c r="TLM23" s="80"/>
      <c r="TLN23" s="79"/>
      <c r="TLO23" s="79"/>
      <c r="TLP23" s="79"/>
      <c r="TLQ23" s="79"/>
      <c r="TLR23" s="76"/>
      <c r="TLS23" s="76"/>
      <c r="TLT23" s="76"/>
      <c r="TLU23" s="77"/>
      <c r="TLV23" s="76"/>
      <c r="TLW23" s="79"/>
      <c r="TLX23" s="79"/>
      <c r="TLY23" s="79"/>
      <c r="TLZ23" s="80"/>
      <c r="TMA23" s="79"/>
      <c r="TMB23" s="79"/>
      <c r="TMC23" s="79"/>
      <c r="TMD23" s="79"/>
      <c r="TME23" s="76"/>
      <c r="TMF23" s="76"/>
      <c r="TMG23" s="76"/>
      <c r="TMH23" s="77"/>
      <c r="TMI23" s="76"/>
      <c r="TMJ23" s="79"/>
      <c r="TMK23" s="79"/>
      <c r="TML23" s="79"/>
      <c r="TMM23" s="80"/>
      <c r="TMN23" s="79"/>
      <c r="TMO23" s="79"/>
      <c r="TMP23" s="79"/>
      <c r="TMQ23" s="79"/>
      <c r="TMR23" s="76"/>
      <c r="TMS23" s="76"/>
      <c r="TMT23" s="76"/>
      <c r="TMU23" s="77"/>
      <c r="TMV23" s="76"/>
      <c r="TMW23" s="79"/>
      <c r="TMX23" s="79"/>
      <c r="TMY23" s="79"/>
      <c r="TMZ23" s="80"/>
      <c r="TNA23" s="79"/>
      <c r="TNB23" s="79"/>
      <c r="TNC23" s="79"/>
      <c r="TND23" s="79"/>
      <c r="TNE23" s="76"/>
      <c r="TNF23" s="76"/>
      <c r="TNG23" s="76"/>
      <c r="TNH23" s="77"/>
      <c r="TNI23" s="76"/>
      <c r="TNJ23" s="79"/>
      <c r="TNK23" s="79"/>
      <c r="TNL23" s="79"/>
      <c r="TNM23" s="80"/>
      <c r="TNN23" s="79"/>
      <c r="TNO23" s="79"/>
      <c r="TNP23" s="79"/>
      <c r="TNQ23" s="79"/>
      <c r="TNR23" s="76"/>
      <c r="TNS23" s="76"/>
      <c r="TNT23" s="76"/>
      <c r="TNU23" s="77"/>
      <c r="TNV23" s="76"/>
      <c r="TNW23" s="79"/>
      <c r="TNX23" s="79"/>
      <c r="TNY23" s="79"/>
      <c r="TNZ23" s="80"/>
      <c r="TOA23" s="79"/>
      <c r="TOB23" s="79"/>
      <c r="TOC23" s="79"/>
      <c r="TOD23" s="79"/>
      <c r="TOE23" s="76"/>
      <c r="TOF23" s="76"/>
      <c r="TOG23" s="76"/>
      <c r="TOH23" s="77"/>
      <c r="TOI23" s="76"/>
      <c r="TOJ23" s="79"/>
      <c r="TOK23" s="79"/>
      <c r="TOL23" s="79"/>
      <c r="TOM23" s="80"/>
      <c r="TON23" s="79"/>
      <c r="TOO23" s="79"/>
      <c r="TOP23" s="79"/>
      <c r="TOQ23" s="79"/>
      <c r="TOR23" s="76"/>
      <c r="TOS23" s="76"/>
      <c r="TOT23" s="76"/>
      <c r="TOU23" s="77"/>
      <c r="TOV23" s="76"/>
      <c r="TOW23" s="79"/>
      <c r="TOX23" s="79"/>
      <c r="TOY23" s="79"/>
      <c r="TOZ23" s="80"/>
      <c r="TPA23" s="79"/>
      <c r="TPB23" s="79"/>
      <c r="TPC23" s="79"/>
      <c r="TPD23" s="79"/>
      <c r="TPE23" s="76"/>
      <c r="TPF23" s="76"/>
      <c r="TPG23" s="76"/>
      <c r="TPH23" s="77"/>
      <c r="TPI23" s="76"/>
      <c r="TPJ23" s="79"/>
      <c r="TPK23" s="79"/>
      <c r="TPL23" s="79"/>
      <c r="TPM23" s="80"/>
      <c r="TPN23" s="79"/>
      <c r="TPO23" s="79"/>
      <c r="TPP23" s="79"/>
      <c r="TPQ23" s="79"/>
      <c r="TPR23" s="76"/>
      <c r="TPS23" s="76"/>
      <c r="TPT23" s="76"/>
      <c r="TPU23" s="77"/>
      <c r="TPV23" s="76"/>
      <c r="TPW23" s="79"/>
      <c r="TPX23" s="79"/>
      <c r="TPY23" s="79"/>
      <c r="TPZ23" s="80"/>
      <c r="TQA23" s="79"/>
      <c r="TQB23" s="79"/>
      <c r="TQC23" s="79"/>
      <c r="TQD23" s="79"/>
      <c r="TQE23" s="76"/>
      <c r="TQF23" s="76"/>
      <c r="TQG23" s="76"/>
      <c r="TQH23" s="77"/>
      <c r="TQI23" s="76"/>
      <c r="TQJ23" s="79"/>
      <c r="TQK23" s="79"/>
      <c r="TQL23" s="79"/>
      <c r="TQM23" s="80"/>
      <c r="TQN23" s="79"/>
      <c r="TQO23" s="79"/>
      <c r="TQP23" s="79"/>
      <c r="TQQ23" s="79"/>
      <c r="TQR23" s="76"/>
      <c r="TQS23" s="76"/>
      <c r="TQT23" s="76"/>
      <c r="TQU23" s="77"/>
      <c r="TQV23" s="76"/>
      <c r="TQW23" s="79"/>
      <c r="TQX23" s="79"/>
      <c r="TQY23" s="79"/>
      <c r="TQZ23" s="80"/>
      <c r="TRA23" s="79"/>
      <c r="TRB23" s="79"/>
      <c r="TRC23" s="79"/>
      <c r="TRD23" s="79"/>
      <c r="TRE23" s="76"/>
      <c r="TRF23" s="76"/>
      <c r="TRG23" s="76"/>
      <c r="TRH23" s="77"/>
      <c r="TRI23" s="76"/>
      <c r="TRJ23" s="79"/>
      <c r="TRK23" s="79"/>
      <c r="TRL23" s="79"/>
      <c r="TRM23" s="80"/>
      <c r="TRN23" s="79"/>
      <c r="TRO23" s="79"/>
      <c r="TRP23" s="79"/>
      <c r="TRQ23" s="79"/>
      <c r="TRR23" s="76"/>
      <c r="TRS23" s="76"/>
      <c r="TRT23" s="76"/>
      <c r="TRU23" s="77"/>
      <c r="TRV23" s="76"/>
      <c r="TRW23" s="79"/>
      <c r="TRX23" s="79"/>
      <c r="TRY23" s="79"/>
      <c r="TRZ23" s="80"/>
      <c r="TSA23" s="79"/>
      <c r="TSB23" s="79"/>
      <c r="TSC23" s="79"/>
      <c r="TSD23" s="79"/>
      <c r="TSE23" s="76"/>
      <c r="TSF23" s="76"/>
      <c r="TSG23" s="76"/>
      <c r="TSH23" s="77"/>
      <c r="TSI23" s="76"/>
      <c r="TSJ23" s="79"/>
      <c r="TSK23" s="79"/>
      <c r="TSL23" s="79"/>
      <c r="TSM23" s="80"/>
      <c r="TSN23" s="79"/>
      <c r="TSO23" s="79"/>
      <c r="TSP23" s="79"/>
      <c r="TSQ23" s="79"/>
      <c r="TSR23" s="76"/>
      <c r="TSS23" s="76"/>
      <c r="TST23" s="76"/>
      <c r="TSU23" s="77"/>
      <c r="TSV23" s="76"/>
      <c r="TSW23" s="79"/>
      <c r="TSX23" s="79"/>
      <c r="TSY23" s="79"/>
      <c r="TSZ23" s="80"/>
      <c r="TTA23" s="79"/>
      <c r="TTB23" s="79"/>
      <c r="TTC23" s="79"/>
      <c r="TTD23" s="79"/>
      <c r="TTE23" s="76"/>
      <c r="TTF23" s="76"/>
      <c r="TTG23" s="76"/>
      <c r="TTH23" s="77"/>
      <c r="TTI23" s="76"/>
      <c r="TTJ23" s="79"/>
      <c r="TTK23" s="79"/>
      <c r="TTL23" s="79"/>
      <c r="TTM23" s="80"/>
      <c r="TTN23" s="79"/>
      <c r="TTO23" s="79"/>
      <c r="TTP23" s="79"/>
      <c r="TTQ23" s="79"/>
      <c r="TTR23" s="76"/>
      <c r="TTS23" s="76"/>
      <c r="TTT23" s="76"/>
      <c r="TTU23" s="77"/>
      <c r="TTV23" s="76"/>
      <c r="TTW23" s="79"/>
      <c r="TTX23" s="79"/>
      <c r="TTY23" s="79"/>
      <c r="TTZ23" s="80"/>
      <c r="TUA23" s="79"/>
      <c r="TUB23" s="79"/>
      <c r="TUC23" s="79"/>
      <c r="TUD23" s="79"/>
      <c r="TUE23" s="76"/>
      <c r="TUF23" s="76"/>
      <c r="TUG23" s="76"/>
      <c r="TUH23" s="77"/>
      <c r="TUI23" s="76"/>
      <c r="TUJ23" s="79"/>
      <c r="TUK23" s="79"/>
      <c r="TUL23" s="79"/>
      <c r="TUM23" s="80"/>
      <c r="TUN23" s="79"/>
      <c r="TUO23" s="79"/>
      <c r="TUP23" s="79"/>
      <c r="TUQ23" s="79"/>
      <c r="TUR23" s="76"/>
      <c r="TUS23" s="76"/>
      <c r="TUT23" s="76"/>
      <c r="TUU23" s="77"/>
      <c r="TUV23" s="76"/>
      <c r="TUW23" s="79"/>
      <c r="TUX23" s="79"/>
      <c r="TUY23" s="79"/>
      <c r="TUZ23" s="80"/>
      <c r="TVA23" s="79"/>
      <c r="TVB23" s="79"/>
      <c r="TVC23" s="79"/>
      <c r="TVD23" s="79"/>
      <c r="TVE23" s="76"/>
      <c r="TVF23" s="76"/>
      <c r="TVG23" s="76"/>
      <c r="TVH23" s="77"/>
      <c r="TVI23" s="76"/>
      <c r="TVJ23" s="79"/>
      <c r="TVK23" s="79"/>
      <c r="TVL23" s="79"/>
      <c r="TVM23" s="80"/>
      <c r="TVN23" s="79"/>
      <c r="TVO23" s="79"/>
      <c r="TVP23" s="79"/>
      <c r="TVQ23" s="79"/>
      <c r="TVR23" s="76"/>
      <c r="TVS23" s="76"/>
      <c r="TVT23" s="76"/>
      <c r="TVU23" s="77"/>
      <c r="TVV23" s="76"/>
      <c r="TVW23" s="79"/>
      <c r="TVX23" s="79"/>
      <c r="TVY23" s="79"/>
      <c r="TVZ23" s="80"/>
      <c r="TWA23" s="79"/>
      <c r="TWB23" s="79"/>
      <c r="TWC23" s="79"/>
      <c r="TWD23" s="79"/>
      <c r="TWE23" s="76"/>
      <c r="TWF23" s="76"/>
      <c r="TWG23" s="76"/>
      <c r="TWH23" s="77"/>
      <c r="TWI23" s="76"/>
      <c r="TWJ23" s="79"/>
      <c r="TWK23" s="79"/>
      <c r="TWL23" s="79"/>
      <c r="TWM23" s="80"/>
      <c r="TWN23" s="79"/>
      <c r="TWO23" s="79"/>
      <c r="TWP23" s="79"/>
      <c r="TWQ23" s="79"/>
      <c r="TWR23" s="76"/>
      <c r="TWS23" s="76"/>
      <c r="TWT23" s="76"/>
      <c r="TWU23" s="77"/>
      <c r="TWV23" s="76"/>
      <c r="TWW23" s="79"/>
      <c r="TWX23" s="79"/>
      <c r="TWY23" s="79"/>
      <c r="TWZ23" s="80"/>
      <c r="TXA23" s="79"/>
      <c r="TXB23" s="79"/>
      <c r="TXC23" s="79"/>
      <c r="TXD23" s="79"/>
      <c r="TXE23" s="76"/>
      <c r="TXF23" s="76"/>
      <c r="TXG23" s="76"/>
      <c r="TXH23" s="77"/>
      <c r="TXI23" s="76"/>
      <c r="TXJ23" s="79"/>
      <c r="TXK23" s="79"/>
      <c r="TXL23" s="79"/>
      <c r="TXM23" s="80"/>
      <c r="TXN23" s="79"/>
      <c r="TXO23" s="79"/>
      <c r="TXP23" s="79"/>
      <c r="TXQ23" s="79"/>
      <c r="TXR23" s="76"/>
      <c r="TXS23" s="76"/>
      <c r="TXT23" s="76"/>
      <c r="TXU23" s="77"/>
      <c r="TXV23" s="76"/>
      <c r="TXW23" s="79"/>
      <c r="TXX23" s="79"/>
      <c r="TXY23" s="79"/>
      <c r="TXZ23" s="80"/>
      <c r="TYA23" s="79"/>
      <c r="TYB23" s="79"/>
      <c r="TYC23" s="79"/>
      <c r="TYD23" s="79"/>
      <c r="TYE23" s="76"/>
      <c r="TYF23" s="76"/>
      <c r="TYG23" s="76"/>
      <c r="TYH23" s="77"/>
      <c r="TYI23" s="76"/>
      <c r="TYJ23" s="79"/>
      <c r="TYK23" s="79"/>
      <c r="TYL23" s="79"/>
      <c r="TYM23" s="80"/>
      <c r="TYN23" s="79"/>
      <c r="TYO23" s="79"/>
      <c r="TYP23" s="79"/>
      <c r="TYQ23" s="79"/>
      <c r="TYR23" s="76"/>
      <c r="TYS23" s="76"/>
      <c r="TYT23" s="76"/>
      <c r="TYU23" s="77"/>
      <c r="TYV23" s="76"/>
      <c r="TYW23" s="79"/>
      <c r="TYX23" s="79"/>
      <c r="TYY23" s="79"/>
      <c r="TYZ23" s="80"/>
      <c r="TZA23" s="79"/>
      <c r="TZB23" s="79"/>
      <c r="TZC23" s="79"/>
      <c r="TZD23" s="79"/>
      <c r="TZE23" s="76"/>
      <c r="TZF23" s="76"/>
      <c r="TZG23" s="76"/>
      <c r="TZH23" s="77"/>
      <c r="TZI23" s="76"/>
      <c r="TZJ23" s="79"/>
      <c r="TZK23" s="79"/>
      <c r="TZL23" s="79"/>
      <c r="TZM23" s="80"/>
      <c r="TZN23" s="79"/>
      <c r="TZO23" s="79"/>
      <c r="TZP23" s="79"/>
      <c r="TZQ23" s="79"/>
      <c r="TZR23" s="76"/>
      <c r="TZS23" s="76"/>
      <c r="TZT23" s="76"/>
      <c r="TZU23" s="77"/>
      <c r="TZV23" s="76"/>
      <c r="TZW23" s="79"/>
      <c r="TZX23" s="79"/>
      <c r="TZY23" s="79"/>
      <c r="TZZ23" s="80"/>
      <c r="UAA23" s="79"/>
      <c r="UAB23" s="79"/>
      <c r="UAC23" s="79"/>
      <c r="UAD23" s="79"/>
      <c r="UAE23" s="76"/>
      <c r="UAF23" s="76"/>
      <c r="UAG23" s="76"/>
      <c r="UAH23" s="77"/>
      <c r="UAI23" s="76"/>
      <c r="UAJ23" s="79"/>
      <c r="UAK23" s="79"/>
      <c r="UAL23" s="79"/>
      <c r="UAM23" s="80"/>
      <c r="UAN23" s="79"/>
      <c r="UAO23" s="79"/>
      <c r="UAP23" s="79"/>
      <c r="UAQ23" s="79"/>
      <c r="UAR23" s="76"/>
      <c r="UAS23" s="76"/>
      <c r="UAT23" s="76"/>
      <c r="UAU23" s="77"/>
      <c r="UAV23" s="76"/>
      <c r="UAW23" s="79"/>
      <c r="UAX23" s="79"/>
      <c r="UAY23" s="79"/>
      <c r="UAZ23" s="80"/>
      <c r="UBA23" s="79"/>
      <c r="UBB23" s="79"/>
      <c r="UBC23" s="79"/>
      <c r="UBD23" s="79"/>
      <c r="UBE23" s="76"/>
      <c r="UBF23" s="76"/>
      <c r="UBG23" s="76"/>
      <c r="UBH23" s="77"/>
      <c r="UBI23" s="76"/>
      <c r="UBJ23" s="79"/>
      <c r="UBK23" s="79"/>
      <c r="UBL23" s="79"/>
      <c r="UBM23" s="80"/>
      <c r="UBN23" s="79"/>
      <c r="UBO23" s="79"/>
      <c r="UBP23" s="79"/>
      <c r="UBQ23" s="79"/>
      <c r="UBR23" s="76"/>
      <c r="UBS23" s="76"/>
      <c r="UBT23" s="76"/>
      <c r="UBU23" s="77"/>
      <c r="UBV23" s="76"/>
      <c r="UBW23" s="79"/>
      <c r="UBX23" s="79"/>
      <c r="UBY23" s="79"/>
      <c r="UBZ23" s="80"/>
      <c r="UCA23" s="79"/>
      <c r="UCB23" s="79"/>
      <c r="UCC23" s="79"/>
      <c r="UCD23" s="79"/>
      <c r="UCE23" s="76"/>
      <c r="UCF23" s="76"/>
      <c r="UCG23" s="76"/>
      <c r="UCH23" s="77"/>
      <c r="UCI23" s="76"/>
      <c r="UCJ23" s="79"/>
      <c r="UCK23" s="79"/>
      <c r="UCL23" s="79"/>
      <c r="UCM23" s="80"/>
      <c r="UCN23" s="79"/>
      <c r="UCO23" s="79"/>
      <c r="UCP23" s="79"/>
      <c r="UCQ23" s="79"/>
      <c r="UCR23" s="76"/>
      <c r="UCS23" s="76"/>
      <c r="UCT23" s="76"/>
      <c r="UCU23" s="77"/>
      <c r="UCV23" s="76"/>
      <c r="UCW23" s="79"/>
      <c r="UCX23" s="79"/>
      <c r="UCY23" s="79"/>
      <c r="UCZ23" s="80"/>
      <c r="UDA23" s="79"/>
      <c r="UDB23" s="79"/>
      <c r="UDC23" s="79"/>
      <c r="UDD23" s="79"/>
      <c r="UDE23" s="76"/>
      <c r="UDF23" s="76"/>
      <c r="UDG23" s="76"/>
      <c r="UDH23" s="77"/>
      <c r="UDI23" s="76"/>
      <c r="UDJ23" s="79"/>
      <c r="UDK23" s="79"/>
      <c r="UDL23" s="79"/>
      <c r="UDM23" s="80"/>
      <c r="UDN23" s="79"/>
      <c r="UDO23" s="79"/>
      <c r="UDP23" s="79"/>
      <c r="UDQ23" s="79"/>
      <c r="UDR23" s="76"/>
      <c r="UDS23" s="76"/>
      <c r="UDT23" s="76"/>
      <c r="UDU23" s="77"/>
      <c r="UDV23" s="76"/>
      <c r="UDW23" s="79"/>
      <c r="UDX23" s="79"/>
      <c r="UDY23" s="79"/>
      <c r="UDZ23" s="80"/>
      <c r="UEA23" s="79"/>
      <c r="UEB23" s="79"/>
      <c r="UEC23" s="79"/>
      <c r="UED23" s="79"/>
      <c r="UEE23" s="76"/>
      <c r="UEF23" s="76"/>
      <c r="UEG23" s="76"/>
      <c r="UEH23" s="77"/>
      <c r="UEI23" s="76"/>
      <c r="UEJ23" s="79"/>
      <c r="UEK23" s="79"/>
      <c r="UEL23" s="79"/>
      <c r="UEM23" s="80"/>
      <c r="UEN23" s="79"/>
      <c r="UEO23" s="79"/>
      <c r="UEP23" s="79"/>
      <c r="UEQ23" s="79"/>
      <c r="UER23" s="76"/>
      <c r="UES23" s="76"/>
      <c r="UET23" s="76"/>
      <c r="UEU23" s="77"/>
      <c r="UEV23" s="76"/>
      <c r="UEW23" s="79"/>
      <c r="UEX23" s="79"/>
      <c r="UEY23" s="79"/>
      <c r="UEZ23" s="80"/>
      <c r="UFA23" s="79"/>
      <c r="UFB23" s="79"/>
      <c r="UFC23" s="79"/>
      <c r="UFD23" s="79"/>
      <c r="UFE23" s="76"/>
      <c r="UFF23" s="76"/>
      <c r="UFG23" s="76"/>
      <c r="UFH23" s="77"/>
      <c r="UFI23" s="76"/>
      <c r="UFJ23" s="79"/>
      <c r="UFK23" s="79"/>
      <c r="UFL23" s="79"/>
      <c r="UFM23" s="80"/>
      <c r="UFN23" s="79"/>
      <c r="UFO23" s="79"/>
      <c r="UFP23" s="79"/>
      <c r="UFQ23" s="79"/>
      <c r="UFR23" s="76"/>
      <c r="UFS23" s="76"/>
      <c r="UFT23" s="76"/>
      <c r="UFU23" s="77"/>
      <c r="UFV23" s="76"/>
      <c r="UFW23" s="79"/>
      <c r="UFX23" s="79"/>
      <c r="UFY23" s="79"/>
      <c r="UFZ23" s="80"/>
      <c r="UGA23" s="79"/>
      <c r="UGB23" s="79"/>
      <c r="UGC23" s="79"/>
      <c r="UGD23" s="79"/>
      <c r="UGE23" s="76"/>
      <c r="UGF23" s="76"/>
      <c r="UGG23" s="76"/>
      <c r="UGH23" s="77"/>
      <c r="UGI23" s="76"/>
      <c r="UGJ23" s="79"/>
      <c r="UGK23" s="79"/>
      <c r="UGL23" s="79"/>
      <c r="UGM23" s="80"/>
      <c r="UGN23" s="79"/>
      <c r="UGO23" s="79"/>
      <c r="UGP23" s="79"/>
      <c r="UGQ23" s="79"/>
      <c r="UGR23" s="76"/>
      <c r="UGS23" s="76"/>
      <c r="UGT23" s="76"/>
      <c r="UGU23" s="77"/>
      <c r="UGV23" s="76"/>
      <c r="UGW23" s="79"/>
      <c r="UGX23" s="79"/>
      <c r="UGY23" s="79"/>
      <c r="UGZ23" s="80"/>
      <c r="UHA23" s="79"/>
      <c r="UHB23" s="79"/>
      <c r="UHC23" s="79"/>
      <c r="UHD23" s="79"/>
      <c r="UHE23" s="76"/>
      <c r="UHF23" s="76"/>
      <c r="UHG23" s="76"/>
      <c r="UHH23" s="77"/>
      <c r="UHI23" s="76"/>
      <c r="UHJ23" s="79"/>
      <c r="UHK23" s="79"/>
      <c r="UHL23" s="79"/>
      <c r="UHM23" s="80"/>
      <c r="UHN23" s="79"/>
      <c r="UHO23" s="79"/>
      <c r="UHP23" s="79"/>
      <c r="UHQ23" s="79"/>
      <c r="UHR23" s="76"/>
      <c r="UHS23" s="76"/>
      <c r="UHT23" s="76"/>
      <c r="UHU23" s="77"/>
      <c r="UHV23" s="76"/>
      <c r="UHW23" s="79"/>
      <c r="UHX23" s="79"/>
      <c r="UHY23" s="79"/>
      <c r="UHZ23" s="80"/>
      <c r="UIA23" s="79"/>
      <c r="UIB23" s="79"/>
      <c r="UIC23" s="79"/>
      <c r="UID23" s="79"/>
      <c r="UIE23" s="76"/>
      <c r="UIF23" s="76"/>
      <c r="UIG23" s="76"/>
      <c r="UIH23" s="77"/>
      <c r="UII23" s="76"/>
      <c r="UIJ23" s="79"/>
      <c r="UIK23" s="79"/>
      <c r="UIL23" s="79"/>
      <c r="UIM23" s="80"/>
      <c r="UIN23" s="79"/>
      <c r="UIO23" s="79"/>
      <c r="UIP23" s="79"/>
      <c r="UIQ23" s="79"/>
      <c r="UIR23" s="76"/>
      <c r="UIS23" s="76"/>
      <c r="UIT23" s="76"/>
      <c r="UIU23" s="77"/>
      <c r="UIV23" s="76"/>
      <c r="UIW23" s="79"/>
      <c r="UIX23" s="79"/>
      <c r="UIY23" s="79"/>
      <c r="UIZ23" s="80"/>
      <c r="UJA23" s="79"/>
      <c r="UJB23" s="79"/>
      <c r="UJC23" s="79"/>
      <c r="UJD23" s="79"/>
      <c r="UJE23" s="76"/>
      <c r="UJF23" s="76"/>
      <c r="UJG23" s="76"/>
      <c r="UJH23" s="77"/>
      <c r="UJI23" s="76"/>
      <c r="UJJ23" s="79"/>
      <c r="UJK23" s="79"/>
      <c r="UJL23" s="79"/>
      <c r="UJM23" s="80"/>
      <c r="UJN23" s="79"/>
      <c r="UJO23" s="79"/>
      <c r="UJP23" s="79"/>
      <c r="UJQ23" s="79"/>
      <c r="UJR23" s="76"/>
      <c r="UJS23" s="76"/>
      <c r="UJT23" s="76"/>
      <c r="UJU23" s="77"/>
      <c r="UJV23" s="76"/>
      <c r="UJW23" s="79"/>
      <c r="UJX23" s="79"/>
      <c r="UJY23" s="79"/>
      <c r="UJZ23" s="80"/>
      <c r="UKA23" s="79"/>
      <c r="UKB23" s="79"/>
      <c r="UKC23" s="79"/>
      <c r="UKD23" s="79"/>
      <c r="UKE23" s="76"/>
      <c r="UKF23" s="76"/>
      <c r="UKG23" s="76"/>
      <c r="UKH23" s="77"/>
      <c r="UKI23" s="76"/>
      <c r="UKJ23" s="79"/>
      <c r="UKK23" s="79"/>
      <c r="UKL23" s="79"/>
      <c r="UKM23" s="80"/>
      <c r="UKN23" s="79"/>
      <c r="UKO23" s="79"/>
      <c r="UKP23" s="79"/>
      <c r="UKQ23" s="79"/>
      <c r="UKR23" s="76"/>
      <c r="UKS23" s="76"/>
      <c r="UKT23" s="76"/>
      <c r="UKU23" s="77"/>
      <c r="UKV23" s="76"/>
      <c r="UKW23" s="79"/>
      <c r="UKX23" s="79"/>
      <c r="UKY23" s="79"/>
      <c r="UKZ23" s="80"/>
      <c r="ULA23" s="79"/>
      <c r="ULB23" s="79"/>
      <c r="ULC23" s="79"/>
      <c r="ULD23" s="79"/>
      <c r="ULE23" s="76"/>
      <c r="ULF23" s="76"/>
      <c r="ULG23" s="76"/>
      <c r="ULH23" s="77"/>
      <c r="ULI23" s="76"/>
      <c r="ULJ23" s="79"/>
      <c r="ULK23" s="79"/>
      <c r="ULL23" s="79"/>
      <c r="ULM23" s="80"/>
      <c r="ULN23" s="79"/>
      <c r="ULO23" s="79"/>
      <c r="ULP23" s="79"/>
      <c r="ULQ23" s="79"/>
      <c r="ULR23" s="76"/>
      <c r="ULS23" s="76"/>
      <c r="ULT23" s="76"/>
      <c r="ULU23" s="77"/>
      <c r="ULV23" s="76"/>
      <c r="ULW23" s="79"/>
      <c r="ULX23" s="79"/>
      <c r="ULY23" s="79"/>
      <c r="ULZ23" s="80"/>
      <c r="UMA23" s="79"/>
      <c r="UMB23" s="79"/>
      <c r="UMC23" s="79"/>
      <c r="UMD23" s="79"/>
      <c r="UME23" s="76"/>
      <c r="UMF23" s="76"/>
      <c r="UMG23" s="76"/>
      <c r="UMH23" s="77"/>
      <c r="UMI23" s="76"/>
      <c r="UMJ23" s="79"/>
      <c r="UMK23" s="79"/>
      <c r="UML23" s="79"/>
      <c r="UMM23" s="80"/>
      <c r="UMN23" s="79"/>
      <c r="UMO23" s="79"/>
      <c r="UMP23" s="79"/>
      <c r="UMQ23" s="79"/>
      <c r="UMR23" s="76"/>
      <c r="UMS23" s="76"/>
      <c r="UMT23" s="76"/>
      <c r="UMU23" s="77"/>
      <c r="UMV23" s="76"/>
      <c r="UMW23" s="79"/>
      <c r="UMX23" s="79"/>
      <c r="UMY23" s="79"/>
      <c r="UMZ23" s="80"/>
      <c r="UNA23" s="79"/>
      <c r="UNB23" s="79"/>
      <c r="UNC23" s="79"/>
      <c r="UND23" s="79"/>
      <c r="UNE23" s="76"/>
      <c r="UNF23" s="76"/>
      <c r="UNG23" s="76"/>
      <c r="UNH23" s="77"/>
      <c r="UNI23" s="76"/>
      <c r="UNJ23" s="79"/>
      <c r="UNK23" s="79"/>
      <c r="UNL23" s="79"/>
      <c r="UNM23" s="80"/>
      <c r="UNN23" s="79"/>
      <c r="UNO23" s="79"/>
      <c r="UNP23" s="79"/>
      <c r="UNQ23" s="79"/>
      <c r="UNR23" s="76"/>
      <c r="UNS23" s="76"/>
      <c r="UNT23" s="76"/>
      <c r="UNU23" s="77"/>
      <c r="UNV23" s="76"/>
      <c r="UNW23" s="79"/>
      <c r="UNX23" s="79"/>
      <c r="UNY23" s="79"/>
      <c r="UNZ23" s="80"/>
      <c r="UOA23" s="79"/>
      <c r="UOB23" s="79"/>
      <c r="UOC23" s="79"/>
      <c r="UOD23" s="79"/>
      <c r="UOE23" s="76"/>
      <c r="UOF23" s="76"/>
      <c r="UOG23" s="76"/>
      <c r="UOH23" s="77"/>
      <c r="UOI23" s="76"/>
      <c r="UOJ23" s="79"/>
      <c r="UOK23" s="79"/>
      <c r="UOL23" s="79"/>
      <c r="UOM23" s="80"/>
      <c r="UON23" s="79"/>
      <c r="UOO23" s="79"/>
      <c r="UOP23" s="79"/>
      <c r="UOQ23" s="79"/>
      <c r="UOR23" s="76"/>
      <c r="UOS23" s="76"/>
      <c r="UOT23" s="76"/>
      <c r="UOU23" s="77"/>
      <c r="UOV23" s="76"/>
      <c r="UOW23" s="79"/>
      <c r="UOX23" s="79"/>
      <c r="UOY23" s="79"/>
      <c r="UOZ23" s="80"/>
      <c r="UPA23" s="79"/>
      <c r="UPB23" s="79"/>
      <c r="UPC23" s="79"/>
      <c r="UPD23" s="79"/>
      <c r="UPE23" s="76"/>
      <c r="UPF23" s="76"/>
      <c r="UPG23" s="76"/>
      <c r="UPH23" s="77"/>
      <c r="UPI23" s="76"/>
      <c r="UPJ23" s="79"/>
      <c r="UPK23" s="79"/>
      <c r="UPL23" s="79"/>
      <c r="UPM23" s="80"/>
      <c r="UPN23" s="79"/>
      <c r="UPO23" s="79"/>
      <c r="UPP23" s="79"/>
      <c r="UPQ23" s="79"/>
      <c r="UPR23" s="76"/>
      <c r="UPS23" s="76"/>
      <c r="UPT23" s="76"/>
      <c r="UPU23" s="77"/>
      <c r="UPV23" s="76"/>
      <c r="UPW23" s="79"/>
      <c r="UPX23" s="79"/>
      <c r="UPY23" s="79"/>
      <c r="UPZ23" s="80"/>
      <c r="UQA23" s="79"/>
      <c r="UQB23" s="79"/>
      <c r="UQC23" s="79"/>
      <c r="UQD23" s="79"/>
      <c r="UQE23" s="76"/>
      <c r="UQF23" s="76"/>
      <c r="UQG23" s="76"/>
      <c r="UQH23" s="77"/>
      <c r="UQI23" s="76"/>
      <c r="UQJ23" s="79"/>
      <c r="UQK23" s="79"/>
      <c r="UQL23" s="79"/>
      <c r="UQM23" s="80"/>
      <c r="UQN23" s="79"/>
      <c r="UQO23" s="79"/>
      <c r="UQP23" s="79"/>
      <c r="UQQ23" s="79"/>
      <c r="UQR23" s="76"/>
      <c r="UQS23" s="76"/>
      <c r="UQT23" s="76"/>
      <c r="UQU23" s="77"/>
      <c r="UQV23" s="76"/>
      <c r="UQW23" s="79"/>
      <c r="UQX23" s="79"/>
      <c r="UQY23" s="79"/>
      <c r="UQZ23" s="80"/>
      <c r="URA23" s="79"/>
      <c r="URB23" s="79"/>
      <c r="URC23" s="79"/>
      <c r="URD23" s="79"/>
      <c r="URE23" s="76"/>
      <c r="URF23" s="76"/>
      <c r="URG23" s="76"/>
      <c r="URH23" s="77"/>
      <c r="URI23" s="76"/>
      <c r="URJ23" s="79"/>
      <c r="URK23" s="79"/>
      <c r="URL23" s="79"/>
      <c r="URM23" s="80"/>
      <c r="URN23" s="79"/>
      <c r="URO23" s="79"/>
      <c r="URP23" s="79"/>
      <c r="URQ23" s="79"/>
      <c r="URR23" s="76"/>
      <c r="URS23" s="76"/>
      <c r="URT23" s="76"/>
      <c r="URU23" s="77"/>
      <c r="URV23" s="76"/>
      <c r="URW23" s="79"/>
      <c r="URX23" s="79"/>
      <c r="URY23" s="79"/>
      <c r="URZ23" s="80"/>
      <c r="USA23" s="79"/>
      <c r="USB23" s="79"/>
      <c r="USC23" s="79"/>
      <c r="USD23" s="79"/>
      <c r="USE23" s="76"/>
      <c r="USF23" s="76"/>
      <c r="USG23" s="76"/>
      <c r="USH23" s="77"/>
      <c r="USI23" s="76"/>
      <c r="USJ23" s="79"/>
      <c r="USK23" s="79"/>
      <c r="USL23" s="79"/>
      <c r="USM23" s="80"/>
      <c r="USN23" s="79"/>
      <c r="USO23" s="79"/>
      <c r="USP23" s="79"/>
      <c r="USQ23" s="79"/>
      <c r="USR23" s="76"/>
      <c r="USS23" s="76"/>
      <c r="UST23" s="76"/>
      <c r="USU23" s="77"/>
      <c r="USV23" s="76"/>
      <c r="USW23" s="79"/>
      <c r="USX23" s="79"/>
      <c r="USY23" s="79"/>
      <c r="USZ23" s="80"/>
      <c r="UTA23" s="79"/>
      <c r="UTB23" s="79"/>
      <c r="UTC23" s="79"/>
      <c r="UTD23" s="79"/>
      <c r="UTE23" s="76"/>
      <c r="UTF23" s="76"/>
      <c r="UTG23" s="76"/>
      <c r="UTH23" s="77"/>
      <c r="UTI23" s="76"/>
      <c r="UTJ23" s="79"/>
      <c r="UTK23" s="79"/>
      <c r="UTL23" s="79"/>
      <c r="UTM23" s="80"/>
      <c r="UTN23" s="79"/>
      <c r="UTO23" s="79"/>
      <c r="UTP23" s="79"/>
      <c r="UTQ23" s="79"/>
      <c r="UTR23" s="76"/>
      <c r="UTS23" s="76"/>
      <c r="UTT23" s="76"/>
      <c r="UTU23" s="77"/>
      <c r="UTV23" s="76"/>
      <c r="UTW23" s="79"/>
      <c r="UTX23" s="79"/>
      <c r="UTY23" s="79"/>
      <c r="UTZ23" s="80"/>
      <c r="UUA23" s="79"/>
      <c r="UUB23" s="79"/>
      <c r="UUC23" s="79"/>
      <c r="UUD23" s="79"/>
      <c r="UUE23" s="76"/>
      <c r="UUF23" s="76"/>
      <c r="UUG23" s="76"/>
      <c r="UUH23" s="77"/>
      <c r="UUI23" s="76"/>
      <c r="UUJ23" s="79"/>
      <c r="UUK23" s="79"/>
      <c r="UUL23" s="79"/>
      <c r="UUM23" s="80"/>
      <c r="UUN23" s="79"/>
      <c r="UUO23" s="79"/>
      <c r="UUP23" s="79"/>
      <c r="UUQ23" s="79"/>
      <c r="UUR23" s="76"/>
      <c r="UUS23" s="76"/>
      <c r="UUT23" s="76"/>
      <c r="UUU23" s="77"/>
      <c r="UUV23" s="76"/>
      <c r="UUW23" s="79"/>
      <c r="UUX23" s="79"/>
      <c r="UUY23" s="79"/>
      <c r="UUZ23" s="80"/>
      <c r="UVA23" s="79"/>
      <c r="UVB23" s="79"/>
      <c r="UVC23" s="79"/>
      <c r="UVD23" s="79"/>
      <c r="UVE23" s="76"/>
      <c r="UVF23" s="76"/>
      <c r="UVG23" s="76"/>
      <c r="UVH23" s="77"/>
      <c r="UVI23" s="76"/>
      <c r="UVJ23" s="79"/>
      <c r="UVK23" s="79"/>
      <c r="UVL23" s="79"/>
      <c r="UVM23" s="80"/>
      <c r="UVN23" s="79"/>
      <c r="UVO23" s="79"/>
      <c r="UVP23" s="79"/>
      <c r="UVQ23" s="79"/>
      <c r="UVR23" s="76"/>
      <c r="UVS23" s="76"/>
      <c r="UVT23" s="76"/>
      <c r="UVU23" s="77"/>
      <c r="UVV23" s="76"/>
      <c r="UVW23" s="79"/>
      <c r="UVX23" s="79"/>
      <c r="UVY23" s="79"/>
      <c r="UVZ23" s="80"/>
      <c r="UWA23" s="79"/>
      <c r="UWB23" s="79"/>
      <c r="UWC23" s="79"/>
      <c r="UWD23" s="79"/>
      <c r="UWE23" s="76"/>
      <c r="UWF23" s="76"/>
      <c r="UWG23" s="76"/>
      <c r="UWH23" s="77"/>
      <c r="UWI23" s="76"/>
      <c r="UWJ23" s="79"/>
      <c r="UWK23" s="79"/>
      <c r="UWL23" s="79"/>
      <c r="UWM23" s="80"/>
      <c r="UWN23" s="79"/>
      <c r="UWO23" s="79"/>
      <c r="UWP23" s="79"/>
      <c r="UWQ23" s="79"/>
      <c r="UWR23" s="76"/>
      <c r="UWS23" s="76"/>
      <c r="UWT23" s="76"/>
      <c r="UWU23" s="77"/>
    </row>
    <row r="24" spans="1:14815" ht="25.5" hidden="1">
      <c r="A24" s="273" t="s">
        <v>65</v>
      </c>
      <c r="B24" s="76" t="s">
        <v>167</v>
      </c>
      <c r="C24" s="76" t="s">
        <v>85</v>
      </c>
      <c r="D24" s="77">
        <v>45717</v>
      </c>
      <c r="E24" s="77">
        <v>45658</v>
      </c>
      <c r="F24" s="76" t="s">
        <v>298</v>
      </c>
      <c r="G24" s="81">
        <v>113419.18</v>
      </c>
      <c r="H24" s="78">
        <v>123710.46730082014</v>
      </c>
      <c r="I24" s="79">
        <f>IFERROR(IF(G24&gt;0,H24-G24,""),"")</f>
        <v>10291.287300820142</v>
      </c>
      <c r="J24" s="80">
        <f>IFERROR(IF(I24&gt;0,I24/G24,""),"")</f>
        <v>9.0736745767516072E-2</v>
      </c>
      <c r="K24" s="80" t="s">
        <v>99</v>
      </c>
      <c r="L24" s="79">
        <v>32979.01</v>
      </c>
      <c r="M24" s="79">
        <v>20550.32</v>
      </c>
      <c r="N24" s="79">
        <f>L24-M24</f>
        <v>12428.690000000002</v>
      </c>
      <c r="O24" s="79">
        <v>129897.37</v>
      </c>
      <c r="P24" s="81">
        <v>124004.43370045238</v>
      </c>
      <c r="Q24" s="79">
        <f>O24-P24</f>
        <v>5892.9362995476113</v>
      </c>
      <c r="R24" s="79">
        <f>Q24*12</f>
        <v>70715.235594571335</v>
      </c>
      <c r="S24" s="274"/>
    </row>
    <row r="25" spans="1:14815" ht="25.5" hidden="1">
      <c r="A25" s="273" t="s">
        <v>65</v>
      </c>
      <c r="B25" s="76" t="s">
        <v>167</v>
      </c>
      <c r="C25" s="76" t="s">
        <v>300</v>
      </c>
      <c r="D25" s="77">
        <v>45717</v>
      </c>
      <c r="E25" s="77">
        <v>45658</v>
      </c>
      <c r="F25" s="76" t="s">
        <v>298</v>
      </c>
      <c r="G25" s="81">
        <v>64112.93</v>
      </c>
      <c r="H25" s="78">
        <v>67663.520000000004</v>
      </c>
      <c r="I25" s="79">
        <f>IFERROR(IF(G25&gt;0,H25-G25,""),"")</f>
        <v>3550.5900000000038</v>
      </c>
      <c r="J25" s="80">
        <f>IFERROR(IF(I25&gt;0,I25/G25,""),"")</f>
        <v>5.5380248570764179E-2</v>
      </c>
      <c r="K25" s="80"/>
      <c r="L25" s="79">
        <v>8613.33</v>
      </c>
      <c r="M25" s="79">
        <v>6618.3</v>
      </c>
      <c r="N25" s="79">
        <f>L25-M25</f>
        <v>1995.0299999999997</v>
      </c>
      <c r="O25" s="79">
        <v>68013.33</v>
      </c>
      <c r="P25" s="81">
        <v>67441.618365952512</v>
      </c>
      <c r="Q25" s="79">
        <f>O25-P25</f>
        <v>571.7116340474895</v>
      </c>
      <c r="R25" s="79">
        <f>Q25*12</f>
        <v>6860.539608569874</v>
      </c>
      <c r="S25" s="274"/>
    </row>
    <row r="26" spans="1:14815" hidden="1">
      <c r="A26" s="273" t="s">
        <v>65</v>
      </c>
      <c r="B26" s="76" t="s">
        <v>149</v>
      </c>
      <c r="C26" s="76" t="s">
        <v>85</v>
      </c>
      <c r="D26" s="77">
        <v>45717</v>
      </c>
      <c r="E26" s="77">
        <v>45658</v>
      </c>
      <c r="F26" s="76" t="s">
        <v>298</v>
      </c>
      <c r="G26" s="78">
        <v>108703.09</v>
      </c>
      <c r="H26" s="78">
        <v>116362.03576795105</v>
      </c>
      <c r="I26" s="79">
        <f t="shared" si="12"/>
        <v>7658.9457679510524</v>
      </c>
      <c r="J26" s="80">
        <f t="shared" si="13"/>
        <v>7.0457479800721881E-2</v>
      </c>
      <c r="K26" s="80" t="s">
        <v>99</v>
      </c>
      <c r="L26" s="79"/>
      <c r="M26" s="79"/>
      <c r="N26" s="79">
        <f t="shared" si="10"/>
        <v>0</v>
      </c>
      <c r="O26" s="79">
        <v>116699.08</v>
      </c>
      <c r="P26" s="79">
        <v>116362.03576795105</v>
      </c>
      <c r="Q26" s="79">
        <f t="shared" si="11"/>
        <v>337.04423204895284</v>
      </c>
      <c r="R26" s="79">
        <f t="shared" si="14"/>
        <v>4044.530784587434</v>
      </c>
      <c r="S26" s="274"/>
      <c r="AMK26" s="83"/>
      <c r="AML26" s="83"/>
      <c r="AMM26" s="84"/>
      <c r="AMN26" s="83"/>
      <c r="AMO26" s="83"/>
      <c r="AMP26" s="83"/>
      <c r="AMQ26" s="83"/>
      <c r="AMR26" s="85"/>
      <c r="AMS26" s="85"/>
      <c r="AMT26" s="85"/>
      <c r="AMU26" s="86"/>
      <c r="AMV26" s="85"/>
      <c r="AMW26" s="83"/>
      <c r="AMX26" s="83"/>
      <c r="AMY26" s="83"/>
      <c r="AMZ26" s="84"/>
      <c r="ANA26" s="83"/>
      <c r="ANB26" s="83"/>
      <c r="ANC26" s="83"/>
      <c r="AND26" s="83"/>
      <c r="ANE26" s="85"/>
      <c r="ANF26" s="85"/>
      <c r="ANG26" s="85"/>
      <c r="ANH26" s="86"/>
      <c r="ANI26" s="85"/>
      <c r="ANJ26" s="83"/>
      <c r="ANK26" s="83"/>
      <c r="ANL26" s="83"/>
      <c r="ANM26" s="84"/>
      <c r="ANN26" s="83"/>
      <c r="ANO26" s="83"/>
      <c r="ANP26" s="83"/>
      <c r="ANQ26" s="83"/>
      <c r="ANR26" s="85"/>
      <c r="ANS26" s="85"/>
      <c r="ANT26" s="85"/>
      <c r="ANU26" s="86"/>
      <c r="ANV26" s="85"/>
      <c r="ANW26" s="83"/>
      <c r="ANX26" s="83"/>
      <c r="ANY26" s="83"/>
      <c r="ANZ26" s="84"/>
      <c r="AOA26" s="83"/>
      <c r="AOB26" s="83"/>
      <c r="AOC26" s="83"/>
      <c r="AOD26" s="83"/>
      <c r="AOE26" s="85"/>
      <c r="AOF26" s="85"/>
      <c r="AOG26" s="85"/>
      <c r="AOH26" s="86"/>
      <c r="AOI26" s="85"/>
      <c r="AOJ26" s="83"/>
      <c r="AOK26" s="83"/>
      <c r="AOL26" s="83"/>
      <c r="AOM26" s="84"/>
      <c r="AON26" s="83"/>
      <c r="AOO26" s="83"/>
      <c r="AOP26" s="83"/>
      <c r="AOQ26" s="83"/>
      <c r="AOR26" s="85"/>
      <c r="AOS26" s="85"/>
      <c r="AOT26" s="85"/>
      <c r="AOU26" s="86"/>
      <c r="AOV26" s="85"/>
      <c r="AOW26" s="83"/>
      <c r="AOX26" s="83"/>
      <c r="AOY26" s="83"/>
      <c r="AOZ26" s="84"/>
      <c r="APA26" s="83"/>
      <c r="APB26" s="83"/>
      <c r="APC26" s="83"/>
      <c r="APD26" s="83"/>
      <c r="APE26" s="85"/>
      <c r="APF26" s="85"/>
      <c r="APG26" s="85"/>
      <c r="APH26" s="86"/>
      <c r="API26" s="85"/>
      <c r="APJ26" s="83"/>
      <c r="APK26" s="83"/>
      <c r="APL26" s="83"/>
      <c r="APM26" s="84"/>
      <c r="APN26" s="83"/>
      <c r="APO26" s="83"/>
      <c r="APP26" s="83"/>
      <c r="APQ26" s="83"/>
      <c r="APR26" s="85"/>
      <c r="APS26" s="85"/>
      <c r="APT26" s="85"/>
      <c r="APU26" s="86"/>
      <c r="APV26" s="85"/>
      <c r="APW26" s="83"/>
      <c r="APX26" s="83"/>
      <c r="APY26" s="83"/>
      <c r="APZ26" s="84"/>
      <c r="AQA26" s="83"/>
      <c r="AQB26" s="83"/>
      <c r="AQC26" s="83"/>
      <c r="AQD26" s="83"/>
      <c r="AQE26" s="85"/>
      <c r="AQF26" s="85"/>
      <c r="AQG26" s="85"/>
      <c r="AQH26" s="86"/>
      <c r="AQI26" s="85"/>
      <c r="AQJ26" s="83"/>
      <c r="AQK26" s="83"/>
      <c r="AQL26" s="83"/>
      <c r="AQM26" s="84"/>
      <c r="AQN26" s="83"/>
      <c r="AQO26" s="83"/>
      <c r="AQP26" s="83"/>
      <c r="AQQ26" s="83"/>
      <c r="AQR26" s="85"/>
      <c r="AQS26" s="85"/>
      <c r="AQT26" s="85"/>
      <c r="AQU26" s="86"/>
      <c r="AQV26" s="85"/>
      <c r="AQW26" s="83"/>
      <c r="AQX26" s="83"/>
      <c r="AQY26" s="83"/>
      <c r="AQZ26" s="84"/>
      <c r="ARA26" s="83"/>
      <c r="ARB26" s="83"/>
      <c r="ARC26" s="83"/>
      <c r="ARD26" s="83"/>
      <c r="ARE26" s="85"/>
      <c r="ARF26" s="85"/>
      <c r="ARG26" s="85"/>
      <c r="ARH26" s="86"/>
      <c r="ARI26" s="85"/>
      <c r="ARJ26" s="83"/>
      <c r="ARK26" s="83"/>
      <c r="ARL26" s="83"/>
      <c r="ARM26" s="84"/>
      <c r="ARN26" s="83"/>
      <c r="ARO26" s="83"/>
      <c r="ARP26" s="83"/>
      <c r="ARQ26" s="83"/>
      <c r="ARR26" s="85"/>
      <c r="ARS26" s="85"/>
      <c r="ART26" s="85"/>
      <c r="ARU26" s="86"/>
      <c r="ARV26" s="85"/>
      <c r="ARW26" s="83"/>
      <c r="ARX26" s="83"/>
      <c r="ARY26" s="83"/>
      <c r="ARZ26" s="84"/>
      <c r="ASA26" s="83"/>
      <c r="ASB26" s="83"/>
      <c r="ASC26" s="83"/>
      <c r="ASD26" s="83"/>
      <c r="ASE26" s="85"/>
      <c r="ASF26" s="85"/>
      <c r="ASG26" s="85"/>
      <c r="ASH26" s="86"/>
      <c r="ASI26" s="85"/>
      <c r="ASJ26" s="83"/>
      <c r="ASK26" s="83"/>
      <c r="ASL26" s="83"/>
      <c r="ASM26" s="84"/>
      <c r="ASN26" s="83"/>
      <c r="ASO26" s="83"/>
      <c r="ASP26" s="83"/>
      <c r="ASQ26" s="83"/>
      <c r="ASR26" s="85"/>
      <c r="ASS26" s="85"/>
      <c r="AST26" s="85"/>
      <c r="ASU26" s="86"/>
      <c r="ASV26" s="85"/>
      <c r="ASW26" s="83"/>
      <c r="ASX26" s="83"/>
      <c r="ASY26" s="83"/>
      <c r="ASZ26" s="84"/>
      <c r="ATA26" s="83"/>
      <c r="ATB26" s="83"/>
      <c r="ATC26" s="83"/>
      <c r="ATD26" s="83"/>
      <c r="ATE26" s="85"/>
      <c r="ATF26" s="85"/>
      <c r="ATG26" s="85"/>
      <c r="ATH26" s="86"/>
      <c r="ATI26" s="85"/>
      <c r="ATJ26" s="83"/>
      <c r="ATK26" s="83"/>
      <c r="ATL26" s="83"/>
      <c r="ATM26" s="84"/>
      <c r="ATN26" s="83"/>
      <c r="ATO26" s="83"/>
      <c r="ATP26" s="83"/>
      <c r="ATQ26" s="83"/>
      <c r="ATR26" s="85"/>
      <c r="ATS26" s="85"/>
      <c r="ATT26" s="85"/>
      <c r="ATU26" s="86"/>
      <c r="ATV26" s="85"/>
      <c r="ATW26" s="83"/>
      <c r="ATX26" s="83"/>
      <c r="ATY26" s="83"/>
      <c r="ATZ26" s="84"/>
      <c r="AUA26" s="83"/>
      <c r="AUB26" s="83"/>
      <c r="AUC26" s="83"/>
      <c r="AUD26" s="83"/>
      <c r="AUE26" s="85"/>
      <c r="AUF26" s="85"/>
      <c r="AUG26" s="85"/>
      <c r="AUH26" s="86"/>
      <c r="AUI26" s="85"/>
      <c r="AUJ26" s="83"/>
      <c r="AUK26" s="83"/>
      <c r="AUL26" s="83"/>
      <c r="AUM26" s="84"/>
      <c r="AUN26" s="83"/>
      <c r="AUO26" s="83"/>
      <c r="AUP26" s="83"/>
      <c r="AUQ26" s="83"/>
      <c r="AUR26" s="85"/>
      <c r="AUS26" s="85"/>
      <c r="AUT26" s="85"/>
      <c r="AUU26" s="86"/>
      <c r="AUV26" s="85"/>
      <c r="AUW26" s="83"/>
      <c r="AUX26" s="83"/>
      <c r="AUY26" s="83"/>
      <c r="AUZ26" s="84"/>
      <c r="AVA26" s="83"/>
      <c r="AVB26" s="83"/>
      <c r="AVC26" s="83"/>
      <c r="AVD26" s="83"/>
      <c r="AVE26" s="85"/>
      <c r="AVF26" s="85"/>
      <c r="AVG26" s="85"/>
      <c r="AVH26" s="86"/>
      <c r="AVI26" s="85"/>
      <c r="AVJ26" s="83"/>
      <c r="AVK26" s="83"/>
      <c r="AVL26" s="83"/>
      <c r="AVM26" s="84"/>
      <c r="AVN26" s="83"/>
      <c r="AVO26" s="83"/>
      <c r="AVP26" s="83"/>
      <c r="AVQ26" s="83"/>
      <c r="AVR26" s="85"/>
      <c r="AVS26" s="85"/>
      <c r="AVT26" s="85"/>
      <c r="AVU26" s="86"/>
      <c r="AVV26" s="85"/>
      <c r="AVW26" s="83"/>
      <c r="AVX26" s="83"/>
      <c r="AVY26" s="83"/>
      <c r="AVZ26" s="84"/>
      <c r="AWA26" s="83"/>
      <c r="AWB26" s="83"/>
      <c r="AWC26" s="83"/>
      <c r="AWD26" s="83"/>
      <c r="AWE26" s="85"/>
      <c r="AWF26" s="85"/>
      <c r="AWG26" s="85"/>
      <c r="AWH26" s="86"/>
      <c r="AWI26" s="85"/>
      <c r="AWJ26" s="83"/>
      <c r="AWK26" s="83"/>
      <c r="AWL26" s="83"/>
      <c r="AWM26" s="84"/>
      <c r="AWN26" s="83"/>
      <c r="AWO26" s="83"/>
      <c r="AWP26" s="83"/>
      <c r="AWQ26" s="83"/>
      <c r="AWR26" s="85"/>
      <c r="AWS26" s="85"/>
      <c r="AWT26" s="85"/>
      <c r="AWU26" s="86"/>
      <c r="AWV26" s="85"/>
      <c r="AWW26" s="83"/>
      <c r="AWX26" s="83"/>
      <c r="AWY26" s="83"/>
      <c r="AWZ26" s="84"/>
      <c r="AXA26" s="83"/>
      <c r="AXB26" s="83"/>
      <c r="AXC26" s="83"/>
      <c r="AXD26" s="83"/>
      <c r="AXE26" s="85"/>
      <c r="AXF26" s="85"/>
      <c r="AXG26" s="85"/>
      <c r="AXH26" s="86"/>
      <c r="AXI26" s="85"/>
      <c r="AXJ26" s="83"/>
      <c r="AXK26" s="83"/>
      <c r="AXL26" s="83"/>
      <c r="AXM26" s="84"/>
      <c r="AXN26" s="83"/>
      <c r="AXO26" s="83"/>
      <c r="AXP26" s="83"/>
      <c r="AXQ26" s="83"/>
      <c r="AXR26" s="85"/>
      <c r="AXS26" s="85"/>
      <c r="AXT26" s="85"/>
      <c r="AXU26" s="86"/>
      <c r="AXV26" s="85"/>
      <c r="AXW26" s="83"/>
      <c r="AXX26" s="83"/>
      <c r="AXY26" s="83"/>
      <c r="AXZ26" s="84"/>
      <c r="AYA26" s="83"/>
      <c r="AYB26" s="83"/>
      <c r="AYC26" s="83"/>
      <c r="AYD26" s="83"/>
      <c r="AYE26" s="85"/>
      <c r="AYF26" s="85"/>
      <c r="AYG26" s="85"/>
      <c r="AYH26" s="86"/>
      <c r="AYI26" s="85"/>
      <c r="AYJ26" s="83"/>
      <c r="AYK26" s="83"/>
      <c r="AYL26" s="83"/>
      <c r="AYM26" s="84"/>
      <c r="AYN26" s="83"/>
      <c r="AYO26" s="83"/>
      <c r="AYP26" s="83"/>
      <c r="AYQ26" s="83"/>
      <c r="AYR26" s="85"/>
      <c r="AYS26" s="85"/>
      <c r="AYT26" s="85"/>
      <c r="AYU26" s="86"/>
      <c r="AYV26" s="85"/>
      <c r="AYW26" s="83"/>
      <c r="AYX26" s="83"/>
      <c r="AYY26" s="83"/>
      <c r="AYZ26" s="84"/>
      <c r="AZA26" s="83"/>
      <c r="AZB26" s="83"/>
      <c r="AZC26" s="83"/>
      <c r="AZD26" s="83"/>
      <c r="AZE26" s="85"/>
      <c r="AZF26" s="85"/>
      <c r="AZG26" s="85"/>
      <c r="AZH26" s="86"/>
      <c r="AZI26" s="85"/>
      <c r="AZJ26" s="83"/>
      <c r="AZK26" s="83"/>
      <c r="AZL26" s="83"/>
      <c r="AZM26" s="84"/>
      <c r="AZN26" s="83"/>
      <c r="AZO26" s="83"/>
      <c r="AZP26" s="83"/>
      <c r="AZQ26" s="83"/>
      <c r="AZR26" s="85"/>
      <c r="AZS26" s="85"/>
      <c r="AZT26" s="85"/>
      <c r="AZU26" s="86"/>
      <c r="AZV26" s="85"/>
      <c r="AZW26" s="83"/>
      <c r="AZX26" s="83"/>
      <c r="AZY26" s="83"/>
      <c r="AZZ26" s="84"/>
      <c r="BAA26" s="83"/>
      <c r="BAB26" s="83"/>
      <c r="BAC26" s="83"/>
      <c r="BAD26" s="83"/>
      <c r="BAE26" s="85"/>
      <c r="BAF26" s="85"/>
      <c r="BAG26" s="85"/>
      <c r="BAH26" s="86"/>
      <c r="BAI26" s="85"/>
      <c r="BAJ26" s="83"/>
      <c r="BAK26" s="83"/>
      <c r="BAL26" s="83"/>
      <c r="BAM26" s="84"/>
      <c r="BAN26" s="83"/>
      <c r="BAO26" s="83"/>
      <c r="BAP26" s="83"/>
      <c r="BAQ26" s="83"/>
      <c r="BAR26" s="85"/>
      <c r="BAS26" s="85"/>
      <c r="BAT26" s="85"/>
      <c r="BAU26" s="86"/>
      <c r="BAV26" s="85"/>
      <c r="BAW26" s="83"/>
      <c r="BAX26" s="83"/>
      <c r="BAY26" s="83"/>
      <c r="BAZ26" s="84"/>
      <c r="BBA26" s="83"/>
      <c r="BBB26" s="83"/>
      <c r="BBC26" s="83"/>
      <c r="BBD26" s="83"/>
      <c r="BBE26" s="85"/>
      <c r="BBF26" s="85"/>
      <c r="BBG26" s="85"/>
      <c r="BBH26" s="86"/>
      <c r="BBI26" s="85"/>
      <c r="BBJ26" s="83"/>
      <c r="BBK26" s="83"/>
      <c r="BBL26" s="83"/>
      <c r="BBM26" s="84"/>
      <c r="BBN26" s="83"/>
      <c r="BBO26" s="83"/>
      <c r="BBP26" s="83"/>
      <c r="BBQ26" s="83"/>
      <c r="BBR26" s="85"/>
      <c r="BBS26" s="85"/>
      <c r="BBT26" s="85"/>
      <c r="BBU26" s="86"/>
      <c r="BBV26" s="85"/>
      <c r="BBW26" s="83"/>
      <c r="BBX26" s="83"/>
      <c r="BBY26" s="83"/>
      <c r="BBZ26" s="84"/>
      <c r="BCA26" s="83"/>
      <c r="BCB26" s="83"/>
      <c r="BCC26" s="83"/>
      <c r="BCD26" s="83"/>
      <c r="BCE26" s="85"/>
      <c r="BCF26" s="85"/>
      <c r="BCG26" s="85"/>
      <c r="BCH26" s="86"/>
      <c r="BCI26" s="85"/>
      <c r="BCJ26" s="83"/>
      <c r="BCK26" s="83"/>
      <c r="BCL26" s="83"/>
      <c r="BCM26" s="84"/>
      <c r="BCN26" s="83"/>
      <c r="BCO26" s="83"/>
      <c r="BCP26" s="83"/>
      <c r="BCQ26" s="83"/>
      <c r="BCR26" s="85"/>
      <c r="BCS26" s="85"/>
      <c r="BCT26" s="85"/>
      <c r="BCU26" s="86"/>
      <c r="BCV26" s="85"/>
      <c r="BCW26" s="83"/>
      <c r="BCX26" s="83"/>
      <c r="BCY26" s="83"/>
      <c r="BCZ26" s="84"/>
      <c r="BDA26" s="83"/>
      <c r="BDB26" s="83"/>
      <c r="BDC26" s="83"/>
      <c r="BDD26" s="83"/>
      <c r="BDE26" s="85"/>
      <c r="BDF26" s="85"/>
      <c r="BDG26" s="85"/>
      <c r="BDH26" s="86"/>
      <c r="BDI26" s="85"/>
      <c r="BDJ26" s="83"/>
      <c r="BDK26" s="83"/>
      <c r="BDL26" s="83"/>
      <c r="BDM26" s="84"/>
      <c r="BDN26" s="83"/>
      <c r="BDO26" s="83"/>
      <c r="BDP26" s="83"/>
      <c r="BDQ26" s="83"/>
      <c r="BDR26" s="85"/>
      <c r="BDS26" s="85"/>
      <c r="BDT26" s="85"/>
      <c r="BDU26" s="86"/>
      <c r="BDV26" s="85"/>
      <c r="BDW26" s="83"/>
      <c r="BDX26" s="83"/>
      <c r="BDY26" s="83"/>
      <c r="BDZ26" s="84"/>
      <c r="BEA26" s="83"/>
      <c r="BEB26" s="83"/>
      <c r="BEC26" s="83"/>
      <c r="BED26" s="83"/>
      <c r="BEE26" s="85"/>
      <c r="BEF26" s="85"/>
      <c r="BEG26" s="85"/>
      <c r="BEH26" s="86"/>
      <c r="BEI26" s="85"/>
      <c r="BEJ26" s="83"/>
      <c r="BEK26" s="83"/>
      <c r="BEL26" s="83"/>
      <c r="BEM26" s="84"/>
      <c r="BEN26" s="83"/>
      <c r="BEO26" s="83"/>
      <c r="BEP26" s="83"/>
      <c r="BEQ26" s="83"/>
      <c r="BER26" s="85"/>
      <c r="BES26" s="85"/>
      <c r="BET26" s="85"/>
      <c r="BEU26" s="86"/>
      <c r="BEV26" s="85"/>
      <c r="BEW26" s="83"/>
      <c r="BEX26" s="83"/>
      <c r="BEY26" s="83"/>
      <c r="BEZ26" s="84"/>
      <c r="BFA26" s="83"/>
      <c r="BFB26" s="83"/>
      <c r="BFC26" s="83"/>
      <c r="BFD26" s="83"/>
      <c r="BFE26" s="85"/>
      <c r="BFF26" s="85"/>
      <c r="BFG26" s="85"/>
      <c r="BFH26" s="86"/>
      <c r="BFI26" s="85"/>
      <c r="BFJ26" s="83"/>
      <c r="BFK26" s="83"/>
      <c r="BFL26" s="83"/>
      <c r="BFM26" s="84"/>
      <c r="BFN26" s="83"/>
      <c r="BFO26" s="83"/>
      <c r="BFP26" s="83"/>
      <c r="BFQ26" s="83"/>
      <c r="BFR26" s="85"/>
      <c r="BFS26" s="85"/>
      <c r="BFT26" s="85"/>
      <c r="BFU26" s="86"/>
      <c r="BFV26" s="85"/>
      <c r="BFW26" s="83"/>
      <c r="BFX26" s="83"/>
      <c r="BFY26" s="83"/>
      <c r="BFZ26" s="84"/>
      <c r="BGA26" s="83"/>
      <c r="BGB26" s="83"/>
      <c r="BGC26" s="83"/>
      <c r="BGD26" s="83"/>
      <c r="BGE26" s="85"/>
      <c r="BGF26" s="85"/>
      <c r="BGG26" s="85"/>
      <c r="BGH26" s="86"/>
      <c r="BGI26" s="85"/>
      <c r="BGJ26" s="83"/>
      <c r="BGK26" s="83"/>
      <c r="BGL26" s="83"/>
      <c r="BGM26" s="84"/>
      <c r="BGN26" s="83"/>
      <c r="BGO26" s="83"/>
      <c r="BGP26" s="83"/>
      <c r="BGQ26" s="83"/>
      <c r="BGR26" s="85"/>
      <c r="BGS26" s="85"/>
      <c r="BGT26" s="85"/>
      <c r="BGU26" s="86"/>
      <c r="BGV26" s="85"/>
      <c r="BGW26" s="83"/>
      <c r="BGX26" s="83"/>
      <c r="BGY26" s="83"/>
      <c r="BGZ26" s="84"/>
      <c r="BHA26" s="83"/>
      <c r="BHB26" s="83"/>
      <c r="BHC26" s="83"/>
      <c r="BHD26" s="83"/>
      <c r="BHE26" s="85"/>
      <c r="BHF26" s="85"/>
      <c r="BHG26" s="85"/>
      <c r="BHH26" s="86"/>
      <c r="BHI26" s="85"/>
      <c r="BHJ26" s="83"/>
      <c r="BHK26" s="83"/>
      <c r="BHL26" s="83"/>
      <c r="BHM26" s="84"/>
      <c r="BHN26" s="83"/>
      <c r="BHO26" s="83"/>
      <c r="BHP26" s="83"/>
      <c r="BHQ26" s="83"/>
      <c r="BHR26" s="85"/>
      <c r="BHS26" s="85"/>
      <c r="BHT26" s="85"/>
      <c r="BHU26" s="86"/>
      <c r="BHV26" s="85"/>
      <c r="BHW26" s="83"/>
      <c r="BHX26" s="83"/>
      <c r="BHY26" s="83"/>
      <c r="BHZ26" s="84"/>
      <c r="BIA26" s="83"/>
      <c r="BIB26" s="83"/>
      <c r="BIC26" s="83"/>
      <c r="BID26" s="83"/>
      <c r="BIE26" s="85"/>
      <c r="BIF26" s="85"/>
      <c r="BIG26" s="85"/>
      <c r="BIH26" s="86"/>
      <c r="BII26" s="85"/>
      <c r="BIJ26" s="83"/>
      <c r="BIK26" s="83"/>
      <c r="BIL26" s="83"/>
      <c r="BIM26" s="84"/>
      <c r="BIN26" s="83"/>
      <c r="BIO26" s="83"/>
      <c r="BIP26" s="83"/>
      <c r="BIQ26" s="83"/>
      <c r="BIR26" s="85"/>
      <c r="BIS26" s="85"/>
      <c r="BIT26" s="85"/>
      <c r="BIU26" s="86"/>
      <c r="BIV26" s="85"/>
      <c r="BIW26" s="83"/>
      <c r="BIX26" s="83"/>
      <c r="BIY26" s="83"/>
      <c r="BIZ26" s="84"/>
      <c r="BJA26" s="83"/>
      <c r="BJB26" s="83"/>
      <c r="BJC26" s="83"/>
      <c r="BJD26" s="83"/>
      <c r="BJE26" s="85"/>
      <c r="BJF26" s="85"/>
      <c r="BJG26" s="85"/>
      <c r="BJH26" s="86"/>
      <c r="BJI26" s="85"/>
      <c r="BJJ26" s="83"/>
      <c r="BJK26" s="83"/>
      <c r="BJL26" s="83"/>
      <c r="BJM26" s="84"/>
      <c r="BJN26" s="83"/>
      <c r="BJO26" s="83"/>
      <c r="BJP26" s="83"/>
      <c r="BJQ26" s="83"/>
      <c r="BJR26" s="85"/>
      <c r="BJS26" s="85"/>
      <c r="BJT26" s="85"/>
      <c r="BJU26" s="86"/>
      <c r="BJV26" s="85"/>
      <c r="BJW26" s="83"/>
      <c r="BJX26" s="83"/>
      <c r="BJY26" s="83"/>
      <c r="BJZ26" s="84"/>
      <c r="BKA26" s="83"/>
      <c r="BKB26" s="83"/>
      <c r="BKC26" s="83"/>
      <c r="BKD26" s="83"/>
      <c r="BKE26" s="85"/>
      <c r="BKF26" s="85"/>
      <c r="BKG26" s="85"/>
      <c r="BKH26" s="86"/>
      <c r="BKI26" s="85"/>
      <c r="BKJ26" s="83"/>
      <c r="BKK26" s="83"/>
      <c r="BKL26" s="83"/>
      <c r="BKM26" s="84"/>
      <c r="BKN26" s="83"/>
      <c r="BKO26" s="83"/>
      <c r="BKP26" s="83"/>
      <c r="BKQ26" s="83"/>
      <c r="BKR26" s="85"/>
      <c r="BKS26" s="85"/>
      <c r="BKT26" s="85"/>
      <c r="BKU26" s="86"/>
      <c r="BKV26" s="85"/>
      <c r="BKW26" s="83"/>
      <c r="BKX26" s="83"/>
      <c r="BKY26" s="83"/>
      <c r="BKZ26" s="84"/>
      <c r="BLA26" s="83"/>
      <c r="BLB26" s="83"/>
      <c r="BLC26" s="83"/>
      <c r="BLD26" s="83"/>
      <c r="BLE26" s="85"/>
      <c r="BLF26" s="85"/>
      <c r="BLG26" s="85"/>
      <c r="BLH26" s="86"/>
      <c r="BLI26" s="85"/>
      <c r="BLJ26" s="83"/>
      <c r="BLK26" s="83"/>
      <c r="BLL26" s="83"/>
      <c r="BLM26" s="84"/>
      <c r="BLN26" s="83"/>
      <c r="BLO26" s="83"/>
      <c r="BLP26" s="83"/>
      <c r="BLQ26" s="83"/>
      <c r="BLR26" s="85"/>
      <c r="BLS26" s="85"/>
      <c r="BLT26" s="85"/>
      <c r="BLU26" s="86"/>
      <c r="BLV26" s="85"/>
      <c r="BLW26" s="83"/>
      <c r="BLX26" s="83"/>
      <c r="BLY26" s="83"/>
      <c r="BLZ26" s="84"/>
      <c r="BMA26" s="83"/>
      <c r="BMB26" s="83"/>
      <c r="BMC26" s="83"/>
      <c r="BMD26" s="83"/>
      <c r="BME26" s="85"/>
      <c r="BMF26" s="85"/>
      <c r="BMG26" s="85"/>
      <c r="BMH26" s="86"/>
      <c r="BMI26" s="85"/>
      <c r="BMJ26" s="83"/>
      <c r="BMK26" s="83"/>
      <c r="BML26" s="83"/>
      <c r="BMM26" s="84"/>
      <c r="BMN26" s="83"/>
      <c r="BMO26" s="83"/>
      <c r="BMP26" s="83"/>
      <c r="BMQ26" s="83"/>
      <c r="BMR26" s="85"/>
      <c r="BMS26" s="85"/>
      <c r="BMT26" s="85"/>
      <c r="BMU26" s="86"/>
      <c r="BMV26" s="85"/>
      <c r="BMW26" s="83"/>
      <c r="BMX26" s="83"/>
      <c r="BMY26" s="83"/>
      <c r="BMZ26" s="84"/>
      <c r="BNA26" s="83"/>
      <c r="BNB26" s="83"/>
      <c r="BNC26" s="83"/>
      <c r="BND26" s="83"/>
      <c r="BNE26" s="85"/>
      <c r="BNF26" s="85"/>
      <c r="BNG26" s="85"/>
      <c r="BNH26" s="86"/>
      <c r="BNI26" s="85"/>
      <c r="BNJ26" s="83"/>
      <c r="BNK26" s="83"/>
      <c r="BNL26" s="83"/>
      <c r="BNM26" s="84"/>
      <c r="BNN26" s="83"/>
      <c r="BNO26" s="83"/>
      <c r="BNP26" s="83"/>
      <c r="BNQ26" s="83"/>
      <c r="BNR26" s="85"/>
      <c r="BNS26" s="85"/>
      <c r="BNT26" s="85"/>
      <c r="BNU26" s="86"/>
      <c r="BNV26" s="85"/>
      <c r="BNW26" s="83"/>
      <c r="BNX26" s="83"/>
      <c r="BNY26" s="83"/>
      <c r="BNZ26" s="84"/>
      <c r="BOA26" s="83"/>
      <c r="BOB26" s="83"/>
      <c r="BOC26" s="83"/>
      <c r="BOD26" s="83"/>
      <c r="BOE26" s="85"/>
      <c r="BOF26" s="85"/>
      <c r="BOG26" s="85"/>
      <c r="BOH26" s="86"/>
      <c r="BOI26" s="85"/>
      <c r="BOJ26" s="83"/>
      <c r="BOK26" s="83"/>
      <c r="BOL26" s="83"/>
      <c r="BOM26" s="84"/>
      <c r="BON26" s="83"/>
      <c r="BOO26" s="83"/>
      <c r="BOP26" s="83"/>
      <c r="BOQ26" s="83"/>
      <c r="BOR26" s="85"/>
      <c r="BOS26" s="85"/>
      <c r="BOT26" s="85"/>
      <c r="BOU26" s="86"/>
      <c r="BOV26" s="85"/>
      <c r="BOW26" s="83"/>
      <c r="BOX26" s="83"/>
      <c r="BOY26" s="83"/>
      <c r="BOZ26" s="84"/>
      <c r="BPA26" s="83"/>
      <c r="BPB26" s="83"/>
      <c r="BPC26" s="83"/>
      <c r="BPD26" s="83"/>
      <c r="BPE26" s="85"/>
      <c r="BPF26" s="85"/>
      <c r="BPG26" s="85"/>
      <c r="BPH26" s="86"/>
      <c r="BPI26" s="85"/>
      <c r="BPJ26" s="83"/>
      <c r="BPK26" s="83"/>
      <c r="BPL26" s="83"/>
      <c r="BPM26" s="84"/>
      <c r="BPN26" s="83"/>
      <c r="BPO26" s="83"/>
      <c r="BPP26" s="83"/>
      <c r="BPQ26" s="83"/>
      <c r="BPR26" s="85"/>
      <c r="BPS26" s="85"/>
      <c r="BPT26" s="85"/>
      <c r="BPU26" s="86"/>
      <c r="BPV26" s="85"/>
      <c r="BPW26" s="83"/>
      <c r="BPX26" s="83"/>
      <c r="BPY26" s="83"/>
      <c r="BPZ26" s="84"/>
      <c r="BQA26" s="83"/>
      <c r="BQB26" s="83"/>
      <c r="BQC26" s="83"/>
      <c r="BQD26" s="83"/>
      <c r="BQE26" s="85"/>
      <c r="BQF26" s="85"/>
      <c r="BQG26" s="85"/>
      <c r="BQH26" s="86"/>
      <c r="BQI26" s="85"/>
      <c r="BQJ26" s="83"/>
      <c r="BQK26" s="83"/>
      <c r="BQL26" s="83"/>
      <c r="BQM26" s="84"/>
      <c r="BQN26" s="83"/>
      <c r="BQO26" s="83"/>
      <c r="BQP26" s="83"/>
      <c r="BQQ26" s="83"/>
      <c r="BQR26" s="85"/>
      <c r="BQS26" s="85"/>
      <c r="BQT26" s="85"/>
      <c r="BQU26" s="86"/>
      <c r="BQV26" s="85"/>
      <c r="BQW26" s="83"/>
      <c r="BQX26" s="83"/>
      <c r="BQY26" s="83"/>
      <c r="BQZ26" s="84"/>
      <c r="BRA26" s="83"/>
      <c r="BRB26" s="83"/>
      <c r="BRC26" s="83"/>
      <c r="BRD26" s="83"/>
      <c r="BRE26" s="85"/>
      <c r="BRF26" s="85"/>
      <c r="BRG26" s="85"/>
      <c r="BRH26" s="86"/>
      <c r="BRI26" s="85"/>
      <c r="BRJ26" s="83"/>
      <c r="BRK26" s="83"/>
      <c r="BRL26" s="83"/>
      <c r="BRM26" s="84"/>
      <c r="BRN26" s="83"/>
      <c r="BRO26" s="83"/>
      <c r="BRP26" s="83"/>
      <c r="BRQ26" s="83"/>
      <c r="BRR26" s="85"/>
      <c r="BRS26" s="85"/>
      <c r="BRT26" s="85"/>
      <c r="BRU26" s="86"/>
      <c r="BRV26" s="85"/>
      <c r="BRW26" s="83"/>
      <c r="BRX26" s="83"/>
      <c r="BRY26" s="83"/>
      <c r="BRZ26" s="84"/>
      <c r="BSA26" s="83"/>
      <c r="BSB26" s="83"/>
      <c r="BSC26" s="83"/>
      <c r="BSD26" s="83"/>
      <c r="BSE26" s="85"/>
      <c r="BSF26" s="85"/>
      <c r="BSG26" s="85"/>
      <c r="BSH26" s="86"/>
      <c r="BSI26" s="85"/>
      <c r="BSJ26" s="83"/>
      <c r="BSK26" s="83"/>
      <c r="BSL26" s="83"/>
      <c r="BSM26" s="84"/>
      <c r="BSN26" s="83"/>
      <c r="BSO26" s="83"/>
      <c r="BSP26" s="83"/>
      <c r="BSQ26" s="83"/>
      <c r="BSR26" s="85"/>
      <c r="BSS26" s="85"/>
      <c r="BST26" s="85"/>
      <c r="BSU26" s="86"/>
      <c r="BSV26" s="85"/>
      <c r="BSW26" s="83"/>
      <c r="BSX26" s="83"/>
      <c r="BSY26" s="83"/>
      <c r="BSZ26" s="84"/>
      <c r="BTA26" s="83"/>
      <c r="BTB26" s="83"/>
      <c r="BTC26" s="83"/>
      <c r="BTD26" s="83"/>
      <c r="BTE26" s="85"/>
      <c r="BTF26" s="85"/>
      <c r="BTG26" s="85"/>
      <c r="BTH26" s="86"/>
      <c r="BTI26" s="85"/>
      <c r="BTJ26" s="83"/>
      <c r="BTK26" s="83"/>
      <c r="BTL26" s="83"/>
      <c r="BTM26" s="84"/>
      <c r="BTN26" s="83"/>
      <c r="BTO26" s="83"/>
      <c r="BTP26" s="83"/>
      <c r="BTQ26" s="83"/>
      <c r="BTR26" s="85"/>
      <c r="BTS26" s="85"/>
      <c r="BTT26" s="85"/>
      <c r="BTU26" s="86"/>
      <c r="BTV26" s="85"/>
      <c r="BTW26" s="83"/>
      <c r="BTX26" s="83"/>
      <c r="BTY26" s="83"/>
      <c r="BTZ26" s="84"/>
      <c r="BUA26" s="83"/>
      <c r="BUB26" s="83"/>
      <c r="BUC26" s="83"/>
      <c r="BUD26" s="83"/>
      <c r="BUE26" s="85"/>
      <c r="BUF26" s="85"/>
      <c r="BUG26" s="85"/>
      <c r="BUH26" s="86"/>
      <c r="BUI26" s="85"/>
      <c r="BUJ26" s="83"/>
      <c r="BUK26" s="83"/>
      <c r="BUL26" s="83"/>
      <c r="BUM26" s="84"/>
      <c r="BUN26" s="83"/>
      <c r="BUO26" s="83"/>
      <c r="BUP26" s="83"/>
      <c r="BUQ26" s="83"/>
      <c r="BUR26" s="85"/>
      <c r="BUS26" s="85"/>
      <c r="BUT26" s="85"/>
      <c r="BUU26" s="86"/>
      <c r="BUV26" s="85"/>
      <c r="BUW26" s="83"/>
      <c r="BUX26" s="83"/>
      <c r="BUY26" s="83"/>
      <c r="BUZ26" s="84"/>
      <c r="BVA26" s="83"/>
      <c r="BVB26" s="83"/>
      <c r="BVC26" s="83"/>
      <c r="BVD26" s="83"/>
      <c r="BVE26" s="85"/>
      <c r="BVF26" s="85"/>
      <c r="BVG26" s="85"/>
      <c r="BVH26" s="86"/>
      <c r="BVI26" s="85"/>
      <c r="BVJ26" s="83"/>
      <c r="BVK26" s="83"/>
      <c r="BVL26" s="83"/>
      <c r="BVM26" s="84"/>
      <c r="BVN26" s="83"/>
      <c r="BVO26" s="83"/>
      <c r="BVP26" s="83"/>
      <c r="BVQ26" s="83"/>
      <c r="BVR26" s="85"/>
      <c r="BVS26" s="85"/>
      <c r="BVT26" s="85"/>
      <c r="BVU26" s="86"/>
      <c r="BVV26" s="85"/>
      <c r="BVW26" s="83"/>
      <c r="BVX26" s="83"/>
      <c r="BVY26" s="83"/>
      <c r="BVZ26" s="84"/>
      <c r="BWA26" s="83"/>
      <c r="BWB26" s="83"/>
      <c r="BWC26" s="83"/>
      <c r="BWD26" s="83"/>
      <c r="BWE26" s="85"/>
      <c r="BWF26" s="85"/>
      <c r="BWG26" s="85"/>
      <c r="BWH26" s="86"/>
      <c r="BWI26" s="85"/>
      <c r="BWJ26" s="83"/>
      <c r="BWK26" s="83"/>
      <c r="BWL26" s="83"/>
      <c r="BWM26" s="84"/>
      <c r="BWN26" s="83"/>
      <c r="BWO26" s="83"/>
      <c r="BWP26" s="83"/>
      <c r="BWQ26" s="83"/>
      <c r="BWR26" s="85"/>
      <c r="BWS26" s="85"/>
      <c r="BWT26" s="85"/>
      <c r="BWU26" s="86"/>
      <c r="BWV26" s="85"/>
      <c r="BWW26" s="83"/>
      <c r="BWX26" s="83"/>
      <c r="BWY26" s="83"/>
      <c r="BWZ26" s="84"/>
      <c r="BXA26" s="83"/>
      <c r="BXB26" s="83"/>
      <c r="BXC26" s="83"/>
      <c r="BXD26" s="83"/>
      <c r="BXE26" s="85"/>
      <c r="BXF26" s="85"/>
      <c r="BXG26" s="85"/>
      <c r="BXH26" s="86"/>
      <c r="BXI26" s="85"/>
      <c r="BXJ26" s="83"/>
      <c r="BXK26" s="83"/>
      <c r="BXL26" s="83"/>
      <c r="BXM26" s="84"/>
      <c r="BXN26" s="83"/>
      <c r="BXO26" s="83"/>
      <c r="BXP26" s="83"/>
      <c r="BXQ26" s="83"/>
      <c r="BXR26" s="85"/>
      <c r="BXS26" s="85"/>
      <c r="BXT26" s="85"/>
      <c r="BXU26" s="86"/>
      <c r="BXV26" s="85"/>
      <c r="BXW26" s="83"/>
      <c r="BXX26" s="83"/>
      <c r="BXY26" s="83"/>
      <c r="BXZ26" s="84"/>
      <c r="BYA26" s="83"/>
      <c r="BYB26" s="83"/>
      <c r="BYC26" s="83"/>
      <c r="BYD26" s="83"/>
      <c r="BYE26" s="85"/>
      <c r="BYF26" s="85"/>
      <c r="BYG26" s="85"/>
      <c r="BYH26" s="86"/>
      <c r="BYI26" s="85"/>
      <c r="BYJ26" s="83"/>
      <c r="BYK26" s="83"/>
      <c r="BYL26" s="83"/>
      <c r="BYM26" s="84"/>
      <c r="BYN26" s="83"/>
      <c r="BYO26" s="83"/>
      <c r="BYP26" s="83"/>
      <c r="BYQ26" s="83"/>
      <c r="BYR26" s="85"/>
      <c r="BYS26" s="85"/>
      <c r="BYT26" s="85"/>
      <c r="BYU26" s="86"/>
      <c r="BYV26" s="85"/>
      <c r="BYW26" s="83"/>
      <c r="BYX26" s="83"/>
      <c r="BYY26" s="83"/>
      <c r="BYZ26" s="84"/>
      <c r="BZA26" s="83"/>
      <c r="BZB26" s="83"/>
      <c r="BZC26" s="83"/>
      <c r="BZD26" s="83"/>
      <c r="BZE26" s="85"/>
      <c r="BZF26" s="85"/>
      <c r="BZG26" s="85"/>
      <c r="BZH26" s="86"/>
      <c r="BZI26" s="85"/>
      <c r="BZJ26" s="83"/>
      <c r="BZK26" s="83"/>
      <c r="BZL26" s="83"/>
      <c r="BZM26" s="84"/>
      <c r="BZN26" s="83"/>
      <c r="BZO26" s="83"/>
      <c r="BZP26" s="83"/>
      <c r="BZQ26" s="83"/>
      <c r="BZR26" s="85"/>
      <c r="BZS26" s="85"/>
      <c r="BZT26" s="85"/>
      <c r="BZU26" s="86"/>
      <c r="BZV26" s="85"/>
      <c r="BZW26" s="83"/>
      <c r="BZX26" s="83"/>
      <c r="BZY26" s="83"/>
      <c r="BZZ26" s="84"/>
      <c r="CAA26" s="83"/>
      <c r="CAB26" s="83"/>
      <c r="CAC26" s="83"/>
      <c r="CAD26" s="83"/>
      <c r="CAE26" s="85"/>
      <c r="CAF26" s="85"/>
      <c r="CAG26" s="85"/>
      <c r="CAH26" s="86"/>
      <c r="CAI26" s="85"/>
      <c r="CAJ26" s="83"/>
      <c r="CAK26" s="83"/>
      <c r="CAL26" s="83"/>
      <c r="CAM26" s="84"/>
      <c r="CAN26" s="83"/>
      <c r="CAO26" s="83"/>
      <c r="CAP26" s="83"/>
      <c r="CAQ26" s="83"/>
      <c r="CAR26" s="85"/>
      <c r="CAS26" s="85"/>
      <c r="CAT26" s="85"/>
      <c r="CAU26" s="86"/>
      <c r="CAV26" s="85"/>
      <c r="CAW26" s="83"/>
      <c r="CAX26" s="83"/>
      <c r="CAY26" s="83"/>
      <c r="CAZ26" s="84"/>
      <c r="CBA26" s="83"/>
      <c r="CBB26" s="83"/>
      <c r="CBC26" s="83"/>
      <c r="CBD26" s="83"/>
      <c r="CBE26" s="85"/>
      <c r="CBF26" s="85"/>
      <c r="CBG26" s="85"/>
      <c r="CBH26" s="86"/>
      <c r="CBI26" s="85"/>
      <c r="CBJ26" s="83"/>
      <c r="CBK26" s="83"/>
      <c r="CBL26" s="83"/>
      <c r="CBM26" s="84"/>
      <c r="CBN26" s="83"/>
      <c r="CBO26" s="83"/>
      <c r="CBP26" s="83"/>
      <c r="CBQ26" s="83"/>
      <c r="CBR26" s="85"/>
      <c r="CBS26" s="85"/>
      <c r="CBT26" s="85"/>
      <c r="CBU26" s="86"/>
      <c r="CBV26" s="85"/>
      <c r="CBW26" s="83"/>
      <c r="CBX26" s="83"/>
      <c r="CBY26" s="83"/>
      <c r="CBZ26" s="84"/>
      <c r="CCA26" s="83"/>
      <c r="CCB26" s="83"/>
      <c r="CCC26" s="83"/>
      <c r="CCD26" s="83"/>
      <c r="CCE26" s="85"/>
      <c r="CCF26" s="85"/>
      <c r="CCG26" s="85"/>
      <c r="CCH26" s="86"/>
      <c r="CCI26" s="85"/>
      <c r="CCJ26" s="83"/>
      <c r="CCK26" s="83"/>
      <c r="CCL26" s="83"/>
      <c r="CCM26" s="84"/>
      <c r="CCN26" s="83"/>
      <c r="CCO26" s="83"/>
      <c r="CCP26" s="83"/>
      <c r="CCQ26" s="83"/>
      <c r="CCR26" s="85"/>
      <c r="CCS26" s="85"/>
      <c r="CCT26" s="85"/>
      <c r="CCU26" s="86"/>
      <c r="CCV26" s="85"/>
      <c r="CCW26" s="83"/>
      <c r="CCX26" s="83"/>
      <c r="CCY26" s="83"/>
      <c r="CCZ26" s="84"/>
      <c r="CDA26" s="83"/>
      <c r="CDB26" s="83"/>
      <c r="CDC26" s="83"/>
      <c r="CDD26" s="83"/>
      <c r="CDE26" s="85"/>
      <c r="CDF26" s="85"/>
      <c r="CDG26" s="85"/>
      <c r="CDH26" s="86"/>
      <c r="CDI26" s="85"/>
      <c r="CDJ26" s="83"/>
      <c r="CDK26" s="83"/>
      <c r="CDL26" s="83"/>
      <c r="CDM26" s="84"/>
      <c r="CDN26" s="83"/>
      <c r="CDO26" s="83"/>
      <c r="CDP26" s="83"/>
      <c r="CDQ26" s="83"/>
      <c r="CDR26" s="85"/>
      <c r="CDS26" s="85"/>
      <c r="CDT26" s="85"/>
      <c r="CDU26" s="86"/>
      <c r="CDV26" s="85"/>
      <c r="CDW26" s="83"/>
      <c r="CDX26" s="83"/>
      <c r="CDY26" s="83"/>
      <c r="CDZ26" s="84"/>
      <c r="CEA26" s="83"/>
      <c r="CEB26" s="83"/>
      <c r="CEC26" s="83"/>
      <c r="CED26" s="83"/>
      <c r="CEE26" s="85"/>
      <c r="CEF26" s="85"/>
      <c r="CEG26" s="85"/>
      <c r="CEH26" s="86"/>
      <c r="CEI26" s="85"/>
      <c r="CEJ26" s="83"/>
      <c r="CEK26" s="83"/>
      <c r="CEL26" s="83"/>
      <c r="CEM26" s="84"/>
      <c r="CEN26" s="83"/>
      <c r="CEO26" s="83"/>
      <c r="CEP26" s="83"/>
      <c r="CEQ26" s="83"/>
      <c r="CER26" s="85"/>
      <c r="CES26" s="85"/>
      <c r="CET26" s="85"/>
      <c r="CEU26" s="86"/>
      <c r="CEV26" s="85"/>
      <c r="CEW26" s="83"/>
      <c r="CEX26" s="83"/>
      <c r="CEY26" s="83"/>
      <c r="CEZ26" s="84"/>
      <c r="CFA26" s="83"/>
      <c r="CFB26" s="83"/>
      <c r="CFC26" s="83"/>
      <c r="CFD26" s="83"/>
      <c r="CFE26" s="85"/>
      <c r="CFF26" s="85"/>
      <c r="CFG26" s="85"/>
      <c r="CFH26" s="86"/>
      <c r="CFI26" s="85"/>
      <c r="CFJ26" s="83"/>
      <c r="CFK26" s="83"/>
      <c r="CFL26" s="83"/>
      <c r="CFM26" s="84"/>
      <c r="CFN26" s="83"/>
      <c r="CFO26" s="83"/>
      <c r="CFP26" s="83"/>
      <c r="CFQ26" s="83"/>
      <c r="CFR26" s="85"/>
      <c r="CFS26" s="85"/>
      <c r="CFT26" s="85"/>
      <c r="CFU26" s="86"/>
      <c r="CFV26" s="85"/>
      <c r="CFW26" s="83"/>
      <c r="CFX26" s="83"/>
      <c r="CFY26" s="83"/>
      <c r="CFZ26" s="84"/>
      <c r="CGA26" s="83"/>
      <c r="CGB26" s="83"/>
      <c r="CGC26" s="83"/>
      <c r="CGD26" s="83"/>
      <c r="CGE26" s="85"/>
      <c r="CGF26" s="85"/>
      <c r="CGG26" s="85"/>
      <c r="CGH26" s="86"/>
      <c r="CGI26" s="85"/>
      <c r="CGJ26" s="83"/>
      <c r="CGK26" s="83"/>
      <c r="CGL26" s="83"/>
      <c r="CGM26" s="84"/>
      <c r="CGN26" s="83"/>
      <c r="CGO26" s="83"/>
      <c r="CGP26" s="83"/>
      <c r="CGQ26" s="83"/>
      <c r="CGR26" s="85"/>
      <c r="CGS26" s="85"/>
      <c r="CGT26" s="85"/>
      <c r="CGU26" s="86"/>
      <c r="CGV26" s="85"/>
      <c r="CGW26" s="83"/>
      <c r="CGX26" s="83"/>
      <c r="CGY26" s="83"/>
      <c r="CGZ26" s="84"/>
      <c r="CHA26" s="83"/>
      <c r="CHB26" s="83"/>
      <c r="CHC26" s="83"/>
      <c r="CHD26" s="83"/>
      <c r="CHE26" s="85"/>
      <c r="CHF26" s="85"/>
      <c r="CHG26" s="85"/>
      <c r="CHH26" s="86"/>
      <c r="CHI26" s="85"/>
      <c r="CHJ26" s="83"/>
      <c r="CHK26" s="83"/>
      <c r="CHL26" s="83"/>
      <c r="CHM26" s="84"/>
      <c r="CHN26" s="83"/>
      <c r="CHO26" s="83"/>
      <c r="CHP26" s="83"/>
      <c r="CHQ26" s="83"/>
      <c r="CHR26" s="85"/>
      <c r="CHS26" s="85"/>
      <c r="CHT26" s="85"/>
      <c r="CHU26" s="86"/>
      <c r="CHV26" s="85"/>
      <c r="CHW26" s="83"/>
      <c r="CHX26" s="83"/>
      <c r="CHY26" s="83"/>
      <c r="CHZ26" s="84"/>
      <c r="CIA26" s="83"/>
      <c r="CIB26" s="83"/>
      <c r="CIC26" s="83"/>
      <c r="CID26" s="83"/>
      <c r="CIE26" s="85"/>
      <c r="CIF26" s="85"/>
      <c r="CIG26" s="85"/>
      <c r="CIH26" s="86"/>
      <c r="CII26" s="85"/>
      <c r="CIJ26" s="83"/>
      <c r="CIK26" s="83"/>
      <c r="CIL26" s="83"/>
      <c r="CIM26" s="84"/>
      <c r="CIN26" s="83"/>
      <c r="CIO26" s="83"/>
      <c r="CIP26" s="83"/>
      <c r="CIQ26" s="83"/>
      <c r="CIR26" s="85"/>
      <c r="CIS26" s="85"/>
      <c r="CIT26" s="85"/>
      <c r="CIU26" s="86"/>
      <c r="CIV26" s="85"/>
      <c r="CIW26" s="83"/>
      <c r="CIX26" s="83"/>
      <c r="CIY26" s="83"/>
      <c r="CIZ26" s="84"/>
      <c r="CJA26" s="83"/>
      <c r="CJB26" s="83"/>
      <c r="CJC26" s="83"/>
      <c r="CJD26" s="83"/>
      <c r="CJE26" s="85"/>
      <c r="CJF26" s="85"/>
      <c r="CJG26" s="85"/>
      <c r="CJH26" s="86"/>
      <c r="CJI26" s="85"/>
      <c r="CJJ26" s="83"/>
      <c r="CJK26" s="83"/>
      <c r="CJL26" s="83"/>
      <c r="CJM26" s="84"/>
      <c r="CJN26" s="83"/>
      <c r="CJO26" s="83"/>
      <c r="CJP26" s="83"/>
      <c r="CJQ26" s="83"/>
      <c r="CJR26" s="85"/>
      <c r="CJS26" s="85"/>
      <c r="CJT26" s="85"/>
      <c r="CJU26" s="86"/>
      <c r="CJV26" s="85"/>
      <c r="CJW26" s="83"/>
      <c r="CJX26" s="83"/>
      <c r="CJY26" s="83"/>
      <c r="CJZ26" s="84"/>
      <c r="CKA26" s="83"/>
      <c r="CKB26" s="83"/>
      <c r="CKC26" s="83"/>
      <c r="CKD26" s="83"/>
      <c r="CKE26" s="85"/>
      <c r="CKF26" s="85"/>
      <c r="CKG26" s="85"/>
      <c r="CKH26" s="86"/>
      <c r="CKI26" s="85"/>
      <c r="CKJ26" s="83"/>
      <c r="CKK26" s="83"/>
      <c r="CKL26" s="83"/>
      <c r="CKM26" s="84"/>
      <c r="CKN26" s="83"/>
      <c r="CKO26" s="83"/>
      <c r="CKP26" s="83"/>
      <c r="CKQ26" s="83"/>
      <c r="CKR26" s="85"/>
      <c r="CKS26" s="85"/>
      <c r="CKT26" s="85"/>
      <c r="CKU26" s="86"/>
      <c r="CKV26" s="85"/>
      <c r="CKW26" s="83"/>
      <c r="CKX26" s="83"/>
      <c r="CKY26" s="83"/>
      <c r="CKZ26" s="84"/>
      <c r="CLA26" s="83"/>
      <c r="CLB26" s="83"/>
      <c r="CLC26" s="83"/>
      <c r="CLD26" s="83"/>
      <c r="CLE26" s="85"/>
      <c r="CLF26" s="85"/>
      <c r="CLG26" s="85"/>
      <c r="CLH26" s="86"/>
      <c r="CLI26" s="85"/>
      <c r="CLJ26" s="83"/>
      <c r="CLK26" s="83"/>
      <c r="CLL26" s="83"/>
      <c r="CLM26" s="84"/>
      <c r="CLN26" s="83"/>
      <c r="CLO26" s="83"/>
      <c r="CLP26" s="83"/>
      <c r="CLQ26" s="83"/>
      <c r="CLR26" s="85"/>
      <c r="CLS26" s="85"/>
      <c r="CLT26" s="85"/>
      <c r="CLU26" s="86"/>
      <c r="CLV26" s="85"/>
      <c r="CLW26" s="83"/>
      <c r="CLX26" s="83"/>
      <c r="CLY26" s="83"/>
      <c r="CLZ26" s="84"/>
      <c r="CMA26" s="83"/>
      <c r="CMB26" s="83"/>
      <c r="CMC26" s="83"/>
      <c r="CMD26" s="83"/>
      <c r="CME26" s="85"/>
      <c r="CMF26" s="85"/>
      <c r="CMG26" s="85"/>
      <c r="CMH26" s="86"/>
      <c r="CMI26" s="85"/>
      <c r="CMJ26" s="83"/>
      <c r="CMK26" s="83"/>
      <c r="CML26" s="83"/>
      <c r="CMM26" s="84"/>
      <c r="CMN26" s="83"/>
      <c r="CMO26" s="83"/>
      <c r="CMP26" s="83"/>
      <c r="CMQ26" s="83"/>
      <c r="CMR26" s="85"/>
      <c r="CMS26" s="85"/>
      <c r="CMT26" s="85"/>
      <c r="CMU26" s="86"/>
      <c r="CMV26" s="85"/>
      <c r="CMW26" s="83"/>
      <c r="CMX26" s="83"/>
      <c r="CMY26" s="83"/>
      <c r="CMZ26" s="84"/>
      <c r="CNA26" s="83"/>
      <c r="CNB26" s="83"/>
      <c r="CNC26" s="83"/>
      <c r="CND26" s="83"/>
      <c r="CNE26" s="85"/>
      <c r="CNF26" s="85"/>
      <c r="CNG26" s="85"/>
      <c r="CNH26" s="86"/>
      <c r="CNI26" s="85"/>
      <c r="CNJ26" s="83"/>
      <c r="CNK26" s="83"/>
      <c r="CNL26" s="83"/>
      <c r="CNM26" s="84"/>
      <c r="CNN26" s="83"/>
      <c r="CNO26" s="83"/>
      <c r="CNP26" s="83"/>
      <c r="CNQ26" s="83"/>
      <c r="CNR26" s="85"/>
      <c r="CNS26" s="85"/>
      <c r="CNT26" s="85"/>
      <c r="CNU26" s="86"/>
      <c r="CNV26" s="85"/>
      <c r="CNW26" s="83"/>
      <c r="CNX26" s="83"/>
      <c r="CNY26" s="83"/>
      <c r="CNZ26" s="84"/>
      <c r="COA26" s="83"/>
      <c r="COB26" s="83"/>
      <c r="COC26" s="83"/>
      <c r="COD26" s="83"/>
      <c r="COE26" s="85"/>
      <c r="COF26" s="85"/>
      <c r="COG26" s="85"/>
      <c r="COH26" s="86"/>
      <c r="COI26" s="85"/>
      <c r="COJ26" s="83"/>
      <c r="COK26" s="83"/>
      <c r="COL26" s="83"/>
      <c r="COM26" s="84"/>
      <c r="CON26" s="83"/>
      <c r="COO26" s="83"/>
      <c r="COP26" s="83"/>
      <c r="COQ26" s="83"/>
      <c r="COR26" s="85"/>
      <c r="COS26" s="85"/>
      <c r="COT26" s="85"/>
      <c r="COU26" s="86"/>
      <c r="COV26" s="85"/>
      <c r="COW26" s="83"/>
      <c r="COX26" s="83"/>
      <c r="COY26" s="83"/>
      <c r="COZ26" s="84"/>
      <c r="CPA26" s="83"/>
      <c r="CPB26" s="83"/>
      <c r="CPC26" s="83"/>
      <c r="CPD26" s="83"/>
      <c r="CPE26" s="85"/>
      <c r="CPF26" s="85"/>
      <c r="CPG26" s="85"/>
      <c r="CPH26" s="86"/>
      <c r="CPI26" s="85"/>
      <c r="CPJ26" s="83"/>
      <c r="CPK26" s="83"/>
      <c r="CPL26" s="83"/>
      <c r="CPM26" s="84"/>
      <c r="CPN26" s="83"/>
      <c r="CPO26" s="83"/>
      <c r="CPP26" s="83"/>
      <c r="CPQ26" s="83"/>
      <c r="CPR26" s="85"/>
      <c r="CPS26" s="85"/>
      <c r="CPT26" s="85"/>
      <c r="CPU26" s="86"/>
      <c r="CPV26" s="85"/>
      <c r="CPW26" s="83"/>
      <c r="CPX26" s="83"/>
      <c r="CPY26" s="83"/>
      <c r="CPZ26" s="84"/>
      <c r="CQA26" s="83"/>
      <c r="CQB26" s="83"/>
      <c r="CQC26" s="83"/>
      <c r="CQD26" s="83"/>
      <c r="CQE26" s="85"/>
      <c r="CQF26" s="85"/>
      <c r="CQG26" s="85"/>
      <c r="CQH26" s="86"/>
      <c r="CQI26" s="85"/>
      <c r="CQJ26" s="83"/>
      <c r="CQK26" s="83"/>
      <c r="CQL26" s="83"/>
      <c r="CQM26" s="84"/>
      <c r="CQN26" s="83"/>
      <c r="CQO26" s="83"/>
      <c r="CQP26" s="83"/>
      <c r="CQQ26" s="83"/>
      <c r="CQR26" s="85"/>
      <c r="CQS26" s="85"/>
      <c r="CQT26" s="85"/>
      <c r="CQU26" s="86"/>
      <c r="CQV26" s="85"/>
      <c r="CQW26" s="83"/>
      <c r="CQX26" s="83"/>
      <c r="CQY26" s="83"/>
      <c r="CQZ26" s="84"/>
      <c r="CRA26" s="83"/>
      <c r="CRB26" s="83"/>
      <c r="CRC26" s="83"/>
      <c r="CRD26" s="83"/>
      <c r="CRE26" s="85"/>
      <c r="CRF26" s="85"/>
      <c r="CRG26" s="85"/>
      <c r="CRH26" s="86"/>
      <c r="CRI26" s="85"/>
      <c r="CRJ26" s="83"/>
      <c r="CRK26" s="83"/>
      <c r="CRL26" s="83"/>
      <c r="CRM26" s="84"/>
      <c r="CRN26" s="83"/>
      <c r="CRO26" s="83"/>
      <c r="CRP26" s="83"/>
      <c r="CRQ26" s="83"/>
      <c r="CRR26" s="85"/>
      <c r="CRS26" s="85"/>
      <c r="CRT26" s="85"/>
      <c r="CRU26" s="86"/>
      <c r="CRV26" s="85"/>
      <c r="CRW26" s="83"/>
      <c r="CRX26" s="83"/>
      <c r="CRY26" s="83"/>
      <c r="CRZ26" s="84"/>
      <c r="CSA26" s="83"/>
      <c r="CSB26" s="83"/>
      <c r="CSC26" s="83"/>
      <c r="CSD26" s="83"/>
      <c r="CSE26" s="85"/>
      <c r="CSF26" s="85"/>
      <c r="CSG26" s="85"/>
      <c r="CSH26" s="86"/>
      <c r="CSI26" s="85"/>
      <c r="CSJ26" s="83"/>
      <c r="CSK26" s="83"/>
      <c r="CSL26" s="83"/>
      <c r="CSM26" s="84"/>
      <c r="CSN26" s="83"/>
      <c r="CSO26" s="83"/>
      <c r="CSP26" s="83"/>
      <c r="CSQ26" s="83"/>
      <c r="CSR26" s="85"/>
      <c r="CSS26" s="85"/>
      <c r="CST26" s="85"/>
      <c r="CSU26" s="86"/>
      <c r="CSV26" s="85"/>
      <c r="CSW26" s="83"/>
      <c r="CSX26" s="83"/>
      <c r="CSY26" s="83"/>
      <c r="CSZ26" s="84"/>
      <c r="CTA26" s="83"/>
      <c r="CTB26" s="83"/>
      <c r="CTC26" s="83"/>
      <c r="CTD26" s="83"/>
      <c r="CTE26" s="85"/>
      <c r="CTF26" s="85"/>
      <c r="CTG26" s="85"/>
      <c r="CTH26" s="86"/>
      <c r="CTI26" s="85"/>
      <c r="CTJ26" s="83"/>
      <c r="CTK26" s="83"/>
      <c r="CTL26" s="83"/>
      <c r="CTM26" s="84"/>
      <c r="CTN26" s="83"/>
      <c r="CTO26" s="83"/>
      <c r="CTP26" s="83"/>
      <c r="CTQ26" s="83"/>
      <c r="CTR26" s="85"/>
      <c r="CTS26" s="85"/>
      <c r="CTT26" s="85"/>
      <c r="CTU26" s="86"/>
      <c r="CTV26" s="85"/>
      <c r="CTW26" s="83"/>
      <c r="CTX26" s="83"/>
      <c r="CTY26" s="83"/>
      <c r="CTZ26" s="84"/>
      <c r="CUA26" s="83"/>
      <c r="CUB26" s="83"/>
      <c r="CUC26" s="83"/>
      <c r="CUD26" s="83"/>
      <c r="CUE26" s="85"/>
      <c r="CUF26" s="85"/>
      <c r="CUG26" s="85"/>
      <c r="CUH26" s="86"/>
      <c r="CUI26" s="85"/>
      <c r="CUJ26" s="83"/>
      <c r="CUK26" s="83"/>
      <c r="CUL26" s="83"/>
      <c r="CUM26" s="84"/>
      <c r="CUN26" s="83"/>
      <c r="CUO26" s="83"/>
      <c r="CUP26" s="83"/>
      <c r="CUQ26" s="83"/>
      <c r="CUR26" s="85"/>
      <c r="CUS26" s="85"/>
      <c r="CUT26" s="85"/>
      <c r="CUU26" s="86"/>
      <c r="CUV26" s="85"/>
      <c r="CUW26" s="83"/>
      <c r="CUX26" s="83"/>
      <c r="CUY26" s="83"/>
      <c r="CUZ26" s="84"/>
      <c r="CVA26" s="83"/>
      <c r="CVB26" s="83"/>
      <c r="CVC26" s="83"/>
      <c r="CVD26" s="83"/>
      <c r="CVE26" s="85"/>
      <c r="CVF26" s="85"/>
      <c r="CVG26" s="85"/>
      <c r="CVH26" s="86"/>
      <c r="CVI26" s="85"/>
      <c r="CVJ26" s="83"/>
      <c r="CVK26" s="83"/>
      <c r="CVL26" s="83"/>
      <c r="CVM26" s="84"/>
      <c r="CVN26" s="83"/>
      <c r="CVO26" s="83"/>
      <c r="CVP26" s="83"/>
      <c r="CVQ26" s="83"/>
      <c r="CVR26" s="85"/>
      <c r="CVS26" s="85"/>
      <c r="CVT26" s="85"/>
      <c r="CVU26" s="86"/>
      <c r="CVV26" s="85"/>
      <c r="CVW26" s="83"/>
      <c r="CVX26" s="83"/>
      <c r="CVY26" s="83"/>
      <c r="CVZ26" s="84"/>
      <c r="CWA26" s="83"/>
      <c r="CWB26" s="83"/>
      <c r="CWC26" s="83"/>
      <c r="CWD26" s="83"/>
      <c r="CWE26" s="85"/>
      <c r="CWF26" s="85"/>
      <c r="CWG26" s="85"/>
      <c r="CWH26" s="86"/>
      <c r="CWI26" s="85"/>
      <c r="CWJ26" s="83"/>
      <c r="CWK26" s="83"/>
      <c r="CWL26" s="83"/>
      <c r="CWM26" s="84"/>
      <c r="CWN26" s="83"/>
      <c r="CWO26" s="83"/>
      <c r="CWP26" s="83"/>
      <c r="CWQ26" s="83"/>
      <c r="CWR26" s="85"/>
      <c r="CWS26" s="85"/>
      <c r="CWT26" s="85"/>
      <c r="CWU26" s="86"/>
      <c r="CWV26" s="85"/>
      <c r="CWW26" s="83"/>
      <c r="CWX26" s="83"/>
      <c r="CWY26" s="83"/>
      <c r="CWZ26" s="84"/>
      <c r="CXA26" s="83"/>
      <c r="CXB26" s="83"/>
      <c r="CXC26" s="83"/>
      <c r="CXD26" s="83"/>
      <c r="CXE26" s="85"/>
      <c r="CXF26" s="85"/>
      <c r="CXG26" s="85"/>
      <c r="CXH26" s="86"/>
      <c r="CXI26" s="85"/>
      <c r="CXJ26" s="83"/>
      <c r="CXK26" s="83"/>
      <c r="CXL26" s="83"/>
      <c r="CXM26" s="84"/>
      <c r="CXN26" s="83"/>
      <c r="CXO26" s="83"/>
      <c r="CXP26" s="83"/>
      <c r="CXQ26" s="83"/>
      <c r="CXR26" s="85"/>
      <c r="CXS26" s="85"/>
      <c r="CXT26" s="85"/>
      <c r="CXU26" s="86"/>
      <c r="CXV26" s="85"/>
      <c r="CXW26" s="83"/>
      <c r="CXX26" s="83"/>
      <c r="CXY26" s="83"/>
      <c r="CXZ26" s="84"/>
      <c r="CYA26" s="83"/>
      <c r="CYB26" s="83"/>
      <c r="CYC26" s="83"/>
      <c r="CYD26" s="83"/>
      <c r="CYE26" s="85"/>
      <c r="CYF26" s="85"/>
      <c r="CYG26" s="85"/>
      <c r="CYH26" s="86"/>
      <c r="CYI26" s="85"/>
      <c r="CYJ26" s="83"/>
      <c r="CYK26" s="83"/>
      <c r="CYL26" s="83"/>
      <c r="CYM26" s="84"/>
      <c r="CYN26" s="83"/>
      <c r="CYO26" s="83"/>
      <c r="CYP26" s="83"/>
      <c r="CYQ26" s="83"/>
      <c r="CYR26" s="85"/>
      <c r="CYS26" s="85"/>
      <c r="CYT26" s="85"/>
      <c r="CYU26" s="86"/>
      <c r="CYV26" s="85"/>
      <c r="CYW26" s="83"/>
      <c r="CYX26" s="83"/>
      <c r="CYY26" s="83"/>
      <c r="CYZ26" s="84"/>
      <c r="CZA26" s="83"/>
      <c r="CZB26" s="83"/>
      <c r="CZC26" s="83"/>
      <c r="CZD26" s="83"/>
      <c r="CZE26" s="85"/>
      <c r="CZF26" s="85"/>
      <c r="CZG26" s="85"/>
      <c r="CZH26" s="86"/>
      <c r="CZI26" s="85"/>
      <c r="CZJ26" s="83"/>
      <c r="CZK26" s="83"/>
      <c r="CZL26" s="83"/>
      <c r="CZM26" s="84"/>
      <c r="CZN26" s="83"/>
      <c r="CZO26" s="83"/>
      <c r="CZP26" s="83"/>
      <c r="CZQ26" s="83"/>
      <c r="CZR26" s="85"/>
      <c r="CZS26" s="85"/>
      <c r="CZT26" s="85"/>
      <c r="CZU26" s="86"/>
      <c r="CZV26" s="85"/>
      <c r="CZW26" s="83"/>
      <c r="CZX26" s="83"/>
      <c r="CZY26" s="83"/>
      <c r="CZZ26" s="84"/>
      <c r="DAA26" s="83"/>
      <c r="DAB26" s="83"/>
      <c r="DAC26" s="83"/>
      <c r="DAD26" s="83"/>
      <c r="DAE26" s="85"/>
      <c r="DAF26" s="85"/>
      <c r="DAG26" s="85"/>
      <c r="DAH26" s="86"/>
      <c r="DAI26" s="85"/>
      <c r="DAJ26" s="83"/>
      <c r="DAK26" s="83"/>
      <c r="DAL26" s="83"/>
      <c r="DAM26" s="84"/>
      <c r="DAN26" s="83"/>
      <c r="DAO26" s="83"/>
      <c r="DAP26" s="83"/>
      <c r="DAQ26" s="83"/>
      <c r="DAR26" s="85"/>
      <c r="DAS26" s="85"/>
      <c r="DAT26" s="85"/>
      <c r="DAU26" s="86"/>
      <c r="DAV26" s="85"/>
      <c r="DAW26" s="83"/>
      <c r="DAX26" s="83"/>
      <c r="DAY26" s="83"/>
      <c r="DAZ26" s="84"/>
      <c r="DBA26" s="83"/>
      <c r="DBB26" s="83"/>
      <c r="DBC26" s="83"/>
      <c r="DBD26" s="83"/>
      <c r="DBE26" s="85"/>
      <c r="DBF26" s="85"/>
      <c r="DBG26" s="85"/>
      <c r="DBH26" s="86"/>
      <c r="DBI26" s="85"/>
      <c r="DBJ26" s="83"/>
      <c r="DBK26" s="83"/>
      <c r="DBL26" s="83"/>
      <c r="DBM26" s="84"/>
      <c r="DBN26" s="83"/>
      <c r="DBO26" s="83"/>
      <c r="DBP26" s="83"/>
      <c r="DBQ26" s="83"/>
      <c r="DBR26" s="85"/>
      <c r="DBS26" s="85"/>
      <c r="DBT26" s="85"/>
      <c r="DBU26" s="86"/>
      <c r="DBV26" s="85"/>
      <c r="DBW26" s="83"/>
      <c r="DBX26" s="83"/>
      <c r="DBY26" s="83"/>
      <c r="DBZ26" s="84"/>
      <c r="DCA26" s="83"/>
      <c r="DCB26" s="83"/>
      <c r="DCC26" s="83"/>
      <c r="DCD26" s="83"/>
      <c r="DCE26" s="85"/>
      <c r="DCF26" s="85"/>
      <c r="DCG26" s="85"/>
      <c r="DCH26" s="86"/>
      <c r="DCI26" s="85"/>
      <c r="DCJ26" s="83"/>
      <c r="DCK26" s="83"/>
      <c r="DCL26" s="83"/>
      <c r="DCM26" s="84"/>
      <c r="DCN26" s="83"/>
      <c r="DCO26" s="83"/>
      <c r="DCP26" s="83"/>
      <c r="DCQ26" s="83"/>
      <c r="DCR26" s="85"/>
      <c r="DCS26" s="85"/>
      <c r="DCT26" s="85"/>
      <c r="DCU26" s="86"/>
      <c r="DCV26" s="85"/>
      <c r="DCW26" s="83"/>
      <c r="DCX26" s="83"/>
      <c r="DCY26" s="83"/>
      <c r="DCZ26" s="84"/>
      <c r="DDA26" s="83"/>
      <c r="DDB26" s="83"/>
      <c r="DDC26" s="83"/>
      <c r="DDD26" s="83"/>
      <c r="DDE26" s="85"/>
      <c r="DDF26" s="85"/>
      <c r="DDG26" s="85"/>
      <c r="DDH26" s="86"/>
      <c r="DDI26" s="85"/>
      <c r="DDJ26" s="83"/>
      <c r="DDK26" s="83"/>
      <c r="DDL26" s="83"/>
      <c r="DDM26" s="84"/>
      <c r="DDN26" s="83"/>
      <c r="DDO26" s="83"/>
      <c r="DDP26" s="83"/>
      <c r="DDQ26" s="83"/>
      <c r="DDR26" s="85"/>
      <c r="DDS26" s="85"/>
      <c r="DDT26" s="85"/>
      <c r="DDU26" s="86"/>
      <c r="DDV26" s="85"/>
      <c r="DDW26" s="83"/>
      <c r="DDX26" s="83"/>
      <c r="DDY26" s="83"/>
      <c r="DDZ26" s="84"/>
      <c r="DEA26" s="83"/>
      <c r="DEB26" s="83"/>
      <c r="DEC26" s="83"/>
      <c r="DED26" s="83"/>
      <c r="DEE26" s="85"/>
      <c r="DEF26" s="85"/>
      <c r="DEG26" s="85"/>
      <c r="DEH26" s="86"/>
      <c r="DEI26" s="85"/>
      <c r="DEJ26" s="83"/>
      <c r="DEK26" s="83"/>
      <c r="DEL26" s="83"/>
      <c r="DEM26" s="84"/>
      <c r="DEN26" s="83"/>
      <c r="DEO26" s="83"/>
      <c r="DEP26" s="83"/>
      <c r="DEQ26" s="83"/>
      <c r="DER26" s="85"/>
      <c r="DES26" s="85"/>
      <c r="DET26" s="85"/>
      <c r="DEU26" s="86"/>
      <c r="DEV26" s="85"/>
      <c r="DEW26" s="83"/>
      <c r="DEX26" s="83"/>
      <c r="DEY26" s="83"/>
      <c r="DEZ26" s="84"/>
      <c r="DFA26" s="83"/>
      <c r="DFB26" s="83"/>
      <c r="DFC26" s="83"/>
      <c r="DFD26" s="83"/>
      <c r="DFE26" s="85"/>
      <c r="DFF26" s="85"/>
      <c r="DFG26" s="85"/>
      <c r="DFH26" s="86"/>
      <c r="DFI26" s="85"/>
      <c r="DFJ26" s="83"/>
      <c r="DFK26" s="83"/>
      <c r="DFL26" s="83"/>
      <c r="DFM26" s="84"/>
      <c r="DFN26" s="83"/>
      <c r="DFO26" s="83"/>
      <c r="DFP26" s="83"/>
      <c r="DFQ26" s="83"/>
      <c r="DFR26" s="85"/>
      <c r="DFS26" s="85"/>
      <c r="DFT26" s="85"/>
      <c r="DFU26" s="86"/>
      <c r="DFV26" s="85"/>
      <c r="DFW26" s="83"/>
      <c r="DFX26" s="83"/>
      <c r="DFY26" s="83"/>
      <c r="DFZ26" s="84"/>
      <c r="DGA26" s="83"/>
      <c r="DGB26" s="83"/>
      <c r="DGC26" s="83"/>
      <c r="DGD26" s="83"/>
      <c r="DGE26" s="85"/>
      <c r="DGF26" s="85"/>
      <c r="DGG26" s="85"/>
      <c r="DGH26" s="86"/>
      <c r="DGI26" s="85"/>
      <c r="DGJ26" s="83"/>
      <c r="DGK26" s="83"/>
      <c r="DGL26" s="83"/>
      <c r="DGM26" s="84"/>
      <c r="DGN26" s="83"/>
      <c r="DGO26" s="83"/>
      <c r="DGP26" s="83"/>
      <c r="DGQ26" s="83"/>
      <c r="DGR26" s="85"/>
      <c r="DGS26" s="85"/>
      <c r="DGT26" s="85"/>
      <c r="DGU26" s="86"/>
      <c r="DGV26" s="85"/>
      <c r="DGW26" s="83"/>
      <c r="DGX26" s="83"/>
      <c r="DGY26" s="83"/>
      <c r="DGZ26" s="84"/>
      <c r="DHA26" s="83"/>
      <c r="DHB26" s="83"/>
      <c r="DHC26" s="83"/>
      <c r="DHD26" s="83"/>
      <c r="DHE26" s="85"/>
      <c r="DHF26" s="85"/>
      <c r="DHG26" s="85"/>
      <c r="DHH26" s="86"/>
      <c r="DHI26" s="85"/>
      <c r="DHJ26" s="83"/>
      <c r="DHK26" s="83"/>
      <c r="DHL26" s="83"/>
      <c r="DHM26" s="84"/>
      <c r="DHN26" s="83"/>
      <c r="DHO26" s="83"/>
      <c r="DHP26" s="83"/>
      <c r="DHQ26" s="83"/>
      <c r="DHR26" s="85"/>
      <c r="DHS26" s="85"/>
      <c r="DHT26" s="85"/>
      <c r="DHU26" s="86"/>
      <c r="DHV26" s="85"/>
      <c r="DHW26" s="83"/>
      <c r="DHX26" s="83"/>
      <c r="DHY26" s="83"/>
      <c r="DHZ26" s="84"/>
      <c r="DIA26" s="83"/>
      <c r="DIB26" s="83"/>
      <c r="DIC26" s="83"/>
      <c r="DID26" s="83"/>
      <c r="DIE26" s="85"/>
      <c r="DIF26" s="85"/>
      <c r="DIG26" s="85"/>
      <c r="DIH26" s="86"/>
      <c r="DII26" s="85"/>
      <c r="DIJ26" s="83"/>
      <c r="DIK26" s="83"/>
      <c r="DIL26" s="83"/>
      <c r="DIM26" s="84"/>
      <c r="DIN26" s="83"/>
      <c r="DIO26" s="83"/>
      <c r="DIP26" s="83"/>
      <c r="DIQ26" s="83"/>
      <c r="DIR26" s="85"/>
      <c r="DIS26" s="85"/>
      <c r="DIT26" s="85"/>
      <c r="DIU26" s="86"/>
      <c r="DIV26" s="85"/>
      <c r="DIW26" s="83"/>
      <c r="DIX26" s="83"/>
      <c r="DIY26" s="83"/>
      <c r="DIZ26" s="84"/>
      <c r="DJA26" s="83"/>
      <c r="DJB26" s="83"/>
      <c r="DJC26" s="83"/>
      <c r="DJD26" s="83"/>
      <c r="DJE26" s="85"/>
      <c r="DJF26" s="85"/>
      <c r="DJG26" s="85"/>
      <c r="DJH26" s="86"/>
      <c r="DJI26" s="85"/>
      <c r="DJJ26" s="83"/>
      <c r="DJK26" s="83"/>
      <c r="DJL26" s="83"/>
      <c r="DJM26" s="84"/>
      <c r="DJN26" s="83"/>
      <c r="DJO26" s="83"/>
      <c r="DJP26" s="83"/>
      <c r="DJQ26" s="83"/>
      <c r="DJR26" s="85"/>
      <c r="DJS26" s="85"/>
      <c r="DJT26" s="85"/>
      <c r="DJU26" s="86"/>
      <c r="DJV26" s="85"/>
      <c r="DJW26" s="83"/>
      <c r="DJX26" s="83"/>
      <c r="DJY26" s="83"/>
      <c r="DJZ26" s="84"/>
      <c r="DKA26" s="83"/>
      <c r="DKB26" s="83"/>
      <c r="DKC26" s="83"/>
      <c r="DKD26" s="83"/>
      <c r="DKE26" s="85"/>
      <c r="DKF26" s="85"/>
      <c r="DKG26" s="85"/>
      <c r="DKH26" s="86"/>
      <c r="DKI26" s="85"/>
      <c r="DKJ26" s="83"/>
      <c r="DKK26" s="83"/>
      <c r="DKL26" s="83"/>
      <c r="DKM26" s="84"/>
      <c r="DKN26" s="83"/>
      <c r="DKO26" s="83"/>
      <c r="DKP26" s="83"/>
      <c r="DKQ26" s="83"/>
      <c r="DKR26" s="85"/>
      <c r="DKS26" s="85"/>
      <c r="DKT26" s="85"/>
      <c r="DKU26" s="86"/>
      <c r="DKV26" s="85"/>
      <c r="DKW26" s="83"/>
      <c r="DKX26" s="83"/>
      <c r="DKY26" s="83"/>
      <c r="DKZ26" s="84"/>
      <c r="DLA26" s="83"/>
      <c r="DLB26" s="83"/>
      <c r="DLC26" s="83"/>
      <c r="DLD26" s="83"/>
      <c r="DLE26" s="85"/>
      <c r="DLF26" s="85"/>
      <c r="DLG26" s="85"/>
      <c r="DLH26" s="86"/>
      <c r="DLI26" s="85"/>
      <c r="DLJ26" s="83"/>
      <c r="DLK26" s="83"/>
      <c r="DLL26" s="83"/>
      <c r="DLM26" s="84"/>
      <c r="DLN26" s="83"/>
      <c r="DLO26" s="83"/>
      <c r="DLP26" s="83"/>
      <c r="DLQ26" s="83"/>
      <c r="DLR26" s="85"/>
      <c r="DLS26" s="85"/>
      <c r="DLT26" s="85"/>
      <c r="DLU26" s="86"/>
      <c r="DLV26" s="85"/>
      <c r="DLW26" s="83"/>
      <c r="DLX26" s="83"/>
      <c r="DLY26" s="83"/>
      <c r="DLZ26" s="84"/>
      <c r="DMA26" s="83"/>
      <c r="DMB26" s="83"/>
      <c r="DMC26" s="83"/>
      <c r="DMD26" s="83"/>
      <c r="DME26" s="85"/>
      <c r="DMF26" s="85"/>
      <c r="DMG26" s="85"/>
      <c r="DMH26" s="86"/>
      <c r="DMI26" s="85"/>
      <c r="DMJ26" s="83"/>
      <c r="DMK26" s="83"/>
      <c r="DML26" s="83"/>
      <c r="DMM26" s="84"/>
      <c r="DMN26" s="83"/>
      <c r="DMO26" s="83"/>
      <c r="DMP26" s="83"/>
      <c r="DMQ26" s="83"/>
      <c r="DMR26" s="85"/>
      <c r="DMS26" s="85"/>
      <c r="DMT26" s="85"/>
      <c r="DMU26" s="86"/>
      <c r="DMV26" s="85"/>
      <c r="DMW26" s="83"/>
      <c r="DMX26" s="83"/>
      <c r="DMY26" s="83"/>
      <c r="DMZ26" s="84"/>
      <c r="DNA26" s="83"/>
      <c r="DNB26" s="83"/>
      <c r="DNC26" s="83"/>
      <c r="DND26" s="83"/>
      <c r="DNE26" s="85"/>
      <c r="DNF26" s="85"/>
      <c r="DNG26" s="85"/>
      <c r="DNH26" s="86"/>
      <c r="DNI26" s="85"/>
      <c r="DNJ26" s="83"/>
      <c r="DNK26" s="83"/>
      <c r="DNL26" s="83"/>
      <c r="DNM26" s="84"/>
      <c r="DNN26" s="83"/>
      <c r="DNO26" s="83"/>
      <c r="DNP26" s="83"/>
      <c r="DNQ26" s="83"/>
      <c r="DNR26" s="85"/>
      <c r="DNS26" s="85"/>
      <c r="DNT26" s="85"/>
      <c r="DNU26" s="86"/>
      <c r="DNV26" s="85"/>
      <c r="DNW26" s="83"/>
      <c r="DNX26" s="83"/>
      <c r="DNY26" s="83"/>
      <c r="DNZ26" s="84"/>
      <c r="DOA26" s="83"/>
      <c r="DOB26" s="83"/>
      <c r="DOC26" s="83"/>
      <c r="DOD26" s="83"/>
      <c r="DOE26" s="85"/>
      <c r="DOF26" s="85"/>
      <c r="DOG26" s="85"/>
      <c r="DOH26" s="86"/>
      <c r="DOI26" s="85"/>
      <c r="DOJ26" s="83"/>
      <c r="DOK26" s="83"/>
      <c r="DOL26" s="83"/>
      <c r="DOM26" s="84"/>
      <c r="DON26" s="83"/>
      <c r="DOO26" s="83"/>
      <c r="DOP26" s="83"/>
      <c r="DOQ26" s="83"/>
      <c r="DOR26" s="85"/>
      <c r="DOS26" s="85"/>
      <c r="DOT26" s="85"/>
      <c r="DOU26" s="86"/>
      <c r="DOV26" s="85"/>
      <c r="DOW26" s="83"/>
      <c r="DOX26" s="83"/>
      <c r="DOY26" s="83"/>
      <c r="DOZ26" s="84"/>
      <c r="DPA26" s="83"/>
      <c r="DPB26" s="83"/>
      <c r="DPC26" s="83"/>
      <c r="DPD26" s="83"/>
      <c r="DPE26" s="85"/>
      <c r="DPF26" s="85"/>
      <c r="DPG26" s="85"/>
      <c r="DPH26" s="86"/>
      <c r="DPI26" s="85"/>
      <c r="DPJ26" s="83"/>
      <c r="DPK26" s="83"/>
      <c r="DPL26" s="83"/>
      <c r="DPM26" s="84"/>
      <c r="DPN26" s="83"/>
      <c r="DPO26" s="83"/>
      <c r="DPP26" s="83"/>
      <c r="DPQ26" s="83"/>
      <c r="DPR26" s="85"/>
      <c r="DPS26" s="85"/>
      <c r="DPT26" s="85"/>
      <c r="DPU26" s="86"/>
      <c r="DPV26" s="85"/>
      <c r="DPW26" s="83"/>
      <c r="DPX26" s="83"/>
      <c r="DPY26" s="83"/>
      <c r="DPZ26" s="84"/>
      <c r="DQA26" s="83"/>
      <c r="DQB26" s="83"/>
      <c r="DQC26" s="83"/>
      <c r="DQD26" s="83"/>
      <c r="DQE26" s="85"/>
      <c r="DQF26" s="85"/>
      <c r="DQG26" s="85"/>
      <c r="DQH26" s="86"/>
      <c r="DQI26" s="85"/>
      <c r="DQJ26" s="83"/>
      <c r="DQK26" s="83"/>
      <c r="DQL26" s="83"/>
      <c r="DQM26" s="84"/>
      <c r="DQN26" s="83"/>
      <c r="DQO26" s="83"/>
      <c r="DQP26" s="83"/>
      <c r="DQQ26" s="83"/>
      <c r="DQR26" s="85"/>
      <c r="DQS26" s="85"/>
      <c r="DQT26" s="85"/>
      <c r="DQU26" s="86"/>
      <c r="DQV26" s="85"/>
      <c r="DQW26" s="83"/>
      <c r="DQX26" s="83"/>
      <c r="DQY26" s="83"/>
      <c r="DQZ26" s="84"/>
      <c r="DRA26" s="83"/>
      <c r="DRB26" s="83"/>
      <c r="DRC26" s="83"/>
      <c r="DRD26" s="83"/>
      <c r="DRE26" s="85"/>
      <c r="DRF26" s="85"/>
      <c r="DRG26" s="85"/>
      <c r="DRH26" s="86"/>
      <c r="DRI26" s="85"/>
      <c r="DRJ26" s="83"/>
      <c r="DRK26" s="83"/>
      <c r="DRL26" s="83"/>
      <c r="DRM26" s="84"/>
      <c r="DRN26" s="83"/>
      <c r="DRO26" s="83"/>
      <c r="DRP26" s="83"/>
      <c r="DRQ26" s="83"/>
      <c r="DRR26" s="85"/>
      <c r="DRS26" s="85"/>
      <c r="DRT26" s="85"/>
      <c r="DRU26" s="86"/>
      <c r="DRV26" s="85"/>
      <c r="DRW26" s="83"/>
      <c r="DRX26" s="83"/>
      <c r="DRY26" s="83"/>
      <c r="DRZ26" s="84"/>
      <c r="DSA26" s="83"/>
      <c r="DSB26" s="83"/>
      <c r="DSC26" s="83"/>
      <c r="DSD26" s="83"/>
      <c r="DSE26" s="85"/>
      <c r="DSF26" s="85"/>
      <c r="DSG26" s="85"/>
      <c r="DSH26" s="86"/>
      <c r="DSI26" s="85"/>
      <c r="DSJ26" s="83"/>
      <c r="DSK26" s="83"/>
      <c r="DSL26" s="83"/>
      <c r="DSM26" s="84"/>
      <c r="DSN26" s="83"/>
      <c r="DSO26" s="83"/>
      <c r="DSP26" s="83"/>
      <c r="DSQ26" s="83"/>
      <c r="DSR26" s="85"/>
      <c r="DSS26" s="85"/>
      <c r="DST26" s="85"/>
      <c r="DSU26" s="86"/>
      <c r="DSV26" s="85"/>
      <c r="DSW26" s="83"/>
      <c r="DSX26" s="83"/>
      <c r="DSY26" s="83"/>
      <c r="DSZ26" s="84"/>
      <c r="DTA26" s="83"/>
      <c r="DTB26" s="83"/>
      <c r="DTC26" s="83"/>
      <c r="DTD26" s="83"/>
      <c r="DTE26" s="85"/>
      <c r="DTF26" s="85"/>
      <c r="DTG26" s="85"/>
      <c r="DTH26" s="86"/>
      <c r="DTI26" s="85"/>
      <c r="DTJ26" s="83"/>
      <c r="DTK26" s="83"/>
      <c r="DTL26" s="83"/>
      <c r="DTM26" s="84"/>
      <c r="DTN26" s="83"/>
      <c r="DTO26" s="83"/>
      <c r="DTP26" s="83"/>
      <c r="DTQ26" s="83"/>
      <c r="DTR26" s="85"/>
      <c r="DTS26" s="85"/>
      <c r="DTT26" s="85"/>
      <c r="DTU26" s="86"/>
      <c r="DTV26" s="85"/>
      <c r="DTW26" s="83"/>
      <c r="DTX26" s="83"/>
      <c r="DTY26" s="83"/>
      <c r="DTZ26" s="84"/>
      <c r="DUA26" s="83"/>
      <c r="DUB26" s="83"/>
      <c r="DUC26" s="83"/>
      <c r="DUD26" s="83"/>
      <c r="DUE26" s="85"/>
      <c r="DUF26" s="85"/>
      <c r="DUG26" s="85"/>
      <c r="DUH26" s="86"/>
      <c r="DUI26" s="85"/>
      <c r="DUJ26" s="83"/>
      <c r="DUK26" s="83"/>
      <c r="DUL26" s="83"/>
      <c r="DUM26" s="84"/>
      <c r="DUN26" s="83"/>
      <c r="DUO26" s="83"/>
      <c r="DUP26" s="83"/>
      <c r="DUQ26" s="83"/>
      <c r="DUR26" s="85"/>
      <c r="DUS26" s="85"/>
      <c r="DUT26" s="85"/>
      <c r="DUU26" s="86"/>
      <c r="DUV26" s="85"/>
      <c r="DUW26" s="83"/>
      <c r="DUX26" s="83"/>
      <c r="DUY26" s="83"/>
      <c r="DUZ26" s="84"/>
      <c r="DVA26" s="83"/>
      <c r="DVB26" s="83"/>
      <c r="DVC26" s="83"/>
      <c r="DVD26" s="83"/>
      <c r="DVE26" s="85"/>
      <c r="DVF26" s="85"/>
      <c r="DVG26" s="85"/>
      <c r="DVH26" s="86"/>
      <c r="DVI26" s="85"/>
      <c r="DVJ26" s="83"/>
      <c r="DVK26" s="83"/>
      <c r="DVL26" s="83"/>
      <c r="DVM26" s="84"/>
      <c r="DVN26" s="83"/>
      <c r="DVO26" s="83"/>
      <c r="DVP26" s="83"/>
      <c r="DVQ26" s="83"/>
      <c r="DVR26" s="85"/>
      <c r="DVS26" s="85"/>
      <c r="DVT26" s="85"/>
      <c r="DVU26" s="86"/>
      <c r="DVV26" s="85"/>
      <c r="DVW26" s="83"/>
      <c r="DVX26" s="83"/>
      <c r="DVY26" s="83"/>
      <c r="DVZ26" s="84"/>
      <c r="DWA26" s="83"/>
      <c r="DWB26" s="83"/>
      <c r="DWC26" s="83"/>
      <c r="DWD26" s="83"/>
      <c r="DWE26" s="85"/>
      <c r="DWF26" s="85"/>
      <c r="DWG26" s="85"/>
      <c r="DWH26" s="86"/>
      <c r="DWI26" s="85"/>
      <c r="DWJ26" s="83"/>
      <c r="DWK26" s="83"/>
      <c r="DWL26" s="83"/>
      <c r="DWM26" s="84"/>
      <c r="DWN26" s="83"/>
      <c r="DWO26" s="83"/>
      <c r="DWP26" s="83"/>
      <c r="DWQ26" s="83"/>
      <c r="DWR26" s="85"/>
      <c r="DWS26" s="85"/>
      <c r="DWT26" s="85"/>
      <c r="DWU26" s="86"/>
      <c r="DWV26" s="85"/>
      <c r="DWW26" s="83"/>
      <c r="DWX26" s="83"/>
      <c r="DWY26" s="83"/>
      <c r="DWZ26" s="84"/>
      <c r="DXA26" s="83"/>
      <c r="DXB26" s="83"/>
      <c r="DXC26" s="83"/>
      <c r="DXD26" s="83"/>
      <c r="DXE26" s="85"/>
      <c r="DXF26" s="85"/>
      <c r="DXG26" s="85"/>
      <c r="DXH26" s="86"/>
      <c r="DXI26" s="85"/>
      <c r="DXJ26" s="83"/>
      <c r="DXK26" s="83"/>
      <c r="DXL26" s="83"/>
      <c r="DXM26" s="84"/>
      <c r="DXN26" s="83"/>
      <c r="DXO26" s="83"/>
      <c r="DXP26" s="83"/>
      <c r="DXQ26" s="83"/>
      <c r="DXR26" s="85"/>
      <c r="DXS26" s="85"/>
      <c r="DXT26" s="85"/>
      <c r="DXU26" s="86"/>
      <c r="DXV26" s="85"/>
      <c r="DXW26" s="83"/>
      <c r="DXX26" s="83"/>
      <c r="DXY26" s="83"/>
      <c r="DXZ26" s="84"/>
      <c r="DYA26" s="83"/>
      <c r="DYB26" s="83"/>
      <c r="DYC26" s="83"/>
      <c r="DYD26" s="83"/>
      <c r="DYE26" s="85"/>
      <c r="DYF26" s="85"/>
      <c r="DYG26" s="85"/>
      <c r="DYH26" s="86"/>
      <c r="DYI26" s="85"/>
      <c r="DYJ26" s="83"/>
      <c r="DYK26" s="83"/>
      <c r="DYL26" s="83"/>
      <c r="DYM26" s="84"/>
      <c r="DYN26" s="83"/>
      <c r="DYO26" s="83"/>
      <c r="DYP26" s="83"/>
      <c r="DYQ26" s="83"/>
      <c r="DYR26" s="85"/>
      <c r="DYS26" s="85"/>
      <c r="DYT26" s="85"/>
      <c r="DYU26" s="86"/>
      <c r="DYV26" s="85"/>
      <c r="DYW26" s="83"/>
      <c r="DYX26" s="83"/>
      <c r="DYY26" s="83"/>
      <c r="DYZ26" s="84"/>
      <c r="DZA26" s="83"/>
      <c r="DZB26" s="83"/>
      <c r="DZC26" s="83"/>
      <c r="DZD26" s="83"/>
      <c r="DZE26" s="85"/>
      <c r="DZF26" s="85"/>
      <c r="DZG26" s="85"/>
      <c r="DZH26" s="86"/>
      <c r="DZI26" s="85"/>
      <c r="DZJ26" s="83"/>
      <c r="DZK26" s="83"/>
      <c r="DZL26" s="83"/>
      <c r="DZM26" s="84"/>
      <c r="DZN26" s="83"/>
      <c r="DZO26" s="83"/>
      <c r="DZP26" s="83"/>
      <c r="DZQ26" s="83"/>
      <c r="DZR26" s="85"/>
      <c r="DZS26" s="85"/>
      <c r="DZT26" s="85"/>
      <c r="DZU26" s="86"/>
      <c r="DZV26" s="85"/>
      <c r="DZW26" s="83"/>
      <c r="DZX26" s="83"/>
      <c r="DZY26" s="83"/>
      <c r="DZZ26" s="84"/>
      <c r="EAA26" s="83"/>
      <c r="EAB26" s="83"/>
      <c r="EAC26" s="83"/>
      <c r="EAD26" s="83"/>
      <c r="EAE26" s="85"/>
      <c r="EAF26" s="85"/>
      <c r="EAG26" s="85"/>
      <c r="EAH26" s="86"/>
      <c r="EAI26" s="85"/>
      <c r="EAJ26" s="83"/>
      <c r="EAK26" s="83"/>
      <c r="EAL26" s="83"/>
      <c r="EAM26" s="84"/>
      <c r="EAN26" s="83"/>
      <c r="EAO26" s="83"/>
      <c r="EAP26" s="83"/>
      <c r="EAQ26" s="83"/>
      <c r="EAR26" s="85"/>
      <c r="EAS26" s="85"/>
      <c r="EAT26" s="85"/>
      <c r="EAU26" s="86"/>
      <c r="EAV26" s="85"/>
      <c r="EAW26" s="83"/>
      <c r="EAX26" s="83"/>
      <c r="EAY26" s="83"/>
      <c r="EAZ26" s="84"/>
      <c r="EBA26" s="83"/>
      <c r="EBB26" s="83"/>
      <c r="EBC26" s="83"/>
      <c r="EBD26" s="83"/>
      <c r="EBE26" s="85"/>
      <c r="EBF26" s="85"/>
      <c r="EBG26" s="85"/>
      <c r="EBH26" s="86"/>
      <c r="EBI26" s="85"/>
      <c r="EBJ26" s="83"/>
      <c r="EBK26" s="83"/>
      <c r="EBL26" s="83"/>
      <c r="EBM26" s="84"/>
      <c r="EBN26" s="83"/>
      <c r="EBO26" s="83"/>
      <c r="EBP26" s="83"/>
      <c r="EBQ26" s="83"/>
      <c r="EBR26" s="85"/>
      <c r="EBS26" s="85"/>
      <c r="EBT26" s="85"/>
      <c r="EBU26" s="86"/>
      <c r="EBV26" s="85"/>
      <c r="EBW26" s="83"/>
      <c r="EBX26" s="83"/>
      <c r="EBY26" s="83"/>
      <c r="EBZ26" s="84"/>
      <c r="ECA26" s="83"/>
      <c r="ECB26" s="83"/>
      <c r="ECC26" s="83"/>
      <c r="ECD26" s="83"/>
      <c r="ECE26" s="85"/>
      <c r="ECF26" s="85"/>
      <c r="ECG26" s="85"/>
      <c r="ECH26" s="86"/>
      <c r="ECI26" s="85"/>
      <c r="ECJ26" s="83"/>
      <c r="ECK26" s="83"/>
      <c r="ECL26" s="83"/>
      <c r="ECM26" s="84"/>
      <c r="ECN26" s="83"/>
      <c r="ECO26" s="83"/>
      <c r="ECP26" s="83"/>
      <c r="ECQ26" s="83"/>
      <c r="ECR26" s="85"/>
      <c r="ECS26" s="85"/>
      <c r="ECT26" s="85"/>
      <c r="ECU26" s="86"/>
      <c r="ECV26" s="85"/>
      <c r="ECW26" s="83"/>
      <c r="ECX26" s="83"/>
      <c r="ECY26" s="83"/>
      <c r="ECZ26" s="84"/>
      <c r="EDA26" s="83"/>
      <c r="EDB26" s="83"/>
      <c r="EDC26" s="83"/>
      <c r="EDD26" s="83"/>
      <c r="EDE26" s="85"/>
      <c r="EDF26" s="85"/>
      <c r="EDG26" s="85"/>
      <c r="EDH26" s="86"/>
      <c r="EDI26" s="85"/>
      <c r="EDJ26" s="83"/>
      <c r="EDK26" s="83"/>
      <c r="EDL26" s="83"/>
      <c r="EDM26" s="84"/>
      <c r="EDN26" s="83"/>
      <c r="EDO26" s="83"/>
      <c r="EDP26" s="83"/>
      <c r="EDQ26" s="83"/>
      <c r="EDR26" s="85"/>
      <c r="EDS26" s="85"/>
      <c r="EDT26" s="85"/>
      <c r="EDU26" s="86"/>
      <c r="EDV26" s="85"/>
      <c r="EDW26" s="83"/>
      <c r="EDX26" s="83"/>
      <c r="EDY26" s="83"/>
      <c r="EDZ26" s="84"/>
      <c r="EEA26" s="83"/>
      <c r="EEB26" s="83"/>
      <c r="EEC26" s="83"/>
      <c r="EED26" s="83"/>
      <c r="EEE26" s="85"/>
      <c r="EEF26" s="85"/>
      <c r="EEG26" s="85"/>
      <c r="EEH26" s="86"/>
      <c r="EEI26" s="85"/>
      <c r="EEJ26" s="83"/>
      <c r="EEK26" s="83"/>
      <c r="EEL26" s="83"/>
      <c r="EEM26" s="84"/>
      <c r="EEN26" s="83"/>
      <c r="EEO26" s="83"/>
      <c r="EEP26" s="83"/>
      <c r="EEQ26" s="83"/>
      <c r="EER26" s="85"/>
      <c r="EES26" s="85"/>
      <c r="EET26" s="85"/>
      <c r="EEU26" s="86"/>
      <c r="EEV26" s="85"/>
      <c r="EEW26" s="83"/>
      <c r="EEX26" s="83"/>
      <c r="EEY26" s="83"/>
      <c r="EEZ26" s="84"/>
      <c r="EFA26" s="83"/>
      <c r="EFB26" s="83"/>
      <c r="EFC26" s="83"/>
      <c r="EFD26" s="83"/>
      <c r="EFE26" s="85"/>
      <c r="EFF26" s="85"/>
      <c r="EFG26" s="85"/>
      <c r="EFH26" s="86"/>
      <c r="EFI26" s="85"/>
      <c r="EFJ26" s="83"/>
      <c r="EFK26" s="83"/>
      <c r="EFL26" s="83"/>
      <c r="EFM26" s="84"/>
      <c r="EFN26" s="83"/>
      <c r="EFO26" s="83"/>
      <c r="EFP26" s="83"/>
      <c r="EFQ26" s="83"/>
      <c r="EFR26" s="85"/>
      <c r="EFS26" s="85"/>
      <c r="EFT26" s="85"/>
      <c r="EFU26" s="86"/>
      <c r="EFV26" s="85"/>
      <c r="EFW26" s="83"/>
      <c r="EFX26" s="83"/>
      <c r="EFY26" s="83"/>
      <c r="EFZ26" s="84"/>
      <c r="EGA26" s="83"/>
      <c r="EGB26" s="83"/>
      <c r="EGC26" s="83"/>
      <c r="EGD26" s="83"/>
      <c r="EGE26" s="85"/>
      <c r="EGF26" s="85"/>
      <c r="EGG26" s="85"/>
      <c r="EGH26" s="86"/>
      <c r="EGI26" s="85"/>
      <c r="EGJ26" s="83"/>
      <c r="EGK26" s="83"/>
      <c r="EGL26" s="83"/>
      <c r="EGM26" s="84"/>
      <c r="EGN26" s="83"/>
      <c r="EGO26" s="83"/>
      <c r="EGP26" s="83"/>
      <c r="EGQ26" s="83"/>
      <c r="EGR26" s="85"/>
      <c r="EGS26" s="85"/>
      <c r="EGT26" s="85"/>
      <c r="EGU26" s="86"/>
      <c r="EGV26" s="85"/>
      <c r="EGW26" s="83"/>
      <c r="EGX26" s="83"/>
      <c r="EGY26" s="83"/>
      <c r="EGZ26" s="84"/>
      <c r="EHA26" s="83"/>
      <c r="EHB26" s="83"/>
      <c r="EHC26" s="83"/>
      <c r="EHD26" s="83"/>
      <c r="EHE26" s="85"/>
      <c r="EHF26" s="85"/>
      <c r="EHG26" s="85"/>
      <c r="EHH26" s="86"/>
      <c r="EHI26" s="85"/>
      <c r="EHJ26" s="83"/>
      <c r="EHK26" s="83"/>
      <c r="EHL26" s="83"/>
      <c r="EHM26" s="84"/>
      <c r="EHN26" s="83"/>
      <c r="EHO26" s="83"/>
      <c r="EHP26" s="83"/>
      <c r="EHQ26" s="83"/>
      <c r="EHR26" s="85"/>
      <c r="EHS26" s="85"/>
      <c r="EHT26" s="85"/>
      <c r="EHU26" s="86"/>
      <c r="EHV26" s="85"/>
      <c r="EHW26" s="83"/>
      <c r="EHX26" s="83"/>
      <c r="EHY26" s="83"/>
      <c r="EHZ26" s="84"/>
      <c r="EIA26" s="83"/>
      <c r="EIB26" s="83"/>
      <c r="EIC26" s="83"/>
      <c r="EID26" s="83"/>
      <c r="EIE26" s="85"/>
      <c r="EIF26" s="85"/>
      <c r="EIG26" s="85"/>
      <c r="EIH26" s="86"/>
      <c r="EII26" s="85"/>
      <c r="EIJ26" s="83"/>
      <c r="EIK26" s="83"/>
      <c r="EIL26" s="83"/>
      <c r="EIM26" s="84"/>
      <c r="EIN26" s="83"/>
      <c r="EIO26" s="83"/>
      <c r="EIP26" s="83"/>
      <c r="EIQ26" s="83"/>
      <c r="EIR26" s="85"/>
      <c r="EIS26" s="85"/>
      <c r="EIT26" s="85"/>
      <c r="EIU26" s="86"/>
      <c r="EIV26" s="85"/>
      <c r="EIW26" s="83"/>
      <c r="EIX26" s="83"/>
      <c r="EIY26" s="83"/>
      <c r="EIZ26" s="84"/>
      <c r="EJA26" s="83"/>
      <c r="EJB26" s="83"/>
      <c r="EJC26" s="83"/>
      <c r="EJD26" s="83"/>
      <c r="EJE26" s="85"/>
      <c r="EJF26" s="85"/>
      <c r="EJG26" s="85"/>
      <c r="EJH26" s="86"/>
      <c r="EJI26" s="85"/>
      <c r="EJJ26" s="83"/>
      <c r="EJK26" s="83"/>
      <c r="EJL26" s="83"/>
      <c r="EJM26" s="84"/>
      <c r="EJN26" s="83"/>
      <c r="EJO26" s="83"/>
      <c r="EJP26" s="83"/>
      <c r="EJQ26" s="83"/>
      <c r="EJR26" s="85"/>
      <c r="EJS26" s="85"/>
      <c r="EJT26" s="85"/>
      <c r="EJU26" s="86"/>
      <c r="EJV26" s="85"/>
      <c r="EJW26" s="83"/>
      <c r="EJX26" s="83"/>
      <c r="EJY26" s="83"/>
      <c r="EJZ26" s="84"/>
      <c r="EKA26" s="83"/>
      <c r="EKB26" s="83"/>
      <c r="EKC26" s="83"/>
      <c r="EKD26" s="83"/>
      <c r="EKE26" s="85"/>
      <c r="EKF26" s="85"/>
      <c r="EKG26" s="85"/>
      <c r="EKH26" s="86"/>
      <c r="EKI26" s="85"/>
      <c r="EKJ26" s="83"/>
      <c r="EKK26" s="83"/>
      <c r="EKL26" s="83"/>
      <c r="EKM26" s="84"/>
      <c r="EKN26" s="83"/>
      <c r="EKO26" s="83"/>
      <c r="EKP26" s="83"/>
      <c r="EKQ26" s="83"/>
      <c r="EKR26" s="85"/>
      <c r="EKS26" s="85"/>
      <c r="EKT26" s="85"/>
      <c r="EKU26" s="86"/>
      <c r="EKV26" s="85"/>
      <c r="EKW26" s="83"/>
      <c r="EKX26" s="83"/>
      <c r="EKY26" s="83"/>
      <c r="EKZ26" s="84"/>
      <c r="ELA26" s="83"/>
      <c r="ELB26" s="83"/>
      <c r="ELC26" s="83"/>
      <c r="ELD26" s="83"/>
      <c r="ELE26" s="85"/>
      <c r="ELF26" s="85"/>
      <c r="ELG26" s="85"/>
      <c r="ELH26" s="86"/>
      <c r="ELI26" s="85"/>
      <c r="ELJ26" s="83"/>
      <c r="ELK26" s="83"/>
      <c r="ELL26" s="83"/>
      <c r="ELM26" s="84"/>
      <c r="ELN26" s="83"/>
      <c r="ELO26" s="83"/>
      <c r="ELP26" s="83"/>
      <c r="ELQ26" s="83"/>
      <c r="ELR26" s="85"/>
      <c r="ELS26" s="85"/>
      <c r="ELT26" s="85"/>
      <c r="ELU26" s="86"/>
      <c r="ELV26" s="85"/>
      <c r="ELW26" s="83"/>
      <c r="ELX26" s="83"/>
      <c r="ELY26" s="83"/>
      <c r="ELZ26" s="84"/>
      <c r="EMA26" s="83"/>
      <c r="EMB26" s="83"/>
      <c r="EMC26" s="83"/>
      <c r="EMD26" s="83"/>
      <c r="EME26" s="85"/>
      <c r="EMF26" s="85"/>
      <c r="EMG26" s="85"/>
      <c r="EMH26" s="86"/>
      <c r="EMI26" s="85"/>
      <c r="EMJ26" s="83"/>
      <c r="EMK26" s="83"/>
      <c r="EML26" s="83"/>
      <c r="EMM26" s="84"/>
      <c r="EMN26" s="83"/>
      <c r="EMO26" s="83"/>
      <c r="EMP26" s="83"/>
      <c r="EMQ26" s="83"/>
      <c r="EMR26" s="85"/>
      <c r="EMS26" s="85"/>
      <c r="EMT26" s="85"/>
      <c r="EMU26" s="86"/>
      <c r="EMV26" s="85"/>
      <c r="EMW26" s="83"/>
      <c r="EMX26" s="83"/>
      <c r="EMY26" s="83"/>
      <c r="EMZ26" s="84"/>
      <c r="ENA26" s="83"/>
      <c r="ENB26" s="83"/>
      <c r="ENC26" s="83"/>
      <c r="END26" s="83"/>
      <c r="ENE26" s="85"/>
      <c r="ENF26" s="85"/>
      <c r="ENG26" s="85"/>
      <c r="ENH26" s="86"/>
      <c r="ENI26" s="85"/>
      <c r="ENJ26" s="83"/>
      <c r="ENK26" s="83"/>
      <c r="ENL26" s="83"/>
      <c r="ENM26" s="84"/>
      <c r="ENN26" s="83"/>
      <c r="ENO26" s="83"/>
      <c r="ENP26" s="83"/>
      <c r="ENQ26" s="83"/>
      <c r="ENR26" s="85"/>
      <c r="ENS26" s="85"/>
      <c r="ENT26" s="85"/>
      <c r="ENU26" s="86"/>
      <c r="ENV26" s="85"/>
      <c r="ENW26" s="83"/>
      <c r="ENX26" s="83"/>
      <c r="ENY26" s="83"/>
      <c r="ENZ26" s="84"/>
      <c r="EOA26" s="83"/>
      <c r="EOB26" s="83"/>
      <c r="EOC26" s="83"/>
      <c r="EOD26" s="83"/>
      <c r="EOE26" s="85"/>
      <c r="EOF26" s="85"/>
      <c r="EOG26" s="85"/>
      <c r="EOH26" s="86"/>
      <c r="EOI26" s="85"/>
      <c r="EOJ26" s="83"/>
      <c r="EOK26" s="83"/>
      <c r="EOL26" s="83"/>
      <c r="EOM26" s="84"/>
      <c r="EON26" s="83"/>
      <c r="EOO26" s="83"/>
      <c r="EOP26" s="83"/>
      <c r="EOQ26" s="83"/>
      <c r="EOR26" s="85"/>
      <c r="EOS26" s="85"/>
      <c r="EOT26" s="85"/>
      <c r="EOU26" s="86"/>
      <c r="EOV26" s="85"/>
      <c r="EOW26" s="83"/>
      <c r="EOX26" s="83"/>
      <c r="EOY26" s="83"/>
      <c r="EOZ26" s="84"/>
      <c r="EPA26" s="83"/>
      <c r="EPB26" s="83"/>
      <c r="EPC26" s="83"/>
      <c r="EPD26" s="83"/>
      <c r="EPE26" s="85"/>
      <c r="EPF26" s="85"/>
      <c r="EPG26" s="85"/>
      <c r="EPH26" s="86"/>
      <c r="EPI26" s="85"/>
      <c r="EPJ26" s="83"/>
      <c r="EPK26" s="83"/>
      <c r="EPL26" s="83"/>
      <c r="EPM26" s="84"/>
      <c r="EPN26" s="83"/>
      <c r="EPO26" s="83"/>
      <c r="EPP26" s="83"/>
      <c r="EPQ26" s="83"/>
      <c r="EPR26" s="85"/>
      <c r="EPS26" s="85"/>
      <c r="EPT26" s="85"/>
      <c r="EPU26" s="86"/>
      <c r="EPV26" s="85"/>
      <c r="EPW26" s="83"/>
      <c r="EPX26" s="83"/>
      <c r="EPY26" s="83"/>
      <c r="EPZ26" s="84"/>
      <c r="EQA26" s="83"/>
      <c r="EQB26" s="83"/>
      <c r="EQC26" s="83"/>
      <c r="EQD26" s="83"/>
      <c r="EQE26" s="85"/>
      <c r="EQF26" s="85"/>
      <c r="EQG26" s="85"/>
      <c r="EQH26" s="86"/>
      <c r="EQI26" s="85"/>
      <c r="EQJ26" s="83"/>
      <c r="EQK26" s="83"/>
      <c r="EQL26" s="83"/>
      <c r="EQM26" s="84"/>
      <c r="EQN26" s="83"/>
      <c r="EQO26" s="83"/>
      <c r="EQP26" s="83"/>
      <c r="EQQ26" s="83"/>
      <c r="EQR26" s="85"/>
      <c r="EQS26" s="85"/>
      <c r="EQT26" s="85"/>
      <c r="EQU26" s="86"/>
      <c r="EQV26" s="85"/>
      <c r="EQW26" s="83"/>
      <c r="EQX26" s="83"/>
      <c r="EQY26" s="83"/>
      <c r="EQZ26" s="84"/>
      <c r="ERA26" s="83"/>
      <c r="ERB26" s="83"/>
      <c r="ERC26" s="83"/>
      <c r="ERD26" s="83"/>
      <c r="ERE26" s="85"/>
      <c r="ERF26" s="85"/>
      <c r="ERG26" s="85"/>
      <c r="ERH26" s="86"/>
      <c r="ERI26" s="85"/>
      <c r="ERJ26" s="83"/>
      <c r="ERK26" s="83"/>
      <c r="ERL26" s="83"/>
      <c r="ERM26" s="84"/>
      <c r="ERN26" s="83"/>
      <c r="ERO26" s="83"/>
      <c r="ERP26" s="83"/>
      <c r="ERQ26" s="83"/>
      <c r="ERR26" s="85"/>
      <c r="ERS26" s="85"/>
      <c r="ERT26" s="85"/>
      <c r="ERU26" s="86"/>
      <c r="ERV26" s="85"/>
      <c r="ERW26" s="83"/>
      <c r="ERX26" s="83"/>
      <c r="ERY26" s="83"/>
      <c r="ERZ26" s="84"/>
      <c r="ESA26" s="83"/>
      <c r="ESB26" s="83"/>
      <c r="ESC26" s="83"/>
      <c r="ESD26" s="83"/>
      <c r="ESE26" s="85"/>
      <c r="ESF26" s="85"/>
      <c r="ESG26" s="85"/>
      <c r="ESH26" s="86"/>
      <c r="ESI26" s="85"/>
      <c r="ESJ26" s="83"/>
      <c r="ESK26" s="83"/>
      <c r="ESL26" s="83"/>
      <c r="ESM26" s="84"/>
      <c r="ESN26" s="83"/>
      <c r="ESO26" s="83"/>
      <c r="ESP26" s="83"/>
      <c r="ESQ26" s="83"/>
      <c r="ESR26" s="85"/>
      <c r="ESS26" s="85"/>
      <c r="EST26" s="85"/>
      <c r="ESU26" s="86"/>
      <c r="ESV26" s="85"/>
      <c r="ESW26" s="83"/>
      <c r="ESX26" s="83"/>
      <c r="ESY26" s="83"/>
      <c r="ESZ26" s="84"/>
      <c r="ETA26" s="83"/>
      <c r="ETB26" s="83"/>
      <c r="ETC26" s="83"/>
      <c r="ETD26" s="83"/>
      <c r="ETE26" s="85"/>
      <c r="ETF26" s="85"/>
      <c r="ETG26" s="85"/>
      <c r="ETH26" s="86"/>
      <c r="ETI26" s="85"/>
      <c r="ETJ26" s="83"/>
      <c r="ETK26" s="83"/>
      <c r="ETL26" s="83"/>
      <c r="ETM26" s="84"/>
      <c r="ETN26" s="83"/>
      <c r="ETO26" s="83"/>
      <c r="ETP26" s="83"/>
      <c r="ETQ26" s="83"/>
      <c r="ETR26" s="85"/>
      <c r="ETS26" s="85"/>
      <c r="ETT26" s="85"/>
      <c r="ETU26" s="86"/>
      <c r="ETV26" s="85"/>
      <c r="ETW26" s="83"/>
      <c r="ETX26" s="83"/>
      <c r="ETY26" s="83"/>
      <c r="ETZ26" s="84"/>
      <c r="EUA26" s="83"/>
      <c r="EUB26" s="83"/>
      <c r="EUC26" s="83"/>
      <c r="EUD26" s="83"/>
      <c r="EUE26" s="85"/>
      <c r="EUF26" s="85"/>
      <c r="EUG26" s="85"/>
      <c r="EUH26" s="86"/>
      <c r="EUI26" s="85"/>
      <c r="EUJ26" s="83"/>
      <c r="EUK26" s="83"/>
      <c r="EUL26" s="83"/>
      <c r="EUM26" s="84"/>
      <c r="EUN26" s="83"/>
      <c r="EUO26" s="83"/>
      <c r="EUP26" s="83"/>
      <c r="EUQ26" s="83"/>
      <c r="EUR26" s="85"/>
      <c r="EUS26" s="85"/>
      <c r="EUT26" s="85"/>
      <c r="EUU26" s="86"/>
      <c r="EUV26" s="85"/>
      <c r="EUW26" s="83"/>
      <c r="EUX26" s="83"/>
      <c r="EUY26" s="83"/>
      <c r="EUZ26" s="84"/>
      <c r="EVA26" s="83"/>
      <c r="EVB26" s="83"/>
      <c r="EVC26" s="83"/>
      <c r="EVD26" s="83"/>
      <c r="EVE26" s="85"/>
      <c r="EVF26" s="85"/>
      <c r="EVG26" s="85"/>
      <c r="EVH26" s="86"/>
      <c r="EVI26" s="85"/>
      <c r="EVJ26" s="83"/>
      <c r="EVK26" s="83"/>
      <c r="EVL26" s="83"/>
      <c r="EVM26" s="84"/>
      <c r="EVN26" s="83"/>
      <c r="EVO26" s="83"/>
      <c r="EVP26" s="83"/>
      <c r="EVQ26" s="83"/>
      <c r="EVR26" s="85"/>
      <c r="EVS26" s="85"/>
      <c r="EVT26" s="85"/>
      <c r="EVU26" s="86"/>
      <c r="EVV26" s="85"/>
      <c r="EVW26" s="83"/>
      <c r="EVX26" s="83"/>
      <c r="EVY26" s="83"/>
      <c r="EVZ26" s="84"/>
      <c r="EWA26" s="83"/>
      <c r="EWB26" s="83"/>
      <c r="EWC26" s="83"/>
      <c r="EWD26" s="83"/>
      <c r="EWE26" s="85"/>
      <c r="EWF26" s="85"/>
      <c r="EWG26" s="85"/>
      <c r="EWH26" s="86"/>
      <c r="EWI26" s="85"/>
      <c r="EWJ26" s="83"/>
      <c r="EWK26" s="83"/>
      <c r="EWL26" s="83"/>
      <c r="EWM26" s="84"/>
      <c r="EWN26" s="83"/>
      <c r="EWO26" s="83"/>
      <c r="EWP26" s="83"/>
      <c r="EWQ26" s="83"/>
      <c r="EWR26" s="85"/>
      <c r="EWS26" s="85"/>
      <c r="EWT26" s="85"/>
      <c r="EWU26" s="86"/>
      <c r="EWV26" s="85"/>
      <c r="EWW26" s="83"/>
      <c r="EWX26" s="83"/>
      <c r="EWY26" s="83"/>
      <c r="EWZ26" s="84"/>
      <c r="EXA26" s="83"/>
      <c r="EXB26" s="83"/>
      <c r="EXC26" s="83"/>
      <c r="EXD26" s="83"/>
      <c r="EXE26" s="85"/>
      <c r="EXF26" s="85"/>
      <c r="EXG26" s="85"/>
      <c r="EXH26" s="86"/>
      <c r="EXI26" s="85"/>
      <c r="EXJ26" s="83"/>
      <c r="EXK26" s="83"/>
      <c r="EXL26" s="83"/>
      <c r="EXM26" s="84"/>
      <c r="EXN26" s="83"/>
      <c r="EXO26" s="83"/>
      <c r="EXP26" s="83"/>
      <c r="EXQ26" s="83"/>
      <c r="EXR26" s="85"/>
      <c r="EXS26" s="85"/>
      <c r="EXT26" s="85"/>
      <c r="EXU26" s="86"/>
      <c r="EXV26" s="85"/>
      <c r="EXW26" s="83"/>
      <c r="EXX26" s="83"/>
      <c r="EXY26" s="83"/>
      <c r="EXZ26" s="84"/>
      <c r="EYA26" s="83"/>
      <c r="EYB26" s="83"/>
      <c r="EYC26" s="83"/>
      <c r="EYD26" s="83"/>
      <c r="EYE26" s="85"/>
      <c r="EYF26" s="85"/>
      <c r="EYG26" s="85"/>
      <c r="EYH26" s="86"/>
      <c r="EYI26" s="85"/>
      <c r="EYJ26" s="83"/>
      <c r="EYK26" s="83"/>
      <c r="EYL26" s="83"/>
      <c r="EYM26" s="84"/>
      <c r="EYN26" s="83"/>
      <c r="EYO26" s="83"/>
      <c r="EYP26" s="83"/>
      <c r="EYQ26" s="83"/>
      <c r="EYR26" s="85"/>
      <c r="EYS26" s="85"/>
      <c r="EYT26" s="85"/>
      <c r="EYU26" s="86"/>
      <c r="EYV26" s="85"/>
      <c r="EYW26" s="83"/>
      <c r="EYX26" s="83"/>
      <c r="EYY26" s="83"/>
      <c r="EYZ26" s="84"/>
      <c r="EZA26" s="83"/>
      <c r="EZB26" s="83"/>
      <c r="EZC26" s="83"/>
      <c r="EZD26" s="83"/>
      <c r="EZE26" s="85"/>
      <c r="EZF26" s="85"/>
      <c r="EZG26" s="85"/>
      <c r="EZH26" s="86"/>
      <c r="EZI26" s="85"/>
      <c r="EZJ26" s="83"/>
      <c r="EZK26" s="83"/>
      <c r="EZL26" s="83"/>
      <c r="EZM26" s="84"/>
      <c r="EZN26" s="83"/>
      <c r="EZO26" s="83"/>
      <c r="EZP26" s="83"/>
      <c r="EZQ26" s="83"/>
      <c r="EZR26" s="85"/>
      <c r="EZS26" s="85"/>
      <c r="EZT26" s="85"/>
      <c r="EZU26" s="86"/>
      <c r="EZV26" s="85"/>
      <c r="EZW26" s="83"/>
      <c r="EZX26" s="83"/>
      <c r="EZY26" s="83"/>
      <c r="EZZ26" s="84"/>
      <c r="FAA26" s="83"/>
      <c r="FAB26" s="83"/>
      <c r="FAC26" s="83"/>
      <c r="FAD26" s="83"/>
      <c r="FAE26" s="85"/>
      <c r="FAF26" s="85"/>
      <c r="FAG26" s="85"/>
      <c r="FAH26" s="86"/>
      <c r="FAI26" s="85"/>
      <c r="FAJ26" s="83"/>
      <c r="FAK26" s="83"/>
      <c r="FAL26" s="83"/>
      <c r="FAM26" s="84"/>
      <c r="FAN26" s="83"/>
      <c r="FAO26" s="83"/>
      <c r="FAP26" s="83"/>
      <c r="FAQ26" s="83"/>
      <c r="FAR26" s="85"/>
      <c r="FAS26" s="85"/>
      <c r="FAT26" s="85"/>
      <c r="FAU26" s="86"/>
      <c r="FAV26" s="85"/>
      <c r="FAW26" s="83"/>
      <c r="FAX26" s="83"/>
      <c r="FAY26" s="83"/>
      <c r="FAZ26" s="84"/>
      <c r="FBA26" s="83"/>
      <c r="FBB26" s="83"/>
      <c r="FBC26" s="83"/>
      <c r="FBD26" s="83"/>
      <c r="FBE26" s="85"/>
      <c r="FBF26" s="85"/>
      <c r="FBG26" s="85"/>
      <c r="FBH26" s="86"/>
      <c r="FBI26" s="85"/>
      <c r="FBJ26" s="83"/>
      <c r="FBK26" s="83"/>
      <c r="FBL26" s="83"/>
      <c r="FBM26" s="84"/>
      <c r="FBN26" s="83"/>
      <c r="FBO26" s="83"/>
      <c r="FBP26" s="83"/>
      <c r="FBQ26" s="83"/>
      <c r="FBR26" s="85"/>
      <c r="FBS26" s="85"/>
      <c r="FBT26" s="85"/>
      <c r="FBU26" s="86"/>
      <c r="FBV26" s="85"/>
      <c r="FBW26" s="83"/>
      <c r="FBX26" s="83"/>
      <c r="FBY26" s="83"/>
      <c r="FBZ26" s="84"/>
      <c r="FCA26" s="83"/>
      <c r="FCB26" s="83"/>
      <c r="FCC26" s="83"/>
      <c r="FCD26" s="83"/>
      <c r="FCE26" s="85"/>
      <c r="FCF26" s="85"/>
      <c r="FCG26" s="85"/>
      <c r="FCH26" s="86"/>
      <c r="FCI26" s="85"/>
      <c r="FCJ26" s="83"/>
      <c r="FCK26" s="83"/>
      <c r="FCL26" s="83"/>
      <c r="FCM26" s="84"/>
      <c r="FCN26" s="83"/>
      <c r="FCO26" s="83"/>
      <c r="FCP26" s="83"/>
      <c r="FCQ26" s="83"/>
      <c r="FCR26" s="85"/>
      <c r="FCS26" s="85"/>
      <c r="FCT26" s="85"/>
      <c r="FCU26" s="86"/>
      <c r="FCV26" s="85"/>
      <c r="FCW26" s="83"/>
      <c r="FCX26" s="83"/>
      <c r="FCY26" s="83"/>
      <c r="FCZ26" s="84"/>
      <c r="FDA26" s="83"/>
      <c r="FDB26" s="83"/>
      <c r="FDC26" s="83"/>
      <c r="FDD26" s="83"/>
      <c r="FDE26" s="85"/>
      <c r="FDF26" s="85"/>
      <c r="FDG26" s="85"/>
      <c r="FDH26" s="86"/>
      <c r="FDI26" s="85"/>
      <c r="FDJ26" s="83"/>
      <c r="FDK26" s="83"/>
      <c r="FDL26" s="83"/>
      <c r="FDM26" s="84"/>
      <c r="FDN26" s="83"/>
      <c r="FDO26" s="83"/>
      <c r="FDP26" s="83"/>
      <c r="FDQ26" s="83"/>
      <c r="FDR26" s="85"/>
      <c r="FDS26" s="85"/>
      <c r="FDT26" s="85"/>
      <c r="FDU26" s="86"/>
      <c r="FDV26" s="85"/>
      <c r="FDW26" s="83"/>
      <c r="FDX26" s="83"/>
      <c r="FDY26" s="83"/>
      <c r="FDZ26" s="84"/>
      <c r="FEA26" s="83"/>
      <c r="FEB26" s="83"/>
      <c r="FEC26" s="83"/>
      <c r="FED26" s="83"/>
      <c r="FEE26" s="85"/>
      <c r="FEF26" s="85"/>
      <c r="FEG26" s="85"/>
      <c r="FEH26" s="86"/>
      <c r="FEI26" s="85"/>
      <c r="FEJ26" s="83"/>
      <c r="FEK26" s="83"/>
      <c r="FEL26" s="83"/>
      <c r="FEM26" s="84"/>
      <c r="FEN26" s="83"/>
      <c r="FEO26" s="83"/>
      <c r="FEP26" s="83"/>
      <c r="FEQ26" s="83"/>
      <c r="FER26" s="85"/>
      <c r="FES26" s="85"/>
      <c r="FET26" s="85"/>
      <c r="FEU26" s="86"/>
      <c r="FEV26" s="85"/>
      <c r="FEW26" s="83"/>
      <c r="FEX26" s="83"/>
      <c r="FEY26" s="83"/>
      <c r="FEZ26" s="84"/>
      <c r="FFA26" s="83"/>
      <c r="FFB26" s="83"/>
      <c r="FFC26" s="83"/>
      <c r="FFD26" s="83"/>
      <c r="FFE26" s="85"/>
      <c r="FFF26" s="85"/>
      <c r="FFG26" s="85"/>
      <c r="FFH26" s="86"/>
      <c r="FFI26" s="85"/>
      <c r="FFJ26" s="83"/>
      <c r="FFK26" s="83"/>
      <c r="FFL26" s="83"/>
      <c r="FFM26" s="84"/>
      <c r="FFN26" s="83"/>
      <c r="FFO26" s="83"/>
      <c r="FFP26" s="83"/>
      <c r="FFQ26" s="83"/>
      <c r="FFR26" s="85"/>
      <c r="FFS26" s="85"/>
      <c r="FFT26" s="85"/>
      <c r="FFU26" s="86"/>
      <c r="FFV26" s="85"/>
      <c r="FFW26" s="83"/>
      <c r="FFX26" s="83"/>
      <c r="FFY26" s="83"/>
      <c r="FFZ26" s="84"/>
      <c r="FGA26" s="83"/>
      <c r="FGB26" s="83"/>
      <c r="FGC26" s="83"/>
      <c r="FGD26" s="83"/>
      <c r="FGE26" s="85"/>
      <c r="FGF26" s="85"/>
      <c r="FGG26" s="85"/>
      <c r="FGH26" s="86"/>
      <c r="FGI26" s="85"/>
      <c r="FGJ26" s="83"/>
      <c r="FGK26" s="83"/>
      <c r="FGL26" s="83"/>
      <c r="FGM26" s="84"/>
      <c r="FGN26" s="83"/>
      <c r="FGO26" s="83"/>
      <c r="FGP26" s="83"/>
      <c r="FGQ26" s="83"/>
      <c r="FGR26" s="85"/>
      <c r="FGS26" s="85"/>
      <c r="FGT26" s="85"/>
      <c r="FGU26" s="86"/>
      <c r="FGV26" s="85"/>
      <c r="FGW26" s="83"/>
      <c r="FGX26" s="83"/>
      <c r="FGY26" s="83"/>
      <c r="FGZ26" s="84"/>
      <c r="FHA26" s="83"/>
      <c r="FHB26" s="83"/>
      <c r="FHC26" s="83"/>
      <c r="FHD26" s="83"/>
      <c r="FHE26" s="85"/>
      <c r="FHF26" s="85"/>
      <c r="FHG26" s="85"/>
      <c r="FHH26" s="86"/>
      <c r="FHI26" s="85"/>
      <c r="FHJ26" s="83"/>
      <c r="FHK26" s="83"/>
      <c r="FHL26" s="83"/>
      <c r="FHM26" s="84"/>
      <c r="FHN26" s="83"/>
      <c r="FHO26" s="83"/>
      <c r="FHP26" s="83"/>
      <c r="FHQ26" s="83"/>
      <c r="FHR26" s="85"/>
      <c r="FHS26" s="85"/>
      <c r="FHT26" s="85"/>
      <c r="FHU26" s="86"/>
      <c r="FHV26" s="85"/>
      <c r="FHW26" s="83"/>
      <c r="FHX26" s="83"/>
      <c r="FHY26" s="83"/>
      <c r="FHZ26" s="84"/>
      <c r="FIA26" s="83"/>
      <c r="FIB26" s="83"/>
      <c r="FIC26" s="83"/>
      <c r="FID26" s="83"/>
      <c r="FIE26" s="85"/>
      <c r="FIF26" s="85"/>
      <c r="FIG26" s="85"/>
      <c r="FIH26" s="86"/>
      <c r="FII26" s="85"/>
      <c r="FIJ26" s="83"/>
      <c r="FIK26" s="83"/>
      <c r="FIL26" s="83"/>
      <c r="FIM26" s="84"/>
      <c r="FIN26" s="83"/>
      <c r="FIO26" s="83"/>
      <c r="FIP26" s="83"/>
      <c r="FIQ26" s="83"/>
      <c r="FIR26" s="85"/>
      <c r="FIS26" s="85"/>
      <c r="FIT26" s="85"/>
      <c r="FIU26" s="86"/>
      <c r="FIV26" s="85"/>
      <c r="FIW26" s="83"/>
      <c r="FIX26" s="83"/>
      <c r="FIY26" s="83"/>
      <c r="FIZ26" s="84"/>
      <c r="FJA26" s="83"/>
      <c r="FJB26" s="83"/>
      <c r="FJC26" s="83"/>
      <c r="FJD26" s="83"/>
      <c r="FJE26" s="85"/>
      <c r="FJF26" s="85"/>
      <c r="FJG26" s="85"/>
      <c r="FJH26" s="86"/>
      <c r="FJI26" s="85"/>
      <c r="FJJ26" s="83"/>
      <c r="FJK26" s="83"/>
      <c r="FJL26" s="83"/>
      <c r="FJM26" s="84"/>
      <c r="FJN26" s="83"/>
      <c r="FJO26" s="83"/>
      <c r="FJP26" s="83"/>
      <c r="FJQ26" s="83"/>
      <c r="FJR26" s="85"/>
      <c r="FJS26" s="85"/>
      <c r="FJT26" s="85"/>
      <c r="FJU26" s="86"/>
      <c r="FJV26" s="85"/>
      <c r="FJW26" s="83"/>
      <c r="FJX26" s="83"/>
      <c r="FJY26" s="83"/>
      <c r="FJZ26" s="84"/>
      <c r="FKA26" s="83"/>
      <c r="FKB26" s="83"/>
      <c r="FKC26" s="83"/>
      <c r="FKD26" s="83"/>
      <c r="FKE26" s="85"/>
      <c r="FKF26" s="85"/>
      <c r="FKG26" s="85"/>
      <c r="FKH26" s="86"/>
      <c r="FKI26" s="85"/>
      <c r="FKJ26" s="83"/>
      <c r="FKK26" s="83"/>
      <c r="FKL26" s="83"/>
      <c r="FKM26" s="84"/>
      <c r="FKN26" s="83"/>
      <c r="FKO26" s="83"/>
      <c r="FKP26" s="83"/>
      <c r="FKQ26" s="83"/>
      <c r="FKR26" s="85"/>
      <c r="FKS26" s="85"/>
      <c r="FKT26" s="85"/>
      <c r="FKU26" s="86"/>
      <c r="FKV26" s="85"/>
      <c r="FKW26" s="83"/>
      <c r="FKX26" s="83"/>
      <c r="FKY26" s="83"/>
      <c r="FKZ26" s="84"/>
      <c r="FLA26" s="83"/>
      <c r="FLB26" s="83"/>
      <c r="FLC26" s="83"/>
      <c r="FLD26" s="83"/>
      <c r="FLE26" s="85"/>
      <c r="FLF26" s="85"/>
      <c r="FLG26" s="85"/>
      <c r="FLH26" s="86"/>
      <c r="FLI26" s="85"/>
      <c r="FLJ26" s="83"/>
      <c r="FLK26" s="83"/>
      <c r="FLL26" s="83"/>
      <c r="FLM26" s="84"/>
      <c r="FLN26" s="83"/>
      <c r="FLO26" s="83"/>
      <c r="FLP26" s="83"/>
      <c r="FLQ26" s="83"/>
      <c r="FLR26" s="85"/>
      <c r="FLS26" s="85"/>
      <c r="FLT26" s="85"/>
      <c r="FLU26" s="86"/>
      <c r="FLV26" s="85"/>
      <c r="FLW26" s="83"/>
      <c r="FLX26" s="83"/>
      <c r="FLY26" s="83"/>
      <c r="FLZ26" s="84"/>
      <c r="FMA26" s="83"/>
      <c r="FMB26" s="83"/>
      <c r="FMC26" s="83"/>
      <c r="FMD26" s="83"/>
      <c r="FME26" s="85"/>
      <c r="FMF26" s="85"/>
      <c r="FMG26" s="85"/>
      <c r="FMH26" s="86"/>
      <c r="FMI26" s="85"/>
      <c r="FMJ26" s="83"/>
      <c r="FMK26" s="83"/>
      <c r="FML26" s="83"/>
      <c r="FMM26" s="84"/>
      <c r="FMN26" s="83"/>
      <c r="FMO26" s="83"/>
      <c r="FMP26" s="83"/>
      <c r="FMQ26" s="83"/>
      <c r="FMR26" s="85"/>
      <c r="FMS26" s="85"/>
      <c r="FMT26" s="85"/>
      <c r="FMU26" s="86"/>
      <c r="FMV26" s="85"/>
      <c r="FMW26" s="83"/>
      <c r="FMX26" s="83"/>
      <c r="FMY26" s="83"/>
      <c r="FMZ26" s="84"/>
      <c r="FNA26" s="83"/>
      <c r="FNB26" s="83"/>
      <c r="FNC26" s="83"/>
      <c r="FND26" s="83"/>
      <c r="FNE26" s="85"/>
      <c r="FNF26" s="85"/>
      <c r="FNG26" s="85"/>
      <c r="FNH26" s="86"/>
      <c r="FNI26" s="85"/>
      <c r="FNJ26" s="83"/>
      <c r="FNK26" s="83"/>
      <c r="FNL26" s="83"/>
      <c r="FNM26" s="84"/>
      <c r="FNN26" s="83"/>
      <c r="FNO26" s="83"/>
      <c r="FNP26" s="83"/>
      <c r="FNQ26" s="83"/>
      <c r="FNR26" s="85"/>
      <c r="FNS26" s="85"/>
      <c r="FNT26" s="85"/>
      <c r="FNU26" s="86"/>
      <c r="FNV26" s="85"/>
      <c r="FNW26" s="83"/>
      <c r="FNX26" s="83"/>
      <c r="FNY26" s="83"/>
      <c r="FNZ26" s="84"/>
      <c r="FOA26" s="83"/>
      <c r="FOB26" s="83"/>
      <c r="FOC26" s="83"/>
      <c r="FOD26" s="83"/>
      <c r="FOE26" s="85"/>
      <c r="FOF26" s="85"/>
      <c r="FOG26" s="85"/>
      <c r="FOH26" s="86"/>
      <c r="FOI26" s="85"/>
      <c r="FOJ26" s="83"/>
      <c r="FOK26" s="83"/>
      <c r="FOL26" s="83"/>
      <c r="FOM26" s="84"/>
      <c r="FON26" s="83"/>
      <c r="FOO26" s="83"/>
      <c r="FOP26" s="83"/>
      <c r="FOQ26" s="83"/>
      <c r="FOR26" s="85"/>
      <c r="FOS26" s="85"/>
      <c r="FOT26" s="85"/>
      <c r="FOU26" s="86"/>
      <c r="FOV26" s="85"/>
      <c r="FOW26" s="83"/>
      <c r="FOX26" s="83"/>
      <c r="FOY26" s="83"/>
      <c r="FOZ26" s="84"/>
      <c r="FPA26" s="83"/>
      <c r="FPB26" s="83"/>
      <c r="FPC26" s="83"/>
      <c r="FPD26" s="83"/>
      <c r="FPE26" s="85"/>
      <c r="FPF26" s="85"/>
      <c r="FPG26" s="85"/>
      <c r="FPH26" s="86"/>
      <c r="FPI26" s="85"/>
      <c r="FPJ26" s="83"/>
      <c r="FPK26" s="83"/>
      <c r="FPL26" s="83"/>
      <c r="FPM26" s="84"/>
      <c r="FPN26" s="83"/>
      <c r="FPO26" s="83"/>
      <c r="FPP26" s="83"/>
      <c r="FPQ26" s="83"/>
      <c r="FPR26" s="85"/>
      <c r="FPS26" s="85"/>
      <c r="FPT26" s="85"/>
      <c r="FPU26" s="86"/>
      <c r="FPV26" s="85"/>
      <c r="FPW26" s="83"/>
      <c r="FPX26" s="83"/>
      <c r="FPY26" s="83"/>
      <c r="FPZ26" s="84"/>
      <c r="FQA26" s="83"/>
      <c r="FQB26" s="83"/>
      <c r="FQC26" s="83"/>
      <c r="FQD26" s="83"/>
      <c r="FQE26" s="85"/>
      <c r="FQF26" s="85"/>
      <c r="FQG26" s="85"/>
      <c r="FQH26" s="86"/>
      <c r="FQI26" s="85"/>
      <c r="FQJ26" s="83"/>
      <c r="FQK26" s="83"/>
      <c r="FQL26" s="83"/>
      <c r="FQM26" s="84"/>
      <c r="FQN26" s="83"/>
      <c r="FQO26" s="83"/>
      <c r="FQP26" s="83"/>
      <c r="FQQ26" s="83"/>
      <c r="FQR26" s="85"/>
      <c r="FQS26" s="85"/>
      <c r="FQT26" s="85"/>
      <c r="FQU26" s="86"/>
      <c r="FQV26" s="85"/>
      <c r="FQW26" s="83"/>
      <c r="FQX26" s="83"/>
      <c r="FQY26" s="83"/>
      <c r="FQZ26" s="84"/>
      <c r="FRA26" s="83"/>
      <c r="FRB26" s="83"/>
      <c r="FRC26" s="83"/>
      <c r="FRD26" s="83"/>
      <c r="FRE26" s="85"/>
      <c r="FRF26" s="85"/>
      <c r="FRG26" s="85"/>
      <c r="FRH26" s="86"/>
      <c r="FRI26" s="85"/>
      <c r="FRJ26" s="83"/>
      <c r="FRK26" s="83"/>
      <c r="FRL26" s="83"/>
      <c r="FRM26" s="84"/>
      <c r="FRN26" s="83"/>
      <c r="FRO26" s="83"/>
      <c r="FRP26" s="83"/>
      <c r="FRQ26" s="83"/>
      <c r="FRR26" s="85"/>
      <c r="FRS26" s="85"/>
      <c r="FRT26" s="85"/>
      <c r="FRU26" s="86"/>
      <c r="FRV26" s="85"/>
      <c r="FRW26" s="83"/>
      <c r="FRX26" s="83"/>
      <c r="FRY26" s="83"/>
      <c r="FRZ26" s="84"/>
      <c r="FSA26" s="83"/>
      <c r="FSB26" s="83"/>
      <c r="FSC26" s="83"/>
      <c r="FSD26" s="83"/>
      <c r="FSE26" s="85"/>
      <c r="FSF26" s="85"/>
      <c r="FSG26" s="85"/>
      <c r="FSH26" s="86"/>
      <c r="FSI26" s="85"/>
      <c r="FSJ26" s="83"/>
      <c r="FSK26" s="83"/>
      <c r="FSL26" s="83"/>
      <c r="FSM26" s="84"/>
      <c r="FSN26" s="83"/>
      <c r="FSO26" s="83"/>
      <c r="FSP26" s="83"/>
      <c r="FSQ26" s="83"/>
      <c r="FSR26" s="85"/>
      <c r="FSS26" s="85"/>
      <c r="FST26" s="85"/>
      <c r="FSU26" s="86"/>
      <c r="FSV26" s="85"/>
      <c r="FSW26" s="83"/>
      <c r="FSX26" s="83"/>
      <c r="FSY26" s="83"/>
      <c r="FSZ26" s="84"/>
      <c r="FTA26" s="83"/>
      <c r="FTB26" s="83"/>
      <c r="FTC26" s="83"/>
      <c r="FTD26" s="83"/>
      <c r="FTE26" s="85"/>
      <c r="FTF26" s="85"/>
      <c r="FTG26" s="85"/>
      <c r="FTH26" s="86"/>
      <c r="FTI26" s="85"/>
      <c r="FTJ26" s="83"/>
      <c r="FTK26" s="83"/>
      <c r="FTL26" s="83"/>
      <c r="FTM26" s="84"/>
      <c r="FTN26" s="83"/>
      <c r="FTO26" s="83"/>
      <c r="FTP26" s="83"/>
      <c r="FTQ26" s="83"/>
      <c r="FTR26" s="85"/>
      <c r="FTS26" s="85"/>
      <c r="FTT26" s="85"/>
      <c r="FTU26" s="86"/>
      <c r="FTV26" s="85"/>
      <c r="FTW26" s="83"/>
      <c r="FTX26" s="83"/>
      <c r="FTY26" s="83"/>
      <c r="FTZ26" s="84"/>
      <c r="FUA26" s="83"/>
      <c r="FUB26" s="83"/>
      <c r="FUC26" s="83"/>
      <c r="FUD26" s="83"/>
      <c r="FUE26" s="85"/>
      <c r="FUF26" s="85"/>
      <c r="FUG26" s="85"/>
      <c r="FUH26" s="86"/>
      <c r="FUI26" s="85"/>
      <c r="FUJ26" s="83"/>
      <c r="FUK26" s="83"/>
      <c r="FUL26" s="83"/>
      <c r="FUM26" s="84"/>
      <c r="FUN26" s="83"/>
      <c r="FUO26" s="83"/>
      <c r="FUP26" s="83"/>
      <c r="FUQ26" s="83"/>
      <c r="FUR26" s="85"/>
      <c r="FUS26" s="85"/>
      <c r="FUT26" s="85"/>
      <c r="FUU26" s="86"/>
      <c r="FUV26" s="85"/>
      <c r="FUW26" s="83"/>
      <c r="FUX26" s="83"/>
      <c r="FUY26" s="83"/>
      <c r="FUZ26" s="84"/>
      <c r="FVA26" s="83"/>
      <c r="FVB26" s="83"/>
      <c r="FVC26" s="83"/>
      <c r="FVD26" s="83"/>
      <c r="FVE26" s="85"/>
      <c r="FVF26" s="85"/>
      <c r="FVG26" s="85"/>
      <c r="FVH26" s="86"/>
      <c r="FVI26" s="85"/>
      <c r="FVJ26" s="83"/>
      <c r="FVK26" s="83"/>
      <c r="FVL26" s="83"/>
      <c r="FVM26" s="84"/>
      <c r="FVN26" s="83"/>
      <c r="FVO26" s="83"/>
      <c r="FVP26" s="83"/>
      <c r="FVQ26" s="83"/>
      <c r="FVR26" s="85"/>
      <c r="FVS26" s="85"/>
      <c r="FVT26" s="85"/>
      <c r="FVU26" s="86"/>
      <c r="FVV26" s="85"/>
      <c r="FVW26" s="83"/>
      <c r="FVX26" s="83"/>
      <c r="FVY26" s="83"/>
      <c r="FVZ26" s="84"/>
      <c r="FWA26" s="83"/>
      <c r="FWB26" s="83"/>
      <c r="FWC26" s="83"/>
      <c r="FWD26" s="83"/>
      <c r="FWE26" s="85"/>
      <c r="FWF26" s="85"/>
      <c r="FWG26" s="85"/>
      <c r="FWH26" s="86"/>
      <c r="FWI26" s="85"/>
      <c r="FWJ26" s="83"/>
      <c r="FWK26" s="83"/>
      <c r="FWL26" s="83"/>
      <c r="FWM26" s="84"/>
      <c r="FWN26" s="83"/>
      <c r="FWO26" s="83"/>
      <c r="FWP26" s="83"/>
      <c r="FWQ26" s="83"/>
      <c r="FWR26" s="85"/>
      <c r="FWS26" s="85"/>
      <c r="FWT26" s="85"/>
      <c r="FWU26" s="86"/>
      <c r="FWV26" s="85"/>
      <c r="FWW26" s="83"/>
      <c r="FWX26" s="83"/>
      <c r="FWY26" s="83"/>
      <c r="FWZ26" s="84"/>
      <c r="FXA26" s="83"/>
      <c r="FXB26" s="83"/>
      <c r="FXC26" s="83"/>
      <c r="FXD26" s="83"/>
      <c r="FXE26" s="85"/>
      <c r="FXF26" s="85"/>
      <c r="FXG26" s="85"/>
      <c r="FXH26" s="86"/>
      <c r="FXI26" s="85"/>
      <c r="FXJ26" s="83"/>
      <c r="FXK26" s="83"/>
      <c r="FXL26" s="83"/>
      <c r="FXM26" s="84"/>
      <c r="FXN26" s="83"/>
      <c r="FXO26" s="83"/>
      <c r="FXP26" s="83"/>
      <c r="FXQ26" s="83"/>
      <c r="FXR26" s="85"/>
      <c r="FXS26" s="85"/>
      <c r="FXT26" s="85"/>
      <c r="FXU26" s="86"/>
      <c r="FXV26" s="85"/>
      <c r="FXW26" s="83"/>
      <c r="FXX26" s="83"/>
      <c r="FXY26" s="83"/>
      <c r="FXZ26" s="84"/>
      <c r="FYA26" s="83"/>
      <c r="FYB26" s="83"/>
      <c r="FYC26" s="83"/>
      <c r="FYD26" s="83"/>
      <c r="FYE26" s="85"/>
      <c r="FYF26" s="85"/>
      <c r="FYG26" s="85"/>
      <c r="FYH26" s="86"/>
      <c r="FYI26" s="85"/>
      <c r="FYJ26" s="83"/>
      <c r="FYK26" s="83"/>
      <c r="FYL26" s="83"/>
      <c r="FYM26" s="84"/>
      <c r="FYN26" s="83"/>
      <c r="FYO26" s="83"/>
      <c r="FYP26" s="83"/>
      <c r="FYQ26" s="83"/>
      <c r="FYR26" s="85"/>
      <c r="FYS26" s="85"/>
      <c r="FYT26" s="85"/>
      <c r="FYU26" s="86"/>
      <c r="FYV26" s="85"/>
      <c r="FYW26" s="83"/>
      <c r="FYX26" s="83"/>
      <c r="FYY26" s="83"/>
      <c r="FYZ26" s="84"/>
      <c r="FZA26" s="83"/>
      <c r="FZB26" s="83"/>
      <c r="FZC26" s="83"/>
      <c r="FZD26" s="83"/>
      <c r="FZE26" s="85"/>
      <c r="FZF26" s="85"/>
      <c r="FZG26" s="85"/>
      <c r="FZH26" s="86"/>
      <c r="FZI26" s="85"/>
      <c r="FZJ26" s="83"/>
      <c r="FZK26" s="83"/>
      <c r="FZL26" s="83"/>
      <c r="FZM26" s="84"/>
      <c r="FZN26" s="83"/>
      <c r="FZO26" s="83"/>
      <c r="FZP26" s="83"/>
      <c r="FZQ26" s="83"/>
      <c r="FZR26" s="85"/>
      <c r="FZS26" s="85"/>
      <c r="FZT26" s="85"/>
      <c r="FZU26" s="86"/>
      <c r="FZV26" s="85"/>
      <c r="FZW26" s="83"/>
      <c r="FZX26" s="83"/>
      <c r="FZY26" s="83"/>
      <c r="FZZ26" s="84"/>
      <c r="GAA26" s="83"/>
      <c r="GAB26" s="83"/>
      <c r="GAC26" s="83"/>
      <c r="GAD26" s="83"/>
      <c r="GAE26" s="85"/>
      <c r="GAF26" s="85"/>
      <c r="GAG26" s="85"/>
      <c r="GAH26" s="86"/>
      <c r="GAI26" s="85"/>
      <c r="GAJ26" s="83"/>
      <c r="GAK26" s="83"/>
      <c r="GAL26" s="83"/>
      <c r="GAM26" s="84"/>
      <c r="GAN26" s="83"/>
      <c r="GAO26" s="83"/>
      <c r="GAP26" s="83"/>
      <c r="GAQ26" s="83"/>
      <c r="GAR26" s="85"/>
      <c r="GAS26" s="85"/>
      <c r="GAT26" s="85"/>
      <c r="GAU26" s="86"/>
      <c r="GAV26" s="85"/>
      <c r="GAW26" s="83"/>
      <c r="GAX26" s="83"/>
      <c r="GAY26" s="83"/>
      <c r="GAZ26" s="84"/>
      <c r="GBA26" s="83"/>
      <c r="GBB26" s="83"/>
      <c r="GBC26" s="83"/>
      <c r="GBD26" s="83"/>
      <c r="GBE26" s="85"/>
      <c r="GBF26" s="85"/>
      <c r="GBG26" s="85"/>
      <c r="GBH26" s="86"/>
      <c r="GBI26" s="85"/>
      <c r="GBJ26" s="83"/>
      <c r="GBK26" s="83"/>
      <c r="GBL26" s="83"/>
      <c r="GBM26" s="84"/>
      <c r="GBN26" s="83"/>
      <c r="GBO26" s="83"/>
      <c r="GBP26" s="83"/>
      <c r="GBQ26" s="83"/>
      <c r="GBR26" s="85"/>
      <c r="GBS26" s="85"/>
      <c r="GBT26" s="85"/>
      <c r="GBU26" s="86"/>
      <c r="GBV26" s="85"/>
      <c r="GBW26" s="83"/>
      <c r="GBX26" s="83"/>
      <c r="GBY26" s="83"/>
      <c r="GBZ26" s="84"/>
      <c r="GCA26" s="83"/>
      <c r="GCB26" s="83"/>
      <c r="GCC26" s="83"/>
      <c r="GCD26" s="83"/>
      <c r="GCE26" s="85"/>
      <c r="GCF26" s="85"/>
      <c r="GCG26" s="85"/>
      <c r="GCH26" s="86"/>
      <c r="GCI26" s="85"/>
      <c r="GCJ26" s="83"/>
      <c r="GCK26" s="83"/>
      <c r="GCL26" s="83"/>
      <c r="GCM26" s="84"/>
      <c r="GCN26" s="83"/>
      <c r="GCO26" s="83"/>
      <c r="GCP26" s="83"/>
      <c r="GCQ26" s="83"/>
      <c r="GCR26" s="85"/>
      <c r="GCS26" s="85"/>
      <c r="GCT26" s="85"/>
      <c r="GCU26" s="86"/>
      <c r="GCV26" s="85"/>
      <c r="GCW26" s="83"/>
      <c r="GCX26" s="83"/>
      <c r="GCY26" s="83"/>
      <c r="GCZ26" s="84"/>
      <c r="GDA26" s="83"/>
      <c r="GDB26" s="83"/>
      <c r="GDC26" s="83"/>
      <c r="GDD26" s="83"/>
      <c r="GDE26" s="85"/>
      <c r="GDF26" s="85"/>
      <c r="GDG26" s="85"/>
      <c r="GDH26" s="86"/>
      <c r="GDI26" s="85"/>
      <c r="GDJ26" s="83"/>
      <c r="GDK26" s="83"/>
      <c r="GDL26" s="83"/>
      <c r="GDM26" s="84"/>
      <c r="GDN26" s="83"/>
      <c r="GDO26" s="83"/>
      <c r="GDP26" s="83"/>
      <c r="GDQ26" s="83"/>
      <c r="GDR26" s="85"/>
      <c r="GDS26" s="85"/>
      <c r="GDT26" s="85"/>
      <c r="GDU26" s="86"/>
      <c r="GDV26" s="85"/>
      <c r="GDW26" s="83"/>
      <c r="GDX26" s="83"/>
      <c r="GDY26" s="83"/>
      <c r="GDZ26" s="84"/>
      <c r="GEA26" s="83"/>
      <c r="GEB26" s="83"/>
      <c r="GEC26" s="83"/>
      <c r="GED26" s="83"/>
      <c r="GEE26" s="85"/>
      <c r="GEF26" s="85"/>
      <c r="GEG26" s="85"/>
      <c r="GEH26" s="86"/>
      <c r="GEI26" s="85"/>
      <c r="GEJ26" s="83"/>
      <c r="GEK26" s="83"/>
      <c r="GEL26" s="83"/>
      <c r="GEM26" s="84"/>
      <c r="GEN26" s="83"/>
      <c r="GEO26" s="83"/>
      <c r="GEP26" s="83"/>
      <c r="GEQ26" s="83"/>
      <c r="GER26" s="85"/>
      <c r="GES26" s="85"/>
      <c r="GET26" s="85"/>
      <c r="GEU26" s="86"/>
      <c r="GEV26" s="85"/>
      <c r="GEW26" s="83"/>
      <c r="GEX26" s="83"/>
      <c r="GEY26" s="83"/>
      <c r="GEZ26" s="84"/>
      <c r="GFA26" s="83"/>
      <c r="GFB26" s="83"/>
      <c r="GFC26" s="83"/>
      <c r="GFD26" s="83"/>
      <c r="GFE26" s="85"/>
      <c r="GFF26" s="85"/>
      <c r="GFG26" s="85"/>
      <c r="GFH26" s="86"/>
      <c r="GFI26" s="85"/>
      <c r="GFJ26" s="83"/>
      <c r="GFK26" s="83"/>
      <c r="GFL26" s="83"/>
      <c r="GFM26" s="84"/>
      <c r="GFN26" s="83"/>
      <c r="GFO26" s="83"/>
      <c r="GFP26" s="83"/>
      <c r="GFQ26" s="83"/>
      <c r="GFR26" s="85"/>
      <c r="GFS26" s="85"/>
      <c r="GFT26" s="85"/>
      <c r="GFU26" s="86"/>
      <c r="GFV26" s="85"/>
      <c r="GFW26" s="83"/>
      <c r="GFX26" s="83"/>
      <c r="GFY26" s="83"/>
      <c r="GFZ26" s="84"/>
      <c r="GGA26" s="83"/>
      <c r="GGB26" s="83"/>
      <c r="GGC26" s="83"/>
      <c r="GGD26" s="83"/>
      <c r="GGE26" s="85"/>
      <c r="GGF26" s="85"/>
      <c r="GGG26" s="85"/>
      <c r="GGH26" s="86"/>
      <c r="GGI26" s="85"/>
      <c r="GGJ26" s="83"/>
      <c r="GGK26" s="83"/>
      <c r="GGL26" s="83"/>
      <c r="GGM26" s="84"/>
      <c r="GGN26" s="83"/>
      <c r="GGO26" s="83"/>
      <c r="GGP26" s="83"/>
      <c r="GGQ26" s="83"/>
      <c r="GGR26" s="85"/>
      <c r="GGS26" s="85"/>
      <c r="GGT26" s="85"/>
      <c r="GGU26" s="86"/>
      <c r="GGV26" s="85"/>
      <c r="GGW26" s="83"/>
      <c r="GGX26" s="83"/>
      <c r="GGY26" s="83"/>
      <c r="GGZ26" s="84"/>
      <c r="GHA26" s="83"/>
      <c r="GHB26" s="83"/>
      <c r="GHC26" s="83"/>
      <c r="GHD26" s="83"/>
      <c r="GHE26" s="85"/>
      <c r="GHF26" s="85"/>
      <c r="GHG26" s="85"/>
      <c r="GHH26" s="86"/>
      <c r="GHI26" s="85"/>
      <c r="GHJ26" s="83"/>
      <c r="GHK26" s="83"/>
      <c r="GHL26" s="83"/>
      <c r="GHM26" s="84"/>
      <c r="GHN26" s="83"/>
      <c r="GHO26" s="83"/>
      <c r="GHP26" s="83"/>
      <c r="GHQ26" s="83"/>
      <c r="GHR26" s="85"/>
      <c r="GHS26" s="85"/>
      <c r="GHT26" s="85"/>
      <c r="GHU26" s="86"/>
      <c r="GHV26" s="85"/>
      <c r="GHW26" s="83"/>
      <c r="GHX26" s="83"/>
      <c r="GHY26" s="83"/>
      <c r="GHZ26" s="84"/>
      <c r="GIA26" s="83"/>
      <c r="GIB26" s="83"/>
      <c r="GIC26" s="83"/>
      <c r="GID26" s="83"/>
      <c r="GIE26" s="85"/>
      <c r="GIF26" s="85"/>
      <c r="GIG26" s="85"/>
      <c r="GIH26" s="86"/>
      <c r="GII26" s="85"/>
      <c r="GIJ26" s="83"/>
      <c r="GIK26" s="83"/>
      <c r="GIL26" s="83"/>
      <c r="GIM26" s="84"/>
      <c r="GIN26" s="83"/>
      <c r="GIO26" s="83"/>
      <c r="GIP26" s="83"/>
      <c r="GIQ26" s="83"/>
      <c r="GIR26" s="85"/>
      <c r="GIS26" s="85"/>
      <c r="GIT26" s="85"/>
      <c r="GIU26" s="86"/>
      <c r="GIV26" s="85"/>
      <c r="GIW26" s="83"/>
      <c r="GIX26" s="83"/>
      <c r="GIY26" s="83"/>
      <c r="GIZ26" s="84"/>
      <c r="GJA26" s="83"/>
      <c r="GJB26" s="83"/>
      <c r="GJC26" s="83"/>
      <c r="GJD26" s="83"/>
      <c r="GJE26" s="85"/>
      <c r="GJF26" s="85"/>
      <c r="GJG26" s="85"/>
      <c r="GJH26" s="86"/>
      <c r="GJI26" s="85"/>
      <c r="GJJ26" s="83"/>
      <c r="GJK26" s="83"/>
      <c r="GJL26" s="83"/>
      <c r="GJM26" s="84"/>
      <c r="GJN26" s="83"/>
      <c r="GJO26" s="83"/>
      <c r="GJP26" s="83"/>
      <c r="GJQ26" s="83"/>
      <c r="GJR26" s="85"/>
      <c r="GJS26" s="85"/>
      <c r="GJT26" s="85"/>
      <c r="GJU26" s="86"/>
      <c r="GJV26" s="85"/>
      <c r="GJW26" s="83"/>
      <c r="GJX26" s="83"/>
      <c r="GJY26" s="83"/>
      <c r="GJZ26" s="84"/>
      <c r="GKA26" s="83"/>
      <c r="GKB26" s="83"/>
      <c r="GKC26" s="83"/>
      <c r="GKD26" s="83"/>
      <c r="GKE26" s="85"/>
      <c r="GKF26" s="85"/>
      <c r="GKG26" s="85"/>
      <c r="GKH26" s="86"/>
      <c r="GKI26" s="85"/>
      <c r="GKJ26" s="83"/>
      <c r="GKK26" s="83"/>
      <c r="GKL26" s="83"/>
      <c r="GKM26" s="84"/>
      <c r="GKN26" s="83"/>
      <c r="GKO26" s="83"/>
      <c r="GKP26" s="83"/>
      <c r="GKQ26" s="83"/>
      <c r="GKR26" s="85"/>
      <c r="GKS26" s="85"/>
      <c r="GKT26" s="85"/>
      <c r="GKU26" s="86"/>
      <c r="GKV26" s="85"/>
      <c r="GKW26" s="83"/>
      <c r="GKX26" s="83"/>
      <c r="GKY26" s="83"/>
      <c r="GKZ26" s="84"/>
      <c r="GLA26" s="83"/>
      <c r="GLB26" s="83"/>
      <c r="GLC26" s="83"/>
      <c r="GLD26" s="83"/>
      <c r="GLE26" s="85"/>
      <c r="GLF26" s="85"/>
      <c r="GLG26" s="85"/>
      <c r="GLH26" s="86"/>
      <c r="GLI26" s="85"/>
      <c r="GLJ26" s="83"/>
      <c r="GLK26" s="83"/>
      <c r="GLL26" s="83"/>
      <c r="GLM26" s="84"/>
      <c r="GLN26" s="83"/>
      <c r="GLO26" s="83"/>
      <c r="GLP26" s="83"/>
      <c r="GLQ26" s="83"/>
      <c r="GLR26" s="85"/>
      <c r="GLS26" s="85"/>
      <c r="GLT26" s="85"/>
      <c r="GLU26" s="86"/>
      <c r="GLV26" s="85"/>
      <c r="GLW26" s="83"/>
      <c r="GLX26" s="83"/>
      <c r="GLY26" s="83"/>
      <c r="GLZ26" s="84"/>
      <c r="GMA26" s="83"/>
      <c r="GMB26" s="83"/>
      <c r="GMC26" s="83"/>
      <c r="GMD26" s="83"/>
      <c r="GME26" s="85"/>
      <c r="GMF26" s="85"/>
      <c r="GMG26" s="85"/>
      <c r="GMH26" s="86"/>
      <c r="GMI26" s="85"/>
      <c r="GMJ26" s="83"/>
      <c r="GMK26" s="83"/>
      <c r="GML26" s="83"/>
      <c r="GMM26" s="84"/>
      <c r="GMN26" s="83"/>
      <c r="GMO26" s="83"/>
      <c r="GMP26" s="83"/>
      <c r="GMQ26" s="83"/>
      <c r="GMR26" s="85"/>
      <c r="GMS26" s="85"/>
      <c r="GMT26" s="85"/>
      <c r="GMU26" s="86"/>
      <c r="GMV26" s="85"/>
      <c r="GMW26" s="83"/>
      <c r="GMX26" s="83"/>
      <c r="GMY26" s="83"/>
      <c r="GMZ26" s="84"/>
      <c r="GNA26" s="83"/>
      <c r="GNB26" s="83"/>
      <c r="GNC26" s="83"/>
      <c r="GND26" s="83"/>
      <c r="GNE26" s="85"/>
      <c r="GNF26" s="85"/>
      <c r="GNG26" s="85"/>
      <c r="GNH26" s="86"/>
      <c r="GNI26" s="85"/>
      <c r="GNJ26" s="83"/>
      <c r="GNK26" s="83"/>
      <c r="GNL26" s="83"/>
      <c r="GNM26" s="84"/>
      <c r="GNN26" s="83"/>
      <c r="GNO26" s="83"/>
      <c r="GNP26" s="83"/>
      <c r="GNQ26" s="83"/>
      <c r="GNR26" s="85"/>
      <c r="GNS26" s="85"/>
      <c r="GNT26" s="85"/>
      <c r="GNU26" s="86"/>
      <c r="GNV26" s="85"/>
      <c r="GNW26" s="83"/>
      <c r="GNX26" s="83"/>
      <c r="GNY26" s="83"/>
      <c r="GNZ26" s="84"/>
      <c r="GOA26" s="83"/>
      <c r="GOB26" s="83"/>
      <c r="GOC26" s="83"/>
      <c r="GOD26" s="83"/>
      <c r="GOE26" s="85"/>
      <c r="GOF26" s="85"/>
      <c r="GOG26" s="85"/>
      <c r="GOH26" s="86"/>
      <c r="GOI26" s="85"/>
      <c r="GOJ26" s="83"/>
      <c r="GOK26" s="83"/>
      <c r="GOL26" s="83"/>
      <c r="GOM26" s="84"/>
      <c r="GON26" s="83"/>
      <c r="GOO26" s="83"/>
      <c r="GOP26" s="83"/>
      <c r="GOQ26" s="83"/>
      <c r="GOR26" s="85"/>
      <c r="GOS26" s="85"/>
      <c r="GOT26" s="85"/>
      <c r="GOU26" s="86"/>
      <c r="GOV26" s="85"/>
      <c r="GOW26" s="83"/>
      <c r="GOX26" s="83"/>
      <c r="GOY26" s="83"/>
      <c r="GOZ26" s="84"/>
      <c r="GPA26" s="83"/>
      <c r="GPB26" s="83"/>
      <c r="GPC26" s="83"/>
      <c r="GPD26" s="83"/>
      <c r="GPE26" s="85"/>
      <c r="GPF26" s="85"/>
      <c r="GPG26" s="85"/>
      <c r="GPH26" s="86"/>
      <c r="GPI26" s="85"/>
      <c r="GPJ26" s="83"/>
      <c r="GPK26" s="83"/>
      <c r="GPL26" s="83"/>
      <c r="GPM26" s="84"/>
      <c r="GPN26" s="83"/>
      <c r="GPO26" s="83"/>
      <c r="GPP26" s="83"/>
      <c r="GPQ26" s="83"/>
      <c r="GPR26" s="85"/>
      <c r="GPS26" s="85"/>
      <c r="GPT26" s="85"/>
      <c r="GPU26" s="86"/>
      <c r="GPV26" s="85"/>
      <c r="GPW26" s="83"/>
      <c r="GPX26" s="83"/>
      <c r="GPY26" s="83"/>
      <c r="GPZ26" s="84"/>
      <c r="GQA26" s="83"/>
      <c r="GQB26" s="83"/>
      <c r="GQC26" s="83"/>
      <c r="GQD26" s="83"/>
      <c r="GQE26" s="85"/>
      <c r="GQF26" s="85"/>
      <c r="GQG26" s="85"/>
      <c r="GQH26" s="86"/>
      <c r="GQI26" s="85"/>
      <c r="GQJ26" s="83"/>
      <c r="GQK26" s="83"/>
      <c r="GQL26" s="83"/>
      <c r="GQM26" s="84"/>
      <c r="GQN26" s="83"/>
      <c r="GQO26" s="83"/>
      <c r="GQP26" s="83"/>
      <c r="GQQ26" s="83"/>
      <c r="GQR26" s="85"/>
      <c r="GQS26" s="85"/>
      <c r="GQT26" s="85"/>
      <c r="GQU26" s="86"/>
      <c r="GQV26" s="85"/>
      <c r="GQW26" s="83"/>
      <c r="GQX26" s="83"/>
      <c r="GQY26" s="83"/>
      <c r="GQZ26" s="84"/>
      <c r="GRA26" s="83"/>
      <c r="GRB26" s="83"/>
      <c r="GRC26" s="83"/>
      <c r="GRD26" s="83"/>
      <c r="GRE26" s="85"/>
      <c r="GRF26" s="85"/>
      <c r="GRG26" s="85"/>
      <c r="GRH26" s="86"/>
      <c r="GRI26" s="85"/>
      <c r="GRJ26" s="83"/>
      <c r="GRK26" s="83"/>
      <c r="GRL26" s="83"/>
      <c r="GRM26" s="84"/>
      <c r="GRN26" s="83"/>
      <c r="GRO26" s="83"/>
      <c r="GRP26" s="83"/>
      <c r="GRQ26" s="83"/>
      <c r="GRR26" s="85"/>
      <c r="GRS26" s="85"/>
      <c r="GRT26" s="85"/>
      <c r="GRU26" s="86"/>
      <c r="GRV26" s="85"/>
      <c r="GRW26" s="83"/>
      <c r="GRX26" s="83"/>
      <c r="GRY26" s="83"/>
      <c r="GRZ26" s="84"/>
      <c r="GSA26" s="83"/>
      <c r="GSB26" s="83"/>
      <c r="GSC26" s="83"/>
      <c r="GSD26" s="83"/>
      <c r="GSE26" s="85"/>
      <c r="GSF26" s="85"/>
      <c r="GSG26" s="85"/>
      <c r="GSH26" s="86"/>
      <c r="GSI26" s="85"/>
      <c r="GSJ26" s="83"/>
      <c r="GSK26" s="83"/>
      <c r="GSL26" s="83"/>
      <c r="GSM26" s="84"/>
      <c r="GSN26" s="83"/>
      <c r="GSO26" s="83"/>
      <c r="GSP26" s="83"/>
      <c r="GSQ26" s="83"/>
      <c r="GSR26" s="85"/>
      <c r="GSS26" s="85"/>
      <c r="GST26" s="85"/>
      <c r="GSU26" s="86"/>
      <c r="GSV26" s="85"/>
      <c r="GSW26" s="83"/>
      <c r="GSX26" s="83"/>
      <c r="GSY26" s="83"/>
      <c r="GSZ26" s="84"/>
      <c r="GTA26" s="83"/>
      <c r="GTB26" s="83"/>
      <c r="GTC26" s="83"/>
      <c r="GTD26" s="83"/>
      <c r="GTE26" s="85"/>
      <c r="GTF26" s="85"/>
      <c r="GTG26" s="85"/>
      <c r="GTH26" s="86"/>
      <c r="GTI26" s="85"/>
      <c r="GTJ26" s="83"/>
      <c r="GTK26" s="83"/>
      <c r="GTL26" s="83"/>
      <c r="GTM26" s="84"/>
      <c r="GTN26" s="83"/>
      <c r="GTO26" s="83"/>
      <c r="GTP26" s="83"/>
      <c r="GTQ26" s="83"/>
      <c r="GTR26" s="85"/>
      <c r="GTS26" s="85"/>
      <c r="GTT26" s="85"/>
      <c r="GTU26" s="86"/>
      <c r="GTV26" s="85"/>
      <c r="GTW26" s="83"/>
      <c r="GTX26" s="83"/>
      <c r="GTY26" s="83"/>
      <c r="GTZ26" s="84"/>
      <c r="GUA26" s="83"/>
      <c r="GUB26" s="83"/>
      <c r="GUC26" s="83"/>
      <c r="GUD26" s="83"/>
      <c r="GUE26" s="85"/>
      <c r="GUF26" s="85"/>
      <c r="GUG26" s="85"/>
      <c r="GUH26" s="86"/>
      <c r="GUI26" s="85"/>
      <c r="GUJ26" s="83"/>
      <c r="GUK26" s="83"/>
      <c r="GUL26" s="83"/>
      <c r="GUM26" s="84"/>
      <c r="GUN26" s="83"/>
      <c r="GUO26" s="83"/>
      <c r="GUP26" s="83"/>
      <c r="GUQ26" s="83"/>
      <c r="GUR26" s="85"/>
      <c r="GUS26" s="85"/>
      <c r="GUT26" s="85"/>
      <c r="GUU26" s="86"/>
      <c r="GUV26" s="85"/>
      <c r="GUW26" s="83"/>
      <c r="GUX26" s="83"/>
      <c r="GUY26" s="83"/>
      <c r="GUZ26" s="84"/>
      <c r="GVA26" s="83"/>
      <c r="GVB26" s="83"/>
      <c r="GVC26" s="83"/>
      <c r="GVD26" s="83"/>
      <c r="GVE26" s="85"/>
      <c r="GVF26" s="85"/>
      <c r="GVG26" s="85"/>
      <c r="GVH26" s="86"/>
      <c r="GVI26" s="85"/>
      <c r="GVJ26" s="83"/>
      <c r="GVK26" s="83"/>
      <c r="GVL26" s="83"/>
      <c r="GVM26" s="84"/>
      <c r="GVN26" s="83"/>
      <c r="GVO26" s="83"/>
      <c r="GVP26" s="83"/>
      <c r="GVQ26" s="83"/>
      <c r="GVR26" s="85"/>
      <c r="GVS26" s="85"/>
      <c r="GVT26" s="85"/>
      <c r="GVU26" s="86"/>
      <c r="GVV26" s="85"/>
      <c r="GVW26" s="83"/>
      <c r="GVX26" s="83"/>
      <c r="GVY26" s="83"/>
      <c r="GVZ26" s="84"/>
      <c r="GWA26" s="83"/>
      <c r="GWB26" s="83"/>
      <c r="GWC26" s="83"/>
      <c r="GWD26" s="83"/>
      <c r="GWE26" s="85"/>
      <c r="GWF26" s="85"/>
      <c r="GWG26" s="85"/>
      <c r="GWH26" s="86"/>
      <c r="GWI26" s="85"/>
      <c r="GWJ26" s="83"/>
      <c r="GWK26" s="83"/>
      <c r="GWL26" s="83"/>
      <c r="GWM26" s="84"/>
      <c r="GWN26" s="83"/>
      <c r="GWO26" s="83"/>
      <c r="GWP26" s="83"/>
      <c r="GWQ26" s="83"/>
      <c r="GWR26" s="85"/>
      <c r="GWS26" s="85"/>
      <c r="GWT26" s="85"/>
      <c r="GWU26" s="86"/>
      <c r="GWV26" s="85"/>
      <c r="GWW26" s="83"/>
      <c r="GWX26" s="83"/>
      <c r="GWY26" s="83"/>
      <c r="GWZ26" s="84"/>
      <c r="GXA26" s="83"/>
      <c r="GXB26" s="83"/>
      <c r="GXC26" s="83"/>
      <c r="GXD26" s="83"/>
      <c r="GXE26" s="85"/>
      <c r="GXF26" s="85"/>
      <c r="GXG26" s="85"/>
      <c r="GXH26" s="86"/>
      <c r="GXI26" s="85"/>
      <c r="GXJ26" s="83"/>
      <c r="GXK26" s="83"/>
      <c r="GXL26" s="83"/>
      <c r="GXM26" s="84"/>
      <c r="GXN26" s="83"/>
      <c r="GXO26" s="83"/>
      <c r="GXP26" s="83"/>
      <c r="GXQ26" s="83"/>
      <c r="GXR26" s="85"/>
      <c r="GXS26" s="85"/>
      <c r="GXT26" s="85"/>
      <c r="GXU26" s="86"/>
      <c r="GXV26" s="85"/>
      <c r="GXW26" s="83"/>
      <c r="GXX26" s="83"/>
      <c r="GXY26" s="83"/>
      <c r="GXZ26" s="84"/>
      <c r="GYA26" s="83"/>
      <c r="GYB26" s="83"/>
      <c r="GYC26" s="83"/>
      <c r="GYD26" s="83"/>
      <c r="GYE26" s="85"/>
      <c r="GYF26" s="85"/>
      <c r="GYG26" s="85"/>
      <c r="GYH26" s="86"/>
      <c r="GYI26" s="85"/>
      <c r="GYJ26" s="83"/>
      <c r="GYK26" s="83"/>
      <c r="GYL26" s="83"/>
      <c r="GYM26" s="84"/>
      <c r="GYN26" s="83"/>
      <c r="GYO26" s="83"/>
      <c r="GYP26" s="83"/>
      <c r="GYQ26" s="83"/>
      <c r="GYR26" s="85"/>
      <c r="GYS26" s="85"/>
      <c r="GYT26" s="85"/>
      <c r="GYU26" s="86"/>
      <c r="GYV26" s="85"/>
      <c r="GYW26" s="83"/>
      <c r="GYX26" s="83"/>
      <c r="GYY26" s="83"/>
      <c r="GYZ26" s="84"/>
      <c r="GZA26" s="83"/>
      <c r="GZB26" s="83"/>
      <c r="GZC26" s="83"/>
      <c r="GZD26" s="83"/>
      <c r="GZE26" s="85"/>
      <c r="GZF26" s="85"/>
      <c r="GZG26" s="85"/>
      <c r="GZH26" s="86"/>
      <c r="GZI26" s="85"/>
      <c r="GZJ26" s="83"/>
      <c r="GZK26" s="83"/>
      <c r="GZL26" s="83"/>
      <c r="GZM26" s="84"/>
      <c r="GZN26" s="83"/>
      <c r="GZO26" s="83"/>
      <c r="GZP26" s="83"/>
      <c r="GZQ26" s="83"/>
      <c r="GZR26" s="85"/>
      <c r="GZS26" s="85"/>
      <c r="GZT26" s="85"/>
      <c r="GZU26" s="86"/>
      <c r="GZV26" s="85"/>
      <c r="GZW26" s="83"/>
      <c r="GZX26" s="83"/>
      <c r="GZY26" s="83"/>
      <c r="GZZ26" s="84"/>
      <c r="HAA26" s="83"/>
      <c r="HAB26" s="83"/>
      <c r="HAC26" s="83"/>
      <c r="HAD26" s="83"/>
      <c r="HAE26" s="85"/>
      <c r="HAF26" s="85"/>
      <c r="HAG26" s="85"/>
      <c r="HAH26" s="86"/>
      <c r="HAI26" s="85"/>
      <c r="HAJ26" s="83"/>
      <c r="HAK26" s="83"/>
      <c r="HAL26" s="83"/>
      <c r="HAM26" s="84"/>
      <c r="HAN26" s="83"/>
      <c r="HAO26" s="83"/>
      <c r="HAP26" s="83"/>
      <c r="HAQ26" s="83"/>
      <c r="HAR26" s="85"/>
      <c r="HAS26" s="85"/>
      <c r="HAT26" s="85"/>
      <c r="HAU26" s="86"/>
      <c r="HAV26" s="85"/>
      <c r="HAW26" s="83"/>
      <c r="HAX26" s="83"/>
      <c r="HAY26" s="83"/>
      <c r="HAZ26" s="84"/>
      <c r="HBA26" s="83"/>
      <c r="HBB26" s="83"/>
      <c r="HBC26" s="83"/>
      <c r="HBD26" s="83"/>
      <c r="HBE26" s="85"/>
      <c r="HBF26" s="85"/>
      <c r="HBG26" s="85"/>
      <c r="HBH26" s="86"/>
      <c r="HBI26" s="85"/>
      <c r="HBJ26" s="83"/>
      <c r="HBK26" s="83"/>
      <c r="HBL26" s="83"/>
      <c r="HBM26" s="84"/>
      <c r="HBN26" s="83"/>
      <c r="HBO26" s="83"/>
      <c r="HBP26" s="83"/>
      <c r="HBQ26" s="83"/>
      <c r="HBR26" s="85"/>
      <c r="HBS26" s="85"/>
      <c r="HBT26" s="85"/>
      <c r="HBU26" s="86"/>
      <c r="HBV26" s="85"/>
      <c r="HBW26" s="83"/>
      <c r="HBX26" s="83"/>
      <c r="HBY26" s="83"/>
      <c r="HBZ26" s="84"/>
      <c r="HCA26" s="83"/>
      <c r="HCB26" s="83"/>
      <c r="HCC26" s="83"/>
      <c r="HCD26" s="83"/>
      <c r="HCE26" s="85"/>
      <c r="HCF26" s="85"/>
      <c r="HCG26" s="85"/>
      <c r="HCH26" s="86"/>
      <c r="HCI26" s="85"/>
      <c r="HCJ26" s="83"/>
      <c r="HCK26" s="83"/>
      <c r="HCL26" s="83"/>
      <c r="HCM26" s="84"/>
      <c r="HCN26" s="83"/>
      <c r="HCO26" s="83"/>
      <c r="HCP26" s="83"/>
      <c r="HCQ26" s="83"/>
      <c r="HCR26" s="85"/>
      <c r="HCS26" s="85"/>
      <c r="HCT26" s="85"/>
      <c r="HCU26" s="86"/>
      <c r="HCV26" s="85"/>
      <c r="HCW26" s="83"/>
      <c r="HCX26" s="83"/>
      <c r="HCY26" s="83"/>
      <c r="HCZ26" s="84"/>
      <c r="HDA26" s="83"/>
      <c r="HDB26" s="83"/>
      <c r="HDC26" s="83"/>
      <c r="HDD26" s="83"/>
      <c r="HDE26" s="85"/>
      <c r="HDF26" s="85"/>
      <c r="HDG26" s="85"/>
      <c r="HDH26" s="86"/>
      <c r="HDI26" s="85"/>
      <c r="HDJ26" s="83"/>
      <c r="HDK26" s="83"/>
      <c r="HDL26" s="83"/>
      <c r="HDM26" s="84"/>
      <c r="HDN26" s="83"/>
      <c r="HDO26" s="83"/>
      <c r="HDP26" s="83"/>
      <c r="HDQ26" s="83"/>
      <c r="HDR26" s="85"/>
      <c r="HDS26" s="85"/>
      <c r="HDT26" s="85"/>
      <c r="HDU26" s="86"/>
      <c r="HDV26" s="85"/>
      <c r="HDW26" s="83"/>
      <c r="HDX26" s="83"/>
      <c r="HDY26" s="83"/>
      <c r="HDZ26" s="84"/>
      <c r="HEA26" s="83"/>
      <c r="HEB26" s="83"/>
      <c r="HEC26" s="83"/>
      <c r="HED26" s="83"/>
      <c r="HEE26" s="85"/>
      <c r="HEF26" s="85"/>
      <c r="HEG26" s="85"/>
      <c r="HEH26" s="86"/>
      <c r="HEI26" s="85"/>
      <c r="HEJ26" s="83"/>
      <c r="HEK26" s="83"/>
      <c r="HEL26" s="83"/>
      <c r="HEM26" s="84"/>
      <c r="HEN26" s="83"/>
      <c r="HEO26" s="83"/>
      <c r="HEP26" s="83"/>
      <c r="HEQ26" s="83"/>
      <c r="HER26" s="85"/>
      <c r="HES26" s="85"/>
      <c r="HET26" s="85"/>
      <c r="HEU26" s="86"/>
      <c r="HEV26" s="85"/>
      <c r="HEW26" s="83"/>
      <c r="HEX26" s="83"/>
      <c r="HEY26" s="83"/>
      <c r="HEZ26" s="84"/>
      <c r="HFA26" s="83"/>
      <c r="HFB26" s="83"/>
      <c r="HFC26" s="83"/>
      <c r="HFD26" s="83"/>
      <c r="HFE26" s="85"/>
      <c r="HFF26" s="85"/>
      <c r="HFG26" s="85"/>
      <c r="HFH26" s="86"/>
      <c r="HFI26" s="85"/>
      <c r="HFJ26" s="83"/>
      <c r="HFK26" s="83"/>
      <c r="HFL26" s="83"/>
      <c r="HFM26" s="84"/>
      <c r="HFN26" s="83"/>
      <c r="HFO26" s="83"/>
      <c r="HFP26" s="83"/>
      <c r="HFQ26" s="83"/>
      <c r="HFR26" s="85"/>
      <c r="HFS26" s="85"/>
      <c r="HFT26" s="85"/>
      <c r="HFU26" s="86"/>
      <c r="HFV26" s="85"/>
      <c r="HFW26" s="83"/>
      <c r="HFX26" s="83"/>
      <c r="HFY26" s="83"/>
      <c r="HFZ26" s="84"/>
      <c r="HGA26" s="83"/>
      <c r="HGB26" s="83"/>
      <c r="HGC26" s="83"/>
      <c r="HGD26" s="83"/>
      <c r="HGE26" s="85"/>
      <c r="HGF26" s="85"/>
      <c r="HGG26" s="85"/>
      <c r="HGH26" s="86"/>
      <c r="HGI26" s="85"/>
      <c r="HGJ26" s="83"/>
      <c r="HGK26" s="83"/>
      <c r="HGL26" s="83"/>
      <c r="HGM26" s="84"/>
      <c r="HGN26" s="83"/>
      <c r="HGO26" s="83"/>
      <c r="HGP26" s="83"/>
      <c r="HGQ26" s="83"/>
      <c r="HGR26" s="85"/>
      <c r="HGS26" s="85"/>
      <c r="HGT26" s="85"/>
      <c r="HGU26" s="86"/>
      <c r="HGV26" s="85"/>
      <c r="HGW26" s="83"/>
      <c r="HGX26" s="83"/>
      <c r="HGY26" s="83"/>
      <c r="HGZ26" s="84"/>
      <c r="HHA26" s="83"/>
      <c r="HHB26" s="83"/>
      <c r="HHC26" s="83"/>
      <c r="HHD26" s="83"/>
      <c r="HHE26" s="85"/>
      <c r="HHF26" s="85"/>
      <c r="HHG26" s="85"/>
      <c r="HHH26" s="86"/>
      <c r="HHI26" s="85"/>
      <c r="HHJ26" s="83"/>
      <c r="HHK26" s="83"/>
      <c r="HHL26" s="83"/>
      <c r="HHM26" s="84"/>
      <c r="HHN26" s="83"/>
      <c r="HHO26" s="83"/>
      <c r="HHP26" s="83"/>
      <c r="HHQ26" s="83"/>
      <c r="HHR26" s="85"/>
      <c r="HHS26" s="85"/>
      <c r="HHT26" s="85"/>
      <c r="HHU26" s="86"/>
      <c r="HHV26" s="85"/>
      <c r="HHW26" s="83"/>
      <c r="HHX26" s="83"/>
      <c r="HHY26" s="83"/>
      <c r="HHZ26" s="84"/>
      <c r="HIA26" s="83"/>
      <c r="HIB26" s="83"/>
      <c r="HIC26" s="83"/>
      <c r="HID26" s="83"/>
      <c r="HIE26" s="85"/>
      <c r="HIF26" s="85"/>
      <c r="HIG26" s="85"/>
      <c r="HIH26" s="86"/>
      <c r="HII26" s="85"/>
      <c r="HIJ26" s="83"/>
      <c r="HIK26" s="83"/>
      <c r="HIL26" s="83"/>
      <c r="HIM26" s="84"/>
      <c r="HIN26" s="83"/>
      <c r="HIO26" s="83"/>
      <c r="HIP26" s="83"/>
      <c r="HIQ26" s="83"/>
      <c r="HIR26" s="85"/>
      <c r="HIS26" s="85"/>
      <c r="HIT26" s="85"/>
      <c r="HIU26" s="86"/>
      <c r="HIV26" s="85"/>
      <c r="HIW26" s="83"/>
      <c r="HIX26" s="83"/>
      <c r="HIY26" s="83"/>
      <c r="HIZ26" s="84"/>
      <c r="HJA26" s="83"/>
      <c r="HJB26" s="83"/>
      <c r="HJC26" s="83"/>
      <c r="HJD26" s="83"/>
      <c r="HJE26" s="85"/>
      <c r="HJF26" s="85"/>
      <c r="HJG26" s="85"/>
      <c r="HJH26" s="86"/>
      <c r="HJI26" s="85"/>
      <c r="HJJ26" s="83"/>
      <c r="HJK26" s="83"/>
      <c r="HJL26" s="83"/>
      <c r="HJM26" s="84"/>
      <c r="HJN26" s="83"/>
      <c r="HJO26" s="83"/>
      <c r="HJP26" s="83"/>
      <c r="HJQ26" s="83"/>
      <c r="HJR26" s="85"/>
      <c r="HJS26" s="85"/>
      <c r="HJT26" s="85"/>
      <c r="HJU26" s="86"/>
      <c r="HJV26" s="85"/>
      <c r="HJW26" s="83"/>
      <c r="HJX26" s="83"/>
      <c r="HJY26" s="83"/>
      <c r="HJZ26" s="84"/>
      <c r="HKA26" s="83"/>
      <c r="HKB26" s="83"/>
      <c r="HKC26" s="83"/>
      <c r="HKD26" s="83"/>
      <c r="HKE26" s="85"/>
      <c r="HKF26" s="85"/>
      <c r="HKG26" s="85"/>
      <c r="HKH26" s="86"/>
      <c r="HKI26" s="85"/>
      <c r="HKJ26" s="83"/>
      <c r="HKK26" s="83"/>
      <c r="HKL26" s="83"/>
      <c r="HKM26" s="84"/>
      <c r="HKN26" s="83"/>
      <c r="HKO26" s="83"/>
      <c r="HKP26" s="83"/>
      <c r="HKQ26" s="83"/>
      <c r="HKR26" s="85"/>
      <c r="HKS26" s="85"/>
      <c r="HKT26" s="85"/>
      <c r="HKU26" s="86"/>
      <c r="HKV26" s="85"/>
      <c r="HKW26" s="83"/>
      <c r="HKX26" s="83"/>
      <c r="HKY26" s="83"/>
      <c r="HKZ26" s="84"/>
      <c r="HLA26" s="83"/>
      <c r="HLB26" s="83"/>
      <c r="HLC26" s="83"/>
      <c r="HLD26" s="83"/>
      <c r="HLE26" s="85"/>
      <c r="HLF26" s="85"/>
      <c r="HLG26" s="85"/>
      <c r="HLH26" s="86"/>
      <c r="HLI26" s="85"/>
      <c r="HLJ26" s="83"/>
      <c r="HLK26" s="83"/>
      <c r="HLL26" s="83"/>
      <c r="HLM26" s="84"/>
      <c r="HLN26" s="83"/>
      <c r="HLO26" s="83"/>
      <c r="HLP26" s="83"/>
      <c r="HLQ26" s="83"/>
      <c r="HLR26" s="85"/>
      <c r="HLS26" s="85"/>
      <c r="HLT26" s="85"/>
      <c r="HLU26" s="86"/>
      <c r="HLV26" s="85"/>
      <c r="HLW26" s="83"/>
      <c r="HLX26" s="83"/>
      <c r="HLY26" s="83"/>
      <c r="HLZ26" s="84"/>
      <c r="HMA26" s="83"/>
      <c r="HMB26" s="83"/>
      <c r="HMC26" s="83"/>
      <c r="HMD26" s="83"/>
      <c r="HME26" s="85"/>
      <c r="HMF26" s="85"/>
      <c r="HMG26" s="85"/>
      <c r="HMH26" s="86"/>
      <c r="HMI26" s="85"/>
      <c r="HMJ26" s="83"/>
      <c r="HMK26" s="83"/>
      <c r="HML26" s="83"/>
      <c r="HMM26" s="84"/>
      <c r="HMN26" s="83"/>
      <c r="HMO26" s="83"/>
      <c r="HMP26" s="83"/>
      <c r="HMQ26" s="83"/>
      <c r="HMR26" s="85"/>
      <c r="HMS26" s="85"/>
      <c r="HMT26" s="85"/>
      <c r="HMU26" s="86"/>
      <c r="HMV26" s="85"/>
      <c r="HMW26" s="83"/>
      <c r="HMX26" s="83"/>
      <c r="HMY26" s="83"/>
      <c r="HMZ26" s="84"/>
      <c r="HNA26" s="83"/>
      <c r="HNB26" s="83"/>
      <c r="HNC26" s="83"/>
      <c r="HND26" s="83"/>
      <c r="HNE26" s="85"/>
      <c r="HNF26" s="85"/>
      <c r="HNG26" s="85"/>
      <c r="HNH26" s="86"/>
      <c r="HNI26" s="85"/>
      <c r="HNJ26" s="83"/>
      <c r="HNK26" s="83"/>
      <c r="HNL26" s="83"/>
      <c r="HNM26" s="84"/>
      <c r="HNN26" s="83"/>
      <c r="HNO26" s="83"/>
      <c r="HNP26" s="83"/>
      <c r="HNQ26" s="83"/>
      <c r="HNR26" s="85"/>
      <c r="HNS26" s="85"/>
      <c r="HNT26" s="85"/>
      <c r="HNU26" s="86"/>
      <c r="HNV26" s="85"/>
      <c r="HNW26" s="83"/>
      <c r="HNX26" s="83"/>
      <c r="HNY26" s="83"/>
      <c r="HNZ26" s="84"/>
      <c r="HOA26" s="83"/>
      <c r="HOB26" s="83"/>
      <c r="HOC26" s="83"/>
      <c r="HOD26" s="83"/>
      <c r="HOE26" s="85"/>
      <c r="HOF26" s="85"/>
      <c r="HOG26" s="85"/>
      <c r="HOH26" s="86"/>
      <c r="HOI26" s="85"/>
      <c r="HOJ26" s="83"/>
      <c r="HOK26" s="83"/>
      <c r="HOL26" s="83"/>
      <c r="HOM26" s="84"/>
      <c r="HON26" s="83"/>
      <c r="HOO26" s="83"/>
      <c r="HOP26" s="83"/>
      <c r="HOQ26" s="83"/>
      <c r="HOR26" s="85"/>
      <c r="HOS26" s="85"/>
      <c r="HOT26" s="85"/>
      <c r="HOU26" s="86"/>
      <c r="HOV26" s="85"/>
      <c r="HOW26" s="83"/>
      <c r="HOX26" s="83"/>
      <c r="HOY26" s="83"/>
      <c r="HOZ26" s="84"/>
      <c r="HPA26" s="83"/>
      <c r="HPB26" s="83"/>
      <c r="HPC26" s="83"/>
      <c r="HPD26" s="83"/>
      <c r="HPE26" s="85"/>
      <c r="HPF26" s="85"/>
      <c r="HPG26" s="85"/>
      <c r="HPH26" s="86"/>
      <c r="HPI26" s="85"/>
      <c r="HPJ26" s="83"/>
      <c r="HPK26" s="83"/>
      <c r="HPL26" s="83"/>
      <c r="HPM26" s="84"/>
      <c r="HPN26" s="83"/>
      <c r="HPO26" s="83"/>
      <c r="HPP26" s="83"/>
      <c r="HPQ26" s="83"/>
      <c r="HPR26" s="85"/>
      <c r="HPS26" s="85"/>
      <c r="HPT26" s="85"/>
      <c r="HPU26" s="86"/>
      <c r="HPV26" s="85"/>
      <c r="HPW26" s="83"/>
      <c r="HPX26" s="83"/>
      <c r="HPY26" s="83"/>
      <c r="HPZ26" s="84"/>
      <c r="HQA26" s="83"/>
      <c r="HQB26" s="83"/>
      <c r="HQC26" s="83"/>
      <c r="HQD26" s="83"/>
      <c r="HQE26" s="85"/>
      <c r="HQF26" s="85"/>
      <c r="HQG26" s="85"/>
      <c r="HQH26" s="86"/>
      <c r="HQI26" s="85"/>
      <c r="HQJ26" s="83"/>
      <c r="HQK26" s="83"/>
      <c r="HQL26" s="83"/>
      <c r="HQM26" s="84"/>
      <c r="HQN26" s="83"/>
      <c r="HQO26" s="83"/>
      <c r="HQP26" s="83"/>
      <c r="HQQ26" s="83"/>
      <c r="HQR26" s="85"/>
      <c r="HQS26" s="85"/>
      <c r="HQT26" s="85"/>
      <c r="HQU26" s="86"/>
      <c r="HQV26" s="85"/>
      <c r="HQW26" s="83"/>
      <c r="HQX26" s="83"/>
      <c r="HQY26" s="83"/>
      <c r="HQZ26" s="84"/>
      <c r="HRA26" s="83"/>
      <c r="HRB26" s="83"/>
      <c r="HRC26" s="83"/>
      <c r="HRD26" s="83"/>
      <c r="HRE26" s="85"/>
      <c r="HRF26" s="85"/>
      <c r="HRG26" s="85"/>
      <c r="HRH26" s="86"/>
      <c r="HRI26" s="85"/>
      <c r="HRJ26" s="83"/>
      <c r="HRK26" s="83"/>
      <c r="HRL26" s="83"/>
      <c r="HRM26" s="84"/>
      <c r="HRN26" s="83"/>
      <c r="HRO26" s="83"/>
      <c r="HRP26" s="83"/>
      <c r="HRQ26" s="83"/>
      <c r="HRR26" s="85"/>
      <c r="HRS26" s="85"/>
      <c r="HRT26" s="85"/>
      <c r="HRU26" s="86"/>
      <c r="HRV26" s="85"/>
      <c r="HRW26" s="83"/>
      <c r="HRX26" s="83"/>
      <c r="HRY26" s="83"/>
      <c r="HRZ26" s="84"/>
      <c r="HSA26" s="83"/>
      <c r="HSB26" s="83"/>
      <c r="HSC26" s="83"/>
      <c r="HSD26" s="83"/>
      <c r="HSE26" s="85"/>
      <c r="HSF26" s="85"/>
      <c r="HSG26" s="85"/>
      <c r="HSH26" s="86"/>
      <c r="HSI26" s="85"/>
      <c r="HSJ26" s="83"/>
      <c r="HSK26" s="83"/>
      <c r="HSL26" s="83"/>
      <c r="HSM26" s="84"/>
      <c r="HSN26" s="83"/>
      <c r="HSO26" s="83"/>
      <c r="HSP26" s="83"/>
      <c r="HSQ26" s="83"/>
      <c r="HSR26" s="85"/>
      <c r="HSS26" s="85"/>
      <c r="HST26" s="85"/>
      <c r="HSU26" s="86"/>
      <c r="HSV26" s="85"/>
      <c r="HSW26" s="83"/>
      <c r="HSX26" s="83"/>
      <c r="HSY26" s="83"/>
      <c r="HSZ26" s="84"/>
      <c r="HTA26" s="83"/>
      <c r="HTB26" s="83"/>
      <c r="HTC26" s="83"/>
      <c r="HTD26" s="83"/>
      <c r="HTE26" s="85"/>
      <c r="HTF26" s="85"/>
      <c r="HTG26" s="85"/>
      <c r="HTH26" s="86"/>
      <c r="HTI26" s="85"/>
      <c r="HTJ26" s="83"/>
      <c r="HTK26" s="83"/>
      <c r="HTL26" s="83"/>
      <c r="HTM26" s="84"/>
      <c r="HTN26" s="83"/>
      <c r="HTO26" s="83"/>
      <c r="HTP26" s="83"/>
      <c r="HTQ26" s="83"/>
      <c r="HTR26" s="85"/>
      <c r="HTS26" s="85"/>
      <c r="HTT26" s="85"/>
      <c r="HTU26" s="86"/>
      <c r="HTV26" s="85"/>
      <c r="HTW26" s="83"/>
      <c r="HTX26" s="83"/>
      <c r="HTY26" s="83"/>
      <c r="HTZ26" s="84"/>
      <c r="HUA26" s="83"/>
      <c r="HUB26" s="83"/>
      <c r="HUC26" s="83"/>
      <c r="HUD26" s="83"/>
      <c r="HUE26" s="85"/>
      <c r="HUF26" s="85"/>
      <c r="HUG26" s="85"/>
      <c r="HUH26" s="86"/>
      <c r="HUI26" s="85"/>
      <c r="HUJ26" s="83"/>
      <c r="HUK26" s="83"/>
      <c r="HUL26" s="83"/>
      <c r="HUM26" s="84"/>
      <c r="HUN26" s="83"/>
      <c r="HUO26" s="83"/>
      <c r="HUP26" s="83"/>
      <c r="HUQ26" s="83"/>
      <c r="HUR26" s="85"/>
      <c r="HUS26" s="85"/>
      <c r="HUT26" s="85"/>
      <c r="HUU26" s="86"/>
      <c r="HUV26" s="85"/>
      <c r="HUW26" s="83"/>
      <c r="HUX26" s="83"/>
      <c r="HUY26" s="83"/>
      <c r="HUZ26" s="84"/>
      <c r="HVA26" s="83"/>
      <c r="HVB26" s="83"/>
      <c r="HVC26" s="83"/>
      <c r="HVD26" s="83"/>
      <c r="HVE26" s="85"/>
      <c r="HVF26" s="85"/>
      <c r="HVG26" s="85"/>
      <c r="HVH26" s="86"/>
      <c r="HVI26" s="85"/>
      <c r="HVJ26" s="83"/>
      <c r="HVK26" s="83"/>
      <c r="HVL26" s="83"/>
      <c r="HVM26" s="84"/>
      <c r="HVN26" s="83"/>
      <c r="HVO26" s="83"/>
      <c r="HVP26" s="83"/>
      <c r="HVQ26" s="83"/>
      <c r="HVR26" s="85"/>
      <c r="HVS26" s="85"/>
      <c r="HVT26" s="85"/>
      <c r="HVU26" s="86"/>
      <c r="HVV26" s="85"/>
      <c r="HVW26" s="83"/>
      <c r="HVX26" s="83"/>
      <c r="HVY26" s="83"/>
      <c r="HVZ26" s="84"/>
      <c r="HWA26" s="83"/>
      <c r="HWB26" s="83"/>
      <c r="HWC26" s="83"/>
      <c r="HWD26" s="83"/>
      <c r="HWE26" s="85"/>
      <c r="HWF26" s="85"/>
      <c r="HWG26" s="85"/>
      <c r="HWH26" s="86"/>
      <c r="HWI26" s="85"/>
      <c r="HWJ26" s="83"/>
      <c r="HWK26" s="83"/>
      <c r="HWL26" s="83"/>
      <c r="HWM26" s="84"/>
      <c r="HWN26" s="83"/>
      <c r="HWO26" s="83"/>
      <c r="HWP26" s="83"/>
      <c r="HWQ26" s="83"/>
      <c r="HWR26" s="85"/>
      <c r="HWS26" s="85"/>
      <c r="HWT26" s="85"/>
      <c r="HWU26" s="86"/>
      <c r="HWV26" s="85"/>
      <c r="HWW26" s="83"/>
      <c r="HWX26" s="83"/>
      <c r="HWY26" s="83"/>
      <c r="HWZ26" s="84"/>
      <c r="HXA26" s="83"/>
      <c r="HXB26" s="83"/>
      <c r="HXC26" s="83"/>
      <c r="HXD26" s="83"/>
      <c r="HXE26" s="85"/>
      <c r="HXF26" s="85"/>
      <c r="HXG26" s="85"/>
      <c r="HXH26" s="86"/>
      <c r="HXI26" s="85"/>
      <c r="HXJ26" s="83"/>
      <c r="HXK26" s="83"/>
      <c r="HXL26" s="83"/>
      <c r="HXM26" s="84"/>
      <c r="HXN26" s="83"/>
      <c r="HXO26" s="83"/>
      <c r="HXP26" s="83"/>
      <c r="HXQ26" s="83"/>
      <c r="HXR26" s="85"/>
      <c r="HXS26" s="85"/>
      <c r="HXT26" s="85"/>
      <c r="HXU26" s="86"/>
      <c r="HXV26" s="85"/>
      <c r="HXW26" s="83"/>
      <c r="HXX26" s="83"/>
      <c r="HXY26" s="83"/>
      <c r="HXZ26" s="84"/>
      <c r="HYA26" s="83"/>
      <c r="HYB26" s="83"/>
      <c r="HYC26" s="83"/>
      <c r="HYD26" s="83"/>
      <c r="HYE26" s="85"/>
      <c r="HYF26" s="85"/>
      <c r="HYG26" s="85"/>
      <c r="HYH26" s="86"/>
      <c r="HYI26" s="85"/>
      <c r="HYJ26" s="83"/>
      <c r="HYK26" s="83"/>
      <c r="HYL26" s="83"/>
      <c r="HYM26" s="84"/>
      <c r="HYN26" s="83"/>
      <c r="HYO26" s="83"/>
      <c r="HYP26" s="83"/>
      <c r="HYQ26" s="83"/>
      <c r="HYR26" s="85"/>
      <c r="HYS26" s="85"/>
      <c r="HYT26" s="85"/>
      <c r="HYU26" s="86"/>
      <c r="HYV26" s="85"/>
      <c r="HYW26" s="83"/>
      <c r="HYX26" s="83"/>
      <c r="HYY26" s="83"/>
      <c r="HYZ26" s="84"/>
      <c r="HZA26" s="83"/>
      <c r="HZB26" s="83"/>
      <c r="HZC26" s="83"/>
      <c r="HZD26" s="83"/>
      <c r="HZE26" s="85"/>
      <c r="HZF26" s="85"/>
      <c r="HZG26" s="85"/>
      <c r="HZH26" s="86"/>
      <c r="HZI26" s="85"/>
      <c r="HZJ26" s="83"/>
      <c r="HZK26" s="83"/>
      <c r="HZL26" s="83"/>
      <c r="HZM26" s="84"/>
      <c r="HZN26" s="83"/>
      <c r="HZO26" s="83"/>
      <c r="HZP26" s="83"/>
      <c r="HZQ26" s="83"/>
      <c r="HZR26" s="85"/>
      <c r="HZS26" s="85"/>
      <c r="HZT26" s="85"/>
      <c r="HZU26" s="86"/>
      <c r="HZV26" s="85"/>
      <c r="HZW26" s="83"/>
      <c r="HZX26" s="83"/>
      <c r="HZY26" s="83"/>
      <c r="HZZ26" s="84"/>
      <c r="IAA26" s="83"/>
      <c r="IAB26" s="83"/>
      <c r="IAC26" s="83"/>
      <c r="IAD26" s="83"/>
      <c r="IAE26" s="85"/>
      <c r="IAF26" s="85"/>
      <c r="IAG26" s="85"/>
      <c r="IAH26" s="86"/>
      <c r="IAI26" s="85"/>
      <c r="IAJ26" s="83"/>
      <c r="IAK26" s="83"/>
      <c r="IAL26" s="83"/>
      <c r="IAM26" s="84"/>
      <c r="IAN26" s="83"/>
      <c r="IAO26" s="83"/>
      <c r="IAP26" s="83"/>
      <c r="IAQ26" s="83"/>
      <c r="IAR26" s="85"/>
      <c r="IAS26" s="85"/>
      <c r="IAT26" s="85"/>
      <c r="IAU26" s="86"/>
      <c r="IAV26" s="85"/>
      <c r="IAW26" s="83"/>
      <c r="IAX26" s="83"/>
      <c r="IAY26" s="83"/>
      <c r="IAZ26" s="84"/>
      <c r="IBA26" s="83"/>
      <c r="IBB26" s="83"/>
      <c r="IBC26" s="83"/>
      <c r="IBD26" s="83"/>
      <c r="IBE26" s="85"/>
      <c r="IBF26" s="85"/>
      <c r="IBG26" s="85"/>
      <c r="IBH26" s="86"/>
      <c r="IBI26" s="85"/>
      <c r="IBJ26" s="83"/>
      <c r="IBK26" s="83"/>
      <c r="IBL26" s="83"/>
      <c r="IBM26" s="84"/>
      <c r="IBN26" s="83"/>
      <c r="IBO26" s="83"/>
      <c r="IBP26" s="83"/>
      <c r="IBQ26" s="83"/>
      <c r="IBR26" s="85"/>
      <c r="IBS26" s="85"/>
      <c r="IBT26" s="85"/>
      <c r="IBU26" s="86"/>
      <c r="IBV26" s="85"/>
      <c r="IBW26" s="83"/>
      <c r="IBX26" s="83"/>
      <c r="IBY26" s="83"/>
      <c r="IBZ26" s="84"/>
      <c r="ICA26" s="83"/>
      <c r="ICB26" s="83"/>
      <c r="ICC26" s="83"/>
      <c r="ICD26" s="83"/>
      <c r="ICE26" s="85"/>
      <c r="ICF26" s="85"/>
      <c r="ICG26" s="85"/>
      <c r="ICH26" s="86"/>
      <c r="ICI26" s="85"/>
      <c r="ICJ26" s="83"/>
      <c r="ICK26" s="83"/>
      <c r="ICL26" s="83"/>
      <c r="ICM26" s="84"/>
      <c r="ICN26" s="83"/>
      <c r="ICO26" s="83"/>
      <c r="ICP26" s="83"/>
      <c r="ICQ26" s="83"/>
      <c r="ICR26" s="85"/>
      <c r="ICS26" s="85"/>
      <c r="ICT26" s="85"/>
      <c r="ICU26" s="86"/>
      <c r="ICV26" s="85"/>
      <c r="ICW26" s="83"/>
      <c r="ICX26" s="83"/>
      <c r="ICY26" s="83"/>
      <c r="ICZ26" s="84"/>
      <c r="IDA26" s="83"/>
      <c r="IDB26" s="83"/>
      <c r="IDC26" s="83"/>
      <c r="IDD26" s="83"/>
      <c r="IDE26" s="85"/>
      <c r="IDF26" s="85"/>
      <c r="IDG26" s="85"/>
      <c r="IDH26" s="86"/>
      <c r="IDI26" s="85"/>
      <c r="IDJ26" s="83"/>
      <c r="IDK26" s="83"/>
      <c r="IDL26" s="83"/>
      <c r="IDM26" s="84"/>
      <c r="IDN26" s="83"/>
      <c r="IDO26" s="83"/>
      <c r="IDP26" s="83"/>
      <c r="IDQ26" s="83"/>
      <c r="IDR26" s="85"/>
      <c r="IDS26" s="85"/>
      <c r="IDT26" s="85"/>
      <c r="IDU26" s="86"/>
      <c r="IDV26" s="85"/>
      <c r="IDW26" s="83"/>
      <c r="IDX26" s="83"/>
      <c r="IDY26" s="83"/>
      <c r="IDZ26" s="84"/>
      <c r="IEA26" s="83"/>
      <c r="IEB26" s="83"/>
      <c r="IEC26" s="83"/>
      <c r="IED26" s="83"/>
      <c r="IEE26" s="85"/>
      <c r="IEF26" s="85"/>
      <c r="IEG26" s="85"/>
      <c r="IEH26" s="86"/>
      <c r="IEI26" s="85"/>
      <c r="IEJ26" s="83"/>
      <c r="IEK26" s="83"/>
      <c r="IEL26" s="83"/>
      <c r="IEM26" s="84"/>
      <c r="IEN26" s="83"/>
      <c r="IEO26" s="83"/>
      <c r="IEP26" s="83"/>
      <c r="IEQ26" s="83"/>
      <c r="IER26" s="85"/>
      <c r="IES26" s="85"/>
      <c r="IET26" s="85"/>
      <c r="IEU26" s="86"/>
      <c r="IEV26" s="85"/>
      <c r="IEW26" s="83"/>
      <c r="IEX26" s="83"/>
      <c r="IEY26" s="83"/>
      <c r="IEZ26" s="84"/>
      <c r="IFA26" s="83"/>
      <c r="IFB26" s="83"/>
      <c r="IFC26" s="83"/>
      <c r="IFD26" s="83"/>
      <c r="IFE26" s="85"/>
      <c r="IFF26" s="85"/>
      <c r="IFG26" s="85"/>
      <c r="IFH26" s="86"/>
      <c r="IFI26" s="85"/>
      <c r="IFJ26" s="83"/>
      <c r="IFK26" s="83"/>
      <c r="IFL26" s="83"/>
      <c r="IFM26" s="84"/>
      <c r="IFN26" s="83"/>
      <c r="IFO26" s="83"/>
      <c r="IFP26" s="83"/>
      <c r="IFQ26" s="83"/>
      <c r="IFR26" s="85"/>
      <c r="IFS26" s="85"/>
      <c r="IFT26" s="85"/>
      <c r="IFU26" s="86"/>
      <c r="IFV26" s="85"/>
      <c r="IFW26" s="83"/>
      <c r="IFX26" s="83"/>
      <c r="IFY26" s="83"/>
      <c r="IFZ26" s="84"/>
      <c r="IGA26" s="83"/>
      <c r="IGB26" s="83"/>
      <c r="IGC26" s="83"/>
      <c r="IGD26" s="83"/>
      <c r="IGE26" s="85"/>
      <c r="IGF26" s="85"/>
      <c r="IGG26" s="85"/>
      <c r="IGH26" s="86"/>
      <c r="IGI26" s="85"/>
      <c r="IGJ26" s="83"/>
      <c r="IGK26" s="83"/>
      <c r="IGL26" s="83"/>
      <c r="IGM26" s="84"/>
      <c r="IGN26" s="83"/>
      <c r="IGO26" s="83"/>
      <c r="IGP26" s="83"/>
      <c r="IGQ26" s="83"/>
      <c r="IGR26" s="85"/>
      <c r="IGS26" s="85"/>
      <c r="IGT26" s="85"/>
      <c r="IGU26" s="86"/>
      <c r="IGV26" s="85"/>
      <c r="IGW26" s="83"/>
      <c r="IGX26" s="83"/>
      <c r="IGY26" s="83"/>
      <c r="IGZ26" s="84"/>
      <c r="IHA26" s="83"/>
      <c r="IHB26" s="83"/>
      <c r="IHC26" s="83"/>
      <c r="IHD26" s="83"/>
      <c r="IHE26" s="85"/>
      <c r="IHF26" s="85"/>
      <c r="IHG26" s="85"/>
      <c r="IHH26" s="86"/>
      <c r="IHI26" s="85"/>
      <c r="IHJ26" s="83"/>
      <c r="IHK26" s="83"/>
      <c r="IHL26" s="83"/>
      <c r="IHM26" s="84"/>
      <c r="IHN26" s="83"/>
      <c r="IHO26" s="83"/>
      <c r="IHP26" s="83"/>
      <c r="IHQ26" s="83"/>
      <c r="IHR26" s="85"/>
      <c r="IHS26" s="85"/>
      <c r="IHT26" s="85"/>
      <c r="IHU26" s="86"/>
      <c r="IHV26" s="85"/>
      <c r="IHW26" s="83"/>
      <c r="IHX26" s="83"/>
      <c r="IHY26" s="83"/>
      <c r="IHZ26" s="84"/>
      <c r="IIA26" s="83"/>
      <c r="IIB26" s="83"/>
      <c r="IIC26" s="83"/>
      <c r="IID26" s="83"/>
      <c r="IIE26" s="85"/>
      <c r="IIF26" s="85"/>
      <c r="IIG26" s="85"/>
      <c r="IIH26" s="86"/>
      <c r="III26" s="85"/>
      <c r="IIJ26" s="83"/>
      <c r="IIK26" s="83"/>
      <c r="IIL26" s="83"/>
      <c r="IIM26" s="84"/>
      <c r="IIN26" s="83"/>
      <c r="IIO26" s="83"/>
      <c r="IIP26" s="83"/>
      <c r="IIQ26" s="83"/>
      <c r="IIR26" s="85"/>
      <c r="IIS26" s="85"/>
      <c r="IIT26" s="85"/>
      <c r="IIU26" s="86"/>
      <c r="IIV26" s="85"/>
      <c r="IIW26" s="83"/>
      <c r="IIX26" s="83"/>
      <c r="IIY26" s="83"/>
      <c r="IIZ26" s="84"/>
      <c r="IJA26" s="83"/>
      <c r="IJB26" s="83"/>
      <c r="IJC26" s="83"/>
      <c r="IJD26" s="83"/>
      <c r="IJE26" s="85"/>
      <c r="IJF26" s="85"/>
      <c r="IJG26" s="85"/>
      <c r="IJH26" s="86"/>
      <c r="IJI26" s="85"/>
      <c r="IJJ26" s="83"/>
      <c r="IJK26" s="83"/>
      <c r="IJL26" s="83"/>
      <c r="IJM26" s="84"/>
      <c r="IJN26" s="83"/>
      <c r="IJO26" s="83"/>
      <c r="IJP26" s="83"/>
      <c r="IJQ26" s="83"/>
      <c r="IJR26" s="85"/>
      <c r="IJS26" s="85"/>
      <c r="IJT26" s="85"/>
      <c r="IJU26" s="86"/>
      <c r="IJV26" s="85"/>
      <c r="IJW26" s="83"/>
      <c r="IJX26" s="83"/>
      <c r="IJY26" s="83"/>
      <c r="IJZ26" s="84"/>
      <c r="IKA26" s="83"/>
      <c r="IKB26" s="83"/>
      <c r="IKC26" s="83"/>
      <c r="IKD26" s="83"/>
      <c r="IKE26" s="85"/>
      <c r="IKF26" s="85"/>
      <c r="IKG26" s="85"/>
      <c r="IKH26" s="86"/>
      <c r="IKI26" s="85"/>
      <c r="IKJ26" s="83"/>
      <c r="IKK26" s="83"/>
      <c r="IKL26" s="83"/>
      <c r="IKM26" s="84"/>
      <c r="IKN26" s="83"/>
      <c r="IKO26" s="83"/>
      <c r="IKP26" s="83"/>
      <c r="IKQ26" s="83"/>
      <c r="IKR26" s="85"/>
      <c r="IKS26" s="85"/>
      <c r="IKT26" s="85"/>
      <c r="IKU26" s="86"/>
      <c r="IKV26" s="85"/>
      <c r="IKW26" s="83"/>
      <c r="IKX26" s="83"/>
      <c r="IKY26" s="83"/>
      <c r="IKZ26" s="84"/>
      <c r="ILA26" s="83"/>
      <c r="ILB26" s="83"/>
      <c r="ILC26" s="83"/>
      <c r="ILD26" s="83"/>
      <c r="ILE26" s="85"/>
      <c r="ILF26" s="85"/>
      <c r="ILG26" s="85"/>
      <c r="ILH26" s="86"/>
      <c r="ILI26" s="85"/>
      <c r="ILJ26" s="83"/>
      <c r="ILK26" s="83"/>
      <c r="ILL26" s="83"/>
      <c r="ILM26" s="84"/>
      <c r="ILN26" s="83"/>
      <c r="ILO26" s="83"/>
      <c r="ILP26" s="83"/>
      <c r="ILQ26" s="83"/>
      <c r="ILR26" s="85"/>
      <c r="ILS26" s="85"/>
      <c r="ILT26" s="85"/>
      <c r="ILU26" s="86"/>
      <c r="ILV26" s="85"/>
      <c r="ILW26" s="83"/>
      <c r="ILX26" s="83"/>
      <c r="ILY26" s="83"/>
      <c r="ILZ26" s="84"/>
      <c r="IMA26" s="83"/>
      <c r="IMB26" s="83"/>
      <c r="IMC26" s="83"/>
      <c r="IMD26" s="83"/>
      <c r="IME26" s="85"/>
      <c r="IMF26" s="85"/>
      <c r="IMG26" s="85"/>
      <c r="IMH26" s="86"/>
      <c r="IMI26" s="85"/>
      <c r="IMJ26" s="83"/>
      <c r="IMK26" s="83"/>
      <c r="IML26" s="83"/>
      <c r="IMM26" s="84"/>
      <c r="IMN26" s="83"/>
      <c r="IMO26" s="83"/>
      <c r="IMP26" s="83"/>
      <c r="IMQ26" s="83"/>
      <c r="IMR26" s="85"/>
      <c r="IMS26" s="85"/>
      <c r="IMT26" s="85"/>
      <c r="IMU26" s="86"/>
      <c r="IMV26" s="85"/>
      <c r="IMW26" s="83"/>
      <c r="IMX26" s="83"/>
      <c r="IMY26" s="83"/>
      <c r="IMZ26" s="84"/>
      <c r="INA26" s="83"/>
      <c r="INB26" s="83"/>
      <c r="INC26" s="83"/>
      <c r="IND26" s="83"/>
      <c r="INE26" s="85"/>
      <c r="INF26" s="85"/>
      <c r="ING26" s="85"/>
      <c r="INH26" s="86"/>
      <c r="INI26" s="85"/>
      <c r="INJ26" s="83"/>
      <c r="INK26" s="83"/>
      <c r="INL26" s="83"/>
      <c r="INM26" s="84"/>
      <c r="INN26" s="83"/>
      <c r="INO26" s="83"/>
      <c r="INP26" s="83"/>
      <c r="INQ26" s="83"/>
      <c r="INR26" s="85"/>
      <c r="INS26" s="85"/>
      <c r="INT26" s="85"/>
      <c r="INU26" s="86"/>
      <c r="INV26" s="85"/>
      <c r="INW26" s="83"/>
      <c r="INX26" s="83"/>
      <c r="INY26" s="83"/>
      <c r="INZ26" s="84"/>
      <c r="IOA26" s="83"/>
      <c r="IOB26" s="83"/>
      <c r="IOC26" s="83"/>
      <c r="IOD26" s="83"/>
      <c r="IOE26" s="85"/>
      <c r="IOF26" s="85"/>
      <c r="IOG26" s="85"/>
      <c r="IOH26" s="86"/>
      <c r="IOI26" s="85"/>
      <c r="IOJ26" s="83"/>
      <c r="IOK26" s="83"/>
      <c r="IOL26" s="83"/>
      <c r="IOM26" s="84"/>
      <c r="ION26" s="83"/>
      <c r="IOO26" s="83"/>
      <c r="IOP26" s="83"/>
      <c r="IOQ26" s="83"/>
      <c r="IOR26" s="85"/>
      <c r="IOS26" s="85"/>
      <c r="IOT26" s="85"/>
      <c r="IOU26" s="86"/>
      <c r="IOV26" s="85"/>
      <c r="IOW26" s="83"/>
      <c r="IOX26" s="83"/>
      <c r="IOY26" s="83"/>
      <c r="IOZ26" s="84"/>
      <c r="IPA26" s="83"/>
      <c r="IPB26" s="83"/>
      <c r="IPC26" s="83"/>
      <c r="IPD26" s="83"/>
      <c r="IPE26" s="85"/>
      <c r="IPF26" s="85"/>
      <c r="IPG26" s="85"/>
      <c r="IPH26" s="86"/>
      <c r="IPI26" s="85"/>
      <c r="IPJ26" s="83"/>
      <c r="IPK26" s="83"/>
      <c r="IPL26" s="83"/>
      <c r="IPM26" s="84"/>
      <c r="IPN26" s="83"/>
      <c r="IPO26" s="83"/>
      <c r="IPP26" s="83"/>
      <c r="IPQ26" s="83"/>
      <c r="IPR26" s="85"/>
      <c r="IPS26" s="85"/>
      <c r="IPT26" s="85"/>
      <c r="IPU26" s="86"/>
      <c r="IPV26" s="85"/>
      <c r="IPW26" s="83"/>
      <c r="IPX26" s="83"/>
      <c r="IPY26" s="83"/>
      <c r="IPZ26" s="84"/>
      <c r="IQA26" s="83"/>
      <c r="IQB26" s="83"/>
      <c r="IQC26" s="83"/>
      <c r="IQD26" s="83"/>
      <c r="IQE26" s="85"/>
      <c r="IQF26" s="85"/>
      <c r="IQG26" s="85"/>
      <c r="IQH26" s="86"/>
      <c r="IQI26" s="85"/>
      <c r="IQJ26" s="83"/>
      <c r="IQK26" s="83"/>
      <c r="IQL26" s="83"/>
      <c r="IQM26" s="84"/>
      <c r="IQN26" s="83"/>
      <c r="IQO26" s="83"/>
      <c r="IQP26" s="83"/>
      <c r="IQQ26" s="83"/>
      <c r="IQR26" s="85"/>
      <c r="IQS26" s="85"/>
      <c r="IQT26" s="85"/>
      <c r="IQU26" s="86"/>
      <c r="IQV26" s="85"/>
      <c r="IQW26" s="83"/>
      <c r="IQX26" s="83"/>
      <c r="IQY26" s="83"/>
      <c r="IQZ26" s="84"/>
      <c r="IRA26" s="83"/>
      <c r="IRB26" s="83"/>
      <c r="IRC26" s="83"/>
      <c r="IRD26" s="83"/>
      <c r="IRE26" s="85"/>
      <c r="IRF26" s="85"/>
      <c r="IRG26" s="85"/>
      <c r="IRH26" s="86"/>
      <c r="IRI26" s="85"/>
      <c r="IRJ26" s="83"/>
      <c r="IRK26" s="83"/>
      <c r="IRL26" s="83"/>
      <c r="IRM26" s="84"/>
      <c r="IRN26" s="83"/>
      <c r="IRO26" s="83"/>
      <c r="IRP26" s="83"/>
      <c r="IRQ26" s="83"/>
      <c r="IRR26" s="85"/>
      <c r="IRS26" s="85"/>
      <c r="IRT26" s="85"/>
      <c r="IRU26" s="86"/>
      <c r="IRV26" s="85"/>
      <c r="IRW26" s="83"/>
      <c r="IRX26" s="83"/>
      <c r="IRY26" s="83"/>
      <c r="IRZ26" s="84"/>
      <c r="ISA26" s="83"/>
      <c r="ISB26" s="83"/>
      <c r="ISC26" s="83"/>
      <c r="ISD26" s="83"/>
      <c r="ISE26" s="85"/>
      <c r="ISF26" s="85"/>
      <c r="ISG26" s="85"/>
      <c r="ISH26" s="86"/>
      <c r="ISI26" s="85"/>
      <c r="ISJ26" s="83"/>
      <c r="ISK26" s="83"/>
      <c r="ISL26" s="83"/>
      <c r="ISM26" s="84"/>
      <c r="ISN26" s="83"/>
      <c r="ISO26" s="83"/>
      <c r="ISP26" s="83"/>
      <c r="ISQ26" s="83"/>
      <c r="ISR26" s="85"/>
      <c r="ISS26" s="85"/>
      <c r="IST26" s="85"/>
      <c r="ISU26" s="86"/>
      <c r="ISV26" s="85"/>
      <c r="ISW26" s="83"/>
      <c r="ISX26" s="83"/>
      <c r="ISY26" s="83"/>
      <c r="ISZ26" s="84"/>
      <c r="ITA26" s="83"/>
      <c r="ITB26" s="83"/>
      <c r="ITC26" s="83"/>
      <c r="ITD26" s="83"/>
      <c r="ITE26" s="85"/>
      <c r="ITF26" s="85"/>
      <c r="ITG26" s="85"/>
      <c r="ITH26" s="86"/>
      <c r="ITI26" s="85"/>
      <c r="ITJ26" s="83"/>
      <c r="ITK26" s="83"/>
      <c r="ITL26" s="83"/>
      <c r="ITM26" s="84"/>
      <c r="ITN26" s="83"/>
      <c r="ITO26" s="83"/>
      <c r="ITP26" s="83"/>
      <c r="ITQ26" s="83"/>
      <c r="ITR26" s="85"/>
      <c r="ITS26" s="85"/>
      <c r="ITT26" s="85"/>
      <c r="ITU26" s="86"/>
      <c r="ITV26" s="85"/>
      <c r="ITW26" s="83"/>
      <c r="ITX26" s="83"/>
      <c r="ITY26" s="83"/>
      <c r="ITZ26" s="84"/>
      <c r="IUA26" s="83"/>
      <c r="IUB26" s="83"/>
      <c r="IUC26" s="83"/>
      <c r="IUD26" s="83"/>
      <c r="IUE26" s="85"/>
      <c r="IUF26" s="85"/>
      <c r="IUG26" s="85"/>
      <c r="IUH26" s="86"/>
      <c r="IUI26" s="85"/>
      <c r="IUJ26" s="83"/>
      <c r="IUK26" s="83"/>
      <c r="IUL26" s="83"/>
      <c r="IUM26" s="84"/>
      <c r="IUN26" s="83"/>
      <c r="IUO26" s="83"/>
      <c r="IUP26" s="83"/>
      <c r="IUQ26" s="83"/>
      <c r="IUR26" s="85"/>
      <c r="IUS26" s="85"/>
      <c r="IUT26" s="85"/>
      <c r="IUU26" s="86"/>
      <c r="IUV26" s="85"/>
      <c r="IUW26" s="83"/>
      <c r="IUX26" s="83"/>
      <c r="IUY26" s="83"/>
      <c r="IUZ26" s="84"/>
      <c r="IVA26" s="83"/>
      <c r="IVB26" s="83"/>
      <c r="IVC26" s="83"/>
      <c r="IVD26" s="83"/>
      <c r="IVE26" s="85"/>
      <c r="IVF26" s="85"/>
      <c r="IVG26" s="85"/>
      <c r="IVH26" s="86"/>
      <c r="IVI26" s="85"/>
      <c r="IVJ26" s="83"/>
      <c r="IVK26" s="83"/>
      <c r="IVL26" s="83"/>
      <c r="IVM26" s="84"/>
      <c r="IVN26" s="83"/>
      <c r="IVO26" s="83"/>
      <c r="IVP26" s="83"/>
      <c r="IVQ26" s="83"/>
      <c r="IVR26" s="85"/>
      <c r="IVS26" s="85"/>
      <c r="IVT26" s="85"/>
      <c r="IVU26" s="86"/>
      <c r="IVV26" s="85"/>
      <c r="IVW26" s="83"/>
      <c r="IVX26" s="83"/>
      <c r="IVY26" s="83"/>
      <c r="IVZ26" s="84"/>
      <c r="IWA26" s="83"/>
      <c r="IWB26" s="83"/>
      <c r="IWC26" s="83"/>
      <c r="IWD26" s="83"/>
      <c r="IWE26" s="85"/>
      <c r="IWF26" s="85"/>
      <c r="IWG26" s="85"/>
      <c r="IWH26" s="86"/>
      <c r="IWI26" s="85"/>
      <c r="IWJ26" s="83"/>
      <c r="IWK26" s="83"/>
      <c r="IWL26" s="83"/>
      <c r="IWM26" s="84"/>
      <c r="IWN26" s="83"/>
      <c r="IWO26" s="83"/>
      <c r="IWP26" s="83"/>
      <c r="IWQ26" s="83"/>
      <c r="IWR26" s="85"/>
      <c r="IWS26" s="85"/>
      <c r="IWT26" s="85"/>
      <c r="IWU26" s="86"/>
      <c r="IWV26" s="85"/>
      <c r="IWW26" s="83"/>
      <c r="IWX26" s="83"/>
      <c r="IWY26" s="83"/>
      <c r="IWZ26" s="84"/>
      <c r="IXA26" s="83"/>
      <c r="IXB26" s="83"/>
      <c r="IXC26" s="83"/>
      <c r="IXD26" s="83"/>
      <c r="IXE26" s="85"/>
      <c r="IXF26" s="85"/>
      <c r="IXG26" s="85"/>
      <c r="IXH26" s="86"/>
      <c r="IXI26" s="85"/>
      <c r="IXJ26" s="83"/>
      <c r="IXK26" s="83"/>
      <c r="IXL26" s="83"/>
      <c r="IXM26" s="84"/>
      <c r="IXN26" s="83"/>
      <c r="IXO26" s="83"/>
      <c r="IXP26" s="83"/>
      <c r="IXQ26" s="83"/>
      <c r="IXR26" s="85"/>
      <c r="IXS26" s="85"/>
      <c r="IXT26" s="85"/>
      <c r="IXU26" s="86"/>
      <c r="IXV26" s="85"/>
      <c r="IXW26" s="83"/>
      <c r="IXX26" s="83"/>
      <c r="IXY26" s="83"/>
      <c r="IXZ26" s="84"/>
      <c r="IYA26" s="83"/>
      <c r="IYB26" s="83"/>
      <c r="IYC26" s="83"/>
      <c r="IYD26" s="83"/>
      <c r="IYE26" s="85"/>
      <c r="IYF26" s="85"/>
      <c r="IYG26" s="85"/>
      <c r="IYH26" s="86"/>
      <c r="IYI26" s="85"/>
      <c r="IYJ26" s="83"/>
      <c r="IYK26" s="83"/>
      <c r="IYL26" s="83"/>
      <c r="IYM26" s="84"/>
      <c r="IYN26" s="83"/>
      <c r="IYO26" s="83"/>
      <c r="IYP26" s="83"/>
      <c r="IYQ26" s="83"/>
      <c r="IYR26" s="85"/>
      <c r="IYS26" s="85"/>
      <c r="IYT26" s="85"/>
      <c r="IYU26" s="86"/>
      <c r="IYV26" s="85"/>
      <c r="IYW26" s="83"/>
      <c r="IYX26" s="83"/>
      <c r="IYY26" s="83"/>
      <c r="IYZ26" s="84"/>
      <c r="IZA26" s="83"/>
      <c r="IZB26" s="83"/>
      <c r="IZC26" s="83"/>
      <c r="IZD26" s="83"/>
      <c r="IZE26" s="85"/>
      <c r="IZF26" s="85"/>
      <c r="IZG26" s="85"/>
      <c r="IZH26" s="86"/>
      <c r="IZI26" s="85"/>
      <c r="IZJ26" s="83"/>
      <c r="IZK26" s="83"/>
      <c r="IZL26" s="83"/>
      <c r="IZM26" s="84"/>
      <c r="IZN26" s="83"/>
      <c r="IZO26" s="83"/>
      <c r="IZP26" s="83"/>
      <c r="IZQ26" s="83"/>
      <c r="IZR26" s="85"/>
      <c r="IZS26" s="85"/>
      <c r="IZT26" s="85"/>
      <c r="IZU26" s="86"/>
      <c r="IZV26" s="85"/>
      <c r="IZW26" s="83"/>
      <c r="IZX26" s="83"/>
      <c r="IZY26" s="83"/>
      <c r="IZZ26" s="84"/>
      <c r="JAA26" s="83"/>
      <c r="JAB26" s="83"/>
      <c r="JAC26" s="83"/>
      <c r="JAD26" s="83"/>
      <c r="JAE26" s="85"/>
      <c r="JAF26" s="85"/>
      <c r="JAG26" s="85"/>
      <c r="JAH26" s="86"/>
      <c r="JAI26" s="85"/>
      <c r="JAJ26" s="83"/>
      <c r="JAK26" s="83"/>
      <c r="JAL26" s="83"/>
      <c r="JAM26" s="84"/>
      <c r="JAN26" s="83"/>
      <c r="JAO26" s="83"/>
      <c r="JAP26" s="83"/>
      <c r="JAQ26" s="83"/>
      <c r="JAR26" s="85"/>
      <c r="JAS26" s="85"/>
      <c r="JAT26" s="85"/>
      <c r="JAU26" s="86"/>
      <c r="JAV26" s="85"/>
      <c r="JAW26" s="83"/>
      <c r="JAX26" s="83"/>
      <c r="JAY26" s="83"/>
      <c r="JAZ26" s="84"/>
      <c r="JBA26" s="83"/>
      <c r="JBB26" s="83"/>
      <c r="JBC26" s="83"/>
      <c r="JBD26" s="83"/>
      <c r="JBE26" s="85"/>
      <c r="JBF26" s="85"/>
      <c r="JBG26" s="85"/>
      <c r="JBH26" s="86"/>
      <c r="JBI26" s="85"/>
      <c r="JBJ26" s="83"/>
      <c r="JBK26" s="83"/>
      <c r="JBL26" s="83"/>
      <c r="JBM26" s="84"/>
      <c r="JBN26" s="83"/>
      <c r="JBO26" s="83"/>
      <c r="JBP26" s="83"/>
      <c r="JBQ26" s="83"/>
      <c r="JBR26" s="85"/>
      <c r="JBS26" s="85"/>
      <c r="JBT26" s="85"/>
      <c r="JBU26" s="86"/>
      <c r="JBV26" s="85"/>
      <c r="JBW26" s="83"/>
      <c r="JBX26" s="83"/>
      <c r="JBY26" s="83"/>
      <c r="JBZ26" s="84"/>
      <c r="JCA26" s="83"/>
      <c r="JCB26" s="83"/>
      <c r="JCC26" s="83"/>
      <c r="JCD26" s="83"/>
      <c r="JCE26" s="85"/>
      <c r="JCF26" s="85"/>
      <c r="JCG26" s="85"/>
      <c r="JCH26" s="86"/>
      <c r="JCI26" s="85"/>
      <c r="JCJ26" s="83"/>
      <c r="JCK26" s="83"/>
      <c r="JCL26" s="83"/>
      <c r="JCM26" s="84"/>
      <c r="JCN26" s="83"/>
      <c r="JCO26" s="83"/>
      <c r="JCP26" s="83"/>
      <c r="JCQ26" s="83"/>
      <c r="JCR26" s="85"/>
      <c r="JCS26" s="85"/>
      <c r="JCT26" s="85"/>
      <c r="JCU26" s="86"/>
      <c r="JCV26" s="85"/>
      <c r="JCW26" s="83"/>
      <c r="JCX26" s="83"/>
      <c r="JCY26" s="83"/>
      <c r="JCZ26" s="84"/>
      <c r="JDA26" s="83"/>
      <c r="JDB26" s="83"/>
      <c r="JDC26" s="83"/>
      <c r="JDD26" s="83"/>
      <c r="JDE26" s="85"/>
      <c r="JDF26" s="85"/>
      <c r="JDG26" s="85"/>
      <c r="JDH26" s="86"/>
      <c r="JDI26" s="85"/>
      <c r="JDJ26" s="83"/>
      <c r="JDK26" s="83"/>
      <c r="JDL26" s="83"/>
      <c r="JDM26" s="84"/>
      <c r="JDN26" s="83"/>
      <c r="JDO26" s="83"/>
      <c r="JDP26" s="83"/>
      <c r="JDQ26" s="83"/>
      <c r="JDR26" s="85"/>
      <c r="JDS26" s="85"/>
      <c r="JDT26" s="85"/>
      <c r="JDU26" s="86"/>
      <c r="JDV26" s="85"/>
      <c r="JDW26" s="83"/>
      <c r="JDX26" s="83"/>
      <c r="JDY26" s="83"/>
      <c r="JDZ26" s="84"/>
      <c r="JEA26" s="83"/>
      <c r="JEB26" s="83"/>
      <c r="JEC26" s="83"/>
      <c r="JED26" s="83"/>
      <c r="JEE26" s="85"/>
      <c r="JEF26" s="85"/>
      <c r="JEG26" s="85"/>
      <c r="JEH26" s="86"/>
      <c r="JEI26" s="85"/>
      <c r="JEJ26" s="83"/>
      <c r="JEK26" s="83"/>
      <c r="JEL26" s="83"/>
      <c r="JEM26" s="84"/>
      <c r="JEN26" s="83"/>
      <c r="JEO26" s="83"/>
      <c r="JEP26" s="83"/>
      <c r="JEQ26" s="83"/>
      <c r="JER26" s="85"/>
      <c r="JES26" s="85"/>
      <c r="JET26" s="85"/>
      <c r="JEU26" s="86"/>
      <c r="JEV26" s="85"/>
      <c r="JEW26" s="83"/>
      <c r="JEX26" s="83"/>
      <c r="JEY26" s="83"/>
      <c r="JEZ26" s="84"/>
      <c r="JFA26" s="83"/>
      <c r="JFB26" s="83"/>
      <c r="JFC26" s="83"/>
      <c r="JFD26" s="83"/>
      <c r="JFE26" s="85"/>
      <c r="JFF26" s="85"/>
      <c r="JFG26" s="85"/>
      <c r="JFH26" s="86"/>
      <c r="JFI26" s="85"/>
      <c r="JFJ26" s="83"/>
      <c r="JFK26" s="83"/>
      <c r="JFL26" s="83"/>
      <c r="JFM26" s="84"/>
      <c r="JFN26" s="83"/>
      <c r="JFO26" s="83"/>
      <c r="JFP26" s="83"/>
      <c r="JFQ26" s="83"/>
      <c r="JFR26" s="85"/>
      <c r="JFS26" s="85"/>
      <c r="JFT26" s="85"/>
      <c r="JFU26" s="86"/>
      <c r="JFV26" s="85"/>
      <c r="JFW26" s="83"/>
      <c r="JFX26" s="83"/>
      <c r="JFY26" s="83"/>
      <c r="JFZ26" s="84"/>
      <c r="JGA26" s="83"/>
      <c r="JGB26" s="83"/>
      <c r="JGC26" s="83"/>
      <c r="JGD26" s="83"/>
      <c r="JGE26" s="85"/>
      <c r="JGF26" s="85"/>
      <c r="JGG26" s="85"/>
      <c r="JGH26" s="86"/>
      <c r="JGI26" s="85"/>
      <c r="JGJ26" s="83"/>
      <c r="JGK26" s="83"/>
      <c r="JGL26" s="83"/>
      <c r="JGM26" s="84"/>
      <c r="JGN26" s="83"/>
      <c r="JGO26" s="83"/>
      <c r="JGP26" s="83"/>
      <c r="JGQ26" s="83"/>
      <c r="JGR26" s="85"/>
      <c r="JGS26" s="85"/>
      <c r="JGT26" s="85"/>
      <c r="JGU26" s="86"/>
      <c r="JGV26" s="85"/>
      <c r="JGW26" s="83"/>
      <c r="JGX26" s="83"/>
      <c r="JGY26" s="83"/>
      <c r="JGZ26" s="84"/>
      <c r="JHA26" s="83"/>
      <c r="JHB26" s="83"/>
      <c r="JHC26" s="83"/>
      <c r="JHD26" s="83"/>
      <c r="JHE26" s="85"/>
      <c r="JHF26" s="85"/>
      <c r="JHG26" s="85"/>
      <c r="JHH26" s="86"/>
      <c r="JHI26" s="85"/>
      <c r="JHJ26" s="83"/>
      <c r="JHK26" s="83"/>
      <c r="JHL26" s="83"/>
      <c r="JHM26" s="84"/>
      <c r="JHN26" s="83"/>
      <c r="JHO26" s="83"/>
      <c r="JHP26" s="83"/>
      <c r="JHQ26" s="83"/>
      <c r="JHR26" s="85"/>
      <c r="JHS26" s="85"/>
      <c r="JHT26" s="85"/>
      <c r="JHU26" s="86"/>
      <c r="JHV26" s="85"/>
      <c r="JHW26" s="83"/>
      <c r="JHX26" s="83"/>
      <c r="JHY26" s="83"/>
      <c r="JHZ26" s="84"/>
      <c r="JIA26" s="83"/>
      <c r="JIB26" s="83"/>
      <c r="JIC26" s="83"/>
      <c r="JID26" s="83"/>
      <c r="JIE26" s="85"/>
      <c r="JIF26" s="85"/>
      <c r="JIG26" s="85"/>
      <c r="JIH26" s="86"/>
      <c r="JII26" s="85"/>
      <c r="JIJ26" s="83"/>
      <c r="JIK26" s="83"/>
      <c r="JIL26" s="83"/>
      <c r="JIM26" s="84"/>
      <c r="JIN26" s="83"/>
      <c r="JIO26" s="83"/>
      <c r="JIP26" s="83"/>
      <c r="JIQ26" s="83"/>
      <c r="JIR26" s="85"/>
      <c r="JIS26" s="85"/>
      <c r="JIT26" s="85"/>
      <c r="JIU26" s="86"/>
      <c r="JIV26" s="85"/>
      <c r="JIW26" s="83"/>
      <c r="JIX26" s="83"/>
      <c r="JIY26" s="83"/>
      <c r="JIZ26" s="84"/>
      <c r="JJA26" s="83"/>
      <c r="JJB26" s="83"/>
      <c r="JJC26" s="83"/>
      <c r="JJD26" s="83"/>
      <c r="JJE26" s="85"/>
      <c r="JJF26" s="85"/>
      <c r="JJG26" s="85"/>
      <c r="JJH26" s="86"/>
      <c r="JJI26" s="85"/>
      <c r="JJJ26" s="83"/>
      <c r="JJK26" s="83"/>
      <c r="JJL26" s="83"/>
      <c r="JJM26" s="84"/>
      <c r="JJN26" s="83"/>
      <c r="JJO26" s="83"/>
      <c r="JJP26" s="83"/>
      <c r="JJQ26" s="83"/>
      <c r="JJR26" s="85"/>
      <c r="JJS26" s="85"/>
      <c r="JJT26" s="85"/>
      <c r="JJU26" s="86"/>
      <c r="JJV26" s="85"/>
      <c r="JJW26" s="83"/>
      <c r="JJX26" s="83"/>
      <c r="JJY26" s="83"/>
      <c r="JJZ26" s="84"/>
      <c r="JKA26" s="83"/>
      <c r="JKB26" s="83"/>
      <c r="JKC26" s="83"/>
      <c r="JKD26" s="83"/>
      <c r="JKE26" s="85"/>
      <c r="JKF26" s="85"/>
      <c r="JKG26" s="85"/>
      <c r="JKH26" s="86"/>
      <c r="JKI26" s="85"/>
      <c r="JKJ26" s="83"/>
      <c r="JKK26" s="83"/>
      <c r="JKL26" s="83"/>
      <c r="JKM26" s="84"/>
      <c r="JKN26" s="83"/>
      <c r="JKO26" s="83"/>
      <c r="JKP26" s="83"/>
      <c r="JKQ26" s="83"/>
      <c r="JKR26" s="85"/>
      <c r="JKS26" s="85"/>
      <c r="JKT26" s="85"/>
      <c r="JKU26" s="86"/>
      <c r="JKV26" s="85"/>
      <c r="JKW26" s="83"/>
      <c r="JKX26" s="83"/>
      <c r="JKY26" s="83"/>
      <c r="JKZ26" s="84"/>
      <c r="JLA26" s="83"/>
      <c r="JLB26" s="83"/>
      <c r="JLC26" s="83"/>
      <c r="JLD26" s="83"/>
      <c r="JLE26" s="85"/>
      <c r="JLF26" s="85"/>
      <c r="JLG26" s="85"/>
      <c r="JLH26" s="86"/>
      <c r="JLI26" s="85"/>
      <c r="JLJ26" s="83"/>
      <c r="JLK26" s="83"/>
      <c r="JLL26" s="83"/>
      <c r="JLM26" s="84"/>
      <c r="JLN26" s="83"/>
      <c r="JLO26" s="83"/>
      <c r="JLP26" s="83"/>
      <c r="JLQ26" s="83"/>
      <c r="JLR26" s="85"/>
      <c r="JLS26" s="85"/>
      <c r="JLT26" s="85"/>
      <c r="JLU26" s="86"/>
      <c r="JLV26" s="85"/>
      <c r="JLW26" s="83"/>
      <c r="JLX26" s="83"/>
      <c r="JLY26" s="83"/>
      <c r="JLZ26" s="84"/>
      <c r="JMA26" s="83"/>
      <c r="JMB26" s="83"/>
      <c r="JMC26" s="83"/>
      <c r="JMD26" s="83"/>
      <c r="JME26" s="85"/>
      <c r="JMF26" s="85"/>
      <c r="JMG26" s="85"/>
      <c r="JMH26" s="86"/>
      <c r="JMI26" s="85"/>
      <c r="JMJ26" s="83"/>
      <c r="JMK26" s="83"/>
      <c r="JML26" s="83"/>
      <c r="JMM26" s="84"/>
      <c r="JMN26" s="83"/>
      <c r="JMO26" s="83"/>
      <c r="JMP26" s="83"/>
      <c r="JMQ26" s="83"/>
      <c r="JMR26" s="85"/>
      <c r="JMS26" s="85"/>
      <c r="JMT26" s="85"/>
      <c r="JMU26" s="86"/>
      <c r="JMV26" s="85"/>
      <c r="JMW26" s="83"/>
      <c r="JMX26" s="83"/>
      <c r="JMY26" s="83"/>
      <c r="JMZ26" s="84"/>
      <c r="JNA26" s="83"/>
      <c r="JNB26" s="83"/>
      <c r="JNC26" s="83"/>
      <c r="JND26" s="83"/>
      <c r="JNE26" s="85"/>
      <c r="JNF26" s="85"/>
      <c r="JNG26" s="85"/>
      <c r="JNH26" s="86"/>
      <c r="JNI26" s="85"/>
      <c r="JNJ26" s="83"/>
      <c r="JNK26" s="83"/>
      <c r="JNL26" s="83"/>
      <c r="JNM26" s="84"/>
      <c r="JNN26" s="83"/>
      <c r="JNO26" s="83"/>
      <c r="JNP26" s="83"/>
      <c r="JNQ26" s="83"/>
      <c r="JNR26" s="85"/>
      <c r="JNS26" s="85"/>
      <c r="JNT26" s="85"/>
      <c r="JNU26" s="86"/>
      <c r="JNV26" s="85"/>
      <c r="JNW26" s="83"/>
      <c r="JNX26" s="83"/>
      <c r="JNY26" s="83"/>
      <c r="JNZ26" s="84"/>
      <c r="JOA26" s="83"/>
      <c r="JOB26" s="83"/>
      <c r="JOC26" s="83"/>
      <c r="JOD26" s="83"/>
      <c r="JOE26" s="85"/>
      <c r="JOF26" s="85"/>
      <c r="JOG26" s="85"/>
      <c r="JOH26" s="86"/>
      <c r="JOI26" s="85"/>
      <c r="JOJ26" s="83"/>
      <c r="JOK26" s="83"/>
      <c r="JOL26" s="83"/>
      <c r="JOM26" s="84"/>
      <c r="JON26" s="83"/>
      <c r="JOO26" s="83"/>
      <c r="JOP26" s="83"/>
      <c r="JOQ26" s="83"/>
      <c r="JOR26" s="85"/>
      <c r="JOS26" s="85"/>
      <c r="JOT26" s="85"/>
      <c r="JOU26" s="86"/>
      <c r="JOV26" s="85"/>
      <c r="JOW26" s="83"/>
      <c r="JOX26" s="83"/>
      <c r="JOY26" s="83"/>
      <c r="JOZ26" s="84"/>
      <c r="JPA26" s="83"/>
      <c r="JPB26" s="83"/>
      <c r="JPC26" s="83"/>
      <c r="JPD26" s="83"/>
      <c r="JPE26" s="85"/>
      <c r="JPF26" s="85"/>
      <c r="JPG26" s="85"/>
      <c r="JPH26" s="86"/>
      <c r="JPI26" s="85"/>
      <c r="JPJ26" s="83"/>
      <c r="JPK26" s="83"/>
      <c r="JPL26" s="83"/>
      <c r="JPM26" s="84"/>
      <c r="JPN26" s="83"/>
      <c r="JPO26" s="83"/>
      <c r="JPP26" s="83"/>
      <c r="JPQ26" s="83"/>
      <c r="JPR26" s="85"/>
      <c r="JPS26" s="85"/>
      <c r="JPT26" s="85"/>
      <c r="JPU26" s="86"/>
      <c r="JPV26" s="85"/>
      <c r="JPW26" s="83"/>
      <c r="JPX26" s="83"/>
      <c r="JPY26" s="83"/>
      <c r="JPZ26" s="84"/>
      <c r="JQA26" s="83"/>
      <c r="JQB26" s="83"/>
      <c r="JQC26" s="83"/>
      <c r="JQD26" s="83"/>
      <c r="JQE26" s="85"/>
      <c r="JQF26" s="85"/>
      <c r="JQG26" s="85"/>
      <c r="JQH26" s="86"/>
      <c r="JQI26" s="85"/>
      <c r="JQJ26" s="83"/>
      <c r="JQK26" s="83"/>
      <c r="JQL26" s="83"/>
      <c r="JQM26" s="84"/>
      <c r="JQN26" s="83"/>
      <c r="JQO26" s="83"/>
      <c r="JQP26" s="83"/>
      <c r="JQQ26" s="83"/>
      <c r="JQR26" s="85"/>
      <c r="JQS26" s="85"/>
      <c r="JQT26" s="85"/>
      <c r="JQU26" s="86"/>
      <c r="JQV26" s="85"/>
      <c r="JQW26" s="83"/>
      <c r="JQX26" s="83"/>
      <c r="JQY26" s="83"/>
      <c r="JQZ26" s="84"/>
      <c r="JRA26" s="83"/>
      <c r="JRB26" s="83"/>
      <c r="JRC26" s="83"/>
      <c r="JRD26" s="83"/>
      <c r="JRE26" s="85"/>
      <c r="JRF26" s="85"/>
      <c r="JRG26" s="85"/>
      <c r="JRH26" s="86"/>
      <c r="JRI26" s="85"/>
      <c r="JRJ26" s="83"/>
      <c r="JRK26" s="83"/>
      <c r="JRL26" s="83"/>
      <c r="JRM26" s="84"/>
      <c r="JRN26" s="83"/>
      <c r="JRO26" s="83"/>
      <c r="JRP26" s="83"/>
      <c r="JRQ26" s="83"/>
      <c r="JRR26" s="85"/>
      <c r="JRS26" s="85"/>
      <c r="JRT26" s="85"/>
      <c r="JRU26" s="86"/>
      <c r="JRV26" s="85"/>
      <c r="JRW26" s="83"/>
      <c r="JRX26" s="83"/>
      <c r="JRY26" s="83"/>
      <c r="JRZ26" s="84"/>
      <c r="JSA26" s="83"/>
      <c r="JSB26" s="83"/>
      <c r="JSC26" s="83"/>
      <c r="JSD26" s="83"/>
      <c r="JSE26" s="85"/>
      <c r="JSF26" s="85"/>
      <c r="JSG26" s="85"/>
      <c r="JSH26" s="86"/>
      <c r="JSI26" s="85"/>
      <c r="JSJ26" s="83"/>
      <c r="JSK26" s="83"/>
      <c r="JSL26" s="83"/>
      <c r="JSM26" s="84"/>
      <c r="JSN26" s="83"/>
      <c r="JSO26" s="83"/>
      <c r="JSP26" s="83"/>
      <c r="JSQ26" s="83"/>
      <c r="JSR26" s="85"/>
      <c r="JSS26" s="85"/>
      <c r="JST26" s="85"/>
      <c r="JSU26" s="86"/>
      <c r="JSV26" s="85"/>
      <c r="JSW26" s="83"/>
      <c r="JSX26" s="83"/>
      <c r="JSY26" s="83"/>
      <c r="JSZ26" s="84"/>
      <c r="JTA26" s="83"/>
      <c r="JTB26" s="83"/>
      <c r="JTC26" s="83"/>
      <c r="JTD26" s="83"/>
      <c r="JTE26" s="85"/>
      <c r="JTF26" s="85"/>
      <c r="JTG26" s="85"/>
      <c r="JTH26" s="86"/>
      <c r="JTI26" s="85"/>
      <c r="JTJ26" s="83"/>
      <c r="JTK26" s="83"/>
      <c r="JTL26" s="83"/>
      <c r="JTM26" s="84"/>
      <c r="JTN26" s="83"/>
      <c r="JTO26" s="83"/>
      <c r="JTP26" s="83"/>
      <c r="JTQ26" s="83"/>
      <c r="JTR26" s="85"/>
      <c r="JTS26" s="85"/>
      <c r="JTT26" s="85"/>
      <c r="JTU26" s="86"/>
      <c r="JTV26" s="85"/>
      <c r="JTW26" s="83"/>
      <c r="JTX26" s="83"/>
      <c r="JTY26" s="83"/>
      <c r="JTZ26" s="84"/>
      <c r="JUA26" s="83"/>
      <c r="JUB26" s="83"/>
      <c r="JUC26" s="83"/>
      <c r="JUD26" s="83"/>
      <c r="JUE26" s="85"/>
      <c r="JUF26" s="85"/>
      <c r="JUG26" s="85"/>
      <c r="JUH26" s="86"/>
      <c r="JUI26" s="85"/>
      <c r="JUJ26" s="83"/>
      <c r="JUK26" s="83"/>
      <c r="JUL26" s="83"/>
      <c r="JUM26" s="84"/>
      <c r="JUN26" s="83"/>
      <c r="JUO26" s="83"/>
      <c r="JUP26" s="83"/>
      <c r="JUQ26" s="83"/>
      <c r="JUR26" s="85"/>
      <c r="JUS26" s="85"/>
      <c r="JUT26" s="85"/>
      <c r="JUU26" s="86"/>
      <c r="JUV26" s="85"/>
      <c r="JUW26" s="83"/>
      <c r="JUX26" s="83"/>
      <c r="JUY26" s="83"/>
      <c r="JUZ26" s="84"/>
      <c r="JVA26" s="83"/>
      <c r="JVB26" s="83"/>
      <c r="JVC26" s="83"/>
      <c r="JVD26" s="83"/>
      <c r="JVE26" s="85"/>
      <c r="JVF26" s="85"/>
      <c r="JVG26" s="85"/>
      <c r="JVH26" s="86"/>
      <c r="JVI26" s="85"/>
      <c r="JVJ26" s="83"/>
      <c r="JVK26" s="83"/>
      <c r="JVL26" s="83"/>
      <c r="JVM26" s="84"/>
      <c r="JVN26" s="83"/>
      <c r="JVO26" s="83"/>
      <c r="JVP26" s="83"/>
      <c r="JVQ26" s="83"/>
      <c r="JVR26" s="85"/>
      <c r="JVS26" s="85"/>
      <c r="JVT26" s="85"/>
      <c r="JVU26" s="86"/>
      <c r="JVV26" s="85"/>
      <c r="JVW26" s="83"/>
      <c r="JVX26" s="83"/>
      <c r="JVY26" s="83"/>
      <c r="JVZ26" s="84"/>
      <c r="JWA26" s="83"/>
      <c r="JWB26" s="83"/>
      <c r="JWC26" s="83"/>
      <c r="JWD26" s="83"/>
      <c r="JWE26" s="85"/>
      <c r="JWF26" s="85"/>
      <c r="JWG26" s="85"/>
      <c r="JWH26" s="86"/>
      <c r="JWI26" s="85"/>
      <c r="JWJ26" s="83"/>
      <c r="JWK26" s="83"/>
      <c r="JWL26" s="83"/>
      <c r="JWM26" s="84"/>
      <c r="JWN26" s="83"/>
      <c r="JWO26" s="83"/>
      <c r="JWP26" s="83"/>
      <c r="JWQ26" s="83"/>
      <c r="JWR26" s="85"/>
      <c r="JWS26" s="85"/>
      <c r="JWT26" s="85"/>
      <c r="JWU26" s="86"/>
      <c r="JWV26" s="85"/>
      <c r="JWW26" s="83"/>
      <c r="JWX26" s="83"/>
      <c r="JWY26" s="83"/>
      <c r="JWZ26" s="84"/>
      <c r="JXA26" s="83"/>
      <c r="JXB26" s="83"/>
      <c r="JXC26" s="83"/>
      <c r="JXD26" s="83"/>
      <c r="JXE26" s="85"/>
      <c r="JXF26" s="85"/>
      <c r="JXG26" s="85"/>
      <c r="JXH26" s="86"/>
      <c r="JXI26" s="85"/>
      <c r="JXJ26" s="83"/>
      <c r="JXK26" s="83"/>
      <c r="JXL26" s="83"/>
      <c r="JXM26" s="84"/>
      <c r="JXN26" s="83"/>
      <c r="JXO26" s="83"/>
      <c r="JXP26" s="83"/>
      <c r="JXQ26" s="83"/>
      <c r="JXR26" s="85"/>
      <c r="JXS26" s="85"/>
      <c r="JXT26" s="85"/>
      <c r="JXU26" s="86"/>
      <c r="JXV26" s="85"/>
      <c r="JXW26" s="83"/>
      <c r="JXX26" s="83"/>
      <c r="JXY26" s="83"/>
      <c r="JXZ26" s="84"/>
      <c r="JYA26" s="83"/>
      <c r="JYB26" s="83"/>
      <c r="JYC26" s="83"/>
      <c r="JYD26" s="83"/>
      <c r="JYE26" s="85"/>
      <c r="JYF26" s="85"/>
      <c r="JYG26" s="85"/>
      <c r="JYH26" s="86"/>
      <c r="JYI26" s="85"/>
      <c r="JYJ26" s="83"/>
      <c r="JYK26" s="83"/>
      <c r="JYL26" s="83"/>
      <c r="JYM26" s="84"/>
      <c r="JYN26" s="83"/>
      <c r="JYO26" s="83"/>
      <c r="JYP26" s="83"/>
      <c r="JYQ26" s="83"/>
      <c r="JYR26" s="85"/>
      <c r="JYS26" s="85"/>
      <c r="JYT26" s="85"/>
      <c r="JYU26" s="86"/>
      <c r="JYV26" s="85"/>
      <c r="JYW26" s="83"/>
      <c r="JYX26" s="83"/>
      <c r="JYY26" s="83"/>
      <c r="JYZ26" s="84"/>
      <c r="JZA26" s="83"/>
      <c r="JZB26" s="83"/>
      <c r="JZC26" s="83"/>
      <c r="JZD26" s="83"/>
      <c r="JZE26" s="85"/>
      <c r="JZF26" s="85"/>
      <c r="JZG26" s="85"/>
      <c r="JZH26" s="86"/>
      <c r="JZI26" s="85"/>
      <c r="JZJ26" s="83"/>
      <c r="JZK26" s="83"/>
      <c r="JZL26" s="83"/>
      <c r="JZM26" s="84"/>
      <c r="JZN26" s="83"/>
      <c r="JZO26" s="83"/>
      <c r="JZP26" s="83"/>
      <c r="JZQ26" s="83"/>
      <c r="JZR26" s="85"/>
      <c r="JZS26" s="85"/>
      <c r="JZT26" s="85"/>
      <c r="JZU26" s="86"/>
      <c r="JZV26" s="85"/>
      <c r="JZW26" s="83"/>
      <c r="JZX26" s="83"/>
      <c r="JZY26" s="83"/>
      <c r="JZZ26" s="84"/>
      <c r="KAA26" s="83"/>
      <c r="KAB26" s="83"/>
      <c r="KAC26" s="83"/>
      <c r="KAD26" s="83"/>
      <c r="KAE26" s="85"/>
      <c r="KAF26" s="85"/>
      <c r="KAG26" s="85"/>
      <c r="KAH26" s="86"/>
      <c r="KAI26" s="85"/>
      <c r="KAJ26" s="83"/>
      <c r="KAK26" s="83"/>
      <c r="KAL26" s="83"/>
      <c r="KAM26" s="84"/>
      <c r="KAN26" s="83"/>
      <c r="KAO26" s="83"/>
      <c r="KAP26" s="83"/>
      <c r="KAQ26" s="83"/>
      <c r="KAR26" s="85"/>
      <c r="KAS26" s="85"/>
      <c r="KAT26" s="85"/>
      <c r="KAU26" s="86"/>
      <c r="KAV26" s="85"/>
      <c r="KAW26" s="83"/>
      <c r="KAX26" s="83"/>
      <c r="KAY26" s="83"/>
      <c r="KAZ26" s="84"/>
      <c r="KBA26" s="83"/>
      <c r="KBB26" s="83"/>
      <c r="KBC26" s="83"/>
      <c r="KBD26" s="83"/>
      <c r="KBE26" s="85"/>
      <c r="KBF26" s="85"/>
      <c r="KBG26" s="85"/>
      <c r="KBH26" s="86"/>
      <c r="KBI26" s="85"/>
      <c r="KBJ26" s="83"/>
      <c r="KBK26" s="83"/>
      <c r="KBL26" s="83"/>
      <c r="KBM26" s="84"/>
      <c r="KBN26" s="83"/>
      <c r="KBO26" s="83"/>
      <c r="KBP26" s="83"/>
      <c r="KBQ26" s="83"/>
      <c r="KBR26" s="85"/>
      <c r="KBS26" s="85"/>
      <c r="KBT26" s="85"/>
      <c r="KBU26" s="86"/>
      <c r="KBV26" s="85"/>
      <c r="KBW26" s="83"/>
      <c r="KBX26" s="83"/>
      <c r="KBY26" s="83"/>
      <c r="KBZ26" s="84"/>
      <c r="KCA26" s="83"/>
      <c r="KCB26" s="83"/>
      <c r="KCC26" s="83"/>
      <c r="KCD26" s="83"/>
      <c r="KCE26" s="85"/>
      <c r="KCF26" s="85"/>
      <c r="KCG26" s="85"/>
      <c r="KCH26" s="86"/>
      <c r="KCI26" s="85"/>
      <c r="KCJ26" s="83"/>
      <c r="KCK26" s="83"/>
      <c r="KCL26" s="83"/>
      <c r="KCM26" s="84"/>
      <c r="KCN26" s="83"/>
      <c r="KCO26" s="83"/>
      <c r="KCP26" s="83"/>
      <c r="KCQ26" s="83"/>
      <c r="KCR26" s="85"/>
      <c r="KCS26" s="85"/>
      <c r="KCT26" s="85"/>
      <c r="KCU26" s="86"/>
      <c r="KCV26" s="85"/>
      <c r="KCW26" s="83"/>
      <c r="KCX26" s="83"/>
      <c r="KCY26" s="83"/>
      <c r="KCZ26" s="84"/>
      <c r="KDA26" s="83"/>
      <c r="KDB26" s="83"/>
      <c r="KDC26" s="83"/>
      <c r="KDD26" s="83"/>
      <c r="KDE26" s="85"/>
      <c r="KDF26" s="85"/>
      <c r="KDG26" s="85"/>
      <c r="KDH26" s="86"/>
      <c r="KDI26" s="85"/>
      <c r="KDJ26" s="83"/>
      <c r="KDK26" s="83"/>
      <c r="KDL26" s="83"/>
      <c r="KDM26" s="84"/>
      <c r="KDN26" s="83"/>
      <c r="KDO26" s="83"/>
      <c r="KDP26" s="83"/>
      <c r="KDQ26" s="83"/>
      <c r="KDR26" s="85"/>
      <c r="KDS26" s="85"/>
      <c r="KDT26" s="85"/>
      <c r="KDU26" s="86"/>
      <c r="KDV26" s="85"/>
      <c r="KDW26" s="83"/>
      <c r="KDX26" s="83"/>
      <c r="KDY26" s="83"/>
      <c r="KDZ26" s="84"/>
      <c r="KEA26" s="83"/>
      <c r="KEB26" s="83"/>
      <c r="KEC26" s="83"/>
      <c r="KED26" s="83"/>
      <c r="KEE26" s="85"/>
      <c r="KEF26" s="85"/>
      <c r="KEG26" s="85"/>
      <c r="KEH26" s="86"/>
      <c r="KEI26" s="85"/>
      <c r="KEJ26" s="83"/>
      <c r="KEK26" s="83"/>
      <c r="KEL26" s="83"/>
      <c r="KEM26" s="84"/>
      <c r="KEN26" s="83"/>
      <c r="KEO26" s="83"/>
      <c r="KEP26" s="83"/>
      <c r="KEQ26" s="83"/>
      <c r="KER26" s="85"/>
      <c r="KES26" s="85"/>
      <c r="KET26" s="85"/>
      <c r="KEU26" s="86"/>
      <c r="KEV26" s="85"/>
      <c r="KEW26" s="83"/>
      <c r="KEX26" s="83"/>
      <c r="KEY26" s="83"/>
      <c r="KEZ26" s="84"/>
      <c r="KFA26" s="83"/>
      <c r="KFB26" s="83"/>
      <c r="KFC26" s="83"/>
      <c r="KFD26" s="83"/>
      <c r="KFE26" s="85"/>
      <c r="KFF26" s="85"/>
      <c r="KFG26" s="85"/>
      <c r="KFH26" s="86"/>
      <c r="KFI26" s="85"/>
      <c r="KFJ26" s="83"/>
      <c r="KFK26" s="83"/>
      <c r="KFL26" s="83"/>
      <c r="KFM26" s="84"/>
      <c r="KFN26" s="83"/>
      <c r="KFO26" s="83"/>
      <c r="KFP26" s="83"/>
      <c r="KFQ26" s="83"/>
      <c r="KFR26" s="85"/>
      <c r="KFS26" s="85"/>
      <c r="KFT26" s="85"/>
      <c r="KFU26" s="86"/>
      <c r="KFV26" s="85"/>
      <c r="KFW26" s="83"/>
      <c r="KFX26" s="83"/>
      <c r="KFY26" s="83"/>
      <c r="KFZ26" s="84"/>
      <c r="KGA26" s="83"/>
      <c r="KGB26" s="83"/>
      <c r="KGC26" s="83"/>
      <c r="KGD26" s="83"/>
      <c r="KGE26" s="85"/>
      <c r="KGF26" s="85"/>
      <c r="KGG26" s="85"/>
      <c r="KGH26" s="86"/>
      <c r="KGI26" s="85"/>
      <c r="KGJ26" s="83"/>
      <c r="KGK26" s="83"/>
      <c r="KGL26" s="83"/>
      <c r="KGM26" s="84"/>
      <c r="KGN26" s="83"/>
      <c r="KGO26" s="83"/>
      <c r="KGP26" s="83"/>
      <c r="KGQ26" s="83"/>
      <c r="KGR26" s="85"/>
      <c r="KGS26" s="85"/>
      <c r="KGT26" s="85"/>
      <c r="KGU26" s="86"/>
      <c r="KGV26" s="85"/>
      <c r="KGW26" s="83"/>
      <c r="KGX26" s="83"/>
      <c r="KGY26" s="83"/>
      <c r="KGZ26" s="84"/>
      <c r="KHA26" s="83"/>
      <c r="KHB26" s="83"/>
      <c r="KHC26" s="83"/>
      <c r="KHD26" s="83"/>
      <c r="KHE26" s="85"/>
      <c r="KHF26" s="85"/>
      <c r="KHG26" s="85"/>
      <c r="KHH26" s="86"/>
      <c r="KHI26" s="85"/>
      <c r="KHJ26" s="83"/>
      <c r="KHK26" s="83"/>
      <c r="KHL26" s="83"/>
      <c r="KHM26" s="84"/>
      <c r="KHN26" s="83"/>
      <c r="KHO26" s="83"/>
      <c r="KHP26" s="83"/>
      <c r="KHQ26" s="83"/>
      <c r="KHR26" s="85"/>
      <c r="KHS26" s="85"/>
      <c r="KHT26" s="85"/>
      <c r="KHU26" s="86"/>
      <c r="KHV26" s="85"/>
      <c r="KHW26" s="83"/>
      <c r="KHX26" s="83"/>
      <c r="KHY26" s="83"/>
      <c r="KHZ26" s="84"/>
      <c r="KIA26" s="83"/>
      <c r="KIB26" s="83"/>
      <c r="KIC26" s="83"/>
      <c r="KID26" s="83"/>
      <c r="KIE26" s="85"/>
      <c r="KIF26" s="85"/>
      <c r="KIG26" s="85"/>
      <c r="KIH26" s="86"/>
      <c r="KII26" s="85"/>
      <c r="KIJ26" s="83"/>
      <c r="KIK26" s="83"/>
      <c r="KIL26" s="83"/>
      <c r="KIM26" s="84"/>
      <c r="KIN26" s="83"/>
      <c r="KIO26" s="83"/>
      <c r="KIP26" s="83"/>
      <c r="KIQ26" s="83"/>
      <c r="KIR26" s="85"/>
      <c r="KIS26" s="85"/>
      <c r="KIT26" s="85"/>
      <c r="KIU26" s="86"/>
      <c r="KIV26" s="85"/>
      <c r="KIW26" s="83"/>
      <c r="KIX26" s="83"/>
      <c r="KIY26" s="83"/>
      <c r="KIZ26" s="84"/>
      <c r="KJA26" s="83"/>
      <c r="KJB26" s="83"/>
      <c r="KJC26" s="83"/>
      <c r="KJD26" s="83"/>
      <c r="KJE26" s="85"/>
      <c r="KJF26" s="85"/>
      <c r="KJG26" s="85"/>
      <c r="KJH26" s="86"/>
      <c r="KJI26" s="85"/>
      <c r="KJJ26" s="83"/>
      <c r="KJK26" s="83"/>
      <c r="KJL26" s="83"/>
      <c r="KJM26" s="84"/>
      <c r="KJN26" s="83"/>
      <c r="KJO26" s="83"/>
      <c r="KJP26" s="83"/>
      <c r="KJQ26" s="83"/>
      <c r="KJR26" s="85"/>
      <c r="KJS26" s="85"/>
      <c r="KJT26" s="85"/>
      <c r="KJU26" s="86"/>
      <c r="KJV26" s="85"/>
      <c r="KJW26" s="83"/>
      <c r="KJX26" s="83"/>
      <c r="KJY26" s="83"/>
      <c r="KJZ26" s="84"/>
      <c r="KKA26" s="83"/>
      <c r="KKB26" s="83"/>
      <c r="KKC26" s="83"/>
      <c r="KKD26" s="83"/>
      <c r="KKE26" s="85"/>
      <c r="KKF26" s="85"/>
      <c r="KKG26" s="85"/>
      <c r="KKH26" s="86"/>
      <c r="KKI26" s="85"/>
      <c r="KKJ26" s="83"/>
      <c r="KKK26" s="83"/>
      <c r="KKL26" s="83"/>
      <c r="KKM26" s="84"/>
      <c r="KKN26" s="83"/>
      <c r="KKO26" s="83"/>
      <c r="KKP26" s="83"/>
      <c r="KKQ26" s="83"/>
      <c r="KKR26" s="85"/>
      <c r="KKS26" s="85"/>
      <c r="KKT26" s="85"/>
      <c r="KKU26" s="86"/>
      <c r="KKV26" s="85"/>
      <c r="KKW26" s="83"/>
      <c r="KKX26" s="83"/>
      <c r="KKY26" s="83"/>
      <c r="KKZ26" s="84"/>
      <c r="KLA26" s="83"/>
      <c r="KLB26" s="83"/>
      <c r="KLC26" s="83"/>
      <c r="KLD26" s="83"/>
      <c r="KLE26" s="85"/>
      <c r="KLF26" s="85"/>
      <c r="KLG26" s="85"/>
      <c r="KLH26" s="86"/>
      <c r="KLI26" s="85"/>
      <c r="KLJ26" s="83"/>
      <c r="KLK26" s="83"/>
      <c r="KLL26" s="83"/>
      <c r="KLM26" s="84"/>
      <c r="KLN26" s="83"/>
      <c r="KLO26" s="83"/>
      <c r="KLP26" s="83"/>
      <c r="KLQ26" s="83"/>
      <c r="KLR26" s="85"/>
      <c r="KLS26" s="85"/>
      <c r="KLT26" s="85"/>
      <c r="KLU26" s="86"/>
      <c r="KLV26" s="85"/>
      <c r="KLW26" s="83"/>
      <c r="KLX26" s="83"/>
      <c r="KLY26" s="83"/>
      <c r="KLZ26" s="84"/>
      <c r="KMA26" s="83"/>
      <c r="KMB26" s="83"/>
      <c r="KMC26" s="83"/>
      <c r="KMD26" s="83"/>
      <c r="KME26" s="85"/>
      <c r="KMF26" s="85"/>
      <c r="KMG26" s="85"/>
      <c r="KMH26" s="86"/>
      <c r="KMI26" s="85"/>
      <c r="KMJ26" s="83"/>
      <c r="KMK26" s="83"/>
      <c r="KML26" s="83"/>
      <c r="KMM26" s="84"/>
      <c r="KMN26" s="83"/>
      <c r="KMO26" s="83"/>
      <c r="KMP26" s="83"/>
      <c r="KMQ26" s="83"/>
      <c r="KMR26" s="85"/>
      <c r="KMS26" s="85"/>
      <c r="KMT26" s="85"/>
      <c r="KMU26" s="86"/>
      <c r="KMV26" s="85"/>
      <c r="KMW26" s="83"/>
      <c r="KMX26" s="83"/>
      <c r="KMY26" s="83"/>
      <c r="KMZ26" s="84"/>
      <c r="KNA26" s="83"/>
      <c r="KNB26" s="83"/>
      <c r="KNC26" s="83"/>
      <c r="KND26" s="83"/>
      <c r="KNE26" s="85"/>
      <c r="KNF26" s="85"/>
      <c r="KNG26" s="85"/>
      <c r="KNH26" s="86"/>
      <c r="KNI26" s="85"/>
      <c r="KNJ26" s="83"/>
      <c r="KNK26" s="83"/>
      <c r="KNL26" s="83"/>
      <c r="KNM26" s="84"/>
      <c r="KNN26" s="83"/>
      <c r="KNO26" s="83"/>
      <c r="KNP26" s="83"/>
      <c r="KNQ26" s="83"/>
      <c r="KNR26" s="85"/>
      <c r="KNS26" s="85"/>
      <c r="KNT26" s="85"/>
      <c r="KNU26" s="86"/>
      <c r="KNV26" s="85"/>
      <c r="KNW26" s="83"/>
      <c r="KNX26" s="83"/>
      <c r="KNY26" s="83"/>
      <c r="KNZ26" s="84"/>
      <c r="KOA26" s="83"/>
      <c r="KOB26" s="83"/>
      <c r="KOC26" s="83"/>
      <c r="KOD26" s="83"/>
      <c r="KOE26" s="85"/>
      <c r="KOF26" s="85"/>
      <c r="KOG26" s="85"/>
      <c r="KOH26" s="86"/>
      <c r="KOI26" s="85"/>
      <c r="KOJ26" s="83"/>
      <c r="KOK26" s="83"/>
      <c r="KOL26" s="83"/>
      <c r="KOM26" s="84"/>
      <c r="KON26" s="83"/>
      <c r="KOO26" s="83"/>
      <c r="KOP26" s="83"/>
      <c r="KOQ26" s="83"/>
      <c r="KOR26" s="85"/>
      <c r="KOS26" s="85"/>
      <c r="KOT26" s="85"/>
      <c r="KOU26" s="86"/>
      <c r="KOV26" s="85"/>
      <c r="KOW26" s="83"/>
      <c r="KOX26" s="83"/>
      <c r="KOY26" s="83"/>
      <c r="KOZ26" s="84"/>
      <c r="KPA26" s="83"/>
      <c r="KPB26" s="83"/>
      <c r="KPC26" s="83"/>
      <c r="KPD26" s="83"/>
      <c r="KPE26" s="85"/>
      <c r="KPF26" s="85"/>
      <c r="KPG26" s="85"/>
      <c r="KPH26" s="86"/>
      <c r="KPI26" s="85"/>
      <c r="KPJ26" s="83"/>
      <c r="KPK26" s="83"/>
      <c r="KPL26" s="83"/>
      <c r="KPM26" s="84"/>
      <c r="KPN26" s="83"/>
      <c r="KPO26" s="83"/>
      <c r="KPP26" s="83"/>
      <c r="KPQ26" s="83"/>
      <c r="KPR26" s="85"/>
      <c r="KPS26" s="85"/>
      <c r="KPT26" s="85"/>
      <c r="KPU26" s="86"/>
      <c r="KPV26" s="85"/>
      <c r="KPW26" s="83"/>
      <c r="KPX26" s="83"/>
      <c r="KPY26" s="83"/>
      <c r="KPZ26" s="84"/>
      <c r="KQA26" s="83"/>
      <c r="KQB26" s="83"/>
      <c r="KQC26" s="83"/>
      <c r="KQD26" s="83"/>
      <c r="KQE26" s="85"/>
      <c r="KQF26" s="85"/>
      <c r="KQG26" s="85"/>
      <c r="KQH26" s="86"/>
      <c r="KQI26" s="85"/>
      <c r="KQJ26" s="83"/>
      <c r="KQK26" s="83"/>
      <c r="KQL26" s="83"/>
      <c r="KQM26" s="84"/>
      <c r="KQN26" s="83"/>
      <c r="KQO26" s="83"/>
      <c r="KQP26" s="83"/>
      <c r="KQQ26" s="83"/>
      <c r="KQR26" s="85"/>
      <c r="KQS26" s="85"/>
      <c r="KQT26" s="85"/>
      <c r="KQU26" s="86"/>
      <c r="KQV26" s="85"/>
      <c r="KQW26" s="83"/>
      <c r="KQX26" s="83"/>
      <c r="KQY26" s="83"/>
      <c r="KQZ26" s="84"/>
      <c r="KRA26" s="83"/>
      <c r="KRB26" s="83"/>
      <c r="KRC26" s="83"/>
      <c r="KRD26" s="83"/>
      <c r="KRE26" s="85"/>
      <c r="KRF26" s="85"/>
      <c r="KRG26" s="85"/>
      <c r="KRH26" s="86"/>
      <c r="KRI26" s="85"/>
      <c r="KRJ26" s="83"/>
      <c r="KRK26" s="83"/>
      <c r="KRL26" s="83"/>
      <c r="KRM26" s="84"/>
      <c r="KRN26" s="83"/>
      <c r="KRO26" s="83"/>
      <c r="KRP26" s="83"/>
      <c r="KRQ26" s="83"/>
      <c r="KRR26" s="85"/>
      <c r="KRS26" s="85"/>
      <c r="KRT26" s="85"/>
      <c r="KRU26" s="86"/>
      <c r="KRV26" s="85"/>
      <c r="KRW26" s="83"/>
      <c r="KRX26" s="83"/>
      <c r="KRY26" s="83"/>
      <c r="KRZ26" s="84"/>
      <c r="KSA26" s="83"/>
      <c r="KSB26" s="83"/>
      <c r="KSC26" s="83"/>
      <c r="KSD26" s="83"/>
      <c r="KSE26" s="85"/>
      <c r="KSF26" s="85"/>
      <c r="KSG26" s="85"/>
      <c r="KSH26" s="86"/>
      <c r="KSI26" s="85"/>
      <c r="KSJ26" s="83"/>
      <c r="KSK26" s="83"/>
      <c r="KSL26" s="83"/>
      <c r="KSM26" s="84"/>
      <c r="KSN26" s="83"/>
      <c r="KSO26" s="83"/>
      <c r="KSP26" s="83"/>
      <c r="KSQ26" s="83"/>
      <c r="KSR26" s="85"/>
      <c r="KSS26" s="85"/>
      <c r="KST26" s="85"/>
      <c r="KSU26" s="86"/>
      <c r="KSV26" s="85"/>
      <c r="KSW26" s="83"/>
      <c r="KSX26" s="83"/>
      <c r="KSY26" s="83"/>
      <c r="KSZ26" s="84"/>
      <c r="KTA26" s="83"/>
      <c r="KTB26" s="83"/>
      <c r="KTC26" s="83"/>
      <c r="KTD26" s="83"/>
      <c r="KTE26" s="85"/>
      <c r="KTF26" s="85"/>
      <c r="KTG26" s="85"/>
      <c r="KTH26" s="86"/>
      <c r="KTI26" s="85"/>
      <c r="KTJ26" s="83"/>
      <c r="KTK26" s="83"/>
      <c r="KTL26" s="83"/>
      <c r="KTM26" s="84"/>
      <c r="KTN26" s="83"/>
      <c r="KTO26" s="83"/>
      <c r="KTP26" s="83"/>
      <c r="KTQ26" s="83"/>
      <c r="KTR26" s="85"/>
      <c r="KTS26" s="85"/>
      <c r="KTT26" s="85"/>
      <c r="KTU26" s="86"/>
      <c r="KTV26" s="85"/>
      <c r="KTW26" s="83"/>
      <c r="KTX26" s="83"/>
      <c r="KTY26" s="83"/>
      <c r="KTZ26" s="84"/>
      <c r="KUA26" s="83"/>
      <c r="KUB26" s="83"/>
      <c r="KUC26" s="83"/>
      <c r="KUD26" s="83"/>
      <c r="KUE26" s="85"/>
      <c r="KUF26" s="85"/>
      <c r="KUG26" s="85"/>
      <c r="KUH26" s="86"/>
      <c r="KUI26" s="85"/>
      <c r="KUJ26" s="83"/>
      <c r="KUK26" s="83"/>
      <c r="KUL26" s="83"/>
      <c r="KUM26" s="84"/>
      <c r="KUN26" s="83"/>
      <c r="KUO26" s="83"/>
      <c r="KUP26" s="83"/>
      <c r="KUQ26" s="83"/>
      <c r="KUR26" s="85"/>
      <c r="KUS26" s="85"/>
      <c r="KUT26" s="85"/>
      <c r="KUU26" s="86"/>
      <c r="KUV26" s="85"/>
      <c r="KUW26" s="83"/>
      <c r="KUX26" s="83"/>
      <c r="KUY26" s="83"/>
      <c r="KUZ26" s="84"/>
      <c r="KVA26" s="83"/>
      <c r="KVB26" s="83"/>
      <c r="KVC26" s="83"/>
      <c r="KVD26" s="83"/>
      <c r="KVE26" s="85"/>
      <c r="KVF26" s="85"/>
      <c r="KVG26" s="85"/>
      <c r="KVH26" s="86"/>
      <c r="KVI26" s="85"/>
      <c r="KVJ26" s="83"/>
      <c r="KVK26" s="83"/>
      <c r="KVL26" s="83"/>
      <c r="KVM26" s="84"/>
      <c r="KVN26" s="83"/>
      <c r="KVO26" s="83"/>
      <c r="KVP26" s="83"/>
      <c r="KVQ26" s="83"/>
      <c r="KVR26" s="85"/>
      <c r="KVS26" s="85"/>
      <c r="KVT26" s="85"/>
      <c r="KVU26" s="86"/>
      <c r="KVV26" s="85"/>
      <c r="KVW26" s="83"/>
      <c r="KVX26" s="83"/>
      <c r="KVY26" s="83"/>
      <c r="KVZ26" s="84"/>
      <c r="KWA26" s="83"/>
      <c r="KWB26" s="83"/>
      <c r="KWC26" s="83"/>
      <c r="KWD26" s="83"/>
      <c r="KWE26" s="85"/>
      <c r="KWF26" s="85"/>
      <c r="KWG26" s="85"/>
      <c r="KWH26" s="86"/>
      <c r="KWI26" s="85"/>
      <c r="KWJ26" s="83"/>
      <c r="KWK26" s="83"/>
      <c r="KWL26" s="83"/>
      <c r="KWM26" s="84"/>
      <c r="KWN26" s="83"/>
      <c r="KWO26" s="83"/>
      <c r="KWP26" s="83"/>
      <c r="KWQ26" s="83"/>
      <c r="KWR26" s="85"/>
      <c r="KWS26" s="85"/>
      <c r="KWT26" s="85"/>
      <c r="KWU26" s="86"/>
      <c r="KWV26" s="85"/>
      <c r="KWW26" s="83"/>
      <c r="KWX26" s="83"/>
      <c r="KWY26" s="83"/>
      <c r="KWZ26" s="84"/>
      <c r="KXA26" s="83"/>
      <c r="KXB26" s="83"/>
      <c r="KXC26" s="83"/>
      <c r="KXD26" s="83"/>
      <c r="KXE26" s="85"/>
      <c r="KXF26" s="85"/>
      <c r="KXG26" s="85"/>
      <c r="KXH26" s="86"/>
      <c r="KXI26" s="85"/>
      <c r="KXJ26" s="83"/>
      <c r="KXK26" s="83"/>
      <c r="KXL26" s="83"/>
      <c r="KXM26" s="84"/>
      <c r="KXN26" s="83"/>
      <c r="KXO26" s="83"/>
      <c r="KXP26" s="83"/>
      <c r="KXQ26" s="83"/>
      <c r="KXR26" s="85"/>
      <c r="KXS26" s="85"/>
      <c r="KXT26" s="85"/>
      <c r="KXU26" s="86"/>
      <c r="KXV26" s="85"/>
      <c r="KXW26" s="83"/>
      <c r="KXX26" s="83"/>
      <c r="KXY26" s="83"/>
      <c r="KXZ26" s="84"/>
      <c r="KYA26" s="83"/>
      <c r="KYB26" s="83"/>
      <c r="KYC26" s="83"/>
      <c r="KYD26" s="83"/>
      <c r="KYE26" s="85"/>
      <c r="KYF26" s="85"/>
      <c r="KYG26" s="85"/>
      <c r="KYH26" s="86"/>
      <c r="KYI26" s="85"/>
      <c r="KYJ26" s="83"/>
      <c r="KYK26" s="83"/>
      <c r="KYL26" s="83"/>
      <c r="KYM26" s="84"/>
      <c r="KYN26" s="83"/>
      <c r="KYO26" s="83"/>
      <c r="KYP26" s="83"/>
      <c r="KYQ26" s="83"/>
      <c r="KYR26" s="85"/>
      <c r="KYS26" s="85"/>
      <c r="KYT26" s="85"/>
      <c r="KYU26" s="86"/>
      <c r="KYV26" s="85"/>
      <c r="KYW26" s="83"/>
      <c r="KYX26" s="83"/>
      <c r="KYY26" s="83"/>
      <c r="KYZ26" s="84"/>
      <c r="KZA26" s="83"/>
      <c r="KZB26" s="83"/>
      <c r="KZC26" s="83"/>
      <c r="KZD26" s="83"/>
      <c r="KZE26" s="85"/>
      <c r="KZF26" s="85"/>
      <c r="KZG26" s="85"/>
      <c r="KZH26" s="86"/>
      <c r="KZI26" s="85"/>
      <c r="KZJ26" s="83"/>
      <c r="KZK26" s="83"/>
      <c r="KZL26" s="83"/>
      <c r="KZM26" s="84"/>
      <c r="KZN26" s="83"/>
      <c r="KZO26" s="83"/>
      <c r="KZP26" s="83"/>
      <c r="KZQ26" s="83"/>
      <c r="KZR26" s="85"/>
      <c r="KZS26" s="85"/>
      <c r="KZT26" s="85"/>
      <c r="KZU26" s="86"/>
      <c r="KZV26" s="85"/>
      <c r="KZW26" s="83"/>
      <c r="KZX26" s="83"/>
      <c r="KZY26" s="83"/>
      <c r="KZZ26" s="84"/>
      <c r="LAA26" s="83"/>
      <c r="LAB26" s="83"/>
      <c r="LAC26" s="83"/>
      <c r="LAD26" s="83"/>
      <c r="LAE26" s="85"/>
      <c r="LAF26" s="85"/>
      <c r="LAG26" s="85"/>
      <c r="LAH26" s="86"/>
      <c r="LAI26" s="85"/>
      <c r="LAJ26" s="83"/>
      <c r="LAK26" s="83"/>
      <c r="LAL26" s="83"/>
      <c r="LAM26" s="84"/>
      <c r="LAN26" s="83"/>
      <c r="LAO26" s="83"/>
      <c r="LAP26" s="83"/>
      <c r="LAQ26" s="83"/>
      <c r="LAR26" s="85"/>
      <c r="LAS26" s="85"/>
      <c r="LAT26" s="85"/>
      <c r="LAU26" s="86"/>
      <c r="LAV26" s="85"/>
      <c r="LAW26" s="83"/>
      <c r="LAX26" s="83"/>
      <c r="LAY26" s="83"/>
      <c r="LAZ26" s="84"/>
      <c r="LBA26" s="83"/>
      <c r="LBB26" s="83"/>
      <c r="LBC26" s="83"/>
      <c r="LBD26" s="83"/>
      <c r="LBE26" s="85"/>
      <c r="LBF26" s="85"/>
      <c r="LBG26" s="85"/>
      <c r="LBH26" s="86"/>
      <c r="LBI26" s="85"/>
      <c r="LBJ26" s="83"/>
      <c r="LBK26" s="83"/>
      <c r="LBL26" s="83"/>
      <c r="LBM26" s="84"/>
      <c r="LBN26" s="83"/>
      <c r="LBO26" s="83"/>
      <c r="LBP26" s="83"/>
      <c r="LBQ26" s="83"/>
      <c r="LBR26" s="85"/>
      <c r="LBS26" s="85"/>
      <c r="LBT26" s="85"/>
      <c r="LBU26" s="86"/>
      <c r="LBV26" s="85"/>
      <c r="LBW26" s="83"/>
      <c r="LBX26" s="83"/>
      <c r="LBY26" s="83"/>
      <c r="LBZ26" s="84"/>
      <c r="LCA26" s="83"/>
      <c r="LCB26" s="83"/>
      <c r="LCC26" s="83"/>
      <c r="LCD26" s="83"/>
      <c r="LCE26" s="85"/>
      <c r="LCF26" s="85"/>
      <c r="LCG26" s="85"/>
      <c r="LCH26" s="86"/>
      <c r="LCI26" s="85"/>
      <c r="LCJ26" s="83"/>
      <c r="LCK26" s="83"/>
      <c r="LCL26" s="83"/>
      <c r="LCM26" s="84"/>
      <c r="LCN26" s="83"/>
      <c r="LCO26" s="83"/>
      <c r="LCP26" s="83"/>
      <c r="LCQ26" s="83"/>
      <c r="LCR26" s="85"/>
      <c r="LCS26" s="85"/>
      <c r="LCT26" s="85"/>
      <c r="LCU26" s="86"/>
      <c r="LCV26" s="85"/>
      <c r="LCW26" s="83"/>
      <c r="LCX26" s="83"/>
      <c r="LCY26" s="83"/>
      <c r="LCZ26" s="84"/>
      <c r="LDA26" s="83"/>
      <c r="LDB26" s="83"/>
      <c r="LDC26" s="83"/>
      <c r="LDD26" s="83"/>
      <c r="LDE26" s="85"/>
      <c r="LDF26" s="85"/>
      <c r="LDG26" s="85"/>
      <c r="LDH26" s="86"/>
      <c r="LDI26" s="85"/>
      <c r="LDJ26" s="83"/>
      <c r="LDK26" s="83"/>
      <c r="LDL26" s="83"/>
      <c r="LDM26" s="84"/>
      <c r="LDN26" s="83"/>
      <c r="LDO26" s="83"/>
      <c r="LDP26" s="83"/>
      <c r="LDQ26" s="83"/>
      <c r="LDR26" s="85"/>
      <c r="LDS26" s="85"/>
      <c r="LDT26" s="85"/>
      <c r="LDU26" s="86"/>
      <c r="LDV26" s="85"/>
      <c r="LDW26" s="83"/>
      <c r="LDX26" s="83"/>
      <c r="LDY26" s="83"/>
      <c r="LDZ26" s="84"/>
      <c r="LEA26" s="83"/>
      <c r="LEB26" s="83"/>
      <c r="LEC26" s="83"/>
      <c r="LED26" s="83"/>
      <c r="LEE26" s="85"/>
      <c r="LEF26" s="85"/>
      <c r="LEG26" s="85"/>
      <c r="LEH26" s="86"/>
      <c r="LEI26" s="85"/>
      <c r="LEJ26" s="83"/>
      <c r="LEK26" s="83"/>
      <c r="LEL26" s="83"/>
      <c r="LEM26" s="84"/>
      <c r="LEN26" s="83"/>
      <c r="LEO26" s="83"/>
      <c r="LEP26" s="83"/>
      <c r="LEQ26" s="83"/>
      <c r="LER26" s="85"/>
      <c r="LES26" s="85"/>
      <c r="LET26" s="85"/>
      <c r="LEU26" s="86"/>
      <c r="LEV26" s="85"/>
      <c r="LEW26" s="83"/>
      <c r="LEX26" s="83"/>
      <c r="LEY26" s="83"/>
      <c r="LEZ26" s="84"/>
      <c r="LFA26" s="83"/>
      <c r="LFB26" s="83"/>
      <c r="LFC26" s="83"/>
      <c r="LFD26" s="83"/>
      <c r="LFE26" s="85"/>
      <c r="LFF26" s="85"/>
      <c r="LFG26" s="85"/>
      <c r="LFH26" s="86"/>
      <c r="LFI26" s="85"/>
      <c r="LFJ26" s="83"/>
      <c r="LFK26" s="83"/>
      <c r="LFL26" s="83"/>
      <c r="LFM26" s="84"/>
      <c r="LFN26" s="83"/>
      <c r="LFO26" s="83"/>
      <c r="LFP26" s="83"/>
      <c r="LFQ26" s="83"/>
      <c r="LFR26" s="85"/>
      <c r="LFS26" s="85"/>
      <c r="LFT26" s="85"/>
      <c r="LFU26" s="86"/>
      <c r="LFV26" s="85"/>
      <c r="LFW26" s="83"/>
      <c r="LFX26" s="83"/>
      <c r="LFY26" s="83"/>
      <c r="LFZ26" s="84"/>
      <c r="LGA26" s="83"/>
      <c r="LGB26" s="83"/>
      <c r="LGC26" s="83"/>
      <c r="LGD26" s="83"/>
      <c r="LGE26" s="85"/>
      <c r="LGF26" s="85"/>
      <c r="LGG26" s="85"/>
      <c r="LGH26" s="86"/>
      <c r="LGI26" s="85"/>
      <c r="LGJ26" s="83"/>
      <c r="LGK26" s="83"/>
      <c r="LGL26" s="83"/>
      <c r="LGM26" s="84"/>
      <c r="LGN26" s="83"/>
      <c r="LGO26" s="83"/>
      <c r="LGP26" s="83"/>
      <c r="LGQ26" s="83"/>
      <c r="LGR26" s="85"/>
      <c r="LGS26" s="85"/>
      <c r="LGT26" s="85"/>
      <c r="LGU26" s="86"/>
      <c r="LGV26" s="85"/>
      <c r="LGW26" s="83"/>
      <c r="LGX26" s="83"/>
      <c r="LGY26" s="83"/>
      <c r="LGZ26" s="84"/>
      <c r="LHA26" s="83"/>
      <c r="LHB26" s="83"/>
      <c r="LHC26" s="83"/>
      <c r="LHD26" s="83"/>
      <c r="LHE26" s="85"/>
      <c r="LHF26" s="85"/>
      <c r="LHG26" s="85"/>
      <c r="LHH26" s="86"/>
      <c r="LHI26" s="85"/>
      <c r="LHJ26" s="83"/>
      <c r="LHK26" s="83"/>
      <c r="LHL26" s="83"/>
      <c r="LHM26" s="84"/>
      <c r="LHN26" s="83"/>
      <c r="LHO26" s="83"/>
      <c r="LHP26" s="83"/>
      <c r="LHQ26" s="83"/>
      <c r="LHR26" s="85"/>
      <c r="LHS26" s="85"/>
      <c r="LHT26" s="85"/>
      <c r="LHU26" s="86"/>
      <c r="LHV26" s="85"/>
      <c r="LHW26" s="83"/>
      <c r="LHX26" s="83"/>
      <c r="LHY26" s="83"/>
      <c r="LHZ26" s="84"/>
      <c r="LIA26" s="83"/>
      <c r="LIB26" s="83"/>
      <c r="LIC26" s="83"/>
      <c r="LID26" s="83"/>
      <c r="LIE26" s="85"/>
      <c r="LIF26" s="85"/>
      <c r="LIG26" s="85"/>
      <c r="LIH26" s="86"/>
      <c r="LII26" s="85"/>
      <c r="LIJ26" s="83"/>
      <c r="LIK26" s="83"/>
      <c r="LIL26" s="83"/>
      <c r="LIM26" s="84"/>
      <c r="LIN26" s="83"/>
      <c r="LIO26" s="83"/>
      <c r="LIP26" s="83"/>
      <c r="LIQ26" s="83"/>
      <c r="LIR26" s="85"/>
      <c r="LIS26" s="85"/>
      <c r="LIT26" s="85"/>
      <c r="LIU26" s="86"/>
      <c r="LIV26" s="85"/>
      <c r="LIW26" s="83"/>
      <c r="LIX26" s="83"/>
      <c r="LIY26" s="83"/>
      <c r="LIZ26" s="84"/>
      <c r="LJA26" s="83"/>
      <c r="LJB26" s="83"/>
      <c r="LJC26" s="83"/>
      <c r="LJD26" s="83"/>
      <c r="LJE26" s="85"/>
      <c r="LJF26" s="85"/>
      <c r="LJG26" s="85"/>
      <c r="LJH26" s="86"/>
      <c r="LJI26" s="85"/>
      <c r="LJJ26" s="83"/>
      <c r="LJK26" s="83"/>
      <c r="LJL26" s="83"/>
      <c r="LJM26" s="84"/>
      <c r="LJN26" s="83"/>
      <c r="LJO26" s="83"/>
      <c r="LJP26" s="83"/>
      <c r="LJQ26" s="83"/>
      <c r="LJR26" s="85"/>
      <c r="LJS26" s="85"/>
      <c r="LJT26" s="85"/>
      <c r="LJU26" s="86"/>
      <c r="LJV26" s="85"/>
      <c r="LJW26" s="83"/>
      <c r="LJX26" s="83"/>
      <c r="LJY26" s="83"/>
      <c r="LJZ26" s="84"/>
      <c r="LKA26" s="83"/>
      <c r="LKB26" s="83"/>
      <c r="LKC26" s="83"/>
      <c r="LKD26" s="83"/>
      <c r="LKE26" s="85"/>
      <c r="LKF26" s="85"/>
      <c r="LKG26" s="85"/>
      <c r="LKH26" s="86"/>
      <c r="LKI26" s="85"/>
      <c r="LKJ26" s="83"/>
      <c r="LKK26" s="83"/>
      <c r="LKL26" s="83"/>
      <c r="LKM26" s="84"/>
      <c r="LKN26" s="83"/>
      <c r="LKO26" s="83"/>
      <c r="LKP26" s="83"/>
      <c r="LKQ26" s="83"/>
      <c r="LKR26" s="85"/>
      <c r="LKS26" s="85"/>
      <c r="LKT26" s="85"/>
      <c r="LKU26" s="86"/>
      <c r="LKV26" s="85"/>
      <c r="LKW26" s="83"/>
      <c r="LKX26" s="83"/>
      <c r="LKY26" s="83"/>
      <c r="LKZ26" s="84"/>
      <c r="LLA26" s="83"/>
      <c r="LLB26" s="83"/>
      <c r="LLC26" s="83"/>
      <c r="LLD26" s="83"/>
      <c r="LLE26" s="85"/>
      <c r="LLF26" s="85"/>
      <c r="LLG26" s="85"/>
      <c r="LLH26" s="86"/>
      <c r="LLI26" s="85"/>
      <c r="LLJ26" s="83"/>
      <c r="LLK26" s="83"/>
      <c r="LLL26" s="83"/>
      <c r="LLM26" s="84"/>
      <c r="LLN26" s="83"/>
      <c r="LLO26" s="83"/>
      <c r="LLP26" s="83"/>
      <c r="LLQ26" s="83"/>
      <c r="LLR26" s="85"/>
      <c r="LLS26" s="85"/>
      <c r="LLT26" s="85"/>
      <c r="LLU26" s="86"/>
      <c r="LLV26" s="85"/>
      <c r="LLW26" s="83"/>
      <c r="LLX26" s="83"/>
      <c r="LLY26" s="83"/>
      <c r="LLZ26" s="84"/>
      <c r="LMA26" s="83"/>
      <c r="LMB26" s="83"/>
      <c r="LMC26" s="83"/>
      <c r="LMD26" s="83"/>
      <c r="LME26" s="85"/>
      <c r="LMF26" s="85"/>
      <c r="LMG26" s="85"/>
      <c r="LMH26" s="86"/>
      <c r="LMI26" s="85"/>
      <c r="LMJ26" s="83"/>
      <c r="LMK26" s="83"/>
      <c r="LML26" s="83"/>
      <c r="LMM26" s="84"/>
      <c r="LMN26" s="83"/>
      <c r="LMO26" s="83"/>
      <c r="LMP26" s="83"/>
      <c r="LMQ26" s="83"/>
      <c r="LMR26" s="85"/>
      <c r="LMS26" s="85"/>
      <c r="LMT26" s="85"/>
      <c r="LMU26" s="86"/>
      <c r="LMV26" s="85"/>
      <c r="LMW26" s="83"/>
      <c r="LMX26" s="83"/>
      <c r="LMY26" s="83"/>
      <c r="LMZ26" s="84"/>
      <c r="LNA26" s="83"/>
      <c r="LNB26" s="83"/>
      <c r="LNC26" s="83"/>
      <c r="LND26" s="83"/>
      <c r="LNE26" s="85"/>
      <c r="LNF26" s="85"/>
      <c r="LNG26" s="85"/>
      <c r="LNH26" s="86"/>
      <c r="LNI26" s="85"/>
      <c r="LNJ26" s="83"/>
      <c r="LNK26" s="83"/>
      <c r="LNL26" s="83"/>
      <c r="LNM26" s="84"/>
      <c r="LNN26" s="83"/>
      <c r="LNO26" s="83"/>
      <c r="LNP26" s="83"/>
      <c r="LNQ26" s="83"/>
      <c r="LNR26" s="85"/>
      <c r="LNS26" s="85"/>
      <c r="LNT26" s="85"/>
      <c r="LNU26" s="86"/>
      <c r="LNV26" s="85"/>
      <c r="LNW26" s="83"/>
      <c r="LNX26" s="83"/>
      <c r="LNY26" s="83"/>
      <c r="LNZ26" s="84"/>
      <c r="LOA26" s="83"/>
      <c r="LOB26" s="83"/>
      <c r="LOC26" s="83"/>
      <c r="LOD26" s="83"/>
      <c r="LOE26" s="85"/>
      <c r="LOF26" s="85"/>
      <c r="LOG26" s="85"/>
      <c r="LOH26" s="86"/>
      <c r="LOI26" s="85"/>
      <c r="LOJ26" s="83"/>
      <c r="LOK26" s="83"/>
      <c r="LOL26" s="83"/>
      <c r="LOM26" s="84"/>
      <c r="LON26" s="83"/>
      <c r="LOO26" s="83"/>
      <c r="LOP26" s="83"/>
      <c r="LOQ26" s="83"/>
      <c r="LOR26" s="85"/>
      <c r="LOS26" s="85"/>
      <c r="LOT26" s="85"/>
      <c r="LOU26" s="86"/>
      <c r="LOV26" s="85"/>
      <c r="LOW26" s="83"/>
      <c r="LOX26" s="83"/>
      <c r="LOY26" s="83"/>
      <c r="LOZ26" s="84"/>
      <c r="LPA26" s="83"/>
      <c r="LPB26" s="83"/>
      <c r="LPC26" s="83"/>
      <c r="LPD26" s="83"/>
      <c r="LPE26" s="85"/>
      <c r="LPF26" s="85"/>
      <c r="LPG26" s="85"/>
      <c r="LPH26" s="86"/>
      <c r="LPI26" s="85"/>
      <c r="LPJ26" s="83"/>
      <c r="LPK26" s="83"/>
      <c r="LPL26" s="83"/>
      <c r="LPM26" s="84"/>
      <c r="LPN26" s="83"/>
      <c r="LPO26" s="83"/>
      <c r="LPP26" s="83"/>
      <c r="LPQ26" s="83"/>
      <c r="LPR26" s="85"/>
      <c r="LPS26" s="85"/>
      <c r="LPT26" s="85"/>
      <c r="LPU26" s="86"/>
      <c r="LPV26" s="85"/>
      <c r="LPW26" s="83"/>
      <c r="LPX26" s="83"/>
      <c r="LPY26" s="83"/>
      <c r="LPZ26" s="84"/>
      <c r="LQA26" s="83"/>
      <c r="LQB26" s="83"/>
      <c r="LQC26" s="83"/>
      <c r="LQD26" s="83"/>
      <c r="LQE26" s="85"/>
      <c r="LQF26" s="85"/>
      <c r="LQG26" s="85"/>
      <c r="LQH26" s="86"/>
      <c r="LQI26" s="85"/>
      <c r="LQJ26" s="83"/>
      <c r="LQK26" s="83"/>
      <c r="LQL26" s="83"/>
      <c r="LQM26" s="84"/>
      <c r="LQN26" s="83"/>
      <c r="LQO26" s="83"/>
      <c r="LQP26" s="83"/>
      <c r="LQQ26" s="83"/>
      <c r="LQR26" s="85"/>
      <c r="LQS26" s="85"/>
      <c r="LQT26" s="85"/>
      <c r="LQU26" s="86"/>
      <c r="LQV26" s="85"/>
      <c r="LQW26" s="83"/>
      <c r="LQX26" s="83"/>
      <c r="LQY26" s="83"/>
      <c r="LQZ26" s="84"/>
      <c r="LRA26" s="83"/>
      <c r="LRB26" s="83"/>
      <c r="LRC26" s="83"/>
      <c r="LRD26" s="83"/>
      <c r="LRE26" s="85"/>
      <c r="LRF26" s="85"/>
      <c r="LRG26" s="85"/>
      <c r="LRH26" s="86"/>
      <c r="LRI26" s="85"/>
      <c r="LRJ26" s="83"/>
      <c r="LRK26" s="83"/>
      <c r="LRL26" s="83"/>
      <c r="LRM26" s="84"/>
      <c r="LRN26" s="83"/>
      <c r="LRO26" s="83"/>
      <c r="LRP26" s="83"/>
      <c r="LRQ26" s="83"/>
      <c r="LRR26" s="85"/>
      <c r="LRS26" s="85"/>
      <c r="LRT26" s="85"/>
      <c r="LRU26" s="86"/>
      <c r="LRV26" s="85"/>
      <c r="LRW26" s="83"/>
      <c r="LRX26" s="83"/>
      <c r="LRY26" s="83"/>
      <c r="LRZ26" s="84"/>
      <c r="LSA26" s="83"/>
      <c r="LSB26" s="83"/>
      <c r="LSC26" s="83"/>
      <c r="LSD26" s="83"/>
      <c r="LSE26" s="85"/>
      <c r="LSF26" s="85"/>
      <c r="LSG26" s="85"/>
      <c r="LSH26" s="86"/>
      <c r="LSI26" s="85"/>
      <c r="LSJ26" s="83"/>
      <c r="LSK26" s="83"/>
      <c r="LSL26" s="83"/>
      <c r="LSM26" s="84"/>
      <c r="LSN26" s="83"/>
      <c r="LSO26" s="83"/>
      <c r="LSP26" s="83"/>
      <c r="LSQ26" s="83"/>
      <c r="LSR26" s="85"/>
      <c r="LSS26" s="85"/>
      <c r="LST26" s="85"/>
      <c r="LSU26" s="86"/>
      <c r="LSV26" s="85"/>
      <c r="LSW26" s="83"/>
      <c r="LSX26" s="83"/>
      <c r="LSY26" s="83"/>
      <c r="LSZ26" s="84"/>
      <c r="LTA26" s="83"/>
      <c r="LTB26" s="83"/>
      <c r="LTC26" s="83"/>
      <c r="LTD26" s="83"/>
      <c r="LTE26" s="85"/>
      <c r="LTF26" s="85"/>
      <c r="LTG26" s="85"/>
      <c r="LTH26" s="86"/>
      <c r="LTI26" s="85"/>
      <c r="LTJ26" s="83"/>
      <c r="LTK26" s="83"/>
      <c r="LTL26" s="83"/>
      <c r="LTM26" s="84"/>
      <c r="LTN26" s="83"/>
      <c r="LTO26" s="83"/>
      <c r="LTP26" s="83"/>
      <c r="LTQ26" s="83"/>
      <c r="LTR26" s="85"/>
      <c r="LTS26" s="85"/>
      <c r="LTT26" s="85"/>
      <c r="LTU26" s="86"/>
      <c r="LTV26" s="85"/>
      <c r="LTW26" s="83"/>
      <c r="LTX26" s="83"/>
      <c r="LTY26" s="83"/>
      <c r="LTZ26" s="84"/>
      <c r="LUA26" s="83"/>
      <c r="LUB26" s="83"/>
      <c r="LUC26" s="83"/>
      <c r="LUD26" s="83"/>
      <c r="LUE26" s="85"/>
      <c r="LUF26" s="85"/>
      <c r="LUG26" s="85"/>
      <c r="LUH26" s="86"/>
      <c r="LUI26" s="85"/>
      <c r="LUJ26" s="83"/>
      <c r="LUK26" s="83"/>
      <c r="LUL26" s="83"/>
      <c r="LUM26" s="84"/>
      <c r="LUN26" s="83"/>
      <c r="LUO26" s="83"/>
      <c r="LUP26" s="83"/>
      <c r="LUQ26" s="83"/>
      <c r="LUR26" s="85"/>
      <c r="LUS26" s="85"/>
      <c r="LUT26" s="85"/>
      <c r="LUU26" s="86"/>
      <c r="LUV26" s="85"/>
      <c r="LUW26" s="83"/>
      <c r="LUX26" s="83"/>
      <c r="LUY26" s="83"/>
      <c r="LUZ26" s="84"/>
      <c r="LVA26" s="83"/>
      <c r="LVB26" s="83"/>
      <c r="LVC26" s="83"/>
      <c r="LVD26" s="83"/>
      <c r="LVE26" s="85"/>
      <c r="LVF26" s="85"/>
      <c r="LVG26" s="85"/>
      <c r="LVH26" s="86"/>
      <c r="LVI26" s="85"/>
      <c r="LVJ26" s="83"/>
      <c r="LVK26" s="83"/>
      <c r="LVL26" s="83"/>
      <c r="LVM26" s="84"/>
      <c r="LVN26" s="83"/>
      <c r="LVO26" s="83"/>
      <c r="LVP26" s="83"/>
      <c r="LVQ26" s="83"/>
      <c r="LVR26" s="85"/>
      <c r="LVS26" s="85"/>
      <c r="LVT26" s="85"/>
      <c r="LVU26" s="86"/>
      <c r="LVV26" s="85"/>
      <c r="LVW26" s="83"/>
      <c r="LVX26" s="83"/>
      <c r="LVY26" s="83"/>
      <c r="LVZ26" s="84"/>
      <c r="LWA26" s="83"/>
      <c r="LWB26" s="83"/>
      <c r="LWC26" s="83"/>
      <c r="LWD26" s="83"/>
      <c r="LWE26" s="85"/>
      <c r="LWF26" s="85"/>
      <c r="LWG26" s="85"/>
      <c r="LWH26" s="86"/>
      <c r="LWI26" s="85"/>
      <c r="LWJ26" s="83"/>
      <c r="LWK26" s="83"/>
      <c r="LWL26" s="83"/>
      <c r="LWM26" s="84"/>
      <c r="LWN26" s="83"/>
      <c r="LWO26" s="83"/>
      <c r="LWP26" s="83"/>
      <c r="LWQ26" s="83"/>
      <c r="LWR26" s="85"/>
      <c r="LWS26" s="85"/>
      <c r="LWT26" s="85"/>
      <c r="LWU26" s="86"/>
      <c r="LWV26" s="85"/>
      <c r="LWW26" s="83"/>
      <c r="LWX26" s="83"/>
      <c r="LWY26" s="83"/>
      <c r="LWZ26" s="84"/>
      <c r="LXA26" s="83"/>
      <c r="LXB26" s="83"/>
      <c r="LXC26" s="83"/>
      <c r="LXD26" s="83"/>
      <c r="LXE26" s="85"/>
      <c r="LXF26" s="85"/>
      <c r="LXG26" s="85"/>
      <c r="LXH26" s="86"/>
      <c r="LXI26" s="85"/>
      <c r="LXJ26" s="83"/>
      <c r="LXK26" s="83"/>
      <c r="LXL26" s="83"/>
      <c r="LXM26" s="84"/>
      <c r="LXN26" s="83"/>
      <c r="LXO26" s="83"/>
      <c r="LXP26" s="83"/>
      <c r="LXQ26" s="83"/>
      <c r="LXR26" s="85"/>
      <c r="LXS26" s="85"/>
      <c r="LXT26" s="85"/>
      <c r="LXU26" s="86"/>
      <c r="LXV26" s="85"/>
      <c r="LXW26" s="83"/>
      <c r="LXX26" s="83"/>
      <c r="LXY26" s="83"/>
      <c r="LXZ26" s="84"/>
      <c r="LYA26" s="83"/>
      <c r="LYB26" s="83"/>
      <c r="LYC26" s="83"/>
      <c r="LYD26" s="83"/>
      <c r="LYE26" s="85"/>
      <c r="LYF26" s="85"/>
      <c r="LYG26" s="85"/>
      <c r="LYH26" s="86"/>
      <c r="LYI26" s="85"/>
      <c r="LYJ26" s="83"/>
      <c r="LYK26" s="83"/>
      <c r="LYL26" s="83"/>
      <c r="LYM26" s="84"/>
      <c r="LYN26" s="83"/>
      <c r="LYO26" s="83"/>
      <c r="LYP26" s="83"/>
      <c r="LYQ26" s="83"/>
      <c r="LYR26" s="85"/>
      <c r="LYS26" s="85"/>
      <c r="LYT26" s="85"/>
      <c r="LYU26" s="86"/>
      <c r="LYV26" s="85"/>
      <c r="LYW26" s="83"/>
      <c r="LYX26" s="83"/>
      <c r="LYY26" s="83"/>
      <c r="LYZ26" s="84"/>
      <c r="LZA26" s="83"/>
      <c r="LZB26" s="83"/>
      <c r="LZC26" s="83"/>
      <c r="LZD26" s="83"/>
      <c r="LZE26" s="85"/>
      <c r="LZF26" s="85"/>
      <c r="LZG26" s="85"/>
      <c r="LZH26" s="86"/>
      <c r="LZI26" s="85"/>
      <c r="LZJ26" s="83"/>
      <c r="LZK26" s="83"/>
      <c r="LZL26" s="83"/>
      <c r="LZM26" s="84"/>
      <c r="LZN26" s="83"/>
      <c r="LZO26" s="83"/>
      <c r="LZP26" s="83"/>
      <c r="LZQ26" s="83"/>
      <c r="LZR26" s="85"/>
      <c r="LZS26" s="85"/>
      <c r="LZT26" s="85"/>
      <c r="LZU26" s="86"/>
      <c r="LZV26" s="85"/>
      <c r="LZW26" s="83"/>
      <c r="LZX26" s="83"/>
      <c r="LZY26" s="83"/>
      <c r="LZZ26" s="84"/>
      <c r="MAA26" s="83"/>
      <c r="MAB26" s="83"/>
      <c r="MAC26" s="83"/>
      <c r="MAD26" s="83"/>
      <c r="MAE26" s="85"/>
      <c r="MAF26" s="85"/>
      <c r="MAG26" s="85"/>
      <c r="MAH26" s="86"/>
      <c r="MAI26" s="85"/>
      <c r="MAJ26" s="83"/>
      <c r="MAK26" s="83"/>
      <c r="MAL26" s="83"/>
      <c r="MAM26" s="84"/>
      <c r="MAN26" s="83"/>
      <c r="MAO26" s="83"/>
      <c r="MAP26" s="83"/>
      <c r="MAQ26" s="83"/>
      <c r="MAR26" s="85"/>
      <c r="MAS26" s="85"/>
      <c r="MAT26" s="85"/>
      <c r="MAU26" s="86"/>
      <c r="MAV26" s="85"/>
      <c r="MAW26" s="83"/>
      <c r="MAX26" s="83"/>
      <c r="MAY26" s="83"/>
      <c r="MAZ26" s="84"/>
      <c r="MBA26" s="83"/>
      <c r="MBB26" s="83"/>
      <c r="MBC26" s="83"/>
      <c r="MBD26" s="83"/>
      <c r="MBE26" s="85"/>
      <c r="MBF26" s="85"/>
      <c r="MBG26" s="85"/>
      <c r="MBH26" s="86"/>
      <c r="MBI26" s="85"/>
      <c r="MBJ26" s="83"/>
      <c r="MBK26" s="83"/>
      <c r="MBL26" s="83"/>
      <c r="MBM26" s="84"/>
      <c r="MBN26" s="83"/>
      <c r="MBO26" s="83"/>
      <c r="MBP26" s="83"/>
      <c r="MBQ26" s="83"/>
      <c r="MBR26" s="85"/>
      <c r="MBS26" s="85"/>
      <c r="MBT26" s="85"/>
      <c r="MBU26" s="86"/>
      <c r="MBV26" s="85"/>
      <c r="MBW26" s="83"/>
      <c r="MBX26" s="83"/>
      <c r="MBY26" s="83"/>
      <c r="MBZ26" s="84"/>
      <c r="MCA26" s="83"/>
      <c r="MCB26" s="83"/>
      <c r="MCC26" s="83"/>
      <c r="MCD26" s="83"/>
      <c r="MCE26" s="85"/>
      <c r="MCF26" s="85"/>
      <c r="MCG26" s="85"/>
      <c r="MCH26" s="86"/>
      <c r="MCI26" s="85"/>
      <c r="MCJ26" s="83"/>
      <c r="MCK26" s="83"/>
      <c r="MCL26" s="83"/>
      <c r="MCM26" s="84"/>
      <c r="MCN26" s="83"/>
      <c r="MCO26" s="83"/>
      <c r="MCP26" s="83"/>
      <c r="MCQ26" s="83"/>
      <c r="MCR26" s="85"/>
      <c r="MCS26" s="85"/>
      <c r="MCT26" s="85"/>
      <c r="MCU26" s="86"/>
      <c r="MCV26" s="85"/>
      <c r="MCW26" s="83"/>
      <c r="MCX26" s="83"/>
      <c r="MCY26" s="83"/>
      <c r="MCZ26" s="84"/>
      <c r="MDA26" s="83"/>
      <c r="MDB26" s="83"/>
      <c r="MDC26" s="83"/>
      <c r="MDD26" s="83"/>
      <c r="MDE26" s="85"/>
      <c r="MDF26" s="85"/>
      <c r="MDG26" s="85"/>
      <c r="MDH26" s="86"/>
      <c r="MDI26" s="85"/>
      <c r="MDJ26" s="83"/>
      <c r="MDK26" s="83"/>
      <c r="MDL26" s="83"/>
      <c r="MDM26" s="84"/>
      <c r="MDN26" s="83"/>
      <c r="MDO26" s="83"/>
      <c r="MDP26" s="83"/>
      <c r="MDQ26" s="83"/>
      <c r="MDR26" s="85"/>
      <c r="MDS26" s="85"/>
      <c r="MDT26" s="85"/>
      <c r="MDU26" s="86"/>
      <c r="MDV26" s="85"/>
      <c r="MDW26" s="83"/>
      <c r="MDX26" s="83"/>
      <c r="MDY26" s="83"/>
      <c r="MDZ26" s="84"/>
      <c r="MEA26" s="83"/>
      <c r="MEB26" s="83"/>
      <c r="MEC26" s="83"/>
      <c r="MED26" s="83"/>
      <c r="MEE26" s="85"/>
      <c r="MEF26" s="85"/>
      <c r="MEG26" s="85"/>
      <c r="MEH26" s="86"/>
      <c r="MEI26" s="85"/>
      <c r="MEJ26" s="83"/>
      <c r="MEK26" s="83"/>
      <c r="MEL26" s="83"/>
      <c r="MEM26" s="84"/>
      <c r="MEN26" s="83"/>
      <c r="MEO26" s="83"/>
      <c r="MEP26" s="83"/>
      <c r="MEQ26" s="83"/>
      <c r="MER26" s="85"/>
      <c r="MES26" s="85"/>
      <c r="MET26" s="85"/>
      <c r="MEU26" s="86"/>
      <c r="MEV26" s="85"/>
      <c r="MEW26" s="83"/>
      <c r="MEX26" s="83"/>
      <c r="MEY26" s="83"/>
      <c r="MEZ26" s="84"/>
      <c r="MFA26" s="83"/>
      <c r="MFB26" s="83"/>
      <c r="MFC26" s="83"/>
      <c r="MFD26" s="83"/>
      <c r="MFE26" s="85"/>
      <c r="MFF26" s="85"/>
      <c r="MFG26" s="85"/>
      <c r="MFH26" s="86"/>
      <c r="MFI26" s="85"/>
      <c r="MFJ26" s="83"/>
      <c r="MFK26" s="83"/>
      <c r="MFL26" s="83"/>
      <c r="MFM26" s="84"/>
      <c r="MFN26" s="83"/>
      <c r="MFO26" s="83"/>
      <c r="MFP26" s="83"/>
      <c r="MFQ26" s="83"/>
      <c r="MFR26" s="85"/>
      <c r="MFS26" s="85"/>
      <c r="MFT26" s="85"/>
      <c r="MFU26" s="86"/>
      <c r="MFV26" s="85"/>
      <c r="MFW26" s="83"/>
      <c r="MFX26" s="83"/>
      <c r="MFY26" s="83"/>
      <c r="MFZ26" s="84"/>
      <c r="MGA26" s="83"/>
      <c r="MGB26" s="83"/>
      <c r="MGC26" s="83"/>
      <c r="MGD26" s="83"/>
      <c r="MGE26" s="85"/>
      <c r="MGF26" s="85"/>
      <c r="MGG26" s="85"/>
      <c r="MGH26" s="86"/>
      <c r="MGI26" s="85"/>
      <c r="MGJ26" s="83"/>
      <c r="MGK26" s="83"/>
      <c r="MGL26" s="83"/>
      <c r="MGM26" s="84"/>
      <c r="MGN26" s="83"/>
      <c r="MGO26" s="83"/>
      <c r="MGP26" s="83"/>
      <c r="MGQ26" s="83"/>
      <c r="MGR26" s="85"/>
      <c r="MGS26" s="85"/>
      <c r="MGT26" s="85"/>
      <c r="MGU26" s="86"/>
      <c r="MGV26" s="85"/>
      <c r="MGW26" s="83"/>
      <c r="MGX26" s="83"/>
      <c r="MGY26" s="83"/>
      <c r="MGZ26" s="84"/>
      <c r="MHA26" s="83"/>
      <c r="MHB26" s="83"/>
      <c r="MHC26" s="83"/>
      <c r="MHD26" s="83"/>
      <c r="MHE26" s="85"/>
      <c r="MHF26" s="85"/>
      <c r="MHG26" s="85"/>
      <c r="MHH26" s="86"/>
      <c r="MHI26" s="85"/>
      <c r="MHJ26" s="83"/>
      <c r="MHK26" s="83"/>
      <c r="MHL26" s="83"/>
      <c r="MHM26" s="84"/>
      <c r="MHN26" s="83"/>
      <c r="MHO26" s="83"/>
      <c r="MHP26" s="83"/>
      <c r="MHQ26" s="83"/>
      <c r="MHR26" s="85"/>
      <c r="MHS26" s="85"/>
      <c r="MHT26" s="85"/>
      <c r="MHU26" s="86"/>
      <c r="MHV26" s="85"/>
      <c r="MHW26" s="83"/>
      <c r="MHX26" s="83"/>
      <c r="MHY26" s="83"/>
      <c r="MHZ26" s="84"/>
      <c r="MIA26" s="83"/>
      <c r="MIB26" s="83"/>
      <c r="MIC26" s="83"/>
      <c r="MID26" s="83"/>
      <c r="MIE26" s="85"/>
      <c r="MIF26" s="85"/>
      <c r="MIG26" s="85"/>
      <c r="MIH26" s="86"/>
      <c r="MII26" s="85"/>
      <c r="MIJ26" s="83"/>
      <c r="MIK26" s="83"/>
      <c r="MIL26" s="83"/>
      <c r="MIM26" s="84"/>
      <c r="MIN26" s="83"/>
      <c r="MIO26" s="83"/>
      <c r="MIP26" s="83"/>
      <c r="MIQ26" s="83"/>
      <c r="MIR26" s="85"/>
      <c r="MIS26" s="85"/>
      <c r="MIT26" s="85"/>
      <c r="MIU26" s="86"/>
      <c r="MIV26" s="85"/>
      <c r="MIW26" s="83"/>
      <c r="MIX26" s="83"/>
      <c r="MIY26" s="83"/>
      <c r="MIZ26" s="84"/>
      <c r="MJA26" s="83"/>
      <c r="MJB26" s="83"/>
      <c r="MJC26" s="83"/>
      <c r="MJD26" s="83"/>
      <c r="MJE26" s="85"/>
      <c r="MJF26" s="85"/>
      <c r="MJG26" s="85"/>
      <c r="MJH26" s="86"/>
      <c r="MJI26" s="85"/>
      <c r="MJJ26" s="83"/>
      <c r="MJK26" s="83"/>
      <c r="MJL26" s="83"/>
      <c r="MJM26" s="84"/>
      <c r="MJN26" s="83"/>
      <c r="MJO26" s="83"/>
      <c r="MJP26" s="83"/>
      <c r="MJQ26" s="83"/>
      <c r="MJR26" s="85"/>
      <c r="MJS26" s="85"/>
      <c r="MJT26" s="85"/>
      <c r="MJU26" s="86"/>
      <c r="MJV26" s="85"/>
      <c r="MJW26" s="83"/>
      <c r="MJX26" s="83"/>
      <c r="MJY26" s="83"/>
      <c r="MJZ26" s="84"/>
      <c r="MKA26" s="83"/>
      <c r="MKB26" s="83"/>
      <c r="MKC26" s="83"/>
      <c r="MKD26" s="83"/>
      <c r="MKE26" s="85"/>
      <c r="MKF26" s="85"/>
      <c r="MKG26" s="85"/>
      <c r="MKH26" s="86"/>
      <c r="MKI26" s="85"/>
      <c r="MKJ26" s="83"/>
      <c r="MKK26" s="83"/>
      <c r="MKL26" s="83"/>
      <c r="MKM26" s="84"/>
      <c r="MKN26" s="83"/>
      <c r="MKO26" s="83"/>
      <c r="MKP26" s="83"/>
      <c r="MKQ26" s="83"/>
      <c r="MKR26" s="85"/>
      <c r="MKS26" s="85"/>
      <c r="MKT26" s="85"/>
      <c r="MKU26" s="86"/>
      <c r="MKV26" s="85"/>
      <c r="MKW26" s="83"/>
      <c r="MKX26" s="83"/>
      <c r="MKY26" s="83"/>
      <c r="MKZ26" s="84"/>
      <c r="MLA26" s="83"/>
      <c r="MLB26" s="83"/>
      <c r="MLC26" s="83"/>
      <c r="MLD26" s="83"/>
      <c r="MLE26" s="85"/>
      <c r="MLF26" s="85"/>
      <c r="MLG26" s="85"/>
      <c r="MLH26" s="86"/>
      <c r="MLI26" s="85"/>
      <c r="MLJ26" s="83"/>
      <c r="MLK26" s="83"/>
      <c r="MLL26" s="83"/>
      <c r="MLM26" s="84"/>
      <c r="MLN26" s="83"/>
      <c r="MLO26" s="83"/>
      <c r="MLP26" s="83"/>
      <c r="MLQ26" s="83"/>
      <c r="MLR26" s="85"/>
      <c r="MLS26" s="85"/>
      <c r="MLT26" s="85"/>
      <c r="MLU26" s="86"/>
      <c r="MLV26" s="85"/>
      <c r="MLW26" s="83"/>
      <c r="MLX26" s="83"/>
      <c r="MLY26" s="83"/>
      <c r="MLZ26" s="84"/>
      <c r="MMA26" s="83"/>
      <c r="MMB26" s="83"/>
      <c r="MMC26" s="83"/>
      <c r="MMD26" s="83"/>
      <c r="MME26" s="85"/>
      <c r="MMF26" s="85"/>
      <c r="MMG26" s="85"/>
      <c r="MMH26" s="86"/>
      <c r="MMI26" s="85"/>
      <c r="MMJ26" s="83"/>
      <c r="MMK26" s="83"/>
      <c r="MML26" s="83"/>
      <c r="MMM26" s="84"/>
      <c r="MMN26" s="83"/>
      <c r="MMO26" s="83"/>
      <c r="MMP26" s="83"/>
      <c r="MMQ26" s="83"/>
      <c r="MMR26" s="85"/>
      <c r="MMS26" s="85"/>
      <c r="MMT26" s="85"/>
      <c r="MMU26" s="86"/>
      <c r="MMV26" s="85"/>
      <c r="MMW26" s="83"/>
      <c r="MMX26" s="83"/>
      <c r="MMY26" s="83"/>
      <c r="MMZ26" s="84"/>
      <c r="MNA26" s="83"/>
      <c r="MNB26" s="83"/>
      <c r="MNC26" s="83"/>
      <c r="MND26" s="83"/>
      <c r="MNE26" s="85"/>
      <c r="MNF26" s="85"/>
      <c r="MNG26" s="85"/>
      <c r="MNH26" s="86"/>
      <c r="MNI26" s="85"/>
      <c r="MNJ26" s="83"/>
      <c r="MNK26" s="83"/>
      <c r="MNL26" s="83"/>
      <c r="MNM26" s="84"/>
      <c r="MNN26" s="83"/>
      <c r="MNO26" s="83"/>
      <c r="MNP26" s="83"/>
      <c r="MNQ26" s="83"/>
      <c r="MNR26" s="85"/>
      <c r="MNS26" s="85"/>
      <c r="MNT26" s="85"/>
      <c r="MNU26" s="86"/>
      <c r="MNV26" s="85"/>
      <c r="MNW26" s="83"/>
      <c r="MNX26" s="83"/>
      <c r="MNY26" s="83"/>
      <c r="MNZ26" s="84"/>
      <c r="MOA26" s="83"/>
      <c r="MOB26" s="83"/>
      <c r="MOC26" s="83"/>
      <c r="MOD26" s="83"/>
      <c r="MOE26" s="85"/>
      <c r="MOF26" s="85"/>
      <c r="MOG26" s="85"/>
      <c r="MOH26" s="86"/>
      <c r="MOI26" s="85"/>
      <c r="MOJ26" s="83"/>
      <c r="MOK26" s="83"/>
      <c r="MOL26" s="83"/>
      <c r="MOM26" s="84"/>
      <c r="MON26" s="83"/>
      <c r="MOO26" s="83"/>
      <c r="MOP26" s="83"/>
      <c r="MOQ26" s="83"/>
      <c r="MOR26" s="85"/>
      <c r="MOS26" s="85"/>
      <c r="MOT26" s="85"/>
      <c r="MOU26" s="86"/>
      <c r="MOV26" s="85"/>
      <c r="MOW26" s="83"/>
      <c r="MOX26" s="83"/>
      <c r="MOY26" s="83"/>
      <c r="MOZ26" s="84"/>
      <c r="MPA26" s="83"/>
      <c r="MPB26" s="83"/>
      <c r="MPC26" s="83"/>
      <c r="MPD26" s="83"/>
      <c r="MPE26" s="85"/>
      <c r="MPF26" s="85"/>
      <c r="MPG26" s="85"/>
      <c r="MPH26" s="86"/>
      <c r="MPI26" s="85"/>
      <c r="MPJ26" s="83"/>
      <c r="MPK26" s="83"/>
      <c r="MPL26" s="83"/>
      <c r="MPM26" s="84"/>
      <c r="MPN26" s="83"/>
      <c r="MPO26" s="83"/>
      <c r="MPP26" s="83"/>
      <c r="MPQ26" s="83"/>
      <c r="MPR26" s="85"/>
      <c r="MPS26" s="85"/>
      <c r="MPT26" s="85"/>
      <c r="MPU26" s="86"/>
      <c r="MPV26" s="85"/>
      <c r="MPW26" s="83"/>
      <c r="MPX26" s="83"/>
      <c r="MPY26" s="83"/>
      <c r="MPZ26" s="84"/>
      <c r="MQA26" s="83"/>
      <c r="MQB26" s="83"/>
      <c r="MQC26" s="83"/>
      <c r="MQD26" s="83"/>
      <c r="MQE26" s="85"/>
      <c r="MQF26" s="85"/>
      <c r="MQG26" s="85"/>
      <c r="MQH26" s="86"/>
      <c r="MQI26" s="85"/>
      <c r="MQJ26" s="83"/>
      <c r="MQK26" s="83"/>
      <c r="MQL26" s="83"/>
      <c r="MQM26" s="84"/>
      <c r="MQN26" s="83"/>
      <c r="MQO26" s="83"/>
      <c r="MQP26" s="83"/>
      <c r="MQQ26" s="83"/>
      <c r="MQR26" s="85"/>
      <c r="MQS26" s="85"/>
      <c r="MQT26" s="85"/>
      <c r="MQU26" s="86"/>
      <c r="MQV26" s="85"/>
      <c r="MQW26" s="83"/>
      <c r="MQX26" s="83"/>
      <c r="MQY26" s="83"/>
      <c r="MQZ26" s="84"/>
      <c r="MRA26" s="83"/>
      <c r="MRB26" s="83"/>
      <c r="MRC26" s="83"/>
      <c r="MRD26" s="83"/>
      <c r="MRE26" s="85"/>
      <c r="MRF26" s="85"/>
      <c r="MRG26" s="85"/>
      <c r="MRH26" s="86"/>
      <c r="MRI26" s="85"/>
      <c r="MRJ26" s="83"/>
      <c r="MRK26" s="83"/>
      <c r="MRL26" s="83"/>
      <c r="MRM26" s="84"/>
      <c r="MRN26" s="83"/>
      <c r="MRO26" s="83"/>
      <c r="MRP26" s="83"/>
      <c r="MRQ26" s="83"/>
      <c r="MRR26" s="85"/>
      <c r="MRS26" s="85"/>
      <c r="MRT26" s="85"/>
      <c r="MRU26" s="86"/>
      <c r="MRV26" s="85"/>
      <c r="MRW26" s="83"/>
      <c r="MRX26" s="83"/>
      <c r="MRY26" s="83"/>
      <c r="MRZ26" s="84"/>
      <c r="MSA26" s="83"/>
      <c r="MSB26" s="83"/>
      <c r="MSC26" s="83"/>
      <c r="MSD26" s="83"/>
      <c r="MSE26" s="85"/>
      <c r="MSF26" s="85"/>
      <c r="MSG26" s="85"/>
      <c r="MSH26" s="86"/>
      <c r="MSI26" s="85"/>
      <c r="MSJ26" s="83"/>
      <c r="MSK26" s="83"/>
      <c r="MSL26" s="83"/>
      <c r="MSM26" s="84"/>
      <c r="MSN26" s="83"/>
      <c r="MSO26" s="83"/>
      <c r="MSP26" s="83"/>
      <c r="MSQ26" s="83"/>
      <c r="MSR26" s="85"/>
      <c r="MSS26" s="85"/>
      <c r="MST26" s="85"/>
      <c r="MSU26" s="86"/>
      <c r="MSV26" s="85"/>
      <c r="MSW26" s="83"/>
      <c r="MSX26" s="83"/>
      <c r="MSY26" s="83"/>
      <c r="MSZ26" s="84"/>
      <c r="MTA26" s="83"/>
      <c r="MTB26" s="83"/>
      <c r="MTC26" s="83"/>
      <c r="MTD26" s="83"/>
      <c r="MTE26" s="85"/>
      <c r="MTF26" s="85"/>
      <c r="MTG26" s="85"/>
      <c r="MTH26" s="86"/>
      <c r="MTI26" s="85"/>
      <c r="MTJ26" s="83"/>
      <c r="MTK26" s="83"/>
      <c r="MTL26" s="83"/>
      <c r="MTM26" s="84"/>
      <c r="MTN26" s="83"/>
      <c r="MTO26" s="83"/>
      <c r="MTP26" s="83"/>
      <c r="MTQ26" s="83"/>
      <c r="MTR26" s="85"/>
      <c r="MTS26" s="85"/>
      <c r="MTT26" s="85"/>
      <c r="MTU26" s="86"/>
      <c r="MTV26" s="85"/>
      <c r="MTW26" s="83"/>
      <c r="MTX26" s="83"/>
      <c r="MTY26" s="83"/>
      <c r="MTZ26" s="84"/>
      <c r="MUA26" s="83"/>
      <c r="MUB26" s="83"/>
      <c r="MUC26" s="83"/>
      <c r="MUD26" s="83"/>
      <c r="MUE26" s="85"/>
      <c r="MUF26" s="85"/>
      <c r="MUG26" s="85"/>
      <c r="MUH26" s="86"/>
      <c r="MUI26" s="85"/>
      <c r="MUJ26" s="83"/>
      <c r="MUK26" s="83"/>
      <c r="MUL26" s="83"/>
      <c r="MUM26" s="84"/>
      <c r="MUN26" s="83"/>
      <c r="MUO26" s="83"/>
      <c r="MUP26" s="83"/>
      <c r="MUQ26" s="83"/>
      <c r="MUR26" s="85"/>
      <c r="MUS26" s="85"/>
      <c r="MUT26" s="85"/>
      <c r="MUU26" s="86"/>
      <c r="MUV26" s="85"/>
      <c r="MUW26" s="83"/>
      <c r="MUX26" s="83"/>
      <c r="MUY26" s="83"/>
      <c r="MUZ26" s="84"/>
      <c r="MVA26" s="83"/>
      <c r="MVB26" s="83"/>
      <c r="MVC26" s="83"/>
      <c r="MVD26" s="83"/>
      <c r="MVE26" s="85"/>
      <c r="MVF26" s="85"/>
      <c r="MVG26" s="85"/>
      <c r="MVH26" s="86"/>
      <c r="MVI26" s="85"/>
      <c r="MVJ26" s="83"/>
      <c r="MVK26" s="83"/>
      <c r="MVL26" s="83"/>
      <c r="MVM26" s="84"/>
      <c r="MVN26" s="83"/>
      <c r="MVO26" s="83"/>
      <c r="MVP26" s="83"/>
      <c r="MVQ26" s="83"/>
      <c r="MVR26" s="85"/>
      <c r="MVS26" s="85"/>
      <c r="MVT26" s="85"/>
      <c r="MVU26" s="86"/>
      <c r="MVV26" s="85"/>
      <c r="MVW26" s="83"/>
      <c r="MVX26" s="83"/>
      <c r="MVY26" s="83"/>
      <c r="MVZ26" s="84"/>
      <c r="MWA26" s="83"/>
      <c r="MWB26" s="83"/>
      <c r="MWC26" s="83"/>
      <c r="MWD26" s="83"/>
      <c r="MWE26" s="85"/>
      <c r="MWF26" s="85"/>
      <c r="MWG26" s="85"/>
      <c r="MWH26" s="86"/>
      <c r="MWI26" s="85"/>
      <c r="MWJ26" s="83"/>
      <c r="MWK26" s="83"/>
      <c r="MWL26" s="83"/>
      <c r="MWM26" s="84"/>
      <c r="MWN26" s="83"/>
      <c r="MWO26" s="83"/>
      <c r="MWP26" s="83"/>
      <c r="MWQ26" s="83"/>
      <c r="MWR26" s="85"/>
      <c r="MWS26" s="85"/>
      <c r="MWT26" s="85"/>
      <c r="MWU26" s="86"/>
      <c r="MWV26" s="85"/>
      <c r="MWW26" s="83"/>
      <c r="MWX26" s="83"/>
      <c r="MWY26" s="83"/>
      <c r="MWZ26" s="84"/>
      <c r="MXA26" s="83"/>
      <c r="MXB26" s="83"/>
      <c r="MXC26" s="83"/>
      <c r="MXD26" s="83"/>
      <c r="MXE26" s="85"/>
      <c r="MXF26" s="85"/>
      <c r="MXG26" s="85"/>
      <c r="MXH26" s="86"/>
      <c r="MXI26" s="85"/>
      <c r="MXJ26" s="83"/>
      <c r="MXK26" s="83"/>
      <c r="MXL26" s="83"/>
      <c r="MXM26" s="84"/>
      <c r="MXN26" s="83"/>
      <c r="MXO26" s="83"/>
      <c r="MXP26" s="83"/>
      <c r="MXQ26" s="83"/>
      <c r="MXR26" s="85"/>
      <c r="MXS26" s="85"/>
      <c r="MXT26" s="85"/>
      <c r="MXU26" s="86"/>
      <c r="MXV26" s="85"/>
      <c r="MXW26" s="83"/>
      <c r="MXX26" s="83"/>
      <c r="MXY26" s="83"/>
      <c r="MXZ26" s="84"/>
      <c r="MYA26" s="83"/>
      <c r="MYB26" s="83"/>
      <c r="MYC26" s="83"/>
      <c r="MYD26" s="83"/>
      <c r="MYE26" s="85"/>
      <c r="MYF26" s="85"/>
      <c r="MYG26" s="85"/>
      <c r="MYH26" s="86"/>
      <c r="MYI26" s="85"/>
      <c r="MYJ26" s="83"/>
      <c r="MYK26" s="83"/>
      <c r="MYL26" s="83"/>
      <c r="MYM26" s="84"/>
      <c r="MYN26" s="83"/>
      <c r="MYO26" s="83"/>
      <c r="MYP26" s="83"/>
      <c r="MYQ26" s="83"/>
      <c r="MYR26" s="85"/>
      <c r="MYS26" s="85"/>
      <c r="MYT26" s="85"/>
      <c r="MYU26" s="86"/>
      <c r="MYV26" s="85"/>
      <c r="MYW26" s="83"/>
      <c r="MYX26" s="83"/>
      <c r="MYY26" s="83"/>
      <c r="MYZ26" s="84"/>
      <c r="MZA26" s="83"/>
      <c r="MZB26" s="83"/>
      <c r="MZC26" s="83"/>
      <c r="MZD26" s="83"/>
      <c r="MZE26" s="85"/>
      <c r="MZF26" s="85"/>
      <c r="MZG26" s="85"/>
      <c r="MZH26" s="86"/>
      <c r="MZI26" s="85"/>
      <c r="MZJ26" s="83"/>
      <c r="MZK26" s="83"/>
      <c r="MZL26" s="83"/>
      <c r="MZM26" s="84"/>
      <c r="MZN26" s="83"/>
      <c r="MZO26" s="83"/>
      <c r="MZP26" s="83"/>
      <c r="MZQ26" s="83"/>
      <c r="MZR26" s="85"/>
      <c r="MZS26" s="85"/>
      <c r="MZT26" s="85"/>
      <c r="MZU26" s="86"/>
      <c r="MZV26" s="85"/>
      <c r="MZW26" s="83"/>
      <c r="MZX26" s="83"/>
      <c r="MZY26" s="83"/>
      <c r="MZZ26" s="84"/>
      <c r="NAA26" s="83"/>
      <c r="NAB26" s="83"/>
      <c r="NAC26" s="83"/>
      <c r="NAD26" s="83"/>
      <c r="NAE26" s="85"/>
      <c r="NAF26" s="85"/>
      <c r="NAG26" s="85"/>
      <c r="NAH26" s="86"/>
      <c r="NAI26" s="85"/>
      <c r="NAJ26" s="83"/>
      <c r="NAK26" s="83"/>
      <c r="NAL26" s="83"/>
      <c r="NAM26" s="84"/>
      <c r="NAN26" s="83"/>
      <c r="NAO26" s="83"/>
      <c r="NAP26" s="83"/>
      <c r="NAQ26" s="83"/>
      <c r="NAR26" s="85"/>
      <c r="NAS26" s="85"/>
      <c r="NAT26" s="85"/>
      <c r="NAU26" s="86"/>
      <c r="NAV26" s="85"/>
      <c r="NAW26" s="83"/>
      <c r="NAX26" s="83"/>
      <c r="NAY26" s="83"/>
      <c r="NAZ26" s="84"/>
      <c r="NBA26" s="83"/>
      <c r="NBB26" s="83"/>
      <c r="NBC26" s="83"/>
      <c r="NBD26" s="83"/>
      <c r="NBE26" s="85"/>
      <c r="NBF26" s="85"/>
      <c r="NBG26" s="85"/>
      <c r="NBH26" s="86"/>
      <c r="NBI26" s="85"/>
      <c r="NBJ26" s="83"/>
      <c r="NBK26" s="83"/>
      <c r="NBL26" s="83"/>
      <c r="NBM26" s="84"/>
      <c r="NBN26" s="83"/>
      <c r="NBO26" s="83"/>
      <c r="NBP26" s="83"/>
      <c r="NBQ26" s="83"/>
      <c r="NBR26" s="85"/>
      <c r="NBS26" s="85"/>
      <c r="NBT26" s="85"/>
      <c r="NBU26" s="86"/>
      <c r="NBV26" s="85"/>
      <c r="NBW26" s="83"/>
      <c r="NBX26" s="83"/>
      <c r="NBY26" s="83"/>
      <c r="NBZ26" s="84"/>
      <c r="NCA26" s="83"/>
      <c r="NCB26" s="83"/>
      <c r="NCC26" s="83"/>
      <c r="NCD26" s="83"/>
      <c r="NCE26" s="85"/>
      <c r="NCF26" s="85"/>
      <c r="NCG26" s="85"/>
      <c r="NCH26" s="86"/>
      <c r="NCI26" s="85"/>
      <c r="NCJ26" s="83"/>
      <c r="NCK26" s="83"/>
      <c r="NCL26" s="83"/>
      <c r="NCM26" s="84"/>
      <c r="NCN26" s="83"/>
      <c r="NCO26" s="83"/>
      <c r="NCP26" s="83"/>
      <c r="NCQ26" s="83"/>
      <c r="NCR26" s="85"/>
      <c r="NCS26" s="85"/>
      <c r="NCT26" s="85"/>
      <c r="NCU26" s="86"/>
      <c r="NCV26" s="85"/>
      <c r="NCW26" s="83"/>
      <c r="NCX26" s="83"/>
      <c r="NCY26" s="83"/>
      <c r="NCZ26" s="84"/>
      <c r="NDA26" s="83"/>
      <c r="NDB26" s="83"/>
      <c r="NDC26" s="83"/>
      <c r="NDD26" s="83"/>
      <c r="NDE26" s="85"/>
      <c r="NDF26" s="85"/>
      <c r="NDG26" s="85"/>
      <c r="NDH26" s="86"/>
      <c r="NDI26" s="85"/>
      <c r="NDJ26" s="83"/>
      <c r="NDK26" s="83"/>
      <c r="NDL26" s="83"/>
      <c r="NDM26" s="84"/>
      <c r="NDN26" s="83"/>
      <c r="NDO26" s="83"/>
      <c r="NDP26" s="83"/>
      <c r="NDQ26" s="83"/>
      <c r="NDR26" s="85"/>
      <c r="NDS26" s="85"/>
      <c r="NDT26" s="85"/>
      <c r="NDU26" s="86"/>
      <c r="NDV26" s="85"/>
      <c r="NDW26" s="83"/>
      <c r="NDX26" s="83"/>
      <c r="NDY26" s="83"/>
      <c r="NDZ26" s="84"/>
      <c r="NEA26" s="83"/>
      <c r="NEB26" s="83"/>
      <c r="NEC26" s="83"/>
      <c r="NED26" s="83"/>
      <c r="NEE26" s="85"/>
      <c r="NEF26" s="85"/>
      <c r="NEG26" s="85"/>
      <c r="NEH26" s="86"/>
      <c r="NEI26" s="85"/>
      <c r="NEJ26" s="83"/>
      <c r="NEK26" s="83"/>
      <c r="NEL26" s="83"/>
      <c r="NEM26" s="84"/>
      <c r="NEN26" s="83"/>
      <c r="NEO26" s="83"/>
      <c r="NEP26" s="83"/>
      <c r="NEQ26" s="83"/>
      <c r="NER26" s="85"/>
      <c r="NES26" s="85"/>
      <c r="NET26" s="85"/>
      <c r="NEU26" s="86"/>
      <c r="NEV26" s="85"/>
      <c r="NEW26" s="83"/>
      <c r="NEX26" s="83"/>
      <c r="NEY26" s="83"/>
      <c r="NEZ26" s="84"/>
      <c r="NFA26" s="83"/>
      <c r="NFB26" s="83"/>
      <c r="NFC26" s="83"/>
      <c r="NFD26" s="83"/>
      <c r="NFE26" s="85"/>
      <c r="NFF26" s="85"/>
      <c r="NFG26" s="85"/>
      <c r="NFH26" s="86"/>
      <c r="NFI26" s="85"/>
      <c r="NFJ26" s="83"/>
      <c r="NFK26" s="83"/>
      <c r="NFL26" s="83"/>
      <c r="NFM26" s="84"/>
      <c r="NFN26" s="83"/>
      <c r="NFO26" s="83"/>
      <c r="NFP26" s="83"/>
      <c r="NFQ26" s="83"/>
      <c r="NFR26" s="85"/>
      <c r="NFS26" s="85"/>
      <c r="NFT26" s="85"/>
      <c r="NFU26" s="86"/>
      <c r="NFV26" s="85"/>
      <c r="NFW26" s="83"/>
      <c r="NFX26" s="83"/>
      <c r="NFY26" s="83"/>
      <c r="NFZ26" s="84"/>
      <c r="NGA26" s="83"/>
      <c r="NGB26" s="83"/>
      <c r="NGC26" s="83"/>
      <c r="NGD26" s="83"/>
      <c r="NGE26" s="85"/>
      <c r="NGF26" s="85"/>
      <c r="NGG26" s="85"/>
      <c r="NGH26" s="86"/>
      <c r="NGI26" s="85"/>
      <c r="NGJ26" s="83"/>
      <c r="NGK26" s="83"/>
      <c r="NGL26" s="83"/>
      <c r="NGM26" s="84"/>
      <c r="NGN26" s="83"/>
      <c r="NGO26" s="83"/>
      <c r="NGP26" s="83"/>
      <c r="NGQ26" s="83"/>
      <c r="NGR26" s="85"/>
      <c r="NGS26" s="85"/>
      <c r="NGT26" s="85"/>
      <c r="NGU26" s="86"/>
      <c r="NGV26" s="85"/>
      <c r="NGW26" s="83"/>
      <c r="NGX26" s="83"/>
      <c r="NGY26" s="83"/>
      <c r="NGZ26" s="84"/>
      <c r="NHA26" s="83"/>
      <c r="NHB26" s="83"/>
      <c r="NHC26" s="83"/>
      <c r="NHD26" s="83"/>
      <c r="NHE26" s="85"/>
      <c r="NHF26" s="85"/>
      <c r="NHG26" s="85"/>
      <c r="NHH26" s="86"/>
      <c r="NHI26" s="85"/>
      <c r="NHJ26" s="83"/>
      <c r="NHK26" s="83"/>
      <c r="NHL26" s="83"/>
      <c r="NHM26" s="84"/>
      <c r="NHN26" s="83"/>
      <c r="NHO26" s="83"/>
      <c r="NHP26" s="83"/>
      <c r="NHQ26" s="83"/>
      <c r="NHR26" s="85"/>
      <c r="NHS26" s="85"/>
      <c r="NHT26" s="85"/>
      <c r="NHU26" s="86"/>
      <c r="NHV26" s="85"/>
      <c r="NHW26" s="83"/>
      <c r="NHX26" s="83"/>
      <c r="NHY26" s="83"/>
      <c r="NHZ26" s="84"/>
      <c r="NIA26" s="83"/>
      <c r="NIB26" s="83"/>
      <c r="NIC26" s="83"/>
      <c r="NID26" s="83"/>
      <c r="NIE26" s="85"/>
      <c r="NIF26" s="85"/>
      <c r="NIG26" s="85"/>
      <c r="NIH26" s="86"/>
      <c r="NII26" s="85"/>
      <c r="NIJ26" s="83"/>
      <c r="NIK26" s="83"/>
      <c r="NIL26" s="83"/>
      <c r="NIM26" s="84"/>
      <c r="NIN26" s="83"/>
      <c r="NIO26" s="83"/>
      <c r="NIP26" s="83"/>
      <c r="NIQ26" s="83"/>
      <c r="NIR26" s="85"/>
      <c r="NIS26" s="85"/>
      <c r="NIT26" s="85"/>
      <c r="NIU26" s="86"/>
      <c r="NIV26" s="85"/>
      <c r="NIW26" s="83"/>
      <c r="NIX26" s="83"/>
      <c r="NIY26" s="83"/>
      <c r="NIZ26" s="84"/>
      <c r="NJA26" s="83"/>
      <c r="NJB26" s="83"/>
      <c r="NJC26" s="83"/>
      <c r="NJD26" s="83"/>
      <c r="NJE26" s="85"/>
      <c r="NJF26" s="85"/>
      <c r="NJG26" s="85"/>
      <c r="NJH26" s="86"/>
      <c r="NJI26" s="85"/>
      <c r="NJJ26" s="83"/>
      <c r="NJK26" s="83"/>
      <c r="NJL26" s="83"/>
      <c r="NJM26" s="84"/>
      <c r="NJN26" s="83"/>
      <c r="NJO26" s="83"/>
      <c r="NJP26" s="83"/>
      <c r="NJQ26" s="83"/>
      <c r="NJR26" s="85"/>
      <c r="NJS26" s="85"/>
      <c r="NJT26" s="85"/>
      <c r="NJU26" s="86"/>
      <c r="NJV26" s="85"/>
      <c r="NJW26" s="83"/>
      <c r="NJX26" s="83"/>
      <c r="NJY26" s="83"/>
      <c r="NJZ26" s="84"/>
      <c r="NKA26" s="83"/>
      <c r="NKB26" s="83"/>
      <c r="NKC26" s="83"/>
      <c r="NKD26" s="83"/>
      <c r="NKE26" s="85"/>
      <c r="NKF26" s="85"/>
      <c r="NKG26" s="85"/>
      <c r="NKH26" s="86"/>
      <c r="NKI26" s="85"/>
      <c r="NKJ26" s="83"/>
      <c r="NKK26" s="83"/>
      <c r="NKL26" s="83"/>
      <c r="NKM26" s="84"/>
      <c r="NKN26" s="83"/>
      <c r="NKO26" s="83"/>
      <c r="NKP26" s="83"/>
      <c r="NKQ26" s="83"/>
      <c r="NKR26" s="85"/>
      <c r="NKS26" s="85"/>
      <c r="NKT26" s="85"/>
      <c r="NKU26" s="86"/>
      <c r="NKV26" s="85"/>
      <c r="NKW26" s="83"/>
      <c r="NKX26" s="83"/>
      <c r="NKY26" s="83"/>
      <c r="NKZ26" s="84"/>
      <c r="NLA26" s="83"/>
      <c r="NLB26" s="83"/>
      <c r="NLC26" s="83"/>
      <c r="NLD26" s="83"/>
      <c r="NLE26" s="85"/>
      <c r="NLF26" s="85"/>
      <c r="NLG26" s="85"/>
      <c r="NLH26" s="86"/>
      <c r="NLI26" s="85"/>
      <c r="NLJ26" s="83"/>
      <c r="NLK26" s="83"/>
      <c r="NLL26" s="83"/>
      <c r="NLM26" s="84"/>
      <c r="NLN26" s="83"/>
      <c r="NLO26" s="83"/>
      <c r="NLP26" s="83"/>
      <c r="NLQ26" s="83"/>
      <c r="NLR26" s="85"/>
      <c r="NLS26" s="85"/>
      <c r="NLT26" s="85"/>
      <c r="NLU26" s="86"/>
      <c r="NLV26" s="85"/>
      <c r="NLW26" s="83"/>
      <c r="NLX26" s="83"/>
      <c r="NLY26" s="83"/>
      <c r="NLZ26" s="84"/>
      <c r="NMA26" s="83"/>
      <c r="NMB26" s="83"/>
      <c r="NMC26" s="83"/>
      <c r="NMD26" s="83"/>
      <c r="NME26" s="85"/>
      <c r="NMF26" s="85"/>
      <c r="NMG26" s="85"/>
      <c r="NMH26" s="86"/>
      <c r="NMI26" s="85"/>
      <c r="NMJ26" s="83"/>
      <c r="NMK26" s="83"/>
      <c r="NML26" s="83"/>
      <c r="NMM26" s="84"/>
      <c r="NMN26" s="83"/>
      <c r="NMO26" s="83"/>
      <c r="NMP26" s="83"/>
      <c r="NMQ26" s="83"/>
      <c r="NMR26" s="85"/>
      <c r="NMS26" s="85"/>
      <c r="NMT26" s="85"/>
      <c r="NMU26" s="86"/>
      <c r="NMV26" s="85"/>
      <c r="NMW26" s="83"/>
      <c r="NMX26" s="83"/>
      <c r="NMY26" s="83"/>
      <c r="NMZ26" s="84"/>
      <c r="NNA26" s="83"/>
      <c r="NNB26" s="83"/>
      <c r="NNC26" s="83"/>
      <c r="NND26" s="83"/>
      <c r="NNE26" s="85"/>
      <c r="NNF26" s="85"/>
      <c r="NNG26" s="85"/>
      <c r="NNH26" s="86"/>
      <c r="NNI26" s="85"/>
      <c r="NNJ26" s="83"/>
      <c r="NNK26" s="83"/>
      <c r="NNL26" s="83"/>
      <c r="NNM26" s="84"/>
      <c r="NNN26" s="83"/>
      <c r="NNO26" s="83"/>
      <c r="NNP26" s="83"/>
      <c r="NNQ26" s="83"/>
      <c r="NNR26" s="85"/>
      <c r="NNS26" s="85"/>
      <c r="NNT26" s="85"/>
      <c r="NNU26" s="86"/>
      <c r="NNV26" s="85"/>
      <c r="NNW26" s="83"/>
      <c r="NNX26" s="83"/>
      <c r="NNY26" s="83"/>
      <c r="NNZ26" s="84"/>
      <c r="NOA26" s="83"/>
      <c r="NOB26" s="83"/>
      <c r="NOC26" s="83"/>
      <c r="NOD26" s="83"/>
      <c r="NOE26" s="85"/>
      <c r="NOF26" s="85"/>
      <c r="NOG26" s="85"/>
      <c r="NOH26" s="86"/>
      <c r="NOI26" s="85"/>
      <c r="NOJ26" s="83"/>
      <c r="NOK26" s="83"/>
      <c r="NOL26" s="83"/>
      <c r="NOM26" s="84"/>
      <c r="NON26" s="83"/>
      <c r="NOO26" s="83"/>
      <c r="NOP26" s="83"/>
      <c r="NOQ26" s="83"/>
      <c r="NOR26" s="85"/>
      <c r="NOS26" s="85"/>
      <c r="NOT26" s="85"/>
      <c r="NOU26" s="86"/>
      <c r="NOV26" s="85"/>
      <c r="NOW26" s="83"/>
      <c r="NOX26" s="83"/>
      <c r="NOY26" s="83"/>
      <c r="NOZ26" s="84"/>
      <c r="NPA26" s="83"/>
      <c r="NPB26" s="83"/>
      <c r="NPC26" s="83"/>
      <c r="NPD26" s="83"/>
      <c r="NPE26" s="85"/>
      <c r="NPF26" s="85"/>
      <c r="NPG26" s="85"/>
      <c r="NPH26" s="86"/>
      <c r="NPI26" s="85"/>
      <c r="NPJ26" s="83"/>
      <c r="NPK26" s="83"/>
      <c r="NPL26" s="83"/>
      <c r="NPM26" s="84"/>
      <c r="NPN26" s="83"/>
      <c r="NPO26" s="83"/>
      <c r="NPP26" s="83"/>
      <c r="NPQ26" s="83"/>
      <c r="NPR26" s="85"/>
      <c r="NPS26" s="85"/>
      <c r="NPT26" s="85"/>
      <c r="NPU26" s="86"/>
      <c r="NPV26" s="85"/>
      <c r="NPW26" s="83"/>
      <c r="NPX26" s="83"/>
      <c r="NPY26" s="83"/>
      <c r="NPZ26" s="84"/>
      <c r="NQA26" s="83"/>
      <c r="NQB26" s="83"/>
      <c r="NQC26" s="83"/>
      <c r="NQD26" s="83"/>
      <c r="NQE26" s="85"/>
      <c r="NQF26" s="85"/>
      <c r="NQG26" s="85"/>
      <c r="NQH26" s="86"/>
      <c r="NQI26" s="85"/>
      <c r="NQJ26" s="83"/>
      <c r="NQK26" s="83"/>
      <c r="NQL26" s="83"/>
      <c r="NQM26" s="84"/>
      <c r="NQN26" s="83"/>
      <c r="NQO26" s="83"/>
      <c r="NQP26" s="83"/>
      <c r="NQQ26" s="83"/>
      <c r="NQR26" s="85"/>
      <c r="NQS26" s="85"/>
      <c r="NQT26" s="85"/>
      <c r="NQU26" s="86"/>
      <c r="NQV26" s="85"/>
      <c r="NQW26" s="83"/>
      <c r="NQX26" s="83"/>
      <c r="NQY26" s="83"/>
      <c r="NQZ26" s="84"/>
      <c r="NRA26" s="83"/>
      <c r="NRB26" s="83"/>
      <c r="NRC26" s="83"/>
      <c r="NRD26" s="83"/>
      <c r="NRE26" s="85"/>
      <c r="NRF26" s="85"/>
      <c r="NRG26" s="85"/>
      <c r="NRH26" s="86"/>
      <c r="NRI26" s="85"/>
      <c r="NRJ26" s="83"/>
      <c r="NRK26" s="83"/>
      <c r="NRL26" s="83"/>
      <c r="NRM26" s="84"/>
      <c r="NRN26" s="83"/>
      <c r="NRO26" s="83"/>
      <c r="NRP26" s="83"/>
      <c r="NRQ26" s="83"/>
      <c r="NRR26" s="85"/>
      <c r="NRS26" s="85"/>
      <c r="NRT26" s="85"/>
      <c r="NRU26" s="86"/>
      <c r="NRV26" s="85"/>
      <c r="NRW26" s="83"/>
      <c r="NRX26" s="83"/>
      <c r="NRY26" s="83"/>
      <c r="NRZ26" s="84"/>
      <c r="NSA26" s="83"/>
      <c r="NSB26" s="83"/>
      <c r="NSC26" s="83"/>
      <c r="NSD26" s="83"/>
      <c r="NSE26" s="85"/>
      <c r="NSF26" s="85"/>
      <c r="NSG26" s="85"/>
      <c r="NSH26" s="86"/>
      <c r="NSI26" s="85"/>
      <c r="NSJ26" s="83"/>
      <c r="NSK26" s="83"/>
      <c r="NSL26" s="83"/>
      <c r="NSM26" s="84"/>
      <c r="NSN26" s="83"/>
      <c r="NSO26" s="83"/>
      <c r="NSP26" s="83"/>
      <c r="NSQ26" s="83"/>
      <c r="NSR26" s="85"/>
      <c r="NSS26" s="85"/>
      <c r="NST26" s="85"/>
      <c r="NSU26" s="86"/>
      <c r="NSV26" s="85"/>
      <c r="NSW26" s="83"/>
      <c r="NSX26" s="83"/>
      <c r="NSY26" s="83"/>
      <c r="NSZ26" s="84"/>
      <c r="NTA26" s="83"/>
      <c r="NTB26" s="83"/>
      <c r="NTC26" s="83"/>
      <c r="NTD26" s="83"/>
      <c r="NTE26" s="85"/>
      <c r="NTF26" s="85"/>
      <c r="NTG26" s="85"/>
      <c r="NTH26" s="86"/>
      <c r="NTI26" s="85"/>
      <c r="NTJ26" s="83"/>
      <c r="NTK26" s="83"/>
      <c r="NTL26" s="83"/>
      <c r="NTM26" s="84"/>
      <c r="NTN26" s="83"/>
      <c r="NTO26" s="83"/>
      <c r="NTP26" s="83"/>
      <c r="NTQ26" s="83"/>
      <c r="NTR26" s="85"/>
      <c r="NTS26" s="85"/>
      <c r="NTT26" s="85"/>
      <c r="NTU26" s="86"/>
      <c r="NTV26" s="85"/>
      <c r="NTW26" s="83"/>
      <c r="NTX26" s="83"/>
      <c r="NTY26" s="83"/>
      <c r="NTZ26" s="84"/>
      <c r="NUA26" s="83"/>
      <c r="NUB26" s="83"/>
      <c r="NUC26" s="83"/>
      <c r="NUD26" s="83"/>
      <c r="NUE26" s="85"/>
      <c r="NUF26" s="85"/>
      <c r="NUG26" s="85"/>
      <c r="NUH26" s="86"/>
      <c r="NUI26" s="85"/>
      <c r="NUJ26" s="83"/>
      <c r="NUK26" s="83"/>
      <c r="NUL26" s="83"/>
      <c r="NUM26" s="84"/>
      <c r="NUN26" s="83"/>
      <c r="NUO26" s="83"/>
      <c r="NUP26" s="83"/>
      <c r="NUQ26" s="83"/>
      <c r="NUR26" s="85"/>
      <c r="NUS26" s="85"/>
      <c r="NUT26" s="85"/>
      <c r="NUU26" s="86"/>
      <c r="NUV26" s="85"/>
      <c r="NUW26" s="83"/>
      <c r="NUX26" s="83"/>
      <c r="NUY26" s="83"/>
      <c r="NUZ26" s="84"/>
      <c r="NVA26" s="83"/>
      <c r="NVB26" s="83"/>
      <c r="NVC26" s="83"/>
      <c r="NVD26" s="83"/>
      <c r="NVE26" s="85"/>
      <c r="NVF26" s="85"/>
      <c r="NVG26" s="85"/>
      <c r="NVH26" s="86"/>
      <c r="NVI26" s="85"/>
      <c r="NVJ26" s="83"/>
      <c r="NVK26" s="83"/>
      <c r="NVL26" s="83"/>
      <c r="NVM26" s="84"/>
      <c r="NVN26" s="83"/>
      <c r="NVO26" s="83"/>
      <c r="NVP26" s="83"/>
      <c r="NVQ26" s="83"/>
      <c r="NVR26" s="85"/>
      <c r="NVS26" s="85"/>
      <c r="NVT26" s="85"/>
      <c r="NVU26" s="86"/>
      <c r="NVV26" s="85"/>
      <c r="NVW26" s="83"/>
      <c r="NVX26" s="83"/>
      <c r="NVY26" s="83"/>
      <c r="NVZ26" s="84"/>
      <c r="NWA26" s="83"/>
      <c r="NWB26" s="83"/>
      <c r="NWC26" s="83"/>
      <c r="NWD26" s="83"/>
      <c r="NWE26" s="85"/>
      <c r="NWF26" s="85"/>
      <c r="NWG26" s="85"/>
      <c r="NWH26" s="86"/>
      <c r="NWI26" s="85"/>
      <c r="NWJ26" s="83"/>
      <c r="NWK26" s="83"/>
      <c r="NWL26" s="83"/>
      <c r="NWM26" s="84"/>
      <c r="NWN26" s="83"/>
      <c r="NWO26" s="83"/>
      <c r="NWP26" s="83"/>
      <c r="NWQ26" s="83"/>
      <c r="NWR26" s="85"/>
      <c r="NWS26" s="85"/>
      <c r="NWT26" s="85"/>
      <c r="NWU26" s="86"/>
      <c r="NWV26" s="85"/>
      <c r="NWW26" s="83"/>
      <c r="NWX26" s="83"/>
      <c r="NWY26" s="83"/>
      <c r="NWZ26" s="84"/>
      <c r="NXA26" s="83"/>
      <c r="NXB26" s="83"/>
      <c r="NXC26" s="83"/>
      <c r="NXD26" s="83"/>
      <c r="NXE26" s="85"/>
      <c r="NXF26" s="85"/>
      <c r="NXG26" s="85"/>
      <c r="NXH26" s="86"/>
      <c r="NXI26" s="85"/>
      <c r="NXJ26" s="83"/>
      <c r="NXK26" s="83"/>
      <c r="NXL26" s="83"/>
      <c r="NXM26" s="84"/>
      <c r="NXN26" s="83"/>
      <c r="NXO26" s="83"/>
      <c r="NXP26" s="83"/>
      <c r="NXQ26" s="83"/>
      <c r="NXR26" s="85"/>
      <c r="NXS26" s="85"/>
      <c r="NXT26" s="85"/>
      <c r="NXU26" s="86"/>
      <c r="NXV26" s="85"/>
      <c r="NXW26" s="83"/>
      <c r="NXX26" s="83"/>
      <c r="NXY26" s="83"/>
      <c r="NXZ26" s="84"/>
      <c r="NYA26" s="83"/>
      <c r="NYB26" s="83"/>
      <c r="NYC26" s="83"/>
      <c r="NYD26" s="83"/>
      <c r="NYE26" s="85"/>
      <c r="NYF26" s="85"/>
      <c r="NYG26" s="85"/>
      <c r="NYH26" s="86"/>
      <c r="NYI26" s="85"/>
      <c r="NYJ26" s="83"/>
      <c r="NYK26" s="83"/>
      <c r="NYL26" s="83"/>
      <c r="NYM26" s="84"/>
      <c r="NYN26" s="83"/>
      <c r="NYO26" s="83"/>
      <c r="NYP26" s="83"/>
      <c r="NYQ26" s="83"/>
      <c r="NYR26" s="85"/>
      <c r="NYS26" s="85"/>
      <c r="NYT26" s="85"/>
      <c r="NYU26" s="86"/>
      <c r="NYV26" s="85"/>
      <c r="NYW26" s="83"/>
      <c r="NYX26" s="83"/>
      <c r="NYY26" s="83"/>
      <c r="NYZ26" s="84"/>
      <c r="NZA26" s="83"/>
      <c r="NZB26" s="83"/>
      <c r="NZC26" s="83"/>
      <c r="NZD26" s="83"/>
      <c r="NZE26" s="85"/>
      <c r="NZF26" s="85"/>
      <c r="NZG26" s="85"/>
      <c r="NZH26" s="86"/>
      <c r="NZI26" s="85"/>
      <c r="NZJ26" s="83"/>
      <c r="NZK26" s="83"/>
      <c r="NZL26" s="83"/>
      <c r="NZM26" s="84"/>
      <c r="NZN26" s="83"/>
      <c r="NZO26" s="83"/>
      <c r="NZP26" s="83"/>
      <c r="NZQ26" s="83"/>
      <c r="NZR26" s="85"/>
      <c r="NZS26" s="85"/>
      <c r="NZT26" s="85"/>
      <c r="NZU26" s="86"/>
      <c r="NZV26" s="85"/>
      <c r="NZW26" s="83"/>
      <c r="NZX26" s="83"/>
      <c r="NZY26" s="83"/>
      <c r="NZZ26" s="84"/>
      <c r="OAA26" s="83"/>
      <c r="OAB26" s="83"/>
      <c r="OAC26" s="83"/>
      <c r="OAD26" s="83"/>
      <c r="OAE26" s="85"/>
      <c r="OAF26" s="85"/>
      <c r="OAG26" s="85"/>
      <c r="OAH26" s="86"/>
      <c r="OAI26" s="85"/>
      <c r="OAJ26" s="83"/>
      <c r="OAK26" s="83"/>
      <c r="OAL26" s="83"/>
      <c r="OAM26" s="84"/>
      <c r="OAN26" s="83"/>
      <c r="OAO26" s="83"/>
      <c r="OAP26" s="83"/>
      <c r="OAQ26" s="83"/>
      <c r="OAR26" s="85"/>
      <c r="OAS26" s="85"/>
      <c r="OAT26" s="85"/>
      <c r="OAU26" s="86"/>
      <c r="OAV26" s="85"/>
      <c r="OAW26" s="83"/>
      <c r="OAX26" s="83"/>
      <c r="OAY26" s="83"/>
      <c r="OAZ26" s="84"/>
      <c r="OBA26" s="83"/>
      <c r="OBB26" s="83"/>
      <c r="OBC26" s="83"/>
      <c r="OBD26" s="83"/>
      <c r="OBE26" s="85"/>
      <c r="OBF26" s="85"/>
      <c r="OBG26" s="85"/>
      <c r="OBH26" s="86"/>
      <c r="OBI26" s="85"/>
      <c r="OBJ26" s="83"/>
      <c r="OBK26" s="83"/>
      <c r="OBL26" s="83"/>
      <c r="OBM26" s="84"/>
      <c r="OBN26" s="83"/>
      <c r="OBO26" s="83"/>
      <c r="OBP26" s="83"/>
      <c r="OBQ26" s="83"/>
      <c r="OBR26" s="85"/>
      <c r="OBS26" s="85"/>
      <c r="OBT26" s="85"/>
      <c r="OBU26" s="86"/>
      <c r="OBV26" s="85"/>
      <c r="OBW26" s="83"/>
      <c r="OBX26" s="83"/>
      <c r="OBY26" s="83"/>
      <c r="OBZ26" s="84"/>
      <c r="OCA26" s="83"/>
      <c r="OCB26" s="83"/>
      <c r="OCC26" s="83"/>
      <c r="OCD26" s="83"/>
      <c r="OCE26" s="85"/>
      <c r="OCF26" s="85"/>
      <c r="OCG26" s="85"/>
      <c r="OCH26" s="86"/>
      <c r="OCI26" s="85"/>
      <c r="OCJ26" s="83"/>
      <c r="OCK26" s="83"/>
      <c r="OCL26" s="83"/>
      <c r="OCM26" s="84"/>
      <c r="OCN26" s="83"/>
      <c r="OCO26" s="83"/>
      <c r="OCP26" s="83"/>
      <c r="OCQ26" s="83"/>
      <c r="OCR26" s="85"/>
      <c r="OCS26" s="85"/>
      <c r="OCT26" s="85"/>
      <c r="OCU26" s="86"/>
      <c r="OCV26" s="85"/>
      <c r="OCW26" s="83"/>
      <c r="OCX26" s="83"/>
      <c r="OCY26" s="83"/>
      <c r="OCZ26" s="84"/>
      <c r="ODA26" s="83"/>
      <c r="ODB26" s="83"/>
      <c r="ODC26" s="83"/>
      <c r="ODD26" s="83"/>
      <c r="ODE26" s="85"/>
      <c r="ODF26" s="85"/>
      <c r="ODG26" s="85"/>
      <c r="ODH26" s="86"/>
      <c r="ODI26" s="85"/>
      <c r="ODJ26" s="83"/>
      <c r="ODK26" s="83"/>
      <c r="ODL26" s="83"/>
      <c r="ODM26" s="84"/>
      <c r="ODN26" s="83"/>
      <c r="ODO26" s="83"/>
      <c r="ODP26" s="83"/>
      <c r="ODQ26" s="83"/>
      <c r="ODR26" s="85"/>
      <c r="ODS26" s="85"/>
      <c r="ODT26" s="85"/>
      <c r="ODU26" s="86"/>
      <c r="ODV26" s="85"/>
      <c r="ODW26" s="83"/>
      <c r="ODX26" s="83"/>
      <c r="ODY26" s="83"/>
      <c r="ODZ26" s="84"/>
      <c r="OEA26" s="83"/>
      <c r="OEB26" s="83"/>
      <c r="OEC26" s="83"/>
      <c r="OED26" s="83"/>
      <c r="OEE26" s="85"/>
      <c r="OEF26" s="85"/>
      <c r="OEG26" s="85"/>
      <c r="OEH26" s="86"/>
      <c r="OEI26" s="85"/>
      <c r="OEJ26" s="83"/>
      <c r="OEK26" s="83"/>
      <c r="OEL26" s="83"/>
      <c r="OEM26" s="84"/>
      <c r="OEN26" s="83"/>
      <c r="OEO26" s="83"/>
      <c r="OEP26" s="83"/>
      <c r="OEQ26" s="83"/>
      <c r="OER26" s="85"/>
      <c r="OES26" s="85"/>
      <c r="OET26" s="85"/>
      <c r="OEU26" s="86"/>
      <c r="OEV26" s="85"/>
      <c r="OEW26" s="83"/>
      <c r="OEX26" s="83"/>
      <c r="OEY26" s="83"/>
      <c r="OEZ26" s="84"/>
      <c r="OFA26" s="83"/>
      <c r="OFB26" s="83"/>
      <c r="OFC26" s="83"/>
      <c r="OFD26" s="83"/>
      <c r="OFE26" s="85"/>
      <c r="OFF26" s="85"/>
      <c r="OFG26" s="85"/>
      <c r="OFH26" s="86"/>
      <c r="OFI26" s="85"/>
      <c r="OFJ26" s="83"/>
      <c r="OFK26" s="83"/>
      <c r="OFL26" s="83"/>
      <c r="OFM26" s="84"/>
      <c r="OFN26" s="83"/>
      <c r="OFO26" s="83"/>
      <c r="OFP26" s="83"/>
      <c r="OFQ26" s="83"/>
      <c r="OFR26" s="85"/>
      <c r="OFS26" s="85"/>
      <c r="OFT26" s="85"/>
      <c r="OFU26" s="86"/>
      <c r="OFV26" s="85"/>
      <c r="OFW26" s="83"/>
      <c r="OFX26" s="83"/>
      <c r="OFY26" s="83"/>
      <c r="OFZ26" s="84"/>
      <c r="OGA26" s="83"/>
      <c r="OGB26" s="83"/>
      <c r="OGC26" s="83"/>
      <c r="OGD26" s="83"/>
      <c r="OGE26" s="85"/>
      <c r="OGF26" s="85"/>
      <c r="OGG26" s="85"/>
      <c r="OGH26" s="86"/>
      <c r="OGI26" s="85"/>
      <c r="OGJ26" s="83"/>
      <c r="OGK26" s="83"/>
      <c r="OGL26" s="83"/>
      <c r="OGM26" s="84"/>
      <c r="OGN26" s="83"/>
      <c r="OGO26" s="83"/>
      <c r="OGP26" s="83"/>
      <c r="OGQ26" s="83"/>
      <c r="OGR26" s="85"/>
      <c r="OGS26" s="85"/>
      <c r="OGT26" s="85"/>
      <c r="OGU26" s="86"/>
      <c r="OGV26" s="85"/>
      <c r="OGW26" s="83"/>
      <c r="OGX26" s="83"/>
      <c r="OGY26" s="83"/>
      <c r="OGZ26" s="84"/>
      <c r="OHA26" s="83"/>
      <c r="OHB26" s="83"/>
      <c r="OHC26" s="83"/>
      <c r="OHD26" s="83"/>
      <c r="OHE26" s="85"/>
      <c r="OHF26" s="85"/>
      <c r="OHG26" s="85"/>
      <c r="OHH26" s="86"/>
      <c r="OHI26" s="85"/>
      <c r="OHJ26" s="83"/>
      <c r="OHK26" s="83"/>
      <c r="OHL26" s="83"/>
      <c r="OHM26" s="84"/>
      <c r="OHN26" s="83"/>
      <c r="OHO26" s="83"/>
      <c r="OHP26" s="83"/>
      <c r="OHQ26" s="83"/>
      <c r="OHR26" s="85"/>
      <c r="OHS26" s="85"/>
      <c r="OHT26" s="85"/>
      <c r="OHU26" s="86"/>
      <c r="OHV26" s="85"/>
      <c r="OHW26" s="83"/>
      <c r="OHX26" s="83"/>
      <c r="OHY26" s="83"/>
      <c r="OHZ26" s="84"/>
      <c r="OIA26" s="83"/>
      <c r="OIB26" s="83"/>
      <c r="OIC26" s="83"/>
      <c r="OID26" s="83"/>
      <c r="OIE26" s="85"/>
      <c r="OIF26" s="85"/>
      <c r="OIG26" s="85"/>
      <c r="OIH26" s="86"/>
      <c r="OII26" s="85"/>
      <c r="OIJ26" s="83"/>
      <c r="OIK26" s="83"/>
      <c r="OIL26" s="83"/>
      <c r="OIM26" s="84"/>
      <c r="OIN26" s="83"/>
      <c r="OIO26" s="83"/>
      <c r="OIP26" s="83"/>
      <c r="OIQ26" s="83"/>
      <c r="OIR26" s="85"/>
      <c r="OIS26" s="85"/>
      <c r="OIT26" s="85"/>
      <c r="OIU26" s="86"/>
      <c r="OIV26" s="85"/>
      <c r="OIW26" s="83"/>
      <c r="OIX26" s="83"/>
      <c r="OIY26" s="83"/>
      <c r="OIZ26" s="84"/>
      <c r="OJA26" s="83"/>
      <c r="OJB26" s="83"/>
      <c r="OJC26" s="83"/>
      <c r="OJD26" s="83"/>
      <c r="OJE26" s="85"/>
      <c r="OJF26" s="85"/>
      <c r="OJG26" s="85"/>
      <c r="OJH26" s="86"/>
      <c r="OJI26" s="85"/>
      <c r="OJJ26" s="83"/>
      <c r="OJK26" s="83"/>
      <c r="OJL26" s="83"/>
      <c r="OJM26" s="84"/>
      <c r="OJN26" s="83"/>
      <c r="OJO26" s="83"/>
      <c r="OJP26" s="83"/>
      <c r="OJQ26" s="83"/>
      <c r="OJR26" s="85"/>
      <c r="OJS26" s="85"/>
      <c r="OJT26" s="85"/>
      <c r="OJU26" s="86"/>
      <c r="OJV26" s="85"/>
      <c r="OJW26" s="83"/>
      <c r="OJX26" s="83"/>
      <c r="OJY26" s="83"/>
      <c r="OJZ26" s="84"/>
      <c r="OKA26" s="83"/>
      <c r="OKB26" s="83"/>
      <c r="OKC26" s="83"/>
      <c r="OKD26" s="83"/>
      <c r="OKE26" s="85"/>
      <c r="OKF26" s="85"/>
      <c r="OKG26" s="85"/>
      <c r="OKH26" s="86"/>
      <c r="OKI26" s="85"/>
      <c r="OKJ26" s="83"/>
      <c r="OKK26" s="83"/>
      <c r="OKL26" s="83"/>
      <c r="OKM26" s="84"/>
      <c r="OKN26" s="83"/>
      <c r="OKO26" s="83"/>
      <c r="OKP26" s="83"/>
      <c r="OKQ26" s="83"/>
      <c r="OKR26" s="85"/>
      <c r="OKS26" s="85"/>
      <c r="OKT26" s="85"/>
      <c r="OKU26" s="86"/>
      <c r="OKV26" s="85"/>
      <c r="OKW26" s="83"/>
      <c r="OKX26" s="83"/>
      <c r="OKY26" s="83"/>
      <c r="OKZ26" s="84"/>
      <c r="OLA26" s="83"/>
      <c r="OLB26" s="83"/>
      <c r="OLC26" s="83"/>
      <c r="OLD26" s="83"/>
      <c r="OLE26" s="85"/>
      <c r="OLF26" s="85"/>
      <c r="OLG26" s="85"/>
      <c r="OLH26" s="86"/>
      <c r="OLI26" s="85"/>
      <c r="OLJ26" s="83"/>
      <c r="OLK26" s="83"/>
      <c r="OLL26" s="83"/>
      <c r="OLM26" s="84"/>
      <c r="OLN26" s="83"/>
      <c r="OLO26" s="83"/>
      <c r="OLP26" s="83"/>
      <c r="OLQ26" s="83"/>
      <c r="OLR26" s="85"/>
      <c r="OLS26" s="85"/>
      <c r="OLT26" s="85"/>
      <c r="OLU26" s="86"/>
      <c r="OLV26" s="85"/>
      <c r="OLW26" s="83"/>
      <c r="OLX26" s="83"/>
      <c r="OLY26" s="83"/>
      <c r="OLZ26" s="84"/>
      <c r="OMA26" s="83"/>
      <c r="OMB26" s="83"/>
      <c r="OMC26" s="83"/>
      <c r="OMD26" s="83"/>
      <c r="OME26" s="85"/>
      <c r="OMF26" s="85"/>
      <c r="OMG26" s="85"/>
      <c r="OMH26" s="86"/>
      <c r="OMI26" s="85"/>
      <c r="OMJ26" s="83"/>
      <c r="OMK26" s="83"/>
      <c r="OML26" s="83"/>
      <c r="OMM26" s="84"/>
      <c r="OMN26" s="83"/>
      <c r="OMO26" s="83"/>
      <c r="OMP26" s="83"/>
      <c r="OMQ26" s="83"/>
      <c r="OMR26" s="85"/>
      <c r="OMS26" s="85"/>
      <c r="OMT26" s="85"/>
      <c r="OMU26" s="86"/>
      <c r="OMV26" s="85"/>
      <c r="OMW26" s="83"/>
      <c r="OMX26" s="83"/>
      <c r="OMY26" s="83"/>
      <c r="OMZ26" s="84"/>
      <c r="ONA26" s="83"/>
      <c r="ONB26" s="83"/>
      <c r="ONC26" s="83"/>
      <c r="OND26" s="83"/>
      <c r="ONE26" s="85"/>
      <c r="ONF26" s="85"/>
      <c r="ONG26" s="85"/>
      <c r="ONH26" s="86"/>
      <c r="ONI26" s="85"/>
      <c r="ONJ26" s="83"/>
      <c r="ONK26" s="83"/>
      <c r="ONL26" s="83"/>
      <c r="ONM26" s="84"/>
      <c r="ONN26" s="83"/>
      <c r="ONO26" s="83"/>
      <c r="ONP26" s="83"/>
      <c r="ONQ26" s="83"/>
      <c r="ONR26" s="85"/>
      <c r="ONS26" s="85"/>
      <c r="ONT26" s="85"/>
      <c r="ONU26" s="86"/>
      <c r="ONV26" s="85"/>
      <c r="ONW26" s="83"/>
      <c r="ONX26" s="83"/>
      <c r="ONY26" s="83"/>
      <c r="ONZ26" s="84"/>
      <c r="OOA26" s="83"/>
      <c r="OOB26" s="83"/>
      <c r="OOC26" s="83"/>
      <c r="OOD26" s="83"/>
      <c r="OOE26" s="85"/>
      <c r="OOF26" s="85"/>
      <c r="OOG26" s="85"/>
      <c r="OOH26" s="86"/>
      <c r="OOI26" s="85"/>
      <c r="OOJ26" s="83"/>
      <c r="OOK26" s="83"/>
      <c r="OOL26" s="83"/>
      <c r="OOM26" s="84"/>
      <c r="OON26" s="83"/>
      <c r="OOO26" s="83"/>
      <c r="OOP26" s="83"/>
      <c r="OOQ26" s="83"/>
      <c r="OOR26" s="85"/>
      <c r="OOS26" s="85"/>
      <c r="OOT26" s="85"/>
      <c r="OOU26" s="86"/>
      <c r="OOV26" s="85"/>
      <c r="OOW26" s="83"/>
      <c r="OOX26" s="83"/>
      <c r="OOY26" s="83"/>
      <c r="OOZ26" s="84"/>
      <c r="OPA26" s="83"/>
      <c r="OPB26" s="83"/>
      <c r="OPC26" s="83"/>
      <c r="OPD26" s="83"/>
      <c r="OPE26" s="85"/>
      <c r="OPF26" s="85"/>
      <c r="OPG26" s="85"/>
      <c r="OPH26" s="86"/>
      <c r="OPI26" s="85"/>
      <c r="OPJ26" s="83"/>
      <c r="OPK26" s="83"/>
      <c r="OPL26" s="83"/>
      <c r="OPM26" s="84"/>
      <c r="OPN26" s="83"/>
      <c r="OPO26" s="83"/>
      <c r="OPP26" s="83"/>
      <c r="OPQ26" s="83"/>
      <c r="OPR26" s="85"/>
      <c r="OPS26" s="85"/>
      <c r="OPT26" s="85"/>
      <c r="OPU26" s="86"/>
      <c r="OPV26" s="85"/>
      <c r="OPW26" s="83"/>
      <c r="OPX26" s="83"/>
      <c r="OPY26" s="83"/>
      <c r="OPZ26" s="84"/>
      <c r="OQA26" s="83"/>
      <c r="OQB26" s="83"/>
      <c r="OQC26" s="83"/>
      <c r="OQD26" s="83"/>
      <c r="OQE26" s="85"/>
      <c r="OQF26" s="85"/>
      <c r="OQG26" s="85"/>
      <c r="OQH26" s="86"/>
      <c r="OQI26" s="85"/>
      <c r="OQJ26" s="83"/>
      <c r="OQK26" s="83"/>
      <c r="OQL26" s="83"/>
      <c r="OQM26" s="84"/>
      <c r="OQN26" s="83"/>
      <c r="OQO26" s="83"/>
      <c r="OQP26" s="83"/>
      <c r="OQQ26" s="83"/>
      <c r="OQR26" s="85"/>
      <c r="OQS26" s="85"/>
      <c r="OQT26" s="85"/>
      <c r="OQU26" s="86"/>
      <c r="OQV26" s="85"/>
      <c r="OQW26" s="83"/>
      <c r="OQX26" s="83"/>
      <c r="OQY26" s="83"/>
      <c r="OQZ26" s="84"/>
      <c r="ORA26" s="83"/>
      <c r="ORB26" s="83"/>
      <c r="ORC26" s="83"/>
      <c r="ORD26" s="83"/>
      <c r="ORE26" s="85"/>
      <c r="ORF26" s="85"/>
      <c r="ORG26" s="85"/>
      <c r="ORH26" s="86"/>
      <c r="ORI26" s="85"/>
      <c r="ORJ26" s="83"/>
      <c r="ORK26" s="83"/>
      <c r="ORL26" s="83"/>
      <c r="ORM26" s="84"/>
      <c r="ORN26" s="83"/>
      <c r="ORO26" s="83"/>
      <c r="ORP26" s="83"/>
      <c r="ORQ26" s="83"/>
      <c r="ORR26" s="85"/>
      <c r="ORS26" s="85"/>
      <c r="ORT26" s="85"/>
      <c r="ORU26" s="86"/>
      <c r="ORV26" s="85"/>
      <c r="ORW26" s="83"/>
      <c r="ORX26" s="83"/>
      <c r="ORY26" s="83"/>
      <c r="ORZ26" s="84"/>
      <c r="OSA26" s="83"/>
      <c r="OSB26" s="83"/>
      <c r="OSC26" s="83"/>
      <c r="OSD26" s="83"/>
      <c r="OSE26" s="85"/>
      <c r="OSF26" s="85"/>
      <c r="OSG26" s="85"/>
      <c r="OSH26" s="86"/>
      <c r="OSI26" s="85"/>
      <c r="OSJ26" s="83"/>
      <c r="OSK26" s="83"/>
      <c r="OSL26" s="83"/>
      <c r="OSM26" s="84"/>
      <c r="OSN26" s="83"/>
      <c r="OSO26" s="83"/>
      <c r="OSP26" s="83"/>
      <c r="OSQ26" s="83"/>
      <c r="OSR26" s="85"/>
      <c r="OSS26" s="85"/>
      <c r="OST26" s="85"/>
      <c r="OSU26" s="86"/>
      <c r="OSV26" s="85"/>
      <c r="OSW26" s="83"/>
      <c r="OSX26" s="83"/>
      <c r="OSY26" s="83"/>
      <c r="OSZ26" s="84"/>
      <c r="OTA26" s="83"/>
      <c r="OTB26" s="83"/>
      <c r="OTC26" s="83"/>
      <c r="OTD26" s="83"/>
      <c r="OTE26" s="85"/>
      <c r="OTF26" s="85"/>
      <c r="OTG26" s="85"/>
      <c r="OTH26" s="86"/>
      <c r="OTI26" s="85"/>
      <c r="OTJ26" s="83"/>
      <c r="OTK26" s="83"/>
      <c r="OTL26" s="83"/>
      <c r="OTM26" s="84"/>
      <c r="OTN26" s="83"/>
      <c r="OTO26" s="83"/>
      <c r="OTP26" s="83"/>
      <c r="OTQ26" s="83"/>
      <c r="OTR26" s="85"/>
      <c r="OTS26" s="85"/>
      <c r="OTT26" s="85"/>
      <c r="OTU26" s="86"/>
      <c r="OTV26" s="85"/>
      <c r="OTW26" s="83"/>
      <c r="OTX26" s="83"/>
      <c r="OTY26" s="83"/>
      <c r="OTZ26" s="84"/>
      <c r="OUA26" s="83"/>
      <c r="OUB26" s="83"/>
      <c r="OUC26" s="83"/>
      <c r="OUD26" s="83"/>
      <c r="OUE26" s="85"/>
      <c r="OUF26" s="85"/>
      <c r="OUG26" s="85"/>
      <c r="OUH26" s="86"/>
      <c r="OUI26" s="85"/>
      <c r="OUJ26" s="83"/>
      <c r="OUK26" s="83"/>
      <c r="OUL26" s="83"/>
      <c r="OUM26" s="84"/>
      <c r="OUN26" s="83"/>
      <c r="OUO26" s="83"/>
      <c r="OUP26" s="83"/>
      <c r="OUQ26" s="83"/>
      <c r="OUR26" s="85"/>
      <c r="OUS26" s="85"/>
      <c r="OUT26" s="85"/>
      <c r="OUU26" s="86"/>
      <c r="OUV26" s="85"/>
      <c r="OUW26" s="83"/>
      <c r="OUX26" s="83"/>
      <c r="OUY26" s="83"/>
      <c r="OUZ26" s="84"/>
      <c r="OVA26" s="83"/>
      <c r="OVB26" s="83"/>
      <c r="OVC26" s="83"/>
      <c r="OVD26" s="83"/>
      <c r="OVE26" s="85"/>
      <c r="OVF26" s="85"/>
      <c r="OVG26" s="85"/>
      <c r="OVH26" s="86"/>
      <c r="OVI26" s="85"/>
      <c r="OVJ26" s="83"/>
      <c r="OVK26" s="83"/>
      <c r="OVL26" s="83"/>
      <c r="OVM26" s="84"/>
      <c r="OVN26" s="83"/>
      <c r="OVO26" s="83"/>
      <c r="OVP26" s="83"/>
      <c r="OVQ26" s="83"/>
      <c r="OVR26" s="85"/>
      <c r="OVS26" s="85"/>
      <c r="OVT26" s="85"/>
      <c r="OVU26" s="86"/>
      <c r="OVV26" s="85"/>
      <c r="OVW26" s="83"/>
      <c r="OVX26" s="83"/>
      <c r="OVY26" s="83"/>
      <c r="OVZ26" s="84"/>
      <c r="OWA26" s="83"/>
      <c r="OWB26" s="83"/>
      <c r="OWC26" s="83"/>
      <c r="OWD26" s="83"/>
      <c r="OWE26" s="85"/>
      <c r="OWF26" s="85"/>
      <c r="OWG26" s="85"/>
      <c r="OWH26" s="86"/>
      <c r="OWI26" s="85"/>
      <c r="OWJ26" s="83"/>
      <c r="OWK26" s="83"/>
      <c r="OWL26" s="83"/>
      <c r="OWM26" s="84"/>
      <c r="OWN26" s="83"/>
      <c r="OWO26" s="83"/>
      <c r="OWP26" s="83"/>
      <c r="OWQ26" s="83"/>
      <c r="OWR26" s="85"/>
      <c r="OWS26" s="85"/>
      <c r="OWT26" s="85"/>
      <c r="OWU26" s="86"/>
      <c r="OWV26" s="85"/>
      <c r="OWW26" s="83"/>
      <c r="OWX26" s="83"/>
      <c r="OWY26" s="83"/>
      <c r="OWZ26" s="84"/>
      <c r="OXA26" s="83"/>
      <c r="OXB26" s="83"/>
      <c r="OXC26" s="83"/>
      <c r="OXD26" s="83"/>
      <c r="OXE26" s="85"/>
      <c r="OXF26" s="85"/>
      <c r="OXG26" s="85"/>
      <c r="OXH26" s="86"/>
      <c r="OXI26" s="85"/>
      <c r="OXJ26" s="83"/>
      <c r="OXK26" s="83"/>
      <c r="OXL26" s="83"/>
      <c r="OXM26" s="84"/>
      <c r="OXN26" s="83"/>
      <c r="OXO26" s="83"/>
      <c r="OXP26" s="83"/>
      <c r="OXQ26" s="83"/>
      <c r="OXR26" s="85"/>
      <c r="OXS26" s="85"/>
      <c r="OXT26" s="85"/>
      <c r="OXU26" s="86"/>
      <c r="OXV26" s="85"/>
      <c r="OXW26" s="83"/>
      <c r="OXX26" s="83"/>
      <c r="OXY26" s="83"/>
      <c r="OXZ26" s="84"/>
      <c r="OYA26" s="83"/>
      <c r="OYB26" s="83"/>
      <c r="OYC26" s="83"/>
      <c r="OYD26" s="83"/>
      <c r="OYE26" s="85"/>
      <c r="OYF26" s="85"/>
      <c r="OYG26" s="85"/>
      <c r="OYH26" s="86"/>
      <c r="OYI26" s="85"/>
      <c r="OYJ26" s="83"/>
      <c r="OYK26" s="83"/>
      <c r="OYL26" s="83"/>
      <c r="OYM26" s="84"/>
      <c r="OYN26" s="83"/>
      <c r="OYO26" s="83"/>
      <c r="OYP26" s="83"/>
      <c r="OYQ26" s="83"/>
      <c r="OYR26" s="85"/>
      <c r="OYS26" s="85"/>
      <c r="OYT26" s="85"/>
      <c r="OYU26" s="86"/>
      <c r="OYV26" s="85"/>
      <c r="OYW26" s="83"/>
      <c r="OYX26" s="83"/>
      <c r="OYY26" s="83"/>
      <c r="OYZ26" s="84"/>
      <c r="OZA26" s="83"/>
      <c r="OZB26" s="83"/>
      <c r="OZC26" s="83"/>
      <c r="OZD26" s="83"/>
      <c r="OZE26" s="85"/>
      <c r="OZF26" s="85"/>
      <c r="OZG26" s="85"/>
      <c r="OZH26" s="86"/>
      <c r="OZI26" s="85"/>
      <c r="OZJ26" s="83"/>
      <c r="OZK26" s="83"/>
      <c r="OZL26" s="83"/>
      <c r="OZM26" s="84"/>
      <c r="OZN26" s="83"/>
      <c r="OZO26" s="83"/>
      <c r="OZP26" s="83"/>
      <c r="OZQ26" s="83"/>
      <c r="OZR26" s="85"/>
      <c r="OZS26" s="85"/>
      <c r="OZT26" s="85"/>
      <c r="OZU26" s="86"/>
      <c r="OZV26" s="85"/>
      <c r="OZW26" s="83"/>
      <c r="OZX26" s="83"/>
      <c r="OZY26" s="83"/>
      <c r="OZZ26" s="84"/>
      <c r="PAA26" s="83"/>
      <c r="PAB26" s="83"/>
      <c r="PAC26" s="83"/>
      <c r="PAD26" s="83"/>
      <c r="PAE26" s="85"/>
      <c r="PAF26" s="85"/>
      <c r="PAG26" s="85"/>
      <c r="PAH26" s="86"/>
      <c r="PAI26" s="85"/>
      <c r="PAJ26" s="83"/>
      <c r="PAK26" s="83"/>
      <c r="PAL26" s="83"/>
      <c r="PAM26" s="84"/>
      <c r="PAN26" s="83"/>
      <c r="PAO26" s="83"/>
      <c r="PAP26" s="83"/>
      <c r="PAQ26" s="83"/>
      <c r="PAR26" s="85"/>
      <c r="PAS26" s="85"/>
      <c r="PAT26" s="85"/>
      <c r="PAU26" s="86"/>
      <c r="PAV26" s="85"/>
      <c r="PAW26" s="83"/>
      <c r="PAX26" s="83"/>
      <c r="PAY26" s="83"/>
      <c r="PAZ26" s="84"/>
      <c r="PBA26" s="83"/>
      <c r="PBB26" s="83"/>
      <c r="PBC26" s="83"/>
      <c r="PBD26" s="83"/>
      <c r="PBE26" s="85"/>
      <c r="PBF26" s="85"/>
      <c r="PBG26" s="85"/>
      <c r="PBH26" s="86"/>
      <c r="PBI26" s="85"/>
      <c r="PBJ26" s="83"/>
      <c r="PBK26" s="83"/>
      <c r="PBL26" s="83"/>
      <c r="PBM26" s="84"/>
      <c r="PBN26" s="83"/>
      <c r="PBO26" s="83"/>
      <c r="PBP26" s="83"/>
      <c r="PBQ26" s="83"/>
      <c r="PBR26" s="85"/>
      <c r="PBS26" s="85"/>
      <c r="PBT26" s="85"/>
      <c r="PBU26" s="86"/>
      <c r="PBV26" s="85"/>
      <c r="PBW26" s="83"/>
      <c r="PBX26" s="83"/>
      <c r="PBY26" s="83"/>
      <c r="PBZ26" s="84"/>
      <c r="PCA26" s="83"/>
      <c r="PCB26" s="83"/>
      <c r="PCC26" s="83"/>
      <c r="PCD26" s="83"/>
      <c r="PCE26" s="85"/>
      <c r="PCF26" s="85"/>
      <c r="PCG26" s="85"/>
      <c r="PCH26" s="86"/>
      <c r="PCI26" s="85"/>
      <c r="PCJ26" s="83"/>
      <c r="PCK26" s="83"/>
      <c r="PCL26" s="83"/>
      <c r="PCM26" s="84"/>
      <c r="PCN26" s="83"/>
      <c r="PCO26" s="83"/>
      <c r="PCP26" s="83"/>
      <c r="PCQ26" s="83"/>
      <c r="PCR26" s="85"/>
      <c r="PCS26" s="85"/>
      <c r="PCT26" s="85"/>
      <c r="PCU26" s="86"/>
      <c r="PCV26" s="85"/>
      <c r="PCW26" s="83"/>
      <c r="PCX26" s="83"/>
      <c r="PCY26" s="83"/>
      <c r="PCZ26" s="84"/>
      <c r="PDA26" s="83"/>
      <c r="PDB26" s="83"/>
      <c r="PDC26" s="83"/>
      <c r="PDD26" s="83"/>
      <c r="PDE26" s="85"/>
      <c r="PDF26" s="85"/>
      <c r="PDG26" s="85"/>
      <c r="PDH26" s="86"/>
      <c r="PDI26" s="85"/>
      <c r="PDJ26" s="83"/>
      <c r="PDK26" s="83"/>
      <c r="PDL26" s="83"/>
      <c r="PDM26" s="84"/>
      <c r="PDN26" s="83"/>
      <c r="PDO26" s="83"/>
      <c r="PDP26" s="83"/>
      <c r="PDQ26" s="83"/>
      <c r="PDR26" s="85"/>
      <c r="PDS26" s="85"/>
      <c r="PDT26" s="85"/>
      <c r="PDU26" s="86"/>
      <c r="PDV26" s="85"/>
      <c r="PDW26" s="83"/>
      <c r="PDX26" s="83"/>
      <c r="PDY26" s="83"/>
      <c r="PDZ26" s="84"/>
      <c r="PEA26" s="83"/>
      <c r="PEB26" s="83"/>
      <c r="PEC26" s="83"/>
      <c r="PED26" s="83"/>
      <c r="PEE26" s="85"/>
      <c r="PEF26" s="85"/>
      <c r="PEG26" s="85"/>
      <c r="PEH26" s="86"/>
      <c r="PEI26" s="85"/>
      <c r="PEJ26" s="83"/>
      <c r="PEK26" s="83"/>
      <c r="PEL26" s="83"/>
      <c r="PEM26" s="84"/>
      <c r="PEN26" s="83"/>
      <c r="PEO26" s="83"/>
      <c r="PEP26" s="83"/>
      <c r="PEQ26" s="83"/>
      <c r="PER26" s="85"/>
      <c r="PES26" s="85"/>
      <c r="PET26" s="85"/>
      <c r="PEU26" s="86"/>
      <c r="PEV26" s="85"/>
      <c r="PEW26" s="83"/>
      <c r="PEX26" s="83"/>
      <c r="PEY26" s="83"/>
      <c r="PEZ26" s="84"/>
      <c r="PFA26" s="83"/>
      <c r="PFB26" s="83"/>
      <c r="PFC26" s="83"/>
      <c r="PFD26" s="83"/>
      <c r="PFE26" s="85"/>
      <c r="PFF26" s="85"/>
      <c r="PFG26" s="85"/>
      <c r="PFH26" s="86"/>
      <c r="PFI26" s="85"/>
      <c r="PFJ26" s="83"/>
      <c r="PFK26" s="83"/>
      <c r="PFL26" s="83"/>
      <c r="PFM26" s="84"/>
      <c r="PFN26" s="83"/>
      <c r="PFO26" s="83"/>
      <c r="PFP26" s="83"/>
      <c r="PFQ26" s="83"/>
      <c r="PFR26" s="85"/>
      <c r="PFS26" s="85"/>
      <c r="PFT26" s="85"/>
      <c r="PFU26" s="86"/>
      <c r="PFV26" s="85"/>
      <c r="PFW26" s="83"/>
      <c r="PFX26" s="83"/>
      <c r="PFY26" s="83"/>
      <c r="PFZ26" s="84"/>
      <c r="PGA26" s="83"/>
      <c r="PGB26" s="83"/>
      <c r="PGC26" s="83"/>
      <c r="PGD26" s="83"/>
      <c r="PGE26" s="85"/>
      <c r="PGF26" s="85"/>
      <c r="PGG26" s="85"/>
      <c r="PGH26" s="86"/>
      <c r="PGI26" s="85"/>
      <c r="PGJ26" s="83"/>
      <c r="PGK26" s="83"/>
      <c r="PGL26" s="83"/>
      <c r="PGM26" s="84"/>
      <c r="PGN26" s="83"/>
      <c r="PGO26" s="83"/>
      <c r="PGP26" s="83"/>
      <c r="PGQ26" s="83"/>
      <c r="PGR26" s="85"/>
      <c r="PGS26" s="85"/>
      <c r="PGT26" s="85"/>
      <c r="PGU26" s="86"/>
      <c r="PGV26" s="85"/>
      <c r="PGW26" s="83"/>
      <c r="PGX26" s="83"/>
      <c r="PGY26" s="83"/>
      <c r="PGZ26" s="84"/>
      <c r="PHA26" s="83"/>
      <c r="PHB26" s="83"/>
      <c r="PHC26" s="83"/>
      <c r="PHD26" s="83"/>
      <c r="PHE26" s="85"/>
      <c r="PHF26" s="85"/>
      <c r="PHG26" s="85"/>
      <c r="PHH26" s="86"/>
      <c r="PHI26" s="85"/>
      <c r="PHJ26" s="83"/>
      <c r="PHK26" s="83"/>
      <c r="PHL26" s="83"/>
      <c r="PHM26" s="84"/>
      <c r="PHN26" s="83"/>
      <c r="PHO26" s="83"/>
      <c r="PHP26" s="83"/>
      <c r="PHQ26" s="83"/>
      <c r="PHR26" s="85"/>
      <c r="PHS26" s="85"/>
      <c r="PHT26" s="85"/>
      <c r="PHU26" s="86"/>
      <c r="PHV26" s="85"/>
      <c r="PHW26" s="83"/>
      <c r="PHX26" s="83"/>
      <c r="PHY26" s="83"/>
      <c r="PHZ26" s="84"/>
      <c r="PIA26" s="83"/>
      <c r="PIB26" s="83"/>
      <c r="PIC26" s="83"/>
      <c r="PID26" s="83"/>
      <c r="PIE26" s="85"/>
      <c r="PIF26" s="85"/>
      <c r="PIG26" s="85"/>
      <c r="PIH26" s="86"/>
      <c r="PII26" s="85"/>
      <c r="PIJ26" s="83"/>
      <c r="PIK26" s="83"/>
      <c r="PIL26" s="83"/>
      <c r="PIM26" s="84"/>
      <c r="PIN26" s="83"/>
      <c r="PIO26" s="83"/>
      <c r="PIP26" s="83"/>
      <c r="PIQ26" s="83"/>
      <c r="PIR26" s="85"/>
      <c r="PIS26" s="85"/>
      <c r="PIT26" s="85"/>
      <c r="PIU26" s="86"/>
      <c r="PIV26" s="85"/>
      <c r="PIW26" s="83"/>
      <c r="PIX26" s="83"/>
      <c r="PIY26" s="83"/>
      <c r="PIZ26" s="84"/>
      <c r="PJA26" s="83"/>
      <c r="PJB26" s="83"/>
      <c r="PJC26" s="83"/>
      <c r="PJD26" s="83"/>
      <c r="PJE26" s="85"/>
      <c r="PJF26" s="85"/>
      <c r="PJG26" s="85"/>
      <c r="PJH26" s="86"/>
      <c r="PJI26" s="85"/>
      <c r="PJJ26" s="83"/>
      <c r="PJK26" s="83"/>
      <c r="PJL26" s="83"/>
      <c r="PJM26" s="84"/>
      <c r="PJN26" s="83"/>
      <c r="PJO26" s="83"/>
      <c r="PJP26" s="83"/>
      <c r="PJQ26" s="83"/>
      <c r="PJR26" s="85"/>
      <c r="PJS26" s="85"/>
      <c r="PJT26" s="85"/>
      <c r="PJU26" s="86"/>
      <c r="PJV26" s="85"/>
      <c r="PJW26" s="83"/>
      <c r="PJX26" s="83"/>
      <c r="PJY26" s="83"/>
      <c r="PJZ26" s="84"/>
      <c r="PKA26" s="83"/>
      <c r="PKB26" s="83"/>
      <c r="PKC26" s="83"/>
      <c r="PKD26" s="83"/>
      <c r="PKE26" s="85"/>
      <c r="PKF26" s="85"/>
      <c r="PKG26" s="85"/>
      <c r="PKH26" s="86"/>
      <c r="PKI26" s="85"/>
      <c r="PKJ26" s="83"/>
      <c r="PKK26" s="83"/>
      <c r="PKL26" s="83"/>
      <c r="PKM26" s="84"/>
      <c r="PKN26" s="83"/>
      <c r="PKO26" s="83"/>
      <c r="PKP26" s="83"/>
      <c r="PKQ26" s="83"/>
      <c r="PKR26" s="85"/>
      <c r="PKS26" s="85"/>
      <c r="PKT26" s="85"/>
      <c r="PKU26" s="86"/>
      <c r="PKV26" s="85"/>
      <c r="PKW26" s="83"/>
      <c r="PKX26" s="83"/>
      <c r="PKY26" s="83"/>
      <c r="PKZ26" s="84"/>
      <c r="PLA26" s="83"/>
      <c r="PLB26" s="83"/>
      <c r="PLC26" s="83"/>
      <c r="PLD26" s="83"/>
      <c r="PLE26" s="85"/>
      <c r="PLF26" s="85"/>
      <c r="PLG26" s="85"/>
      <c r="PLH26" s="86"/>
      <c r="PLI26" s="85"/>
      <c r="PLJ26" s="83"/>
      <c r="PLK26" s="83"/>
      <c r="PLL26" s="83"/>
      <c r="PLM26" s="84"/>
      <c r="PLN26" s="83"/>
      <c r="PLO26" s="83"/>
      <c r="PLP26" s="83"/>
      <c r="PLQ26" s="83"/>
      <c r="PLR26" s="85"/>
      <c r="PLS26" s="85"/>
      <c r="PLT26" s="85"/>
      <c r="PLU26" s="86"/>
      <c r="PLV26" s="85"/>
      <c r="PLW26" s="83"/>
      <c r="PLX26" s="83"/>
      <c r="PLY26" s="83"/>
      <c r="PLZ26" s="84"/>
      <c r="PMA26" s="83"/>
      <c r="PMB26" s="83"/>
      <c r="PMC26" s="83"/>
      <c r="PMD26" s="83"/>
      <c r="PME26" s="85"/>
      <c r="PMF26" s="85"/>
      <c r="PMG26" s="85"/>
      <c r="PMH26" s="86"/>
      <c r="PMI26" s="85"/>
      <c r="PMJ26" s="83"/>
      <c r="PMK26" s="83"/>
      <c r="PML26" s="83"/>
      <c r="PMM26" s="84"/>
      <c r="PMN26" s="83"/>
      <c r="PMO26" s="83"/>
      <c r="PMP26" s="83"/>
      <c r="PMQ26" s="83"/>
      <c r="PMR26" s="85"/>
      <c r="PMS26" s="85"/>
      <c r="PMT26" s="85"/>
      <c r="PMU26" s="86"/>
      <c r="PMV26" s="85"/>
      <c r="PMW26" s="83"/>
      <c r="PMX26" s="83"/>
      <c r="PMY26" s="83"/>
      <c r="PMZ26" s="84"/>
      <c r="PNA26" s="83"/>
      <c r="PNB26" s="83"/>
      <c r="PNC26" s="83"/>
      <c r="PND26" s="83"/>
      <c r="PNE26" s="85"/>
      <c r="PNF26" s="85"/>
      <c r="PNG26" s="85"/>
      <c r="PNH26" s="86"/>
      <c r="PNI26" s="85"/>
      <c r="PNJ26" s="83"/>
      <c r="PNK26" s="83"/>
      <c r="PNL26" s="83"/>
      <c r="PNM26" s="84"/>
      <c r="PNN26" s="83"/>
      <c r="PNO26" s="83"/>
      <c r="PNP26" s="83"/>
      <c r="PNQ26" s="83"/>
      <c r="PNR26" s="85"/>
      <c r="PNS26" s="85"/>
      <c r="PNT26" s="85"/>
      <c r="PNU26" s="86"/>
      <c r="PNV26" s="85"/>
      <c r="PNW26" s="83"/>
      <c r="PNX26" s="83"/>
      <c r="PNY26" s="83"/>
      <c r="PNZ26" s="84"/>
      <c r="POA26" s="83"/>
      <c r="POB26" s="83"/>
      <c r="POC26" s="83"/>
      <c r="POD26" s="83"/>
      <c r="POE26" s="85"/>
      <c r="POF26" s="85"/>
      <c r="POG26" s="85"/>
      <c r="POH26" s="86"/>
      <c r="POI26" s="85"/>
      <c r="POJ26" s="83"/>
      <c r="POK26" s="83"/>
      <c r="POL26" s="83"/>
      <c r="POM26" s="84"/>
      <c r="PON26" s="83"/>
      <c r="POO26" s="83"/>
      <c r="POP26" s="83"/>
      <c r="POQ26" s="83"/>
      <c r="POR26" s="85"/>
      <c r="POS26" s="85"/>
      <c r="POT26" s="85"/>
      <c r="POU26" s="86"/>
      <c r="POV26" s="85"/>
      <c r="POW26" s="83"/>
      <c r="POX26" s="83"/>
      <c r="POY26" s="83"/>
      <c r="POZ26" s="84"/>
      <c r="PPA26" s="83"/>
      <c r="PPB26" s="83"/>
      <c r="PPC26" s="83"/>
      <c r="PPD26" s="83"/>
      <c r="PPE26" s="85"/>
      <c r="PPF26" s="85"/>
      <c r="PPG26" s="85"/>
      <c r="PPH26" s="86"/>
      <c r="PPI26" s="85"/>
      <c r="PPJ26" s="83"/>
      <c r="PPK26" s="83"/>
      <c r="PPL26" s="83"/>
      <c r="PPM26" s="84"/>
      <c r="PPN26" s="83"/>
      <c r="PPO26" s="83"/>
      <c r="PPP26" s="83"/>
      <c r="PPQ26" s="83"/>
      <c r="PPR26" s="85"/>
      <c r="PPS26" s="85"/>
      <c r="PPT26" s="85"/>
      <c r="PPU26" s="86"/>
      <c r="PPV26" s="85"/>
      <c r="PPW26" s="83"/>
      <c r="PPX26" s="83"/>
      <c r="PPY26" s="83"/>
      <c r="PPZ26" s="84"/>
      <c r="PQA26" s="83"/>
      <c r="PQB26" s="83"/>
      <c r="PQC26" s="83"/>
      <c r="PQD26" s="83"/>
      <c r="PQE26" s="85"/>
      <c r="PQF26" s="85"/>
      <c r="PQG26" s="85"/>
      <c r="PQH26" s="86"/>
      <c r="PQI26" s="85"/>
      <c r="PQJ26" s="83"/>
      <c r="PQK26" s="83"/>
      <c r="PQL26" s="83"/>
      <c r="PQM26" s="84"/>
      <c r="PQN26" s="83"/>
      <c r="PQO26" s="83"/>
      <c r="PQP26" s="83"/>
      <c r="PQQ26" s="83"/>
      <c r="PQR26" s="85"/>
      <c r="PQS26" s="85"/>
      <c r="PQT26" s="85"/>
      <c r="PQU26" s="86"/>
      <c r="PQV26" s="85"/>
      <c r="PQW26" s="83"/>
      <c r="PQX26" s="83"/>
      <c r="PQY26" s="83"/>
      <c r="PQZ26" s="84"/>
      <c r="PRA26" s="83"/>
      <c r="PRB26" s="83"/>
      <c r="PRC26" s="83"/>
      <c r="PRD26" s="83"/>
      <c r="PRE26" s="85"/>
      <c r="PRF26" s="85"/>
      <c r="PRG26" s="85"/>
      <c r="PRH26" s="86"/>
      <c r="PRI26" s="85"/>
      <c r="PRJ26" s="83"/>
      <c r="PRK26" s="83"/>
      <c r="PRL26" s="83"/>
      <c r="PRM26" s="84"/>
      <c r="PRN26" s="83"/>
      <c r="PRO26" s="83"/>
      <c r="PRP26" s="83"/>
      <c r="PRQ26" s="83"/>
      <c r="PRR26" s="85"/>
      <c r="PRS26" s="85"/>
      <c r="PRT26" s="85"/>
      <c r="PRU26" s="86"/>
      <c r="PRV26" s="85"/>
      <c r="PRW26" s="83"/>
      <c r="PRX26" s="83"/>
      <c r="PRY26" s="83"/>
      <c r="PRZ26" s="84"/>
      <c r="PSA26" s="83"/>
      <c r="PSB26" s="83"/>
      <c r="PSC26" s="83"/>
      <c r="PSD26" s="83"/>
      <c r="PSE26" s="85"/>
      <c r="PSF26" s="85"/>
      <c r="PSG26" s="85"/>
      <c r="PSH26" s="86"/>
      <c r="PSI26" s="85"/>
      <c r="PSJ26" s="83"/>
      <c r="PSK26" s="83"/>
      <c r="PSL26" s="83"/>
      <c r="PSM26" s="84"/>
      <c r="PSN26" s="83"/>
      <c r="PSO26" s="83"/>
      <c r="PSP26" s="83"/>
      <c r="PSQ26" s="83"/>
      <c r="PSR26" s="85"/>
      <c r="PSS26" s="85"/>
      <c r="PST26" s="85"/>
      <c r="PSU26" s="86"/>
      <c r="PSV26" s="85"/>
      <c r="PSW26" s="83"/>
      <c r="PSX26" s="83"/>
      <c r="PSY26" s="83"/>
      <c r="PSZ26" s="84"/>
      <c r="PTA26" s="83"/>
      <c r="PTB26" s="83"/>
      <c r="PTC26" s="83"/>
      <c r="PTD26" s="83"/>
      <c r="PTE26" s="85"/>
      <c r="PTF26" s="85"/>
      <c r="PTG26" s="85"/>
      <c r="PTH26" s="86"/>
      <c r="PTI26" s="85"/>
      <c r="PTJ26" s="83"/>
      <c r="PTK26" s="83"/>
      <c r="PTL26" s="83"/>
      <c r="PTM26" s="84"/>
      <c r="PTN26" s="83"/>
      <c r="PTO26" s="83"/>
      <c r="PTP26" s="83"/>
      <c r="PTQ26" s="83"/>
      <c r="PTR26" s="85"/>
      <c r="PTS26" s="85"/>
      <c r="PTT26" s="85"/>
      <c r="PTU26" s="86"/>
      <c r="PTV26" s="85"/>
      <c r="PTW26" s="83"/>
      <c r="PTX26" s="83"/>
      <c r="PTY26" s="83"/>
      <c r="PTZ26" s="84"/>
      <c r="PUA26" s="83"/>
      <c r="PUB26" s="83"/>
      <c r="PUC26" s="83"/>
      <c r="PUD26" s="83"/>
      <c r="PUE26" s="85"/>
      <c r="PUF26" s="85"/>
      <c r="PUG26" s="85"/>
      <c r="PUH26" s="86"/>
      <c r="PUI26" s="85"/>
      <c r="PUJ26" s="83"/>
      <c r="PUK26" s="83"/>
      <c r="PUL26" s="83"/>
      <c r="PUM26" s="84"/>
      <c r="PUN26" s="83"/>
      <c r="PUO26" s="83"/>
      <c r="PUP26" s="83"/>
      <c r="PUQ26" s="83"/>
      <c r="PUR26" s="85"/>
      <c r="PUS26" s="85"/>
      <c r="PUT26" s="85"/>
      <c r="PUU26" s="86"/>
      <c r="PUV26" s="85"/>
      <c r="PUW26" s="83"/>
      <c r="PUX26" s="83"/>
      <c r="PUY26" s="83"/>
      <c r="PUZ26" s="84"/>
      <c r="PVA26" s="83"/>
      <c r="PVB26" s="83"/>
      <c r="PVC26" s="83"/>
      <c r="PVD26" s="83"/>
      <c r="PVE26" s="85"/>
      <c r="PVF26" s="85"/>
      <c r="PVG26" s="85"/>
      <c r="PVH26" s="86"/>
      <c r="PVI26" s="85"/>
      <c r="PVJ26" s="83"/>
      <c r="PVK26" s="83"/>
      <c r="PVL26" s="83"/>
      <c r="PVM26" s="84"/>
      <c r="PVN26" s="83"/>
      <c r="PVO26" s="83"/>
      <c r="PVP26" s="83"/>
      <c r="PVQ26" s="83"/>
      <c r="PVR26" s="85"/>
      <c r="PVS26" s="85"/>
      <c r="PVT26" s="85"/>
      <c r="PVU26" s="86"/>
      <c r="PVV26" s="85"/>
      <c r="PVW26" s="83"/>
      <c r="PVX26" s="83"/>
      <c r="PVY26" s="83"/>
      <c r="PVZ26" s="84"/>
      <c r="PWA26" s="83"/>
      <c r="PWB26" s="83"/>
      <c r="PWC26" s="83"/>
      <c r="PWD26" s="83"/>
      <c r="PWE26" s="85"/>
      <c r="PWF26" s="85"/>
      <c r="PWG26" s="85"/>
      <c r="PWH26" s="86"/>
      <c r="PWI26" s="85"/>
      <c r="PWJ26" s="83"/>
      <c r="PWK26" s="83"/>
      <c r="PWL26" s="83"/>
      <c r="PWM26" s="84"/>
      <c r="PWN26" s="83"/>
      <c r="PWO26" s="83"/>
      <c r="PWP26" s="83"/>
      <c r="PWQ26" s="83"/>
      <c r="PWR26" s="85"/>
      <c r="PWS26" s="85"/>
      <c r="PWT26" s="85"/>
      <c r="PWU26" s="86"/>
      <c r="PWV26" s="85"/>
      <c r="PWW26" s="83"/>
      <c r="PWX26" s="83"/>
      <c r="PWY26" s="83"/>
      <c r="PWZ26" s="84"/>
      <c r="PXA26" s="83"/>
      <c r="PXB26" s="83"/>
      <c r="PXC26" s="83"/>
      <c r="PXD26" s="83"/>
      <c r="PXE26" s="85"/>
      <c r="PXF26" s="85"/>
      <c r="PXG26" s="85"/>
      <c r="PXH26" s="86"/>
      <c r="PXI26" s="85"/>
      <c r="PXJ26" s="83"/>
      <c r="PXK26" s="83"/>
      <c r="PXL26" s="83"/>
      <c r="PXM26" s="84"/>
      <c r="PXN26" s="83"/>
      <c r="PXO26" s="83"/>
      <c r="PXP26" s="83"/>
      <c r="PXQ26" s="83"/>
      <c r="PXR26" s="85"/>
      <c r="PXS26" s="85"/>
      <c r="PXT26" s="85"/>
      <c r="PXU26" s="86"/>
      <c r="PXV26" s="85"/>
      <c r="PXW26" s="83"/>
      <c r="PXX26" s="83"/>
      <c r="PXY26" s="83"/>
      <c r="PXZ26" s="84"/>
      <c r="PYA26" s="83"/>
      <c r="PYB26" s="83"/>
      <c r="PYC26" s="83"/>
      <c r="PYD26" s="83"/>
      <c r="PYE26" s="85"/>
      <c r="PYF26" s="85"/>
      <c r="PYG26" s="85"/>
      <c r="PYH26" s="86"/>
      <c r="PYI26" s="85"/>
      <c r="PYJ26" s="83"/>
      <c r="PYK26" s="83"/>
      <c r="PYL26" s="83"/>
      <c r="PYM26" s="84"/>
      <c r="PYN26" s="83"/>
      <c r="PYO26" s="83"/>
      <c r="PYP26" s="83"/>
      <c r="PYQ26" s="83"/>
      <c r="PYR26" s="85"/>
      <c r="PYS26" s="85"/>
      <c r="PYT26" s="85"/>
      <c r="PYU26" s="86"/>
      <c r="PYV26" s="85"/>
      <c r="PYW26" s="83"/>
      <c r="PYX26" s="83"/>
      <c r="PYY26" s="83"/>
      <c r="PYZ26" s="84"/>
      <c r="PZA26" s="83"/>
      <c r="PZB26" s="83"/>
      <c r="PZC26" s="83"/>
      <c r="PZD26" s="83"/>
      <c r="PZE26" s="85"/>
      <c r="PZF26" s="85"/>
      <c r="PZG26" s="85"/>
      <c r="PZH26" s="86"/>
      <c r="PZI26" s="85"/>
      <c r="PZJ26" s="83"/>
      <c r="PZK26" s="83"/>
      <c r="PZL26" s="83"/>
      <c r="PZM26" s="84"/>
      <c r="PZN26" s="83"/>
      <c r="PZO26" s="83"/>
      <c r="PZP26" s="83"/>
      <c r="PZQ26" s="83"/>
      <c r="PZR26" s="85"/>
      <c r="PZS26" s="85"/>
      <c r="PZT26" s="85"/>
      <c r="PZU26" s="86"/>
      <c r="PZV26" s="85"/>
      <c r="PZW26" s="83"/>
      <c r="PZX26" s="83"/>
      <c r="PZY26" s="83"/>
      <c r="PZZ26" s="84"/>
      <c r="QAA26" s="83"/>
      <c r="QAB26" s="83"/>
      <c r="QAC26" s="83"/>
      <c r="QAD26" s="83"/>
      <c r="QAE26" s="85"/>
      <c r="QAF26" s="85"/>
      <c r="QAG26" s="85"/>
      <c r="QAH26" s="86"/>
      <c r="QAI26" s="85"/>
      <c r="QAJ26" s="83"/>
      <c r="QAK26" s="83"/>
      <c r="QAL26" s="83"/>
      <c r="QAM26" s="84"/>
      <c r="QAN26" s="83"/>
      <c r="QAO26" s="83"/>
      <c r="QAP26" s="83"/>
      <c r="QAQ26" s="83"/>
      <c r="QAR26" s="85"/>
      <c r="QAS26" s="85"/>
      <c r="QAT26" s="85"/>
      <c r="QAU26" s="86"/>
      <c r="QAV26" s="85"/>
      <c r="QAW26" s="83"/>
      <c r="QAX26" s="83"/>
      <c r="QAY26" s="83"/>
      <c r="QAZ26" s="84"/>
      <c r="QBA26" s="83"/>
      <c r="QBB26" s="83"/>
      <c r="QBC26" s="83"/>
      <c r="QBD26" s="83"/>
      <c r="QBE26" s="85"/>
      <c r="QBF26" s="85"/>
      <c r="QBG26" s="85"/>
      <c r="QBH26" s="86"/>
      <c r="QBI26" s="85"/>
      <c r="QBJ26" s="83"/>
      <c r="QBK26" s="83"/>
      <c r="QBL26" s="83"/>
      <c r="QBM26" s="84"/>
      <c r="QBN26" s="83"/>
      <c r="QBO26" s="83"/>
      <c r="QBP26" s="83"/>
      <c r="QBQ26" s="83"/>
      <c r="QBR26" s="85"/>
      <c r="QBS26" s="85"/>
      <c r="QBT26" s="85"/>
      <c r="QBU26" s="86"/>
      <c r="QBV26" s="85"/>
      <c r="QBW26" s="83"/>
      <c r="QBX26" s="83"/>
      <c r="QBY26" s="83"/>
      <c r="QBZ26" s="84"/>
      <c r="QCA26" s="83"/>
      <c r="QCB26" s="83"/>
      <c r="QCC26" s="83"/>
      <c r="QCD26" s="83"/>
      <c r="QCE26" s="85"/>
      <c r="QCF26" s="85"/>
      <c r="QCG26" s="85"/>
      <c r="QCH26" s="86"/>
      <c r="QCI26" s="85"/>
      <c r="QCJ26" s="83"/>
      <c r="QCK26" s="83"/>
      <c r="QCL26" s="83"/>
      <c r="QCM26" s="84"/>
      <c r="QCN26" s="83"/>
      <c r="QCO26" s="83"/>
      <c r="QCP26" s="83"/>
      <c r="QCQ26" s="83"/>
      <c r="QCR26" s="85"/>
      <c r="QCS26" s="85"/>
      <c r="QCT26" s="85"/>
      <c r="QCU26" s="86"/>
      <c r="QCV26" s="85"/>
      <c r="QCW26" s="83"/>
      <c r="QCX26" s="83"/>
      <c r="QCY26" s="83"/>
      <c r="QCZ26" s="84"/>
      <c r="QDA26" s="83"/>
      <c r="QDB26" s="83"/>
      <c r="QDC26" s="83"/>
      <c r="QDD26" s="83"/>
      <c r="QDE26" s="85"/>
      <c r="QDF26" s="85"/>
      <c r="QDG26" s="85"/>
      <c r="QDH26" s="86"/>
      <c r="QDI26" s="85"/>
      <c r="QDJ26" s="83"/>
      <c r="QDK26" s="83"/>
      <c r="QDL26" s="83"/>
      <c r="QDM26" s="84"/>
      <c r="QDN26" s="83"/>
      <c r="QDO26" s="83"/>
      <c r="QDP26" s="83"/>
      <c r="QDQ26" s="83"/>
      <c r="QDR26" s="85"/>
      <c r="QDS26" s="85"/>
      <c r="QDT26" s="85"/>
      <c r="QDU26" s="86"/>
      <c r="QDV26" s="85"/>
      <c r="QDW26" s="83"/>
      <c r="QDX26" s="83"/>
      <c r="QDY26" s="83"/>
      <c r="QDZ26" s="84"/>
      <c r="QEA26" s="83"/>
      <c r="QEB26" s="83"/>
      <c r="QEC26" s="83"/>
      <c r="QED26" s="83"/>
      <c r="QEE26" s="85"/>
      <c r="QEF26" s="85"/>
      <c r="QEG26" s="85"/>
      <c r="QEH26" s="86"/>
      <c r="QEI26" s="85"/>
      <c r="QEJ26" s="83"/>
      <c r="QEK26" s="83"/>
      <c r="QEL26" s="83"/>
      <c r="QEM26" s="84"/>
      <c r="QEN26" s="83"/>
      <c r="QEO26" s="83"/>
      <c r="QEP26" s="83"/>
      <c r="QEQ26" s="83"/>
      <c r="QER26" s="85"/>
      <c r="QES26" s="85"/>
      <c r="QET26" s="85"/>
      <c r="QEU26" s="86"/>
      <c r="QEV26" s="85"/>
      <c r="QEW26" s="83"/>
      <c r="QEX26" s="83"/>
      <c r="QEY26" s="83"/>
      <c r="QEZ26" s="84"/>
      <c r="QFA26" s="83"/>
      <c r="QFB26" s="83"/>
      <c r="QFC26" s="83"/>
      <c r="QFD26" s="83"/>
      <c r="QFE26" s="85"/>
      <c r="QFF26" s="85"/>
      <c r="QFG26" s="85"/>
      <c r="QFH26" s="86"/>
      <c r="QFI26" s="85"/>
      <c r="QFJ26" s="83"/>
      <c r="QFK26" s="83"/>
      <c r="QFL26" s="83"/>
      <c r="QFM26" s="84"/>
      <c r="QFN26" s="83"/>
      <c r="QFO26" s="83"/>
      <c r="QFP26" s="83"/>
      <c r="QFQ26" s="83"/>
      <c r="QFR26" s="85"/>
      <c r="QFS26" s="85"/>
      <c r="QFT26" s="85"/>
      <c r="QFU26" s="86"/>
      <c r="QFV26" s="85"/>
      <c r="QFW26" s="83"/>
      <c r="QFX26" s="83"/>
      <c r="QFY26" s="83"/>
      <c r="QFZ26" s="84"/>
      <c r="QGA26" s="83"/>
      <c r="QGB26" s="83"/>
      <c r="QGC26" s="83"/>
      <c r="QGD26" s="83"/>
      <c r="QGE26" s="85"/>
      <c r="QGF26" s="85"/>
      <c r="QGG26" s="85"/>
      <c r="QGH26" s="86"/>
      <c r="QGI26" s="85"/>
      <c r="QGJ26" s="83"/>
      <c r="QGK26" s="83"/>
      <c r="QGL26" s="83"/>
      <c r="QGM26" s="84"/>
      <c r="QGN26" s="83"/>
      <c r="QGO26" s="83"/>
      <c r="QGP26" s="83"/>
      <c r="QGQ26" s="83"/>
      <c r="QGR26" s="85"/>
      <c r="QGS26" s="85"/>
      <c r="QGT26" s="85"/>
      <c r="QGU26" s="86"/>
      <c r="QGV26" s="85"/>
      <c r="QGW26" s="83"/>
      <c r="QGX26" s="83"/>
      <c r="QGY26" s="83"/>
      <c r="QGZ26" s="84"/>
      <c r="QHA26" s="83"/>
      <c r="QHB26" s="83"/>
      <c r="QHC26" s="83"/>
      <c r="QHD26" s="83"/>
      <c r="QHE26" s="85"/>
      <c r="QHF26" s="85"/>
      <c r="QHG26" s="85"/>
      <c r="QHH26" s="86"/>
      <c r="QHI26" s="85"/>
      <c r="QHJ26" s="83"/>
      <c r="QHK26" s="83"/>
      <c r="QHL26" s="83"/>
      <c r="QHM26" s="84"/>
      <c r="QHN26" s="83"/>
      <c r="QHO26" s="83"/>
      <c r="QHP26" s="83"/>
      <c r="QHQ26" s="83"/>
      <c r="QHR26" s="85"/>
      <c r="QHS26" s="85"/>
      <c r="QHT26" s="85"/>
      <c r="QHU26" s="86"/>
      <c r="QHV26" s="85"/>
      <c r="QHW26" s="83"/>
      <c r="QHX26" s="83"/>
      <c r="QHY26" s="83"/>
      <c r="QHZ26" s="84"/>
      <c r="QIA26" s="83"/>
      <c r="QIB26" s="83"/>
      <c r="QIC26" s="83"/>
      <c r="QID26" s="83"/>
      <c r="QIE26" s="85"/>
      <c r="QIF26" s="85"/>
      <c r="QIG26" s="85"/>
      <c r="QIH26" s="86"/>
      <c r="QII26" s="85"/>
      <c r="QIJ26" s="83"/>
      <c r="QIK26" s="83"/>
      <c r="QIL26" s="83"/>
      <c r="QIM26" s="84"/>
      <c r="QIN26" s="83"/>
      <c r="QIO26" s="83"/>
      <c r="QIP26" s="83"/>
      <c r="QIQ26" s="83"/>
      <c r="QIR26" s="85"/>
      <c r="QIS26" s="85"/>
      <c r="QIT26" s="85"/>
      <c r="QIU26" s="86"/>
      <c r="QIV26" s="85"/>
      <c r="QIW26" s="83"/>
      <c r="QIX26" s="83"/>
      <c r="QIY26" s="83"/>
      <c r="QIZ26" s="84"/>
      <c r="QJA26" s="83"/>
      <c r="QJB26" s="83"/>
      <c r="QJC26" s="83"/>
      <c r="QJD26" s="83"/>
      <c r="QJE26" s="85"/>
      <c r="QJF26" s="85"/>
      <c r="QJG26" s="85"/>
      <c r="QJH26" s="86"/>
      <c r="QJI26" s="85"/>
      <c r="QJJ26" s="83"/>
      <c r="QJK26" s="83"/>
      <c r="QJL26" s="83"/>
      <c r="QJM26" s="84"/>
      <c r="QJN26" s="83"/>
      <c r="QJO26" s="83"/>
      <c r="QJP26" s="83"/>
      <c r="QJQ26" s="83"/>
      <c r="QJR26" s="85"/>
      <c r="QJS26" s="85"/>
      <c r="QJT26" s="85"/>
      <c r="QJU26" s="86"/>
      <c r="QJV26" s="85"/>
      <c r="QJW26" s="83"/>
      <c r="QJX26" s="83"/>
      <c r="QJY26" s="83"/>
      <c r="QJZ26" s="84"/>
      <c r="QKA26" s="83"/>
      <c r="QKB26" s="83"/>
      <c r="QKC26" s="83"/>
      <c r="QKD26" s="83"/>
      <c r="QKE26" s="85"/>
      <c r="QKF26" s="85"/>
      <c r="QKG26" s="85"/>
      <c r="QKH26" s="86"/>
      <c r="QKI26" s="85"/>
      <c r="QKJ26" s="83"/>
      <c r="QKK26" s="83"/>
      <c r="QKL26" s="83"/>
      <c r="QKM26" s="84"/>
      <c r="QKN26" s="83"/>
      <c r="QKO26" s="83"/>
      <c r="QKP26" s="83"/>
      <c r="QKQ26" s="83"/>
      <c r="QKR26" s="85"/>
      <c r="QKS26" s="85"/>
      <c r="QKT26" s="85"/>
      <c r="QKU26" s="86"/>
      <c r="QKV26" s="85"/>
      <c r="QKW26" s="83"/>
      <c r="QKX26" s="83"/>
      <c r="QKY26" s="83"/>
      <c r="QKZ26" s="84"/>
      <c r="QLA26" s="83"/>
      <c r="QLB26" s="83"/>
      <c r="QLC26" s="83"/>
      <c r="QLD26" s="83"/>
      <c r="QLE26" s="85"/>
      <c r="QLF26" s="85"/>
      <c r="QLG26" s="85"/>
      <c r="QLH26" s="86"/>
      <c r="QLI26" s="85"/>
      <c r="QLJ26" s="83"/>
      <c r="QLK26" s="83"/>
      <c r="QLL26" s="83"/>
      <c r="QLM26" s="84"/>
      <c r="QLN26" s="83"/>
      <c r="QLO26" s="83"/>
      <c r="QLP26" s="83"/>
      <c r="QLQ26" s="83"/>
      <c r="QLR26" s="85"/>
      <c r="QLS26" s="85"/>
      <c r="QLT26" s="85"/>
      <c r="QLU26" s="86"/>
      <c r="QLV26" s="85"/>
      <c r="QLW26" s="83"/>
      <c r="QLX26" s="83"/>
      <c r="QLY26" s="83"/>
      <c r="QLZ26" s="84"/>
      <c r="QMA26" s="83"/>
      <c r="QMB26" s="83"/>
      <c r="QMC26" s="83"/>
      <c r="QMD26" s="83"/>
      <c r="QME26" s="85"/>
      <c r="QMF26" s="85"/>
      <c r="QMG26" s="85"/>
      <c r="QMH26" s="86"/>
      <c r="QMI26" s="85"/>
      <c r="QMJ26" s="83"/>
      <c r="QMK26" s="83"/>
      <c r="QML26" s="83"/>
      <c r="QMM26" s="84"/>
      <c r="QMN26" s="83"/>
      <c r="QMO26" s="83"/>
      <c r="QMP26" s="83"/>
      <c r="QMQ26" s="83"/>
      <c r="QMR26" s="85"/>
      <c r="QMS26" s="85"/>
      <c r="QMT26" s="85"/>
      <c r="QMU26" s="86"/>
      <c r="QMV26" s="85"/>
      <c r="QMW26" s="83"/>
      <c r="QMX26" s="83"/>
      <c r="QMY26" s="83"/>
      <c r="QMZ26" s="84"/>
      <c r="QNA26" s="83"/>
      <c r="QNB26" s="83"/>
      <c r="QNC26" s="83"/>
      <c r="QND26" s="83"/>
      <c r="QNE26" s="85"/>
      <c r="QNF26" s="85"/>
      <c r="QNG26" s="85"/>
      <c r="QNH26" s="86"/>
      <c r="QNI26" s="85"/>
      <c r="QNJ26" s="83"/>
      <c r="QNK26" s="83"/>
      <c r="QNL26" s="83"/>
      <c r="QNM26" s="84"/>
      <c r="QNN26" s="83"/>
      <c r="QNO26" s="83"/>
      <c r="QNP26" s="83"/>
      <c r="QNQ26" s="83"/>
      <c r="QNR26" s="85"/>
      <c r="QNS26" s="85"/>
      <c r="QNT26" s="85"/>
      <c r="QNU26" s="86"/>
      <c r="QNV26" s="85"/>
      <c r="QNW26" s="83"/>
      <c r="QNX26" s="83"/>
      <c r="QNY26" s="83"/>
      <c r="QNZ26" s="84"/>
      <c r="QOA26" s="83"/>
      <c r="QOB26" s="83"/>
      <c r="QOC26" s="83"/>
      <c r="QOD26" s="83"/>
      <c r="QOE26" s="85"/>
      <c r="QOF26" s="85"/>
      <c r="QOG26" s="85"/>
      <c r="QOH26" s="86"/>
      <c r="QOI26" s="85"/>
      <c r="QOJ26" s="83"/>
      <c r="QOK26" s="83"/>
      <c r="QOL26" s="83"/>
      <c r="QOM26" s="84"/>
      <c r="QON26" s="83"/>
      <c r="QOO26" s="83"/>
      <c r="QOP26" s="83"/>
      <c r="QOQ26" s="83"/>
      <c r="QOR26" s="85"/>
      <c r="QOS26" s="85"/>
      <c r="QOT26" s="85"/>
      <c r="QOU26" s="86"/>
      <c r="QOV26" s="85"/>
      <c r="QOW26" s="83"/>
      <c r="QOX26" s="83"/>
      <c r="QOY26" s="83"/>
      <c r="QOZ26" s="84"/>
      <c r="QPA26" s="83"/>
      <c r="QPB26" s="83"/>
      <c r="QPC26" s="83"/>
      <c r="QPD26" s="83"/>
      <c r="QPE26" s="85"/>
      <c r="QPF26" s="85"/>
      <c r="QPG26" s="85"/>
      <c r="QPH26" s="86"/>
      <c r="QPI26" s="85"/>
      <c r="QPJ26" s="83"/>
      <c r="QPK26" s="83"/>
      <c r="QPL26" s="83"/>
      <c r="QPM26" s="84"/>
      <c r="QPN26" s="83"/>
      <c r="QPO26" s="83"/>
      <c r="QPP26" s="83"/>
      <c r="QPQ26" s="83"/>
      <c r="QPR26" s="85"/>
      <c r="QPS26" s="85"/>
      <c r="QPT26" s="85"/>
      <c r="QPU26" s="86"/>
      <c r="QPV26" s="85"/>
      <c r="QPW26" s="83"/>
      <c r="QPX26" s="83"/>
      <c r="QPY26" s="83"/>
      <c r="QPZ26" s="84"/>
      <c r="QQA26" s="83"/>
      <c r="QQB26" s="83"/>
      <c r="QQC26" s="83"/>
      <c r="QQD26" s="83"/>
      <c r="QQE26" s="85"/>
      <c r="QQF26" s="85"/>
      <c r="QQG26" s="85"/>
      <c r="QQH26" s="86"/>
      <c r="QQI26" s="85"/>
      <c r="QQJ26" s="83"/>
      <c r="QQK26" s="83"/>
      <c r="QQL26" s="83"/>
      <c r="QQM26" s="84"/>
      <c r="QQN26" s="83"/>
      <c r="QQO26" s="83"/>
      <c r="QQP26" s="83"/>
      <c r="QQQ26" s="83"/>
      <c r="QQR26" s="85"/>
      <c r="QQS26" s="85"/>
      <c r="QQT26" s="85"/>
      <c r="QQU26" s="86"/>
      <c r="QQV26" s="85"/>
      <c r="QQW26" s="83"/>
      <c r="QQX26" s="83"/>
      <c r="QQY26" s="83"/>
      <c r="QQZ26" s="84"/>
      <c r="QRA26" s="83"/>
      <c r="QRB26" s="83"/>
      <c r="QRC26" s="83"/>
      <c r="QRD26" s="83"/>
      <c r="QRE26" s="85"/>
      <c r="QRF26" s="85"/>
      <c r="QRG26" s="85"/>
      <c r="QRH26" s="86"/>
      <c r="QRI26" s="85"/>
      <c r="QRJ26" s="83"/>
      <c r="QRK26" s="83"/>
      <c r="QRL26" s="83"/>
      <c r="QRM26" s="84"/>
      <c r="QRN26" s="83"/>
      <c r="QRO26" s="83"/>
      <c r="QRP26" s="83"/>
      <c r="QRQ26" s="83"/>
      <c r="QRR26" s="85"/>
      <c r="QRS26" s="85"/>
      <c r="QRT26" s="85"/>
      <c r="QRU26" s="86"/>
      <c r="QRV26" s="85"/>
      <c r="QRW26" s="83"/>
      <c r="QRX26" s="83"/>
      <c r="QRY26" s="83"/>
      <c r="QRZ26" s="84"/>
      <c r="QSA26" s="83"/>
      <c r="QSB26" s="83"/>
      <c r="QSC26" s="83"/>
      <c r="QSD26" s="83"/>
      <c r="QSE26" s="85"/>
      <c r="QSF26" s="85"/>
      <c r="QSG26" s="85"/>
      <c r="QSH26" s="86"/>
      <c r="QSI26" s="85"/>
      <c r="QSJ26" s="83"/>
      <c r="QSK26" s="83"/>
      <c r="QSL26" s="83"/>
      <c r="QSM26" s="84"/>
      <c r="QSN26" s="83"/>
      <c r="QSO26" s="83"/>
      <c r="QSP26" s="83"/>
      <c r="QSQ26" s="83"/>
      <c r="QSR26" s="85"/>
      <c r="QSS26" s="85"/>
      <c r="QST26" s="85"/>
      <c r="QSU26" s="86"/>
      <c r="QSV26" s="85"/>
      <c r="QSW26" s="83"/>
      <c r="QSX26" s="83"/>
      <c r="QSY26" s="83"/>
      <c r="QSZ26" s="84"/>
      <c r="QTA26" s="83"/>
      <c r="QTB26" s="83"/>
      <c r="QTC26" s="83"/>
      <c r="QTD26" s="83"/>
      <c r="QTE26" s="85"/>
      <c r="QTF26" s="85"/>
      <c r="QTG26" s="85"/>
      <c r="QTH26" s="86"/>
      <c r="QTI26" s="85"/>
      <c r="QTJ26" s="83"/>
      <c r="QTK26" s="83"/>
      <c r="QTL26" s="83"/>
      <c r="QTM26" s="84"/>
      <c r="QTN26" s="83"/>
      <c r="QTO26" s="83"/>
      <c r="QTP26" s="83"/>
      <c r="QTQ26" s="83"/>
      <c r="QTR26" s="85"/>
      <c r="QTS26" s="85"/>
      <c r="QTT26" s="85"/>
      <c r="QTU26" s="86"/>
      <c r="QTV26" s="85"/>
      <c r="QTW26" s="83"/>
      <c r="QTX26" s="83"/>
      <c r="QTY26" s="83"/>
      <c r="QTZ26" s="84"/>
      <c r="QUA26" s="83"/>
      <c r="QUB26" s="83"/>
      <c r="QUC26" s="83"/>
      <c r="QUD26" s="83"/>
      <c r="QUE26" s="85"/>
      <c r="QUF26" s="85"/>
      <c r="QUG26" s="85"/>
      <c r="QUH26" s="86"/>
      <c r="QUI26" s="85"/>
      <c r="QUJ26" s="83"/>
      <c r="QUK26" s="83"/>
      <c r="QUL26" s="83"/>
      <c r="QUM26" s="84"/>
      <c r="QUN26" s="83"/>
      <c r="QUO26" s="83"/>
      <c r="QUP26" s="83"/>
      <c r="QUQ26" s="83"/>
      <c r="QUR26" s="85"/>
      <c r="QUS26" s="85"/>
      <c r="QUT26" s="85"/>
      <c r="QUU26" s="86"/>
      <c r="QUV26" s="85"/>
      <c r="QUW26" s="83"/>
      <c r="QUX26" s="83"/>
      <c r="QUY26" s="83"/>
      <c r="QUZ26" s="84"/>
      <c r="QVA26" s="83"/>
      <c r="QVB26" s="83"/>
      <c r="QVC26" s="83"/>
      <c r="QVD26" s="83"/>
      <c r="QVE26" s="85"/>
      <c r="QVF26" s="85"/>
      <c r="QVG26" s="85"/>
      <c r="QVH26" s="86"/>
      <c r="QVI26" s="85"/>
      <c r="QVJ26" s="83"/>
      <c r="QVK26" s="83"/>
      <c r="QVL26" s="83"/>
      <c r="QVM26" s="84"/>
      <c r="QVN26" s="83"/>
      <c r="QVO26" s="83"/>
      <c r="QVP26" s="83"/>
      <c r="QVQ26" s="83"/>
      <c r="QVR26" s="85"/>
      <c r="QVS26" s="85"/>
      <c r="QVT26" s="85"/>
      <c r="QVU26" s="86"/>
      <c r="QVV26" s="85"/>
      <c r="QVW26" s="83"/>
      <c r="QVX26" s="83"/>
      <c r="QVY26" s="83"/>
      <c r="QVZ26" s="84"/>
      <c r="QWA26" s="83"/>
      <c r="QWB26" s="83"/>
      <c r="QWC26" s="83"/>
      <c r="QWD26" s="83"/>
      <c r="QWE26" s="85"/>
      <c r="QWF26" s="85"/>
      <c r="QWG26" s="85"/>
      <c r="QWH26" s="86"/>
      <c r="QWI26" s="85"/>
      <c r="QWJ26" s="83"/>
      <c r="QWK26" s="83"/>
      <c r="QWL26" s="83"/>
      <c r="QWM26" s="84"/>
      <c r="QWN26" s="83"/>
      <c r="QWO26" s="83"/>
      <c r="QWP26" s="83"/>
      <c r="QWQ26" s="83"/>
      <c r="QWR26" s="85"/>
      <c r="QWS26" s="85"/>
      <c r="QWT26" s="85"/>
      <c r="QWU26" s="86"/>
      <c r="QWV26" s="85"/>
      <c r="QWW26" s="83"/>
      <c r="QWX26" s="83"/>
      <c r="QWY26" s="83"/>
      <c r="QWZ26" s="84"/>
      <c r="QXA26" s="83"/>
      <c r="QXB26" s="83"/>
      <c r="QXC26" s="83"/>
      <c r="QXD26" s="83"/>
      <c r="QXE26" s="85"/>
      <c r="QXF26" s="85"/>
      <c r="QXG26" s="85"/>
      <c r="QXH26" s="86"/>
      <c r="QXI26" s="85"/>
      <c r="QXJ26" s="83"/>
      <c r="QXK26" s="83"/>
      <c r="QXL26" s="83"/>
      <c r="QXM26" s="84"/>
      <c r="QXN26" s="83"/>
      <c r="QXO26" s="83"/>
      <c r="QXP26" s="83"/>
      <c r="QXQ26" s="83"/>
      <c r="QXR26" s="85"/>
      <c r="QXS26" s="85"/>
      <c r="QXT26" s="85"/>
      <c r="QXU26" s="86"/>
      <c r="QXV26" s="85"/>
      <c r="QXW26" s="83"/>
      <c r="QXX26" s="83"/>
      <c r="QXY26" s="83"/>
      <c r="QXZ26" s="84"/>
      <c r="QYA26" s="83"/>
      <c r="QYB26" s="83"/>
      <c r="QYC26" s="83"/>
      <c r="QYD26" s="83"/>
      <c r="QYE26" s="85"/>
      <c r="QYF26" s="85"/>
      <c r="QYG26" s="85"/>
      <c r="QYH26" s="86"/>
      <c r="QYI26" s="85"/>
      <c r="QYJ26" s="83"/>
      <c r="QYK26" s="83"/>
      <c r="QYL26" s="83"/>
      <c r="QYM26" s="84"/>
      <c r="QYN26" s="83"/>
      <c r="QYO26" s="83"/>
      <c r="QYP26" s="83"/>
      <c r="QYQ26" s="83"/>
      <c r="QYR26" s="85"/>
      <c r="QYS26" s="85"/>
      <c r="QYT26" s="85"/>
      <c r="QYU26" s="86"/>
      <c r="QYV26" s="85"/>
      <c r="QYW26" s="83"/>
      <c r="QYX26" s="83"/>
      <c r="QYY26" s="83"/>
      <c r="QYZ26" s="84"/>
      <c r="QZA26" s="83"/>
      <c r="QZB26" s="83"/>
      <c r="QZC26" s="83"/>
      <c r="QZD26" s="83"/>
      <c r="QZE26" s="85"/>
      <c r="QZF26" s="85"/>
      <c r="QZG26" s="85"/>
      <c r="QZH26" s="86"/>
      <c r="QZI26" s="85"/>
      <c r="QZJ26" s="83"/>
      <c r="QZK26" s="83"/>
      <c r="QZL26" s="83"/>
      <c r="QZM26" s="84"/>
      <c r="QZN26" s="83"/>
      <c r="QZO26" s="83"/>
      <c r="QZP26" s="83"/>
      <c r="QZQ26" s="83"/>
      <c r="QZR26" s="85"/>
      <c r="QZS26" s="85"/>
      <c r="QZT26" s="85"/>
      <c r="QZU26" s="86"/>
      <c r="QZV26" s="85"/>
      <c r="QZW26" s="83"/>
      <c r="QZX26" s="83"/>
      <c r="QZY26" s="83"/>
      <c r="QZZ26" s="84"/>
      <c r="RAA26" s="83"/>
      <c r="RAB26" s="83"/>
      <c r="RAC26" s="83"/>
      <c r="RAD26" s="83"/>
      <c r="RAE26" s="85"/>
      <c r="RAF26" s="85"/>
      <c r="RAG26" s="85"/>
      <c r="RAH26" s="86"/>
      <c r="RAI26" s="85"/>
      <c r="RAJ26" s="83"/>
      <c r="RAK26" s="83"/>
      <c r="RAL26" s="83"/>
      <c r="RAM26" s="84"/>
      <c r="RAN26" s="83"/>
      <c r="RAO26" s="83"/>
      <c r="RAP26" s="83"/>
      <c r="RAQ26" s="83"/>
      <c r="RAR26" s="85"/>
      <c r="RAS26" s="85"/>
      <c r="RAT26" s="85"/>
      <c r="RAU26" s="86"/>
      <c r="RAV26" s="85"/>
      <c r="RAW26" s="83"/>
      <c r="RAX26" s="83"/>
      <c r="RAY26" s="83"/>
      <c r="RAZ26" s="84"/>
      <c r="RBA26" s="83"/>
      <c r="RBB26" s="83"/>
      <c r="RBC26" s="83"/>
      <c r="RBD26" s="83"/>
      <c r="RBE26" s="85"/>
      <c r="RBF26" s="85"/>
      <c r="RBG26" s="85"/>
      <c r="RBH26" s="86"/>
      <c r="RBI26" s="85"/>
      <c r="RBJ26" s="83"/>
      <c r="RBK26" s="83"/>
      <c r="RBL26" s="83"/>
      <c r="RBM26" s="84"/>
      <c r="RBN26" s="83"/>
      <c r="RBO26" s="83"/>
      <c r="RBP26" s="83"/>
      <c r="RBQ26" s="83"/>
      <c r="RBR26" s="85"/>
      <c r="RBS26" s="85"/>
      <c r="RBT26" s="85"/>
      <c r="RBU26" s="86"/>
      <c r="RBV26" s="85"/>
      <c r="RBW26" s="83"/>
      <c r="RBX26" s="83"/>
      <c r="RBY26" s="83"/>
      <c r="RBZ26" s="84"/>
      <c r="RCA26" s="83"/>
      <c r="RCB26" s="83"/>
      <c r="RCC26" s="83"/>
      <c r="RCD26" s="83"/>
      <c r="RCE26" s="85"/>
      <c r="RCF26" s="85"/>
      <c r="RCG26" s="85"/>
      <c r="RCH26" s="86"/>
      <c r="RCI26" s="85"/>
      <c r="RCJ26" s="83"/>
      <c r="RCK26" s="83"/>
      <c r="RCL26" s="83"/>
      <c r="RCM26" s="84"/>
      <c r="RCN26" s="83"/>
      <c r="RCO26" s="83"/>
      <c r="RCP26" s="83"/>
      <c r="RCQ26" s="83"/>
      <c r="RCR26" s="85"/>
      <c r="RCS26" s="85"/>
      <c r="RCT26" s="85"/>
      <c r="RCU26" s="86"/>
      <c r="RCV26" s="85"/>
      <c r="RCW26" s="83"/>
      <c r="RCX26" s="83"/>
      <c r="RCY26" s="83"/>
      <c r="RCZ26" s="84"/>
      <c r="RDA26" s="83"/>
      <c r="RDB26" s="83"/>
      <c r="RDC26" s="83"/>
      <c r="RDD26" s="83"/>
      <c r="RDE26" s="85"/>
      <c r="RDF26" s="85"/>
      <c r="RDG26" s="85"/>
      <c r="RDH26" s="86"/>
      <c r="RDI26" s="85"/>
      <c r="RDJ26" s="83"/>
      <c r="RDK26" s="83"/>
      <c r="RDL26" s="83"/>
      <c r="RDM26" s="84"/>
      <c r="RDN26" s="83"/>
      <c r="RDO26" s="83"/>
      <c r="RDP26" s="83"/>
      <c r="RDQ26" s="83"/>
      <c r="RDR26" s="85"/>
      <c r="RDS26" s="85"/>
      <c r="RDT26" s="85"/>
      <c r="RDU26" s="86"/>
      <c r="RDV26" s="85"/>
      <c r="RDW26" s="83"/>
      <c r="RDX26" s="83"/>
      <c r="RDY26" s="83"/>
      <c r="RDZ26" s="84"/>
      <c r="REA26" s="83"/>
      <c r="REB26" s="83"/>
      <c r="REC26" s="83"/>
      <c r="RED26" s="83"/>
      <c r="REE26" s="85"/>
      <c r="REF26" s="85"/>
      <c r="REG26" s="85"/>
      <c r="REH26" s="86"/>
      <c r="REI26" s="85"/>
      <c r="REJ26" s="83"/>
      <c r="REK26" s="83"/>
      <c r="REL26" s="83"/>
      <c r="REM26" s="84"/>
      <c r="REN26" s="83"/>
      <c r="REO26" s="83"/>
      <c r="REP26" s="83"/>
      <c r="REQ26" s="83"/>
      <c r="RER26" s="85"/>
      <c r="RES26" s="85"/>
      <c r="RET26" s="85"/>
      <c r="REU26" s="86"/>
      <c r="REV26" s="85"/>
      <c r="REW26" s="83"/>
      <c r="REX26" s="83"/>
      <c r="REY26" s="83"/>
      <c r="REZ26" s="84"/>
      <c r="RFA26" s="83"/>
      <c r="RFB26" s="83"/>
      <c r="RFC26" s="83"/>
      <c r="RFD26" s="83"/>
      <c r="RFE26" s="85"/>
      <c r="RFF26" s="85"/>
      <c r="RFG26" s="85"/>
      <c r="RFH26" s="86"/>
      <c r="RFI26" s="85"/>
      <c r="RFJ26" s="83"/>
      <c r="RFK26" s="83"/>
      <c r="RFL26" s="83"/>
      <c r="RFM26" s="84"/>
      <c r="RFN26" s="83"/>
      <c r="RFO26" s="83"/>
      <c r="RFP26" s="83"/>
      <c r="RFQ26" s="83"/>
      <c r="RFR26" s="85"/>
      <c r="RFS26" s="85"/>
      <c r="RFT26" s="85"/>
      <c r="RFU26" s="86"/>
      <c r="RFV26" s="85"/>
      <c r="RFW26" s="83"/>
      <c r="RFX26" s="83"/>
      <c r="RFY26" s="83"/>
      <c r="RFZ26" s="84"/>
      <c r="RGA26" s="83"/>
      <c r="RGB26" s="83"/>
      <c r="RGC26" s="83"/>
      <c r="RGD26" s="83"/>
      <c r="RGE26" s="85"/>
      <c r="RGF26" s="85"/>
      <c r="RGG26" s="85"/>
      <c r="RGH26" s="86"/>
      <c r="RGI26" s="85"/>
      <c r="RGJ26" s="83"/>
      <c r="RGK26" s="83"/>
      <c r="RGL26" s="83"/>
      <c r="RGM26" s="84"/>
      <c r="RGN26" s="83"/>
      <c r="RGO26" s="83"/>
      <c r="RGP26" s="83"/>
      <c r="RGQ26" s="83"/>
      <c r="RGR26" s="85"/>
      <c r="RGS26" s="85"/>
      <c r="RGT26" s="85"/>
      <c r="RGU26" s="86"/>
      <c r="RGV26" s="85"/>
      <c r="RGW26" s="83"/>
      <c r="RGX26" s="83"/>
      <c r="RGY26" s="83"/>
      <c r="RGZ26" s="84"/>
      <c r="RHA26" s="83"/>
      <c r="RHB26" s="83"/>
      <c r="RHC26" s="83"/>
      <c r="RHD26" s="83"/>
      <c r="RHE26" s="85"/>
      <c r="RHF26" s="85"/>
      <c r="RHG26" s="85"/>
      <c r="RHH26" s="86"/>
      <c r="RHI26" s="85"/>
      <c r="RHJ26" s="83"/>
      <c r="RHK26" s="83"/>
      <c r="RHL26" s="83"/>
      <c r="RHM26" s="84"/>
      <c r="RHN26" s="83"/>
      <c r="RHO26" s="83"/>
      <c r="RHP26" s="83"/>
      <c r="RHQ26" s="83"/>
      <c r="RHR26" s="85"/>
      <c r="RHS26" s="85"/>
      <c r="RHT26" s="85"/>
      <c r="RHU26" s="86"/>
      <c r="RHV26" s="85"/>
      <c r="RHW26" s="83"/>
      <c r="RHX26" s="83"/>
      <c r="RHY26" s="83"/>
      <c r="RHZ26" s="84"/>
      <c r="RIA26" s="83"/>
      <c r="RIB26" s="83"/>
      <c r="RIC26" s="83"/>
      <c r="RID26" s="83"/>
      <c r="RIE26" s="85"/>
      <c r="RIF26" s="85"/>
      <c r="RIG26" s="85"/>
      <c r="RIH26" s="86"/>
      <c r="RII26" s="85"/>
      <c r="RIJ26" s="83"/>
      <c r="RIK26" s="83"/>
      <c r="RIL26" s="83"/>
      <c r="RIM26" s="84"/>
      <c r="RIN26" s="83"/>
      <c r="RIO26" s="83"/>
      <c r="RIP26" s="83"/>
      <c r="RIQ26" s="83"/>
      <c r="RIR26" s="85"/>
      <c r="RIS26" s="85"/>
      <c r="RIT26" s="85"/>
      <c r="RIU26" s="86"/>
      <c r="RIV26" s="85"/>
      <c r="RIW26" s="83"/>
      <c r="RIX26" s="83"/>
      <c r="RIY26" s="83"/>
      <c r="RIZ26" s="84"/>
      <c r="RJA26" s="83"/>
      <c r="RJB26" s="83"/>
      <c r="RJC26" s="83"/>
      <c r="RJD26" s="83"/>
      <c r="RJE26" s="85"/>
      <c r="RJF26" s="85"/>
      <c r="RJG26" s="85"/>
      <c r="RJH26" s="86"/>
      <c r="RJI26" s="85"/>
      <c r="RJJ26" s="83"/>
      <c r="RJK26" s="83"/>
      <c r="RJL26" s="83"/>
      <c r="RJM26" s="84"/>
      <c r="RJN26" s="83"/>
      <c r="RJO26" s="83"/>
      <c r="RJP26" s="83"/>
      <c r="RJQ26" s="83"/>
      <c r="RJR26" s="85"/>
      <c r="RJS26" s="85"/>
      <c r="RJT26" s="85"/>
      <c r="RJU26" s="86"/>
      <c r="RJV26" s="85"/>
      <c r="RJW26" s="83"/>
      <c r="RJX26" s="83"/>
      <c r="RJY26" s="83"/>
      <c r="RJZ26" s="84"/>
      <c r="RKA26" s="83"/>
      <c r="RKB26" s="83"/>
      <c r="RKC26" s="83"/>
      <c r="RKD26" s="83"/>
      <c r="RKE26" s="85"/>
      <c r="RKF26" s="85"/>
      <c r="RKG26" s="85"/>
      <c r="RKH26" s="86"/>
      <c r="RKI26" s="85"/>
      <c r="RKJ26" s="83"/>
      <c r="RKK26" s="83"/>
      <c r="RKL26" s="83"/>
      <c r="RKM26" s="84"/>
      <c r="RKN26" s="83"/>
      <c r="RKO26" s="83"/>
      <c r="RKP26" s="83"/>
      <c r="RKQ26" s="83"/>
      <c r="RKR26" s="85"/>
      <c r="RKS26" s="85"/>
      <c r="RKT26" s="85"/>
      <c r="RKU26" s="86"/>
      <c r="RKV26" s="85"/>
      <c r="RKW26" s="83"/>
      <c r="RKX26" s="83"/>
      <c r="RKY26" s="83"/>
      <c r="RKZ26" s="84"/>
      <c r="RLA26" s="83"/>
      <c r="RLB26" s="83"/>
      <c r="RLC26" s="83"/>
      <c r="RLD26" s="83"/>
      <c r="RLE26" s="85"/>
      <c r="RLF26" s="85"/>
      <c r="RLG26" s="85"/>
      <c r="RLH26" s="86"/>
      <c r="RLI26" s="85"/>
      <c r="RLJ26" s="83"/>
      <c r="RLK26" s="83"/>
      <c r="RLL26" s="83"/>
      <c r="RLM26" s="84"/>
      <c r="RLN26" s="83"/>
      <c r="RLO26" s="83"/>
      <c r="RLP26" s="83"/>
      <c r="RLQ26" s="83"/>
      <c r="RLR26" s="85"/>
      <c r="RLS26" s="85"/>
      <c r="RLT26" s="85"/>
      <c r="RLU26" s="86"/>
      <c r="RLV26" s="85"/>
      <c r="RLW26" s="83"/>
      <c r="RLX26" s="83"/>
      <c r="RLY26" s="83"/>
      <c r="RLZ26" s="84"/>
      <c r="RMA26" s="83"/>
      <c r="RMB26" s="83"/>
      <c r="RMC26" s="83"/>
      <c r="RMD26" s="83"/>
      <c r="RME26" s="85"/>
      <c r="RMF26" s="85"/>
      <c r="RMG26" s="85"/>
      <c r="RMH26" s="86"/>
      <c r="RMI26" s="85"/>
      <c r="RMJ26" s="83"/>
      <c r="RMK26" s="83"/>
      <c r="RML26" s="83"/>
      <c r="RMM26" s="84"/>
      <c r="RMN26" s="83"/>
      <c r="RMO26" s="83"/>
      <c r="RMP26" s="83"/>
      <c r="RMQ26" s="83"/>
      <c r="RMR26" s="85"/>
      <c r="RMS26" s="85"/>
      <c r="RMT26" s="85"/>
      <c r="RMU26" s="86"/>
      <c r="RMV26" s="85"/>
      <c r="RMW26" s="83"/>
      <c r="RMX26" s="83"/>
      <c r="RMY26" s="83"/>
      <c r="RMZ26" s="84"/>
      <c r="RNA26" s="83"/>
      <c r="RNB26" s="83"/>
      <c r="RNC26" s="83"/>
      <c r="RND26" s="83"/>
      <c r="RNE26" s="85"/>
      <c r="RNF26" s="85"/>
      <c r="RNG26" s="85"/>
      <c r="RNH26" s="86"/>
      <c r="RNI26" s="85"/>
      <c r="RNJ26" s="83"/>
      <c r="RNK26" s="83"/>
      <c r="RNL26" s="83"/>
      <c r="RNM26" s="84"/>
      <c r="RNN26" s="83"/>
      <c r="RNO26" s="83"/>
      <c r="RNP26" s="83"/>
      <c r="RNQ26" s="83"/>
      <c r="RNR26" s="85"/>
      <c r="RNS26" s="85"/>
      <c r="RNT26" s="85"/>
      <c r="RNU26" s="86"/>
      <c r="RNV26" s="85"/>
      <c r="RNW26" s="83"/>
      <c r="RNX26" s="83"/>
      <c r="RNY26" s="83"/>
      <c r="RNZ26" s="84"/>
      <c r="ROA26" s="83"/>
      <c r="ROB26" s="83"/>
      <c r="ROC26" s="83"/>
      <c r="ROD26" s="83"/>
      <c r="ROE26" s="85"/>
      <c r="ROF26" s="85"/>
      <c r="ROG26" s="85"/>
      <c r="ROH26" s="86"/>
      <c r="ROI26" s="85"/>
      <c r="ROJ26" s="83"/>
      <c r="ROK26" s="83"/>
      <c r="ROL26" s="83"/>
      <c r="ROM26" s="84"/>
      <c r="RON26" s="83"/>
      <c r="ROO26" s="83"/>
      <c r="ROP26" s="83"/>
      <c r="ROQ26" s="83"/>
      <c r="ROR26" s="85"/>
      <c r="ROS26" s="85"/>
      <c r="ROT26" s="85"/>
      <c r="ROU26" s="86"/>
      <c r="ROV26" s="85"/>
      <c r="ROW26" s="83"/>
      <c r="ROX26" s="83"/>
      <c r="ROY26" s="83"/>
      <c r="ROZ26" s="84"/>
      <c r="RPA26" s="83"/>
      <c r="RPB26" s="83"/>
      <c r="RPC26" s="83"/>
      <c r="RPD26" s="83"/>
      <c r="RPE26" s="85"/>
      <c r="RPF26" s="85"/>
      <c r="RPG26" s="85"/>
      <c r="RPH26" s="86"/>
      <c r="RPI26" s="85"/>
      <c r="RPJ26" s="83"/>
      <c r="RPK26" s="83"/>
      <c r="RPL26" s="83"/>
      <c r="RPM26" s="84"/>
      <c r="RPN26" s="83"/>
      <c r="RPO26" s="83"/>
      <c r="RPP26" s="83"/>
      <c r="RPQ26" s="83"/>
      <c r="RPR26" s="85"/>
      <c r="RPS26" s="85"/>
      <c r="RPT26" s="85"/>
      <c r="RPU26" s="86"/>
      <c r="RPV26" s="85"/>
      <c r="RPW26" s="83"/>
      <c r="RPX26" s="83"/>
      <c r="RPY26" s="83"/>
      <c r="RPZ26" s="84"/>
      <c r="RQA26" s="83"/>
      <c r="RQB26" s="83"/>
      <c r="RQC26" s="83"/>
      <c r="RQD26" s="83"/>
      <c r="RQE26" s="85"/>
      <c r="RQF26" s="85"/>
      <c r="RQG26" s="85"/>
      <c r="RQH26" s="86"/>
      <c r="RQI26" s="85"/>
      <c r="RQJ26" s="83"/>
      <c r="RQK26" s="83"/>
      <c r="RQL26" s="83"/>
      <c r="RQM26" s="84"/>
      <c r="RQN26" s="83"/>
      <c r="RQO26" s="83"/>
      <c r="RQP26" s="83"/>
      <c r="RQQ26" s="83"/>
      <c r="RQR26" s="85"/>
      <c r="RQS26" s="85"/>
      <c r="RQT26" s="85"/>
      <c r="RQU26" s="86"/>
      <c r="RQV26" s="85"/>
      <c r="RQW26" s="83"/>
      <c r="RQX26" s="83"/>
      <c r="RQY26" s="83"/>
      <c r="RQZ26" s="84"/>
      <c r="RRA26" s="83"/>
      <c r="RRB26" s="83"/>
      <c r="RRC26" s="83"/>
      <c r="RRD26" s="83"/>
      <c r="RRE26" s="85"/>
      <c r="RRF26" s="85"/>
      <c r="RRG26" s="85"/>
      <c r="RRH26" s="86"/>
      <c r="RRI26" s="85"/>
      <c r="RRJ26" s="83"/>
      <c r="RRK26" s="83"/>
      <c r="RRL26" s="83"/>
      <c r="RRM26" s="84"/>
      <c r="RRN26" s="83"/>
      <c r="RRO26" s="83"/>
      <c r="RRP26" s="83"/>
      <c r="RRQ26" s="83"/>
      <c r="RRR26" s="85"/>
      <c r="RRS26" s="85"/>
      <c r="RRT26" s="85"/>
      <c r="RRU26" s="86"/>
      <c r="RRV26" s="85"/>
      <c r="RRW26" s="83"/>
      <c r="RRX26" s="83"/>
      <c r="RRY26" s="83"/>
      <c r="RRZ26" s="84"/>
      <c r="RSA26" s="83"/>
      <c r="RSB26" s="83"/>
      <c r="RSC26" s="83"/>
      <c r="RSD26" s="83"/>
      <c r="RSE26" s="85"/>
      <c r="RSF26" s="85"/>
      <c r="RSG26" s="85"/>
      <c r="RSH26" s="86"/>
      <c r="RSI26" s="85"/>
      <c r="RSJ26" s="83"/>
      <c r="RSK26" s="83"/>
      <c r="RSL26" s="83"/>
      <c r="RSM26" s="84"/>
      <c r="RSN26" s="83"/>
      <c r="RSO26" s="83"/>
      <c r="RSP26" s="83"/>
      <c r="RSQ26" s="83"/>
      <c r="RSR26" s="85"/>
      <c r="RSS26" s="85"/>
      <c r="RST26" s="85"/>
      <c r="RSU26" s="86"/>
      <c r="RSV26" s="85"/>
      <c r="RSW26" s="83"/>
      <c r="RSX26" s="83"/>
      <c r="RSY26" s="83"/>
      <c r="RSZ26" s="84"/>
      <c r="RTA26" s="83"/>
      <c r="RTB26" s="83"/>
      <c r="RTC26" s="83"/>
      <c r="RTD26" s="83"/>
      <c r="RTE26" s="85"/>
      <c r="RTF26" s="85"/>
      <c r="RTG26" s="85"/>
      <c r="RTH26" s="86"/>
      <c r="RTI26" s="85"/>
      <c r="RTJ26" s="83"/>
      <c r="RTK26" s="83"/>
      <c r="RTL26" s="83"/>
      <c r="RTM26" s="84"/>
      <c r="RTN26" s="83"/>
      <c r="RTO26" s="83"/>
      <c r="RTP26" s="83"/>
      <c r="RTQ26" s="83"/>
      <c r="RTR26" s="85"/>
      <c r="RTS26" s="85"/>
      <c r="RTT26" s="85"/>
      <c r="RTU26" s="86"/>
      <c r="RTV26" s="85"/>
      <c r="RTW26" s="83"/>
      <c r="RTX26" s="83"/>
      <c r="RTY26" s="83"/>
      <c r="RTZ26" s="84"/>
      <c r="RUA26" s="83"/>
      <c r="RUB26" s="83"/>
      <c r="RUC26" s="83"/>
      <c r="RUD26" s="83"/>
      <c r="RUE26" s="85"/>
      <c r="RUF26" s="85"/>
      <c r="RUG26" s="85"/>
      <c r="RUH26" s="86"/>
      <c r="RUI26" s="85"/>
      <c r="RUJ26" s="83"/>
      <c r="RUK26" s="83"/>
      <c r="RUL26" s="83"/>
      <c r="RUM26" s="84"/>
      <c r="RUN26" s="83"/>
      <c r="RUO26" s="83"/>
      <c r="RUP26" s="83"/>
      <c r="RUQ26" s="83"/>
      <c r="RUR26" s="85"/>
      <c r="RUS26" s="85"/>
      <c r="RUT26" s="85"/>
      <c r="RUU26" s="86"/>
      <c r="RUV26" s="85"/>
      <c r="RUW26" s="83"/>
      <c r="RUX26" s="83"/>
      <c r="RUY26" s="83"/>
      <c r="RUZ26" s="84"/>
      <c r="RVA26" s="83"/>
      <c r="RVB26" s="83"/>
      <c r="RVC26" s="83"/>
      <c r="RVD26" s="83"/>
      <c r="RVE26" s="85"/>
      <c r="RVF26" s="85"/>
      <c r="RVG26" s="85"/>
      <c r="RVH26" s="86"/>
      <c r="RVI26" s="85"/>
      <c r="RVJ26" s="83"/>
      <c r="RVK26" s="83"/>
      <c r="RVL26" s="83"/>
      <c r="RVM26" s="84"/>
      <c r="RVN26" s="83"/>
      <c r="RVO26" s="83"/>
      <c r="RVP26" s="83"/>
      <c r="RVQ26" s="83"/>
      <c r="RVR26" s="85"/>
      <c r="RVS26" s="85"/>
      <c r="RVT26" s="85"/>
      <c r="RVU26" s="86"/>
      <c r="RVV26" s="85"/>
      <c r="RVW26" s="83"/>
      <c r="RVX26" s="83"/>
      <c r="RVY26" s="83"/>
      <c r="RVZ26" s="84"/>
      <c r="RWA26" s="83"/>
      <c r="RWB26" s="83"/>
      <c r="RWC26" s="83"/>
      <c r="RWD26" s="83"/>
      <c r="RWE26" s="85"/>
      <c r="RWF26" s="85"/>
      <c r="RWG26" s="85"/>
      <c r="RWH26" s="86"/>
      <c r="RWI26" s="85"/>
      <c r="RWJ26" s="83"/>
      <c r="RWK26" s="83"/>
      <c r="RWL26" s="83"/>
      <c r="RWM26" s="84"/>
      <c r="RWN26" s="83"/>
      <c r="RWO26" s="83"/>
      <c r="RWP26" s="83"/>
      <c r="RWQ26" s="83"/>
      <c r="RWR26" s="85"/>
      <c r="RWS26" s="85"/>
      <c r="RWT26" s="85"/>
      <c r="RWU26" s="86"/>
      <c r="RWV26" s="85"/>
      <c r="RWW26" s="83"/>
      <c r="RWX26" s="83"/>
      <c r="RWY26" s="83"/>
      <c r="RWZ26" s="84"/>
      <c r="RXA26" s="83"/>
      <c r="RXB26" s="83"/>
      <c r="RXC26" s="83"/>
      <c r="RXD26" s="83"/>
      <c r="RXE26" s="85"/>
      <c r="RXF26" s="85"/>
      <c r="RXG26" s="85"/>
      <c r="RXH26" s="86"/>
      <c r="RXI26" s="85"/>
      <c r="RXJ26" s="83"/>
      <c r="RXK26" s="83"/>
      <c r="RXL26" s="83"/>
      <c r="RXM26" s="84"/>
      <c r="RXN26" s="83"/>
      <c r="RXO26" s="83"/>
      <c r="RXP26" s="83"/>
      <c r="RXQ26" s="83"/>
      <c r="RXR26" s="85"/>
      <c r="RXS26" s="85"/>
      <c r="RXT26" s="85"/>
      <c r="RXU26" s="86"/>
      <c r="RXV26" s="85"/>
      <c r="RXW26" s="83"/>
      <c r="RXX26" s="83"/>
      <c r="RXY26" s="83"/>
      <c r="RXZ26" s="84"/>
      <c r="RYA26" s="83"/>
      <c r="RYB26" s="83"/>
      <c r="RYC26" s="83"/>
      <c r="RYD26" s="83"/>
      <c r="RYE26" s="85"/>
      <c r="RYF26" s="85"/>
      <c r="RYG26" s="85"/>
      <c r="RYH26" s="86"/>
      <c r="RYI26" s="85"/>
      <c r="RYJ26" s="83"/>
      <c r="RYK26" s="83"/>
      <c r="RYL26" s="83"/>
      <c r="RYM26" s="84"/>
      <c r="RYN26" s="83"/>
      <c r="RYO26" s="83"/>
      <c r="RYP26" s="83"/>
      <c r="RYQ26" s="83"/>
      <c r="RYR26" s="85"/>
      <c r="RYS26" s="85"/>
      <c r="RYT26" s="85"/>
      <c r="RYU26" s="86"/>
      <c r="RYV26" s="85"/>
      <c r="RYW26" s="83"/>
      <c r="RYX26" s="83"/>
      <c r="RYY26" s="83"/>
      <c r="RYZ26" s="84"/>
      <c r="RZA26" s="83"/>
      <c r="RZB26" s="83"/>
      <c r="RZC26" s="83"/>
      <c r="RZD26" s="83"/>
      <c r="RZE26" s="85"/>
      <c r="RZF26" s="85"/>
      <c r="RZG26" s="85"/>
      <c r="RZH26" s="86"/>
      <c r="RZI26" s="85"/>
      <c r="RZJ26" s="83"/>
      <c r="RZK26" s="83"/>
      <c r="RZL26" s="83"/>
      <c r="RZM26" s="84"/>
      <c r="RZN26" s="83"/>
      <c r="RZO26" s="83"/>
      <c r="RZP26" s="83"/>
      <c r="RZQ26" s="83"/>
      <c r="RZR26" s="85"/>
      <c r="RZS26" s="85"/>
      <c r="RZT26" s="85"/>
      <c r="RZU26" s="86"/>
      <c r="RZV26" s="85"/>
      <c r="RZW26" s="83"/>
      <c r="RZX26" s="83"/>
      <c r="RZY26" s="83"/>
      <c r="RZZ26" s="84"/>
      <c r="SAA26" s="83"/>
      <c r="SAB26" s="83"/>
      <c r="SAC26" s="83"/>
      <c r="SAD26" s="83"/>
      <c r="SAE26" s="85"/>
      <c r="SAF26" s="85"/>
      <c r="SAG26" s="85"/>
      <c r="SAH26" s="86"/>
      <c r="SAI26" s="85"/>
      <c r="SAJ26" s="83"/>
      <c r="SAK26" s="83"/>
      <c r="SAL26" s="83"/>
      <c r="SAM26" s="84"/>
      <c r="SAN26" s="83"/>
      <c r="SAO26" s="83"/>
      <c r="SAP26" s="83"/>
      <c r="SAQ26" s="83"/>
      <c r="SAR26" s="85"/>
      <c r="SAS26" s="85"/>
      <c r="SAT26" s="85"/>
      <c r="SAU26" s="86"/>
      <c r="SAV26" s="85"/>
      <c r="SAW26" s="83"/>
      <c r="SAX26" s="83"/>
      <c r="SAY26" s="83"/>
      <c r="SAZ26" s="84"/>
      <c r="SBA26" s="83"/>
      <c r="SBB26" s="83"/>
      <c r="SBC26" s="83"/>
      <c r="SBD26" s="83"/>
      <c r="SBE26" s="85"/>
      <c r="SBF26" s="85"/>
      <c r="SBG26" s="85"/>
      <c r="SBH26" s="86"/>
      <c r="SBI26" s="85"/>
      <c r="SBJ26" s="83"/>
      <c r="SBK26" s="83"/>
      <c r="SBL26" s="83"/>
      <c r="SBM26" s="84"/>
      <c r="SBN26" s="83"/>
      <c r="SBO26" s="83"/>
      <c r="SBP26" s="83"/>
      <c r="SBQ26" s="83"/>
      <c r="SBR26" s="85"/>
      <c r="SBS26" s="85"/>
      <c r="SBT26" s="85"/>
      <c r="SBU26" s="86"/>
      <c r="SBV26" s="85"/>
      <c r="SBW26" s="83"/>
      <c r="SBX26" s="83"/>
      <c r="SBY26" s="83"/>
      <c r="SBZ26" s="84"/>
      <c r="SCA26" s="83"/>
      <c r="SCB26" s="83"/>
      <c r="SCC26" s="83"/>
      <c r="SCD26" s="83"/>
      <c r="SCE26" s="85"/>
      <c r="SCF26" s="85"/>
      <c r="SCG26" s="85"/>
      <c r="SCH26" s="86"/>
      <c r="SCI26" s="85"/>
      <c r="SCJ26" s="83"/>
      <c r="SCK26" s="83"/>
      <c r="SCL26" s="83"/>
      <c r="SCM26" s="84"/>
      <c r="SCN26" s="83"/>
      <c r="SCO26" s="83"/>
      <c r="SCP26" s="83"/>
      <c r="SCQ26" s="83"/>
      <c r="SCR26" s="85"/>
      <c r="SCS26" s="85"/>
      <c r="SCT26" s="85"/>
      <c r="SCU26" s="86"/>
      <c r="SCV26" s="85"/>
      <c r="SCW26" s="83"/>
      <c r="SCX26" s="83"/>
      <c r="SCY26" s="83"/>
      <c r="SCZ26" s="84"/>
      <c r="SDA26" s="83"/>
      <c r="SDB26" s="83"/>
      <c r="SDC26" s="83"/>
      <c r="SDD26" s="83"/>
      <c r="SDE26" s="85"/>
      <c r="SDF26" s="85"/>
      <c r="SDG26" s="85"/>
      <c r="SDH26" s="86"/>
      <c r="SDI26" s="85"/>
      <c r="SDJ26" s="83"/>
      <c r="SDK26" s="83"/>
      <c r="SDL26" s="83"/>
      <c r="SDM26" s="84"/>
      <c r="SDN26" s="83"/>
      <c r="SDO26" s="83"/>
      <c r="SDP26" s="83"/>
      <c r="SDQ26" s="83"/>
      <c r="SDR26" s="85"/>
      <c r="SDS26" s="85"/>
      <c r="SDT26" s="85"/>
      <c r="SDU26" s="86"/>
      <c r="SDV26" s="85"/>
      <c r="SDW26" s="83"/>
      <c r="SDX26" s="83"/>
      <c r="SDY26" s="83"/>
      <c r="SDZ26" s="84"/>
      <c r="SEA26" s="83"/>
      <c r="SEB26" s="83"/>
      <c r="SEC26" s="83"/>
      <c r="SED26" s="83"/>
      <c r="SEE26" s="85"/>
      <c r="SEF26" s="85"/>
      <c r="SEG26" s="85"/>
      <c r="SEH26" s="86"/>
      <c r="SEI26" s="85"/>
      <c r="SEJ26" s="83"/>
      <c r="SEK26" s="83"/>
      <c r="SEL26" s="83"/>
      <c r="SEM26" s="84"/>
      <c r="SEN26" s="83"/>
      <c r="SEO26" s="83"/>
      <c r="SEP26" s="83"/>
      <c r="SEQ26" s="83"/>
      <c r="SER26" s="85"/>
      <c r="SES26" s="85"/>
      <c r="SET26" s="85"/>
      <c r="SEU26" s="86"/>
      <c r="SEV26" s="85"/>
      <c r="SEW26" s="83"/>
      <c r="SEX26" s="83"/>
      <c r="SEY26" s="83"/>
      <c r="SEZ26" s="84"/>
      <c r="SFA26" s="83"/>
      <c r="SFB26" s="83"/>
      <c r="SFC26" s="83"/>
      <c r="SFD26" s="83"/>
      <c r="SFE26" s="85"/>
      <c r="SFF26" s="85"/>
      <c r="SFG26" s="85"/>
      <c r="SFH26" s="86"/>
      <c r="SFI26" s="85"/>
      <c r="SFJ26" s="83"/>
      <c r="SFK26" s="83"/>
      <c r="SFL26" s="83"/>
      <c r="SFM26" s="84"/>
      <c r="SFN26" s="83"/>
      <c r="SFO26" s="83"/>
      <c r="SFP26" s="83"/>
      <c r="SFQ26" s="83"/>
      <c r="SFR26" s="85"/>
      <c r="SFS26" s="85"/>
      <c r="SFT26" s="85"/>
      <c r="SFU26" s="86"/>
      <c r="SFV26" s="85"/>
      <c r="SFW26" s="83"/>
      <c r="SFX26" s="83"/>
      <c r="SFY26" s="83"/>
      <c r="SFZ26" s="84"/>
      <c r="SGA26" s="83"/>
      <c r="SGB26" s="83"/>
      <c r="SGC26" s="83"/>
      <c r="SGD26" s="83"/>
      <c r="SGE26" s="85"/>
      <c r="SGF26" s="85"/>
      <c r="SGG26" s="85"/>
      <c r="SGH26" s="86"/>
      <c r="SGI26" s="85"/>
      <c r="SGJ26" s="83"/>
      <c r="SGK26" s="83"/>
      <c r="SGL26" s="83"/>
      <c r="SGM26" s="84"/>
      <c r="SGN26" s="83"/>
      <c r="SGO26" s="83"/>
      <c r="SGP26" s="83"/>
      <c r="SGQ26" s="83"/>
      <c r="SGR26" s="85"/>
      <c r="SGS26" s="85"/>
      <c r="SGT26" s="85"/>
      <c r="SGU26" s="86"/>
      <c r="SGV26" s="85"/>
      <c r="SGW26" s="83"/>
      <c r="SGX26" s="83"/>
      <c r="SGY26" s="83"/>
      <c r="SGZ26" s="84"/>
      <c r="SHA26" s="83"/>
      <c r="SHB26" s="83"/>
      <c r="SHC26" s="83"/>
      <c r="SHD26" s="83"/>
      <c r="SHE26" s="85"/>
      <c r="SHF26" s="85"/>
      <c r="SHG26" s="85"/>
      <c r="SHH26" s="86"/>
      <c r="SHI26" s="85"/>
      <c r="SHJ26" s="83"/>
      <c r="SHK26" s="83"/>
      <c r="SHL26" s="83"/>
      <c r="SHM26" s="84"/>
      <c r="SHN26" s="83"/>
      <c r="SHO26" s="83"/>
      <c r="SHP26" s="83"/>
      <c r="SHQ26" s="83"/>
      <c r="SHR26" s="85"/>
      <c r="SHS26" s="85"/>
      <c r="SHT26" s="85"/>
      <c r="SHU26" s="86"/>
      <c r="SHV26" s="85"/>
      <c r="SHW26" s="83"/>
      <c r="SHX26" s="83"/>
      <c r="SHY26" s="83"/>
      <c r="SHZ26" s="84"/>
      <c r="SIA26" s="83"/>
      <c r="SIB26" s="83"/>
      <c r="SIC26" s="83"/>
      <c r="SID26" s="83"/>
      <c r="SIE26" s="85"/>
      <c r="SIF26" s="85"/>
      <c r="SIG26" s="85"/>
      <c r="SIH26" s="86"/>
      <c r="SII26" s="85"/>
      <c r="SIJ26" s="83"/>
      <c r="SIK26" s="83"/>
      <c r="SIL26" s="83"/>
      <c r="SIM26" s="84"/>
      <c r="SIN26" s="83"/>
      <c r="SIO26" s="83"/>
      <c r="SIP26" s="83"/>
      <c r="SIQ26" s="83"/>
      <c r="SIR26" s="85"/>
      <c r="SIS26" s="85"/>
      <c r="SIT26" s="85"/>
      <c r="SIU26" s="86"/>
      <c r="SIV26" s="85"/>
      <c r="SIW26" s="83"/>
      <c r="SIX26" s="83"/>
      <c r="SIY26" s="83"/>
      <c r="SIZ26" s="84"/>
      <c r="SJA26" s="83"/>
      <c r="SJB26" s="83"/>
      <c r="SJC26" s="83"/>
      <c r="SJD26" s="83"/>
      <c r="SJE26" s="85"/>
      <c r="SJF26" s="85"/>
      <c r="SJG26" s="85"/>
      <c r="SJH26" s="86"/>
      <c r="SJI26" s="85"/>
      <c r="SJJ26" s="83"/>
      <c r="SJK26" s="83"/>
      <c r="SJL26" s="83"/>
      <c r="SJM26" s="84"/>
      <c r="SJN26" s="83"/>
      <c r="SJO26" s="83"/>
      <c r="SJP26" s="83"/>
      <c r="SJQ26" s="83"/>
      <c r="SJR26" s="85"/>
      <c r="SJS26" s="85"/>
      <c r="SJT26" s="85"/>
      <c r="SJU26" s="86"/>
      <c r="SJV26" s="85"/>
      <c r="SJW26" s="83"/>
      <c r="SJX26" s="83"/>
      <c r="SJY26" s="83"/>
      <c r="SJZ26" s="84"/>
      <c r="SKA26" s="83"/>
      <c r="SKB26" s="83"/>
      <c r="SKC26" s="83"/>
      <c r="SKD26" s="83"/>
      <c r="SKE26" s="85"/>
      <c r="SKF26" s="85"/>
      <c r="SKG26" s="85"/>
      <c r="SKH26" s="86"/>
      <c r="SKI26" s="85"/>
      <c r="SKJ26" s="83"/>
      <c r="SKK26" s="83"/>
      <c r="SKL26" s="83"/>
      <c r="SKM26" s="84"/>
      <c r="SKN26" s="83"/>
      <c r="SKO26" s="83"/>
      <c r="SKP26" s="83"/>
      <c r="SKQ26" s="83"/>
      <c r="SKR26" s="85"/>
      <c r="SKS26" s="85"/>
      <c r="SKT26" s="85"/>
      <c r="SKU26" s="86"/>
      <c r="SKV26" s="85"/>
      <c r="SKW26" s="83"/>
      <c r="SKX26" s="83"/>
      <c r="SKY26" s="83"/>
      <c r="SKZ26" s="84"/>
      <c r="SLA26" s="83"/>
      <c r="SLB26" s="83"/>
      <c r="SLC26" s="83"/>
      <c r="SLD26" s="83"/>
      <c r="SLE26" s="85"/>
      <c r="SLF26" s="85"/>
      <c r="SLG26" s="85"/>
      <c r="SLH26" s="86"/>
      <c r="SLI26" s="85"/>
      <c r="SLJ26" s="83"/>
      <c r="SLK26" s="83"/>
      <c r="SLL26" s="83"/>
      <c r="SLM26" s="84"/>
      <c r="SLN26" s="83"/>
      <c r="SLO26" s="83"/>
      <c r="SLP26" s="83"/>
      <c r="SLQ26" s="83"/>
      <c r="SLR26" s="85"/>
      <c r="SLS26" s="85"/>
      <c r="SLT26" s="85"/>
      <c r="SLU26" s="86"/>
      <c r="SLV26" s="85"/>
      <c r="SLW26" s="83"/>
      <c r="SLX26" s="83"/>
      <c r="SLY26" s="83"/>
      <c r="SLZ26" s="84"/>
      <c r="SMA26" s="83"/>
      <c r="SMB26" s="83"/>
      <c r="SMC26" s="83"/>
      <c r="SMD26" s="83"/>
      <c r="SME26" s="85"/>
      <c r="SMF26" s="85"/>
      <c r="SMG26" s="85"/>
      <c r="SMH26" s="86"/>
      <c r="SMI26" s="85"/>
      <c r="SMJ26" s="83"/>
      <c r="SMK26" s="83"/>
      <c r="SML26" s="83"/>
      <c r="SMM26" s="84"/>
      <c r="SMN26" s="83"/>
      <c r="SMO26" s="83"/>
      <c r="SMP26" s="83"/>
      <c r="SMQ26" s="83"/>
      <c r="SMR26" s="85"/>
      <c r="SMS26" s="85"/>
      <c r="SMT26" s="85"/>
      <c r="SMU26" s="86"/>
      <c r="SMV26" s="85"/>
      <c r="SMW26" s="83"/>
      <c r="SMX26" s="83"/>
      <c r="SMY26" s="83"/>
      <c r="SMZ26" s="84"/>
      <c r="SNA26" s="83"/>
      <c r="SNB26" s="83"/>
      <c r="SNC26" s="83"/>
      <c r="SND26" s="83"/>
      <c r="SNE26" s="85"/>
      <c r="SNF26" s="85"/>
      <c r="SNG26" s="85"/>
      <c r="SNH26" s="86"/>
      <c r="SNI26" s="85"/>
      <c r="SNJ26" s="83"/>
      <c r="SNK26" s="83"/>
      <c r="SNL26" s="83"/>
      <c r="SNM26" s="84"/>
      <c r="SNN26" s="83"/>
      <c r="SNO26" s="83"/>
      <c r="SNP26" s="83"/>
      <c r="SNQ26" s="83"/>
      <c r="SNR26" s="85"/>
      <c r="SNS26" s="85"/>
      <c r="SNT26" s="85"/>
      <c r="SNU26" s="86"/>
      <c r="SNV26" s="85"/>
      <c r="SNW26" s="83"/>
      <c r="SNX26" s="83"/>
      <c r="SNY26" s="83"/>
      <c r="SNZ26" s="84"/>
      <c r="SOA26" s="83"/>
      <c r="SOB26" s="83"/>
      <c r="SOC26" s="83"/>
      <c r="SOD26" s="83"/>
      <c r="SOE26" s="85"/>
      <c r="SOF26" s="85"/>
      <c r="SOG26" s="85"/>
      <c r="SOH26" s="86"/>
      <c r="SOI26" s="85"/>
      <c r="SOJ26" s="83"/>
      <c r="SOK26" s="83"/>
      <c r="SOL26" s="83"/>
      <c r="SOM26" s="84"/>
      <c r="SON26" s="83"/>
      <c r="SOO26" s="83"/>
      <c r="SOP26" s="83"/>
      <c r="SOQ26" s="83"/>
      <c r="SOR26" s="85"/>
      <c r="SOS26" s="85"/>
      <c r="SOT26" s="85"/>
      <c r="SOU26" s="86"/>
      <c r="SOV26" s="85"/>
      <c r="SOW26" s="83"/>
      <c r="SOX26" s="83"/>
      <c r="SOY26" s="83"/>
      <c r="SOZ26" s="84"/>
      <c r="SPA26" s="83"/>
      <c r="SPB26" s="83"/>
      <c r="SPC26" s="83"/>
      <c r="SPD26" s="83"/>
      <c r="SPE26" s="85"/>
      <c r="SPF26" s="85"/>
      <c r="SPG26" s="85"/>
      <c r="SPH26" s="86"/>
      <c r="SPI26" s="85"/>
      <c r="SPJ26" s="83"/>
      <c r="SPK26" s="83"/>
      <c r="SPL26" s="83"/>
      <c r="SPM26" s="84"/>
      <c r="SPN26" s="83"/>
      <c r="SPO26" s="83"/>
      <c r="SPP26" s="83"/>
      <c r="SPQ26" s="83"/>
      <c r="SPR26" s="85"/>
      <c r="SPS26" s="85"/>
      <c r="SPT26" s="85"/>
      <c r="SPU26" s="86"/>
      <c r="SPV26" s="85"/>
      <c r="SPW26" s="83"/>
      <c r="SPX26" s="83"/>
      <c r="SPY26" s="83"/>
      <c r="SPZ26" s="84"/>
      <c r="SQA26" s="83"/>
      <c r="SQB26" s="83"/>
      <c r="SQC26" s="83"/>
      <c r="SQD26" s="83"/>
      <c r="SQE26" s="85"/>
      <c r="SQF26" s="85"/>
      <c r="SQG26" s="85"/>
      <c r="SQH26" s="86"/>
      <c r="SQI26" s="85"/>
      <c r="SQJ26" s="83"/>
      <c r="SQK26" s="83"/>
      <c r="SQL26" s="83"/>
      <c r="SQM26" s="84"/>
      <c r="SQN26" s="83"/>
      <c r="SQO26" s="83"/>
      <c r="SQP26" s="83"/>
      <c r="SQQ26" s="83"/>
      <c r="SQR26" s="85"/>
      <c r="SQS26" s="85"/>
      <c r="SQT26" s="85"/>
      <c r="SQU26" s="86"/>
      <c r="SQV26" s="85"/>
      <c r="SQW26" s="83"/>
      <c r="SQX26" s="83"/>
      <c r="SQY26" s="83"/>
      <c r="SQZ26" s="84"/>
      <c r="SRA26" s="83"/>
      <c r="SRB26" s="83"/>
      <c r="SRC26" s="83"/>
      <c r="SRD26" s="83"/>
      <c r="SRE26" s="85"/>
      <c r="SRF26" s="85"/>
      <c r="SRG26" s="85"/>
      <c r="SRH26" s="86"/>
      <c r="SRI26" s="85"/>
      <c r="SRJ26" s="83"/>
      <c r="SRK26" s="83"/>
      <c r="SRL26" s="83"/>
      <c r="SRM26" s="84"/>
      <c r="SRN26" s="83"/>
      <c r="SRO26" s="83"/>
      <c r="SRP26" s="83"/>
      <c r="SRQ26" s="83"/>
      <c r="SRR26" s="85"/>
      <c r="SRS26" s="85"/>
      <c r="SRT26" s="85"/>
      <c r="SRU26" s="86"/>
      <c r="SRV26" s="85"/>
      <c r="SRW26" s="83"/>
      <c r="SRX26" s="83"/>
      <c r="SRY26" s="83"/>
      <c r="SRZ26" s="84"/>
      <c r="SSA26" s="83"/>
      <c r="SSB26" s="83"/>
      <c r="SSC26" s="83"/>
      <c r="SSD26" s="83"/>
      <c r="SSE26" s="85"/>
      <c r="SSF26" s="85"/>
      <c r="SSG26" s="85"/>
      <c r="SSH26" s="86"/>
      <c r="SSI26" s="85"/>
      <c r="SSJ26" s="83"/>
      <c r="SSK26" s="83"/>
      <c r="SSL26" s="83"/>
      <c r="SSM26" s="84"/>
      <c r="SSN26" s="83"/>
      <c r="SSO26" s="83"/>
      <c r="SSP26" s="83"/>
      <c r="SSQ26" s="83"/>
      <c r="SSR26" s="85"/>
      <c r="SSS26" s="85"/>
      <c r="SST26" s="85"/>
      <c r="SSU26" s="86"/>
      <c r="SSV26" s="85"/>
      <c r="SSW26" s="83"/>
      <c r="SSX26" s="83"/>
      <c r="SSY26" s="83"/>
      <c r="SSZ26" s="84"/>
      <c r="STA26" s="83"/>
      <c r="STB26" s="83"/>
      <c r="STC26" s="83"/>
      <c r="STD26" s="83"/>
      <c r="STE26" s="85"/>
      <c r="STF26" s="85"/>
      <c r="STG26" s="85"/>
      <c r="STH26" s="86"/>
      <c r="STI26" s="85"/>
      <c r="STJ26" s="83"/>
      <c r="STK26" s="83"/>
      <c r="STL26" s="83"/>
      <c r="STM26" s="84"/>
      <c r="STN26" s="83"/>
      <c r="STO26" s="83"/>
      <c r="STP26" s="83"/>
      <c r="STQ26" s="83"/>
      <c r="STR26" s="85"/>
      <c r="STS26" s="85"/>
      <c r="STT26" s="85"/>
      <c r="STU26" s="86"/>
      <c r="STV26" s="85"/>
      <c r="STW26" s="83"/>
      <c r="STX26" s="83"/>
      <c r="STY26" s="83"/>
      <c r="STZ26" s="84"/>
      <c r="SUA26" s="83"/>
      <c r="SUB26" s="83"/>
      <c r="SUC26" s="83"/>
      <c r="SUD26" s="83"/>
      <c r="SUE26" s="85"/>
      <c r="SUF26" s="85"/>
      <c r="SUG26" s="85"/>
      <c r="SUH26" s="86"/>
      <c r="SUI26" s="85"/>
      <c r="SUJ26" s="83"/>
      <c r="SUK26" s="83"/>
      <c r="SUL26" s="83"/>
      <c r="SUM26" s="84"/>
      <c r="SUN26" s="83"/>
      <c r="SUO26" s="83"/>
      <c r="SUP26" s="83"/>
      <c r="SUQ26" s="83"/>
      <c r="SUR26" s="85"/>
      <c r="SUS26" s="85"/>
      <c r="SUT26" s="85"/>
      <c r="SUU26" s="86"/>
      <c r="SUV26" s="85"/>
      <c r="SUW26" s="83"/>
      <c r="SUX26" s="83"/>
      <c r="SUY26" s="83"/>
      <c r="SUZ26" s="84"/>
      <c r="SVA26" s="83"/>
      <c r="SVB26" s="83"/>
      <c r="SVC26" s="83"/>
      <c r="SVD26" s="83"/>
      <c r="SVE26" s="85"/>
      <c r="SVF26" s="85"/>
      <c r="SVG26" s="85"/>
      <c r="SVH26" s="86"/>
      <c r="SVI26" s="85"/>
      <c r="SVJ26" s="83"/>
      <c r="SVK26" s="83"/>
      <c r="SVL26" s="83"/>
      <c r="SVM26" s="84"/>
      <c r="SVN26" s="83"/>
      <c r="SVO26" s="83"/>
      <c r="SVP26" s="83"/>
      <c r="SVQ26" s="83"/>
      <c r="SVR26" s="85"/>
      <c r="SVS26" s="85"/>
      <c r="SVT26" s="85"/>
      <c r="SVU26" s="86"/>
      <c r="SVV26" s="85"/>
      <c r="SVW26" s="83"/>
      <c r="SVX26" s="83"/>
      <c r="SVY26" s="83"/>
      <c r="SVZ26" s="84"/>
      <c r="SWA26" s="83"/>
      <c r="SWB26" s="83"/>
      <c r="SWC26" s="83"/>
      <c r="SWD26" s="83"/>
      <c r="SWE26" s="85"/>
      <c r="SWF26" s="85"/>
      <c r="SWG26" s="85"/>
      <c r="SWH26" s="86"/>
      <c r="SWI26" s="85"/>
      <c r="SWJ26" s="83"/>
      <c r="SWK26" s="83"/>
      <c r="SWL26" s="83"/>
      <c r="SWM26" s="84"/>
      <c r="SWN26" s="83"/>
      <c r="SWO26" s="83"/>
      <c r="SWP26" s="83"/>
      <c r="SWQ26" s="83"/>
      <c r="SWR26" s="85"/>
      <c r="SWS26" s="85"/>
      <c r="SWT26" s="85"/>
      <c r="SWU26" s="86"/>
      <c r="SWV26" s="85"/>
      <c r="SWW26" s="83"/>
      <c r="SWX26" s="83"/>
      <c r="SWY26" s="83"/>
      <c r="SWZ26" s="84"/>
      <c r="SXA26" s="83"/>
      <c r="SXB26" s="83"/>
      <c r="SXC26" s="83"/>
      <c r="SXD26" s="83"/>
      <c r="SXE26" s="85"/>
      <c r="SXF26" s="85"/>
      <c r="SXG26" s="85"/>
      <c r="SXH26" s="86"/>
      <c r="SXI26" s="85"/>
      <c r="SXJ26" s="83"/>
      <c r="SXK26" s="83"/>
      <c r="SXL26" s="83"/>
      <c r="SXM26" s="84"/>
      <c r="SXN26" s="83"/>
      <c r="SXO26" s="83"/>
      <c r="SXP26" s="83"/>
      <c r="SXQ26" s="83"/>
      <c r="SXR26" s="85"/>
      <c r="SXS26" s="85"/>
      <c r="SXT26" s="85"/>
      <c r="SXU26" s="86"/>
      <c r="SXV26" s="85"/>
      <c r="SXW26" s="83"/>
      <c r="SXX26" s="83"/>
      <c r="SXY26" s="83"/>
      <c r="SXZ26" s="84"/>
      <c r="SYA26" s="83"/>
      <c r="SYB26" s="83"/>
      <c r="SYC26" s="83"/>
      <c r="SYD26" s="83"/>
      <c r="SYE26" s="85"/>
      <c r="SYF26" s="85"/>
      <c r="SYG26" s="85"/>
      <c r="SYH26" s="86"/>
      <c r="SYI26" s="85"/>
      <c r="SYJ26" s="83"/>
      <c r="SYK26" s="83"/>
      <c r="SYL26" s="83"/>
      <c r="SYM26" s="84"/>
      <c r="SYN26" s="83"/>
      <c r="SYO26" s="83"/>
      <c r="SYP26" s="83"/>
      <c r="SYQ26" s="83"/>
      <c r="SYR26" s="85"/>
      <c r="SYS26" s="85"/>
      <c r="SYT26" s="85"/>
      <c r="SYU26" s="86"/>
      <c r="SYV26" s="85"/>
      <c r="SYW26" s="83"/>
      <c r="SYX26" s="83"/>
      <c r="SYY26" s="83"/>
      <c r="SYZ26" s="84"/>
      <c r="SZA26" s="83"/>
      <c r="SZB26" s="83"/>
      <c r="SZC26" s="83"/>
      <c r="SZD26" s="83"/>
      <c r="SZE26" s="85"/>
      <c r="SZF26" s="85"/>
      <c r="SZG26" s="85"/>
      <c r="SZH26" s="86"/>
      <c r="SZI26" s="85"/>
      <c r="SZJ26" s="83"/>
      <c r="SZK26" s="83"/>
      <c r="SZL26" s="83"/>
      <c r="SZM26" s="84"/>
      <c r="SZN26" s="83"/>
      <c r="SZO26" s="83"/>
      <c r="SZP26" s="83"/>
      <c r="SZQ26" s="83"/>
      <c r="SZR26" s="85"/>
      <c r="SZS26" s="85"/>
      <c r="SZT26" s="85"/>
      <c r="SZU26" s="86"/>
      <c r="SZV26" s="85"/>
      <c r="SZW26" s="83"/>
      <c r="SZX26" s="83"/>
      <c r="SZY26" s="83"/>
      <c r="SZZ26" s="84"/>
      <c r="TAA26" s="83"/>
      <c r="TAB26" s="83"/>
      <c r="TAC26" s="83"/>
      <c r="TAD26" s="83"/>
      <c r="TAE26" s="85"/>
      <c r="TAF26" s="85"/>
      <c r="TAG26" s="85"/>
      <c r="TAH26" s="86"/>
      <c r="TAI26" s="85"/>
      <c r="TAJ26" s="83"/>
      <c r="TAK26" s="83"/>
      <c r="TAL26" s="83"/>
      <c r="TAM26" s="84"/>
      <c r="TAN26" s="83"/>
      <c r="TAO26" s="83"/>
      <c r="TAP26" s="83"/>
      <c r="TAQ26" s="83"/>
      <c r="TAR26" s="85"/>
      <c r="TAS26" s="85"/>
      <c r="TAT26" s="85"/>
      <c r="TAU26" s="86"/>
      <c r="TAV26" s="85"/>
      <c r="TAW26" s="83"/>
      <c r="TAX26" s="83"/>
      <c r="TAY26" s="83"/>
      <c r="TAZ26" s="84"/>
      <c r="TBA26" s="83"/>
      <c r="TBB26" s="83"/>
      <c r="TBC26" s="83"/>
      <c r="TBD26" s="83"/>
      <c r="TBE26" s="85"/>
      <c r="TBF26" s="85"/>
      <c r="TBG26" s="85"/>
      <c r="TBH26" s="86"/>
      <c r="TBI26" s="85"/>
      <c r="TBJ26" s="83"/>
      <c r="TBK26" s="83"/>
      <c r="TBL26" s="83"/>
      <c r="TBM26" s="84"/>
      <c r="TBN26" s="83"/>
      <c r="TBO26" s="83"/>
      <c r="TBP26" s="83"/>
      <c r="TBQ26" s="83"/>
      <c r="TBR26" s="85"/>
      <c r="TBS26" s="85"/>
      <c r="TBT26" s="85"/>
      <c r="TBU26" s="86"/>
      <c r="TBV26" s="85"/>
      <c r="TBW26" s="83"/>
      <c r="TBX26" s="83"/>
      <c r="TBY26" s="83"/>
      <c r="TBZ26" s="84"/>
      <c r="TCA26" s="83"/>
      <c r="TCB26" s="83"/>
      <c r="TCC26" s="83"/>
      <c r="TCD26" s="83"/>
      <c r="TCE26" s="85"/>
      <c r="TCF26" s="85"/>
      <c r="TCG26" s="85"/>
      <c r="TCH26" s="86"/>
      <c r="TCI26" s="85"/>
      <c r="TCJ26" s="83"/>
      <c r="TCK26" s="83"/>
      <c r="TCL26" s="83"/>
      <c r="TCM26" s="84"/>
      <c r="TCN26" s="83"/>
      <c r="TCO26" s="83"/>
      <c r="TCP26" s="83"/>
      <c r="TCQ26" s="83"/>
      <c r="TCR26" s="85"/>
      <c r="TCS26" s="85"/>
      <c r="TCT26" s="85"/>
      <c r="TCU26" s="86"/>
      <c r="TCV26" s="85"/>
      <c r="TCW26" s="83"/>
      <c r="TCX26" s="83"/>
      <c r="TCY26" s="83"/>
      <c r="TCZ26" s="84"/>
      <c r="TDA26" s="83"/>
      <c r="TDB26" s="83"/>
      <c r="TDC26" s="83"/>
      <c r="TDD26" s="83"/>
      <c r="TDE26" s="85"/>
      <c r="TDF26" s="85"/>
      <c r="TDG26" s="85"/>
      <c r="TDH26" s="86"/>
      <c r="TDI26" s="85"/>
      <c r="TDJ26" s="83"/>
      <c r="TDK26" s="83"/>
      <c r="TDL26" s="83"/>
      <c r="TDM26" s="84"/>
      <c r="TDN26" s="83"/>
      <c r="TDO26" s="83"/>
      <c r="TDP26" s="83"/>
      <c r="TDQ26" s="83"/>
      <c r="TDR26" s="85"/>
      <c r="TDS26" s="85"/>
      <c r="TDT26" s="85"/>
      <c r="TDU26" s="86"/>
      <c r="TDV26" s="85"/>
      <c r="TDW26" s="83"/>
      <c r="TDX26" s="83"/>
      <c r="TDY26" s="83"/>
      <c r="TDZ26" s="84"/>
      <c r="TEA26" s="83"/>
      <c r="TEB26" s="83"/>
      <c r="TEC26" s="83"/>
      <c r="TED26" s="83"/>
      <c r="TEE26" s="85"/>
      <c r="TEF26" s="85"/>
      <c r="TEG26" s="85"/>
      <c r="TEH26" s="86"/>
      <c r="TEI26" s="85"/>
      <c r="TEJ26" s="83"/>
      <c r="TEK26" s="83"/>
      <c r="TEL26" s="83"/>
      <c r="TEM26" s="84"/>
      <c r="TEN26" s="83"/>
      <c r="TEO26" s="83"/>
      <c r="TEP26" s="83"/>
      <c r="TEQ26" s="83"/>
      <c r="TER26" s="85"/>
      <c r="TES26" s="85"/>
      <c r="TET26" s="85"/>
      <c r="TEU26" s="86"/>
      <c r="TEV26" s="85"/>
      <c r="TEW26" s="83"/>
      <c r="TEX26" s="83"/>
      <c r="TEY26" s="83"/>
      <c r="TEZ26" s="84"/>
      <c r="TFA26" s="83"/>
      <c r="TFB26" s="83"/>
      <c r="TFC26" s="83"/>
      <c r="TFD26" s="83"/>
      <c r="TFE26" s="85"/>
      <c r="TFF26" s="85"/>
      <c r="TFG26" s="85"/>
      <c r="TFH26" s="86"/>
      <c r="TFI26" s="85"/>
      <c r="TFJ26" s="83"/>
      <c r="TFK26" s="83"/>
      <c r="TFL26" s="83"/>
      <c r="TFM26" s="84"/>
      <c r="TFN26" s="83"/>
      <c r="TFO26" s="83"/>
      <c r="TFP26" s="83"/>
      <c r="TFQ26" s="83"/>
      <c r="TFR26" s="85"/>
      <c r="TFS26" s="85"/>
      <c r="TFT26" s="85"/>
      <c r="TFU26" s="86"/>
      <c r="TFV26" s="85"/>
      <c r="TFW26" s="83"/>
      <c r="TFX26" s="83"/>
      <c r="TFY26" s="83"/>
      <c r="TFZ26" s="84"/>
      <c r="TGA26" s="83"/>
      <c r="TGB26" s="83"/>
      <c r="TGC26" s="83"/>
      <c r="TGD26" s="83"/>
      <c r="TGE26" s="85"/>
      <c r="TGF26" s="85"/>
      <c r="TGG26" s="85"/>
      <c r="TGH26" s="86"/>
      <c r="TGI26" s="85"/>
      <c r="TGJ26" s="83"/>
      <c r="TGK26" s="83"/>
      <c r="TGL26" s="83"/>
      <c r="TGM26" s="84"/>
      <c r="TGN26" s="83"/>
      <c r="TGO26" s="83"/>
      <c r="TGP26" s="83"/>
      <c r="TGQ26" s="83"/>
      <c r="TGR26" s="85"/>
      <c r="TGS26" s="85"/>
      <c r="TGT26" s="85"/>
      <c r="TGU26" s="86"/>
      <c r="TGV26" s="85"/>
      <c r="TGW26" s="83"/>
      <c r="TGX26" s="83"/>
      <c r="TGY26" s="83"/>
      <c r="TGZ26" s="84"/>
      <c r="THA26" s="83"/>
      <c r="THB26" s="83"/>
      <c r="THC26" s="83"/>
      <c r="THD26" s="83"/>
      <c r="THE26" s="85"/>
      <c r="THF26" s="85"/>
      <c r="THG26" s="85"/>
      <c r="THH26" s="86"/>
      <c r="THI26" s="85"/>
      <c r="THJ26" s="83"/>
      <c r="THK26" s="83"/>
      <c r="THL26" s="83"/>
      <c r="THM26" s="84"/>
      <c r="THN26" s="83"/>
      <c r="THO26" s="83"/>
      <c r="THP26" s="83"/>
      <c r="THQ26" s="83"/>
      <c r="THR26" s="85"/>
      <c r="THS26" s="85"/>
      <c r="THT26" s="85"/>
      <c r="THU26" s="86"/>
      <c r="THV26" s="85"/>
      <c r="THW26" s="83"/>
      <c r="THX26" s="83"/>
      <c r="THY26" s="83"/>
      <c r="THZ26" s="84"/>
      <c r="TIA26" s="83"/>
      <c r="TIB26" s="83"/>
      <c r="TIC26" s="83"/>
      <c r="TID26" s="83"/>
      <c r="TIE26" s="85"/>
      <c r="TIF26" s="85"/>
      <c r="TIG26" s="85"/>
      <c r="TIH26" s="86"/>
      <c r="TII26" s="85"/>
      <c r="TIJ26" s="83"/>
      <c r="TIK26" s="83"/>
      <c r="TIL26" s="83"/>
      <c r="TIM26" s="84"/>
      <c r="TIN26" s="83"/>
      <c r="TIO26" s="83"/>
      <c r="TIP26" s="83"/>
      <c r="TIQ26" s="83"/>
      <c r="TIR26" s="85"/>
      <c r="TIS26" s="85"/>
      <c r="TIT26" s="85"/>
      <c r="TIU26" s="86"/>
      <c r="TIV26" s="85"/>
      <c r="TIW26" s="83"/>
      <c r="TIX26" s="83"/>
      <c r="TIY26" s="83"/>
      <c r="TIZ26" s="84"/>
      <c r="TJA26" s="83"/>
      <c r="TJB26" s="83"/>
      <c r="TJC26" s="83"/>
      <c r="TJD26" s="83"/>
      <c r="TJE26" s="85"/>
      <c r="TJF26" s="85"/>
      <c r="TJG26" s="85"/>
      <c r="TJH26" s="86"/>
      <c r="TJI26" s="85"/>
      <c r="TJJ26" s="83"/>
      <c r="TJK26" s="83"/>
      <c r="TJL26" s="83"/>
      <c r="TJM26" s="84"/>
      <c r="TJN26" s="83"/>
      <c r="TJO26" s="83"/>
      <c r="TJP26" s="83"/>
      <c r="TJQ26" s="83"/>
      <c r="TJR26" s="85"/>
      <c r="TJS26" s="85"/>
      <c r="TJT26" s="85"/>
      <c r="TJU26" s="86"/>
      <c r="TJV26" s="85"/>
      <c r="TJW26" s="83"/>
      <c r="TJX26" s="83"/>
      <c r="TJY26" s="83"/>
      <c r="TJZ26" s="84"/>
      <c r="TKA26" s="83"/>
      <c r="TKB26" s="83"/>
      <c r="TKC26" s="83"/>
      <c r="TKD26" s="83"/>
      <c r="TKE26" s="85"/>
      <c r="TKF26" s="85"/>
      <c r="TKG26" s="85"/>
      <c r="TKH26" s="86"/>
      <c r="TKI26" s="85"/>
      <c r="TKJ26" s="83"/>
      <c r="TKK26" s="83"/>
      <c r="TKL26" s="83"/>
      <c r="TKM26" s="84"/>
      <c r="TKN26" s="83"/>
      <c r="TKO26" s="83"/>
      <c r="TKP26" s="83"/>
      <c r="TKQ26" s="83"/>
      <c r="TKR26" s="85"/>
      <c r="TKS26" s="85"/>
      <c r="TKT26" s="85"/>
      <c r="TKU26" s="86"/>
      <c r="TKV26" s="85"/>
      <c r="TKW26" s="83"/>
      <c r="TKX26" s="83"/>
      <c r="TKY26" s="83"/>
      <c r="TKZ26" s="84"/>
      <c r="TLA26" s="83"/>
      <c r="TLB26" s="83"/>
      <c r="TLC26" s="83"/>
      <c r="TLD26" s="83"/>
      <c r="TLE26" s="85"/>
      <c r="TLF26" s="85"/>
      <c r="TLG26" s="85"/>
      <c r="TLH26" s="86"/>
      <c r="TLI26" s="85"/>
      <c r="TLJ26" s="83"/>
      <c r="TLK26" s="83"/>
      <c r="TLL26" s="83"/>
      <c r="TLM26" s="84"/>
      <c r="TLN26" s="83"/>
      <c r="TLO26" s="83"/>
      <c r="TLP26" s="83"/>
      <c r="TLQ26" s="83"/>
      <c r="TLR26" s="85"/>
      <c r="TLS26" s="85"/>
      <c r="TLT26" s="85"/>
      <c r="TLU26" s="86"/>
      <c r="TLV26" s="85"/>
      <c r="TLW26" s="83"/>
      <c r="TLX26" s="83"/>
      <c r="TLY26" s="83"/>
      <c r="TLZ26" s="84"/>
      <c r="TMA26" s="83"/>
      <c r="TMB26" s="83"/>
      <c r="TMC26" s="83"/>
      <c r="TMD26" s="83"/>
      <c r="TME26" s="85"/>
      <c r="TMF26" s="85"/>
      <c r="TMG26" s="85"/>
      <c r="TMH26" s="86"/>
      <c r="TMI26" s="85"/>
      <c r="TMJ26" s="83"/>
      <c r="TMK26" s="83"/>
      <c r="TML26" s="83"/>
      <c r="TMM26" s="84"/>
      <c r="TMN26" s="83"/>
      <c r="TMO26" s="83"/>
      <c r="TMP26" s="83"/>
      <c r="TMQ26" s="83"/>
      <c r="TMR26" s="85"/>
      <c r="TMS26" s="85"/>
      <c r="TMT26" s="85"/>
      <c r="TMU26" s="86"/>
      <c r="TMV26" s="85"/>
      <c r="TMW26" s="83"/>
      <c r="TMX26" s="83"/>
      <c r="TMY26" s="83"/>
      <c r="TMZ26" s="84"/>
      <c r="TNA26" s="83"/>
      <c r="TNB26" s="83"/>
      <c r="TNC26" s="83"/>
      <c r="TND26" s="83"/>
      <c r="TNE26" s="85"/>
      <c r="TNF26" s="85"/>
      <c r="TNG26" s="85"/>
      <c r="TNH26" s="86"/>
      <c r="TNI26" s="85"/>
      <c r="TNJ26" s="83"/>
      <c r="TNK26" s="83"/>
      <c r="TNL26" s="83"/>
      <c r="TNM26" s="84"/>
      <c r="TNN26" s="83"/>
      <c r="TNO26" s="83"/>
      <c r="TNP26" s="83"/>
      <c r="TNQ26" s="83"/>
      <c r="TNR26" s="85"/>
      <c r="TNS26" s="85"/>
      <c r="TNT26" s="85"/>
      <c r="TNU26" s="86"/>
      <c r="TNV26" s="85"/>
      <c r="TNW26" s="83"/>
      <c r="TNX26" s="83"/>
      <c r="TNY26" s="83"/>
      <c r="TNZ26" s="84"/>
      <c r="TOA26" s="83"/>
      <c r="TOB26" s="83"/>
      <c r="TOC26" s="83"/>
      <c r="TOD26" s="83"/>
      <c r="TOE26" s="85"/>
      <c r="TOF26" s="85"/>
      <c r="TOG26" s="85"/>
      <c r="TOH26" s="86"/>
      <c r="TOI26" s="85"/>
      <c r="TOJ26" s="83"/>
      <c r="TOK26" s="83"/>
      <c r="TOL26" s="83"/>
      <c r="TOM26" s="84"/>
      <c r="TON26" s="83"/>
      <c r="TOO26" s="83"/>
      <c r="TOP26" s="83"/>
      <c r="TOQ26" s="83"/>
      <c r="TOR26" s="85"/>
      <c r="TOS26" s="85"/>
      <c r="TOT26" s="85"/>
      <c r="TOU26" s="86"/>
      <c r="TOV26" s="85"/>
      <c r="TOW26" s="83"/>
      <c r="TOX26" s="83"/>
      <c r="TOY26" s="83"/>
      <c r="TOZ26" s="84"/>
      <c r="TPA26" s="83"/>
      <c r="TPB26" s="83"/>
      <c r="TPC26" s="83"/>
      <c r="TPD26" s="83"/>
      <c r="TPE26" s="85"/>
      <c r="TPF26" s="85"/>
      <c r="TPG26" s="85"/>
      <c r="TPH26" s="86"/>
      <c r="TPI26" s="85"/>
      <c r="TPJ26" s="83"/>
      <c r="TPK26" s="83"/>
      <c r="TPL26" s="83"/>
      <c r="TPM26" s="84"/>
      <c r="TPN26" s="83"/>
      <c r="TPO26" s="83"/>
      <c r="TPP26" s="83"/>
      <c r="TPQ26" s="83"/>
      <c r="TPR26" s="85"/>
      <c r="TPS26" s="85"/>
      <c r="TPT26" s="85"/>
      <c r="TPU26" s="86"/>
      <c r="TPV26" s="85"/>
      <c r="TPW26" s="83"/>
      <c r="TPX26" s="83"/>
      <c r="TPY26" s="83"/>
      <c r="TPZ26" s="84"/>
      <c r="TQA26" s="83"/>
      <c r="TQB26" s="83"/>
      <c r="TQC26" s="83"/>
      <c r="TQD26" s="83"/>
      <c r="TQE26" s="85"/>
      <c r="TQF26" s="85"/>
      <c r="TQG26" s="85"/>
      <c r="TQH26" s="86"/>
      <c r="TQI26" s="85"/>
      <c r="TQJ26" s="83"/>
      <c r="TQK26" s="83"/>
      <c r="TQL26" s="83"/>
      <c r="TQM26" s="84"/>
      <c r="TQN26" s="83"/>
      <c r="TQO26" s="83"/>
      <c r="TQP26" s="83"/>
      <c r="TQQ26" s="83"/>
      <c r="TQR26" s="85"/>
      <c r="TQS26" s="85"/>
      <c r="TQT26" s="85"/>
      <c r="TQU26" s="86"/>
      <c r="TQV26" s="85"/>
      <c r="TQW26" s="83"/>
      <c r="TQX26" s="83"/>
      <c r="TQY26" s="83"/>
      <c r="TQZ26" s="84"/>
      <c r="TRA26" s="83"/>
      <c r="TRB26" s="83"/>
      <c r="TRC26" s="83"/>
      <c r="TRD26" s="83"/>
      <c r="TRE26" s="85"/>
      <c r="TRF26" s="85"/>
      <c r="TRG26" s="85"/>
      <c r="TRH26" s="86"/>
      <c r="TRI26" s="85"/>
      <c r="TRJ26" s="83"/>
      <c r="TRK26" s="83"/>
      <c r="TRL26" s="83"/>
      <c r="TRM26" s="84"/>
      <c r="TRN26" s="83"/>
      <c r="TRO26" s="83"/>
      <c r="TRP26" s="83"/>
      <c r="TRQ26" s="83"/>
      <c r="TRR26" s="85"/>
      <c r="TRS26" s="85"/>
      <c r="TRT26" s="85"/>
      <c r="TRU26" s="86"/>
      <c r="TRV26" s="85"/>
      <c r="TRW26" s="83"/>
      <c r="TRX26" s="83"/>
      <c r="TRY26" s="83"/>
      <c r="TRZ26" s="84"/>
      <c r="TSA26" s="83"/>
      <c r="TSB26" s="83"/>
      <c r="TSC26" s="83"/>
      <c r="TSD26" s="83"/>
      <c r="TSE26" s="85"/>
      <c r="TSF26" s="85"/>
      <c r="TSG26" s="85"/>
      <c r="TSH26" s="86"/>
      <c r="TSI26" s="85"/>
      <c r="TSJ26" s="83"/>
      <c r="TSK26" s="83"/>
      <c r="TSL26" s="83"/>
      <c r="TSM26" s="84"/>
      <c r="TSN26" s="83"/>
      <c r="TSO26" s="83"/>
      <c r="TSP26" s="83"/>
      <c r="TSQ26" s="83"/>
      <c r="TSR26" s="85"/>
      <c r="TSS26" s="85"/>
      <c r="TST26" s="85"/>
      <c r="TSU26" s="86"/>
      <c r="TSV26" s="85"/>
      <c r="TSW26" s="83"/>
      <c r="TSX26" s="83"/>
      <c r="TSY26" s="83"/>
      <c r="TSZ26" s="84"/>
      <c r="TTA26" s="83"/>
      <c r="TTB26" s="83"/>
      <c r="TTC26" s="83"/>
      <c r="TTD26" s="83"/>
      <c r="TTE26" s="85"/>
      <c r="TTF26" s="85"/>
      <c r="TTG26" s="85"/>
      <c r="TTH26" s="86"/>
      <c r="TTI26" s="85"/>
      <c r="TTJ26" s="83"/>
      <c r="TTK26" s="83"/>
      <c r="TTL26" s="83"/>
      <c r="TTM26" s="84"/>
      <c r="TTN26" s="83"/>
      <c r="TTO26" s="83"/>
      <c r="TTP26" s="83"/>
      <c r="TTQ26" s="83"/>
      <c r="TTR26" s="85"/>
      <c r="TTS26" s="85"/>
      <c r="TTT26" s="85"/>
      <c r="TTU26" s="86"/>
      <c r="TTV26" s="85"/>
      <c r="TTW26" s="83"/>
      <c r="TTX26" s="83"/>
      <c r="TTY26" s="83"/>
      <c r="TTZ26" s="84"/>
      <c r="TUA26" s="83"/>
      <c r="TUB26" s="83"/>
      <c r="TUC26" s="83"/>
      <c r="TUD26" s="83"/>
      <c r="TUE26" s="85"/>
      <c r="TUF26" s="85"/>
      <c r="TUG26" s="85"/>
      <c r="TUH26" s="86"/>
      <c r="TUI26" s="85"/>
      <c r="TUJ26" s="83"/>
      <c r="TUK26" s="83"/>
      <c r="TUL26" s="83"/>
      <c r="TUM26" s="84"/>
      <c r="TUN26" s="83"/>
      <c r="TUO26" s="83"/>
      <c r="TUP26" s="83"/>
      <c r="TUQ26" s="83"/>
      <c r="TUR26" s="85"/>
      <c r="TUS26" s="85"/>
      <c r="TUT26" s="85"/>
      <c r="TUU26" s="86"/>
      <c r="TUV26" s="85"/>
      <c r="TUW26" s="83"/>
      <c r="TUX26" s="83"/>
      <c r="TUY26" s="83"/>
      <c r="TUZ26" s="84"/>
      <c r="TVA26" s="83"/>
      <c r="TVB26" s="83"/>
      <c r="TVC26" s="83"/>
      <c r="TVD26" s="83"/>
      <c r="TVE26" s="85"/>
      <c r="TVF26" s="85"/>
      <c r="TVG26" s="85"/>
      <c r="TVH26" s="86"/>
      <c r="TVI26" s="85"/>
      <c r="TVJ26" s="83"/>
      <c r="TVK26" s="83"/>
      <c r="TVL26" s="83"/>
      <c r="TVM26" s="84"/>
      <c r="TVN26" s="83"/>
      <c r="TVO26" s="83"/>
      <c r="TVP26" s="83"/>
      <c r="TVQ26" s="83"/>
      <c r="TVR26" s="85"/>
      <c r="TVS26" s="85"/>
      <c r="TVT26" s="85"/>
      <c r="TVU26" s="86"/>
      <c r="TVV26" s="85"/>
      <c r="TVW26" s="83"/>
      <c r="TVX26" s="83"/>
      <c r="TVY26" s="83"/>
      <c r="TVZ26" s="84"/>
      <c r="TWA26" s="83"/>
      <c r="TWB26" s="83"/>
      <c r="TWC26" s="83"/>
      <c r="TWD26" s="83"/>
      <c r="TWE26" s="85"/>
      <c r="TWF26" s="85"/>
      <c r="TWG26" s="85"/>
      <c r="TWH26" s="86"/>
      <c r="TWI26" s="85"/>
      <c r="TWJ26" s="83"/>
      <c r="TWK26" s="83"/>
      <c r="TWL26" s="83"/>
      <c r="TWM26" s="84"/>
      <c r="TWN26" s="83"/>
      <c r="TWO26" s="83"/>
      <c r="TWP26" s="83"/>
      <c r="TWQ26" s="83"/>
      <c r="TWR26" s="85"/>
      <c r="TWS26" s="85"/>
      <c r="TWT26" s="85"/>
      <c r="TWU26" s="86"/>
      <c r="TWV26" s="85"/>
      <c r="TWW26" s="83"/>
      <c r="TWX26" s="83"/>
      <c r="TWY26" s="83"/>
      <c r="TWZ26" s="84"/>
      <c r="TXA26" s="83"/>
      <c r="TXB26" s="83"/>
      <c r="TXC26" s="83"/>
      <c r="TXD26" s="83"/>
      <c r="TXE26" s="85"/>
      <c r="TXF26" s="85"/>
      <c r="TXG26" s="85"/>
      <c r="TXH26" s="86"/>
      <c r="TXI26" s="85"/>
      <c r="TXJ26" s="83"/>
      <c r="TXK26" s="83"/>
      <c r="TXL26" s="83"/>
      <c r="TXM26" s="84"/>
      <c r="TXN26" s="83"/>
      <c r="TXO26" s="83"/>
      <c r="TXP26" s="83"/>
      <c r="TXQ26" s="83"/>
      <c r="TXR26" s="85"/>
      <c r="TXS26" s="85"/>
      <c r="TXT26" s="85"/>
      <c r="TXU26" s="86"/>
      <c r="TXV26" s="85"/>
      <c r="TXW26" s="83"/>
      <c r="TXX26" s="83"/>
      <c r="TXY26" s="83"/>
      <c r="TXZ26" s="84"/>
      <c r="TYA26" s="83"/>
      <c r="TYB26" s="83"/>
      <c r="TYC26" s="83"/>
      <c r="TYD26" s="83"/>
      <c r="TYE26" s="85"/>
      <c r="TYF26" s="85"/>
      <c r="TYG26" s="85"/>
      <c r="TYH26" s="86"/>
      <c r="TYI26" s="85"/>
      <c r="TYJ26" s="83"/>
      <c r="TYK26" s="83"/>
      <c r="TYL26" s="83"/>
      <c r="TYM26" s="84"/>
      <c r="TYN26" s="83"/>
      <c r="TYO26" s="83"/>
      <c r="TYP26" s="83"/>
      <c r="TYQ26" s="83"/>
      <c r="TYR26" s="85"/>
      <c r="TYS26" s="85"/>
      <c r="TYT26" s="85"/>
      <c r="TYU26" s="86"/>
      <c r="TYV26" s="85"/>
      <c r="TYW26" s="83"/>
      <c r="TYX26" s="83"/>
      <c r="TYY26" s="83"/>
      <c r="TYZ26" s="84"/>
      <c r="TZA26" s="83"/>
      <c r="TZB26" s="83"/>
      <c r="TZC26" s="83"/>
      <c r="TZD26" s="83"/>
      <c r="TZE26" s="85"/>
      <c r="TZF26" s="85"/>
      <c r="TZG26" s="85"/>
      <c r="TZH26" s="86"/>
      <c r="TZI26" s="85"/>
      <c r="TZJ26" s="83"/>
      <c r="TZK26" s="83"/>
      <c r="TZL26" s="83"/>
      <c r="TZM26" s="84"/>
      <c r="TZN26" s="83"/>
      <c r="TZO26" s="83"/>
      <c r="TZP26" s="83"/>
      <c r="TZQ26" s="83"/>
      <c r="TZR26" s="85"/>
      <c r="TZS26" s="85"/>
      <c r="TZT26" s="85"/>
      <c r="TZU26" s="86"/>
      <c r="TZV26" s="85"/>
      <c r="TZW26" s="83"/>
      <c r="TZX26" s="83"/>
      <c r="TZY26" s="83"/>
      <c r="TZZ26" s="84"/>
      <c r="UAA26" s="83"/>
      <c r="UAB26" s="83"/>
      <c r="UAC26" s="83"/>
      <c r="UAD26" s="83"/>
      <c r="UAE26" s="85"/>
      <c r="UAF26" s="85"/>
      <c r="UAG26" s="85"/>
      <c r="UAH26" s="86"/>
      <c r="UAI26" s="85"/>
      <c r="UAJ26" s="83"/>
      <c r="UAK26" s="83"/>
      <c r="UAL26" s="83"/>
      <c r="UAM26" s="84"/>
      <c r="UAN26" s="83"/>
      <c r="UAO26" s="83"/>
      <c r="UAP26" s="83"/>
      <c r="UAQ26" s="83"/>
      <c r="UAR26" s="85"/>
      <c r="UAS26" s="85"/>
      <c r="UAT26" s="85"/>
      <c r="UAU26" s="86"/>
      <c r="UAV26" s="85"/>
      <c r="UAW26" s="83"/>
      <c r="UAX26" s="83"/>
      <c r="UAY26" s="83"/>
      <c r="UAZ26" s="84"/>
      <c r="UBA26" s="83"/>
      <c r="UBB26" s="83"/>
      <c r="UBC26" s="83"/>
      <c r="UBD26" s="83"/>
      <c r="UBE26" s="85"/>
      <c r="UBF26" s="85"/>
      <c r="UBG26" s="85"/>
      <c r="UBH26" s="86"/>
      <c r="UBI26" s="85"/>
      <c r="UBJ26" s="83"/>
      <c r="UBK26" s="83"/>
      <c r="UBL26" s="83"/>
      <c r="UBM26" s="84"/>
      <c r="UBN26" s="83"/>
      <c r="UBO26" s="83"/>
      <c r="UBP26" s="83"/>
      <c r="UBQ26" s="83"/>
      <c r="UBR26" s="85"/>
      <c r="UBS26" s="85"/>
      <c r="UBT26" s="85"/>
      <c r="UBU26" s="86"/>
      <c r="UBV26" s="85"/>
      <c r="UBW26" s="83"/>
      <c r="UBX26" s="83"/>
      <c r="UBY26" s="83"/>
      <c r="UBZ26" s="84"/>
      <c r="UCA26" s="83"/>
      <c r="UCB26" s="83"/>
      <c r="UCC26" s="83"/>
      <c r="UCD26" s="83"/>
      <c r="UCE26" s="85"/>
      <c r="UCF26" s="85"/>
      <c r="UCG26" s="85"/>
      <c r="UCH26" s="86"/>
      <c r="UCI26" s="85"/>
      <c r="UCJ26" s="83"/>
      <c r="UCK26" s="83"/>
      <c r="UCL26" s="83"/>
      <c r="UCM26" s="84"/>
      <c r="UCN26" s="83"/>
      <c r="UCO26" s="83"/>
      <c r="UCP26" s="83"/>
      <c r="UCQ26" s="83"/>
      <c r="UCR26" s="85"/>
      <c r="UCS26" s="85"/>
      <c r="UCT26" s="85"/>
      <c r="UCU26" s="86"/>
      <c r="UCV26" s="85"/>
      <c r="UCW26" s="83"/>
      <c r="UCX26" s="83"/>
      <c r="UCY26" s="83"/>
      <c r="UCZ26" s="84"/>
      <c r="UDA26" s="83"/>
      <c r="UDB26" s="83"/>
      <c r="UDC26" s="83"/>
      <c r="UDD26" s="83"/>
      <c r="UDE26" s="85"/>
      <c r="UDF26" s="85"/>
      <c r="UDG26" s="85"/>
      <c r="UDH26" s="86"/>
      <c r="UDI26" s="85"/>
      <c r="UDJ26" s="83"/>
      <c r="UDK26" s="83"/>
      <c r="UDL26" s="83"/>
      <c r="UDM26" s="84"/>
      <c r="UDN26" s="83"/>
      <c r="UDO26" s="83"/>
      <c r="UDP26" s="83"/>
      <c r="UDQ26" s="83"/>
      <c r="UDR26" s="85"/>
      <c r="UDS26" s="85"/>
      <c r="UDT26" s="85"/>
      <c r="UDU26" s="86"/>
      <c r="UDV26" s="85"/>
      <c r="UDW26" s="83"/>
      <c r="UDX26" s="83"/>
      <c r="UDY26" s="83"/>
      <c r="UDZ26" s="84"/>
      <c r="UEA26" s="83"/>
      <c r="UEB26" s="83"/>
      <c r="UEC26" s="83"/>
      <c r="UED26" s="83"/>
      <c r="UEE26" s="85"/>
      <c r="UEF26" s="85"/>
      <c r="UEG26" s="85"/>
      <c r="UEH26" s="86"/>
      <c r="UEI26" s="85"/>
      <c r="UEJ26" s="83"/>
      <c r="UEK26" s="83"/>
      <c r="UEL26" s="83"/>
      <c r="UEM26" s="84"/>
      <c r="UEN26" s="83"/>
      <c r="UEO26" s="83"/>
      <c r="UEP26" s="83"/>
      <c r="UEQ26" s="83"/>
      <c r="UER26" s="85"/>
      <c r="UES26" s="85"/>
      <c r="UET26" s="85"/>
      <c r="UEU26" s="86"/>
      <c r="UEV26" s="85"/>
      <c r="UEW26" s="83"/>
      <c r="UEX26" s="83"/>
      <c r="UEY26" s="83"/>
      <c r="UEZ26" s="84"/>
      <c r="UFA26" s="83"/>
      <c r="UFB26" s="83"/>
      <c r="UFC26" s="83"/>
      <c r="UFD26" s="83"/>
      <c r="UFE26" s="85"/>
      <c r="UFF26" s="85"/>
      <c r="UFG26" s="85"/>
      <c r="UFH26" s="86"/>
      <c r="UFI26" s="85"/>
      <c r="UFJ26" s="83"/>
      <c r="UFK26" s="83"/>
      <c r="UFL26" s="83"/>
      <c r="UFM26" s="84"/>
      <c r="UFN26" s="83"/>
      <c r="UFO26" s="83"/>
      <c r="UFP26" s="83"/>
      <c r="UFQ26" s="83"/>
      <c r="UFR26" s="85"/>
      <c r="UFS26" s="85"/>
      <c r="UFT26" s="85"/>
      <c r="UFU26" s="86"/>
      <c r="UFV26" s="85"/>
      <c r="UFW26" s="83"/>
      <c r="UFX26" s="83"/>
      <c r="UFY26" s="83"/>
      <c r="UFZ26" s="84"/>
      <c r="UGA26" s="83"/>
      <c r="UGB26" s="83"/>
      <c r="UGC26" s="83"/>
      <c r="UGD26" s="83"/>
      <c r="UGE26" s="85"/>
      <c r="UGF26" s="85"/>
      <c r="UGG26" s="85"/>
      <c r="UGH26" s="86"/>
      <c r="UGI26" s="85"/>
      <c r="UGJ26" s="83"/>
      <c r="UGK26" s="83"/>
      <c r="UGL26" s="83"/>
      <c r="UGM26" s="84"/>
      <c r="UGN26" s="83"/>
      <c r="UGO26" s="83"/>
      <c r="UGP26" s="83"/>
      <c r="UGQ26" s="83"/>
      <c r="UGR26" s="85"/>
      <c r="UGS26" s="85"/>
      <c r="UGT26" s="85"/>
      <c r="UGU26" s="86"/>
      <c r="UGV26" s="85"/>
      <c r="UGW26" s="83"/>
      <c r="UGX26" s="83"/>
      <c r="UGY26" s="83"/>
      <c r="UGZ26" s="84"/>
      <c r="UHA26" s="83"/>
      <c r="UHB26" s="83"/>
      <c r="UHC26" s="83"/>
      <c r="UHD26" s="83"/>
      <c r="UHE26" s="85"/>
      <c r="UHF26" s="85"/>
      <c r="UHG26" s="85"/>
      <c r="UHH26" s="86"/>
      <c r="UHI26" s="85"/>
      <c r="UHJ26" s="83"/>
      <c r="UHK26" s="83"/>
      <c r="UHL26" s="83"/>
      <c r="UHM26" s="84"/>
      <c r="UHN26" s="83"/>
      <c r="UHO26" s="83"/>
      <c r="UHP26" s="83"/>
      <c r="UHQ26" s="83"/>
      <c r="UHR26" s="85"/>
      <c r="UHS26" s="85"/>
      <c r="UHT26" s="85"/>
      <c r="UHU26" s="86"/>
      <c r="UHV26" s="85"/>
      <c r="UHW26" s="83"/>
      <c r="UHX26" s="83"/>
      <c r="UHY26" s="83"/>
      <c r="UHZ26" s="84"/>
      <c r="UIA26" s="83"/>
      <c r="UIB26" s="83"/>
      <c r="UIC26" s="83"/>
      <c r="UID26" s="83"/>
      <c r="UIE26" s="85"/>
      <c r="UIF26" s="85"/>
      <c r="UIG26" s="85"/>
      <c r="UIH26" s="86"/>
      <c r="UII26" s="85"/>
      <c r="UIJ26" s="83"/>
      <c r="UIK26" s="83"/>
      <c r="UIL26" s="83"/>
      <c r="UIM26" s="84"/>
      <c r="UIN26" s="83"/>
      <c r="UIO26" s="83"/>
      <c r="UIP26" s="83"/>
      <c r="UIQ26" s="83"/>
      <c r="UIR26" s="85"/>
      <c r="UIS26" s="85"/>
      <c r="UIT26" s="85"/>
      <c r="UIU26" s="86"/>
      <c r="UIV26" s="85"/>
      <c r="UIW26" s="83"/>
      <c r="UIX26" s="83"/>
      <c r="UIY26" s="83"/>
      <c r="UIZ26" s="84"/>
      <c r="UJA26" s="83"/>
      <c r="UJB26" s="83"/>
      <c r="UJC26" s="83"/>
      <c r="UJD26" s="83"/>
      <c r="UJE26" s="85"/>
      <c r="UJF26" s="85"/>
      <c r="UJG26" s="85"/>
      <c r="UJH26" s="86"/>
      <c r="UJI26" s="85"/>
      <c r="UJJ26" s="83"/>
      <c r="UJK26" s="83"/>
      <c r="UJL26" s="83"/>
      <c r="UJM26" s="84"/>
      <c r="UJN26" s="83"/>
      <c r="UJO26" s="83"/>
      <c r="UJP26" s="83"/>
      <c r="UJQ26" s="83"/>
      <c r="UJR26" s="85"/>
      <c r="UJS26" s="85"/>
      <c r="UJT26" s="85"/>
      <c r="UJU26" s="86"/>
      <c r="UJV26" s="85"/>
      <c r="UJW26" s="83"/>
      <c r="UJX26" s="83"/>
      <c r="UJY26" s="83"/>
      <c r="UJZ26" s="84"/>
      <c r="UKA26" s="83"/>
      <c r="UKB26" s="83"/>
      <c r="UKC26" s="83"/>
      <c r="UKD26" s="83"/>
      <c r="UKE26" s="85"/>
      <c r="UKF26" s="85"/>
      <c r="UKG26" s="85"/>
      <c r="UKH26" s="86"/>
      <c r="UKI26" s="85"/>
      <c r="UKJ26" s="83"/>
      <c r="UKK26" s="83"/>
      <c r="UKL26" s="83"/>
      <c r="UKM26" s="84"/>
      <c r="UKN26" s="83"/>
      <c r="UKO26" s="83"/>
      <c r="UKP26" s="83"/>
      <c r="UKQ26" s="83"/>
      <c r="UKR26" s="85"/>
      <c r="UKS26" s="85"/>
      <c r="UKT26" s="85"/>
      <c r="UKU26" s="86"/>
      <c r="UKV26" s="85"/>
      <c r="UKW26" s="83"/>
      <c r="UKX26" s="83"/>
      <c r="UKY26" s="83"/>
      <c r="UKZ26" s="84"/>
      <c r="ULA26" s="83"/>
      <c r="ULB26" s="83"/>
      <c r="ULC26" s="83"/>
      <c r="ULD26" s="83"/>
      <c r="ULE26" s="85"/>
      <c r="ULF26" s="85"/>
      <c r="ULG26" s="85"/>
      <c r="ULH26" s="86"/>
      <c r="ULI26" s="85"/>
      <c r="ULJ26" s="83"/>
      <c r="ULK26" s="83"/>
      <c r="ULL26" s="83"/>
      <c r="ULM26" s="84"/>
      <c r="ULN26" s="83"/>
      <c r="ULO26" s="83"/>
      <c r="ULP26" s="83"/>
      <c r="ULQ26" s="83"/>
      <c r="ULR26" s="85"/>
      <c r="ULS26" s="85"/>
      <c r="ULT26" s="85"/>
      <c r="ULU26" s="86"/>
      <c r="ULV26" s="85"/>
      <c r="ULW26" s="83"/>
      <c r="ULX26" s="83"/>
      <c r="ULY26" s="83"/>
      <c r="ULZ26" s="84"/>
      <c r="UMA26" s="83"/>
      <c r="UMB26" s="83"/>
      <c r="UMC26" s="83"/>
      <c r="UMD26" s="83"/>
      <c r="UME26" s="85"/>
      <c r="UMF26" s="85"/>
      <c r="UMG26" s="85"/>
      <c r="UMH26" s="86"/>
      <c r="UMI26" s="85"/>
      <c r="UMJ26" s="83"/>
      <c r="UMK26" s="83"/>
      <c r="UML26" s="83"/>
      <c r="UMM26" s="84"/>
      <c r="UMN26" s="83"/>
      <c r="UMO26" s="83"/>
      <c r="UMP26" s="83"/>
      <c r="UMQ26" s="83"/>
      <c r="UMR26" s="85"/>
      <c r="UMS26" s="85"/>
      <c r="UMT26" s="85"/>
      <c r="UMU26" s="86"/>
      <c r="UMV26" s="85"/>
      <c r="UMW26" s="83"/>
      <c r="UMX26" s="83"/>
      <c r="UMY26" s="83"/>
      <c r="UMZ26" s="84"/>
      <c r="UNA26" s="83"/>
      <c r="UNB26" s="83"/>
      <c r="UNC26" s="83"/>
      <c r="UND26" s="83"/>
      <c r="UNE26" s="85"/>
      <c r="UNF26" s="85"/>
      <c r="UNG26" s="85"/>
      <c r="UNH26" s="86"/>
      <c r="UNI26" s="85"/>
      <c r="UNJ26" s="83"/>
      <c r="UNK26" s="83"/>
      <c r="UNL26" s="83"/>
      <c r="UNM26" s="84"/>
      <c r="UNN26" s="83"/>
      <c r="UNO26" s="83"/>
      <c r="UNP26" s="83"/>
      <c r="UNQ26" s="83"/>
      <c r="UNR26" s="85"/>
      <c r="UNS26" s="85"/>
      <c r="UNT26" s="85"/>
      <c r="UNU26" s="86"/>
      <c r="UNV26" s="85"/>
      <c r="UNW26" s="83"/>
      <c r="UNX26" s="83"/>
      <c r="UNY26" s="83"/>
      <c r="UNZ26" s="84"/>
      <c r="UOA26" s="83"/>
      <c r="UOB26" s="83"/>
      <c r="UOC26" s="83"/>
      <c r="UOD26" s="83"/>
      <c r="UOE26" s="85"/>
      <c r="UOF26" s="85"/>
      <c r="UOG26" s="85"/>
      <c r="UOH26" s="86"/>
      <c r="UOI26" s="85"/>
      <c r="UOJ26" s="83"/>
      <c r="UOK26" s="83"/>
      <c r="UOL26" s="83"/>
      <c r="UOM26" s="84"/>
      <c r="UON26" s="83"/>
      <c r="UOO26" s="83"/>
      <c r="UOP26" s="83"/>
      <c r="UOQ26" s="83"/>
      <c r="UOR26" s="85"/>
      <c r="UOS26" s="85"/>
      <c r="UOT26" s="85"/>
      <c r="UOU26" s="86"/>
      <c r="UOV26" s="85"/>
      <c r="UOW26" s="83"/>
      <c r="UOX26" s="83"/>
      <c r="UOY26" s="83"/>
      <c r="UOZ26" s="84"/>
      <c r="UPA26" s="83"/>
      <c r="UPB26" s="83"/>
      <c r="UPC26" s="83"/>
      <c r="UPD26" s="83"/>
      <c r="UPE26" s="85"/>
      <c r="UPF26" s="85"/>
      <c r="UPG26" s="85"/>
      <c r="UPH26" s="86"/>
      <c r="UPI26" s="85"/>
      <c r="UPJ26" s="83"/>
      <c r="UPK26" s="83"/>
      <c r="UPL26" s="83"/>
      <c r="UPM26" s="84"/>
      <c r="UPN26" s="83"/>
      <c r="UPO26" s="83"/>
      <c r="UPP26" s="83"/>
      <c r="UPQ26" s="83"/>
      <c r="UPR26" s="85"/>
      <c r="UPS26" s="85"/>
      <c r="UPT26" s="85"/>
      <c r="UPU26" s="86"/>
      <c r="UPV26" s="85"/>
      <c r="UPW26" s="83"/>
      <c r="UPX26" s="83"/>
      <c r="UPY26" s="83"/>
      <c r="UPZ26" s="84"/>
      <c r="UQA26" s="83"/>
      <c r="UQB26" s="83"/>
      <c r="UQC26" s="83"/>
      <c r="UQD26" s="83"/>
      <c r="UQE26" s="85"/>
      <c r="UQF26" s="85"/>
      <c r="UQG26" s="85"/>
      <c r="UQH26" s="86"/>
      <c r="UQI26" s="85"/>
      <c r="UQJ26" s="83"/>
      <c r="UQK26" s="83"/>
      <c r="UQL26" s="83"/>
      <c r="UQM26" s="84"/>
      <c r="UQN26" s="83"/>
      <c r="UQO26" s="83"/>
      <c r="UQP26" s="83"/>
      <c r="UQQ26" s="83"/>
      <c r="UQR26" s="85"/>
      <c r="UQS26" s="85"/>
      <c r="UQT26" s="85"/>
      <c r="UQU26" s="86"/>
      <c r="UQV26" s="85"/>
      <c r="UQW26" s="83"/>
      <c r="UQX26" s="83"/>
      <c r="UQY26" s="83"/>
      <c r="UQZ26" s="84"/>
      <c r="URA26" s="83"/>
      <c r="URB26" s="83"/>
      <c r="URC26" s="83"/>
      <c r="URD26" s="83"/>
      <c r="URE26" s="85"/>
      <c r="URF26" s="85"/>
      <c r="URG26" s="85"/>
      <c r="URH26" s="86"/>
      <c r="URI26" s="85"/>
      <c r="URJ26" s="83"/>
      <c r="URK26" s="83"/>
      <c r="URL26" s="83"/>
      <c r="URM26" s="84"/>
      <c r="URN26" s="83"/>
      <c r="URO26" s="83"/>
      <c r="URP26" s="83"/>
      <c r="URQ26" s="83"/>
      <c r="URR26" s="85"/>
      <c r="URS26" s="85"/>
      <c r="URT26" s="85"/>
      <c r="URU26" s="86"/>
      <c r="URV26" s="85"/>
      <c r="URW26" s="83"/>
      <c r="URX26" s="83"/>
      <c r="URY26" s="83"/>
      <c r="URZ26" s="84"/>
      <c r="USA26" s="83"/>
      <c r="USB26" s="83"/>
      <c r="USC26" s="83"/>
      <c r="USD26" s="83"/>
      <c r="USE26" s="85"/>
      <c r="USF26" s="85"/>
      <c r="USG26" s="85"/>
      <c r="USH26" s="86"/>
      <c r="USI26" s="85"/>
      <c r="USJ26" s="83"/>
      <c r="USK26" s="83"/>
      <c r="USL26" s="83"/>
      <c r="USM26" s="84"/>
      <c r="USN26" s="83"/>
      <c r="USO26" s="83"/>
      <c r="USP26" s="83"/>
      <c r="USQ26" s="83"/>
      <c r="USR26" s="85"/>
      <c r="USS26" s="85"/>
      <c r="UST26" s="85"/>
      <c r="USU26" s="86"/>
      <c r="USV26" s="85"/>
      <c r="USW26" s="83"/>
      <c r="USX26" s="83"/>
      <c r="USY26" s="83"/>
      <c r="USZ26" s="84"/>
      <c r="UTA26" s="83"/>
      <c r="UTB26" s="83"/>
      <c r="UTC26" s="83"/>
      <c r="UTD26" s="83"/>
      <c r="UTE26" s="85"/>
      <c r="UTF26" s="85"/>
      <c r="UTG26" s="85"/>
      <c r="UTH26" s="86"/>
      <c r="UTI26" s="85"/>
      <c r="UTJ26" s="83"/>
      <c r="UTK26" s="83"/>
      <c r="UTL26" s="83"/>
      <c r="UTM26" s="84"/>
      <c r="UTN26" s="83"/>
      <c r="UTO26" s="83"/>
      <c r="UTP26" s="83"/>
      <c r="UTQ26" s="83"/>
      <c r="UTR26" s="85"/>
      <c r="UTS26" s="85"/>
      <c r="UTT26" s="85"/>
      <c r="UTU26" s="86"/>
      <c r="UTV26" s="85"/>
      <c r="UTW26" s="83"/>
      <c r="UTX26" s="83"/>
      <c r="UTY26" s="83"/>
      <c r="UTZ26" s="84"/>
      <c r="UUA26" s="83"/>
      <c r="UUB26" s="83"/>
      <c r="UUC26" s="83"/>
      <c r="UUD26" s="83"/>
      <c r="UUE26" s="85"/>
      <c r="UUF26" s="85"/>
      <c r="UUG26" s="85"/>
      <c r="UUH26" s="86"/>
      <c r="UUI26" s="85"/>
      <c r="UUJ26" s="83"/>
      <c r="UUK26" s="83"/>
      <c r="UUL26" s="83"/>
      <c r="UUM26" s="84"/>
      <c r="UUN26" s="83"/>
      <c r="UUO26" s="83"/>
      <c r="UUP26" s="83"/>
      <c r="UUQ26" s="83"/>
      <c r="UUR26" s="85"/>
      <c r="UUS26" s="85"/>
      <c r="UUT26" s="85"/>
      <c r="UUU26" s="86"/>
      <c r="UUV26" s="85"/>
      <c r="UUW26" s="83"/>
      <c r="UUX26" s="83"/>
      <c r="UUY26" s="83"/>
      <c r="UUZ26" s="84"/>
      <c r="UVA26" s="83"/>
      <c r="UVB26" s="83"/>
      <c r="UVC26" s="83"/>
      <c r="UVD26" s="83"/>
      <c r="UVE26" s="85"/>
      <c r="UVF26" s="85"/>
      <c r="UVG26" s="85"/>
      <c r="UVH26" s="86"/>
      <c r="UVI26" s="85"/>
      <c r="UVJ26" s="83"/>
      <c r="UVK26" s="83"/>
      <c r="UVL26" s="83"/>
      <c r="UVM26" s="84"/>
      <c r="UVN26" s="83"/>
      <c r="UVO26" s="83"/>
      <c r="UVP26" s="83"/>
      <c r="UVQ26" s="83"/>
      <c r="UVR26" s="85"/>
      <c r="UVS26" s="85"/>
      <c r="UVT26" s="85"/>
      <c r="UVU26" s="86"/>
      <c r="UVV26" s="85"/>
      <c r="UVW26" s="83"/>
      <c r="UVX26" s="83"/>
      <c r="UVY26" s="83"/>
      <c r="UVZ26" s="84"/>
      <c r="UWA26" s="83"/>
      <c r="UWB26" s="83"/>
      <c r="UWC26" s="83"/>
      <c r="UWD26" s="83"/>
      <c r="UWE26" s="85"/>
      <c r="UWF26" s="85"/>
      <c r="UWG26" s="85"/>
      <c r="UWH26" s="86"/>
      <c r="UWI26" s="85"/>
      <c r="UWJ26" s="83"/>
      <c r="UWK26" s="83"/>
      <c r="UWL26" s="83"/>
      <c r="UWM26" s="84"/>
      <c r="UWN26" s="83"/>
      <c r="UWO26" s="83"/>
      <c r="UWP26" s="83"/>
      <c r="UWQ26" s="83"/>
      <c r="UWR26" s="85"/>
      <c r="UWS26" s="85"/>
      <c r="UWT26" s="85"/>
      <c r="UWU26" s="86"/>
    </row>
    <row r="27" spans="1:14815" ht="25.5" hidden="1">
      <c r="A27" s="273" t="s">
        <v>76</v>
      </c>
      <c r="B27" s="76" t="s">
        <v>151</v>
      </c>
      <c r="C27" s="76" t="s">
        <v>85</v>
      </c>
      <c r="D27" s="77">
        <v>45658</v>
      </c>
      <c r="E27" s="77">
        <v>45658</v>
      </c>
      <c r="F27" s="76" t="s">
        <v>298</v>
      </c>
      <c r="G27" s="78">
        <v>75627.780446299992</v>
      </c>
      <c r="H27" s="78">
        <v>81241.521097249992</v>
      </c>
      <c r="I27" s="79">
        <f>IFERROR(IF(G27&gt;0,H27-G27,""),"")</f>
        <v>5613.7406509499997</v>
      </c>
      <c r="J27" s="80">
        <f>IFERROR(IF(I27&gt;0,I27/G27,""),"")</f>
        <v>7.4228552230698797E-2</v>
      </c>
      <c r="K27" s="80" t="s">
        <v>99</v>
      </c>
      <c r="L27" s="80"/>
      <c r="M27" s="80"/>
      <c r="N27" s="79">
        <f>L27-M27</f>
        <v>0</v>
      </c>
      <c r="O27" s="79">
        <v>81241.705666050009</v>
      </c>
      <c r="P27" s="78">
        <f>H27</f>
        <v>81241.521097249992</v>
      </c>
      <c r="Q27" s="79">
        <f>O27-P27</f>
        <v>0.18456880001758691</v>
      </c>
      <c r="R27" s="79">
        <f>Q27*12</f>
        <v>2.2148256002110429</v>
      </c>
      <c r="S27" s="274"/>
    </row>
    <row r="28" spans="1:14815" ht="25.5" hidden="1">
      <c r="A28" s="273" t="s">
        <v>44</v>
      </c>
      <c r="B28" s="76" t="s">
        <v>151</v>
      </c>
      <c r="C28" s="76" t="s">
        <v>0</v>
      </c>
      <c r="D28" s="77">
        <v>45772</v>
      </c>
      <c r="E28" s="77">
        <v>45658</v>
      </c>
      <c r="F28" s="76" t="s">
        <v>298</v>
      </c>
      <c r="G28" s="78">
        <v>352356.05</v>
      </c>
      <c r="H28" s="78">
        <v>378954.96</v>
      </c>
      <c r="I28" s="79">
        <f>IFERROR(IF(G28&gt;0,H28-G28,""),"")</f>
        <v>26598.910000000033</v>
      </c>
      <c r="J28" s="80">
        <f>IFERROR(IF(I28&gt;0,I28/G28,""),"")</f>
        <v>7.5488727950038137E-2</v>
      </c>
      <c r="K28" s="80" t="s">
        <v>99</v>
      </c>
      <c r="L28" s="80"/>
      <c r="M28" s="80"/>
      <c r="N28" s="79">
        <f>L28-M28</f>
        <v>0</v>
      </c>
      <c r="O28" s="78">
        <v>379720.5</v>
      </c>
      <c r="P28" s="78">
        <v>378954.96</v>
      </c>
      <c r="Q28" s="79">
        <f>O28-P28</f>
        <v>765.53999999997905</v>
      </c>
      <c r="R28" s="79">
        <f>Q28*12</f>
        <v>9186.4799999997485</v>
      </c>
      <c r="S28" s="274"/>
    </row>
    <row r="29" spans="1:14815" ht="25.5" hidden="1">
      <c r="A29" s="273" t="s">
        <v>34</v>
      </c>
      <c r="B29" s="76" t="s">
        <v>143</v>
      </c>
      <c r="C29" s="76" t="s">
        <v>88</v>
      </c>
      <c r="D29" s="77">
        <v>45778</v>
      </c>
      <c r="E29" s="77">
        <v>45658</v>
      </c>
      <c r="F29" s="76" t="s">
        <v>298</v>
      </c>
      <c r="G29" s="78">
        <v>44838.97</v>
      </c>
      <c r="H29" s="78">
        <v>47280.255661753181</v>
      </c>
      <c r="I29" s="79">
        <f t="shared" ref="I29" si="15">IFERROR(IF(G29&gt;0,H29-G29,""),"")</f>
        <v>2441.2856617531797</v>
      </c>
      <c r="J29" s="80">
        <f t="shared" ref="J29" si="16">IFERROR(IF(I29&gt;0,I29/G29,""),"")</f>
        <v>5.4445623120985602E-2</v>
      </c>
      <c r="K29" s="80" t="s">
        <v>99</v>
      </c>
      <c r="L29" s="79"/>
      <c r="M29" s="79"/>
      <c r="N29" s="79">
        <f t="shared" ref="N29" si="17">L29-M29</f>
        <v>0</v>
      </c>
      <c r="O29" s="79">
        <v>47762.423670890246</v>
      </c>
      <c r="P29" s="79">
        <v>47280.255661753181</v>
      </c>
      <c r="Q29" s="79">
        <f t="shared" ref="Q29" si="18">O29-P29</f>
        <v>482.16800913706538</v>
      </c>
      <c r="R29" s="79">
        <f t="shared" ref="R29" si="19">Q29*12</f>
        <v>5786.0161096447846</v>
      </c>
      <c r="S29" s="274" t="s">
        <v>301</v>
      </c>
    </row>
    <row r="30" spans="1:14815" ht="25.5" hidden="1">
      <c r="A30" s="273" t="s">
        <v>34</v>
      </c>
      <c r="B30" s="76" t="s">
        <v>143</v>
      </c>
      <c r="C30" s="76" t="s">
        <v>89</v>
      </c>
      <c r="D30" s="77">
        <v>45778</v>
      </c>
      <c r="E30" s="77">
        <v>45658</v>
      </c>
      <c r="F30" s="76" t="s">
        <v>298</v>
      </c>
      <c r="G30" s="78">
        <v>22949.42</v>
      </c>
      <c r="H30" s="78">
        <v>24210.799999999999</v>
      </c>
      <c r="I30" s="79">
        <f t="shared" ref="I30" si="20">IFERROR(IF(G30&gt;0,H30-G30,""),"")</f>
        <v>1261.380000000001</v>
      </c>
      <c r="J30" s="80">
        <f t="shared" ref="J30" si="21">IFERROR(IF(I30&gt;0,I30/G30,""),"")</f>
        <v>5.4963480558550111E-2</v>
      </c>
      <c r="K30" s="80" t="s">
        <v>99</v>
      </c>
      <c r="L30" s="79"/>
      <c r="M30" s="79"/>
      <c r="N30" s="79">
        <f t="shared" ref="N30" si="22">L30-M30</f>
        <v>0</v>
      </c>
      <c r="O30" s="79">
        <v>24515.203077914754</v>
      </c>
      <c r="P30" s="78">
        <v>24210.799999999999</v>
      </c>
      <c r="Q30" s="79">
        <f t="shared" ref="Q30" si="23">O30-P30</f>
        <v>304.40307791475425</v>
      </c>
      <c r="R30" s="79">
        <f t="shared" ref="R30" si="24">Q30*12</f>
        <v>3652.836934977051</v>
      </c>
      <c r="S30" s="274" t="s">
        <v>301</v>
      </c>
    </row>
    <row r="31" spans="1:14815" hidden="1">
      <c r="A31" s="273" t="s">
        <v>78</v>
      </c>
      <c r="B31" s="76" t="s">
        <v>207</v>
      </c>
      <c r="C31" s="76" t="s">
        <v>85</v>
      </c>
      <c r="D31" s="77">
        <v>45778</v>
      </c>
      <c r="E31" s="77">
        <v>45717</v>
      </c>
      <c r="F31" s="76" t="s">
        <v>298</v>
      </c>
      <c r="G31" s="78">
        <v>148869.14000000001</v>
      </c>
      <c r="H31" s="78">
        <v>158775</v>
      </c>
      <c r="I31" s="79">
        <f>IFERROR(IF(G31&gt;0,H31-G31,""),"")</f>
        <v>9905.859999999986</v>
      </c>
      <c r="J31" s="80">
        <f>IFERROR(IF(I31&gt;0,I31/G31,""),"")</f>
        <v>6.6540721602878772E-2</v>
      </c>
      <c r="K31" s="80"/>
      <c r="L31" s="79">
        <v>14613.74</v>
      </c>
      <c r="M31" s="79">
        <v>9344.0938850000093</v>
      </c>
      <c r="N31" s="79">
        <f>L31-M31</f>
        <v>5269.6461149999905</v>
      </c>
      <c r="O31" s="79">
        <v>159157.23000000001</v>
      </c>
      <c r="P31" s="78">
        <v>158774.99633661949</v>
      </c>
      <c r="Q31" s="79">
        <f>O31-P31</f>
        <v>382.23366338052438</v>
      </c>
      <c r="R31" s="79">
        <f>Q31*12</f>
        <v>4586.8039605662925</v>
      </c>
      <c r="S31" s="274" t="s">
        <v>302</v>
      </c>
    </row>
    <row r="32" spans="1:14815" hidden="1">
      <c r="A32" s="273" t="s">
        <v>52</v>
      </c>
      <c r="B32" s="76" t="s">
        <v>207</v>
      </c>
      <c r="C32" s="76" t="s">
        <v>0</v>
      </c>
      <c r="D32" s="77"/>
      <c r="E32" s="77">
        <v>45717</v>
      </c>
      <c r="F32" s="76" t="s">
        <v>298</v>
      </c>
      <c r="G32" s="78">
        <v>310417.56</v>
      </c>
      <c r="H32" s="78">
        <v>361485.64232525998</v>
      </c>
      <c r="I32" s="79">
        <f>IFERROR(IF(G32&gt;0,H32-G32,""),"")</f>
        <v>51068.08232525998</v>
      </c>
      <c r="J32" s="80">
        <f>IFERROR(IF(I32&gt;0,I32/G32,""),"")</f>
        <v>0.16451415417755355</v>
      </c>
      <c r="K32" s="80"/>
      <c r="L32" s="79"/>
      <c r="M32" s="79"/>
      <c r="N32" s="79">
        <f>L32-M32</f>
        <v>0</v>
      </c>
      <c r="O32" s="79">
        <v>361535.79668001999</v>
      </c>
      <c r="P32" s="78">
        <v>361294.44619729003</v>
      </c>
      <c r="Q32" s="79">
        <f>O32-P32</f>
        <v>241.3504827299621</v>
      </c>
      <c r="R32" s="79">
        <f>Q32*12</f>
        <v>2896.2057927595451</v>
      </c>
      <c r="S32" s="274" t="s">
        <v>302</v>
      </c>
    </row>
    <row r="33" spans="1:20" hidden="1">
      <c r="A33" s="273" t="s">
        <v>52</v>
      </c>
      <c r="B33" s="76" t="s">
        <v>187</v>
      </c>
      <c r="C33" s="76" t="s">
        <v>0</v>
      </c>
      <c r="D33" s="77">
        <v>45748</v>
      </c>
      <c r="E33" s="77">
        <v>45778</v>
      </c>
      <c r="F33" s="76" t="s">
        <v>298</v>
      </c>
      <c r="G33" s="78">
        <v>374280.55</v>
      </c>
      <c r="H33" s="82">
        <v>427138.34097620251</v>
      </c>
      <c r="I33" s="79">
        <f t="shared" ref="I33" si="25">IFERROR(IF(G33&gt;0,H33-G33,""),"")</f>
        <v>52857.790976202523</v>
      </c>
      <c r="J33" s="80">
        <f t="shared" ref="J33" si="26">IFERROR(IF(I33&gt;0,I33/G33,""),"")</f>
        <v>0.14122505424394222</v>
      </c>
      <c r="K33" s="80"/>
      <c r="L33" s="79"/>
      <c r="M33" s="79"/>
      <c r="N33" s="79">
        <f t="shared" ref="N33" si="27">L33-M33</f>
        <v>0</v>
      </c>
      <c r="O33" s="79">
        <v>427138.34</v>
      </c>
      <c r="P33" s="82">
        <v>427138.34097620251</v>
      </c>
      <c r="Q33" s="79">
        <f t="shared" ref="Q33:Q35" si="28">O33-P33</f>
        <v>-9.762024856172502E-4</v>
      </c>
      <c r="R33" s="79">
        <f t="shared" ref="R33:R35" si="29">Q33*12</f>
        <v>-1.1714429827407002E-2</v>
      </c>
      <c r="S33" s="274"/>
    </row>
    <row r="34" spans="1:20" ht="25.5" hidden="1">
      <c r="A34" s="273" t="s">
        <v>82</v>
      </c>
      <c r="B34" s="76" t="s">
        <v>151</v>
      </c>
      <c r="C34" s="76" t="s">
        <v>90</v>
      </c>
      <c r="D34" s="77">
        <v>45778</v>
      </c>
      <c r="E34" s="77">
        <v>45778</v>
      </c>
      <c r="F34" s="76" t="s">
        <v>298</v>
      </c>
      <c r="G34" s="120">
        <v>85933.7</v>
      </c>
      <c r="H34" s="120">
        <v>88301.94</v>
      </c>
      <c r="I34" s="79">
        <f t="shared" ref="I34:I42" si="30">IFERROR(IF(G34&gt;0,H34-G34,""),"")</f>
        <v>2368.2400000000052</v>
      </c>
      <c r="J34" s="80">
        <f t="shared" ref="J34:J42" si="31">IFERROR(IF(I34&gt;0,I34/G34,""),"")</f>
        <v>2.7558920423535881E-2</v>
      </c>
      <c r="K34" s="80" t="s">
        <v>99</v>
      </c>
      <c r="L34" s="78"/>
      <c r="M34" s="78"/>
      <c r="N34" s="79">
        <f t="shared" ref="N34:N42" si="32">L34-M34</f>
        <v>0</v>
      </c>
      <c r="O34" s="120">
        <v>88301.94</v>
      </c>
      <c r="P34" s="79">
        <v>88301.94</v>
      </c>
      <c r="Q34" s="79">
        <f t="shared" si="28"/>
        <v>0</v>
      </c>
      <c r="R34" s="79">
        <f t="shared" si="29"/>
        <v>0</v>
      </c>
      <c r="S34" s="274" t="s">
        <v>303</v>
      </c>
      <c r="T34" s="7"/>
    </row>
    <row r="35" spans="1:20" ht="38.25">
      <c r="A35" s="273" t="s">
        <v>30</v>
      </c>
      <c r="B35" s="76" t="s">
        <v>127</v>
      </c>
      <c r="C35" s="76" t="s">
        <v>88</v>
      </c>
      <c r="D35" s="77">
        <v>45809</v>
      </c>
      <c r="E35" s="77">
        <v>45809</v>
      </c>
      <c r="F35" s="76" t="s">
        <v>298</v>
      </c>
      <c r="G35" s="120">
        <v>119577.66947712</v>
      </c>
      <c r="H35" s="120">
        <v>126083.22</v>
      </c>
      <c r="I35" s="79">
        <f t="shared" si="30"/>
        <v>6505.550522880003</v>
      </c>
      <c r="J35" s="80">
        <f t="shared" si="31"/>
        <v>5.4404392988481647E-2</v>
      </c>
      <c r="K35" s="80" t="s">
        <v>252</v>
      </c>
      <c r="L35" s="78"/>
      <c r="M35" s="78"/>
      <c r="N35" s="79">
        <f t="shared" si="32"/>
        <v>0</v>
      </c>
      <c r="O35" s="120">
        <v>126300.91930263738</v>
      </c>
      <c r="P35" s="120">
        <v>126083.22</v>
      </c>
      <c r="Q35" s="79">
        <f t="shared" si="28"/>
        <v>217.69930263738206</v>
      </c>
      <c r="R35" s="79">
        <f t="shared" si="29"/>
        <v>2612.3916316485847</v>
      </c>
      <c r="S35" s="274" t="s">
        <v>304</v>
      </c>
    </row>
    <row r="36" spans="1:20" hidden="1">
      <c r="A36" s="273" t="s">
        <v>17</v>
      </c>
      <c r="B36" s="76" t="s">
        <v>147</v>
      </c>
      <c r="C36" s="76" t="s">
        <v>89</v>
      </c>
      <c r="D36" s="77"/>
      <c r="E36" s="77">
        <v>45809</v>
      </c>
      <c r="F36" s="76" t="s">
        <v>298</v>
      </c>
      <c r="G36" s="120">
        <v>38839.15</v>
      </c>
      <c r="H36" s="120">
        <v>44513.7936645675</v>
      </c>
      <c r="I36" s="79">
        <f t="shared" si="30"/>
        <v>5674.6436645674985</v>
      </c>
      <c r="J36" s="80">
        <f t="shared" si="31"/>
        <v>0.14610627844758442</v>
      </c>
      <c r="K36" s="80" t="s">
        <v>252</v>
      </c>
      <c r="L36" s="78"/>
      <c r="M36" s="78"/>
      <c r="N36" s="79">
        <f t="shared" si="32"/>
        <v>0</v>
      </c>
      <c r="O36" s="120">
        <v>44215.26</v>
      </c>
      <c r="P36" s="120">
        <v>44513.793664567464</v>
      </c>
      <c r="Q36" s="79">
        <f t="shared" ref="Q36" si="33">O36-P36</f>
        <v>-298.53366456746153</v>
      </c>
      <c r="R36" s="79">
        <f>Q36*12</f>
        <v>-3582.4039748095383</v>
      </c>
      <c r="S36" s="274" t="s">
        <v>305</v>
      </c>
    </row>
    <row r="37" spans="1:20" hidden="1">
      <c r="A37" s="277" t="s">
        <v>17</v>
      </c>
      <c r="B37" s="278" t="s">
        <v>147</v>
      </c>
      <c r="C37" s="278" t="s">
        <v>88</v>
      </c>
      <c r="D37" s="279"/>
      <c r="E37" s="279">
        <v>45809</v>
      </c>
      <c r="F37" s="76" t="s">
        <v>298</v>
      </c>
      <c r="G37" s="280">
        <v>181596.79</v>
      </c>
      <c r="H37" s="280">
        <v>197069.16</v>
      </c>
      <c r="I37" s="281">
        <f t="shared" si="30"/>
        <v>15472.369999999995</v>
      </c>
      <c r="J37" s="282">
        <f t="shared" si="31"/>
        <v>8.5201781375100274E-2</v>
      </c>
      <c r="K37" s="282" t="s">
        <v>252</v>
      </c>
      <c r="L37" s="283"/>
      <c r="M37" s="283"/>
      <c r="N37" s="281">
        <f t="shared" si="32"/>
        <v>0</v>
      </c>
      <c r="O37" s="280">
        <v>197069.16</v>
      </c>
      <c r="P37" s="280">
        <v>197069.16</v>
      </c>
      <c r="Q37" s="281">
        <f t="shared" ref="Q37:Q40" si="34">O37-P37</f>
        <v>0</v>
      </c>
      <c r="R37" s="281">
        <f>Q37*12</f>
        <v>0</v>
      </c>
      <c r="S37" s="284" t="s">
        <v>305</v>
      </c>
    </row>
    <row r="38" spans="1:20" hidden="1">
      <c r="A38" s="277" t="s">
        <v>30</v>
      </c>
      <c r="B38" s="278" t="s">
        <v>187</v>
      </c>
      <c r="C38" s="278" t="s">
        <v>85</v>
      </c>
      <c r="D38" s="279">
        <v>45809</v>
      </c>
      <c r="E38" s="279">
        <v>45809</v>
      </c>
      <c r="F38" s="76" t="s">
        <v>298</v>
      </c>
      <c r="G38" s="280">
        <v>73312.52</v>
      </c>
      <c r="H38" s="280">
        <v>79738.460000000006</v>
      </c>
      <c r="I38" s="281">
        <f t="shared" si="30"/>
        <v>6425.9400000000023</v>
      </c>
      <c r="J38" s="282">
        <f t="shared" si="31"/>
        <v>8.7651331587019543E-2</v>
      </c>
      <c r="K38" s="282"/>
      <c r="L38" s="283"/>
      <c r="M38" s="283"/>
      <c r="N38" s="281">
        <f t="shared" si="32"/>
        <v>0</v>
      </c>
      <c r="O38" s="280">
        <v>79038.271944354376</v>
      </c>
      <c r="P38" s="280">
        <v>79738.460000000006</v>
      </c>
      <c r="Q38" s="281">
        <f t="shared" si="34"/>
        <v>-700.18805564563081</v>
      </c>
      <c r="R38" s="281">
        <f>Q38*12</f>
        <v>-8402.2566677475697</v>
      </c>
      <c r="S38" s="284"/>
    </row>
    <row r="39" spans="1:20" hidden="1">
      <c r="A39" s="277" t="s">
        <v>30</v>
      </c>
      <c r="B39" s="278" t="s">
        <v>187</v>
      </c>
      <c r="C39" s="278" t="s">
        <v>89</v>
      </c>
      <c r="D39" s="279"/>
      <c r="E39" s="279"/>
      <c r="F39" s="76" t="s">
        <v>298</v>
      </c>
      <c r="G39" s="280">
        <v>39790.82</v>
      </c>
      <c r="H39" s="280">
        <v>41810.26</v>
      </c>
      <c r="I39" s="281">
        <f t="shared" si="30"/>
        <v>2019.4400000000023</v>
      </c>
      <c r="J39" s="282">
        <f t="shared" si="31"/>
        <v>5.0751404469674223E-2</v>
      </c>
      <c r="K39" s="282"/>
      <c r="L39" s="283"/>
      <c r="M39" s="283"/>
      <c r="N39" s="281">
        <f t="shared" si="32"/>
        <v>0</v>
      </c>
      <c r="O39" s="280">
        <v>42170.811070799995</v>
      </c>
      <c r="P39" s="280">
        <v>41566.686603700007</v>
      </c>
      <c r="Q39" s="281">
        <f t="shared" si="34"/>
        <v>604.12446709998767</v>
      </c>
      <c r="R39" s="281">
        <f t="shared" ref="R39:R41" si="35">Q39*12</f>
        <v>7249.493605199852</v>
      </c>
      <c r="S39" s="284"/>
    </row>
    <row r="40" spans="1:20" hidden="1">
      <c r="A40" s="277" t="s">
        <v>30</v>
      </c>
      <c r="B40" s="278" t="s">
        <v>187</v>
      </c>
      <c r="C40" s="278" t="s">
        <v>89</v>
      </c>
      <c r="D40" s="279"/>
      <c r="E40" s="279"/>
      <c r="F40" s="76" t="s">
        <v>298</v>
      </c>
      <c r="G40" s="280">
        <v>39790.82</v>
      </c>
      <c r="H40" s="280">
        <v>42510.01</v>
      </c>
      <c r="I40" s="281">
        <f t="shared" si="30"/>
        <v>2719.1900000000023</v>
      </c>
      <c r="J40" s="282">
        <f t="shared" si="31"/>
        <v>6.8337118963620311E-2</v>
      </c>
      <c r="K40" s="282"/>
      <c r="L40" s="283"/>
      <c r="M40" s="283"/>
      <c r="N40" s="281">
        <f t="shared" si="32"/>
        <v>0</v>
      </c>
      <c r="O40" s="280">
        <v>42341.01</v>
      </c>
      <c r="P40" s="280">
        <v>41731.138783599999</v>
      </c>
      <c r="Q40" s="281">
        <f t="shared" si="34"/>
        <v>609.8712164000026</v>
      </c>
      <c r="R40" s="281">
        <f t="shared" si="35"/>
        <v>7318.4545968000311</v>
      </c>
      <c r="S40" s="284"/>
    </row>
    <row r="41" spans="1:20" hidden="1">
      <c r="A41" s="273" t="s">
        <v>30</v>
      </c>
      <c r="B41" s="76" t="s">
        <v>187</v>
      </c>
      <c r="C41" s="76" t="s">
        <v>88</v>
      </c>
      <c r="D41" s="77"/>
      <c r="E41" s="77"/>
      <c r="F41" s="299" t="s">
        <v>298</v>
      </c>
      <c r="G41" s="120">
        <v>192987.87022305149</v>
      </c>
      <c r="H41" s="120">
        <v>201913.75</v>
      </c>
      <c r="I41" s="79">
        <f t="shared" si="30"/>
        <v>8925.87977694851</v>
      </c>
      <c r="J41" s="80">
        <f t="shared" si="31"/>
        <v>4.6250988555043164E-2</v>
      </c>
      <c r="K41" s="80"/>
      <c r="L41" s="78"/>
      <c r="M41" s="78"/>
      <c r="N41" s="79">
        <f t="shared" si="32"/>
        <v>0</v>
      </c>
      <c r="O41" s="120">
        <v>205507.18691817013</v>
      </c>
      <c r="P41" s="120">
        <v>201913.75118661876</v>
      </c>
      <c r="Q41" s="281">
        <f t="shared" ref="Q41:Q48" si="36">O41-P41</f>
        <v>3593.4357315513771</v>
      </c>
      <c r="R41" s="281">
        <f t="shared" si="35"/>
        <v>43121.228778616525</v>
      </c>
      <c r="S41" s="274"/>
    </row>
    <row r="42" spans="1:20" hidden="1">
      <c r="A42" s="277" t="s">
        <v>30</v>
      </c>
      <c r="B42" s="278" t="s">
        <v>187</v>
      </c>
      <c r="C42" s="278" t="s">
        <v>88</v>
      </c>
      <c r="D42" s="279"/>
      <c r="E42" s="279"/>
      <c r="F42" s="76" t="s">
        <v>298</v>
      </c>
      <c r="G42" s="280">
        <v>192987.87022305149</v>
      </c>
      <c r="H42" s="280">
        <v>202776.71</v>
      </c>
      <c r="I42" s="281">
        <f t="shared" si="30"/>
        <v>9788.8397769485018</v>
      </c>
      <c r="J42" s="282">
        <f t="shared" si="31"/>
        <v>5.0722564924079207E-2</v>
      </c>
      <c r="K42" s="282"/>
      <c r="L42" s="283"/>
      <c r="M42" s="283"/>
      <c r="N42" s="281">
        <f t="shared" si="32"/>
        <v>0</v>
      </c>
      <c r="O42" s="120">
        <v>206401.46593436645</v>
      </c>
      <c r="P42" s="280">
        <v>202776.70984868839</v>
      </c>
      <c r="Q42" s="281">
        <f t="shared" si="36"/>
        <v>3624.7560856780619</v>
      </c>
      <c r="R42" s="281">
        <f t="shared" ref="R42:R48" si="37">Q42*12</f>
        <v>43497.073028136743</v>
      </c>
      <c r="S42" s="284"/>
    </row>
    <row r="43" spans="1:20" hidden="1">
      <c r="A43" s="273" t="s">
        <v>275</v>
      </c>
      <c r="B43" s="278" t="s">
        <v>187</v>
      </c>
      <c r="C43" s="76" t="s">
        <v>90</v>
      </c>
      <c r="D43" s="77"/>
      <c r="E43" s="77"/>
      <c r="F43" s="76" t="s">
        <v>298</v>
      </c>
      <c r="G43" s="120">
        <v>161079.37970275845</v>
      </c>
      <c r="H43" s="120">
        <v>169707.47</v>
      </c>
      <c r="I43" s="79">
        <f>IFERROR(IF(G43&gt;0,H43-G43,""),"")</f>
        <v>8628.0902972415497</v>
      </c>
      <c r="J43" s="80">
        <f>IFERROR(IF(I43&gt;0,I43/G43,""),"")</f>
        <v>5.3564213576952305E-2</v>
      </c>
      <c r="K43" s="80"/>
      <c r="L43" s="78"/>
      <c r="M43" s="78"/>
      <c r="N43" s="79">
        <f>L43-M43</f>
        <v>0</v>
      </c>
      <c r="O43" s="120"/>
      <c r="P43" s="120"/>
      <c r="Q43" s="79">
        <f>O43-P43</f>
        <v>0</v>
      </c>
      <c r="R43" s="79">
        <f t="shared" si="37"/>
        <v>0</v>
      </c>
      <c r="S43" s="274"/>
    </row>
    <row r="44" spans="1:20" hidden="1">
      <c r="A44" s="277" t="s">
        <v>30</v>
      </c>
      <c r="B44" s="278" t="s">
        <v>207</v>
      </c>
      <c r="C44" s="278" t="s">
        <v>88</v>
      </c>
      <c r="D44" s="280"/>
      <c r="E44" s="279"/>
      <c r="F44" s="76" t="s">
        <v>298</v>
      </c>
      <c r="G44" s="280">
        <v>203020.04852518023</v>
      </c>
      <c r="H44" s="280">
        <v>212618.77498619293</v>
      </c>
      <c r="I44" s="281">
        <f t="shared" ref="I44" si="38">IFERROR(IF(G44&gt;0,H44-G44,""),"")</f>
        <v>9598.7264610127022</v>
      </c>
      <c r="J44" s="282">
        <f t="shared" ref="J44" si="39">IFERROR(IF(I44&gt;0,I44/G44,""),"")</f>
        <v>4.7279697402999039E-2</v>
      </c>
      <c r="K44" s="282"/>
      <c r="L44" s="283"/>
      <c r="M44" s="283"/>
      <c r="N44" s="281">
        <f t="shared" ref="N44" si="40">L44-M44</f>
        <v>0</v>
      </c>
      <c r="O44" s="280">
        <v>206401.46593436645</v>
      </c>
      <c r="P44" s="280">
        <v>202776.70984868839</v>
      </c>
      <c r="Q44" s="281">
        <f t="shared" si="36"/>
        <v>3624.7560856780619</v>
      </c>
      <c r="R44" s="281">
        <f t="shared" si="37"/>
        <v>43497.073028136743</v>
      </c>
      <c r="S44" s="284"/>
    </row>
    <row r="45" spans="1:20" hidden="1">
      <c r="A45" s="277" t="s">
        <v>30</v>
      </c>
      <c r="B45" s="278" t="s">
        <v>207</v>
      </c>
      <c r="C45" s="278" t="s">
        <v>88</v>
      </c>
      <c r="D45" s="280"/>
      <c r="E45" s="279"/>
      <c r="F45" s="76" t="s">
        <v>298</v>
      </c>
      <c r="G45" s="280">
        <v>203020.04852518023</v>
      </c>
      <c r="H45" s="280">
        <v>213721.56076305834</v>
      </c>
      <c r="I45" s="281">
        <f t="shared" ref="I45:I46" si="41">IFERROR(IF(G45&gt;0,H45-G45,""),"")</f>
        <v>10701.512237878109</v>
      </c>
      <c r="J45" s="282">
        <f t="shared" ref="J45:J46" si="42">IFERROR(IF(I45&gt;0,I45/G45,""),"")</f>
        <v>5.2711603191991252E-2</v>
      </c>
      <c r="K45" s="282"/>
      <c r="L45" s="283"/>
      <c r="M45" s="283"/>
      <c r="N45" s="281">
        <f t="shared" ref="N45:N46" si="43">L45-M45</f>
        <v>0</v>
      </c>
      <c r="O45" s="280">
        <v>206401.46593436645</v>
      </c>
      <c r="P45" s="280">
        <v>202776.70984868839</v>
      </c>
      <c r="Q45" s="281">
        <f t="shared" si="36"/>
        <v>3624.7560856780619</v>
      </c>
      <c r="R45" s="281">
        <f t="shared" si="37"/>
        <v>43497.073028136743</v>
      </c>
      <c r="S45" s="284"/>
    </row>
    <row r="46" spans="1:20" hidden="1">
      <c r="A46" s="273" t="s">
        <v>30</v>
      </c>
      <c r="B46" s="76" t="s">
        <v>207</v>
      </c>
      <c r="C46" s="76" t="s">
        <v>89</v>
      </c>
      <c r="D46" s="294"/>
      <c r="E46" s="77"/>
      <c r="F46" s="76" t="s">
        <v>298</v>
      </c>
      <c r="G46" s="120">
        <v>38170.62855100233</v>
      </c>
      <c r="H46" s="120">
        <v>39911.752319316627</v>
      </c>
      <c r="I46" s="79">
        <f t="shared" si="41"/>
        <v>1741.1237683142972</v>
      </c>
      <c r="J46" s="80">
        <f t="shared" si="42"/>
        <v>4.5614228384734751E-2</v>
      </c>
      <c r="K46" s="80"/>
      <c r="L46" s="78"/>
      <c r="M46" s="78"/>
      <c r="N46" s="79">
        <f t="shared" si="43"/>
        <v>0</v>
      </c>
      <c r="O46" s="120">
        <v>206401.46593436645</v>
      </c>
      <c r="P46" s="120">
        <v>202776.70984868839</v>
      </c>
      <c r="Q46" s="79">
        <f t="shared" si="36"/>
        <v>3624.7560856780619</v>
      </c>
      <c r="R46" s="79">
        <f t="shared" si="37"/>
        <v>43497.073028136743</v>
      </c>
      <c r="S46" s="274"/>
    </row>
    <row r="47" spans="1:20" hidden="1">
      <c r="A47" s="277" t="s">
        <v>30</v>
      </c>
      <c r="B47" s="278" t="s">
        <v>207</v>
      </c>
      <c r="C47" s="278" t="s">
        <v>89</v>
      </c>
      <c r="D47" s="295"/>
      <c r="E47" s="279"/>
      <c r="F47" s="76" t="s">
        <v>298</v>
      </c>
      <c r="G47" s="280">
        <v>38170.62855100233</v>
      </c>
      <c r="H47" s="280">
        <v>40226.080000000002</v>
      </c>
      <c r="I47" s="281">
        <f t="shared" ref="I47:I48" si="44">IFERROR(IF(G47&gt;0,H47-G47,""),"")</f>
        <v>2055.4514489976718</v>
      </c>
      <c r="J47" s="282">
        <f t="shared" ref="J47:J48" si="45">IFERROR(IF(I47&gt;0,I47/G47,""),"")</f>
        <v>5.3849033328105818E-2</v>
      </c>
      <c r="K47" s="282"/>
      <c r="L47" s="283"/>
      <c r="M47" s="283"/>
      <c r="N47" s="281">
        <f t="shared" ref="N47:N48" si="46">L47-M47</f>
        <v>0</v>
      </c>
      <c r="O47" s="280">
        <v>206401.46593436645</v>
      </c>
      <c r="P47" s="280">
        <v>202776.70984868839</v>
      </c>
      <c r="Q47" s="281">
        <f t="shared" si="36"/>
        <v>3624.7560856780619</v>
      </c>
      <c r="R47" s="281">
        <f t="shared" si="37"/>
        <v>43497.073028136743</v>
      </c>
      <c r="S47" s="284"/>
    </row>
    <row r="48" spans="1:20" ht="25.5" hidden="1">
      <c r="A48" s="277" t="s">
        <v>17</v>
      </c>
      <c r="B48" s="278" t="s">
        <v>151</v>
      </c>
      <c r="C48" s="278" t="s">
        <v>88</v>
      </c>
      <c r="D48" s="295"/>
      <c r="E48" s="279"/>
      <c r="F48" s="278" t="s">
        <v>306</v>
      </c>
      <c r="G48" s="280">
        <v>186787.46</v>
      </c>
      <c r="H48" s="280">
        <v>201771.68074410199</v>
      </c>
      <c r="I48" s="281">
        <f t="shared" si="44"/>
        <v>14984.220744102</v>
      </c>
      <c r="J48" s="282">
        <f t="shared" si="45"/>
        <v>8.0220699741310256E-2</v>
      </c>
      <c r="K48" s="282"/>
      <c r="L48" s="283"/>
      <c r="M48" s="283"/>
      <c r="N48" s="281">
        <f t="shared" si="46"/>
        <v>0</v>
      </c>
      <c r="O48" s="280">
        <v>204092.73984384644</v>
      </c>
      <c r="P48" s="280">
        <v>201771.68074410199</v>
      </c>
      <c r="Q48" s="281">
        <f t="shared" si="36"/>
        <v>2321.0590997444524</v>
      </c>
      <c r="R48" s="281">
        <f t="shared" si="37"/>
        <v>27852.709196933429</v>
      </c>
      <c r="S48" s="284" t="s">
        <v>307</v>
      </c>
    </row>
    <row r="49" spans="1:19" ht="25.5" hidden="1">
      <c r="A49" s="277" t="s">
        <v>17</v>
      </c>
      <c r="B49" s="278" t="s">
        <v>151</v>
      </c>
      <c r="C49" s="278" t="s">
        <v>89</v>
      </c>
      <c r="D49" s="295"/>
      <c r="E49" s="279"/>
      <c r="F49" s="278" t="s">
        <v>306</v>
      </c>
      <c r="G49" s="280">
        <v>24349.79</v>
      </c>
      <c r="H49" s="280">
        <v>25224.705559703849</v>
      </c>
      <c r="I49" s="281">
        <f t="shared" ref="I49" si="47">IFERROR(IF(G49&gt;0,H49-G49,""),"")</f>
        <v>874.91555970384798</v>
      </c>
      <c r="J49" s="282">
        <f t="shared" ref="J49" si="48">IFERROR(IF(I49&gt;0,I49/G49,""),"")</f>
        <v>3.5931133685499869E-2</v>
      </c>
      <c r="K49" s="282"/>
      <c r="L49" s="283"/>
      <c r="M49" s="283"/>
      <c r="N49" s="281">
        <f t="shared" ref="N49" si="49">L49-M49</f>
        <v>0</v>
      </c>
      <c r="O49" s="280">
        <v>25224.705559703802</v>
      </c>
      <c r="P49" s="280">
        <v>25224.705559703849</v>
      </c>
      <c r="Q49" s="281">
        <f t="shared" ref="Q49" si="50">O49-P49</f>
        <v>-4.7293724492192268E-11</v>
      </c>
      <c r="R49" s="281">
        <f t="shared" ref="R49" si="51">Q49*12</f>
        <v>-5.6752469390630722E-10</v>
      </c>
      <c r="S49" s="284" t="s">
        <v>307</v>
      </c>
    </row>
  </sheetData>
  <conditionalFormatting sqref="F2:F49 AMV12:AMV15 ANI12:ANI15 ANV12:ANV15 AOI12:AOI15 AOV12:AOV15 API12:API15 APV12:APV15 AQI12:AQI15 AQV12:AQV15 ARI12:ARI15 ARV12:ARV15 ASI12:ASI15 ASV12:ASV15 ATI12:ATI15 ATV12:ATV15 AUI12:AUI15 AUV12:AUV15 AVI12:AVI15 AVV12:AVV15 AWI12:AWI15 AWV12:AWV15 AXI12:AXI15 AXV12:AXV15 AYI12:AYI15 AYV12:AYV15 AZI12:AZI15 AZV12:AZV15 BAI12:BAI15 BAV12:BAV15 BBI12:BBI15 BBV12:BBV15 BCI12:BCI15 BCV12:BCV15 BDI12:BDI15 BDV12:BDV15 BEI12:BEI15 BEV12:BEV15 BFI12:BFI15 BFV12:BFV15 BGI12:BGI15 BGV12:BGV15 BHI12:BHI15 BHV12:BHV15 BII12:BII15 BIV12:BIV15 BJI12:BJI15 BJV12:BJV15 BKI12:BKI15 BKV12:BKV15 BLI12:BLI15 BLV12:BLV15 BMI12:BMI15 BMV12:BMV15 BNI12:BNI15 BNV12:BNV15 BOI12:BOI15 BOV12:BOV15 BPI12:BPI15 BPV12:BPV15 BQI12:BQI15 BQV12:BQV15 BRI12:BRI15 BRV12:BRV15 BSI12:BSI15 BSV12:BSV15 BTI12:BTI15 BTV12:BTV15 BUI12:BUI15 BUV12:BUV15 BVI12:BVI15 BVV12:BVV15 BWI12:BWI15 BWV12:BWV15 BXI12:BXI15 BXV12:BXV15 BYI12:BYI15 BYV12:BYV15 BZI12:BZI15 BZV12:BZV15 CAI12:CAI15 CAV12:CAV15 CBI12:CBI15 CBV12:CBV15 CCI12:CCI15 CCV12:CCV15 CDI12:CDI15 CDV12:CDV15 CEI12:CEI15 CEV12:CEV15 CFI12:CFI15 CFV12:CFV15 CGI12:CGI15 CGV12:CGV15 CHI12:CHI15 CHV12:CHV15 CII12:CII15 CIV12:CIV15 CJI12:CJI15 CJV12:CJV15 CKI12:CKI15 CKV12:CKV15 CLI12:CLI15 CLV12:CLV15 CMI12:CMI15 CMV12:CMV15 CNI12:CNI15 CNV12:CNV15 COI12:COI15 COV12:COV15 CPI12:CPI15 CPV12:CPV15 CQI12:CQI15 CQV12:CQV15 CRI12:CRI15 CRV12:CRV15 CSI12:CSI15 CSV12:CSV15 CTI12:CTI15 CTV12:CTV15 CUI12:CUI15 CUV12:CUV15 CVI12:CVI15 CVV12:CVV15 CWI12:CWI15 CWV12:CWV15 CXI12:CXI15 CXV12:CXV15 CYI12:CYI15 CYV12:CYV15 CZI12:CZI15 CZV12:CZV15 DAI12:DAI15 DAV12:DAV15 DBI12:DBI15 DBV12:DBV15 DCI12:DCI15 DCV12:DCV15 DDI12:DDI15 DDV12:DDV15 DEI12:DEI15 DEV12:DEV15 DFI12:DFI15 DFV12:DFV15 DGI12:DGI15 DGV12:DGV15 DHI12:DHI15 DHV12:DHV15 DII12:DII15 DIV12:DIV15 DJI12:DJI15 DJV12:DJV15 DKI12:DKI15 DKV12:DKV15 DLI12:DLI15 DLV12:DLV15 DMI12:DMI15 DMV12:DMV15 DNI12:DNI15 DNV12:DNV15 DOI12:DOI15 DOV12:DOV15 DPI12:DPI15 DPV12:DPV15 DQI12:DQI15 DQV12:DQV15 DRI12:DRI15 DRV12:DRV15 DSI12:DSI15 DSV12:DSV15 DTI12:DTI15 DTV12:DTV15 DUI12:DUI15 DUV12:DUV15 DVI12:DVI15 DVV12:DVV15 DWI12:DWI15 DWV12:DWV15 DXI12:DXI15 DXV12:DXV15 DYI12:DYI15 DYV12:DYV15 DZI12:DZI15 DZV12:DZV15 EAI12:EAI15 EAV12:EAV15 EBI12:EBI15 EBV12:EBV15 ECI12:ECI15 ECV12:ECV15 EDI12:EDI15 EDV12:EDV15 EEI12:EEI15 EEV12:EEV15 EFI12:EFI15 EFV12:EFV15 EGI12:EGI15 EGV12:EGV15 EHI12:EHI15 EHV12:EHV15 EII12:EII15 EIV12:EIV15 EJI12:EJI15 EJV12:EJV15 EKI12:EKI15 EKV12:EKV15 ELI12:ELI15 ELV12:ELV15 EMI12:EMI15 EMV12:EMV15 ENI12:ENI15 ENV12:ENV15 EOI12:EOI15 EOV12:EOV15 EPI12:EPI15 EPV12:EPV15 EQI12:EQI15 EQV12:EQV15 ERI12:ERI15 ERV12:ERV15 ESI12:ESI15 ESV12:ESV15 ETI12:ETI15 ETV12:ETV15 EUI12:EUI15 EUV12:EUV15 EVI12:EVI15 EVV12:EVV15 EWI12:EWI15 EWV12:EWV15 EXI12:EXI15 EXV12:EXV15 EYI12:EYI15 EYV12:EYV15 EZI12:EZI15 EZV12:EZV15 FAI12:FAI15 FAV12:FAV15 FBI12:FBI15 FBV12:FBV15 FCI12:FCI15 FCV12:FCV15 FDI12:FDI15 FDV12:FDV15 FEI12:FEI15 FEV12:FEV15 FFI12:FFI15 FFV12:FFV15 FGI12:FGI15 FGV12:FGV15 FHI12:FHI15 FHV12:FHV15 FII12:FII15 FIV12:FIV15 FJI12:FJI15 FJV12:FJV15 FKI12:FKI15 FKV12:FKV15 FLI12:FLI15 FLV12:FLV15 FMI12:FMI15 FMV12:FMV15 FNI12:FNI15 FNV12:FNV15 FOI12:FOI15 FOV12:FOV15 FPI12:FPI15 FPV12:FPV15 FQI12:FQI15 FQV12:FQV15 FRI12:FRI15 FRV12:FRV15 FSI12:FSI15 FSV12:FSV15 FTI12:FTI15 FTV12:FTV15 FUI12:FUI15 FUV12:FUV15 FVI12:FVI15 FVV12:FVV15 FWI12:FWI15 FWV12:FWV15 FXI12:FXI15 FXV12:FXV15 FYI12:FYI15 FYV12:FYV15 FZI12:FZI15 FZV12:FZV15 GAI12:GAI15 GAV12:GAV15 GBI12:GBI15 GBV12:GBV15 GCI12:GCI15 GCV12:GCV15 GDI12:GDI15 GDV12:GDV15 GEI12:GEI15 GEV12:GEV15 GFI12:GFI15 GFV12:GFV15 GGI12:GGI15 GGV12:GGV15 GHI12:GHI15 GHV12:GHV15 GII12:GII15 GIV12:GIV15 GJI12:GJI15 GJV12:GJV15 GKI12:GKI15 GKV12:GKV15 GLI12:GLI15 GLV12:GLV15 GMI12:GMI15 GMV12:GMV15 GNI12:GNI15 GNV12:GNV15 GOI12:GOI15 GOV12:GOV15 GPI12:GPI15 GPV12:GPV15 GQI12:GQI15 GQV12:GQV15 GRI12:GRI15 GRV12:GRV15 GSI12:GSI15 GSV12:GSV15 GTI12:GTI15 GTV12:GTV15 GUI12:GUI15 GUV12:GUV15 GVI12:GVI15 GVV12:GVV15 GWI12:GWI15 GWV12:GWV15 GXI12:GXI15 GXV12:GXV15 GYI12:GYI15 GYV12:GYV15 GZI12:GZI15 GZV12:GZV15 HAI12:HAI15 HAV12:HAV15 HBI12:HBI15 HBV12:HBV15 HCI12:HCI15 HCV12:HCV15 HDI12:HDI15 HDV12:HDV15 HEI12:HEI15 HEV12:HEV15 HFI12:HFI15 HFV12:HFV15 HGI12:HGI15 HGV12:HGV15 HHI12:HHI15 HHV12:HHV15 HII12:HII15 HIV12:HIV15 HJI12:HJI15 HJV12:HJV15 HKI12:HKI15 HKV12:HKV15 HLI12:HLI15 HLV12:HLV15 HMI12:HMI15 HMV12:HMV15 HNI12:HNI15 HNV12:HNV15 HOI12:HOI15 HOV12:HOV15 HPI12:HPI15 HPV12:HPV15 HQI12:HQI15 HQV12:HQV15 HRI12:HRI15 HRV12:HRV15 HSI12:HSI15 HSV12:HSV15 HTI12:HTI15 HTV12:HTV15 HUI12:HUI15 HUV12:HUV15 HVI12:HVI15 HVV12:HVV15 HWI12:HWI15 HWV12:HWV15 HXI12:HXI15 HXV12:HXV15 HYI12:HYI15 HYV12:HYV15 HZI12:HZI15 HZV12:HZV15 IAI12:IAI15 IAV12:IAV15 IBI12:IBI15 IBV12:IBV15 ICI12:ICI15 ICV12:ICV15 IDI12:IDI15 IDV12:IDV15 IEI12:IEI15 IEV12:IEV15 IFI12:IFI15 IFV12:IFV15 IGI12:IGI15 IGV12:IGV15 IHI12:IHI15 IHV12:IHV15 III12:III15 IIV12:IIV15 IJI12:IJI15 IJV12:IJV15 IKI12:IKI15 IKV12:IKV15 ILI12:ILI15 ILV12:ILV15 IMI12:IMI15 IMV12:IMV15 INI12:INI15 INV12:INV15 IOI12:IOI15 IOV12:IOV15 IPI12:IPI15 IPV12:IPV15 IQI12:IQI15 IQV12:IQV15 IRI12:IRI15 IRV12:IRV15 ISI12:ISI15 ISV12:ISV15 ITI12:ITI15 ITV12:ITV15 IUI12:IUI15 IUV12:IUV15 IVI12:IVI15 IVV12:IVV15 IWI12:IWI15 IWV12:IWV15 IXI12:IXI15 IXV12:IXV15 IYI12:IYI15 IYV12:IYV15 IZI12:IZI15 IZV12:IZV15 JAI12:JAI15 JAV12:JAV15 JBI12:JBI15 JBV12:JBV15 JCI12:JCI15 JCV12:JCV15 JDI12:JDI15 JDV12:JDV15 JEI12:JEI15 JEV12:JEV15 JFI12:JFI15 JFV12:JFV15 JGI12:JGI15 JGV12:JGV15 JHI12:JHI15 JHV12:JHV15 JII12:JII15 JIV12:JIV15 JJI12:JJI15 JJV12:JJV15 JKI12:JKI15 JKV12:JKV15 JLI12:JLI15 JLV12:JLV15 JMI12:JMI15 JMV12:JMV15 JNI12:JNI15 JNV12:JNV15 JOI12:JOI15 JOV12:JOV15 JPI12:JPI15 JPV12:JPV15 JQI12:JQI15 JQV12:JQV15 JRI12:JRI15 JRV12:JRV15 JSI12:JSI15 JSV12:JSV15 JTI12:JTI15 JTV12:JTV15 JUI12:JUI15 JUV12:JUV15 JVI12:JVI15 JVV12:JVV15 JWI12:JWI15 JWV12:JWV15 JXI12:JXI15 JXV12:JXV15 JYI12:JYI15 JYV12:JYV15 JZI12:JZI15 JZV12:JZV15 KAI12:KAI15 KAV12:KAV15 KBI12:KBI15 KBV12:KBV15 KCI12:KCI15 KCV12:KCV15 KDI12:KDI15 KDV12:KDV15 KEI12:KEI15 KEV12:KEV15 KFI12:KFI15 KFV12:KFV15 KGI12:KGI15 KGV12:KGV15 KHI12:KHI15 KHV12:KHV15 KII12:KII15 KIV12:KIV15 KJI12:KJI15 KJV12:KJV15 KKI12:KKI15 KKV12:KKV15 KLI12:KLI15 KLV12:KLV15 KMI12:KMI15 KMV12:KMV15 KNI12:KNI15 KNV12:KNV15 KOI12:KOI15 KOV12:KOV15 KPI12:KPI15 KPV12:KPV15 KQI12:KQI15 KQV12:KQV15 KRI12:KRI15 KRV12:KRV15 KSI12:KSI15 KSV12:KSV15 KTI12:KTI15 KTV12:KTV15 KUI12:KUI15 KUV12:KUV15 KVI12:KVI15 KVV12:KVV15 KWI12:KWI15 KWV12:KWV15 KXI12:KXI15 KXV12:KXV15 KYI12:KYI15 KYV12:KYV15 KZI12:KZI15 KZV12:KZV15 LAI12:LAI15 LAV12:LAV15 LBI12:LBI15 LBV12:LBV15 LCI12:LCI15 LCV12:LCV15 LDI12:LDI15 LDV12:LDV15 LEI12:LEI15 LEV12:LEV15 LFI12:LFI15 LFV12:LFV15 LGI12:LGI15 LGV12:LGV15 LHI12:LHI15 LHV12:LHV15 LII12:LII15 LIV12:LIV15 LJI12:LJI15 LJV12:LJV15 LKI12:LKI15 LKV12:LKV15 LLI12:LLI15 LLV12:LLV15 LMI12:LMI15 LMV12:LMV15 LNI12:LNI15 LNV12:LNV15 LOI12:LOI15 LOV12:LOV15 LPI12:LPI15 LPV12:LPV15 LQI12:LQI15 LQV12:LQV15 LRI12:LRI15 LRV12:LRV15 LSI12:LSI15 LSV12:LSV15 LTI12:LTI15 LTV12:LTV15 LUI12:LUI15 LUV12:LUV15 LVI12:LVI15 LVV12:LVV15 LWI12:LWI15 LWV12:LWV15 LXI12:LXI15 LXV12:LXV15 LYI12:LYI15 LYV12:LYV15 LZI12:LZI15 LZV12:LZV15 MAI12:MAI15 MAV12:MAV15 MBI12:MBI15 MBV12:MBV15 MCI12:MCI15 MCV12:MCV15 MDI12:MDI15 MDV12:MDV15 MEI12:MEI15 MEV12:MEV15 MFI12:MFI15 MFV12:MFV15 MGI12:MGI15 MGV12:MGV15 MHI12:MHI15 MHV12:MHV15 MII12:MII15 MIV12:MIV15 MJI12:MJI15 MJV12:MJV15 MKI12:MKI15 MKV12:MKV15 MLI12:MLI15 MLV12:MLV15 MMI12:MMI15 MMV12:MMV15 MNI12:MNI15 MNV12:MNV15 MOI12:MOI15 MOV12:MOV15 MPI12:MPI15 MPV12:MPV15 MQI12:MQI15 MQV12:MQV15 MRI12:MRI15 MRV12:MRV15 MSI12:MSI15 MSV12:MSV15 MTI12:MTI15 MTV12:MTV15 MUI12:MUI15 MUV12:MUV15 MVI12:MVI15 MVV12:MVV15 MWI12:MWI15 MWV12:MWV15 MXI12:MXI15 MXV12:MXV15 MYI12:MYI15 MYV12:MYV15 MZI12:MZI15 MZV12:MZV15 NAI12:NAI15 NAV12:NAV15 NBI12:NBI15 NBV12:NBV15 NCI12:NCI15 NCV12:NCV15 NDI12:NDI15 NDV12:NDV15 NEI12:NEI15 NEV12:NEV15 NFI12:NFI15 NFV12:NFV15 NGI12:NGI15 NGV12:NGV15 NHI12:NHI15 NHV12:NHV15 NII12:NII15 NIV12:NIV15 NJI12:NJI15 NJV12:NJV15 NKI12:NKI15 NKV12:NKV15 NLI12:NLI15 NLV12:NLV15 NMI12:NMI15 NMV12:NMV15 NNI12:NNI15 NNV12:NNV15 NOI12:NOI15 NOV12:NOV15 NPI12:NPI15 NPV12:NPV15 NQI12:NQI15 NQV12:NQV15 NRI12:NRI15 NRV12:NRV15 NSI12:NSI15 NSV12:NSV15 NTI12:NTI15 NTV12:NTV15 NUI12:NUI15 NUV12:NUV15 NVI12:NVI15 NVV12:NVV15 NWI12:NWI15 NWV12:NWV15 NXI12:NXI15 NXV12:NXV15 NYI12:NYI15 NYV12:NYV15 NZI12:NZI15 NZV12:NZV15 OAI12:OAI15 OAV12:OAV15 OBI12:OBI15 OBV12:OBV15 OCI12:OCI15 OCV12:OCV15 ODI12:ODI15 ODV12:ODV15 OEI12:OEI15 OEV12:OEV15 OFI12:OFI15 OFV12:OFV15 OGI12:OGI15 OGV12:OGV15 OHI12:OHI15 OHV12:OHV15 OII12:OII15 OIV12:OIV15 OJI12:OJI15 OJV12:OJV15 OKI12:OKI15 OKV12:OKV15 OLI12:OLI15 OLV12:OLV15 OMI12:OMI15 OMV12:OMV15 ONI12:ONI15 ONV12:ONV15 OOI12:OOI15 OOV12:OOV15 OPI12:OPI15 OPV12:OPV15 OQI12:OQI15 OQV12:OQV15 ORI12:ORI15 ORV12:ORV15 OSI12:OSI15 OSV12:OSV15 OTI12:OTI15 OTV12:OTV15 OUI12:OUI15 OUV12:OUV15 OVI12:OVI15 OVV12:OVV15 OWI12:OWI15 OWV12:OWV15 OXI12:OXI15 OXV12:OXV15 OYI12:OYI15 OYV12:OYV15 OZI12:OZI15 OZV12:OZV15 PAI12:PAI15 PAV12:PAV15 PBI12:PBI15 PBV12:PBV15 PCI12:PCI15 PCV12:PCV15 PDI12:PDI15 PDV12:PDV15 PEI12:PEI15 PEV12:PEV15 PFI12:PFI15 PFV12:PFV15 PGI12:PGI15 PGV12:PGV15 PHI12:PHI15 PHV12:PHV15 PII12:PII15 PIV12:PIV15 PJI12:PJI15 PJV12:PJV15 PKI12:PKI15 PKV12:PKV15 PLI12:PLI15 PLV12:PLV15 PMI12:PMI15 PMV12:PMV15 PNI12:PNI15 PNV12:PNV15 POI12:POI15 POV12:POV15 PPI12:PPI15 PPV12:PPV15 PQI12:PQI15 PQV12:PQV15 PRI12:PRI15 PRV12:PRV15 PSI12:PSI15 PSV12:PSV15 PTI12:PTI15 PTV12:PTV15 PUI12:PUI15 PUV12:PUV15 PVI12:PVI15 PVV12:PVV15 PWI12:PWI15 PWV12:PWV15 PXI12:PXI15 PXV12:PXV15 PYI12:PYI15 PYV12:PYV15 PZI12:PZI15 PZV12:PZV15 QAI12:QAI15 QAV12:QAV15 QBI12:QBI15 QBV12:QBV15 QCI12:QCI15 QCV12:QCV15 QDI12:QDI15 QDV12:QDV15 QEI12:QEI15 QEV12:QEV15 QFI12:QFI15 QFV12:QFV15 QGI12:QGI15 QGV12:QGV15 QHI12:QHI15 QHV12:QHV15 QII12:QII15 QIV12:QIV15 QJI12:QJI15 QJV12:QJV15 QKI12:QKI15 QKV12:QKV15 QLI12:QLI15 QLV12:QLV15 QMI12:QMI15 QMV12:QMV15 QNI12:QNI15 QNV12:QNV15 QOI12:QOI15 QOV12:QOV15 QPI12:QPI15 QPV12:QPV15 QQI12:QQI15 QQV12:QQV15 QRI12:QRI15 QRV12:QRV15 QSI12:QSI15 QSV12:QSV15 QTI12:QTI15 QTV12:QTV15 QUI12:QUI15 QUV12:QUV15 QVI12:QVI15 QVV12:QVV15 QWI12:QWI15 QWV12:QWV15 QXI12:QXI15 QXV12:QXV15 QYI12:QYI15 QYV12:QYV15 QZI12:QZI15 QZV12:QZV15 RAI12:RAI15 RAV12:RAV15 RBI12:RBI15 RBV12:RBV15 RCI12:RCI15 RCV12:RCV15 RDI12:RDI15 RDV12:RDV15 REI12:REI15 REV12:REV15 RFI12:RFI15 RFV12:RFV15 RGI12:RGI15 RGV12:RGV15 RHI12:RHI15 RHV12:RHV15 RII12:RII15 RIV12:RIV15 RJI12:RJI15 RJV12:RJV15 RKI12:RKI15 RKV12:RKV15 RLI12:RLI15 RLV12:RLV15 RMI12:RMI15 RMV12:RMV15 RNI12:RNI15 RNV12:RNV15 ROI12:ROI15 ROV12:ROV15 RPI12:RPI15 RPV12:RPV15 RQI12:RQI15 RQV12:RQV15 RRI12:RRI15 RRV12:RRV15 RSI12:RSI15 RSV12:RSV15 RTI12:RTI15 RTV12:RTV15 RUI12:RUI15 RUV12:RUV15 RVI12:RVI15 RVV12:RVV15 RWI12:RWI15 RWV12:RWV15 RXI12:RXI15 RXV12:RXV15 RYI12:RYI15 RYV12:RYV15 RZI12:RZI15 RZV12:RZV15 SAI12:SAI15 SAV12:SAV15 SBI12:SBI15 SBV12:SBV15 SCI12:SCI15 SCV12:SCV15 SDI12:SDI15 SDV12:SDV15 SEI12:SEI15 SEV12:SEV15 SFI12:SFI15 SFV12:SFV15 SGI12:SGI15 SGV12:SGV15 SHI12:SHI15 SHV12:SHV15 SII12:SII15 SIV12:SIV15 SJI12:SJI15 SJV12:SJV15 SKI12:SKI15 SKV12:SKV15 SLI12:SLI15 SLV12:SLV15 SMI12:SMI15 SMV12:SMV15 SNI12:SNI15 SNV12:SNV15 SOI12:SOI15 SOV12:SOV15 SPI12:SPI15 SPV12:SPV15 SQI12:SQI15 SQV12:SQV15 SRI12:SRI15 SRV12:SRV15 SSI12:SSI15 SSV12:SSV15 STI12:STI15 STV12:STV15 SUI12:SUI15 SUV12:SUV15 SVI12:SVI15 SVV12:SVV15 SWI12:SWI15 SWV12:SWV15 SXI12:SXI15 SXV12:SXV15 SYI12:SYI15 SYV12:SYV15 SZI12:SZI15 SZV12:SZV15 TAI12:TAI15 TAV12:TAV15 TBI12:TBI15 TBV12:TBV15 TCI12:TCI15 TCV12:TCV15 TDI12:TDI15 TDV12:TDV15 TEI12:TEI15 TEV12:TEV15 TFI12:TFI15 TFV12:TFV15 TGI12:TGI15 TGV12:TGV15 THI12:THI15 THV12:THV15 TII12:TII15 TIV12:TIV15 TJI12:TJI15 TJV12:TJV15 TKI12:TKI15 TKV12:TKV15 TLI12:TLI15 TLV12:TLV15 TMI12:TMI15 TMV12:TMV15 TNI12:TNI15 TNV12:TNV15 TOI12:TOI15 TOV12:TOV15 TPI12:TPI15 TPV12:TPV15 TQI12:TQI15 TQV12:TQV15 TRI12:TRI15 TRV12:TRV15 TSI12:TSI15 TSV12:TSV15 TTI12:TTI15 TTV12:TTV15 TUI12:TUI15 TUV12:TUV15 TVI12:TVI15 TVV12:TVV15 TWI12:TWI15 TWV12:TWV15 TXI12:TXI15 TXV12:TXV15 TYI12:TYI15 TYV12:TYV15 TZI12:TZI15 TZV12:TZV15 UAI12:UAI15 UAV12:UAV15 UBI12:UBI15 UBV12:UBV15 UCI12:UCI15 UCV12:UCV15 UDI12:UDI15 UDV12:UDV15 UEI12:UEI15 UEV12:UEV15 UFI12:UFI15 UFV12:UFV15 UGI12:UGI15 UGV12:UGV15 UHI12:UHI15 UHV12:UHV15 UII12:UII15 UIV12:UIV15 UJI12:UJI15 UJV12:UJV15 UKI12:UKI15 UKV12:UKV15 ULI12:ULI15 ULV12:ULV15 UMI12:UMI15 UMV12:UMV15 UNI12:UNI15 UNV12:UNV15 UOI12:UOI15 UOV12:UOV15 UPI12:UPI15 UPV12:UPV15 UQI12:UQI15 UQV12:UQV15 URI12:URI15 URV12:URV15 USI12:USI15 USV12:USV15 UTI12:UTI15 UTV12:UTV15 UUI12:UUI15 UUV12:UUV15 UVI12:UVI15 UVV12:UVV15 UWI12:UWI15 GV23 HI23 HV23 II23 IV23 JI23 JV23 KI23 KV23 LI23 LV23 MI23 MV23 NI23 NV23 OI23 OV23 PI23 PV23 QI23 QV23 RI23 RV23 SI23 SV23 TI23 TV23 UI23 UV23 VI23 VV23 WI23 WV23 XI23 XV23 YI23 YV23 ZI23 ZV23 AAI23 AAV23 ABI23 ABV23 ACI23 ACV23 ADI23 ADV23 AEI23 AEV23 AFI23 AFV23 AGI23 AGV23 AHI23 AHV23 AII23 AIV23 AJI23 AJV23 AKI23 AKV23 ALI23 ALV23 AMI23 AMV23 ANI23 ANV23 AOI23 AOV23 API23 APV23 AQI23 AQV23 ARI23 ARV23 ASI23 ASV23 ATI23 ATV23 AUI23 AUV23 AVI23 AVV23 AWI23 AWV23 AXI23 AXV23 AYI23 AYV23 AZI23 AZV23 BAI23 BAV23 BBI23 BBV23 BCI23 BCV23 BDI23 BDV23 BEI23 BEV23 BFI23 BFV23 BGI23 BGV23 BHI23 BHV23 BII23 BIV23 BJI23 BJV23 BKI23 BKV23 BLI23 BLV23 BMI23 BMV23 BNI23 BNV23 BOI23 BOV23 BPI23 BPV23 BQI23 BQV23 BRI23 BRV23 BSI23 BSV23 BTI23 BTV23 BUI23 BUV23 BVI23 BVV23 BWI23 BWV23 BXI23 BXV23 BYI23 BYV23 BZI23 BZV23 CAI23 CAV23 CBI23 CBV23 CCI23 CCV23 CDI23 CDV23 CEI23 CEV23 CFI23 CFV23 CGI23 CGV23 CHI23 CHV23 CII23 CIV23 CJI23 CJV23 CKI23 CKV23 CLI23 CLV23 CMI23 CMV23 CNI23 CNV23 COI23 COV23 CPI23 CPV23 CQI23 CQV23 CRI23 CRV23 CSI23 CSV23 CTI23 CTV23 CUI23 CUV23 CVI23 CVV23 CWI23 CWV23 CXI23 CXV23 CYI23 CYV23 CZI23 CZV23 DAI23 DAV23 DBI23 DBV23 DCI23 DCV23 DDI23 DDV23 DEI23 DEV23 DFI23 DFV23 DGI23 DGV23 DHI23 DHV23 DII23 DIV23 DJI23 DJV23 DKI23 DKV23 DLI23 DLV23 DMI23 DMV23 DNI23 DNV23 DOI23 DOV23 DPI23 DPV23 DQI23 DQV23 DRI23 DRV23 DSI23 DSV23 DTI23 DTV23 DUI23 DUV23 DVI23 DVV23 DWI23 DWV23 DXI23 DXV23 DYI23 DYV23 DZI23 DZV23 EAI23 EAV23 EBI23 EBV23 ECI23 ECV23 EDI23 EDV23 EEI23 EEV23 EFI23 EFV23 EGI23 EGV23 EHI23 EHV23 EII23 EIV23 EJI23 EJV23 EKI23 EKV23 ELI23 ELV23 EMI23 EMV23 ENI23 ENV23 EOI23 EOV23 EPI23 EPV23 EQI23 EQV23 ERI23 ERV23 ESI23 ESV23 ETI23 ETV23 EUI23 EUV23 EVI23 EVV23 EWI23 EWV23 EXI23 EXV23 EYI23 EYV23 EZI23 EZV23 FAI23 FAV23 FBI23 FBV23 FCI23 FCV23 FDI23 FDV23 FEI23 FEV23 FFI23 FFV23 FGI23 FGV23 FHI23 FHV23 FII23 FIV23 FJI23 FJV23 FKI23 FKV23 FLI23 FLV23 FMI23 FMV23 FNI23 FNV23 FOI23 FOV23 FPI23 FPV23 FQI23 FQV23 FRI23 FRV23 FSI23 FSV23 FTI23 FTV23 FUI23 FUV23 FVI23 FVV23 FWI23 FWV23 FXI23 FXV23 FYI23 FYV23 FZI23 FZV23 GAI23 GAV23 GBI23 GBV23 GCI23 GCV23 GDI23 GDV23 GEI23 GEV23 GFI23 GFV23 GGI23 GGV23 GHI23 GHV23 GII23 GIV23 GJI23 GJV23 GKI23 GKV23 GLI23 GLV23 GMI23 GMV23 GNI23 GNV23 GOI23 GOV23 GPI23 GPV23 GQI23 GQV23 GRI23 GRV23 GSI23 GSV23 GTI23 GTV23 GUI23 GUV23 GVI23 GVV23 GWI23 GWV23 GXI23 GXV23 GYI23 GYV23 GZI23 GZV23 HAI23 HAV23 HBI23 HBV23 HCI23 HCV23 HDI23 HDV23 HEI23 HEV23 HFI23 HFV23 HGI23 HGV23 HHI23 HHV23 HII23 HIV23 HJI23 HJV23 HKI23 HKV23 HLI23 HLV23 HMI23 HMV23 HNI23 HNV23 HOI23 HOV23 HPI23 HPV23 HQI23 HQV23 HRI23 HRV23 HSI23 HSV23 HTI23 HTV23 HUI23 HUV23 HVI23 HVV23 HWI23 HWV23 HXI23 HXV23 HYI23 HYV23 HZI23 HZV23 IAI23 IAV23 IBI23 IBV23 ICI23 ICV23 IDI23 IDV23 IEI23 IEV23 IFI23 IFV23 IGI23 IGV23 IHI23 IHV23 III23 IIV23 IJI23 IJV23 IKI23 IKV23 ILI23 ILV23 IMI23 IMV23 INI23 INV23 IOI23 IOV23 IPI23 IPV23 IQI23 IQV23 IRI23 IRV23 ISI23 ISV23 ITI23 ITV23 IUI23 IUV23 IVI23 IVV23 IWI23 IWV23 IXI23 IXV23 IYI23 IYV23 IZI23 IZV23 JAI23 JAV23 JBI23 JBV23 JCI23 JCV23 JDI23 JDV23 JEI23 JEV23 JFI23 JFV23 JGI23 JGV23 JHI23 JHV23 JII23 JIV23 JJI23 JJV23 JKI23 JKV23 JLI23 JLV23 JMI23 JMV23 JNI23 JNV23 JOI23 JOV23 JPI23 JPV23 JQI23 JQV23 JRI23 JRV23 JSI23 JSV23 JTI23 JTV23 JUI23 JUV23 JVI23 JVV23 JWI23 JWV23 JXI23 JXV23 JYI23 JYV23 JZI23 JZV23 KAI23 KAV23 KBI23 KBV23 KCI23 KCV23 KDI23 KDV23 KEI23 KEV23 KFI23 KFV23 KGI23 KGV23 KHI23 KHV23 KII23 KIV23 KJI23 KJV23 KKI23 KKV23 KLI23 KLV23 KMI23 KMV23 KNI23 KNV23 KOI23 KOV23 KPI23 KPV23 KQI23 KQV23 KRI23 KRV23 KSI23 KSV23 KTI23 KTV23 KUI23 KUV23 KVI23 KVV23 KWI23 KWV23 KXI23 KXV23 KYI23 KYV23 KZI23 KZV23 LAI23 LAV23 LBI23 LBV23 LCI23 LCV23 LDI23 LDV23 LEI23 LEV23 LFI23 LFV23 LGI23 LGV23 LHI23 LHV23 LII23 LIV23 LJI23 LJV23 LKI23 LKV23 LLI23 LLV23 LMI23 LMV23 LNI23 LNV23 LOI23 LOV23 LPI23 LPV23 LQI23 LQV23 LRI23 LRV23 LSI23 LSV23 LTI23 LTV23 LUI23 LUV23 LVI23 LVV23 LWI23 LWV23 LXI23 LXV23 LYI23 LYV23 LZI23 LZV23 MAI23 MAV23 MBI23 MBV23 MCI23 MCV23 MDI23 MDV23 MEI23 MEV23 MFI23 MFV23 MGI23 MGV23 MHI23 MHV23 MII23 MIV23 MJI23 MJV23 MKI23 MKV23 MLI23 MLV23 MMI23 MMV23 MNI23 MNV23 MOI23 MOV23 MPI23 MPV23 MQI23 MQV23 MRI23 MRV23 MSI23 MSV23 MTI23 MTV23 MUI23 MUV23 MVI23 MVV23 MWI23 MWV23 MXI23 MXV23 MYI23 MYV23 MZI23 MZV23 NAI23 NAV23 NBI23 NBV23 NCI23 NCV23 NDI23 NDV23 NEI23 NEV23 NFI23 NFV23 NGI23 NGV23 NHI23 NHV23 NII23 NIV23 NJI23 NJV23 NKI23 NKV23 NLI23 NLV23 NMI23 NMV23 NNI23 NNV23 NOI23 NOV23 NPI23 NPV23 NQI23 NQV23 NRI23 NRV23 NSI23 NSV23 NTI23 NTV23 NUI23 NUV23 NVI23 NVV23 NWI23 NWV23 NXI23 NXV23 NYI23 NYV23 NZI23 NZV23 OAI23 OAV23 OBI23 OBV23 OCI23 OCV23 ODI23 ODV23 OEI23 OEV23 OFI23 OFV23 OGI23 OGV23 OHI23 OHV23 OII23 OIV23 OJI23 OJV23 OKI23 OKV23 OLI23 OLV23 OMI23 OMV23 ONI23 ONV23 OOI23 OOV23 OPI23 OPV23 OQI23 OQV23 ORI23 ORV23 OSI23 OSV23 OTI23 OTV23 OUI23 OUV23 OVI23 OVV23 OWI23 OWV23 OXI23 OXV23 OYI23 OYV23 OZI23 OZV23 PAI23 PAV23 PBI23 PBV23 PCI23 PCV23 PDI23 PDV23 PEI23 PEV23 PFI23 PFV23 PGI23 PGV23 PHI23 PHV23 PII23 PIV23 PJI23 PJV23 PKI23 PKV23 PLI23 PLV23 PMI23 PMV23 PNI23 PNV23 POI23 POV23 PPI23 PPV23 PQI23 PQV23 PRI23 PRV23 PSI23 PSV23 PTI23 PTV23 PUI23 PUV23 PVI23 PVV23 PWI23 PWV23 PXI23 PXV23 PYI23 PYV23 PZI23 PZV23 QAI23 QAV23 QBI23 QBV23 QCI23 QCV23 QDI23 QDV23 QEI23 QEV23 QFI23 QFV23 QGI23 QGV23 QHI23 QHV23 QII23 QIV23 QJI23 QJV23 QKI23 QKV23 QLI23 QLV23 QMI23 QMV23 QNI23 QNV23 QOI23 QOV23 QPI23 QPV23 QQI23 QQV23 QRI23 QRV23 QSI23 QSV23 QTI23 QTV23 QUI23 QUV23 QVI23 QVV23 QWI23 QWV23 QXI23 QXV23 QYI23 QYV23 QZI23 QZV23 RAI23 RAV23 RBI23 RBV23 RCI23 RCV23 RDI23 RDV23 REI23 REV23 RFI23 RFV23 RGI23 RGV23 RHI23 RHV23 RII23 RIV23 RJI23 RJV23 RKI23 RKV23 RLI23 RLV23 RMI23 RMV23 RNI23 RNV23 ROI23 ROV23 RPI23 RPV23 RQI23 RQV23 RRI23 RRV23 RSI23 RSV23 RTI23 RTV23 RUI23 RUV23 RVI23 RVV23 RWI23 RWV23 RXI23 RXV23 RYI23 RYV23 RZI23 RZV23 SAI23 SAV23 SBI23 SBV23 SCI23 SCV23 SDI23 SDV23 SEI23 SEV23 SFI23 SFV23 SGI23 SGV23 SHI23 SHV23 SII23 SIV23 SJI23 SJV23 SKI23 SKV23 SLI23 SLV23 SMI23 SMV23 SNI23 SNV23 SOI23 SOV23 SPI23 SPV23 SQI23 SQV23 SRI23 SRV23 SSI23 SSV23 STI23 STV23 SUI23 SUV23 SVI23 SVV23 SWI23 SWV23 SXI23 SXV23 SYI23 SYV23 SZI23 SZV23 TAI23 TAV23 TBI23 TBV23 TCI23 TCV23 TDI23 TDV23 TEI23 TEV23 TFI23 TFV23 TGI23 TGV23 THI23 THV23 TII23 TIV23 TJI23 TJV23 TKI23 TKV23 TLI23 TLV23 TMI23 TMV23 TNI23 TNV23 TOI23 TOV23 TPI23 TPV23 TQI23 TQV23 TRI23 TRV23 TSI23 TSV23 TTI23 TTV23 TUI23 TUV23 TVI23 TVV23 TWI23 TWV23 TXI23 TXV23 TYI23 TYV23 TZI23 TZV23 UAI23 UAV23 UBI23 UBV23 UCI23 UCV23 UDI23 UDV23 UEI23 UEV23 UFI23 UFV23 UGI23 UGV23 UHI23 UHV23 UII23 UIV23 UJI23 UJV23 UKI23 UKV23 ULI23 ULV23 UMI23 UMV23 UNI23 UNV23 UOI23 UOV23 UPI23 UPV23 UQI23 UQV23 URI23 URV23 USI23 USV23 UTI23 UTV23 UUI23 UUV23 UVI23 UVV23 UWI23">
    <cfRule type="cellIs" dxfId="58" priority="1" operator="equal">
      <formula>"Em Revisão"</formula>
    </cfRule>
    <cfRule type="cellIs" dxfId="57" priority="2" operator="equal">
      <formula>"Pendente"</formula>
    </cfRule>
    <cfRule type="cellIs" dxfId="56" priority="3" operator="equal">
      <formula>"OK"</formula>
    </cfRule>
  </conditionalFormatting>
  <dataValidations count="2">
    <dataValidation type="list" allowBlank="1" showInputMessage="1" showErrorMessage="1" sqref="F2:F49" xr:uid="{187BD280-0792-48C4-885E-2FD884582128}">
      <formula1>"OK,Em revisão"</formula1>
    </dataValidation>
    <dataValidation type="date" allowBlank="1" showInputMessage="1" showErrorMessage="1" sqref="D2:D1048576 E2:E49" xr:uid="{77C068D6-A55B-4CEA-A206-7139ADD4B94F}">
      <formula1>45627</formula1>
      <formula2>46022</formula2>
    </dataValidation>
  </dataValidations>
  <pageMargins left="0.7" right="0.7" top="0.75" bottom="0.75" header="0.3" footer="0.3"/>
  <pageSetup paperSize="9" scale="10" orientation="landscape" r:id="rId1"/>
  <legacyDrawing r:id="rId2"/>
  <tableParts count="1">
    <tablePart r:id="rId3"/>
  </tableParts>
  <extLst>
    <ext xmlns:x14="http://schemas.microsoft.com/office/spreadsheetml/2009/9/main" uri="{CCE6A557-97BC-4b89-ADB6-D9C93CAAB3DF}">
      <x14:dataValidations xmlns:xm="http://schemas.microsoft.com/office/excel/2006/main" count="3">
        <x14:dataValidation type="list" allowBlank="1" showInputMessage="1" showErrorMessage="1" xr:uid="{D4A406A7-43C3-46B2-82E5-7A880A0A89FE}">
          <x14:formula1>
            <xm:f>Unidades!$A$2:$A$10</xm:f>
          </x14:formula1>
          <xm:sqref>B2:B49</xm:sqref>
        </x14:dataValidation>
        <x14:dataValidation type="list" allowBlank="1" showInputMessage="1" showErrorMessage="1" xr:uid="{CAD88E98-F5FD-4FA6-BFC2-1D0C7AF02F71}">
          <x14:formula1>
            <xm:f>'Categoria'!$A$2:$A$30</xm:f>
          </x14:formula1>
          <xm:sqref>C2:C49</xm:sqref>
        </x14:dataValidation>
        <x14:dataValidation type="list" allowBlank="1" showInputMessage="1" showErrorMessage="1" xr:uid="{06AE9152-EE02-4AE2-9815-BE5CD7BF85FA}">
          <x14:formula1>
            <xm:f>Fornecedores!$A$2:$A$91</xm:f>
          </x14:formula1>
          <xm:sqref>A2:A49</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DFCF7-BAC3-4499-B376-E9E9B11F4A4B}">
  <dimension ref="A1:K120"/>
  <sheetViews>
    <sheetView zoomScale="85" workbookViewId="0">
      <selection activeCell="D111" sqref="D111"/>
    </sheetView>
  </sheetViews>
  <sheetFormatPr defaultRowHeight="15"/>
  <cols>
    <col min="1" max="1" width="18.42578125" style="11" customWidth="1"/>
    <col min="2" max="2" width="18.42578125" customWidth="1"/>
    <col min="3" max="3" width="24.42578125" customWidth="1"/>
    <col min="4" max="7" width="18.42578125" customWidth="1"/>
    <col min="8" max="8" width="18.42578125" style="2" customWidth="1"/>
    <col min="9" max="9" width="18.42578125" style="5" customWidth="1"/>
    <col min="10" max="10" width="18.42578125" style="2" customWidth="1"/>
    <col min="11" max="11" width="18.42578125" customWidth="1"/>
  </cols>
  <sheetData>
    <row r="1" spans="1:11" ht="25.5">
      <c r="A1" s="262" t="s">
        <v>308</v>
      </c>
      <c r="B1" s="256" t="s">
        <v>1</v>
      </c>
      <c r="C1" s="257" t="s">
        <v>217</v>
      </c>
      <c r="D1" s="255" t="s">
        <v>218</v>
      </c>
      <c r="E1" s="258" t="s">
        <v>309</v>
      </c>
      <c r="F1" s="258" t="s">
        <v>310</v>
      </c>
      <c r="G1" s="258" t="s">
        <v>311</v>
      </c>
      <c r="H1" s="259" t="s">
        <v>312</v>
      </c>
      <c r="I1" s="260" t="s">
        <v>288</v>
      </c>
      <c r="J1" s="259" t="s">
        <v>313</v>
      </c>
      <c r="K1" s="261" t="s">
        <v>314</v>
      </c>
    </row>
    <row r="2" spans="1:11" ht="19.5" hidden="1" customHeight="1">
      <c r="A2" s="263"/>
      <c r="B2" s="76" t="s">
        <v>33</v>
      </c>
      <c r="C2" s="76" t="s">
        <v>127</v>
      </c>
      <c r="D2" s="76" t="s">
        <v>90</v>
      </c>
      <c r="E2" s="121">
        <v>45658</v>
      </c>
      <c r="F2" s="121">
        <v>45658</v>
      </c>
      <c r="G2" s="121">
        <v>45689</v>
      </c>
      <c r="H2" s="120">
        <v>109821.28</v>
      </c>
      <c r="I2" s="80">
        <v>4.6327497435433185E-2</v>
      </c>
      <c r="J2" s="120">
        <f t="shared" ref="J2:J21" si="0">H2*(1+I2)</f>
        <v>114909.02506755598</v>
      </c>
      <c r="K2" s="253">
        <f t="shared" ref="K2:K21" si="1">J2-H2</f>
        <v>5087.7450675559812</v>
      </c>
    </row>
    <row r="3" spans="1:11" ht="19.5" hidden="1" customHeight="1">
      <c r="A3" s="263"/>
      <c r="B3" s="76" t="s">
        <v>78</v>
      </c>
      <c r="C3" s="76" t="s">
        <v>127</v>
      </c>
      <c r="D3" s="76" t="s">
        <v>91</v>
      </c>
      <c r="E3" s="121">
        <v>45658</v>
      </c>
      <c r="F3" s="121">
        <v>45658</v>
      </c>
      <c r="G3" s="121">
        <v>45658</v>
      </c>
      <c r="H3" s="120">
        <v>17039.2</v>
      </c>
      <c r="I3" s="80">
        <v>6.5160923048030478E-2</v>
      </c>
      <c r="J3" s="120">
        <f t="shared" si="0"/>
        <v>18149.490000000002</v>
      </c>
      <c r="K3" s="253">
        <f t="shared" si="1"/>
        <v>1110.2900000000009</v>
      </c>
    </row>
    <row r="4" spans="1:11" ht="19.5" hidden="1" customHeight="1">
      <c r="A4" s="263"/>
      <c r="B4" s="76" t="s">
        <v>78</v>
      </c>
      <c r="C4" s="76" t="s">
        <v>127</v>
      </c>
      <c r="D4" s="76" t="s">
        <v>0</v>
      </c>
      <c r="E4" s="121">
        <v>45658</v>
      </c>
      <c r="F4" s="121">
        <v>45658</v>
      </c>
      <c r="G4" s="121">
        <v>45689</v>
      </c>
      <c r="H4" s="120">
        <v>255213</v>
      </c>
      <c r="I4" s="80">
        <v>6.9429514121389299E-2</v>
      </c>
      <c r="J4" s="120">
        <f t="shared" si="0"/>
        <v>272932.31458746211</v>
      </c>
      <c r="K4" s="253">
        <f t="shared" si="1"/>
        <v>17719.314587462111</v>
      </c>
    </row>
    <row r="5" spans="1:11" ht="19.5" hidden="1" customHeight="1">
      <c r="A5" s="266"/>
      <c r="B5" s="76" t="s">
        <v>30</v>
      </c>
      <c r="C5" s="76" t="s">
        <v>127</v>
      </c>
      <c r="D5" s="76" t="s">
        <v>88</v>
      </c>
      <c r="E5" s="121">
        <v>45658</v>
      </c>
      <c r="F5" s="121">
        <v>45658</v>
      </c>
      <c r="G5" s="121">
        <v>45689</v>
      </c>
      <c r="H5" s="120">
        <v>105764.09</v>
      </c>
      <c r="I5" s="80">
        <v>5.4404392988481647E-2</v>
      </c>
      <c r="J5" s="120">
        <f>H5*(1+I5)</f>
        <v>111518.12111642915</v>
      </c>
      <c r="K5" s="253">
        <f>J5-H5</f>
        <v>5754.0311164291488</v>
      </c>
    </row>
    <row r="6" spans="1:11" ht="19.5" hidden="1" customHeight="1">
      <c r="A6" s="266"/>
      <c r="B6" s="76" t="s">
        <v>30</v>
      </c>
      <c r="C6" s="76" t="s">
        <v>127</v>
      </c>
      <c r="D6" s="76" t="s">
        <v>88</v>
      </c>
      <c r="E6" s="121">
        <v>45658</v>
      </c>
      <c r="F6" s="121">
        <v>45689</v>
      </c>
      <c r="G6" s="121">
        <v>45717</v>
      </c>
      <c r="H6" s="120">
        <v>101827.6</v>
      </c>
      <c r="I6" s="80">
        <v>5.4404392988481647E-2</v>
      </c>
      <c r="J6" s="120">
        <f t="shared" ref="J6:J7" si="2">H6*(1+I6)</f>
        <v>107367.46876747393</v>
      </c>
      <c r="K6" s="253">
        <f t="shared" ref="K6:K7" si="3">J6-H6</f>
        <v>5539.8687674739194</v>
      </c>
    </row>
    <row r="7" spans="1:11" ht="19.5" hidden="1" customHeight="1">
      <c r="A7" s="266"/>
      <c r="B7" s="76" t="s">
        <v>30</v>
      </c>
      <c r="C7" s="76" t="s">
        <v>127</v>
      </c>
      <c r="D7" s="76" t="s">
        <v>88</v>
      </c>
      <c r="E7" s="121">
        <v>45658</v>
      </c>
      <c r="F7" s="121">
        <v>45717</v>
      </c>
      <c r="G7" s="121">
        <v>45748</v>
      </c>
      <c r="H7" s="120">
        <v>102799.26</v>
      </c>
      <c r="I7" s="80">
        <v>5.4404392988481647E-2</v>
      </c>
      <c r="J7" s="120">
        <f t="shared" si="2"/>
        <v>108391.9913399651</v>
      </c>
      <c r="K7" s="253">
        <f t="shared" si="3"/>
        <v>5592.731339965103</v>
      </c>
    </row>
    <row r="8" spans="1:11" ht="19.5" hidden="1" customHeight="1">
      <c r="A8" s="263"/>
      <c r="B8" s="76" t="s">
        <v>30</v>
      </c>
      <c r="C8" s="76" t="s">
        <v>127</v>
      </c>
      <c r="D8" s="76" t="s">
        <v>88</v>
      </c>
      <c r="E8" s="121">
        <v>45658</v>
      </c>
      <c r="F8" s="121">
        <v>45748</v>
      </c>
      <c r="G8" s="121">
        <v>45778</v>
      </c>
      <c r="H8" s="120">
        <v>105353.06</v>
      </c>
      <c r="I8" s="80">
        <v>5.4404392988481647E-2</v>
      </c>
      <c r="J8" s="120">
        <f t="shared" si="0"/>
        <v>111084.72927877908</v>
      </c>
      <c r="K8" s="253">
        <f t="shared" si="1"/>
        <v>5731.6692787790817</v>
      </c>
    </row>
    <row r="9" spans="1:11" ht="19.5" hidden="1" customHeight="1">
      <c r="A9" s="266"/>
      <c r="B9" s="76" t="s">
        <v>30</v>
      </c>
      <c r="C9" s="76" t="s">
        <v>127</v>
      </c>
      <c r="D9" s="76" t="s">
        <v>88</v>
      </c>
      <c r="E9" s="121">
        <v>45658</v>
      </c>
      <c r="F9" s="121">
        <v>45778</v>
      </c>
      <c r="G9" s="121">
        <v>45809</v>
      </c>
      <c r="H9" s="120">
        <v>105617.86</v>
      </c>
      <c r="I9" s="80">
        <v>5.4404392988481647E-2</v>
      </c>
      <c r="J9" s="120">
        <f t="shared" si="0"/>
        <v>111363.93556204243</v>
      </c>
      <c r="K9" s="253">
        <f t="shared" si="1"/>
        <v>5746.0755620424316</v>
      </c>
    </row>
    <row r="10" spans="1:11" ht="19.5" hidden="1" customHeight="1">
      <c r="A10" s="263"/>
      <c r="B10" s="76" t="s">
        <v>78</v>
      </c>
      <c r="C10" s="76" t="s">
        <v>127</v>
      </c>
      <c r="D10" s="76" t="s">
        <v>85</v>
      </c>
      <c r="E10" s="121">
        <v>45658</v>
      </c>
      <c r="F10" s="121">
        <v>45658</v>
      </c>
      <c r="G10" s="121">
        <v>45658</v>
      </c>
      <c r="H10" s="120">
        <v>108386.04</v>
      </c>
      <c r="I10" s="80">
        <v>7.0237352725301225E-2</v>
      </c>
      <c r="J10" s="120">
        <f t="shared" si="0"/>
        <v>115998.78852197861</v>
      </c>
      <c r="K10" s="253">
        <f t="shared" si="1"/>
        <v>7612.7485219786176</v>
      </c>
    </row>
    <row r="11" spans="1:11" ht="19.5" hidden="1" customHeight="1">
      <c r="A11" s="263"/>
      <c r="B11" s="76" t="s">
        <v>78</v>
      </c>
      <c r="C11" s="76" t="s">
        <v>127</v>
      </c>
      <c r="D11" s="76" t="s">
        <v>87</v>
      </c>
      <c r="E11" s="121">
        <v>45658</v>
      </c>
      <c r="F11" s="121">
        <v>45658</v>
      </c>
      <c r="G11" s="121">
        <v>45659</v>
      </c>
      <c r="H11" s="120">
        <v>91477.03</v>
      </c>
      <c r="I11" s="80">
        <v>5.0488368406853855E-2</v>
      </c>
      <c r="J11" s="120">
        <f t="shared" si="0"/>
        <v>96095.555991404821</v>
      </c>
      <c r="K11" s="253">
        <f>J11-H11</f>
        <v>4618.525991404822</v>
      </c>
    </row>
    <row r="12" spans="1:11" ht="19.5" hidden="1" customHeight="1">
      <c r="A12" s="263"/>
      <c r="B12" s="76" t="s">
        <v>62</v>
      </c>
      <c r="C12" s="76" t="s">
        <v>143</v>
      </c>
      <c r="D12" s="76" t="s">
        <v>87</v>
      </c>
      <c r="E12" s="121">
        <v>45658</v>
      </c>
      <c r="F12" s="121">
        <v>45658</v>
      </c>
      <c r="G12" s="121">
        <v>45690</v>
      </c>
      <c r="H12" s="120">
        <v>59708.31</v>
      </c>
      <c r="I12" s="80">
        <v>4.8982182577221832E-2</v>
      </c>
      <c r="J12" s="120">
        <f t="shared" si="0"/>
        <v>62632.953341797358</v>
      </c>
      <c r="K12" s="254">
        <f t="shared" si="1"/>
        <v>2924.6433417973603</v>
      </c>
    </row>
    <row r="13" spans="1:11" ht="19.5" hidden="1" customHeight="1">
      <c r="A13" s="263"/>
      <c r="B13" s="76" t="s">
        <v>62</v>
      </c>
      <c r="C13" s="76" t="s">
        <v>143</v>
      </c>
      <c r="D13" s="76" t="s">
        <v>87</v>
      </c>
      <c r="E13" s="121">
        <v>45658</v>
      </c>
      <c r="F13" s="121">
        <v>45689</v>
      </c>
      <c r="G13" s="121">
        <v>45717</v>
      </c>
      <c r="H13" s="120">
        <v>59708.31</v>
      </c>
      <c r="I13" s="80">
        <v>4.8982182577221832E-2</v>
      </c>
      <c r="J13" s="120">
        <f t="shared" si="0"/>
        <v>62632.953341797358</v>
      </c>
      <c r="K13" s="254">
        <f t="shared" si="1"/>
        <v>2924.6433417973603</v>
      </c>
    </row>
    <row r="14" spans="1:11" ht="19.5" hidden="1" customHeight="1">
      <c r="A14" s="263"/>
      <c r="B14" s="76" t="s">
        <v>62</v>
      </c>
      <c r="C14" s="76" t="s">
        <v>143</v>
      </c>
      <c r="D14" s="76" t="s">
        <v>87</v>
      </c>
      <c r="E14" s="121">
        <v>45658</v>
      </c>
      <c r="F14" s="121">
        <v>45717</v>
      </c>
      <c r="G14" s="121">
        <v>45749</v>
      </c>
      <c r="H14" s="120">
        <v>70007.95</v>
      </c>
      <c r="I14" s="80">
        <v>4.8982182577221832E-2</v>
      </c>
      <c r="J14" s="120">
        <f t="shared" si="0"/>
        <v>73437.092188757015</v>
      </c>
      <c r="K14" s="254">
        <f t="shared" si="1"/>
        <v>3429.1421887570177</v>
      </c>
    </row>
    <row r="15" spans="1:11" ht="19.5" hidden="1" customHeight="1">
      <c r="A15" s="263"/>
      <c r="B15" s="76" t="s">
        <v>34</v>
      </c>
      <c r="C15" s="76" t="s">
        <v>143</v>
      </c>
      <c r="D15" s="76" t="s">
        <v>88</v>
      </c>
      <c r="E15" s="121">
        <v>45658</v>
      </c>
      <c r="F15" s="121">
        <v>45658</v>
      </c>
      <c r="G15" s="121">
        <v>45690</v>
      </c>
      <c r="H15" s="120">
        <v>16735.150000000001</v>
      </c>
      <c r="I15" s="80">
        <v>5.4445623120985602E-2</v>
      </c>
      <c r="J15" s="120">
        <f t="shared" si="0"/>
        <v>17646.305669773163</v>
      </c>
      <c r="K15" s="254">
        <f t="shared" si="1"/>
        <v>911.15566977316121</v>
      </c>
    </row>
    <row r="16" spans="1:11" ht="19.5" hidden="1" customHeight="1">
      <c r="A16" s="263"/>
      <c r="B16" s="76" t="s">
        <v>34</v>
      </c>
      <c r="C16" s="76" t="s">
        <v>143</v>
      </c>
      <c r="D16" s="76" t="s">
        <v>88</v>
      </c>
      <c r="E16" s="121">
        <v>45658</v>
      </c>
      <c r="F16" s="121">
        <v>45689</v>
      </c>
      <c r="G16" s="121">
        <v>45717</v>
      </c>
      <c r="H16" s="120">
        <v>17935.59</v>
      </c>
      <c r="I16" s="80">
        <v>5.4445623120985602E-2</v>
      </c>
      <c r="J16" s="120">
        <f t="shared" si="0"/>
        <v>18912.104373592516</v>
      </c>
      <c r="K16" s="254">
        <f t="shared" si="1"/>
        <v>976.51437359251577</v>
      </c>
    </row>
    <row r="17" spans="1:11" ht="19.5" hidden="1" customHeight="1">
      <c r="A17" s="266"/>
      <c r="B17" s="76" t="s">
        <v>34</v>
      </c>
      <c r="C17" s="76" t="s">
        <v>143</v>
      </c>
      <c r="D17" s="76" t="s">
        <v>88</v>
      </c>
      <c r="E17" s="121">
        <v>45658</v>
      </c>
      <c r="F17" s="121">
        <v>45717</v>
      </c>
      <c r="G17" s="121">
        <v>45749</v>
      </c>
      <c r="H17" s="120">
        <v>39545.57</v>
      </c>
      <c r="I17" s="80">
        <v>5.4445623120985602E-2</v>
      </c>
      <c r="J17" s="120">
        <f t="shared" ref="J17:J18" si="4">H17*(1+I17)</f>
        <v>41698.653200324552</v>
      </c>
      <c r="K17" s="254">
        <f t="shared" ref="K17:K18" si="5">J17-H17</f>
        <v>2153.0832003245523</v>
      </c>
    </row>
    <row r="18" spans="1:11" ht="19.5" hidden="1" customHeight="1">
      <c r="A18" s="266"/>
      <c r="B18" s="76" t="s">
        <v>34</v>
      </c>
      <c r="C18" s="76" t="s">
        <v>143</v>
      </c>
      <c r="D18" s="76" t="s">
        <v>88</v>
      </c>
      <c r="E18" s="121">
        <v>45658</v>
      </c>
      <c r="F18" s="121">
        <v>45748</v>
      </c>
      <c r="G18" s="121">
        <v>45778</v>
      </c>
      <c r="H18" s="120">
        <v>39545.57</v>
      </c>
      <c r="I18" s="80">
        <v>5.4445623120985602E-2</v>
      </c>
      <c r="J18" s="120">
        <f t="shared" si="4"/>
        <v>41698.653200324552</v>
      </c>
      <c r="K18" s="254">
        <f t="shared" si="5"/>
        <v>2153.0832003245523</v>
      </c>
    </row>
    <row r="19" spans="1:11" ht="19.5" hidden="1" customHeight="1">
      <c r="A19" s="263"/>
      <c r="B19" s="76" t="s">
        <v>34</v>
      </c>
      <c r="C19" s="76" t="s">
        <v>143</v>
      </c>
      <c r="D19" s="76" t="s">
        <v>88</v>
      </c>
      <c r="E19" s="121">
        <v>45658</v>
      </c>
      <c r="F19" s="121">
        <v>45778</v>
      </c>
      <c r="G19" s="121">
        <v>45809</v>
      </c>
      <c r="H19" s="120">
        <v>39545.57</v>
      </c>
      <c r="I19" s="80">
        <v>5.4445623120985602E-2</v>
      </c>
      <c r="J19" s="120">
        <f t="shared" si="0"/>
        <v>41698.653200324552</v>
      </c>
      <c r="K19" s="254">
        <f t="shared" si="1"/>
        <v>2153.0832003245523</v>
      </c>
    </row>
    <row r="20" spans="1:11" ht="19.5" hidden="1" customHeight="1">
      <c r="A20" s="263"/>
      <c r="B20" s="76" t="s">
        <v>34</v>
      </c>
      <c r="C20" s="76" t="s">
        <v>143</v>
      </c>
      <c r="D20" s="76" t="s">
        <v>89</v>
      </c>
      <c r="E20" s="121">
        <v>45658</v>
      </c>
      <c r="F20" s="121">
        <v>45658</v>
      </c>
      <c r="G20" s="121">
        <v>45690</v>
      </c>
      <c r="H20" s="120">
        <v>22664.400000000001</v>
      </c>
      <c r="I20" s="80">
        <v>5.4963480558550111E-2</v>
      </c>
      <c r="J20" s="120">
        <f t="shared" si="0"/>
        <v>23910.114308771204</v>
      </c>
      <c r="K20" s="254">
        <f t="shared" si="1"/>
        <v>1245.7143087712029</v>
      </c>
    </row>
    <row r="21" spans="1:11" ht="19.5" hidden="1" customHeight="1">
      <c r="A21" s="263"/>
      <c r="B21" s="76" t="s">
        <v>34</v>
      </c>
      <c r="C21" s="76" t="s">
        <v>143</v>
      </c>
      <c r="D21" s="76" t="s">
        <v>89</v>
      </c>
      <c r="E21" s="121">
        <v>45658</v>
      </c>
      <c r="F21" s="121">
        <v>45689</v>
      </c>
      <c r="G21" s="121">
        <v>45717</v>
      </c>
      <c r="H21" s="120">
        <v>22949.4</v>
      </c>
      <c r="I21" s="80">
        <v>5.5E-2</v>
      </c>
      <c r="J21" s="120">
        <f t="shared" si="0"/>
        <v>24211.616999999998</v>
      </c>
      <c r="K21" s="254">
        <f t="shared" si="1"/>
        <v>1262.2169999999969</v>
      </c>
    </row>
    <row r="22" spans="1:11" ht="19.5" hidden="1" customHeight="1">
      <c r="A22" s="266"/>
      <c r="B22" s="76" t="s">
        <v>34</v>
      </c>
      <c r="C22" s="76" t="s">
        <v>143</v>
      </c>
      <c r="D22" s="76" t="s">
        <v>89</v>
      </c>
      <c r="E22" s="121">
        <v>45658</v>
      </c>
      <c r="F22" s="121">
        <v>45717</v>
      </c>
      <c r="G22" s="121">
        <v>45749</v>
      </c>
      <c r="H22" s="120">
        <v>22834.65</v>
      </c>
      <c r="I22" s="80">
        <v>5.5E-2</v>
      </c>
      <c r="J22" s="120">
        <f>H22*(1+I22)</f>
        <v>24090.55575</v>
      </c>
      <c r="K22" s="254">
        <f>J22-H22</f>
        <v>1255.9057499999981</v>
      </c>
    </row>
    <row r="23" spans="1:11" ht="19.5" hidden="1" customHeight="1">
      <c r="A23" s="266"/>
      <c r="B23" s="76" t="s">
        <v>34</v>
      </c>
      <c r="C23" s="76" t="s">
        <v>143</v>
      </c>
      <c r="D23" s="76" t="s">
        <v>89</v>
      </c>
      <c r="E23" s="121">
        <v>45658</v>
      </c>
      <c r="F23" s="121">
        <v>45749</v>
      </c>
      <c r="G23" s="121">
        <v>45779</v>
      </c>
      <c r="H23" s="120">
        <v>21596.44</v>
      </c>
      <c r="I23" s="80">
        <v>5.5E-2</v>
      </c>
      <c r="J23" s="120">
        <f>H23*(1+I23)</f>
        <v>22784.244199999997</v>
      </c>
      <c r="K23" s="254">
        <f>J23-H23</f>
        <v>1187.8041999999987</v>
      </c>
    </row>
    <row r="24" spans="1:11" ht="19.5" hidden="1" customHeight="1">
      <c r="A24" s="263"/>
      <c r="B24" s="76" t="s">
        <v>34</v>
      </c>
      <c r="C24" s="76" t="s">
        <v>143</v>
      </c>
      <c r="D24" s="76" t="s">
        <v>89</v>
      </c>
      <c r="E24" s="121">
        <v>45658</v>
      </c>
      <c r="F24" s="121">
        <v>45779</v>
      </c>
      <c r="G24" s="121">
        <v>45810</v>
      </c>
      <c r="H24" s="120">
        <v>20998.31</v>
      </c>
      <c r="I24" s="80">
        <v>5.5E-2</v>
      </c>
      <c r="J24" s="120">
        <f>H24*(1+I24)</f>
        <v>22153.217049999999</v>
      </c>
      <c r="K24" s="254">
        <f>J24-H24</f>
        <v>1154.907049999998</v>
      </c>
    </row>
    <row r="25" spans="1:11" ht="19.5" hidden="1" customHeight="1">
      <c r="A25" s="263"/>
      <c r="B25" s="76" t="s">
        <v>76</v>
      </c>
      <c r="C25" s="76" t="s">
        <v>315</v>
      </c>
      <c r="D25" s="76" t="s">
        <v>90</v>
      </c>
      <c r="E25" s="76"/>
      <c r="F25" s="76"/>
      <c r="G25" s="76"/>
      <c r="H25" s="120"/>
      <c r="I25" s="80"/>
      <c r="J25" s="120"/>
      <c r="K25" s="253"/>
    </row>
    <row r="26" spans="1:11" ht="19.5" hidden="1" customHeight="1">
      <c r="A26" s="263"/>
      <c r="B26" s="76" t="s">
        <v>55</v>
      </c>
      <c r="C26" s="76" t="s">
        <v>315</v>
      </c>
      <c r="D26" s="76" t="s">
        <v>91</v>
      </c>
      <c r="E26" s="76"/>
      <c r="F26" s="76"/>
      <c r="G26" s="76"/>
      <c r="H26" s="120"/>
      <c r="I26" s="80"/>
      <c r="J26" s="120"/>
      <c r="K26" s="253"/>
    </row>
    <row r="27" spans="1:11" ht="19.5" hidden="1" customHeight="1">
      <c r="A27" s="263"/>
      <c r="B27" s="76" t="s">
        <v>17</v>
      </c>
      <c r="C27" s="76" t="s">
        <v>315</v>
      </c>
      <c r="D27" s="76" t="s">
        <v>0</v>
      </c>
      <c r="E27" s="76"/>
      <c r="F27" s="76"/>
      <c r="G27" s="76"/>
      <c r="H27" s="120"/>
      <c r="I27" s="80"/>
      <c r="J27" s="120"/>
      <c r="K27" s="253"/>
    </row>
    <row r="28" spans="1:11" ht="19.5" hidden="1" customHeight="1">
      <c r="A28" s="263"/>
      <c r="B28" s="76" t="s">
        <v>17</v>
      </c>
      <c r="C28" s="76" t="s">
        <v>315</v>
      </c>
      <c r="D28" s="76" t="s">
        <v>258</v>
      </c>
      <c r="E28" s="76"/>
      <c r="F28" s="76"/>
      <c r="G28" s="76"/>
      <c r="H28" s="120"/>
      <c r="I28" s="80"/>
      <c r="J28" s="120"/>
      <c r="K28" s="253"/>
    </row>
    <row r="29" spans="1:11" ht="19.5" hidden="1" customHeight="1">
      <c r="A29" s="263"/>
      <c r="B29" s="76" t="s">
        <v>83</v>
      </c>
      <c r="C29" s="76" t="s">
        <v>315</v>
      </c>
      <c r="D29" s="76" t="s">
        <v>88</v>
      </c>
      <c r="E29" s="76"/>
      <c r="F29" s="76"/>
      <c r="G29" s="76"/>
      <c r="H29" s="120"/>
      <c r="I29" s="80"/>
      <c r="J29" s="120"/>
      <c r="K29" s="253"/>
    </row>
    <row r="30" spans="1:11" ht="19.5" hidden="1" customHeight="1">
      <c r="A30" s="263"/>
      <c r="B30" s="76" t="s">
        <v>83</v>
      </c>
      <c r="C30" s="76" t="s">
        <v>315</v>
      </c>
      <c r="D30" s="76" t="s">
        <v>259</v>
      </c>
      <c r="E30" s="76"/>
      <c r="F30" s="76"/>
      <c r="G30" s="76"/>
      <c r="H30" s="120"/>
      <c r="I30" s="80"/>
      <c r="J30" s="120"/>
      <c r="K30" s="253"/>
    </row>
    <row r="31" spans="1:11" ht="19.5" hidden="1" customHeight="1">
      <c r="A31" s="263"/>
      <c r="B31" s="76" t="s">
        <v>83</v>
      </c>
      <c r="C31" s="76" t="s">
        <v>315</v>
      </c>
      <c r="D31" s="76" t="s">
        <v>89</v>
      </c>
      <c r="E31" s="76"/>
      <c r="F31" s="76"/>
      <c r="G31" s="76"/>
      <c r="H31" s="120"/>
      <c r="I31" s="80"/>
      <c r="J31" s="120"/>
      <c r="K31" s="253"/>
    </row>
    <row r="32" spans="1:11" ht="19.5" hidden="1" customHeight="1">
      <c r="A32" s="263"/>
      <c r="B32" s="76" t="s">
        <v>260</v>
      </c>
      <c r="C32" s="76" t="s">
        <v>315</v>
      </c>
      <c r="D32" s="76" t="s">
        <v>85</v>
      </c>
      <c r="E32" s="76"/>
      <c r="F32" s="76"/>
      <c r="G32" s="76"/>
      <c r="H32" s="120"/>
      <c r="I32" s="80"/>
      <c r="J32" s="120"/>
      <c r="K32" s="253"/>
    </row>
    <row r="33" spans="1:11" ht="19.5" hidden="1" customHeight="1">
      <c r="A33" s="263"/>
      <c r="B33" s="76" t="s">
        <v>260</v>
      </c>
      <c r="C33" s="76" t="s">
        <v>315</v>
      </c>
      <c r="D33" s="76" t="s">
        <v>87</v>
      </c>
      <c r="E33" s="76"/>
      <c r="F33" s="76"/>
      <c r="G33" s="76"/>
      <c r="H33" s="120"/>
      <c r="I33" s="80"/>
      <c r="J33" s="120"/>
      <c r="K33" s="253"/>
    </row>
    <row r="34" spans="1:11" ht="19.5" hidden="1" customHeight="1">
      <c r="A34" s="263"/>
      <c r="B34" s="76" t="s">
        <v>54</v>
      </c>
      <c r="C34" s="76" t="s">
        <v>316</v>
      </c>
      <c r="D34" s="76" t="s">
        <v>90</v>
      </c>
      <c r="E34" s="76"/>
      <c r="F34" s="76"/>
      <c r="G34" s="76"/>
      <c r="H34" s="120"/>
      <c r="I34" s="80"/>
      <c r="J34" s="120"/>
      <c r="K34" s="253"/>
    </row>
    <row r="35" spans="1:11" ht="19.5" hidden="1" customHeight="1">
      <c r="A35" s="263"/>
      <c r="B35" s="76" t="s">
        <v>78</v>
      </c>
      <c r="C35" s="76" t="s">
        <v>316</v>
      </c>
      <c r="D35" s="76" t="s">
        <v>0</v>
      </c>
      <c r="E35" s="76"/>
      <c r="F35" s="76"/>
      <c r="G35" s="76"/>
      <c r="H35" s="120"/>
      <c r="I35" s="80"/>
      <c r="J35" s="120"/>
      <c r="K35" s="253"/>
    </row>
    <row r="36" spans="1:11" ht="19.5" hidden="1" customHeight="1">
      <c r="A36" s="263"/>
      <c r="B36" s="76" t="s">
        <v>17</v>
      </c>
      <c r="C36" s="76" t="s">
        <v>316</v>
      </c>
      <c r="D36" s="76" t="s">
        <v>88</v>
      </c>
      <c r="E36" s="121">
        <v>45658</v>
      </c>
      <c r="F36" s="121">
        <v>45658</v>
      </c>
      <c r="G36" s="121">
        <v>45690</v>
      </c>
      <c r="H36" s="120">
        <v>125161.98</v>
      </c>
      <c r="I36" s="80">
        <v>8.1605933324045185E-2</v>
      </c>
      <c r="J36" s="120">
        <f>H36*(1+I36)</f>
        <v>135375.94019458545</v>
      </c>
      <c r="K36" s="254">
        <f>J36-H36</f>
        <v>10213.960194585452</v>
      </c>
    </row>
    <row r="37" spans="1:11" ht="19.5" hidden="1" customHeight="1">
      <c r="A37" s="266"/>
      <c r="B37" s="76" t="s">
        <v>17</v>
      </c>
      <c r="C37" s="76" t="s">
        <v>316</v>
      </c>
      <c r="D37" s="76" t="s">
        <v>88</v>
      </c>
      <c r="E37" s="121">
        <v>45658</v>
      </c>
      <c r="F37" s="121">
        <v>45690</v>
      </c>
      <c r="G37" s="121">
        <v>45718</v>
      </c>
      <c r="H37" s="120">
        <v>126398.6</v>
      </c>
      <c r="I37" s="80">
        <v>8.1605933324045185E-2</v>
      </c>
      <c r="J37" s="120">
        <f t="shared" ref="J37:J40" si="6">H37*(1+I37)</f>
        <v>136713.47572385267</v>
      </c>
      <c r="K37" s="254">
        <f t="shared" ref="K37:K40" si="7">J37-H37</f>
        <v>10314.87572385266</v>
      </c>
    </row>
    <row r="38" spans="1:11" ht="19.5" hidden="1" customHeight="1">
      <c r="A38" s="266"/>
      <c r="B38" s="76" t="s">
        <v>17</v>
      </c>
      <c r="C38" s="76" t="s">
        <v>316</v>
      </c>
      <c r="D38" s="76" t="s">
        <v>88</v>
      </c>
      <c r="E38" s="121">
        <v>45658</v>
      </c>
      <c r="F38" s="121">
        <v>45718</v>
      </c>
      <c r="G38" s="121">
        <v>45749</v>
      </c>
      <c r="H38" s="120">
        <v>132812.75</v>
      </c>
      <c r="I38" s="80">
        <v>8.1605933324045185E-2</v>
      </c>
      <c r="J38" s="120">
        <f>H38*(1+I38)</f>
        <v>143651.05842108306</v>
      </c>
      <c r="K38" s="254">
        <f t="shared" si="7"/>
        <v>10838.308421083057</v>
      </c>
    </row>
    <row r="39" spans="1:11" ht="19.5" hidden="1" customHeight="1">
      <c r="A39" s="266"/>
      <c r="B39" s="76" t="s">
        <v>17</v>
      </c>
      <c r="C39" s="76" t="s">
        <v>316</v>
      </c>
      <c r="D39" s="76" t="s">
        <v>88</v>
      </c>
      <c r="E39" s="121">
        <v>45658</v>
      </c>
      <c r="F39" s="121">
        <v>45749</v>
      </c>
      <c r="G39" s="121">
        <v>45780</v>
      </c>
      <c r="H39" s="120">
        <v>181596.79</v>
      </c>
      <c r="I39" s="80">
        <v>8.1605933324045185E-2</v>
      </c>
      <c r="J39" s="120">
        <f>IFERROR(Tabela7[[#This Row],[Valor Faturado]]*(1+Tabela7[[#This Row],[% Reajuste]]),"NF pendente")</f>
        <v>196416.16553660063</v>
      </c>
      <c r="K39" s="254">
        <f>IFERROR(IF((Tabela7[[#This Row],[Valor devido]]-Tabela7[[#This Row],[Valor Faturado]])&gt;0,Tabela7[[#This Row],[Valor devido]]-Tabela7[[#This Row],[Valor Faturado]],""),"-")</f>
        <v>14819.375536600623</v>
      </c>
    </row>
    <row r="40" spans="1:11" ht="19.5" hidden="1" customHeight="1">
      <c r="A40" s="266"/>
      <c r="B40" s="76" t="s">
        <v>17</v>
      </c>
      <c r="C40" s="76" t="s">
        <v>316</v>
      </c>
      <c r="D40" s="76" t="s">
        <v>88</v>
      </c>
      <c r="E40" s="121">
        <v>45658</v>
      </c>
      <c r="F40" s="121">
        <v>45780</v>
      </c>
      <c r="G40" s="121">
        <v>45809</v>
      </c>
      <c r="H40" s="120">
        <v>181596.79</v>
      </c>
      <c r="I40" s="80">
        <v>8.1605933324045185E-2</v>
      </c>
      <c r="J40" s="120">
        <f t="shared" si="6"/>
        <v>196416.16553660063</v>
      </c>
      <c r="K40" s="254">
        <f t="shared" si="7"/>
        <v>14819.375536600623</v>
      </c>
    </row>
    <row r="41" spans="1:11" ht="19.5" hidden="1" customHeight="1">
      <c r="A41" s="263"/>
      <c r="B41" s="76" t="s">
        <v>65</v>
      </c>
      <c r="C41" s="76" t="s">
        <v>316</v>
      </c>
      <c r="D41" s="76" t="s">
        <v>85</v>
      </c>
      <c r="E41" s="121">
        <v>45658</v>
      </c>
      <c r="F41" s="121">
        <v>45659</v>
      </c>
      <c r="G41" s="121">
        <v>45690</v>
      </c>
      <c r="H41" s="120">
        <v>97875.69</v>
      </c>
      <c r="I41" s="80">
        <v>6.7290693616470221E-2</v>
      </c>
      <c r="J41" s="120">
        <f>H41*(1+I41)</f>
        <v>104461.81306829063</v>
      </c>
      <c r="K41" s="254">
        <f>J41-H41</f>
        <v>6586.1230682906316</v>
      </c>
    </row>
    <row r="42" spans="1:11" ht="19.5" hidden="1" customHeight="1">
      <c r="A42" s="263"/>
      <c r="B42" s="76" t="s">
        <v>65</v>
      </c>
      <c r="C42" s="76" t="s">
        <v>316</v>
      </c>
      <c r="D42" s="76" t="s">
        <v>85</v>
      </c>
      <c r="E42" s="121">
        <v>45658</v>
      </c>
      <c r="F42" s="121">
        <v>45690</v>
      </c>
      <c r="G42" s="121">
        <v>45718</v>
      </c>
      <c r="H42" s="120">
        <v>98973.14</v>
      </c>
      <c r="I42" s="80">
        <v>6.7290693616470221E-2</v>
      </c>
      <c r="J42" s="120">
        <f>H42*(1+I42)</f>
        <v>105633.11124000003</v>
      </c>
      <c r="K42" s="254">
        <f>J42-H42</f>
        <v>6659.971240000028</v>
      </c>
    </row>
    <row r="43" spans="1:11" ht="19.5" hidden="1" customHeight="1">
      <c r="A43" s="263"/>
      <c r="B43" s="76" t="s">
        <v>65</v>
      </c>
      <c r="C43" s="76" t="s">
        <v>316</v>
      </c>
      <c r="D43" s="76" t="s">
        <v>87</v>
      </c>
      <c r="E43" s="121">
        <v>45658</v>
      </c>
      <c r="F43" s="121">
        <v>45659</v>
      </c>
      <c r="G43" s="121">
        <v>45690</v>
      </c>
      <c r="H43" s="120">
        <v>125086.01</v>
      </c>
      <c r="I43" s="80">
        <v>4.7100000000000003E-2</v>
      </c>
      <c r="J43" s="120">
        <f>H43*(1+I43)</f>
        <v>130977.56107099999</v>
      </c>
      <c r="K43" s="254">
        <f>J43-H43</f>
        <v>5891.5510709999944</v>
      </c>
    </row>
    <row r="44" spans="1:11" ht="19.5" hidden="1" customHeight="1">
      <c r="A44" s="263"/>
      <c r="B44" s="76" t="s">
        <v>65</v>
      </c>
      <c r="C44" s="76" t="s">
        <v>316</v>
      </c>
      <c r="D44" s="76" t="s">
        <v>87</v>
      </c>
      <c r="E44" s="121">
        <v>45658</v>
      </c>
      <c r="F44" s="121">
        <v>45690</v>
      </c>
      <c r="G44" s="121">
        <v>45718</v>
      </c>
      <c r="H44" s="120">
        <v>124967.25</v>
      </c>
      <c r="I44" s="80">
        <v>4.7100000000000003E-2</v>
      </c>
      <c r="J44" s="120">
        <f>H44*(1+I44)</f>
        <v>130853.20747499999</v>
      </c>
      <c r="K44" s="254">
        <f>J44-H44</f>
        <v>5885.9574749999883</v>
      </c>
    </row>
    <row r="45" spans="1:11" ht="19.5" hidden="1" customHeight="1">
      <c r="A45" s="266"/>
      <c r="B45" s="76" t="s">
        <v>17</v>
      </c>
      <c r="C45" s="76" t="s">
        <v>316</v>
      </c>
      <c r="D45" s="76" t="s">
        <v>89</v>
      </c>
      <c r="E45" s="121">
        <v>45658</v>
      </c>
      <c r="F45" s="121">
        <v>45659</v>
      </c>
      <c r="G45" s="121">
        <v>45690</v>
      </c>
      <c r="H45" s="120">
        <v>27691.290888962078</v>
      </c>
      <c r="I45" s="80">
        <v>0.14610000000000001</v>
      </c>
      <c r="J45" s="120">
        <f>IFERROR(Tabela7[[#This Row],[Valor Faturado]]*(1+Tabela7[[#This Row],[% Reajuste]]),"NF pendente")</f>
        <v>31736.98848783944</v>
      </c>
      <c r="K45" s="254">
        <f>IFERROR(IF(H45&gt;0,J45-H45,""),"")</f>
        <v>4045.6975988773629</v>
      </c>
    </row>
    <row r="46" spans="1:11" ht="19.5" hidden="1" customHeight="1">
      <c r="A46" s="266"/>
      <c r="B46" s="76" t="s">
        <v>17</v>
      </c>
      <c r="C46" s="76" t="s">
        <v>316</v>
      </c>
      <c r="D46" s="76" t="s">
        <v>89</v>
      </c>
      <c r="E46" s="121">
        <v>45658</v>
      </c>
      <c r="F46" s="121">
        <v>45690</v>
      </c>
      <c r="G46" s="121">
        <v>45718</v>
      </c>
      <c r="H46" s="120">
        <v>29244.770888962077</v>
      </c>
      <c r="I46" s="80">
        <v>0.14610000000000001</v>
      </c>
      <c r="J46" s="120">
        <f>IFERROR(Tabela7[[#This Row],[Valor Faturado]]*(1+Tabela7[[#This Row],[% Reajuste]]),"NF pendente")</f>
        <v>33517.431915839443</v>
      </c>
      <c r="K46" s="254">
        <f t="shared" ref="K46:K47" si="8">IFERROR(IF(H46&gt;0,J46-H46,""),"")</f>
        <v>4272.6610268773657</v>
      </c>
    </row>
    <row r="47" spans="1:11" ht="19.5" hidden="1" customHeight="1">
      <c r="A47" s="266"/>
      <c r="B47" s="76" t="s">
        <v>17</v>
      </c>
      <c r="C47" s="76" t="s">
        <v>316</v>
      </c>
      <c r="D47" s="76" t="s">
        <v>89</v>
      </c>
      <c r="E47" s="121">
        <v>45658</v>
      </c>
      <c r="F47" s="121">
        <v>45718</v>
      </c>
      <c r="G47" s="121">
        <v>45749</v>
      </c>
      <c r="H47" s="120">
        <v>30128.400888962078</v>
      </c>
      <c r="I47" s="80">
        <v>0.14610000000000001</v>
      </c>
      <c r="J47" s="120">
        <f>IFERROR(Tabela7[[#This Row],[Valor Faturado]]*(1+Tabela7[[#This Row],[% Reajuste]]),"NF pendente")</f>
        <v>34530.160258839438</v>
      </c>
      <c r="K47" s="254">
        <f t="shared" si="8"/>
        <v>4401.7593698773599</v>
      </c>
    </row>
    <row r="48" spans="1:11" ht="19.5" hidden="1" customHeight="1">
      <c r="A48" s="266"/>
      <c r="B48" s="76" t="s">
        <v>17</v>
      </c>
      <c r="C48" s="76" t="s">
        <v>316</v>
      </c>
      <c r="D48" s="76" t="s">
        <v>89</v>
      </c>
      <c r="E48" s="121">
        <v>45658</v>
      </c>
      <c r="F48" s="121">
        <v>45749</v>
      </c>
      <c r="G48" s="121">
        <v>45780</v>
      </c>
      <c r="H48" s="120">
        <v>38839.15</v>
      </c>
      <c r="I48" s="80">
        <v>0.14610000000000001</v>
      </c>
      <c r="J48" s="120">
        <f>IFERROR(Tabela7[[#This Row],[Valor Faturado]]*(1+Tabela7[[#This Row],[% Reajuste]]),"NF pendente")</f>
        <v>44513.549815000006</v>
      </c>
      <c r="K48" s="254">
        <f>IFERROR(IF(H48&gt;0,J48-H48,""),"-")</f>
        <v>5674.3998150000043</v>
      </c>
    </row>
    <row r="49" spans="1:11" ht="19.5" hidden="1" customHeight="1">
      <c r="A49" s="266"/>
      <c r="B49" s="76" t="s">
        <v>17</v>
      </c>
      <c r="C49" s="76" t="s">
        <v>316</v>
      </c>
      <c r="D49" s="76" t="s">
        <v>89</v>
      </c>
      <c r="E49" s="121">
        <v>45658</v>
      </c>
      <c r="F49" s="121">
        <v>45780</v>
      </c>
      <c r="G49" s="121">
        <v>45811</v>
      </c>
      <c r="H49" s="120">
        <v>38839.15</v>
      </c>
      <c r="I49" s="80">
        <v>0.14610000000000001</v>
      </c>
      <c r="J49" s="120">
        <f>IFERROR(Tabela7[[#This Row],[Valor Faturado]]*(1+Tabela7[[#This Row],[% Reajuste]]),"NF pendente")</f>
        <v>44513.549815000006</v>
      </c>
      <c r="K49" s="254">
        <f>IFERROR(IF(H49&gt;0,J49-H49,""),"-")</f>
        <v>5674.3998150000043</v>
      </c>
    </row>
    <row r="50" spans="1:11" ht="19.5" hidden="1" customHeight="1">
      <c r="A50" s="263"/>
      <c r="B50" s="76" t="s">
        <v>21</v>
      </c>
      <c r="C50" s="76" t="s">
        <v>149</v>
      </c>
      <c r="D50" s="76" t="s">
        <v>91</v>
      </c>
      <c r="E50" s="76"/>
      <c r="F50" s="76"/>
      <c r="G50" s="76"/>
      <c r="H50" s="120"/>
      <c r="I50" s="80"/>
      <c r="J50" s="120"/>
      <c r="K50" s="253"/>
    </row>
    <row r="51" spans="1:11" ht="19.5" hidden="1" customHeight="1">
      <c r="A51" s="263"/>
      <c r="B51" s="76" t="s">
        <v>30</v>
      </c>
      <c r="C51" s="76" t="s">
        <v>149</v>
      </c>
      <c r="D51" s="76" t="s">
        <v>88</v>
      </c>
      <c r="E51" s="76"/>
      <c r="F51" s="76"/>
      <c r="G51" s="76"/>
      <c r="H51" s="120"/>
      <c r="I51" s="80"/>
      <c r="J51" s="120"/>
      <c r="K51" s="253"/>
    </row>
    <row r="52" spans="1:11" ht="19.5" hidden="1" customHeight="1">
      <c r="A52" s="263"/>
      <c r="B52" s="76" t="s">
        <v>30</v>
      </c>
      <c r="C52" s="76" t="s">
        <v>149</v>
      </c>
      <c r="D52" s="76" t="s">
        <v>89</v>
      </c>
      <c r="E52" s="76"/>
      <c r="F52" s="76"/>
      <c r="G52" s="76"/>
      <c r="H52" s="120"/>
      <c r="I52" s="80"/>
      <c r="J52" s="120"/>
      <c r="K52" s="253"/>
    </row>
    <row r="53" spans="1:11" ht="19.5" hidden="1" customHeight="1">
      <c r="A53" s="263"/>
      <c r="B53" s="76" t="s">
        <v>65</v>
      </c>
      <c r="C53" s="76" t="s">
        <v>149</v>
      </c>
      <c r="D53" s="76" t="s">
        <v>85</v>
      </c>
      <c r="E53" s="121">
        <v>45658</v>
      </c>
      <c r="F53" s="121">
        <v>45659</v>
      </c>
      <c r="G53" s="121">
        <v>45690</v>
      </c>
      <c r="H53" s="120">
        <v>108340.75</v>
      </c>
      <c r="I53" s="80">
        <v>7.0499999999999993E-2</v>
      </c>
      <c r="J53" s="120">
        <f>H53*(1+I53)</f>
        <v>115978.772875</v>
      </c>
      <c r="K53" s="254">
        <f>J53-H53</f>
        <v>7638.0228749999951</v>
      </c>
    </row>
    <row r="54" spans="1:11" ht="19.5" hidden="1" customHeight="1">
      <c r="A54" s="263"/>
      <c r="B54" s="76" t="s">
        <v>65</v>
      </c>
      <c r="C54" s="76" t="s">
        <v>149</v>
      </c>
      <c r="D54" s="76" t="s">
        <v>85</v>
      </c>
      <c r="E54" s="121">
        <v>45658</v>
      </c>
      <c r="F54" s="121">
        <v>45690</v>
      </c>
      <c r="G54" s="121">
        <v>45718</v>
      </c>
      <c r="H54" s="120">
        <v>108703.09</v>
      </c>
      <c r="I54" s="80">
        <v>7.0499999999999993E-2</v>
      </c>
      <c r="J54" s="120">
        <f>H54*(1+I54)</f>
        <v>116366.65784499999</v>
      </c>
      <c r="K54" s="254">
        <f>J54-H54</f>
        <v>7663.5678449999978</v>
      </c>
    </row>
    <row r="55" spans="1:11" ht="19.5" hidden="1" customHeight="1">
      <c r="A55" s="263"/>
      <c r="B55" s="76" t="s">
        <v>65</v>
      </c>
      <c r="C55" s="76" t="s">
        <v>149</v>
      </c>
      <c r="D55" s="76" t="s">
        <v>87</v>
      </c>
      <c r="E55" s="121">
        <v>45658</v>
      </c>
      <c r="F55" s="121">
        <v>45659</v>
      </c>
      <c r="G55" s="121">
        <v>45690</v>
      </c>
      <c r="H55" s="120">
        <v>92792.22</v>
      </c>
      <c r="I55" s="80">
        <v>4.7600000000000003E-2</v>
      </c>
      <c r="J55" s="120">
        <v>97209.12967200001</v>
      </c>
      <c r="K55" s="254">
        <f>J55-H55</f>
        <v>4416.9096720000089</v>
      </c>
    </row>
    <row r="56" spans="1:11" ht="19.5" hidden="1" customHeight="1">
      <c r="A56" s="263"/>
      <c r="B56" s="76" t="s">
        <v>65</v>
      </c>
      <c r="C56" s="76" t="s">
        <v>149</v>
      </c>
      <c r="D56" s="76" t="s">
        <v>87</v>
      </c>
      <c r="E56" s="121">
        <v>45658</v>
      </c>
      <c r="F56" s="121">
        <v>45690</v>
      </c>
      <c r="G56" s="121">
        <v>45718</v>
      </c>
      <c r="H56" s="120">
        <v>92947.13</v>
      </c>
      <c r="I56" s="80">
        <v>4.7600000000000003E-2</v>
      </c>
      <c r="J56" s="120">
        <f>H56*(1+I56)</f>
        <v>97371.413388000015</v>
      </c>
      <c r="K56" s="254">
        <f>J56-H56</f>
        <v>4424.2833880000107</v>
      </c>
    </row>
    <row r="57" spans="1:11" ht="27.75" hidden="1" customHeight="1">
      <c r="A57" s="263"/>
      <c r="B57" s="76" t="s">
        <v>82</v>
      </c>
      <c r="C57" s="76" t="s">
        <v>151</v>
      </c>
      <c r="D57" s="76" t="s">
        <v>90</v>
      </c>
      <c r="E57" s="121">
        <v>45717</v>
      </c>
      <c r="F57" s="121">
        <v>45717</v>
      </c>
      <c r="G57" s="121">
        <v>45748</v>
      </c>
      <c r="H57" s="120">
        <v>85934.7</v>
      </c>
      <c r="I57" s="80">
        <v>2.7558920423535881E-2</v>
      </c>
      <c r="J57" s="120">
        <v>88301.94</v>
      </c>
      <c r="K57" s="254">
        <f>J57-H57</f>
        <v>2367.2400000000052</v>
      </c>
    </row>
    <row r="58" spans="1:11" ht="27.75" hidden="1" customHeight="1">
      <c r="A58" s="263"/>
      <c r="B58" s="76" t="s">
        <v>82</v>
      </c>
      <c r="C58" s="76" t="s">
        <v>151</v>
      </c>
      <c r="D58" s="76" t="s">
        <v>90</v>
      </c>
      <c r="E58" s="121">
        <v>45717</v>
      </c>
      <c r="F58" s="121">
        <v>45748</v>
      </c>
      <c r="G58" s="121">
        <v>45778</v>
      </c>
      <c r="H58" s="120">
        <v>85934.7</v>
      </c>
      <c r="I58" s="80">
        <v>2.7558920423535881E-2</v>
      </c>
      <c r="J58" s="120">
        <v>88301.94</v>
      </c>
      <c r="K58" s="254">
        <f t="shared" ref="K58" si="9">J58-H58</f>
        <v>2367.2400000000052</v>
      </c>
    </row>
    <row r="59" spans="1:11" ht="19.5" hidden="1" customHeight="1">
      <c r="A59" s="263"/>
      <c r="B59" s="76" t="s">
        <v>53</v>
      </c>
      <c r="C59" s="76" t="s">
        <v>151</v>
      </c>
      <c r="D59" s="76" t="s">
        <v>91</v>
      </c>
      <c r="E59" s="76"/>
      <c r="F59" s="76"/>
      <c r="G59" s="76"/>
      <c r="H59" s="120"/>
      <c r="I59" s="80"/>
      <c r="J59" s="120"/>
      <c r="K59" s="253"/>
    </row>
    <row r="60" spans="1:11" ht="19.5" hidden="1" customHeight="1">
      <c r="A60" s="263"/>
      <c r="B60" s="76" t="s">
        <v>44</v>
      </c>
      <c r="C60" s="76" t="s">
        <v>151</v>
      </c>
      <c r="D60" s="76" t="s">
        <v>0</v>
      </c>
      <c r="E60" s="76"/>
      <c r="F60" s="76"/>
      <c r="G60" s="76"/>
      <c r="H60" s="120"/>
      <c r="I60" s="80"/>
      <c r="J60" s="120"/>
      <c r="K60" s="253"/>
    </row>
    <row r="61" spans="1:11" ht="19.5" hidden="1" customHeight="1">
      <c r="A61" s="263"/>
      <c r="B61" s="76" t="s">
        <v>17</v>
      </c>
      <c r="C61" s="76" t="s">
        <v>151</v>
      </c>
      <c r="D61" s="76" t="s">
        <v>88</v>
      </c>
      <c r="E61" s="76"/>
      <c r="F61" s="76"/>
      <c r="G61" s="76"/>
      <c r="H61" s="120"/>
      <c r="I61" s="80"/>
      <c r="J61" s="120"/>
      <c r="K61" s="253"/>
    </row>
    <row r="62" spans="1:11" ht="19.5" hidden="1" customHeight="1">
      <c r="A62" s="263"/>
      <c r="B62" s="76" t="s">
        <v>17</v>
      </c>
      <c r="C62" s="76" t="s">
        <v>151</v>
      </c>
      <c r="D62" s="76" t="s">
        <v>89</v>
      </c>
      <c r="E62" s="76"/>
      <c r="F62" s="76"/>
      <c r="G62" s="76"/>
      <c r="H62" s="120"/>
      <c r="I62" s="80"/>
      <c r="J62" s="120"/>
      <c r="K62" s="253"/>
    </row>
    <row r="63" spans="1:11" ht="19.5" hidden="1" customHeight="1">
      <c r="A63" s="263"/>
      <c r="B63" s="76" t="s">
        <v>76</v>
      </c>
      <c r="C63" s="76" t="s">
        <v>151</v>
      </c>
      <c r="D63" s="76" t="s">
        <v>85</v>
      </c>
      <c r="E63" s="76"/>
      <c r="F63" s="76"/>
      <c r="G63" s="76"/>
      <c r="H63" s="120"/>
      <c r="I63" s="80"/>
      <c r="J63" s="120"/>
      <c r="K63" s="253"/>
    </row>
    <row r="64" spans="1:11" ht="19.5" hidden="1" customHeight="1">
      <c r="A64" s="263"/>
      <c r="B64" s="76" t="s">
        <v>76</v>
      </c>
      <c r="C64" s="76" t="s">
        <v>151</v>
      </c>
      <c r="D64" s="76" t="s">
        <v>87</v>
      </c>
      <c r="E64" s="76"/>
      <c r="F64" s="76"/>
      <c r="G64" s="76"/>
      <c r="H64" s="120"/>
      <c r="I64" s="80"/>
      <c r="J64" s="120"/>
      <c r="K64" s="253"/>
    </row>
    <row r="65" spans="1:11" ht="19.5" hidden="1" customHeight="1">
      <c r="A65" s="263"/>
      <c r="B65" s="76" t="s">
        <v>78</v>
      </c>
      <c r="C65" s="76" t="s">
        <v>167</v>
      </c>
      <c r="D65" s="76" t="s">
        <v>0</v>
      </c>
      <c r="E65" s="76"/>
      <c r="F65" s="76"/>
      <c r="G65" s="76"/>
      <c r="H65" s="120"/>
      <c r="I65" s="80"/>
      <c r="J65" s="120"/>
      <c r="K65" s="253"/>
    </row>
    <row r="66" spans="1:11" ht="19.5" hidden="1" customHeight="1">
      <c r="A66" s="263"/>
      <c r="B66" s="76" t="s">
        <v>78</v>
      </c>
      <c r="C66" s="76" t="s">
        <v>167</v>
      </c>
      <c r="D66" s="76" t="s">
        <v>91</v>
      </c>
      <c r="E66" s="76"/>
      <c r="F66" s="76"/>
      <c r="G66" s="76"/>
      <c r="H66" s="120"/>
      <c r="I66" s="80"/>
      <c r="J66" s="120"/>
      <c r="K66" s="253"/>
    </row>
    <row r="67" spans="1:11" ht="19.5" hidden="1" customHeight="1">
      <c r="A67" s="263"/>
      <c r="B67" s="76" t="s">
        <v>83</v>
      </c>
      <c r="C67" s="76" t="s">
        <v>167</v>
      </c>
      <c r="D67" s="76" t="s">
        <v>88</v>
      </c>
      <c r="E67" s="76"/>
      <c r="F67" s="76"/>
      <c r="G67" s="76"/>
      <c r="H67" s="120"/>
      <c r="I67" s="80"/>
      <c r="J67" s="120"/>
      <c r="K67" s="253"/>
    </row>
    <row r="68" spans="1:11" ht="19.5" hidden="1" customHeight="1">
      <c r="A68" s="263"/>
      <c r="B68" s="76" t="s">
        <v>83</v>
      </c>
      <c r="C68" s="76" t="s">
        <v>167</v>
      </c>
      <c r="D68" s="76" t="s">
        <v>89</v>
      </c>
      <c r="E68" s="76"/>
      <c r="F68" s="76"/>
      <c r="G68" s="76"/>
      <c r="H68" s="120"/>
      <c r="I68" s="80"/>
      <c r="J68" s="120"/>
      <c r="K68" s="253"/>
    </row>
    <row r="69" spans="1:11" ht="19.5" hidden="1" customHeight="1">
      <c r="A69" s="263"/>
      <c r="B69" s="76" t="s">
        <v>65</v>
      </c>
      <c r="C69" s="76" t="s">
        <v>167</v>
      </c>
      <c r="D69" s="76" t="s">
        <v>85</v>
      </c>
      <c r="E69" s="76"/>
      <c r="F69" s="76"/>
      <c r="G69" s="76"/>
      <c r="H69" s="120"/>
      <c r="I69" s="80"/>
      <c r="J69" s="120"/>
      <c r="K69" s="253"/>
    </row>
    <row r="70" spans="1:11" ht="19.5" hidden="1" customHeight="1">
      <c r="A70" s="263"/>
      <c r="B70" s="76" t="s">
        <v>65</v>
      </c>
      <c r="C70" s="76" t="s">
        <v>167</v>
      </c>
      <c r="D70" s="76" t="s">
        <v>87</v>
      </c>
      <c r="E70" s="76"/>
      <c r="F70" s="76"/>
      <c r="G70" s="76"/>
      <c r="H70" s="120"/>
      <c r="I70" s="80"/>
      <c r="J70" s="120"/>
      <c r="K70" s="253"/>
    </row>
    <row r="71" spans="1:11" ht="19.5" hidden="1" customHeight="1">
      <c r="A71" s="263"/>
      <c r="B71" s="76" t="s">
        <v>274</v>
      </c>
      <c r="C71" s="76" t="s">
        <v>187</v>
      </c>
      <c r="D71" s="76" t="s">
        <v>273</v>
      </c>
      <c r="E71" s="76"/>
      <c r="F71" s="76"/>
      <c r="G71" s="76"/>
      <c r="H71" s="120"/>
      <c r="I71" s="80"/>
      <c r="J71" s="120"/>
      <c r="K71" s="253"/>
    </row>
    <row r="72" spans="1:11" ht="19.5" customHeight="1">
      <c r="A72" s="266"/>
      <c r="B72" s="76" t="s">
        <v>275</v>
      </c>
      <c r="C72" s="76" t="s">
        <v>187</v>
      </c>
      <c r="D72" s="76" t="s">
        <v>90</v>
      </c>
      <c r="E72" s="121">
        <v>45717</v>
      </c>
      <c r="F72" s="121">
        <v>45717</v>
      </c>
      <c r="G72" s="121">
        <v>45749</v>
      </c>
      <c r="H72" s="120">
        <v>145612.43</v>
      </c>
      <c r="I72" s="80">
        <v>5.3564213576952305E-2</v>
      </c>
      <c r="J72" s="120">
        <f>H72*(1+I72)</f>
        <v>153412.04529997901</v>
      </c>
      <c r="K72" s="254">
        <f>Tabela7[[#This Row],[Valor devido]]-Tabela7[[#This Row],[Valor Faturado]]</f>
        <v>7799.6152999790211</v>
      </c>
    </row>
    <row r="73" spans="1:11" ht="19.5" customHeight="1">
      <c r="A73" s="266"/>
      <c r="B73" s="76" t="s">
        <v>275</v>
      </c>
      <c r="C73" s="76" t="s">
        <v>187</v>
      </c>
      <c r="D73" s="76" t="s">
        <v>90</v>
      </c>
      <c r="E73" s="121">
        <v>45717</v>
      </c>
      <c r="F73" s="121">
        <v>45748</v>
      </c>
      <c r="G73" s="121">
        <v>45779</v>
      </c>
      <c r="H73" s="120">
        <v>145612.43</v>
      </c>
      <c r="I73" s="80">
        <v>5.3564213576952305E-2</v>
      </c>
      <c r="J73" s="120">
        <f>H73*(1+I73)</f>
        <v>153412.04529997901</v>
      </c>
      <c r="K73" s="254">
        <f>Tabela7[[#This Row],[Valor devido]]-Tabela7[[#This Row],[Valor Faturado]]</f>
        <v>7799.6152999790211</v>
      </c>
    </row>
    <row r="74" spans="1:11" ht="19.5" customHeight="1">
      <c r="A74" s="266"/>
      <c r="B74" s="76" t="s">
        <v>275</v>
      </c>
      <c r="C74" s="76" t="s">
        <v>187</v>
      </c>
      <c r="D74" s="76" t="s">
        <v>90</v>
      </c>
      <c r="E74" s="121">
        <v>45717</v>
      </c>
      <c r="F74" s="121">
        <v>45778</v>
      </c>
      <c r="G74" s="121">
        <v>45810</v>
      </c>
      <c r="H74" s="120">
        <v>153401.62</v>
      </c>
      <c r="I74" s="80">
        <v>5.3564213576952305E-2</v>
      </c>
      <c r="J74" s="120">
        <f t="shared" ref="J74:J77" si="10">H74*(1+I74)</f>
        <v>161618.45713673046</v>
      </c>
      <c r="K74" s="254">
        <f>Tabela7[[#This Row],[Valor devido]]-Tabela7[[#This Row],[Valor Faturado]]</f>
        <v>8216.8371367304644</v>
      </c>
    </row>
    <row r="75" spans="1:11" ht="19.5" customHeight="1">
      <c r="A75" s="266"/>
      <c r="B75" s="76" t="s">
        <v>275</v>
      </c>
      <c r="C75" s="76" t="s">
        <v>187</v>
      </c>
      <c r="D75" s="76" t="s">
        <v>90</v>
      </c>
      <c r="E75" s="121">
        <v>45718</v>
      </c>
      <c r="F75" s="121">
        <v>45810</v>
      </c>
      <c r="G75" s="121">
        <v>45840</v>
      </c>
      <c r="H75" s="120">
        <v>153401.62</v>
      </c>
      <c r="I75" s="80">
        <v>5.3564213576952305E-2</v>
      </c>
      <c r="J75" s="120">
        <f t="shared" ref="J75:J76" si="11">H75*(1+I75)</f>
        <v>161618.45713673046</v>
      </c>
      <c r="K75" s="254">
        <f>Tabela7[[#This Row],[Valor devido]]-Tabela7[[#This Row],[Valor Faturado]]</f>
        <v>8216.8371367304644</v>
      </c>
    </row>
    <row r="76" spans="1:11" ht="19.5" customHeight="1">
      <c r="A76" s="266"/>
      <c r="B76" s="76" t="s">
        <v>275</v>
      </c>
      <c r="C76" s="76" t="s">
        <v>187</v>
      </c>
      <c r="D76" s="76" t="s">
        <v>90</v>
      </c>
      <c r="E76" s="121">
        <v>45718</v>
      </c>
      <c r="F76" s="121">
        <v>45840</v>
      </c>
      <c r="G76" s="121">
        <v>45870</v>
      </c>
      <c r="H76" s="120">
        <v>153401.62</v>
      </c>
      <c r="I76" s="80">
        <v>5.3564213576952305E-2</v>
      </c>
      <c r="J76" s="120">
        <f t="shared" si="11"/>
        <v>161618.45713673046</v>
      </c>
      <c r="K76" s="254">
        <f>Tabela7[[#This Row],[Valor devido]]-Tabela7[[#This Row],[Valor Faturado]]</f>
        <v>8216.8371367304644</v>
      </c>
    </row>
    <row r="77" spans="1:11" ht="19.5" customHeight="1">
      <c r="A77" s="266"/>
      <c r="B77" s="76" t="s">
        <v>275</v>
      </c>
      <c r="C77" s="76" t="s">
        <v>187</v>
      </c>
      <c r="D77" s="76" t="s">
        <v>90</v>
      </c>
      <c r="E77" s="121">
        <v>45718</v>
      </c>
      <c r="F77" s="121">
        <v>45870</v>
      </c>
      <c r="G77" s="121">
        <v>45901</v>
      </c>
      <c r="H77" s="120">
        <v>153401.62</v>
      </c>
      <c r="I77" s="80">
        <v>5.3564213576952305E-2</v>
      </c>
      <c r="J77" s="120">
        <f t="shared" si="10"/>
        <v>161618.45713673046</v>
      </c>
      <c r="K77" s="254">
        <f>Tabela7[[#This Row],[Valor devido]]-Tabela7[[#This Row],[Valor Faturado]]</f>
        <v>8216.8371367304644</v>
      </c>
    </row>
    <row r="78" spans="1:11" ht="19.5" hidden="1" customHeight="1">
      <c r="A78" s="263"/>
      <c r="B78" s="76" t="s">
        <v>14</v>
      </c>
      <c r="C78" s="76" t="s">
        <v>187</v>
      </c>
      <c r="D78" s="76" t="s">
        <v>91</v>
      </c>
      <c r="E78" s="76"/>
      <c r="F78" s="76"/>
      <c r="G78" s="76"/>
      <c r="H78" s="120"/>
      <c r="I78" s="80"/>
      <c r="J78" s="120"/>
      <c r="K78" s="253"/>
    </row>
    <row r="79" spans="1:11" ht="19.5" hidden="1" customHeight="1">
      <c r="A79" s="263"/>
      <c r="B79" s="76" t="s">
        <v>52</v>
      </c>
      <c r="C79" s="76" t="s">
        <v>187</v>
      </c>
      <c r="D79" s="76" t="s">
        <v>0</v>
      </c>
      <c r="E79" s="121">
        <v>45717</v>
      </c>
      <c r="F79" s="121">
        <v>45717</v>
      </c>
      <c r="G79" s="121">
        <v>45748</v>
      </c>
      <c r="H79" s="120">
        <v>348791.35</v>
      </c>
      <c r="I79" s="80">
        <v>0.14122505424394222</v>
      </c>
      <c r="J79" s="120">
        <f>H79*(1+I79)</f>
        <v>398049.4273235678</v>
      </c>
      <c r="K79" s="254">
        <f>Tabela7[[#This Row],[Valor devido]]-Tabela7[[#This Row],[Valor Faturado]]</f>
        <v>49258.077323567821</v>
      </c>
    </row>
    <row r="80" spans="1:11" ht="19.5" hidden="1" customHeight="1">
      <c r="A80" s="263"/>
      <c r="B80" s="76" t="s">
        <v>52</v>
      </c>
      <c r="C80" s="76" t="s">
        <v>187</v>
      </c>
      <c r="D80" s="76" t="s">
        <v>0</v>
      </c>
      <c r="E80" s="121">
        <v>45717</v>
      </c>
      <c r="F80" s="121">
        <v>45748</v>
      </c>
      <c r="G80" s="121">
        <v>45778</v>
      </c>
      <c r="H80" s="120">
        <v>371327.63</v>
      </c>
      <c r="I80" s="80">
        <v>0.14122505424394222</v>
      </c>
      <c r="J80" s="120">
        <f t="shared" ref="J80:J99" si="12">H80*(1+I80)</f>
        <v>423768.39468902448</v>
      </c>
      <c r="K80" s="254">
        <f>Tabela7[[#This Row],[Valor devido]]-Tabela7[[#This Row],[Valor Faturado]]</f>
        <v>52440.76468902448</v>
      </c>
    </row>
    <row r="81" spans="1:11" ht="19.5" hidden="1" customHeight="1">
      <c r="A81" s="266"/>
      <c r="B81" s="76" t="s">
        <v>30</v>
      </c>
      <c r="C81" s="76" t="s">
        <v>187</v>
      </c>
      <c r="D81" s="76" t="s">
        <v>89</v>
      </c>
      <c r="E81" s="121">
        <v>45717</v>
      </c>
      <c r="F81" s="121">
        <v>45717</v>
      </c>
      <c r="G81" s="121">
        <v>45748</v>
      </c>
      <c r="H81" s="120">
        <v>39790.82</v>
      </c>
      <c r="I81" s="80">
        <v>5.0751404469674223E-2</v>
      </c>
      <c r="J81" s="120">
        <f t="shared" si="12"/>
        <v>41810.26</v>
      </c>
      <c r="K81" s="254">
        <f>Tabela7[[#This Row],[Valor devido]]-Tabela7[[#This Row],[Valor Faturado]]</f>
        <v>2019.4400000000023</v>
      </c>
    </row>
    <row r="82" spans="1:11" ht="19.5" hidden="1" customHeight="1">
      <c r="A82" s="266"/>
      <c r="B82" s="76" t="s">
        <v>30</v>
      </c>
      <c r="C82" s="76" t="s">
        <v>187</v>
      </c>
      <c r="D82" s="76" t="s">
        <v>89</v>
      </c>
      <c r="E82" s="121">
        <v>45717</v>
      </c>
      <c r="F82" s="121">
        <v>45748</v>
      </c>
      <c r="G82" s="121">
        <v>45778</v>
      </c>
      <c r="H82" s="120">
        <v>39790.82</v>
      </c>
      <c r="I82" s="80">
        <v>5.0751404469674223E-2</v>
      </c>
      <c r="J82" s="120">
        <f t="shared" si="12"/>
        <v>41810.26</v>
      </c>
      <c r="K82" s="254">
        <f>Tabela7[[#This Row],[Valor devido]]-Tabela7[[#This Row],[Valor Faturado]]</f>
        <v>2019.4400000000023</v>
      </c>
    </row>
    <row r="83" spans="1:11" ht="19.5" hidden="1" customHeight="1">
      <c r="A83" s="266"/>
      <c r="B83" s="76" t="s">
        <v>30</v>
      </c>
      <c r="C83" s="76" t="s">
        <v>187</v>
      </c>
      <c r="D83" s="76" t="s">
        <v>89</v>
      </c>
      <c r="E83" s="121">
        <v>45718</v>
      </c>
      <c r="F83" s="121">
        <v>45778</v>
      </c>
      <c r="G83" s="121">
        <v>45809</v>
      </c>
      <c r="H83" s="120">
        <v>39790.82</v>
      </c>
      <c r="I83" s="80">
        <v>6.8337118963620311E-2</v>
      </c>
      <c r="J83" s="120">
        <f>IFERROR((H83*(1+I83)),"-")</f>
        <v>42510.01</v>
      </c>
      <c r="K83" s="120">
        <f>IFERROR((I83*(1+J83)),"-")</f>
        <v>2905.0799476336529</v>
      </c>
    </row>
    <row r="84" spans="1:11" ht="19.5" hidden="1" customHeight="1">
      <c r="A84" s="266"/>
      <c r="B84" s="76" t="s">
        <v>30</v>
      </c>
      <c r="C84" s="76" t="s">
        <v>187</v>
      </c>
      <c r="D84" s="76" t="s">
        <v>88</v>
      </c>
      <c r="E84" s="121">
        <v>45718</v>
      </c>
      <c r="F84" s="121">
        <v>45717</v>
      </c>
      <c r="G84" s="121">
        <v>45748</v>
      </c>
      <c r="H84" s="120">
        <v>192987.87</v>
      </c>
      <c r="I84" s="80">
        <v>4.6250988555043164E-2</v>
      </c>
      <c r="J84" s="120">
        <f t="shared" ref="J84:J95" si="13">IFERROR((H84*(1+I84)),"-")</f>
        <v>201913.74976663213</v>
      </c>
      <c r="K84" s="120">
        <f t="shared" ref="K84:K95" si="14">IFERROR((I84*(1+J84)),"-")</f>
        <v>9338.7567805509061</v>
      </c>
    </row>
    <row r="85" spans="1:11" ht="19.5" hidden="1" customHeight="1">
      <c r="A85" s="266"/>
      <c r="B85" s="76" t="s">
        <v>30</v>
      </c>
      <c r="C85" s="76" t="s">
        <v>187</v>
      </c>
      <c r="D85" s="76" t="s">
        <v>88</v>
      </c>
      <c r="E85" s="121">
        <v>45719</v>
      </c>
      <c r="F85" s="121">
        <v>45748</v>
      </c>
      <c r="G85" s="121">
        <v>45778</v>
      </c>
      <c r="H85" s="120">
        <v>192987.87</v>
      </c>
      <c r="I85" s="80">
        <v>4.6250988555043164E-2</v>
      </c>
      <c r="J85" s="120">
        <f t="shared" si="13"/>
        <v>201913.74976663213</v>
      </c>
      <c r="K85" s="120">
        <f t="shared" si="14"/>
        <v>9338.7567805509061</v>
      </c>
    </row>
    <row r="86" spans="1:11" ht="19.5" hidden="1" customHeight="1">
      <c r="A86" s="266"/>
      <c r="B86" s="76" t="s">
        <v>30</v>
      </c>
      <c r="C86" s="76" t="s">
        <v>187</v>
      </c>
      <c r="D86" s="76" t="s">
        <v>88</v>
      </c>
      <c r="E86" s="121">
        <v>45719</v>
      </c>
      <c r="F86" s="121">
        <v>45778</v>
      </c>
      <c r="G86" s="121">
        <v>45809</v>
      </c>
      <c r="H86" s="120">
        <v>192987.87</v>
      </c>
      <c r="I86" s="80">
        <v>5.0722564924079207E-2</v>
      </c>
      <c r="J86" s="120">
        <f t="shared" si="13"/>
        <v>202776.70976563476</v>
      </c>
      <c r="K86" s="120">
        <f t="shared" si="14"/>
        <v>10285.4055487435</v>
      </c>
    </row>
    <row r="87" spans="1:11" ht="19.5" hidden="1" customHeight="1">
      <c r="A87" s="266"/>
      <c r="B87" s="76" t="s">
        <v>30</v>
      </c>
      <c r="C87" s="76" t="s">
        <v>187</v>
      </c>
      <c r="D87" s="76" t="s">
        <v>85</v>
      </c>
      <c r="E87" s="121">
        <v>45719</v>
      </c>
      <c r="F87" s="121">
        <v>45717</v>
      </c>
      <c r="G87" s="121">
        <v>45748</v>
      </c>
      <c r="H87" s="120">
        <v>83168.350000000006</v>
      </c>
      <c r="I87" s="80">
        <v>8.7651331587019543E-2</v>
      </c>
      <c r="J87" s="120">
        <f t="shared" si="13"/>
        <v>90458.1666233953</v>
      </c>
      <c r="K87" s="120">
        <f t="shared" si="14"/>
        <v>7928.8664087926727</v>
      </c>
    </row>
    <row r="88" spans="1:11" ht="19.5" hidden="1" customHeight="1">
      <c r="A88" s="266"/>
      <c r="B88" s="76" t="s">
        <v>30</v>
      </c>
      <c r="C88" s="76" t="s">
        <v>187</v>
      </c>
      <c r="D88" s="76" t="s">
        <v>85</v>
      </c>
      <c r="E88" s="121">
        <v>45719</v>
      </c>
      <c r="F88" s="121">
        <v>45748</v>
      </c>
      <c r="G88" s="121">
        <v>45778</v>
      </c>
      <c r="H88" s="120">
        <v>83168.350000000006</v>
      </c>
      <c r="I88" s="80">
        <v>8.7651331587019543E-2</v>
      </c>
      <c r="J88" s="120">
        <f t="shared" si="13"/>
        <v>90458.1666233953</v>
      </c>
      <c r="K88" s="120">
        <f t="shared" si="14"/>
        <v>7928.8664087926727</v>
      </c>
    </row>
    <row r="89" spans="1:11" ht="19.5" hidden="1" customHeight="1">
      <c r="A89" s="266"/>
      <c r="B89" s="76" t="s">
        <v>30</v>
      </c>
      <c r="C89" s="76" t="s">
        <v>187</v>
      </c>
      <c r="D89" s="76" t="s">
        <v>85</v>
      </c>
      <c r="E89" s="121">
        <v>45719</v>
      </c>
      <c r="F89" s="121">
        <v>45778</v>
      </c>
      <c r="G89" s="121">
        <v>45809</v>
      </c>
      <c r="H89" s="120">
        <v>78058.892032854215</v>
      </c>
      <c r="I89" s="80">
        <v>8.7651331587019543E-2</v>
      </c>
      <c r="J89" s="120">
        <f t="shared" si="13"/>
        <v>84900.857861741271</v>
      </c>
      <c r="K89" s="120">
        <f t="shared" si="14"/>
        <v>7441.7608957934863</v>
      </c>
    </row>
    <row r="90" spans="1:11" ht="19.5" hidden="1" customHeight="1">
      <c r="A90" s="266"/>
      <c r="B90" s="76" t="s">
        <v>30</v>
      </c>
      <c r="C90" s="76" t="s">
        <v>187</v>
      </c>
      <c r="D90" s="76" t="s">
        <v>87</v>
      </c>
      <c r="E90" s="121">
        <v>45658</v>
      </c>
      <c r="F90" s="121">
        <v>45658</v>
      </c>
      <c r="G90" s="121">
        <v>45690</v>
      </c>
      <c r="H90" s="120">
        <v>195645.78</v>
      </c>
      <c r="I90" s="80">
        <v>5.1400000000000001E-2</v>
      </c>
      <c r="J90" s="120">
        <f t="shared" si="13"/>
        <v>205701.97309200003</v>
      </c>
      <c r="K90" s="120">
        <f t="shared" si="14"/>
        <v>10573.132816928803</v>
      </c>
    </row>
    <row r="91" spans="1:11" ht="19.5" hidden="1" customHeight="1">
      <c r="A91" s="266"/>
      <c r="B91" s="76" t="s">
        <v>30</v>
      </c>
      <c r="C91" s="76" t="s">
        <v>187</v>
      </c>
      <c r="D91" s="76" t="s">
        <v>87</v>
      </c>
      <c r="E91" s="121">
        <v>45658</v>
      </c>
      <c r="F91" s="121">
        <v>45690</v>
      </c>
      <c r="G91" s="121">
        <v>45717</v>
      </c>
      <c r="H91" s="120">
        <v>195645.78</v>
      </c>
      <c r="I91" s="80">
        <v>5.1400000000000001E-2</v>
      </c>
      <c r="J91" s="120">
        <f t="shared" si="13"/>
        <v>205701.97309200003</v>
      </c>
      <c r="K91" s="120">
        <f t="shared" si="14"/>
        <v>10573.132816928803</v>
      </c>
    </row>
    <row r="92" spans="1:11" ht="19.5" hidden="1" customHeight="1">
      <c r="A92" s="266"/>
      <c r="B92" s="76" t="s">
        <v>30</v>
      </c>
      <c r="C92" s="76" t="s">
        <v>207</v>
      </c>
      <c r="D92" s="76" t="s">
        <v>88</v>
      </c>
      <c r="E92" s="121">
        <v>45778</v>
      </c>
      <c r="F92" s="121">
        <v>45778</v>
      </c>
      <c r="G92" s="121">
        <v>45809</v>
      </c>
      <c r="H92" s="120">
        <v>197182.3</v>
      </c>
      <c r="I92" s="80">
        <v>4.7279697402999039E-2</v>
      </c>
      <c r="J92" s="120">
        <f t="shared" si="13"/>
        <v>206505.01947722735</v>
      </c>
      <c r="K92" s="120">
        <f t="shared" si="14"/>
        <v>9763.5421127811351</v>
      </c>
    </row>
    <row r="93" spans="1:11" ht="19.5" hidden="1" customHeight="1">
      <c r="A93" s="266"/>
      <c r="B93" s="76" t="s">
        <v>30</v>
      </c>
      <c r="C93" s="76" t="s">
        <v>207</v>
      </c>
      <c r="D93" s="76" t="s">
        <v>88</v>
      </c>
      <c r="E93" s="121">
        <v>45778</v>
      </c>
      <c r="F93" s="121">
        <v>45809</v>
      </c>
      <c r="G93" s="121">
        <v>45839</v>
      </c>
      <c r="H93" s="120">
        <v>197182.3</v>
      </c>
      <c r="I93" s="80">
        <v>4.7279697402999039E-2</v>
      </c>
      <c r="J93" s="120">
        <f t="shared" si="13"/>
        <v>206505.01947722735</v>
      </c>
      <c r="K93" s="120">
        <f t="shared" si="14"/>
        <v>9763.5421127811351</v>
      </c>
    </row>
    <row r="94" spans="1:11" ht="19.5" hidden="1" customHeight="1">
      <c r="A94" s="266"/>
      <c r="B94" s="76" t="s">
        <v>30</v>
      </c>
      <c r="C94" s="76" t="s">
        <v>207</v>
      </c>
      <c r="D94" s="76" t="s">
        <v>89</v>
      </c>
      <c r="E94" s="121">
        <v>45778</v>
      </c>
      <c r="F94" s="121">
        <v>45778</v>
      </c>
      <c r="G94" s="121">
        <v>45809</v>
      </c>
      <c r="H94" s="120">
        <v>38170.629999999997</v>
      </c>
      <c r="I94" s="80">
        <v>4.5614228384734751E-2</v>
      </c>
      <c r="J94" s="120">
        <f t="shared" si="13"/>
        <v>39911.753834409203</v>
      </c>
      <c r="K94" s="120">
        <f t="shared" si="14"/>
        <v>1820.5894688664391</v>
      </c>
    </row>
    <row r="95" spans="1:11" ht="19.5" hidden="1" customHeight="1">
      <c r="A95" s="266"/>
      <c r="B95" s="76" t="s">
        <v>30</v>
      </c>
      <c r="C95" s="76" t="s">
        <v>207</v>
      </c>
      <c r="D95" s="76" t="s">
        <v>89</v>
      </c>
      <c r="E95" s="121">
        <v>45778</v>
      </c>
      <c r="F95" s="121">
        <v>45809</v>
      </c>
      <c r="G95" s="121">
        <v>45839</v>
      </c>
      <c r="H95" s="120">
        <v>38170.629999999997</v>
      </c>
      <c r="I95" s="80">
        <v>4.5614228384734751E-2</v>
      </c>
      <c r="J95" s="120">
        <f t="shared" si="13"/>
        <v>39911.753834409203</v>
      </c>
      <c r="K95" s="120">
        <f t="shared" si="14"/>
        <v>1820.5894688664391</v>
      </c>
    </row>
    <row r="96" spans="1:11" ht="19.5" hidden="1" customHeight="1">
      <c r="A96" s="263"/>
      <c r="B96" s="76" t="s">
        <v>25</v>
      </c>
      <c r="C96" s="76" t="s">
        <v>207</v>
      </c>
      <c r="D96" s="76" t="s">
        <v>90</v>
      </c>
      <c r="E96" s="76"/>
      <c r="F96" s="76"/>
      <c r="G96" s="76"/>
      <c r="H96" s="120"/>
      <c r="I96" s="80"/>
      <c r="J96" s="120">
        <f t="shared" si="12"/>
        <v>0</v>
      </c>
      <c r="K96" s="253">
        <f>Tabela7[[#This Row],[Valor devido]]-Tabela7[[#This Row],[Valor Faturado]]</f>
        <v>0</v>
      </c>
    </row>
    <row r="97" spans="1:11" hidden="1">
      <c r="A97" s="263"/>
      <c r="B97" s="76" t="s">
        <v>52</v>
      </c>
      <c r="C97" s="76" t="s">
        <v>207</v>
      </c>
      <c r="D97" s="76" t="s">
        <v>0</v>
      </c>
      <c r="E97" s="121">
        <v>45717</v>
      </c>
      <c r="F97" s="121">
        <v>45717</v>
      </c>
      <c r="G97" s="121">
        <v>45748</v>
      </c>
      <c r="H97" s="120">
        <v>306796.02</v>
      </c>
      <c r="I97" s="80">
        <v>0.16451415417755355</v>
      </c>
      <c r="J97" s="120">
        <f t="shared" si="12"/>
        <v>357268.3077353398</v>
      </c>
      <c r="K97" s="253">
        <f>Tabela7[[#This Row],[Valor devido]]-Tabela7[[#This Row],[Valor Faturado]]</f>
        <v>50472.287735339778</v>
      </c>
    </row>
    <row r="98" spans="1:11" hidden="1">
      <c r="A98" s="266"/>
      <c r="B98" s="76" t="s">
        <v>52</v>
      </c>
      <c r="C98" s="76" t="s">
        <v>207</v>
      </c>
      <c r="D98" s="76" t="s">
        <v>0</v>
      </c>
      <c r="E98" s="121">
        <v>45717</v>
      </c>
      <c r="F98" s="121">
        <v>45748</v>
      </c>
      <c r="G98" s="121">
        <v>45778</v>
      </c>
      <c r="H98" s="120">
        <v>307018.53000000003</v>
      </c>
      <c r="I98" s="80">
        <v>0.16451415417755355</v>
      </c>
      <c r="J98" s="120">
        <f t="shared" si="12"/>
        <v>357527.42377978587</v>
      </c>
      <c r="K98" s="253">
        <f>Tabela7[[#This Row],[Valor devido]]-Tabela7[[#This Row],[Valor Faturado]]</f>
        <v>50508.893779785838</v>
      </c>
    </row>
    <row r="99" spans="1:11" hidden="1">
      <c r="A99" s="266"/>
      <c r="B99" s="76" t="s">
        <v>52</v>
      </c>
      <c r="C99" s="76" t="s">
        <v>207</v>
      </c>
      <c r="D99" s="76" t="s">
        <v>0</v>
      </c>
      <c r="E99" s="121">
        <v>45718</v>
      </c>
      <c r="F99" s="121">
        <v>45779</v>
      </c>
      <c r="G99" s="121">
        <v>45810</v>
      </c>
      <c r="H99" s="120">
        <v>306796.02</v>
      </c>
      <c r="I99" s="80">
        <v>0.16451415417755355</v>
      </c>
      <c r="J99" s="120">
        <f t="shared" si="12"/>
        <v>357268.3077353398</v>
      </c>
      <c r="K99" s="253">
        <f>Tabela7[[#This Row],[Valor devido]]-Tabela7[[#This Row],[Valor Faturado]]</f>
        <v>50472.287735339778</v>
      </c>
    </row>
    <row r="100" spans="1:11" hidden="1">
      <c r="A100" s="263"/>
      <c r="B100" s="76" t="s">
        <v>78</v>
      </c>
      <c r="C100" s="76" t="s">
        <v>207</v>
      </c>
      <c r="D100" s="76" t="s">
        <v>85</v>
      </c>
      <c r="E100" s="121">
        <v>45717</v>
      </c>
      <c r="F100" s="121">
        <v>45718</v>
      </c>
      <c r="G100" s="121">
        <v>45750</v>
      </c>
      <c r="H100" s="120">
        <v>140512.69</v>
      </c>
      <c r="I100" s="80">
        <v>6.6500000000000004E-2</v>
      </c>
      <c r="J100" s="120">
        <f>H100*(1+I100)</f>
        <v>149856.78388500001</v>
      </c>
      <c r="K100" s="254">
        <f>J100-H100</f>
        <v>9344.0938850000093</v>
      </c>
    </row>
    <row r="101" spans="1:11" hidden="1">
      <c r="A101" s="263"/>
      <c r="B101" s="76" t="s">
        <v>78</v>
      </c>
      <c r="C101" s="76" t="s">
        <v>207</v>
      </c>
      <c r="D101" s="76" t="s">
        <v>87</v>
      </c>
      <c r="E101" s="76"/>
      <c r="F101" s="76"/>
      <c r="G101" s="76"/>
      <c r="H101" s="120"/>
      <c r="I101" s="80"/>
      <c r="J101" s="120"/>
      <c r="K101" s="253"/>
    </row>
    <row r="102" spans="1:11" ht="28.35" customHeight="1">
      <c r="A102" s="76" t="s">
        <v>93</v>
      </c>
      <c r="B102" s="76"/>
      <c r="C102" s="76"/>
      <c r="D102" s="76"/>
      <c r="E102" s="76"/>
      <c r="F102" s="76"/>
      <c r="G102" s="76"/>
      <c r="H102" s="76"/>
      <c r="I102" s="76"/>
      <c r="J102" s="76"/>
      <c r="K102" s="264">
        <f>SUBTOTAL(109,Tabela7[Retroativo])</f>
        <v>48466.5791468799</v>
      </c>
    </row>
    <row r="104" spans="1:11">
      <c r="H104"/>
      <c r="I104"/>
      <c r="J104"/>
    </row>
    <row r="105" spans="1:11">
      <c r="H105"/>
      <c r="I105"/>
      <c r="J105"/>
    </row>
    <row r="106" spans="1:11">
      <c r="H106"/>
      <c r="I106"/>
      <c r="J106"/>
    </row>
    <row r="107" spans="1:11">
      <c r="H107"/>
      <c r="I107"/>
      <c r="J107"/>
    </row>
    <row r="108" spans="1:11">
      <c r="H108"/>
      <c r="I108"/>
      <c r="J108"/>
    </row>
    <row r="109" spans="1:11">
      <c r="H109"/>
      <c r="I109"/>
      <c r="J109"/>
    </row>
    <row r="110" spans="1:11">
      <c r="H110"/>
      <c r="I110"/>
      <c r="J110"/>
    </row>
    <row r="111" spans="1:11">
      <c r="H111"/>
      <c r="I111"/>
      <c r="J111"/>
    </row>
    <row r="112" spans="1:11">
      <c r="H112"/>
      <c r="I112"/>
      <c r="J112"/>
    </row>
    <row r="113" spans="8:10">
      <c r="H113"/>
      <c r="I113"/>
      <c r="J113"/>
    </row>
    <row r="114" spans="8:10">
      <c r="H114"/>
      <c r="I114"/>
      <c r="J114"/>
    </row>
    <row r="115" spans="8:10">
      <c r="H115"/>
      <c r="I115"/>
      <c r="J115"/>
    </row>
    <row r="116" spans="8:10">
      <c r="H116"/>
      <c r="I116"/>
      <c r="J116"/>
    </row>
    <row r="117" spans="8:10">
      <c r="H117"/>
      <c r="I117"/>
      <c r="J117"/>
    </row>
    <row r="118" spans="8:10">
      <c r="H118"/>
      <c r="I118"/>
      <c r="J118"/>
    </row>
    <row r="119" spans="8:10">
      <c r="H119"/>
      <c r="I119"/>
      <c r="J119"/>
    </row>
    <row r="120" spans="8:10">
      <c r="H120"/>
      <c r="I120"/>
      <c r="J120"/>
    </row>
  </sheetData>
  <pageMargins left="0.511811024" right="0.511811024" top="0.78740157499999996" bottom="0.78740157499999996" header="0.31496062000000002" footer="0.31496062000000002"/>
  <legacyDrawing r:id="rId1"/>
  <tableParts count="1">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2E71E-C03F-41A2-8110-592E8BCA5A72}">
  <dimension ref="A1:U677"/>
  <sheetViews>
    <sheetView showGridLines="0" topLeftCell="B1" zoomScaleNormal="100" workbookViewId="0">
      <selection activeCell="D670" sqref="D670"/>
    </sheetView>
  </sheetViews>
  <sheetFormatPr defaultRowHeight="15"/>
  <cols>
    <col min="1" max="1" width="28.42578125" style="158" customWidth="1"/>
    <col min="2" max="2" width="24.28515625" style="32" customWidth="1"/>
    <col min="3" max="3" width="18.28515625" style="32" customWidth="1"/>
    <col min="4" max="5" width="17.5703125" style="32" customWidth="1"/>
    <col min="6" max="6" width="36.85546875" style="32" customWidth="1"/>
    <col min="7" max="7" width="13.42578125" style="32" hidden="1" customWidth="1"/>
    <col min="8" max="9" width="13.42578125" style="159" hidden="1" customWidth="1"/>
    <col min="10" max="10" width="16.42578125" style="32" hidden="1" customWidth="1"/>
    <col min="11" max="12" width="19.5703125" style="160" hidden="1" customWidth="1"/>
    <col min="13" max="13" width="19.42578125" style="32" customWidth="1"/>
    <col min="14" max="15" width="19.5703125" style="160" customWidth="1"/>
    <col min="16" max="16" width="28.42578125" style="32" customWidth="1"/>
    <col min="17" max="17" width="18.5703125" style="59" customWidth="1"/>
    <col min="18" max="18" width="20.42578125" style="59" customWidth="1"/>
    <col min="19" max="20" width="12.42578125" style="3" customWidth="1"/>
    <col min="21" max="21" width="19.5703125" style="2" customWidth="1"/>
  </cols>
  <sheetData>
    <row r="1" spans="1:21" s="89" customFormat="1" ht="30" customHeight="1" thickBot="1">
      <c r="A1" s="122"/>
      <c r="B1" s="123" t="s">
        <v>217</v>
      </c>
      <c r="C1" s="123" t="s">
        <v>218</v>
      </c>
      <c r="D1" s="123" t="s">
        <v>1</v>
      </c>
      <c r="E1" s="124" t="s">
        <v>317</v>
      </c>
      <c r="F1" s="125" t="s">
        <v>318</v>
      </c>
      <c r="G1" s="126" t="s">
        <v>319</v>
      </c>
      <c r="H1" s="127" t="s">
        <v>320</v>
      </c>
      <c r="I1" s="127" t="s">
        <v>321</v>
      </c>
      <c r="J1" s="126" t="s">
        <v>322</v>
      </c>
      <c r="K1" s="128" t="s">
        <v>323</v>
      </c>
      <c r="L1" s="128" t="s">
        <v>324</v>
      </c>
      <c r="M1" s="126" t="s">
        <v>325</v>
      </c>
      <c r="N1" s="128" t="s">
        <v>326</v>
      </c>
      <c r="O1" s="129" t="s">
        <v>327</v>
      </c>
      <c r="P1" s="126" t="s">
        <v>328</v>
      </c>
      <c r="Q1" s="130" t="s">
        <v>329</v>
      </c>
      <c r="R1" s="130" t="s">
        <v>330</v>
      </c>
      <c r="S1" s="131" t="s">
        <v>331</v>
      </c>
      <c r="T1" s="131" t="s">
        <v>332</v>
      </c>
      <c r="U1" s="128" t="s">
        <v>333</v>
      </c>
    </row>
    <row r="2" spans="1:21" s="92" customFormat="1" ht="15" hidden="1" customHeight="1" thickBot="1">
      <c r="A2" s="132"/>
      <c r="B2" s="133" t="s">
        <v>127</v>
      </c>
      <c r="C2" s="133" t="s">
        <v>90</v>
      </c>
      <c r="D2" s="133"/>
      <c r="E2" s="134"/>
      <c r="F2" s="135" t="s">
        <v>334</v>
      </c>
      <c r="G2" s="133" t="s">
        <v>335</v>
      </c>
      <c r="H2" s="136">
        <v>0.29166666666666669</v>
      </c>
      <c r="I2" s="136">
        <v>0.79166666666666663</v>
      </c>
      <c r="J2" s="137"/>
      <c r="K2" s="138">
        <v>45.28</v>
      </c>
      <c r="L2" s="138">
        <f t="shared" ref="L2:L63" si="0">J2*K2</f>
        <v>0</v>
      </c>
      <c r="M2" s="137">
        <v>1</v>
      </c>
      <c r="N2" s="138">
        <v>267.8</v>
      </c>
      <c r="O2" s="139">
        <f>IF(M2= "Mês todo", N2, M2*N2)</f>
        <v>267.8</v>
      </c>
      <c r="P2" s="137"/>
      <c r="Q2" s="140"/>
      <c r="R2" s="141"/>
      <c r="S2" s="137"/>
      <c r="T2" s="142"/>
      <c r="U2" s="141">
        <f>Tabela4[[#This Row],[Custo diário]]*Tabela4[[#This Row],[Dias]]*Tabela4[[#This Row],[Quantidade]]</f>
        <v>0</v>
      </c>
    </row>
    <row r="3" spans="1:21" s="92" customFormat="1" ht="15" hidden="1" customHeight="1" thickBot="1">
      <c r="A3" s="132"/>
      <c r="B3" s="133" t="s">
        <v>127</v>
      </c>
      <c r="C3" s="133" t="s">
        <v>90</v>
      </c>
      <c r="D3" s="287"/>
      <c r="E3" s="134"/>
      <c r="F3" s="135" t="s">
        <v>334</v>
      </c>
      <c r="G3" s="133" t="s">
        <v>335</v>
      </c>
      <c r="H3" s="136">
        <v>0.79166666666666663</v>
      </c>
      <c r="I3" s="136">
        <v>0.29166666666666669</v>
      </c>
      <c r="J3" s="137"/>
      <c r="K3" s="138">
        <v>69.069999999999993</v>
      </c>
      <c r="L3" s="138">
        <f>J3*K3</f>
        <v>0</v>
      </c>
      <c r="M3" s="137">
        <v>1</v>
      </c>
      <c r="N3" s="138">
        <v>408.44</v>
      </c>
      <c r="O3" s="139">
        <f>IF(M3= "Mês todo", N3, M3*N3)</f>
        <v>408.44</v>
      </c>
      <c r="P3" s="137"/>
      <c r="Q3" s="140"/>
      <c r="R3" s="162"/>
      <c r="S3" s="137"/>
      <c r="T3" s="145"/>
      <c r="U3" s="141">
        <f>Tabela4[[#This Row],[Custo diário]]*Tabela4[[#This Row],[Dias]]*Tabela4[[#This Row],[Quantidade]]</f>
        <v>0</v>
      </c>
    </row>
    <row r="4" spans="1:21" s="92" customFormat="1" ht="15" hidden="1" customHeight="1" thickBot="1">
      <c r="A4" s="132"/>
      <c r="B4" s="133" t="s">
        <v>127</v>
      </c>
      <c r="C4" s="133" t="s">
        <v>91</v>
      </c>
      <c r="D4" s="133"/>
      <c r="E4" s="134"/>
      <c r="F4" s="135" t="s">
        <v>336</v>
      </c>
      <c r="G4" s="133" t="s">
        <v>337</v>
      </c>
      <c r="H4" s="136">
        <v>0.29166666666666669</v>
      </c>
      <c r="I4" s="136">
        <v>0.70833333333333337</v>
      </c>
      <c r="J4" s="137"/>
      <c r="K4" s="138"/>
      <c r="L4" s="138">
        <f t="shared" si="0"/>
        <v>0</v>
      </c>
      <c r="M4" s="137"/>
      <c r="N4" s="138">
        <v>190.67</v>
      </c>
      <c r="O4" s="139">
        <f t="shared" ref="O4:O64" si="1">IF(M4= "Mês todo", N4, M4*N4)</f>
        <v>0</v>
      </c>
      <c r="P4" s="137"/>
      <c r="Q4" s="140"/>
      <c r="R4" s="141"/>
      <c r="S4" s="137"/>
      <c r="T4" s="142"/>
      <c r="U4" s="141">
        <f>Tabela4[[#This Row],[Custo diário]]*Tabela4[[#This Row],[Dias]]*Tabela4[[#This Row],[Quantidade]]</f>
        <v>0</v>
      </c>
    </row>
    <row r="5" spans="1:21" s="92" customFormat="1" ht="15" hidden="1" customHeight="1" thickBot="1">
      <c r="A5" s="132"/>
      <c r="B5" s="133" t="s">
        <v>127</v>
      </c>
      <c r="C5" s="133" t="s">
        <v>91</v>
      </c>
      <c r="D5" s="133"/>
      <c r="E5" s="134"/>
      <c r="F5" s="135" t="s">
        <v>338</v>
      </c>
      <c r="G5" s="133" t="s">
        <v>337</v>
      </c>
      <c r="H5" s="136">
        <v>0.29166666666666669</v>
      </c>
      <c r="I5" s="136">
        <v>0.70833333333333337</v>
      </c>
      <c r="J5" s="137"/>
      <c r="K5" s="138"/>
      <c r="L5" s="138">
        <f t="shared" si="0"/>
        <v>0</v>
      </c>
      <c r="M5" s="137"/>
      <c r="N5" s="138">
        <v>202.12</v>
      </c>
      <c r="O5" s="139">
        <f t="shared" si="1"/>
        <v>0</v>
      </c>
      <c r="P5" s="137"/>
      <c r="Q5" s="140"/>
      <c r="R5" s="141"/>
      <c r="S5" s="137"/>
      <c r="T5" s="142"/>
      <c r="U5" s="141">
        <f>Tabela4[[#This Row],[Custo diário]]*Tabela4[[#This Row],[Dias]]*Tabela4[[#This Row],[Quantidade]]</f>
        <v>0</v>
      </c>
    </row>
    <row r="6" spans="1:21" s="92" customFormat="1" ht="15" hidden="1" customHeight="1" thickBot="1">
      <c r="A6" s="132"/>
      <c r="B6" s="133" t="s">
        <v>127</v>
      </c>
      <c r="C6" s="133" t="s">
        <v>91</v>
      </c>
      <c r="D6" s="133"/>
      <c r="E6" s="134"/>
      <c r="F6" s="135" t="s">
        <v>336</v>
      </c>
      <c r="G6" s="133" t="s">
        <v>337</v>
      </c>
      <c r="H6" s="136">
        <v>0.29166666666666669</v>
      </c>
      <c r="I6" s="136">
        <v>0.70833333333333337</v>
      </c>
      <c r="J6" s="137"/>
      <c r="K6" s="138"/>
      <c r="L6" s="138">
        <f t="shared" si="0"/>
        <v>0</v>
      </c>
      <c r="M6" s="137"/>
      <c r="N6" s="138">
        <v>190.67</v>
      </c>
      <c r="O6" s="139">
        <f t="shared" si="1"/>
        <v>0</v>
      </c>
      <c r="P6" s="137"/>
      <c r="Q6" s="140"/>
      <c r="R6" s="141"/>
      <c r="S6" s="137"/>
      <c r="T6" s="142"/>
      <c r="U6" s="141">
        <f>Tabela4[[#This Row],[Custo diário]]*Tabela4[[#This Row],[Dias]]*Tabela4[[#This Row],[Quantidade]]</f>
        <v>0</v>
      </c>
    </row>
    <row r="7" spans="1:21" s="92" customFormat="1" ht="15" hidden="1" customHeight="1" thickBot="1">
      <c r="A7" s="132"/>
      <c r="B7" s="133" t="s">
        <v>127</v>
      </c>
      <c r="C7" s="133" t="s">
        <v>0</v>
      </c>
      <c r="D7" s="133"/>
      <c r="E7" s="134">
        <v>45901</v>
      </c>
      <c r="F7" s="135" t="s">
        <v>339</v>
      </c>
      <c r="G7" s="133" t="s">
        <v>340</v>
      </c>
      <c r="H7" s="136">
        <v>0.33333333333333331</v>
      </c>
      <c r="I7" s="136">
        <v>0.68055555555555547</v>
      </c>
      <c r="J7" s="137"/>
      <c r="K7" s="138"/>
      <c r="L7" s="138">
        <f t="shared" si="0"/>
        <v>0</v>
      </c>
      <c r="M7" s="137"/>
      <c r="N7" s="138">
        <v>507.17</v>
      </c>
      <c r="O7" s="139">
        <f t="shared" si="1"/>
        <v>0</v>
      </c>
      <c r="P7" s="137"/>
      <c r="Q7" s="140"/>
      <c r="R7" s="141"/>
      <c r="S7" s="137"/>
      <c r="T7" s="142"/>
      <c r="U7" s="141">
        <f>Tabela4[[#This Row],[Custo diário]]*Tabela4[[#This Row],[Dias]]*Tabela4[[#This Row],[Quantidade]]</f>
        <v>0</v>
      </c>
    </row>
    <row r="8" spans="1:21" s="92" customFormat="1" ht="15" hidden="1" customHeight="1" thickBot="1">
      <c r="A8" s="132"/>
      <c r="B8" s="133" t="s">
        <v>127</v>
      </c>
      <c r="C8" s="133" t="s">
        <v>0</v>
      </c>
      <c r="D8" s="133"/>
      <c r="E8" s="134">
        <v>45901</v>
      </c>
      <c r="F8" s="135" t="s">
        <v>341</v>
      </c>
      <c r="G8" s="133" t="s">
        <v>340</v>
      </c>
      <c r="H8" s="136">
        <v>0.25</v>
      </c>
      <c r="I8" s="136">
        <v>0.59722222222222221</v>
      </c>
      <c r="J8" s="137"/>
      <c r="K8" s="138"/>
      <c r="L8" s="138">
        <f t="shared" si="0"/>
        <v>0</v>
      </c>
      <c r="M8" s="137"/>
      <c r="N8" s="138">
        <v>209.1</v>
      </c>
      <c r="O8" s="139">
        <f t="shared" si="1"/>
        <v>0</v>
      </c>
      <c r="P8" s="137"/>
      <c r="Q8" s="140"/>
      <c r="R8" s="141"/>
      <c r="S8" s="137"/>
      <c r="T8" s="142"/>
      <c r="U8" s="141">
        <f>Tabela4[[#This Row],[Custo diário]]*Tabela4[[#This Row],[Dias]]*Tabela4[[#This Row],[Quantidade]]</f>
        <v>0</v>
      </c>
    </row>
    <row r="9" spans="1:21" s="92" customFormat="1" ht="15" hidden="1" customHeight="1" thickBot="1">
      <c r="A9" s="132"/>
      <c r="B9" s="133" t="s">
        <v>127</v>
      </c>
      <c r="C9" s="133" t="s">
        <v>0</v>
      </c>
      <c r="D9" s="133"/>
      <c r="E9" s="134">
        <v>45901</v>
      </c>
      <c r="F9" s="135" t="s">
        <v>341</v>
      </c>
      <c r="G9" s="133" t="s">
        <v>340</v>
      </c>
      <c r="H9" s="136">
        <v>0.58333333333333337</v>
      </c>
      <c r="I9" s="136">
        <v>0.93055555555555547</v>
      </c>
      <c r="J9" s="137"/>
      <c r="K9" s="138"/>
      <c r="L9" s="138">
        <f t="shared" si="0"/>
        <v>0</v>
      </c>
      <c r="M9" s="137"/>
      <c r="N9" s="138">
        <v>212.2</v>
      </c>
      <c r="O9" s="139">
        <f t="shared" si="1"/>
        <v>0</v>
      </c>
      <c r="P9" s="137"/>
      <c r="Q9" s="140"/>
      <c r="R9" s="141"/>
      <c r="S9" s="137"/>
      <c r="T9" s="142"/>
      <c r="U9" s="141">
        <f>Tabela4[[#This Row],[Custo diário]]*Tabela4[[#This Row],[Dias]]*Tabela4[[#This Row],[Quantidade]]</f>
        <v>0</v>
      </c>
    </row>
    <row r="10" spans="1:21" s="92" customFormat="1" ht="15" hidden="1" customHeight="1" thickBot="1">
      <c r="A10" s="132"/>
      <c r="B10" s="133" t="s">
        <v>127</v>
      </c>
      <c r="C10" s="133" t="s">
        <v>0</v>
      </c>
      <c r="D10" s="133"/>
      <c r="E10" s="134">
        <v>45901</v>
      </c>
      <c r="F10" s="135" t="s">
        <v>342</v>
      </c>
      <c r="G10" s="133" t="s">
        <v>343</v>
      </c>
      <c r="H10" s="136">
        <v>0.58333333333333337</v>
      </c>
      <c r="I10" s="136">
        <v>0.93055555555555547</v>
      </c>
      <c r="J10" s="137"/>
      <c r="K10" s="138"/>
      <c r="L10" s="138">
        <f t="shared" si="0"/>
        <v>0</v>
      </c>
      <c r="M10" s="137"/>
      <c r="N10" s="138">
        <v>198.1</v>
      </c>
      <c r="O10" s="139">
        <f t="shared" si="1"/>
        <v>0</v>
      </c>
      <c r="P10" s="137"/>
      <c r="Q10" s="140"/>
      <c r="R10" s="141"/>
      <c r="S10" s="137"/>
      <c r="T10" s="142"/>
      <c r="U10" s="141">
        <f>Tabela4[[#This Row],[Custo diário]]*Tabela4[[#This Row],[Dias]]*Tabela4[[#This Row],[Quantidade]]</f>
        <v>0</v>
      </c>
    </row>
    <row r="11" spans="1:21" s="92" customFormat="1" ht="15" hidden="1" customHeight="1" thickBot="1">
      <c r="A11" s="132"/>
      <c r="B11" s="133" t="s">
        <v>127</v>
      </c>
      <c r="C11" s="133" t="s">
        <v>0</v>
      </c>
      <c r="D11" s="133"/>
      <c r="E11" s="134">
        <v>45901</v>
      </c>
      <c r="F11" s="135" t="s">
        <v>342</v>
      </c>
      <c r="G11" s="133" t="s">
        <v>343</v>
      </c>
      <c r="H11" s="136">
        <v>0.25</v>
      </c>
      <c r="I11" s="136">
        <v>0.59722222222222221</v>
      </c>
      <c r="J11" s="137"/>
      <c r="K11" s="138"/>
      <c r="L11" s="138">
        <f t="shared" si="0"/>
        <v>0</v>
      </c>
      <c r="M11" s="137"/>
      <c r="N11" s="138">
        <v>195.33</v>
      </c>
      <c r="O11" s="139">
        <f t="shared" si="1"/>
        <v>0</v>
      </c>
      <c r="P11" s="137"/>
      <c r="Q11" s="140"/>
      <c r="R11" s="141"/>
      <c r="S11" s="137"/>
      <c r="T11" s="142"/>
      <c r="U11" s="141">
        <f>Tabela4[[#This Row],[Custo diário]]*Tabela4[[#This Row],[Dias]]*Tabela4[[#This Row],[Quantidade]]</f>
        <v>0</v>
      </c>
    </row>
    <row r="12" spans="1:21" s="92" customFormat="1" ht="15" hidden="1" customHeight="1" thickBot="1">
      <c r="A12" s="132"/>
      <c r="B12" s="133" t="s">
        <v>127</v>
      </c>
      <c r="C12" s="133" t="s">
        <v>0</v>
      </c>
      <c r="D12" s="133"/>
      <c r="E12" s="134">
        <v>45901</v>
      </c>
      <c r="F12" s="135" t="s">
        <v>342</v>
      </c>
      <c r="G12" s="133" t="s">
        <v>343</v>
      </c>
      <c r="H12" s="136">
        <v>0.58333333333333337</v>
      </c>
      <c r="I12" s="136">
        <v>0.93055555555555547</v>
      </c>
      <c r="J12" s="137"/>
      <c r="K12" s="138"/>
      <c r="L12" s="138">
        <f t="shared" si="0"/>
        <v>0</v>
      </c>
      <c r="M12" s="137"/>
      <c r="N12" s="138">
        <v>198.1</v>
      </c>
      <c r="O12" s="139">
        <f t="shared" si="1"/>
        <v>0</v>
      </c>
      <c r="P12" s="137"/>
      <c r="Q12" s="140"/>
      <c r="R12" s="141"/>
      <c r="S12" s="137"/>
      <c r="T12" s="142"/>
      <c r="U12" s="141">
        <f>Tabela4[[#This Row],[Custo diário]]*Tabela4[[#This Row],[Dias]]*Tabela4[[#This Row],[Quantidade]]</f>
        <v>0</v>
      </c>
    </row>
    <row r="13" spans="1:21" s="92" customFormat="1" ht="15" hidden="1" customHeight="1" thickBot="1">
      <c r="A13" s="132"/>
      <c r="B13" s="133" t="s">
        <v>127</v>
      </c>
      <c r="C13" s="133" t="s">
        <v>0</v>
      </c>
      <c r="D13" s="133"/>
      <c r="E13" s="134">
        <v>45901</v>
      </c>
      <c r="F13" s="135" t="s">
        <v>344</v>
      </c>
      <c r="G13" s="133" t="s">
        <v>343</v>
      </c>
      <c r="H13" s="136">
        <v>0.25</v>
      </c>
      <c r="I13" s="136">
        <v>0.59722222222222221</v>
      </c>
      <c r="J13" s="137"/>
      <c r="K13" s="138"/>
      <c r="L13" s="138">
        <f t="shared" si="0"/>
        <v>0</v>
      </c>
      <c r="M13" s="137"/>
      <c r="N13" s="138">
        <v>151.91999999999999</v>
      </c>
      <c r="O13" s="139">
        <f t="shared" si="1"/>
        <v>0</v>
      </c>
      <c r="P13" s="137"/>
      <c r="Q13" s="140"/>
      <c r="R13" s="141"/>
      <c r="S13" s="137"/>
      <c r="T13" s="142"/>
      <c r="U13" s="141">
        <f>Tabela4[[#This Row],[Custo diário]]*Tabela4[[#This Row],[Dias]]*Tabela4[[#This Row],[Quantidade]]</f>
        <v>0</v>
      </c>
    </row>
    <row r="14" spans="1:21" s="92" customFormat="1" ht="15" hidden="1" customHeight="1" thickBot="1">
      <c r="A14" s="132"/>
      <c r="B14" s="133" t="s">
        <v>127</v>
      </c>
      <c r="C14" s="133" t="s">
        <v>0</v>
      </c>
      <c r="D14" s="133"/>
      <c r="E14" s="134">
        <v>45901</v>
      </c>
      <c r="F14" s="135" t="s">
        <v>344</v>
      </c>
      <c r="G14" s="133" t="s">
        <v>343</v>
      </c>
      <c r="H14" s="136">
        <v>0.58333333333333337</v>
      </c>
      <c r="I14" s="136">
        <v>0.93055555555555547</v>
      </c>
      <c r="J14" s="137"/>
      <c r="K14" s="138"/>
      <c r="L14" s="138">
        <f t="shared" si="0"/>
        <v>0</v>
      </c>
      <c r="M14" s="137">
        <v>5</v>
      </c>
      <c r="N14" s="138">
        <v>153.94</v>
      </c>
      <c r="O14" s="139">
        <f t="shared" si="1"/>
        <v>769.7</v>
      </c>
      <c r="P14" s="137"/>
      <c r="Q14" s="140"/>
      <c r="R14" s="141"/>
      <c r="S14" s="137"/>
      <c r="T14" s="142"/>
      <c r="U14" s="141">
        <f>Tabela4[[#This Row],[Custo diário]]*Tabela4[[#This Row],[Dias]]*Tabela4[[#This Row],[Quantidade]]</f>
        <v>0</v>
      </c>
    </row>
    <row r="15" spans="1:21" s="92" customFormat="1" ht="15" hidden="1" customHeight="1" thickBot="1">
      <c r="A15" s="132"/>
      <c r="B15" s="133" t="s">
        <v>127</v>
      </c>
      <c r="C15" s="133" t="s">
        <v>0</v>
      </c>
      <c r="D15" s="133"/>
      <c r="E15" s="134">
        <v>45901</v>
      </c>
      <c r="F15" s="135" t="s">
        <v>344</v>
      </c>
      <c r="G15" s="133" t="s">
        <v>343</v>
      </c>
      <c r="H15" s="136">
        <v>0.25</v>
      </c>
      <c r="I15" s="136">
        <v>0.59722222222222221</v>
      </c>
      <c r="J15" s="137"/>
      <c r="K15" s="138"/>
      <c r="L15" s="138">
        <f t="shared" si="0"/>
        <v>0</v>
      </c>
      <c r="M15" s="137">
        <v>2</v>
      </c>
      <c r="N15" s="138">
        <v>151.91999999999999</v>
      </c>
      <c r="O15" s="139">
        <f t="shared" si="1"/>
        <v>303.83999999999997</v>
      </c>
      <c r="P15" s="137"/>
      <c r="Q15" s="140"/>
      <c r="R15" s="141"/>
      <c r="S15" s="137"/>
      <c r="T15" s="142"/>
      <c r="U15" s="141">
        <f>Tabela4[[#This Row],[Custo diário]]*Tabela4[[#This Row],[Dias]]*Tabela4[[#This Row],[Quantidade]]</f>
        <v>0</v>
      </c>
    </row>
    <row r="16" spans="1:21" s="92" customFormat="1" ht="15" hidden="1" customHeight="1" thickBot="1">
      <c r="A16" s="132"/>
      <c r="B16" s="133" t="s">
        <v>127</v>
      </c>
      <c r="C16" s="133" t="s">
        <v>0</v>
      </c>
      <c r="D16" s="133"/>
      <c r="E16" s="134">
        <v>45901</v>
      </c>
      <c r="F16" s="135" t="s">
        <v>345</v>
      </c>
      <c r="G16" s="133" t="s">
        <v>343</v>
      </c>
      <c r="H16" s="136">
        <v>0.375</v>
      </c>
      <c r="I16" s="136">
        <v>0.72222222222222221</v>
      </c>
      <c r="J16" s="137"/>
      <c r="K16" s="138"/>
      <c r="L16" s="138">
        <f t="shared" si="0"/>
        <v>0</v>
      </c>
      <c r="M16" s="137"/>
      <c r="N16" s="138">
        <v>195.33</v>
      </c>
      <c r="O16" s="139">
        <f t="shared" si="1"/>
        <v>0</v>
      </c>
      <c r="P16" s="137"/>
      <c r="Q16" s="140"/>
      <c r="R16" s="141"/>
      <c r="S16" s="137"/>
      <c r="T16" s="142"/>
      <c r="U16" s="141">
        <f>Tabela4[[#This Row],[Custo diário]]*Tabela4[[#This Row],[Dias]]*Tabela4[[#This Row],[Quantidade]]</f>
        <v>0</v>
      </c>
    </row>
    <row r="17" spans="1:21" s="92" customFormat="1" ht="15" hidden="1" customHeight="1" thickBot="1">
      <c r="A17" s="132"/>
      <c r="B17" s="133" t="s">
        <v>127</v>
      </c>
      <c r="C17" s="133" t="s">
        <v>0</v>
      </c>
      <c r="D17" s="133"/>
      <c r="E17" s="134">
        <v>45901</v>
      </c>
      <c r="F17" s="135" t="s">
        <v>346</v>
      </c>
      <c r="G17" s="133" t="s">
        <v>337</v>
      </c>
      <c r="H17" s="136">
        <v>0.33333333333333331</v>
      </c>
      <c r="I17" s="136">
        <v>0.7416666666666667</v>
      </c>
      <c r="J17" s="137"/>
      <c r="K17" s="138"/>
      <c r="L17" s="138">
        <f t="shared" si="0"/>
        <v>0</v>
      </c>
      <c r="M17" s="137"/>
      <c r="N17" s="138">
        <v>148.12</v>
      </c>
      <c r="O17" s="139">
        <f t="shared" si="1"/>
        <v>0</v>
      </c>
      <c r="P17" s="137"/>
      <c r="Q17" s="140"/>
      <c r="R17" s="141"/>
      <c r="S17" s="137"/>
      <c r="T17" s="142"/>
      <c r="U17" s="141">
        <f>Tabela4[[#This Row],[Custo diário]]*Tabela4[[#This Row],[Dias]]*Tabela4[[#This Row],[Quantidade]]</f>
        <v>0</v>
      </c>
    </row>
    <row r="18" spans="1:21" ht="15.75" hidden="1" thickBot="1">
      <c r="B18" s="133" t="s">
        <v>127</v>
      </c>
      <c r="C18" s="133" t="s">
        <v>0</v>
      </c>
      <c r="D18" s="133"/>
      <c r="E18" s="134">
        <v>45901</v>
      </c>
      <c r="F18" s="135" t="s">
        <v>347</v>
      </c>
      <c r="G18" s="133" t="s">
        <v>343</v>
      </c>
      <c r="H18" s="136">
        <v>0.25</v>
      </c>
      <c r="I18" s="136">
        <v>0.59722222222222221</v>
      </c>
      <c r="J18" s="137"/>
      <c r="K18" s="138"/>
      <c r="L18" s="138">
        <f t="shared" si="0"/>
        <v>0</v>
      </c>
      <c r="M18" s="137"/>
      <c r="N18" s="138">
        <v>208.27</v>
      </c>
      <c r="O18" s="139">
        <f t="shared" si="1"/>
        <v>0</v>
      </c>
      <c r="P18" s="137"/>
      <c r="Q18" s="140"/>
      <c r="R18" s="141"/>
      <c r="S18" s="137"/>
      <c r="T18" s="142"/>
      <c r="U18" s="141">
        <f>Tabela4[[#This Row],[Custo diário]]*Tabela4[[#This Row],[Dias]]*Tabela4[[#This Row],[Quantidade]]</f>
        <v>0</v>
      </c>
    </row>
    <row r="19" spans="1:21" ht="15.75" hidden="1" thickBot="1">
      <c r="B19" s="133" t="s">
        <v>127</v>
      </c>
      <c r="C19" s="133" t="s">
        <v>0</v>
      </c>
      <c r="D19" s="133"/>
      <c r="E19" s="134">
        <v>45901</v>
      </c>
      <c r="F19" s="135" t="s">
        <v>344</v>
      </c>
      <c r="G19" s="133" t="s">
        <v>343</v>
      </c>
      <c r="H19" s="136">
        <v>0.91666666666666663</v>
      </c>
      <c r="I19" s="136">
        <v>0.2638888888888889</v>
      </c>
      <c r="J19" s="137"/>
      <c r="K19" s="138"/>
      <c r="L19" s="138">
        <f t="shared" si="0"/>
        <v>0</v>
      </c>
      <c r="M19" s="137"/>
      <c r="N19" s="138">
        <v>188.41</v>
      </c>
      <c r="O19" s="139">
        <f t="shared" si="1"/>
        <v>0</v>
      </c>
      <c r="P19" s="137"/>
      <c r="Q19" s="140"/>
      <c r="R19" s="141"/>
      <c r="S19" s="137"/>
      <c r="T19" s="142"/>
      <c r="U19" s="141">
        <f>Tabela4[[#This Row],[Custo diário]]*Tabela4[[#This Row],[Dias]]*Tabela4[[#This Row],[Quantidade]]</f>
        <v>0</v>
      </c>
    </row>
    <row r="20" spans="1:21" ht="15.75" hidden="1" thickBot="1">
      <c r="B20" s="133" t="s">
        <v>127</v>
      </c>
      <c r="C20" s="133" t="s">
        <v>88</v>
      </c>
      <c r="D20" s="133" t="s">
        <v>30</v>
      </c>
      <c r="E20" s="134">
        <v>45778</v>
      </c>
      <c r="F20" s="135" t="s">
        <v>348</v>
      </c>
      <c r="G20" s="133" t="s">
        <v>337</v>
      </c>
      <c r="H20" s="136">
        <v>0.54166666666666663</v>
      </c>
      <c r="I20" s="136">
        <v>0.95</v>
      </c>
      <c r="J20" s="137"/>
      <c r="K20" s="138">
        <v>45.78</v>
      </c>
      <c r="L20" s="138">
        <f t="shared" si="0"/>
        <v>0</v>
      </c>
      <c r="M20" s="137"/>
      <c r="N20" s="138">
        <v>9991.27</v>
      </c>
      <c r="O20" s="139">
        <f t="shared" si="1"/>
        <v>0</v>
      </c>
      <c r="P20" s="137"/>
      <c r="Q20" s="140"/>
      <c r="R20" s="141"/>
      <c r="S20" s="137"/>
      <c r="T20" s="142"/>
      <c r="U20" s="141">
        <f>Tabela4[[#This Row],[Custo diário]]*Tabela4[[#This Row],[Dias]]*Tabela4[[#This Row],[Quantidade]]</f>
        <v>0</v>
      </c>
    </row>
    <row r="21" spans="1:21" ht="15.75" hidden="1" thickBot="1">
      <c r="B21" s="133" t="s">
        <v>127</v>
      </c>
      <c r="C21" s="133" t="s">
        <v>88</v>
      </c>
      <c r="D21" s="133" t="s">
        <v>30</v>
      </c>
      <c r="E21" s="134">
        <v>45778</v>
      </c>
      <c r="F21" s="135" t="s">
        <v>349</v>
      </c>
      <c r="G21" s="133" t="s">
        <v>337</v>
      </c>
      <c r="H21" s="136">
        <v>0.29166666666666669</v>
      </c>
      <c r="I21" s="136">
        <v>0.7</v>
      </c>
      <c r="J21" s="137"/>
      <c r="K21" s="138">
        <v>46.78</v>
      </c>
      <c r="L21" s="138">
        <f t="shared" si="0"/>
        <v>0</v>
      </c>
      <c r="M21" s="137"/>
      <c r="N21" s="138">
        <v>338.16</v>
      </c>
      <c r="O21" s="139">
        <f t="shared" si="1"/>
        <v>0</v>
      </c>
      <c r="P21" s="137"/>
      <c r="Q21" s="140"/>
      <c r="R21" s="141"/>
      <c r="S21" s="137"/>
      <c r="T21" s="142"/>
      <c r="U21" s="141">
        <f>Tabela4[[#This Row],[Custo diário]]*Tabela4[[#This Row],[Dias]]*Tabela4[[#This Row],[Quantidade]]</f>
        <v>0</v>
      </c>
    </row>
    <row r="22" spans="1:21" ht="15.75" hidden="1" thickBot="1">
      <c r="B22" s="133" t="s">
        <v>127</v>
      </c>
      <c r="C22" s="133" t="s">
        <v>88</v>
      </c>
      <c r="D22" s="133" t="s">
        <v>30</v>
      </c>
      <c r="E22" s="134">
        <v>45778</v>
      </c>
      <c r="F22" s="135" t="s">
        <v>350</v>
      </c>
      <c r="G22" s="133" t="s">
        <v>337</v>
      </c>
      <c r="H22" s="136">
        <v>0.29166666666666669</v>
      </c>
      <c r="I22" s="136">
        <v>0.7</v>
      </c>
      <c r="J22" s="137"/>
      <c r="K22" s="138">
        <v>22.27</v>
      </c>
      <c r="L22" s="138">
        <f t="shared" si="0"/>
        <v>0</v>
      </c>
      <c r="M22" s="137"/>
      <c r="N22" s="138">
        <v>160.99</v>
      </c>
      <c r="O22" s="139">
        <f t="shared" si="1"/>
        <v>0</v>
      </c>
      <c r="P22" s="137"/>
      <c r="Q22" s="140"/>
      <c r="R22" s="141"/>
      <c r="S22" s="137"/>
      <c r="T22" s="142"/>
      <c r="U22" s="141">
        <f>Tabela4[[#This Row],[Custo diário]]*Tabela4[[#This Row],[Dias]]*Tabela4[[#This Row],[Quantidade]]</f>
        <v>0</v>
      </c>
    </row>
    <row r="23" spans="1:21" ht="15.75" hidden="1" thickBot="1">
      <c r="B23" s="133" t="s">
        <v>127</v>
      </c>
      <c r="C23" s="133" t="s">
        <v>88</v>
      </c>
      <c r="D23" s="133" t="s">
        <v>30</v>
      </c>
      <c r="E23" s="134">
        <v>45778</v>
      </c>
      <c r="F23" s="135" t="s">
        <v>350</v>
      </c>
      <c r="G23" s="133" t="s">
        <v>351</v>
      </c>
      <c r="H23" s="136">
        <v>0.79166666666666663</v>
      </c>
      <c r="I23" s="136">
        <v>0.29166666666666669</v>
      </c>
      <c r="J23" s="137"/>
      <c r="K23" s="138">
        <v>23.29</v>
      </c>
      <c r="L23" s="138">
        <f t="shared" si="0"/>
        <v>0</v>
      </c>
      <c r="M23" s="137">
        <v>5</v>
      </c>
      <c r="N23" s="138">
        <v>168.37</v>
      </c>
      <c r="O23" s="139">
        <f t="shared" si="1"/>
        <v>841.85</v>
      </c>
      <c r="P23" s="137"/>
      <c r="Q23" s="140"/>
      <c r="R23" s="141"/>
      <c r="S23" s="137"/>
      <c r="T23" s="142"/>
      <c r="U23" s="141">
        <f>Tabela4[[#This Row],[Custo diário]]*Tabela4[[#This Row],[Dias]]*Tabela4[[#This Row],[Quantidade]]</f>
        <v>0</v>
      </c>
    </row>
    <row r="24" spans="1:21" ht="15.75" hidden="1" thickBot="1">
      <c r="B24" s="133" t="s">
        <v>127</v>
      </c>
      <c r="C24" s="133" t="s">
        <v>88</v>
      </c>
      <c r="D24" s="133" t="s">
        <v>30</v>
      </c>
      <c r="E24" s="134">
        <v>45778</v>
      </c>
      <c r="F24" s="135" t="s">
        <v>350</v>
      </c>
      <c r="G24" s="133" t="s">
        <v>351</v>
      </c>
      <c r="H24" s="136">
        <v>0.79166666666666663</v>
      </c>
      <c r="I24" s="136">
        <v>0.29166666666666669</v>
      </c>
      <c r="J24" s="137">
        <v>33</v>
      </c>
      <c r="K24" s="138">
        <v>23.29</v>
      </c>
      <c r="L24" s="138">
        <f t="shared" si="0"/>
        <v>768.56999999999994</v>
      </c>
      <c r="M24" s="137"/>
      <c r="N24" s="138">
        <v>5044.0214711204899</v>
      </c>
      <c r="O24" s="139">
        <f t="shared" si="1"/>
        <v>0</v>
      </c>
      <c r="P24" s="137"/>
      <c r="Q24" s="140"/>
      <c r="R24" s="141"/>
      <c r="S24" s="137"/>
      <c r="T24" s="142"/>
      <c r="U24" s="141">
        <f>Tabela4[[#This Row],[Custo diário]]*Tabela4[[#This Row],[Dias]]*Tabela4[[#This Row],[Quantidade]]</f>
        <v>0</v>
      </c>
    </row>
    <row r="25" spans="1:21" ht="15.75" hidden="1" thickBot="1">
      <c r="B25" s="133" t="s">
        <v>127</v>
      </c>
      <c r="C25" s="133" t="s">
        <v>88</v>
      </c>
      <c r="D25" s="133" t="s">
        <v>30</v>
      </c>
      <c r="E25" s="134">
        <v>45778</v>
      </c>
      <c r="F25" s="135" t="s">
        <v>352</v>
      </c>
      <c r="G25" s="133" t="s">
        <v>351</v>
      </c>
      <c r="H25" s="136">
        <v>0.29166666666666669</v>
      </c>
      <c r="I25" s="136">
        <v>0.79166666666666663</v>
      </c>
      <c r="J25" s="137">
        <v>8.83</v>
      </c>
      <c r="K25" s="138">
        <v>25.58</v>
      </c>
      <c r="L25" s="138">
        <f t="shared" si="0"/>
        <v>225.87139999999999</v>
      </c>
      <c r="M25" s="137"/>
      <c r="N25" s="138">
        <v>184.86</v>
      </c>
      <c r="O25" s="139">
        <f t="shared" si="1"/>
        <v>0</v>
      </c>
      <c r="P25" s="137"/>
      <c r="Q25" s="140"/>
      <c r="R25" s="141"/>
      <c r="S25" s="137"/>
      <c r="T25" s="142"/>
      <c r="U25" s="141">
        <f>Tabela4[[#This Row],[Custo diário]]*Tabela4[[#This Row],[Dias]]*Tabela4[[#This Row],[Quantidade]]</f>
        <v>0</v>
      </c>
    </row>
    <row r="26" spans="1:21" ht="15.75" hidden="1" thickBot="1">
      <c r="B26" s="133" t="s">
        <v>127</v>
      </c>
      <c r="C26" s="133" t="s">
        <v>88</v>
      </c>
      <c r="D26" s="133" t="s">
        <v>30</v>
      </c>
      <c r="E26" s="134">
        <v>45778</v>
      </c>
      <c r="F26" s="135" t="s">
        <v>353</v>
      </c>
      <c r="G26" s="133" t="s">
        <v>351</v>
      </c>
      <c r="H26" s="136">
        <v>0.79166666666666663</v>
      </c>
      <c r="I26" s="136">
        <v>0.29166666666666669</v>
      </c>
      <c r="J26" s="137"/>
      <c r="K26" s="138">
        <v>32.82</v>
      </c>
      <c r="L26" s="138">
        <f t="shared" si="0"/>
        <v>0</v>
      </c>
      <c r="M26" s="137"/>
      <c r="N26" s="138">
        <v>237.25</v>
      </c>
      <c r="O26" s="139">
        <f t="shared" si="1"/>
        <v>0</v>
      </c>
      <c r="P26" s="137"/>
      <c r="Q26" s="140"/>
      <c r="R26" s="141"/>
      <c r="S26" s="137"/>
      <c r="T26" s="142"/>
      <c r="U26" s="141">
        <f>Tabela4[[#This Row],[Custo diário]]*Tabela4[[#This Row],[Dias]]*Tabela4[[#This Row],[Quantidade]]</f>
        <v>0</v>
      </c>
    </row>
    <row r="27" spans="1:21" ht="15.75" hidden="1" thickBot="1">
      <c r="B27" s="133" t="s">
        <v>127</v>
      </c>
      <c r="C27" s="133" t="s">
        <v>88</v>
      </c>
      <c r="D27" s="133" t="s">
        <v>30</v>
      </c>
      <c r="E27" s="134">
        <v>45778</v>
      </c>
      <c r="F27" s="135" t="s">
        <v>354</v>
      </c>
      <c r="G27" s="133" t="s">
        <v>351</v>
      </c>
      <c r="H27" s="136">
        <v>0.29166666666666669</v>
      </c>
      <c r="I27" s="136">
        <v>0.79166666666666663</v>
      </c>
      <c r="J27" s="137"/>
      <c r="K27" s="138">
        <v>30.3</v>
      </c>
      <c r="L27" s="138">
        <f t="shared" si="0"/>
        <v>0</v>
      </c>
      <c r="M27" s="137"/>
      <c r="N27" s="138">
        <v>219.02</v>
      </c>
      <c r="O27" s="139">
        <f t="shared" si="1"/>
        <v>0</v>
      </c>
      <c r="P27" s="137"/>
      <c r="Q27" s="140"/>
      <c r="R27" s="141"/>
      <c r="S27" s="137"/>
      <c r="T27" s="142"/>
      <c r="U27" s="141">
        <f>Tabela4[[#This Row],[Custo diário]]*Tabela4[[#This Row],[Dias]]*Tabela4[[#This Row],[Quantidade]]</f>
        <v>0</v>
      </c>
    </row>
    <row r="28" spans="1:21" ht="15.75" hidden="1" thickBot="1">
      <c r="B28" s="133" t="s">
        <v>127</v>
      </c>
      <c r="C28" s="133" t="s">
        <v>88</v>
      </c>
      <c r="D28" s="133" t="s">
        <v>30</v>
      </c>
      <c r="E28" s="134">
        <v>45778</v>
      </c>
      <c r="F28" s="135" t="s">
        <v>354</v>
      </c>
      <c r="G28" s="133" t="s">
        <v>351</v>
      </c>
      <c r="H28" s="136">
        <v>0.29166666666666669</v>
      </c>
      <c r="I28" s="136">
        <v>0.79166666666666663</v>
      </c>
      <c r="J28" s="137"/>
      <c r="K28" s="138">
        <v>30.3</v>
      </c>
      <c r="L28" s="138">
        <f t="shared" si="0"/>
        <v>0</v>
      </c>
      <c r="M28" s="137"/>
      <c r="N28" s="138">
        <v>219.02</v>
      </c>
      <c r="O28" s="139">
        <f t="shared" si="1"/>
        <v>0</v>
      </c>
      <c r="P28" s="137"/>
      <c r="Q28" s="140"/>
      <c r="R28" s="141"/>
      <c r="S28" s="137"/>
      <c r="T28" s="142"/>
      <c r="U28" s="141">
        <f>Tabela4[[#This Row],[Custo diário]]*Tabela4[[#This Row],[Dias]]*Tabela4[[#This Row],[Quantidade]]</f>
        <v>0</v>
      </c>
    </row>
    <row r="29" spans="1:21" ht="15.75" hidden="1" thickBot="1">
      <c r="B29" s="133" t="s">
        <v>127</v>
      </c>
      <c r="C29" s="133" t="s">
        <v>88</v>
      </c>
      <c r="D29" s="133" t="s">
        <v>30</v>
      </c>
      <c r="E29" s="134">
        <v>45778</v>
      </c>
      <c r="F29" s="135" t="s">
        <v>354</v>
      </c>
      <c r="G29" s="133" t="s">
        <v>351</v>
      </c>
      <c r="H29" s="136">
        <v>0.79166666666666663</v>
      </c>
      <c r="I29" s="136">
        <v>0.29166666666666669</v>
      </c>
      <c r="J29" s="137"/>
      <c r="K29" s="138">
        <v>35.33</v>
      </c>
      <c r="L29" s="138">
        <f t="shared" si="0"/>
        <v>0</v>
      </c>
      <c r="M29" s="137"/>
      <c r="N29" s="138">
        <v>255.34</v>
      </c>
      <c r="O29" s="139">
        <f t="shared" si="1"/>
        <v>0</v>
      </c>
      <c r="P29" s="137"/>
      <c r="Q29" s="140"/>
      <c r="R29" s="141"/>
      <c r="S29" s="137"/>
      <c r="T29" s="142"/>
      <c r="U29" s="141">
        <f>Tabela4[[#This Row],[Custo diário]]*Tabela4[[#This Row],[Dias]]*Tabela4[[#This Row],[Quantidade]]</f>
        <v>0</v>
      </c>
    </row>
    <row r="30" spans="1:21" ht="15.75" hidden="1" thickBot="1">
      <c r="B30" s="133" t="s">
        <v>127</v>
      </c>
      <c r="C30" s="133" t="s">
        <v>88</v>
      </c>
      <c r="D30" s="133" t="s">
        <v>30</v>
      </c>
      <c r="E30" s="134">
        <v>45778</v>
      </c>
      <c r="F30" s="135" t="s">
        <v>355</v>
      </c>
      <c r="G30" s="133" t="s">
        <v>337</v>
      </c>
      <c r="H30" s="136">
        <v>0.29166666666666669</v>
      </c>
      <c r="I30" s="136">
        <v>0.7</v>
      </c>
      <c r="J30" s="137"/>
      <c r="K30" s="138">
        <v>28.22</v>
      </c>
      <c r="L30" s="138">
        <f t="shared" si="0"/>
        <v>0</v>
      </c>
      <c r="M30" s="137"/>
      <c r="N30" s="138">
        <v>204.01</v>
      </c>
      <c r="O30" s="139">
        <f>IF(M30= "Mês todo", N30, M30*N30)</f>
        <v>0</v>
      </c>
      <c r="P30" s="137"/>
      <c r="Q30" s="140"/>
      <c r="R30" s="141"/>
      <c r="S30" s="137"/>
      <c r="T30" s="142"/>
      <c r="U30" s="141">
        <f>Tabela4[[#This Row],[Custo diário]]*Tabela4[[#This Row],[Dias]]*Tabela4[[#This Row],[Quantidade]]</f>
        <v>0</v>
      </c>
    </row>
    <row r="31" spans="1:21" ht="15.75" hidden="1" thickBot="1">
      <c r="B31" s="133" t="s">
        <v>127</v>
      </c>
      <c r="C31" s="133" t="s">
        <v>88</v>
      </c>
      <c r="D31" s="133" t="s">
        <v>30</v>
      </c>
      <c r="E31" s="134">
        <v>45778</v>
      </c>
      <c r="F31" s="135" t="s">
        <v>355</v>
      </c>
      <c r="G31" s="133" t="s">
        <v>337</v>
      </c>
      <c r="H31" s="136">
        <v>0.88333333333333319</v>
      </c>
      <c r="I31" s="136">
        <v>0.29166666666666669</v>
      </c>
      <c r="J31" s="137"/>
      <c r="K31" s="138">
        <v>34.29</v>
      </c>
      <c r="L31" s="138">
        <f t="shared" si="0"/>
        <v>0</v>
      </c>
      <c r="M31" s="137">
        <v>17</v>
      </c>
      <c r="N31" s="138">
        <v>247.86</v>
      </c>
      <c r="O31" s="139">
        <f>IF(M31= "Mês todo", N31, M31*N31)</f>
        <v>4213.62</v>
      </c>
      <c r="P31" s="137"/>
      <c r="Q31" s="140"/>
      <c r="R31" s="141"/>
      <c r="S31" s="137"/>
      <c r="T31" s="142"/>
      <c r="U31" s="141">
        <f>Tabela4[[#This Row],[Custo diário]]*Tabela4[[#This Row],[Dias]]*Tabela4[[#This Row],[Quantidade]]</f>
        <v>0</v>
      </c>
    </row>
    <row r="32" spans="1:21" ht="15.75" hidden="1" thickBot="1">
      <c r="B32" s="133" t="s">
        <v>127</v>
      </c>
      <c r="C32" s="133" t="s">
        <v>88</v>
      </c>
      <c r="D32" s="133" t="s">
        <v>30</v>
      </c>
      <c r="E32" s="134">
        <v>45778</v>
      </c>
      <c r="F32" s="135" t="s">
        <v>356</v>
      </c>
      <c r="G32" s="133" t="s">
        <v>337</v>
      </c>
      <c r="H32" s="136">
        <v>0.29166666666666669</v>
      </c>
      <c r="I32" s="136">
        <v>0.7</v>
      </c>
      <c r="J32" s="137">
        <v>13.92</v>
      </c>
      <c r="K32" s="138">
        <v>29.95</v>
      </c>
      <c r="L32" s="138">
        <f t="shared" si="0"/>
        <v>416.904</v>
      </c>
      <c r="M32" s="137"/>
      <c r="N32" s="138">
        <v>216.51</v>
      </c>
      <c r="O32" s="139">
        <f>IF(M32= "Mês todo", N32, M32*N32)</f>
        <v>0</v>
      </c>
      <c r="P32" s="137"/>
      <c r="Q32" s="140"/>
      <c r="R32" s="141"/>
      <c r="S32" s="137"/>
      <c r="T32" s="142"/>
      <c r="U32" s="141">
        <f>Tabela4[[#This Row],[Custo diário]]*Tabela4[[#This Row],[Dias]]*Tabela4[[#This Row],[Quantidade]]</f>
        <v>0</v>
      </c>
    </row>
    <row r="33" spans="2:21" ht="15.75" hidden="1" thickBot="1">
      <c r="B33" s="133" t="s">
        <v>127</v>
      </c>
      <c r="C33" s="133" t="s">
        <v>88</v>
      </c>
      <c r="D33" s="133" t="s">
        <v>30</v>
      </c>
      <c r="E33" s="134">
        <v>45778</v>
      </c>
      <c r="F33" s="135" t="s">
        <v>357</v>
      </c>
      <c r="G33" s="133" t="s">
        <v>337</v>
      </c>
      <c r="H33" s="136">
        <v>0.29166666666666669</v>
      </c>
      <c r="I33" s="136">
        <v>0.7</v>
      </c>
      <c r="J33" s="137"/>
      <c r="K33" s="138">
        <v>24.69</v>
      </c>
      <c r="L33" s="138">
        <f t="shared" si="0"/>
        <v>0</v>
      </c>
      <c r="M33" s="137"/>
      <c r="N33" s="138">
        <v>178.46</v>
      </c>
      <c r="O33" s="139">
        <f t="shared" si="1"/>
        <v>0</v>
      </c>
      <c r="P33" s="137"/>
      <c r="Q33" s="140"/>
      <c r="R33" s="141"/>
      <c r="S33" s="137"/>
      <c r="T33" s="142"/>
      <c r="U33" s="141">
        <f>Tabela4[[#This Row],[Custo diário]]*Tabela4[[#This Row],[Dias]]*Tabela4[[#This Row],[Quantidade]]</f>
        <v>0</v>
      </c>
    </row>
    <row r="34" spans="2:21" ht="15.75" hidden="1" thickBot="1">
      <c r="B34" s="133" t="s">
        <v>127</v>
      </c>
      <c r="C34" s="133" t="s">
        <v>85</v>
      </c>
      <c r="D34" s="133" t="s">
        <v>78</v>
      </c>
      <c r="E34" s="134">
        <v>45748</v>
      </c>
      <c r="F34" s="135" t="s">
        <v>358</v>
      </c>
      <c r="G34" s="133" t="s">
        <v>351</v>
      </c>
      <c r="H34" s="136">
        <v>0.45833333333333331</v>
      </c>
      <c r="I34" s="136">
        <v>0.95833333333333337</v>
      </c>
      <c r="J34" s="137"/>
      <c r="K34" s="138"/>
      <c r="L34" s="138">
        <f t="shared" si="0"/>
        <v>0</v>
      </c>
      <c r="M34" s="137"/>
      <c r="N34" s="138">
        <v>175.4</v>
      </c>
      <c r="O34" s="139">
        <f t="shared" si="1"/>
        <v>0</v>
      </c>
      <c r="P34" s="137"/>
      <c r="Q34" s="140"/>
      <c r="R34" s="141"/>
      <c r="S34" s="137"/>
      <c r="T34" s="142"/>
      <c r="U34" s="141">
        <f>Tabela4[[#This Row],[Custo diário]]*Tabela4[[#This Row],[Dias]]*Tabela4[[#This Row],[Quantidade]]</f>
        <v>0</v>
      </c>
    </row>
    <row r="35" spans="2:21" ht="15.75" hidden="1" thickBot="1">
      <c r="B35" s="133" t="s">
        <v>127</v>
      </c>
      <c r="C35" s="133" t="s">
        <v>85</v>
      </c>
      <c r="D35" s="133" t="s">
        <v>78</v>
      </c>
      <c r="E35" s="134">
        <v>45778</v>
      </c>
      <c r="F35" s="135" t="s">
        <v>358</v>
      </c>
      <c r="G35" s="133" t="s">
        <v>351</v>
      </c>
      <c r="H35" s="136">
        <v>0.41666666666666669</v>
      </c>
      <c r="I35" s="136">
        <v>0.91666666666666663</v>
      </c>
      <c r="J35" s="137"/>
      <c r="K35" s="138"/>
      <c r="L35" s="138">
        <f t="shared" si="0"/>
        <v>0</v>
      </c>
      <c r="M35" s="137"/>
      <c r="N35" s="138">
        <v>170.34</v>
      </c>
      <c r="O35" s="139">
        <f t="shared" si="1"/>
        <v>0</v>
      </c>
      <c r="P35" s="137"/>
      <c r="Q35" s="140"/>
      <c r="R35" s="141"/>
      <c r="S35" s="137"/>
      <c r="T35" s="142"/>
      <c r="U35" s="141">
        <f>Tabela4[[#This Row],[Custo diário]]*Tabela4[[#This Row],[Dias]]*Tabela4[[#This Row],[Quantidade]]</f>
        <v>0</v>
      </c>
    </row>
    <row r="36" spans="2:21" ht="15.75" hidden="1" thickBot="1">
      <c r="B36" s="133" t="s">
        <v>127</v>
      </c>
      <c r="C36" s="133" t="s">
        <v>85</v>
      </c>
      <c r="D36" s="133" t="s">
        <v>78</v>
      </c>
      <c r="E36" s="134">
        <v>45748</v>
      </c>
      <c r="F36" s="135" t="s">
        <v>358</v>
      </c>
      <c r="G36" s="133" t="s">
        <v>351</v>
      </c>
      <c r="H36" s="136">
        <v>0.29166666666666669</v>
      </c>
      <c r="I36" s="136">
        <v>0.79166666666666663</v>
      </c>
      <c r="J36" s="137"/>
      <c r="K36" s="138"/>
      <c r="L36" s="138">
        <f t="shared" si="0"/>
        <v>0</v>
      </c>
      <c r="M36" s="137"/>
      <c r="N36" s="138">
        <v>170.34</v>
      </c>
      <c r="O36" s="139">
        <f t="shared" si="1"/>
        <v>0</v>
      </c>
      <c r="P36" s="137"/>
      <c r="Q36" s="140"/>
      <c r="R36" s="141"/>
      <c r="S36" s="137"/>
      <c r="T36" s="142"/>
      <c r="U36" s="141">
        <f>Tabela4[[#This Row],[Custo diário]]*Tabela4[[#This Row],[Dias]]*Tabela4[[#This Row],[Quantidade]]</f>
        <v>0</v>
      </c>
    </row>
    <row r="37" spans="2:21" ht="15.75" hidden="1" thickBot="1">
      <c r="B37" s="133" t="s">
        <v>127</v>
      </c>
      <c r="C37" s="133" t="s">
        <v>85</v>
      </c>
      <c r="D37" s="133" t="s">
        <v>78</v>
      </c>
      <c r="E37" s="134">
        <v>45748</v>
      </c>
      <c r="F37" s="135" t="s">
        <v>358</v>
      </c>
      <c r="G37" s="133" t="s">
        <v>351</v>
      </c>
      <c r="H37" s="136">
        <v>0.79166666666666663</v>
      </c>
      <c r="I37" s="136">
        <v>0.29166666666666669</v>
      </c>
      <c r="J37" s="137"/>
      <c r="K37" s="138"/>
      <c r="L37" s="138">
        <f t="shared" si="0"/>
        <v>0</v>
      </c>
      <c r="M37" s="137"/>
      <c r="N37" s="138">
        <v>200.7</v>
      </c>
      <c r="O37" s="139">
        <f t="shared" si="1"/>
        <v>0</v>
      </c>
      <c r="P37" s="137"/>
      <c r="Q37" s="140"/>
      <c r="R37" s="141"/>
      <c r="S37" s="137"/>
      <c r="T37" s="142"/>
      <c r="U37" s="141">
        <f>Tabela4[[#This Row],[Custo diário]]*Tabela4[[#This Row],[Dias]]*Tabela4[[#This Row],[Quantidade]]</f>
        <v>0</v>
      </c>
    </row>
    <row r="38" spans="2:21" ht="15.75" hidden="1" thickBot="1">
      <c r="B38" s="133" t="s">
        <v>127</v>
      </c>
      <c r="C38" s="133" t="s">
        <v>87</v>
      </c>
      <c r="D38" s="133" t="s">
        <v>78</v>
      </c>
      <c r="E38" s="134">
        <v>45778</v>
      </c>
      <c r="F38" s="135" t="s">
        <v>359</v>
      </c>
      <c r="G38" s="133" t="s">
        <v>351</v>
      </c>
      <c r="H38" s="136">
        <v>0.45833333333333331</v>
      </c>
      <c r="I38" s="136" t="s">
        <v>360</v>
      </c>
      <c r="J38" s="137"/>
      <c r="K38" s="138">
        <v>37.11</v>
      </c>
      <c r="L38" s="138">
        <f t="shared" si="0"/>
        <v>0</v>
      </c>
      <c r="M38" s="137"/>
      <c r="N38" s="138">
        <v>268.22000000000003</v>
      </c>
      <c r="O38" s="139">
        <f t="shared" si="1"/>
        <v>0</v>
      </c>
      <c r="P38" s="137"/>
      <c r="Q38" s="140"/>
      <c r="R38" s="141"/>
      <c r="S38" s="137"/>
      <c r="T38" s="142"/>
      <c r="U38" s="141">
        <f>Tabela4[[#This Row],[Custo diário]]*Tabela4[[#This Row],[Dias]]*Tabela4[[#This Row],[Quantidade]]</f>
        <v>0</v>
      </c>
    </row>
    <row r="39" spans="2:21" ht="15.75" hidden="1" thickBot="1">
      <c r="B39" s="133" t="s">
        <v>127</v>
      </c>
      <c r="C39" s="133" t="s">
        <v>87</v>
      </c>
      <c r="D39" s="133" t="s">
        <v>78</v>
      </c>
      <c r="E39" s="134">
        <v>45778</v>
      </c>
      <c r="F39" s="135" t="s">
        <v>359</v>
      </c>
      <c r="G39" s="133" t="s">
        <v>351</v>
      </c>
      <c r="H39" s="136">
        <v>0.29166666666666669</v>
      </c>
      <c r="I39" s="136">
        <v>0.79166666666666663</v>
      </c>
      <c r="J39" s="137"/>
      <c r="K39" s="138">
        <v>36.08</v>
      </c>
      <c r="L39" s="138">
        <f t="shared" si="0"/>
        <v>0</v>
      </c>
      <c r="M39" s="137"/>
      <c r="N39" s="138">
        <v>260.82</v>
      </c>
      <c r="O39" s="139">
        <f t="shared" si="1"/>
        <v>0</v>
      </c>
      <c r="P39" s="137"/>
      <c r="Q39" s="140"/>
      <c r="R39" s="141"/>
      <c r="S39" s="137"/>
      <c r="T39" s="142"/>
      <c r="U39" s="141">
        <f>Tabela4[[#This Row],[Custo diário]]*Tabela4[[#This Row],[Dias]]*Tabela4[[#This Row],[Quantidade]]</f>
        <v>0</v>
      </c>
    </row>
    <row r="40" spans="2:21" ht="15.75" hidden="1" thickBot="1">
      <c r="B40" s="133" t="s">
        <v>127</v>
      </c>
      <c r="C40" s="133" t="s">
        <v>87</v>
      </c>
      <c r="D40" s="133" t="s">
        <v>78</v>
      </c>
      <c r="E40" s="134">
        <v>45778</v>
      </c>
      <c r="F40" s="135" t="s">
        <v>361</v>
      </c>
      <c r="G40" s="133" t="s">
        <v>351</v>
      </c>
      <c r="H40" s="136">
        <v>0.79166666666666663</v>
      </c>
      <c r="I40" s="136">
        <v>0.29166666666666669</v>
      </c>
      <c r="J40" s="137"/>
      <c r="K40" s="138">
        <v>38.47</v>
      </c>
      <c r="L40" s="138">
        <f t="shared" si="0"/>
        <v>0</v>
      </c>
      <c r="M40" s="137"/>
      <c r="N40" s="138">
        <v>278.04000000000002</v>
      </c>
      <c r="O40" s="139">
        <f t="shared" si="1"/>
        <v>0</v>
      </c>
      <c r="P40" s="137"/>
      <c r="Q40" s="140"/>
      <c r="R40" s="141"/>
      <c r="S40" s="137"/>
      <c r="T40" s="142"/>
      <c r="U40" s="141">
        <f>Tabela4[[#This Row],[Custo diário]]*Tabela4[[#This Row],[Dias]]*Tabela4[[#This Row],[Quantidade]]</f>
        <v>0</v>
      </c>
    </row>
    <row r="41" spans="2:21" ht="15.75" hidden="1" thickBot="1">
      <c r="B41" s="133" t="s">
        <v>127</v>
      </c>
      <c r="C41" s="133" t="s">
        <v>87</v>
      </c>
      <c r="D41" s="133" t="s">
        <v>78</v>
      </c>
      <c r="E41" s="134">
        <v>45778</v>
      </c>
      <c r="F41" s="135" t="s">
        <v>362</v>
      </c>
      <c r="G41" s="133" t="s">
        <v>351</v>
      </c>
      <c r="H41" s="136">
        <v>0.41666666666666669</v>
      </c>
      <c r="I41" s="136">
        <v>0.91666666666666663</v>
      </c>
      <c r="J41" s="137">
        <v>2</v>
      </c>
      <c r="K41" s="138">
        <v>32.81</v>
      </c>
      <c r="L41" s="138">
        <f t="shared" si="0"/>
        <v>65.62</v>
      </c>
      <c r="M41" s="137"/>
      <c r="N41" s="138">
        <v>237.12</v>
      </c>
      <c r="O41" s="139">
        <f t="shared" si="1"/>
        <v>0</v>
      </c>
      <c r="P41" s="137"/>
      <c r="Q41" s="140"/>
      <c r="R41" s="141"/>
      <c r="S41" s="137"/>
      <c r="T41" s="142"/>
      <c r="U41" s="141">
        <f>Tabela4[[#This Row],[Custo diário]]*Tabela4[[#This Row],[Dias]]*Tabela4[[#This Row],[Quantidade]]</f>
        <v>0</v>
      </c>
    </row>
    <row r="42" spans="2:21" ht="15.75" hidden="1" thickBot="1">
      <c r="B42" s="133" t="s">
        <v>127</v>
      </c>
      <c r="C42" s="133" t="s">
        <v>87</v>
      </c>
      <c r="D42" s="133" t="s">
        <v>78</v>
      </c>
      <c r="E42" s="134">
        <v>45778</v>
      </c>
      <c r="F42" s="135" t="s">
        <v>362</v>
      </c>
      <c r="G42" s="133" t="s">
        <v>351</v>
      </c>
      <c r="H42" s="136">
        <v>0.5</v>
      </c>
      <c r="I42" s="136">
        <v>0</v>
      </c>
      <c r="J42" s="137"/>
      <c r="K42" s="138">
        <v>34.69</v>
      </c>
      <c r="L42" s="138">
        <f t="shared" si="0"/>
        <v>0</v>
      </c>
      <c r="M42" s="137"/>
      <c r="N42" s="138">
        <v>250.76</v>
      </c>
      <c r="O42" s="139">
        <f t="shared" si="1"/>
        <v>0</v>
      </c>
      <c r="P42" s="137"/>
      <c r="Q42" s="140"/>
      <c r="R42" s="141"/>
      <c r="S42" s="137"/>
      <c r="T42" s="142"/>
      <c r="U42" s="141">
        <f>Tabela4[[#This Row],[Custo diário]]*Tabela4[[#This Row],[Dias]]*Tabela4[[#This Row],[Quantidade]]</f>
        <v>0</v>
      </c>
    </row>
    <row r="43" spans="2:21" ht="15" hidden="1" customHeight="1" thickBot="1">
      <c r="B43" s="143" t="s">
        <v>127</v>
      </c>
      <c r="C43" s="143" t="s">
        <v>87</v>
      </c>
      <c r="D43" s="133" t="s">
        <v>78</v>
      </c>
      <c r="E43" s="134">
        <v>45778</v>
      </c>
      <c r="F43" s="144" t="s">
        <v>362</v>
      </c>
      <c r="G43" s="143" t="s">
        <v>351</v>
      </c>
      <c r="H43" s="136">
        <v>0.41666666666666669</v>
      </c>
      <c r="I43" s="136">
        <v>0.91666666666666663</v>
      </c>
      <c r="J43" s="145">
        <v>4</v>
      </c>
      <c r="K43" s="146">
        <v>32.81</v>
      </c>
      <c r="L43" s="146">
        <f t="shared" si="0"/>
        <v>131.24</v>
      </c>
      <c r="M43" s="145"/>
      <c r="N43" s="146">
        <v>237.12</v>
      </c>
      <c r="O43" s="139">
        <f t="shared" si="1"/>
        <v>0</v>
      </c>
      <c r="P43" s="145"/>
      <c r="Q43" s="147"/>
      <c r="R43" s="148"/>
      <c r="S43" s="145"/>
      <c r="T43" s="145"/>
      <c r="U43" s="148">
        <f>Tabela4[[#This Row],[Custo diário]]*Tabela4[[#This Row],[Dias]]*Tabela4[[#This Row],[Quantidade]]</f>
        <v>0</v>
      </c>
    </row>
    <row r="44" spans="2:21" ht="15" hidden="1" customHeight="1" thickBot="1">
      <c r="B44" s="143" t="s">
        <v>143</v>
      </c>
      <c r="C44" s="143" t="s">
        <v>87</v>
      </c>
      <c r="D44" s="133"/>
      <c r="E44" s="134"/>
      <c r="F44" s="144" t="s">
        <v>362</v>
      </c>
      <c r="G44" s="143" t="s">
        <v>351</v>
      </c>
      <c r="H44" s="136" t="s">
        <v>363</v>
      </c>
      <c r="I44" s="136" t="s">
        <v>364</v>
      </c>
      <c r="J44" s="145"/>
      <c r="K44" s="146"/>
      <c r="L44" s="146">
        <f t="shared" si="0"/>
        <v>0</v>
      </c>
      <c r="M44" s="145"/>
      <c r="N44" s="146">
        <v>235.09</v>
      </c>
      <c r="O44" s="139">
        <f t="shared" si="1"/>
        <v>0</v>
      </c>
      <c r="P44" s="145"/>
      <c r="Q44" s="147"/>
      <c r="R44" s="148"/>
      <c r="S44" s="145"/>
      <c r="T44" s="145"/>
      <c r="U44" s="148">
        <f>Tabela4[[#This Row],[Custo diário]]*Tabela4[[#This Row],[Dias]]*Tabela4[[#This Row],[Quantidade]]</f>
        <v>0</v>
      </c>
    </row>
    <row r="45" spans="2:21" ht="15.75" hidden="1" thickBot="1">
      <c r="B45" s="143" t="s">
        <v>143</v>
      </c>
      <c r="C45" s="143" t="s">
        <v>87</v>
      </c>
      <c r="D45" s="133"/>
      <c r="E45" s="134"/>
      <c r="F45" s="144" t="s">
        <v>362</v>
      </c>
      <c r="G45" s="143" t="s">
        <v>351</v>
      </c>
      <c r="H45" s="136" t="s">
        <v>364</v>
      </c>
      <c r="I45" s="136" t="s">
        <v>363</v>
      </c>
      <c r="J45" s="145"/>
      <c r="K45" s="146"/>
      <c r="L45" s="146">
        <f t="shared" si="0"/>
        <v>0</v>
      </c>
      <c r="M45" s="145"/>
      <c r="N45" s="146">
        <v>276.16000000000003</v>
      </c>
      <c r="O45" s="139">
        <f t="shared" si="1"/>
        <v>0</v>
      </c>
      <c r="P45" s="145"/>
      <c r="Q45" s="147"/>
      <c r="R45" s="148"/>
      <c r="S45" s="145"/>
      <c r="T45" s="145"/>
      <c r="U45" s="148">
        <f>Tabela4[[#This Row],[Custo diário]]*Tabela4[[#This Row],[Dias]]*Tabela4[[#This Row],[Quantidade]]</f>
        <v>0</v>
      </c>
    </row>
    <row r="46" spans="2:21" ht="15.75" hidden="1" thickBot="1">
      <c r="B46" s="143" t="s">
        <v>143</v>
      </c>
      <c r="C46" s="143" t="s">
        <v>87</v>
      </c>
      <c r="D46" s="133"/>
      <c r="E46" s="134"/>
      <c r="F46" s="144" t="s">
        <v>362</v>
      </c>
      <c r="G46" s="143" t="s">
        <v>337</v>
      </c>
      <c r="H46" s="136" t="s">
        <v>365</v>
      </c>
      <c r="I46" s="136" t="s">
        <v>366</v>
      </c>
      <c r="J46" s="145"/>
      <c r="K46" s="146"/>
      <c r="L46" s="146">
        <f t="shared" si="0"/>
        <v>0</v>
      </c>
      <c r="M46" s="145"/>
      <c r="N46" s="146">
        <v>242.6</v>
      </c>
      <c r="O46" s="139">
        <f t="shared" si="1"/>
        <v>0</v>
      </c>
      <c r="P46" s="145"/>
      <c r="Q46" s="147"/>
      <c r="R46" s="148"/>
      <c r="S46" s="145"/>
      <c r="T46" s="145"/>
      <c r="U46" s="148">
        <f>Tabela4[[#This Row],[Custo diário]]*Tabela4[[#This Row],[Dias]]*Tabela4[[#This Row],[Quantidade]]</f>
        <v>0</v>
      </c>
    </row>
    <row r="47" spans="2:21" ht="15.75" hidden="1" thickBot="1">
      <c r="B47" s="143" t="s">
        <v>143</v>
      </c>
      <c r="C47" s="143" t="s">
        <v>88</v>
      </c>
      <c r="D47" s="133"/>
      <c r="E47" s="134">
        <v>45748</v>
      </c>
      <c r="F47" s="144" t="s">
        <v>367</v>
      </c>
      <c r="G47" s="143" t="s">
        <v>337</v>
      </c>
      <c r="H47" s="136" t="s">
        <v>368</v>
      </c>
      <c r="I47" s="136" t="s">
        <v>369</v>
      </c>
      <c r="J47" s="145"/>
      <c r="K47" s="146"/>
      <c r="L47" s="146">
        <f t="shared" si="0"/>
        <v>0</v>
      </c>
      <c r="M47" s="145"/>
      <c r="N47" s="146">
        <v>329.12</v>
      </c>
      <c r="O47" s="139">
        <f t="shared" si="1"/>
        <v>0</v>
      </c>
      <c r="P47" s="145"/>
      <c r="Q47" s="147"/>
      <c r="R47" s="148"/>
      <c r="S47" s="145"/>
      <c r="T47" s="145"/>
      <c r="U47" s="148">
        <f>Tabela4[[#This Row],[Custo diário]]*Tabela4[[#This Row],[Dias]]*Tabela4[[#This Row],[Quantidade]]</f>
        <v>0</v>
      </c>
    </row>
    <row r="48" spans="2:21" ht="15.75" hidden="1" thickBot="1">
      <c r="B48" s="143" t="s">
        <v>143</v>
      </c>
      <c r="C48" s="143" t="s">
        <v>88</v>
      </c>
      <c r="D48" s="133"/>
      <c r="E48" s="134">
        <v>45748</v>
      </c>
      <c r="F48" s="144" t="s">
        <v>370</v>
      </c>
      <c r="G48" s="143" t="s">
        <v>337</v>
      </c>
      <c r="H48" s="136" t="s">
        <v>371</v>
      </c>
      <c r="I48" s="136" t="s">
        <v>372</v>
      </c>
      <c r="J48" s="145"/>
      <c r="K48" s="146"/>
      <c r="L48" s="146">
        <f t="shared" si="0"/>
        <v>0</v>
      </c>
      <c r="M48" s="145"/>
      <c r="N48" s="146">
        <v>214.27</v>
      </c>
      <c r="O48" s="139">
        <f t="shared" si="1"/>
        <v>0</v>
      </c>
      <c r="P48" s="145"/>
      <c r="Q48" s="147"/>
      <c r="R48" s="148"/>
      <c r="S48" s="145"/>
      <c r="T48" s="145"/>
      <c r="U48" s="148">
        <f>Tabela4[[#This Row],[Custo diário]]*Tabela4[[#This Row],[Dias]]*Tabela4[[#This Row],[Quantidade]]</f>
        <v>0</v>
      </c>
    </row>
    <row r="49" spans="2:21" ht="15.75" hidden="1" thickBot="1">
      <c r="B49" s="143" t="s">
        <v>143</v>
      </c>
      <c r="C49" s="143" t="s">
        <v>88</v>
      </c>
      <c r="D49" s="143" t="s">
        <v>34</v>
      </c>
      <c r="E49" s="149">
        <v>45748</v>
      </c>
      <c r="F49" s="144" t="s">
        <v>373</v>
      </c>
      <c r="G49" s="143" t="s">
        <v>337</v>
      </c>
      <c r="H49" s="136" t="s">
        <v>371</v>
      </c>
      <c r="I49" s="136" t="s">
        <v>372</v>
      </c>
      <c r="J49" s="145"/>
      <c r="K49" s="146"/>
      <c r="L49" s="146">
        <f t="shared" si="0"/>
        <v>0</v>
      </c>
      <c r="M49" s="145">
        <v>6</v>
      </c>
      <c r="N49" s="146">
        <v>235.66</v>
      </c>
      <c r="O49" s="139">
        <f t="shared" si="1"/>
        <v>1413.96</v>
      </c>
      <c r="P49" s="145"/>
      <c r="Q49" s="147"/>
      <c r="R49" s="148"/>
      <c r="S49" s="145"/>
      <c r="T49" s="145"/>
      <c r="U49" s="148">
        <f>Tabela4[[#This Row],[Custo diário]]*Tabela4[[#This Row],[Dias]]*Tabela4[[#This Row],[Quantidade]]</f>
        <v>0</v>
      </c>
    </row>
    <row r="50" spans="2:21" ht="15.75" hidden="1" thickBot="1">
      <c r="B50" s="143" t="s">
        <v>143</v>
      </c>
      <c r="C50" s="143" t="s">
        <v>88</v>
      </c>
      <c r="D50" s="143"/>
      <c r="E50" s="149">
        <v>45748</v>
      </c>
      <c r="F50" s="144" t="s">
        <v>374</v>
      </c>
      <c r="G50" s="143" t="s">
        <v>337</v>
      </c>
      <c r="H50" s="136" t="s">
        <v>368</v>
      </c>
      <c r="I50" s="136" t="s">
        <v>369</v>
      </c>
      <c r="J50" s="145"/>
      <c r="K50" s="146"/>
      <c r="L50" s="146">
        <f t="shared" si="0"/>
        <v>0</v>
      </c>
      <c r="M50" s="145">
        <v>3</v>
      </c>
      <c r="N50" s="146">
        <v>233.05</v>
      </c>
      <c r="O50" s="139">
        <f t="shared" si="1"/>
        <v>699.15000000000009</v>
      </c>
      <c r="P50" s="145"/>
      <c r="Q50" s="147"/>
      <c r="R50" s="148"/>
      <c r="S50" s="145"/>
      <c r="T50" s="145"/>
      <c r="U50" s="148">
        <f>Tabela4[[#This Row],[Custo diário]]*Tabela4[[#This Row],[Dias]]*Tabela4[[#This Row],[Quantidade]]</f>
        <v>0</v>
      </c>
    </row>
    <row r="51" spans="2:21" ht="15.75" hidden="1" thickBot="1">
      <c r="B51" s="143" t="s">
        <v>143</v>
      </c>
      <c r="C51" s="143" t="s">
        <v>89</v>
      </c>
      <c r="D51" s="143" t="s">
        <v>34</v>
      </c>
      <c r="E51" s="149">
        <v>45748</v>
      </c>
      <c r="F51" s="144" t="s">
        <v>375</v>
      </c>
      <c r="G51" s="143" t="s">
        <v>351</v>
      </c>
      <c r="H51" s="136" t="s">
        <v>365</v>
      </c>
      <c r="I51" s="136" t="s">
        <v>371</v>
      </c>
      <c r="J51" s="145"/>
      <c r="K51" s="146"/>
      <c r="L51" s="146">
        <f t="shared" si="0"/>
        <v>0</v>
      </c>
      <c r="M51" s="145"/>
      <c r="N51" s="146">
        <v>203.45</v>
      </c>
      <c r="O51" s="139">
        <f t="shared" si="1"/>
        <v>0</v>
      </c>
      <c r="P51" s="145"/>
      <c r="Q51" s="147"/>
      <c r="R51" s="148"/>
      <c r="S51" s="145"/>
      <c r="T51" s="145"/>
      <c r="U51" s="148">
        <f>Tabela4[[#This Row],[Custo diário]]*Tabela4[[#This Row],[Dias]]*Tabela4[[#This Row],[Quantidade]]</f>
        <v>0</v>
      </c>
    </row>
    <row r="52" spans="2:21" ht="15.75" hidden="1" thickBot="1">
      <c r="B52" s="143" t="s">
        <v>143</v>
      </c>
      <c r="C52" s="143" t="s">
        <v>89</v>
      </c>
      <c r="D52" s="143" t="s">
        <v>34</v>
      </c>
      <c r="E52" s="149">
        <v>45748</v>
      </c>
      <c r="F52" s="144" t="s">
        <v>376</v>
      </c>
      <c r="G52" s="143" t="s">
        <v>351</v>
      </c>
      <c r="H52" s="136" t="s">
        <v>365</v>
      </c>
      <c r="I52" s="136" t="s">
        <v>371</v>
      </c>
      <c r="J52" s="136"/>
      <c r="K52" s="146"/>
      <c r="L52" s="146">
        <f t="shared" si="0"/>
        <v>0</v>
      </c>
      <c r="M52" s="145"/>
      <c r="N52" s="146">
        <v>145.54</v>
      </c>
      <c r="O52" s="139">
        <f t="shared" si="1"/>
        <v>0</v>
      </c>
      <c r="P52" s="145"/>
      <c r="Q52" s="147"/>
      <c r="R52" s="148"/>
      <c r="S52" s="145"/>
      <c r="T52" s="145"/>
      <c r="U52" s="148">
        <f>Tabela4[[#This Row],[Custo diário]]*Tabela4[[#This Row],[Dias]]*Tabela4[[#This Row],[Quantidade]]</f>
        <v>0</v>
      </c>
    </row>
    <row r="53" spans="2:21" ht="15.75" hidden="1" thickBot="1">
      <c r="B53" s="143" t="s">
        <v>171</v>
      </c>
      <c r="C53" s="143" t="s">
        <v>90</v>
      </c>
      <c r="D53" s="143"/>
      <c r="E53" s="149"/>
      <c r="F53" s="144" t="s">
        <v>334</v>
      </c>
      <c r="G53" s="143" t="s">
        <v>335</v>
      </c>
      <c r="H53" s="136" t="s">
        <v>372</v>
      </c>
      <c r="I53" s="136" t="s">
        <v>377</v>
      </c>
      <c r="J53" s="145"/>
      <c r="K53" s="146"/>
      <c r="L53" s="146">
        <f t="shared" si="0"/>
        <v>0</v>
      </c>
      <c r="M53" s="145"/>
      <c r="N53" s="146">
        <v>246.79</v>
      </c>
      <c r="O53" s="139">
        <f t="shared" si="1"/>
        <v>0</v>
      </c>
      <c r="P53" s="145"/>
      <c r="Q53" s="147"/>
      <c r="R53" s="148"/>
      <c r="S53" s="145"/>
      <c r="T53" s="145"/>
      <c r="U53" s="148">
        <f>Tabela4[[#This Row],[Custo diário]]*Tabela4[[#This Row],[Dias]]*Tabela4[[#This Row],[Quantidade]]</f>
        <v>0</v>
      </c>
    </row>
    <row r="54" spans="2:21" ht="15.75" hidden="1" thickBot="1">
      <c r="B54" s="143" t="s">
        <v>171</v>
      </c>
      <c r="C54" s="143" t="s">
        <v>90</v>
      </c>
      <c r="D54" s="143"/>
      <c r="E54" s="149"/>
      <c r="F54" s="144" t="s">
        <v>378</v>
      </c>
      <c r="G54" s="143" t="s">
        <v>335</v>
      </c>
      <c r="H54" s="136" t="s">
        <v>365</v>
      </c>
      <c r="I54" s="136" t="s">
        <v>371</v>
      </c>
      <c r="J54" s="145"/>
      <c r="K54" s="146"/>
      <c r="L54" s="146">
        <f t="shared" si="0"/>
        <v>0</v>
      </c>
      <c r="M54" s="145"/>
      <c r="N54" s="146">
        <v>289.56</v>
      </c>
      <c r="O54" s="139">
        <f t="shared" si="1"/>
        <v>0</v>
      </c>
      <c r="P54" s="145"/>
      <c r="Q54" s="147"/>
      <c r="R54" s="148"/>
      <c r="S54" s="145"/>
      <c r="T54" s="145"/>
      <c r="U54" s="148">
        <f>Tabela4[[#This Row],[Custo diário]]*Tabela4[[#This Row],[Dias]]*Tabela4[[#This Row],[Quantidade]]</f>
        <v>0</v>
      </c>
    </row>
    <row r="55" spans="2:21" ht="15.75" hidden="1" thickBot="1">
      <c r="B55" s="143" t="s">
        <v>171</v>
      </c>
      <c r="C55" s="143" t="s">
        <v>90</v>
      </c>
      <c r="D55" s="143"/>
      <c r="E55" s="149"/>
      <c r="F55" s="144" t="s">
        <v>334</v>
      </c>
      <c r="G55" s="143" t="s">
        <v>335</v>
      </c>
      <c r="H55" s="136" t="s">
        <v>377</v>
      </c>
      <c r="I55" s="136" t="s">
        <v>372</v>
      </c>
      <c r="J55" s="145"/>
      <c r="K55" s="146"/>
      <c r="L55" s="146">
        <f t="shared" si="0"/>
        <v>0</v>
      </c>
      <c r="M55" s="145"/>
      <c r="N55" s="146">
        <v>268.49</v>
      </c>
      <c r="O55" s="139">
        <f t="shared" si="1"/>
        <v>0</v>
      </c>
      <c r="P55" s="145"/>
      <c r="Q55" s="147"/>
      <c r="R55" s="148"/>
      <c r="S55" s="145"/>
      <c r="T55" s="145"/>
      <c r="U55" s="148">
        <f>Tabela4[[#This Row],[Custo diário]]*Tabela4[[#This Row],[Dias]]*Tabela4[[#This Row],[Quantidade]]</f>
        <v>0</v>
      </c>
    </row>
    <row r="56" spans="2:21" ht="15.75" hidden="1" thickBot="1">
      <c r="B56" s="143" t="s">
        <v>171</v>
      </c>
      <c r="C56" s="143" t="s">
        <v>0</v>
      </c>
      <c r="D56" s="143" t="s">
        <v>17</v>
      </c>
      <c r="E56" s="149">
        <v>45901</v>
      </c>
      <c r="F56" s="144" t="s">
        <v>379</v>
      </c>
      <c r="G56" s="143" t="s">
        <v>380</v>
      </c>
      <c r="H56" s="136">
        <v>0.375</v>
      </c>
      <c r="I56" s="136">
        <v>0.78333333333333299</v>
      </c>
      <c r="J56" s="145"/>
      <c r="K56" s="146">
        <v>63.42</v>
      </c>
      <c r="L56" s="146">
        <f t="shared" si="0"/>
        <v>0</v>
      </c>
      <c r="M56" s="145">
        <v>1</v>
      </c>
      <c r="N56" s="146">
        <v>458.43</v>
      </c>
      <c r="O56" s="139">
        <f t="shared" si="1"/>
        <v>458.43</v>
      </c>
      <c r="P56" s="145"/>
      <c r="Q56" s="147"/>
      <c r="R56" s="148"/>
      <c r="S56" s="145"/>
      <c r="T56" s="145"/>
      <c r="U56" s="148">
        <f>Tabela4[[#This Row],[Custo diário]]*Tabela4[[#This Row],[Dias]]*Tabela4[[#This Row],[Quantidade]]</f>
        <v>0</v>
      </c>
    </row>
    <row r="57" spans="2:21" ht="15.75" hidden="1" thickBot="1">
      <c r="B57" s="143" t="s">
        <v>171</v>
      </c>
      <c r="C57" s="143" t="s">
        <v>0</v>
      </c>
      <c r="D57" s="143" t="s">
        <v>17</v>
      </c>
      <c r="E57" s="149">
        <v>45901</v>
      </c>
      <c r="F57" s="144" t="s">
        <v>381</v>
      </c>
      <c r="G57" s="143" t="s">
        <v>382</v>
      </c>
      <c r="H57" s="136">
        <v>0.25</v>
      </c>
      <c r="I57" s="136">
        <v>0.59722222222222199</v>
      </c>
      <c r="J57" s="145"/>
      <c r="K57" s="146">
        <v>32.54</v>
      </c>
      <c r="L57" s="146">
        <f t="shared" si="0"/>
        <v>0</v>
      </c>
      <c r="M57" s="145"/>
      <c r="N57" s="146">
        <v>235.2</v>
      </c>
      <c r="O57" s="139">
        <f t="shared" si="1"/>
        <v>0</v>
      </c>
      <c r="P57" s="145"/>
      <c r="Q57" s="147"/>
      <c r="R57" s="148"/>
      <c r="S57" s="145"/>
      <c r="T57" s="145"/>
      <c r="U57" s="148">
        <f>Tabela4[[#This Row],[Custo diário]]*Tabela4[[#This Row],[Dias]]*Tabela4[[#This Row],[Quantidade]]</f>
        <v>0</v>
      </c>
    </row>
    <row r="58" spans="2:21" ht="15.75" hidden="1" thickBot="1">
      <c r="B58" s="143" t="s">
        <v>171</v>
      </c>
      <c r="C58" s="143" t="s">
        <v>0</v>
      </c>
      <c r="D58" s="143" t="s">
        <v>17</v>
      </c>
      <c r="E58" s="149">
        <v>45901</v>
      </c>
      <c r="F58" s="144" t="s">
        <v>381</v>
      </c>
      <c r="G58" s="143" t="s">
        <v>382</v>
      </c>
      <c r="H58" s="136">
        <v>0.61111111111111105</v>
      </c>
      <c r="I58" s="136">
        <v>0.97222222222222199</v>
      </c>
      <c r="J58" s="145"/>
      <c r="K58" s="146">
        <v>33.89</v>
      </c>
      <c r="L58" s="146">
        <f t="shared" si="0"/>
        <v>0</v>
      </c>
      <c r="M58" s="145"/>
      <c r="N58" s="146">
        <v>244.95</v>
      </c>
      <c r="O58" s="139">
        <f t="shared" si="1"/>
        <v>0</v>
      </c>
      <c r="P58" s="145"/>
      <c r="Q58" s="147"/>
      <c r="R58" s="148"/>
      <c r="S58" s="145"/>
      <c r="T58" s="145"/>
      <c r="U58" s="148">
        <f>Tabela4[[#This Row],[Custo diário]]*Tabela4[[#This Row],[Dias]]*Tabela4[[#This Row],[Quantidade]]</f>
        <v>0</v>
      </c>
    </row>
    <row r="59" spans="2:21" ht="15.75" hidden="1" thickBot="1">
      <c r="B59" s="143" t="s">
        <v>171</v>
      </c>
      <c r="C59" s="143" t="s">
        <v>0</v>
      </c>
      <c r="D59" s="143" t="s">
        <v>17</v>
      </c>
      <c r="E59" s="149">
        <v>45901</v>
      </c>
      <c r="F59" s="144" t="s">
        <v>383</v>
      </c>
      <c r="G59" s="143" t="s">
        <v>384</v>
      </c>
      <c r="H59" s="136">
        <v>0.25</v>
      </c>
      <c r="I59" s="136">
        <v>0.59722222222222221</v>
      </c>
      <c r="J59" s="145"/>
      <c r="K59" s="146">
        <v>30.29</v>
      </c>
      <c r="L59" s="146">
        <f t="shared" si="0"/>
        <v>0</v>
      </c>
      <c r="M59" s="145"/>
      <c r="N59" s="146">
        <v>218.91</v>
      </c>
      <c r="O59" s="139">
        <f t="shared" si="1"/>
        <v>0</v>
      </c>
      <c r="P59" s="145"/>
      <c r="Q59" s="147"/>
      <c r="R59" s="148"/>
      <c r="S59" s="145"/>
      <c r="T59" s="145"/>
      <c r="U59" s="148">
        <f>Tabela4[[#This Row],[Custo diário]]*Tabela4[[#This Row],[Dias]]*Tabela4[[#This Row],[Quantidade]]</f>
        <v>0</v>
      </c>
    </row>
    <row r="60" spans="2:21" ht="15.75" hidden="1" thickBot="1">
      <c r="B60" s="143" t="s">
        <v>171</v>
      </c>
      <c r="C60" s="143" t="s">
        <v>0</v>
      </c>
      <c r="D60" s="143" t="s">
        <v>17</v>
      </c>
      <c r="E60" s="149">
        <v>45901</v>
      </c>
      <c r="F60" s="144" t="s">
        <v>385</v>
      </c>
      <c r="G60" s="143" t="s">
        <v>384</v>
      </c>
      <c r="H60" s="136">
        <v>0.25</v>
      </c>
      <c r="I60" s="136">
        <v>0.59722222222222221</v>
      </c>
      <c r="J60" s="145"/>
      <c r="K60" s="146">
        <v>31.05</v>
      </c>
      <c r="L60" s="146">
        <f t="shared" si="0"/>
        <v>0</v>
      </c>
      <c r="M60" s="145"/>
      <c r="N60" s="146">
        <v>224.44</v>
      </c>
      <c r="O60" s="139">
        <f t="shared" si="1"/>
        <v>0</v>
      </c>
      <c r="P60" s="145"/>
      <c r="Q60" s="147"/>
      <c r="R60" s="148"/>
      <c r="S60" s="145"/>
      <c r="T60" s="145"/>
      <c r="U60" s="148">
        <f>Tabela4[[#This Row],[Custo diário]]*Tabela4[[#This Row],[Dias]]*Tabela4[[#This Row],[Quantidade]]</f>
        <v>0</v>
      </c>
    </row>
    <row r="61" spans="2:21" ht="15.75" hidden="1" thickBot="1">
      <c r="B61" s="143" t="s">
        <v>171</v>
      </c>
      <c r="C61" s="143" t="s">
        <v>0</v>
      </c>
      <c r="D61" s="143" t="s">
        <v>17</v>
      </c>
      <c r="E61" s="149">
        <v>45901</v>
      </c>
      <c r="F61" s="144" t="s">
        <v>386</v>
      </c>
      <c r="G61" s="143" t="s">
        <v>387</v>
      </c>
      <c r="H61" s="136">
        <v>0.41666666666666669</v>
      </c>
      <c r="I61" s="136">
        <v>0.91666666666666663</v>
      </c>
      <c r="J61" s="145"/>
      <c r="K61" s="146">
        <v>29.75</v>
      </c>
      <c r="L61" s="146">
        <f t="shared" si="0"/>
        <v>0</v>
      </c>
      <c r="M61" s="145"/>
      <c r="N61" s="146">
        <v>187.69</v>
      </c>
      <c r="O61" s="139">
        <f t="shared" si="1"/>
        <v>0</v>
      </c>
      <c r="P61" s="145"/>
      <c r="Q61" s="147"/>
      <c r="R61" s="148"/>
      <c r="S61" s="145"/>
      <c r="T61" s="145"/>
      <c r="U61" s="148">
        <f>Tabela4[[#This Row],[Custo diário]]*Tabela4[[#This Row],[Dias]]*Tabela4[[#This Row],[Quantidade]]</f>
        <v>0</v>
      </c>
    </row>
    <row r="62" spans="2:21" ht="15.75" hidden="1" thickBot="1">
      <c r="B62" s="143" t="s">
        <v>171</v>
      </c>
      <c r="C62" s="143" t="s">
        <v>0</v>
      </c>
      <c r="D62" s="143" t="s">
        <v>17</v>
      </c>
      <c r="E62" s="149">
        <v>45901</v>
      </c>
      <c r="F62" s="144" t="s">
        <v>388</v>
      </c>
      <c r="G62" s="143" t="s">
        <v>382</v>
      </c>
      <c r="H62" s="136">
        <v>0.25</v>
      </c>
      <c r="I62" s="136">
        <v>0.59722222222222221</v>
      </c>
      <c r="J62" s="145"/>
      <c r="K62" s="146">
        <v>23.78</v>
      </c>
      <c r="L62" s="146">
        <f t="shared" si="0"/>
        <v>0</v>
      </c>
      <c r="M62" s="145">
        <v>3</v>
      </c>
      <c r="N62" s="146">
        <v>171.87</v>
      </c>
      <c r="O62" s="139">
        <f>IF(M62= "Mês todo", N62, M62*N62)</f>
        <v>515.61</v>
      </c>
      <c r="P62" s="145"/>
      <c r="Q62" s="147"/>
      <c r="R62" s="148"/>
      <c r="S62" s="145"/>
      <c r="T62" s="145"/>
      <c r="U62" s="148">
        <f>Tabela4[[#This Row],[Custo diário]]*Tabela4[[#This Row],[Dias]]*Tabela4[[#This Row],[Quantidade]]</f>
        <v>0</v>
      </c>
    </row>
    <row r="63" spans="2:21" ht="15.75" hidden="1" thickBot="1">
      <c r="B63" s="143" t="s">
        <v>171</v>
      </c>
      <c r="C63" s="143" t="s">
        <v>0</v>
      </c>
      <c r="D63" s="143" t="s">
        <v>17</v>
      </c>
      <c r="E63" s="149">
        <v>45901</v>
      </c>
      <c r="F63" s="144" t="s">
        <v>388</v>
      </c>
      <c r="G63" s="143" t="s">
        <v>382</v>
      </c>
      <c r="H63" s="136">
        <v>0.59027777777777779</v>
      </c>
      <c r="I63" s="136">
        <v>0.9375</v>
      </c>
      <c r="J63" s="145"/>
      <c r="K63" s="146">
        <v>24.08</v>
      </c>
      <c r="L63" s="146">
        <f t="shared" si="0"/>
        <v>0</v>
      </c>
      <c r="M63" s="145">
        <v>6</v>
      </c>
      <c r="N63" s="146">
        <v>174.04</v>
      </c>
      <c r="O63" s="139">
        <f t="shared" si="1"/>
        <v>1044.24</v>
      </c>
      <c r="P63" s="145"/>
      <c r="Q63" s="147"/>
      <c r="R63" s="148"/>
      <c r="S63" s="145"/>
      <c r="T63" s="145"/>
      <c r="U63" s="148">
        <f>Tabela4[[#This Row],[Custo diário]]*Tabela4[[#This Row],[Dias]]*Tabela4[[#This Row],[Quantidade]]</f>
        <v>0</v>
      </c>
    </row>
    <row r="64" spans="2:21" ht="15.75" hidden="1" thickBot="1">
      <c r="B64" s="143" t="s">
        <v>171</v>
      </c>
      <c r="C64" s="143" t="s">
        <v>0</v>
      </c>
      <c r="D64" s="143" t="s">
        <v>17</v>
      </c>
      <c r="E64" s="149">
        <v>45901</v>
      </c>
      <c r="F64" s="144" t="s">
        <v>388</v>
      </c>
      <c r="G64" s="143" t="s">
        <v>387</v>
      </c>
      <c r="H64" s="136">
        <v>0.41666666666666669</v>
      </c>
      <c r="I64" s="136">
        <v>0.91666666666666663</v>
      </c>
      <c r="J64" s="145"/>
      <c r="K64" s="146">
        <v>23.61</v>
      </c>
      <c r="L64" s="146">
        <f t="shared" ref="L64:L136" si="2">J64*K64</f>
        <v>0</v>
      </c>
      <c r="M64" s="145"/>
      <c r="N64" s="146">
        <v>148.96</v>
      </c>
      <c r="O64" s="139">
        <f t="shared" si="1"/>
        <v>0</v>
      </c>
      <c r="P64" s="145"/>
      <c r="Q64" s="147"/>
      <c r="R64" s="148"/>
      <c r="S64" s="145"/>
      <c r="T64" s="145"/>
      <c r="U64" s="148">
        <f>Tabela4[[#This Row],[Custo diário]]*Tabela4[[#This Row],[Dias]]*Tabela4[[#This Row],[Quantidade]]</f>
        <v>0</v>
      </c>
    </row>
    <row r="65" spans="2:21" ht="15.75" hidden="1" thickBot="1">
      <c r="B65" s="143" t="s">
        <v>171</v>
      </c>
      <c r="C65" s="143" t="s">
        <v>0</v>
      </c>
      <c r="D65" s="143" t="s">
        <v>17</v>
      </c>
      <c r="E65" s="149">
        <v>45901</v>
      </c>
      <c r="F65" s="144" t="s">
        <v>388</v>
      </c>
      <c r="G65" s="143" t="s">
        <v>384</v>
      </c>
      <c r="H65" s="136">
        <v>0.61111111111111116</v>
      </c>
      <c r="I65" s="136">
        <v>0.95833333333333337</v>
      </c>
      <c r="J65" s="145"/>
      <c r="K65" s="146">
        <v>24.58</v>
      </c>
      <c r="L65" s="146">
        <f t="shared" si="2"/>
        <v>0</v>
      </c>
      <c r="M65" s="145"/>
      <c r="N65" s="146">
        <v>177.65</v>
      </c>
      <c r="O65" s="139">
        <f t="shared" ref="O65:O137" si="3">IF(M65= "Mês todo", N65, M65*N65)</f>
        <v>0</v>
      </c>
      <c r="P65" s="145"/>
      <c r="Q65" s="147"/>
      <c r="R65" s="148"/>
      <c r="S65" s="145"/>
      <c r="T65" s="145"/>
      <c r="U65" s="148">
        <f>Tabela4[[#This Row],[Custo diário]]*Tabela4[[#This Row],[Dias]]*Tabela4[[#This Row],[Quantidade]]</f>
        <v>0</v>
      </c>
    </row>
    <row r="66" spans="2:21" ht="15.75" hidden="1" thickBot="1">
      <c r="B66" s="143"/>
      <c r="C66" s="143"/>
      <c r="D66" s="143" t="s">
        <v>17</v>
      </c>
      <c r="E66" s="149"/>
      <c r="F66" s="144"/>
      <c r="G66" s="143"/>
      <c r="H66" s="136"/>
      <c r="I66" s="136"/>
      <c r="J66" s="145"/>
      <c r="K66" s="146"/>
      <c r="L66" s="146">
        <f t="shared" si="2"/>
        <v>0</v>
      </c>
      <c r="M66" s="145"/>
      <c r="N66" s="146"/>
      <c r="O66" s="139">
        <f t="shared" si="3"/>
        <v>0</v>
      </c>
      <c r="P66" s="145"/>
      <c r="Q66" s="147"/>
      <c r="R66" s="148"/>
      <c r="S66" s="145"/>
      <c r="T66" s="145"/>
      <c r="U66" s="148">
        <f>Tabela4[[#This Row],[Custo diário]]*Tabela4[[#This Row],[Dias]]*Tabela4[[#This Row],[Quantidade]]</f>
        <v>0</v>
      </c>
    </row>
    <row r="67" spans="2:21" ht="15.75" hidden="1" thickBot="1">
      <c r="B67" s="143"/>
      <c r="C67" s="143"/>
      <c r="D67" s="143" t="s">
        <v>17</v>
      </c>
      <c r="E67" s="149"/>
      <c r="F67" s="144"/>
      <c r="G67" s="143"/>
      <c r="H67" s="136"/>
      <c r="I67" s="136"/>
      <c r="J67" s="145"/>
      <c r="K67" s="146"/>
      <c r="L67" s="146">
        <f t="shared" si="2"/>
        <v>0</v>
      </c>
      <c r="M67" s="145"/>
      <c r="N67" s="146"/>
      <c r="O67" s="139">
        <f t="shared" si="3"/>
        <v>0</v>
      </c>
      <c r="P67" s="145"/>
      <c r="Q67" s="147"/>
      <c r="R67" s="148"/>
      <c r="S67" s="145"/>
      <c r="T67" s="145"/>
      <c r="U67" s="148">
        <f>Tabela4[[#This Row],[Custo diário]]*Tabela4[[#This Row],[Dias]]*Tabela4[[#This Row],[Quantidade]]</f>
        <v>0</v>
      </c>
    </row>
    <row r="68" spans="2:21" ht="15.75" hidden="1" thickBot="1">
      <c r="B68" s="143" t="s">
        <v>171</v>
      </c>
      <c r="C68" s="143" t="s">
        <v>258</v>
      </c>
      <c r="D68" s="143"/>
      <c r="E68" s="149"/>
      <c r="F68" s="144"/>
      <c r="G68" s="143"/>
      <c r="H68" s="136"/>
      <c r="I68" s="136"/>
      <c r="J68" s="145"/>
      <c r="K68" s="146"/>
      <c r="L68" s="146">
        <f t="shared" si="2"/>
        <v>0</v>
      </c>
      <c r="M68" s="145"/>
      <c r="N68" s="146">
        <v>242.8</v>
      </c>
      <c r="O68" s="139">
        <f t="shared" si="3"/>
        <v>0</v>
      </c>
      <c r="P68" s="145"/>
      <c r="Q68" s="147"/>
      <c r="R68" s="148"/>
      <c r="S68" s="145"/>
      <c r="T68" s="145"/>
      <c r="U68" s="148">
        <f>Tabela4[[#This Row],[Custo diário]]*Tabela4[[#This Row],[Dias]]*Tabela4[[#This Row],[Quantidade]]</f>
        <v>0</v>
      </c>
    </row>
    <row r="69" spans="2:21" ht="15.75" hidden="1" thickBot="1">
      <c r="B69" s="143" t="s">
        <v>171</v>
      </c>
      <c r="C69" s="143" t="s">
        <v>258</v>
      </c>
      <c r="D69" s="143"/>
      <c r="E69" s="149"/>
      <c r="F69" s="144"/>
      <c r="G69" s="143"/>
      <c r="H69" s="136"/>
      <c r="I69" s="136"/>
      <c r="J69" s="145"/>
      <c r="K69" s="146"/>
      <c r="L69" s="146">
        <f t="shared" si="2"/>
        <v>0</v>
      </c>
      <c r="M69" s="145">
        <v>2</v>
      </c>
      <c r="N69" s="146">
        <v>176.59</v>
      </c>
      <c r="O69" s="139">
        <f t="shared" si="3"/>
        <v>353.18</v>
      </c>
      <c r="P69" s="145"/>
      <c r="Q69" s="147"/>
      <c r="R69" s="148"/>
      <c r="S69" s="145"/>
      <c r="T69" s="145"/>
      <c r="U69" s="148">
        <f>Tabela4[[#This Row],[Custo diário]]*Tabela4[[#This Row],[Dias]]*Tabela4[[#This Row],[Quantidade]]</f>
        <v>0</v>
      </c>
    </row>
    <row r="70" spans="2:21" ht="15.75" hidden="1" thickBot="1">
      <c r="B70" s="143" t="s">
        <v>171</v>
      </c>
      <c r="C70" s="143" t="s">
        <v>259</v>
      </c>
      <c r="D70" s="143"/>
      <c r="E70" s="149"/>
      <c r="F70" s="144"/>
      <c r="G70" s="143"/>
      <c r="H70" s="136"/>
      <c r="I70" s="136"/>
      <c r="J70" s="145"/>
      <c r="K70" s="146"/>
      <c r="L70" s="146">
        <f t="shared" si="2"/>
        <v>0</v>
      </c>
      <c r="M70" s="145">
        <v>2</v>
      </c>
      <c r="N70" s="146">
        <v>201.46</v>
      </c>
      <c r="O70" s="139">
        <f t="shared" si="3"/>
        <v>402.92</v>
      </c>
      <c r="P70" s="145"/>
      <c r="Q70" s="147"/>
      <c r="R70" s="148"/>
      <c r="S70" s="145"/>
      <c r="T70" s="145"/>
      <c r="U70" s="148">
        <f>Tabela4[[#This Row],[Custo diário]]*Tabela4[[#This Row],[Dias]]*Tabela4[[#This Row],[Quantidade]]</f>
        <v>0</v>
      </c>
    </row>
    <row r="71" spans="2:21" ht="15.75" hidden="1" thickBot="1">
      <c r="B71" s="143" t="s">
        <v>171</v>
      </c>
      <c r="C71" s="143" t="s">
        <v>259</v>
      </c>
      <c r="D71" s="143"/>
      <c r="E71" s="149"/>
      <c r="F71" s="144"/>
      <c r="G71" s="143"/>
      <c r="H71" s="136"/>
      <c r="I71" s="136"/>
      <c r="J71" s="145"/>
      <c r="K71" s="146"/>
      <c r="L71" s="146">
        <f t="shared" si="2"/>
        <v>0</v>
      </c>
      <c r="M71" s="145"/>
      <c r="N71" s="146">
        <v>141.13</v>
      </c>
      <c r="O71" s="139">
        <f t="shared" si="3"/>
        <v>0</v>
      </c>
      <c r="P71" s="145"/>
      <c r="Q71" s="147"/>
      <c r="R71" s="148"/>
      <c r="S71" s="145"/>
      <c r="T71" s="145"/>
      <c r="U71" s="148">
        <f>Tabela4[[#This Row],[Custo diário]]*Tabela4[[#This Row],[Dias]]*Tabela4[[#This Row],[Quantidade]]</f>
        <v>0</v>
      </c>
    </row>
    <row r="72" spans="2:21" ht="15.75" hidden="1" thickBot="1">
      <c r="B72" s="143" t="s">
        <v>171</v>
      </c>
      <c r="C72" s="143" t="s">
        <v>88</v>
      </c>
      <c r="D72" s="143" t="s">
        <v>83</v>
      </c>
      <c r="E72" s="149">
        <v>45748</v>
      </c>
      <c r="F72" s="144" t="s">
        <v>348</v>
      </c>
      <c r="G72" s="143" t="s">
        <v>337</v>
      </c>
      <c r="H72" s="136" t="s">
        <v>368</v>
      </c>
      <c r="I72" s="136" t="s">
        <v>369</v>
      </c>
      <c r="J72" s="145"/>
      <c r="K72" s="146">
        <v>71.41</v>
      </c>
      <c r="L72" s="146">
        <f t="shared" si="2"/>
        <v>0</v>
      </c>
      <c r="M72" s="145"/>
      <c r="N72" s="146">
        <v>516.16999999999996</v>
      </c>
      <c r="O72" s="139">
        <f t="shared" si="3"/>
        <v>0</v>
      </c>
      <c r="P72" s="145"/>
      <c r="Q72" s="147"/>
      <c r="R72" s="148"/>
      <c r="S72" s="145"/>
      <c r="T72" s="145"/>
      <c r="U72" s="148">
        <f>Tabela4[[#This Row],[Custo diário]]*Tabela4[[#This Row],[Dias]]*Tabela4[[#This Row],[Quantidade]]</f>
        <v>0</v>
      </c>
    </row>
    <row r="73" spans="2:21" ht="15.75" hidden="1" thickBot="1">
      <c r="B73" s="143" t="s">
        <v>171</v>
      </c>
      <c r="C73" s="143" t="s">
        <v>88</v>
      </c>
      <c r="D73" s="143" t="s">
        <v>83</v>
      </c>
      <c r="E73" s="149">
        <v>45748</v>
      </c>
      <c r="F73" s="144" t="s">
        <v>349</v>
      </c>
      <c r="G73" s="143" t="s">
        <v>351</v>
      </c>
      <c r="H73" s="136" t="s">
        <v>365</v>
      </c>
      <c r="I73" s="136" t="s">
        <v>371</v>
      </c>
      <c r="J73" s="145"/>
      <c r="K73" s="146">
        <v>51.71</v>
      </c>
      <c r="L73" s="146">
        <f t="shared" si="2"/>
        <v>0</v>
      </c>
      <c r="M73" s="145"/>
      <c r="N73" s="146">
        <v>373.78</v>
      </c>
      <c r="O73" s="139">
        <f t="shared" si="3"/>
        <v>0</v>
      </c>
      <c r="P73" s="145"/>
      <c r="Q73" s="147"/>
      <c r="R73" s="148"/>
      <c r="S73" s="145"/>
      <c r="T73" s="145"/>
      <c r="U73" s="148">
        <f>Tabela4[[#This Row],[Custo diário]]*Tabela4[[#This Row],[Dias]]*Tabela4[[#This Row],[Quantidade]]</f>
        <v>0</v>
      </c>
    </row>
    <row r="74" spans="2:21" ht="15.75" hidden="1" thickBot="1">
      <c r="B74" s="143" t="s">
        <v>171</v>
      </c>
      <c r="C74" s="143" t="s">
        <v>88</v>
      </c>
      <c r="D74" s="143" t="s">
        <v>83</v>
      </c>
      <c r="E74" s="149">
        <v>45748</v>
      </c>
      <c r="F74" s="144" t="s">
        <v>350</v>
      </c>
      <c r="G74" s="143" t="s">
        <v>337</v>
      </c>
      <c r="H74" s="136" t="s">
        <v>363</v>
      </c>
      <c r="I74" s="136" t="s">
        <v>389</v>
      </c>
      <c r="J74" s="145"/>
      <c r="K74" s="146">
        <v>25.29</v>
      </c>
      <c r="L74" s="146">
        <f t="shared" si="2"/>
        <v>0</v>
      </c>
      <c r="M74" s="145">
        <v>16</v>
      </c>
      <c r="N74" s="146">
        <v>182.77</v>
      </c>
      <c r="O74" s="139">
        <f t="shared" si="3"/>
        <v>2924.32</v>
      </c>
      <c r="P74" s="145"/>
      <c r="Q74" s="147"/>
      <c r="R74" s="148"/>
      <c r="S74" s="145"/>
      <c r="T74" s="145"/>
      <c r="U74" s="148">
        <f>Tabela4[[#This Row],[Custo diário]]*Tabela4[[#This Row],[Dias]]*Tabela4[[#This Row],[Quantidade]]</f>
        <v>0</v>
      </c>
    </row>
    <row r="75" spans="2:21" ht="15.75" hidden="1" thickBot="1">
      <c r="B75" s="143" t="s">
        <v>171</v>
      </c>
      <c r="C75" s="143" t="s">
        <v>88</v>
      </c>
      <c r="D75" s="143" t="s">
        <v>83</v>
      </c>
      <c r="E75" s="149">
        <v>45748</v>
      </c>
      <c r="F75" s="144" t="s">
        <v>350</v>
      </c>
      <c r="G75" s="143" t="s">
        <v>337</v>
      </c>
      <c r="H75" s="136" t="s">
        <v>390</v>
      </c>
      <c r="I75" s="136" t="s">
        <v>391</v>
      </c>
      <c r="J75" s="145"/>
      <c r="K75" s="146">
        <v>25.73</v>
      </c>
      <c r="L75" s="146">
        <f t="shared" si="2"/>
        <v>0</v>
      </c>
      <c r="M75" s="145" t="s">
        <v>392</v>
      </c>
      <c r="N75" s="146">
        <v>5755.8503839797049</v>
      </c>
      <c r="O75" s="139">
        <f t="shared" si="3"/>
        <v>5755.8503839797049</v>
      </c>
      <c r="P75" s="145"/>
      <c r="Q75" s="147"/>
      <c r="R75" s="148"/>
      <c r="S75" s="145"/>
      <c r="T75" s="145"/>
      <c r="U75" s="148">
        <f>Tabela4[[#This Row],[Custo diário]]*Tabela4[[#This Row],[Dias]]*Tabela4[[#This Row],[Quantidade]]</f>
        <v>0</v>
      </c>
    </row>
    <row r="76" spans="2:21" ht="15.75" hidden="1" thickBot="1">
      <c r="B76" s="143" t="s">
        <v>171</v>
      </c>
      <c r="C76" s="143" t="s">
        <v>88</v>
      </c>
      <c r="D76" s="143" t="s">
        <v>83</v>
      </c>
      <c r="E76" s="149">
        <v>45748</v>
      </c>
      <c r="F76" s="144" t="s">
        <v>350</v>
      </c>
      <c r="G76" s="143" t="s">
        <v>337</v>
      </c>
      <c r="H76" s="136" t="s">
        <v>371</v>
      </c>
      <c r="I76" s="136" t="s">
        <v>393</v>
      </c>
      <c r="J76" s="145"/>
      <c r="K76" s="146">
        <v>30.12</v>
      </c>
      <c r="L76" s="146">
        <f t="shared" si="2"/>
        <v>0</v>
      </c>
      <c r="M76" s="145">
        <v>8</v>
      </c>
      <c r="N76" s="146">
        <v>217.7</v>
      </c>
      <c r="O76" s="139">
        <f t="shared" si="3"/>
        <v>1741.6</v>
      </c>
      <c r="P76" s="145"/>
      <c r="Q76" s="147"/>
      <c r="R76" s="148"/>
      <c r="S76" s="145"/>
      <c r="T76" s="145"/>
      <c r="U76" s="148">
        <f>Tabela4[[#This Row],[Custo diário]]*Tabela4[[#This Row],[Dias]]*Tabela4[[#This Row],[Quantidade]]</f>
        <v>0</v>
      </c>
    </row>
    <row r="77" spans="2:21" ht="15.75" hidden="1" thickBot="1">
      <c r="B77" s="143" t="s">
        <v>171</v>
      </c>
      <c r="C77" s="143" t="s">
        <v>88</v>
      </c>
      <c r="D77" s="143" t="s">
        <v>83</v>
      </c>
      <c r="E77" s="149">
        <v>45748</v>
      </c>
      <c r="F77" s="144" t="s">
        <v>352</v>
      </c>
      <c r="G77" s="143" t="s">
        <v>351</v>
      </c>
      <c r="H77" s="136" t="s">
        <v>363</v>
      </c>
      <c r="I77" s="136" t="s">
        <v>364</v>
      </c>
      <c r="J77" s="145"/>
      <c r="K77" s="146">
        <v>30.11</v>
      </c>
      <c r="L77" s="146">
        <f t="shared" si="2"/>
        <v>0</v>
      </c>
      <c r="M77" s="145">
        <v>2</v>
      </c>
      <c r="N77" s="146">
        <v>217.62</v>
      </c>
      <c r="O77" s="139">
        <f t="shared" si="3"/>
        <v>435.24</v>
      </c>
      <c r="P77" s="145"/>
      <c r="Q77" s="147"/>
      <c r="R77" s="148"/>
      <c r="S77" s="145"/>
      <c r="T77" s="145"/>
      <c r="U77" s="148">
        <f>Tabela4[[#This Row],[Custo diário]]*Tabela4[[#This Row],[Dias]]*Tabela4[[#This Row],[Quantidade]]</f>
        <v>0</v>
      </c>
    </row>
    <row r="78" spans="2:21" ht="15.75" hidden="1" thickBot="1">
      <c r="B78" s="143" t="s">
        <v>171</v>
      </c>
      <c r="C78" s="143" t="s">
        <v>88</v>
      </c>
      <c r="D78" s="143" t="s">
        <v>83</v>
      </c>
      <c r="E78" s="149">
        <v>45748</v>
      </c>
      <c r="F78" s="144" t="s">
        <v>352</v>
      </c>
      <c r="G78" s="143" t="s">
        <v>351</v>
      </c>
      <c r="H78" s="136" t="s">
        <v>364</v>
      </c>
      <c r="I78" s="136" t="s">
        <v>363</v>
      </c>
      <c r="J78" s="145"/>
      <c r="K78" s="146">
        <v>33.14</v>
      </c>
      <c r="L78" s="146">
        <f t="shared" si="2"/>
        <v>0</v>
      </c>
      <c r="M78" s="145">
        <v>2</v>
      </c>
      <c r="N78" s="146">
        <v>239.52</v>
      </c>
      <c r="O78" s="139">
        <f t="shared" si="3"/>
        <v>479.04</v>
      </c>
      <c r="P78" s="145"/>
      <c r="Q78" s="147"/>
      <c r="R78" s="148"/>
      <c r="S78" s="145"/>
      <c r="T78" s="145"/>
      <c r="U78" s="148">
        <f>Tabela4[[#This Row],[Custo diário]]*Tabela4[[#This Row],[Dias]]*Tabela4[[#This Row],[Quantidade]]</f>
        <v>0</v>
      </c>
    </row>
    <row r="79" spans="2:21" ht="15.75" hidden="1" thickBot="1">
      <c r="B79" s="143" t="s">
        <v>171</v>
      </c>
      <c r="C79" s="143" t="s">
        <v>88</v>
      </c>
      <c r="D79" s="143" t="s">
        <v>83</v>
      </c>
      <c r="E79" s="149">
        <v>45748</v>
      </c>
      <c r="F79" s="144" t="s">
        <v>353</v>
      </c>
      <c r="G79" s="143" t="s">
        <v>337</v>
      </c>
      <c r="H79" s="136" t="s">
        <v>363</v>
      </c>
      <c r="I79" s="136" t="s">
        <v>389</v>
      </c>
      <c r="J79" s="145"/>
      <c r="K79" s="146">
        <v>43.03</v>
      </c>
      <c r="L79" s="146">
        <f t="shared" si="2"/>
        <v>0</v>
      </c>
      <c r="M79" s="145">
        <v>0</v>
      </c>
      <c r="N79" s="146">
        <v>311.04000000000002</v>
      </c>
      <c r="O79" s="139">
        <f t="shared" si="3"/>
        <v>0</v>
      </c>
      <c r="P79" s="145"/>
      <c r="Q79" s="147"/>
      <c r="R79" s="148"/>
      <c r="S79" s="145"/>
      <c r="T79" s="145"/>
      <c r="U79" s="148">
        <f>Tabela4[[#This Row],[Custo diário]]*Tabela4[[#This Row],[Dias]]*Tabela4[[#This Row],[Quantidade]]</f>
        <v>0</v>
      </c>
    </row>
    <row r="80" spans="2:21" ht="15.75" hidden="1" thickBot="1">
      <c r="B80" s="143" t="s">
        <v>171</v>
      </c>
      <c r="C80" s="143" t="s">
        <v>88</v>
      </c>
      <c r="D80" s="143" t="s">
        <v>83</v>
      </c>
      <c r="E80" s="149">
        <v>45748</v>
      </c>
      <c r="F80" s="144" t="s">
        <v>354</v>
      </c>
      <c r="G80" s="143" t="s">
        <v>351</v>
      </c>
      <c r="H80" s="136" t="s">
        <v>365</v>
      </c>
      <c r="I80" s="136" t="s">
        <v>371</v>
      </c>
      <c r="J80" s="145"/>
      <c r="K80" s="146">
        <v>30.4</v>
      </c>
      <c r="L80" s="146">
        <f t="shared" si="2"/>
        <v>0</v>
      </c>
      <c r="M80" s="145">
        <v>6</v>
      </c>
      <c r="N80" s="146">
        <v>219.76</v>
      </c>
      <c r="O80" s="139">
        <f t="shared" si="3"/>
        <v>1318.56</v>
      </c>
      <c r="P80" s="145"/>
      <c r="Q80" s="147"/>
      <c r="R80" s="148"/>
      <c r="S80" s="145"/>
      <c r="T80" s="145"/>
      <c r="U80" s="148">
        <f>Tabela4[[#This Row],[Custo diário]]*Tabela4[[#This Row],[Dias]]*Tabela4[[#This Row],[Quantidade]]</f>
        <v>0</v>
      </c>
    </row>
    <row r="81" spans="2:21" ht="15.75" hidden="1" thickBot="1">
      <c r="B81" s="143" t="s">
        <v>171</v>
      </c>
      <c r="C81" s="143" t="s">
        <v>88</v>
      </c>
      <c r="D81" s="143" t="s">
        <v>83</v>
      </c>
      <c r="E81" s="149">
        <v>45748</v>
      </c>
      <c r="F81" s="144" t="s">
        <v>354</v>
      </c>
      <c r="G81" s="143" t="s">
        <v>343</v>
      </c>
      <c r="H81" s="136" t="s">
        <v>394</v>
      </c>
      <c r="I81" s="136" t="s">
        <v>395</v>
      </c>
      <c r="J81" s="145"/>
      <c r="K81" s="146">
        <v>2.76</v>
      </c>
      <c r="L81" s="146">
        <f t="shared" si="2"/>
        <v>0</v>
      </c>
      <c r="M81" s="145">
        <v>4</v>
      </c>
      <c r="N81" s="146">
        <v>288.33</v>
      </c>
      <c r="O81" s="139">
        <f t="shared" si="3"/>
        <v>1153.32</v>
      </c>
      <c r="P81" s="145"/>
      <c r="Q81" s="147"/>
      <c r="R81" s="148"/>
      <c r="S81" s="145"/>
      <c r="T81" s="145"/>
      <c r="U81" s="148">
        <f>Tabela4[[#This Row],[Custo diário]]*Tabela4[[#This Row],[Dias]]*Tabela4[[#This Row],[Quantidade]]</f>
        <v>0</v>
      </c>
    </row>
    <row r="82" spans="2:21" ht="15.75" hidden="1" thickBot="1">
      <c r="B82" s="143" t="s">
        <v>171</v>
      </c>
      <c r="C82" s="143" t="s">
        <v>88</v>
      </c>
      <c r="D82" s="143" t="s">
        <v>83</v>
      </c>
      <c r="E82" s="149">
        <v>45748</v>
      </c>
      <c r="F82" s="144" t="s">
        <v>354</v>
      </c>
      <c r="G82" s="143" t="s">
        <v>337</v>
      </c>
      <c r="H82" s="136" t="s">
        <v>371</v>
      </c>
      <c r="I82" s="136" t="s">
        <v>393</v>
      </c>
      <c r="J82" s="145"/>
      <c r="K82" s="146">
        <v>39.89</v>
      </c>
      <c r="L82" s="146">
        <f t="shared" si="2"/>
        <v>0</v>
      </c>
      <c r="M82" s="145" t="s">
        <v>392</v>
      </c>
      <c r="N82" s="146">
        <v>5049.7944279866351</v>
      </c>
      <c r="O82" s="139">
        <f t="shared" si="3"/>
        <v>5049.7944279866351</v>
      </c>
      <c r="P82" s="145"/>
      <c r="Q82" s="147"/>
      <c r="R82" s="148"/>
      <c r="S82" s="145"/>
      <c r="T82" s="145"/>
      <c r="U82" s="148">
        <f>Tabela4[[#This Row],[Custo diário]]*Tabela4[[#This Row],[Dias]]*Tabela4[[#This Row],[Quantidade]]</f>
        <v>0</v>
      </c>
    </row>
    <row r="83" spans="2:21" ht="16.350000000000001" hidden="1" customHeight="1" thickBot="1">
      <c r="B83" s="143" t="s">
        <v>171</v>
      </c>
      <c r="C83" s="143" t="s">
        <v>88</v>
      </c>
      <c r="D83" s="143" t="s">
        <v>83</v>
      </c>
      <c r="E83" s="149">
        <v>45748</v>
      </c>
      <c r="F83" s="144" t="s">
        <v>355</v>
      </c>
      <c r="G83" s="143" t="s">
        <v>337</v>
      </c>
      <c r="H83" s="136" t="s">
        <v>363</v>
      </c>
      <c r="I83" s="136" t="s">
        <v>389</v>
      </c>
      <c r="J83" s="145"/>
      <c r="K83" s="146">
        <v>22.88</v>
      </c>
      <c r="L83" s="146">
        <f t="shared" si="2"/>
        <v>0</v>
      </c>
      <c r="M83" s="145" t="s">
        <v>392</v>
      </c>
      <c r="N83" s="146">
        <v>5049.7944279866351</v>
      </c>
      <c r="O83" s="139">
        <f t="shared" si="3"/>
        <v>5049.7944279866351</v>
      </c>
      <c r="P83" s="145"/>
      <c r="Q83" s="147"/>
      <c r="R83" s="148"/>
      <c r="S83" s="145"/>
      <c r="T83" s="145"/>
      <c r="U83" s="148">
        <f>Tabela4[[#This Row],[Custo diário]]*Tabela4[[#This Row],[Dias]]*Tabela4[[#This Row],[Quantidade]]</f>
        <v>0</v>
      </c>
    </row>
    <row r="84" spans="2:21" ht="15.75" hidden="1" thickBot="1">
      <c r="B84" s="143" t="s">
        <v>171</v>
      </c>
      <c r="C84" s="143" t="s">
        <v>88</v>
      </c>
      <c r="D84" s="143" t="s">
        <v>83</v>
      </c>
      <c r="E84" s="149">
        <v>45748</v>
      </c>
      <c r="F84" s="144" t="s">
        <v>356</v>
      </c>
      <c r="G84" s="143" t="s">
        <v>337</v>
      </c>
      <c r="H84" s="136" t="s">
        <v>363</v>
      </c>
      <c r="I84" s="136" t="s">
        <v>389</v>
      </c>
      <c r="J84" s="145"/>
      <c r="K84" s="146">
        <v>22.88</v>
      </c>
      <c r="L84" s="146">
        <f t="shared" si="2"/>
        <v>0</v>
      </c>
      <c r="M84" s="145">
        <v>0</v>
      </c>
      <c r="N84" s="146">
        <v>230.48</v>
      </c>
      <c r="O84" s="139">
        <f t="shared" si="3"/>
        <v>0</v>
      </c>
      <c r="P84" s="145"/>
      <c r="Q84" s="147"/>
      <c r="R84" s="148"/>
      <c r="S84" s="145"/>
      <c r="T84" s="145"/>
      <c r="U84" s="148">
        <f>Tabela4[[#This Row],[Custo diário]]*Tabela4[[#This Row],[Dias]]*Tabela4[[#This Row],[Quantidade]]</f>
        <v>0</v>
      </c>
    </row>
    <row r="85" spans="2:21" ht="15.75" hidden="1" thickBot="1">
      <c r="B85" s="143" t="s">
        <v>171</v>
      </c>
      <c r="C85" s="143" t="s">
        <v>88</v>
      </c>
      <c r="D85" s="143" t="s">
        <v>83</v>
      </c>
      <c r="E85" s="149">
        <v>45748</v>
      </c>
      <c r="F85" s="144" t="s">
        <v>396</v>
      </c>
      <c r="G85" s="143" t="s">
        <v>337</v>
      </c>
      <c r="H85" s="136" t="s">
        <v>368</v>
      </c>
      <c r="I85" s="136" t="s">
        <v>369</v>
      </c>
      <c r="J85" s="145"/>
      <c r="K85" s="146">
        <v>31.89</v>
      </c>
      <c r="L85" s="146">
        <f t="shared" si="2"/>
        <v>0</v>
      </c>
      <c r="M85" s="145" t="s">
        <v>392</v>
      </c>
      <c r="N85" s="146">
        <v>5880.3358525327058</v>
      </c>
      <c r="O85" s="139">
        <f t="shared" si="3"/>
        <v>5880.3358525327058</v>
      </c>
      <c r="P85" s="145"/>
      <c r="Q85" s="147"/>
      <c r="R85" s="148"/>
      <c r="S85" s="145"/>
      <c r="T85" s="145"/>
      <c r="U85" s="148">
        <f>Tabela4[[#This Row],[Custo diário]]*Tabela4[[#This Row],[Dias]]*Tabela4[[#This Row],[Quantidade]]</f>
        <v>0</v>
      </c>
    </row>
    <row r="86" spans="2:21" ht="15.75" hidden="1" thickBot="1">
      <c r="B86" s="143" t="s">
        <v>171</v>
      </c>
      <c r="C86" s="143" t="s">
        <v>88</v>
      </c>
      <c r="D86" s="143" t="s">
        <v>83</v>
      </c>
      <c r="E86" s="149">
        <v>45748</v>
      </c>
      <c r="F86" s="144" t="s">
        <v>355</v>
      </c>
      <c r="G86" s="143" t="s">
        <v>337</v>
      </c>
      <c r="H86" s="136" t="s">
        <v>371</v>
      </c>
      <c r="I86" s="136" t="s">
        <v>393</v>
      </c>
      <c r="J86" s="145"/>
      <c r="K86" s="146">
        <v>26.66</v>
      </c>
      <c r="L86" s="146">
        <f t="shared" si="2"/>
        <v>0</v>
      </c>
      <c r="M86" s="145">
        <v>0</v>
      </c>
      <c r="N86" s="146">
        <v>286.02</v>
      </c>
      <c r="O86" s="139">
        <f t="shared" si="3"/>
        <v>0</v>
      </c>
      <c r="P86" s="145"/>
      <c r="Q86" s="147"/>
      <c r="R86" s="148"/>
      <c r="S86" s="145"/>
      <c r="T86" s="145"/>
      <c r="U86" s="148">
        <f>Tabela4[[#This Row],[Custo diário]]*Tabela4[[#This Row],[Dias]]*Tabela4[[#This Row],[Quantidade]]</f>
        <v>0</v>
      </c>
    </row>
    <row r="87" spans="2:21" ht="15.75" hidden="1" thickBot="1">
      <c r="B87" s="143" t="s">
        <v>171</v>
      </c>
      <c r="C87" s="143" t="s">
        <v>88</v>
      </c>
      <c r="D87" s="143" t="s">
        <v>83</v>
      </c>
      <c r="E87" s="149">
        <v>45748</v>
      </c>
      <c r="F87" s="144" t="s">
        <v>397</v>
      </c>
      <c r="G87" s="143" t="s">
        <v>337</v>
      </c>
      <c r="H87" s="136" t="s">
        <v>368</v>
      </c>
      <c r="I87" s="136" t="s">
        <v>369</v>
      </c>
      <c r="J87" s="145"/>
      <c r="K87" s="146">
        <v>39.57</v>
      </c>
      <c r="L87" s="146">
        <f t="shared" si="2"/>
        <v>0</v>
      </c>
      <c r="M87" s="145">
        <v>0</v>
      </c>
      <c r="N87" s="146">
        <v>405.19</v>
      </c>
      <c r="O87" s="139">
        <f t="shared" si="3"/>
        <v>0</v>
      </c>
      <c r="P87" s="145"/>
      <c r="Q87" s="147"/>
      <c r="R87" s="148"/>
      <c r="S87" s="145"/>
      <c r="T87" s="145"/>
      <c r="U87" s="148">
        <f>Tabela4[[#This Row],[Custo diário]]*Tabela4[[#This Row],[Dias]]*Tabela4[[#This Row],[Quantidade]]</f>
        <v>0</v>
      </c>
    </row>
    <row r="88" spans="2:21" ht="15.75" hidden="1" thickBot="1">
      <c r="B88" s="143" t="s">
        <v>171</v>
      </c>
      <c r="C88" s="143" t="s">
        <v>88</v>
      </c>
      <c r="D88" s="143" t="s">
        <v>83</v>
      </c>
      <c r="E88" s="149">
        <v>45748</v>
      </c>
      <c r="F88" s="144" t="s">
        <v>398</v>
      </c>
      <c r="G88" s="143" t="s">
        <v>337</v>
      </c>
      <c r="H88" s="136" t="s">
        <v>399</v>
      </c>
      <c r="I88" s="136" t="s">
        <v>400</v>
      </c>
      <c r="J88" s="145"/>
      <c r="K88" s="146">
        <v>56.06</v>
      </c>
      <c r="L88" s="146">
        <f t="shared" si="2"/>
        <v>0</v>
      </c>
      <c r="M88" s="145">
        <v>0</v>
      </c>
      <c r="N88" s="146">
        <v>165.4</v>
      </c>
      <c r="O88" s="139">
        <f t="shared" si="3"/>
        <v>0</v>
      </c>
      <c r="P88" s="145"/>
      <c r="Q88" s="147"/>
      <c r="R88" s="148"/>
      <c r="S88" s="145"/>
      <c r="T88" s="145"/>
      <c r="U88" s="148">
        <f>Tabela4[[#This Row],[Custo diário]]*Tabela4[[#This Row],[Dias]]*Tabela4[[#This Row],[Quantidade]]</f>
        <v>0</v>
      </c>
    </row>
    <row r="89" spans="2:21" ht="15.75" hidden="1" thickBot="1">
      <c r="B89" s="143" t="s">
        <v>171</v>
      </c>
      <c r="C89" s="143" t="s">
        <v>89</v>
      </c>
      <c r="D89" s="143" t="s">
        <v>83</v>
      </c>
      <c r="E89" s="149">
        <v>45748</v>
      </c>
      <c r="F89" s="144" t="s">
        <v>356</v>
      </c>
      <c r="G89" s="143" t="s">
        <v>337</v>
      </c>
      <c r="H89" s="136" t="s">
        <v>363</v>
      </c>
      <c r="I89" s="136" t="s">
        <v>389</v>
      </c>
      <c r="J89" s="145"/>
      <c r="K89" s="146">
        <v>22.88</v>
      </c>
      <c r="L89" s="146">
        <f t="shared" si="2"/>
        <v>0</v>
      </c>
      <c r="M89" s="145">
        <v>2</v>
      </c>
      <c r="N89" s="146">
        <v>232.14</v>
      </c>
      <c r="O89" s="139">
        <f t="shared" si="3"/>
        <v>464.28</v>
      </c>
      <c r="P89" s="145"/>
      <c r="Q89" s="147"/>
      <c r="R89" s="148"/>
      <c r="S89" s="145"/>
      <c r="T89" s="145"/>
      <c r="U89" s="148">
        <f>Tabela4[[#This Row],[Custo diário]]*Tabela4[[#This Row],[Dias]]*Tabela4[[#This Row],[Quantidade]]</f>
        <v>0</v>
      </c>
    </row>
    <row r="90" spans="2:21" ht="15.75" hidden="1" thickBot="1">
      <c r="B90" s="143" t="s">
        <v>171</v>
      </c>
      <c r="C90" s="143" t="s">
        <v>89</v>
      </c>
      <c r="D90" s="143" t="s">
        <v>83</v>
      </c>
      <c r="E90" s="149">
        <v>45748</v>
      </c>
      <c r="F90" s="144"/>
      <c r="G90" s="143"/>
      <c r="H90" s="136"/>
      <c r="I90" s="136"/>
      <c r="J90" s="145"/>
      <c r="K90" s="146"/>
      <c r="L90" s="146">
        <f t="shared" si="2"/>
        <v>0</v>
      </c>
      <c r="M90" s="145">
        <v>3</v>
      </c>
      <c r="N90" s="146">
        <v>136.44999999999999</v>
      </c>
      <c r="O90" s="139">
        <f t="shared" si="3"/>
        <v>409.34999999999997</v>
      </c>
      <c r="P90" s="145"/>
      <c r="Q90" s="147"/>
      <c r="R90" s="148"/>
      <c r="S90" s="145"/>
      <c r="T90" s="145"/>
      <c r="U90" s="148">
        <f>Tabela4[[#This Row],[Custo diário]]*Tabela4[[#This Row],[Dias]]*Tabela4[[#This Row],[Quantidade]]</f>
        <v>0</v>
      </c>
    </row>
    <row r="91" spans="2:21" ht="15.75" hidden="1" thickBot="1">
      <c r="B91" s="143" t="s">
        <v>171</v>
      </c>
      <c r="C91" s="143" t="s">
        <v>85</v>
      </c>
      <c r="D91" s="143"/>
      <c r="E91" s="149"/>
      <c r="F91" s="144"/>
      <c r="G91" s="143"/>
      <c r="H91" s="136"/>
      <c r="I91" s="136"/>
      <c r="J91" s="145"/>
      <c r="K91" s="146"/>
      <c r="L91" s="146">
        <f t="shared" si="2"/>
        <v>0</v>
      </c>
      <c r="M91" s="145">
        <v>3</v>
      </c>
      <c r="N91" s="146">
        <v>152.13999999999999</v>
      </c>
      <c r="O91" s="139">
        <f t="shared" si="3"/>
        <v>456.41999999999996</v>
      </c>
      <c r="P91" s="145"/>
      <c r="Q91" s="147"/>
      <c r="R91" s="148"/>
      <c r="S91" s="145"/>
      <c r="T91" s="145"/>
      <c r="U91" s="148">
        <f>Tabela4[[#This Row],[Custo diário]]*Tabela4[[#This Row],[Dias]]*Tabela4[[#This Row],[Quantidade]]</f>
        <v>0</v>
      </c>
    </row>
    <row r="92" spans="2:21" ht="15.75" hidden="1" thickBot="1">
      <c r="B92" s="143" t="s">
        <v>171</v>
      </c>
      <c r="C92" s="143" t="s">
        <v>85</v>
      </c>
      <c r="D92" s="143"/>
      <c r="E92" s="149"/>
      <c r="F92" s="144"/>
      <c r="G92" s="143"/>
      <c r="H92" s="136"/>
      <c r="I92" s="136"/>
      <c r="J92" s="145"/>
      <c r="K92" s="146"/>
      <c r="L92" s="146">
        <f t="shared" si="2"/>
        <v>0</v>
      </c>
      <c r="M92" s="145">
        <v>2</v>
      </c>
      <c r="N92" s="146">
        <v>152.13999999999999</v>
      </c>
      <c r="O92" s="139">
        <f t="shared" si="3"/>
        <v>304.27999999999997</v>
      </c>
      <c r="P92" s="145"/>
      <c r="Q92" s="147"/>
      <c r="R92" s="148"/>
      <c r="S92" s="145"/>
      <c r="T92" s="145"/>
      <c r="U92" s="148">
        <f>Tabela4[[#This Row],[Custo diário]]*Tabela4[[#This Row],[Dias]]*Tabela4[[#This Row],[Quantidade]]</f>
        <v>0</v>
      </c>
    </row>
    <row r="93" spans="2:21" ht="15.75" hidden="1" thickBot="1">
      <c r="B93" s="143" t="s">
        <v>171</v>
      </c>
      <c r="C93" s="143" t="s">
        <v>85</v>
      </c>
      <c r="D93" s="143"/>
      <c r="E93" s="149"/>
      <c r="F93" s="144"/>
      <c r="G93" s="143"/>
      <c r="H93" s="136"/>
      <c r="I93" s="136"/>
      <c r="J93" s="145"/>
      <c r="K93" s="146"/>
      <c r="L93" s="146">
        <f t="shared" si="2"/>
        <v>0</v>
      </c>
      <c r="M93" s="145">
        <v>2</v>
      </c>
      <c r="N93" s="146">
        <v>166.53</v>
      </c>
      <c r="O93" s="139">
        <f t="shared" si="3"/>
        <v>333.06</v>
      </c>
      <c r="P93" s="145"/>
      <c r="Q93" s="147"/>
      <c r="R93" s="148"/>
      <c r="S93" s="145"/>
      <c r="T93" s="145"/>
      <c r="U93" s="148">
        <f>Tabela4[[#This Row],[Custo diário]]*Tabela4[[#This Row],[Dias]]*Tabela4[[#This Row],[Quantidade]]</f>
        <v>0</v>
      </c>
    </row>
    <row r="94" spans="2:21" ht="15.75" hidden="1" thickBot="1">
      <c r="B94" s="143" t="s">
        <v>171</v>
      </c>
      <c r="C94" s="143" t="s">
        <v>85</v>
      </c>
      <c r="D94" s="143"/>
      <c r="E94" s="149"/>
      <c r="F94" s="144"/>
      <c r="G94" s="143"/>
      <c r="H94" s="136"/>
      <c r="I94" s="136"/>
      <c r="J94" s="145"/>
      <c r="K94" s="146"/>
      <c r="L94" s="146">
        <f t="shared" si="2"/>
        <v>0</v>
      </c>
      <c r="M94" s="145">
        <v>9</v>
      </c>
      <c r="N94" s="146">
        <v>154.54</v>
      </c>
      <c r="O94" s="139">
        <f t="shared" si="3"/>
        <v>1390.86</v>
      </c>
      <c r="P94" s="145"/>
      <c r="Q94" s="147"/>
      <c r="R94" s="148"/>
      <c r="S94" s="145"/>
      <c r="T94" s="145"/>
      <c r="U94" s="148">
        <f>Tabela4[[#This Row],[Custo diário]]*Tabela4[[#This Row],[Dias]]*Tabela4[[#This Row],[Quantidade]]</f>
        <v>0</v>
      </c>
    </row>
    <row r="95" spans="2:21" ht="15.75" hidden="1" thickBot="1">
      <c r="B95" s="143" t="s">
        <v>171</v>
      </c>
      <c r="C95" s="143" t="s">
        <v>87</v>
      </c>
      <c r="D95" s="143"/>
      <c r="E95" s="149"/>
      <c r="F95" s="144" t="s">
        <v>381</v>
      </c>
      <c r="G95" s="143" t="s">
        <v>382</v>
      </c>
      <c r="H95" s="136">
        <v>0.5</v>
      </c>
      <c r="I95" s="136">
        <v>0.93055555555555602</v>
      </c>
      <c r="J95" s="145"/>
      <c r="K95" s="146"/>
      <c r="L95" s="146">
        <f t="shared" si="2"/>
        <v>0</v>
      </c>
      <c r="M95" s="145"/>
      <c r="N95" s="146">
        <v>212.84</v>
      </c>
      <c r="O95" s="139">
        <f t="shared" si="3"/>
        <v>0</v>
      </c>
      <c r="P95" s="145"/>
      <c r="Q95" s="147"/>
      <c r="R95" s="148"/>
      <c r="S95" s="145"/>
      <c r="T95" s="145"/>
      <c r="U95" s="148">
        <f>Tabela4[[#This Row],[Custo diário]]*Tabela4[[#This Row],[Dias]]*Tabela4[[#This Row],[Quantidade]]</f>
        <v>0</v>
      </c>
    </row>
    <row r="96" spans="2:21" ht="15.75" hidden="1" thickBot="1">
      <c r="B96" s="143" t="s">
        <v>171</v>
      </c>
      <c r="C96" s="143" t="s">
        <v>87</v>
      </c>
      <c r="D96" s="143"/>
      <c r="E96" s="149"/>
      <c r="F96" s="144" t="s">
        <v>362</v>
      </c>
      <c r="G96" s="143" t="s">
        <v>351</v>
      </c>
      <c r="H96" s="136" t="s">
        <v>365</v>
      </c>
      <c r="I96" s="136" t="s">
        <v>371</v>
      </c>
      <c r="J96" s="145"/>
      <c r="K96" s="146"/>
      <c r="L96" s="146">
        <f t="shared" si="2"/>
        <v>0</v>
      </c>
      <c r="M96" s="145">
        <v>5</v>
      </c>
      <c r="N96" s="146">
        <v>196.83</v>
      </c>
      <c r="O96" s="139">
        <f t="shared" si="3"/>
        <v>984.15000000000009</v>
      </c>
      <c r="P96" s="145"/>
      <c r="Q96" s="147"/>
      <c r="R96" s="148"/>
      <c r="S96" s="145"/>
      <c r="T96" s="145"/>
      <c r="U96" s="148">
        <f>Tabela4[[#This Row],[Custo diário]]*Tabela4[[#This Row],[Dias]]*Tabela4[[#This Row],[Quantidade]]</f>
        <v>0</v>
      </c>
    </row>
    <row r="97" spans="2:21" ht="15.75" hidden="1" thickBot="1">
      <c r="B97" s="143" t="s">
        <v>171</v>
      </c>
      <c r="C97" s="143" t="s">
        <v>87</v>
      </c>
      <c r="D97" s="143"/>
      <c r="E97" s="149"/>
      <c r="F97" s="144" t="s">
        <v>401</v>
      </c>
      <c r="G97" s="143" t="s">
        <v>351</v>
      </c>
      <c r="H97" s="136" t="s">
        <v>402</v>
      </c>
      <c r="I97" s="136" t="s">
        <v>360</v>
      </c>
      <c r="J97" s="145"/>
      <c r="K97" s="146"/>
      <c r="L97" s="146">
        <f t="shared" si="2"/>
        <v>0</v>
      </c>
      <c r="M97" s="145">
        <v>3</v>
      </c>
      <c r="N97" s="146">
        <v>213.71</v>
      </c>
      <c r="O97" s="139">
        <f t="shared" si="3"/>
        <v>641.13</v>
      </c>
      <c r="P97" s="145"/>
      <c r="Q97" s="147"/>
      <c r="R97" s="148"/>
      <c r="S97" s="145"/>
      <c r="T97" s="145"/>
      <c r="U97" s="148">
        <f>Tabela4[[#This Row],[Custo diário]]*Tabela4[[#This Row],[Dias]]*Tabela4[[#This Row],[Quantidade]]</f>
        <v>0</v>
      </c>
    </row>
    <row r="98" spans="2:21" ht="15.75" hidden="1" thickBot="1">
      <c r="B98" s="143" t="s">
        <v>171</v>
      </c>
      <c r="C98" s="143" t="s">
        <v>87</v>
      </c>
      <c r="D98" s="143"/>
      <c r="E98" s="149"/>
      <c r="F98" s="144" t="s">
        <v>401</v>
      </c>
      <c r="G98" s="143" t="s">
        <v>351</v>
      </c>
      <c r="H98" s="136" t="s">
        <v>363</v>
      </c>
      <c r="I98" s="136" t="s">
        <v>364</v>
      </c>
      <c r="J98" s="145"/>
      <c r="K98" s="146"/>
      <c r="L98" s="146">
        <f t="shared" si="2"/>
        <v>0</v>
      </c>
      <c r="M98" s="145"/>
      <c r="N98" s="146">
        <v>210.17</v>
      </c>
      <c r="O98" s="139">
        <f t="shared" si="3"/>
        <v>0</v>
      </c>
      <c r="P98" s="145"/>
      <c r="Q98" s="147"/>
      <c r="R98" s="148"/>
      <c r="S98" s="145"/>
      <c r="T98" s="145"/>
      <c r="U98" s="148">
        <f>Tabela4[[#This Row],[Custo diário]]*Tabela4[[#This Row],[Dias]]*Tabela4[[#This Row],[Quantidade]]</f>
        <v>0</v>
      </c>
    </row>
    <row r="99" spans="2:21" ht="15.75" hidden="1" thickBot="1">
      <c r="B99" s="143" t="s">
        <v>171</v>
      </c>
      <c r="C99" s="143" t="s">
        <v>87</v>
      </c>
      <c r="D99" s="143"/>
      <c r="E99" s="149"/>
      <c r="F99" s="144" t="s">
        <v>362</v>
      </c>
      <c r="G99" s="143" t="s">
        <v>351</v>
      </c>
      <c r="H99" s="136" t="s">
        <v>364</v>
      </c>
      <c r="I99" s="136" t="s">
        <v>363</v>
      </c>
      <c r="J99" s="145"/>
      <c r="K99" s="146"/>
      <c r="L99" s="146">
        <f t="shared" si="2"/>
        <v>0</v>
      </c>
      <c r="M99" s="145"/>
      <c r="N99" s="146">
        <v>216.57</v>
      </c>
      <c r="O99" s="139">
        <f t="shared" si="3"/>
        <v>0</v>
      </c>
      <c r="P99" s="145"/>
      <c r="Q99" s="147"/>
      <c r="R99" s="148"/>
      <c r="S99" s="145"/>
      <c r="T99" s="145"/>
      <c r="U99" s="148">
        <f>Tabela4[[#This Row],[Custo diário]]*Tabela4[[#This Row],[Dias]]*Tabela4[[#This Row],[Quantidade]]</f>
        <v>0</v>
      </c>
    </row>
    <row r="100" spans="2:21" ht="15.75" hidden="1" thickBot="1">
      <c r="B100" s="143" t="s">
        <v>171</v>
      </c>
      <c r="C100" s="143" t="s">
        <v>87</v>
      </c>
      <c r="D100" s="143"/>
      <c r="E100" s="149"/>
      <c r="F100" s="144" t="s">
        <v>362</v>
      </c>
      <c r="G100" s="143" t="s">
        <v>351</v>
      </c>
      <c r="H100" s="136" t="s">
        <v>363</v>
      </c>
      <c r="I100" s="136" t="s">
        <v>364</v>
      </c>
      <c r="J100" s="145"/>
      <c r="K100" s="146"/>
      <c r="L100" s="146">
        <f t="shared" si="2"/>
        <v>0</v>
      </c>
      <c r="M100" s="145">
        <v>3</v>
      </c>
      <c r="N100" s="146">
        <v>196.83</v>
      </c>
      <c r="O100" s="139">
        <f t="shared" si="3"/>
        <v>590.49</v>
      </c>
      <c r="P100" s="145"/>
      <c r="Q100" s="147"/>
      <c r="R100" s="148"/>
      <c r="S100" s="145"/>
      <c r="T100" s="145"/>
      <c r="U100" s="148">
        <f>Tabela4[[#This Row],[Custo diário]]*Tabela4[[#This Row],[Dias]]*Tabela4[[#This Row],[Quantidade]]</f>
        <v>0</v>
      </c>
    </row>
    <row r="101" spans="2:21" ht="15.75" hidden="1" thickBot="1">
      <c r="B101" s="143" t="s">
        <v>171</v>
      </c>
      <c r="C101" s="143" t="s">
        <v>87</v>
      </c>
      <c r="D101" s="143"/>
      <c r="E101" s="149"/>
      <c r="F101" s="144" t="s">
        <v>401</v>
      </c>
      <c r="G101" s="143" t="s">
        <v>351</v>
      </c>
      <c r="H101" s="136" t="s">
        <v>364</v>
      </c>
      <c r="I101" s="136" t="s">
        <v>363</v>
      </c>
      <c r="J101" s="145"/>
      <c r="K101" s="146"/>
      <c r="L101" s="146">
        <f t="shared" si="2"/>
        <v>0</v>
      </c>
      <c r="M101" s="145"/>
      <c r="N101" s="146">
        <v>231.43</v>
      </c>
      <c r="O101" s="139">
        <f t="shared" si="3"/>
        <v>0</v>
      </c>
      <c r="P101" s="145"/>
      <c r="Q101" s="147"/>
      <c r="R101" s="148"/>
      <c r="S101" s="145"/>
      <c r="T101" s="145"/>
      <c r="U101" s="148">
        <f>Tabela4[[#This Row],[Custo diário]]*Tabela4[[#This Row],[Dias]]*Tabela4[[#This Row],[Quantidade]]</f>
        <v>0</v>
      </c>
    </row>
    <row r="102" spans="2:21" ht="15.75" hidden="1" thickBot="1">
      <c r="B102" s="143" t="s">
        <v>171</v>
      </c>
      <c r="C102" s="143" t="s">
        <v>87</v>
      </c>
      <c r="D102" s="143"/>
      <c r="E102" s="149"/>
      <c r="F102" s="144" t="s">
        <v>401</v>
      </c>
      <c r="G102" s="143"/>
      <c r="H102" s="136"/>
      <c r="I102" s="136"/>
      <c r="J102" s="145"/>
      <c r="K102" s="146"/>
      <c r="L102" s="146">
        <f t="shared" si="2"/>
        <v>0</v>
      </c>
      <c r="M102" s="145"/>
      <c r="N102" s="146"/>
      <c r="O102" s="139">
        <f t="shared" si="3"/>
        <v>0</v>
      </c>
      <c r="P102" s="145"/>
      <c r="Q102" s="147"/>
      <c r="R102" s="148"/>
      <c r="S102" s="145"/>
      <c r="T102" s="145"/>
      <c r="U102" s="148">
        <f>Tabela4[[#This Row],[Custo diário]]*Tabela4[[#This Row],[Dias]]*Tabela4[[#This Row],[Quantidade]]</f>
        <v>0</v>
      </c>
    </row>
    <row r="103" spans="2:21" ht="15.75" hidden="1" thickBot="1">
      <c r="B103" s="143" t="s">
        <v>147</v>
      </c>
      <c r="C103" s="143" t="s">
        <v>88</v>
      </c>
      <c r="D103" s="143" t="s">
        <v>17</v>
      </c>
      <c r="E103" s="149"/>
      <c r="F103" s="144" t="s">
        <v>403</v>
      </c>
      <c r="G103" s="143" t="s">
        <v>343</v>
      </c>
      <c r="H103" s="136" t="s">
        <v>363</v>
      </c>
      <c r="I103" s="136" t="s">
        <v>404</v>
      </c>
      <c r="J103" s="145"/>
      <c r="K103" s="146">
        <v>64.8</v>
      </c>
      <c r="L103" s="146">
        <f t="shared" si="2"/>
        <v>0</v>
      </c>
      <c r="M103" s="145"/>
      <c r="N103" s="146">
        <v>426.41</v>
      </c>
      <c r="O103" s="139">
        <f t="shared" si="3"/>
        <v>0</v>
      </c>
      <c r="P103" s="145"/>
      <c r="Q103" s="147"/>
      <c r="R103" s="148"/>
      <c r="S103" s="145"/>
      <c r="T103" s="145"/>
      <c r="U103" s="148">
        <f>Tabela4[[#This Row],[Custo diário]]*Tabela4[[#This Row],[Dias]]*Tabela4[[#This Row],[Quantidade]]</f>
        <v>0</v>
      </c>
    </row>
    <row r="104" spans="2:21" ht="15.75" hidden="1" thickBot="1">
      <c r="B104" s="143" t="s">
        <v>147</v>
      </c>
      <c r="C104" s="143" t="s">
        <v>88</v>
      </c>
      <c r="D104" s="143" t="s">
        <v>17</v>
      </c>
      <c r="E104" s="149"/>
      <c r="F104" s="144" t="s">
        <v>403</v>
      </c>
      <c r="G104" s="143" t="s">
        <v>343</v>
      </c>
      <c r="H104" s="136" t="s">
        <v>394</v>
      </c>
      <c r="I104" s="136" t="s">
        <v>395</v>
      </c>
      <c r="J104" s="145"/>
      <c r="K104" s="146">
        <v>65.709999999999994</v>
      </c>
      <c r="L104" s="146">
        <f t="shared" si="2"/>
        <v>0</v>
      </c>
      <c r="M104" s="145"/>
      <c r="N104" s="146">
        <v>432.4</v>
      </c>
      <c r="O104" s="139">
        <f t="shared" si="3"/>
        <v>0</v>
      </c>
      <c r="P104" s="145"/>
      <c r="Q104" s="147"/>
      <c r="R104" s="148"/>
      <c r="S104" s="145"/>
      <c r="T104" s="145"/>
      <c r="U104" s="148">
        <f>Tabela4[[#This Row],[Custo diário]]*Tabela4[[#This Row],[Dias]]*Tabela4[[#This Row],[Quantidade]]</f>
        <v>0</v>
      </c>
    </row>
    <row r="105" spans="2:21" ht="15.75" hidden="1" thickBot="1">
      <c r="B105" s="143" t="s">
        <v>147</v>
      </c>
      <c r="C105" s="143" t="s">
        <v>88</v>
      </c>
      <c r="D105" s="143" t="s">
        <v>17</v>
      </c>
      <c r="E105" s="149"/>
      <c r="F105" s="144" t="s">
        <v>405</v>
      </c>
      <c r="G105" s="143" t="s">
        <v>351</v>
      </c>
      <c r="H105" s="136" t="s">
        <v>363</v>
      </c>
      <c r="I105" s="136" t="s">
        <v>364</v>
      </c>
      <c r="J105" s="145"/>
      <c r="K105" s="146">
        <v>22.15</v>
      </c>
      <c r="L105" s="146">
        <f t="shared" si="2"/>
        <v>0</v>
      </c>
      <c r="M105" s="145">
        <v>2</v>
      </c>
      <c r="N105" s="146">
        <v>170.03</v>
      </c>
      <c r="O105" s="139">
        <f t="shared" si="3"/>
        <v>340.06</v>
      </c>
      <c r="P105" s="145"/>
      <c r="Q105" s="147"/>
      <c r="R105" s="148"/>
      <c r="S105" s="145"/>
      <c r="T105" s="145"/>
      <c r="U105" s="148">
        <f>Tabela4[[#This Row],[Custo diário]]*Tabela4[[#This Row],[Dias]]*Tabela4[[#This Row],[Quantidade]]</f>
        <v>0</v>
      </c>
    </row>
    <row r="106" spans="2:21" ht="15.75" hidden="1" thickBot="1">
      <c r="B106" s="143" t="s">
        <v>147</v>
      </c>
      <c r="C106" s="143" t="s">
        <v>88</v>
      </c>
      <c r="D106" s="143" t="s">
        <v>17</v>
      </c>
      <c r="E106" s="149"/>
      <c r="F106" s="144" t="s">
        <v>405</v>
      </c>
      <c r="G106" s="143" t="s">
        <v>343</v>
      </c>
      <c r="H106" s="136" t="s">
        <v>371</v>
      </c>
      <c r="I106" s="136" t="s">
        <v>406</v>
      </c>
      <c r="J106" s="145"/>
      <c r="K106" s="146">
        <v>30.15</v>
      </c>
      <c r="L106" s="146">
        <f t="shared" si="2"/>
        <v>0</v>
      </c>
      <c r="M106" s="145"/>
      <c r="N106" s="146">
        <v>199.96</v>
      </c>
      <c r="O106" s="139">
        <f t="shared" si="3"/>
        <v>0</v>
      </c>
      <c r="P106" s="145"/>
      <c r="Q106" s="147"/>
      <c r="R106" s="148"/>
      <c r="S106" s="145"/>
      <c r="T106" s="145"/>
      <c r="U106" s="148">
        <f>Tabela4[[#This Row],[Custo diário]]*Tabela4[[#This Row],[Dias]]*Tabela4[[#This Row],[Quantidade]]</f>
        <v>0</v>
      </c>
    </row>
    <row r="107" spans="2:21" ht="15.75" hidden="1" thickBot="1">
      <c r="B107" s="143" t="s">
        <v>147</v>
      </c>
      <c r="C107" s="143" t="s">
        <v>88</v>
      </c>
      <c r="D107" s="143" t="s">
        <v>17</v>
      </c>
      <c r="E107" s="149"/>
      <c r="F107" s="144" t="s">
        <v>407</v>
      </c>
      <c r="G107" s="143" t="s">
        <v>351</v>
      </c>
      <c r="H107" s="136" t="s">
        <v>363</v>
      </c>
      <c r="I107" s="136" t="s">
        <v>364</v>
      </c>
      <c r="J107" s="145"/>
      <c r="K107" s="146">
        <v>35.53</v>
      </c>
      <c r="L107" s="146">
        <f t="shared" si="2"/>
        <v>0</v>
      </c>
      <c r="M107" s="145">
        <v>2</v>
      </c>
      <c r="N107" s="146">
        <v>256.26</v>
      </c>
      <c r="O107" s="139">
        <f t="shared" si="3"/>
        <v>512.52</v>
      </c>
      <c r="P107" s="145"/>
      <c r="Q107" s="147"/>
      <c r="R107" s="148"/>
      <c r="S107" s="145"/>
      <c r="T107" s="145"/>
      <c r="U107" s="148">
        <f>Tabela4[[#This Row],[Custo diário]]*Tabela4[[#This Row],[Dias]]*Tabela4[[#This Row],[Quantidade]]</f>
        <v>0</v>
      </c>
    </row>
    <row r="108" spans="2:21" ht="15.75" hidden="1" thickBot="1">
      <c r="B108" s="143" t="s">
        <v>147</v>
      </c>
      <c r="C108" s="143" t="s">
        <v>88</v>
      </c>
      <c r="D108" s="143" t="s">
        <v>17</v>
      </c>
      <c r="E108" s="149"/>
      <c r="F108" s="144" t="s">
        <v>407</v>
      </c>
      <c r="G108" s="143" t="s">
        <v>351</v>
      </c>
      <c r="H108" s="136" t="s">
        <v>364</v>
      </c>
      <c r="I108" s="136" t="s">
        <v>363</v>
      </c>
      <c r="J108" s="145"/>
      <c r="K108" s="146">
        <v>41.07</v>
      </c>
      <c r="L108" s="146">
        <f t="shared" si="2"/>
        <v>0</v>
      </c>
      <c r="M108" s="145">
        <v>15</v>
      </c>
      <c r="N108" s="146">
        <v>292.54000000000002</v>
      </c>
      <c r="O108" s="139">
        <f t="shared" si="3"/>
        <v>4388.1000000000004</v>
      </c>
      <c r="P108" s="145"/>
      <c r="Q108" s="147"/>
      <c r="R108" s="148"/>
      <c r="S108" s="145"/>
      <c r="T108" s="145"/>
      <c r="U108" s="148">
        <f>Tabela4[[#This Row],[Custo diário]]*Tabela4[[#This Row],[Dias]]*Tabela4[[#This Row],[Quantidade]]</f>
        <v>0</v>
      </c>
    </row>
    <row r="109" spans="2:21" ht="15.75" hidden="1" thickBot="1">
      <c r="B109" s="143" t="s">
        <v>147</v>
      </c>
      <c r="C109" s="143" t="s">
        <v>88</v>
      </c>
      <c r="D109" s="143" t="s">
        <v>17</v>
      </c>
      <c r="E109" s="149"/>
      <c r="F109" s="144" t="s">
        <v>408</v>
      </c>
      <c r="G109" s="143" t="s">
        <v>337</v>
      </c>
      <c r="H109" s="136" t="s">
        <v>363</v>
      </c>
      <c r="I109" s="136" t="s">
        <v>389</v>
      </c>
      <c r="J109" s="145"/>
      <c r="K109" s="146">
        <v>44.49</v>
      </c>
      <c r="L109" s="146">
        <f t="shared" si="2"/>
        <v>0</v>
      </c>
      <c r="M109" s="145"/>
      <c r="N109" s="146">
        <v>293.68</v>
      </c>
      <c r="O109" s="139">
        <f t="shared" si="3"/>
        <v>0</v>
      </c>
      <c r="P109" s="145"/>
      <c r="Q109" s="147"/>
      <c r="R109" s="148"/>
      <c r="S109" s="145"/>
      <c r="T109" s="145"/>
      <c r="U109" s="148">
        <f>Tabela4[[#This Row],[Custo diário]]*Tabela4[[#This Row],[Dias]]*Tabela4[[#This Row],[Quantidade]]</f>
        <v>0</v>
      </c>
    </row>
    <row r="110" spans="2:21" ht="15.75" hidden="1" thickBot="1">
      <c r="B110" s="143" t="s">
        <v>147</v>
      </c>
      <c r="C110" s="143" t="s">
        <v>88</v>
      </c>
      <c r="D110" s="143" t="s">
        <v>17</v>
      </c>
      <c r="E110" s="149"/>
      <c r="F110" s="144" t="s">
        <v>409</v>
      </c>
      <c r="G110" s="143" t="s">
        <v>351</v>
      </c>
      <c r="H110" s="136" t="s">
        <v>410</v>
      </c>
      <c r="I110" s="136" t="s">
        <v>399</v>
      </c>
      <c r="J110" s="145"/>
      <c r="K110" s="146">
        <v>33.520000000000003</v>
      </c>
      <c r="L110" s="146">
        <f t="shared" si="2"/>
        <v>0</v>
      </c>
      <c r="M110" s="145"/>
      <c r="N110" s="146">
        <v>243.9</v>
      </c>
      <c r="O110" s="139">
        <f t="shared" si="3"/>
        <v>0</v>
      </c>
      <c r="P110" s="145"/>
      <c r="Q110" s="147"/>
      <c r="R110" s="148"/>
      <c r="S110" s="145"/>
      <c r="T110" s="145"/>
      <c r="U110" s="148">
        <f>Tabela4[[#This Row],[Custo diário]]*Tabela4[[#This Row],[Dias]]*Tabela4[[#This Row],[Quantidade]]</f>
        <v>0</v>
      </c>
    </row>
    <row r="111" spans="2:21" ht="15.75" hidden="1" thickBot="1">
      <c r="B111" s="143" t="s">
        <v>147</v>
      </c>
      <c r="C111" s="143" t="s">
        <v>88</v>
      </c>
      <c r="D111" s="143" t="s">
        <v>17</v>
      </c>
      <c r="E111" s="149"/>
      <c r="F111" s="144" t="s">
        <v>411</v>
      </c>
      <c r="G111" s="143" t="s">
        <v>337</v>
      </c>
      <c r="H111" s="136" t="s">
        <v>399</v>
      </c>
      <c r="I111" s="136" t="s">
        <v>400</v>
      </c>
      <c r="J111" s="145"/>
      <c r="K111" s="146">
        <v>50.55</v>
      </c>
      <c r="L111" s="146">
        <f t="shared" si="2"/>
        <v>0</v>
      </c>
      <c r="M111" s="145"/>
      <c r="N111" s="146">
        <v>333.5</v>
      </c>
      <c r="O111" s="139">
        <f t="shared" si="3"/>
        <v>0</v>
      </c>
      <c r="P111" s="145"/>
      <c r="Q111" s="147"/>
      <c r="R111" s="148"/>
      <c r="S111" s="145"/>
      <c r="T111" s="145"/>
      <c r="U111" s="148">
        <f>Tabela4[[#This Row],[Custo diário]]*Tabela4[[#This Row],[Dias]]*Tabela4[[#This Row],[Quantidade]]</f>
        <v>0</v>
      </c>
    </row>
    <row r="112" spans="2:21" ht="15.75" hidden="1" thickBot="1">
      <c r="B112" s="143" t="s">
        <v>147</v>
      </c>
      <c r="C112" s="143" t="s">
        <v>88</v>
      </c>
      <c r="D112" s="143" t="s">
        <v>17</v>
      </c>
      <c r="E112" s="149"/>
      <c r="F112" s="144" t="s">
        <v>373</v>
      </c>
      <c r="G112" s="143" t="s">
        <v>351</v>
      </c>
      <c r="H112" s="136" t="s">
        <v>371</v>
      </c>
      <c r="I112" s="136" t="s">
        <v>365</v>
      </c>
      <c r="J112" s="145"/>
      <c r="K112" s="146">
        <v>29.98</v>
      </c>
      <c r="L112" s="146">
        <f t="shared" si="2"/>
        <v>0</v>
      </c>
      <c r="M112" s="145"/>
      <c r="N112" s="146">
        <v>220.33</v>
      </c>
      <c r="O112" s="139">
        <f t="shared" si="3"/>
        <v>0</v>
      </c>
      <c r="P112" s="145"/>
      <c r="Q112" s="147"/>
      <c r="R112" s="148"/>
      <c r="S112" s="145"/>
      <c r="T112" s="145"/>
      <c r="U112" s="148">
        <f>Tabela4[[#This Row],[Custo diário]]*Tabela4[[#This Row],[Dias]]*Tabela4[[#This Row],[Quantidade]]</f>
        <v>0</v>
      </c>
    </row>
    <row r="113" spans="2:21" ht="15.75" hidden="1" thickBot="1">
      <c r="B113" s="143" t="s">
        <v>147</v>
      </c>
      <c r="C113" s="143" t="s">
        <v>88</v>
      </c>
      <c r="D113" s="143" t="s">
        <v>17</v>
      </c>
      <c r="E113" s="149"/>
      <c r="F113" s="144" t="s">
        <v>412</v>
      </c>
      <c r="G113" s="143" t="s">
        <v>337</v>
      </c>
      <c r="H113" s="136" t="s">
        <v>363</v>
      </c>
      <c r="I113" s="136" t="s">
        <v>389</v>
      </c>
      <c r="J113" s="145"/>
      <c r="K113" s="146">
        <v>27.28</v>
      </c>
      <c r="L113" s="146">
        <f t="shared" si="2"/>
        <v>0</v>
      </c>
      <c r="M113" s="145">
        <v>4</v>
      </c>
      <c r="N113" s="146">
        <v>180.83</v>
      </c>
      <c r="O113" s="139">
        <f t="shared" si="3"/>
        <v>723.32</v>
      </c>
      <c r="P113" s="145"/>
      <c r="Q113" s="147"/>
      <c r="R113" s="148"/>
      <c r="S113" s="145"/>
      <c r="T113" s="145"/>
      <c r="U113" s="148">
        <f>Tabela4[[#This Row],[Custo diário]]*Tabela4[[#This Row],[Dias]]*Tabela4[[#This Row],[Quantidade]]</f>
        <v>0</v>
      </c>
    </row>
    <row r="114" spans="2:21" ht="15.75" hidden="1" thickBot="1">
      <c r="B114" s="143" t="s">
        <v>147</v>
      </c>
      <c r="C114" s="143" t="s">
        <v>88</v>
      </c>
      <c r="D114" s="143" t="s">
        <v>17</v>
      </c>
      <c r="E114" s="134"/>
      <c r="F114" s="135" t="s">
        <v>413</v>
      </c>
      <c r="G114" s="143" t="s">
        <v>337</v>
      </c>
      <c r="H114" s="136" t="s">
        <v>368</v>
      </c>
      <c r="I114" s="136" t="s">
        <v>369</v>
      </c>
      <c r="J114" s="145"/>
      <c r="K114" s="146">
        <v>42.68</v>
      </c>
      <c r="L114" s="146">
        <f>J114*K114</f>
        <v>0</v>
      </c>
      <c r="M114" s="145"/>
      <c r="N114" s="146">
        <v>281.7</v>
      </c>
      <c r="O114" s="139">
        <f t="shared" ref="O114:O119" si="4">IF(M114= "Mês todo", N114, M114*N114)</f>
        <v>0</v>
      </c>
      <c r="P114" s="137"/>
      <c r="Q114" s="140"/>
      <c r="R114" s="162"/>
      <c r="S114" s="137"/>
      <c r="T114" s="145"/>
      <c r="U114" s="141">
        <f>Tabela4[[#This Row],[Custo diário]]*Tabela4[[#This Row],[Dias]]*Tabela4[[#This Row],[Quantidade]]</f>
        <v>0</v>
      </c>
    </row>
    <row r="115" spans="2:21" ht="15.75" hidden="1" thickBot="1">
      <c r="B115" s="143" t="s">
        <v>147</v>
      </c>
      <c r="C115" s="143" t="s">
        <v>88</v>
      </c>
      <c r="D115" s="143" t="s">
        <v>17</v>
      </c>
      <c r="E115" s="134"/>
      <c r="F115" s="135" t="s">
        <v>396</v>
      </c>
      <c r="G115" s="143" t="s">
        <v>337</v>
      </c>
      <c r="H115" s="136" t="s">
        <v>368</v>
      </c>
      <c r="I115" s="136" t="s">
        <v>369</v>
      </c>
      <c r="J115" s="145"/>
      <c r="K115" s="146">
        <v>33.22</v>
      </c>
      <c r="L115" s="146">
        <f>J115*K115</f>
        <v>0</v>
      </c>
      <c r="M115" s="145"/>
      <c r="N115" s="146">
        <v>232.6</v>
      </c>
      <c r="O115" s="139">
        <f t="shared" si="4"/>
        <v>0</v>
      </c>
      <c r="P115" s="137"/>
      <c r="Q115" s="140"/>
      <c r="R115" s="162"/>
      <c r="S115" s="137"/>
      <c r="T115" s="145"/>
      <c r="U115" s="141">
        <f>Tabela4[[#This Row],[Custo diário]]*Tabela4[[#This Row],[Dias]]*Tabela4[[#This Row],[Quantidade]]</f>
        <v>0</v>
      </c>
    </row>
    <row r="116" spans="2:21" ht="15.75" hidden="1" thickBot="1">
      <c r="B116" s="143" t="s">
        <v>147</v>
      </c>
      <c r="C116" s="143" t="s">
        <v>88</v>
      </c>
      <c r="D116" s="143" t="s">
        <v>17</v>
      </c>
      <c r="E116" s="134"/>
      <c r="F116" s="135" t="s">
        <v>414</v>
      </c>
      <c r="G116" s="143" t="s">
        <v>337</v>
      </c>
      <c r="H116" s="136" t="s">
        <v>371</v>
      </c>
      <c r="I116" s="136" t="s">
        <v>393</v>
      </c>
      <c r="J116" s="145"/>
      <c r="K116" s="146">
        <v>46.79</v>
      </c>
      <c r="L116" s="146">
        <f>J116*K116</f>
        <v>0</v>
      </c>
      <c r="M116" s="145"/>
      <c r="N116" s="146">
        <v>308.86</v>
      </c>
      <c r="O116" s="139">
        <f t="shared" si="4"/>
        <v>0</v>
      </c>
      <c r="P116" s="137"/>
      <c r="Q116" s="140"/>
      <c r="R116" s="162"/>
      <c r="S116" s="137"/>
      <c r="T116" s="145"/>
      <c r="U116" s="141">
        <f>Tabela4[[#This Row],[Custo diário]]*Tabela4[[#This Row],[Dias]]*Tabela4[[#This Row],[Quantidade]]</f>
        <v>0</v>
      </c>
    </row>
    <row r="117" spans="2:21" ht="15.75" hidden="1" thickBot="1">
      <c r="B117" s="143" t="s">
        <v>147</v>
      </c>
      <c r="C117" s="143" t="s">
        <v>88</v>
      </c>
      <c r="D117" s="143" t="s">
        <v>17</v>
      </c>
      <c r="E117" s="134"/>
      <c r="F117" s="135" t="s">
        <v>348</v>
      </c>
      <c r="G117" s="143" t="s">
        <v>343</v>
      </c>
      <c r="H117" s="136" t="s">
        <v>363</v>
      </c>
      <c r="I117" s="136" t="s">
        <v>404</v>
      </c>
      <c r="J117" s="145"/>
      <c r="K117" s="146">
        <v>71.61</v>
      </c>
      <c r="L117" s="146">
        <f>J117*K117</f>
        <v>0</v>
      </c>
      <c r="M117" s="145"/>
      <c r="N117" s="146">
        <v>501.97</v>
      </c>
      <c r="O117" s="139">
        <f t="shared" si="4"/>
        <v>0</v>
      </c>
      <c r="P117" s="137"/>
      <c r="Q117" s="140"/>
      <c r="R117" s="162"/>
      <c r="S117" s="137"/>
      <c r="T117" s="145"/>
      <c r="U117" s="141">
        <f>Tabela4[[#This Row],[Custo diário]]*Tabela4[[#This Row],[Dias]]*Tabela4[[#This Row],[Quantidade]]</f>
        <v>0</v>
      </c>
    </row>
    <row r="118" spans="2:21" ht="15.75" hidden="1" thickBot="1">
      <c r="B118" s="143" t="s">
        <v>147</v>
      </c>
      <c r="C118" s="143" t="s">
        <v>88</v>
      </c>
      <c r="D118" s="143" t="s">
        <v>17</v>
      </c>
      <c r="E118" s="134"/>
      <c r="F118" s="135" t="s">
        <v>415</v>
      </c>
      <c r="G118" s="143" t="s">
        <v>337</v>
      </c>
      <c r="H118" s="136" t="s">
        <v>371</v>
      </c>
      <c r="I118" s="136" t="s">
        <v>393</v>
      </c>
      <c r="J118" s="145"/>
      <c r="K118" s="146">
        <v>34.369999999999997</v>
      </c>
      <c r="L118" s="146">
        <f>J118*K118</f>
        <v>0</v>
      </c>
      <c r="M118" s="145">
        <v>1</v>
      </c>
      <c r="N118" s="146">
        <v>227.39</v>
      </c>
      <c r="O118" s="139">
        <f t="shared" si="4"/>
        <v>227.39</v>
      </c>
      <c r="P118" s="137"/>
      <c r="Q118" s="140"/>
      <c r="R118" s="162"/>
      <c r="S118" s="137"/>
      <c r="T118" s="145"/>
      <c r="U118" s="141">
        <f>Tabela4[[#This Row],[Custo diário]]*Tabela4[[#This Row],[Dias]]*Tabela4[[#This Row],[Quantidade]]</f>
        <v>0</v>
      </c>
    </row>
    <row r="119" spans="2:21" ht="15.75" hidden="1" thickBot="1">
      <c r="B119" s="143" t="s">
        <v>147</v>
      </c>
      <c r="C119" s="143" t="s">
        <v>88</v>
      </c>
      <c r="D119" s="143" t="s">
        <v>17</v>
      </c>
      <c r="E119" s="149"/>
      <c r="F119" s="144" t="s">
        <v>416</v>
      </c>
      <c r="G119" s="143" t="s">
        <v>337</v>
      </c>
      <c r="H119" s="136" t="s">
        <v>371</v>
      </c>
      <c r="I119" s="136" t="s">
        <v>393</v>
      </c>
      <c r="J119" s="145"/>
      <c r="K119" s="146">
        <v>34.369999999999997</v>
      </c>
      <c r="L119" s="146">
        <f t="shared" si="2"/>
        <v>0</v>
      </c>
      <c r="M119" s="145" t="s">
        <v>392</v>
      </c>
      <c r="N119" s="146">
        <v>7607.6804104503244</v>
      </c>
      <c r="O119" s="139">
        <f t="shared" si="4"/>
        <v>7607.6804104503244</v>
      </c>
      <c r="P119" s="145"/>
      <c r="Q119" s="147"/>
      <c r="R119" s="148"/>
      <c r="S119" s="145"/>
      <c r="T119" s="145"/>
      <c r="U119" s="148">
        <f>Tabela4[[#This Row],[Custo diário]]*Tabela4[[#This Row],[Dias]]*Tabela4[[#This Row],[Quantidade]]</f>
        <v>0</v>
      </c>
    </row>
    <row r="120" spans="2:21" ht="15.75" hidden="1" thickBot="1">
      <c r="B120" s="143" t="s">
        <v>147</v>
      </c>
      <c r="C120" s="143" t="s">
        <v>90</v>
      </c>
      <c r="D120" s="143" t="s">
        <v>54</v>
      </c>
      <c r="E120" s="149">
        <v>45717</v>
      </c>
      <c r="F120" s="144" t="s">
        <v>417</v>
      </c>
      <c r="G120" s="143" t="s">
        <v>337</v>
      </c>
      <c r="H120" s="136" t="s">
        <v>390</v>
      </c>
      <c r="I120" s="136" t="s">
        <v>418</v>
      </c>
      <c r="J120" s="145"/>
      <c r="K120" s="146"/>
      <c r="L120" s="146">
        <f t="shared" ref="L120:L123" si="5">J120*K120</f>
        <v>0</v>
      </c>
      <c r="M120" s="145"/>
      <c r="N120" s="146">
        <v>345.89</v>
      </c>
      <c r="O120" s="139">
        <f t="shared" ref="O120:O123" si="6">IF(M120= "Mês todo", N120, M120*N120)</f>
        <v>0</v>
      </c>
      <c r="P120" s="145"/>
      <c r="Q120" s="147"/>
      <c r="R120" s="148"/>
      <c r="S120" s="145"/>
      <c r="T120" s="145"/>
      <c r="U120" s="148">
        <f>Tabela4[[#This Row],[Custo diário]]*Tabela4[[#This Row],[Dias]]*Tabela4[[#This Row],[Quantidade]]</f>
        <v>0</v>
      </c>
    </row>
    <row r="121" spans="2:21" ht="15.75" hidden="1" thickBot="1">
      <c r="B121" s="143" t="s">
        <v>147</v>
      </c>
      <c r="C121" s="143" t="s">
        <v>90</v>
      </c>
      <c r="D121" s="143" t="s">
        <v>54</v>
      </c>
      <c r="E121" s="149">
        <v>45717</v>
      </c>
      <c r="F121" s="144" t="s">
        <v>334</v>
      </c>
      <c r="G121" s="143" t="s">
        <v>335</v>
      </c>
      <c r="H121" s="136" t="s">
        <v>363</v>
      </c>
      <c r="I121" s="136" t="s">
        <v>364</v>
      </c>
      <c r="J121" s="145">
        <v>1.5</v>
      </c>
      <c r="K121" s="146">
        <v>41.83</v>
      </c>
      <c r="L121" s="146">
        <f t="shared" si="5"/>
        <v>62.744999999999997</v>
      </c>
      <c r="M121" s="145">
        <v>1</v>
      </c>
      <c r="N121" s="146">
        <v>247.39</v>
      </c>
      <c r="O121" s="139">
        <f t="shared" si="6"/>
        <v>247.39</v>
      </c>
      <c r="P121" s="145"/>
      <c r="Q121" s="147"/>
      <c r="R121" s="148"/>
      <c r="S121" s="145"/>
      <c r="T121" s="145"/>
      <c r="U121" s="148">
        <f>Tabela4[[#This Row],[Custo diário]]*Tabela4[[#This Row],[Dias]]*Tabela4[[#This Row],[Quantidade]]</f>
        <v>0</v>
      </c>
    </row>
    <row r="122" spans="2:21" ht="15.75" hidden="1" thickBot="1">
      <c r="B122" s="143" t="s">
        <v>147</v>
      </c>
      <c r="C122" s="143" t="s">
        <v>90</v>
      </c>
      <c r="D122" s="143" t="s">
        <v>54</v>
      </c>
      <c r="E122" s="149">
        <v>45717</v>
      </c>
      <c r="F122" s="144" t="s">
        <v>334</v>
      </c>
      <c r="G122" s="143" t="s">
        <v>335</v>
      </c>
      <c r="H122" s="136" t="s">
        <v>365</v>
      </c>
      <c r="I122" s="136" t="s">
        <v>371</v>
      </c>
      <c r="J122" s="145"/>
      <c r="K122" s="146"/>
      <c r="L122" s="146">
        <f t="shared" si="5"/>
        <v>0</v>
      </c>
      <c r="M122" s="145">
        <v>1</v>
      </c>
      <c r="N122" s="146">
        <v>247.39</v>
      </c>
      <c r="O122" s="139">
        <f t="shared" si="6"/>
        <v>247.39</v>
      </c>
      <c r="P122" s="145"/>
      <c r="Q122" s="147"/>
      <c r="R122" s="148"/>
      <c r="S122" s="145"/>
      <c r="T122" s="145"/>
      <c r="U122" s="148">
        <f>Tabela4[[#This Row],[Custo diário]]*Tabela4[[#This Row],[Dias]]*Tabela4[[#This Row],[Quantidade]]</f>
        <v>0</v>
      </c>
    </row>
    <row r="123" spans="2:21" ht="15.75" hidden="1" thickBot="1">
      <c r="B123" s="143" t="s">
        <v>147</v>
      </c>
      <c r="C123" s="143" t="s">
        <v>90</v>
      </c>
      <c r="D123" s="143" t="s">
        <v>54</v>
      </c>
      <c r="E123" s="149">
        <v>45717</v>
      </c>
      <c r="F123" s="144" t="s">
        <v>334</v>
      </c>
      <c r="G123" s="143" t="s">
        <v>335</v>
      </c>
      <c r="H123" s="136" t="s">
        <v>364</v>
      </c>
      <c r="I123" s="136" t="s">
        <v>363</v>
      </c>
      <c r="J123" s="145"/>
      <c r="K123" s="146"/>
      <c r="L123" s="146">
        <f t="shared" si="5"/>
        <v>0</v>
      </c>
      <c r="M123" s="145"/>
      <c r="N123" s="146">
        <v>295.54000000000002</v>
      </c>
      <c r="O123" s="139">
        <f t="shared" si="6"/>
        <v>0</v>
      </c>
      <c r="P123" s="145"/>
      <c r="Q123" s="147"/>
      <c r="R123" s="148"/>
      <c r="S123" s="145"/>
      <c r="T123" s="145"/>
      <c r="U123" s="148">
        <f>Tabela4[[#This Row],[Custo diário]]*Tabela4[[#This Row],[Dias]]*Tabela4[[#This Row],[Quantidade]]</f>
        <v>0</v>
      </c>
    </row>
    <row r="124" spans="2:21" ht="15.75" hidden="1" thickBot="1">
      <c r="B124" s="143" t="s">
        <v>147</v>
      </c>
      <c r="C124" s="143" t="s">
        <v>90</v>
      </c>
      <c r="D124" s="143" t="s">
        <v>54</v>
      </c>
      <c r="E124" s="149">
        <v>45748</v>
      </c>
      <c r="F124" s="144" t="s">
        <v>417</v>
      </c>
      <c r="G124" s="143" t="s">
        <v>337</v>
      </c>
      <c r="H124" s="136" t="s">
        <v>390</v>
      </c>
      <c r="I124" s="136" t="s">
        <v>418</v>
      </c>
      <c r="J124" s="145"/>
      <c r="K124" s="146"/>
      <c r="L124" s="146">
        <f t="shared" si="2"/>
        <v>0</v>
      </c>
      <c r="M124" s="145"/>
      <c r="N124" s="146">
        <v>345.89</v>
      </c>
      <c r="O124" s="139">
        <f t="shared" si="3"/>
        <v>0</v>
      </c>
      <c r="P124" s="145"/>
      <c r="Q124" s="147"/>
      <c r="R124" s="148"/>
      <c r="S124" s="145"/>
      <c r="T124" s="145"/>
      <c r="U124" s="148">
        <f>Tabela4[[#This Row],[Custo diário]]*Tabela4[[#This Row],[Dias]]*Tabela4[[#This Row],[Quantidade]]</f>
        <v>0</v>
      </c>
    </row>
    <row r="125" spans="2:21" ht="15.75" hidden="1" thickBot="1">
      <c r="B125" s="143" t="s">
        <v>147</v>
      </c>
      <c r="C125" s="143" t="s">
        <v>90</v>
      </c>
      <c r="D125" s="143" t="s">
        <v>54</v>
      </c>
      <c r="E125" s="149">
        <v>45748</v>
      </c>
      <c r="F125" s="144" t="s">
        <v>334</v>
      </c>
      <c r="G125" s="143" t="s">
        <v>335</v>
      </c>
      <c r="H125" s="136" t="s">
        <v>363</v>
      </c>
      <c r="I125" s="136" t="s">
        <v>364</v>
      </c>
      <c r="J125" s="145"/>
      <c r="K125" s="146"/>
      <c r="L125" s="146">
        <f t="shared" si="2"/>
        <v>0</v>
      </c>
      <c r="M125" s="145"/>
      <c r="N125" s="146">
        <v>247.39</v>
      </c>
      <c r="O125" s="139">
        <f t="shared" si="3"/>
        <v>0</v>
      </c>
      <c r="P125" s="145"/>
      <c r="Q125" s="147"/>
      <c r="R125" s="148"/>
      <c r="S125" s="145"/>
      <c r="T125" s="145"/>
      <c r="U125" s="148">
        <f>Tabela4[[#This Row],[Custo diário]]*Tabela4[[#This Row],[Dias]]*Tabela4[[#This Row],[Quantidade]]</f>
        <v>0</v>
      </c>
    </row>
    <row r="126" spans="2:21" ht="15.75" hidden="1" thickBot="1">
      <c r="B126" s="143" t="s">
        <v>147</v>
      </c>
      <c r="C126" s="143" t="s">
        <v>90</v>
      </c>
      <c r="D126" s="143" t="s">
        <v>54</v>
      </c>
      <c r="E126" s="149">
        <v>45748</v>
      </c>
      <c r="F126" s="144" t="s">
        <v>334</v>
      </c>
      <c r="G126" s="143" t="s">
        <v>335</v>
      </c>
      <c r="H126" s="136" t="s">
        <v>365</v>
      </c>
      <c r="I126" s="136" t="s">
        <v>371</v>
      </c>
      <c r="J126" s="145"/>
      <c r="K126" s="146"/>
      <c r="L126" s="146">
        <f t="shared" si="2"/>
        <v>0</v>
      </c>
      <c r="M126" s="145">
        <v>6</v>
      </c>
      <c r="N126" s="146">
        <v>247.39</v>
      </c>
      <c r="O126" s="139">
        <f t="shared" si="3"/>
        <v>1484.34</v>
      </c>
      <c r="P126" s="145"/>
      <c r="Q126" s="147"/>
      <c r="R126" s="148"/>
      <c r="S126" s="145"/>
      <c r="T126" s="145"/>
      <c r="U126" s="148">
        <f>Tabela4[[#This Row],[Custo diário]]*Tabela4[[#This Row],[Dias]]*Tabela4[[#This Row],[Quantidade]]</f>
        <v>0</v>
      </c>
    </row>
    <row r="127" spans="2:21" ht="15.75" hidden="1" thickBot="1">
      <c r="B127" s="143" t="s">
        <v>147</v>
      </c>
      <c r="C127" s="143" t="s">
        <v>90</v>
      </c>
      <c r="D127" s="143" t="s">
        <v>54</v>
      </c>
      <c r="E127" s="149">
        <v>45748</v>
      </c>
      <c r="F127" s="144" t="s">
        <v>334</v>
      </c>
      <c r="G127" s="143" t="s">
        <v>335</v>
      </c>
      <c r="H127" s="136" t="s">
        <v>364</v>
      </c>
      <c r="I127" s="136" t="s">
        <v>363</v>
      </c>
      <c r="J127" s="145"/>
      <c r="K127" s="146"/>
      <c r="L127" s="146">
        <f t="shared" si="2"/>
        <v>0</v>
      </c>
      <c r="M127" s="145"/>
      <c r="N127" s="146">
        <v>295.54000000000002</v>
      </c>
      <c r="O127" s="139">
        <f t="shared" si="3"/>
        <v>0</v>
      </c>
      <c r="P127" s="145"/>
      <c r="Q127" s="147"/>
      <c r="R127" s="148"/>
      <c r="S127" s="145"/>
      <c r="T127" s="145"/>
      <c r="U127" s="148">
        <f>Tabela4[[#This Row],[Custo diário]]*Tabela4[[#This Row],[Dias]]*Tabela4[[#This Row],[Quantidade]]</f>
        <v>0</v>
      </c>
    </row>
    <row r="128" spans="2:21" ht="15.75" hidden="1" thickBot="1">
      <c r="B128" s="143" t="s">
        <v>147</v>
      </c>
      <c r="C128" s="143" t="s">
        <v>0</v>
      </c>
      <c r="D128" s="143" t="s">
        <v>78</v>
      </c>
      <c r="E128" s="149">
        <v>45778</v>
      </c>
      <c r="F128" s="144" t="s">
        <v>341</v>
      </c>
      <c r="G128" s="143" t="s">
        <v>351</v>
      </c>
      <c r="H128" s="136">
        <v>0.41666666666666669</v>
      </c>
      <c r="I128" s="136">
        <v>0.91666666666666663</v>
      </c>
      <c r="J128" s="145"/>
      <c r="K128" s="146">
        <v>29.63</v>
      </c>
      <c r="L128" s="146">
        <f t="shared" si="2"/>
        <v>0</v>
      </c>
      <c r="M128" s="145"/>
      <c r="N128" s="146">
        <v>214.35</v>
      </c>
      <c r="O128" s="139">
        <f t="shared" si="3"/>
        <v>0</v>
      </c>
      <c r="P128" s="145"/>
      <c r="Q128" s="147"/>
      <c r="R128" s="148"/>
      <c r="S128" s="145"/>
      <c r="T128" s="145"/>
      <c r="U128" s="148">
        <f>Tabela4[[#This Row],[Custo diário]]*Tabela4[[#This Row],[Dias]]*Tabela4[[#This Row],[Quantidade]]</f>
        <v>0</v>
      </c>
    </row>
    <row r="129" spans="2:21" ht="15.75" hidden="1" thickBot="1">
      <c r="B129" s="143" t="s">
        <v>147</v>
      </c>
      <c r="C129" s="143" t="s">
        <v>0</v>
      </c>
      <c r="D129" s="143" t="s">
        <v>78</v>
      </c>
      <c r="E129" s="149">
        <v>45778</v>
      </c>
      <c r="F129" s="144" t="s">
        <v>419</v>
      </c>
      <c r="G129" s="143" t="s">
        <v>351</v>
      </c>
      <c r="H129" s="136">
        <v>0.91666666666666663</v>
      </c>
      <c r="I129" s="136">
        <v>0.41666666666666669</v>
      </c>
      <c r="J129" s="145"/>
      <c r="K129" s="146">
        <v>31.63</v>
      </c>
      <c r="L129" s="146">
        <f t="shared" si="2"/>
        <v>0</v>
      </c>
      <c r="M129" s="145">
        <v>7</v>
      </c>
      <c r="N129" s="146">
        <v>228.81</v>
      </c>
      <c r="O129" s="139">
        <f t="shared" si="3"/>
        <v>1601.67</v>
      </c>
      <c r="P129" s="145"/>
      <c r="Q129" s="147"/>
      <c r="R129" s="148"/>
      <c r="S129" s="145"/>
      <c r="T129" s="145"/>
      <c r="U129" s="148">
        <f>Tabela4[[#This Row],[Custo diário]]*Tabela4[[#This Row],[Dias]]*Tabela4[[#This Row],[Quantidade]]</f>
        <v>0</v>
      </c>
    </row>
    <row r="130" spans="2:21" ht="15.75" hidden="1" thickBot="1">
      <c r="B130" s="143" t="s">
        <v>147</v>
      </c>
      <c r="C130" s="143" t="s">
        <v>0</v>
      </c>
      <c r="D130" s="143" t="s">
        <v>78</v>
      </c>
      <c r="E130" s="149">
        <v>45778</v>
      </c>
      <c r="F130" s="144" t="s">
        <v>347</v>
      </c>
      <c r="G130" s="143" t="s">
        <v>351</v>
      </c>
      <c r="H130" s="136">
        <v>0.25</v>
      </c>
      <c r="I130" s="136">
        <v>0.75</v>
      </c>
      <c r="J130" s="145"/>
      <c r="K130" s="146">
        <v>25.34</v>
      </c>
      <c r="L130" s="146">
        <f>J130*K130</f>
        <v>0</v>
      </c>
      <c r="M130" s="145"/>
      <c r="N130" s="146">
        <v>183.34</v>
      </c>
      <c r="O130" s="139">
        <f t="shared" si="3"/>
        <v>0</v>
      </c>
      <c r="P130" s="145"/>
      <c r="Q130" s="147"/>
      <c r="R130" s="148"/>
      <c r="S130" s="145"/>
      <c r="T130" s="145"/>
      <c r="U130" s="148">
        <f>Tabela4[[#This Row],[Custo diário]]*Tabela4[[#This Row],[Dias]]*Tabela4[[#This Row],[Quantidade]]</f>
        <v>0</v>
      </c>
    </row>
    <row r="131" spans="2:21" ht="15.75" hidden="1" thickBot="1">
      <c r="B131" s="143" t="s">
        <v>147</v>
      </c>
      <c r="C131" s="143" t="s">
        <v>0</v>
      </c>
      <c r="D131" s="143" t="s">
        <v>78</v>
      </c>
      <c r="E131" s="149">
        <v>45778</v>
      </c>
      <c r="F131" s="144" t="s">
        <v>342</v>
      </c>
      <c r="G131" s="143" t="s">
        <v>340</v>
      </c>
      <c r="H131" s="136">
        <v>0.25</v>
      </c>
      <c r="I131" s="136">
        <v>0.59722222222222221</v>
      </c>
      <c r="J131" s="145"/>
      <c r="K131" s="146">
        <v>22.97</v>
      </c>
      <c r="L131" s="146">
        <f>J131*K131</f>
        <v>0</v>
      </c>
      <c r="M131" s="145"/>
      <c r="N131" s="146">
        <v>166.25</v>
      </c>
      <c r="O131" s="139">
        <f t="shared" si="3"/>
        <v>0</v>
      </c>
      <c r="P131" s="145"/>
      <c r="Q131" s="147"/>
      <c r="R131" s="148"/>
      <c r="S131" s="145"/>
      <c r="T131" s="145"/>
      <c r="U131" s="148">
        <f>Tabela4[[#This Row],[Custo diário]]*Tabela4[[#This Row],[Dias]]*Tabela4[[#This Row],[Quantidade]]</f>
        <v>0</v>
      </c>
    </row>
    <row r="132" spans="2:21" ht="15.75" hidden="1" thickBot="1">
      <c r="B132" s="143" t="s">
        <v>147</v>
      </c>
      <c r="C132" s="143" t="s">
        <v>0</v>
      </c>
      <c r="D132" s="143" t="s">
        <v>78</v>
      </c>
      <c r="E132" s="149">
        <v>45778</v>
      </c>
      <c r="F132" s="144" t="s">
        <v>420</v>
      </c>
      <c r="G132" s="143" t="s">
        <v>340</v>
      </c>
      <c r="H132" s="136">
        <v>0.25</v>
      </c>
      <c r="I132" s="136">
        <v>0.59722222222222199</v>
      </c>
      <c r="J132" s="145"/>
      <c r="K132" s="146">
        <v>30.83</v>
      </c>
      <c r="L132" s="146">
        <f t="shared" si="2"/>
        <v>0</v>
      </c>
      <c r="M132" s="145"/>
      <c r="N132" s="146">
        <v>223.05</v>
      </c>
      <c r="O132" s="139">
        <f t="shared" si="3"/>
        <v>0</v>
      </c>
      <c r="P132" s="145"/>
      <c r="Q132" s="147"/>
      <c r="R132" s="148"/>
      <c r="S132" s="145"/>
      <c r="T132" s="145"/>
      <c r="U132" s="148">
        <f>Tabela4[[#This Row],[Custo diário]]*Tabela4[[#This Row],[Dias]]*Tabela4[[#This Row],[Quantidade]]</f>
        <v>0</v>
      </c>
    </row>
    <row r="133" spans="2:21" ht="15.75" hidden="1" thickBot="1">
      <c r="B133" s="143" t="s">
        <v>147</v>
      </c>
      <c r="C133" s="143" t="s">
        <v>0</v>
      </c>
      <c r="D133" s="143" t="s">
        <v>78</v>
      </c>
      <c r="E133" s="149">
        <v>45778</v>
      </c>
      <c r="F133" s="144" t="s">
        <v>341</v>
      </c>
      <c r="G133" s="143" t="s">
        <v>351</v>
      </c>
      <c r="H133" s="136">
        <v>0.41666666666666669</v>
      </c>
      <c r="I133" s="136">
        <v>0.91666666666666663</v>
      </c>
      <c r="J133" s="145"/>
      <c r="K133" s="146">
        <v>19.55</v>
      </c>
      <c r="L133" s="146">
        <f t="shared" si="2"/>
        <v>0</v>
      </c>
      <c r="M133" s="145"/>
      <c r="N133" s="146">
        <v>141.47999999999999</v>
      </c>
      <c r="O133" s="139">
        <f t="shared" si="3"/>
        <v>0</v>
      </c>
      <c r="P133" s="145"/>
      <c r="Q133" s="147"/>
      <c r="R133" s="148"/>
      <c r="S133" s="145"/>
      <c r="T133" s="145"/>
      <c r="U133" s="148">
        <f>Tabela4[[#This Row],[Custo diário]]*Tabela4[[#This Row],[Dias]]*Tabela4[[#This Row],[Quantidade]]</f>
        <v>0</v>
      </c>
    </row>
    <row r="134" spans="2:21" ht="15.75" hidden="1" thickBot="1">
      <c r="B134" s="143" t="s">
        <v>147</v>
      </c>
      <c r="C134" s="143" t="s">
        <v>0</v>
      </c>
      <c r="D134" s="143" t="s">
        <v>78</v>
      </c>
      <c r="E134" s="149">
        <v>45778</v>
      </c>
      <c r="F134" s="144" t="s">
        <v>344</v>
      </c>
      <c r="G134" s="143" t="s">
        <v>351</v>
      </c>
      <c r="H134" s="136">
        <v>0.41666666666666669</v>
      </c>
      <c r="I134" s="136">
        <v>0.91666666666666696</v>
      </c>
      <c r="J134" s="145"/>
      <c r="K134" s="146">
        <v>25.34</v>
      </c>
      <c r="L134" s="146">
        <f t="shared" si="2"/>
        <v>0</v>
      </c>
      <c r="M134" s="145"/>
      <c r="N134" s="146">
        <v>183.34</v>
      </c>
      <c r="O134" s="139">
        <f t="shared" si="3"/>
        <v>0</v>
      </c>
      <c r="P134" s="145"/>
      <c r="Q134" s="147"/>
      <c r="R134" s="148"/>
      <c r="S134" s="145"/>
      <c r="T134" s="145"/>
      <c r="U134" s="148">
        <f>Tabela4[[#This Row],[Custo diário]]*Tabela4[[#This Row],[Dias]]*Tabela4[[#This Row],[Quantidade]]</f>
        <v>0</v>
      </c>
    </row>
    <row r="135" spans="2:21" ht="15.75" hidden="1" thickBot="1">
      <c r="B135" s="143" t="s">
        <v>147</v>
      </c>
      <c r="C135" s="143" t="s">
        <v>0</v>
      </c>
      <c r="D135" s="143" t="s">
        <v>78</v>
      </c>
      <c r="E135" s="149">
        <v>45778</v>
      </c>
      <c r="F135" s="144" t="s">
        <v>342</v>
      </c>
      <c r="G135" s="143" t="s">
        <v>340</v>
      </c>
      <c r="H135" s="136">
        <v>0.56944444444444442</v>
      </c>
      <c r="I135" s="136">
        <v>0.91666666666666663</v>
      </c>
      <c r="J135" s="145"/>
      <c r="K135" s="146">
        <v>29.15</v>
      </c>
      <c r="L135" s="146">
        <f t="shared" si="2"/>
        <v>0</v>
      </c>
      <c r="M135" s="145"/>
      <c r="N135" s="146">
        <v>210.86</v>
      </c>
      <c r="O135" s="139">
        <f t="shared" si="3"/>
        <v>0</v>
      </c>
      <c r="P135" s="145"/>
      <c r="Q135" s="147"/>
      <c r="R135" s="148"/>
      <c r="S135" s="145"/>
      <c r="T135" s="145"/>
      <c r="U135" s="148">
        <f>Tabela4[[#This Row],[Custo diário]]*Tabela4[[#This Row],[Dias]]*Tabela4[[#This Row],[Quantidade]]</f>
        <v>0</v>
      </c>
    </row>
    <row r="136" spans="2:21" ht="15.75" hidden="1" thickBot="1">
      <c r="B136" s="143" t="s">
        <v>147</v>
      </c>
      <c r="C136" s="143" t="s">
        <v>0</v>
      </c>
      <c r="D136" s="143" t="s">
        <v>78</v>
      </c>
      <c r="E136" s="149">
        <v>45778</v>
      </c>
      <c r="F136" s="144" t="s">
        <v>421</v>
      </c>
      <c r="G136" s="143" t="s">
        <v>340</v>
      </c>
      <c r="H136" s="136">
        <v>0.25</v>
      </c>
      <c r="I136" s="136">
        <v>0.59722222222222199</v>
      </c>
      <c r="J136" s="145"/>
      <c r="K136" s="146">
        <v>22.78</v>
      </c>
      <c r="L136" s="146">
        <f t="shared" si="2"/>
        <v>0</v>
      </c>
      <c r="M136" s="145"/>
      <c r="N136" s="146">
        <v>164.86</v>
      </c>
      <c r="O136" s="139">
        <f t="shared" si="3"/>
        <v>0</v>
      </c>
      <c r="P136" s="145"/>
      <c r="Q136" s="147"/>
      <c r="R136" s="148"/>
      <c r="S136" s="145"/>
      <c r="T136" s="145"/>
      <c r="U136" s="148">
        <f>Tabela4[[#This Row],[Custo diário]]*Tabela4[[#This Row],[Dias]]*Tabela4[[#This Row],[Quantidade]]</f>
        <v>0</v>
      </c>
    </row>
    <row r="137" spans="2:21" ht="15.75" hidden="1" thickBot="1">
      <c r="B137" s="143" t="s">
        <v>147</v>
      </c>
      <c r="C137" s="143" t="s">
        <v>0</v>
      </c>
      <c r="D137" s="143" t="s">
        <v>78</v>
      </c>
      <c r="E137" s="149">
        <v>45778</v>
      </c>
      <c r="F137" s="144" t="s">
        <v>422</v>
      </c>
      <c r="G137" s="143" t="s">
        <v>340</v>
      </c>
      <c r="H137" s="136">
        <v>0.91666666666666696</v>
      </c>
      <c r="I137" s="136">
        <v>0.25</v>
      </c>
      <c r="J137" s="145"/>
      <c r="K137" s="146">
        <v>28.3</v>
      </c>
      <c r="L137" s="146">
        <f t="shared" ref="L137:L245" si="7">J137*K137</f>
        <v>0</v>
      </c>
      <c r="M137" s="145">
        <v>42</v>
      </c>
      <c r="N137" s="146">
        <v>204.72</v>
      </c>
      <c r="O137" s="139">
        <f t="shared" si="3"/>
        <v>8598.24</v>
      </c>
      <c r="P137" s="145"/>
      <c r="Q137" s="147"/>
      <c r="R137" s="148"/>
      <c r="S137" s="145"/>
      <c r="T137" s="145"/>
      <c r="U137" s="148">
        <f>Tabela4[[#This Row],[Custo diário]]*Tabela4[[#This Row],[Dias]]*Tabela4[[#This Row],[Quantidade]]</f>
        <v>0</v>
      </c>
    </row>
    <row r="138" spans="2:21" ht="15.75" hidden="1" thickBot="1">
      <c r="B138" s="143" t="s">
        <v>147</v>
      </c>
      <c r="C138" s="143" t="s">
        <v>0</v>
      </c>
      <c r="D138" s="143" t="s">
        <v>78</v>
      </c>
      <c r="E138" s="149">
        <v>45778</v>
      </c>
      <c r="F138" s="144" t="s">
        <v>422</v>
      </c>
      <c r="G138" s="143" t="s">
        <v>351</v>
      </c>
      <c r="H138" s="136">
        <v>0.25</v>
      </c>
      <c r="I138" s="136">
        <v>0.75</v>
      </c>
      <c r="J138" s="145"/>
      <c r="K138" s="146">
        <v>19.55</v>
      </c>
      <c r="L138" s="146">
        <f t="shared" si="7"/>
        <v>0</v>
      </c>
      <c r="M138" s="145">
        <v>90</v>
      </c>
      <c r="N138" s="146">
        <v>141.47999999999999</v>
      </c>
      <c r="O138" s="139">
        <f t="shared" ref="O138:O245" si="8">IF(M138= "Mês todo", N138, M138*N138)</f>
        <v>12733.199999999999</v>
      </c>
      <c r="P138" s="145"/>
      <c r="Q138" s="147"/>
      <c r="R138" s="148"/>
      <c r="S138" s="145"/>
      <c r="T138" s="145"/>
      <c r="U138" s="148">
        <f>Tabela4[[#This Row],[Custo diário]]*Tabela4[[#This Row],[Dias]]*Tabela4[[#This Row],[Quantidade]]</f>
        <v>0</v>
      </c>
    </row>
    <row r="139" spans="2:21" ht="15.75" hidden="1" thickBot="1">
      <c r="B139" s="143" t="s">
        <v>147</v>
      </c>
      <c r="C139" s="143" t="s">
        <v>0</v>
      </c>
      <c r="D139" s="143" t="s">
        <v>78</v>
      </c>
      <c r="E139" s="149">
        <v>45778</v>
      </c>
      <c r="F139" s="144" t="s">
        <v>344</v>
      </c>
      <c r="G139" s="143" t="s">
        <v>351</v>
      </c>
      <c r="H139" s="136">
        <v>0.45833333333333331</v>
      </c>
      <c r="I139" s="136">
        <v>0.95833333333333337</v>
      </c>
      <c r="J139" s="145"/>
      <c r="K139" s="146">
        <v>20.059999999999999</v>
      </c>
      <c r="L139" s="146">
        <f t="shared" si="7"/>
        <v>0</v>
      </c>
      <c r="M139" s="145"/>
      <c r="N139" s="146">
        <v>145.16</v>
      </c>
      <c r="O139" s="139">
        <f t="shared" si="8"/>
        <v>0</v>
      </c>
      <c r="P139" s="145"/>
      <c r="Q139" s="147"/>
      <c r="R139" s="148"/>
      <c r="S139" s="145"/>
      <c r="T139" s="145"/>
      <c r="U139" s="148">
        <f>Tabela4[[#This Row],[Custo diário]]*Tabela4[[#This Row],[Dias]]*Tabela4[[#This Row],[Quantidade]]</f>
        <v>0</v>
      </c>
    </row>
    <row r="140" spans="2:21" ht="15.75" hidden="1" thickBot="1">
      <c r="B140" s="143" t="s">
        <v>147</v>
      </c>
      <c r="C140" s="143" t="s">
        <v>0</v>
      </c>
      <c r="D140" s="143" t="s">
        <v>78</v>
      </c>
      <c r="E140" s="149">
        <v>45778</v>
      </c>
      <c r="F140" s="144" t="s">
        <v>344</v>
      </c>
      <c r="G140" s="143" t="s">
        <v>340</v>
      </c>
      <c r="H140" s="136">
        <v>0.25</v>
      </c>
      <c r="I140" s="136">
        <v>0.59722222222222221</v>
      </c>
      <c r="J140" s="145"/>
      <c r="K140" s="146">
        <v>22.78</v>
      </c>
      <c r="L140" s="146">
        <f t="shared" si="7"/>
        <v>0</v>
      </c>
      <c r="M140" s="145">
        <v>42</v>
      </c>
      <c r="N140" s="146">
        <v>164.86</v>
      </c>
      <c r="O140" s="139">
        <f t="shared" si="8"/>
        <v>6924.1200000000008</v>
      </c>
      <c r="P140" s="145"/>
      <c r="Q140" s="147"/>
      <c r="R140" s="148"/>
      <c r="S140" s="145"/>
      <c r="T140" s="145"/>
      <c r="U140" s="148">
        <f>Tabela4[[#This Row],[Custo diário]]*Tabela4[[#This Row],[Dias]]*Tabela4[[#This Row],[Quantidade]]</f>
        <v>0</v>
      </c>
    </row>
    <row r="141" spans="2:21" ht="15.75" hidden="1" thickBot="1">
      <c r="B141" s="143" t="s">
        <v>147</v>
      </c>
      <c r="C141" s="143" t="s">
        <v>0</v>
      </c>
      <c r="D141" s="143" t="s">
        <v>78</v>
      </c>
      <c r="E141" s="149">
        <v>45778</v>
      </c>
      <c r="F141" s="144" t="s">
        <v>344</v>
      </c>
      <c r="G141" s="143" t="s">
        <v>340</v>
      </c>
      <c r="H141" s="136">
        <v>0.91666666666666696</v>
      </c>
      <c r="I141" s="136">
        <v>0.25</v>
      </c>
      <c r="J141" s="145"/>
      <c r="K141" s="146">
        <v>33.909999999999997</v>
      </c>
      <c r="L141" s="146">
        <f t="shared" si="7"/>
        <v>0</v>
      </c>
      <c r="M141" s="145"/>
      <c r="N141" s="146">
        <v>245.33</v>
      </c>
      <c r="O141" s="139">
        <f t="shared" si="8"/>
        <v>0</v>
      </c>
      <c r="P141" s="145"/>
      <c r="Q141" s="147"/>
      <c r="R141" s="148"/>
      <c r="S141" s="145"/>
      <c r="T141" s="145"/>
      <c r="U141" s="148">
        <f>Tabela4[[#This Row],[Custo diário]]*Tabela4[[#This Row],[Dias]]*Tabela4[[#This Row],[Quantidade]]</f>
        <v>0</v>
      </c>
    </row>
    <row r="142" spans="2:21" ht="15.75" hidden="1" thickBot="1">
      <c r="B142" s="143" t="s">
        <v>147</v>
      </c>
      <c r="C142" s="143" t="s">
        <v>89</v>
      </c>
      <c r="D142" s="143" t="s">
        <v>17</v>
      </c>
      <c r="E142" s="149"/>
      <c r="F142" s="144" t="s">
        <v>375</v>
      </c>
      <c r="G142" s="143" t="s">
        <v>351</v>
      </c>
      <c r="H142" s="136" t="s">
        <v>410</v>
      </c>
      <c r="I142" s="136" t="s">
        <v>399</v>
      </c>
      <c r="J142" s="145"/>
      <c r="K142" s="146">
        <v>40.840000000000003</v>
      </c>
      <c r="L142" s="146">
        <f t="shared" si="7"/>
        <v>0</v>
      </c>
      <c r="M142" s="145">
        <v>8</v>
      </c>
      <c r="N142" s="146">
        <v>295.19</v>
      </c>
      <c r="O142" s="139">
        <f t="shared" si="8"/>
        <v>2361.52</v>
      </c>
      <c r="P142" s="145"/>
      <c r="Q142" s="147"/>
      <c r="R142" s="148"/>
      <c r="S142" s="145"/>
      <c r="T142" s="145"/>
      <c r="U142" s="148">
        <f>Tabela4[[#This Row],[Custo diário]]*Tabela4[[#This Row],[Dias]]*Tabela4[[#This Row],[Quantidade]]</f>
        <v>0</v>
      </c>
    </row>
    <row r="143" spans="2:21" ht="15.75" hidden="1" thickBot="1">
      <c r="B143" s="143" t="s">
        <v>147</v>
      </c>
      <c r="C143" s="143" t="s">
        <v>89</v>
      </c>
      <c r="D143" s="143" t="s">
        <v>17</v>
      </c>
      <c r="E143" s="134"/>
      <c r="F143" s="144" t="s">
        <v>375</v>
      </c>
      <c r="G143" s="143" t="s">
        <v>337</v>
      </c>
      <c r="H143" s="136">
        <v>0.91666666666666663</v>
      </c>
      <c r="I143" s="136">
        <v>0.32500000000000001</v>
      </c>
      <c r="J143" s="145"/>
      <c r="K143" s="146">
        <v>56.98</v>
      </c>
      <c r="L143" s="146">
        <f>J143*K143</f>
        <v>0</v>
      </c>
      <c r="M143" s="145">
        <v>5</v>
      </c>
      <c r="N143" s="146">
        <v>411.82</v>
      </c>
      <c r="O143" s="139">
        <f>IF(M143= "Mês todo", N143, M143*N143)</f>
        <v>2059.1</v>
      </c>
      <c r="P143" s="137"/>
      <c r="Q143" s="140"/>
      <c r="R143" s="162"/>
      <c r="S143" s="137"/>
      <c r="T143" s="145"/>
      <c r="U143" s="141">
        <f>Tabela4[[#This Row],[Custo diário]]*Tabela4[[#This Row],[Dias]]*Tabela4[[#This Row],[Quantidade]]</f>
        <v>0</v>
      </c>
    </row>
    <row r="144" spans="2:21" ht="15.75" hidden="1" thickBot="1">
      <c r="B144" s="143" t="s">
        <v>147</v>
      </c>
      <c r="C144" s="143" t="s">
        <v>89</v>
      </c>
      <c r="D144" s="143" t="s">
        <v>17</v>
      </c>
      <c r="E144" s="149"/>
      <c r="F144" s="144" t="s">
        <v>376</v>
      </c>
      <c r="G144" s="143" t="s">
        <v>351</v>
      </c>
      <c r="H144" s="136" t="s">
        <v>410</v>
      </c>
      <c r="I144" s="136" t="s">
        <v>399</v>
      </c>
      <c r="J144" s="145"/>
      <c r="K144" s="146">
        <v>26.21</v>
      </c>
      <c r="L144" s="146">
        <f t="shared" si="7"/>
        <v>0</v>
      </c>
      <c r="M144" s="145">
        <v>23</v>
      </c>
      <c r="N144" s="146">
        <v>189.47</v>
      </c>
      <c r="O144" s="139">
        <f t="shared" si="8"/>
        <v>4357.8100000000004</v>
      </c>
      <c r="P144" s="145"/>
      <c r="Q144" s="147"/>
      <c r="R144" s="148"/>
      <c r="S144" s="145"/>
      <c r="T144" s="145"/>
      <c r="U144" s="148">
        <f>Tabela4[[#This Row],[Custo diário]]*Tabela4[[#This Row],[Dias]]*Tabela4[[#This Row],[Quantidade]]</f>
        <v>0</v>
      </c>
    </row>
    <row r="145" spans="2:21" ht="15.75" hidden="1" thickBot="1">
      <c r="B145" s="143" t="s">
        <v>147</v>
      </c>
      <c r="C145" s="143" t="s">
        <v>87</v>
      </c>
      <c r="D145" s="143" t="s">
        <v>65</v>
      </c>
      <c r="E145" s="149">
        <v>45870</v>
      </c>
      <c r="F145" s="144" t="s">
        <v>359</v>
      </c>
      <c r="G145" s="143" t="s">
        <v>351</v>
      </c>
      <c r="H145" s="136" t="s">
        <v>363</v>
      </c>
      <c r="I145" s="136" t="s">
        <v>364</v>
      </c>
      <c r="J145" s="145">
        <v>4</v>
      </c>
      <c r="K145" s="146">
        <v>35.590000000000003</v>
      </c>
      <c r="L145" s="146">
        <f t="shared" si="7"/>
        <v>142.36000000000001</v>
      </c>
      <c r="M145" s="145"/>
      <c r="N145" s="146">
        <v>257.26</v>
      </c>
      <c r="O145" s="139">
        <f t="shared" si="8"/>
        <v>0</v>
      </c>
      <c r="P145" s="145"/>
      <c r="Q145" s="147"/>
      <c r="R145" s="148"/>
      <c r="S145" s="145"/>
      <c r="T145" s="145"/>
      <c r="U145" s="148">
        <f>Tabela4[[#This Row],[Custo diário]]*Tabela4[[#This Row],[Dias]]*Tabela4[[#This Row],[Quantidade]]</f>
        <v>0</v>
      </c>
    </row>
    <row r="146" spans="2:21" ht="15.75" hidden="1" thickBot="1">
      <c r="B146" s="143" t="s">
        <v>147</v>
      </c>
      <c r="C146" s="143" t="s">
        <v>87</v>
      </c>
      <c r="D146" s="143" t="s">
        <v>65</v>
      </c>
      <c r="E146" s="149">
        <v>45870</v>
      </c>
      <c r="F146" s="144" t="s">
        <v>359</v>
      </c>
      <c r="G146" s="143" t="s">
        <v>351</v>
      </c>
      <c r="H146" s="136" t="s">
        <v>364</v>
      </c>
      <c r="I146" s="136" t="s">
        <v>363</v>
      </c>
      <c r="J146" s="145"/>
      <c r="K146" s="146">
        <v>41.2</v>
      </c>
      <c r="L146" s="146">
        <f t="shared" si="7"/>
        <v>0</v>
      </c>
      <c r="M146" s="145"/>
      <c r="N146" s="146">
        <v>297.76</v>
      </c>
      <c r="O146" s="139">
        <f t="shared" si="8"/>
        <v>0</v>
      </c>
      <c r="P146" s="145"/>
      <c r="Q146" s="147"/>
      <c r="R146" s="148"/>
      <c r="S146" s="145"/>
      <c r="T146" s="145"/>
      <c r="U146" s="148">
        <f>Tabela4[[#This Row],[Custo diário]]*Tabela4[[#This Row],[Dias]]*Tabela4[[#This Row],[Quantidade]]</f>
        <v>0</v>
      </c>
    </row>
    <row r="147" spans="2:21" ht="15.75" hidden="1" thickBot="1">
      <c r="B147" s="143" t="s">
        <v>147</v>
      </c>
      <c r="C147" s="143" t="s">
        <v>87</v>
      </c>
      <c r="D147" s="143" t="s">
        <v>65</v>
      </c>
      <c r="E147" s="149">
        <v>45870</v>
      </c>
      <c r="F147" s="144" t="s">
        <v>362</v>
      </c>
      <c r="G147" s="143" t="s">
        <v>351</v>
      </c>
      <c r="H147" s="136" t="s">
        <v>364</v>
      </c>
      <c r="I147" s="136" t="s">
        <v>363</v>
      </c>
      <c r="J147" s="145"/>
      <c r="K147" s="146">
        <v>37.950000000000003</v>
      </c>
      <c r="L147" s="146">
        <f t="shared" si="7"/>
        <v>0</v>
      </c>
      <c r="M147" s="145"/>
      <c r="N147" s="146">
        <v>274.31</v>
      </c>
      <c r="O147" s="139">
        <f t="shared" si="8"/>
        <v>0</v>
      </c>
      <c r="P147" s="145"/>
      <c r="Q147" s="147"/>
      <c r="R147" s="148"/>
      <c r="S147" s="145"/>
      <c r="T147" s="145"/>
      <c r="U147" s="148">
        <f>Tabela4[[#This Row],[Custo diário]]*Tabela4[[#This Row],[Dias]]*Tabela4[[#This Row],[Quantidade]]</f>
        <v>0</v>
      </c>
    </row>
    <row r="148" spans="2:21" ht="15.75" hidden="1" thickBot="1">
      <c r="B148" s="143" t="s">
        <v>147</v>
      </c>
      <c r="C148" s="143" t="s">
        <v>87</v>
      </c>
      <c r="D148" s="143" t="s">
        <v>65</v>
      </c>
      <c r="E148" s="149">
        <v>45870</v>
      </c>
      <c r="F148" s="144" t="s">
        <v>362</v>
      </c>
      <c r="G148" s="143" t="s">
        <v>351</v>
      </c>
      <c r="H148" s="136" t="s">
        <v>365</v>
      </c>
      <c r="I148" s="136" t="s">
        <v>371</v>
      </c>
      <c r="J148" s="145"/>
      <c r="K148" s="146">
        <v>32.35</v>
      </c>
      <c r="L148" s="146">
        <f t="shared" si="7"/>
        <v>0</v>
      </c>
      <c r="M148" s="145"/>
      <c r="N148" s="146">
        <v>233.8</v>
      </c>
      <c r="O148" s="139">
        <f t="shared" si="8"/>
        <v>0</v>
      </c>
      <c r="P148" s="145"/>
      <c r="Q148" s="147"/>
      <c r="R148" s="148"/>
      <c r="S148" s="145"/>
      <c r="T148" s="145"/>
      <c r="U148" s="148">
        <f>Tabela4[[#This Row],[Custo diário]]*Tabela4[[#This Row],[Dias]]*Tabela4[[#This Row],[Quantidade]]</f>
        <v>0</v>
      </c>
    </row>
    <row r="149" spans="2:21" ht="15.75" hidden="1" thickBot="1">
      <c r="B149" s="143" t="s">
        <v>147</v>
      </c>
      <c r="C149" s="143" t="s">
        <v>85</v>
      </c>
      <c r="D149" s="143" t="s">
        <v>65</v>
      </c>
      <c r="E149" s="149">
        <v>45870</v>
      </c>
      <c r="F149" s="144" t="s">
        <v>358</v>
      </c>
      <c r="G149" s="143" t="s">
        <v>340</v>
      </c>
      <c r="H149" s="136">
        <v>0.29166666666666669</v>
      </c>
      <c r="I149" s="136">
        <v>0.625</v>
      </c>
      <c r="J149" s="145">
        <v>10.5</v>
      </c>
      <c r="K149" s="146">
        <v>24.26</v>
      </c>
      <c r="L149" s="146">
        <f t="shared" si="7"/>
        <v>254.73000000000002</v>
      </c>
      <c r="M149" s="145"/>
      <c r="N149" s="146">
        <v>175.33</v>
      </c>
      <c r="O149" s="139">
        <f t="shared" si="8"/>
        <v>0</v>
      </c>
      <c r="P149" s="145"/>
      <c r="Q149" s="147"/>
      <c r="R149" s="148"/>
      <c r="S149" s="145"/>
      <c r="T149" s="145"/>
      <c r="U149" s="148">
        <f>Tabela4[[#This Row],[Custo diário]]*Tabela4[[#This Row],[Dias]]*Tabela4[[#This Row],[Quantidade]]</f>
        <v>0</v>
      </c>
    </row>
    <row r="150" spans="2:21" ht="15.75" hidden="1" thickBot="1">
      <c r="B150" s="143" t="s">
        <v>147</v>
      </c>
      <c r="C150" s="143" t="s">
        <v>85</v>
      </c>
      <c r="D150" s="143" t="s">
        <v>65</v>
      </c>
      <c r="E150" s="149">
        <v>45870</v>
      </c>
      <c r="F150" s="144" t="s">
        <v>358</v>
      </c>
      <c r="G150" s="143" t="s">
        <v>351</v>
      </c>
      <c r="H150" s="136">
        <v>0.5</v>
      </c>
      <c r="I150" s="136">
        <v>0</v>
      </c>
      <c r="J150" s="145"/>
      <c r="K150" s="146">
        <v>25.13</v>
      </c>
      <c r="L150" s="146">
        <f t="shared" si="7"/>
        <v>0</v>
      </c>
      <c r="M150" s="145"/>
      <c r="N150" s="146">
        <v>173.41</v>
      </c>
      <c r="O150" s="139">
        <f t="shared" si="8"/>
        <v>0</v>
      </c>
      <c r="P150" s="145"/>
      <c r="Q150" s="147"/>
      <c r="R150" s="148"/>
      <c r="S150" s="145"/>
      <c r="T150" s="145"/>
      <c r="U150" s="148">
        <f>Tabela4[[#This Row],[Custo diário]]*Tabela4[[#This Row],[Dias]]*Tabela4[[#This Row],[Quantidade]]</f>
        <v>0</v>
      </c>
    </row>
    <row r="151" spans="2:21" ht="15.75" hidden="1" thickBot="1">
      <c r="B151" s="143" t="s">
        <v>147</v>
      </c>
      <c r="C151" s="143" t="s">
        <v>85</v>
      </c>
      <c r="D151" s="143" t="s">
        <v>65</v>
      </c>
      <c r="E151" s="149">
        <v>45870</v>
      </c>
      <c r="F151" s="144" t="s">
        <v>358</v>
      </c>
      <c r="G151" s="143" t="s">
        <v>351</v>
      </c>
      <c r="H151" s="136">
        <v>0.29166666666666669</v>
      </c>
      <c r="I151" s="136">
        <v>0.79166666666666663</v>
      </c>
      <c r="J151" s="145">
        <v>1.5</v>
      </c>
      <c r="K151" s="146">
        <v>23.71</v>
      </c>
      <c r="L151" s="146">
        <f t="shared" si="7"/>
        <v>35.564999999999998</v>
      </c>
      <c r="M151" s="145"/>
      <c r="N151" s="146">
        <v>163.58000000000001</v>
      </c>
      <c r="O151" s="139">
        <f t="shared" si="8"/>
        <v>0</v>
      </c>
      <c r="P151" s="145"/>
      <c r="Q151" s="147"/>
      <c r="R151" s="148"/>
      <c r="S151" s="145"/>
      <c r="T151" s="145"/>
      <c r="U151" s="148">
        <f>Tabela4[[#This Row],[Custo diário]]*Tabela4[[#This Row],[Dias]]*Tabela4[[#This Row],[Quantidade]]</f>
        <v>0</v>
      </c>
    </row>
    <row r="152" spans="2:21" ht="15.75" hidden="1" thickBot="1">
      <c r="B152" s="143" t="s">
        <v>147</v>
      </c>
      <c r="C152" s="143" t="s">
        <v>85</v>
      </c>
      <c r="D152" s="143" t="s">
        <v>65</v>
      </c>
      <c r="E152" s="149">
        <v>45870</v>
      </c>
      <c r="F152" s="144" t="s">
        <v>358</v>
      </c>
      <c r="G152" s="143" t="s">
        <v>351</v>
      </c>
      <c r="H152" s="136">
        <v>0.41666666666666669</v>
      </c>
      <c r="I152" s="136">
        <v>0.91666666666666663</v>
      </c>
      <c r="J152" s="145">
        <v>3.83</v>
      </c>
      <c r="K152" s="146">
        <v>23.71</v>
      </c>
      <c r="L152" s="146">
        <f t="shared" si="7"/>
        <v>90.809300000000007</v>
      </c>
      <c r="M152" s="145"/>
      <c r="N152" s="146">
        <v>163.58000000000001</v>
      </c>
      <c r="O152" s="139">
        <f t="shared" si="8"/>
        <v>0</v>
      </c>
      <c r="P152" s="145"/>
      <c r="Q152" s="147"/>
      <c r="R152" s="148"/>
      <c r="S152" s="145"/>
      <c r="T152" s="145"/>
      <c r="U152" s="148">
        <f>Tabela4[[#This Row],[Custo diário]]*Tabela4[[#This Row],[Dias]]*Tabela4[[#This Row],[Quantidade]]</f>
        <v>0</v>
      </c>
    </row>
    <row r="153" spans="2:21" ht="15.75" hidden="1" thickBot="1">
      <c r="B153" s="143" t="s">
        <v>147</v>
      </c>
      <c r="C153" s="143" t="s">
        <v>85</v>
      </c>
      <c r="D153" s="143" t="s">
        <v>65</v>
      </c>
      <c r="E153" s="149">
        <v>45870</v>
      </c>
      <c r="F153" s="144" t="s">
        <v>358</v>
      </c>
      <c r="G153" s="143" t="s">
        <v>351</v>
      </c>
      <c r="H153" s="136">
        <v>0.45833333333333331</v>
      </c>
      <c r="I153" s="136">
        <v>0.95833333333333337</v>
      </c>
      <c r="J153" s="145"/>
      <c r="K153" s="146">
        <v>25.1</v>
      </c>
      <c r="L153" s="146">
        <f>J153*K153</f>
        <v>0</v>
      </c>
      <c r="M153" s="145"/>
      <c r="N153" s="146">
        <v>173.21</v>
      </c>
      <c r="O153" s="139">
        <f>IF(M153= "Mês todo", N153, M153*N153)</f>
        <v>0</v>
      </c>
      <c r="P153" s="137"/>
      <c r="Q153" s="140"/>
      <c r="R153" s="162"/>
      <c r="S153" s="137"/>
      <c r="T153" s="145"/>
      <c r="U153" s="141">
        <f>Tabela4[[#This Row],[Custo diário]]*Tabela4[[#This Row],[Dias]]*Tabela4[[#This Row],[Quantidade]]</f>
        <v>0</v>
      </c>
    </row>
    <row r="154" spans="2:21" ht="15.75" hidden="1" thickBot="1">
      <c r="B154" s="143" t="s">
        <v>147</v>
      </c>
      <c r="C154" s="143" t="s">
        <v>85</v>
      </c>
      <c r="D154" s="143" t="s">
        <v>65</v>
      </c>
      <c r="E154" s="149">
        <v>45870</v>
      </c>
      <c r="F154" s="144" t="s">
        <v>358</v>
      </c>
      <c r="G154" s="143" t="s">
        <v>351</v>
      </c>
      <c r="H154" s="136">
        <v>0.79166666666666663</v>
      </c>
      <c r="I154" s="136">
        <v>0.29166666666666669</v>
      </c>
      <c r="J154" s="145"/>
      <c r="K154" s="146">
        <v>27.99</v>
      </c>
      <c r="L154" s="146">
        <f t="shared" si="7"/>
        <v>0</v>
      </c>
      <c r="M154" s="145"/>
      <c r="N154" s="146">
        <v>193.08</v>
      </c>
      <c r="O154" s="139">
        <f t="shared" si="8"/>
        <v>0</v>
      </c>
      <c r="P154" s="145"/>
      <c r="Q154" s="147"/>
      <c r="R154" s="148"/>
      <c r="S154" s="145"/>
      <c r="T154" s="145"/>
      <c r="U154" s="148">
        <f>Tabela4[[#This Row],[Custo diário]]*Tabela4[[#This Row],[Dias]]*Tabela4[[#This Row],[Quantidade]]</f>
        <v>0</v>
      </c>
    </row>
    <row r="155" spans="2:21" ht="15.75" hidden="1" thickBot="1">
      <c r="B155" s="143" t="s">
        <v>167</v>
      </c>
      <c r="C155" s="143" t="s">
        <v>88</v>
      </c>
      <c r="D155" s="143" t="s">
        <v>83</v>
      </c>
      <c r="E155" s="149">
        <v>45748</v>
      </c>
      <c r="F155" s="144" t="s">
        <v>423</v>
      </c>
      <c r="G155" s="143" t="s">
        <v>340</v>
      </c>
      <c r="H155" s="136" t="s">
        <v>424</v>
      </c>
      <c r="I155" s="136" t="s">
        <v>425</v>
      </c>
      <c r="J155" s="145"/>
      <c r="K155" s="146">
        <v>45.93</v>
      </c>
      <c r="L155" s="146">
        <f t="shared" si="7"/>
        <v>0</v>
      </c>
      <c r="M155" s="145"/>
      <c r="N155" s="146">
        <v>331.97</v>
      </c>
      <c r="O155" s="139">
        <f t="shared" si="8"/>
        <v>0</v>
      </c>
      <c r="P155" s="145"/>
      <c r="Q155" s="147"/>
      <c r="R155" s="148"/>
      <c r="S155" s="145"/>
      <c r="T155" s="145"/>
      <c r="U155" s="148">
        <f>Tabela4[[#This Row],[Custo diário]]*Tabela4[[#This Row],[Dias]]*Tabela4[[#This Row],[Quantidade]]</f>
        <v>0</v>
      </c>
    </row>
    <row r="156" spans="2:21" ht="15.75" hidden="1" thickBot="1">
      <c r="B156" s="143" t="s">
        <v>167</v>
      </c>
      <c r="C156" s="143" t="s">
        <v>88</v>
      </c>
      <c r="D156" s="143" t="s">
        <v>83</v>
      </c>
      <c r="E156" s="149">
        <v>45748</v>
      </c>
      <c r="F156" s="144" t="s">
        <v>423</v>
      </c>
      <c r="G156" s="143" t="s">
        <v>340</v>
      </c>
      <c r="H156" s="136" t="s">
        <v>371</v>
      </c>
      <c r="I156" s="136" t="s">
        <v>372</v>
      </c>
      <c r="J156" s="145"/>
      <c r="K156" s="146">
        <v>54.91</v>
      </c>
      <c r="L156" s="146">
        <f t="shared" si="7"/>
        <v>0</v>
      </c>
      <c r="M156" s="145"/>
      <c r="N156" s="146">
        <v>396.92</v>
      </c>
      <c r="O156" s="139">
        <f t="shared" si="8"/>
        <v>0</v>
      </c>
      <c r="P156" s="145"/>
      <c r="Q156" s="147"/>
      <c r="R156" s="148"/>
      <c r="S156" s="145"/>
      <c r="T156" s="145"/>
      <c r="U156" s="148">
        <f>Tabela4[[#This Row],[Custo diário]]*Tabela4[[#This Row],[Dias]]*Tabela4[[#This Row],[Quantidade]]</f>
        <v>0</v>
      </c>
    </row>
    <row r="157" spans="2:21" ht="15.75" hidden="1" thickBot="1">
      <c r="B157" s="143" t="s">
        <v>167</v>
      </c>
      <c r="C157" s="143" t="s">
        <v>88</v>
      </c>
      <c r="D157" s="143" t="s">
        <v>83</v>
      </c>
      <c r="E157" s="149">
        <v>45748</v>
      </c>
      <c r="F157" s="144" t="s">
        <v>350</v>
      </c>
      <c r="G157" s="143" t="s">
        <v>343</v>
      </c>
      <c r="H157" s="136" t="s">
        <v>363</v>
      </c>
      <c r="I157" s="136" t="s">
        <v>404</v>
      </c>
      <c r="J157" s="145"/>
      <c r="K157" s="146">
        <v>19.7</v>
      </c>
      <c r="L157" s="146">
        <f t="shared" si="7"/>
        <v>0</v>
      </c>
      <c r="M157" s="145"/>
      <c r="N157" s="146">
        <v>142.38999999999999</v>
      </c>
      <c r="O157" s="139">
        <f t="shared" si="8"/>
        <v>0</v>
      </c>
      <c r="P157" s="145"/>
      <c r="Q157" s="147"/>
      <c r="R157" s="148"/>
      <c r="S157" s="145"/>
      <c r="T157" s="145"/>
      <c r="U157" s="148">
        <f>Tabela4[[#This Row],[Custo diário]]*Tabela4[[#This Row],[Dias]]*Tabela4[[#This Row],[Quantidade]]</f>
        <v>0</v>
      </c>
    </row>
    <row r="158" spans="2:21" ht="15.75" hidden="1" thickBot="1">
      <c r="B158" s="143" t="s">
        <v>167</v>
      </c>
      <c r="C158" s="143" t="s">
        <v>88</v>
      </c>
      <c r="D158" s="143" t="s">
        <v>83</v>
      </c>
      <c r="E158" s="149">
        <v>45748</v>
      </c>
      <c r="F158" s="144" t="s">
        <v>350</v>
      </c>
      <c r="G158" s="143" t="s">
        <v>343</v>
      </c>
      <c r="H158" s="136" t="s">
        <v>394</v>
      </c>
      <c r="I158" s="136" t="s">
        <v>395</v>
      </c>
      <c r="J158" s="145"/>
      <c r="K158" s="146">
        <v>19.850000000000001</v>
      </c>
      <c r="L158" s="146">
        <f t="shared" si="7"/>
        <v>0</v>
      </c>
      <c r="M158" s="145"/>
      <c r="N158" s="146">
        <v>143.46</v>
      </c>
      <c r="O158" s="139">
        <f t="shared" si="8"/>
        <v>0</v>
      </c>
      <c r="P158" s="145"/>
      <c r="Q158" s="147"/>
      <c r="R158" s="148"/>
      <c r="S158" s="145"/>
      <c r="T158" s="145"/>
      <c r="U158" s="148">
        <f>Tabela4[[#This Row],[Custo diário]]*Tabela4[[#This Row],[Dias]]*Tabela4[[#This Row],[Quantidade]]</f>
        <v>0</v>
      </c>
    </row>
    <row r="159" spans="2:21" ht="15.75" hidden="1" thickBot="1">
      <c r="B159" s="143" t="s">
        <v>167</v>
      </c>
      <c r="C159" s="143" t="s">
        <v>88</v>
      </c>
      <c r="D159" s="143" t="s">
        <v>83</v>
      </c>
      <c r="E159" s="149">
        <v>45748</v>
      </c>
      <c r="F159" s="144" t="s">
        <v>426</v>
      </c>
      <c r="G159" s="143" t="s">
        <v>351</v>
      </c>
      <c r="H159" s="136" t="s">
        <v>363</v>
      </c>
      <c r="I159" s="136" t="s">
        <v>364</v>
      </c>
      <c r="J159" s="145"/>
      <c r="K159" s="146">
        <v>35.64</v>
      </c>
      <c r="L159" s="146">
        <f t="shared" si="7"/>
        <v>0</v>
      </c>
      <c r="M159" s="145"/>
      <c r="N159" s="146">
        <v>257.63</v>
      </c>
      <c r="O159" s="139">
        <f t="shared" si="8"/>
        <v>0</v>
      </c>
      <c r="P159" s="145"/>
      <c r="Q159" s="147"/>
      <c r="R159" s="148"/>
      <c r="S159" s="145"/>
      <c r="T159" s="145"/>
      <c r="U159" s="148">
        <f>Tabela4[[#This Row],[Custo diário]]*Tabela4[[#This Row],[Dias]]*Tabela4[[#This Row],[Quantidade]]</f>
        <v>0</v>
      </c>
    </row>
    <row r="160" spans="2:21" ht="15.75" hidden="1" thickBot="1">
      <c r="B160" s="143" t="s">
        <v>167</v>
      </c>
      <c r="C160" s="143" t="s">
        <v>88</v>
      </c>
      <c r="D160" s="143" t="s">
        <v>83</v>
      </c>
      <c r="E160" s="149">
        <v>45748</v>
      </c>
      <c r="F160" s="144" t="s">
        <v>426</v>
      </c>
      <c r="G160" s="143" t="s">
        <v>351</v>
      </c>
      <c r="H160" s="136" t="s">
        <v>364</v>
      </c>
      <c r="I160" s="136" t="s">
        <v>363</v>
      </c>
      <c r="J160" s="145"/>
      <c r="K160" s="146">
        <v>39.31</v>
      </c>
      <c r="L160" s="146">
        <f t="shared" si="7"/>
        <v>0</v>
      </c>
      <c r="M160" s="145"/>
      <c r="N160" s="146">
        <v>284.16000000000003</v>
      </c>
      <c r="O160" s="139">
        <f t="shared" si="8"/>
        <v>0</v>
      </c>
      <c r="P160" s="145"/>
      <c r="Q160" s="147"/>
      <c r="R160" s="148"/>
      <c r="S160" s="145"/>
      <c r="T160" s="145"/>
      <c r="U160" s="148">
        <f>Tabela4[[#This Row],[Custo diário]]*Tabela4[[#This Row],[Dias]]*Tabela4[[#This Row],[Quantidade]]</f>
        <v>0</v>
      </c>
    </row>
    <row r="161" spans="2:21" ht="15.75" hidden="1" thickBot="1">
      <c r="B161" s="143" t="s">
        <v>167</v>
      </c>
      <c r="C161" s="143" t="s">
        <v>88</v>
      </c>
      <c r="D161" s="143" t="s">
        <v>83</v>
      </c>
      <c r="E161" s="149">
        <v>45748</v>
      </c>
      <c r="F161" s="144" t="s">
        <v>354</v>
      </c>
      <c r="G161" s="143" t="s">
        <v>351</v>
      </c>
      <c r="H161" s="136" t="s">
        <v>363</v>
      </c>
      <c r="I161" s="136" t="s">
        <v>364</v>
      </c>
      <c r="J161" s="145"/>
      <c r="K161" s="146">
        <v>31.32</v>
      </c>
      <c r="L161" s="146">
        <f t="shared" si="7"/>
        <v>0</v>
      </c>
      <c r="M161" s="145"/>
      <c r="N161" s="146">
        <v>226.35</v>
      </c>
      <c r="O161" s="139">
        <f t="shared" si="8"/>
        <v>0</v>
      </c>
      <c r="P161" s="145"/>
      <c r="Q161" s="147"/>
      <c r="R161" s="148"/>
      <c r="S161" s="145"/>
      <c r="T161" s="145"/>
      <c r="U161" s="148">
        <f>Tabela4[[#This Row],[Custo diário]]*Tabela4[[#This Row],[Dias]]*Tabela4[[#This Row],[Quantidade]]</f>
        <v>0</v>
      </c>
    </row>
    <row r="162" spans="2:21" ht="15.75" hidden="1" thickBot="1">
      <c r="B162" s="143" t="s">
        <v>167</v>
      </c>
      <c r="C162" s="143" t="s">
        <v>88</v>
      </c>
      <c r="D162" s="143" t="s">
        <v>83</v>
      </c>
      <c r="E162" s="149">
        <v>45748</v>
      </c>
      <c r="F162" s="144" t="s">
        <v>355</v>
      </c>
      <c r="G162" s="143" t="s">
        <v>343</v>
      </c>
      <c r="H162" s="136" t="s">
        <v>371</v>
      </c>
      <c r="I162" s="136" t="s">
        <v>372</v>
      </c>
      <c r="J162" s="145"/>
      <c r="K162" s="146">
        <v>29.9</v>
      </c>
      <c r="L162" s="146">
        <f t="shared" si="7"/>
        <v>0</v>
      </c>
      <c r="M162" s="145"/>
      <c r="N162" s="146">
        <v>216.13</v>
      </c>
      <c r="O162" s="139">
        <f t="shared" si="8"/>
        <v>0</v>
      </c>
      <c r="P162" s="145"/>
      <c r="Q162" s="147"/>
      <c r="R162" s="148"/>
      <c r="S162" s="145"/>
      <c r="T162" s="145"/>
      <c r="U162" s="148">
        <f>Tabela4[[#This Row],[Custo diário]]*Tabela4[[#This Row],[Dias]]*Tabela4[[#This Row],[Quantidade]]</f>
        <v>0</v>
      </c>
    </row>
    <row r="163" spans="2:21" ht="15.75" hidden="1" thickBot="1">
      <c r="B163" s="143" t="s">
        <v>167</v>
      </c>
      <c r="C163" s="143" t="s">
        <v>88</v>
      </c>
      <c r="D163" s="143" t="s">
        <v>83</v>
      </c>
      <c r="E163" s="149">
        <v>45748</v>
      </c>
      <c r="F163" s="144" t="s">
        <v>356</v>
      </c>
      <c r="G163" s="143" t="s">
        <v>343</v>
      </c>
      <c r="H163" s="136" t="s">
        <v>371</v>
      </c>
      <c r="I163" s="136" t="s">
        <v>372</v>
      </c>
      <c r="J163" s="145"/>
      <c r="K163" s="146">
        <v>29.9</v>
      </c>
      <c r="L163" s="146">
        <f t="shared" si="7"/>
        <v>0</v>
      </c>
      <c r="M163" s="145"/>
      <c r="N163" s="146">
        <v>216.13</v>
      </c>
      <c r="O163" s="139">
        <f t="shared" si="8"/>
        <v>0</v>
      </c>
      <c r="P163" s="145"/>
      <c r="Q163" s="147"/>
      <c r="R163" s="148"/>
      <c r="S163" s="145"/>
      <c r="T163" s="145"/>
      <c r="U163" s="148">
        <f>Tabela4[[#This Row],[Custo diário]]*Tabela4[[#This Row],[Dias]]*Tabela4[[#This Row],[Quantidade]]</f>
        <v>0</v>
      </c>
    </row>
    <row r="164" spans="2:21" ht="15.75" hidden="1" thickBot="1">
      <c r="B164" s="143" t="s">
        <v>167</v>
      </c>
      <c r="C164" s="143" t="s">
        <v>88</v>
      </c>
      <c r="D164" s="143" t="s">
        <v>83</v>
      </c>
      <c r="E164" s="149">
        <v>45748</v>
      </c>
      <c r="F164" s="144" t="s">
        <v>357</v>
      </c>
      <c r="G164" s="143" t="s">
        <v>337</v>
      </c>
      <c r="H164" s="136" t="s">
        <v>368</v>
      </c>
      <c r="I164" s="136" t="s">
        <v>369</v>
      </c>
      <c r="J164" s="145"/>
      <c r="K164" s="146">
        <v>34.46</v>
      </c>
      <c r="L164" s="146">
        <f t="shared" si="7"/>
        <v>0</v>
      </c>
      <c r="M164" s="145">
        <v>2</v>
      </c>
      <c r="N164" s="146">
        <v>249.08</v>
      </c>
      <c r="O164" s="139">
        <f t="shared" si="8"/>
        <v>498.16</v>
      </c>
      <c r="P164" s="145"/>
      <c r="Q164" s="147"/>
      <c r="R164" s="148"/>
      <c r="S164" s="150"/>
      <c r="T164" s="150"/>
      <c r="U164" s="148">
        <f>Tabela4[[#This Row],[Custo diário]]*Tabela4[[#This Row],[Dias]]*Tabela4[[#This Row],[Quantidade]]</f>
        <v>0</v>
      </c>
    </row>
    <row r="165" spans="2:21" ht="15.75" hidden="1" thickBot="1">
      <c r="B165" s="143" t="s">
        <v>167</v>
      </c>
      <c r="C165" s="143" t="s">
        <v>89</v>
      </c>
      <c r="D165" s="143" t="s">
        <v>83</v>
      </c>
      <c r="E165" s="149">
        <v>45748</v>
      </c>
      <c r="F165" s="144" t="s">
        <v>427</v>
      </c>
      <c r="G165" s="143" t="s">
        <v>340</v>
      </c>
      <c r="H165" s="136" t="s">
        <v>371</v>
      </c>
      <c r="I165" s="136" t="s">
        <v>406</v>
      </c>
      <c r="J165" s="145"/>
      <c r="K165" s="146"/>
      <c r="L165" s="146">
        <f t="shared" si="7"/>
        <v>0</v>
      </c>
      <c r="M165" s="145"/>
      <c r="N165" s="146">
        <v>244.29</v>
      </c>
      <c r="O165" s="139">
        <f t="shared" si="8"/>
        <v>0</v>
      </c>
      <c r="P165" s="145"/>
      <c r="Q165" s="147"/>
      <c r="R165" s="148"/>
      <c r="S165" s="150"/>
      <c r="T165" s="150"/>
      <c r="U165" s="148">
        <f>Tabela4[[#This Row],[Custo diário]]*Tabela4[[#This Row],[Dias]]*Tabela4[[#This Row],[Quantidade]]</f>
        <v>0</v>
      </c>
    </row>
    <row r="166" spans="2:21" ht="15.75" hidden="1" thickBot="1">
      <c r="B166" s="143" t="s">
        <v>167</v>
      </c>
      <c r="C166" s="143" t="s">
        <v>89</v>
      </c>
      <c r="D166" s="143" t="s">
        <v>83</v>
      </c>
      <c r="E166" s="149">
        <v>45748</v>
      </c>
      <c r="F166" s="144" t="s">
        <v>428</v>
      </c>
      <c r="G166" s="143" t="s">
        <v>340</v>
      </c>
      <c r="H166" s="136" t="s">
        <v>371</v>
      </c>
      <c r="I166" s="136" t="s">
        <v>406</v>
      </c>
      <c r="J166" s="145"/>
      <c r="K166" s="146"/>
      <c r="L166" s="146">
        <f t="shared" si="7"/>
        <v>0</v>
      </c>
      <c r="M166" s="145">
        <v>15</v>
      </c>
      <c r="N166" s="146">
        <v>170.96</v>
      </c>
      <c r="O166" s="139">
        <f t="shared" si="8"/>
        <v>2564.4</v>
      </c>
      <c r="P166" s="145"/>
      <c r="Q166" s="147"/>
      <c r="R166" s="148"/>
      <c r="S166" s="150"/>
      <c r="T166" s="150"/>
      <c r="U166" s="148">
        <f>Tabela4[[#This Row],[Custo diário]]*Tabela4[[#This Row],[Dias]]*Tabela4[[#This Row],[Quantidade]]</f>
        <v>0</v>
      </c>
    </row>
    <row r="167" spans="2:21" ht="15.75" hidden="1" thickBot="1">
      <c r="B167" s="143" t="s">
        <v>167</v>
      </c>
      <c r="C167" s="133" t="s">
        <v>85</v>
      </c>
      <c r="D167" s="133" t="s">
        <v>65</v>
      </c>
      <c r="E167" s="134">
        <v>45778</v>
      </c>
      <c r="F167" s="135" t="s">
        <v>358</v>
      </c>
      <c r="G167" s="133" t="s">
        <v>351</v>
      </c>
      <c r="H167" s="136" t="s">
        <v>363</v>
      </c>
      <c r="I167" s="136" t="s">
        <v>364</v>
      </c>
      <c r="J167" s="145"/>
      <c r="K167" s="146">
        <v>20.59</v>
      </c>
      <c r="L167" s="146">
        <f t="shared" si="7"/>
        <v>0</v>
      </c>
      <c r="M167" s="145">
        <v>1</v>
      </c>
      <c r="N167" s="146">
        <v>148.79</v>
      </c>
      <c r="O167" s="139">
        <f t="shared" si="8"/>
        <v>148.79</v>
      </c>
      <c r="P167" s="145"/>
      <c r="Q167" s="147"/>
      <c r="R167" s="148"/>
      <c r="S167" s="150"/>
      <c r="T167" s="150"/>
      <c r="U167" s="148">
        <f>Tabela4[[#This Row],[Custo diário]]*Tabela4[[#This Row],[Dias]]*Tabela4[[#This Row],[Quantidade]]</f>
        <v>0</v>
      </c>
    </row>
    <row r="168" spans="2:21" ht="15.75" hidden="1" thickBot="1">
      <c r="B168" s="143" t="s">
        <v>167</v>
      </c>
      <c r="C168" s="133" t="s">
        <v>85</v>
      </c>
      <c r="D168" s="133" t="s">
        <v>65</v>
      </c>
      <c r="E168" s="134">
        <v>45778</v>
      </c>
      <c r="F168" s="135" t="s">
        <v>358</v>
      </c>
      <c r="G168" s="133" t="s">
        <v>351</v>
      </c>
      <c r="H168" s="136" t="s">
        <v>363</v>
      </c>
      <c r="I168" s="136" t="s">
        <v>364</v>
      </c>
      <c r="J168" s="145"/>
      <c r="K168" s="146">
        <v>20.59</v>
      </c>
      <c r="L168" s="146">
        <f t="shared" si="7"/>
        <v>0</v>
      </c>
      <c r="M168" s="145"/>
      <c r="N168" s="146">
        <v>148.79</v>
      </c>
      <c r="O168" s="139">
        <f t="shared" si="8"/>
        <v>0</v>
      </c>
      <c r="P168" s="145"/>
      <c r="Q168" s="147"/>
      <c r="R168" s="148"/>
      <c r="S168" s="150"/>
      <c r="T168" s="150"/>
      <c r="U168" s="148">
        <f>Tabela4[[#This Row],[Custo diário]]*Tabela4[[#This Row],[Dias]]*Tabela4[[#This Row],[Quantidade]]</f>
        <v>0</v>
      </c>
    </row>
    <row r="169" spans="2:21" ht="15.75" hidden="1" thickBot="1">
      <c r="B169" s="143" t="s">
        <v>167</v>
      </c>
      <c r="C169" s="133" t="s">
        <v>85</v>
      </c>
      <c r="D169" s="133" t="s">
        <v>65</v>
      </c>
      <c r="E169" s="134">
        <v>45778</v>
      </c>
      <c r="F169" s="135" t="s">
        <v>358</v>
      </c>
      <c r="G169" s="133" t="s">
        <v>351</v>
      </c>
      <c r="H169" s="136" t="s">
        <v>364</v>
      </c>
      <c r="I169" s="136" t="s">
        <v>363</v>
      </c>
      <c r="J169" s="145">
        <v>9</v>
      </c>
      <c r="K169" s="146">
        <v>22.53</v>
      </c>
      <c r="L169" s="146">
        <f t="shared" si="7"/>
        <v>202.77</v>
      </c>
      <c r="M169" s="145">
        <v>8</v>
      </c>
      <c r="N169" s="146">
        <v>162.81</v>
      </c>
      <c r="O169" s="139">
        <f t="shared" si="8"/>
        <v>1302.48</v>
      </c>
      <c r="P169" s="145"/>
      <c r="Q169" s="147"/>
      <c r="R169" s="148"/>
      <c r="S169" s="150"/>
      <c r="T169" s="150"/>
      <c r="U169" s="148">
        <f>Tabela4[[#This Row],[Custo diário]]*Tabela4[[#This Row],[Dias]]*Tabela4[[#This Row],[Quantidade]]</f>
        <v>0</v>
      </c>
    </row>
    <row r="170" spans="2:21" ht="15.75" hidden="1" thickBot="1">
      <c r="B170" s="143" t="s">
        <v>167</v>
      </c>
      <c r="C170" s="133" t="s">
        <v>85</v>
      </c>
      <c r="D170" s="133" t="s">
        <v>65</v>
      </c>
      <c r="E170" s="134">
        <v>45778</v>
      </c>
      <c r="F170" s="144" t="s">
        <v>358</v>
      </c>
      <c r="G170" s="143" t="s">
        <v>351</v>
      </c>
      <c r="H170" s="136" t="s">
        <v>365</v>
      </c>
      <c r="I170" s="136" t="s">
        <v>371</v>
      </c>
      <c r="J170" s="145">
        <v>9</v>
      </c>
      <c r="K170" s="146">
        <v>20.59</v>
      </c>
      <c r="L170" s="146">
        <f t="shared" si="7"/>
        <v>185.31</v>
      </c>
      <c r="M170" s="145">
        <v>3</v>
      </c>
      <c r="N170" s="146">
        <v>148.79</v>
      </c>
      <c r="O170" s="139">
        <f t="shared" si="8"/>
        <v>446.37</v>
      </c>
      <c r="P170" s="145"/>
      <c r="Q170" s="147"/>
      <c r="R170" s="148"/>
      <c r="S170" s="150"/>
      <c r="T170" s="150"/>
      <c r="U170" s="148">
        <f>Tabela4[[#This Row],[Custo diário]]*Tabela4[[#This Row],[Dias]]*Tabela4[[#This Row],[Quantidade]]</f>
        <v>0</v>
      </c>
    </row>
    <row r="171" spans="2:21" ht="15.75" hidden="1" thickBot="1">
      <c r="B171" s="143" t="s">
        <v>167</v>
      </c>
      <c r="C171" s="133" t="s">
        <v>85</v>
      </c>
      <c r="D171" s="133" t="s">
        <v>65</v>
      </c>
      <c r="E171" s="134">
        <v>45778</v>
      </c>
      <c r="F171" s="144" t="s">
        <v>358</v>
      </c>
      <c r="G171" s="143" t="s">
        <v>351</v>
      </c>
      <c r="H171" s="136" t="s">
        <v>402</v>
      </c>
      <c r="I171" s="136" t="s">
        <v>360</v>
      </c>
      <c r="J171" s="145"/>
      <c r="K171" s="146">
        <v>20.91</v>
      </c>
      <c r="L171" s="146">
        <f t="shared" si="7"/>
        <v>0</v>
      </c>
      <c r="M171" s="145">
        <v>1</v>
      </c>
      <c r="N171" s="146">
        <v>151.13</v>
      </c>
      <c r="O171" s="139">
        <f t="shared" si="8"/>
        <v>151.13</v>
      </c>
      <c r="P171" s="145"/>
      <c r="Q171" s="147"/>
      <c r="R171" s="148"/>
      <c r="S171" s="150"/>
      <c r="T171" s="150"/>
      <c r="U171" s="148">
        <f>Tabela4[[#This Row],[Custo diário]]*Tabela4[[#This Row],[Dias]]*Tabela4[[#This Row],[Quantidade]]</f>
        <v>0</v>
      </c>
    </row>
    <row r="172" spans="2:21" ht="15.75" hidden="1" thickBot="1">
      <c r="B172" s="143" t="s">
        <v>167</v>
      </c>
      <c r="C172" s="133" t="s">
        <v>85</v>
      </c>
      <c r="D172" s="133" t="s">
        <v>65</v>
      </c>
      <c r="E172" s="134">
        <v>45778</v>
      </c>
      <c r="F172" s="144" t="s">
        <v>358</v>
      </c>
      <c r="G172" s="143" t="s">
        <v>351</v>
      </c>
      <c r="H172" s="136" t="s">
        <v>402</v>
      </c>
      <c r="I172" s="136" t="s">
        <v>360</v>
      </c>
      <c r="J172" s="145"/>
      <c r="K172" s="146">
        <v>20.91</v>
      </c>
      <c r="L172" s="146">
        <f t="shared" si="7"/>
        <v>0</v>
      </c>
      <c r="M172" s="145"/>
      <c r="N172" s="146">
        <v>151.13</v>
      </c>
      <c r="O172" s="139">
        <f t="shared" si="8"/>
        <v>0</v>
      </c>
      <c r="P172" s="145"/>
      <c r="Q172" s="147"/>
      <c r="R172" s="148"/>
      <c r="S172" s="150"/>
      <c r="T172" s="150"/>
      <c r="U172" s="148">
        <f>Tabela4[[#This Row],[Custo diário]]*Tabela4[[#This Row],[Dias]]*Tabela4[[#This Row],[Quantidade]]</f>
        <v>0</v>
      </c>
    </row>
    <row r="173" spans="2:21" ht="15.75" hidden="1" thickBot="1">
      <c r="B173" s="143" t="s">
        <v>167</v>
      </c>
      <c r="C173" s="143" t="s">
        <v>87</v>
      </c>
      <c r="D173" s="133" t="s">
        <v>65</v>
      </c>
      <c r="E173" s="134">
        <v>45778</v>
      </c>
      <c r="F173" s="144" t="s">
        <v>362</v>
      </c>
      <c r="G173" s="143" t="s">
        <v>351</v>
      </c>
      <c r="H173" s="136" t="s">
        <v>363</v>
      </c>
      <c r="I173" s="136" t="s">
        <v>364</v>
      </c>
      <c r="J173" s="145"/>
      <c r="K173" s="146">
        <v>29.13</v>
      </c>
      <c r="L173" s="146">
        <f t="shared" si="7"/>
        <v>0</v>
      </c>
      <c r="M173" s="145"/>
      <c r="N173" s="146">
        <v>210.52</v>
      </c>
      <c r="O173" s="139">
        <f t="shared" si="8"/>
        <v>0</v>
      </c>
      <c r="P173" s="145"/>
      <c r="Q173" s="147"/>
      <c r="R173" s="148"/>
      <c r="S173" s="150"/>
      <c r="T173" s="150"/>
      <c r="U173" s="148">
        <f>Tabela4[[#This Row],[Custo diário]]*Tabela4[[#This Row],[Dias]]*Tabela4[[#This Row],[Quantidade]]</f>
        <v>0</v>
      </c>
    </row>
    <row r="174" spans="2:21" ht="15.75" hidden="1" thickBot="1">
      <c r="B174" s="143" t="s">
        <v>167</v>
      </c>
      <c r="C174" s="143" t="s">
        <v>87</v>
      </c>
      <c r="D174" s="133" t="s">
        <v>65</v>
      </c>
      <c r="E174" s="134">
        <v>45778</v>
      </c>
      <c r="F174" s="144" t="s">
        <v>362</v>
      </c>
      <c r="G174" s="143" t="s">
        <v>351</v>
      </c>
      <c r="H174" s="136" t="s">
        <v>364</v>
      </c>
      <c r="I174" s="136" t="s">
        <v>363</v>
      </c>
      <c r="J174" s="145"/>
      <c r="K174" s="146">
        <v>31.96</v>
      </c>
      <c r="L174" s="146">
        <f t="shared" si="7"/>
        <v>0</v>
      </c>
      <c r="M174" s="145"/>
      <c r="N174" s="146">
        <v>231.03</v>
      </c>
      <c r="O174" s="139">
        <f t="shared" si="8"/>
        <v>0</v>
      </c>
      <c r="P174" s="145"/>
      <c r="Q174" s="147"/>
      <c r="R174" s="148"/>
      <c r="S174" s="150"/>
      <c r="T174" s="150"/>
      <c r="U174" s="148">
        <f>Tabela4[[#This Row],[Custo diário]]*Tabela4[[#This Row],[Dias]]*Tabela4[[#This Row],[Quantidade]]</f>
        <v>0</v>
      </c>
    </row>
    <row r="175" spans="2:21" ht="15.75" hidden="1" thickBot="1">
      <c r="B175" s="143" t="s">
        <v>167</v>
      </c>
      <c r="C175" s="143" t="s">
        <v>87</v>
      </c>
      <c r="D175" s="133" t="s">
        <v>65</v>
      </c>
      <c r="E175" s="134">
        <v>45778</v>
      </c>
      <c r="F175" s="144" t="s">
        <v>362</v>
      </c>
      <c r="G175" s="143" t="s">
        <v>351</v>
      </c>
      <c r="H175" s="136" t="s">
        <v>365</v>
      </c>
      <c r="I175" s="136" t="s">
        <v>371</v>
      </c>
      <c r="J175" s="145">
        <v>9</v>
      </c>
      <c r="K175" s="146">
        <v>29.13</v>
      </c>
      <c r="L175" s="146">
        <f t="shared" si="7"/>
        <v>262.17</v>
      </c>
      <c r="M175" s="145">
        <v>3</v>
      </c>
      <c r="N175" s="146">
        <v>210.52</v>
      </c>
      <c r="O175" s="139">
        <f t="shared" si="8"/>
        <v>631.56000000000006</v>
      </c>
      <c r="P175" s="145"/>
      <c r="Q175" s="147"/>
      <c r="R175" s="148"/>
      <c r="S175" s="150"/>
      <c r="T175" s="150"/>
      <c r="U175" s="148">
        <f>Tabela4[[#This Row],[Custo diário]]*Tabela4[[#This Row],[Dias]]*Tabela4[[#This Row],[Quantidade]]</f>
        <v>0</v>
      </c>
    </row>
    <row r="176" spans="2:21" ht="15.75" hidden="1" thickBot="1">
      <c r="B176" s="143" t="s">
        <v>167</v>
      </c>
      <c r="C176" s="143" t="s">
        <v>87</v>
      </c>
      <c r="D176" s="133" t="s">
        <v>65</v>
      </c>
      <c r="E176" s="134">
        <v>45778</v>
      </c>
      <c r="F176" s="144" t="s">
        <v>359</v>
      </c>
      <c r="G176" s="143" t="s">
        <v>351</v>
      </c>
      <c r="H176" s="136" t="s">
        <v>365</v>
      </c>
      <c r="I176" s="136" t="s">
        <v>371</v>
      </c>
      <c r="J176" s="145"/>
      <c r="K176" s="146">
        <v>31.43</v>
      </c>
      <c r="L176" s="146">
        <f t="shared" si="7"/>
        <v>0</v>
      </c>
      <c r="M176" s="145"/>
      <c r="N176" s="146">
        <v>227.15</v>
      </c>
      <c r="O176" s="139">
        <f t="shared" si="8"/>
        <v>0</v>
      </c>
      <c r="P176" s="145"/>
      <c r="Q176" s="147"/>
      <c r="R176" s="148"/>
      <c r="S176" s="150"/>
      <c r="T176" s="150"/>
      <c r="U176" s="148">
        <f>Tabela4[[#This Row],[Custo diário]]*Tabela4[[#This Row],[Dias]]*Tabela4[[#This Row],[Quantidade]]</f>
        <v>0</v>
      </c>
    </row>
    <row r="177" spans="2:21" ht="15.75" hidden="1" thickBot="1">
      <c r="B177" s="143" t="s">
        <v>167</v>
      </c>
      <c r="C177" s="143" t="s">
        <v>87</v>
      </c>
      <c r="D177" s="133" t="s">
        <v>65</v>
      </c>
      <c r="E177" s="134">
        <v>45778</v>
      </c>
      <c r="F177" s="144" t="s">
        <v>362</v>
      </c>
      <c r="G177" s="143" t="s">
        <v>351</v>
      </c>
      <c r="H177" s="136" t="s">
        <v>363</v>
      </c>
      <c r="I177" s="136" t="s">
        <v>364</v>
      </c>
      <c r="J177" s="145"/>
      <c r="K177" s="146">
        <v>29.13</v>
      </c>
      <c r="L177" s="146">
        <f t="shared" si="7"/>
        <v>0</v>
      </c>
      <c r="M177" s="145"/>
      <c r="N177" s="146">
        <v>210.52</v>
      </c>
      <c r="O177" s="139">
        <f t="shared" si="8"/>
        <v>0</v>
      </c>
      <c r="P177" s="145"/>
      <c r="Q177" s="147"/>
      <c r="R177" s="148"/>
      <c r="S177" s="150"/>
      <c r="T177" s="150"/>
      <c r="U177" s="148">
        <f>Tabela4[[#This Row],[Custo diário]]*Tabela4[[#This Row],[Dias]]*Tabela4[[#This Row],[Quantidade]]</f>
        <v>0</v>
      </c>
    </row>
    <row r="178" spans="2:21" ht="15.75" hidden="1" thickBot="1">
      <c r="B178" s="143" t="s">
        <v>167</v>
      </c>
      <c r="C178" s="143" t="s">
        <v>0</v>
      </c>
      <c r="D178" s="133" t="s">
        <v>78</v>
      </c>
      <c r="E178" s="134"/>
      <c r="F178" s="144" t="s">
        <v>341</v>
      </c>
      <c r="G178" s="143" t="s">
        <v>343</v>
      </c>
      <c r="H178" s="136">
        <v>0.41666666666666669</v>
      </c>
      <c r="I178" s="136">
        <v>0.76388888888888884</v>
      </c>
      <c r="J178" s="145"/>
      <c r="K178" s="146">
        <v>29.62</v>
      </c>
      <c r="L178" s="146">
        <f t="shared" si="7"/>
        <v>0</v>
      </c>
      <c r="M178" s="145"/>
      <c r="N178" s="146">
        <v>201.08</v>
      </c>
      <c r="O178" s="139">
        <f t="shared" si="8"/>
        <v>0</v>
      </c>
      <c r="P178" s="145"/>
      <c r="Q178" s="147"/>
      <c r="R178" s="148"/>
      <c r="S178" s="150"/>
      <c r="T178" s="150"/>
      <c r="U178" s="148">
        <f>Tabela4[[#This Row],[Custo diário]]*Tabela4[[#This Row],[Dias]]*Tabela4[[#This Row],[Quantidade]]</f>
        <v>0</v>
      </c>
    </row>
    <row r="179" spans="2:21" ht="15.75" hidden="1" thickBot="1">
      <c r="B179" s="143" t="s">
        <v>167</v>
      </c>
      <c r="C179" s="143" t="s">
        <v>0</v>
      </c>
      <c r="D179" s="133" t="s">
        <v>78</v>
      </c>
      <c r="E179" s="134"/>
      <c r="F179" s="135" t="s">
        <v>421</v>
      </c>
      <c r="G179" s="143" t="s">
        <v>351</v>
      </c>
      <c r="H179" s="136">
        <v>0.25</v>
      </c>
      <c r="I179" s="136">
        <v>0.75</v>
      </c>
      <c r="J179" s="145"/>
      <c r="K179" s="146">
        <v>24.43</v>
      </c>
      <c r="L179" s="146">
        <f t="shared" ref="L179:L197" si="9">J179*K179</f>
        <v>0</v>
      </c>
      <c r="M179" s="145"/>
      <c r="N179" s="146">
        <v>163.54</v>
      </c>
      <c r="O179" s="139">
        <f t="shared" ref="O179:O197" si="10">IF(M179= "Mês todo", N179, M179*N179)</f>
        <v>0</v>
      </c>
      <c r="P179" s="137"/>
      <c r="Q179" s="140"/>
      <c r="R179" s="162"/>
      <c r="S179" s="163"/>
      <c r="T179" s="150"/>
      <c r="U179" s="141">
        <f>Tabela4[[#This Row],[Custo diário]]*Tabela4[[#This Row],[Dias]]*Tabela4[[#This Row],[Quantidade]]</f>
        <v>0</v>
      </c>
    </row>
    <row r="180" spans="2:21" ht="15.75" hidden="1" thickBot="1">
      <c r="B180" s="143" t="s">
        <v>167</v>
      </c>
      <c r="C180" s="143" t="s">
        <v>0</v>
      </c>
      <c r="D180" s="133" t="s">
        <v>78</v>
      </c>
      <c r="E180" s="134"/>
      <c r="F180" s="135" t="s">
        <v>344</v>
      </c>
      <c r="G180" s="143" t="s">
        <v>343</v>
      </c>
      <c r="H180" s="136">
        <v>0.56944444444444442</v>
      </c>
      <c r="I180" s="136">
        <v>0.91666666666666663</v>
      </c>
      <c r="J180" s="145">
        <v>1.54</v>
      </c>
      <c r="K180" s="146">
        <v>24.65</v>
      </c>
      <c r="L180" s="146">
        <f t="shared" si="9"/>
        <v>37.960999999999999</v>
      </c>
      <c r="M180" s="145">
        <v>24</v>
      </c>
      <c r="N180" s="146">
        <v>165.11</v>
      </c>
      <c r="O180" s="139">
        <f t="shared" si="10"/>
        <v>3962.6400000000003</v>
      </c>
      <c r="P180" s="137"/>
      <c r="Q180" s="140"/>
      <c r="R180" s="162"/>
      <c r="S180" s="163"/>
      <c r="T180" s="150"/>
      <c r="U180" s="141">
        <f>Tabela4[[#This Row],[Custo diário]]*Tabela4[[#This Row],[Dias]]*Tabela4[[#This Row],[Quantidade]]</f>
        <v>0</v>
      </c>
    </row>
    <row r="181" spans="2:21" ht="15.75" hidden="1" thickBot="1">
      <c r="B181" s="143" t="s">
        <v>167</v>
      </c>
      <c r="C181" s="143" t="s">
        <v>0</v>
      </c>
      <c r="D181" s="133" t="s">
        <v>78</v>
      </c>
      <c r="E181" s="134"/>
      <c r="F181" s="135" t="s">
        <v>344</v>
      </c>
      <c r="G181" s="143" t="s">
        <v>343</v>
      </c>
      <c r="H181" s="136">
        <v>0.25</v>
      </c>
      <c r="I181" s="136">
        <v>0.59722222222222221</v>
      </c>
      <c r="J181" s="145">
        <v>0.63</v>
      </c>
      <c r="K181" s="146">
        <v>24.65</v>
      </c>
      <c r="L181" s="146">
        <f t="shared" si="9"/>
        <v>15.529499999999999</v>
      </c>
      <c r="M181" s="145">
        <v>18</v>
      </c>
      <c r="N181" s="146">
        <v>165.11</v>
      </c>
      <c r="O181" s="139">
        <f t="shared" si="10"/>
        <v>2971.9800000000005</v>
      </c>
      <c r="P181" s="137"/>
      <c r="Q181" s="140"/>
      <c r="R181" s="162"/>
      <c r="S181" s="163"/>
      <c r="T181" s="150"/>
      <c r="U181" s="141">
        <f>Tabela4[[#This Row],[Custo diário]]*Tabela4[[#This Row],[Dias]]*Tabela4[[#This Row],[Quantidade]]</f>
        <v>0</v>
      </c>
    </row>
    <row r="182" spans="2:21" ht="15.75" hidden="1" thickBot="1">
      <c r="B182" s="143" t="s">
        <v>167</v>
      </c>
      <c r="C182" s="143" t="s">
        <v>0</v>
      </c>
      <c r="D182" s="133" t="s">
        <v>78</v>
      </c>
      <c r="E182" s="134"/>
      <c r="F182" s="135" t="s">
        <v>344</v>
      </c>
      <c r="G182" s="143" t="s">
        <v>343</v>
      </c>
      <c r="H182" s="136">
        <v>0.4861111111111111</v>
      </c>
      <c r="I182" s="136">
        <v>0.83333333333333337</v>
      </c>
      <c r="J182" s="145"/>
      <c r="K182" s="146">
        <v>24.65</v>
      </c>
      <c r="L182" s="146">
        <f t="shared" si="9"/>
        <v>0</v>
      </c>
      <c r="M182" s="145"/>
      <c r="N182" s="146">
        <v>165.11</v>
      </c>
      <c r="O182" s="139">
        <f>IF(M182= "Mês todo", N182, M182*N182)</f>
        <v>0</v>
      </c>
      <c r="P182" s="137"/>
      <c r="Q182" s="140"/>
      <c r="R182" s="162"/>
      <c r="S182" s="163"/>
      <c r="T182" s="150"/>
      <c r="U182" s="141">
        <f>Tabela4[[#This Row],[Custo diário]]*Tabela4[[#This Row],[Dias]]*Tabela4[[#This Row],[Quantidade]]</f>
        <v>0</v>
      </c>
    </row>
    <row r="183" spans="2:21" ht="15.75" hidden="1" thickBot="1">
      <c r="B183" s="143" t="s">
        <v>167</v>
      </c>
      <c r="C183" s="143" t="s">
        <v>0</v>
      </c>
      <c r="D183" s="133" t="s">
        <v>78</v>
      </c>
      <c r="E183" s="134"/>
      <c r="F183" s="135" t="s">
        <v>342</v>
      </c>
      <c r="G183" s="143" t="s">
        <v>351</v>
      </c>
      <c r="H183" s="136">
        <v>0.41666666666666669</v>
      </c>
      <c r="I183" s="136">
        <v>0.91666666666666663</v>
      </c>
      <c r="J183" s="145">
        <v>4.3499999999999996</v>
      </c>
      <c r="K183" s="146">
        <v>27.37</v>
      </c>
      <c r="L183" s="146">
        <f t="shared" si="9"/>
        <v>119.0595</v>
      </c>
      <c r="M183" s="145"/>
      <c r="N183" s="146">
        <v>184.78</v>
      </c>
      <c r="O183" s="139">
        <f>IF(M183= "Mês todo", N183, M183*N183)</f>
        <v>0</v>
      </c>
      <c r="P183" s="137"/>
      <c r="Q183" s="140"/>
      <c r="R183" s="162"/>
      <c r="S183" s="163"/>
      <c r="T183" s="150"/>
      <c r="U183" s="141">
        <f>Tabela4[[#This Row],[Custo diário]]*Tabela4[[#This Row],[Dias]]*Tabela4[[#This Row],[Quantidade]]</f>
        <v>0</v>
      </c>
    </row>
    <row r="184" spans="2:21" ht="15.75" hidden="1" thickBot="1">
      <c r="B184" s="143" t="s">
        <v>167</v>
      </c>
      <c r="C184" s="143" t="s">
        <v>0</v>
      </c>
      <c r="D184" s="133" t="s">
        <v>78</v>
      </c>
      <c r="E184" s="134"/>
      <c r="F184" s="135" t="s">
        <v>342</v>
      </c>
      <c r="G184" s="143" t="s">
        <v>351</v>
      </c>
      <c r="H184" s="136">
        <v>0.41666666666666669</v>
      </c>
      <c r="I184" s="136">
        <v>0.91666666666666663</v>
      </c>
      <c r="J184" s="145"/>
      <c r="K184" s="146">
        <v>27.37</v>
      </c>
      <c r="L184" s="146">
        <f t="shared" si="9"/>
        <v>0</v>
      </c>
      <c r="M184" s="145">
        <v>14</v>
      </c>
      <c r="N184" s="146">
        <v>184.78</v>
      </c>
      <c r="O184" s="139">
        <f t="shared" si="10"/>
        <v>2586.92</v>
      </c>
      <c r="P184" s="137"/>
      <c r="Q184" s="140"/>
      <c r="R184" s="162"/>
      <c r="S184" s="163"/>
      <c r="T184" s="150"/>
      <c r="U184" s="141">
        <f>Tabela4[[#This Row],[Custo diário]]*Tabela4[[#This Row],[Dias]]*Tabela4[[#This Row],[Quantidade]]</f>
        <v>0</v>
      </c>
    </row>
    <row r="185" spans="2:21" ht="15.75" hidden="1" thickBot="1">
      <c r="B185" s="143" t="s">
        <v>167</v>
      </c>
      <c r="C185" s="143" t="s">
        <v>0</v>
      </c>
      <c r="D185" s="133" t="s">
        <v>78</v>
      </c>
      <c r="E185" s="134"/>
      <c r="F185" s="135" t="s">
        <v>422</v>
      </c>
      <c r="G185" s="143" t="s">
        <v>340</v>
      </c>
      <c r="H185" s="136">
        <v>0.91666666666666663</v>
      </c>
      <c r="I185" s="136">
        <v>0.25</v>
      </c>
      <c r="J185" s="145"/>
      <c r="K185" s="146">
        <v>28.35</v>
      </c>
      <c r="L185" s="146">
        <f>J185*K185</f>
        <v>0</v>
      </c>
      <c r="M185" s="145"/>
      <c r="N185" s="146">
        <v>191.87</v>
      </c>
      <c r="O185" s="139">
        <f>IF(M185= "Mês todo", N185, M185*N185)</f>
        <v>0</v>
      </c>
      <c r="P185" s="137"/>
      <c r="Q185" s="140"/>
      <c r="R185" s="162"/>
      <c r="S185" s="163"/>
      <c r="T185" s="150"/>
      <c r="U185" s="141">
        <f>Tabela4[[#This Row],[Custo diário]]*Tabela4[[#This Row],[Dias]]*Tabela4[[#This Row],[Quantidade]]</f>
        <v>0</v>
      </c>
    </row>
    <row r="186" spans="2:21" ht="27.75" hidden="1" thickBot="1">
      <c r="B186" s="143" t="s">
        <v>167</v>
      </c>
      <c r="C186" s="143" t="s">
        <v>0</v>
      </c>
      <c r="D186" s="133" t="s">
        <v>78</v>
      </c>
      <c r="E186" s="134"/>
      <c r="F186" s="135" t="s">
        <v>429</v>
      </c>
      <c r="G186" s="143" t="s">
        <v>340</v>
      </c>
      <c r="H186" s="136">
        <v>0.91666666666666663</v>
      </c>
      <c r="I186" s="136">
        <v>0.25</v>
      </c>
      <c r="J186" s="145"/>
      <c r="K186" s="146">
        <v>36.71</v>
      </c>
      <c r="L186" s="146">
        <f>J186*K186</f>
        <v>0</v>
      </c>
      <c r="M186" s="145"/>
      <c r="N186" s="146">
        <v>252.3</v>
      </c>
      <c r="O186" s="139">
        <f>IF(M186= "Mês todo", N186, M186*N186)</f>
        <v>0</v>
      </c>
      <c r="P186" s="137"/>
      <c r="Q186" s="140"/>
      <c r="R186" s="162"/>
      <c r="S186" s="163"/>
      <c r="T186" s="150"/>
      <c r="U186" s="141">
        <f>Tabela4[[#This Row],[Custo diário]]*Tabela4[[#This Row],[Dias]]*Tabela4[[#This Row],[Quantidade]]</f>
        <v>0</v>
      </c>
    </row>
    <row r="187" spans="2:21" ht="15.75" hidden="1" thickBot="1">
      <c r="B187" s="143" t="s">
        <v>167</v>
      </c>
      <c r="C187" s="143" t="s">
        <v>0</v>
      </c>
      <c r="D187" s="133" t="s">
        <v>78</v>
      </c>
      <c r="E187" s="134"/>
      <c r="F187" s="135" t="s">
        <v>341</v>
      </c>
      <c r="G187" s="143" t="s">
        <v>340</v>
      </c>
      <c r="H187" s="136">
        <v>0.91666666666666663</v>
      </c>
      <c r="I187" s="136">
        <v>0.25</v>
      </c>
      <c r="J187" s="145"/>
      <c r="K187" s="146">
        <v>30.79</v>
      </c>
      <c r="L187" s="146">
        <f>J187*K187</f>
        <v>0</v>
      </c>
      <c r="M187" s="145"/>
      <c r="N187" s="146">
        <v>209.52</v>
      </c>
      <c r="O187" s="139">
        <f>IF(M187= "Mês todo", N187, M187*N187)</f>
        <v>0</v>
      </c>
      <c r="P187" s="137"/>
      <c r="Q187" s="140"/>
      <c r="R187" s="162"/>
      <c r="S187" s="163"/>
      <c r="T187" s="150"/>
      <c r="U187" s="141">
        <f>Tabela4[[#This Row],[Custo diário]]*Tabela4[[#This Row],[Dias]]*Tabela4[[#This Row],[Quantidade]]</f>
        <v>0</v>
      </c>
    </row>
    <row r="188" spans="2:21" ht="15.75" hidden="1" thickBot="1">
      <c r="B188" s="143" t="s">
        <v>167</v>
      </c>
      <c r="C188" s="143" t="s">
        <v>0</v>
      </c>
      <c r="D188" s="133" t="s">
        <v>78</v>
      </c>
      <c r="E188" s="134"/>
      <c r="F188" s="135" t="s">
        <v>342</v>
      </c>
      <c r="G188" s="143" t="s">
        <v>351</v>
      </c>
      <c r="H188" s="136">
        <v>0.91666666666666663</v>
      </c>
      <c r="I188" s="136">
        <v>0.41666666666666669</v>
      </c>
      <c r="J188" s="145">
        <v>0.83</v>
      </c>
      <c r="K188" s="146">
        <v>29.71</v>
      </c>
      <c r="L188" s="146">
        <f>J188*K188</f>
        <v>24.659299999999998</v>
      </c>
      <c r="M188" s="145"/>
      <c r="N188" s="146">
        <v>201.7</v>
      </c>
      <c r="O188" s="139">
        <f>IF(M188= "Mês todo", N188, M188*N188)</f>
        <v>0</v>
      </c>
      <c r="P188" s="137"/>
      <c r="Q188" s="140"/>
      <c r="R188" s="162"/>
      <c r="S188" s="163"/>
      <c r="T188" s="150"/>
      <c r="U188" s="141">
        <f>Tabela4[[#This Row],[Custo diário]]*Tabela4[[#This Row],[Dias]]*Tabela4[[#This Row],[Quantidade]]</f>
        <v>0</v>
      </c>
    </row>
    <row r="189" spans="2:21" ht="15.75" hidden="1" thickBot="1">
      <c r="B189" s="143" t="s">
        <v>167</v>
      </c>
      <c r="C189" s="133" t="s">
        <v>91</v>
      </c>
      <c r="D189" s="133" t="s">
        <v>78</v>
      </c>
      <c r="E189" s="134"/>
      <c r="F189" s="135" t="s">
        <v>338</v>
      </c>
      <c r="G189" s="143" t="s">
        <v>340</v>
      </c>
      <c r="H189" s="136">
        <v>0.91666666666666663</v>
      </c>
      <c r="I189" s="136">
        <v>0.55555555555555558</v>
      </c>
      <c r="J189" s="145">
        <v>0.38</v>
      </c>
      <c r="K189" s="146">
        <v>36.76</v>
      </c>
      <c r="L189" s="146">
        <f>J189*K189</f>
        <v>13.9688</v>
      </c>
      <c r="M189" s="145"/>
      <c r="N189" s="146">
        <v>209.52</v>
      </c>
      <c r="O189" s="139">
        <f t="shared" si="10"/>
        <v>0</v>
      </c>
      <c r="P189" s="137"/>
      <c r="Q189" s="140"/>
      <c r="R189" s="162"/>
      <c r="S189" s="163"/>
      <c r="T189" s="150"/>
      <c r="U189" s="141">
        <f>Tabela4[[#This Row],[Custo diário]]*Tabela4[[#This Row],[Dias]]*Tabela4[[#This Row],[Quantidade]]</f>
        <v>0</v>
      </c>
    </row>
    <row r="190" spans="2:21" ht="15.75" hidden="1" thickBot="1">
      <c r="B190" s="133" t="s">
        <v>149</v>
      </c>
      <c r="C190" s="133" t="s">
        <v>0</v>
      </c>
      <c r="D190" s="133" t="s">
        <v>78</v>
      </c>
      <c r="E190" s="134"/>
      <c r="F190" s="135" t="s">
        <v>341</v>
      </c>
      <c r="G190" s="143" t="s">
        <v>351</v>
      </c>
      <c r="H190" s="136" t="s">
        <v>372</v>
      </c>
      <c r="I190" s="136" t="s">
        <v>377</v>
      </c>
      <c r="J190" s="145"/>
      <c r="K190" s="146">
        <v>27.91</v>
      </c>
      <c r="L190" s="146">
        <f t="shared" si="9"/>
        <v>0</v>
      </c>
      <c r="M190" s="145"/>
      <c r="N190" s="146">
        <v>201.7</v>
      </c>
      <c r="O190" s="139">
        <f t="shared" si="10"/>
        <v>0</v>
      </c>
      <c r="P190" s="137"/>
      <c r="Q190" s="140"/>
      <c r="R190" s="162"/>
      <c r="S190" s="163"/>
      <c r="T190" s="150"/>
      <c r="U190" s="141">
        <f>Tabela4[[#This Row],[Custo diário]]*Tabela4[[#This Row],[Dias]]*Tabela4[[#This Row],[Quantidade]]</f>
        <v>0</v>
      </c>
    </row>
    <row r="191" spans="2:21" ht="15.75" hidden="1" thickBot="1">
      <c r="B191" s="133" t="s">
        <v>149</v>
      </c>
      <c r="C191" s="133" t="s">
        <v>0</v>
      </c>
      <c r="D191" s="133" t="s">
        <v>78</v>
      </c>
      <c r="E191" s="134"/>
      <c r="F191" s="135" t="s">
        <v>341</v>
      </c>
      <c r="G191" s="143" t="s">
        <v>351</v>
      </c>
      <c r="H191" s="136" t="s">
        <v>402</v>
      </c>
      <c r="I191" s="136" t="s">
        <v>360</v>
      </c>
      <c r="J191" s="145"/>
      <c r="K191" s="146"/>
      <c r="L191" s="146">
        <f t="shared" si="9"/>
        <v>0</v>
      </c>
      <c r="M191" s="145"/>
      <c r="N191" s="146">
        <v>206.44</v>
      </c>
      <c r="O191" s="139">
        <f t="shared" si="10"/>
        <v>0</v>
      </c>
      <c r="P191" s="137"/>
      <c r="Q191" s="140"/>
      <c r="R191" s="162"/>
      <c r="S191" s="163"/>
      <c r="T191" s="150"/>
      <c r="U191" s="141">
        <f>Tabela4[[#This Row],[Custo diário]]*Tabela4[[#This Row],[Dias]]*Tabela4[[#This Row],[Quantidade]]</f>
        <v>0</v>
      </c>
    </row>
    <row r="192" spans="2:21" ht="15.75" hidden="1" thickBot="1">
      <c r="B192" s="133" t="s">
        <v>149</v>
      </c>
      <c r="C192" s="133" t="s">
        <v>0</v>
      </c>
      <c r="D192" s="133" t="s">
        <v>78</v>
      </c>
      <c r="E192" s="134"/>
      <c r="F192" s="135" t="s">
        <v>342</v>
      </c>
      <c r="G192" s="143" t="s">
        <v>351</v>
      </c>
      <c r="H192" s="136">
        <v>0.375</v>
      </c>
      <c r="I192" s="136">
        <v>0.875</v>
      </c>
      <c r="J192" s="145"/>
      <c r="K192" s="146"/>
      <c r="L192" s="146">
        <f t="shared" si="9"/>
        <v>0</v>
      </c>
      <c r="M192" s="145">
        <v>2</v>
      </c>
      <c r="N192" s="146">
        <v>187.78</v>
      </c>
      <c r="O192" s="139">
        <f t="shared" si="10"/>
        <v>375.56</v>
      </c>
      <c r="P192" s="137"/>
      <c r="Q192" s="140"/>
      <c r="R192" s="162"/>
      <c r="S192" s="163"/>
      <c r="T192" s="150"/>
      <c r="U192" s="141">
        <f>Tabela4[[#This Row],[Custo diário]]*Tabela4[[#This Row],[Dias]]*Tabela4[[#This Row],[Quantidade]]</f>
        <v>0</v>
      </c>
    </row>
    <row r="193" spans="2:21" ht="15.75" hidden="1" thickBot="1">
      <c r="B193" s="133" t="s">
        <v>149</v>
      </c>
      <c r="C193" s="133" t="s">
        <v>0</v>
      </c>
      <c r="D193" s="133" t="s">
        <v>78</v>
      </c>
      <c r="E193" s="134"/>
      <c r="F193" s="135" t="s">
        <v>347</v>
      </c>
      <c r="G193" s="143" t="s">
        <v>351</v>
      </c>
      <c r="H193" s="136" t="s">
        <v>360</v>
      </c>
      <c r="I193" s="136">
        <v>0.45833333333333331</v>
      </c>
      <c r="J193" s="145"/>
      <c r="K193" s="146"/>
      <c r="L193" s="146">
        <f t="shared" si="9"/>
        <v>0</v>
      </c>
      <c r="M193" s="145"/>
      <c r="N193" s="146">
        <v>228.67</v>
      </c>
      <c r="O193" s="139">
        <f t="shared" si="10"/>
        <v>0</v>
      </c>
      <c r="P193" s="137"/>
      <c r="Q193" s="140"/>
      <c r="R193" s="162"/>
      <c r="S193" s="163"/>
      <c r="T193" s="150"/>
      <c r="U193" s="141">
        <f>Tabela4[[#This Row],[Custo diário]]*Tabela4[[#This Row],[Dias]]*Tabela4[[#This Row],[Quantidade]]</f>
        <v>0</v>
      </c>
    </row>
    <row r="194" spans="2:21" ht="15.75" hidden="1" thickBot="1">
      <c r="B194" s="133" t="s">
        <v>149</v>
      </c>
      <c r="C194" s="133" t="s">
        <v>0</v>
      </c>
      <c r="D194" s="133" t="s">
        <v>78</v>
      </c>
      <c r="E194" s="134"/>
      <c r="F194" s="135" t="s">
        <v>344</v>
      </c>
      <c r="G194" s="143" t="s">
        <v>343</v>
      </c>
      <c r="H194" s="136" t="s">
        <v>372</v>
      </c>
      <c r="I194" s="136" t="s">
        <v>394</v>
      </c>
      <c r="J194" s="145"/>
      <c r="K194" s="146"/>
      <c r="L194" s="146">
        <f t="shared" si="9"/>
        <v>0</v>
      </c>
      <c r="M194" s="145"/>
      <c r="N194" s="146">
        <v>158.66</v>
      </c>
      <c r="O194" s="139">
        <f t="shared" si="10"/>
        <v>0</v>
      </c>
      <c r="P194" s="137"/>
      <c r="Q194" s="140"/>
      <c r="R194" s="162"/>
      <c r="S194" s="163"/>
      <c r="T194" s="150"/>
      <c r="U194" s="141">
        <f>Tabela4[[#This Row],[Custo diário]]*Tabela4[[#This Row],[Dias]]*Tabela4[[#This Row],[Quantidade]]</f>
        <v>0</v>
      </c>
    </row>
    <row r="195" spans="2:21" ht="15.75" hidden="1" thickBot="1">
      <c r="B195" s="133" t="s">
        <v>149</v>
      </c>
      <c r="C195" s="133" t="s">
        <v>0</v>
      </c>
      <c r="D195" s="133" t="s">
        <v>78</v>
      </c>
      <c r="E195" s="134"/>
      <c r="F195" s="135" t="s">
        <v>430</v>
      </c>
      <c r="G195" s="143" t="s">
        <v>343</v>
      </c>
      <c r="H195" s="136" t="s">
        <v>372</v>
      </c>
      <c r="I195" s="136" t="s">
        <v>394</v>
      </c>
      <c r="J195" s="145"/>
      <c r="K195" s="146"/>
      <c r="L195" s="146">
        <f t="shared" si="9"/>
        <v>0</v>
      </c>
      <c r="M195" s="145"/>
      <c r="N195" s="146">
        <v>169.37</v>
      </c>
      <c r="O195" s="139">
        <f>IF(M195= "Mês todo", N195, M195*N195)</f>
        <v>0</v>
      </c>
      <c r="P195" s="137"/>
      <c r="Q195" s="140"/>
      <c r="R195" s="162"/>
      <c r="S195" s="163"/>
      <c r="T195" s="150"/>
      <c r="U195" s="141">
        <f>Tabela4[[#This Row],[Custo diário]]*Tabela4[[#This Row],[Dias]]*Tabela4[[#This Row],[Quantidade]]</f>
        <v>0</v>
      </c>
    </row>
    <row r="196" spans="2:21" ht="15.75" hidden="1" thickBot="1">
      <c r="B196" s="133" t="s">
        <v>149</v>
      </c>
      <c r="C196" s="133" t="s">
        <v>0</v>
      </c>
      <c r="D196" s="133" t="s">
        <v>78</v>
      </c>
      <c r="E196" s="134"/>
      <c r="F196" s="135" t="s">
        <v>344</v>
      </c>
      <c r="G196" s="143" t="s">
        <v>343</v>
      </c>
      <c r="H196" s="136" t="s">
        <v>394</v>
      </c>
      <c r="I196" s="136" t="s">
        <v>371</v>
      </c>
      <c r="J196" s="145"/>
      <c r="K196" s="146"/>
      <c r="L196" s="146">
        <f t="shared" si="9"/>
        <v>0</v>
      </c>
      <c r="M196" s="145">
        <v>8</v>
      </c>
      <c r="N196" s="146">
        <v>158.66</v>
      </c>
      <c r="O196" s="139">
        <f t="shared" si="10"/>
        <v>1269.28</v>
      </c>
      <c r="P196" s="137"/>
      <c r="Q196" s="140"/>
      <c r="R196" s="162"/>
      <c r="S196" s="163"/>
      <c r="T196" s="150"/>
      <c r="U196" s="141">
        <f>Tabela4[[#This Row],[Custo diário]]*Tabela4[[#This Row],[Dias]]*Tabela4[[#This Row],[Quantidade]]</f>
        <v>0</v>
      </c>
    </row>
    <row r="197" spans="2:21" ht="15.75" hidden="1" thickBot="1">
      <c r="B197" s="133" t="s">
        <v>149</v>
      </c>
      <c r="C197" s="133" t="s">
        <v>0</v>
      </c>
      <c r="D197" s="133" t="s">
        <v>78</v>
      </c>
      <c r="E197" s="134"/>
      <c r="F197" s="135" t="s">
        <v>344</v>
      </c>
      <c r="G197" s="143" t="s">
        <v>343</v>
      </c>
      <c r="H197" s="136" t="s">
        <v>365</v>
      </c>
      <c r="I197" s="136" t="s">
        <v>377</v>
      </c>
      <c r="J197" s="145"/>
      <c r="K197" s="146"/>
      <c r="L197" s="146">
        <f t="shared" si="9"/>
        <v>0</v>
      </c>
      <c r="M197" s="145"/>
      <c r="N197" s="146">
        <v>158.66</v>
      </c>
      <c r="O197" s="139">
        <f t="shared" si="10"/>
        <v>0</v>
      </c>
      <c r="P197" s="137"/>
      <c r="Q197" s="140"/>
      <c r="R197" s="162"/>
      <c r="S197" s="163"/>
      <c r="T197" s="150"/>
      <c r="U197" s="141">
        <f>Tabela4[[#This Row],[Custo diário]]*Tabela4[[#This Row],[Dias]]*Tabela4[[#This Row],[Quantidade]]</f>
        <v>0</v>
      </c>
    </row>
    <row r="198" spans="2:21" ht="15.75" hidden="1" thickBot="1">
      <c r="B198" s="133" t="s">
        <v>149</v>
      </c>
      <c r="C198" s="133" t="s">
        <v>0</v>
      </c>
      <c r="D198" s="133" t="s">
        <v>78</v>
      </c>
      <c r="E198" s="134"/>
      <c r="F198" s="135" t="s">
        <v>344</v>
      </c>
      <c r="G198" s="143" t="s">
        <v>343</v>
      </c>
      <c r="H198" s="136" t="s">
        <v>424</v>
      </c>
      <c r="I198" s="136" t="s">
        <v>431</v>
      </c>
      <c r="J198" s="145"/>
      <c r="K198" s="146"/>
      <c r="L198" s="146">
        <f t="shared" ref="L198:L207" si="11">J198*K198</f>
        <v>0</v>
      </c>
      <c r="M198" s="145"/>
      <c r="N198" s="146">
        <v>158.66</v>
      </c>
      <c r="O198" s="139">
        <f t="shared" ref="O198:O207" si="12">IF(M198= "Mês todo", N198, M198*N198)</f>
        <v>0</v>
      </c>
      <c r="P198" s="137"/>
      <c r="Q198" s="140"/>
      <c r="R198" s="162"/>
      <c r="S198" s="163"/>
      <c r="T198" s="150"/>
      <c r="U198" s="141">
        <f>Tabela4[[#This Row],[Custo diário]]*Tabela4[[#This Row],[Dias]]*Tabela4[[#This Row],[Quantidade]]</f>
        <v>0</v>
      </c>
    </row>
    <row r="199" spans="2:21" ht="15.75" hidden="1" thickBot="1">
      <c r="B199" s="133" t="s">
        <v>149</v>
      </c>
      <c r="C199" s="133" t="s">
        <v>0</v>
      </c>
      <c r="D199" s="133" t="s">
        <v>78</v>
      </c>
      <c r="E199" s="134"/>
      <c r="F199" s="164" t="s">
        <v>344</v>
      </c>
      <c r="G199" s="143" t="s">
        <v>343</v>
      </c>
      <c r="H199" s="136" t="s">
        <v>432</v>
      </c>
      <c r="I199" s="136" t="s">
        <v>360</v>
      </c>
      <c r="J199" s="145"/>
      <c r="K199" s="146"/>
      <c r="L199" s="146">
        <f t="shared" si="11"/>
        <v>0</v>
      </c>
      <c r="M199" s="145"/>
      <c r="N199" s="146">
        <v>164.64</v>
      </c>
      <c r="O199" s="139">
        <f t="shared" si="12"/>
        <v>0</v>
      </c>
      <c r="P199" s="145"/>
      <c r="Q199" s="140"/>
      <c r="R199" s="162"/>
      <c r="S199" s="163"/>
      <c r="T199" s="150"/>
      <c r="U199" s="165">
        <f>Tabela4[[#This Row],[Custo diário]]*Tabela4[[#This Row],[Dias]]*Tabela4[[#This Row],[Quantidade]]</f>
        <v>0</v>
      </c>
    </row>
    <row r="200" spans="2:21" ht="15.75" hidden="1" thickBot="1">
      <c r="B200" s="133" t="s">
        <v>149</v>
      </c>
      <c r="C200" s="133" t="s">
        <v>0</v>
      </c>
      <c r="D200" s="133" t="s">
        <v>78</v>
      </c>
      <c r="E200" s="134"/>
      <c r="F200" s="164" t="s">
        <v>344</v>
      </c>
      <c r="G200" s="143" t="s">
        <v>340</v>
      </c>
      <c r="H200" s="136" t="s">
        <v>372</v>
      </c>
      <c r="I200" s="136" t="s">
        <v>394</v>
      </c>
      <c r="J200" s="145"/>
      <c r="K200" s="146"/>
      <c r="L200" s="146">
        <f t="shared" si="11"/>
        <v>0</v>
      </c>
      <c r="M200" s="145"/>
      <c r="N200" s="146">
        <v>202.45</v>
      </c>
      <c r="O200" s="139">
        <f t="shared" si="12"/>
        <v>0</v>
      </c>
      <c r="P200" s="145"/>
      <c r="Q200" s="140"/>
      <c r="R200" s="162"/>
      <c r="S200" s="163"/>
      <c r="T200" s="150"/>
      <c r="U200" s="165">
        <f>Tabela4[[#This Row],[Custo diário]]*Tabela4[[#This Row],[Dias]]*Tabela4[[#This Row],[Quantidade]]</f>
        <v>0</v>
      </c>
    </row>
    <row r="201" spans="2:21" ht="15.75" hidden="1" thickBot="1">
      <c r="B201" s="133" t="s">
        <v>149</v>
      </c>
      <c r="C201" s="133" t="s">
        <v>0</v>
      </c>
      <c r="D201" s="133" t="s">
        <v>78</v>
      </c>
      <c r="E201" s="134"/>
      <c r="F201" s="164" t="s">
        <v>344</v>
      </c>
      <c r="G201" s="143" t="s">
        <v>343</v>
      </c>
      <c r="H201" s="136" t="s">
        <v>432</v>
      </c>
      <c r="I201" s="136" t="s">
        <v>360</v>
      </c>
      <c r="J201" s="145"/>
      <c r="K201" s="146"/>
      <c r="L201" s="146">
        <f t="shared" si="11"/>
        <v>0</v>
      </c>
      <c r="M201" s="145"/>
      <c r="N201" s="146">
        <v>164.64</v>
      </c>
      <c r="O201" s="139">
        <f t="shared" si="12"/>
        <v>0</v>
      </c>
      <c r="P201" s="145"/>
      <c r="Q201" s="140"/>
      <c r="R201" s="162"/>
      <c r="S201" s="163"/>
      <c r="T201" s="150"/>
      <c r="U201" s="165">
        <f>Tabela4[[#This Row],[Custo diário]]*Tabela4[[#This Row],[Dias]]*Tabela4[[#This Row],[Quantidade]]</f>
        <v>0</v>
      </c>
    </row>
    <row r="202" spans="2:21" ht="15.75" hidden="1" thickBot="1">
      <c r="B202" s="133" t="s">
        <v>149</v>
      </c>
      <c r="C202" s="133" t="s">
        <v>0</v>
      </c>
      <c r="D202" s="133" t="s">
        <v>78</v>
      </c>
      <c r="E202" s="134"/>
      <c r="F202" s="164" t="s">
        <v>344</v>
      </c>
      <c r="G202" s="143" t="s">
        <v>343</v>
      </c>
      <c r="H202" s="136" t="s">
        <v>372</v>
      </c>
      <c r="I202" s="136" t="s">
        <v>394</v>
      </c>
      <c r="J202" s="145"/>
      <c r="K202" s="146"/>
      <c r="L202" s="146">
        <f t="shared" si="11"/>
        <v>0</v>
      </c>
      <c r="M202" s="145"/>
      <c r="N202" s="146">
        <v>158.66</v>
      </c>
      <c r="O202" s="139">
        <f t="shared" si="12"/>
        <v>0</v>
      </c>
      <c r="P202" s="145"/>
      <c r="Q202" s="140"/>
      <c r="R202" s="162"/>
      <c r="S202" s="163"/>
      <c r="T202" s="150"/>
      <c r="U202" s="165">
        <f>Tabela4[[#This Row],[Custo diário]]*Tabela4[[#This Row],[Dias]]*Tabela4[[#This Row],[Quantidade]]</f>
        <v>0</v>
      </c>
    </row>
    <row r="203" spans="2:21" ht="15.75" hidden="1" thickBot="1">
      <c r="B203" s="133" t="s">
        <v>149</v>
      </c>
      <c r="C203" s="133" t="s">
        <v>0</v>
      </c>
      <c r="D203" s="133" t="s">
        <v>78</v>
      </c>
      <c r="E203" s="134"/>
      <c r="F203" s="164" t="s">
        <v>342</v>
      </c>
      <c r="G203" s="143" t="s">
        <v>351</v>
      </c>
      <c r="H203" s="136">
        <v>0.45833333333333331</v>
      </c>
      <c r="I203" s="136">
        <v>0.95833333333333337</v>
      </c>
      <c r="J203" s="145"/>
      <c r="K203" s="146"/>
      <c r="L203" s="146">
        <f t="shared" si="11"/>
        <v>0</v>
      </c>
      <c r="M203" s="145"/>
      <c r="N203" s="146">
        <v>192.94</v>
      </c>
      <c r="O203" s="139">
        <f t="shared" si="12"/>
        <v>0</v>
      </c>
      <c r="P203" s="145"/>
      <c r="Q203" s="140"/>
      <c r="R203" s="162"/>
      <c r="S203" s="163"/>
      <c r="T203" s="150"/>
      <c r="U203" s="165">
        <f>Tabela4[[#This Row],[Custo diário]]*Tabela4[[#This Row],[Dias]]*Tabela4[[#This Row],[Quantidade]]</f>
        <v>0</v>
      </c>
    </row>
    <row r="204" spans="2:21" ht="15.75" hidden="1" thickBot="1">
      <c r="B204" s="133" t="s">
        <v>149</v>
      </c>
      <c r="C204" s="133" t="s">
        <v>0</v>
      </c>
      <c r="D204" s="133" t="s">
        <v>78</v>
      </c>
      <c r="E204" s="134"/>
      <c r="F204" s="164" t="s">
        <v>345</v>
      </c>
      <c r="G204" s="143" t="s">
        <v>351</v>
      </c>
      <c r="H204" s="136" t="s">
        <v>365</v>
      </c>
      <c r="I204" s="136" t="s">
        <v>371</v>
      </c>
      <c r="J204" s="145"/>
      <c r="K204" s="146"/>
      <c r="L204" s="146">
        <f t="shared" si="11"/>
        <v>0</v>
      </c>
      <c r="M204" s="145"/>
      <c r="N204" s="146">
        <v>187.78</v>
      </c>
      <c r="O204" s="139">
        <f t="shared" si="12"/>
        <v>0</v>
      </c>
      <c r="P204" s="145"/>
      <c r="Q204" s="140"/>
      <c r="R204" s="162"/>
      <c r="S204" s="163"/>
      <c r="T204" s="150"/>
      <c r="U204" s="165">
        <f>Tabela4[[#This Row],[Custo diário]]*Tabela4[[#This Row],[Dias]]*Tabela4[[#This Row],[Quantidade]]</f>
        <v>0</v>
      </c>
    </row>
    <row r="205" spans="2:21" ht="15.75" hidden="1" thickBot="1">
      <c r="B205" s="133" t="s">
        <v>149</v>
      </c>
      <c r="C205" s="133" t="s">
        <v>0</v>
      </c>
      <c r="D205" s="133" t="s">
        <v>78</v>
      </c>
      <c r="E205" s="134"/>
      <c r="F205" s="164" t="s">
        <v>345</v>
      </c>
      <c r="G205" s="143" t="s">
        <v>351</v>
      </c>
      <c r="H205" s="136" t="s">
        <v>365</v>
      </c>
      <c r="I205" s="136" t="s">
        <v>371</v>
      </c>
      <c r="J205" s="145"/>
      <c r="K205" s="146"/>
      <c r="L205" s="146">
        <f t="shared" si="11"/>
        <v>0</v>
      </c>
      <c r="M205" s="145"/>
      <c r="N205" s="146">
        <v>192.94</v>
      </c>
      <c r="O205" s="139">
        <f t="shared" si="12"/>
        <v>0</v>
      </c>
      <c r="P205" s="145"/>
      <c r="Q205" s="140"/>
      <c r="R205" s="162"/>
      <c r="S205" s="163"/>
      <c r="T205" s="150"/>
      <c r="U205" s="165">
        <f>Tabela4[[#This Row],[Custo diário]]*Tabela4[[#This Row],[Dias]]*Tabela4[[#This Row],[Quantidade]]</f>
        <v>0</v>
      </c>
    </row>
    <row r="206" spans="2:21" ht="15.75" hidden="1" thickBot="1">
      <c r="B206" s="133" t="s">
        <v>149</v>
      </c>
      <c r="C206" s="133" t="s">
        <v>0</v>
      </c>
      <c r="D206" s="133" t="s">
        <v>78</v>
      </c>
      <c r="E206" s="134"/>
      <c r="F206" s="164" t="s">
        <v>342</v>
      </c>
      <c r="G206" s="143" t="s">
        <v>343</v>
      </c>
      <c r="H206" s="136">
        <v>0.25</v>
      </c>
      <c r="I206" s="136">
        <v>0.59722222222222221</v>
      </c>
      <c r="J206" s="145"/>
      <c r="K206" s="146"/>
      <c r="L206" s="146">
        <f t="shared" si="11"/>
        <v>0</v>
      </c>
      <c r="M206" s="145">
        <v>3</v>
      </c>
      <c r="N206" s="146">
        <v>201.49</v>
      </c>
      <c r="O206" s="139">
        <f t="shared" si="12"/>
        <v>604.47</v>
      </c>
      <c r="P206" s="145"/>
      <c r="Q206" s="140"/>
      <c r="R206" s="162"/>
      <c r="S206" s="163"/>
      <c r="T206" s="150"/>
      <c r="U206" s="165">
        <f>Tabela4[[#This Row],[Custo diário]]*Tabela4[[#This Row],[Dias]]*Tabela4[[#This Row],[Quantidade]]</f>
        <v>0</v>
      </c>
    </row>
    <row r="207" spans="2:21" ht="15.75" hidden="1" thickBot="1">
      <c r="B207" s="143" t="s">
        <v>149</v>
      </c>
      <c r="C207" s="143" t="s">
        <v>88</v>
      </c>
      <c r="D207" s="133" t="s">
        <v>30</v>
      </c>
      <c r="E207" s="134"/>
      <c r="F207" s="164" t="s">
        <v>433</v>
      </c>
      <c r="G207" s="143" t="s">
        <v>337</v>
      </c>
      <c r="H207" s="136">
        <v>0.33333333333333298</v>
      </c>
      <c r="I207" s="136">
        <v>0.74166666666666703</v>
      </c>
      <c r="J207" s="145"/>
      <c r="K207" s="146"/>
      <c r="L207" s="146">
        <f t="shared" si="11"/>
        <v>0</v>
      </c>
      <c r="M207" s="145"/>
      <c r="N207" s="146">
        <v>352.63</v>
      </c>
      <c r="O207" s="139">
        <f t="shared" si="12"/>
        <v>0</v>
      </c>
      <c r="P207" s="145"/>
      <c r="Q207" s="140"/>
      <c r="R207" s="162"/>
      <c r="S207" s="163"/>
      <c r="T207" s="150"/>
      <c r="U207" s="165">
        <f>Tabela4[[#This Row],[Custo diário]]*Tabela4[[#This Row],[Dias]]*Tabela4[[#This Row],[Quantidade]]</f>
        <v>0</v>
      </c>
    </row>
    <row r="208" spans="2:21" ht="15.75" hidden="1" thickBot="1">
      <c r="B208" s="143" t="s">
        <v>149</v>
      </c>
      <c r="C208" s="143" t="s">
        <v>88</v>
      </c>
      <c r="D208" s="133" t="s">
        <v>30</v>
      </c>
      <c r="E208" s="134"/>
      <c r="F208" s="135" t="s">
        <v>353</v>
      </c>
      <c r="G208" s="143" t="s">
        <v>351</v>
      </c>
      <c r="H208" s="136">
        <v>0.29166666666666702</v>
      </c>
      <c r="I208" s="136">
        <v>0.79166666666666696</v>
      </c>
      <c r="J208" s="145"/>
      <c r="K208" s="146"/>
      <c r="L208" s="146">
        <f t="shared" ref="L208:L233" si="13">J208*K208</f>
        <v>0</v>
      </c>
      <c r="M208" s="145"/>
      <c r="N208" s="146">
        <v>233.41</v>
      </c>
      <c r="O208" s="139">
        <f t="shared" ref="O208:O233" si="14">IF(M208= "Mês todo", N208, M208*N208)</f>
        <v>0</v>
      </c>
      <c r="P208" s="137"/>
      <c r="Q208" s="140"/>
      <c r="R208" s="162"/>
      <c r="S208" s="163"/>
      <c r="T208" s="150"/>
      <c r="U208" s="141">
        <f>Tabela4[[#This Row],[Custo diário]]*Tabela4[[#This Row],[Dias]]*Tabela4[[#This Row],[Quantidade]]</f>
        <v>0</v>
      </c>
    </row>
    <row r="209" spans="2:21" ht="15.75" hidden="1" thickBot="1">
      <c r="B209" s="143" t="s">
        <v>149</v>
      </c>
      <c r="C209" s="143" t="s">
        <v>88</v>
      </c>
      <c r="D209" s="133" t="s">
        <v>30</v>
      </c>
      <c r="E209" s="134"/>
      <c r="F209" s="135" t="s">
        <v>434</v>
      </c>
      <c r="G209" s="143" t="s">
        <v>351</v>
      </c>
      <c r="H209" s="136">
        <v>0.79166666666666696</v>
      </c>
      <c r="I209" s="136">
        <v>0.29166666666666702</v>
      </c>
      <c r="J209" s="145"/>
      <c r="K209" s="146"/>
      <c r="L209" s="146">
        <f t="shared" si="13"/>
        <v>0</v>
      </c>
      <c r="M209" s="145"/>
      <c r="N209" s="146">
        <v>270.87</v>
      </c>
      <c r="O209" s="139">
        <f t="shared" si="14"/>
        <v>0</v>
      </c>
      <c r="P209" s="137"/>
      <c r="Q209" s="140"/>
      <c r="R209" s="162"/>
      <c r="S209" s="163"/>
      <c r="T209" s="150"/>
      <c r="U209" s="141">
        <f>Tabela4[[#This Row],[Custo diário]]*Tabela4[[#This Row],[Dias]]*Tabela4[[#This Row],[Quantidade]]</f>
        <v>0</v>
      </c>
    </row>
    <row r="210" spans="2:21" ht="15.75" hidden="1" thickBot="1">
      <c r="B210" s="143" t="s">
        <v>149</v>
      </c>
      <c r="C210" s="143" t="s">
        <v>88</v>
      </c>
      <c r="D210" s="133" t="s">
        <v>30</v>
      </c>
      <c r="E210" s="134"/>
      <c r="F210" s="135" t="s">
        <v>354</v>
      </c>
      <c r="G210" s="143" t="s">
        <v>351</v>
      </c>
      <c r="H210" s="136">
        <v>0.41666666666666669</v>
      </c>
      <c r="I210" s="136">
        <v>0.91666666666666663</v>
      </c>
      <c r="J210" s="145"/>
      <c r="K210" s="146"/>
      <c r="L210" s="146">
        <f t="shared" ref="L210:L219" si="15">J210*K210</f>
        <v>0</v>
      </c>
      <c r="M210" s="145"/>
      <c r="N210" s="146">
        <v>236.92</v>
      </c>
      <c r="O210" s="139">
        <f t="shared" ref="O210:O219" si="16">IF(M210= "Mês todo", N210, M210*N210)</f>
        <v>0</v>
      </c>
      <c r="P210" s="137"/>
      <c r="Q210" s="140"/>
      <c r="R210" s="162"/>
      <c r="S210" s="163"/>
      <c r="T210" s="150"/>
      <c r="U210" s="141">
        <f>Tabela4[[#This Row],[Custo diário]]*Tabela4[[#This Row],[Dias]]*Tabela4[[#This Row],[Quantidade]]</f>
        <v>0</v>
      </c>
    </row>
    <row r="211" spans="2:21" ht="15.75" hidden="1" thickBot="1">
      <c r="B211" s="143" t="s">
        <v>149</v>
      </c>
      <c r="C211" s="143" t="s">
        <v>88</v>
      </c>
      <c r="D211" s="133" t="s">
        <v>30</v>
      </c>
      <c r="E211" s="134"/>
      <c r="F211" s="135" t="s">
        <v>354</v>
      </c>
      <c r="G211" s="143" t="s">
        <v>351</v>
      </c>
      <c r="H211" s="136">
        <v>0.41666666666666669</v>
      </c>
      <c r="I211" s="136">
        <v>0.91666666666666663</v>
      </c>
      <c r="J211" s="145"/>
      <c r="K211" s="146"/>
      <c r="L211" s="146">
        <f t="shared" si="15"/>
        <v>0</v>
      </c>
      <c r="M211" s="145"/>
      <c r="N211" s="146">
        <v>252.72</v>
      </c>
      <c r="O211" s="139">
        <f t="shared" si="16"/>
        <v>0</v>
      </c>
      <c r="P211" s="137"/>
      <c r="Q211" s="140"/>
      <c r="R211" s="162"/>
      <c r="S211" s="163"/>
      <c r="T211" s="150"/>
      <c r="U211" s="141">
        <f>Tabela4[[#This Row],[Custo diário]]*Tabela4[[#This Row],[Dias]]*Tabela4[[#This Row],[Quantidade]]</f>
        <v>0</v>
      </c>
    </row>
    <row r="212" spans="2:21" ht="15.75" hidden="1" thickBot="1">
      <c r="B212" s="143" t="s">
        <v>149</v>
      </c>
      <c r="C212" s="143" t="s">
        <v>88</v>
      </c>
      <c r="D212" s="133" t="s">
        <v>30</v>
      </c>
      <c r="E212" s="134"/>
      <c r="F212" s="135" t="s">
        <v>356</v>
      </c>
      <c r="G212" s="143" t="s">
        <v>340</v>
      </c>
      <c r="H212" s="136">
        <v>0.29166666666666702</v>
      </c>
      <c r="I212" s="136">
        <v>0.63888888888888884</v>
      </c>
      <c r="J212" s="145"/>
      <c r="K212" s="146"/>
      <c r="L212" s="146">
        <f t="shared" si="15"/>
        <v>0</v>
      </c>
      <c r="M212" s="145"/>
      <c r="N212" s="146">
        <v>182.69</v>
      </c>
      <c r="O212" s="139">
        <f t="shared" si="16"/>
        <v>0</v>
      </c>
      <c r="P212" s="137"/>
      <c r="Q212" s="140"/>
      <c r="R212" s="162"/>
      <c r="S212" s="163"/>
      <c r="T212" s="150"/>
      <c r="U212" s="141">
        <f>Tabela4[[#This Row],[Custo diário]]*Tabela4[[#This Row],[Dias]]*Tabela4[[#This Row],[Quantidade]]</f>
        <v>0</v>
      </c>
    </row>
    <row r="213" spans="2:21" ht="15.75" hidden="1" thickBot="1">
      <c r="B213" s="143" t="s">
        <v>149</v>
      </c>
      <c r="C213" s="143" t="s">
        <v>88</v>
      </c>
      <c r="D213" s="133" t="s">
        <v>30</v>
      </c>
      <c r="E213" s="134"/>
      <c r="F213" s="135" t="s">
        <v>355</v>
      </c>
      <c r="G213" s="143" t="s">
        <v>337</v>
      </c>
      <c r="H213" s="136">
        <v>0.91666666666666663</v>
      </c>
      <c r="I213" s="136">
        <v>0.32500000000000001</v>
      </c>
      <c r="J213" s="145"/>
      <c r="K213" s="146"/>
      <c r="L213" s="146">
        <f t="shared" si="15"/>
        <v>0</v>
      </c>
      <c r="M213" s="145"/>
      <c r="N213" s="146">
        <v>246.69</v>
      </c>
      <c r="O213" s="139">
        <f t="shared" si="16"/>
        <v>0</v>
      </c>
      <c r="P213" s="137"/>
      <c r="Q213" s="140"/>
      <c r="R213" s="162"/>
      <c r="S213" s="163"/>
      <c r="T213" s="150"/>
      <c r="U213" s="141">
        <f>Tabela4[[#This Row],[Custo diário]]*Tabela4[[#This Row],[Dias]]*Tabela4[[#This Row],[Quantidade]]</f>
        <v>0</v>
      </c>
    </row>
    <row r="214" spans="2:21" ht="15.75" hidden="1" thickBot="1">
      <c r="B214" s="143" t="s">
        <v>149</v>
      </c>
      <c r="C214" s="143" t="s">
        <v>88</v>
      </c>
      <c r="D214" s="133" t="s">
        <v>30</v>
      </c>
      <c r="E214" s="134"/>
      <c r="F214" s="135" t="s">
        <v>356</v>
      </c>
      <c r="G214" s="143" t="s">
        <v>340</v>
      </c>
      <c r="H214" s="136">
        <v>0.33333333333333331</v>
      </c>
      <c r="I214" s="136">
        <v>0.68055555555555558</v>
      </c>
      <c r="J214" s="145"/>
      <c r="K214" s="146"/>
      <c r="L214" s="146">
        <f t="shared" si="15"/>
        <v>0</v>
      </c>
      <c r="M214" s="145"/>
      <c r="N214" s="146">
        <v>173.49</v>
      </c>
      <c r="O214" s="139">
        <f t="shared" si="16"/>
        <v>0</v>
      </c>
      <c r="P214" s="137"/>
      <c r="Q214" s="140"/>
      <c r="R214" s="162"/>
      <c r="S214" s="163"/>
      <c r="T214" s="150"/>
      <c r="U214" s="141">
        <f>Tabela4[[#This Row],[Custo diário]]*Tabela4[[#This Row],[Dias]]*Tabela4[[#This Row],[Quantidade]]</f>
        <v>0</v>
      </c>
    </row>
    <row r="215" spans="2:21" ht="15.75" hidden="1" thickBot="1">
      <c r="B215" s="143" t="s">
        <v>149</v>
      </c>
      <c r="C215" s="143" t="s">
        <v>88</v>
      </c>
      <c r="D215" s="133" t="s">
        <v>30</v>
      </c>
      <c r="E215" s="134"/>
      <c r="F215" s="135" t="s">
        <v>348</v>
      </c>
      <c r="G215" s="143" t="s">
        <v>337</v>
      </c>
      <c r="H215" s="136">
        <v>0.33333333333333331</v>
      </c>
      <c r="I215" s="136">
        <v>0.7416666666666667</v>
      </c>
      <c r="J215" s="145"/>
      <c r="K215" s="146"/>
      <c r="L215" s="146">
        <f t="shared" si="15"/>
        <v>0</v>
      </c>
      <c r="M215" s="145"/>
      <c r="N215" s="146">
        <v>586.86</v>
      </c>
      <c r="O215" s="139">
        <f t="shared" si="16"/>
        <v>0</v>
      </c>
      <c r="P215" s="137"/>
      <c r="Q215" s="140"/>
      <c r="R215" s="162"/>
      <c r="S215" s="163"/>
      <c r="T215" s="150"/>
      <c r="U215" s="141">
        <f>Tabela4[[#This Row],[Custo diário]]*Tabela4[[#This Row],[Dias]]*Tabela4[[#This Row],[Quantidade]]</f>
        <v>0</v>
      </c>
    </row>
    <row r="216" spans="2:21" ht="15.75" hidden="1" thickBot="1">
      <c r="B216" s="143" t="s">
        <v>149</v>
      </c>
      <c r="C216" s="143" t="s">
        <v>88</v>
      </c>
      <c r="D216" s="133" t="s">
        <v>30</v>
      </c>
      <c r="E216" s="134"/>
      <c r="F216" s="135" t="s">
        <v>350</v>
      </c>
      <c r="G216" s="143" t="s">
        <v>337</v>
      </c>
      <c r="H216" s="136">
        <v>0.91666666666666663</v>
      </c>
      <c r="I216" s="136">
        <v>0.32500000000000001</v>
      </c>
      <c r="J216" s="145"/>
      <c r="K216" s="146"/>
      <c r="L216" s="146">
        <f t="shared" si="15"/>
        <v>0</v>
      </c>
      <c r="M216" s="145">
        <v>25</v>
      </c>
      <c r="N216" s="146">
        <v>200.72</v>
      </c>
      <c r="O216" s="139">
        <f t="shared" si="16"/>
        <v>5018</v>
      </c>
      <c r="P216" s="137"/>
      <c r="Q216" s="140"/>
      <c r="R216" s="162"/>
      <c r="S216" s="163"/>
      <c r="T216" s="150"/>
      <c r="U216" s="141">
        <f>Tabela4[[#This Row],[Custo diário]]*Tabela4[[#This Row],[Dias]]*Tabela4[[#This Row],[Quantidade]]</f>
        <v>0</v>
      </c>
    </row>
    <row r="217" spans="2:21" ht="15.75" hidden="1" thickBot="1">
      <c r="B217" s="143" t="s">
        <v>149</v>
      </c>
      <c r="C217" s="143" t="s">
        <v>88</v>
      </c>
      <c r="D217" s="133" t="s">
        <v>30</v>
      </c>
      <c r="E217" s="134"/>
      <c r="F217" s="135" t="s">
        <v>339</v>
      </c>
      <c r="G217" s="143" t="s">
        <v>337</v>
      </c>
      <c r="H217" s="136">
        <v>0.33333333333333331</v>
      </c>
      <c r="I217" s="136">
        <v>0.7416666666666667</v>
      </c>
      <c r="J217" s="145"/>
      <c r="K217" s="146"/>
      <c r="L217" s="146">
        <f t="shared" si="15"/>
        <v>0</v>
      </c>
      <c r="M217" s="145"/>
      <c r="N217" s="146">
        <v>439</v>
      </c>
      <c r="O217" s="139">
        <f t="shared" si="16"/>
        <v>0</v>
      </c>
      <c r="P217" s="137"/>
      <c r="Q217" s="140"/>
      <c r="R217" s="162"/>
      <c r="S217" s="163"/>
      <c r="T217" s="150"/>
      <c r="U217" s="141">
        <f>Tabela4[[#This Row],[Custo diário]]*Tabela4[[#This Row],[Dias]]*Tabela4[[#This Row],[Quantidade]]</f>
        <v>0</v>
      </c>
    </row>
    <row r="218" spans="2:21" ht="15.75" hidden="1" thickBot="1">
      <c r="B218" s="143" t="s">
        <v>149</v>
      </c>
      <c r="C218" s="143" t="s">
        <v>88</v>
      </c>
      <c r="D218" s="133" t="s">
        <v>30</v>
      </c>
      <c r="E218" s="134"/>
      <c r="F218" s="135" t="s">
        <v>435</v>
      </c>
      <c r="G218" s="143" t="s">
        <v>340</v>
      </c>
      <c r="H218" s="136">
        <v>0.41666666666666669</v>
      </c>
      <c r="I218" s="136">
        <v>0.76388888888888884</v>
      </c>
      <c r="J218" s="145"/>
      <c r="K218" s="146"/>
      <c r="L218" s="146">
        <f t="shared" si="15"/>
        <v>0</v>
      </c>
      <c r="M218" s="145"/>
      <c r="N218" s="146">
        <v>334.46</v>
      </c>
      <c r="O218" s="139">
        <f t="shared" si="16"/>
        <v>0</v>
      </c>
      <c r="P218" s="137"/>
      <c r="Q218" s="140"/>
      <c r="R218" s="162"/>
      <c r="S218" s="163"/>
      <c r="T218" s="150"/>
      <c r="U218" s="141">
        <f>Tabela4[[#This Row],[Custo diário]]*Tabela4[[#This Row],[Dias]]*Tabela4[[#This Row],[Quantidade]]</f>
        <v>0</v>
      </c>
    </row>
    <row r="219" spans="2:21" ht="15.75" hidden="1" thickBot="1">
      <c r="B219" s="133" t="s">
        <v>149</v>
      </c>
      <c r="C219" s="133" t="s">
        <v>89</v>
      </c>
      <c r="D219" s="133" t="s">
        <v>30</v>
      </c>
      <c r="E219" s="134"/>
      <c r="F219" s="135" t="s">
        <v>427</v>
      </c>
      <c r="G219" s="143" t="s">
        <v>351</v>
      </c>
      <c r="H219" s="136">
        <v>0.29166666666666669</v>
      </c>
      <c r="I219" s="136">
        <v>0.79166666666666663</v>
      </c>
      <c r="J219" s="145"/>
      <c r="K219" s="146"/>
      <c r="L219" s="146">
        <f t="shared" si="15"/>
        <v>0</v>
      </c>
      <c r="M219" s="145">
        <v>3</v>
      </c>
      <c r="N219" s="146">
        <v>181.62</v>
      </c>
      <c r="O219" s="139">
        <f t="shared" si="16"/>
        <v>544.86</v>
      </c>
      <c r="P219" s="137"/>
      <c r="Q219" s="140"/>
      <c r="R219" s="162"/>
      <c r="S219" s="163"/>
      <c r="T219" s="150"/>
      <c r="U219" s="141">
        <f>Tabela4[[#This Row],[Custo diário]]*Tabela4[[#This Row],[Dias]]*Tabela4[[#This Row],[Quantidade]]</f>
        <v>0</v>
      </c>
    </row>
    <row r="220" spans="2:21" ht="15.75" hidden="1" thickBot="1">
      <c r="B220" s="133" t="s">
        <v>149</v>
      </c>
      <c r="C220" s="133" t="s">
        <v>85</v>
      </c>
      <c r="D220" s="133" t="s">
        <v>65</v>
      </c>
      <c r="E220" s="134"/>
      <c r="F220" s="135" t="s">
        <v>358</v>
      </c>
      <c r="G220" s="143" t="s">
        <v>351</v>
      </c>
      <c r="H220" s="136" t="s">
        <v>364</v>
      </c>
      <c r="I220" s="136" t="s">
        <v>363</v>
      </c>
      <c r="J220" s="145"/>
      <c r="K220" s="146"/>
      <c r="L220" s="146">
        <f t="shared" si="13"/>
        <v>0</v>
      </c>
      <c r="M220" s="145"/>
      <c r="N220" s="146">
        <v>190.18</v>
      </c>
      <c r="O220" s="139">
        <f t="shared" si="14"/>
        <v>0</v>
      </c>
      <c r="P220" s="137"/>
      <c r="Q220" s="140"/>
      <c r="R220" s="162"/>
      <c r="S220" s="163"/>
      <c r="T220" s="150"/>
      <c r="U220" s="141">
        <f>Tabela4[[#This Row],[Custo diário]]*Tabela4[[#This Row],[Dias]]*Tabela4[[#This Row],[Quantidade]]</f>
        <v>0</v>
      </c>
    </row>
    <row r="221" spans="2:21" ht="15.75" hidden="1" thickBot="1">
      <c r="B221" s="133" t="s">
        <v>149</v>
      </c>
      <c r="C221" s="133" t="s">
        <v>85</v>
      </c>
      <c r="D221" s="133" t="s">
        <v>65</v>
      </c>
      <c r="E221" s="134"/>
      <c r="F221" s="135" t="s">
        <v>358</v>
      </c>
      <c r="G221" s="143" t="s">
        <v>351</v>
      </c>
      <c r="H221" s="136" t="s">
        <v>363</v>
      </c>
      <c r="I221" s="136" t="s">
        <v>364</v>
      </c>
      <c r="J221" s="145"/>
      <c r="K221" s="146"/>
      <c r="L221" s="146">
        <f t="shared" si="13"/>
        <v>0</v>
      </c>
      <c r="M221" s="145"/>
      <c r="N221" s="146">
        <v>161.30000000000001</v>
      </c>
      <c r="O221" s="139">
        <f t="shared" si="14"/>
        <v>0</v>
      </c>
      <c r="P221" s="137"/>
      <c r="Q221" s="140"/>
      <c r="R221" s="162"/>
      <c r="S221" s="163"/>
      <c r="T221" s="150"/>
      <c r="U221" s="141">
        <f>Tabela4[[#This Row],[Custo diário]]*Tabela4[[#This Row],[Dias]]*Tabela4[[#This Row],[Quantidade]]</f>
        <v>0</v>
      </c>
    </row>
    <row r="222" spans="2:21" ht="15.75" hidden="1" thickBot="1">
      <c r="B222" s="133" t="s">
        <v>149</v>
      </c>
      <c r="C222" s="133" t="s">
        <v>85</v>
      </c>
      <c r="D222" s="133" t="s">
        <v>65</v>
      </c>
      <c r="E222" s="134"/>
      <c r="F222" s="135" t="s">
        <v>358</v>
      </c>
      <c r="G222" s="143" t="s">
        <v>351</v>
      </c>
      <c r="H222" s="136" t="s">
        <v>365</v>
      </c>
      <c r="I222" s="136" t="s">
        <v>371</v>
      </c>
      <c r="J222" s="145"/>
      <c r="K222" s="146"/>
      <c r="L222" s="146">
        <f t="shared" si="13"/>
        <v>0</v>
      </c>
      <c r="M222" s="145"/>
      <c r="N222" s="146">
        <v>161.30000000000001</v>
      </c>
      <c r="O222" s="139">
        <f t="shared" si="14"/>
        <v>0</v>
      </c>
      <c r="P222" s="137"/>
      <c r="Q222" s="140"/>
      <c r="R222" s="162"/>
      <c r="S222" s="163"/>
      <c r="T222" s="150"/>
      <c r="U222" s="141">
        <f>Tabela4[[#This Row],[Custo diário]]*Tabela4[[#This Row],[Dias]]*Tabela4[[#This Row],[Quantidade]]</f>
        <v>0</v>
      </c>
    </row>
    <row r="223" spans="2:21" ht="15.75" hidden="1" thickBot="1">
      <c r="B223" s="133" t="s">
        <v>149</v>
      </c>
      <c r="C223" s="133" t="s">
        <v>87</v>
      </c>
      <c r="D223" s="133" t="s">
        <v>65</v>
      </c>
      <c r="E223" s="134"/>
      <c r="F223" s="135" t="s">
        <v>362</v>
      </c>
      <c r="G223" s="143" t="s">
        <v>351</v>
      </c>
      <c r="H223" s="136" t="s">
        <v>363</v>
      </c>
      <c r="I223" s="136" t="s">
        <v>364</v>
      </c>
      <c r="J223" s="145"/>
      <c r="K223" s="146"/>
      <c r="L223" s="146">
        <f t="shared" si="13"/>
        <v>0</v>
      </c>
      <c r="M223" s="145"/>
      <c r="N223" s="146">
        <v>227.66</v>
      </c>
      <c r="O223" s="139">
        <f t="shared" si="14"/>
        <v>0</v>
      </c>
      <c r="P223" s="137"/>
      <c r="Q223" s="140"/>
      <c r="R223" s="162"/>
      <c r="S223" s="163"/>
      <c r="T223" s="150"/>
      <c r="U223" s="141">
        <f>Tabela4[[#This Row],[Custo diário]]*Tabela4[[#This Row],[Dias]]*Tabela4[[#This Row],[Quantidade]]</f>
        <v>0</v>
      </c>
    </row>
    <row r="224" spans="2:21" ht="15.75" hidden="1" thickBot="1">
      <c r="B224" s="133" t="s">
        <v>149</v>
      </c>
      <c r="C224" s="133" t="s">
        <v>87</v>
      </c>
      <c r="D224" s="133" t="s">
        <v>65</v>
      </c>
      <c r="E224" s="134"/>
      <c r="F224" s="135" t="s">
        <v>362</v>
      </c>
      <c r="G224" s="143" t="s">
        <v>351</v>
      </c>
      <c r="H224" s="136" t="s">
        <v>402</v>
      </c>
      <c r="I224" s="136" t="s">
        <v>360</v>
      </c>
      <c r="J224" s="145"/>
      <c r="K224" s="146"/>
      <c r="L224" s="146">
        <f t="shared" si="13"/>
        <v>0</v>
      </c>
      <c r="M224" s="145"/>
      <c r="N224" s="146">
        <v>234.22</v>
      </c>
      <c r="O224" s="139">
        <f t="shared" si="14"/>
        <v>0</v>
      </c>
      <c r="P224" s="137"/>
      <c r="Q224" s="140"/>
      <c r="R224" s="162"/>
      <c r="S224" s="163"/>
      <c r="T224" s="150"/>
      <c r="U224" s="141">
        <f>Tabela4[[#This Row],[Custo diário]]*Tabela4[[#This Row],[Dias]]*Tabela4[[#This Row],[Quantidade]]</f>
        <v>0</v>
      </c>
    </row>
    <row r="225" spans="2:21" ht="15.75" hidden="1" thickBot="1">
      <c r="B225" s="133" t="s">
        <v>149</v>
      </c>
      <c r="C225" s="133" t="s">
        <v>87</v>
      </c>
      <c r="D225" s="133" t="s">
        <v>65</v>
      </c>
      <c r="E225" s="134"/>
      <c r="F225" s="135" t="s">
        <v>359</v>
      </c>
      <c r="G225" s="143" t="s">
        <v>351</v>
      </c>
      <c r="H225" s="136" t="s">
        <v>363</v>
      </c>
      <c r="I225" s="136" t="s">
        <v>364</v>
      </c>
      <c r="J225" s="145"/>
      <c r="K225" s="146"/>
      <c r="L225" s="146">
        <f t="shared" si="13"/>
        <v>0</v>
      </c>
      <c r="M225" s="145"/>
      <c r="N225" s="146">
        <v>250.47</v>
      </c>
      <c r="O225" s="139">
        <f t="shared" si="14"/>
        <v>0</v>
      </c>
      <c r="P225" s="137"/>
      <c r="Q225" s="140"/>
      <c r="R225" s="162"/>
      <c r="S225" s="163"/>
      <c r="T225" s="150"/>
      <c r="U225" s="141">
        <f>Tabela4[[#This Row],[Custo diário]]*Tabela4[[#This Row],[Dias]]*Tabela4[[#This Row],[Quantidade]]</f>
        <v>0</v>
      </c>
    </row>
    <row r="226" spans="2:21" ht="15.75" hidden="1" thickBot="1">
      <c r="B226" s="133" t="s">
        <v>149</v>
      </c>
      <c r="C226" s="133" t="s">
        <v>87</v>
      </c>
      <c r="D226" s="133" t="s">
        <v>65</v>
      </c>
      <c r="E226" s="134"/>
      <c r="F226" s="135" t="s">
        <v>359</v>
      </c>
      <c r="G226" s="143" t="s">
        <v>351</v>
      </c>
      <c r="H226" s="136" t="s">
        <v>364</v>
      </c>
      <c r="I226" s="136" t="s">
        <v>363</v>
      </c>
      <c r="J226" s="145"/>
      <c r="K226" s="146"/>
      <c r="L226" s="146">
        <f t="shared" si="13"/>
        <v>0</v>
      </c>
      <c r="M226" s="145"/>
      <c r="N226" s="146">
        <v>289.85000000000002</v>
      </c>
      <c r="O226" s="139">
        <f t="shared" si="14"/>
        <v>0</v>
      </c>
      <c r="P226" s="137"/>
      <c r="Q226" s="140"/>
      <c r="R226" s="162"/>
      <c r="S226" s="163"/>
      <c r="T226" s="150"/>
      <c r="U226" s="141">
        <f>Tabela4[[#This Row],[Custo diário]]*Tabela4[[#This Row],[Dias]]*Tabela4[[#This Row],[Quantidade]]</f>
        <v>0</v>
      </c>
    </row>
    <row r="227" spans="2:21" ht="15.75" hidden="1" thickBot="1">
      <c r="B227" s="133" t="s">
        <v>149</v>
      </c>
      <c r="C227" s="133" t="s">
        <v>87</v>
      </c>
      <c r="D227" s="133" t="s">
        <v>65</v>
      </c>
      <c r="E227" s="134"/>
      <c r="F227" s="135" t="s">
        <v>362</v>
      </c>
      <c r="G227" s="143" t="s">
        <v>351</v>
      </c>
      <c r="H227" s="136" t="s">
        <v>365</v>
      </c>
      <c r="I227" s="136" t="s">
        <v>371</v>
      </c>
      <c r="J227" s="145"/>
      <c r="K227" s="146"/>
      <c r="L227" s="146">
        <f t="shared" si="13"/>
        <v>0</v>
      </c>
      <c r="M227" s="145"/>
      <c r="N227" s="146">
        <v>227.66</v>
      </c>
      <c r="O227" s="139">
        <f t="shared" si="14"/>
        <v>0</v>
      </c>
      <c r="P227" s="137"/>
      <c r="Q227" s="140"/>
      <c r="R227" s="162"/>
      <c r="S227" s="163"/>
      <c r="T227" s="150"/>
      <c r="U227" s="141">
        <f>Tabela4[[#This Row],[Custo diário]]*Tabela4[[#This Row],[Dias]]*Tabela4[[#This Row],[Quantidade]]</f>
        <v>0</v>
      </c>
    </row>
    <row r="228" spans="2:21" ht="15.75" hidden="1" thickBot="1">
      <c r="B228" s="133" t="s">
        <v>151</v>
      </c>
      <c r="C228" s="133" t="s">
        <v>90</v>
      </c>
      <c r="D228" s="133" t="s">
        <v>436</v>
      </c>
      <c r="E228" s="134"/>
      <c r="F228" s="135" t="s">
        <v>334</v>
      </c>
      <c r="G228" s="143" t="s">
        <v>387</v>
      </c>
      <c r="H228" s="136">
        <v>0.25</v>
      </c>
      <c r="I228" s="136">
        <v>0.75</v>
      </c>
      <c r="J228" s="145"/>
      <c r="K228" s="146"/>
      <c r="L228" s="146">
        <f t="shared" si="13"/>
        <v>0</v>
      </c>
      <c r="M228" s="145"/>
      <c r="N228" s="146">
        <v>210.75</v>
      </c>
      <c r="O228" s="139">
        <f t="shared" si="14"/>
        <v>0</v>
      </c>
      <c r="P228" s="137"/>
      <c r="Q228" s="140"/>
      <c r="R228" s="162"/>
      <c r="S228" s="163"/>
      <c r="T228" s="150"/>
      <c r="U228" s="141">
        <f>Tabela4[[#This Row],[Custo diário]]*Tabela4[[#This Row],[Dias]]*Tabela4[[#This Row],[Quantidade]]</f>
        <v>0</v>
      </c>
    </row>
    <row r="229" spans="2:21" ht="15.75" hidden="1" thickBot="1">
      <c r="B229" s="133" t="s">
        <v>151</v>
      </c>
      <c r="C229" s="133" t="s">
        <v>90</v>
      </c>
      <c r="D229" s="133" t="s">
        <v>436</v>
      </c>
      <c r="E229" s="134"/>
      <c r="F229" s="135" t="s">
        <v>334</v>
      </c>
      <c r="G229" s="143" t="s">
        <v>387</v>
      </c>
      <c r="H229" s="136">
        <v>0.75</v>
      </c>
      <c r="I229" s="136">
        <v>0.25</v>
      </c>
      <c r="J229" s="145"/>
      <c r="K229" s="146"/>
      <c r="L229" s="146">
        <f t="shared" si="13"/>
        <v>0</v>
      </c>
      <c r="M229" s="145"/>
      <c r="N229" s="146">
        <v>241.36</v>
      </c>
      <c r="O229" s="139">
        <f t="shared" si="14"/>
        <v>0</v>
      </c>
      <c r="P229" s="137"/>
      <c r="Q229" s="140"/>
      <c r="R229" s="162"/>
      <c r="S229" s="163"/>
      <c r="T229" s="150"/>
      <c r="U229" s="141">
        <f>Tabela4[[#This Row],[Custo diário]]*Tabela4[[#This Row],[Dias]]*Tabela4[[#This Row],[Quantidade]]</f>
        <v>0</v>
      </c>
    </row>
    <row r="230" spans="2:21" ht="15.75" hidden="1" thickBot="1">
      <c r="B230" s="133" t="s">
        <v>151</v>
      </c>
      <c r="C230" s="133" t="s">
        <v>90</v>
      </c>
      <c r="D230" s="133" t="s">
        <v>436</v>
      </c>
      <c r="E230" s="134"/>
      <c r="F230" s="135" t="s">
        <v>437</v>
      </c>
      <c r="G230" s="143" t="s">
        <v>387</v>
      </c>
      <c r="H230" s="136">
        <v>0.33333333333333298</v>
      </c>
      <c r="I230" s="136">
        <v>0.75</v>
      </c>
      <c r="J230" s="145"/>
      <c r="K230" s="146"/>
      <c r="L230" s="146">
        <f t="shared" si="13"/>
        <v>0</v>
      </c>
      <c r="M230" s="145"/>
      <c r="N230" s="146">
        <v>255.14</v>
      </c>
      <c r="O230" s="139">
        <f t="shared" si="14"/>
        <v>0</v>
      </c>
      <c r="P230" s="137"/>
      <c r="Q230" s="140"/>
      <c r="R230" s="162"/>
      <c r="S230" s="163"/>
      <c r="T230" s="150"/>
      <c r="U230" s="141">
        <f>Tabela4[[#This Row],[Custo diário]]*Tabela4[[#This Row],[Dias]]*Tabela4[[#This Row],[Quantidade]]</f>
        <v>0</v>
      </c>
    </row>
    <row r="231" spans="2:21" ht="15.75" hidden="1" thickBot="1">
      <c r="B231" s="133" t="s">
        <v>151</v>
      </c>
      <c r="C231" s="133" t="s">
        <v>0</v>
      </c>
      <c r="D231" s="133" t="s">
        <v>44</v>
      </c>
      <c r="E231" s="134"/>
      <c r="F231" s="135" t="s">
        <v>438</v>
      </c>
      <c r="G231" s="143" t="s">
        <v>387</v>
      </c>
      <c r="H231" s="136">
        <v>0.25</v>
      </c>
      <c r="I231" s="136">
        <v>0.75</v>
      </c>
      <c r="J231" s="145"/>
      <c r="K231" s="146">
        <v>33.67</v>
      </c>
      <c r="L231" s="146">
        <f t="shared" si="13"/>
        <v>0</v>
      </c>
      <c r="M231" s="145"/>
      <c r="N231" s="146">
        <v>199.14</v>
      </c>
      <c r="O231" s="139">
        <f t="shared" si="14"/>
        <v>0</v>
      </c>
      <c r="P231" s="137"/>
      <c r="Q231" s="140"/>
      <c r="R231" s="162"/>
      <c r="S231" s="163"/>
      <c r="T231" s="150"/>
      <c r="U231" s="141">
        <f>Tabela4[[#This Row],[Custo diário]]*Tabela4[[#This Row],[Dias]]*Tabela4[[#This Row],[Quantidade]]</f>
        <v>0</v>
      </c>
    </row>
    <row r="232" spans="2:21" ht="15.75" hidden="1" thickBot="1">
      <c r="B232" s="133" t="s">
        <v>151</v>
      </c>
      <c r="C232" s="133" t="s">
        <v>0</v>
      </c>
      <c r="D232" s="133" t="s">
        <v>44</v>
      </c>
      <c r="E232" s="134"/>
      <c r="F232" s="135" t="s">
        <v>438</v>
      </c>
      <c r="G232" s="143" t="s">
        <v>387</v>
      </c>
      <c r="H232" s="136">
        <v>0.45833333333333331</v>
      </c>
      <c r="I232" s="136">
        <v>0.95833333333333337</v>
      </c>
      <c r="J232" s="145"/>
      <c r="K232" s="146">
        <v>33.67</v>
      </c>
      <c r="L232" s="146">
        <f t="shared" si="13"/>
        <v>0</v>
      </c>
      <c r="M232" s="145"/>
      <c r="N232" s="146">
        <v>203.05</v>
      </c>
      <c r="O232" s="139">
        <f t="shared" si="14"/>
        <v>0</v>
      </c>
      <c r="P232" s="137"/>
      <c r="Q232" s="140"/>
      <c r="R232" s="162"/>
      <c r="S232" s="163"/>
      <c r="T232" s="150"/>
      <c r="U232" s="141">
        <f>Tabela4[[#This Row],[Custo diário]]*Tabela4[[#This Row],[Dias]]*Tabela4[[#This Row],[Quantidade]]</f>
        <v>0</v>
      </c>
    </row>
    <row r="233" spans="2:21" ht="15.75" hidden="1" thickBot="1">
      <c r="B233" s="133" t="s">
        <v>151</v>
      </c>
      <c r="C233" s="133" t="s">
        <v>0</v>
      </c>
      <c r="D233" s="133" t="s">
        <v>44</v>
      </c>
      <c r="E233" s="134"/>
      <c r="F233" s="135" t="s">
        <v>439</v>
      </c>
      <c r="G233" s="143" t="s">
        <v>387</v>
      </c>
      <c r="H233" s="136">
        <v>0.45833333333333331</v>
      </c>
      <c r="I233" s="136">
        <v>0.95833333333333337</v>
      </c>
      <c r="J233" s="145"/>
      <c r="K233" s="146">
        <v>34.33</v>
      </c>
      <c r="L233" s="146">
        <f t="shared" si="13"/>
        <v>0</v>
      </c>
      <c r="M233" s="145"/>
      <c r="N233" s="146">
        <v>135.47</v>
      </c>
      <c r="O233" s="139">
        <f t="shared" si="14"/>
        <v>0</v>
      </c>
      <c r="P233" s="137"/>
      <c r="Q233" s="140"/>
      <c r="R233" s="162"/>
      <c r="S233" s="163"/>
      <c r="T233" s="150"/>
      <c r="U233" s="141">
        <f>Tabela4[[#This Row],[Custo diário]]*Tabela4[[#This Row],[Dias]]*Tabela4[[#This Row],[Quantidade]]</f>
        <v>0</v>
      </c>
    </row>
    <row r="234" spans="2:21" ht="15.75" hidden="1" thickBot="1">
      <c r="B234" s="133" t="s">
        <v>151</v>
      </c>
      <c r="C234" s="133" t="s">
        <v>0</v>
      </c>
      <c r="D234" s="133" t="s">
        <v>44</v>
      </c>
      <c r="E234" s="134"/>
      <c r="F234" s="135" t="s">
        <v>439</v>
      </c>
      <c r="G234" s="143" t="s">
        <v>384</v>
      </c>
      <c r="H234" s="136">
        <v>0.25</v>
      </c>
      <c r="I234" s="136">
        <v>0.59722222222222221</v>
      </c>
      <c r="J234" s="145"/>
      <c r="K234" s="146">
        <v>22.91</v>
      </c>
      <c r="L234" s="146">
        <f t="shared" ref="L234:L241" si="17">J234*K234</f>
        <v>0</v>
      </c>
      <c r="M234" s="145"/>
      <c r="N234" s="146">
        <v>146.83000000000001</v>
      </c>
      <c r="O234" s="139">
        <f t="shared" ref="O234:O241" si="18">IF(M234= "Mês todo", N234, M234*N234)</f>
        <v>0</v>
      </c>
      <c r="P234" s="137"/>
      <c r="Q234" s="140"/>
      <c r="R234" s="162"/>
      <c r="S234" s="163"/>
      <c r="T234" s="150"/>
      <c r="U234" s="141">
        <f>Tabela4[[#This Row],[Custo diário]]*Tabela4[[#This Row],[Dias]]*Tabela4[[#This Row],[Quantidade]]</f>
        <v>0</v>
      </c>
    </row>
    <row r="235" spans="2:21" ht="15.75" hidden="1" thickBot="1">
      <c r="B235" s="133" t="s">
        <v>151</v>
      </c>
      <c r="C235" s="133" t="s">
        <v>0</v>
      </c>
      <c r="D235" s="133" t="s">
        <v>44</v>
      </c>
      <c r="E235" s="134"/>
      <c r="F235" s="164" t="s">
        <v>439</v>
      </c>
      <c r="G235" s="143" t="s">
        <v>387</v>
      </c>
      <c r="H235" s="136">
        <v>0.45833333333333331</v>
      </c>
      <c r="I235" s="136">
        <v>0.95833333333333337</v>
      </c>
      <c r="J235" s="145"/>
      <c r="K235" s="146">
        <v>24.83</v>
      </c>
      <c r="L235" s="146">
        <f t="shared" si="17"/>
        <v>0</v>
      </c>
      <c r="M235" s="145"/>
      <c r="N235" s="146">
        <v>135.47</v>
      </c>
      <c r="O235" s="139">
        <f t="shared" si="18"/>
        <v>0</v>
      </c>
      <c r="P235" s="145"/>
      <c r="Q235" s="140"/>
      <c r="R235" s="162"/>
      <c r="S235" s="163"/>
      <c r="T235" s="150"/>
      <c r="U235" s="165">
        <f>Tabela4[[#This Row],[Custo diário]]*Tabela4[[#This Row],[Dias]]*Tabela4[[#This Row],[Quantidade]]</f>
        <v>0</v>
      </c>
    </row>
    <row r="236" spans="2:21" ht="15.75" hidden="1" thickBot="1">
      <c r="B236" s="133" t="s">
        <v>151</v>
      </c>
      <c r="C236" s="133" t="s">
        <v>0</v>
      </c>
      <c r="D236" s="133" t="s">
        <v>44</v>
      </c>
      <c r="E236" s="134"/>
      <c r="F236" s="164" t="s">
        <v>439</v>
      </c>
      <c r="G236" s="143" t="s">
        <v>384</v>
      </c>
      <c r="H236" s="136">
        <v>0.25</v>
      </c>
      <c r="I236" s="136">
        <v>0.75</v>
      </c>
      <c r="J236" s="145"/>
      <c r="K236" s="146">
        <v>22.91</v>
      </c>
      <c r="L236" s="146">
        <f t="shared" si="17"/>
        <v>0</v>
      </c>
      <c r="M236" s="145"/>
      <c r="N236" s="146">
        <v>146.83000000000001</v>
      </c>
      <c r="O236" s="139">
        <f t="shared" si="18"/>
        <v>0</v>
      </c>
      <c r="P236" s="145"/>
      <c r="Q236" s="140"/>
      <c r="R236" s="162"/>
      <c r="S236" s="163"/>
      <c r="T236" s="150"/>
      <c r="U236" s="165">
        <f>Tabela4[[#This Row],[Custo diário]]*Tabela4[[#This Row],[Dias]]*Tabela4[[#This Row],[Quantidade]]</f>
        <v>0</v>
      </c>
    </row>
    <row r="237" spans="2:21" ht="15.75" hidden="1" thickBot="1">
      <c r="B237" s="133" t="s">
        <v>151</v>
      </c>
      <c r="C237" s="133" t="s">
        <v>0</v>
      </c>
      <c r="D237" s="133" t="s">
        <v>44</v>
      </c>
      <c r="E237" s="134"/>
      <c r="F237" s="164" t="s">
        <v>439</v>
      </c>
      <c r="G237" s="143" t="s">
        <v>387</v>
      </c>
      <c r="H237" s="136">
        <v>0.45833333333333331</v>
      </c>
      <c r="I237" s="136">
        <v>0.95833333333333337</v>
      </c>
      <c r="J237" s="145"/>
      <c r="K237" s="146">
        <v>24.83</v>
      </c>
      <c r="L237" s="146">
        <f t="shared" si="17"/>
        <v>0</v>
      </c>
      <c r="M237" s="145"/>
      <c r="N237" s="146">
        <v>172.33</v>
      </c>
      <c r="O237" s="139">
        <f t="shared" si="18"/>
        <v>0</v>
      </c>
      <c r="P237" s="145"/>
      <c r="Q237" s="140"/>
      <c r="R237" s="162"/>
      <c r="S237" s="163"/>
      <c r="T237" s="150"/>
      <c r="U237" s="165">
        <f>Tabela4[[#This Row],[Custo diário]]*Tabela4[[#This Row],[Dias]]*Tabela4[[#This Row],[Quantidade]]</f>
        <v>0</v>
      </c>
    </row>
    <row r="238" spans="2:21" ht="15.75" hidden="1" thickBot="1">
      <c r="B238" s="133" t="s">
        <v>151</v>
      </c>
      <c r="C238" s="133" t="s">
        <v>0</v>
      </c>
      <c r="D238" s="133" t="s">
        <v>44</v>
      </c>
      <c r="E238" s="134"/>
      <c r="F238" s="164" t="s">
        <v>439</v>
      </c>
      <c r="G238" s="143" t="s">
        <v>387</v>
      </c>
      <c r="H238" s="136">
        <v>0.41666666666666669</v>
      </c>
      <c r="I238" s="136">
        <v>0.91666666666666663</v>
      </c>
      <c r="J238" s="145"/>
      <c r="K238" s="146">
        <v>29.14</v>
      </c>
      <c r="L238" s="146">
        <f t="shared" si="17"/>
        <v>0</v>
      </c>
      <c r="M238" s="145">
        <v>12</v>
      </c>
      <c r="N238" s="146">
        <v>169.19</v>
      </c>
      <c r="O238" s="139">
        <f t="shared" si="18"/>
        <v>2030.28</v>
      </c>
      <c r="P238" s="145"/>
      <c r="Q238" s="140"/>
      <c r="R238" s="162"/>
      <c r="S238" s="163"/>
      <c r="T238" s="150"/>
      <c r="U238" s="165">
        <f>Tabela4[[#This Row],[Custo diário]]*Tabela4[[#This Row],[Dias]]*Tabela4[[#This Row],[Quantidade]]</f>
        <v>0</v>
      </c>
    </row>
    <row r="239" spans="2:21" ht="15.75" hidden="1" thickBot="1">
      <c r="B239" s="133" t="s">
        <v>151</v>
      </c>
      <c r="C239" s="133" t="s">
        <v>0</v>
      </c>
      <c r="D239" s="133" t="s">
        <v>44</v>
      </c>
      <c r="E239" s="134"/>
      <c r="F239" s="164" t="s">
        <v>439</v>
      </c>
      <c r="G239" s="143" t="s">
        <v>387</v>
      </c>
      <c r="H239" s="136">
        <v>0.45833333333333331</v>
      </c>
      <c r="I239" s="136">
        <v>0.95833333333333337</v>
      </c>
      <c r="J239" s="145"/>
      <c r="K239" s="146">
        <v>28.61</v>
      </c>
      <c r="L239" s="146">
        <f t="shared" si="17"/>
        <v>0</v>
      </c>
      <c r="M239" s="145"/>
      <c r="N239" s="146">
        <v>135.47</v>
      </c>
      <c r="O239" s="139">
        <f t="shared" si="18"/>
        <v>0</v>
      </c>
      <c r="P239" s="145"/>
      <c r="Q239" s="140"/>
      <c r="R239" s="162"/>
      <c r="S239" s="163"/>
      <c r="T239" s="150"/>
      <c r="U239" s="165">
        <f>Tabela4[[#This Row],[Custo diário]]*Tabela4[[#This Row],[Dias]]*Tabela4[[#This Row],[Quantidade]]</f>
        <v>0</v>
      </c>
    </row>
    <row r="240" spans="2:21" ht="15.75" hidden="1" thickBot="1">
      <c r="B240" s="133" t="s">
        <v>151</v>
      </c>
      <c r="C240" s="133" t="s">
        <v>0</v>
      </c>
      <c r="D240" s="133" t="s">
        <v>44</v>
      </c>
      <c r="E240" s="134"/>
      <c r="F240" s="164" t="s">
        <v>439</v>
      </c>
      <c r="G240" s="143" t="s">
        <v>387</v>
      </c>
      <c r="H240" s="136">
        <v>0.25</v>
      </c>
      <c r="I240" s="136">
        <v>0.75</v>
      </c>
      <c r="J240" s="145"/>
      <c r="K240" s="146">
        <v>22.91</v>
      </c>
      <c r="L240" s="146">
        <f t="shared" si="17"/>
        <v>0</v>
      </c>
      <c r="M240" s="145">
        <v>3</v>
      </c>
      <c r="N240" s="146">
        <v>133.15</v>
      </c>
      <c r="O240" s="139">
        <f t="shared" si="18"/>
        <v>399.45000000000005</v>
      </c>
      <c r="P240" s="145"/>
      <c r="Q240" s="140"/>
      <c r="R240" s="162"/>
      <c r="S240" s="163"/>
      <c r="T240" s="150"/>
      <c r="U240" s="165">
        <f>Tabela4[[#This Row],[Custo diário]]*Tabela4[[#This Row],[Dias]]*Tabela4[[#This Row],[Quantidade]]</f>
        <v>0</v>
      </c>
    </row>
    <row r="241" spans="2:21" ht="15.75" hidden="1" thickBot="1">
      <c r="B241" s="133" t="s">
        <v>151</v>
      </c>
      <c r="C241" s="133" t="s">
        <v>0</v>
      </c>
      <c r="D241" s="133" t="s">
        <v>44</v>
      </c>
      <c r="E241" s="134"/>
      <c r="F241" s="164" t="s">
        <v>440</v>
      </c>
      <c r="G241" s="143" t="s">
        <v>387</v>
      </c>
      <c r="H241" s="136">
        <v>0.95833333333333337</v>
      </c>
      <c r="I241" s="136">
        <v>0.45833333333333331</v>
      </c>
      <c r="J241" s="145"/>
      <c r="K241" s="146">
        <v>18.420000000000002</v>
      </c>
      <c r="L241" s="146">
        <f t="shared" si="17"/>
        <v>0</v>
      </c>
      <c r="M241" s="145">
        <v>2</v>
      </c>
      <c r="N241" s="146">
        <v>153.99</v>
      </c>
      <c r="O241" s="139">
        <f t="shared" si="18"/>
        <v>307.98</v>
      </c>
      <c r="P241" s="145"/>
      <c r="Q241" s="140"/>
      <c r="R241" s="162"/>
      <c r="S241" s="163"/>
      <c r="T241" s="150"/>
      <c r="U241" s="165">
        <f>Tabela4[[#This Row],[Custo diário]]*Tabela4[[#This Row],[Dias]]*Tabela4[[#This Row],[Quantidade]]</f>
        <v>0</v>
      </c>
    </row>
    <row r="242" spans="2:21" ht="15.75" hidden="1" thickBot="1">
      <c r="B242" s="133" t="s">
        <v>151</v>
      </c>
      <c r="C242" s="133" t="s">
        <v>0</v>
      </c>
      <c r="D242" s="133" t="s">
        <v>44</v>
      </c>
      <c r="E242" s="134"/>
      <c r="F242" s="144" t="s">
        <v>439</v>
      </c>
      <c r="G242" s="143" t="s">
        <v>384</v>
      </c>
      <c r="H242" s="136">
        <v>0.25</v>
      </c>
      <c r="I242" s="136">
        <v>0.59722222222222221</v>
      </c>
      <c r="J242" s="145"/>
      <c r="K242" s="146">
        <v>21.31</v>
      </c>
      <c r="L242" s="146">
        <f t="shared" si="7"/>
        <v>0</v>
      </c>
      <c r="M242" s="145">
        <v>9</v>
      </c>
      <c r="N242" s="146">
        <v>146.83000000000001</v>
      </c>
      <c r="O242" s="139">
        <f t="shared" si="8"/>
        <v>1321.47</v>
      </c>
      <c r="P242" s="145"/>
      <c r="Q242" s="147"/>
      <c r="R242" s="148"/>
      <c r="S242" s="150"/>
      <c r="T242" s="150"/>
      <c r="U242" s="148">
        <f>Tabela4[[#This Row],[Custo diário]]*Tabela4[[#This Row],[Dias]]*Tabela4[[#This Row],[Quantidade]]</f>
        <v>0</v>
      </c>
    </row>
    <row r="243" spans="2:21" ht="15.75" hidden="1" thickBot="1">
      <c r="B243" s="133" t="s">
        <v>151</v>
      </c>
      <c r="C243" s="133" t="s">
        <v>0</v>
      </c>
      <c r="D243" s="133" t="s">
        <v>44</v>
      </c>
      <c r="E243" s="134"/>
      <c r="F243" s="144" t="s">
        <v>441</v>
      </c>
      <c r="G243" s="143" t="s">
        <v>387</v>
      </c>
      <c r="H243" s="136">
        <v>0.25</v>
      </c>
      <c r="I243" s="136">
        <v>0.75</v>
      </c>
      <c r="J243" s="145"/>
      <c r="K243" s="146">
        <v>24.83</v>
      </c>
      <c r="L243" s="146">
        <f t="shared" si="7"/>
        <v>0</v>
      </c>
      <c r="M243" s="145">
        <v>2</v>
      </c>
      <c r="N243" s="146">
        <v>148.53</v>
      </c>
      <c r="O243" s="139">
        <f t="shared" si="8"/>
        <v>297.06</v>
      </c>
      <c r="P243" s="145"/>
      <c r="Q243" s="147"/>
      <c r="R243" s="148"/>
      <c r="S243" s="150"/>
      <c r="T243" s="150"/>
      <c r="U243" s="148">
        <f>Tabela4[[#This Row],[Custo diário]]*Tabela4[[#This Row],[Dias]]*Tabela4[[#This Row],[Quantidade]]</f>
        <v>0</v>
      </c>
    </row>
    <row r="244" spans="2:21" ht="15.75" hidden="1" thickBot="1">
      <c r="B244" s="133" t="s">
        <v>151</v>
      </c>
      <c r="C244" s="133" t="s">
        <v>0</v>
      </c>
      <c r="D244" s="133" t="s">
        <v>44</v>
      </c>
      <c r="E244" s="134"/>
      <c r="F244" s="144" t="s">
        <v>442</v>
      </c>
      <c r="G244" s="143" t="s">
        <v>387</v>
      </c>
      <c r="H244" s="136">
        <v>0.41666666666666669</v>
      </c>
      <c r="I244" s="136">
        <v>0.91666666666666663</v>
      </c>
      <c r="J244" s="145"/>
      <c r="K244" s="146">
        <v>20.55</v>
      </c>
      <c r="L244" s="146">
        <f t="shared" si="7"/>
        <v>0</v>
      </c>
      <c r="M244" s="145"/>
      <c r="N244" s="146">
        <v>169.19</v>
      </c>
      <c r="O244" s="139">
        <f t="shared" si="8"/>
        <v>0</v>
      </c>
      <c r="P244" s="145"/>
      <c r="Q244" s="147"/>
      <c r="R244" s="148"/>
      <c r="S244" s="150"/>
      <c r="T244" s="150"/>
      <c r="U244" s="148">
        <f>Tabela4[[#This Row],[Custo diário]]*Tabela4[[#This Row],[Dias]]*Tabela4[[#This Row],[Quantidade]]</f>
        <v>0</v>
      </c>
    </row>
    <row r="245" spans="2:21" ht="15.75" hidden="1" thickBot="1">
      <c r="B245" s="133" t="s">
        <v>151</v>
      </c>
      <c r="C245" s="133" t="s">
        <v>0</v>
      </c>
      <c r="D245" s="133" t="s">
        <v>44</v>
      </c>
      <c r="E245" s="134"/>
      <c r="F245" s="144" t="s">
        <v>442</v>
      </c>
      <c r="G245" s="143" t="s">
        <v>387</v>
      </c>
      <c r="H245" s="136">
        <v>0.25</v>
      </c>
      <c r="I245" s="136">
        <v>0.75</v>
      </c>
      <c r="J245" s="145"/>
      <c r="K245" s="146">
        <v>23.41</v>
      </c>
      <c r="L245" s="146">
        <f t="shared" si="7"/>
        <v>0</v>
      </c>
      <c r="M245" s="145">
        <v>2</v>
      </c>
      <c r="N245" s="146">
        <v>133.15</v>
      </c>
      <c r="O245" s="139">
        <f t="shared" si="8"/>
        <v>266.3</v>
      </c>
      <c r="P245" s="145"/>
      <c r="Q245" s="147"/>
      <c r="R245" s="148"/>
      <c r="S245" s="150"/>
      <c r="T245" s="150"/>
      <c r="U245" s="148">
        <f>Tabela4[[#This Row],[Custo diário]]*Tabela4[[#This Row],[Dias]]*Tabela4[[#This Row],[Quantidade]]</f>
        <v>0</v>
      </c>
    </row>
    <row r="246" spans="2:21" ht="15.75" hidden="1" thickBot="1">
      <c r="B246" s="133" t="s">
        <v>151</v>
      </c>
      <c r="C246" s="133" t="s">
        <v>0</v>
      </c>
      <c r="D246" s="133" t="s">
        <v>44</v>
      </c>
      <c r="E246" s="134"/>
      <c r="F246" s="135" t="s">
        <v>442</v>
      </c>
      <c r="G246" s="143" t="s">
        <v>387</v>
      </c>
      <c r="H246" s="136">
        <v>0.25</v>
      </c>
      <c r="I246" s="136">
        <v>0.75</v>
      </c>
      <c r="J246" s="145"/>
      <c r="K246" s="146">
        <v>22.52</v>
      </c>
      <c r="L246" s="146">
        <f>J246*K246</f>
        <v>0</v>
      </c>
      <c r="M246" s="145"/>
      <c r="N246" s="146">
        <v>133.15</v>
      </c>
      <c r="O246" s="139">
        <f>IF(M246= "Mês todo", N246, M246*N246)</f>
        <v>0</v>
      </c>
      <c r="P246" s="137"/>
      <c r="Q246" s="140"/>
      <c r="R246" s="162"/>
      <c r="S246" s="163"/>
      <c r="T246" s="150"/>
      <c r="U246" s="141">
        <f>Tabela4[[#This Row],[Custo diário]]*Tabela4[[#This Row],[Dias]]*Tabela4[[#This Row],[Quantidade]]</f>
        <v>0</v>
      </c>
    </row>
    <row r="247" spans="2:21" ht="15.75" hidden="1" thickBot="1">
      <c r="B247" s="133" t="s">
        <v>151</v>
      </c>
      <c r="C247" s="133" t="s">
        <v>0</v>
      </c>
      <c r="D247" s="133" t="s">
        <v>44</v>
      </c>
      <c r="E247" s="134"/>
      <c r="F247" s="135" t="s">
        <v>443</v>
      </c>
      <c r="G247" s="143" t="s">
        <v>387</v>
      </c>
      <c r="H247" s="136">
        <v>0.875</v>
      </c>
      <c r="I247" s="136">
        <v>0.375</v>
      </c>
      <c r="J247" s="145"/>
      <c r="K247" s="146">
        <v>22.52</v>
      </c>
      <c r="L247" s="146">
        <f>J247*K247</f>
        <v>0</v>
      </c>
      <c r="M247" s="145"/>
      <c r="N247" s="146">
        <v>188.05</v>
      </c>
      <c r="O247" s="139">
        <f>IF(M247= "Mês todo", N247, M247*N247)</f>
        <v>0</v>
      </c>
      <c r="P247" s="137"/>
      <c r="Q247" s="140"/>
      <c r="R247" s="162"/>
      <c r="S247" s="163"/>
      <c r="T247" s="150"/>
      <c r="U247" s="141">
        <f>Tabela4[[#This Row],[Custo diário]]*Tabela4[[#This Row],[Dias]]*Tabela4[[#This Row],[Quantidade]]</f>
        <v>0</v>
      </c>
    </row>
    <row r="248" spans="2:21" ht="15.75" hidden="1" thickBot="1">
      <c r="B248" s="133" t="s">
        <v>151</v>
      </c>
      <c r="C248" s="133" t="s">
        <v>88</v>
      </c>
      <c r="D248" s="133" t="s">
        <v>17</v>
      </c>
      <c r="E248" s="134"/>
      <c r="F248" s="135" t="s">
        <v>348</v>
      </c>
      <c r="G248" s="143" t="s">
        <v>340</v>
      </c>
      <c r="H248" s="136" t="s">
        <v>363</v>
      </c>
      <c r="I248" s="136" t="s">
        <v>404</v>
      </c>
      <c r="J248" s="145"/>
      <c r="K248" s="146">
        <v>31.8</v>
      </c>
      <c r="L248" s="146">
        <f t="shared" ref="L248:L324" si="19">J248*K248</f>
        <v>0</v>
      </c>
      <c r="M248" s="145">
        <v>20</v>
      </c>
      <c r="N248" s="146">
        <v>470.46</v>
      </c>
      <c r="O248" s="139">
        <f t="shared" ref="O248:O324" si="20">IF(M248= "Mês todo", N248, M248*N248)</f>
        <v>9409.1999999999989</v>
      </c>
      <c r="P248" s="137"/>
      <c r="Q248" s="140"/>
      <c r="R248" s="162"/>
      <c r="S248" s="163"/>
      <c r="T248" s="150"/>
      <c r="U248" s="141">
        <f>Tabela4[[#This Row],[Custo diário]]*Tabela4[[#This Row],[Dias]]*Tabela4[[#This Row],[Quantidade]]</f>
        <v>0</v>
      </c>
    </row>
    <row r="249" spans="2:21" ht="15.75" hidden="1" thickBot="1">
      <c r="B249" s="133" t="s">
        <v>151</v>
      </c>
      <c r="C249" s="133" t="s">
        <v>88</v>
      </c>
      <c r="D249" s="133" t="s">
        <v>17</v>
      </c>
      <c r="E249" s="134"/>
      <c r="F249" s="135" t="s">
        <v>339</v>
      </c>
      <c r="G249" s="143" t="s">
        <v>340</v>
      </c>
      <c r="H249" s="136" t="s">
        <v>394</v>
      </c>
      <c r="I249" s="136" t="s">
        <v>395</v>
      </c>
      <c r="J249" s="145"/>
      <c r="K249" s="146">
        <v>22.52</v>
      </c>
      <c r="L249" s="146">
        <f t="shared" ref="L249:L292" si="21">J249*K249</f>
        <v>0</v>
      </c>
      <c r="M249" s="145"/>
      <c r="N249" s="146">
        <v>343.21</v>
      </c>
      <c r="O249" s="139">
        <f t="shared" ref="O249:O283" si="22">IF(M249= "Mês todo", N249, M249*N249)</f>
        <v>0</v>
      </c>
      <c r="P249" s="137"/>
      <c r="Q249" s="140"/>
      <c r="R249" s="162"/>
      <c r="S249" s="163"/>
      <c r="T249" s="150"/>
      <c r="U249" s="141">
        <f>Tabela4[[#This Row],[Custo diário]]*Tabela4[[#This Row],[Dias]]*Tabela4[[#This Row],[Quantidade]]</f>
        <v>0</v>
      </c>
    </row>
    <row r="250" spans="2:21" ht="15.75" hidden="1" thickBot="1">
      <c r="B250" s="133" t="s">
        <v>151</v>
      </c>
      <c r="C250" s="133" t="s">
        <v>88</v>
      </c>
      <c r="D250" s="133" t="s">
        <v>17</v>
      </c>
      <c r="E250" s="134"/>
      <c r="F250" s="135" t="s">
        <v>350</v>
      </c>
      <c r="G250" s="143" t="s">
        <v>340</v>
      </c>
      <c r="H250" s="136" t="s">
        <v>363</v>
      </c>
      <c r="I250" s="136" t="s">
        <v>404</v>
      </c>
      <c r="J250" s="145"/>
      <c r="K250" s="146">
        <v>22.52</v>
      </c>
      <c r="L250" s="146">
        <f t="shared" si="21"/>
        <v>0</v>
      </c>
      <c r="M250" s="145"/>
      <c r="N250" s="146">
        <v>220.82</v>
      </c>
      <c r="O250" s="139">
        <f t="shared" si="22"/>
        <v>0</v>
      </c>
      <c r="P250" s="137"/>
      <c r="Q250" s="140"/>
      <c r="R250" s="162"/>
      <c r="S250" s="163"/>
      <c r="T250" s="150"/>
      <c r="U250" s="141">
        <f>Tabela4[[#This Row],[Custo diário]]*Tabela4[[#This Row],[Dias]]*Tabela4[[#This Row],[Quantidade]]</f>
        <v>0</v>
      </c>
    </row>
    <row r="251" spans="2:21" ht="15.75" hidden="1" thickBot="1">
      <c r="B251" s="133" t="s">
        <v>151</v>
      </c>
      <c r="C251" s="133" t="s">
        <v>88</v>
      </c>
      <c r="D251" s="133" t="s">
        <v>17</v>
      </c>
      <c r="E251" s="134"/>
      <c r="F251" s="135" t="s">
        <v>350</v>
      </c>
      <c r="G251" s="143" t="s">
        <v>340</v>
      </c>
      <c r="H251" s="136" t="s">
        <v>394</v>
      </c>
      <c r="I251" s="136" t="s">
        <v>395</v>
      </c>
      <c r="J251" s="145"/>
      <c r="K251" s="146">
        <v>31.8</v>
      </c>
      <c r="L251" s="146">
        <f t="shared" si="21"/>
        <v>0</v>
      </c>
      <c r="M251" s="145"/>
      <c r="N251" s="146">
        <v>222.34</v>
      </c>
      <c r="O251" s="139">
        <f t="shared" si="22"/>
        <v>0</v>
      </c>
      <c r="P251" s="137"/>
      <c r="Q251" s="140"/>
      <c r="R251" s="162"/>
      <c r="S251" s="163"/>
      <c r="T251" s="150"/>
      <c r="U251" s="141">
        <f>Tabela4[[#This Row],[Custo diário]]*Tabela4[[#This Row],[Dias]]*Tabela4[[#This Row],[Quantidade]]</f>
        <v>0</v>
      </c>
    </row>
    <row r="252" spans="2:21" ht="15.75" hidden="1" thickBot="1">
      <c r="B252" s="133" t="s">
        <v>151</v>
      </c>
      <c r="C252" s="133" t="s">
        <v>88</v>
      </c>
      <c r="D252" s="133" t="s">
        <v>17</v>
      </c>
      <c r="E252" s="134"/>
      <c r="F252" s="135" t="s">
        <v>350</v>
      </c>
      <c r="G252" s="143" t="s">
        <v>340</v>
      </c>
      <c r="H252" s="136" t="s">
        <v>371</v>
      </c>
      <c r="I252" s="136" t="s">
        <v>406</v>
      </c>
      <c r="J252" s="145"/>
      <c r="K252" s="146"/>
      <c r="L252" s="146">
        <f t="shared" si="21"/>
        <v>0</v>
      </c>
      <c r="M252" s="145"/>
      <c r="N252" s="146">
        <v>255.17</v>
      </c>
      <c r="O252" s="139">
        <f t="shared" si="22"/>
        <v>0</v>
      </c>
      <c r="P252" s="137"/>
      <c r="Q252" s="140"/>
      <c r="R252" s="162"/>
      <c r="S252" s="163"/>
      <c r="T252" s="150"/>
      <c r="U252" s="141">
        <f>Tabela4[[#This Row],[Custo diário]]*Tabela4[[#This Row],[Dias]]*Tabela4[[#This Row],[Quantidade]]</f>
        <v>0</v>
      </c>
    </row>
    <row r="253" spans="2:21" ht="15.75" hidden="1" thickBot="1">
      <c r="B253" s="133" t="s">
        <v>151</v>
      </c>
      <c r="C253" s="133" t="s">
        <v>88</v>
      </c>
      <c r="D253" s="133" t="s">
        <v>17</v>
      </c>
      <c r="E253" s="134"/>
      <c r="F253" s="135" t="s">
        <v>434</v>
      </c>
      <c r="G253" s="143" t="s">
        <v>351</v>
      </c>
      <c r="H253" s="136" t="s">
        <v>363</v>
      </c>
      <c r="I253" s="136" t="s">
        <v>364</v>
      </c>
      <c r="J253" s="145"/>
      <c r="K253" s="146"/>
      <c r="L253" s="146">
        <f t="shared" si="21"/>
        <v>0</v>
      </c>
      <c r="M253" s="145">
        <v>2</v>
      </c>
      <c r="N253" s="146">
        <v>254.59</v>
      </c>
      <c r="O253" s="139">
        <f t="shared" si="22"/>
        <v>509.18</v>
      </c>
      <c r="P253" s="137"/>
      <c r="Q253" s="140"/>
      <c r="R253" s="162"/>
      <c r="S253" s="163"/>
      <c r="T253" s="150"/>
      <c r="U253" s="141">
        <f>Tabela4[[#This Row],[Custo diário]]*Tabela4[[#This Row],[Dias]]*Tabela4[[#This Row],[Quantidade]]</f>
        <v>0</v>
      </c>
    </row>
    <row r="254" spans="2:21" ht="15.75" hidden="1" thickBot="1">
      <c r="B254" s="133" t="s">
        <v>151</v>
      </c>
      <c r="C254" s="133" t="s">
        <v>88</v>
      </c>
      <c r="D254" s="133" t="s">
        <v>17</v>
      </c>
      <c r="E254" s="134"/>
      <c r="F254" s="135" t="s">
        <v>434</v>
      </c>
      <c r="G254" s="143" t="s">
        <v>351</v>
      </c>
      <c r="H254" s="136" t="s">
        <v>364</v>
      </c>
      <c r="I254" s="136" t="s">
        <v>363</v>
      </c>
      <c r="J254" s="145"/>
      <c r="K254" s="146"/>
      <c r="L254" s="146">
        <f t="shared" si="21"/>
        <v>0</v>
      </c>
      <c r="M254" s="145"/>
      <c r="N254" s="146">
        <v>276.22000000000003</v>
      </c>
      <c r="O254" s="139">
        <f t="shared" si="22"/>
        <v>0</v>
      </c>
      <c r="P254" s="137"/>
      <c r="Q254" s="140"/>
      <c r="R254" s="162"/>
      <c r="S254" s="163"/>
      <c r="T254" s="150"/>
      <c r="U254" s="141">
        <f>Tabela4[[#This Row],[Custo diário]]*Tabela4[[#This Row],[Dias]]*Tabela4[[#This Row],[Quantidade]]</f>
        <v>0</v>
      </c>
    </row>
    <row r="255" spans="2:21" ht="15.75" hidden="1" thickBot="1">
      <c r="B255" s="133" t="s">
        <v>151</v>
      </c>
      <c r="C255" s="133" t="s">
        <v>88</v>
      </c>
      <c r="D255" s="133" t="s">
        <v>17</v>
      </c>
      <c r="E255" s="134"/>
      <c r="F255" s="135" t="s">
        <v>434</v>
      </c>
      <c r="G255" s="143" t="s">
        <v>340</v>
      </c>
      <c r="H255" s="136" t="s">
        <v>363</v>
      </c>
      <c r="I255" s="136" t="s">
        <v>404</v>
      </c>
      <c r="J255" s="145"/>
      <c r="K255" s="146"/>
      <c r="L255" s="146">
        <f t="shared" si="21"/>
        <v>0</v>
      </c>
      <c r="M255" s="145"/>
      <c r="N255" s="146">
        <v>267.44</v>
      </c>
      <c r="O255" s="139">
        <f t="shared" si="22"/>
        <v>0</v>
      </c>
      <c r="P255" s="137"/>
      <c r="Q255" s="140"/>
      <c r="R255" s="162"/>
      <c r="S255" s="163"/>
      <c r="T255" s="150"/>
      <c r="U255" s="141">
        <f>Tabela4[[#This Row],[Custo diário]]*Tabela4[[#This Row],[Dias]]*Tabela4[[#This Row],[Quantidade]]</f>
        <v>0</v>
      </c>
    </row>
    <row r="256" spans="2:21" ht="15.75" hidden="1" thickBot="1">
      <c r="B256" s="133" t="s">
        <v>151</v>
      </c>
      <c r="C256" s="133" t="s">
        <v>88</v>
      </c>
      <c r="D256" s="133" t="s">
        <v>17</v>
      </c>
      <c r="E256" s="134"/>
      <c r="F256" s="135" t="s">
        <v>354</v>
      </c>
      <c r="G256" s="143" t="s">
        <v>351</v>
      </c>
      <c r="H256" s="136" t="s">
        <v>368</v>
      </c>
      <c r="I256" s="136" t="s">
        <v>431</v>
      </c>
      <c r="J256" s="145"/>
      <c r="K256" s="146"/>
      <c r="L256" s="146">
        <f t="shared" si="21"/>
        <v>0</v>
      </c>
      <c r="M256" s="145">
        <v>15</v>
      </c>
      <c r="N256" s="146">
        <v>245.56</v>
      </c>
      <c r="O256" s="139">
        <f t="shared" si="22"/>
        <v>3683.4</v>
      </c>
      <c r="P256" s="137"/>
      <c r="Q256" s="140"/>
      <c r="R256" s="162"/>
      <c r="S256" s="163"/>
      <c r="T256" s="150"/>
      <c r="U256" s="141">
        <f>Tabela4[[#This Row],[Custo diário]]*Tabela4[[#This Row],[Dias]]*Tabela4[[#This Row],[Quantidade]]</f>
        <v>0</v>
      </c>
    </row>
    <row r="257" spans="2:21" ht="15.75" hidden="1" thickBot="1">
      <c r="B257" s="133" t="s">
        <v>151</v>
      </c>
      <c r="C257" s="133" t="s">
        <v>88</v>
      </c>
      <c r="D257" s="133" t="s">
        <v>17</v>
      </c>
      <c r="E257" s="134"/>
      <c r="F257" s="135" t="s">
        <v>354</v>
      </c>
      <c r="G257" s="143" t="s">
        <v>340</v>
      </c>
      <c r="H257" s="136" t="s">
        <v>371</v>
      </c>
      <c r="I257" s="136" t="s">
        <v>406</v>
      </c>
      <c r="J257" s="145"/>
      <c r="K257" s="146"/>
      <c r="L257" s="146">
        <f t="shared" si="21"/>
        <v>0</v>
      </c>
      <c r="M257" s="145">
        <v>2</v>
      </c>
      <c r="N257" s="146">
        <v>300.64</v>
      </c>
      <c r="O257" s="139">
        <f>IF(M257= "Mês todo", N257, M257*N257)</f>
        <v>601.28</v>
      </c>
      <c r="P257" s="137"/>
      <c r="Q257" s="140"/>
      <c r="R257" s="162"/>
      <c r="S257" s="163"/>
      <c r="T257" s="150"/>
      <c r="U257" s="141">
        <f>Tabela4[[#This Row],[Custo diário]]*Tabela4[[#This Row],[Dias]]*Tabela4[[#This Row],[Quantidade]]</f>
        <v>0</v>
      </c>
    </row>
    <row r="258" spans="2:21" ht="15.75" hidden="1" thickBot="1">
      <c r="B258" s="133" t="s">
        <v>151</v>
      </c>
      <c r="C258" s="133" t="s">
        <v>88</v>
      </c>
      <c r="D258" s="133" t="s">
        <v>17</v>
      </c>
      <c r="E258" s="134"/>
      <c r="F258" s="135" t="s">
        <v>355</v>
      </c>
      <c r="G258" s="143" t="s">
        <v>340</v>
      </c>
      <c r="H258" s="136" t="s">
        <v>363</v>
      </c>
      <c r="I258" s="136" t="s">
        <v>404</v>
      </c>
      <c r="J258" s="145"/>
      <c r="K258" s="146"/>
      <c r="L258" s="146">
        <f t="shared" si="21"/>
        <v>0</v>
      </c>
      <c r="M258" s="145">
        <v>18</v>
      </c>
      <c r="N258" s="146">
        <v>212.08</v>
      </c>
      <c r="O258" s="139">
        <f t="shared" si="22"/>
        <v>3817.44</v>
      </c>
      <c r="P258" s="137"/>
      <c r="Q258" s="140"/>
      <c r="R258" s="162"/>
      <c r="S258" s="163"/>
      <c r="T258" s="150"/>
      <c r="U258" s="141">
        <f>Tabela4[[#This Row],[Custo diário]]*Tabela4[[#This Row],[Dias]]*Tabela4[[#This Row],[Quantidade]]</f>
        <v>0</v>
      </c>
    </row>
    <row r="259" spans="2:21" ht="15.75" hidden="1" thickBot="1">
      <c r="B259" s="133" t="s">
        <v>151</v>
      </c>
      <c r="C259" s="133" t="s">
        <v>88</v>
      </c>
      <c r="D259" s="133" t="s">
        <v>17</v>
      </c>
      <c r="E259" s="134"/>
      <c r="F259" s="135" t="s">
        <v>356</v>
      </c>
      <c r="G259" s="143" t="s">
        <v>340</v>
      </c>
      <c r="H259" s="136" t="s">
        <v>363</v>
      </c>
      <c r="I259" s="136" t="s">
        <v>404</v>
      </c>
      <c r="J259" s="145"/>
      <c r="K259" s="146"/>
      <c r="L259" s="146">
        <f t="shared" si="21"/>
        <v>0</v>
      </c>
      <c r="M259" s="145"/>
      <c r="N259" s="146">
        <v>252.94</v>
      </c>
      <c r="O259" s="139">
        <f t="shared" si="22"/>
        <v>0</v>
      </c>
      <c r="P259" s="137"/>
      <c r="Q259" s="140"/>
      <c r="R259" s="162"/>
      <c r="S259" s="163"/>
      <c r="T259" s="150"/>
      <c r="U259" s="141">
        <f>Tabela4[[#This Row],[Custo diário]]*Tabela4[[#This Row],[Dias]]*Tabela4[[#This Row],[Quantidade]]</f>
        <v>0</v>
      </c>
    </row>
    <row r="260" spans="2:21" ht="15.75" hidden="1" thickBot="1">
      <c r="B260" s="133" t="s">
        <v>151</v>
      </c>
      <c r="C260" s="133" t="s">
        <v>88</v>
      </c>
      <c r="D260" s="133" t="s">
        <v>17</v>
      </c>
      <c r="E260" s="134"/>
      <c r="F260" s="135" t="s">
        <v>357</v>
      </c>
      <c r="G260" s="143" t="s">
        <v>337</v>
      </c>
      <c r="H260" s="136" t="s">
        <v>368</v>
      </c>
      <c r="I260" s="136" t="s">
        <v>369</v>
      </c>
      <c r="J260" s="145"/>
      <c r="K260" s="146"/>
      <c r="L260" s="146">
        <f t="shared" si="21"/>
        <v>0</v>
      </c>
      <c r="M260" s="145">
        <v>2</v>
      </c>
      <c r="N260" s="146">
        <v>208.39</v>
      </c>
      <c r="O260" s="139">
        <f t="shared" si="22"/>
        <v>416.78</v>
      </c>
      <c r="P260" s="137"/>
      <c r="Q260" s="140"/>
      <c r="R260" s="162"/>
      <c r="S260" s="163"/>
      <c r="T260" s="150"/>
      <c r="U260" s="141">
        <f>Tabela4[[#This Row],[Custo diário]]*Tabela4[[#This Row],[Dias]]*Tabela4[[#This Row],[Quantidade]]</f>
        <v>0</v>
      </c>
    </row>
    <row r="261" spans="2:21" ht="15.75" hidden="1" thickBot="1">
      <c r="B261" s="133" t="s">
        <v>151</v>
      </c>
      <c r="C261" s="133" t="s">
        <v>88</v>
      </c>
      <c r="D261" s="133" t="s">
        <v>17</v>
      </c>
      <c r="E261" s="134"/>
      <c r="F261" s="135" t="s">
        <v>354</v>
      </c>
      <c r="G261" s="143" t="s">
        <v>340</v>
      </c>
      <c r="H261" s="136">
        <v>0.29166666666666669</v>
      </c>
      <c r="I261" s="136">
        <v>0.63888888888888884</v>
      </c>
      <c r="J261" s="145"/>
      <c r="K261" s="146"/>
      <c r="L261" s="146">
        <f t="shared" si="21"/>
        <v>0</v>
      </c>
      <c r="M261" s="145"/>
      <c r="N261" s="146">
        <v>248.29</v>
      </c>
      <c r="O261" s="139">
        <f t="shared" si="22"/>
        <v>0</v>
      </c>
      <c r="P261" s="137"/>
      <c r="Q261" s="140"/>
      <c r="R261" s="162"/>
      <c r="S261" s="163"/>
      <c r="T261" s="150"/>
      <c r="U261" s="141">
        <f>Tabela4[[#This Row],[Custo diário]]*Tabela4[[#This Row],[Dias]]*Tabela4[[#This Row],[Quantidade]]</f>
        <v>0</v>
      </c>
    </row>
    <row r="262" spans="2:21" ht="15.75" hidden="1" thickBot="1">
      <c r="B262" s="133" t="s">
        <v>151</v>
      </c>
      <c r="C262" s="133" t="s">
        <v>89</v>
      </c>
      <c r="D262" s="133" t="s">
        <v>17</v>
      </c>
      <c r="E262" s="134"/>
      <c r="F262" s="135" t="s">
        <v>427</v>
      </c>
      <c r="G262" s="143" t="s">
        <v>340</v>
      </c>
      <c r="H262" s="136" t="s">
        <v>368</v>
      </c>
      <c r="I262" s="136" t="s">
        <v>444</v>
      </c>
      <c r="J262" s="145"/>
      <c r="K262" s="146"/>
      <c r="L262" s="146">
        <f t="shared" si="21"/>
        <v>0</v>
      </c>
      <c r="M262" s="145"/>
      <c r="N262" s="146">
        <v>258.3</v>
      </c>
      <c r="O262" s="139">
        <f t="shared" si="22"/>
        <v>0</v>
      </c>
      <c r="P262" s="137"/>
      <c r="Q262" s="140"/>
      <c r="R262" s="162"/>
      <c r="S262" s="163"/>
      <c r="T262" s="150"/>
      <c r="U262" s="141">
        <f>Tabela4[[#This Row],[Custo diário]]*Tabela4[[#This Row],[Dias]]*Tabela4[[#This Row],[Quantidade]]</f>
        <v>0</v>
      </c>
    </row>
    <row r="263" spans="2:21" ht="15.75" hidden="1" thickBot="1">
      <c r="B263" s="133" t="s">
        <v>151</v>
      </c>
      <c r="C263" s="133" t="s">
        <v>89</v>
      </c>
      <c r="D263" s="133" t="s">
        <v>17</v>
      </c>
      <c r="E263" s="134"/>
      <c r="F263" s="135" t="s">
        <v>376</v>
      </c>
      <c r="G263" s="143" t="s">
        <v>340</v>
      </c>
      <c r="H263" s="136" t="s">
        <v>363</v>
      </c>
      <c r="I263" s="136" t="s">
        <v>404</v>
      </c>
      <c r="J263" s="145"/>
      <c r="K263" s="146"/>
      <c r="L263" s="146">
        <f t="shared" si="21"/>
        <v>0</v>
      </c>
      <c r="M263" s="145">
        <v>2</v>
      </c>
      <c r="N263" s="146">
        <v>223.06</v>
      </c>
      <c r="O263" s="139">
        <f t="shared" si="22"/>
        <v>446.12</v>
      </c>
      <c r="P263" s="137"/>
      <c r="Q263" s="140"/>
      <c r="R263" s="162"/>
      <c r="S263" s="163"/>
      <c r="T263" s="150"/>
      <c r="U263" s="141">
        <f>Tabela4[[#This Row],[Custo diário]]*Tabela4[[#This Row],[Dias]]*Tabela4[[#This Row],[Quantidade]]</f>
        <v>0</v>
      </c>
    </row>
    <row r="264" spans="2:21" ht="15.75" hidden="1" thickBot="1">
      <c r="B264" s="133" t="s">
        <v>151</v>
      </c>
      <c r="C264" s="133" t="s">
        <v>85</v>
      </c>
      <c r="D264" s="133" t="s">
        <v>76</v>
      </c>
      <c r="E264" s="134">
        <v>45778</v>
      </c>
      <c r="F264" s="135" t="s">
        <v>358</v>
      </c>
      <c r="G264" s="143" t="s">
        <v>351</v>
      </c>
      <c r="H264" s="136" t="s">
        <v>365</v>
      </c>
      <c r="I264" s="136" t="s">
        <v>371</v>
      </c>
      <c r="J264" s="145"/>
      <c r="K264" s="146">
        <v>21.73</v>
      </c>
      <c r="L264" s="146">
        <f t="shared" si="21"/>
        <v>0</v>
      </c>
      <c r="M264" s="145"/>
      <c r="N264" s="146">
        <v>157.03</v>
      </c>
      <c r="O264" s="139">
        <f t="shared" si="22"/>
        <v>0</v>
      </c>
      <c r="P264" s="137"/>
      <c r="Q264" s="140"/>
      <c r="R264" s="162"/>
      <c r="S264" s="163"/>
      <c r="T264" s="150"/>
      <c r="U264" s="141">
        <f>Tabela4[[#This Row],[Custo diário]]*Tabela4[[#This Row],[Dias]]*Tabela4[[#This Row],[Quantidade]]</f>
        <v>0</v>
      </c>
    </row>
    <row r="265" spans="2:21" ht="15.75" hidden="1" thickBot="1">
      <c r="B265" s="133" t="s">
        <v>151</v>
      </c>
      <c r="C265" s="133" t="s">
        <v>85</v>
      </c>
      <c r="D265" s="133" t="s">
        <v>76</v>
      </c>
      <c r="E265" s="134">
        <v>45778</v>
      </c>
      <c r="F265" s="135" t="s">
        <v>358</v>
      </c>
      <c r="G265" s="143" t="s">
        <v>351</v>
      </c>
      <c r="H265" s="136" t="s">
        <v>402</v>
      </c>
      <c r="I265" s="136" t="s">
        <v>360</v>
      </c>
      <c r="J265" s="145">
        <v>255.82</v>
      </c>
      <c r="K265" s="146">
        <v>22.03</v>
      </c>
      <c r="L265" s="146">
        <f t="shared" si="21"/>
        <v>5635.7146000000002</v>
      </c>
      <c r="M265" s="145"/>
      <c r="N265" s="146">
        <v>159.24</v>
      </c>
      <c r="O265" s="139">
        <f t="shared" si="22"/>
        <v>0</v>
      </c>
      <c r="P265" s="137"/>
      <c r="Q265" s="140"/>
      <c r="R265" s="162"/>
      <c r="S265" s="163"/>
      <c r="T265" s="150"/>
      <c r="U265" s="141">
        <f>Tabela4[[#This Row],[Custo diário]]*Tabela4[[#This Row],[Dias]]*Tabela4[[#This Row],[Quantidade]]</f>
        <v>0</v>
      </c>
    </row>
    <row r="266" spans="2:21" ht="15.75" hidden="1" thickBot="1">
      <c r="B266" s="133" t="s">
        <v>151</v>
      </c>
      <c r="C266" s="133" t="s">
        <v>85</v>
      </c>
      <c r="D266" s="133" t="s">
        <v>76</v>
      </c>
      <c r="E266" s="134">
        <v>45778</v>
      </c>
      <c r="F266" s="135" t="s">
        <v>358</v>
      </c>
      <c r="G266" s="143" t="s">
        <v>340</v>
      </c>
      <c r="H266" s="136" t="s">
        <v>394</v>
      </c>
      <c r="I266" s="136" t="s">
        <v>395</v>
      </c>
      <c r="J266" s="145"/>
      <c r="K266" s="146">
        <v>25.07</v>
      </c>
      <c r="L266" s="146">
        <f t="shared" si="21"/>
        <v>0</v>
      </c>
      <c r="M266" s="145"/>
      <c r="N266" s="146">
        <v>181.22</v>
      </c>
      <c r="O266" s="139">
        <f t="shared" si="22"/>
        <v>0</v>
      </c>
      <c r="P266" s="137"/>
      <c r="Q266" s="140"/>
      <c r="R266" s="162"/>
      <c r="S266" s="163"/>
      <c r="T266" s="150"/>
      <c r="U266" s="141">
        <f>Tabela4[[#This Row],[Custo diário]]*Tabela4[[#This Row],[Dias]]*Tabela4[[#This Row],[Quantidade]]</f>
        <v>0</v>
      </c>
    </row>
    <row r="267" spans="2:21" ht="15.75" hidden="1" thickBot="1">
      <c r="B267" s="133" t="s">
        <v>151</v>
      </c>
      <c r="C267" s="133" t="s">
        <v>85</v>
      </c>
      <c r="D267" s="133" t="s">
        <v>76</v>
      </c>
      <c r="E267" s="134">
        <v>45778</v>
      </c>
      <c r="F267" s="135" t="s">
        <v>358</v>
      </c>
      <c r="G267" s="143" t="s">
        <v>340</v>
      </c>
      <c r="H267" s="136" t="s">
        <v>372</v>
      </c>
      <c r="I267" s="136" t="s">
        <v>445</v>
      </c>
      <c r="J267" s="145"/>
      <c r="K267" s="146">
        <v>24.89</v>
      </c>
      <c r="L267" s="146">
        <f t="shared" si="21"/>
        <v>0</v>
      </c>
      <c r="M267" s="145"/>
      <c r="N267" s="146">
        <v>179.87</v>
      </c>
      <c r="O267" s="139">
        <f t="shared" si="22"/>
        <v>0</v>
      </c>
      <c r="P267" s="137"/>
      <c r="Q267" s="140"/>
      <c r="R267" s="162"/>
      <c r="S267" s="163"/>
      <c r="T267" s="150"/>
      <c r="U267" s="141">
        <f>Tabela4[[#This Row],[Custo diário]]*Tabela4[[#This Row],[Dias]]*Tabela4[[#This Row],[Quantidade]]</f>
        <v>0</v>
      </c>
    </row>
    <row r="268" spans="2:21" ht="15.75" hidden="1" thickBot="1">
      <c r="B268" s="133" t="s">
        <v>151</v>
      </c>
      <c r="C268" s="133" t="s">
        <v>85</v>
      </c>
      <c r="D268" s="133" t="s">
        <v>76</v>
      </c>
      <c r="E268" s="134">
        <v>45778</v>
      </c>
      <c r="F268" s="135" t="s">
        <v>358</v>
      </c>
      <c r="G268" s="143" t="s">
        <v>340</v>
      </c>
      <c r="H268" s="136" t="s">
        <v>372</v>
      </c>
      <c r="I268" s="136" t="s">
        <v>445</v>
      </c>
      <c r="J268" s="145"/>
      <c r="K268" s="146">
        <v>24.89</v>
      </c>
      <c r="L268" s="146">
        <f t="shared" si="21"/>
        <v>0</v>
      </c>
      <c r="M268" s="145"/>
      <c r="N268" s="146">
        <v>179.87</v>
      </c>
      <c r="O268" s="139">
        <f t="shared" si="22"/>
        <v>0</v>
      </c>
      <c r="P268" s="137"/>
      <c r="Q268" s="140"/>
      <c r="R268" s="162"/>
      <c r="S268" s="163"/>
      <c r="T268" s="150"/>
      <c r="U268" s="141">
        <f>Tabela4[[#This Row],[Custo diário]]*Tabela4[[#This Row],[Dias]]*Tabela4[[#This Row],[Quantidade]]</f>
        <v>0</v>
      </c>
    </row>
    <row r="269" spans="2:21" ht="15.75" hidden="1" thickBot="1">
      <c r="B269" s="133" t="s">
        <v>151</v>
      </c>
      <c r="C269" s="133" t="s">
        <v>85</v>
      </c>
      <c r="D269" s="133" t="s">
        <v>76</v>
      </c>
      <c r="E269" s="134">
        <v>45778</v>
      </c>
      <c r="F269" s="135" t="s">
        <v>358</v>
      </c>
      <c r="G269" s="143" t="s">
        <v>340</v>
      </c>
      <c r="H269" s="136" t="s">
        <v>424</v>
      </c>
      <c r="I269" s="136" t="s">
        <v>425</v>
      </c>
      <c r="J269" s="145"/>
      <c r="K269" s="146">
        <v>24.89</v>
      </c>
      <c r="L269" s="146">
        <f t="shared" si="21"/>
        <v>0</v>
      </c>
      <c r="M269" s="145"/>
      <c r="N269" s="146">
        <v>179.87</v>
      </c>
      <c r="O269" s="139">
        <f t="shared" si="22"/>
        <v>0</v>
      </c>
      <c r="P269" s="137"/>
      <c r="Q269" s="140"/>
      <c r="R269" s="162"/>
      <c r="S269" s="163"/>
      <c r="T269" s="150"/>
      <c r="U269" s="141">
        <f>Tabela4[[#This Row],[Custo diário]]*Tabela4[[#This Row],[Dias]]*Tabela4[[#This Row],[Quantidade]]</f>
        <v>0</v>
      </c>
    </row>
    <row r="270" spans="2:21" ht="15.75" hidden="1" thickBot="1">
      <c r="B270" s="133" t="s">
        <v>151</v>
      </c>
      <c r="C270" s="133" t="s">
        <v>87</v>
      </c>
      <c r="D270" s="133" t="s">
        <v>76</v>
      </c>
      <c r="E270" s="134"/>
      <c r="F270" s="135" t="s">
        <v>401</v>
      </c>
      <c r="G270" s="143" t="s">
        <v>351</v>
      </c>
      <c r="H270" s="136" t="s">
        <v>363</v>
      </c>
      <c r="I270" s="136" t="s">
        <v>364</v>
      </c>
      <c r="J270" s="145"/>
      <c r="K270" s="146"/>
      <c r="L270" s="146">
        <f t="shared" si="21"/>
        <v>0</v>
      </c>
      <c r="M270" s="145"/>
      <c r="N270" s="146">
        <v>195.08</v>
      </c>
      <c r="O270" s="139">
        <f t="shared" si="22"/>
        <v>0</v>
      </c>
      <c r="P270" s="137"/>
      <c r="Q270" s="140"/>
      <c r="R270" s="162"/>
      <c r="S270" s="163"/>
      <c r="T270" s="150"/>
      <c r="U270" s="141">
        <f>Tabela4[[#This Row],[Custo diário]]*Tabela4[[#This Row],[Dias]]*Tabela4[[#This Row],[Quantidade]]</f>
        <v>0</v>
      </c>
    </row>
    <row r="271" spans="2:21" ht="15.75" hidden="1" thickBot="1">
      <c r="B271" s="133" t="s">
        <v>151</v>
      </c>
      <c r="C271" s="133" t="s">
        <v>87</v>
      </c>
      <c r="D271" s="133" t="s">
        <v>76</v>
      </c>
      <c r="E271" s="134"/>
      <c r="F271" s="135" t="s">
        <v>362</v>
      </c>
      <c r="G271" s="143" t="s">
        <v>351</v>
      </c>
      <c r="H271" s="136" t="s">
        <v>424</v>
      </c>
      <c r="I271" s="136" t="s">
        <v>446</v>
      </c>
      <c r="J271" s="145"/>
      <c r="K271" s="146"/>
      <c r="L271" s="146">
        <f t="shared" si="21"/>
        <v>0</v>
      </c>
      <c r="M271" s="145"/>
      <c r="N271" s="146">
        <v>195.01</v>
      </c>
      <c r="O271" s="139">
        <f t="shared" si="22"/>
        <v>0</v>
      </c>
      <c r="P271" s="137"/>
      <c r="Q271" s="140"/>
      <c r="R271" s="162"/>
      <c r="S271" s="163"/>
      <c r="T271" s="150"/>
      <c r="U271" s="141">
        <f>Tabela4[[#This Row],[Custo diário]]*Tabela4[[#This Row],[Dias]]*Tabela4[[#This Row],[Quantidade]]</f>
        <v>0</v>
      </c>
    </row>
    <row r="272" spans="2:21" ht="15.75" hidden="1" thickBot="1">
      <c r="B272" s="133" t="s">
        <v>151</v>
      </c>
      <c r="C272" s="133" t="s">
        <v>87</v>
      </c>
      <c r="D272" s="133" t="s">
        <v>76</v>
      </c>
      <c r="E272" s="134"/>
      <c r="F272" s="135" t="s">
        <v>362</v>
      </c>
      <c r="G272" s="143" t="s">
        <v>351</v>
      </c>
      <c r="H272" s="136" t="s">
        <v>363</v>
      </c>
      <c r="I272" s="136" t="s">
        <v>364</v>
      </c>
      <c r="J272" s="145"/>
      <c r="K272" s="146"/>
      <c r="L272" s="146">
        <f t="shared" si="21"/>
        <v>0</v>
      </c>
      <c r="M272" s="145"/>
      <c r="N272" s="146">
        <v>189.18</v>
      </c>
      <c r="O272" s="139">
        <f t="shared" si="22"/>
        <v>0</v>
      </c>
      <c r="P272" s="137"/>
      <c r="Q272" s="140"/>
      <c r="R272" s="162"/>
      <c r="S272" s="163"/>
      <c r="T272" s="150"/>
      <c r="U272" s="141">
        <f>Tabela4[[#This Row],[Custo diário]]*Tabela4[[#This Row],[Dias]]*Tabela4[[#This Row],[Quantidade]]</f>
        <v>0</v>
      </c>
    </row>
    <row r="273" spans="2:21" ht="15.75" hidden="1" thickBot="1">
      <c r="B273" s="133" t="s">
        <v>151</v>
      </c>
      <c r="C273" s="133" t="s">
        <v>87</v>
      </c>
      <c r="D273" s="133" t="s">
        <v>76</v>
      </c>
      <c r="E273" s="134"/>
      <c r="F273" s="135" t="s">
        <v>401</v>
      </c>
      <c r="G273" s="143" t="s">
        <v>351</v>
      </c>
      <c r="H273" s="136" t="s">
        <v>364</v>
      </c>
      <c r="I273" s="136" t="s">
        <v>363</v>
      </c>
      <c r="J273" s="145"/>
      <c r="K273" s="146"/>
      <c r="L273" s="146">
        <f t="shared" si="21"/>
        <v>0</v>
      </c>
      <c r="M273" s="145"/>
      <c r="N273" s="146">
        <v>213.23</v>
      </c>
      <c r="O273" s="139">
        <f t="shared" si="22"/>
        <v>0</v>
      </c>
      <c r="P273" s="137"/>
      <c r="Q273" s="140"/>
      <c r="R273" s="162"/>
      <c r="S273" s="163"/>
      <c r="T273" s="150"/>
      <c r="U273" s="141">
        <f>Tabela4[[#This Row],[Custo diário]]*Tabela4[[#This Row],[Dias]]*Tabela4[[#This Row],[Quantidade]]</f>
        <v>0</v>
      </c>
    </row>
    <row r="274" spans="2:21" ht="15.75" hidden="1" thickBot="1">
      <c r="B274" s="133" t="s">
        <v>151</v>
      </c>
      <c r="C274" s="133" t="s">
        <v>87</v>
      </c>
      <c r="D274" s="133" t="s">
        <v>76</v>
      </c>
      <c r="E274" s="134"/>
      <c r="F274" s="135" t="s">
        <v>362</v>
      </c>
      <c r="G274" s="143" t="s">
        <v>351</v>
      </c>
      <c r="H274" s="136" t="s">
        <v>364</v>
      </c>
      <c r="I274" s="136" t="s">
        <v>363</v>
      </c>
      <c r="J274" s="145"/>
      <c r="K274" s="146"/>
      <c r="L274" s="146">
        <f t="shared" si="21"/>
        <v>0</v>
      </c>
      <c r="M274" s="145"/>
      <c r="N274" s="146">
        <v>206.65</v>
      </c>
      <c r="O274" s="139">
        <f t="shared" si="22"/>
        <v>0</v>
      </c>
      <c r="P274" s="137"/>
      <c r="Q274" s="140"/>
      <c r="R274" s="162"/>
      <c r="S274" s="163"/>
      <c r="T274" s="150"/>
      <c r="U274" s="141">
        <f>Tabela4[[#This Row],[Custo diário]]*Tabela4[[#This Row],[Dias]]*Tabela4[[#This Row],[Quantidade]]</f>
        <v>0</v>
      </c>
    </row>
    <row r="275" spans="2:21" ht="15.75" hidden="1" thickBot="1">
      <c r="B275" s="133" t="s">
        <v>187</v>
      </c>
      <c r="C275" s="133" t="s">
        <v>90</v>
      </c>
      <c r="D275" s="133" t="s">
        <v>275</v>
      </c>
      <c r="E275" s="134"/>
      <c r="F275" s="135" t="s">
        <v>334</v>
      </c>
      <c r="G275" s="143" t="s">
        <v>351</v>
      </c>
      <c r="H275" s="136" t="s">
        <v>431</v>
      </c>
      <c r="I275" s="136" t="s">
        <v>368</v>
      </c>
      <c r="J275" s="145"/>
      <c r="K275" s="146"/>
      <c r="L275" s="146">
        <f t="shared" si="21"/>
        <v>0</v>
      </c>
      <c r="M275" s="145"/>
      <c r="N275" s="146">
        <v>219.68</v>
      </c>
      <c r="O275" s="139">
        <f t="shared" si="22"/>
        <v>0</v>
      </c>
      <c r="P275" s="137"/>
      <c r="Q275" s="140"/>
      <c r="R275" s="162"/>
      <c r="S275" s="163"/>
      <c r="T275" s="150"/>
      <c r="U275" s="141">
        <f>Tabela4[[#This Row],[Custo diário]]*Tabela4[[#This Row],[Dias]]*Tabela4[[#This Row],[Quantidade]]</f>
        <v>0</v>
      </c>
    </row>
    <row r="276" spans="2:21" ht="15.75" hidden="1" thickBot="1">
      <c r="B276" s="133" t="s">
        <v>187</v>
      </c>
      <c r="C276" s="133" t="s">
        <v>90</v>
      </c>
      <c r="D276" s="133" t="s">
        <v>275</v>
      </c>
      <c r="E276" s="134"/>
      <c r="F276" s="135" t="s">
        <v>334</v>
      </c>
      <c r="G276" s="143" t="s">
        <v>351</v>
      </c>
      <c r="H276" s="136" t="s">
        <v>368</v>
      </c>
      <c r="I276" s="136" t="s">
        <v>431</v>
      </c>
      <c r="J276" s="145"/>
      <c r="K276" s="146"/>
      <c r="L276" s="146">
        <f t="shared" si="21"/>
        <v>0</v>
      </c>
      <c r="M276" s="145"/>
      <c r="N276" s="146">
        <v>469.75</v>
      </c>
      <c r="O276" s="139">
        <f t="shared" si="22"/>
        <v>0</v>
      </c>
      <c r="P276" s="137"/>
      <c r="Q276" s="140"/>
      <c r="R276" s="162"/>
      <c r="S276" s="163"/>
      <c r="T276" s="150"/>
      <c r="U276" s="141">
        <f>Tabela4[[#This Row],[Custo diário]]*Tabela4[[#This Row],[Dias]]*Tabela4[[#This Row],[Quantidade]]</f>
        <v>0</v>
      </c>
    </row>
    <row r="277" spans="2:21" ht="27.75" hidden="1" thickBot="1">
      <c r="B277" s="133" t="s">
        <v>187</v>
      </c>
      <c r="C277" s="133" t="s">
        <v>90</v>
      </c>
      <c r="D277" s="133" t="s">
        <v>275</v>
      </c>
      <c r="E277" s="134"/>
      <c r="F277" s="135" t="s">
        <v>447</v>
      </c>
      <c r="G277" s="143" t="s">
        <v>351</v>
      </c>
      <c r="H277" s="136" t="s">
        <v>431</v>
      </c>
      <c r="I277" s="136" t="s">
        <v>368</v>
      </c>
      <c r="J277" s="145"/>
      <c r="K277" s="146"/>
      <c r="L277" s="146">
        <f t="shared" si="21"/>
        <v>0</v>
      </c>
      <c r="M277" s="145"/>
      <c r="N277" s="146">
        <v>264.11</v>
      </c>
      <c r="O277" s="139">
        <f t="shared" si="22"/>
        <v>0</v>
      </c>
      <c r="P277" s="137"/>
      <c r="Q277" s="140"/>
      <c r="R277" s="162"/>
      <c r="S277" s="163"/>
      <c r="T277" s="150"/>
      <c r="U277" s="141">
        <f>Tabela4[[#This Row],[Custo diário]]*Tabela4[[#This Row],[Dias]]*Tabela4[[#This Row],[Quantidade]]</f>
        <v>0</v>
      </c>
    </row>
    <row r="278" spans="2:21" ht="27.75" hidden="1" thickBot="1">
      <c r="B278" s="133" t="s">
        <v>187</v>
      </c>
      <c r="C278" s="133" t="s">
        <v>90</v>
      </c>
      <c r="D278" s="133" t="s">
        <v>275</v>
      </c>
      <c r="E278" s="134"/>
      <c r="F278" s="135" t="s">
        <v>447</v>
      </c>
      <c r="G278" s="143" t="s">
        <v>351</v>
      </c>
      <c r="H278" s="136" t="s">
        <v>368</v>
      </c>
      <c r="I278" s="136" t="s">
        <v>431</v>
      </c>
      <c r="J278" s="145"/>
      <c r="K278" s="146"/>
      <c r="L278" s="146">
        <f t="shared" si="21"/>
        <v>0</v>
      </c>
      <c r="M278" s="145"/>
      <c r="N278" s="146">
        <v>245.67</v>
      </c>
      <c r="O278" s="139">
        <f t="shared" si="22"/>
        <v>0</v>
      </c>
      <c r="P278" s="137"/>
      <c r="Q278" s="140"/>
      <c r="R278" s="162"/>
      <c r="S278" s="163"/>
      <c r="T278" s="150"/>
      <c r="U278" s="141">
        <f>Tabela4[[#This Row],[Custo diário]]*Tabela4[[#This Row],[Dias]]*Tabela4[[#This Row],[Quantidade]]</f>
        <v>0</v>
      </c>
    </row>
    <row r="279" spans="2:21" ht="15.75" hidden="1" thickBot="1">
      <c r="B279" s="133" t="s">
        <v>187</v>
      </c>
      <c r="C279" s="133" t="s">
        <v>90</v>
      </c>
      <c r="D279" s="133" t="s">
        <v>275</v>
      </c>
      <c r="E279" s="134"/>
      <c r="F279" s="135" t="s">
        <v>448</v>
      </c>
      <c r="G279" s="143" t="s">
        <v>337</v>
      </c>
      <c r="H279" s="136" t="s">
        <v>449</v>
      </c>
      <c r="I279" s="136" t="s">
        <v>371</v>
      </c>
      <c r="J279" s="145"/>
      <c r="K279" s="146"/>
      <c r="L279" s="146">
        <f t="shared" si="21"/>
        <v>0</v>
      </c>
      <c r="M279" s="145"/>
      <c r="N279" s="146">
        <v>262.47000000000003</v>
      </c>
      <c r="O279" s="139">
        <f t="shared" si="22"/>
        <v>0</v>
      </c>
      <c r="P279" s="137"/>
      <c r="Q279" s="140"/>
      <c r="R279" s="162"/>
      <c r="S279" s="163"/>
      <c r="T279" s="150"/>
      <c r="U279" s="141">
        <f>Tabela4[[#This Row],[Custo diário]]*Tabela4[[#This Row],[Dias]]*Tabela4[[#This Row],[Quantidade]]</f>
        <v>0</v>
      </c>
    </row>
    <row r="280" spans="2:21" ht="27.75" hidden="1" thickBot="1">
      <c r="B280" s="133" t="s">
        <v>187</v>
      </c>
      <c r="C280" s="133" t="s">
        <v>90</v>
      </c>
      <c r="D280" s="133" t="s">
        <v>275</v>
      </c>
      <c r="E280" s="134"/>
      <c r="F280" s="135" t="s">
        <v>447</v>
      </c>
      <c r="G280" s="143" t="s">
        <v>351</v>
      </c>
      <c r="H280" s="136" t="s">
        <v>368</v>
      </c>
      <c r="I280" s="136" t="s">
        <v>431</v>
      </c>
      <c r="J280" s="145"/>
      <c r="K280" s="146"/>
      <c r="L280" s="146">
        <f t="shared" si="21"/>
        <v>0</v>
      </c>
      <c r="M280" s="145"/>
      <c r="N280" s="146">
        <v>191.47</v>
      </c>
      <c r="O280" s="139">
        <f t="shared" si="22"/>
        <v>0</v>
      </c>
      <c r="P280" s="137"/>
      <c r="Q280" s="140"/>
      <c r="R280" s="162"/>
      <c r="S280" s="163"/>
      <c r="T280" s="150"/>
      <c r="U280" s="141">
        <f>Tabela4[[#This Row],[Custo diário]]*Tabela4[[#This Row],[Dias]]*Tabela4[[#This Row],[Quantidade]]</f>
        <v>0</v>
      </c>
    </row>
    <row r="281" spans="2:21" ht="27.75" hidden="1" thickBot="1">
      <c r="B281" s="133" t="s">
        <v>187</v>
      </c>
      <c r="C281" s="133" t="s">
        <v>90</v>
      </c>
      <c r="D281" s="133" t="s">
        <v>275</v>
      </c>
      <c r="E281" s="134"/>
      <c r="F281" s="135" t="s">
        <v>447</v>
      </c>
      <c r="G281" s="143" t="s">
        <v>351</v>
      </c>
      <c r="H281" s="136" t="s">
        <v>431</v>
      </c>
      <c r="I281" s="136" t="s">
        <v>368</v>
      </c>
      <c r="J281" s="145"/>
      <c r="K281" s="146"/>
      <c r="L281" s="146">
        <f t="shared" si="21"/>
        <v>0</v>
      </c>
      <c r="M281" s="145"/>
      <c r="N281" s="146">
        <v>209.92</v>
      </c>
      <c r="O281" s="139">
        <f t="shared" si="22"/>
        <v>0</v>
      </c>
      <c r="P281" s="137"/>
      <c r="Q281" s="140"/>
      <c r="R281" s="162"/>
      <c r="S281" s="163"/>
      <c r="T281" s="150"/>
      <c r="U281" s="141">
        <f>Tabela4[[#This Row],[Custo diário]]*Tabela4[[#This Row],[Dias]]*Tabela4[[#This Row],[Quantidade]]</f>
        <v>0</v>
      </c>
    </row>
    <row r="282" spans="2:21" ht="15.75" hidden="1" thickBot="1">
      <c r="B282" s="133" t="s">
        <v>187</v>
      </c>
      <c r="C282" s="133" t="s">
        <v>90</v>
      </c>
      <c r="D282" s="133" t="s">
        <v>275</v>
      </c>
      <c r="E282" s="134"/>
      <c r="F282" s="135" t="s">
        <v>334</v>
      </c>
      <c r="G282" s="143" t="s">
        <v>351</v>
      </c>
      <c r="H282" s="136" t="s">
        <v>431</v>
      </c>
      <c r="I282" s="136" t="s">
        <v>368</v>
      </c>
      <c r="J282" s="145"/>
      <c r="K282" s="146"/>
      <c r="L282" s="146">
        <f t="shared" si="21"/>
        <v>0</v>
      </c>
      <c r="M282" s="145"/>
      <c r="N282" s="146">
        <v>207.51</v>
      </c>
      <c r="O282" s="139">
        <f t="shared" si="22"/>
        <v>0</v>
      </c>
      <c r="P282" s="137"/>
      <c r="Q282" s="140"/>
      <c r="R282" s="162"/>
      <c r="S282" s="163"/>
      <c r="T282" s="150"/>
      <c r="U282" s="141">
        <f>Tabela4[[#This Row],[Custo diário]]*Tabela4[[#This Row],[Dias]]*Tabela4[[#This Row],[Quantidade]]</f>
        <v>0</v>
      </c>
    </row>
    <row r="283" spans="2:21" ht="15.75" hidden="1" thickBot="1">
      <c r="B283" s="133" t="s">
        <v>187</v>
      </c>
      <c r="C283" s="133" t="s">
        <v>90</v>
      </c>
      <c r="D283" s="133" t="s">
        <v>275</v>
      </c>
      <c r="E283" s="134"/>
      <c r="F283" s="135" t="s">
        <v>334</v>
      </c>
      <c r="G283" s="143" t="s">
        <v>351</v>
      </c>
      <c r="H283" s="136" t="s">
        <v>368</v>
      </c>
      <c r="I283" s="136" t="s">
        <v>431</v>
      </c>
      <c r="J283" s="145"/>
      <c r="K283" s="146"/>
      <c r="L283" s="146">
        <f t="shared" si="21"/>
        <v>0</v>
      </c>
      <c r="M283" s="145"/>
      <c r="N283" s="146">
        <v>194.85</v>
      </c>
      <c r="O283" s="139">
        <f t="shared" si="22"/>
        <v>0</v>
      </c>
      <c r="P283" s="137"/>
      <c r="Q283" s="140"/>
      <c r="R283" s="162"/>
      <c r="S283" s="163"/>
      <c r="T283" s="150"/>
      <c r="U283" s="141">
        <f>Tabela4[[#This Row],[Custo diário]]*Tabela4[[#This Row],[Dias]]*Tabela4[[#This Row],[Quantidade]]</f>
        <v>0</v>
      </c>
    </row>
    <row r="284" spans="2:21" ht="15.75" hidden="1" thickBot="1">
      <c r="B284" s="133" t="s">
        <v>187</v>
      </c>
      <c r="C284" s="133" t="s">
        <v>0</v>
      </c>
      <c r="D284" s="133" t="s">
        <v>52</v>
      </c>
      <c r="E284" s="134"/>
      <c r="F284" s="135" t="s">
        <v>339</v>
      </c>
      <c r="G284" s="143" t="s">
        <v>340</v>
      </c>
      <c r="H284" s="136" t="s">
        <v>450</v>
      </c>
      <c r="I284" s="136" t="s">
        <v>451</v>
      </c>
      <c r="J284" s="145"/>
      <c r="K284" s="146">
        <v>44.41</v>
      </c>
      <c r="L284" s="146">
        <f t="shared" si="21"/>
        <v>0</v>
      </c>
      <c r="M284" s="145"/>
      <c r="N284" s="146">
        <v>320.99</v>
      </c>
      <c r="O284" s="139">
        <f t="shared" ref="O284:O303" si="23">IF(M284= "Mês todo", N284, M284*N284)</f>
        <v>0</v>
      </c>
      <c r="P284" s="137"/>
      <c r="Q284" s="140"/>
      <c r="R284" s="162"/>
      <c r="S284" s="163"/>
      <c r="T284" s="150"/>
      <c r="U284" s="141">
        <f>Tabela4[[#This Row],[Custo diário]]*Tabela4[[#This Row],[Dias]]*Tabela4[[#This Row],[Quantidade]]</f>
        <v>0</v>
      </c>
    </row>
    <row r="285" spans="2:21" ht="15.75" hidden="1" thickBot="1">
      <c r="B285" s="133" t="s">
        <v>187</v>
      </c>
      <c r="C285" s="133" t="s">
        <v>0</v>
      </c>
      <c r="D285" s="133" t="s">
        <v>52</v>
      </c>
      <c r="E285" s="134"/>
      <c r="F285" s="135" t="s">
        <v>452</v>
      </c>
      <c r="G285" s="143" t="s">
        <v>343</v>
      </c>
      <c r="H285" s="136" t="s">
        <v>372</v>
      </c>
      <c r="I285" s="136" t="s">
        <v>445</v>
      </c>
      <c r="J285" s="145"/>
      <c r="K285" s="146">
        <v>30.12</v>
      </c>
      <c r="L285" s="146">
        <f t="shared" si="21"/>
        <v>0</v>
      </c>
      <c r="M285" s="145"/>
      <c r="N285" s="146">
        <v>217.71</v>
      </c>
      <c r="O285" s="139">
        <f t="shared" si="23"/>
        <v>0</v>
      </c>
      <c r="P285" s="137"/>
      <c r="Q285" s="140"/>
      <c r="R285" s="162"/>
      <c r="S285" s="163"/>
      <c r="T285" s="150"/>
      <c r="U285" s="141">
        <f>Tabela4[[#This Row],[Custo diário]]*Tabela4[[#This Row],[Dias]]*Tabela4[[#This Row],[Quantidade]]</f>
        <v>0</v>
      </c>
    </row>
    <row r="286" spans="2:21" ht="15.75" hidden="1" thickBot="1">
      <c r="B286" s="133" t="s">
        <v>187</v>
      </c>
      <c r="C286" s="133" t="s">
        <v>0</v>
      </c>
      <c r="D286" s="133" t="s">
        <v>52</v>
      </c>
      <c r="E286" s="134"/>
      <c r="F286" s="135" t="s">
        <v>453</v>
      </c>
      <c r="G286" s="143" t="s">
        <v>343</v>
      </c>
      <c r="H286" s="136" t="s">
        <v>394</v>
      </c>
      <c r="I286" s="136" t="s">
        <v>395</v>
      </c>
      <c r="J286" s="145"/>
      <c r="K286" s="146">
        <v>30.39</v>
      </c>
      <c r="L286" s="146">
        <f t="shared" si="21"/>
        <v>0</v>
      </c>
      <c r="M286" s="145"/>
      <c r="N286" s="146">
        <v>219.63</v>
      </c>
      <c r="O286" s="139">
        <f t="shared" si="23"/>
        <v>0</v>
      </c>
      <c r="P286" s="137"/>
      <c r="Q286" s="140"/>
      <c r="R286" s="162"/>
      <c r="S286" s="163"/>
      <c r="T286" s="150"/>
      <c r="U286" s="141">
        <f>Tabela4[[#This Row],[Custo diário]]*Tabela4[[#This Row],[Dias]]*Tabela4[[#This Row],[Quantidade]]</f>
        <v>0</v>
      </c>
    </row>
    <row r="287" spans="2:21" ht="15.75" hidden="1" thickBot="1">
      <c r="B287" s="133" t="s">
        <v>187</v>
      </c>
      <c r="C287" s="133" t="s">
        <v>0</v>
      </c>
      <c r="D287" s="133" t="s">
        <v>52</v>
      </c>
      <c r="E287" s="134"/>
      <c r="F287" s="135" t="s">
        <v>347</v>
      </c>
      <c r="G287" s="143" t="s">
        <v>343</v>
      </c>
      <c r="H287" s="136" t="s">
        <v>372</v>
      </c>
      <c r="I287" s="136" t="s">
        <v>445</v>
      </c>
      <c r="J287" s="145"/>
      <c r="K287" s="146">
        <v>22.37</v>
      </c>
      <c r="L287" s="146">
        <f t="shared" si="21"/>
        <v>0</v>
      </c>
      <c r="M287" s="145"/>
      <c r="N287" s="146">
        <v>161.72</v>
      </c>
      <c r="O287" s="139">
        <f t="shared" si="23"/>
        <v>0</v>
      </c>
      <c r="P287" s="137"/>
      <c r="Q287" s="140"/>
      <c r="R287" s="162"/>
      <c r="S287" s="163"/>
      <c r="T287" s="150"/>
      <c r="U287" s="141">
        <f>Tabela4[[#This Row],[Custo diário]]*Tabela4[[#This Row],[Dias]]*Tabela4[[#This Row],[Quantidade]]</f>
        <v>0</v>
      </c>
    </row>
    <row r="288" spans="2:21" ht="15.75" hidden="1" thickBot="1">
      <c r="B288" s="133" t="s">
        <v>187</v>
      </c>
      <c r="C288" s="133" t="s">
        <v>0</v>
      </c>
      <c r="D288" s="133" t="s">
        <v>52</v>
      </c>
      <c r="E288" s="134"/>
      <c r="F288" s="135" t="s">
        <v>344</v>
      </c>
      <c r="G288" s="143" t="s">
        <v>343</v>
      </c>
      <c r="H288" s="136" t="s">
        <v>372</v>
      </c>
      <c r="I288" s="136" t="s">
        <v>445</v>
      </c>
      <c r="J288" s="145"/>
      <c r="K288" s="146">
        <v>19.739999999999998</v>
      </c>
      <c r="L288" s="146">
        <f t="shared" si="21"/>
        <v>0</v>
      </c>
      <c r="M288" s="145"/>
      <c r="N288" s="146">
        <v>142.66999999999999</v>
      </c>
      <c r="O288" s="139">
        <f t="shared" si="23"/>
        <v>0</v>
      </c>
      <c r="P288" s="137"/>
      <c r="Q288" s="140"/>
      <c r="R288" s="162"/>
      <c r="S288" s="163"/>
      <c r="T288" s="150"/>
      <c r="U288" s="141">
        <f>Tabela4[[#This Row],[Custo diário]]*Tabela4[[#This Row],[Dias]]*Tabela4[[#This Row],[Quantidade]]</f>
        <v>0</v>
      </c>
    </row>
    <row r="289" spans="2:21" ht="15.75" hidden="1" thickBot="1">
      <c r="B289" s="133" t="s">
        <v>187</v>
      </c>
      <c r="C289" s="133" t="s">
        <v>0</v>
      </c>
      <c r="D289" s="133" t="s">
        <v>52</v>
      </c>
      <c r="E289" s="134"/>
      <c r="F289" s="135" t="s">
        <v>344</v>
      </c>
      <c r="G289" s="143" t="s">
        <v>343</v>
      </c>
      <c r="H289" s="136" t="s">
        <v>394</v>
      </c>
      <c r="I289" s="136" t="s">
        <v>395</v>
      </c>
      <c r="J289" s="145"/>
      <c r="K289" s="146">
        <v>19.899999999999999</v>
      </c>
      <c r="L289" s="146">
        <f t="shared" si="21"/>
        <v>0</v>
      </c>
      <c r="M289" s="145"/>
      <c r="N289" s="146">
        <v>143.84</v>
      </c>
      <c r="O289" s="139">
        <f t="shared" si="23"/>
        <v>0</v>
      </c>
      <c r="P289" s="137"/>
      <c r="Q289" s="140"/>
      <c r="R289" s="162"/>
      <c r="S289" s="163"/>
      <c r="T289" s="150"/>
      <c r="U289" s="141">
        <f>Tabela4[[#This Row],[Custo diário]]*Tabela4[[#This Row],[Dias]]*Tabela4[[#This Row],[Quantidade]]</f>
        <v>0</v>
      </c>
    </row>
    <row r="290" spans="2:21" ht="15.75" hidden="1" thickBot="1">
      <c r="B290" s="133" t="s">
        <v>187</v>
      </c>
      <c r="C290" s="133" t="s">
        <v>0</v>
      </c>
      <c r="D290" s="133" t="s">
        <v>52</v>
      </c>
      <c r="E290" s="134"/>
      <c r="F290" s="135" t="s">
        <v>344</v>
      </c>
      <c r="G290" s="143" t="s">
        <v>343</v>
      </c>
      <c r="H290" s="136" t="s">
        <v>372</v>
      </c>
      <c r="I290" s="136" t="s">
        <v>445</v>
      </c>
      <c r="J290" s="145"/>
      <c r="K290" s="146">
        <v>19.739999999999998</v>
      </c>
      <c r="L290" s="146">
        <f t="shared" si="21"/>
        <v>0</v>
      </c>
      <c r="M290" s="145"/>
      <c r="N290" s="146">
        <v>142.66999999999999</v>
      </c>
      <c r="O290" s="139">
        <f t="shared" si="23"/>
        <v>0</v>
      </c>
      <c r="P290" s="137"/>
      <c r="Q290" s="140"/>
      <c r="R290" s="162"/>
      <c r="S290" s="163"/>
      <c r="T290" s="150"/>
      <c r="U290" s="141">
        <f>Tabela4[[#This Row],[Custo diário]]*Tabela4[[#This Row],[Dias]]*Tabela4[[#This Row],[Quantidade]]</f>
        <v>0</v>
      </c>
    </row>
    <row r="291" spans="2:21" ht="15.75" hidden="1" thickBot="1">
      <c r="B291" s="133" t="s">
        <v>187</v>
      </c>
      <c r="C291" s="133" t="s">
        <v>0</v>
      </c>
      <c r="D291" s="133" t="s">
        <v>52</v>
      </c>
      <c r="E291" s="134"/>
      <c r="F291" s="135" t="s">
        <v>430</v>
      </c>
      <c r="G291" s="143" t="s">
        <v>343</v>
      </c>
      <c r="H291" s="136" t="s">
        <v>372</v>
      </c>
      <c r="I291" s="136" t="s">
        <v>445</v>
      </c>
      <c r="J291" s="145"/>
      <c r="K291" s="146">
        <v>19.739999999999998</v>
      </c>
      <c r="L291" s="146">
        <f t="shared" si="21"/>
        <v>0</v>
      </c>
      <c r="M291" s="145"/>
      <c r="N291" s="146">
        <v>142.66999999999999</v>
      </c>
      <c r="O291" s="139">
        <f t="shared" si="23"/>
        <v>0</v>
      </c>
      <c r="P291" s="137"/>
      <c r="Q291" s="140"/>
      <c r="R291" s="162"/>
      <c r="S291" s="163"/>
      <c r="T291" s="150"/>
      <c r="U291" s="141">
        <f>Tabela4[[#This Row],[Custo diário]]*Tabela4[[#This Row],[Dias]]*Tabela4[[#This Row],[Quantidade]]</f>
        <v>0</v>
      </c>
    </row>
    <row r="292" spans="2:21" ht="15.75" hidden="1" thickBot="1">
      <c r="B292" s="133" t="s">
        <v>187</v>
      </c>
      <c r="C292" s="133" t="s">
        <v>0</v>
      </c>
      <c r="D292" s="133" t="s">
        <v>52</v>
      </c>
      <c r="E292" s="134"/>
      <c r="F292" s="135" t="s">
        <v>345</v>
      </c>
      <c r="G292" s="143" t="s">
        <v>351</v>
      </c>
      <c r="H292" s="136" t="s">
        <v>365</v>
      </c>
      <c r="I292" s="136" t="s">
        <v>371</v>
      </c>
      <c r="J292" s="145"/>
      <c r="K292" s="146">
        <v>24.83</v>
      </c>
      <c r="L292" s="146">
        <f t="shared" si="21"/>
        <v>0</v>
      </c>
      <c r="M292" s="145"/>
      <c r="N292" s="146">
        <v>179.48</v>
      </c>
      <c r="O292" s="139">
        <f t="shared" si="23"/>
        <v>0</v>
      </c>
      <c r="P292" s="137"/>
      <c r="Q292" s="140"/>
      <c r="R292" s="162"/>
      <c r="S292" s="163"/>
      <c r="T292" s="150"/>
      <c r="U292" s="141">
        <f>Tabela4[[#This Row],[Custo diário]]*Tabela4[[#This Row],[Dias]]*Tabela4[[#This Row],[Quantidade]]</f>
        <v>0</v>
      </c>
    </row>
    <row r="293" spans="2:21" ht="15.75" hidden="1" thickBot="1">
      <c r="B293" s="133" t="s">
        <v>187</v>
      </c>
      <c r="C293" s="133" t="s">
        <v>0</v>
      </c>
      <c r="D293" s="133" t="s">
        <v>52</v>
      </c>
      <c r="E293" s="134"/>
      <c r="F293" s="135" t="s">
        <v>345</v>
      </c>
      <c r="G293" s="143" t="s">
        <v>351</v>
      </c>
      <c r="H293" s="136" t="s">
        <v>365</v>
      </c>
      <c r="I293" s="136" t="s">
        <v>371</v>
      </c>
      <c r="J293" s="145"/>
      <c r="K293" s="146">
        <v>24.83</v>
      </c>
      <c r="L293" s="146">
        <f t="shared" si="19"/>
        <v>0</v>
      </c>
      <c r="M293" s="145"/>
      <c r="N293" s="146">
        <v>179.48</v>
      </c>
      <c r="O293" s="139">
        <f t="shared" si="23"/>
        <v>0</v>
      </c>
      <c r="P293" s="137"/>
      <c r="Q293" s="140"/>
      <c r="R293" s="162"/>
      <c r="S293" s="163"/>
      <c r="T293" s="150"/>
      <c r="U293" s="141">
        <f>Tabela4[[#This Row],[Custo diário]]*Tabela4[[#This Row],[Dias]]*Tabela4[[#This Row],[Quantidade]]</f>
        <v>0</v>
      </c>
    </row>
    <row r="294" spans="2:21" ht="15.75" hidden="1" thickBot="1">
      <c r="B294" s="133" t="s">
        <v>187</v>
      </c>
      <c r="C294" s="133" t="s">
        <v>0</v>
      </c>
      <c r="D294" s="133" t="s">
        <v>52</v>
      </c>
      <c r="E294" s="134"/>
      <c r="F294" s="135" t="s">
        <v>344</v>
      </c>
      <c r="G294" s="143" t="s">
        <v>343</v>
      </c>
      <c r="H294" s="136" t="s">
        <v>372</v>
      </c>
      <c r="I294" s="136" t="s">
        <v>445</v>
      </c>
      <c r="J294" s="145"/>
      <c r="K294" s="146">
        <v>19.739999999999998</v>
      </c>
      <c r="L294" s="146">
        <f t="shared" si="19"/>
        <v>0</v>
      </c>
      <c r="M294" s="145"/>
      <c r="N294" s="146">
        <v>142.66999999999999</v>
      </c>
      <c r="O294" s="139">
        <f t="shared" si="23"/>
        <v>0</v>
      </c>
      <c r="P294" s="137"/>
      <c r="Q294" s="140"/>
      <c r="R294" s="162"/>
      <c r="S294" s="163"/>
      <c r="T294" s="150"/>
      <c r="U294" s="141">
        <f>Tabela4[[#This Row],[Custo diário]]*Tabela4[[#This Row],[Dias]]*Tabela4[[#This Row],[Quantidade]]</f>
        <v>0</v>
      </c>
    </row>
    <row r="295" spans="2:21" ht="15.75" hidden="1" thickBot="1">
      <c r="B295" s="133" t="s">
        <v>187</v>
      </c>
      <c r="C295" s="133" t="s">
        <v>0</v>
      </c>
      <c r="D295" s="133" t="s">
        <v>52</v>
      </c>
      <c r="E295" s="134"/>
      <c r="F295" s="135" t="s">
        <v>344</v>
      </c>
      <c r="G295" s="143" t="s">
        <v>343</v>
      </c>
      <c r="H295" s="136" t="s">
        <v>394</v>
      </c>
      <c r="I295" s="136" t="s">
        <v>395</v>
      </c>
      <c r="J295" s="145"/>
      <c r="K295" s="146">
        <v>19.899999999999999</v>
      </c>
      <c r="L295" s="146">
        <f t="shared" ref="L295:L315" si="24">J295*K295</f>
        <v>0</v>
      </c>
      <c r="M295" s="145"/>
      <c r="N295" s="146">
        <v>143.84</v>
      </c>
      <c r="O295" s="139">
        <f t="shared" si="23"/>
        <v>0</v>
      </c>
      <c r="P295" s="137"/>
      <c r="Q295" s="140"/>
      <c r="R295" s="162"/>
      <c r="S295" s="163"/>
      <c r="T295" s="150"/>
      <c r="U295" s="141">
        <f>Tabela4[[#This Row],[Custo diário]]*Tabela4[[#This Row],[Dias]]*Tabela4[[#This Row],[Quantidade]]</f>
        <v>0</v>
      </c>
    </row>
    <row r="296" spans="2:21" ht="15.75" hidden="1" thickBot="1">
      <c r="B296" s="133" t="s">
        <v>187</v>
      </c>
      <c r="C296" s="133" t="s">
        <v>0</v>
      </c>
      <c r="D296" s="133" t="s">
        <v>52</v>
      </c>
      <c r="E296" s="134"/>
      <c r="F296" s="135" t="s">
        <v>345</v>
      </c>
      <c r="G296" s="143" t="s">
        <v>343</v>
      </c>
      <c r="H296" s="136" t="s">
        <v>372</v>
      </c>
      <c r="I296" s="136" t="s">
        <v>445</v>
      </c>
      <c r="J296" s="145"/>
      <c r="K296" s="146">
        <v>26.22</v>
      </c>
      <c r="L296" s="146">
        <f t="shared" si="24"/>
        <v>0</v>
      </c>
      <c r="M296" s="145"/>
      <c r="N296" s="146">
        <v>189.51</v>
      </c>
      <c r="O296" s="139">
        <f t="shared" si="23"/>
        <v>0</v>
      </c>
      <c r="P296" s="137"/>
      <c r="Q296" s="140"/>
      <c r="R296" s="162"/>
      <c r="S296" s="163"/>
      <c r="T296" s="150"/>
      <c r="U296" s="141">
        <f>Tabela4[[#This Row],[Custo diário]]*Tabela4[[#This Row],[Dias]]*Tabela4[[#This Row],[Quantidade]]</f>
        <v>0</v>
      </c>
    </row>
    <row r="297" spans="2:21" ht="15.75" hidden="1" thickBot="1">
      <c r="B297" s="133" t="s">
        <v>187</v>
      </c>
      <c r="C297" s="133" t="s">
        <v>0</v>
      </c>
      <c r="D297" s="133" t="s">
        <v>52</v>
      </c>
      <c r="E297" s="134"/>
      <c r="F297" s="135" t="s">
        <v>344</v>
      </c>
      <c r="G297" s="143" t="s">
        <v>343</v>
      </c>
      <c r="H297" s="136" t="s">
        <v>394</v>
      </c>
      <c r="I297" s="136" t="s">
        <v>395</v>
      </c>
      <c r="J297" s="145"/>
      <c r="K297" s="146">
        <v>19.899999999999999</v>
      </c>
      <c r="L297" s="146">
        <f t="shared" si="24"/>
        <v>0</v>
      </c>
      <c r="M297" s="145"/>
      <c r="N297" s="146">
        <v>143.84</v>
      </c>
      <c r="O297" s="139">
        <f t="shared" si="23"/>
        <v>0</v>
      </c>
      <c r="P297" s="137"/>
      <c r="Q297" s="140"/>
      <c r="R297" s="162"/>
      <c r="S297" s="163"/>
      <c r="T297" s="150"/>
      <c r="U297" s="141">
        <f>Tabela4[[#This Row],[Custo diário]]*Tabela4[[#This Row],[Dias]]*Tabela4[[#This Row],[Quantidade]]</f>
        <v>0</v>
      </c>
    </row>
    <row r="298" spans="2:21" ht="15.75" hidden="1" thickBot="1">
      <c r="B298" s="133" t="s">
        <v>187</v>
      </c>
      <c r="C298" s="133" t="s">
        <v>0</v>
      </c>
      <c r="D298" s="133" t="s">
        <v>52</v>
      </c>
      <c r="E298" s="134"/>
      <c r="F298" s="135" t="s">
        <v>342</v>
      </c>
      <c r="G298" s="143" t="s">
        <v>351</v>
      </c>
      <c r="H298" s="136" t="s">
        <v>365</v>
      </c>
      <c r="I298" s="136" t="s">
        <v>371</v>
      </c>
      <c r="J298" s="145"/>
      <c r="K298" s="146">
        <v>24.83</v>
      </c>
      <c r="L298" s="146">
        <f t="shared" si="24"/>
        <v>0</v>
      </c>
      <c r="M298" s="145"/>
      <c r="N298" s="146">
        <v>179.48</v>
      </c>
      <c r="O298" s="139">
        <f t="shared" si="23"/>
        <v>0</v>
      </c>
      <c r="P298" s="137"/>
      <c r="Q298" s="140"/>
      <c r="R298" s="162"/>
      <c r="S298" s="163"/>
      <c r="T298" s="150"/>
      <c r="U298" s="141">
        <f>Tabela4[[#This Row],[Custo diário]]*Tabela4[[#This Row],[Dias]]*Tabela4[[#This Row],[Quantidade]]</f>
        <v>0</v>
      </c>
    </row>
    <row r="299" spans="2:21" ht="15.75" hidden="1" thickBot="1">
      <c r="B299" s="133" t="s">
        <v>187</v>
      </c>
      <c r="C299" s="133" t="s">
        <v>0</v>
      </c>
      <c r="D299" s="133" t="s">
        <v>52</v>
      </c>
      <c r="E299" s="134"/>
      <c r="F299" s="135" t="s">
        <v>342</v>
      </c>
      <c r="G299" s="143" t="s">
        <v>351</v>
      </c>
      <c r="H299" s="136" t="s">
        <v>365</v>
      </c>
      <c r="I299" s="136" t="s">
        <v>371</v>
      </c>
      <c r="J299" s="145"/>
      <c r="K299" s="146">
        <v>24.83</v>
      </c>
      <c r="L299" s="146">
        <f t="shared" si="24"/>
        <v>0</v>
      </c>
      <c r="M299" s="145"/>
      <c r="N299" s="146">
        <v>179.48</v>
      </c>
      <c r="O299" s="139">
        <f t="shared" si="23"/>
        <v>0</v>
      </c>
      <c r="P299" s="137"/>
      <c r="Q299" s="140"/>
      <c r="R299" s="162"/>
      <c r="S299" s="163"/>
      <c r="T299" s="150"/>
      <c r="U299" s="141">
        <f>Tabela4[[#This Row],[Custo diário]]*Tabela4[[#This Row],[Dias]]*Tabela4[[#This Row],[Quantidade]]</f>
        <v>0</v>
      </c>
    </row>
    <row r="300" spans="2:21" ht="15.75" hidden="1" thickBot="1">
      <c r="B300" s="133" t="s">
        <v>187</v>
      </c>
      <c r="C300" s="133" t="s">
        <v>0</v>
      </c>
      <c r="D300" s="133" t="s">
        <v>52</v>
      </c>
      <c r="E300" s="134"/>
      <c r="F300" s="135" t="s">
        <v>344</v>
      </c>
      <c r="G300" s="143" t="s">
        <v>343</v>
      </c>
      <c r="H300" s="136" t="s">
        <v>394</v>
      </c>
      <c r="I300" s="136" t="s">
        <v>395</v>
      </c>
      <c r="J300" s="145"/>
      <c r="K300" s="146">
        <v>19.899999999999999</v>
      </c>
      <c r="L300" s="146">
        <f t="shared" si="24"/>
        <v>0</v>
      </c>
      <c r="M300" s="145">
        <v>6</v>
      </c>
      <c r="N300" s="146">
        <v>143.84</v>
      </c>
      <c r="O300" s="139">
        <f t="shared" si="23"/>
        <v>863.04</v>
      </c>
      <c r="P300" s="137"/>
      <c r="Q300" s="140"/>
      <c r="R300" s="162"/>
      <c r="S300" s="163"/>
      <c r="T300" s="150"/>
      <c r="U300" s="141">
        <f>Tabela4[[#This Row],[Custo diário]]*Tabela4[[#This Row],[Dias]]*Tabela4[[#This Row],[Quantidade]]</f>
        <v>0</v>
      </c>
    </row>
    <row r="301" spans="2:21" ht="15.75" hidden="1" thickBot="1">
      <c r="B301" s="133" t="s">
        <v>187</v>
      </c>
      <c r="C301" s="133" t="s">
        <v>0</v>
      </c>
      <c r="D301" s="133" t="s">
        <v>52</v>
      </c>
      <c r="E301" s="134"/>
      <c r="F301" s="135" t="s">
        <v>344</v>
      </c>
      <c r="G301" s="143" t="s">
        <v>343</v>
      </c>
      <c r="H301" s="136" t="s">
        <v>372</v>
      </c>
      <c r="I301" s="136" t="s">
        <v>445</v>
      </c>
      <c r="J301" s="145"/>
      <c r="K301" s="146">
        <v>19.739999999999998</v>
      </c>
      <c r="L301" s="146">
        <f t="shared" si="24"/>
        <v>0</v>
      </c>
      <c r="M301" s="145"/>
      <c r="N301" s="146">
        <v>142.66999999999999</v>
      </c>
      <c r="O301" s="139">
        <f t="shared" si="23"/>
        <v>0</v>
      </c>
      <c r="P301" s="137"/>
      <c r="Q301" s="140"/>
      <c r="R301" s="162"/>
      <c r="S301" s="163"/>
      <c r="T301" s="150"/>
      <c r="U301" s="141">
        <f>Tabela4[[#This Row],[Custo diário]]*Tabela4[[#This Row],[Dias]]*Tabela4[[#This Row],[Quantidade]]</f>
        <v>0</v>
      </c>
    </row>
    <row r="302" spans="2:21" ht="15.75" hidden="1" thickBot="1">
      <c r="B302" s="133" t="s">
        <v>187</v>
      </c>
      <c r="C302" s="133" t="s">
        <v>0</v>
      </c>
      <c r="D302" s="133" t="s">
        <v>52</v>
      </c>
      <c r="E302" s="134"/>
      <c r="F302" s="135" t="s">
        <v>344</v>
      </c>
      <c r="G302" s="143" t="s">
        <v>340</v>
      </c>
      <c r="H302" s="136" t="s">
        <v>371</v>
      </c>
      <c r="I302" s="136" t="s">
        <v>406</v>
      </c>
      <c r="J302" s="145"/>
      <c r="K302" s="146">
        <v>22.82</v>
      </c>
      <c r="L302" s="146">
        <f t="shared" si="24"/>
        <v>0</v>
      </c>
      <c r="M302" s="145"/>
      <c r="N302" s="146">
        <v>164.97</v>
      </c>
      <c r="O302" s="139">
        <f t="shared" si="23"/>
        <v>0</v>
      </c>
      <c r="P302" s="137"/>
      <c r="Q302" s="140"/>
      <c r="R302" s="162"/>
      <c r="S302" s="163"/>
      <c r="T302" s="150"/>
      <c r="U302" s="141">
        <f>Tabela4[[#This Row],[Custo diário]]*Tabela4[[#This Row],[Dias]]*Tabela4[[#This Row],[Quantidade]]</f>
        <v>0</v>
      </c>
    </row>
    <row r="303" spans="2:21" ht="15.75" hidden="1" thickBot="1">
      <c r="B303" s="133" t="s">
        <v>187</v>
      </c>
      <c r="C303" s="133" t="s">
        <v>0</v>
      </c>
      <c r="D303" s="133" t="s">
        <v>52</v>
      </c>
      <c r="E303" s="134"/>
      <c r="F303" s="135" t="s">
        <v>344</v>
      </c>
      <c r="G303" s="143" t="s">
        <v>343</v>
      </c>
      <c r="H303" s="136" t="s">
        <v>372</v>
      </c>
      <c r="I303" s="136" t="s">
        <v>445</v>
      </c>
      <c r="J303" s="145"/>
      <c r="K303" s="146">
        <v>24.62</v>
      </c>
      <c r="L303" s="146">
        <f t="shared" si="24"/>
        <v>0</v>
      </c>
      <c r="M303" s="145"/>
      <c r="N303" s="146">
        <v>177.92</v>
      </c>
      <c r="O303" s="139">
        <f t="shared" si="23"/>
        <v>0</v>
      </c>
      <c r="P303" s="137"/>
      <c r="Q303" s="140"/>
      <c r="R303" s="162"/>
      <c r="S303" s="163"/>
      <c r="T303" s="150"/>
      <c r="U303" s="141">
        <f>Tabela4[[#This Row],[Custo diário]]*Tabela4[[#This Row],[Dias]]*Tabela4[[#This Row],[Quantidade]]</f>
        <v>0</v>
      </c>
    </row>
    <row r="304" spans="2:21" ht="15.75" hidden="1" thickBot="1">
      <c r="B304" s="133" t="s">
        <v>187</v>
      </c>
      <c r="C304" s="133" t="s">
        <v>88</v>
      </c>
      <c r="D304" s="133" t="s">
        <v>30</v>
      </c>
      <c r="E304" s="134"/>
      <c r="F304" s="135" t="s">
        <v>348</v>
      </c>
      <c r="G304" s="143" t="s">
        <v>337</v>
      </c>
      <c r="H304" s="136">
        <v>0.33333333333333331</v>
      </c>
      <c r="I304" s="136">
        <v>0.7416666666666667</v>
      </c>
      <c r="J304" s="145"/>
      <c r="K304" s="146"/>
      <c r="L304" s="146">
        <f t="shared" si="24"/>
        <v>0</v>
      </c>
      <c r="M304" s="145"/>
      <c r="N304" s="146">
        <v>440.49</v>
      </c>
      <c r="O304" s="139">
        <f t="shared" ref="O304:O315" si="25">IF(M304= "Mês todo", N304, M304*N304)</f>
        <v>0</v>
      </c>
      <c r="P304" s="137"/>
      <c r="Q304" s="140"/>
      <c r="R304" s="162"/>
      <c r="S304" s="163"/>
      <c r="T304" s="150"/>
      <c r="U304" s="141">
        <f>Tabela4[[#This Row],[Custo diário]]*Tabela4[[#This Row],[Dias]]*Tabela4[[#This Row],[Quantidade]]</f>
        <v>0</v>
      </c>
    </row>
    <row r="305" spans="2:21" ht="15.75" hidden="1" thickBot="1">
      <c r="B305" s="133" t="s">
        <v>187</v>
      </c>
      <c r="C305" s="133" t="s">
        <v>88</v>
      </c>
      <c r="D305" s="133" t="s">
        <v>30</v>
      </c>
      <c r="E305" s="134"/>
      <c r="F305" s="135" t="s">
        <v>454</v>
      </c>
      <c r="G305" s="143" t="s">
        <v>337</v>
      </c>
      <c r="H305" s="136">
        <v>0.29166666666666669</v>
      </c>
      <c r="I305" s="136">
        <v>0.70000000000000007</v>
      </c>
      <c r="J305" s="145"/>
      <c r="K305" s="146"/>
      <c r="L305" s="146">
        <f t="shared" si="24"/>
        <v>0</v>
      </c>
      <c r="M305" s="145">
        <v>22</v>
      </c>
      <c r="N305" s="146">
        <v>597.37</v>
      </c>
      <c r="O305" s="139">
        <f t="shared" si="25"/>
        <v>13142.14</v>
      </c>
      <c r="P305" s="137"/>
      <c r="Q305" s="140"/>
      <c r="R305" s="162"/>
      <c r="S305" s="163"/>
      <c r="T305" s="150"/>
      <c r="U305" s="141">
        <f>Tabela4[[#This Row],[Custo diário]]*Tabela4[[#This Row],[Dias]]*Tabela4[[#This Row],[Quantidade]]</f>
        <v>0</v>
      </c>
    </row>
    <row r="306" spans="2:21" ht="15.75" hidden="1" thickBot="1">
      <c r="B306" s="133" t="s">
        <v>187</v>
      </c>
      <c r="C306" s="133" t="s">
        <v>88</v>
      </c>
      <c r="D306" s="133" t="s">
        <v>30</v>
      </c>
      <c r="E306" s="134"/>
      <c r="F306" s="135" t="s">
        <v>349</v>
      </c>
      <c r="G306" s="143" t="s">
        <v>337</v>
      </c>
      <c r="H306" s="136">
        <v>0.33333333333333331</v>
      </c>
      <c r="I306" s="136">
        <v>0.7416666666666667</v>
      </c>
      <c r="J306" s="145"/>
      <c r="K306" s="146"/>
      <c r="L306" s="146">
        <f t="shared" si="24"/>
        <v>0</v>
      </c>
      <c r="M306" s="145"/>
      <c r="N306" s="146">
        <v>377.62</v>
      </c>
      <c r="O306" s="139">
        <f t="shared" si="25"/>
        <v>0</v>
      </c>
      <c r="P306" s="137"/>
      <c r="Q306" s="140"/>
      <c r="R306" s="162"/>
      <c r="S306" s="163"/>
      <c r="T306" s="150"/>
      <c r="U306" s="141">
        <f>Tabela4[[#This Row],[Custo diário]]*Tabela4[[#This Row],[Dias]]*Tabela4[[#This Row],[Quantidade]]</f>
        <v>0</v>
      </c>
    </row>
    <row r="307" spans="2:21" ht="15.75" hidden="1" thickBot="1">
      <c r="B307" s="133" t="s">
        <v>187</v>
      </c>
      <c r="C307" s="133" t="s">
        <v>88</v>
      </c>
      <c r="D307" s="133" t="s">
        <v>30</v>
      </c>
      <c r="E307" s="134"/>
      <c r="F307" s="135" t="s">
        <v>350</v>
      </c>
      <c r="G307" s="143" t="s">
        <v>351</v>
      </c>
      <c r="H307" s="136">
        <v>0.29166666666666669</v>
      </c>
      <c r="I307" s="136">
        <v>0.79166666666666663</v>
      </c>
      <c r="J307" s="145"/>
      <c r="K307" s="146"/>
      <c r="L307" s="146">
        <f t="shared" si="24"/>
        <v>0</v>
      </c>
      <c r="M307" s="145"/>
      <c r="N307" s="146">
        <v>174.67</v>
      </c>
      <c r="O307" s="139">
        <f t="shared" si="25"/>
        <v>0</v>
      </c>
      <c r="P307" s="137"/>
      <c r="Q307" s="140"/>
      <c r="R307" s="162"/>
      <c r="S307" s="163"/>
      <c r="T307" s="150"/>
      <c r="U307" s="141">
        <f>Tabela4[[#This Row],[Custo diário]]*Tabela4[[#This Row],[Dias]]*Tabela4[[#This Row],[Quantidade]]</f>
        <v>0</v>
      </c>
    </row>
    <row r="308" spans="2:21" ht="15.75" hidden="1" thickBot="1">
      <c r="B308" s="133" t="s">
        <v>187</v>
      </c>
      <c r="C308" s="133" t="s">
        <v>88</v>
      </c>
      <c r="D308" s="133" t="s">
        <v>30</v>
      </c>
      <c r="E308" s="134"/>
      <c r="F308" s="135" t="s">
        <v>350</v>
      </c>
      <c r="G308" s="143" t="s">
        <v>351</v>
      </c>
      <c r="H308" s="136">
        <v>0.79166666666666663</v>
      </c>
      <c r="I308" s="136">
        <v>0.29166666666666669</v>
      </c>
      <c r="J308" s="145"/>
      <c r="K308" s="146"/>
      <c r="L308" s="146">
        <f t="shared" si="24"/>
        <v>0</v>
      </c>
      <c r="M308" s="145"/>
      <c r="N308" s="146">
        <v>191.82</v>
      </c>
      <c r="O308" s="139">
        <f t="shared" si="25"/>
        <v>0</v>
      </c>
      <c r="P308" s="137"/>
      <c r="Q308" s="140"/>
      <c r="R308" s="162"/>
      <c r="S308" s="163"/>
      <c r="T308" s="150"/>
      <c r="U308" s="141">
        <f>Tabela4[[#This Row],[Custo diário]]*Tabela4[[#This Row],[Dias]]*Tabela4[[#This Row],[Quantidade]]</f>
        <v>0</v>
      </c>
    </row>
    <row r="309" spans="2:21" ht="15.75" hidden="1" thickBot="1">
      <c r="B309" s="133" t="s">
        <v>187</v>
      </c>
      <c r="C309" s="133" t="s">
        <v>88</v>
      </c>
      <c r="D309" s="133" t="s">
        <v>30</v>
      </c>
      <c r="E309" s="134"/>
      <c r="F309" s="135" t="s">
        <v>350</v>
      </c>
      <c r="G309" s="143" t="s">
        <v>351</v>
      </c>
      <c r="H309" s="136">
        <v>0.29166666666666669</v>
      </c>
      <c r="I309" s="136">
        <v>0.79166666666666663</v>
      </c>
      <c r="J309" s="145"/>
      <c r="K309" s="146"/>
      <c r="L309" s="146">
        <f t="shared" si="24"/>
        <v>0</v>
      </c>
      <c r="M309" s="145"/>
      <c r="N309" s="146">
        <v>174.67</v>
      </c>
      <c r="O309" s="139">
        <f t="shared" si="25"/>
        <v>0</v>
      </c>
      <c r="P309" s="137"/>
      <c r="Q309" s="140"/>
      <c r="R309" s="162"/>
      <c r="S309" s="163"/>
      <c r="T309" s="150"/>
      <c r="U309" s="141">
        <f>Tabela4[[#This Row],[Custo diário]]*Tabela4[[#This Row],[Dias]]*Tabela4[[#This Row],[Quantidade]]</f>
        <v>0</v>
      </c>
    </row>
    <row r="310" spans="2:21" ht="15.75" hidden="1" thickBot="1">
      <c r="B310" s="133" t="s">
        <v>187</v>
      </c>
      <c r="C310" s="133" t="s">
        <v>88</v>
      </c>
      <c r="D310" s="133" t="s">
        <v>30</v>
      </c>
      <c r="E310" s="134"/>
      <c r="F310" s="135" t="s">
        <v>350</v>
      </c>
      <c r="G310" s="143" t="s">
        <v>351</v>
      </c>
      <c r="H310" s="136">
        <v>0.79166666666666663</v>
      </c>
      <c r="I310" s="136">
        <v>0.29166666666666669</v>
      </c>
      <c r="J310" s="145"/>
      <c r="K310" s="146"/>
      <c r="L310" s="146">
        <f t="shared" si="24"/>
        <v>0</v>
      </c>
      <c r="M310" s="145"/>
      <c r="N310" s="146">
        <v>191.82</v>
      </c>
      <c r="O310" s="139">
        <f t="shared" si="25"/>
        <v>0</v>
      </c>
      <c r="P310" s="137"/>
      <c r="Q310" s="140"/>
      <c r="R310" s="162"/>
      <c r="S310" s="163"/>
      <c r="T310" s="150"/>
      <c r="U310" s="141">
        <f>Tabela4[[#This Row],[Custo diário]]*Tabela4[[#This Row],[Dias]]*Tabela4[[#This Row],[Quantidade]]</f>
        <v>0</v>
      </c>
    </row>
    <row r="311" spans="2:21" ht="15.75" hidden="1" thickBot="1">
      <c r="B311" s="133" t="s">
        <v>187</v>
      </c>
      <c r="C311" s="133" t="s">
        <v>88</v>
      </c>
      <c r="D311" s="133" t="s">
        <v>30</v>
      </c>
      <c r="E311" s="134"/>
      <c r="F311" s="135" t="s">
        <v>434</v>
      </c>
      <c r="G311" s="143" t="s">
        <v>351</v>
      </c>
      <c r="H311" s="136">
        <v>0.29166666666666669</v>
      </c>
      <c r="I311" s="136">
        <v>0.79166666666666663</v>
      </c>
      <c r="J311" s="145"/>
      <c r="K311" s="146"/>
      <c r="L311" s="146">
        <f t="shared" si="24"/>
        <v>0</v>
      </c>
      <c r="M311" s="145"/>
      <c r="N311" s="146">
        <v>248.04</v>
      </c>
      <c r="O311" s="139">
        <f t="shared" si="25"/>
        <v>0</v>
      </c>
      <c r="P311" s="137"/>
      <c r="Q311" s="140"/>
      <c r="R311" s="162"/>
      <c r="S311" s="163"/>
      <c r="T311" s="150"/>
      <c r="U311" s="141">
        <f>Tabela4[[#This Row],[Custo diário]]*Tabela4[[#This Row],[Dias]]*Tabela4[[#This Row],[Quantidade]]</f>
        <v>0</v>
      </c>
    </row>
    <row r="312" spans="2:21" ht="15.75" hidden="1" thickBot="1">
      <c r="B312" s="133" t="s">
        <v>187</v>
      </c>
      <c r="C312" s="133" t="s">
        <v>88</v>
      </c>
      <c r="D312" s="133" t="s">
        <v>30</v>
      </c>
      <c r="E312" s="134"/>
      <c r="F312" s="135" t="s">
        <v>434</v>
      </c>
      <c r="G312" s="143" t="s">
        <v>351</v>
      </c>
      <c r="H312" s="136">
        <v>0.79166666666666663</v>
      </c>
      <c r="I312" s="136">
        <v>0.29166666666666669</v>
      </c>
      <c r="J312" s="145"/>
      <c r="K312" s="146"/>
      <c r="L312" s="146">
        <f t="shared" si="24"/>
        <v>0</v>
      </c>
      <c r="M312" s="145"/>
      <c r="N312" s="146">
        <v>273.69</v>
      </c>
      <c r="O312" s="139">
        <f t="shared" si="25"/>
        <v>0</v>
      </c>
      <c r="P312" s="137"/>
      <c r="Q312" s="140"/>
      <c r="R312" s="162"/>
      <c r="S312" s="163"/>
      <c r="T312" s="150"/>
      <c r="U312" s="141">
        <f>Tabela4[[#This Row],[Custo diário]]*Tabela4[[#This Row],[Dias]]*Tabela4[[#This Row],[Quantidade]]</f>
        <v>0</v>
      </c>
    </row>
    <row r="313" spans="2:21" ht="15.75" hidden="1" thickBot="1">
      <c r="B313" s="133" t="s">
        <v>187</v>
      </c>
      <c r="C313" s="133" t="s">
        <v>88</v>
      </c>
      <c r="D313" s="133" t="s">
        <v>30</v>
      </c>
      <c r="E313" s="134"/>
      <c r="F313" s="135" t="s">
        <v>354</v>
      </c>
      <c r="G313" s="143" t="s">
        <v>351</v>
      </c>
      <c r="H313" s="136">
        <v>0.29166666666666669</v>
      </c>
      <c r="I313" s="136">
        <v>0.79166666666666663</v>
      </c>
      <c r="J313" s="145"/>
      <c r="K313" s="146"/>
      <c r="L313" s="146">
        <f t="shared" si="24"/>
        <v>0</v>
      </c>
      <c r="M313" s="145"/>
      <c r="N313" s="146">
        <v>237.86</v>
      </c>
      <c r="O313" s="139">
        <f t="shared" si="25"/>
        <v>0</v>
      </c>
      <c r="P313" s="137"/>
      <c r="Q313" s="140"/>
      <c r="R313" s="162"/>
      <c r="S313" s="163"/>
      <c r="T313" s="150"/>
      <c r="U313" s="141">
        <f>Tabela4[[#This Row],[Custo diário]]*Tabela4[[#This Row],[Dias]]*Tabela4[[#This Row],[Quantidade]]</f>
        <v>0</v>
      </c>
    </row>
    <row r="314" spans="2:21" ht="15.75" hidden="1" thickBot="1">
      <c r="B314" s="133" t="s">
        <v>187</v>
      </c>
      <c r="C314" s="133" t="s">
        <v>88</v>
      </c>
      <c r="D314" s="133" t="s">
        <v>30</v>
      </c>
      <c r="E314" s="134"/>
      <c r="F314" s="135" t="s">
        <v>354</v>
      </c>
      <c r="G314" s="143" t="s">
        <v>351</v>
      </c>
      <c r="H314" s="136">
        <v>0.79166666666666663</v>
      </c>
      <c r="I314" s="136">
        <v>0.29166666666666669</v>
      </c>
      <c r="J314" s="145"/>
      <c r="K314" s="146"/>
      <c r="L314" s="146">
        <f t="shared" si="24"/>
        <v>0</v>
      </c>
      <c r="M314" s="145"/>
      <c r="N314" s="146">
        <v>262.35000000000002</v>
      </c>
      <c r="O314" s="139">
        <f t="shared" si="25"/>
        <v>0</v>
      </c>
      <c r="P314" s="137"/>
      <c r="Q314" s="140"/>
      <c r="R314" s="162"/>
      <c r="S314" s="163"/>
      <c r="T314" s="150"/>
      <c r="U314" s="141">
        <f>Tabela4[[#This Row],[Custo diário]]*Tabela4[[#This Row],[Dias]]*Tabela4[[#This Row],[Quantidade]]</f>
        <v>0</v>
      </c>
    </row>
    <row r="315" spans="2:21" ht="15.75" hidden="1" thickBot="1">
      <c r="B315" s="133" t="s">
        <v>187</v>
      </c>
      <c r="C315" s="133" t="s">
        <v>88</v>
      </c>
      <c r="D315" s="133" t="s">
        <v>30</v>
      </c>
      <c r="E315" s="134"/>
      <c r="F315" s="135" t="s">
        <v>355</v>
      </c>
      <c r="G315" s="143" t="s">
        <v>337</v>
      </c>
      <c r="H315" s="136">
        <v>0.29166666666666669</v>
      </c>
      <c r="I315" s="136">
        <v>0.70000000000000007</v>
      </c>
      <c r="J315" s="145"/>
      <c r="K315" s="146"/>
      <c r="L315" s="146">
        <f t="shared" si="24"/>
        <v>0</v>
      </c>
      <c r="M315" s="145"/>
      <c r="N315" s="146">
        <v>196.14</v>
      </c>
      <c r="O315" s="139">
        <f t="shared" si="25"/>
        <v>0</v>
      </c>
      <c r="P315" s="137"/>
      <c r="Q315" s="140"/>
      <c r="R315" s="162"/>
      <c r="S315" s="163"/>
      <c r="T315" s="150"/>
      <c r="U315" s="141">
        <f>Tabela4[[#This Row],[Custo diário]]*Tabela4[[#This Row],[Dias]]*Tabela4[[#This Row],[Quantidade]]</f>
        <v>0</v>
      </c>
    </row>
    <row r="316" spans="2:21" ht="15.75" hidden="1" thickBot="1">
      <c r="B316" s="133" t="s">
        <v>187</v>
      </c>
      <c r="C316" s="133" t="s">
        <v>88</v>
      </c>
      <c r="D316" s="133" t="s">
        <v>30</v>
      </c>
      <c r="E316" s="134"/>
      <c r="F316" s="135" t="s">
        <v>355</v>
      </c>
      <c r="G316" s="143" t="s">
        <v>337</v>
      </c>
      <c r="H316" s="136">
        <v>0.91666666666666663</v>
      </c>
      <c r="I316" s="136">
        <v>0.32500000000000001</v>
      </c>
      <c r="J316" s="145"/>
      <c r="K316" s="146"/>
      <c r="L316" s="146">
        <f t="shared" si="19"/>
        <v>0</v>
      </c>
      <c r="M316" s="145"/>
      <c r="N316" s="146">
        <v>231.45</v>
      </c>
      <c r="O316" s="139">
        <f t="shared" si="20"/>
        <v>0</v>
      </c>
      <c r="P316" s="137"/>
      <c r="Q316" s="140"/>
      <c r="R316" s="162"/>
      <c r="S316" s="163"/>
      <c r="T316" s="150"/>
      <c r="U316" s="141">
        <f>Tabela4[[#This Row],[Custo diário]]*Tabela4[[#This Row],[Dias]]*Tabela4[[#This Row],[Quantidade]]</f>
        <v>0</v>
      </c>
    </row>
    <row r="317" spans="2:21" ht="15.75" hidden="1" thickBot="1">
      <c r="B317" s="133" t="s">
        <v>187</v>
      </c>
      <c r="C317" s="133" t="s">
        <v>88</v>
      </c>
      <c r="D317" s="133" t="s">
        <v>30</v>
      </c>
      <c r="E317" s="134"/>
      <c r="F317" s="135" t="s">
        <v>455</v>
      </c>
      <c r="G317" s="143" t="s">
        <v>337</v>
      </c>
      <c r="H317" s="136">
        <v>0.29166666666666669</v>
      </c>
      <c r="I317" s="136">
        <v>0.70000000000000007</v>
      </c>
      <c r="J317" s="145"/>
      <c r="K317" s="146"/>
      <c r="L317" s="146">
        <f t="shared" si="19"/>
        <v>0</v>
      </c>
      <c r="M317" s="145"/>
      <c r="N317" s="146">
        <v>187.06</v>
      </c>
      <c r="O317" s="139">
        <f t="shared" si="20"/>
        <v>0</v>
      </c>
      <c r="P317" s="137"/>
      <c r="Q317" s="140"/>
      <c r="R317" s="162"/>
      <c r="S317" s="163"/>
      <c r="T317" s="150"/>
      <c r="U317" s="141">
        <f>Tabela4[[#This Row],[Custo diário]]*Tabela4[[#This Row],[Dias]]*Tabela4[[#This Row],[Quantidade]]</f>
        <v>0</v>
      </c>
    </row>
    <row r="318" spans="2:21" ht="15.75" hidden="1" thickBot="1">
      <c r="B318" s="133" t="s">
        <v>187</v>
      </c>
      <c r="C318" s="133" t="s">
        <v>88</v>
      </c>
      <c r="D318" s="133" t="s">
        <v>30</v>
      </c>
      <c r="E318" s="134"/>
      <c r="F318" s="135" t="s">
        <v>456</v>
      </c>
      <c r="G318" s="143" t="s">
        <v>337</v>
      </c>
      <c r="H318" s="136">
        <v>0.91666666666666663</v>
      </c>
      <c r="I318" s="136">
        <v>0.32500000000000001</v>
      </c>
      <c r="J318" s="145"/>
      <c r="K318" s="146"/>
      <c r="L318" s="146">
        <f t="shared" si="19"/>
        <v>0</v>
      </c>
      <c r="M318" s="145"/>
      <c r="N318" s="146">
        <v>231.45</v>
      </c>
      <c r="O318" s="139">
        <f t="shared" si="20"/>
        <v>0</v>
      </c>
      <c r="P318" s="137"/>
      <c r="Q318" s="140"/>
      <c r="R318" s="162"/>
      <c r="S318" s="163"/>
      <c r="T318" s="150"/>
      <c r="U318" s="141">
        <f>Tabela4[[#This Row],[Custo diário]]*Tabela4[[#This Row],[Dias]]*Tabela4[[#This Row],[Quantidade]]</f>
        <v>0</v>
      </c>
    </row>
    <row r="319" spans="2:21" ht="15.75" hidden="1" thickBot="1">
      <c r="B319" s="133" t="s">
        <v>187</v>
      </c>
      <c r="C319" s="133" t="s">
        <v>88</v>
      </c>
      <c r="D319" s="133" t="s">
        <v>30</v>
      </c>
      <c r="E319" s="134"/>
      <c r="F319" s="135" t="s">
        <v>413</v>
      </c>
      <c r="G319" s="143" t="s">
        <v>337</v>
      </c>
      <c r="H319" s="136">
        <v>0.33333333333333331</v>
      </c>
      <c r="I319" s="136">
        <v>0.7416666666666667</v>
      </c>
      <c r="J319" s="145"/>
      <c r="K319" s="146"/>
      <c r="L319" s="146">
        <f t="shared" si="19"/>
        <v>0</v>
      </c>
      <c r="M319" s="145"/>
      <c r="N319" s="146">
        <v>273.16000000000003</v>
      </c>
      <c r="O319" s="139">
        <f t="shared" si="20"/>
        <v>0</v>
      </c>
      <c r="P319" s="137"/>
      <c r="Q319" s="140"/>
      <c r="R319" s="162"/>
      <c r="S319" s="163"/>
      <c r="T319" s="150"/>
      <c r="U319" s="141">
        <f>Tabela4[[#This Row],[Custo diário]]*Tabela4[[#This Row],[Dias]]*Tabela4[[#This Row],[Quantidade]]</f>
        <v>0</v>
      </c>
    </row>
    <row r="320" spans="2:21" ht="15.75" hidden="1" thickBot="1">
      <c r="B320" s="133" t="s">
        <v>187</v>
      </c>
      <c r="C320" s="133" t="s">
        <v>88</v>
      </c>
      <c r="D320" s="133" t="s">
        <v>30</v>
      </c>
      <c r="E320" s="134"/>
      <c r="F320" s="135" t="s">
        <v>396</v>
      </c>
      <c r="G320" s="143" t="s">
        <v>337</v>
      </c>
      <c r="H320" s="136">
        <v>0.33333333333333331</v>
      </c>
      <c r="I320" s="136">
        <v>0.7416666666666667</v>
      </c>
      <c r="J320" s="145"/>
      <c r="K320" s="146"/>
      <c r="L320" s="146">
        <f t="shared" si="19"/>
        <v>0</v>
      </c>
      <c r="M320" s="145"/>
      <c r="N320" s="146">
        <v>254.98</v>
      </c>
      <c r="O320" s="139">
        <f t="shared" si="20"/>
        <v>0</v>
      </c>
      <c r="P320" s="137"/>
      <c r="Q320" s="140"/>
      <c r="R320" s="162"/>
      <c r="S320" s="163"/>
      <c r="T320" s="150"/>
      <c r="U320" s="141">
        <f>Tabela4[[#This Row],[Custo diário]]*Tabela4[[#This Row],[Dias]]*Tabela4[[#This Row],[Quantidade]]</f>
        <v>0</v>
      </c>
    </row>
    <row r="321" spans="2:21" ht="15.75" hidden="1" thickBot="1">
      <c r="B321" s="133" t="s">
        <v>187</v>
      </c>
      <c r="C321" s="133" t="s">
        <v>88</v>
      </c>
      <c r="D321" s="133" t="s">
        <v>30</v>
      </c>
      <c r="E321" s="134"/>
      <c r="F321" s="135" t="s">
        <v>434</v>
      </c>
      <c r="G321" s="143" t="s">
        <v>337</v>
      </c>
      <c r="H321" s="136">
        <v>0.5</v>
      </c>
      <c r="I321" s="136">
        <v>0.90833333333333333</v>
      </c>
      <c r="J321" s="145"/>
      <c r="K321" s="146"/>
      <c r="L321" s="146">
        <f t="shared" si="19"/>
        <v>0</v>
      </c>
      <c r="M321" s="145"/>
      <c r="N321" s="146">
        <v>252.67</v>
      </c>
      <c r="O321" s="139">
        <f t="shared" si="20"/>
        <v>0</v>
      </c>
      <c r="P321" s="137"/>
      <c r="Q321" s="140"/>
      <c r="R321" s="162"/>
      <c r="S321" s="163"/>
      <c r="T321" s="150"/>
      <c r="U321" s="141">
        <f>Tabela4[[#This Row],[Custo diário]]*Tabela4[[#This Row],[Dias]]*Tabela4[[#This Row],[Quantidade]]</f>
        <v>0</v>
      </c>
    </row>
    <row r="322" spans="2:21" ht="15.75" hidden="1" thickBot="1">
      <c r="B322" s="133" t="s">
        <v>187</v>
      </c>
      <c r="C322" s="133" t="s">
        <v>88</v>
      </c>
      <c r="D322" s="133" t="s">
        <v>30</v>
      </c>
      <c r="E322" s="134"/>
      <c r="F322" s="135" t="s">
        <v>434</v>
      </c>
      <c r="G322" s="143" t="s">
        <v>337</v>
      </c>
      <c r="H322" s="136">
        <v>0.91666666666666663</v>
      </c>
      <c r="I322" s="136">
        <v>0.32500000000000001</v>
      </c>
      <c r="J322" s="145"/>
      <c r="K322" s="146"/>
      <c r="L322" s="146">
        <f t="shared" si="19"/>
        <v>0</v>
      </c>
      <c r="M322" s="145"/>
      <c r="N322" s="146">
        <v>299.83999999999997</v>
      </c>
      <c r="O322" s="139">
        <f t="shared" si="20"/>
        <v>0</v>
      </c>
      <c r="P322" s="137"/>
      <c r="Q322" s="140"/>
      <c r="R322" s="162"/>
      <c r="S322" s="163"/>
      <c r="T322" s="150"/>
      <c r="U322" s="141">
        <f>Tabela4[[#This Row],[Custo diário]]*Tabela4[[#This Row],[Dias]]*Tabela4[[#This Row],[Quantidade]]</f>
        <v>0</v>
      </c>
    </row>
    <row r="323" spans="2:21" ht="15.75" hidden="1" thickBot="1">
      <c r="B323" s="133" t="s">
        <v>187</v>
      </c>
      <c r="C323" s="133" t="s">
        <v>89</v>
      </c>
      <c r="D323" s="133" t="s">
        <v>30</v>
      </c>
      <c r="E323" s="134"/>
      <c r="F323" s="135" t="s">
        <v>427</v>
      </c>
      <c r="G323" s="143" t="s">
        <v>351</v>
      </c>
      <c r="H323" s="136" t="s">
        <v>368</v>
      </c>
      <c r="I323" s="136" t="s">
        <v>431</v>
      </c>
      <c r="J323" s="145"/>
      <c r="K323" s="146"/>
      <c r="L323" s="146">
        <f t="shared" si="19"/>
        <v>0</v>
      </c>
      <c r="M323" s="145"/>
      <c r="N323" s="146">
        <v>187.66</v>
      </c>
      <c r="O323" s="139">
        <f t="shared" si="20"/>
        <v>0</v>
      </c>
      <c r="P323" s="137"/>
      <c r="Q323" s="140"/>
      <c r="R323" s="162"/>
      <c r="S323" s="163"/>
      <c r="T323" s="150"/>
      <c r="U323" s="141">
        <f>Tabela4[[#This Row],[Custo diário]]*Tabela4[[#This Row],[Dias]]*Tabela4[[#This Row],[Quantidade]]</f>
        <v>0</v>
      </c>
    </row>
    <row r="324" spans="2:21" ht="15.75" hidden="1" thickBot="1">
      <c r="B324" s="133" t="s">
        <v>187</v>
      </c>
      <c r="C324" s="133" t="s">
        <v>89</v>
      </c>
      <c r="D324" s="133" t="s">
        <v>30</v>
      </c>
      <c r="E324" s="134"/>
      <c r="F324" s="135" t="s">
        <v>427</v>
      </c>
      <c r="G324" s="143" t="s">
        <v>351</v>
      </c>
      <c r="H324" s="136" t="s">
        <v>431</v>
      </c>
      <c r="I324" s="136" t="s">
        <v>368</v>
      </c>
      <c r="J324" s="145"/>
      <c r="K324" s="146"/>
      <c r="L324" s="146">
        <f t="shared" si="19"/>
        <v>0</v>
      </c>
      <c r="M324" s="145"/>
      <c r="N324" s="146">
        <v>206.36</v>
      </c>
      <c r="O324" s="139">
        <f t="shared" si="20"/>
        <v>0</v>
      </c>
      <c r="P324" s="137"/>
      <c r="Q324" s="140"/>
      <c r="R324" s="162"/>
      <c r="S324" s="163"/>
      <c r="T324" s="150"/>
      <c r="U324" s="141">
        <f>Tabela4[[#This Row],[Custo diário]]*Tabela4[[#This Row],[Dias]]*Tabela4[[#This Row],[Quantidade]]</f>
        <v>0</v>
      </c>
    </row>
    <row r="325" spans="2:21" ht="15.75" hidden="1" thickBot="1">
      <c r="B325" s="133" t="s">
        <v>187</v>
      </c>
      <c r="C325" s="133" t="s">
        <v>89</v>
      </c>
      <c r="D325" s="133" t="s">
        <v>30</v>
      </c>
      <c r="E325" s="134"/>
      <c r="F325" s="135" t="s">
        <v>428</v>
      </c>
      <c r="G325" s="143" t="s">
        <v>343</v>
      </c>
      <c r="H325" s="136" t="s">
        <v>410</v>
      </c>
      <c r="I325" s="136" t="s">
        <v>457</v>
      </c>
      <c r="J325" s="145"/>
      <c r="K325" s="146"/>
      <c r="L325" s="146">
        <f t="shared" ref="L325:L328" si="26">J325*K325</f>
        <v>0</v>
      </c>
      <c r="M325" s="145"/>
      <c r="N325" s="146">
        <v>136.69999999999999</v>
      </c>
      <c r="O325" s="139">
        <f t="shared" ref="O325:O328" si="27">IF(M325= "Mês todo", N325, M325*N325)</f>
        <v>0</v>
      </c>
      <c r="P325" s="137"/>
      <c r="Q325" s="140"/>
      <c r="R325" s="162"/>
      <c r="S325" s="163"/>
      <c r="T325" s="150"/>
      <c r="U325" s="141">
        <f>Tabela4[[#This Row],[Custo diário]]*Tabela4[[#This Row],[Dias]]*Tabela4[[#This Row],[Quantidade]]</f>
        <v>0</v>
      </c>
    </row>
    <row r="326" spans="2:21" ht="15.75" hidden="1" thickBot="1">
      <c r="B326" s="133" t="s">
        <v>187</v>
      </c>
      <c r="C326" s="133" t="s">
        <v>89</v>
      </c>
      <c r="D326" s="133" t="s">
        <v>30</v>
      </c>
      <c r="E326" s="134"/>
      <c r="F326" s="135" t="s">
        <v>428</v>
      </c>
      <c r="G326" s="143" t="s">
        <v>343</v>
      </c>
      <c r="H326" s="136" t="s">
        <v>371</v>
      </c>
      <c r="I326" s="136" t="s">
        <v>406</v>
      </c>
      <c r="J326" s="145"/>
      <c r="K326" s="146"/>
      <c r="L326" s="146">
        <f t="shared" si="26"/>
        <v>0</v>
      </c>
      <c r="M326" s="145"/>
      <c r="N326" s="146">
        <v>159.37</v>
      </c>
      <c r="O326" s="139">
        <f t="shared" si="27"/>
        <v>0</v>
      </c>
      <c r="P326" s="137"/>
      <c r="Q326" s="140"/>
      <c r="R326" s="162"/>
      <c r="S326" s="163"/>
      <c r="T326" s="150"/>
      <c r="U326" s="141">
        <f>Tabela4[[#This Row],[Custo diário]]*Tabela4[[#This Row],[Dias]]*Tabela4[[#This Row],[Quantidade]]</f>
        <v>0</v>
      </c>
    </row>
    <row r="327" spans="2:21" ht="15.75" hidden="1" thickBot="1">
      <c r="B327" s="133" t="s">
        <v>187</v>
      </c>
      <c r="C327" s="133" t="s">
        <v>85</v>
      </c>
      <c r="D327" s="133" t="s">
        <v>30</v>
      </c>
      <c r="E327" s="134"/>
      <c r="F327" s="135" t="s">
        <v>358</v>
      </c>
      <c r="G327" s="143" t="s">
        <v>351</v>
      </c>
      <c r="H327" s="136" t="s">
        <v>368</v>
      </c>
      <c r="I327" s="136" t="s">
        <v>431</v>
      </c>
      <c r="J327" s="145"/>
      <c r="K327" s="146"/>
      <c r="L327" s="146">
        <f t="shared" si="26"/>
        <v>0</v>
      </c>
      <c r="M327" s="145"/>
      <c r="N327" s="146">
        <v>144.88999999999999</v>
      </c>
      <c r="O327" s="139">
        <f t="shared" si="27"/>
        <v>0</v>
      </c>
      <c r="P327" s="137"/>
      <c r="Q327" s="140"/>
      <c r="R327" s="162"/>
      <c r="S327" s="163"/>
      <c r="T327" s="150"/>
      <c r="U327" s="141">
        <f>Tabela4[[#This Row],[Custo diário]]*Tabela4[[#This Row],[Dias]]*Tabela4[[#This Row],[Quantidade]]</f>
        <v>0</v>
      </c>
    </row>
    <row r="328" spans="2:21" ht="15.75" hidden="1" thickBot="1">
      <c r="B328" s="133" t="s">
        <v>187</v>
      </c>
      <c r="C328" s="133" t="s">
        <v>85</v>
      </c>
      <c r="D328" s="133" t="s">
        <v>30</v>
      </c>
      <c r="E328" s="134"/>
      <c r="F328" s="135" t="s">
        <v>358</v>
      </c>
      <c r="G328" s="143" t="s">
        <v>351</v>
      </c>
      <c r="H328" s="136" t="s">
        <v>431</v>
      </c>
      <c r="I328" s="136" t="s">
        <v>368</v>
      </c>
      <c r="J328" s="145"/>
      <c r="K328" s="146"/>
      <c r="L328" s="146">
        <f t="shared" si="26"/>
        <v>0</v>
      </c>
      <c r="M328" s="145"/>
      <c r="N328" s="146">
        <v>159.62</v>
      </c>
      <c r="O328" s="139">
        <f t="shared" si="27"/>
        <v>0</v>
      </c>
      <c r="P328" s="137"/>
      <c r="Q328" s="140"/>
      <c r="R328" s="162"/>
      <c r="S328" s="163"/>
      <c r="T328" s="150"/>
      <c r="U328" s="141">
        <f>Tabela4[[#This Row],[Custo diário]]*Tabela4[[#This Row],[Dias]]*Tabela4[[#This Row],[Quantidade]]</f>
        <v>0</v>
      </c>
    </row>
    <row r="329" spans="2:21" ht="15.75" hidden="1" thickBot="1">
      <c r="B329" s="133" t="s">
        <v>187</v>
      </c>
      <c r="C329" s="133" t="s">
        <v>87</v>
      </c>
      <c r="D329" s="133" t="s">
        <v>30</v>
      </c>
      <c r="E329" s="134"/>
      <c r="F329" s="135" t="s">
        <v>403</v>
      </c>
      <c r="G329" s="143" t="s">
        <v>340</v>
      </c>
      <c r="H329" s="136" t="s">
        <v>368</v>
      </c>
      <c r="I329" s="136" t="s">
        <v>444</v>
      </c>
      <c r="J329" s="145"/>
      <c r="K329" s="146">
        <v>33.619999999999997</v>
      </c>
      <c r="L329" s="146">
        <f t="shared" ref="L329:L342" si="28">J329*K329</f>
        <v>0</v>
      </c>
      <c r="M329" s="145"/>
      <c r="N329" s="146">
        <v>243.27</v>
      </c>
      <c r="O329" s="139">
        <f t="shared" ref="O329:O342" si="29">IF(M329= "Mês todo", N329, M329*N329)</f>
        <v>0</v>
      </c>
      <c r="P329" s="137"/>
      <c r="Q329" s="140"/>
      <c r="R329" s="162"/>
      <c r="S329" s="163"/>
      <c r="T329" s="150"/>
      <c r="U329" s="141">
        <f>Tabela4[[#This Row],[Custo diário]]*Tabela4[[#This Row],[Dias]]*Tabela4[[#This Row],[Quantidade]]</f>
        <v>0</v>
      </c>
    </row>
    <row r="330" spans="2:21" ht="15.75" hidden="1" thickBot="1">
      <c r="B330" s="133" t="s">
        <v>187</v>
      </c>
      <c r="C330" s="133" t="s">
        <v>87</v>
      </c>
      <c r="D330" s="133" t="s">
        <v>30</v>
      </c>
      <c r="E330" s="134"/>
      <c r="F330" s="135" t="s">
        <v>362</v>
      </c>
      <c r="G330" s="143" t="s">
        <v>351</v>
      </c>
      <c r="H330" s="136" t="s">
        <v>368</v>
      </c>
      <c r="I330" s="136" t="s">
        <v>431</v>
      </c>
      <c r="J330" s="145"/>
      <c r="K330" s="146">
        <v>25.28</v>
      </c>
      <c r="L330" s="146">
        <f t="shared" si="28"/>
        <v>0</v>
      </c>
      <c r="M330" s="145"/>
      <c r="N330" s="146">
        <v>183</v>
      </c>
      <c r="O330" s="139">
        <f t="shared" si="29"/>
        <v>0</v>
      </c>
      <c r="P330" s="137"/>
      <c r="Q330" s="140"/>
      <c r="R330" s="162"/>
      <c r="S330" s="163"/>
      <c r="T330" s="150"/>
      <c r="U330" s="141">
        <f>Tabela4[[#This Row],[Custo diário]]*Tabela4[[#This Row],[Dias]]*Tabela4[[#This Row],[Quantidade]]</f>
        <v>0</v>
      </c>
    </row>
    <row r="331" spans="2:21" ht="15.75" hidden="1" thickBot="1">
      <c r="B331" s="133" t="s">
        <v>187</v>
      </c>
      <c r="C331" s="133" t="s">
        <v>87</v>
      </c>
      <c r="D331" s="133" t="s">
        <v>30</v>
      </c>
      <c r="E331" s="134"/>
      <c r="F331" s="135" t="s">
        <v>362</v>
      </c>
      <c r="G331" s="143" t="s">
        <v>351</v>
      </c>
      <c r="H331" s="136" t="s">
        <v>368</v>
      </c>
      <c r="I331" s="136" t="s">
        <v>431</v>
      </c>
      <c r="J331" s="145"/>
      <c r="K331" s="146">
        <v>25.28</v>
      </c>
      <c r="L331" s="146">
        <f t="shared" si="28"/>
        <v>0</v>
      </c>
      <c r="M331" s="145"/>
      <c r="N331" s="146">
        <v>183</v>
      </c>
      <c r="O331" s="139">
        <f t="shared" si="29"/>
        <v>0</v>
      </c>
      <c r="P331" s="137"/>
      <c r="Q331" s="140"/>
      <c r="R331" s="162"/>
      <c r="S331" s="163"/>
      <c r="T331" s="150"/>
      <c r="U331" s="141">
        <f>Tabela4[[#This Row],[Custo diário]]*Tabela4[[#This Row],[Dias]]*Tabela4[[#This Row],[Quantidade]]</f>
        <v>0</v>
      </c>
    </row>
    <row r="332" spans="2:21" ht="15.75" hidden="1" thickBot="1">
      <c r="B332" s="133" t="s">
        <v>187</v>
      </c>
      <c r="C332" s="133" t="s">
        <v>87</v>
      </c>
      <c r="D332" s="133" t="s">
        <v>30</v>
      </c>
      <c r="E332" s="134"/>
      <c r="F332" s="135" t="s">
        <v>362</v>
      </c>
      <c r="G332" s="143" t="s">
        <v>351</v>
      </c>
      <c r="H332" s="136" t="s">
        <v>368</v>
      </c>
      <c r="I332" s="136" t="s">
        <v>431</v>
      </c>
      <c r="J332" s="145"/>
      <c r="K332" s="146">
        <v>25.28</v>
      </c>
      <c r="L332" s="146">
        <f t="shared" si="28"/>
        <v>0</v>
      </c>
      <c r="M332" s="145"/>
      <c r="N332" s="146">
        <v>183</v>
      </c>
      <c r="O332" s="139">
        <f t="shared" si="29"/>
        <v>0</v>
      </c>
      <c r="P332" s="137"/>
      <c r="Q332" s="140"/>
      <c r="R332" s="162"/>
      <c r="S332" s="163"/>
      <c r="T332" s="150"/>
      <c r="U332" s="141">
        <f>Tabela4[[#This Row],[Custo diário]]*Tabela4[[#This Row],[Dias]]*Tabela4[[#This Row],[Quantidade]]</f>
        <v>0</v>
      </c>
    </row>
    <row r="333" spans="2:21" ht="15.75" hidden="1" thickBot="1">
      <c r="B333" s="133" t="s">
        <v>187</v>
      </c>
      <c r="C333" s="133" t="s">
        <v>87</v>
      </c>
      <c r="D333" s="133" t="s">
        <v>30</v>
      </c>
      <c r="E333" s="134"/>
      <c r="F333" s="135" t="s">
        <v>362</v>
      </c>
      <c r="G333" s="143" t="s">
        <v>351</v>
      </c>
      <c r="H333" s="136" t="s">
        <v>365</v>
      </c>
      <c r="I333" s="136" t="s">
        <v>371</v>
      </c>
      <c r="J333" s="145">
        <v>4.33</v>
      </c>
      <c r="K333" s="146">
        <v>25.28</v>
      </c>
      <c r="L333" s="146">
        <f t="shared" si="28"/>
        <v>109.4624</v>
      </c>
      <c r="M333" s="145">
        <v>2</v>
      </c>
      <c r="N333" s="146">
        <v>183</v>
      </c>
      <c r="O333" s="139">
        <f t="shared" si="29"/>
        <v>366</v>
      </c>
      <c r="P333" s="137"/>
      <c r="Q333" s="140"/>
      <c r="R333" s="162"/>
      <c r="S333" s="163"/>
      <c r="T333" s="150"/>
      <c r="U333" s="141">
        <f>Tabela4[[#This Row],[Custo diário]]*Tabela4[[#This Row],[Dias]]*Tabela4[[#This Row],[Quantidade]]</f>
        <v>0</v>
      </c>
    </row>
    <row r="334" spans="2:21" ht="15.75" hidden="1" thickBot="1">
      <c r="B334" s="133" t="s">
        <v>187</v>
      </c>
      <c r="C334" s="133" t="s">
        <v>87</v>
      </c>
      <c r="D334" s="133" t="s">
        <v>30</v>
      </c>
      <c r="E334" s="134"/>
      <c r="F334" s="135" t="s">
        <v>362</v>
      </c>
      <c r="G334" s="143" t="s">
        <v>351</v>
      </c>
      <c r="H334" s="136" t="s">
        <v>365</v>
      </c>
      <c r="I334" s="136" t="s">
        <v>371</v>
      </c>
      <c r="J334" s="145"/>
      <c r="K334" s="146">
        <v>25.28</v>
      </c>
      <c r="L334" s="146">
        <f t="shared" si="28"/>
        <v>0</v>
      </c>
      <c r="M334" s="145"/>
      <c r="N334" s="146">
        <v>183</v>
      </c>
      <c r="O334" s="139">
        <f t="shared" si="29"/>
        <v>0</v>
      </c>
      <c r="P334" s="137"/>
      <c r="Q334" s="140"/>
      <c r="R334" s="162"/>
      <c r="S334" s="163"/>
      <c r="T334" s="150"/>
      <c r="U334" s="141">
        <f>Tabela4[[#This Row],[Custo diário]]*Tabela4[[#This Row],[Dias]]*Tabela4[[#This Row],[Quantidade]]</f>
        <v>0</v>
      </c>
    </row>
    <row r="335" spans="2:21" ht="15.75" hidden="1" thickBot="1">
      <c r="B335" s="133" t="s">
        <v>187</v>
      </c>
      <c r="C335" s="133" t="s">
        <v>87</v>
      </c>
      <c r="D335" s="133" t="s">
        <v>30</v>
      </c>
      <c r="E335" s="134"/>
      <c r="F335" s="135" t="s">
        <v>362</v>
      </c>
      <c r="G335" s="143" t="s">
        <v>351</v>
      </c>
      <c r="H335" s="136" t="s">
        <v>365</v>
      </c>
      <c r="I335" s="136" t="s">
        <v>371</v>
      </c>
      <c r="J335" s="145"/>
      <c r="K335" s="146">
        <v>25.28</v>
      </c>
      <c r="L335" s="146">
        <f t="shared" si="28"/>
        <v>0</v>
      </c>
      <c r="M335" s="145"/>
      <c r="N335" s="146">
        <v>183</v>
      </c>
      <c r="O335" s="139">
        <f t="shared" si="29"/>
        <v>0</v>
      </c>
      <c r="P335" s="137"/>
      <c r="Q335" s="140"/>
      <c r="R335" s="162"/>
      <c r="S335" s="163"/>
      <c r="T335" s="150"/>
      <c r="U335" s="141">
        <f>Tabela4[[#This Row],[Custo diário]]*Tabela4[[#This Row],[Dias]]*Tabela4[[#This Row],[Quantidade]]</f>
        <v>0</v>
      </c>
    </row>
    <row r="336" spans="2:21" ht="15.75" hidden="1" thickBot="1">
      <c r="B336" s="133" t="s">
        <v>187</v>
      </c>
      <c r="C336" s="133" t="s">
        <v>87</v>
      </c>
      <c r="D336" s="133" t="s">
        <v>30</v>
      </c>
      <c r="E336" s="134"/>
      <c r="F336" s="135" t="s">
        <v>362</v>
      </c>
      <c r="G336" s="143" t="s">
        <v>351</v>
      </c>
      <c r="H336" s="136" t="s">
        <v>365</v>
      </c>
      <c r="I336" s="136" t="s">
        <v>371</v>
      </c>
      <c r="J336" s="145"/>
      <c r="K336" s="146">
        <v>25.28</v>
      </c>
      <c r="L336" s="146">
        <f t="shared" si="28"/>
        <v>0</v>
      </c>
      <c r="M336" s="145"/>
      <c r="N336" s="146">
        <v>183</v>
      </c>
      <c r="O336" s="139">
        <f t="shared" si="29"/>
        <v>0</v>
      </c>
      <c r="P336" s="137"/>
      <c r="Q336" s="140"/>
      <c r="R336" s="162"/>
      <c r="S336" s="163"/>
      <c r="T336" s="150"/>
      <c r="U336" s="141">
        <f>Tabela4[[#This Row],[Custo diário]]*Tabela4[[#This Row],[Dias]]*Tabela4[[#This Row],[Quantidade]]</f>
        <v>0</v>
      </c>
    </row>
    <row r="337" spans="2:21" ht="15.75" hidden="1" thickBot="1">
      <c r="B337" s="133" t="s">
        <v>187</v>
      </c>
      <c r="C337" s="133" t="s">
        <v>87</v>
      </c>
      <c r="D337" s="133" t="s">
        <v>30</v>
      </c>
      <c r="E337" s="134"/>
      <c r="F337" s="135" t="s">
        <v>362</v>
      </c>
      <c r="G337" s="143" t="s">
        <v>351</v>
      </c>
      <c r="H337" s="136" t="s">
        <v>365</v>
      </c>
      <c r="I337" s="136" t="s">
        <v>371</v>
      </c>
      <c r="J337" s="145"/>
      <c r="K337" s="146">
        <v>25.28</v>
      </c>
      <c r="L337" s="146">
        <f t="shared" si="28"/>
        <v>0</v>
      </c>
      <c r="M337" s="145"/>
      <c r="N337" s="146">
        <v>183</v>
      </c>
      <c r="O337" s="139">
        <f t="shared" si="29"/>
        <v>0</v>
      </c>
      <c r="P337" s="137"/>
      <c r="Q337" s="140"/>
      <c r="R337" s="162"/>
      <c r="S337" s="163"/>
      <c r="T337" s="150"/>
      <c r="U337" s="141">
        <f>Tabela4[[#This Row],[Custo diário]]*Tabela4[[#This Row],[Dias]]*Tabela4[[#This Row],[Quantidade]]</f>
        <v>0</v>
      </c>
    </row>
    <row r="338" spans="2:21" ht="15.75" hidden="1" thickBot="1">
      <c r="B338" s="133" t="s">
        <v>187</v>
      </c>
      <c r="C338" s="133" t="s">
        <v>87</v>
      </c>
      <c r="D338" s="133" t="s">
        <v>30</v>
      </c>
      <c r="E338" s="134"/>
      <c r="F338" s="135" t="s">
        <v>362</v>
      </c>
      <c r="G338" s="143" t="s">
        <v>351</v>
      </c>
      <c r="H338" s="136" t="s">
        <v>365</v>
      </c>
      <c r="I338" s="136" t="s">
        <v>371</v>
      </c>
      <c r="J338" s="145"/>
      <c r="K338" s="146">
        <v>25.28</v>
      </c>
      <c r="L338" s="146">
        <f t="shared" si="28"/>
        <v>0</v>
      </c>
      <c r="M338" s="145"/>
      <c r="N338" s="146">
        <v>183</v>
      </c>
      <c r="O338" s="139">
        <f t="shared" si="29"/>
        <v>0</v>
      </c>
      <c r="P338" s="137"/>
      <c r="Q338" s="140"/>
      <c r="R338" s="162"/>
      <c r="S338" s="163"/>
      <c r="T338" s="150"/>
      <c r="U338" s="141">
        <f>Tabela4[[#This Row],[Custo diário]]*Tabela4[[#This Row],[Dias]]*Tabela4[[#This Row],[Quantidade]]</f>
        <v>0</v>
      </c>
    </row>
    <row r="339" spans="2:21" ht="15.75" hidden="1" thickBot="1">
      <c r="B339" s="133" t="s">
        <v>187</v>
      </c>
      <c r="C339" s="133" t="s">
        <v>87</v>
      </c>
      <c r="D339" s="133" t="s">
        <v>30</v>
      </c>
      <c r="E339" s="134"/>
      <c r="F339" s="135" t="s">
        <v>362</v>
      </c>
      <c r="G339" s="143" t="s">
        <v>351</v>
      </c>
      <c r="H339" s="136" t="s">
        <v>431</v>
      </c>
      <c r="I339" s="136" t="s">
        <v>368</v>
      </c>
      <c r="J339" s="145"/>
      <c r="K339" s="146">
        <v>27.8</v>
      </c>
      <c r="L339" s="146">
        <f t="shared" si="28"/>
        <v>0</v>
      </c>
      <c r="M339" s="145"/>
      <c r="N339" s="146">
        <v>201.21</v>
      </c>
      <c r="O339" s="139">
        <f t="shared" si="29"/>
        <v>0</v>
      </c>
      <c r="P339" s="137"/>
      <c r="Q339" s="140"/>
      <c r="R339" s="162"/>
      <c r="S339" s="163"/>
      <c r="T339" s="150"/>
      <c r="U339" s="141">
        <f>Tabela4[[#This Row],[Custo diário]]*Tabela4[[#This Row],[Dias]]*Tabela4[[#This Row],[Quantidade]]</f>
        <v>0</v>
      </c>
    </row>
    <row r="340" spans="2:21" ht="15.75" hidden="1" thickBot="1">
      <c r="B340" s="133" t="s">
        <v>187</v>
      </c>
      <c r="C340" s="133" t="s">
        <v>87</v>
      </c>
      <c r="D340" s="133" t="s">
        <v>30</v>
      </c>
      <c r="E340" s="134"/>
      <c r="F340" s="135" t="s">
        <v>362</v>
      </c>
      <c r="G340" s="143" t="s">
        <v>351</v>
      </c>
      <c r="H340" s="136" t="s">
        <v>431</v>
      </c>
      <c r="I340" s="136" t="s">
        <v>368</v>
      </c>
      <c r="J340" s="145"/>
      <c r="K340" s="146">
        <v>27.8</v>
      </c>
      <c r="L340" s="146">
        <f t="shared" si="28"/>
        <v>0</v>
      </c>
      <c r="M340" s="145"/>
      <c r="N340" s="146">
        <v>201.21</v>
      </c>
      <c r="O340" s="139">
        <f t="shared" si="29"/>
        <v>0</v>
      </c>
      <c r="P340" s="137"/>
      <c r="Q340" s="140"/>
      <c r="R340" s="162"/>
      <c r="S340" s="163"/>
      <c r="T340" s="150"/>
      <c r="U340" s="141">
        <f>Tabela4[[#This Row],[Custo diário]]*Tabela4[[#This Row],[Dias]]*Tabela4[[#This Row],[Quantidade]]</f>
        <v>0</v>
      </c>
    </row>
    <row r="341" spans="2:21" ht="15.75" hidden="1" thickBot="1">
      <c r="B341" s="133" t="s">
        <v>187</v>
      </c>
      <c r="C341" s="133" t="s">
        <v>87</v>
      </c>
      <c r="D341" s="133" t="s">
        <v>30</v>
      </c>
      <c r="E341" s="134"/>
      <c r="F341" s="135" t="s">
        <v>362</v>
      </c>
      <c r="G341" s="143" t="s">
        <v>351</v>
      </c>
      <c r="H341" s="136" t="s">
        <v>402</v>
      </c>
      <c r="I341" s="136" t="s">
        <v>360</v>
      </c>
      <c r="J341" s="145"/>
      <c r="K341" s="146">
        <v>25.7</v>
      </c>
      <c r="L341" s="146">
        <f t="shared" si="28"/>
        <v>0</v>
      </c>
      <c r="M341" s="145"/>
      <c r="N341" s="146">
        <v>186.03</v>
      </c>
      <c r="O341" s="139">
        <f t="shared" si="29"/>
        <v>0</v>
      </c>
      <c r="P341" s="137"/>
      <c r="Q341" s="140"/>
      <c r="R341" s="162"/>
      <c r="S341" s="163"/>
      <c r="T341" s="150"/>
      <c r="U341" s="141">
        <f>Tabela4[[#This Row],[Custo diário]]*Tabela4[[#This Row],[Dias]]*Tabela4[[#This Row],[Quantidade]]</f>
        <v>0</v>
      </c>
    </row>
    <row r="342" spans="2:21" ht="15.75" hidden="1" thickBot="1">
      <c r="B342" s="133" t="s">
        <v>187</v>
      </c>
      <c r="C342" s="133" t="s">
        <v>87</v>
      </c>
      <c r="D342" s="133" t="s">
        <v>30</v>
      </c>
      <c r="E342" s="134"/>
      <c r="F342" s="135" t="s">
        <v>401</v>
      </c>
      <c r="G342" s="143" t="s">
        <v>351</v>
      </c>
      <c r="H342" s="136" t="s">
        <v>402</v>
      </c>
      <c r="I342" s="136" t="s">
        <v>360</v>
      </c>
      <c r="J342" s="145"/>
      <c r="K342" s="146">
        <v>30.1</v>
      </c>
      <c r="L342" s="146">
        <f t="shared" si="28"/>
        <v>0</v>
      </c>
      <c r="M342" s="145"/>
      <c r="N342" s="146">
        <v>217.78</v>
      </c>
      <c r="O342" s="139">
        <f t="shared" si="29"/>
        <v>0</v>
      </c>
      <c r="P342" s="137"/>
      <c r="Q342" s="140"/>
      <c r="R342" s="162"/>
      <c r="S342" s="163"/>
      <c r="T342" s="150"/>
      <c r="U342" s="141">
        <f>Tabela4[[#This Row],[Custo diário]]*Tabela4[[#This Row],[Dias]]*Tabela4[[#This Row],[Quantidade]]</f>
        <v>0</v>
      </c>
    </row>
    <row r="343" spans="2:21" ht="15.75" hidden="1" thickBot="1">
      <c r="B343" s="133" t="s">
        <v>187</v>
      </c>
      <c r="C343" s="133" t="s">
        <v>87</v>
      </c>
      <c r="D343" s="133" t="s">
        <v>30</v>
      </c>
      <c r="E343" s="134"/>
      <c r="F343" s="135" t="s">
        <v>362</v>
      </c>
      <c r="G343" s="143" t="s">
        <v>340</v>
      </c>
      <c r="H343" s="136" t="s">
        <v>424</v>
      </c>
      <c r="I343" s="136" t="s">
        <v>425</v>
      </c>
      <c r="J343" s="145"/>
      <c r="K343" s="146">
        <v>30.02</v>
      </c>
      <c r="L343" s="146">
        <f t="shared" ref="L343:L348" si="30">J343*K343</f>
        <v>0</v>
      </c>
      <c r="M343" s="145"/>
      <c r="N343" s="146">
        <v>211.63</v>
      </c>
      <c r="O343" s="139">
        <f t="shared" ref="O343:O348" si="31">IF(M343= "Mês todo", N343, M343*N343)</f>
        <v>0</v>
      </c>
      <c r="P343" s="137"/>
      <c r="Q343" s="140"/>
      <c r="R343" s="162"/>
      <c r="S343" s="163"/>
      <c r="T343" s="150"/>
      <c r="U343" s="141">
        <f>Tabela4[[#This Row],[Custo diário]]*Tabela4[[#This Row],[Dias]]*Tabela4[[#This Row],[Quantidade]]</f>
        <v>0</v>
      </c>
    </row>
    <row r="344" spans="2:21" ht="15.75" hidden="1" thickBot="1">
      <c r="B344" s="133" t="s">
        <v>207</v>
      </c>
      <c r="C344" s="133" t="s">
        <v>90</v>
      </c>
      <c r="D344" s="133" t="s">
        <v>25</v>
      </c>
      <c r="E344" s="134"/>
      <c r="F344" s="135" t="s">
        <v>334</v>
      </c>
      <c r="G344" s="143" t="s">
        <v>351</v>
      </c>
      <c r="H344" s="136" t="s">
        <v>363</v>
      </c>
      <c r="I344" s="136" t="s">
        <v>364</v>
      </c>
      <c r="J344" s="145"/>
      <c r="K344" s="146">
        <v>25.7</v>
      </c>
      <c r="L344" s="146">
        <f t="shared" si="30"/>
        <v>0</v>
      </c>
      <c r="M344" s="145"/>
      <c r="N344" s="146">
        <v>293.67</v>
      </c>
      <c r="O344" s="139">
        <f t="shared" si="31"/>
        <v>0</v>
      </c>
      <c r="P344" s="137"/>
      <c r="Q344" s="140"/>
      <c r="R344" s="162"/>
      <c r="S344" s="163"/>
      <c r="T344" s="150"/>
      <c r="U344" s="141">
        <f>Tabela4[[#This Row],[Custo diário]]*Tabela4[[#This Row],[Dias]]*Tabela4[[#This Row],[Quantidade]]</f>
        <v>0</v>
      </c>
    </row>
    <row r="345" spans="2:21" ht="15.75" hidden="1" thickBot="1">
      <c r="B345" s="133" t="s">
        <v>207</v>
      </c>
      <c r="C345" s="133" t="s">
        <v>90</v>
      </c>
      <c r="D345" s="133" t="s">
        <v>25</v>
      </c>
      <c r="E345" s="134"/>
      <c r="F345" s="135" t="s">
        <v>334</v>
      </c>
      <c r="G345" s="143" t="s">
        <v>351</v>
      </c>
      <c r="H345" s="136" t="s">
        <v>364</v>
      </c>
      <c r="I345" s="136" t="s">
        <v>363</v>
      </c>
      <c r="J345" s="145"/>
      <c r="K345" s="146"/>
      <c r="L345" s="146">
        <f t="shared" si="30"/>
        <v>0</v>
      </c>
      <c r="M345" s="145"/>
      <c r="N345" s="146">
        <v>264.83999999999997</v>
      </c>
      <c r="O345" s="139">
        <f t="shared" si="31"/>
        <v>0</v>
      </c>
      <c r="P345" s="137"/>
      <c r="Q345" s="140"/>
      <c r="R345" s="162"/>
      <c r="S345" s="163"/>
      <c r="T345" s="150"/>
      <c r="U345" s="141">
        <f>Tabela4[[#This Row],[Custo diário]]*Tabela4[[#This Row],[Dias]]*Tabela4[[#This Row],[Quantidade]]</f>
        <v>0</v>
      </c>
    </row>
    <row r="346" spans="2:21" ht="15.75" hidden="1" thickBot="1">
      <c r="B346" s="133" t="s">
        <v>207</v>
      </c>
      <c r="C346" s="133" t="s">
        <v>90</v>
      </c>
      <c r="D346" s="133" t="s">
        <v>25</v>
      </c>
      <c r="E346" s="134"/>
      <c r="F346" s="135" t="s">
        <v>448</v>
      </c>
      <c r="G346" s="143" t="s">
        <v>351</v>
      </c>
      <c r="H346" s="136" t="s">
        <v>363</v>
      </c>
      <c r="I346" s="136" t="s">
        <v>364</v>
      </c>
      <c r="J346" s="145"/>
      <c r="K346" s="146"/>
      <c r="L346" s="146">
        <f t="shared" si="30"/>
        <v>0</v>
      </c>
      <c r="M346" s="145"/>
      <c r="N346" s="146">
        <v>236.53</v>
      </c>
      <c r="O346" s="139">
        <f t="shared" si="31"/>
        <v>0</v>
      </c>
      <c r="P346" s="137"/>
      <c r="Q346" s="140"/>
      <c r="R346" s="162"/>
      <c r="S346" s="163"/>
      <c r="T346" s="150"/>
      <c r="U346" s="141">
        <f>Tabela4[[#This Row],[Custo diário]]*Tabela4[[#This Row],[Dias]]*Tabela4[[#This Row],[Quantidade]]</f>
        <v>0</v>
      </c>
    </row>
    <row r="347" spans="2:21" ht="15.75" hidden="1" thickBot="1">
      <c r="B347" s="133" t="s">
        <v>207</v>
      </c>
      <c r="C347" s="133" t="s">
        <v>90</v>
      </c>
      <c r="D347" s="133" t="s">
        <v>25</v>
      </c>
      <c r="E347" s="134"/>
      <c r="F347" s="135" t="s">
        <v>448</v>
      </c>
      <c r="G347" s="143" t="s">
        <v>351</v>
      </c>
      <c r="H347" s="136" t="s">
        <v>364</v>
      </c>
      <c r="I347" s="136" t="s">
        <v>363</v>
      </c>
      <c r="J347" s="145"/>
      <c r="K347" s="146"/>
      <c r="L347" s="146">
        <f t="shared" si="30"/>
        <v>0</v>
      </c>
      <c r="M347" s="145"/>
      <c r="N347" s="146">
        <v>255.73</v>
      </c>
      <c r="O347" s="139">
        <f t="shared" si="31"/>
        <v>0</v>
      </c>
      <c r="P347" s="137"/>
      <c r="Q347" s="140"/>
      <c r="R347" s="162"/>
      <c r="S347" s="163"/>
      <c r="T347" s="150"/>
      <c r="U347" s="141">
        <f>Tabela4[[#This Row],[Custo diário]]*Tabela4[[#This Row],[Dias]]*Tabela4[[#This Row],[Quantidade]]</f>
        <v>0</v>
      </c>
    </row>
    <row r="348" spans="2:21" ht="15.75" hidden="1" thickBot="1">
      <c r="B348" s="133" t="s">
        <v>207</v>
      </c>
      <c r="C348" s="133" t="s">
        <v>0</v>
      </c>
      <c r="D348" s="133" t="s">
        <v>52</v>
      </c>
      <c r="E348" s="134"/>
      <c r="F348" s="135" t="s">
        <v>453</v>
      </c>
      <c r="G348" s="143" t="s">
        <v>343</v>
      </c>
      <c r="H348" s="136">
        <v>0.25</v>
      </c>
      <c r="I348" s="136">
        <v>0.59722222222222221</v>
      </c>
      <c r="J348" s="145"/>
      <c r="K348" s="146">
        <v>28.62</v>
      </c>
      <c r="L348" s="146">
        <f t="shared" si="30"/>
        <v>0</v>
      </c>
      <c r="M348" s="145"/>
      <c r="N348" s="146">
        <v>206.88</v>
      </c>
      <c r="O348" s="139">
        <f t="shared" si="31"/>
        <v>0</v>
      </c>
      <c r="P348" s="137"/>
      <c r="Q348" s="140"/>
      <c r="R348" s="162"/>
      <c r="S348" s="163"/>
      <c r="T348" s="150"/>
      <c r="U348" s="141">
        <f>Tabela4[[#This Row],[Custo diário]]*Tabela4[[#This Row],[Dias]]*Tabela4[[#This Row],[Quantidade]]</f>
        <v>0</v>
      </c>
    </row>
    <row r="349" spans="2:21" ht="15.75" hidden="1" thickBot="1">
      <c r="B349" s="133" t="s">
        <v>207</v>
      </c>
      <c r="C349" s="133" t="s">
        <v>0</v>
      </c>
      <c r="D349" s="133" t="s">
        <v>52</v>
      </c>
      <c r="E349" s="134"/>
      <c r="F349" s="135" t="s">
        <v>453</v>
      </c>
      <c r="G349" s="143" t="s">
        <v>343</v>
      </c>
      <c r="H349" s="136">
        <v>0.61111111111111105</v>
      </c>
      <c r="I349" s="136">
        <v>0.95833333333333337</v>
      </c>
      <c r="J349" s="145"/>
      <c r="K349" s="146">
        <v>29.36</v>
      </c>
      <c r="L349" s="146">
        <f t="shared" ref="L349:L378" si="32">J349*K349</f>
        <v>0</v>
      </c>
      <c r="M349" s="145"/>
      <c r="N349" s="146">
        <v>212.22</v>
      </c>
      <c r="O349" s="139">
        <f t="shared" ref="O349:O378" si="33">IF(M349= "Mês todo", N349, M349*N349)</f>
        <v>0</v>
      </c>
      <c r="P349" s="137"/>
      <c r="Q349" s="140"/>
      <c r="R349" s="162"/>
      <c r="S349" s="163"/>
      <c r="T349" s="150"/>
      <c r="U349" s="141">
        <f>Tabela4[[#This Row],[Custo diário]]*Tabela4[[#This Row],[Dias]]*Tabela4[[#This Row],[Quantidade]]</f>
        <v>0</v>
      </c>
    </row>
    <row r="350" spans="2:21" ht="15.75" hidden="1" thickBot="1">
      <c r="B350" s="133" t="s">
        <v>207</v>
      </c>
      <c r="C350" s="133" t="s">
        <v>0</v>
      </c>
      <c r="D350" s="133" t="s">
        <v>52</v>
      </c>
      <c r="E350" s="134"/>
      <c r="F350" s="135" t="s">
        <v>347</v>
      </c>
      <c r="G350" s="143" t="s">
        <v>343</v>
      </c>
      <c r="H350" s="136">
        <v>0.25</v>
      </c>
      <c r="I350" s="136">
        <v>0.59722222222222221</v>
      </c>
      <c r="J350" s="145"/>
      <c r="K350" s="146">
        <v>23.19</v>
      </c>
      <c r="L350" s="146">
        <f t="shared" si="32"/>
        <v>0</v>
      </c>
      <c r="M350" s="145"/>
      <c r="N350" s="146">
        <v>167.58</v>
      </c>
      <c r="O350" s="139">
        <f t="shared" si="33"/>
        <v>0</v>
      </c>
      <c r="P350" s="137"/>
      <c r="Q350" s="140"/>
      <c r="R350" s="162"/>
      <c r="S350" s="163"/>
      <c r="T350" s="150"/>
      <c r="U350" s="141">
        <f>Tabela4[[#This Row],[Custo diário]]*Tabela4[[#This Row],[Dias]]*Tabela4[[#This Row],[Quantidade]]</f>
        <v>0</v>
      </c>
    </row>
    <row r="351" spans="2:21" ht="15.75" hidden="1" thickBot="1">
      <c r="B351" s="133" t="s">
        <v>207</v>
      </c>
      <c r="C351" s="133" t="s">
        <v>0</v>
      </c>
      <c r="D351" s="133" t="s">
        <v>52</v>
      </c>
      <c r="E351" s="134"/>
      <c r="F351" s="135" t="s">
        <v>347</v>
      </c>
      <c r="G351" s="143" t="s">
        <v>343</v>
      </c>
      <c r="H351" s="136">
        <v>0.25</v>
      </c>
      <c r="I351" s="136">
        <v>0.59722222222222221</v>
      </c>
      <c r="J351" s="145"/>
      <c r="K351" s="146">
        <v>23.19</v>
      </c>
      <c r="L351" s="146">
        <f t="shared" si="32"/>
        <v>0</v>
      </c>
      <c r="M351" s="145"/>
      <c r="N351" s="146">
        <v>167.58</v>
      </c>
      <c r="O351" s="139">
        <f t="shared" si="33"/>
        <v>0</v>
      </c>
      <c r="P351" s="137"/>
      <c r="Q351" s="140"/>
      <c r="R351" s="162"/>
      <c r="S351" s="163"/>
      <c r="T351" s="150"/>
      <c r="U351" s="141">
        <f>Tabela4[[#This Row],[Custo diário]]*Tabela4[[#This Row],[Dias]]*Tabela4[[#This Row],[Quantidade]]</f>
        <v>0</v>
      </c>
    </row>
    <row r="352" spans="2:21" ht="15.75" hidden="1" thickBot="1">
      <c r="B352" s="133" t="s">
        <v>207</v>
      </c>
      <c r="C352" s="133" t="s">
        <v>0</v>
      </c>
      <c r="D352" s="133" t="s">
        <v>52</v>
      </c>
      <c r="E352" s="134"/>
      <c r="F352" s="135" t="s">
        <v>430</v>
      </c>
      <c r="G352" s="143" t="s">
        <v>343</v>
      </c>
      <c r="H352" s="136">
        <v>0.25</v>
      </c>
      <c r="I352" s="136">
        <v>0.59722222222222221</v>
      </c>
      <c r="J352" s="145"/>
      <c r="K352" s="146">
        <v>20.49</v>
      </c>
      <c r="L352" s="146">
        <f t="shared" si="32"/>
        <v>0</v>
      </c>
      <c r="M352" s="145"/>
      <c r="N352" s="146">
        <v>148.11000000000001</v>
      </c>
      <c r="O352" s="139">
        <f t="shared" si="33"/>
        <v>0</v>
      </c>
      <c r="P352" s="137"/>
      <c r="Q352" s="140"/>
      <c r="R352" s="162"/>
      <c r="S352" s="163"/>
      <c r="T352" s="150"/>
      <c r="U352" s="141">
        <f>Tabela4[[#This Row],[Custo diário]]*Tabela4[[#This Row],[Dias]]*Tabela4[[#This Row],[Quantidade]]</f>
        <v>0</v>
      </c>
    </row>
    <row r="353" spans="2:21" ht="15.75" hidden="1" thickBot="1">
      <c r="B353" s="133" t="s">
        <v>207</v>
      </c>
      <c r="C353" s="133" t="s">
        <v>0</v>
      </c>
      <c r="D353" s="133" t="s">
        <v>52</v>
      </c>
      <c r="E353" s="134"/>
      <c r="F353" s="135" t="s">
        <v>345</v>
      </c>
      <c r="G353" s="143" t="s">
        <v>351</v>
      </c>
      <c r="H353" s="136">
        <v>0.45833333333333331</v>
      </c>
      <c r="I353" s="136">
        <v>0.95833333333333337</v>
      </c>
      <c r="J353" s="145"/>
      <c r="K353" s="146">
        <v>26.14</v>
      </c>
      <c r="L353" s="146">
        <f t="shared" si="32"/>
        <v>0</v>
      </c>
      <c r="M353" s="145"/>
      <c r="N353" s="146">
        <v>188.93</v>
      </c>
      <c r="O353" s="139">
        <f t="shared" si="33"/>
        <v>0</v>
      </c>
      <c r="P353" s="137"/>
      <c r="Q353" s="140"/>
      <c r="R353" s="162"/>
      <c r="S353" s="163"/>
      <c r="T353" s="150"/>
      <c r="U353" s="141">
        <f>Tabela4[[#This Row],[Custo diário]]*Tabela4[[#This Row],[Dias]]*Tabela4[[#This Row],[Quantidade]]</f>
        <v>0</v>
      </c>
    </row>
    <row r="354" spans="2:21" ht="15.75" hidden="1" thickBot="1">
      <c r="B354" s="133" t="s">
        <v>207</v>
      </c>
      <c r="C354" s="133" t="s">
        <v>0</v>
      </c>
      <c r="D354" s="133" t="s">
        <v>52</v>
      </c>
      <c r="E354" s="134"/>
      <c r="F354" s="135" t="s">
        <v>344</v>
      </c>
      <c r="G354" s="143" t="s">
        <v>337</v>
      </c>
      <c r="H354" s="136">
        <v>0.33333333333333331</v>
      </c>
      <c r="I354" s="136">
        <v>0.7416666666666667</v>
      </c>
      <c r="J354" s="145"/>
      <c r="K354" s="146">
        <v>20.03</v>
      </c>
      <c r="L354" s="146">
        <f t="shared" si="32"/>
        <v>0</v>
      </c>
      <c r="M354" s="145"/>
      <c r="N354" s="146">
        <v>144.75</v>
      </c>
      <c r="O354" s="139">
        <f t="shared" si="33"/>
        <v>0</v>
      </c>
      <c r="P354" s="137"/>
      <c r="Q354" s="140"/>
      <c r="R354" s="162"/>
      <c r="S354" s="163"/>
      <c r="T354" s="150"/>
      <c r="U354" s="141">
        <f>Tabela4[[#This Row],[Custo diário]]*Tabela4[[#This Row],[Dias]]*Tabela4[[#This Row],[Quantidade]]</f>
        <v>0</v>
      </c>
    </row>
    <row r="355" spans="2:21" ht="15.75" hidden="1" thickBot="1">
      <c r="B355" s="133" t="s">
        <v>207</v>
      </c>
      <c r="C355" s="133" t="s">
        <v>0</v>
      </c>
      <c r="D355" s="133" t="s">
        <v>52</v>
      </c>
      <c r="E355" s="134"/>
      <c r="F355" s="135" t="s">
        <v>344</v>
      </c>
      <c r="G355" s="143" t="s">
        <v>343</v>
      </c>
      <c r="H355" s="136">
        <v>0.25</v>
      </c>
      <c r="I355" s="136">
        <v>0.59722222222222221</v>
      </c>
      <c r="J355" s="145"/>
      <c r="K355" s="146">
        <v>20.49</v>
      </c>
      <c r="L355" s="146">
        <f t="shared" si="32"/>
        <v>0</v>
      </c>
      <c r="M355" s="145"/>
      <c r="N355" s="146">
        <v>148.11000000000001</v>
      </c>
      <c r="O355" s="139">
        <f t="shared" si="33"/>
        <v>0</v>
      </c>
      <c r="P355" s="137"/>
      <c r="Q355" s="140"/>
      <c r="R355" s="162"/>
      <c r="S355" s="163"/>
      <c r="T355" s="150"/>
      <c r="U355" s="141">
        <f>Tabela4[[#This Row],[Custo diário]]*Tabela4[[#This Row],[Dias]]*Tabela4[[#This Row],[Quantidade]]</f>
        <v>0</v>
      </c>
    </row>
    <row r="356" spans="2:21" ht="15.75" hidden="1" thickBot="1">
      <c r="B356" s="133" t="s">
        <v>207</v>
      </c>
      <c r="C356" s="133" t="s">
        <v>0</v>
      </c>
      <c r="D356" s="133" t="s">
        <v>52</v>
      </c>
      <c r="E356" s="134"/>
      <c r="F356" s="135" t="s">
        <v>344</v>
      </c>
      <c r="G356" s="143" t="s">
        <v>343</v>
      </c>
      <c r="H356" s="136">
        <v>0.25</v>
      </c>
      <c r="I356" s="136">
        <v>0.59722222222222221</v>
      </c>
      <c r="J356" s="145"/>
      <c r="K356" s="146">
        <v>20.49</v>
      </c>
      <c r="L356" s="146">
        <f t="shared" si="32"/>
        <v>0</v>
      </c>
      <c r="M356" s="145"/>
      <c r="N356" s="146">
        <v>148.11000000000001</v>
      </c>
      <c r="O356" s="139">
        <f t="shared" si="33"/>
        <v>0</v>
      </c>
      <c r="P356" s="137"/>
      <c r="Q356" s="140"/>
      <c r="R356" s="162"/>
      <c r="S356" s="163"/>
      <c r="T356" s="150"/>
      <c r="U356" s="141">
        <f>Tabela4[[#This Row],[Custo diário]]*Tabela4[[#This Row],[Dias]]*Tabela4[[#This Row],[Quantidade]]</f>
        <v>0</v>
      </c>
    </row>
    <row r="357" spans="2:21" ht="15.75" hidden="1" thickBot="1">
      <c r="B357" s="133" t="s">
        <v>207</v>
      </c>
      <c r="C357" s="133" t="s">
        <v>0</v>
      </c>
      <c r="D357" s="133" t="s">
        <v>52</v>
      </c>
      <c r="E357" s="134"/>
      <c r="F357" s="135" t="s">
        <v>345</v>
      </c>
      <c r="G357" s="143" t="s">
        <v>343</v>
      </c>
      <c r="H357" s="136">
        <v>0.25</v>
      </c>
      <c r="I357" s="136">
        <v>0.59722222222222221</v>
      </c>
      <c r="J357" s="145"/>
      <c r="K357" s="146">
        <v>27.12</v>
      </c>
      <c r="L357" s="146">
        <f t="shared" si="32"/>
        <v>0</v>
      </c>
      <c r="M357" s="145"/>
      <c r="N357" s="146">
        <v>196</v>
      </c>
      <c r="O357" s="139">
        <f t="shared" si="33"/>
        <v>0</v>
      </c>
      <c r="P357" s="137"/>
      <c r="Q357" s="140"/>
      <c r="R357" s="162"/>
      <c r="S357" s="163"/>
      <c r="T357" s="150"/>
      <c r="U357" s="141">
        <f>Tabela4[[#This Row],[Custo diário]]*Tabela4[[#This Row],[Dias]]*Tabela4[[#This Row],[Quantidade]]</f>
        <v>0</v>
      </c>
    </row>
    <row r="358" spans="2:21" ht="15.75" hidden="1" thickBot="1">
      <c r="B358" s="133" t="s">
        <v>207</v>
      </c>
      <c r="C358" s="133" t="s">
        <v>0</v>
      </c>
      <c r="D358" s="133" t="s">
        <v>52</v>
      </c>
      <c r="E358" s="134"/>
      <c r="F358" s="135" t="s">
        <v>344</v>
      </c>
      <c r="G358" s="143" t="s">
        <v>343</v>
      </c>
      <c r="H358" s="136">
        <v>0.25</v>
      </c>
      <c r="I358" s="136">
        <v>0.59722222222222221</v>
      </c>
      <c r="J358" s="145"/>
      <c r="K358" s="146">
        <v>20.49</v>
      </c>
      <c r="L358" s="146">
        <f t="shared" si="32"/>
        <v>0</v>
      </c>
      <c r="M358" s="145"/>
      <c r="N358" s="146">
        <v>148.11000000000001</v>
      </c>
      <c r="O358" s="139">
        <f t="shared" si="33"/>
        <v>0</v>
      </c>
      <c r="P358" s="137"/>
      <c r="Q358" s="140"/>
      <c r="R358" s="162"/>
      <c r="S358" s="163"/>
      <c r="T358" s="150"/>
      <c r="U358" s="141">
        <f>Tabela4[[#This Row],[Custo diário]]*Tabela4[[#This Row],[Dias]]*Tabela4[[#This Row],[Quantidade]]</f>
        <v>0</v>
      </c>
    </row>
    <row r="359" spans="2:21" ht="15.75" hidden="1" thickBot="1">
      <c r="B359" s="133" t="s">
        <v>207</v>
      </c>
      <c r="C359" s="133" t="s">
        <v>0</v>
      </c>
      <c r="D359" s="133" t="s">
        <v>52</v>
      </c>
      <c r="E359" s="134"/>
      <c r="F359" s="135" t="s">
        <v>344</v>
      </c>
      <c r="G359" s="143" t="s">
        <v>343</v>
      </c>
      <c r="H359" s="136">
        <v>0.56944444444444442</v>
      </c>
      <c r="I359" s="136">
        <v>0.91666666666666663</v>
      </c>
      <c r="J359" s="145"/>
      <c r="K359" s="146">
        <v>20.49</v>
      </c>
      <c r="L359" s="146">
        <f t="shared" si="32"/>
        <v>0</v>
      </c>
      <c r="M359" s="145"/>
      <c r="N359" s="146">
        <v>148.11000000000001</v>
      </c>
      <c r="O359" s="139">
        <f t="shared" si="33"/>
        <v>0</v>
      </c>
      <c r="P359" s="137"/>
      <c r="Q359" s="140"/>
      <c r="R359" s="162"/>
      <c r="S359" s="163"/>
      <c r="T359" s="150"/>
      <c r="U359" s="141">
        <f>Tabela4[[#This Row],[Custo diário]]*Tabela4[[#This Row],[Dias]]*Tabela4[[#This Row],[Quantidade]]</f>
        <v>0</v>
      </c>
    </row>
    <row r="360" spans="2:21" ht="15.75" hidden="1" thickBot="1">
      <c r="B360" s="133" t="s">
        <v>207</v>
      </c>
      <c r="C360" s="133" t="s">
        <v>0</v>
      </c>
      <c r="D360" s="133" t="s">
        <v>52</v>
      </c>
      <c r="E360" s="134"/>
      <c r="F360" s="135" t="s">
        <v>344</v>
      </c>
      <c r="G360" s="143" t="s">
        <v>343</v>
      </c>
      <c r="H360" s="136">
        <v>0.56944444444444442</v>
      </c>
      <c r="I360" s="136">
        <v>0.91666666666666663</v>
      </c>
      <c r="J360" s="145"/>
      <c r="K360" s="146">
        <v>20.49</v>
      </c>
      <c r="L360" s="146">
        <f t="shared" si="32"/>
        <v>0</v>
      </c>
      <c r="M360" s="145"/>
      <c r="N360" s="146">
        <v>148.11000000000001</v>
      </c>
      <c r="O360" s="139">
        <f t="shared" si="33"/>
        <v>0</v>
      </c>
      <c r="P360" s="137"/>
      <c r="Q360" s="140"/>
      <c r="R360" s="162"/>
      <c r="S360" s="163"/>
      <c r="T360" s="150"/>
      <c r="U360" s="141">
        <f>Tabela4[[#This Row],[Custo diário]]*Tabela4[[#This Row],[Dias]]*Tabela4[[#This Row],[Quantidade]]</f>
        <v>0</v>
      </c>
    </row>
    <row r="361" spans="2:21" ht="15.75" hidden="1" thickBot="1">
      <c r="B361" s="133" t="s">
        <v>207</v>
      </c>
      <c r="C361" s="133" t="s">
        <v>0</v>
      </c>
      <c r="D361" s="133" t="s">
        <v>52</v>
      </c>
      <c r="E361" s="134"/>
      <c r="F361" s="135" t="s">
        <v>344</v>
      </c>
      <c r="G361" s="143" t="s">
        <v>343</v>
      </c>
      <c r="H361" s="136">
        <v>0.25</v>
      </c>
      <c r="I361" s="136">
        <v>0.59722222222222221</v>
      </c>
      <c r="J361" s="145"/>
      <c r="K361" s="146">
        <v>20.49</v>
      </c>
      <c r="L361" s="146">
        <f t="shared" si="32"/>
        <v>0</v>
      </c>
      <c r="M361" s="145">
        <v>10</v>
      </c>
      <c r="N361" s="146">
        <v>148.11000000000001</v>
      </c>
      <c r="O361" s="139">
        <f t="shared" si="33"/>
        <v>1481.1000000000001</v>
      </c>
      <c r="P361" s="137"/>
      <c r="Q361" s="140"/>
      <c r="R361" s="162"/>
      <c r="S361" s="163"/>
      <c r="T361" s="150"/>
      <c r="U361" s="141">
        <f>Tabela4[[#This Row],[Custo diário]]*Tabela4[[#This Row],[Dias]]*Tabela4[[#This Row],[Quantidade]]</f>
        <v>0</v>
      </c>
    </row>
    <row r="362" spans="2:21" ht="15.75" hidden="1" thickBot="1">
      <c r="B362" s="133" t="s">
        <v>207</v>
      </c>
      <c r="C362" s="133" t="s">
        <v>0</v>
      </c>
      <c r="D362" s="133" t="s">
        <v>52</v>
      </c>
      <c r="E362" s="134"/>
      <c r="F362" s="135" t="s">
        <v>342</v>
      </c>
      <c r="G362" s="143" t="s">
        <v>351</v>
      </c>
      <c r="H362" s="136">
        <v>0.41666666666666669</v>
      </c>
      <c r="I362" s="136">
        <v>0.91666666666666663</v>
      </c>
      <c r="J362" s="145"/>
      <c r="K362" s="146">
        <v>25.7</v>
      </c>
      <c r="L362" s="146">
        <f t="shared" ref="L362:L375" si="34">J362*K362</f>
        <v>0</v>
      </c>
      <c r="M362" s="145">
        <v>13</v>
      </c>
      <c r="N362" s="146">
        <v>185.75</v>
      </c>
      <c r="O362" s="139">
        <f t="shared" ref="O362:O375" si="35">IF(M362= "Mês todo", N362, M362*N362)</f>
        <v>2414.75</v>
      </c>
      <c r="P362" s="137"/>
      <c r="Q362" s="140"/>
      <c r="R362" s="162"/>
      <c r="S362" s="163"/>
      <c r="T362" s="150"/>
      <c r="U362" s="141">
        <f>Tabela4[[#This Row],[Custo diário]]*Tabela4[[#This Row],[Dias]]*Tabela4[[#This Row],[Quantidade]]</f>
        <v>0</v>
      </c>
    </row>
    <row r="363" spans="2:21" ht="15.75" hidden="1" thickBot="1">
      <c r="B363" s="133" t="s">
        <v>207</v>
      </c>
      <c r="C363" s="133" t="s">
        <v>0</v>
      </c>
      <c r="D363" s="133" t="s">
        <v>52</v>
      </c>
      <c r="E363" s="134"/>
      <c r="F363" s="135" t="s">
        <v>342</v>
      </c>
      <c r="G363" s="143" t="s">
        <v>351</v>
      </c>
      <c r="H363" s="136">
        <v>0.45833333333333331</v>
      </c>
      <c r="I363" s="136">
        <v>0.95833333333333337</v>
      </c>
      <c r="J363" s="145"/>
      <c r="K363" s="146">
        <v>26.14</v>
      </c>
      <c r="L363" s="146">
        <f t="shared" si="34"/>
        <v>0</v>
      </c>
      <c r="M363" s="145">
        <v>2</v>
      </c>
      <c r="N363" s="146">
        <v>188.93</v>
      </c>
      <c r="O363" s="139">
        <f t="shared" si="35"/>
        <v>377.86</v>
      </c>
      <c r="P363" s="137"/>
      <c r="Q363" s="140"/>
      <c r="R363" s="162"/>
      <c r="S363" s="163"/>
      <c r="T363" s="150"/>
      <c r="U363" s="141">
        <f>Tabela4[[#This Row],[Custo diário]]*Tabela4[[#This Row],[Dias]]*Tabela4[[#This Row],[Quantidade]]</f>
        <v>0</v>
      </c>
    </row>
    <row r="364" spans="2:21" ht="15.75" hidden="1" thickBot="1">
      <c r="B364" s="133" t="s">
        <v>207</v>
      </c>
      <c r="C364" s="133" t="s">
        <v>0</v>
      </c>
      <c r="D364" s="133" t="s">
        <v>52</v>
      </c>
      <c r="E364" s="134"/>
      <c r="F364" s="135" t="s">
        <v>344</v>
      </c>
      <c r="G364" s="143" t="s">
        <v>343</v>
      </c>
      <c r="H364" s="136">
        <v>0.56944444444444442</v>
      </c>
      <c r="I364" s="136">
        <v>0.91666666666666663</v>
      </c>
      <c r="J364" s="145"/>
      <c r="K364" s="146">
        <v>20.49</v>
      </c>
      <c r="L364" s="146">
        <f t="shared" si="34"/>
        <v>0</v>
      </c>
      <c r="M364" s="145">
        <v>13</v>
      </c>
      <c r="N364" s="146">
        <v>148.11000000000001</v>
      </c>
      <c r="O364" s="139">
        <f t="shared" si="35"/>
        <v>1925.4300000000003</v>
      </c>
      <c r="P364" s="137"/>
      <c r="Q364" s="140"/>
      <c r="R364" s="162"/>
      <c r="S364" s="163"/>
      <c r="T364" s="150"/>
      <c r="U364" s="141">
        <f>Tabela4[[#This Row],[Custo diário]]*Tabela4[[#This Row],[Dias]]*Tabela4[[#This Row],[Quantidade]]</f>
        <v>0</v>
      </c>
    </row>
    <row r="365" spans="2:21" ht="15.75" hidden="1" thickBot="1">
      <c r="B365" s="133" t="s">
        <v>207</v>
      </c>
      <c r="C365" s="133" t="s">
        <v>0</v>
      </c>
      <c r="D365" s="133" t="s">
        <v>52</v>
      </c>
      <c r="E365" s="134"/>
      <c r="F365" s="135" t="s">
        <v>345</v>
      </c>
      <c r="G365" s="143" t="s">
        <v>343</v>
      </c>
      <c r="H365" s="136">
        <v>0.56944444444444442</v>
      </c>
      <c r="I365" s="136">
        <v>0.91666666666666663</v>
      </c>
      <c r="J365" s="145"/>
      <c r="K365" s="146">
        <v>27.12</v>
      </c>
      <c r="L365" s="146">
        <f t="shared" si="34"/>
        <v>0</v>
      </c>
      <c r="M365" s="145"/>
      <c r="N365" s="146">
        <v>196</v>
      </c>
      <c r="O365" s="139">
        <f t="shared" si="35"/>
        <v>0</v>
      </c>
      <c r="P365" s="137"/>
      <c r="Q365" s="140"/>
      <c r="R365" s="162"/>
      <c r="S365" s="163"/>
      <c r="T365" s="150"/>
      <c r="U365" s="141">
        <f>Tabela4[[#This Row],[Custo diário]]*Tabela4[[#This Row],[Dias]]*Tabela4[[#This Row],[Quantidade]]</f>
        <v>0</v>
      </c>
    </row>
    <row r="366" spans="2:21" ht="15.75" hidden="1" thickBot="1">
      <c r="B366" s="133" t="s">
        <v>207</v>
      </c>
      <c r="C366" s="133" t="s">
        <v>88</v>
      </c>
      <c r="D366" s="133" t="s">
        <v>30</v>
      </c>
      <c r="E366" s="134"/>
      <c r="F366" s="135" t="s">
        <v>339</v>
      </c>
      <c r="G366" s="143" t="s">
        <v>337</v>
      </c>
      <c r="H366" s="136">
        <v>0.52222222222222225</v>
      </c>
      <c r="I366" s="136">
        <v>0.93055555555555547</v>
      </c>
      <c r="J366" s="145"/>
      <c r="K366" s="146"/>
      <c r="L366" s="146">
        <f t="shared" si="34"/>
        <v>0</v>
      </c>
      <c r="M366" s="145"/>
      <c r="N366" s="146">
        <v>549.04</v>
      </c>
      <c r="O366" s="139">
        <f t="shared" si="35"/>
        <v>0</v>
      </c>
      <c r="P366" s="137"/>
      <c r="Q366" s="140"/>
      <c r="R366" s="162"/>
      <c r="S366" s="163"/>
      <c r="T366" s="150"/>
      <c r="U366" s="141">
        <f>Tabela4[[#This Row],[Custo diário]]*Tabela4[[#This Row],[Dias]]*Tabela4[[#This Row],[Quantidade]]</f>
        <v>0</v>
      </c>
    </row>
    <row r="367" spans="2:21" ht="15.75" hidden="1" thickBot="1">
      <c r="B367" s="133" t="s">
        <v>207</v>
      </c>
      <c r="C367" s="133" t="s">
        <v>88</v>
      </c>
      <c r="D367" s="133" t="s">
        <v>30</v>
      </c>
      <c r="E367" s="134"/>
      <c r="F367" s="135" t="s">
        <v>434</v>
      </c>
      <c r="G367" s="143" t="s">
        <v>351</v>
      </c>
      <c r="H367" s="136">
        <v>0.79166666666666696</v>
      </c>
      <c r="I367" s="136">
        <v>0.29166666666666702</v>
      </c>
      <c r="J367" s="145"/>
      <c r="K367" s="146"/>
      <c r="L367" s="146">
        <f t="shared" si="34"/>
        <v>0</v>
      </c>
      <c r="M367" s="145"/>
      <c r="N367" s="146">
        <v>347.87</v>
      </c>
      <c r="O367" s="139">
        <f t="shared" si="35"/>
        <v>0</v>
      </c>
      <c r="P367" s="137"/>
      <c r="Q367" s="140"/>
      <c r="R367" s="162"/>
      <c r="S367" s="163"/>
      <c r="T367" s="150"/>
      <c r="U367" s="141">
        <f>Tabela4[[#This Row],[Custo diário]]*Tabela4[[#This Row],[Dias]]*Tabela4[[#This Row],[Quantidade]]</f>
        <v>0</v>
      </c>
    </row>
    <row r="368" spans="2:21" ht="15.75" hidden="1" thickBot="1">
      <c r="B368" s="133" t="s">
        <v>207</v>
      </c>
      <c r="C368" s="133" t="s">
        <v>88</v>
      </c>
      <c r="D368" s="133" t="s">
        <v>30</v>
      </c>
      <c r="E368" s="134"/>
      <c r="F368" s="135" t="s">
        <v>434</v>
      </c>
      <c r="G368" s="143" t="s">
        <v>351</v>
      </c>
      <c r="H368" s="136">
        <v>0.29166666666666702</v>
      </c>
      <c r="I368" s="136">
        <v>0.79166666666666696</v>
      </c>
      <c r="J368" s="145"/>
      <c r="K368" s="146"/>
      <c r="L368" s="146">
        <f t="shared" si="34"/>
        <v>0</v>
      </c>
      <c r="M368" s="145"/>
      <c r="N368" s="146">
        <v>336.77</v>
      </c>
      <c r="O368" s="139">
        <f t="shared" si="35"/>
        <v>0</v>
      </c>
      <c r="P368" s="137"/>
      <c r="Q368" s="140"/>
      <c r="R368" s="162"/>
      <c r="S368" s="163"/>
      <c r="T368" s="150"/>
      <c r="U368" s="141">
        <f>Tabela4[[#This Row],[Custo diário]]*Tabela4[[#This Row],[Dias]]*Tabela4[[#This Row],[Quantidade]]</f>
        <v>0</v>
      </c>
    </row>
    <row r="369" spans="2:21" ht="15.75" hidden="1" thickBot="1">
      <c r="B369" s="133" t="s">
        <v>207</v>
      </c>
      <c r="C369" s="133" t="s">
        <v>88</v>
      </c>
      <c r="D369" s="133" t="s">
        <v>30</v>
      </c>
      <c r="E369" s="134"/>
      <c r="F369" s="135" t="s">
        <v>434</v>
      </c>
      <c r="G369" s="143" t="s">
        <v>337</v>
      </c>
      <c r="H369" s="136">
        <v>0.29166666666666669</v>
      </c>
      <c r="I369" s="136">
        <v>0.70000000000000007</v>
      </c>
      <c r="J369" s="145"/>
      <c r="K369" s="146"/>
      <c r="L369" s="146">
        <f t="shared" si="34"/>
        <v>0</v>
      </c>
      <c r="M369" s="145"/>
      <c r="N369" s="146">
        <v>297.99</v>
      </c>
      <c r="O369" s="139">
        <f t="shared" si="35"/>
        <v>0</v>
      </c>
      <c r="P369" s="137"/>
      <c r="Q369" s="140"/>
      <c r="R369" s="162"/>
      <c r="S369" s="163"/>
      <c r="T369" s="150"/>
      <c r="U369" s="141">
        <f>Tabela4[[#This Row],[Custo diário]]*Tabela4[[#This Row],[Dias]]*Tabela4[[#This Row],[Quantidade]]</f>
        <v>0</v>
      </c>
    </row>
    <row r="370" spans="2:21" ht="15.75" hidden="1" thickBot="1">
      <c r="B370" s="133" t="s">
        <v>207</v>
      </c>
      <c r="C370" s="133" t="s">
        <v>88</v>
      </c>
      <c r="D370" s="133" t="s">
        <v>30</v>
      </c>
      <c r="E370" s="134"/>
      <c r="F370" s="135" t="s">
        <v>355</v>
      </c>
      <c r="G370" s="143" t="s">
        <v>337</v>
      </c>
      <c r="H370" s="136">
        <v>0.91666666666666663</v>
      </c>
      <c r="I370" s="136">
        <v>0.32500000000000001</v>
      </c>
      <c r="J370" s="145"/>
      <c r="K370" s="146"/>
      <c r="L370" s="146">
        <f t="shared" si="34"/>
        <v>0</v>
      </c>
      <c r="M370" s="145"/>
      <c r="N370" s="146">
        <v>232.41</v>
      </c>
      <c r="O370" s="139">
        <f t="shared" si="35"/>
        <v>0</v>
      </c>
      <c r="P370" s="137"/>
      <c r="Q370" s="140"/>
      <c r="R370" s="162"/>
      <c r="S370" s="163"/>
      <c r="T370" s="150"/>
      <c r="U370" s="141">
        <f>Tabela4[[#This Row],[Custo diário]]*Tabela4[[#This Row],[Dias]]*Tabela4[[#This Row],[Quantidade]]</f>
        <v>0</v>
      </c>
    </row>
    <row r="371" spans="2:21" ht="15.75" hidden="1" thickBot="1">
      <c r="B371" s="133" t="s">
        <v>207</v>
      </c>
      <c r="C371" s="133" t="s">
        <v>88</v>
      </c>
      <c r="D371" s="133" t="s">
        <v>30</v>
      </c>
      <c r="E371" s="134">
        <v>45778</v>
      </c>
      <c r="F371" s="135" t="s">
        <v>356</v>
      </c>
      <c r="G371" s="143" t="s">
        <v>337</v>
      </c>
      <c r="H371" s="136">
        <v>0.29166666666666702</v>
      </c>
      <c r="I371" s="136">
        <v>0.70000000000000007</v>
      </c>
      <c r="J371" s="145"/>
      <c r="K371" s="146"/>
      <c r="L371" s="146">
        <f t="shared" si="34"/>
        <v>0</v>
      </c>
      <c r="M371" s="145">
        <v>20</v>
      </c>
      <c r="N371" s="146">
        <v>180.91</v>
      </c>
      <c r="O371" s="139">
        <f t="shared" si="35"/>
        <v>3618.2</v>
      </c>
      <c r="P371" s="137"/>
      <c r="Q371" s="140"/>
      <c r="R371" s="162"/>
      <c r="S371" s="163"/>
      <c r="T371" s="150"/>
      <c r="U371" s="141">
        <f>Tabela4[[#This Row],[Custo diário]]*Tabela4[[#This Row],[Dias]]*Tabela4[[#This Row],[Quantidade]]</f>
        <v>0</v>
      </c>
    </row>
    <row r="372" spans="2:21" ht="15.75" hidden="1" thickBot="1">
      <c r="B372" s="133" t="s">
        <v>207</v>
      </c>
      <c r="C372" s="133" t="s">
        <v>88</v>
      </c>
      <c r="D372" s="133" t="s">
        <v>30</v>
      </c>
      <c r="E372" s="134"/>
      <c r="F372" s="135" t="s">
        <v>356</v>
      </c>
      <c r="G372" s="143" t="s">
        <v>337</v>
      </c>
      <c r="H372" s="136">
        <v>0.58333333333333337</v>
      </c>
      <c r="I372" s="136">
        <v>0.9916666666666667</v>
      </c>
      <c r="J372" s="145"/>
      <c r="K372" s="146"/>
      <c r="L372" s="146">
        <f t="shared" si="34"/>
        <v>0</v>
      </c>
      <c r="M372" s="145"/>
      <c r="N372" s="146">
        <v>200.56</v>
      </c>
      <c r="O372" s="139">
        <f t="shared" si="35"/>
        <v>0</v>
      </c>
      <c r="P372" s="137"/>
      <c r="Q372" s="140"/>
      <c r="R372" s="162"/>
      <c r="S372" s="163"/>
      <c r="T372" s="150"/>
      <c r="U372" s="141">
        <f>Tabela4[[#This Row],[Custo diário]]*Tabela4[[#This Row],[Dias]]*Tabela4[[#This Row],[Quantidade]]</f>
        <v>0</v>
      </c>
    </row>
    <row r="373" spans="2:21" ht="15.75" hidden="1" thickBot="1">
      <c r="B373" s="133" t="s">
        <v>207</v>
      </c>
      <c r="C373" s="133" t="s">
        <v>88</v>
      </c>
      <c r="D373" s="133" t="s">
        <v>30</v>
      </c>
      <c r="E373" s="134"/>
      <c r="F373" s="135" t="s">
        <v>354</v>
      </c>
      <c r="G373" s="143" t="s">
        <v>351</v>
      </c>
      <c r="H373" s="136">
        <v>0.29166666666666702</v>
      </c>
      <c r="I373" s="136">
        <v>0.79166666666666663</v>
      </c>
      <c r="J373" s="145"/>
      <c r="K373" s="146"/>
      <c r="L373" s="146">
        <f t="shared" si="34"/>
        <v>0</v>
      </c>
      <c r="M373" s="145"/>
      <c r="N373" s="146">
        <v>239.42</v>
      </c>
      <c r="O373" s="139">
        <f t="shared" si="35"/>
        <v>0</v>
      </c>
      <c r="P373" s="137"/>
      <c r="Q373" s="140"/>
      <c r="R373" s="162"/>
      <c r="S373" s="163"/>
      <c r="T373" s="150"/>
      <c r="U373" s="141">
        <f>Tabela4[[#This Row],[Custo diário]]*Tabela4[[#This Row],[Dias]]*Tabela4[[#This Row],[Quantidade]]</f>
        <v>0</v>
      </c>
    </row>
    <row r="374" spans="2:21" ht="15.75" hidden="1" thickBot="1">
      <c r="B374" s="133" t="s">
        <v>207</v>
      </c>
      <c r="C374" s="133" t="s">
        <v>88</v>
      </c>
      <c r="D374" s="133" t="s">
        <v>30</v>
      </c>
      <c r="E374" s="134"/>
      <c r="F374" s="135" t="s">
        <v>354</v>
      </c>
      <c r="G374" s="143" t="s">
        <v>351</v>
      </c>
      <c r="H374" s="136">
        <v>0.79166666666666663</v>
      </c>
      <c r="I374" s="136">
        <v>0.29166666666666669</v>
      </c>
      <c r="J374" s="145"/>
      <c r="K374" s="146"/>
      <c r="L374" s="146">
        <f t="shared" si="34"/>
        <v>0</v>
      </c>
      <c r="M374" s="145"/>
      <c r="N374" s="146">
        <v>272.37</v>
      </c>
      <c r="O374" s="139">
        <f t="shared" si="35"/>
        <v>0</v>
      </c>
      <c r="P374" s="137"/>
      <c r="Q374" s="140"/>
      <c r="R374" s="162"/>
      <c r="S374" s="163"/>
      <c r="T374" s="150"/>
      <c r="U374" s="141">
        <f>Tabela4[[#This Row],[Custo diário]]*Tabela4[[#This Row],[Dias]]*Tabela4[[#This Row],[Quantidade]]</f>
        <v>0</v>
      </c>
    </row>
    <row r="375" spans="2:21" ht="15.75" hidden="1" thickBot="1">
      <c r="B375" s="133" t="s">
        <v>207</v>
      </c>
      <c r="C375" s="133" t="s">
        <v>88</v>
      </c>
      <c r="D375" s="133" t="s">
        <v>30</v>
      </c>
      <c r="E375" s="134"/>
      <c r="F375" s="135" t="s">
        <v>354</v>
      </c>
      <c r="G375" s="143" t="s">
        <v>351</v>
      </c>
      <c r="H375" s="136">
        <v>0.79166666666666663</v>
      </c>
      <c r="I375" s="136">
        <v>0.29166666666666669</v>
      </c>
      <c r="J375" s="145"/>
      <c r="K375" s="146"/>
      <c r="L375" s="146">
        <f t="shared" si="34"/>
        <v>0</v>
      </c>
      <c r="M375" s="145"/>
      <c r="N375" s="146">
        <v>240.53</v>
      </c>
      <c r="O375" s="139">
        <f t="shared" si="35"/>
        <v>0</v>
      </c>
      <c r="P375" s="137"/>
      <c r="Q375" s="140"/>
      <c r="R375" s="162"/>
      <c r="S375" s="163"/>
      <c r="T375" s="150"/>
      <c r="U375" s="141">
        <f>Tabela4[[#This Row],[Custo diário]]*Tabela4[[#This Row],[Dias]]*Tabela4[[#This Row],[Quantidade]]</f>
        <v>0</v>
      </c>
    </row>
    <row r="376" spans="2:21" ht="15.75" hidden="1" thickBot="1">
      <c r="B376" s="133" t="s">
        <v>207</v>
      </c>
      <c r="C376" s="133" t="s">
        <v>88</v>
      </c>
      <c r="D376" s="133" t="s">
        <v>30</v>
      </c>
      <c r="E376" s="134"/>
      <c r="F376" s="135" t="s">
        <v>350</v>
      </c>
      <c r="G376" s="143" t="s">
        <v>337</v>
      </c>
      <c r="H376" s="136">
        <v>0.52222222222222225</v>
      </c>
      <c r="I376" s="136">
        <v>0.93055555555555547</v>
      </c>
      <c r="J376" s="145"/>
      <c r="K376" s="146"/>
      <c r="L376" s="146">
        <f t="shared" si="32"/>
        <v>0</v>
      </c>
      <c r="M376" s="145"/>
      <c r="N376" s="146">
        <v>214.11</v>
      </c>
      <c r="O376" s="139">
        <f t="shared" si="33"/>
        <v>0</v>
      </c>
      <c r="P376" s="137"/>
      <c r="Q376" s="140"/>
      <c r="R376" s="162"/>
      <c r="S376" s="163"/>
      <c r="T376" s="150"/>
      <c r="U376" s="141">
        <f>Tabela4[[#This Row],[Custo diário]]*Tabela4[[#This Row],[Dias]]*Tabela4[[#This Row],[Quantidade]]</f>
        <v>0</v>
      </c>
    </row>
    <row r="377" spans="2:21" ht="15.75" hidden="1" thickBot="1">
      <c r="B377" s="133" t="s">
        <v>207</v>
      </c>
      <c r="C377" s="133" t="s">
        <v>88</v>
      </c>
      <c r="D377" s="133" t="s">
        <v>30</v>
      </c>
      <c r="E377" s="134"/>
      <c r="F377" s="135" t="s">
        <v>350</v>
      </c>
      <c r="G377" s="143" t="s">
        <v>337</v>
      </c>
      <c r="H377" s="136">
        <v>0.85555555555555562</v>
      </c>
      <c r="I377" s="136">
        <v>0.2638888888888889</v>
      </c>
      <c r="J377" s="145"/>
      <c r="K377" s="146"/>
      <c r="L377" s="146">
        <f t="shared" si="32"/>
        <v>0</v>
      </c>
      <c r="M377" s="145"/>
      <c r="N377" s="146">
        <v>244.47</v>
      </c>
      <c r="O377" s="139">
        <f t="shared" si="33"/>
        <v>0</v>
      </c>
      <c r="P377" s="137"/>
      <c r="Q377" s="140"/>
      <c r="R377" s="162"/>
      <c r="S377" s="163"/>
      <c r="T377" s="150"/>
      <c r="U377" s="141">
        <f>Tabela4[[#This Row],[Custo diário]]*Tabela4[[#This Row],[Dias]]*Tabela4[[#This Row],[Quantidade]]</f>
        <v>0</v>
      </c>
    </row>
    <row r="378" spans="2:21" ht="15.75" hidden="1" thickBot="1">
      <c r="B378" s="133" t="s">
        <v>207</v>
      </c>
      <c r="C378" s="133" t="s">
        <v>88</v>
      </c>
      <c r="D378" s="133" t="s">
        <v>30</v>
      </c>
      <c r="E378" s="134"/>
      <c r="F378" s="135" t="s">
        <v>350</v>
      </c>
      <c r="G378" s="143" t="s">
        <v>337</v>
      </c>
      <c r="H378" s="136">
        <v>0.29166666666666669</v>
      </c>
      <c r="I378" s="136">
        <v>0.70000000000000007</v>
      </c>
      <c r="J378" s="145"/>
      <c r="K378" s="146"/>
      <c r="L378" s="146">
        <f t="shared" si="32"/>
        <v>0</v>
      </c>
      <c r="M378" s="145"/>
      <c r="N378" s="146">
        <v>177.19</v>
      </c>
      <c r="O378" s="139">
        <f t="shared" si="33"/>
        <v>0</v>
      </c>
      <c r="P378" s="137"/>
      <c r="Q378" s="140"/>
      <c r="R378" s="162"/>
      <c r="S378" s="163"/>
      <c r="T378" s="150"/>
      <c r="U378" s="141">
        <f>Tabela4[[#This Row],[Custo diário]]*Tabela4[[#This Row],[Dias]]*Tabela4[[#This Row],[Quantidade]]</f>
        <v>0</v>
      </c>
    </row>
    <row r="379" spans="2:21" ht="15.75" hidden="1" thickBot="1">
      <c r="B379" s="133" t="s">
        <v>207</v>
      </c>
      <c r="C379" s="133" t="s">
        <v>88</v>
      </c>
      <c r="D379" s="133" t="s">
        <v>30</v>
      </c>
      <c r="E379" s="134"/>
      <c r="F379" s="135" t="s">
        <v>339</v>
      </c>
      <c r="G379" s="143" t="s">
        <v>337</v>
      </c>
      <c r="H379" s="136">
        <v>0.29166666666666702</v>
      </c>
      <c r="I379" s="136">
        <v>0.70000000000000007</v>
      </c>
      <c r="J379" s="145"/>
      <c r="K379" s="146"/>
      <c r="L379" s="146">
        <f t="shared" ref="L379:L383" si="36">J379*K379</f>
        <v>0</v>
      </c>
      <c r="M379" s="145"/>
      <c r="N379" s="146">
        <v>812.89</v>
      </c>
      <c r="O379" s="139">
        <f t="shared" ref="O379:O383" si="37">IF(M379= "Mês todo", N379, M379*N379)</f>
        <v>0</v>
      </c>
      <c r="P379" s="137"/>
      <c r="Q379" s="140"/>
      <c r="R379" s="162"/>
      <c r="S379" s="163"/>
      <c r="T379" s="150"/>
      <c r="U379" s="141">
        <f>Tabela4[[#This Row],[Custo diário]]*Tabela4[[#This Row],[Dias]]*Tabela4[[#This Row],[Quantidade]]</f>
        <v>0</v>
      </c>
    </row>
    <row r="380" spans="2:21" ht="15.75" hidden="1" thickBot="1">
      <c r="B380" s="133" t="s">
        <v>207</v>
      </c>
      <c r="C380" s="133" t="s">
        <v>88</v>
      </c>
      <c r="D380" s="133" t="s">
        <v>30</v>
      </c>
      <c r="E380" s="134"/>
      <c r="F380" s="135" t="s">
        <v>339</v>
      </c>
      <c r="G380" s="143" t="s">
        <v>337</v>
      </c>
      <c r="H380" s="136">
        <v>0.29166666666666702</v>
      </c>
      <c r="I380" s="136">
        <v>0.70000000000000007</v>
      </c>
      <c r="J380" s="145"/>
      <c r="K380" s="146"/>
      <c r="L380" s="146">
        <f t="shared" si="36"/>
        <v>0</v>
      </c>
      <c r="M380" s="145"/>
      <c r="N380" s="146">
        <v>539.99</v>
      </c>
      <c r="O380" s="139">
        <f t="shared" si="37"/>
        <v>0</v>
      </c>
      <c r="P380" s="137"/>
      <c r="Q380" s="140"/>
      <c r="R380" s="162"/>
      <c r="S380" s="163"/>
      <c r="T380" s="150"/>
      <c r="U380" s="141">
        <f>Tabela4[[#This Row],[Custo diário]]*Tabela4[[#This Row],[Dias]]*Tabela4[[#This Row],[Quantidade]]</f>
        <v>0</v>
      </c>
    </row>
    <row r="381" spans="2:21" ht="15.75" hidden="1" thickBot="1">
      <c r="B381" s="133" t="s">
        <v>207</v>
      </c>
      <c r="C381" s="133" t="s">
        <v>88</v>
      </c>
      <c r="D381" s="133" t="s">
        <v>30</v>
      </c>
      <c r="E381" s="134"/>
      <c r="F381" s="135" t="s">
        <v>413</v>
      </c>
      <c r="G381" s="143" t="s">
        <v>337</v>
      </c>
      <c r="H381" s="136">
        <v>0.29166666666666702</v>
      </c>
      <c r="I381" s="136">
        <v>0.7</v>
      </c>
      <c r="J381" s="145"/>
      <c r="K381" s="146"/>
      <c r="L381" s="146">
        <f t="shared" si="36"/>
        <v>0</v>
      </c>
      <c r="M381" s="145"/>
      <c r="N381" s="146">
        <v>241.37</v>
      </c>
      <c r="O381" s="139">
        <f t="shared" si="37"/>
        <v>0</v>
      </c>
      <c r="P381" s="137"/>
      <c r="Q381" s="140"/>
      <c r="R381" s="162"/>
      <c r="S381" s="163"/>
      <c r="T381" s="150"/>
      <c r="U381" s="141">
        <f>Tabela4[[#This Row],[Custo diário]]*Tabela4[[#This Row],[Dias]]*Tabela4[[#This Row],[Quantidade]]</f>
        <v>0</v>
      </c>
    </row>
    <row r="382" spans="2:21" ht="15.75" hidden="1" thickBot="1">
      <c r="B382" s="133" t="s">
        <v>207</v>
      </c>
      <c r="C382" s="133" t="s">
        <v>88</v>
      </c>
      <c r="D382" s="133" t="s">
        <v>30</v>
      </c>
      <c r="E382" s="134"/>
      <c r="F382" s="135" t="s">
        <v>458</v>
      </c>
      <c r="G382" s="143" t="s">
        <v>337</v>
      </c>
      <c r="H382" s="136">
        <v>0.29166666666666702</v>
      </c>
      <c r="I382" s="136">
        <v>0.7</v>
      </c>
      <c r="J382" s="145"/>
      <c r="K382" s="146"/>
      <c r="L382" s="146">
        <f t="shared" si="36"/>
        <v>0</v>
      </c>
      <c r="M382" s="145"/>
      <c r="N382" s="146">
        <v>349.28</v>
      </c>
      <c r="O382" s="139">
        <f t="shared" si="37"/>
        <v>0</v>
      </c>
      <c r="P382" s="137"/>
      <c r="Q382" s="140"/>
      <c r="R382" s="162"/>
      <c r="S382" s="163"/>
      <c r="T382" s="150"/>
      <c r="U382" s="141">
        <f>Tabela4[[#This Row],[Custo diário]]*Tabela4[[#This Row],[Dias]]*Tabela4[[#This Row],[Quantidade]]</f>
        <v>0</v>
      </c>
    </row>
    <row r="383" spans="2:21" ht="15.75" hidden="1" thickBot="1">
      <c r="B383" s="133" t="s">
        <v>207</v>
      </c>
      <c r="C383" s="133" t="s">
        <v>89</v>
      </c>
      <c r="D383" s="133" t="s">
        <v>30</v>
      </c>
      <c r="E383" s="134"/>
      <c r="F383" s="135" t="s">
        <v>459</v>
      </c>
      <c r="G383" s="143" t="s">
        <v>340</v>
      </c>
      <c r="H383" s="136">
        <v>0.29166666666666702</v>
      </c>
      <c r="I383" s="136">
        <v>0.63888888888888895</v>
      </c>
      <c r="J383" s="145"/>
      <c r="K383" s="146"/>
      <c r="L383" s="146">
        <f t="shared" si="36"/>
        <v>0</v>
      </c>
      <c r="M383" s="145"/>
      <c r="N383" s="146">
        <v>236.72</v>
      </c>
      <c r="O383" s="139">
        <f t="shared" si="37"/>
        <v>0</v>
      </c>
      <c r="P383" s="137"/>
      <c r="Q383" s="140"/>
      <c r="R383" s="162"/>
      <c r="S383" s="163"/>
      <c r="T383" s="150"/>
      <c r="U383" s="141">
        <f>Tabela4[[#This Row],[Custo diário]]*Tabela4[[#This Row],[Dias]]*Tabela4[[#This Row],[Quantidade]]</f>
        <v>0</v>
      </c>
    </row>
    <row r="384" spans="2:21" ht="15.75" hidden="1" thickBot="1">
      <c r="B384" s="133" t="s">
        <v>207</v>
      </c>
      <c r="C384" s="133" t="s">
        <v>89</v>
      </c>
      <c r="D384" s="133" t="s">
        <v>30</v>
      </c>
      <c r="E384" s="134"/>
      <c r="F384" s="135" t="s">
        <v>459</v>
      </c>
      <c r="G384" s="143" t="s">
        <v>351</v>
      </c>
      <c r="H384" s="136">
        <v>0.4375</v>
      </c>
      <c r="I384" s="136">
        <v>0.9375</v>
      </c>
      <c r="J384" s="145"/>
      <c r="K384" s="146"/>
      <c r="L384" s="146">
        <f t="shared" ref="L384" si="38">J384*K384</f>
        <v>0</v>
      </c>
      <c r="M384" s="145"/>
      <c r="N384" s="146">
        <v>183.56</v>
      </c>
      <c r="O384" s="139">
        <f t="shared" ref="O384" si="39">IF(M384= "Mês todo", N384, M384*N384)</f>
        <v>0</v>
      </c>
      <c r="P384" s="137"/>
      <c r="Q384" s="140"/>
      <c r="R384" s="162"/>
      <c r="S384" s="163"/>
      <c r="T384" s="150"/>
      <c r="U384" s="141">
        <f>Tabela4[[#This Row],[Custo diário]]*Tabela4[[#This Row],[Dias]]*Tabela4[[#This Row],[Quantidade]]</f>
        <v>0</v>
      </c>
    </row>
    <row r="385" spans="2:21" ht="15.75" hidden="1" thickBot="1">
      <c r="B385" s="133" t="s">
        <v>207</v>
      </c>
      <c r="C385" s="133" t="s">
        <v>89</v>
      </c>
      <c r="D385" s="133" t="s">
        <v>30</v>
      </c>
      <c r="E385" s="134"/>
      <c r="F385" s="135" t="s">
        <v>459</v>
      </c>
      <c r="G385" s="143" t="s">
        <v>351</v>
      </c>
      <c r="H385" s="136">
        <v>0.4375</v>
      </c>
      <c r="I385" s="136">
        <v>0.9375</v>
      </c>
      <c r="J385" s="145"/>
      <c r="K385" s="146"/>
      <c r="L385" s="146">
        <f t="shared" ref="L385:L401" si="40">J385*K385</f>
        <v>0</v>
      </c>
      <c r="M385" s="145"/>
      <c r="N385" s="146">
        <v>202.31</v>
      </c>
      <c r="O385" s="139">
        <f t="shared" ref="O385:O401" si="41">IF(M385= "Mês todo", N385, M385*N385)</f>
        <v>0</v>
      </c>
      <c r="P385" s="137"/>
      <c r="Q385" s="140"/>
      <c r="R385" s="162"/>
      <c r="S385" s="163"/>
      <c r="T385" s="150"/>
      <c r="U385" s="141">
        <f>Tabela4[[#This Row],[Custo diário]]*Tabela4[[#This Row],[Dias]]*Tabela4[[#This Row],[Quantidade]]</f>
        <v>0</v>
      </c>
    </row>
    <row r="386" spans="2:21" ht="15.75" hidden="1" thickBot="1">
      <c r="B386" s="133" t="s">
        <v>207</v>
      </c>
      <c r="C386" s="133" t="s">
        <v>89</v>
      </c>
      <c r="D386" s="133" t="s">
        <v>30</v>
      </c>
      <c r="E386" s="134"/>
      <c r="F386" s="135" t="s">
        <v>459</v>
      </c>
      <c r="G386" s="143" t="s">
        <v>340</v>
      </c>
      <c r="H386" s="136">
        <v>0.29166666666666702</v>
      </c>
      <c r="I386" s="136">
        <v>0.63888888888888895</v>
      </c>
      <c r="J386" s="145"/>
      <c r="K386" s="146"/>
      <c r="L386" s="146">
        <f t="shared" si="40"/>
        <v>0</v>
      </c>
      <c r="M386" s="145"/>
      <c r="N386" s="146">
        <v>258.37</v>
      </c>
      <c r="O386" s="139">
        <f t="shared" si="41"/>
        <v>0</v>
      </c>
      <c r="P386" s="137"/>
      <c r="Q386" s="140"/>
      <c r="R386" s="162"/>
      <c r="S386" s="163"/>
      <c r="T386" s="150"/>
      <c r="U386" s="141">
        <f>Tabela4[[#This Row],[Custo diário]]*Tabela4[[#This Row],[Dias]]*Tabela4[[#This Row],[Quantidade]]</f>
        <v>0</v>
      </c>
    </row>
    <row r="387" spans="2:21" ht="15.75" hidden="1" thickBot="1">
      <c r="B387" s="133" t="s">
        <v>207</v>
      </c>
      <c r="C387" s="133" t="s">
        <v>89</v>
      </c>
      <c r="D387" s="133" t="s">
        <v>30</v>
      </c>
      <c r="E387" s="134"/>
      <c r="F387" s="135" t="s">
        <v>459</v>
      </c>
      <c r="G387" s="143" t="s">
        <v>351</v>
      </c>
      <c r="H387" s="136">
        <v>0.4375</v>
      </c>
      <c r="I387" s="136">
        <v>0.9375</v>
      </c>
      <c r="J387" s="145"/>
      <c r="K387" s="146"/>
      <c r="L387" s="146">
        <f t="shared" si="40"/>
        <v>0</v>
      </c>
      <c r="M387" s="145"/>
      <c r="N387" s="146">
        <v>183.56</v>
      </c>
      <c r="O387" s="139">
        <f t="shared" si="41"/>
        <v>0</v>
      </c>
      <c r="P387" s="137"/>
      <c r="Q387" s="140"/>
      <c r="R387" s="162"/>
      <c r="S387" s="163"/>
      <c r="T387" s="150"/>
      <c r="U387" s="141">
        <f>Tabela4[[#This Row],[Custo diário]]*Tabela4[[#This Row],[Dias]]*Tabela4[[#This Row],[Quantidade]]</f>
        <v>0</v>
      </c>
    </row>
    <row r="388" spans="2:21" ht="15.75" hidden="1" thickBot="1">
      <c r="B388" s="133" t="s">
        <v>207</v>
      </c>
      <c r="C388" s="133" t="s">
        <v>89</v>
      </c>
      <c r="D388" s="133" t="s">
        <v>30</v>
      </c>
      <c r="E388" s="134"/>
      <c r="F388" s="135" t="s">
        <v>428</v>
      </c>
      <c r="G388" s="143" t="s">
        <v>340</v>
      </c>
      <c r="H388" s="136">
        <v>0.91666666666666663</v>
      </c>
      <c r="I388" s="136">
        <v>0.2638888888888889</v>
      </c>
      <c r="J388" s="145"/>
      <c r="K388" s="146"/>
      <c r="L388" s="146">
        <f t="shared" si="40"/>
        <v>0</v>
      </c>
      <c r="M388" s="145"/>
      <c r="N388" s="146">
        <v>174.56</v>
      </c>
      <c r="O388" s="139">
        <f t="shared" si="41"/>
        <v>0</v>
      </c>
      <c r="P388" s="137"/>
      <c r="Q388" s="140"/>
      <c r="R388" s="162"/>
      <c r="S388" s="163"/>
      <c r="T388" s="150"/>
      <c r="U388" s="141">
        <f>Tabela4[[#This Row],[Custo diário]]*Tabela4[[#This Row],[Dias]]*Tabela4[[#This Row],[Quantidade]]</f>
        <v>0</v>
      </c>
    </row>
    <row r="389" spans="2:21" ht="15.75" hidden="1" thickBot="1">
      <c r="B389" s="133" t="s">
        <v>207</v>
      </c>
      <c r="C389" s="133" t="s">
        <v>85</v>
      </c>
      <c r="D389" s="133" t="s">
        <v>78</v>
      </c>
      <c r="E389" s="134">
        <v>45778</v>
      </c>
      <c r="F389" s="135" t="s">
        <v>460</v>
      </c>
      <c r="G389" s="143" t="s">
        <v>351</v>
      </c>
      <c r="H389" s="136" t="s">
        <v>365</v>
      </c>
      <c r="I389" s="136" t="s">
        <v>371</v>
      </c>
      <c r="J389" s="145">
        <v>6</v>
      </c>
      <c r="K389" s="146">
        <v>21.84</v>
      </c>
      <c r="L389" s="146">
        <f t="shared" si="40"/>
        <v>131.04</v>
      </c>
      <c r="M389" s="145">
        <v>2</v>
      </c>
      <c r="N389" s="146">
        <v>157.83000000000001</v>
      </c>
      <c r="O389" s="139">
        <f t="shared" si="41"/>
        <v>315.66000000000003</v>
      </c>
      <c r="P389" s="137"/>
      <c r="Q389" s="140"/>
      <c r="R389" s="162"/>
      <c r="S389" s="163"/>
      <c r="T389" s="150"/>
      <c r="U389" s="141">
        <f>Tabela4[[#This Row],[Custo diário]]*Tabela4[[#This Row],[Dias]]*Tabela4[[#This Row],[Quantidade]]</f>
        <v>0</v>
      </c>
    </row>
    <row r="390" spans="2:21" ht="15.75" hidden="1" thickBot="1">
      <c r="B390" s="133" t="s">
        <v>207</v>
      </c>
      <c r="C390" s="133" t="s">
        <v>85</v>
      </c>
      <c r="D390" s="133" t="s">
        <v>78</v>
      </c>
      <c r="E390" s="134">
        <v>45778</v>
      </c>
      <c r="F390" s="135" t="s">
        <v>460</v>
      </c>
      <c r="G390" s="143" t="s">
        <v>340</v>
      </c>
      <c r="H390" s="136" t="s">
        <v>402</v>
      </c>
      <c r="I390" s="136" t="s">
        <v>364</v>
      </c>
      <c r="J390" s="145"/>
      <c r="K390" s="146">
        <v>23.55</v>
      </c>
      <c r="L390" s="146">
        <f t="shared" si="40"/>
        <v>0</v>
      </c>
      <c r="M390" s="145"/>
      <c r="N390" s="146">
        <v>170.19</v>
      </c>
      <c r="O390" s="139">
        <f t="shared" si="41"/>
        <v>0</v>
      </c>
      <c r="P390" s="137"/>
      <c r="Q390" s="140"/>
      <c r="R390" s="162"/>
      <c r="S390" s="163"/>
      <c r="T390" s="150"/>
      <c r="U390" s="141">
        <f>Tabela4[[#This Row],[Custo diário]]*Tabela4[[#This Row],[Dias]]*Tabela4[[#This Row],[Quantidade]]</f>
        <v>0</v>
      </c>
    </row>
    <row r="391" spans="2:21" ht="15.75" hidden="1" thickBot="1">
      <c r="B391" s="133" t="s">
        <v>207</v>
      </c>
      <c r="C391" s="133" t="s">
        <v>85</v>
      </c>
      <c r="D391" s="133" t="s">
        <v>78</v>
      </c>
      <c r="E391" s="134">
        <v>45778</v>
      </c>
      <c r="F391" s="135" t="s">
        <v>460</v>
      </c>
      <c r="G391" s="143" t="s">
        <v>351</v>
      </c>
      <c r="H391" s="136" t="s">
        <v>364</v>
      </c>
      <c r="I391" s="136" t="s">
        <v>363</v>
      </c>
      <c r="J391" s="145"/>
      <c r="K391" s="146">
        <v>24.04</v>
      </c>
      <c r="L391" s="146">
        <f t="shared" si="40"/>
        <v>0</v>
      </c>
      <c r="M391" s="145"/>
      <c r="N391" s="146">
        <v>173.77</v>
      </c>
      <c r="O391" s="139">
        <f t="shared" si="41"/>
        <v>0</v>
      </c>
      <c r="P391" s="137"/>
      <c r="Q391" s="140"/>
      <c r="R391" s="162"/>
      <c r="S391" s="163"/>
      <c r="T391" s="150"/>
      <c r="U391" s="141">
        <f>Tabela4[[#This Row],[Custo diário]]*Tabela4[[#This Row],[Dias]]*Tabela4[[#This Row],[Quantidade]]</f>
        <v>0</v>
      </c>
    </row>
    <row r="392" spans="2:21" ht="15.75" hidden="1" thickBot="1">
      <c r="B392" s="133" t="s">
        <v>207</v>
      </c>
      <c r="C392" s="133" t="s">
        <v>85</v>
      </c>
      <c r="D392" s="133" t="s">
        <v>78</v>
      </c>
      <c r="E392" s="134">
        <v>45778</v>
      </c>
      <c r="F392" s="135" t="s">
        <v>460</v>
      </c>
      <c r="G392" s="143" t="s">
        <v>351</v>
      </c>
      <c r="H392" s="136" t="s">
        <v>363</v>
      </c>
      <c r="I392" s="136" t="s">
        <v>364</v>
      </c>
      <c r="J392" s="145"/>
      <c r="K392" s="146">
        <v>21.84</v>
      </c>
      <c r="L392" s="146">
        <f t="shared" si="40"/>
        <v>0</v>
      </c>
      <c r="M392" s="145"/>
      <c r="N392" s="146">
        <v>157.83000000000001</v>
      </c>
      <c r="O392" s="139">
        <f t="shared" si="41"/>
        <v>0</v>
      </c>
      <c r="P392" s="137"/>
      <c r="Q392" s="140"/>
      <c r="R392" s="162"/>
      <c r="S392" s="163"/>
      <c r="T392" s="150"/>
      <c r="U392" s="141">
        <f>Tabela4[[#This Row],[Custo diário]]*Tabela4[[#This Row],[Dias]]*Tabela4[[#This Row],[Quantidade]]</f>
        <v>0</v>
      </c>
    </row>
    <row r="393" spans="2:21" ht="15.75" hidden="1" thickBot="1">
      <c r="B393" s="133" t="s">
        <v>207</v>
      </c>
      <c r="C393" s="133" t="s">
        <v>85</v>
      </c>
      <c r="D393" s="133" t="s">
        <v>78</v>
      </c>
      <c r="E393" s="134">
        <v>45778</v>
      </c>
      <c r="F393" s="135" t="s">
        <v>460</v>
      </c>
      <c r="G393" s="143" t="s">
        <v>351</v>
      </c>
      <c r="H393" s="136" t="s">
        <v>402</v>
      </c>
      <c r="I393" s="136" t="s">
        <v>360</v>
      </c>
      <c r="J393" s="145"/>
      <c r="K393" s="146">
        <v>22.2</v>
      </c>
      <c r="L393" s="146">
        <f t="shared" si="40"/>
        <v>0</v>
      </c>
      <c r="M393" s="145"/>
      <c r="N393" s="146">
        <v>160.49</v>
      </c>
      <c r="O393" s="139">
        <f t="shared" si="41"/>
        <v>0</v>
      </c>
      <c r="P393" s="137"/>
      <c r="Q393" s="140"/>
      <c r="R393" s="162"/>
      <c r="S393" s="163"/>
      <c r="T393" s="150"/>
      <c r="U393" s="141">
        <f>Tabela4[[#This Row],[Custo diário]]*Tabela4[[#This Row],[Dias]]*Tabela4[[#This Row],[Quantidade]]</f>
        <v>0</v>
      </c>
    </row>
    <row r="394" spans="2:21" ht="15.75" hidden="1" thickBot="1">
      <c r="B394" s="133" t="s">
        <v>207</v>
      </c>
      <c r="C394" s="133" t="s">
        <v>87</v>
      </c>
      <c r="D394" s="133" t="s">
        <v>78</v>
      </c>
      <c r="E394" s="134">
        <v>45778</v>
      </c>
      <c r="F394" s="135" t="s">
        <v>401</v>
      </c>
      <c r="G394" s="143" t="s">
        <v>351</v>
      </c>
      <c r="H394" s="136" t="s">
        <v>424</v>
      </c>
      <c r="I394" s="136" t="s">
        <v>446</v>
      </c>
      <c r="J394" s="145"/>
      <c r="K394" s="146">
        <v>34.26</v>
      </c>
      <c r="L394" s="146">
        <f t="shared" si="40"/>
        <v>0</v>
      </c>
      <c r="M394" s="145"/>
      <c r="N394" s="146">
        <v>247.63</v>
      </c>
      <c r="O394" s="139">
        <f t="shared" si="41"/>
        <v>0</v>
      </c>
      <c r="P394" s="137"/>
      <c r="Q394" s="140"/>
      <c r="R394" s="162"/>
      <c r="S394" s="163"/>
      <c r="T394" s="150"/>
      <c r="U394" s="141">
        <f>Tabela4[[#This Row],[Custo diário]]*Tabela4[[#This Row],[Dias]]*Tabela4[[#This Row],[Quantidade]]</f>
        <v>0</v>
      </c>
    </row>
    <row r="395" spans="2:21" ht="15.75" hidden="1" thickBot="1">
      <c r="B395" s="133" t="s">
        <v>207</v>
      </c>
      <c r="C395" s="133" t="s">
        <v>87</v>
      </c>
      <c r="D395" s="133" t="s">
        <v>78</v>
      </c>
      <c r="E395" s="134">
        <v>45778</v>
      </c>
      <c r="F395" s="135" t="s">
        <v>359</v>
      </c>
      <c r="G395" s="143" t="s">
        <v>351</v>
      </c>
      <c r="H395" s="136" t="s">
        <v>364</v>
      </c>
      <c r="I395" s="136" t="s">
        <v>363</v>
      </c>
      <c r="J395" s="145">
        <v>3</v>
      </c>
      <c r="K395" s="146">
        <v>34.909999999999997</v>
      </c>
      <c r="L395" s="146">
        <f t="shared" si="40"/>
        <v>104.72999999999999</v>
      </c>
      <c r="M395" s="145"/>
      <c r="N395" s="146">
        <v>252.33</v>
      </c>
      <c r="O395" s="139">
        <f t="shared" si="41"/>
        <v>0</v>
      </c>
      <c r="P395" s="137"/>
      <c r="Q395" s="140"/>
      <c r="R395" s="162"/>
      <c r="S395" s="163"/>
      <c r="T395" s="150"/>
      <c r="U395" s="141">
        <f>Tabela4[[#This Row],[Custo diário]]*Tabela4[[#This Row],[Dias]]*Tabela4[[#This Row],[Quantidade]]</f>
        <v>0</v>
      </c>
    </row>
    <row r="396" spans="2:21" ht="15.75" hidden="1" thickBot="1">
      <c r="B396" s="133" t="s">
        <v>207</v>
      </c>
      <c r="C396" s="133" t="s">
        <v>87</v>
      </c>
      <c r="D396" s="133" t="s">
        <v>78</v>
      </c>
      <c r="E396" s="134">
        <v>45778</v>
      </c>
      <c r="F396" s="135" t="s">
        <v>359</v>
      </c>
      <c r="G396" s="143" t="s">
        <v>351</v>
      </c>
      <c r="H396" s="136" t="s">
        <v>363</v>
      </c>
      <c r="I396" s="136" t="s">
        <v>364</v>
      </c>
      <c r="J396" s="145"/>
      <c r="K396" s="146">
        <v>32.200000000000003</v>
      </c>
      <c r="L396" s="146">
        <f t="shared" si="40"/>
        <v>0</v>
      </c>
      <c r="M396" s="145"/>
      <c r="N396" s="146">
        <v>232.76</v>
      </c>
      <c r="O396" s="139">
        <f t="shared" si="41"/>
        <v>0</v>
      </c>
      <c r="P396" s="137"/>
      <c r="Q396" s="140"/>
      <c r="R396" s="162"/>
      <c r="S396" s="163"/>
      <c r="T396" s="150"/>
      <c r="U396" s="141">
        <f>Tabela4[[#This Row],[Custo diário]]*Tabela4[[#This Row],[Dias]]*Tabela4[[#This Row],[Quantidade]]</f>
        <v>0</v>
      </c>
    </row>
    <row r="397" spans="2:21" ht="15.75" hidden="1" thickBot="1">
      <c r="B397" s="133" t="s">
        <v>207</v>
      </c>
      <c r="C397" s="133" t="s">
        <v>87</v>
      </c>
      <c r="D397" s="133" t="s">
        <v>78</v>
      </c>
      <c r="E397" s="134">
        <v>45778</v>
      </c>
      <c r="F397" s="135" t="s">
        <v>362</v>
      </c>
      <c r="G397" s="143" t="s">
        <v>351</v>
      </c>
      <c r="H397" s="136" t="s">
        <v>371</v>
      </c>
      <c r="I397" s="136" t="s">
        <v>365</v>
      </c>
      <c r="J397" s="145"/>
      <c r="K397" s="146">
        <v>31.25</v>
      </c>
      <c r="L397" s="146">
        <f t="shared" si="40"/>
        <v>0</v>
      </c>
      <c r="M397" s="145"/>
      <c r="N397" s="146">
        <v>225.88</v>
      </c>
      <c r="O397" s="139">
        <f t="shared" si="41"/>
        <v>0</v>
      </c>
      <c r="P397" s="137"/>
      <c r="Q397" s="140"/>
      <c r="R397" s="162"/>
      <c r="S397" s="163"/>
      <c r="T397" s="150"/>
      <c r="U397" s="141">
        <f>Tabela4[[#This Row],[Custo diário]]*Tabela4[[#This Row],[Dias]]*Tabela4[[#This Row],[Quantidade]]</f>
        <v>0</v>
      </c>
    </row>
    <row r="398" spans="2:21" ht="15.75" hidden="1" thickBot="1">
      <c r="B398" s="133" t="s">
        <v>207</v>
      </c>
      <c r="C398" s="133" t="s">
        <v>87</v>
      </c>
      <c r="D398" s="133" t="s">
        <v>78</v>
      </c>
      <c r="E398" s="134">
        <v>45778</v>
      </c>
      <c r="F398" s="135" t="s">
        <v>362</v>
      </c>
      <c r="G398" s="143" t="s">
        <v>351</v>
      </c>
      <c r="H398" s="136" t="s">
        <v>424</v>
      </c>
      <c r="I398" s="136" t="s">
        <v>446</v>
      </c>
      <c r="J398" s="145"/>
      <c r="K398" s="146">
        <v>29.45</v>
      </c>
      <c r="L398" s="146">
        <f t="shared" si="40"/>
        <v>0</v>
      </c>
      <c r="M398" s="145"/>
      <c r="N398" s="146">
        <v>212.83</v>
      </c>
      <c r="O398" s="139">
        <f t="shared" si="41"/>
        <v>0</v>
      </c>
      <c r="P398" s="137"/>
      <c r="Q398" s="140"/>
      <c r="R398" s="162"/>
      <c r="S398" s="163"/>
      <c r="T398" s="150"/>
      <c r="U398" s="141">
        <f>Tabela4[[#This Row],[Custo diário]]*Tabela4[[#This Row],[Dias]]*Tabela4[[#This Row],[Quantidade]]</f>
        <v>0</v>
      </c>
    </row>
    <row r="399" spans="2:21" ht="15.75" hidden="1" thickBot="1">
      <c r="B399" s="133" t="s">
        <v>207</v>
      </c>
      <c r="C399" s="133" t="s">
        <v>87</v>
      </c>
      <c r="D399" s="133" t="s">
        <v>78</v>
      </c>
      <c r="E399" s="134">
        <v>45778</v>
      </c>
      <c r="F399" s="135" t="s">
        <v>362</v>
      </c>
      <c r="G399" s="143" t="s">
        <v>351</v>
      </c>
      <c r="H399" s="136" t="s">
        <v>365</v>
      </c>
      <c r="I399" s="136" t="s">
        <v>371</v>
      </c>
      <c r="J399" s="145"/>
      <c r="K399" s="146">
        <v>28.54</v>
      </c>
      <c r="L399" s="146">
        <f t="shared" si="40"/>
        <v>0</v>
      </c>
      <c r="M399" s="145">
        <v>1</v>
      </c>
      <c r="N399" s="146">
        <v>206.3</v>
      </c>
      <c r="O399" s="139">
        <f t="shared" si="41"/>
        <v>206.3</v>
      </c>
      <c r="P399" s="137"/>
      <c r="Q399" s="140"/>
      <c r="R399" s="162"/>
      <c r="S399" s="163"/>
      <c r="T399" s="150"/>
      <c r="U399" s="141">
        <f>Tabela4[[#This Row],[Custo diário]]*Tabela4[[#This Row],[Dias]]*Tabela4[[#This Row],[Quantidade]]</f>
        <v>0</v>
      </c>
    </row>
    <row r="400" spans="2:21" ht="15.75" hidden="1" thickBot="1">
      <c r="B400" s="133" t="s">
        <v>207</v>
      </c>
      <c r="C400" s="133" t="s">
        <v>87</v>
      </c>
      <c r="D400" s="133" t="s">
        <v>78</v>
      </c>
      <c r="E400" s="134">
        <v>45778</v>
      </c>
      <c r="F400" s="135" t="s">
        <v>362</v>
      </c>
      <c r="G400" s="143" t="s">
        <v>351</v>
      </c>
      <c r="H400" s="136" t="s">
        <v>410</v>
      </c>
      <c r="I400" s="136" t="s">
        <v>399</v>
      </c>
      <c r="J400" s="145"/>
      <c r="K400" s="146">
        <v>28.54</v>
      </c>
      <c r="L400" s="146">
        <f t="shared" si="40"/>
        <v>0</v>
      </c>
      <c r="M400" s="145"/>
      <c r="N400" s="146">
        <v>206.3</v>
      </c>
      <c r="O400" s="139">
        <f t="shared" si="41"/>
        <v>0</v>
      </c>
      <c r="P400" s="137"/>
      <c r="Q400" s="140"/>
      <c r="R400" s="162"/>
      <c r="S400" s="163"/>
      <c r="T400" s="150"/>
      <c r="U400" s="141">
        <f>Tabela4[[#This Row],[Custo diário]]*Tabela4[[#This Row],[Dias]]*Tabela4[[#This Row],[Quantidade]]</f>
        <v>0</v>
      </c>
    </row>
    <row r="401" spans="2:21" ht="15.75" hidden="1" thickBot="1">
      <c r="B401" s="133" t="s">
        <v>207</v>
      </c>
      <c r="C401" s="133" t="s">
        <v>87</v>
      </c>
      <c r="D401" s="133" t="s">
        <v>78</v>
      </c>
      <c r="E401" s="134">
        <v>45778</v>
      </c>
      <c r="F401" s="135" t="s">
        <v>362</v>
      </c>
      <c r="G401" s="143" t="s">
        <v>351</v>
      </c>
      <c r="H401" s="136" t="s">
        <v>399</v>
      </c>
      <c r="I401" s="136" t="s">
        <v>410</v>
      </c>
      <c r="J401" s="145"/>
      <c r="K401" s="146">
        <v>31.25</v>
      </c>
      <c r="L401" s="146">
        <f t="shared" si="40"/>
        <v>0</v>
      </c>
      <c r="M401" s="145"/>
      <c r="N401" s="146">
        <v>225.88</v>
      </c>
      <c r="O401" s="139">
        <f t="shared" si="41"/>
        <v>0</v>
      </c>
      <c r="P401" s="137"/>
      <c r="Q401" s="140"/>
      <c r="R401" s="162"/>
      <c r="S401" s="163"/>
      <c r="T401" s="150"/>
      <c r="U401" s="141">
        <f>Tabela4[[#This Row],[Custo diário]]*Tabela4[[#This Row],[Dias]]*Tabela4[[#This Row],[Quantidade]]</f>
        <v>0</v>
      </c>
    </row>
    <row r="402" spans="2:21" ht="15.75" hidden="1" thickBot="1">
      <c r="B402" s="143" t="s">
        <v>143</v>
      </c>
      <c r="C402" s="143" t="s">
        <v>88</v>
      </c>
      <c r="D402" s="287" t="s">
        <v>34</v>
      </c>
      <c r="E402" s="134">
        <v>45778</v>
      </c>
      <c r="F402" s="135" t="s">
        <v>397</v>
      </c>
      <c r="G402" s="143" t="s">
        <v>337</v>
      </c>
      <c r="H402" s="136">
        <v>0.33333333333333331</v>
      </c>
      <c r="I402" s="136">
        <v>0.7416666666666667</v>
      </c>
      <c r="J402" s="145"/>
      <c r="K402" s="146"/>
      <c r="L402" s="146">
        <f>J402*K402</f>
        <v>0</v>
      </c>
      <c r="M402" s="145"/>
      <c r="N402" s="146">
        <v>233.05</v>
      </c>
      <c r="O402" s="139">
        <f>IF(M402= "Mês todo", N402, M402*N402)</f>
        <v>0</v>
      </c>
      <c r="P402" s="137"/>
      <c r="Q402" s="140"/>
      <c r="R402" s="162"/>
      <c r="S402" s="163"/>
      <c r="T402" s="150"/>
      <c r="U402" s="141">
        <f>Tabela4[[#This Row],[Custo diário]]*Tabela4[[#This Row],[Dias]]*Tabela4[[#This Row],[Quantidade]]</f>
        <v>0</v>
      </c>
    </row>
    <row r="403" spans="2:21" ht="15.75" hidden="1" thickBot="1">
      <c r="B403" s="143" t="s">
        <v>143</v>
      </c>
      <c r="C403" s="143" t="s">
        <v>88</v>
      </c>
      <c r="D403" s="287" t="s">
        <v>34</v>
      </c>
      <c r="E403" s="134">
        <v>45778</v>
      </c>
      <c r="F403" s="135" t="s">
        <v>355</v>
      </c>
      <c r="G403" s="143" t="s">
        <v>337</v>
      </c>
      <c r="H403" s="288">
        <v>0.91666666666666663</v>
      </c>
      <c r="I403" s="288">
        <v>0.2638888888888889</v>
      </c>
      <c r="J403" s="145"/>
      <c r="K403" s="146"/>
      <c r="L403" s="146">
        <f>J403*K403</f>
        <v>0</v>
      </c>
      <c r="M403" s="145">
        <v>8</v>
      </c>
      <c r="N403" s="146">
        <v>214.27</v>
      </c>
      <c r="O403" s="139">
        <f>IF(M403= "Mês todo", N403, M403*N403)</f>
        <v>1714.16</v>
      </c>
      <c r="P403" s="137"/>
      <c r="Q403" s="140"/>
      <c r="R403" s="162"/>
      <c r="S403" s="163"/>
      <c r="T403" s="150"/>
      <c r="U403" s="141">
        <f>Tabela4[[#This Row],[Custo diário]]*Tabela4[[#This Row],[Dias]]*Tabela4[[#This Row],[Quantidade]]</f>
        <v>0</v>
      </c>
    </row>
    <row r="404" spans="2:21" ht="15.75" hidden="1" thickBot="1">
      <c r="B404" s="143" t="s">
        <v>143</v>
      </c>
      <c r="C404" s="143" t="s">
        <v>89</v>
      </c>
      <c r="D404" s="287" t="s">
        <v>34</v>
      </c>
      <c r="E404" s="134">
        <v>45778</v>
      </c>
      <c r="F404" s="135" t="s">
        <v>376</v>
      </c>
      <c r="G404" s="143" t="s">
        <v>387</v>
      </c>
      <c r="H404" s="136">
        <v>0.33333333333333331</v>
      </c>
      <c r="I404" s="136">
        <v>0.83333333333333337</v>
      </c>
      <c r="J404" s="145"/>
      <c r="K404" s="146"/>
      <c r="L404" s="146">
        <f>J404*K404</f>
        <v>0</v>
      </c>
      <c r="M404" s="145"/>
      <c r="N404" s="146">
        <v>154.66999999999999</v>
      </c>
      <c r="O404" s="139">
        <f>IF(M404= "Mês todo", N404, M404*N404)</f>
        <v>0</v>
      </c>
      <c r="P404" s="137"/>
      <c r="Q404" s="140"/>
      <c r="R404" s="162"/>
      <c r="S404" s="163"/>
      <c r="T404" s="150"/>
      <c r="U404" s="141">
        <f>Tabela4[[#This Row],[Custo diário]]*Tabela4[[#This Row],[Dias]]*Tabela4[[#This Row],[Quantidade]]</f>
        <v>0</v>
      </c>
    </row>
    <row r="405" spans="2:21" ht="15.75" hidden="1" thickBot="1">
      <c r="B405" s="143" t="s">
        <v>143</v>
      </c>
      <c r="C405" s="143" t="s">
        <v>89</v>
      </c>
      <c r="D405" s="287" t="s">
        <v>34</v>
      </c>
      <c r="E405" s="134">
        <v>45778</v>
      </c>
      <c r="F405" s="135" t="s">
        <v>375</v>
      </c>
      <c r="G405" s="143" t="s">
        <v>351</v>
      </c>
      <c r="H405" s="136">
        <v>0.33333333333333331</v>
      </c>
      <c r="I405" s="136">
        <v>0.83333333333333337</v>
      </c>
      <c r="J405" s="145"/>
      <c r="K405" s="146"/>
      <c r="L405" s="146">
        <f>J405*K405</f>
        <v>0</v>
      </c>
      <c r="M405" s="145"/>
      <c r="N405" s="146">
        <v>217</v>
      </c>
      <c r="O405" s="139">
        <f>IF(M405= "Mês todo", N405, M405*N405)</f>
        <v>0</v>
      </c>
      <c r="P405" s="137"/>
      <c r="Q405" s="140"/>
      <c r="R405" s="162"/>
      <c r="S405" s="163"/>
      <c r="T405" s="150"/>
      <c r="U405" s="141">
        <f>Tabela4[[#This Row],[Custo diário]]*Tabela4[[#This Row],[Dias]]*Tabela4[[#This Row],[Quantidade]]</f>
        <v>0</v>
      </c>
    </row>
    <row r="406" spans="2:21" ht="15.75" hidden="1" thickBot="1">
      <c r="B406" s="287" t="s">
        <v>207</v>
      </c>
      <c r="C406" s="287" t="s">
        <v>87</v>
      </c>
      <c r="D406" s="287" t="s">
        <v>78</v>
      </c>
      <c r="E406" s="134">
        <v>45901</v>
      </c>
      <c r="F406" s="135" t="s">
        <v>401</v>
      </c>
      <c r="G406" s="143" t="s">
        <v>351</v>
      </c>
      <c r="H406" s="136" t="s">
        <v>424</v>
      </c>
      <c r="I406" s="136">
        <v>0</v>
      </c>
      <c r="J406" s="145"/>
      <c r="K406" s="146">
        <v>34.26</v>
      </c>
      <c r="L406" s="146">
        <f t="shared" ref="L406:L409" si="42">J406*K406</f>
        <v>0</v>
      </c>
      <c r="M406" s="145">
        <v>1</v>
      </c>
      <c r="N406" s="146">
        <v>247.63</v>
      </c>
      <c r="O406" s="139">
        <f t="shared" ref="O406:O409" si="43">IF(M406= "Mês todo", N406, M406*N406)</f>
        <v>247.63</v>
      </c>
      <c r="P406" s="137"/>
      <c r="Q406" s="140"/>
      <c r="R406" s="162"/>
      <c r="S406" s="163"/>
      <c r="T406" s="150"/>
      <c r="U406" s="141">
        <f>Tabela4[[#This Row],[Custo diário]]*Tabela4[[#This Row],[Dias]]*Tabela4[[#This Row],[Quantidade]]</f>
        <v>0</v>
      </c>
    </row>
    <row r="407" spans="2:21" ht="15.75" hidden="1" thickBot="1">
      <c r="B407" s="287" t="s">
        <v>207</v>
      </c>
      <c r="C407" s="287" t="s">
        <v>87</v>
      </c>
      <c r="D407" s="287" t="s">
        <v>78</v>
      </c>
      <c r="E407" s="134">
        <v>45901</v>
      </c>
      <c r="F407" s="135" t="s">
        <v>359</v>
      </c>
      <c r="G407" s="143" t="s">
        <v>351</v>
      </c>
      <c r="H407" s="136" t="s">
        <v>364</v>
      </c>
      <c r="I407" s="136">
        <v>0.29166666666666669</v>
      </c>
      <c r="J407" s="145"/>
      <c r="K407" s="146">
        <v>34.909999999999997</v>
      </c>
      <c r="L407" s="146">
        <f t="shared" si="42"/>
        <v>0</v>
      </c>
      <c r="M407" s="145">
        <v>0</v>
      </c>
      <c r="N407" s="146">
        <v>252.33</v>
      </c>
      <c r="O407" s="139">
        <f t="shared" si="43"/>
        <v>0</v>
      </c>
      <c r="P407" s="137"/>
      <c r="Q407" s="140"/>
      <c r="R407" s="162"/>
      <c r="S407" s="163"/>
      <c r="T407" s="150"/>
      <c r="U407" s="141">
        <f>Tabela4[[#This Row],[Custo diário]]*Tabela4[[#This Row],[Dias]]*Tabela4[[#This Row],[Quantidade]]</f>
        <v>0</v>
      </c>
    </row>
    <row r="408" spans="2:21" ht="15.75" hidden="1" thickBot="1">
      <c r="B408" s="287" t="s">
        <v>207</v>
      </c>
      <c r="C408" s="287" t="s">
        <v>87</v>
      </c>
      <c r="D408" s="287" t="s">
        <v>78</v>
      </c>
      <c r="E408" s="134">
        <v>45901</v>
      </c>
      <c r="F408" s="135" t="s">
        <v>359</v>
      </c>
      <c r="G408" s="143" t="s">
        <v>351</v>
      </c>
      <c r="H408" s="136" t="s">
        <v>363</v>
      </c>
      <c r="I408" s="136">
        <v>0.79166666666666663</v>
      </c>
      <c r="J408" s="145"/>
      <c r="K408" s="146">
        <v>32.200000000000003</v>
      </c>
      <c r="L408" s="146">
        <f t="shared" si="42"/>
        <v>0</v>
      </c>
      <c r="M408" s="145">
        <v>0</v>
      </c>
      <c r="N408" s="146">
        <v>232.76</v>
      </c>
      <c r="O408" s="139">
        <f t="shared" si="43"/>
        <v>0</v>
      </c>
      <c r="P408" s="137"/>
      <c r="Q408" s="140"/>
      <c r="R408" s="162"/>
      <c r="S408" s="163"/>
      <c r="T408" s="150"/>
      <c r="U408" s="141">
        <f>Tabela4[[#This Row],[Custo diário]]*Tabela4[[#This Row],[Dias]]*Tabela4[[#This Row],[Quantidade]]</f>
        <v>0</v>
      </c>
    </row>
    <row r="409" spans="2:21" ht="15.75" hidden="1" thickBot="1">
      <c r="B409" s="287" t="s">
        <v>207</v>
      </c>
      <c r="C409" s="287" t="s">
        <v>87</v>
      </c>
      <c r="D409" s="287" t="s">
        <v>78</v>
      </c>
      <c r="E409" s="134">
        <v>45901</v>
      </c>
      <c r="F409" s="135" t="s">
        <v>362</v>
      </c>
      <c r="G409" s="143" t="s">
        <v>351</v>
      </c>
      <c r="H409" s="136" t="s">
        <v>371</v>
      </c>
      <c r="I409" s="136">
        <v>0.41666666666666669</v>
      </c>
      <c r="J409" s="145"/>
      <c r="K409" s="146">
        <v>31.25</v>
      </c>
      <c r="L409" s="146">
        <f t="shared" si="42"/>
        <v>0</v>
      </c>
      <c r="M409" s="145">
        <v>0</v>
      </c>
      <c r="N409" s="146">
        <v>225.88</v>
      </c>
      <c r="O409" s="139">
        <f t="shared" si="43"/>
        <v>0</v>
      </c>
      <c r="P409" s="137"/>
      <c r="Q409" s="140"/>
      <c r="R409" s="162"/>
      <c r="S409" s="163"/>
      <c r="T409" s="150"/>
      <c r="U409" s="141">
        <f>Tabela4[[#This Row],[Custo diário]]*Tabela4[[#This Row],[Dias]]*Tabela4[[#This Row],[Quantidade]]</f>
        <v>0</v>
      </c>
    </row>
    <row r="410" spans="2:21" ht="15.75" hidden="1" thickBot="1">
      <c r="B410" s="287" t="s">
        <v>207</v>
      </c>
      <c r="C410" s="287" t="s">
        <v>87</v>
      </c>
      <c r="D410" s="287" t="s">
        <v>78</v>
      </c>
      <c r="E410" s="134">
        <v>45901</v>
      </c>
      <c r="F410" s="135" t="s">
        <v>362</v>
      </c>
      <c r="G410" s="143" t="s">
        <v>351</v>
      </c>
      <c r="H410" s="136" t="s">
        <v>424</v>
      </c>
      <c r="I410" s="136">
        <v>0</v>
      </c>
      <c r="J410" s="145"/>
      <c r="K410" s="146">
        <v>29.45</v>
      </c>
      <c r="L410" s="146">
        <f>J410*K410</f>
        <v>0</v>
      </c>
      <c r="M410" s="145">
        <v>0</v>
      </c>
      <c r="N410" s="146">
        <v>212.83</v>
      </c>
      <c r="O410" s="139">
        <f>IF(M410= "Mês todo", N410, M410*N410)</f>
        <v>0</v>
      </c>
      <c r="P410" s="137"/>
      <c r="Q410" s="140"/>
      <c r="R410" s="162"/>
      <c r="S410" s="163"/>
      <c r="T410" s="150"/>
      <c r="U410" s="141">
        <f>Tabela4[[#This Row],[Custo diário]]*Tabela4[[#This Row],[Dias]]*Tabela4[[#This Row],[Quantidade]]</f>
        <v>0</v>
      </c>
    </row>
    <row r="411" spans="2:21" ht="15.75" hidden="1" thickBot="1">
      <c r="B411" s="287" t="s">
        <v>207</v>
      </c>
      <c r="C411" s="287" t="s">
        <v>87</v>
      </c>
      <c r="D411" s="287" t="s">
        <v>78</v>
      </c>
      <c r="E411" s="134">
        <v>45901</v>
      </c>
      <c r="F411" s="135" t="s">
        <v>362</v>
      </c>
      <c r="G411" s="143" t="s">
        <v>351</v>
      </c>
      <c r="H411" s="136" t="s">
        <v>365</v>
      </c>
      <c r="I411" s="136">
        <v>0.91666666666666663</v>
      </c>
      <c r="J411" s="145"/>
      <c r="K411" s="146">
        <v>28.54</v>
      </c>
      <c r="L411" s="146">
        <f>J411*K411</f>
        <v>0</v>
      </c>
      <c r="M411" s="145">
        <v>1</v>
      </c>
      <c r="N411" s="146">
        <v>206.3</v>
      </c>
      <c r="O411" s="139">
        <f>IF(M411= "Mês todo", N411, M411*N411)</f>
        <v>206.3</v>
      </c>
      <c r="P411" s="137"/>
      <c r="Q411" s="140"/>
      <c r="R411" s="162"/>
      <c r="S411" s="163"/>
      <c r="T411" s="150"/>
      <c r="U411" s="141">
        <f>Tabela4[[#This Row],[Custo diário]]*Tabela4[[#This Row],[Dias]]*Tabela4[[#This Row],[Quantidade]]</f>
        <v>0</v>
      </c>
    </row>
    <row r="412" spans="2:21" ht="15.75" hidden="1" thickBot="1">
      <c r="B412" s="287" t="s">
        <v>207</v>
      </c>
      <c r="C412" s="287" t="s">
        <v>87</v>
      </c>
      <c r="D412" s="287" t="s">
        <v>78</v>
      </c>
      <c r="E412" s="134">
        <v>45901</v>
      </c>
      <c r="F412" s="135" t="s">
        <v>362</v>
      </c>
      <c r="G412" s="143" t="s">
        <v>351</v>
      </c>
      <c r="H412" s="136" t="s">
        <v>410</v>
      </c>
      <c r="I412" s="136">
        <v>0.875</v>
      </c>
      <c r="J412" s="145"/>
      <c r="K412" s="146">
        <v>28.54</v>
      </c>
      <c r="L412" s="146">
        <f>J412*K412</f>
        <v>0</v>
      </c>
      <c r="M412" s="145">
        <v>0</v>
      </c>
      <c r="N412" s="146">
        <v>206.3</v>
      </c>
      <c r="O412" s="139">
        <f>IF(M412= "Mês todo", N412, M412*N412)</f>
        <v>0</v>
      </c>
      <c r="P412" s="137"/>
      <c r="Q412" s="140"/>
      <c r="R412" s="162"/>
      <c r="S412" s="163"/>
      <c r="T412" s="150"/>
      <c r="U412" s="141">
        <f>Tabela4[[#This Row],[Custo diário]]*Tabela4[[#This Row],[Dias]]*Tabela4[[#This Row],[Quantidade]]</f>
        <v>0</v>
      </c>
    </row>
    <row r="413" spans="2:21" ht="15.75" hidden="1" thickBot="1">
      <c r="B413" s="287" t="s">
        <v>207</v>
      </c>
      <c r="C413" s="287" t="s">
        <v>87</v>
      </c>
      <c r="D413" s="287" t="s">
        <v>78</v>
      </c>
      <c r="E413" s="134">
        <v>45901</v>
      </c>
      <c r="F413" s="135" t="s">
        <v>362</v>
      </c>
      <c r="G413" s="143" t="s">
        <v>351</v>
      </c>
      <c r="H413" s="136" t="s">
        <v>399</v>
      </c>
      <c r="I413" s="136">
        <v>0.375</v>
      </c>
      <c r="J413" s="145"/>
      <c r="K413" s="146">
        <v>31.25</v>
      </c>
      <c r="L413" s="146">
        <f>J413*K413</f>
        <v>0</v>
      </c>
      <c r="M413" s="145">
        <v>0</v>
      </c>
      <c r="N413" s="146">
        <v>225.88</v>
      </c>
      <c r="O413" s="139">
        <f>IF(M413= "Mês todo", N413, M413*N413)</f>
        <v>0</v>
      </c>
      <c r="P413" s="137"/>
      <c r="Q413" s="140"/>
      <c r="R413" s="162"/>
      <c r="S413" s="163"/>
      <c r="T413" s="150"/>
      <c r="U413" s="141">
        <f>Tabela4[[#This Row],[Custo diário]]*Tabela4[[#This Row],[Dias]]*Tabela4[[#This Row],[Quantidade]]</f>
        <v>0</v>
      </c>
    </row>
    <row r="414" spans="2:21" ht="15.75" hidden="1" thickBot="1">
      <c r="B414" s="287" t="s">
        <v>207</v>
      </c>
      <c r="C414" s="287" t="s">
        <v>85</v>
      </c>
      <c r="D414" s="287" t="s">
        <v>78</v>
      </c>
      <c r="E414" s="134">
        <v>45901</v>
      </c>
      <c r="F414" s="135" t="s">
        <v>460</v>
      </c>
      <c r="G414" s="143" t="s">
        <v>351</v>
      </c>
      <c r="H414" s="136" t="s">
        <v>365</v>
      </c>
      <c r="I414" s="136" t="s">
        <v>371</v>
      </c>
      <c r="J414" s="145"/>
      <c r="K414" s="146">
        <v>21.84</v>
      </c>
      <c r="L414" s="146">
        <f>J414*K414</f>
        <v>0</v>
      </c>
      <c r="M414" s="145">
        <v>1</v>
      </c>
      <c r="N414" s="146">
        <v>157.83000000000001</v>
      </c>
      <c r="O414" s="139">
        <f>IF(M414= "Mês todo", N414, M414*N414)</f>
        <v>157.83000000000001</v>
      </c>
      <c r="P414" s="137"/>
      <c r="Q414" s="140"/>
      <c r="R414" s="162"/>
      <c r="S414" s="163"/>
      <c r="T414" s="150"/>
      <c r="U414" s="141">
        <f>Tabela4[[#This Row],[Custo diário]]*Tabela4[[#This Row],[Dias]]*Tabela4[[#This Row],[Quantidade]]</f>
        <v>0</v>
      </c>
    </row>
    <row r="415" spans="2:21" ht="15.75" hidden="1" thickBot="1">
      <c r="B415" s="287" t="s">
        <v>207</v>
      </c>
      <c r="C415" s="287" t="s">
        <v>85</v>
      </c>
      <c r="D415" s="287" t="s">
        <v>78</v>
      </c>
      <c r="E415" s="134">
        <v>45901</v>
      </c>
      <c r="F415" s="135" t="s">
        <v>460</v>
      </c>
      <c r="G415" s="143" t="s">
        <v>340</v>
      </c>
      <c r="H415" s="136" t="s">
        <v>402</v>
      </c>
      <c r="I415" s="136" t="s">
        <v>364</v>
      </c>
      <c r="J415" s="145"/>
      <c r="K415" s="146">
        <v>23.55</v>
      </c>
      <c r="L415" s="146">
        <f t="shared" ref="L415:L416" si="44">J415*K415</f>
        <v>0</v>
      </c>
      <c r="M415" s="145"/>
      <c r="N415" s="146">
        <v>170.19</v>
      </c>
      <c r="O415" s="139">
        <f t="shared" ref="O415:O416" si="45">IF(M415= "Mês todo", N415, M415*N415)</f>
        <v>0</v>
      </c>
      <c r="P415" s="137"/>
      <c r="Q415" s="140"/>
      <c r="R415" s="162"/>
      <c r="S415" s="163"/>
      <c r="T415" s="150"/>
      <c r="U415" s="141">
        <f>Tabela4[[#This Row],[Custo diário]]*Tabela4[[#This Row],[Dias]]*Tabela4[[#This Row],[Quantidade]]</f>
        <v>0</v>
      </c>
    </row>
    <row r="416" spans="2:21" ht="15.75" hidden="1" thickBot="1">
      <c r="B416" s="287" t="s">
        <v>207</v>
      </c>
      <c r="C416" s="287" t="s">
        <v>85</v>
      </c>
      <c r="D416" s="287" t="s">
        <v>78</v>
      </c>
      <c r="E416" s="134">
        <v>45901</v>
      </c>
      <c r="F416" s="135" t="s">
        <v>460</v>
      </c>
      <c r="G416" s="143" t="s">
        <v>351</v>
      </c>
      <c r="H416" s="136" t="s">
        <v>364</v>
      </c>
      <c r="I416" s="136" t="s">
        <v>363</v>
      </c>
      <c r="J416" s="145"/>
      <c r="K416" s="146">
        <v>24.04</v>
      </c>
      <c r="L416" s="146">
        <f t="shared" si="44"/>
        <v>0</v>
      </c>
      <c r="M416" s="145"/>
      <c r="N416" s="146">
        <v>173.77</v>
      </c>
      <c r="O416" s="139">
        <f t="shared" si="45"/>
        <v>0</v>
      </c>
      <c r="P416" s="137"/>
      <c r="Q416" s="140"/>
      <c r="R416" s="162"/>
      <c r="S416" s="163"/>
      <c r="T416" s="150"/>
      <c r="U416" s="141">
        <f>Tabela4[[#This Row],[Custo diário]]*Tabela4[[#This Row],[Dias]]*Tabela4[[#This Row],[Quantidade]]</f>
        <v>0</v>
      </c>
    </row>
    <row r="417" spans="2:21" ht="15.75" hidden="1" thickBot="1">
      <c r="B417" s="287" t="s">
        <v>207</v>
      </c>
      <c r="C417" s="287" t="s">
        <v>85</v>
      </c>
      <c r="D417" s="287" t="s">
        <v>78</v>
      </c>
      <c r="E417" s="134">
        <v>45901</v>
      </c>
      <c r="F417" s="135" t="s">
        <v>460</v>
      </c>
      <c r="G417" s="143" t="s">
        <v>351</v>
      </c>
      <c r="H417" s="136" t="s">
        <v>363</v>
      </c>
      <c r="I417" s="136" t="s">
        <v>364</v>
      </c>
      <c r="J417" s="145"/>
      <c r="K417" s="146">
        <v>21.84</v>
      </c>
      <c r="L417" s="146">
        <f>J417*K417</f>
        <v>0</v>
      </c>
      <c r="M417" s="145"/>
      <c r="N417" s="146">
        <v>157.83000000000001</v>
      </c>
      <c r="O417" s="139">
        <f>IF(M417= "Mês todo", N417, M417*N417)</f>
        <v>0</v>
      </c>
      <c r="P417" s="137"/>
      <c r="Q417" s="140"/>
      <c r="R417" s="162"/>
      <c r="S417" s="163"/>
      <c r="T417" s="150"/>
      <c r="U417" s="141">
        <f>Tabela4[[#This Row],[Custo diário]]*Tabela4[[#This Row],[Dias]]*Tabela4[[#This Row],[Quantidade]]</f>
        <v>0</v>
      </c>
    </row>
    <row r="418" spans="2:21" ht="15.75" hidden="1" thickBot="1">
      <c r="B418" s="287" t="s">
        <v>207</v>
      </c>
      <c r="C418" s="287" t="s">
        <v>85</v>
      </c>
      <c r="D418" s="287" t="s">
        <v>78</v>
      </c>
      <c r="E418" s="134">
        <v>45901</v>
      </c>
      <c r="F418" s="135" t="s">
        <v>460</v>
      </c>
      <c r="G418" s="143" t="s">
        <v>351</v>
      </c>
      <c r="H418" s="136" t="s">
        <v>402</v>
      </c>
      <c r="I418" s="136" t="s">
        <v>360</v>
      </c>
      <c r="J418" s="145"/>
      <c r="K418" s="146">
        <v>22.2</v>
      </c>
      <c r="L418" s="146">
        <f>J418*K418</f>
        <v>0</v>
      </c>
      <c r="M418" s="145"/>
      <c r="N418" s="146">
        <v>160.49</v>
      </c>
      <c r="O418" s="139">
        <f>IF(M418= "Mês todo", N418, M418*N418)</f>
        <v>0</v>
      </c>
      <c r="P418" s="137"/>
      <c r="Q418" s="140"/>
      <c r="R418" s="162"/>
      <c r="S418" s="163"/>
      <c r="T418" s="150"/>
      <c r="U418" s="141">
        <f>Tabela4[[#This Row],[Custo diário]]*Tabela4[[#This Row],[Dias]]*Tabela4[[#This Row],[Quantidade]]</f>
        <v>0</v>
      </c>
    </row>
    <row r="419" spans="2:21" ht="15.75" hidden="1" thickBot="1">
      <c r="B419" s="287" t="s">
        <v>147</v>
      </c>
      <c r="C419" s="287" t="s">
        <v>87</v>
      </c>
      <c r="D419" s="287"/>
      <c r="E419" s="134">
        <v>45901</v>
      </c>
      <c r="F419" s="135" t="s">
        <v>359</v>
      </c>
      <c r="G419" s="143" t="s">
        <v>351</v>
      </c>
      <c r="H419" s="136" t="s">
        <v>363</v>
      </c>
      <c r="I419" s="136" t="s">
        <v>364</v>
      </c>
      <c r="J419" s="145"/>
      <c r="K419" s="146">
        <v>35.590000000000003</v>
      </c>
      <c r="L419" s="146">
        <f t="shared" ref="L419:L425" si="46">J419*K419</f>
        <v>0</v>
      </c>
      <c r="M419" s="145"/>
      <c r="N419" s="146">
        <v>257.26</v>
      </c>
      <c r="O419" s="139">
        <f t="shared" ref="O419:O425" si="47">IF(M419= "Mês todo", N419, M419*N419)</f>
        <v>0</v>
      </c>
      <c r="P419" s="137"/>
      <c r="Q419" s="140"/>
      <c r="R419" s="162"/>
      <c r="S419" s="163"/>
      <c r="T419" s="150"/>
      <c r="U419" s="141">
        <f>Tabela4[[#This Row],[Custo diário]]*Tabela4[[#This Row],[Dias]]*Tabela4[[#This Row],[Quantidade]]</f>
        <v>0</v>
      </c>
    </row>
    <row r="420" spans="2:21" ht="15.75" hidden="1" thickBot="1">
      <c r="B420" s="287" t="s">
        <v>147</v>
      </c>
      <c r="C420" s="287" t="s">
        <v>87</v>
      </c>
      <c r="D420" s="287"/>
      <c r="E420" s="134">
        <v>45901</v>
      </c>
      <c r="F420" s="135" t="s">
        <v>359</v>
      </c>
      <c r="G420" s="143" t="s">
        <v>351</v>
      </c>
      <c r="H420" s="136" t="s">
        <v>364</v>
      </c>
      <c r="I420" s="136" t="s">
        <v>363</v>
      </c>
      <c r="J420" s="145"/>
      <c r="K420" s="146">
        <v>41.2</v>
      </c>
      <c r="L420" s="146">
        <f t="shared" si="46"/>
        <v>0</v>
      </c>
      <c r="M420" s="145"/>
      <c r="N420" s="146">
        <v>297.76</v>
      </c>
      <c r="O420" s="139">
        <f t="shared" si="47"/>
        <v>0</v>
      </c>
      <c r="P420" s="137"/>
      <c r="Q420" s="140"/>
      <c r="R420" s="162"/>
      <c r="S420" s="163"/>
      <c r="T420" s="150"/>
      <c r="U420" s="141">
        <f>Tabela4[[#This Row],[Custo diário]]*Tabela4[[#This Row],[Dias]]*Tabela4[[#This Row],[Quantidade]]</f>
        <v>0</v>
      </c>
    </row>
    <row r="421" spans="2:21" ht="15.75" hidden="1" thickBot="1">
      <c r="B421" s="287" t="s">
        <v>147</v>
      </c>
      <c r="C421" s="287" t="s">
        <v>87</v>
      </c>
      <c r="D421" s="287"/>
      <c r="E421" s="134">
        <v>45901</v>
      </c>
      <c r="F421" s="135" t="s">
        <v>362</v>
      </c>
      <c r="G421" s="143" t="s">
        <v>351</v>
      </c>
      <c r="H421" s="136" t="s">
        <v>364</v>
      </c>
      <c r="I421" s="136" t="s">
        <v>363</v>
      </c>
      <c r="J421" s="145"/>
      <c r="K421" s="146">
        <v>37.950000000000003</v>
      </c>
      <c r="L421" s="146">
        <f t="shared" si="46"/>
        <v>0</v>
      </c>
      <c r="M421" s="145"/>
      <c r="N421" s="146">
        <v>274.31</v>
      </c>
      <c r="O421" s="139">
        <f t="shared" si="47"/>
        <v>0</v>
      </c>
      <c r="P421" s="137"/>
      <c r="Q421" s="140"/>
      <c r="R421" s="162"/>
      <c r="S421" s="163"/>
      <c r="T421" s="150"/>
      <c r="U421" s="141">
        <f>Tabela4[[#This Row],[Custo diário]]*Tabela4[[#This Row],[Dias]]*Tabela4[[#This Row],[Quantidade]]</f>
        <v>0</v>
      </c>
    </row>
    <row r="422" spans="2:21" ht="15.75" hidden="1" thickBot="1">
      <c r="B422" s="287" t="s">
        <v>147</v>
      </c>
      <c r="C422" s="287" t="s">
        <v>87</v>
      </c>
      <c r="D422" s="287"/>
      <c r="E422" s="134">
        <v>45901</v>
      </c>
      <c r="F422" s="135" t="s">
        <v>362</v>
      </c>
      <c r="G422" s="143" t="s">
        <v>351</v>
      </c>
      <c r="H422" s="136" t="s">
        <v>365</v>
      </c>
      <c r="I422" s="136" t="s">
        <v>371</v>
      </c>
      <c r="J422" s="145"/>
      <c r="K422" s="146">
        <v>32.35</v>
      </c>
      <c r="L422" s="146">
        <f t="shared" si="46"/>
        <v>0</v>
      </c>
      <c r="M422" s="145">
        <v>1</v>
      </c>
      <c r="N422" s="146">
        <v>233.8</v>
      </c>
      <c r="O422" s="139">
        <f t="shared" si="47"/>
        <v>233.8</v>
      </c>
      <c r="P422" s="137"/>
      <c r="Q422" s="140"/>
      <c r="R422" s="162"/>
      <c r="S422" s="163"/>
      <c r="T422" s="150"/>
      <c r="U422" s="141">
        <f>Tabela4[[#This Row],[Custo diário]]*Tabela4[[#This Row],[Dias]]*Tabela4[[#This Row],[Quantidade]]</f>
        <v>0</v>
      </c>
    </row>
    <row r="423" spans="2:21" ht="15.75" hidden="1" thickBot="1">
      <c r="B423" s="287" t="s">
        <v>147</v>
      </c>
      <c r="C423" s="287" t="s">
        <v>85</v>
      </c>
      <c r="D423" s="287"/>
      <c r="E423" s="134">
        <v>45901</v>
      </c>
      <c r="F423" s="135" t="s">
        <v>358</v>
      </c>
      <c r="G423" s="143" t="s">
        <v>340</v>
      </c>
      <c r="H423" s="136">
        <v>0.29166666666666669</v>
      </c>
      <c r="I423" s="136">
        <v>0.625</v>
      </c>
      <c r="J423" s="145"/>
      <c r="K423" s="146">
        <v>24.26</v>
      </c>
      <c r="L423" s="146">
        <f t="shared" si="46"/>
        <v>0</v>
      </c>
      <c r="M423" s="145"/>
      <c r="N423" s="146">
        <v>175.33</v>
      </c>
      <c r="O423" s="139">
        <f t="shared" si="47"/>
        <v>0</v>
      </c>
      <c r="P423" s="137"/>
      <c r="Q423" s="140"/>
      <c r="R423" s="162"/>
      <c r="S423" s="163"/>
      <c r="T423" s="150"/>
      <c r="U423" s="141">
        <f>Tabela4[[#This Row],[Custo diário]]*Tabela4[[#This Row],[Dias]]*Tabela4[[#This Row],[Quantidade]]</f>
        <v>0</v>
      </c>
    </row>
    <row r="424" spans="2:21" ht="15.75" hidden="1" thickBot="1">
      <c r="B424" s="287" t="s">
        <v>147</v>
      </c>
      <c r="C424" s="287" t="s">
        <v>85</v>
      </c>
      <c r="D424" s="287"/>
      <c r="E424" s="134">
        <v>45901</v>
      </c>
      <c r="F424" s="135" t="s">
        <v>358</v>
      </c>
      <c r="G424" s="143" t="s">
        <v>351</v>
      </c>
      <c r="H424" s="136">
        <v>0.5</v>
      </c>
      <c r="I424" s="136">
        <v>0</v>
      </c>
      <c r="J424" s="145"/>
      <c r="K424" s="146">
        <v>25.13</v>
      </c>
      <c r="L424" s="146">
        <f t="shared" si="46"/>
        <v>0</v>
      </c>
      <c r="M424" s="145"/>
      <c r="N424" s="146">
        <v>173.41</v>
      </c>
      <c r="O424" s="139">
        <f t="shared" si="47"/>
        <v>0</v>
      </c>
      <c r="P424" s="137"/>
      <c r="Q424" s="140"/>
      <c r="R424" s="162"/>
      <c r="S424" s="163"/>
      <c r="T424" s="150"/>
      <c r="U424" s="141">
        <f>Tabela4[[#This Row],[Custo diário]]*Tabela4[[#This Row],[Dias]]*Tabela4[[#This Row],[Quantidade]]</f>
        <v>0</v>
      </c>
    </row>
    <row r="425" spans="2:21" ht="15.75" hidden="1" thickBot="1">
      <c r="B425" s="287" t="s">
        <v>147</v>
      </c>
      <c r="C425" s="287" t="s">
        <v>85</v>
      </c>
      <c r="D425" s="287"/>
      <c r="E425" s="134">
        <v>45901</v>
      </c>
      <c r="F425" s="135" t="s">
        <v>358</v>
      </c>
      <c r="G425" s="143" t="s">
        <v>351</v>
      </c>
      <c r="H425" s="136">
        <v>0.29166666666666669</v>
      </c>
      <c r="I425" s="136">
        <v>0.79166666666666663</v>
      </c>
      <c r="J425" s="145">
        <v>4.0199999999999996</v>
      </c>
      <c r="K425" s="146">
        <v>23.71</v>
      </c>
      <c r="L425" s="146">
        <f t="shared" si="46"/>
        <v>95.3142</v>
      </c>
      <c r="M425" s="145"/>
      <c r="N425" s="146">
        <v>163.58000000000001</v>
      </c>
      <c r="O425" s="139">
        <f t="shared" si="47"/>
        <v>0</v>
      </c>
      <c r="P425" s="137"/>
      <c r="Q425" s="140"/>
      <c r="R425" s="162"/>
      <c r="S425" s="163"/>
      <c r="T425" s="150"/>
      <c r="U425" s="141">
        <f>Tabela4[[#This Row],[Custo diário]]*Tabela4[[#This Row],[Dias]]*Tabela4[[#This Row],[Quantidade]]</f>
        <v>0</v>
      </c>
    </row>
    <row r="426" spans="2:21" ht="15.75" hidden="1" thickBot="1">
      <c r="B426" s="287" t="s">
        <v>147</v>
      </c>
      <c r="C426" s="287" t="s">
        <v>85</v>
      </c>
      <c r="D426" s="287"/>
      <c r="E426" s="134">
        <v>45901</v>
      </c>
      <c r="F426" s="135" t="s">
        <v>358</v>
      </c>
      <c r="G426" s="143" t="s">
        <v>351</v>
      </c>
      <c r="H426" s="136">
        <v>0.41666666666666669</v>
      </c>
      <c r="I426" s="136">
        <v>0.91666666666666663</v>
      </c>
      <c r="J426" s="145"/>
      <c r="K426" s="146">
        <v>23.71</v>
      </c>
      <c r="L426" s="146">
        <f t="shared" ref="L426:L427" si="48">J426*K426</f>
        <v>0</v>
      </c>
      <c r="M426" s="145"/>
      <c r="N426" s="146">
        <v>163.58000000000001</v>
      </c>
      <c r="O426" s="139">
        <f t="shared" ref="O426:O427" si="49">IF(M426= "Mês todo", N426, M426*N426)</f>
        <v>0</v>
      </c>
      <c r="P426" s="137"/>
      <c r="Q426" s="140"/>
      <c r="R426" s="162"/>
      <c r="S426" s="163"/>
      <c r="T426" s="150"/>
      <c r="U426" s="141">
        <f>Tabela4[[#This Row],[Custo diário]]*Tabela4[[#This Row],[Dias]]*Tabela4[[#This Row],[Quantidade]]</f>
        <v>0</v>
      </c>
    </row>
    <row r="427" spans="2:21" ht="15.75" hidden="1" thickBot="1">
      <c r="B427" s="287" t="s">
        <v>147</v>
      </c>
      <c r="C427" s="287" t="s">
        <v>85</v>
      </c>
      <c r="D427" s="287"/>
      <c r="E427" s="134">
        <v>45901</v>
      </c>
      <c r="F427" s="135" t="s">
        <v>358</v>
      </c>
      <c r="G427" s="143" t="s">
        <v>351</v>
      </c>
      <c r="H427" s="136">
        <v>0.79166666666666663</v>
      </c>
      <c r="I427" s="136">
        <v>0.29166666666666669</v>
      </c>
      <c r="J427" s="145"/>
      <c r="K427" s="146">
        <v>27.99</v>
      </c>
      <c r="L427" s="146">
        <f t="shared" si="48"/>
        <v>0</v>
      </c>
      <c r="M427" s="145"/>
      <c r="N427" s="146">
        <v>193.08</v>
      </c>
      <c r="O427" s="139">
        <f t="shared" si="49"/>
        <v>0</v>
      </c>
      <c r="P427" s="137"/>
      <c r="Q427" s="140"/>
      <c r="R427" s="162"/>
      <c r="S427" s="163"/>
      <c r="T427" s="150"/>
      <c r="U427" s="141">
        <f>Tabela4[[#This Row],[Custo diário]]*Tabela4[[#This Row],[Dias]]*Tabela4[[#This Row],[Quantidade]]</f>
        <v>0</v>
      </c>
    </row>
    <row r="428" spans="2:21" ht="15.75" hidden="1" thickBot="1">
      <c r="B428" s="287" t="s">
        <v>127</v>
      </c>
      <c r="C428" s="287" t="s">
        <v>88</v>
      </c>
      <c r="D428" s="133" t="s">
        <v>30</v>
      </c>
      <c r="E428" s="134">
        <v>45901</v>
      </c>
      <c r="F428" s="135" t="s">
        <v>349</v>
      </c>
      <c r="G428" s="143" t="s">
        <v>337</v>
      </c>
      <c r="H428" s="136">
        <v>0.29166666666666669</v>
      </c>
      <c r="I428" s="136">
        <v>0.7</v>
      </c>
      <c r="J428" s="145"/>
      <c r="K428" s="146">
        <v>46.83</v>
      </c>
      <c r="L428" s="146">
        <f t="shared" ref="L428:L440" si="50">J428*K428</f>
        <v>0</v>
      </c>
      <c r="M428" s="145"/>
      <c r="N428" s="146">
        <v>338.47</v>
      </c>
      <c r="O428" s="139">
        <f t="shared" ref="O428:O440" si="51">IF(M428= "Mês todo", N428, M428*N428)</f>
        <v>0</v>
      </c>
      <c r="P428" s="137"/>
      <c r="Q428" s="140"/>
      <c r="R428" s="162"/>
      <c r="S428" s="163"/>
      <c r="T428" s="150"/>
      <c r="U428" s="141">
        <f>Tabela4[[#This Row],[Custo diário]]*Tabela4[[#This Row],[Dias]]*Tabela4[[#This Row],[Quantidade]]</f>
        <v>0</v>
      </c>
    </row>
    <row r="429" spans="2:21" ht="15.75" hidden="1" thickBot="1">
      <c r="B429" s="287" t="s">
        <v>127</v>
      </c>
      <c r="C429" s="287" t="s">
        <v>88</v>
      </c>
      <c r="D429" s="133" t="s">
        <v>30</v>
      </c>
      <c r="E429" s="134">
        <v>45901</v>
      </c>
      <c r="F429" s="135" t="s">
        <v>350</v>
      </c>
      <c r="G429" s="143" t="s">
        <v>337</v>
      </c>
      <c r="H429" s="136">
        <v>0.29166666666666669</v>
      </c>
      <c r="I429" s="136">
        <v>0.7</v>
      </c>
      <c r="J429" s="145"/>
      <c r="K429" s="146">
        <v>22.32</v>
      </c>
      <c r="L429" s="146">
        <f t="shared" si="50"/>
        <v>0</v>
      </c>
      <c r="M429" s="145">
        <v>7</v>
      </c>
      <c r="N429" s="146">
        <v>161.30000000000001</v>
      </c>
      <c r="O429" s="139">
        <f t="shared" si="51"/>
        <v>1129.1000000000001</v>
      </c>
      <c r="P429" s="137"/>
      <c r="Q429" s="140"/>
      <c r="R429" s="162"/>
      <c r="S429" s="163"/>
      <c r="T429" s="150"/>
      <c r="U429" s="141">
        <f>Tabela4[[#This Row],[Custo diário]]*Tabela4[[#This Row],[Dias]]*Tabela4[[#This Row],[Quantidade]]</f>
        <v>0</v>
      </c>
    </row>
    <row r="430" spans="2:21" ht="15.75" hidden="1" thickBot="1">
      <c r="B430" s="287" t="s">
        <v>127</v>
      </c>
      <c r="C430" s="287" t="s">
        <v>88</v>
      </c>
      <c r="D430" s="133" t="s">
        <v>30</v>
      </c>
      <c r="E430" s="134">
        <v>45901</v>
      </c>
      <c r="F430" s="135" t="s">
        <v>350</v>
      </c>
      <c r="G430" s="143" t="s">
        <v>351</v>
      </c>
      <c r="H430" s="136">
        <v>0.79166666666666663</v>
      </c>
      <c r="I430" s="136">
        <v>0.29166666666666669</v>
      </c>
      <c r="J430" s="145"/>
      <c r="K430" s="146">
        <v>23.34</v>
      </c>
      <c r="L430" s="146">
        <f t="shared" ref="L430:L438" si="52">J430*K430</f>
        <v>0</v>
      </c>
      <c r="M430" s="145">
        <v>14</v>
      </c>
      <c r="N430" s="146">
        <v>168.69</v>
      </c>
      <c r="O430" s="139">
        <f t="shared" ref="O430:O438" si="53">IF(M430= "Mês todo", N430, M430*N430)</f>
        <v>2361.66</v>
      </c>
      <c r="P430" s="137"/>
      <c r="Q430" s="140"/>
      <c r="R430" s="162"/>
      <c r="S430" s="163"/>
      <c r="T430" s="150"/>
      <c r="U430" s="141">
        <f>Tabela4[[#This Row],[Custo diário]]*Tabela4[[#This Row],[Dias]]*Tabela4[[#This Row],[Quantidade]]</f>
        <v>0</v>
      </c>
    </row>
    <row r="431" spans="2:21" ht="15.75" hidden="1" thickBot="1">
      <c r="B431" s="287" t="s">
        <v>127</v>
      </c>
      <c r="C431" s="287" t="s">
        <v>88</v>
      </c>
      <c r="D431" s="133" t="s">
        <v>30</v>
      </c>
      <c r="E431" s="134">
        <v>45901</v>
      </c>
      <c r="F431" s="135" t="s">
        <v>350</v>
      </c>
      <c r="G431" s="143" t="s">
        <v>351</v>
      </c>
      <c r="H431" s="136">
        <v>0.79166666666666663</v>
      </c>
      <c r="I431" s="136">
        <v>0.29166666666666669</v>
      </c>
      <c r="J431" s="145"/>
      <c r="K431" s="146">
        <v>23.34</v>
      </c>
      <c r="L431" s="146">
        <f t="shared" si="52"/>
        <v>0</v>
      </c>
      <c r="M431" s="145">
        <v>4</v>
      </c>
      <c r="N431" s="146">
        <v>168.69</v>
      </c>
      <c r="O431" s="139">
        <f t="shared" si="53"/>
        <v>674.76</v>
      </c>
      <c r="P431" s="137"/>
      <c r="Q431" s="140"/>
      <c r="R431" s="162"/>
      <c r="S431" s="163"/>
      <c r="T431" s="150"/>
      <c r="U431" s="141">
        <f>Tabela4[[#This Row],[Custo diário]]*Tabela4[[#This Row],[Dias]]*Tabela4[[#This Row],[Quantidade]]</f>
        <v>0</v>
      </c>
    </row>
    <row r="432" spans="2:21" ht="15.75" hidden="1" thickBot="1">
      <c r="B432" s="287" t="s">
        <v>127</v>
      </c>
      <c r="C432" s="287" t="s">
        <v>88</v>
      </c>
      <c r="D432" s="133" t="s">
        <v>30</v>
      </c>
      <c r="E432" s="134">
        <v>45901</v>
      </c>
      <c r="F432" s="135" t="s">
        <v>352</v>
      </c>
      <c r="G432" s="143" t="s">
        <v>351</v>
      </c>
      <c r="H432" s="136">
        <v>0.29166666666666669</v>
      </c>
      <c r="I432" s="136">
        <v>0.79166666666666663</v>
      </c>
      <c r="J432" s="145"/>
      <c r="K432" s="146">
        <v>25.62</v>
      </c>
      <c r="L432" s="146">
        <f t="shared" si="52"/>
        <v>0</v>
      </c>
      <c r="M432" s="145"/>
      <c r="N432" s="146">
        <v>185.18</v>
      </c>
      <c r="O432" s="139">
        <f t="shared" si="53"/>
        <v>0</v>
      </c>
      <c r="P432" s="137"/>
      <c r="Q432" s="140"/>
      <c r="R432" s="162"/>
      <c r="S432" s="163"/>
      <c r="T432" s="150"/>
      <c r="U432" s="141">
        <f>Tabela4[[#This Row],[Custo diário]]*Tabela4[[#This Row],[Dias]]*Tabela4[[#This Row],[Quantidade]]</f>
        <v>0</v>
      </c>
    </row>
    <row r="433" spans="2:21" ht="15.75" hidden="1" thickBot="1">
      <c r="B433" s="287" t="s">
        <v>127</v>
      </c>
      <c r="C433" s="287" t="s">
        <v>88</v>
      </c>
      <c r="D433" s="133" t="s">
        <v>30</v>
      </c>
      <c r="E433" s="134">
        <v>45901</v>
      </c>
      <c r="F433" s="135" t="s">
        <v>353</v>
      </c>
      <c r="G433" s="143" t="s">
        <v>351</v>
      </c>
      <c r="H433" s="136">
        <v>0.79166666666666663</v>
      </c>
      <c r="I433" s="136">
        <v>0.29166666666666669</v>
      </c>
      <c r="J433" s="145"/>
      <c r="K433" s="146">
        <v>32.869999999999997</v>
      </c>
      <c r="L433" s="146">
        <f t="shared" si="52"/>
        <v>0</v>
      </c>
      <c r="M433" s="145"/>
      <c r="N433" s="146">
        <v>237.56</v>
      </c>
      <c r="O433" s="139">
        <f t="shared" si="53"/>
        <v>0</v>
      </c>
      <c r="P433" s="137"/>
      <c r="Q433" s="140"/>
      <c r="R433" s="162"/>
      <c r="S433" s="163"/>
      <c r="T433" s="150"/>
      <c r="U433" s="141">
        <f>Tabela4[[#This Row],[Custo diário]]*Tabela4[[#This Row],[Dias]]*Tabela4[[#This Row],[Quantidade]]</f>
        <v>0</v>
      </c>
    </row>
    <row r="434" spans="2:21" ht="15.75" hidden="1" thickBot="1">
      <c r="B434" s="287" t="s">
        <v>127</v>
      </c>
      <c r="C434" s="287" t="s">
        <v>88</v>
      </c>
      <c r="D434" s="133" t="s">
        <v>30</v>
      </c>
      <c r="E434" s="134">
        <v>45901</v>
      </c>
      <c r="F434" s="135" t="s">
        <v>354</v>
      </c>
      <c r="G434" s="143" t="s">
        <v>351</v>
      </c>
      <c r="H434" s="136">
        <v>0.29166666666666669</v>
      </c>
      <c r="I434" s="136">
        <v>0.79166666666666663</v>
      </c>
      <c r="J434" s="145"/>
      <c r="K434" s="146">
        <v>30.35</v>
      </c>
      <c r="L434" s="146">
        <f t="shared" si="52"/>
        <v>0</v>
      </c>
      <c r="M434" s="145"/>
      <c r="N434" s="146">
        <v>219.34</v>
      </c>
      <c r="O434" s="139">
        <f t="shared" si="53"/>
        <v>0</v>
      </c>
      <c r="P434" s="137"/>
      <c r="Q434" s="140"/>
      <c r="R434" s="162"/>
      <c r="S434" s="163"/>
      <c r="T434" s="150"/>
      <c r="U434" s="141">
        <f>Tabela4[[#This Row],[Custo diário]]*Tabela4[[#This Row],[Dias]]*Tabela4[[#This Row],[Quantidade]]</f>
        <v>0</v>
      </c>
    </row>
    <row r="435" spans="2:21" ht="15.75" hidden="1" thickBot="1">
      <c r="B435" s="287" t="s">
        <v>127</v>
      </c>
      <c r="C435" s="287" t="s">
        <v>88</v>
      </c>
      <c r="D435" s="133" t="s">
        <v>30</v>
      </c>
      <c r="E435" s="134">
        <v>45901</v>
      </c>
      <c r="F435" s="135" t="s">
        <v>354</v>
      </c>
      <c r="G435" s="143" t="s">
        <v>351</v>
      </c>
      <c r="H435" s="136">
        <v>0.29166666666666669</v>
      </c>
      <c r="I435" s="136">
        <v>0.79166666666666663</v>
      </c>
      <c r="J435" s="145"/>
      <c r="K435" s="146">
        <v>30.35</v>
      </c>
      <c r="L435" s="146">
        <f t="shared" si="52"/>
        <v>0</v>
      </c>
      <c r="M435" s="145"/>
      <c r="N435" s="146">
        <v>219.34</v>
      </c>
      <c r="O435" s="139">
        <f t="shared" si="53"/>
        <v>0</v>
      </c>
      <c r="P435" s="137"/>
      <c r="Q435" s="140"/>
      <c r="R435" s="162"/>
      <c r="S435" s="163"/>
      <c r="T435" s="150"/>
      <c r="U435" s="141">
        <f>Tabela4[[#This Row],[Custo diário]]*Tabela4[[#This Row],[Dias]]*Tabela4[[#This Row],[Quantidade]]</f>
        <v>0</v>
      </c>
    </row>
    <row r="436" spans="2:21" ht="15.75" hidden="1" thickBot="1">
      <c r="B436" s="287" t="s">
        <v>127</v>
      </c>
      <c r="C436" s="287" t="s">
        <v>88</v>
      </c>
      <c r="D436" s="133" t="s">
        <v>30</v>
      </c>
      <c r="E436" s="134">
        <v>45901</v>
      </c>
      <c r="F436" s="135" t="s">
        <v>354</v>
      </c>
      <c r="G436" s="143" t="s">
        <v>351</v>
      </c>
      <c r="H436" s="136">
        <v>0.79166666666666663</v>
      </c>
      <c r="I436" s="136">
        <v>0.29166666666666669</v>
      </c>
      <c r="J436" s="145"/>
      <c r="K436" s="146">
        <v>35.369999999999997</v>
      </c>
      <c r="L436" s="146">
        <f t="shared" si="52"/>
        <v>0</v>
      </c>
      <c r="M436" s="145"/>
      <c r="N436" s="146">
        <v>255.66</v>
      </c>
      <c r="O436" s="139">
        <f t="shared" si="53"/>
        <v>0</v>
      </c>
      <c r="P436" s="137"/>
      <c r="Q436" s="140"/>
      <c r="R436" s="162"/>
      <c r="S436" s="163"/>
      <c r="T436" s="150"/>
      <c r="U436" s="141">
        <f>Tabela4[[#This Row],[Custo diário]]*Tabela4[[#This Row],[Dias]]*Tabela4[[#This Row],[Quantidade]]</f>
        <v>0</v>
      </c>
    </row>
    <row r="437" spans="2:21" ht="15.75" hidden="1" thickBot="1">
      <c r="B437" s="287" t="s">
        <v>127</v>
      </c>
      <c r="C437" s="287" t="s">
        <v>88</v>
      </c>
      <c r="D437" s="133" t="s">
        <v>30</v>
      </c>
      <c r="E437" s="134">
        <v>45901</v>
      </c>
      <c r="F437" s="135" t="s">
        <v>355</v>
      </c>
      <c r="G437" s="143" t="s">
        <v>337</v>
      </c>
      <c r="H437" s="136">
        <v>0.29166666666666669</v>
      </c>
      <c r="I437" s="136">
        <v>0.7</v>
      </c>
      <c r="J437" s="145"/>
      <c r="K437" s="146">
        <v>28.27</v>
      </c>
      <c r="L437" s="146">
        <f t="shared" si="52"/>
        <v>0</v>
      </c>
      <c r="M437" s="145">
        <v>1</v>
      </c>
      <c r="N437" s="146">
        <v>204.32</v>
      </c>
      <c r="O437" s="139">
        <f t="shared" si="53"/>
        <v>204.32</v>
      </c>
      <c r="P437" s="137"/>
      <c r="Q437" s="140"/>
      <c r="R437" s="162"/>
      <c r="S437" s="163"/>
      <c r="T437" s="150"/>
      <c r="U437" s="141">
        <f>Tabela4[[#This Row],[Custo diário]]*Tabela4[[#This Row],[Dias]]*Tabela4[[#This Row],[Quantidade]]</f>
        <v>0</v>
      </c>
    </row>
    <row r="438" spans="2:21" ht="15.75" hidden="1" thickBot="1">
      <c r="B438" s="287" t="s">
        <v>127</v>
      </c>
      <c r="C438" s="287" t="s">
        <v>88</v>
      </c>
      <c r="D438" s="133" t="s">
        <v>30</v>
      </c>
      <c r="E438" s="134">
        <v>45901</v>
      </c>
      <c r="F438" s="135" t="s">
        <v>355</v>
      </c>
      <c r="G438" s="143" t="s">
        <v>337</v>
      </c>
      <c r="H438" s="136">
        <v>0.88333333333333319</v>
      </c>
      <c r="I438" s="136">
        <v>0.29166666666666669</v>
      </c>
      <c r="J438" s="145"/>
      <c r="K438" s="146">
        <v>34.340000000000003</v>
      </c>
      <c r="L438" s="146">
        <f t="shared" si="52"/>
        <v>0</v>
      </c>
      <c r="M438" s="145">
        <v>5</v>
      </c>
      <c r="N438" s="146">
        <v>248.18</v>
      </c>
      <c r="O438" s="139">
        <f t="shared" si="53"/>
        <v>1240.9000000000001</v>
      </c>
      <c r="P438" s="137"/>
      <c r="Q438" s="140"/>
      <c r="R438" s="162"/>
      <c r="S438" s="163"/>
      <c r="T438" s="150"/>
      <c r="U438" s="141">
        <f>Tabela4[[#This Row],[Custo diário]]*Tabela4[[#This Row],[Dias]]*Tabela4[[#This Row],[Quantidade]]</f>
        <v>0</v>
      </c>
    </row>
    <row r="439" spans="2:21" ht="15.75" hidden="1" thickBot="1">
      <c r="B439" s="287" t="s">
        <v>127</v>
      </c>
      <c r="C439" s="287" t="s">
        <v>88</v>
      </c>
      <c r="D439" s="133" t="s">
        <v>30</v>
      </c>
      <c r="E439" s="134">
        <v>45901</v>
      </c>
      <c r="F439" s="135" t="s">
        <v>356</v>
      </c>
      <c r="G439" s="143" t="s">
        <v>337</v>
      </c>
      <c r="H439" s="136">
        <v>0.29166666666666669</v>
      </c>
      <c r="I439" s="136">
        <v>0.7</v>
      </c>
      <c r="J439" s="145"/>
      <c r="K439" s="146">
        <v>30</v>
      </c>
      <c r="L439" s="146">
        <f>J439*K439</f>
        <v>0</v>
      </c>
      <c r="M439" s="145"/>
      <c r="N439" s="146">
        <v>216.82</v>
      </c>
      <c r="O439" s="139">
        <f>IF(M439= "Mês todo", N439, M439*N439)</f>
        <v>0</v>
      </c>
      <c r="P439" s="137"/>
      <c r="Q439" s="140"/>
      <c r="R439" s="162"/>
      <c r="S439" s="163"/>
      <c r="T439" s="150"/>
      <c r="U439" s="141">
        <f>Tabela4[[#This Row],[Custo diário]]*Tabela4[[#This Row],[Dias]]*Tabela4[[#This Row],[Quantidade]]</f>
        <v>0</v>
      </c>
    </row>
    <row r="440" spans="2:21" ht="15.75" hidden="1" thickBot="1">
      <c r="B440" s="287" t="s">
        <v>127</v>
      </c>
      <c r="C440" s="287" t="s">
        <v>88</v>
      </c>
      <c r="D440" s="133" t="s">
        <v>30</v>
      </c>
      <c r="E440" s="134">
        <v>45901</v>
      </c>
      <c r="F440" s="135" t="s">
        <v>357</v>
      </c>
      <c r="G440" s="143" t="s">
        <v>337</v>
      </c>
      <c r="H440" s="136">
        <v>0.29166666666666669</v>
      </c>
      <c r="I440" s="136">
        <v>0.7</v>
      </c>
      <c r="J440" s="145"/>
      <c r="K440" s="146">
        <v>24.73</v>
      </c>
      <c r="L440" s="146">
        <f t="shared" si="50"/>
        <v>0</v>
      </c>
      <c r="M440" s="145"/>
      <c r="N440" s="146">
        <v>178.77</v>
      </c>
      <c r="O440" s="139">
        <f t="shared" si="51"/>
        <v>0</v>
      </c>
      <c r="P440" s="137"/>
      <c r="Q440" s="140"/>
      <c r="R440" s="162"/>
      <c r="S440" s="163"/>
      <c r="T440" s="150"/>
      <c r="U440" s="141">
        <f>Tabela4[[#This Row],[Custo diário]]*Tabela4[[#This Row],[Dias]]*Tabela4[[#This Row],[Quantidade]]</f>
        <v>0</v>
      </c>
    </row>
    <row r="441" spans="2:21" ht="15.75" hidden="1" thickBot="1">
      <c r="B441" s="287" t="s">
        <v>187</v>
      </c>
      <c r="C441" s="287" t="s">
        <v>0</v>
      </c>
      <c r="D441" s="287" t="s">
        <v>52</v>
      </c>
      <c r="E441" s="134">
        <v>45902</v>
      </c>
      <c r="F441" s="135" t="s">
        <v>339</v>
      </c>
      <c r="G441" s="143" t="s">
        <v>340</v>
      </c>
      <c r="H441" s="136" t="s">
        <v>450</v>
      </c>
      <c r="I441" s="136" t="s">
        <v>451</v>
      </c>
      <c r="J441" s="145"/>
      <c r="K441" s="146">
        <v>55.38</v>
      </c>
      <c r="L441" s="146">
        <f t="shared" ref="L441:L456" si="54">J441*K441</f>
        <v>0</v>
      </c>
      <c r="M441" s="145"/>
      <c r="N441" s="146">
        <v>400.32</v>
      </c>
      <c r="O441" s="139">
        <f t="shared" ref="O441:O455" si="55">IF(M441= "Mês todo", N441, M441*N441)</f>
        <v>0</v>
      </c>
      <c r="P441" s="137"/>
      <c r="Q441" s="140"/>
      <c r="R441" s="162"/>
      <c r="S441" s="163"/>
      <c r="T441" s="150"/>
      <c r="U441" s="141">
        <f>Tabela4[[#This Row],[Custo diário]]*Tabela4[[#This Row],[Dias]]*Tabela4[[#This Row],[Quantidade]]</f>
        <v>0</v>
      </c>
    </row>
    <row r="442" spans="2:21" ht="15.75" hidden="1" thickBot="1">
      <c r="B442" s="287" t="s">
        <v>187</v>
      </c>
      <c r="C442" s="287" t="s">
        <v>0</v>
      </c>
      <c r="D442" s="287" t="s">
        <v>52</v>
      </c>
      <c r="E442" s="134">
        <v>45903</v>
      </c>
      <c r="F442" s="135" t="s">
        <v>452</v>
      </c>
      <c r="G442" s="143" t="s">
        <v>343</v>
      </c>
      <c r="H442" s="136" t="s">
        <v>372</v>
      </c>
      <c r="I442" s="136" t="s">
        <v>445</v>
      </c>
      <c r="J442" s="145"/>
      <c r="K442" s="146">
        <v>30.13</v>
      </c>
      <c r="L442" s="146">
        <f t="shared" si="54"/>
        <v>0</v>
      </c>
      <c r="M442" s="145"/>
      <c r="N442" s="146">
        <v>217.76</v>
      </c>
      <c r="O442" s="139">
        <f t="shared" si="55"/>
        <v>0</v>
      </c>
      <c r="P442" s="137"/>
      <c r="Q442" s="140"/>
      <c r="R442" s="162"/>
      <c r="S442" s="163"/>
      <c r="T442" s="150"/>
      <c r="U442" s="141">
        <f>Tabela4[[#This Row],[Custo diário]]*Tabela4[[#This Row],[Dias]]*Tabela4[[#This Row],[Quantidade]]</f>
        <v>0</v>
      </c>
    </row>
    <row r="443" spans="2:21" ht="15.75" hidden="1" thickBot="1">
      <c r="B443" s="287" t="s">
        <v>187</v>
      </c>
      <c r="C443" s="287" t="s">
        <v>0</v>
      </c>
      <c r="D443" s="287" t="s">
        <v>52</v>
      </c>
      <c r="E443" s="134">
        <v>45904</v>
      </c>
      <c r="F443" s="135" t="s">
        <v>453</v>
      </c>
      <c r="G443" s="143" t="s">
        <v>343</v>
      </c>
      <c r="H443" s="136" t="s">
        <v>394</v>
      </c>
      <c r="I443" s="136" t="s">
        <v>395</v>
      </c>
      <c r="J443" s="145"/>
      <c r="K443" s="146">
        <v>30.39</v>
      </c>
      <c r="L443" s="146">
        <f t="shared" si="54"/>
        <v>0</v>
      </c>
      <c r="M443" s="145"/>
      <c r="N443" s="146">
        <v>219.69</v>
      </c>
      <c r="O443" s="139">
        <f t="shared" si="55"/>
        <v>0</v>
      </c>
      <c r="P443" s="137"/>
      <c r="Q443" s="140"/>
      <c r="R443" s="162"/>
      <c r="S443" s="163"/>
      <c r="T443" s="150"/>
      <c r="U443" s="141">
        <f>Tabela4[[#This Row],[Custo diário]]*Tabela4[[#This Row],[Dias]]*Tabela4[[#This Row],[Quantidade]]</f>
        <v>0</v>
      </c>
    </row>
    <row r="444" spans="2:21" ht="15.75" hidden="1" thickBot="1">
      <c r="B444" s="287" t="s">
        <v>187</v>
      </c>
      <c r="C444" s="287" t="s">
        <v>0</v>
      </c>
      <c r="D444" s="287" t="s">
        <v>52</v>
      </c>
      <c r="E444" s="134">
        <v>45905</v>
      </c>
      <c r="F444" s="135" t="s">
        <v>347</v>
      </c>
      <c r="G444" s="143" t="s">
        <v>343</v>
      </c>
      <c r="H444" s="136" t="s">
        <v>372</v>
      </c>
      <c r="I444" s="136" t="s">
        <v>445</v>
      </c>
      <c r="J444" s="145"/>
      <c r="K444" s="146">
        <v>22.38</v>
      </c>
      <c r="L444" s="146">
        <f t="shared" si="54"/>
        <v>0</v>
      </c>
      <c r="M444" s="145"/>
      <c r="N444" s="146">
        <v>161.77000000000001</v>
      </c>
      <c r="O444" s="139">
        <f t="shared" si="55"/>
        <v>0</v>
      </c>
      <c r="P444" s="137"/>
      <c r="Q444" s="140"/>
      <c r="R444" s="162"/>
      <c r="S444" s="163"/>
      <c r="T444" s="150"/>
      <c r="U444" s="141">
        <f>Tabela4[[#This Row],[Custo diário]]*Tabela4[[#This Row],[Dias]]*Tabela4[[#This Row],[Quantidade]]</f>
        <v>0</v>
      </c>
    </row>
    <row r="445" spans="2:21" ht="15.75" hidden="1" thickBot="1">
      <c r="B445" s="287" t="s">
        <v>187</v>
      </c>
      <c r="C445" s="287" t="s">
        <v>0</v>
      </c>
      <c r="D445" s="287" t="s">
        <v>52</v>
      </c>
      <c r="E445" s="134">
        <v>45906</v>
      </c>
      <c r="F445" s="135" t="s">
        <v>344</v>
      </c>
      <c r="G445" s="143" t="s">
        <v>343</v>
      </c>
      <c r="H445" s="136" t="s">
        <v>372</v>
      </c>
      <c r="I445" s="136" t="s">
        <v>445</v>
      </c>
      <c r="J445" s="145"/>
      <c r="K445" s="146">
        <v>19.75</v>
      </c>
      <c r="L445" s="146">
        <f t="shared" si="54"/>
        <v>0</v>
      </c>
      <c r="M445" s="145"/>
      <c r="N445" s="146">
        <v>142.72999999999999</v>
      </c>
      <c r="O445" s="139">
        <f t="shared" si="55"/>
        <v>0</v>
      </c>
      <c r="P445" s="137"/>
      <c r="Q445" s="140"/>
      <c r="R445" s="162"/>
      <c r="S445" s="163"/>
      <c r="T445" s="150"/>
      <c r="U445" s="141">
        <f>Tabela4[[#This Row],[Custo diário]]*Tabela4[[#This Row],[Dias]]*Tabela4[[#This Row],[Quantidade]]</f>
        <v>0</v>
      </c>
    </row>
    <row r="446" spans="2:21" ht="15.75" hidden="1" thickBot="1">
      <c r="B446" s="287" t="s">
        <v>187</v>
      </c>
      <c r="C446" s="287" t="s">
        <v>0</v>
      </c>
      <c r="D446" s="287" t="s">
        <v>52</v>
      </c>
      <c r="E446" s="134">
        <v>45907</v>
      </c>
      <c r="F446" s="135" t="s">
        <v>344</v>
      </c>
      <c r="G446" s="143" t="s">
        <v>343</v>
      </c>
      <c r="H446" s="136" t="s">
        <v>394</v>
      </c>
      <c r="I446" s="136" t="s">
        <v>395</v>
      </c>
      <c r="J446" s="145"/>
      <c r="K446" s="146">
        <v>19.91</v>
      </c>
      <c r="L446" s="146">
        <f t="shared" si="54"/>
        <v>0</v>
      </c>
      <c r="M446" s="145"/>
      <c r="N446" s="146">
        <v>143.9</v>
      </c>
      <c r="O446" s="139">
        <f t="shared" si="55"/>
        <v>0</v>
      </c>
      <c r="P446" s="137"/>
      <c r="Q446" s="140"/>
      <c r="R446" s="162"/>
      <c r="S446" s="163"/>
      <c r="T446" s="150"/>
      <c r="U446" s="141">
        <f>Tabela4[[#This Row],[Custo diário]]*Tabela4[[#This Row],[Dias]]*Tabela4[[#This Row],[Quantidade]]</f>
        <v>0</v>
      </c>
    </row>
    <row r="447" spans="2:21" ht="15.75" hidden="1" thickBot="1">
      <c r="B447" s="287" t="s">
        <v>187</v>
      </c>
      <c r="C447" s="287" t="s">
        <v>0</v>
      </c>
      <c r="D447" s="287" t="s">
        <v>52</v>
      </c>
      <c r="E447" s="134">
        <v>45908</v>
      </c>
      <c r="F447" s="135" t="s">
        <v>344</v>
      </c>
      <c r="G447" s="143" t="s">
        <v>343</v>
      </c>
      <c r="H447" s="136" t="s">
        <v>372</v>
      </c>
      <c r="I447" s="136" t="s">
        <v>445</v>
      </c>
      <c r="J447" s="145"/>
      <c r="K447" s="146">
        <v>19.75</v>
      </c>
      <c r="L447" s="146">
        <f t="shared" si="54"/>
        <v>0</v>
      </c>
      <c r="M447" s="145"/>
      <c r="N447" s="146">
        <v>142.72999999999999</v>
      </c>
      <c r="O447" s="139">
        <f t="shared" si="55"/>
        <v>0</v>
      </c>
      <c r="P447" s="137"/>
      <c r="Q447" s="140"/>
      <c r="R447" s="162"/>
      <c r="S447" s="163"/>
      <c r="T447" s="150"/>
      <c r="U447" s="141">
        <f>Tabela4[[#This Row],[Custo diário]]*Tabela4[[#This Row],[Dias]]*Tabela4[[#This Row],[Quantidade]]</f>
        <v>0</v>
      </c>
    </row>
    <row r="448" spans="2:21" ht="15.75" hidden="1" thickBot="1">
      <c r="B448" s="287" t="s">
        <v>187</v>
      </c>
      <c r="C448" s="287" t="s">
        <v>0</v>
      </c>
      <c r="D448" s="287" t="s">
        <v>52</v>
      </c>
      <c r="E448" s="134">
        <v>45909</v>
      </c>
      <c r="F448" s="135" t="s">
        <v>430</v>
      </c>
      <c r="G448" s="143" t="s">
        <v>343</v>
      </c>
      <c r="H448" s="136" t="s">
        <v>372</v>
      </c>
      <c r="I448" s="136" t="s">
        <v>445</v>
      </c>
      <c r="J448" s="145"/>
      <c r="K448" s="146">
        <v>19.75</v>
      </c>
      <c r="L448" s="146">
        <f t="shared" si="54"/>
        <v>0</v>
      </c>
      <c r="M448" s="145"/>
      <c r="N448" s="146">
        <v>142.72999999999999</v>
      </c>
      <c r="O448" s="139">
        <f t="shared" si="55"/>
        <v>0</v>
      </c>
      <c r="P448" s="137"/>
      <c r="Q448" s="140"/>
      <c r="R448" s="162"/>
      <c r="S448" s="163"/>
      <c r="T448" s="150"/>
      <c r="U448" s="141">
        <f>Tabela4[[#This Row],[Custo diário]]*Tabela4[[#This Row],[Dias]]*Tabela4[[#This Row],[Quantidade]]</f>
        <v>0</v>
      </c>
    </row>
    <row r="449" spans="2:21" ht="15.75" hidden="1" thickBot="1">
      <c r="B449" s="287" t="s">
        <v>187</v>
      </c>
      <c r="C449" s="287" t="s">
        <v>0</v>
      </c>
      <c r="D449" s="287" t="s">
        <v>52</v>
      </c>
      <c r="E449" s="134">
        <v>45910</v>
      </c>
      <c r="F449" s="135" t="s">
        <v>345</v>
      </c>
      <c r="G449" s="143" t="s">
        <v>351</v>
      </c>
      <c r="H449" s="136" t="s">
        <v>365</v>
      </c>
      <c r="I449" s="136" t="s">
        <v>371</v>
      </c>
      <c r="J449" s="145"/>
      <c r="K449" s="146">
        <v>24.84</v>
      </c>
      <c r="L449" s="146">
        <f t="shared" si="54"/>
        <v>0</v>
      </c>
      <c r="M449" s="145"/>
      <c r="N449" s="146">
        <v>179.53</v>
      </c>
      <c r="O449" s="139">
        <f t="shared" si="55"/>
        <v>0</v>
      </c>
      <c r="P449" s="137"/>
      <c r="Q449" s="140"/>
      <c r="R449" s="162"/>
      <c r="S449" s="163"/>
      <c r="T449" s="150"/>
      <c r="U449" s="141">
        <f>Tabela4[[#This Row],[Custo diário]]*Tabela4[[#This Row],[Dias]]*Tabela4[[#This Row],[Quantidade]]</f>
        <v>0</v>
      </c>
    </row>
    <row r="450" spans="2:21" ht="15.75" hidden="1" thickBot="1">
      <c r="B450" s="287" t="s">
        <v>187</v>
      </c>
      <c r="C450" s="287" t="s">
        <v>0</v>
      </c>
      <c r="D450" s="287" t="s">
        <v>52</v>
      </c>
      <c r="E450" s="134">
        <v>45911</v>
      </c>
      <c r="F450" s="135" t="s">
        <v>345</v>
      </c>
      <c r="G450" s="143" t="s">
        <v>351</v>
      </c>
      <c r="H450" s="136" t="s">
        <v>365</v>
      </c>
      <c r="I450" s="136" t="s">
        <v>371</v>
      </c>
      <c r="J450" s="145"/>
      <c r="K450" s="146">
        <v>24.84</v>
      </c>
      <c r="L450" s="146">
        <f t="shared" si="54"/>
        <v>0</v>
      </c>
      <c r="M450" s="145"/>
      <c r="N450" s="146">
        <v>179.53</v>
      </c>
      <c r="O450" s="139">
        <f t="shared" si="55"/>
        <v>0</v>
      </c>
      <c r="P450" s="137"/>
      <c r="Q450" s="140"/>
      <c r="R450" s="162"/>
      <c r="S450" s="163"/>
      <c r="T450" s="150"/>
      <c r="U450" s="141">
        <f>Tabela4[[#This Row],[Custo diário]]*Tabela4[[#This Row],[Dias]]*Tabela4[[#This Row],[Quantidade]]</f>
        <v>0</v>
      </c>
    </row>
    <row r="451" spans="2:21" ht="15.75" hidden="1" thickBot="1">
      <c r="B451" s="287" t="s">
        <v>187</v>
      </c>
      <c r="C451" s="287" t="s">
        <v>0</v>
      </c>
      <c r="D451" s="287" t="s">
        <v>52</v>
      </c>
      <c r="E451" s="134">
        <v>45912</v>
      </c>
      <c r="F451" s="135" t="s">
        <v>344</v>
      </c>
      <c r="G451" s="143" t="s">
        <v>343</v>
      </c>
      <c r="H451" s="136" t="s">
        <v>372</v>
      </c>
      <c r="I451" s="136" t="s">
        <v>445</v>
      </c>
      <c r="J451" s="145"/>
      <c r="K451" s="146">
        <v>19.75</v>
      </c>
      <c r="L451" s="146">
        <f t="shared" si="54"/>
        <v>0</v>
      </c>
      <c r="M451" s="145"/>
      <c r="N451" s="146">
        <v>142.72999999999999</v>
      </c>
      <c r="O451" s="139">
        <f t="shared" si="55"/>
        <v>0</v>
      </c>
      <c r="P451" s="137"/>
      <c r="Q451" s="140"/>
      <c r="R451" s="162"/>
      <c r="S451" s="163"/>
      <c r="T451" s="150"/>
      <c r="U451" s="141">
        <f>Tabela4[[#This Row],[Custo diário]]*Tabela4[[#This Row],[Dias]]*Tabela4[[#This Row],[Quantidade]]</f>
        <v>0</v>
      </c>
    </row>
    <row r="452" spans="2:21" ht="15.75" hidden="1" thickBot="1">
      <c r="B452" s="287" t="s">
        <v>187</v>
      </c>
      <c r="C452" s="287" t="s">
        <v>0</v>
      </c>
      <c r="D452" s="287" t="s">
        <v>52</v>
      </c>
      <c r="E452" s="134">
        <v>45913</v>
      </c>
      <c r="F452" s="135" t="s">
        <v>344</v>
      </c>
      <c r="G452" s="143" t="s">
        <v>343</v>
      </c>
      <c r="H452" s="136" t="s">
        <v>394</v>
      </c>
      <c r="I452" s="136" t="s">
        <v>395</v>
      </c>
      <c r="J452" s="145"/>
      <c r="K452" s="146">
        <v>19.91</v>
      </c>
      <c r="L452" s="146">
        <f t="shared" si="54"/>
        <v>0</v>
      </c>
      <c r="M452" s="145"/>
      <c r="N452" s="146">
        <v>143.9</v>
      </c>
      <c r="O452" s="139">
        <f t="shared" si="55"/>
        <v>0</v>
      </c>
      <c r="P452" s="137"/>
      <c r="Q452" s="140"/>
      <c r="R452" s="162"/>
      <c r="S452" s="163"/>
      <c r="T452" s="150"/>
      <c r="U452" s="141">
        <f>Tabela4[[#This Row],[Custo diário]]*Tabela4[[#This Row],[Dias]]*Tabela4[[#This Row],[Quantidade]]</f>
        <v>0</v>
      </c>
    </row>
    <row r="453" spans="2:21" ht="15.75" hidden="1" thickBot="1">
      <c r="B453" s="287" t="s">
        <v>187</v>
      </c>
      <c r="C453" s="287" t="s">
        <v>0</v>
      </c>
      <c r="D453" s="287" t="s">
        <v>52</v>
      </c>
      <c r="E453" s="134">
        <v>45914</v>
      </c>
      <c r="F453" s="135" t="s">
        <v>345</v>
      </c>
      <c r="G453" s="143" t="s">
        <v>343</v>
      </c>
      <c r="H453" s="136" t="s">
        <v>372</v>
      </c>
      <c r="I453" s="136" t="s">
        <v>445</v>
      </c>
      <c r="J453" s="145"/>
      <c r="K453" s="146">
        <v>26.23</v>
      </c>
      <c r="L453" s="146">
        <f t="shared" si="54"/>
        <v>0</v>
      </c>
      <c r="M453" s="145"/>
      <c r="N453" s="146">
        <v>189.56</v>
      </c>
      <c r="O453" s="139">
        <f t="shared" si="55"/>
        <v>0</v>
      </c>
      <c r="P453" s="137"/>
      <c r="Q453" s="140"/>
      <c r="R453" s="162"/>
      <c r="S453" s="163"/>
      <c r="T453" s="150"/>
      <c r="U453" s="141">
        <f>Tabela4[[#This Row],[Custo diário]]*Tabela4[[#This Row],[Dias]]*Tabela4[[#This Row],[Quantidade]]</f>
        <v>0</v>
      </c>
    </row>
    <row r="454" spans="2:21" ht="15.75" hidden="1" thickBot="1">
      <c r="B454" s="287" t="s">
        <v>187</v>
      </c>
      <c r="C454" s="287" t="s">
        <v>0</v>
      </c>
      <c r="D454" s="287" t="s">
        <v>52</v>
      </c>
      <c r="E454" s="134">
        <v>45915</v>
      </c>
      <c r="F454" s="135" t="s">
        <v>344</v>
      </c>
      <c r="G454" s="143" t="s">
        <v>343</v>
      </c>
      <c r="H454" s="136" t="s">
        <v>394</v>
      </c>
      <c r="I454" s="136" t="s">
        <v>395</v>
      </c>
      <c r="J454" s="145"/>
      <c r="K454" s="146">
        <v>19.91</v>
      </c>
      <c r="L454" s="146">
        <f t="shared" si="54"/>
        <v>0</v>
      </c>
      <c r="M454" s="145"/>
      <c r="N454" s="146">
        <v>143.9</v>
      </c>
      <c r="O454" s="139">
        <f t="shared" si="55"/>
        <v>0</v>
      </c>
      <c r="P454" s="137"/>
      <c r="Q454" s="140"/>
      <c r="R454" s="162"/>
      <c r="S454" s="163"/>
      <c r="T454" s="150"/>
      <c r="U454" s="141">
        <f>Tabela4[[#This Row],[Custo diário]]*Tabela4[[#This Row],[Dias]]*Tabela4[[#This Row],[Quantidade]]</f>
        <v>0</v>
      </c>
    </row>
    <row r="455" spans="2:21" ht="15.75" hidden="1" thickBot="1">
      <c r="B455" s="287" t="s">
        <v>187</v>
      </c>
      <c r="C455" s="287" t="s">
        <v>0</v>
      </c>
      <c r="D455" s="287" t="s">
        <v>52</v>
      </c>
      <c r="E455" s="134">
        <v>45916</v>
      </c>
      <c r="F455" s="135" t="s">
        <v>342</v>
      </c>
      <c r="G455" s="143" t="s">
        <v>351</v>
      </c>
      <c r="H455" s="136" t="s">
        <v>365</v>
      </c>
      <c r="I455" s="136" t="s">
        <v>371</v>
      </c>
      <c r="J455" s="145"/>
      <c r="K455" s="146">
        <v>24.84</v>
      </c>
      <c r="L455" s="146">
        <f t="shared" si="54"/>
        <v>0</v>
      </c>
      <c r="M455" s="145"/>
      <c r="N455" s="146">
        <v>179.53</v>
      </c>
      <c r="O455" s="139">
        <f t="shared" si="55"/>
        <v>0</v>
      </c>
      <c r="P455" s="137"/>
      <c r="Q455" s="140"/>
      <c r="R455" s="162"/>
      <c r="S455" s="163"/>
      <c r="T455" s="150"/>
      <c r="U455" s="141">
        <f>Tabela4[[#This Row],[Custo diário]]*Tabela4[[#This Row],[Dias]]*Tabela4[[#This Row],[Quantidade]]</f>
        <v>0</v>
      </c>
    </row>
    <row r="456" spans="2:21" ht="15.75" hidden="1" thickBot="1">
      <c r="B456" s="287" t="s">
        <v>187</v>
      </c>
      <c r="C456" s="287" t="s">
        <v>0</v>
      </c>
      <c r="D456" s="287" t="s">
        <v>52</v>
      </c>
      <c r="E456" s="134">
        <v>45917</v>
      </c>
      <c r="F456" s="135" t="s">
        <v>342</v>
      </c>
      <c r="G456" s="143" t="s">
        <v>351</v>
      </c>
      <c r="H456" s="136" t="s">
        <v>365</v>
      </c>
      <c r="I456" s="136" t="s">
        <v>371</v>
      </c>
      <c r="J456" s="145"/>
      <c r="K456" s="146">
        <v>24.84</v>
      </c>
      <c r="L456" s="146">
        <f t="shared" si="54"/>
        <v>0</v>
      </c>
      <c r="M456" s="145"/>
      <c r="N456" s="146">
        <v>179.53</v>
      </c>
      <c r="O456" s="139">
        <f>IF(M456= "Mês todo", N456, M456*N456)</f>
        <v>0</v>
      </c>
      <c r="P456" s="137"/>
      <c r="Q456" s="140"/>
      <c r="R456" s="162"/>
      <c r="S456" s="163"/>
      <c r="T456" s="150"/>
      <c r="U456" s="141">
        <f>Tabela4[[#This Row],[Custo diário]]*Tabela4[[#This Row],[Dias]]*Tabela4[[#This Row],[Quantidade]]</f>
        <v>0</v>
      </c>
    </row>
    <row r="457" spans="2:21" ht="15.75" hidden="1" thickBot="1">
      <c r="B457" s="287" t="s">
        <v>187</v>
      </c>
      <c r="C457" s="287" t="s">
        <v>0</v>
      </c>
      <c r="D457" s="287" t="s">
        <v>52</v>
      </c>
      <c r="E457" s="134">
        <v>45918</v>
      </c>
      <c r="F457" s="135" t="s">
        <v>344</v>
      </c>
      <c r="G457" s="143" t="s">
        <v>343</v>
      </c>
      <c r="H457" s="136" t="s">
        <v>394</v>
      </c>
      <c r="I457" s="136" t="s">
        <v>395</v>
      </c>
      <c r="J457" s="145"/>
      <c r="K457" s="146">
        <v>19.91</v>
      </c>
      <c r="L457" s="146">
        <f t="shared" ref="L457:L464" si="56">J457*K457</f>
        <v>0</v>
      </c>
      <c r="M457" s="145">
        <v>13</v>
      </c>
      <c r="N457" s="146">
        <v>143.9</v>
      </c>
      <c r="O457" s="139">
        <f>IF(M457= "Mês todo", N457, M457*N457)</f>
        <v>1870.7</v>
      </c>
      <c r="P457" s="137"/>
      <c r="Q457" s="140"/>
      <c r="R457" s="162"/>
      <c r="S457" s="163"/>
      <c r="T457" s="150"/>
      <c r="U457" s="141">
        <f>Tabela4[[#This Row],[Custo diário]]*Tabela4[[#This Row],[Dias]]*Tabela4[[#This Row],[Quantidade]]</f>
        <v>0</v>
      </c>
    </row>
    <row r="458" spans="2:21" ht="15.75" hidden="1" thickBot="1">
      <c r="B458" s="287" t="s">
        <v>187</v>
      </c>
      <c r="C458" s="287" t="s">
        <v>0</v>
      </c>
      <c r="D458" s="287" t="s">
        <v>52</v>
      </c>
      <c r="E458" s="134">
        <v>45919</v>
      </c>
      <c r="F458" s="135" t="s">
        <v>344</v>
      </c>
      <c r="G458" s="143" t="s">
        <v>343</v>
      </c>
      <c r="H458" s="136" t="s">
        <v>372</v>
      </c>
      <c r="I458" s="136" t="s">
        <v>445</v>
      </c>
      <c r="J458" s="145"/>
      <c r="K458" s="146">
        <v>19.75</v>
      </c>
      <c r="L458" s="146">
        <f t="shared" si="56"/>
        <v>0</v>
      </c>
      <c r="M458" s="145">
        <v>18</v>
      </c>
      <c r="N458" s="146">
        <v>142.72999999999999</v>
      </c>
      <c r="O458" s="139">
        <f>IF(M458= "Mês todo", N458, M458*N458)</f>
        <v>2569.14</v>
      </c>
      <c r="P458" s="137"/>
      <c r="Q458" s="140"/>
      <c r="R458" s="162"/>
      <c r="S458" s="163"/>
      <c r="T458" s="150"/>
      <c r="U458" s="141">
        <f>Tabela4[[#This Row],[Custo diário]]*Tabela4[[#This Row],[Dias]]*Tabela4[[#This Row],[Quantidade]]</f>
        <v>0</v>
      </c>
    </row>
    <row r="459" spans="2:21" ht="15.75" hidden="1" thickBot="1">
      <c r="B459" s="287" t="s">
        <v>187</v>
      </c>
      <c r="C459" s="287" t="s">
        <v>0</v>
      </c>
      <c r="D459" s="287" t="s">
        <v>52</v>
      </c>
      <c r="E459" s="134">
        <v>45920</v>
      </c>
      <c r="F459" s="135" t="s">
        <v>344</v>
      </c>
      <c r="G459" s="143" t="s">
        <v>340</v>
      </c>
      <c r="H459" s="136" t="s">
        <v>371</v>
      </c>
      <c r="I459" s="136" t="s">
        <v>406</v>
      </c>
      <c r="J459" s="145"/>
      <c r="K459" s="146">
        <v>22.83</v>
      </c>
      <c r="L459" s="146">
        <f t="shared" si="56"/>
        <v>0</v>
      </c>
      <c r="M459" s="145"/>
      <c r="N459" s="146">
        <v>165.03</v>
      </c>
      <c r="O459" s="139">
        <f>IF(M459= "Mês todo", N459, M459*N459)</f>
        <v>0</v>
      </c>
      <c r="P459" s="137"/>
      <c r="Q459" s="140"/>
      <c r="R459" s="162"/>
      <c r="S459" s="163"/>
      <c r="T459" s="150"/>
      <c r="U459" s="141">
        <f>Tabela4[[#This Row],[Custo diário]]*Tabela4[[#This Row],[Dias]]*Tabela4[[#This Row],[Quantidade]]</f>
        <v>0</v>
      </c>
    </row>
    <row r="460" spans="2:21" ht="15.75" hidden="1" thickBot="1">
      <c r="B460" s="287" t="s">
        <v>187</v>
      </c>
      <c r="C460" s="287" t="s">
        <v>0</v>
      </c>
      <c r="D460" s="287" t="s">
        <v>52</v>
      </c>
      <c r="E460" s="134">
        <v>45921</v>
      </c>
      <c r="F460" s="135" t="s">
        <v>461</v>
      </c>
      <c r="G460" s="143" t="s">
        <v>343</v>
      </c>
      <c r="H460" s="136" t="s">
        <v>372</v>
      </c>
      <c r="I460" s="136" t="s">
        <v>445</v>
      </c>
      <c r="J460" s="145"/>
      <c r="K460" s="146">
        <v>24.62</v>
      </c>
      <c r="L460" s="146">
        <f t="shared" si="56"/>
        <v>0</v>
      </c>
      <c r="M460" s="145"/>
      <c r="N460" s="146">
        <v>177.98</v>
      </c>
      <c r="O460" s="139">
        <f>IF(M460= "Mês todo", N460, M460*N460)</f>
        <v>0</v>
      </c>
      <c r="P460" s="137"/>
      <c r="Q460" s="140"/>
      <c r="R460" s="162"/>
      <c r="S460" s="163"/>
      <c r="T460" s="150"/>
      <c r="U460" s="141">
        <f>Tabela4[[#This Row],[Custo diário]]*Tabela4[[#This Row],[Dias]]*Tabela4[[#This Row],[Quantidade]]</f>
        <v>0</v>
      </c>
    </row>
    <row r="461" spans="2:21" ht="15.75" hidden="1" thickBot="1">
      <c r="B461" s="287" t="s">
        <v>187</v>
      </c>
      <c r="C461" s="287" t="s">
        <v>0</v>
      </c>
      <c r="D461" s="287" t="s">
        <v>52</v>
      </c>
      <c r="E461" s="134">
        <v>45922</v>
      </c>
      <c r="F461" s="135" t="s">
        <v>462</v>
      </c>
      <c r="G461" s="143" t="s">
        <v>340</v>
      </c>
      <c r="H461" s="136" t="s">
        <v>371</v>
      </c>
      <c r="I461" s="136" t="s">
        <v>406</v>
      </c>
      <c r="J461" s="145"/>
      <c r="K461" s="146">
        <v>25.71</v>
      </c>
      <c r="L461" s="146">
        <f t="shared" si="56"/>
        <v>0</v>
      </c>
      <c r="M461" s="145"/>
      <c r="N461" s="146">
        <v>185.83</v>
      </c>
      <c r="O461" s="139">
        <f t="shared" ref="O461:O464" si="57">IF(M461= "Mês todo", N461, M461*N461)</f>
        <v>0</v>
      </c>
      <c r="P461" s="137"/>
      <c r="Q461" s="140"/>
      <c r="R461" s="162"/>
      <c r="S461" s="163"/>
      <c r="T461" s="150"/>
      <c r="U461" s="141">
        <f>Tabela4[[#This Row],[Custo diário]]*Tabela4[[#This Row],[Dias]]*Tabela4[[#This Row],[Quantidade]]</f>
        <v>0</v>
      </c>
    </row>
    <row r="462" spans="2:21" ht="15.75" hidden="1" thickBot="1">
      <c r="B462" s="287" t="s">
        <v>187</v>
      </c>
      <c r="C462" s="287" t="s">
        <v>0</v>
      </c>
      <c r="D462" s="287" t="s">
        <v>52</v>
      </c>
      <c r="E462" s="134">
        <v>45923</v>
      </c>
      <c r="F462" s="135" t="s">
        <v>344</v>
      </c>
      <c r="G462" s="143" t="s">
        <v>340</v>
      </c>
      <c r="H462" s="136" t="s">
        <v>371</v>
      </c>
      <c r="I462" s="136" t="s">
        <v>406</v>
      </c>
      <c r="J462" s="145"/>
      <c r="K462" s="146">
        <v>22.83</v>
      </c>
      <c r="L462" s="146">
        <f t="shared" si="56"/>
        <v>0</v>
      </c>
      <c r="M462" s="145"/>
      <c r="N462" s="146">
        <v>165.03</v>
      </c>
      <c r="O462" s="139">
        <f t="shared" si="57"/>
        <v>0</v>
      </c>
      <c r="P462" s="137"/>
      <c r="Q462" s="140"/>
      <c r="R462" s="162"/>
      <c r="S462" s="163"/>
      <c r="T462" s="150"/>
      <c r="U462" s="141">
        <f>Tabela4[[#This Row],[Custo diário]]*Tabela4[[#This Row],[Dias]]*Tabela4[[#This Row],[Quantidade]]</f>
        <v>0</v>
      </c>
    </row>
    <row r="463" spans="2:21" ht="15.75" hidden="1" thickBot="1">
      <c r="B463" s="287" t="s">
        <v>187</v>
      </c>
      <c r="C463" s="287" t="s">
        <v>0</v>
      </c>
      <c r="D463" s="287" t="s">
        <v>52</v>
      </c>
      <c r="E463" s="134">
        <v>45924</v>
      </c>
      <c r="F463" s="135" t="s">
        <v>347</v>
      </c>
      <c r="G463" s="143" t="s">
        <v>340</v>
      </c>
      <c r="H463" s="136" t="s">
        <v>371</v>
      </c>
      <c r="I463" s="136" t="s">
        <v>406</v>
      </c>
      <c r="J463" s="145"/>
      <c r="K463" s="146">
        <v>22.83</v>
      </c>
      <c r="L463" s="146">
        <f t="shared" si="56"/>
        <v>0</v>
      </c>
      <c r="M463" s="145"/>
      <c r="N463" s="146">
        <v>165.03</v>
      </c>
      <c r="O463" s="139">
        <f t="shared" si="57"/>
        <v>0</v>
      </c>
      <c r="P463" s="137"/>
      <c r="Q463" s="140"/>
      <c r="R463" s="162"/>
      <c r="S463" s="163"/>
      <c r="T463" s="150"/>
      <c r="U463" s="141">
        <f>Tabela4[[#This Row],[Custo diário]]*Tabela4[[#This Row],[Dias]]*Tabela4[[#This Row],[Quantidade]]</f>
        <v>0</v>
      </c>
    </row>
    <row r="464" spans="2:21" ht="15.75" hidden="1" thickBot="1">
      <c r="B464" s="287" t="s">
        <v>187</v>
      </c>
      <c r="C464" s="287" t="s">
        <v>0</v>
      </c>
      <c r="D464" s="287" t="s">
        <v>52</v>
      </c>
      <c r="E464" s="134">
        <v>45925</v>
      </c>
      <c r="F464" s="135" t="s">
        <v>345</v>
      </c>
      <c r="G464" s="143" t="s">
        <v>351</v>
      </c>
      <c r="H464" s="136" t="s">
        <v>365</v>
      </c>
      <c r="I464" s="136" t="s">
        <v>371</v>
      </c>
      <c r="J464" s="145"/>
      <c r="K464" s="146">
        <v>24.84</v>
      </c>
      <c r="L464" s="146">
        <f t="shared" si="56"/>
        <v>0</v>
      </c>
      <c r="M464" s="145"/>
      <c r="N464" s="146">
        <v>179.53</v>
      </c>
      <c r="O464" s="139">
        <f t="shared" si="57"/>
        <v>0</v>
      </c>
      <c r="P464" s="137"/>
      <c r="Q464" s="140"/>
      <c r="R464" s="162"/>
      <c r="S464" s="163"/>
      <c r="T464" s="150"/>
      <c r="U464" s="141">
        <f>Tabela4[[#This Row],[Custo diário]]*Tabela4[[#This Row],[Dias]]*Tabela4[[#This Row],[Quantidade]]</f>
        <v>0</v>
      </c>
    </row>
    <row r="465" spans="2:21" ht="15.75" hidden="1" thickBot="1">
      <c r="B465" s="287" t="s">
        <v>167</v>
      </c>
      <c r="C465" s="287" t="s">
        <v>85</v>
      </c>
      <c r="D465" s="287" t="s">
        <v>65</v>
      </c>
      <c r="E465" s="134">
        <v>45925</v>
      </c>
      <c r="F465" s="135" t="s">
        <v>358</v>
      </c>
      <c r="G465" s="143" t="s">
        <v>351</v>
      </c>
      <c r="H465" s="136" t="s">
        <v>363</v>
      </c>
      <c r="I465" s="136" t="s">
        <v>364</v>
      </c>
      <c r="J465" s="145">
        <v>10</v>
      </c>
      <c r="K465" s="146">
        <v>20.59</v>
      </c>
      <c r="L465" s="146">
        <f t="shared" ref="L465:L487" si="58">J465*K465</f>
        <v>205.9</v>
      </c>
      <c r="M465" s="145">
        <v>6</v>
      </c>
      <c r="N465" s="146">
        <v>148.79</v>
      </c>
      <c r="O465" s="139">
        <f t="shared" ref="O465:O487" si="59">IF(M465= "Mês todo", N465, M465*N465)</f>
        <v>892.74</v>
      </c>
      <c r="P465" s="137"/>
      <c r="Q465" s="140"/>
      <c r="R465" s="162"/>
      <c r="S465" s="163"/>
      <c r="T465" s="150"/>
      <c r="U465" s="141">
        <f>Tabela4[[#This Row],[Custo diário]]*Tabela4[[#This Row],[Dias]]*Tabela4[[#This Row],[Quantidade]]</f>
        <v>0</v>
      </c>
    </row>
    <row r="466" spans="2:21" ht="15.75" hidden="1" thickBot="1">
      <c r="B466" s="287" t="s">
        <v>167</v>
      </c>
      <c r="C466" s="287" t="s">
        <v>85</v>
      </c>
      <c r="D466" s="287" t="s">
        <v>65</v>
      </c>
      <c r="E466" s="134">
        <v>45926</v>
      </c>
      <c r="F466" s="135" t="s">
        <v>358</v>
      </c>
      <c r="G466" s="143" t="s">
        <v>351</v>
      </c>
      <c r="H466" s="136" t="s">
        <v>363</v>
      </c>
      <c r="I466" s="136" t="s">
        <v>364</v>
      </c>
      <c r="J466" s="145"/>
      <c r="K466" s="146">
        <v>20.59</v>
      </c>
      <c r="L466" s="146">
        <f t="shared" si="58"/>
        <v>0</v>
      </c>
      <c r="M466" s="145"/>
      <c r="N466" s="146">
        <v>148.79</v>
      </c>
      <c r="O466" s="139">
        <f t="shared" si="59"/>
        <v>0</v>
      </c>
      <c r="P466" s="137"/>
      <c r="Q466" s="140"/>
      <c r="R466" s="162"/>
      <c r="S466" s="163"/>
      <c r="T466" s="150"/>
      <c r="U466" s="141">
        <f>Tabela4[[#This Row],[Custo diário]]*Tabela4[[#This Row],[Dias]]*Tabela4[[#This Row],[Quantidade]]</f>
        <v>0</v>
      </c>
    </row>
    <row r="467" spans="2:21" ht="15.75" hidden="1" thickBot="1">
      <c r="B467" s="287" t="s">
        <v>167</v>
      </c>
      <c r="C467" s="287" t="s">
        <v>85</v>
      </c>
      <c r="D467" s="287" t="s">
        <v>65</v>
      </c>
      <c r="E467" s="134">
        <v>45927</v>
      </c>
      <c r="F467" s="135" t="s">
        <v>358</v>
      </c>
      <c r="G467" s="143" t="s">
        <v>351</v>
      </c>
      <c r="H467" s="136" t="s">
        <v>364</v>
      </c>
      <c r="I467" s="136" t="s">
        <v>363</v>
      </c>
      <c r="J467" s="145"/>
      <c r="K467" s="146">
        <v>22.53</v>
      </c>
      <c r="L467" s="146">
        <f t="shared" si="58"/>
        <v>0</v>
      </c>
      <c r="M467" s="145">
        <v>6</v>
      </c>
      <c r="N467" s="146">
        <v>162.81</v>
      </c>
      <c r="O467" s="139">
        <f t="shared" si="59"/>
        <v>976.86</v>
      </c>
      <c r="P467" s="137"/>
      <c r="Q467" s="140"/>
      <c r="R467" s="162"/>
      <c r="S467" s="163"/>
      <c r="T467" s="150"/>
      <c r="U467" s="141">
        <f>Tabela4[[#This Row],[Custo diário]]*Tabela4[[#This Row],[Dias]]*Tabela4[[#This Row],[Quantidade]]</f>
        <v>0</v>
      </c>
    </row>
    <row r="468" spans="2:21" ht="15.75" hidden="1" thickBot="1">
      <c r="B468" s="287" t="s">
        <v>167</v>
      </c>
      <c r="C468" s="287" t="s">
        <v>85</v>
      </c>
      <c r="D468" s="287" t="s">
        <v>65</v>
      </c>
      <c r="E468" s="134">
        <v>45928</v>
      </c>
      <c r="F468" s="135" t="s">
        <v>358</v>
      </c>
      <c r="G468" s="143" t="s">
        <v>351</v>
      </c>
      <c r="H468" s="136" t="s">
        <v>365</v>
      </c>
      <c r="I468" s="136" t="s">
        <v>371</v>
      </c>
      <c r="J468" s="145">
        <v>11</v>
      </c>
      <c r="K468" s="146">
        <v>20.59</v>
      </c>
      <c r="L468" s="146">
        <f t="shared" ref="L468:L481" si="60">J468*K468</f>
        <v>226.49</v>
      </c>
      <c r="M468" s="145">
        <v>1</v>
      </c>
      <c r="N468" s="146">
        <v>148.79</v>
      </c>
      <c r="O468" s="139">
        <f t="shared" ref="O468:O481" si="61">IF(M468= "Mês todo", N468, M468*N468)</f>
        <v>148.79</v>
      </c>
      <c r="P468" s="137"/>
      <c r="Q468" s="140"/>
      <c r="R468" s="162"/>
      <c r="S468" s="163"/>
      <c r="T468" s="150"/>
      <c r="U468" s="141">
        <f>Tabela4[[#This Row],[Custo diário]]*Tabela4[[#This Row],[Dias]]*Tabela4[[#This Row],[Quantidade]]</f>
        <v>0</v>
      </c>
    </row>
    <row r="469" spans="2:21" ht="15.75" hidden="1" thickBot="1">
      <c r="B469" s="287" t="s">
        <v>167</v>
      </c>
      <c r="C469" s="287" t="s">
        <v>85</v>
      </c>
      <c r="D469" s="287" t="s">
        <v>65</v>
      </c>
      <c r="E469" s="134">
        <v>45929</v>
      </c>
      <c r="F469" s="135" t="s">
        <v>358</v>
      </c>
      <c r="G469" s="143" t="s">
        <v>351</v>
      </c>
      <c r="H469" s="136" t="s">
        <v>402</v>
      </c>
      <c r="I469" s="136" t="s">
        <v>360</v>
      </c>
      <c r="J469" s="145">
        <v>6</v>
      </c>
      <c r="K469" s="146">
        <v>20.91</v>
      </c>
      <c r="L469" s="146">
        <f t="shared" si="60"/>
        <v>125.46000000000001</v>
      </c>
      <c r="M469" s="145">
        <v>3</v>
      </c>
      <c r="N469" s="146">
        <v>151.13</v>
      </c>
      <c r="O469" s="139">
        <f t="shared" si="61"/>
        <v>453.39</v>
      </c>
      <c r="P469" s="137"/>
      <c r="Q469" s="140"/>
      <c r="R469" s="162"/>
      <c r="S469" s="163"/>
      <c r="T469" s="150"/>
      <c r="U469" s="141">
        <f>Tabela4[[#This Row],[Custo diário]]*Tabela4[[#This Row],[Dias]]*Tabela4[[#This Row],[Quantidade]]</f>
        <v>0</v>
      </c>
    </row>
    <row r="470" spans="2:21" ht="15.75" hidden="1" thickBot="1">
      <c r="B470" s="287" t="s">
        <v>167</v>
      </c>
      <c r="C470" s="287" t="s">
        <v>85</v>
      </c>
      <c r="D470" s="287" t="s">
        <v>65</v>
      </c>
      <c r="E470" s="134">
        <v>45930</v>
      </c>
      <c r="F470" s="135" t="s">
        <v>358</v>
      </c>
      <c r="G470" s="143" t="s">
        <v>351</v>
      </c>
      <c r="H470" s="136" t="s">
        <v>402</v>
      </c>
      <c r="I470" s="136" t="s">
        <v>360</v>
      </c>
      <c r="J470" s="145"/>
      <c r="K470" s="146">
        <v>20.91</v>
      </c>
      <c r="L470" s="146">
        <f t="shared" si="60"/>
        <v>0</v>
      </c>
      <c r="M470" s="145"/>
      <c r="N470" s="146">
        <v>151.13</v>
      </c>
      <c r="O470" s="139">
        <f t="shared" si="61"/>
        <v>0</v>
      </c>
      <c r="P470" s="137"/>
      <c r="Q470" s="140"/>
      <c r="R470" s="162"/>
      <c r="S470" s="163"/>
      <c r="T470" s="150"/>
      <c r="U470" s="141">
        <f>Tabela4[[#This Row],[Custo diário]]*Tabela4[[#This Row],[Dias]]*Tabela4[[#This Row],[Quantidade]]</f>
        <v>0</v>
      </c>
    </row>
    <row r="471" spans="2:21" ht="15.75" hidden="1" thickBot="1">
      <c r="B471" s="287" t="s">
        <v>167</v>
      </c>
      <c r="C471" s="287" t="s">
        <v>87</v>
      </c>
      <c r="D471" s="287" t="s">
        <v>65</v>
      </c>
      <c r="E471" s="134">
        <v>45930</v>
      </c>
      <c r="F471" s="135" t="s">
        <v>362</v>
      </c>
      <c r="G471" s="143" t="s">
        <v>351</v>
      </c>
      <c r="H471" s="136" t="s">
        <v>363</v>
      </c>
      <c r="I471" s="136" t="s">
        <v>364</v>
      </c>
      <c r="J471" s="145"/>
      <c r="K471" s="146">
        <v>29.13</v>
      </c>
      <c r="L471" s="146">
        <f t="shared" si="60"/>
        <v>0</v>
      </c>
      <c r="M471" s="145">
        <v>2</v>
      </c>
      <c r="N471" s="146">
        <v>210.52</v>
      </c>
      <c r="O471" s="139">
        <f t="shared" si="61"/>
        <v>421.04</v>
      </c>
      <c r="P471" s="137"/>
      <c r="Q471" s="140"/>
      <c r="R471" s="162"/>
      <c r="S471" s="163"/>
      <c r="T471" s="150"/>
      <c r="U471" s="141">
        <f>Tabela4[[#This Row],[Custo diário]]*Tabela4[[#This Row],[Dias]]*Tabela4[[#This Row],[Quantidade]]</f>
        <v>0</v>
      </c>
    </row>
    <row r="472" spans="2:21" ht="15.75" hidden="1" thickBot="1">
      <c r="B472" s="287" t="s">
        <v>167</v>
      </c>
      <c r="C472" s="287" t="s">
        <v>87</v>
      </c>
      <c r="D472" s="287" t="s">
        <v>65</v>
      </c>
      <c r="E472" s="134">
        <v>45930</v>
      </c>
      <c r="F472" s="135" t="s">
        <v>362</v>
      </c>
      <c r="G472" s="143" t="s">
        <v>351</v>
      </c>
      <c r="H472" s="136" t="s">
        <v>364</v>
      </c>
      <c r="I472" s="136" t="s">
        <v>363</v>
      </c>
      <c r="J472" s="145"/>
      <c r="K472" s="146">
        <v>31.96</v>
      </c>
      <c r="L472" s="146">
        <f t="shared" si="60"/>
        <v>0</v>
      </c>
      <c r="M472" s="145">
        <v>1</v>
      </c>
      <c r="N472" s="146">
        <v>231.03</v>
      </c>
      <c r="O472" s="139">
        <f t="shared" si="61"/>
        <v>231.03</v>
      </c>
      <c r="P472" s="137"/>
      <c r="Q472" s="140"/>
      <c r="R472" s="162"/>
      <c r="S472" s="163"/>
      <c r="T472" s="150"/>
      <c r="U472" s="141">
        <f>Tabela4[[#This Row],[Custo diário]]*Tabela4[[#This Row],[Dias]]*Tabela4[[#This Row],[Quantidade]]</f>
        <v>0</v>
      </c>
    </row>
    <row r="473" spans="2:21" ht="15.75" hidden="1" thickBot="1">
      <c r="B473" s="287" t="s">
        <v>167</v>
      </c>
      <c r="C473" s="287" t="s">
        <v>87</v>
      </c>
      <c r="D473" s="287" t="s">
        <v>65</v>
      </c>
      <c r="E473" s="134">
        <v>45930</v>
      </c>
      <c r="F473" s="135" t="s">
        <v>362</v>
      </c>
      <c r="G473" s="143" t="s">
        <v>351</v>
      </c>
      <c r="H473" s="136" t="s">
        <v>365</v>
      </c>
      <c r="I473" s="136" t="s">
        <v>371</v>
      </c>
      <c r="J473" s="145"/>
      <c r="K473" s="146">
        <v>29.13</v>
      </c>
      <c r="L473" s="146">
        <f t="shared" si="60"/>
        <v>0</v>
      </c>
      <c r="M473" s="145"/>
      <c r="N473" s="146">
        <v>210.52</v>
      </c>
      <c r="O473" s="139">
        <f t="shared" si="61"/>
        <v>0</v>
      </c>
      <c r="P473" s="137"/>
      <c r="Q473" s="140"/>
      <c r="R473" s="162"/>
      <c r="S473" s="163"/>
      <c r="T473" s="150"/>
      <c r="U473" s="141">
        <f>Tabela4[[#This Row],[Custo diário]]*Tabela4[[#This Row],[Dias]]*Tabela4[[#This Row],[Quantidade]]</f>
        <v>0</v>
      </c>
    </row>
    <row r="474" spans="2:21" ht="15.75" hidden="1" thickBot="1">
      <c r="B474" s="287" t="s">
        <v>167</v>
      </c>
      <c r="C474" s="287" t="s">
        <v>87</v>
      </c>
      <c r="D474" s="287" t="s">
        <v>65</v>
      </c>
      <c r="E474" s="134">
        <v>45930</v>
      </c>
      <c r="F474" s="135" t="s">
        <v>359</v>
      </c>
      <c r="G474" s="143" t="s">
        <v>351</v>
      </c>
      <c r="H474" s="136" t="s">
        <v>365</v>
      </c>
      <c r="I474" s="136" t="s">
        <v>371</v>
      </c>
      <c r="J474" s="145"/>
      <c r="K474" s="146">
        <v>31.43</v>
      </c>
      <c r="L474" s="146">
        <f t="shared" si="60"/>
        <v>0</v>
      </c>
      <c r="M474" s="145">
        <v>1</v>
      </c>
      <c r="N474" s="146">
        <v>227.15</v>
      </c>
      <c r="O474" s="139">
        <f t="shared" si="61"/>
        <v>227.15</v>
      </c>
      <c r="P474" s="137"/>
      <c r="Q474" s="140"/>
      <c r="R474" s="162"/>
      <c r="S474" s="163"/>
      <c r="T474" s="150"/>
      <c r="U474" s="141">
        <f>Tabela4[[#This Row],[Custo diário]]*Tabela4[[#This Row],[Dias]]*Tabela4[[#This Row],[Quantidade]]</f>
        <v>0</v>
      </c>
    </row>
    <row r="475" spans="2:21" ht="15.75" hidden="1" thickBot="1">
      <c r="B475" s="287" t="s">
        <v>167</v>
      </c>
      <c r="C475" s="287" t="s">
        <v>87</v>
      </c>
      <c r="D475" s="287" t="s">
        <v>65</v>
      </c>
      <c r="E475" s="134">
        <v>45930</v>
      </c>
      <c r="F475" s="135" t="s">
        <v>362</v>
      </c>
      <c r="G475" s="143" t="s">
        <v>351</v>
      </c>
      <c r="H475" s="136" t="s">
        <v>363</v>
      </c>
      <c r="I475" s="136" t="s">
        <v>364</v>
      </c>
      <c r="J475" s="145"/>
      <c r="K475" s="146">
        <v>29.13</v>
      </c>
      <c r="L475" s="146">
        <f t="shared" si="60"/>
        <v>0</v>
      </c>
      <c r="M475" s="145"/>
      <c r="N475" s="146">
        <v>210.52</v>
      </c>
      <c r="O475" s="139">
        <f t="shared" si="61"/>
        <v>0</v>
      </c>
      <c r="P475" s="137"/>
      <c r="Q475" s="140"/>
      <c r="R475" s="162"/>
      <c r="S475" s="163"/>
      <c r="T475" s="150"/>
      <c r="U475" s="141">
        <f>Tabela4[[#This Row],[Custo diário]]*Tabela4[[#This Row],[Dias]]*Tabela4[[#This Row],[Quantidade]]</f>
        <v>0</v>
      </c>
    </row>
    <row r="476" spans="2:21" ht="15.75" hidden="1" thickBot="1">
      <c r="B476" s="287" t="s">
        <v>151</v>
      </c>
      <c r="C476" s="287" t="s">
        <v>0</v>
      </c>
      <c r="D476" s="287" t="s">
        <v>44</v>
      </c>
      <c r="E476" s="134">
        <v>45930</v>
      </c>
      <c r="F476" s="135" t="s">
        <v>438</v>
      </c>
      <c r="G476" s="143" t="s">
        <v>387</v>
      </c>
      <c r="H476" s="136">
        <v>0.25</v>
      </c>
      <c r="I476" s="136">
        <v>0.75</v>
      </c>
      <c r="J476" s="145"/>
      <c r="K476" s="146">
        <v>33.67</v>
      </c>
      <c r="L476" s="146">
        <f t="shared" si="60"/>
        <v>0</v>
      </c>
      <c r="M476" s="145"/>
      <c r="N476" s="146">
        <v>199.14</v>
      </c>
      <c r="O476" s="139">
        <f t="shared" si="61"/>
        <v>0</v>
      </c>
      <c r="P476" s="137"/>
      <c r="Q476" s="140"/>
      <c r="R476" s="162"/>
      <c r="S476" s="163"/>
      <c r="T476" s="150"/>
      <c r="U476" s="141">
        <f>Tabela4[[#This Row],[Custo diário]]*Tabela4[[#This Row],[Dias]]*Tabela4[[#This Row],[Quantidade]]</f>
        <v>0</v>
      </c>
    </row>
    <row r="477" spans="2:21" ht="15.75" hidden="1" thickBot="1">
      <c r="B477" s="287" t="s">
        <v>151</v>
      </c>
      <c r="C477" s="287" t="s">
        <v>0</v>
      </c>
      <c r="D477" s="287" t="s">
        <v>44</v>
      </c>
      <c r="E477" s="134">
        <v>45930</v>
      </c>
      <c r="F477" s="135" t="s">
        <v>438</v>
      </c>
      <c r="G477" s="143" t="s">
        <v>387</v>
      </c>
      <c r="H477" s="136">
        <v>0.45833333333333331</v>
      </c>
      <c r="I477" s="136">
        <v>0.95833333333333337</v>
      </c>
      <c r="J477" s="145"/>
      <c r="K477" s="146">
        <v>34.33</v>
      </c>
      <c r="L477" s="146">
        <f t="shared" si="60"/>
        <v>0</v>
      </c>
      <c r="M477" s="145"/>
      <c r="N477" s="146">
        <v>203.05</v>
      </c>
      <c r="O477" s="139">
        <f t="shared" si="61"/>
        <v>0</v>
      </c>
      <c r="P477" s="137"/>
      <c r="Q477" s="140"/>
      <c r="R477" s="162"/>
      <c r="S477" s="163"/>
      <c r="T477" s="150"/>
      <c r="U477" s="141">
        <f>Tabela4[[#This Row],[Custo diário]]*Tabela4[[#This Row],[Dias]]*Tabela4[[#This Row],[Quantidade]]</f>
        <v>0</v>
      </c>
    </row>
    <row r="478" spans="2:21" ht="15.75" hidden="1" thickBot="1">
      <c r="B478" s="287" t="s">
        <v>151</v>
      </c>
      <c r="C478" s="287" t="s">
        <v>0</v>
      </c>
      <c r="D478" s="287" t="s">
        <v>44</v>
      </c>
      <c r="E478" s="134">
        <v>45930</v>
      </c>
      <c r="F478" s="135" t="s">
        <v>439</v>
      </c>
      <c r="G478" s="143" t="s">
        <v>387</v>
      </c>
      <c r="H478" s="136">
        <v>0.45833333333333331</v>
      </c>
      <c r="I478" s="136">
        <v>0.95833333333333337</v>
      </c>
      <c r="J478" s="145"/>
      <c r="K478" s="146">
        <v>22.91</v>
      </c>
      <c r="L478" s="146">
        <f t="shared" si="60"/>
        <v>0</v>
      </c>
      <c r="M478" s="145"/>
      <c r="N478" s="146">
        <v>135.47</v>
      </c>
      <c r="O478" s="139">
        <f t="shared" si="61"/>
        <v>0</v>
      </c>
      <c r="P478" s="137"/>
      <c r="Q478" s="140"/>
      <c r="R478" s="162"/>
      <c r="S478" s="163"/>
      <c r="T478" s="150"/>
      <c r="U478" s="141">
        <f>Tabela4[[#This Row],[Custo diário]]*Tabela4[[#This Row],[Dias]]*Tabela4[[#This Row],[Quantidade]]</f>
        <v>0</v>
      </c>
    </row>
    <row r="479" spans="2:21" ht="15.75" hidden="1" thickBot="1">
      <c r="B479" s="287" t="s">
        <v>151</v>
      </c>
      <c r="C479" s="287" t="s">
        <v>0</v>
      </c>
      <c r="D479" s="287" t="s">
        <v>44</v>
      </c>
      <c r="E479" s="134">
        <v>45930</v>
      </c>
      <c r="F479" s="135" t="s">
        <v>439</v>
      </c>
      <c r="G479" s="143" t="s">
        <v>384</v>
      </c>
      <c r="H479" s="136">
        <v>0.25</v>
      </c>
      <c r="I479" s="136">
        <v>0.59722222222222221</v>
      </c>
      <c r="J479" s="145"/>
      <c r="K479" s="146">
        <v>24.83</v>
      </c>
      <c r="L479" s="146">
        <f t="shared" si="60"/>
        <v>0</v>
      </c>
      <c r="M479" s="145"/>
      <c r="N479" s="146">
        <v>146.83000000000001</v>
      </c>
      <c r="O479" s="139">
        <f t="shared" si="61"/>
        <v>0</v>
      </c>
      <c r="P479" s="137"/>
      <c r="Q479" s="140"/>
      <c r="R479" s="162"/>
      <c r="S479" s="163"/>
      <c r="T479" s="150"/>
      <c r="U479" s="141">
        <f>Tabela4[[#This Row],[Custo diário]]*Tabela4[[#This Row],[Dias]]*Tabela4[[#This Row],[Quantidade]]</f>
        <v>0</v>
      </c>
    </row>
    <row r="480" spans="2:21" ht="15.75" hidden="1" thickBot="1">
      <c r="B480" s="287" t="s">
        <v>151</v>
      </c>
      <c r="C480" s="287" t="s">
        <v>0</v>
      </c>
      <c r="D480" s="287" t="s">
        <v>44</v>
      </c>
      <c r="E480" s="134">
        <v>45930</v>
      </c>
      <c r="F480" s="135" t="s">
        <v>439</v>
      </c>
      <c r="G480" s="143" t="s">
        <v>387</v>
      </c>
      <c r="H480" s="136">
        <v>0.45833333333333331</v>
      </c>
      <c r="I480" s="136">
        <v>0.95833333333333337</v>
      </c>
      <c r="J480" s="145"/>
      <c r="K480" s="146">
        <v>22.91</v>
      </c>
      <c r="L480" s="146">
        <f t="shared" si="60"/>
        <v>0</v>
      </c>
      <c r="M480" s="145"/>
      <c r="N480" s="146">
        <v>135.47</v>
      </c>
      <c r="O480" s="139">
        <f t="shared" si="61"/>
        <v>0</v>
      </c>
      <c r="P480" s="137"/>
      <c r="Q480" s="140"/>
      <c r="R480" s="162"/>
      <c r="S480" s="163"/>
      <c r="T480" s="150"/>
      <c r="U480" s="141">
        <f>Tabela4[[#This Row],[Custo diário]]*Tabela4[[#This Row],[Dias]]*Tabela4[[#This Row],[Quantidade]]</f>
        <v>0</v>
      </c>
    </row>
    <row r="481" spans="2:21" ht="15.75" hidden="1" thickBot="1">
      <c r="B481" s="287" t="s">
        <v>151</v>
      </c>
      <c r="C481" s="287" t="s">
        <v>0</v>
      </c>
      <c r="D481" s="287" t="s">
        <v>44</v>
      </c>
      <c r="E481" s="134">
        <v>45930</v>
      </c>
      <c r="F481" s="135" t="s">
        <v>439</v>
      </c>
      <c r="G481" s="143" t="s">
        <v>384</v>
      </c>
      <c r="H481" s="136">
        <v>0.25</v>
      </c>
      <c r="I481" s="136">
        <v>0.75</v>
      </c>
      <c r="J481" s="145"/>
      <c r="K481" s="146">
        <v>24.83</v>
      </c>
      <c r="L481" s="146">
        <f t="shared" si="60"/>
        <v>0</v>
      </c>
      <c r="M481" s="145"/>
      <c r="N481" s="146">
        <v>146.83000000000001</v>
      </c>
      <c r="O481" s="139">
        <f t="shared" si="61"/>
        <v>0</v>
      </c>
      <c r="P481" s="137"/>
      <c r="Q481" s="140"/>
      <c r="R481" s="162"/>
      <c r="S481" s="163"/>
      <c r="T481" s="150"/>
      <c r="U481" s="141">
        <f>Tabela4[[#This Row],[Custo diário]]*Tabela4[[#This Row],[Dias]]*Tabela4[[#This Row],[Quantidade]]</f>
        <v>0</v>
      </c>
    </row>
    <row r="482" spans="2:21" ht="15.75" hidden="1" thickBot="1">
      <c r="B482" s="287" t="s">
        <v>151</v>
      </c>
      <c r="C482" s="287" t="s">
        <v>0</v>
      </c>
      <c r="D482" s="287" t="s">
        <v>44</v>
      </c>
      <c r="E482" s="134">
        <v>45930</v>
      </c>
      <c r="F482" s="135" t="s">
        <v>439</v>
      </c>
      <c r="G482" s="143" t="s">
        <v>387</v>
      </c>
      <c r="H482" s="136">
        <v>0.45833333333333331</v>
      </c>
      <c r="I482" s="136">
        <v>0.95833333333333337</v>
      </c>
      <c r="J482" s="145"/>
      <c r="K482" s="146">
        <v>29.14</v>
      </c>
      <c r="L482" s="146">
        <f t="shared" si="58"/>
        <v>0</v>
      </c>
      <c r="M482" s="145"/>
      <c r="N482" s="146">
        <v>172.33</v>
      </c>
      <c r="O482" s="139">
        <f t="shared" si="59"/>
        <v>0</v>
      </c>
      <c r="P482" s="137"/>
      <c r="Q482" s="140"/>
      <c r="R482" s="162"/>
      <c r="S482" s="163"/>
      <c r="T482" s="150"/>
      <c r="U482" s="141">
        <f>Tabela4[[#This Row],[Custo diário]]*Tabela4[[#This Row],[Dias]]*Tabela4[[#This Row],[Quantidade]]</f>
        <v>0</v>
      </c>
    </row>
    <row r="483" spans="2:21" ht="15.75" hidden="1" thickBot="1">
      <c r="B483" s="287" t="s">
        <v>151</v>
      </c>
      <c r="C483" s="287" t="s">
        <v>0</v>
      </c>
      <c r="D483" s="287" t="s">
        <v>44</v>
      </c>
      <c r="E483" s="134">
        <v>45930</v>
      </c>
      <c r="F483" s="135" t="s">
        <v>439</v>
      </c>
      <c r="G483" s="143" t="s">
        <v>387</v>
      </c>
      <c r="H483" s="136">
        <v>0.41666666666666669</v>
      </c>
      <c r="I483" s="136">
        <v>0.91666666666666663</v>
      </c>
      <c r="J483" s="145"/>
      <c r="K483" s="146">
        <v>28.61</v>
      </c>
      <c r="L483" s="146">
        <f t="shared" si="58"/>
        <v>0</v>
      </c>
      <c r="M483" s="145">
        <v>10</v>
      </c>
      <c r="N483" s="146">
        <v>169.19</v>
      </c>
      <c r="O483" s="139">
        <f t="shared" si="59"/>
        <v>1691.9</v>
      </c>
      <c r="P483" s="137"/>
      <c r="Q483" s="140"/>
      <c r="R483" s="162"/>
      <c r="S483" s="163"/>
      <c r="T483" s="150"/>
      <c r="U483" s="141">
        <f>Tabela4[[#This Row],[Custo diário]]*Tabela4[[#This Row],[Dias]]*Tabela4[[#This Row],[Quantidade]]</f>
        <v>0</v>
      </c>
    </row>
    <row r="484" spans="2:21" ht="15.75" hidden="1" thickBot="1">
      <c r="B484" s="287" t="s">
        <v>151</v>
      </c>
      <c r="C484" s="287" t="s">
        <v>0</v>
      </c>
      <c r="D484" s="287" t="s">
        <v>44</v>
      </c>
      <c r="E484" s="134">
        <v>45930</v>
      </c>
      <c r="F484" s="135" t="s">
        <v>439</v>
      </c>
      <c r="G484" s="143" t="s">
        <v>387</v>
      </c>
      <c r="H484" s="136">
        <v>0.45833333333333331</v>
      </c>
      <c r="I484" s="136">
        <v>0.95833333333333337</v>
      </c>
      <c r="J484" s="145"/>
      <c r="K484" s="146">
        <v>22.91</v>
      </c>
      <c r="L484" s="146">
        <f t="shared" si="58"/>
        <v>0</v>
      </c>
      <c r="M484" s="145">
        <v>4</v>
      </c>
      <c r="N484" s="146">
        <v>135.47</v>
      </c>
      <c r="O484" s="139">
        <f t="shared" si="59"/>
        <v>541.88</v>
      </c>
      <c r="P484" s="137"/>
      <c r="Q484" s="140"/>
      <c r="R484" s="162"/>
      <c r="S484" s="163"/>
      <c r="T484" s="150"/>
      <c r="U484" s="141">
        <f>Tabela4[[#This Row],[Custo diário]]*Tabela4[[#This Row],[Dias]]*Tabela4[[#This Row],[Quantidade]]</f>
        <v>0</v>
      </c>
    </row>
    <row r="485" spans="2:21" ht="15.75" hidden="1" thickBot="1">
      <c r="B485" s="287" t="s">
        <v>151</v>
      </c>
      <c r="C485" s="287" t="s">
        <v>0</v>
      </c>
      <c r="D485" s="287" t="s">
        <v>44</v>
      </c>
      <c r="E485" s="134">
        <v>45930</v>
      </c>
      <c r="F485" s="135" t="s">
        <v>439</v>
      </c>
      <c r="G485" s="143" t="s">
        <v>387</v>
      </c>
      <c r="H485" s="136">
        <v>0.25</v>
      </c>
      <c r="I485" s="136">
        <v>0.75</v>
      </c>
      <c r="J485" s="145"/>
      <c r="K485" s="146">
        <v>18.420000000000002</v>
      </c>
      <c r="L485" s="146">
        <f t="shared" si="58"/>
        <v>0</v>
      </c>
      <c r="M485" s="145"/>
      <c r="N485" s="146">
        <v>133.15</v>
      </c>
      <c r="O485" s="139">
        <f t="shared" si="59"/>
        <v>0</v>
      </c>
      <c r="P485" s="137"/>
      <c r="Q485" s="140"/>
      <c r="R485" s="162"/>
      <c r="S485" s="163"/>
      <c r="T485" s="150"/>
      <c r="U485" s="141">
        <f>Tabela4[[#This Row],[Custo diário]]*Tabela4[[#This Row],[Dias]]*Tabela4[[#This Row],[Quantidade]]</f>
        <v>0</v>
      </c>
    </row>
    <row r="486" spans="2:21" ht="15.75" hidden="1" thickBot="1">
      <c r="B486" s="287" t="s">
        <v>151</v>
      </c>
      <c r="C486" s="287" t="s">
        <v>0</v>
      </c>
      <c r="D486" s="287" t="s">
        <v>44</v>
      </c>
      <c r="E486" s="134">
        <v>45930</v>
      </c>
      <c r="F486" s="135" t="s">
        <v>440</v>
      </c>
      <c r="G486" s="143" t="s">
        <v>387</v>
      </c>
      <c r="H486" s="136">
        <v>0.95833333333333337</v>
      </c>
      <c r="I486" s="136">
        <v>0.45833333333333331</v>
      </c>
      <c r="J486" s="145"/>
      <c r="K486" s="146">
        <v>21.31</v>
      </c>
      <c r="L486" s="146">
        <f t="shared" si="58"/>
        <v>0</v>
      </c>
      <c r="M486" s="145"/>
      <c r="N486" s="146">
        <v>153.99</v>
      </c>
      <c r="O486" s="139">
        <f t="shared" si="59"/>
        <v>0</v>
      </c>
      <c r="P486" s="137"/>
      <c r="Q486" s="140"/>
      <c r="R486" s="162"/>
      <c r="S486" s="163"/>
      <c r="T486" s="150"/>
      <c r="U486" s="141">
        <f>Tabela4[[#This Row],[Custo diário]]*Tabela4[[#This Row],[Dias]]*Tabela4[[#This Row],[Quantidade]]</f>
        <v>0</v>
      </c>
    </row>
    <row r="487" spans="2:21" ht="15.75" hidden="1" thickBot="1">
      <c r="B487" s="287" t="s">
        <v>151</v>
      </c>
      <c r="C487" s="287" t="s">
        <v>0</v>
      </c>
      <c r="D487" s="287" t="s">
        <v>44</v>
      </c>
      <c r="E487" s="134">
        <v>45930</v>
      </c>
      <c r="F487" s="135" t="s">
        <v>439</v>
      </c>
      <c r="G487" s="143" t="s">
        <v>384</v>
      </c>
      <c r="H487" s="136">
        <v>0.25</v>
      </c>
      <c r="I487" s="136">
        <v>0.59722222222222221</v>
      </c>
      <c r="J487" s="145"/>
      <c r="K487" s="146">
        <v>24.83</v>
      </c>
      <c r="L487" s="146">
        <f t="shared" si="58"/>
        <v>0</v>
      </c>
      <c r="M487" s="145">
        <v>1</v>
      </c>
      <c r="N487" s="146">
        <v>146.83000000000001</v>
      </c>
      <c r="O487" s="139">
        <f t="shared" si="59"/>
        <v>146.83000000000001</v>
      </c>
      <c r="P487" s="137"/>
      <c r="Q487" s="140"/>
      <c r="R487" s="162"/>
      <c r="S487" s="163"/>
      <c r="T487" s="150"/>
      <c r="U487" s="141">
        <f>Tabela4[[#This Row],[Custo diário]]*Tabela4[[#This Row],[Dias]]*Tabela4[[#This Row],[Quantidade]]</f>
        <v>0</v>
      </c>
    </row>
    <row r="488" spans="2:21" ht="15.75" hidden="1" thickBot="1">
      <c r="B488" s="287" t="s">
        <v>151</v>
      </c>
      <c r="C488" s="287" t="s">
        <v>0</v>
      </c>
      <c r="D488" s="287" t="s">
        <v>44</v>
      </c>
      <c r="E488" s="134">
        <v>45930</v>
      </c>
      <c r="F488" s="135" t="s">
        <v>441</v>
      </c>
      <c r="G488" s="143" t="s">
        <v>387</v>
      </c>
      <c r="H488" s="136">
        <v>0.25</v>
      </c>
      <c r="I488" s="136">
        <v>0.75</v>
      </c>
      <c r="J488" s="145"/>
      <c r="K488" s="146">
        <v>20.55</v>
      </c>
      <c r="L488" s="146">
        <f t="shared" ref="L488:L491" si="62">J488*K488</f>
        <v>0</v>
      </c>
      <c r="M488" s="145"/>
      <c r="N488" s="146">
        <v>148.53</v>
      </c>
      <c r="O488" s="139">
        <f t="shared" ref="O488:O491" si="63">IF(M488= "Mês todo", N488, M488*N488)</f>
        <v>0</v>
      </c>
      <c r="P488" s="137"/>
      <c r="Q488" s="140"/>
      <c r="R488" s="162"/>
      <c r="S488" s="163"/>
      <c r="T488" s="150"/>
      <c r="U488" s="141">
        <f>Tabela4[[#This Row],[Custo diário]]*Tabela4[[#This Row],[Dias]]*Tabela4[[#This Row],[Quantidade]]</f>
        <v>0</v>
      </c>
    </row>
    <row r="489" spans="2:21" ht="15.75" hidden="1" thickBot="1">
      <c r="B489" s="287" t="s">
        <v>151</v>
      </c>
      <c r="C489" s="287" t="s">
        <v>0</v>
      </c>
      <c r="D489" s="287" t="s">
        <v>44</v>
      </c>
      <c r="E489" s="134">
        <v>45930</v>
      </c>
      <c r="F489" s="135" t="s">
        <v>442</v>
      </c>
      <c r="G489" s="143" t="s">
        <v>387</v>
      </c>
      <c r="H489" s="136">
        <v>0.41666666666666669</v>
      </c>
      <c r="I489" s="136">
        <v>0.91666666666666663</v>
      </c>
      <c r="J489" s="145"/>
      <c r="K489" s="146">
        <v>23.41</v>
      </c>
      <c r="L489" s="146">
        <f t="shared" si="62"/>
        <v>0</v>
      </c>
      <c r="M489" s="145"/>
      <c r="N489" s="146">
        <v>169.19</v>
      </c>
      <c r="O489" s="139">
        <f t="shared" si="63"/>
        <v>0</v>
      </c>
      <c r="P489" s="137"/>
      <c r="Q489" s="140"/>
      <c r="R489" s="162"/>
      <c r="S489" s="163"/>
      <c r="T489" s="150"/>
      <c r="U489" s="141">
        <f>Tabela4[[#This Row],[Custo diário]]*Tabela4[[#This Row],[Dias]]*Tabela4[[#This Row],[Quantidade]]</f>
        <v>0</v>
      </c>
    </row>
    <row r="490" spans="2:21" ht="15.75" hidden="1" thickBot="1">
      <c r="B490" s="287" t="s">
        <v>151</v>
      </c>
      <c r="C490" s="287" t="s">
        <v>0</v>
      </c>
      <c r="D490" s="287" t="s">
        <v>44</v>
      </c>
      <c r="E490" s="134">
        <v>45930</v>
      </c>
      <c r="F490" s="135" t="s">
        <v>442</v>
      </c>
      <c r="G490" s="143" t="s">
        <v>387</v>
      </c>
      <c r="H490" s="136">
        <v>0.25</v>
      </c>
      <c r="I490" s="136">
        <v>0.75</v>
      </c>
      <c r="J490" s="145"/>
      <c r="K490" s="146">
        <v>22.52</v>
      </c>
      <c r="L490" s="146">
        <f t="shared" si="62"/>
        <v>0</v>
      </c>
      <c r="M490" s="145"/>
      <c r="N490" s="146">
        <v>133.15</v>
      </c>
      <c r="O490" s="139">
        <f t="shared" si="63"/>
        <v>0</v>
      </c>
      <c r="P490" s="137"/>
      <c r="Q490" s="140"/>
      <c r="R490" s="162"/>
      <c r="S490" s="163"/>
      <c r="T490" s="150"/>
      <c r="U490" s="141">
        <f>Tabela4[[#This Row],[Custo diário]]*Tabela4[[#This Row],[Dias]]*Tabela4[[#This Row],[Quantidade]]</f>
        <v>0</v>
      </c>
    </row>
    <row r="491" spans="2:21" ht="15.75" hidden="1" thickBot="1">
      <c r="B491" s="287" t="s">
        <v>151</v>
      </c>
      <c r="C491" s="287" t="s">
        <v>0</v>
      </c>
      <c r="D491" s="287" t="s">
        <v>44</v>
      </c>
      <c r="E491" s="134">
        <v>45930</v>
      </c>
      <c r="F491" s="135" t="s">
        <v>442</v>
      </c>
      <c r="G491" s="143" t="s">
        <v>387</v>
      </c>
      <c r="H491" s="136">
        <v>0.25</v>
      </c>
      <c r="I491" s="136">
        <v>0.75</v>
      </c>
      <c r="J491" s="145"/>
      <c r="K491" s="146">
        <v>22.52</v>
      </c>
      <c r="L491" s="146">
        <f t="shared" si="62"/>
        <v>0</v>
      </c>
      <c r="M491" s="145"/>
      <c r="N491" s="146">
        <v>133.15</v>
      </c>
      <c r="O491" s="139">
        <f t="shared" si="63"/>
        <v>0</v>
      </c>
      <c r="P491" s="137"/>
      <c r="Q491" s="140"/>
      <c r="R491" s="162"/>
      <c r="S491" s="163"/>
      <c r="T491" s="150"/>
      <c r="U491" s="141">
        <f>Tabela4[[#This Row],[Custo diário]]*Tabela4[[#This Row],[Dias]]*Tabela4[[#This Row],[Quantidade]]</f>
        <v>0</v>
      </c>
    </row>
    <row r="492" spans="2:21" ht="15.75" hidden="1" thickBot="1">
      <c r="B492" s="287" t="s">
        <v>151</v>
      </c>
      <c r="C492" s="287" t="s">
        <v>0</v>
      </c>
      <c r="D492" s="287" t="s">
        <v>44</v>
      </c>
      <c r="E492" s="134">
        <v>45930</v>
      </c>
      <c r="F492" s="135" t="s">
        <v>443</v>
      </c>
      <c r="G492" s="143" t="s">
        <v>387</v>
      </c>
      <c r="H492" s="136">
        <v>0.875</v>
      </c>
      <c r="I492" s="136">
        <v>0.375</v>
      </c>
      <c r="J492" s="145"/>
      <c r="K492" s="146">
        <v>31.8</v>
      </c>
      <c r="L492" s="146">
        <f t="shared" ref="L492:L493" si="64">J492*K492</f>
        <v>0</v>
      </c>
      <c r="M492" s="145"/>
      <c r="N492" s="146">
        <v>188.05</v>
      </c>
      <c r="O492" s="139">
        <f t="shared" ref="O492:O493" si="65">IF(M492= "Mês todo", N492, M492*N492)</f>
        <v>0</v>
      </c>
      <c r="P492" s="137"/>
      <c r="Q492" s="140"/>
      <c r="R492" s="162"/>
      <c r="S492" s="163"/>
      <c r="T492" s="150"/>
      <c r="U492" s="141">
        <f>Tabela4[[#This Row],[Custo diário]]*Tabela4[[#This Row],[Dias]]*Tabela4[[#This Row],[Quantidade]]</f>
        <v>0</v>
      </c>
    </row>
    <row r="493" spans="2:21" ht="15.75" hidden="1" thickBot="1">
      <c r="B493" s="287" t="s">
        <v>151</v>
      </c>
      <c r="C493" s="287" t="s">
        <v>0</v>
      </c>
      <c r="D493" s="287" t="s">
        <v>44</v>
      </c>
      <c r="E493" s="134">
        <v>45930</v>
      </c>
      <c r="F493" s="135" t="s">
        <v>443</v>
      </c>
      <c r="G493" s="143" t="s">
        <v>387</v>
      </c>
      <c r="H493" s="136">
        <v>0.875</v>
      </c>
      <c r="I493" s="136">
        <v>0.375</v>
      </c>
      <c r="J493" s="145"/>
      <c r="K493" s="146">
        <v>31.8</v>
      </c>
      <c r="L493" s="146">
        <f t="shared" si="64"/>
        <v>0</v>
      </c>
      <c r="M493" s="145"/>
      <c r="N493" s="146">
        <v>188.05</v>
      </c>
      <c r="O493" s="139">
        <f t="shared" si="65"/>
        <v>0</v>
      </c>
      <c r="P493" s="137"/>
      <c r="Q493" s="140"/>
      <c r="R493" s="162"/>
      <c r="S493" s="163"/>
      <c r="T493" s="150"/>
      <c r="U493" s="141">
        <f>Tabela4[[#This Row],[Custo diário]]*Tabela4[[#This Row],[Dias]]*Tabela4[[#This Row],[Quantidade]]</f>
        <v>0</v>
      </c>
    </row>
    <row r="494" spans="2:21" ht="15.75" hidden="1" thickBot="1">
      <c r="B494" s="287" t="s">
        <v>167</v>
      </c>
      <c r="C494" s="287" t="s">
        <v>0</v>
      </c>
      <c r="D494" s="287" t="s">
        <v>78</v>
      </c>
      <c r="E494" s="134">
        <v>45930</v>
      </c>
      <c r="F494" s="135" t="s">
        <v>341</v>
      </c>
      <c r="G494" s="143" t="s">
        <v>343</v>
      </c>
      <c r="H494" s="136">
        <v>0.41666666666666669</v>
      </c>
      <c r="I494" s="136">
        <v>0.76388888888888884</v>
      </c>
      <c r="J494" s="145"/>
      <c r="K494" s="146">
        <v>27.82</v>
      </c>
      <c r="L494" s="146">
        <f t="shared" ref="L494:L535" si="66">J494*K494</f>
        <v>0</v>
      </c>
      <c r="M494" s="145"/>
      <c r="N494" s="146">
        <v>201.08</v>
      </c>
      <c r="O494" s="139">
        <f t="shared" ref="O494:O535" si="67">IF(M494= "Mês todo", N494, M494*N494)</f>
        <v>0</v>
      </c>
      <c r="P494" s="137"/>
      <c r="Q494" s="140"/>
      <c r="R494" s="162"/>
      <c r="S494" s="163"/>
      <c r="T494" s="150"/>
      <c r="U494" s="141">
        <f>Tabela4[[#This Row],[Custo diário]]*Tabela4[[#This Row],[Dias]]*Tabela4[[#This Row],[Quantidade]]</f>
        <v>0</v>
      </c>
    </row>
    <row r="495" spans="2:21" ht="15.75" hidden="1" thickBot="1">
      <c r="B495" s="287" t="s">
        <v>167</v>
      </c>
      <c r="C495" s="287" t="s">
        <v>0</v>
      </c>
      <c r="D495" s="287" t="s">
        <v>78</v>
      </c>
      <c r="E495" s="134">
        <v>45930</v>
      </c>
      <c r="F495" s="135" t="s">
        <v>421</v>
      </c>
      <c r="G495" s="143" t="s">
        <v>351</v>
      </c>
      <c r="H495" s="136">
        <v>0.25</v>
      </c>
      <c r="I495" s="136">
        <v>0.75</v>
      </c>
      <c r="J495" s="145"/>
      <c r="K495" s="146">
        <v>22.63</v>
      </c>
      <c r="L495" s="146">
        <f t="shared" ref="L495:L503" si="68">J495*K495</f>
        <v>0</v>
      </c>
      <c r="M495" s="145"/>
      <c r="N495" s="146">
        <v>163.54</v>
      </c>
      <c r="O495" s="139">
        <f t="shared" ref="O495:O503" si="69">IF(M495= "Mês todo", N495, M495*N495)</f>
        <v>0</v>
      </c>
      <c r="P495" s="137"/>
      <c r="Q495" s="140"/>
      <c r="R495" s="162"/>
      <c r="S495" s="163"/>
      <c r="T495" s="150"/>
      <c r="U495" s="141">
        <f>Tabela4[[#This Row],[Custo diário]]*Tabela4[[#This Row],[Dias]]*Tabela4[[#This Row],[Quantidade]]</f>
        <v>0</v>
      </c>
    </row>
    <row r="496" spans="2:21" ht="15.75" hidden="1" thickBot="1">
      <c r="B496" s="287" t="s">
        <v>167</v>
      </c>
      <c r="C496" s="287" t="s">
        <v>0</v>
      </c>
      <c r="D496" s="287" t="s">
        <v>78</v>
      </c>
      <c r="E496" s="134">
        <v>45930</v>
      </c>
      <c r="F496" s="135" t="s">
        <v>344</v>
      </c>
      <c r="G496" s="143" t="s">
        <v>343</v>
      </c>
      <c r="H496" s="136">
        <v>0.56944444444444442</v>
      </c>
      <c r="I496" s="136">
        <v>0.91666666666666663</v>
      </c>
      <c r="J496" s="145">
        <v>16.07</v>
      </c>
      <c r="K496" s="146">
        <v>22.84</v>
      </c>
      <c r="L496" s="146">
        <f t="shared" si="68"/>
        <v>367.03879999999998</v>
      </c>
      <c r="M496" s="145">
        <v>21</v>
      </c>
      <c r="N496" s="146">
        <v>165.11</v>
      </c>
      <c r="O496" s="139">
        <f t="shared" si="69"/>
        <v>3467.3100000000004</v>
      </c>
      <c r="P496" s="137"/>
      <c r="Q496" s="140"/>
      <c r="R496" s="162"/>
      <c r="S496" s="163"/>
      <c r="T496" s="150"/>
      <c r="U496" s="141">
        <f>Tabela4[[#This Row],[Custo diário]]*Tabela4[[#This Row],[Dias]]*Tabela4[[#This Row],[Quantidade]]</f>
        <v>0</v>
      </c>
    </row>
    <row r="497" spans="2:21" ht="15.75" hidden="1" thickBot="1">
      <c r="B497" s="287" t="s">
        <v>167</v>
      </c>
      <c r="C497" s="287" t="s">
        <v>0</v>
      </c>
      <c r="D497" s="287" t="s">
        <v>78</v>
      </c>
      <c r="E497" s="134">
        <v>45930</v>
      </c>
      <c r="F497" s="135" t="s">
        <v>344</v>
      </c>
      <c r="G497" s="143" t="s">
        <v>343</v>
      </c>
      <c r="H497" s="136">
        <v>0.25</v>
      </c>
      <c r="I497" s="136">
        <v>0.59722222222222221</v>
      </c>
      <c r="J497" s="145">
        <v>14.13</v>
      </c>
      <c r="K497" s="146">
        <v>22.84</v>
      </c>
      <c r="L497" s="146">
        <f t="shared" si="68"/>
        <v>322.72919999999999</v>
      </c>
      <c r="M497" s="145">
        <v>10</v>
      </c>
      <c r="N497" s="146">
        <v>165.11</v>
      </c>
      <c r="O497" s="139">
        <f t="shared" si="69"/>
        <v>1651.1000000000001</v>
      </c>
      <c r="P497" s="137"/>
      <c r="Q497" s="140"/>
      <c r="R497" s="162"/>
      <c r="S497" s="163"/>
      <c r="T497" s="150"/>
      <c r="U497" s="141">
        <f>Tabela4[[#This Row],[Custo diário]]*Tabela4[[#This Row],[Dias]]*Tabela4[[#This Row],[Quantidade]]</f>
        <v>0</v>
      </c>
    </row>
    <row r="498" spans="2:21" ht="15.75" hidden="1" thickBot="1">
      <c r="B498" s="287" t="s">
        <v>167</v>
      </c>
      <c r="C498" s="287" t="s">
        <v>0</v>
      </c>
      <c r="D498" s="287" t="s">
        <v>78</v>
      </c>
      <c r="E498" s="134">
        <v>45930</v>
      </c>
      <c r="F498" s="135" t="s">
        <v>344</v>
      </c>
      <c r="G498" s="143" t="s">
        <v>343</v>
      </c>
      <c r="H498" s="136">
        <v>0.4861111111111111</v>
      </c>
      <c r="I498" s="136">
        <v>0.83333333333333337</v>
      </c>
      <c r="J498" s="145"/>
      <c r="K498" s="146">
        <v>22.84</v>
      </c>
      <c r="L498" s="146">
        <f t="shared" si="68"/>
        <v>0</v>
      </c>
      <c r="M498" s="145"/>
      <c r="N498" s="146">
        <v>165.11</v>
      </c>
      <c r="O498" s="139">
        <f t="shared" si="69"/>
        <v>0</v>
      </c>
      <c r="P498" s="137"/>
      <c r="Q498" s="140"/>
      <c r="R498" s="162"/>
      <c r="S498" s="163"/>
      <c r="T498" s="150"/>
      <c r="U498" s="141">
        <f>Tabela4[[#This Row],[Custo diário]]*Tabela4[[#This Row],[Dias]]*Tabela4[[#This Row],[Quantidade]]</f>
        <v>0</v>
      </c>
    </row>
    <row r="499" spans="2:21" ht="15.75" hidden="1" thickBot="1">
      <c r="B499" s="287" t="s">
        <v>167</v>
      </c>
      <c r="C499" s="287" t="s">
        <v>0</v>
      </c>
      <c r="D499" s="287" t="s">
        <v>78</v>
      </c>
      <c r="E499" s="134">
        <v>45930</v>
      </c>
      <c r="F499" s="135" t="s">
        <v>342</v>
      </c>
      <c r="G499" s="143" t="s">
        <v>351</v>
      </c>
      <c r="H499" s="136">
        <v>0.41666666666666669</v>
      </c>
      <c r="I499" s="136">
        <v>0.91666666666666663</v>
      </c>
      <c r="J499" s="145">
        <v>3.55</v>
      </c>
      <c r="K499" s="146">
        <v>25.57</v>
      </c>
      <c r="L499" s="146">
        <f t="shared" si="68"/>
        <v>90.773499999999999</v>
      </c>
      <c r="M499" s="145"/>
      <c r="N499" s="146">
        <v>184.79</v>
      </c>
      <c r="O499" s="139">
        <f t="shared" si="69"/>
        <v>0</v>
      </c>
      <c r="P499" s="137"/>
      <c r="Q499" s="140"/>
      <c r="R499" s="162"/>
      <c r="S499" s="163"/>
      <c r="T499" s="150"/>
      <c r="U499" s="141">
        <f>Tabela4[[#This Row],[Custo diário]]*Tabela4[[#This Row],[Dias]]*Tabela4[[#This Row],[Quantidade]]</f>
        <v>0</v>
      </c>
    </row>
    <row r="500" spans="2:21" ht="15.75" hidden="1" thickBot="1">
      <c r="B500" s="287" t="s">
        <v>167</v>
      </c>
      <c r="C500" s="287" t="s">
        <v>0</v>
      </c>
      <c r="D500" s="287" t="s">
        <v>78</v>
      </c>
      <c r="E500" s="134">
        <v>45930</v>
      </c>
      <c r="F500" s="135" t="s">
        <v>342</v>
      </c>
      <c r="G500" s="143" t="s">
        <v>351</v>
      </c>
      <c r="H500" s="136">
        <v>0.41666666666666669</v>
      </c>
      <c r="I500" s="136">
        <v>0.91666666666666663</v>
      </c>
      <c r="J500" s="145"/>
      <c r="K500" s="146">
        <v>25.57</v>
      </c>
      <c r="L500" s="146">
        <f t="shared" si="68"/>
        <v>0</v>
      </c>
      <c r="M500" s="145">
        <v>3</v>
      </c>
      <c r="N500" s="146">
        <v>184.79</v>
      </c>
      <c r="O500" s="139">
        <f t="shared" si="69"/>
        <v>554.37</v>
      </c>
      <c r="P500" s="137"/>
      <c r="Q500" s="140"/>
      <c r="R500" s="162"/>
      <c r="S500" s="163"/>
      <c r="T500" s="150"/>
      <c r="U500" s="141">
        <f>Tabela4[[#This Row],[Custo diário]]*Tabela4[[#This Row],[Dias]]*Tabela4[[#This Row],[Quantidade]]</f>
        <v>0</v>
      </c>
    </row>
    <row r="501" spans="2:21" ht="15.75" hidden="1" thickBot="1">
      <c r="B501" s="287" t="s">
        <v>167</v>
      </c>
      <c r="C501" s="287" t="s">
        <v>0</v>
      </c>
      <c r="D501" s="287" t="s">
        <v>78</v>
      </c>
      <c r="E501" s="134">
        <v>45930</v>
      </c>
      <c r="F501" s="135" t="s">
        <v>422</v>
      </c>
      <c r="G501" s="143" t="s">
        <v>340</v>
      </c>
      <c r="H501" s="136">
        <v>0.91666666666666663</v>
      </c>
      <c r="I501" s="136">
        <v>0.25</v>
      </c>
      <c r="J501" s="145">
        <v>0.82</v>
      </c>
      <c r="K501" s="146">
        <v>26.55</v>
      </c>
      <c r="L501" s="146">
        <f t="shared" si="68"/>
        <v>21.771000000000001</v>
      </c>
      <c r="M501" s="145">
        <v>11</v>
      </c>
      <c r="N501" s="146">
        <v>191.88</v>
      </c>
      <c r="O501" s="139">
        <f t="shared" si="69"/>
        <v>2110.6799999999998</v>
      </c>
      <c r="P501" s="137"/>
      <c r="Q501" s="140"/>
      <c r="R501" s="162"/>
      <c r="S501" s="163"/>
      <c r="T501" s="150"/>
      <c r="U501" s="141">
        <f>Tabela4[[#This Row],[Custo diário]]*Tabela4[[#This Row],[Dias]]*Tabela4[[#This Row],[Quantidade]]</f>
        <v>0</v>
      </c>
    </row>
    <row r="502" spans="2:21" ht="27.75" hidden="1" thickBot="1">
      <c r="B502" s="287" t="s">
        <v>167</v>
      </c>
      <c r="C502" s="287" t="s">
        <v>0</v>
      </c>
      <c r="D502" s="287" t="s">
        <v>78</v>
      </c>
      <c r="E502" s="134">
        <v>45930</v>
      </c>
      <c r="F502" s="135" t="s">
        <v>429</v>
      </c>
      <c r="G502" s="143" t="s">
        <v>340</v>
      </c>
      <c r="H502" s="136">
        <v>0.91666666666666663</v>
      </c>
      <c r="I502" s="136">
        <v>0.25</v>
      </c>
      <c r="J502" s="145"/>
      <c r="K502" s="146">
        <v>34.909999999999997</v>
      </c>
      <c r="L502" s="146">
        <f t="shared" si="68"/>
        <v>0</v>
      </c>
      <c r="M502" s="145"/>
      <c r="N502" s="146">
        <v>252.3</v>
      </c>
      <c r="O502" s="139">
        <f t="shared" si="69"/>
        <v>0</v>
      </c>
      <c r="P502" s="137"/>
      <c r="Q502" s="140"/>
      <c r="R502" s="162"/>
      <c r="S502" s="163"/>
      <c r="T502" s="150"/>
      <c r="U502" s="141">
        <f>Tabela4[[#This Row],[Custo diário]]*Tabela4[[#This Row],[Dias]]*Tabela4[[#This Row],[Quantidade]]</f>
        <v>0</v>
      </c>
    </row>
    <row r="503" spans="2:21" ht="15.75" hidden="1" thickBot="1">
      <c r="B503" s="287" t="s">
        <v>167</v>
      </c>
      <c r="C503" s="287" t="s">
        <v>0</v>
      </c>
      <c r="D503" s="287" t="s">
        <v>78</v>
      </c>
      <c r="E503" s="134">
        <v>45930</v>
      </c>
      <c r="F503" s="135" t="s">
        <v>341</v>
      </c>
      <c r="G503" s="143" t="s">
        <v>340</v>
      </c>
      <c r="H503" s="136">
        <v>0.91666666666666663</v>
      </c>
      <c r="I503" s="136">
        <v>0.25</v>
      </c>
      <c r="J503" s="145"/>
      <c r="K503" s="146">
        <v>28.99</v>
      </c>
      <c r="L503" s="146">
        <f t="shared" si="68"/>
        <v>0</v>
      </c>
      <c r="M503" s="145"/>
      <c r="N503" s="146">
        <v>209.52</v>
      </c>
      <c r="O503" s="139">
        <f t="shared" si="69"/>
        <v>0</v>
      </c>
      <c r="P503" s="137"/>
      <c r="Q503" s="140"/>
      <c r="R503" s="162"/>
      <c r="S503" s="163"/>
      <c r="T503" s="150"/>
      <c r="U503" s="141">
        <f>Tabela4[[#This Row],[Custo diário]]*Tabela4[[#This Row],[Dias]]*Tabela4[[#This Row],[Quantidade]]</f>
        <v>0</v>
      </c>
    </row>
    <row r="504" spans="2:21" ht="15.75" hidden="1" thickBot="1">
      <c r="B504" s="287" t="s">
        <v>167</v>
      </c>
      <c r="C504" s="287" t="s">
        <v>0</v>
      </c>
      <c r="D504" s="287" t="s">
        <v>78</v>
      </c>
      <c r="E504" s="134">
        <v>45930</v>
      </c>
      <c r="F504" s="135" t="s">
        <v>342</v>
      </c>
      <c r="G504" s="143" t="s">
        <v>351</v>
      </c>
      <c r="H504" s="136">
        <v>0.91666666666666663</v>
      </c>
      <c r="I504" s="136">
        <v>0.41666666666666669</v>
      </c>
      <c r="J504" s="145"/>
      <c r="K504" s="146">
        <v>27.91</v>
      </c>
      <c r="L504" s="146">
        <f t="shared" si="66"/>
        <v>0</v>
      </c>
      <c r="M504" s="145"/>
      <c r="N504" s="146">
        <v>201.7</v>
      </c>
      <c r="O504" s="139">
        <f t="shared" si="67"/>
        <v>0</v>
      </c>
      <c r="P504" s="137"/>
      <c r="Q504" s="140"/>
      <c r="R504" s="162"/>
      <c r="S504" s="163"/>
      <c r="T504" s="150"/>
      <c r="U504" s="141">
        <f>Tabela4[[#This Row],[Custo diário]]*Tabela4[[#This Row],[Dias]]*Tabela4[[#This Row],[Quantidade]]</f>
        <v>0</v>
      </c>
    </row>
    <row r="505" spans="2:21" ht="15.75" hidden="1" thickBot="1">
      <c r="B505" s="287" t="s">
        <v>207</v>
      </c>
      <c r="C505" s="287" t="s">
        <v>0</v>
      </c>
      <c r="D505" s="287" t="s">
        <v>52</v>
      </c>
      <c r="E505" s="134">
        <v>45930</v>
      </c>
      <c r="F505" s="135" t="s">
        <v>453</v>
      </c>
      <c r="G505" s="143" t="s">
        <v>343</v>
      </c>
      <c r="H505" s="136">
        <v>0.25</v>
      </c>
      <c r="I505" s="136">
        <v>0.59722222222222221</v>
      </c>
      <c r="J505" s="145"/>
      <c r="K505" s="146">
        <v>28.37</v>
      </c>
      <c r="L505" s="146">
        <f t="shared" ref="L505:L531" si="70">J505*K505</f>
        <v>0</v>
      </c>
      <c r="M505" s="145"/>
      <c r="N505" s="146">
        <v>205.04</v>
      </c>
      <c r="O505" s="139">
        <f t="shared" ref="O505:O531" si="71">IF(M505= "Mês todo", N505, M505*N505)</f>
        <v>0</v>
      </c>
      <c r="P505" s="137"/>
      <c r="Q505" s="140"/>
      <c r="R505" s="162"/>
      <c r="S505" s="163"/>
      <c r="T505" s="150"/>
      <c r="U505" s="141">
        <f>Tabela4[[#This Row],[Custo diário]]*Tabela4[[#This Row],[Dias]]*Tabela4[[#This Row],[Quantidade]]</f>
        <v>0</v>
      </c>
    </row>
    <row r="506" spans="2:21" ht="15.75" hidden="1" thickBot="1">
      <c r="B506" s="287" t="s">
        <v>207</v>
      </c>
      <c r="C506" s="287" t="s">
        <v>0</v>
      </c>
      <c r="D506" s="287" t="s">
        <v>52</v>
      </c>
      <c r="E506" s="134">
        <v>45930</v>
      </c>
      <c r="F506" s="135" t="s">
        <v>453</v>
      </c>
      <c r="G506" s="143" t="s">
        <v>343</v>
      </c>
      <c r="H506" s="136">
        <v>0.61111111111111105</v>
      </c>
      <c r="I506" s="136">
        <v>0.95833333333333337</v>
      </c>
      <c r="J506" s="145"/>
      <c r="K506" s="146">
        <v>29.11</v>
      </c>
      <c r="L506" s="146">
        <f t="shared" si="70"/>
        <v>0</v>
      </c>
      <c r="M506" s="145"/>
      <c r="N506" s="146">
        <v>210.39</v>
      </c>
      <c r="O506" s="139">
        <f t="shared" si="71"/>
        <v>0</v>
      </c>
      <c r="P506" s="137"/>
      <c r="Q506" s="140"/>
      <c r="R506" s="162"/>
      <c r="S506" s="163"/>
      <c r="T506" s="150"/>
      <c r="U506" s="141">
        <f>Tabela4[[#This Row],[Custo diário]]*Tabela4[[#This Row],[Dias]]*Tabela4[[#This Row],[Quantidade]]</f>
        <v>0</v>
      </c>
    </row>
    <row r="507" spans="2:21" ht="15.75" hidden="1" thickBot="1">
      <c r="B507" s="287" t="s">
        <v>207</v>
      </c>
      <c r="C507" s="287" t="s">
        <v>0</v>
      </c>
      <c r="D507" s="287" t="s">
        <v>52</v>
      </c>
      <c r="E507" s="134">
        <v>45930</v>
      </c>
      <c r="F507" s="135" t="s">
        <v>347</v>
      </c>
      <c r="G507" s="143" t="s">
        <v>343</v>
      </c>
      <c r="H507" s="136">
        <v>0.25</v>
      </c>
      <c r="I507" s="136">
        <v>0.59722222222222221</v>
      </c>
      <c r="J507" s="145"/>
      <c r="K507" s="146">
        <v>22.93</v>
      </c>
      <c r="L507" s="146">
        <f t="shared" ref="L507:L524" si="72">J507*K507</f>
        <v>0</v>
      </c>
      <c r="M507" s="145"/>
      <c r="N507" s="146">
        <v>165.75</v>
      </c>
      <c r="O507" s="139">
        <f t="shared" ref="O507:O524" si="73">IF(M507= "Mês todo", N507, M507*N507)</f>
        <v>0</v>
      </c>
      <c r="P507" s="137"/>
      <c r="Q507" s="140"/>
      <c r="R507" s="162"/>
      <c r="S507" s="163"/>
      <c r="T507" s="150"/>
      <c r="U507" s="141">
        <f>Tabela4[[#This Row],[Custo diário]]*Tabela4[[#This Row],[Dias]]*Tabela4[[#This Row],[Quantidade]]</f>
        <v>0</v>
      </c>
    </row>
    <row r="508" spans="2:21" ht="15.75" hidden="1" thickBot="1">
      <c r="B508" s="287" t="s">
        <v>207</v>
      </c>
      <c r="C508" s="287" t="s">
        <v>0</v>
      </c>
      <c r="D508" s="287" t="s">
        <v>52</v>
      </c>
      <c r="E508" s="134">
        <v>45930</v>
      </c>
      <c r="F508" s="135" t="s">
        <v>347</v>
      </c>
      <c r="G508" s="143" t="s">
        <v>343</v>
      </c>
      <c r="H508" s="136">
        <v>0.25</v>
      </c>
      <c r="I508" s="136">
        <v>0.59722222222222221</v>
      </c>
      <c r="J508" s="145"/>
      <c r="K508" s="146">
        <v>22.93</v>
      </c>
      <c r="L508" s="146">
        <f t="shared" si="72"/>
        <v>0</v>
      </c>
      <c r="M508" s="145"/>
      <c r="N508" s="146">
        <v>165.75</v>
      </c>
      <c r="O508" s="139">
        <f t="shared" si="73"/>
        <v>0</v>
      </c>
      <c r="P508" s="137"/>
      <c r="Q508" s="140"/>
      <c r="R508" s="162"/>
      <c r="S508" s="163"/>
      <c r="T508" s="150"/>
      <c r="U508" s="141">
        <f>Tabela4[[#This Row],[Custo diário]]*Tabela4[[#This Row],[Dias]]*Tabela4[[#This Row],[Quantidade]]</f>
        <v>0</v>
      </c>
    </row>
    <row r="509" spans="2:21" ht="15.75" hidden="1" thickBot="1">
      <c r="B509" s="287" t="s">
        <v>207</v>
      </c>
      <c r="C509" s="287" t="s">
        <v>0</v>
      </c>
      <c r="D509" s="287" t="s">
        <v>52</v>
      </c>
      <c r="E509" s="134">
        <v>45930</v>
      </c>
      <c r="F509" s="135" t="s">
        <v>430</v>
      </c>
      <c r="G509" s="143" t="s">
        <v>343</v>
      </c>
      <c r="H509" s="136">
        <v>0.25</v>
      </c>
      <c r="I509" s="136">
        <v>0.59722222222222221</v>
      </c>
      <c r="J509" s="145"/>
      <c r="K509" s="146">
        <v>20.239999999999998</v>
      </c>
      <c r="L509" s="146">
        <f t="shared" si="72"/>
        <v>0</v>
      </c>
      <c r="M509" s="145"/>
      <c r="N509" s="146">
        <v>146.27000000000001</v>
      </c>
      <c r="O509" s="139">
        <f t="shared" si="73"/>
        <v>0</v>
      </c>
      <c r="P509" s="137"/>
      <c r="Q509" s="140"/>
      <c r="R509" s="162"/>
      <c r="S509" s="163"/>
      <c r="T509" s="150"/>
      <c r="U509" s="141">
        <f>Tabela4[[#This Row],[Custo diário]]*Tabela4[[#This Row],[Dias]]*Tabela4[[#This Row],[Quantidade]]</f>
        <v>0</v>
      </c>
    </row>
    <row r="510" spans="2:21" ht="15.75" hidden="1" thickBot="1">
      <c r="B510" s="287" t="s">
        <v>207</v>
      </c>
      <c r="C510" s="287" t="s">
        <v>0</v>
      </c>
      <c r="D510" s="287" t="s">
        <v>52</v>
      </c>
      <c r="E510" s="134">
        <v>45930</v>
      </c>
      <c r="F510" s="135" t="s">
        <v>345</v>
      </c>
      <c r="G510" s="143" t="s">
        <v>351</v>
      </c>
      <c r="H510" s="136">
        <v>0.45833333333333331</v>
      </c>
      <c r="I510" s="136">
        <v>0.95833333333333337</v>
      </c>
      <c r="J510" s="145"/>
      <c r="K510" s="146">
        <v>25.88</v>
      </c>
      <c r="L510" s="146">
        <f t="shared" si="72"/>
        <v>0</v>
      </c>
      <c r="M510" s="145"/>
      <c r="N510" s="146">
        <v>187.09</v>
      </c>
      <c r="O510" s="139">
        <f t="shared" si="73"/>
        <v>0</v>
      </c>
      <c r="P510" s="137"/>
      <c r="Q510" s="140"/>
      <c r="R510" s="162"/>
      <c r="S510" s="163"/>
      <c r="T510" s="150"/>
      <c r="U510" s="141">
        <f>Tabela4[[#This Row],[Custo diário]]*Tabela4[[#This Row],[Dias]]*Tabela4[[#This Row],[Quantidade]]</f>
        <v>0</v>
      </c>
    </row>
    <row r="511" spans="2:21" ht="15.75" hidden="1" thickBot="1">
      <c r="B511" s="287" t="s">
        <v>207</v>
      </c>
      <c r="C511" s="287" t="s">
        <v>0</v>
      </c>
      <c r="D511" s="287" t="s">
        <v>52</v>
      </c>
      <c r="E511" s="134">
        <v>45930</v>
      </c>
      <c r="F511" s="135" t="s">
        <v>344</v>
      </c>
      <c r="G511" s="143" t="s">
        <v>337</v>
      </c>
      <c r="H511" s="136">
        <v>0.33333333333333331</v>
      </c>
      <c r="I511" s="136">
        <v>0.7416666666666667</v>
      </c>
      <c r="J511" s="145"/>
      <c r="K511" s="146">
        <v>19.77</v>
      </c>
      <c r="L511" s="146">
        <f t="shared" si="72"/>
        <v>0</v>
      </c>
      <c r="M511" s="145"/>
      <c r="N511" s="146">
        <v>142.91</v>
      </c>
      <c r="O511" s="139">
        <f t="shared" si="73"/>
        <v>0</v>
      </c>
      <c r="P511" s="137"/>
      <c r="Q511" s="140"/>
      <c r="R511" s="162"/>
      <c r="S511" s="163"/>
      <c r="T511" s="150"/>
      <c r="U511" s="141">
        <f>Tabela4[[#This Row],[Custo diário]]*Tabela4[[#This Row],[Dias]]*Tabela4[[#This Row],[Quantidade]]</f>
        <v>0</v>
      </c>
    </row>
    <row r="512" spans="2:21" ht="15.75" hidden="1" thickBot="1">
      <c r="B512" s="287" t="s">
        <v>207</v>
      </c>
      <c r="C512" s="287" t="s">
        <v>0</v>
      </c>
      <c r="D512" s="287" t="s">
        <v>52</v>
      </c>
      <c r="E512" s="134">
        <v>45930</v>
      </c>
      <c r="F512" s="135" t="s">
        <v>344</v>
      </c>
      <c r="G512" s="143" t="s">
        <v>343</v>
      </c>
      <c r="H512" s="136">
        <v>0.25</v>
      </c>
      <c r="I512" s="136">
        <v>0.59722222222222221</v>
      </c>
      <c r="J512" s="145"/>
      <c r="K512" s="146">
        <v>20.239999999999998</v>
      </c>
      <c r="L512" s="146">
        <f t="shared" si="72"/>
        <v>0</v>
      </c>
      <c r="M512" s="145">
        <v>15</v>
      </c>
      <c r="N512" s="146">
        <v>146.27000000000001</v>
      </c>
      <c r="O512" s="139">
        <f t="shared" si="73"/>
        <v>2194.0500000000002</v>
      </c>
      <c r="P512" s="137"/>
      <c r="Q512" s="140"/>
      <c r="R512" s="162"/>
      <c r="S512" s="163"/>
      <c r="T512" s="150"/>
      <c r="U512" s="141">
        <f>Tabela4[[#This Row],[Custo diário]]*Tabela4[[#This Row],[Dias]]*Tabela4[[#This Row],[Quantidade]]</f>
        <v>0</v>
      </c>
    </row>
    <row r="513" spans="2:21" ht="15.75" hidden="1" thickBot="1">
      <c r="B513" s="287" t="s">
        <v>207</v>
      </c>
      <c r="C513" s="287" t="s">
        <v>0</v>
      </c>
      <c r="D513" s="287" t="s">
        <v>52</v>
      </c>
      <c r="E513" s="134">
        <v>45930</v>
      </c>
      <c r="F513" s="135" t="s">
        <v>344</v>
      </c>
      <c r="G513" s="143" t="s">
        <v>343</v>
      </c>
      <c r="H513" s="136">
        <v>0.25</v>
      </c>
      <c r="I513" s="136">
        <v>0.59722222222222221</v>
      </c>
      <c r="J513" s="145"/>
      <c r="K513" s="146">
        <v>20.239999999999998</v>
      </c>
      <c r="L513" s="146">
        <f t="shared" si="72"/>
        <v>0</v>
      </c>
      <c r="M513" s="145">
        <v>16</v>
      </c>
      <c r="N513" s="146">
        <v>146.27000000000001</v>
      </c>
      <c r="O513" s="139">
        <f t="shared" si="73"/>
        <v>2340.3200000000002</v>
      </c>
      <c r="P513" s="137"/>
      <c r="Q513" s="140"/>
      <c r="R513" s="162"/>
      <c r="S513" s="163"/>
      <c r="T513" s="150"/>
      <c r="U513" s="141">
        <f>Tabela4[[#This Row],[Custo diário]]*Tabela4[[#This Row],[Dias]]*Tabela4[[#This Row],[Quantidade]]</f>
        <v>0</v>
      </c>
    </row>
    <row r="514" spans="2:21" ht="15.75" hidden="1" thickBot="1">
      <c r="B514" s="287" t="s">
        <v>207</v>
      </c>
      <c r="C514" s="287" t="s">
        <v>0</v>
      </c>
      <c r="D514" s="287" t="s">
        <v>52</v>
      </c>
      <c r="E514" s="134">
        <v>45930</v>
      </c>
      <c r="F514" s="135" t="s">
        <v>345</v>
      </c>
      <c r="G514" s="143" t="s">
        <v>343</v>
      </c>
      <c r="H514" s="136">
        <v>0.25</v>
      </c>
      <c r="I514" s="136">
        <v>0.59722222222222221</v>
      </c>
      <c r="J514" s="145"/>
      <c r="K514" s="146">
        <v>26.86</v>
      </c>
      <c r="L514" s="146">
        <f t="shared" si="72"/>
        <v>0</v>
      </c>
      <c r="M514" s="145"/>
      <c r="N514" s="146">
        <v>194.17</v>
      </c>
      <c r="O514" s="139">
        <f t="shared" si="73"/>
        <v>0</v>
      </c>
      <c r="P514" s="137"/>
      <c r="Q514" s="140"/>
      <c r="R514" s="162"/>
      <c r="S514" s="163"/>
      <c r="T514" s="150"/>
      <c r="U514" s="141">
        <f>Tabela4[[#This Row],[Custo diário]]*Tabela4[[#This Row],[Dias]]*Tabela4[[#This Row],[Quantidade]]</f>
        <v>0</v>
      </c>
    </row>
    <row r="515" spans="2:21" ht="15.75" hidden="1" thickBot="1">
      <c r="B515" s="287" t="s">
        <v>207</v>
      </c>
      <c r="C515" s="287" t="s">
        <v>0</v>
      </c>
      <c r="D515" s="287" t="s">
        <v>52</v>
      </c>
      <c r="E515" s="134">
        <v>45930</v>
      </c>
      <c r="F515" s="135" t="s">
        <v>344</v>
      </c>
      <c r="G515" s="143" t="s">
        <v>343</v>
      </c>
      <c r="H515" s="136">
        <v>0.25</v>
      </c>
      <c r="I515" s="136">
        <v>0.59722222222222221</v>
      </c>
      <c r="J515" s="145"/>
      <c r="K515" s="146">
        <v>20.239999999999998</v>
      </c>
      <c r="L515" s="146">
        <f t="shared" si="72"/>
        <v>0</v>
      </c>
      <c r="M515" s="145"/>
      <c r="N515" s="146">
        <v>146.27000000000001</v>
      </c>
      <c r="O515" s="139">
        <f t="shared" si="73"/>
        <v>0</v>
      </c>
      <c r="P515" s="137"/>
      <c r="Q515" s="140"/>
      <c r="R515" s="162"/>
      <c r="S515" s="163"/>
      <c r="T515" s="150"/>
      <c r="U515" s="141">
        <f>Tabela4[[#This Row],[Custo diário]]*Tabela4[[#This Row],[Dias]]*Tabela4[[#This Row],[Quantidade]]</f>
        <v>0</v>
      </c>
    </row>
    <row r="516" spans="2:21" ht="15.75" hidden="1" thickBot="1">
      <c r="B516" s="287" t="s">
        <v>207</v>
      </c>
      <c r="C516" s="287" t="s">
        <v>0</v>
      </c>
      <c r="D516" s="287" t="s">
        <v>52</v>
      </c>
      <c r="E516" s="134">
        <v>45930</v>
      </c>
      <c r="F516" s="135" t="s">
        <v>344</v>
      </c>
      <c r="G516" s="143" t="s">
        <v>343</v>
      </c>
      <c r="H516" s="136">
        <v>0.56944444444444442</v>
      </c>
      <c r="I516" s="136">
        <v>0.91666666666666663</v>
      </c>
      <c r="J516" s="145"/>
      <c r="K516" s="146">
        <v>20.239999999999998</v>
      </c>
      <c r="L516" s="146">
        <f t="shared" si="72"/>
        <v>0</v>
      </c>
      <c r="M516" s="145"/>
      <c r="N516" s="146">
        <v>146.27000000000001</v>
      </c>
      <c r="O516" s="139">
        <f t="shared" si="73"/>
        <v>0</v>
      </c>
      <c r="P516" s="137"/>
      <c r="Q516" s="140"/>
      <c r="R516" s="162"/>
      <c r="S516" s="163"/>
      <c r="T516" s="150"/>
      <c r="U516" s="141">
        <f>Tabela4[[#This Row],[Custo diário]]*Tabela4[[#This Row],[Dias]]*Tabela4[[#This Row],[Quantidade]]</f>
        <v>0</v>
      </c>
    </row>
    <row r="517" spans="2:21" ht="15.75" hidden="1" thickBot="1">
      <c r="B517" s="287" t="s">
        <v>207</v>
      </c>
      <c r="C517" s="287" t="s">
        <v>0</v>
      </c>
      <c r="D517" s="287" t="s">
        <v>52</v>
      </c>
      <c r="E517" s="134">
        <v>45930</v>
      </c>
      <c r="F517" s="135" t="s">
        <v>344</v>
      </c>
      <c r="G517" s="143" t="s">
        <v>343</v>
      </c>
      <c r="H517" s="136">
        <v>0.56944444444444442</v>
      </c>
      <c r="I517" s="136">
        <v>0.91666666666666663</v>
      </c>
      <c r="J517" s="145"/>
      <c r="K517" s="146">
        <v>20.239999999999998</v>
      </c>
      <c r="L517" s="146">
        <f t="shared" si="72"/>
        <v>0</v>
      </c>
      <c r="M517" s="145"/>
      <c r="N517" s="146">
        <v>146.27000000000001</v>
      </c>
      <c r="O517" s="139">
        <f t="shared" si="73"/>
        <v>0</v>
      </c>
      <c r="P517" s="137"/>
      <c r="Q517" s="140"/>
      <c r="R517" s="162"/>
      <c r="S517" s="163"/>
      <c r="T517" s="150"/>
      <c r="U517" s="141">
        <f>Tabela4[[#This Row],[Custo diário]]*Tabela4[[#This Row],[Dias]]*Tabela4[[#This Row],[Quantidade]]</f>
        <v>0</v>
      </c>
    </row>
    <row r="518" spans="2:21" ht="15.75" hidden="1" thickBot="1">
      <c r="B518" s="287" t="s">
        <v>207</v>
      </c>
      <c r="C518" s="287" t="s">
        <v>0</v>
      </c>
      <c r="D518" s="287" t="s">
        <v>52</v>
      </c>
      <c r="E518" s="134">
        <v>45930</v>
      </c>
      <c r="F518" s="135" t="s">
        <v>344</v>
      </c>
      <c r="G518" s="143" t="s">
        <v>343</v>
      </c>
      <c r="H518" s="136">
        <v>0.25</v>
      </c>
      <c r="I518" s="136">
        <v>0.59722222222222221</v>
      </c>
      <c r="J518" s="145"/>
      <c r="K518" s="146">
        <v>20.239999999999998</v>
      </c>
      <c r="L518" s="146">
        <f t="shared" si="72"/>
        <v>0</v>
      </c>
      <c r="M518" s="145"/>
      <c r="N518" s="146">
        <v>146.27000000000001</v>
      </c>
      <c r="O518" s="139">
        <f t="shared" si="73"/>
        <v>0</v>
      </c>
      <c r="P518" s="137"/>
      <c r="Q518" s="140"/>
      <c r="R518" s="162"/>
      <c r="S518" s="163"/>
      <c r="T518" s="150"/>
      <c r="U518" s="141">
        <f>Tabela4[[#This Row],[Custo diário]]*Tabela4[[#This Row],[Dias]]*Tabela4[[#This Row],[Quantidade]]</f>
        <v>0</v>
      </c>
    </row>
    <row r="519" spans="2:21" ht="15.75" hidden="1" thickBot="1">
      <c r="B519" s="287" t="s">
        <v>207</v>
      </c>
      <c r="C519" s="287" t="s">
        <v>0</v>
      </c>
      <c r="D519" s="287" t="s">
        <v>52</v>
      </c>
      <c r="E519" s="134">
        <v>45930</v>
      </c>
      <c r="F519" s="135" t="s">
        <v>342</v>
      </c>
      <c r="G519" s="143" t="s">
        <v>351</v>
      </c>
      <c r="H519" s="136">
        <v>0.41666666666666669</v>
      </c>
      <c r="I519" s="136">
        <v>0.91666666666666663</v>
      </c>
      <c r="J519" s="145"/>
      <c r="K519" s="146">
        <v>25.44</v>
      </c>
      <c r="L519" s="146">
        <f t="shared" si="72"/>
        <v>0</v>
      </c>
      <c r="M519" s="145">
        <v>1</v>
      </c>
      <c r="N519" s="146">
        <v>183.91</v>
      </c>
      <c r="O519" s="139">
        <f t="shared" si="73"/>
        <v>183.91</v>
      </c>
      <c r="P519" s="137"/>
      <c r="Q519" s="140"/>
      <c r="R519" s="162"/>
      <c r="S519" s="163"/>
      <c r="T519" s="150"/>
      <c r="U519" s="141">
        <f>Tabela4[[#This Row],[Custo diário]]*Tabela4[[#This Row],[Dias]]*Tabela4[[#This Row],[Quantidade]]</f>
        <v>0</v>
      </c>
    </row>
    <row r="520" spans="2:21" ht="15.75" hidden="1" thickBot="1">
      <c r="B520" s="287" t="s">
        <v>207</v>
      </c>
      <c r="C520" s="287" t="s">
        <v>0</v>
      </c>
      <c r="D520" s="287" t="s">
        <v>52</v>
      </c>
      <c r="E520" s="134">
        <v>45930</v>
      </c>
      <c r="F520" s="135" t="s">
        <v>342</v>
      </c>
      <c r="G520" s="143" t="s">
        <v>351</v>
      </c>
      <c r="H520" s="136">
        <v>0.45833333333333331</v>
      </c>
      <c r="I520" s="136">
        <v>0.95833333333333337</v>
      </c>
      <c r="J520" s="145"/>
      <c r="K520" s="146">
        <v>25.88</v>
      </c>
      <c r="L520" s="146">
        <f t="shared" si="72"/>
        <v>0</v>
      </c>
      <c r="M520" s="145">
        <v>5</v>
      </c>
      <c r="N520" s="146">
        <v>187.09</v>
      </c>
      <c r="O520" s="139">
        <f t="shared" si="73"/>
        <v>935.45</v>
      </c>
      <c r="P520" s="137"/>
      <c r="Q520" s="140"/>
      <c r="R520" s="162"/>
      <c r="S520" s="163"/>
      <c r="T520" s="150"/>
      <c r="U520" s="141">
        <f>Tabela4[[#This Row],[Custo diário]]*Tabela4[[#This Row],[Dias]]*Tabela4[[#This Row],[Quantidade]]</f>
        <v>0</v>
      </c>
    </row>
    <row r="521" spans="2:21" ht="15.75" hidden="1" thickBot="1">
      <c r="B521" s="287" t="s">
        <v>207</v>
      </c>
      <c r="C521" s="287" t="s">
        <v>0</v>
      </c>
      <c r="D521" s="287" t="s">
        <v>52</v>
      </c>
      <c r="E521" s="134">
        <v>45930</v>
      </c>
      <c r="F521" s="135" t="s">
        <v>344</v>
      </c>
      <c r="G521" s="143" t="s">
        <v>343</v>
      </c>
      <c r="H521" s="136">
        <v>0.56944444444444442</v>
      </c>
      <c r="I521" s="136">
        <v>0.91666666666666663</v>
      </c>
      <c r="J521" s="145"/>
      <c r="K521" s="146">
        <v>20.239999999999998</v>
      </c>
      <c r="L521" s="146">
        <f t="shared" si="72"/>
        <v>0</v>
      </c>
      <c r="M521" s="145"/>
      <c r="N521" s="146">
        <v>146.27000000000001</v>
      </c>
      <c r="O521" s="139">
        <f t="shared" si="73"/>
        <v>0</v>
      </c>
      <c r="P521" s="137"/>
      <c r="Q521" s="140"/>
      <c r="R521" s="162"/>
      <c r="S521" s="163"/>
      <c r="T521" s="150"/>
      <c r="U521" s="141">
        <f>Tabela4[[#This Row],[Custo diário]]*Tabela4[[#This Row],[Dias]]*Tabela4[[#This Row],[Quantidade]]</f>
        <v>0</v>
      </c>
    </row>
    <row r="522" spans="2:21" ht="15.75" hidden="1" thickBot="1">
      <c r="B522" s="287" t="s">
        <v>207</v>
      </c>
      <c r="C522" s="287" t="s">
        <v>0</v>
      </c>
      <c r="D522" s="287" t="s">
        <v>52</v>
      </c>
      <c r="E522" s="134">
        <v>45930</v>
      </c>
      <c r="F522" s="135" t="s">
        <v>345</v>
      </c>
      <c r="G522" s="143" t="s">
        <v>343</v>
      </c>
      <c r="H522" s="136">
        <v>0.56944444444444442</v>
      </c>
      <c r="I522" s="136">
        <v>0.91666666666666663</v>
      </c>
      <c r="J522" s="145"/>
      <c r="K522" s="146">
        <v>26.86</v>
      </c>
      <c r="L522" s="146">
        <f t="shared" si="72"/>
        <v>0</v>
      </c>
      <c r="M522" s="145"/>
      <c r="N522" s="146">
        <v>194.17</v>
      </c>
      <c r="O522" s="139">
        <f t="shared" si="73"/>
        <v>0</v>
      </c>
      <c r="P522" s="137"/>
      <c r="Q522" s="140"/>
      <c r="R522" s="162"/>
      <c r="S522" s="163"/>
      <c r="T522" s="150"/>
      <c r="U522" s="141">
        <f>Tabela4[[#This Row],[Custo diário]]*Tabela4[[#This Row],[Dias]]*Tabela4[[#This Row],[Quantidade]]</f>
        <v>0</v>
      </c>
    </row>
    <row r="523" spans="2:21" ht="15.75" hidden="1" thickBot="1">
      <c r="B523" s="287" t="s">
        <v>207</v>
      </c>
      <c r="C523" s="287" t="s">
        <v>0</v>
      </c>
      <c r="D523" s="287" t="s">
        <v>52</v>
      </c>
      <c r="E523" s="134">
        <v>45930</v>
      </c>
      <c r="F523" s="135" t="s">
        <v>344</v>
      </c>
      <c r="G523" s="143" t="s">
        <v>343</v>
      </c>
      <c r="H523" s="136">
        <v>0.91666666666666663</v>
      </c>
      <c r="I523" s="136">
        <v>0.2638888888888889</v>
      </c>
      <c r="J523" s="145"/>
      <c r="K523" s="146">
        <v>23.2</v>
      </c>
      <c r="L523" s="146">
        <f t="shared" si="72"/>
        <v>0</v>
      </c>
      <c r="M523" s="145"/>
      <c r="N523" s="146">
        <v>167.67</v>
      </c>
      <c r="O523" s="139">
        <f t="shared" si="73"/>
        <v>0</v>
      </c>
      <c r="P523" s="137"/>
      <c r="Q523" s="140"/>
      <c r="R523" s="162"/>
      <c r="S523" s="163"/>
      <c r="T523" s="150"/>
      <c r="U523" s="141">
        <f>Tabela4[[#This Row],[Custo diário]]*Tabela4[[#This Row],[Dias]]*Tabela4[[#This Row],[Quantidade]]</f>
        <v>0</v>
      </c>
    </row>
    <row r="524" spans="2:21" ht="15.75" hidden="1" thickBot="1">
      <c r="B524" s="287" t="s">
        <v>207</v>
      </c>
      <c r="C524" s="287" t="s">
        <v>0</v>
      </c>
      <c r="D524" s="287" t="s">
        <v>52</v>
      </c>
      <c r="E524" s="134">
        <v>45930</v>
      </c>
      <c r="F524" s="135" t="s">
        <v>344</v>
      </c>
      <c r="G524" s="143" t="s">
        <v>343</v>
      </c>
      <c r="H524" s="136">
        <v>0.25</v>
      </c>
      <c r="I524" s="136">
        <v>0.59722222222222221</v>
      </c>
      <c r="J524" s="145"/>
      <c r="K524" s="146">
        <v>20.239999999999998</v>
      </c>
      <c r="L524" s="146">
        <f t="shared" si="72"/>
        <v>0</v>
      </c>
      <c r="M524" s="145"/>
      <c r="N524" s="146">
        <v>146.27000000000001</v>
      </c>
      <c r="O524" s="139">
        <f t="shared" si="73"/>
        <v>0</v>
      </c>
      <c r="P524" s="137"/>
      <c r="Q524" s="140"/>
      <c r="R524" s="162"/>
      <c r="S524" s="163"/>
      <c r="T524" s="150"/>
      <c r="U524" s="141">
        <f>Tabela4[[#This Row],[Custo diário]]*Tabela4[[#This Row],[Dias]]*Tabela4[[#This Row],[Quantidade]]</f>
        <v>0</v>
      </c>
    </row>
    <row r="525" spans="2:21" ht="15.75" hidden="1" thickBot="1">
      <c r="B525" s="287" t="s">
        <v>207</v>
      </c>
      <c r="C525" s="287" t="s">
        <v>0</v>
      </c>
      <c r="D525" s="287" t="s">
        <v>52</v>
      </c>
      <c r="E525" s="134">
        <v>45930</v>
      </c>
      <c r="F525" s="135" t="s">
        <v>344</v>
      </c>
      <c r="G525" s="143" t="s">
        <v>343</v>
      </c>
      <c r="H525" s="136">
        <v>0.25</v>
      </c>
      <c r="I525" s="136">
        <v>0.59722222222222221</v>
      </c>
      <c r="J525" s="145"/>
      <c r="K525" s="146">
        <v>20.239999999999998</v>
      </c>
      <c r="L525" s="146">
        <f t="shared" si="70"/>
        <v>0</v>
      </c>
      <c r="M525" s="145"/>
      <c r="N525" s="146">
        <v>146.27000000000001</v>
      </c>
      <c r="O525" s="139">
        <f t="shared" si="71"/>
        <v>0</v>
      </c>
      <c r="P525" s="137"/>
      <c r="Q525" s="140"/>
      <c r="R525" s="162"/>
      <c r="S525" s="163"/>
      <c r="T525" s="150"/>
      <c r="U525" s="141">
        <f>Tabela4[[#This Row],[Custo diário]]*Tabela4[[#This Row],[Dias]]*Tabela4[[#This Row],[Quantidade]]</f>
        <v>0</v>
      </c>
    </row>
    <row r="526" spans="2:21" ht="15.75" hidden="1" thickBot="1">
      <c r="B526" s="287" t="s">
        <v>207</v>
      </c>
      <c r="C526" s="287" t="s">
        <v>0</v>
      </c>
      <c r="D526" s="287" t="s">
        <v>52</v>
      </c>
      <c r="E526" s="134">
        <v>45930</v>
      </c>
      <c r="F526" s="135" t="s">
        <v>344</v>
      </c>
      <c r="G526" s="143" t="s">
        <v>343</v>
      </c>
      <c r="H526" s="136">
        <v>0.25</v>
      </c>
      <c r="I526" s="136">
        <v>0.59722222222222221</v>
      </c>
      <c r="J526" s="145"/>
      <c r="K526" s="146">
        <v>20.239999999999998</v>
      </c>
      <c r="L526" s="146">
        <f t="shared" si="70"/>
        <v>0</v>
      </c>
      <c r="M526" s="145"/>
      <c r="N526" s="146">
        <v>146.27000000000001</v>
      </c>
      <c r="O526" s="139">
        <f t="shared" si="71"/>
        <v>0</v>
      </c>
      <c r="P526" s="137"/>
      <c r="Q526" s="140"/>
      <c r="R526" s="162"/>
      <c r="S526" s="163"/>
      <c r="T526" s="150"/>
      <c r="U526" s="141">
        <f>Tabela4[[#This Row],[Custo diário]]*Tabela4[[#This Row],[Dias]]*Tabela4[[#This Row],[Quantidade]]</f>
        <v>0</v>
      </c>
    </row>
    <row r="527" spans="2:21" ht="15.75" hidden="1" thickBot="1">
      <c r="B527" s="287" t="s">
        <v>207</v>
      </c>
      <c r="C527" s="287" t="s">
        <v>0</v>
      </c>
      <c r="D527" s="287" t="s">
        <v>52</v>
      </c>
      <c r="E527" s="134">
        <v>45930</v>
      </c>
      <c r="F527" s="135" t="s">
        <v>344</v>
      </c>
      <c r="G527" s="143" t="s">
        <v>343</v>
      </c>
      <c r="H527" s="136">
        <v>0.25</v>
      </c>
      <c r="I527" s="136">
        <v>0.59722222222222221</v>
      </c>
      <c r="J527" s="145"/>
      <c r="K527" s="146">
        <v>20.239999999999998</v>
      </c>
      <c r="L527" s="146">
        <f t="shared" si="70"/>
        <v>0</v>
      </c>
      <c r="M527" s="145"/>
      <c r="N527" s="146">
        <v>146.27000000000001</v>
      </c>
      <c r="O527" s="139">
        <f t="shared" si="71"/>
        <v>0</v>
      </c>
      <c r="P527" s="137"/>
      <c r="Q527" s="140"/>
      <c r="R527" s="162"/>
      <c r="S527" s="163"/>
      <c r="T527" s="150"/>
      <c r="U527" s="141">
        <f>Tabela4[[#This Row],[Custo diário]]*Tabela4[[#This Row],[Dias]]*Tabela4[[#This Row],[Quantidade]]</f>
        <v>0</v>
      </c>
    </row>
    <row r="528" spans="2:21" ht="15.75" hidden="1" thickBot="1">
      <c r="B528" s="287" t="s">
        <v>207</v>
      </c>
      <c r="C528" s="287" t="s">
        <v>0</v>
      </c>
      <c r="D528" s="287" t="s">
        <v>52</v>
      </c>
      <c r="E528" s="134">
        <v>45930</v>
      </c>
      <c r="F528" s="135" t="s">
        <v>463</v>
      </c>
      <c r="G528" s="143" t="s">
        <v>340</v>
      </c>
      <c r="H528" s="136">
        <v>0.25</v>
      </c>
      <c r="I528" s="136">
        <v>0.59722222222222221</v>
      </c>
      <c r="J528" s="145"/>
      <c r="K528" s="146">
        <v>45.41</v>
      </c>
      <c r="L528" s="146">
        <f t="shared" si="70"/>
        <v>0</v>
      </c>
      <c r="M528" s="145"/>
      <c r="N528" s="146">
        <v>328.23</v>
      </c>
      <c r="O528" s="139">
        <f t="shared" si="71"/>
        <v>0</v>
      </c>
      <c r="P528" s="137"/>
      <c r="Q528" s="140"/>
      <c r="R528" s="162"/>
      <c r="S528" s="163"/>
      <c r="T528" s="150"/>
      <c r="U528" s="141">
        <f>Tabela4[[#This Row],[Custo diário]]*Tabela4[[#This Row],[Dias]]*Tabela4[[#This Row],[Quantidade]]</f>
        <v>0</v>
      </c>
    </row>
    <row r="529" spans="2:21" ht="15.75" hidden="1" thickBot="1">
      <c r="B529" s="287" t="s">
        <v>151</v>
      </c>
      <c r="C529" s="287" t="s">
        <v>85</v>
      </c>
      <c r="D529" s="287" t="s">
        <v>76</v>
      </c>
      <c r="E529" s="134">
        <v>45930</v>
      </c>
      <c r="F529" s="135" t="s">
        <v>358</v>
      </c>
      <c r="G529" s="143" t="s">
        <v>351</v>
      </c>
      <c r="H529" s="136" t="s">
        <v>365</v>
      </c>
      <c r="I529" s="136" t="s">
        <v>371</v>
      </c>
      <c r="J529" s="145"/>
      <c r="K529" s="146">
        <v>21.73</v>
      </c>
      <c r="L529" s="146">
        <f t="shared" si="70"/>
        <v>0</v>
      </c>
      <c r="M529" s="145"/>
      <c r="N529" s="146">
        <v>157.03</v>
      </c>
      <c r="O529" s="139">
        <f t="shared" si="71"/>
        <v>0</v>
      </c>
      <c r="P529" s="137"/>
      <c r="Q529" s="140"/>
      <c r="R529" s="162"/>
      <c r="S529" s="163"/>
      <c r="T529" s="150"/>
      <c r="U529" s="141">
        <f>Tabela4[[#This Row],[Custo diário]]*Tabela4[[#This Row],[Dias]]*Tabela4[[#This Row],[Quantidade]]</f>
        <v>0</v>
      </c>
    </row>
    <row r="530" spans="2:21" ht="15.75" hidden="1" thickBot="1">
      <c r="B530" s="287" t="s">
        <v>151</v>
      </c>
      <c r="C530" s="287" t="s">
        <v>85</v>
      </c>
      <c r="D530" s="287" t="s">
        <v>76</v>
      </c>
      <c r="E530" s="134">
        <v>45930</v>
      </c>
      <c r="F530" s="135" t="s">
        <v>358</v>
      </c>
      <c r="G530" s="143" t="s">
        <v>351</v>
      </c>
      <c r="H530" s="136" t="s">
        <v>402</v>
      </c>
      <c r="I530" s="136" t="s">
        <v>360</v>
      </c>
      <c r="J530" s="145">
        <v>169.37</v>
      </c>
      <c r="K530" s="146">
        <v>22.03</v>
      </c>
      <c r="L530" s="146">
        <f t="shared" si="70"/>
        <v>3731.2211000000002</v>
      </c>
      <c r="M530" s="145"/>
      <c r="N530" s="146">
        <v>159.24</v>
      </c>
      <c r="O530" s="139">
        <f t="shared" si="71"/>
        <v>0</v>
      </c>
      <c r="P530" s="137"/>
      <c r="Q530" s="140"/>
      <c r="R530" s="162"/>
      <c r="S530" s="163"/>
      <c r="T530" s="150"/>
      <c r="U530" s="141">
        <f>Tabela4[[#This Row],[Custo diário]]*Tabela4[[#This Row],[Dias]]*Tabela4[[#This Row],[Quantidade]]</f>
        <v>0</v>
      </c>
    </row>
    <row r="531" spans="2:21" ht="15.75" hidden="1" thickBot="1">
      <c r="B531" s="287" t="s">
        <v>151</v>
      </c>
      <c r="C531" s="287" t="s">
        <v>85</v>
      </c>
      <c r="D531" s="287" t="s">
        <v>76</v>
      </c>
      <c r="E531" s="134">
        <v>45930</v>
      </c>
      <c r="F531" s="135" t="s">
        <v>358</v>
      </c>
      <c r="G531" s="143" t="s">
        <v>340</v>
      </c>
      <c r="H531" s="136" t="s">
        <v>394</v>
      </c>
      <c r="I531" s="136" t="s">
        <v>395</v>
      </c>
      <c r="J531" s="145"/>
      <c r="K531" s="146">
        <v>25.07</v>
      </c>
      <c r="L531" s="146">
        <f t="shared" si="70"/>
        <v>0</v>
      </c>
      <c r="M531" s="145"/>
      <c r="N531" s="146">
        <v>181.22</v>
      </c>
      <c r="O531" s="139">
        <f t="shared" si="71"/>
        <v>0</v>
      </c>
      <c r="P531" s="137"/>
      <c r="Q531" s="140"/>
      <c r="R531" s="162"/>
      <c r="S531" s="163"/>
      <c r="T531" s="150"/>
      <c r="U531" s="141">
        <f>Tabela4[[#This Row],[Custo diário]]*Tabela4[[#This Row],[Dias]]*Tabela4[[#This Row],[Quantidade]]</f>
        <v>0</v>
      </c>
    </row>
    <row r="532" spans="2:21" ht="15.75" hidden="1" thickBot="1">
      <c r="B532" s="287" t="s">
        <v>151</v>
      </c>
      <c r="C532" s="287" t="s">
        <v>85</v>
      </c>
      <c r="D532" s="287" t="s">
        <v>76</v>
      </c>
      <c r="E532" s="134">
        <v>45930</v>
      </c>
      <c r="F532" s="135" t="s">
        <v>358</v>
      </c>
      <c r="G532" s="143" t="s">
        <v>340</v>
      </c>
      <c r="H532" s="136" t="s">
        <v>372</v>
      </c>
      <c r="I532" s="136" t="s">
        <v>445</v>
      </c>
      <c r="J532" s="145"/>
      <c r="K532" s="146">
        <v>24.89</v>
      </c>
      <c r="L532" s="146">
        <f t="shared" si="66"/>
        <v>0</v>
      </c>
      <c r="M532" s="145"/>
      <c r="N532" s="146">
        <v>179.87</v>
      </c>
      <c r="O532" s="139">
        <f t="shared" si="67"/>
        <v>0</v>
      </c>
      <c r="P532" s="137"/>
      <c r="Q532" s="140"/>
      <c r="R532" s="162"/>
      <c r="S532" s="163"/>
      <c r="T532" s="150"/>
      <c r="U532" s="141">
        <f>Tabela4[[#This Row],[Custo diário]]*Tabela4[[#This Row],[Dias]]*Tabela4[[#This Row],[Quantidade]]</f>
        <v>0</v>
      </c>
    </row>
    <row r="533" spans="2:21" ht="15.75" hidden="1" thickBot="1">
      <c r="B533" s="287" t="s">
        <v>151</v>
      </c>
      <c r="C533" s="287" t="s">
        <v>85</v>
      </c>
      <c r="D533" s="287" t="s">
        <v>76</v>
      </c>
      <c r="E533" s="134">
        <v>45930</v>
      </c>
      <c r="F533" s="135" t="s">
        <v>358</v>
      </c>
      <c r="G533" s="143" t="s">
        <v>340</v>
      </c>
      <c r="H533" s="136" t="s">
        <v>372</v>
      </c>
      <c r="I533" s="136" t="s">
        <v>445</v>
      </c>
      <c r="J533" s="145"/>
      <c r="K533" s="146">
        <v>24.89</v>
      </c>
      <c r="L533" s="146">
        <f t="shared" si="66"/>
        <v>0</v>
      </c>
      <c r="M533" s="145"/>
      <c r="N533" s="146">
        <v>179.87</v>
      </c>
      <c r="O533" s="139">
        <f t="shared" si="67"/>
        <v>0</v>
      </c>
      <c r="P533" s="137"/>
      <c r="Q533" s="140"/>
      <c r="R533" s="162"/>
      <c r="S533" s="163"/>
      <c r="T533" s="150"/>
      <c r="U533" s="141">
        <f>Tabela4[[#This Row],[Custo diário]]*Tabela4[[#This Row],[Dias]]*Tabela4[[#This Row],[Quantidade]]</f>
        <v>0</v>
      </c>
    </row>
    <row r="534" spans="2:21" ht="15.75" hidden="1" thickBot="1">
      <c r="B534" s="287" t="s">
        <v>151</v>
      </c>
      <c r="C534" s="287" t="s">
        <v>85</v>
      </c>
      <c r="D534" s="287" t="s">
        <v>76</v>
      </c>
      <c r="E534" s="134">
        <v>45930</v>
      </c>
      <c r="F534" s="135" t="s">
        <v>358</v>
      </c>
      <c r="G534" s="143" t="s">
        <v>340</v>
      </c>
      <c r="H534" s="136" t="s">
        <v>424</v>
      </c>
      <c r="I534" s="136" t="s">
        <v>425</v>
      </c>
      <c r="J534" s="145"/>
      <c r="K534" s="146">
        <v>24.89</v>
      </c>
      <c r="L534" s="146">
        <f t="shared" si="66"/>
        <v>0</v>
      </c>
      <c r="M534" s="145"/>
      <c r="N534" s="146">
        <v>179.87</v>
      </c>
      <c r="O534" s="139">
        <f t="shared" si="67"/>
        <v>0</v>
      </c>
      <c r="P534" s="137"/>
      <c r="Q534" s="140"/>
      <c r="R534" s="162"/>
      <c r="S534" s="163"/>
      <c r="T534" s="150"/>
      <c r="U534" s="141">
        <f>Tabela4[[#This Row],[Custo diário]]*Tabela4[[#This Row],[Dias]]*Tabela4[[#This Row],[Quantidade]]</f>
        <v>0</v>
      </c>
    </row>
    <row r="535" spans="2:21" ht="15.75" hidden="1" thickBot="1">
      <c r="B535" s="287" t="s">
        <v>127</v>
      </c>
      <c r="C535" s="287" t="s">
        <v>91</v>
      </c>
      <c r="D535" s="287" t="s">
        <v>78</v>
      </c>
      <c r="E535" s="134">
        <v>45930</v>
      </c>
      <c r="F535" s="135" t="s">
        <v>336</v>
      </c>
      <c r="G535" s="143" t="s">
        <v>337</v>
      </c>
      <c r="H535" s="136">
        <v>0.29166666666666669</v>
      </c>
      <c r="I535" s="136">
        <v>0.70833333333333337</v>
      </c>
      <c r="J535" s="145"/>
      <c r="K535" s="146">
        <v>26.38</v>
      </c>
      <c r="L535" s="146">
        <f t="shared" si="66"/>
        <v>0</v>
      </c>
      <c r="M535" s="145">
        <v>15</v>
      </c>
      <c r="N535" s="146">
        <v>190.67</v>
      </c>
      <c r="O535" s="139">
        <f t="shared" si="67"/>
        <v>2860.0499999999997</v>
      </c>
      <c r="P535" s="137"/>
      <c r="Q535" s="140"/>
      <c r="R535" s="162"/>
      <c r="S535" s="163"/>
      <c r="T535" s="150"/>
      <c r="U535" s="141">
        <f>Tabela4[[#This Row],[Custo diário]]*Tabela4[[#This Row],[Dias]]*Tabela4[[#This Row],[Quantidade]]</f>
        <v>0</v>
      </c>
    </row>
    <row r="536" spans="2:21" ht="15.75" hidden="1" thickBot="1">
      <c r="B536" s="287" t="s">
        <v>127</v>
      </c>
      <c r="C536" s="287" t="s">
        <v>91</v>
      </c>
      <c r="D536" s="287" t="s">
        <v>78</v>
      </c>
      <c r="E536" s="134">
        <v>45930</v>
      </c>
      <c r="F536" s="135" t="s">
        <v>338</v>
      </c>
      <c r="G536" s="143" t="s">
        <v>337</v>
      </c>
      <c r="H536" s="136">
        <v>0.29166666666666669</v>
      </c>
      <c r="I536" s="136">
        <v>0.70833333333333337</v>
      </c>
      <c r="J536" s="145"/>
      <c r="K536" s="146">
        <v>27.96</v>
      </c>
      <c r="L536" s="146">
        <f t="shared" ref="L536:L546" si="74">J536*K536</f>
        <v>0</v>
      </c>
      <c r="M536" s="145"/>
      <c r="N536" s="146">
        <v>202.12</v>
      </c>
      <c r="O536" s="139">
        <f t="shared" ref="O536:O546" si="75">IF(M536= "Mês todo", N536, M536*N536)</f>
        <v>0</v>
      </c>
      <c r="P536" s="137"/>
      <c r="Q536" s="140"/>
      <c r="R536" s="162"/>
      <c r="S536" s="163"/>
      <c r="T536" s="150"/>
      <c r="U536" s="141">
        <f>Tabela4[[#This Row],[Custo diário]]*Tabela4[[#This Row],[Dias]]*Tabela4[[#This Row],[Quantidade]]</f>
        <v>0</v>
      </c>
    </row>
    <row r="537" spans="2:21" ht="15.75" hidden="1" thickBot="1">
      <c r="B537" s="287" t="s">
        <v>127</v>
      </c>
      <c r="C537" s="287" t="s">
        <v>91</v>
      </c>
      <c r="D537" s="287" t="s">
        <v>78</v>
      </c>
      <c r="E537" s="134">
        <v>45930</v>
      </c>
      <c r="F537" s="135" t="s">
        <v>336</v>
      </c>
      <c r="G537" s="143" t="s">
        <v>337</v>
      </c>
      <c r="H537" s="136">
        <v>0.29166666666666669</v>
      </c>
      <c r="I537" s="136">
        <v>0.70833333333333337</v>
      </c>
      <c r="J537" s="145"/>
      <c r="K537" s="146">
        <v>26.38</v>
      </c>
      <c r="L537" s="146">
        <f t="shared" si="74"/>
        <v>0</v>
      </c>
      <c r="M537" s="145"/>
      <c r="N537" s="146">
        <v>190.67</v>
      </c>
      <c r="O537" s="139">
        <f t="shared" si="75"/>
        <v>0</v>
      </c>
      <c r="P537" s="137"/>
      <c r="Q537" s="140"/>
      <c r="R537" s="162"/>
      <c r="S537" s="163"/>
      <c r="T537" s="150"/>
      <c r="U537" s="141">
        <f>Tabela4[[#This Row],[Custo diário]]*Tabela4[[#This Row],[Dias]]*Tabela4[[#This Row],[Quantidade]]</f>
        <v>0</v>
      </c>
    </row>
    <row r="538" spans="2:21" ht="15.75" hidden="1" thickBot="1">
      <c r="B538" s="287" t="s">
        <v>147</v>
      </c>
      <c r="C538" s="287" t="s">
        <v>0</v>
      </c>
      <c r="D538" s="287" t="s">
        <v>78</v>
      </c>
      <c r="E538" s="134">
        <v>45930</v>
      </c>
      <c r="F538" s="135" t="s">
        <v>341</v>
      </c>
      <c r="G538" s="143" t="s">
        <v>351</v>
      </c>
      <c r="H538" s="136">
        <v>0.41666666666666669</v>
      </c>
      <c r="I538" s="136">
        <v>0.91666666666666663</v>
      </c>
      <c r="J538" s="145"/>
      <c r="K538" s="146">
        <v>29.63</v>
      </c>
      <c r="L538" s="146">
        <f>J538*K538</f>
        <v>0</v>
      </c>
      <c r="M538" s="145"/>
      <c r="N538" s="146">
        <v>214.15</v>
      </c>
      <c r="O538" s="139">
        <f>IF(M538= "Mês todo", N538, M538*N538)</f>
        <v>0</v>
      </c>
      <c r="P538" s="137"/>
      <c r="Q538" s="140"/>
      <c r="R538" s="162"/>
      <c r="S538" s="163"/>
      <c r="T538" s="150"/>
      <c r="U538" s="141">
        <f>Tabela4[[#This Row],[Custo diário]]*Tabela4[[#This Row],[Dias]]*Tabela4[[#This Row],[Quantidade]]</f>
        <v>0</v>
      </c>
    </row>
    <row r="539" spans="2:21" ht="15.75" hidden="1" thickBot="1">
      <c r="B539" s="287" t="s">
        <v>147</v>
      </c>
      <c r="C539" s="287" t="s">
        <v>0</v>
      </c>
      <c r="D539" s="287" t="s">
        <v>78</v>
      </c>
      <c r="E539" s="134">
        <v>45930</v>
      </c>
      <c r="F539" s="135" t="s">
        <v>347</v>
      </c>
      <c r="G539" s="143" t="s">
        <v>351</v>
      </c>
      <c r="H539" s="136">
        <v>0.91666666666666663</v>
      </c>
      <c r="I539" s="136">
        <v>0.41666666666666669</v>
      </c>
      <c r="J539" s="145"/>
      <c r="K539" s="146">
        <v>31.63</v>
      </c>
      <c r="L539" s="146">
        <f>J539*K539</f>
        <v>0</v>
      </c>
      <c r="M539" s="145"/>
      <c r="N539" s="146">
        <v>228.61</v>
      </c>
      <c r="O539" s="139">
        <f>IF(M539= "Mês todo", N539, M539*N539)</f>
        <v>0</v>
      </c>
      <c r="P539" s="137"/>
      <c r="Q539" s="140"/>
      <c r="R539" s="162"/>
      <c r="S539" s="163"/>
      <c r="T539" s="150"/>
      <c r="U539" s="141">
        <f>Tabela4[[#This Row],[Custo diário]]*Tabela4[[#This Row],[Dias]]*Tabela4[[#This Row],[Quantidade]]</f>
        <v>0</v>
      </c>
    </row>
    <row r="540" spans="2:21" ht="15.75" hidden="1" thickBot="1">
      <c r="B540" s="287" t="s">
        <v>147</v>
      </c>
      <c r="C540" s="287" t="s">
        <v>0</v>
      </c>
      <c r="D540" s="287" t="s">
        <v>78</v>
      </c>
      <c r="E540" s="134">
        <v>45930</v>
      </c>
      <c r="F540" s="135" t="s">
        <v>342</v>
      </c>
      <c r="G540" s="143" t="s">
        <v>351</v>
      </c>
      <c r="H540" s="136">
        <v>0.25</v>
      </c>
      <c r="I540" s="136">
        <v>0.75</v>
      </c>
      <c r="J540" s="145"/>
      <c r="K540" s="146">
        <v>25.34</v>
      </c>
      <c r="L540" s="146">
        <f>J540*K540</f>
        <v>0</v>
      </c>
      <c r="M540" s="145"/>
      <c r="N540" s="146">
        <v>183.14</v>
      </c>
      <c r="O540" s="139">
        <f>IF(M540= "Mês todo", N540, M540*N540)</f>
        <v>0</v>
      </c>
      <c r="P540" s="137"/>
      <c r="Q540" s="140"/>
      <c r="R540" s="162"/>
      <c r="S540" s="163"/>
      <c r="T540" s="150"/>
      <c r="U540" s="141">
        <f>Tabela4[[#This Row],[Custo diário]]*Tabela4[[#This Row],[Dias]]*Tabela4[[#This Row],[Quantidade]]</f>
        <v>0</v>
      </c>
    </row>
    <row r="541" spans="2:21" ht="15.75" hidden="1" thickBot="1">
      <c r="B541" s="287" t="s">
        <v>147</v>
      </c>
      <c r="C541" s="287" t="s">
        <v>0</v>
      </c>
      <c r="D541" s="287" t="s">
        <v>78</v>
      </c>
      <c r="E541" s="134">
        <v>45930</v>
      </c>
      <c r="F541" s="135" t="s">
        <v>420</v>
      </c>
      <c r="G541" s="143" t="s">
        <v>340</v>
      </c>
      <c r="H541" s="136">
        <v>0.25</v>
      </c>
      <c r="I541" s="136">
        <v>0.59722222222222221</v>
      </c>
      <c r="J541" s="145"/>
      <c r="K541" s="146">
        <v>22.97</v>
      </c>
      <c r="L541" s="146">
        <f>J541*K541</f>
        <v>0</v>
      </c>
      <c r="M541" s="145"/>
      <c r="N541" s="146">
        <v>166.05</v>
      </c>
      <c r="O541" s="139">
        <f>IF(M541= "Mês todo", N541, M541*N541)</f>
        <v>0</v>
      </c>
      <c r="P541" s="137"/>
      <c r="Q541" s="140"/>
      <c r="R541" s="162"/>
      <c r="S541" s="163"/>
      <c r="T541" s="150"/>
      <c r="U541" s="141">
        <f>Tabela4[[#This Row],[Custo diário]]*Tabela4[[#This Row],[Dias]]*Tabela4[[#This Row],[Quantidade]]</f>
        <v>0</v>
      </c>
    </row>
    <row r="542" spans="2:21" ht="15.75" hidden="1" thickBot="1">
      <c r="B542" s="287" t="s">
        <v>147</v>
      </c>
      <c r="C542" s="287" t="s">
        <v>0</v>
      </c>
      <c r="D542" s="287" t="s">
        <v>78</v>
      </c>
      <c r="E542" s="134">
        <v>45930</v>
      </c>
      <c r="F542" s="135" t="s">
        <v>341</v>
      </c>
      <c r="G542" s="143" t="s">
        <v>340</v>
      </c>
      <c r="H542" s="136">
        <v>0.25</v>
      </c>
      <c r="I542" s="136">
        <v>0.59722222222222199</v>
      </c>
      <c r="J542" s="145"/>
      <c r="K542" s="146">
        <v>30.83</v>
      </c>
      <c r="L542" s="146">
        <f>J542*K542</f>
        <v>0</v>
      </c>
      <c r="M542" s="145"/>
      <c r="N542" s="146">
        <v>222.85</v>
      </c>
      <c r="O542" s="139">
        <f>IF(M542= "Mês todo", N542, M542*N542)</f>
        <v>0</v>
      </c>
      <c r="P542" s="137"/>
      <c r="Q542" s="140"/>
      <c r="R542" s="162"/>
      <c r="S542" s="163"/>
      <c r="T542" s="150"/>
      <c r="U542" s="141">
        <f>Tabela4[[#This Row],[Custo diário]]*Tabela4[[#This Row],[Dias]]*Tabela4[[#This Row],[Quantidade]]</f>
        <v>0</v>
      </c>
    </row>
    <row r="543" spans="2:21" ht="15.75" hidden="1" thickBot="1">
      <c r="B543" s="287" t="s">
        <v>147</v>
      </c>
      <c r="C543" s="287" t="s">
        <v>0</v>
      </c>
      <c r="D543" s="287" t="s">
        <v>78</v>
      </c>
      <c r="E543" s="134">
        <v>45930</v>
      </c>
      <c r="F543" s="135" t="s">
        <v>344</v>
      </c>
      <c r="G543" s="143" t="s">
        <v>351</v>
      </c>
      <c r="H543" s="136">
        <v>0.41666666666666669</v>
      </c>
      <c r="I543" s="136">
        <v>0.91666666666666663</v>
      </c>
      <c r="J543" s="145"/>
      <c r="K543" s="146">
        <v>19.55</v>
      </c>
      <c r="L543" s="146">
        <f t="shared" si="74"/>
        <v>0</v>
      </c>
      <c r="M543" s="145">
        <v>39</v>
      </c>
      <c r="N543" s="146">
        <v>141.28</v>
      </c>
      <c r="O543" s="139">
        <f t="shared" si="75"/>
        <v>5509.92</v>
      </c>
      <c r="P543" s="137"/>
      <c r="Q543" s="140"/>
      <c r="R543" s="162"/>
      <c r="S543" s="163"/>
      <c r="T543" s="150"/>
      <c r="U543" s="141">
        <f>Tabela4[[#This Row],[Custo diário]]*Tabela4[[#This Row],[Dias]]*Tabela4[[#This Row],[Quantidade]]</f>
        <v>0</v>
      </c>
    </row>
    <row r="544" spans="2:21" ht="15.75" hidden="1" thickBot="1">
      <c r="B544" s="287" t="s">
        <v>147</v>
      </c>
      <c r="C544" s="287" t="s">
        <v>0</v>
      </c>
      <c r="D544" s="287" t="s">
        <v>78</v>
      </c>
      <c r="E544" s="134">
        <v>45930</v>
      </c>
      <c r="F544" s="135" t="s">
        <v>342</v>
      </c>
      <c r="G544" s="143" t="s">
        <v>351</v>
      </c>
      <c r="H544" s="136">
        <v>0.41666666666666702</v>
      </c>
      <c r="I544" s="136">
        <v>0.91666666666666696</v>
      </c>
      <c r="J544" s="145"/>
      <c r="K544" s="146">
        <v>25.34</v>
      </c>
      <c r="L544" s="146">
        <f t="shared" si="74"/>
        <v>0</v>
      </c>
      <c r="M544" s="145"/>
      <c r="N544" s="146">
        <v>183.14</v>
      </c>
      <c r="O544" s="139">
        <f t="shared" si="75"/>
        <v>0</v>
      </c>
      <c r="P544" s="137"/>
      <c r="Q544" s="140"/>
      <c r="R544" s="162"/>
      <c r="S544" s="163"/>
      <c r="T544" s="150"/>
      <c r="U544" s="141">
        <f>Tabela4[[#This Row],[Custo diário]]*Tabela4[[#This Row],[Dias]]*Tabela4[[#This Row],[Quantidade]]</f>
        <v>0</v>
      </c>
    </row>
    <row r="545" spans="2:21" ht="15.75" hidden="1" thickBot="1">
      <c r="B545" s="287" t="s">
        <v>147</v>
      </c>
      <c r="C545" s="287" t="s">
        <v>0</v>
      </c>
      <c r="D545" s="287" t="s">
        <v>78</v>
      </c>
      <c r="E545" s="134">
        <v>45930</v>
      </c>
      <c r="F545" s="135" t="s">
        <v>421</v>
      </c>
      <c r="G545" s="143" t="s">
        <v>340</v>
      </c>
      <c r="H545" s="136">
        <v>0.56944444444444442</v>
      </c>
      <c r="I545" s="136">
        <v>0.91666666666666663</v>
      </c>
      <c r="J545" s="145"/>
      <c r="K545" s="146">
        <v>29.15</v>
      </c>
      <c r="L545" s="146">
        <f t="shared" si="74"/>
        <v>0</v>
      </c>
      <c r="M545" s="145"/>
      <c r="N545" s="146">
        <v>210.66</v>
      </c>
      <c r="O545" s="139">
        <f t="shared" si="75"/>
        <v>0</v>
      </c>
      <c r="P545" s="137"/>
      <c r="Q545" s="140"/>
      <c r="R545" s="162"/>
      <c r="S545" s="163"/>
      <c r="T545" s="150"/>
      <c r="U545" s="141">
        <f>Tabela4[[#This Row],[Custo diário]]*Tabela4[[#This Row],[Dias]]*Tabela4[[#This Row],[Quantidade]]</f>
        <v>0</v>
      </c>
    </row>
    <row r="546" spans="2:21" ht="15.75" hidden="1" thickBot="1">
      <c r="B546" s="287" t="s">
        <v>147</v>
      </c>
      <c r="C546" s="287" t="s">
        <v>0</v>
      </c>
      <c r="D546" s="287" t="s">
        <v>78</v>
      </c>
      <c r="E546" s="134">
        <v>45930</v>
      </c>
      <c r="F546" s="135" t="s">
        <v>422</v>
      </c>
      <c r="G546" s="143" t="s">
        <v>340</v>
      </c>
      <c r="H546" s="136">
        <v>0.25</v>
      </c>
      <c r="I546" s="136">
        <v>0.59722222222222199</v>
      </c>
      <c r="J546" s="145"/>
      <c r="K546" s="146">
        <v>22.78</v>
      </c>
      <c r="L546" s="146">
        <f t="shared" si="74"/>
        <v>0</v>
      </c>
      <c r="M546" s="145"/>
      <c r="N546" s="146">
        <v>164.66</v>
      </c>
      <c r="O546" s="139">
        <f t="shared" si="75"/>
        <v>0</v>
      </c>
      <c r="P546" s="137"/>
      <c r="Q546" s="140"/>
      <c r="R546" s="162"/>
      <c r="S546" s="163"/>
      <c r="T546" s="150"/>
      <c r="U546" s="141">
        <f>Tabela4[[#This Row],[Custo diário]]*Tabela4[[#This Row],[Dias]]*Tabela4[[#This Row],[Quantidade]]</f>
        <v>0</v>
      </c>
    </row>
    <row r="547" spans="2:21" ht="15.75" hidden="1" thickBot="1">
      <c r="B547" s="287" t="s">
        <v>147</v>
      </c>
      <c r="C547" s="287" t="s">
        <v>0</v>
      </c>
      <c r="D547" s="287" t="s">
        <v>78</v>
      </c>
      <c r="E547" s="134">
        <v>45930</v>
      </c>
      <c r="F547" s="135" t="s">
        <v>422</v>
      </c>
      <c r="G547" s="143" t="s">
        <v>340</v>
      </c>
      <c r="H547" s="136">
        <v>0.91666666666666696</v>
      </c>
      <c r="I547" s="136">
        <v>0.25</v>
      </c>
      <c r="J547" s="145"/>
      <c r="K547" s="146">
        <v>28.3</v>
      </c>
      <c r="L547" s="146">
        <f>J547*K547</f>
        <v>0</v>
      </c>
      <c r="M547" s="145">
        <v>26</v>
      </c>
      <c r="N547" s="146">
        <v>204.52</v>
      </c>
      <c r="O547" s="139">
        <f>IF(M547= "Mês todo", N547, M547*N547)</f>
        <v>5317.52</v>
      </c>
      <c r="P547" s="311"/>
      <c r="Q547" s="140"/>
      <c r="R547" s="162"/>
      <c r="S547" s="137"/>
      <c r="T547" s="145"/>
      <c r="U547" s="312">
        <f>Tabela4[[#This Row],[Custo diário]]*Tabela4[[#This Row],[Dias]]*Tabela4[[#This Row],[Quantidade]]</f>
        <v>0</v>
      </c>
    </row>
    <row r="548" spans="2:21" ht="15.75" hidden="1" thickBot="1">
      <c r="B548" s="287" t="s">
        <v>147</v>
      </c>
      <c r="C548" s="287" t="s">
        <v>0</v>
      </c>
      <c r="D548" s="287" t="s">
        <v>78</v>
      </c>
      <c r="E548" s="134">
        <v>45930</v>
      </c>
      <c r="F548" s="135" t="s">
        <v>344</v>
      </c>
      <c r="G548" s="143" t="s">
        <v>351</v>
      </c>
      <c r="H548" s="136">
        <v>0.25</v>
      </c>
      <c r="I548" s="136">
        <v>0.75</v>
      </c>
      <c r="J548" s="145"/>
      <c r="K548" s="146">
        <v>19.55</v>
      </c>
      <c r="L548" s="146">
        <f>J548*K548</f>
        <v>0</v>
      </c>
      <c r="M548" s="145">
        <v>20</v>
      </c>
      <c r="N548" s="146">
        <v>141.28</v>
      </c>
      <c r="O548" s="139">
        <f>IF(M548= "Mês todo", N548, M548*N548)</f>
        <v>2825.6</v>
      </c>
      <c r="P548" s="311"/>
      <c r="Q548" s="140"/>
      <c r="R548" s="162"/>
      <c r="S548" s="137"/>
      <c r="T548" s="145"/>
      <c r="U548" s="312">
        <f>Tabela4[[#This Row],[Custo diário]]*Tabela4[[#This Row],[Dias]]*Tabela4[[#This Row],[Quantidade]]</f>
        <v>0</v>
      </c>
    </row>
    <row r="549" spans="2:21" ht="15.75" hidden="1" thickBot="1">
      <c r="B549" s="287" t="s">
        <v>147</v>
      </c>
      <c r="C549" s="287" t="s">
        <v>0</v>
      </c>
      <c r="D549" s="287" t="s">
        <v>78</v>
      </c>
      <c r="E549" s="134">
        <v>45930</v>
      </c>
      <c r="F549" s="135" t="s">
        <v>344</v>
      </c>
      <c r="G549" s="143" t="s">
        <v>351</v>
      </c>
      <c r="H549" s="136">
        <v>0.45833333333333331</v>
      </c>
      <c r="I549" s="136">
        <v>0.95833333333333337</v>
      </c>
      <c r="J549" s="145"/>
      <c r="K549" s="146">
        <v>20.059999999999999</v>
      </c>
      <c r="L549" s="146">
        <f>J549*K549</f>
        <v>0</v>
      </c>
      <c r="M549" s="145"/>
      <c r="N549" s="146">
        <v>144.96</v>
      </c>
      <c r="O549" s="139">
        <f>IF(M549= "Mês todo", N549, M549*N549)</f>
        <v>0</v>
      </c>
      <c r="P549" s="311"/>
      <c r="Q549" s="140"/>
      <c r="R549" s="162"/>
      <c r="S549" s="137"/>
      <c r="T549" s="145"/>
      <c r="U549" s="312">
        <f>Tabela4[[#This Row],[Custo diário]]*Tabela4[[#This Row],[Dias]]*Tabela4[[#This Row],[Quantidade]]</f>
        <v>0</v>
      </c>
    </row>
    <row r="550" spans="2:21" ht="15.75" hidden="1" thickBot="1">
      <c r="B550" s="287" t="s">
        <v>147</v>
      </c>
      <c r="C550" s="287" t="s">
        <v>0</v>
      </c>
      <c r="D550" s="287" t="s">
        <v>78</v>
      </c>
      <c r="E550" s="134">
        <v>45930</v>
      </c>
      <c r="F550" s="135" t="s">
        <v>344</v>
      </c>
      <c r="G550" s="143" t="s">
        <v>340</v>
      </c>
      <c r="H550" s="136">
        <v>0.25</v>
      </c>
      <c r="I550" s="136">
        <v>0.59722222222222221</v>
      </c>
      <c r="J550" s="145"/>
      <c r="K550" s="146">
        <v>22.78</v>
      </c>
      <c r="L550" s="146">
        <f>J550*K550</f>
        <v>0</v>
      </c>
      <c r="M550" s="145">
        <v>30</v>
      </c>
      <c r="N550" s="146">
        <v>164.66</v>
      </c>
      <c r="O550" s="139">
        <f>IF(M550= "Mês todo", N550, M550*N550)</f>
        <v>4939.8</v>
      </c>
      <c r="P550" s="311"/>
      <c r="Q550" s="140"/>
      <c r="R550" s="162"/>
      <c r="S550" s="137"/>
      <c r="T550" s="145"/>
      <c r="U550" s="312">
        <f>Tabela4[[#This Row],[Custo diário]]*Tabela4[[#This Row],[Dias]]*Tabela4[[#This Row],[Quantidade]]</f>
        <v>0</v>
      </c>
    </row>
    <row r="551" spans="2:21" ht="23.25" hidden="1" customHeight="1" thickBot="1">
      <c r="B551" s="287" t="s">
        <v>147</v>
      </c>
      <c r="C551" s="287" t="s">
        <v>0</v>
      </c>
      <c r="D551" s="287" t="s">
        <v>78</v>
      </c>
      <c r="E551" s="134">
        <v>45930</v>
      </c>
      <c r="F551" s="135" t="s">
        <v>464</v>
      </c>
      <c r="G551" s="143" t="s">
        <v>340</v>
      </c>
      <c r="H551" s="136">
        <v>0.91666666666666696</v>
      </c>
      <c r="I551" s="136">
        <v>0.25</v>
      </c>
      <c r="J551" s="145"/>
      <c r="K551" s="146">
        <v>33.909999999999997</v>
      </c>
      <c r="L551" s="146">
        <f>J551*K551</f>
        <v>0</v>
      </c>
      <c r="M551" s="145"/>
      <c r="N551" s="146">
        <v>245.13</v>
      </c>
      <c r="O551" s="139">
        <f>IF(M551= "Mês todo", N551, M551*N551)</f>
        <v>0</v>
      </c>
      <c r="P551" s="137"/>
      <c r="Q551" s="140"/>
      <c r="R551" s="162"/>
      <c r="S551" s="137"/>
      <c r="T551" s="145"/>
      <c r="U551" s="141">
        <f>Tabela4[[#This Row],[Custo diário]]*Tabela4[[#This Row],[Dias]]*Tabela4[[#This Row],[Quantidade]]</f>
        <v>0</v>
      </c>
    </row>
    <row r="552" spans="2:21" ht="17.25" hidden="1" customHeight="1" thickBot="1">
      <c r="B552" s="287" t="s">
        <v>127</v>
      </c>
      <c r="C552" s="287" t="s">
        <v>85</v>
      </c>
      <c r="D552" s="287" t="s">
        <v>78</v>
      </c>
      <c r="E552" s="134">
        <v>45930</v>
      </c>
      <c r="F552" s="135" t="s">
        <v>358</v>
      </c>
      <c r="G552" s="143" t="s">
        <v>351</v>
      </c>
      <c r="H552" s="136" t="s">
        <v>402</v>
      </c>
      <c r="I552" s="136" t="s">
        <v>360</v>
      </c>
      <c r="J552" s="145"/>
      <c r="K552" s="146">
        <v>25.42</v>
      </c>
      <c r="L552" s="146">
        <f t="shared" ref="L552:L561" si="76">J552*K552</f>
        <v>0</v>
      </c>
      <c r="M552" s="145">
        <v>2</v>
      </c>
      <c r="N552" s="146">
        <v>175.4</v>
      </c>
      <c r="O552" s="139">
        <f t="shared" ref="O552:O561" si="77">IF(M552= "Mês todo", N552, M552*N552)</f>
        <v>350.8</v>
      </c>
      <c r="P552" s="137"/>
      <c r="Q552" s="140"/>
      <c r="R552" s="162"/>
      <c r="S552" s="137"/>
      <c r="T552" s="145"/>
      <c r="U552" s="141">
        <f>Tabela4[[#This Row],[Custo diário]]*Tabela4[[#This Row],[Dias]]*Tabela4[[#This Row],[Quantidade]]</f>
        <v>0</v>
      </c>
    </row>
    <row r="553" spans="2:21" ht="17.25" hidden="1" customHeight="1" thickBot="1">
      <c r="B553" s="287" t="s">
        <v>127</v>
      </c>
      <c r="C553" s="287" t="s">
        <v>85</v>
      </c>
      <c r="D553" s="287" t="s">
        <v>78</v>
      </c>
      <c r="E553" s="134">
        <v>45930</v>
      </c>
      <c r="F553" s="135" t="s">
        <v>358</v>
      </c>
      <c r="G553" s="143" t="s">
        <v>351</v>
      </c>
      <c r="H553" s="136" t="s">
        <v>365</v>
      </c>
      <c r="I553" s="136" t="s">
        <v>371</v>
      </c>
      <c r="J553" s="145"/>
      <c r="K553" s="146">
        <v>24.69</v>
      </c>
      <c r="L553" s="146">
        <f t="shared" si="76"/>
        <v>0</v>
      </c>
      <c r="M553" s="145"/>
      <c r="N553" s="146">
        <v>170.34</v>
      </c>
      <c r="O553" s="139">
        <f t="shared" si="77"/>
        <v>0</v>
      </c>
      <c r="P553" s="137"/>
      <c r="Q553" s="140"/>
      <c r="R553" s="162"/>
      <c r="S553" s="137"/>
      <c r="T553" s="145"/>
      <c r="U553" s="141">
        <f>Tabela4[[#This Row],[Custo diário]]*Tabela4[[#This Row],[Dias]]*Tabela4[[#This Row],[Quantidade]]</f>
        <v>0</v>
      </c>
    </row>
    <row r="554" spans="2:21" ht="17.25" hidden="1" customHeight="1" thickBot="1">
      <c r="B554" s="287" t="s">
        <v>127</v>
      </c>
      <c r="C554" s="287" t="s">
        <v>85</v>
      </c>
      <c r="D554" s="287" t="s">
        <v>78</v>
      </c>
      <c r="E554" s="134">
        <v>45930</v>
      </c>
      <c r="F554" s="135" t="s">
        <v>358</v>
      </c>
      <c r="G554" s="143" t="s">
        <v>351</v>
      </c>
      <c r="H554" s="136" t="s">
        <v>363</v>
      </c>
      <c r="I554" s="136" t="s">
        <v>364</v>
      </c>
      <c r="J554" s="145"/>
      <c r="K554" s="146">
        <v>24.69</v>
      </c>
      <c r="L554" s="146">
        <f t="shared" si="76"/>
        <v>0</v>
      </c>
      <c r="M554" s="145"/>
      <c r="N554" s="146">
        <v>170.34</v>
      </c>
      <c r="O554" s="139">
        <f t="shared" si="77"/>
        <v>0</v>
      </c>
      <c r="P554" s="137"/>
      <c r="Q554" s="140"/>
      <c r="R554" s="162"/>
      <c r="S554" s="137"/>
      <c r="T554" s="145"/>
      <c r="U554" s="141">
        <f>Tabela4[[#This Row],[Custo diário]]*Tabela4[[#This Row],[Dias]]*Tabela4[[#This Row],[Quantidade]]</f>
        <v>0</v>
      </c>
    </row>
    <row r="555" spans="2:21" ht="17.25" hidden="1" customHeight="1" thickBot="1">
      <c r="B555" s="287" t="s">
        <v>127</v>
      </c>
      <c r="C555" s="287" t="s">
        <v>85</v>
      </c>
      <c r="D555" s="287" t="s">
        <v>78</v>
      </c>
      <c r="E555" s="134">
        <v>45930</v>
      </c>
      <c r="F555" s="135" t="s">
        <v>358</v>
      </c>
      <c r="G555" s="143" t="s">
        <v>351</v>
      </c>
      <c r="H555" s="136" t="s">
        <v>364</v>
      </c>
      <c r="I555" s="136" t="s">
        <v>363</v>
      </c>
      <c r="J555" s="145"/>
      <c r="K555" s="146">
        <v>29.09</v>
      </c>
      <c r="L555" s="146">
        <f t="shared" si="76"/>
        <v>0</v>
      </c>
      <c r="M555" s="145"/>
      <c r="N555" s="146">
        <v>200.7</v>
      </c>
      <c r="O555" s="139">
        <f t="shared" si="77"/>
        <v>0</v>
      </c>
      <c r="P555" s="137"/>
      <c r="Q555" s="140"/>
      <c r="R555" s="162"/>
      <c r="S555" s="137"/>
      <c r="T555" s="145"/>
      <c r="U555" s="141">
        <f>Tabela4[[#This Row],[Custo diário]]*Tabela4[[#This Row],[Dias]]*Tabela4[[#This Row],[Quantidade]]</f>
        <v>0</v>
      </c>
    </row>
    <row r="556" spans="2:21" ht="17.25" hidden="1" customHeight="1" thickBot="1">
      <c r="B556" s="287" t="s">
        <v>127</v>
      </c>
      <c r="C556" s="287" t="s">
        <v>87</v>
      </c>
      <c r="D556" s="287" t="s">
        <v>78</v>
      </c>
      <c r="E556" s="134">
        <v>45930</v>
      </c>
      <c r="F556" s="135" t="s">
        <v>359</v>
      </c>
      <c r="G556" s="143" t="s">
        <v>351</v>
      </c>
      <c r="H556" s="136" t="s">
        <v>402</v>
      </c>
      <c r="I556" s="136" t="s">
        <v>360</v>
      </c>
      <c r="J556" s="145"/>
      <c r="K556" s="146">
        <v>37.11</v>
      </c>
      <c r="L556" s="146">
        <f t="shared" si="76"/>
        <v>0</v>
      </c>
      <c r="M556" s="145"/>
      <c r="N556" s="146">
        <v>268.22000000000003</v>
      </c>
      <c r="O556" s="139">
        <f t="shared" si="77"/>
        <v>0</v>
      </c>
      <c r="P556" s="137"/>
      <c r="Q556" s="140"/>
      <c r="R556" s="162"/>
      <c r="S556" s="137"/>
      <c r="T556" s="145"/>
      <c r="U556" s="141">
        <f>Tabela4[[#This Row],[Custo diário]]*Tabela4[[#This Row],[Dias]]*Tabela4[[#This Row],[Quantidade]]</f>
        <v>0</v>
      </c>
    </row>
    <row r="557" spans="2:21" ht="17.25" hidden="1" customHeight="1" thickBot="1">
      <c r="B557" s="287" t="s">
        <v>127</v>
      </c>
      <c r="C557" s="287" t="s">
        <v>87</v>
      </c>
      <c r="D557" s="287" t="s">
        <v>78</v>
      </c>
      <c r="E557" s="134">
        <v>45930</v>
      </c>
      <c r="F557" s="135" t="s">
        <v>359</v>
      </c>
      <c r="G557" s="143" t="s">
        <v>351</v>
      </c>
      <c r="H557" s="136" t="s">
        <v>363</v>
      </c>
      <c r="I557" s="136" t="s">
        <v>364</v>
      </c>
      <c r="J557" s="145"/>
      <c r="K557" s="146">
        <v>36.08</v>
      </c>
      <c r="L557" s="146">
        <f t="shared" si="76"/>
        <v>0</v>
      </c>
      <c r="M557" s="145"/>
      <c r="N557" s="146">
        <v>260.82</v>
      </c>
      <c r="O557" s="139">
        <f t="shared" si="77"/>
        <v>0</v>
      </c>
      <c r="P557" s="137"/>
      <c r="Q557" s="140"/>
      <c r="R557" s="162"/>
      <c r="S557" s="137"/>
      <c r="T557" s="145"/>
      <c r="U557" s="141">
        <f>Tabela4[[#This Row],[Custo diário]]*Tabela4[[#This Row],[Dias]]*Tabela4[[#This Row],[Quantidade]]</f>
        <v>0</v>
      </c>
    </row>
    <row r="558" spans="2:21" ht="17.25" hidden="1" customHeight="1" thickBot="1">
      <c r="B558" s="287" t="s">
        <v>127</v>
      </c>
      <c r="C558" s="287" t="s">
        <v>87</v>
      </c>
      <c r="D558" s="287" t="s">
        <v>78</v>
      </c>
      <c r="E558" s="134">
        <v>45930</v>
      </c>
      <c r="F558" s="135" t="s">
        <v>361</v>
      </c>
      <c r="G558" s="143" t="s">
        <v>351</v>
      </c>
      <c r="H558" s="136" t="s">
        <v>364</v>
      </c>
      <c r="I558" s="136" t="s">
        <v>363</v>
      </c>
      <c r="J558" s="145"/>
      <c r="K558" s="146">
        <v>38.47</v>
      </c>
      <c r="L558" s="146">
        <f t="shared" si="76"/>
        <v>0</v>
      </c>
      <c r="M558" s="145"/>
      <c r="N558" s="146">
        <v>278.04000000000002</v>
      </c>
      <c r="O558" s="139">
        <f t="shared" si="77"/>
        <v>0</v>
      </c>
      <c r="P558" s="137"/>
      <c r="Q558" s="140"/>
      <c r="R558" s="162"/>
      <c r="S558" s="137"/>
      <c r="T558" s="145"/>
      <c r="U558" s="141">
        <f>Tabela4[[#This Row],[Custo diário]]*Tabela4[[#This Row],[Dias]]*Tabela4[[#This Row],[Quantidade]]</f>
        <v>0</v>
      </c>
    </row>
    <row r="559" spans="2:21" ht="17.25" hidden="1" customHeight="1" thickBot="1">
      <c r="B559" s="287" t="s">
        <v>127</v>
      </c>
      <c r="C559" s="287" t="s">
        <v>87</v>
      </c>
      <c r="D559" s="287" t="s">
        <v>78</v>
      </c>
      <c r="E559" s="134">
        <v>45930</v>
      </c>
      <c r="F559" s="135" t="s">
        <v>362</v>
      </c>
      <c r="G559" s="143" t="s">
        <v>351</v>
      </c>
      <c r="H559" s="136" t="s">
        <v>365</v>
      </c>
      <c r="I559" s="136" t="s">
        <v>371</v>
      </c>
      <c r="J559" s="145"/>
      <c r="K559" s="146">
        <v>32.81</v>
      </c>
      <c r="L559" s="146">
        <f t="shared" si="76"/>
        <v>0</v>
      </c>
      <c r="M559" s="145">
        <v>1</v>
      </c>
      <c r="N559" s="146">
        <v>237.12</v>
      </c>
      <c r="O559" s="139">
        <f t="shared" si="77"/>
        <v>237.12</v>
      </c>
      <c r="P559" s="137"/>
      <c r="Q559" s="140"/>
      <c r="R559" s="162"/>
      <c r="S559" s="137"/>
      <c r="T559" s="145"/>
      <c r="U559" s="141">
        <f>Tabela4[[#This Row],[Custo diário]]*Tabela4[[#This Row],[Dias]]*Tabela4[[#This Row],[Quantidade]]</f>
        <v>0</v>
      </c>
    </row>
    <row r="560" spans="2:21" ht="17.25" hidden="1" customHeight="1" thickBot="1">
      <c r="B560" s="287" t="s">
        <v>127</v>
      </c>
      <c r="C560" s="287" t="s">
        <v>87</v>
      </c>
      <c r="D560" s="287" t="s">
        <v>78</v>
      </c>
      <c r="E560" s="134">
        <v>45930</v>
      </c>
      <c r="F560" s="135" t="s">
        <v>362</v>
      </c>
      <c r="G560" s="143" t="s">
        <v>351</v>
      </c>
      <c r="H560" s="136" t="s">
        <v>424</v>
      </c>
      <c r="I560" s="136" t="s">
        <v>446</v>
      </c>
      <c r="J560" s="145"/>
      <c r="K560" s="146">
        <v>34.69</v>
      </c>
      <c r="L560" s="146">
        <f t="shared" si="76"/>
        <v>0</v>
      </c>
      <c r="M560" s="145"/>
      <c r="N560" s="146">
        <v>250.76</v>
      </c>
      <c r="O560" s="139">
        <f t="shared" si="77"/>
        <v>0</v>
      </c>
      <c r="P560" s="137"/>
      <c r="Q560" s="140"/>
      <c r="R560" s="162"/>
      <c r="S560" s="137"/>
      <c r="T560" s="145"/>
      <c r="U560" s="141">
        <f>Tabela4[[#This Row],[Custo diário]]*Tabela4[[#This Row],[Dias]]*Tabela4[[#This Row],[Quantidade]]</f>
        <v>0</v>
      </c>
    </row>
    <row r="561" spans="2:21" ht="17.25" hidden="1" customHeight="1" thickBot="1">
      <c r="B561" s="287" t="s">
        <v>127</v>
      </c>
      <c r="C561" s="287" t="s">
        <v>87</v>
      </c>
      <c r="D561" s="287" t="s">
        <v>78</v>
      </c>
      <c r="E561" s="134">
        <v>45930</v>
      </c>
      <c r="F561" s="135" t="s">
        <v>362</v>
      </c>
      <c r="G561" s="143" t="s">
        <v>351</v>
      </c>
      <c r="H561" s="136" t="s">
        <v>365</v>
      </c>
      <c r="I561" s="136" t="s">
        <v>371</v>
      </c>
      <c r="J561" s="145"/>
      <c r="K561" s="146">
        <v>32.81</v>
      </c>
      <c r="L561" s="146">
        <f t="shared" si="76"/>
        <v>0</v>
      </c>
      <c r="M561" s="145"/>
      <c r="N561" s="146">
        <v>237.12</v>
      </c>
      <c r="O561" s="139">
        <f t="shared" si="77"/>
        <v>0</v>
      </c>
      <c r="P561" s="137"/>
      <c r="Q561" s="140"/>
      <c r="R561" s="162"/>
      <c r="S561" s="137"/>
      <c r="T561" s="145"/>
      <c r="U561" s="141">
        <f>Tabela4[[#This Row],[Custo diário]]*Tabela4[[#This Row],[Dias]]*Tabela4[[#This Row],[Quantidade]]</f>
        <v>0</v>
      </c>
    </row>
    <row r="562" spans="2:21" ht="17.25" hidden="1" customHeight="1" thickBot="1">
      <c r="B562" s="287" t="s">
        <v>147</v>
      </c>
      <c r="C562" s="287" t="s">
        <v>88</v>
      </c>
      <c r="D562" s="143" t="s">
        <v>17</v>
      </c>
      <c r="E562" s="134">
        <v>45930</v>
      </c>
      <c r="F562" s="135" t="s">
        <v>403</v>
      </c>
      <c r="G562" s="143" t="s">
        <v>343</v>
      </c>
      <c r="H562" s="136" t="s">
        <v>363</v>
      </c>
      <c r="I562" s="136" t="s">
        <v>404</v>
      </c>
      <c r="J562" s="145"/>
      <c r="K562" s="146">
        <v>64.8</v>
      </c>
      <c r="L562" s="146">
        <f t="shared" ref="L562:L577" si="78">J562*K562</f>
        <v>0</v>
      </c>
      <c r="M562" s="145"/>
      <c r="N562" s="146">
        <v>468.36</v>
      </c>
      <c r="O562" s="139">
        <f t="shared" ref="O562:O577" si="79">IF(M562= "Mês todo", N562, M562*N562)</f>
        <v>0</v>
      </c>
      <c r="P562" s="137"/>
      <c r="Q562" s="140"/>
      <c r="R562" s="162"/>
      <c r="S562" s="137"/>
      <c r="T562" s="145"/>
      <c r="U562" s="141">
        <f>Tabela4[[#This Row],[Custo diário]]*Tabela4[[#This Row],[Dias]]*Tabela4[[#This Row],[Quantidade]]</f>
        <v>0</v>
      </c>
    </row>
    <row r="563" spans="2:21" ht="17.25" hidden="1" customHeight="1" thickBot="1">
      <c r="B563" s="287" t="s">
        <v>147</v>
      </c>
      <c r="C563" s="287" t="s">
        <v>88</v>
      </c>
      <c r="D563" s="143" t="s">
        <v>17</v>
      </c>
      <c r="E563" s="134">
        <v>45930</v>
      </c>
      <c r="F563" s="135" t="s">
        <v>403</v>
      </c>
      <c r="G563" s="143" t="s">
        <v>343</v>
      </c>
      <c r="H563" s="136" t="s">
        <v>394</v>
      </c>
      <c r="I563" s="136" t="s">
        <v>395</v>
      </c>
      <c r="J563" s="145"/>
      <c r="K563" s="146">
        <v>65.709999999999994</v>
      </c>
      <c r="L563" s="146">
        <f t="shared" si="78"/>
        <v>0</v>
      </c>
      <c r="M563" s="145"/>
      <c r="N563" s="146">
        <v>474.95</v>
      </c>
      <c r="O563" s="139">
        <f t="shared" si="79"/>
        <v>0</v>
      </c>
      <c r="P563" s="137"/>
      <c r="Q563" s="140"/>
      <c r="R563" s="162"/>
      <c r="S563" s="137"/>
      <c r="T563" s="145"/>
      <c r="U563" s="141">
        <f>Tabela4[[#This Row],[Custo diário]]*Tabela4[[#This Row],[Dias]]*Tabela4[[#This Row],[Quantidade]]</f>
        <v>0</v>
      </c>
    </row>
    <row r="564" spans="2:21" ht="17.25" hidden="1" customHeight="1" thickBot="1">
      <c r="B564" s="287" t="s">
        <v>147</v>
      </c>
      <c r="C564" s="287" t="s">
        <v>88</v>
      </c>
      <c r="D564" s="143" t="s">
        <v>17</v>
      </c>
      <c r="E564" s="134">
        <v>45930</v>
      </c>
      <c r="F564" s="135" t="s">
        <v>405</v>
      </c>
      <c r="G564" s="143" t="s">
        <v>351</v>
      </c>
      <c r="H564" s="136" t="s">
        <v>363</v>
      </c>
      <c r="I564" s="136" t="s">
        <v>364</v>
      </c>
      <c r="J564" s="145"/>
      <c r="K564" s="146">
        <v>22.15</v>
      </c>
      <c r="L564" s="146">
        <f t="shared" si="78"/>
        <v>0</v>
      </c>
      <c r="M564" s="145">
        <v>5</v>
      </c>
      <c r="N564" s="146">
        <v>160.08000000000001</v>
      </c>
      <c r="O564" s="139">
        <f t="shared" si="79"/>
        <v>800.40000000000009</v>
      </c>
      <c r="P564" s="137"/>
      <c r="Q564" s="140"/>
      <c r="R564" s="162"/>
      <c r="S564" s="137"/>
      <c r="T564" s="145"/>
      <c r="U564" s="141">
        <f>Tabela4[[#This Row],[Custo diário]]*Tabela4[[#This Row],[Dias]]*Tabela4[[#This Row],[Quantidade]]</f>
        <v>0</v>
      </c>
    </row>
    <row r="565" spans="2:21" ht="17.25" hidden="1" customHeight="1" thickBot="1">
      <c r="B565" s="287" t="s">
        <v>147</v>
      </c>
      <c r="C565" s="287" t="s">
        <v>88</v>
      </c>
      <c r="D565" s="143" t="s">
        <v>17</v>
      </c>
      <c r="E565" s="134">
        <v>45930</v>
      </c>
      <c r="F565" s="135" t="s">
        <v>405</v>
      </c>
      <c r="G565" s="143" t="s">
        <v>343</v>
      </c>
      <c r="H565" s="136" t="s">
        <v>371</v>
      </c>
      <c r="I565" s="136" t="s">
        <v>406</v>
      </c>
      <c r="J565" s="145"/>
      <c r="K565" s="146">
        <v>30.15</v>
      </c>
      <c r="L565" s="146">
        <f t="shared" si="78"/>
        <v>0</v>
      </c>
      <c r="M565" s="145">
        <v>1</v>
      </c>
      <c r="N565" s="146">
        <v>217.93</v>
      </c>
      <c r="O565" s="139">
        <f t="shared" si="79"/>
        <v>217.93</v>
      </c>
      <c r="P565" s="137"/>
      <c r="Q565" s="140"/>
      <c r="R565" s="162"/>
      <c r="S565" s="137"/>
      <c r="T565" s="145"/>
      <c r="U565" s="141">
        <f>Tabela4[[#This Row],[Custo diário]]*Tabela4[[#This Row],[Dias]]*Tabela4[[#This Row],[Quantidade]]</f>
        <v>0</v>
      </c>
    </row>
    <row r="566" spans="2:21" ht="17.25" hidden="1" customHeight="1" thickBot="1">
      <c r="B566" s="287" t="s">
        <v>147</v>
      </c>
      <c r="C566" s="287" t="s">
        <v>88</v>
      </c>
      <c r="D566" s="143" t="s">
        <v>17</v>
      </c>
      <c r="E566" s="134">
        <v>45930</v>
      </c>
      <c r="F566" s="135" t="s">
        <v>407</v>
      </c>
      <c r="G566" s="143" t="s">
        <v>351</v>
      </c>
      <c r="H566" s="136" t="s">
        <v>363</v>
      </c>
      <c r="I566" s="136" t="s">
        <v>364</v>
      </c>
      <c r="J566" s="145"/>
      <c r="K566" s="146">
        <v>35.53</v>
      </c>
      <c r="L566" s="146">
        <f t="shared" si="78"/>
        <v>0</v>
      </c>
      <c r="M566" s="145">
        <v>5</v>
      </c>
      <c r="N566" s="146">
        <v>256.83999999999997</v>
      </c>
      <c r="O566" s="139">
        <f t="shared" si="79"/>
        <v>1284.1999999999998</v>
      </c>
      <c r="P566" s="137"/>
      <c r="Q566" s="140"/>
      <c r="R566" s="162"/>
      <c r="S566" s="137"/>
      <c r="T566" s="145"/>
      <c r="U566" s="141">
        <f>Tabela4[[#This Row],[Custo diário]]*Tabela4[[#This Row],[Dias]]*Tabela4[[#This Row],[Quantidade]]</f>
        <v>0</v>
      </c>
    </row>
    <row r="567" spans="2:21" ht="17.25" hidden="1" customHeight="1" thickBot="1">
      <c r="B567" s="287" t="s">
        <v>147</v>
      </c>
      <c r="C567" s="287" t="s">
        <v>88</v>
      </c>
      <c r="D567" s="143" t="s">
        <v>17</v>
      </c>
      <c r="E567" s="134">
        <v>45930</v>
      </c>
      <c r="F567" s="135" t="s">
        <v>407</v>
      </c>
      <c r="G567" s="143" t="s">
        <v>351</v>
      </c>
      <c r="H567" s="136" t="s">
        <v>364</v>
      </c>
      <c r="I567" s="136" t="s">
        <v>363</v>
      </c>
      <c r="J567" s="145"/>
      <c r="K567" s="146">
        <v>41.07</v>
      </c>
      <c r="L567" s="146">
        <f t="shared" si="78"/>
        <v>0</v>
      </c>
      <c r="M567" s="145">
        <v>7</v>
      </c>
      <c r="N567" s="146">
        <v>296.82</v>
      </c>
      <c r="O567" s="139">
        <f t="shared" si="79"/>
        <v>2077.7399999999998</v>
      </c>
      <c r="P567" s="137"/>
      <c r="Q567" s="140"/>
      <c r="R567" s="162"/>
      <c r="S567" s="137"/>
      <c r="T567" s="145"/>
      <c r="U567" s="141">
        <f>Tabela4[[#This Row],[Custo diário]]*Tabela4[[#This Row],[Dias]]*Tabela4[[#This Row],[Quantidade]]</f>
        <v>0</v>
      </c>
    </row>
    <row r="568" spans="2:21" ht="17.25" hidden="1" customHeight="1" thickBot="1">
      <c r="B568" s="287" t="s">
        <v>147</v>
      </c>
      <c r="C568" s="287" t="s">
        <v>88</v>
      </c>
      <c r="D568" s="143" t="s">
        <v>17</v>
      </c>
      <c r="E568" s="134">
        <v>45930</v>
      </c>
      <c r="F568" s="135" t="s">
        <v>408</v>
      </c>
      <c r="G568" s="143" t="s">
        <v>337</v>
      </c>
      <c r="H568" s="136" t="s">
        <v>363</v>
      </c>
      <c r="I568" s="136" t="s">
        <v>389</v>
      </c>
      <c r="J568" s="145"/>
      <c r="K568" s="146">
        <v>44.49</v>
      </c>
      <c r="L568" s="146">
        <f t="shared" si="78"/>
        <v>0</v>
      </c>
      <c r="M568" s="145"/>
      <c r="N568" s="146">
        <v>321.56</v>
      </c>
      <c r="O568" s="139">
        <f t="shared" si="79"/>
        <v>0</v>
      </c>
      <c r="P568" s="137"/>
      <c r="Q568" s="140"/>
      <c r="R568" s="162"/>
      <c r="S568" s="137"/>
      <c r="T568" s="145"/>
      <c r="U568" s="141">
        <f>Tabela4[[#This Row],[Custo diário]]*Tabela4[[#This Row],[Dias]]*Tabela4[[#This Row],[Quantidade]]</f>
        <v>0</v>
      </c>
    </row>
    <row r="569" spans="2:21" ht="17.25" hidden="1" customHeight="1" thickBot="1">
      <c r="B569" s="287" t="s">
        <v>147</v>
      </c>
      <c r="C569" s="287" t="s">
        <v>88</v>
      </c>
      <c r="D569" s="143" t="s">
        <v>17</v>
      </c>
      <c r="E569" s="134">
        <v>45930</v>
      </c>
      <c r="F569" s="135" t="s">
        <v>409</v>
      </c>
      <c r="G569" s="143" t="s">
        <v>351</v>
      </c>
      <c r="H569" s="136" t="s">
        <v>410</v>
      </c>
      <c r="I569" s="136" t="s">
        <v>399</v>
      </c>
      <c r="J569" s="145"/>
      <c r="K569" s="146">
        <v>33.520000000000003</v>
      </c>
      <c r="L569" s="146">
        <f t="shared" si="78"/>
        <v>0</v>
      </c>
      <c r="M569" s="145"/>
      <c r="N569" s="146">
        <v>242.28</v>
      </c>
      <c r="O569" s="139">
        <f t="shared" si="79"/>
        <v>0</v>
      </c>
      <c r="P569" s="137"/>
      <c r="Q569" s="140"/>
      <c r="R569" s="162"/>
      <c r="S569" s="137"/>
      <c r="T569" s="145"/>
      <c r="U569" s="141">
        <f>Tabela4[[#This Row],[Custo diário]]*Tabela4[[#This Row],[Dias]]*Tabela4[[#This Row],[Quantidade]]</f>
        <v>0</v>
      </c>
    </row>
    <row r="570" spans="2:21" ht="17.25" hidden="1" customHeight="1" thickBot="1">
      <c r="B570" s="287" t="s">
        <v>147</v>
      </c>
      <c r="C570" s="287" t="s">
        <v>88</v>
      </c>
      <c r="D570" s="143" t="s">
        <v>17</v>
      </c>
      <c r="E570" s="134">
        <v>45930</v>
      </c>
      <c r="F570" s="135" t="s">
        <v>411</v>
      </c>
      <c r="G570" s="143" t="s">
        <v>337</v>
      </c>
      <c r="H570" s="136" t="s">
        <v>399</v>
      </c>
      <c r="I570" s="136" t="s">
        <v>400</v>
      </c>
      <c r="J570" s="145"/>
      <c r="K570" s="146">
        <v>50.55</v>
      </c>
      <c r="L570" s="146">
        <f t="shared" si="78"/>
        <v>0</v>
      </c>
      <c r="M570" s="145">
        <v>1</v>
      </c>
      <c r="N570" s="146">
        <v>365.37</v>
      </c>
      <c r="O570" s="139">
        <f t="shared" si="79"/>
        <v>365.37</v>
      </c>
      <c r="P570" s="137"/>
      <c r="Q570" s="140"/>
      <c r="R570" s="162"/>
      <c r="S570" s="137"/>
      <c r="T570" s="145"/>
      <c r="U570" s="141">
        <f>Tabela4[[#This Row],[Custo diário]]*Tabela4[[#This Row],[Dias]]*Tabela4[[#This Row],[Quantidade]]</f>
        <v>0</v>
      </c>
    </row>
    <row r="571" spans="2:21" ht="17.25" hidden="1" customHeight="1" thickBot="1">
      <c r="B571" s="287" t="s">
        <v>147</v>
      </c>
      <c r="C571" s="287" t="s">
        <v>88</v>
      </c>
      <c r="D571" s="143" t="s">
        <v>17</v>
      </c>
      <c r="E571" s="134">
        <v>45930</v>
      </c>
      <c r="F571" s="135" t="s">
        <v>373</v>
      </c>
      <c r="G571" s="143" t="s">
        <v>351</v>
      </c>
      <c r="H571" s="136" t="s">
        <v>371</v>
      </c>
      <c r="I571" s="136" t="s">
        <v>365</v>
      </c>
      <c r="J571" s="145"/>
      <c r="K571" s="146">
        <v>29.98</v>
      </c>
      <c r="L571" s="146">
        <f t="shared" si="78"/>
        <v>0</v>
      </c>
      <c r="M571" s="145">
        <v>1</v>
      </c>
      <c r="N571" s="146">
        <v>216.66</v>
      </c>
      <c r="O571" s="139">
        <f t="shared" si="79"/>
        <v>216.66</v>
      </c>
      <c r="P571" s="137"/>
      <c r="Q571" s="140"/>
      <c r="R571" s="162"/>
      <c r="S571" s="137"/>
      <c r="T571" s="145"/>
      <c r="U571" s="141">
        <f>Tabela4[[#This Row],[Custo diário]]*Tabela4[[#This Row],[Dias]]*Tabela4[[#This Row],[Quantidade]]</f>
        <v>0</v>
      </c>
    </row>
    <row r="572" spans="2:21" ht="17.25" hidden="1" customHeight="1" thickBot="1">
      <c r="B572" s="287" t="s">
        <v>147</v>
      </c>
      <c r="C572" s="287" t="s">
        <v>88</v>
      </c>
      <c r="D572" s="143" t="s">
        <v>17</v>
      </c>
      <c r="E572" s="134">
        <v>45930</v>
      </c>
      <c r="F572" s="135" t="s">
        <v>412</v>
      </c>
      <c r="G572" s="143" t="s">
        <v>337</v>
      </c>
      <c r="H572" s="136" t="s">
        <v>363</v>
      </c>
      <c r="I572" s="136" t="s">
        <v>389</v>
      </c>
      <c r="J572" s="145"/>
      <c r="K572" s="146">
        <v>27.28</v>
      </c>
      <c r="L572" s="146">
        <f t="shared" si="78"/>
        <v>0</v>
      </c>
      <c r="M572" s="145">
        <v>4</v>
      </c>
      <c r="N572" s="146">
        <v>197.16</v>
      </c>
      <c r="O572" s="139">
        <f t="shared" si="79"/>
        <v>788.64</v>
      </c>
      <c r="P572" s="137"/>
      <c r="Q572" s="140"/>
      <c r="R572" s="162"/>
      <c r="S572" s="137"/>
      <c r="T572" s="145"/>
      <c r="U572" s="141">
        <f>Tabela4[[#This Row],[Custo diário]]*Tabela4[[#This Row],[Dias]]*Tabela4[[#This Row],[Quantidade]]</f>
        <v>0</v>
      </c>
    </row>
    <row r="573" spans="2:21" ht="17.25" hidden="1" customHeight="1" thickBot="1">
      <c r="B573" s="287" t="s">
        <v>147</v>
      </c>
      <c r="C573" s="287" t="s">
        <v>88</v>
      </c>
      <c r="D573" s="143" t="s">
        <v>17</v>
      </c>
      <c r="E573" s="134">
        <v>45930</v>
      </c>
      <c r="F573" s="135" t="s">
        <v>413</v>
      </c>
      <c r="G573" s="143" t="s">
        <v>337</v>
      </c>
      <c r="H573" s="136" t="s">
        <v>368</v>
      </c>
      <c r="I573" s="136" t="s">
        <v>369</v>
      </c>
      <c r="J573" s="145"/>
      <c r="K573" s="146">
        <v>42.68</v>
      </c>
      <c r="L573" s="146">
        <f t="shared" si="78"/>
        <v>0</v>
      </c>
      <c r="M573" s="145"/>
      <c r="N573" s="146">
        <v>308.49</v>
      </c>
      <c r="O573" s="139">
        <f t="shared" si="79"/>
        <v>0</v>
      </c>
      <c r="P573" s="137"/>
      <c r="Q573" s="140"/>
      <c r="R573" s="162"/>
      <c r="S573" s="137"/>
      <c r="T573" s="145"/>
      <c r="U573" s="141">
        <f>Tabela4[[#This Row],[Custo diário]]*Tabela4[[#This Row],[Dias]]*Tabela4[[#This Row],[Quantidade]]</f>
        <v>0</v>
      </c>
    </row>
    <row r="574" spans="2:21" ht="17.25" hidden="1" customHeight="1" thickBot="1">
      <c r="B574" s="287" t="s">
        <v>147</v>
      </c>
      <c r="C574" s="287" t="s">
        <v>88</v>
      </c>
      <c r="D574" s="143" t="s">
        <v>17</v>
      </c>
      <c r="E574" s="134">
        <v>45930</v>
      </c>
      <c r="F574" s="135" t="s">
        <v>396</v>
      </c>
      <c r="G574" s="143" t="s">
        <v>337</v>
      </c>
      <c r="H574" s="136" t="s">
        <v>368</v>
      </c>
      <c r="I574" s="136" t="s">
        <v>369</v>
      </c>
      <c r="J574" s="145"/>
      <c r="K574" s="146">
        <v>33.22</v>
      </c>
      <c r="L574" s="146">
        <f t="shared" si="78"/>
        <v>0</v>
      </c>
      <c r="M574" s="145"/>
      <c r="N574" s="146">
        <v>240.09</v>
      </c>
      <c r="O574" s="139">
        <f t="shared" si="79"/>
        <v>0</v>
      </c>
      <c r="P574" s="137"/>
      <c r="Q574" s="140"/>
      <c r="R574" s="162"/>
      <c r="S574" s="137"/>
      <c r="T574" s="145"/>
      <c r="U574" s="141">
        <f>Tabela4[[#This Row],[Custo diário]]*Tabela4[[#This Row],[Dias]]*Tabela4[[#This Row],[Quantidade]]</f>
        <v>0</v>
      </c>
    </row>
    <row r="575" spans="2:21" ht="17.25" hidden="1" customHeight="1" thickBot="1">
      <c r="B575" s="287" t="s">
        <v>147</v>
      </c>
      <c r="C575" s="287" t="s">
        <v>88</v>
      </c>
      <c r="D575" s="143" t="s">
        <v>17</v>
      </c>
      <c r="E575" s="134">
        <v>45930</v>
      </c>
      <c r="F575" s="135" t="s">
        <v>414</v>
      </c>
      <c r="G575" s="143" t="s">
        <v>337</v>
      </c>
      <c r="H575" s="136" t="s">
        <v>371</v>
      </c>
      <c r="I575" s="136" t="s">
        <v>393</v>
      </c>
      <c r="J575" s="145"/>
      <c r="K575" s="146">
        <v>46.79</v>
      </c>
      <c r="L575" s="146">
        <f t="shared" si="78"/>
        <v>0</v>
      </c>
      <c r="M575" s="145"/>
      <c r="N575" s="146">
        <v>338.22</v>
      </c>
      <c r="O575" s="139">
        <f t="shared" si="79"/>
        <v>0</v>
      </c>
      <c r="P575" s="137"/>
      <c r="Q575" s="140"/>
      <c r="R575" s="162"/>
      <c r="S575" s="137"/>
      <c r="T575" s="145"/>
      <c r="U575" s="141">
        <f>Tabela4[[#This Row],[Custo diário]]*Tabela4[[#This Row],[Dias]]*Tabela4[[#This Row],[Quantidade]]</f>
        <v>0</v>
      </c>
    </row>
    <row r="576" spans="2:21" ht="17.25" hidden="1" customHeight="1" thickBot="1">
      <c r="B576" s="287" t="s">
        <v>147</v>
      </c>
      <c r="C576" s="287" t="s">
        <v>88</v>
      </c>
      <c r="D576" s="143" t="s">
        <v>17</v>
      </c>
      <c r="E576" s="134">
        <v>45930</v>
      </c>
      <c r="F576" s="135" t="s">
        <v>348</v>
      </c>
      <c r="G576" s="143" t="s">
        <v>343</v>
      </c>
      <c r="H576" s="136" t="s">
        <v>363</v>
      </c>
      <c r="I576" s="136" t="s">
        <v>404</v>
      </c>
      <c r="J576" s="145"/>
      <c r="K576" s="146">
        <v>71.61</v>
      </c>
      <c r="L576" s="146">
        <f t="shared" si="78"/>
        <v>0</v>
      </c>
      <c r="M576" s="145"/>
      <c r="N576" s="146">
        <v>517.61</v>
      </c>
      <c r="O576" s="139">
        <f t="shared" si="79"/>
        <v>0</v>
      </c>
      <c r="P576" s="137"/>
      <c r="Q576" s="140"/>
      <c r="R576" s="162"/>
      <c r="S576" s="137"/>
      <c r="T576" s="145"/>
      <c r="U576" s="141">
        <f>Tabela4[[#This Row],[Custo diário]]*Tabela4[[#This Row],[Dias]]*Tabela4[[#This Row],[Quantidade]]</f>
        <v>0</v>
      </c>
    </row>
    <row r="577" spans="2:21" ht="17.25" hidden="1" customHeight="1" thickBot="1">
      <c r="B577" s="287" t="s">
        <v>147</v>
      </c>
      <c r="C577" s="287" t="s">
        <v>88</v>
      </c>
      <c r="D577" s="143" t="s">
        <v>17</v>
      </c>
      <c r="E577" s="134">
        <v>45930</v>
      </c>
      <c r="F577" s="135" t="s">
        <v>415</v>
      </c>
      <c r="G577" s="143" t="s">
        <v>337</v>
      </c>
      <c r="H577" s="136" t="s">
        <v>371</v>
      </c>
      <c r="I577" s="136" t="s">
        <v>393</v>
      </c>
      <c r="J577" s="145"/>
      <c r="K577" s="146">
        <v>34.369999999999997</v>
      </c>
      <c r="L577" s="146">
        <f t="shared" si="78"/>
        <v>0</v>
      </c>
      <c r="M577" s="145"/>
      <c r="N577" s="146">
        <v>248.45</v>
      </c>
      <c r="O577" s="139">
        <f t="shared" si="79"/>
        <v>0</v>
      </c>
      <c r="P577" s="137"/>
      <c r="Q577" s="140"/>
      <c r="R577" s="162"/>
      <c r="S577" s="137"/>
      <c r="T577" s="145"/>
      <c r="U577" s="141">
        <f>Tabela4[[#This Row],[Custo diário]]*Tabela4[[#This Row],[Dias]]*Tabela4[[#This Row],[Quantidade]]</f>
        <v>0</v>
      </c>
    </row>
    <row r="578" spans="2:21" ht="17.25" hidden="1" customHeight="1" thickBot="1">
      <c r="B578" s="287" t="s">
        <v>147</v>
      </c>
      <c r="C578" s="287" t="s">
        <v>88</v>
      </c>
      <c r="D578" s="143" t="s">
        <v>17</v>
      </c>
      <c r="E578" s="134">
        <v>45930</v>
      </c>
      <c r="F578" s="135" t="s">
        <v>416</v>
      </c>
      <c r="G578" s="143" t="s">
        <v>337</v>
      </c>
      <c r="H578" s="136" t="s">
        <v>371</v>
      </c>
      <c r="I578" s="136" t="s">
        <v>393</v>
      </c>
      <c r="J578" s="145"/>
      <c r="K578" s="146">
        <v>34.369999999999997</v>
      </c>
      <c r="L578" s="146">
        <f t="shared" ref="L578:L586" si="80">J578*K578</f>
        <v>0</v>
      </c>
      <c r="M578" s="145" t="s">
        <v>392</v>
      </c>
      <c r="N578" s="146">
        <v>7607.6804104503199</v>
      </c>
      <c r="O578" s="139">
        <f t="shared" ref="O578:O586" si="81">IF(M578= "Mês todo", N578, M578*N578)</f>
        <v>7607.6804104503199</v>
      </c>
      <c r="P578" s="137"/>
      <c r="Q578" s="140"/>
      <c r="R578" s="162"/>
      <c r="S578" s="137"/>
      <c r="T578" s="145"/>
      <c r="U578" s="141">
        <f>Tabela4[[#This Row],[Custo diário]]*Tabela4[[#This Row],[Dias]]*Tabela4[[#This Row],[Quantidade]]</f>
        <v>0</v>
      </c>
    </row>
    <row r="579" spans="2:21" ht="17.25" hidden="1" customHeight="1" thickBot="1">
      <c r="B579" s="287" t="s">
        <v>147</v>
      </c>
      <c r="C579" s="287" t="s">
        <v>89</v>
      </c>
      <c r="D579" s="287" t="s">
        <v>17</v>
      </c>
      <c r="E579" s="134">
        <v>45930</v>
      </c>
      <c r="F579" s="135" t="s">
        <v>375</v>
      </c>
      <c r="G579" s="143" t="s">
        <v>351</v>
      </c>
      <c r="H579" s="136" t="s">
        <v>410</v>
      </c>
      <c r="I579" s="136" t="s">
        <v>399</v>
      </c>
      <c r="J579" s="145"/>
      <c r="K579" s="146">
        <v>40.840000000000003</v>
      </c>
      <c r="L579" s="146">
        <f t="shared" si="80"/>
        <v>0</v>
      </c>
      <c r="M579" s="145">
        <v>1</v>
      </c>
      <c r="N579" s="146">
        <v>295.19</v>
      </c>
      <c r="O579" s="139">
        <f t="shared" si="81"/>
        <v>295.19</v>
      </c>
      <c r="P579" s="137"/>
      <c r="Q579" s="140"/>
      <c r="R579" s="162"/>
      <c r="S579" s="137"/>
      <c r="T579" s="145"/>
      <c r="U579" s="141">
        <f>Tabela4[[#This Row],[Custo diário]]*Tabela4[[#This Row],[Dias]]*Tabela4[[#This Row],[Quantidade]]</f>
        <v>0</v>
      </c>
    </row>
    <row r="580" spans="2:21" ht="17.25" hidden="1" customHeight="1" thickBot="1">
      <c r="B580" s="287" t="s">
        <v>147</v>
      </c>
      <c r="C580" s="287" t="s">
        <v>89</v>
      </c>
      <c r="D580" s="287" t="s">
        <v>17</v>
      </c>
      <c r="E580" s="134">
        <v>45930</v>
      </c>
      <c r="F580" s="135" t="s">
        <v>376</v>
      </c>
      <c r="G580" s="143" t="s">
        <v>351</v>
      </c>
      <c r="H580" s="136" t="s">
        <v>410</v>
      </c>
      <c r="I580" s="136" t="s">
        <v>399</v>
      </c>
      <c r="J580" s="145"/>
      <c r="K580" s="146">
        <v>26.21</v>
      </c>
      <c r="L580" s="146">
        <f t="shared" si="80"/>
        <v>0</v>
      </c>
      <c r="M580" s="145">
        <v>20</v>
      </c>
      <c r="N580" s="146">
        <v>189.47</v>
      </c>
      <c r="O580" s="139">
        <f t="shared" si="81"/>
        <v>3789.4</v>
      </c>
      <c r="P580" s="137"/>
      <c r="Q580" s="140"/>
      <c r="R580" s="162"/>
      <c r="S580" s="137"/>
      <c r="T580" s="145"/>
      <c r="U580" s="141">
        <f>Tabela4[[#This Row],[Custo diário]]*Tabela4[[#This Row],[Dias]]*Tabela4[[#This Row],[Quantidade]]</f>
        <v>0</v>
      </c>
    </row>
    <row r="581" spans="2:21" ht="17.25" hidden="1" customHeight="1" thickBot="1">
      <c r="B581" s="287" t="s">
        <v>147</v>
      </c>
      <c r="C581" s="287" t="s">
        <v>89</v>
      </c>
      <c r="D581" s="287" t="s">
        <v>17</v>
      </c>
      <c r="E581" s="134">
        <v>45930</v>
      </c>
      <c r="F581" s="135" t="s">
        <v>376</v>
      </c>
      <c r="G581" s="143" t="s">
        <v>351</v>
      </c>
      <c r="H581" s="136" t="s">
        <v>410</v>
      </c>
      <c r="I581" s="136" t="s">
        <v>399</v>
      </c>
      <c r="J581" s="145"/>
      <c r="K581" s="146">
        <v>26.21</v>
      </c>
      <c r="L581" s="146">
        <f t="shared" ref="L581" si="82">J581*K581</f>
        <v>0</v>
      </c>
      <c r="M581" s="145" t="s">
        <v>392</v>
      </c>
      <c r="N581" s="146">
        <v>4924.9882681879317</v>
      </c>
      <c r="O581" s="139">
        <f t="shared" ref="O581" si="83">IF(M581= "Mês todo", N581, M581*N581)</f>
        <v>4924.9882681879317</v>
      </c>
      <c r="P581" s="137"/>
      <c r="Q581" s="140"/>
      <c r="R581" s="162"/>
      <c r="S581" s="137"/>
      <c r="T581" s="145"/>
      <c r="U581" s="141">
        <f>Tabela4[[#This Row],[Custo diário]]*Tabela4[[#This Row],[Dias]]*Tabela4[[#This Row],[Quantidade]]</f>
        <v>0</v>
      </c>
    </row>
    <row r="582" spans="2:21" ht="17.25" hidden="1" customHeight="1" thickBot="1">
      <c r="B582" s="287" t="s">
        <v>147</v>
      </c>
      <c r="C582" s="287" t="s">
        <v>89</v>
      </c>
      <c r="D582" s="287" t="s">
        <v>17</v>
      </c>
      <c r="E582" s="134">
        <v>45930</v>
      </c>
      <c r="F582" s="135" t="s">
        <v>375</v>
      </c>
      <c r="G582" s="143" t="s">
        <v>337</v>
      </c>
      <c r="H582" s="136" t="s">
        <v>371</v>
      </c>
      <c r="I582" s="136" t="s">
        <v>393</v>
      </c>
      <c r="J582" s="145"/>
      <c r="K582" s="146">
        <v>56.98</v>
      </c>
      <c r="L582" s="146">
        <f t="shared" si="80"/>
        <v>0</v>
      </c>
      <c r="M582" s="145">
        <v>23</v>
      </c>
      <c r="N582" s="146">
        <v>411.82</v>
      </c>
      <c r="O582" s="139">
        <f t="shared" si="81"/>
        <v>9471.86</v>
      </c>
      <c r="P582" s="137"/>
      <c r="Q582" s="140"/>
      <c r="R582" s="162"/>
      <c r="S582" s="137"/>
      <c r="T582" s="145"/>
      <c r="U582" s="141">
        <f>Tabela4[[#This Row],[Custo diário]]*Tabela4[[#This Row],[Dias]]*Tabela4[[#This Row],[Quantidade]]</f>
        <v>0</v>
      </c>
    </row>
    <row r="583" spans="2:21" ht="17.25" hidden="1" customHeight="1" thickBot="1">
      <c r="B583" s="287" t="s">
        <v>151</v>
      </c>
      <c r="C583" s="287" t="s">
        <v>88</v>
      </c>
      <c r="D583" s="287" t="s">
        <v>17</v>
      </c>
      <c r="E583" s="134">
        <v>45930</v>
      </c>
      <c r="F583" s="135" t="s">
        <v>348</v>
      </c>
      <c r="G583" s="143" t="s">
        <v>340</v>
      </c>
      <c r="H583" s="136" t="s">
        <v>363</v>
      </c>
      <c r="I583" s="136" t="s">
        <v>404</v>
      </c>
      <c r="J583" s="145"/>
      <c r="K583" s="146">
        <v>65.09</v>
      </c>
      <c r="L583" s="146">
        <f t="shared" si="80"/>
        <v>0</v>
      </c>
      <c r="M583" s="145"/>
      <c r="N583" s="146">
        <v>470.46</v>
      </c>
      <c r="O583" s="139">
        <f t="shared" si="81"/>
        <v>0</v>
      </c>
      <c r="P583" s="137"/>
      <c r="Q583" s="140"/>
      <c r="R583" s="162"/>
      <c r="S583" s="137"/>
      <c r="T583" s="145"/>
      <c r="U583" s="141">
        <f>Tabela4[[#This Row],[Custo diário]]*Tabela4[[#This Row],[Dias]]*Tabela4[[#This Row],[Quantidade]]</f>
        <v>0</v>
      </c>
    </row>
    <row r="584" spans="2:21" ht="17.25" hidden="1" customHeight="1" thickBot="1">
      <c r="B584" s="287" t="s">
        <v>151</v>
      </c>
      <c r="C584" s="287" t="s">
        <v>88</v>
      </c>
      <c r="D584" s="287" t="s">
        <v>17</v>
      </c>
      <c r="E584" s="134">
        <v>45930</v>
      </c>
      <c r="F584" s="135" t="s">
        <v>339</v>
      </c>
      <c r="G584" s="143" t="s">
        <v>340</v>
      </c>
      <c r="H584" s="136" t="s">
        <v>394</v>
      </c>
      <c r="I584" s="136" t="s">
        <v>395</v>
      </c>
      <c r="J584" s="145"/>
      <c r="K584" s="146">
        <v>47.48</v>
      </c>
      <c r="L584" s="146">
        <f t="shared" si="80"/>
        <v>0</v>
      </c>
      <c r="M584" s="145">
        <v>14</v>
      </c>
      <c r="N584" s="146">
        <v>343.21</v>
      </c>
      <c r="O584" s="139">
        <f t="shared" si="81"/>
        <v>4804.9399999999996</v>
      </c>
      <c r="P584" s="137"/>
      <c r="Q584" s="140"/>
      <c r="R584" s="162"/>
      <c r="S584" s="137"/>
      <c r="T584" s="145"/>
      <c r="U584" s="141">
        <f>Tabela4[[#This Row],[Custo diário]]*Tabela4[[#This Row],[Dias]]*Tabela4[[#This Row],[Quantidade]]</f>
        <v>0</v>
      </c>
    </row>
    <row r="585" spans="2:21" ht="17.25" hidden="1" customHeight="1" thickBot="1">
      <c r="B585" s="287" t="s">
        <v>151</v>
      </c>
      <c r="C585" s="287" t="s">
        <v>88</v>
      </c>
      <c r="D585" s="287" t="s">
        <v>17</v>
      </c>
      <c r="E585" s="134">
        <v>45930</v>
      </c>
      <c r="F585" s="135" t="s">
        <v>350</v>
      </c>
      <c r="G585" s="143" t="s">
        <v>340</v>
      </c>
      <c r="H585" s="136" t="s">
        <v>363</v>
      </c>
      <c r="I585" s="136" t="s">
        <v>404</v>
      </c>
      <c r="J585" s="145"/>
      <c r="K585" s="146">
        <v>30.55</v>
      </c>
      <c r="L585" s="146">
        <f t="shared" si="80"/>
        <v>0</v>
      </c>
      <c r="M585" s="145">
        <v>7</v>
      </c>
      <c r="N585" s="146">
        <v>220.82</v>
      </c>
      <c r="O585" s="139">
        <f t="shared" si="81"/>
        <v>1545.74</v>
      </c>
      <c r="P585" s="137"/>
      <c r="Q585" s="140"/>
      <c r="R585" s="162"/>
      <c r="S585" s="137"/>
      <c r="T585" s="145"/>
      <c r="U585" s="141">
        <f>Tabela4[[#This Row],[Custo diário]]*Tabela4[[#This Row],[Dias]]*Tabela4[[#This Row],[Quantidade]]</f>
        <v>0</v>
      </c>
    </row>
    <row r="586" spans="2:21" ht="17.25" hidden="1" customHeight="1" thickBot="1">
      <c r="B586" s="287" t="s">
        <v>151</v>
      </c>
      <c r="C586" s="287" t="s">
        <v>88</v>
      </c>
      <c r="D586" s="287" t="s">
        <v>17</v>
      </c>
      <c r="E586" s="134">
        <v>45930</v>
      </c>
      <c r="F586" s="135" t="s">
        <v>350</v>
      </c>
      <c r="G586" s="143" t="s">
        <v>340</v>
      </c>
      <c r="H586" s="136" t="s">
        <v>394</v>
      </c>
      <c r="I586" s="136" t="s">
        <v>395</v>
      </c>
      <c r="J586" s="145"/>
      <c r="K586" s="146">
        <v>30.76</v>
      </c>
      <c r="L586" s="146">
        <f t="shared" si="80"/>
        <v>0</v>
      </c>
      <c r="M586" s="145"/>
      <c r="N586" s="146">
        <v>222.34</v>
      </c>
      <c r="O586" s="139">
        <f t="shared" si="81"/>
        <v>0</v>
      </c>
      <c r="P586" s="137"/>
      <c r="Q586" s="140"/>
      <c r="R586" s="162"/>
      <c r="S586" s="137"/>
      <c r="T586" s="145"/>
      <c r="U586" s="141">
        <f>Tabela4[[#This Row],[Custo diário]]*Tabela4[[#This Row],[Dias]]*Tabela4[[#This Row],[Quantidade]]</f>
        <v>0</v>
      </c>
    </row>
    <row r="587" spans="2:21" ht="17.25" hidden="1" customHeight="1" thickBot="1">
      <c r="B587" s="287" t="s">
        <v>151</v>
      </c>
      <c r="C587" s="287" t="s">
        <v>88</v>
      </c>
      <c r="D587" s="287" t="s">
        <v>17</v>
      </c>
      <c r="E587" s="134">
        <v>45930</v>
      </c>
      <c r="F587" s="135" t="s">
        <v>350</v>
      </c>
      <c r="G587" s="143" t="s">
        <v>340</v>
      </c>
      <c r="H587" s="136" t="s">
        <v>371</v>
      </c>
      <c r="I587" s="136" t="s">
        <v>406</v>
      </c>
      <c r="J587" s="145"/>
      <c r="K587" s="146">
        <v>35.299999999999997</v>
      </c>
      <c r="L587" s="146">
        <f t="shared" ref="L587:L590" si="84">J587*K587</f>
        <v>0</v>
      </c>
      <c r="M587" s="145"/>
      <c r="N587" s="146">
        <v>255.17</v>
      </c>
      <c r="O587" s="139">
        <f t="shared" ref="O587:O590" si="85">IF(M587= "Mês todo", N587, M587*N587)</f>
        <v>0</v>
      </c>
      <c r="P587" s="137"/>
      <c r="Q587" s="140"/>
      <c r="R587" s="162"/>
      <c r="S587" s="137"/>
      <c r="T587" s="145"/>
      <c r="U587" s="141">
        <f>Tabela4[[#This Row],[Custo diário]]*Tabela4[[#This Row],[Dias]]*Tabela4[[#This Row],[Quantidade]]</f>
        <v>0</v>
      </c>
    </row>
    <row r="588" spans="2:21" ht="17.25" hidden="1" customHeight="1" thickBot="1">
      <c r="B588" s="287" t="s">
        <v>151</v>
      </c>
      <c r="C588" s="287" t="s">
        <v>88</v>
      </c>
      <c r="D588" s="287" t="s">
        <v>17</v>
      </c>
      <c r="E588" s="134">
        <v>45930</v>
      </c>
      <c r="F588" s="135" t="s">
        <v>434</v>
      </c>
      <c r="G588" s="143" t="s">
        <v>351</v>
      </c>
      <c r="H588" s="136" t="s">
        <v>363</v>
      </c>
      <c r="I588" s="136" t="s">
        <v>364</v>
      </c>
      <c r="J588" s="145"/>
      <c r="K588" s="146">
        <v>35.22</v>
      </c>
      <c r="L588" s="146">
        <f t="shared" si="84"/>
        <v>0</v>
      </c>
      <c r="M588" s="145">
        <v>14</v>
      </c>
      <c r="N588" s="146">
        <v>254.59</v>
      </c>
      <c r="O588" s="139">
        <f t="shared" si="85"/>
        <v>3564.26</v>
      </c>
      <c r="P588" s="137"/>
      <c r="Q588" s="140"/>
      <c r="R588" s="162"/>
      <c r="S588" s="137"/>
      <c r="T588" s="145"/>
      <c r="U588" s="141">
        <f>Tabela4[[#This Row],[Custo diário]]*Tabela4[[#This Row],[Dias]]*Tabela4[[#This Row],[Quantidade]]</f>
        <v>0</v>
      </c>
    </row>
    <row r="589" spans="2:21" ht="17.25" hidden="1" customHeight="1" thickBot="1">
      <c r="B589" s="287" t="s">
        <v>151</v>
      </c>
      <c r="C589" s="287" t="s">
        <v>88</v>
      </c>
      <c r="D589" s="287" t="s">
        <v>17</v>
      </c>
      <c r="E589" s="134">
        <v>45930</v>
      </c>
      <c r="F589" s="135" t="s">
        <v>434</v>
      </c>
      <c r="G589" s="143" t="s">
        <v>351</v>
      </c>
      <c r="H589" s="136" t="s">
        <v>364</v>
      </c>
      <c r="I589" s="136" t="s">
        <v>363</v>
      </c>
      <c r="J589" s="145"/>
      <c r="K589" s="146">
        <v>38.22</v>
      </c>
      <c r="L589" s="146">
        <f t="shared" si="84"/>
        <v>0</v>
      </c>
      <c r="M589" s="145"/>
      <c r="N589" s="146">
        <v>276.22000000000003</v>
      </c>
      <c r="O589" s="139">
        <f t="shared" si="85"/>
        <v>0</v>
      </c>
      <c r="P589" s="137"/>
      <c r="Q589" s="140"/>
      <c r="R589" s="162"/>
      <c r="S589" s="137"/>
      <c r="T589" s="145"/>
      <c r="U589" s="141">
        <f>Tabela4[[#This Row],[Custo diário]]*Tabela4[[#This Row],[Dias]]*Tabela4[[#This Row],[Quantidade]]</f>
        <v>0</v>
      </c>
    </row>
    <row r="590" spans="2:21" ht="17.25" hidden="1" customHeight="1" thickBot="1">
      <c r="B590" s="287" t="s">
        <v>151</v>
      </c>
      <c r="C590" s="287" t="s">
        <v>88</v>
      </c>
      <c r="D590" s="287" t="s">
        <v>17</v>
      </c>
      <c r="E590" s="134">
        <v>45930</v>
      </c>
      <c r="F590" s="135" t="s">
        <v>434</v>
      </c>
      <c r="G590" s="143" t="s">
        <v>340</v>
      </c>
      <c r="H590" s="136" t="s">
        <v>363</v>
      </c>
      <c r="I590" s="136" t="s">
        <v>404</v>
      </c>
      <c r="J590" s="145"/>
      <c r="K590" s="146">
        <v>37</v>
      </c>
      <c r="L590" s="146">
        <f t="shared" si="84"/>
        <v>0</v>
      </c>
      <c r="M590" s="145"/>
      <c r="N590" s="146">
        <v>267.44</v>
      </c>
      <c r="O590" s="139">
        <f t="shared" si="85"/>
        <v>0</v>
      </c>
      <c r="P590" s="137"/>
      <c r="Q590" s="140"/>
      <c r="R590" s="162"/>
      <c r="S590" s="137"/>
      <c r="T590" s="145"/>
      <c r="U590" s="141">
        <f>Tabela4[[#This Row],[Custo diário]]*Tabela4[[#This Row],[Dias]]*Tabela4[[#This Row],[Quantidade]]</f>
        <v>0</v>
      </c>
    </row>
    <row r="591" spans="2:21" ht="17.25" hidden="1" customHeight="1" thickBot="1">
      <c r="B591" s="287" t="s">
        <v>151</v>
      </c>
      <c r="C591" s="287" t="s">
        <v>88</v>
      </c>
      <c r="D591" s="287" t="s">
        <v>17</v>
      </c>
      <c r="E591" s="134">
        <v>45930</v>
      </c>
      <c r="F591" s="135" t="s">
        <v>354</v>
      </c>
      <c r="G591" s="143" t="s">
        <v>351</v>
      </c>
      <c r="H591" s="136" t="s">
        <v>368</v>
      </c>
      <c r="I591" s="136" t="s">
        <v>431</v>
      </c>
      <c r="J591" s="145"/>
      <c r="K591" s="146">
        <v>33.97</v>
      </c>
      <c r="L591" s="146">
        <f t="shared" ref="L591:L592" si="86">J591*K591</f>
        <v>0</v>
      </c>
      <c r="M591" s="145">
        <v>14</v>
      </c>
      <c r="N591" s="146">
        <v>245.56</v>
      </c>
      <c r="O591" s="139">
        <f t="shared" ref="O591:O592" si="87">IF(M591= "Mês todo", N591, M591*N591)</f>
        <v>3437.84</v>
      </c>
      <c r="P591" s="137"/>
      <c r="Q591" s="140"/>
      <c r="R591" s="162"/>
      <c r="S591" s="137"/>
      <c r="T591" s="145"/>
      <c r="U591" s="141">
        <f>Tabela4[[#This Row],[Custo diário]]*Tabela4[[#This Row],[Dias]]*Tabela4[[#This Row],[Quantidade]]</f>
        <v>0</v>
      </c>
    </row>
    <row r="592" spans="2:21" ht="17.25" hidden="1" customHeight="1" thickBot="1">
      <c r="B592" s="287" t="s">
        <v>151</v>
      </c>
      <c r="C592" s="287" t="s">
        <v>88</v>
      </c>
      <c r="D592" s="287" t="s">
        <v>17</v>
      </c>
      <c r="E592" s="134">
        <v>45930</v>
      </c>
      <c r="F592" s="135" t="s">
        <v>354</v>
      </c>
      <c r="G592" s="143" t="s">
        <v>340</v>
      </c>
      <c r="H592" s="136" t="s">
        <v>371</v>
      </c>
      <c r="I592" s="136" t="s">
        <v>406</v>
      </c>
      <c r="J592" s="145"/>
      <c r="K592" s="146">
        <v>41.59</v>
      </c>
      <c r="L592" s="146">
        <f t="shared" si="86"/>
        <v>0</v>
      </c>
      <c r="M592" s="145"/>
      <c r="N592" s="146">
        <v>300.64</v>
      </c>
      <c r="O592" s="139">
        <f t="shared" si="87"/>
        <v>0</v>
      </c>
      <c r="P592" s="137"/>
      <c r="Q592" s="140"/>
      <c r="R592" s="162"/>
      <c r="S592" s="137"/>
      <c r="T592" s="145"/>
      <c r="U592" s="141">
        <f>Tabela4[[#This Row],[Custo diário]]*Tabela4[[#This Row],[Dias]]*Tabela4[[#This Row],[Quantidade]]</f>
        <v>0</v>
      </c>
    </row>
    <row r="593" spans="2:21" ht="17.25" hidden="1" customHeight="1" thickBot="1">
      <c r="B593" s="287" t="s">
        <v>151</v>
      </c>
      <c r="C593" s="287" t="s">
        <v>88</v>
      </c>
      <c r="D593" s="287" t="s">
        <v>17</v>
      </c>
      <c r="E593" s="134">
        <v>45930</v>
      </c>
      <c r="F593" s="135" t="s">
        <v>355</v>
      </c>
      <c r="G593" s="143" t="s">
        <v>340</v>
      </c>
      <c r="H593" s="136" t="s">
        <v>363</v>
      </c>
      <c r="I593" s="136" t="s">
        <v>404</v>
      </c>
      <c r="J593" s="145"/>
      <c r="K593" s="146">
        <v>29.34</v>
      </c>
      <c r="L593" s="146">
        <f>J593*K593</f>
        <v>0</v>
      </c>
      <c r="M593" s="145"/>
      <c r="N593" s="146">
        <v>212.08</v>
      </c>
      <c r="O593" s="139">
        <f>IF(M593= "Mês todo", N593, M593*N593)</f>
        <v>0</v>
      </c>
      <c r="P593" s="137"/>
      <c r="Q593" s="140"/>
      <c r="R593" s="162"/>
      <c r="S593" s="137"/>
      <c r="T593" s="145"/>
      <c r="U593" s="141">
        <f>Tabela4[[#This Row],[Custo diário]]*Tabela4[[#This Row],[Dias]]*Tabela4[[#This Row],[Quantidade]]</f>
        <v>0</v>
      </c>
    </row>
    <row r="594" spans="2:21" ht="17.25" hidden="1" customHeight="1" thickBot="1">
      <c r="B594" s="287" t="s">
        <v>151</v>
      </c>
      <c r="C594" s="287" t="s">
        <v>88</v>
      </c>
      <c r="D594" s="287" t="s">
        <v>17</v>
      </c>
      <c r="E594" s="134">
        <v>45930</v>
      </c>
      <c r="F594" s="135" t="s">
        <v>356</v>
      </c>
      <c r="G594" s="143" t="s">
        <v>340</v>
      </c>
      <c r="H594" s="136" t="s">
        <v>363</v>
      </c>
      <c r="I594" s="136" t="s">
        <v>404</v>
      </c>
      <c r="J594" s="145"/>
      <c r="K594" s="146">
        <v>35</v>
      </c>
      <c r="L594" s="146">
        <f>J594*K594</f>
        <v>0</v>
      </c>
      <c r="M594" s="145"/>
      <c r="N594" s="146">
        <v>252.94</v>
      </c>
      <c r="O594" s="139">
        <f>IF(M594= "Mês todo", N594, M594*N594)</f>
        <v>0</v>
      </c>
      <c r="P594" s="137"/>
      <c r="Q594" s="140"/>
      <c r="R594" s="162"/>
      <c r="S594" s="137"/>
      <c r="T594" s="145"/>
      <c r="U594" s="141">
        <f>Tabela4[[#This Row],[Custo diário]]*Tabela4[[#This Row],[Dias]]*Tabela4[[#This Row],[Quantidade]]</f>
        <v>0</v>
      </c>
    </row>
    <row r="595" spans="2:21" ht="17.25" hidden="1" customHeight="1" thickBot="1">
      <c r="B595" s="287" t="s">
        <v>151</v>
      </c>
      <c r="C595" s="287" t="s">
        <v>88</v>
      </c>
      <c r="D595" s="287" t="s">
        <v>17</v>
      </c>
      <c r="E595" s="134">
        <v>45930</v>
      </c>
      <c r="F595" s="135" t="s">
        <v>357</v>
      </c>
      <c r="G595" s="143" t="s">
        <v>337</v>
      </c>
      <c r="H595" s="136" t="s">
        <v>368</v>
      </c>
      <c r="I595" s="136" t="s">
        <v>369</v>
      </c>
      <c r="J595" s="145"/>
      <c r="K595" s="146">
        <v>28.83</v>
      </c>
      <c r="L595" s="146">
        <f>J595*K595</f>
        <v>0</v>
      </c>
      <c r="M595" s="145"/>
      <c r="N595" s="146">
        <v>208.39</v>
      </c>
      <c r="O595" s="139">
        <f>IF(M595= "Mês todo", N595, M595*N595)</f>
        <v>0</v>
      </c>
      <c r="P595" s="137"/>
      <c r="Q595" s="140"/>
      <c r="R595" s="162"/>
      <c r="S595" s="137"/>
      <c r="T595" s="145"/>
      <c r="U595" s="141">
        <f>Tabela4[[#This Row],[Custo diário]]*Tabela4[[#This Row],[Dias]]*Tabela4[[#This Row],[Quantidade]]</f>
        <v>0</v>
      </c>
    </row>
    <row r="596" spans="2:21" ht="17.25" hidden="1" customHeight="1" thickBot="1">
      <c r="B596" s="287" t="s">
        <v>151</v>
      </c>
      <c r="C596" s="287" t="s">
        <v>88</v>
      </c>
      <c r="D596" s="287" t="s">
        <v>17</v>
      </c>
      <c r="E596" s="134">
        <v>45930</v>
      </c>
      <c r="F596" s="135" t="s">
        <v>348</v>
      </c>
      <c r="G596" s="143" t="s">
        <v>340</v>
      </c>
      <c r="H596" s="136" t="s">
        <v>394</v>
      </c>
      <c r="I596" s="136">
        <v>0.93055555555555558</v>
      </c>
      <c r="J596" s="145"/>
      <c r="K596" s="146">
        <v>65.66</v>
      </c>
      <c r="L596" s="146">
        <f t="shared" ref="L596:L606" si="88">J596*K596</f>
        <v>0</v>
      </c>
      <c r="M596" s="145">
        <v>16</v>
      </c>
      <c r="N596" s="146">
        <v>474.62</v>
      </c>
      <c r="O596" s="139">
        <f t="shared" ref="O596:O606" si="89">IF(M596= "Mês todo", N596, M596*N596)</f>
        <v>7593.92</v>
      </c>
      <c r="P596" s="137"/>
      <c r="Q596" s="140"/>
      <c r="R596" s="162"/>
      <c r="S596" s="137"/>
      <c r="T596" s="145"/>
      <c r="U596" s="141">
        <f>Tabela4[[#This Row],[Custo diário]]*Tabela4[[#This Row],[Dias]]*Tabela4[[#This Row],[Quantidade]]</f>
        <v>0</v>
      </c>
    </row>
    <row r="597" spans="2:21" ht="17.25" hidden="1" customHeight="1" thickBot="1">
      <c r="B597" s="287" t="s">
        <v>151</v>
      </c>
      <c r="C597" s="287" t="s">
        <v>88</v>
      </c>
      <c r="D597" s="287" t="s">
        <v>17</v>
      </c>
      <c r="E597" s="134">
        <v>45930</v>
      </c>
      <c r="F597" s="135" t="s">
        <v>349</v>
      </c>
      <c r="G597" s="143" t="s">
        <v>340</v>
      </c>
      <c r="H597" s="136">
        <v>0.29166666666666669</v>
      </c>
      <c r="I597" s="136">
        <v>0.63888888888888884</v>
      </c>
      <c r="J597" s="145"/>
      <c r="K597" s="146">
        <v>47.15</v>
      </c>
      <c r="L597" s="146">
        <f t="shared" si="88"/>
        <v>0</v>
      </c>
      <c r="M597" s="145">
        <v>12</v>
      </c>
      <c r="N597" s="146">
        <v>340.8</v>
      </c>
      <c r="O597" s="139">
        <f t="shared" si="89"/>
        <v>4089.6000000000004</v>
      </c>
      <c r="P597" s="137"/>
      <c r="Q597" s="140"/>
      <c r="R597" s="162"/>
      <c r="S597" s="137"/>
      <c r="T597" s="145"/>
      <c r="U597" s="141">
        <f>Tabela4[[#This Row],[Custo diário]]*Tabela4[[#This Row],[Dias]]*Tabela4[[#This Row],[Quantidade]]</f>
        <v>0</v>
      </c>
    </row>
    <row r="598" spans="2:21" ht="17.25" hidden="1" customHeight="1" thickBot="1">
      <c r="B598" s="287" t="s">
        <v>151</v>
      </c>
      <c r="C598" s="287" t="s">
        <v>88</v>
      </c>
      <c r="D598" s="287" t="s">
        <v>17</v>
      </c>
      <c r="E598" s="134">
        <v>45930</v>
      </c>
      <c r="F598" s="135" t="s">
        <v>350</v>
      </c>
      <c r="G598" s="143" t="s">
        <v>351</v>
      </c>
      <c r="H598" s="136">
        <v>0.29166666666666669</v>
      </c>
      <c r="I598" s="136">
        <v>0.79166666666666663</v>
      </c>
      <c r="J598" s="145"/>
      <c r="K598" s="146">
        <v>28.81</v>
      </c>
      <c r="L598" s="146">
        <f t="shared" si="88"/>
        <v>0</v>
      </c>
      <c r="M598" s="145">
        <v>16</v>
      </c>
      <c r="N598" s="146">
        <v>208.21</v>
      </c>
      <c r="O598" s="139">
        <f t="shared" si="89"/>
        <v>3331.36</v>
      </c>
      <c r="P598" s="137"/>
      <c r="Q598" s="140"/>
      <c r="R598" s="162"/>
      <c r="S598" s="137"/>
      <c r="T598" s="145"/>
      <c r="U598" s="141">
        <f>Tabela4[[#This Row],[Custo diário]]*Tabela4[[#This Row],[Dias]]*Tabela4[[#This Row],[Quantidade]]</f>
        <v>0</v>
      </c>
    </row>
    <row r="599" spans="2:21" ht="17.25" hidden="1" customHeight="1" thickBot="1">
      <c r="B599" s="287" t="s">
        <v>151</v>
      </c>
      <c r="C599" s="287" t="s">
        <v>88</v>
      </c>
      <c r="D599" s="287" t="s">
        <v>17</v>
      </c>
      <c r="E599" s="134">
        <v>45930</v>
      </c>
      <c r="F599" s="135" t="s">
        <v>350</v>
      </c>
      <c r="G599" s="143" t="s">
        <v>351</v>
      </c>
      <c r="H599" s="136">
        <v>0.79166666666666663</v>
      </c>
      <c r="I599" s="136">
        <v>0.29166666666666669</v>
      </c>
      <c r="J599" s="145"/>
      <c r="K599" s="146">
        <v>31.2</v>
      </c>
      <c r="L599" s="146">
        <f t="shared" si="88"/>
        <v>0</v>
      </c>
      <c r="M599" s="145"/>
      <c r="N599" s="146">
        <v>225.51</v>
      </c>
      <c r="O599" s="139">
        <f t="shared" si="89"/>
        <v>0</v>
      </c>
      <c r="P599" s="137"/>
      <c r="Q599" s="140"/>
      <c r="R599" s="162"/>
      <c r="S599" s="137"/>
      <c r="T599" s="145"/>
      <c r="U599" s="141">
        <f>Tabela4[[#This Row],[Custo diário]]*Tabela4[[#This Row],[Dias]]*Tabela4[[#This Row],[Quantidade]]</f>
        <v>0</v>
      </c>
    </row>
    <row r="600" spans="2:21" ht="17.25" hidden="1" customHeight="1" thickBot="1">
      <c r="B600" s="287" t="s">
        <v>151</v>
      </c>
      <c r="C600" s="287" t="s">
        <v>88</v>
      </c>
      <c r="D600" s="287" t="s">
        <v>17</v>
      </c>
      <c r="E600" s="134">
        <v>45930</v>
      </c>
      <c r="F600" s="135" t="s">
        <v>434</v>
      </c>
      <c r="G600" s="143" t="s">
        <v>351</v>
      </c>
      <c r="H600" s="136" t="s">
        <v>363</v>
      </c>
      <c r="I600" s="136" t="s">
        <v>364</v>
      </c>
      <c r="J600" s="145"/>
      <c r="K600" s="146">
        <v>35.26</v>
      </c>
      <c r="L600" s="146">
        <f t="shared" si="88"/>
        <v>0</v>
      </c>
      <c r="M600" s="145">
        <v>13</v>
      </c>
      <c r="N600" s="146">
        <v>254.83</v>
      </c>
      <c r="O600" s="139">
        <f t="shared" si="89"/>
        <v>3312.79</v>
      </c>
      <c r="P600" s="137"/>
      <c r="Q600" s="140"/>
      <c r="R600" s="162"/>
      <c r="S600" s="137"/>
      <c r="T600" s="145"/>
      <c r="U600" s="141">
        <f>Tabela4[[#This Row],[Custo diário]]*Tabela4[[#This Row],[Dias]]*Tabela4[[#This Row],[Quantidade]]</f>
        <v>0</v>
      </c>
    </row>
    <row r="601" spans="2:21" ht="17.25" hidden="1" customHeight="1" thickBot="1">
      <c r="B601" s="287" t="s">
        <v>151</v>
      </c>
      <c r="C601" s="287" t="s">
        <v>88</v>
      </c>
      <c r="D601" s="287" t="s">
        <v>17</v>
      </c>
      <c r="E601" s="134">
        <v>45930</v>
      </c>
      <c r="F601" s="135" t="s">
        <v>434</v>
      </c>
      <c r="G601" s="143" t="s">
        <v>351</v>
      </c>
      <c r="H601" s="136" t="s">
        <v>364</v>
      </c>
      <c r="I601" s="136" t="s">
        <v>363</v>
      </c>
      <c r="J601" s="145"/>
      <c r="K601" s="146">
        <v>38.33</v>
      </c>
      <c r="L601" s="146">
        <f t="shared" ref="L601:L605" si="90">J601*K601</f>
        <v>0</v>
      </c>
      <c r="M601" s="145"/>
      <c r="N601" s="146">
        <v>277.02</v>
      </c>
      <c r="O601" s="139">
        <f t="shared" ref="O601:O605" si="91">IF(M601= "Mês todo", N601, M601*N601)</f>
        <v>0</v>
      </c>
      <c r="P601" s="137"/>
      <c r="Q601" s="140"/>
      <c r="R601" s="162"/>
      <c r="S601" s="137"/>
      <c r="T601" s="145"/>
      <c r="U601" s="141">
        <f>Tabela4[[#This Row],[Custo diário]]*Tabela4[[#This Row],[Dias]]*Tabela4[[#This Row],[Quantidade]]</f>
        <v>0</v>
      </c>
    </row>
    <row r="602" spans="2:21" ht="17.25" hidden="1" customHeight="1" thickBot="1">
      <c r="B602" s="287" t="s">
        <v>151</v>
      </c>
      <c r="C602" s="287" t="s">
        <v>88</v>
      </c>
      <c r="D602" s="287" t="s">
        <v>17</v>
      </c>
      <c r="E602" s="134">
        <v>45930</v>
      </c>
      <c r="F602" s="135" t="s">
        <v>354</v>
      </c>
      <c r="G602" s="143" t="s">
        <v>351</v>
      </c>
      <c r="H602" s="136">
        <v>0.29166666666666669</v>
      </c>
      <c r="I602" s="136">
        <v>0.79166666666666663</v>
      </c>
      <c r="J602" s="145"/>
      <c r="K602" s="146">
        <v>34.01</v>
      </c>
      <c r="L602" s="146">
        <f t="shared" si="90"/>
        <v>0</v>
      </c>
      <c r="M602" s="145">
        <v>3</v>
      </c>
      <c r="N602" s="146">
        <v>245.8</v>
      </c>
      <c r="O602" s="139">
        <f t="shared" si="91"/>
        <v>737.40000000000009</v>
      </c>
      <c r="P602" s="137"/>
      <c r="Q602" s="140"/>
      <c r="R602" s="162"/>
      <c r="S602" s="137"/>
      <c r="T602" s="145"/>
      <c r="U602" s="141">
        <f>Tabela4[[#This Row],[Custo diário]]*Tabela4[[#This Row],[Dias]]*Tabela4[[#This Row],[Quantidade]]</f>
        <v>0</v>
      </c>
    </row>
    <row r="603" spans="2:21" ht="17.25" hidden="1" customHeight="1" thickBot="1">
      <c r="B603" s="287" t="s">
        <v>151</v>
      </c>
      <c r="C603" s="287" t="s">
        <v>88</v>
      </c>
      <c r="D603" s="287" t="s">
        <v>17</v>
      </c>
      <c r="E603" s="134">
        <v>45930</v>
      </c>
      <c r="F603" s="135" t="s">
        <v>354</v>
      </c>
      <c r="G603" s="143" t="s">
        <v>340</v>
      </c>
      <c r="H603" s="136" t="s">
        <v>371</v>
      </c>
      <c r="I603" s="136" t="s">
        <v>406</v>
      </c>
      <c r="J603" s="145"/>
      <c r="K603" s="146">
        <v>42.42</v>
      </c>
      <c r="L603" s="146">
        <f t="shared" si="90"/>
        <v>0</v>
      </c>
      <c r="M603" s="145"/>
      <c r="N603" s="146">
        <v>306.63</v>
      </c>
      <c r="O603" s="139">
        <f t="shared" si="91"/>
        <v>0</v>
      </c>
      <c r="P603" s="137"/>
      <c r="Q603" s="140"/>
      <c r="R603" s="162"/>
      <c r="S603" s="137"/>
      <c r="T603" s="145"/>
      <c r="U603" s="141">
        <f>Tabela4[[#This Row],[Custo diário]]*Tabela4[[#This Row],[Dias]]*Tabela4[[#This Row],[Quantidade]]</f>
        <v>0</v>
      </c>
    </row>
    <row r="604" spans="2:21" ht="17.25" hidden="1" customHeight="1" thickBot="1">
      <c r="B604" s="287" t="s">
        <v>151</v>
      </c>
      <c r="C604" s="287" t="s">
        <v>88</v>
      </c>
      <c r="D604" s="287" t="s">
        <v>17</v>
      </c>
      <c r="E604" s="134">
        <v>45930</v>
      </c>
      <c r="F604" s="135" t="s">
        <v>355</v>
      </c>
      <c r="G604" s="143" t="s">
        <v>337</v>
      </c>
      <c r="H604" s="136">
        <v>0.91666666666666663</v>
      </c>
      <c r="I604" s="136">
        <v>0.32500000000000001</v>
      </c>
      <c r="J604" s="145"/>
      <c r="K604" s="146">
        <v>33.4</v>
      </c>
      <c r="L604" s="146">
        <f t="shared" si="90"/>
        <v>0</v>
      </c>
      <c r="M604" s="145">
        <v>48</v>
      </c>
      <c r="N604" s="146">
        <v>241.38</v>
      </c>
      <c r="O604" s="139">
        <f t="shared" si="91"/>
        <v>11586.24</v>
      </c>
      <c r="P604" s="137"/>
      <c r="Q604" s="140"/>
      <c r="R604" s="162"/>
      <c r="S604" s="137"/>
      <c r="T604" s="145"/>
      <c r="U604" s="141">
        <f>Tabela4[[#This Row],[Custo diário]]*Tabela4[[#This Row],[Dias]]*Tabela4[[#This Row],[Quantidade]]</f>
        <v>0</v>
      </c>
    </row>
    <row r="605" spans="2:21" ht="17.25" hidden="1" customHeight="1" thickBot="1">
      <c r="B605" s="287" t="s">
        <v>151</v>
      </c>
      <c r="C605" s="287" t="s">
        <v>88</v>
      </c>
      <c r="D605" s="287" t="s">
        <v>17</v>
      </c>
      <c r="E605" s="134">
        <v>45930</v>
      </c>
      <c r="F605" s="135" t="s">
        <v>413</v>
      </c>
      <c r="G605" s="143" t="s">
        <v>337</v>
      </c>
      <c r="H605" s="136" t="s">
        <v>368</v>
      </c>
      <c r="I605" s="136" t="s">
        <v>369</v>
      </c>
      <c r="J605" s="145"/>
      <c r="K605" s="146">
        <v>36.28</v>
      </c>
      <c r="L605" s="146">
        <f t="shared" si="90"/>
        <v>0</v>
      </c>
      <c r="M605" s="145"/>
      <c r="N605" s="146">
        <v>262.25</v>
      </c>
      <c r="O605" s="139">
        <f t="shared" si="91"/>
        <v>0</v>
      </c>
      <c r="P605" s="137"/>
      <c r="Q605" s="140"/>
      <c r="R605" s="162"/>
      <c r="S605" s="137"/>
      <c r="T605" s="145"/>
      <c r="U605" s="141">
        <f>Tabela4[[#This Row],[Custo diário]]*Tabela4[[#This Row],[Dias]]*Tabela4[[#This Row],[Quantidade]]</f>
        <v>0</v>
      </c>
    </row>
    <row r="606" spans="2:21" ht="17.25" hidden="1" customHeight="1" thickBot="1">
      <c r="B606" s="287" t="s">
        <v>151</v>
      </c>
      <c r="C606" s="287" t="s">
        <v>88</v>
      </c>
      <c r="D606" s="287" t="s">
        <v>17</v>
      </c>
      <c r="E606" s="134">
        <v>45930</v>
      </c>
      <c r="F606" s="135" t="s">
        <v>354</v>
      </c>
      <c r="G606" s="143" t="s">
        <v>340</v>
      </c>
      <c r="H606" s="136">
        <v>0.29166666666666669</v>
      </c>
      <c r="I606" s="136">
        <v>0.63888888888888884</v>
      </c>
      <c r="J606" s="145"/>
      <c r="K606" s="146">
        <v>35.78</v>
      </c>
      <c r="L606" s="146">
        <f t="shared" si="88"/>
        <v>0</v>
      </c>
      <c r="M606" s="145">
        <v>6</v>
      </c>
      <c r="N606" s="146">
        <v>258.64999999999998</v>
      </c>
      <c r="O606" s="139">
        <f t="shared" si="89"/>
        <v>1551.8999999999999</v>
      </c>
      <c r="P606" s="137"/>
      <c r="Q606" s="140"/>
      <c r="R606" s="162"/>
      <c r="S606" s="137"/>
      <c r="T606" s="145"/>
      <c r="U606" s="141">
        <f>Tabela4[[#This Row],[Custo diário]]*Tabela4[[#This Row],[Dias]]*Tabela4[[#This Row],[Quantidade]]</f>
        <v>0</v>
      </c>
    </row>
    <row r="607" spans="2:21" ht="17.25" hidden="1" customHeight="1" thickBot="1">
      <c r="B607" s="287" t="s">
        <v>151</v>
      </c>
      <c r="C607" s="287" t="s">
        <v>88</v>
      </c>
      <c r="D607" s="287" t="s">
        <v>17</v>
      </c>
      <c r="E607" s="134">
        <v>45930</v>
      </c>
      <c r="F607" s="135" t="s">
        <v>341</v>
      </c>
      <c r="G607" s="143" t="s">
        <v>337</v>
      </c>
      <c r="H607" s="136">
        <v>0.91666666666666663</v>
      </c>
      <c r="I607" s="136">
        <v>0.32500000000000001</v>
      </c>
      <c r="J607" s="145"/>
      <c r="K607" s="146">
        <v>42.59</v>
      </c>
      <c r="L607" s="146">
        <f t="shared" ref="L607:L609" si="92">J607*K607</f>
        <v>0</v>
      </c>
      <c r="M607" s="145"/>
      <c r="N607" s="146">
        <v>307.87</v>
      </c>
      <c r="O607" s="139">
        <f t="shared" ref="O607:O609" si="93">IF(M607= "Mês todo", N607, M607*N607)</f>
        <v>0</v>
      </c>
      <c r="P607" s="137"/>
      <c r="Q607" s="140"/>
      <c r="R607" s="162"/>
      <c r="S607" s="137"/>
      <c r="T607" s="145"/>
      <c r="U607" s="141">
        <f>Tabela4[[#This Row],[Custo diário]]*Tabela4[[#This Row],[Dias]]*Tabela4[[#This Row],[Quantidade]]</f>
        <v>0</v>
      </c>
    </row>
    <row r="608" spans="2:21" ht="17.25" hidden="1" customHeight="1" thickBot="1">
      <c r="B608" s="287" t="s">
        <v>151</v>
      </c>
      <c r="C608" s="287" t="s">
        <v>88</v>
      </c>
      <c r="D608" s="287" t="s">
        <v>17</v>
      </c>
      <c r="E608" s="134">
        <v>45930</v>
      </c>
      <c r="F608" s="135" t="s">
        <v>465</v>
      </c>
      <c r="G608" s="143" t="s">
        <v>340</v>
      </c>
      <c r="H608" s="136">
        <v>0.29166666666666669</v>
      </c>
      <c r="I608" s="136">
        <v>0.63888888888888884</v>
      </c>
      <c r="J608" s="145"/>
      <c r="K608" s="146">
        <v>29.38</v>
      </c>
      <c r="L608" s="146">
        <f t="shared" si="92"/>
        <v>0</v>
      </c>
      <c r="M608" s="145"/>
      <c r="N608" s="146">
        <v>212.32</v>
      </c>
      <c r="O608" s="139">
        <f t="shared" si="93"/>
        <v>0</v>
      </c>
      <c r="P608" s="137"/>
      <c r="Q608" s="140"/>
      <c r="R608" s="162"/>
      <c r="S608" s="137"/>
      <c r="T608" s="145"/>
      <c r="U608" s="141">
        <f>Tabela4[[#This Row],[Custo diário]]*Tabela4[[#This Row],[Dias]]*Tabela4[[#This Row],[Quantidade]]</f>
        <v>0</v>
      </c>
    </row>
    <row r="609" spans="2:21" ht="17.25" hidden="1" customHeight="1" thickBot="1">
      <c r="B609" s="287" t="s">
        <v>151</v>
      </c>
      <c r="C609" s="287" t="s">
        <v>88</v>
      </c>
      <c r="D609" s="287" t="s">
        <v>17</v>
      </c>
      <c r="E609" s="134">
        <v>45930</v>
      </c>
      <c r="F609" s="135" t="s">
        <v>465</v>
      </c>
      <c r="G609" s="143" t="s">
        <v>337</v>
      </c>
      <c r="H609" s="136">
        <v>0.91666666666666663</v>
      </c>
      <c r="I609" s="136">
        <v>0.32500000000000001</v>
      </c>
      <c r="J609" s="145"/>
      <c r="K609" s="146">
        <v>33.4</v>
      </c>
      <c r="L609" s="146">
        <f t="shared" si="92"/>
        <v>0</v>
      </c>
      <c r="M609" s="145">
        <v>9</v>
      </c>
      <c r="N609" s="146">
        <v>241.38</v>
      </c>
      <c r="O609" s="139">
        <f t="shared" si="93"/>
        <v>2172.42</v>
      </c>
      <c r="P609" s="137"/>
      <c r="Q609" s="140"/>
      <c r="R609" s="162"/>
      <c r="S609" s="137"/>
      <c r="T609" s="145"/>
      <c r="U609" s="141">
        <f>Tabela4[[#This Row],[Custo diário]]*Tabela4[[#This Row],[Dias]]*Tabela4[[#This Row],[Quantidade]]</f>
        <v>0</v>
      </c>
    </row>
    <row r="610" spans="2:21" ht="17.25" hidden="1" customHeight="1" thickBot="1">
      <c r="B610" s="287" t="s">
        <v>151</v>
      </c>
      <c r="C610" s="287" t="s">
        <v>88</v>
      </c>
      <c r="D610" s="287" t="s">
        <v>17</v>
      </c>
      <c r="E610" s="134">
        <v>45930</v>
      </c>
      <c r="F610" s="135" t="s">
        <v>396</v>
      </c>
      <c r="G610" s="143" t="s">
        <v>337</v>
      </c>
      <c r="H610" s="136" t="s">
        <v>368</v>
      </c>
      <c r="I610" s="136" t="s">
        <v>369</v>
      </c>
      <c r="J610" s="145"/>
      <c r="K610" s="146">
        <v>28.86</v>
      </c>
      <c r="L610" s="146">
        <f>J610*K610</f>
        <v>0</v>
      </c>
      <c r="M610" s="145"/>
      <c r="N610" s="146">
        <v>208.63</v>
      </c>
      <c r="O610" s="139">
        <f>IF(M610= "Mês todo", N610, M610*N610)</f>
        <v>0</v>
      </c>
      <c r="P610" s="137"/>
      <c r="Q610" s="140"/>
      <c r="R610" s="162"/>
      <c r="S610" s="137"/>
      <c r="T610" s="145"/>
      <c r="U610" s="141">
        <f>Tabela4[[#This Row],[Custo diário]]*Tabela4[[#This Row],[Dias]]*Tabela4[[#This Row],[Quantidade]]</f>
        <v>0</v>
      </c>
    </row>
    <row r="611" spans="2:21" ht="17.25" hidden="1" customHeight="1" thickBot="1">
      <c r="B611" s="287" t="s">
        <v>171</v>
      </c>
      <c r="C611" s="287" t="s">
        <v>258</v>
      </c>
      <c r="D611" s="287" t="s">
        <v>17</v>
      </c>
      <c r="E611" s="134">
        <v>45901</v>
      </c>
      <c r="F611" s="135" t="s">
        <v>466</v>
      </c>
      <c r="G611" s="143" t="s">
        <v>380</v>
      </c>
      <c r="H611" s="136">
        <v>0.39583333333333298</v>
      </c>
      <c r="I611" s="136">
        <v>0.79930555555555605</v>
      </c>
      <c r="J611" s="145"/>
      <c r="K611" s="146">
        <v>33.590000000000003</v>
      </c>
      <c r="L611" s="146">
        <f>J611*K611</f>
        <v>0</v>
      </c>
      <c r="M611" s="145">
        <v>0</v>
      </c>
      <c r="N611" s="146">
        <v>242.8</v>
      </c>
      <c r="O611" s="139">
        <f>IF(M611= "Mês todo", N611, M611*N611)</f>
        <v>0</v>
      </c>
      <c r="P611" s="137"/>
      <c r="Q611" s="140"/>
      <c r="R611" s="162"/>
      <c r="S611" s="137"/>
      <c r="T611" s="145"/>
      <c r="U611" s="141">
        <f>Tabela4[[#This Row],[Custo diário]]*Tabela4[[#This Row],[Dias]]*Tabela4[[#This Row],[Quantidade]]</f>
        <v>0</v>
      </c>
    </row>
    <row r="612" spans="2:21" ht="17.25" hidden="1" customHeight="1" thickBot="1">
      <c r="B612" s="287" t="s">
        <v>171</v>
      </c>
      <c r="C612" s="287" t="s">
        <v>258</v>
      </c>
      <c r="D612" s="287" t="s">
        <v>17</v>
      </c>
      <c r="E612" s="134">
        <v>45901</v>
      </c>
      <c r="F612" s="135" t="s">
        <v>467</v>
      </c>
      <c r="G612" s="143" t="s">
        <v>380</v>
      </c>
      <c r="H612" s="136">
        <v>0.39583333333333298</v>
      </c>
      <c r="I612" s="136">
        <v>0.79930555555555605</v>
      </c>
      <c r="J612" s="145"/>
      <c r="K612" s="146">
        <v>24.43</v>
      </c>
      <c r="L612" s="146">
        <f>J612*K612</f>
        <v>0</v>
      </c>
      <c r="M612" s="145">
        <v>11</v>
      </c>
      <c r="N612" s="146">
        <v>176.59</v>
      </c>
      <c r="O612" s="139">
        <f>IF(M612= "Mês todo", N612, M612*N612)</f>
        <v>1942.49</v>
      </c>
      <c r="P612" s="137"/>
      <c r="Q612" s="140"/>
      <c r="R612" s="162"/>
      <c r="S612" s="137"/>
      <c r="T612" s="145"/>
      <c r="U612" s="141">
        <f>Tabela4[[#This Row],[Custo diário]]*Tabela4[[#This Row],[Dias]]*Tabela4[[#This Row],[Quantidade]]</f>
        <v>0</v>
      </c>
    </row>
    <row r="613" spans="2:21" ht="17.25" hidden="1" customHeight="1" thickBot="1">
      <c r="B613" s="287" t="s">
        <v>171</v>
      </c>
      <c r="C613" s="287" t="s">
        <v>88</v>
      </c>
      <c r="D613" s="287" t="s">
        <v>17</v>
      </c>
      <c r="E613" s="134">
        <v>45901</v>
      </c>
      <c r="F613" s="135" t="s">
        <v>349</v>
      </c>
      <c r="G613" s="143" t="s">
        <v>337</v>
      </c>
      <c r="H613" s="136" t="s">
        <v>368</v>
      </c>
      <c r="I613" s="136" t="s">
        <v>369</v>
      </c>
      <c r="J613" s="145"/>
      <c r="K613" s="146">
        <v>59.39</v>
      </c>
      <c r="L613" s="146">
        <f t="shared" ref="L613:L617" si="94">J613*K613</f>
        <v>0</v>
      </c>
      <c r="M613" s="145"/>
      <c r="N613" s="146">
        <v>429.28</v>
      </c>
      <c r="O613" s="139">
        <f t="shared" ref="O613:O617" si="95">IF(M613= "Mês todo", N613, M613*N613)</f>
        <v>0</v>
      </c>
      <c r="P613" s="137"/>
      <c r="Q613" s="140"/>
      <c r="R613" s="162"/>
      <c r="S613" s="137"/>
      <c r="T613" s="145"/>
      <c r="U613" s="141">
        <f>Tabela4[[#This Row],[Custo diário]]*Tabela4[[#This Row],[Dias]]*Tabela4[[#This Row],[Quantidade]]</f>
        <v>0</v>
      </c>
    </row>
    <row r="614" spans="2:21" ht="17.25" hidden="1" customHeight="1" thickBot="1">
      <c r="B614" s="287" t="s">
        <v>171</v>
      </c>
      <c r="C614" s="287" t="s">
        <v>88</v>
      </c>
      <c r="D614" s="287" t="s">
        <v>17</v>
      </c>
      <c r="E614" s="134">
        <v>45901</v>
      </c>
      <c r="F614" s="135" t="s">
        <v>348</v>
      </c>
      <c r="G614" s="143" t="s">
        <v>351</v>
      </c>
      <c r="H614" s="136" t="s">
        <v>365</v>
      </c>
      <c r="I614" s="136" t="s">
        <v>371</v>
      </c>
      <c r="J614" s="145"/>
      <c r="K614" s="146">
        <v>79.150000000000006</v>
      </c>
      <c r="L614" s="146">
        <f t="shared" si="94"/>
        <v>0</v>
      </c>
      <c r="M614" s="145">
        <v>5</v>
      </c>
      <c r="N614" s="146">
        <v>572.05999999999995</v>
      </c>
      <c r="O614" s="139">
        <f t="shared" si="95"/>
        <v>2860.2999999999997</v>
      </c>
      <c r="P614" s="137"/>
      <c r="Q614" s="140"/>
      <c r="R614" s="162"/>
      <c r="S614" s="137"/>
      <c r="T614" s="145"/>
      <c r="U614" s="141">
        <f>Tabela4[[#This Row],[Custo diário]]*Tabela4[[#This Row],[Dias]]*Tabela4[[#This Row],[Quantidade]]</f>
        <v>0</v>
      </c>
    </row>
    <row r="615" spans="2:21" ht="17.25" hidden="1" customHeight="1" thickBot="1">
      <c r="B615" s="287" t="s">
        <v>171</v>
      </c>
      <c r="C615" s="287" t="s">
        <v>88</v>
      </c>
      <c r="D615" s="287" t="s">
        <v>17</v>
      </c>
      <c r="E615" s="134">
        <v>45901</v>
      </c>
      <c r="F615" s="135" t="s">
        <v>350</v>
      </c>
      <c r="G615" s="143" t="s">
        <v>337</v>
      </c>
      <c r="H615" s="136" t="s">
        <v>363</v>
      </c>
      <c r="I615" s="136" t="s">
        <v>389</v>
      </c>
      <c r="J615" s="145"/>
      <c r="K615" s="146">
        <v>30.3</v>
      </c>
      <c r="L615" s="146">
        <f t="shared" si="94"/>
        <v>0</v>
      </c>
      <c r="M615" s="145">
        <v>18</v>
      </c>
      <c r="N615" s="146">
        <v>219.04</v>
      </c>
      <c r="O615" s="139">
        <f t="shared" si="95"/>
        <v>3942.72</v>
      </c>
      <c r="P615" s="137"/>
      <c r="Q615" s="140"/>
      <c r="R615" s="162"/>
      <c r="S615" s="137"/>
      <c r="T615" s="145"/>
      <c r="U615" s="141">
        <f>Tabela4[[#This Row],[Custo diário]]*Tabela4[[#This Row],[Dias]]*Tabela4[[#This Row],[Quantidade]]</f>
        <v>0</v>
      </c>
    </row>
    <row r="616" spans="2:21" ht="17.25" hidden="1" customHeight="1" thickBot="1">
      <c r="B616" s="287" t="s">
        <v>171</v>
      </c>
      <c r="C616" s="287" t="s">
        <v>88</v>
      </c>
      <c r="D616" s="287" t="s">
        <v>17</v>
      </c>
      <c r="E616" s="134">
        <v>45901</v>
      </c>
      <c r="F616" s="135" t="s">
        <v>350</v>
      </c>
      <c r="G616" s="143" t="s">
        <v>337</v>
      </c>
      <c r="H616" s="136" t="s">
        <v>390</v>
      </c>
      <c r="I616" s="136" t="s">
        <v>391</v>
      </c>
      <c r="J616" s="145"/>
      <c r="K616" s="146">
        <v>30.8</v>
      </c>
      <c r="L616" s="146">
        <f t="shared" si="94"/>
        <v>0</v>
      </c>
      <c r="M616" s="145"/>
      <c r="N616" s="146">
        <v>222.63</v>
      </c>
      <c r="O616" s="139">
        <f t="shared" si="95"/>
        <v>0</v>
      </c>
      <c r="P616" s="137"/>
      <c r="Q616" s="140"/>
      <c r="R616" s="162"/>
      <c r="S616" s="137"/>
      <c r="T616" s="145"/>
      <c r="U616" s="141">
        <f>Tabela4[[#This Row],[Custo diário]]*Tabela4[[#This Row],[Dias]]*Tabela4[[#This Row],[Quantidade]]</f>
        <v>0</v>
      </c>
    </row>
    <row r="617" spans="2:21" ht="17.25" hidden="1" customHeight="1" thickBot="1">
      <c r="B617" s="287" t="s">
        <v>171</v>
      </c>
      <c r="C617" s="287" t="s">
        <v>88</v>
      </c>
      <c r="D617" s="287" t="s">
        <v>17</v>
      </c>
      <c r="E617" s="134">
        <v>45901</v>
      </c>
      <c r="F617" s="135" t="s">
        <v>350</v>
      </c>
      <c r="G617" s="143" t="s">
        <v>337</v>
      </c>
      <c r="H617" s="136" t="s">
        <v>371</v>
      </c>
      <c r="I617" s="136" t="s">
        <v>393</v>
      </c>
      <c r="J617" s="145"/>
      <c r="K617" s="146">
        <v>35.770000000000003</v>
      </c>
      <c r="L617" s="146">
        <f t="shared" si="94"/>
        <v>0</v>
      </c>
      <c r="M617" s="145"/>
      <c r="N617" s="146">
        <v>258.52999999999997</v>
      </c>
      <c r="O617" s="139">
        <f t="shared" si="95"/>
        <v>0</v>
      </c>
      <c r="P617" s="137"/>
      <c r="Q617" s="140"/>
      <c r="R617" s="162"/>
      <c r="S617" s="137"/>
      <c r="T617" s="145"/>
      <c r="U617" s="141">
        <f>Tabela4[[#This Row],[Custo diário]]*Tabela4[[#This Row],[Dias]]*Tabela4[[#This Row],[Quantidade]]</f>
        <v>0</v>
      </c>
    </row>
    <row r="618" spans="2:21" ht="17.25" hidden="1" customHeight="1" thickBot="1">
      <c r="B618" s="287" t="s">
        <v>171</v>
      </c>
      <c r="C618" s="287" t="s">
        <v>88</v>
      </c>
      <c r="D618" s="287" t="s">
        <v>17</v>
      </c>
      <c r="E618" s="134">
        <v>45901</v>
      </c>
      <c r="F618" s="135" t="s">
        <v>352</v>
      </c>
      <c r="G618" s="143" t="s">
        <v>351</v>
      </c>
      <c r="H618" s="136" t="s">
        <v>363</v>
      </c>
      <c r="I618" s="136" t="s">
        <v>364</v>
      </c>
      <c r="J618" s="145"/>
      <c r="K618" s="146">
        <v>37.770000000000003</v>
      </c>
      <c r="L618" s="146">
        <f t="shared" ref="L618:L622" si="96">J618*K618</f>
        <v>0</v>
      </c>
      <c r="M618" s="145">
        <f>21+18</f>
        <v>39</v>
      </c>
      <c r="N618" s="146">
        <v>272.98</v>
      </c>
      <c r="O618" s="139">
        <f t="shared" ref="O618:O622" si="97">IF(M618= "Mês todo", N618, M618*N618)</f>
        <v>10646.220000000001</v>
      </c>
      <c r="P618" s="137"/>
      <c r="Q618" s="140"/>
      <c r="R618" s="162"/>
      <c r="S618" s="137"/>
      <c r="T618" s="145"/>
      <c r="U618" s="141">
        <f>Tabela4[[#This Row],[Custo diário]]*Tabela4[[#This Row],[Dias]]*Tabela4[[#This Row],[Quantidade]]</f>
        <v>0</v>
      </c>
    </row>
    <row r="619" spans="2:21" ht="17.25" hidden="1" customHeight="1" thickBot="1">
      <c r="B619" s="287" t="s">
        <v>171</v>
      </c>
      <c r="C619" s="287" t="s">
        <v>88</v>
      </c>
      <c r="D619" s="287" t="s">
        <v>17</v>
      </c>
      <c r="E619" s="134">
        <v>45901</v>
      </c>
      <c r="F619" s="135" t="s">
        <v>352</v>
      </c>
      <c r="G619" s="143" t="s">
        <v>351</v>
      </c>
      <c r="H619" s="136" t="s">
        <v>364</v>
      </c>
      <c r="I619" s="136" t="s">
        <v>363</v>
      </c>
      <c r="J619" s="145"/>
      <c r="K619" s="146">
        <v>41.46</v>
      </c>
      <c r="L619" s="146">
        <f t="shared" si="96"/>
        <v>0</v>
      </c>
      <c r="M619" s="145"/>
      <c r="N619" s="146">
        <v>299.64999999999998</v>
      </c>
      <c r="O619" s="139">
        <f t="shared" si="97"/>
        <v>0</v>
      </c>
      <c r="P619" s="137"/>
      <c r="Q619" s="140"/>
      <c r="R619" s="162"/>
      <c r="S619" s="137"/>
      <c r="T619" s="145"/>
      <c r="U619" s="141">
        <f>Tabela4[[#This Row],[Custo diário]]*Tabela4[[#This Row],[Dias]]*Tabela4[[#This Row],[Quantidade]]</f>
        <v>0</v>
      </c>
    </row>
    <row r="620" spans="2:21" ht="17.25" hidden="1" customHeight="1" thickBot="1">
      <c r="B620" s="287" t="s">
        <v>171</v>
      </c>
      <c r="C620" s="287" t="s">
        <v>88</v>
      </c>
      <c r="D620" s="287" t="s">
        <v>17</v>
      </c>
      <c r="E620" s="134">
        <v>45901</v>
      </c>
      <c r="F620" s="135" t="s">
        <v>353</v>
      </c>
      <c r="G620" s="143" t="s">
        <v>337</v>
      </c>
      <c r="H620" s="136" t="s">
        <v>363</v>
      </c>
      <c r="I620" s="136" t="s">
        <v>389</v>
      </c>
      <c r="J620" s="145"/>
      <c r="K620" s="146">
        <v>50.06</v>
      </c>
      <c r="L620" s="146">
        <f t="shared" si="96"/>
        <v>0</v>
      </c>
      <c r="M620" s="145"/>
      <c r="N620" s="146">
        <v>361.84</v>
      </c>
      <c r="O620" s="139">
        <f t="shared" si="97"/>
        <v>0</v>
      </c>
      <c r="P620" s="137"/>
      <c r="Q620" s="140"/>
      <c r="R620" s="162"/>
      <c r="S620" s="137"/>
      <c r="T620" s="145"/>
      <c r="U620" s="141">
        <f>Tabela4[[#This Row],[Custo diário]]*Tabela4[[#This Row],[Dias]]*Tabela4[[#This Row],[Quantidade]]</f>
        <v>0</v>
      </c>
    </row>
    <row r="621" spans="2:21" ht="17.25" hidden="1" customHeight="1" thickBot="1">
      <c r="B621" s="287" t="s">
        <v>171</v>
      </c>
      <c r="C621" s="287" t="s">
        <v>88</v>
      </c>
      <c r="D621" s="287" t="s">
        <v>17</v>
      </c>
      <c r="E621" s="134">
        <v>45901</v>
      </c>
      <c r="F621" s="135" t="s">
        <v>409</v>
      </c>
      <c r="G621" s="143" t="s">
        <v>351</v>
      </c>
      <c r="H621" s="136" t="s">
        <v>365</v>
      </c>
      <c r="I621" s="136" t="s">
        <v>371</v>
      </c>
      <c r="J621" s="145"/>
      <c r="K621" s="146">
        <v>34.89</v>
      </c>
      <c r="L621" s="146">
        <f t="shared" si="96"/>
        <v>0</v>
      </c>
      <c r="M621" s="145">
        <v>2</v>
      </c>
      <c r="N621" s="146">
        <v>252.21</v>
      </c>
      <c r="O621" s="139">
        <f t="shared" si="97"/>
        <v>504.42</v>
      </c>
      <c r="P621" s="137"/>
      <c r="Q621" s="140"/>
      <c r="R621" s="162"/>
      <c r="S621" s="137"/>
      <c r="T621" s="145"/>
      <c r="U621" s="141">
        <f>Tabela4[[#This Row],[Custo diário]]*Tabela4[[#This Row],[Dias]]*Tabela4[[#This Row],[Quantidade]]</f>
        <v>0</v>
      </c>
    </row>
    <row r="622" spans="2:21" ht="17.25" hidden="1" customHeight="1" thickBot="1">
      <c r="B622" s="287" t="s">
        <v>171</v>
      </c>
      <c r="C622" s="287" t="s">
        <v>88</v>
      </c>
      <c r="D622" s="287" t="s">
        <v>17</v>
      </c>
      <c r="E622" s="134">
        <v>45901</v>
      </c>
      <c r="F622" s="135" t="s">
        <v>409</v>
      </c>
      <c r="G622" s="143" t="s">
        <v>337</v>
      </c>
      <c r="H622" s="136" t="s">
        <v>371</v>
      </c>
      <c r="I622" s="136" t="s">
        <v>393</v>
      </c>
      <c r="J622" s="145"/>
      <c r="K622" s="146">
        <v>46.3</v>
      </c>
      <c r="L622" s="146">
        <f t="shared" si="96"/>
        <v>0</v>
      </c>
      <c r="M622" s="145"/>
      <c r="N622" s="146">
        <v>334.64</v>
      </c>
      <c r="O622" s="139">
        <f t="shared" si="97"/>
        <v>0</v>
      </c>
      <c r="P622" s="137"/>
      <c r="Q622" s="140"/>
      <c r="R622" s="162"/>
      <c r="S622" s="137"/>
      <c r="T622" s="145"/>
      <c r="U622" s="141">
        <f>Tabela4[[#This Row],[Custo diário]]*Tabela4[[#This Row],[Dias]]*Tabela4[[#This Row],[Quantidade]]</f>
        <v>0</v>
      </c>
    </row>
    <row r="623" spans="2:21" ht="17.25" hidden="1" customHeight="1" thickBot="1">
      <c r="B623" s="287" t="s">
        <v>171</v>
      </c>
      <c r="C623" s="287" t="s">
        <v>88</v>
      </c>
      <c r="D623" s="287" t="s">
        <v>17</v>
      </c>
      <c r="E623" s="134">
        <v>45901</v>
      </c>
      <c r="F623" s="135" t="s">
        <v>370</v>
      </c>
      <c r="G623" s="143" t="s">
        <v>337</v>
      </c>
      <c r="H623" s="136" t="s">
        <v>363</v>
      </c>
      <c r="I623" s="136" t="s">
        <v>389</v>
      </c>
      <c r="J623" s="145"/>
      <c r="K623" s="146">
        <v>29.04</v>
      </c>
      <c r="L623" s="146">
        <f t="shared" ref="L623:L627" si="98">J623*K623</f>
        <v>0</v>
      </c>
      <c r="M623" s="145">
        <v>25</v>
      </c>
      <c r="N623" s="146">
        <v>209.93</v>
      </c>
      <c r="O623" s="139">
        <f t="shared" ref="O623:O627" si="99">IF(M623= "Mês todo", N623, M623*N623)</f>
        <v>5248.25</v>
      </c>
      <c r="P623" s="137"/>
      <c r="Q623" s="140"/>
      <c r="R623" s="162"/>
      <c r="S623" s="137"/>
      <c r="T623" s="145"/>
      <c r="U623" s="141">
        <f>Tabela4[[#This Row],[Custo diário]]*Tabela4[[#This Row],[Dias]]*Tabela4[[#This Row],[Quantidade]]</f>
        <v>0</v>
      </c>
    </row>
    <row r="624" spans="2:21" ht="17.25" hidden="1" customHeight="1" thickBot="1">
      <c r="B624" s="287" t="s">
        <v>171</v>
      </c>
      <c r="C624" s="287" t="s">
        <v>88</v>
      </c>
      <c r="D624" s="287" t="s">
        <v>17</v>
      </c>
      <c r="E624" s="134">
        <v>45901</v>
      </c>
      <c r="F624" s="135" t="s">
        <v>456</v>
      </c>
      <c r="G624" s="143" t="s">
        <v>337</v>
      </c>
      <c r="H624" s="136" t="s">
        <v>363</v>
      </c>
      <c r="I624" s="136" t="s">
        <v>389</v>
      </c>
      <c r="J624" s="145"/>
      <c r="K624" s="146">
        <v>30.99</v>
      </c>
      <c r="L624" s="146">
        <f t="shared" si="98"/>
        <v>0</v>
      </c>
      <c r="M624" s="145"/>
      <c r="N624" s="146">
        <v>223.98</v>
      </c>
      <c r="O624" s="139">
        <f t="shared" si="99"/>
        <v>0</v>
      </c>
      <c r="P624" s="137"/>
      <c r="Q624" s="140"/>
      <c r="R624" s="162"/>
      <c r="S624" s="137"/>
      <c r="T624" s="145"/>
      <c r="U624" s="141">
        <f>Tabela4[[#This Row],[Custo diário]]*Tabela4[[#This Row],[Dias]]*Tabela4[[#This Row],[Quantidade]]</f>
        <v>0</v>
      </c>
    </row>
    <row r="625" spans="2:21" ht="17.25" hidden="1" customHeight="1" thickBot="1">
      <c r="B625" s="287" t="s">
        <v>171</v>
      </c>
      <c r="C625" s="287" t="s">
        <v>88</v>
      </c>
      <c r="D625" s="287" t="s">
        <v>17</v>
      </c>
      <c r="E625" s="134">
        <v>45901</v>
      </c>
      <c r="F625" s="135" t="s">
        <v>468</v>
      </c>
      <c r="G625" s="143" t="s">
        <v>337</v>
      </c>
      <c r="H625" s="136" t="s">
        <v>368</v>
      </c>
      <c r="I625" s="136" t="s">
        <v>369</v>
      </c>
      <c r="J625" s="145"/>
      <c r="K625" s="146">
        <v>36.9</v>
      </c>
      <c r="L625" s="146">
        <f t="shared" si="98"/>
        <v>0</v>
      </c>
      <c r="M625" s="145"/>
      <c r="N625" s="146">
        <v>266.7</v>
      </c>
      <c r="O625" s="139">
        <f t="shared" si="99"/>
        <v>0</v>
      </c>
      <c r="P625" s="137"/>
      <c r="Q625" s="140"/>
      <c r="R625" s="162"/>
      <c r="S625" s="137"/>
      <c r="T625" s="145"/>
      <c r="U625" s="141">
        <f>Tabela4[[#This Row],[Custo diário]]*Tabela4[[#This Row],[Dias]]*Tabela4[[#This Row],[Quantidade]]</f>
        <v>0</v>
      </c>
    </row>
    <row r="626" spans="2:21" ht="17.25" hidden="1" customHeight="1" thickBot="1">
      <c r="B626" s="287" t="s">
        <v>171</v>
      </c>
      <c r="C626" s="287" t="s">
        <v>88</v>
      </c>
      <c r="D626" s="287" t="s">
        <v>17</v>
      </c>
      <c r="E626" s="134">
        <v>45901</v>
      </c>
      <c r="F626" s="135" t="s">
        <v>370</v>
      </c>
      <c r="G626" s="143" t="s">
        <v>337</v>
      </c>
      <c r="H626" s="136" t="s">
        <v>371</v>
      </c>
      <c r="I626" s="136" t="s">
        <v>393</v>
      </c>
      <c r="J626" s="145"/>
      <c r="K626" s="146">
        <v>34.26</v>
      </c>
      <c r="L626" s="146">
        <f t="shared" si="98"/>
        <v>0</v>
      </c>
      <c r="M626" s="145">
        <v>4</v>
      </c>
      <c r="N626" s="146">
        <v>247.6</v>
      </c>
      <c r="O626" s="139">
        <f t="shared" si="99"/>
        <v>990.4</v>
      </c>
      <c r="P626" s="137"/>
      <c r="Q626" s="140"/>
      <c r="R626" s="162"/>
      <c r="S626" s="137"/>
      <c r="T626" s="145"/>
      <c r="U626" s="141">
        <f>Tabela4[[#This Row],[Custo diário]]*Tabela4[[#This Row],[Dias]]*Tabela4[[#This Row],[Quantidade]]</f>
        <v>0</v>
      </c>
    </row>
    <row r="627" spans="2:21" ht="17.25" hidden="1" customHeight="1" thickBot="1">
      <c r="B627" s="287" t="s">
        <v>171</v>
      </c>
      <c r="C627" s="287" t="s">
        <v>88</v>
      </c>
      <c r="D627" s="287" t="s">
        <v>17</v>
      </c>
      <c r="E627" s="134">
        <v>45901</v>
      </c>
      <c r="F627" s="135" t="s">
        <v>374</v>
      </c>
      <c r="G627" s="143" t="s">
        <v>337</v>
      </c>
      <c r="H627" s="136" t="s">
        <v>368</v>
      </c>
      <c r="I627" s="136" t="s">
        <v>369</v>
      </c>
      <c r="J627" s="145"/>
      <c r="K627" s="146">
        <v>44.75</v>
      </c>
      <c r="L627" s="146">
        <f t="shared" si="98"/>
        <v>0</v>
      </c>
      <c r="M627" s="145"/>
      <c r="N627" s="146">
        <v>323.47000000000003</v>
      </c>
      <c r="O627" s="139">
        <f t="shared" si="99"/>
        <v>0</v>
      </c>
      <c r="P627" s="137"/>
      <c r="Q627" s="140"/>
      <c r="R627" s="162"/>
      <c r="S627" s="137"/>
      <c r="T627" s="145"/>
      <c r="U627" s="141">
        <f>Tabela4[[#This Row],[Custo diário]]*Tabela4[[#This Row],[Dias]]*Tabela4[[#This Row],[Quantidade]]</f>
        <v>0</v>
      </c>
    </row>
    <row r="628" spans="2:21" ht="17.25" hidden="1" customHeight="1" thickBot="1">
      <c r="B628" s="287" t="s">
        <v>171</v>
      </c>
      <c r="C628" s="287" t="s">
        <v>88</v>
      </c>
      <c r="D628" s="287" t="s">
        <v>17</v>
      </c>
      <c r="E628" s="134">
        <v>45901</v>
      </c>
      <c r="F628" s="135" t="s">
        <v>469</v>
      </c>
      <c r="G628" s="143" t="s">
        <v>337</v>
      </c>
      <c r="H628" s="136" t="s">
        <v>399</v>
      </c>
      <c r="I628" s="136" t="s">
        <v>400</v>
      </c>
      <c r="J628" s="145"/>
      <c r="K628" s="146">
        <v>62.04</v>
      </c>
      <c r="L628" s="146">
        <f t="shared" ref="L628:L633" si="100">J628*K628</f>
        <v>0</v>
      </c>
      <c r="M628" s="145" t="s">
        <v>470</v>
      </c>
      <c r="N628" s="146">
        <v>448.44</v>
      </c>
      <c r="O628" s="139" t="e">
        <f t="shared" ref="O628:O633" si="101">IF(M628= "Mês todo", N628, M628*N628)</f>
        <v>#VALUE!</v>
      </c>
      <c r="P628" s="137"/>
      <c r="Q628" s="140"/>
      <c r="R628" s="162"/>
      <c r="S628" s="137"/>
      <c r="T628" s="145"/>
      <c r="U628" s="141">
        <f>Tabela4[[#This Row],[Custo diário]]*Tabela4[[#This Row],[Dias]]*Tabela4[[#This Row],[Quantidade]]</f>
        <v>0</v>
      </c>
    </row>
    <row r="629" spans="2:21" ht="17.25" hidden="1" customHeight="1" thickBot="1">
      <c r="B629" s="287" t="s">
        <v>171</v>
      </c>
      <c r="C629" s="287" t="s">
        <v>88</v>
      </c>
      <c r="D629" s="287" t="s">
        <v>17</v>
      </c>
      <c r="E629" s="134">
        <v>45901</v>
      </c>
      <c r="F629" s="135" t="s">
        <v>455</v>
      </c>
      <c r="G629" s="143" t="s">
        <v>337</v>
      </c>
      <c r="H629" s="136" t="s">
        <v>363</v>
      </c>
      <c r="I629" s="136" t="s">
        <v>389</v>
      </c>
      <c r="J629" s="145"/>
      <c r="K629" s="146">
        <v>29.04</v>
      </c>
      <c r="L629" s="146">
        <f t="shared" si="100"/>
        <v>0</v>
      </c>
      <c r="M629" s="145"/>
      <c r="N629" s="146">
        <v>209.93</v>
      </c>
      <c r="O629" s="139">
        <f t="shared" si="101"/>
        <v>0</v>
      </c>
      <c r="P629" s="137"/>
      <c r="Q629" s="140"/>
      <c r="R629" s="162"/>
      <c r="S629" s="137"/>
      <c r="T629" s="145"/>
      <c r="U629" s="141">
        <f>Tabela4[[#This Row],[Custo diário]]*Tabela4[[#This Row],[Dias]]*Tabela4[[#This Row],[Quantidade]]</f>
        <v>0</v>
      </c>
    </row>
    <row r="630" spans="2:21" ht="17.25" hidden="1" customHeight="1" thickBot="1">
      <c r="B630" s="287" t="s">
        <v>171</v>
      </c>
      <c r="C630" s="287" t="s">
        <v>89</v>
      </c>
      <c r="D630" s="287" t="s">
        <v>17</v>
      </c>
      <c r="E630" s="134">
        <v>45901</v>
      </c>
      <c r="F630" s="135" t="s">
        <v>375</v>
      </c>
      <c r="G630" s="143" t="s">
        <v>340</v>
      </c>
      <c r="H630" s="136" t="s">
        <v>410</v>
      </c>
      <c r="I630" s="136" t="s">
        <v>457</v>
      </c>
      <c r="J630" s="145"/>
      <c r="K630" s="146">
        <v>48.66</v>
      </c>
      <c r="L630" s="146">
        <f t="shared" si="100"/>
        <v>0</v>
      </c>
      <c r="M630" s="145"/>
      <c r="N630" s="146">
        <v>351.71</v>
      </c>
      <c r="O630" s="139">
        <f t="shared" si="101"/>
        <v>0</v>
      </c>
      <c r="P630" s="137"/>
      <c r="Q630" s="140"/>
      <c r="R630" s="162"/>
      <c r="S630" s="137"/>
      <c r="T630" s="145"/>
      <c r="U630" s="141">
        <f>Tabela4[[#This Row],[Custo diário]]*Tabela4[[#This Row],[Dias]]*Tabela4[[#This Row],[Quantidade]]</f>
        <v>0</v>
      </c>
    </row>
    <row r="631" spans="2:21" ht="17.25" hidden="1" customHeight="1" thickBot="1">
      <c r="B631" s="287" t="s">
        <v>171</v>
      </c>
      <c r="C631" s="287" t="s">
        <v>89</v>
      </c>
      <c r="D631" s="287" t="s">
        <v>17</v>
      </c>
      <c r="E631" s="134">
        <v>45901</v>
      </c>
      <c r="F631" s="135" t="s">
        <v>376</v>
      </c>
      <c r="G631" s="143" t="s">
        <v>351</v>
      </c>
      <c r="H631" s="136" t="s">
        <v>365</v>
      </c>
      <c r="I631" s="136" t="s">
        <v>371</v>
      </c>
      <c r="J631" s="145"/>
      <c r="K631" s="146">
        <v>23.11</v>
      </c>
      <c r="L631" s="146">
        <f t="shared" si="100"/>
        <v>0</v>
      </c>
      <c r="M631" s="145"/>
      <c r="N631" s="146">
        <v>167.06</v>
      </c>
      <c r="O631" s="139">
        <f t="shared" si="101"/>
        <v>0</v>
      </c>
      <c r="P631" s="137"/>
      <c r="Q631" s="140"/>
      <c r="R631" s="162"/>
      <c r="S631" s="137"/>
      <c r="T631" s="145"/>
      <c r="U631" s="141">
        <f>Tabela4[[#This Row],[Custo diário]]*Tabela4[[#This Row],[Dias]]*Tabela4[[#This Row],[Quantidade]]</f>
        <v>0</v>
      </c>
    </row>
    <row r="632" spans="2:21" ht="17.25" hidden="1" customHeight="1" thickBot="1">
      <c r="B632" s="287" t="s">
        <v>171</v>
      </c>
      <c r="C632" s="287" t="s">
        <v>259</v>
      </c>
      <c r="D632" s="287" t="s">
        <v>17</v>
      </c>
      <c r="E632" s="134">
        <v>45901</v>
      </c>
      <c r="F632" s="135" t="s">
        <v>375</v>
      </c>
      <c r="G632" s="143" t="s">
        <v>340</v>
      </c>
      <c r="H632" s="136" t="s">
        <v>368</v>
      </c>
      <c r="I632" s="136" t="s">
        <v>444</v>
      </c>
      <c r="J632" s="145"/>
      <c r="K632" s="146">
        <v>49.15</v>
      </c>
      <c r="L632" s="146">
        <f t="shared" si="100"/>
        <v>0</v>
      </c>
      <c r="M632" s="145"/>
      <c r="N632" s="146">
        <v>355.28</v>
      </c>
      <c r="O632" s="139">
        <f t="shared" si="101"/>
        <v>0</v>
      </c>
      <c r="P632" s="137"/>
      <c r="Q632" s="140"/>
      <c r="R632" s="162"/>
      <c r="S632" s="137"/>
      <c r="T632" s="145"/>
      <c r="U632" s="141">
        <f>Tabela4[[#This Row],[Custo diário]]*Tabela4[[#This Row],[Dias]]*Tabela4[[#This Row],[Quantidade]]</f>
        <v>0</v>
      </c>
    </row>
    <row r="633" spans="2:21" ht="17.25" hidden="1" customHeight="1" thickBot="1">
      <c r="B633" s="287" t="s">
        <v>171</v>
      </c>
      <c r="C633" s="287" t="s">
        <v>259</v>
      </c>
      <c r="D633" s="287" t="s">
        <v>17</v>
      </c>
      <c r="E633" s="134">
        <v>45901</v>
      </c>
      <c r="F633" s="135" t="s">
        <v>376</v>
      </c>
      <c r="G633" s="143" t="s">
        <v>340</v>
      </c>
      <c r="H633" s="136" t="s">
        <v>368</v>
      </c>
      <c r="I633" s="136" t="s">
        <v>444</v>
      </c>
      <c r="J633" s="145"/>
      <c r="K633" s="146">
        <v>27.81</v>
      </c>
      <c r="L633" s="146">
        <f t="shared" si="100"/>
        <v>0</v>
      </c>
      <c r="M633" s="145"/>
      <c r="N633" s="146">
        <v>201.04</v>
      </c>
      <c r="O633" s="139">
        <f t="shared" si="101"/>
        <v>0</v>
      </c>
      <c r="P633" s="137"/>
      <c r="Q633" s="140"/>
      <c r="R633" s="162"/>
      <c r="S633" s="137"/>
      <c r="T633" s="145"/>
      <c r="U633" s="141">
        <f>Tabela4[[#This Row],[Custo diário]]*Tabela4[[#This Row],[Dias]]*Tabela4[[#This Row],[Quantidade]]</f>
        <v>0</v>
      </c>
    </row>
    <row r="634" spans="2:21" ht="17.25" hidden="1" customHeight="1" thickBot="1">
      <c r="B634" s="287" t="s">
        <v>143</v>
      </c>
      <c r="C634" s="287" t="s">
        <v>88</v>
      </c>
      <c r="D634" s="287" t="s">
        <v>34</v>
      </c>
      <c r="E634" s="134">
        <v>45931</v>
      </c>
      <c r="F634" s="135" t="s">
        <v>367</v>
      </c>
      <c r="G634" s="143" t="s">
        <v>351</v>
      </c>
      <c r="H634" s="136" t="s">
        <v>368</v>
      </c>
      <c r="I634" s="136" t="s">
        <v>369</v>
      </c>
      <c r="J634" s="145"/>
      <c r="K634" s="146">
        <v>48.39</v>
      </c>
      <c r="L634" s="146">
        <f t="shared" ref="L634:L637" si="102">J634*K634</f>
        <v>0</v>
      </c>
      <c r="M634" s="145"/>
      <c r="N634" s="146">
        <v>349.76</v>
      </c>
      <c r="O634" s="139">
        <f t="shared" ref="O634:O637" si="103">IF(M634= "Mês todo", N634, M634*N634)</f>
        <v>0</v>
      </c>
      <c r="P634" s="137"/>
      <c r="Q634" s="140"/>
      <c r="R634" s="162"/>
      <c r="S634" s="137"/>
      <c r="T634" s="145"/>
      <c r="U634" s="141">
        <f>Tabela4[[#This Row],[Custo diário]]*Tabela4[[#This Row],[Dias]]*Tabela4[[#This Row],[Quantidade]]</f>
        <v>0</v>
      </c>
    </row>
    <row r="635" spans="2:21" ht="17.25" hidden="1" customHeight="1" thickBot="1">
      <c r="B635" s="287" t="s">
        <v>143</v>
      </c>
      <c r="C635" s="287" t="s">
        <v>88</v>
      </c>
      <c r="D635" s="287" t="s">
        <v>34</v>
      </c>
      <c r="E635" s="134">
        <v>45931</v>
      </c>
      <c r="F635" s="135" t="s">
        <v>370</v>
      </c>
      <c r="G635" s="143" t="s">
        <v>351</v>
      </c>
      <c r="H635" s="136" t="s">
        <v>377</v>
      </c>
      <c r="I635" s="136" t="s">
        <v>372</v>
      </c>
      <c r="J635" s="145"/>
      <c r="K635" s="146">
        <v>29.6</v>
      </c>
      <c r="L635" s="146">
        <f t="shared" si="102"/>
        <v>0</v>
      </c>
      <c r="M635" s="145">
        <v>7</v>
      </c>
      <c r="N635" s="146">
        <v>213.93</v>
      </c>
      <c r="O635" s="139">
        <f t="shared" si="103"/>
        <v>1497.51</v>
      </c>
      <c r="P635" s="137"/>
      <c r="Q635" s="140"/>
      <c r="R635" s="162"/>
      <c r="S635" s="137"/>
      <c r="T635" s="145"/>
      <c r="U635" s="141">
        <f>Tabela4[[#This Row],[Custo diário]]*Tabela4[[#This Row],[Dias]]*Tabela4[[#This Row],[Quantidade]]</f>
        <v>0</v>
      </c>
    </row>
    <row r="636" spans="2:21" ht="17.25" hidden="1" customHeight="1" thickBot="1">
      <c r="B636" s="287" t="s">
        <v>143</v>
      </c>
      <c r="C636" s="287" t="s">
        <v>88</v>
      </c>
      <c r="D636" s="287" t="s">
        <v>34</v>
      </c>
      <c r="E636" s="134">
        <v>45931</v>
      </c>
      <c r="F636" s="135" t="s">
        <v>373</v>
      </c>
      <c r="G636" s="143" t="s">
        <v>351</v>
      </c>
      <c r="H636" s="136" t="s">
        <v>377</v>
      </c>
      <c r="I636" s="136" t="s">
        <v>372</v>
      </c>
      <c r="J636" s="145"/>
      <c r="K636" s="146">
        <v>32.56</v>
      </c>
      <c r="L636" s="146">
        <f t="shared" si="102"/>
        <v>0</v>
      </c>
      <c r="M636" s="145">
        <v>2</v>
      </c>
      <c r="N636" s="146">
        <v>235.35</v>
      </c>
      <c r="O636" s="139">
        <f t="shared" si="103"/>
        <v>470.7</v>
      </c>
      <c r="P636" s="137"/>
      <c r="Q636" s="140"/>
      <c r="R636" s="162"/>
      <c r="S636" s="137"/>
      <c r="T636" s="145"/>
      <c r="U636" s="141">
        <f>Tabela4[[#This Row],[Custo diário]]*Tabela4[[#This Row],[Dias]]*Tabela4[[#This Row],[Quantidade]]</f>
        <v>0</v>
      </c>
    </row>
    <row r="637" spans="2:21" ht="17.25" hidden="1" customHeight="1" thickBot="1">
      <c r="B637" s="287" t="s">
        <v>143</v>
      </c>
      <c r="C637" s="287" t="s">
        <v>88</v>
      </c>
      <c r="D637" s="287" t="s">
        <v>34</v>
      </c>
      <c r="E637" s="134">
        <v>45931</v>
      </c>
      <c r="F637" s="135" t="s">
        <v>374</v>
      </c>
      <c r="G637" s="143" t="s">
        <v>337</v>
      </c>
      <c r="H637" s="136" t="s">
        <v>368</v>
      </c>
      <c r="I637" s="136" t="s">
        <v>369</v>
      </c>
      <c r="J637" s="145"/>
      <c r="K637" s="146">
        <v>34.36</v>
      </c>
      <c r="L637" s="146">
        <f t="shared" si="102"/>
        <v>0</v>
      </c>
      <c r="M637" s="145">
        <v>18</v>
      </c>
      <c r="N637" s="146">
        <v>248.35</v>
      </c>
      <c r="O637" s="139">
        <f t="shared" si="103"/>
        <v>4470.3</v>
      </c>
      <c r="P637" s="137"/>
      <c r="Q637" s="140"/>
      <c r="R637" s="162"/>
      <c r="S637" s="137"/>
      <c r="T637" s="145"/>
      <c r="U637" s="141">
        <f>Tabela4[[#This Row],[Custo diário]]*Tabela4[[#This Row],[Dias]]*Tabela4[[#This Row],[Quantidade]]</f>
        <v>0</v>
      </c>
    </row>
    <row r="638" spans="2:21" ht="17.25" hidden="1" customHeight="1" thickBot="1">
      <c r="B638" s="287" t="s">
        <v>143</v>
      </c>
      <c r="C638" s="287" t="s">
        <v>88</v>
      </c>
      <c r="D638" s="287" t="s">
        <v>34</v>
      </c>
      <c r="E638" s="134">
        <v>45931</v>
      </c>
      <c r="F638" s="135" t="s">
        <v>458</v>
      </c>
      <c r="G638" s="143" t="s">
        <v>337</v>
      </c>
      <c r="H638" s="136" t="s">
        <v>368</v>
      </c>
      <c r="I638" s="136" t="s">
        <v>369</v>
      </c>
      <c r="J638" s="145"/>
      <c r="K638" s="146">
        <v>29.57</v>
      </c>
      <c r="L638" s="146">
        <f t="shared" ref="L638:L640" si="104">J638*K638</f>
        <v>0</v>
      </c>
      <c r="M638" s="145"/>
      <c r="N638" s="146">
        <v>213.73</v>
      </c>
      <c r="O638" s="139">
        <f t="shared" ref="O638:O640" si="105">IF(M638= "Mês todo", N638, M638*N638)</f>
        <v>0</v>
      </c>
      <c r="P638" s="137"/>
      <c r="Q638" s="140"/>
      <c r="R638" s="162"/>
      <c r="S638" s="137"/>
      <c r="T638" s="145"/>
      <c r="U638" s="141">
        <f>Tabela4[[#This Row],[Custo diário]]*Tabela4[[#This Row],[Dias]]*Tabela4[[#This Row],[Quantidade]]</f>
        <v>0</v>
      </c>
    </row>
    <row r="639" spans="2:21" ht="17.25" hidden="1" customHeight="1" thickBot="1">
      <c r="B639" s="287" t="s">
        <v>143</v>
      </c>
      <c r="C639" s="287" t="s">
        <v>89</v>
      </c>
      <c r="D639" s="287" t="s">
        <v>34</v>
      </c>
      <c r="E639" s="134">
        <v>45931</v>
      </c>
      <c r="F639" s="135" t="s">
        <v>375</v>
      </c>
      <c r="G639" s="143" t="s">
        <v>351</v>
      </c>
      <c r="H639" s="136" t="s">
        <v>363</v>
      </c>
      <c r="I639" s="136" t="s">
        <v>364</v>
      </c>
      <c r="J639" s="145"/>
      <c r="K639" s="146">
        <v>32.03</v>
      </c>
      <c r="L639" s="146">
        <f t="shared" si="104"/>
        <v>0</v>
      </c>
      <c r="M639" s="145"/>
      <c r="N639" s="146">
        <v>231.49</v>
      </c>
      <c r="O639" s="139">
        <f t="shared" si="105"/>
        <v>0</v>
      </c>
      <c r="P639" s="137"/>
      <c r="Q639" s="140"/>
      <c r="R639" s="162"/>
      <c r="S639" s="137"/>
      <c r="T639" s="145"/>
      <c r="U639" s="141">
        <f>Tabela4[[#This Row],[Custo diário]]*Tabela4[[#This Row],[Dias]]*Tabela4[[#This Row],[Quantidade]]</f>
        <v>0</v>
      </c>
    </row>
    <row r="640" spans="2:21" ht="17.25" hidden="1" customHeight="1" thickBot="1">
      <c r="B640" s="287" t="s">
        <v>143</v>
      </c>
      <c r="C640" s="287" t="s">
        <v>89</v>
      </c>
      <c r="D640" s="287" t="s">
        <v>34</v>
      </c>
      <c r="E640" s="134">
        <v>45931</v>
      </c>
      <c r="F640" s="135" t="s">
        <v>376</v>
      </c>
      <c r="G640" s="143" t="s">
        <v>351</v>
      </c>
      <c r="H640" s="136" t="s">
        <v>363</v>
      </c>
      <c r="I640" s="136" t="s">
        <v>364</v>
      </c>
      <c r="J640" s="145"/>
      <c r="K640" s="146">
        <v>23.39</v>
      </c>
      <c r="L640" s="146">
        <f t="shared" si="104"/>
        <v>0</v>
      </c>
      <c r="M640" s="145">
        <v>11</v>
      </c>
      <c r="N640" s="146">
        <v>169.05</v>
      </c>
      <c r="O640" s="139">
        <f t="shared" si="105"/>
        <v>1859.5500000000002</v>
      </c>
      <c r="P640" s="137"/>
      <c r="Q640" s="140"/>
      <c r="R640" s="162"/>
      <c r="S640" s="137"/>
      <c r="T640" s="145"/>
      <c r="U640" s="141">
        <f>Tabela4[[#This Row],[Custo diário]]*Tabela4[[#This Row],[Dias]]*Tabela4[[#This Row],[Quantidade]]</f>
        <v>0</v>
      </c>
    </row>
    <row r="641" spans="2:21" ht="17.25" hidden="1" customHeight="1" thickBot="1">
      <c r="B641" s="287" t="s">
        <v>167</v>
      </c>
      <c r="C641" s="287" t="s">
        <v>88</v>
      </c>
      <c r="D641" s="287" t="s">
        <v>17</v>
      </c>
      <c r="E641" s="134">
        <v>45901</v>
      </c>
      <c r="F641" s="135" t="s">
        <v>423</v>
      </c>
      <c r="G641" s="143" t="s">
        <v>340</v>
      </c>
      <c r="H641" s="136" t="s">
        <v>424</v>
      </c>
      <c r="I641" s="136">
        <v>0.30555555555555558</v>
      </c>
      <c r="J641" s="145"/>
      <c r="K641" s="146">
        <v>45.93</v>
      </c>
      <c r="L641" s="146">
        <f t="shared" ref="L641:L646" si="106">J641*K641</f>
        <v>0</v>
      </c>
      <c r="M641" s="145"/>
      <c r="N641" s="146">
        <v>331.97</v>
      </c>
      <c r="O641" s="139">
        <f t="shared" ref="O641:O646" si="107">IF(M641= "Mês todo", N641, M641*N641)</f>
        <v>0</v>
      </c>
      <c r="P641" s="137"/>
      <c r="Q641" s="140"/>
      <c r="R641" s="162"/>
      <c r="S641" s="137"/>
      <c r="T641" s="145"/>
      <c r="U641" s="141">
        <f>Tabela4[[#This Row],[Custo diário]]*Tabela4[[#This Row],[Dias]]*Tabela4[[#This Row],[Quantidade]]</f>
        <v>0</v>
      </c>
    </row>
    <row r="642" spans="2:21" ht="17.25" customHeight="1" thickBot="1">
      <c r="B642" s="287" t="s">
        <v>167</v>
      </c>
      <c r="C642" s="287" t="s">
        <v>88</v>
      </c>
      <c r="D642" s="287" t="s">
        <v>17</v>
      </c>
      <c r="E642" s="134">
        <v>45901</v>
      </c>
      <c r="F642" s="135" t="s">
        <v>423</v>
      </c>
      <c r="G642" s="143" t="s">
        <v>340</v>
      </c>
      <c r="H642" s="136" t="s">
        <v>371</v>
      </c>
      <c r="I642" s="136">
        <v>0.29166666666666663</v>
      </c>
      <c r="J642" s="145"/>
      <c r="K642" s="146">
        <v>54.91</v>
      </c>
      <c r="L642" s="146">
        <f t="shared" si="106"/>
        <v>0</v>
      </c>
      <c r="M642" s="145">
        <v>2</v>
      </c>
      <c r="N642" s="146">
        <v>396.92</v>
      </c>
      <c r="O642" s="139">
        <f t="shared" si="107"/>
        <v>793.84</v>
      </c>
      <c r="P642" s="137"/>
      <c r="Q642" s="140"/>
      <c r="R642" s="162"/>
      <c r="S642" s="137"/>
      <c r="T642" s="145"/>
      <c r="U642" s="141">
        <f>Tabela4[[#This Row],[Custo diário]]*Tabela4[[#This Row],[Dias]]*Tabela4[[#This Row],[Quantidade]]</f>
        <v>0</v>
      </c>
    </row>
    <row r="643" spans="2:21" ht="17.25" customHeight="1" thickBot="1">
      <c r="B643" s="287" t="s">
        <v>167</v>
      </c>
      <c r="C643" s="287" t="s">
        <v>88</v>
      </c>
      <c r="D643" s="287" t="s">
        <v>17</v>
      </c>
      <c r="E643" s="134">
        <v>45901</v>
      </c>
      <c r="F643" s="135" t="s">
        <v>350</v>
      </c>
      <c r="G643" s="143" t="s">
        <v>343</v>
      </c>
      <c r="H643" s="136" t="s">
        <v>363</v>
      </c>
      <c r="I643" s="136">
        <v>0.30555555555555558</v>
      </c>
      <c r="J643" s="145"/>
      <c r="K643" s="146">
        <v>19.7</v>
      </c>
      <c r="L643" s="146">
        <f t="shared" si="106"/>
        <v>0</v>
      </c>
      <c r="M643" s="145">
        <v>9</v>
      </c>
      <c r="N643" s="146">
        <v>142.38999999999999</v>
      </c>
      <c r="O643" s="139">
        <f t="shared" si="107"/>
        <v>1281.5099999999998</v>
      </c>
      <c r="P643" s="137"/>
      <c r="Q643" s="140"/>
      <c r="R643" s="162"/>
      <c r="S643" s="137"/>
      <c r="T643" s="145"/>
      <c r="U643" s="141">
        <f>Tabela4[[#This Row],[Custo diário]]*Tabela4[[#This Row],[Dias]]*Tabela4[[#This Row],[Quantidade]]</f>
        <v>0</v>
      </c>
    </row>
    <row r="644" spans="2:21" ht="17.25" customHeight="1" thickBot="1">
      <c r="B644" s="287" t="s">
        <v>167</v>
      </c>
      <c r="C644" s="287" t="s">
        <v>88</v>
      </c>
      <c r="D644" s="287" t="s">
        <v>17</v>
      </c>
      <c r="E644" s="134">
        <v>45901</v>
      </c>
      <c r="F644" s="135" t="s">
        <v>350</v>
      </c>
      <c r="G644" s="143" t="s">
        <v>343</v>
      </c>
      <c r="H644" s="136" t="s">
        <v>394</v>
      </c>
      <c r="I644" s="136">
        <v>0.30555555555555547</v>
      </c>
      <c r="J644" s="145"/>
      <c r="K644" s="146">
        <v>19.850000000000001</v>
      </c>
      <c r="L644" s="146">
        <f t="shared" si="106"/>
        <v>0</v>
      </c>
      <c r="M644" s="145">
        <v>2</v>
      </c>
      <c r="N644" s="146">
        <v>143.46</v>
      </c>
      <c r="O644" s="139">
        <f t="shared" si="107"/>
        <v>286.92</v>
      </c>
      <c r="P644" s="137"/>
      <c r="Q644" s="140"/>
      <c r="R644" s="162"/>
      <c r="S644" s="137"/>
      <c r="T644" s="145"/>
      <c r="U644" s="141">
        <f>Tabela4[[#This Row],[Custo diário]]*Tabela4[[#This Row],[Dias]]*Tabela4[[#This Row],[Quantidade]]</f>
        <v>0</v>
      </c>
    </row>
    <row r="645" spans="2:21" ht="17.25" customHeight="1" thickBot="1">
      <c r="B645" s="287" t="s">
        <v>167</v>
      </c>
      <c r="C645" s="287" t="s">
        <v>88</v>
      </c>
      <c r="D645" s="287" t="s">
        <v>17</v>
      </c>
      <c r="E645" s="134">
        <v>45901</v>
      </c>
      <c r="F645" s="135" t="s">
        <v>426</v>
      </c>
      <c r="G645" s="143" t="s">
        <v>351</v>
      </c>
      <c r="H645" s="136" t="s">
        <v>363</v>
      </c>
      <c r="I645" s="136">
        <v>0.45833333333333331</v>
      </c>
      <c r="J645" s="145"/>
      <c r="K645" s="146">
        <v>35.64</v>
      </c>
      <c r="L645" s="146">
        <f t="shared" si="106"/>
        <v>0</v>
      </c>
      <c r="M645" s="145">
        <v>1</v>
      </c>
      <c r="N645" s="146">
        <v>257.63</v>
      </c>
      <c r="O645" s="139">
        <f t="shared" si="107"/>
        <v>257.63</v>
      </c>
      <c r="P645" s="137"/>
      <c r="Q645" s="140"/>
      <c r="R645" s="162"/>
      <c r="S645" s="137"/>
      <c r="T645" s="145"/>
      <c r="U645" s="141">
        <f>Tabela4[[#This Row],[Custo diário]]*Tabela4[[#This Row],[Dias]]*Tabela4[[#This Row],[Quantidade]]</f>
        <v>0</v>
      </c>
    </row>
    <row r="646" spans="2:21" ht="17.25" hidden="1" customHeight="1" thickBot="1">
      <c r="B646" s="287" t="s">
        <v>167</v>
      </c>
      <c r="C646" s="287" t="s">
        <v>88</v>
      </c>
      <c r="D646" s="287" t="s">
        <v>17</v>
      </c>
      <c r="E646" s="134">
        <v>45901</v>
      </c>
      <c r="F646" s="135" t="s">
        <v>426</v>
      </c>
      <c r="G646" s="143" t="s">
        <v>351</v>
      </c>
      <c r="H646" s="136" t="s">
        <v>364</v>
      </c>
      <c r="I646" s="136">
        <v>0.45833333333333337</v>
      </c>
      <c r="J646" s="145"/>
      <c r="K646" s="146">
        <v>39.31</v>
      </c>
      <c r="L646" s="146">
        <f t="shared" si="106"/>
        <v>0</v>
      </c>
      <c r="M646" s="145"/>
      <c r="N646" s="146">
        <v>284.16000000000003</v>
      </c>
      <c r="O646" s="139">
        <f t="shared" si="107"/>
        <v>0</v>
      </c>
      <c r="P646" s="137"/>
      <c r="Q646" s="140"/>
      <c r="R646" s="162"/>
      <c r="S646" s="137"/>
      <c r="T646" s="145"/>
      <c r="U646" s="141">
        <f>Tabela4[[#This Row],[Custo diário]]*Tabela4[[#This Row],[Dias]]*Tabela4[[#This Row],[Quantidade]]</f>
        <v>0</v>
      </c>
    </row>
    <row r="647" spans="2:21" ht="17.25" hidden="1" customHeight="1" thickBot="1">
      <c r="B647" s="287" t="s">
        <v>167</v>
      </c>
      <c r="C647" s="287" t="s">
        <v>88</v>
      </c>
      <c r="D647" s="287" t="s">
        <v>17</v>
      </c>
      <c r="E647" s="134">
        <v>45901</v>
      </c>
      <c r="F647" s="135" t="s">
        <v>354</v>
      </c>
      <c r="G647" s="143" t="s">
        <v>351</v>
      </c>
      <c r="H647" s="136" t="s">
        <v>363</v>
      </c>
      <c r="I647" s="136">
        <v>0.45833333333333331</v>
      </c>
      <c r="J647" s="145"/>
      <c r="K647" s="146">
        <v>31.32</v>
      </c>
      <c r="L647" s="146">
        <f t="shared" ref="L647:L652" si="108">J647*K647</f>
        <v>0</v>
      </c>
      <c r="M647" s="145"/>
      <c r="N647" s="146">
        <v>226.35</v>
      </c>
      <c r="O647" s="139">
        <f t="shared" ref="O647:O652" si="109">IF(M647= "Mês todo", N647, M647*N647)</f>
        <v>0</v>
      </c>
      <c r="P647" s="137"/>
      <c r="Q647" s="140"/>
      <c r="R647" s="162"/>
      <c r="S647" s="137"/>
      <c r="T647" s="145"/>
      <c r="U647" s="141">
        <f>Tabela4[[#This Row],[Custo diário]]*Tabela4[[#This Row],[Dias]]*Tabela4[[#This Row],[Quantidade]]</f>
        <v>0</v>
      </c>
    </row>
    <row r="648" spans="2:21" ht="17.25" hidden="1" customHeight="1" thickBot="1">
      <c r="B648" s="287" t="s">
        <v>167</v>
      </c>
      <c r="C648" s="287" t="s">
        <v>88</v>
      </c>
      <c r="D648" s="287" t="s">
        <v>17</v>
      </c>
      <c r="E648" s="134">
        <v>45901</v>
      </c>
      <c r="F648" s="135" t="s">
        <v>355</v>
      </c>
      <c r="G648" s="143" t="s">
        <v>343</v>
      </c>
      <c r="H648" s="136" t="s">
        <v>371</v>
      </c>
      <c r="I648" s="136">
        <v>0.29166666666666663</v>
      </c>
      <c r="J648" s="145"/>
      <c r="K648" s="146">
        <v>29.9</v>
      </c>
      <c r="L648" s="146">
        <f t="shared" si="108"/>
        <v>0</v>
      </c>
      <c r="M648" s="145"/>
      <c r="N648" s="146">
        <v>216.13</v>
      </c>
      <c r="O648" s="139">
        <f t="shared" si="109"/>
        <v>0</v>
      </c>
      <c r="P648" s="137"/>
      <c r="Q648" s="140"/>
      <c r="R648" s="162"/>
      <c r="S648" s="137"/>
      <c r="T648" s="145"/>
      <c r="U648" s="141">
        <f>Tabela4[[#This Row],[Custo diário]]*Tabela4[[#This Row],[Dias]]*Tabela4[[#This Row],[Quantidade]]</f>
        <v>0</v>
      </c>
    </row>
    <row r="649" spans="2:21" ht="17.25" customHeight="1" thickBot="1">
      <c r="B649" s="287" t="s">
        <v>167</v>
      </c>
      <c r="C649" s="287" t="s">
        <v>88</v>
      </c>
      <c r="D649" s="287" t="s">
        <v>17</v>
      </c>
      <c r="E649" s="134">
        <v>45901</v>
      </c>
      <c r="F649" s="135" t="s">
        <v>356</v>
      </c>
      <c r="G649" s="143" t="s">
        <v>343</v>
      </c>
      <c r="H649" s="136" t="s">
        <v>371</v>
      </c>
      <c r="I649" s="136">
        <v>0.29166666666666663</v>
      </c>
      <c r="J649" s="145"/>
      <c r="K649" s="146">
        <v>29.9</v>
      </c>
      <c r="L649" s="146">
        <f t="shared" si="108"/>
        <v>0</v>
      </c>
      <c r="M649" s="145">
        <v>2</v>
      </c>
      <c r="N649" s="146">
        <v>216.13</v>
      </c>
      <c r="O649" s="139">
        <f t="shared" si="109"/>
        <v>432.26</v>
      </c>
      <c r="P649" s="137"/>
      <c r="Q649" s="140"/>
      <c r="R649" s="162"/>
      <c r="S649" s="137"/>
      <c r="T649" s="145"/>
      <c r="U649" s="141">
        <f>Tabela4[[#This Row],[Custo diário]]*Tabela4[[#This Row],[Dias]]*Tabela4[[#This Row],[Quantidade]]</f>
        <v>0</v>
      </c>
    </row>
    <row r="650" spans="2:21" ht="17.25" customHeight="1" thickBot="1">
      <c r="B650" s="287" t="s">
        <v>167</v>
      </c>
      <c r="C650" s="287" t="s">
        <v>88</v>
      </c>
      <c r="D650" s="287" t="s">
        <v>17</v>
      </c>
      <c r="E650" s="134">
        <v>45901</v>
      </c>
      <c r="F650" s="135" t="s">
        <v>357</v>
      </c>
      <c r="G650" s="143" t="s">
        <v>337</v>
      </c>
      <c r="H650" s="136" t="s">
        <v>368</v>
      </c>
      <c r="I650" s="136">
        <v>0.36666666666666675</v>
      </c>
      <c r="J650" s="145"/>
      <c r="K650" s="146">
        <v>34.46</v>
      </c>
      <c r="L650" s="146">
        <f t="shared" si="108"/>
        <v>0</v>
      </c>
      <c r="M650" s="145">
        <v>1</v>
      </c>
      <c r="N650" s="146">
        <v>249.08</v>
      </c>
      <c r="O650" s="139">
        <f t="shared" si="109"/>
        <v>249.08</v>
      </c>
      <c r="P650" s="137"/>
      <c r="Q650" s="140"/>
      <c r="R650" s="162"/>
      <c r="S650" s="137"/>
      <c r="T650" s="145"/>
      <c r="U650" s="141">
        <f>Tabela4[[#This Row],[Custo diário]]*Tabela4[[#This Row],[Dias]]*Tabela4[[#This Row],[Quantidade]]</f>
        <v>0</v>
      </c>
    </row>
    <row r="651" spans="2:21" ht="17.25" hidden="1" customHeight="1" thickBot="1">
      <c r="B651" s="287" t="s">
        <v>167</v>
      </c>
      <c r="C651" s="287" t="s">
        <v>89</v>
      </c>
      <c r="D651" s="287" t="s">
        <v>83</v>
      </c>
      <c r="E651" s="134">
        <v>45901</v>
      </c>
      <c r="F651" s="135" t="s">
        <v>375</v>
      </c>
      <c r="G651" s="143" t="s">
        <v>340</v>
      </c>
      <c r="H651" s="136" t="s">
        <v>371</v>
      </c>
      <c r="I651" s="136" t="s">
        <v>406</v>
      </c>
      <c r="J651" s="145"/>
      <c r="K651" s="146">
        <v>33.799999999999997</v>
      </c>
      <c r="L651" s="146">
        <f t="shared" si="108"/>
        <v>0</v>
      </c>
      <c r="M651" s="145" t="s">
        <v>392</v>
      </c>
      <c r="N651" s="146">
        <v>7458.3069839205564</v>
      </c>
      <c r="O651" s="139">
        <f t="shared" si="109"/>
        <v>7458.3069839205564</v>
      </c>
      <c r="P651" s="137"/>
      <c r="Q651" s="140"/>
      <c r="R651" s="162"/>
      <c r="S651" s="137"/>
      <c r="T651" s="145"/>
      <c r="U651" s="141">
        <f>Tabela4[[#This Row],[Custo diário]]*Tabela4[[#This Row],[Dias]]*Tabela4[[#This Row],[Quantidade]]</f>
        <v>0</v>
      </c>
    </row>
    <row r="652" spans="2:21" ht="17.25" hidden="1" customHeight="1" thickBot="1">
      <c r="B652" s="287" t="s">
        <v>167</v>
      </c>
      <c r="C652" s="287" t="s">
        <v>89</v>
      </c>
      <c r="D652" s="287" t="s">
        <v>83</v>
      </c>
      <c r="E652" s="134">
        <v>45901</v>
      </c>
      <c r="F652" s="135" t="s">
        <v>376</v>
      </c>
      <c r="G652" s="143" t="s">
        <v>340</v>
      </c>
      <c r="H652" s="136" t="s">
        <v>371</v>
      </c>
      <c r="I652" s="136" t="s">
        <v>406</v>
      </c>
      <c r="J652" s="145"/>
      <c r="K652" s="146">
        <v>23.65</v>
      </c>
      <c r="L652" s="146">
        <f t="shared" si="108"/>
        <v>0</v>
      </c>
      <c r="M652" s="145">
        <v>1</v>
      </c>
      <c r="N652" s="146">
        <v>170.96</v>
      </c>
      <c r="O652" s="139">
        <f t="shared" si="109"/>
        <v>170.96</v>
      </c>
      <c r="P652" s="137"/>
      <c r="Q652" s="140"/>
      <c r="R652" s="162"/>
      <c r="S652" s="137"/>
      <c r="T652" s="145"/>
      <c r="U652" s="141">
        <f>Tabela4[[#This Row],[Custo diário]]*Tabela4[[#This Row],[Dias]]*Tabela4[[#This Row],[Quantidade]]</f>
        <v>0</v>
      </c>
    </row>
    <row r="653" spans="2:21" ht="17.25" hidden="1" customHeight="1" thickBot="1">
      <c r="B653" s="287"/>
      <c r="C653" s="287"/>
      <c r="D653" s="287"/>
      <c r="E653" s="134"/>
      <c r="F653" s="135"/>
      <c r="G653" s="143"/>
      <c r="H653" s="136"/>
      <c r="I653" s="136"/>
      <c r="J653" s="145"/>
      <c r="K653" s="146"/>
      <c r="L653" s="146">
        <f>J653*K653</f>
        <v>0</v>
      </c>
      <c r="M653" s="145"/>
      <c r="N653" s="146"/>
      <c r="O653" s="139">
        <f>IF(M653= "Mês todo", N653, M653*N653)</f>
        <v>0</v>
      </c>
      <c r="P653" s="137"/>
      <c r="Q653" s="140"/>
      <c r="R653" s="162"/>
      <c r="S653" s="137"/>
      <c r="T653" s="145"/>
      <c r="U653" s="141">
        <f>Tabela4[[#This Row],[Custo diário]]*Tabela4[[#This Row],[Dias]]*Tabela4[[#This Row],[Quantidade]]</f>
        <v>0</v>
      </c>
    </row>
    <row r="654" spans="2:21" ht="17.25" hidden="1" customHeight="1" thickBot="1">
      <c r="B654" s="287"/>
      <c r="C654" s="287"/>
      <c r="D654" s="287"/>
      <c r="E654" s="134"/>
      <c r="F654" s="135"/>
      <c r="G654" s="143"/>
      <c r="H654" s="136"/>
      <c r="I654" s="136"/>
      <c r="J654" s="145"/>
      <c r="K654" s="146"/>
      <c r="L654" s="146">
        <f>J654*K654</f>
        <v>0</v>
      </c>
      <c r="M654" s="145"/>
      <c r="N654" s="146"/>
      <c r="O654" s="139">
        <f>IF(M654= "Mês todo", N654, M654*N654)</f>
        <v>0</v>
      </c>
      <c r="P654" s="137"/>
      <c r="Q654" s="140"/>
      <c r="R654" s="162"/>
      <c r="S654" s="137"/>
      <c r="T654" s="145"/>
      <c r="U654" s="141">
        <f>Tabela4[[#This Row],[Custo diário]]*Tabela4[[#This Row],[Dias]]*Tabela4[[#This Row],[Quantidade]]</f>
        <v>0</v>
      </c>
    </row>
    <row r="655" spans="2:21" ht="17.25" hidden="1" customHeight="1" thickBot="1">
      <c r="B655" s="287"/>
      <c r="C655" s="287"/>
      <c r="D655" s="287"/>
      <c r="E655" s="134"/>
      <c r="F655" s="135"/>
      <c r="G655" s="143"/>
      <c r="H655" s="136"/>
      <c r="I655" s="136"/>
      <c r="J655" s="145"/>
      <c r="K655" s="146"/>
      <c r="L655" s="146">
        <f>J655*K655</f>
        <v>0</v>
      </c>
      <c r="M655" s="145"/>
      <c r="N655" s="146"/>
      <c r="O655" s="139">
        <f>IF(M655= "Mês todo", N655, M655*N655)</f>
        <v>0</v>
      </c>
      <c r="P655" s="137"/>
      <c r="Q655" s="140"/>
      <c r="R655" s="162"/>
      <c r="S655" s="137"/>
      <c r="T655" s="145"/>
      <c r="U655" s="141">
        <f>Tabela4[[#This Row],[Custo diário]]*Tabela4[[#This Row],[Dias]]*Tabela4[[#This Row],[Quantidade]]</f>
        <v>0</v>
      </c>
    </row>
    <row r="656" spans="2:21" ht="17.25" hidden="1" customHeight="1" thickBot="1">
      <c r="B656" s="287"/>
      <c r="C656" s="287"/>
      <c r="D656" s="287"/>
      <c r="E656" s="134"/>
      <c r="F656" s="135"/>
      <c r="G656" s="143"/>
      <c r="H656" s="136"/>
      <c r="I656" s="136"/>
      <c r="J656" s="145"/>
      <c r="K656" s="146"/>
      <c r="L656" s="146">
        <f>J656*K656</f>
        <v>0</v>
      </c>
      <c r="M656" s="145"/>
      <c r="N656" s="146"/>
      <c r="O656" s="139">
        <f>IF(M656= "Mês todo", N656, M656*N656)</f>
        <v>0</v>
      </c>
      <c r="P656" s="137"/>
      <c r="Q656" s="140"/>
      <c r="R656" s="162"/>
      <c r="S656" s="137"/>
      <c r="T656" s="145"/>
      <c r="U656" s="141">
        <f>Tabela4[[#This Row],[Custo diário]]*Tabela4[[#This Row],[Dias]]*Tabela4[[#This Row],[Quantidade]]</f>
        <v>0</v>
      </c>
    </row>
    <row r="657" spans="2:21" ht="17.25" hidden="1" customHeight="1" thickBot="1">
      <c r="B657" s="287"/>
      <c r="C657" s="287"/>
      <c r="D657" s="287"/>
      <c r="E657" s="134"/>
      <c r="F657" s="135"/>
      <c r="G657" s="143"/>
      <c r="H657" s="136"/>
      <c r="I657" s="136"/>
      <c r="J657" s="145"/>
      <c r="K657" s="146"/>
      <c r="L657" s="146">
        <f>J657*K657</f>
        <v>0</v>
      </c>
      <c r="M657" s="145"/>
      <c r="N657" s="146"/>
      <c r="O657" s="139">
        <f>IF(M657= "Mês todo", N657, M657*N657)</f>
        <v>0</v>
      </c>
      <c r="P657" s="137"/>
      <c r="Q657" s="140"/>
      <c r="R657" s="162"/>
      <c r="S657" s="137"/>
      <c r="T657" s="145"/>
      <c r="U657" s="141">
        <f>Tabela4[[#This Row],[Custo diário]]*Tabela4[[#This Row],[Dias]]*Tabela4[[#This Row],[Quantidade]]</f>
        <v>0</v>
      </c>
    </row>
    <row r="658" spans="2:21" ht="15.75" thickBot="1">
      <c r="B658" s="151" t="s">
        <v>93</v>
      </c>
      <c r="C658" s="151"/>
      <c r="D658" s="151"/>
      <c r="E658" s="152"/>
      <c r="F658" s="153"/>
      <c r="G658" s="151"/>
      <c r="H658" s="154"/>
      <c r="I658" s="154"/>
      <c r="J658" s="155">
        <f>SUBTOTAL(109,Tabela4[Quantidade de horas de atraso])</f>
        <v>0</v>
      </c>
      <c r="K658" s="156"/>
      <c r="L658" s="156">
        <f>SUBTOTAL(109,Tabela4[Total atrasos])</f>
        <v>0</v>
      </c>
      <c r="M658" s="155"/>
      <c r="N658" s="156"/>
      <c r="O658" s="156">
        <f>SUBTOTAL(109,Tabela4[Total faltas])</f>
        <v>3301.24</v>
      </c>
      <c r="P658" s="155"/>
      <c r="Q658" s="157"/>
      <c r="R658" s="157"/>
      <c r="S658" s="155"/>
      <c r="T658" s="155"/>
      <c r="U658" s="156">
        <f>SUBTOTAL(109,Tabela4[Desconto equipamentos])</f>
        <v>0</v>
      </c>
    </row>
    <row r="659" spans="2:21">
      <c r="F659" s="265"/>
      <c r="G659" s="309"/>
    </row>
    <row r="660" spans="2:21">
      <c r="F660" s="265"/>
      <c r="G660" s="309"/>
      <c r="M660"/>
    </row>
    <row r="661" spans="2:21">
      <c r="F661" s="265"/>
      <c r="G661" s="309"/>
    </row>
    <row r="662" spans="2:21">
      <c r="F662" s="265"/>
      <c r="G662" s="309"/>
    </row>
    <row r="663" spans="2:21">
      <c r="F663" s="265"/>
      <c r="G663" s="309"/>
    </row>
    <row r="664" spans="2:21">
      <c r="F664" s="265"/>
      <c r="G664" s="309"/>
    </row>
    <row r="665" spans="2:21">
      <c r="F665" s="265"/>
      <c r="G665" s="265"/>
    </row>
    <row r="666" spans="2:21">
      <c r="F666" s="265"/>
      <c r="G666" s="265"/>
    </row>
    <row r="667" spans="2:21">
      <c r="F667" s="265"/>
      <c r="G667" s="265"/>
    </row>
    <row r="668" spans="2:21">
      <c r="F668" s="265"/>
      <c r="G668" s="265"/>
    </row>
    <row r="669" spans="2:21">
      <c r="F669" s="265"/>
      <c r="G669" s="265"/>
    </row>
    <row r="670" spans="2:21">
      <c r="F670" s="265"/>
      <c r="G670" s="265"/>
      <c r="J670" s="265"/>
    </row>
    <row r="671" spans="2:21">
      <c r="F671" s="265"/>
      <c r="G671" s="265"/>
    </row>
    <row r="672" spans="2:21">
      <c r="F672" s="265"/>
      <c r="G672" s="265"/>
    </row>
    <row r="673" spans="6:7">
      <c r="F673" s="265"/>
      <c r="G673" s="265"/>
    </row>
    <row r="674" spans="6:7">
      <c r="F674" s="265"/>
      <c r="G674" s="265"/>
    </row>
    <row r="675" spans="6:7">
      <c r="F675" s="265"/>
      <c r="G675" s="265"/>
    </row>
    <row r="676" spans="6:7">
      <c r="F676" s="265"/>
      <c r="G676" s="265"/>
    </row>
    <row r="677" spans="6:7">
      <c r="F677" s="265"/>
      <c r="G677" s="265"/>
    </row>
  </sheetData>
  <pageMargins left="0.511811024" right="0.511811024" top="0.78740157499999996" bottom="0.78740157499999996" header="0.31496062000000002" footer="0.31496062000000002"/>
  <drawing r:id="rId1"/>
  <legacyDrawing r:id="rId2"/>
  <tableParts count="1">
    <tablePart r:id="rId3"/>
  </tableParts>
  <extLst>
    <ext xmlns:x14="http://schemas.microsoft.com/office/spreadsheetml/2009/9/main" uri="{CCE6A557-97BC-4b89-ADB6-D9C93CAAB3DF}">
      <x14:dataValidations xmlns:xm="http://schemas.microsoft.com/office/excel/2006/main" count="3">
        <x14:dataValidation type="list" allowBlank="1" showInputMessage="1" showErrorMessage="1" xr:uid="{D07614DE-2213-4D77-8CAC-836A46E347FC}">
          <x14:formula1>
            <xm:f>Unidades!$A$2:$A$10</xm:f>
          </x14:formula1>
          <xm:sqref>B2:B657</xm:sqref>
        </x14:dataValidation>
        <x14:dataValidation type="list" allowBlank="1" showInputMessage="1" showErrorMessage="1" xr:uid="{9E8B79A9-BC81-4B65-A6C1-3DF3F03D2E6A}">
          <x14:formula1>
            <xm:f>'Categoria'!$B$2:$B$11</xm:f>
          </x14:formula1>
          <xm:sqref>C2:C657</xm:sqref>
        </x14:dataValidation>
        <x14:dataValidation type="list" allowBlank="1" showInputMessage="1" showErrorMessage="1" xr:uid="{67FE919E-414D-41EB-A826-27F071458400}">
          <x14:formula1>
            <xm:f>Fornecedores!$A$2:$A$91</xm:f>
          </x14:formula1>
          <xm:sqref>D2:D657</xm:sqref>
        </x14:dataValidation>
      </x14:dataValidations>
    </ext>
    <ext xmlns:x15="http://schemas.microsoft.com/office/spreadsheetml/2010/11/main" uri="{3A4CF648-6AED-40f4-86FF-DC5316D8AED3}">
      <x14:slicerList xmlns:x14="http://schemas.microsoft.com/office/spreadsheetml/2009/9/main">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F662E-D548-489C-829A-EF21DFF54BDE}">
  <dimension ref="A1:D30"/>
  <sheetViews>
    <sheetView workbookViewId="0">
      <selection activeCell="B9" sqref="B9"/>
    </sheetView>
  </sheetViews>
  <sheetFormatPr defaultRowHeight="15"/>
  <cols>
    <col min="1" max="1" width="38.7109375" bestFit="1" customWidth="1"/>
    <col min="2" max="3" width="18.7109375" bestFit="1" customWidth="1"/>
    <col min="4" max="4" width="24.7109375" bestFit="1" customWidth="1"/>
    <col min="5" max="5" width="23.42578125" bestFit="1" customWidth="1"/>
  </cols>
  <sheetData>
    <row r="1" spans="1:4">
      <c r="A1" t="s">
        <v>218</v>
      </c>
      <c r="B1" t="s">
        <v>471</v>
      </c>
      <c r="C1" t="s">
        <v>472</v>
      </c>
      <c r="D1" t="s">
        <v>473</v>
      </c>
    </row>
    <row r="2" spans="1:4">
      <c r="A2" t="s">
        <v>0</v>
      </c>
      <c r="B2" t="s">
        <v>90</v>
      </c>
      <c r="C2" t="s">
        <v>90</v>
      </c>
      <c r="D2" t="s">
        <v>474</v>
      </c>
    </row>
    <row r="3" spans="1:4">
      <c r="A3" t="s">
        <v>90</v>
      </c>
      <c r="B3" t="s">
        <v>273</v>
      </c>
      <c r="C3" t="s">
        <v>475</v>
      </c>
      <c r="D3" t="s">
        <v>90</v>
      </c>
    </row>
    <row r="4" spans="1:4">
      <c r="A4" t="s">
        <v>92</v>
      </c>
      <c r="B4" t="s">
        <v>91</v>
      </c>
      <c r="C4" t="s">
        <v>476</v>
      </c>
      <c r="D4" t="s">
        <v>475</v>
      </c>
    </row>
    <row r="5" spans="1:4">
      <c r="A5" t="s">
        <v>91</v>
      </c>
      <c r="B5" t="s">
        <v>0</v>
      </c>
      <c r="C5" t="s">
        <v>477</v>
      </c>
      <c r="D5" t="s">
        <v>477</v>
      </c>
    </row>
    <row r="6" spans="1:4">
      <c r="A6" t="s">
        <v>88</v>
      </c>
      <c r="B6" t="s">
        <v>88</v>
      </c>
      <c r="C6" t="s">
        <v>92</v>
      </c>
      <c r="D6" t="s">
        <v>92</v>
      </c>
    </row>
    <row r="7" spans="1:4">
      <c r="A7" t="s">
        <v>89</v>
      </c>
      <c r="B7" t="s">
        <v>89</v>
      </c>
      <c r="C7" t="s">
        <v>478</v>
      </c>
      <c r="D7" t="s">
        <v>479</v>
      </c>
    </row>
    <row r="8" spans="1:4">
      <c r="A8" t="s">
        <v>85</v>
      </c>
      <c r="B8" t="s">
        <v>259</v>
      </c>
      <c r="C8" t="s">
        <v>91</v>
      </c>
      <c r="D8" t="s">
        <v>480</v>
      </c>
    </row>
    <row r="9" spans="1:4">
      <c r="A9" t="s">
        <v>87</v>
      </c>
      <c r="B9" t="s">
        <v>258</v>
      </c>
      <c r="C9" t="s">
        <v>0</v>
      </c>
      <c r="D9" t="s">
        <v>91</v>
      </c>
    </row>
    <row r="10" spans="1:4">
      <c r="A10" t="s">
        <v>481</v>
      </c>
      <c r="B10" t="s">
        <v>85</v>
      </c>
      <c r="C10" t="s">
        <v>482</v>
      </c>
      <c r="D10" t="s">
        <v>0</v>
      </c>
    </row>
    <row r="11" spans="1:4">
      <c r="A11" t="s">
        <v>273</v>
      </c>
      <c r="B11" t="s">
        <v>87</v>
      </c>
      <c r="C11" t="s">
        <v>483</v>
      </c>
      <c r="D11" t="s">
        <v>88</v>
      </c>
    </row>
    <row r="12" spans="1:4">
      <c r="A12" t="s">
        <v>475</v>
      </c>
      <c r="C12" t="s">
        <v>89</v>
      </c>
      <c r="D12" t="s">
        <v>397</v>
      </c>
    </row>
    <row r="13" spans="1:4">
      <c r="A13" t="s">
        <v>476</v>
      </c>
      <c r="C13" t="s">
        <v>85</v>
      </c>
      <c r="D13" t="s">
        <v>89</v>
      </c>
    </row>
    <row r="14" spans="1:4">
      <c r="A14" t="s">
        <v>484</v>
      </c>
      <c r="C14" t="s">
        <v>485</v>
      </c>
      <c r="D14" t="s">
        <v>85</v>
      </c>
    </row>
    <row r="15" spans="1:4">
      <c r="A15" t="s">
        <v>477</v>
      </c>
      <c r="C15" t="s">
        <v>486</v>
      </c>
      <c r="D15" t="s">
        <v>487</v>
      </c>
    </row>
    <row r="16" spans="1:4">
      <c r="A16" t="s">
        <v>488</v>
      </c>
      <c r="C16" t="s">
        <v>87</v>
      </c>
      <c r="D16" t="s">
        <v>87</v>
      </c>
    </row>
    <row r="17" spans="1:1">
      <c r="A17" t="s">
        <v>489</v>
      </c>
    </row>
    <row r="18" spans="1:1">
      <c r="A18" t="s">
        <v>478</v>
      </c>
    </row>
    <row r="19" spans="1:1">
      <c r="A19" t="s">
        <v>490</v>
      </c>
    </row>
    <row r="20" spans="1:1">
      <c r="A20" t="s">
        <v>491</v>
      </c>
    </row>
    <row r="21" spans="1:1">
      <c r="A21" s="300" t="s">
        <v>492</v>
      </c>
    </row>
    <row r="22" spans="1:1">
      <c r="A22" t="s">
        <v>259</v>
      </c>
    </row>
    <row r="23" spans="1:1">
      <c r="A23" t="s">
        <v>299</v>
      </c>
    </row>
    <row r="24" spans="1:1">
      <c r="A24" t="s">
        <v>493</v>
      </c>
    </row>
    <row r="25" spans="1:1">
      <c r="A25" t="s">
        <v>494</v>
      </c>
    </row>
    <row r="26" spans="1:1">
      <c r="A26" t="s">
        <v>485</v>
      </c>
    </row>
    <row r="27" spans="1:1">
      <c r="A27" t="s">
        <v>495</v>
      </c>
    </row>
    <row r="28" spans="1:1">
      <c r="A28" t="s">
        <v>486</v>
      </c>
    </row>
    <row r="29" spans="1:1">
      <c r="A29" t="s">
        <v>496</v>
      </c>
    </row>
    <row r="30" spans="1:1">
      <c r="A30" t="s">
        <v>497</v>
      </c>
    </row>
  </sheetData>
  <pageMargins left="0.511811024" right="0.511811024" top="0.78740157499999996" bottom="0.78740157499999996" header="0.31496062000000002" footer="0.31496062000000002"/>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61D4A-FFD9-4AC8-977C-38A5B2D1B398}">
  <dimension ref="A1:F10"/>
  <sheetViews>
    <sheetView workbookViewId="0">
      <selection activeCell="C11" sqref="C11"/>
    </sheetView>
  </sheetViews>
  <sheetFormatPr defaultRowHeight="15"/>
  <cols>
    <col min="1" max="1" width="26.42578125" bestFit="1" customWidth="1"/>
    <col min="2" max="2" width="13.85546875" bestFit="1" customWidth="1"/>
    <col min="3" max="4" width="13.5703125" bestFit="1" customWidth="1"/>
    <col min="5" max="5" width="9.5703125" bestFit="1" customWidth="1"/>
    <col min="6" max="6" width="11.7109375" bestFit="1" customWidth="1"/>
  </cols>
  <sheetData>
    <row r="1" spans="1:6">
      <c r="A1" t="s">
        <v>217</v>
      </c>
      <c r="B1" t="s">
        <v>498</v>
      </c>
      <c r="C1" t="s">
        <v>499</v>
      </c>
      <c r="D1" t="s">
        <v>500</v>
      </c>
      <c r="E1" t="s">
        <v>501</v>
      </c>
      <c r="F1" t="s">
        <v>502</v>
      </c>
    </row>
    <row r="2" spans="1:6">
      <c r="A2" t="s">
        <v>127</v>
      </c>
      <c r="B2" t="s">
        <v>471</v>
      </c>
      <c r="C2" t="s">
        <v>503</v>
      </c>
      <c r="D2" t="s">
        <v>504</v>
      </c>
      <c r="E2">
        <v>3</v>
      </c>
      <c r="F2" t="s">
        <v>505</v>
      </c>
    </row>
    <row r="3" spans="1:6">
      <c r="A3" t="s">
        <v>143</v>
      </c>
      <c r="B3" t="s">
        <v>471</v>
      </c>
      <c r="C3" t="s">
        <v>503</v>
      </c>
      <c r="D3" t="s">
        <v>504</v>
      </c>
      <c r="E3">
        <v>3</v>
      </c>
      <c r="F3" t="s">
        <v>505</v>
      </c>
    </row>
    <row r="4" spans="1:6">
      <c r="A4" t="s">
        <v>171</v>
      </c>
      <c r="B4" t="s">
        <v>471</v>
      </c>
      <c r="C4" t="s">
        <v>503</v>
      </c>
      <c r="D4" t="s">
        <v>504</v>
      </c>
      <c r="E4">
        <v>3</v>
      </c>
      <c r="F4" t="s">
        <v>505</v>
      </c>
    </row>
    <row r="5" spans="1:6">
      <c r="A5" t="s">
        <v>147</v>
      </c>
      <c r="B5" t="s">
        <v>471</v>
      </c>
      <c r="C5" t="s">
        <v>503</v>
      </c>
      <c r="D5" t="s">
        <v>504</v>
      </c>
      <c r="E5">
        <v>3</v>
      </c>
      <c r="F5" t="s">
        <v>505</v>
      </c>
    </row>
    <row r="6" spans="1:6">
      <c r="A6" t="s">
        <v>149</v>
      </c>
      <c r="B6" t="s">
        <v>471</v>
      </c>
      <c r="C6" t="s">
        <v>503</v>
      </c>
      <c r="D6" t="s">
        <v>504</v>
      </c>
      <c r="E6">
        <v>3</v>
      </c>
      <c r="F6" t="s">
        <v>505</v>
      </c>
    </row>
    <row r="7" spans="1:6">
      <c r="A7" t="s">
        <v>151</v>
      </c>
      <c r="B7" t="s">
        <v>471</v>
      </c>
      <c r="C7" t="s">
        <v>503</v>
      </c>
      <c r="D7" t="s">
        <v>504</v>
      </c>
      <c r="E7">
        <v>3</v>
      </c>
      <c r="F7" t="s">
        <v>505</v>
      </c>
    </row>
    <row r="8" spans="1:6">
      <c r="A8" t="s">
        <v>167</v>
      </c>
      <c r="B8" t="s">
        <v>471</v>
      </c>
      <c r="C8" t="s">
        <v>503</v>
      </c>
      <c r="D8" t="s">
        <v>504</v>
      </c>
      <c r="E8">
        <v>2</v>
      </c>
      <c r="F8" t="s">
        <v>505</v>
      </c>
    </row>
    <row r="9" spans="1:6">
      <c r="A9" t="s">
        <v>187</v>
      </c>
      <c r="B9" t="s">
        <v>471</v>
      </c>
      <c r="C9" t="s">
        <v>503</v>
      </c>
      <c r="D9" t="s">
        <v>504</v>
      </c>
      <c r="E9">
        <v>4</v>
      </c>
      <c r="F9" t="s">
        <v>505</v>
      </c>
    </row>
    <row r="10" spans="1:6">
      <c r="A10" t="s">
        <v>207</v>
      </c>
      <c r="B10" t="s">
        <v>471</v>
      </c>
      <c r="C10" t="s">
        <v>503</v>
      </c>
      <c r="D10" t="s">
        <v>504</v>
      </c>
      <c r="E10">
        <v>4</v>
      </c>
      <c r="F10" t="s">
        <v>505</v>
      </c>
    </row>
  </sheetData>
  <pageMargins left="0.511811024" right="0.511811024" top="0.78740157499999996" bottom="0.78740157499999996" header="0.31496062000000002" footer="0.31496062000000002"/>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F0CBC-886D-4C26-92A4-7E27B3B52687}">
  <dimension ref="A1:K91"/>
  <sheetViews>
    <sheetView topLeftCell="A62" workbookViewId="0">
      <selection activeCell="F68" sqref="F68"/>
    </sheetView>
  </sheetViews>
  <sheetFormatPr defaultRowHeight="15"/>
  <cols>
    <col min="1" max="2" width="28" bestFit="1" customWidth="1"/>
    <col min="3" max="3" width="17.5703125" bestFit="1" customWidth="1"/>
    <col min="4" max="4" width="19.28515625" bestFit="1" customWidth="1"/>
    <col min="5" max="5" width="21.7109375" bestFit="1" customWidth="1"/>
    <col min="6" max="6" width="15.85546875" bestFit="1" customWidth="1"/>
    <col min="7" max="7" width="18.85546875" bestFit="1" customWidth="1"/>
    <col min="8" max="8" width="12.28515625" bestFit="1" customWidth="1"/>
    <col min="9" max="9" width="25.28515625" bestFit="1" customWidth="1"/>
    <col min="10" max="10" width="14.42578125" bestFit="1" customWidth="1"/>
    <col min="11" max="11" width="17.7109375" bestFit="1" customWidth="1"/>
  </cols>
  <sheetData>
    <row r="1" spans="1:11">
      <c r="A1" t="s">
        <v>1</v>
      </c>
      <c r="B1" t="s">
        <v>90</v>
      </c>
      <c r="C1" t="s">
        <v>92</v>
      </c>
      <c r="D1" t="s">
        <v>0</v>
      </c>
      <c r="E1" t="s">
        <v>88</v>
      </c>
      <c r="F1" t="s">
        <v>89</v>
      </c>
      <c r="G1" t="s">
        <v>85</v>
      </c>
      <c r="H1" t="s">
        <v>87</v>
      </c>
      <c r="I1" t="s">
        <v>91</v>
      </c>
      <c r="J1" t="s">
        <v>273</v>
      </c>
      <c r="K1" t="s">
        <v>485</v>
      </c>
    </row>
    <row r="2" spans="1:11">
      <c r="A2" t="s">
        <v>8</v>
      </c>
      <c r="B2" t="s">
        <v>29</v>
      </c>
      <c r="C2" t="s">
        <v>38</v>
      </c>
      <c r="D2" t="s">
        <v>78</v>
      </c>
      <c r="E2" t="s">
        <v>30</v>
      </c>
      <c r="F2" t="s">
        <v>17</v>
      </c>
      <c r="G2" t="s">
        <v>30</v>
      </c>
      <c r="H2" t="s">
        <v>30</v>
      </c>
      <c r="I2" t="s">
        <v>78</v>
      </c>
      <c r="J2" t="s">
        <v>274</v>
      </c>
      <c r="K2" t="s">
        <v>506</v>
      </c>
    </row>
    <row r="3" spans="1:11">
      <c r="A3" t="s">
        <v>9</v>
      </c>
      <c r="B3" t="s">
        <v>54</v>
      </c>
      <c r="C3" t="s">
        <v>30</v>
      </c>
      <c r="D3" t="s">
        <v>17</v>
      </c>
      <c r="E3" t="s">
        <v>17</v>
      </c>
      <c r="F3" t="s">
        <v>30</v>
      </c>
      <c r="G3" t="s">
        <v>78</v>
      </c>
      <c r="H3" t="s">
        <v>62</v>
      </c>
      <c r="I3" t="s">
        <v>55</v>
      </c>
      <c r="K3" t="s">
        <v>30</v>
      </c>
    </row>
    <row r="4" spans="1:11">
      <c r="A4" t="s">
        <v>10</v>
      </c>
      <c r="B4" t="s">
        <v>51</v>
      </c>
      <c r="C4" t="s">
        <v>19</v>
      </c>
      <c r="D4" t="s">
        <v>30</v>
      </c>
      <c r="E4" t="s">
        <v>34</v>
      </c>
      <c r="F4" t="s">
        <v>34</v>
      </c>
      <c r="G4" t="s">
        <v>65</v>
      </c>
      <c r="H4" t="s">
        <v>78</v>
      </c>
      <c r="I4" t="s">
        <v>21</v>
      </c>
      <c r="K4" t="s">
        <v>78</v>
      </c>
    </row>
    <row r="5" spans="1:11">
      <c r="A5" t="s">
        <v>507</v>
      </c>
      <c r="B5" t="s">
        <v>76</v>
      </c>
      <c r="C5" t="s">
        <v>78</v>
      </c>
      <c r="D5" t="s">
        <v>52</v>
      </c>
      <c r="E5" t="s">
        <v>78</v>
      </c>
      <c r="F5" t="s">
        <v>69</v>
      </c>
      <c r="G5" t="s">
        <v>81</v>
      </c>
      <c r="H5" t="s">
        <v>76</v>
      </c>
      <c r="I5" t="s">
        <v>53</v>
      </c>
      <c r="K5" t="s">
        <v>52</v>
      </c>
    </row>
    <row r="6" spans="1:11">
      <c r="A6" t="s">
        <v>508</v>
      </c>
      <c r="B6" t="s">
        <v>17</v>
      </c>
      <c r="C6" t="s">
        <v>509</v>
      </c>
      <c r="D6" t="s">
        <v>76</v>
      </c>
      <c r="E6" t="s">
        <v>83</v>
      </c>
      <c r="F6" t="s">
        <v>78</v>
      </c>
      <c r="G6" t="s">
        <v>33</v>
      </c>
      <c r="H6" t="s">
        <v>65</v>
      </c>
      <c r="I6" t="s">
        <v>78</v>
      </c>
      <c r="K6" t="s">
        <v>510</v>
      </c>
    </row>
    <row r="7" spans="1:11">
      <c r="A7" t="s">
        <v>12</v>
      </c>
      <c r="B7" t="s">
        <v>61</v>
      </c>
      <c r="C7" t="s">
        <v>511</v>
      </c>
      <c r="D7" t="s">
        <v>35</v>
      </c>
      <c r="E7" t="s">
        <v>512</v>
      </c>
      <c r="F7" t="s">
        <v>75</v>
      </c>
      <c r="G7" t="s">
        <v>62</v>
      </c>
      <c r="H7" t="s">
        <v>81</v>
      </c>
      <c r="I7" t="s">
        <v>14</v>
      </c>
      <c r="K7" t="s">
        <v>513</v>
      </c>
    </row>
    <row r="8" spans="1:11">
      <c r="A8" t="s">
        <v>14</v>
      </c>
      <c r="B8" t="s">
        <v>30</v>
      </c>
      <c r="D8" t="s">
        <v>67</v>
      </c>
      <c r="F8" t="s">
        <v>83</v>
      </c>
      <c r="G8" t="s">
        <v>76</v>
      </c>
      <c r="H8" t="s">
        <v>67</v>
      </c>
      <c r="I8" t="s">
        <v>40</v>
      </c>
      <c r="K8" t="s">
        <v>514</v>
      </c>
    </row>
    <row r="9" spans="1:11">
      <c r="A9" t="s">
        <v>15</v>
      </c>
      <c r="B9" t="s">
        <v>26</v>
      </c>
      <c r="D9" t="s">
        <v>42</v>
      </c>
      <c r="F9" t="s">
        <v>56</v>
      </c>
      <c r="G9" t="s">
        <v>67</v>
      </c>
      <c r="H9" t="s">
        <v>33</v>
      </c>
      <c r="I9" t="s">
        <v>67</v>
      </c>
      <c r="K9" t="s">
        <v>513</v>
      </c>
    </row>
    <row r="10" spans="1:11">
      <c r="A10" t="s">
        <v>515</v>
      </c>
      <c r="B10" t="s">
        <v>82</v>
      </c>
      <c r="D10" t="s">
        <v>74</v>
      </c>
      <c r="F10" t="s">
        <v>50</v>
      </c>
      <c r="G10" t="s">
        <v>260</v>
      </c>
      <c r="H10" t="s">
        <v>260</v>
      </c>
      <c r="I10" t="s">
        <v>24</v>
      </c>
    </row>
    <row r="11" spans="1:11">
      <c r="A11" t="s">
        <v>16</v>
      </c>
      <c r="B11" t="s">
        <v>59</v>
      </c>
      <c r="D11" t="s">
        <v>57</v>
      </c>
      <c r="F11" t="s">
        <v>15</v>
      </c>
      <c r="G11" t="s">
        <v>58</v>
      </c>
      <c r="H11" t="s">
        <v>31</v>
      </c>
      <c r="I11" t="s">
        <v>10</v>
      </c>
    </row>
    <row r="12" spans="1:11">
      <c r="A12" t="s">
        <v>17</v>
      </c>
      <c r="B12" t="s">
        <v>25</v>
      </c>
      <c r="D12" t="s">
        <v>47</v>
      </c>
      <c r="F12" t="s">
        <v>45</v>
      </c>
      <c r="G12" t="s">
        <v>74</v>
      </c>
      <c r="H12" t="s">
        <v>74</v>
      </c>
      <c r="I12" t="s">
        <v>37</v>
      </c>
    </row>
    <row r="13" spans="1:11">
      <c r="A13" t="s">
        <v>516</v>
      </c>
      <c r="B13" t="s">
        <v>72</v>
      </c>
      <c r="D13" t="s">
        <v>44</v>
      </c>
      <c r="G13" t="s">
        <v>66</v>
      </c>
      <c r="H13" t="s">
        <v>71</v>
      </c>
      <c r="I13" t="s">
        <v>517</v>
      </c>
    </row>
    <row r="14" spans="1:11">
      <c r="A14" t="s">
        <v>19</v>
      </c>
      <c r="B14" t="s">
        <v>18</v>
      </c>
      <c r="G14" t="s">
        <v>31</v>
      </c>
      <c r="H14" t="s">
        <v>35</v>
      </c>
      <c r="I14" t="s">
        <v>80</v>
      </c>
    </row>
    <row r="15" spans="1:11">
      <c r="A15" t="s">
        <v>20</v>
      </c>
      <c r="B15" t="s">
        <v>20</v>
      </c>
      <c r="G15" t="s">
        <v>60</v>
      </c>
      <c r="H15" t="s">
        <v>28</v>
      </c>
      <c r="I15" t="s">
        <v>41</v>
      </c>
    </row>
    <row r="16" spans="1:11">
      <c r="A16" t="s">
        <v>21</v>
      </c>
      <c r="B16" t="s">
        <v>12</v>
      </c>
      <c r="G16" t="s">
        <v>518</v>
      </c>
      <c r="H16" t="s">
        <v>60</v>
      </c>
      <c r="I16" t="s">
        <v>49</v>
      </c>
    </row>
    <row r="17" spans="1:9">
      <c r="A17" t="s">
        <v>23</v>
      </c>
      <c r="B17" t="s">
        <v>8</v>
      </c>
      <c r="H17" t="s">
        <v>70</v>
      </c>
      <c r="I17" t="s">
        <v>519</v>
      </c>
    </row>
    <row r="18" spans="1:9">
      <c r="A18" t="s">
        <v>24</v>
      </c>
      <c r="B18" t="s">
        <v>275</v>
      </c>
      <c r="H18" t="s">
        <v>66</v>
      </c>
      <c r="I18" t="s">
        <v>48</v>
      </c>
    </row>
    <row r="19" spans="1:9">
      <c r="A19" t="s">
        <v>25</v>
      </c>
      <c r="H19" t="s">
        <v>518</v>
      </c>
      <c r="I19" t="s">
        <v>16</v>
      </c>
    </row>
    <row r="20" spans="1:9">
      <c r="A20" t="s">
        <v>520</v>
      </c>
      <c r="I20" t="s">
        <v>508</v>
      </c>
    </row>
    <row r="21" spans="1:9">
      <c r="A21" t="s">
        <v>26</v>
      </c>
      <c r="B21" t="s">
        <v>521</v>
      </c>
      <c r="C21" t="s">
        <v>522</v>
      </c>
      <c r="D21" t="s">
        <v>523</v>
      </c>
      <c r="E21" t="s">
        <v>524</v>
      </c>
      <c r="F21" t="s">
        <v>525</v>
      </c>
      <c r="G21" t="s">
        <v>526</v>
      </c>
      <c r="I21" t="s">
        <v>527</v>
      </c>
    </row>
    <row r="22" spans="1:9">
      <c r="A22" t="s">
        <v>28</v>
      </c>
      <c r="B22" t="s">
        <v>528</v>
      </c>
      <c r="C22" t="s">
        <v>529</v>
      </c>
      <c r="D22" t="s">
        <v>530</v>
      </c>
      <c r="E22" t="s">
        <v>531</v>
      </c>
      <c r="F22" t="s">
        <v>84</v>
      </c>
      <c r="G22" t="s">
        <v>532</v>
      </c>
      <c r="I22" t="s">
        <v>23</v>
      </c>
    </row>
    <row r="23" spans="1:9">
      <c r="A23" t="s">
        <v>533</v>
      </c>
      <c r="B23" t="s">
        <v>534</v>
      </c>
      <c r="E23" t="s">
        <v>535</v>
      </c>
      <c r="F23" t="s">
        <v>536</v>
      </c>
      <c r="I23" t="s">
        <v>507</v>
      </c>
    </row>
    <row r="24" spans="1:9">
      <c r="A24" t="s">
        <v>275</v>
      </c>
      <c r="B24" t="s">
        <v>537</v>
      </c>
      <c r="E24" t="s">
        <v>538</v>
      </c>
      <c r="I24" t="s">
        <v>9</v>
      </c>
    </row>
    <row r="25" spans="1:9">
      <c r="A25" t="s">
        <v>55</v>
      </c>
      <c r="B25" t="s">
        <v>539</v>
      </c>
      <c r="E25" t="s">
        <v>77</v>
      </c>
      <c r="I25" t="s">
        <v>540</v>
      </c>
    </row>
    <row r="26" spans="1:9">
      <c r="A26" t="s">
        <v>541</v>
      </c>
      <c r="B26" t="s">
        <v>542</v>
      </c>
      <c r="E26" t="s">
        <v>543</v>
      </c>
      <c r="I26" t="s">
        <v>544</v>
      </c>
    </row>
    <row r="27" spans="1:9">
      <c r="A27" t="s">
        <v>545</v>
      </c>
      <c r="B27" t="s">
        <v>546</v>
      </c>
      <c r="E27" t="s">
        <v>547</v>
      </c>
      <c r="I27" t="s">
        <v>548</v>
      </c>
    </row>
    <row r="28" spans="1:9">
      <c r="A28" t="s">
        <v>29</v>
      </c>
      <c r="B28" t="s">
        <v>549</v>
      </c>
      <c r="E28" t="s">
        <v>550</v>
      </c>
      <c r="I28" t="s">
        <v>551</v>
      </c>
    </row>
    <row r="29" spans="1:9">
      <c r="A29" t="s">
        <v>552</v>
      </c>
      <c r="B29" t="s">
        <v>553</v>
      </c>
    </row>
    <row r="30" spans="1:9">
      <c r="A30" t="s">
        <v>30</v>
      </c>
    </row>
    <row r="31" spans="1:9">
      <c r="A31" t="s">
        <v>31</v>
      </c>
    </row>
    <row r="32" spans="1:9">
      <c r="A32" t="s">
        <v>76</v>
      </c>
    </row>
    <row r="33" spans="1:1">
      <c r="A33" t="s">
        <v>33</v>
      </c>
    </row>
    <row r="34" spans="1:1">
      <c r="A34" t="s">
        <v>34</v>
      </c>
    </row>
    <row r="35" spans="1:1">
      <c r="A35" t="s">
        <v>260</v>
      </c>
    </row>
    <row r="36" spans="1:1">
      <c r="A36" t="s">
        <v>35</v>
      </c>
    </row>
    <row r="37" spans="1:1">
      <c r="A37" t="s">
        <v>37</v>
      </c>
    </row>
    <row r="38" spans="1:1">
      <c r="A38" t="s">
        <v>83</v>
      </c>
    </row>
    <row r="39" spans="1:1">
      <c r="A39" t="s">
        <v>506</v>
      </c>
    </row>
    <row r="40" spans="1:1">
      <c r="A40" t="s">
        <v>38</v>
      </c>
    </row>
    <row r="41" spans="1:1">
      <c r="A41" t="s">
        <v>519</v>
      </c>
    </row>
    <row r="42" spans="1:1">
      <c r="A42" t="s">
        <v>554</v>
      </c>
    </row>
    <row r="43" spans="1:1">
      <c r="A43" t="s">
        <v>555</v>
      </c>
    </row>
    <row r="44" spans="1:1">
      <c r="A44" t="s">
        <v>40</v>
      </c>
    </row>
    <row r="45" spans="1:1">
      <c r="A45" t="s">
        <v>41</v>
      </c>
    </row>
    <row r="46" spans="1:1">
      <c r="A46" t="s">
        <v>274</v>
      </c>
    </row>
    <row r="47" spans="1:1">
      <c r="A47" t="s">
        <v>42</v>
      </c>
    </row>
    <row r="48" spans="1:1">
      <c r="A48" t="s">
        <v>44</v>
      </c>
    </row>
    <row r="49" spans="1:1">
      <c r="A49" t="s">
        <v>45</v>
      </c>
    </row>
    <row r="50" spans="1:1">
      <c r="A50" t="s">
        <v>47</v>
      </c>
    </row>
    <row r="51" spans="1:1">
      <c r="A51" t="s">
        <v>48</v>
      </c>
    </row>
    <row r="52" spans="1:1">
      <c r="A52" t="s">
        <v>49</v>
      </c>
    </row>
    <row r="53" spans="1:1">
      <c r="A53" t="s">
        <v>50</v>
      </c>
    </row>
    <row r="54" spans="1:1">
      <c r="A54" t="s">
        <v>556</v>
      </c>
    </row>
    <row r="55" spans="1:1">
      <c r="A55" t="s">
        <v>51</v>
      </c>
    </row>
    <row r="56" spans="1:1">
      <c r="A56" t="s">
        <v>52</v>
      </c>
    </row>
    <row r="57" spans="1:1">
      <c r="A57" t="s">
        <v>53</v>
      </c>
    </row>
    <row r="58" spans="1:1">
      <c r="A58" t="s">
        <v>54</v>
      </c>
    </row>
    <row r="59" spans="1:1">
      <c r="A59" t="s">
        <v>56</v>
      </c>
    </row>
    <row r="60" spans="1:1">
      <c r="A60" t="s">
        <v>517</v>
      </c>
    </row>
    <row r="61" spans="1:1">
      <c r="A61" t="s">
        <v>509</v>
      </c>
    </row>
    <row r="62" spans="1:1">
      <c r="A62" t="s">
        <v>57</v>
      </c>
    </row>
    <row r="63" spans="1:1">
      <c r="A63" t="s">
        <v>58</v>
      </c>
    </row>
    <row r="64" spans="1:1">
      <c r="A64" t="s">
        <v>59</v>
      </c>
    </row>
    <row r="65" spans="1:1">
      <c r="A65" t="s">
        <v>60</v>
      </c>
    </row>
    <row r="66" spans="1:1">
      <c r="A66" t="s">
        <v>61</v>
      </c>
    </row>
    <row r="67" spans="1:1">
      <c r="A67" t="s">
        <v>62</v>
      </c>
    </row>
    <row r="68" spans="1:1">
      <c r="A68" t="s">
        <v>65</v>
      </c>
    </row>
    <row r="69" spans="1:1">
      <c r="A69" t="s">
        <v>66</v>
      </c>
    </row>
    <row r="70" spans="1:1">
      <c r="A70" t="s">
        <v>67</v>
      </c>
    </row>
    <row r="71" spans="1:1">
      <c r="A71" t="s">
        <v>69</v>
      </c>
    </row>
    <row r="72" spans="1:1">
      <c r="A72" t="s">
        <v>511</v>
      </c>
    </row>
    <row r="73" spans="1:1">
      <c r="A73" t="s">
        <v>70</v>
      </c>
    </row>
    <row r="74" spans="1:1">
      <c r="A74" t="s">
        <v>557</v>
      </c>
    </row>
    <row r="75" spans="1:1">
      <c r="A75" t="s">
        <v>72</v>
      </c>
    </row>
    <row r="76" spans="1:1">
      <c r="A76" t="s">
        <v>74</v>
      </c>
    </row>
    <row r="77" spans="1:1">
      <c r="A77" t="s">
        <v>75</v>
      </c>
    </row>
    <row r="78" spans="1:1">
      <c r="A78" t="s">
        <v>80</v>
      </c>
    </row>
    <row r="79" spans="1:1">
      <c r="A79" t="s">
        <v>81</v>
      </c>
    </row>
    <row r="80" spans="1:1">
      <c r="A80" t="s">
        <v>78</v>
      </c>
    </row>
    <row r="81" spans="1:1">
      <c r="A81" t="s">
        <v>436</v>
      </c>
    </row>
    <row r="82" spans="1:1">
      <c r="A82" t="s">
        <v>518</v>
      </c>
    </row>
    <row r="83" spans="1:1">
      <c r="A83" t="s">
        <v>540</v>
      </c>
    </row>
    <row r="84" spans="1:1">
      <c r="A84" t="s">
        <v>512</v>
      </c>
    </row>
    <row r="85" spans="1:1">
      <c r="A85" t="s">
        <v>544</v>
      </c>
    </row>
    <row r="86" spans="1:1">
      <c r="A86" t="s">
        <v>548</v>
      </c>
    </row>
    <row r="87" spans="1:1">
      <c r="A87" t="s">
        <v>510</v>
      </c>
    </row>
    <row r="88" spans="1:1">
      <c r="A88" t="s">
        <v>558</v>
      </c>
    </row>
    <row r="89" spans="1:1">
      <c r="A89" t="s">
        <v>559</v>
      </c>
    </row>
    <row r="90" spans="1:1">
      <c r="A90" t="s">
        <v>513</v>
      </c>
    </row>
    <row r="91" spans="1:1">
      <c r="A91" t="s">
        <v>514</v>
      </c>
    </row>
  </sheetData>
  <pageMargins left="0.511811024" right="0.511811024" top="0.78740157499999996" bottom="0.78740157499999996" header="0.31496062000000002" footer="0.31496062000000002"/>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28B34-EE89-4DF9-8F06-FD3378FB1C91}">
  <dimension ref="B3:O74"/>
  <sheetViews>
    <sheetView topLeftCell="A69" workbookViewId="0">
      <selection activeCell="I3" sqref="I3"/>
    </sheetView>
  </sheetViews>
  <sheetFormatPr defaultRowHeight="15"/>
  <cols>
    <col min="2" max="3" width="15.42578125" customWidth="1"/>
    <col min="4" max="4" width="14.5703125" customWidth="1"/>
    <col min="5" max="5" width="20.5703125" customWidth="1"/>
    <col min="6" max="6" width="26.42578125" customWidth="1"/>
    <col min="7" max="8" width="17.5703125" customWidth="1"/>
    <col min="9" max="9" width="16.42578125" customWidth="1"/>
    <col min="15" max="15" width="12.42578125" customWidth="1"/>
  </cols>
  <sheetData>
    <row r="3" spans="3:7" ht="15.75" thickBot="1">
      <c r="C3" s="64" t="s">
        <v>560</v>
      </c>
      <c r="D3" s="65" t="s">
        <v>561</v>
      </c>
      <c r="E3" s="65" t="s">
        <v>244</v>
      </c>
      <c r="F3" s="65" t="s">
        <v>562</v>
      </c>
      <c r="G3" s="65" t="s">
        <v>314</v>
      </c>
    </row>
    <row r="4" spans="3:7" ht="15.75" thickBot="1">
      <c r="C4" s="10"/>
      <c r="D4" s="66" t="s">
        <v>563</v>
      </c>
      <c r="E4" s="67">
        <v>209938.56</v>
      </c>
      <c r="F4" s="68">
        <v>0.1391</v>
      </c>
      <c r="G4" s="67">
        <f>E4*F4</f>
        <v>29202.453696</v>
      </c>
    </row>
    <row r="5" spans="3:7">
      <c r="C5" s="10"/>
      <c r="D5" s="9"/>
      <c r="E5" s="10"/>
      <c r="F5" s="10"/>
      <c r="G5" s="69">
        <f>SUM(G4:G4)</f>
        <v>29202.453696</v>
      </c>
    </row>
    <row r="8" spans="3:7" ht="16.5" thickBot="1">
      <c r="C8" s="64" t="s">
        <v>564</v>
      </c>
      <c r="D8" s="70" t="s">
        <v>561</v>
      </c>
      <c r="E8" s="70" t="s">
        <v>244</v>
      </c>
      <c r="F8" s="70" t="s">
        <v>562</v>
      </c>
      <c r="G8" s="70" t="s">
        <v>314</v>
      </c>
    </row>
    <row r="9" spans="3:7" ht="16.5" thickBot="1">
      <c r="C9" s="10"/>
      <c r="D9" s="71" t="s">
        <v>563</v>
      </c>
      <c r="E9" s="63">
        <v>140032.42000000001</v>
      </c>
      <c r="F9" s="72">
        <v>9.8799999999999999E-2</v>
      </c>
      <c r="G9" s="63">
        <f>E9*F9</f>
        <v>13835.203096000001</v>
      </c>
    </row>
    <row r="10" spans="3:7" ht="15.75">
      <c r="C10" s="10"/>
      <c r="D10" s="9"/>
      <c r="E10" s="10"/>
      <c r="F10" s="10"/>
      <c r="G10" s="73">
        <f>SUM(G9:G9)</f>
        <v>13835.203096000001</v>
      </c>
    </row>
    <row r="12" spans="3:7" ht="16.5" thickBot="1">
      <c r="C12" s="64" t="s">
        <v>565</v>
      </c>
      <c r="D12" s="70" t="s">
        <v>561</v>
      </c>
      <c r="E12" s="70" t="s">
        <v>244</v>
      </c>
      <c r="F12" s="70" t="s">
        <v>562</v>
      </c>
      <c r="G12" s="70" t="s">
        <v>314</v>
      </c>
    </row>
    <row r="13" spans="3:7" ht="16.5" thickBot="1">
      <c r="C13" s="10"/>
      <c r="D13" s="71" t="s">
        <v>563</v>
      </c>
      <c r="E13" s="63">
        <v>145138.51</v>
      </c>
      <c r="F13" s="72">
        <v>5.1799999999999999E-2</v>
      </c>
      <c r="G13" s="63">
        <f>E13*F13</f>
        <v>7518.1748180000004</v>
      </c>
    </row>
    <row r="14" spans="3:7" ht="15.75">
      <c r="C14" s="10"/>
      <c r="D14" s="9"/>
      <c r="E14" s="10"/>
      <c r="F14" s="10"/>
      <c r="G14" s="73">
        <f>SUM(G13:G13)</f>
        <v>7518.1748180000004</v>
      </c>
    </row>
    <row r="17" spans="2:7" ht="16.5" thickBot="1">
      <c r="C17" t="s">
        <v>566</v>
      </c>
      <c r="D17" s="70" t="s">
        <v>561</v>
      </c>
      <c r="E17" s="70" t="s">
        <v>244</v>
      </c>
      <c r="F17" s="70" t="s">
        <v>562</v>
      </c>
      <c r="G17" s="70" t="s">
        <v>314</v>
      </c>
    </row>
    <row r="18" spans="2:7" ht="16.5" thickBot="1">
      <c r="D18" s="71" t="s">
        <v>567</v>
      </c>
      <c r="E18" s="88">
        <v>108340.75</v>
      </c>
      <c r="F18" s="72">
        <v>7.0499999999999993E-2</v>
      </c>
      <c r="G18" s="63">
        <f>E18*F18</f>
        <v>7638.0228749999997</v>
      </c>
    </row>
    <row r="19" spans="2:7" ht="16.5" thickBot="1">
      <c r="D19" s="71" t="s">
        <v>568</v>
      </c>
      <c r="E19" s="88">
        <v>108703.09</v>
      </c>
      <c r="F19" s="72">
        <v>7.0499999999999993E-2</v>
      </c>
      <c r="G19" s="73">
        <f>SUM(E19*F19)</f>
        <v>7663.5678449999987</v>
      </c>
    </row>
    <row r="22" spans="2:7" ht="16.5" thickBot="1">
      <c r="C22" t="s">
        <v>569</v>
      </c>
      <c r="D22" s="70" t="s">
        <v>561</v>
      </c>
      <c r="E22" s="70" t="s">
        <v>244</v>
      </c>
      <c r="F22" s="70" t="s">
        <v>562</v>
      </c>
      <c r="G22" s="70" t="s">
        <v>314</v>
      </c>
    </row>
    <row r="23" spans="2:7" ht="16.5" thickBot="1">
      <c r="D23" s="71" t="s">
        <v>567</v>
      </c>
      <c r="E23" s="88">
        <v>92792.22</v>
      </c>
      <c r="F23" s="72">
        <v>4.7600000000000003E-2</v>
      </c>
      <c r="G23" s="63">
        <f>E23*F23</f>
        <v>4416.9096720000007</v>
      </c>
    </row>
    <row r="24" spans="2:7" ht="16.5" thickBot="1">
      <c r="D24" s="71" t="s">
        <v>568</v>
      </c>
      <c r="E24" s="88">
        <v>92947.13</v>
      </c>
      <c r="F24" s="72">
        <v>4.7600000000000003E-2</v>
      </c>
      <c r="G24" s="63">
        <f>E24*F24</f>
        <v>4424.2833880000007</v>
      </c>
    </row>
    <row r="25" spans="2:7" ht="15.75" thickBot="1"/>
    <row r="26" spans="2:7" ht="16.5" thickBot="1">
      <c r="C26" s="324" t="s">
        <v>0</v>
      </c>
      <c r="D26" s="324"/>
      <c r="E26" s="324"/>
      <c r="F26" s="324"/>
      <c r="G26" s="325"/>
    </row>
    <row r="27" spans="2:7" ht="32.25" thickBot="1">
      <c r="B27" s="89" t="s">
        <v>151</v>
      </c>
      <c r="C27" s="70" t="s">
        <v>570</v>
      </c>
      <c r="D27" s="70" t="s">
        <v>571</v>
      </c>
      <c r="E27" s="70" t="s">
        <v>244</v>
      </c>
      <c r="F27" s="70" t="s">
        <v>562</v>
      </c>
      <c r="G27" s="70" t="s">
        <v>314</v>
      </c>
    </row>
    <row r="28" spans="2:7" ht="16.5" thickBot="1">
      <c r="C28" s="71" t="s">
        <v>563</v>
      </c>
      <c r="D28" s="71" t="s">
        <v>567</v>
      </c>
      <c r="E28" s="63">
        <v>343993.25</v>
      </c>
      <c r="F28" s="72">
        <v>7.5488727950038137E-2</v>
      </c>
      <c r="G28" s="63">
        <f>E28*F28</f>
        <v>25967.612865899457</v>
      </c>
    </row>
    <row r="29" spans="2:7" ht="16.5" thickBot="1">
      <c r="C29" s="71" t="s">
        <v>572</v>
      </c>
      <c r="D29" s="71" t="s">
        <v>568</v>
      </c>
      <c r="E29" s="63">
        <v>347800.51</v>
      </c>
      <c r="F29" s="72">
        <v>7.5488727950038137E-2</v>
      </c>
      <c r="G29" s="63">
        <f t="shared" ref="G29:G30" si="0">E29*F29</f>
        <v>26255.01808027452</v>
      </c>
    </row>
    <row r="30" spans="2:7" ht="32.25" customHeight="1" thickBot="1">
      <c r="C30" s="71" t="s">
        <v>573</v>
      </c>
      <c r="D30" s="71" t="s">
        <v>574</v>
      </c>
      <c r="E30" s="91">
        <v>346873.73</v>
      </c>
      <c r="F30" s="72">
        <v>7.5488727950038137E-2</v>
      </c>
      <c r="G30" s="63">
        <f t="shared" si="0"/>
        <v>26185.05663698498</v>
      </c>
    </row>
    <row r="31" spans="2:7" ht="15.75">
      <c r="C31" s="330" t="s">
        <v>575</v>
      </c>
      <c r="D31" s="330"/>
      <c r="E31" s="330"/>
      <c r="F31" s="330"/>
      <c r="G31" s="90">
        <f>SUM(G28:G30)</f>
        <v>78407.687583158957</v>
      </c>
    </row>
    <row r="34" spans="2:9" ht="15.75" thickBot="1"/>
    <row r="35" spans="2:9" ht="16.5" thickBot="1">
      <c r="C35" s="324" t="s">
        <v>85</v>
      </c>
      <c r="D35" s="324"/>
      <c r="E35" s="324"/>
      <c r="F35" s="324"/>
      <c r="G35" s="325"/>
    </row>
    <row r="36" spans="2:9" ht="32.25" thickBot="1">
      <c r="B36" s="89" t="s">
        <v>151</v>
      </c>
      <c r="C36" s="70" t="s">
        <v>570</v>
      </c>
      <c r="D36" s="70" t="s">
        <v>571</v>
      </c>
      <c r="E36" s="70" t="s">
        <v>244</v>
      </c>
      <c r="F36" s="70" t="s">
        <v>562</v>
      </c>
      <c r="G36" s="70" t="s">
        <v>314</v>
      </c>
    </row>
    <row r="37" spans="2:9" ht="16.5" thickBot="1">
      <c r="C37" s="71" t="s">
        <v>563</v>
      </c>
      <c r="D37" s="71" t="s">
        <v>567</v>
      </c>
      <c r="E37" s="63">
        <v>72966.06</v>
      </c>
      <c r="F37" s="72">
        <v>7.4228552230698797E-2</v>
      </c>
      <c r="G37" s="63">
        <f>E37*F37</f>
        <v>5416.164995778302</v>
      </c>
    </row>
    <row r="38" spans="2:9" ht="16.5" thickBot="1">
      <c r="C38" s="71" t="s">
        <v>572</v>
      </c>
      <c r="D38" s="71" t="s">
        <v>568</v>
      </c>
      <c r="E38" s="63">
        <v>73557.789999999994</v>
      </c>
      <c r="F38" s="72">
        <v>7.4228552230698797E-2</v>
      </c>
      <c r="G38" s="63">
        <f t="shared" ref="G38:G39" si="1">E38*F38</f>
        <v>5460.0882569897731</v>
      </c>
    </row>
    <row r="39" spans="2:9" ht="16.5" thickBot="1">
      <c r="C39" s="71" t="s">
        <v>573</v>
      </c>
      <c r="D39" s="71" t="s">
        <v>574</v>
      </c>
      <c r="E39" s="63">
        <v>74270.64</v>
      </c>
      <c r="F39" s="72">
        <v>7.4228552230698797E-2</v>
      </c>
      <c r="G39" s="63">
        <f t="shared" si="1"/>
        <v>5513.002080447427</v>
      </c>
    </row>
    <row r="40" spans="2:9" ht="15.75">
      <c r="C40" s="330" t="s">
        <v>575</v>
      </c>
      <c r="D40" s="330"/>
      <c r="E40" s="330"/>
      <c r="F40" s="330"/>
      <c r="G40" s="90">
        <f>SUM(G37:G39)</f>
        <v>16389.2553332155</v>
      </c>
    </row>
    <row r="44" spans="2:9" ht="26.25" thickBot="1">
      <c r="B44" t="s">
        <v>576</v>
      </c>
      <c r="C44" s="93" t="s">
        <v>577</v>
      </c>
      <c r="D44" s="94" t="s">
        <v>578</v>
      </c>
      <c r="E44" s="94" t="s">
        <v>579</v>
      </c>
      <c r="F44" s="94" t="s">
        <v>580</v>
      </c>
      <c r="G44" s="94" t="s">
        <v>292</v>
      </c>
      <c r="H44" s="115" t="s">
        <v>581</v>
      </c>
      <c r="I44" s="94" t="s">
        <v>284</v>
      </c>
    </row>
    <row r="45" spans="2:9" ht="15.75" thickBot="1">
      <c r="C45" s="95" t="s">
        <v>582</v>
      </c>
      <c r="D45" s="96" t="s">
        <v>583</v>
      </c>
      <c r="E45" s="118" t="s">
        <v>584</v>
      </c>
      <c r="F45" s="98">
        <v>309061.41000000003</v>
      </c>
      <c r="G45" s="98">
        <v>309061.41000000003</v>
      </c>
      <c r="H45" s="98"/>
      <c r="I45" s="98"/>
    </row>
    <row r="46" spans="2:9" ht="15.75" thickBot="1">
      <c r="C46" s="95" t="s">
        <v>583</v>
      </c>
      <c r="D46" s="96" t="s">
        <v>585</v>
      </c>
      <c r="E46" s="98">
        <v>308582.64</v>
      </c>
      <c r="F46" s="98">
        <v>299759.81</v>
      </c>
      <c r="G46" s="98">
        <f>F46-E46</f>
        <v>-8822.8300000000163</v>
      </c>
      <c r="H46" s="98"/>
      <c r="I46" s="98"/>
    </row>
    <row r="47" spans="2:9" ht="15.75" thickBot="1">
      <c r="C47" s="95" t="s">
        <v>586</v>
      </c>
      <c r="D47" s="96" t="s">
        <v>563</v>
      </c>
      <c r="E47" s="117">
        <v>6450</v>
      </c>
      <c r="F47" s="327">
        <v>308193.3</v>
      </c>
      <c r="G47" s="98"/>
      <c r="H47" s="327" t="s">
        <v>587</v>
      </c>
      <c r="I47" s="98"/>
    </row>
    <row r="48" spans="2:9" ht="15.75" thickBot="1">
      <c r="C48" s="95" t="s">
        <v>586</v>
      </c>
      <c r="D48" s="96" t="s">
        <v>563</v>
      </c>
      <c r="E48" s="117">
        <v>301743.3</v>
      </c>
      <c r="F48" s="328"/>
      <c r="G48" s="98"/>
      <c r="H48" s="328"/>
      <c r="I48" s="118" t="s">
        <v>588</v>
      </c>
    </row>
    <row r="49" spans="3:15" ht="15.75" thickBot="1">
      <c r="C49" s="95" t="s">
        <v>586</v>
      </c>
      <c r="D49" s="96" t="s">
        <v>563</v>
      </c>
      <c r="E49" s="117">
        <v>296259.81</v>
      </c>
      <c r="F49" s="328"/>
      <c r="G49" s="98"/>
      <c r="H49" s="328"/>
      <c r="I49" s="98"/>
    </row>
    <row r="50" spans="3:15" ht="15.75" thickBot="1">
      <c r="C50" s="95" t="s">
        <v>586</v>
      </c>
      <c r="D50" s="96" t="s">
        <v>563</v>
      </c>
      <c r="E50" s="117">
        <v>3500</v>
      </c>
      <c r="F50" s="329"/>
      <c r="G50" s="98"/>
      <c r="H50" s="329"/>
      <c r="I50" s="98"/>
    </row>
    <row r="51" spans="3:15" ht="15.6" customHeight="1" thickBot="1">
      <c r="C51" s="95" t="s">
        <v>563</v>
      </c>
      <c r="D51" s="96" t="s">
        <v>567</v>
      </c>
      <c r="E51" s="97">
        <v>349833.32</v>
      </c>
      <c r="F51" s="98">
        <v>349833.32</v>
      </c>
      <c r="G51" s="98">
        <v>0</v>
      </c>
      <c r="H51" s="98"/>
      <c r="I51" s="98"/>
    </row>
    <row r="52" spans="3:15" ht="15.75" thickBot="1">
      <c r="C52" s="99" t="s">
        <v>567</v>
      </c>
      <c r="D52" s="100" t="s">
        <v>568</v>
      </c>
      <c r="E52" s="101">
        <v>367835.64</v>
      </c>
      <c r="F52" s="102">
        <v>333673.95</v>
      </c>
      <c r="G52" s="102">
        <f>F52-E52</f>
        <v>-34161.69</v>
      </c>
      <c r="H52" s="102"/>
      <c r="I52" s="102"/>
    </row>
    <row r="53" spans="3:15" ht="15.75" thickBot="1">
      <c r="C53" s="99" t="s">
        <v>568</v>
      </c>
      <c r="D53" s="100" t="s">
        <v>574</v>
      </c>
      <c r="E53" s="103" t="s">
        <v>589</v>
      </c>
      <c r="F53" s="102">
        <v>322306.84000000003</v>
      </c>
      <c r="G53" s="100" t="s">
        <v>590</v>
      </c>
      <c r="H53" s="100"/>
      <c r="I53" s="100"/>
      <c r="O53" s="4">
        <v>299759.81</v>
      </c>
    </row>
    <row r="54" spans="3:15" ht="15.75" thickBot="1">
      <c r="G54" s="119">
        <f>SUM(G45:G53)</f>
        <v>266076.89</v>
      </c>
      <c r="O54" s="4">
        <v>308193.3</v>
      </c>
    </row>
    <row r="59" spans="3:15">
      <c r="D59" t="s">
        <v>244</v>
      </c>
      <c r="E59" s="94" t="s">
        <v>578</v>
      </c>
      <c r="F59" s="93" t="s">
        <v>577</v>
      </c>
      <c r="G59" t="s">
        <v>284</v>
      </c>
    </row>
    <row r="60" spans="3:15" ht="16.5" thickBot="1">
      <c r="C60" s="104"/>
      <c r="E60" s="109" t="s">
        <v>563</v>
      </c>
      <c r="F60" s="109" t="s">
        <v>585</v>
      </c>
    </row>
    <row r="61" spans="3:15" ht="15.75" thickBot="1">
      <c r="C61" s="105">
        <v>90190</v>
      </c>
      <c r="D61" s="106">
        <v>6450</v>
      </c>
      <c r="E61" s="109" t="s">
        <v>563</v>
      </c>
      <c r="F61" s="109" t="s">
        <v>585</v>
      </c>
    </row>
    <row r="62" spans="3:15" ht="15.75" thickBot="1">
      <c r="C62" s="107">
        <v>90188</v>
      </c>
      <c r="D62" s="108">
        <v>301743.3</v>
      </c>
      <c r="E62" s="109" t="s">
        <v>563</v>
      </c>
      <c r="F62" s="109" t="s">
        <v>585</v>
      </c>
      <c r="G62" s="113" t="s">
        <v>588</v>
      </c>
    </row>
    <row r="63" spans="3:15" ht="15.75" thickBot="1">
      <c r="C63" s="107">
        <v>90187</v>
      </c>
      <c r="D63" s="108">
        <v>296259.81</v>
      </c>
      <c r="E63" s="109" t="s">
        <v>563</v>
      </c>
      <c r="F63" s="109" t="s">
        <v>585</v>
      </c>
    </row>
    <row r="64" spans="3:15" ht="16.5" thickBot="1">
      <c r="C64" s="104"/>
      <c r="D64" s="108">
        <v>3500</v>
      </c>
      <c r="E64" s="109" t="s">
        <v>563</v>
      </c>
      <c r="F64" s="109" t="s">
        <v>585</v>
      </c>
    </row>
    <row r="67" spans="2:7">
      <c r="C67" s="326" t="s">
        <v>591</v>
      </c>
      <c r="D67" s="326"/>
      <c r="E67" s="326"/>
      <c r="F67" s="326"/>
      <c r="G67" s="326"/>
    </row>
    <row r="68" spans="2:7" ht="25.5">
      <c r="C68" s="93" t="s">
        <v>577</v>
      </c>
      <c r="D68" s="94" t="s">
        <v>578</v>
      </c>
      <c r="E68" s="94" t="s">
        <v>579</v>
      </c>
      <c r="F68" s="94" t="s">
        <v>284</v>
      </c>
      <c r="G68" s="94" t="s">
        <v>292</v>
      </c>
    </row>
    <row r="69" spans="2:7" ht="15.75" thickBot="1">
      <c r="C69" s="109" t="s">
        <v>583</v>
      </c>
      <c r="D69" s="109" t="s">
        <v>585</v>
      </c>
      <c r="E69" s="111" t="s">
        <v>584</v>
      </c>
      <c r="F69" s="112"/>
      <c r="G69" s="110"/>
    </row>
    <row r="70" spans="2:7" ht="15.75" thickBot="1">
      <c r="B70" s="105">
        <v>90190</v>
      </c>
      <c r="C70" s="109" t="s">
        <v>586</v>
      </c>
      <c r="D70" s="109" t="s">
        <v>563</v>
      </c>
      <c r="E70" s="111">
        <v>6450</v>
      </c>
      <c r="F70" s="110"/>
      <c r="G70" s="110"/>
    </row>
    <row r="71" spans="2:7" ht="15.75" thickBot="1">
      <c r="B71" s="107">
        <v>90188</v>
      </c>
      <c r="C71" s="109" t="s">
        <v>586</v>
      </c>
      <c r="D71" s="109" t="s">
        <v>563</v>
      </c>
      <c r="E71" s="111">
        <v>301743.3</v>
      </c>
      <c r="F71" s="116" t="s">
        <v>588</v>
      </c>
      <c r="G71" s="110"/>
    </row>
    <row r="72" spans="2:7" ht="15.75" thickBot="1">
      <c r="B72" s="107">
        <v>90187</v>
      </c>
      <c r="C72" s="109" t="s">
        <v>586</v>
      </c>
      <c r="D72" s="109" t="s">
        <v>563</v>
      </c>
      <c r="E72" s="111">
        <v>296259.81</v>
      </c>
      <c r="F72" s="110"/>
      <c r="G72" s="110"/>
    </row>
    <row r="73" spans="2:7">
      <c r="C73" s="109" t="s">
        <v>586</v>
      </c>
      <c r="D73" s="109" t="s">
        <v>563</v>
      </c>
      <c r="E73" s="111">
        <v>3500</v>
      </c>
      <c r="F73" s="110"/>
      <c r="G73" s="110"/>
    </row>
    <row r="74" spans="2:7">
      <c r="C74" s="114"/>
    </row>
  </sheetData>
  <mergeCells count="7">
    <mergeCell ref="C26:G26"/>
    <mergeCell ref="C67:G67"/>
    <mergeCell ref="F47:F50"/>
    <mergeCell ref="H47:H50"/>
    <mergeCell ref="C31:F31"/>
    <mergeCell ref="C40:F40"/>
    <mergeCell ref="C35:G35"/>
  </mergeCells>
  <phoneticPr fontId="5" type="noConversion"/>
  <pageMargins left="0.511811024" right="0.511811024" top="0.78740157499999996" bottom="0.78740157499999996" header="0.31496062000000002" footer="0.31496062000000002"/>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E269D-453B-4F98-9DD4-6AEC4B6B0A90}">
  <dimension ref="B1:F23"/>
  <sheetViews>
    <sheetView showGridLines="0" topLeftCell="A5" zoomScale="80" zoomScaleNormal="80" workbookViewId="0">
      <selection activeCell="C8" sqref="C8"/>
    </sheetView>
  </sheetViews>
  <sheetFormatPr defaultColWidth="9.42578125" defaultRowHeight="15"/>
  <cols>
    <col min="1" max="1" width="2.5703125" style="198" customWidth="1"/>
    <col min="2" max="2" width="23.5703125" style="198" customWidth="1"/>
    <col min="3" max="3" width="39.42578125" style="198" customWidth="1"/>
    <col min="4" max="4" width="17.42578125" style="198" customWidth="1"/>
    <col min="5" max="5" width="51" style="198" customWidth="1"/>
    <col min="6" max="6" width="37.42578125" customWidth="1"/>
    <col min="7" max="16384" width="9.42578125" style="198"/>
  </cols>
  <sheetData>
    <row r="1" spans="2:6" ht="18.75" customHeight="1" thickBot="1">
      <c r="B1" s="248" t="s">
        <v>592</v>
      </c>
      <c r="C1" s="248" t="s">
        <v>593</v>
      </c>
      <c r="D1" s="248" t="s">
        <v>594</v>
      </c>
      <c r="E1" s="248" t="s">
        <v>595</v>
      </c>
      <c r="F1" s="169" t="s">
        <v>596</v>
      </c>
    </row>
    <row r="2" spans="2:6" ht="23.25" customHeight="1" thickBot="1">
      <c r="B2" s="249" t="s">
        <v>127</v>
      </c>
      <c r="C2" s="214" t="s">
        <v>0</v>
      </c>
      <c r="D2" s="214" t="s">
        <v>78</v>
      </c>
      <c r="E2" s="214" t="s">
        <v>597</v>
      </c>
      <c r="F2" s="252" t="str">
        <f>Tabela5[[#This Row],[Unidade ]]&amp;Tabela5[[#This Row],[Categoria ]]&amp;Tabela5[[#This Row],[Fornecedor ]]</f>
        <v>Boulevard BHLimpezaVerzani</v>
      </c>
    </row>
    <row r="3" spans="2:6" ht="23.25" customHeight="1" thickBot="1">
      <c r="B3" s="249" t="s">
        <v>127</v>
      </c>
      <c r="C3" s="186" t="s">
        <v>91</v>
      </c>
      <c r="D3" s="214" t="s">
        <v>78</v>
      </c>
      <c r="E3" s="214" t="s">
        <v>597</v>
      </c>
      <c r="F3" s="252" t="str">
        <f>Tabela5[[#This Row],[Unidade ]]&amp;Tabela5[[#This Row],[Categoria ]]&amp;Tabela5[[#This Row],[Fornecedor ]]</f>
        <v>Boulevard BHJardinagemVerzani</v>
      </c>
    </row>
    <row r="4" spans="2:6" ht="23.25" customHeight="1" thickBot="1">
      <c r="B4" s="249" t="s">
        <v>127</v>
      </c>
      <c r="C4" s="186" t="s">
        <v>87</v>
      </c>
      <c r="D4" s="214" t="s">
        <v>78</v>
      </c>
      <c r="E4" s="214" t="s">
        <v>597</v>
      </c>
      <c r="F4" s="252" t="str">
        <f>Tabela5[[#This Row],[Unidade ]]&amp;Tabela5[[#This Row],[Categoria ]]&amp;Tabela5[[#This Row],[Fornecedor ]]</f>
        <v>Boulevard BHVigilânciaVerzani</v>
      </c>
    </row>
    <row r="5" spans="2:6" ht="23.25" customHeight="1" thickBot="1">
      <c r="B5" s="249" t="s">
        <v>127</v>
      </c>
      <c r="C5" s="186" t="s">
        <v>85</v>
      </c>
      <c r="D5" s="214" t="s">
        <v>78</v>
      </c>
      <c r="E5" s="214" t="s">
        <v>597</v>
      </c>
      <c r="F5" s="252" t="str">
        <f>Tabela5[[#This Row],[Unidade ]]&amp;Tabela5[[#This Row],[Categoria ]]&amp;Tabela5[[#This Row],[Fornecedor ]]</f>
        <v>Boulevard BHPortariaVerzani</v>
      </c>
    </row>
    <row r="6" spans="2:6" ht="23.25" customHeight="1" thickBot="1">
      <c r="B6" s="249" t="s">
        <v>127</v>
      </c>
      <c r="C6" s="214" t="s">
        <v>598</v>
      </c>
      <c r="D6" s="214"/>
      <c r="E6" s="214" t="s">
        <v>599</v>
      </c>
      <c r="F6" s="252" t="str">
        <f>Tabela5[[#This Row],[Unidade ]]&amp;Tabela5[[#This Row],[Categoria ]]&amp;Tabela5[[#This Row],[Fornecedor ]]</f>
        <v xml:space="preserve">Boulevard BHEstacionamento </v>
      </c>
    </row>
    <row r="7" spans="2:6" ht="23.25" customHeight="1" thickBot="1">
      <c r="B7" s="249" t="s">
        <v>127</v>
      </c>
      <c r="C7" s="186" t="s">
        <v>89</v>
      </c>
      <c r="D7" s="214"/>
      <c r="E7" s="214" t="s">
        <v>599</v>
      </c>
      <c r="F7" s="252" t="str">
        <f>Tabela5[[#This Row],[Unidade ]]&amp;Tabela5[[#This Row],[Categoria ]]&amp;Tabela5[[#This Row],[Fornecedor ]]</f>
        <v>Boulevard BHPMOC</v>
      </c>
    </row>
    <row r="8" spans="2:6" ht="23.25" customHeight="1" thickBot="1">
      <c r="B8" s="249" t="s">
        <v>127</v>
      </c>
      <c r="C8" s="186" t="s">
        <v>90</v>
      </c>
      <c r="D8" s="214" t="s">
        <v>33</v>
      </c>
      <c r="E8" s="214" t="s">
        <v>599</v>
      </c>
      <c r="F8" s="252" t="str">
        <f>Tabela5[[#This Row],[Unidade ]]&amp;Tabela5[[#This Row],[Categoria ]]&amp;Tabela5[[#This Row],[Fornecedor ]]</f>
        <v>Boulevard BHBrigada de IncêndioGrupo JLR</v>
      </c>
    </row>
    <row r="9" spans="2:6" ht="23.25" customHeight="1" thickBot="1">
      <c r="B9" s="249" t="s">
        <v>127</v>
      </c>
      <c r="C9" s="186" t="s">
        <v>88</v>
      </c>
      <c r="D9" s="214" t="s">
        <v>30</v>
      </c>
      <c r="E9" s="214" t="s">
        <v>599</v>
      </c>
      <c r="F9" s="252" t="str">
        <f>Tabela5[[#This Row],[Unidade ]]&amp;Tabela5[[#This Row],[Categoria ]]&amp;Tabela5[[#This Row],[Fornecedor ]]</f>
        <v>Boulevard BHManutençãoGPS</v>
      </c>
    </row>
    <row r="10" spans="2:6" ht="23.25" customHeight="1" thickBot="1">
      <c r="B10" s="249" t="s">
        <v>147</v>
      </c>
      <c r="C10" s="214" t="s">
        <v>90</v>
      </c>
      <c r="D10" s="214" t="s">
        <v>54</v>
      </c>
      <c r="E10" s="214" t="s">
        <v>599</v>
      </c>
      <c r="F10" s="252" t="str">
        <f>Tabela5[[#This Row],[Unidade ]]&amp;Tabela5[[#This Row],[Categoria ]]&amp;Tabela5[[#This Row],[Fornecedor ]]</f>
        <v>Shopping Del ReyBrigada de IncêndioOnet</v>
      </c>
    </row>
    <row r="11" spans="2:6" ht="23.25" customHeight="1" thickBot="1">
      <c r="B11" s="249" t="s">
        <v>147</v>
      </c>
      <c r="C11" s="186" t="s">
        <v>0</v>
      </c>
      <c r="D11" s="199" t="s">
        <v>78</v>
      </c>
      <c r="E11" s="214" t="s">
        <v>599</v>
      </c>
      <c r="F11" s="252" t="str">
        <f>Tabela5[[#This Row],[Unidade ]]&amp;Tabela5[[#This Row],[Categoria ]]&amp;Tabela5[[#This Row],[Fornecedor ]]</f>
        <v>Shopping Del ReyLimpezaVerzani</v>
      </c>
    </row>
    <row r="12" spans="2:6" ht="23.25" customHeight="1" thickBot="1">
      <c r="B12" s="249" t="s">
        <v>147</v>
      </c>
      <c r="C12" s="186" t="s">
        <v>88</v>
      </c>
      <c r="D12" s="199" t="s">
        <v>17</v>
      </c>
      <c r="E12" s="214" t="s">
        <v>599</v>
      </c>
      <c r="F12" s="252" t="str">
        <f>Tabela5[[#This Row],[Unidade ]]&amp;Tabela5[[#This Row],[Categoria ]]&amp;Tabela5[[#This Row],[Fornecedor ]]</f>
        <v>Shopping Del ReyManutençãoBrasanitas</v>
      </c>
    </row>
    <row r="13" spans="2:6" ht="23.25" customHeight="1" thickBot="1">
      <c r="B13" s="249" t="s">
        <v>147</v>
      </c>
      <c r="C13" s="186" t="s">
        <v>89</v>
      </c>
      <c r="D13" s="199" t="s">
        <v>17</v>
      </c>
      <c r="E13" s="214" t="s">
        <v>599</v>
      </c>
      <c r="F13" s="252" t="str">
        <f>Tabela5[[#This Row],[Unidade ]]&amp;Tabela5[[#This Row],[Categoria ]]&amp;Tabela5[[#This Row],[Fornecedor ]]</f>
        <v>Shopping Del ReyPMOCBrasanitas</v>
      </c>
    </row>
    <row r="14" spans="2:6" ht="23.25" customHeight="1" thickBot="1">
      <c r="B14" s="249" t="s">
        <v>147</v>
      </c>
      <c r="C14" s="186" t="s">
        <v>85</v>
      </c>
      <c r="D14" s="199" t="s">
        <v>65</v>
      </c>
      <c r="E14" s="214" t="s">
        <v>599</v>
      </c>
      <c r="F14" s="252" t="str">
        <f>Tabela5[[#This Row],[Unidade ]]&amp;Tabela5[[#This Row],[Categoria ]]&amp;Tabela5[[#This Row],[Fornecedor ]]</f>
        <v>Shopping Del ReyPortariaResolv</v>
      </c>
    </row>
    <row r="15" spans="2:6" ht="23.25" customHeight="1" thickBot="1">
      <c r="B15" s="249" t="s">
        <v>147</v>
      </c>
      <c r="C15" s="186" t="s">
        <v>87</v>
      </c>
      <c r="D15" s="199" t="s">
        <v>65</v>
      </c>
      <c r="E15" s="214" t="s">
        <v>599</v>
      </c>
      <c r="F15" s="252" t="str">
        <f>Tabela5[[#This Row],[Unidade ]]&amp;Tabela5[[#This Row],[Categoria ]]&amp;Tabela5[[#This Row],[Fornecedor ]]</f>
        <v>Shopping Del ReyVigilânciaResolv</v>
      </c>
    </row>
    <row r="16" spans="2:6" ht="23.25" customHeight="1" thickBot="1">
      <c r="B16" s="250" t="s">
        <v>149</v>
      </c>
      <c r="C16" s="251" t="s">
        <v>0</v>
      </c>
      <c r="D16" s="199" t="s">
        <v>78</v>
      </c>
      <c r="E16" s="214" t="s">
        <v>597</v>
      </c>
      <c r="F16" s="252" t="str">
        <f>Tabela5[[#This Row],[Unidade ]]&amp;Tabela5[[#This Row],[Categoria ]]&amp;Tabela5[[#This Row],[Fornecedor ]]</f>
        <v>Shopping Estação BHLimpezaVerzani</v>
      </c>
    </row>
    <row r="17" spans="2:2" ht="16.5" thickBot="1">
      <c r="B17" s="250"/>
    </row>
    <row r="18" spans="2:2" ht="16.5" thickBot="1">
      <c r="B18" s="250"/>
    </row>
    <row r="19" spans="2:2" ht="16.5" thickBot="1">
      <c r="B19" s="250"/>
    </row>
    <row r="20" spans="2:2" ht="16.5" thickBot="1">
      <c r="B20" s="250"/>
    </row>
    <row r="21" spans="2:2" ht="16.5" thickBot="1">
      <c r="B21" s="250"/>
    </row>
    <row r="22" spans="2:2" ht="16.5" thickBot="1">
      <c r="B22" s="250"/>
    </row>
    <row r="23" spans="2:2" ht="15.75">
      <c r="B23" s="250"/>
    </row>
  </sheetData>
  <sheetProtection sheet="1" objects="1" scenarios="1" formatCells="0" formatColumns="0" formatRows="0" insertColumns="0" insertRows="0" deleteRows="0" sort="0" autoFilter="0" pivotTables="0"/>
  <dataValidations count="1">
    <dataValidation type="list" allowBlank="1" showInputMessage="1" showErrorMessage="1" sqref="E1:E1048576" xr:uid="{FAFAF324-09DC-4F72-8A0F-41FF39DE47E4}">
      <formula1>"Emissão no mês da prestação do serviço,Emissão no mês subsequente ao de prestação do serviço"</formula1>
    </dataValidation>
  </dataValidations>
  <pageMargins left="0.511811024" right="0.511811024" top="0.78740157499999996" bottom="0.78740157499999996" header="0.31496062000000002" footer="0.31496062000000002"/>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94391854-E0CD-4A7D-BCD4-DCB09761A521}">
          <x14:formula1>
            <xm:f>'Categoria'!$B$2:$B$12</xm:f>
          </x14:formula1>
          <xm:sqref>C2:C16</xm:sqref>
        </x14:dataValidation>
        <x14:dataValidation type="list" allowBlank="1" showInputMessage="1" showErrorMessage="1" xr:uid="{3D480F70-3415-48B7-B9B4-E764484162E5}">
          <x14:formula1>
            <xm:f>Unidades!$A$2:$A$10</xm:f>
          </x14:formula1>
          <xm:sqref>B2:B16</xm:sqref>
        </x14:dataValidation>
        <x14:dataValidation type="list" allowBlank="1" showInputMessage="1" showErrorMessage="1" xr:uid="{F942AC0C-FB63-425A-9678-DF279CC7EA9A}">
          <x14:formula1>
            <xm:f>Fornecedores!$A$2:$A$91</xm:f>
          </x14:formula1>
          <xm:sqref>D2:D10</xm:sqref>
        </x14:dataValidation>
      </x14:dataValidation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F7AB5-D1BA-44E1-BA12-AF0129B9F9E0}">
  <dimension ref="C1:G97"/>
  <sheetViews>
    <sheetView workbookViewId="0">
      <selection activeCell="F9" sqref="F9"/>
    </sheetView>
  </sheetViews>
  <sheetFormatPr defaultRowHeight="15"/>
  <cols>
    <col min="1" max="1" width="1.85546875" customWidth="1"/>
    <col min="2" max="2" width="1.7109375" customWidth="1"/>
    <col min="3" max="3" width="38" customWidth="1"/>
    <col min="4" max="4" width="25.42578125" customWidth="1"/>
    <col min="5" max="5" width="21.42578125" customWidth="1"/>
    <col min="6" max="6" width="56.5703125" style="32" customWidth="1"/>
    <col min="7" max="7" width="27.42578125" customWidth="1"/>
  </cols>
  <sheetData>
    <row r="1" spans="3:7" ht="16.5" customHeight="1" thickBot="1">
      <c r="C1" s="161" t="s">
        <v>592</v>
      </c>
      <c r="D1" s="161" t="s">
        <v>218</v>
      </c>
      <c r="E1" s="161" t="s">
        <v>1</v>
      </c>
      <c r="F1" s="161" t="s">
        <v>600</v>
      </c>
      <c r="G1" s="161" t="s">
        <v>601</v>
      </c>
    </row>
    <row r="2" spans="3:7" ht="16.5" thickBot="1">
      <c r="C2" s="214" t="s">
        <v>127</v>
      </c>
      <c r="D2" s="214" t="s">
        <v>0</v>
      </c>
      <c r="E2" s="214" t="s">
        <v>78</v>
      </c>
      <c r="F2" s="214" t="s">
        <v>597</v>
      </c>
      <c r="G2" s="214"/>
    </row>
    <row r="3" spans="3:7" ht="16.5" thickBot="1">
      <c r="C3" s="214" t="s">
        <v>127</v>
      </c>
      <c r="D3" s="214" t="s">
        <v>91</v>
      </c>
      <c r="E3" s="214" t="s">
        <v>78</v>
      </c>
      <c r="F3" s="214" t="s">
        <v>597</v>
      </c>
      <c r="G3" s="214"/>
    </row>
    <row r="4" spans="3:7" ht="16.5" thickBot="1">
      <c r="C4" s="214" t="s">
        <v>127</v>
      </c>
      <c r="D4" s="214" t="s">
        <v>87</v>
      </c>
      <c r="E4" s="214" t="s">
        <v>78</v>
      </c>
      <c r="F4" s="214" t="s">
        <v>597</v>
      </c>
      <c r="G4" s="214"/>
    </row>
    <row r="5" spans="3:7" ht="16.5" thickBot="1">
      <c r="C5" s="214" t="s">
        <v>127</v>
      </c>
      <c r="D5" s="214" t="s">
        <v>85</v>
      </c>
      <c r="E5" s="214" t="s">
        <v>78</v>
      </c>
      <c r="F5" s="214" t="s">
        <v>597</v>
      </c>
      <c r="G5" s="214"/>
    </row>
    <row r="6" spans="3:7" ht="20.25" customHeight="1" thickBot="1">
      <c r="C6" s="214" t="s">
        <v>127</v>
      </c>
      <c r="D6" s="214" t="s">
        <v>90</v>
      </c>
      <c r="E6" s="214" t="s">
        <v>33</v>
      </c>
      <c r="F6" s="214" t="s">
        <v>599</v>
      </c>
      <c r="G6" s="214"/>
    </row>
    <row r="7" spans="3:7" ht="20.25" customHeight="1" thickBot="1">
      <c r="C7" s="214" t="s">
        <v>127</v>
      </c>
      <c r="D7" s="214" t="s">
        <v>88</v>
      </c>
      <c r="E7" s="214" t="s">
        <v>30</v>
      </c>
      <c r="F7" s="214" t="s">
        <v>599</v>
      </c>
      <c r="G7" s="214"/>
    </row>
    <row r="8" spans="3:7" ht="16.5" thickBot="1">
      <c r="C8" s="214" t="s">
        <v>143</v>
      </c>
      <c r="D8" s="214" t="s">
        <v>87</v>
      </c>
      <c r="E8" s="214" t="s">
        <v>62</v>
      </c>
      <c r="F8" s="214"/>
      <c r="G8" s="290"/>
    </row>
    <row r="9" spans="3:7" ht="16.5" thickBot="1">
      <c r="C9" s="214" t="s">
        <v>143</v>
      </c>
      <c r="D9" s="214" t="s">
        <v>88</v>
      </c>
      <c r="E9" s="214" t="s">
        <v>34</v>
      </c>
      <c r="F9" s="214"/>
      <c r="G9" s="290"/>
    </row>
    <row r="10" spans="3:7" ht="16.5" thickBot="1">
      <c r="C10" s="214" t="s">
        <v>143</v>
      </c>
      <c r="D10" s="214" t="s">
        <v>89</v>
      </c>
      <c r="E10" s="214" t="s">
        <v>34</v>
      </c>
      <c r="F10" s="214"/>
      <c r="G10" s="290"/>
    </row>
    <row r="11" spans="3:7" ht="16.5" thickBot="1">
      <c r="C11" s="214" t="s">
        <v>171</v>
      </c>
      <c r="D11" s="214" t="s">
        <v>90</v>
      </c>
      <c r="E11" s="214" t="s">
        <v>76</v>
      </c>
      <c r="F11" s="214"/>
      <c r="G11" s="251" t="s">
        <v>602</v>
      </c>
    </row>
    <row r="12" spans="3:7" ht="16.5" thickBot="1">
      <c r="C12" s="214" t="s">
        <v>171</v>
      </c>
      <c r="D12" s="214" t="s">
        <v>91</v>
      </c>
      <c r="E12" s="214" t="s">
        <v>55</v>
      </c>
      <c r="F12" s="214"/>
      <c r="G12" s="251" t="s">
        <v>602</v>
      </c>
    </row>
    <row r="13" spans="3:7" ht="16.5" thickBot="1">
      <c r="C13" s="214" t="s">
        <v>171</v>
      </c>
      <c r="D13" s="214" t="s">
        <v>0</v>
      </c>
      <c r="E13" s="214" t="s">
        <v>17</v>
      </c>
      <c r="F13" s="214" t="s">
        <v>599</v>
      </c>
      <c r="G13" s="251" t="s">
        <v>602</v>
      </c>
    </row>
    <row r="14" spans="3:7" ht="16.5" thickBot="1">
      <c r="C14" s="214" t="s">
        <v>171</v>
      </c>
      <c r="D14" s="214" t="s">
        <v>258</v>
      </c>
      <c r="E14" s="214" t="s">
        <v>17</v>
      </c>
      <c r="F14" s="214" t="s">
        <v>599</v>
      </c>
      <c r="G14" s="251" t="s">
        <v>602</v>
      </c>
    </row>
    <row r="15" spans="3:7" ht="16.5" thickBot="1">
      <c r="C15" s="214" t="s">
        <v>171</v>
      </c>
      <c r="D15" s="214" t="s">
        <v>88</v>
      </c>
      <c r="E15" s="214" t="s">
        <v>83</v>
      </c>
      <c r="F15" s="214"/>
      <c r="G15" s="251" t="s">
        <v>602</v>
      </c>
    </row>
    <row r="16" spans="3:7" ht="16.5" thickBot="1">
      <c r="C16" s="214" t="s">
        <v>171</v>
      </c>
      <c r="D16" s="214" t="s">
        <v>259</v>
      </c>
      <c r="E16" s="214" t="s">
        <v>83</v>
      </c>
      <c r="F16" s="214"/>
      <c r="G16" s="251" t="s">
        <v>602</v>
      </c>
    </row>
    <row r="17" spans="3:7" ht="16.5" thickBot="1">
      <c r="C17" s="214" t="s">
        <v>171</v>
      </c>
      <c r="D17" s="214" t="s">
        <v>89</v>
      </c>
      <c r="E17" s="214" t="s">
        <v>83</v>
      </c>
      <c r="F17" s="214"/>
      <c r="G17" s="251" t="s">
        <v>602</v>
      </c>
    </row>
    <row r="18" spans="3:7" ht="16.5" thickBot="1">
      <c r="C18" s="214" t="s">
        <v>171</v>
      </c>
      <c r="D18" s="214" t="s">
        <v>85</v>
      </c>
      <c r="E18" s="214" t="s">
        <v>260</v>
      </c>
      <c r="F18" s="214"/>
      <c r="G18" s="251" t="s">
        <v>602</v>
      </c>
    </row>
    <row r="19" spans="3:7" ht="16.5" thickBot="1">
      <c r="C19" s="214" t="s">
        <v>171</v>
      </c>
      <c r="D19" s="214" t="s">
        <v>87</v>
      </c>
      <c r="E19" s="214" t="s">
        <v>260</v>
      </c>
      <c r="F19" s="214"/>
      <c r="G19" s="251" t="s">
        <v>602</v>
      </c>
    </row>
    <row r="20" spans="3:7" ht="16.5" thickBot="1">
      <c r="C20" s="214" t="s">
        <v>147</v>
      </c>
      <c r="D20" s="214" t="s">
        <v>90</v>
      </c>
      <c r="E20" s="214" t="s">
        <v>54</v>
      </c>
      <c r="F20" s="214" t="s">
        <v>599</v>
      </c>
      <c r="G20" s="290"/>
    </row>
    <row r="21" spans="3:7" ht="16.5" thickBot="1">
      <c r="C21" s="214" t="s">
        <v>147</v>
      </c>
      <c r="D21" s="214" t="s">
        <v>0</v>
      </c>
      <c r="E21" s="214" t="s">
        <v>78</v>
      </c>
      <c r="F21" s="214" t="s">
        <v>599</v>
      </c>
      <c r="G21" s="290"/>
    </row>
    <row r="22" spans="3:7" ht="16.5" thickBot="1">
      <c r="C22" s="214" t="s">
        <v>147</v>
      </c>
      <c r="D22" s="214" t="s">
        <v>88</v>
      </c>
      <c r="E22" s="214" t="s">
        <v>17</v>
      </c>
      <c r="F22" s="214" t="s">
        <v>599</v>
      </c>
      <c r="G22" s="290"/>
    </row>
    <row r="23" spans="3:7" ht="16.5" thickBot="1">
      <c r="C23" s="214" t="s">
        <v>147</v>
      </c>
      <c r="D23" s="214" t="s">
        <v>89</v>
      </c>
      <c r="E23" s="214" t="s">
        <v>17</v>
      </c>
      <c r="F23" s="214" t="s">
        <v>599</v>
      </c>
      <c r="G23" s="290"/>
    </row>
    <row r="24" spans="3:7" ht="16.5" thickBot="1">
      <c r="C24" s="214" t="s">
        <v>147</v>
      </c>
      <c r="D24" s="214" t="s">
        <v>85</v>
      </c>
      <c r="E24" s="214" t="s">
        <v>65</v>
      </c>
      <c r="F24" s="214" t="s">
        <v>599</v>
      </c>
      <c r="G24" s="290"/>
    </row>
    <row r="25" spans="3:7" ht="16.5" thickBot="1">
      <c r="C25" s="214" t="s">
        <v>147</v>
      </c>
      <c r="D25" s="214" t="s">
        <v>91</v>
      </c>
      <c r="E25" s="289"/>
      <c r="F25" s="214" t="s">
        <v>599</v>
      </c>
      <c r="G25" s="291"/>
    </row>
    <row r="26" spans="3:7" ht="16.5" thickBot="1">
      <c r="C26" s="214" t="s">
        <v>147</v>
      </c>
      <c r="D26" s="214" t="s">
        <v>87</v>
      </c>
      <c r="E26" s="214" t="s">
        <v>65</v>
      </c>
      <c r="F26" s="214" t="s">
        <v>599</v>
      </c>
      <c r="G26" s="290"/>
    </row>
    <row r="27" spans="3:7" ht="16.5" thickBot="1">
      <c r="C27" s="214" t="s">
        <v>149</v>
      </c>
      <c r="D27" s="214" t="s">
        <v>91</v>
      </c>
      <c r="E27" s="214" t="s">
        <v>21</v>
      </c>
      <c r="F27" s="214" t="s">
        <v>599</v>
      </c>
      <c r="G27" s="251" t="s">
        <v>602</v>
      </c>
    </row>
    <row r="28" spans="3:7" ht="16.5" thickBot="1">
      <c r="C28" s="214" t="s">
        <v>149</v>
      </c>
      <c r="D28" s="214" t="s">
        <v>0</v>
      </c>
      <c r="E28" s="214" t="s">
        <v>78</v>
      </c>
      <c r="F28" s="214" t="s">
        <v>599</v>
      </c>
      <c r="G28" s="251" t="s">
        <v>602</v>
      </c>
    </row>
    <row r="29" spans="3:7" ht="16.5" thickBot="1">
      <c r="C29" s="214" t="s">
        <v>149</v>
      </c>
      <c r="D29" s="214" t="s">
        <v>88</v>
      </c>
      <c r="E29" s="214" t="s">
        <v>30</v>
      </c>
      <c r="F29" s="214" t="s">
        <v>599</v>
      </c>
      <c r="G29" s="251" t="s">
        <v>602</v>
      </c>
    </row>
    <row r="30" spans="3:7" ht="16.5" thickBot="1">
      <c r="C30" s="214" t="s">
        <v>149</v>
      </c>
      <c r="D30" s="214" t="s">
        <v>89</v>
      </c>
      <c r="E30" s="214" t="s">
        <v>30</v>
      </c>
      <c r="F30" s="214" t="s">
        <v>599</v>
      </c>
      <c r="G30" s="251" t="s">
        <v>602</v>
      </c>
    </row>
    <row r="31" spans="3:7" ht="16.5" thickBot="1">
      <c r="C31" s="214" t="s">
        <v>149</v>
      </c>
      <c r="D31" s="214" t="s">
        <v>85</v>
      </c>
      <c r="E31" s="214" t="s">
        <v>65</v>
      </c>
      <c r="F31" s="214" t="s">
        <v>599</v>
      </c>
      <c r="G31" s="251" t="s">
        <v>602</v>
      </c>
    </row>
    <row r="32" spans="3:7" ht="16.5" thickBot="1">
      <c r="C32" s="214" t="s">
        <v>149</v>
      </c>
      <c r="D32" s="214" t="s">
        <v>87</v>
      </c>
      <c r="E32" s="214" t="s">
        <v>65</v>
      </c>
      <c r="F32" s="214" t="s">
        <v>599</v>
      </c>
      <c r="G32" s="251" t="s">
        <v>602</v>
      </c>
    </row>
    <row r="33" spans="3:7" ht="16.5" thickBot="1">
      <c r="C33" s="214" t="s">
        <v>151</v>
      </c>
      <c r="D33" s="214" t="s">
        <v>90</v>
      </c>
      <c r="E33" s="214" t="s">
        <v>82</v>
      </c>
      <c r="F33" s="214" t="s">
        <v>599</v>
      </c>
      <c r="G33" s="290" t="s">
        <v>602</v>
      </c>
    </row>
    <row r="34" spans="3:7" ht="16.5" thickBot="1">
      <c r="C34" s="214" t="s">
        <v>151</v>
      </c>
      <c r="D34" s="214" t="s">
        <v>91</v>
      </c>
      <c r="E34" s="214" t="s">
        <v>53</v>
      </c>
      <c r="F34" s="214"/>
      <c r="G34" s="290" t="s">
        <v>602</v>
      </c>
    </row>
    <row r="35" spans="3:7" ht="16.5" thickBot="1">
      <c r="C35" s="214" t="s">
        <v>151</v>
      </c>
      <c r="D35" s="214" t="s">
        <v>0</v>
      </c>
      <c r="E35" s="214" t="s">
        <v>44</v>
      </c>
      <c r="F35" s="214"/>
      <c r="G35" s="290" t="s">
        <v>602</v>
      </c>
    </row>
    <row r="36" spans="3:7" ht="16.5" thickBot="1">
      <c r="C36" s="214" t="s">
        <v>151</v>
      </c>
      <c r="D36" s="214" t="s">
        <v>88</v>
      </c>
      <c r="E36" s="214" t="s">
        <v>17</v>
      </c>
      <c r="F36" s="214"/>
      <c r="G36" s="290" t="s">
        <v>602</v>
      </c>
    </row>
    <row r="37" spans="3:7" ht="16.5" thickBot="1">
      <c r="C37" s="214" t="s">
        <v>151</v>
      </c>
      <c r="D37" s="214" t="s">
        <v>89</v>
      </c>
      <c r="E37" s="214" t="s">
        <v>17</v>
      </c>
      <c r="F37" s="214"/>
      <c r="G37" s="290" t="s">
        <v>602</v>
      </c>
    </row>
    <row r="38" spans="3:7" ht="16.5" thickBot="1">
      <c r="C38" s="214" t="s">
        <v>151</v>
      </c>
      <c r="D38" s="214" t="s">
        <v>85</v>
      </c>
      <c r="E38" s="214" t="s">
        <v>76</v>
      </c>
      <c r="F38" s="214" t="s">
        <v>599</v>
      </c>
      <c r="G38" s="290" t="s">
        <v>602</v>
      </c>
    </row>
    <row r="39" spans="3:7" ht="16.5" thickBot="1">
      <c r="C39" s="214" t="s">
        <v>151</v>
      </c>
      <c r="D39" s="214" t="s">
        <v>87</v>
      </c>
      <c r="E39" s="214" t="s">
        <v>76</v>
      </c>
      <c r="F39" s="214" t="s">
        <v>599</v>
      </c>
      <c r="G39" s="290" t="s">
        <v>602</v>
      </c>
    </row>
    <row r="40" spans="3:7" ht="16.5" thickBot="1">
      <c r="C40" s="214" t="s">
        <v>167</v>
      </c>
      <c r="D40" s="214" t="s">
        <v>0</v>
      </c>
      <c r="E40" s="214" t="s">
        <v>78</v>
      </c>
      <c r="F40" s="214" t="s">
        <v>599</v>
      </c>
      <c r="G40" s="251" t="s">
        <v>602</v>
      </c>
    </row>
    <row r="41" spans="3:7" ht="16.5" thickBot="1">
      <c r="C41" s="214" t="s">
        <v>167</v>
      </c>
      <c r="D41" s="214" t="s">
        <v>91</v>
      </c>
      <c r="E41" s="214" t="s">
        <v>78</v>
      </c>
      <c r="F41" s="214" t="s">
        <v>599</v>
      </c>
      <c r="G41" s="251" t="s">
        <v>602</v>
      </c>
    </row>
    <row r="42" spans="3:7" ht="16.5" thickBot="1">
      <c r="C42" s="214" t="s">
        <v>167</v>
      </c>
      <c r="D42" s="214" t="s">
        <v>88</v>
      </c>
      <c r="E42" s="214" t="s">
        <v>83</v>
      </c>
      <c r="F42" s="214" t="s">
        <v>599</v>
      </c>
      <c r="G42" s="251" t="s">
        <v>602</v>
      </c>
    </row>
    <row r="43" spans="3:7" ht="16.5" thickBot="1">
      <c r="C43" s="214" t="s">
        <v>167</v>
      </c>
      <c r="D43" s="214" t="s">
        <v>89</v>
      </c>
      <c r="E43" s="214" t="s">
        <v>83</v>
      </c>
      <c r="F43" s="214" t="s">
        <v>599</v>
      </c>
      <c r="G43" s="251" t="s">
        <v>602</v>
      </c>
    </row>
    <row r="44" spans="3:7" ht="16.5" thickBot="1">
      <c r="C44" s="214" t="s">
        <v>167</v>
      </c>
      <c r="D44" s="214" t="s">
        <v>85</v>
      </c>
      <c r="E44" s="214" t="s">
        <v>65</v>
      </c>
      <c r="F44" s="214" t="s">
        <v>599</v>
      </c>
      <c r="G44" s="251" t="s">
        <v>602</v>
      </c>
    </row>
    <row r="45" spans="3:7" ht="16.5" thickBot="1">
      <c r="C45" s="214" t="s">
        <v>167</v>
      </c>
      <c r="D45" s="214" t="s">
        <v>87</v>
      </c>
      <c r="E45" s="214" t="s">
        <v>65</v>
      </c>
      <c r="F45" s="214" t="s">
        <v>599</v>
      </c>
      <c r="G45" s="251" t="s">
        <v>602</v>
      </c>
    </row>
    <row r="46" spans="3:7" ht="16.5" thickBot="1">
      <c r="C46" s="214" t="s">
        <v>187</v>
      </c>
      <c r="D46" s="214" t="s">
        <v>273</v>
      </c>
      <c r="E46" s="214" t="s">
        <v>274</v>
      </c>
      <c r="F46" s="214" t="s">
        <v>599</v>
      </c>
      <c r="G46" s="214" t="s">
        <v>603</v>
      </c>
    </row>
    <row r="47" spans="3:7" ht="16.5" thickBot="1">
      <c r="C47" s="214" t="s">
        <v>187</v>
      </c>
      <c r="D47" s="214" t="s">
        <v>90</v>
      </c>
      <c r="E47" s="214" t="s">
        <v>275</v>
      </c>
      <c r="F47" s="214" t="s">
        <v>599</v>
      </c>
      <c r="G47" s="214" t="s">
        <v>603</v>
      </c>
    </row>
    <row r="48" spans="3:7" ht="16.5" thickBot="1">
      <c r="C48" s="214" t="s">
        <v>187</v>
      </c>
      <c r="D48" s="214" t="s">
        <v>91</v>
      </c>
      <c r="E48" s="214" t="s">
        <v>14</v>
      </c>
      <c r="F48" s="214" t="s">
        <v>599</v>
      </c>
      <c r="G48" s="214" t="s">
        <v>603</v>
      </c>
    </row>
    <row r="49" spans="3:7" ht="16.5" thickBot="1">
      <c r="C49" s="214" t="s">
        <v>187</v>
      </c>
      <c r="D49" s="214" t="s">
        <v>0</v>
      </c>
      <c r="E49" s="214" t="s">
        <v>52</v>
      </c>
      <c r="F49" s="214" t="s">
        <v>599</v>
      </c>
      <c r="G49" s="214" t="s">
        <v>603</v>
      </c>
    </row>
    <row r="50" spans="3:7" ht="16.5" thickBot="1">
      <c r="C50" s="214" t="s">
        <v>187</v>
      </c>
      <c r="D50" s="214" t="s">
        <v>88</v>
      </c>
      <c r="E50" s="214" t="s">
        <v>30</v>
      </c>
      <c r="F50" s="214" t="s">
        <v>599</v>
      </c>
      <c r="G50" s="214" t="s">
        <v>603</v>
      </c>
    </row>
    <row r="51" spans="3:7" ht="16.5" thickBot="1">
      <c r="C51" s="214" t="s">
        <v>187</v>
      </c>
      <c r="D51" s="214" t="s">
        <v>89</v>
      </c>
      <c r="E51" s="214" t="s">
        <v>30</v>
      </c>
      <c r="F51" s="214" t="s">
        <v>599</v>
      </c>
      <c r="G51" s="214" t="s">
        <v>603</v>
      </c>
    </row>
    <row r="52" spans="3:7" ht="16.5" thickBot="1">
      <c r="C52" s="214" t="s">
        <v>187</v>
      </c>
      <c r="D52" s="214" t="s">
        <v>85</v>
      </c>
      <c r="E52" s="214" t="s">
        <v>30</v>
      </c>
      <c r="F52" s="214" t="s">
        <v>599</v>
      </c>
      <c r="G52" s="214" t="s">
        <v>603</v>
      </c>
    </row>
    <row r="53" spans="3:7" ht="16.5" thickBot="1">
      <c r="C53" s="214" t="s">
        <v>187</v>
      </c>
      <c r="D53" s="214" t="s">
        <v>87</v>
      </c>
      <c r="E53" s="214" t="s">
        <v>30</v>
      </c>
      <c r="F53" s="214" t="s">
        <v>599</v>
      </c>
      <c r="G53" s="214" t="s">
        <v>603</v>
      </c>
    </row>
    <row r="54" spans="3:7" ht="16.5" thickBot="1">
      <c r="C54" s="214" t="s">
        <v>207</v>
      </c>
      <c r="D54" s="214" t="s">
        <v>90</v>
      </c>
      <c r="E54" s="214" t="s">
        <v>25</v>
      </c>
      <c r="F54" s="214" t="s">
        <v>599</v>
      </c>
      <c r="G54" s="251" t="s">
        <v>602</v>
      </c>
    </row>
    <row r="55" spans="3:7" ht="16.5" thickBot="1">
      <c r="C55" s="214" t="s">
        <v>207</v>
      </c>
      <c r="D55" s="214" t="s">
        <v>0</v>
      </c>
      <c r="E55" s="214" t="s">
        <v>52</v>
      </c>
      <c r="F55" s="214" t="s">
        <v>599</v>
      </c>
      <c r="G55" s="251" t="s">
        <v>602</v>
      </c>
    </row>
    <row r="56" spans="3:7" ht="16.5" thickBot="1">
      <c r="C56" s="214" t="s">
        <v>207</v>
      </c>
      <c r="D56" s="214" t="s">
        <v>88</v>
      </c>
      <c r="E56" s="214" t="s">
        <v>30</v>
      </c>
      <c r="F56" s="214" t="s">
        <v>599</v>
      </c>
      <c r="G56" s="251" t="s">
        <v>602</v>
      </c>
    </row>
    <row r="57" spans="3:7" ht="16.5" thickBot="1">
      <c r="C57" s="214" t="s">
        <v>207</v>
      </c>
      <c r="D57" s="214" t="s">
        <v>89</v>
      </c>
      <c r="E57" s="214" t="s">
        <v>30</v>
      </c>
      <c r="F57" s="214" t="s">
        <v>599</v>
      </c>
      <c r="G57" s="251" t="s">
        <v>602</v>
      </c>
    </row>
    <row r="58" spans="3:7" ht="16.5" thickBot="1">
      <c r="C58" s="214" t="s">
        <v>207</v>
      </c>
      <c r="D58" s="214" t="s">
        <v>85</v>
      </c>
      <c r="E58" s="214" t="s">
        <v>78</v>
      </c>
      <c r="F58" s="214" t="s">
        <v>599</v>
      </c>
      <c r="G58" s="251" t="s">
        <v>602</v>
      </c>
    </row>
    <row r="59" spans="3:7" ht="16.5" thickBot="1">
      <c r="C59" s="214" t="s">
        <v>207</v>
      </c>
      <c r="D59" s="214" t="s">
        <v>87</v>
      </c>
      <c r="E59" s="214" t="s">
        <v>78</v>
      </c>
      <c r="F59" s="214" t="s">
        <v>599</v>
      </c>
      <c r="G59" s="251" t="s">
        <v>602</v>
      </c>
    </row>
    <row r="60" spans="3:7" ht="16.5" thickBot="1">
      <c r="C60" s="290"/>
      <c r="D60" s="290"/>
      <c r="E60" s="290"/>
      <c r="F60" s="290"/>
      <c r="G60" s="296"/>
    </row>
    <row r="61" spans="3:7" ht="16.5" thickBot="1">
      <c r="C61" s="290"/>
      <c r="D61" s="290"/>
      <c r="E61" s="290"/>
      <c r="F61" s="290"/>
      <c r="G61" s="296"/>
    </row>
    <row r="62" spans="3:7" ht="16.5" thickBot="1">
      <c r="C62" s="290"/>
      <c r="D62" s="290"/>
      <c r="E62" s="290"/>
      <c r="F62" s="290"/>
      <c r="G62" s="296"/>
    </row>
    <row r="63" spans="3:7" ht="16.5" thickBot="1">
      <c r="C63" s="290"/>
      <c r="D63" s="290"/>
      <c r="E63" s="290"/>
      <c r="F63" s="290"/>
      <c r="G63" s="296"/>
    </row>
    <row r="64" spans="3:7" ht="16.5" thickBot="1">
      <c r="C64" s="290"/>
      <c r="D64" s="290"/>
      <c r="E64" s="290"/>
      <c r="F64" s="290"/>
      <c r="G64" s="296"/>
    </row>
    <row r="65" spans="3:7" ht="16.5" thickBot="1">
      <c r="C65" s="290"/>
      <c r="D65" s="290"/>
      <c r="E65" s="290"/>
      <c r="F65" s="290"/>
      <c r="G65" s="296"/>
    </row>
    <row r="66" spans="3:7" ht="16.5" thickBot="1">
      <c r="C66" s="290"/>
      <c r="D66" s="290"/>
      <c r="E66" s="290"/>
      <c r="F66" s="290"/>
      <c r="G66" s="296"/>
    </row>
    <row r="67" spans="3:7" ht="16.5" thickBot="1">
      <c r="C67" s="290"/>
      <c r="D67" s="290"/>
      <c r="E67" s="290"/>
      <c r="F67" s="290"/>
      <c r="G67" s="296"/>
    </row>
    <row r="68" spans="3:7" ht="16.5" thickBot="1">
      <c r="C68" s="290"/>
      <c r="D68" s="290"/>
      <c r="E68" s="290"/>
      <c r="F68" s="290"/>
      <c r="G68" s="296"/>
    </row>
    <row r="69" spans="3:7" ht="16.5" thickBot="1">
      <c r="C69" s="290"/>
      <c r="D69" s="290"/>
      <c r="E69" s="290"/>
      <c r="F69" s="290"/>
      <c r="G69" s="296"/>
    </row>
    <row r="70" spans="3:7" ht="16.5" thickBot="1">
      <c r="C70" s="290"/>
      <c r="D70" s="290"/>
      <c r="E70" s="290"/>
      <c r="F70" s="290"/>
      <c r="G70" s="296"/>
    </row>
    <row r="71" spans="3:7" ht="16.5" thickBot="1">
      <c r="C71" s="290"/>
      <c r="D71" s="290"/>
      <c r="E71" s="290"/>
      <c r="F71" s="290"/>
      <c r="G71" s="296"/>
    </row>
    <row r="72" spans="3:7" ht="16.5" thickBot="1">
      <c r="C72" s="290"/>
      <c r="D72" s="290"/>
      <c r="E72" s="290"/>
      <c r="F72" s="290"/>
      <c r="G72" s="296"/>
    </row>
    <row r="73" spans="3:7" ht="16.5" thickBot="1">
      <c r="C73" s="290"/>
      <c r="D73" s="290"/>
      <c r="E73" s="290"/>
      <c r="F73" s="290"/>
      <c r="G73" s="296"/>
    </row>
    <row r="74" spans="3:7" ht="16.5" thickBot="1">
      <c r="C74" s="290"/>
      <c r="D74" s="290"/>
      <c r="E74" s="290"/>
      <c r="F74" s="290"/>
      <c r="G74" s="296"/>
    </row>
    <row r="75" spans="3:7" ht="16.5" thickBot="1">
      <c r="C75" s="290"/>
      <c r="D75" s="290"/>
      <c r="E75" s="290"/>
      <c r="F75" s="290"/>
      <c r="G75" s="296"/>
    </row>
    <row r="76" spans="3:7" ht="16.5" thickBot="1">
      <c r="C76" s="290"/>
      <c r="D76" s="290"/>
      <c r="E76" s="290"/>
      <c r="F76" s="290"/>
      <c r="G76" s="296"/>
    </row>
    <row r="77" spans="3:7" ht="16.5" thickBot="1">
      <c r="C77" s="290"/>
      <c r="D77" s="290"/>
      <c r="E77" s="290"/>
      <c r="F77" s="290"/>
      <c r="G77" s="296"/>
    </row>
    <row r="78" spans="3:7" ht="16.5" thickBot="1">
      <c r="C78" s="290"/>
      <c r="D78" s="290"/>
      <c r="E78" s="290"/>
      <c r="F78" s="290"/>
      <c r="G78" s="296"/>
    </row>
    <row r="79" spans="3:7" ht="16.5" thickBot="1">
      <c r="C79" s="290"/>
      <c r="D79" s="290"/>
      <c r="E79" s="290"/>
      <c r="F79" s="290"/>
      <c r="G79" s="296"/>
    </row>
    <row r="80" spans="3:7" ht="16.5" thickBot="1">
      <c r="C80" s="290"/>
      <c r="D80" s="290"/>
      <c r="E80" s="290"/>
      <c r="F80" s="290"/>
      <c r="G80" s="296"/>
    </row>
    <row r="81" spans="3:7" ht="16.5" thickBot="1">
      <c r="C81" s="290"/>
      <c r="D81" s="290"/>
      <c r="E81" s="290"/>
      <c r="F81" s="290"/>
      <c r="G81" s="296"/>
    </row>
    <row r="82" spans="3:7" ht="16.5" thickBot="1">
      <c r="C82" s="290"/>
      <c r="D82" s="290"/>
      <c r="E82" s="290"/>
      <c r="F82" s="290"/>
      <c r="G82" s="296"/>
    </row>
    <row r="83" spans="3:7" ht="16.5" thickBot="1">
      <c r="C83" s="290"/>
      <c r="D83" s="290"/>
      <c r="E83" s="290"/>
      <c r="F83" s="290"/>
      <c r="G83" s="296"/>
    </row>
    <row r="84" spans="3:7" ht="16.5" thickBot="1">
      <c r="C84" s="290"/>
      <c r="D84" s="290"/>
      <c r="E84" s="290"/>
      <c r="F84" s="290"/>
      <c r="G84" s="296"/>
    </row>
    <row r="85" spans="3:7" ht="16.5" thickBot="1">
      <c r="C85" s="290"/>
      <c r="D85" s="290"/>
      <c r="E85" s="290"/>
      <c r="F85" s="290"/>
      <c r="G85" s="296"/>
    </row>
    <row r="86" spans="3:7" ht="16.5" thickBot="1">
      <c r="C86" s="290"/>
      <c r="D86" s="290"/>
      <c r="E86" s="290"/>
      <c r="F86" s="290"/>
      <c r="G86" s="296"/>
    </row>
    <row r="87" spans="3:7" ht="16.5" thickBot="1">
      <c r="C87" s="290"/>
      <c r="D87" s="290"/>
      <c r="E87" s="290"/>
      <c r="F87" s="290"/>
      <c r="G87" s="296"/>
    </row>
    <row r="88" spans="3:7" ht="16.5" thickBot="1">
      <c r="C88" s="290"/>
      <c r="D88" s="290"/>
      <c r="E88" s="290"/>
      <c r="F88" s="290"/>
      <c r="G88" s="296"/>
    </row>
    <row r="89" spans="3:7" ht="16.5" thickBot="1">
      <c r="C89" s="290"/>
      <c r="D89" s="290"/>
      <c r="E89" s="290"/>
      <c r="F89" s="290"/>
      <c r="G89" s="296"/>
    </row>
    <row r="90" spans="3:7" ht="16.5" thickBot="1">
      <c r="C90" s="290"/>
      <c r="D90" s="290"/>
      <c r="E90" s="290"/>
      <c r="F90" s="290"/>
      <c r="G90" s="296"/>
    </row>
    <row r="91" spans="3:7" ht="16.5" thickBot="1">
      <c r="C91" s="290"/>
      <c r="D91" s="290"/>
      <c r="E91" s="290"/>
      <c r="F91" s="290"/>
      <c r="G91" s="296"/>
    </row>
    <row r="92" spans="3:7" ht="16.5" thickBot="1">
      <c r="C92" s="290"/>
      <c r="D92" s="290"/>
      <c r="E92" s="290"/>
      <c r="F92" s="290"/>
      <c r="G92" s="296"/>
    </row>
    <row r="93" spans="3:7" ht="16.5" thickBot="1">
      <c r="C93" s="290"/>
      <c r="D93" s="290"/>
      <c r="E93" s="290"/>
      <c r="F93" s="290"/>
      <c r="G93" s="296"/>
    </row>
    <row r="94" spans="3:7" ht="16.5" thickBot="1">
      <c r="C94" s="290"/>
      <c r="D94" s="290"/>
      <c r="E94" s="290"/>
      <c r="F94" s="290"/>
      <c r="G94" s="296"/>
    </row>
    <row r="95" spans="3:7" ht="16.5" thickBot="1">
      <c r="C95" s="290"/>
      <c r="D95" s="290"/>
      <c r="E95" s="290"/>
      <c r="F95" s="290"/>
      <c r="G95" s="296"/>
    </row>
    <row r="96" spans="3:7" ht="16.5" thickBot="1">
      <c r="C96" s="290"/>
      <c r="D96" s="290"/>
      <c r="E96" s="290"/>
      <c r="F96" s="290"/>
      <c r="G96" s="296"/>
    </row>
    <row r="97" spans="3:7" ht="15.75">
      <c r="C97" s="290"/>
      <c r="D97" s="290"/>
      <c r="E97" s="290"/>
      <c r="F97" s="290"/>
      <c r="G97" s="296"/>
    </row>
  </sheetData>
  <dataValidations count="1">
    <dataValidation type="list" allowBlank="1" showInputMessage="1" showErrorMessage="1" sqref="F2:F97" xr:uid="{87E8B0F7-0778-4297-947F-49577A47C03C}">
      <formula1>"Emissão no mês da prestação do serviço,Emissão no mês subsequente ao de prestação do serviço"</formula1>
    </dataValidation>
  </dataValidations>
  <pageMargins left="0.511811024" right="0.511811024" top="0.78740157499999996" bottom="0.78740157499999996" header="0.31496062000000002" footer="0.31496062000000002"/>
  <legacyDrawing r:id="rId1"/>
  <tableParts count="1">
    <tablePart r:id="rId2"/>
  </tableParts>
  <extLst>
    <ext xmlns:x14="http://schemas.microsoft.com/office/spreadsheetml/2009/9/main" uri="{CCE6A557-97BC-4b89-ADB6-D9C93CAAB3DF}">
      <x14:dataValidations xmlns:xm="http://schemas.microsoft.com/office/excel/2006/main" count="3">
        <x14:dataValidation type="list" allowBlank="1" showInputMessage="1" showErrorMessage="1" xr:uid="{AD058630-B0E5-4CEF-878E-9602D7A5E68E}">
          <x14:formula1>
            <xm:f>Unidades!$A$2:$A$10</xm:f>
          </x14:formula1>
          <xm:sqref>C2:C97</xm:sqref>
        </x14:dataValidation>
        <x14:dataValidation type="list" allowBlank="1" showInputMessage="1" showErrorMessage="1" xr:uid="{F10F9303-B4C2-4A4B-A6FD-20EF2C5E0B26}">
          <x14:formula1>
            <xm:f>'Categoria'!$B$2:$B$11</xm:f>
          </x14:formula1>
          <xm:sqref>D1:D1048576</xm:sqref>
        </x14:dataValidation>
        <x14:dataValidation type="list" allowBlank="1" showInputMessage="1" showErrorMessage="1" xr:uid="{679C2D15-9080-48F3-B393-6884B2E8615C}">
          <x14:formula1>
            <xm:f>Fornecedores!$A$2:$A$91</xm:f>
          </x14:formula1>
          <xm:sqref>E2:E97</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A052D-A8FF-487E-BC87-BEA78B7E8CD9}">
  <dimension ref="B1:F18"/>
  <sheetViews>
    <sheetView workbookViewId="0">
      <selection activeCell="C5" sqref="C5"/>
    </sheetView>
  </sheetViews>
  <sheetFormatPr defaultRowHeight="15"/>
  <cols>
    <col min="2" max="2" width="23.5703125" customWidth="1"/>
    <col min="3" max="3" width="48.5703125" customWidth="1"/>
    <col min="4" max="4" width="23.5703125" customWidth="1"/>
    <col min="5" max="5" width="42.5703125" customWidth="1"/>
    <col min="6" max="6" width="13.5703125" customWidth="1"/>
  </cols>
  <sheetData>
    <row r="1" spans="2:6" ht="18.75" customHeight="1" thickBot="1">
      <c r="B1" s="166" t="s">
        <v>592</v>
      </c>
      <c r="C1" s="161" t="s">
        <v>593</v>
      </c>
      <c r="D1" s="167" t="s">
        <v>594</v>
      </c>
      <c r="E1" s="167" t="s">
        <v>595</v>
      </c>
      <c r="F1" s="32" t="s">
        <v>604</v>
      </c>
    </row>
    <row r="2" spans="2:6" ht="23.25" customHeight="1" thickBot="1">
      <c r="B2" s="8" t="s">
        <v>127</v>
      </c>
      <c r="C2" s="8" t="s">
        <v>605</v>
      </c>
      <c r="D2" s="333" t="s">
        <v>606</v>
      </c>
      <c r="E2" s="334"/>
      <c r="F2" t="s">
        <v>88</v>
      </c>
    </row>
    <row r="3" spans="2:6" ht="23.25" customHeight="1" thickBot="1">
      <c r="B3" s="8" t="s">
        <v>127</v>
      </c>
      <c r="C3" s="8" t="s">
        <v>605</v>
      </c>
      <c r="D3" s="333" t="s">
        <v>606</v>
      </c>
      <c r="E3" s="334"/>
    </row>
    <row r="4" spans="2:6" ht="23.25" customHeight="1" thickBot="1">
      <c r="B4" s="8" t="s">
        <v>127</v>
      </c>
      <c r="C4" s="8" t="s">
        <v>607</v>
      </c>
      <c r="D4" s="333" t="s">
        <v>608</v>
      </c>
      <c r="E4" s="334"/>
    </row>
    <row r="5" spans="2:6" ht="23.25" customHeight="1" thickBot="1">
      <c r="B5" s="8" t="s">
        <v>609</v>
      </c>
      <c r="C5" s="8" t="s">
        <v>610</v>
      </c>
      <c r="D5" s="333" t="s">
        <v>606</v>
      </c>
      <c r="E5" s="334"/>
    </row>
    <row r="6" spans="2:6" ht="23.25" customHeight="1" thickBot="1">
      <c r="B6" s="8" t="s">
        <v>125</v>
      </c>
      <c r="C6" s="1" t="s">
        <v>611</v>
      </c>
      <c r="D6" s="331" t="s">
        <v>606</v>
      </c>
      <c r="E6" s="332"/>
    </row>
    <row r="7" spans="2:6" ht="23.25" customHeight="1" thickBot="1">
      <c r="B7" s="8" t="s">
        <v>125</v>
      </c>
      <c r="C7" s="1" t="s">
        <v>87</v>
      </c>
      <c r="D7" s="331" t="s">
        <v>608</v>
      </c>
      <c r="E7" s="332"/>
    </row>
    <row r="8" spans="2:6" ht="23.25" customHeight="1" thickBot="1">
      <c r="B8" s="8" t="s">
        <v>153</v>
      </c>
      <c r="C8" s="1" t="s">
        <v>610</v>
      </c>
      <c r="D8" s="331" t="s">
        <v>606</v>
      </c>
      <c r="E8" s="332"/>
    </row>
    <row r="9" spans="2:6" ht="23.25" customHeight="1" thickBot="1">
      <c r="B9" s="8" t="s">
        <v>119</v>
      </c>
      <c r="C9" s="1" t="s">
        <v>612</v>
      </c>
      <c r="D9" s="331" t="s">
        <v>606</v>
      </c>
      <c r="E9" s="332"/>
      <c r="F9" s="1" t="s">
        <v>613</v>
      </c>
    </row>
    <row r="10" spans="2:6" ht="23.25" customHeight="1" thickBot="1">
      <c r="B10" s="8" t="s">
        <v>614</v>
      </c>
      <c r="C10" s="1" t="s">
        <v>615</v>
      </c>
      <c r="D10" s="331" t="s">
        <v>608</v>
      </c>
      <c r="E10" s="332"/>
    </row>
    <row r="11" spans="2:6" ht="23.25" customHeight="1" thickBot="1">
      <c r="B11" s="8" t="s">
        <v>616</v>
      </c>
      <c r="C11" s="1" t="s">
        <v>617</v>
      </c>
      <c r="D11" s="331" t="s">
        <v>606</v>
      </c>
      <c r="E11" s="332"/>
    </row>
    <row r="12" spans="2:6" ht="23.25" customHeight="1" thickBot="1">
      <c r="B12" s="8" t="s">
        <v>616</v>
      </c>
      <c r="C12" s="1" t="s">
        <v>618</v>
      </c>
      <c r="D12" s="331" t="s">
        <v>608</v>
      </c>
      <c r="E12" s="332"/>
    </row>
    <row r="13" spans="2:6" ht="23.25" customHeight="1" thickBot="1">
      <c r="B13" s="8" t="s">
        <v>619</v>
      </c>
      <c r="C13" s="1" t="s">
        <v>620</v>
      </c>
      <c r="D13" s="331" t="s">
        <v>608</v>
      </c>
      <c r="E13" s="332"/>
    </row>
    <row r="14" spans="2:6" ht="23.25" customHeight="1" thickBot="1">
      <c r="B14" s="8" t="s">
        <v>619</v>
      </c>
      <c r="C14" s="1" t="s">
        <v>89</v>
      </c>
      <c r="D14" s="331" t="s">
        <v>606</v>
      </c>
      <c r="E14" s="332"/>
    </row>
    <row r="15" spans="2:6" ht="23.25" customHeight="1" thickBot="1">
      <c r="B15" s="8" t="s">
        <v>116</v>
      </c>
      <c r="C15" s="1" t="s">
        <v>621</v>
      </c>
      <c r="D15" s="331" t="s">
        <v>608</v>
      </c>
      <c r="E15" s="332"/>
    </row>
    <row r="16" spans="2:6" ht="23.25" customHeight="1" thickBot="1">
      <c r="B16" s="8" t="s">
        <v>614</v>
      </c>
      <c r="C16" s="1" t="s">
        <v>610</v>
      </c>
      <c r="D16" s="331" t="s">
        <v>608</v>
      </c>
      <c r="E16" s="332"/>
    </row>
    <row r="17" spans="2:6" ht="23.25" customHeight="1" thickBot="1">
      <c r="B17" s="8" t="s">
        <v>622</v>
      </c>
      <c r="C17" s="8" t="s">
        <v>610</v>
      </c>
      <c r="D17" s="333" t="s">
        <v>608</v>
      </c>
      <c r="E17" s="334"/>
    </row>
    <row r="18" spans="2:6" ht="23.25" customHeight="1" thickBot="1">
      <c r="B18" s="8" t="s">
        <v>623</v>
      </c>
      <c r="C18" s="8" t="s">
        <v>0</v>
      </c>
      <c r="D18" s="333" t="s">
        <v>606</v>
      </c>
      <c r="E18" s="334"/>
      <c r="F18" s="1" t="s">
        <v>624</v>
      </c>
    </row>
  </sheetData>
  <mergeCells count="17">
    <mergeCell ref="D13:E13"/>
    <mergeCell ref="D2:E2"/>
    <mergeCell ref="D3:E3"/>
    <mergeCell ref="D4:E4"/>
    <mergeCell ref="D5:E5"/>
    <mergeCell ref="D6:E6"/>
    <mergeCell ref="D7:E7"/>
    <mergeCell ref="D8:E8"/>
    <mergeCell ref="D9:E9"/>
    <mergeCell ref="D10:E10"/>
    <mergeCell ref="D11:E11"/>
    <mergeCell ref="D12:E12"/>
    <mergeCell ref="D14:E14"/>
    <mergeCell ref="D15:E15"/>
    <mergeCell ref="D16:E16"/>
    <mergeCell ref="D17:E17"/>
    <mergeCell ref="D18:E18"/>
  </mergeCells>
  <pageMargins left="0.511811024" right="0.511811024" top="0.78740157499999996" bottom="0.78740157499999996" header="0.31496062000000002" footer="0.3149606200000000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A9FEB-DD62-455D-8B8C-F30DAF2C48E2}">
  <dimension ref="B1:E61"/>
  <sheetViews>
    <sheetView topLeftCell="B1" workbookViewId="0">
      <selection activeCell="H14" sqref="H14"/>
    </sheetView>
  </sheetViews>
  <sheetFormatPr defaultRowHeight="15"/>
  <cols>
    <col min="2" max="2" width="29.42578125" customWidth="1"/>
    <col min="3" max="5" width="23.42578125" customWidth="1"/>
  </cols>
  <sheetData>
    <row r="1" spans="2:5" ht="15.75" thickBot="1"/>
    <row r="2" spans="2:5" ht="20.25" customHeight="1" thickBot="1">
      <c r="B2" s="297" t="s">
        <v>113</v>
      </c>
      <c r="C2" s="297" t="s">
        <v>593</v>
      </c>
      <c r="D2" s="297" t="s">
        <v>625</v>
      </c>
      <c r="E2" s="297" t="s">
        <v>625</v>
      </c>
    </row>
    <row r="3" spans="2:5" ht="24" customHeight="1" thickBot="1">
      <c r="B3" s="298" t="s">
        <v>127</v>
      </c>
      <c r="C3" s="298" t="s">
        <v>90</v>
      </c>
      <c r="D3" s="298" t="s">
        <v>626</v>
      </c>
      <c r="E3" s="298" t="s">
        <v>627</v>
      </c>
    </row>
    <row r="4" spans="2:5" ht="24" customHeight="1" thickBot="1">
      <c r="B4" s="298" t="s">
        <v>127</v>
      </c>
      <c r="C4" s="298" t="s">
        <v>91</v>
      </c>
      <c r="D4" s="298" t="s">
        <v>627</v>
      </c>
      <c r="E4" s="298" t="s">
        <v>626</v>
      </c>
    </row>
    <row r="5" spans="2:5" ht="24" customHeight="1" thickBot="1">
      <c r="B5" s="298" t="s">
        <v>127</v>
      </c>
      <c r="C5" s="298" t="s">
        <v>0</v>
      </c>
      <c r="D5" s="298" t="s">
        <v>626</v>
      </c>
      <c r="E5" s="298" t="s">
        <v>626</v>
      </c>
    </row>
    <row r="6" spans="2:5" ht="24" customHeight="1" thickBot="1">
      <c r="B6" s="298" t="s">
        <v>127</v>
      </c>
      <c r="C6" s="298" t="s">
        <v>88</v>
      </c>
      <c r="D6" s="298" t="s">
        <v>626</v>
      </c>
      <c r="E6" s="298" t="s">
        <v>626</v>
      </c>
    </row>
    <row r="7" spans="2:5" ht="24" customHeight="1" thickBot="1">
      <c r="B7" s="298" t="s">
        <v>127</v>
      </c>
      <c r="C7" s="298" t="s">
        <v>85</v>
      </c>
      <c r="D7" s="298" t="s">
        <v>627</v>
      </c>
      <c r="E7" s="298" t="s">
        <v>627</v>
      </c>
    </row>
    <row r="8" spans="2:5" ht="24" customHeight="1" thickBot="1">
      <c r="B8" s="298" t="s">
        <v>127</v>
      </c>
      <c r="C8" s="298" t="s">
        <v>87</v>
      </c>
      <c r="D8" s="298" t="s">
        <v>627</v>
      </c>
      <c r="E8" s="298" t="s">
        <v>627</v>
      </c>
    </row>
    <row r="9" spans="2:5" ht="24" customHeight="1" thickBot="1">
      <c r="B9" s="298" t="s">
        <v>143</v>
      </c>
      <c r="C9" s="298" t="s">
        <v>87</v>
      </c>
      <c r="D9" s="298" t="s">
        <v>626</v>
      </c>
      <c r="E9" s="298" t="s">
        <v>627</v>
      </c>
    </row>
    <row r="10" spans="2:5" ht="24" customHeight="1" thickBot="1">
      <c r="B10" s="298" t="s">
        <v>143</v>
      </c>
      <c r="C10" s="298" t="s">
        <v>88</v>
      </c>
      <c r="D10" s="298" t="s">
        <v>626</v>
      </c>
      <c r="E10" s="298" t="s">
        <v>626</v>
      </c>
    </row>
    <row r="11" spans="2:5" ht="24" customHeight="1" thickBot="1">
      <c r="B11" s="298" t="s">
        <v>143</v>
      </c>
      <c r="C11" s="298" t="s">
        <v>89</v>
      </c>
      <c r="D11" s="298" t="s">
        <v>626</v>
      </c>
      <c r="E11" s="298" t="s">
        <v>626</v>
      </c>
    </row>
    <row r="12" spans="2:5" ht="24" customHeight="1" thickBot="1">
      <c r="B12" s="298" t="s">
        <v>171</v>
      </c>
      <c r="C12" s="298" t="s">
        <v>90</v>
      </c>
      <c r="D12" s="298" t="s">
        <v>626</v>
      </c>
      <c r="E12" s="298" t="s">
        <v>626</v>
      </c>
    </row>
    <row r="13" spans="2:5" ht="24" customHeight="1" thickBot="1">
      <c r="B13" s="298" t="s">
        <v>171</v>
      </c>
      <c r="C13" s="298" t="s">
        <v>91</v>
      </c>
      <c r="D13" s="298" t="s">
        <v>627</v>
      </c>
      <c r="E13" s="298" t="s">
        <v>627</v>
      </c>
    </row>
    <row r="14" spans="2:5" ht="24" customHeight="1" thickBot="1">
      <c r="B14" s="298" t="s">
        <v>171</v>
      </c>
      <c r="C14" s="298" t="s">
        <v>0</v>
      </c>
      <c r="D14" s="298" t="s">
        <v>626</v>
      </c>
      <c r="E14" s="298" t="s">
        <v>626</v>
      </c>
    </row>
    <row r="15" spans="2:5" ht="24" customHeight="1" thickBot="1">
      <c r="B15" s="298" t="s">
        <v>171</v>
      </c>
      <c r="C15" s="298" t="s">
        <v>258</v>
      </c>
      <c r="D15" s="298" t="s">
        <v>626</v>
      </c>
      <c r="E15" s="298" t="s">
        <v>626</v>
      </c>
    </row>
    <row r="16" spans="2:5" ht="24" customHeight="1" thickBot="1">
      <c r="B16" s="298" t="s">
        <v>171</v>
      </c>
      <c r="C16" s="298" t="s">
        <v>88</v>
      </c>
      <c r="D16" s="298" t="s">
        <v>626</v>
      </c>
      <c r="E16" s="298" t="s">
        <v>626</v>
      </c>
    </row>
    <row r="17" spans="2:5" ht="24" customHeight="1" thickBot="1">
      <c r="B17" s="298" t="s">
        <v>171</v>
      </c>
      <c r="C17" s="298" t="s">
        <v>259</v>
      </c>
      <c r="D17" s="298" t="s">
        <v>626</v>
      </c>
      <c r="E17" s="298" t="s">
        <v>626</v>
      </c>
    </row>
    <row r="18" spans="2:5" ht="24" customHeight="1" thickBot="1">
      <c r="B18" s="298" t="s">
        <v>171</v>
      </c>
      <c r="C18" s="298" t="s">
        <v>89</v>
      </c>
      <c r="D18" s="298" t="s">
        <v>626</v>
      </c>
      <c r="E18" s="298" t="s">
        <v>626</v>
      </c>
    </row>
    <row r="19" spans="2:5" ht="24" customHeight="1" thickBot="1">
      <c r="B19" s="298" t="s">
        <v>171</v>
      </c>
      <c r="C19" s="298" t="s">
        <v>85</v>
      </c>
      <c r="D19" s="298" t="s">
        <v>626</v>
      </c>
      <c r="E19" s="298" t="s">
        <v>626</v>
      </c>
    </row>
    <row r="20" spans="2:5" ht="24" customHeight="1" thickBot="1">
      <c r="B20" s="298" t="s">
        <v>171</v>
      </c>
      <c r="C20" s="298" t="s">
        <v>87</v>
      </c>
      <c r="D20" s="298" t="s">
        <v>626</v>
      </c>
      <c r="E20" s="298" t="s">
        <v>626</v>
      </c>
    </row>
    <row r="21" spans="2:5" ht="24" customHeight="1" thickBot="1">
      <c r="B21" s="298" t="s">
        <v>147</v>
      </c>
      <c r="C21" s="298" t="s">
        <v>90</v>
      </c>
      <c r="D21" s="298" t="s">
        <v>626</v>
      </c>
      <c r="E21" s="298" t="s">
        <v>626</v>
      </c>
    </row>
    <row r="22" spans="2:5" ht="24" customHeight="1" thickBot="1">
      <c r="B22" s="298" t="s">
        <v>147</v>
      </c>
      <c r="C22" s="298" t="s">
        <v>0</v>
      </c>
      <c r="D22" s="298" t="s">
        <v>626</v>
      </c>
      <c r="E22" s="298" t="s">
        <v>626</v>
      </c>
    </row>
    <row r="23" spans="2:5" ht="24" customHeight="1" thickBot="1">
      <c r="B23" s="298" t="s">
        <v>147</v>
      </c>
      <c r="C23" s="298" t="s">
        <v>88</v>
      </c>
      <c r="D23" s="298" t="s">
        <v>626</v>
      </c>
      <c r="E23" s="298" t="s">
        <v>626</v>
      </c>
    </row>
    <row r="24" spans="2:5" ht="24" customHeight="1" thickBot="1">
      <c r="B24" s="298" t="s">
        <v>147</v>
      </c>
      <c r="C24" s="298" t="s">
        <v>89</v>
      </c>
      <c r="D24" s="298" t="s">
        <v>626</v>
      </c>
      <c r="E24" s="298" t="s">
        <v>626</v>
      </c>
    </row>
    <row r="25" spans="2:5" ht="24" customHeight="1" thickBot="1">
      <c r="B25" s="298" t="s">
        <v>147</v>
      </c>
      <c r="C25" s="298" t="s">
        <v>85</v>
      </c>
      <c r="D25" s="298" t="s">
        <v>627</v>
      </c>
      <c r="E25" s="298" t="s">
        <v>626</v>
      </c>
    </row>
    <row r="26" spans="2:5" ht="24" customHeight="1" thickBot="1">
      <c r="B26" s="298" t="s">
        <v>147</v>
      </c>
      <c r="C26" s="298" t="s">
        <v>87</v>
      </c>
      <c r="D26" s="298" t="s">
        <v>627</v>
      </c>
      <c r="E26" s="298" t="s">
        <v>626</v>
      </c>
    </row>
    <row r="27" spans="2:5" ht="24" customHeight="1" thickBot="1">
      <c r="B27" s="298" t="s">
        <v>149</v>
      </c>
      <c r="C27" s="298" t="s">
        <v>91</v>
      </c>
      <c r="D27" s="298" t="s">
        <v>627</v>
      </c>
      <c r="E27" s="298" t="s">
        <v>627</v>
      </c>
    </row>
    <row r="28" spans="2:5" ht="24" customHeight="1" thickBot="1">
      <c r="B28" s="298" t="s">
        <v>149</v>
      </c>
      <c r="C28" s="298" t="s">
        <v>0</v>
      </c>
      <c r="D28" s="298" t="s">
        <v>626</v>
      </c>
      <c r="E28" s="298" t="s">
        <v>626</v>
      </c>
    </row>
    <row r="29" spans="2:5" ht="24" customHeight="1" thickBot="1">
      <c r="B29" s="298" t="s">
        <v>149</v>
      </c>
      <c r="C29" s="298" t="s">
        <v>88</v>
      </c>
      <c r="D29" s="298" t="s">
        <v>626</v>
      </c>
      <c r="E29" s="298" t="s">
        <v>626</v>
      </c>
    </row>
    <row r="30" spans="2:5" ht="24" customHeight="1" thickBot="1">
      <c r="B30" s="298" t="s">
        <v>149</v>
      </c>
      <c r="C30" s="298" t="s">
        <v>89</v>
      </c>
      <c r="D30" s="298" t="s">
        <v>626</v>
      </c>
      <c r="E30" s="298" t="s">
        <v>626</v>
      </c>
    </row>
    <row r="31" spans="2:5" ht="24" customHeight="1" thickBot="1">
      <c r="B31" s="298" t="s">
        <v>149</v>
      </c>
      <c r="C31" s="298" t="s">
        <v>85</v>
      </c>
      <c r="D31" s="298" t="s">
        <v>626</v>
      </c>
      <c r="E31" s="298" t="s">
        <v>626</v>
      </c>
    </row>
    <row r="32" spans="2:5" ht="24" customHeight="1" thickBot="1">
      <c r="B32" s="298" t="s">
        <v>149</v>
      </c>
      <c r="C32" s="298" t="s">
        <v>87</v>
      </c>
      <c r="D32" s="298" t="s">
        <v>626</v>
      </c>
      <c r="E32" s="298" t="s">
        <v>626</v>
      </c>
    </row>
    <row r="33" spans="2:5" ht="24" customHeight="1" thickBot="1">
      <c r="B33" s="298" t="s">
        <v>151</v>
      </c>
      <c r="C33" s="298" t="s">
        <v>90</v>
      </c>
      <c r="D33" s="298" t="s">
        <v>626</v>
      </c>
      <c r="E33" s="298" t="s">
        <v>626</v>
      </c>
    </row>
    <row r="34" spans="2:5" ht="24" customHeight="1" thickBot="1">
      <c r="B34" s="298" t="s">
        <v>151</v>
      </c>
      <c r="C34" s="298" t="s">
        <v>91</v>
      </c>
      <c r="D34" s="298" t="s">
        <v>627</v>
      </c>
      <c r="E34" s="298" t="s">
        <v>627</v>
      </c>
    </row>
    <row r="35" spans="2:5" ht="24" customHeight="1" thickBot="1">
      <c r="B35" s="298" t="s">
        <v>151</v>
      </c>
      <c r="C35" s="298" t="s">
        <v>0</v>
      </c>
      <c r="D35" s="298" t="s">
        <v>626</v>
      </c>
      <c r="E35" s="298" t="s">
        <v>626</v>
      </c>
    </row>
    <row r="36" spans="2:5" ht="24" customHeight="1" thickBot="1">
      <c r="B36" s="298" t="s">
        <v>151</v>
      </c>
      <c r="C36" s="298" t="s">
        <v>88</v>
      </c>
      <c r="D36" s="298" t="s">
        <v>626</v>
      </c>
      <c r="E36" s="298" t="s">
        <v>626</v>
      </c>
    </row>
    <row r="37" spans="2:5" ht="24" customHeight="1" thickBot="1">
      <c r="B37" s="298" t="s">
        <v>151</v>
      </c>
      <c r="C37" s="298" t="s">
        <v>89</v>
      </c>
      <c r="D37" s="298" t="s">
        <v>626</v>
      </c>
      <c r="E37" s="298" t="s">
        <v>626</v>
      </c>
    </row>
    <row r="38" spans="2:5" ht="24" customHeight="1" thickBot="1">
      <c r="B38" s="298" t="s">
        <v>151</v>
      </c>
      <c r="C38" s="298" t="s">
        <v>85</v>
      </c>
      <c r="D38" s="298" t="s">
        <v>626</v>
      </c>
      <c r="E38" s="298" t="s">
        <v>626</v>
      </c>
    </row>
    <row r="39" spans="2:5" ht="24" customHeight="1" thickBot="1">
      <c r="B39" s="298" t="s">
        <v>151</v>
      </c>
      <c r="C39" s="298" t="s">
        <v>87</v>
      </c>
      <c r="D39" s="298" t="s">
        <v>626</v>
      </c>
      <c r="E39" s="298" t="s">
        <v>626</v>
      </c>
    </row>
    <row r="40" spans="2:5" ht="24" customHeight="1" thickBot="1">
      <c r="B40" s="298" t="s">
        <v>167</v>
      </c>
      <c r="C40" s="298" t="s">
        <v>0</v>
      </c>
      <c r="D40" s="298" t="s">
        <v>626</v>
      </c>
      <c r="E40" s="298" t="s">
        <v>626</v>
      </c>
    </row>
    <row r="41" spans="2:5" ht="24" customHeight="1" thickBot="1">
      <c r="B41" s="298" t="s">
        <v>167</v>
      </c>
      <c r="C41" s="298" t="s">
        <v>91</v>
      </c>
      <c r="D41" s="298" t="s">
        <v>626</v>
      </c>
      <c r="E41" s="298" t="s">
        <v>626</v>
      </c>
    </row>
    <row r="42" spans="2:5" ht="24" customHeight="1" thickBot="1">
      <c r="B42" s="298" t="s">
        <v>167</v>
      </c>
      <c r="C42" s="298" t="s">
        <v>88</v>
      </c>
      <c r="D42" s="298" t="s">
        <v>626</v>
      </c>
      <c r="E42" s="298" t="s">
        <v>626</v>
      </c>
    </row>
    <row r="43" spans="2:5" ht="24" customHeight="1" thickBot="1">
      <c r="B43" s="298" t="s">
        <v>167</v>
      </c>
      <c r="C43" s="298" t="s">
        <v>89</v>
      </c>
      <c r="D43" s="298" t="s">
        <v>626</v>
      </c>
      <c r="E43" s="298" t="s">
        <v>626</v>
      </c>
    </row>
    <row r="44" spans="2:5" ht="24" customHeight="1" thickBot="1">
      <c r="B44" s="298" t="s">
        <v>167</v>
      </c>
      <c r="C44" s="298" t="s">
        <v>85</v>
      </c>
      <c r="D44" s="298" t="s">
        <v>626</v>
      </c>
      <c r="E44" s="298" t="s">
        <v>626</v>
      </c>
    </row>
    <row r="45" spans="2:5" ht="24" customHeight="1" thickBot="1">
      <c r="B45" s="298" t="s">
        <v>167</v>
      </c>
      <c r="C45" s="298" t="s">
        <v>87</v>
      </c>
      <c r="D45" s="298" t="s">
        <v>626</v>
      </c>
      <c r="E45" s="298" t="s">
        <v>626</v>
      </c>
    </row>
    <row r="46" spans="2:5" ht="24" customHeight="1" thickBot="1">
      <c r="B46" s="298" t="s">
        <v>187</v>
      </c>
      <c r="C46" s="298" t="s">
        <v>273</v>
      </c>
      <c r="D46" s="298" t="s">
        <v>627</v>
      </c>
      <c r="E46" s="298" t="s">
        <v>627</v>
      </c>
    </row>
    <row r="47" spans="2:5" ht="24" customHeight="1" thickBot="1">
      <c r="B47" s="298" t="s">
        <v>187</v>
      </c>
      <c r="C47" s="298" t="s">
        <v>90</v>
      </c>
      <c r="D47" s="298" t="s">
        <v>626</v>
      </c>
      <c r="E47" s="298" t="s">
        <v>627</v>
      </c>
    </row>
    <row r="48" spans="2:5" ht="24" customHeight="1" thickBot="1">
      <c r="B48" s="298" t="s">
        <v>187</v>
      </c>
      <c r="C48" s="298" t="s">
        <v>91</v>
      </c>
      <c r="D48" s="298" t="s">
        <v>626</v>
      </c>
      <c r="E48" s="298" t="s">
        <v>627</v>
      </c>
    </row>
    <row r="49" spans="2:5" ht="24" customHeight="1" thickBot="1">
      <c r="B49" s="298" t="s">
        <v>187</v>
      </c>
      <c r="C49" s="298" t="s">
        <v>0</v>
      </c>
      <c r="D49" s="298" t="s">
        <v>626</v>
      </c>
      <c r="E49" s="298" t="s">
        <v>626</v>
      </c>
    </row>
    <row r="50" spans="2:5" ht="24" customHeight="1" thickBot="1">
      <c r="B50" s="298" t="s">
        <v>187</v>
      </c>
      <c r="C50" s="298" t="s">
        <v>88</v>
      </c>
      <c r="D50" s="298" t="s">
        <v>626</v>
      </c>
      <c r="E50" s="298" t="s">
        <v>626</v>
      </c>
    </row>
    <row r="51" spans="2:5" ht="24" customHeight="1" thickBot="1">
      <c r="B51" s="298" t="s">
        <v>187</v>
      </c>
      <c r="C51" s="298" t="s">
        <v>89</v>
      </c>
      <c r="D51" s="298" t="s">
        <v>626</v>
      </c>
      <c r="E51" s="298" t="s">
        <v>626</v>
      </c>
    </row>
    <row r="52" spans="2:5" ht="24" customHeight="1" thickBot="1">
      <c r="B52" s="298" t="s">
        <v>187</v>
      </c>
      <c r="C52" s="298" t="s">
        <v>85</v>
      </c>
      <c r="D52" s="298" t="s">
        <v>626</v>
      </c>
      <c r="E52" s="298" t="s">
        <v>626</v>
      </c>
    </row>
    <row r="53" spans="2:5" ht="24" customHeight="1" thickBot="1">
      <c r="B53" s="298" t="s">
        <v>187</v>
      </c>
      <c r="C53" s="298" t="s">
        <v>87</v>
      </c>
      <c r="D53" s="298" t="s">
        <v>626</v>
      </c>
      <c r="E53" s="298" t="s">
        <v>626</v>
      </c>
    </row>
    <row r="54" spans="2:5" ht="24" customHeight="1" thickBot="1">
      <c r="B54" s="298" t="s">
        <v>207</v>
      </c>
      <c r="C54" s="298" t="s">
        <v>90</v>
      </c>
      <c r="D54" s="298" t="s">
        <v>626</v>
      </c>
      <c r="E54" s="298" t="s">
        <v>626</v>
      </c>
    </row>
    <row r="55" spans="2:5" ht="24" customHeight="1" thickBot="1">
      <c r="B55" s="298" t="s">
        <v>207</v>
      </c>
      <c r="C55" s="298" t="s">
        <v>0</v>
      </c>
      <c r="D55" s="298" t="s">
        <v>626</v>
      </c>
      <c r="E55" s="298" t="s">
        <v>626</v>
      </c>
    </row>
    <row r="56" spans="2:5" ht="24" customHeight="1" thickBot="1">
      <c r="B56" s="298" t="s">
        <v>207</v>
      </c>
      <c r="C56" s="298" t="s">
        <v>88</v>
      </c>
      <c r="D56" s="298" t="s">
        <v>626</v>
      </c>
      <c r="E56" s="298" t="s">
        <v>626</v>
      </c>
    </row>
    <row r="57" spans="2:5" ht="24" customHeight="1" thickBot="1">
      <c r="B57" s="298" t="s">
        <v>207</v>
      </c>
      <c r="C57" s="298" t="s">
        <v>89</v>
      </c>
      <c r="D57" s="298" t="s">
        <v>626</v>
      </c>
      <c r="E57" s="298" t="s">
        <v>626</v>
      </c>
    </row>
    <row r="58" spans="2:5" ht="24" customHeight="1" thickBot="1">
      <c r="B58" s="298" t="s">
        <v>207</v>
      </c>
      <c r="C58" s="298" t="s">
        <v>85</v>
      </c>
      <c r="D58" s="298" t="s">
        <v>626</v>
      </c>
      <c r="E58" s="298" t="s">
        <v>626</v>
      </c>
    </row>
    <row r="59" spans="2:5" ht="24" customHeight="1" thickBot="1">
      <c r="B59" s="298" t="s">
        <v>207</v>
      </c>
      <c r="C59" s="298" t="s">
        <v>87</v>
      </c>
      <c r="D59" s="298" t="s">
        <v>626</v>
      </c>
      <c r="E59" s="298" t="s">
        <v>626</v>
      </c>
    </row>
    <row r="60" spans="2:5" ht="24" customHeight="1"/>
    <row r="61" spans="2:5" ht="24" customHeight="1"/>
  </sheetData>
  <autoFilter ref="B2:E2" xr:uid="{D9FA9FEB-DD62-455D-8B8C-F30DAF2C48E2}"/>
  <dataValidations count="1">
    <dataValidation type="list" allowBlank="1" showInputMessage="1" showErrorMessage="1" sqref="D3:E59" xr:uid="{58282446-6A49-4414-9DF2-092E09A6FAD0}">
      <formula1>"Enviada,Não enviada"</formula1>
    </dataValidation>
  </dataValidations>
  <pageMargins left="0.511811024" right="0.511811024" top="0.78740157499999996" bottom="0.78740157499999996" header="0.31496062000000002" footer="0.3149606200000000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8C1CE-4E2C-49C1-8B22-CC880D6598E6}">
  <dimension ref="B1:H59"/>
  <sheetViews>
    <sheetView workbookViewId="0">
      <selection activeCell="D34" sqref="D34:H35"/>
    </sheetView>
  </sheetViews>
  <sheetFormatPr defaultRowHeight="15"/>
  <cols>
    <col min="2" max="2" width="28.42578125" customWidth="1"/>
    <col min="3" max="3" width="18.85546875" customWidth="1"/>
    <col min="4" max="4" width="22.85546875" customWidth="1"/>
    <col min="5" max="6" width="19.42578125" customWidth="1"/>
    <col min="7" max="7" width="18.5703125" customWidth="1"/>
    <col min="8" max="8" width="17.5703125" customWidth="1"/>
  </cols>
  <sheetData>
    <row r="1" spans="2:8" ht="25.5">
      <c r="B1" s="75" t="s">
        <v>217</v>
      </c>
      <c r="C1" s="75" t="s">
        <v>593</v>
      </c>
      <c r="D1" s="75" t="s">
        <v>284</v>
      </c>
      <c r="E1" s="75" t="s">
        <v>628</v>
      </c>
      <c r="F1" s="302" t="s">
        <v>629</v>
      </c>
      <c r="G1" s="302" t="s">
        <v>630</v>
      </c>
      <c r="H1" s="302" t="s">
        <v>631</v>
      </c>
    </row>
    <row r="2" spans="2:8">
      <c r="B2" s="76" t="s">
        <v>127</v>
      </c>
      <c r="C2" s="76" t="s">
        <v>0</v>
      </c>
      <c r="D2" s="76" t="s">
        <v>298</v>
      </c>
      <c r="E2" s="76" t="s">
        <v>563</v>
      </c>
      <c r="F2" s="78">
        <v>17739.34</v>
      </c>
      <c r="G2" s="76" t="s">
        <v>632</v>
      </c>
      <c r="H2" s="304">
        <v>1</v>
      </c>
    </row>
    <row r="3" spans="2:8">
      <c r="B3" s="76" t="s">
        <v>127</v>
      </c>
      <c r="C3" s="76" t="s">
        <v>85</v>
      </c>
      <c r="D3" s="76" t="s">
        <v>298</v>
      </c>
      <c r="E3" s="76" t="s">
        <v>563</v>
      </c>
      <c r="F3" s="78">
        <v>7113.1436109927599</v>
      </c>
      <c r="G3" s="76" t="s">
        <v>632</v>
      </c>
      <c r="H3" s="304">
        <v>1</v>
      </c>
    </row>
    <row r="4" spans="2:8">
      <c r="B4" s="76" t="s">
        <v>127</v>
      </c>
      <c r="C4" s="76" t="s">
        <v>91</v>
      </c>
      <c r="D4" s="76" t="s">
        <v>298</v>
      </c>
      <c r="E4" s="76" t="s">
        <v>563</v>
      </c>
      <c r="F4" s="78">
        <v>1150.2599999999984</v>
      </c>
      <c r="G4" s="76" t="s">
        <v>632</v>
      </c>
      <c r="H4" s="304">
        <v>1</v>
      </c>
    </row>
    <row r="5" spans="2:8">
      <c r="B5" s="76" t="s">
        <v>127</v>
      </c>
      <c r="C5" s="76" t="s">
        <v>87</v>
      </c>
      <c r="D5" s="76" t="s">
        <v>298</v>
      </c>
      <c r="E5" s="76" t="s">
        <v>563</v>
      </c>
      <c r="F5" s="78">
        <v>4618.5299999999988</v>
      </c>
      <c r="G5" s="76" t="s">
        <v>632</v>
      </c>
      <c r="H5" s="304">
        <v>1</v>
      </c>
    </row>
    <row r="6" spans="2:8">
      <c r="B6" s="76" t="s">
        <v>127</v>
      </c>
      <c r="C6" s="76" t="s">
        <v>90</v>
      </c>
      <c r="D6" s="76" t="s">
        <v>298</v>
      </c>
      <c r="E6" s="76" t="s">
        <v>573</v>
      </c>
      <c r="F6" s="78" t="s">
        <v>590</v>
      </c>
      <c r="G6" s="267" t="s">
        <v>633</v>
      </c>
      <c r="H6" s="304" t="s">
        <v>590</v>
      </c>
    </row>
    <row r="7" spans="2:8">
      <c r="B7" s="76" t="s">
        <v>127</v>
      </c>
      <c r="C7" s="76" t="s">
        <v>88</v>
      </c>
      <c r="D7" s="76" t="s">
        <v>298</v>
      </c>
      <c r="E7" s="76" t="s">
        <v>634</v>
      </c>
      <c r="F7" s="78" t="s">
        <v>590</v>
      </c>
      <c r="G7" s="267" t="s">
        <v>633</v>
      </c>
      <c r="H7" s="304" t="s">
        <v>590</v>
      </c>
    </row>
    <row r="8" spans="2:8">
      <c r="B8" s="76" t="s">
        <v>143</v>
      </c>
      <c r="C8" s="76" t="s">
        <v>87</v>
      </c>
      <c r="D8" s="76" t="s">
        <v>298</v>
      </c>
      <c r="E8" s="76" t="s">
        <v>573</v>
      </c>
      <c r="F8" s="78" t="s">
        <v>590</v>
      </c>
      <c r="G8" s="267" t="s">
        <v>633</v>
      </c>
      <c r="H8" s="304" t="s">
        <v>590</v>
      </c>
    </row>
    <row r="9" spans="2:8">
      <c r="B9" s="76" t="s">
        <v>143</v>
      </c>
      <c r="C9" s="76" t="s">
        <v>88</v>
      </c>
      <c r="D9" s="76" t="s">
        <v>298</v>
      </c>
      <c r="E9" s="76" t="s">
        <v>634</v>
      </c>
      <c r="F9" s="78">
        <v>8346.9196443393339</v>
      </c>
      <c r="G9" s="76" t="s">
        <v>635</v>
      </c>
      <c r="H9" s="304">
        <v>1</v>
      </c>
    </row>
    <row r="10" spans="2:8">
      <c r="B10" s="76" t="s">
        <v>143</v>
      </c>
      <c r="C10" s="76" t="s">
        <v>89</v>
      </c>
      <c r="D10" s="76" t="s">
        <v>298</v>
      </c>
      <c r="E10" s="76" t="s">
        <v>634</v>
      </c>
      <c r="F10" s="78">
        <v>6106.5483087711946</v>
      </c>
      <c r="G10" s="76" t="s">
        <v>635</v>
      </c>
      <c r="H10" s="304">
        <v>1</v>
      </c>
    </row>
    <row r="11" spans="2:8">
      <c r="B11" s="76" t="s">
        <v>171</v>
      </c>
      <c r="C11" s="76" t="s">
        <v>90</v>
      </c>
      <c r="D11" s="76" t="s">
        <v>298</v>
      </c>
      <c r="E11" s="305">
        <v>45536</v>
      </c>
      <c r="F11" s="78">
        <v>15122.26</v>
      </c>
      <c r="G11" s="76" t="s">
        <v>563</v>
      </c>
      <c r="H11" s="304">
        <v>1</v>
      </c>
    </row>
    <row r="12" spans="2:8">
      <c r="B12" s="76" t="s">
        <v>171</v>
      </c>
      <c r="C12" s="76" t="s">
        <v>91</v>
      </c>
      <c r="D12" s="303" t="s">
        <v>636</v>
      </c>
      <c r="E12" s="303" t="s">
        <v>590</v>
      </c>
      <c r="F12" s="76" t="s">
        <v>590</v>
      </c>
      <c r="G12" s="267" t="s">
        <v>633</v>
      </c>
      <c r="H12" s="76" t="s">
        <v>590</v>
      </c>
    </row>
    <row r="13" spans="2:8">
      <c r="B13" s="76" t="s">
        <v>171</v>
      </c>
      <c r="C13" s="76" t="s">
        <v>0</v>
      </c>
      <c r="D13" s="76" t="s">
        <v>298</v>
      </c>
      <c r="E13" s="76" t="s">
        <v>563</v>
      </c>
      <c r="F13" s="76" t="s">
        <v>590</v>
      </c>
      <c r="G13" s="267" t="s">
        <v>633</v>
      </c>
      <c r="H13" s="76" t="s">
        <v>590</v>
      </c>
    </row>
    <row r="14" spans="2:8">
      <c r="B14" s="76" t="s">
        <v>171</v>
      </c>
      <c r="C14" s="76" t="s">
        <v>88</v>
      </c>
      <c r="D14" s="76" t="s">
        <v>636</v>
      </c>
      <c r="E14" s="76" t="s">
        <v>590</v>
      </c>
      <c r="F14" s="76" t="s">
        <v>590</v>
      </c>
      <c r="G14" s="267" t="s">
        <v>633</v>
      </c>
      <c r="H14" s="76" t="s">
        <v>590</v>
      </c>
    </row>
    <row r="15" spans="2:8">
      <c r="B15" s="76" t="s">
        <v>171</v>
      </c>
      <c r="C15" s="76" t="s">
        <v>89</v>
      </c>
      <c r="D15" s="76" t="s">
        <v>636</v>
      </c>
      <c r="E15" s="76" t="s">
        <v>590</v>
      </c>
      <c r="F15" s="76" t="s">
        <v>590</v>
      </c>
      <c r="G15" s="267" t="s">
        <v>633</v>
      </c>
      <c r="H15" s="76" t="s">
        <v>590</v>
      </c>
    </row>
    <row r="16" spans="2:8">
      <c r="B16" s="76" t="s">
        <v>171</v>
      </c>
      <c r="C16" s="76" t="s">
        <v>476</v>
      </c>
      <c r="D16" s="76" t="s">
        <v>636</v>
      </c>
      <c r="E16" s="76" t="s">
        <v>590</v>
      </c>
      <c r="F16" s="76" t="s">
        <v>590</v>
      </c>
      <c r="G16" s="267" t="s">
        <v>633</v>
      </c>
      <c r="H16" s="76" t="s">
        <v>590</v>
      </c>
    </row>
    <row r="17" spans="2:8">
      <c r="B17" s="76" t="s">
        <v>171</v>
      </c>
      <c r="C17" s="76" t="s">
        <v>299</v>
      </c>
      <c r="D17" s="76" t="s">
        <v>298</v>
      </c>
      <c r="E17" s="306" t="s">
        <v>563</v>
      </c>
      <c r="F17" s="76" t="s">
        <v>590</v>
      </c>
      <c r="G17" s="267" t="s">
        <v>633</v>
      </c>
      <c r="H17" s="76" t="s">
        <v>590</v>
      </c>
    </row>
    <row r="18" spans="2:8">
      <c r="B18" s="76" t="s">
        <v>171</v>
      </c>
      <c r="C18" s="76" t="s">
        <v>85</v>
      </c>
      <c r="D18" s="76" t="s">
        <v>298</v>
      </c>
      <c r="E18" s="76" t="s">
        <v>563</v>
      </c>
      <c r="F18" s="78">
        <v>13835.203096000001</v>
      </c>
      <c r="G18" s="76" t="s">
        <v>632</v>
      </c>
      <c r="H18" s="304">
        <v>1</v>
      </c>
    </row>
    <row r="19" spans="2:8">
      <c r="B19" s="76" t="s">
        <v>171</v>
      </c>
      <c r="C19" s="76" t="s">
        <v>87</v>
      </c>
      <c r="D19" s="76" t="s">
        <v>298</v>
      </c>
      <c r="E19" s="306" t="s">
        <v>563</v>
      </c>
      <c r="F19" s="76" t="s">
        <v>590</v>
      </c>
      <c r="G19" s="76" t="s">
        <v>632</v>
      </c>
      <c r="H19" s="304">
        <v>1</v>
      </c>
    </row>
    <row r="20" spans="2:8">
      <c r="B20" s="76" t="s">
        <v>147</v>
      </c>
      <c r="C20" s="76" t="s">
        <v>90</v>
      </c>
      <c r="D20" s="76" t="s">
        <v>636</v>
      </c>
      <c r="E20" s="76" t="s">
        <v>590</v>
      </c>
      <c r="F20" s="76" t="s">
        <v>590</v>
      </c>
      <c r="G20" s="267" t="s">
        <v>633</v>
      </c>
      <c r="H20" s="76" t="s">
        <v>590</v>
      </c>
    </row>
    <row r="21" spans="2:8">
      <c r="B21" s="76" t="s">
        <v>147</v>
      </c>
      <c r="C21" s="76" t="s">
        <v>0</v>
      </c>
      <c r="D21" s="76" t="s">
        <v>298</v>
      </c>
      <c r="E21" s="76" t="s">
        <v>563</v>
      </c>
      <c r="F21" s="78">
        <v>20080.360000000073</v>
      </c>
      <c r="G21" s="303" t="s">
        <v>574</v>
      </c>
      <c r="H21" s="304">
        <v>1</v>
      </c>
    </row>
    <row r="22" spans="2:8">
      <c r="B22" s="76" t="s">
        <v>147</v>
      </c>
      <c r="C22" s="76" t="s">
        <v>88</v>
      </c>
      <c r="D22" s="76" t="s">
        <v>298</v>
      </c>
      <c r="E22" s="76" t="s">
        <v>634</v>
      </c>
      <c r="F22" s="76" t="s">
        <v>590</v>
      </c>
      <c r="G22" s="267" t="s">
        <v>633</v>
      </c>
      <c r="H22" s="76" t="s">
        <v>590</v>
      </c>
    </row>
    <row r="23" spans="2:8">
      <c r="B23" s="76" t="s">
        <v>147</v>
      </c>
      <c r="C23" s="76" t="s">
        <v>89</v>
      </c>
      <c r="D23" s="76" t="s">
        <v>298</v>
      </c>
      <c r="E23" s="76" t="s">
        <v>634</v>
      </c>
      <c r="F23" s="76" t="s">
        <v>590</v>
      </c>
      <c r="G23" s="267" t="s">
        <v>633</v>
      </c>
      <c r="H23" s="76" t="s">
        <v>590</v>
      </c>
    </row>
    <row r="24" spans="2:8">
      <c r="B24" s="76" t="s">
        <v>147</v>
      </c>
      <c r="C24" s="76" t="s">
        <v>85</v>
      </c>
      <c r="D24" s="76" t="s">
        <v>298</v>
      </c>
      <c r="E24" s="76" t="s">
        <v>573</v>
      </c>
      <c r="F24" s="78">
        <v>13378.47</v>
      </c>
      <c r="G24" s="76" t="s">
        <v>573</v>
      </c>
      <c r="H24" s="304">
        <v>1</v>
      </c>
    </row>
    <row r="25" spans="2:8">
      <c r="B25" s="76" t="s">
        <v>147</v>
      </c>
      <c r="C25" s="76" t="s">
        <v>87</v>
      </c>
      <c r="D25" s="76" t="s">
        <v>298</v>
      </c>
      <c r="E25" s="76" t="s">
        <v>573</v>
      </c>
      <c r="F25" s="78">
        <v>11766.17</v>
      </c>
      <c r="G25" s="76" t="s">
        <v>573</v>
      </c>
      <c r="H25" s="304">
        <v>1</v>
      </c>
    </row>
    <row r="26" spans="2:8">
      <c r="B26" s="76" t="s">
        <v>149</v>
      </c>
      <c r="C26" s="76" t="s">
        <v>91</v>
      </c>
      <c r="D26" s="76" t="s">
        <v>636</v>
      </c>
      <c r="E26" s="76" t="s">
        <v>590</v>
      </c>
      <c r="F26" s="76" t="s">
        <v>590</v>
      </c>
      <c r="G26" s="267" t="s">
        <v>633</v>
      </c>
      <c r="H26" s="76" t="s">
        <v>590</v>
      </c>
    </row>
    <row r="27" spans="2:8">
      <c r="B27" s="76" t="s">
        <v>149</v>
      </c>
      <c r="C27" s="76" t="s">
        <v>0</v>
      </c>
      <c r="D27" s="76" t="s">
        <v>298</v>
      </c>
      <c r="E27" s="306" t="s">
        <v>563</v>
      </c>
      <c r="F27" s="76" t="s">
        <v>590</v>
      </c>
      <c r="G27" s="267" t="s">
        <v>633</v>
      </c>
      <c r="H27" s="76" t="s">
        <v>590</v>
      </c>
    </row>
    <row r="28" spans="2:8">
      <c r="B28" s="76" t="s">
        <v>149</v>
      </c>
      <c r="C28" s="76" t="s">
        <v>88</v>
      </c>
      <c r="D28" s="76" t="s">
        <v>298</v>
      </c>
      <c r="E28" s="306" t="s">
        <v>563</v>
      </c>
      <c r="F28" s="76" t="s">
        <v>590</v>
      </c>
      <c r="G28" s="267" t="s">
        <v>633</v>
      </c>
      <c r="H28" s="76" t="s">
        <v>590</v>
      </c>
    </row>
    <row r="29" spans="2:8">
      <c r="B29" s="76" t="s">
        <v>149</v>
      </c>
      <c r="C29" s="76" t="s">
        <v>89</v>
      </c>
      <c r="D29" s="76" t="s">
        <v>298</v>
      </c>
      <c r="E29" s="306" t="s">
        <v>563</v>
      </c>
      <c r="F29" s="76" t="s">
        <v>590</v>
      </c>
      <c r="G29" s="267" t="s">
        <v>633</v>
      </c>
      <c r="H29" s="76" t="s">
        <v>590</v>
      </c>
    </row>
    <row r="30" spans="2:8">
      <c r="B30" s="76" t="s">
        <v>149</v>
      </c>
      <c r="C30" s="76" t="s">
        <v>85</v>
      </c>
      <c r="D30" s="76" t="s">
        <v>298</v>
      </c>
      <c r="E30" s="76" t="s">
        <v>567</v>
      </c>
      <c r="F30" s="78">
        <v>15301.587845</v>
      </c>
      <c r="G30" s="76" t="s">
        <v>573</v>
      </c>
      <c r="H30" s="304">
        <v>1</v>
      </c>
    </row>
    <row r="31" spans="2:8">
      <c r="B31" s="76" t="s">
        <v>149</v>
      </c>
      <c r="C31" s="76" t="s">
        <v>87</v>
      </c>
      <c r="D31" s="76" t="s">
        <v>298</v>
      </c>
      <c r="E31" s="76" t="s">
        <v>567</v>
      </c>
      <c r="F31" s="78">
        <v>8841.1933879999997</v>
      </c>
      <c r="G31" s="76" t="s">
        <v>573</v>
      </c>
      <c r="H31" s="304">
        <v>1</v>
      </c>
    </row>
    <row r="32" spans="2:8">
      <c r="B32" s="76" t="s">
        <v>151</v>
      </c>
      <c r="C32" s="76" t="s">
        <v>90</v>
      </c>
      <c r="D32" s="76" t="s">
        <v>298</v>
      </c>
      <c r="E32" s="76" t="s">
        <v>637</v>
      </c>
      <c r="F32">
        <v>4734.4800000000105</v>
      </c>
      <c r="G32" s="76" t="s">
        <v>637</v>
      </c>
      <c r="H32" s="304">
        <v>1</v>
      </c>
    </row>
    <row r="33" spans="2:8">
      <c r="B33" s="76" t="s">
        <v>151</v>
      </c>
      <c r="C33" s="76" t="s">
        <v>91</v>
      </c>
      <c r="D33" s="76" t="s">
        <v>636</v>
      </c>
      <c r="E33" s="76" t="s">
        <v>590</v>
      </c>
      <c r="F33" s="76" t="s">
        <v>590</v>
      </c>
      <c r="G33" s="267" t="s">
        <v>633</v>
      </c>
      <c r="H33" s="76" t="s">
        <v>590</v>
      </c>
    </row>
    <row r="34" spans="2:8">
      <c r="B34" s="76" t="s">
        <v>151</v>
      </c>
      <c r="C34" s="76" t="s">
        <v>0</v>
      </c>
      <c r="D34" s="76" t="s">
        <v>298</v>
      </c>
      <c r="E34" s="303" t="s">
        <v>638</v>
      </c>
      <c r="F34">
        <v>78407.69</v>
      </c>
      <c r="G34" s="303" t="s">
        <v>638</v>
      </c>
      <c r="H34" s="307">
        <v>1</v>
      </c>
    </row>
    <row r="35" spans="2:8">
      <c r="B35" s="76" t="s">
        <v>151</v>
      </c>
      <c r="C35" s="76" t="s">
        <v>88</v>
      </c>
      <c r="D35" s="76" t="s">
        <v>298</v>
      </c>
      <c r="E35" s="76" t="s">
        <v>637</v>
      </c>
      <c r="F35">
        <f>20597.04*3</f>
        <v>61791.12</v>
      </c>
      <c r="G35" s="303" t="s">
        <v>639</v>
      </c>
      <c r="H35" s="307">
        <v>3</v>
      </c>
    </row>
    <row r="36" spans="2:8">
      <c r="B36" s="76" t="s">
        <v>151</v>
      </c>
      <c r="C36" s="76" t="s">
        <v>89</v>
      </c>
    </row>
    <row r="37" spans="2:8">
      <c r="B37" s="76" t="s">
        <v>151</v>
      </c>
      <c r="C37" s="76" t="s">
        <v>85</v>
      </c>
    </row>
    <row r="38" spans="2:8">
      <c r="B38" s="76" t="s">
        <v>151</v>
      </c>
      <c r="C38" s="76" t="s">
        <v>87</v>
      </c>
    </row>
    <row r="39" spans="2:8">
      <c r="B39" s="76" t="s">
        <v>167</v>
      </c>
      <c r="C39" s="76" t="s">
        <v>0</v>
      </c>
    </row>
    <row r="40" spans="2:8">
      <c r="B40" s="76" t="s">
        <v>167</v>
      </c>
      <c r="C40" s="76" t="s">
        <v>91</v>
      </c>
    </row>
    <row r="41" spans="2:8">
      <c r="B41" s="76" t="s">
        <v>167</v>
      </c>
      <c r="C41" s="76" t="s">
        <v>88</v>
      </c>
    </row>
    <row r="42" spans="2:8">
      <c r="B42" s="76" t="s">
        <v>167</v>
      </c>
      <c r="C42" s="76" t="s">
        <v>89</v>
      </c>
    </row>
    <row r="43" spans="2:8">
      <c r="B43" s="76" t="s">
        <v>167</v>
      </c>
      <c r="C43" s="76" t="s">
        <v>85</v>
      </c>
    </row>
    <row r="44" spans="2:8">
      <c r="B44" s="76" t="s">
        <v>167</v>
      </c>
      <c r="C44" s="76" t="s">
        <v>87</v>
      </c>
    </row>
    <row r="45" spans="2:8">
      <c r="B45" s="76" t="s">
        <v>187</v>
      </c>
      <c r="C45" s="76" t="s">
        <v>87</v>
      </c>
    </row>
    <row r="46" spans="2:8">
      <c r="B46" s="76" t="s">
        <v>187</v>
      </c>
      <c r="C46" s="76" t="s">
        <v>273</v>
      </c>
    </row>
    <row r="47" spans="2:8">
      <c r="B47" s="76" t="s">
        <v>187</v>
      </c>
      <c r="C47" s="76" t="s">
        <v>90</v>
      </c>
    </row>
    <row r="48" spans="2:8">
      <c r="B48" s="76" t="s">
        <v>187</v>
      </c>
      <c r="C48" s="76" t="s">
        <v>91</v>
      </c>
    </row>
    <row r="49" spans="2:3">
      <c r="B49" s="76" t="s">
        <v>187</v>
      </c>
      <c r="C49" s="76" t="s">
        <v>0</v>
      </c>
    </row>
    <row r="50" spans="2:3">
      <c r="B50" s="76" t="s">
        <v>187</v>
      </c>
      <c r="C50" s="76" t="s">
        <v>88</v>
      </c>
    </row>
    <row r="51" spans="2:3">
      <c r="B51" s="76" t="s">
        <v>187</v>
      </c>
      <c r="C51" s="76" t="s">
        <v>89</v>
      </c>
    </row>
    <row r="52" spans="2:3">
      <c r="B52" s="76" t="s">
        <v>187</v>
      </c>
      <c r="C52" s="76" t="s">
        <v>85</v>
      </c>
    </row>
    <row r="53" spans="2:3">
      <c r="B53" s="76" t="s">
        <v>187</v>
      </c>
      <c r="C53" s="76" t="s">
        <v>87</v>
      </c>
    </row>
    <row r="54" spans="2:3">
      <c r="B54" s="76" t="s">
        <v>207</v>
      </c>
      <c r="C54" s="76" t="s">
        <v>90</v>
      </c>
    </row>
    <row r="55" spans="2:3">
      <c r="B55" s="76" t="s">
        <v>207</v>
      </c>
      <c r="C55" s="76" t="s">
        <v>0</v>
      </c>
    </row>
    <row r="56" spans="2:3">
      <c r="B56" s="76" t="s">
        <v>207</v>
      </c>
      <c r="C56" s="76" t="s">
        <v>88</v>
      </c>
    </row>
    <row r="57" spans="2:3">
      <c r="B57" s="76" t="s">
        <v>207</v>
      </c>
      <c r="C57" s="76" t="s">
        <v>89</v>
      </c>
    </row>
    <row r="58" spans="2:3">
      <c r="B58" s="76" t="s">
        <v>207</v>
      </c>
      <c r="C58" s="76" t="s">
        <v>85</v>
      </c>
    </row>
    <row r="59" spans="2:3">
      <c r="B59" s="76" t="s">
        <v>207</v>
      </c>
      <c r="C59" s="76" t="s">
        <v>87</v>
      </c>
    </row>
  </sheetData>
  <autoFilter ref="B1:H1" xr:uid="{F878C1CE-4E2C-49C1-8B22-CC880D6598E6}"/>
  <phoneticPr fontId="5" type="noConversion"/>
  <conditionalFormatting sqref="D2:D13">
    <cfRule type="cellIs" dxfId="55" priority="19" operator="equal">
      <formula>"Em Revisão"</formula>
    </cfRule>
    <cfRule type="cellIs" dxfId="54" priority="20" operator="equal">
      <formula>"Pendente"</formula>
    </cfRule>
    <cfRule type="cellIs" dxfId="53" priority="21" operator="equal">
      <formula>"OK"</formula>
    </cfRule>
  </conditionalFormatting>
  <conditionalFormatting sqref="D17:D19">
    <cfRule type="cellIs" dxfId="52" priority="10" operator="equal">
      <formula>"Em Revisão"</formula>
    </cfRule>
    <cfRule type="cellIs" dxfId="51" priority="11" operator="equal">
      <formula>"Pendente"</formula>
    </cfRule>
    <cfRule type="cellIs" dxfId="50" priority="12" operator="equal">
      <formula>"OK"</formula>
    </cfRule>
  </conditionalFormatting>
  <conditionalFormatting sqref="D21:D25">
    <cfRule type="cellIs" dxfId="49" priority="7" operator="equal">
      <formula>"Em Revisão"</formula>
    </cfRule>
    <cfRule type="cellIs" dxfId="48" priority="8" operator="equal">
      <formula>"Pendente"</formula>
    </cfRule>
    <cfRule type="cellIs" dxfId="47" priority="9" operator="equal">
      <formula>"OK"</formula>
    </cfRule>
  </conditionalFormatting>
  <conditionalFormatting sqref="D27:D32">
    <cfRule type="cellIs" dxfId="46" priority="4" operator="equal">
      <formula>"Em Revisão"</formula>
    </cfRule>
    <cfRule type="cellIs" dxfId="45" priority="5" operator="equal">
      <formula>"Pendente"</formula>
    </cfRule>
    <cfRule type="cellIs" dxfId="44" priority="6" operator="equal">
      <formula>"OK"</formula>
    </cfRule>
  </conditionalFormatting>
  <conditionalFormatting sqref="D34:D35">
    <cfRule type="cellIs" dxfId="43" priority="1" operator="equal">
      <formula>"Em Revisão"</formula>
    </cfRule>
    <cfRule type="cellIs" dxfId="42" priority="2" operator="equal">
      <formula>"Pendente"</formula>
    </cfRule>
    <cfRule type="cellIs" dxfId="41" priority="3" operator="equal">
      <formula>"OK"</formula>
    </cfRule>
  </conditionalFormatting>
  <conditionalFormatting sqref="E12">
    <cfRule type="cellIs" dxfId="40" priority="16" operator="equal">
      <formula>"Em Revisão"</formula>
    </cfRule>
    <cfRule type="cellIs" dxfId="39" priority="17" operator="equal">
      <formula>"Pendente"</formula>
    </cfRule>
    <cfRule type="cellIs" dxfId="38" priority="18" operator="equal">
      <formula>"OK"</formula>
    </cfRule>
  </conditionalFormatting>
  <dataValidations count="1">
    <dataValidation type="list" allowBlank="1" showInputMessage="1" showErrorMessage="1" sqref="D2:D11 D13 D17:D19 D21:D25 D27:D32 D34:D35" xr:uid="{BBAC7E03-1438-46F1-AE1D-B39882B7CA02}">
      <formula1>"OK,Em revisão"</formula1>
    </dataValidation>
  </dataValidations>
  <pageMargins left="0.511811024" right="0.511811024" top="0.78740157499999996" bottom="0.78740157499999996" header="0.31496062000000002" footer="0.31496062000000002"/>
  <extLst>
    <ext xmlns:x14="http://schemas.microsoft.com/office/spreadsheetml/2009/9/main" uri="{CCE6A557-97BC-4b89-ADB6-D9C93CAAB3DF}">
      <x14:dataValidations xmlns:xm="http://schemas.microsoft.com/office/excel/2006/main" count="2">
        <x14:dataValidation type="list" allowBlank="1" showInputMessage="1" showErrorMessage="1" xr:uid="{268C0178-A72A-475B-940B-66695C85FABB}">
          <x14:formula1>
            <xm:f>Unidades!$A$2:$A$10</xm:f>
          </x14:formula1>
          <xm:sqref>B2:B59</xm:sqref>
        </x14:dataValidation>
        <x14:dataValidation type="list" allowBlank="1" showInputMessage="1" showErrorMessage="1" xr:uid="{01D1B3C8-480D-4B6F-B2AA-ED040505E346}">
          <x14:formula1>
            <xm:f>'Categoria'!$A$2:$A$30</xm:f>
          </x14:formula1>
          <xm:sqref>C8:C10 C15:C19</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ACD79-167C-4B08-877B-6E2D500EDD0B}">
  <dimension ref="A4:G13"/>
  <sheetViews>
    <sheetView workbookViewId="0">
      <selection activeCell="N12" sqref="N12"/>
    </sheetView>
  </sheetViews>
  <sheetFormatPr defaultRowHeight="15"/>
  <cols>
    <col min="1" max="1" width="18.5703125" customWidth="1"/>
    <col min="2" max="2" width="21.28515625" customWidth="1"/>
    <col min="3" max="3" width="25" customWidth="1"/>
    <col min="4" max="4" width="17.140625" customWidth="1"/>
    <col min="5" max="5" width="27.7109375" customWidth="1"/>
    <col min="6" max="6" width="28.7109375" customWidth="1"/>
    <col min="7" max="7" width="19.28515625" customWidth="1"/>
  </cols>
  <sheetData>
    <row r="4" spans="1:7">
      <c r="B4" s="314" t="s">
        <v>318</v>
      </c>
      <c r="C4" s="314" t="s">
        <v>640</v>
      </c>
      <c r="E4" s="314" t="s">
        <v>641</v>
      </c>
      <c r="F4" s="314" t="s">
        <v>642</v>
      </c>
      <c r="G4" s="314" t="s">
        <v>292</v>
      </c>
    </row>
    <row r="5" spans="1:7">
      <c r="B5" s="315" t="s">
        <v>349</v>
      </c>
      <c r="C5" s="313">
        <v>4791.7801962499998</v>
      </c>
      <c r="E5" s="313">
        <v>26497</v>
      </c>
      <c r="F5" s="313">
        <v>17469.25</v>
      </c>
      <c r="G5" s="313">
        <f>E5-F5</f>
        <v>9027.75</v>
      </c>
    </row>
    <row r="6" spans="1:7">
      <c r="B6" s="315" t="s">
        <v>348</v>
      </c>
      <c r="C6" s="313">
        <v>4306.5561562499997</v>
      </c>
    </row>
    <row r="7" spans="1:7">
      <c r="B7" s="315" t="s">
        <v>643</v>
      </c>
      <c r="C7" s="313">
        <v>7250</v>
      </c>
    </row>
    <row r="11" spans="1:7" ht="30">
      <c r="A11" s="314" t="s">
        <v>218</v>
      </c>
      <c r="B11" s="314" t="s">
        <v>644</v>
      </c>
      <c r="C11" s="314" t="s">
        <v>645</v>
      </c>
      <c r="D11" s="314" t="s">
        <v>292</v>
      </c>
    </row>
    <row r="12" spans="1:7">
      <c r="A12" s="315" t="s">
        <v>85</v>
      </c>
      <c r="B12" s="313">
        <v>79738.460000000006</v>
      </c>
      <c r="C12" s="313">
        <v>50722.51</v>
      </c>
      <c r="D12" s="316">
        <f>B12-C12</f>
        <v>29015.950000000004</v>
      </c>
    </row>
    <row r="13" spans="1:7">
      <c r="A13" s="315" t="s">
        <v>87</v>
      </c>
      <c r="B13" s="313">
        <v>228303.62</v>
      </c>
      <c r="C13" s="313">
        <v>228074.02</v>
      </c>
      <c r="D13" s="316">
        <f>B13-C13</f>
        <v>229.60000000000582</v>
      </c>
    </row>
  </sheetData>
  <pageMargins left="0.511811024" right="0.511811024" top="0.78740157499999996" bottom="0.78740157499999996" header="0.31496062000000002" footer="0.3149606200000000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A20C4-65F0-4C6A-AD2E-43301AB381F2}">
  <sheetPr filterMode="1"/>
  <dimension ref="A1:L37"/>
  <sheetViews>
    <sheetView topLeftCell="B1" workbookViewId="0">
      <selection activeCell="D43" sqref="D43"/>
    </sheetView>
  </sheetViews>
  <sheetFormatPr defaultRowHeight="15"/>
  <cols>
    <col min="1" max="3" width="30.5703125" style="32" customWidth="1"/>
    <col min="4" max="9" width="23.5703125" customWidth="1"/>
    <col min="10" max="11" width="22" customWidth="1"/>
    <col min="12" max="12" width="24.5703125" customWidth="1"/>
  </cols>
  <sheetData>
    <row r="1" spans="1:12" ht="36" customHeight="1">
      <c r="A1" s="268" t="s">
        <v>1</v>
      </c>
      <c r="B1" s="269" t="s">
        <v>646</v>
      </c>
      <c r="C1" s="269" t="s">
        <v>218</v>
      </c>
      <c r="D1" s="75" t="s">
        <v>647</v>
      </c>
      <c r="E1" s="74" t="s">
        <v>648</v>
      </c>
      <c r="F1" s="270" t="s">
        <v>286</v>
      </c>
      <c r="G1" s="270" t="s">
        <v>288</v>
      </c>
      <c r="H1" s="270" t="s">
        <v>628</v>
      </c>
      <c r="I1" s="270" t="s">
        <v>649</v>
      </c>
      <c r="J1" s="271" t="s">
        <v>650</v>
      </c>
      <c r="K1" s="271" t="s">
        <v>651</v>
      </c>
      <c r="L1" s="272" t="s">
        <v>652</v>
      </c>
    </row>
    <row r="2" spans="1:12" hidden="1">
      <c r="A2" s="76" t="s">
        <v>30</v>
      </c>
      <c r="B2" s="76" t="s">
        <v>149</v>
      </c>
      <c r="C2" s="76" t="s">
        <v>88</v>
      </c>
      <c r="D2" s="121">
        <v>45658</v>
      </c>
      <c r="E2" s="78">
        <v>111740.88</v>
      </c>
      <c r="F2" s="78">
        <v>120417.17</v>
      </c>
      <c r="G2" s="80">
        <v>7.7646515760391305E-2</v>
      </c>
      <c r="H2" s="121"/>
      <c r="I2" s="121"/>
      <c r="J2" s="121"/>
      <c r="K2" s="78"/>
      <c r="L2" s="76"/>
    </row>
    <row r="3" spans="1:12" hidden="1">
      <c r="A3" s="76" t="s">
        <v>30</v>
      </c>
      <c r="B3" s="76" t="s">
        <v>149</v>
      </c>
      <c r="C3" s="76" t="s">
        <v>89</v>
      </c>
      <c r="D3" s="121">
        <v>45659</v>
      </c>
      <c r="E3" s="78">
        <v>15239.75</v>
      </c>
      <c r="F3" s="78">
        <v>16394.650000000001</v>
      </c>
      <c r="G3" s="80">
        <v>7.5782083039420037E-2</v>
      </c>
      <c r="H3" s="121"/>
      <c r="I3" s="121"/>
      <c r="J3" s="121"/>
      <c r="K3" s="78"/>
      <c r="L3" s="76"/>
    </row>
    <row r="4" spans="1:12" hidden="1">
      <c r="A4" s="76" t="s">
        <v>78</v>
      </c>
      <c r="B4" s="76" t="s">
        <v>127</v>
      </c>
      <c r="C4" s="76" t="s">
        <v>0</v>
      </c>
      <c r="D4" s="121">
        <v>45660</v>
      </c>
      <c r="E4" s="78">
        <v>255213.31</v>
      </c>
      <c r="F4" s="78">
        <v>272932.6461106115</v>
      </c>
      <c r="G4" s="80">
        <v>6.9429514121389299E-2</v>
      </c>
      <c r="H4" s="121">
        <v>45691</v>
      </c>
      <c r="I4" s="121">
        <v>45660</v>
      </c>
      <c r="J4" s="121">
        <v>45691</v>
      </c>
      <c r="K4" s="78">
        <v>17739.34</v>
      </c>
      <c r="L4" s="76" t="s">
        <v>653</v>
      </c>
    </row>
    <row r="5" spans="1:12">
      <c r="A5" s="76" t="s">
        <v>78</v>
      </c>
      <c r="B5" s="76" t="s">
        <v>147</v>
      </c>
      <c r="C5" s="76" t="s">
        <v>0</v>
      </c>
      <c r="D5" s="121">
        <v>45661</v>
      </c>
      <c r="E5" s="78">
        <v>269410.7</v>
      </c>
      <c r="F5" s="78">
        <v>287668.14</v>
      </c>
      <c r="G5" s="80">
        <v>6.7768058210011708E-2</v>
      </c>
      <c r="H5" s="121"/>
      <c r="I5" s="121"/>
      <c r="J5" s="121"/>
      <c r="K5" s="78"/>
      <c r="L5" s="76"/>
    </row>
    <row r="6" spans="1:12" hidden="1">
      <c r="A6" s="76" t="s">
        <v>78</v>
      </c>
      <c r="B6" s="76" t="s">
        <v>127</v>
      </c>
      <c r="C6" s="76" t="s">
        <v>85</v>
      </c>
      <c r="D6" s="121">
        <v>45662</v>
      </c>
      <c r="E6" s="78">
        <v>101272.89638900723</v>
      </c>
      <c r="F6" s="78">
        <v>108386.03653419482</v>
      </c>
      <c r="G6" s="80">
        <v>7.0237352725301225E-2</v>
      </c>
      <c r="H6" s="121">
        <v>45691</v>
      </c>
      <c r="I6" s="121">
        <v>45660</v>
      </c>
      <c r="J6" s="121">
        <v>45691</v>
      </c>
      <c r="K6" s="78">
        <v>7113.1436109927599</v>
      </c>
      <c r="L6" s="76" t="s">
        <v>653</v>
      </c>
    </row>
    <row r="7" spans="1:12" hidden="1">
      <c r="A7" s="76" t="s">
        <v>78</v>
      </c>
      <c r="B7" s="76" t="s">
        <v>149</v>
      </c>
      <c r="C7" s="76" t="s">
        <v>0</v>
      </c>
      <c r="D7" s="121">
        <v>45663</v>
      </c>
      <c r="E7" s="78">
        <v>206257.16</v>
      </c>
      <c r="F7" s="78">
        <v>220122.44</v>
      </c>
      <c r="G7" s="80">
        <v>6.7223266334123857E-2</v>
      </c>
      <c r="H7" s="121"/>
      <c r="I7" s="121"/>
      <c r="J7" s="121"/>
      <c r="K7" s="78"/>
      <c r="L7" s="76"/>
    </row>
    <row r="8" spans="1:12" hidden="1">
      <c r="A8" s="76" t="s">
        <v>78</v>
      </c>
      <c r="B8" s="76" t="s">
        <v>127</v>
      </c>
      <c r="C8" s="76" t="s">
        <v>91</v>
      </c>
      <c r="D8" s="121">
        <v>45664</v>
      </c>
      <c r="E8" s="78">
        <v>17039.2</v>
      </c>
      <c r="F8" s="78">
        <v>18149.490000000002</v>
      </c>
      <c r="G8" s="80">
        <v>6.5160923048030478E-2</v>
      </c>
      <c r="H8" s="121">
        <v>45691</v>
      </c>
      <c r="I8" s="121">
        <v>45660</v>
      </c>
      <c r="J8" s="121">
        <v>45691</v>
      </c>
      <c r="K8" s="78">
        <v>1150.2599999999984</v>
      </c>
      <c r="L8" s="76" t="s">
        <v>653</v>
      </c>
    </row>
    <row r="9" spans="1:12" hidden="1">
      <c r="A9" s="76" t="s">
        <v>76</v>
      </c>
      <c r="B9" s="76" t="s">
        <v>151</v>
      </c>
      <c r="C9" s="76" t="s">
        <v>87</v>
      </c>
      <c r="D9" s="121">
        <v>45665</v>
      </c>
      <c r="E9" s="78">
        <v>64466.1</v>
      </c>
      <c r="F9" s="78">
        <v>67407.846195557868</v>
      </c>
      <c r="G9" s="80">
        <v>4.5632451715830011E-2</v>
      </c>
      <c r="H9" s="121"/>
      <c r="I9" s="121"/>
      <c r="J9" s="121"/>
      <c r="K9" s="78"/>
      <c r="L9" s="76"/>
    </row>
    <row r="10" spans="1:12" hidden="1">
      <c r="A10" s="76" t="s">
        <v>78</v>
      </c>
      <c r="B10" s="76" t="s">
        <v>207</v>
      </c>
      <c r="C10" s="76" t="s">
        <v>87</v>
      </c>
      <c r="D10" s="121">
        <v>45666</v>
      </c>
      <c r="E10" s="78">
        <v>140747.26999999999</v>
      </c>
      <c r="F10" s="78">
        <v>146540.71</v>
      </c>
      <c r="G10" s="80">
        <v>4.1162006197349353E-2</v>
      </c>
      <c r="H10" s="121"/>
      <c r="I10" s="121"/>
      <c r="J10" s="121"/>
      <c r="K10" s="78"/>
      <c r="L10" s="76"/>
    </row>
    <row r="11" spans="1:12" hidden="1">
      <c r="A11" s="76" t="s">
        <v>78</v>
      </c>
      <c r="B11" s="76" t="s">
        <v>127</v>
      </c>
      <c r="C11" s="76" t="s">
        <v>87</v>
      </c>
      <c r="D11" s="121">
        <v>45667</v>
      </c>
      <c r="E11" s="78">
        <v>91477.03</v>
      </c>
      <c r="F11" s="78">
        <v>96095.555991404821</v>
      </c>
      <c r="G11" s="80">
        <v>5.0488368406853855E-2</v>
      </c>
      <c r="H11" s="121">
        <v>45691</v>
      </c>
      <c r="I11" s="121">
        <v>45660</v>
      </c>
      <c r="J11" s="121">
        <v>45691</v>
      </c>
      <c r="K11" s="78">
        <v>4618.5299999999988</v>
      </c>
      <c r="L11" s="76" t="s">
        <v>653</v>
      </c>
    </row>
    <row r="12" spans="1:12" hidden="1">
      <c r="A12" s="76" t="s">
        <v>17</v>
      </c>
      <c r="B12" s="76" t="s">
        <v>171</v>
      </c>
      <c r="C12" s="76" t="s">
        <v>299</v>
      </c>
      <c r="D12" s="121">
        <v>45668</v>
      </c>
      <c r="E12" s="78">
        <v>65287.9</v>
      </c>
      <c r="F12" s="78">
        <v>72341.78</v>
      </c>
      <c r="G12" s="80">
        <v>0.10804268478538898</v>
      </c>
      <c r="H12" s="121"/>
      <c r="I12" s="121"/>
      <c r="J12" s="121"/>
      <c r="K12" s="78"/>
      <c r="L12" s="76"/>
    </row>
    <row r="13" spans="1:12" hidden="1">
      <c r="A13" s="76" t="s">
        <v>17</v>
      </c>
      <c r="B13" s="76" t="s">
        <v>171</v>
      </c>
      <c r="C13" s="76" t="s">
        <v>0</v>
      </c>
      <c r="D13" s="121">
        <v>45669</v>
      </c>
      <c r="E13" s="78">
        <v>328472.90000000002</v>
      </c>
      <c r="F13" s="78">
        <v>367834.64</v>
      </c>
      <c r="G13" s="80">
        <v>0.11983253412990839</v>
      </c>
      <c r="H13" s="121"/>
      <c r="I13" s="121"/>
      <c r="J13" s="121"/>
      <c r="K13" s="78"/>
      <c r="L13" s="76"/>
    </row>
    <row r="14" spans="1:12" hidden="1">
      <c r="A14" s="76" t="s">
        <v>78</v>
      </c>
      <c r="B14" s="76" t="s">
        <v>167</v>
      </c>
      <c r="C14" s="76" t="s">
        <v>0</v>
      </c>
      <c r="D14" s="121">
        <v>45670</v>
      </c>
      <c r="E14" s="78">
        <v>246366.39</v>
      </c>
      <c r="F14" s="78">
        <v>278319.92</v>
      </c>
      <c r="G14" s="80">
        <v>0.12969922561271433</v>
      </c>
      <c r="H14" s="121"/>
      <c r="I14" s="121"/>
      <c r="J14" s="121"/>
      <c r="K14" s="78"/>
      <c r="L14" s="76"/>
    </row>
    <row r="15" spans="1:12" hidden="1">
      <c r="A15" s="76" t="s">
        <v>78</v>
      </c>
      <c r="B15" s="76" t="s">
        <v>167</v>
      </c>
      <c r="C15" s="76" t="s">
        <v>91</v>
      </c>
      <c r="D15" s="121">
        <v>45671</v>
      </c>
      <c r="E15" s="78">
        <v>7896.25</v>
      </c>
      <c r="F15" s="78">
        <v>8243.94</v>
      </c>
      <c r="G15" s="80">
        <v>4.4032293810353083E-2</v>
      </c>
      <c r="H15" s="121"/>
      <c r="I15" s="121"/>
      <c r="J15" s="121"/>
      <c r="K15" s="78"/>
      <c r="L15" s="76"/>
    </row>
    <row r="16" spans="1:12" hidden="1">
      <c r="A16" s="76" t="s">
        <v>30</v>
      </c>
      <c r="B16" s="76" t="s">
        <v>187</v>
      </c>
      <c r="C16" s="76" t="s">
        <v>87</v>
      </c>
      <c r="D16" s="121">
        <v>45672</v>
      </c>
      <c r="E16" s="78">
        <v>195190.68</v>
      </c>
      <c r="F16" s="78">
        <v>205220.46250890146</v>
      </c>
      <c r="G16" s="80">
        <v>5.1384535926108081E-2</v>
      </c>
      <c r="H16" s="121"/>
      <c r="I16" s="121"/>
      <c r="J16" s="121"/>
      <c r="K16" s="78"/>
      <c r="L16" s="76"/>
    </row>
    <row r="17" spans="1:12" hidden="1">
      <c r="A17" s="76" t="s">
        <v>260</v>
      </c>
      <c r="B17" s="76" t="s">
        <v>171</v>
      </c>
      <c r="C17" s="76" t="s">
        <v>85</v>
      </c>
      <c r="D17" s="121">
        <v>45673</v>
      </c>
      <c r="E17" s="78">
        <v>148406.57</v>
      </c>
      <c r="F17" s="78">
        <v>163065.35</v>
      </c>
      <c r="G17" s="80">
        <v>9.8774468003673954E-2</v>
      </c>
      <c r="H17" s="121"/>
      <c r="I17" s="121"/>
      <c r="J17" s="121"/>
      <c r="K17" s="78"/>
      <c r="L17" s="76"/>
    </row>
    <row r="18" spans="1:12" hidden="1">
      <c r="A18" s="76" t="s">
        <v>260</v>
      </c>
      <c r="B18" s="76" t="s">
        <v>171</v>
      </c>
      <c r="C18" s="76" t="s">
        <v>87</v>
      </c>
      <c r="D18" s="121">
        <v>45674</v>
      </c>
      <c r="E18" s="78">
        <v>148401.65</v>
      </c>
      <c r="F18" s="78">
        <v>156089.67625896857</v>
      </c>
      <c r="G18" s="80">
        <v>5.1805530861473402E-2</v>
      </c>
      <c r="H18" s="121"/>
      <c r="I18" s="121"/>
      <c r="J18" s="121"/>
      <c r="K18" s="78"/>
      <c r="L18" s="76"/>
    </row>
    <row r="19" spans="1:12" hidden="1">
      <c r="A19" s="76" t="s">
        <v>62</v>
      </c>
      <c r="B19" s="76" t="s">
        <v>143</v>
      </c>
      <c r="C19" s="76" t="s">
        <v>87</v>
      </c>
      <c r="D19" s="121">
        <v>45675</v>
      </c>
      <c r="E19" s="78">
        <v>66738.95</v>
      </c>
      <c r="F19" s="78">
        <v>70007.969433912076</v>
      </c>
      <c r="G19" s="80">
        <v>4.8982182577221832E-2</v>
      </c>
      <c r="H19" s="121">
        <v>45748</v>
      </c>
      <c r="I19" s="121" t="s">
        <v>654</v>
      </c>
      <c r="J19" s="121" t="s">
        <v>590</v>
      </c>
      <c r="K19" s="78">
        <v>9278.4288723517384</v>
      </c>
      <c r="L19" s="76" t="s">
        <v>655</v>
      </c>
    </row>
    <row r="20" spans="1:12">
      <c r="A20" s="76" t="s">
        <v>65</v>
      </c>
      <c r="B20" s="76" t="s">
        <v>147</v>
      </c>
      <c r="C20" s="76" t="s">
        <v>87</v>
      </c>
      <c r="D20" s="121">
        <v>45676</v>
      </c>
      <c r="E20" s="78">
        <v>125086.01</v>
      </c>
      <c r="F20" s="78">
        <v>130971.88723270001</v>
      </c>
      <c r="G20" s="80">
        <v>4.7054640504561776E-2</v>
      </c>
      <c r="H20" s="121"/>
      <c r="I20" s="121"/>
      <c r="J20" s="121"/>
      <c r="K20" s="78"/>
      <c r="L20" s="76"/>
    </row>
    <row r="21" spans="1:12">
      <c r="A21" s="76" t="s">
        <v>65</v>
      </c>
      <c r="B21" s="76" t="s">
        <v>147</v>
      </c>
      <c r="C21" s="76" t="s">
        <v>85</v>
      </c>
      <c r="D21" s="121">
        <v>45677</v>
      </c>
      <c r="E21" s="78">
        <v>98973.14</v>
      </c>
      <c r="F21" s="78">
        <v>105633.11124000001</v>
      </c>
      <c r="G21" s="80">
        <v>6.7290693616470221E-2</v>
      </c>
      <c r="H21" s="121"/>
      <c r="I21" s="121"/>
      <c r="J21" s="121"/>
      <c r="K21" s="78"/>
      <c r="L21" s="76"/>
    </row>
    <row r="22" spans="1:12" hidden="1">
      <c r="A22" s="76" t="s">
        <v>33</v>
      </c>
      <c r="B22" s="76" t="s">
        <v>127</v>
      </c>
      <c r="C22" s="76" t="s">
        <v>90</v>
      </c>
      <c r="D22" s="121">
        <v>45678</v>
      </c>
      <c r="E22" s="78">
        <v>114220.07</v>
      </c>
      <c r="F22" s="78">
        <v>119511.6</v>
      </c>
      <c r="G22" s="80">
        <v>4.6327497435433185E-2</v>
      </c>
      <c r="H22" s="121"/>
      <c r="I22" s="121"/>
      <c r="J22" s="121"/>
      <c r="K22" s="78"/>
      <c r="L22" s="76"/>
    </row>
    <row r="23" spans="1:12" hidden="1">
      <c r="A23" s="76" t="s">
        <v>65</v>
      </c>
      <c r="B23" s="76" t="s">
        <v>149</v>
      </c>
      <c r="C23" s="76" t="s">
        <v>87</v>
      </c>
      <c r="D23" s="121">
        <v>45679</v>
      </c>
      <c r="E23" s="78">
        <v>92947.13</v>
      </c>
      <c r="F23" s="78">
        <v>97373.71</v>
      </c>
      <c r="G23" s="80">
        <v>4.7624708799507864E-2</v>
      </c>
      <c r="H23" s="121">
        <v>45717</v>
      </c>
      <c r="I23" s="121" t="s">
        <v>656</v>
      </c>
      <c r="J23" s="121">
        <v>45717</v>
      </c>
      <c r="K23" s="78">
        <v>8841.1933879999997</v>
      </c>
      <c r="L23" s="76" t="s">
        <v>653</v>
      </c>
    </row>
    <row r="24" spans="1:12" hidden="1">
      <c r="A24" s="76" t="s">
        <v>65</v>
      </c>
      <c r="B24" s="76" t="s">
        <v>167</v>
      </c>
      <c r="C24" s="76" t="s">
        <v>85</v>
      </c>
      <c r="D24" s="121">
        <v>45680</v>
      </c>
      <c r="E24" s="78">
        <v>113419.18</v>
      </c>
      <c r="F24" s="78">
        <v>123710.46730082014</v>
      </c>
      <c r="G24" s="80">
        <v>9.0736745767516072E-2</v>
      </c>
      <c r="H24" s="121">
        <v>45717</v>
      </c>
      <c r="I24" s="121" t="s">
        <v>656</v>
      </c>
      <c r="J24" s="121">
        <v>45717</v>
      </c>
      <c r="K24" s="78">
        <v>20550.32</v>
      </c>
      <c r="L24" s="76" t="s">
        <v>653</v>
      </c>
    </row>
    <row r="25" spans="1:12" hidden="1">
      <c r="A25" s="76" t="s">
        <v>65</v>
      </c>
      <c r="B25" s="76" t="s">
        <v>167</v>
      </c>
      <c r="C25" s="76" t="s">
        <v>300</v>
      </c>
      <c r="D25" s="121">
        <v>45681</v>
      </c>
      <c r="E25" s="78">
        <v>64112.93</v>
      </c>
      <c r="F25" s="78">
        <v>67663.520000000004</v>
      </c>
      <c r="G25" s="80">
        <v>5.5380248570764179E-2</v>
      </c>
      <c r="H25" s="121">
        <v>45717</v>
      </c>
      <c r="I25" s="121" t="s">
        <v>656</v>
      </c>
      <c r="J25" s="121">
        <v>45717</v>
      </c>
      <c r="K25" s="78">
        <v>6618.3</v>
      </c>
      <c r="L25" s="76" t="s">
        <v>653</v>
      </c>
    </row>
    <row r="26" spans="1:12" hidden="1">
      <c r="A26" s="76" t="s">
        <v>65</v>
      </c>
      <c r="B26" s="76" t="s">
        <v>149</v>
      </c>
      <c r="C26" s="76" t="s">
        <v>85</v>
      </c>
      <c r="D26" s="121">
        <v>45682</v>
      </c>
      <c r="E26" s="78">
        <v>108703.09</v>
      </c>
      <c r="F26" s="78">
        <v>116362.03576795105</v>
      </c>
      <c r="G26" s="80">
        <v>7.0457479800721881E-2</v>
      </c>
      <c r="H26" s="121">
        <v>45717</v>
      </c>
      <c r="I26" s="121" t="s">
        <v>656</v>
      </c>
      <c r="J26" s="121">
        <v>45717</v>
      </c>
      <c r="K26" s="78">
        <v>15301.587845</v>
      </c>
      <c r="L26" s="76" t="s">
        <v>653</v>
      </c>
    </row>
    <row r="27" spans="1:12" hidden="1">
      <c r="A27" s="76" t="s">
        <v>76</v>
      </c>
      <c r="B27" s="76" t="s">
        <v>151</v>
      </c>
      <c r="C27" s="76" t="s">
        <v>85</v>
      </c>
      <c r="D27" s="121">
        <v>45683</v>
      </c>
      <c r="E27" s="78">
        <v>75627.780446299992</v>
      </c>
      <c r="F27" s="78">
        <v>81241.521097249992</v>
      </c>
      <c r="G27" s="80">
        <v>7.4228552230698797E-2</v>
      </c>
      <c r="H27" s="121">
        <v>45748</v>
      </c>
      <c r="I27" s="121" t="s">
        <v>654</v>
      </c>
      <c r="J27" s="121">
        <v>45748</v>
      </c>
      <c r="K27" s="78">
        <v>16389.259999999998</v>
      </c>
      <c r="L27" s="76" t="s">
        <v>653</v>
      </c>
    </row>
    <row r="28" spans="1:12" hidden="1">
      <c r="A28" s="76" t="s">
        <v>44</v>
      </c>
      <c r="B28" s="76" t="s">
        <v>151</v>
      </c>
      <c r="C28" s="76" t="s">
        <v>0</v>
      </c>
      <c r="D28" s="121">
        <v>45684</v>
      </c>
      <c r="E28" s="78">
        <v>352356.05</v>
      </c>
      <c r="F28" s="78">
        <v>378954.96</v>
      </c>
      <c r="G28" s="80">
        <v>7.5488727950038137E-2</v>
      </c>
      <c r="H28" s="121">
        <v>45748</v>
      </c>
      <c r="I28" s="121" t="s">
        <v>654</v>
      </c>
      <c r="J28" s="121">
        <v>45748</v>
      </c>
      <c r="K28" s="78">
        <v>78407.69</v>
      </c>
      <c r="L28" s="76" t="s">
        <v>653</v>
      </c>
    </row>
    <row r="29" spans="1:12" ht="25.5" hidden="1">
      <c r="A29" s="76" t="s">
        <v>34</v>
      </c>
      <c r="B29" s="76" t="s">
        <v>143</v>
      </c>
      <c r="C29" s="76" t="s">
        <v>88</v>
      </c>
      <c r="D29" s="121">
        <v>45685</v>
      </c>
      <c r="E29" s="78">
        <v>44838.97</v>
      </c>
      <c r="F29" s="78">
        <v>47280.255661753181</v>
      </c>
      <c r="G29" s="80">
        <v>5.4445623120985602E-2</v>
      </c>
      <c r="H29" s="121">
        <v>45809</v>
      </c>
      <c r="I29" s="121" t="s">
        <v>657</v>
      </c>
      <c r="J29" s="121"/>
      <c r="K29" s="78">
        <v>4040.7532436902293</v>
      </c>
      <c r="L29" s="76" t="s">
        <v>655</v>
      </c>
    </row>
    <row r="30" spans="1:12" hidden="1">
      <c r="A30" s="76" t="s">
        <v>34</v>
      </c>
      <c r="B30" s="76" t="s">
        <v>143</v>
      </c>
      <c r="C30" s="76" t="s">
        <v>89</v>
      </c>
      <c r="D30" s="121">
        <v>45686</v>
      </c>
      <c r="E30" s="78">
        <v>22949.42</v>
      </c>
      <c r="F30" s="78">
        <v>24210.799999999999</v>
      </c>
      <c r="G30" s="80">
        <v>5.4963480558550111E-2</v>
      </c>
      <c r="H30" s="121"/>
      <c r="I30" s="121"/>
      <c r="J30" s="121"/>
      <c r="K30" s="78"/>
      <c r="L30" s="76"/>
    </row>
    <row r="31" spans="1:12" hidden="1">
      <c r="A31" s="76" t="s">
        <v>78</v>
      </c>
      <c r="B31" s="76" t="s">
        <v>207</v>
      </c>
      <c r="C31" s="76" t="s">
        <v>85</v>
      </c>
      <c r="D31" s="121">
        <v>45687</v>
      </c>
      <c r="E31" s="78">
        <v>148869.14000000001</v>
      </c>
      <c r="F31" s="78">
        <v>158775</v>
      </c>
      <c r="G31" s="80">
        <v>6.6540721602878772E-2</v>
      </c>
      <c r="H31" s="121">
        <v>45748</v>
      </c>
      <c r="I31" s="121">
        <v>45717</v>
      </c>
      <c r="J31" s="121">
        <v>45748</v>
      </c>
      <c r="K31" s="78">
        <v>9344.0938850000093</v>
      </c>
      <c r="L31" s="76" t="s">
        <v>658</v>
      </c>
    </row>
    <row r="32" spans="1:12" hidden="1">
      <c r="A32" s="76" t="s">
        <v>52</v>
      </c>
      <c r="B32" s="76" t="s">
        <v>207</v>
      </c>
      <c r="C32" s="76" t="s">
        <v>0</v>
      </c>
      <c r="D32" s="121">
        <v>45717</v>
      </c>
      <c r="E32" s="78">
        <v>310417.56</v>
      </c>
      <c r="F32" s="78">
        <v>361485.64232525998</v>
      </c>
      <c r="G32" s="80">
        <v>0.16451415417755355</v>
      </c>
      <c r="H32" s="121"/>
      <c r="I32" s="121"/>
      <c r="J32" s="121"/>
      <c r="K32" s="78"/>
      <c r="L32" s="76"/>
    </row>
    <row r="33" spans="1:12" hidden="1">
      <c r="A33" s="76" t="s">
        <v>52</v>
      </c>
      <c r="B33" s="76" t="s">
        <v>187</v>
      </c>
      <c r="C33" s="76" t="s">
        <v>0</v>
      </c>
      <c r="D33" s="121">
        <v>45717</v>
      </c>
      <c r="E33" s="78">
        <v>374280.55</v>
      </c>
      <c r="F33" s="78">
        <v>427138.34097620251</v>
      </c>
      <c r="G33" s="80">
        <v>0.14122505424394222</v>
      </c>
      <c r="H33" s="121"/>
      <c r="I33" s="121"/>
      <c r="J33" s="121"/>
      <c r="K33" s="78"/>
      <c r="L33" s="76"/>
    </row>
    <row r="34" spans="1:12" ht="25.5" hidden="1">
      <c r="A34" s="76" t="s">
        <v>82</v>
      </c>
      <c r="B34" s="76" t="s">
        <v>151</v>
      </c>
      <c r="C34" s="76" t="s">
        <v>90</v>
      </c>
      <c r="D34" s="121">
        <v>45737</v>
      </c>
      <c r="E34" s="78">
        <v>85933.7</v>
      </c>
      <c r="F34" s="78">
        <v>88301.94</v>
      </c>
      <c r="G34" s="80">
        <v>2.7558920423535881E-2</v>
      </c>
      <c r="H34" s="121">
        <v>45778</v>
      </c>
      <c r="I34" s="121" t="s">
        <v>659</v>
      </c>
      <c r="J34" s="121">
        <v>45778</v>
      </c>
      <c r="K34" s="78">
        <v>4734.4800000000105</v>
      </c>
      <c r="L34" s="76" t="s">
        <v>653</v>
      </c>
    </row>
    <row r="35" spans="1:12" hidden="1">
      <c r="A35" s="76" t="s">
        <v>30</v>
      </c>
      <c r="B35" s="76" t="s">
        <v>127</v>
      </c>
      <c r="C35" s="267" t="s">
        <v>88</v>
      </c>
      <c r="D35" s="121">
        <v>45685</v>
      </c>
      <c r="E35" s="78">
        <v>119577.66947712</v>
      </c>
      <c r="F35" s="78">
        <v>126083.22</v>
      </c>
      <c r="G35" s="80">
        <v>5.4404392988481647E-2</v>
      </c>
      <c r="H35" s="121"/>
      <c r="I35" s="121"/>
      <c r="J35" s="121"/>
      <c r="K35" s="78"/>
      <c r="L35" s="76"/>
    </row>
    <row r="36" spans="1:12" ht="25.5">
      <c r="A36" s="76" t="s">
        <v>17</v>
      </c>
      <c r="B36" s="76" t="s">
        <v>147</v>
      </c>
      <c r="C36" s="76" t="s">
        <v>89</v>
      </c>
      <c r="D36" s="121">
        <v>45685</v>
      </c>
      <c r="E36" s="78">
        <v>38839.15</v>
      </c>
      <c r="F36" s="78">
        <v>44513.7936645675</v>
      </c>
      <c r="G36" s="80">
        <v>0.14610627844758442</v>
      </c>
      <c r="H36" s="121" t="s">
        <v>660</v>
      </c>
      <c r="I36" s="121" t="s">
        <v>657</v>
      </c>
      <c r="J36" s="121">
        <v>45809</v>
      </c>
      <c r="K36" s="78" t="s">
        <v>661</v>
      </c>
      <c r="L36" s="76" t="s">
        <v>655</v>
      </c>
    </row>
    <row r="37" spans="1:12">
      <c r="A37" s="76" t="s">
        <v>17</v>
      </c>
      <c r="B37" s="76" t="s">
        <v>147</v>
      </c>
      <c r="C37" s="76" t="s">
        <v>88</v>
      </c>
      <c r="D37" s="121">
        <v>45685</v>
      </c>
      <c r="E37" s="78">
        <v>182200.51677634317</v>
      </c>
      <c r="F37" s="78">
        <v>194460.96896479669</v>
      </c>
      <c r="G37" s="80">
        <v>6.7290984709464957E-2</v>
      </c>
      <c r="H37" s="121"/>
      <c r="I37" s="121"/>
      <c r="J37" s="121"/>
      <c r="K37" s="78"/>
      <c r="L37" s="76"/>
    </row>
  </sheetData>
  <autoFilter ref="A1:L37" xr:uid="{F0FA20C4-65F0-4C6A-AD2E-43301AB381F2}">
    <filterColumn colId="1">
      <filters>
        <filter val="Shopping Del Rey"/>
      </filters>
    </filterColumn>
  </autoFilter>
  <conditionalFormatting sqref="L2:L37">
    <cfRule type="cellIs" dxfId="37" priority="4" operator="equal">
      <formula>"Em Revisão"</formula>
    </cfRule>
    <cfRule type="cellIs" dxfId="36" priority="5" operator="equal">
      <formula>"Pendente"</formula>
    </cfRule>
    <cfRule type="cellIs" dxfId="35" priority="6" operator="equal">
      <formula>"OK"</formula>
    </cfRule>
  </conditionalFormatting>
  <dataValidations count="1">
    <dataValidation type="custom" operator="equal" allowBlank="1" showInputMessage="1" showErrorMessage="1" sqref="L2" xr:uid="{9BFAEE30-94EF-429A-852F-7D121D753E1A}">
      <formula1>"sim"</formula1>
    </dataValidation>
  </dataValidations>
  <pageMargins left="0.511811024" right="0.511811024" top="0.78740157499999996" bottom="0.78740157499999996" header="0.31496062000000002" footer="0.31496062000000002"/>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AD827698-2B04-431E-9800-E1F007303968}">
          <x14:formula1>
            <xm:f>Unidades!$A$2:$A$10</xm:f>
          </x14:formula1>
          <xm:sqref>B2:C16</xm:sqref>
        </x14:dataValidation>
        <x14:dataValidation type="list" allowBlank="1" showInputMessage="1" showErrorMessage="1" xr:uid="{63C93377-5F40-44EF-BA43-37D0FC24A186}">
          <x14:formula1>
            <xm:f>Fornecedores!$A$2:$A$91</xm:f>
          </x14:formula1>
          <xm:sqref>A2</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564e8028-addd-4340-acd4-4a505666a5dd" xsi:nil="true"/>
    <_Flow_SignoffStatus xmlns="0b46f2b2-356a-447b-8f85-4ae9544b99f5" xsi:nil="true"/>
    <_ip_UnifiedCompliancePolicyProperties xmlns="http://schemas.microsoft.com/sharepoint/v3" xsi:nil="true"/>
    <lcf76f155ced4ddcb4097134ff3c332f xmlns="0b46f2b2-356a-447b-8f85-4ae9544b99f5">
      <Terms xmlns="http://schemas.microsoft.com/office/infopath/2007/PartnerControls"/>
    </lcf76f155ced4ddcb4097134ff3c332f>
  </documentManagement>
</p:properties>
</file>

<file path=customXml/item4.xml><?xml version="1.0" encoding="utf-8"?>
<ct:contentTypeSchema xmlns:ct="http://schemas.microsoft.com/office/2006/metadata/contentType" xmlns:ma="http://schemas.microsoft.com/office/2006/metadata/properties/metaAttributes" ct:_="" ma:_="" ma:contentTypeName="Documento" ma:contentTypeID="0x01010048983C72E11A5B4F9B0FBB006D7CA0BD" ma:contentTypeVersion="22" ma:contentTypeDescription="Crie um novo documento." ma:contentTypeScope="" ma:versionID="09fd28669111b58f39abe1642d944abf">
  <xsd:schema xmlns:xsd="http://www.w3.org/2001/XMLSchema" xmlns:xs="http://www.w3.org/2001/XMLSchema" xmlns:p="http://schemas.microsoft.com/office/2006/metadata/properties" xmlns:ns1="http://schemas.microsoft.com/sharepoint/v3" xmlns:ns2="564e8028-addd-4340-acd4-4a505666a5dd" xmlns:ns3="0b46f2b2-356a-447b-8f85-4ae9544b99f5" targetNamespace="http://schemas.microsoft.com/office/2006/metadata/properties" ma:root="true" ma:fieldsID="e848dbea7f3285b422fe6f39457a91bb" ns1:_="" ns2:_="" ns3:_="">
    <xsd:import namespace="http://schemas.microsoft.com/sharepoint/v3"/>
    <xsd:import namespace="564e8028-addd-4340-acd4-4a505666a5dd"/>
    <xsd:import namespace="0b46f2b2-356a-447b-8f85-4ae9544b99f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MediaServiceAutoKeyPoints" minOccurs="0"/>
                <xsd:element ref="ns3:MediaServiceKeyPoints" minOccurs="0"/>
                <xsd:element ref="ns1:_ip_UnifiedCompliancePolicyProperties" minOccurs="0"/>
                <xsd:element ref="ns1:_ip_UnifiedCompliancePolicyUIAction" minOccurs="0"/>
                <xsd:element ref="ns3:MediaLengthInSeconds" minOccurs="0"/>
                <xsd:element ref="ns3:lcf76f155ced4ddcb4097134ff3c332f" minOccurs="0"/>
                <xsd:element ref="ns2:TaxCatchAll" minOccurs="0"/>
                <xsd:element ref="ns3:_Flow_SignoffStatus"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Propriedades da Política de Conformidade Unificada" ma:hidden="true" ma:internalName="_ip_UnifiedCompliancePolicyProperties">
      <xsd:simpleType>
        <xsd:restriction base="dms:Note"/>
      </xsd:simpleType>
    </xsd:element>
    <xsd:element name="_ip_UnifiedCompliancePolicyUIAction" ma:index="21" nillable="true" ma:displayName="Ação de Interface do Usuário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64e8028-addd-4340-acd4-4a505666a5dd" elementFormDefault="qualified">
    <xsd:import namespace="http://schemas.microsoft.com/office/2006/documentManagement/types"/>
    <xsd:import namespace="http://schemas.microsoft.com/office/infopath/2007/PartnerControls"/>
    <xsd:element name="SharedWithUsers" ma:index="8"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hes de Compartilhado Com" ma:internalName="SharedWithDetails" ma:readOnly="true">
      <xsd:simpleType>
        <xsd:restriction base="dms:Note">
          <xsd:maxLength value="255"/>
        </xsd:restriction>
      </xsd:simpleType>
    </xsd:element>
    <xsd:element name="TaxCatchAll" ma:index="25" nillable="true" ma:displayName="Taxonomy Catch All Column" ma:hidden="true" ma:list="{5e8f44fa-c85c-4ff8-ab23-21ba13c859e9}" ma:internalName="TaxCatchAll" ma:showField="CatchAllData" ma:web="564e8028-addd-4340-acd4-4a505666a5dd">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46f2b2-356a-447b-8f85-4ae9544b99f5"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Marcações de imagem" ma:readOnly="false" ma:fieldId="{5cf76f15-5ced-4ddc-b409-7134ff3c332f}" ma:taxonomyMulti="true" ma:sspId="8c2f6424-e5d4-469e-9cf1-9c20eb918e05" ma:termSetId="09814cd3-568e-fe90-9814-8d621ff8fb84" ma:anchorId="fba54fb3-c3e1-fe81-a776-ca4b69148c4d" ma:open="true" ma:isKeyword="false">
      <xsd:complexType>
        <xsd:sequence>
          <xsd:element ref="pc:Terms" minOccurs="0" maxOccurs="1"/>
        </xsd:sequence>
      </xsd:complexType>
    </xsd:element>
    <xsd:element name="_Flow_SignoffStatus" ma:index="26" nillable="true" ma:displayName="Status de liberação" ma:internalName="Status_x0020_de_x0020_libera_x00e7__x00e3_o">
      <xsd:simpleType>
        <xsd:restriction base="dms:Text"/>
      </xsd:simple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D9D2FB8-2482-4B41-BC3D-E5EFE9BE5596}">
  <ds:schemaRefs>
    <ds:schemaRef ds:uri="http://schemas.microsoft.com/DataMashup"/>
  </ds:schemaRefs>
</ds:datastoreItem>
</file>

<file path=customXml/itemProps2.xml><?xml version="1.0" encoding="utf-8"?>
<ds:datastoreItem xmlns:ds="http://schemas.openxmlformats.org/officeDocument/2006/customXml" ds:itemID="{094711CA-C07A-4758-891E-086A6E951131}">
  <ds:schemaRefs>
    <ds:schemaRef ds:uri="http://schemas.microsoft.com/sharepoint/v3/contenttype/forms"/>
  </ds:schemaRefs>
</ds:datastoreItem>
</file>

<file path=customXml/itemProps3.xml><?xml version="1.0" encoding="utf-8"?>
<ds:datastoreItem xmlns:ds="http://schemas.openxmlformats.org/officeDocument/2006/customXml" ds:itemID="{B3BC01F1-73EC-45B2-8658-98307DC06B91}">
  <ds:schemaRefs>
    <ds:schemaRef ds:uri="http://schemas.openxmlformats.org/package/2006/metadata/core-properties"/>
    <ds:schemaRef ds:uri="http://www.w3.org/XML/1998/namespace"/>
    <ds:schemaRef ds:uri="564e8028-addd-4340-acd4-4a505666a5dd"/>
    <ds:schemaRef ds:uri="http://schemas.microsoft.com/sharepoint/v3"/>
    <ds:schemaRef ds:uri="http://purl.org/dc/dcmitype/"/>
    <ds:schemaRef ds:uri="http://purl.org/dc/elements/1.1/"/>
    <ds:schemaRef ds:uri="http://schemas.microsoft.com/office/2006/documentManagement/types"/>
    <ds:schemaRef ds:uri="http://schemas.microsoft.com/office/infopath/2007/PartnerControls"/>
    <ds:schemaRef ds:uri="0b46f2b2-356a-447b-8f85-4ae9544b99f5"/>
    <ds:schemaRef ds:uri="http://schemas.microsoft.com/office/2006/metadata/properties"/>
    <ds:schemaRef ds:uri="http://purl.org/dc/terms/"/>
  </ds:schemaRefs>
</ds:datastoreItem>
</file>

<file path=customXml/itemProps4.xml><?xml version="1.0" encoding="utf-8"?>
<ds:datastoreItem xmlns:ds="http://schemas.openxmlformats.org/officeDocument/2006/customXml" ds:itemID="{FF4E173B-3CDA-40A8-892F-E590C05077D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64e8028-addd-4340-acd4-4a505666a5dd"/>
    <ds:schemaRef ds:uri="0b46f2b2-356a-447b-8f85-4ae9544b99f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17</vt:i4>
      </vt:variant>
    </vt:vector>
  </HeadingPairs>
  <TitlesOfParts>
    <vt:vector size="17" baseType="lpstr">
      <vt:lpstr>Infos Relatório</vt:lpstr>
      <vt:lpstr>tabShoppingsEmails</vt:lpstr>
      <vt:lpstr>Faturamento SP3</vt:lpstr>
      <vt:lpstr>Reajuste SP3</vt:lpstr>
      <vt:lpstr>Retroativos | Cálculos</vt:lpstr>
      <vt:lpstr>Faltas | Cálculos</vt:lpstr>
      <vt:lpstr>Categoria</vt:lpstr>
      <vt:lpstr>Unidades</vt:lpstr>
      <vt:lpstr>Fornecedores</vt:lpstr>
      <vt:lpstr>Retroativo dissídios</vt:lpstr>
      <vt:lpstr>Condição de Faturamento 1</vt:lpstr>
      <vt:lpstr>Condições de Faturamento</vt:lpstr>
      <vt:lpstr>Condição de Faturamento (2)</vt:lpstr>
      <vt:lpstr>Controle - Envio de medição</vt:lpstr>
      <vt:lpstr>Planilha2</vt:lpstr>
      <vt:lpstr>Planilha1</vt:lpstr>
      <vt:lpstr>Controle de Reajustes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Manoela Penna da Rocha</dc:creator>
  <cp:keywords/>
  <dc:description/>
  <cp:lastModifiedBy>Luiza Santos</cp:lastModifiedBy>
  <cp:revision/>
  <dcterms:created xsi:type="dcterms:W3CDTF">2023-03-01T18:40:48Z</dcterms:created>
  <dcterms:modified xsi:type="dcterms:W3CDTF">2025-10-24T18:04:40Z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0x01010048983C72E11A5B4F9B0FBB006D7CA0BD</vt:lpwstr>
  </property>
  <property fmtid="{D5CDD505-2E9C-101B-9397-08002B2CF9AE}" pid="3" name="MediaServiceImageTags">
    <vt:lpwstr/>
  </property>
</Properties>
</file>